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docx" ContentType="application/vnd.openxmlformats-officedocument.wordprocessingml.document"/>
  <Default Extension="wdp" ContentType="image/vnd.ms-photo"/>
  <Default Extension="vml" ContentType="application/vnd.openxmlformats-officedocument.vmlDrawing"/>
  <Default Extension="doc" ContentType="application/msword"/>
  <Default Extension="xlsx" ContentType="application/vnd.openxmlformats-officedocument.spreadsheetml.sheet"/>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pivotTables/pivotTable1.xml" ContentType="application/vnd.openxmlformats-officedocument.spreadsheetml.pivotTable+xml"/>
  <Override PartName="/xl/drawings/drawing3.xml" ContentType="application/vnd.openxmlformats-officedocument.drawing+xml"/>
  <Override PartName="/xl/tables/table4.xml" ContentType="application/vnd.openxmlformats-officedocument.spreadsheetml.table+xml"/>
  <Override PartName="/xl/slicers/slicer1.xml" ContentType="application/vnd.ms-excel.slicer+xml"/>
  <Override PartName="/xl/tables/table5.xml" ContentType="application/vnd.openxmlformats-officedocument.spreadsheetml.table+xml"/>
  <Override PartName="/xl/drawings/drawing4.xml" ContentType="application/vnd.openxmlformats-officedocument.drawing+xml"/>
  <Override PartName="/xl/drawings/drawing5.xml" ContentType="application/vnd.openxmlformats-officedocument.drawing+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9.xml" ContentType="application/vnd.openxmlformats-officedocument.drawing+xml"/>
  <Override PartName="/xl/tables/table12.xml" ContentType="application/vnd.openxmlformats-officedocument.spreadsheetml.table+xml"/>
  <Override PartName="/xl/drawings/drawing10.xml" ContentType="application/vnd.openxmlformats-officedocument.drawing+xml"/>
  <Override PartName="/xl/drawings/drawing11.xml" ContentType="application/vnd.openxmlformats-officedocument.drawing+xml"/>
  <Override PartName="/xl/comments1.xml" ContentType="application/vnd.openxmlformats-officedocument.spreadsheetml.comments+xml"/>
  <Override PartName="/xl/drawings/drawing12.xml" ContentType="application/vnd.openxmlformats-officedocument.drawing+xml"/>
  <Override PartName="/xl/tables/table13.xml" ContentType="application/vnd.openxmlformats-officedocument.spreadsheetml.table+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tables/table14.xml" ContentType="application/vnd.openxmlformats-officedocument.spreadsheetml.table+xml"/>
  <Override PartName="/xl/diagrams/data1.xml" ContentType="application/vnd.openxmlformats-officedocument.drawingml.diagramData+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Override PartName="/xl/drawings/drawing16.xml" ContentType="application/vnd.openxmlformats-officedocument.drawing+xml"/>
  <Override PartName="/xl/comments2.xml" ContentType="application/vnd.openxmlformats-officedocument.spreadsheetml.comments+xml"/>
  <Override PartName="/xl/drawings/drawing17.xml" ContentType="application/vnd.openxmlformats-officedocument.drawing+xml"/>
  <Override PartName="/xl/tables/table15.xml" ContentType="application/vnd.openxmlformats-officedocument.spreadsheetml.table+xml"/>
  <Override PartName="/xl/drawings/drawing18.xml" ContentType="application/vnd.openxmlformats-officedocument.drawing+xml"/>
  <Override PartName="/xl/tables/table16.xml" ContentType="application/vnd.openxmlformats-officedocument.spreadsheetml.table+xml"/>
  <Override PartName="/xl/drawings/drawing19.xml" ContentType="application/vnd.openxmlformats-officedocument.drawing+xml"/>
  <Override PartName="/xl/tables/table17.xml" ContentType="application/vnd.openxmlformats-officedocument.spreadsheetml.table+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tables/table18.xml" ContentType="application/vnd.openxmlformats-officedocument.spreadsheetml.table+xml"/>
  <Override PartName="/xl/comments3.xml" ContentType="application/vnd.openxmlformats-officedocument.spreadsheetml.comments+xml"/>
  <Override PartName="/xl/drawings/drawing35.xml" ContentType="application/vnd.openxmlformats-officedocument.drawing+xml"/>
  <Override PartName="/xl/tables/table19.xml" ContentType="application/vnd.openxmlformats-officedocument.spreadsheetml.table+xml"/>
  <Override PartName="/xl/drawings/drawing36.xml" ContentType="application/vnd.openxmlformats-officedocument.drawing+xml"/>
  <Override PartName="/xl/tables/table20.xml" ContentType="application/vnd.openxmlformats-officedocument.spreadsheetml.table+xml"/>
  <Override PartName="/xl/comments4.xml" ContentType="application/vnd.openxmlformats-officedocument.spreadsheetml.comments+xml"/>
  <Override PartName="/xl/drawings/drawing37.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comments5.xml" ContentType="application/vnd.openxmlformats-officedocument.spreadsheetml.comments+xml"/>
  <Override PartName="/xl/drawings/drawing4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hidePivotFieldList="1" defaultThemeVersion="153222"/>
  <mc:AlternateContent xmlns:mc="http://schemas.openxmlformats.org/markup-compatibility/2006">
    <mc:Choice Requires="x15">
      <x15ac:absPath xmlns:x15ac="http://schemas.microsoft.com/office/spreadsheetml/2010/11/ac" url="C:\Users\sophie.boutin\Documents\0_Work Documents\1_Monitoring\Monitoring Plan\New Monitoring tool\"/>
    </mc:Choice>
  </mc:AlternateContent>
  <bookViews>
    <workbookView xWindow="0" yWindow="0" windowWidth="12885" windowHeight="6405" tabRatio="882" activeTab="12"/>
  </bookViews>
  <sheets>
    <sheet name="Welcome" sheetId="96" r:id="rId1"/>
    <sheet name="1_Entry_Table" sheetId="87" r:id="rId2"/>
    <sheet name="CO CPD" sheetId="90" state="hidden" r:id="rId3"/>
    <sheet name="2_Entry_Indicators" sheetId="92" r:id="rId4"/>
    <sheet name="COs_Indicators" sheetId="88" state="hidden" r:id="rId5"/>
    <sheet name="Home" sheetId="5" r:id="rId6"/>
    <sheet name="SP_link" sheetId="86" state="hidden" r:id="rId7"/>
    <sheet name="lists" sheetId="52" state="hidden" r:id="rId8"/>
    <sheet name="FillHome" sheetId="91" state="hidden" r:id="rId9"/>
    <sheet name="Guide" sheetId="69" r:id="rId10"/>
    <sheet name="Monitoring_Plan" sheetId="13" r:id="rId11"/>
    <sheet name="Stats" sheetId="20" r:id="rId12"/>
    <sheet name="Monitoring_Table" sheetId="1" r:id="rId13"/>
    <sheet name="CPD_data_Collection" sheetId="54" r:id="rId14"/>
    <sheet name="Field_Monitoring" sheetId="19" r:id="rId15"/>
    <sheet name="EvaluationPlan" sheetId="95" r:id="rId16"/>
    <sheet name="ERC_NB" sheetId="93" state="hidden" r:id="rId17"/>
    <sheet name="Signature Solutions" sheetId="7" r:id="rId18"/>
    <sheet name="AWP_Monitoring" sheetId="14" r:id="rId19"/>
    <sheet name="ProgArchitecture" sheetId="51" r:id="rId20"/>
    <sheet name="Mngt_Calendar" sheetId="15" r:id="rId21"/>
    <sheet name="Surveys" sheetId="53" r:id="rId22"/>
    <sheet name="QualityProg" sheetId="12" r:id="rId23"/>
    <sheet name="Perf_indic_Calcul" sheetId="115" r:id="rId24"/>
    <sheet name="PQA" sheetId="16" r:id="rId25"/>
    <sheet name="Poverty" sheetId="11" r:id="rId26"/>
    <sheet name="Governance" sheetId="103" r:id="rId27"/>
    <sheet name="Resilience" sheetId="104" r:id="rId28"/>
    <sheet name="SustPlanet" sheetId="105" r:id="rId29"/>
    <sheet name="Gender" sheetId="106" r:id="rId30"/>
    <sheet name="Energy" sheetId="107" r:id="rId31"/>
    <sheet name="Outcome1" sheetId="43" r:id="rId32"/>
    <sheet name="Outcome2" sheetId="108" r:id="rId33"/>
    <sheet name="Outcome3" sheetId="109" r:id="rId34"/>
    <sheet name="Outcome4" sheetId="110" r:id="rId35"/>
    <sheet name="Outcome5" sheetId="111" r:id="rId36"/>
    <sheet name="Output1.1" sheetId="47" r:id="rId37"/>
    <sheet name="Output1.2" sheetId="112" r:id="rId38"/>
    <sheet name="Output2.1" sheetId="113" r:id="rId39"/>
    <sheet name="ShadowMonitoring_Table" sheetId="39" state="hidden" r:id="rId40"/>
    <sheet name="Ind_1.1" sheetId="3" r:id="rId41"/>
    <sheet name="GlobalROAR" sheetId="97" state="hidden" r:id="rId42"/>
    <sheet name="Ind_1.1.1" sheetId="114" r:id="rId43"/>
    <sheet name="ROAR scores" sheetId="89" state="hidden" r:id="rId44"/>
    <sheet name="ROAR" sheetId="84" r:id="rId45"/>
    <sheet name="Resources" sheetId="17" r:id="rId46"/>
    <sheet name="Efficiency" sheetId="49" r:id="rId47"/>
    <sheet name="KPI" sheetId="70" r:id="rId48"/>
    <sheet name="CO_Perf_Indic" sheetId="72" r:id="rId49"/>
  </sheets>
  <externalReferences>
    <externalReference r:id="rId50"/>
  </externalReferences>
  <definedNames>
    <definedName name="_xlnm._FilterDatabase" localSheetId="12" hidden="1">Monitoring_Table!#REF!</definedName>
    <definedName name="_xlnm._FilterDatabase" localSheetId="39" hidden="1">ShadowMonitoring_Table!#REF!</definedName>
    <definedName name="CO_Indic_List">COs_Indicators!$A$8:$A$900</definedName>
    <definedName name="CO_Outcome_List" localSheetId="30">Table7[]</definedName>
    <definedName name="CO_Outcome_List" localSheetId="29">Table7[]</definedName>
    <definedName name="CO_Outcome_List" localSheetId="26">Table7[]</definedName>
    <definedName name="CO_Outcome_List" localSheetId="42">Table7[]</definedName>
    <definedName name="CO_Outcome_List" localSheetId="32">Table7[]</definedName>
    <definedName name="CO_Outcome_List" localSheetId="33">Table7[]</definedName>
    <definedName name="CO_Outcome_List" localSheetId="34">Table7[]</definedName>
    <definedName name="CO_Outcome_List" localSheetId="35">Table7[]</definedName>
    <definedName name="CO_Outcome_List" localSheetId="37">Table7[]</definedName>
    <definedName name="CO_Outcome_List" localSheetId="38">Table7[]</definedName>
    <definedName name="CO_Outcome_List" localSheetId="27">Table7[]</definedName>
    <definedName name="CO_Outcome_List" localSheetId="28">Table7[]</definedName>
    <definedName name="CO_Outcome_List">Table7[]</definedName>
    <definedName name="Data_collection_table">CPD_data_Collection!$C$14:$Y$139</definedName>
    <definedName name="Indic_SignatureSolutions">Monitoring_Table!$F$6:$F$200</definedName>
    <definedName name="Indicators">Monitoring_Table!$D$6:$D$200</definedName>
    <definedName name="MilestoneA1">Monitoring_Table!$K$6:$K$200</definedName>
    <definedName name="MilestoneA2">Monitoring_Table!$N$6:$N$200</definedName>
    <definedName name="MilestoneA3">Monitoring_Table!$Q$6:$Q$200</definedName>
    <definedName name="MilestoneA4">Monitoring_Table!$T$6:$T$200</definedName>
    <definedName name="MilestoneA5">Monitoring_Table!$W$6:$W$200</definedName>
    <definedName name="MilestoneA6">Monitoring_Table!$Z$6:$Z$200</definedName>
    <definedName name="Output_List" localSheetId="30">#REF!</definedName>
    <definedName name="Output_List" localSheetId="29">#REF!</definedName>
    <definedName name="Output_List" localSheetId="26">#REF!</definedName>
    <definedName name="Output_List" localSheetId="42">#REF!</definedName>
    <definedName name="Output_List" localSheetId="32">#REF!</definedName>
    <definedName name="Output_List" localSheetId="33">#REF!</definedName>
    <definedName name="Output_List" localSheetId="34">#REF!</definedName>
    <definedName name="Output_List" localSheetId="35">#REF!</definedName>
    <definedName name="Output_List" localSheetId="37">#REF!</definedName>
    <definedName name="Output_List" localSheetId="38">#REF!</definedName>
    <definedName name="Output_List" localSheetId="27">#REF!</definedName>
    <definedName name="Output_List" localSheetId="28">#REF!</definedName>
    <definedName name="Output_List">#REF!</definedName>
    <definedName name="ResultsA1_Perf">Monitoring_Table!$L$6:$L$200</definedName>
    <definedName name="ResultsA2_Perf">Monitoring_Table!$O$6:$O$200</definedName>
    <definedName name="ResultsA3_Perf">Monitoring_Table!$R$6:$R$200</definedName>
    <definedName name="ResultsA4_Perf">Monitoring_Table!$U$6:$U$200</definedName>
    <definedName name="ResultsA5_Perf">Monitoring_Table!$X$6:$X$200</definedName>
    <definedName name="ResultsA6_Perf">Monitoring_Table!$AA$6:$AA$200</definedName>
    <definedName name="SexDisagregation">Monitoring_Table!$G$6:$G$200</definedName>
    <definedName name="ShadowRowIndic" localSheetId="30">ShadowTable[indicators]</definedName>
    <definedName name="ShadowRowIndic" localSheetId="29">ShadowTable[indicators]</definedName>
    <definedName name="ShadowRowIndic" localSheetId="26">ShadowTable[indicators]</definedName>
    <definedName name="ShadowRowIndic" localSheetId="42">ShadowTable[indicators]</definedName>
    <definedName name="ShadowRowIndic" localSheetId="32">ShadowTable[indicators]</definedName>
    <definedName name="ShadowRowIndic" localSheetId="33">ShadowTable[indicators]</definedName>
    <definedName name="ShadowRowIndic" localSheetId="34">ShadowTable[indicators]</definedName>
    <definedName name="ShadowRowIndic" localSheetId="35">ShadowTable[indicators]</definedName>
    <definedName name="ShadowRowIndic" localSheetId="37">ShadowTable[indicators]</definedName>
    <definedName name="ShadowRowIndic" localSheetId="38">ShadowTable[indicators]</definedName>
    <definedName name="ShadowRowIndic" localSheetId="27">ShadowTable[indicators]</definedName>
    <definedName name="ShadowRowIndic" localSheetId="44">ShadowTable[indicators]</definedName>
    <definedName name="ShadowRowIndic" localSheetId="6">ShadowTable[indicators]</definedName>
    <definedName name="ShadowRowIndic" localSheetId="28">ShadowTable[indicators]</definedName>
    <definedName name="ShadowRowIndic">ShadowTable[indicators]</definedName>
    <definedName name="ShadowRowRes" localSheetId="30">ShadowTable[Outcomes and Outputs]</definedName>
    <definedName name="ShadowRowRes" localSheetId="29">ShadowTable[Outcomes and Outputs]</definedName>
    <definedName name="ShadowRowRes" localSheetId="26">ShadowTable[Outcomes and Outputs]</definedName>
    <definedName name="ShadowRowRes" localSheetId="42">ShadowTable[Outcomes and Outputs]</definedName>
    <definedName name="ShadowRowRes" localSheetId="32">ShadowTable[Outcomes and Outputs]</definedName>
    <definedName name="ShadowRowRes" localSheetId="33">ShadowTable[Outcomes and Outputs]</definedName>
    <definedName name="ShadowRowRes" localSheetId="34">ShadowTable[Outcomes and Outputs]</definedName>
    <definedName name="ShadowRowRes" localSheetId="35">ShadowTable[Outcomes and Outputs]</definedName>
    <definedName name="ShadowRowRes" localSheetId="37">ShadowTable[Outcomes and Outputs]</definedName>
    <definedName name="ShadowRowRes" localSheetId="38">ShadowTable[Outcomes and Outputs]</definedName>
    <definedName name="ShadowRowRes" localSheetId="27">ShadowTable[Outcomes and Outputs]</definedName>
    <definedName name="ShadowRowRes" localSheetId="44">ShadowTable[Outcomes and Outputs]</definedName>
    <definedName name="ShadowRowRes" localSheetId="6">ShadowTable[Outcomes and Outputs]</definedName>
    <definedName name="ShadowRowRes" localSheetId="28">ShadowTable[Outcomes and Outputs]</definedName>
    <definedName name="ShadowRowRes">ShadowTable[Outcomes and Outputs]</definedName>
    <definedName name="ShadowRowSS" localSheetId="30">ShadowTable[Indicators - Signature solution]</definedName>
    <definedName name="ShadowRowSS" localSheetId="29">ShadowTable[Indicators - Signature solution]</definedName>
    <definedName name="ShadowRowSS" localSheetId="26">ShadowTable[Indicators - Signature solution]</definedName>
    <definedName name="ShadowRowSS" localSheetId="42">ShadowTable[Indicators - Signature solution]</definedName>
    <definedName name="ShadowRowSS" localSheetId="32">ShadowTable[Indicators - Signature solution]</definedName>
    <definedName name="ShadowRowSS" localSheetId="33">ShadowTable[Indicators - Signature solution]</definedName>
    <definedName name="ShadowRowSS" localSheetId="34">ShadowTable[Indicators - Signature solution]</definedName>
    <definedName name="ShadowRowSS" localSheetId="35">ShadowTable[Indicators - Signature solution]</definedName>
    <definedName name="ShadowRowSS" localSheetId="37">ShadowTable[Indicators - Signature solution]</definedName>
    <definedName name="ShadowRowSS" localSheetId="38">ShadowTable[Indicators - Signature solution]</definedName>
    <definedName name="ShadowRowSS" localSheetId="27">ShadowTable[Indicators - Signature solution]</definedName>
    <definedName name="ShadowRowSS" localSheetId="44">ShadowTable[Indicators - Signature solution]</definedName>
    <definedName name="ShadowRowSS" localSheetId="6">ShadowTable[Indicators - Signature solution]</definedName>
    <definedName name="ShadowRowSS" localSheetId="28">ShadowTable[Indicators - Signature solution]</definedName>
    <definedName name="ShadowRowSS">ShadowTable[Indicators - Signature solution]</definedName>
    <definedName name="Slicer_Country">#N/A</definedName>
    <definedName name="SP_Link_CO">SP_link!$A$13:$A$805</definedName>
    <definedName name="Tablo2017">'[1]PQA 2017'!$B$1:$F$42</definedName>
    <definedName name="TabloExemption">'[1]exemption 2017'!$B$1:$I$34</definedName>
    <definedName name="TabloPQA" localSheetId="30">Table2[]</definedName>
    <definedName name="TabloPQA" localSheetId="29">Table2[]</definedName>
    <definedName name="TabloPQA" localSheetId="26">Table2[]</definedName>
    <definedName name="TabloPQA" localSheetId="42">Table2[]</definedName>
    <definedName name="TabloPQA" localSheetId="32">Table2[]</definedName>
    <definedName name="TabloPQA" localSheetId="33">Table2[]</definedName>
    <definedName name="TabloPQA" localSheetId="34">Table2[]</definedName>
    <definedName name="TabloPQA" localSheetId="35">Table2[]</definedName>
    <definedName name="TabloPQA" localSheetId="37">Table2[]</definedName>
    <definedName name="TabloPQA" localSheetId="38">Table2[]</definedName>
    <definedName name="TabloPQA" localSheetId="27">Table2[]</definedName>
    <definedName name="TabloPQA" localSheetId="44">Table2[]</definedName>
    <definedName name="TabloPQA" localSheetId="6">Table2[]</definedName>
    <definedName name="TabloPQA" localSheetId="28">Table2[]</definedName>
    <definedName name="TabloPQA">Table2[]</definedName>
  </definedNames>
  <calcPr calcId="152511"/>
  <pivotCaches>
    <pivotCache cacheId="38" r:id="rId51"/>
  </pivotCaches>
  <extLst>
    <ext xmlns:x14="http://schemas.microsoft.com/office/spreadsheetml/2009/9/main" uri="{BBE1A952-AA13-448e-AADC-164F8A28A991}">
      <x14:slicerCaches>
        <x14:slicerCache r:id="rId52"/>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I13" i="88" l="1"/>
  <c r="G13" i="88"/>
  <c r="H13" i="88" s="1"/>
  <c r="F13" i="88"/>
  <c r="E13" i="88"/>
  <c r="I12" i="88"/>
  <c r="G12" i="88"/>
  <c r="H12" i="88" s="1"/>
  <c r="F12" i="88"/>
  <c r="E12" i="88"/>
  <c r="I11" i="88"/>
  <c r="G11" i="88"/>
  <c r="H11" i="88" s="1"/>
  <c r="F11" i="88"/>
  <c r="E11" i="88"/>
  <c r="I10" i="88"/>
  <c r="G10" i="88"/>
  <c r="H10" i="88" s="1"/>
  <c r="F10" i="88"/>
  <c r="E10" i="88"/>
  <c r="I9" i="88"/>
  <c r="G9" i="88"/>
  <c r="H9" i="88" s="1"/>
  <c r="F9" i="88"/>
  <c r="E9" i="88"/>
  <c r="I8" i="88"/>
  <c r="G8" i="88"/>
  <c r="H8" i="88" s="1"/>
  <c r="F8" i="88"/>
  <c r="E8" i="88"/>
  <c r="E24" i="88"/>
  <c r="F24" i="88"/>
  <c r="G24" i="88"/>
  <c r="H24" i="88" s="1"/>
  <c r="I24" i="88"/>
  <c r="E14" i="88"/>
  <c r="E15" i="88"/>
  <c r="E16" i="88"/>
  <c r="E17" i="88"/>
  <c r="E18" i="88"/>
  <c r="E19" i="88"/>
  <c r="E20" i="88"/>
  <c r="E21" i="88"/>
  <c r="E22" i="88"/>
  <c r="E23" i="88"/>
  <c r="F14" i="88"/>
  <c r="F15" i="88"/>
  <c r="F16" i="88"/>
  <c r="F17" i="88"/>
  <c r="F18" i="88"/>
  <c r="F19" i="88"/>
  <c r="F20" i="88"/>
  <c r="F21" i="88"/>
  <c r="F22" i="88"/>
  <c r="F23" i="88"/>
  <c r="G14" i="88"/>
  <c r="H14" i="88" s="1"/>
  <c r="G15" i="88"/>
  <c r="H15" i="88" s="1"/>
  <c r="G16" i="88"/>
  <c r="H16" i="88" s="1"/>
  <c r="G17" i="88"/>
  <c r="H17" i="88" s="1"/>
  <c r="G18" i="88"/>
  <c r="H18" i="88" s="1"/>
  <c r="G19" i="88"/>
  <c r="H19" i="88" s="1"/>
  <c r="G20" i="88"/>
  <c r="H20" i="88" s="1"/>
  <c r="G21" i="88"/>
  <c r="H21" i="88" s="1"/>
  <c r="G22" i="88"/>
  <c r="H22" i="88" s="1"/>
  <c r="G23" i="88"/>
  <c r="H23" i="88" s="1"/>
  <c r="I14" i="88"/>
  <c r="I15" i="88"/>
  <c r="I16" i="88"/>
  <c r="I17" i="88"/>
  <c r="I18" i="88"/>
  <c r="I19" i="88"/>
  <c r="I20" i="88"/>
  <c r="I21" i="88"/>
  <c r="I22" i="88"/>
  <c r="I23" i="88"/>
  <c r="J311" i="52" l="1"/>
  <c r="J312" i="52"/>
  <c r="J313" i="52"/>
  <c r="J314" i="52"/>
  <c r="J315" i="52"/>
  <c r="J316" i="52"/>
  <c r="J317" i="52"/>
  <c r="J318" i="52"/>
  <c r="J319" i="52"/>
  <c r="J320" i="52"/>
  <c r="J321" i="52"/>
  <c r="J310" i="52"/>
  <c r="I310" i="52"/>
  <c r="I311" i="52"/>
  <c r="I312" i="52"/>
  <c r="I313" i="52"/>
  <c r="I314" i="52"/>
  <c r="I315" i="52"/>
  <c r="I316" i="52"/>
  <c r="I317" i="52"/>
  <c r="I318" i="52"/>
  <c r="I319" i="52"/>
  <c r="I320" i="52"/>
  <c r="I321" i="52"/>
  <c r="G319" i="52"/>
  <c r="G320" i="52"/>
  <c r="G321" i="52"/>
  <c r="H319" i="52"/>
  <c r="H320" i="52"/>
  <c r="H321" i="52"/>
  <c r="G318" i="52"/>
  <c r="H318" i="52"/>
  <c r="G315" i="52"/>
  <c r="G316" i="52"/>
  <c r="G317" i="52"/>
  <c r="H315" i="52"/>
  <c r="H316" i="52"/>
  <c r="H317" i="52"/>
  <c r="G314" i="52"/>
  <c r="H314" i="52"/>
  <c r="G313" i="52"/>
  <c r="H313" i="52"/>
  <c r="G311" i="52"/>
  <c r="G312" i="52"/>
  <c r="H311" i="52"/>
  <c r="H312" i="52"/>
  <c r="G310" i="52"/>
  <c r="H310" i="52"/>
  <c r="C54" i="52"/>
  <c r="C55" i="52"/>
  <c r="C56" i="52"/>
  <c r="C57" i="52"/>
  <c r="D54" i="52"/>
  <c r="D55" i="52"/>
  <c r="D56" i="52"/>
  <c r="D57" i="52"/>
  <c r="C53" i="52"/>
  <c r="D53" i="52"/>
  <c r="I71" i="52" l="1"/>
  <c r="J71" i="52"/>
  <c r="G71" i="52"/>
  <c r="H71" i="52"/>
  <c r="I26" i="19" l="1"/>
  <c r="T33" i="19"/>
  <c r="S33" i="19"/>
  <c r="R33" i="19"/>
  <c r="Q33" i="19"/>
  <c r="P33" i="19"/>
  <c r="O33" i="19"/>
  <c r="N33" i="19"/>
  <c r="M33" i="19"/>
  <c r="L33" i="19"/>
  <c r="K33" i="19"/>
  <c r="J33" i="19"/>
  <c r="I33" i="19"/>
  <c r="U33" i="19"/>
  <c r="V33" i="19"/>
  <c r="V26" i="19"/>
  <c r="V19" i="19"/>
  <c r="V12" i="19"/>
  <c r="U28" i="19"/>
  <c r="U29" i="19"/>
  <c r="U30" i="19"/>
  <c r="U31" i="19"/>
  <c r="U32" i="19"/>
  <c r="U27" i="19"/>
  <c r="U26" i="19"/>
  <c r="U21" i="19"/>
  <c r="U22" i="19"/>
  <c r="U23" i="19"/>
  <c r="U24" i="19"/>
  <c r="U25" i="19"/>
  <c r="U20" i="19"/>
  <c r="U19" i="19"/>
  <c r="U14" i="19"/>
  <c r="U15" i="19"/>
  <c r="U16" i="19"/>
  <c r="U17" i="19"/>
  <c r="U18" i="19"/>
  <c r="U13" i="19"/>
  <c r="U12" i="19"/>
  <c r="J26" i="19"/>
  <c r="K26" i="19"/>
  <c r="L26" i="19"/>
  <c r="M26" i="19"/>
  <c r="N26" i="19"/>
  <c r="O26" i="19"/>
  <c r="P26" i="19"/>
  <c r="Q26" i="19"/>
  <c r="R26" i="19"/>
  <c r="S26" i="19"/>
  <c r="T26" i="19"/>
  <c r="J19" i="19"/>
  <c r="K19" i="19"/>
  <c r="L19" i="19"/>
  <c r="M19" i="19"/>
  <c r="N19" i="19"/>
  <c r="O19" i="19"/>
  <c r="P19" i="19"/>
  <c r="Q19" i="19"/>
  <c r="R19" i="19"/>
  <c r="S19" i="19"/>
  <c r="T19" i="19"/>
  <c r="I19" i="19"/>
  <c r="J12" i="19"/>
  <c r="K12" i="19"/>
  <c r="L12" i="19"/>
  <c r="M12" i="19"/>
  <c r="N12" i="19"/>
  <c r="O12" i="19"/>
  <c r="P12" i="19"/>
  <c r="Q12" i="19"/>
  <c r="R12" i="19"/>
  <c r="S12" i="19"/>
  <c r="T12" i="19"/>
  <c r="I12" i="19"/>
  <c r="E23" i="12" l="1"/>
  <c r="B13" i="115"/>
  <c r="B12" i="115"/>
  <c r="B11" i="115"/>
  <c r="B10" i="115"/>
  <c r="Y21" i="20"/>
  <c r="X21" i="20"/>
  <c r="Y22" i="20"/>
  <c r="Z22" i="20"/>
  <c r="AA22" i="20"/>
  <c r="AB22" i="20"/>
  <c r="AC22" i="20"/>
  <c r="AD22" i="20"/>
  <c r="AE22" i="20"/>
  <c r="AF22" i="20"/>
  <c r="AG22" i="20"/>
  <c r="AH22" i="20"/>
  <c r="Y23" i="20"/>
  <c r="Z23" i="20"/>
  <c r="AA23" i="20"/>
  <c r="AB23" i="20"/>
  <c r="AC23" i="20"/>
  <c r="AD23" i="20"/>
  <c r="AE23" i="20"/>
  <c r="AF23" i="20"/>
  <c r="AG23" i="20"/>
  <c r="AH23" i="20"/>
  <c r="Z21" i="20"/>
  <c r="AA21" i="20"/>
  <c r="AB21" i="20"/>
  <c r="AC21" i="20"/>
  <c r="AD21" i="20"/>
  <c r="AE21" i="20"/>
  <c r="AF21" i="20"/>
  <c r="AG21" i="20"/>
  <c r="AH21" i="20"/>
  <c r="AA35" i="20" l="1"/>
  <c r="AA32" i="20"/>
  <c r="AC29" i="20"/>
  <c r="AB29" i="20"/>
  <c r="AA29" i="20"/>
  <c r="Z29" i="20"/>
  <c r="Y29" i="20"/>
  <c r="X29" i="20"/>
  <c r="W29" i="20" l="1"/>
  <c r="D10" i="114"/>
  <c r="D10" i="3"/>
  <c r="J257" i="52"/>
  <c r="J258" i="52"/>
  <c r="J259" i="52"/>
  <c r="J260" i="52"/>
  <c r="J261" i="52"/>
  <c r="J262" i="52"/>
  <c r="J263" i="52"/>
  <c r="J264" i="52"/>
  <c r="J265" i="52"/>
  <c r="J266" i="52"/>
  <c r="J267" i="52"/>
  <c r="J268" i="52"/>
  <c r="J269" i="52"/>
  <c r="J270" i="52"/>
  <c r="J271" i="52"/>
  <c r="J272" i="52"/>
  <c r="J273" i="52"/>
  <c r="J274" i="52"/>
  <c r="J275" i="52"/>
  <c r="J276" i="52"/>
  <c r="J277" i="52"/>
  <c r="J278" i="52"/>
  <c r="J279" i="52"/>
  <c r="J280" i="52"/>
  <c r="J281" i="52"/>
  <c r="J282" i="52"/>
  <c r="J283" i="52"/>
  <c r="J284" i="52"/>
  <c r="J285" i="52"/>
  <c r="J286" i="52"/>
  <c r="J287" i="52"/>
  <c r="J288" i="52"/>
  <c r="J289" i="52"/>
  <c r="J290" i="52"/>
  <c r="J291" i="52"/>
  <c r="J292" i="52"/>
  <c r="J293" i="52"/>
  <c r="J294" i="52"/>
  <c r="J295" i="52"/>
  <c r="J296" i="52"/>
  <c r="J297" i="52"/>
  <c r="J298" i="52"/>
  <c r="J299" i="52"/>
  <c r="J300" i="52"/>
  <c r="J301" i="52"/>
  <c r="J302" i="52"/>
  <c r="J303" i="52"/>
  <c r="J304" i="52"/>
  <c r="J305" i="52"/>
  <c r="J306" i="52"/>
  <c r="J307" i="52"/>
  <c r="J308" i="52"/>
  <c r="J309" i="52"/>
  <c r="J256" i="52"/>
  <c r="J250" i="52"/>
  <c r="J251" i="52"/>
  <c r="J252" i="52"/>
  <c r="J253" i="52"/>
  <c r="J254" i="52"/>
  <c r="J255" i="52"/>
  <c r="J249" i="52"/>
  <c r="J196" i="52"/>
  <c r="J197" i="52"/>
  <c r="J198" i="52"/>
  <c r="J199" i="52"/>
  <c r="J200" i="52"/>
  <c r="J201" i="52"/>
  <c r="J202" i="52"/>
  <c r="J203" i="52"/>
  <c r="J204" i="52"/>
  <c r="J205" i="52"/>
  <c r="J206" i="52"/>
  <c r="J207" i="52"/>
  <c r="J208" i="52"/>
  <c r="J209" i="52"/>
  <c r="J210" i="52"/>
  <c r="J211" i="52"/>
  <c r="J212" i="52"/>
  <c r="J213" i="52"/>
  <c r="J214" i="52"/>
  <c r="J215" i="52"/>
  <c r="J216" i="52"/>
  <c r="J217" i="52"/>
  <c r="J218" i="52"/>
  <c r="J219" i="52"/>
  <c r="J220" i="52"/>
  <c r="J221" i="52"/>
  <c r="J222" i="52"/>
  <c r="J223" i="52"/>
  <c r="J224" i="52"/>
  <c r="J225" i="52"/>
  <c r="J226" i="52"/>
  <c r="J227" i="52"/>
  <c r="J228" i="52"/>
  <c r="J229" i="52"/>
  <c r="J230" i="52"/>
  <c r="J231" i="52"/>
  <c r="J232" i="52"/>
  <c r="J233" i="52"/>
  <c r="J234" i="52"/>
  <c r="J235" i="52"/>
  <c r="J236" i="52"/>
  <c r="J237" i="52"/>
  <c r="J238" i="52"/>
  <c r="J239" i="52"/>
  <c r="J240" i="52"/>
  <c r="J241" i="52"/>
  <c r="J242" i="52"/>
  <c r="J243" i="52"/>
  <c r="J244" i="52"/>
  <c r="J245" i="52"/>
  <c r="J246" i="52"/>
  <c r="J247" i="52"/>
  <c r="J248" i="52"/>
  <c r="J195" i="52"/>
  <c r="J188" i="52"/>
  <c r="J189" i="52"/>
  <c r="J190" i="52"/>
  <c r="J191" i="52"/>
  <c r="J192" i="52"/>
  <c r="J193" i="52"/>
  <c r="J194" i="52"/>
  <c r="J187" i="52"/>
  <c r="J134" i="52"/>
  <c r="J135" i="52"/>
  <c r="J136" i="52"/>
  <c r="J137" i="52"/>
  <c r="J138" i="52"/>
  <c r="J139" i="52"/>
  <c r="J140" i="52"/>
  <c r="J141" i="52"/>
  <c r="J142" i="52"/>
  <c r="J143" i="52"/>
  <c r="J144" i="52"/>
  <c r="J145" i="52"/>
  <c r="J146" i="52"/>
  <c r="J147" i="52"/>
  <c r="J148" i="52"/>
  <c r="J149" i="52"/>
  <c r="J150" i="52"/>
  <c r="J151" i="52"/>
  <c r="J152" i="52"/>
  <c r="J153" i="52"/>
  <c r="J154" i="52"/>
  <c r="J155" i="52"/>
  <c r="J156" i="52"/>
  <c r="J157" i="52"/>
  <c r="J158" i="52"/>
  <c r="J159" i="52"/>
  <c r="J160" i="52"/>
  <c r="J161" i="52"/>
  <c r="J162" i="52"/>
  <c r="J163" i="52"/>
  <c r="J164" i="52"/>
  <c r="J165" i="52"/>
  <c r="J166" i="52"/>
  <c r="J167" i="52"/>
  <c r="J168" i="52"/>
  <c r="J169" i="52"/>
  <c r="J170" i="52"/>
  <c r="J171" i="52"/>
  <c r="J172" i="52"/>
  <c r="J173" i="52"/>
  <c r="J174" i="52"/>
  <c r="J175" i="52"/>
  <c r="J176" i="52"/>
  <c r="J177" i="52"/>
  <c r="J178" i="52"/>
  <c r="J179" i="52"/>
  <c r="J180" i="52"/>
  <c r="J181" i="52"/>
  <c r="J182" i="52"/>
  <c r="J183" i="52"/>
  <c r="J184" i="52"/>
  <c r="J185" i="52"/>
  <c r="J186" i="52"/>
  <c r="J133" i="52"/>
  <c r="J127" i="52"/>
  <c r="J128" i="52"/>
  <c r="J129" i="52"/>
  <c r="J130" i="52"/>
  <c r="J131" i="52"/>
  <c r="J132" i="52"/>
  <c r="J126" i="52"/>
  <c r="J73" i="52"/>
  <c r="J74" i="52"/>
  <c r="J75" i="52"/>
  <c r="J76" i="52"/>
  <c r="J77" i="52"/>
  <c r="J78" i="52"/>
  <c r="J79" i="52"/>
  <c r="J80" i="52"/>
  <c r="J81" i="52"/>
  <c r="J82" i="52"/>
  <c r="J83" i="52"/>
  <c r="J84" i="52"/>
  <c r="J85" i="52"/>
  <c r="J86" i="52"/>
  <c r="J87" i="52"/>
  <c r="J88" i="52"/>
  <c r="J89" i="52"/>
  <c r="J90" i="52"/>
  <c r="J91" i="52"/>
  <c r="J92" i="52"/>
  <c r="J93" i="52"/>
  <c r="J94" i="52"/>
  <c r="J95" i="52"/>
  <c r="J96" i="52"/>
  <c r="J97" i="52"/>
  <c r="J98" i="52"/>
  <c r="J99" i="52"/>
  <c r="J100" i="52"/>
  <c r="J101" i="52"/>
  <c r="J102" i="52"/>
  <c r="J103" i="52"/>
  <c r="J104" i="52"/>
  <c r="J105" i="52"/>
  <c r="J106" i="52"/>
  <c r="J107" i="52"/>
  <c r="J108" i="52"/>
  <c r="J109" i="52"/>
  <c r="J110" i="52"/>
  <c r="J111" i="52"/>
  <c r="J112" i="52"/>
  <c r="J113" i="52"/>
  <c r="J114" i="52"/>
  <c r="J115" i="52"/>
  <c r="J116" i="52"/>
  <c r="J117" i="52"/>
  <c r="J118" i="52"/>
  <c r="J119" i="52"/>
  <c r="J120" i="52"/>
  <c r="J121" i="52"/>
  <c r="J122" i="52"/>
  <c r="J123" i="52"/>
  <c r="J124" i="52"/>
  <c r="J125" i="52"/>
  <c r="J72" i="52"/>
  <c r="J65" i="52"/>
  <c r="J66" i="52"/>
  <c r="J67" i="52"/>
  <c r="J68" i="52"/>
  <c r="J69" i="52"/>
  <c r="J70" i="52"/>
  <c r="J64" i="52"/>
  <c r="J11" i="52"/>
  <c r="J12" i="52"/>
  <c r="J13" i="52"/>
  <c r="J14" i="52"/>
  <c r="J15" i="52"/>
  <c r="J16" i="52"/>
  <c r="J17" i="52"/>
  <c r="J18" i="52"/>
  <c r="J19" i="52"/>
  <c r="J20" i="52"/>
  <c r="J21" i="52"/>
  <c r="J22" i="52"/>
  <c r="J23" i="52"/>
  <c r="J24" i="52"/>
  <c r="J25" i="52"/>
  <c r="J26" i="52"/>
  <c r="J27" i="52"/>
  <c r="J28" i="52"/>
  <c r="J29" i="52"/>
  <c r="J30" i="52"/>
  <c r="J31" i="52"/>
  <c r="J32" i="52"/>
  <c r="J33" i="52"/>
  <c r="J34" i="52"/>
  <c r="J35" i="52"/>
  <c r="J36" i="52"/>
  <c r="J37" i="52"/>
  <c r="J38" i="52"/>
  <c r="J39" i="52"/>
  <c r="J40" i="52"/>
  <c r="J41" i="52"/>
  <c r="J42" i="52"/>
  <c r="J43" i="52"/>
  <c r="J44" i="52"/>
  <c r="J45" i="52"/>
  <c r="J46" i="52"/>
  <c r="J47" i="52"/>
  <c r="J48" i="52"/>
  <c r="J49" i="52"/>
  <c r="J50" i="52"/>
  <c r="J51" i="52"/>
  <c r="J52" i="52"/>
  <c r="J53" i="52"/>
  <c r="J54" i="52"/>
  <c r="J55" i="52"/>
  <c r="J56" i="52"/>
  <c r="J57" i="52"/>
  <c r="J58" i="52"/>
  <c r="J59" i="52"/>
  <c r="J60" i="52"/>
  <c r="J61" i="52"/>
  <c r="J62" i="52"/>
  <c r="J63" i="52"/>
  <c r="J10" i="52"/>
  <c r="J4" i="52"/>
  <c r="J5" i="52"/>
  <c r="J6" i="52"/>
  <c r="J7" i="52"/>
  <c r="J8" i="52"/>
  <c r="J9" i="52"/>
  <c r="J3" i="52"/>
  <c r="S4" i="97" l="1"/>
  <c r="S5" i="97"/>
  <c r="S6" i="97"/>
  <c r="S7" i="97"/>
  <c r="S8" i="97"/>
  <c r="S9" i="97"/>
  <c r="S10" i="97"/>
  <c r="S11" i="97"/>
  <c r="S12" i="97"/>
  <c r="S13" i="97"/>
  <c r="S14" i="97"/>
  <c r="S15" i="97"/>
  <c r="S16" i="97"/>
  <c r="S17" i="97"/>
  <c r="S18" i="97"/>
  <c r="S19" i="97"/>
  <c r="S20" i="97"/>
  <c r="S21" i="97"/>
  <c r="S22" i="97"/>
  <c r="S23" i="97"/>
  <c r="S24" i="97"/>
  <c r="S25" i="97"/>
  <c r="S26" i="97"/>
  <c r="S27" i="97"/>
  <c r="S28" i="97"/>
  <c r="S29" i="97"/>
  <c r="S30" i="97"/>
  <c r="S31" i="97"/>
  <c r="S32" i="97"/>
  <c r="S33" i="97"/>
  <c r="S34" i="97"/>
  <c r="S35" i="97"/>
  <c r="S36" i="97"/>
  <c r="S37" i="97"/>
  <c r="S38" i="97"/>
  <c r="S39" i="97"/>
  <c r="S40" i="97"/>
  <c r="S41" i="97"/>
  <c r="S42" i="97"/>
  <c r="S43" i="97"/>
  <c r="S44" i="97"/>
  <c r="S45" i="97"/>
  <c r="S46" i="97"/>
  <c r="S47" i="97"/>
  <c r="S48" i="97"/>
  <c r="S49" i="97"/>
  <c r="S50" i="97"/>
  <c r="S51" i="97"/>
  <c r="S52" i="97"/>
  <c r="S53" i="97"/>
  <c r="S54" i="97"/>
  <c r="S55" i="97"/>
  <c r="S56" i="97"/>
  <c r="S57" i="97"/>
  <c r="S58" i="97"/>
  <c r="S59" i="97"/>
  <c r="S60" i="97"/>
  <c r="S61" i="97"/>
  <c r="S62" i="97"/>
  <c r="S63" i="97"/>
  <c r="S64" i="97"/>
  <c r="S65" i="97"/>
  <c r="S66" i="97"/>
  <c r="S67" i="97"/>
  <c r="S68" i="97"/>
  <c r="S69" i="97"/>
  <c r="S70" i="97"/>
  <c r="S71" i="97"/>
  <c r="S72" i="97"/>
  <c r="S73" i="97"/>
  <c r="S74" i="97"/>
  <c r="S75" i="97"/>
  <c r="S76" i="97"/>
  <c r="S77" i="97"/>
  <c r="S78" i="97"/>
  <c r="S79" i="97"/>
  <c r="S80" i="97"/>
  <c r="S81" i="97"/>
  <c r="S82" i="97"/>
  <c r="S83" i="97"/>
  <c r="S84" i="97"/>
  <c r="S85" i="97"/>
  <c r="S86" i="97"/>
  <c r="S87" i="97"/>
  <c r="S88" i="97"/>
  <c r="S89" i="97"/>
  <c r="S90" i="97"/>
  <c r="S91" i="97"/>
  <c r="S92" i="97"/>
  <c r="S93" i="97"/>
  <c r="S94" i="97"/>
  <c r="S95" i="97"/>
  <c r="S96" i="97"/>
  <c r="S97" i="97"/>
  <c r="S98" i="97"/>
  <c r="S99" i="97"/>
  <c r="S100" i="97"/>
  <c r="S101" i="97"/>
  <c r="S102" i="97"/>
  <c r="S103" i="97"/>
  <c r="S104" i="97"/>
  <c r="S105" i="97"/>
  <c r="S106" i="97"/>
  <c r="S107" i="97"/>
  <c r="S108" i="97"/>
  <c r="S109" i="97"/>
  <c r="S110" i="97"/>
  <c r="S111" i="97"/>
  <c r="S112" i="97"/>
  <c r="S113" i="97"/>
  <c r="S114" i="97"/>
  <c r="S115" i="97"/>
  <c r="S116" i="97"/>
  <c r="S117" i="97"/>
  <c r="S118" i="97"/>
  <c r="S119" i="97"/>
  <c r="S120" i="97"/>
  <c r="S121" i="97"/>
  <c r="S122" i="97"/>
  <c r="S123" i="97"/>
  <c r="S124" i="97"/>
  <c r="S125" i="97"/>
  <c r="S126" i="97"/>
  <c r="S127" i="97"/>
  <c r="S128" i="97"/>
  <c r="S129" i="97"/>
  <c r="S130" i="97"/>
  <c r="S131" i="97"/>
  <c r="S132" i="97"/>
  <c r="S133" i="97"/>
  <c r="S134" i="97"/>
  <c r="S135" i="97"/>
  <c r="S136" i="97"/>
  <c r="S137" i="97"/>
  <c r="P4" i="97"/>
  <c r="P5" i="97"/>
  <c r="P6" i="97"/>
  <c r="P7" i="97"/>
  <c r="P8" i="97"/>
  <c r="P9" i="97"/>
  <c r="P10" i="97"/>
  <c r="P11" i="97"/>
  <c r="P12" i="97"/>
  <c r="P13" i="97"/>
  <c r="P14" i="97"/>
  <c r="P15" i="97"/>
  <c r="P16" i="97"/>
  <c r="P17" i="97"/>
  <c r="P18" i="97"/>
  <c r="P19" i="97"/>
  <c r="P20" i="97"/>
  <c r="P21" i="97"/>
  <c r="P22" i="97"/>
  <c r="P23" i="97"/>
  <c r="P24" i="97"/>
  <c r="P25" i="97"/>
  <c r="P26" i="97"/>
  <c r="P27" i="97"/>
  <c r="P28" i="97"/>
  <c r="P29" i="97"/>
  <c r="P30" i="97"/>
  <c r="P31" i="97"/>
  <c r="P32" i="97"/>
  <c r="P33" i="97"/>
  <c r="P34" i="97"/>
  <c r="P35" i="97"/>
  <c r="P36" i="97"/>
  <c r="P37" i="97"/>
  <c r="P38" i="97"/>
  <c r="P39" i="97"/>
  <c r="P40" i="97"/>
  <c r="P41" i="97"/>
  <c r="P42" i="97"/>
  <c r="P43" i="97"/>
  <c r="P44" i="97"/>
  <c r="P45" i="97"/>
  <c r="P46" i="97"/>
  <c r="P47" i="97"/>
  <c r="P48" i="97"/>
  <c r="P49" i="97"/>
  <c r="P50" i="97"/>
  <c r="P51" i="97"/>
  <c r="P52" i="97"/>
  <c r="P53" i="97"/>
  <c r="P54" i="97"/>
  <c r="P55" i="97"/>
  <c r="P56" i="97"/>
  <c r="P57" i="97"/>
  <c r="P58" i="97"/>
  <c r="P59" i="97"/>
  <c r="P60" i="97"/>
  <c r="P61" i="97"/>
  <c r="P62" i="97"/>
  <c r="P63" i="97"/>
  <c r="P64" i="97"/>
  <c r="P65" i="97"/>
  <c r="P66" i="97"/>
  <c r="P67" i="97"/>
  <c r="P68" i="97"/>
  <c r="P69" i="97"/>
  <c r="P70" i="97"/>
  <c r="P71" i="97"/>
  <c r="P72" i="97"/>
  <c r="P73" i="97"/>
  <c r="P74" i="97"/>
  <c r="P75" i="97"/>
  <c r="P76" i="97"/>
  <c r="P77" i="97"/>
  <c r="P78" i="97"/>
  <c r="P79" i="97"/>
  <c r="P80" i="97"/>
  <c r="P81" i="97"/>
  <c r="P82" i="97"/>
  <c r="P83" i="97"/>
  <c r="P84" i="97"/>
  <c r="P85" i="97"/>
  <c r="P86" i="97"/>
  <c r="P87" i="97"/>
  <c r="P88" i="97"/>
  <c r="P89" i="97"/>
  <c r="P90" i="97"/>
  <c r="P91" i="97"/>
  <c r="P92" i="97"/>
  <c r="P93" i="97"/>
  <c r="P94" i="97"/>
  <c r="P95" i="97"/>
  <c r="P96" i="97"/>
  <c r="P97" i="97"/>
  <c r="P98" i="97"/>
  <c r="P99" i="97"/>
  <c r="P100" i="97"/>
  <c r="P101" i="97"/>
  <c r="P102" i="97"/>
  <c r="P103" i="97"/>
  <c r="P104" i="97"/>
  <c r="P105" i="97"/>
  <c r="P106" i="97"/>
  <c r="P107" i="97"/>
  <c r="P108" i="97"/>
  <c r="P109" i="97"/>
  <c r="P110" i="97"/>
  <c r="P111" i="97"/>
  <c r="P112" i="97"/>
  <c r="P113" i="97"/>
  <c r="P114" i="97"/>
  <c r="P115" i="97"/>
  <c r="P116" i="97"/>
  <c r="P117" i="97"/>
  <c r="P118" i="97"/>
  <c r="P119" i="97"/>
  <c r="P120" i="97"/>
  <c r="P121" i="97"/>
  <c r="P122" i="97"/>
  <c r="P123" i="97"/>
  <c r="P124" i="97"/>
  <c r="P125" i="97"/>
  <c r="P126" i="97"/>
  <c r="P127" i="97"/>
  <c r="P128" i="97"/>
  <c r="P129" i="97"/>
  <c r="P130" i="97"/>
  <c r="P131" i="97"/>
  <c r="P132" i="97"/>
  <c r="P133" i="97"/>
  <c r="P134" i="97"/>
  <c r="P135" i="97"/>
  <c r="P136" i="97"/>
  <c r="P137" i="97"/>
  <c r="M4" i="97"/>
  <c r="M5" i="97"/>
  <c r="M6" i="97"/>
  <c r="M7" i="97"/>
  <c r="M8" i="97"/>
  <c r="M9" i="97"/>
  <c r="M10" i="97"/>
  <c r="M11" i="97"/>
  <c r="M12" i="97"/>
  <c r="M13" i="97"/>
  <c r="M14" i="97"/>
  <c r="M15" i="97"/>
  <c r="M16" i="97"/>
  <c r="M17" i="97"/>
  <c r="M18" i="97"/>
  <c r="M19" i="97"/>
  <c r="M20" i="97"/>
  <c r="M21" i="97"/>
  <c r="M22" i="97"/>
  <c r="M23" i="97"/>
  <c r="M24" i="97"/>
  <c r="M25" i="97"/>
  <c r="M26" i="97"/>
  <c r="M27" i="97"/>
  <c r="M28" i="97"/>
  <c r="M29" i="97"/>
  <c r="M30" i="97"/>
  <c r="M31" i="97"/>
  <c r="M32" i="97"/>
  <c r="M33" i="97"/>
  <c r="M34" i="97"/>
  <c r="M35" i="97"/>
  <c r="M36" i="97"/>
  <c r="M37" i="97"/>
  <c r="M38" i="97"/>
  <c r="M39" i="97"/>
  <c r="M40" i="97"/>
  <c r="M41" i="97"/>
  <c r="M42" i="97"/>
  <c r="M43" i="97"/>
  <c r="M44" i="97"/>
  <c r="M45" i="97"/>
  <c r="M46" i="97"/>
  <c r="M47" i="97"/>
  <c r="M48" i="97"/>
  <c r="M49" i="97"/>
  <c r="M50" i="97"/>
  <c r="M51" i="97"/>
  <c r="M52" i="97"/>
  <c r="M53" i="97"/>
  <c r="M54" i="97"/>
  <c r="M55" i="97"/>
  <c r="M56" i="97"/>
  <c r="M57" i="97"/>
  <c r="M58" i="97"/>
  <c r="M59" i="97"/>
  <c r="M60" i="97"/>
  <c r="M61" i="97"/>
  <c r="M62" i="97"/>
  <c r="M63" i="97"/>
  <c r="M64" i="97"/>
  <c r="M65" i="97"/>
  <c r="M66" i="97"/>
  <c r="M67" i="97"/>
  <c r="M68" i="97"/>
  <c r="M69" i="97"/>
  <c r="M70" i="97"/>
  <c r="M71" i="97"/>
  <c r="M72" i="97"/>
  <c r="M73" i="97"/>
  <c r="M74" i="97"/>
  <c r="M75" i="97"/>
  <c r="M76" i="97"/>
  <c r="M77" i="97"/>
  <c r="M78" i="97"/>
  <c r="M79" i="97"/>
  <c r="M80" i="97"/>
  <c r="M81" i="97"/>
  <c r="M82" i="97"/>
  <c r="M83" i="97"/>
  <c r="M84" i="97"/>
  <c r="M85" i="97"/>
  <c r="M86" i="97"/>
  <c r="M87" i="97"/>
  <c r="M88" i="97"/>
  <c r="M89" i="97"/>
  <c r="M90" i="97"/>
  <c r="M91" i="97"/>
  <c r="M92" i="97"/>
  <c r="M93" i="97"/>
  <c r="M94" i="97"/>
  <c r="M95" i="97"/>
  <c r="M96" i="97"/>
  <c r="M97" i="97"/>
  <c r="M98" i="97"/>
  <c r="M99" i="97"/>
  <c r="M100" i="97"/>
  <c r="M101" i="97"/>
  <c r="M102" i="97"/>
  <c r="M103" i="97"/>
  <c r="M104" i="97"/>
  <c r="M105" i="97"/>
  <c r="M106" i="97"/>
  <c r="M107" i="97"/>
  <c r="M108" i="97"/>
  <c r="M109" i="97"/>
  <c r="M110" i="97"/>
  <c r="M111" i="97"/>
  <c r="M112" i="97"/>
  <c r="M113" i="97"/>
  <c r="M114" i="97"/>
  <c r="M115" i="97"/>
  <c r="M116" i="97"/>
  <c r="M117" i="97"/>
  <c r="M118" i="97"/>
  <c r="M119" i="97"/>
  <c r="M120" i="97"/>
  <c r="M121" i="97"/>
  <c r="M122" i="97"/>
  <c r="M123" i="97"/>
  <c r="M124" i="97"/>
  <c r="M125" i="97"/>
  <c r="M126" i="97"/>
  <c r="M127" i="97"/>
  <c r="M128" i="97"/>
  <c r="M129" i="97"/>
  <c r="M130" i="97"/>
  <c r="M131" i="97"/>
  <c r="M132" i="97"/>
  <c r="M133" i="97"/>
  <c r="M134" i="97"/>
  <c r="M135" i="97"/>
  <c r="M136" i="97"/>
  <c r="M137" i="97"/>
  <c r="J4" i="97"/>
  <c r="J5" i="97"/>
  <c r="J6" i="97"/>
  <c r="J7" i="97"/>
  <c r="J8" i="97"/>
  <c r="J9" i="97"/>
  <c r="J10" i="97"/>
  <c r="J11" i="97"/>
  <c r="J12" i="97"/>
  <c r="J13" i="97"/>
  <c r="J14" i="97"/>
  <c r="J15" i="97"/>
  <c r="J16" i="97"/>
  <c r="J17" i="97"/>
  <c r="J18" i="97"/>
  <c r="J19" i="97"/>
  <c r="J20" i="97"/>
  <c r="J21" i="97"/>
  <c r="J22" i="97"/>
  <c r="J23" i="97"/>
  <c r="J24" i="97"/>
  <c r="J25" i="97"/>
  <c r="J26" i="97"/>
  <c r="J27" i="97"/>
  <c r="J28" i="97"/>
  <c r="J29" i="97"/>
  <c r="J30" i="97"/>
  <c r="J31" i="97"/>
  <c r="J32" i="97"/>
  <c r="J33" i="97"/>
  <c r="J34" i="97"/>
  <c r="J35" i="97"/>
  <c r="J36" i="97"/>
  <c r="J37" i="97"/>
  <c r="J38" i="97"/>
  <c r="J39" i="97"/>
  <c r="J40" i="97"/>
  <c r="J41" i="97"/>
  <c r="J42" i="97"/>
  <c r="J43" i="97"/>
  <c r="J44" i="97"/>
  <c r="J45" i="97"/>
  <c r="J46" i="97"/>
  <c r="J47" i="97"/>
  <c r="J48" i="97"/>
  <c r="J49" i="97"/>
  <c r="J50" i="97"/>
  <c r="J51" i="97"/>
  <c r="J52" i="97"/>
  <c r="J53" i="97"/>
  <c r="J54" i="97"/>
  <c r="J55" i="97"/>
  <c r="J56" i="97"/>
  <c r="J57" i="97"/>
  <c r="J58" i="97"/>
  <c r="J59" i="97"/>
  <c r="J60" i="97"/>
  <c r="J61" i="97"/>
  <c r="J62" i="97"/>
  <c r="J63" i="97"/>
  <c r="J64" i="97"/>
  <c r="J65" i="97"/>
  <c r="J66" i="97"/>
  <c r="J67" i="97"/>
  <c r="J68" i="97"/>
  <c r="J69" i="97"/>
  <c r="J70" i="97"/>
  <c r="J71" i="97"/>
  <c r="J72" i="97"/>
  <c r="J73" i="97"/>
  <c r="J74" i="97"/>
  <c r="J75" i="97"/>
  <c r="J76" i="97"/>
  <c r="J77" i="97"/>
  <c r="J78" i="97"/>
  <c r="J79" i="97"/>
  <c r="J80" i="97"/>
  <c r="J81" i="97"/>
  <c r="J82" i="97"/>
  <c r="J83" i="97"/>
  <c r="J84" i="97"/>
  <c r="J85" i="97"/>
  <c r="J86" i="97"/>
  <c r="J87" i="97"/>
  <c r="J88" i="97"/>
  <c r="J89" i="97"/>
  <c r="J90" i="97"/>
  <c r="J91" i="97"/>
  <c r="J92" i="97"/>
  <c r="J93" i="97"/>
  <c r="J94" i="97"/>
  <c r="J95" i="97"/>
  <c r="J96" i="97"/>
  <c r="J97" i="97"/>
  <c r="J98" i="97"/>
  <c r="J99" i="97"/>
  <c r="J100" i="97"/>
  <c r="J101" i="97"/>
  <c r="J102" i="97"/>
  <c r="J103" i="97"/>
  <c r="J104" i="97"/>
  <c r="J105" i="97"/>
  <c r="J106" i="97"/>
  <c r="J107" i="97"/>
  <c r="J108" i="97"/>
  <c r="J109" i="97"/>
  <c r="J110" i="97"/>
  <c r="J111" i="97"/>
  <c r="J112" i="97"/>
  <c r="J113" i="97"/>
  <c r="J114" i="97"/>
  <c r="J115" i="97"/>
  <c r="J116" i="97"/>
  <c r="J117" i="97"/>
  <c r="J118" i="97"/>
  <c r="J119" i="97"/>
  <c r="J120" i="97"/>
  <c r="J121" i="97"/>
  <c r="J122" i="97"/>
  <c r="J123" i="97"/>
  <c r="J124" i="97"/>
  <c r="J125" i="97"/>
  <c r="J126" i="97"/>
  <c r="J127" i="97"/>
  <c r="J128" i="97"/>
  <c r="J129" i="97"/>
  <c r="J130" i="97"/>
  <c r="J131" i="97"/>
  <c r="J132" i="97"/>
  <c r="J133" i="97"/>
  <c r="J134" i="97"/>
  <c r="J135" i="97"/>
  <c r="J136" i="97"/>
  <c r="J137" i="97"/>
  <c r="G4" i="97"/>
  <c r="G5" i="97"/>
  <c r="G6" i="97"/>
  <c r="G7" i="97"/>
  <c r="G8" i="97"/>
  <c r="G9" i="97"/>
  <c r="G10" i="97"/>
  <c r="G11" i="97"/>
  <c r="G12" i="97"/>
  <c r="G13" i="97"/>
  <c r="G14" i="97"/>
  <c r="G15" i="97"/>
  <c r="G16" i="97"/>
  <c r="G17" i="97"/>
  <c r="G18" i="97"/>
  <c r="G19" i="97"/>
  <c r="G20" i="97"/>
  <c r="G21" i="97"/>
  <c r="G22" i="97"/>
  <c r="G23" i="97"/>
  <c r="G24" i="97"/>
  <c r="G25" i="97"/>
  <c r="G26" i="97"/>
  <c r="G27" i="97"/>
  <c r="G28" i="97"/>
  <c r="G29" i="97"/>
  <c r="G30" i="97"/>
  <c r="G31" i="97"/>
  <c r="G32" i="97"/>
  <c r="G33" i="97"/>
  <c r="G34" i="97"/>
  <c r="G35" i="97"/>
  <c r="G36" i="97"/>
  <c r="G37" i="97"/>
  <c r="G38" i="97"/>
  <c r="G39" i="97"/>
  <c r="G40" i="97"/>
  <c r="G41" i="97"/>
  <c r="G42" i="97"/>
  <c r="G43" i="97"/>
  <c r="G44" i="97"/>
  <c r="G45" i="97"/>
  <c r="G46" i="97"/>
  <c r="G47" i="97"/>
  <c r="G48" i="97"/>
  <c r="G49" i="97"/>
  <c r="G50" i="97"/>
  <c r="G51" i="97"/>
  <c r="G52" i="97"/>
  <c r="G53" i="97"/>
  <c r="G54" i="97"/>
  <c r="G55" i="97"/>
  <c r="G56" i="97"/>
  <c r="G57" i="97"/>
  <c r="G58" i="97"/>
  <c r="G59" i="97"/>
  <c r="G60" i="97"/>
  <c r="G61" i="97"/>
  <c r="G62" i="97"/>
  <c r="G63" i="97"/>
  <c r="G64" i="97"/>
  <c r="G65" i="97"/>
  <c r="G66" i="97"/>
  <c r="G67" i="97"/>
  <c r="G68" i="97"/>
  <c r="G69" i="97"/>
  <c r="G70" i="97"/>
  <c r="G71" i="97"/>
  <c r="G72" i="97"/>
  <c r="G73" i="97"/>
  <c r="G74" i="97"/>
  <c r="G75" i="97"/>
  <c r="G76" i="97"/>
  <c r="G77" i="97"/>
  <c r="G78" i="97"/>
  <c r="G79" i="97"/>
  <c r="G80" i="97"/>
  <c r="G81" i="97"/>
  <c r="G82" i="97"/>
  <c r="G83" i="97"/>
  <c r="G84" i="97"/>
  <c r="G85" i="97"/>
  <c r="G86" i="97"/>
  <c r="G87" i="97"/>
  <c r="G88" i="97"/>
  <c r="G89" i="97"/>
  <c r="G90" i="97"/>
  <c r="G91" i="97"/>
  <c r="G92" i="97"/>
  <c r="G93" i="97"/>
  <c r="G94" i="97"/>
  <c r="G95" i="97"/>
  <c r="G96" i="97"/>
  <c r="G97" i="97"/>
  <c r="G98" i="97"/>
  <c r="G99" i="97"/>
  <c r="G100" i="97"/>
  <c r="G101" i="97"/>
  <c r="G102" i="97"/>
  <c r="G103" i="97"/>
  <c r="G104" i="97"/>
  <c r="G105" i="97"/>
  <c r="G106" i="97"/>
  <c r="G107" i="97"/>
  <c r="G108" i="97"/>
  <c r="G109" i="97"/>
  <c r="G110" i="97"/>
  <c r="G111" i="97"/>
  <c r="G112" i="97"/>
  <c r="G113" i="97"/>
  <c r="G114" i="97"/>
  <c r="G115" i="97"/>
  <c r="G116" i="97"/>
  <c r="G117" i="97"/>
  <c r="G118" i="97"/>
  <c r="G119" i="97"/>
  <c r="G120" i="97"/>
  <c r="G121" i="97"/>
  <c r="G122" i="97"/>
  <c r="G123" i="97"/>
  <c r="G124" i="97"/>
  <c r="G125" i="97"/>
  <c r="G126" i="97"/>
  <c r="G127" i="97"/>
  <c r="G128" i="97"/>
  <c r="G129" i="97"/>
  <c r="G130" i="97"/>
  <c r="G131" i="97"/>
  <c r="G132" i="97"/>
  <c r="G133" i="97"/>
  <c r="G134" i="97"/>
  <c r="G135" i="97"/>
  <c r="G136" i="97"/>
  <c r="G137" i="97"/>
  <c r="D4" i="97"/>
  <c r="D5" i="97"/>
  <c r="D6" i="97"/>
  <c r="D7" i="97"/>
  <c r="D8" i="97"/>
  <c r="D9" i="97"/>
  <c r="D10" i="97"/>
  <c r="D11" i="97"/>
  <c r="D12" i="97"/>
  <c r="D13" i="97"/>
  <c r="D14" i="97"/>
  <c r="D15" i="97"/>
  <c r="D16" i="97"/>
  <c r="D17" i="97"/>
  <c r="D18" i="97"/>
  <c r="D19" i="97"/>
  <c r="D20" i="97"/>
  <c r="D21" i="97"/>
  <c r="D22" i="97"/>
  <c r="D23" i="97"/>
  <c r="D24" i="97"/>
  <c r="D25" i="97"/>
  <c r="D26" i="97"/>
  <c r="D27" i="97"/>
  <c r="D28" i="97"/>
  <c r="D29" i="97"/>
  <c r="D30" i="97"/>
  <c r="D31" i="97"/>
  <c r="D32" i="97"/>
  <c r="D33" i="97"/>
  <c r="D34" i="97"/>
  <c r="D35" i="97"/>
  <c r="D36" i="97"/>
  <c r="D37" i="97"/>
  <c r="D38" i="97"/>
  <c r="D39" i="97"/>
  <c r="D40" i="97"/>
  <c r="D41" i="97"/>
  <c r="D42" i="97"/>
  <c r="D43" i="97"/>
  <c r="D44" i="97"/>
  <c r="D45" i="97"/>
  <c r="D46" i="97"/>
  <c r="D47" i="97"/>
  <c r="D48" i="97"/>
  <c r="D49" i="97"/>
  <c r="D50" i="97"/>
  <c r="D51" i="97"/>
  <c r="D52" i="97"/>
  <c r="D53" i="97"/>
  <c r="D54" i="97"/>
  <c r="D55" i="97"/>
  <c r="D56" i="97"/>
  <c r="D57" i="97"/>
  <c r="D58" i="97"/>
  <c r="D59" i="97"/>
  <c r="D60" i="97"/>
  <c r="D61" i="97"/>
  <c r="D62" i="97"/>
  <c r="D63" i="97"/>
  <c r="D64" i="97"/>
  <c r="D65" i="97"/>
  <c r="D66" i="97"/>
  <c r="D67" i="97"/>
  <c r="D68" i="97"/>
  <c r="D69" i="97"/>
  <c r="D70" i="97"/>
  <c r="D71" i="97"/>
  <c r="D72" i="97"/>
  <c r="D73" i="97"/>
  <c r="D74" i="97"/>
  <c r="D75" i="97"/>
  <c r="D76" i="97"/>
  <c r="D77" i="97"/>
  <c r="D78" i="97"/>
  <c r="D79" i="97"/>
  <c r="D80" i="97"/>
  <c r="D81" i="97"/>
  <c r="D82" i="97"/>
  <c r="D83" i="97"/>
  <c r="D84" i="97"/>
  <c r="D85" i="97"/>
  <c r="D86" i="97"/>
  <c r="D87" i="97"/>
  <c r="D88" i="97"/>
  <c r="D89" i="97"/>
  <c r="D90" i="97"/>
  <c r="D91" i="97"/>
  <c r="D92" i="97"/>
  <c r="D93" i="97"/>
  <c r="D94" i="97"/>
  <c r="D95" i="97"/>
  <c r="D96" i="97"/>
  <c r="D97" i="97"/>
  <c r="D98" i="97"/>
  <c r="D99" i="97"/>
  <c r="D100" i="97"/>
  <c r="D101" i="97"/>
  <c r="D102" i="97"/>
  <c r="D103" i="97"/>
  <c r="D104" i="97"/>
  <c r="D105" i="97"/>
  <c r="D106" i="97"/>
  <c r="D107" i="97"/>
  <c r="D108" i="97"/>
  <c r="D109" i="97"/>
  <c r="D110" i="97"/>
  <c r="D111" i="97"/>
  <c r="D112" i="97"/>
  <c r="D113" i="97"/>
  <c r="D114" i="97"/>
  <c r="D115" i="97"/>
  <c r="D116" i="97"/>
  <c r="D117" i="97"/>
  <c r="D118" i="97"/>
  <c r="D119" i="97"/>
  <c r="D120" i="97"/>
  <c r="D121" i="97"/>
  <c r="D122" i="97"/>
  <c r="D123" i="97"/>
  <c r="D124" i="97"/>
  <c r="D125" i="97"/>
  <c r="D126" i="97"/>
  <c r="D127" i="97"/>
  <c r="D128" i="97"/>
  <c r="D129" i="97"/>
  <c r="D130" i="97"/>
  <c r="D131" i="97"/>
  <c r="D132" i="97"/>
  <c r="D133" i="97"/>
  <c r="D134" i="97"/>
  <c r="D135" i="97"/>
  <c r="D136" i="97"/>
  <c r="D137" i="97"/>
  <c r="BY47" i="89" l="1"/>
  <c r="BY25" i="89"/>
  <c r="BY29" i="89"/>
  <c r="BY34" i="89"/>
  <c r="BY12" i="89"/>
  <c r="BY37" i="89"/>
  <c r="BY24" i="89"/>
  <c r="BY31" i="89"/>
  <c r="BY45" i="89"/>
  <c r="BY14" i="89"/>
  <c r="BY42" i="89"/>
  <c r="BY44" i="89"/>
  <c r="BY39" i="89"/>
  <c r="BY36" i="89"/>
  <c r="BY11" i="89"/>
  <c r="BY28" i="89"/>
  <c r="BY26" i="89"/>
  <c r="BY22" i="89"/>
  <c r="BY13" i="89"/>
  <c r="BY32" i="89"/>
  <c r="BY20" i="89"/>
  <c r="BY27" i="89"/>
  <c r="BY8" i="89"/>
  <c r="BY15" i="89"/>
  <c r="BY10" i="89"/>
  <c r="BY48" i="89"/>
  <c r="BY46" i="89"/>
  <c r="BY6" i="89"/>
  <c r="BY5" i="89"/>
  <c r="BY7" i="89"/>
  <c r="BY30" i="89"/>
  <c r="BY4" i="89"/>
  <c r="BY35" i="89"/>
  <c r="BY43" i="89"/>
  <c r="BY17" i="89"/>
  <c r="BY19" i="89"/>
  <c r="BY41" i="89"/>
  <c r="BY38" i="89"/>
  <c r="BY21" i="89"/>
  <c r="BY33" i="89"/>
  <c r="BY40" i="89"/>
  <c r="BY16" i="89"/>
  <c r="BY9" i="89"/>
  <c r="BY23" i="89"/>
  <c r="BY18" i="89"/>
  <c r="BN47" i="89"/>
  <c r="BN25" i="89"/>
  <c r="BN29" i="89"/>
  <c r="BN34" i="89"/>
  <c r="BN12" i="89"/>
  <c r="BN37" i="89"/>
  <c r="BN24" i="89"/>
  <c r="BN31" i="89"/>
  <c r="BN45" i="89"/>
  <c r="BN14" i="89"/>
  <c r="BN42" i="89"/>
  <c r="BN44" i="89"/>
  <c r="BN39" i="89"/>
  <c r="BN36" i="89"/>
  <c r="BN11" i="89"/>
  <c r="BN28" i="89"/>
  <c r="BN26" i="89"/>
  <c r="BN22" i="89"/>
  <c r="BN13" i="89"/>
  <c r="BN32" i="89"/>
  <c r="BN20" i="89"/>
  <c r="BN27" i="89"/>
  <c r="BN8" i="89"/>
  <c r="BN15" i="89"/>
  <c r="BN10" i="89"/>
  <c r="BN48" i="89"/>
  <c r="BN46" i="89"/>
  <c r="BN6" i="89"/>
  <c r="BN5" i="89"/>
  <c r="BN7" i="89"/>
  <c r="BN30" i="89"/>
  <c r="BN4" i="89"/>
  <c r="BN35" i="89"/>
  <c r="BN43" i="89"/>
  <c r="BN17" i="89"/>
  <c r="BN19" i="89"/>
  <c r="BN41" i="89"/>
  <c r="BN38" i="89"/>
  <c r="BN21" i="89"/>
  <c r="BN33" i="89"/>
  <c r="BN40" i="89"/>
  <c r="BN16" i="89"/>
  <c r="BN9" i="89"/>
  <c r="BN23" i="89"/>
  <c r="BN18" i="89"/>
  <c r="BC47" i="89"/>
  <c r="BC25" i="89"/>
  <c r="BC29" i="89"/>
  <c r="BC34" i="89"/>
  <c r="BC12" i="89"/>
  <c r="BC37" i="89"/>
  <c r="BC24" i="89"/>
  <c r="BC31" i="89"/>
  <c r="BC45" i="89"/>
  <c r="BC14" i="89"/>
  <c r="BC42" i="89"/>
  <c r="BC44" i="89"/>
  <c r="BC39" i="89"/>
  <c r="BC36" i="89"/>
  <c r="BC11" i="89"/>
  <c r="BC28" i="89"/>
  <c r="BC26" i="89"/>
  <c r="BC22" i="89"/>
  <c r="BC13" i="89"/>
  <c r="BC32" i="89"/>
  <c r="BC20" i="89"/>
  <c r="BC27" i="89"/>
  <c r="BC8" i="89"/>
  <c r="BC15" i="89"/>
  <c r="BC10" i="89"/>
  <c r="BC48" i="89"/>
  <c r="BC46" i="89"/>
  <c r="BC6" i="89"/>
  <c r="BC5" i="89"/>
  <c r="BC7" i="89"/>
  <c r="BC30" i="89"/>
  <c r="BC4" i="89"/>
  <c r="BC35" i="89"/>
  <c r="BC43" i="89"/>
  <c r="BC17" i="89"/>
  <c r="BC19" i="89"/>
  <c r="BC41" i="89"/>
  <c r="BC38" i="89"/>
  <c r="BC21" i="89"/>
  <c r="BC33" i="89"/>
  <c r="BC40" i="89"/>
  <c r="BC16" i="89"/>
  <c r="BC9" i="89"/>
  <c r="BC23" i="89"/>
  <c r="BC18" i="89"/>
  <c r="AP47" i="89"/>
  <c r="AP25" i="89"/>
  <c r="AP29" i="89"/>
  <c r="AP34" i="89"/>
  <c r="AP12" i="89"/>
  <c r="AP37" i="89"/>
  <c r="AP24" i="89"/>
  <c r="AP31" i="89"/>
  <c r="AP45" i="89"/>
  <c r="AP14" i="89"/>
  <c r="AP42" i="89"/>
  <c r="AP44" i="89"/>
  <c r="AP39" i="89"/>
  <c r="AP36" i="89"/>
  <c r="AP11" i="89"/>
  <c r="AP28" i="89"/>
  <c r="AP26" i="89"/>
  <c r="AP22" i="89"/>
  <c r="AP13" i="89"/>
  <c r="AP32" i="89"/>
  <c r="AP20" i="89"/>
  <c r="AP27" i="89"/>
  <c r="AP8" i="89"/>
  <c r="AP15" i="89"/>
  <c r="AP10" i="89"/>
  <c r="AP48" i="89"/>
  <c r="AP46" i="89"/>
  <c r="AP6" i="89"/>
  <c r="AP5" i="89"/>
  <c r="AP7" i="89"/>
  <c r="AP30" i="89"/>
  <c r="AP4" i="89"/>
  <c r="AP35" i="89"/>
  <c r="AP43" i="89"/>
  <c r="AP17" i="89"/>
  <c r="AP19" i="89"/>
  <c r="AP41" i="89"/>
  <c r="AP38" i="89"/>
  <c r="AP21" i="89"/>
  <c r="AP33" i="89"/>
  <c r="AP40" i="89"/>
  <c r="AP16" i="89"/>
  <c r="AP9" i="89"/>
  <c r="AP23" i="89"/>
  <c r="AP18" i="89"/>
  <c r="Z47" i="89"/>
  <c r="Z25" i="89"/>
  <c r="Z29" i="89"/>
  <c r="Z34" i="89"/>
  <c r="Z12" i="89"/>
  <c r="Z37" i="89"/>
  <c r="Z24" i="89"/>
  <c r="Z31" i="89"/>
  <c r="Z45" i="89"/>
  <c r="Z14" i="89"/>
  <c r="Z42" i="89"/>
  <c r="Z44" i="89"/>
  <c r="Z39" i="89"/>
  <c r="Z36" i="89"/>
  <c r="Z11" i="89"/>
  <c r="Z28" i="89"/>
  <c r="Z26" i="89"/>
  <c r="Z22" i="89"/>
  <c r="Z13" i="89"/>
  <c r="Z32" i="89"/>
  <c r="Z20" i="89"/>
  <c r="Z27" i="89"/>
  <c r="Z8" i="89"/>
  <c r="Z15" i="89"/>
  <c r="Z10" i="89"/>
  <c r="Z48" i="89"/>
  <c r="Z46" i="89"/>
  <c r="Z6" i="89"/>
  <c r="Z5" i="89"/>
  <c r="Z7" i="89"/>
  <c r="Z30" i="89"/>
  <c r="Z4" i="89"/>
  <c r="Z35" i="89"/>
  <c r="Z43" i="89"/>
  <c r="Z17" i="89"/>
  <c r="Z19" i="89"/>
  <c r="Z41" i="89"/>
  <c r="Z38" i="89"/>
  <c r="Z21" i="89"/>
  <c r="Z33" i="89"/>
  <c r="Z40" i="89"/>
  <c r="Z16" i="89"/>
  <c r="Z9" i="89"/>
  <c r="Z23" i="89"/>
  <c r="Z18" i="89"/>
  <c r="I47" i="89"/>
  <c r="I25" i="89"/>
  <c r="I29" i="89"/>
  <c r="I34" i="89"/>
  <c r="I12" i="89"/>
  <c r="I37" i="89"/>
  <c r="I24" i="89"/>
  <c r="I31" i="89"/>
  <c r="I45" i="89"/>
  <c r="I14" i="89"/>
  <c r="I42" i="89"/>
  <c r="I44" i="89"/>
  <c r="I39" i="89"/>
  <c r="I36" i="89"/>
  <c r="I11" i="89"/>
  <c r="I28" i="89"/>
  <c r="I26" i="89"/>
  <c r="I22" i="89"/>
  <c r="I13" i="89"/>
  <c r="I32" i="89"/>
  <c r="I20" i="89"/>
  <c r="I27" i="89"/>
  <c r="I8" i="89"/>
  <c r="I15" i="89"/>
  <c r="I10" i="89"/>
  <c r="I48" i="89"/>
  <c r="I46" i="89"/>
  <c r="I6" i="89"/>
  <c r="I5" i="89"/>
  <c r="I7" i="89"/>
  <c r="I30" i="89"/>
  <c r="I4" i="89"/>
  <c r="I35" i="89"/>
  <c r="I43" i="89"/>
  <c r="I17" i="89"/>
  <c r="I19" i="89"/>
  <c r="I41" i="89"/>
  <c r="I38" i="89"/>
  <c r="I21" i="89"/>
  <c r="I33" i="89"/>
  <c r="I40" i="89"/>
  <c r="I16" i="89"/>
  <c r="I9" i="89"/>
  <c r="I23" i="89"/>
  <c r="I18" i="89"/>
  <c r="E10" i="12"/>
  <c r="D10" i="12" s="1"/>
  <c r="C10" i="12" s="1"/>
  <c r="F9" i="12"/>
  <c r="B44" i="15"/>
  <c r="M21" i="20" l="1"/>
  <c r="L21" i="20"/>
  <c r="W21" i="20" s="1"/>
  <c r="S4" i="5"/>
  <c r="E10" i="95" l="1"/>
  <c r="B3" i="93"/>
  <c r="H309" i="52" l="1"/>
  <c r="I309" i="52" s="1"/>
  <c r="G309" i="52"/>
  <c r="H308" i="52"/>
  <c r="I308" i="52" s="1"/>
  <c r="G308" i="52"/>
  <c r="H307" i="52"/>
  <c r="I307" i="52" s="1"/>
  <c r="G307" i="52"/>
  <c r="H306" i="52"/>
  <c r="I306" i="52" s="1"/>
  <c r="G306" i="52"/>
  <c r="H305" i="52"/>
  <c r="I305" i="52" s="1"/>
  <c r="G305" i="52"/>
  <c r="H304" i="52"/>
  <c r="I304" i="52" s="1"/>
  <c r="G304" i="52"/>
  <c r="H303" i="52"/>
  <c r="I303" i="52" s="1"/>
  <c r="G303" i="52"/>
  <c r="H302" i="52"/>
  <c r="I302" i="52" s="1"/>
  <c r="G302" i="52"/>
  <c r="H301" i="52"/>
  <c r="I301" i="52" s="1"/>
  <c r="G301" i="52"/>
  <c r="H300" i="52"/>
  <c r="I300" i="52" s="1"/>
  <c r="G300" i="52"/>
  <c r="H299" i="52"/>
  <c r="I299" i="52" s="1"/>
  <c r="G299" i="52"/>
  <c r="H298" i="52"/>
  <c r="I298" i="52" s="1"/>
  <c r="G298" i="52"/>
  <c r="H297" i="52"/>
  <c r="I297" i="52" s="1"/>
  <c r="G297" i="52"/>
  <c r="H296" i="52"/>
  <c r="I296" i="52" s="1"/>
  <c r="G296" i="52"/>
  <c r="H295" i="52"/>
  <c r="I295" i="52" s="1"/>
  <c r="G295" i="52"/>
  <c r="H294" i="52"/>
  <c r="I294" i="52" s="1"/>
  <c r="G294" i="52"/>
  <c r="H293" i="52"/>
  <c r="I293" i="52" s="1"/>
  <c r="G293" i="52"/>
  <c r="H292" i="52"/>
  <c r="I292" i="52" s="1"/>
  <c r="G292" i="52"/>
  <c r="H291" i="52"/>
  <c r="I291" i="52" s="1"/>
  <c r="G291" i="52"/>
  <c r="H290" i="52"/>
  <c r="I290" i="52" s="1"/>
  <c r="G290" i="52"/>
  <c r="H289" i="52"/>
  <c r="I289" i="52" s="1"/>
  <c r="G289" i="52"/>
  <c r="H288" i="52"/>
  <c r="I288" i="52" s="1"/>
  <c r="G288" i="52"/>
  <c r="H287" i="52"/>
  <c r="I287" i="52" s="1"/>
  <c r="G287" i="52"/>
  <c r="H286" i="52"/>
  <c r="I286" i="52" s="1"/>
  <c r="G286" i="52"/>
  <c r="H285" i="52"/>
  <c r="I285" i="52" s="1"/>
  <c r="G285" i="52"/>
  <c r="H284" i="52"/>
  <c r="I284" i="52" s="1"/>
  <c r="G284" i="52"/>
  <c r="H283" i="52"/>
  <c r="I283" i="52" s="1"/>
  <c r="G283" i="52"/>
  <c r="H282" i="52"/>
  <c r="I282" i="52" s="1"/>
  <c r="G282" i="52"/>
  <c r="H281" i="52"/>
  <c r="I281" i="52" s="1"/>
  <c r="G281" i="52"/>
  <c r="H280" i="52"/>
  <c r="I280" i="52" s="1"/>
  <c r="G280" i="52"/>
  <c r="H279" i="52"/>
  <c r="I279" i="52" s="1"/>
  <c r="G279" i="52"/>
  <c r="H278" i="52"/>
  <c r="I278" i="52" s="1"/>
  <c r="G278" i="52"/>
  <c r="H277" i="52"/>
  <c r="I277" i="52" s="1"/>
  <c r="G277" i="52"/>
  <c r="H276" i="52"/>
  <c r="I276" i="52" s="1"/>
  <c r="G276" i="52"/>
  <c r="H275" i="52"/>
  <c r="I275" i="52" s="1"/>
  <c r="G275" i="52"/>
  <c r="H274" i="52"/>
  <c r="I274" i="52" s="1"/>
  <c r="G274" i="52"/>
  <c r="H273" i="52"/>
  <c r="I273" i="52" s="1"/>
  <c r="G273" i="52"/>
  <c r="H272" i="52"/>
  <c r="I272" i="52" s="1"/>
  <c r="G272" i="52"/>
  <c r="H271" i="52"/>
  <c r="I271" i="52" s="1"/>
  <c r="G271" i="52"/>
  <c r="H270" i="52"/>
  <c r="I270" i="52" s="1"/>
  <c r="G270" i="52"/>
  <c r="H269" i="52"/>
  <c r="I269" i="52" s="1"/>
  <c r="G269" i="52"/>
  <c r="H268" i="52"/>
  <c r="I268" i="52" s="1"/>
  <c r="G268" i="52"/>
  <c r="H267" i="52"/>
  <c r="I267" i="52" s="1"/>
  <c r="G267" i="52"/>
  <c r="H266" i="52"/>
  <c r="I266" i="52" s="1"/>
  <c r="G266" i="52"/>
  <c r="H265" i="52"/>
  <c r="I265" i="52" s="1"/>
  <c r="G265" i="52"/>
  <c r="H264" i="52"/>
  <c r="I264" i="52" s="1"/>
  <c r="G264" i="52"/>
  <c r="H263" i="52"/>
  <c r="I263" i="52" s="1"/>
  <c r="G263" i="52"/>
  <c r="H262" i="52"/>
  <c r="I262" i="52" s="1"/>
  <c r="G262" i="52"/>
  <c r="H261" i="52"/>
  <c r="I261" i="52" s="1"/>
  <c r="G261" i="52"/>
  <c r="H260" i="52"/>
  <c r="I260" i="52" s="1"/>
  <c r="G260" i="52"/>
  <c r="H259" i="52"/>
  <c r="I259" i="52" s="1"/>
  <c r="G259" i="52"/>
  <c r="H258" i="52"/>
  <c r="I258" i="52" s="1"/>
  <c r="G258" i="52"/>
  <c r="H257" i="52"/>
  <c r="I257" i="52" s="1"/>
  <c r="G257" i="52"/>
  <c r="H256" i="52"/>
  <c r="I256" i="52" s="1"/>
  <c r="G256" i="52"/>
  <c r="H255" i="52"/>
  <c r="I255" i="52" s="1"/>
  <c r="G255" i="52"/>
  <c r="H254" i="52"/>
  <c r="I254" i="52" s="1"/>
  <c r="G254" i="52"/>
  <c r="H253" i="52"/>
  <c r="I253" i="52" s="1"/>
  <c r="G253" i="52"/>
  <c r="H252" i="52"/>
  <c r="I252" i="52" s="1"/>
  <c r="G252" i="52"/>
  <c r="H251" i="52"/>
  <c r="I251" i="52" s="1"/>
  <c r="G251" i="52"/>
  <c r="H250" i="52"/>
  <c r="I250" i="52" s="1"/>
  <c r="G250" i="52"/>
  <c r="H249" i="52"/>
  <c r="I249" i="52" s="1"/>
  <c r="G249" i="52"/>
  <c r="H248" i="52"/>
  <c r="I248" i="52" s="1"/>
  <c r="G248" i="52"/>
  <c r="H247" i="52"/>
  <c r="I247" i="52" s="1"/>
  <c r="G247" i="52"/>
  <c r="H246" i="52"/>
  <c r="I246" i="52" s="1"/>
  <c r="G246" i="52"/>
  <c r="H245" i="52"/>
  <c r="I245" i="52" s="1"/>
  <c r="G245" i="52"/>
  <c r="H244" i="52"/>
  <c r="I244" i="52" s="1"/>
  <c r="G244" i="52"/>
  <c r="H243" i="52"/>
  <c r="I243" i="52" s="1"/>
  <c r="G243" i="52"/>
  <c r="H242" i="52"/>
  <c r="I242" i="52" s="1"/>
  <c r="G242" i="52"/>
  <c r="H241" i="52"/>
  <c r="I241" i="52" s="1"/>
  <c r="G241" i="52"/>
  <c r="H240" i="52"/>
  <c r="I240" i="52" s="1"/>
  <c r="G240" i="52"/>
  <c r="H239" i="52"/>
  <c r="I239" i="52" s="1"/>
  <c r="G239" i="52"/>
  <c r="H238" i="52"/>
  <c r="I238" i="52" s="1"/>
  <c r="G238" i="52"/>
  <c r="H237" i="52"/>
  <c r="I237" i="52" s="1"/>
  <c r="G237" i="52"/>
  <c r="H236" i="52"/>
  <c r="I236" i="52" s="1"/>
  <c r="G236" i="52"/>
  <c r="H235" i="52"/>
  <c r="I235" i="52" s="1"/>
  <c r="G235" i="52"/>
  <c r="H234" i="52"/>
  <c r="I234" i="52" s="1"/>
  <c r="G234" i="52"/>
  <c r="H233" i="52"/>
  <c r="I233" i="52" s="1"/>
  <c r="G233" i="52"/>
  <c r="H232" i="52"/>
  <c r="I232" i="52" s="1"/>
  <c r="G232" i="52"/>
  <c r="H231" i="52"/>
  <c r="I231" i="52" s="1"/>
  <c r="G231" i="52"/>
  <c r="H230" i="52"/>
  <c r="I230" i="52" s="1"/>
  <c r="G230" i="52"/>
  <c r="H229" i="52"/>
  <c r="I229" i="52" s="1"/>
  <c r="G229" i="52"/>
  <c r="H228" i="52"/>
  <c r="I228" i="52" s="1"/>
  <c r="G228" i="52"/>
  <c r="H227" i="52"/>
  <c r="I227" i="52" s="1"/>
  <c r="G227" i="52"/>
  <c r="H226" i="52"/>
  <c r="I226" i="52" s="1"/>
  <c r="G226" i="52"/>
  <c r="H225" i="52"/>
  <c r="I225" i="52" s="1"/>
  <c r="G225" i="52"/>
  <c r="H224" i="52"/>
  <c r="I224" i="52" s="1"/>
  <c r="G224" i="52"/>
  <c r="H223" i="52"/>
  <c r="I223" i="52" s="1"/>
  <c r="G223" i="52"/>
  <c r="H222" i="52"/>
  <c r="I222" i="52" s="1"/>
  <c r="G222" i="52"/>
  <c r="H221" i="52"/>
  <c r="I221" i="52" s="1"/>
  <c r="G221" i="52"/>
  <c r="H220" i="52"/>
  <c r="I220" i="52" s="1"/>
  <c r="G220" i="52"/>
  <c r="H219" i="52"/>
  <c r="I219" i="52" s="1"/>
  <c r="G219" i="52"/>
  <c r="H218" i="52"/>
  <c r="I218" i="52" s="1"/>
  <c r="G218" i="52"/>
  <c r="H217" i="52"/>
  <c r="I217" i="52" s="1"/>
  <c r="G217" i="52"/>
  <c r="H216" i="52"/>
  <c r="I216" i="52" s="1"/>
  <c r="G216" i="52"/>
  <c r="H215" i="52"/>
  <c r="I215" i="52" s="1"/>
  <c r="G215" i="52"/>
  <c r="H214" i="52"/>
  <c r="I214" i="52" s="1"/>
  <c r="G214" i="52"/>
  <c r="H213" i="52"/>
  <c r="I213" i="52" s="1"/>
  <c r="G213" i="52"/>
  <c r="H212" i="52"/>
  <c r="I212" i="52" s="1"/>
  <c r="G212" i="52"/>
  <c r="H211" i="52"/>
  <c r="I211" i="52" s="1"/>
  <c r="G211" i="52"/>
  <c r="H210" i="52"/>
  <c r="I210" i="52" s="1"/>
  <c r="G210" i="52"/>
  <c r="H209" i="52"/>
  <c r="I209" i="52" s="1"/>
  <c r="G209" i="52"/>
  <c r="H208" i="52"/>
  <c r="I208" i="52" s="1"/>
  <c r="G208" i="52"/>
  <c r="H207" i="52"/>
  <c r="I207" i="52" s="1"/>
  <c r="G207" i="52"/>
  <c r="H206" i="52"/>
  <c r="I206" i="52" s="1"/>
  <c r="G206" i="52"/>
  <c r="H205" i="52"/>
  <c r="I205" i="52" s="1"/>
  <c r="G205" i="52"/>
  <c r="H204" i="52"/>
  <c r="I204" i="52" s="1"/>
  <c r="G204" i="52"/>
  <c r="H203" i="52"/>
  <c r="I203" i="52" s="1"/>
  <c r="G203" i="52"/>
  <c r="H202" i="52"/>
  <c r="I202" i="52" s="1"/>
  <c r="G202" i="52"/>
  <c r="H201" i="52"/>
  <c r="I201" i="52" s="1"/>
  <c r="G201" i="52"/>
  <c r="H200" i="52"/>
  <c r="I200" i="52" s="1"/>
  <c r="G200" i="52"/>
  <c r="H199" i="52"/>
  <c r="I199" i="52" s="1"/>
  <c r="G199" i="52"/>
  <c r="H198" i="52"/>
  <c r="I198" i="52" s="1"/>
  <c r="G198" i="52"/>
  <c r="H197" i="52"/>
  <c r="I197" i="52" s="1"/>
  <c r="G197" i="52"/>
  <c r="H196" i="52"/>
  <c r="I196" i="52" s="1"/>
  <c r="G196" i="52"/>
  <c r="H195" i="52"/>
  <c r="I195" i="52" s="1"/>
  <c r="G195" i="52"/>
  <c r="H194" i="52"/>
  <c r="I194" i="52" s="1"/>
  <c r="G194" i="52"/>
  <c r="H193" i="52"/>
  <c r="I193" i="52" s="1"/>
  <c r="G193" i="52"/>
  <c r="H192" i="52"/>
  <c r="I192" i="52" s="1"/>
  <c r="G192" i="52"/>
  <c r="H191" i="52"/>
  <c r="I191" i="52" s="1"/>
  <c r="G191" i="52"/>
  <c r="H190" i="52"/>
  <c r="I190" i="52" s="1"/>
  <c r="G190" i="52"/>
  <c r="H189" i="52"/>
  <c r="I189" i="52" s="1"/>
  <c r="G189" i="52"/>
  <c r="H188" i="52"/>
  <c r="I188" i="52" s="1"/>
  <c r="G188" i="52"/>
  <c r="H187" i="52"/>
  <c r="I187" i="52" s="1"/>
  <c r="G187" i="52"/>
  <c r="H186" i="52"/>
  <c r="I186" i="52" s="1"/>
  <c r="G186" i="52"/>
  <c r="H185" i="52"/>
  <c r="I185" i="52" s="1"/>
  <c r="G185" i="52"/>
  <c r="H184" i="52"/>
  <c r="I184" i="52" s="1"/>
  <c r="G184" i="52"/>
  <c r="H183" i="52"/>
  <c r="I183" i="52" s="1"/>
  <c r="G183" i="52"/>
  <c r="H182" i="52"/>
  <c r="I182" i="52" s="1"/>
  <c r="G182" i="52"/>
  <c r="H181" i="52"/>
  <c r="I181" i="52" s="1"/>
  <c r="G181" i="52"/>
  <c r="H180" i="52"/>
  <c r="I180" i="52" s="1"/>
  <c r="G180" i="52"/>
  <c r="H179" i="52"/>
  <c r="I179" i="52" s="1"/>
  <c r="G179" i="52"/>
  <c r="H178" i="52"/>
  <c r="I178" i="52" s="1"/>
  <c r="G178" i="52"/>
  <c r="H177" i="52"/>
  <c r="I177" i="52" s="1"/>
  <c r="G177" i="52"/>
  <c r="H176" i="52"/>
  <c r="I176" i="52" s="1"/>
  <c r="G176" i="52"/>
  <c r="H175" i="52"/>
  <c r="I175" i="52" s="1"/>
  <c r="G175" i="52"/>
  <c r="H174" i="52"/>
  <c r="I174" i="52" s="1"/>
  <c r="G174" i="52"/>
  <c r="H173" i="52"/>
  <c r="I173" i="52" s="1"/>
  <c r="G173" i="52"/>
  <c r="H172" i="52"/>
  <c r="I172" i="52" s="1"/>
  <c r="G172" i="52"/>
  <c r="H171" i="52"/>
  <c r="I171" i="52" s="1"/>
  <c r="G171" i="52"/>
  <c r="H170" i="52"/>
  <c r="I170" i="52" s="1"/>
  <c r="G170" i="52"/>
  <c r="H169" i="52"/>
  <c r="I169" i="52" s="1"/>
  <c r="G169" i="52"/>
  <c r="H168" i="52"/>
  <c r="I168" i="52" s="1"/>
  <c r="G168" i="52"/>
  <c r="H167" i="52"/>
  <c r="I167" i="52" s="1"/>
  <c r="G167" i="52"/>
  <c r="H166" i="52"/>
  <c r="I166" i="52" s="1"/>
  <c r="G166" i="52"/>
  <c r="H165" i="52"/>
  <c r="I165" i="52" s="1"/>
  <c r="G165" i="52"/>
  <c r="H164" i="52"/>
  <c r="I164" i="52" s="1"/>
  <c r="G164" i="52"/>
  <c r="H163" i="52"/>
  <c r="I163" i="52" s="1"/>
  <c r="G163" i="52"/>
  <c r="H162" i="52"/>
  <c r="I162" i="52" s="1"/>
  <c r="G162" i="52"/>
  <c r="H161" i="52"/>
  <c r="I161" i="52" s="1"/>
  <c r="G161" i="52"/>
  <c r="H160" i="52"/>
  <c r="I160" i="52" s="1"/>
  <c r="G160" i="52"/>
  <c r="H159" i="52"/>
  <c r="I159" i="52" s="1"/>
  <c r="G159" i="52"/>
  <c r="H158" i="52"/>
  <c r="I158" i="52" s="1"/>
  <c r="G158" i="52"/>
  <c r="H157" i="52"/>
  <c r="I157" i="52" s="1"/>
  <c r="G157" i="52"/>
  <c r="H156" i="52"/>
  <c r="I156" i="52" s="1"/>
  <c r="G156" i="52"/>
  <c r="H155" i="52"/>
  <c r="I155" i="52" s="1"/>
  <c r="G155" i="52"/>
  <c r="H154" i="52"/>
  <c r="I154" i="52" s="1"/>
  <c r="G154" i="52"/>
  <c r="H153" i="52"/>
  <c r="I153" i="52" s="1"/>
  <c r="G153" i="52"/>
  <c r="H152" i="52"/>
  <c r="I152" i="52" s="1"/>
  <c r="G152" i="52"/>
  <c r="H151" i="52"/>
  <c r="I151" i="52" s="1"/>
  <c r="G151" i="52"/>
  <c r="H150" i="52"/>
  <c r="I150" i="52" s="1"/>
  <c r="G150" i="52"/>
  <c r="H149" i="52"/>
  <c r="I149" i="52" s="1"/>
  <c r="G149" i="52"/>
  <c r="H148" i="52"/>
  <c r="I148" i="52" s="1"/>
  <c r="G148" i="52"/>
  <c r="H147" i="52"/>
  <c r="I147" i="52" s="1"/>
  <c r="G147" i="52"/>
  <c r="H146" i="52"/>
  <c r="I146" i="52" s="1"/>
  <c r="G146" i="52"/>
  <c r="H145" i="52"/>
  <c r="I145" i="52" s="1"/>
  <c r="G145" i="52"/>
  <c r="H144" i="52"/>
  <c r="I144" i="52" s="1"/>
  <c r="G144" i="52"/>
  <c r="H143" i="52"/>
  <c r="I143" i="52" s="1"/>
  <c r="G143" i="52"/>
  <c r="H142" i="52"/>
  <c r="I142" i="52" s="1"/>
  <c r="G142" i="52"/>
  <c r="H141" i="52"/>
  <c r="I141" i="52" s="1"/>
  <c r="G141" i="52"/>
  <c r="H140" i="52"/>
  <c r="I140" i="52" s="1"/>
  <c r="G140" i="52"/>
  <c r="I139" i="52"/>
  <c r="H139" i="52"/>
  <c r="G139" i="52"/>
  <c r="I138" i="52"/>
  <c r="H138" i="52"/>
  <c r="G138" i="52"/>
  <c r="I137" i="52"/>
  <c r="H137" i="52"/>
  <c r="G137" i="52"/>
  <c r="I136" i="52"/>
  <c r="H136" i="52"/>
  <c r="G136" i="52"/>
  <c r="I135" i="52"/>
  <c r="H135" i="52"/>
  <c r="G135" i="52"/>
  <c r="I134" i="52"/>
  <c r="H134" i="52"/>
  <c r="G134" i="52"/>
  <c r="I133" i="52"/>
  <c r="H133" i="52"/>
  <c r="G133" i="52"/>
  <c r="I132" i="52"/>
  <c r="H132" i="52"/>
  <c r="G132" i="52"/>
  <c r="I131" i="52"/>
  <c r="H131" i="52"/>
  <c r="G131" i="52"/>
  <c r="I130" i="52"/>
  <c r="H130" i="52"/>
  <c r="G130" i="52"/>
  <c r="I129" i="52"/>
  <c r="H129" i="52"/>
  <c r="G129" i="52"/>
  <c r="I128" i="52"/>
  <c r="H128" i="52"/>
  <c r="G128" i="52"/>
  <c r="I127" i="52"/>
  <c r="H127" i="52"/>
  <c r="G127" i="52"/>
  <c r="I126" i="52"/>
  <c r="H126" i="52"/>
  <c r="G126" i="52"/>
  <c r="I125" i="52"/>
  <c r="H125" i="52"/>
  <c r="G125" i="52"/>
  <c r="I124" i="52"/>
  <c r="H124" i="52"/>
  <c r="G124" i="52"/>
  <c r="I123" i="52"/>
  <c r="H123" i="52"/>
  <c r="G123" i="52"/>
  <c r="I122" i="52"/>
  <c r="H122" i="52"/>
  <c r="G122" i="52"/>
  <c r="I121" i="52"/>
  <c r="H121" i="52"/>
  <c r="G121" i="52"/>
  <c r="I120" i="52"/>
  <c r="H120" i="52"/>
  <c r="G120" i="52"/>
  <c r="I119" i="52"/>
  <c r="H119" i="52"/>
  <c r="G119" i="52"/>
  <c r="I118" i="52"/>
  <c r="H118" i="52"/>
  <c r="G118" i="52"/>
  <c r="I117" i="52"/>
  <c r="H117" i="52"/>
  <c r="G117" i="52"/>
  <c r="I116" i="52"/>
  <c r="H116" i="52"/>
  <c r="G116" i="52"/>
  <c r="I115" i="52"/>
  <c r="H115" i="52"/>
  <c r="G115" i="52"/>
  <c r="I114" i="52"/>
  <c r="H114" i="52"/>
  <c r="G114" i="52"/>
  <c r="I113" i="52"/>
  <c r="H113" i="52"/>
  <c r="G113" i="52"/>
  <c r="I112" i="52"/>
  <c r="H112" i="52"/>
  <c r="G112" i="52"/>
  <c r="I111" i="52"/>
  <c r="H111" i="52"/>
  <c r="G111" i="52"/>
  <c r="I110" i="52"/>
  <c r="H110" i="52"/>
  <c r="G110" i="52"/>
  <c r="I109" i="52"/>
  <c r="H109" i="52"/>
  <c r="G109" i="52"/>
  <c r="I108" i="52"/>
  <c r="H108" i="52"/>
  <c r="G108" i="52"/>
  <c r="I107" i="52"/>
  <c r="H107" i="52"/>
  <c r="G107" i="52"/>
  <c r="I106" i="52"/>
  <c r="H106" i="52"/>
  <c r="G106" i="52"/>
  <c r="I105" i="52"/>
  <c r="H105" i="52"/>
  <c r="G105" i="52"/>
  <c r="I104" i="52"/>
  <c r="H104" i="52"/>
  <c r="G104" i="52"/>
  <c r="I103" i="52"/>
  <c r="H103" i="52"/>
  <c r="G103" i="52"/>
  <c r="I102" i="52"/>
  <c r="H102" i="52"/>
  <c r="G102" i="52"/>
  <c r="I101" i="52"/>
  <c r="H101" i="52"/>
  <c r="G101" i="52"/>
  <c r="I100" i="52"/>
  <c r="H100" i="52"/>
  <c r="G100" i="52"/>
  <c r="I99" i="52"/>
  <c r="H99" i="52"/>
  <c r="G99" i="52"/>
  <c r="I98" i="52"/>
  <c r="H98" i="52"/>
  <c r="G98" i="52"/>
  <c r="I97" i="52"/>
  <c r="H97" i="52"/>
  <c r="G97" i="52"/>
  <c r="I96" i="52"/>
  <c r="H96" i="52"/>
  <c r="G96" i="52"/>
  <c r="I95" i="52"/>
  <c r="H95" i="52"/>
  <c r="G95" i="52"/>
  <c r="I94" i="52"/>
  <c r="H94" i="52"/>
  <c r="G94" i="52"/>
  <c r="I93" i="52"/>
  <c r="H93" i="52"/>
  <c r="G93" i="52"/>
  <c r="I92" i="52"/>
  <c r="H92" i="52"/>
  <c r="G92" i="52"/>
  <c r="I91" i="52"/>
  <c r="H91" i="52"/>
  <c r="G91" i="52"/>
  <c r="I90" i="52"/>
  <c r="H90" i="52"/>
  <c r="G90" i="52"/>
  <c r="I89" i="52"/>
  <c r="H89" i="52"/>
  <c r="G89" i="52"/>
  <c r="I88" i="52"/>
  <c r="H88" i="52"/>
  <c r="G88" i="52"/>
  <c r="I87" i="52"/>
  <c r="H87" i="52"/>
  <c r="G87" i="52"/>
  <c r="I86" i="52"/>
  <c r="H86" i="52"/>
  <c r="G86" i="52"/>
  <c r="I85" i="52"/>
  <c r="H85" i="52"/>
  <c r="G85" i="52"/>
  <c r="I84" i="52"/>
  <c r="H84" i="52"/>
  <c r="G84" i="52"/>
  <c r="I83" i="52"/>
  <c r="H83" i="52"/>
  <c r="G83" i="52"/>
  <c r="I82" i="52"/>
  <c r="H82" i="52"/>
  <c r="G82" i="52"/>
  <c r="I81" i="52"/>
  <c r="H81" i="52"/>
  <c r="G81" i="52"/>
  <c r="I80" i="52"/>
  <c r="H80" i="52"/>
  <c r="G80" i="52"/>
  <c r="I79" i="52"/>
  <c r="H79" i="52"/>
  <c r="G79" i="52"/>
  <c r="I78" i="52"/>
  <c r="H78" i="52"/>
  <c r="G78" i="52"/>
  <c r="I77" i="52"/>
  <c r="H77" i="52"/>
  <c r="G77" i="52"/>
  <c r="I76" i="52"/>
  <c r="H76" i="52"/>
  <c r="G76" i="52"/>
  <c r="I75" i="52"/>
  <c r="H75" i="52"/>
  <c r="G75" i="52"/>
  <c r="I74" i="52"/>
  <c r="H74" i="52"/>
  <c r="G74" i="52"/>
  <c r="I73" i="52"/>
  <c r="H73" i="52"/>
  <c r="G73" i="52"/>
  <c r="I72" i="52"/>
  <c r="H72" i="52"/>
  <c r="G72" i="52"/>
  <c r="I70" i="52"/>
  <c r="H70" i="52"/>
  <c r="G70" i="52"/>
  <c r="I69" i="52"/>
  <c r="H69" i="52"/>
  <c r="G69" i="52"/>
  <c r="I68" i="52"/>
  <c r="H68" i="52"/>
  <c r="G68" i="52"/>
  <c r="I67" i="52"/>
  <c r="H67" i="52"/>
  <c r="G67" i="52"/>
  <c r="I66" i="52"/>
  <c r="H66" i="52"/>
  <c r="G66" i="52"/>
  <c r="I65" i="52"/>
  <c r="H65" i="52"/>
  <c r="G65" i="52"/>
  <c r="I64" i="52"/>
  <c r="H64" i="52"/>
  <c r="G64" i="52"/>
  <c r="I63" i="52"/>
  <c r="H63" i="52"/>
  <c r="G63" i="52"/>
  <c r="I62" i="52"/>
  <c r="H62" i="52"/>
  <c r="G62" i="52"/>
  <c r="I61" i="52"/>
  <c r="H61" i="52"/>
  <c r="G61" i="52"/>
  <c r="I60" i="52"/>
  <c r="H60" i="52"/>
  <c r="G60" i="52"/>
  <c r="I59" i="52"/>
  <c r="H59" i="52"/>
  <c r="G59" i="52"/>
  <c r="I58" i="52"/>
  <c r="H58" i="52"/>
  <c r="G58" i="52"/>
  <c r="I57" i="52"/>
  <c r="H57" i="52"/>
  <c r="G57" i="52"/>
  <c r="I56" i="52"/>
  <c r="H56" i="52"/>
  <c r="G56" i="52"/>
  <c r="I55" i="52"/>
  <c r="H55" i="52"/>
  <c r="G55" i="52"/>
  <c r="I54" i="52"/>
  <c r="H54" i="52"/>
  <c r="G54" i="52"/>
  <c r="I53" i="52"/>
  <c r="H53" i="52"/>
  <c r="G53" i="52"/>
  <c r="I52" i="52"/>
  <c r="H52" i="52"/>
  <c r="G52" i="52"/>
  <c r="I51" i="52"/>
  <c r="H51" i="52"/>
  <c r="G51" i="52"/>
  <c r="I50" i="52"/>
  <c r="H50" i="52"/>
  <c r="G50" i="52"/>
  <c r="I49" i="52"/>
  <c r="H49" i="52"/>
  <c r="G49" i="52"/>
  <c r="I48" i="52"/>
  <c r="H48" i="52"/>
  <c r="G48" i="52"/>
  <c r="I47" i="52"/>
  <c r="H47" i="52"/>
  <c r="G47" i="52"/>
  <c r="I46" i="52"/>
  <c r="H46" i="52"/>
  <c r="G46" i="52"/>
  <c r="I45" i="52"/>
  <c r="H45" i="52"/>
  <c r="G45" i="52"/>
  <c r="I44" i="52"/>
  <c r="H44" i="52"/>
  <c r="G44" i="52"/>
  <c r="I43" i="52"/>
  <c r="H43" i="52"/>
  <c r="G43" i="52"/>
  <c r="I42" i="52"/>
  <c r="H42" i="52"/>
  <c r="G42" i="52"/>
  <c r="I41" i="52"/>
  <c r="H41" i="52"/>
  <c r="G41" i="52"/>
  <c r="I40" i="52"/>
  <c r="H40" i="52"/>
  <c r="G40" i="52"/>
  <c r="I39" i="52"/>
  <c r="H39" i="52"/>
  <c r="G39" i="52"/>
  <c r="I38" i="52"/>
  <c r="H38" i="52"/>
  <c r="G38" i="52"/>
  <c r="I37" i="52"/>
  <c r="H37" i="52"/>
  <c r="G37" i="52"/>
  <c r="I36" i="52"/>
  <c r="H36" i="52"/>
  <c r="G36" i="52"/>
  <c r="I35" i="52"/>
  <c r="H35" i="52"/>
  <c r="G35" i="52"/>
  <c r="I34" i="52"/>
  <c r="H34" i="52"/>
  <c r="G34" i="52"/>
  <c r="I33" i="52"/>
  <c r="H33" i="52"/>
  <c r="G33" i="52"/>
  <c r="I32" i="52"/>
  <c r="H32" i="52"/>
  <c r="G32" i="52"/>
  <c r="I31" i="52"/>
  <c r="H31" i="52"/>
  <c r="G31" i="52"/>
  <c r="I30" i="52"/>
  <c r="H30" i="52"/>
  <c r="G30" i="52"/>
  <c r="I29" i="52"/>
  <c r="H29" i="52"/>
  <c r="G29" i="52"/>
  <c r="I28" i="52"/>
  <c r="H28" i="52"/>
  <c r="G28" i="52"/>
  <c r="I27" i="52"/>
  <c r="H27" i="52"/>
  <c r="G27" i="52"/>
  <c r="I26" i="52"/>
  <c r="H26" i="52"/>
  <c r="G26" i="52"/>
  <c r="I25" i="52"/>
  <c r="H25" i="52"/>
  <c r="G25" i="52"/>
  <c r="I24" i="52"/>
  <c r="H24" i="52"/>
  <c r="G24" i="52"/>
  <c r="I23" i="52"/>
  <c r="H23" i="52"/>
  <c r="G23" i="52"/>
  <c r="I22" i="52"/>
  <c r="H22" i="52"/>
  <c r="G22" i="52"/>
  <c r="I21" i="52"/>
  <c r="H21" i="52"/>
  <c r="G21" i="52"/>
  <c r="I20" i="52"/>
  <c r="H20" i="52"/>
  <c r="G20" i="52"/>
  <c r="I19" i="52"/>
  <c r="H19" i="52"/>
  <c r="G19" i="52"/>
  <c r="I18" i="52"/>
  <c r="H18" i="52"/>
  <c r="G18" i="52"/>
  <c r="I17" i="52"/>
  <c r="H17" i="52"/>
  <c r="G17" i="52"/>
  <c r="I16" i="52"/>
  <c r="H16" i="52"/>
  <c r="G16" i="52"/>
  <c r="I15" i="52"/>
  <c r="H15" i="52"/>
  <c r="G15" i="52"/>
  <c r="I14" i="52"/>
  <c r="H14" i="52"/>
  <c r="G14" i="52"/>
  <c r="I13" i="52"/>
  <c r="H13" i="52"/>
  <c r="G13" i="52"/>
  <c r="I12" i="52"/>
  <c r="H12" i="52"/>
  <c r="G12" i="52"/>
  <c r="I11" i="52"/>
  <c r="H11" i="52"/>
  <c r="G11" i="52"/>
  <c r="I10" i="52"/>
  <c r="H10" i="52"/>
  <c r="G10" i="52"/>
  <c r="I9" i="52"/>
  <c r="H9" i="52"/>
  <c r="G9" i="52"/>
  <c r="I8" i="52"/>
  <c r="H8" i="52"/>
  <c r="G8" i="52"/>
  <c r="I7" i="52"/>
  <c r="H7" i="52"/>
  <c r="G7" i="52"/>
  <c r="I6" i="52"/>
  <c r="H6" i="52"/>
  <c r="G6" i="52"/>
  <c r="I5" i="52"/>
  <c r="H5" i="52"/>
  <c r="G5" i="52"/>
  <c r="I4" i="52"/>
  <c r="H4" i="52"/>
  <c r="G4" i="52"/>
  <c r="I3" i="52"/>
  <c r="H3" i="52"/>
  <c r="G3" i="52"/>
  <c r="H32" i="20" l="1"/>
  <c r="H35" i="20"/>
  <c r="I8" i="90"/>
  <c r="K9" i="90" s="1"/>
  <c r="J2" i="1"/>
  <c r="F25" i="88"/>
  <c r="F26" i="88"/>
  <c r="F27" i="88"/>
  <c r="F36" i="88"/>
  <c r="F37" i="88"/>
  <c r="F38" i="88"/>
  <c r="F48" i="88"/>
  <c r="F49" i="88"/>
  <c r="F50" i="88"/>
  <c r="F51" i="88"/>
  <c r="F52" i="88"/>
  <c r="F53" i="88"/>
  <c r="F54" i="88"/>
  <c r="F55" i="88"/>
  <c r="F65" i="88"/>
  <c r="F66" i="88"/>
  <c r="F67" i="88"/>
  <c r="F28" i="88"/>
  <c r="F29" i="88"/>
  <c r="F30" i="88"/>
  <c r="F31" i="88"/>
  <c r="F32" i="88"/>
  <c r="F33" i="88"/>
  <c r="F34" i="88"/>
  <c r="F35" i="88"/>
  <c r="F39" i="88"/>
  <c r="F40" i="88"/>
  <c r="F41" i="88"/>
  <c r="F42" i="88"/>
  <c r="F43" i="88"/>
  <c r="F44" i="88"/>
  <c r="F45" i="88"/>
  <c r="F46" i="88"/>
  <c r="F47" i="88"/>
  <c r="F56" i="88"/>
  <c r="F57" i="88"/>
  <c r="F58" i="88"/>
  <c r="F59" i="88"/>
  <c r="F60" i="88"/>
  <c r="F61" i="88"/>
  <c r="F62" i="88"/>
  <c r="F63" i="88"/>
  <c r="F64" i="88"/>
  <c r="F68" i="88"/>
  <c r="F69" i="88"/>
  <c r="F70" i="88"/>
  <c r="F71" i="88"/>
  <c r="F72" i="88"/>
  <c r="F73" i="88"/>
  <c r="C101" i="39"/>
  <c r="C102" i="39"/>
  <c r="C103" i="39"/>
  <c r="C104" i="39"/>
  <c r="C105" i="39"/>
  <c r="C40" i="39"/>
  <c r="C41" i="39"/>
  <c r="C42" i="39"/>
  <c r="C43" i="39"/>
  <c r="C44" i="39"/>
  <c r="C45" i="39"/>
  <c r="C46" i="39"/>
  <c r="C47" i="39"/>
  <c r="C48" i="39"/>
  <c r="C49" i="39"/>
  <c r="C50" i="39"/>
  <c r="C51" i="39"/>
  <c r="C52" i="39"/>
  <c r="C53" i="39"/>
  <c r="C54" i="39"/>
  <c r="C55" i="39"/>
  <c r="C56" i="39"/>
  <c r="C57" i="39"/>
  <c r="C58" i="39"/>
  <c r="C59" i="39"/>
  <c r="C60" i="39"/>
  <c r="C61" i="39"/>
  <c r="C62" i="39"/>
  <c r="C63" i="39"/>
  <c r="C64" i="39"/>
  <c r="C65" i="39"/>
  <c r="C66" i="39"/>
  <c r="C67" i="39"/>
  <c r="C68" i="39"/>
  <c r="C69" i="39"/>
  <c r="C70" i="39"/>
  <c r="C71" i="39"/>
  <c r="C72" i="39"/>
  <c r="C73" i="39"/>
  <c r="C74" i="39"/>
  <c r="C75" i="39"/>
  <c r="C76" i="39"/>
  <c r="C77" i="39"/>
  <c r="C78" i="39"/>
  <c r="C79" i="39"/>
  <c r="C80" i="39"/>
  <c r="C81" i="39"/>
  <c r="C82" i="39"/>
  <c r="C83" i="39"/>
  <c r="C84" i="39"/>
  <c r="C85" i="39"/>
  <c r="C86" i="39"/>
  <c r="C87" i="39"/>
  <c r="C88" i="39"/>
  <c r="C89" i="39"/>
  <c r="C90" i="39"/>
  <c r="C91" i="39"/>
  <c r="C92" i="39"/>
  <c r="C93" i="39"/>
  <c r="C94" i="39"/>
  <c r="C95" i="39"/>
  <c r="C96" i="39"/>
  <c r="C97" i="39"/>
  <c r="C98" i="39"/>
  <c r="C99" i="39"/>
  <c r="C100" i="39"/>
  <c r="C7" i="39"/>
  <c r="C8" i="39"/>
  <c r="C9" i="39"/>
  <c r="C10" i="39"/>
  <c r="C11" i="39"/>
  <c r="C12" i="39"/>
  <c r="C13" i="39"/>
  <c r="C14" i="39"/>
  <c r="C15" i="39"/>
  <c r="C16" i="39"/>
  <c r="C17" i="39"/>
  <c r="C18" i="39"/>
  <c r="C19" i="39"/>
  <c r="C20" i="39"/>
  <c r="C21" i="39"/>
  <c r="C22" i="39"/>
  <c r="C23" i="39"/>
  <c r="C24" i="39"/>
  <c r="C25" i="39"/>
  <c r="C26" i="39"/>
  <c r="C27" i="39"/>
  <c r="C28" i="39"/>
  <c r="C29" i="39"/>
  <c r="C30" i="39"/>
  <c r="C31" i="39"/>
  <c r="C32" i="39"/>
  <c r="C33" i="39"/>
  <c r="C34" i="39"/>
  <c r="C35" i="39"/>
  <c r="C36" i="39"/>
  <c r="C37" i="39"/>
  <c r="C38" i="39"/>
  <c r="C39" i="39"/>
  <c r="D9" i="52"/>
  <c r="D10" i="52"/>
  <c r="D11" i="52"/>
  <c r="D12" i="52"/>
  <c r="D13" i="52"/>
  <c r="D14" i="52"/>
  <c r="D15" i="52"/>
  <c r="D16" i="52"/>
  <c r="D17" i="52"/>
  <c r="D18" i="52"/>
  <c r="D19" i="52"/>
  <c r="D20" i="52"/>
  <c r="D21" i="52"/>
  <c r="D22" i="52"/>
  <c r="D23" i="52"/>
  <c r="D24" i="52"/>
  <c r="D25" i="52"/>
  <c r="D26" i="52"/>
  <c r="D27" i="52"/>
  <c r="D28" i="52"/>
  <c r="D29" i="52"/>
  <c r="D30" i="52"/>
  <c r="D31" i="52"/>
  <c r="D32" i="52"/>
  <c r="D33" i="52"/>
  <c r="D34" i="52"/>
  <c r="D35" i="52"/>
  <c r="D36" i="52"/>
  <c r="D37" i="52"/>
  <c r="D38" i="52"/>
  <c r="D39" i="52"/>
  <c r="D40" i="52"/>
  <c r="D41" i="52"/>
  <c r="D42" i="52"/>
  <c r="D43" i="52"/>
  <c r="D44" i="52"/>
  <c r="D45" i="52"/>
  <c r="D46" i="52"/>
  <c r="D47" i="52"/>
  <c r="D48" i="52"/>
  <c r="D49" i="52"/>
  <c r="D50" i="52"/>
  <c r="D51" i="52"/>
  <c r="D52" i="52"/>
  <c r="D8" i="52"/>
  <c r="D4" i="52"/>
  <c r="D5" i="52"/>
  <c r="D6" i="52"/>
  <c r="D7" i="52"/>
  <c r="D3" i="52"/>
  <c r="A7" i="92" l="1"/>
  <c r="G35" i="88"/>
  <c r="H35" i="88" s="1"/>
  <c r="G37" i="88"/>
  <c r="H37" i="88" s="1"/>
  <c r="G38" i="88"/>
  <c r="H38" i="88" s="1"/>
  <c r="G48" i="88"/>
  <c r="H48" i="88" s="1"/>
  <c r="G51" i="88"/>
  <c r="H51" i="88" s="1"/>
  <c r="G52" i="88"/>
  <c r="H52" i="88" s="1"/>
  <c r="G55" i="88"/>
  <c r="H55" i="88" s="1"/>
  <c r="G65" i="88"/>
  <c r="H65" i="88" s="1"/>
  <c r="E67" i="88"/>
  <c r="E68" i="88"/>
  <c r="G69" i="88"/>
  <c r="H69" i="88" s="1"/>
  <c r="G70" i="88"/>
  <c r="H70" i="88" s="1"/>
  <c r="E71" i="88"/>
  <c r="G53" i="88"/>
  <c r="H53" i="88" s="1"/>
  <c r="G57" i="88"/>
  <c r="H57" i="88" s="1"/>
  <c r="G63" i="88"/>
  <c r="H63" i="88" s="1"/>
  <c r="I25" i="88"/>
  <c r="I26" i="88"/>
  <c r="I27" i="88"/>
  <c r="I36" i="88"/>
  <c r="I37" i="88"/>
  <c r="I38" i="88"/>
  <c r="I48" i="88"/>
  <c r="I49" i="88"/>
  <c r="I50" i="88"/>
  <c r="I51" i="88"/>
  <c r="I52" i="88"/>
  <c r="I53" i="88"/>
  <c r="I54" i="88"/>
  <c r="I55" i="88"/>
  <c r="I65" i="88"/>
  <c r="I66" i="88"/>
  <c r="I67" i="88"/>
  <c r="I28" i="88"/>
  <c r="I29" i="88"/>
  <c r="I30" i="88"/>
  <c r="I31" i="88"/>
  <c r="I32" i="88"/>
  <c r="I33" i="88"/>
  <c r="I34" i="88"/>
  <c r="I35" i="88"/>
  <c r="I39" i="88"/>
  <c r="I40" i="88"/>
  <c r="I41" i="88"/>
  <c r="I42" i="88"/>
  <c r="I43" i="88"/>
  <c r="I44" i="88"/>
  <c r="I45" i="88"/>
  <c r="I46" i="88"/>
  <c r="I47" i="88"/>
  <c r="I56" i="88"/>
  <c r="I57" i="88"/>
  <c r="I58" i="88"/>
  <c r="I59" i="88"/>
  <c r="I60" i="88"/>
  <c r="I61" i="88"/>
  <c r="I62" i="88"/>
  <c r="I63" i="88"/>
  <c r="I64" i="88"/>
  <c r="I68" i="88"/>
  <c r="I69" i="88"/>
  <c r="I70" i="88"/>
  <c r="I71" i="88"/>
  <c r="I72" i="88"/>
  <c r="I73" i="88"/>
  <c r="G49" i="88"/>
  <c r="H49" i="88" s="1"/>
  <c r="G66" i="88"/>
  <c r="H66" i="88" s="1"/>
  <c r="G39" i="88"/>
  <c r="H39" i="88" s="1"/>
  <c r="G44" i="88"/>
  <c r="H44" i="88" s="1"/>
  <c r="G46" i="88"/>
  <c r="H46" i="88" s="1"/>
  <c r="G47" i="88"/>
  <c r="H47" i="88" s="1"/>
  <c r="G60" i="88"/>
  <c r="H60" i="88" s="1"/>
  <c r="G72" i="88"/>
  <c r="H72" i="88" s="1"/>
  <c r="G73" i="88"/>
  <c r="H73" i="88" s="1"/>
  <c r="G30" i="88" l="1"/>
  <c r="H30" i="88" s="1"/>
  <c r="E54" i="88"/>
  <c r="G42" i="88"/>
  <c r="H42" i="88" s="1"/>
  <c r="G32" i="88"/>
  <c r="H32" i="88" s="1"/>
  <c r="G62" i="88"/>
  <c r="H62" i="88" s="1"/>
  <c r="E32" i="88"/>
  <c r="G56" i="88"/>
  <c r="H56" i="88" s="1"/>
  <c r="G59" i="88"/>
  <c r="H59" i="88" s="1"/>
  <c r="G34" i="88"/>
  <c r="H34" i="88" s="1"/>
  <c r="E41" i="88"/>
  <c r="E28" i="88"/>
  <c r="E40" i="88"/>
  <c r="E42" i="88"/>
  <c r="E56" i="88"/>
  <c r="E61" i="88"/>
  <c r="E72" i="88"/>
  <c r="E69" i="88"/>
  <c r="E55" i="88"/>
  <c r="E51" i="88"/>
  <c r="E64" i="88"/>
  <c r="E66" i="88"/>
  <c r="E63" i="88"/>
  <c r="E73" i="88"/>
  <c r="E70" i="88"/>
  <c r="E65" i="88"/>
  <c r="G68" i="88"/>
  <c r="H68" i="88" s="1"/>
  <c r="G64" i="88"/>
  <c r="H64" i="88" s="1"/>
  <c r="G54" i="88"/>
  <c r="H54" i="88" s="1"/>
  <c r="G43" i="88"/>
  <c r="H43" i="88" s="1"/>
  <c r="G67" i="88"/>
  <c r="H67" i="88" s="1"/>
  <c r="G58" i="88"/>
  <c r="H58" i="88" s="1"/>
  <c r="G71" i="88"/>
  <c r="H71" i="88" s="1"/>
  <c r="G61" i="88"/>
  <c r="H61" i="88" s="1"/>
  <c r="G50" i="88"/>
  <c r="H50" i="88" s="1"/>
  <c r="G45" i="88"/>
  <c r="H45" i="88" s="1"/>
  <c r="G40" i="88"/>
  <c r="H40" i="88" s="1"/>
  <c r="G41" i="88"/>
  <c r="H41" i="88" s="1"/>
  <c r="G31" i="88"/>
  <c r="H31" i="88" s="1"/>
  <c r="G36" i="88"/>
  <c r="H36" i="88" s="1"/>
  <c r="G33" i="88"/>
  <c r="H33" i="88" s="1"/>
  <c r="G29" i="88"/>
  <c r="H29" i="88" s="1"/>
  <c r="G27" i="88"/>
  <c r="H27" i="88" s="1"/>
  <c r="G28" i="88"/>
  <c r="H28" i="88" s="1"/>
  <c r="G26" i="88"/>
  <c r="H26" i="88" s="1"/>
  <c r="G25" i="88"/>
  <c r="H25" i="88" s="1"/>
  <c r="CW47" i="89"/>
  <c r="CW25" i="89"/>
  <c r="CW29" i="89"/>
  <c r="CW34" i="89"/>
  <c r="CW12" i="89"/>
  <c r="CW37" i="89"/>
  <c r="CW24" i="89"/>
  <c r="CW31" i="89"/>
  <c r="CW45" i="89"/>
  <c r="CW14" i="89"/>
  <c r="CW42" i="89"/>
  <c r="CW44" i="89"/>
  <c r="CW39" i="89"/>
  <c r="CW36" i="89"/>
  <c r="CW11" i="89"/>
  <c r="CW28" i="89"/>
  <c r="CW26" i="89"/>
  <c r="CW22" i="89"/>
  <c r="CW13" i="89"/>
  <c r="CW32" i="89"/>
  <c r="CW20" i="89"/>
  <c r="CW27" i="89"/>
  <c r="CW8" i="89"/>
  <c r="CW15" i="89"/>
  <c r="CW10" i="89"/>
  <c r="CW48" i="89"/>
  <c r="CW46" i="89"/>
  <c r="CW6" i="89"/>
  <c r="CW5" i="89"/>
  <c r="CW7" i="89"/>
  <c r="CW30" i="89"/>
  <c r="CW4" i="89"/>
  <c r="CW35" i="89"/>
  <c r="CW43" i="89"/>
  <c r="CW17" i="89"/>
  <c r="CW19" i="89"/>
  <c r="CW41" i="89"/>
  <c r="CW38" i="89"/>
  <c r="CW21" i="89"/>
  <c r="CW33" i="89"/>
  <c r="CW40" i="89"/>
  <c r="CW16" i="89"/>
  <c r="CW9" i="89"/>
  <c r="CW23" i="89"/>
  <c r="CW18" i="89"/>
  <c r="CV47" i="89"/>
  <c r="CV25" i="89"/>
  <c r="CV29" i="89"/>
  <c r="CV34" i="89"/>
  <c r="CV12" i="89"/>
  <c r="CV37" i="89"/>
  <c r="CV24" i="89"/>
  <c r="CV31" i="89"/>
  <c r="CV45" i="89"/>
  <c r="CV14" i="89"/>
  <c r="CV42" i="89"/>
  <c r="CV44" i="89"/>
  <c r="CV39" i="89"/>
  <c r="CV36" i="89"/>
  <c r="CV11" i="89"/>
  <c r="CV28" i="89"/>
  <c r="CV26" i="89"/>
  <c r="CV22" i="89"/>
  <c r="CV13" i="89"/>
  <c r="CV32" i="89"/>
  <c r="CV20" i="89"/>
  <c r="CV27" i="89"/>
  <c r="CV8" i="89"/>
  <c r="CV15" i="89"/>
  <c r="CV10" i="89"/>
  <c r="CV48" i="89"/>
  <c r="CV46" i="89"/>
  <c r="CV6" i="89"/>
  <c r="CV5" i="89"/>
  <c r="CV7" i="89"/>
  <c r="CV30" i="89"/>
  <c r="CV4" i="89"/>
  <c r="CV35" i="89"/>
  <c r="CV43" i="89"/>
  <c r="CV17" i="89"/>
  <c r="CV19" i="89"/>
  <c r="CV41" i="89"/>
  <c r="CV38" i="89"/>
  <c r="CV21" i="89"/>
  <c r="CV33" i="89"/>
  <c r="CV40" i="89"/>
  <c r="CV16" i="89"/>
  <c r="CV9" i="89"/>
  <c r="CV23" i="89"/>
  <c r="CV18" i="89"/>
  <c r="CU47" i="89"/>
  <c r="CU25" i="89"/>
  <c r="CU29" i="89"/>
  <c r="CU34" i="89"/>
  <c r="CU12" i="89"/>
  <c r="CU37" i="89"/>
  <c r="CU24" i="89"/>
  <c r="CU31" i="89"/>
  <c r="CU45" i="89"/>
  <c r="CU14" i="89"/>
  <c r="CU42" i="89"/>
  <c r="CU44" i="89"/>
  <c r="CU39" i="89"/>
  <c r="CU36" i="89"/>
  <c r="CU11" i="89"/>
  <c r="CU28" i="89"/>
  <c r="CU26" i="89"/>
  <c r="CU22" i="89"/>
  <c r="CU13" i="89"/>
  <c r="CU32" i="89"/>
  <c r="CU20" i="89"/>
  <c r="CU27" i="89"/>
  <c r="CU8" i="89"/>
  <c r="CU15" i="89"/>
  <c r="CU10" i="89"/>
  <c r="CU48" i="89"/>
  <c r="CU46" i="89"/>
  <c r="CU6" i="89"/>
  <c r="CU5" i="89"/>
  <c r="CU7" i="89"/>
  <c r="CU30" i="89"/>
  <c r="CU4" i="89"/>
  <c r="CU35" i="89"/>
  <c r="CU43" i="89"/>
  <c r="CU17" i="89"/>
  <c r="CU19" i="89"/>
  <c r="CU41" i="89"/>
  <c r="CU38" i="89"/>
  <c r="CU21" i="89"/>
  <c r="CU33" i="89"/>
  <c r="CU40" i="89"/>
  <c r="CU16" i="89"/>
  <c r="CU9" i="89"/>
  <c r="CU23" i="89"/>
  <c r="CU18" i="89"/>
  <c r="CS47" i="89"/>
  <c r="CT47" i="89"/>
  <c r="CT25" i="89"/>
  <c r="CT29" i="89"/>
  <c r="CT34" i="89"/>
  <c r="CT12" i="89"/>
  <c r="CT37" i="89"/>
  <c r="CT24" i="89"/>
  <c r="CT31" i="89"/>
  <c r="CT45" i="89"/>
  <c r="CT14" i="89"/>
  <c r="CT42" i="89"/>
  <c r="CT44" i="89"/>
  <c r="CT39" i="89"/>
  <c r="CT36" i="89"/>
  <c r="CT11" i="89"/>
  <c r="CT28" i="89"/>
  <c r="CT26" i="89"/>
  <c r="CT22" i="89"/>
  <c r="CT13" i="89"/>
  <c r="CT32" i="89"/>
  <c r="CT20" i="89"/>
  <c r="CT27" i="89"/>
  <c r="CT8" i="89"/>
  <c r="CT15" i="89"/>
  <c r="CT10" i="89"/>
  <c r="CT48" i="89"/>
  <c r="CT46" i="89"/>
  <c r="CT6" i="89"/>
  <c r="CT5" i="89"/>
  <c r="CT7" i="89"/>
  <c r="CT30" i="89"/>
  <c r="CT4" i="89"/>
  <c r="CT35" i="89"/>
  <c r="CT43" i="89"/>
  <c r="CT17" i="89"/>
  <c r="CT19" i="89"/>
  <c r="CT41" i="89"/>
  <c r="CT38" i="89"/>
  <c r="CT21" i="89"/>
  <c r="CT33" i="89"/>
  <c r="CT40" i="89"/>
  <c r="CT16" i="89"/>
  <c r="CT9" i="89"/>
  <c r="CT23" i="89"/>
  <c r="CT18" i="89"/>
  <c r="CR47" i="89"/>
  <c r="CS25" i="89"/>
  <c r="CS29" i="89"/>
  <c r="CS34" i="89"/>
  <c r="CS12" i="89"/>
  <c r="CS37" i="89"/>
  <c r="CS24" i="89"/>
  <c r="CS31" i="89"/>
  <c r="CS45" i="89"/>
  <c r="CS14" i="89"/>
  <c r="CS42" i="89"/>
  <c r="CS44" i="89"/>
  <c r="CS39" i="89"/>
  <c r="CS36" i="89"/>
  <c r="CS11" i="89"/>
  <c r="CS28" i="89"/>
  <c r="CS26" i="89"/>
  <c r="CS22" i="89"/>
  <c r="CS13" i="89"/>
  <c r="CS32" i="89"/>
  <c r="CS20" i="89"/>
  <c r="CS27" i="89"/>
  <c r="CS8" i="89"/>
  <c r="CS15" i="89"/>
  <c r="CS10" i="89"/>
  <c r="CS48" i="89"/>
  <c r="CS46" i="89"/>
  <c r="CS6" i="89"/>
  <c r="CS5" i="89"/>
  <c r="CS7" i="89"/>
  <c r="CS30" i="89"/>
  <c r="CS4" i="89"/>
  <c r="CS35" i="89"/>
  <c r="CS43" i="89"/>
  <c r="CS17" i="89"/>
  <c r="CS19" i="89"/>
  <c r="CS41" i="89"/>
  <c r="CS38" i="89"/>
  <c r="CS21" i="89"/>
  <c r="CS33" i="89"/>
  <c r="CS40" i="89"/>
  <c r="CS16" i="89"/>
  <c r="CS9" i="89"/>
  <c r="CS23" i="89"/>
  <c r="CS18" i="89"/>
  <c r="CR25" i="89"/>
  <c r="CR29" i="89"/>
  <c r="CR34" i="89"/>
  <c r="CR12" i="89"/>
  <c r="CR37" i="89"/>
  <c r="CR24" i="89"/>
  <c r="CR31" i="89"/>
  <c r="CR45" i="89"/>
  <c r="CR14" i="89"/>
  <c r="CR42" i="89"/>
  <c r="CR44" i="89"/>
  <c r="CR39" i="89"/>
  <c r="CR36" i="89"/>
  <c r="CR11" i="89"/>
  <c r="CR28" i="89"/>
  <c r="CR26" i="89"/>
  <c r="CR22" i="89"/>
  <c r="CR13" i="89"/>
  <c r="CR32" i="89"/>
  <c r="CR20" i="89"/>
  <c r="CR27" i="89"/>
  <c r="CR8" i="89"/>
  <c r="CR15" i="89"/>
  <c r="CR10" i="89"/>
  <c r="CR48" i="89"/>
  <c r="CR46" i="89"/>
  <c r="CR6" i="89"/>
  <c r="CR5" i="89"/>
  <c r="CR7" i="89"/>
  <c r="CR30" i="89"/>
  <c r="CR4" i="89"/>
  <c r="CR35" i="89"/>
  <c r="CR43" i="89"/>
  <c r="CR17" i="89"/>
  <c r="CR19" i="89"/>
  <c r="CR41" i="89"/>
  <c r="CR38" i="89"/>
  <c r="CR21" i="89"/>
  <c r="CR33" i="89"/>
  <c r="CR40" i="89"/>
  <c r="CR16" i="89"/>
  <c r="CR9" i="89"/>
  <c r="CR23" i="89"/>
  <c r="CR18" i="89"/>
  <c r="G18" i="89"/>
  <c r="F18" i="89"/>
  <c r="G23" i="89"/>
  <c r="F23" i="89"/>
  <c r="G9" i="89"/>
  <c r="F9" i="89"/>
  <c r="G16" i="89"/>
  <c r="F16" i="89"/>
  <c r="G40" i="89"/>
  <c r="F40" i="89"/>
  <c r="G33" i="89"/>
  <c r="F33" i="89"/>
  <c r="G21" i="89"/>
  <c r="F21" i="89"/>
  <c r="G38" i="89"/>
  <c r="F38" i="89"/>
  <c r="G41" i="89"/>
  <c r="F41" i="89"/>
  <c r="G19" i="89"/>
  <c r="F19" i="89"/>
  <c r="G17" i="89"/>
  <c r="F17" i="89"/>
  <c r="G43" i="89"/>
  <c r="F43" i="89"/>
  <c r="G35" i="89"/>
  <c r="F35" i="89"/>
  <c r="G4" i="89"/>
  <c r="F4" i="89"/>
  <c r="G30" i="89"/>
  <c r="F30" i="89"/>
  <c r="G7" i="89"/>
  <c r="F7" i="89"/>
  <c r="G5" i="89"/>
  <c r="F5" i="89"/>
  <c r="G6" i="89"/>
  <c r="F6" i="89"/>
  <c r="G46" i="89"/>
  <c r="F46" i="89"/>
  <c r="G48" i="89"/>
  <c r="F48" i="89"/>
  <c r="G10" i="89"/>
  <c r="F10" i="89"/>
  <c r="G15" i="89"/>
  <c r="F15" i="89"/>
  <c r="G8" i="89"/>
  <c r="F8" i="89"/>
  <c r="G27" i="89"/>
  <c r="F27" i="89"/>
  <c r="G20" i="89"/>
  <c r="F20" i="89"/>
  <c r="G32" i="89"/>
  <c r="F32" i="89"/>
  <c r="G13" i="89"/>
  <c r="F13" i="89"/>
  <c r="G22" i="89"/>
  <c r="F22" i="89"/>
  <c r="G26" i="89"/>
  <c r="F26" i="89"/>
  <c r="G28" i="89"/>
  <c r="F28" i="89"/>
  <c r="G11" i="89"/>
  <c r="F11" i="89"/>
  <c r="G36" i="89"/>
  <c r="F36" i="89"/>
  <c r="G39" i="89"/>
  <c r="F39" i="89"/>
  <c r="G44" i="89"/>
  <c r="F44" i="89"/>
  <c r="G42" i="89"/>
  <c r="F42" i="89"/>
  <c r="G14" i="89"/>
  <c r="F14" i="89"/>
  <c r="G45" i="89"/>
  <c r="F45" i="89"/>
  <c r="G31" i="89"/>
  <c r="F31" i="89"/>
  <c r="G24" i="89"/>
  <c r="F24" i="89"/>
  <c r="G37" i="89"/>
  <c r="F37" i="89"/>
  <c r="G12" i="89"/>
  <c r="F12" i="89"/>
  <c r="G34" i="89"/>
  <c r="F34" i="89"/>
  <c r="G29" i="89"/>
  <c r="F29" i="89"/>
  <c r="G25" i="89"/>
  <c r="F25" i="89"/>
  <c r="G47" i="89"/>
  <c r="F47" i="89"/>
  <c r="E62" i="88" l="1"/>
  <c r="E47" i="88"/>
  <c r="E52" i="88"/>
  <c r="E53" i="88"/>
  <c r="E48" i="88"/>
  <c r="E38" i="88"/>
  <c r="E27" i="88"/>
  <c r="E31" i="88"/>
  <c r="E34" i="88"/>
  <c r="E50" i="88"/>
  <c r="E36" i="88"/>
  <c r="E25" i="88"/>
  <c r="E29" i="88"/>
  <c r="E49" i="88"/>
  <c r="E58" i="88"/>
  <c r="E33" i="88"/>
  <c r="E46" i="88"/>
  <c r="E60" i="88"/>
  <c r="E43" i="88"/>
  <c r="E37" i="88"/>
  <c r="E39" i="88"/>
  <c r="E30" i="88"/>
  <c r="E26" i="88"/>
  <c r="E59" i="88"/>
  <c r="E35" i="88"/>
  <c r="E44" i="88"/>
  <c r="E57" i="88"/>
  <c r="E45" i="88"/>
  <c r="A9" i="84"/>
  <c r="C4" i="52"/>
  <c r="C5" i="52"/>
  <c r="C6" i="52"/>
  <c r="C7" i="52"/>
  <c r="C8" i="52"/>
  <c r="C9" i="52"/>
  <c r="C10" i="52"/>
  <c r="C11" i="52"/>
  <c r="C12" i="52"/>
  <c r="C13" i="52"/>
  <c r="C14" i="52"/>
  <c r="C15" i="52"/>
  <c r="C16" i="52"/>
  <c r="C17" i="52"/>
  <c r="C18" i="52"/>
  <c r="C19" i="52"/>
  <c r="C20" i="52"/>
  <c r="C21" i="52"/>
  <c r="C22" i="52"/>
  <c r="C23" i="52"/>
  <c r="C24" i="52"/>
  <c r="C25" i="52"/>
  <c r="C26" i="52"/>
  <c r="C27" i="52"/>
  <c r="C28" i="52"/>
  <c r="C29" i="52"/>
  <c r="C30" i="52"/>
  <c r="C31" i="52"/>
  <c r="C32" i="52"/>
  <c r="C33" i="52"/>
  <c r="C34" i="52"/>
  <c r="C35" i="52"/>
  <c r="C36" i="52"/>
  <c r="C37" i="52"/>
  <c r="C38" i="52"/>
  <c r="C39" i="52"/>
  <c r="C40" i="52"/>
  <c r="C41" i="52"/>
  <c r="C42" i="52"/>
  <c r="C43" i="52"/>
  <c r="C44" i="52"/>
  <c r="C45" i="52"/>
  <c r="C46" i="52"/>
  <c r="C47" i="52"/>
  <c r="C48" i="52"/>
  <c r="C49" i="52"/>
  <c r="C50" i="52"/>
  <c r="C51" i="52"/>
  <c r="C52" i="52"/>
  <c r="B16" i="87"/>
  <c r="E52" i="89" s="1"/>
  <c r="G56" i="89" l="1"/>
  <c r="E56" i="89"/>
  <c r="C56" i="89"/>
  <c r="E55" i="89"/>
  <c r="H57" i="89"/>
  <c r="F57" i="89"/>
  <c r="D57" i="89"/>
  <c r="H55" i="89"/>
  <c r="D55" i="89"/>
  <c r="H56" i="89"/>
  <c r="F56" i="89"/>
  <c r="D56" i="89"/>
  <c r="G55" i="89"/>
  <c r="C55" i="89"/>
  <c r="G57" i="89"/>
  <c r="E57" i="89"/>
  <c r="C57" i="89"/>
  <c r="F55" i="89"/>
  <c r="A7" i="39" a="1"/>
  <c r="A7" i="39" s="1"/>
  <c r="A10" i="39" a="1"/>
  <c r="A10" i="39" s="1"/>
  <c r="A15" i="39" a="1"/>
  <c r="A15" i="39" s="1"/>
  <c r="A18" i="39" a="1"/>
  <c r="A18" i="39" s="1"/>
  <c r="A23" i="39" a="1"/>
  <c r="A23" i="39" s="1"/>
  <c r="A26" i="39" a="1"/>
  <c r="A26" i="39" s="1"/>
  <c r="A31" i="39" a="1"/>
  <c r="A31" i="39" s="1"/>
  <c r="A34" i="39" a="1"/>
  <c r="A34" i="39" s="1"/>
  <c r="A39" i="39" a="1"/>
  <c r="A39" i="39" s="1"/>
  <c r="A42" i="39" a="1"/>
  <c r="A42" i="39" s="1"/>
  <c r="A48" i="39" a="1"/>
  <c r="A48" i="39" s="1"/>
  <c r="A53" i="39" a="1"/>
  <c r="A53" i="39" s="1"/>
  <c r="A56" i="39" a="1"/>
  <c r="A56" i="39" s="1"/>
  <c r="A62" i="39" a="1"/>
  <c r="A62" i="39" s="1"/>
  <c r="A66" i="39" a="1"/>
  <c r="A66" i="39" s="1"/>
  <c r="B66" i="39" s="1"/>
  <c r="A70" i="39" a="1"/>
  <c r="A70" i="39" s="1"/>
  <c r="A74" i="39" a="1"/>
  <c r="A74" i="39" s="1"/>
  <c r="B74" i="39" s="1"/>
  <c r="A78" i="39" a="1"/>
  <c r="A78" i="39" s="1"/>
  <c r="B78" i="39" s="1"/>
  <c r="A82" i="39" a="1"/>
  <c r="A82" i="39" s="1"/>
  <c r="B82" i="39" s="1"/>
  <c r="A86" i="39" a="1"/>
  <c r="A86" i="39" s="1"/>
  <c r="B86" i="39" s="1"/>
  <c r="A90" i="39" a="1"/>
  <c r="A90" i="39" s="1"/>
  <c r="B90" i="39" s="1"/>
  <c r="A94" i="39" a="1"/>
  <c r="A94" i="39" s="1"/>
  <c r="B94" i="39" s="1"/>
  <c r="A98" i="39" a="1"/>
  <c r="A98" i="39" s="1"/>
  <c r="B98" i="39" s="1"/>
  <c r="A102" i="39" a="1"/>
  <c r="A102" i="39" s="1"/>
  <c r="B102" i="39" s="1"/>
  <c r="A6" i="39" a="1"/>
  <c r="A6" i="39" s="1"/>
  <c r="E9" i="39" a="1"/>
  <c r="E9" i="39" s="1"/>
  <c r="E13" i="39" a="1"/>
  <c r="E13" i="39" s="1"/>
  <c r="E17" i="39" a="1"/>
  <c r="E17" i="39" s="1"/>
  <c r="E21" i="39" a="1"/>
  <c r="E21" i="39" s="1"/>
  <c r="E25" i="39" a="1"/>
  <c r="E25" i="39" s="1"/>
  <c r="E29" i="39" a="1"/>
  <c r="E29" i="39" s="1"/>
  <c r="E33" i="39" a="1"/>
  <c r="E33" i="39" s="1"/>
  <c r="E37" i="39" a="1"/>
  <c r="E37" i="39" s="1"/>
  <c r="E41" i="39" a="1"/>
  <c r="E41" i="39" s="1"/>
  <c r="E45" i="39" a="1"/>
  <c r="E45" i="39" s="1"/>
  <c r="E49" i="39" a="1"/>
  <c r="E49" i="39" s="1"/>
  <c r="E53" i="39" a="1"/>
  <c r="E53" i="39" s="1"/>
  <c r="E57" i="39" a="1"/>
  <c r="E57" i="39" s="1"/>
  <c r="E61" i="39" a="1"/>
  <c r="E61" i="39" s="1"/>
  <c r="E65" i="39" a="1"/>
  <c r="E65" i="39" s="1"/>
  <c r="E69" i="39" a="1"/>
  <c r="E69" i="39" s="1"/>
  <c r="E73" i="39" a="1"/>
  <c r="E73" i="39" s="1"/>
  <c r="F73" i="39" s="1"/>
  <c r="E77" i="39" a="1"/>
  <c r="E77" i="39" s="1"/>
  <c r="F77" i="39" s="1"/>
  <c r="E81" i="39" a="1"/>
  <c r="E81" i="39" s="1"/>
  <c r="F81" i="39" s="1"/>
  <c r="E85" i="39" a="1"/>
  <c r="E85" i="39" s="1"/>
  <c r="F85" i="39" s="1"/>
  <c r="E89" i="39" a="1"/>
  <c r="E89" i="39" s="1"/>
  <c r="F89" i="39" s="1"/>
  <c r="E93" i="39" a="1"/>
  <c r="E93" i="39" s="1"/>
  <c r="F93" i="39" s="1"/>
  <c r="E97" i="39" a="1"/>
  <c r="E97" i="39" s="1"/>
  <c r="F97" i="39" s="1"/>
  <c r="E101" i="39" a="1"/>
  <c r="E101" i="39" s="1"/>
  <c r="F101" i="39" s="1"/>
  <c r="E105" i="39" a="1"/>
  <c r="E105" i="39" s="1"/>
  <c r="F105" i="39" s="1"/>
  <c r="E30" i="39" a="1"/>
  <c r="E30" i="39" s="1"/>
  <c r="E38" i="39" a="1"/>
  <c r="E38" i="39" s="1"/>
  <c r="E46" i="39" a="1"/>
  <c r="E46" i="39" s="1"/>
  <c r="E54" i="39" a="1"/>
  <c r="E54" i="39" s="1"/>
  <c r="E62" i="39" a="1"/>
  <c r="E62" i="39" s="1"/>
  <c r="E70" i="39" a="1"/>
  <c r="E70" i="39" s="1"/>
  <c r="E78" i="39" a="1"/>
  <c r="E78" i="39" s="1"/>
  <c r="F78" i="39" s="1"/>
  <c r="E86" i="39" a="1"/>
  <c r="E86" i="39" s="1"/>
  <c r="F86" i="39" s="1"/>
  <c r="E94" i="39" a="1"/>
  <c r="E94" i="39" s="1"/>
  <c r="F94" i="39" s="1"/>
  <c r="E102" i="39" a="1"/>
  <c r="E102" i="39" s="1"/>
  <c r="F102" i="39" s="1"/>
  <c r="A11" i="39" a="1"/>
  <c r="A11" i="39" s="1"/>
  <c r="A14" i="39" a="1"/>
  <c r="A14" i="39" s="1"/>
  <c r="A19" i="39" a="1"/>
  <c r="A19" i="39" s="1"/>
  <c r="A27" i="39" a="1"/>
  <c r="A27" i="39" s="1"/>
  <c r="A38" i="39" a="1"/>
  <c r="A38" i="39" s="1"/>
  <c r="A46" i="39" a="1"/>
  <c r="A46" i="39" s="1"/>
  <c r="A52" i="39" a="1"/>
  <c r="A52" i="39" s="1"/>
  <c r="A60" i="39" a="1"/>
  <c r="A60" i="39" s="1"/>
  <c r="A68" i="39" a="1"/>
  <c r="A68" i="39" s="1"/>
  <c r="B68" i="39" s="1"/>
  <c r="A76" i="39" a="1"/>
  <c r="A76" i="39" s="1"/>
  <c r="B76" i="39" s="1"/>
  <c r="A8" i="39" a="1"/>
  <c r="A8" i="39" s="1"/>
  <c r="A13" i="39" a="1"/>
  <c r="A13" i="39" s="1"/>
  <c r="A16" i="39" a="1"/>
  <c r="A16" i="39" s="1"/>
  <c r="A21" i="39" a="1"/>
  <c r="A21" i="39" s="1"/>
  <c r="A24" i="39" a="1"/>
  <c r="A24" i="39" s="1"/>
  <c r="A29" i="39" a="1"/>
  <c r="A29" i="39" s="1"/>
  <c r="A32" i="39" a="1"/>
  <c r="A32" i="39" s="1"/>
  <c r="A37" i="39" a="1"/>
  <c r="A37" i="39" s="1"/>
  <c r="A40" i="39" a="1"/>
  <c r="A40" i="39" s="1"/>
  <c r="A45" i="39" a="1"/>
  <c r="A45" i="39" s="1"/>
  <c r="A51" i="39" a="1"/>
  <c r="A51" i="39" s="1"/>
  <c r="A54" i="39" a="1"/>
  <c r="A54" i="39" s="1"/>
  <c r="A59" i="39" a="1"/>
  <c r="A59" i="39" s="1"/>
  <c r="A63" i="39" a="1"/>
  <c r="A63" i="39" s="1"/>
  <c r="A67" i="39" a="1"/>
  <c r="A67" i="39" s="1"/>
  <c r="B67" i="39" s="1"/>
  <c r="A71" i="39" a="1"/>
  <c r="A71" i="39" s="1"/>
  <c r="B71" i="39" s="1"/>
  <c r="A75" i="39" a="1"/>
  <c r="A75" i="39" s="1"/>
  <c r="B75" i="39" s="1"/>
  <c r="A79" i="39" a="1"/>
  <c r="A79" i="39" s="1"/>
  <c r="B79" i="39" s="1"/>
  <c r="A83" i="39" a="1"/>
  <c r="A83" i="39" s="1"/>
  <c r="B83" i="39" s="1"/>
  <c r="A87" i="39" a="1"/>
  <c r="A87" i="39" s="1"/>
  <c r="B87" i="39" s="1"/>
  <c r="A91" i="39" a="1"/>
  <c r="A91" i="39" s="1"/>
  <c r="B91" i="39" s="1"/>
  <c r="A95" i="39" a="1"/>
  <c r="A95" i="39" s="1"/>
  <c r="B95" i="39" s="1"/>
  <c r="A99" i="39" a="1"/>
  <c r="A99" i="39" s="1"/>
  <c r="B99" i="39" s="1"/>
  <c r="A103" i="39" a="1"/>
  <c r="A103" i="39" s="1"/>
  <c r="B103" i="39" s="1"/>
  <c r="E6" i="39" a="1"/>
  <c r="E6" i="39" s="1"/>
  <c r="E10" i="39" a="1"/>
  <c r="E10" i="39" s="1"/>
  <c r="E14" i="39" a="1"/>
  <c r="E14" i="39" s="1"/>
  <c r="E18" i="39" a="1"/>
  <c r="E18" i="39" s="1"/>
  <c r="E22" i="39" a="1"/>
  <c r="E22" i="39" s="1"/>
  <c r="E26" i="39" a="1"/>
  <c r="E26" i="39" s="1"/>
  <c r="E34" i="39" a="1"/>
  <c r="E34" i="39" s="1"/>
  <c r="E42" i="39" a="1"/>
  <c r="E42" i="39" s="1"/>
  <c r="E50" i="39" a="1"/>
  <c r="E50" i="39" s="1"/>
  <c r="E58" i="39" a="1"/>
  <c r="E58" i="39" s="1"/>
  <c r="E66" i="39" a="1"/>
  <c r="E66" i="39" s="1"/>
  <c r="E74" i="39" a="1"/>
  <c r="E74" i="39" s="1"/>
  <c r="F74" i="39" s="1"/>
  <c r="E82" i="39" a="1"/>
  <c r="E82" i="39" s="1"/>
  <c r="F82" i="39" s="1"/>
  <c r="E90" i="39" a="1"/>
  <c r="E90" i="39" s="1"/>
  <c r="F90" i="39" s="1"/>
  <c r="E98" i="39" a="1"/>
  <c r="E98" i="39" s="1"/>
  <c r="F98" i="39" s="1"/>
  <c r="A22" i="39" a="1"/>
  <c r="A22" i="39" s="1"/>
  <c r="A30" i="39" a="1"/>
  <c r="A30" i="39" s="1"/>
  <c r="A35" i="39" a="1"/>
  <c r="A35" i="39" s="1"/>
  <c r="A43" i="39" a="1"/>
  <c r="A43" i="39" s="1"/>
  <c r="A49" i="39" a="1"/>
  <c r="A49" i="39" s="1"/>
  <c r="A57" i="39" a="1"/>
  <c r="A57" i="39" s="1"/>
  <c r="A64" i="39" a="1"/>
  <c r="A64" i="39" s="1"/>
  <c r="A72" i="39" a="1"/>
  <c r="A72" i="39" s="1"/>
  <c r="B72" i="39" s="1"/>
  <c r="A80" i="39" a="1"/>
  <c r="A80" i="39" s="1"/>
  <c r="B80" i="39" s="1"/>
  <c r="A12" i="39" a="1"/>
  <c r="A12" i="39" s="1"/>
  <c r="A33" i="39" a="1"/>
  <c r="A33" i="39" s="1"/>
  <c r="A44" i="39" a="1"/>
  <c r="A44" i="39" s="1"/>
  <c r="A55" i="39" a="1"/>
  <c r="A55" i="39" s="1"/>
  <c r="A69" i="39" a="1"/>
  <c r="A69" i="39" s="1"/>
  <c r="B69" i="39" s="1"/>
  <c r="A84" i="39" a="1"/>
  <c r="A84" i="39" s="1"/>
  <c r="B84" i="39" s="1"/>
  <c r="A92" i="39" a="1"/>
  <c r="A92" i="39" s="1"/>
  <c r="B92" i="39" s="1"/>
  <c r="A100" i="39" a="1"/>
  <c r="A100" i="39" s="1"/>
  <c r="B100" i="39" s="1"/>
  <c r="E7" i="39" a="1"/>
  <c r="E7" i="39" s="1"/>
  <c r="E15" i="39" a="1"/>
  <c r="E15" i="39" s="1"/>
  <c r="E23" i="39" a="1"/>
  <c r="E23" i="39" s="1"/>
  <c r="E31" i="39" a="1"/>
  <c r="E31" i="39" s="1"/>
  <c r="E39" i="39" a="1"/>
  <c r="E39" i="39" s="1"/>
  <c r="E47" i="39" a="1"/>
  <c r="E47" i="39" s="1"/>
  <c r="E55" i="39" a="1"/>
  <c r="E55" i="39" s="1"/>
  <c r="E63" i="39" a="1"/>
  <c r="E63" i="39" s="1"/>
  <c r="E71" i="39" a="1"/>
  <c r="E71" i="39" s="1"/>
  <c r="E79" i="39" a="1"/>
  <c r="E79" i="39" s="1"/>
  <c r="F79" i="39" s="1"/>
  <c r="E87" i="39" a="1"/>
  <c r="E87" i="39" s="1"/>
  <c r="F87" i="39" s="1"/>
  <c r="E95" i="39" a="1"/>
  <c r="E95" i="39" s="1"/>
  <c r="F95" i="39" s="1"/>
  <c r="E103" i="39" a="1"/>
  <c r="E103" i="39" s="1"/>
  <c r="F103" i="39" s="1"/>
  <c r="A17" i="39" a="1"/>
  <c r="A17" i="39" s="1"/>
  <c r="A50" i="39" a="1"/>
  <c r="A50" i="39" s="1"/>
  <c r="A77" i="39" a="1"/>
  <c r="A77" i="39" s="1"/>
  <c r="B77" i="39" s="1"/>
  <c r="A96" i="39" a="1"/>
  <c r="A96" i="39" s="1"/>
  <c r="B96" i="39" s="1"/>
  <c r="E11" i="39" a="1"/>
  <c r="E11" i="39" s="1"/>
  <c r="E27" i="39" a="1"/>
  <c r="E27" i="39" s="1"/>
  <c r="E43" i="39" a="1"/>
  <c r="E43" i="39" s="1"/>
  <c r="E59" i="39" a="1"/>
  <c r="E59" i="39" s="1"/>
  <c r="E75" i="39" a="1"/>
  <c r="E75" i="39" s="1"/>
  <c r="F75" i="39" s="1"/>
  <c r="E91" i="39" a="1"/>
  <c r="E91" i="39" s="1"/>
  <c r="F91" i="39" s="1"/>
  <c r="A20" i="39" a="1"/>
  <c r="A20" i="39" s="1"/>
  <c r="A65" i="39" a="1"/>
  <c r="A65" i="39" s="1"/>
  <c r="A89" i="39" a="1"/>
  <c r="A89" i="39" s="1"/>
  <c r="B89" i="39" s="1"/>
  <c r="A105" i="39" a="1"/>
  <c r="A105" i="39" s="1"/>
  <c r="B105" i="39" s="1"/>
  <c r="E20" i="39" a="1"/>
  <c r="E20" i="39" s="1"/>
  <c r="E36" i="39" a="1"/>
  <c r="E36" i="39" s="1"/>
  <c r="E52" i="39" a="1"/>
  <c r="E52" i="39" s="1"/>
  <c r="E68" i="39" a="1"/>
  <c r="E68" i="39" s="1"/>
  <c r="E84" i="39" a="1"/>
  <c r="E84" i="39" s="1"/>
  <c r="F84" i="39" s="1"/>
  <c r="E100" i="39" a="1"/>
  <c r="E100" i="39" s="1"/>
  <c r="F100" i="39" s="1"/>
  <c r="A25" i="39" a="1"/>
  <c r="A25" i="39" s="1"/>
  <c r="A36" i="39" a="1"/>
  <c r="A36" i="39" s="1"/>
  <c r="A47" i="39" a="1"/>
  <c r="A47" i="39" s="1"/>
  <c r="A58" i="39" a="1"/>
  <c r="A58" i="39" s="1"/>
  <c r="A73" i="39" a="1"/>
  <c r="A73" i="39" s="1"/>
  <c r="B73" i="39" s="1"/>
  <c r="A85" i="39" a="1"/>
  <c r="A85" i="39" s="1"/>
  <c r="B85" i="39" s="1"/>
  <c r="A93" i="39" a="1"/>
  <c r="A93" i="39" s="1"/>
  <c r="B93" i="39" s="1"/>
  <c r="A101" i="39" a="1"/>
  <c r="A101" i="39" s="1"/>
  <c r="B101" i="39" s="1"/>
  <c r="E8" i="39" a="1"/>
  <c r="E8" i="39" s="1"/>
  <c r="E16" i="39" a="1"/>
  <c r="E16" i="39" s="1"/>
  <c r="E24" i="39" a="1"/>
  <c r="E24" i="39" s="1"/>
  <c r="E32" i="39" a="1"/>
  <c r="E32" i="39" s="1"/>
  <c r="E40" i="39" a="1"/>
  <c r="E40" i="39" s="1"/>
  <c r="E48" i="39" a="1"/>
  <c r="E48" i="39" s="1"/>
  <c r="E56" i="39" a="1"/>
  <c r="E56" i="39" s="1"/>
  <c r="E64" i="39" a="1"/>
  <c r="E64" i="39" s="1"/>
  <c r="E72" i="39" a="1"/>
  <c r="E72" i="39" s="1"/>
  <c r="F72" i="39" s="1"/>
  <c r="E80" i="39" a="1"/>
  <c r="E80" i="39" s="1"/>
  <c r="F80" i="39" s="1"/>
  <c r="E88" i="39" a="1"/>
  <c r="E88" i="39" s="1"/>
  <c r="F88" i="39" s="1"/>
  <c r="E96" i="39" a="1"/>
  <c r="E96" i="39" s="1"/>
  <c r="F96" i="39" s="1"/>
  <c r="E104" i="39" a="1"/>
  <c r="E104" i="39" s="1"/>
  <c r="F104" i="39" s="1"/>
  <c r="A28" i="39" a="1"/>
  <c r="A28" i="39" s="1"/>
  <c r="A61" i="39" a="1"/>
  <c r="A61" i="39" s="1"/>
  <c r="A88" i="39" a="1"/>
  <c r="A88" i="39" s="1"/>
  <c r="B88" i="39" s="1"/>
  <c r="A104" i="39" a="1"/>
  <c r="A104" i="39" s="1"/>
  <c r="B104" i="39" s="1"/>
  <c r="E19" i="39" a="1"/>
  <c r="E19" i="39" s="1"/>
  <c r="E35" i="39" a="1"/>
  <c r="E35" i="39" s="1"/>
  <c r="E51" i="39" a="1"/>
  <c r="E51" i="39" s="1"/>
  <c r="E67" i="39" a="1"/>
  <c r="E67" i="39" s="1"/>
  <c r="E83" i="39" a="1"/>
  <c r="E83" i="39" s="1"/>
  <c r="F83" i="39" s="1"/>
  <c r="E99" i="39" a="1"/>
  <c r="E99" i="39" s="1"/>
  <c r="F99" i="39" s="1"/>
  <c r="A9" i="39" a="1"/>
  <c r="A9" i="39" s="1"/>
  <c r="A41" i="39" a="1"/>
  <c r="A41" i="39" s="1"/>
  <c r="A81" i="39" a="1"/>
  <c r="A81" i="39" s="1"/>
  <c r="B81" i="39" s="1"/>
  <c r="A97" i="39" a="1"/>
  <c r="A97" i="39" s="1"/>
  <c r="B97" i="39" s="1"/>
  <c r="E12" i="39" a="1"/>
  <c r="E12" i="39" s="1"/>
  <c r="E28" i="39" a="1"/>
  <c r="E28" i="39" s="1"/>
  <c r="E44" i="39" a="1"/>
  <c r="E44" i="39" s="1"/>
  <c r="E60" i="39" a="1"/>
  <c r="E60" i="39" s="1"/>
  <c r="E76" i="39" a="1"/>
  <c r="E76" i="39" s="1"/>
  <c r="F76" i="39" s="1"/>
  <c r="E92" i="39" a="1"/>
  <c r="E92" i="39" s="1"/>
  <c r="F92" i="39" s="1"/>
  <c r="Q2" i="1"/>
  <c r="D6" i="1" a="1"/>
  <c r="D6" i="1" s="1"/>
  <c r="D7" i="1" a="1"/>
  <c r="D7" i="1" s="1"/>
  <c r="D9" i="1" a="1"/>
  <c r="D9" i="1" s="1"/>
  <c r="D12" i="1" a="1"/>
  <c r="D12" i="1" s="1"/>
  <c r="D15" i="1" a="1"/>
  <c r="D15" i="1" s="1"/>
  <c r="D18" i="1" a="1"/>
  <c r="D18" i="1" s="1"/>
  <c r="D22" i="1" a="1"/>
  <c r="D22" i="1" s="1"/>
  <c r="D26" i="1" a="1"/>
  <c r="D26" i="1" s="1"/>
  <c r="D30" i="1" a="1"/>
  <c r="D30" i="1" s="1"/>
  <c r="D34" i="1" a="1"/>
  <c r="D34" i="1" s="1"/>
  <c r="D38" i="1" a="1"/>
  <c r="D38" i="1" s="1"/>
  <c r="D42" i="1" a="1"/>
  <c r="D42" i="1" s="1"/>
  <c r="D46" i="1" a="1"/>
  <c r="D46" i="1" s="1"/>
  <c r="D50" i="1" a="1"/>
  <c r="D50" i="1" s="1"/>
  <c r="D54" i="1" a="1"/>
  <c r="D54" i="1" s="1"/>
  <c r="D58" i="1" a="1"/>
  <c r="D58" i="1" s="1"/>
  <c r="D62" i="1" a="1"/>
  <c r="D62" i="1" s="1"/>
  <c r="D66" i="1" a="1"/>
  <c r="D66" i="1" s="1"/>
  <c r="D70" i="1" a="1"/>
  <c r="D70" i="1" s="1"/>
  <c r="D74" i="1" a="1"/>
  <c r="D74" i="1" s="1"/>
  <c r="D78" i="1" a="1"/>
  <c r="D78" i="1" s="1"/>
  <c r="D82" i="1" a="1"/>
  <c r="D82" i="1" s="1"/>
  <c r="D86" i="1" a="1"/>
  <c r="D86" i="1" s="1"/>
  <c r="D90" i="1" a="1"/>
  <c r="D90" i="1" s="1"/>
  <c r="D94" i="1" a="1"/>
  <c r="D94" i="1" s="1"/>
  <c r="D98" i="1" a="1"/>
  <c r="D98" i="1" s="1"/>
  <c r="E7" i="1" a="1"/>
  <c r="E7" i="1" s="1"/>
  <c r="B7" i="1" s="1"/>
  <c r="E12" i="1" a="1"/>
  <c r="E12" i="1" s="1"/>
  <c r="B12" i="1" s="1"/>
  <c r="E15" i="1" a="1"/>
  <c r="E15" i="1" s="1"/>
  <c r="B15" i="1" s="1"/>
  <c r="E20" i="1" a="1"/>
  <c r="E20" i="1" s="1"/>
  <c r="B20" i="1" s="1"/>
  <c r="E23" i="1" a="1"/>
  <c r="E23" i="1" s="1"/>
  <c r="B23" i="1" s="1"/>
  <c r="E28" i="1" a="1"/>
  <c r="E28" i="1" s="1"/>
  <c r="B28" i="1" s="1"/>
  <c r="E31" i="1" a="1"/>
  <c r="E31" i="1" s="1"/>
  <c r="B31" i="1" s="1"/>
  <c r="E36" i="1" a="1"/>
  <c r="E36" i="1" s="1"/>
  <c r="B36" i="1" s="1"/>
  <c r="E39" i="1" a="1"/>
  <c r="E39" i="1" s="1"/>
  <c r="B39" i="1" s="1"/>
  <c r="E45" i="1" a="1"/>
  <c r="E45" i="1" s="1"/>
  <c r="B45" i="1" s="1"/>
  <c r="E49" i="1" a="1"/>
  <c r="E49" i="1" s="1"/>
  <c r="B49" i="1" s="1"/>
  <c r="E53" i="1" a="1"/>
  <c r="E53" i="1" s="1"/>
  <c r="B53" i="1" s="1"/>
  <c r="E57" i="1" a="1"/>
  <c r="E57" i="1" s="1"/>
  <c r="B57" i="1" s="1"/>
  <c r="E61" i="1" a="1"/>
  <c r="E61" i="1" s="1"/>
  <c r="B61" i="1" s="1"/>
  <c r="E65" i="1" a="1"/>
  <c r="E65" i="1" s="1"/>
  <c r="B65" i="1" s="1"/>
  <c r="E69" i="1" a="1"/>
  <c r="E69" i="1" s="1"/>
  <c r="B69" i="1" s="1"/>
  <c r="A69" i="1" s="1"/>
  <c r="E73" i="1" a="1"/>
  <c r="E73" i="1" s="1"/>
  <c r="B73" i="1" s="1"/>
  <c r="A73" i="1" s="1"/>
  <c r="E77" i="1" a="1"/>
  <c r="E77" i="1" s="1"/>
  <c r="B77" i="1" s="1"/>
  <c r="A77" i="1" s="1"/>
  <c r="E81" i="1" a="1"/>
  <c r="E81" i="1" s="1"/>
  <c r="B81" i="1" s="1"/>
  <c r="A81" i="1" s="1"/>
  <c r="E85" i="1" a="1"/>
  <c r="E85" i="1" s="1"/>
  <c r="B85" i="1" s="1"/>
  <c r="A85" i="1" s="1"/>
  <c r="E89" i="1" a="1"/>
  <c r="E89" i="1" s="1"/>
  <c r="B89" i="1" s="1"/>
  <c r="A89" i="1" s="1"/>
  <c r="E93" i="1" a="1"/>
  <c r="E93" i="1" s="1"/>
  <c r="B93" i="1" s="1"/>
  <c r="A93" i="1" s="1"/>
  <c r="E97" i="1" a="1"/>
  <c r="E97" i="1" s="1"/>
  <c r="B97" i="1" s="1"/>
  <c r="A97" i="1" s="1"/>
  <c r="D10" i="1" a="1"/>
  <c r="D10" i="1" s="1"/>
  <c r="D13" i="1" a="1"/>
  <c r="D13" i="1" s="1"/>
  <c r="D19" i="1" a="1"/>
  <c r="D19" i="1" s="1"/>
  <c r="D23" i="1" a="1"/>
  <c r="D23" i="1" s="1"/>
  <c r="D27" i="1" a="1"/>
  <c r="D27" i="1" s="1"/>
  <c r="D31" i="1" a="1"/>
  <c r="D31" i="1" s="1"/>
  <c r="D35" i="1" a="1"/>
  <c r="D35" i="1" s="1"/>
  <c r="D39" i="1" a="1"/>
  <c r="D39" i="1" s="1"/>
  <c r="D43" i="1" a="1"/>
  <c r="D43" i="1" s="1"/>
  <c r="D47" i="1" a="1"/>
  <c r="D47" i="1" s="1"/>
  <c r="D51" i="1" a="1"/>
  <c r="D51" i="1" s="1"/>
  <c r="D55" i="1" a="1"/>
  <c r="D55" i="1" s="1"/>
  <c r="D59" i="1" a="1"/>
  <c r="D59" i="1" s="1"/>
  <c r="D63" i="1" a="1"/>
  <c r="D63" i="1" s="1"/>
  <c r="D67" i="1" a="1"/>
  <c r="D67" i="1" s="1"/>
  <c r="D71" i="1" a="1"/>
  <c r="D71" i="1" s="1"/>
  <c r="D75" i="1" a="1"/>
  <c r="D75" i="1" s="1"/>
  <c r="D79" i="1" a="1"/>
  <c r="D79" i="1" s="1"/>
  <c r="D83" i="1" a="1"/>
  <c r="D83" i="1" s="1"/>
  <c r="D87" i="1" a="1"/>
  <c r="D87" i="1" s="1"/>
  <c r="D91" i="1" a="1"/>
  <c r="D91" i="1" s="1"/>
  <c r="D95" i="1" a="1"/>
  <c r="D95" i="1" s="1"/>
  <c r="D99" i="1" a="1"/>
  <c r="D99" i="1" s="1"/>
  <c r="E10" i="1" a="1"/>
  <c r="E10" i="1" s="1"/>
  <c r="B10" i="1" s="1"/>
  <c r="E13" i="1" a="1"/>
  <c r="E13" i="1" s="1"/>
  <c r="B13" i="1" s="1"/>
  <c r="E18" i="1" a="1"/>
  <c r="E18" i="1" s="1"/>
  <c r="B18" i="1" s="1"/>
  <c r="E21" i="1" a="1"/>
  <c r="E21" i="1" s="1"/>
  <c r="B21" i="1" s="1"/>
  <c r="E26" i="1" a="1"/>
  <c r="E26" i="1" s="1"/>
  <c r="B26" i="1" s="1"/>
  <c r="D8" i="1" a="1"/>
  <c r="D8" i="1" s="1"/>
  <c r="D20" i="1" a="1"/>
  <c r="D20" i="1" s="1"/>
  <c r="D28" i="1" a="1"/>
  <c r="D28" i="1" s="1"/>
  <c r="D36" i="1" a="1"/>
  <c r="D36" i="1" s="1"/>
  <c r="D44" i="1" a="1"/>
  <c r="D44" i="1" s="1"/>
  <c r="D52" i="1" a="1"/>
  <c r="D52" i="1" s="1"/>
  <c r="D60" i="1" a="1"/>
  <c r="D60" i="1" s="1"/>
  <c r="D68" i="1" a="1"/>
  <c r="D68" i="1" s="1"/>
  <c r="D76" i="1" a="1"/>
  <c r="D76" i="1" s="1"/>
  <c r="D84" i="1" a="1"/>
  <c r="D84" i="1" s="1"/>
  <c r="D92" i="1" a="1"/>
  <c r="D92" i="1" s="1"/>
  <c r="D100" i="1" a="1"/>
  <c r="D100" i="1" s="1"/>
  <c r="E11" i="1" a="1"/>
  <c r="E11" i="1" s="1"/>
  <c r="B11" i="1" s="1"/>
  <c r="D14" i="1" a="1"/>
  <c r="D14" i="1" s="1"/>
  <c r="D21" i="1" a="1"/>
  <c r="D21" i="1" s="1"/>
  <c r="D29" i="1" a="1"/>
  <c r="D29" i="1" s="1"/>
  <c r="D37" i="1" a="1"/>
  <c r="D37" i="1" s="1"/>
  <c r="D45" i="1" a="1"/>
  <c r="D45" i="1" s="1"/>
  <c r="D53" i="1" a="1"/>
  <c r="D53" i="1" s="1"/>
  <c r="D61" i="1" a="1"/>
  <c r="D61" i="1" s="1"/>
  <c r="D69" i="1" a="1"/>
  <c r="D69" i="1" s="1"/>
  <c r="D77" i="1" a="1"/>
  <c r="D77" i="1" s="1"/>
  <c r="D85" i="1" a="1"/>
  <c r="D85" i="1" s="1"/>
  <c r="D93" i="1" a="1"/>
  <c r="D93" i="1" s="1"/>
  <c r="E6" i="1" a="1"/>
  <c r="E6" i="1" s="1"/>
  <c r="B6" i="1" s="1"/>
  <c r="E17" i="1" a="1"/>
  <c r="E17" i="1" s="1"/>
  <c r="B17" i="1" s="1"/>
  <c r="E22" i="1" a="1"/>
  <c r="E22" i="1" s="1"/>
  <c r="B22" i="1" s="1"/>
  <c r="E35" i="1" a="1"/>
  <c r="E35" i="1" s="1"/>
  <c r="B35" i="1" s="1"/>
  <c r="E38" i="1" a="1"/>
  <c r="E38" i="1" s="1"/>
  <c r="B38" i="1" s="1"/>
  <c r="E42" i="1" a="1"/>
  <c r="E42" i="1" s="1"/>
  <c r="B42" i="1" s="1"/>
  <c r="E47" i="1" a="1"/>
  <c r="E47" i="1" s="1"/>
  <c r="B47" i="1" s="1"/>
  <c r="E52" i="1" a="1"/>
  <c r="E52" i="1" s="1"/>
  <c r="B52" i="1" s="1"/>
  <c r="E58" i="1" a="1"/>
  <c r="E58" i="1" s="1"/>
  <c r="B58" i="1" s="1"/>
  <c r="E63" i="1" a="1"/>
  <c r="E63" i="1" s="1"/>
  <c r="B63" i="1" s="1"/>
  <c r="E68" i="1" a="1"/>
  <c r="E68" i="1" s="1"/>
  <c r="B68" i="1" s="1"/>
  <c r="E74" i="1" a="1"/>
  <c r="E74" i="1" s="1"/>
  <c r="B74" i="1" s="1"/>
  <c r="A74" i="1" s="1"/>
  <c r="E79" i="1" a="1"/>
  <c r="E79" i="1" s="1"/>
  <c r="B79" i="1" s="1"/>
  <c r="A79" i="1" s="1"/>
  <c r="E84" i="1" a="1"/>
  <c r="E84" i="1" s="1"/>
  <c r="B84" i="1" s="1"/>
  <c r="A84" i="1" s="1"/>
  <c r="E90" i="1" a="1"/>
  <c r="E90" i="1" s="1"/>
  <c r="B90" i="1" s="1"/>
  <c r="A90" i="1" s="1"/>
  <c r="E95" i="1" a="1"/>
  <c r="E95" i="1" s="1"/>
  <c r="B95" i="1" s="1"/>
  <c r="A95" i="1" s="1"/>
  <c r="E100" i="1" a="1"/>
  <c r="E100" i="1" s="1"/>
  <c r="B100" i="1" s="1"/>
  <c r="A100" i="1" s="1"/>
  <c r="E86" i="1" a="1"/>
  <c r="E86" i="1" s="1"/>
  <c r="B86" i="1" s="1"/>
  <c r="A86" i="1" s="1"/>
  <c r="E96" i="1" a="1"/>
  <c r="E96" i="1" s="1"/>
  <c r="B96" i="1" s="1"/>
  <c r="A96" i="1" s="1"/>
  <c r="D41" i="1" a="1"/>
  <c r="D41" i="1" s="1"/>
  <c r="D57" i="1" a="1"/>
  <c r="D57" i="1" s="1"/>
  <c r="D73" i="1" a="1"/>
  <c r="D73" i="1" s="1"/>
  <c r="D89" i="1" a="1"/>
  <c r="D89" i="1" s="1"/>
  <c r="E9" i="1" a="1"/>
  <c r="E9" i="1" s="1"/>
  <c r="B9" i="1" s="1"/>
  <c r="E25" i="1" a="1"/>
  <c r="E25" i="1" s="1"/>
  <c r="B25" i="1" s="1"/>
  <c r="E37" i="1" a="1"/>
  <c r="E37" i="1" s="1"/>
  <c r="B37" i="1" s="1"/>
  <c r="E44" i="1" a="1"/>
  <c r="E44" i="1" s="1"/>
  <c r="B44" i="1" s="1"/>
  <c r="E55" i="1" a="1"/>
  <c r="E55" i="1" s="1"/>
  <c r="B55" i="1" s="1"/>
  <c r="E60" i="1" a="1"/>
  <c r="E60" i="1" s="1"/>
  <c r="B60" i="1" s="1"/>
  <c r="E66" i="1" a="1"/>
  <c r="E66" i="1" s="1"/>
  <c r="B66" i="1" s="1"/>
  <c r="A66" i="1" s="1"/>
  <c r="E76" i="1" a="1"/>
  <c r="E76" i="1" s="1"/>
  <c r="B76" i="1" s="1"/>
  <c r="A76" i="1" s="1"/>
  <c r="E87" i="1" a="1"/>
  <c r="E87" i="1" s="1"/>
  <c r="B87" i="1" s="1"/>
  <c r="A87" i="1" s="1"/>
  <c r="E98" i="1" a="1"/>
  <c r="E98" i="1" s="1"/>
  <c r="B98" i="1" s="1"/>
  <c r="A98" i="1" s="1"/>
  <c r="E27" i="1" a="1"/>
  <c r="E27" i="1" s="1"/>
  <c r="B27" i="1" s="1"/>
  <c r="E34" i="1" a="1"/>
  <c r="E34" i="1" s="1"/>
  <c r="B34" i="1" s="1"/>
  <c r="E51" i="1" a="1"/>
  <c r="E51" i="1" s="1"/>
  <c r="B51" i="1" s="1"/>
  <c r="E62" i="1" a="1"/>
  <c r="E62" i="1" s="1"/>
  <c r="B62" i="1" s="1"/>
  <c r="E72" i="1" a="1"/>
  <c r="E72" i="1" s="1"/>
  <c r="B72" i="1" s="1"/>
  <c r="A72" i="1" s="1"/>
  <c r="E83" i="1" a="1"/>
  <c r="E83" i="1" s="1"/>
  <c r="B83" i="1" s="1"/>
  <c r="A83" i="1" s="1"/>
  <c r="E94" i="1" a="1"/>
  <c r="E94" i="1" s="1"/>
  <c r="B94" i="1" s="1"/>
  <c r="A94" i="1" s="1"/>
  <c r="D11" i="1" a="1"/>
  <c r="D11" i="1" s="1"/>
  <c r="D16" i="1" a="1"/>
  <c r="D16" i="1" s="1"/>
  <c r="D24" i="1" a="1"/>
  <c r="D24" i="1" s="1"/>
  <c r="D32" i="1" a="1"/>
  <c r="D32" i="1" s="1"/>
  <c r="D40" i="1" a="1"/>
  <c r="D40" i="1" s="1"/>
  <c r="D48" i="1" a="1"/>
  <c r="D48" i="1" s="1"/>
  <c r="D56" i="1" a="1"/>
  <c r="D56" i="1" s="1"/>
  <c r="D64" i="1" a="1"/>
  <c r="D64" i="1" s="1"/>
  <c r="D72" i="1" a="1"/>
  <c r="D72" i="1" s="1"/>
  <c r="D80" i="1" a="1"/>
  <c r="D80" i="1" s="1"/>
  <c r="D88" i="1" a="1"/>
  <c r="D88" i="1" s="1"/>
  <c r="D96" i="1" a="1"/>
  <c r="D96" i="1" s="1"/>
  <c r="E8" i="1" a="1"/>
  <c r="E8" i="1" s="1"/>
  <c r="B8" i="1" s="1"/>
  <c r="E19" i="1" a="1"/>
  <c r="E19" i="1" s="1"/>
  <c r="B19" i="1" s="1"/>
  <c r="E24" i="1" a="1"/>
  <c r="E24" i="1" s="1"/>
  <c r="B24" i="1" s="1"/>
  <c r="E29" i="1" a="1"/>
  <c r="E29" i="1" s="1"/>
  <c r="B29" i="1" s="1"/>
  <c r="E32" i="1" a="1"/>
  <c r="E32" i="1" s="1"/>
  <c r="B32" i="1" s="1"/>
  <c r="E43" i="1" a="1"/>
  <c r="E43" i="1" s="1"/>
  <c r="B43" i="1" s="1"/>
  <c r="E48" i="1" a="1"/>
  <c r="E48" i="1" s="1"/>
  <c r="B48" i="1" s="1"/>
  <c r="E54" i="1" a="1"/>
  <c r="E54" i="1" s="1"/>
  <c r="B54" i="1" s="1"/>
  <c r="E59" i="1" a="1"/>
  <c r="E59" i="1" s="1"/>
  <c r="B59" i="1" s="1"/>
  <c r="E64" i="1" a="1"/>
  <c r="E64" i="1" s="1"/>
  <c r="B64" i="1" s="1"/>
  <c r="E70" i="1" a="1"/>
  <c r="E70" i="1" s="1"/>
  <c r="B70" i="1" s="1"/>
  <c r="E75" i="1" a="1"/>
  <c r="E75" i="1" s="1"/>
  <c r="B75" i="1" s="1"/>
  <c r="A75" i="1" s="1"/>
  <c r="E80" i="1" a="1"/>
  <c r="E80" i="1" s="1"/>
  <c r="B80" i="1" s="1"/>
  <c r="A80" i="1" s="1"/>
  <c r="E91" i="1" a="1"/>
  <c r="E91" i="1" s="1"/>
  <c r="B91" i="1" s="1"/>
  <c r="A91" i="1" s="1"/>
  <c r="D49" i="1" a="1"/>
  <c r="D49" i="1" s="1"/>
  <c r="D81" i="1" a="1"/>
  <c r="D81" i="1" s="1"/>
  <c r="D97" i="1" a="1"/>
  <c r="D97" i="1" s="1"/>
  <c r="E14" i="1" a="1"/>
  <c r="E14" i="1" s="1"/>
  <c r="B14" i="1" s="1"/>
  <c r="E33" i="1" a="1"/>
  <c r="E33" i="1" s="1"/>
  <c r="B33" i="1" s="1"/>
  <c r="E40" i="1" a="1"/>
  <c r="E40" i="1" s="1"/>
  <c r="B40" i="1" s="1"/>
  <c r="E50" i="1" a="1"/>
  <c r="E50" i="1" s="1"/>
  <c r="B50" i="1" s="1"/>
  <c r="D17" i="1" a="1"/>
  <c r="D17" i="1" s="1"/>
  <c r="D25" i="1" a="1"/>
  <c r="D25" i="1" s="1"/>
  <c r="D33" i="1" a="1"/>
  <c r="D33" i="1" s="1"/>
  <c r="D65" i="1" a="1"/>
  <c r="D65" i="1" s="1"/>
  <c r="E71" i="1" a="1"/>
  <c r="E71" i="1" s="1"/>
  <c r="B71" i="1" s="1"/>
  <c r="E82" i="1" a="1"/>
  <c r="E82" i="1" s="1"/>
  <c r="B82" i="1" s="1"/>
  <c r="A82" i="1" s="1"/>
  <c r="E92" i="1" a="1"/>
  <c r="E92" i="1" s="1"/>
  <c r="B92" i="1" s="1"/>
  <c r="A92" i="1" s="1"/>
  <c r="E16" i="1" a="1"/>
  <c r="E16" i="1" s="1"/>
  <c r="B16" i="1" s="1"/>
  <c r="E30" i="1" a="1"/>
  <c r="E30" i="1" s="1"/>
  <c r="B30" i="1" s="1"/>
  <c r="E41" i="1" a="1"/>
  <c r="E41" i="1" s="1"/>
  <c r="B41" i="1" s="1"/>
  <c r="E46" i="1" a="1"/>
  <c r="E46" i="1" s="1"/>
  <c r="B46" i="1" s="1"/>
  <c r="E56" i="1" a="1"/>
  <c r="E56" i="1" s="1"/>
  <c r="B56" i="1" s="1"/>
  <c r="E67" i="1" a="1"/>
  <c r="E67" i="1" s="1"/>
  <c r="B67" i="1" s="1"/>
  <c r="E78" i="1" a="1"/>
  <c r="E78" i="1" s="1"/>
  <c r="B78" i="1" s="1"/>
  <c r="A78" i="1" s="1"/>
  <c r="E88" i="1" a="1"/>
  <c r="E88" i="1" s="1"/>
  <c r="B88" i="1" s="1"/>
  <c r="A88" i="1" s="1"/>
  <c r="E99" i="1" a="1"/>
  <c r="E99" i="1" s="1"/>
  <c r="B99" i="1" s="1"/>
  <c r="A99" i="1" s="1"/>
  <c r="A21" i="87" a="1"/>
  <c r="A21" i="87" s="1"/>
  <c r="B4" i="93"/>
  <c r="B6" i="93" s="1"/>
  <c r="E13" i="95" s="1"/>
  <c r="B18" i="87"/>
  <c r="B17" i="87"/>
  <c r="B70" i="39"/>
  <c r="A23" i="87" a="1"/>
  <c r="A23" i="87" s="1"/>
  <c r="C23" i="87" s="1"/>
  <c r="A26" i="87" a="1"/>
  <c r="A26" i="87" s="1"/>
  <c r="C26" i="87" s="1"/>
  <c r="A31" i="87" a="1"/>
  <c r="A31" i="87" s="1"/>
  <c r="C31" i="87" s="1"/>
  <c r="A34" i="87" a="1"/>
  <c r="A34" i="87" s="1"/>
  <c r="C34" i="87" s="1"/>
  <c r="A39" i="87" a="1"/>
  <c r="A39" i="87" s="1"/>
  <c r="C39" i="87" s="1"/>
  <c r="A42" i="87" a="1"/>
  <c r="A42" i="87" s="1"/>
  <c r="C42" i="87" s="1"/>
  <c r="A47" i="87" a="1"/>
  <c r="A47" i="87" s="1"/>
  <c r="C47" i="87" s="1"/>
  <c r="A50" i="87" a="1"/>
  <c r="A50" i="87" s="1"/>
  <c r="C50" i="87" s="1"/>
  <c r="A24" i="87" a="1"/>
  <c r="A24" i="87" s="1"/>
  <c r="C24" i="87" s="1"/>
  <c r="A29" i="87" a="1"/>
  <c r="A29" i="87" s="1"/>
  <c r="C29" i="87" s="1"/>
  <c r="A32" i="87" a="1"/>
  <c r="A32" i="87" s="1"/>
  <c r="C32" i="87" s="1"/>
  <c r="A37" i="87" a="1"/>
  <c r="A37" i="87" s="1"/>
  <c r="C37" i="87" s="1"/>
  <c r="A40" i="87" a="1"/>
  <c r="A40" i="87" s="1"/>
  <c r="C40" i="87" s="1"/>
  <c r="A45" i="87" a="1"/>
  <c r="A45" i="87" s="1"/>
  <c r="C45" i="87" s="1"/>
  <c r="A48" i="87" a="1"/>
  <c r="A48" i="87" s="1"/>
  <c r="C48" i="87" s="1"/>
  <c r="A22" i="87" a="1"/>
  <c r="A22" i="87" s="1"/>
  <c r="C22" i="87" s="1"/>
  <c r="A27" i="87" a="1"/>
  <c r="A27" i="87" s="1"/>
  <c r="C27" i="87" s="1"/>
  <c r="A30" i="87" a="1"/>
  <c r="A30" i="87" s="1"/>
  <c r="C30" i="87" s="1"/>
  <c r="A35" i="87" a="1"/>
  <c r="A35" i="87" s="1"/>
  <c r="C35" i="87" s="1"/>
  <c r="A38" i="87" a="1"/>
  <c r="A38" i="87" s="1"/>
  <c r="C38" i="87" s="1"/>
  <c r="A43" i="87" a="1"/>
  <c r="A43" i="87" s="1"/>
  <c r="C43" i="87" s="1"/>
  <c r="A46" i="87" a="1"/>
  <c r="A46" i="87" s="1"/>
  <c r="C46" i="87" s="1"/>
  <c r="A25" i="87" a="1"/>
  <c r="A25" i="87" s="1"/>
  <c r="C25" i="87" s="1"/>
  <c r="A28" i="87" a="1"/>
  <c r="A28" i="87" s="1"/>
  <c r="C28" i="87" s="1"/>
  <c r="A33" i="87" a="1"/>
  <c r="A33" i="87" s="1"/>
  <c r="C33" i="87" s="1"/>
  <c r="A36" i="87" a="1"/>
  <c r="A36" i="87" s="1"/>
  <c r="C36" i="87" s="1"/>
  <c r="A41" i="87" a="1"/>
  <c r="A41" i="87" s="1"/>
  <c r="C41" i="87" s="1"/>
  <c r="A44" i="87" a="1"/>
  <c r="A44" i="87" s="1"/>
  <c r="C44" i="87" s="1"/>
  <c r="A49" i="87" a="1"/>
  <c r="A49" i="87" s="1"/>
  <c r="C49" i="87" s="1"/>
  <c r="A8" i="92"/>
  <c r="G49" i="87" a="1"/>
  <c r="G49" i="87" s="1"/>
  <c r="F49" i="87" a="1"/>
  <c r="F49" i="87" s="1"/>
  <c r="H49" i="87" s="1"/>
  <c r="B25" i="87" a="1"/>
  <c r="B25" i="87" s="1"/>
  <c r="F50" i="87" a="1"/>
  <c r="F50" i="87" s="1"/>
  <c r="H50" i="87" s="1"/>
  <c r="B50" i="87" a="1"/>
  <c r="B50" i="87" s="1"/>
  <c r="G50" i="87" a="1"/>
  <c r="G50" i="87" s="1"/>
  <c r="F21" i="87" a="1"/>
  <c r="F21" i="87" s="1"/>
  <c r="F47" i="87" a="1"/>
  <c r="F47" i="87" s="1"/>
  <c r="H47" i="87" s="1"/>
  <c r="B42" i="87" a="1"/>
  <c r="B42" i="87" s="1"/>
  <c r="B31" i="87" a="1"/>
  <c r="B31" i="87" s="1"/>
  <c r="B46" i="87" a="1"/>
  <c r="B46" i="87" s="1"/>
  <c r="G44" i="87" a="1"/>
  <c r="G44" i="87" s="1"/>
  <c r="F39" i="87" a="1"/>
  <c r="F39" i="87" s="1"/>
  <c r="H39" i="87" s="1"/>
  <c r="G40" i="87" a="1"/>
  <c r="G40" i="87" s="1"/>
  <c r="G21" i="87" a="1"/>
  <c r="G21" i="87" s="1"/>
  <c r="G48" i="87" a="1"/>
  <c r="G48" i="87" s="1"/>
  <c r="F43" i="87" a="1"/>
  <c r="F43" i="87" s="1"/>
  <c r="H43" i="87" s="1"/>
  <c r="B38" i="87" a="1"/>
  <c r="B38" i="87" s="1"/>
  <c r="B47" i="87" a="1"/>
  <c r="B47" i="87" s="1"/>
  <c r="B43" i="87" a="1"/>
  <c r="B43" i="87" s="1"/>
  <c r="B39" i="87" a="1"/>
  <c r="B39" i="87" s="1"/>
  <c r="B33" i="87" a="1"/>
  <c r="B33" i="87" s="1"/>
  <c r="B22" i="87" a="1"/>
  <c r="B22" i="87" s="1"/>
  <c r="G22" i="87" a="1"/>
  <c r="G22" i="87" s="1"/>
  <c r="F23" i="87" a="1"/>
  <c r="F23" i="87" s="1"/>
  <c r="H23" i="87" s="1"/>
  <c r="B24" i="87" a="1"/>
  <c r="B24" i="87" s="1"/>
  <c r="G24" i="87" a="1"/>
  <c r="G24" i="87" s="1"/>
  <c r="F25" i="87" a="1"/>
  <c r="F25" i="87" s="1"/>
  <c r="H25" i="87" s="1"/>
  <c r="B26" i="87" a="1"/>
  <c r="B26" i="87" s="1"/>
  <c r="G26" i="87" a="1"/>
  <c r="G26" i="87" s="1"/>
  <c r="F27" i="87" a="1"/>
  <c r="F27" i="87" s="1"/>
  <c r="H27" i="87" s="1"/>
  <c r="B28" i="87" a="1"/>
  <c r="B28" i="87" s="1"/>
  <c r="G28" i="87" a="1"/>
  <c r="G28" i="87" s="1"/>
  <c r="F29" i="87" a="1"/>
  <c r="F29" i="87" s="1"/>
  <c r="H29" i="87" s="1"/>
  <c r="B30" i="87" a="1"/>
  <c r="B30" i="87" s="1"/>
  <c r="G30" i="87" a="1"/>
  <c r="G30" i="87" s="1"/>
  <c r="F31" i="87" a="1"/>
  <c r="F31" i="87" s="1"/>
  <c r="H31" i="87" s="1"/>
  <c r="B32" i="87" a="1"/>
  <c r="B32" i="87" s="1"/>
  <c r="G32" i="87" a="1"/>
  <c r="G32" i="87" s="1"/>
  <c r="F33" i="87" a="1"/>
  <c r="F33" i="87" s="1"/>
  <c r="H33" i="87" s="1"/>
  <c r="B34" i="87" a="1"/>
  <c r="B34" i="87" s="1"/>
  <c r="G34" i="87" a="1"/>
  <c r="G34" i="87" s="1"/>
  <c r="F35" i="87" a="1"/>
  <c r="F35" i="87" s="1"/>
  <c r="H35" i="87" s="1"/>
  <c r="B36" i="87" a="1"/>
  <c r="B36" i="87" s="1"/>
  <c r="G36" i="87" a="1"/>
  <c r="G36" i="87" s="1"/>
  <c r="G23" i="87" a="1"/>
  <c r="G23" i="87" s="1"/>
  <c r="G25" i="87" a="1"/>
  <c r="G25" i="87" s="1"/>
  <c r="G27" i="87" a="1"/>
  <c r="G27" i="87" s="1"/>
  <c r="G29" i="87" a="1"/>
  <c r="G29" i="87" s="1"/>
  <c r="G31" i="87" a="1"/>
  <c r="G31" i="87" s="1"/>
  <c r="G33" i="87" a="1"/>
  <c r="G33" i="87" s="1"/>
  <c r="G35" i="87" a="1"/>
  <c r="G35" i="87" s="1"/>
  <c r="G37" i="87" a="1"/>
  <c r="G37" i="87" s="1"/>
  <c r="G39" i="87" a="1"/>
  <c r="G39" i="87" s="1"/>
  <c r="G41" i="87" a="1"/>
  <c r="G41" i="87" s="1"/>
  <c r="G43" i="87" a="1"/>
  <c r="G43" i="87" s="1"/>
  <c r="G45" i="87" a="1"/>
  <c r="G45" i="87" s="1"/>
  <c r="G47" i="87" a="1"/>
  <c r="G47" i="87" s="1"/>
  <c r="F22" i="87" a="1"/>
  <c r="F22" i="87" s="1"/>
  <c r="H22" i="87" s="1"/>
  <c r="F24" i="87" a="1"/>
  <c r="F24" i="87" s="1"/>
  <c r="H24" i="87" s="1"/>
  <c r="F26" i="87" a="1"/>
  <c r="F26" i="87" s="1"/>
  <c r="H26" i="87" s="1"/>
  <c r="F28" i="87" a="1"/>
  <c r="F28" i="87" s="1"/>
  <c r="H28" i="87" s="1"/>
  <c r="F30" i="87" a="1"/>
  <c r="F30" i="87" s="1"/>
  <c r="H30" i="87" s="1"/>
  <c r="F32" i="87" a="1"/>
  <c r="F32" i="87" s="1"/>
  <c r="H32" i="87" s="1"/>
  <c r="F34" i="87" a="1"/>
  <c r="F34" i="87" s="1"/>
  <c r="H34" i="87" s="1"/>
  <c r="F36" i="87" a="1"/>
  <c r="F36" i="87" s="1"/>
  <c r="H36" i="87" s="1"/>
  <c r="F38" i="87" a="1"/>
  <c r="F38" i="87" s="1"/>
  <c r="H38" i="87" s="1"/>
  <c r="F40" i="87" a="1"/>
  <c r="F40" i="87" s="1"/>
  <c r="H40" i="87" s="1"/>
  <c r="F42" i="87" a="1"/>
  <c r="F42" i="87" s="1"/>
  <c r="H42" i="87" s="1"/>
  <c r="F44" i="87" a="1"/>
  <c r="F44" i="87" s="1"/>
  <c r="F46" i="87" a="1"/>
  <c r="F46" i="87" s="1"/>
  <c r="H46" i="87" s="1"/>
  <c r="F48" i="87" a="1"/>
  <c r="F48" i="87" s="1"/>
  <c r="F51" i="87" a="1"/>
  <c r="F51" i="87" s="1"/>
  <c r="B21" i="87" a="1"/>
  <c r="B21" i="87" s="1"/>
  <c r="B23" i="87" a="1"/>
  <c r="B23" i="87" s="1"/>
  <c r="G51" i="87" a="1"/>
  <c r="G51" i="87" s="1"/>
  <c r="B48" i="87" a="1"/>
  <c r="B48" i="87" s="1"/>
  <c r="G46" i="87" a="1"/>
  <c r="G46" i="87" s="1"/>
  <c r="F45" i="87" a="1"/>
  <c r="F45" i="87" s="1"/>
  <c r="H45" i="87" s="1"/>
  <c r="B44" i="87" a="1"/>
  <c r="B44" i="87" s="1"/>
  <c r="G42" i="87" a="1"/>
  <c r="G42" i="87" s="1"/>
  <c r="F41" i="87" a="1"/>
  <c r="F41" i="87" s="1"/>
  <c r="H41" i="87" s="1"/>
  <c r="B40" i="87" a="1"/>
  <c r="B40" i="87" s="1"/>
  <c r="G38" i="87" a="1"/>
  <c r="G38" i="87" s="1"/>
  <c r="F37" i="87" a="1"/>
  <c r="F37" i="87" s="1"/>
  <c r="H37" i="87" s="1"/>
  <c r="I37" i="87" s="1"/>
  <c r="B35" i="87" a="1"/>
  <c r="B35" i="87" s="1"/>
  <c r="B27" i="87" a="1"/>
  <c r="B27" i="87" s="1"/>
  <c r="B49" i="87" a="1"/>
  <c r="B49" i="87" s="1"/>
  <c r="B45" i="87" a="1"/>
  <c r="B45" i="87" s="1"/>
  <c r="B41" i="87" a="1"/>
  <c r="B41" i="87" s="1"/>
  <c r="B37" i="87" a="1"/>
  <c r="B37" i="87" s="1"/>
  <c r="B29" i="87" a="1"/>
  <c r="B29" i="87" s="1"/>
  <c r="C37" i="84"/>
  <c r="F68" i="39" l="1"/>
  <c r="F66" i="39"/>
  <c r="F69" i="39"/>
  <c r="F67" i="39"/>
  <c r="F70" i="39"/>
  <c r="F71" i="39"/>
  <c r="F42" i="39"/>
  <c r="F60" i="39"/>
  <c r="F56" i="39"/>
  <c r="F43" i="39"/>
  <c r="F63" i="39"/>
  <c r="F54" i="39"/>
  <c r="F57" i="39"/>
  <c r="F41" i="39"/>
  <c r="F44" i="39"/>
  <c r="F48" i="39"/>
  <c r="F55" i="39"/>
  <c r="F46" i="39"/>
  <c r="F53" i="39"/>
  <c r="F51" i="39"/>
  <c r="F40" i="39"/>
  <c r="F52" i="39"/>
  <c r="F47" i="39"/>
  <c r="F58" i="39"/>
  <c r="F65" i="39"/>
  <c r="F49" i="39"/>
  <c r="F64" i="39"/>
  <c r="F59" i="39"/>
  <c r="F50" i="39"/>
  <c r="F62" i="39"/>
  <c r="F61" i="39"/>
  <c r="F45" i="39"/>
  <c r="D14" i="114"/>
  <c r="M17" i="87"/>
  <c r="M15" i="87"/>
  <c r="M13" i="87"/>
  <c r="M16" i="87"/>
  <c r="M14" i="87"/>
  <c r="B12" i="92" a="1"/>
  <c r="B12" i="92" s="1"/>
  <c r="B15" i="92" a="1"/>
  <c r="B15" i="92" s="1"/>
  <c r="B20" i="92" a="1"/>
  <c r="B20" i="92" s="1"/>
  <c r="B23" i="92" a="1"/>
  <c r="B23" i="92" s="1"/>
  <c r="B28" i="92" a="1"/>
  <c r="B28" i="92" s="1"/>
  <c r="B34" i="92" a="1"/>
  <c r="B34" i="92" s="1"/>
  <c r="B38" i="92" a="1"/>
  <c r="B38" i="92" s="1"/>
  <c r="B42" i="92" a="1"/>
  <c r="B42" i="92" s="1"/>
  <c r="B46" i="92" a="1"/>
  <c r="B46" i="92" s="1"/>
  <c r="B50" i="92" a="1"/>
  <c r="B50" i="92" s="1"/>
  <c r="B54" i="92" a="1"/>
  <c r="B54" i="92" s="1"/>
  <c r="B58" i="92" a="1"/>
  <c r="B58" i="92" s="1"/>
  <c r="B62" i="92" a="1"/>
  <c r="B62" i="92" s="1"/>
  <c r="B66" i="92" a="1"/>
  <c r="B66" i="92" s="1"/>
  <c r="B70" i="92" a="1"/>
  <c r="B70" i="92" s="1"/>
  <c r="B74" i="92" a="1"/>
  <c r="B74" i="92" s="1"/>
  <c r="B78" i="92" a="1"/>
  <c r="B78" i="92" s="1"/>
  <c r="B82" i="92" a="1"/>
  <c r="B82" i="92" s="1"/>
  <c r="B86" i="92" a="1"/>
  <c r="B86" i="92" s="1"/>
  <c r="B90" i="92" a="1"/>
  <c r="B90" i="92" s="1"/>
  <c r="B94" i="92" a="1"/>
  <c r="B94" i="92" s="1"/>
  <c r="B98" i="92" a="1"/>
  <c r="B98" i="92" s="1"/>
  <c r="A16" i="92" a="1"/>
  <c r="A16" i="92" s="1"/>
  <c r="A20" i="92" a="1"/>
  <c r="A20" i="92" s="1"/>
  <c r="A24" i="92" a="1"/>
  <c r="A24" i="92" s="1"/>
  <c r="A28" i="92" a="1"/>
  <c r="A28" i="92" s="1"/>
  <c r="A32" i="92" a="1"/>
  <c r="A32" i="92" s="1"/>
  <c r="A36" i="92" a="1"/>
  <c r="A36" i="92" s="1"/>
  <c r="A40" i="92" a="1"/>
  <c r="A40" i="92" s="1"/>
  <c r="A44" i="92" a="1"/>
  <c r="A44" i="92" s="1"/>
  <c r="A48" i="92" a="1"/>
  <c r="A48" i="92" s="1"/>
  <c r="A52" i="92" a="1"/>
  <c r="A52" i="92" s="1"/>
  <c r="A56" i="92" a="1"/>
  <c r="A56" i="92" s="1"/>
  <c r="A60" i="92" a="1"/>
  <c r="A60" i="92" s="1"/>
  <c r="A64" i="92" a="1"/>
  <c r="A64" i="92" s="1"/>
  <c r="A68" i="92" a="1"/>
  <c r="A68" i="92" s="1"/>
  <c r="A72" i="92" a="1"/>
  <c r="A72" i="92" s="1"/>
  <c r="A76" i="92" a="1"/>
  <c r="A76" i="92" s="1"/>
  <c r="A80" i="92" a="1"/>
  <c r="A80" i="92" s="1"/>
  <c r="A84" i="92" a="1"/>
  <c r="A84" i="92" s="1"/>
  <c r="A88" i="92" a="1"/>
  <c r="A88" i="92" s="1"/>
  <c r="A92" i="92" a="1"/>
  <c r="A92" i="92" s="1"/>
  <c r="A96" i="92" a="1"/>
  <c r="A96" i="92" s="1"/>
  <c r="C12" i="92" a="1"/>
  <c r="C12" i="92" s="1"/>
  <c r="C16" i="92" a="1"/>
  <c r="C16" i="92" s="1"/>
  <c r="C19" i="92" a="1"/>
  <c r="C19" i="92" s="1"/>
  <c r="C22" i="92" a="1"/>
  <c r="C22" i="92" s="1"/>
  <c r="C26" i="92" a="1"/>
  <c r="C26" i="92" s="1"/>
  <c r="C30" i="92" a="1"/>
  <c r="C30" i="92" s="1"/>
  <c r="C37" i="92" a="1"/>
  <c r="C37" i="92" s="1"/>
  <c r="C40" i="92" a="1"/>
  <c r="C40" i="92" s="1"/>
  <c r="C44" i="92" a="1"/>
  <c r="C44" i="92" s="1"/>
  <c r="C47" i="92" a="1"/>
  <c r="C47" i="92" s="1"/>
  <c r="C51" i="92" a="1"/>
  <c r="C51" i="92" s="1"/>
  <c r="C55" i="92" a="1"/>
  <c r="C55" i="92" s="1"/>
  <c r="C58" i="92" a="1"/>
  <c r="C58" i="92" s="1"/>
  <c r="C62" i="92" a="1"/>
  <c r="C62" i="92" s="1"/>
  <c r="C66" i="92" a="1"/>
  <c r="C66" i="92" s="1"/>
  <c r="C70" i="92" a="1"/>
  <c r="C70" i="92" s="1"/>
  <c r="C77" i="92" a="1"/>
  <c r="C77" i="92" s="1"/>
  <c r="C81" i="92" a="1"/>
  <c r="C81" i="92" s="1"/>
  <c r="C85" i="92" a="1"/>
  <c r="C85" i="92" s="1"/>
  <c r="C89" i="92" a="1"/>
  <c r="C89" i="92" s="1"/>
  <c r="C92" i="92" a="1"/>
  <c r="C92" i="92" s="1"/>
  <c r="C96" i="92" a="1"/>
  <c r="C96" i="92" s="1"/>
  <c r="C98" i="92" a="1"/>
  <c r="C98" i="92" s="1"/>
  <c r="A99" i="92" a="1"/>
  <c r="A99" i="92" s="1"/>
  <c r="C25" i="92" a="1"/>
  <c r="C25" i="92" s="1"/>
  <c r="C33" i="92" a="1"/>
  <c r="C33" i="92" s="1"/>
  <c r="C39" i="92" a="1"/>
  <c r="C39" i="92" s="1"/>
  <c r="C46" i="92" a="1"/>
  <c r="C46" i="92" s="1"/>
  <c r="C54" i="92" a="1"/>
  <c r="C54" i="92" s="1"/>
  <c r="C61" i="92" a="1"/>
  <c r="C61" i="92" s="1"/>
  <c r="C69" i="92" a="1"/>
  <c r="C69" i="92" s="1"/>
  <c r="C73" i="92" a="1"/>
  <c r="C73" i="92" s="1"/>
  <c r="C76" i="92" a="1"/>
  <c r="C76" i="92" s="1"/>
  <c r="C84" i="92" a="1"/>
  <c r="C84" i="92" s="1"/>
  <c r="C91" i="92" a="1"/>
  <c r="C91" i="92" s="1"/>
  <c r="B13" i="92" a="1"/>
  <c r="B13" i="92" s="1"/>
  <c r="B18" i="92" a="1"/>
  <c r="B18" i="92" s="1"/>
  <c r="B21" i="92" a="1"/>
  <c r="B21" i="92" s="1"/>
  <c r="B26" i="92" a="1"/>
  <c r="B26" i="92" s="1"/>
  <c r="B29" i="92" a="1"/>
  <c r="B29" i="92" s="1"/>
  <c r="B32" i="92" a="1"/>
  <c r="B32" i="92" s="1"/>
  <c r="B35" i="92" a="1"/>
  <c r="B35" i="92" s="1"/>
  <c r="B39" i="92" a="1"/>
  <c r="B39" i="92" s="1"/>
  <c r="B43" i="92" a="1"/>
  <c r="B43" i="92" s="1"/>
  <c r="B47" i="92" a="1"/>
  <c r="B47" i="92" s="1"/>
  <c r="B51" i="92" a="1"/>
  <c r="B51" i="92" s="1"/>
  <c r="B55" i="92" a="1"/>
  <c r="B55" i="92" s="1"/>
  <c r="B59" i="92" a="1"/>
  <c r="B59" i="92" s="1"/>
  <c r="B63" i="92" a="1"/>
  <c r="B63" i="92" s="1"/>
  <c r="B67" i="92" a="1"/>
  <c r="B67" i="92" s="1"/>
  <c r="B71" i="92" a="1"/>
  <c r="B71" i="92" s="1"/>
  <c r="B75" i="92" a="1"/>
  <c r="B75" i="92" s="1"/>
  <c r="B79" i="92" a="1"/>
  <c r="B79" i="92" s="1"/>
  <c r="B83" i="92" a="1"/>
  <c r="B83" i="92" s="1"/>
  <c r="B87" i="92" a="1"/>
  <c r="B87" i="92" s="1"/>
  <c r="B91" i="92" a="1"/>
  <c r="B91" i="92" s="1"/>
  <c r="B95" i="92" a="1"/>
  <c r="B95" i="92" s="1"/>
  <c r="B99" i="92" a="1"/>
  <c r="B99" i="92" s="1"/>
  <c r="A14" i="92" a="1"/>
  <c r="A14" i="92" s="1"/>
  <c r="A17" i="92" a="1"/>
  <c r="A17" i="92" s="1"/>
  <c r="A21" i="92" a="1"/>
  <c r="A21" i="92" s="1"/>
  <c r="A25" i="92" a="1"/>
  <c r="A25" i="92" s="1"/>
  <c r="A29" i="92" a="1"/>
  <c r="A29" i="92" s="1"/>
  <c r="A33" i="92" a="1"/>
  <c r="A33" i="92" s="1"/>
  <c r="A37" i="92" a="1"/>
  <c r="A37" i="92" s="1"/>
  <c r="A41" i="92" a="1"/>
  <c r="A41" i="92" s="1"/>
  <c r="A45" i="92" a="1"/>
  <c r="A45" i="92" s="1"/>
  <c r="A49" i="92" a="1"/>
  <c r="A49" i="92" s="1"/>
  <c r="A53" i="92" a="1"/>
  <c r="A53" i="92" s="1"/>
  <c r="A57" i="92" a="1"/>
  <c r="A57" i="92" s="1"/>
  <c r="A61" i="92" a="1"/>
  <c r="A61" i="92" s="1"/>
  <c r="A65" i="92" a="1"/>
  <c r="A65" i="92" s="1"/>
  <c r="A69" i="92" a="1"/>
  <c r="A69" i="92" s="1"/>
  <c r="A73" i="92" a="1"/>
  <c r="A73" i="92" s="1"/>
  <c r="A77" i="92" a="1"/>
  <c r="A77" i="92" s="1"/>
  <c r="A81" i="92" a="1"/>
  <c r="A81" i="92" s="1"/>
  <c r="A85" i="92" a="1"/>
  <c r="A85" i="92" s="1"/>
  <c r="A89" i="92" a="1"/>
  <c r="A89" i="92" s="1"/>
  <c r="A93" i="92" a="1"/>
  <c r="A93" i="92" s="1"/>
  <c r="A97" i="92" a="1"/>
  <c r="A97" i="92" s="1"/>
  <c r="C13" i="92" a="1"/>
  <c r="C13" i="92" s="1"/>
  <c r="C17" i="92" a="1"/>
  <c r="C17" i="92" s="1"/>
  <c r="C20" i="92" a="1"/>
  <c r="C20" i="92" s="1"/>
  <c r="C23" i="92" a="1"/>
  <c r="C23" i="92" s="1"/>
  <c r="C27" i="92" a="1"/>
  <c r="C27" i="92" s="1"/>
  <c r="C31" i="92" a="1"/>
  <c r="C31" i="92" s="1"/>
  <c r="C34" i="92" a="1"/>
  <c r="C34" i="92" s="1"/>
  <c r="C41" i="92" a="1"/>
  <c r="C41" i="92" s="1"/>
  <c r="C45" i="92" a="1"/>
  <c r="C45" i="92" s="1"/>
  <c r="C48" i="92" a="1"/>
  <c r="C48" i="92" s="1"/>
  <c r="C52" i="92" a="1"/>
  <c r="C52" i="92" s="1"/>
  <c r="C56" i="92" a="1"/>
  <c r="C56" i="92" s="1"/>
  <c r="C59" i="92" a="1"/>
  <c r="C59" i="92" s="1"/>
  <c r="C63" i="92" a="1"/>
  <c r="C63" i="92" s="1"/>
  <c r="C67" i="92" a="1"/>
  <c r="C67" i="92" s="1"/>
  <c r="C71" i="92" a="1"/>
  <c r="C71" i="92" s="1"/>
  <c r="C74" i="92" a="1"/>
  <c r="C74" i="92" s="1"/>
  <c r="C78" i="92" a="1"/>
  <c r="C78" i="92" s="1"/>
  <c r="C82" i="92" a="1"/>
  <c r="C82" i="92" s="1"/>
  <c r="C86" i="92" a="1"/>
  <c r="C86" i="92" s="1"/>
  <c r="C93" i="92" a="1"/>
  <c r="C93" i="92" s="1"/>
  <c r="C97" i="92" a="1"/>
  <c r="C97" i="92" s="1"/>
  <c r="C94" i="92" a="1"/>
  <c r="C94" i="92" s="1"/>
  <c r="A95" i="92" a="1"/>
  <c r="A95" i="92" s="1"/>
  <c r="C18" i="92" a="1"/>
  <c r="C18" i="92" s="1"/>
  <c r="C29" i="92" a="1"/>
  <c r="C29" i="92" s="1"/>
  <c r="C36" i="92" a="1"/>
  <c r="C36" i="92" s="1"/>
  <c r="C43" i="92" a="1"/>
  <c r="C43" i="92" s="1"/>
  <c r="C50" i="92" a="1"/>
  <c r="C50" i="92" s="1"/>
  <c r="C65" i="92" a="1"/>
  <c r="C65" i="92" s="1"/>
  <c r="C80" i="92" a="1"/>
  <c r="C80" i="92" s="1"/>
  <c r="C88" i="92" a="1"/>
  <c r="C88" i="92" s="1"/>
  <c r="C99" i="92" a="1"/>
  <c r="C99" i="92" s="1"/>
  <c r="B16" i="92" a="1"/>
  <c r="B16" i="92" s="1"/>
  <c r="B19" i="92" a="1"/>
  <c r="B19" i="92" s="1"/>
  <c r="B24" i="92" a="1"/>
  <c r="B24" i="92" s="1"/>
  <c r="B27" i="92" a="1"/>
  <c r="B27" i="92" s="1"/>
  <c r="B30" i="92" a="1"/>
  <c r="B30" i="92" s="1"/>
  <c r="B33" i="92" a="1"/>
  <c r="B33" i="92" s="1"/>
  <c r="B36" i="92" a="1"/>
  <c r="B36" i="92" s="1"/>
  <c r="B40" i="92" a="1"/>
  <c r="B40" i="92" s="1"/>
  <c r="B44" i="92" a="1"/>
  <c r="B44" i="92" s="1"/>
  <c r="B48" i="92" a="1"/>
  <c r="B48" i="92" s="1"/>
  <c r="B52" i="92" a="1"/>
  <c r="B52" i="92" s="1"/>
  <c r="B56" i="92" a="1"/>
  <c r="B56" i="92" s="1"/>
  <c r="B60" i="92" a="1"/>
  <c r="B60" i="92" s="1"/>
  <c r="B64" i="92" a="1"/>
  <c r="B64" i="92" s="1"/>
  <c r="B68" i="92" a="1"/>
  <c r="B68" i="92" s="1"/>
  <c r="B72" i="92" a="1"/>
  <c r="B72" i="92" s="1"/>
  <c r="B76" i="92" a="1"/>
  <c r="B76" i="92" s="1"/>
  <c r="B80" i="92" a="1"/>
  <c r="B80" i="92" s="1"/>
  <c r="B84" i="92" a="1"/>
  <c r="B84" i="92" s="1"/>
  <c r="B88" i="92" a="1"/>
  <c r="B88" i="92" s="1"/>
  <c r="B92" i="92" a="1"/>
  <c r="B92" i="92" s="1"/>
  <c r="B96" i="92" a="1"/>
  <c r="B96" i="92" s="1"/>
  <c r="A12" i="92" a="1"/>
  <c r="A12" i="92" s="1"/>
  <c r="A15" i="92" a="1"/>
  <c r="A15" i="92" s="1"/>
  <c r="A18" i="92" a="1"/>
  <c r="A18" i="92" s="1"/>
  <c r="A22" i="92" a="1"/>
  <c r="A22" i="92" s="1"/>
  <c r="A26" i="92" a="1"/>
  <c r="A26" i="92" s="1"/>
  <c r="A30" i="92" a="1"/>
  <c r="A30" i="92" s="1"/>
  <c r="A34" i="92" a="1"/>
  <c r="A34" i="92" s="1"/>
  <c r="A38" i="92" a="1"/>
  <c r="A38" i="92" s="1"/>
  <c r="A42" i="92" a="1"/>
  <c r="A42" i="92" s="1"/>
  <c r="A46" i="92" a="1"/>
  <c r="A46" i="92" s="1"/>
  <c r="A50" i="92" a="1"/>
  <c r="A50" i="92" s="1"/>
  <c r="A54" i="92" a="1"/>
  <c r="A54" i="92" s="1"/>
  <c r="A58" i="92" a="1"/>
  <c r="A58" i="92" s="1"/>
  <c r="A62" i="92" a="1"/>
  <c r="A62" i="92" s="1"/>
  <c r="A66" i="92" a="1"/>
  <c r="A66" i="92" s="1"/>
  <c r="A70" i="92" a="1"/>
  <c r="A70" i="92" s="1"/>
  <c r="A74" i="92" a="1"/>
  <c r="A74" i="92" s="1"/>
  <c r="A78" i="92" a="1"/>
  <c r="A78" i="92" s="1"/>
  <c r="A82" i="92" a="1"/>
  <c r="A82" i="92" s="1"/>
  <c r="A86" i="92" a="1"/>
  <c r="A86" i="92" s="1"/>
  <c r="A90" i="92" a="1"/>
  <c r="A90" i="92" s="1"/>
  <c r="A94" i="92" a="1"/>
  <c r="A94" i="92" s="1"/>
  <c r="A98" i="92" a="1"/>
  <c r="A98" i="92" s="1"/>
  <c r="C14" i="92" a="1"/>
  <c r="C14" i="92" s="1"/>
  <c r="C21" i="92" a="1"/>
  <c r="C21" i="92" s="1"/>
  <c r="C24" i="92" a="1"/>
  <c r="C24" i="92" s="1"/>
  <c r="C28" i="92" a="1"/>
  <c r="C28" i="92" s="1"/>
  <c r="C32" i="92" a="1"/>
  <c r="C32" i="92" s="1"/>
  <c r="C35" i="92" a="1"/>
  <c r="C35" i="92" s="1"/>
  <c r="C38" i="92" a="1"/>
  <c r="C38" i="92" s="1"/>
  <c r="C42" i="92" a="1"/>
  <c r="C42" i="92" s="1"/>
  <c r="C49" i="92" a="1"/>
  <c r="C49" i="92" s="1"/>
  <c r="C53" i="92" a="1"/>
  <c r="C53" i="92" s="1"/>
  <c r="C57" i="92" a="1"/>
  <c r="C57" i="92" s="1"/>
  <c r="C60" i="92" a="1"/>
  <c r="C60" i="92" s="1"/>
  <c r="C64" i="92" a="1"/>
  <c r="C64" i="92" s="1"/>
  <c r="C68" i="92" a="1"/>
  <c r="C68" i="92" s="1"/>
  <c r="C72" i="92" a="1"/>
  <c r="C72" i="92" s="1"/>
  <c r="C75" i="92" a="1"/>
  <c r="C75" i="92" s="1"/>
  <c r="C79" i="92" a="1"/>
  <c r="C79" i="92" s="1"/>
  <c r="C83" i="92" a="1"/>
  <c r="C83" i="92" s="1"/>
  <c r="C87" i="92" a="1"/>
  <c r="C87" i="92" s="1"/>
  <c r="C90" i="92" a="1"/>
  <c r="C90" i="92" s="1"/>
  <c r="A91" i="92" a="1"/>
  <c r="A91" i="92" s="1"/>
  <c r="C15" i="92" a="1"/>
  <c r="C15" i="92" s="1"/>
  <c r="C95" i="92" a="1"/>
  <c r="C95" i="92" s="1"/>
  <c r="B14" i="92" a="1"/>
  <c r="B14" i="92" s="1"/>
  <c r="B17" i="92" a="1"/>
  <c r="B17" i="92" s="1"/>
  <c r="B22" i="92" a="1"/>
  <c r="B22" i="92" s="1"/>
  <c r="B25" i="92" a="1"/>
  <c r="B25" i="92" s="1"/>
  <c r="B31" i="92" a="1"/>
  <c r="B31" i="92" s="1"/>
  <c r="B37" i="92" a="1"/>
  <c r="B37" i="92" s="1"/>
  <c r="B41" i="92" a="1"/>
  <c r="B41" i="92" s="1"/>
  <c r="B45" i="92" a="1"/>
  <c r="B45" i="92" s="1"/>
  <c r="B49" i="92" a="1"/>
  <c r="B49" i="92" s="1"/>
  <c r="B53" i="92" a="1"/>
  <c r="B53" i="92" s="1"/>
  <c r="B57" i="92" a="1"/>
  <c r="B57" i="92" s="1"/>
  <c r="B61" i="92" a="1"/>
  <c r="B61" i="92" s="1"/>
  <c r="B65" i="92" a="1"/>
  <c r="B65" i="92" s="1"/>
  <c r="B69" i="92" a="1"/>
  <c r="B69" i="92" s="1"/>
  <c r="B73" i="92" a="1"/>
  <c r="B73" i="92" s="1"/>
  <c r="B77" i="92" a="1"/>
  <c r="B77" i="92" s="1"/>
  <c r="B81" i="92" a="1"/>
  <c r="B81" i="92" s="1"/>
  <c r="B85" i="92" a="1"/>
  <c r="B85" i="92" s="1"/>
  <c r="B89" i="92" a="1"/>
  <c r="B89" i="92" s="1"/>
  <c r="B93" i="92" a="1"/>
  <c r="B93" i="92" s="1"/>
  <c r="B97" i="92" a="1"/>
  <c r="B97" i="92" s="1"/>
  <c r="A13" i="92" a="1"/>
  <c r="A13" i="92" s="1"/>
  <c r="A19" i="92" a="1"/>
  <c r="A19" i="92" s="1"/>
  <c r="A23" i="92" a="1"/>
  <c r="A23" i="92" s="1"/>
  <c r="A27" i="92" a="1"/>
  <c r="A27" i="92" s="1"/>
  <c r="A31" i="92" a="1"/>
  <c r="A31" i="92" s="1"/>
  <c r="A35" i="92" a="1"/>
  <c r="A35" i="92" s="1"/>
  <c r="A39" i="92" a="1"/>
  <c r="A39" i="92" s="1"/>
  <c r="A43" i="92" a="1"/>
  <c r="A43" i="92" s="1"/>
  <c r="A47" i="92" a="1"/>
  <c r="A47" i="92" s="1"/>
  <c r="A51" i="92" a="1"/>
  <c r="A51" i="92" s="1"/>
  <c r="A55" i="92" a="1"/>
  <c r="A55" i="92" s="1"/>
  <c r="A59" i="92" a="1"/>
  <c r="A59" i="92" s="1"/>
  <c r="A63" i="92" a="1"/>
  <c r="A63" i="92" s="1"/>
  <c r="A67" i="92" a="1"/>
  <c r="A67" i="92" s="1"/>
  <c r="A71" i="92" a="1"/>
  <c r="A71" i="92" s="1"/>
  <c r="A75" i="92" a="1"/>
  <c r="A75" i="92" s="1"/>
  <c r="A79" i="92" a="1"/>
  <c r="A79" i="92" s="1"/>
  <c r="A83" i="92" a="1"/>
  <c r="A83" i="92" s="1"/>
  <c r="A87" i="92" a="1"/>
  <c r="A87" i="92" s="1"/>
  <c r="D35" i="39"/>
  <c r="D34" i="39"/>
  <c r="D37" i="39"/>
  <c r="D38" i="39"/>
  <c r="D36" i="39"/>
  <c r="I9" i="90"/>
  <c r="I2" i="1"/>
  <c r="F25" i="39"/>
  <c r="F9" i="39"/>
  <c r="F28" i="39"/>
  <c r="F12" i="39"/>
  <c r="F31" i="39"/>
  <c r="F15" i="39"/>
  <c r="F34" i="39"/>
  <c r="F18" i="39"/>
  <c r="F37" i="39"/>
  <c r="F21" i="39"/>
  <c r="F24" i="39"/>
  <c r="F8" i="39"/>
  <c r="F27" i="39"/>
  <c r="F11" i="39"/>
  <c r="F30" i="39"/>
  <c r="F14" i="39"/>
  <c r="F33" i="39"/>
  <c r="F17" i="39"/>
  <c r="F36" i="39"/>
  <c r="F20" i="39"/>
  <c r="D39" i="39"/>
  <c r="F39" i="39"/>
  <c r="F23" i="39"/>
  <c r="F7" i="39"/>
  <c r="F26" i="39"/>
  <c r="F10" i="39"/>
  <c r="F29" i="39"/>
  <c r="F13" i="39"/>
  <c r="F32" i="39"/>
  <c r="F16" i="39"/>
  <c r="F35" i="39"/>
  <c r="F19" i="39"/>
  <c r="F38" i="39"/>
  <c r="F22" i="39"/>
  <c r="F6" i="39"/>
  <c r="P4" i="5"/>
  <c r="I26" i="87"/>
  <c r="C16" i="91" s="1"/>
  <c r="I40" i="87"/>
  <c r="I32" i="87"/>
  <c r="I24" i="87"/>
  <c r="C14" i="91" s="1"/>
  <c r="I33" i="87"/>
  <c r="I25" i="87"/>
  <c r="C15" i="91" s="1"/>
  <c r="I47" i="87"/>
  <c r="I50" i="87"/>
  <c r="D31" i="87"/>
  <c r="I34" i="87"/>
  <c r="E42" i="87"/>
  <c r="D25" i="87"/>
  <c r="D46" i="87"/>
  <c r="D30" i="87"/>
  <c r="D47" i="87"/>
  <c r="C28" i="91"/>
  <c r="C36" i="91"/>
  <c r="C44" i="91"/>
  <c r="C52" i="91"/>
  <c r="B18" i="91"/>
  <c r="B46" i="91"/>
  <c r="B50" i="91"/>
  <c r="B54" i="91"/>
  <c r="C18" i="91"/>
  <c r="C34" i="91"/>
  <c r="C46" i="91"/>
  <c r="C54" i="91"/>
  <c r="B36" i="91"/>
  <c r="B44" i="91"/>
  <c r="B52" i="91"/>
  <c r="C17" i="91"/>
  <c r="C37" i="91"/>
  <c r="C45" i="91"/>
  <c r="C49" i="91"/>
  <c r="C53" i="91"/>
  <c r="B19" i="91"/>
  <c r="B43" i="91"/>
  <c r="B51" i="91"/>
  <c r="B55" i="91"/>
  <c r="C50" i="91"/>
  <c r="B45" i="91"/>
  <c r="C19" i="91"/>
  <c r="C51" i="91"/>
  <c r="B17" i="91"/>
  <c r="B49" i="91"/>
  <c r="C55" i="91"/>
  <c r="B37" i="91"/>
  <c r="B53" i="91"/>
  <c r="C43" i="91"/>
  <c r="D11" i="39"/>
  <c r="I46" i="87"/>
  <c r="D33" i="87"/>
  <c r="D24" i="87"/>
  <c r="I31" i="87"/>
  <c r="C35" i="91" s="1"/>
  <c r="I23" i="87"/>
  <c r="C13" i="91" s="1"/>
  <c r="I39" i="87"/>
  <c r="D41" i="87"/>
  <c r="D35" i="87"/>
  <c r="C10" i="91" s="1"/>
  <c r="D32" i="87"/>
  <c r="D36" i="87"/>
  <c r="D45" i="87"/>
  <c r="D29" i="87"/>
  <c r="J75" i="39"/>
  <c r="H75" i="39"/>
  <c r="P75" i="39"/>
  <c r="M75" i="39"/>
  <c r="R75" i="39"/>
  <c r="D75" i="39"/>
  <c r="V75" i="39"/>
  <c r="Q75" i="39"/>
  <c r="U75" i="39"/>
  <c r="O75" i="39"/>
  <c r="I75" i="39"/>
  <c r="S75" i="39"/>
  <c r="K75" i="39"/>
  <c r="N75" i="39"/>
  <c r="G75" i="39"/>
  <c r="T75" i="39"/>
  <c r="L75" i="39"/>
  <c r="D99" i="39"/>
  <c r="P99" i="39"/>
  <c r="I99" i="39"/>
  <c r="M99" i="39"/>
  <c r="G99" i="39"/>
  <c r="H99" i="39"/>
  <c r="V99" i="39"/>
  <c r="L99" i="39"/>
  <c r="T99" i="39"/>
  <c r="Q99" i="39"/>
  <c r="N99" i="39"/>
  <c r="R99" i="39"/>
  <c r="J99" i="39"/>
  <c r="U99" i="39"/>
  <c r="O99" i="39"/>
  <c r="S99" i="39"/>
  <c r="K99" i="39"/>
  <c r="V90" i="39"/>
  <c r="K90" i="39"/>
  <c r="D90" i="39"/>
  <c r="L90" i="39"/>
  <c r="M90" i="39"/>
  <c r="S90" i="39"/>
  <c r="Q90" i="39"/>
  <c r="P90" i="39"/>
  <c r="R90" i="39"/>
  <c r="J90" i="39"/>
  <c r="T90" i="39"/>
  <c r="I90" i="39"/>
  <c r="O90" i="39"/>
  <c r="U90" i="39"/>
  <c r="H90" i="39"/>
  <c r="G90" i="39"/>
  <c r="N90" i="39"/>
  <c r="D26" i="39"/>
  <c r="D103" i="39"/>
  <c r="N103" i="39"/>
  <c r="V103" i="39"/>
  <c r="H103" i="39"/>
  <c r="S103" i="39"/>
  <c r="P103" i="39"/>
  <c r="U103" i="39"/>
  <c r="G103" i="39"/>
  <c r="I103" i="39"/>
  <c r="O103" i="39"/>
  <c r="M103" i="39"/>
  <c r="L103" i="39"/>
  <c r="T103" i="39"/>
  <c r="J103" i="39"/>
  <c r="R103" i="39"/>
  <c r="K103" i="39"/>
  <c r="Q103" i="39"/>
  <c r="D71" i="39"/>
  <c r="G71" i="39"/>
  <c r="D7" i="39"/>
  <c r="Q102" i="39"/>
  <c r="D102" i="39"/>
  <c r="I102" i="39"/>
  <c r="T102" i="39"/>
  <c r="L102" i="39"/>
  <c r="S102" i="39"/>
  <c r="V102" i="39"/>
  <c r="R102" i="39"/>
  <c r="N102" i="39"/>
  <c r="J102" i="39"/>
  <c r="U102" i="39"/>
  <c r="O102" i="39"/>
  <c r="M102" i="39"/>
  <c r="P102" i="39"/>
  <c r="H102" i="39"/>
  <c r="K102" i="39"/>
  <c r="G102" i="39"/>
  <c r="D70" i="39"/>
  <c r="G70" i="39"/>
  <c r="D6" i="39"/>
  <c r="D93" i="39"/>
  <c r="M93" i="39"/>
  <c r="O93" i="39"/>
  <c r="P93" i="39"/>
  <c r="R93" i="39"/>
  <c r="Q93" i="39"/>
  <c r="T93" i="39"/>
  <c r="V93" i="39"/>
  <c r="U93" i="39"/>
  <c r="G93" i="39"/>
  <c r="K93" i="39"/>
  <c r="L93" i="39"/>
  <c r="I93" i="39"/>
  <c r="N93" i="39"/>
  <c r="S93" i="39"/>
  <c r="H93" i="39"/>
  <c r="J93" i="39"/>
  <c r="D77" i="39"/>
  <c r="M77" i="39"/>
  <c r="L77" i="39"/>
  <c r="S77" i="39"/>
  <c r="J77" i="39"/>
  <c r="Q77" i="39"/>
  <c r="R77" i="39"/>
  <c r="O77" i="39"/>
  <c r="T77" i="39"/>
  <c r="U77" i="39"/>
  <c r="H77" i="39"/>
  <c r="P77" i="39"/>
  <c r="I77" i="39"/>
  <c r="K77" i="39"/>
  <c r="G77" i="39"/>
  <c r="V77" i="39"/>
  <c r="N77" i="39"/>
  <c r="D61" i="39"/>
  <c r="G61" i="39"/>
  <c r="D45" i="39"/>
  <c r="G45" i="39"/>
  <c r="D29" i="39"/>
  <c r="D13" i="39"/>
  <c r="G100" i="39"/>
  <c r="D100" i="39"/>
  <c r="R100" i="39"/>
  <c r="S100" i="39"/>
  <c r="K100" i="39"/>
  <c r="V100" i="39"/>
  <c r="I100" i="39"/>
  <c r="P100" i="39"/>
  <c r="J100" i="39"/>
  <c r="H100" i="39"/>
  <c r="O100" i="39"/>
  <c r="U100" i="39"/>
  <c r="M100" i="39"/>
  <c r="L100" i="39"/>
  <c r="T100" i="39"/>
  <c r="N100" i="39"/>
  <c r="Q100" i="39"/>
  <c r="D84" i="39"/>
  <c r="N84" i="39"/>
  <c r="P84" i="39"/>
  <c r="Q84" i="39"/>
  <c r="I84" i="39"/>
  <c r="R84" i="39"/>
  <c r="U84" i="39"/>
  <c r="O84" i="39"/>
  <c r="T84" i="39"/>
  <c r="V84" i="39"/>
  <c r="G84" i="39"/>
  <c r="H84" i="39"/>
  <c r="S84" i="39"/>
  <c r="L84" i="39"/>
  <c r="J84" i="39"/>
  <c r="K84" i="39"/>
  <c r="M84" i="39"/>
  <c r="D68" i="39"/>
  <c r="G68" i="39"/>
  <c r="D52" i="39"/>
  <c r="G52" i="39"/>
  <c r="D20" i="39"/>
  <c r="J48" i="87"/>
  <c r="H48" i="87"/>
  <c r="I48" i="87" s="1"/>
  <c r="I45" i="87"/>
  <c r="I38" i="87"/>
  <c r="I22" i="87"/>
  <c r="C12" i="91" s="1"/>
  <c r="I35" i="87"/>
  <c r="C41" i="91" s="1"/>
  <c r="D27" i="87"/>
  <c r="D26" i="87"/>
  <c r="S98" i="39"/>
  <c r="D98" i="39"/>
  <c r="I98" i="39"/>
  <c r="L98" i="39"/>
  <c r="O98" i="39"/>
  <c r="Q98" i="39"/>
  <c r="R98" i="39"/>
  <c r="N98" i="39"/>
  <c r="P98" i="39"/>
  <c r="U98" i="39"/>
  <c r="V98" i="39"/>
  <c r="T98" i="39"/>
  <c r="G98" i="39"/>
  <c r="K98" i="39"/>
  <c r="M98" i="39"/>
  <c r="J98" i="39"/>
  <c r="H98" i="39"/>
  <c r="D18" i="39"/>
  <c r="D59" i="39"/>
  <c r="G59" i="39"/>
  <c r="D67" i="39"/>
  <c r="G67" i="39"/>
  <c r="N74" i="39"/>
  <c r="D74" i="39"/>
  <c r="R74" i="39"/>
  <c r="L74" i="39"/>
  <c r="O74" i="39"/>
  <c r="Q74" i="39"/>
  <c r="P74" i="39"/>
  <c r="U74" i="39"/>
  <c r="V74" i="39"/>
  <c r="T74" i="39"/>
  <c r="G74" i="39"/>
  <c r="K74" i="39"/>
  <c r="M74" i="39"/>
  <c r="S74" i="39"/>
  <c r="J74" i="39"/>
  <c r="H74" i="39"/>
  <c r="I74" i="39"/>
  <c r="D10" i="39"/>
  <c r="J95" i="39"/>
  <c r="D95" i="39"/>
  <c r="G95" i="39"/>
  <c r="U95" i="39"/>
  <c r="L95" i="39"/>
  <c r="N95" i="39"/>
  <c r="T95" i="39"/>
  <c r="I95" i="39"/>
  <c r="R95" i="39"/>
  <c r="M95" i="39"/>
  <c r="V95" i="39"/>
  <c r="P95" i="39"/>
  <c r="H95" i="39"/>
  <c r="Q95" i="39"/>
  <c r="K95" i="39"/>
  <c r="S95" i="39"/>
  <c r="O95" i="39"/>
  <c r="D63" i="39"/>
  <c r="G63" i="39"/>
  <c r="D31" i="39"/>
  <c r="G94" i="39"/>
  <c r="R94" i="39"/>
  <c r="M94" i="39"/>
  <c r="D94" i="39"/>
  <c r="T94" i="39"/>
  <c r="J94" i="39"/>
  <c r="K94" i="39"/>
  <c r="H94" i="39"/>
  <c r="I94" i="39"/>
  <c r="O94" i="39"/>
  <c r="Q94" i="39"/>
  <c r="L94" i="39"/>
  <c r="N94" i="39"/>
  <c r="U94" i="39"/>
  <c r="V94" i="39"/>
  <c r="S94" i="39"/>
  <c r="P94" i="39"/>
  <c r="D62" i="39"/>
  <c r="G62" i="39"/>
  <c r="D30" i="39"/>
  <c r="D105" i="39"/>
  <c r="I105" i="39"/>
  <c r="H105" i="39"/>
  <c r="M105" i="39"/>
  <c r="R105" i="39"/>
  <c r="U105" i="39"/>
  <c r="N105" i="39"/>
  <c r="T105" i="39"/>
  <c r="J105" i="39"/>
  <c r="P105" i="39"/>
  <c r="S105" i="39"/>
  <c r="O105" i="39"/>
  <c r="K105" i="39"/>
  <c r="G105" i="39"/>
  <c r="L105" i="39"/>
  <c r="Q105" i="39"/>
  <c r="V105" i="39"/>
  <c r="D89" i="39"/>
  <c r="G89" i="39"/>
  <c r="S89" i="39"/>
  <c r="V89" i="39"/>
  <c r="I89" i="39"/>
  <c r="K89" i="39"/>
  <c r="L89" i="39"/>
  <c r="J89" i="39"/>
  <c r="M89" i="39"/>
  <c r="P89" i="39"/>
  <c r="R89" i="39"/>
  <c r="T89" i="39"/>
  <c r="H89" i="39"/>
  <c r="N89" i="39"/>
  <c r="Q89" i="39"/>
  <c r="U89" i="39"/>
  <c r="O89" i="39"/>
  <c r="D73" i="39"/>
  <c r="Q73" i="39"/>
  <c r="P73" i="39"/>
  <c r="R73" i="39"/>
  <c r="J73" i="39"/>
  <c r="I73" i="39"/>
  <c r="G73" i="39"/>
  <c r="H73" i="39"/>
  <c r="V73" i="39"/>
  <c r="T73" i="39"/>
  <c r="M73" i="39"/>
  <c r="L73" i="39"/>
  <c r="U73" i="39"/>
  <c r="O73" i="39"/>
  <c r="K73" i="39"/>
  <c r="S73" i="39"/>
  <c r="N73" i="39"/>
  <c r="D57" i="39"/>
  <c r="G57" i="39"/>
  <c r="D41" i="39"/>
  <c r="G41" i="39"/>
  <c r="D25" i="39"/>
  <c r="D9" i="39"/>
  <c r="U96" i="39"/>
  <c r="J96" i="39"/>
  <c r="G96" i="39"/>
  <c r="M96" i="39"/>
  <c r="T96" i="39"/>
  <c r="D96" i="39"/>
  <c r="N96" i="39"/>
  <c r="L96" i="39"/>
  <c r="S96" i="39"/>
  <c r="K96" i="39"/>
  <c r="R96" i="39"/>
  <c r="Q96" i="39"/>
  <c r="I96" i="39"/>
  <c r="P96" i="39"/>
  <c r="H96" i="39"/>
  <c r="V96" i="39"/>
  <c r="O96" i="39"/>
  <c r="D80" i="39"/>
  <c r="N80" i="39"/>
  <c r="O80" i="39"/>
  <c r="U80" i="39"/>
  <c r="S80" i="39"/>
  <c r="R80" i="39"/>
  <c r="T80" i="39"/>
  <c r="G80" i="39"/>
  <c r="L80" i="39"/>
  <c r="M80" i="39"/>
  <c r="V80" i="39"/>
  <c r="K80" i="39"/>
  <c r="Q80" i="39"/>
  <c r="H80" i="39"/>
  <c r="J80" i="39"/>
  <c r="I80" i="39"/>
  <c r="P80" i="39"/>
  <c r="D64" i="39"/>
  <c r="G64" i="39"/>
  <c r="D48" i="39"/>
  <c r="G48" i="39"/>
  <c r="D32" i="39"/>
  <c r="D16" i="39"/>
  <c r="I30" i="87"/>
  <c r="C25" i="91" s="1"/>
  <c r="I27" i="87"/>
  <c r="H21" i="87"/>
  <c r="I21" i="87" s="1"/>
  <c r="C11" i="91" s="1"/>
  <c r="D49" i="87"/>
  <c r="D43" i="87"/>
  <c r="D40" i="87"/>
  <c r="D42" i="87"/>
  <c r="I41" i="87"/>
  <c r="J44" i="87"/>
  <c r="H44" i="87"/>
  <c r="I44" i="87" s="1"/>
  <c r="I36" i="87"/>
  <c r="I28" i="87"/>
  <c r="I29" i="87"/>
  <c r="C24" i="91" s="1"/>
  <c r="E24" i="87"/>
  <c r="I49" i="87"/>
  <c r="D44" i="87"/>
  <c r="D28" i="87"/>
  <c r="D38" i="87"/>
  <c r="D22" i="87"/>
  <c r="D37" i="87"/>
  <c r="C21" i="87"/>
  <c r="D21" i="87" s="1"/>
  <c r="C6" i="91" s="1"/>
  <c r="D39" i="87"/>
  <c r="D23" i="87"/>
  <c r="I83" i="39"/>
  <c r="J83" i="39"/>
  <c r="R83" i="39"/>
  <c r="T83" i="39"/>
  <c r="U83" i="39"/>
  <c r="P83" i="39"/>
  <c r="N83" i="39"/>
  <c r="M83" i="39"/>
  <c r="D83" i="39"/>
  <c r="O83" i="39"/>
  <c r="Q83" i="39"/>
  <c r="V83" i="39"/>
  <c r="H83" i="39"/>
  <c r="S83" i="39"/>
  <c r="L83" i="39"/>
  <c r="G83" i="39"/>
  <c r="K83" i="39"/>
  <c r="J82" i="39"/>
  <c r="D82" i="39"/>
  <c r="V82" i="39"/>
  <c r="K82" i="39"/>
  <c r="P82" i="39"/>
  <c r="R82" i="39"/>
  <c r="T82" i="39"/>
  <c r="I82" i="39"/>
  <c r="H82" i="39"/>
  <c r="G82" i="39"/>
  <c r="N82" i="39"/>
  <c r="U82" i="39"/>
  <c r="Q82" i="39"/>
  <c r="L82" i="39"/>
  <c r="M82" i="39"/>
  <c r="O82" i="39"/>
  <c r="S82" i="39"/>
  <c r="D43" i="39"/>
  <c r="G43" i="39"/>
  <c r="D19" i="39"/>
  <c r="D58" i="39"/>
  <c r="G58" i="39"/>
  <c r="N87" i="39"/>
  <c r="J87" i="39"/>
  <c r="I87" i="39"/>
  <c r="T87" i="39"/>
  <c r="D87" i="39"/>
  <c r="L87" i="39"/>
  <c r="V87" i="39"/>
  <c r="P87" i="39"/>
  <c r="U87" i="39"/>
  <c r="Q87" i="39"/>
  <c r="O87" i="39"/>
  <c r="R87" i="39"/>
  <c r="M87" i="39"/>
  <c r="S87" i="39"/>
  <c r="K87" i="39"/>
  <c r="G87" i="39"/>
  <c r="H87" i="39"/>
  <c r="D55" i="39"/>
  <c r="G55" i="39"/>
  <c r="D23" i="39"/>
  <c r="K86" i="39"/>
  <c r="D86" i="39"/>
  <c r="H86" i="39"/>
  <c r="I86" i="39"/>
  <c r="O86" i="39"/>
  <c r="Q86" i="39"/>
  <c r="L86" i="39"/>
  <c r="N86" i="39"/>
  <c r="U86" i="39"/>
  <c r="G86" i="39"/>
  <c r="P86" i="39"/>
  <c r="S86" i="39"/>
  <c r="M86" i="39"/>
  <c r="R86" i="39"/>
  <c r="V86" i="39"/>
  <c r="T86" i="39"/>
  <c r="J86" i="39"/>
  <c r="D54" i="39"/>
  <c r="G54" i="39"/>
  <c r="D22" i="39"/>
  <c r="D101" i="39"/>
  <c r="I101" i="39"/>
  <c r="H101" i="39"/>
  <c r="P101" i="39"/>
  <c r="Q101" i="39"/>
  <c r="M101" i="39"/>
  <c r="L101" i="39"/>
  <c r="N101" i="39"/>
  <c r="T101" i="39"/>
  <c r="V101" i="39"/>
  <c r="J101" i="39"/>
  <c r="S101" i="39"/>
  <c r="G101" i="39"/>
  <c r="O101" i="39"/>
  <c r="U101" i="39"/>
  <c r="K101" i="39"/>
  <c r="R101" i="39"/>
  <c r="D85" i="39"/>
  <c r="U85" i="39"/>
  <c r="H85" i="39"/>
  <c r="I85" i="39"/>
  <c r="J85" i="39"/>
  <c r="K85" i="39"/>
  <c r="S85" i="39"/>
  <c r="M85" i="39"/>
  <c r="O85" i="39"/>
  <c r="P85" i="39"/>
  <c r="L85" i="39"/>
  <c r="V85" i="39"/>
  <c r="R85" i="39"/>
  <c r="G85" i="39"/>
  <c r="N85" i="39"/>
  <c r="Q85" i="39"/>
  <c r="T85" i="39"/>
  <c r="D69" i="39"/>
  <c r="G69" i="39"/>
  <c r="D53" i="39"/>
  <c r="G53" i="39"/>
  <c r="D21" i="39"/>
  <c r="I92" i="39"/>
  <c r="D92" i="39"/>
  <c r="R92" i="39"/>
  <c r="U92" i="39"/>
  <c r="H92" i="39"/>
  <c r="V92" i="39"/>
  <c r="G92" i="39"/>
  <c r="M92" i="39"/>
  <c r="J92" i="39"/>
  <c r="K92" i="39"/>
  <c r="L92" i="39"/>
  <c r="S92" i="39"/>
  <c r="T92" i="39"/>
  <c r="Q92" i="39"/>
  <c r="O92" i="39"/>
  <c r="P92" i="39"/>
  <c r="N92" i="39"/>
  <c r="G76" i="39"/>
  <c r="D76" i="39"/>
  <c r="N76" i="39"/>
  <c r="M76" i="39"/>
  <c r="T76" i="39"/>
  <c r="P76" i="39"/>
  <c r="R76" i="39"/>
  <c r="S76" i="39"/>
  <c r="K76" i="39"/>
  <c r="Q76" i="39"/>
  <c r="V76" i="39"/>
  <c r="I76" i="39"/>
  <c r="U76" i="39"/>
  <c r="L76" i="39"/>
  <c r="O76" i="39"/>
  <c r="J76" i="39"/>
  <c r="H76" i="39"/>
  <c r="D60" i="39"/>
  <c r="G60" i="39"/>
  <c r="D44" i="39"/>
  <c r="G44" i="39"/>
  <c r="D28" i="39"/>
  <c r="D12" i="39"/>
  <c r="I42" i="87"/>
  <c r="I43" i="87"/>
  <c r="D48" i="87"/>
  <c r="D50" i="87"/>
  <c r="D34" i="87"/>
  <c r="D51" i="39"/>
  <c r="G51" i="39"/>
  <c r="D50" i="39"/>
  <c r="G50" i="39"/>
  <c r="N91" i="39"/>
  <c r="T91" i="39"/>
  <c r="P91" i="39"/>
  <c r="R91" i="39"/>
  <c r="L91" i="39"/>
  <c r="D91" i="39"/>
  <c r="M91" i="39"/>
  <c r="G91" i="39"/>
  <c r="U91" i="39"/>
  <c r="J91" i="39"/>
  <c r="H91" i="39"/>
  <c r="V91" i="39"/>
  <c r="I91" i="39"/>
  <c r="S91" i="39"/>
  <c r="K91" i="39"/>
  <c r="O91" i="39"/>
  <c r="Q91" i="39"/>
  <c r="D27" i="39"/>
  <c r="D66" i="39"/>
  <c r="G66" i="39"/>
  <c r="D42" i="39"/>
  <c r="G42" i="39"/>
  <c r="H79" i="39"/>
  <c r="D79" i="39"/>
  <c r="V79" i="39"/>
  <c r="T79" i="39"/>
  <c r="L79" i="39"/>
  <c r="Q79" i="39"/>
  <c r="M79" i="39"/>
  <c r="N79" i="39"/>
  <c r="R79" i="39"/>
  <c r="I79" i="39"/>
  <c r="O79" i="39"/>
  <c r="P79" i="39"/>
  <c r="J79" i="39"/>
  <c r="K79" i="39"/>
  <c r="S79" i="39"/>
  <c r="G79" i="39"/>
  <c r="U79" i="39"/>
  <c r="D47" i="39"/>
  <c r="G47" i="39"/>
  <c r="D15" i="39"/>
  <c r="N78" i="39"/>
  <c r="D78" i="39"/>
  <c r="H78" i="39"/>
  <c r="G78" i="39"/>
  <c r="O78" i="39"/>
  <c r="L78" i="39"/>
  <c r="K78" i="39"/>
  <c r="M78" i="39"/>
  <c r="P78" i="39"/>
  <c r="Q78" i="39"/>
  <c r="R78" i="39"/>
  <c r="T78" i="39"/>
  <c r="I78" i="39"/>
  <c r="J78" i="39"/>
  <c r="V78" i="39"/>
  <c r="S78" i="39"/>
  <c r="U78" i="39"/>
  <c r="D46" i="39"/>
  <c r="G46" i="39"/>
  <c r="D14" i="39"/>
  <c r="D97" i="39"/>
  <c r="U97" i="39"/>
  <c r="V97" i="39"/>
  <c r="H97" i="39"/>
  <c r="I97" i="39"/>
  <c r="G97" i="39"/>
  <c r="N97" i="39"/>
  <c r="M97" i="39"/>
  <c r="K97" i="39"/>
  <c r="L97" i="39"/>
  <c r="S97" i="39"/>
  <c r="P97" i="39"/>
  <c r="O97" i="39"/>
  <c r="R97" i="39"/>
  <c r="T97" i="39"/>
  <c r="J97" i="39"/>
  <c r="Q97" i="39"/>
  <c r="D81" i="39"/>
  <c r="I81" i="39"/>
  <c r="H81" i="39"/>
  <c r="O81" i="39"/>
  <c r="L81" i="39"/>
  <c r="M81" i="39"/>
  <c r="N81" i="39"/>
  <c r="T81" i="39"/>
  <c r="Q81" i="39"/>
  <c r="S81" i="39"/>
  <c r="K81" i="39"/>
  <c r="P81" i="39"/>
  <c r="V81" i="39"/>
  <c r="R81" i="39"/>
  <c r="U81" i="39"/>
  <c r="J81" i="39"/>
  <c r="G81" i="39"/>
  <c r="D65" i="39"/>
  <c r="G65" i="39"/>
  <c r="D49" i="39"/>
  <c r="G49" i="39"/>
  <c r="D33" i="39"/>
  <c r="D17" i="39"/>
  <c r="O104" i="39"/>
  <c r="H104" i="39"/>
  <c r="K104" i="39"/>
  <c r="D104" i="39"/>
  <c r="M104" i="39"/>
  <c r="R104" i="39"/>
  <c r="J104" i="39"/>
  <c r="T104" i="39"/>
  <c r="P104" i="39"/>
  <c r="L104" i="39"/>
  <c r="S104" i="39"/>
  <c r="I104" i="39"/>
  <c r="U104" i="39"/>
  <c r="G104" i="39"/>
  <c r="V104" i="39"/>
  <c r="N104" i="39"/>
  <c r="Q104" i="39"/>
  <c r="K88" i="39"/>
  <c r="D88" i="39"/>
  <c r="J88" i="39"/>
  <c r="G88" i="39"/>
  <c r="M88" i="39"/>
  <c r="I88" i="39"/>
  <c r="N88" i="39"/>
  <c r="L88" i="39"/>
  <c r="S88" i="39"/>
  <c r="T88" i="39"/>
  <c r="U88" i="39"/>
  <c r="R88" i="39"/>
  <c r="Q88" i="39"/>
  <c r="O88" i="39"/>
  <c r="P88" i="39"/>
  <c r="V88" i="39"/>
  <c r="H88" i="39"/>
  <c r="D72" i="39"/>
  <c r="R72" i="39"/>
  <c r="Q72" i="39"/>
  <c r="K72" i="39"/>
  <c r="V72" i="39"/>
  <c r="H72" i="39"/>
  <c r="U72" i="39"/>
  <c r="J72" i="39"/>
  <c r="G72" i="39"/>
  <c r="M72" i="39"/>
  <c r="O72" i="39"/>
  <c r="T72" i="39"/>
  <c r="I72" i="39"/>
  <c r="P72" i="39"/>
  <c r="N72" i="39"/>
  <c r="L72" i="39"/>
  <c r="S72" i="39"/>
  <c r="D56" i="39"/>
  <c r="G56" i="39"/>
  <c r="D40" i="39"/>
  <c r="G40" i="39"/>
  <c r="D24" i="39"/>
  <c r="D8" i="39"/>
  <c r="E47" i="87"/>
  <c r="E39" i="87"/>
  <c r="G24" i="39"/>
  <c r="G31" i="39"/>
  <c r="G15" i="39"/>
  <c r="AB94" i="1"/>
  <c r="M94" i="1"/>
  <c r="H94" i="1"/>
  <c r="I94" i="1"/>
  <c r="V94" i="1"/>
  <c r="W94" i="1"/>
  <c r="S94" i="1"/>
  <c r="Z94" i="1"/>
  <c r="N94" i="1"/>
  <c r="P94" i="1"/>
  <c r="J94" i="1"/>
  <c r="K94" i="1"/>
  <c r="Y94" i="1"/>
  <c r="Q94" i="1"/>
  <c r="T94" i="1"/>
  <c r="G34" i="39"/>
  <c r="G18" i="39"/>
  <c r="W98" i="1"/>
  <c r="Q98" i="1"/>
  <c r="H98" i="1"/>
  <c r="Z98" i="1"/>
  <c r="V98" i="1"/>
  <c r="M98" i="1"/>
  <c r="K98" i="1"/>
  <c r="Y98" i="1"/>
  <c r="N98" i="1"/>
  <c r="P98" i="1"/>
  <c r="J98" i="1"/>
  <c r="I98" i="1"/>
  <c r="AB98" i="1"/>
  <c r="T98" i="1"/>
  <c r="S98" i="1"/>
  <c r="G29" i="39"/>
  <c r="G13" i="39"/>
  <c r="H55" i="1"/>
  <c r="H55" i="39" s="1"/>
  <c r="W55" i="1"/>
  <c r="S55" i="39" s="1"/>
  <c r="M55" i="1"/>
  <c r="L55" i="39" s="1"/>
  <c r="K55" i="1"/>
  <c r="K55" i="39" s="1"/>
  <c r="V55" i="1"/>
  <c r="R55" i="39" s="1"/>
  <c r="T55" i="1"/>
  <c r="Q55" i="39" s="1"/>
  <c r="J55" i="1"/>
  <c r="J55" i="39" s="1"/>
  <c r="Y55" i="1"/>
  <c r="T55" i="39" s="1"/>
  <c r="Z55" i="1"/>
  <c r="U55" i="39" s="1"/>
  <c r="P55" i="1"/>
  <c r="N55" i="39" s="1"/>
  <c r="I55" i="1"/>
  <c r="I55" i="39" s="1"/>
  <c r="Q55" i="1"/>
  <c r="O55" i="39" s="1"/>
  <c r="S55" i="1"/>
  <c r="P55" i="39" s="1"/>
  <c r="N55" i="1"/>
  <c r="M55" i="39" s="1"/>
  <c r="AB55" i="1"/>
  <c r="V55" i="39" s="1"/>
  <c r="V87" i="1"/>
  <c r="M87" i="1"/>
  <c r="K87" i="1"/>
  <c r="H87" i="1"/>
  <c r="W87" i="1"/>
  <c r="P87" i="1"/>
  <c r="J87" i="1"/>
  <c r="Y87" i="1"/>
  <c r="Z87" i="1"/>
  <c r="T87" i="1"/>
  <c r="I87" i="1"/>
  <c r="Q87" i="1"/>
  <c r="S87" i="1"/>
  <c r="N87" i="1"/>
  <c r="AB87" i="1"/>
  <c r="T40" i="1"/>
  <c r="Q40" i="39" s="1"/>
  <c r="W40" i="1"/>
  <c r="S40" i="39" s="1"/>
  <c r="I40" i="1"/>
  <c r="I40" i="39" s="1"/>
  <c r="AB40" i="1"/>
  <c r="V40" i="39" s="1"/>
  <c r="P40" i="1"/>
  <c r="N40" i="39" s="1"/>
  <c r="N40" i="1"/>
  <c r="M40" i="39" s="1"/>
  <c r="M40" i="1"/>
  <c r="L40" i="39" s="1"/>
  <c r="Y40" i="1"/>
  <c r="T40" i="39" s="1"/>
  <c r="J40" i="1"/>
  <c r="J40" i="39" s="1"/>
  <c r="Z40" i="1"/>
  <c r="U40" i="39" s="1"/>
  <c r="Q40" i="1"/>
  <c r="O40" i="39" s="1"/>
  <c r="S40" i="1"/>
  <c r="P40" i="39" s="1"/>
  <c r="H40" i="1"/>
  <c r="H40" i="39" s="1"/>
  <c r="K40" i="1"/>
  <c r="K40" i="39" s="1"/>
  <c r="V40" i="1"/>
  <c r="R40" i="39" s="1"/>
  <c r="W56" i="1"/>
  <c r="S56" i="39" s="1"/>
  <c r="S56" i="1"/>
  <c r="P56" i="39" s="1"/>
  <c r="I56" i="1"/>
  <c r="I56" i="39" s="1"/>
  <c r="AB56" i="1"/>
  <c r="V56" i="39" s="1"/>
  <c r="T56" i="1"/>
  <c r="Q56" i="39" s="1"/>
  <c r="N56" i="1"/>
  <c r="M56" i="39" s="1"/>
  <c r="M56" i="1"/>
  <c r="L56" i="39" s="1"/>
  <c r="P56" i="1"/>
  <c r="N56" i="39" s="1"/>
  <c r="H56" i="1"/>
  <c r="H56" i="39" s="1"/>
  <c r="V56" i="1"/>
  <c r="R56" i="39" s="1"/>
  <c r="K56" i="1"/>
  <c r="K56" i="39" s="1"/>
  <c r="Q56" i="1"/>
  <c r="O56" i="39" s="1"/>
  <c r="Y56" i="1"/>
  <c r="T56" i="39" s="1"/>
  <c r="Z56" i="1"/>
  <c r="U56" i="39" s="1"/>
  <c r="J56" i="1"/>
  <c r="J56" i="39" s="1"/>
  <c r="AB72" i="1"/>
  <c r="T72" i="1"/>
  <c r="K72" i="1"/>
  <c r="I72" i="1"/>
  <c r="Y72" i="1"/>
  <c r="S72" i="1"/>
  <c r="M72" i="1"/>
  <c r="Z72" i="1"/>
  <c r="N72" i="1"/>
  <c r="H72" i="1"/>
  <c r="V72" i="1"/>
  <c r="J72" i="1"/>
  <c r="W72" i="1"/>
  <c r="Q72" i="1"/>
  <c r="P72" i="1"/>
  <c r="W88" i="1"/>
  <c r="P88" i="1"/>
  <c r="N88" i="1"/>
  <c r="M88" i="1"/>
  <c r="Y88" i="1"/>
  <c r="V88" i="1"/>
  <c r="J88" i="1"/>
  <c r="H88" i="1"/>
  <c r="T88" i="1"/>
  <c r="I88" i="1"/>
  <c r="S88" i="1"/>
  <c r="AB88" i="1"/>
  <c r="K88" i="1"/>
  <c r="Z88" i="1"/>
  <c r="Q88" i="1"/>
  <c r="Y41" i="1"/>
  <c r="T41" i="39" s="1"/>
  <c r="S41" i="1"/>
  <c r="P41" i="39" s="1"/>
  <c r="P41" i="1"/>
  <c r="N41" i="39" s="1"/>
  <c r="T41" i="1"/>
  <c r="Q41" i="39" s="1"/>
  <c r="AB41" i="1"/>
  <c r="V41" i="39" s="1"/>
  <c r="N41" i="1"/>
  <c r="M41" i="39" s="1"/>
  <c r="I41" i="1"/>
  <c r="I41" i="39" s="1"/>
  <c r="J41" i="1"/>
  <c r="J41" i="39" s="1"/>
  <c r="Z41" i="1"/>
  <c r="U41" i="39" s="1"/>
  <c r="M41" i="1"/>
  <c r="L41" i="39" s="1"/>
  <c r="W41" i="1"/>
  <c r="S41" i="39" s="1"/>
  <c r="H41" i="1"/>
  <c r="H41" i="39" s="1"/>
  <c r="V41" i="1"/>
  <c r="R41" i="39" s="1"/>
  <c r="K41" i="1"/>
  <c r="K41" i="39" s="1"/>
  <c r="Q41" i="1"/>
  <c r="O41" i="39" s="1"/>
  <c r="Z73" i="1"/>
  <c r="S73" i="1"/>
  <c r="M73" i="1"/>
  <c r="T73" i="1"/>
  <c r="Y73" i="1"/>
  <c r="K73" i="1"/>
  <c r="P73" i="1"/>
  <c r="J73" i="1"/>
  <c r="W73" i="1"/>
  <c r="Q73" i="1"/>
  <c r="AB73" i="1"/>
  <c r="I73" i="1"/>
  <c r="V73" i="1"/>
  <c r="H73" i="1"/>
  <c r="N73" i="1"/>
  <c r="Z89" i="1"/>
  <c r="V89" i="1"/>
  <c r="Q89" i="1"/>
  <c r="H89" i="1"/>
  <c r="Y89" i="1"/>
  <c r="S89" i="1"/>
  <c r="M89" i="1"/>
  <c r="J89" i="1"/>
  <c r="T89" i="1"/>
  <c r="I89" i="1"/>
  <c r="K89" i="1"/>
  <c r="W89" i="1"/>
  <c r="N89" i="1"/>
  <c r="AB89" i="1"/>
  <c r="P89" i="1"/>
  <c r="G12" i="39"/>
  <c r="Y74" i="1"/>
  <c r="N74" i="1"/>
  <c r="P74" i="1"/>
  <c r="K74" i="1"/>
  <c r="AB74" i="1"/>
  <c r="Q74" i="1"/>
  <c r="H74" i="1"/>
  <c r="I74" i="1"/>
  <c r="W74" i="1"/>
  <c r="M74" i="1"/>
  <c r="S74" i="1"/>
  <c r="T74" i="1"/>
  <c r="J74" i="1"/>
  <c r="Z74" i="1"/>
  <c r="V74" i="1"/>
  <c r="G27" i="39"/>
  <c r="G11" i="39"/>
  <c r="G28" i="39"/>
  <c r="G30" i="39"/>
  <c r="G14" i="39"/>
  <c r="G32" i="39"/>
  <c r="G25" i="39"/>
  <c r="G9" i="39"/>
  <c r="Z54" i="1"/>
  <c r="U54" i="39" s="1"/>
  <c r="V54" i="1"/>
  <c r="R54" i="39" s="1"/>
  <c r="T54" i="1"/>
  <c r="Q54" i="39" s="1"/>
  <c r="J54" i="1"/>
  <c r="J54" i="39" s="1"/>
  <c r="W54" i="1"/>
  <c r="S54" i="39" s="1"/>
  <c r="M54" i="1"/>
  <c r="L54" i="39" s="1"/>
  <c r="S54" i="1"/>
  <c r="P54" i="39" s="1"/>
  <c r="AB54" i="1"/>
  <c r="V54" i="39" s="1"/>
  <c r="P54" i="1"/>
  <c r="N54" i="39" s="1"/>
  <c r="I54" i="1"/>
  <c r="I54" i="39" s="1"/>
  <c r="N54" i="1"/>
  <c r="M54" i="39" s="1"/>
  <c r="H54" i="1"/>
  <c r="H54" i="39" s="1"/>
  <c r="Y54" i="1"/>
  <c r="T54" i="39" s="1"/>
  <c r="Q54" i="1"/>
  <c r="O54" i="39" s="1"/>
  <c r="K54" i="1"/>
  <c r="K54" i="39" s="1"/>
  <c r="H75" i="1"/>
  <c r="Y75" i="1"/>
  <c r="V75" i="1"/>
  <c r="P75" i="1"/>
  <c r="K75" i="1"/>
  <c r="AB75" i="1"/>
  <c r="Q75" i="1"/>
  <c r="S75" i="1"/>
  <c r="I75" i="1"/>
  <c r="W75" i="1"/>
  <c r="M75" i="1"/>
  <c r="J75" i="1"/>
  <c r="Z75" i="1"/>
  <c r="T75" i="1"/>
  <c r="N75" i="1"/>
  <c r="Z91" i="1"/>
  <c r="M91" i="1"/>
  <c r="J91" i="1"/>
  <c r="Y91" i="1"/>
  <c r="V91" i="1"/>
  <c r="P91" i="1"/>
  <c r="N91" i="1"/>
  <c r="AB91" i="1"/>
  <c r="T91" i="1"/>
  <c r="S91" i="1"/>
  <c r="I91" i="1"/>
  <c r="Q91" i="1"/>
  <c r="K91" i="1"/>
  <c r="H91" i="1"/>
  <c r="W91" i="1"/>
  <c r="Z76" i="1"/>
  <c r="S76" i="1"/>
  <c r="J76" i="1"/>
  <c r="V76" i="1"/>
  <c r="T76" i="1"/>
  <c r="K76" i="1"/>
  <c r="M76" i="1"/>
  <c r="W76" i="1"/>
  <c r="Q76" i="1"/>
  <c r="P76" i="1"/>
  <c r="I76" i="1"/>
  <c r="Y76" i="1"/>
  <c r="H76" i="1"/>
  <c r="AB76" i="1"/>
  <c r="N76" i="1"/>
  <c r="Z92" i="1"/>
  <c r="K92" i="1"/>
  <c r="Y92" i="1"/>
  <c r="H92" i="1"/>
  <c r="T92" i="1"/>
  <c r="N92" i="1"/>
  <c r="V92" i="1"/>
  <c r="S92" i="1"/>
  <c r="I92" i="1"/>
  <c r="AB92" i="1"/>
  <c r="Q92" i="1"/>
  <c r="W92" i="1"/>
  <c r="J92" i="1"/>
  <c r="P92" i="1"/>
  <c r="M92" i="1"/>
  <c r="T77" i="1"/>
  <c r="N77" i="1"/>
  <c r="M77" i="1"/>
  <c r="J77" i="1"/>
  <c r="Y77" i="1"/>
  <c r="AB77" i="1"/>
  <c r="I77" i="1"/>
  <c r="Z77" i="1"/>
  <c r="Q77" i="1"/>
  <c r="S77" i="1"/>
  <c r="H77" i="1"/>
  <c r="K77" i="1"/>
  <c r="P77" i="1"/>
  <c r="W77" i="1"/>
  <c r="V77" i="1"/>
  <c r="T93" i="1"/>
  <c r="K93" i="1"/>
  <c r="M93" i="1"/>
  <c r="J93" i="1"/>
  <c r="Y93" i="1"/>
  <c r="N93" i="1"/>
  <c r="I93" i="1"/>
  <c r="S93" i="1"/>
  <c r="P93" i="1"/>
  <c r="W93" i="1"/>
  <c r="V93" i="1"/>
  <c r="Z93" i="1"/>
  <c r="Q93" i="1"/>
  <c r="AB93" i="1"/>
  <c r="H93" i="1"/>
  <c r="G39" i="39"/>
  <c r="G23" i="39"/>
  <c r="G7" i="39"/>
  <c r="G16" i="39"/>
  <c r="Y90" i="1"/>
  <c r="N90" i="1"/>
  <c r="P90" i="1"/>
  <c r="J90" i="1"/>
  <c r="AB90" i="1"/>
  <c r="T90" i="1"/>
  <c r="K90" i="1"/>
  <c r="I90" i="1"/>
  <c r="W90" i="1"/>
  <c r="Q90" i="1"/>
  <c r="H90" i="1"/>
  <c r="S90" i="1"/>
  <c r="Z90" i="1"/>
  <c r="V90" i="1"/>
  <c r="M90" i="1"/>
  <c r="G26" i="39"/>
  <c r="G10" i="39"/>
  <c r="G20" i="39"/>
  <c r="G37" i="39"/>
  <c r="G21" i="39"/>
  <c r="H79" i="1"/>
  <c r="V79" i="1"/>
  <c r="Z79" i="1"/>
  <c r="K79" i="1"/>
  <c r="W79" i="1"/>
  <c r="P79" i="1"/>
  <c r="N79" i="1"/>
  <c r="Y79" i="1"/>
  <c r="Q79" i="1"/>
  <c r="T79" i="1"/>
  <c r="J79" i="1"/>
  <c r="AB79" i="1"/>
  <c r="M79" i="1"/>
  <c r="S79" i="1"/>
  <c r="I79" i="1"/>
  <c r="Y95" i="1"/>
  <c r="Q95" i="1"/>
  <c r="S95" i="1"/>
  <c r="I95" i="1"/>
  <c r="AB95" i="1"/>
  <c r="M95" i="1"/>
  <c r="K95" i="1"/>
  <c r="Z95" i="1"/>
  <c r="V95" i="1"/>
  <c r="P95" i="1"/>
  <c r="N95" i="1"/>
  <c r="H95" i="1"/>
  <c r="T95" i="1"/>
  <c r="J95" i="1"/>
  <c r="W95" i="1"/>
  <c r="Y48" i="1"/>
  <c r="T48" i="39" s="1"/>
  <c r="V48" i="1"/>
  <c r="R48" i="39" s="1"/>
  <c r="M48" i="1"/>
  <c r="L48" i="39" s="1"/>
  <c r="Q48" i="1"/>
  <c r="O48" i="39" s="1"/>
  <c r="Z48" i="1"/>
  <c r="U48" i="39" s="1"/>
  <c r="S48" i="1"/>
  <c r="P48" i="39" s="1"/>
  <c r="J48" i="1"/>
  <c r="J48" i="39" s="1"/>
  <c r="K48" i="1"/>
  <c r="K48" i="39" s="1"/>
  <c r="T48" i="1"/>
  <c r="Q48" i="39" s="1"/>
  <c r="I48" i="1"/>
  <c r="I48" i="39" s="1"/>
  <c r="P48" i="1"/>
  <c r="N48" i="39" s="1"/>
  <c r="H48" i="1"/>
  <c r="H48" i="39" s="1"/>
  <c r="N48" i="1"/>
  <c r="M48" i="39" s="1"/>
  <c r="AB48" i="1"/>
  <c r="V48" i="39" s="1"/>
  <c r="W48" i="1"/>
  <c r="S48" i="39" s="1"/>
  <c r="Z80" i="1"/>
  <c r="S80" i="1"/>
  <c r="J80" i="1"/>
  <c r="AB80" i="1"/>
  <c r="T80" i="1"/>
  <c r="K80" i="1"/>
  <c r="I80" i="1"/>
  <c r="Y80" i="1"/>
  <c r="M80" i="1"/>
  <c r="P80" i="1"/>
  <c r="H80" i="1"/>
  <c r="V80" i="1"/>
  <c r="Q80" i="1"/>
  <c r="W80" i="1"/>
  <c r="N80" i="1"/>
  <c r="Z96" i="1"/>
  <c r="S96" i="1"/>
  <c r="J96" i="1"/>
  <c r="AB96" i="1"/>
  <c r="T96" i="1"/>
  <c r="K96" i="1"/>
  <c r="I96" i="1"/>
  <c r="V96" i="1"/>
  <c r="Q96" i="1"/>
  <c r="W96" i="1"/>
  <c r="N96" i="1"/>
  <c r="Y96" i="1"/>
  <c r="M96" i="1"/>
  <c r="P96" i="1"/>
  <c r="H96" i="1"/>
  <c r="AB81" i="1"/>
  <c r="K81" i="1"/>
  <c r="I81" i="1"/>
  <c r="W81" i="1"/>
  <c r="T81" i="1"/>
  <c r="N81" i="1"/>
  <c r="H81" i="1"/>
  <c r="Y81" i="1"/>
  <c r="M81" i="1"/>
  <c r="V81" i="1"/>
  <c r="P81" i="1"/>
  <c r="S81" i="1"/>
  <c r="J81" i="1"/>
  <c r="Z81" i="1"/>
  <c r="Q81" i="1"/>
  <c r="AB97" i="1"/>
  <c r="K97" i="1"/>
  <c r="I97" i="1"/>
  <c r="W97" i="1"/>
  <c r="T97" i="1"/>
  <c r="N97" i="1"/>
  <c r="H97" i="1"/>
  <c r="S97" i="1"/>
  <c r="J97" i="1"/>
  <c r="Z97" i="1"/>
  <c r="Q97" i="1"/>
  <c r="Y97" i="1"/>
  <c r="M97" i="1"/>
  <c r="V97" i="1"/>
  <c r="P97" i="1"/>
  <c r="G36" i="39"/>
  <c r="G35" i="39"/>
  <c r="G19" i="39"/>
  <c r="AB78" i="1"/>
  <c r="Q78" i="1"/>
  <c r="S78" i="1"/>
  <c r="I78" i="1"/>
  <c r="V78" i="1"/>
  <c r="M78" i="1"/>
  <c r="K78" i="1"/>
  <c r="Z78" i="1"/>
  <c r="W78" i="1"/>
  <c r="P78" i="1"/>
  <c r="T78" i="1"/>
  <c r="H78" i="1"/>
  <c r="J78" i="1"/>
  <c r="Y78" i="1"/>
  <c r="N78" i="1"/>
  <c r="G38" i="39"/>
  <c r="G22" i="39"/>
  <c r="W82" i="1"/>
  <c r="Q82" i="1"/>
  <c r="H82" i="1"/>
  <c r="Z82" i="1"/>
  <c r="V82" i="1"/>
  <c r="M82" i="1"/>
  <c r="J82" i="1"/>
  <c r="Y82" i="1"/>
  <c r="N82" i="1"/>
  <c r="P82" i="1"/>
  <c r="K82" i="1"/>
  <c r="S82" i="1"/>
  <c r="I82" i="1"/>
  <c r="AB82" i="1"/>
  <c r="T82" i="1"/>
  <c r="G8" i="39"/>
  <c r="G33" i="39"/>
  <c r="G17" i="39"/>
  <c r="Z86" i="1"/>
  <c r="N86" i="1"/>
  <c r="H86" i="1"/>
  <c r="J86" i="1"/>
  <c r="Y86" i="1"/>
  <c r="Q86" i="1"/>
  <c r="W86" i="1"/>
  <c r="S86" i="1"/>
  <c r="AB86" i="1"/>
  <c r="M86" i="1"/>
  <c r="T86" i="1"/>
  <c r="I86" i="1"/>
  <c r="K86" i="1"/>
  <c r="V86" i="1"/>
  <c r="P86" i="1"/>
  <c r="Y83" i="1"/>
  <c r="V83" i="1"/>
  <c r="P83" i="1"/>
  <c r="K83" i="1"/>
  <c r="H83" i="1"/>
  <c r="AB83" i="1"/>
  <c r="T83" i="1"/>
  <c r="S83" i="1"/>
  <c r="I83" i="1"/>
  <c r="W83" i="1"/>
  <c r="Q83" i="1"/>
  <c r="N83" i="1"/>
  <c r="Z83" i="1"/>
  <c r="M83" i="1"/>
  <c r="J83" i="1"/>
  <c r="AB99" i="1"/>
  <c r="T99" i="1"/>
  <c r="S99" i="1"/>
  <c r="I99" i="1"/>
  <c r="W99" i="1"/>
  <c r="Q99" i="1"/>
  <c r="K99" i="1"/>
  <c r="H99" i="1"/>
  <c r="Z99" i="1"/>
  <c r="M99" i="1"/>
  <c r="N99" i="1"/>
  <c r="P99" i="1"/>
  <c r="J99" i="1"/>
  <c r="Y99" i="1"/>
  <c r="V99" i="1"/>
  <c r="AB84" i="1"/>
  <c r="Y84" i="1"/>
  <c r="N84" i="1"/>
  <c r="Q84" i="1"/>
  <c r="W84" i="1"/>
  <c r="P84" i="1"/>
  <c r="J84" i="1"/>
  <c r="H84" i="1"/>
  <c r="T84" i="1"/>
  <c r="V84" i="1"/>
  <c r="S84" i="1"/>
  <c r="M84" i="1"/>
  <c r="K84" i="1"/>
  <c r="Z84" i="1"/>
  <c r="I84" i="1"/>
  <c r="AB100" i="1"/>
  <c r="P100" i="1"/>
  <c r="N100" i="1"/>
  <c r="Q100" i="1"/>
  <c r="W100" i="1"/>
  <c r="S100" i="1"/>
  <c r="V100" i="1"/>
  <c r="H100" i="1"/>
  <c r="Y100" i="1"/>
  <c r="Z100" i="1"/>
  <c r="J100" i="1"/>
  <c r="T100" i="1"/>
  <c r="I100" i="1"/>
  <c r="K100" i="1"/>
  <c r="M100" i="1"/>
  <c r="W85" i="1"/>
  <c r="S85" i="1"/>
  <c r="V85" i="1"/>
  <c r="P85" i="1"/>
  <c r="Z85" i="1"/>
  <c r="K85" i="1"/>
  <c r="Q85" i="1"/>
  <c r="H85" i="1"/>
  <c r="Y85" i="1"/>
  <c r="I85" i="1"/>
  <c r="AB85" i="1"/>
  <c r="J85" i="1"/>
  <c r="N85" i="1"/>
  <c r="T85" i="1"/>
  <c r="M85" i="1"/>
  <c r="E25" i="87"/>
  <c r="J36" i="87"/>
  <c r="J28" i="87"/>
  <c r="E34" i="87"/>
  <c r="J32" i="87"/>
  <c r="J24" i="87"/>
  <c r="B14" i="91" s="1"/>
  <c r="E50" i="87"/>
  <c r="E31" i="87"/>
  <c r="J43" i="87"/>
  <c r="J21" i="87"/>
  <c r="B11" i="91" s="1"/>
  <c r="J50" i="87"/>
  <c r="J40" i="87"/>
  <c r="J47" i="87"/>
  <c r="E46" i="87"/>
  <c r="E32" i="87"/>
  <c r="E43" i="87"/>
  <c r="E27" i="87"/>
  <c r="J49" i="87"/>
  <c r="E40" i="87"/>
  <c r="E35" i="87"/>
  <c r="B10" i="91" s="1"/>
  <c r="E23" i="87"/>
  <c r="E38" i="87"/>
  <c r="J34" i="87"/>
  <c r="J26" i="87"/>
  <c r="B16" i="91" s="1"/>
  <c r="E22" i="87"/>
  <c r="E26" i="87"/>
  <c r="E30" i="87"/>
  <c r="J41" i="87"/>
  <c r="J37" i="87"/>
  <c r="J45" i="87"/>
  <c r="E33" i="87"/>
  <c r="J33" i="87"/>
  <c r="J25" i="87"/>
  <c r="B15" i="91" s="1"/>
  <c r="E29" i="87"/>
  <c r="J39" i="87"/>
  <c r="E49" i="87"/>
  <c r="J46" i="87"/>
  <c r="J30" i="87"/>
  <c r="B25" i="91" s="1"/>
  <c r="E41" i="87"/>
  <c r="E48" i="87"/>
  <c r="E37" i="87"/>
  <c r="E45" i="87"/>
  <c r="J38" i="87"/>
  <c r="J35" i="87"/>
  <c r="J27" i="87"/>
  <c r="E36" i="87"/>
  <c r="J22" i="87"/>
  <c r="B12" i="91" s="1"/>
  <c r="E44" i="87"/>
  <c r="E21" i="87"/>
  <c r="B6" i="91" s="1"/>
  <c r="J51" i="87"/>
  <c r="J42" i="87"/>
  <c r="J29" i="87"/>
  <c r="J31" i="87"/>
  <c r="B35" i="91" s="1"/>
  <c r="J23" i="87"/>
  <c r="B13" i="91" s="1"/>
  <c r="E28" i="87"/>
  <c r="K10" i="84"/>
  <c r="AC115" i="15"/>
  <c r="AD115" i="15" s="1"/>
  <c r="AE115" i="15" s="1"/>
  <c r="AF115" i="15" s="1"/>
  <c r="AG115" i="15" s="1"/>
  <c r="AC104" i="15"/>
  <c r="AD104" i="15" s="1"/>
  <c r="AE104" i="15" s="1"/>
  <c r="AF104" i="15" s="1"/>
  <c r="AG104" i="15" s="1"/>
  <c r="AC84" i="15"/>
  <c r="AD84" i="15" s="1"/>
  <c r="AE84" i="15" s="1"/>
  <c r="AF84" i="15" s="1"/>
  <c r="AG84" i="15" s="1"/>
  <c r="AC62" i="15"/>
  <c r="AD62" i="15" s="1"/>
  <c r="AE62" i="15" s="1"/>
  <c r="AF62" i="15" s="1"/>
  <c r="AG62" i="15" s="1"/>
  <c r="AC41" i="15"/>
  <c r="AD41" i="15" s="1"/>
  <c r="AE41" i="15" s="1"/>
  <c r="AF41" i="15" s="1"/>
  <c r="AG41" i="15" s="1"/>
  <c r="AC11" i="15"/>
  <c r="AD11" i="15" s="1"/>
  <c r="AE11" i="15" s="1"/>
  <c r="AF11" i="15" s="1"/>
  <c r="AG11" i="15" s="1"/>
  <c r="AC35" i="15"/>
  <c r="AD35" i="15" s="1"/>
  <c r="AE35" i="15" s="1"/>
  <c r="AF35" i="15" s="1"/>
  <c r="AG35" i="15" s="1"/>
  <c r="AC23" i="15"/>
  <c r="AD23" i="15" s="1"/>
  <c r="AE23" i="15" s="1"/>
  <c r="AF23" i="15" s="1"/>
  <c r="AG23" i="15" s="1"/>
  <c r="AC15" i="15"/>
  <c r="AD15" i="15" s="1"/>
  <c r="AE15" i="15" s="1"/>
  <c r="AF15" i="15" s="1"/>
  <c r="AG15" i="15" s="1"/>
  <c r="AA15" i="15"/>
  <c r="Y15" i="15"/>
  <c r="W15" i="15"/>
  <c r="U15" i="15"/>
  <c r="S15" i="15"/>
  <c r="Q15" i="15"/>
  <c r="O15" i="15"/>
  <c r="M15" i="15"/>
  <c r="K15" i="15"/>
  <c r="I15" i="15"/>
  <c r="G15" i="15"/>
  <c r="E15" i="15"/>
  <c r="AA23" i="15"/>
  <c r="Y23" i="15"/>
  <c r="W23" i="15"/>
  <c r="U23" i="15"/>
  <c r="S23" i="15"/>
  <c r="Q23" i="15"/>
  <c r="O23" i="15"/>
  <c r="M23" i="15"/>
  <c r="K23" i="15"/>
  <c r="I23" i="15"/>
  <c r="G23" i="15"/>
  <c r="E23" i="15"/>
  <c r="AA35" i="15"/>
  <c r="Y35" i="15"/>
  <c r="W35" i="15"/>
  <c r="U35" i="15"/>
  <c r="S35" i="15"/>
  <c r="Q35" i="15"/>
  <c r="O35" i="15"/>
  <c r="M35" i="15"/>
  <c r="K35" i="15"/>
  <c r="I35" i="15"/>
  <c r="G35" i="15"/>
  <c r="E35" i="15"/>
  <c r="AA41" i="15"/>
  <c r="Y41" i="15"/>
  <c r="W41" i="15"/>
  <c r="U41" i="15"/>
  <c r="S41" i="15"/>
  <c r="Q41" i="15"/>
  <c r="O41" i="15"/>
  <c r="M41" i="15"/>
  <c r="K41" i="15"/>
  <c r="I41" i="15"/>
  <c r="G41" i="15"/>
  <c r="E41" i="15"/>
  <c r="AA62" i="15"/>
  <c r="Y62" i="15"/>
  <c r="W62" i="15"/>
  <c r="U62" i="15"/>
  <c r="S62" i="15"/>
  <c r="Q62" i="15"/>
  <c r="O62" i="15"/>
  <c r="M62" i="15"/>
  <c r="K62" i="15"/>
  <c r="I62" i="15"/>
  <c r="G62" i="15"/>
  <c r="E62" i="15"/>
  <c r="AA84" i="15"/>
  <c r="Y84" i="15"/>
  <c r="W84" i="15"/>
  <c r="U84" i="15"/>
  <c r="S84" i="15"/>
  <c r="Q84" i="15"/>
  <c r="O84" i="15"/>
  <c r="M84" i="15"/>
  <c r="K84" i="15"/>
  <c r="I84" i="15"/>
  <c r="G84" i="15"/>
  <c r="E84" i="15"/>
  <c r="AA104" i="15"/>
  <c r="Y104" i="15"/>
  <c r="W104" i="15"/>
  <c r="U104" i="15"/>
  <c r="S104" i="15"/>
  <c r="Q104" i="15"/>
  <c r="O104" i="15"/>
  <c r="M104" i="15"/>
  <c r="K104" i="15"/>
  <c r="I104" i="15"/>
  <c r="G104" i="15"/>
  <c r="E104" i="15"/>
  <c r="AA115" i="15"/>
  <c r="Y115" i="15"/>
  <c r="W115" i="15"/>
  <c r="U115" i="15"/>
  <c r="S115" i="15"/>
  <c r="Q115" i="15"/>
  <c r="O115" i="15"/>
  <c r="M115" i="15"/>
  <c r="K115" i="15"/>
  <c r="I115" i="15"/>
  <c r="G115" i="15"/>
  <c r="E115" i="15"/>
  <c r="C47" i="91" l="1"/>
  <c r="B60" i="39" s="1"/>
  <c r="B42" i="91"/>
  <c r="B48" i="91"/>
  <c r="B62" i="39"/>
  <c r="C42" i="91"/>
  <c r="C48" i="91"/>
  <c r="B41" i="91"/>
  <c r="B47" i="91"/>
  <c r="A57" i="1"/>
  <c r="B58" i="39"/>
  <c r="B59" i="39"/>
  <c r="B57" i="39"/>
  <c r="X56" i="1"/>
  <c r="X97" i="1"/>
  <c r="O92" i="1"/>
  <c r="L90" i="1"/>
  <c r="X85" i="1"/>
  <c r="AA86" i="1"/>
  <c r="A37" i="54"/>
  <c r="B37" i="54"/>
  <c r="H15" i="113"/>
  <c r="H15" i="112"/>
  <c r="H15" i="111"/>
  <c r="H15" i="110"/>
  <c r="H15" i="109"/>
  <c r="H15" i="108"/>
  <c r="H13" i="107"/>
  <c r="H13" i="106"/>
  <c r="H13" i="105"/>
  <c r="H13" i="104"/>
  <c r="H13" i="103"/>
  <c r="H13" i="11"/>
  <c r="I15" i="112"/>
  <c r="I15" i="110"/>
  <c r="I15" i="109"/>
  <c r="H17" i="114"/>
  <c r="I15" i="113"/>
  <c r="I15" i="111"/>
  <c r="I15" i="108"/>
  <c r="I13" i="107"/>
  <c r="I13" i="106"/>
  <c r="I13" i="105"/>
  <c r="G17" i="114"/>
  <c r="I13" i="104"/>
  <c r="I13" i="103"/>
  <c r="I13" i="11"/>
  <c r="A33" i="54"/>
  <c r="B33" i="54"/>
  <c r="B15" i="54"/>
  <c r="A15" i="54"/>
  <c r="A40" i="54"/>
  <c r="B40" i="54"/>
  <c r="A24" i="54"/>
  <c r="B24" i="54"/>
  <c r="A47" i="54"/>
  <c r="B47" i="54"/>
  <c r="A31" i="54"/>
  <c r="B31" i="54"/>
  <c r="B16" i="54"/>
  <c r="A16" i="54"/>
  <c r="A46" i="54"/>
  <c r="B46" i="54"/>
  <c r="A30" i="54"/>
  <c r="B30" i="54"/>
  <c r="A45" i="54"/>
  <c r="B45" i="54"/>
  <c r="A29" i="54"/>
  <c r="B29" i="54"/>
  <c r="B36" i="54"/>
  <c r="A36" i="54"/>
  <c r="B20" i="54"/>
  <c r="A20" i="54"/>
  <c r="A43" i="54"/>
  <c r="B43" i="54"/>
  <c r="A27" i="54"/>
  <c r="B27" i="54"/>
  <c r="A42" i="54"/>
  <c r="B42" i="54"/>
  <c r="A26" i="54"/>
  <c r="B26" i="54"/>
  <c r="A41" i="54"/>
  <c r="B41" i="54"/>
  <c r="A25" i="54"/>
  <c r="B25" i="54"/>
  <c r="A32" i="54"/>
  <c r="B32" i="54"/>
  <c r="A17" i="54"/>
  <c r="B17" i="54"/>
  <c r="A39" i="54"/>
  <c r="B39" i="54"/>
  <c r="A23" i="54"/>
  <c r="B23" i="54"/>
  <c r="A38" i="54"/>
  <c r="B38" i="54"/>
  <c r="A22" i="54"/>
  <c r="B22" i="54"/>
  <c r="A21" i="54"/>
  <c r="B21" i="54"/>
  <c r="B44" i="54"/>
  <c r="A44" i="54"/>
  <c r="B28" i="54"/>
  <c r="A28" i="54"/>
  <c r="A49" i="54"/>
  <c r="A51" i="54"/>
  <c r="A53" i="54"/>
  <c r="A55" i="54"/>
  <c r="A57" i="54"/>
  <c r="A59" i="54"/>
  <c r="A61" i="54"/>
  <c r="A63" i="54"/>
  <c r="A65" i="54"/>
  <c r="A67" i="54"/>
  <c r="A69" i="54"/>
  <c r="A71" i="54"/>
  <c r="A73" i="54"/>
  <c r="A75" i="54"/>
  <c r="A77" i="54"/>
  <c r="A79" i="54"/>
  <c r="A81" i="54"/>
  <c r="A83" i="54"/>
  <c r="A85" i="54"/>
  <c r="A87" i="54"/>
  <c r="A89" i="54"/>
  <c r="A91" i="54"/>
  <c r="A93" i="54"/>
  <c r="A95" i="54"/>
  <c r="A97" i="54"/>
  <c r="A99" i="54"/>
  <c r="A101" i="54"/>
  <c r="A103" i="54"/>
  <c r="A105" i="54"/>
  <c r="A107" i="54"/>
  <c r="A109" i="54"/>
  <c r="A111" i="54"/>
  <c r="A113" i="54"/>
  <c r="A115" i="54"/>
  <c r="A117" i="54"/>
  <c r="A119" i="54"/>
  <c r="A121" i="54"/>
  <c r="A123" i="54"/>
  <c r="A125" i="54"/>
  <c r="A127" i="54"/>
  <c r="A129" i="54"/>
  <c r="A131" i="54"/>
  <c r="A133" i="54"/>
  <c r="A135" i="54"/>
  <c r="A137" i="54"/>
  <c r="A139" i="54"/>
  <c r="B135" i="54"/>
  <c r="A48" i="54"/>
  <c r="A52" i="54"/>
  <c r="A56" i="54"/>
  <c r="A60" i="54"/>
  <c r="A64" i="54"/>
  <c r="A68" i="54"/>
  <c r="A72" i="54"/>
  <c r="A76" i="54"/>
  <c r="B49" i="54"/>
  <c r="B51" i="54"/>
  <c r="B53" i="54"/>
  <c r="B55" i="54"/>
  <c r="B57" i="54"/>
  <c r="B59" i="54"/>
  <c r="B61" i="54"/>
  <c r="B63" i="54"/>
  <c r="B65" i="54"/>
  <c r="B67" i="54"/>
  <c r="B69" i="54"/>
  <c r="B71" i="54"/>
  <c r="B73" i="54"/>
  <c r="B75" i="54"/>
  <c r="B77" i="54"/>
  <c r="B79" i="54"/>
  <c r="B81" i="54"/>
  <c r="B83" i="54"/>
  <c r="B85" i="54"/>
  <c r="B87" i="54"/>
  <c r="B89" i="54"/>
  <c r="B91" i="54"/>
  <c r="B93" i="54"/>
  <c r="B95" i="54"/>
  <c r="B97" i="54"/>
  <c r="B99" i="54"/>
  <c r="B101" i="54"/>
  <c r="B103" i="54"/>
  <c r="B105" i="54"/>
  <c r="B107" i="54"/>
  <c r="B109" i="54"/>
  <c r="B111" i="54"/>
  <c r="B113" i="54"/>
  <c r="B115" i="54"/>
  <c r="B117" i="54"/>
  <c r="B119" i="54"/>
  <c r="B121" i="54"/>
  <c r="B123" i="54"/>
  <c r="B125" i="54"/>
  <c r="B127" i="54"/>
  <c r="B129" i="54"/>
  <c r="B131" i="54"/>
  <c r="B133" i="54"/>
  <c r="B137" i="54"/>
  <c r="B139" i="54"/>
  <c r="A50" i="54"/>
  <c r="A54" i="54"/>
  <c r="A58" i="54"/>
  <c r="A62" i="54"/>
  <c r="A66" i="54"/>
  <c r="A70" i="54"/>
  <c r="A74" i="54"/>
  <c r="A78" i="54"/>
  <c r="B54" i="54"/>
  <c r="B62" i="54"/>
  <c r="B70" i="54"/>
  <c r="B78" i="54"/>
  <c r="B82" i="54"/>
  <c r="B86" i="54"/>
  <c r="B90" i="54"/>
  <c r="B94" i="54"/>
  <c r="B98" i="54"/>
  <c r="B102" i="54"/>
  <c r="B106" i="54"/>
  <c r="B110" i="54"/>
  <c r="B114" i="54"/>
  <c r="B118" i="54"/>
  <c r="B122" i="54"/>
  <c r="B126" i="54"/>
  <c r="B130" i="54"/>
  <c r="B134" i="54"/>
  <c r="B138" i="54"/>
  <c r="B58" i="54"/>
  <c r="B74" i="54"/>
  <c r="B84" i="54"/>
  <c r="B92" i="54"/>
  <c r="B100" i="54"/>
  <c r="B108" i="54"/>
  <c r="B116" i="54"/>
  <c r="B124" i="54"/>
  <c r="B128" i="54"/>
  <c r="B136" i="54"/>
  <c r="B60" i="54"/>
  <c r="B76" i="54"/>
  <c r="A86" i="54"/>
  <c r="A94" i="54"/>
  <c r="A102" i="54"/>
  <c r="A110" i="54"/>
  <c r="A118" i="54"/>
  <c r="A126" i="54"/>
  <c r="A134" i="54"/>
  <c r="B48" i="54"/>
  <c r="B56" i="54"/>
  <c r="B64" i="54"/>
  <c r="B72" i="54"/>
  <c r="A80" i="54"/>
  <c r="A84" i="54"/>
  <c r="A88" i="54"/>
  <c r="A92" i="54"/>
  <c r="A96" i="54"/>
  <c r="A100" i="54"/>
  <c r="A104" i="54"/>
  <c r="A108" i="54"/>
  <c r="A112" i="54"/>
  <c r="A116" i="54"/>
  <c r="A120" i="54"/>
  <c r="A124" i="54"/>
  <c r="A128" i="54"/>
  <c r="A132" i="54"/>
  <c r="A136" i="54"/>
  <c r="B50" i="54"/>
  <c r="B66" i="54"/>
  <c r="B80" i="54"/>
  <c r="B88" i="54"/>
  <c r="B96" i="54"/>
  <c r="B104" i="54"/>
  <c r="B112" i="54"/>
  <c r="B120" i="54"/>
  <c r="B132" i="54"/>
  <c r="B52" i="54"/>
  <c r="B68" i="54"/>
  <c r="A82" i="54"/>
  <c r="A90" i="54"/>
  <c r="A98" i="54"/>
  <c r="A106" i="54"/>
  <c r="A114" i="54"/>
  <c r="A122" i="54"/>
  <c r="A130" i="54"/>
  <c r="A138" i="54"/>
  <c r="A35" i="54"/>
  <c r="B35" i="54"/>
  <c r="B19" i="54"/>
  <c r="A19" i="54"/>
  <c r="A34" i="54"/>
  <c r="B34" i="54"/>
  <c r="A18" i="54"/>
  <c r="B18" i="54"/>
  <c r="X54" i="1"/>
  <c r="D7" i="114"/>
  <c r="S74" i="107" a="1"/>
  <c r="S74" i="107" s="1"/>
  <c r="R74" i="107" a="1"/>
  <c r="R74" i="107" s="1"/>
  <c r="N74" i="107" a="1"/>
  <c r="N74" i="107" s="1"/>
  <c r="J74" i="107" a="1"/>
  <c r="J74" i="107" s="1"/>
  <c r="F74" i="107" a="1"/>
  <c r="F74" i="107" s="1"/>
  <c r="S73" i="107" a="1"/>
  <c r="S73" i="107" s="1"/>
  <c r="O73" i="107" a="1"/>
  <c r="O73" i="107" s="1"/>
  <c r="K73" i="107" a="1"/>
  <c r="K73" i="107" s="1"/>
  <c r="G73" i="107" a="1"/>
  <c r="G73" i="107" s="1"/>
  <c r="C73" i="107" a="1"/>
  <c r="C73" i="107" s="1"/>
  <c r="P72" i="107" a="1"/>
  <c r="P72" i="107" s="1"/>
  <c r="L72" i="107" a="1"/>
  <c r="L72" i="107" s="1"/>
  <c r="H72" i="107" a="1"/>
  <c r="H72" i="107" s="1"/>
  <c r="D72" i="107" a="1"/>
  <c r="D72" i="107" s="1"/>
  <c r="Q71" i="107" a="1"/>
  <c r="Q71" i="107" s="1"/>
  <c r="M71" i="107" a="1"/>
  <c r="M71" i="107" s="1"/>
  <c r="I71" i="107" a="1"/>
  <c r="I71" i="107" s="1"/>
  <c r="E71" i="107" a="1"/>
  <c r="E71" i="107" s="1"/>
  <c r="R70" i="107" a="1"/>
  <c r="R70" i="107" s="1"/>
  <c r="N70" i="107" a="1"/>
  <c r="N70" i="107" s="1"/>
  <c r="J70" i="107" a="1"/>
  <c r="J70" i="107" s="1"/>
  <c r="F70" i="107" a="1"/>
  <c r="F70" i="107" s="1"/>
  <c r="S69" i="107" a="1"/>
  <c r="S69" i="107" s="1"/>
  <c r="O69" i="107" a="1"/>
  <c r="O69" i="107" s="1"/>
  <c r="K69" i="107" a="1"/>
  <c r="K69" i="107" s="1"/>
  <c r="G69" i="107" a="1"/>
  <c r="G69" i="107" s="1"/>
  <c r="C69" i="107" a="1"/>
  <c r="C69" i="107" s="1"/>
  <c r="P68" i="107" a="1"/>
  <c r="P68" i="107" s="1"/>
  <c r="L68" i="107" a="1"/>
  <c r="L68" i="107" s="1"/>
  <c r="H68" i="107" a="1"/>
  <c r="H68" i="107" s="1"/>
  <c r="D68" i="107" a="1"/>
  <c r="D68" i="107" s="1"/>
  <c r="Q67" i="107" a="1"/>
  <c r="Q67" i="107" s="1"/>
  <c r="M67" i="107" a="1"/>
  <c r="M67" i="107" s="1"/>
  <c r="I67" i="107" a="1"/>
  <c r="I67" i="107" s="1"/>
  <c r="E67" i="107" a="1"/>
  <c r="E67" i="107" s="1"/>
  <c r="R66" i="107" a="1"/>
  <c r="R66" i="107" s="1"/>
  <c r="N66" i="107" a="1"/>
  <c r="N66" i="107" s="1"/>
  <c r="J66" i="107" a="1"/>
  <c r="J66" i="107" s="1"/>
  <c r="F66" i="107" a="1"/>
  <c r="F66" i="107" s="1"/>
  <c r="S65" i="107" a="1"/>
  <c r="S65" i="107" s="1"/>
  <c r="O65" i="107" a="1"/>
  <c r="O65" i="107" s="1"/>
  <c r="K65" i="107" a="1"/>
  <c r="K65" i="107" s="1"/>
  <c r="G65" i="107" a="1"/>
  <c r="G65" i="107" s="1"/>
  <c r="C65" i="107" a="1"/>
  <c r="C65" i="107" s="1"/>
  <c r="Q74" i="107" a="1"/>
  <c r="Q74" i="107" s="1"/>
  <c r="M74" i="107" a="1"/>
  <c r="M74" i="107" s="1"/>
  <c r="I74" i="107" a="1"/>
  <c r="I74" i="107" s="1"/>
  <c r="E74" i="107" a="1"/>
  <c r="E74" i="107" s="1"/>
  <c r="R73" i="107" a="1"/>
  <c r="R73" i="107" s="1"/>
  <c r="N73" i="107" a="1"/>
  <c r="N73" i="107" s="1"/>
  <c r="J73" i="107" a="1"/>
  <c r="J73" i="107" s="1"/>
  <c r="F73" i="107" a="1"/>
  <c r="F73" i="107" s="1"/>
  <c r="S72" i="107" a="1"/>
  <c r="S72" i="107" s="1"/>
  <c r="O72" i="107" a="1"/>
  <c r="O72" i="107" s="1"/>
  <c r="K72" i="107" a="1"/>
  <c r="K72" i="107" s="1"/>
  <c r="G72" i="107" a="1"/>
  <c r="G72" i="107" s="1"/>
  <c r="C72" i="107" a="1"/>
  <c r="C72" i="107" s="1"/>
  <c r="P71" i="107" a="1"/>
  <c r="P71" i="107" s="1"/>
  <c r="L71" i="107" a="1"/>
  <c r="L71" i="107" s="1"/>
  <c r="H71" i="107" a="1"/>
  <c r="H71" i="107" s="1"/>
  <c r="D71" i="107" a="1"/>
  <c r="D71" i="107" s="1"/>
  <c r="Q70" i="107" a="1"/>
  <c r="Q70" i="107" s="1"/>
  <c r="M70" i="107" a="1"/>
  <c r="M70" i="107" s="1"/>
  <c r="I70" i="107" a="1"/>
  <c r="I70" i="107" s="1"/>
  <c r="E70" i="107" a="1"/>
  <c r="E70" i="107" s="1"/>
  <c r="R69" i="107" a="1"/>
  <c r="R69" i="107" s="1"/>
  <c r="N69" i="107" a="1"/>
  <c r="N69" i="107" s="1"/>
  <c r="J69" i="107" a="1"/>
  <c r="J69" i="107" s="1"/>
  <c r="F69" i="107" a="1"/>
  <c r="F69" i="107" s="1"/>
  <c r="S68" i="107" a="1"/>
  <c r="S68" i="107" s="1"/>
  <c r="O68" i="107" a="1"/>
  <c r="O68" i="107" s="1"/>
  <c r="K68" i="107" a="1"/>
  <c r="K68" i="107" s="1"/>
  <c r="G68" i="107" a="1"/>
  <c r="G68" i="107" s="1"/>
  <c r="C68" i="107" a="1"/>
  <c r="C68" i="107" s="1"/>
  <c r="P67" i="107" a="1"/>
  <c r="P67" i="107" s="1"/>
  <c r="L67" i="107" a="1"/>
  <c r="L67" i="107" s="1"/>
  <c r="H67" i="107" a="1"/>
  <c r="H67" i="107" s="1"/>
  <c r="D67" i="107" a="1"/>
  <c r="D67" i="107" s="1"/>
  <c r="Q66" i="107" a="1"/>
  <c r="Q66" i="107" s="1"/>
  <c r="M66" i="107" a="1"/>
  <c r="M66" i="107" s="1"/>
  <c r="I66" i="107" a="1"/>
  <c r="I66" i="107" s="1"/>
  <c r="E66" i="107" a="1"/>
  <c r="E66" i="107" s="1"/>
  <c r="R65" i="107" a="1"/>
  <c r="R65" i="107" s="1"/>
  <c r="N65" i="107" a="1"/>
  <c r="N65" i="107" s="1"/>
  <c r="J65" i="107" a="1"/>
  <c r="J65" i="107" s="1"/>
  <c r="F65" i="107" a="1"/>
  <c r="F65" i="107" s="1"/>
  <c r="P74" i="107" a="1"/>
  <c r="P74" i="107" s="1"/>
  <c r="L74" i="107" a="1"/>
  <c r="L74" i="107" s="1"/>
  <c r="H74" i="107" a="1"/>
  <c r="H74" i="107" s="1"/>
  <c r="D74" i="107" a="1"/>
  <c r="D74" i="107" s="1"/>
  <c r="Q73" i="107" a="1"/>
  <c r="Q73" i="107" s="1"/>
  <c r="M73" i="107" a="1"/>
  <c r="M73" i="107" s="1"/>
  <c r="I73" i="107" a="1"/>
  <c r="I73" i="107" s="1"/>
  <c r="E73" i="107" a="1"/>
  <c r="E73" i="107" s="1"/>
  <c r="R72" i="107" a="1"/>
  <c r="R72" i="107" s="1"/>
  <c r="N72" i="107" a="1"/>
  <c r="N72" i="107" s="1"/>
  <c r="J72" i="107" a="1"/>
  <c r="J72" i="107" s="1"/>
  <c r="F72" i="107" a="1"/>
  <c r="F72" i="107" s="1"/>
  <c r="S71" i="107" a="1"/>
  <c r="S71" i="107" s="1"/>
  <c r="O71" i="107" a="1"/>
  <c r="O71" i="107" s="1"/>
  <c r="K71" i="107" a="1"/>
  <c r="K71" i="107" s="1"/>
  <c r="G71" i="107" a="1"/>
  <c r="G71" i="107" s="1"/>
  <c r="C71" i="107" a="1"/>
  <c r="C71" i="107" s="1"/>
  <c r="P70" i="107" a="1"/>
  <c r="P70" i="107" s="1"/>
  <c r="L70" i="107" a="1"/>
  <c r="L70" i="107" s="1"/>
  <c r="H70" i="107" a="1"/>
  <c r="H70" i="107" s="1"/>
  <c r="D70" i="107" a="1"/>
  <c r="D70" i="107" s="1"/>
  <c r="Q69" i="107" a="1"/>
  <c r="Q69" i="107" s="1"/>
  <c r="M69" i="107" a="1"/>
  <c r="M69" i="107" s="1"/>
  <c r="I69" i="107" a="1"/>
  <c r="I69" i="107" s="1"/>
  <c r="E69" i="107" a="1"/>
  <c r="E69" i="107" s="1"/>
  <c r="R68" i="107" a="1"/>
  <c r="R68" i="107" s="1"/>
  <c r="N68" i="107" a="1"/>
  <c r="N68" i="107" s="1"/>
  <c r="J68" i="107" a="1"/>
  <c r="J68" i="107" s="1"/>
  <c r="F68" i="107" a="1"/>
  <c r="F68" i="107" s="1"/>
  <c r="S67" i="107" a="1"/>
  <c r="S67" i="107" s="1"/>
  <c r="O67" i="107" a="1"/>
  <c r="O67" i="107" s="1"/>
  <c r="K67" i="107" a="1"/>
  <c r="K67" i="107" s="1"/>
  <c r="G67" i="107" a="1"/>
  <c r="G67" i="107" s="1"/>
  <c r="C67" i="107" a="1"/>
  <c r="C67" i="107" s="1"/>
  <c r="P66" i="107" a="1"/>
  <c r="P66" i="107" s="1"/>
  <c r="L66" i="107" a="1"/>
  <c r="L66" i="107" s="1"/>
  <c r="H66" i="107" a="1"/>
  <c r="H66" i="107" s="1"/>
  <c r="D66" i="107" a="1"/>
  <c r="D66" i="107" s="1"/>
  <c r="Q65" i="107" a="1"/>
  <c r="Q65" i="107" s="1"/>
  <c r="M65" i="107" a="1"/>
  <c r="M65" i="107" s="1"/>
  <c r="I65" i="107" a="1"/>
  <c r="I65" i="107" s="1"/>
  <c r="E65" i="107" a="1"/>
  <c r="E65" i="107" s="1"/>
  <c r="S64" i="107" a="1"/>
  <c r="S64" i="107" s="1"/>
  <c r="Q64" i="107" a="1"/>
  <c r="Q64" i="107" s="1"/>
  <c r="O74" i="107" a="1"/>
  <c r="O74" i="107" s="1"/>
  <c r="P73" i="107" a="1"/>
  <c r="P73" i="107" s="1"/>
  <c r="Q72" i="107" a="1"/>
  <c r="Q72" i="107" s="1"/>
  <c r="R71" i="107" a="1"/>
  <c r="R71" i="107" s="1"/>
  <c r="S70" i="107" a="1"/>
  <c r="S70" i="107" s="1"/>
  <c r="C70" i="107" a="1"/>
  <c r="C70" i="107" s="1"/>
  <c r="D69" i="107" a="1"/>
  <c r="D69" i="107" s="1"/>
  <c r="E68" i="107" a="1"/>
  <c r="E68" i="107" s="1"/>
  <c r="F67" i="107" a="1"/>
  <c r="F67" i="107" s="1"/>
  <c r="G66" i="107" a="1"/>
  <c r="G66" i="107" s="1"/>
  <c r="H65" i="107" a="1"/>
  <c r="H65" i="107" s="1"/>
  <c r="N64" i="107" a="1"/>
  <c r="N64" i="107" s="1"/>
  <c r="K64" i="107" a="1"/>
  <c r="K64" i="107" s="1"/>
  <c r="F64" i="107" a="1"/>
  <c r="F64" i="107" s="1"/>
  <c r="C64" i="107" a="1"/>
  <c r="C64" i="107" s="1"/>
  <c r="O63" i="107" a="1"/>
  <c r="O63" i="107" s="1"/>
  <c r="L63" i="107" a="1"/>
  <c r="L63" i="107" s="1"/>
  <c r="G63" i="107" a="1"/>
  <c r="G63" i="107" s="1"/>
  <c r="D63" i="107" a="1"/>
  <c r="D63" i="107" s="1"/>
  <c r="P62" i="107" a="1"/>
  <c r="P62" i="107" s="1"/>
  <c r="M62" i="107" a="1"/>
  <c r="M62" i="107" s="1"/>
  <c r="H62" i="107" a="1"/>
  <c r="H62" i="107" s="1"/>
  <c r="E62" i="107" a="1"/>
  <c r="E62" i="107" s="1"/>
  <c r="Q61" i="107" a="1"/>
  <c r="Q61" i="107" s="1"/>
  <c r="N61" i="107" a="1"/>
  <c r="N61" i="107" s="1"/>
  <c r="I61" i="107" a="1"/>
  <c r="I61" i="107" s="1"/>
  <c r="F61" i="107" a="1"/>
  <c r="F61" i="107" s="1"/>
  <c r="R60" i="107" a="1"/>
  <c r="R60" i="107" s="1"/>
  <c r="O60" i="107" a="1"/>
  <c r="O60" i="107" s="1"/>
  <c r="J60" i="107" a="1"/>
  <c r="J60" i="107" s="1"/>
  <c r="G60" i="107" a="1"/>
  <c r="G60" i="107" s="1"/>
  <c r="S59" i="107" a="1"/>
  <c r="S59" i="107" s="1"/>
  <c r="Q59" i="107" a="1"/>
  <c r="Q59" i="107" s="1"/>
  <c r="O59" i="107" a="1"/>
  <c r="O59" i="107" s="1"/>
  <c r="M59" i="107" a="1"/>
  <c r="M59" i="107" s="1"/>
  <c r="K59" i="107" a="1"/>
  <c r="K59" i="107" s="1"/>
  <c r="I59" i="107" a="1"/>
  <c r="I59" i="107" s="1"/>
  <c r="G59" i="107" a="1"/>
  <c r="G59" i="107" s="1"/>
  <c r="E59" i="107" a="1"/>
  <c r="E59" i="107" s="1"/>
  <c r="C59" i="107" a="1"/>
  <c r="C59" i="107" s="1"/>
  <c r="R58" i="107" a="1"/>
  <c r="R58" i="107" s="1"/>
  <c r="P58" i="107" a="1"/>
  <c r="P58" i="107" s="1"/>
  <c r="N58" i="107" a="1"/>
  <c r="N58" i="107" s="1"/>
  <c r="L58" i="107" a="1"/>
  <c r="L58" i="107" s="1"/>
  <c r="J58" i="107" a="1"/>
  <c r="J58" i="107" s="1"/>
  <c r="H58" i="107" a="1"/>
  <c r="H58" i="107" s="1"/>
  <c r="K74" i="107" a="1"/>
  <c r="K74" i="107" s="1"/>
  <c r="L73" i="107" a="1"/>
  <c r="L73" i="107" s="1"/>
  <c r="M72" i="107" a="1"/>
  <c r="M72" i="107" s="1"/>
  <c r="N71" i="107" a="1"/>
  <c r="N71" i="107" s="1"/>
  <c r="O70" i="107" a="1"/>
  <c r="O70" i="107" s="1"/>
  <c r="P69" i="107" a="1"/>
  <c r="P69" i="107" s="1"/>
  <c r="Q68" i="107" a="1"/>
  <c r="Q68" i="107" s="1"/>
  <c r="R67" i="107" a="1"/>
  <c r="R67" i="107" s="1"/>
  <c r="S66" i="107" a="1"/>
  <c r="S66" i="107" s="1"/>
  <c r="C66" i="107" a="1"/>
  <c r="C66" i="107" s="1"/>
  <c r="D65" i="107" a="1"/>
  <c r="D65" i="107" s="1"/>
  <c r="P64" i="107" a="1"/>
  <c r="P64" i="107" s="1"/>
  <c r="M64" i="107" a="1"/>
  <c r="M64" i="107" s="1"/>
  <c r="H64" i="107" a="1"/>
  <c r="H64" i="107" s="1"/>
  <c r="E64" i="107" a="1"/>
  <c r="E64" i="107" s="1"/>
  <c r="Q63" i="107" a="1"/>
  <c r="Q63" i="107" s="1"/>
  <c r="N63" i="107" a="1"/>
  <c r="N63" i="107" s="1"/>
  <c r="I63" i="107" a="1"/>
  <c r="I63" i="107" s="1"/>
  <c r="F63" i="107" a="1"/>
  <c r="F63" i="107" s="1"/>
  <c r="R62" i="107" a="1"/>
  <c r="R62" i="107" s="1"/>
  <c r="O62" i="107" a="1"/>
  <c r="O62" i="107" s="1"/>
  <c r="J62" i="107" a="1"/>
  <c r="J62" i="107" s="1"/>
  <c r="G62" i="107" a="1"/>
  <c r="G62" i="107" s="1"/>
  <c r="S61" i="107" a="1"/>
  <c r="S61" i="107" s="1"/>
  <c r="P61" i="107" a="1"/>
  <c r="P61" i="107" s="1"/>
  <c r="K61" i="107" a="1"/>
  <c r="K61" i="107" s="1"/>
  <c r="H61" i="107" a="1"/>
  <c r="H61" i="107" s="1"/>
  <c r="C61" i="107" a="1"/>
  <c r="C61" i="107" s="1"/>
  <c r="Q60" i="107" a="1"/>
  <c r="Q60" i="107" s="1"/>
  <c r="L60" i="107" a="1"/>
  <c r="L60" i="107" s="1"/>
  <c r="I60" i="107" a="1"/>
  <c r="I60" i="107" s="1"/>
  <c r="D60" i="107" a="1"/>
  <c r="D60" i="107" s="1"/>
  <c r="G74" i="107" a="1"/>
  <c r="G74" i="107" s="1"/>
  <c r="H73" i="107" a="1"/>
  <c r="H73" i="107" s="1"/>
  <c r="I72" i="107" a="1"/>
  <c r="I72" i="107" s="1"/>
  <c r="J71" i="107" a="1"/>
  <c r="J71" i="107" s="1"/>
  <c r="K70" i="107" a="1"/>
  <c r="K70" i="107" s="1"/>
  <c r="L69" i="107" a="1"/>
  <c r="L69" i="107" s="1"/>
  <c r="M68" i="107" a="1"/>
  <c r="M68" i="107" s="1"/>
  <c r="N67" i="107" a="1"/>
  <c r="N67" i="107" s="1"/>
  <c r="O66" i="107" a="1"/>
  <c r="O66" i="107" s="1"/>
  <c r="P65" i="107" a="1"/>
  <c r="P65" i="107" s="1"/>
  <c r="O64" i="107" a="1"/>
  <c r="O64" i="107" s="1"/>
  <c r="J64" i="107" a="1"/>
  <c r="J64" i="107" s="1"/>
  <c r="G64" i="107" a="1"/>
  <c r="G64" i="107" s="1"/>
  <c r="S63" i="107" a="1"/>
  <c r="S63" i="107" s="1"/>
  <c r="P63" i="107" a="1"/>
  <c r="P63" i="107" s="1"/>
  <c r="K63" i="107" a="1"/>
  <c r="K63" i="107" s="1"/>
  <c r="H63" i="107" a="1"/>
  <c r="H63" i="107" s="1"/>
  <c r="C63" i="107" a="1"/>
  <c r="C63" i="107" s="1"/>
  <c r="Q62" i="107" a="1"/>
  <c r="Q62" i="107" s="1"/>
  <c r="L62" i="107" a="1"/>
  <c r="L62" i="107" s="1"/>
  <c r="I62" i="107" a="1"/>
  <c r="I62" i="107" s="1"/>
  <c r="D62" i="107" a="1"/>
  <c r="D62" i="107" s="1"/>
  <c r="R61" i="107" a="1"/>
  <c r="R61" i="107" s="1"/>
  <c r="C74" i="107" a="1"/>
  <c r="C74" i="107" s="1"/>
  <c r="G70" i="107" a="1"/>
  <c r="G70" i="107" s="1"/>
  <c r="K66" i="107" a="1"/>
  <c r="K66" i="107" s="1"/>
  <c r="L64" i="107" a="1"/>
  <c r="L64" i="107" s="1"/>
  <c r="R63" i="107" a="1"/>
  <c r="R63" i="107" s="1"/>
  <c r="N62" i="107" a="1"/>
  <c r="N62" i="107" s="1"/>
  <c r="C62" i="107" a="1"/>
  <c r="C62" i="107" s="1"/>
  <c r="M61" i="107" a="1"/>
  <c r="M61" i="107" s="1"/>
  <c r="S60" i="107" a="1"/>
  <c r="S60" i="107" s="1"/>
  <c r="N60" i="107" a="1"/>
  <c r="N60" i="107" s="1"/>
  <c r="C60" i="107" a="1"/>
  <c r="C60" i="107" s="1"/>
  <c r="P59" i="107" a="1"/>
  <c r="P59" i="107" s="1"/>
  <c r="L59" i="107" a="1"/>
  <c r="L59" i="107" s="1"/>
  <c r="H59" i="107" a="1"/>
  <c r="H59" i="107" s="1"/>
  <c r="D59" i="107" a="1"/>
  <c r="D59" i="107" s="1"/>
  <c r="Q58" i="107" a="1"/>
  <c r="Q58" i="107" s="1"/>
  <c r="M58" i="107" a="1"/>
  <c r="M58" i="107" s="1"/>
  <c r="I58" i="107" a="1"/>
  <c r="I58" i="107" s="1"/>
  <c r="F58" i="107" a="1"/>
  <c r="F58" i="107" s="1"/>
  <c r="C58" i="107" a="1"/>
  <c r="C58" i="107" s="1"/>
  <c r="O57" i="107" a="1"/>
  <c r="O57" i="107" s="1"/>
  <c r="L57" i="107" a="1"/>
  <c r="L57" i="107" s="1"/>
  <c r="G57" i="107" a="1"/>
  <c r="G57" i="107" s="1"/>
  <c r="D57" i="107" a="1"/>
  <c r="D57" i="107" s="1"/>
  <c r="P56" i="107" a="1"/>
  <c r="P56" i="107" s="1"/>
  <c r="M56" i="107" a="1"/>
  <c r="M56" i="107" s="1"/>
  <c r="H56" i="107" a="1"/>
  <c r="H56" i="107" s="1"/>
  <c r="E56" i="107" a="1"/>
  <c r="E56" i="107" s="1"/>
  <c r="Q55" i="107" a="1"/>
  <c r="Q55" i="107" s="1"/>
  <c r="N55" i="107" a="1"/>
  <c r="N55" i="107" s="1"/>
  <c r="I55" i="107" a="1"/>
  <c r="I55" i="107" s="1"/>
  <c r="F55" i="107" a="1"/>
  <c r="F55" i="107" s="1"/>
  <c r="R54" i="107" a="1"/>
  <c r="R54" i="107" s="1"/>
  <c r="O54" i="107" a="1"/>
  <c r="O54" i="107" s="1"/>
  <c r="J54" i="107" a="1"/>
  <c r="J54" i="107" s="1"/>
  <c r="G54" i="107" a="1"/>
  <c r="G54" i="107" s="1"/>
  <c r="S53" i="107" a="1"/>
  <c r="S53" i="107" s="1"/>
  <c r="P53" i="107" a="1"/>
  <c r="P53" i="107" s="1"/>
  <c r="K53" i="107" a="1"/>
  <c r="K53" i="107" s="1"/>
  <c r="H53" i="107" a="1"/>
  <c r="H53" i="107" s="1"/>
  <c r="C53" i="107" a="1"/>
  <c r="C53" i="107" s="1"/>
  <c r="Q52" i="107" a="1"/>
  <c r="Q52" i="107" s="1"/>
  <c r="L52" i="107" a="1"/>
  <c r="L52" i="107" s="1"/>
  <c r="I52" i="107" a="1"/>
  <c r="I52" i="107" s="1"/>
  <c r="D52" i="107" a="1"/>
  <c r="D52" i="107" s="1"/>
  <c r="R51" i="107" a="1"/>
  <c r="R51" i="107" s="1"/>
  <c r="M51" i="107" a="1"/>
  <c r="M51" i="107" s="1"/>
  <c r="J51" i="107" a="1"/>
  <c r="J51" i="107" s="1"/>
  <c r="E51" i="107" a="1"/>
  <c r="E51" i="107" s="1"/>
  <c r="S50" i="107" a="1"/>
  <c r="S50" i="107" s="1"/>
  <c r="N50" i="107" a="1"/>
  <c r="N50" i="107" s="1"/>
  <c r="K50" i="107" a="1"/>
  <c r="K50" i="107" s="1"/>
  <c r="F50" i="107" a="1"/>
  <c r="F50" i="107" s="1"/>
  <c r="C50" i="107" a="1"/>
  <c r="C50" i="107" s="1"/>
  <c r="O49" i="107" a="1"/>
  <c r="O49" i="107" s="1"/>
  <c r="L49" i="107" a="1"/>
  <c r="L49" i="107" s="1"/>
  <c r="G49" i="107" a="1"/>
  <c r="G49" i="107" s="1"/>
  <c r="D49" i="107" a="1"/>
  <c r="D49" i="107" s="1"/>
  <c r="P48" i="107" a="1"/>
  <c r="P48" i="107" s="1"/>
  <c r="M48" i="107" a="1"/>
  <c r="M48" i="107" s="1"/>
  <c r="H48" i="107" a="1"/>
  <c r="H48" i="107" s="1"/>
  <c r="D73" i="107" a="1"/>
  <c r="D73" i="107" s="1"/>
  <c r="H69" i="107" a="1"/>
  <c r="H69" i="107" s="1"/>
  <c r="L65" i="107" a="1"/>
  <c r="L65" i="107" s="1"/>
  <c r="I64" i="107" a="1"/>
  <c r="I64" i="107" s="1"/>
  <c r="E63" i="107" a="1"/>
  <c r="E63" i="107" s="1"/>
  <c r="K62" i="107" a="1"/>
  <c r="K62" i="107" s="1"/>
  <c r="L61" i="107" a="1"/>
  <c r="L61" i="107" s="1"/>
  <c r="G61" i="107" a="1"/>
  <c r="G61" i="107" s="1"/>
  <c r="M60" i="107" a="1"/>
  <c r="M60" i="107" s="1"/>
  <c r="H60" i="107" a="1"/>
  <c r="H60" i="107" s="1"/>
  <c r="E58" i="107" a="1"/>
  <c r="E58" i="107" s="1"/>
  <c r="Q57" i="107" a="1"/>
  <c r="Q57" i="107" s="1"/>
  <c r="N57" i="107" a="1"/>
  <c r="N57" i="107" s="1"/>
  <c r="I57" i="107" a="1"/>
  <c r="I57" i="107" s="1"/>
  <c r="F57" i="107" a="1"/>
  <c r="F57" i="107" s="1"/>
  <c r="R56" i="107" a="1"/>
  <c r="R56" i="107" s="1"/>
  <c r="O56" i="107" a="1"/>
  <c r="O56" i="107" s="1"/>
  <c r="J56" i="107" a="1"/>
  <c r="J56" i="107" s="1"/>
  <c r="G56" i="107" a="1"/>
  <c r="G56" i="107" s="1"/>
  <c r="S55" i="107" a="1"/>
  <c r="S55" i="107" s="1"/>
  <c r="P55" i="107" a="1"/>
  <c r="P55" i="107" s="1"/>
  <c r="K55" i="107" a="1"/>
  <c r="K55" i="107" s="1"/>
  <c r="H55" i="107" a="1"/>
  <c r="H55" i="107" s="1"/>
  <c r="C55" i="107" a="1"/>
  <c r="C55" i="107" s="1"/>
  <c r="Q54" i="107" a="1"/>
  <c r="Q54" i="107" s="1"/>
  <c r="L54" i="107" a="1"/>
  <c r="L54" i="107" s="1"/>
  <c r="I54" i="107" a="1"/>
  <c r="I54" i="107" s="1"/>
  <c r="D54" i="107" a="1"/>
  <c r="D54" i="107" s="1"/>
  <c r="R53" i="107" a="1"/>
  <c r="R53" i="107" s="1"/>
  <c r="M53" i="107" a="1"/>
  <c r="M53" i="107" s="1"/>
  <c r="J53" i="107" a="1"/>
  <c r="J53" i="107" s="1"/>
  <c r="E53" i="107" a="1"/>
  <c r="E53" i="107" s="1"/>
  <c r="S52" i="107" a="1"/>
  <c r="S52" i="107" s="1"/>
  <c r="N52" i="107" a="1"/>
  <c r="N52" i="107" s="1"/>
  <c r="K52" i="107" a="1"/>
  <c r="K52" i="107" s="1"/>
  <c r="F52" i="107" a="1"/>
  <c r="F52" i="107" s="1"/>
  <c r="C52" i="107" a="1"/>
  <c r="C52" i="107" s="1"/>
  <c r="O51" i="107" a="1"/>
  <c r="O51" i="107" s="1"/>
  <c r="L51" i="107" a="1"/>
  <c r="L51" i="107" s="1"/>
  <c r="G51" i="107" a="1"/>
  <c r="G51" i="107" s="1"/>
  <c r="D51" i="107" a="1"/>
  <c r="D51" i="107" s="1"/>
  <c r="P50" i="107" a="1"/>
  <c r="P50" i="107" s="1"/>
  <c r="M50" i="107" a="1"/>
  <c r="M50" i="107" s="1"/>
  <c r="H50" i="107" a="1"/>
  <c r="H50" i="107" s="1"/>
  <c r="E50" i="107" a="1"/>
  <c r="E50" i="107" s="1"/>
  <c r="Q49" i="107" a="1"/>
  <c r="Q49" i="107" s="1"/>
  <c r="N49" i="107" a="1"/>
  <c r="N49" i="107" s="1"/>
  <c r="I49" i="107" a="1"/>
  <c r="I49" i="107" s="1"/>
  <c r="F49" i="107" a="1"/>
  <c r="F49" i="107" s="1"/>
  <c r="R48" i="107" a="1"/>
  <c r="R48" i="107" s="1"/>
  <c r="O48" i="107" a="1"/>
  <c r="O48" i="107" s="1"/>
  <c r="J48" i="107" a="1"/>
  <c r="J48" i="107" s="1"/>
  <c r="G48" i="107" a="1"/>
  <c r="G48" i="107" s="1"/>
  <c r="S47" i="107" a="1"/>
  <c r="S47" i="107" s="1"/>
  <c r="P47" i="107" a="1"/>
  <c r="P47" i="107" s="1"/>
  <c r="K47" i="107" a="1"/>
  <c r="K47" i="107" s="1"/>
  <c r="H47" i="107" a="1"/>
  <c r="H47" i="107" s="1"/>
  <c r="C47" i="107" a="1"/>
  <c r="C47" i="107" s="1"/>
  <c r="Q46" i="107" a="1"/>
  <c r="Q46" i="107" s="1"/>
  <c r="E72" i="107" a="1"/>
  <c r="E72" i="107" s="1"/>
  <c r="I68" i="107" a="1"/>
  <c r="I68" i="107" s="1"/>
  <c r="R64" i="107" a="1"/>
  <c r="R64" i="107" s="1"/>
  <c r="M63" i="107" a="1"/>
  <c r="M63" i="107" s="1"/>
  <c r="S62" i="107" a="1"/>
  <c r="S62" i="107" s="1"/>
  <c r="J61" i="107" a="1"/>
  <c r="J61" i="107" s="1"/>
  <c r="E61" i="107" a="1"/>
  <c r="E61" i="107" s="1"/>
  <c r="K60" i="107" a="1"/>
  <c r="K60" i="107" s="1"/>
  <c r="F60" i="107" a="1"/>
  <c r="F60" i="107" s="1"/>
  <c r="R59" i="107" a="1"/>
  <c r="R59" i="107" s="1"/>
  <c r="N59" i="107" a="1"/>
  <c r="N59" i="107" s="1"/>
  <c r="J59" i="107" a="1"/>
  <c r="J59" i="107" s="1"/>
  <c r="F59" i="107" a="1"/>
  <c r="F59" i="107" s="1"/>
  <c r="S58" i="107" a="1"/>
  <c r="S58" i="107" s="1"/>
  <c r="O58" i="107" a="1"/>
  <c r="O58" i="107" s="1"/>
  <c r="K58" i="107" a="1"/>
  <c r="K58" i="107" s="1"/>
  <c r="G58" i="107" a="1"/>
  <c r="G58" i="107" s="1"/>
  <c r="S57" i="107" a="1"/>
  <c r="S57" i="107" s="1"/>
  <c r="P57" i="107" a="1"/>
  <c r="P57" i="107" s="1"/>
  <c r="K57" i="107" a="1"/>
  <c r="K57" i="107" s="1"/>
  <c r="H57" i="107" a="1"/>
  <c r="H57" i="107" s="1"/>
  <c r="C57" i="107" a="1"/>
  <c r="C57" i="107" s="1"/>
  <c r="Q56" i="107" a="1"/>
  <c r="Q56" i="107" s="1"/>
  <c r="L56" i="107" a="1"/>
  <c r="L56" i="107" s="1"/>
  <c r="I56" i="107" a="1"/>
  <c r="I56" i="107" s="1"/>
  <c r="D56" i="107" a="1"/>
  <c r="D56" i="107" s="1"/>
  <c r="R55" i="107" a="1"/>
  <c r="R55" i="107" s="1"/>
  <c r="M55" i="107" a="1"/>
  <c r="M55" i="107" s="1"/>
  <c r="J55" i="107" a="1"/>
  <c r="J55" i="107" s="1"/>
  <c r="E55" i="107" a="1"/>
  <c r="E55" i="107" s="1"/>
  <c r="S54" i="107" a="1"/>
  <c r="S54" i="107" s="1"/>
  <c r="N54" i="107" a="1"/>
  <c r="N54" i="107" s="1"/>
  <c r="K54" i="107" a="1"/>
  <c r="K54" i="107" s="1"/>
  <c r="F54" i="107" a="1"/>
  <c r="F54" i="107" s="1"/>
  <c r="C54" i="107" a="1"/>
  <c r="C54" i="107" s="1"/>
  <c r="O53" i="107" a="1"/>
  <c r="O53" i="107" s="1"/>
  <c r="L53" i="107" a="1"/>
  <c r="L53" i="107" s="1"/>
  <c r="G53" i="107" a="1"/>
  <c r="G53" i="107" s="1"/>
  <c r="D53" i="107" a="1"/>
  <c r="D53" i="107" s="1"/>
  <c r="P52" i="107" a="1"/>
  <c r="P52" i="107" s="1"/>
  <c r="M52" i="107" a="1"/>
  <c r="M52" i="107" s="1"/>
  <c r="H52" i="107" a="1"/>
  <c r="H52" i="107" s="1"/>
  <c r="E52" i="107" a="1"/>
  <c r="E52" i="107" s="1"/>
  <c r="Q51" i="107" a="1"/>
  <c r="Q51" i="107" s="1"/>
  <c r="N51" i="107" a="1"/>
  <c r="N51" i="107" s="1"/>
  <c r="I51" i="107" a="1"/>
  <c r="I51" i="107" s="1"/>
  <c r="F51" i="107" a="1"/>
  <c r="F51" i="107" s="1"/>
  <c r="R50" i="107" a="1"/>
  <c r="R50" i="107" s="1"/>
  <c r="O50" i="107" a="1"/>
  <c r="O50" i="107" s="1"/>
  <c r="J50" i="107" a="1"/>
  <c r="J50" i="107" s="1"/>
  <c r="G50" i="107" a="1"/>
  <c r="G50" i="107" s="1"/>
  <c r="S49" i="107" a="1"/>
  <c r="S49" i="107" s="1"/>
  <c r="P49" i="107" a="1"/>
  <c r="P49" i="107" s="1"/>
  <c r="K49" i="107" a="1"/>
  <c r="K49" i="107" s="1"/>
  <c r="H49" i="107" a="1"/>
  <c r="H49" i="107" s="1"/>
  <c r="C49" i="107" a="1"/>
  <c r="C49" i="107" s="1"/>
  <c r="Q48" i="107" a="1"/>
  <c r="Q48" i="107" s="1"/>
  <c r="L48" i="107" a="1"/>
  <c r="L48" i="107" s="1"/>
  <c r="I48" i="107" a="1"/>
  <c r="I48" i="107" s="1"/>
  <c r="F71" i="107" a="1"/>
  <c r="F71" i="107" s="1"/>
  <c r="J63" i="107" a="1"/>
  <c r="J63" i="107" s="1"/>
  <c r="E60" i="107" a="1"/>
  <c r="E60" i="107" s="1"/>
  <c r="M57" i="107" a="1"/>
  <c r="M57" i="107" s="1"/>
  <c r="S56" i="107" a="1"/>
  <c r="S56" i="107" s="1"/>
  <c r="O55" i="107" a="1"/>
  <c r="O55" i="107" s="1"/>
  <c r="D55" i="107" a="1"/>
  <c r="D55" i="107" s="1"/>
  <c r="Q53" i="107" a="1"/>
  <c r="Q53" i="107" s="1"/>
  <c r="F53" i="107" a="1"/>
  <c r="F53" i="107" s="1"/>
  <c r="S51" i="107" a="1"/>
  <c r="S51" i="107" s="1"/>
  <c r="H51" i="107" a="1"/>
  <c r="H51" i="107" s="1"/>
  <c r="D50" i="107" a="1"/>
  <c r="D50" i="107" s="1"/>
  <c r="J49" i="107" a="1"/>
  <c r="J49" i="107" s="1"/>
  <c r="C48" i="107" a="1"/>
  <c r="C48" i="107" s="1"/>
  <c r="Q47" i="107" a="1"/>
  <c r="Q47" i="107" s="1"/>
  <c r="M47" i="107" a="1"/>
  <c r="M47" i="107" s="1"/>
  <c r="F47" i="107" a="1"/>
  <c r="F47" i="107" s="1"/>
  <c r="S46" i="107" a="1"/>
  <c r="S46" i="107" s="1"/>
  <c r="P46" i="107" a="1"/>
  <c r="P46" i="107" s="1"/>
  <c r="M46" i="107" a="1"/>
  <c r="M46" i="107" s="1"/>
  <c r="H46" i="107" a="1"/>
  <c r="H46" i="107" s="1"/>
  <c r="E46" i="107" a="1"/>
  <c r="E46" i="107" s="1"/>
  <c r="Q45" i="107" a="1"/>
  <c r="Q45" i="107" s="1"/>
  <c r="N45" i="107" a="1"/>
  <c r="N45" i="107" s="1"/>
  <c r="I45" i="107" a="1"/>
  <c r="I45" i="107" s="1"/>
  <c r="F45" i="107" a="1"/>
  <c r="F45" i="107" s="1"/>
  <c r="R44" i="107" a="1"/>
  <c r="R44" i="107" s="1"/>
  <c r="P44" i="107" a="1"/>
  <c r="P44" i="107" s="1"/>
  <c r="N44" i="107" a="1"/>
  <c r="N44" i="107" s="1"/>
  <c r="L44" i="107" a="1"/>
  <c r="L44" i="107" s="1"/>
  <c r="J44" i="107" a="1"/>
  <c r="J44" i="107" s="1"/>
  <c r="H44" i="107" a="1"/>
  <c r="H44" i="107" s="1"/>
  <c r="F44" i="107" a="1"/>
  <c r="F44" i="107" s="1"/>
  <c r="D44" i="107" a="1"/>
  <c r="D44" i="107" s="1"/>
  <c r="S43" i="107" a="1"/>
  <c r="S43" i="107" s="1"/>
  <c r="Q43" i="107" a="1"/>
  <c r="Q43" i="107" s="1"/>
  <c r="O43" i="107" a="1"/>
  <c r="O43" i="107" s="1"/>
  <c r="M43" i="107" a="1"/>
  <c r="M43" i="107" s="1"/>
  <c r="K43" i="107" a="1"/>
  <c r="K43" i="107" s="1"/>
  <c r="I43" i="107" a="1"/>
  <c r="I43" i="107" s="1"/>
  <c r="G43" i="107" a="1"/>
  <c r="G43" i="107" s="1"/>
  <c r="E43" i="107" a="1"/>
  <c r="E43" i="107" s="1"/>
  <c r="C43" i="107" a="1"/>
  <c r="C43" i="107" s="1"/>
  <c r="R42" i="107" a="1"/>
  <c r="R42" i="107" s="1"/>
  <c r="P42" i="107" a="1"/>
  <c r="P42" i="107" s="1"/>
  <c r="N42" i="107" a="1"/>
  <c r="N42" i="107" s="1"/>
  <c r="L42" i="107" a="1"/>
  <c r="L42" i="107" s="1"/>
  <c r="J42" i="107" a="1"/>
  <c r="J42" i="107" s="1"/>
  <c r="H42" i="107" a="1"/>
  <c r="H42" i="107" s="1"/>
  <c r="F42" i="107" a="1"/>
  <c r="F42" i="107" s="1"/>
  <c r="D42" i="107" a="1"/>
  <c r="D42" i="107" s="1"/>
  <c r="S41" i="107" a="1"/>
  <c r="S41" i="107" s="1"/>
  <c r="Q41" i="107" a="1"/>
  <c r="Q41" i="107" s="1"/>
  <c r="O41" i="107" a="1"/>
  <c r="O41" i="107" s="1"/>
  <c r="M41" i="107" a="1"/>
  <c r="M41" i="107" s="1"/>
  <c r="K41" i="107" a="1"/>
  <c r="K41" i="107" s="1"/>
  <c r="I41" i="107" a="1"/>
  <c r="I41" i="107" s="1"/>
  <c r="G41" i="107" a="1"/>
  <c r="G41" i="107" s="1"/>
  <c r="E41" i="107" a="1"/>
  <c r="E41" i="107" s="1"/>
  <c r="C41" i="107" a="1"/>
  <c r="C41" i="107" s="1"/>
  <c r="R40" i="107" a="1"/>
  <c r="R40" i="107" s="1"/>
  <c r="P40" i="107" a="1"/>
  <c r="P40" i="107" s="1"/>
  <c r="N40" i="107" a="1"/>
  <c r="N40" i="107" s="1"/>
  <c r="L40" i="107" a="1"/>
  <c r="L40" i="107" s="1"/>
  <c r="J40" i="107" a="1"/>
  <c r="J40" i="107" s="1"/>
  <c r="H40" i="107" a="1"/>
  <c r="H40" i="107" s="1"/>
  <c r="F40" i="107" a="1"/>
  <c r="F40" i="107" s="1"/>
  <c r="D40" i="107" a="1"/>
  <c r="D40" i="107" s="1"/>
  <c r="S39" i="107" a="1"/>
  <c r="S39" i="107" s="1"/>
  <c r="Q39" i="107" a="1"/>
  <c r="Q39" i="107" s="1"/>
  <c r="O39" i="107" a="1"/>
  <c r="O39" i="107" s="1"/>
  <c r="M39" i="107" a="1"/>
  <c r="M39" i="107" s="1"/>
  <c r="K39" i="107" a="1"/>
  <c r="K39" i="107" s="1"/>
  <c r="I39" i="107" a="1"/>
  <c r="I39" i="107" s="1"/>
  <c r="G39" i="107" a="1"/>
  <c r="G39" i="107" s="1"/>
  <c r="E39" i="107" a="1"/>
  <c r="E39" i="107" s="1"/>
  <c r="C39" i="107" a="1"/>
  <c r="C39" i="107" s="1"/>
  <c r="R38" i="107" a="1"/>
  <c r="R38" i="107" s="1"/>
  <c r="P38" i="107" a="1"/>
  <c r="P38" i="107" s="1"/>
  <c r="N38" i="107" a="1"/>
  <c r="N38" i="107" s="1"/>
  <c r="L38" i="107" a="1"/>
  <c r="L38" i="107" s="1"/>
  <c r="J38" i="107" a="1"/>
  <c r="J38" i="107" s="1"/>
  <c r="J67" i="107" a="1"/>
  <c r="J67" i="107" s="1"/>
  <c r="D61" i="107" a="1"/>
  <c r="D61" i="107" s="1"/>
  <c r="D58" i="107" a="1"/>
  <c r="D58" i="107" s="1"/>
  <c r="J57" i="107" a="1"/>
  <c r="J57" i="107" s="1"/>
  <c r="F56" i="107" a="1"/>
  <c r="F56" i="107" s="1"/>
  <c r="L55" i="107" a="1"/>
  <c r="L55" i="107" s="1"/>
  <c r="H54" i="107" a="1"/>
  <c r="H54" i="107" s="1"/>
  <c r="N53" i="107" a="1"/>
  <c r="N53" i="107" s="1"/>
  <c r="J52" i="107" a="1"/>
  <c r="J52" i="107" s="1"/>
  <c r="P51" i="107" a="1"/>
  <c r="P51" i="107" s="1"/>
  <c r="L50" i="107" a="1"/>
  <c r="L50" i="107" s="1"/>
  <c r="R49" i="107" a="1"/>
  <c r="R49" i="107" s="1"/>
  <c r="N48" i="107" a="1"/>
  <c r="N48" i="107" s="1"/>
  <c r="F48" i="107" a="1"/>
  <c r="F48" i="107" s="1"/>
  <c r="L47" i="107" a="1"/>
  <c r="L47" i="107" s="1"/>
  <c r="I47" i="107" a="1"/>
  <c r="I47" i="107" s="1"/>
  <c r="E47" i="107" a="1"/>
  <c r="E47" i="107" s="1"/>
  <c r="O46" i="107" a="1"/>
  <c r="O46" i="107" s="1"/>
  <c r="J46" i="107" a="1"/>
  <c r="J46" i="107" s="1"/>
  <c r="G46" i="107" a="1"/>
  <c r="G46" i="107" s="1"/>
  <c r="S45" i="107" a="1"/>
  <c r="S45" i="107" s="1"/>
  <c r="P45" i="107" a="1"/>
  <c r="P45" i="107" s="1"/>
  <c r="K45" i="107" a="1"/>
  <c r="K45" i="107" s="1"/>
  <c r="H45" i="107" a="1"/>
  <c r="H45" i="107" s="1"/>
  <c r="C45" i="107" a="1"/>
  <c r="C45" i="107" s="1"/>
  <c r="I44" i="107" a="1"/>
  <c r="I44" i="107" s="1"/>
  <c r="C44" i="107" a="1"/>
  <c r="C44" i="107" s="1"/>
  <c r="P43" i="107" a="1"/>
  <c r="P43" i="107" s="1"/>
  <c r="L43" i="107" a="1"/>
  <c r="L43" i="107" s="1"/>
  <c r="H43" i="107" a="1"/>
  <c r="H43" i="107" s="1"/>
  <c r="D43" i="107" a="1"/>
  <c r="D43" i="107" s="1"/>
  <c r="O42" i="107" a="1"/>
  <c r="O42" i="107" s="1"/>
  <c r="K42" i="107" a="1"/>
  <c r="K42" i="107" s="1"/>
  <c r="G42" i="107" a="1"/>
  <c r="G42" i="107" s="1"/>
  <c r="C42" i="107" a="1"/>
  <c r="C42" i="107" s="1"/>
  <c r="P41" i="107" a="1"/>
  <c r="P41" i="107" s="1"/>
  <c r="L41" i="107" a="1"/>
  <c r="L41" i="107" s="1"/>
  <c r="H41" i="107" a="1"/>
  <c r="H41" i="107" s="1"/>
  <c r="D41" i="107" a="1"/>
  <c r="D41" i="107" s="1"/>
  <c r="Q40" i="107" a="1"/>
  <c r="Q40" i="107" s="1"/>
  <c r="M40" i="107" a="1"/>
  <c r="M40" i="107" s="1"/>
  <c r="I40" i="107" a="1"/>
  <c r="I40" i="107" s="1"/>
  <c r="E40" i="107" a="1"/>
  <c r="E40" i="107" s="1"/>
  <c r="R39" i="107" a="1"/>
  <c r="R39" i="107" s="1"/>
  <c r="N39" i="107" a="1"/>
  <c r="N39" i="107" s="1"/>
  <c r="J39" i="107" a="1"/>
  <c r="J39" i="107" s="1"/>
  <c r="F39" i="107" a="1"/>
  <c r="F39" i="107" s="1"/>
  <c r="S38" i="107" a="1"/>
  <c r="S38" i="107" s="1"/>
  <c r="O38" i="107" a="1"/>
  <c r="O38" i="107" s="1"/>
  <c r="K38" i="107" a="1"/>
  <c r="K38" i="107" s="1"/>
  <c r="G38" i="107" a="1"/>
  <c r="G38" i="107" s="1"/>
  <c r="C38" i="107" a="1"/>
  <c r="C38" i="107" s="1"/>
  <c r="P37" i="107" a="1"/>
  <c r="P37" i="107" s="1"/>
  <c r="L37" i="107" a="1"/>
  <c r="L37" i="107" s="1"/>
  <c r="H37" i="107" a="1"/>
  <c r="H37" i="107" s="1"/>
  <c r="D37" i="107" a="1"/>
  <c r="D37" i="107" s="1"/>
  <c r="Q36" i="107" a="1"/>
  <c r="Q36" i="107" s="1"/>
  <c r="M36" i="107" a="1"/>
  <c r="M36" i="107" s="1"/>
  <c r="G36" i="107" a="1"/>
  <c r="G36" i="107" s="1"/>
  <c r="C36" i="107" a="1"/>
  <c r="C36" i="107" s="1"/>
  <c r="P35" i="107" a="1"/>
  <c r="P35" i="107" s="1"/>
  <c r="L35" i="107" a="1"/>
  <c r="L35" i="107" s="1"/>
  <c r="H35" i="107" a="1"/>
  <c r="H35" i="107" s="1"/>
  <c r="D35" i="107" a="1"/>
  <c r="D35" i="107" s="1"/>
  <c r="Q34" i="107" a="1"/>
  <c r="Q34" i="107" s="1"/>
  <c r="M34" i="107" a="1"/>
  <c r="M34" i="107" s="1"/>
  <c r="I34" i="107" a="1"/>
  <c r="I34" i="107" s="1"/>
  <c r="C34" i="107" a="1"/>
  <c r="C34" i="107" s="1"/>
  <c r="P33" i="107" a="1"/>
  <c r="P33" i="107" s="1"/>
  <c r="L33" i="107" a="1"/>
  <c r="L33" i="107" s="1"/>
  <c r="H33" i="107" a="1"/>
  <c r="H33" i="107" s="1"/>
  <c r="D33" i="107" a="1"/>
  <c r="D33" i="107" s="1"/>
  <c r="F62" i="107" a="1"/>
  <c r="F62" i="107" s="1"/>
  <c r="P60" i="107" a="1"/>
  <c r="P60" i="107" s="1"/>
  <c r="R57" i="107" a="1"/>
  <c r="R57" i="107" s="1"/>
  <c r="N56" i="107" a="1"/>
  <c r="N56" i="107" s="1"/>
  <c r="C56" i="107" a="1"/>
  <c r="C56" i="107" s="1"/>
  <c r="P54" i="107" a="1"/>
  <c r="P54" i="107" s="1"/>
  <c r="E54" i="107" a="1"/>
  <c r="E54" i="107" s="1"/>
  <c r="R52" i="107" a="1"/>
  <c r="R52" i="107" s="1"/>
  <c r="G52" i="107" a="1"/>
  <c r="G52" i="107" s="1"/>
  <c r="C51" i="107" a="1"/>
  <c r="C51" i="107" s="1"/>
  <c r="I50" i="107" a="1"/>
  <c r="I50" i="107" s="1"/>
  <c r="E49" i="107" a="1"/>
  <c r="E49" i="107" s="1"/>
  <c r="K48" i="107" a="1"/>
  <c r="K48" i="107" s="1"/>
  <c r="E48" i="107" a="1"/>
  <c r="E48" i="107" s="1"/>
  <c r="R47" i="107" a="1"/>
  <c r="R47" i="107" s="1"/>
  <c r="O47" i="107" a="1"/>
  <c r="O47" i="107" s="1"/>
  <c r="D47" i="107" a="1"/>
  <c r="D47" i="107" s="1"/>
  <c r="R46" i="107" a="1"/>
  <c r="R46" i="107" s="1"/>
  <c r="L46" i="107" a="1"/>
  <c r="L46" i="107" s="1"/>
  <c r="I46" i="107" a="1"/>
  <c r="I46" i="107" s="1"/>
  <c r="D46" i="107" a="1"/>
  <c r="D46" i="107" s="1"/>
  <c r="R45" i="107" a="1"/>
  <c r="R45" i="107" s="1"/>
  <c r="M45" i="107" a="1"/>
  <c r="M45" i="107" s="1"/>
  <c r="J45" i="107" a="1"/>
  <c r="J45" i="107" s="1"/>
  <c r="E45" i="107" a="1"/>
  <c r="E45" i="107" s="1"/>
  <c r="S44" i="107" a="1"/>
  <c r="S44" i="107" s="1"/>
  <c r="Q44" i="107" a="1"/>
  <c r="Q44" i="107" s="1"/>
  <c r="O44" i="107" a="1"/>
  <c r="O44" i="107" s="1"/>
  <c r="M44" i="107" a="1"/>
  <c r="M44" i="107" s="1"/>
  <c r="K44" i="107" a="1"/>
  <c r="K44" i="107" s="1"/>
  <c r="G44" i="107" a="1"/>
  <c r="G44" i="107" s="1"/>
  <c r="E44" i="107" a="1"/>
  <c r="E44" i="107" s="1"/>
  <c r="R43" i="107" a="1"/>
  <c r="R43" i="107" s="1"/>
  <c r="N43" i="107" a="1"/>
  <c r="N43" i="107" s="1"/>
  <c r="J43" i="107" a="1"/>
  <c r="J43" i="107" s="1"/>
  <c r="F43" i="107" a="1"/>
  <c r="F43" i="107" s="1"/>
  <c r="S42" i="107" a="1"/>
  <c r="S42" i="107" s="1"/>
  <c r="Q42" i="107" a="1"/>
  <c r="Q42" i="107" s="1"/>
  <c r="M42" i="107" a="1"/>
  <c r="M42" i="107" s="1"/>
  <c r="I42" i="107" a="1"/>
  <c r="I42" i="107" s="1"/>
  <c r="E42" i="107" a="1"/>
  <c r="E42" i="107" s="1"/>
  <c r="R41" i="107" a="1"/>
  <c r="R41" i="107" s="1"/>
  <c r="N41" i="107" a="1"/>
  <c r="N41" i="107" s="1"/>
  <c r="J41" i="107" a="1"/>
  <c r="J41" i="107" s="1"/>
  <c r="F41" i="107" a="1"/>
  <c r="F41" i="107" s="1"/>
  <c r="S40" i="107" a="1"/>
  <c r="S40" i="107" s="1"/>
  <c r="O40" i="107" a="1"/>
  <c r="O40" i="107" s="1"/>
  <c r="K40" i="107" a="1"/>
  <c r="K40" i="107" s="1"/>
  <c r="G40" i="107" a="1"/>
  <c r="G40" i="107" s="1"/>
  <c r="C40" i="107" a="1"/>
  <c r="C40" i="107" s="1"/>
  <c r="P39" i="107" a="1"/>
  <c r="P39" i="107" s="1"/>
  <c r="L39" i="107" a="1"/>
  <c r="L39" i="107" s="1"/>
  <c r="H39" i="107" a="1"/>
  <c r="H39" i="107" s="1"/>
  <c r="D39" i="107" a="1"/>
  <c r="D39" i="107" s="1"/>
  <c r="Q38" i="107" a="1"/>
  <c r="Q38" i="107" s="1"/>
  <c r="M38" i="107" a="1"/>
  <c r="M38" i="107" s="1"/>
  <c r="I38" i="107" a="1"/>
  <c r="I38" i="107" s="1"/>
  <c r="E38" i="107" a="1"/>
  <c r="E38" i="107" s="1"/>
  <c r="R37" i="107" a="1"/>
  <c r="R37" i="107" s="1"/>
  <c r="N37" i="107" a="1"/>
  <c r="N37" i="107" s="1"/>
  <c r="J37" i="107" a="1"/>
  <c r="J37" i="107" s="1"/>
  <c r="F37" i="107" a="1"/>
  <c r="F37" i="107" s="1"/>
  <c r="S36" i="107" a="1"/>
  <c r="S36" i="107" s="1"/>
  <c r="O36" i="107" a="1"/>
  <c r="O36" i="107" s="1"/>
  <c r="K36" i="107" a="1"/>
  <c r="K36" i="107" s="1"/>
  <c r="I36" i="107" a="1"/>
  <c r="I36" i="107" s="1"/>
  <c r="E36" i="107" a="1"/>
  <c r="E36" i="107" s="1"/>
  <c r="R35" i="107" a="1"/>
  <c r="R35" i="107" s="1"/>
  <c r="N35" i="107" a="1"/>
  <c r="N35" i="107" s="1"/>
  <c r="J35" i="107" a="1"/>
  <c r="J35" i="107" s="1"/>
  <c r="F35" i="107" a="1"/>
  <c r="F35" i="107" s="1"/>
  <c r="S34" i="107" a="1"/>
  <c r="S34" i="107" s="1"/>
  <c r="O34" i="107" a="1"/>
  <c r="O34" i="107" s="1"/>
  <c r="K34" i="107" a="1"/>
  <c r="K34" i="107" s="1"/>
  <c r="G34" i="107" a="1"/>
  <c r="G34" i="107" s="1"/>
  <c r="E34" i="107" a="1"/>
  <c r="E34" i="107" s="1"/>
  <c r="R33" i="107" a="1"/>
  <c r="R33" i="107" s="1"/>
  <c r="N33" i="107" a="1"/>
  <c r="N33" i="107" s="1"/>
  <c r="J33" i="107" a="1"/>
  <c r="J33" i="107" s="1"/>
  <c r="F33" i="107" a="1"/>
  <c r="F33" i="107" s="1"/>
  <c r="S32" i="107" a="1"/>
  <c r="S32" i="107" s="1"/>
  <c r="D64" i="107" a="1"/>
  <c r="D64" i="107" s="1"/>
  <c r="I53" i="107" a="1"/>
  <c r="I53" i="107" s="1"/>
  <c r="Q50" i="107" a="1"/>
  <c r="Q50" i="107" s="1"/>
  <c r="J47" i="107" a="1"/>
  <c r="J47" i="107" s="1"/>
  <c r="N46" i="107" a="1"/>
  <c r="N46" i="107" s="1"/>
  <c r="C46" i="107" a="1"/>
  <c r="C46" i="107" s="1"/>
  <c r="H38" i="107" a="1"/>
  <c r="H38" i="107" s="1"/>
  <c r="D38" i="107" a="1"/>
  <c r="D38" i="107" s="1"/>
  <c r="Q37" i="107" a="1"/>
  <c r="Q37" i="107" s="1"/>
  <c r="M37" i="107" a="1"/>
  <c r="M37" i="107" s="1"/>
  <c r="I37" i="107" a="1"/>
  <c r="I37" i="107" s="1"/>
  <c r="E37" i="107" a="1"/>
  <c r="E37" i="107" s="1"/>
  <c r="R36" i="107" a="1"/>
  <c r="R36" i="107" s="1"/>
  <c r="N36" i="107" a="1"/>
  <c r="N36" i="107" s="1"/>
  <c r="J36" i="107" a="1"/>
  <c r="J36" i="107" s="1"/>
  <c r="F36" i="107" a="1"/>
  <c r="F36" i="107" s="1"/>
  <c r="S35" i="107" a="1"/>
  <c r="S35" i="107" s="1"/>
  <c r="O35" i="107" a="1"/>
  <c r="O35" i="107" s="1"/>
  <c r="K35" i="107" a="1"/>
  <c r="K35" i="107" s="1"/>
  <c r="G35" i="107" a="1"/>
  <c r="G35" i="107" s="1"/>
  <c r="C35" i="107" a="1"/>
  <c r="C35" i="107" s="1"/>
  <c r="P34" i="107" a="1"/>
  <c r="P34" i="107" s="1"/>
  <c r="L34" i="107" a="1"/>
  <c r="L34" i="107" s="1"/>
  <c r="H34" i="107" a="1"/>
  <c r="H34" i="107" s="1"/>
  <c r="D34" i="107" a="1"/>
  <c r="D34" i="107" s="1"/>
  <c r="Q33" i="107" a="1"/>
  <c r="Q33" i="107" s="1"/>
  <c r="M33" i="107" a="1"/>
  <c r="M33" i="107" s="1"/>
  <c r="I33" i="107" a="1"/>
  <c r="I33" i="107" s="1"/>
  <c r="E33" i="107" a="1"/>
  <c r="E33" i="107" s="1"/>
  <c r="R32" i="107" a="1"/>
  <c r="R32" i="107" s="1"/>
  <c r="O32" i="107" a="1"/>
  <c r="O32" i="107" s="1"/>
  <c r="J32" i="107" a="1"/>
  <c r="J32" i="107" s="1"/>
  <c r="G32" i="107" a="1"/>
  <c r="G32" i="107" s="1"/>
  <c r="S31" i="107" a="1"/>
  <c r="S31" i="107" s="1"/>
  <c r="P31" i="107" a="1"/>
  <c r="P31" i="107" s="1"/>
  <c r="K31" i="107" a="1"/>
  <c r="K31" i="107" s="1"/>
  <c r="H31" i="107" a="1"/>
  <c r="H31" i="107" s="1"/>
  <c r="C31" i="107" a="1"/>
  <c r="C31" i="107" s="1"/>
  <c r="Q30" i="107" a="1"/>
  <c r="Q30" i="107" s="1"/>
  <c r="L30" i="107" a="1"/>
  <c r="L30" i="107" s="1"/>
  <c r="I30" i="107" a="1"/>
  <c r="I30" i="107" s="1"/>
  <c r="D30" i="107" a="1"/>
  <c r="D30" i="107" s="1"/>
  <c r="R29" i="107" a="1"/>
  <c r="R29" i="107" s="1"/>
  <c r="M29" i="107" a="1"/>
  <c r="M29" i="107" s="1"/>
  <c r="J29" i="107" a="1"/>
  <c r="J29" i="107" s="1"/>
  <c r="E29" i="107" a="1"/>
  <c r="E29" i="107" s="1"/>
  <c r="S28" i="107" a="1"/>
  <c r="S28" i="107" s="1"/>
  <c r="N28" i="107" a="1"/>
  <c r="N28" i="107" s="1"/>
  <c r="K28" i="107" a="1"/>
  <c r="K28" i="107" s="1"/>
  <c r="F28" i="107" a="1"/>
  <c r="F28" i="107" s="1"/>
  <c r="C28" i="107" a="1"/>
  <c r="C28" i="107" s="1"/>
  <c r="O27" i="107" a="1"/>
  <c r="O27" i="107" s="1"/>
  <c r="L27" i="107" a="1"/>
  <c r="L27" i="107" s="1"/>
  <c r="G27" i="107" a="1"/>
  <c r="G27" i="107" s="1"/>
  <c r="D27" i="107" a="1"/>
  <c r="D27" i="107" s="1"/>
  <c r="P26" i="107" a="1"/>
  <c r="P26" i="107" s="1"/>
  <c r="M26" i="107" a="1"/>
  <c r="M26" i="107" s="1"/>
  <c r="H26" i="107" a="1"/>
  <c r="H26" i="107" s="1"/>
  <c r="E26" i="107" a="1"/>
  <c r="E26" i="107" s="1"/>
  <c r="Q25" i="107" a="1"/>
  <c r="Q25" i="107" s="1"/>
  <c r="N25" i="107" a="1"/>
  <c r="N25" i="107" s="1"/>
  <c r="I25" i="107" a="1"/>
  <c r="I25" i="107" s="1"/>
  <c r="F25" i="107" a="1"/>
  <c r="F25" i="107" s="1"/>
  <c r="R24" i="107" a="1"/>
  <c r="R24" i="107" s="1"/>
  <c r="O24" i="107" a="1"/>
  <c r="O24" i="107" s="1"/>
  <c r="J24" i="107" a="1"/>
  <c r="J24" i="107" s="1"/>
  <c r="G24" i="107" a="1"/>
  <c r="G24" i="107" s="1"/>
  <c r="S23" i="107" a="1"/>
  <c r="S23" i="107" s="1"/>
  <c r="P23" i="107" a="1"/>
  <c r="P23" i="107" s="1"/>
  <c r="K23" i="107" a="1"/>
  <c r="K23" i="107" s="1"/>
  <c r="H23" i="107" a="1"/>
  <c r="H23" i="107" s="1"/>
  <c r="C23" i="107" a="1"/>
  <c r="C23" i="107" s="1"/>
  <c r="Q22" i="107" a="1"/>
  <c r="Q22" i="107" s="1"/>
  <c r="L22" i="107" a="1"/>
  <c r="L22" i="107" s="1"/>
  <c r="I22" i="107" a="1"/>
  <c r="I22" i="107" s="1"/>
  <c r="D22" i="107" a="1"/>
  <c r="D22" i="107" s="1"/>
  <c r="R21" i="107" a="1"/>
  <c r="R21" i="107" s="1"/>
  <c r="M21" i="107" a="1"/>
  <c r="M21" i="107" s="1"/>
  <c r="J21" i="107" a="1"/>
  <c r="J21" i="107" s="1"/>
  <c r="E21" i="107" a="1"/>
  <c r="E21" i="107" s="1"/>
  <c r="C20" i="107" a="1"/>
  <c r="C20" i="107" s="1"/>
  <c r="D19" i="107" a="1"/>
  <c r="D19" i="107" s="1"/>
  <c r="C15" i="107" a="1"/>
  <c r="C15" i="107" s="1"/>
  <c r="J28" i="107" a="1"/>
  <c r="J28" i="107" s="1"/>
  <c r="S27" i="107" a="1"/>
  <c r="S27" i="107" s="1"/>
  <c r="K27" i="107" a="1"/>
  <c r="K27" i="107" s="1"/>
  <c r="C27" i="107" a="1"/>
  <c r="C27" i="107" s="1"/>
  <c r="O61" i="107" a="1"/>
  <c r="O61" i="107" s="1"/>
  <c r="G55" i="107" a="1"/>
  <c r="G55" i="107" s="1"/>
  <c r="O52" i="107" a="1"/>
  <c r="O52" i="107" s="1"/>
  <c r="D48" i="107" a="1"/>
  <c r="D48" i="107" s="1"/>
  <c r="G47" i="107" a="1"/>
  <c r="G47" i="107" s="1"/>
  <c r="K46" i="107" a="1"/>
  <c r="K46" i="107" s="1"/>
  <c r="G45" i="107" a="1"/>
  <c r="G45" i="107" s="1"/>
  <c r="Q32" i="107" a="1"/>
  <c r="Q32" i="107" s="1"/>
  <c r="L32" i="107" a="1"/>
  <c r="L32" i="107" s="1"/>
  <c r="I32" i="107" a="1"/>
  <c r="I32" i="107" s="1"/>
  <c r="D32" i="107" a="1"/>
  <c r="D32" i="107" s="1"/>
  <c r="R31" i="107" a="1"/>
  <c r="R31" i="107" s="1"/>
  <c r="M31" i="107" a="1"/>
  <c r="M31" i="107" s="1"/>
  <c r="J31" i="107" a="1"/>
  <c r="J31" i="107" s="1"/>
  <c r="E31" i="107" a="1"/>
  <c r="E31" i="107" s="1"/>
  <c r="S30" i="107" a="1"/>
  <c r="S30" i="107" s="1"/>
  <c r="N30" i="107" a="1"/>
  <c r="N30" i="107" s="1"/>
  <c r="K30" i="107" a="1"/>
  <c r="K30" i="107" s="1"/>
  <c r="F30" i="107" a="1"/>
  <c r="F30" i="107" s="1"/>
  <c r="C30" i="107" a="1"/>
  <c r="C30" i="107" s="1"/>
  <c r="O29" i="107" a="1"/>
  <c r="O29" i="107" s="1"/>
  <c r="L29" i="107" a="1"/>
  <c r="L29" i="107" s="1"/>
  <c r="G29" i="107" a="1"/>
  <c r="G29" i="107" s="1"/>
  <c r="D29" i="107" a="1"/>
  <c r="D29" i="107" s="1"/>
  <c r="P28" i="107" a="1"/>
  <c r="P28" i="107" s="1"/>
  <c r="M28" i="107" a="1"/>
  <c r="M28" i="107" s="1"/>
  <c r="H28" i="107" a="1"/>
  <c r="H28" i="107" s="1"/>
  <c r="E28" i="107" a="1"/>
  <c r="E28" i="107" s="1"/>
  <c r="Q27" i="107" a="1"/>
  <c r="Q27" i="107" s="1"/>
  <c r="N27" i="107" a="1"/>
  <c r="N27" i="107" s="1"/>
  <c r="I27" i="107" a="1"/>
  <c r="I27" i="107" s="1"/>
  <c r="F27" i="107" a="1"/>
  <c r="F27" i="107" s="1"/>
  <c r="R26" i="107" a="1"/>
  <c r="R26" i="107" s="1"/>
  <c r="O26" i="107" a="1"/>
  <c r="O26" i="107" s="1"/>
  <c r="J26" i="107" a="1"/>
  <c r="J26" i="107" s="1"/>
  <c r="G26" i="107" a="1"/>
  <c r="G26" i="107" s="1"/>
  <c r="S25" i="107" a="1"/>
  <c r="S25" i="107" s="1"/>
  <c r="P25" i="107" a="1"/>
  <c r="P25" i="107" s="1"/>
  <c r="K25" i="107" a="1"/>
  <c r="K25" i="107" s="1"/>
  <c r="H25" i="107" a="1"/>
  <c r="H25" i="107" s="1"/>
  <c r="C25" i="107" a="1"/>
  <c r="C25" i="107" s="1"/>
  <c r="Q24" i="107" a="1"/>
  <c r="Q24" i="107" s="1"/>
  <c r="L24" i="107" a="1"/>
  <c r="L24" i="107" s="1"/>
  <c r="I24" i="107" a="1"/>
  <c r="I24" i="107" s="1"/>
  <c r="D24" i="107" a="1"/>
  <c r="D24" i="107" s="1"/>
  <c r="R23" i="107" a="1"/>
  <c r="R23" i="107" s="1"/>
  <c r="M23" i="107" a="1"/>
  <c r="M23" i="107" s="1"/>
  <c r="J23" i="107" a="1"/>
  <c r="J23" i="107" s="1"/>
  <c r="E23" i="107" a="1"/>
  <c r="E23" i="107" s="1"/>
  <c r="S22" i="107" a="1"/>
  <c r="S22" i="107" s="1"/>
  <c r="N22" i="107" a="1"/>
  <c r="N22" i="107" s="1"/>
  <c r="K22" i="107" a="1"/>
  <c r="K22" i="107" s="1"/>
  <c r="F22" i="107" a="1"/>
  <c r="F22" i="107" s="1"/>
  <c r="C22" i="107" a="1"/>
  <c r="C22" i="107" s="1"/>
  <c r="O21" i="107" a="1"/>
  <c r="O21" i="107" s="1"/>
  <c r="L21" i="107" a="1"/>
  <c r="L21" i="107" s="1"/>
  <c r="G21" i="107" a="1"/>
  <c r="G21" i="107" s="1"/>
  <c r="D21" i="107" a="1"/>
  <c r="D21" i="107" s="1"/>
  <c r="C17" i="107" a="1"/>
  <c r="C17" i="107" s="1"/>
  <c r="D16" i="107" a="1"/>
  <c r="D16" i="107" s="1"/>
  <c r="I35" i="107" a="1"/>
  <c r="I35" i="107" s="1"/>
  <c r="E35" i="107" a="1"/>
  <c r="E35" i="107" s="1"/>
  <c r="R34" i="107" a="1"/>
  <c r="R34" i="107" s="1"/>
  <c r="N34" i="107" a="1"/>
  <c r="N34" i="107" s="1"/>
  <c r="J34" i="107" a="1"/>
  <c r="J34" i="107" s="1"/>
  <c r="F34" i="107" a="1"/>
  <c r="F34" i="107" s="1"/>
  <c r="S33" i="107" a="1"/>
  <c r="S33" i="107" s="1"/>
  <c r="O33" i="107" a="1"/>
  <c r="O33" i="107" s="1"/>
  <c r="K33" i="107" a="1"/>
  <c r="K33" i="107" s="1"/>
  <c r="G33" i="107" a="1"/>
  <c r="G33" i="107" s="1"/>
  <c r="C33" i="107" a="1"/>
  <c r="C33" i="107" s="1"/>
  <c r="N32" i="107" a="1"/>
  <c r="N32" i="107" s="1"/>
  <c r="K32" i="107" a="1"/>
  <c r="K32" i="107" s="1"/>
  <c r="F32" i="107" a="1"/>
  <c r="F32" i="107" s="1"/>
  <c r="C32" i="107" a="1"/>
  <c r="C32" i="107" s="1"/>
  <c r="O31" i="107" a="1"/>
  <c r="O31" i="107" s="1"/>
  <c r="L31" i="107" a="1"/>
  <c r="L31" i="107" s="1"/>
  <c r="G31" i="107" a="1"/>
  <c r="G31" i="107" s="1"/>
  <c r="D31" i="107" a="1"/>
  <c r="D31" i="107" s="1"/>
  <c r="P30" i="107" a="1"/>
  <c r="P30" i="107" s="1"/>
  <c r="M30" i="107" a="1"/>
  <c r="M30" i="107" s="1"/>
  <c r="H30" i="107" a="1"/>
  <c r="H30" i="107" s="1"/>
  <c r="E30" i="107" a="1"/>
  <c r="E30" i="107" s="1"/>
  <c r="Q29" i="107" a="1"/>
  <c r="Q29" i="107" s="1"/>
  <c r="N29" i="107" a="1"/>
  <c r="N29" i="107" s="1"/>
  <c r="I29" i="107" a="1"/>
  <c r="I29" i="107" s="1"/>
  <c r="F29" i="107" a="1"/>
  <c r="F29" i="107" s="1"/>
  <c r="R28" i="107" a="1"/>
  <c r="R28" i="107" s="1"/>
  <c r="O28" i="107" a="1"/>
  <c r="O28" i="107" s="1"/>
  <c r="G28" i="107" a="1"/>
  <c r="G28" i="107" s="1"/>
  <c r="P27" i="107" a="1"/>
  <c r="P27" i="107" s="1"/>
  <c r="H27" i="107" a="1"/>
  <c r="H27" i="107" s="1"/>
  <c r="Q26" i="107" a="1"/>
  <c r="Q26" i="107" s="1"/>
  <c r="E57" i="107" a="1"/>
  <c r="E57" i="107" s="1"/>
  <c r="M54" i="107" a="1"/>
  <c r="M54" i="107" s="1"/>
  <c r="M49" i="107" a="1"/>
  <c r="M49" i="107" s="1"/>
  <c r="O45" i="107" a="1"/>
  <c r="O45" i="107" s="1"/>
  <c r="D45" i="107" a="1"/>
  <c r="D45" i="107" s="1"/>
  <c r="F38" i="107" a="1"/>
  <c r="F38" i="107" s="1"/>
  <c r="S37" i="107" a="1"/>
  <c r="S37" i="107" s="1"/>
  <c r="O37" i="107" a="1"/>
  <c r="O37" i="107" s="1"/>
  <c r="K37" i="107" a="1"/>
  <c r="K37" i="107" s="1"/>
  <c r="G37" i="107" a="1"/>
  <c r="G37" i="107" s="1"/>
  <c r="C37" i="107" a="1"/>
  <c r="C37" i="107" s="1"/>
  <c r="P36" i="107" a="1"/>
  <c r="P36" i="107" s="1"/>
  <c r="L36" i="107" a="1"/>
  <c r="L36" i="107" s="1"/>
  <c r="H36" i="107" a="1"/>
  <c r="H36" i="107" s="1"/>
  <c r="D36" i="107" a="1"/>
  <c r="D36" i="107" s="1"/>
  <c r="Q35" i="107" a="1"/>
  <c r="Q35" i="107" s="1"/>
  <c r="M35" i="107" a="1"/>
  <c r="M35" i="107" s="1"/>
  <c r="S48" i="107" a="1"/>
  <c r="S48" i="107" s="1"/>
  <c r="L45" i="107" a="1"/>
  <c r="L45" i="107" s="1"/>
  <c r="M32" i="107" a="1"/>
  <c r="M32" i="107" s="1"/>
  <c r="I31" i="107" a="1"/>
  <c r="I31" i="107" s="1"/>
  <c r="O30" i="107" a="1"/>
  <c r="O30" i="107" s="1"/>
  <c r="K29" i="107" a="1"/>
  <c r="K29" i="107" s="1"/>
  <c r="Q28" i="107" a="1"/>
  <c r="Q28" i="107" s="1"/>
  <c r="M27" i="107" a="1"/>
  <c r="M27" i="107" s="1"/>
  <c r="S26" i="107" a="1"/>
  <c r="S26" i="107" s="1"/>
  <c r="L26" i="107" a="1"/>
  <c r="L26" i="107" s="1"/>
  <c r="R25" i="107" a="1"/>
  <c r="R25" i="107" s="1"/>
  <c r="M25" i="107" a="1"/>
  <c r="M25" i="107" s="1"/>
  <c r="S24" i="107" a="1"/>
  <c r="S24" i="107" s="1"/>
  <c r="N24" i="107" a="1"/>
  <c r="N24" i="107" s="1"/>
  <c r="C24" i="107" a="1"/>
  <c r="C24" i="107" s="1"/>
  <c r="O23" i="107" a="1"/>
  <c r="O23" i="107" s="1"/>
  <c r="D23" i="107" a="1"/>
  <c r="D23" i="107" s="1"/>
  <c r="P22" i="107" a="1"/>
  <c r="P22" i="107" s="1"/>
  <c r="E22" i="107" a="1"/>
  <c r="E22" i="107" s="1"/>
  <c r="Q21" i="107" a="1"/>
  <c r="Q21" i="107" s="1"/>
  <c r="F21" i="107" a="1"/>
  <c r="F21" i="107" s="1"/>
  <c r="C19" i="107" a="1"/>
  <c r="C19" i="107" s="1"/>
  <c r="D18" i="107" a="1"/>
  <c r="D18" i="107" s="1"/>
  <c r="I26" i="107" a="1"/>
  <c r="I26" i="107" s="1"/>
  <c r="E25" i="107" a="1"/>
  <c r="E25" i="107" s="1"/>
  <c r="L23" i="107" a="1"/>
  <c r="L23" i="107" s="1"/>
  <c r="H22" i="107" a="1"/>
  <c r="H22" i="107" s="1"/>
  <c r="F46" i="107" a="1"/>
  <c r="F46" i="107" s="1"/>
  <c r="R30" i="107" a="1"/>
  <c r="R30" i="107" s="1"/>
  <c r="C29" i="107" a="1"/>
  <c r="C29" i="107" s="1"/>
  <c r="N26" i="107" a="1"/>
  <c r="N26" i="107" s="1"/>
  <c r="D25" i="107" a="1"/>
  <c r="D25" i="107" s="1"/>
  <c r="F23" i="107" a="1"/>
  <c r="F23" i="107" s="1"/>
  <c r="G22" i="107" a="1"/>
  <c r="G22" i="107" s="1"/>
  <c r="C21" i="107" a="1"/>
  <c r="C21" i="107" s="1"/>
  <c r="K56" i="107" a="1"/>
  <c r="K56" i="107" s="1"/>
  <c r="N47" i="107" a="1"/>
  <c r="N47" i="107" s="1"/>
  <c r="Q31" i="107" a="1"/>
  <c r="Q31" i="107" s="1"/>
  <c r="F31" i="107" a="1"/>
  <c r="F31" i="107" s="1"/>
  <c r="S29" i="107" a="1"/>
  <c r="S29" i="107" s="1"/>
  <c r="H29" i="107" a="1"/>
  <c r="H29" i="107" s="1"/>
  <c r="D28" i="107" a="1"/>
  <c r="D28" i="107" s="1"/>
  <c r="J27" i="107" a="1"/>
  <c r="J27" i="107" s="1"/>
  <c r="K26" i="107" a="1"/>
  <c r="K26" i="107" s="1"/>
  <c r="F26" i="107" a="1"/>
  <c r="F26" i="107" s="1"/>
  <c r="L25" i="107" a="1"/>
  <c r="L25" i="107" s="1"/>
  <c r="G25" i="107" a="1"/>
  <c r="G25" i="107" s="1"/>
  <c r="M24" i="107" a="1"/>
  <c r="M24" i="107" s="1"/>
  <c r="H24" i="107" a="1"/>
  <c r="H24" i="107" s="1"/>
  <c r="N23" i="107" a="1"/>
  <c r="N23" i="107" s="1"/>
  <c r="I23" i="107" a="1"/>
  <c r="I23" i="107" s="1"/>
  <c r="O22" i="107" a="1"/>
  <c r="O22" i="107" s="1"/>
  <c r="J22" i="107" a="1"/>
  <c r="J22" i="107" s="1"/>
  <c r="P21" i="107" a="1"/>
  <c r="P21" i="107" s="1"/>
  <c r="K21" i="107" a="1"/>
  <c r="K21" i="107" s="1"/>
  <c r="C18" i="107" a="1"/>
  <c r="C18" i="107" s="1"/>
  <c r="D17" i="107" a="1"/>
  <c r="D17" i="107" s="1"/>
  <c r="N31" i="107" a="1"/>
  <c r="N31" i="107" s="1"/>
  <c r="J30" i="107" a="1"/>
  <c r="J30" i="107" s="1"/>
  <c r="L28" i="107" a="1"/>
  <c r="L28" i="107" s="1"/>
  <c r="D26" i="107" a="1"/>
  <c r="D26" i="107" s="1"/>
  <c r="K24" i="107" a="1"/>
  <c r="K24" i="107" s="1"/>
  <c r="G23" i="107" a="1"/>
  <c r="G23" i="107" s="1"/>
  <c r="I21" i="107" a="1"/>
  <c r="I21" i="107" s="1"/>
  <c r="D15" i="107" a="1"/>
  <c r="D15" i="107" s="1"/>
  <c r="P32" i="107" a="1"/>
  <c r="P32" i="107" s="1"/>
  <c r="G30" i="107" a="1"/>
  <c r="G30" i="107" s="1"/>
  <c r="E27" i="107" a="1"/>
  <c r="E27" i="107" s="1"/>
  <c r="O25" i="107" a="1"/>
  <c r="O25" i="107" s="1"/>
  <c r="E24" i="107" a="1"/>
  <c r="E24" i="107" s="1"/>
  <c r="R22" i="107" a="1"/>
  <c r="R22" i="107" s="1"/>
  <c r="H21" i="107" a="1"/>
  <c r="H21" i="107" s="1"/>
  <c r="D20" i="107" a="1"/>
  <c r="D20" i="107" s="1"/>
  <c r="H32" i="107" a="1"/>
  <c r="H32" i="107" s="1"/>
  <c r="P29" i="107" a="1"/>
  <c r="P29" i="107" s="1"/>
  <c r="R27" i="107" a="1"/>
  <c r="R27" i="107" s="1"/>
  <c r="J25" i="107" a="1"/>
  <c r="J25" i="107" s="1"/>
  <c r="F24" i="107" a="1"/>
  <c r="F24" i="107" s="1"/>
  <c r="M22" i="107" a="1"/>
  <c r="M22" i="107" s="1"/>
  <c r="N21" i="107" a="1"/>
  <c r="N21" i="107" s="1"/>
  <c r="C16" i="107" a="1"/>
  <c r="C16" i="107" s="1"/>
  <c r="K51" i="107" a="1"/>
  <c r="K51" i="107" s="1"/>
  <c r="E32" i="107" a="1"/>
  <c r="E32" i="107" s="1"/>
  <c r="I28" i="107" a="1"/>
  <c r="I28" i="107" s="1"/>
  <c r="C26" i="107" a="1"/>
  <c r="C26" i="107" s="1"/>
  <c r="P24" i="107" a="1"/>
  <c r="P24" i="107" s="1"/>
  <c r="Q23" i="107" a="1"/>
  <c r="Q23" i="107" s="1"/>
  <c r="S21" i="107" a="1"/>
  <c r="S21" i="107" s="1"/>
  <c r="S74" i="106" a="1"/>
  <c r="S74" i="106" s="1"/>
  <c r="R74" i="106" a="1"/>
  <c r="R74" i="106" s="1"/>
  <c r="N74" i="106" a="1"/>
  <c r="N74" i="106" s="1"/>
  <c r="J74" i="106" a="1"/>
  <c r="J74" i="106" s="1"/>
  <c r="F74" i="106" a="1"/>
  <c r="F74" i="106" s="1"/>
  <c r="S73" i="106" a="1"/>
  <c r="S73" i="106" s="1"/>
  <c r="O73" i="106" a="1"/>
  <c r="O73" i="106" s="1"/>
  <c r="K73" i="106" a="1"/>
  <c r="K73" i="106" s="1"/>
  <c r="G73" i="106" a="1"/>
  <c r="G73" i="106" s="1"/>
  <c r="C73" i="106" a="1"/>
  <c r="C73" i="106" s="1"/>
  <c r="P72" i="106" a="1"/>
  <c r="P72" i="106" s="1"/>
  <c r="L72" i="106" a="1"/>
  <c r="L72" i="106" s="1"/>
  <c r="H72" i="106" a="1"/>
  <c r="H72" i="106" s="1"/>
  <c r="D72" i="106" a="1"/>
  <c r="D72" i="106" s="1"/>
  <c r="Q71" i="106" a="1"/>
  <c r="Q71" i="106" s="1"/>
  <c r="M71" i="106" a="1"/>
  <c r="M71" i="106" s="1"/>
  <c r="I71" i="106" a="1"/>
  <c r="I71" i="106" s="1"/>
  <c r="E71" i="106" a="1"/>
  <c r="E71" i="106" s="1"/>
  <c r="R70" i="106" a="1"/>
  <c r="R70" i="106" s="1"/>
  <c r="N70" i="106" a="1"/>
  <c r="N70" i="106" s="1"/>
  <c r="J70" i="106" a="1"/>
  <c r="J70" i="106" s="1"/>
  <c r="F70" i="106" a="1"/>
  <c r="F70" i="106" s="1"/>
  <c r="S69" i="106" a="1"/>
  <c r="S69" i="106" s="1"/>
  <c r="O69" i="106" a="1"/>
  <c r="O69" i="106" s="1"/>
  <c r="K69" i="106" a="1"/>
  <c r="K69" i="106" s="1"/>
  <c r="G69" i="106" a="1"/>
  <c r="G69" i="106" s="1"/>
  <c r="C69" i="106" a="1"/>
  <c r="C69" i="106" s="1"/>
  <c r="P68" i="106" a="1"/>
  <c r="P68" i="106" s="1"/>
  <c r="L68" i="106" a="1"/>
  <c r="L68" i="106" s="1"/>
  <c r="H68" i="106" a="1"/>
  <c r="H68" i="106" s="1"/>
  <c r="D68" i="106" a="1"/>
  <c r="D68" i="106" s="1"/>
  <c r="Q67" i="106" a="1"/>
  <c r="Q67" i="106" s="1"/>
  <c r="M67" i="106" a="1"/>
  <c r="M67" i="106" s="1"/>
  <c r="I67" i="106" a="1"/>
  <c r="I67" i="106" s="1"/>
  <c r="E67" i="106" a="1"/>
  <c r="E67" i="106" s="1"/>
  <c r="R66" i="106" a="1"/>
  <c r="R66" i="106" s="1"/>
  <c r="N66" i="106" a="1"/>
  <c r="N66" i="106" s="1"/>
  <c r="J66" i="106" a="1"/>
  <c r="J66" i="106" s="1"/>
  <c r="F66" i="106" a="1"/>
  <c r="F66" i="106" s="1"/>
  <c r="S65" i="106" a="1"/>
  <c r="S65" i="106" s="1"/>
  <c r="O65" i="106" a="1"/>
  <c r="O65" i="106" s="1"/>
  <c r="K65" i="106" a="1"/>
  <c r="K65" i="106" s="1"/>
  <c r="G65" i="106" a="1"/>
  <c r="G65" i="106" s="1"/>
  <c r="C65" i="106" a="1"/>
  <c r="C65" i="106" s="1"/>
  <c r="R64" i="106" a="1"/>
  <c r="R64" i="106" s="1"/>
  <c r="P64" i="106" a="1"/>
  <c r="P64" i="106" s="1"/>
  <c r="N64" i="106" a="1"/>
  <c r="N64" i="106" s="1"/>
  <c r="Q74" i="106" a="1"/>
  <c r="Q74" i="106" s="1"/>
  <c r="M74" i="106" a="1"/>
  <c r="M74" i="106" s="1"/>
  <c r="I74" i="106" a="1"/>
  <c r="I74" i="106" s="1"/>
  <c r="E74" i="106" a="1"/>
  <c r="E74" i="106" s="1"/>
  <c r="R73" i="106" a="1"/>
  <c r="R73" i="106" s="1"/>
  <c r="N73" i="106" a="1"/>
  <c r="N73" i="106" s="1"/>
  <c r="J73" i="106" a="1"/>
  <c r="J73" i="106" s="1"/>
  <c r="F73" i="106" a="1"/>
  <c r="F73" i="106" s="1"/>
  <c r="S72" i="106" a="1"/>
  <c r="S72" i="106" s="1"/>
  <c r="O72" i="106" a="1"/>
  <c r="O72" i="106" s="1"/>
  <c r="K72" i="106" a="1"/>
  <c r="K72" i="106" s="1"/>
  <c r="G72" i="106" a="1"/>
  <c r="G72" i="106" s="1"/>
  <c r="C72" i="106" a="1"/>
  <c r="C72" i="106" s="1"/>
  <c r="P71" i="106" a="1"/>
  <c r="P71" i="106" s="1"/>
  <c r="L71" i="106" a="1"/>
  <c r="L71" i="106" s="1"/>
  <c r="H71" i="106" a="1"/>
  <c r="H71" i="106" s="1"/>
  <c r="D71" i="106" a="1"/>
  <c r="D71" i="106" s="1"/>
  <c r="Q70" i="106" a="1"/>
  <c r="Q70" i="106" s="1"/>
  <c r="M70" i="106" a="1"/>
  <c r="M70" i="106" s="1"/>
  <c r="I70" i="106" a="1"/>
  <c r="I70" i="106" s="1"/>
  <c r="E70" i="106" a="1"/>
  <c r="E70" i="106" s="1"/>
  <c r="R69" i="106" a="1"/>
  <c r="R69" i="106" s="1"/>
  <c r="N69" i="106" a="1"/>
  <c r="N69" i="106" s="1"/>
  <c r="J69" i="106" a="1"/>
  <c r="J69" i="106" s="1"/>
  <c r="F69" i="106" a="1"/>
  <c r="F69" i="106" s="1"/>
  <c r="S68" i="106" a="1"/>
  <c r="S68" i="106" s="1"/>
  <c r="O68" i="106" a="1"/>
  <c r="O68" i="106" s="1"/>
  <c r="K68" i="106" a="1"/>
  <c r="K68" i="106" s="1"/>
  <c r="G68" i="106" a="1"/>
  <c r="G68" i="106" s="1"/>
  <c r="C68" i="106" a="1"/>
  <c r="C68" i="106" s="1"/>
  <c r="P67" i="106" a="1"/>
  <c r="P67" i="106" s="1"/>
  <c r="L67" i="106" a="1"/>
  <c r="L67" i="106" s="1"/>
  <c r="H67" i="106" a="1"/>
  <c r="H67" i="106" s="1"/>
  <c r="D67" i="106" a="1"/>
  <c r="D67" i="106" s="1"/>
  <c r="Q66" i="106" a="1"/>
  <c r="Q66" i="106" s="1"/>
  <c r="M66" i="106" a="1"/>
  <c r="M66" i="106" s="1"/>
  <c r="I66" i="106" a="1"/>
  <c r="I66" i="106" s="1"/>
  <c r="E66" i="106" a="1"/>
  <c r="E66" i="106" s="1"/>
  <c r="R65" i="106" a="1"/>
  <c r="R65" i="106" s="1"/>
  <c r="N65" i="106" a="1"/>
  <c r="N65" i="106" s="1"/>
  <c r="J65" i="106" a="1"/>
  <c r="J65" i="106" s="1"/>
  <c r="F65" i="106" a="1"/>
  <c r="F65" i="106" s="1"/>
  <c r="P74" i="106" a="1"/>
  <c r="P74" i="106" s="1"/>
  <c r="L74" i="106" a="1"/>
  <c r="L74" i="106" s="1"/>
  <c r="H74" i="106" a="1"/>
  <c r="H74" i="106" s="1"/>
  <c r="D74" i="106" a="1"/>
  <c r="D74" i="106" s="1"/>
  <c r="Q73" i="106" a="1"/>
  <c r="Q73" i="106" s="1"/>
  <c r="M73" i="106" a="1"/>
  <c r="M73" i="106" s="1"/>
  <c r="I73" i="106" a="1"/>
  <c r="I73" i="106" s="1"/>
  <c r="E73" i="106" a="1"/>
  <c r="E73" i="106" s="1"/>
  <c r="R72" i="106" a="1"/>
  <c r="R72" i="106" s="1"/>
  <c r="N72" i="106" a="1"/>
  <c r="N72" i="106" s="1"/>
  <c r="J72" i="106" a="1"/>
  <c r="J72" i="106" s="1"/>
  <c r="F72" i="106" a="1"/>
  <c r="F72" i="106" s="1"/>
  <c r="S71" i="106" a="1"/>
  <c r="S71" i="106" s="1"/>
  <c r="O71" i="106" a="1"/>
  <c r="O71" i="106" s="1"/>
  <c r="K71" i="106" a="1"/>
  <c r="K71" i="106" s="1"/>
  <c r="G71" i="106" a="1"/>
  <c r="G71" i="106" s="1"/>
  <c r="C71" i="106" a="1"/>
  <c r="C71" i="106" s="1"/>
  <c r="P70" i="106" a="1"/>
  <c r="P70" i="106" s="1"/>
  <c r="L70" i="106" a="1"/>
  <c r="L70" i="106" s="1"/>
  <c r="H70" i="106" a="1"/>
  <c r="H70" i="106" s="1"/>
  <c r="D70" i="106" a="1"/>
  <c r="D70" i="106" s="1"/>
  <c r="Q69" i="106" a="1"/>
  <c r="Q69" i="106" s="1"/>
  <c r="M69" i="106" a="1"/>
  <c r="M69" i="106" s="1"/>
  <c r="I69" i="106" a="1"/>
  <c r="I69" i="106" s="1"/>
  <c r="E69" i="106" a="1"/>
  <c r="E69" i="106" s="1"/>
  <c r="R68" i="106" a="1"/>
  <c r="R68" i="106" s="1"/>
  <c r="N68" i="106" a="1"/>
  <c r="N68" i="106" s="1"/>
  <c r="J68" i="106" a="1"/>
  <c r="J68" i="106" s="1"/>
  <c r="F68" i="106" a="1"/>
  <c r="F68" i="106" s="1"/>
  <c r="S67" i="106" a="1"/>
  <c r="S67" i="106" s="1"/>
  <c r="O67" i="106" a="1"/>
  <c r="O67" i="106" s="1"/>
  <c r="K67" i="106" a="1"/>
  <c r="K67" i="106" s="1"/>
  <c r="G67" i="106" a="1"/>
  <c r="G67" i="106" s="1"/>
  <c r="C67" i="106" a="1"/>
  <c r="C67" i="106" s="1"/>
  <c r="P66" i="106" a="1"/>
  <c r="P66" i="106" s="1"/>
  <c r="L66" i="106" a="1"/>
  <c r="L66" i="106" s="1"/>
  <c r="H66" i="106" a="1"/>
  <c r="H66" i="106" s="1"/>
  <c r="D66" i="106" a="1"/>
  <c r="D66" i="106" s="1"/>
  <c r="Q65" i="106" a="1"/>
  <c r="Q65" i="106" s="1"/>
  <c r="M65" i="106" a="1"/>
  <c r="M65" i="106" s="1"/>
  <c r="I65" i="106" a="1"/>
  <c r="I65" i="106" s="1"/>
  <c r="E65" i="106" a="1"/>
  <c r="E65" i="106" s="1"/>
  <c r="S64" i="106" a="1"/>
  <c r="S64" i="106" s="1"/>
  <c r="Q64" i="106" a="1"/>
  <c r="Q64" i="106" s="1"/>
  <c r="O64" i="106" a="1"/>
  <c r="O64" i="106" s="1"/>
  <c r="M64" i="106" a="1"/>
  <c r="M64" i="106" s="1"/>
  <c r="O74" i="106" a="1"/>
  <c r="O74" i="106" s="1"/>
  <c r="K74" i="106" a="1"/>
  <c r="K74" i="106" s="1"/>
  <c r="G74" i="106" a="1"/>
  <c r="G74" i="106" s="1"/>
  <c r="C74" i="106" a="1"/>
  <c r="C74" i="106" s="1"/>
  <c r="P73" i="106" a="1"/>
  <c r="P73" i="106" s="1"/>
  <c r="L73" i="106" a="1"/>
  <c r="L73" i="106" s="1"/>
  <c r="H73" i="106" a="1"/>
  <c r="H73" i="106" s="1"/>
  <c r="D73" i="106" a="1"/>
  <c r="D73" i="106" s="1"/>
  <c r="Q72" i="106" a="1"/>
  <c r="Q72" i="106" s="1"/>
  <c r="M72" i="106" a="1"/>
  <c r="M72" i="106" s="1"/>
  <c r="I72" i="106" a="1"/>
  <c r="I72" i="106" s="1"/>
  <c r="E72" i="106" a="1"/>
  <c r="E72" i="106" s="1"/>
  <c r="R71" i="106" a="1"/>
  <c r="R71" i="106" s="1"/>
  <c r="N71" i="106" a="1"/>
  <c r="N71" i="106" s="1"/>
  <c r="J71" i="106" a="1"/>
  <c r="J71" i="106" s="1"/>
  <c r="K70" i="106" a="1"/>
  <c r="K70" i="106" s="1"/>
  <c r="L69" i="106" a="1"/>
  <c r="L69" i="106" s="1"/>
  <c r="M68" i="106" a="1"/>
  <c r="M68" i="106" s="1"/>
  <c r="N67" i="106" a="1"/>
  <c r="N67" i="106" s="1"/>
  <c r="O66" i="106" a="1"/>
  <c r="O66" i="106" s="1"/>
  <c r="P65" i="106" a="1"/>
  <c r="P65" i="106" s="1"/>
  <c r="L64" i="106" a="1"/>
  <c r="L64" i="106" s="1"/>
  <c r="I64" i="106" a="1"/>
  <c r="I64" i="106" s="1"/>
  <c r="D64" i="106" a="1"/>
  <c r="D64" i="106" s="1"/>
  <c r="R63" i="106" a="1"/>
  <c r="R63" i="106" s="1"/>
  <c r="M63" i="106" a="1"/>
  <c r="M63" i="106" s="1"/>
  <c r="J63" i="106" a="1"/>
  <c r="J63" i="106" s="1"/>
  <c r="E63" i="106" a="1"/>
  <c r="E63" i="106" s="1"/>
  <c r="S62" i="106" a="1"/>
  <c r="S62" i="106" s="1"/>
  <c r="N62" i="106" a="1"/>
  <c r="N62" i="106" s="1"/>
  <c r="K62" i="106" a="1"/>
  <c r="K62" i="106" s="1"/>
  <c r="F62" i="106" a="1"/>
  <c r="F62" i="106" s="1"/>
  <c r="C62" i="106" a="1"/>
  <c r="C62" i="106" s="1"/>
  <c r="O61" i="106" a="1"/>
  <c r="O61" i="106" s="1"/>
  <c r="L61" i="106" a="1"/>
  <c r="L61" i="106" s="1"/>
  <c r="G61" i="106" a="1"/>
  <c r="G61" i="106" s="1"/>
  <c r="D61" i="106" a="1"/>
  <c r="D61" i="106" s="1"/>
  <c r="P60" i="106" a="1"/>
  <c r="P60" i="106" s="1"/>
  <c r="M60" i="106" a="1"/>
  <c r="M60" i="106" s="1"/>
  <c r="H60" i="106" a="1"/>
  <c r="H60" i="106" s="1"/>
  <c r="E60" i="106" a="1"/>
  <c r="E60" i="106" s="1"/>
  <c r="F71" i="106" a="1"/>
  <c r="F71" i="106" s="1"/>
  <c r="G70" i="106" a="1"/>
  <c r="G70" i="106" s="1"/>
  <c r="H69" i="106" a="1"/>
  <c r="H69" i="106" s="1"/>
  <c r="I68" i="106" a="1"/>
  <c r="I68" i="106" s="1"/>
  <c r="J67" i="106" a="1"/>
  <c r="J67" i="106" s="1"/>
  <c r="K66" i="106" a="1"/>
  <c r="K66" i="106" s="1"/>
  <c r="L65" i="106" a="1"/>
  <c r="L65" i="106" s="1"/>
  <c r="K64" i="106" a="1"/>
  <c r="K64" i="106" s="1"/>
  <c r="F64" i="106" a="1"/>
  <c r="F64" i="106" s="1"/>
  <c r="C64" i="106" a="1"/>
  <c r="C64" i="106" s="1"/>
  <c r="O63" i="106" a="1"/>
  <c r="O63" i="106" s="1"/>
  <c r="L63" i="106" a="1"/>
  <c r="L63" i="106" s="1"/>
  <c r="G63" i="106" a="1"/>
  <c r="G63" i="106" s="1"/>
  <c r="D63" i="106" a="1"/>
  <c r="D63" i="106" s="1"/>
  <c r="S70" i="106" a="1"/>
  <c r="S70" i="106" s="1"/>
  <c r="C70" i="106" a="1"/>
  <c r="C70" i="106" s="1"/>
  <c r="D69" i="106" a="1"/>
  <c r="D69" i="106" s="1"/>
  <c r="E68" i="106" a="1"/>
  <c r="E68" i="106" s="1"/>
  <c r="F67" i="106" a="1"/>
  <c r="F67" i="106" s="1"/>
  <c r="G66" i="106" a="1"/>
  <c r="G66" i="106" s="1"/>
  <c r="H65" i="106" a="1"/>
  <c r="H65" i="106" s="1"/>
  <c r="H64" i="106" a="1"/>
  <c r="H64" i="106" s="1"/>
  <c r="E64" i="106" a="1"/>
  <c r="E64" i="106" s="1"/>
  <c r="Q63" i="106" a="1"/>
  <c r="Q63" i="106" s="1"/>
  <c r="N63" i="106" a="1"/>
  <c r="N63" i="106" s="1"/>
  <c r="I63" i="106" a="1"/>
  <c r="I63" i="106" s="1"/>
  <c r="F63" i="106" a="1"/>
  <c r="F63" i="106" s="1"/>
  <c r="R62" i="106" a="1"/>
  <c r="R62" i="106" s="1"/>
  <c r="O62" i="106" a="1"/>
  <c r="O62" i="106" s="1"/>
  <c r="J62" i="106" a="1"/>
  <c r="J62" i="106" s="1"/>
  <c r="G62" i="106" a="1"/>
  <c r="G62" i="106" s="1"/>
  <c r="S61" i="106" a="1"/>
  <c r="S61" i="106" s="1"/>
  <c r="P61" i="106" a="1"/>
  <c r="P61" i="106" s="1"/>
  <c r="K61" i="106" a="1"/>
  <c r="K61" i="106" s="1"/>
  <c r="H61" i="106" a="1"/>
  <c r="H61" i="106" s="1"/>
  <c r="C61" i="106" a="1"/>
  <c r="C61" i="106" s="1"/>
  <c r="Q60" i="106" a="1"/>
  <c r="Q60" i="106" s="1"/>
  <c r="L60" i="106" a="1"/>
  <c r="L60" i="106" s="1"/>
  <c r="I60" i="106" a="1"/>
  <c r="I60" i="106" s="1"/>
  <c r="D60" i="106" a="1"/>
  <c r="D60" i="106" s="1"/>
  <c r="O70" i="106" a="1"/>
  <c r="O70" i="106" s="1"/>
  <c r="P69" i="106" a="1"/>
  <c r="P69" i="106" s="1"/>
  <c r="Q68" i="106" a="1"/>
  <c r="Q68" i="106" s="1"/>
  <c r="R67" i="106" a="1"/>
  <c r="R67" i="106" s="1"/>
  <c r="S66" i="106" a="1"/>
  <c r="S66" i="106" s="1"/>
  <c r="C66" i="106" a="1"/>
  <c r="C66" i="106" s="1"/>
  <c r="D65" i="106" a="1"/>
  <c r="D65" i="106" s="1"/>
  <c r="J64" i="106" a="1"/>
  <c r="J64" i="106" s="1"/>
  <c r="G64" i="106" a="1"/>
  <c r="G64" i="106" s="1"/>
  <c r="S63" i="106" a="1"/>
  <c r="S63" i="106" s="1"/>
  <c r="P63" i="106" a="1"/>
  <c r="P63" i="106" s="1"/>
  <c r="K63" i="106" a="1"/>
  <c r="K63" i="106" s="1"/>
  <c r="H63" i="106" a="1"/>
  <c r="H63" i="106" s="1"/>
  <c r="C63" i="106" a="1"/>
  <c r="C63" i="106" s="1"/>
  <c r="Q62" i="106" a="1"/>
  <c r="Q62" i="106" s="1"/>
  <c r="L62" i="106" a="1"/>
  <c r="L62" i="106" s="1"/>
  <c r="I62" i="106" a="1"/>
  <c r="I62" i="106" s="1"/>
  <c r="D62" i="106" a="1"/>
  <c r="D62" i="106" s="1"/>
  <c r="R61" i="106" a="1"/>
  <c r="R61" i="106" s="1"/>
  <c r="M61" i="106" a="1"/>
  <c r="M61" i="106" s="1"/>
  <c r="J61" i="106" a="1"/>
  <c r="J61" i="106" s="1"/>
  <c r="E61" i="106" a="1"/>
  <c r="E61" i="106" s="1"/>
  <c r="S60" i="106" a="1"/>
  <c r="S60" i="106" s="1"/>
  <c r="N60" i="106" a="1"/>
  <c r="N60" i="106" s="1"/>
  <c r="K60" i="106" a="1"/>
  <c r="K60" i="106" s="1"/>
  <c r="F60" i="106" a="1"/>
  <c r="F60" i="106" s="1"/>
  <c r="C60" i="106" a="1"/>
  <c r="C60" i="106" s="1"/>
  <c r="R59" i="106" a="1"/>
  <c r="R59" i="106" s="1"/>
  <c r="P59" i="106" a="1"/>
  <c r="P59" i="106" s="1"/>
  <c r="H62" i="106" a="1"/>
  <c r="H62" i="106" s="1"/>
  <c r="N61" i="106" a="1"/>
  <c r="N61" i="106" s="1"/>
  <c r="J60" i="106" a="1"/>
  <c r="J60" i="106" s="1"/>
  <c r="L59" i="106" a="1"/>
  <c r="L59" i="106" s="1"/>
  <c r="I59" i="106" a="1"/>
  <c r="I59" i="106" s="1"/>
  <c r="D59" i="106" a="1"/>
  <c r="D59" i="106" s="1"/>
  <c r="R58" i="106" a="1"/>
  <c r="R58" i="106" s="1"/>
  <c r="M58" i="106" a="1"/>
  <c r="M58" i="106" s="1"/>
  <c r="J58" i="106" a="1"/>
  <c r="J58" i="106" s="1"/>
  <c r="E58" i="106" a="1"/>
  <c r="E58" i="106" s="1"/>
  <c r="S57" i="106" a="1"/>
  <c r="S57" i="106" s="1"/>
  <c r="N57" i="106" a="1"/>
  <c r="N57" i="106" s="1"/>
  <c r="K57" i="106" a="1"/>
  <c r="K57" i="106" s="1"/>
  <c r="F57" i="106" a="1"/>
  <c r="F57" i="106" s="1"/>
  <c r="C57" i="106" a="1"/>
  <c r="C57" i="106" s="1"/>
  <c r="O56" i="106" a="1"/>
  <c r="O56" i="106" s="1"/>
  <c r="L56" i="106" a="1"/>
  <c r="L56" i="106" s="1"/>
  <c r="G56" i="106" a="1"/>
  <c r="G56" i="106" s="1"/>
  <c r="D56" i="106" a="1"/>
  <c r="D56" i="106" s="1"/>
  <c r="P55" i="106" a="1"/>
  <c r="P55" i="106" s="1"/>
  <c r="M55" i="106" a="1"/>
  <c r="M55" i="106" s="1"/>
  <c r="H55" i="106" a="1"/>
  <c r="H55" i="106" s="1"/>
  <c r="E55" i="106" a="1"/>
  <c r="E55" i="106" s="1"/>
  <c r="Q54" i="106" a="1"/>
  <c r="Q54" i="106" s="1"/>
  <c r="N54" i="106" a="1"/>
  <c r="N54" i="106" s="1"/>
  <c r="I54" i="106" a="1"/>
  <c r="I54" i="106" s="1"/>
  <c r="F54" i="106" a="1"/>
  <c r="F54" i="106" s="1"/>
  <c r="R53" i="106" a="1"/>
  <c r="R53" i="106" s="1"/>
  <c r="O53" i="106" a="1"/>
  <c r="O53" i="106" s="1"/>
  <c r="J53" i="106" a="1"/>
  <c r="J53" i="106" s="1"/>
  <c r="G53" i="106" a="1"/>
  <c r="G53" i="106" s="1"/>
  <c r="S52" i="106" a="1"/>
  <c r="S52" i="106" s="1"/>
  <c r="P52" i="106" a="1"/>
  <c r="P52" i="106" s="1"/>
  <c r="K52" i="106" a="1"/>
  <c r="K52" i="106" s="1"/>
  <c r="H52" i="106" a="1"/>
  <c r="H52" i="106" s="1"/>
  <c r="C52" i="106" a="1"/>
  <c r="C52" i="106" s="1"/>
  <c r="Q51" i="106" a="1"/>
  <c r="Q51" i="106" s="1"/>
  <c r="L51" i="106" a="1"/>
  <c r="L51" i="106" s="1"/>
  <c r="I51" i="106" a="1"/>
  <c r="I51" i="106" s="1"/>
  <c r="D51" i="106" a="1"/>
  <c r="D51" i="106" s="1"/>
  <c r="R50" i="106" a="1"/>
  <c r="R50" i="106" s="1"/>
  <c r="M50" i="106" a="1"/>
  <c r="M50" i="106" s="1"/>
  <c r="J50" i="106" a="1"/>
  <c r="J50" i="106" s="1"/>
  <c r="E50" i="106" a="1"/>
  <c r="E50" i="106" s="1"/>
  <c r="S49" i="106" a="1"/>
  <c r="S49" i="106" s="1"/>
  <c r="N49" i="106" a="1"/>
  <c r="N49" i="106" s="1"/>
  <c r="K49" i="106" a="1"/>
  <c r="K49" i="106" s="1"/>
  <c r="F49" i="106" a="1"/>
  <c r="F49" i="106" s="1"/>
  <c r="C49" i="106" a="1"/>
  <c r="C49" i="106" s="1"/>
  <c r="O48" i="106" a="1"/>
  <c r="O48" i="106" s="1"/>
  <c r="L48" i="106" a="1"/>
  <c r="L48" i="106" s="1"/>
  <c r="G48" i="106" a="1"/>
  <c r="G48" i="106" s="1"/>
  <c r="P62" i="106" a="1"/>
  <c r="P62" i="106" s="1"/>
  <c r="E62" i="106" a="1"/>
  <c r="E62" i="106" s="1"/>
  <c r="R60" i="106" a="1"/>
  <c r="R60" i="106" s="1"/>
  <c r="G60" i="106" a="1"/>
  <c r="G60" i="106" s="1"/>
  <c r="Q59" i="106" a="1"/>
  <c r="Q59" i="106" s="1"/>
  <c r="N59" i="106" a="1"/>
  <c r="N59" i="106" s="1"/>
  <c r="K59" i="106" a="1"/>
  <c r="K59" i="106" s="1"/>
  <c r="F59" i="106" a="1"/>
  <c r="F59" i="106" s="1"/>
  <c r="C59" i="106" a="1"/>
  <c r="C59" i="106" s="1"/>
  <c r="O58" i="106" a="1"/>
  <c r="O58" i="106" s="1"/>
  <c r="L58" i="106" a="1"/>
  <c r="L58" i="106" s="1"/>
  <c r="G58" i="106" a="1"/>
  <c r="G58" i="106" s="1"/>
  <c r="D58" i="106" a="1"/>
  <c r="D58" i="106" s="1"/>
  <c r="P57" i="106" a="1"/>
  <c r="P57" i="106" s="1"/>
  <c r="M57" i="106" a="1"/>
  <c r="M57" i="106" s="1"/>
  <c r="H57" i="106" a="1"/>
  <c r="H57" i="106" s="1"/>
  <c r="E57" i="106" a="1"/>
  <c r="E57" i="106" s="1"/>
  <c r="Q56" i="106" a="1"/>
  <c r="Q56" i="106" s="1"/>
  <c r="N56" i="106" a="1"/>
  <c r="N56" i="106" s="1"/>
  <c r="I56" i="106" a="1"/>
  <c r="I56" i="106" s="1"/>
  <c r="F56" i="106" a="1"/>
  <c r="F56" i="106" s="1"/>
  <c r="R55" i="106" a="1"/>
  <c r="R55" i="106" s="1"/>
  <c r="O55" i="106" a="1"/>
  <c r="O55" i="106" s="1"/>
  <c r="J55" i="106" a="1"/>
  <c r="J55" i="106" s="1"/>
  <c r="G55" i="106" a="1"/>
  <c r="G55" i="106" s="1"/>
  <c r="S54" i="106" a="1"/>
  <c r="S54" i="106" s="1"/>
  <c r="P54" i="106" a="1"/>
  <c r="P54" i="106" s="1"/>
  <c r="K54" i="106" a="1"/>
  <c r="K54" i="106" s="1"/>
  <c r="H54" i="106" a="1"/>
  <c r="H54" i="106" s="1"/>
  <c r="C54" i="106" a="1"/>
  <c r="C54" i="106" s="1"/>
  <c r="Q53" i="106" a="1"/>
  <c r="Q53" i="106" s="1"/>
  <c r="L53" i="106" a="1"/>
  <c r="L53" i="106" s="1"/>
  <c r="I53" i="106" a="1"/>
  <c r="I53" i="106" s="1"/>
  <c r="D53" i="106" a="1"/>
  <c r="D53" i="106" s="1"/>
  <c r="R52" i="106" a="1"/>
  <c r="R52" i="106" s="1"/>
  <c r="M52" i="106" a="1"/>
  <c r="M52" i="106" s="1"/>
  <c r="J52" i="106" a="1"/>
  <c r="J52" i="106" s="1"/>
  <c r="E52" i="106" a="1"/>
  <c r="E52" i="106" s="1"/>
  <c r="S51" i="106" a="1"/>
  <c r="S51" i="106" s="1"/>
  <c r="N51" i="106" a="1"/>
  <c r="N51" i="106" s="1"/>
  <c r="K51" i="106" a="1"/>
  <c r="K51" i="106" s="1"/>
  <c r="F51" i="106" a="1"/>
  <c r="F51" i="106" s="1"/>
  <c r="C51" i="106" a="1"/>
  <c r="C51" i="106" s="1"/>
  <c r="O50" i="106" a="1"/>
  <c r="O50" i="106" s="1"/>
  <c r="L50" i="106" a="1"/>
  <c r="L50" i="106" s="1"/>
  <c r="G50" i="106" a="1"/>
  <c r="G50" i="106" s="1"/>
  <c r="D50" i="106" a="1"/>
  <c r="D50" i="106" s="1"/>
  <c r="P49" i="106" a="1"/>
  <c r="P49" i="106" s="1"/>
  <c r="M49" i="106" a="1"/>
  <c r="M49" i="106" s="1"/>
  <c r="H49" i="106" a="1"/>
  <c r="H49" i="106" s="1"/>
  <c r="E49" i="106" a="1"/>
  <c r="E49" i="106" s="1"/>
  <c r="Q48" i="106" a="1"/>
  <c r="Q48" i="106" s="1"/>
  <c r="N48" i="106" a="1"/>
  <c r="N48" i="106" s="1"/>
  <c r="I48" i="106" a="1"/>
  <c r="I48" i="106" s="1"/>
  <c r="F48" i="106" a="1"/>
  <c r="F48" i="106" s="1"/>
  <c r="R47" i="106" a="1"/>
  <c r="R47" i="106" s="1"/>
  <c r="O47" i="106" a="1"/>
  <c r="O47" i="106" s="1"/>
  <c r="M62" i="106" a="1"/>
  <c r="M62" i="106" s="1"/>
  <c r="I61" i="106" a="1"/>
  <c r="I61" i="106" s="1"/>
  <c r="O60" i="106" a="1"/>
  <c r="O60" i="106" s="1"/>
  <c r="M59" i="106" a="1"/>
  <c r="M59" i="106" s="1"/>
  <c r="H59" i="106" a="1"/>
  <c r="H59" i="106" s="1"/>
  <c r="E59" i="106" a="1"/>
  <c r="E59" i="106" s="1"/>
  <c r="Q58" i="106" a="1"/>
  <c r="Q58" i="106" s="1"/>
  <c r="N58" i="106" a="1"/>
  <c r="N58" i="106" s="1"/>
  <c r="I58" i="106" a="1"/>
  <c r="I58" i="106" s="1"/>
  <c r="F58" i="106" a="1"/>
  <c r="F58" i="106" s="1"/>
  <c r="R57" i="106" a="1"/>
  <c r="R57" i="106" s="1"/>
  <c r="O57" i="106" a="1"/>
  <c r="O57" i="106" s="1"/>
  <c r="J57" i="106" a="1"/>
  <c r="J57" i="106" s="1"/>
  <c r="G57" i="106" a="1"/>
  <c r="G57" i="106" s="1"/>
  <c r="S56" i="106" a="1"/>
  <c r="S56" i="106" s="1"/>
  <c r="P56" i="106" a="1"/>
  <c r="P56" i="106" s="1"/>
  <c r="K56" i="106" a="1"/>
  <c r="K56" i="106" s="1"/>
  <c r="H56" i="106" a="1"/>
  <c r="H56" i="106" s="1"/>
  <c r="C56" i="106" a="1"/>
  <c r="C56" i="106" s="1"/>
  <c r="Q55" i="106" a="1"/>
  <c r="Q55" i="106" s="1"/>
  <c r="L55" i="106" a="1"/>
  <c r="L55" i="106" s="1"/>
  <c r="I55" i="106" a="1"/>
  <c r="I55" i="106" s="1"/>
  <c r="D55" i="106" a="1"/>
  <c r="D55" i="106" s="1"/>
  <c r="R54" i="106" a="1"/>
  <c r="R54" i="106" s="1"/>
  <c r="M54" i="106" a="1"/>
  <c r="M54" i="106" s="1"/>
  <c r="J54" i="106" a="1"/>
  <c r="J54" i="106" s="1"/>
  <c r="E54" i="106" a="1"/>
  <c r="E54" i="106" s="1"/>
  <c r="S53" i="106" a="1"/>
  <c r="S53" i="106" s="1"/>
  <c r="N53" i="106" a="1"/>
  <c r="N53" i="106" s="1"/>
  <c r="K53" i="106" a="1"/>
  <c r="K53" i="106" s="1"/>
  <c r="F53" i="106" a="1"/>
  <c r="F53" i="106" s="1"/>
  <c r="C53" i="106" a="1"/>
  <c r="C53" i="106" s="1"/>
  <c r="O52" i="106" a="1"/>
  <c r="O52" i="106" s="1"/>
  <c r="L52" i="106" a="1"/>
  <c r="L52" i="106" s="1"/>
  <c r="G52" i="106" a="1"/>
  <c r="G52" i="106" s="1"/>
  <c r="D52" i="106" a="1"/>
  <c r="D52" i="106" s="1"/>
  <c r="P51" i="106" a="1"/>
  <c r="P51" i="106" s="1"/>
  <c r="M51" i="106" a="1"/>
  <c r="M51" i="106" s="1"/>
  <c r="H51" i="106" a="1"/>
  <c r="H51" i="106" s="1"/>
  <c r="E51" i="106" a="1"/>
  <c r="E51" i="106" s="1"/>
  <c r="Q50" i="106" a="1"/>
  <c r="Q50" i="106" s="1"/>
  <c r="N50" i="106" a="1"/>
  <c r="N50" i="106" s="1"/>
  <c r="I50" i="106" a="1"/>
  <c r="I50" i="106" s="1"/>
  <c r="F50" i="106" a="1"/>
  <c r="F50" i="106" s="1"/>
  <c r="R49" i="106" a="1"/>
  <c r="R49" i="106" s="1"/>
  <c r="O49" i="106" a="1"/>
  <c r="O49" i="106" s="1"/>
  <c r="J49" i="106" a="1"/>
  <c r="J49" i="106" s="1"/>
  <c r="G49" i="106" a="1"/>
  <c r="G49" i="106" s="1"/>
  <c r="S48" i="106" a="1"/>
  <c r="S48" i="106" s="1"/>
  <c r="P48" i="106" a="1"/>
  <c r="P48" i="106" s="1"/>
  <c r="K48" i="106" a="1"/>
  <c r="K48" i="106" s="1"/>
  <c r="H48" i="106" a="1"/>
  <c r="H48" i="106" s="1"/>
  <c r="C48" i="106" a="1"/>
  <c r="C48" i="106" s="1"/>
  <c r="Q47" i="106" a="1"/>
  <c r="Q47" i="106" s="1"/>
  <c r="L47" i="106" a="1"/>
  <c r="L47" i="106" s="1"/>
  <c r="I47" i="106" a="1"/>
  <c r="I47" i="106" s="1"/>
  <c r="S59" i="106" a="1"/>
  <c r="S59" i="106" s="1"/>
  <c r="G59" i="106" a="1"/>
  <c r="G59" i="106" s="1"/>
  <c r="C58" i="106" a="1"/>
  <c r="C58" i="106" s="1"/>
  <c r="I57" i="106" a="1"/>
  <c r="I57" i="106" s="1"/>
  <c r="E56" i="106" a="1"/>
  <c r="E56" i="106" s="1"/>
  <c r="K55" i="106" a="1"/>
  <c r="K55" i="106" s="1"/>
  <c r="G54" i="106" a="1"/>
  <c r="G54" i="106" s="1"/>
  <c r="M53" i="106" a="1"/>
  <c r="M53" i="106" s="1"/>
  <c r="I52" i="106" a="1"/>
  <c r="I52" i="106" s="1"/>
  <c r="O51" i="106" a="1"/>
  <c r="O51" i="106" s="1"/>
  <c r="K50" i="106" a="1"/>
  <c r="K50" i="106" s="1"/>
  <c r="Q49" i="106" a="1"/>
  <c r="Q49" i="106" s="1"/>
  <c r="M48" i="106" a="1"/>
  <c r="M48" i="106" s="1"/>
  <c r="D48" i="106" a="1"/>
  <c r="D48" i="106" s="1"/>
  <c r="P47" i="106" a="1"/>
  <c r="P47" i="106" s="1"/>
  <c r="K47" i="106" a="1"/>
  <c r="K47" i="106" s="1"/>
  <c r="H47" i="106" a="1"/>
  <c r="H47" i="106" s="1"/>
  <c r="E47" i="106" a="1"/>
  <c r="E47" i="106" s="1"/>
  <c r="Q46" i="106" a="1"/>
  <c r="Q46" i="106" s="1"/>
  <c r="N46" i="106" a="1"/>
  <c r="N46" i="106" s="1"/>
  <c r="I46" i="106" a="1"/>
  <c r="I46" i="106" s="1"/>
  <c r="F46" i="106" a="1"/>
  <c r="F46" i="106" s="1"/>
  <c r="R45" i="106" a="1"/>
  <c r="R45" i="106" s="1"/>
  <c r="O45" i="106" a="1"/>
  <c r="O45" i="106" s="1"/>
  <c r="J45" i="106" a="1"/>
  <c r="J45" i="106" s="1"/>
  <c r="G45" i="106" a="1"/>
  <c r="G45" i="106" s="1"/>
  <c r="S44" i="106" a="1"/>
  <c r="S44" i="106" s="1"/>
  <c r="P44" i="106" a="1"/>
  <c r="P44" i="106" s="1"/>
  <c r="K44" i="106" a="1"/>
  <c r="K44" i="106" s="1"/>
  <c r="Q61" i="106" a="1"/>
  <c r="Q61" i="106" s="1"/>
  <c r="O59" i="106" a="1"/>
  <c r="O59" i="106" s="1"/>
  <c r="K58" i="106" a="1"/>
  <c r="K58" i="106" s="1"/>
  <c r="Q57" i="106" a="1"/>
  <c r="Q57" i="106" s="1"/>
  <c r="M56" i="106" a="1"/>
  <c r="M56" i="106" s="1"/>
  <c r="S55" i="106" a="1"/>
  <c r="S55" i="106" s="1"/>
  <c r="O54" i="106" a="1"/>
  <c r="O54" i="106" s="1"/>
  <c r="D54" i="106" a="1"/>
  <c r="D54" i="106" s="1"/>
  <c r="Q52" i="106" a="1"/>
  <c r="Q52" i="106" s="1"/>
  <c r="F52" i="106" a="1"/>
  <c r="F52" i="106" s="1"/>
  <c r="S50" i="106" a="1"/>
  <c r="S50" i="106" s="1"/>
  <c r="H50" i="106" a="1"/>
  <c r="H50" i="106" s="1"/>
  <c r="D49" i="106" a="1"/>
  <c r="D49" i="106" s="1"/>
  <c r="J48" i="106" a="1"/>
  <c r="J48" i="106" s="1"/>
  <c r="S47" i="106" a="1"/>
  <c r="S47" i="106" s="1"/>
  <c r="N47" i="106" a="1"/>
  <c r="N47" i="106" s="1"/>
  <c r="G47" i="106" a="1"/>
  <c r="G47" i="106" s="1"/>
  <c r="S46" i="106" a="1"/>
  <c r="S46" i="106" s="1"/>
  <c r="P46" i="106" a="1"/>
  <c r="P46" i="106" s="1"/>
  <c r="K46" i="106" a="1"/>
  <c r="K46" i="106" s="1"/>
  <c r="H46" i="106" a="1"/>
  <c r="H46" i="106" s="1"/>
  <c r="C46" i="106" a="1"/>
  <c r="C46" i="106" s="1"/>
  <c r="Q45" i="106" a="1"/>
  <c r="Q45" i="106" s="1"/>
  <c r="L45" i="106" a="1"/>
  <c r="L45" i="106" s="1"/>
  <c r="I45" i="106" a="1"/>
  <c r="I45" i="106" s="1"/>
  <c r="D45" i="106" a="1"/>
  <c r="D45" i="106" s="1"/>
  <c r="R44" i="106" a="1"/>
  <c r="R44" i="106" s="1"/>
  <c r="M44" i="106" a="1"/>
  <c r="M44" i="106" s="1"/>
  <c r="J44" i="106" a="1"/>
  <c r="J44" i="106" s="1"/>
  <c r="F61" i="106" a="1"/>
  <c r="F61" i="106" s="1"/>
  <c r="S58" i="106" a="1"/>
  <c r="S58" i="106" s="1"/>
  <c r="H58" i="106" a="1"/>
  <c r="H58" i="106" s="1"/>
  <c r="D57" i="106" a="1"/>
  <c r="D57" i="106" s="1"/>
  <c r="J56" i="106" a="1"/>
  <c r="J56" i="106" s="1"/>
  <c r="F55" i="106" a="1"/>
  <c r="F55" i="106" s="1"/>
  <c r="L54" i="106" a="1"/>
  <c r="L54" i="106" s="1"/>
  <c r="H53" i="106" a="1"/>
  <c r="H53" i="106" s="1"/>
  <c r="N52" i="106" a="1"/>
  <c r="N52" i="106" s="1"/>
  <c r="J51" i="106" a="1"/>
  <c r="J51" i="106" s="1"/>
  <c r="P50" i="106" a="1"/>
  <c r="P50" i="106" s="1"/>
  <c r="L49" i="106" a="1"/>
  <c r="L49" i="106" s="1"/>
  <c r="R48" i="106" a="1"/>
  <c r="R48" i="106" s="1"/>
  <c r="M47" i="106" a="1"/>
  <c r="M47" i="106" s="1"/>
  <c r="J47" i="106" a="1"/>
  <c r="J47" i="106" s="1"/>
  <c r="D47" i="106" a="1"/>
  <c r="D47" i="106" s="1"/>
  <c r="R46" i="106" a="1"/>
  <c r="R46" i="106" s="1"/>
  <c r="M46" i="106" a="1"/>
  <c r="M46" i="106" s="1"/>
  <c r="J46" i="106" a="1"/>
  <c r="J46" i="106" s="1"/>
  <c r="E46" i="106" a="1"/>
  <c r="E46" i="106" s="1"/>
  <c r="S45" i="106" a="1"/>
  <c r="S45" i="106" s="1"/>
  <c r="N45" i="106" a="1"/>
  <c r="N45" i="106" s="1"/>
  <c r="K45" i="106" a="1"/>
  <c r="K45" i="106" s="1"/>
  <c r="F45" i="106" a="1"/>
  <c r="F45" i="106" s="1"/>
  <c r="C45" i="106" a="1"/>
  <c r="C45" i="106" s="1"/>
  <c r="O44" i="106" a="1"/>
  <c r="O44" i="106" s="1"/>
  <c r="L44" i="106" a="1"/>
  <c r="L44" i="106" s="1"/>
  <c r="L57" i="106" a="1"/>
  <c r="L57" i="106" s="1"/>
  <c r="C55" i="106" a="1"/>
  <c r="C55" i="106" s="1"/>
  <c r="C50" i="106" a="1"/>
  <c r="C50" i="106" s="1"/>
  <c r="C47" i="106" a="1"/>
  <c r="C47" i="106" s="1"/>
  <c r="P45" i="106" a="1"/>
  <c r="P45" i="106" s="1"/>
  <c r="E45" i="106" a="1"/>
  <c r="E45" i="106" s="1"/>
  <c r="G44" i="106" a="1"/>
  <c r="G44" i="106" s="1"/>
  <c r="S43" i="106" a="1"/>
  <c r="S43" i="106" s="1"/>
  <c r="P43" i="106" a="1"/>
  <c r="P43" i="106" s="1"/>
  <c r="K43" i="106" a="1"/>
  <c r="K43" i="106" s="1"/>
  <c r="H43" i="106" a="1"/>
  <c r="H43" i="106" s="1"/>
  <c r="C43" i="106" a="1"/>
  <c r="C43" i="106" s="1"/>
  <c r="Q42" i="106" a="1"/>
  <c r="Q42" i="106" s="1"/>
  <c r="L42" i="106" a="1"/>
  <c r="L42" i="106" s="1"/>
  <c r="I42" i="106" a="1"/>
  <c r="I42" i="106" s="1"/>
  <c r="D42" i="106" a="1"/>
  <c r="D42" i="106" s="1"/>
  <c r="R41" i="106" a="1"/>
  <c r="R41" i="106" s="1"/>
  <c r="M41" i="106" a="1"/>
  <c r="M41" i="106" s="1"/>
  <c r="J41" i="106" a="1"/>
  <c r="J41" i="106" s="1"/>
  <c r="E41" i="106" a="1"/>
  <c r="E41" i="106" s="1"/>
  <c r="S40" i="106" a="1"/>
  <c r="S40" i="106" s="1"/>
  <c r="N40" i="106" a="1"/>
  <c r="N40" i="106" s="1"/>
  <c r="K40" i="106" a="1"/>
  <c r="K40" i="106" s="1"/>
  <c r="F40" i="106" a="1"/>
  <c r="F40" i="106" s="1"/>
  <c r="C40" i="106" a="1"/>
  <c r="C40" i="106" s="1"/>
  <c r="O39" i="106" a="1"/>
  <c r="O39" i="106" s="1"/>
  <c r="L39" i="106" a="1"/>
  <c r="L39" i="106" s="1"/>
  <c r="G39" i="106" a="1"/>
  <c r="G39" i="106" s="1"/>
  <c r="D39" i="106" a="1"/>
  <c r="D39" i="106" s="1"/>
  <c r="P38" i="106" a="1"/>
  <c r="P38" i="106" s="1"/>
  <c r="M38" i="106" a="1"/>
  <c r="M38" i="106" s="1"/>
  <c r="H38" i="106" a="1"/>
  <c r="H38" i="106" s="1"/>
  <c r="E38" i="106" a="1"/>
  <c r="E38" i="106" s="1"/>
  <c r="Q37" i="106" a="1"/>
  <c r="Q37" i="106" s="1"/>
  <c r="N37" i="106" a="1"/>
  <c r="N37" i="106" s="1"/>
  <c r="I37" i="106" a="1"/>
  <c r="I37" i="106" s="1"/>
  <c r="F37" i="106" a="1"/>
  <c r="F37" i="106" s="1"/>
  <c r="R36" i="106" a="1"/>
  <c r="R36" i="106" s="1"/>
  <c r="O36" i="106" a="1"/>
  <c r="O36" i="106" s="1"/>
  <c r="J36" i="106" a="1"/>
  <c r="J36" i="106" s="1"/>
  <c r="G36" i="106" a="1"/>
  <c r="G36" i="106" s="1"/>
  <c r="S35" i="106" a="1"/>
  <c r="S35" i="106" s="1"/>
  <c r="P35" i="106" a="1"/>
  <c r="P35" i="106" s="1"/>
  <c r="K35" i="106" a="1"/>
  <c r="K35" i="106" s="1"/>
  <c r="H35" i="106" a="1"/>
  <c r="H35" i="106" s="1"/>
  <c r="C35" i="106" a="1"/>
  <c r="C35" i="106" s="1"/>
  <c r="Q34" i="106" a="1"/>
  <c r="Q34" i="106" s="1"/>
  <c r="L34" i="106" a="1"/>
  <c r="L34" i="106" s="1"/>
  <c r="I34" i="106" a="1"/>
  <c r="I34" i="106" s="1"/>
  <c r="D34" i="106" a="1"/>
  <c r="D34" i="106" s="1"/>
  <c r="R33" i="106" a="1"/>
  <c r="R33" i="106" s="1"/>
  <c r="M33" i="106" a="1"/>
  <c r="M33" i="106" s="1"/>
  <c r="J33" i="106" a="1"/>
  <c r="J33" i="106" s="1"/>
  <c r="E33" i="106" a="1"/>
  <c r="E33" i="106" s="1"/>
  <c r="S32" i="106" a="1"/>
  <c r="S32" i="106" s="1"/>
  <c r="N32" i="106" a="1"/>
  <c r="N32" i="106" s="1"/>
  <c r="K32" i="106" a="1"/>
  <c r="K32" i="106" s="1"/>
  <c r="F32" i="106" a="1"/>
  <c r="F32" i="106" s="1"/>
  <c r="C32" i="106" a="1"/>
  <c r="C32" i="106" s="1"/>
  <c r="O31" i="106" a="1"/>
  <c r="O31" i="106" s="1"/>
  <c r="L31" i="106" a="1"/>
  <c r="L31" i="106" s="1"/>
  <c r="G31" i="106" a="1"/>
  <c r="G31" i="106" s="1"/>
  <c r="D31" i="106" a="1"/>
  <c r="D31" i="106" s="1"/>
  <c r="P30" i="106" a="1"/>
  <c r="P30" i="106" s="1"/>
  <c r="M30" i="106" a="1"/>
  <c r="M30" i="106" s="1"/>
  <c r="H30" i="106" a="1"/>
  <c r="H30" i="106" s="1"/>
  <c r="E30" i="106" a="1"/>
  <c r="E30" i="106" s="1"/>
  <c r="Q29" i="106" a="1"/>
  <c r="Q29" i="106" s="1"/>
  <c r="N29" i="106" a="1"/>
  <c r="N29" i="106" s="1"/>
  <c r="I29" i="106" a="1"/>
  <c r="I29" i="106" s="1"/>
  <c r="S28" i="106" a="1"/>
  <c r="S28" i="106" s="1"/>
  <c r="O28" i="106" a="1"/>
  <c r="O28" i="106" s="1"/>
  <c r="K28" i="106" a="1"/>
  <c r="K28" i="106" s="1"/>
  <c r="G28" i="106" a="1"/>
  <c r="G28" i="106" s="1"/>
  <c r="C28" i="106" a="1"/>
  <c r="C28" i="106" s="1"/>
  <c r="P27" i="106" a="1"/>
  <c r="P27" i="106" s="1"/>
  <c r="H27" i="106" a="1"/>
  <c r="H27" i="106" s="1"/>
  <c r="D27" i="106" a="1"/>
  <c r="D27" i="106" s="1"/>
  <c r="Q26" i="106" a="1"/>
  <c r="Q26" i="106" s="1"/>
  <c r="M26" i="106" a="1"/>
  <c r="M26" i="106" s="1"/>
  <c r="I26" i="106" a="1"/>
  <c r="I26" i="106" s="1"/>
  <c r="E26" i="106" a="1"/>
  <c r="E26" i="106" s="1"/>
  <c r="R25" i="106" a="1"/>
  <c r="R25" i="106" s="1"/>
  <c r="N25" i="106" a="1"/>
  <c r="N25" i="106" s="1"/>
  <c r="G24" i="106" a="1"/>
  <c r="G24" i="106" s="1"/>
  <c r="E24" i="106" a="1"/>
  <c r="E24" i="106" s="1"/>
  <c r="C24" i="106" a="1"/>
  <c r="C24" i="106" s="1"/>
  <c r="N23" i="106" a="1"/>
  <c r="N23" i="106" s="1"/>
  <c r="J23" i="106" a="1"/>
  <c r="J23" i="106" s="1"/>
  <c r="F23" i="106" a="1"/>
  <c r="F23" i="106" s="1"/>
  <c r="S22" i="106" a="1"/>
  <c r="S22" i="106" s="1"/>
  <c r="Q22" i="106" a="1"/>
  <c r="Q22" i="106" s="1"/>
  <c r="M22" i="106" a="1"/>
  <c r="M22" i="106" s="1"/>
  <c r="G22" i="106" a="1"/>
  <c r="G22" i="106" s="1"/>
  <c r="E22" i="106" a="1"/>
  <c r="E22" i="106" s="1"/>
  <c r="P21" i="106" a="1"/>
  <c r="P21" i="106" s="1"/>
  <c r="N21" i="106" a="1"/>
  <c r="N21" i="106" s="1"/>
  <c r="H21" i="106" a="1"/>
  <c r="H21" i="106" s="1"/>
  <c r="D21" i="106" a="1"/>
  <c r="D21" i="106" s="1"/>
  <c r="C20" i="106" a="1"/>
  <c r="C20" i="106" s="1"/>
  <c r="C18" i="106" a="1"/>
  <c r="C18" i="106" s="1"/>
  <c r="C16" i="106" a="1"/>
  <c r="C16" i="106" s="1"/>
  <c r="J59" i="106" a="1"/>
  <c r="J59" i="106" s="1"/>
  <c r="R56" i="106" a="1"/>
  <c r="R56" i="106" s="1"/>
  <c r="R51" i="106" a="1"/>
  <c r="R51" i="106" s="1"/>
  <c r="I49" i="106" a="1"/>
  <c r="I49" i="106" s="1"/>
  <c r="G46" i="106" a="1"/>
  <c r="G46" i="106" s="1"/>
  <c r="M45" i="106" a="1"/>
  <c r="M45" i="106" s="1"/>
  <c r="I44" i="106" a="1"/>
  <c r="I44" i="106" s="1"/>
  <c r="D44" i="106" a="1"/>
  <c r="D44" i="106" s="1"/>
  <c r="R43" i="106" a="1"/>
  <c r="R43" i="106" s="1"/>
  <c r="M43" i="106" a="1"/>
  <c r="M43" i="106" s="1"/>
  <c r="J43" i="106" a="1"/>
  <c r="J43" i="106" s="1"/>
  <c r="E43" i="106" a="1"/>
  <c r="E43" i="106" s="1"/>
  <c r="S42" i="106" a="1"/>
  <c r="S42" i="106" s="1"/>
  <c r="N42" i="106" a="1"/>
  <c r="N42" i="106" s="1"/>
  <c r="K42" i="106" a="1"/>
  <c r="K42" i="106" s="1"/>
  <c r="F42" i="106" a="1"/>
  <c r="F42" i="106" s="1"/>
  <c r="C42" i="106" a="1"/>
  <c r="C42" i="106" s="1"/>
  <c r="O41" i="106" a="1"/>
  <c r="O41" i="106" s="1"/>
  <c r="L41" i="106" a="1"/>
  <c r="L41" i="106" s="1"/>
  <c r="G41" i="106" a="1"/>
  <c r="G41" i="106" s="1"/>
  <c r="D41" i="106" a="1"/>
  <c r="D41" i="106" s="1"/>
  <c r="P40" i="106" a="1"/>
  <c r="P40" i="106" s="1"/>
  <c r="M40" i="106" a="1"/>
  <c r="M40" i="106" s="1"/>
  <c r="H40" i="106" a="1"/>
  <c r="H40" i="106" s="1"/>
  <c r="E40" i="106" a="1"/>
  <c r="E40" i="106" s="1"/>
  <c r="Q39" i="106" a="1"/>
  <c r="Q39" i="106" s="1"/>
  <c r="N39" i="106" a="1"/>
  <c r="N39" i="106" s="1"/>
  <c r="I39" i="106" a="1"/>
  <c r="I39" i="106" s="1"/>
  <c r="F39" i="106" a="1"/>
  <c r="F39" i="106" s="1"/>
  <c r="R38" i="106" a="1"/>
  <c r="R38" i="106" s="1"/>
  <c r="O38" i="106" a="1"/>
  <c r="O38" i="106" s="1"/>
  <c r="J38" i="106" a="1"/>
  <c r="J38" i="106" s="1"/>
  <c r="G38" i="106" a="1"/>
  <c r="G38" i="106" s="1"/>
  <c r="S37" i="106" a="1"/>
  <c r="S37" i="106" s="1"/>
  <c r="P37" i="106" a="1"/>
  <c r="P37" i="106" s="1"/>
  <c r="K37" i="106" a="1"/>
  <c r="K37" i="106" s="1"/>
  <c r="H37" i="106" a="1"/>
  <c r="H37" i="106" s="1"/>
  <c r="C37" i="106" a="1"/>
  <c r="C37" i="106" s="1"/>
  <c r="Q36" i="106" a="1"/>
  <c r="Q36" i="106" s="1"/>
  <c r="L36" i="106" a="1"/>
  <c r="L36" i="106" s="1"/>
  <c r="I36" i="106" a="1"/>
  <c r="I36" i="106" s="1"/>
  <c r="D36" i="106" a="1"/>
  <c r="D36" i="106" s="1"/>
  <c r="R35" i="106" a="1"/>
  <c r="R35" i="106" s="1"/>
  <c r="M35" i="106" a="1"/>
  <c r="M35" i="106" s="1"/>
  <c r="J35" i="106" a="1"/>
  <c r="J35" i="106" s="1"/>
  <c r="E35" i="106" a="1"/>
  <c r="E35" i="106" s="1"/>
  <c r="S34" i="106" a="1"/>
  <c r="S34" i="106" s="1"/>
  <c r="N34" i="106" a="1"/>
  <c r="N34" i="106" s="1"/>
  <c r="K34" i="106" a="1"/>
  <c r="K34" i="106" s="1"/>
  <c r="F34" i="106" a="1"/>
  <c r="F34" i="106" s="1"/>
  <c r="C34" i="106" a="1"/>
  <c r="C34" i="106" s="1"/>
  <c r="O33" i="106" a="1"/>
  <c r="O33" i="106" s="1"/>
  <c r="L33" i="106" a="1"/>
  <c r="L33" i="106" s="1"/>
  <c r="G33" i="106" a="1"/>
  <c r="G33" i="106" s="1"/>
  <c r="D33" i="106" a="1"/>
  <c r="D33" i="106" s="1"/>
  <c r="P32" i="106" a="1"/>
  <c r="P32" i="106" s="1"/>
  <c r="M32" i="106" a="1"/>
  <c r="M32" i="106" s="1"/>
  <c r="H32" i="106" a="1"/>
  <c r="H32" i="106" s="1"/>
  <c r="E32" i="106" a="1"/>
  <c r="E32" i="106" s="1"/>
  <c r="Q31" i="106" a="1"/>
  <c r="Q31" i="106" s="1"/>
  <c r="N31" i="106" a="1"/>
  <c r="N31" i="106" s="1"/>
  <c r="I31" i="106" a="1"/>
  <c r="I31" i="106" s="1"/>
  <c r="F31" i="106" a="1"/>
  <c r="F31" i="106" s="1"/>
  <c r="R30" i="106" a="1"/>
  <c r="R30" i="106" s="1"/>
  <c r="O30" i="106" a="1"/>
  <c r="O30" i="106" s="1"/>
  <c r="J30" i="106" a="1"/>
  <c r="J30" i="106" s="1"/>
  <c r="G30" i="106" a="1"/>
  <c r="G30" i="106" s="1"/>
  <c r="S29" i="106" a="1"/>
  <c r="S29" i="106" s="1"/>
  <c r="P29" i="106" a="1"/>
  <c r="P29" i="106" s="1"/>
  <c r="K29" i="106" a="1"/>
  <c r="K29" i="106" s="1"/>
  <c r="H29" i="106" a="1"/>
  <c r="H29" i="106" s="1"/>
  <c r="F29" i="106" a="1"/>
  <c r="F29" i="106" s="1"/>
  <c r="D29" i="106" a="1"/>
  <c r="D29" i="106" s="1"/>
  <c r="Q28" i="106" a="1"/>
  <c r="Q28" i="106" s="1"/>
  <c r="M28" i="106" a="1"/>
  <c r="M28" i="106" s="1"/>
  <c r="I28" i="106" a="1"/>
  <c r="I28" i="106" s="1"/>
  <c r="E28" i="106" a="1"/>
  <c r="E28" i="106" s="1"/>
  <c r="R27" i="106" a="1"/>
  <c r="R27" i="106" s="1"/>
  <c r="N27" i="106" a="1"/>
  <c r="N27" i="106" s="1"/>
  <c r="L27" i="106" a="1"/>
  <c r="L27" i="106" s="1"/>
  <c r="J27" i="106" a="1"/>
  <c r="J27" i="106" s="1"/>
  <c r="F27" i="106" a="1"/>
  <c r="F27" i="106" s="1"/>
  <c r="S26" i="106" a="1"/>
  <c r="S26" i="106" s="1"/>
  <c r="O26" i="106" a="1"/>
  <c r="O26" i="106" s="1"/>
  <c r="K26" i="106" a="1"/>
  <c r="K26" i="106" s="1"/>
  <c r="G26" i="106" a="1"/>
  <c r="G26" i="106" s="1"/>
  <c r="C26" i="106" a="1"/>
  <c r="C26" i="106" s="1"/>
  <c r="P25" i="106" a="1"/>
  <c r="P25" i="106" s="1"/>
  <c r="L25" i="106" a="1"/>
  <c r="L25" i="106" s="1"/>
  <c r="J25" i="106" a="1"/>
  <c r="J25" i="106" s="1"/>
  <c r="H25" i="106" a="1"/>
  <c r="H25" i="106" s="1"/>
  <c r="F25" i="106" a="1"/>
  <c r="F25" i="106" s="1"/>
  <c r="D25" i="106" a="1"/>
  <c r="D25" i="106" s="1"/>
  <c r="S24" i="106" a="1"/>
  <c r="S24" i="106" s="1"/>
  <c r="Q24" i="106" a="1"/>
  <c r="Q24" i="106" s="1"/>
  <c r="O24" i="106" a="1"/>
  <c r="O24" i="106" s="1"/>
  <c r="M24" i="106" a="1"/>
  <c r="M24" i="106" s="1"/>
  <c r="K24" i="106" a="1"/>
  <c r="K24" i="106" s="1"/>
  <c r="I24" i="106" a="1"/>
  <c r="I24" i="106" s="1"/>
  <c r="R23" i="106" a="1"/>
  <c r="R23" i="106" s="1"/>
  <c r="P23" i="106" a="1"/>
  <c r="P23" i="106" s="1"/>
  <c r="L23" i="106" a="1"/>
  <c r="L23" i="106" s="1"/>
  <c r="H23" i="106" a="1"/>
  <c r="H23" i="106" s="1"/>
  <c r="D23" i="106" a="1"/>
  <c r="D23" i="106" s="1"/>
  <c r="O22" i="106" a="1"/>
  <c r="O22" i="106" s="1"/>
  <c r="K22" i="106" a="1"/>
  <c r="K22" i="106" s="1"/>
  <c r="I22" i="106" a="1"/>
  <c r="I22" i="106" s="1"/>
  <c r="C22" i="106" a="1"/>
  <c r="C22" i="106" s="1"/>
  <c r="R21" i="106" a="1"/>
  <c r="R21" i="106" s="1"/>
  <c r="L21" i="106" a="1"/>
  <c r="L21" i="106" s="1"/>
  <c r="J21" i="106" a="1"/>
  <c r="J21" i="106" s="1"/>
  <c r="F21" i="106" a="1"/>
  <c r="F21" i="106" s="1"/>
  <c r="D19" i="106" a="1"/>
  <c r="D19" i="106" s="1"/>
  <c r="D17" i="106" a="1"/>
  <c r="D17" i="106" s="1"/>
  <c r="P58" i="106" a="1"/>
  <c r="P58" i="106" s="1"/>
  <c r="P53" i="106" a="1"/>
  <c r="P53" i="106" s="1"/>
  <c r="G51" i="106" a="1"/>
  <c r="G51" i="106" s="1"/>
  <c r="O46" i="106" a="1"/>
  <c r="O46" i="106" s="1"/>
  <c r="D46" i="106" a="1"/>
  <c r="D46" i="106" s="1"/>
  <c r="Q44" i="106" a="1"/>
  <c r="Q44" i="106" s="1"/>
  <c r="F44" i="106" a="1"/>
  <c r="F44" i="106" s="1"/>
  <c r="C44" i="106" a="1"/>
  <c r="C44" i="106" s="1"/>
  <c r="O43" i="106" a="1"/>
  <c r="O43" i="106" s="1"/>
  <c r="L43" i="106" a="1"/>
  <c r="L43" i="106" s="1"/>
  <c r="G43" i="106" a="1"/>
  <c r="G43" i="106" s="1"/>
  <c r="D43" i="106" a="1"/>
  <c r="D43" i="106" s="1"/>
  <c r="P42" i="106" a="1"/>
  <c r="P42" i="106" s="1"/>
  <c r="M42" i="106" a="1"/>
  <c r="M42" i="106" s="1"/>
  <c r="H42" i="106" a="1"/>
  <c r="H42" i="106" s="1"/>
  <c r="E42" i="106" a="1"/>
  <c r="E42" i="106" s="1"/>
  <c r="Q41" i="106" a="1"/>
  <c r="Q41" i="106" s="1"/>
  <c r="N41" i="106" a="1"/>
  <c r="N41" i="106" s="1"/>
  <c r="I41" i="106" a="1"/>
  <c r="I41" i="106" s="1"/>
  <c r="F41" i="106" a="1"/>
  <c r="F41" i="106" s="1"/>
  <c r="R40" i="106" a="1"/>
  <c r="R40" i="106" s="1"/>
  <c r="O40" i="106" a="1"/>
  <c r="O40" i="106" s="1"/>
  <c r="J40" i="106" a="1"/>
  <c r="J40" i="106" s="1"/>
  <c r="G40" i="106" a="1"/>
  <c r="G40" i="106" s="1"/>
  <c r="S39" i="106" a="1"/>
  <c r="S39" i="106" s="1"/>
  <c r="P39" i="106" a="1"/>
  <c r="P39" i="106" s="1"/>
  <c r="K39" i="106" a="1"/>
  <c r="K39" i="106" s="1"/>
  <c r="H39" i="106" a="1"/>
  <c r="H39" i="106" s="1"/>
  <c r="C39" i="106" a="1"/>
  <c r="C39" i="106" s="1"/>
  <c r="Q38" i="106" a="1"/>
  <c r="Q38" i="106" s="1"/>
  <c r="L38" i="106" a="1"/>
  <c r="L38" i="106" s="1"/>
  <c r="I38" i="106" a="1"/>
  <c r="I38" i="106" s="1"/>
  <c r="D38" i="106" a="1"/>
  <c r="D38" i="106" s="1"/>
  <c r="R37" i="106" a="1"/>
  <c r="R37" i="106" s="1"/>
  <c r="M37" i="106" a="1"/>
  <c r="M37" i="106" s="1"/>
  <c r="J37" i="106" a="1"/>
  <c r="J37" i="106" s="1"/>
  <c r="E37" i="106" a="1"/>
  <c r="E37" i="106" s="1"/>
  <c r="S36" i="106" a="1"/>
  <c r="S36" i="106" s="1"/>
  <c r="N36" i="106" a="1"/>
  <c r="N36" i="106" s="1"/>
  <c r="K36" i="106" a="1"/>
  <c r="K36" i="106" s="1"/>
  <c r="F36" i="106" a="1"/>
  <c r="F36" i="106" s="1"/>
  <c r="C36" i="106" a="1"/>
  <c r="C36" i="106" s="1"/>
  <c r="O35" i="106" a="1"/>
  <c r="O35" i="106" s="1"/>
  <c r="L35" i="106" a="1"/>
  <c r="L35" i="106" s="1"/>
  <c r="G35" i="106" a="1"/>
  <c r="G35" i="106" s="1"/>
  <c r="D35" i="106" a="1"/>
  <c r="D35" i="106" s="1"/>
  <c r="P34" i="106" a="1"/>
  <c r="P34" i="106" s="1"/>
  <c r="M34" i="106" a="1"/>
  <c r="M34" i="106" s="1"/>
  <c r="H34" i="106" a="1"/>
  <c r="H34" i="106" s="1"/>
  <c r="E34" i="106" a="1"/>
  <c r="E34" i="106" s="1"/>
  <c r="Q33" i="106" a="1"/>
  <c r="Q33" i="106" s="1"/>
  <c r="N33" i="106" a="1"/>
  <c r="N33" i="106" s="1"/>
  <c r="I33" i="106" a="1"/>
  <c r="I33" i="106" s="1"/>
  <c r="F33" i="106" a="1"/>
  <c r="F33" i="106" s="1"/>
  <c r="R32" i="106" a="1"/>
  <c r="R32" i="106" s="1"/>
  <c r="O32" i="106" a="1"/>
  <c r="O32" i="106" s="1"/>
  <c r="J32" i="106" a="1"/>
  <c r="J32" i="106" s="1"/>
  <c r="G32" i="106" a="1"/>
  <c r="G32" i="106" s="1"/>
  <c r="S31" i="106" a="1"/>
  <c r="S31" i="106" s="1"/>
  <c r="P31" i="106" a="1"/>
  <c r="P31" i="106" s="1"/>
  <c r="K31" i="106" a="1"/>
  <c r="K31" i="106" s="1"/>
  <c r="H31" i="106" a="1"/>
  <c r="H31" i="106" s="1"/>
  <c r="C31" i="106" a="1"/>
  <c r="C31" i="106" s="1"/>
  <c r="Q30" i="106" a="1"/>
  <c r="Q30" i="106" s="1"/>
  <c r="L30" i="106" a="1"/>
  <c r="L30" i="106" s="1"/>
  <c r="I30" i="106" a="1"/>
  <c r="I30" i="106" s="1"/>
  <c r="D30" i="106" a="1"/>
  <c r="D30" i="106" s="1"/>
  <c r="R29" i="106" a="1"/>
  <c r="R29" i="106" s="1"/>
  <c r="M29" i="106" a="1"/>
  <c r="M29" i="106" s="1"/>
  <c r="J29" i="106" a="1"/>
  <c r="J29" i="106" s="1"/>
  <c r="K38" i="106" a="1"/>
  <c r="K38" i="106" s="1"/>
  <c r="F38" i="106" a="1"/>
  <c r="F38" i="106" s="1"/>
  <c r="C38" i="106" a="1"/>
  <c r="C38" i="106" s="1"/>
  <c r="O37" i="106" a="1"/>
  <c r="O37" i="106" s="1"/>
  <c r="L37" i="106" a="1"/>
  <c r="L37" i="106" s="1"/>
  <c r="G37" i="106" a="1"/>
  <c r="G37" i="106" s="1"/>
  <c r="D37" i="106" a="1"/>
  <c r="D37" i="106" s="1"/>
  <c r="P36" i="106" a="1"/>
  <c r="P36" i="106" s="1"/>
  <c r="M36" i="106" a="1"/>
  <c r="M36" i="106" s="1"/>
  <c r="H36" i="106" a="1"/>
  <c r="H36" i="106" s="1"/>
  <c r="E36" i="106" a="1"/>
  <c r="E36" i="106" s="1"/>
  <c r="Q35" i="106" a="1"/>
  <c r="Q35" i="106" s="1"/>
  <c r="N35" i="106" a="1"/>
  <c r="N35" i="106" s="1"/>
  <c r="I35" i="106" a="1"/>
  <c r="I35" i="106" s="1"/>
  <c r="F35" i="106" a="1"/>
  <c r="F35" i="106" s="1"/>
  <c r="R34" i="106" a="1"/>
  <c r="R34" i="106" s="1"/>
  <c r="O34" i="106" a="1"/>
  <c r="O34" i="106" s="1"/>
  <c r="J34" i="106" a="1"/>
  <c r="J34" i="106" s="1"/>
  <c r="G34" i="106" a="1"/>
  <c r="G34" i="106" s="1"/>
  <c r="S33" i="106" a="1"/>
  <c r="S33" i="106" s="1"/>
  <c r="P33" i="106" a="1"/>
  <c r="P33" i="106" s="1"/>
  <c r="K33" i="106" a="1"/>
  <c r="K33" i="106" s="1"/>
  <c r="H33" i="106" a="1"/>
  <c r="H33" i="106" s="1"/>
  <c r="C33" i="106" a="1"/>
  <c r="C33" i="106" s="1"/>
  <c r="Q32" i="106" a="1"/>
  <c r="Q32" i="106" s="1"/>
  <c r="L32" i="106" a="1"/>
  <c r="L32" i="106" s="1"/>
  <c r="I32" i="106" a="1"/>
  <c r="I32" i="106" s="1"/>
  <c r="D32" i="106" a="1"/>
  <c r="D32" i="106" s="1"/>
  <c r="R31" i="106" a="1"/>
  <c r="R31" i="106" s="1"/>
  <c r="M31" i="106" a="1"/>
  <c r="M31" i="106" s="1"/>
  <c r="J31" i="106" a="1"/>
  <c r="J31" i="106" s="1"/>
  <c r="E31" i="106" a="1"/>
  <c r="E31" i="106" s="1"/>
  <c r="S30" i="106" a="1"/>
  <c r="S30" i="106" s="1"/>
  <c r="N30" i="106" a="1"/>
  <c r="N30" i="106" s="1"/>
  <c r="K30" i="106" a="1"/>
  <c r="K30" i="106" s="1"/>
  <c r="F30" i="106" a="1"/>
  <c r="F30" i="106" s="1"/>
  <c r="N55" i="106" a="1"/>
  <c r="N55" i="106" s="1"/>
  <c r="E53" i="106" a="1"/>
  <c r="E53" i="106" s="1"/>
  <c r="E48" i="106" a="1"/>
  <c r="E48" i="106" s="1"/>
  <c r="F47" i="106" a="1"/>
  <c r="F47" i="106" s="1"/>
  <c r="L46" i="106" a="1"/>
  <c r="L46" i="106" s="1"/>
  <c r="H45" i="106" a="1"/>
  <c r="H45" i="106" s="1"/>
  <c r="N44" i="106" a="1"/>
  <c r="N44" i="106" s="1"/>
  <c r="H44" i="106" a="1"/>
  <c r="H44" i="106" s="1"/>
  <c r="E44" i="106" a="1"/>
  <c r="E44" i="106" s="1"/>
  <c r="Q43" i="106" a="1"/>
  <c r="Q43" i="106" s="1"/>
  <c r="N43" i="106" a="1"/>
  <c r="N43" i="106" s="1"/>
  <c r="I43" i="106" a="1"/>
  <c r="I43" i="106" s="1"/>
  <c r="F43" i="106" a="1"/>
  <c r="F43" i="106" s="1"/>
  <c r="R42" i="106" a="1"/>
  <c r="R42" i="106" s="1"/>
  <c r="O42" i="106" a="1"/>
  <c r="O42" i="106" s="1"/>
  <c r="J42" i="106" a="1"/>
  <c r="J42" i="106" s="1"/>
  <c r="G42" i="106" a="1"/>
  <c r="G42" i="106" s="1"/>
  <c r="S41" i="106" a="1"/>
  <c r="S41" i="106" s="1"/>
  <c r="P41" i="106" a="1"/>
  <c r="P41" i="106" s="1"/>
  <c r="K41" i="106" a="1"/>
  <c r="K41" i="106" s="1"/>
  <c r="H41" i="106" a="1"/>
  <c r="H41" i="106" s="1"/>
  <c r="C41" i="106" a="1"/>
  <c r="C41" i="106" s="1"/>
  <c r="Q40" i="106" a="1"/>
  <c r="Q40" i="106" s="1"/>
  <c r="L40" i="106" a="1"/>
  <c r="L40" i="106" s="1"/>
  <c r="I40" i="106" a="1"/>
  <c r="I40" i="106" s="1"/>
  <c r="D40" i="106" a="1"/>
  <c r="D40" i="106" s="1"/>
  <c r="R39" i="106" a="1"/>
  <c r="R39" i="106" s="1"/>
  <c r="M39" i="106" a="1"/>
  <c r="M39" i="106" s="1"/>
  <c r="J39" i="106" a="1"/>
  <c r="J39" i="106" s="1"/>
  <c r="E39" i="106" a="1"/>
  <c r="E39" i="106" s="1"/>
  <c r="S38" i="106" a="1"/>
  <c r="S38" i="106" s="1"/>
  <c r="N38" i="106" a="1"/>
  <c r="N38" i="106" s="1"/>
  <c r="C30" i="106" a="1"/>
  <c r="C30" i="106" s="1"/>
  <c r="R28" i="106" a="1"/>
  <c r="R28" i="106" s="1"/>
  <c r="J28" i="106" a="1"/>
  <c r="J28" i="106" s="1"/>
  <c r="S27" i="106" a="1"/>
  <c r="S27" i="106" s="1"/>
  <c r="K27" i="106" a="1"/>
  <c r="K27" i="106" s="1"/>
  <c r="C27" i="106" a="1"/>
  <c r="C27" i="106" s="1"/>
  <c r="L26" i="106" a="1"/>
  <c r="L26" i="106" s="1"/>
  <c r="D26" i="106" a="1"/>
  <c r="D26" i="106" s="1"/>
  <c r="M25" i="106" a="1"/>
  <c r="M25" i="106" s="1"/>
  <c r="E25" i="106" a="1"/>
  <c r="E25" i="106" s="1"/>
  <c r="N24" i="106" a="1"/>
  <c r="N24" i="106" s="1"/>
  <c r="F24" i="106" a="1"/>
  <c r="F24" i="106" s="1"/>
  <c r="O23" i="106" a="1"/>
  <c r="O23" i="106" s="1"/>
  <c r="G23" i="106" a="1"/>
  <c r="G23" i="106" s="1"/>
  <c r="P22" i="106" a="1"/>
  <c r="P22" i="106" s="1"/>
  <c r="H22" i="106" a="1"/>
  <c r="H22" i="106" s="1"/>
  <c r="Q21" i="106" a="1"/>
  <c r="Q21" i="106" s="1"/>
  <c r="I21" i="106" a="1"/>
  <c r="I21" i="106" s="1"/>
  <c r="C19" i="106" a="1"/>
  <c r="C19" i="106" s="1"/>
  <c r="D18" i="106" a="1"/>
  <c r="D18" i="106" s="1"/>
  <c r="C15" i="106" a="1"/>
  <c r="C15" i="106" s="1"/>
  <c r="L28" i="106" a="1"/>
  <c r="L28" i="106" s="1"/>
  <c r="F26" i="106" a="1"/>
  <c r="F26" i="106" s="1"/>
  <c r="P24" i="106" a="1"/>
  <c r="P24" i="106" s="1"/>
  <c r="I23" i="106" a="1"/>
  <c r="I23" i="106" s="1"/>
  <c r="S21" i="106" a="1"/>
  <c r="S21" i="106" s="1"/>
  <c r="G29" i="106" a="1"/>
  <c r="G29" i="106" s="1"/>
  <c r="P28" i="106" a="1"/>
  <c r="P28" i="106" s="1"/>
  <c r="H28" i="106" a="1"/>
  <c r="H28" i="106" s="1"/>
  <c r="Q27" i="106" a="1"/>
  <c r="Q27" i="106" s="1"/>
  <c r="I27" i="106" a="1"/>
  <c r="I27" i="106" s="1"/>
  <c r="R26" i="106" a="1"/>
  <c r="R26" i="106" s="1"/>
  <c r="J26" i="106" a="1"/>
  <c r="J26" i="106" s="1"/>
  <c r="S25" i="106" a="1"/>
  <c r="S25" i="106" s="1"/>
  <c r="K25" i="106" a="1"/>
  <c r="K25" i="106" s="1"/>
  <c r="C25" i="106" a="1"/>
  <c r="C25" i="106" s="1"/>
  <c r="L24" i="106" a="1"/>
  <c r="L24" i="106" s="1"/>
  <c r="D24" i="106" a="1"/>
  <c r="D24" i="106" s="1"/>
  <c r="M23" i="106" a="1"/>
  <c r="M23" i="106" s="1"/>
  <c r="E23" i="106" a="1"/>
  <c r="E23" i="106" s="1"/>
  <c r="N22" i="106" a="1"/>
  <c r="N22" i="106" s="1"/>
  <c r="F22" i="106" a="1"/>
  <c r="F22" i="106" s="1"/>
  <c r="O21" i="106" a="1"/>
  <c r="O21" i="106" s="1"/>
  <c r="G21" i="106" a="1"/>
  <c r="G21" i="106" s="1"/>
  <c r="C17" i="106" a="1"/>
  <c r="C17" i="106" s="1"/>
  <c r="D16" i="106" a="1"/>
  <c r="D16" i="106" s="1"/>
  <c r="L29" i="106" a="1"/>
  <c r="L29" i="106" s="1"/>
  <c r="D28" i="106" a="1"/>
  <c r="D28" i="106" s="1"/>
  <c r="E27" i="106" a="1"/>
  <c r="E27" i="106" s="1"/>
  <c r="O25" i="106" a="1"/>
  <c r="O25" i="106" s="1"/>
  <c r="Q23" i="106" a="1"/>
  <c r="Q23" i="106" s="1"/>
  <c r="J22" i="106" a="1"/>
  <c r="J22" i="106" s="1"/>
  <c r="K21" i="106" a="1"/>
  <c r="K21" i="106" s="1"/>
  <c r="D15" i="106" a="1"/>
  <c r="D15" i="106" s="1"/>
  <c r="O29" i="106" a="1"/>
  <c r="O29" i="106" s="1"/>
  <c r="E29" i="106" a="1"/>
  <c r="E29" i="106" s="1"/>
  <c r="N28" i="106" a="1"/>
  <c r="N28" i="106" s="1"/>
  <c r="F28" i="106" a="1"/>
  <c r="F28" i="106" s="1"/>
  <c r="O27" i="106" a="1"/>
  <c r="O27" i="106" s="1"/>
  <c r="G27" i="106" a="1"/>
  <c r="G27" i="106" s="1"/>
  <c r="P26" i="106" a="1"/>
  <c r="P26" i="106" s="1"/>
  <c r="H26" i="106" a="1"/>
  <c r="H26" i="106" s="1"/>
  <c r="Q25" i="106" a="1"/>
  <c r="Q25" i="106" s="1"/>
  <c r="I25" i="106" a="1"/>
  <c r="I25" i="106" s="1"/>
  <c r="R24" i="106" a="1"/>
  <c r="R24" i="106" s="1"/>
  <c r="J24" i="106" a="1"/>
  <c r="J24" i="106" s="1"/>
  <c r="S23" i="106" a="1"/>
  <c r="S23" i="106" s="1"/>
  <c r="K23" i="106" a="1"/>
  <c r="K23" i="106" s="1"/>
  <c r="C23" i="106" a="1"/>
  <c r="C23" i="106" s="1"/>
  <c r="L22" i="106" a="1"/>
  <c r="L22" i="106" s="1"/>
  <c r="D22" i="106" a="1"/>
  <c r="D22" i="106" s="1"/>
  <c r="M21" i="106" a="1"/>
  <c r="M21" i="106" s="1"/>
  <c r="E21" i="106" a="1"/>
  <c r="E21" i="106" s="1"/>
  <c r="C29" i="106" a="1"/>
  <c r="C29" i="106" s="1"/>
  <c r="M27" i="106" a="1"/>
  <c r="M27" i="106" s="1"/>
  <c r="N26" i="106" a="1"/>
  <c r="N26" i="106" s="1"/>
  <c r="G25" i="106" a="1"/>
  <c r="G25" i="106" s="1"/>
  <c r="H24" i="106" a="1"/>
  <c r="H24" i="106" s="1"/>
  <c r="R22" i="106" a="1"/>
  <c r="R22" i="106" s="1"/>
  <c r="C21" i="106" a="1"/>
  <c r="C21" i="106" s="1"/>
  <c r="D20" i="106" a="1"/>
  <c r="D20" i="106" s="1"/>
  <c r="S74" i="105" a="1"/>
  <c r="S74" i="105" s="1"/>
  <c r="N74" i="105" a="1"/>
  <c r="N74" i="105" s="1"/>
  <c r="K74" i="105" a="1"/>
  <c r="K74" i="105" s="1"/>
  <c r="F74" i="105" a="1"/>
  <c r="F74" i="105" s="1"/>
  <c r="C74" i="105" a="1"/>
  <c r="C74" i="105" s="1"/>
  <c r="O73" i="105" a="1"/>
  <c r="O73" i="105" s="1"/>
  <c r="L73" i="105" a="1"/>
  <c r="L73" i="105" s="1"/>
  <c r="G73" i="105" a="1"/>
  <c r="G73" i="105" s="1"/>
  <c r="D73" i="105" a="1"/>
  <c r="D73" i="105" s="1"/>
  <c r="P72" i="105" a="1"/>
  <c r="P72" i="105" s="1"/>
  <c r="M72" i="105" a="1"/>
  <c r="M72" i="105" s="1"/>
  <c r="H72" i="105" a="1"/>
  <c r="H72" i="105" s="1"/>
  <c r="E72" i="105" a="1"/>
  <c r="E72" i="105" s="1"/>
  <c r="Q71" i="105" a="1"/>
  <c r="Q71" i="105" s="1"/>
  <c r="N71" i="105" a="1"/>
  <c r="N71" i="105" s="1"/>
  <c r="I71" i="105" a="1"/>
  <c r="I71" i="105" s="1"/>
  <c r="F71" i="105" a="1"/>
  <c r="F71" i="105" s="1"/>
  <c r="R70" i="105" a="1"/>
  <c r="R70" i="105" s="1"/>
  <c r="O70" i="105" a="1"/>
  <c r="O70" i="105" s="1"/>
  <c r="J70" i="105" a="1"/>
  <c r="J70" i="105" s="1"/>
  <c r="G70" i="105" a="1"/>
  <c r="G70" i="105" s="1"/>
  <c r="S69" i="105" a="1"/>
  <c r="S69" i="105" s="1"/>
  <c r="P69" i="105" a="1"/>
  <c r="P69" i="105" s="1"/>
  <c r="K69" i="105" a="1"/>
  <c r="K69" i="105" s="1"/>
  <c r="H69" i="105" a="1"/>
  <c r="H69" i="105" s="1"/>
  <c r="C69" i="105" a="1"/>
  <c r="C69" i="105" s="1"/>
  <c r="Q68" i="105" a="1"/>
  <c r="Q68" i="105" s="1"/>
  <c r="L68" i="105" a="1"/>
  <c r="L68" i="105" s="1"/>
  <c r="I68" i="105" a="1"/>
  <c r="I68" i="105" s="1"/>
  <c r="D68" i="105" a="1"/>
  <c r="D68" i="105" s="1"/>
  <c r="R67" i="105" a="1"/>
  <c r="R67" i="105" s="1"/>
  <c r="M67" i="105" a="1"/>
  <c r="M67" i="105" s="1"/>
  <c r="J67" i="105" a="1"/>
  <c r="J67" i="105" s="1"/>
  <c r="E67" i="105" a="1"/>
  <c r="E67" i="105" s="1"/>
  <c r="S66" i="105" a="1"/>
  <c r="S66" i="105" s="1"/>
  <c r="N66" i="105" a="1"/>
  <c r="N66" i="105" s="1"/>
  <c r="K66" i="105" a="1"/>
  <c r="K66" i="105" s="1"/>
  <c r="F66" i="105" a="1"/>
  <c r="F66" i="105" s="1"/>
  <c r="C66" i="105" a="1"/>
  <c r="C66" i="105" s="1"/>
  <c r="O65" i="105" a="1"/>
  <c r="O65" i="105" s="1"/>
  <c r="L65" i="105" a="1"/>
  <c r="L65" i="105" s="1"/>
  <c r="G65" i="105" a="1"/>
  <c r="G65" i="105" s="1"/>
  <c r="P74" i="105" a="1"/>
  <c r="P74" i="105" s="1"/>
  <c r="M74" i="105" a="1"/>
  <c r="M74" i="105" s="1"/>
  <c r="H74" i="105" a="1"/>
  <c r="H74" i="105" s="1"/>
  <c r="E74" i="105" a="1"/>
  <c r="E74" i="105" s="1"/>
  <c r="Q73" i="105" a="1"/>
  <c r="Q73" i="105" s="1"/>
  <c r="N73" i="105" a="1"/>
  <c r="N73" i="105" s="1"/>
  <c r="I73" i="105" a="1"/>
  <c r="I73" i="105" s="1"/>
  <c r="F73" i="105" a="1"/>
  <c r="F73" i="105" s="1"/>
  <c r="R72" i="105" a="1"/>
  <c r="R72" i="105" s="1"/>
  <c r="O72" i="105" a="1"/>
  <c r="O72" i="105" s="1"/>
  <c r="J72" i="105" a="1"/>
  <c r="J72" i="105" s="1"/>
  <c r="G72" i="105" a="1"/>
  <c r="G72" i="105" s="1"/>
  <c r="S71" i="105" a="1"/>
  <c r="S71" i="105" s="1"/>
  <c r="P71" i="105" a="1"/>
  <c r="P71" i="105" s="1"/>
  <c r="K71" i="105" a="1"/>
  <c r="K71" i="105" s="1"/>
  <c r="R74" i="105" a="1"/>
  <c r="R74" i="105" s="1"/>
  <c r="O74" i="105" a="1"/>
  <c r="O74" i="105" s="1"/>
  <c r="J74" i="105" a="1"/>
  <c r="J74" i="105" s="1"/>
  <c r="G74" i="105" a="1"/>
  <c r="G74" i="105" s="1"/>
  <c r="S73" i="105" a="1"/>
  <c r="S73" i="105" s="1"/>
  <c r="P73" i="105" a="1"/>
  <c r="P73" i="105" s="1"/>
  <c r="K73" i="105" a="1"/>
  <c r="K73" i="105" s="1"/>
  <c r="H73" i="105" a="1"/>
  <c r="H73" i="105" s="1"/>
  <c r="C73" i="105" a="1"/>
  <c r="C73" i="105" s="1"/>
  <c r="Q72" i="105" a="1"/>
  <c r="Q72" i="105" s="1"/>
  <c r="L72" i="105" a="1"/>
  <c r="L72" i="105" s="1"/>
  <c r="I72" i="105" a="1"/>
  <c r="I72" i="105" s="1"/>
  <c r="D72" i="105" a="1"/>
  <c r="D72" i="105" s="1"/>
  <c r="R71" i="105" a="1"/>
  <c r="R71" i="105" s="1"/>
  <c r="M71" i="105" a="1"/>
  <c r="M71" i="105" s="1"/>
  <c r="J71" i="105" a="1"/>
  <c r="J71" i="105" s="1"/>
  <c r="E71" i="105" a="1"/>
  <c r="E71" i="105" s="1"/>
  <c r="S70" i="105" a="1"/>
  <c r="S70" i="105" s="1"/>
  <c r="N70" i="105" a="1"/>
  <c r="N70" i="105" s="1"/>
  <c r="K70" i="105" a="1"/>
  <c r="K70" i="105" s="1"/>
  <c r="F70" i="105" a="1"/>
  <c r="F70" i="105" s="1"/>
  <c r="C70" i="105" a="1"/>
  <c r="C70" i="105" s="1"/>
  <c r="O69" i="105" a="1"/>
  <c r="O69" i="105" s="1"/>
  <c r="L69" i="105" a="1"/>
  <c r="L69" i="105" s="1"/>
  <c r="G69" i="105" a="1"/>
  <c r="G69" i="105" s="1"/>
  <c r="D69" i="105" a="1"/>
  <c r="D69" i="105" s="1"/>
  <c r="P68" i="105" a="1"/>
  <c r="P68" i="105" s="1"/>
  <c r="M68" i="105" a="1"/>
  <c r="M68" i="105" s="1"/>
  <c r="H68" i="105" a="1"/>
  <c r="H68" i="105" s="1"/>
  <c r="E68" i="105" a="1"/>
  <c r="E68" i="105" s="1"/>
  <c r="Q67" i="105" a="1"/>
  <c r="Q67" i="105" s="1"/>
  <c r="N67" i="105" a="1"/>
  <c r="N67" i="105" s="1"/>
  <c r="I67" i="105" a="1"/>
  <c r="I67" i="105" s="1"/>
  <c r="F67" i="105" a="1"/>
  <c r="F67" i="105" s="1"/>
  <c r="R66" i="105" a="1"/>
  <c r="R66" i="105" s="1"/>
  <c r="O66" i="105" a="1"/>
  <c r="O66" i="105" s="1"/>
  <c r="J66" i="105" a="1"/>
  <c r="J66" i="105" s="1"/>
  <c r="G66" i="105" a="1"/>
  <c r="G66" i="105" s="1"/>
  <c r="S65" i="105" a="1"/>
  <c r="S65" i="105" s="1"/>
  <c r="P65" i="105" a="1"/>
  <c r="P65" i="105" s="1"/>
  <c r="K65" i="105" a="1"/>
  <c r="K65" i="105" s="1"/>
  <c r="H65" i="105" a="1"/>
  <c r="H65" i="105" s="1"/>
  <c r="C65" i="105" a="1"/>
  <c r="C65" i="105" s="1"/>
  <c r="R64" i="105" a="1"/>
  <c r="R64" i="105" s="1"/>
  <c r="P64" i="105" a="1"/>
  <c r="P64" i="105" s="1"/>
  <c r="N64" i="105" a="1"/>
  <c r="N64" i="105" s="1"/>
  <c r="L64" i="105" a="1"/>
  <c r="L64" i="105" s="1"/>
  <c r="J64" i="105" a="1"/>
  <c r="J64" i="105" s="1"/>
  <c r="H64" i="105" a="1"/>
  <c r="H64" i="105" s="1"/>
  <c r="F64" i="105" a="1"/>
  <c r="F64" i="105" s="1"/>
  <c r="D64" i="105" a="1"/>
  <c r="D64" i="105" s="1"/>
  <c r="S63" i="105" a="1"/>
  <c r="S63" i="105" s="1"/>
  <c r="Q63" i="105" a="1"/>
  <c r="Q63" i="105" s="1"/>
  <c r="O63" i="105" a="1"/>
  <c r="O63" i="105" s="1"/>
  <c r="M63" i="105" a="1"/>
  <c r="M63" i="105" s="1"/>
  <c r="K63" i="105" a="1"/>
  <c r="K63" i="105" s="1"/>
  <c r="I63" i="105" a="1"/>
  <c r="I63" i="105" s="1"/>
  <c r="G63" i="105" a="1"/>
  <c r="G63" i="105" s="1"/>
  <c r="E63" i="105" a="1"/>
  <c r="E63" i="105" s="1"/>
  <c r="C63" i="105" a="1"/>
  <c r="C63" i="105" s="1"/>
  <c r="R62" i="105" a="1"/>
  <c r="R62" i="105" s="1"/>
  <c r="P62" i="105" a="1"/>
  <c r="P62" i="105" s="1"/>
  <c r="N62" i="105" a="1"/>
  <c r="N62" i="105" s="1"/>
  <c r="L62" i="105" a="1"/>
  <c r="L62" i="105" s="1"/>
  <c r="Q74" i="105" a="1"/>
  <c r="Q74" i="105" s="1"/>
  <c r="M73" i="105" a="1"/>
  <c r="M73" i="105" s="1"/>
  <c r="S72" i="105" a="1"/>
  <c r="S72" i="105" s="1"/>
  <c r="O71" i="105" a="1"/>
  <c r="O71" i="105" s="1"/>
  <c r="G71" i="105" a="1"/>
  <c r="G71" i="105" s="1"/>
  <c r="M70" i="105" a="1"/>
  <c r="M70" i="105" s="1"/>
  <c r="H70" i="105" a="1"/>
  <c r="H70" i="105" s="1"/>
  <c r="N69" i="105" a="1"/>
  <c r="N69" i="105" s="1"/>
  <c r="I69" i="105" a="1"/>
  <c r="I69" i="105" s="1"/>
  <c r="O68" i="105" a="1"/>
  <c r="O68" i="105" s="1"/>
  <c r="J68" i="105" a="1"/>
  <c r="J68" i="105" s="1"/>
  <c r="P67" i="105" a="1"/>
  <c r="P67" i="105" s="1"/>
  <c r="K67" i="105" a="1"/>
  <c r="K67" i="105" s="1"/>
  <c r="Q66" i="105" a="1"/>
  <c r="Q66" i="105" s="1"/>
  <c r="L66" i="105" a="1"/>
  <c r="L66" i="105" s="1"/>
  <c r="R65" i="105" a="1"/>
  <c r="R65" i="105" s="1"/>
  <c r="D74" i="105" a="1"/>
  <c r="D74" i="105" s="1"/>
  <c r="J73" i="105" a="1"/>
  <c r="J73" i="105" s="1"/>
  <c r="F72" i="105" a="1"/>
  <c r="F72" i="105" s="1"/>
  <c r="L71" i="105" a="1"/>
  <c r="L71" i="105" s="1"/>
  <c r="Q70" i="105" a="1"/>
  <c r="Q70" i="105" s="1"/>
  <c r="L70" i="105" a="1"/>
  <c r="L70" i="105" s="1"/>
  <c r="R69" i="105" a="1"/>
  <c r="R69" i="105" s="1"/>
  <c r="M69" i="105" a="1"/>
  <c r="M69" i="105" s="1"/>
  <c r="S68" i="105" a="1"/>
  <c r="S68" i="105" s="1"/>
  <c r="L74" i="105" a="1"/>
  <c r="L74" i="105" s="1"/>
  <c r="R73" i="105" a="1"/>
  <c r="R73" i="105" s="1"/>
  <c r="N72" i="105" a="1"/>
  <c r="N72" i="105" s="1"/>
  <c r="C72" i="105" a="1"/>
  <c r="C72" i="105" s="1"/>
  <c r="D71" i="105" a="1"/>
  <c r="D71" i="105" s="1"/>
  <c r="P70" i="105" a="1"/>
  <c r="P70" i="105" s="1"/>
  <c r="E70" i="105" a="1"/>
  <c r="E70" i="105" s="1"/>
  <c r="Q69" i="105" a="1"/>
  <c r="Q69" i="105" s="1"/>
  <c r="F69" i="105" a="1"/>
  <c r="F69" i="105" s="1"/>
  <c r="R68" i="105" a="1"/>
  <c r="R68" i="105" s="1"/>
  <c r="G68" i="105" a="1"/>
  <c r="G68" i="105" s="1"/>
  <c r="S67" i="105" a="1"/>
  <c r="S67" i="105" s="1"/>
  <c r="H67" i="105" a="1"/>
  <c r="H67" i="105" s="1"/>
  <c r="C67" i="105" a="1"/>
  <c r="C67" i="105" s="1"/>
  <c r="I66" i="105" a="1"/>
  <c r="I66" i="105" s="1"/>
  <c r="D66" i="105" a="1"/>
  <c r="D66" i="105" s="1"/>
  <c r="J65" i="105" a="1"/>
  <c r="J65" i="105" s="1"/>
  <c r="E65" i="105" a="1"/>
  <c r="E65" i="105" s="1"/>
  <c r="S64" i="105" a="1"/>
  <c r="S64" i="105" s="1"/>
  <c r="K64" i="105" a="1"/>
  <c r="K64" i="105" s="1"/>
  <c r="C64" i="105" a="1"/>
  <c r="C64" i="105" s="1"/>
  <c r="L63" i="105" a="1"/>
  <c r="L63" i="105" s="1"/>
  <c r="D63" i="105" a="1"/>
  <c r="D63" i="105" s="1"/>
  <c r="M62" i="105" a="1"/>
  <c r="M62" i="105" s="1"/>
  <c r="I74" i="105" a="1"/>
  <c r="I74" i="105" s="1"/>
  <c r="I70" i="105" a="1"/>
  <c r="I70" i="105" s="1"/>
  <c r="E69" i="105" a="1"/>
  <c r="E69" i="105" s="1"/>
  <c r="O67" i="105" a="1"/>
  <c r="O67" i="105" s="1"/>
  <c r="D67" i="105" a="1"/>
  <c r="D67" i="105" s="1"/>
  <c r="Q65" i="105" a="1"/>
  <c r="Q65" i="105" s="1"/>
  <c r="I65" i="105" a="1"/>
  <c r="I65" i="105" s="1"/>
  <c r="Q64" i="105" a="1"/>
  <c r="Q64" i="105" s="1"/>
  <c r="M64" i="105" a="1"/>
  <c r="M64" i="105" s="1"/>
  <c r="P63" i="105" a="1"/>
  <c r="P63" i="105" s="1"/>
  <c r="S62" i="105" a="1"/>
  <c r="S62" i="105" s="1"/>
  <c r="O62" i="105" a="1"/>
  <c r="O62" i="105" s="1"/>
  <c r="I62" i="105" a="1"/>
  <c r="I62" i="105" s="1"/>
  <c r="F62" i="105" a="1"/>
  <c r="F62" i="105" s="1"/>
  <c r="R61" i="105" a="1"/>
  <c r="R61" i="105" s="1"/>
  <c r="O61" i="105" a="1"/>
  <c r="O61" i="105" s="1"/>
  <c r="J61" i="105" a="1"/>
  <c r="J61" i="105" s="1"/>
  <c r="G61" i="105" a="1"/>
  <c r="G61" i="105" s="1"/>
  <c r="S60" i="105" a="1"/>
  <c r="S60" i="105" s="1"/>
  <c r="P60" i="105" a="1"/>
  <c r="P60" i="105" s="1"/>
  <c r="K60" i="105" a="1"/>
  <c r="K60" i="105" s="1"/>
  <c r="H60" i="105" a="1"/>
  <c r="H60" i="105" s="1"/>
  <c r="C60" i="105" a="1"/>
  <c r="C60" i="105" s="1"/>
  <c r="Q59" i="105" a="1"/>
  <c r="Q59" i="105" s="1"/>
  <c r="L59" i="105" a="1"/>
  <c r="L59" i="105" s="1"/>
  <c r="I59" i="105" a="1"/>
  <c r="I59" i="105" s="1"/>
  <c r="D59" i="105" a="1"/>
  <c r="D59" i="105" s="1"/>
  <c r="R58" i="105" a="1"/>
  <c r="R58" i="105" s="1"/>
  <c r="M58" i="105" a="1"/>
  <c r="M58" i="105" s="1"/>
  <c r="J58" i="105" a="1"/>
  <c r="J58" i="105" s="1"/>
  <c r="E58" i="105" a="1"/>
  <c r="E58" i="105" s="1"/>
  <c r="S57" i="105" a="1"/>
  <c r="S57" i="105" s="1"/>
  <c r="N57" i="105" a="1"/>
  <c r="N57" i="105" s="1"/>
  <c r="K57" i="105" a="1"/>
  <c r="K57" i="105" s="1"/>
  <c r="F57" i="105" a="1"/>
  <c r="F57" i="105" s="1"/>
  <c r="C57" i="105" a="1"/>
  <c r="C57" i="105" s="1"/>
  <c r="O56" i="105" a="1"/>
  <c r="O56" i="105" s="1"/>
  <c r="L56" i="105" a="1"/>
  <c r="L56" i="105" s="1"/>
  <c r="G56" i="105" a="1"/>
  <c r="G56" i="105" s="1"/>
  <c r="D56" i="105" a="1"/>
  <c r="D56" i="105" s="1"/>
  <c r="P55" i="105" a="1"/>
  <c r="P55" i="105" s="1"/>
  <c r="M55" i="105" a="1"/>
  <c r="M55" i="105" s="1"/>
  <c r="H55" i="105" a="1"/>
  <c r="H55" i="105" s="1"/>
  <c r="E55" i="105" a="1"/>
  <c r="E55" i="105" s="1"/>
  <c r="Q54" i="105" a="1"/>
  <c r="Q54" i="105" s="1"/>
  <c r="N54" i="105" a="1"/>
  <c r="N54" i="105" s="1"/>
  <c r="I54" i="105" a="1"/>
  <c r="I54" i="105" s="1"/>
  <c r="F54" i="105" a="1"/>
  <c r="F54" i="105" s="1"/>
  <c r="R53" i="105" a="1"/>
  <c r="R53" i="105" s="1"/>
  <c r="O53" i="105" a="1"/>
  <c r="O53" i="105" s="1"/>
  <c r="J53" i="105" a="1"/>
  <c r="J53" i="105" s="1"/>
  <c r="G53" i="105" a="1"/>
  <c r="G53" i="105" s="1"/>
  <c r="S52" i="105" a="1"/>
  <c r="S52" i="105" s="1"/>
  <c r="P52" i="105" a="1"/>
  <c r="P52" i="105" s="1"/>
  <c r="K52" i="105" a="1"/>
  <c r="K52" i="105" s="1"/>
  <c r="H52" i="105" a="1"/>
  <c r="H52" i="105" s="1"/>
  <c r="C52" i="105" a="1"/>
  <c r="C52" i="105" s="1"/>
  <c r="Q51" i="105" a="1"/>
  <c r="Q51" i="105" s="1"/>
  <c r="L51" i="105" a="1"/>
  <c r="L51" i="105" s="1"/>
  <c r="I51" i="105" a="1"/>
  <c r="I51" i="105" s="1"/>
  <c r="D51" i="105" a="1"/>
  <c r="D51" i="105" s="1"/>
  <c r="R50" i="105" a="1"/>
  <c r="R50" i="105" s="1"/>
  <c r="M50" i="105" a="1"/>
  <c r="M50" i="105" s="1"/>
  <c r="J50" i="105" a="1"/>
  <c r="J50" i="105" s="1"/>
  <c r="E50" i="105" a="1"/>
  <c r="E50" i="105" s="1"/>
  <c r="S49" i="105" a="1"/>
  <c r="S49" i="105" s="1"/>
  <c r="N49" i="105" a="1"/>
  <c r="N49" i="105" s="1"/>
  <c r="K49" i="105" a="1"/>
  <c r="K49" i="105" s="1"/>
  <c r="F49" i="105" a="1"/>
  <c r="F49" i="105" s="1"/>
  <c r="C49" i="105" a="1"/>
  <c r="C49" i="105" s="1"/>
  <c r="O48" i="105" a="1"/>
  <c r="O48" i="105" s="1"/>
  <c r="H71" i="105" a="1"/>
  <c r="H71" i="105" s="1"/>
  <c r="D70" i="105" a="1"/>
  <c r="D70" i="105" s="1"/>
  <c r="F68" i="105" a="1"/>
  <c r="F68" i="105" s="1"/>
  <c r="L67" i="105" a="1"/>
  <c r="L67" i="105" s="1"/>
  <c r="H66" i="105" a="1"/>
  <c r="H66" i="105" s="1"/>
  <c r="N65" i="105" a="1"/>
  <c r="N65" i="105" s="1"/>
  <c r="I64" i="105" a="1"/>
  <c r="I64" i="105" s="1"/>
  <c r="E64" i="105" a="1"/>
  <c r="E64" i="105" s="1"/>
  <c r="H63" i="105" a="1"/>
  <c r="H63" i="105" s="1"/>
  <c r="K62" i="105" a="1"/>
  <c r="K62" i="105" s="1"/>
  <c r="H62" i="105" a="1"/>
  <c r="H62" i="105" s="1"/>
  <c r="C62" i="105" a="1"/>
  <c r="C62" i="105" s="1"/>
  <c r="Q61" i="105" a="1"/>
  <c r="Q61" i="105" s="1"/>
  <c r="L61" i="105" a="1"/>
  <c r="L61" i="105" s="1"/>
  <c r="I61" i="105" a="1"/>
  <c r="I61" i="105" s="1"/>
  <c r="D61" i="105" a="1"/>
  <c r="D61" i="105" s="1"/>
  <c r="R60" i="105" a="1"/>
  <c r="R60" i="105" s="1"/>
  <c r="M60" i="105" a="1"/>
  <c r="M60" i="105" s="1"/>
  <c r="J60" i="105" a="1"/>
  <c r="J60" i="105" s="1"/>
  <c r="E60" i="105" a="1"/>
  <c r="E60" i="105" s="1"/>
  <c r="S59" i="105" a="1"/>
  <c r="S59" i="105" s="1"/>
  <c r="N59" i="105" a="1"/>
  <c r="N59" i="105" s="1"/>
  <c r="K59" i="105" a="1"/>
  <c r="K59" i="105" s="1"/>
  <c r="F59" i="105" a="1"/>
  <c r="F59" i="105" s="1"/>
  <c r="C59" i="105" a="1"/>
  <c r="C59" i="105" s="1"/>
  <c r="O58" i="105" a="1"/>
  <c r="O58" i="105" s="1"/>
  <c r="L58" i="105" a="1"/>
  <c r="L58" i="105" s="1"/>
  <c r="G58" i="105" a="1"/>
  <c r="G58" i="105" s="1"/>
  <c r="D58" i="105" a="1"/>
  <c r="D58" i="105" s="1"/>
  <c r="P57" i="105" a="1"/>
  <c r="P57" i="105" s="1"/>
  <c r="E73" i="105" a="1"/>
  <c r="E73" i="105" s="1"/>
  <c r="C71" i="105" a="1"/>
  <c r="C71" i="105" s="1"/>
  <c r="N68" i="105" a="1"/>
  <c r="N68" i="105" s="1"/>
  <c r="C68" i="105" a="1"/>
  <c r="C68" i="105" s="1"/>
  <c r="P66" i="105" a="1"/>
  <c r="P66" i="105" s="1"/>
  <c r="E66" i="105" a="1"/>
  <c r="E66" i="105" s="1"/>
  <c r="M65" i="105" a="1"/>
  <c r="M65" i="105" s="1"/>
  <c r="F65" i="105" a="1"/>
  <c r="F65" i="105" s="1"/>
  <c r="O64" i="105" a="1"/>
  <c r="O64" i="105" s="1"/>
  <c r="R63" i="105" a="1"/>
  <c r="R63" i="105" s="1"/>
  <c r="N63" i="105" a="1"/>
  <c r="N63" i="105" s="1"/>
  <c r="Q62" i="105" a="1"/>
  <c r="Q62" i="105" s="1"/>
  <c r="J62" i="105" a="1"/>
  <c r="J62" i="105" s="1"/>
  <c r="E62" i="105" a="1"/>
  <c r="E62" i="105" s="1"/>
  <c r="S61" i="105" a="1"/>
  <c r="S61" i="105" s="1"/>
  <c r="N61" i="105" a="1"/>
  <c r="N61" i="105" s="1"/>
  <c r="K61" i="105" a="1"/>
  <c r="K61" i="105" s="1"/>
  <c r="F61" i="105" a="1"/>
  <c r="F61" i="105" s="1"/>
  <c r="C61" i="105" a="1"/>
  <c r="C61" i="105" s="1"/>
  <c r="O60" i="105" a="1"/>
  <c r="O60" i="105" s="1"/>
  <c r="L60" i="105" a="1"/>
  <c r="L60" i="105" s="1"/>
  <c r="G60" i="105" a="1"/>
  <c r="G60" i="105" s="1"/>
  <c r="D60" i="105" a="1"/>
  <c r="D60" i="105" s="1"/>
  <c r="P59" i="105" a="1"/>
  <c r="P59" i="105" s="1"/>
  <c r="M59" i="105" a="1"/>
  <c r="M59" i="105" s="1"/>
  <c r="H59" i="105" a="1"/>
  <c r="H59" i="105" s="1"/>
  <c r="E59" i="105" a="1"/>
  <c r="E59" i="105" s="1"/>
  <c r="Q58" i="105" a="1"/>
  <c r="Q58" i="105" s="1"/>
  <c r="N58" i="105" a="1"/>
  <c r="N58" i="105" s="1"/>
  <c r="I58" i="105" a="1"/>
  <c r="I58" i="105" s="1"/>
  <c r="F58" i="105" a="1"/>
  <c r="F58" i="105" s="1"/>
  <c r="R57" i="105" a="1"/>
  <c r="R57" i="105" s="1"/>
  <c r="O57" i="105" a="1"/>
  <c r="O57" i="105" s="1"/>
  <c r="J57" i="105" a="1"/>
  <c r="J57" i="105" s="1"/>
  <c r="G57" i="105" a="1"/>
  <c r="G57" i="105" s="1"/>
  <c r="S56" i="105" a="1"/>
  <c r="S56" i="105" s="1"/>
  <c r="P56" i="105" a="1"/>
  <c r="P56" i="105" s="1"/>
  <c r="K56" i="105" a="1"/>
  <c r="K56" i="105" s="1"/>
  <c r="H56" i="105" a="1"/>
  <c r="H56" i="105" s="1"/>
  <c r="C56" i="105" a="1"/>
  <c r="C56" i="105" s="1"/>
  <c r="Q55" i="105" a="1"/>
  <c r="Q55" i="105" s="1"/>
  <c r="L55" i="105" a="1"/>
  <c r="L55" i="105" s="1"/>
  <c r="I55" i="105" a="1"/>
  <c r="I55" i="105" s="1"/>
  <c r="D55" i="105" a="1"/>
  <c r="D55" i="105" s="1"/>
  <c r="R54" i="105" a="1"/>
  <c r="R54" i="105" s="1"/>
  <c r="M54" i="105" a="1"/>
  <c r="M54" i="105" s="1"/>
  <c r="J54" i="105" a="1"/>
  <c r="J54" i="105" s="1"/>
  <c r="E54" i="105" a="1"/>
  <c r="E54" i="105" s="1"/>
  <c r="S53" i="105" a="1"/>
  <c r="S53" i="105" s="1"/>
  <c r="N53" i="105" a="1"/>
  <c r="N53" i="105" s="1"/>
  <c r="K53" i="105" a="1"/>
  <c r="K53" i="105" s="1"/>
  <c r="F53" i="105" a="1"/>
  <c r="F53" i="105" s="1"/>
  <c r="C53" i="105" a="1"/>
  <c r="C53" i="105" s="1"/>
  <c r="O52" i="105" a="1"/>
  <c r="O52" i="105" s="1"/>
  <c r="L52" i="105" a="1"/>
  <c r="L52" i="105" s="1"/>
  <c r="G52" i="105" a="1"/>
  <c r="G52" i="105" s="1"/>
  <c r="D52" i="105" a="1"/>
  <c r="D52" i="105" s="1"/>
  <c r="P51" i="105" a="1"/>
  <c r="P51" i="105" s="1"/>
  <c r="M51" i="105" a="1"/>
  <c r="M51" i="105" s="1"/>
  <c r="H51" i="105" a="1"/>
  <c r="H51" i="105" s="1"/>
  <c r="E51" i="105" a="1"/>
  <c r="E51" i="105" s="1"/>
  <c r="Q50" i="105" a="1"/>
  <c r="Q50" i="105" s="1"/>
  <c r="N50" i="105" a="1"/>
  <c r="N50" i="105" s="1"/>
  <c r="I50" i="105" a="1"/>
  <c r="I50" i="105" s="1"/>
  <c r="F50" i="105" a="1"/>
  <c r="F50" i="105" s="1"/>
  <c r="R49" i="105" a="1"/>
  <c r="R49" i="105" s="1"/>
  <c r="O49" i="105" a="1"/>
  <c r="O49" i="105" s="1"/>
  <c r="J49" i="105" a="1"/>
  <c r="J49" i="105" s="1"/>
  <c r="G49" i="105" a="1"/>
  <c r="G49" i="105" s="1"/>
  <c r="S48" i="105" a="1"/>
  <c r="S48" i="105" s="1"/>
  <c r="P48" i="105" a="1"/>
  <c r="P48" i="105" s="1"/>
  <c r="K48" i="105" a="1"/>
  <c r="K48" i="105" s="1"/>
  <c r="H48" i="105" a="1"/>
  <c r="H48" i="105" s="1"/>
  <c r="C48" i="105" a="1"/>
  <c r="C48" i="105" s="1"/>
  <c r="Q47" i="105" a="1"/>
  <c r="Q47" i="105" s="1"/>
  <c r="L47" i="105" a="1"/>
  <c r="L47" i="105" s="1"/>
  <c r="K72" i="105" a="1"/>
  <c r="K72" i="105" s="1"/>
  <c r="J69" i="105" a="1"/>
  <c r="J69" i="105" s="1"/>
  <c r="K68" i="105" a="1"/>
  <c r="K68" i="105" s="1"/>
  <c r="G67" i="105" a="1"/>
  <c r="G67" i="105" s="1"/>
  <c r="M66" i="105" a="1"/>
  <c r="M66" i="105" s="1"/>
  <c r="D65" i="105" a="1"/>
  <c r="D65" i="105" s="1"/>
  <c r="G64" i="105" a="1"/>
  <c r="G64" i="105" s="1"/>
  <c r="J63" i="105" a="1"/>
  <c r="J63" i="105" s="1"/>
  <c r="F63" i="105" a="1"/>
  <c r="F63" i="105" s="1"/>
  <c r="G62" i="105" a="1"/>
  <c r="G62" i="105" s="1"/>
  <c r="D62" i="105" a="1"/>
  <c r="D62" i="105" s="1"/>
  <c r="P61" i="105" a="1"/>
  <c r="P61" i="105" s="1"/>
  <c r="M61" i="105" a="1"/>
  <c r="M61" i="105" s="1"/>
  <c r="H61" i="105" a="1"/>
  <c r="H61" i="105" s="1"/>
  <c r="E61" i="105" a="1"/>
  <c r="E61" i="105" s="1"/>
  <c r="Q60" i="105" a="1"/>
  <c r="Q60" i="105" s="1"/>
  <c r="N60" i="105" a="1"/>
  <c r="N60" i="105" s="1"/>
  <c r="I60" i="105" a="1"/>
  <c r="I60" i="105" s="1"/>
  <c r="F60" i="105" a="1"/>
  <c r="F60" i="105" s="1"/>
  <c r="R59" i="105" a="1"/>
  <c r="R59" i="105" s="1"/>
  <c r="O59" i="105" a="1"/>
  <c r="O59" i="105" s="1"/>
  <c r="J59" i="105" a="1"/>
  <c r="J59" i="105" s="1"/>
  <c r="G59" i="105" a="1"/>
  <c r="G59" i="105" s="1"/>
  <c r="K58" i="105" a="1"/>
  <c r="K58" i="105" s="1"/>
  <c r="Q57" i="105" a="1"/>
  <c r="Q57" i="105" s="1"/>
  <c r="E57" i="105" a="1"/>
  <c r="E57" i="105" s="1"/>
  <c r="Q56" i="105" a="1"/>
  <c r="Q56" i="105" s="1"/>
  <c r="F56" i="105" a="1"/>
  <c r="F56" i="105" s="1"/>
  <c r="R55" i="105" a="1"/>
  <c r="R55" i="105" s="1"/>
  <c r="G55" i="105" a="1"/>
  <c r="G55" i="105" s="1"/>
  <c r="S54" i="105" a="1"/>
  <c r="S54" i="105" s="1"/>
  <c r="H54" i="105" a="1"/>
  <c r="H54" i="105" s="1"/>
  <c r="C54" i="105" a="1"/>
  <c r="C54" i="105" s="1"/>
  <c r="I53" i="105" a="1"/>
  <c r="I53" i="105" s="1"/>
  <c r="D53" i="105" a="1"/>
  <c r="D53" i="105" s="1"/>
  <c r="J52" i="105" a="1"/>
  <c r="J52" i="105" s="1"/>
  <c r="E52" i="105" a="1"/>
  <c r="E52" i="105" s="1"/>
  <c r="K51" i="105" a="1"/>
  <c r="K51" i="105" s="1"/>
  <c r="F51" i="105" a="1"/>
  <c r="F51" i="105" s="1"/>
  <c r="L50" i="105" a="1"/>
  <c r="L50" i="105" s="1"/>
  <c r="G50" i="105" a="1"/>
  <c r="G50" i="105" s="1"/>
  <c r="M49" i="105" a="1"/>
  <c r="M49" i="105" s="1"/>
  <c r="H49" i="105" a="1"/>
  <c r="H49" i="105" s="1"/>
  <c r="N48" i="105" a="1"/>
  <c r="N48" i="105" s="1"/>
  <c r="J48" i="105" a="1"/>
  <c r="J48" i="105" s="1"/>
  <c r="G48" i="105" a="1"/>
  <c r="G48" i="105" s="1"/>
  <c r="M47" i="105" a="1"/>
  <c r="M47" i="105" s="1"/>
  <c r="J47" i="105" a="1"/>
  <c r="J47" i="105" s="1"/>
  <c r="G47" i="105" a="1"/>
  <c r="G47" i="105" s="1"/>
  <c r="S46" i="105" a="1"/>
  <c r="S46" i="105" s="1"/>
  <c r="P46" i="105" a="1"/>
  <c r="P46" i="105" s="1"/>
  <c r="K46" i="105" a="1"/>
  <c r="K46" i="105" s="1"/>
  <c r="H46" i="105" a="1"/>
  <c r="H46" i="105" s="1"/>
  <c r="C46" i="105" a="1"/>
  <c r="C46" i="105" s="1"/>
  <c r="S58" i="105" a="1"/>
  <c r="S58" i="105" s="1"/>
  <c r="H58" i="105" a="1"/>
  <c r="H58" i="105" s="1"/>
  <c r="I57" i="105" a="1"/>
  <c r="I57" i="105" s="1"/>
  <c r="D57" i="105" a="1"/>
  <c r="D57" i="105" s="1"/>
  <c r="J56" i="105" a="1"/>
  <c r="J56" i="105" s="1"/>
  <c r="E56" i="105" a="1"/>
  <c r="E56" i="105" s="1"/>
  <c r="K55" i="105" a="1"/>
  <c r="K55" i="105" s="1"/>
  <c r="F55" i="105" a="1"/>
  <c r="F55" i="105" s="1"/>
  <c r="L54" i="105" a="1"/>
  <c r="L54" i="105" s="1"/>
  <c r="G54" i="105" a="1"/>
  <c r="G54" i="105" s="1"/>
  <c r="M53" i="105" a="1"/>
  <c r="M53" i="105" s="1"/>
  <c r="H53" i="105" a="1"/>
  <c r="H53" i="105" s="1"/>
  <c r="N52" i="105" a="1"/>
  <c r="N52" i="105" s="1"/>
  <c r="I52" i="105" a="1"/>
  <c r="I52" i="105" s="1"/>
  <c r="O51" i="105" a="1"/>
  <c r="O51" i="105" s="1"/>
  <c r="J51" i="105" a="1"/>
  <c r="J51" i="105" s="1"/>
  <c r="P50" i="105" a="1"/>
  <c r="P50" i="105" s="1"/>
  <c r="K50" i="105" a="1"/>
  <c r="K50" i="105" s="1"/>
  <c r="Q49" i="105" a="1"/>
  <c r="Q49" i="105" s="1"/>
  <c r="L49" i="105" a="1"/>
  <c r="L49" i="105" s="1"/>
  <c r="R48" i="105" a="1"/>
  <c r="R48" i="105" s="1"/>
  <c r="M48" i="105" a="1"/>
  <c r="M48" i="105" s="1"/>
  <c r="F48" i="105" a="1"/>
  <c r="F48" i="105" s="1"/>
  <c r="S47" i="105" a="1"/>
  <c r="S47" i="105" s="1"/>
  <c r="P47" i="105" a="1"/>
  <c r="P47" i="105" s="1"/>
  <c r="I47" i="105" a="1"/>
  <c r="I47" i="105" s="1"/>
  <c r="D47" i="105" a="1"/>
  <c r="D47" i="105" s="1"/>
  <c r="R46" i="105" a="1"/>
  <c r="R46" i="105" s="1"/>
  <c r="M46" i="105" a="1"/>
  <c r="M46" i="105" s="1"/>
  <c r="J46" i="105" a="1"/>
  <c r="J46" i="105" s="1"/>
  <c r="E46" i="105" a="1"/>
  <c r="E46" i="105" s="1"/>
  <c r="S45" i="105" a="1"/>
  <c r="S45" i="105" s="1"/>
  <c r="N45" i="105" a="1"/>
  <c r="N45" i="105" s="1"/>
  <c r="K45" i="105" a="1"/>
  <c r="K45" i="105" s="1"/>
  <c r="F45" i="105" a="1"/>
  <c r="F45" i="105" s="1"/>
  <c r="C45" i="105" a="1"/>
  <c r="C45" i="105" s="1"/>
  <c r="O44" i="105" a="1"/>
  <c r="O44" i="105" s="1"/>
  <c r="L44" i="105" a="1"/>
  <c r="L44" i="105" s="1"/>
  <c r="G44" i="105" a="1"/>
  <c r="G44" i="105" s="1"/>
  <c r="D44" i="105" a="1"/>
  <c r="D44" i="105" s="1"/>
  <c r="P43" i="105" a="1"/>
  <c r="P43" i="105" s="1"/>
  <c r="M43" i="105" a="1"/>
  <c r="M43" i="105" s="1"/>
  <c r="H43" i="105" a="1"/>
  <c r="H43" i="105" s="1"/>
  <c r="E43" i="105" a="1"/>
  <c r="E43" i="105" s="1"/>
  <c r="Q42" i="105" a="1"/>
  <c r="Q42" i="105" s="1"/>
  <c r="N42" i="105" a="1"/>
  <c r="N42" i="105" s="1"/>
  <c r="I42" i="105" a="1"/>
  <c r="I42" i="105" s="1"/>
  <c r="F42" i="105" a="1"/>
  <c r="F42" i="105" s="1"/>
  <c r="R41" i="105" a="1"/>
  <c r="R41" i="105" s="1"/>
  <c r="O41" i="105" a="1"/>
  <c r="O41" i="105" s="1"/>
  <c r="J41" i="105" a="1"/>
  <c r="J41" i="105" s="1"/>
  <c r="G41" i="105" a="1"/>
  <c r="G41" i="105" s="1"/>
  <c r="S40" i="105" a="1"/>
  <c r="S40" i="105" s="1"/>
  <c r="P40" i="105" a="1"/>
  <c r="P40" i="105" s="1"/>
  <c r="K40" i="105" a="1"/>
  <c r="K40" i="105" s="1"/>
  <c r="H40" i="105" a="1"/>
  <c r="H40" i="105" s="1"/>
  <c r="C40" i="105" a="1"/>
  <c r="C40" i="105" s="1"/>
  <c r="P58" i="105" a="1"/>
  <c r="P58" i="105" s="1"/>
  <c r="M57" i="105" a="1"/>
  <c r="M57" i="105" s="1"/>
  <c r="H57" i="105" a="1"/>
  <c r="H57" i="105" s="1"/>
  <c r="N56" i="105" a="1"/>
  <c r="N56" i="105" s="1"/>
  <c r="I56" i="105" a="1"/>
  <c r="I56" i="105" s="1"/>
  <c r="O55" i="105" a="1"/>
  <c r="O55" i="105" s="1"/>
  <c r="J55" i="105" a="1"/>
  <c r="J55" i="105" s="1"/>
  <c r="P54" i="105" a="1"/>
  <c r="P54" i="105" s="1"/>
  <c r="K54" i="105" a="1"/>
  <c r="K54" i="105" s="1"/>
  <c r="Q53" i="105" a="1"/>
  <c r="Q53" i="105" s="1"/>
  <c r="L53" i="105" a="1"/>
  <c r="L53" i="105" s="1"/>
  <c r="R52" i="105" a="1"/>
  <c r="R52" i="105" s="1"/>
  <c r="M52" i="105" a="1"/>
  <c r="M52" i="105" s="1"/>
  <c r="S51" i="105" a="1"/>
  <c r="S51" i="105" s="1"/>
  <c r="N51" i="105" a="1"/>
  <c r="N51" i="105" s="1"/>
  <c r="C51" i="105" a="1"/>
  <c r="C51" i="105" s="1"/>
  <c r="O50" i="105" a="1"/>
  <c r="O50" i="105" s="1"/>
  <c r="D50" i="105" a="1"/>
  <c r="D50" i="105" s="1"/>
  <c r="P49" i="105" a="1"/>
  <c r="P49" i="105" s="1"/>
  <c r="R56" i="105" a="1"/>
  <c r="R56" i="105" s="1"/>
  <c r="N55" i="105" a="1"/>
  <c r="N55" i="105" s="1"/>
  <c r="E53" i="105" a="1"/>
  <c r="E53" i="105" s="1"/>
  <c r="R51" i="105" a="1"/>
  <c r="R51" i="105" s="1"/>
  <c r="Q48" i="105" a="1"/>
  <c r="Q48" i="105" s="1"/>
  <c r="I48" i="105" a="1"/>
  <c r="I48" i="105" s="1"/>
  <c r="K47" i="105" a="1"/>
  <c r="K47" i="105" s="1"/>
  <c r="F47" i="105" a="1"/>
  <c r="F47" i="105" s="1"/>
  <c r="L46" i="105" a="1"/>
  <c r="L46" i="105" s="1"/>
  <c r="G46" i="105" a="1"/>
  <c r="G46" i="105" s="1"/>
  <c r="O45" i="105" a="1"/>
  <c r="O45" i="105" s="1"/>
  <c r="L45" i="105" a="1"/>
  <c r="L45" i="105" s="1"/>
  <c r="H45" i="105" a="1"/>
  <c r="H45" i="105" s="1"/>
  <c r="R44" i="105" a="1"/>
  <c r="R44" i="105" s="1"/>
  <c r="N44" i="105" a="1"/>
  <c r="N44" i="105" s="1"/>
  <c r="K44" i="105" a="1"/>
  <c r="K44" i="105" s="1"/>
  <c r="Q43" i="105" a="1"/>
  <c r="Q43" i="105" s="1"/>
  <c r="N43" i="105" a="1"/>
  <c r="N43" i="105" s="1"/>
  <c r="J43" i="105" a="1"/>
  <c r="J43" i="105" s="1"/>
  <c r="C43" i="105" a="1"/>
  <c r="C43" i="105" s="1"/>
  <c r="P42" i="105" a="1"/>
  <c r="P42" i="105" s="1"/>
  <c r="M42" i="105" a="1"/>
  <c r="M42" i="105" s="1"/>
  <c r="S41" i="105" a="1"/>
  <c r="S41" i="105" s="1"/>
  <c r="P41" i="105" a="1"/>
  <c r="P41" i="105" s="1"/>
  <c r="L41" i="105" a="1"/>
  <c r="L41" i="105" s="1"/>
  <c r="E41" i="105" a="1"/>
  <c r="E41" i="105" s="1"/>
  <c r="R40" i="105" a="1"/>
  <c r="R40" i="105" s="1"/>
  <c r="O40" i="105" a="1"/>
  <c r="O40" i="105" s="1"/>
  <c r="D40" i="105" a="1"/>
  <c r="D40" i="105" s="1"/>
  <c r="R39" i="105" a="1"/>
  <c r="R39" i="105" s="1"/>
  <c r="O39" i="105" a="1"/>
  <c r="O39" i="105" s="1"/>
  <c r="J39" i="105" a="1"/>
  <c r="J39" i="105" s="1"/>
  <c r="G39" i="105" a="1"/>
  <c r="G39" i="105" s="1"/>
  <c r="S38" i="105" a="1"/>
  <c r="S38" i="105" s="1"/>
  <c r="P38" i="105" a="1"/>
  <c r="P38" i="105" s="1"/>
  <c r="K38" i="105" a="1"/>
  <c r="K38" i="105" s="1"/>
  <c r="H38" i="105" a="1"/>
  <c r="H38" i="105" s="1"/>
  <c r="C38" i="105" a="1"/>
  <c r="C38" i="105" s="1"/>
  <c r="Q37" i="105" a="1"/>
  <c r="Q37" i="105" s="1"/>
  <c r="L37" i="105" a="1"/>
  <c r="L37" i="105" s="1"/>
  <c r="I37" i="105" a="1"/>
  <c r="I37" i="105" s="1"/>
  <c r="D37" i="105" a="1"/>
  <c r="D37" i="105" s="1"/>
  <c r="R36" i="105" a="1"/>
  <c r="R36" i="105" s="1"/>
  <c r="M36" i="105" a="1"/>
  <c r="M36" i="105" s="1"/>
  <c r="J36" i="105" a="1"/>
  <c r="J36" i="105" s="1"/>
  <c r="E36" i="105" a="1"/>
  <c r="E36" i="105" s="1"/>
  <c r="S35" i="105" a="1"/>
  <c r="S35" i="105" s="1"/>
  <c r="N35" i="105" a="1"/>
  <c r="N35" i="105" s="1"/>
  <c r="K35" i="105" a="1"/>
  <c r="K35" i="105" s="1"/>
  <c r="F35" i="105" a="1"/>
  <c r="F35" i="105" s="1"/>
  <c r="C35" i="105" a="1"/>
  <c r="C35" i="105" s="1"/>
  <c r="O34" i="105" a="1"/>
  <c r="O34" i="105" s="1"/>
  <c r="L34" i="105" a="1"/>
  <c r="L34" i="105" s="1"/>
  <c r="G34" i="105" a="1"/>
  <c r="G34" i="105" s="1"/>
  <c r="D34" i="105" a="1"/>
  <c r="D34" i="105" s="1"/>
  <c r="P33" i="105" a="1"/>
  <c r="P33" i="105" s="1"/>
  <c r="M33" i="105" a="1"/>
  <c r="M33" i="105" s="1"/>
  <c r="H33" i="105" a="1"/>
  <c r="H33" i="105" s="1"/>
  <c r="E33" i="105" a="1"/>
  <c r="E33" i="105" s="1"/>
  <c r="Q32" i="105" a="1"/>
  <c r="Q32" i="105" s="1"/>
  <c r="N32" i="105" a="1"/>
  <c r="N32" i="105" s="1"/>
  <c r="I32" i="105" a="1"/>
  <c r="I32" i="105" s="1"/>
  <c r="F32" i="105" a="1"/>
  <c r="F32" i="105" s="1"/>
  <c r="R31" i="105" a="1"/>
  <c r="R31" i="105" s="1"/>
  <c r="O31" i="105" a="1"/>
  <c r="O31" i="105" s="1"/>
  <c r="J31" i="105" a="1"/>
  <c r="J31" i="105" s="1"/>
  <c r="G31" i="105" a="1"/>
  <c r="G31" i="105" s="1"/>
  <c r="S30" i="105" a="1"/>
  <c r="S30" i="105" s="1"/>
  <c r="P30" i="105" a="1"/>
  <c r="P30" i="105" s="1"/>
  <c r="K30" i="105" a="1"/>
  <c r="K30" i="105" s="1"/>
  <c r="H30" i="105" a="1"/>
  <c r="H30" i="105" s="1"/>
  <c r="C30" i="105" a="1"/>
  <c r="C30" i="105" s="1"/>
  <c r="Q29" i="105" a="1"/>
  <c r="Q29" i="105" s="1"/>
  <c r="L29" i="105" a="1"/>
  <c r="L29" i="105" s="1"/>
  <c r="I29" i="105" a="1"/>
  <c r="I29" i="105" s="1"/>
  <c r="D29" i="105" a="1"/>
  <c r="D29" i="105" s="1"/>
  <c r="R28" i="105" a="1"/>
  <c r="R28" i="105" s="1"/>
  <c r="M28" i="105" a="1"/>
  <c r="M28" i="105" s="1"/>
  <c r="J28" i="105" a="1"/>
  <c r="J28" i="105" s="1"/>
  <c r="E28" i="105" a="1"/>
  <c r="E28" i="105" s="1"/>
  <c r="S27" i="105" a="1"/>
  <c r="S27" i="105" s="1"/>
  <c r="N27" i="105" a="1"/>
  <c r="N27" i="105" s="1"/>
  <c r="K27" i="105" a="1"/>
  <c r="K27" i="105" s="1"/>
  <c r="F27" i="105" a="1"/>
  <c r="F27" i="105" s="1"/>
  <c r="C27" i="105" a="1"/>
  <c r="C27" i="105" s="1"/>
  <c r="O26" i="105" a="1"/>
  <c r="O26" i="105" s="1"/>
  <c r="L26" i="105" a="1"/>
  <c r="L26" i="105" s="1"/>
  <c r="G26" i="105" a="1"/>
  <c r="G26" i="105" s="1"/>
  <c r="D26" i="105" a="1"/>
  <c r="D26" i="105" s="1"/>
  <c r="P25" i="105" a="1"/>
  <c r="P25" i="105" s="1"/>
  <c r="M25" i="105" a="1"/>
  <c r="M25" i="105" s="1"/>
  <c r="H25" i="105" a="1"/>
  <c r="H25" i="105" s="1"/>
  <c r="E25" i="105" a="1"/>
  <c r="E25" i="105" s="1"/>
  <c r="Q24" i="105" a="1"/>
  <c r="Q24" i="105" s="1"/>
  <c r="N24" i="105" a="1"/>
  <c r="N24" i="105" s="1"/>
  <c r="I24" i="105" a="1"/>
  <c r="I24" i="105" s="1"/>
  <c r="F24" i="105" a="1"/>
  <c r="F24" i="105" s="1"/>
  <c r="R23" i="105" a="1"/>
  <c r="R23" i="105" s="1"/>
  <c r="O23" i="105" a="1"/>
  <c r="O23" i="105" s="1"/>
  <c r="J23" i="105" a="1"/>
  <c r="J23" i="105" s="1"/>
  <c r="G23" i="105" a="1"/>
  <c r="G23" i="105" s="1"/>
  <c r="S22" i="105" a="1"/>
  <c r="S22" i="105" s="1"/>
  <c r="P22" i="105" a="1"/>
  <c r="P22" i="105" s="1"/>
  <c r="K22" i="105" a="1"/>
  <c r="K22" i="105" s="1"/>
  <c r="H22" i="105" a="1"/>
  <c r="H22" i="105" s="1"/>
  <c r="C22" i="105" a="1"/>
  <c r="C22" i="105" s="1"/>
  <c r="Q21" i="105" a="1"/>
  <c r="Q21" i="105" s="1"/>
  <c r="L21" i="105" a="1"/>
  <c r="L21" i="105" s="1"/>
  <c r="I21" i="105" a="1"/>
  <c r="I21" i="105" s="1"/>
  <c r="C58" i="105" a="1"/>
  <c r="C58" i="105" s="1"/>
  <c r="M56" i="105" a="1"/>
  <c r="M56" i="105" s="1"/>
  <c r="D54" i="105" a="1"/>
  <c r="D54" i="105" s="1"/>
  <c r="Q52" i="105" a="1"/>
  <c r="Q52" i="105" s="1"/>
  <c r="H50" i="105" a="1"/>
  <c r="H50" i="105" s="1"/>
  <c r="I49" i="105" a="1"/>
  <c r="I49" i="105" s="1"/>
  <c r="R47" i="105" a="1"/>
  <c r="R47" i="105" s="1"/>
  <c r="E47" i="105" a="1"/>
  <c r="E47" i="105" s="1"/>
  <c r="Q46" i="105" a="1"/>
  <c r="Q46" i="105" s="1"/>
  <c r="F46" i="105" a="1"/>
  <c r="F46" i="105" s="1"/>
  <c r="R45" i="105" a="1"/>
  <c r="R45" i="105" s="1"/>
  <c r="G45" i="105" a="1"/>
  <c r="G45" i="105" s="1"/>
  <c r="D45" i="105" a="1"/>
  <c r="D45" i="105" s="1"/>
  <c r="Q44" i="105" a="1"/>
  <c r="Q44" i="105" s="1"/>
  <c r="J44" i="105" a="1"/>
  <c r="J44" i="105" s="1"/>
  <c r="F44" i="105" a="1"/>
  <c r="F44" i="105" s="1"/>
  <c r="C44" i="105" a="1"/>
  <c r="C44" i="105" s="1"/>
  <c r="I43" i="105" a="1"/>
  <c r="I43" i="105" s="1"/>
  <c r="F43" i="105" a="1"/>
  <c r="F43" i="105" s="1"/>
  <c r="S42" i="105" a="1"/>
  <c r="S42" i="105" s="1"/>
  <c r="L42" i="105" a="1"/>
  <c r="L42" i="105" s="1"/>
  <c r="H42" i="105" a="1"/>
  <c r="H42" i="105" s="1"/>
  <c r="E42" i="105" a="1"/>
  <c r="E42" i="105" s="1"/>
  <c r="K41" i="105" a="1"/>
  <c r="K41" i="105" s="1"/>
  <c r="H41" i="105" a="1"/>
  <c r="H41" i="105" s="1"/>
  <c r="D41" i="105" a="1"/>
  <c r="D41" i="105" s="1"/>
  <c r="N40" i="105" a="1"/>
  <c r="N40" i="105" s="1"/>
  <c r="J40" i="105" a="1"/>
  <c r="J40" i="105" s="1"/>
  <c r="G40" i="105" a="1"/>
  <c r="G40" i="105" s="1"/>
  <c r="Q39" i="105" a="1"/>
  <c r="Q39" i="105" s="1"/>
  <c r="L39" i="105" a="1"/>
  <c r="L39" i="105" s="1"/>
  <c r="I39" i="105" a="1"/>
  <c r="I39" i="105" s="1"/>
  <c r="D39" i="105" a="1"/>
  <c r="D39" i="105" s="1"/>
  <c r="R38" i="105" a="1"/>
  <c r="R38" i="105" s="1"/>
  <c r="M38" i="105" a="1"/>
  <c r="M38" i="105" s="1"/>
  <c r="J38" i="105" a="1"/>
  <c r="J38" i="105" s="1"/>
  <c r="E38" i="105" a="1"/>
  <c r="E38" i="105" s="1"/>
  <c r="S37" i="105" a="1"/>
  <c r="S37" i="105" s="1"/>
  <c r="N37" i="105" a="1"/>
  <c r="N37" i="105" s="1"/>
  <c r="K37" i="105" a="1"/>
  <c r="K37" i="105" s="1"/>
  <c r="F37" i="105" a="1"/>
  <c r="F37" i="105" s="1"/>
  <c r="C37" i="105" a="1"/>
  <c r="C37" i="105" s="1"/>
  <c r="O36" i="105" a="1"/>
  <c r="O36" i="105" s="1"/>
  <c r="L36" i="105" a="1"/>
  <c r="L36" i="105" s="1"/>
  <c r="G36" i="105" a="1"/>
  <c r="G36" i="105" s="1"/>
  <c r="D36" i="105" a="1"/>
  <c r="D36" i="105" s="1"/>
  <c r="P35" i="105" a="1"/>
  <c r="P35" i="105" s="1"/>
  <c r="M35" i="105" a="1"/>
  <c r="M35" i="105" s="1"/>
  <c r="H35" i="105" a="1"/>
  <c r="H35" i="105" s="1"/>
  <c r="E35" i="105" a="1"/>
  <c r="E35" i="105" s="1"/>
  <c r="Q34" i="105" a="1"/>
  <c r="Q34" i="105" s="1"/>
  <c r="N34" i="105" a="1"/>
  <c r="N34" i="105" s="1"/>
  <c r="I34" i="105" a="1"/>
  <c r="I34" i="105" s="1"/>
  <c r="F34" i="105" a="1"/>
  <c r="F34" i="105" s="1"/>
  <c r="R33" i="105" a="1"/>
  <c r="R33" i="105" s="1"/>
  <c r="O33" i="105" a="1"/>
  <c r="O33" i="105" s="1"/>
  <c r="J33" i="105" a="1"/>
  <c r="J33" i="105" s="1"/>
  <c r="G33" i="105" a="1"/>
  <c r="G33" i="105" s="1"/>
  <c r="S32" i="105" a="1"/>
  <c r="S32" i="105" s="1"/>
  <c r="P32" i="105" a="1"/>
  <c r="P32" i="105" s="1"/>
  <c r="K32" i="105" a="1"/>
  <c r="K32" i="105" s="1"/>
  <c r="H32" i="105" a="1"/>
  <c r="H32" i="105" s="1"/>
  <c r="C32" i="105" a="1"/>
  <c r="C32" i="105" s="1"/>
  <c r="Q31" i="105" a="1"/>
  <c r="Q31" i="105" s="1"/>
  <c r="L31" i="105" a="1"/>
  <c r="L31" i="105" s="1"/>
  <c r="I31" i="105" a="1"/>
  <c r="I31" i="105" s="1"/>
  <c r="D31" i="105" a="1"/>
  <c r="D31" i="105" s="1"/>
  <c r="R30" i="105" a="1"/>
  <c r="R30" i="105" s="1"/>
  <c r="M30" i="105" a="1"/>
  <c r="M30" i="105" s="1"/>
  <c r="J30" i="105" a="1"/>
  <c r="J30" i="105" s="1"/>
  <c r="E30" i="105" a="1"/>
  <c r="E30" i="105" s="1"/>
  <c r="S29" i="105" a="1"/>
  <c r="S29" i="105" s="1"/>
  <c r="N29" i="105" a="1"/>
  <c r="N29" i="105" s="1"/>
  <c r="K29" i="105" a="1"/>
  <c r="K29" i="105" s="1"/>
  <c r="F29" i="105" a="1"/>
  <c r="F29" i="105" s="1"/>
  <c r="C29" i="105" a="1"/>
  <c r="C29" i="105" s="1"/>
  <c r="O28" i="105" a="1"/>
  <c r="O28" i="105" s="1"/>
  <c r="L28" i="105" a="1"/>
  <c r="L28" i="105" s="1"/>
  <c r="G28" i="105" a="1"/>
  <c r="G28" i="105" s="1"/>
  <c r="D28" i="105" a="1"/>
  <c r="D28" i="105" s="1"/>
  <c r="P27" i="105" a="1"/>
  <c r="P27" i="105" s="1"/>
  <c r="M27" i="105" a="1"/>
  <c r="M27" i="105" s="1"/>
  <c r="H27" i="105" a="1"/>
  <c r="H27" i="105" s="1"/>
  <c r="E27" i="105" a="1"/>
  <c r="E27" i="105" s="1"/>
  <c r="Q26" i="105" a="1"/>
  <c r="Q26" i="105" s="1"/>
  <c r="N26" i="105" a="1"/>
  <c r="N26" i="105" s="1"/>
  <c r="I26" i="105" a="1"/>
  <c r="I26" i="105" s="1"/>
  <c r="L57" i="105" a="1"/>
  <c r="L57" i="105" s="1"/>
  <c r="C55" i="105" a="1"/>
  <c r="C55" i="105" s="1"/>
  <c r="P53" i="105" a="1"/>
  <c r="P53" i="105" s="1"/>
  <c r="G51" i="105" a="1"/>
  <c r="G51" i="105" s="1"/>
  <c r="C50" i="105" a="1"/>
  <c r="C50" i="105" s="1"/>
  <c r="E49" i="105" a="1"/>
  <c r="E49" i="105" s="1"/>
  <c r="L48" i="105" a="1"/>
  <c r="L48" i="105" s="1"/>
  <c r="E48" i="105" a="1"/>
  <c r="E48" i="105" s="1"/>
  <c r="O47" i="105" a="1"/>
  <c r="O47" i="105" s="1"/>
  <c r="C47" i="105" a="1"/>
  <c r="C47" i="105" s="1"/>
  <c r="O46" i="105" a="1"/>
  <c r="O46" i="105" s="1"/>
  <c r="D46" i="105" a="1"/>
  <c r="D46" i="105" s="1"/>
  <c r="Q45" i="105" a="1"/>
  <c r="Q45" i="105" s="1"/>
  <c r="M45" i="105" a="1"/>
  <c r="M45" i="105" s="1"/>
  <c r="J45" i="105" a="1"/>
  <c r="J45" i="105" s="1"/>
  <c r="P44" i="105" a="1"/>
  <c r="P44" i="105" s="1"/>
  <c r="M44" i="105" a="1"/>
  <c r="M44" i="105" s="1"/>
  <c r="I44" i="105" a="1"/>
  <c r="I44" i="105" s="1"/>
  <c r="S43" i="105" a="1"/>
  <c r="S43" i="105" s="1"/>
  <c r="O43" i="105" a="1"/>
  <c r="O43" i="105" s="1"/>
  <c r="L43" i="105" a="1"/>
  <c r="L43" i="105" s="1"/>
  <c r="R42" i="105" a="1"/>
  <c r="R42" i="105" s="1"/>
  <c r="O42" i="105" a="1"/>
  <c r="O42" i="105" s="1"/>
  <c r="K42" i="105" a="1"/>
  <c r="K42" i="105" s="1"/>
  <c r="D42" i="105" a="1"/>
  <c r="D42" i="105" s="1"/>
  <c r="Q41" i="105" a="1"/>
  <c r="Q41" i="105" s="1"/>
  <c r="N41" i="105" a="1"/>
  <c r="N41" i="105" s="1"/>
  <c r="C41" i="105" a="1"/>
  <c r="C41" i="105" s="1"/>
  <c r="Q40" i="105" a="1"/>
  <c r="Q40" i="105" s="1"/>
  <c r="M40" i="105" a="1"/>
  <c r="M40" i="105" s="1"/>
  <c r="F40" i="105" a="1"/>
  <c r="F40" i="105" s="1"/>
  <c r="S39" i="105" a="1"/>
  <c r="S39" i="105" s="1"/>
  <c r="N39" i="105" a="1"/>
  <c r="N39" i="105" s="1"/>
  <c r="K39" i="105" a="1"/>
  <c r="K39" i="105" s="1"/>
  <c r="F39" i="105" a="1"/>
  <c r="F39" i="105" s="1"/>
  <c r="C39" i="105" a="1"/>
  <c r="C39" i="105" s="1"/>
  <c r="O38" i="105" a="1"/>
  <c r="O38" i="105" s="1"/>
  <c r="L38" i="105" a="1"/>
  <c r="L38" i="105" s="1"/>
  <c r="G38" i="105" a="1"/>
  <c r="G38" i="105" s="1"/>
  <c r="D38" i="105" a="1"/>
  <c r="D38" i="105" s="1"/>
  <c r="P37" i="105" a="1"/>
  <c r="P37" i="105" s="1"/>
  <c r="M37" i="105" a="1"/>
  <c r="M37" i="105" s="1"/>
  <c r="H37" i="105" a="1"/>
  <c r="H37" i="105" s="1"/>
  <c r="E37" i="105" a="1"/>
  <c r="E37" i="105" s="1"/>
  <c r="Q36" i="105" a="1"/>
  <c r="Q36" i="105" s="1"/>
  <c r="N36" i="105" a="1"/>
  <c r="N36" i="105" s="1"/>
  <c r="I36" i="105" a="1"/>
  <c r="I36" i="105" s="1"/>
  <c r="F36" i="105" a="1"/>
  <c r="F36" i="105" s="1"/>
  <c r="R35" i="105" a="1"/>
  <c r="R35" i="105" s="1"/>
  <c r="O35" i="105" a="1"/>
  <c r="O35" i="105" s="1"/>
  <c r="J35" i="105" a="1"/>
  <c r="J35" i="105" s="1"/>
  <c r="G35" i="105" a="1"/>
  <c r="G35" i="105" s="1"/>
  <c r="S34" i="105" a="1"/>
  <c r="S34" i="105" s="1"/>
  <c r="P34" i="105" a="1"/>
  <c r="P34" i="105" s="1"/>
  <c r="K34" i="105" a="1"/>
  <c r="K34" i="105" s="1"/>
  <c r="H34" i="105" a="1"/>
  <c r="H34" i="105" s="1"/>
  <c r="C34" i="105" a="1"/>
  <c r="C34" i="105" s="1"/>
  <c r="Q33" i="105" a="1"/>
  <c r="Q33" i="105" s="1"/>
  <c r="L33" i="105" a="1"/>
  <c r="L33" i="105" s="1"/>
  <c r="I33" i="105" a="1"/>
  <c r="I33" i="105" s="1"/>
  <c r="D33" i="105" a="1"/>
  <c r="D33" i="105" s="1"/>
  <c r="R32" i="105" a="1"/>
  <c r="R32" i="105" s="1"/>
  <c r="M32" i="105" a="1"/>
  <c r="M32" i="105" s="1"/>
  <c r="J32" i="105" a="1"/>
  <c r="J32" i="105" s="1"/>
  <c r="E32" i="105" a="1"/>
  <c r="E32" i="105" s="1"/>
  <c r="S31" i="105" a="1"/>
  <c r="S31" i="105" s="1"/>
  <c r="N31" i="105" a="1"/>
  <c r="N31" i="105" s="1"/>
  <c r="K31" i="105" a="1"/>
  <c r="K31" i="105" s="1"/>
  <c r="F52" i="105" a="1"/>
  <c r="F52" i="105" s="1"/>
  <c r="P45" i="105" a="1"/>
  <c r="P45" i="105" s="1"/>
  <c r="S44" i="105" a="1"/>
  <c r="S44" i="105" s="1"/>
  <c r="E44" i="105" a="1"/>
  <c r="E44" i="105" s="1"/>
  <c r="G43" i="105" a="1"/>
  <c r="G43" i="105" s="1"/>
  <c r="J42" i="105" a="1"/>
  <c r="J42" i="105" s="1"/>
  <c r="M41" i="105" a="1"/>
  <c r="M41" i="105" s="1"/>
  <c r="H39" i="105" a="1"/>
  <c r="H39" i="105" s="1"/>
  <c r="N38" i="105" a="1"/>
  <c r="N38" i="105" s="1"/>
  <c r="J37" i="105" a="1"/>
  <c r="J37" i="105" s="1"/>
  <c r="P36" i="105" a="1"/>
  <c r="P36" i="105" s="1"/>
  <c r="L35" i="105" a="1"/>
  <c r="L35" i="105" s="1"/>
  <c r="R34" i="105" a="1"/>
  <c r="R34" i="105" s="1"/>
  <c r="N33" i="105" a="1"/>
  <c r="N33" i="105" s="1"/>
  <c r="C33" i="105" a="1"/>
  <c r="C33" i="105" s="1"/>
  <c r="P31" i="105" a="1"/>
  <c r="P31" i="105" s="1"/>
  <c r="H31" i="105" a="1"/>
  <c r="H31" i="105" s="1"/>
  <c r="N30" i="105" a="1"/>
  <c r="N30" i="105" s="1"/>
  <c r="I30" i="105" a="1"/>
  <c r="I30" i="105" s="1"/>
  <c r="O29" i="105" a="1"/>
  <c r="O29" i="105" s="1"/>
  <c r="J29" i="105" a="1"/>
  <c r="J29" i="105" s="1"/>
  <c r="P28" i="105" a="1"/>
  <c r="P28" i="105" s="1"/>
  <c r="K28" i="105" a="1"/>
  <c r="K28" i="105" s="1"/>
  <c r="Q27" i="105" a="1"/>
  <c r="Q27" i="105" s="1"/>
  <c r="L27" i="105" a="1"/>
  <c r="L27" i="105" s="1"/>
  <c r="R26" i="105" a="1"/>
  <c r="R26" i="105" s="1"/>
  <c r="M26" i="105" a="1"/>
  <c r="M26" i="105" s="1"/>
  <c r="Q25" i="105" a="1"/>
  <c r="Q25" i="105" s="1"/>
  <c r="N25" i="105" a="1"/>
  <c r="N25" i="105" s="1"/>
  <c r="J25" i="105" a="1"/>
  <c r="J25" i="105" s="1"/>
  <c r="C25" i="105" a="1"/>
  <c r="C25" i="105" s="1"/>
  <c r="P24" i="105" a="1"/>
  <c r="P24" i="105" s="1"/>
  <c r="M24" i="105" a="1"/>
  <c r="M24" i="105" s="1"/>
  <c r="S23" i="105" a="1"/>
  <c r="S23" i="105" s="1"/>
  <c r="P23" i="105" a="1"/>
  <c r="P23" i="105" s="1"/>
  <c r="L23" i="105" a="1"/>
  <c r="L23" i="105" s="1"/>
  <c r="E23" i="105" a="1"/>
  <c r="E23" i="105" s="1"/>
  <c r="R22" i="105" a="1"/>
  <c r="R22" i="105" s="1"/>
  <c r="O22" i="105" a="1"/>
  <c r="O22" i="105" s="1"/>
  <c r="D22" i="105" a="1"/>
  <c r="D22" i="105" s="1"/>
  <c r="R21" i="105" a="1"/>
  <c r="R21" i="105" s="1"/>
  <c r="N21" i="105" a="1"/>
  <c r="N21" i="105" s="1"/>
  <c r="G21" i="105" a="1"/>
  <c r="G21" i="105" s="1"/>
  <c r="D21" i="105" a="1"/>
  <c r="D21" i="105" s="1"/>
  <c r="C20" i="105" a="1"/>
  <c r="C20" i="105" s="1"/>
  <c r="S55" i="105" a="1"/>
  <c r="S55" i="105" s="1"/>
  <c r="S50" i="105" a="1"/>
  <c r="S50" i="105" s="1"/>
  <c r="D48" i="105" a="1"/>
  <c r="D48" i="105" s="1"/>
  <c r="N46" i="105" a="1"/>
  <c r="N46" i="105" s="1"/>
  <c r="R43" i="105" a="1"/>
  <c r="R43" i="105" s="1"/>
  <c r="D43" i="105" a="1"/>
  <c r="D43" i="105" s="1"/>
  <c r="G42" i="105" a="1"/>
  <c r="G42" i="105" s="1"/>
  <c r="I41" i="105" a="1"/>
  <c r="I41" i="105" s="1"/>
  <c r="L40" i="105" a="1"/>
  <c r="L40" i="105" s="1"/>
  <c r="P39" i="105" a="1"/>
  <c r="P39" i="105" s="1"/>
  <c r="E39" i="105" a="1"/>
  <c r="E39" i="105" s="1"/>
  <c r="R37" i="105" a="1"/>
  <c r="R37" i="105" s="1"/>
  <c r="G37" i="105" a="1"/>
  <c r="G37" i="105" s="1"/>
  <c r="C36" i="105" a="1"/>
  <c r="C36" i="105" s="1"/>
  <c r="I35" i="105" a="1"/>
  <c r="I35" i="105" s="1"/>
  <c r="E34" i="105" a="1"/>
  <c r="E34" i="105" s="1"/>
  <c r="K33" i="105" a="1"/>
  <c r="K33" i="105" s="1"/>
  <c r="G32" i="105" a="1"/>
  <c r="G32" i="105" s="1"/>
  <c r="M31" i="105" a="1"/>
  <c r="M31" i="105" s="1"/>
  <c r="F31" i="105" a="1"/>
  <c r="F31" i="105" s="1"/>
  <c r="L30" i="105" a="1"/>
  <c r="L30" i="105" s="1"/>
  <c r="G30" i="105" a="1"/>
  <c r="G30" i="105" s="1"/>
  <c r="M29" i="105" a="1"/>
  <c r="M29" i="105" s="1"/>
  <c r="H29" i="105" a="1"/>
  <c r="H29" i="105" s="1"/>
  <c r="N28" i="105" a="1"/>
  <c r="N28" i="105" s="1"/>
  <c r="I28" i="105" a="1"/>
  <c r="I28" i="105" s="1"/>
  <c r="O27" i="105" a="1"/>
  <c r="O27" i="105" s="1"/>
  <c r="J27" i="105" a="1"/>
  <c r="J27" i="105" s="1"/>
  <c r="P26" i="105" a="1"/>
  <c r="P26" i="105" s="1"/>
  <c r="K26" i="105" a="1"/>
  <c r="K26" i="105" s="1"/>
  <c r="F26" i="105" a="1"/>
  <c r="F26" i="105" s="1"/>
  <c r="C26" i="105" a="1"/>
  <c r="C26" i="105" s="1"/>
  <c r="I25" i="105" a="1"/>
  <c r="I25" i="105" s="1"/>
  <c r="F25" i="105" a="1"/>
  <c r="F25" i="105" s="1"/>
  <c r="S24" i="105" a="1"/>
  <c r="S24" i="105" s="1"/>
  <c r="L24" i="105" a="1"/>
  <c r="L24" i="105" s="1"/>
  <c r="H24" i="105" a="1"/>
  <c r="H24" i="105" s="1"/>
  <c r="E24" i="105" a="1"/>
  <c r="E24" i="105" s="1"/>
  <c r="K23" i="105" a="1"/>
  <c r="K23" i="105" s="1"/>
  <c r="H23" i="105" a="1"/>
  <c r="H23" i="105" s="1"/>
  <c r="D23" i="105" a="1"/>
  <c r="D23" i="105" s="1"/>
  <c r="N22" i="105" a="1"/>
  <c r="N22" i="105" s="1"/>
  <c r="J22" i="105" a="1"/>
  <c r="J22" i="105" s="1"/>
  <c r="G22" i="105" a="1"/>
  <c r="G22" i="105" s="1"/>
  <c r="M21" i="105" a="1"/>
  <c r="M21" i="105" s="1"/>
  <c r="J21" i="105" a="1"/>
  <c r="J21" i="105" s="1"/>
  <c r="F21" i="105" a="1"/>
  <c r="F21" i="105" s="1"/>
  <c r="E31" i="105" a="1"/>
  <c r="E31" i="105" s="1"/>
  <c r="Q30" i="105" a="1"/>
  <c r="Q30" i="105" s="1"/>
  <c r="F30" i="105" a="1"/>
  <c r="F30" i="105" s="1"/>
  <c r="R29" i="105" a="1"/>
  <c r="R29" i="105" s="1"/>
  <c r="G29" i="105" a="1"/>
  <c r="G29" i="105" s="1"/>
  <c r="S28" i="105" a="1"/>
  <c r="S28" i="105" s="1"/>
  <c r="H28" i="105" a="1"/>
  <c r="H28" i="105" s="1"/>
  <c r="C28" i="105" a="1"/>
  <c r="C28" i="105" s="1"/>
  <c r="I27" i="105" a="1"/>
  <c r="I27" i="105" s="1"/>
  <c r="J26" i="105" a="1"/>
  <c r="J26" i="105" s="1"/>
  <c r="O25" i="105" a="1"/>
  <c r="O25" i="105" s="1"/>
  <c r="R24" i="105" a="1"/>
  <c r="R24" i="105" s="1"/>
  <c r="K24" i="105" a="1"/>
  <c r="K24" i="105" s="1"/>
  <c r="Q23" i="105" a="1"/>
  <c r="Q23" i="105" s="1"/>
  <c r="C23" i="105" a="1"/>
  <c r="C23" i="105" s="1"/>
  <c r="M22" i="105" a="1"/>
  <c r="M22" i="105" s="1"/>
  <c r="F22" i="105" a="1"/>
  <c r="F22" i="105" s="1"/>
  <c r="S21" i="105" a="1"/>
  <c r="S21" i="105" s="1"/>
  <c r="P21" i="105" a="1"/>
  <c r="P21" i="105" s="1"/>
  <c r="C21" i="105" a="1"/>
  <c r="C21" i="105" s="1"/>
  <c r="D20" i="105" a="1"/>
  <c r="D20" i="105" s="1"/>
  <c r="C19" i="105" a="1"/>
  <c r="C19" i="105" s="1"/>
  <c r="O54" i="105" a="1"/>
  <c r="O54" i="105" s="1"/>
  <c r="N47" i="105" a="1"/>
  <c r="N47" i="105" s="1"/>
  <c r="I46" i="105" a="1"/>
  <c r="I46" i="105" s="1"/>
  <c r="I45" i="105" a="1"/>
  <c r="I45" i="105" s="1"/>
  <c r="C42" i="105" a="1"/>
  <c r="C42" i="105" s="1"/>
  <c r="F41" i="105" a="1"/>
  <c r="F41" i="105" s="1"/>
  <c r="I40" i="105" a="1"/>
  <c r="I40" i="105" s="1"/>
  <c r="M39" i="105" a="1"/>
  <c r="M39" i="105" s="1"/>
  <c r="I38" i="105" a="1"/>
  <c r="I38" i="105" s="1"/>
  <c r="O37" i="105" a="1"/>
  <c r="O37" i="105" s="1"/>
  <c r="K36" i="105" a="1"/>
  <c r="K36" i="105" s="1"/>
  <c r="Q35" i="105" a="1"/>
  <c r="Q35" i="105" s="1"/>
  <c r="M34" i="105" a="1"/>
  <c r="M34" i="105" s="1"/>
  <c r="S33" i="105" a="1"/>
  <c r="S33" i="105" s="1"/>
  <c r="O32" i="105" a="1"/>
  <c r="O32" i="105" s="1"/>
  <c r="D32" i="105" a="1"/>
  <c r="D32" i="105" s="1"/>
  <c r="D27" i="105" a="1"/>
  <c r="D27" i="105" s="1"/>
  <c r="S25" i="105" a="1"/>
  <c r="S25" i="105" s="1"/>
  <c r="L25" i="105" a="1"/>
  <c r="L25" i="105" s="1"/>
  <c r="O24" i="105" a="1"/>
  <c r="O24" i="105" s="1"/>
  <c r="D24" i="105" a="1"/>
  <c r="D24" i="105" s="1"/>
  <c r="N23" i="105" a="1"/>
  <c r="N23" i="105" s="1"/>
  <c r="Q22" i="105" a="1"/>
  <c r="Q22" i="105" s="1"/>
  <c r="D18" i="105" a="1"/>
  <c r="D18" i="105" s="1"/>
  <c r="E45" i="105" a="1"/>
  <c r="E45" i="105" s="1"/>
  <c r="Q38" i="105" a="1"/>
  <c r="Q38" i="105" s="1"/>
  <c r="H36" i="105" a="1"/>
  <c r="H36" i="105" s="1"/>
  <c r="D30" i="105" a="1"/>
  <c r="D30" i="105" s="1"/>
  <c r="Q28" i="105" a="1"/>
  <c r="Q28" i="105" s="1"/>
  <c r="H26" i="105" a="1"/>
  <c r="H26" i="105" s="1"/>
  <c r="K25" i="105" a="1"/>
  <c r="K25" i="105" s="1"/>
  <c r="E22" i="105" a="1"/>
  <c r="E22" i="105" s="1"/>
  <c r="H21" i="105" a="1"/>
  <c r="H21" i="105" s="1"/>
  <c r="D19" i="105" a="1"/>
  <c r="D19" i="105" s="1"/>
  <c r="C15" i="105" a="1"/>
  <c r="C15" i="105" s="1"/>
  <c r="D49" i="105" a="1"/>
  <c r="D49" i="105" s="1"/>
  <c r="H44" i="105" a="1"/>
  <c r="H44" i="105" s="1"/>
  <c r="F38" i="105" a="1"/>
  <c r="F38" i="105" s="1"/>
  <c r="F33" i="105" a="1"/>
  <c r="F33" i="105" s="1"/>
  <c r="C31" i="105" a="1"/>
  <c r="C31" i="105" s="1"/>
  <c r="P29" i="105" a="1"/>
  <c r="P29" i="105" s="1"/>
  <c r="G27" i="105" a="1"/>
  <c r="G27" i="105" s="1"/>
  <c r="E26" i="105" a="1"/>
  <c r="E26" i="105" s="1"/>
  <c r="G25" i="105" a="1"/>
  <c r="G25" i="105" s="1"/>
  <c r="J24" i="105" a="1"/>
  <c r="J24" i="105" s="1"/>
  <c r="M23" i="105" a="1"/>
  <c r="M23" i="105" s="1"/>
  <c r="E21" i="105" a="1"/>
  <c r="E21" i="105" s="1"/>
  <c r="C16" i="105" a="1"/>
  <c r="C16" i="105" s="1"/>
  <c r="D15" i="105" a="1"/>
  <c r="D15" i="105" s="1"/>
  <c r="R25" i="105" a="1"/>
  <c r="R25" i="105" s="1"/>
  <c r="D25" i="105" a="1"/>
  <c r="D25" i="105" s="1"/>
  <c r="G24" i="105" a="1"/>
  <c r="G24" i="105" s="1"/>
  <c r="I23" i="105" a="1"/>
  <c r="I23" i="105" s="1"/>
  <c r="L22" i="105" a="1"/>
  <c r="L22" i="105" s="1"/>
  <c r="O21" i="105" a="1"/>
  <c r="O21" i="105" s="1"/>
  <c r="C17" i="105" a="1"/>
  <c r="C17" i="105" s="1"/>
  <c r="D16" i="105" a="1"/>
  <c r="D16" i="105" s="1"/>
  <c r="H47" i="105" a="1"/>
  <c r="H47" i="105" s="1"/>
  <c r="K43" i="105" a="1"/>
  <c r="K43" i="105" s="1"/>
  <c r="E40" i="105" a="1"/>
  <c r="E40" i="105" s="1"/>
  <c r="D35" i="105" a="1"/>
  <c r="D35" i="105" s="1"/>
  <c r="L32" i="105" a="1"/>
  <c r="L32" i="105" s="1"/>
  <c r="O30" i="105" a="1"/>
  <c r="O30" i="105" s="1"/>
  <c r="F28" i="105" a="1"/>
  <c r="F28" i="105" s="1"/>
  <c r="S26" i="105" a="1"/>
  <c r="S26" i="105" s="1"/>
  <c r="C18" i="105" a="1"/>
  <c r="C18" i="105" s="1"/>
  <c r="D17" i="105" a="1"/>
  <c r="D17" i="105" s="1"/>
  <c r="S36" i="105" a="1"/>
  <c r="S36" i="105" s="1"/>
  <c r="J34" i="105" a="1"/>
  <c r="J34" i="105" s="1"/>
  <c r="E29" i="105" a="1"/>
  <c r="E29" i="105" s="1"/>
  <c r="R27" i="105" a="1"/>
  <c r="R27" i="105" s="1"/>
  <c r="C24" i="105" a="1"/>
  <c r="C24" i="105" s="1"/>
  <c r="F23" i="105" a="1"/>
  <c r="F23" i="105" s="1"/>
  <c r="I22" i="105" a="1"/>
  <c r="I22" i="105" s="1"/>
  <c r="K21" i="105" a="1"/>
  <c r="K21" i="105" s="1"/>
  <c r="L72" i="1"/>
  <c r="S74" i="104" a="1"/>
  <c r="S74" i="104" s="1"/>
  <c r="R74" i="104" a="1"/>
  <c r="R74" i="104" s="1"/>
  <c r="N74" i="104" a="1"/>
  <c r="N74" i="104" s="1"/>
  <c r="J74" i="104" a="1"/>
  <c r="J74" i="104" s="1"/>
  <c r="F74" i="104" a="1"/>
  <c r="F74" i="104" s="1"/>
  <c r="S73" i="104" a="1"/>
  <c r="S73" i="104" s="1"/>
  <c r="O73" i="104" a="1"/>
  <c r="O73" i="104" s="1"/>
  <c r="K73" i="104" a="1"/>
  <c r="K73" i="104" s="1"/>
  <c r="G73" i="104" a="1"/>
  <c r="G73" i="104" s="1"/>
  <c r="C73" i="104" a="1"/>
  <c r="C73" i="104" s="1"/>
  <c r="P72" i="104" a="1"/>
  <c r="P72" i="104" s="1"/>
  <c r="L72" i="104" a="1"/>
  <c r="L72" i="104" s="1"/>
  <c r="H72" i="104" a="1"/>
  <c r="H72" i="104" s="1"/>
  <c r="D72" i="104" a="1"/>
  <c r="D72" i="104" s="1"/>
  <c r="Q71" i="104" a="1"/>
  <c r="Q71" i="104" s="1"/>
  <c r="M71" i="104" a="1"/>
  <c r="M71" i="104" s="1"/>
  <c r="I71" i="104" a="1"/>
  <c r="I71" i="104" s="1"/>
  <c r="E71" i="104" a="1"/>
  <c r="E71" i="104" s="1"/>
  <c r="R70" i="104" a="1"/>
  <c r="R70" i="104" s="1"/>
  <c r="N70" i="104" a="1"/>
  <c r="N70" i="104" s="1"/>
  <c r="J70" i="104" a="1"/>
  <c r="J70" i="104" s="1"/>
  <c r="F70" i="104" a="1"/>
  <c r="F70" i="104" s="1"/>
  <c r="S69" i="104" a="1"/>
  <c r="S69" i="104" s="1"/>
  <c r="O69" i="104" a="1"/>
  <c r="O69" i="104" s="1"/>
  <c r="K69" i="104" a="1"/>
  <c r="K69" i="104" s="1"/>
  <c r="G69" i="104" a="1"/>
  <c r="G69" i="104" s="1"/>
  <c r="C69" i="104" a="1"/>
  <c r="C69" i="104" s="1"/>
  <c r="P68" i="104" a="1"/>
  <c r="P68" i="104" s="1"/>
  <c r="L68" i="104" a="1"/>
  <c r="L68" i="104" s="1"/>
  <c r="H68" i="104" a="1"/>
  <c r="H68" i="104" s="1"/>
  <c r="D68" i="104" a="1"/>
  <c r="D68" i="104" s="1"/>
  <c r="Q67" i="104" a="1"/>
  <c r="Q67" i="104" s="1"/>
  <c r="M67" i="104" a="1"/>
  <c r="M67" i="104" s="1"/>
  <c r="I67" i="104" a="1"/>
  <c r="I67" i="104" s="1"/>
  <c r="E67" i="104" a="1"/>
  <c r="E67" i="104" s="1"/>
  <c r="P66" i="104" a="1"/>
  <c r="P66" i="104" s="1"/>
  <c r="M66" i="104" a="1"/>
  <c r="M66" i="104" s="1"/>
  <c r="H66" i="104" a="1"/>
  <c r="H66" i="104" s="1"/>
  <c r="E66" i="104" a="1"/>
  <c r="E66" i="104" s="1"/>
  <c r="Q65" i="104" a="1"/>
  <c r="Q65" i="104" s="1"/>
  <c r="N65" i="104" a="1"/>
  <c r="N65" i="104" s="1"/>
  <c r="I65" i="104" a="1"/>
  <c r="I65" i="104" s="1"/>
  <c r="F65" i="104" a="1"/>
  <c r="F65" i="104" s="1"/>
  <c r="Q74" i="104" a="1"/>
  <c r="Q74" i="104" s="1"/>
  <c r="M74" i="104" a="1"/>
  <c r="M74" i="104" s="1"/>
  <c r="I74" i="104" a="1"/>
  <c r="I74" i="104" s="1"/>
  <c r="E74" i="104" a="1"/>
  <c r="E74" i="104" s="1"/>
  <c r="R73" i="104" a="1"/>
  <c r="R73" i="104" s="1"/>
  <c r="N73" i="104" a="1"/>
  <c r="N73" i="104" s="1"/>
  <c r="J73" i="104" a="1"/>
  <c r="J73" i="104" s="1"/>
  <c r="F73" i="104" a="1"/>
  <c r="F73" i="104" s="1"/>
  <c r="S72" i="104" a="1"/>
  <c r="S72" i="104" s="1"/>
  <c r="O72" i="104" a="1"/>
  <c r="O72" i="104" s="1"/>
  <c r="K72" i="104" a="1"/>
  <c r="K72" i="104" s="1"/>
  <c r="G72" i="104" a="1"/>
  <c r="G72" i="104" s="1"/>
  <c r="C72" i="104" a="1"/>
  <c r="C72" i="104" s="1"/>
  <c r="P71" i="104" a="1"/>
  <c r="P71" i="104" s="1"/>
  <c r="L71" i="104" a="1"/>
  <c r="L71" i="104" s="1"/>
  <c r="H71" i="104" a="1"/>
  <c r="H71" i="104" s="1"/>
  <c r="D71" i="104" a="1"/>
  <c r="D71" i="104" s="1"/>
  <c r="Q70" i="104" a="1"/>
  <c r="Q70" i="104" s="1"/>
  <c r="M70" i="104" a="1"/>
  <c r="M70" i="104" s="1"/>
  <c r="I70" i="104" a="1"/>
  <c r="I70" i="104" s="1"/>
  <c r="E70" i="104" a="1"/>
  <c r="E70" i="104" s="1"/>
  <c r="R69" i="104" a="1"/>
  <c r="R69" i="104" s="1"/>
  <c r="N69" i="104" a="1"/>
  <c r="N69" i="104" s="1"/>
  <c r="J69" i="104" a="1"/>
  <c r="J69" i="104" s="1"/>
  <c r="F69" i="104" a="1"/>
  <c r="F69" i="104" s="1"/>
  <c r="S68" i="104" a="1"/>
  <c r="S68" i="104" s="1"/>
  <c r="O68" i="104" a="1"/>
  <c r="O68" i="104" s="1"/>
  <c r="K68" i="104" a="1"/>
  <c r="K68" i="104" s="1"/>
  <c r="G68" i="104" a="1"/>
  <c r="G68" i="104" s="1"/>
  <c r="C68" i="104" a="1"/>
  <c r="C68" i="104" s="1"/>
  <c r="P67" i="104" a="1"/>
  <c r="P67" i="104" s="1"/>
  <c r="L67" i="104" a="1"/>
  <c r="L67" i="104" s="1"/>
  <c r="H67" i="104" a="1"/>
  <c r="H67" i="104" s="1"/>
  <c r="D67" i="104" a="1"/>
  <c r="D67" i="104" s="1"/>
  <c r="R66" i="104" a="1"/>
  <c r="R66" i="104" s="1"/>
  <c r="O66" i="104" a="1"/>
  <c r="O66" i="104" s="1"/>
  <c r="P74" i="104" a="1"/>
  <c r="P74" i="104" s="1"/>
  <c r="L74" i="104" a="1"/>
  <c r="L74" i="104" s="1"/>
  <c r="O74" i="104" a="1"/>
  <c r="O74" i="104" s="1"/>
  <c r="D74" i="104" a="1"/>
  <c r="D74" i="104" s="1"/>
  <c r="M73" i="104" a="1"/>
  <c r="M73" i="104" s="1"/>
  <c r="E73" i="104" a="1"/>
  <c r="E73" i="104" s="1"/>
  <c r="N72" i="104" a="1"/>
  <c r="N72" i="104" s="1"/>
  <c r="F72" i="104" a="1"/>
  <c r="F72" i="104" s="1"/>
  <c r="O71" i="104" a="1"/>
  <c r="O71" i="104" s="1"/>
  <c r="G71" i="104" a="1"/>
  <c r="G71" i="104" s="1"/>
  <c r="P70" i="104" a="1"/>
  <c r="P70" i="104" s="1"/>
  <c r="H70" i="104" a="1"/>
  <c r="H70" i="104" s="1"/>
  <c r="Q69" i="104" a="1"/>
  <c r="Q69" i="104" s="1"/>
  <c r="I69" i="104" a="1"/>
  <c r="I69" i="104" s="1"/>
  <c r="R68" i="104" a="1"/>
  <c r="R68" i="104" s="1"/>
  <c r="J68" i="104" a="1"/>
  <c r="J68" i="104" s="1"/>
  <c r="S67" i="104" a="1"/>
  <c r="S67" i="104" s="1"/>
  <c r="K67" i="104" a="1"/>
  <c r="K67" i="104" s="1"/>
  <c r="C67" i="104" a="1"/>
  <c r="C67" i="104" s="1"/>
  <c r="K66" i="104" a="1"/>
  <c r="K66" i="104" s="1"/>
  <c r="G66" i="104" a="1"/>
  <c r="G66" i="104" s="1"/>
  <c r="D66" i="104" a="1"/>
  <c r="D66" i="104" s="1"/>
  <c r="J65" i="104" a="1"/>
  <c r="J65" i="104" s="1"/>
  <c r="G65" i="104" a="1"/>
  <c r="G65" i="104" s="1"/>
  <c r="C65" i="104" a="1"/>
  <c r="C65" i="104" s="1"/>
  <c r="O64" i="104" a="1"/>
  <c r="O64" i="104" s="1"/>
  <c r="L64" i="104" a="1"/>
  <c r="L64" i="104" s="1"/>
  <c r="G64" i="104" a="1"/>
  <c r="G64" i="104" s="1"/>
  <c r="D64" i="104" a="1"/>
  <c r="D64" i="104" s="1"/>
  <c r="P63" i="104" a="1"/>
  <c r="P63" i="104" s="1"/>
  <c r="M63" i="104" a="1"/>
  <c r="M63" i="104" s="1"/>
  <c r="H63" i="104" a="1"/>
  <c r="H63" i="104" s="1"/>
  <c r="E63" i="104" a="1"/>
  <c r="E63" i="104" s="1"/>
  <c r="K74" i="104" a="1"/>
  <c r="K74" i="104" s="1"/>
  <c r="C74" i="104" a="1"/>
  <c r="C74" i="104" s="1"/>
  <c r="L73" i="104" a="1"/>
  <c r="L73" i="104" s="1"/>
  <c r="D73" i="104" a="1"/>
  <c r="D73" i="104" s="1"/>
  <c r="M72" i="104" a="1"/>
  <c r="M72" i="104" s="1"/>
  <c r="E72" i="104" a="1"/>
  <c r="E72" i="104" s="1"/>
  <c r="N71" i="104" a="1"/>
  <c r="N71" i="104" s="1"/>
  <c r="F71" i="104" a="1"/>
  <c r="F71" i="104" s="1"/>
  <c r="O70" i="104" a="1"/>
  <c r="O70" i="104" s="1"/>
  <c r="G70" i="104" a="1"/>
  <c r="G70" i="104" s="1"/>
  <c r="P69" i="104" a="1"/>
  <c r="P69" i="104" s="1"/>
  <c r="H69" i="104" a="1"/>
  <c r="H69" i="104" s="1"/>
  <c r="Q68" i="104" a="1"/>
  <c r="Q68" i="104" s="1"/>
  <c r="I68" i="104" a="1"/>
  <c r="I68" i="104" s="1"/>
  <c r="R67" i="104" a="1"/>
  <c r="R67" i="104" s="1"/>
  <c r="J67" i="104" a="1"/>
  <c r="J67" i="104" s="1"/>
  <c r="S66" i="104" a="1"/>
  <c r="S66" i="104" s="1"/>
  <c r="N66" i="104" a="1"/>
  <c r="N66" i="104" s="1"/>
  <c r="J66" i="104" a="1"/>
  <c r="J66" i="104" s="1"/>
  <c r="C66" i="104" a="1"/>
  <c r="C66" i="104" s="1"/>
  <c r="P65" i="104" a="1"/>
  <c r="P65" i="104" s="1"/>
  <c r="M65" i="104" a="1"/>
  <c r="M65" i="104" s="1"/>
  <c r="Q64" i="104" a="1"/>
  <c r="Q64" i="104" s="1"/>
  <c r="N64" i="104" a="1"/>
  <c r="N64" i="104" s="1"/>
  <c r="I64" i="104" a="1"/>
  <c r="I64" i="104" s="1"/>
  <c r="F64" i="104" a="1"/>
  <c r="F64" i="104" s="1"/>
  <c r="R63" i="104" a="1"/>
  <c r="R63" i="104" s="1"/>
  <c r="O63" i="104" a="1"/>
  <c r="O63" i="104" s="1"/>
  <c r="J63" i="104" a="1"/>
  <c r="J63" i="104" s="1"/>
  <c r="G63" i="104" a="1"/>
  <c r="G63" i="104" s="1"/>
  <c r="S62" i="104" a="1"/>
  <c r="S62" i="104" s="1"/>
  <c r="P62" i="104" a="1"/>
  <c r="P62" i="104" s="1"/>
  <c r="K62" i="104" a="1"/>
  <c r="K62" i="104" s="1"/>
  <c r="H62" i="104" a="1"/>
  <c r="H62" i="104" s="1"/>
  <c r="C62" i="104" a="1"/>
  <c r="C62" i="104" s="1"/>
  <c r="Q61" i="104" a="1"/>
  <c r="Q61" i="104" s="1"/>
  <c r="L61" i="104" a="1"/>
  <c r="L61" i="104" s="1"/>
  <c r="I61" i="104" a="1"/>
  <c r="I61" i="104" s="1"/>
  <c r="D61" i="104" a="1"/>
  <c r="D61" i="104" s="1"/>
  <c r="R60" i="104" a="1"/>
  <c r="R60" i="104" s="1"/>
  <c r="M60" i="104" a="1"/>
  <c r="M60" i="104" s="1"/>
  <c r="J60" i="104" a="1"/>
  <c r="J60" i="104" s="1"/>
  <c r="E60" i="104" a="1"/>
  <c r="E60" i="104" s="1"/>
  <c r="S59" i="104" a="1"/>
  <c r="S59" i="104" s="1"/>
  <c r="N59" i="104" a="1"/>
  <c r="N59" i="104" s="1"/>
  <c r="K59" i="104" a="1"/>
  <c r="K59" i="104" s="1"/>
  <c r="F59" i="104" a="1"/>
  <c r="F59" i="104" s="1"/>
  <c r="C59" i="104" a="1"/>
  <c r="C59" i="104" s="1"/>
  <c r="O58" i="104" a="1"/>
  <c r="O58" i="104" s="1"/>
  <c r="L58" i="104" a="1"/>
  <c r="L58" i="104" s="1"/>
  <c r="G58" i="104" a="1"/>
  <c r="G58" i="104" s="1"/>
  <c r="D58" i="104" a="1"/>
  <c r="D58" i="104" s="1"/>
  <c r="P57" i="104" a="1"/>
  <c r="P57" i="104" s="1"/>
  <c r="M57" i="104" a="1"/>
  <c r="M57" i="104" s="1"/>
  <c r="H57" i="104" a="1"/>
  <c r="H57" i="104" s="1"/>
  <c r="E57" i="104" a="1"/>
  <c r="E57" i="104" s="1"/>
  <c r="Q56" i="104" a="1"/>
  <c r="Q56" i="104" s="1"/>
  <c r="N56" i="104" a="1"/>
  <c r="N56" i="104" s="1"/>
  <c r="I56" i="104" a="1"/>
  <c r="I56" i="104" s="1"/>
  <c r="F56" i="104" a="1"/>
  <c r="F56" i="104" s="1"/>
  <c r="R55" i="104" a="1"/>
  <c r="R55" i="104" s="1"/>
  <c r="O55" i="104" a="1"/>
  <c r="O55" i="104" s="1"/>
  <c r="H74" i="104" a="1"/>
  <c r="H74" i="104" s="1"/>
  <c r="Q73" i="104" a="1"/>
  <c r="Q73" i="104" s="1"/>
  <c r="I73" i="104" a="1"/>
  <c r="I73" i="104" s="1"/>
  <c r="R72" i="104" a="1"/>
  <c r="R72" i="104" s="1"/>
  <c r="J72" i="104" a="1"/>
  <c r="J72" i="104" s="1"/>
  <c r="S71" i="104" a="1"/>
  <c r="S71" i="104" s="1"/>
  <c r="K71" i="104" a="1"/>
  <c r="K71" i="104" s="1"/>
  <c r="C71" i="104" a="1"/>
  <c r="C71" i="104" s="1"/>
  <c r="L70" i="104" a="1"/>
  <c r="L70" i="104" s="1"/>
  <c r="D70" i="104" a="1"/>
  <c r="D70" i="104" s="1"/>
  <c r="M69" i="104" a="1"/>
  <c r="M69" i="104" s="1"/>
  <c r="E69" i="104" a="1"/>
  <c r="E69" i="104" s="1"/>
  <c r="N68" i="104" a="1"/>
  <c r="N68" i="104" s="1"/>
  <c r="F68" i="104" a="1"/>
  <c r="F68" i="104" s="1"/>
  <c r="O67" i="104" a="1"/>
  <c r="O67" i="104" s="1"/>
  <c r="G67" i="104" a="1"/>
  <c r="G67" i="104" s="1"/>
  <c r="Q66" i="104" a="1"/>
  <c r="Q66" i="104" s="1"/>
  <c r="I66" i="104" a="1"/>
  <c r="I66" i="104" s="1"/>
  <c r="F66" i="104" a="1"/>
  <c r="F66" i="104" s="1"/>
  <c r="S65" i="104" a="1"/>
  <c r="S65" i="104" s="1"/>
  <c r="L65" i="104" a="1"/>
  <c r="L65" i="104" s="1"/>
  <c r="H65" i="104" a="1"/>
  <c r="H65" i="104" s="1"/>
  <c r="E65" i="104" a="1"/>
  <c r="E65" i="104" s="1"/>
  <c r="S64" i="104" a="1"/>
  <c r="S64" i="104" s="1"/>
  <c r="P64" i="104" a="1"/>
  <c r="P64" i="104" s="1"/>
  <c r="K64" i="104" a="1"/>
  <c r="K64" i="104" s="1"/>
  <c r="H64" i="104" a="1"/>
  <c r="H64" i="104" s="1"/>
  <c r="C64" i="104" a="1"/>
  <c r="C64" i="104" s="1"/>
  <c r="Q63" i="104" a="1"/>
  <c r="Q63" i="104" s="1"/>
  <c r="L63" i="104" a="1"/>
  <c r="L63" i="104" s="1"/>
  <c r="I63" i="104" a="1"/>
  <c r="I63" i="104" s="1"/>
  <c r="G74" i="104" a="1"/>
  <c r="G74" i="104" s="1"/>
  <c r="P73" i="104" a="1"/>
  <c r="P73" i="104" s="1"/>
  <c r="H73" i="104" a="1"/>
  <c r="H73" i="104" s="1"/>
  <c r="Q72" i="104" a="1"/>
  <c r="Q72" i="104" s="1"/>
  <c r="I72" i="104" a="1"/>
  <c r="I72" i="104" s="1"/>
  <c r="R71" i="104" a="1"/>
  <c r="R71" i="104" s="1"/>
  <c r="J71" i="104" a="1"/>
  <c r="J71" i="104" s="1"/>
  <c r="S70" i="104" a="1"/>
  <c r="S70" i="104" s="1"/>
  <c r="K70" i="104" a="1"/>
  <c r="K70" i="104" s="1"/>
  <c r="C70" i="104" a="1"/>
  <c r="C70" i="104" s="1"/>
  <c r="L69" i="104" a="1"/>
  <c r="L69" i="104" s="1"/>
  <c r="D69" i="104" a="1"/>
  <c r="D69" i="104" s="1"/>
  <c r="M68" i="104" a="1"/>
  <c r="M68" i="104" s="1"/>
  <c r="E68" i="104" a="1"/>
  <c r="E68" i="104" s="1"/>
  <c r="N67" i="104" a="1"/>
  <c r="N67" i="104" s="1"/>
  <c r="F67" i="104" a="1"/>
  <c r="F67" i="104" s="1"/>
  <c r="L66" i="104" a="1"/>
  <c r="L66" i="104" s="1"/>
  <c r="R65" i="104" a="1"/>
  <c r="R65" i="104" s="1"/>
  <c r="O65" i="104" a="1"/>
  <c r="O65" i="104" s="1"/>
  <c r="K65" i="104" a="1"/>
  <c r="K65" i="104" s="1"/>
  <c r="D65" i="104" a="1"/>
  <c r="D65" i="104" s="1"/>
  <c r="R64" i="104" a="1"/>
  <c r="R64" i="104" s="1"/>
  <c r="M64" i="104" a="1"/>
  <c r="M64" i="104" s="1"/>
  <c r="J64" i="104" a="1"/>
  <c r="J64" i="104" s="1"/>
  <c r="E64" i="104" a="1"/>
  <c r="E64" i="104" s="1"/>
  <c r="S63" i="104" a="1"/>
  <c r="S63" i="104" s="1"/>
  <c r="N63" i="104" a="1"/>
  <c r="N63" i="104" s="1"/>
  <c r="K63" i="104" a="1"/>
  <c r="K63" i="104" s="1"/>
  <c r="F63" i="104" a="1"/>
  <c r="F63" i="104" s="1"/>
  <c r="C63" i="104" a="1"/>
  <c r="C63" i="104" s="1"/>
  <c r="O62" i="104" a="1"/>
  <c r="O62" i="104" s="1"/>
  <c r="L62" i="104" a="1"/>
  <c r="L62" i="104" s="1"/>
  <c r="G62" i="104" a="1"/>
  <c r="G62" i="104" s="1"/>
  <c r="D62" i="104" a="1"/>
  <c r="D62" i="104" s="1"/>
  <c r="P61" i="104" a="1"/>
  <c r="P61" i="104" s="1"/>
  <c r="M61" i="104" a="1"/>
  <c r="M61" i="104" s="1"/>
  <c r="Q62" i="104" a="1"/>
  <c r="Q62" i="104" s="1"/>
  <c r="F62" i="104" a="1"/>
  <c r="F62" i="104" s="1"/>
  <c r="R61" i="104" a="1"/>
  <c r="R61" i="104" s="1"/>
  <c r="E61" i="104" a="1"/>
  <c r="E61" i="104" s="1"/>
  <c r="S60" i="104" a="1"/>
  <c r="S60" i="104" s="1"/>
  <c r="O60" i="104" a="1"/>
  <c r="O60" i="104" s="1"/>
  <c r="H60" i="104" a="1"/>
  <c r="H60" i="104" s="1"/>
  <c r="D60" i="104" a="1"/>
  <c r="D60" i="104" s="1"/>
  <c r="R59" i="104" a="1"/>
  <c r="R59" i="104" s="1"/>
  <c r="G59" i="104" a="1"/>
  <c r="G59" i="104" s="1"/>
  <c r="D59" i="104" a="1"/>
  <c r="D59" i="104" s="1"/>
  <c r="Q58" i="104" a="1"/>
  <c r="Q58" i="104" s="1"/>
  <c r="J58" i="104" a="1"/>
  <c r="J58" i="104" s="1"/>
  <c r="F58" i="104" a="1"/>
  <c r="F58" i="104" s="1"/>
  <c r="C58" i="104" a="1"/>
  <c r="C58" i="104" s="1"/>
  <c r="I57" i="104" a="1"/>
  <c r="I57" i="104" s="1"/>
  <c r="F57" i="104" a="1"/>
  <c r="F57" i="104" s="1"/>
  <c r="S56" i="104" a="1"/>
  <c r="S56" i="104" s="1"/>
  <c r="L56" i="104" a="1"/>
  <c r="L56" i="104" s="1"/>
  <c r="H56" i="104" a="1"/>
  <c r="H56" i="104" s="1"/>
  <c r="E56" i="104" a="1"/>
  <c r="E56" i="104" s="1"/>
  <c r="L55" i="104" a="1"/>
  <c r="L55" i="104" s="1"/>
  <c r="I55" i="104" a="1"/>
  <c r="I55" i="104" s="1"/>
  <c r="D55" i="104" a="1"/>
  <c r="D55" i="104" s="1"/>
  <c r="R54" i="104" a="1"/>
  <c r="R54" i="104" s="1"/>
  <c r="M54" i="104" a="1"/>
  <c r="M54" i="104" s="1"/>
  <c r="J54" i="104" a="1"/>
  <c r="J54" i="104" s="1"/>
  <c r="E54" i="104" a="1"/>
  <c r="E54" i="104" s="1"/>
  <c r="S53" i="104" a="1"/>
  <c r="S53" i="104" s="1"/>
  <c r="N53" i="104" a="1"/>
  <c r="N53" i="104" s="1"/>
  <c r="K53" i="104" a="1"/>
  <c r="K53" i="104" s="1"/>
  <c r="F53" i="104" a="1"/>
  <c r="F53" i="104" s="1"/>
  <c r="C53" i="104" a="1"/>
  <c r="C53" i="104" s="1"/>
  <c r="O52" i="104" a="1"/>
  <c r="O52" i="104" s="1"/>
  <c r="L52" i="104" a="1"/>
  <c r="L52" i="104" s="1"/>
  <c r="G52" i="104" a="1"/>
  <c r="G52" i="104" s="1"/>
  <c r="D52" i="104" a="1"/>
  <c r="D52" i="104" s="1"/>
  <c r="P51" i="104" a="1"/>
  <c r="P51" i="104" s="1"/>
  <c r="M51" i="104" a="1"/>
  <c r="M51" i="104" s="1"/>
  <c r="H51" i="104" a="1"/>
  <c r="H51" i="104" s="1"/>
  <c r="E51" i="104" a="1"/>
  <c r="E51" i="104" s="1"/>
  <c r="Q50" i="104" a="1"/>
  <c r="Q50" i="104" s="1"/>
  <c r="N50" i="104" a="1"/>
  <c r="N50" i="104" s="1"/>
  <c r="D63" i="104" a="1"/>
  <c r="D63" i="104" s="1"/>
  <c r="J62" i="104" a="1"/>
  <c r="J62" i="104" s="1"/>
  <c r="E62" i="104" a="1"/>
  <c r="E62" i="104" s="1"/>
  <c r="K61" i="104" a="1"/>
  <c r="K61" i="104" s="1"/>
  <c r="H61" i="104" a="1"/>
  <c r="H61" i="104" s="1"/>
  <c r="N60" i="104" a="1"/>
  <c r="N60" i="104" s="1"/>
  <c r="K60" i="104" a="1"/>
  <c r="K60" i="104" s="1"/>
  <c r="G60" i="104" a="1"/>
  <c r="G60" i="104" s="1"/>
  <c r="Q59" i="104" a="1"/>
  <c r="Q59" i="104" s="1"/>
  <c r="M59" i="104" a="1"/>
  <c r="M59" i="104" s="1"/>
  <c r="J59" i="104" a="1"/>
  <c r="J59" i="104" s="1"/>
  <c r="P58" i="104" a="1"/>
  <c r="P58" i="104" s="1"/>
  <c r="M58" i="104" a="1"/>
  <c r="M58" i="104" s="1"/>
  <c r="I58" i="104" a="1"/>
  <c r="I58" i="104" s="1"/>
  <c r="S57" i="104" a="1"/>
  <c r="S57" i="104" s="1"/>
  <c r="O57" i="104" a="1"/>
  <c r="O57" i="104" s="1"/>
  <c r="L57" i="104" a="1"/>
  <c r="L57" i="104" s="1"/>
  <c r="R56" i="104" a="1"/>
  <c r="R56" i="104" s="1"/>
  <c r="O56" i="104" a="1"/>
  <c r="O56" i="104" s="1"/>
  <c r="K56" i="104" a="1"/>
  <c r="K56" i="104" s="1"/>
  <c r="D56" i="104" a="1"/>
  <c r="D56" i="104" s="1"/>
  <c r="Q55" i="104" a="1"/>
  <c r="Q55" i="104" s="1"/>
  <c r="N55" i="104" a="1"/>
  <c r="N55" i="104" s="1"/>
  <c r="K55" i="104" a="1"/>
  <c r="K55" i="104" s="1"/>
  <c r="F55" i="104" a="1"/>
  <c r="F55" i="104" s="1"/>
  <c r="C55" i="104" a="1"/>
  <c r="C55" i="104" s="1"/>
  <c r="O54" i="104" a="1"/>
  <c r="O54" i="104" s="1"/>
  <c r="L54" i="104" a="1"/>
  <c r="L54" i="104" s="1"/>
  <c r="G54" i="104" a="1"/>
  <c r="G54" i="104" s="1"/>
  <c r="D54" i="104" a="1"/>
  <c r="D54" i="104" s="1"/>
  <c r="P53" i="104" a="1"/>
  <c r="P53" i="104" s="1"/>
  <c r="M53" i="104" a="1"/>
  <c r="M53" i="104" s="1"/>
  <c r="H53" i="104" a="1"/>
  <c r="H53" i="104" s="1"/>
  <c r="E53" i="104" a="1"/>
  <c r="E53" i="104" s="1"/>
  <c r="Q52" i="104" a="1"/>
  <c r="Q52" i="104" s="1"/>
  <c r="N52" i="104" a="1"/>
  <c r="N52" i="104" s="1"/>
  <c r="I62" i="104" a="1"/>
  <c r="I62" i="104" s="1"/>
  <c r="O61" i="104" a="1"/>
  <c r="O61" i="104" s="1"/>
  <c r="G61" i="104" a="1"/>
  <c r="G61" i="104" s="1"/>
  <c r="Q60" i="104" a="1"/>
  <c r="Q60" i="104" s="1"/>
  <c r="C60" i="104" a="1"/>
  <c r="C60" i="104" s="1"/>
  <c r="E59" i="104" a="1"/>
  <c r="E59" i="104" s="1"/>
  <c r="H58" i="104" a="1"/>
  <c r="H58" i="104" s="1"/>
  <c r="R57" i="104" a="1"/>
  <c r="R57" i="104" s="1"/>
  <c r="K57" i="104" a="1"/>
  <c r="K57" i="104" s="1"/>
  <c r="D57" i="104" a="1"/>
  <c r="D57" i="104" s="1"/>
  <c r="G56" i="104" a="1"/>
  <c r="G56" i="104" s="1"/>
  <c r="E55" i="104" a="1"/>
  <c r="E55" i="104" s="1"/>
  <c r="Q54" i="104" a="1"/>
  <c r="Q54" i="104" s="1"/>
  <c r="F54" i="104" a="1"/>
  <c r="F54" i="104" s="1"/>
  <c r="R53" i="104" a="1"/>
  <c r="R53" i="104" s="1"/>
  <c r="G53" i="104" a="1"/>
  <c r="G53" i="104" s="1"/>
  <c r="S52" i="104" a="1"/>
  <c r="S52" i="104" s="1"/>
  <c r="J52" i="104" a="1"/>
  <c r="J52" i="104" s="1"/>
  <c r="F52" i="104" a="1"/>
  <c r="F52" i="104" s="1"/>
  <c r="C52" i="104" a="1"/>
  <c r="C52" i="104" s="1"/>
  <c r="I51" i="104" a="1"/>
  <c r="I51" i="104" s="1"/>
  <c r="F51" i="104" a="1"/>
  <c r="F51" i="104" s="1"/>
  <c r="S50" i="104" a="1"/>
  <c r="S50" i="104" s="1"/>
  <c r="L50" i="104" a="1"/>
  <c r="L50" i="104" s="1"/>
  <c r="I50" i="104" a="1"/>
  <c r="I50" i="104" s="1"/>
  <c r="D50" i="104" a="1"/>
  <c r="D50" i="104" s="1"/>
  <c r="R49" i="104" a="1"/>
  <c r="R49" i="104" s="1"/>
  <c r="M49" i="104" a="1"/>
  <c r="M49" i="104" s="1"/>
  <c r="J49" i="104" a="1"/>
  <c r="J49" i="104" s="1"/>
  <c r="E49" i="104" a="1"/>
  <c r="E49" i="104" s="1"/>
  <c r="S48" i="104" a="1"/>
  <c r="S48" i="104" s="1"/>
  <c r="N48" i="104" a="1"/>
  <c r="N48" i="104" s="1"/>
  <c r="K48" i="104" a="1"/>
  <c r="K48" i="104" s="1"/>
  <c r="F48" i="104" a="1"/>
  <c r="F48" i="104" s="1"/>
  <c r="C48" i="104" a="1"/>
  <c r="C48" i="104" s="1"/>
  <c r="O47" i="104" a="1"/>
  <c r="O47" i="104" s="1"/>
  <c r="L47" i="104" a="1"/>
  <c r="L47" i="104" s="1"/>
  <c r="G47" i="104" a="1"/>
  <c r="G47" i="104" s="1"/>
  <c r="D47" i="104" a="1"/>
  <c r="D47" i="104" s="1"/>
  <c r="P46" i="104" a="1"/>
  <c r="P46" i="104" s="1"/>
  <c r="M46" i="104" a="1"/>
  <c r="M46" i="104" s="1"/>
  <c r="H46" i="104" a="1"/>
  <c r="H46" i="104" s="1"/>
  <c r="E46" i="104" a="1"/>
  <c r="E46" i="104" s="1"/>
  <c r="Q45" i="104" a="1"/>
  <c r="Q45" i="104" s="1"/>
  <c r="N45" i="104" a="1"/>
  <c r="N45" i="104" s="1"/>
  <c r="I45" i="104" a="1"/>
  <c r="I45" i="104" s="1"/>
  <c r="F45" i="104" a="1"/>
  <c r="F45" i="104" s="1"/>
  <c r="R44" i="104" a="1"/>
  <c r="R44" i="104" s="1"/>
  <c r="O44" i="104" a="1"/>
  <c r="O44" i="104" s="1"/>
  <c r="J44" i="104" a="1"/>
  <c r="J44" i="104" s="1"/>
  <c r="G44" i="104" a="1"/>
  <c r="G44" i="104" s="1"/>
  <c r="S43" i="104" a="1"/>
  <c r="S43" i="104" s="1"/>
  <c r="P43" i="104" a="1"/>
  <c r="P43" i="104" s="1"/>
  <c r="K43" i="104" a="1"/>
  <c r="K43" i="104" s="1"/>
  <c r="H43" i="104" a="1"/>
  <c r="H43" i="104" s="1"/>
  <c r="C43" i="104" a="1"/>
  <c r="C43" i="104" s="1"/>
  <c r="Q42" i="104" a="1"/>
  <c r="Q42" i="104" s="1"/>
  <c r="R62" i="104" a="1"/>
  <c r="R62" i="104" s="1"/>
  <c r="N61" i="104" a="1"/>
  <c r="N61" i="104" s="1"/>
  <c r="F61" i="104" a="1"/>
  <c r="F61" i="104" s="1"/>
  <c r="P60" i="104" a="1"/>
  <c r="P60" i="104" s="1"/>
  <c r="I60" i="104" a="1"/>
  <c r="I60" i="104" s="1"/>
  <c r="L59" i="104" a="1"/>
  <c r="L59" i="104" s="1"/>
  <c r="N58" i="104" a="1"/>
  <c r="N58" i="104" s="1"/>
  <c r="Q57" i="104" a="1"/>
  <c r="Q57" i="104" s="1"/>
  <c r="J57" i="104" a="1"/>
  <c r="J57" i="104" s="1"/>
  <c r="C57" i="104" a="1"/>
  <c r="C57" i="104" s="1"/>
  <c r="M56" i="104" a="1"/>
  <c r="M56" i="104" s="1"/>
  <c r="P55" i="104" a="1"/>
  <c r="P55" i="104" s="1"/>
  <c r="J55" i="104" a="1"/>
  <c r="J55" i="104" s="1"/>
  <c r="P54" i="104" a="1"/>
  <c r="P54" i="104" s="1"/>
  <c r="K54" i="104" a="1"/>
  <c r="K54" i="104" s="1"/>
  <c r="Q53" i="104" a="1"/>
  <c r="Q53" i="104" s="1"/>
  <c r="L53" i="104" a="1"/>
  <c r="L53" i="104" s="1"/>
  <c r="R52" i="104" a="1"/>
  <c r="R52" i="104" s="1"/>
  <c r="M52" i="104" a="1"/>
  <c r="M52" i="104" s="1"/>
  <c r="I52" i="104" a="1"/>
  <c r="I52" i="104" s="1"/>
  <c r="S51" i="104" a="1"/>
  <c r="S51" i="104" s="1"/>
  <c r="O51" i="104" a="1"/>
  <c r="O51" i="104" s="1"/>
  <c r="L51" i="104" a="1"/>
  <c r="L51" i="104" s="1"/>
  <c r="R50" i="104" a="1"/>
  <c r="R50" i="104" s="1"/>
  <c r="O50" i="104" a="1"/>
  <c r="O50" i="104" s="1"/>
  <c r="K50" i="104" a="1"/>
  <c r="K50" i="104" s="1"/>
  <c r="F50" i="104" a="1"/>
  <c r="F50" i="104" s="1"/>
  <c r="C50" i="104" a="1"/>
  <c r="C50" i="104" s="1"/>
  <c r="O49" i="104" a="1"/>
  <c r="O49" i="104" s="1"/>
  <c r="L49" i="104" a="1"/>
  <c r="L49" i="104" s="1"/>
  <c r="G49" i="104" a="1"/>
  <c r="G49" i="104" s="1"/>
  <c r="D49" i="104" a="1"/>
  <c r="D49" i="104" s="1"/>
  <c r="P48" i="104" a="1"/>
  <c r="P48" i="104" s="1"/>
  <c r="M48" i="104" a="1"/>
  <c r="M48" i="104" s="1"/>
  <c r="H48" i="104" a="1"/>
  <c r="H48" i="104" s="1"/>
  <c r="N62" i="104" a="1"/>
  <c r="N62" i="104" s="1"/>
  <c r="C61" i="104" a="1"/>
  <c r="C61" i="104" s="1"/>
  <c r="F60" i="104" a="1"/>
  <c r="F60" i="104" s="1"/>
  <c r="P59" i="104" a="1"/>
  <c r="P59" i="104" s="1"/>
  <c r="I59" i="104" a="1"/>
  <c r="I59" i="104" s="1"/>
  <c r="S58" i="104" a="1"/>
  <c r="S58" i="104" s="1"/>
  <c r="E58" i="104" a="1"/>
  <c r="E58" i="104" s="1"/>
  <c r="G57" i="104" a="1"/>
  <c r="G57" i="104" s="1"/>
  <c r="J56" i="104" a="1"/>
  <c r="J56" i="104" s="1"/>
  <c r="C56" i="104" a="1"/>
  <c r="C56" i="104" s="1"/>
  <c r="M55" i="104" a="1"/>
  <c r="M55" i="104" s="1"/>
  <c r="H55" i="104" a="1"/>
  <c r="H55" i="104" s="1"/>
  <c r="N54" i="104" a="1"/>
  <c r="N54" i="104" s="1"/>
  <c r="I54" i="104" a="1"/>
  <c r="I54" i="104" s="1"/>
  <c r="O53" i="104" a="1"/>
  <c r="O53" i="104" s="1"/>
  <c r="J53" i="104" a="1"/>
  <c r="J53" i="104" s="1"/>
  <c r="P52" i="104" a="1"/>
  <c r="P52" i="104" s="1"/>
  <c r="H52" i="104" a="1"/>
  <c r="H52" i="104" s="1"/>
  <c r="E52" i="104" a="1"/>
  <c r="E52" i="104" s="1"/>
  <c r="R51" i="104" a="1"/>
  <c r="R51" i="104" s="1"/>
  <c r="K51" i="104" a="1"/>
  <c r="K51" i="104" s="1"/>
  <c r="G51" i="104" a="1"/>
  <c r="G51" i="104" s="1"/>
  <c r="D51" i="104" a="1"/>
  <c r="D51" i="104" s="1"/>
  <c r="H50" i="104" a="1"/>
  <c r="H50" i="104" s="1"/>
  <c r="E50" i="104" a="1"/>
  <c r="E50" i="104" s="1"/>
  <c r="Q49" i="104" a="1"/>
  <c r="Q49" i="104" s="1"/>
  <c r="N49" i="104" a="1"/>
  <c r="N49" i="104" s="1"/>
  <c r="I49" i="104" a="1"/>
  <c r="I49" i="104" s="1"/>
  <c r="F49" i="104" a="1"/>
  <c r="F49" i="104" s="1"/>
  <c r="R48" i="104" a="1"/>
  <c r="R48" i="104" s="1"/>
  <c r="O48" i="104" a="1"/>
  <c r="O48" i="104" s="1"/>
  <c r="J48" i="104" a="1"/>
  <c r="J48" i="104" s="1"/>
  <c r="G48" i="104" a="1"/>
  <c r="G48" i="104" s="1"/>
  <c r="S47" i="104" a="1"/>
  <c r="S47" i="104" s="1"/>
  <c r="P47" i="104" a="1"/>
  <c r="P47" i="104" s="1"/>
  <c r="K47" i="104" a="1"/>
  <c r="K47" i="104" s="1"/>
  <c r="H47" i="104" a="1"/>
  <c r="H47" i="104" s="1"/>
  <c r="C47" i="104" a="1"/>
  <c r="C47" i="104" s="1"/>
  <c r="Q46" i="104" a="1"/>
  <c r="Q46" i="104" s="1"/>
  <c r="L46" i="104" a="1"/>
  <c r="L46" i="104" s="1"/>
  <c r="I46" i="104" a="1"/>
  <c r="I46" i="104" s="1"/>
  <c r="D46" i="104" a="1"/>
  <c r="D46" i="104" s="1"/>
  <c r="R45" i="104" a="1"/>
  <c r="R45" i="104" s="1"/>
  <c r="M45" i="104" a="1"/>
  <c r="M45" i="104" s="1"/>
  <c r="J45" i="104" a="1"/>
  <c r="J45" i="104" s="1"/>
  <c r="E45" i="104" a="1"/>
  <c r="E45" i="104" s="1"/>
  <c r="S44" i="104" a="1"/>
  <c r="S44" i="104" s="1"/>
  <c r="N44" i="104" a="1"/>
  <c r="N44" i="104" s="1"/>
  <c r="K44" i="104" a="1"/>
  <c r="K44" i="104" s="1"/>
  <c r="F44" i="104" a="1"/>
  <c r="F44" i="104" s="1"/>
  <c r="C44" i="104" a="1"/>
  <c r="C44" i="104" s="1"/>
  <c r="O43" i="104" a="1"/>
  <c r="O43" i="104" s="1"/>
  <c r="L43" i="104" a="1"/>
  <c r="L43" i="104" s="1"/>
  <c r="G43" i="104" a="1"/>
  <c r="G43" i="104" s="1"/>
  <c r="D43" i="104" a="1"/>
  <c r="D43" i="104" s="1"/>
  <c r="M62" i="104" a="1"/>
  <c r="M62" i="104" s="1"/>
  <c r="L60" i="104" a="1"/>
  <c r="L60" i="104" s="1"/>
  <c r="R58" i="104" a="1"/>
  <c r="R58" i="104" s="1"/>
  <c r="H54" i="104" a="1"/>
  <c r="H54" i="104" s="1"/>
  <c r="D53" i="104" a="1"/>
  <c r="D53" i="104" s="1"/>
  <c r="J50" i="104" a="1"/>
  <c r="J50" i="104" s="1"/>
  <c r="P49" i="104" a="1"/>
  <c r="P49" i="104" s="1"/>
  <c r="L48" i="104" a="1"/>
  <c r="L48" i="104" s="1"/>
  <c r="D48" i="104" a="1"/>
  <c r="D48" i="104" s="1"/>
  <c r="J47" i="104" a="1"/>
  <c r="J47" i="104" s="1"/>
  <c r="E47" i="104" a="1"/>
  <c r="E47" i="104" s="1"/>
  <c r="K46" i="104" a="1"/>
  <c r="K46" i="104" s="1"/>
  <c r="F46" i="104" a="1"/>
  <c r="F46" i="104" s="1"/>
  <c r="L45" i="104" a="1"/>
  <c r="L45" i="104" s="1"/>
  <c r="G45" i="104" a="1"/>
  <c r="G45" i="104" s="1"/>
  <c r="M44" i="104" a="1"/>
  <c r="M44" i="104" s="1"/>
  <c r="H44" i="104" a="1"/>
  <c r="H44" i="104" s="1"/>
  <c r="N43" i="104" a="1"/>
  <c r="N43" i="104" s="1"/>
  <c r="I43" i="104" a="1"/>
  <c r="I43" i="104" s="1"/>
  <c r="P42" i="104" a="1"/>
  <c r="P42" i="104" s="1"/>
  <c r="M42" i="104" a="1"/>
  <c r="M42" i="104" s="1"/>
  <c r="H42" i="104" a="1"/>
  <c r="H42" i="104" s="1"/>
  <c r="E42" i="104" a="1"/>
  <c r="E42" i="104" s="1"/>
  <c r="Q41" i="104" a="1"/>
  <c r="Q41" i="104" s="1"/>
  <c r="N41" i="104" a="1"/>
  <c r="N41" i="104" s="1"/>
  <c r="I41" i="104" a="1"/>
  <c r="I41" i="104" s="1"/>
  <c r="F41" i="104" a="1"/>
  <c r="F41" i="104" s="1"/>
  <c r="R40" i="104" a="1"/>
  <c r="R40" i="104" s="1"/>
  <c r="O40" i="104" a="1"/>
  <c r="O40" i="104" s="1"/>
  <c r="J40" i="104" a="1"/>
  <c r="J40" i="104" s="1"/>
  <c r="G40" i="104" a="1"/>
  <c r="G40" i="104" s="1"/>
  <c r="S39" i="104" a="1"/>
  <c r="S39" i="104" s="1"/>
  <c r="P39" i="104" a="1"/>
  <c r="P39" i="104" s="1"/>
  <c r="K39" i="104" a="1"/>
  <c r="K39" i="104" s="1"/>
  <c r="H39" i="104" a="1"/>
  <c r="H39" i="104" s="1"/>
  <c r="C39" i="104" a="1"/>
  <c r="C39" i="104" s="1"/>
  <c r="Q38" i="104" a="1"/>
  <c r="Q38" i="104" s="1"/>
  <c r="L38" i="104" a="1"/>
  <c r="L38" i="104" s="1"/>
  <c r="I38" i="104" a="1"/>
  <c r="I38" i="104" s="1"/>
  <c r="D38" i="104" a="1"/>
  <c r="D38" i="104" s="1"/>
  <c r="R37" i="104" a="1"/>
  <c r="R37" i="104" s="1"/>
  <c r="M37" i="104" a="1"/>
  <c r="M37" i="104" s="1"/>
  <c r="J37" i="104" a="1"/>
  <c r="J37" i="104" s="1"/>
  <c r="E37" i="104" a="1"/>
  <c r="E37" i="104" s="1"/>
  <c r="S36" i="104" a="1"/>
  <c r="S36" i="104" s="1"/>
  <c r="N36" i="104" a="1"/>
  <c r="N36" i="104" s="1"/>
  <c r="K36" i="104" a="1"/>
  <c r="K36" i="104" s="1"/>
  <c r="F36" i="104" a="1"/>
  <c r="F36" i="104" s="1"/>
  <c r="C36" i="104" a="1"/>
  <c r="C36" i="104" s="1"/>
  <c r="O35" i="104" a="1"/>
  <c r="O35" i="104" s="1"/>
  <c r="L35" i="104" a="1"/>
  <c r="L35" i="104" s="1"/>
  <c r="G35" i="104" a="1"/>
  <c r="G35" i="104" s="1"/>
  <c r="D35" i="104" a="1"/>
  <c r="D35" i="104" s="1"/>
  <c r="P34" i="104" a="1"/>
  <c r="P34" i="104" s="1"/>
  <c r="M34" i="104" a="1"/>
  <c r="M34" i="104" s="1"/>
  <c r="H34" i="104" a="1"/>
  <c r="H34" i="104" s="1"/>
  <c r="E34" i="104" a="1"/>
  <c r="E34" i="104" s="1"/>
  <c r="Q33" i="104" a="1"/>
  <c r="Q33" i="104" s="1"/>
  <c r="N33" i="104" a="1"/>
  <c r="N33" i="104" s="1"/>
  <c r="I33" i="104" a="1"/>
  <c r="I33" i="104" s="1"/>
  <c r="F33" i="104" a="1"/>
  <c r="F33" i="104" s="1"/>
  <c r="R32" i="104" a="1"/>
  <c r="R32" i="104" s="1"/>
  <c r="O32" i="104" a="1"/>
  <c r="O32" i="104" s="1"/>
  <c r="J32" i="104" a="1"/>
  <c r="J32" i="104" s="1"/>
  <c r="G32" i="104" a="1"/>
  <c r="G32" i="104" s="1"/>
  <c r="S31" i="104" a="1"/>
  <c r="S31" i="104" s="1"/>
  <c r="P31" i="104" a="1"/>
  <c r="P31" i="104" s="1"/>
  <c r="K31" i="104" a="1"/>
  <c r="K31" i="104" s="1"/>
  <c r="H31" i="104" a="1"/>
  <c r="H31" i="104" s="1"/>
  <c r="C31" i="104" a="1"/>
  <c r="C31" i="104" s="1"/>
  <c r="Q30" i="104" a="1"/>
  <c r="Q30" i="104" s="1"/>
  <c r="L30" i="104" a="1"/>
  <c r="L30" i="104" s="1"/>
  <c r="I30" i="104" a="1"/>
  <c r="I30" i="104" s="1"/>
  <c r="D30" i="104" a="1"/>
  <c r="D30" i="104" s="1"/>
  <c r="R29" i="104" a="1"/>
  <c r="R29" i="104" s="1"/>
  <c r="M29" i="104" a="1"/>
  <c r="M29" i="104" s="1"/>
  <c r="J29" i="104" a="1"/>
  <c r="J29" i="104" s="1"/>
  <c r="E29" i="104" a="1"/>
  <c r="E29" i="104" s="1"/>
  <c r="S28" i="104" a="1"/>
  <c r="S28" i="104" s="1"/>
  <c r="N28" i="104" a="1"/>
  <c r="N28" i="104" s="1"/>
  <c r="K28" i="104" a="1"/>
  <c r="K28" i="104" s="1"/>
  <c r="F28" i="104" a="1"/>
  <c r="F28" i="104" s="1"/>
  <c r="C28" i="104" a="1"/>
  <c r="C28" i="104" s="1"/>
  <c r="O27" i="104" a="1"/>
  <c r="O27" i="104" s="1"/>
  <c r="L27" i="104" a="1"/>
  <c r="L27" i="104" s="1"/>
  <c r="G27" i="104" a="1"/>
  <c r="G27" i="104" s="1"/>
  <c r="D27" i="104" a="1"/>
  <c r="D27" i="104" s="1"/>
  <c r="P26" i="104" a="1"/>
  <c r="P26" i="104" s="1"/>
  <c r="M26" i="104" a="1"/>
  <c r="M26" i="104" s="1"/>
  <c r="H26" i="104" a="1"/>
  <c r="H26" i="104" s="1"/>
  <c r="E26" i="104" a="1"/>
  <c r="E26" i="104" s="1"/>
  <c r="Q25" i="104" a="1"/>
  <c r="Q25" i="104" s="1"/>
  <c r="N25" i="104" a="1"/>
  <c r="N25" i="104" s="1"/>
  <c r="I25" i="104" a="1"/>
  <c r="I25" i="104" s="1"/>
  <c r="F25" i="104" a="1"/>
  <c r="F25" i="104" s="1"/>
  <c r="R24" i="104" a="1"/>
  <c r="R24" i="104" s="1"/>
  <c r="O24" i="104" a="1"/>
  <c r="O24" i="104" s="1"/>
  <c r="J24" i="104" a="1"/>
  <c r="J24" i="104" s="1"/>
  <c r="G24" i="104" a="1"/>
  <c r="G24" i="104" s="1"/>
  <c r="S23" i="104" a="1"/>
  <c r="S23" i="104" s="1"/>
  <c r="P23" i="104" a="1"/>
  <c r="P23" i="104" s="1"/>
  <c r="K23" i="104" a="1"/>
  <c r="K23" i="104" s="1"/>
  <c r="H23" i="104" a="1"/>
  <c r="H23" i="104" s="1"/>
  <c r="C23" i="104" a="1"/>
  <c r="C23" i="104" s="1"/>
  <c r="Q22" i="104" a="1"/>
  <c r="Q22" i="104" s="1"/>
  <c r="L22" i="104" a="1"/>
  <c r="L22" i="104" s="1"/>
  <c r="I22" i="104" a="1"/>
  <c r="I22" i="104" s="1"/>
  <c r="D22" i="104" a="1"/>
  <c r="D22" i="104" s="1"/>
  <c r="R21" i="104" a="1"/>
  <c r="R21" i="104" s="1"/>
  <c r="M21" i="104" a="1"/>
  <c r="M21" i="104" s="1"/>
  <c r="J21" i="104" a="1"/>
  <c r="J21" i="104" s="1"/>
  <c r="E21" i="104" a="1"/>
  <c r="E21" i="104" s="1"/>
  <c r="C20" i="104" a="1"/>
  <c r="C20" i="104" s="1"/>
  <c r="D19" i="104" a="1"/>
  <c r="D19" i="104" s="1"/>
  <c r="I24" i="104" a="1"/>
  <c r="I24" i="104" s="1"/>
  <c r="D24" i="104" a="1"/>
  <c r="D24" i="104" s="1"/>
  <c r="R23" i="104" a="1"/>
  <c r="R23" i="104" s="1"/>
  <c r="M23" i="104" a="1"/>
  <c r="M23" i="104" s="1"/>
  <c r="J23" i="104" a="1"/>
  <c r="J23" i="104" s="1"/>
  <c r="E23" i="104" a="1"/>
  <c r="E23" i="104" s="1"/>
  <c r="S22" i="104" a="1"/>
  <c r="S22" i="104" s="1"/>
  <c r="N22" i="104" a="1"/>
  <c r="N22" i="104" s="1"/>
  <c r="K22" i="104" a="1"/>
  <c r="K22" i="104" s="1"/>
  <c r="F22" i="104" a="1"/>
  <c r="F22" i="104" s="1"/>
  <c r="C22" i="104" a="1"/>
  <c r="C22" i="104" s="1"/>
  <c r="O21" i="104" a="1"/>
  <c r="O21" i="104" s="1"/>
  <c r="L21" i="104" a="1"/>
  <c r="L21" i="104" s="1"/>
  <c r="G21" i="104" a="1"/>
  <c r="G21" i="104" s="1"/>
  <c r="D21" i="104" a="1"/>
  <c r="D21" i="104" s="1"/>
  <c r="S61" i="104" a="1"/>
  <c r="S61" i="104" s="1"/>
  <c r="K58" i="104" a="1"/>
  <c r="K58" i="104" s="1"/>
  <c r="P56" i="104" a="1"/>
  <c r="P56" i="104" s="1"/>
  <c r="G55" i="104" a="1"/>
  <c r="G55" i="104" s="1"/>
  <c r="C54" i="104" a="1"/>
  <c r="C54" i="104" s="1"/>
  <c r="Q51" i="104" a="1"/>
  <c r="Q51" i="104" s="1"/>
  <c r="C51" i="104" a="1"/>
  <c r="C51" i="104" s="1"/>
  <c r="G50" i="104" a="1"/>
  <c r="G50" i="104" s="1"/>
  <c r="C49" i="104" a="1"/>
  <c r="C49" i="104" s="1"/>
  <c r="I48" i="104" a="1"/>
  <c r="I48" i="104" s="1"/>
  <c r="N47" i="104" a="1"/>
  <c r="N47" i="104" s="1"/>
  <c r="I47" i="104" a="1"/>
  <c r="I47" i="104" s="1"/>
  <c r="O46" i="104" a="1"/>
  <c r="O46" i="104" s="1"/>
  <c r="J46" i="104" a="1"/>
  <c r="J46" i="104" s="1"/>
  <c r="P45" i="104" a="1"/>
  <c r="P45" i="104" s="1"/>
  <c r="K45" i="104" a="1"/>
  <c r="K45" i="104" s="1"/>
  <c r="Q44" i="104" a="1"/>
  <c r="Q44" i="104" s="1"/>
  <c r="L44" i="104" a="1"/>
  <c r="L44" i="104" s="1"/>
  <c r="R43" i="104" a="1"/>
  <c r="R43" i="104" s="1"/>
  <c r="M43" i="104" a="1"/>
  <c r="M43" i="104" s="1"/>
  <c r="S42" i="104" a="1"/>
  <c r="S42" i="104" s="1"/>
  <c r="O42" i="104" a="1"/>
  <c r="O42" i="104" s="1"/>
  <c r="J42" i="104" a="1"/>
  <c r="J42" i="104" s="1"/>
  <c r="G42" i="104" a="1"/>
  <c r="G42" i="104" s="1"/>
  <c r="S41" i="104" a="1"/>
  <c r="S41" i="104" s="1"/>
  <c r="P41" i="104" a="1"/>
  <c r="P41" i="104" s="1"/>
  <c r="K41" i="104" a="1"/>
  <c r="K41" i="104" s="1"/>
  <c r="H41" i="104" a="1"/>
  <c r="H41" i="104" s="1"/>
  <c r="C41" i="104" a="1"/>
  <c r="C41" i="104" s="1"/>
  <c r="Q40" i="104" a="1"/>
  <c r="Q40" i="104" s="1"/>
  <c r="L40" i="104" a="1"/>
  <c r="L40" i="104" s="1"/>
  <c r="I40" i="104" a="1"/>
  <c r="I40" i="104" s="1"/>
  <c r="D40" i="104" a="1"/>
  <c r="D40" i="104" s="1"/>
  <c r="R39" i="104" a="1"/>
  <c r="R39" i="104" s="1"/>
  <c r="M39" i="104" a="1"/>
  <c r="M39" i="104" s="1"/>
  <c r="J39" i="104" a="1"/>
  <c r="J39" i="104" s="1"/>
  <c r="E39" i="104" a="1"/>
  <c r="E39" i="104" s="1"/>
  <c r="S38" i="104" a="1"/>
  <c r="S38" i="104" s="1"/>
  <c r="N38" i="104" a="1"/>
  <c r="N38" i="104" s="1"/>
  <c r="K38" i="104" a="1"/>
  <c r="K38" i="104" s="1"/>
  <c r="F38" i="104" a="1"/>
  <c r="F38" i="104" s="1"/>
  <c r="C38" i="104" a="1"/>
  <c r="C38" i="104" s="1"/>
  <c r="O37" i="104" a="1"/>
  <c r="O37" i="104" s="1"/>
  <c r="L37" i="104" a="1"/>
  <c r="L37" i="104" s="1"/>
  <c r="G37" i="104" a="1"/>
  <c r="G37" i="104" s="1"/>
  <c r="D37" i="104" a="1"/>
  <c r="D37" i="104" s="1"/>
  <c r="P36" i="104" a="1"/>
  <c r="P36" i="104" s="1"/>
  <c r="M36" i="104" a="1"/>
  <c r="M36" i="104" s="1"/>
  <c r="H36" i="104" a="1"/>
  <c r="H36" i="104" s="1"/>
  <c r="E36" i="104" a="1"/>
  <c r="E36" i="104" s="1"/>
  <c r="Q35" i="104" a="1"/>
  <c r="Q35" i="104" s="1"/>
  <c r="N35" i="104" a="1"/>
  <c r="N35" i="104" s="1"/>
  <c r="I35" i="104" a="1"/>
  <c r="I35" i="104" s="1"/>
  <c r="F35" i="104" a="1"/>
  <c r="F35" i="104" s="1"/>
  <c r="R34" i="104" a="1"/>
  <c r="R34" i="104" s="1"/>
  <c r="O34" i="104" a="1"/>
  <c r="O34" i="104" s="1"/>
  <c r="J34" i="104" a="1"/>
  <c r="J34" i="104" s="1"/>
  <c r="G34" i="104" a="1"/>
  <c r="G34" i="104" s="1"/>
  <c r="S33" i="104" a="1"/>
  <c r="S33" i="104" s="1"/>
  <c r="P33" i="104" a="1"/>
  <c r="P33" i="104" s="1"/>
  <c r="K33" i="104" a="1"/>
  <c r="K33" i="104" s="1"/>
  <c r="H33" i="104" a="1"/>
  <c r="H33" i="104" s="1"/>
  <c r="C33" i="104" a="1"/>
  <c r="C33" i="104" s="1"/>
  <c r="Q32" i="104" a="1"/>
  <c r="Q32" i="104" s="1"/>
  <c r="L32" i="104" a="1"/>
  <c r="L32" i="104" s="1"/>
  <c r="I32" i="104" a="1"/>
  <c r="I32" i="104" s="1"/>
  <c r="D32" i="104" a="1"/>
  <c r="D32" i="104" s="1"/>
  <c r="R31" i="104" a="1"/>
  <c r="R31" i="104" s="1"/>
  <c r="M31" i="104" a="1"/>
  <c r="M31" i="104" s="1"/>
  <c r="J31" i="104" a="1"/>
  <c r="J31" i="104" s="1"/>
  <c r="E31" i="104" a="1"/>
  <c r="E31" i="104" s="1"/>
  <c r="S30" i="104" a="1"/>
  <c r="S30" i="104" s="1"/>
  <c r="N30" i="104" a="1"/>
  <c r="N30" i="104" s="1"/>
  <c r="K30" i="104" a="1"/>
  <c r="K30" i="104" s="1"/>
  <c r="F30" i="104" a="1"/>
  <c r="F30" i="104" s="1"/>
  <c r="C30" i="104" a="1"/>
  <c r="C30" i="104" s="1"/>
  <c r="O29" i="104" a="1"/>
  <c r="O29" i="104" s="1"/>
  <c r="L29" i="104" a="1"/>
  <c r="L29" i="104" s="1"/>
  <c r="G29" i="104" a="1"/>
  <c r="G29" i="104" s="1"/>
  <c r="D29" i="104" a="1"/>
  <c r="D29" i="104" s="1"/>
  <c r="P28" i="104" a="1"/>
  <c r="P28" i="104" s="1"/>
  <c r="M28" i="104" a="1"/>
  <c r="M28" i="104" s="1"/>
  <c r="H28" i="104" a="1"/>
  <c r="H28" i="104" s="1"/>
  <c r="E28" i="104" a="1"/>
  <c r="E28" i="104" s="1"/>
  <c r="Q27" i="104" a="1"/>
  <c r="Q27" i="104" s="1"/>
  <c r="N27" i="104" a="1"/>
  <c r="N27" i="104" s="1"/>
  <c r="I27" i="104" a="1"/>
  <c r="I27" i="104" s="1"/>
  <c r="F27" i="104" a="1"/>
  <c r="F27" i="104" s="1"/>
  <c r="R26" i="104" a="1"/>
  <c r="R26" i="104" s="1"/>
  <c r="O26" i="104" a="1"/>
  <c r="O26" i="104" s="1"/>
  <c r="J26" i="104" a="1"/>
  <c r="J26" i="104" s="1"/>
  <c r="G26" i="104" a="1"/>
  <c r="G26" i="104" s="1"/>
  <c r="S25" i="104" a="1"/>
  <c r="S25" i="104" s="1"/>
  <c r="P25" i="104" a="1"/>
  <c r="P25" i="104" s="1"/>
  <c r="K25" i="104" a="1"/>
  <c r="K25" i="104" s="1"/>
  <c r="H25" i="104" a="1"/>
  <c r="H25" i="104" s="1"/>
  <c r="C25" i="104" a="1"/>
  <c r="C25" i="104" s="1"/>
  <c r="Q24" i="104" a="1"/>
  <c r="Q24" i="104" s="1"/>
  <c r="L24" i="104" a="1"/>
  <c r="L24" i="104" s="1"/>
  <c r="J61" i="104" a="1"/>
  <c r="J61" i="104" s="1"/>
  <c r="O59" i="104" a="1"/>
  <c r="O59" i="104" s="1"/>
  <c r="S54" i="104" a="1"/>
  <c r="S54" i="104" s="1"/>
  <c r="K52" i="104" a="1"/>
  <c r="K52" i="104" s="1"/>
  <c r="N51" i="104" a="1"/>
  <c r="N51" i="104" s="1"/>
  <c r="P50" i="104" a="1"/>
  <c r="P50" i="104" s="1"/>
  <c r="K49" i="104" a="1"/>
  <c r="K49" i="104" s="1"/>
  <c r="Q48" i="104" a="1"/>
  <c r="Q48" i="104" s="1"/>
  <c r="R47" i="104" a="1"/>
  <c r="R47" i="104" s="1"/>
  <c r="M47" i="104" a="1"/>
  <c r="M47" i="104" s="1"/>
  <c r="S46" i="104" a="1"/>
  <c r="S46" i="104" s="1"/>
  <c r="N46" i="104" a="1"/>
  <c r="N46" i="104" s="1"/>
  <c r="C46" i="104" a="1"/>
  <c r="C46" i="104" s="1"/>
  <c r="O45" i="104" a="1"/>
  <c r="O45" i="104" s="1"/>
  <c r="D45" i="104" a="1"/>
  <c r="D45" i="104" s="1"/>
  <c r="P44" i="104" a="1"/>
  <c r="P44" i="104" s="1"/>
  <c r="E44" i="104" a="1"/>
  <c r="E44" i="104" s="1"/>
  <c r="Q43" i="104" a="1"/>
  <c r="Q43" i="104" s="1"/>
  <c r="F43" i="104" a="1"/>
  <c r="F43" i="104" s="1"/>
  <c r="R42" i="104" a="1"/>
  <c r="R42" i="104" s="1"/>
  <c r="L42" i="104" a="1"/>
  <c r="L42" i="104" s="1"/>
  <c r="I42" i="104" a="1"/>
  <c r="I42" i="104" s="1"/>
  <c r="D42" i="104" a="1"/>
  <c r="D42" i="104" s="1"/>
  <c r="R41" i="104" a="1"/>
  <c r="R41" i="104" s="1"/>
  <c r="M41" i="104" a="1"/>
  <c r="M41" i="104" s="1"/>
  <c r="J41" i="104" a="1"/>
  <c r="J41" i="104" s="1"/>
  <c r="E41" i="104" a="1"/>
  <c r="E41" i="104" s="1"/>
  <c r="S40" i="104" a="1"/>
  <c r="S40" i="104" s="1"/>
  <c r="N40" i="104" a="1"/>
  <c r="N40" i="104" s="1"/>
  <c r="K40" i="104" a="1"/>
  <c r="K40" i="104" s="1"/>
  <c r="F40" i="104" a="1"/>
  <c r="F40" i="104" s="1"/>
  <c r="C40" i="104" a="1"/>
  <c r="C40" i="104" s="1"/>
  <c r="O39" i="104" a="1"/>
  <c r="O39" i="104" s="1"/>
  <c r="L39" i="104" a="1"/>
  <c r="L39" i="104" s="1"/>
  <c r="G39" i="104" a="1"/>
  <c r="G39" i="104" s="1"/>
  <c r="D39" i="104" a="1"/>
  <c r="D39" i="104" s="1"/>
  <c r="P38" i="104" a="1"/>
  <c r="P38" i="104" s="1"/>
  <c r="M38" i="104" a="1"/>
  <c r="M38" i="104" s="1"/>
  <c r="H38" i="104" a="1"/>
  <c r="H38" i="104" s="1"/>
  <c r="E38" i="104" a="1"/>
  <c r="E38" i="104" s="1"/>
  <c r="Q37" i="104" a="1"/>
  <c r="Q37" i="104" s="1"/>
  <c r="N37" i="104" a="1"/>
  <c r="N37" i="104" s="1"/>
  <c r="I37" i="104" a="1"/>
  <c r="I37" i="104" s="1"/>
  <c r="F37" i="104" a="1"/>
  <c r="F37" i="104" s="1"/>
  <c r="R36" i="104" a="1"/>
  <c r="R36" i="104" s="1"/>
  <c r="O36" i="104" a="1"/>
  <c r="O36" i="104" s="1"/>
  <c r="J36" i="104" a="1"/>
  <c r="J36" i="104" s="1"/>
  <c r="G36" i="104" a="1"/>
  <c r="G36" i="104" s="1"/>
  <c r="S35" i="104" a="1"/>
  <c r="S35" i="104" s="1"/>
  <c r="P35" i="104" a="1"/>
  <c r="P35" i="104" s="1"/>
  <c r="K35" i="104" a="1"/>
  <c r="K35" i="104" s="1"/>
  <c r="H35" i="104" a="1"/>
  <c r="H35" i="104" s="1"/>
  <c r="C35" i="104" a="1"/>
  <c r="C35" i="104" s="1"/>
  <c r="Q34" i="104" a="1"/>
  <c r="Q34" i="104" s="1"/>
  <c r="L34" i="104" a="1"/>
  <c r="L34" i="104" s="1"/>
  <c r="I34" i="104" a="1"/>
  <c r="I34" i="104" s="1"/>
  <c r="D34" i="104" a="1"/>
  <c r="D34" i="104" s="1"/>
  <c r="R33" i="104" a="1"/>
  <c r="R33" i="104" s="1"/>
  <c r="H59" i="104" a="1"/>
  <c r="H59" i="104" s="1"/>
  <c r="N57" i="104" a="1"/>
  <c r="N57" i="104" s="1"/>
  <c r="S55" i="104" a="1"/>
  <c r="S55" i="104" s="1"/>
  <c r="I53" i="104" a="1"/>
  <c r="I53" i="104" s="1"/>
  <c r="J51" i="104" a="1"/>
  <c r="J51" i="104" s="1"/>
  <c r="M50" i="104" a="1"/>
  <c r="M50" i="104" s="1"/>
  <c r="S49" i="104" a="1"/>
  <c r="S49" i="104" s="1"/>
  <c r="H49" i="104" a="1"/>
  <c r="H49" i="104" s="1"/>
  <c r="E48" i="104" a="1"/>
  <c r="E48" i="104" s="1"/>
  <c r="Q47" i="104" a="1"/>
  <c r="Q47" i="104" s="1"/>
  <c r="F47" i="104" a="1"/>
  <c r="F47" i="104" s="1"/>
  <c r="R46" i="104" a="1"/>
  <c r="R46" i="104" s="1"/>
  <c r="G46" i="104" a="1"/>
  <c r="G46" i="104" s="1"/>
  <c r="S45" i="104" a="1"/>
  <c r="S45" i="104" s="1"/>
  <c r="H45" i="104" a="1"/>
  <c r="H45" i="104" s="1"/>
  <c r="C45" i="104" a="1"/>
  <c r="C45" i="104" s="1"/>
  <c r="I44" i="104" a="1"/>
  <c r="I44" i="104" s="1"/>
  <c r="D44" i="104" a="1"/>
  <c r="D44" i="104" s="1"/>
  <c r="J43" i="104" a="1"/>
  <c r="J43" i="104" s="1"/>
  <c r="E43" i="104" a="1"/>
  <c r="E43" i="104" s="1"/>
  <c r="N42" i="104" a="1"/>
  <c r="N42" i="104" s="1"/>
  <c r="K42" i="104" a="1"/>
  <c r="K42" i="104" s="1"/>
  <c r="F42" i="104" a="1"/>
  <c r="F42" i="104" s="1"/>
  <c r="C42" i="104" a="1"/>
  <c r="C42" i="104" s="1"/>
  <c r="O41" i="104" a="1"/>
  <c r="O41" i="104" s="1"/>
  <c r="L41" i="104" a="1"/>
  <c r="L41" i="104" s="1"/>
  <c r="G41" i="104" a="1"/>
  <c r="G41" i="104" s="1"/>
  <c r="D41" i="104" a="1"/>
  <c r="D41" i="104" s="1"/>
  <c r="P40" i="104" a="1"/>
  <c r="P40" i="104" s="1"/>
  <c r="M40" i="104" a="1"/>
  <c r="M40" i="104" s="1"/>
  <c r="H40" i="104" a="1"/>
  <c r="H40" i="104" s="1"/>
  <c r="E40" i="104" a="1"/>
  <c r="E40" i="104" s="1"/>
  <c r="Q39" i="104" a="1"/>
  <c r="Q39" i="104" s="1"/>
  <c r="N39" i="104" a="1"/>
  <c r="N39" i="104" s="1"/>
  <c r="I39" i="104" a="1"/>
  <c r="I39" i="104" s="1"/>
  <c r="F39" i="104" a="1"/>
  <c r="F39" i="104" s="1"/>
  <c r="R38" i="104" a="1"/>
  <c r="R38" i="104" s="1"/>
  <c r="O38" i="104" a="1"/>
  <c r="O38" i="104" s="1"/>
  <c r="J38" i="104" a="1"/>
  <c r="J38" i="104" s="1"/>
  <c r="G38" i="104" a="1"/>
  <c r="G38" i="104" s="1"/>
  <c r="S37" i="104" a="1"/>
  <c r="S37" i="104" s="1"/>
  <c r="P37" i="104" a="1"/>
  <c r="P37" i="104" s="1"/>
  <c r="K37" i="104" a="1"/>
  <c r="K37" i="104" s="1"/>
  <c r="H37" i="104" a="1"/>
  <c r="H37" i="104" s="1"/>
  <c r="C37" i="104" a="1"/>
  <c r="C37" i="104" s="1"/>
  <c r="Q36" i="104" a="1"/>
  <c r="Q36" i="104" s="1"/>
  <c r="L36" i="104" a="1"/>
  <c r="L36" i="104" s="1"/>
  <c r="I36" i="104" a="1"/>
  <c r="I36" i="104" s="1"/>
  <c r="D36" i="104" a="1"/>
  <c r="D36" i="104" s="1"/>
  <c r="R35" i="104" a="1"/>
  <c r="R35" i="104" s="1"/>
  <c r="M35" i="104" a="1"/>
  <c r="M35" i="104" s="1"/>
  <c r="J35" i="104" a="1"/>
  <c r="J35" i="104" s="1"/>
  <c r="E35" i="104" a="1"/>
  <c r="E35" i="104" s="1"/>
  <c r="S34" i="104" a="1"/>
  <c r="S34" i="104" s="1"/>
  <c r="N34" i="104" a="1"/>
  <c r="N34" i="104" s="1"/>
  <c r="K34" i="104" a="1"/>
  <c r="K34" i="104" s="1"/>
  <c r="F34" i="104" a="1"/>
  <c r="F34" i="104" s="1"/>
  <c r="C34" i="104" a="1"/>
  <c r="C34" i="104" s="1"/>
  <c r="M33" i="104" a="1"/>
  <c r="M33" i="104" s="1"/>
  <c r="S32" i="104" a="1"/>
  <c r="S32" i="104" s="1"/>
  <c r="N32" i="104" a="1"/>
  <c r="N32" i="104" s="1"/>
  <c r="C32" i="104" a="1"/>
  <c r="C32" i="104" s="1"/>
  <c r="O31" i="104" a="1"/>
  <c r="O31" i="104" s="1"/>
  <c r="D31" i="104" a="1"/>
  <c r="D31" i="104" s="1"/>
  <c r="P30" i="104" a="1"/>
  <c r="P30" i="104" s="1"/>
  <c r="E30" i="104" a="1"/>
  <c r="E30" i="104" s="1"/>
  <c r="Q29" i="104" a="1"/>
  <c r="Q29" i="104" s="1"/>
  <c r="F29" i="104" a="1"/>
  <c r="F29" i="104" s="1"/>
  <c r="R28" i="104" a="1"/>
  <c r="R28" i="104" s="1"/>
  <c r="G28" i="104" a="1"/>
  <c r="G28" i="104" s="1"/>
  <c r="S27" i="104" a="1"/>
  <c r="S27" i="104" s="1"/>
  <c r="H27" i="104" a="1"/>
  <c r="H27" i="104" s="1"/>
  <c r="C27" i="104" a="1"/>
  <c r="C27" i="104" s="1"/>
  <c r="I26" i="104" a="1"/>
  <c r="I26" i="104" s="1"/>
  <c r="D26" i="104" a="1"/>
  <c r="D26" i="104" s="1"/>
  <c r="J25" i="104" a="1"/>
  <c r="J25" i="104" s="1"/>
  <c r="E25" i="104" a="1"/>
  <c r="E25" i="104" s="1"/>
  <c r="K24" i="104" a="1"/>
  <c r="K24" i="104" s="1"/>
  <c r="F24" i="104" a="1"/>
  <c r="F24" i="104" s="1"/>
  <c r="L23" i="104" a="1"/>
  <c r="L23" i="104" s="1"/>
  <c r="G23" i="104" a="1"/>
  <c r="G23" i="104" s="1"/>
  <c r="M22" i="104" a="1"/>
  <c r="M22" i="104" s="1"/>
  <c r="H22" i="104" a="1"/>
  <c r="H22" i="104" s="1"/>
  <c r="N21" i="104" a="1"/>
  <c r="N21" i="104" s="1"/>
  <c r="I21" i="104" a="1"/>
  <c r="I21" i="104" s="1"/>
  <c r="D18" i="104" a="1"/>
  <c r="D18" i="104" s="1"/>
  <c r="C16" i="104" a="1"/>
  <c r="C16" i="104" s="1"/>
  <c r="D15" i="104" a="1"/>
  <c r="D15" i="104" s="1"/>
  <c r="L33" i="104" a="1"/>
  <c r="L33" i="104" s="1"/>
  <c r="G33" i="104" a="1"/>
  <c r="G33" i="104" s="1"/>
  <c r="M32" i="104" a="1"/>
  <c r="M32" i="104" s="1"/>
  <c r="H32" i="104" a="1"/>
  <c r="H32" i="104" s="1"/>
  <c r="N31" i="104" a="1"/>
  <c r="N31" i="104" s="1"/>
  <c r="I31" i="104" a="1"/>
  <c r="I31" i="104" s="1"/>
  <c r="O30" i="104" a="1"/>
  <c r="O30" i="104" s="1"/>
  <c r="J30" i="104" a="1"/>
  <c r="J30" i="104" s="1"/>
  <c r="P29" i="104" a="1"/>
  <c r="P29" i="104" s="1"/>
  <c r="K29" i="104" a="1"/>
  <c r="K29" i="104" s="1"/>
  <c r="Q28" i="104" a="1"/>
  <c r="Q28" i="104" s="1"/>
  <c r="L28" i="104" a="1"/>
  <c r="L28" i="104" s="1"/>
  <c r="R27" i="104" a="1"/>
  <c r="R27" i="104" s="1"/>
  <c r="M27" i="104" a="1"/>
  <c r="M27" i="104" s="1"/>
  <c r="S26" i="104" a="1"/>
  <c r="S26" i="104" s="1"/>
  <c r="N26" i="104" a="1"/>
  <c r="N26" i="104" s="1"/>
  <c r="C26" i="104" a="1"/>
  <c r="C26" i="104" s="1"/>
  <c r="O25" i="104" a="1"/>
  <c r="O25" i="104" s="1"/>
  <c r="D25" i="104" a="1"/>
  <c r="D25" i="104" s="1"/>
  <c r="C18" i="104" a="1"/>
  <c r="C18" i="104" s="1"/>
  <c r="D17" i="104" a="1"/>
  <c r="D17" i="104" s="1"/>
  <c r="J33" i="104" a="1"/>
  <c r="J33" i="104" s="1"/>
  <c r="E33" i="104" a="1"/>
  <c r="E33" i="104" s="1"/>
  <c r="K32" i="104" a="1"/>
  <c r="K32" i="104" s="1"/>
  <c r="F32" i="104" a="1"/>
  <c r="F32" i="104" s="1"/>
  <c r="L31" i="104" a="1"/>
  <c r="L31" i="104" s="1"/>
  <c r="G31" i="104" a="1"/>
  <c r="G31" i="104" s="1"/>
  <c r="M30" i="104" a="1"/>
  <c r="M30" i="104" s="1"/>
  <c r="H30" i="104" a="1"/>
  <c r="H30" i="104" s="1"/>
  <c r="N29" i="104" a="1"/>
  <c r="N29" i="104" s="1"/>
  <c r="I29" i="104" a="1"/>
  <c r="I29" i="104" s="1"/>
  <c r="O28" i="104" a="1"/>
  <c r="O28" i="104" s="1"/>
  <c r="J28" i="104" a="1"/>
  <c r="J28" i="104" s="1"/>
  <c r="P27" i="104" a="1"/>
  <c r="P27" i="104" s="1"/>
  <c r="K27" i="104" a="1"/>
  <c r="K27" i="104" s="1"/>
  <c r="Q26" i="104" a="1"/>
  <c r="Q26" i="104" s="1"/>
  <c r="L26" i="104" a="1"/>
  <c r="L26" i="104" s="1"/>
  <c r="R25" i="104" a="1"/>
  <c r="R25" i="104" s="1"/>
  <c r="M25" i="104" a="1"/>
  <c r="M25" i="104" s="1"/>
  <c r="S24" i="104" a="1"/>
  <c r="S24" i="104" s="1"/>
  <c r="N24" i="104" a="1"/>
  <c r="N24" i="104" s="1"/>
  <c r="C24" i="104" a="1"/>
  <c r="C24" i="104" s="1"/>
  <c r="O23" i="104" a="1"/>
  <c r="O23" i="104" s="1"/>
  <c r="D23" i="104" a="1"/>
  <c r="D23" i="104" s="1"/>
  <c r="P22" i="104" a="1"/>
  <c r="P22" i="104" s="1"/>
  <c r="E22" i="104" a="1"/>
  <c r="E22" i="104" s="1"/>
  <c r="Q21" i="104" a="1"/>
  <c r="Q21" i="104" s="1"/>
  <c r="F21" i="104" a="1"/>
  <c r="F21" i="104" s="1"/>
  <c r="C19" i="104" a="1"/>
  <c r="C19" i="104" s="1"/>
  <c r="C15" i="104" a="1"/>
  <c r="C15" i="104" s="1"/>
  <c r="D16" i="104" a="1"/>
  <c r="D16" i="104" s="1"/>
  <c r="P24" i="104" a="1"/>
  <c r="P24" i="104" s="1"/>
  <c r="Q23" i="104" a="1"/>
  <c r="Q23" i="104" s="1"/>
  <c r="R22" i="104" a="1"/>
  <c r="R22" i="104" s="1"/>
  <c r="S21" i="104" a="1"/>
  <c r="S21" i="104" s="1"/>
  <c r="C21" i="104" a="1"/>
  <c r="C21" i="104" s="1"/>
  <c r="D20" i="104" a="1"/>
  <c r="D20" i="104" s="1"/>
  <c r="O33" i="104" a="1"/>
  <c r="O33" i="104" s="1"/>
  <c r="D33" i="104" a="1"/>
  <c r="D33" i="104" s="1"/>
  <c r="P32" i="104" a="1"/>
  <c r="P32" i="104" s="1"/>
  <c r="E32" i="104" a="1"/>
  <c r="E32" i="104" s="1"/>
  <c r="Q31" i="104" a="1"/>
  <c r="Q31" i="104" s="1"/>
  <c r="F31" i="104" a="1"/>
  <c r="F31" i="104" s="1"/>
  <c r="R30" i="104" a="1"/>
  <c r="R30" i="104" s="1"/>
  <c r="G30" i="104" a="1"/>
  <c r="G30" i="104" s="1"/>
  <c r="S29" i="104" a="1"/>
  <c r="S29" i="104" s="1"/>
  <c r="H29" i="104" a="1"/>
  <c r="H29" i="104" s="1"/>
  <c r="C29" i="104" a="1"/>
  <c r="C29" i="104" s="1"/>
  <c r="I28" i="104" a="1"/>
  <c r="I28" i="104" s="1"/>
  <c r="D28" i="104" a="1"/>
  <c r="D28" i="104" s="1"/>
  <c r="J27" i="104" a="1"/>
  <c r="J27" i="104" s="1"/>
  <c r="E27" i="104" a="1"/>
  <c r="E27" i="104" s="1"/>
  <c r="K26" i="104" a="1"/>
  <c r="K26" i="104" s="1"/>
  <c r="F26" i="104" a="1"/>
  <c r="F26" i="104" s="1"/>
  <c r="L25" i="104" a="1"/>
  <c r="L25" i="104" s="1"/>
  <c r="G25" i="104" a="1"/>
  <c r="G25" i="104" s="1"/>
  <c r="M24" i="104" a="1"/>
  <c r="M24" i="104" s="1"/>
  <c r="H24" i="104" a="1"/>
  <c r="H24" i="104" s="1"/>
  <c r="N23" i="104" a="1"/>
  <c r="N23" i="104" s="1"/>
  <c r="I23" i="104" a="1"/>
  <c r="I23" i="104" s="1"/>
  <c r="O22" i="104" a="1"/>
  <c r="O22" i="104" s="1"/>
  <c r="J22" i="104" a="1"/>
  <c r="J22" i="104" s="1"/>
  <c r="P21" i="104" a="1"/>
  <c r="P21" i="104" s="1"/>
  <c r="K21" i="104" a="1"/>
  <c r="K21" i="104" s="1"/>
  <c r="C17" i="104" a="1"/>
  <c r="C17" i="104" s="1"/>
  <c r="E24" i="104" a="1"/>
  <c r="E24" i="104" s="1"/>
  <c r="F23" i="104" a="1"/>
  <c r="F23" i="104" s="1"/>
  <c r="G22" i="104" a="1"/>
  <c r="G22" i="104" s="1"/>
  <c r="H21" i="104" a="1"/>
  <c r="H21" i="104" s="1"/>
  <c r="S74" i="103" a="1"/>
  <c r="S74" i="103" s="1"/>
  <c r="N74" i="103" a="1"/>
  <c r="N74" i="103" s="1"/>
  <c r="K74" i="103" a="1"/>
  <c r="K74" i="103" s="1"/>
  <c r="F74" i="103" a="1"/>
  <c r="F74" i="103" s="1"/>
  <c r="C74" i="103" a="1"/>
  <c r="C74" i="103" s="1"/>
  <c r="O73" i="103" a="1"/>
  <c r="O73" i="103" s="1"/>
  <c r="L73" i="103" a="1"/>
  <c r="L73" i="103" s="1"/>
  <c r="G73" i="103" a="1"/>
  <c r="G73" i="103" s="1"/>
  <c r="D73" i="103" a="1"/>
  <c r="D73" i="103" s="1"/>
  <c r="P72" i="103" a="1"/>
  <c r="P72" i="103" s="1"/>
  <c r="M72" i="103" a="1"/>
  <c r="M72" i="103" s="1"/>
  <c r="H72" i="103" a="1"/>
  <c r="H72" i="103" s="1"/>
  <c r="E72" i="103" a="1"/>
  <c r="E72" i="103" s="1"/>
  <c r="Q71" i="103" a="1"/>
  <c r="Q71" i="103" s="1"/>
  <c r="N71" i="103" a="1"/>
  <c r="N71" i="103" s="1"/>
  <c r="I71" i="103" a="1"/>
  <c r="I71" i="103" s="1"/>
  <c r="F71" i="103" a="1"/>
  <c r="F71" i="103" s="1"/>
  <c r="R70" i="103" a="1"/>
  <c r="R70" i="103" s="1"/>
  <c r="O70" i="103" a="1"/>
  <c r="O70" i="103" s="1"/>
  <c r="J70" i="103" a="1"/>
  <c r="J70" i="103" s="1"/>
  <c r="G70" i="103" a="1"/>
  <c r="G70" i="103" s="1"/>
  <c r="S69" i="103" a="1"/>
  <c r="S69" i="103" s="1"/>
  <c r="P69" i="103" a="1"/>
  <c r="P69" i="103" s="1"/>
  <c r="K69" i="103" a="1"/>
  <c r="K69" i="103" s="1"/>
  <c r="H69" i="103" a="1"/>
  <c r="H69" i="103" s="1"/>
  <c r="C69" i="103" a="1"/>
  <c r="C69" i="103" s="1"/>
  <c r="Q68" i="103" a="1"/>
  <c r="Q68" i="103" s="1"/>
  <c r="L68" i="103" a="1"/>
  <c r="L68" i="103" s="1"/>
  <c r="I68" i="103" a="1"/>
  <c r="I68" i="103" s="1"/>
  <c r="D68" i="103" a="1"/>
  <c r="D68" i="103" s="1"/>
  <c r="R67" i="103" a="1"/>
  <c r="R67" i="103" s="1"/>
  <c r="M67" i="103" a="1"/>
  <c r="M67" i="103" s="1"/>
  <c r="J67" i="103" a="1"/>
  <c r="J67" i="103" s="1"/>
  <c r="E67" i="103" a="1"/>
  <c r="E67" i="103" s="1"/>
  <c r="S66" i="103" a="1"/>
  <c r="S66" i="103" s="1"/>
  <c r="N66" i="103" a="1"/>
  <c r="N66" i="103" s="1"/>
  <c r="K66" i="103" a="1"/>
  <c r="K66" i="103" s="1"/>
  <c r="F66" i="103" a="1"/>
  <c r="F66" i="103" s="1"/>
  <c r="C66" i="103" a="1"/>
  <c r="C66" i="103" s="1"/>
  <c r="O65" i="103" a="1"/>
  <c r="O65" i="103" s="1"/>
  <c r="L65" i="103" a="1"/>
  <c r="L65" i="103" s="1"/>
  <c r="G65" i="103" a="1"/>
  <c r="G65" i="103" s="1"/>
  <c r="D65" i="103" a="1"/>
  <c r="D65" i="103" s="1"/>
  <c r="S64" i="103" a="1"/>
  <c r="S64" i="103" s="1"/>
  <c r="P74" i="103" a="1"/>
  <c r="P74" i="103" s="1"/>
  <c r="M74" i="103" a="1"/>
  <c r="M74" i="103" s="1"/>
  <c r="H74" i="103" a="1"/>
  <c r="H74" i="103" s="1"/>
  <c r="E74" i="103" a="1"/>
  <c r="E74" i="103" s="1"/>
  <c r="Q73" i="103" a="1"/>
  <c r="Q73" i="103" s="1"/>
  <c r="N73" i="103" a="1"/>
  <c r="N73" i="103" s="1"/>
  <c r="I73" i="103" a="1"/>
  <c r="I73" i="103" s="1"/>
  <c r="F73" i="103" a="1"/>
  <c r="F73" i="103" s="1"/>
  <c r="R72" i="103" a="1"/>
  <c r="R72" i="103" s="1"/>
  <c r="O72" i="103" a="1"/>
  <c r="O72" i="103" s="1"/>
  <c r="J72" i="103" a="1"/>
  <c r="J72" i="103" s="1"/>
  <c r="G72" i="103" a="1"/>
  <c r="G72" i="103" s="1"/>
  <c r="S71" i="103" a="1"/>
  <c r="S71" i="103" s="1"/>
  <c r="P71" i="103" a="1"/>
  <c r="P71" i="103" s="1"/>
  <c r="K71" i="103" a="1"/>
  <c r="K71" i="103" s="1"/>
  <c r="H71" i="103" a="1"/>
  <c r="H71" i="103" s="1"/>
  <c r="C71" i="103" a="1"/>
  <c r="C71" i="103" s="1"/>
  <c r="Q70" i="103" a="1"/>
  <c r="Q70" i="103" s="1"/>
  <c r="L70" i="103" a="1"/>
  <c r="L70" i="103" s="1"/>
  <c r="I70" i="103" a="1"/>
  <c r="I70" i="103" s="1"/>
  <c r="D70" i="103" a="1"/>
  <c r="D70" i="103" s="1"/>
  <c r="R69" i="103" a="1"/>
  <c r="R69" i="103" s="1"/>
  <c r="M69" i="103" a="1"/>
  <c r="M69" i="103" s="1"/>
  <c r="J69" i="103" a="1"/>
  <c r="J69" i="103" s="1"/>
  <c r="E69" i="103" a="1"/>
  <c r="E69" i="103" s="1"/>
  <c r="S68" i="103" a="1"/>
  <c r="S68" i="103" s="1"/>
  <c r="N68" i="103" a="1"/>
  <c r="N68" i="103" s="1"/>
  <c r="K68" i="103" a="1"/>
  <c r="K68" i="103" s="1"/>
  <c r="F68" i="103" a="1"/>
  <c r="F68" i="103" s="1"/>
  <c r="C68" i="103" a="1"/>
  <c r="C68" i="103" s="1"/>
  <c r="O67" i="103" a="1"/>
  <c r="O67" i="103" s="1"/>
  <c r="L67" i="103" a="1"/>
  <c r="L67" i="103" s="1"/>
  <c r="G67" i="103" a="1"/>
  <c r="G67" i="103" s="1"/>
  <c r="D67" i="103" a="1"/>
  <c r="D67" i="103" s="1"/>
  <c r="P66" i="103" a="1"/>
  <c r="P66" i="103" s="1"/>
  <c r="M66" i="103" a="1"/>
  <c r="M66" i="103" s="1"/>
  <c r="H66" i="103" a="1"/>
  <c r="H66" i="103" s="1"/>
  <c r="E66" i="103" a="1"/>
  <c r="E66" i="103" s="1"/>
  <c r="Q65" i="103" a="1"/>
  <c r="Q65" i="103" s="1"/>
  <c r="N65" i="103" a="1"/>
  <c r="N65" i="103" s="1"/>
  <c r="I65" i="103" a="1"/>
  <c r="I65" i="103" s="1"/>
  <c r="F65" i="103" a="1"/>
  <c r="F65" i="103" s="1"/>
  <c r="R74" i="103" a="1"/>
  <c r="R74" i="103" s="1"/>
  <c r="G74" i="103" a="1"/>
  <c r="G74" i="103" s="1"/>
  <c r="S73" i="103" a="1"/>
  <c r="S73" i="103" s="1"/>
  <c r="H73" i="103" a="1"/>
  <c r="H73" i="103" s="1"/>
  <c r="C73" i="103" a="1"/>
  <c r="C73" i="103" s="1"/>
  <c r="I72" i="103" a="1"/>
  <c r="I72" i="103" s="1"/>
  <c r="D72" i="103" a="1"/>
  <c r="D72" i="103" s="1"/>
  <c r="J71" i="103" a="1"/>
  <c r="J71" i="103" s="1"/>
  <c r="E71" i="103" a="1"/>
  <c r="E71" i="103" s="1"/>
  <c r="K70" i="103" a="1"/>
  <c r="K70" i="103" s="1"/>
  <c r="F70" i="103" a="1"/>
  <c r="F70" i="103" s="1"/>
  <c r="L69" i="103" a="1"/>
  <c r="L69" i="103" s="1"/>
  <c r="G69" i="103" a="1"/>
  <c r="G69" i="103" s="1"/>
  <c r="M68" i="103" a="1"/>
  <c r="M68" i="103" s="1"/>
  <c r="H68" i="103" a="1"/>
  <c r="H68" i="103" s="1"/>
  <c r="N67" i="103" a="1"/>
  <c r="N67" i="103" s="1"/>
  <c r="I67" i="103" a="1"/>
  <c r="I67" i="103" s="1"/>
  <c r="O66" i="103" a="1"/>
  <c r="O66" i="103" s="1"/>
  <c r="J66" i="103" a="1"/>
  <c r="J66" i="103" s="1"/>
  <c r="P65" i="103" a="1"/>
  <c r="P65" i="103" s="1"/>
  <c r="K65" i="103" a="1"/>
  <c r="K65" i="103" s="1"/>
  <c r="R64" i="103" a="1"/>
  <c r="R64" i="103" s="1"/>
  <c r="M64" i="103" a="1"/>
  <c r="M64" i="103" s="1"/>
  <c r="J64" i="103" a="1"/>
  <c r="J64" i="103" s="1"/>
  <c r="E64" i="103" a="1"/>
  <c r="E64" i="103" s="1"/>
  <c r="S63" i="103" a="1"/>
  <c r="S63" i="103" s="1"/>
  <c r="N63" i="103" a="1"/>
  <c r="N63" i="103" s="1"/>
  <c r="K63" i="103" a="1"/>
  <c r="K63" i="103" s="1"/>
  <c r="F63" i="103" a="1"/>
  <c r="F63" i="103" s="1"/>
  <c r="C63" i="103" a="1"/>
  <c r="C63" i="103" s="1"/>
  <c r="O62" i="103" a="1"/>
  <c r="O62" i="103" s="1"/>
  <c r="L62" i="103" a="1"/>
  <c r="L62" i="103" s="1"/>
  <c r="J62" i="103" a="1"/>
  <c r="J62" i="103" s="1"/>
  <c r="H62" i="103" a="1"/>
  <c r="H62" i="103" s="1"/>
  <c r="F62" i="103" a="1"/>
  <c r="F62" i="103" s="1"/>
  <c r="D62" i="103" a="1"/>
  <c r="D62" i="103" s="1"/>
  <c r="Q74" i="103" a="1"/>
  <c r="Q74" i="103" s="1"/>
  <c r="L74" i="103" a="1"/>
  <c r="L74" i="103" s="1"/>
  <c r="R73" i="103" a="1"/>
  <c r="R73" i="103" s="1"/>
  <c r="M73" i="103" a="1"/>
  <c r="M73" i="103" s="1"/>
  <c r="S72" i="103" a="1"/>
  <c r="S72" i="103" s="1"/>
  <c r="N72" i="103" a="1"/>
  <c r="N72" i="103" s="1"/>
  <c r="C72" i="103" a="1"/>
  <c r="C72" i="103" s="1"/>
  <c r="O71" i="103" a="1"/>
  <c r="O71" i="103" s="1"/>
  <c r="D71" i="103" a="1"/>
  <c r="D71" i="103" s="1"/>
  <c r="P70" i="103" a="1"/>
  <c r="P70" i="103" s="1"/>
  <c r="E70" i="103" a="1"/>
  <c r="E70" i="103" s="1"/>
  <c r="Q69" i="103" a="1"/>
  <c r="Q69" i="103" s="1"/>
  <c r="F69" i="103" a="1"/>
  <c r="F69" i="103" s="1"/>
  <c r="R68" i="103" a="1"/>
  <c r="R68" i="103" s="1"/>
  <c r="G68" i="103" a="1"/>
  <c r="G68" i="103" s="1"/>
  <c r="S67" i="103" a="1"/>
  <c r="S67" i="103" s="1"/>
  <c r="H67" i="103" a="1"/>
  <c r="H67" i="103" s="1"/>
  <c r="C67" i="103" a="1"/>
  <c r="C67" i="103" s="1"/>
  <c r="I66" i="103" a="1"/>
  <c r="I66" i="103" s="1"/>
  <c r="D66" i="103" a="1"/>
  <c r="D66" i="103" s="1"/>
  <c r="J65" i="103" a="1"/>
  <c r="J65" i="103" s="1"/>
  <c r="E65" i="103" a="1"/>
  <c r="E65" i="103" s="1"/>
  <c r="O64" i="103" a="1"/>
  <c r="O64" i="103" s="1"/>
  <c r="L64" i="103" a="1"/>
  <c r="L64" i="103" s="1"/>
  <c r="G64" i="103" a="1"/>
  <c r="G64" i="103" s="1"/>
  <c r="D64" i="103" a="1"/>
  <c r="D64" i="103" s="1"/>
  <c r="P63" i="103" a="1"/>
  <c r="P63" i="103" s="1"/>
  <c r="M63" i="103" a="1"/>
  <c r="M63" i="103" s="1"/>
  <c r="H63" i="103" a="1"/>
  <c r="H63" i="103" s="1"/>
  <c r="E63" i="103" a="1"/>
  <c r="E63" i="103" s="1"/>
  <c r="Q62" i="103" a="1"/>
  <c r="Q62" i="103" s="1"/>
  <c r="N62" i="103" a="1"/>
  <c r="N62" i="103" s="1"/>
  <c r="O74" i="103" a="1"/>
  <c r="O74" i="103" s="1"/>
  <c r="K73" i="103" a="1"/>
  <c r="K73" i="103" s="1"/>
  <c r="Q72" i="103" a="1"/>
  <c r="Q72" i="103" s="1"/>
  <c r="M71" i="103" a="1"/>
  <c r="M71" i="103" s="1"/>
  <c r="S70" i="103" a="1"/>
  <c r="S70" i="103" s="1"/>
  <c r="O69" i="103" a="1"/>
  <c r="O69" i="103" s="1"/>
  <c r="D69" i="103" a="1"/>
  <c r="D69" i="103" s="1"/>
  <c r="Q67" i="103" a="1"/>
  <c r="Q67" i="103" s="1"/>
  <c r="F67" i="103" a="1"/>
  <c r="F67" i="103" s="1"/>
  <c r="S65" i="103" a="1"/>
  <c r="S65" i="103" s="1"/>
  <c r="H65" i="103" a="1"/>
  <c r="H65" i="103" s="1"/>
  <c r="Q64" i="103" a="1"/>
  <c r="Q64" i="103" s="1"/>
  <c r="F64" i="103" a="1"/>
  <c r="F64" i="103" s="1"/>
  <c r="R63" i="103" a="1"/>
  <c r="R63" i="103" s="1"/>
  <c r="G63" i="103" a="1"/>
  <c r="G63" i="103" s="1"/>
  <c r="S62" i="103" a="1"/>
  <c r="S62" i="103" s="1"/>
  <c r="I62" i="103" a="1"/>
  <c r="I62" i="103" s="1"/>
  <c r="E62" i="103" a="1"/>
  <c r="E62" i="103" s="1"/>
  <c r="S61" i="103" a="1"/>
  <c r="S61" i="103" s="1"/>
  <c r="P61" i="103" a="1"/>
  <c r="P61" i="103" s="1"/>
  <c r="K61" i="103" a="1"/>
  <c r="K61" i="103" s="1"/>
  <c r="H61" i="103" a="1"/>
  <c r="H61" i="103" s="1"/>
  <c r="C61" i="103" a="1"/>
  <c r="C61" i="103" s="1"/>
  <c r="Q60" i="103" a="1"/>
  <c r="Q60" i="103" s="1"/>
  <c r="L60" i="103" a="1"/>
  <c r="L60" i="103" s="1"/>
  <c r="I60" i="103" a="1"/>
  <c r="I60" i="103" s="1"/>
  <c r="D60" i="103" a="1"/>
  <c r="D60" i="103" s="1"/>
  <c r="R59" i="103" a="1"/>
  <c r="R59" i="103" s="1"/>
  <c r="M59" i="103" a="1"/>
  <c r="M59" i="103" s="1"/>
  <c r="J59" i="103" a="1"/>
  <c r="J59" i="103" s="1"/>
  <c r="E59" i="103" a="1"/>
  <c r="E59" i="103" s="1"/>
  <c r="S58" i="103" a="1"/>
  <c r="S58" i="103" s="1"/>
  <c r="N58" i="103" a="1"/>
  <c r="N58" i="103" s="1"/>
  <c r="K58" i="103" a="1"/>
  <c r="K58" i="103" s="1"/>
  <c r="F58" i="103" a="1"/>
  <c r="F58" i="103" s="1"/>
  <c r="C58" i="103" a="1"/>
  <c r="C58" i="103" s="1"/>
  <c r="O57" i="103" a="1"/>
  <c r="O57" i="103" s="1"/>
  <c r="L57" i="103" a="1"/>
  <c r="L57" i="103" s="1"/>
  <c r="G57" i="103" a="1"/>
  <c r="G57" i="103" s="1"/>
  <c r="D57" i="103" a="1"/>
  <c r="D57" i="103" s="1"/>
  <c r="P56" i="103" a="1"/>
  <c r="P56" i="103" s="1"/>
  <c r="M56" i="103" a="1"/>
  <c r="M56" i="103" s="1"/>
  <c r="H56" i="103" a="1"/>
  <c r="H56" i="103" s="1"/>
  <c r="E56" i="103" a="1"/>
  <c r="E56" i="103" s="1"/>
  <c r="Q55" i="103" a="1"/>
  <c r="Q55" i="103" s="1"/>
  <c r="N55" i="103" a="1"/>
  <c r="N55" i="103" s="1"/>
  <c r="I55" i="103" a="1"/>
  <c r="I55" i="103" s="1"/>
  <c r="F55" i="103" a="1"/>
  <c r="F55" i="103" s="1"/>
  <c r="R54" i="103" a="1"/>
  <c r="R54" i="103" s="1"/>
  <c r="O54" i="103" a="1"/>
  <c r="O54" i="103" s="1"/>
  <c r="J54" i="103" a="1"/>
  <c r="J54" i="103" s="1"/>
  <c r="G54" i="103" a="1"/>
  <c r="G54" i="103" s="1"/>
  <c r="S53" i="103" a="1"/>
  <c r="S53" i="103" s="1"/>
  <c r="P53" i="103" a="1"/>
  <c r="P53" i="103" s="1"/>
  <c r="K53" i="103" a="1"/>
  <c r="K53" i="103" s="1"/>
  <c r="H53" i="103" a="1"/>
  <c r="H53" i="103" s="1"/>
  <c r="C53" i="103" a="1"/>
  <c r="C53" i="103" s="1"/>
  <c r="Q52" i="103" a="1"/>
  <c r="Q52" i="103" s="1"/>
  <c r="L52" i="103" a="1"/>
  <c r="L52" i="103" s="1"/>
  <c r="I52" i="103" a="1"/>
  <c r="I52" i="103" s="1"/>
  <c r="D52" i="103" a="1"/>
  <c r="D52" i="103" s="1"/>
  <c r="R51" i="103" a="1"/>
  <c r="R51" i="103" s="1"/>
  <c r="M51" i="103" a="1"/>
  <c r="M51" i="103" s="1"/>
  <c r="J51" i="103" a="1"/>
  <c r="J51" i="103" s="1"/>
  <c r="E51" i="103" a="1"/>
  <c r="E51" i="103" s="1"/>
  <c r="S50" i="103" a="1"/>
  <c r="S50" i="103" s="1"/>
  <c r="N50" i="103" a="1"/>
  <c r="N50" i="103" s="1"/>
  <c r="K50" i="103" a="1"/>
  <c r="K50" i="103" s="1"/>
  <c r="F50" i="103" a="1"/>
  <c r="F50" i="103" s="1"/>
  <c r="C50" i="103" a="1"/>
  <c r="C50" i="103" s="1"/>
  <c r="O49" i="103" a="1"/>
  <c r="O49" i="103" s="1"/>
  <c r="L49" i="103" a="1"/>
  <c r="L49" i="103" s="1"/>
  <c r="G49" i="103" a="1"/>
  <c r="G49" i="103" s="1"/>
  <c r="D49" i="103" a="1"/>
  <c r="D49" i="103" s="1"/>
  <c r="P48" i="103" a="1"/>
  <c r="P48" i="103" s="1"/>
  <c r="M48" i="103" a="1"/>
  <c r="M48" i="103" s="1"/>
  <c r="H48" i="103" a="1"/>
  <c r="H48" i="103" s="1"/>
  <c r="E48" i="103" a="1"/>
  <c r="E48" i="103" s="1"/>
  <c r="C48" i="103" a="1"/>
  <c r="C48" i="103" s="1"/>
  <c r="D74" i="103" a="1"/>
  <c r="D74" i="103" s="1"/>
  <c r="J73" i="103" a="1"/>
  <c r="J73" i="103" s="1"/>
  <c r="F72" i="103" a="1"/>
  <c r="F72" i="103" s="1"/>
  <c r="L71" i="103" a="1"/>
  <c r="L71" i="103" s="1"/>
  <c r="H70" i="103" a="1"/>
  <c r="H70" i="103" s="1"/>
  <c r="N69" i="103" a="1"/>
  <c r="N69" i="103" s="1"/>
  <c r="J68" i="103" a="1"/>
  <c r="J68" i="103" s="1"/>
  <c r="P67" i="103" a="1"/>
  <c r="P67" i="103" s="1"/>
  <c r="L66" i="103" a="1"/>
  <c r="L66" i="103" s="1"/>
  <c r="R65" i="103" a="1"/>
  <c r="R65" i="103" s="1"/>
  <c r="P64" i="103" a="1"/>
  <c r="P64" i="103" s="1"/>
  <c r="K64" i="103" a="1"/>
  <c r="K64" i="103" s="1"/>
  <c r="Q63" i="103" a="1"/>
  <c r="Q63" i="103" s="1"/>
  <c r="L63" i="103" a="1"/>
  <c r="L63" i="103" s="1"/>
  <c r="R62" i="103" a="1"/>
  <c r="R62" i="103" s="1"/>
  <c r="M62" i="103" a="1"/>
  <c r="M62" i="103" s="1"/>
  <c r="R61" i="103" a="1"/>
  <c r="R61" i="103" s="1"/>
  <c r="M61" i="103" a="1"/>
  <c r="M61" i="103" s="1"/>
  <c r="J61" i="103" a="1"/>
  <c r="J61" i="103" s="1"/>
  <c r="E61" i="103" a="1"/>
  <c r="E61" i="103" s="1"/>
  <c r="S60" i="103" a="1"/>
  <c r="S60" i="103" s="1"/>
  <c r="N60" i="103" a="1"/>
  <c r="N60" i="103" s="1"/>
  <c r="K60" i="103" a="1"/>
  <c r="K60" i="103" s="1"/>
  <c r="F60" i="103" a="1"/>
  <c r="F60" i="103" s="1"/>
  <c r="C60" i="103" a="1"/>
  <c r="C60" i="103" s="1"/>
  <c r="O59" i="103" a="1"/>
  <c r="O59" i="103" s="1"/>
  <c r="L59" i="103" a="1"/>
  <c r="L59" i="103" s="1"/>
  <c r="G59" i="103" a="1"/>
  <c r="G59" i="103" s="1"/>
  <c r="D59" i="103" a="1"/>
  <c r="D59" i="103" s="1"/>
  <c r="P58" i="103" a="1"/>
  <c r="P58" i="103" s="1"/>
  <c r="M58" i="103" a="1"/>
  <c r="M58" i="103" s="1"/>
  <c r="H58" i="103" a="1"/>
  <c r="H58" i="103" s="1"/>
  <c r="E58" i="103" a="1"/>
  <c r="E58" i="103" s="1"/>
  <c r="Q57" i="103" a="1"/>
  <c r="Q57" i="103" s="1"/>
  <c r="N57" i="103" a="1"/>
  <c r="N57" i="103" s="1"/>
  <c r="I57" i="103" a="1"/>
  <c r="I57" i="103" s="1"/>
  <c r="F57" i="103" a="1"/>
  <c r="F57" i="103" s="1"/>
  <c r="R56" i="103" a="1"/>
  <c r="R56" i="103" s="1"/>
  <c r="O56" i="103" a="1"/>
  <c r="O56" i="103" s="1"/>
  <c r="J56" i="103" a="1"/>
  <c r="J56" i="103" s="1"/>
  <c r="G56" i="103" a="1"/>
  <c r="G56" i="103" s="1"/>
  <c r="S55" i="103" a="1"/>
  <c r="S55" i="103" s="1"/>
  <c r="P55" i="103" a="1"/>
  <c r="P55" i="103" s="1"/>
  <c r="K55" i="103" a="1"/>
  <c r="K55" i="103" s="1"/>
  <c r="H55" i="103" a="1"/>
  <c r="H55" i="103" s="1"/>
  <c r="C55" i="103" a="1"/>
  <c r="C55" i="103" s="1"/>
  <c r="Q54" i="103" a="1"/>
  <c r="Q54" i="103" s="1"/>
  <c r="L54" i="103" a="1"/>
  <c r="L54" i="103" s="1"/>
  <c r="I54" i="103" a="1"/>
  <c r="I54" i="103" s="1"/>
  <c r="D54" i="103" a="1"/>
  <c r="D54" i="103" s="1"/>
  <c r="R53" i="103" a="1"/>
  <c r="R53" i="103" s="1"/>
  <c r="M53" i="103" a="1"/>
  <c r="M53" i="103" s="1"/>
  <c r="J53" i="103" a="1"/>
  <c r="J53" i="103" s="1"/>
  <c r="E53" i="103" a="1"/>
  <c r="E53" i="103" s="1"/>
  <c r="S52" i="103" a="1"/>
  <c r="S52" i="103" s="1"/>
  <c r="N52" i="103" a="1"/>
  <c r="N52" i="103" s="1"/>
  <c r="K52" i="103" a="1"/>
  <c r="K52" i="103" s="1"/>
  <c r="F52" i="103" a="1"/>
  <c r="F52" i="103" s="1"/>
  <c r="C52" i="103" a="1"/>
  <c r="C52" i="103" s="1"/>
  <c r="O51" i="103" a="1"/>
  <c r="O51" i="103" s="1"/>
  <c r="L51" i="103" a="1"/>
  <c r="L51" i="103" s="1"/>
  <c r="G51" i="103" a="1"/>
  <c r="G51" i="103" s="1"/>
  <c r="D51" i="103" a="1"/>
  <c r="D51" i="103" s="1"/>
  <c r="P50" i="103" a="1"/>
  <c r="P50" i="103" s="1"/>
  <c r="M50" i="103" a="1"/>
  <c r="M50" i="103" s="1"/>
  <c r="H50" i="103" a="1"/>
  <c r="H50" i="103" s="1"/>
  <c r="E50" i="103" a="1"/>
  <c r="E50" i="103" s="1"/>
  <c r="Q49" i="103" a="1"/>
  <c r="Q49" i="103" s="1"/>
  <c r="N49" i="103" a="1"/>
  <c r="N49" i="103" s="1"/>
  <c r="I49" i="103" a="1"/>
  <c r="I49" i="103" s="1"/>
  <c r="F49" i="103" a="1"/>
  <c r="F49" i="103" s="1"/>
  <c r="R48" i="103" a="1"/>
  <c r="R48" i="103" s="1"/>
  <c r="O48" i="103" a="1"/>
  <c r="O48" i="103" s="1"/>
  <c r="J48" i="103" a="1"/>
  <c r="J48" i="103" s="1"/>
  <c r="G48" i="103" a="1"/>
  <c r="G48" i="103" s="1"/>
  <c r="J74" i="103" a="1"/>
  <c r="J74" i="103" s="1"/>
  <c r="P73" i="103" a="1"/>
  <c r="P73" i="103" s="1"/>
  <c r="L72" i="103" a="1"/>
  <c r="L72" i="103" s="1"/>
  <c r="R71" i="103" a="1"/>
  <c r="R71" i="103" s="1"/>
  <c r="N70" i="103" a="1"/>
  <c r="N70" i="103" s="1"/>
  <c r="C70" i="103" a="1"/>
  <c r="C70" i="103" s="1"/>
  <c r="P68" i="103" a="1"/>
  <c r="P68" i="103" s="1"/>
  <c r="E68" i="103" a="1"/>
  <c r="E68" i="103" s="1"/>
  <c r="R66" i="103" a="1"/>
  <c r="R66" i="103" s="1"/>
  <c r="G66" i="103" a="1"/>
  <c r="G66" i="103" s="1"/>
  <c r="C65" i="103" a="1"/>
  <c r="C65" i="103" s="1"/>
  <c r="N64" i="103" a="1"/>
  <c r="N64" i="103" s="1"/>
  <c r="I64" i="103" a="1"/>
  <c r="I64" i="103" s="1"/>
  <c r="O63" i="103" a="1"/>
  <c r="O63" i="103" s="1"/>
  <c r="J63" i="103" a="1"/>
  <c r="J63" i="103" s="1"/>
  <c r="P62" i="103" a="1"/>
  <c r="P62" i="103" s="1"/>
  <c r="K62" i="103" a="1"/>
  <c r="K62" i="103" s="1"/>
  <c r="G62" i="103" a="1"/>
  <c r="G62" i="103" s="1"/>
  <c r="C62" i="103" a="1"/>
  <c r="C62" i="103" s="1"/>
  <c r="O61" i="103" a="1"/>
  <c r="O61" i="103" s="1"/>
  <c r="L61" i="103" a="1"/>
  <c r="L61" i="103" s="1"/>
  <c r="G61" i="103" a="1"/>
  <c r="G61" i="103" s="1"/>
  <c r="D61" i="103" a="1"/>
  <c r="D61" i="103" s="1"/>
  <c r="P60" i="103" a="1"/>
  <c r="P60" i="103" s="1"/>
  <c r="M60" i="103" a="1"/>
  <c r="M60" i="103" s="1"/>
  <c r="H60" i="103" a="1"/>
  <c r="H60" i="103" s="1"/>
  <c r="E60" i="103" a="1"/>
  <c r="E60" i="103" s="1"/>
  <c r="Q59" i="103" a="1"/>
  <c r="Q59" i="103" s="1"/>
  <c r="N59" i="103" a="1"/>
  <c r="N59" i="103" s="1"/>
  <c r="I59" i="103" a="1"/>
  <c r="I59" i="103" s="1"/>
  <c r="F59" i="103" a="1"/>
  <c r="F59" i="103" s="1"/>
  <c r="R58" i="103" a="1"/>
  <c r="R58" i="103" s="1"/>
  <c r="I74" i="103" a="1"/>
  <c r="I74" i="103" s="1"/>
  <c r="I69" i="103" a="1"/>
  <c r="I69" i="103" s="1"/>
  <c r="Q66" i="103" a="1"/>
  <c r="Q66" i="103" s="1"/>
  <c r="I63" i="103" a="1"/>
  <c r="I63" i="103" s="1"/>
  <c r="R60" i="103" a="1"/>
  <c r="R60" i="103" s="1"/>
  <c r="G60" i="103" a="1"/>
  <c r="G60" i="103" s="1"/>
  <c r="C59" i="103" a="1"/>
  <c r="C59" i="103" s="1"/>
  <c r="G58" i="103" a="1"/>
  <c r="G58" i="103" s="1"/>
  <c r="S57" i="103" a="1"/>
  <c r="S57" i="103" s="1"/>
  <c r="H57" i="103" a="1"/>
  <c r="H57" i="103" s="1"/>
  <c r="C57" i="103" a="1"/>
  <c r="C57" i="103" s="1"/>
  <c r="I56" i="103" a="1"/>
  <c r="I56" i="103" s="1"/>
  <c r="D56" i="103" a="1"/>
  <c r="D56" i="103" s="1"/>
  <c r="J55" i="103" a="1"/>
  <c r="J55" i="103" s="1"/>
  <c r="E55" i="103" a="1"/>
  <c r="E55" i="103" s="1"/>
  <c r="K54" i="103" a="1"/>
  <c r="K54" i="103" s="1"/>
  <c r="F54" i="103" a="1"/>
  <c r="F54" i="103" s="1"/>
  <c r="L53" i="103" a="1"/>
  <c r="L53" i="103" s="1"/>
  <c r="G53" i="103" a="1"/>
  <c r="G53" i="103" s="1"/>
  <c r="M52" i="103" a="1"/>
  <c r="M52" i="103" s="1"/>
  <c r="H52" i="103" a="1"/>
  <c r="H52" i="103" s="1"/>
  <c r="N51" i="103" a="1"/>
  <c r="N51" i="103" s="1"/>
  <c r="I51" i="103" a="1"/>
  <c r="I51" i="103" s="1"/>
  <c r="O50" i="103" a="1"/>
  <c r="O50" i="103" s="1"/>
  <c r="J50" i="103" a="1"/>
  <c r="J50" i="103" s="1"/>
  <c r="P49" i="103" a="1"/>
  <c r="P49" i="103" s="1"/>
  <c r="K49" i="103" a="1"/>
  <c r="K49" i="103" s="1"/>
  <c r="Q48" i="103" a="1"/>
  <c r="Q48" i="103" s="1"/>
  <c r="L48" i="103" a="1"/>
  <c r="L48" i="103" s="1"/>
  <c r="S47" i="103" a="1"/>
  <c r="S47" i="103" s="1"/>
  <c r="N47" i="103" a="1"/>
  <c r="N47" i="103" s="1"/>
  <c r="K47" i="103" a="1"/>
  <c r="K47" i="103" s="1"/>
  <c r="F47" i="103" a="1"/>
  <c r="F47" i="103" s="1"/>
  <c r="C47" i="103" a="1"/>
  <c r="C47" i="103" s="1"/>
  <c r="O46" i="103" a="1"/>
  <c r="O46" i="103" s="1"/>
  <c r="L46" i="103" a="1"/>
  <c r="L46" i="103" s="1"/>
  <c r="G46" i="103" a="1"/>
  <c r="G46" i="103" s="1"/>
  <c r="D46" i="103" a="1"/>
  <c r="D46" i="103" s="1"/>
  <c r="P45" i="103" a="1"/>
  <c r="P45" i="103" s="1"/>
  <c r="M45" i="103" a="1"/>
  <c r="M45" i="103" s="1"/>
  <c r="H45" i="103" a="1"/>
  <c r="H45" i="103" s="1"/>
  <c r="E45" i="103" a="1"/>
  <c r="E45" i="103" s="1"/>
  <c r="Q44" i="103" a="1"/>
  <c r="Q44" i="103" s="1"/>
  <c r="N44" i="103" a="1"/>
  <c r="N44" i="103" s="1"/>
  <c r="I44" i="103" a="1"/>
  <c r="I44" i="103" s="1"/>
  <c r="F44" i="103" a="1"/>
  <c r="F44" i="103" s="1"/>
  <c r="R43" i="103" a="1"/>
  <c r="R43" i="103" s="1"/>
  <c r="O43" i="103" a="1"/>
  <c r="O43" i="103" s="1"/>
  <c r="J43" i="103" a="1"/>
  <c r="J43" i="103" s="1"/>
  <c r="G43" i="103" a="1"/>
  <c r="G43" i="103" s="1"/>
  <c r="S42" i="103" a="1"/>
  <c r="S42" i="103" s="1"/>
  <c r="P42" i="103" a="1"/>
  <c r="P42" i="103" s="1"/>
  <c r="K42" i="103" a="1"/>
  <c r="K42" i="103" s="1"/>
  <c r="H42" i="103" a="1"/>
  <c r="H42" i="103" s="1"/>
  <c r="C42" i="103" a="1"/>
  <c r="C42" i="103" s="1"/>
  <c r="Q41" i="103" a="1"/>
  <c r="Q41" i="103" s="1"/>
  <c r="L41" i="103" a="1"/>
  <c r="L41" i="103" s="1"/>
  <c r="I41" i="103" a="1"/>
  <c r="I41" i="103" s="1"/>
  <c r="D41" i="103" a="1"/>
  <c r="D41" i="103" s="1"/>
  <c r="R40" i="103" a="1"/>
  <c r="R40" i="103" s="1"/>
  <c r="M40" i="103" a="1"/>
  <c r="M40" i="103" s="1"/>
  <c r="J40" i="103" a="1"/>
  <c r="J40" i="103" s="1"/>
  <c r="E40" i="103" a="1"/>
  <c r="E40" i="103" s="1"/>
  <c r="S39" i="103" a="1"/>
  <c r="S39" i="103" s="1"/>
  <c r="N39" i="103" a="1"/>
  <c r="N39" i="103" s="1"/>
  <c r="K39" i="103" a="1"/>
  <c r="K39" i="103" s="1"/>
  <c r="F39" i="103" a="1"/>
  <c r="F39" i="103" s="1"/>
  <c r="C39" i="103" a="1"/>
  <c r="C39" i="103" s="1"/>
  <c r="O38" i="103" a="1"/>
  <c r="O38" i="103" s="1"/>
  <c r="L38" i="103" a="1"/>
  <c r="L38" i="103" s="1"/>
  <c r="G38" i="103" a="1"/>
  <c r="G38" i="103" s="1"/>
  <c r="D38" i="103" a="1"/>
  <c r="D38" i="103" s="1"/>
  <c r="P37" i="103" a="1"/>
  <c r="P37" i="103" s="1"/>
  <c r="M37" i="103" a="1"/>
  <c r="M37" i="103" s="1"/>
  <c r="H37" i="103" a="1"/>
  <c r="H37" i="103" s="1"/>
  <c r="E37" i="103" a="1"/>
  <c r="E37" i="103" s="1"/>
  <c r="Q36" i="103" a="1"/>
  <c r="Q36" i="103" s="1"/>
  <c r="N36" i="103" a="1"/>
  <c r="N36" i="103" s="1"/>
  <c r="I36" i="103" a="1"/>
  <c r="I36" i="103" s="1"/>
  <c r="F36" i="103" a="1"/>
  <c r="F36" i="103" s="1"/>
  <c r="R35" i="103" a="1"/>
  <c r="R35" i="103" s="1"/>
  <c r="O35" i="103" a="1"/>
  <c r="O35" i="103" s="1"/>
  <c r="J35" i="103" a="1"/>
  <c r="J35" i="103" s="1"/>
  <c r="G35" i="103" a="1"/>
  <c r="G35" i="103" s="1"/>
  <c r="S34" i="103" a="1"/>
  <c r="S34" i="103" s="1"/>
  <c r="P34" i="103" a="1"/>
  <c r="P34" i="103" s="1"/>
  <c r="K34" i="103" a="1"/>
  <c r="K34" i="103" s="1"/>
  <c r="H34" i="103" a="1"/>
  <c r="H34" i="103" s="1"/>
  <c r="C34" i="103" a="1"/>
  <c r="C34" i="103" s="1"/>
  <c r="D33" i="103" a="1"/>
  <c r="D33" i="103" s="1"/>
  <c r="C31" i="103" a="1"/>
  <c r="C31" i="103" s="1"/>
  <c r="D30" i="103" a="1"/>
  <c r="D30" i="103" s="1"/>
  <c r="G71" i="103" a="1"/>
  <c r="G71" i="103" s="1"/>
  <c r="O68" i="103" a="1"/>
  <c r="O68" i="103" s="1"/>
  <c r="H64" i="103" a="1"/>
  <c r="H64" i="103" s="1"/>
  <c r="D63" i="103" a="1"/>
  <c r="D63" i="103" s="1"/>
  <c r="I61" i="103" a="1"/>
  <c r="I61" i="103" s="1"/>
  <c r="O60" i="103" a="1"/>
  <c r="O60" i="103" s="1"/>
  <c r="K59" i="103" a="1"/>
  <c r="K59" i="103" s="1"/>
  <c r="Q58" i="103" a="1"/>
  <c r="Q58" i="103" s="1"/>
  <c r="L58" i="103" a="1"/>
  <c r="L58" i="103" s="1"/>
  <c r="R57" i="103" a="1"/>
  <c r="R57" i="103" s="1"/>
  <c r="M57" i="103" a="1"/>
  <c r="M57" i="103" s="1"/>
  <c r="S56" i="103" a="1"/>
  <c r="S56" i="103" s="1"/>
  <c r="N56" i="103" a="1"/>
  <c r="N56" i="103" s="1"/>
  <c r="C56" i="103" a="1"/>
  <c r="C56" i="103" s="1"/>
  <c r="O55" i="103" a="1"/>
  <c r="O55" i="103" s="1"/>
  <c r="D55" i="103" a="1"/>
  <c r="D55" i="103" s="1"/>
  <c r="P54" i="103" a="1"/>
  <c r="P54" i="103" s="1"/>
  <c r="E54" i="103" a="1"/>
  <c r="E54" i="103" s="1"/>
  <c r="Q53" i="103" a="1"/>
  <c r="Q53" i="103" s="1"/>
  <c r="F53" i="103" a="1"/>
  <c r="F53" i="103" s="1"/>
  <c r="R52" i="103" a="1"/>
  <c r="R52" i="103" s="1"/>
  <c r="G52" i="103" a="1"/>
  <c r="G52" i="103" s="1"/>
  <c r="S51" i="103" a="1"/>
  <c r="S51" i="103" s="1"/>
  <c r="H51" i="103" a="1"/>
  <c r="H51" i="103" s="1"/>
  <c r="C51" i="103" a="1"/>
  <c r="C51" i="103" s="1"/>
  <c r="I50" i="103" a="1"/>
  <c r="I50" i="103" s="1"/>
  <c r="D50" i="103" a="1"/>
  <c r="D50" i="103" s="1"/>
  <c r="J49" i="103" a="1"/>
  <c r="J49" i="103" s="1"/>
  <c r="E49" i="103" a="1"/>
  <c r="E49" i="103" s="1"/>
  <c r="K48" i="103" a="1"/>
  <c r="K48" i="103" s="1"/>
  <c r="F48" i="103" a="1"/>
  <c r="F48" i="103" s="1"/>
  <c r="P47" i="103" a="1"/>
  <c r="P47" i="103" s="1"/>
  <c r="M47" i="103" a="1"/>
  <c r="M47" i="103" s="1"/>
  <c r="H47" i="103" a="1"/>
  <c r="H47" i="103" s="1"/>
  <c r="E47" i="103" a="1"/>
  <c r="E47" i="103" s="1"/>
  <c r="Q46" i="103" a="1"/>
  <c r="Q46" i="103" s="1"/>
  <c r="N46" i="103" a="1"/>
  <c r="N46" i="103" s="1"/>
  <c r="I46" i="103" a="1"/>
  <c r="I46" i="103" s="1"/>
  <c r="F46" i="103" a="1"/>
  <c r="F46" i="103" s="1"/>
  <c r="R45" i="103" a="1"/>
  <c r="R45" i="103" s="1"/>
  <c r="O45" i="103" a="1"/>
  <c r="O45" i="103" s="1"/>
  <c r="J45" i="103" a="1"/>
  <c r="J45" i="103" s="1"/>
  <c r="G45" i="103" a="1"/>
  <c r="G45" i="103" s="1"/>
  <c r="S44" i="103" a="1"/>
  <c r="S44" i="103" s="1"/>
  <c r="P44" i="103" a="1"/>
  <c r="P44" i="103" s="1"/>
  <c r="K44" i="103" a="1"/>
  <c r="K44" i="103" s="1"/>
  <c r="H44" i="103" a="1"/>
  <c r="H44" i="103" s="1"/>
  <c r="C44" i="103" a="1"/>
  <c r="C44" i="103" s="1"/>
  <c r="Q43" i="103" a="1"/>
  <c r="Q43" i="103" s="1"/>
  <c r="L43" i="103" a="1"/>
  <c r="L43" i="103" s="1"/>
  <c r="I43" i="103" a="1"/>
  <c r="I43" i="103" s="1"/>
  <c r="D43" i="103" a="1"/>
  <c r="D43" i="103" s="1"/>
  <c r="R42" i="103" a="1"/>
  <c r="R42" i="103" s="1"/>
  <c r="M42" i="103" a="1"/>
  <c r="M42" i="103" s="1"/>
  <c r="J42" i="103" a="1"/>
  <c r="J42" i="103" s="1"/>
  <c r="E42" i="103" a="1"/>
  <c r="E42" i="103" s="1"/>
  <c r="S41" i="103" a="1"/>
  <c r="S41" i="103" s="1"/>
  <c r="N41" i="103" a="1"/>
  <c r="N41" i="103" s="1"/>
  <c r="K41" i="103" a="1"/>
  <c r="K41" i="103" s="1"/>
  <c r="F41" i="103" a="1"/>
  <c r="F41" i="103" s="1"/>
  <c r="C41" i="103" a="1"/>
  <c r="C41" i="103" s="1"/>
  <c r="O40" i="103" a="1"/>
  <c r="O40" i="103" s="1"/>
  <c r="L40" i="103" a="1"/>
  <c r="L40" i="103" s="1"/>
  <c r="G40" i="103" a="1"/>
  <c r="G40" i="103" s="1"/>
  <c r="D40" i="103" a="1"/>
  <c r="D40" i="103" s="1"/>
  <c r="P39" i="103" a="1"/>
  <c r="P39" i="103" s="1"/>
  <c r="M39" i="103" a="1"/>
  <c r="M39" i="103" s="1"/>
  <c r="H39" i="103" a="1"/>
  <c r="H39" i="103" s="1"/>
  <c r="E39" i="103" a="1"/>
  <c r="E39" i="103" s="1"/>
  <c r="Q38" i="103" a="1"/>
  <c r="Q38" i="103" s="1"/>
  <c r="N38" i="103" a="1"/>
  <c r="N38" i="103" s="1"/>
  <c r="I38" i="103" a="1"/>
  <c r="I38" i="103" s="1"/>
  <c r="F38" i="103" a="1"/>
  <c r="F38" i="103" s="1"/>
  <c r="R37" i="103" a="1"/>
  <c r="R37" i="103" s="1"/>
  <c r="O37" i="103" a="1"/>
  <c r="O37" i="103" s="1"/>
  <c r="J37" i="103" a="1"/>
  <c r="J37" i="103" s="1"/>
  <c r="G37" i="103" a="1"/>
  <c r="G37" i="103" s="1"/>
  <c r="S36" i="103" a="1"/>
  <c r="S36" i="103" s="1"/>
  <c r="P36" i="103" a="1"/>
  <c r="P36" i="103" s="1"/>
  <c r="K36" i="103" a="1"/>
  <c r="K36" i="103" s="1"/>
  <c r="H36" i="103" a="1"/>
  <c r="H36" i="103" s="1"/>
  <c r="C36" i="103" a="1"/>
  <c r="C36" i="103" s="1"/>
  <c r="Q35" i="103" a="1"/>
  <c r="Q35" i="103" s="1"/>
  <c r="L35" i="103" a="1"/>
  <c r="L35" i="103" s="1"/>
  <c r="I35" i="103" a="1"/>
  <c r="I35" i="103" s="1"/>
  <c r="D35" i="103" a="1"/>
  <c r="D35" i="103" s="1"/>
  <c r="R34" i="103" a="1"/>
  <c r="R34" i="103" s="1"/>
  <c r="M34" i="103" a="1"/>
  <c r="M34" i="103" s="1"/>
  <c r="J34" i="103" a="1"/>
  <c r="J34" i="103" s="1"/>
  <c r="E34" i="103" a="1"/>
  <c r="E34" i="103" s="1"/>
  <c r="C33" i="103" a="1"/>
  <c r="C33" i="103" s="1"/>
  <c r="D32" i="103" a="1"/>
  <c r="D32" i="103" s="1"/>
  <c r="E73" i="103" a="1"/>
  <c r="E73" i="103" s="1"/>
  <c r="C64" i="103" a="1"/>
  <c r="C64" i="103" s="1"/>
  <c r="Q61" i="103" a="1"/>
  <c r="Q61" i="103" s="1"/>
  <c r="H59" i="103" a="1"/>
  <c r="H59" i="103" s="1"/>
  <c r="J58" i="103" a="1"/>
  <c r="J58" i="103" s="1"/>
  <c r="P57" i="103" a="1"/>
  <c r="P57" i="103" s="1"/>
  <c r="L56" i="103" a="1"/>
  <c r="L56" i="103" s="1"/>
  <c r="R55" i="103" a="1"/>
  <c r="R55" i="103" s="1"/>
  <c r="N54" i="103" a="1"/>
  <c r="N54" i="103" s="1"/>
  <c r="C54" i="103" a="1"/>
  <c r="C54" i="103" s="1"/>
  <c r="P52" i="103" a="1"/>
  <c r="P52" i="103" s="1"/>
  <c r="E52" i="103" a="1"/>
  <c r="E52" i="103" s="1"/>
  <c r="R50" i="103" a="1"/>
  <c r="R50" i="103" s="1"/>
  <c r="G50" i="103" a="1"/>
  <c r="G50" i="103" s="1"/>
  <c r="C49" i="103" a="1"/>
  <c r="C49" i="103" s="1"/>
  <c r="I48" i="103" a="1"/>
  <c r="I48" i="103" s="1"/>
  <c r="R47" i="103" a="1"/>
  <c r="R47" i="103" s="1"/>
  <c r="G47" i="103" a="1"/>
  <c r="G47" i="103" s="1"/>
  <c r="S46" i="103" a="1"/>
  <c r="S46" i="103" s="1"/>
  <c r="H46" i="103" a="1"/>
  <c r="H46" i="103" s="1"/>
  <c r="C46" i="103" a="1"/>
  <c r="C46" i="103" s="1"/>
  <c r="I45" i="103" a="1"/>
  <c r="I45" i="103" s="1"/>
  <c r="D45" i="103" a="1"/>
  <c r="D45" i="103" s="1"/>
  <c r="J44" i="103" a="1"/>
  <c r="J44" i="103" s="1"/>
  <c r="E44" i="103" a="1"/>
  <c r="E44" i="103" s="1"/>
  <c r="K43" i="103" a="1"/>
  <c r="K43" i="103" s="1"/>
  <c r="F43" i="103" a="1"/>
  <c r="F43" i="103" s="1"/>
  <c r="L42" i="103" a="1"/>
  <c r="L42" i="103" s="1"/>
  <c r="G42" i="103" a="1"/>
  <c r="G42" i="103" s="1"/>
  <c r="M41" i="103" a="1"/>
  <c r="M41" i="103" s="1"/>
  <c r="H41" i="103" a="1"/>
  <c r="H41" i="103" s="1"/>
  <c r="N40" i="103" a="1"/>
  <c r="N40" i="103" s="1"/>
  <c r="I40" i="103" a="1"/>
  <c r="I40" i="103" s="1"/>
  <c r="O39" i="103" a="1"/>
  <c r="O39" i="103" s="1"/>
  <c r="J39" i="103" a="1"/>
  <c r="J39" i="103" s="1"/>
  <c r="P38" i="103" a="1"/>
  <c r="P38" i="103" s="1"/>
  <c r="K38" i="103" a="1"/>
  <c r="K38" i="103" s="1"/>
  <c r="Q37" i="103" a="1"/>
  <c r="Q37" i="103" s="1"/>
  <c r="L37" i="103" a="1"/>
  <c r="L37" i="103" s="1"/>
  <c r="R36" i="103" a="1"/>
  <c r="R36" i="103" s="1"/>
  <c r="M36" i="103" a="1"/>
  <c r="M36" i="103" s="1"/>
  <c r="S35" i="103" a="1"/>
  <c r="S35" i="103" s="1"/>
  <c r="N35" i="103" a="1"/>
  <c r="N35" i="103" s="1"/>
  <c r="C35" i="103" a="1"/>
  <c r="C35" i="103" s="1"/>
  <c r="O34" i="103" a="1"/>
  <c r="O34" i="103" s="1"/>
  <c r="D34" i="103" a="1"/>
  <c r="D34" i="103" s="1"/>
  <c r="C30" i="103" a="1"/>
  <c r="C30" i="103" s="1"/>
  <c r="C26" i="103" a="1"/>
  <c r="C26" i="103" s="1"/>
  <c r="D25" i="103" a="1"/>
  <c r="D25" i="103" s="1"/>
  <c r="C23" i="103" a="1"/>
  <c r="C23" i="103" s="1"/>
  <c r="D22" i="103" a="1"/>
  <c r="D22" i="103" s="1"/>
  <c r="D21" i="103" a="1"/>
  <c r="D21" i="103" s="1"/>
  <c r="C18" i="103" a="1"/>
  <c r="C18" i="103" s="1"/>
  <c r="D17" i="103" a="1"/>
  <c r="D17" i="103" s="1"/>
  <c r="D15" i="103" a="1"/>
  <c r="D15" i="103" s="1"/>
  <c r="G39" i="103" a="1"/>
  <c r="G39" i="103" s="1"/>
  <c r="H38" i="103" a="1"/>
  <c r="H38" i="103" s="1"/>
  <c r="I37" i="103" a="1"/>
  <c r="I37" i="103" s="1"/>
  <c r="D37" i="103" a="1"/>
  <c r="D37" i="103" s="1"/>
  <c r="E36" i="103" a="1"/>
  <c r="E36" i="103" s="1"/>
  <c r="F35" i="103" a="1"/>
  <c r="F35" i="103" s="1"/>
  <c r="G34" i="103" a="1"/>
  <c r="G34" i="103" s="1"/>
  <c r="C29" i="103" a="1"/>
  <c r="C29" i="103" s="1"/>
  <c r="C22" i="103" a="1"/>
  <c r="C22" i="103" s="1"/>
  <c r="P59" i="103" a="1"/>
  <c r="P59" i="103" s="1"/>
  <c r="J57" i="103" a="1"/>
  <c r="J57" i="103" s="1"/>
  <c r="L55" i="103" a="1"/>
  <c r="L55" i="103" s="1"/>
  <c r="N53" i="103" a="1"/>
  <c r="N53" i="103" s="1"/>
  <c r="P51" i="103" a="1"/>
  <c r="P51" i="103" s="1"/>
  <c r="R49" i="103" a="1"/>
  <c r="R49" i="103" s="1"/>
  <c r="I47" i="103" a="1"/>
  <c r="I47" i="103" s="1"/>
  <c r="J46" i="103" a="1"/>
  <c r="J46" i="103" s="1"/>
  <c r="K45" i="103" a="1"/>
  <c r="K45" i="103" s="1"/>
  <c r="L44" i="103" a="1"/>
  <c r="L44" i="103" s="1"/>
  <c r="M43" i="103" a="1"/>
  <c r="M43" i="103" s="1"/>
  <c r="N42" i="103" a="1"/>
  <c r="N42" i="103" s="1"/>
  <c r="O41" i="103" a="1"/>
  <c r="O41" i="103" s="1"/>
  <c r="P40" i="103" a="1"/>
  <c r="P40" i="103" s="1"/>
  <c r="Q39" i="103" a="1"/>
  <c r="Q39" i="103" s="1"/>
  <c r="R38" i="103" a="1"/>
  <c r="R38" i="103" s="1"/>
  <c r="S37" i="103" a="1"/>
  <c r="S37" i="103" s="1"/>
  <c r="C37" i="103" a="1"/>
  <c r="C37" i="103" s="1"/>
  <c r="C24" i="103" a="1"/>
  <c r="C24" i="103" s="1"/>
  <c r="D23" i="103" a="1"/>
  <c r="D23" i="103" s="1"/>
  <c r="K72" i="103" a="1"/>
  <c r="K72" i="103" s="1"/>
  <c r="K67" i="103" a="1"/>
  <c r="K67" i="103" s="1"/>
  <c r="N61" i="103" a="1"/>
  <c r="N61" i="103" s="1"/>
  <c r="J60" i="103" a="1"/>
  <c r="J60" i="103" s="1"/>
  <c r="I58" i="103" a="1"/>
  <c r="I58" i="103" s="1"/>
  <c r="E57" i="103" a="1"/>
  <c r="E57" i="103" s="1"/>
  <c r="K56" i="103" a="1"/>
  <c r="K56" i="103" s="1"/>
  <c r="G55" i="103" a="1"/>
  <c r="G55" i="103" s="1"/>
  <c r="M54" i="103" a="1"/>
  <c r="M54" i="103" s="1"/>
  <c r="I53" i="103" a="1"/>
  <c r="I53" i="103" s="1"/>
  <c r="O52" i="103" a="1"/>
  <c r="O52" i="103" s="1"/>
  <c r="K51" i="103" a="1"/>
  <c r="K51" i="103" s="1"/>
  <c r="Q50" i="103" a="1"/>
  <c r="Q50" i="103" s="1"/>
  <c r="M49" i="103" a="1"/>
  <c r="M49" i="103" s="1"/>
  <c r="S48" i="103" a="1"/>
  <c r="S48" i="103" s="1"/>
  <c r="Q47" i="103" a="1"/>
  <c r="Q47" i="103" s="1"/>
  <c r="L47" i="103" a="1"/>
  <c r="L47" i="103" s="1"/>
  <c r="R46" i="103" a="1"/>
  <c r="R46" i="103" s="1"/>
  <c r="M46" i="103" a="1"/>
  <c r="M46" i="103" s="1"/>
  <c r="S45" i="103" a="1"/>
  <c r="S45" i="103" s="1"/>
  <c r="N45" i="103" a="1"/>
  <c r="N45" i="103" s="1"/>
  <c r="C45" i="103" a="1"/>
  <c r="C45" i="103" s="1"/>
  <c r="O44" i="103" a="1"/>
  <c r="O44" i="103" s="1"/>
  <c r="D44" i="103" a="1"/>
  <c r="D44" i="103" s="1"/>
  <c r="P43" i="103" a="1"/>
  <c r="P43" i="103" s="1"/>
  <c r="E43" i="103" a="1"/>
  <c r="E43" i="103" s="1"/>
  <c r="Q42" i="103" a="1"/>
  <c r="Q42" i="103" s="1"/>
  <c r="F42" i="103" a="1"/>
  <c r="F42" i="103" s="1"/>
  <c r="R41" i="103" a="1"/>
  <c r="R41" i="103" s="1"/>
  <c r="G41" i="103" a="1"/>
  <c r="G41" i="103" s="1"/>
  <c r="S40" i="103" a="1"/>
  <c r="S40" i="103" s="1"/>
  <c r="H40" i="103" a="1"/>
  <c r="H40" i="103" s="1"/>
  <c r="C40" i="103" a="1"/>
  <c r="C40" i="103" s="1"/>
  <c r="I39" i="103" a="1"/>
  <c r="I39" i="103" s="1"/>
  <c r="D39" i="103" a="1"/>
  <c r="D39" i="103" s="1"/>
  <c r="J38" i="103" a="1"/>
  <c r="J38" i="103" s="1"/>
  <c r="E38" i="103" a="1"/>
  <c r="E38" i="103" s="1"/>
  <c r="K37" i="103" a="1"/>
  <c r="K37" i="103" s="1"/>
  <c r="F37" i="103" a="1"/>
  <c r="F37" i="103" s="1"/>
  <c r="L36" i="103" a="1"/>
  <c r="L36" i="103" s="1"/>
  <c r="G36" i="103" a="1"/>
  <c r="G36" i="103" s="1"/>
  <c r="M35" i="103" a="1"/>
  <c r="M35" i="103" s="1"/>
  <c r="H35" i="103" a="1"/>
  <c r="H35" i="103" s="1"/>
  <c r="N34" i="103" a="1"/>
  <c r="N34" i="103" s="1"/>
  <c r="I34" i="103" a="1"/>
  <c r="I34" i="103" s="1"/>
  <c r="D29" i="103" a="1"/>
  <c r="D29" i="103" s="1"/>
  <c r="C28" i="103" a="1"/>
  <c r="C28" i="103" s="1"/>
  <c r="D27" i="103" a="1"/>
  <c r="D27" i="103" s="1"/>
  <c r="C25" i="103" a="1"/>
  <c r="C25" i="103" s="1"/>
  <c r="D24" i="103" a="1"/>
  <c r="D24" i="103" s="1"/>
  <c r="C20" i="103" a="1"/>
  <c r="C20" i="103" s="1"/>
  <c r="D19" i="103" a="1"/>
  <c r="D19" i="103" s="1"/>
  <c r="C16" i="103" a="1"/>
  <c r="C16" i="103" s="1"/>
  <c r="R39" i="103" a="1"/>
  <c r="R39" i="103" s="1"/>
  <c r="S38" i="103" a="1"/>
  <c r="S38" i="103" s="1"/>
  <c r="C38" i="103" a="1"/>
  <c r="C38" i="103" s="1"/>
  <c r="J36" i="103" a="1"/>
  <c r="J36" i="103" s="1"/>
  <c r="K35" i="103" a="1"/>
  <c r="K35" i="103" s="1"/>
  <c r="L34" i="103" a="1"/>
  <c r="L34" i="103" s="1"/>
  <c r="C27" i="103" a="1"/>
  <c r="C27" i="103" s="1"/>
  <c r="D26" i="103" a="1"/>
  <c r="D26" i="103" s="1"/>
  <c r="D58" i="103" a="1"/>
  <c r="D58" i="103" s="1"/>
  <c r="F56" i="103" a="1"/>
  <c r="F56" i="103" s="1"/>
  <c r="H54" i="103" a="1"/>
  <c r="H54" i="103" s="1"/>
  <c r="J52" i="103" a="1"/>
  <c r="J52" i="103" s="1"/>
  <c r="L50" i="103" a="1"/>
  <c r="L50" i="103" s="1"/>
  <c r="N48" i="103" a="1"/>
  <c r="N48" i="103" s="1"/>
  <c r="D47" i="103" a="1"/>
  <c r="D47" i="103" s="1"/>
  <c r="E46" i="103" a="1"/>
  <c r="E46" i="103" s="1"/>
  <c r="F45" i="103" a="1"/>
  <c r="F45" i="103" s="1"/>
  <c r="G44" i="103" a="1"/>
  <c r="G44" i="103" s="1"/>
  <c r="H43" i="103" a="1"/>
  <c r="H43" i="103" s="1"/>
  <c r="I42" i="103" a="1"/>
  <c r="I42" i="103" s="1"/>
  <c r="J41" i="103" a="1"/>
  <c r="J41" i="103" s="1"/>
  <c r="K40" i="103" a="1"/>
  <c r="K40" i="103" s="1"/>
  <c r="L39" i="103" a="1"/>
  <c r="L39" i="103" s="1"/>
  <c r="M38" i="103" a="1"/>
  <c r="M38" i="103" s="1"/>
  <c r="N37" i="103" a="1"/>
  <c r="N37" i="103" s="1"/>
  <c r="O36" i="103" a="1"/>
  <c r="O36" i="103" s="1"/>
  <c r="D36" i="103" a="1"/>
  <c r="D36" i="103" s="1"/>
  <c r="P35" i="103" a="1"/>
  <c r="P35" i="103" s="1"/>
  <c r="E35" i="103" a="1"/>
  <c r="E35" i="103" s="1"/>
  <c r="Q34" i="103" a="1"/>
  <c r="Q34" i="103" s="1"/>
  <c r="F34" i="103" a="1"/>
  <c r="F34" i="103" s="1"/>
  <c r="C32" i="103" a="1"/>
  <c r="C32" i="103" s="1"/>
  <c r="D31" i="103" a="1"/>
  <c r="D31" i="103" s="1"/>
  <c r="D28" i="103" a="1"/>
  <c r="D28" i="103" s="1"/>
  <c r="M70" i="103" a="1"/>
  <c r="M70" i="103" s="1"/>
  <c r="M65" i="103" a="1"/>
  <c r="M65" i="103" s="1"/>
  <c r="F61" i="103" a="1"/>
  <c r="F61" i="103" s="1"/>
  <c r="S59" i="103" a="1"/>
  <c r="S59" i="103" s="1"/>
  <c r="O58" i="103" a="1"/>
  <c r="O58" i="103" s="1"/>
  <c r="K57" i="103" a="1"/>
  <c r="K57" i="103" s="1"/>
  <c r="Q56" i="103" a="1"/>
  <c r="Q56" i="103" s="1"/>
  <c r="M55" i="103" a="1"/>
  <c r="M55" i="103" s="1"/>
  <c r="S54" i="103" a="1"/>
  <c r="S54" i="103" s="1"/>
  <c r="O53" i="103" a="1"/>
  <c r="O53" i="103" s="1"/>
  <c r="D53" i="103" a="1"/>
  <c r="D53" i="103" s="1"/>
  <c r="Q51" i="103" a="1"/>
  <c r="Q51" i="103" s="1"/>
  <c r="F51" i="103" a="1"/>
  <c r="F51" i="103" s="1"/>
  <c r="S49" i="103" a="1"/>
  <c r="S49" i="103" s="1"/>
  <c r="H49" i="103" a="1"/>
  <c r="H49" i="103" s="1"/>
  <c r="D48" i="103" a="1"/>
  <c r="D48" i="103" s="1"/>
  <c r="O47" i="103" a="1"/>
  <c r="O47" i="103" s="1"/>
  <c r="J47" i="103" a="1"/>
  <c r="J47" i="103" s="1"/>
  <c r="P46" i="103" a="1"/>
  <c r="P46" i="103" s="1"/>
  <c r="K46" i="103" a="1"/>
  <c r="K46" i="103" s="1"/>
  <c r="Q45" i="103" a="1"/>
  <c r="Q45" i="103" s="1"/>
  <c r="L45" i="103" a="1"/>
  <c r="L45" i="103" s="1"/>
  <c r="R44" i="103" a="1"/>
  <c r="R44" i="103" s="1"/>
  <c r="M44" i="103" a="1"/>
  <c r="M44" i="103" s="1"/>
  <c r="S43" i="103" a="1"/>
  <c r="S43" i="103" s="1"/>
  <c r="N43" i="103" a="1"/>
  <c r="N43" i="103" s="1"/>
  <c r="C43" i="103" a="1"/>
  <c r="C43" i="103" s="1"/>
  <c r="O42" i="103" a="1"/>
  <c r="O42" i="103" s="1"/>
  <c r="D42" i="103" a="1"/>
  <c r="D42" i="103" s="1"/>
  <c r="P41" i="103" a="1"/>
  <c r="P41" i="103" s="1"/>
  <c r="E41" i="103" a="1"/>
  <c r="E41" i="103" s="1"/>
  <c r="Q40" i="103" a="1"/>
  <c r="Q40" i="103" s="1"/>
  <c r="F40" i="103" a="1"/>
  <c r="F40" i="103" s="1"/>
  <c r="C15" i="103" a="1"/>
  <c r="C15" i="103" s="1"/>
  <c r="C17" i="103" a="1"/>
  <c r="C17" i="103" s="1"/>
  <c r="D16" i="103" a="1"/>
  <c r="D16" i="103" s="1"/>
  <c r="C21" i="103" a="1"/>
  <c r="C21" i="103" s="1"/>
  <c r="D20" i="103" a="1"/>
  <c r="D20" i="103" s="1"/>
  <c r="C19" i="103" a="1"/>
  <c r="C19" i="103" s="1"/>
  <c r="D18" i="103" a="1"/>
  <c r="D18" i="103" s="1"/>
  <c r="D21" i="11" a="1"/>
  <c r="D21" i="11" s="1"/>
  <c r="G21" i="11" a="1"/>
  <c r="G21" i="11" s="1"/>
  <c r="J21" i="11" a="1"/>
  <c r="J21" i="11" s="1"/>
  <c r="N21" i="11" a="1"/>
  <c r="N21" i="11" s="1"/>
  <c r="K21" i="11" a="1"/>
  <c r="K21" i="11" s="1"/>
  <c r="O21" i="11" a="1"/>
  <c r="O21" i="11" s="1"/>
  <c r="S21" i="11" a="1"/>
  <c r="S21" i="11" s="1"/>
  <c r="R21" i="11" a="1"/>
  <c r="R21" i="11" s="1"/>
  <c r="C21" i="11" a="1"/>
  <c r="C21" i="11" s="1"/>
  <c r="H21" i="11" a="1"/>
  <c r="H21" i="11" s="1"/>
  <c r="L21" i="11" a="1"/>
  <c r="L21" i="11" s="1"/>
  <c r="P21" i="11" a="1"/>
  <c r="P21" i="11" s="1"/>
  <c r="I21" i="11" a="1"/>
  <c r="I21" i="11" s="1"/>
  <c r="C20" i="11" a="1"/>
  <c r="C20" i="11" s="1"/>
  <c r="E21" i="11" a="1"/>
  <c r="E21" i="11" s="1"/>
  <c r="M21" i="11" a="1"/>
  <c r="M21" i="11" s="1"/>
  <c r="Q21" i="11" a="1"/>
  <c r="Q21" i="11" s="1"/>
  <c r="D20" i="11" a="1"/>
  <c r="D20" i="11" s="1"/>
  <c r="F21" i="11" a="1"/>
  <c r="F21" i="11" s="1"/>
  <c r="X81" i="1"/>
  <c r="U90" i="1"/>
  <c r="G19" i="84"/>
  <c r="K19" i="84"/>
  <c r="M19" i="84"/>
  <c r="O19" i="84"/>
  <c r="I19" i="84"/>
  <c r="E19" i="84"/>
  <c r="M18" i="84"/>
  <c r="I18" i="84"/>
  <c r="E18" i="84"/>
  <c r="O18" i="84"/>
  <c r="K18" i="84"/>
  <c r="G18" i="84"/>
  <c r="N16" i="84"/>
  <c r="B8" i="115" s="1"/>
  <c r="C23" i="12" s="1"/>
  <c r="J16" i="84"/>
  <c r="B6" i="115" s="1"/>
  <c r="F16" i="84"/>
  <c r="B4" i="115" s="1"/>
  <c r="H16" i="84"/>
  <c r="B5" i="115" s="1"/>
  <c r="P16" i="84"/>
  <c r="B9" i="115" s="1"/>
  <c r="D23" i="12" s="1"/>
  <c r="L16" i="84"/>
  <c r="B7" i="115" s="1"/>
  <c r="E16" i="84"/>
  <c r="M16" i="84"/>
  <c r="G16" i="84"/>
  <c r="O16" i="84"/>
  <c r="I16" i="84"/>
  <c r="K16" i="84"/>
  <c r="C16" i="11" a="1"/>
  <c r="C16" i="11" s="1"/>
  <c r="D16" i="11" a="1"/>
  <c r="D16" i="11" s="1"/>
  <c r="X100" i="1"/>
  <c r="M18" i="87"/>
  <c r="I15" i="43"/>
  <c r="H17" i="3"/>
  <c r="I15" i="47"/>
  <c r="H15" i="43"/>
  <c r="G17" i="3"/>
  <c r="H15" i="47"/>
  <c r="X88" i="1"/>
  <c r="B24" i="91"/>
  <c r="B27" i="91"/>
  <c r="B28" i="91"/>
  <c r="C26" i="91"/>
  <c r="C27" i="91"/>
  <c r="B26" i="91"/>
  <c r="X76" i="1"/>
  <c r="B32" i="91"/>
  <c r="C32" i="91"/>
  <c r="B34" i="91"/>
  <c r="B23" i="91"/>
  <c r="C23" i="91"/>
  <c r="C22" i="91"/>
  <c r="C9" i="91"/>
  <c r="B38" i="91"/>
  <c r="C33" i="91"/>
  <c r="C25" i="84"/>
  <c r="B33" i="91"/>
  <c r="C31" i="91"/>
  <c r="B21" i="91"/>
  <c r="B31" i="91"/>
  <c r="B280" i="91"/>
  <c r="B284" i="91"/>
  <c r="B288" i="91"/>
  <c r="B292" i="91"/>
  <c r="B296" i="91"/>
  <c r="B300" i="91"/>
  <c r="B304" i="91"/>
  <c r="B312" i="91"/>
  <c r="B324" i="91"/>
  <c r="B328" i="91"/>
  <c r="B332" i="91"/>
  <c r="B336" i="91"/>
  <c r="B340" i="91"/>
  <c r="B344" i="91"/>
  <c r="B348" i="91"/>
  <c r="B352" i="91"/>
  <c r="B356" i="91"/>
  <c r="B360" i="91"/>
  <c r="B364" i="91"/>
  <c r="C280" i="91"/>
  <c r="C284" i="91"/>
  <c r="C288" i="91"/>
  <c r="C292" i="91"/>
  <c r="C296" i="91"/>
  <c r="C300" i="91"/>
  <c r="C304" i="91"/>
  <c r="C312" i="91"/>
  <c r="C324" i="91"/>
  <c r="C328" i="91"/>
  <c r="C332" i="91"/>
  <c r="C336" i="91"/>
  <c r="C340" i="91"/>
  <c r="C344" i="91"/>
  <c r="C348" i="91"/>
  <c r="C352" i="91"/>
  <c r="C356" i="91"/>
  <c r="C360" i="91"/>
  <c r="C364" i="91"/>
  <c r="B283" i="91"/>
  <c r="B299" i="91"/>
  <c r="B331" i="91"/>
  <c r="B343" i="91"/>
  <c r="B351" i="91"/>
  <c r="B363" i="91"/>
  <c r="C287" i="91"/>
  <c r="C299" i="91"/>
  <c r="C311" i="91"/>
  <c r="C323" i="91"/>
  <c r="C335" i="91"/>
  <c r="C347" i="91"/>
  <c r="C359" i="91"/>
  <c r="B281" i="91"/>
  <c r="B285" i="91"/>
  <c r="B289" i="91"/>
  <c r="B293" i="91"/>
  <c r="B297" i="91"/>
  <c r="B301" i="91"/>
  <c r="B305" i="91"/>
  <c r="B313" i="91"/>
  <c r="B317" i="91"/>
  <c r="B325" i="91"/>
  <c r="B329" i="91"/>
  <c r="B333" i="91"/>
  <c r="B337" i="91"/>
  <c r="B341" i="91"/>
  <c r="B345" i="91"/>
  <c r="B349" i="91"/>
  <c r="B353" i="91"/>
  <c r="B357" i="91"/>
  <c r="B361" i="91"/>
  <c r="B365" i="91"/>
  <c r="C281" i="91"/>
  <c r="C285" i="91"/>
  <c r="C289" i="91"/>
  <c r="C293" i="91"/>
  <c r="C297" i="91"/>
  <c r="C301" i="91"/>
  <c r="C305" i="91"/>
  <c r="C313" i="91"/>
  <c r="C317" i="91"/>
  <c r="C325" i="91"/>
  <c r="C329" i="91"/>
  <c r="C333" i="91"/>
  <c r="C337" i="91"/>
  <c r="C341" i="91"/>
  <c r="C345" i="91"/>
  <c r="C349" i="91"/>
  <c r="C353" i="91"/>
  <c r="C357" i="91"/>
  <c r="C361" i="91"/>
  <c r="C365" i="91"/>
  <c r="B291" i="91"/>
  <c r="B311" i="91"/>
  <c r="B323" i="91"/>
  <c r="B335" i="91"/>
  <c r="B347" i="91"/>
  <c r="B359" i="91"/>
  <c r="C283" i="91"/>
  <c r="C295" i="91"/>
  <c r="C319" i="91"/>
  <c r="C331" i="91"/>
  <c r="C343" i="91"/>
  <c r="C355" i="91"/>
  <c r="C367" i="91"/>
  <c r="B282" i="91"/>
  <c r="B286" i="91"/>
  <c r="B290" i="91"/>
  <c r="B294" i="91"/>
  <c r="B298" i="91"/>
  <c r="B302" i="91"/>
  <c r="B306" i="91"/>
  <c r="B310" i="91"/>
  <c r="B318" i="91"/>
  <c r="B326" i="91"/>
  <c r="B330" i="91"/>
  <c r="B334" i="91"/>
  <c r="B338" i="91"/>
  <c r="B342" i="91"/>
  <c r="B346" i="91"/>
  <c r="B350" i="91"/>
  <c r="B354" i="91"/>
  <c r="B358" i="91"/>
  <c r="B362" i="91"/>
  <c r="B366" i="91"/>
  <c r="C282" i="91"/>
  <c r="C286" i="91"/>
  <c r="C290" i="91"/>
  <c r="C294" i="91"/>
  <c r="C298" i="91"/>
  <c r="C302" i="91"/>
  <c r="C306" i="91"/>
  <c r="C310" i="91"/>
  <c r="C318" i="91"/>
  <c r="C326" i="91"/>
  <c r="C330" i="91"/>
  <c r="C334" i="91"/>
  <c r="C338" i="91"/>
  <c r="C342" i="91"/>
  <c r="C346" i="91"/>
  <c r="C350" i="91"/>
  <c r="C354" i="91"/>
  <c r="C358" i="91"/>
  <c r="C362" i="91"/>
  <c r="C366" i="91"/>
  <c r="B287" i="91"/>
  <c r="B295" i="91"/>
  <c r="B303" i="91"/>
  <c r="B319" i="91"/>
  <c r="B327" i="91"/>
  <c r="B339" i="91"/>
  <c r="B355" i="91"/>
  <c r="B367" i="91"/>
  <c r="C291" i="91"/>
  <c r="C303" i="91"/>
  <c r="C327" i="91"/>
  <c r="C339" i="91"/>
  <c r="C351" i="91"/>
  <c r="C363" i="91"/>
  <c r="C21" i="91"/>
  <c r="B15" i="39" s="1"/>
  <c r="C79" i="91"/>
  <c r="C91" i="91"/>
  <c r="C95" i="91"/>
  <c r="C103" i="91"/>
  <c r="C107" i="91"/>
  <c r="C111" i="91"/>
  <c r="C115" i="91"/>
  <c r="C127" i="91"/>
  <c r="C135" i="91"/>
  <c r="C139" i="91"/>
  <c r="C147" i="91"/>
  <c r="C155" i="91"/>
  <c r="C167" i="91"/>
  <c r="C171" i="91"/>
  <c r="C175" i="91"/>
  <c r="C179" i="91"/>
  <c r="C183" i="91"/>
  <c r="C215" i="91"/>
  <c r="C219" i="91"/>
  <c r="C223" i="91"/>
  <c r="C227" i="91"/>
  <c r="C231" i="91"/>
  <c r="C235" i="91"/>
  <c r="C239" i="91"/>
  <c r="C243" i="91"/>
  <c r="C263" i="91"/>
  <c r="C271" i="91"/>
  <c r="C275" i="91"/>
  <c r="C279" i="91"/>
  <c r="B85" i="91"/>
  <c r="B97" i="91"/>
  <c r="B101" i="91"/>
  <c r="B105" i="91"/>
  <c r="B109" i="91"/>
  <c r="B117" i="91"/>
  <c r="B121" i="91"/>
  <c r="B129" i="91"/>
  <c r="B133" i="91"/>
  <c r="B141" i="91"/>
  <c r="B145" i="91"/>
  <c r="B149" i="91"/>
  <c r="B161" i="91"/>
  <c r="B165" i="91"/>
  <c r="B169" i="91"/>
  <c r="B173" i="91"/>
  <c r="B177" i="91"/>
  <c r="B181" i="91"/>
  <c r="C80" i="91"/>
  <c r="C85" i="91"/>
  <c r="C90" i="91"/>
  <c r="C96" i="91"/>
  <c r="C101" i="91"/>
  <c r="C112" i="91"/>
  <c r="C117" i="91"/>
  <c r="C122" i="91"/>
  <c r="C128" i="91"/>
  <c r="C133" i="91"/>
  <c r="C138" i="91"/>
  <c r="C149" i="91"/>
  <c r="C160" i="91"/>
  <c r="C165" i="91"/>
  <c r="C170" i="91"/>
  <c r="C176" i="91"/>
  <c r="C181" i="91"/>
  <c r="C208" i="91"/>
  <c r="C213" i="91"/>
  <c r="C218" i="91"/>
  <c r="C224" i="91"/>
  <c r="C229" i="91"/>
  <c r="C234" i="91"/>
  <c r="C240" i="91"/>
  <c r="C256" i="91"/>
  <c r="C272" i="91"/>
  <c r="C277" i="91"/>
  <c r="B80" i="91"/>
  <c r="B86" i="91"/>
  <c r="B91" i="91"/>
  <c r="B96" i="91"/>
  <c r="B102" i="91"/>
  <c r="B107" i="91"/>
  <c r="B112" i="91"/>
  <c r="B128" i="91"/>
  <c r="B134" i="91"/>
  <c r="B139" i="91"/>
  <c r="B150" i="91"/>
  <c r="B155" i="91"/>
  <c r="B160" i="91"/>
  <c r="B166" i="91"/>
  <c r="B171" i="91"/>
  <c r="B176" i="91"/>
  <c r="B182" i="91"/>
  <c r="B190" i="91"/>
  <c r="B214" i="91"/>
  <c r="B218" i="91"/>
  <c r="B222" i="91"/>
  <c r="B226" i="91"/>
  <c r="B230" i="91"/>
  <c r="B234" i="91"/>
  <c r="B238" i="91"/>
  <c r="B242" i="91"/>
  <c r="B258" i="91"/>
  <c r="B262" i="91"/>
  <c r="B270" i="91"/>
  <c r="B274" i="91"/>
  <c r="B278" i="91"/>
  <c r="C86" i="91"/>
  <c r="C92" i="91"/>
  <c r="C97" i="91"/>
  <c r="C102" i="91"/>
  <c r="C108" i="91"/>
  <c r="C129" i="91"/>
  <c r="C134" i="91"/>
  <c r="C140" i="91"/>
  <c r="C145" i="91"/>
  <c r="C150" i="91"/>
  <c r="C156" i="91"/>
  <c r="C161" i="91"/>
  <c r="C166" i="91"/>
  <c r="C172" i="91"/>
  <c r="C177" i="91"/>
  <c r="C182" i="91"/>
  <c r="C188" i="91"/>
  <c r="C214" i="91"/>
  <c r="C220" i="91"/>
  <c r="C225" i="91"/>
  <c r="C230" i="91"/>
  <c r="C236" i="91"/>
  <c r="C241" i="91"/>
  <c r="C257" i="91"/>
  <c r="C262" i="91"/>
  <c r="C268" i="91"/>
  <c r="C273" i="91"/>
  <c r="C278" i="91"/>
  <c r="B92" i="91"/>
  <c r="B98" i="91"/>
  <c r="B103" i="91"/>
  <c r="B108" i="91"/>
  <c r="B135" i="91"/>
  <c r="B140" i="91"/>
  <c r="B146" i="91"/>
  <c r="B156" i="91"/>
  <c r="B167" i="91"/>
  <c r="B172" i="91"/>
  <c r="B178" i="91"/>
  <c r="B183" i="91"/>
  <c r="B215" i="91"/>
  <c r="B219" i="91"/>
  <c r="B223" i="91"/>
  <c r="B227" i="91"/>
  <c r="B231" i="91"/>
  <c r="B235" i="91"/>
  <c r="B239" i="91"/>
  <c r="B243" i="91"/>
  <c r="C98" i="91"/>
  <c r="C109" i="91"/>
  <c r="C120" i="91"/>
  <c r="C141" i="91"/>
  <c r="C173" i="91"/>
  <c r="C205" i="91"/>
  <c r="C216" i="91"/>
  <c r="C226" i="91"/>
  <c r="C237" i="91"/>
  <c r="C258" i="91"/>
  <c r="C269" i="91"/>
  <c r="B72" i="91"/>
  <c r="B94" i="91"/>
  <c r="B104" i="91"/>
  <c r="B115" i="91"/>
  <c r="B126" i="91"/>
  <c r="B147" i="91"/>
  <c r="B168" i="91"/>
  <c r="B179" i="91"/>
  <c r="B188" i="91"/>
  <c r="B220" i="91"/>
  <c r="B228" i="91"/>
  <c r="B236" i="91"/>
  <c r="B244" i="91"/>
  <c r="B264" i="91"/>
  <c r="B269" i="91"/>
  <c r="B275" i="91"/>
  <c r="C68" i="91"/>
  <c r="C78" i="91"/>
  <c r="C100" i="91"/>
  <c r="C110" i="91"/>
  <c r="C121" i="91"/>
  <c r="C174" i="91"/>
  <c r="C217" i="91"/>
  <c r="C228" i="91"/>
  <c r="C238" i="91"/>
  <c r="C270" i="91"/>
  <c r="B84" i="91"/>
  <c r="B95" i="91"/>
  <c r="B116" i="91"/>
  <c r="B127" i="91"/>
  <c r="B138" i="91"/>
  <c r="B148" i="91"/>
  <c r="B170" i="91"/>
  <c r="B180" i="91"/>
  <c r="B189" i="91"/>
  <c r="B205" i="91"/>
  <c r="B213" i="91"/>
  <c r="B221" i="91"/>
  <c r="B229" i="91"/>
  <c r="B237" i="91"/>
  <c r="B271" i="91"/>
  <c r="B276" i="91"/>
  <c r="C72" i="91"/>
  <c r="C104" i="91"/>
  <c r="C146" i="91"/>
  <c r="C168" i="91"/>
  <c r="C178" i="91"/>
  <c r="C189" i="91"/>
  <c r="C200" i="91"/>
  <c r="C221" i="91"/>
  <c r="C232" i="91"/>
  <c r="C242" i="91"/>
  <c r="C264" i="91"/>
  <c r="C274" i="91"/>
  <c r="B78" i="91"/>
  <c r="B110" i="91"/>
  <c r="B120" i="91"/>
  <c r="B174" i="91"/>
  <c r="B200" i="91"/>
  <c r="B208" i="91"/>
  <c r="B216" i="91"/>
  <c r="B224" i="91"/>
  <c r="B232" i="91"/>
  <c r="B240" i="91"/>
  <c r="B256" i="91"/>
  <c r="B272" i="91"/>
  <c r="B277" i="91"/>
  <c r="C84" i="91"/>
  <c r="C94" i="91"/>
  <c r="C105" i="91"/>
  <c r="C116" i="91"/>
  <c r="C126" i="91"/>
  <c r="C148" i="91"/>
  <c r="C169" i="91"/>
  <c r="C180" i="91"/>
  <c r="C190" i="91"/>
  <c r="C201" i="91"/>
  <c r="C222" i="91"/>
  <c r="C233" i="91"/>
  <c r="C244" i="91"/>
  <c r="C276" i="91"/>
  <c r="B68" i="91"/>
  <c r="B79" i="91"/>
  <c r="B90" i="91"/>
  <c r="B100" i="91"/>
  <c r="B111" i="91"/>
  <c r="B122" i="91"/>
  <c r="B175" i="91"/>
  <c r="B201" i="91"/>
  <c r="B217" i="91"/>
  <c r="B225" i="91"/>
  <c r="B233" i="91"/>
  <c r="B241" i="91"/>
  <c r="B257" i="91"/>
  <c r="B263" i="91"/>
  <c r="B268" i="91"/>
  <c r="B273" i="91"/>
  <c r="B279" i="91"/>
  <c r="A6" i="1"/>
  <c r="B30" i="91"/>
  <c r="B20" i="91"/>
  <c r="A14" i="1" s="1"/>
  <c r="C30" i="91"/>
  <c r="C15" i="11" a="1"/>
  <c r="C15" i="11" s="1"/>
  <c r="I10" i="90"/>
  <c r="N12" i="54"/>
  <c r="K4" i="1"/>
  <c r="C38" i="91"/>
  <c r="B9" i="91"/>
  <c r="B7" i="91"/>
  <c r="B40" i="91"/>
  <c r="C40" i="91"/>
  <c r="B39" i="91"/>
  <c r="C7" i="91"/>
  <c r="C39" i="91"/>
  <c r="C20" i="91"/>
  <c r="C29" i="91"/>
  <c r="B29" i="91"/>
  <c r="B8" i="91"/>
  <c r="B22" i="91"/>
  <c r="D7" i="3"/>
  <c r="C8" i="91"/>
  <c r="R48" i="1"/>
  <c r="U93" i="1"/>
  <c r="U92" i="1"/>
  <c r="O72" i="1"/>
  <c r="AA55" i="1"/>
  <c r="L74" i="1"/>
  <c r="U77" i="1"/>
  <c r="L75" i="1"/>
  <c r="AA94" i="1"/>
  <c r="X87" i="1"/>
  <c r="U40" i="1"/>
  <c r="AA87" i="1"/>
  <c r="R98" i="1"/>
  <c r="L94" i="1"/>
  <c r="AA100" i="1"/>
  <c r="AA84" i="1"/>
  <c r="X83" i="1"/>
  <c r="X82" i="1"/>
  <c r="O78" i="1"/>
  <c r="L78" i="1"/>
  <c r="O96" i="1"/>
  <c r="O80" i="1"/>
  <c r="O95" i="1"/>
  <c r="L95" i="1"/>
  <c r="O79" i="1"/>
  <c r="L77" i="1"/>
  <c r="X92" i="1"/>
  <c r="L55" i="1"/>
  <c r="X98" i="1"/>
  <c r="O85" i="1"/>
  <c r="L84" i="1"/>
  <c r="O99" i="1"/>
  <c r="R83" i="1"/>
  <c r="R86" i="1"/>
  <c r="U78" i="1"/>
  <c r="AA78" i="1"/>
  <c r="L97" i="1"/>
  <c r="AA97" i="1"/>
  <c r="L81" i="1"/>
  <c r="AA81" i="1"/>
  <c r="L96" i="1"/>
  <c r="L80" i="1"/>
  <c r="X48" i="1"/>
  <c r="AA95" i="1"/>
  <c r="X95" i="1"/>
  <c r="L79" i="1"/>
  <c r="AA93" i="1"/>
  <c r="R77" i="1"/>
  <c r="AA77" i="1"/>
  <c r="AA92" i="1"/>
  <c r="AA76" i="1"/>
  <c r="O76" i="1"/>
  <c r="R76" i="1"/>
  <c r="R91" i="1"/>
  <c r="O91" i="1"/>
  <c r="L91" i="1"/>
  <c r="AA75" i="1"/>
  <c r="L54" i="1"/>
  <c r="U54" i="1"/>
  <c r="AA74" i="1"/>
  <c r="O89" i="1"/>
  <c r="AA73" i="1"/>
  <c r="L73" i="1"/>
  <c r="O41" i="1"/>
  <c r="U88" i="1"/>
  <c r="O88" i="1"/>
  <c r="U56" i="1"/>
  <c r="R56" i="1"/>
  <c r="L87" i="1"/>
  <c r="X94" i="1"/>
  <c r="U94" i="1"/>
  <c r="L85" i="1"/>
  <c r="AA85" i="1"/>
  <c r="U85" i="1"/>
  <c r="L100" i="1"/>
  <c r="U99" i="1"/>
  <c r="R99" i="1"/>
  <c r="O86" i="1"/>
  <c r="AA82" i="1"/>
  <c r="O82" i="1"/>
  <c r="R97" i="1"/>
  <c r="R81" i="1"/>
  <c r="AA79" i="1"/>
  <c r="AA89" i="1"/>
  <c r="U89" i="1"/>
  <c r="AA72" i="1"/>
  <c r="U100" i="1"/>
  <c r="R84" i="1"/>
  <c r="O83" i="1"/>
  <c r="L82" i="1"/>
  <c r="X96" i="1"/>
  <c r="U96" i="1"/>
  <c r="AA96" i="1"/>
  <c r="U80" i="1"/>
  <c r="X80" i="1"/>
  <c r="AA80" i="1"/>
  <c r="X79" i="1"/>
  <c r="R90" i="1"/>
  <c r="O93" i="1"/>
  <c r="X93" i="1"/>
  <c r="O77" i="1"/>
  <c r="X77" i="1"/>
  <c r="U91" i="1"/>
  <c r="O54" i="1"/>
  <c r="R89" i="1"/>
  <c r="R73" i="1"/>
  <c r="L41" i="1"/>
  <c r="R41" i="1"/>
  <c r="X72" i="1"/>
  <c r="O40" i="1"/>
  <c r="R87" i="1"/>
  <c r="U87" i="1"/>
  <c r="R55" i="1"/>
  <c r="U55" i="1"/>
  <c r="O98" i="1"/>
  <c r="L98" i="1"/>
  <c r="R85" i="1"/>
  <c r="R100" i="1"/>
  <c r="O100" i="1"/>
  <c r="U84" i="1"/>
  <c r="O84" i="1"/>
  <c r="X84" i="1"/>
  <c r="X99" i="1"/>
  <c r="L99" i="1"/>
  <c r="L83" i="1"/>
  <c r="AA83" i="1"/>
  <c r="U83" i="1"/>
  <c r="U86" i="1"/>
  <c r="L86" i="1"/>
  <c r="U82" i="1"/>
  <c r="R78" i="1"/>
  <c r="O97" i="1"/>
  <c r="O81" i="1"/>
  <c r="O48" i="1"/>
  <c r="L48" i="1"/>
  <c r="R95" i="1"/>
  <c r="O90" i="1"/>
  <c r="R93" i="1"/>
  <c r="R92" i="1"/>
  <c r="U76" i="1"/>
  <c r="AA91" i="1"/>
  <c r="X91" i="1"/>
  <c r="R75" i="1"/>
  <c r="O75" i="1"/>
  <c r="AA54" i="1"/>
  <c r="U74" i="1"/>
  <c r="R74" i="1"/>
  <c r="O74" i="1"/>
  <c r="X89" i="1"/>
  <c r="U73" i="1"/>
  <c r="X73" i="1"/>
  <c r="U41" i="1"/>
  <c r="AA41" i="1"/>
  <c r="X41" i="1"/>
  <c r="AA88" i="1"/>
  <c r="L88" i="1"/>
  <c r="O56" i="1"/>
  <c r="AA56" i="1"/>
  <c r="R40" i="1"/>
  <c r="X40" i="1"/>
  <c r="AA40" i="1"/>
  <c r="G6" i="39"/>
  <c r="X55" i="1"/>
  <c r="AA98" i="1"/>
  <c r="U98" i="1"/>
  <c r="R94" i="1"/>
  <c r="AA99" i="1"/>
  <c r="X86" i="1"/>
  <c r="R82" i="1"/>
  <c r="X78" i="1"/>
  <c r="U97" i="1"/>
  <c r="U81" i="1"/>
  <c r="R96" i="1"/>
  <c r="R80" i="1"/>
  <c r="AA48" i="1"/>
  <c r="U48" i="1"/>
  <c r="R79" i="1"/>
  <c r="U79" i="1"/>
  <c r="L93" i="1"/>
  <c r="L92" i="1"/>
  <c r="L76" i="1"/>
  <c r="U75" i="1"/>
  <c r="R54" i="1"/>
  <c r="R88" i="1"/>
  <c r="U72" i="1"/>
  <c r="L56" i="1"/>
  <c r="L40" i="1"/>
  <c r="O94" i="1"/>
  <c r="U95" i="1"/>
  <c r="AA90" i="1"/>
  <c r="X90" i="1"/>
  <c r="X75" i="1"/>
  <c r="X74" i="1"/>
  <c r="L89" i="1"/>
  <c r="O73" i="1"/>
  <c r="R72" i="1"/>
  <c r="O87" i="1"/>
  <c r="O55" i="1"/>
  <c r="D47" i="92"/>
  <c r="E47" i="92" s="1"/>
  <c r="F47" i="92"/>
  <c r="D72" i="92"/>
  <c r="E72" i="92" s="1"/>
  <c r="F72" i="92"/>
  <c r="D86" i="92"/>
  <c r="E86" i="92" s="1"/>
  <c r="F86" i="92"/>
  <c r="D70" i="92"/>
  <c r="E70" i="92" s="1"/>
  <c r="F70" i="92"/>
  <c r="B321" i="91" s="1"/>
  <c r="D34" i="92"/>
  <c r="E34" i="92" s="1"/>
  <c r="C164" i="91" s="1"/>
  <c r="F34" i="92"/>
  <c r="B164" i="91" s="1"/>
  <c r="D91" i="92"/>
  <c r="E91" i="92" s="1"/>
  <c r="F91" i="92"/>
  <c r="D63" i="92"/>
  <c r="E63" i="92" s="1"/>
  <c r="C307" i="91" s="1"/>
  <c r="F63" i="92"/>
  <c r="D20" i="92"/>
  <c r="E20" i="92" s="1"/>
  <c r="C114" i="91" s="1"/>
  <c r="F20" i="92"/>
  <c r="B114" i="91" s="1"/>
  <c r="D35" i="92"/>
  <c r="E35" i="92" s="1"/>
  <c r="C194" i="91" s="1"/>
  <c r="F35" i="92"/>
  <c r="B194" i="91" s="1"/>
  <c r="D40" i="92"/>
  <c r="E40" i="92" s="1"/>
  <c r="F40" i="92"/>
  <c r="D92" i="92"/>
  <c r="E92" i="92" s="1"/>
  <c r="F92" i="92"/>
  <c r="D83" i="92"/>
  <c r="E83" i="92" s="1"/>
  <c r="F83" i="92"/>
  <c r="D75" i="92"/>
  <c r="E75" i="92" s="1"/>
  <c r="F75" i="92"/>
  <c r="D52" i="92"/>
  <c r="E52" i="92" s="1"/>
  <c r="F52" i="92"/>
  <c r="D30" i="92"/>
  <c r="E30" i="92" s="1"/>
  <c r="C158" i="91" s="1"/>
  <c r="F30" i="92"/>
  <c r="B158" i="91" s="1"/>
  <c r="D14" i="92"/>
  <c r="E14" i="92" s="1"/>
  <c r="F14" i="92"/>
  <c r="D44" i="92"/>
  <c r="E44" i="92" s="1"/>
  <c r="C211" i="91" s="1"/>
  <c r="F44" i="92"/>
  <c r="B211" i="91" s="1"/>
  <c r="D55" i="92"/>
  <c r="E55" i="92" s="1"/>
  <c r="F55" i="92"/>
  <c r="D93" i="92"/>
  <c r="E93" i="92" s="1"/>
  <c r="F93" i="92"/>
  <c r="D97" i="92"/>
  <c r="E97" i="92" s="1"/>
  <c r="F97" i="92"/>
  <c r="D38" i="92"/>
  <c r="E38" i="92" s="1"/>
  <c r="C202" i="91" s="1"/>
  <c r="F38" i="92"/>
  <c r="B202" i="91" s="1"/>
  <c r="D90" i="92"/>
  <c r="E90" i="92" s="1"/>
  <c r="F90" i="92"/>
  <c r="D68" i="92"/>
  <c r="E68" i="92" s="1"/>
  <c r="C316" i="91" s="1"/>
  <c r="F68" i="92"/>
  <c r="D61" i="92"/>
  <c r="E61" i="92" s="1"/>
  <c r="F61" i="92"/>
  <c r="D18" i="92"/>
  <c r="E18" i="92" s="1"/>
  <c r="C106" i="91" s="1"/>
  <c r="F18" i="92"/>
  <c r="B106" i="91" s="1"/>
  <c r="D33" i="92"/>
  <c r="E33" i="92" s="1"/>
  <c r="C163" i="91" s="1"/>
  <c r="F33" i="92"/>
  <c r="B163" i="91" s="1"/>
  <c r="D16" i="92"/>
  <c r="E16" i="92" s="1"/>
  <c r="C73" i="91" s="1"/>
  <c r="F16" i="92"/>
  <c r="B73" i="91" s="1"/>
  <c r="D85" i="92"/>
  <c r="E85" i="92" s="1"/>
  <c r="F85" i="92"/>
  <c r="D77" i="92"/>
  <c r="E77" i="92" s="1"/>
  <c r="F77" i="92"/>
  <c r="D69" i="92"/>
  <c r="E69" i="92" s="1"/>
  <c r="F69" i="92"/>
  <c r="B320" i="91" s="1"/>
  <c r="D29" i="92"/>
  <c r="E29" i="92" s="1"/>
  <c r="C157" i="91" s="1"/>
  <c r="F29" i="92"/>
  <c r="B157" i="91" s="1"/>
  <c r="D19" i="92"/>
  <c r="E19" i="92" s="1"/>
  <c r="C113" i="91" s="1"/>
  <c r="F19" i="92"/>
  <c r="B113" i="91" s="1"/>
  <c r="D82" i="92"/>
  <c r="E82" i="92" s="1"/>
  <c r="F82" i="92"/>
  <c r="D74" i="92"/>
  <c r="E74" i="92" s="1"/>
  <c r="F74" i="92"/>
  <c r="D59" i="92"/>
  <c r="E59" i="92" s="1"/>
  <c r="F59" i="92"/>
  <c r="D31" i="92"/>
  <c r="E31" i="92" s="1"/>
  <c r="C159" i="91" s="1"/>
  <c r="F31" i="92"/>
  <c r="B159" i="91" s="1"/>
  <c r="D17" i="92"/>
  <c r="E17" i="92" s="1"/>
  <c r="C74" i="91" s="1"/>
  <c r="F17" i="92"/>
  <c r="B74" i="91" s="1"/>
  <c r="D99" i="92"/>
  <c r="E99" i="92" s="1"/>
  <c r="F99" i="92"/>
  <c r="D67" i="92"/>
  <c r="E67" i="92" s="1"/>
  <c r="F67" i="92"/>
  <c r="D60" i="92"/>
  <c r="E60" i="92" s="1"/>
  <c r="F60" i="92"/>
  <c r="D53" i="92"/>
  <c r="E53" i="92" s="1"/>
  <c r="C252" i="91" s="1"/>
  <c r="F53" i="92"/>
  <c r="B252" i="91" s="1"/>
  <c r="D88" i="92"/>
  <c r="E88" i="92" s="1"/>
  <c r="F88" i="92"/>
  <c r="D66" i="92"/>
  <c r="E66" i="92" s="1"/>
  <c r="C314" i="91" s="1"/>
  <c r="F66" i="92"/>
  <c r="D80" i="92"/>
  <c r="E80" i="92" s="1"/>
  <c r="F80" i="92"/>
  <c r="D54" i="92"/>
  <c r="E54" i="92" s="1"/>
  <c r="F54" i="92"/>
  <c r="D89" i="92"/>
  <c r="E89" i="92" s="1"/>
  <c r="F89" i="92"/>
  <c r="D28" i="92"/>
  <c r="E28" i="92" s="1"/>
  <c r="C154" i="91" s="1"/>
  <c r="F28" i="92"/>
  <c r="B154" i="91" s="1"/>
  <c r="D43" i="92"/>
  <c r="E43" i="92" s="1"/>
  <c r="F43" i="92"/>
  <c r="D95" i="92"/>
  <c r="E95" i="92" s="1"/>
  <c r="F95" i="92"/>
  <c r="D84" i="92"/>
  <c r="E84" i="92" s="1"/>
  <c r="F84" i="92"/>
  <c r="D76" i="92"/>
  <c r="E76" i="92" s="1"/>
  <c r="F76" i="92"/>
  <c r="D51" i="92"/>
  <c r="E51" i="92" s="1"/>
  <c r="F51" i="92"/>
  <c r="B250" i="91" s="1"/>
  <c r="D13" i="92"/>
  <c r="E13" i="92" s="1"/>
  <c r="F13" i="92"/>
  <c r="D96" i="92"/>
  <c r="E96" i="92" s="1"/>
  <c r="F96" i="92"/>
  <c r="D65" i="92"/>
  <c r="E65" i="92" s="1"/>
  <c r="F65" i="92"/>
  <c r="D58" i="92"/>
  <c r="E58" i="92" s="1"/>
  <c r="F58" i="92"/>
  <c r="D25" i="92"/>
  <c r="E25" i="92" s="1"/>
  <c r="C151" i="91" s="1"/>
  <c r="F25" i="92"/>
  <c r="B151" i="91" s="1"/>
  <c r="D37" i="92"/>
  <c r="E37" i="92" s="1"/>
  <c r="C196" i="91" s="1"/>
  <c r="F37" i="92"/>
  <c r="B196" i="91" s="1"/>
  <c r="D24" i="92"/>
  <c r="E24" i="92" s="1"/>
  <c r="F24" i="92"/>
  <c r="D42" i="92"/>
  <c r="E42" i="92" s="1"/>
  <c r="C207" i="91" s="1"/>
  <c r="F42" i="92"/>
  <c r="B207" i="91" s="1"/>
  <c r="D48" i="92"/>
  <c r="E48" i="92" s="1"/>
  <c r="F48" i="92"/>
  <c r="D39" i="92"/>
  <c r="E39" i="92" s="1"/>
  <c r="F39" i="92"/>
  <c r="B203" i="91" s="1"/>
  <c r="D78" i="92"/>
  <c r="E78" i="92" s="1"/>
  <c r="F78" i="92"/>
  <c r="D62" i="92"/>
  <c r="E62" i="92" s="1"/>
  <c r="F62" i="92"/>
  <c r="D81" i="92"/>
  <c r="E81" i="92" s="1"/>
  <c r="F81" i="92"/>
  <c r="D32" i="92"/>
  <c r="E32" i="92" s="1"/>
  <c r="C162" i="91" s="1"/>
  <c r="F32" i="92"/>
  <c r="B162" i="91" s="1"/>
  <c r="D73" i="92"/>
  <c r="E73" i="92" s="1"/>
  <c r="F73" i="92"/>
  <c r="D26" i="92"/>
  <c r="E26" i="92" s="1"/>
  <c r="C152" i="91" s="1"/>
  <c r="F26" i="92"/>
  <c r="B152" i="91" s="1"/>
  <c r="D15" i="92"/>
  <c r="E15" i="92" s="1"/>
  <c r="C70" i="91" s="1"/>
  <c r="F15" i="92"/>
  <c r="D94" i="92"/>
  <c r="E94" i="92" s="1"/>
  <c r="F94" i="92"/>
  <c r="D87" i="92"/>
  <c r="E87" i="92" s="1"/>
  <c r="F87" i="92"/>
  <c r="D79" i="92"/>
  <c r="E79" i="92" s="1"/>
  <c r="F79" i="92"/>
  <c r="D71" i="92"/>
  <c r="E71" i="92" s="1"/>
  <c r="C322" i="91" s="1"/>
  <c r="F71" i="92"/>
  <c r="B322" i="91" s="1"/>
  <c r="D56" i="92"/>
  <c r="E56" i="92" s="1"/>
  <c r="F56" i="92"/>
  <c r="D49" i="92"/>
  <c r="E49" i="92" s="1"/>
  <c r="C248" i="91" s="1"/>
  <c r="F49" i="92"/>
  <c r="D27" i="92"/>
  <c r="E27" i="92" s="1"/>
  <c r="C153" i="91" s="1"/>
  <c r="F27" i="92"/>
  <c r="B153" i="91" s="1"/>
  <c r="D22" i="92"/>
  <c r="E22" i="92" s="1"/>
  <c r="C119" i="91" s="1"/>
  <c r="F22" i="92"/>
  <c r="B119" i="91" s="1"/>
  <c r="D45" i="92"/>
  <c r="E45" i="92" s="1"/>
  <c r="C212" i="91" s="1"/>
  <c r="F45" i="92"/>
  <c r="B212" i="91" s="1"/>
  <c r="D98" i="92"/>
  <c r="E98" i="92" s="1"/>
  <c r="F98" i="92"/>
  <c r="D64" i="92"/>
  <c r="E64" i="92" s="1"/>
  <c r="C308" i="91" s="1"/>
  <c r="F64" i="92"/>
  <c r="B308" i="91" s="1"/>
  <c r="D57" i="92"/>
  <c r="E57" i="92" s="1"/>
  <c r="F57" i="92"/>
  <c r="D50" i="92"/>
  <c r="E50" i="92" s="1"/>
  <c r="C249" i="91" s="1"/>
  <c r="F50" i="92"/>
  <c r="B249" i="91" s="1"/>
  <c r="D36" i="92"/>
  <c r="E36" i="92" s="1"/>
  <c r="C195" i="91" s="1"/>
  <c r="F36" i="92"/>
  <c r="B195" i="91" s="1"/>
  <c r="D23" i="92"/>
  <c r="E23" i="92" s="1"/>
  <c r="F23" i="92"/>
  <c r="D12" i="92"/>
  <c r="E12" i="92" s="1"/>
  <c r="F12" i="92"/>
  <c r="B62" i="91" s="1"/>
  <c r="D46" i="92"/>
  <c r="E46" i="92" s="1"/>
  <c r="F46" i="92"/>
  <c r="D21" i="92"/>
  <c r="E21" i="92" s="1"/>
  <c r="C118" i="91" s="1"/>
  <c r="F21" i="92"/>
  <c r="B118" i="91" s="1"/>
  <c r="D41" i="92"/>
  <c r="E41" i="92" s="1"/>
  <c r="C206" i="91" s="1"/>
  <c r="F41" i="92"/>
  <c r="B206" i="91" s="1"/>
  <c r="C27" i="84"/>
  <c r="C31" i="84"/>
  <c r="C33" i="84"/>
  <c r="C29" i="84"/>
  <c r="C35" i="84"/>
  <c r="D29" i="20"/>
  <c r="F29" i="20"/>
  <c r="H29" i="20"/>
  <c r="J29" i="20"/>
  <c r="L29" i="20"/>
  <c r="B29" i="20"/>
  <c r="E17" i="20"/>
  <c r="C27" i="20"/>
  <c r="C315" i="91" l="1"/>
  <c r="S42" i="1"/>
  <c r="J42" i="1"/>
  <c r="J42" i="39" s="1"/>
  <c r="W42" i="1"/>
  <c r="S42" i="39" s="1"/>
  <c r="W50" i="1"/>
  <c r="S50" i="39" s="1"/>
  <c r="Q50" i="1"/>
  <c r="O50" i="39" s="1"/>
  <c r="J50" i="1"/>
  <c r="J50" i="39" s="1"/>
  <c r="Z50" i="1"/>
  <c r="U50" i="39" s="1"/>
  <c r="W66" i="1"/>
  <c r="S66" i="39" s="1"/>
  <c r="N66" i="1"/>
  <c r="M66" i="39" s="1"/>
  <c r="K66" i="1"/>
  <c r="K66" i="39" s="1"/>
  <c r="V66" i="1"/>
  <c r="Z49" i="1"/>
  <c r="U49" i="39" s="1"/>
  <c r="AB49" i="1"/>
  <c r="N49" i="1"/>
  <c r="M49" i="39" s="1"/>
  <c r="V51" i="1"/>
  <c r="Q51" i="1"/>
  <c r="O51" i="39" s="1"/>
  <c r="M51" i="1"/>
  <c r="T51" i="1"/>
  <c r="Q51" i="39" s="1"/>
  <c r="P67" i="1"/>
  <c r="S67" i="1"/>
  <c r="N67" i="1"/>
  <c r="M67" i="39" s="1"/>
  <c r="T67" i="1"/>
  <c r="Q67" i="39" s="1"/>
  <c r="S52" i="1"/>
  <c r="N52" i="1"/>
  <c r="M52" i="39" s="1"/>
  <c r="W52" i="1"/>
  <c r="S52" i="39" s="1"/>
  <c r="Z52" i="1"/>
  <c r="U52" i="39" s="1"/>
  <c r="N68" i="1"/>
  <c r="M68" i="39" s="1"/>
  <c r="H68" i="1"/>
  <c r="H68" i="39" s="1"/>
  <c r="I68" i="1"/>
  <c r="I68" i="39" s="1"/>
  <c r="J68" i="1"/>
  <c r="J68" i="39" s="1"/>
  <c r="M42" i="1"/>
  <c r="V50" i="1"/>
  <c r="AB66" i="1"/>
  <c r="S51" i="1"/>
  <c r="K51" i="1"/>
  <c r="K51" i="39" s="1"/>
  <c r="Q52" i="1"/>
  <c r="O52" i="39" s="1"/>
  <c r="W68" i="1"/>
  <c r="S68" i="39" s="1"/>
  <c r="J52" i="1"/>
  <c r="J52" i="39" s="1"/>
  <c r="V42" i="1"/>
  <c r="N42" i="1"/>
  <c r="M42" i="39" s="1"/>
  <c r="AB42" i="1"/>
  <c r="Q42" i="1"/>
  <c r="O42" i="39" s="1"/>
  <c r="H50" i="1"/>
  <c r="H50" i="39" s="1"/>
  <c r="AB50" i="1"/>
  <c r="P50" i="1"/>
  <c r="S50" i="1"/>
  <c r="H66" i="1"/>
  <c r="H66" i="39" s="1"/>
  <c r="Y66" i="1"/>
  <c r="T66" i="1"/>
  <c r="Q66" i="39" s="1"/>
  <c r="I66" i="1"/>
  <c r="I66" i="39" s="1"/>
  <c r="Q49" i="1"/>
  <c r="O49" i="39" s="1"/>
  <c r="M49" i="1"/>
  <c r="S49" i="1"/>
  <c r="Y49" i="1"/>
  <c r="J51" i="1"/>
  <c r="J51" i="39" s="1"/>
  <c r="I51" i="1"/>
  <c r="I51" i="39" s="1"/>
  <c r="H51" i="1"/>
  <c r="H51" i="39" s="1"/>
  <c r="Y67" i="1"/>
  <c r="AB67" i="1"/>
  <c r="W67" i="1"/>
  <c r="S67" i="39" s="1"/>
  <c r="Z67" i="1"/>
  <c r="U67" i="39" s="1"/>
  <c r="K52" i="1"/>
  <c r="K52" i="39" s="1"/>
  <c r="P52" i="1"/>
  <c r="I52" i="1"/>
  <c r="I52" i="39" s="1"/>
  <c r="Z68" i="1"/>
  <c r="U68" i="39" s="1"/>
  <c r="AB68" i="1"/>
  <c r="V68" i="1"/>
  <c r="K68" i="1"/>
  <c r="K68" i="39" s="1"/>
  <c r="Z66" i="1"/>
  <c r="U66" i="39" s="1"/>
  <c r="P49" i="1"/>
  <c r="Y51" i="1"/>
  <c r="W51" i="1"/>
  <c r="S51" i="39" s="1"/>
  <c r="V67" i="1"/>
  <c r="M67" i="1"/>
  <c r="Y52" i="1"/>
  <c r="H52" i="1"/>
  <c r="H52" i="39" s="1"/>
  <c r="T68" i="1"/>
  <c r="Q68" i="39" s="1"/>
  <c r="M68" i="1"/>
  <c r="Z42" i="1"/>
  <c r="U42" i="39" s="1"/>
  <c r="K42" i="1"/>
  <c r="K42" i="39" s="1"/>
  <c r="M50" i="1"/>
  <c r="N50" i="1"/>
  <c r="M50" i="39" s="1"/>
  <c r="M66" i="1"/>
  <c r="P66" i="1"/>
  <c r="V49" i="1"/>
  <c r="J49" i="1"/>
  <c r="J49" i="39" s="1"/>
  <c r="N51" i="1"/>
  <c r="M51" i="39" s="1"/>
  <c r="J67" i="1"/>
  <c r="J67" i="39" s="1"/>
  <c r="K67" i="1"/>
  <c r="K67" i="39" s="1"/>
  <c r="M52" i="1"/>
  <c r="P68" i="1"/>
  <c r="T42" i="1"/>
  <c r="Q42" i="39" s="1"/>
  <c r="P42" i="1"/>
  <c r="H42" i="1"/>
  <c r="H42" i="39" s="1"/>
  <c r="I42" i="1"/>
  <c r="I42" i="39" s="1"/>
  <c r="Y50" i="1"/>
  <c r="T50" i="1"/>
  <c r="Q50" i="39" s="1"/>
  <c r="I50" i="1"/>
  <c r="I50" i="39" s="1"/>
  <c r="Q66" i="1"/>
  <c r="O66" i="39" s="1"/>
  <c r="J66" i="1"/>
  <c r="J66" i="39" s="1"/>
  <c r="H49" i="1"/>
  <c r="H49" i="39" s="1"/>
  <c r="K49" i="1"/>
  <c r="K49" i="39" s="1"/>
  <c r="I49" i="1"/>
  <c r="I49" i="39" s="1"/>
  <c r="AB51" i="1"/>
  <c r="Z51" i="1"/>
  <c r="U51" i="39" s="1"/>
  <c r="Q67" i="1"/>
  <c r="O67" i="39" s="1"/>
  <c r="H67" i="1"/>
  <c r="H67" i="39" s="1"/>
  <c r="T52" i="1"/>
  <c r="Q52" i="39" s="1"/>
  <c r="AB52" i="1"/>
  <c r="Y68" i="1"/>
  <c r="S68" i="1"/>
  <c r="Y42" i="1"/>
  <c r="K50" i="1"/>
  <c r="K50" i="39" s="1"/>
  <c r="S66" i="1"/>
  <c r="W49" i="1"/>
  <c r="S49" i="39" s="1"/>
  <c r="T49" i="1"/>
  <c r="Q49" i="39" s="1"/>
  <c r="P51" i="1"/>
  <c r="I67" i="1"/>
  <c r="I67" i="39" s="1"/>
  <c r="V52" i="1"/>
  <c r="Q68" i="1"/>
  <c r="O68" i="39" s="1"/>
  <c r="C261" i="91"/>
  <c r="B251" i="91"/>
  <c r="C309" i="91"/>
  <c r="C203" i="91"/>
  <c r="C250" i="91"/>
  <c r="C320" i="91"/>
  <c r="C251" i="91"/>
  <c r="C321" i="91"/>
  <c r="B248" i="91"/>
  <c r="B309" i="91"/>
  <c r="B314" i="91"/>
  <c r="B315" i="91"/>
  <c r="B261" i="91"/>
  <c r="B316" i="91"/>
  <c r="B307" i="91"/>
  <c r="C64" i="91"/>
  <c r="B63" i="91"/>
  <c r="C62" i="91"/>
  <c r="V71" i="1"/>
  <c r="P71" i="1"/>
  <c r="Z71" i="1"/>
  <c r="U71" i="39" s="1"/>
  <c r="M71" i="1"/>
  <c r="J70" i="1"/>
  <c r="J70" i="39" s="1"/>
  <c r="S70" i="1"/>
  <c r="I70" i="1"/>
  <c r="I70" i="39" s="1"/>
  <c r="H69" i="1"/>
  <c r="H69" i="39" s="1"/>
  <c r="K69" i="1"/>
  <c r="K69" i="39" s="1"/>
  <c r="S69" i="1"/>
  <c r="H71" i="1"/>
  <c r="H71" i="39" s="1"/>
  <c r="W71" i="1"/>
  <c r="S71" i="39" s="1"/>
  <c r="AB71" i="1"/>
  <c r="P70" i="1"/>
  <c r="H70" i="1"/>
  <c r="H70" i="39" s="1"/>
  <c r="I69" i="1"/>
  <c r="I69" i="39" s="1"/>
  <c r="T71" i="1"/>
  <c r="Q71" i="39" s="1"/>
  <c r="J71" i="1"/>
  <c r="J71" i="39" s="1"/>
  <c r="I71" i="1"/>
  <c r="I71" i="39" s="1"/>
  <c r="S71" i="1"/>
  <c r="Z70" i="1"/>
  <c r="U70" i="39" s="1"/>
  <c r="Y70" i="1"/>
  <c r="AB70" i="1"/>
  <c r="M70" i="1"/>
  <c r="W69" i="1"/>
  <c r="S69" i="39" s="1"/>
  <c r="Z69" i="1"/>
  <c r="U69" i="39" s="1"/>
  <c r="M69" i="1"/>
  <c r="P69" i="1"/>
  <c r="Q71" i="1"/>
  <c r="O71" i="39" s="1"/>
  <c r="AB69" i="1"/>
  <c r="J69" i="1"/>
  <c r="J69" i="39" s="1"/>
  <c r="K71" i="1"/>
  <c r="K71" i="39" s="1"/>
  <c r="Y71" i="1"/>
  <c r="N71" i="1"/>
  <c r="M71" i="39" s="1"/>
  <c r="N70" i="1"/>
  <c r="M70" i="39" s="1"/>
  <c r="W70" i="1"/>
  <c r="S70" i="39" s="1"/>
  <c r="Q70" i="1"/>
  <c r="O70" i="39" s="1"/>
  <c r="K70" i="1"/>
  <c r="K70" i="39" s="1"/>
  <c r="N69" i="1"/>
  <c r="M69" i="39" s="1"/>
  <c r="V69" i="1"/>
  <c r="Y69" i="1"/>
  <c r="Q69" i="1"/>
  <c r="O69" i="39" s="1"/>
  <c r="T70" i="1"/>
  <c r="Q70" i="39" s="1"/>
  <c r="V70" i="1"/>
  <c r="T69" i="1"/>
  <c r="Q69" i="39" s="1"/>
  <c r="C63" i="91"/>
  <c r="B64" i="91"/>
  <c r="B61" i="39"/>
  <c r="B209" i="91"/>
  <c r="C209" i="91"/>
  <c r="B89" i="91"/>
  <c r="A40" i="1"/>
  <c r="A44" i="1"/>
  <c r="A46" i="1"/>
  <c r="A42" i="1"/>
  <c r="C204" i="91"/>
  <c r="B53" i="39"/>
  <c r="B51" i="39"/>
  <c r="B52" i="39"/>
  <c r="A54" i="1"/>
  <c r="C77" i="91"/>
  <c r="B77" i="91"/>
  <c r="B210" i="91"/>
  <c r="B204" i="91"/>
  <c r="B46" i="39"/>
  <c r="B44" i="39"/>
  <c r="B45" i="39"/>
  <c r="B42" i="39"/>
  <c r="B43" i="39"/>
  <c r="B41" i="39"/>
  <c r="B47" i="39"/>
  <c r="B40" i="39"/>
  <c r="B64" i="39"/>
  <c r="B65" i="39"/>
  <c r="B63" i="39"/>
  <c r="D7" i="111" s="1"/>
  <c r="C210" i="91"/>
  <c r="A63" i="1"/>
  <c r="B69" i="91"/>
  <c r="B11" i="39"/>
  <c r="B55" i="39"/>
  <c r="B56" i="39"/>
  <c r="B54" i="39"/>
  <c r="B6" i="39"/>
  <c r="B49" i="39"/>
  <c r="B50" i="39"/>
  <c r="B48" i="39"/>
  <c r="B88" i="91"/>
  <c r="C125" i="91"/>
  <c r="C89" i="91"/>
  <c r="C88" i="91"/>
  <c r="S57" i="1"/>
  <c r="N57" i="1"/>
  <c r="M57" i="39" s="1"/>
  <c r="K57" i="1"/>
  <c r="K57" i="39" s="1"/>
  <c r="W57" i="1"/>
  <c r="S57" i="39" s="1"/>
  <c r="H46" i="1"/>
  <c r="H46" i="39" s="1"/>
  <c r="S46" i="1"/>
  <c r="AB46" i="1"/>
  <c r="P46" i="1"/>
  <c r="T57" i="1"/>
  <c r="Q57" i="39" s="1"/>
  <c r="J57" i="1"/>
  <c r="J57" i="39" s="1"/>
  <c r="Z57" i="1"/>
  <c r="U57" i="39" s="1"/>
  <c r="W46" i="1"/>
  <c r="S46" i="39" s="1"/>
  <c r="Z46" i="1"/>
  <c r="U46" i="39" s="1"/>
  <c r="M46" i="1"/>
  <c r="J46" i="1"/>
  <c r="J46" i="39" s="1"/>
  <c r="Y58" i="1"/>
  <c r="W58" i="1"/>
  <c r="S58" i="39" s="1"/>
  <c r="H58" i="1"/>
  <c r="H58" i="39" s="1"/>
  <c r="S58" i="1"/>
  <c r="Q43" i="1"/>
  <c r="O43" i="39" s="1"/>
  <c r="M43" i="1"/>
  <c r="W43" i="1"/>
  <c r="S43" i="39" s="1"/>
  <c r="J43" i="1"/>
  <c r="J43" i="39" s="1"/>
  <c r="P59" i="1"/>
  <c r="S59" i="1"/>
  <c r="K59" i="1"/>
  <c r="K59" i="39" s="1"/>
  <c r="Q44" i="1"/>
  <c r="O44" i="39" s="1"/>
  <c r="J44" i="1"/>
  <c r="J44" i="39" s="1"/>
  <c r="T44" i="1"/>
  <c r="Q44" i="39" s="1"/>
  <c r="S44" i="1"/>
  <c r="W60" i="1"/>
  <c r="S60" i="39" s="1"/>
  <c r="H60" i="1"/>
  <c r="H60" i="39" s="1"/>
  <c r="Y60" i="1"/>
  <c r="AB57" i="1"/>
  <c r="M57" i="1"/>
  <c r="N46" i="1"/>
  <c r="M46" i="39" s="1"/>
  <c r="V46" i="1"/>
  <c r="J58" i="1"/>
  <c r="J58" i="39" s="1"/>
  <c r="Z58" i="1"/>
  <c r="U58" i="39" s="1"/>
  <c r="M58" i="1"/>
  <c r="H43" i="1"/>
  <c r="H43" i="39" s="1"/>
  <c r="AB43" i="1"/>
  <c r="K43" i="1"/>
  <c r="K43" i="39" s="1"/>
  <c r="Y59" i="1"/>
  <c r="Q59" i="1"/>
  <c r="O59" i="39" s="1"/>
  <c r="T59" i="1"/>
  <c r="Q59" i="39" s="1"/>
  <c r="Z44" i="1"/>
  <c r="U44" i="39" s="1"/>
  <c r="M44" i="1"/>
  <c r="AB60" i="1"/>
  <c r="N60" i="1"/>
  <c r="M60" i="39" s="1"/>
  <c r="J60" i="1"/>
  <c r="J60" i="39" s="1"/>
  <c r="H45" i="1"/>
  <c r="H45" i="39" s="1"/>
  <c r="T45" i="1"/>
  <c r="Q45" i="39" s="1"/>
  <c r="K45" i="1"/>
  <c r="K45" i="39" s="1"/>
  <c r="M45" i="1"/>
  <c r="J61" i="1"/>
  <c r="J61" i="39" s="1"/>
  <c r="N61" i="1"/>
  <c r="M61" i="39" s="1"/>
  <c r="Y61" i="1"/>
  <c r="I62" i="1"/>
  <c r="I62" i="39" s="1"/>
  <c r="N62" i="1"/>
  <c r="M62" i="39" s="1"/>
  <c r="K62" i="1"/>
  <c r="K62" i="39" s="1"/>
  <c r="V47" i="1"/>
  <c r="P47" i="1"/>
  <c r="S47" i="1"/>
  <c r="K47" i="1"/>
  <c r="K47" i="39" s="1"/>
  <c r="T63" i="1"/>
  <c r="Q63" i="39" s="1"/>
  <c r="N63" i="1"/>
  <c r="M63" i="39" s="1"/>
  <c r="J63" i="1"/>
  <c r="J63" i="39" s="1"/>
  <c r="M63" i="1"/>
  <c r="M64" i="1"/>
  <c r="J64" i="1"/>
  <c r="J64" i="39" s="1"/>
  <c r="N64" i="1"/>
  <c r="M64" i="39" s="1"/>
  <c r="I64" i="1"/>
  <c r="I64" i="39" s="1"/>
  <c r="H65" i="1"/>
  <c r="H65" i="39" s="1"/>
  <c r="P65" i="1"/>
  <c r="I65" i="1"/>
  <c r="I65" i="39" s="1"/>
  <c r="K65" i="1"/>
  <c r="K65" i="39" s="1"/>
  <c r="Z53" i="1"/>
  <c r="U53" i="39" s="1"/>
  <c r="Y53" i="1"/>
  <c r="S53" i="1"/>
  <c r="Q53" i="1"/>
  <c r="O53" i="39" s="1"/>
  <c r="I57" i="1"/>
  <c r="I57" i="39" s="1"/>
  <c r="H57" i="1"/>
  <c r="H57" i="39" s="1"/>
  <c r="Y46" i="1"/>
  <c r="T58" i="1"/>
  <c r="Q58" i="39" s="1"/>
  <c r="Q58" i="1"/>
  <c r="O58" i="39" s="1"/>
  <c r="Y43" i="1"/>
  <c r="S43" i="1"/>
  <c r="V43" i="1"/>
  <c r="V59" i="1"/>
  <c r="I59" i="1"/>
  <c r="I59" i="39" s="1"/>
  <c r="J59" i="1"/>
  <c r="J59" i="39" s="1"/>
  <c r="AB44" i="1"/>
  <c r="Y44" i="1"/>
  <c r="I44" i="1"/>
  <c r="I44" i="39" s="1"/>
  <c r="S60" i="1"/>
  <c r="M60" i="1"/>
  <c r="T60" i="1"/>
  <c r="Q60" i="39" s="1"/>
  <c r="J45" i="1"/>
  <c r="J45" i="39" s="1"/>
  <c r="Y45" i="1"/>
  <c r="AB45" i="1"/>
  <c r="W61" i="1"/>
  <c r="S61" i="39" s="1"/>
  <c r="AB61" i="1"/>
  <c r="P61" i="1"/>
  <c r="I61" i="1"/>
  <c r="I61" i="39" s="1"/>
  <c r="W62" i="1"/>
  <c r="S62" i="39" s="1"/>
  <c r="V62" i="1"/>
  <c r="S62" i="1"/>
  <c r="AB62" i="1"/>
  <c r="T47" i="1"/>
  <c r="Q47" i="39" s="1"/>
  <c r="J47" i="1"/>
  <c r="J47" i="39" s="1"/>
  <c r="I47" i="1"/>
  <c r="I47" i="39" s="1"/>
  <c r="W47" i="1"/>
  <c r="S47" i="39" s="1"/>
  <c r="K63" i="1"/>
  <c r="K63" i="39" s="1"/>
  <c r="Y63" i="1"/>
  <c r="Z63" i="1"/>
  <c r="U63" i="39" s="1"/>
  <c r="Q64" i="1"/>
  <c r="O64" i="39" s="1"/>
  <c r="K64" i="1"/>
  <c r="K64" i="39" s="1"/>
  <c r="H64" i="1"/>
  <c r="H64" i="39" s="1"/>
  <c r="Z65" i="1"/>
  <c r="U65" i="39" s="1"/>
  <c r="N65" i="1"/>
  <c r="M65" i="39" s="1"/>
  <c r="AB65" i="1"/>
  <c r="AB53" i="1"/>
  <c r="N53" i="1"/>
  <c r="M53" i="39" s="1"/>
  <c r="P53" i="1"/>
  <c r="W53" i="1"/>
  <c r="S53" i="39" s="1"/>
  <c r="P57" i="1"/>
  <c r="Q57" i="1"/>
  <c r="O57" i="39" s="1"/>
  <c r="I46" i="1"/>
  <c r="I46" i="39" s="1"/>
  <c r="T46" i="1"/>
  <c r="Q46" i="39" s="1"/>
  <c r="P58" i="1"/>
  <c r="V58" i="1"/>
  <c r="AB58" i="1"/>
  <c r="N43" i="1"/>
  <c r="M43" i="39" s="1"/>
  <c r="Z43" i="1"/>
  <c r="U43" i="39" s="1"/>
  <c r="H59" i="1"/>
  <c r="H59" i="39" s="1"/>
  <c r="AB59" i="1"/>
  <c r="M59" i="1"/>
  <c r="H44" i="1"/>
  <c r="H44" i="39" s="1"/>
  <c r="W44" i="1"/>
  <c r="S44" i="39" s="1"/>
  <c r="K44" i="1"/>
  <c r="K44" i="39" s="1"/>
  <c r="Z60" i="1"/>
  <c r="U60" i="39" s="1"/>
  <c r="K60" i="1"/>
  <c r="K60" i="39" s="1"/>
  <c r="I60" i="1"/>
  <c r="I60" i="39" s="1"/>
  <c r="V45" i="1"/>
  <c r="Q45" i="1"/>
  <c r="O45" i="39" s="1"/>
  <c r="N45" i="1"/>
  <c r="M45" i="39" s="1"/>
  <c r="Z45" i="1"/>
  <c r="U45" i="39" s="1"/>
  <c r="H61" i="1"/>
  <c r="H61" i="39" s="1"/>
  <c r="T61" i="1"/>
  <c r="Q61" i="39" s="1"/>
  <c r="V57" i="1"/>
  <c r="N58" i="1"/>
  <c r="M58" i="39" s="1"/>
  <c r="T43" i="1"/>
  <c r="Q43" i="39" s="1"/>
  <c r="N44" i="1"/>
  <c r="M44" i="39" s="1"/>
  <c r="I45" i="1"/>
  <c r="I45" i="39" s="1"/>
  <c r="Z61" i="1"/>
  <c r="U61" i="39" s="1"/>
  <c r="Z62" i="1"/>
  <c r="U62" i="39" s="1"/>
  <c r="J62" i="1"/>
  <c r="J62" i="39" s="1"/>
  <c r="H47" i="1"/>
  <c r="H47" i="39" s="1"/>
  <c r="M47" i="1"/>
  <c r="W63" i="1"/>
  <c r="S63" i="39" s="1"/>
  <c r="S63" i="1"/>
  <c r="Y64" i="1"/>
  <c r="W64" i="1"/>
  <c r="S64" i="39" s="1"/>
  <c r="M65" i="1"/>
  <c r="S65" i="1"/>
  <c r="M53" i="1"/>
  <c r="V53" i="1"/>
  <c r="H53" i="1"/>
  <c r="H53" i="39" s="1"/>
  <c r="T53" i="1"/>
  <c r="Q53" i="39" s="1"/>
  <c r="Z59" i="1"/>
  <c r="U59" i="39" s="1"/>
  <c r="P60" i="1"/>
  <c r="Q61" i="1"/>
  <c r="O61" i="39" s="1"/>
  <c r="T62" i="1"/>
  <c r="Q62" i="39" s="1"/>
  <c r="Y47" i="1"/>
  <c r="P64" i="1"/>
  <c r="K53" i="1"/>
  <c r="K53" i="39" s="1"/>
  <c r="Q46" i="1"/>
  <c r="O46" i="39" s="1"/>
  <c r="I58" i="1"/>
  <c r="I58" i="39" s="1"/>
  <c r="N59" i="1"/>
  <c r="M59" i="39" s="1"/>
  <c r="V60" i="1"/>
  <c r="P45" i="1"/>
  <c r="M61" i="1"/>
  <c r="Q62" i="1"/>
  <c r="O62" i="39" s="1"/>
  <c r="Y62" i="1"/>
  <c r="N47" i="1"/>
  <c r="M47" i="39" s="1"/>
  <c r="AB47" i="1"/>
  <c r="V63" i="1"/>
  <c r="I63" i="1"/>
  <c r="I63" i="39" s="1"/>
  <c r="V64" i="1"/>
  <c r="AB64" i="1"/>
  <c r="W65" i="1"/>
  <c r="S65" i="39" s="1"/>
  <c r="J65" i="1"/>
  <c r="J65" i="39" s="1"/>
  <c r="J53" i="1"/>
  <c r="J53" i="39" s="1"/>
  <c r="Y57" i="1"/>
  <c r="I43" i="1"/>
  <c r="I43" i="39" s="1"/>
  <c r="V44" i="1"/>
  <c r="K61" i="1"/>
  <c r="K61" i="39" s="1"/>
  <c r="P62" i="1"/>
  <c r="Q63" i="1"/>
  <c r="O63" i="39" s="1"/>
  <c r="V65" i="1"/>
  <c r="K46" i="1"/>
  <c r="K46" i="39" s="1"/>
  <c r="K58" i="1"/>
  <c r="K58" i="39" s="1"/>
  <c r="P43" i="1"/>
  <c r="W59" i="1"/>
  <c r="S59" i="39" s="1"/>
  <c r="P44" i="1"/>
  <c r="Q60" i="1"/>
  <c r="O60" i="39" s="1"/>
  <c r="W45" i="1"/>
  <c r="S45" i="39" s="1"/>
  <c r="V61" i="1"/>
  <c r="S61" i="1"/>
  <c r="H62" i="1"/>
  <c r="H62" i="39" s="1"/>
  <c r="M62" i="1"/>
  <c r="Q47" i="1"/>
  <c r="O47" i="39" s="1"/>
  <c r="Z47" i="1"/>
  <c r="U47" i="39" s="1"/>
  <c r="P63" i="1"/>
  <c r="AB63" i="1"/>
  <c r="Z64" i="1"/>
  <c r="U64" i="39" s="1"/>
  <c r="T64" i="1"/>
  <c r="Q64" i="39" s="1"/>
  <c r="Q65" i="1"/>
  <c r="O65" i="39" s="1"/>
  <c r="Y65" i="1"/>
  <c r="I53" i="1"/>
  <c r="I53" i="39" s="1"/>
  <c r="S45" i="1"/>
  <c r="H63" i="1"/>
  <c r="H63" i="39" s="1"/>
  <c r="S64" i="1"/>
  <c r="T65" i="1"/>
  <c r="Q65" i="39" s="1"/>
  <c r="A60" i="1"/>
  <c r="C130" i="91"/>
  <c r="A31" i="1"/>
  <c r="I17" i="114"/>
  <c r="J15" i="113"/>
  <c r="J13" i="105"/>
  <c r="J17" i="114"/>
  <c r="K15" i="113"/>
  <c r="K15" i="112"/>
  <c r="K15" i="111"/>
  <c r="K15" i="110"/>
  <c r="K15" i="109"/>
  <c r="K15" i="108"/>
  <c r="K13" i="107"/>
  <c r="K13" i="106"/>
  <c r="K13" i="105"/>
  <c r="K13" i="104"/>
  <c r="K13" i="103"/>
  <c r="K13" i="11"/>
  <c r="J13" i="107"/>
  <c r="J13" i="106"/>
  <c r="J13" i="104"/>
  <c r="J13" i="11"/>
  <c r="J15" i="112"/>
  <c r="J15" i="111"/>
  <c r="J15" i="110"/>
  <c r="J15" i="109"/>
  <c r="J15" i="108"/>
  <c r="J13" i="103"/>
  <c r="B30" i="39"/>
  <c r="A14" i="54"/>
  <c r="B14" i="54"/>
  <c r="B16" i="39"/>
  <c r="B32" i="39"/>
  <c r="B34" i="39"/>
  <c r="B10" i="39"/>
  <c r="B142" i="91"/>
  <c r="B9" i="39"/>
  <c r="B67" i="91"/>
  <c r="B125" i="91"/>
  <c r="B8" i="39"/>
  <c r="B99" i="91"/>
  <c r="C99" i="91"/>
  <c r="C67" i="91"/>
  <c r="B71" i="91"/>
  <c r="C144" i="91"/>
  <c r="C71" i="91"/>
  <c r="B124" i="91"/>
  <c r="C124" i="91"/>
  <c r="B82" i="91"/>
  <c r="C83" i="91"/>
  <c r="C82" i="91"/>
  <c r="B70" i="91"/>
  <c r="C69" i="91"/>
  <c r="B83" i="91"/>
  <c r="B144" i="91"/>
  <c r="I17" i="3"/>
  <c r="J15" i="47"/>
  <c r="J15" i="43"/>
  <c r="J17" i="3"/>
  <c r="K15" i="47"/>
  <c r="K15" i="43"/>
  <c r="B76" i="91"/>
  <c r="C247" i="91"/>
  <c r="A23" i="1"/>
  <c r="B143" i="91"/>
  <c r="C265" i="91"/>
  <c r="B187" i="91"/>
  <c r="B137" i="91"/>
  <c r="B192" i="91"/>
  <c r="C185" i="91"/>
  <c r="B197" i="91"/>
  <c r="B81" i="91"/>
  <c r="C93" i="91"/>
  <c r="B87" i="91"/>
  <c r="B66" i="91"/>
  <c r="C81" i="91"/>
  <c r="B93" i="91"/>
  <c r="B31" i="39"/>
  <c r="B260" i="91"/>
  <c r="C132" i="91"/>
  <c r="C66" i="91"/>
  <c r="B246" i="91"/>
  <c r="B65" i="91"/>
  <c r="B123" i="91"/>
  <c r="B132" i="91"/>
  <c r="B253" i="91"/>
  <c r="C198" i="91"/>
  <c r="C65" i="91"/>
  <c r="C186" i="91"/>
  <c r="C259" i="91"/>
  <c r="C87" i="91"/>
  <c r="A17" i="1"/>
  <c r="B193" i="91"/>
  <c r="B131" i="91"/>
  <c r="B259" i="91"/>
  <c r="B247" i="91"/>
  <c r="C76" i="91"/>
  <c r="B198" i="91"/>
  <c r="C199" i="91"/>
  <c r="C123" i="91"/>
  <c r="B185" i="91"/>
  <c r="C254" i="91"/>
  <c r="B184" i="91"/>
  <c r="C253" i="91"/>
  <c r="B245" i="91"/>
  <c r="C142" i="91"/>
  <c r="B199" i="91"/>
  <c r="C193" i="91"/>
  <c r="B254" i="91"/>
  <c r="B75" i="91"/>
  <c r="C266" i="91"/>
  <c r="C245" i="91"/>
  <c r="C197" i="91"/>
  <c r="C255" i="91"/>
  <c r="C191" i="91"/>
  <c r="C131" i="91"/>
  <c r="C75" i="91"/>
  <c r="C184" i="91"/>
  <c r="B130" i="91"/>
  <c r="C246" i="91"/>
  <c r="C137" i="91"/>
  <c r="B267" i="91"/>
  <c r="C136" i="91"/>
  <c r="B265" i="91"/>
  <c r="C260" i="91"/>
  <c r="B136" i="91"/>
  <c r="B255" i="91"/>
  <c r="B191" i="91"/>
  <c r="B266" i="91"/>
  <c r="B186" i="91"/>
  <c r="C192" i="91"/>
  <c r="C267" i="91"/>
  <c r="C187" i="91"/>
  <c r="C143" i="91"/>
  <c r="B17" i="39"/>
  <c r="B26" i="39"/>
  <c r="B29" i="39"/>
  <c r="B28" i="39"/>
  <c r="A26" i="1"/>
  <c r="B25" i="39"/>
  <c r="B7" i="39"/>
  <c r="A34" i="1"/>
  <c r="B18" i="39"/>
  <c r="A29" i="1"/>
  <c r="B27" i="39"/>
  <c r="B14" i="39"/>
  <c r="P12" i="54"/>
  <c r="I11" i="90"/>
  <c r="N4" i="1"/>
  <c r="B33" i="39"/>
  <c r="B35" i="39"/>
  <c r="B36" i="39"/>
  <c r="B13" i="39"/>
  <c r="B12" i="39"/>
  <c r="B19" i="39"/>
  <c r="B20" i="39"/>
  <c r="B37" i="39"/>
  <c r="B38" i="39"/>
  <c r="B39" i="39"/>
  <c r="A20" i="1"/>
  <c r="A37" i="1"/>
  <c r="A12" i="1"/>
  <c r="B24" i="39"/>
  <c r="B22" i="39"/>
  <c r="B21" i="39"/>
  <c r="B23" i="39"/>
  <c r="AB6" i="1"/>
  <c r="V6" i="39" s="1"/>
  <c r="AB7" i="1"/>
  <c r="AB8" i="1"/>
  <c r="AB9" i="1"/>
  <c r="AB11" i="1"/>
  <c r="AB12" i="1"/>
  <c r="V12" i="39" s="1"/>
  <c r="AB14" i="1"/>
  <c r="AB15" i="1"/>
  <c r="AB16" i="1"/>
  <c r="AB17" i="1"/>
  <c r="AB18" i="1"/>
  <c r="AB19" i="1"/>
  <c r="AB20" i="1"/>
  <c r="AB21" i="1"/>
  <c r="AB22" i="1"/>
  <c r="AB23" i="1"/>
  <c r="AB26" i="1"/>
  <c r="AB28" i="1"/>
  <c r="AB29" i="1"/>
  <c r="AB30" i="1"/>
  <c r="AB31" i="1"/>
  <c r="AB32" i="1"/>
  <c r="AB33" i="1"/>
  <c r="AB34" i="1"/>
  <c r="AB35" i="1"/>
  <c r="AB37" i="1"/>
  <c r="AB38" i="1"/>
  <c r="AB39" i="1"/>
  <c r="Z6" i="1"/>
  <c r="U6" i="39" s="1"/>
  <c r="Z7" i="1"/>
  <c r="Z8" i="1"/>
  <c r="Z9" i="1"/>
  <c r="Z11" i="1"/>
  <c r="Z12" i="1"/>
  <c r="Z14" i="1"/>
  <c r="Z15" i="1"/>
  <c r="Z16" i="1"/>
  <c r="Z17" i="1"/>
  <c r="Z18" i="1"/>
  <c r="Z19" i="1"/>
  <c r="Z20" i="1"/>
  <c r="Z21" i="1"/>
  <c r="Z22" i="1"/>
  <c r="Z23" i="1"/>
  <c r="Z26" i="1"/>
  <c r="Z28" i="1"/>
  <c r="Z29" i="1"/>
  <c r="Z30" i="1"/>
  <c r="Z31" i="1"/>
  <c r="Z32" i="1"/>
  <c r="Z33" i="1"/>
  <c r="Z34" i="1"/>
  <c r="Z35" i="1"/>
  <c r="Z37" i="1"/>
  <c r="Z38" i="1"/>
  <c r="U38" i="39" s="1"/>
  <c r="R33" i="103" s="1" a="1"/>
  <c r="R33" i="103" s="1"/>
  <c r="Z39" i="1"/>
  <c r="Y6" i="1"/>
  <c r="T6" i="39" s="1"/>
  <c r="Y7" i="1"/>
  <c r="Y8" i="1"/>
  <c r="Y9" i="1"/>
  <c r="Y11" i="1"/>
  <c r="Y12" i="1"/>
  <c r="Y14" i="1"/>
  <c r="Y15" i="1"/>
  <c r="Y16" i="1"/>
  <c r="Y17" i="1"/>
  <c r="Y18" i="1"/>
  <c r="Y19" i="1"/>
  <c r="Y20" i="1"/>
  <c r="Y21" i="1"/>
  <c r="Y22" i="1"/>
  <c r="Y23" i="1"/>
  <c r="Y26" i="1"/>
  <c r="Y28" i="1"/>
  <c r="Y29" i="1"/>
  <c r="Y30" i="1"/>
  <c r="Y31" i="1"/>
  <c r="Y32" i="1"/>
  <c r="Y33" i="1"/>
  <c r="Y34" i="1"/>
  <c r="Y35" i="1"/>
  <c r="Y37" i="1"/>
  <c r="Y38" i="1"/>
  <c r="Y39" i="1"/>
  <c r="W6" i="1"/>
  <c r="S6" i="39" s="1"/>
  <c r="W7" i="1"/>
  <c r="W8" i="1"/>
  <c r="W9" i="1"/>
  <c r="W11" i="1"/>
  <c r="W12" i="1"/>
  <c r="W14" i="1"/>
  <c r="W15" i="1"/>
  <c r="W16" i="1"/>
  <c r="W17" i="1"/>
  <c r="W18" i="1"/>
  <c r="W19" i="1"/>
  <c r="W20" i="1"/>
  <c r="W21" i="1"/>
  <c r="W22" i="1"/>
  <c r="W23" i="1"/>
  <c r="W26" i="1"/>
  <c r="W28" i="1"/>
  <c r="W29" i="1"/>
  <c r="W30" i="1"/>
  <c r="S30" i="39" s="1"/>
  <c r="P25" i="103" s="1" a="1"/>
  <c r="P25" i="103" s="1"/>
  <c r="W31" i="1"/>
  <c r="W32" i="1"/>
  <c r="W33" i="1"/>
  <c r="W34" i="1"/>
  <c r="S34" i="39" s="1"/>
  <c r="P29" i="103" s="1" a="1"/>
  <c r="P29" i="103" s="1"/>
  <c r="W35" i="1"/>
  <c r="W37" i="1"/>
  <c r="W38" i="1"/>
  <c r="S38" i="39" s="1"/>
  <c r="P33" i="103" s="1" a="1"/>
  <c r="P33" i="103" s="1"/>
  <c r="W39" i="1"/>
  <c r="V6" i="1"/>
  <c r="R6" i="39" s="1"/>
  <c r="V7" i="1"/>
  <c r="V8" i="1"/>
  <c r="V9" i="1"/>
  <c r="V11" i="1"/>
  <c r="V12" i="1"/>
  <c r="V14" i="1"/>
  <c r="V15" i="1"/>
  <c r="V16" i="1"/>
  <c r="V17" i="1"/>
  <c r="V18" i="1"/>
  <c r="V19" i="1"/>
  <c r="V20" i="1"/>
  <c r="V21" i="1"/>
  <c r="V22" i="1"/>
  <c r="V23" i="1"/>
  <c r="V26" i="1"/>
  <c r="V28" i="1"/>
  <c r="V29" i="1"/>
  <c r="V30" i="1"/>
  <c r="V31" i="1"/>
  <c r="V32" i="1"/>
  <c r="R32" i="39" s="1"/>
  <c r="O27" i="103" s="1" a="1"/>
  <c r="O27" i="103" s="1"/>
  <c r="V33" i="1"/>
  <c r="V34" i="1"/>
  <c r="V35" i="1"/>
  <c r="V37" i="1"/>
  <c r="V38" i="1"/>
  <c r="V39" i="1"/>
  <c r="T6" i="1"/>
  <c r="Q6" i="39" s="1"/>
  <c r="T7" i="1"/>
  <c r="T8" i="1"/>
  <c r="T9" i="1"/>
  <c r="T11" i="1"/>
  <c r="T12" i="1"/>
  <c r="T14" i="1"/>
  <c r="T15" i="1"/>
  <c r="T16" i="1"/>
  <c r="T17" i="1"/>
  <c r="T18" i="1"/>
  <c r="T19" i="1"/>
  <c r="T20" i="1"/>
  <c r="T21" i="1"/>
  <c r="T22" i="1"/>
  <c r="T23" i="1"/>
  <c r="T26" i="1"/>
  <c r="T28" i="1"/>
  <c r="T29" i="1"/>
  <c r="T30" i="1"/>
  <c r="Q30" i="39" s="1"/>
  <c r="N25" i="103" s="1" a="1"/>
  <c r="N25" i="103" s="1"/>
  <c r="T31" i="1"/>
  <c r="T32" i="1"/>
  <c r="T33" i="1"/>
  <c r="T34" i="1"/>
  <c r="Q34" i="39" s="1"/>
  <c r="N29" i="103" s="1" a="1"/>
  <c r="N29" i="103" s="1"/>
  <c r="T35" i="1"/>
  <c r="T37" i="1"/>
  <c r="T38" i="1"/>
  <c r="Q38" i="39" s="1"/>
  <c r="N33" i="103" s="1" a="1"/>
  <c r="N33" i="103" s="1"/>
  <c r="T39" i="1"/>
  <c r="S6" i="1"/>
  <c r="P6" i="39" s="1"/>
  <c r="S7" i="1"/>
  <c r="S8" i="1"/>
  <c r="S9" i="1"/>
  <c r="S11" i="1"/>
  <c r="S12" i="1"/>
  <c r="S14" i="1"/>
  <c r="S15" i="1"/>
  <c r="S16" i="1"/>
  <c r="S17" i="1"/>
  <c r="S18" i="1"/>
  <c r="S19" i="1"/>
  <c r="S20" i="1"/>
  <c r="S21" i="1"/>
  <c r="S22" i="1"/>
  <c r="S23" i="1"/>
  <c r="S26" i="1"/>
  <c r="S28" i="1"/>
  <c r="S29" i="1"/>
  <c r="S30" i="1"/>
  <c r="S31" i="1"/>
  <c r="S32" i="1"/>
  <c r="S33" i="1"/>
  <c r="S34" i="1"/>
  <c r="S35" i="1"/>
  <c r="S37" i="1"/>
  <c r="S38" i="1"/>
  <c r="S39" i="1"/>
  <c r="Q6" i="1"/>
  <c r="O6" i="39" s="1"/>
  <c r="Q7" i="1"/>
  <c r="Q8" i="1"/>
  <c r="Q9" i="1"/>
  <c r="Q11" i="1"/>
  <c r="Q12" i="1"/>
  <c r="Q14" i="1"/>
  <c r="Q15" i="1"/>
  <c r="Q16" i="1"/>
  <c r="Q17" i="1"/>
  <c r="Q18" i="1"/>
  <c r="Q19" i="1"/>
  <c r="Q20" i="1"/>
  <c r="Q21" i="1"/>
  <c r="Q22" i="1"/>
  <c r="Q23" i="1"/>
  <c r="Q26" i="1"/>
  <c r="Q28" i="1"/>
  <c r="Q29" i="1"/>
  <c r="Q30" i="1"/>
  <c r="Q31" i="1"/>
  <c r="Q32" i="1"/>
  <c r="Q33" i="1"/>
  <c r="Q34" i="1"/>
  <c r="O34" i="39" s="1"/>
  <c r="L29" i="103" s="1" a="1"/>
  <c r="L29" i="103" s="1"/>
  <c r="Q35" i="1"/>
  <c r="Q37" i="1"/>
  <c r="Q38" i="1"/>
  <c r="O38" i="39" s="1"/>
  <c r="L33" i="103" s="1" a="1"/>
  <c r="L33" i="103" s="1"/>
  <c r="Q39" i="1"/>
  <c r="P6" i="1"/>
  <c r="N6" i="39" s="1"/>
  <c r="P7" i="1"/>
  <c r="P8" i="1"/>
  <c r="P9" i="1"/>
  <c r="P11" i="1"/>
  <c r="P12" i="1"/>
  <c r="P14" i="1"/>
  <c r="P15" i="1"/>
  <c r="P16" i="1"/>
  <c r="P17" i="1"/>
  <c r="P18" i="1"/>
  <c r="P19" i="1"/>
  <c r="P20" i="1"/>
  <c r="P21" i="1"/>
  <c r="P22" i="1"/>
  <c r="P23" i="1"/>
  <c r="P26" i="1"/>
  <c r="P28" i="1"/>
  <c r="P29" i="1"/>
  <c r="P30" i="1"/>
  <c r="P31" i="1"/>
  <c r="P32" i="1"/>
  <c r="P33" i="1"/>
  <c r="P34" i="1"/>
  <c r="P35" i="1"/>
  <c r="P37" i="1"/>
  <c r="P38" i="1"/>
  <c r="P39" i="1"/>
  <c r="N6" i="1"/>
  <c r="M6" i="39" s="1"/>
  <c r="N7" i="1"/>
  <c r="N8" i="1"/>
  <c r="N9" i="1"/>
  <c r="N11" i="1"/>
  <c r="N12" i="1"/>
  <c r="N14" i="1"/>
  <c r="N15" i="1"/>
  <c r="N16" i="1"/>
  <c r="N17" i="1"/>
  <c r="N18" i="1"/>
  <c r="N19" i="1"/>
  <c r="N20" i="1"/>
  <c r="N21" i="1"/>
  <c r="N22" i="1"/>
  <c r="N23" i="1"/>
  <c r="N26" i="1"/>
  <c r="N28" i="1"/>
  <c r="N29" i="1"/>
  <c r="N30" i="1"/>
  <c r="N31" i="1"/>
  <c r="N32" i="1"/>
  <c r="N33" i="1"/>
  <c r="N34" i="1"/>
  <c r="M34" i="39" s="1"/>
  <c r="J29" i="103" s="1" a="1"/>
  <c r="J29" i="103" s="1"/>
  <c r="N35" i="1"/>
  <c r="N37" i="1"/>
  <c r="N38" i="1"/>
  <c r="M38" i="39" s="1"/>
  <c r="J33" i="103" s="1" a="1"/>
  <c r="J33" i="103" s="1"/>
  <c r="N39" i="1"/>
  <c r="M6" i="1"/>
  <c r="L6" i="39" s="1"/>
  <c r="M7" i="1"/>
  <c r="M8" i="1"/>
  <c r="M9" i="1"/>
  <c r="M11" i="1"/>
  <c r="M12" i="1"/>
  <c r="M14" i="1"/>
  <c r="M15" i="1"/>
  <c r="M16" i="1"/>
  <c r="M17" i="1"/>
  <c r="M18" i="1"/>
  <c r="M19" i="1"/>
  <c r="M20" i="1"/>
  <c r="M21" i="1"/>
  <c r="M22" i="1"/>
  <c r="M23" i="1"/>
  <c r="M26" i="1"/>
  <c r="M28" i="1"/>
  <c r="M29" i="1"/>
  <c r="M30" i="1"/>
  <c r="M31" i="1"/>
  <c r="M32" i="1"/>
  <c r="M33" i="1"/>
  <c r="M34" i="1"/>
  <c r="M35" i="1"/>
  <c r="M37" i="1"/>
  <c r="M38" i="1"/>
  <c r="M39" i="1"/>
  <c r="K6" i="1"/>
  <c r="K7" i="1"/>
  <c r="K8" i="1"/>
  <c r="K9" i="1"/>
  <c r="K11" i="1"/>
  <c r="K12" i="1"/>
  <c r="K14" i="1"/>
  <c r="K15" i="1"/>
  <c r="K16" i="1"/>
  <c r="K17" i="1"/>
  <c r="K18" i="1"/>
  <c r="K19" i="1"/>
  <c r="K20" i="1"/>
  <c r="K21" i="1"/>
  <c r="K22" i="1"/>
  <c r="K23" i="1"/>
  <c r="K26" i="1"/>
  <c r="K28" i="1"/>
  <c r="K29" i="1"/>
  <c r="K30" i="1"/>
  <c r="K31" i="1"/>
  <c r="K32" i="1"/>
  <c r="K33" i="1"/>
  <c r="K34" i="1"/>
  <c r="K34" i="39" s="1"/>
  <c r="H29" i="103" s="1" a="1"/>
  <c r="H29" i="103" s="1"/>
  <c r="K35" i="1"/>
  <c r="K37" i="1"/>
  <c r="K38" i="1"/>
  <c r="K38" i="39" s="1"/>
  <c r="H33" i="103" s="1" a="1"/>
  <c r="H33" i="103" s="1"/>
  <c r="K39" i="1"/>
  <c r="J6" i="1"/>
  <c r="J6" i="39" s="1"/>
  <c r="J7" i="1"/>
  <c r="J8" i="1"/>
  <c r="J9" i="1"/>
  <c r="J11" i="1"/>
  <c r="J12" i="1"/>
  <c r="J14" i="1"/>
  <c r="J15" i="1"/>
  <c r="J16" i="1"/>
  <c r="J17" i="1"/>
  <c r="J18" i="1"/>
  <c r="J19" i="1"/>
  <c r="J20" i="1"/>
  <c r="J21" i="1"/>
  <c r="J22" i="1"/>
  <c r="J23" i="1"/>
  <c r="J26" i="1"/>
  <c r="J28" i="1"/>
  <c r="J29" i="1"/>
  <c r="J30" i="1"/>
  <c r="J31" i="1"/>
  <c r="J32" i="1"/>
  <c r="J33" i="1"/>
  <c r="J34" i="1"/>
  <c r="J35" i="1"/>
  <c r="J37" i="1"/>
  <c r="J38" i="1"/>
  <c r="J39" i="1"/>
  <c r="I6" i="1"/>
  <c r="I6" i="39" s="1"/>
  <c r="I7" i="1"/>
  <c r="I8" i="1"/>
  <c r="I9" i="1"/>
  <c r="I10" i="1"/>
  <c r="I10" i="39" s="1"/>
  <c r="F19" i="107" s="1" a="1"/>
  <c r="F19" i="107" s="1"/>
  <c r="I11" i="1"/>
  <c r="I12" i="1"/>
  <c r="I13" i="1"/>
  <c r="I14" i="1"/>
  <c r="I15" i="1"/>
  <c r="I16" i="1"/>
  <c r="I17" i="1"/>
  <c r="I18" i="1"/>
  <c r="I19" i="1"/>
  <c r="I20" i="1"/>
  <c r="I21" i="1"/>
  <c r="I22" i="1"/>
  <c r="I23" i="1"/>
  <c r="I24" i="1"/>
  <c r="I25" i="1"/>
  <c r="I26" i="1"/>
  <c r="I27" i="1"/>
  <c r="I28" i="1"/>
  <c r="I29" i="1"/>
  <c r="I30" i="1"/>
  <c r="I31" i="1"/>
  <c r="I32" i="1"/>
  <c r="I33" i="1"/>
  <c r="I34" i="1"/>
  <c r="I34" i="39" s="1"/>
  <c r="F29" i="103" s="1" a="1"/>
  <c r="F29" i="103" s="1"/>
  <c r="I35" i="1"/>
  <c r="I36" i="1"/>
  <c r="I37" i="1"/>
  <c r="I38" i="1"/>
  <c r="I38" i="39" s="1"/>
  <c r="F33" i="103" s="1" a="1"/>
  <c r="F33" i="103" s="1"/>
  <c r="I39" i="1"/>
  <c r="H6" i="1"/>
  <c r="H6" i="39" s="1"/>
  <c r="H7" i="1"/>
  <c r="H8" i="1"/>
  <c r="H9" i="1"/>
  <c r="H10" i="1"/>
  <c r="H11" i="1"/>
  <c r="H12" i="1"/>
  <c r="H13" i="1"/>
  <c r="H14" i="1"/>
  <c r="H15" i="1"/>
  <c r="H16" i="1"/>
  <c r="H17" i="1"/>
  <c r="H18" i="1"/>
  <c r="H19" i="1"/>
  <c r="H20" i="1"/>
  <c r="H21" i="1"/>
  <c r="H22" i="1"/>
  <c r="H23" i="1"/>
  <c r="H24" i="1"/>
  <c r="H25" i="1"/>
  <c r="H26" i="1"/>
  <c r="H27" i="1"/>
  <c r="H28" i="1"/>
  <c r="H29" i="1"/>
  <c r="H30" i="1"/>
  <c r="H31" i="1"/>
  <c r="H32" i="1"/>
  <c r="H33" i="1"/>
  <c r="H34" i="1"/>
  <c r="H35" i="1"/>
  <c r="H36" i="1"/>
  <c r="H36" i="39" s="1"/>
  <c r="E31" i="103" s="1" a="1"/>
  <c r="E31" i="103" s="1"/>
  <c r="H37" i="1"/>
  <c r="H38" i="1"/>
  <c r="H39" i="1"/>
  <c r="R52" i="39" l="1"/>
  <c r="U52" i="1"/>
  <c r="P68" i="39"/>
  <c r="R68" i="1"/>
  <c r="N68" i="39"/>
  <c r="O68" i="1"/>
  <c r="L66" i="39"/>
  <c r="L66" i="1"/>
  <c r="T52" i="39"/>
  <c r="X52" i="1"/>
  <c r="T51" i="39"/>
  <c r="X51" i="1"/>
  <c r="R68" i="39"/>
  <c r="U68" i="1"/>
  <c r="N52" i="39"/>
  <c r="O52" i="1"/>
  <c r="V67" i="39"/>
  <c r="AA67" i="1"/>
  <c r="R42" i="39"/>
  <c r="U42" i="1"/>
  <c r="L42" i="39"/>
  <c r="L42" i="1"/>
  <c r="P52" i="39"/>
  <c r="R52" i="1"/>
  <c r="N67" i="39"/>
  <c r="O67" i="1"/>
  <c r="R51" i="39"/>
  <c r="U51" i="1"/>
  <c r="R66" i="39"/>
  <c r="U66" i="1"/>
  <c r="P66" i="39"/>
  <c r="R66" i="1"/>
  <c r="T68" i="39"/>
  <c r="X68" i="1"/>
  <c r="L52" i="39"/>
  <c r="L52" i="1"/>
  <c r="L68" i="39"/>
  <c r="L68" i="1"/>
  <c r="L67" i="39"/>
  <c r="L67" i="1"/>
  <c r="N49" i="39"/>
  <c r="O49" i="1"/>
  <c r="V68" i="39"/>
  <c r="AA68" i="1"/>
  <c r="T67" i="39"/>
  <c r="X67" i="1"/>
  <c r="T49" i="39"/>
  <c r="X49" i="1"/>
  <c r="P50" i="39"/>
  <c r="R50" i="1"/>
  <c r="P51" i="39"/>
  <c r="R51" i="1"/>
  <c r="N51" i="39"/>
  <c r="O51" i="1"/>
  <c r="V52" i="39"/>
  <c r="AA52" i="1"/>
  <c r="N42" i="39"/>
  <c r="O42" i="1"/>
  <c r="R49" i="39"/>
  <c r="U49" i="1"/>
  <c r="L50" i="39"/>
  <c r="L50" i="1"/>
  <c r="R67" i="39"/>
  <c r="U67" i="1"/>
  <c r="P49" i="39"/>
  <c r="R49" i="1"/>
  <c r="N50" i="39"/>
  <c r="O50" i="1"/>
  <c r="V42" i="39"/>
  <c r="AA42" i="1"/>
  <c r="V66" i="39"/>
  <c r="AA66" i="1"/>
  <c r="L51" i="39"/>
  <c r="L51" i="1"/>
  <c r="V49" i="39"/>
  <c r="AA49" i="1"/>
  <c r="P42" i="39"/>
  <c r="R42" i="1"/>
  <c r="T42" i="39"/>
  <c r="X42" i="1"/>
  <c r="V51" i="39"/>
  <c r="AA51" i="1"/>
  <c r="T50" i="39"/>
  <c r="X50" i="1"/>
  <c r="N66" i="39"/>
  <c r="O66" i="1"/>
  <c r="L49" i="39"/>
  <c r="L49" i="1"/>
  <c r="T66" i="39"/>
  <c r="X66" i="1"/>
  <c r="V50" i="39"/>
  <c r="AA50" i="1"/>
  <c r="R50" i="39"/>
  <c r="U50" i="1"/>
  <c r="P67" i="39"/>
  <c r="R67" i="1"/>
  <c r="V69" i="39"/>
  <c r="AA69" i="1"/>
  <c r="T70" i="39"/>
  <c r="X70" i="1"/>
  <c r="N70" i="39"/>
  <c r="O70" i="1"/>
  <c r="P69" i="39"/>
  <c r="R69" i="1"/>
  <c r="P70" i="39"/>
  <c r="R70" i="1"/>
  <c r="N71" i="39"/>
  <c r="O71" i="1"/>
  <c r="T69" i="39"/>
  <c r="X69" i="1"/>
  <c r="T71" i="39"/>
  <c r="X71" i="1"/>
  <c r="V71" i="39"/>
  <c r="AA71" i="1"/>
  <c r="R71" i="39"/>
  <c r="U71" i="1"/>
  <c r="R69" i="39"/>
  <c r="U69" i="1"/>
  <c r="N69" i="39"/>
  <c r="O69" i="1"/>
  <c r="L70" i="39"/>
  <c r="L70" i="1"/>
  <c r="P71" i="39"/>
  <c r="R71" i="1"/>
  <c r="L71" i="39"/>
  <c r="L71" i="1"/>
  <c r="R70" i="39"/>
  <c r="U70" i="1"/>
  <c r="L69" i="39"/>
  <c r="L69" i="1"/>
  <c r="V70" i="39"/>
  <c r="AA70" i="1"/>
  <c r="D7" i="108"/>
  <c r="E22" i="108" s="1" a="1"/>
  <c r="E22" i="108" s="1"/>
  <c r="D11" i="114"/>
  <c r="Q26" i="111" a="1"/>
  <c r="Q26" i="111" s="1"/>
  <c r="R61" i="39"/>
  <c r="U61" i="1"/>
  <c r="R65" i="39"/>
  <c r="U65" i="1"/>
  <c r="R44" i="39"/>
  <c r="U44" i="1"/>
  <c r="T62" i="39"/>
  <c r="X62" i="1"/>
  <c r="R60" i="39"/>
  <c r="U60" i="1"/>
  <c r="L65" i="39"/>
  <c r="L65" i="1"/>
  <c r="R45" i="39"/>
  <c r="U45" i="1"/>
  <c r="V59" i="39"/>
  <c r="AA59" i="1"/>
  <c r="V58" i="39"/>
  <c r="AA58" i="1"/>
  <c r="N53" i="39"/>
  <c r="O53" i="1"/>
  <c r="V62" i="39"/>
  <c r="AA62" i="1"/>
  <c r="V45" i="39"/>
  <c r="AA45" i="1"/>
  <c r="L60" i="39"/>
  <c r="L60" i="1"/>
  <c r="V44" i="39"/>
  <c r="AA44" i="1"/>
  <c r="R43" i="39"/>
  <c r="U43" i="1"/>
  <c r="L63" i="39"/>
  <c r="L63" i="1"/>
  <c r="V60" i="39"/>
  <c r="AA60" i="1"/>
  <c r="R46" i="39"/>
  <c r="U46" i="1"/>
  <c r="T60" i="39"/>
  <c r="X60" i="1"/>
  <c r="P59" i="39"/>
  <c r="R59" i="1"/>
  <c r="L43" i="39"/>
  <c r="L43" i="1"/>
  <c r="P57" i="39"/>
  <c r="R57" i="1"/>
  <c r="P64" i="39"/>
  <c r="R64" i="1"/>
  <c r="T65" i="39"/>
  <c r="X65" i="1"/>
  <c r="V63" i="39"/>
  <c r="AA63" i="1"/>
  <c r="L62" i="39"/>
  <c r="L62" i="1"/>
  <c r="N43" i="39"/>
  <c r="O43" i="1"/>
  <c r="R63" i="39"/>
  <c r="U63" i="1"/>
  <c r="N64" i="39"/>
  <c r="O64" i="1"/>
  <c r="N60" i="39"/>
  <c r="O60" i="1"/>
  <c r="R53" i="39"/>
  <c r="U53" i="1"/>
  <c r="L47" i="39"/>
  <c r="L47" i="1"/>
  <c r="R58" i="39"/>
  <c r="U58" i="1"/>
  <c r="P62" i="39"/>
  <c r="R62" i="1"/>
  <c r="N61" i="39"/>
  <c r="O61" i="1"/>
  <c r="T45" i="39"/>
  <c r="X45" i="1"/>
  <c r="P60" i="39"/>
  <c r="R60" i="1"/>
  <c r="P43" i="39"/>
  <c r="R43" i="1"/>
  <c r="T46" i="39"/>
  <c r="X46" i="1"/>
  <c r="P53" i="39"/>
  <c r="R53" i="1"/>
  <c r="P47" i="39"/>
  <c r="R47" i="1"/>
  <c r="L44" i="39"/>
  <c r="L44" i="1"/>
  <c r="T59" i="39"/>
  <c r="X59" i="1"/>
  <c r="L58" i="39"/>
  <c r="L58" i="1"/>
  <c r="N59" i="39"/>
  <c r="O59" i="1"/>
  <c r="T58" i="39"/>
  <c r="X58" i="1"/>
  <c r="N46" i="39"/>
  <c r="O46" i="1"/>
  <c r="N62" i="39"/>
  <c r="O62" i="1"/>
  <c r="T57" i="39"/>
  <c r="X57" i="1"/>
  <c r="V64" i="39"/>
  <c r="AA64" i="1"/>
  <c r="V47" i="39"/>
  <c r="AA47" i="1"/>
  <c r="L61" i="39"/>
  <c r="L61" i="1"/>
  <c r="T47" i="39"/>
  <c r="X47" i="1"/>
  <c r="L53" i="39"/>
  <c r="L53" i="1"/>
  <c r="T64" i="39"/>
  <c r="X64" i="1"/>
  <c r="R57" i="39"/>
  <c r="O17" i="111" s="1" a="1"/>
  <c r="O17" i="111" s="1"/>
  <c r="U57" i="1"/>
  <c r="N58" i="39"/>
  <c r="O58" i="1"/>
  <c r="N57" i="39"/>
  <c r="O57" i="1"/>
  <c r="V53" i="39"/>
  <c r="AA53" i="1"/>
  <c r="T63" i="39"/>
  <c r="X63" i="1"/>
  <c r="R62" i="39"/>
  <c r="U62" i="1"/>
  <c r="V61" i="39"/>
  <c r="AA61" i="1"/>
  <c r="T43" i="39"/>
  <c r="X43" i="1"/>
  <c r="T53" i="39"/>
  <c r="X53" i="1"/>
  <c r="N65" i="39"/>
  <c r="O65" i="1"/>
  <c r="N47" i="39"/>
  <c r="O47" i="1"/>
  <c r="L45" i="39"/>
  <c r="L45" i="1"/>
  <c r="L57" i="39"/>
  <c r="I17" i="111" s="1" a="1"/>
  <c r="I17" i="111" s="1"/>
  <c r="L57" i="1"/>
  <c r="P58" i="39"/>
  <c r="R58" i="1"/>
  <c r="V46" i="39"/>
  <c r="AA46" i="1"/>
  <c r="N63" i="39"/>
  <c r="O63" i="1"/>
  <c r="P45" i="39"/>
  <c r="R45" i="1"/>
  <c r="P61" i="39"/>
  <c r="R61" i="1"/>
  <c r="N44" i="39"/>
  <c r="O44" i="1"/>
  <c r="R64" i="39"/>
  <c r="U64" i="1"/>
  <c r="N45" i="39"/>
  <c r="O45" i="1"/>
  <c r="P65" i="39"/>
  <c r="R65" i="1"/>
  <c r="P63" i="39"/>
  <c r="R63" i="1"/>
  <c r="L59" i="39"/>
  <c r="L59" i="1"/>
  <c r="V65" i="39"/>
  <c r="AA65" i="1"/>
  <c r="T44" i="39"/>
  <c r="X44" i="1"/>
  <c r="R59" i="39"/>
  <c r="U59" i="1"/>
  <c r="L64" i="39"/>
  <c r="L64" i="1"/>
  <c r="R47" i="39"/>
  <c r="U47" i="1"/>
  <c r="T61" i="39"/>
  <c r="X61" i="1"/>
  <c r="V43" i="39"/>
  <c r="AA43" i="1"/>
  <c r="V57" i="39"/>
  <c r="S17" i="111" s="1" a="1"/>
  <c r="S17" i="111" s="1"/>
  <c r="AA57" i="1"/>
  <c r="P44" i="39"/>
  <c r="R44" i="1"/>
  <c r="L46" i="39"/>
  <c r="L46" i="1"/>
  <c r="P46" i="39"/>
  <c r="R46" i="1"/>
  <c r="N21" i="111" a="1"/>
  <c r="N21" i="111" s="1"/>
  <c r="D7" i="109"/>
  <c r="M22" i="109" s="1" a="1"/>
  <c r="M22" i="109" s="1"/>
  <c r="L15" i="113"/>
  <c r="L15" i="112"/>
  <c r="L15" i="111"/>
  <c r="L15" i="110"/>
  <c r="L15" i="109"/>
  <c r="L15" i="108"/>
  <c r="L13" i="107"/>
  <c r="L13" i="106"/>
  <c r="L13" i="105"/>
  <c r="L13" i="104"/>
  <c r="L13" i="103"/>
  <c r="L13" i="11"/>
  <c r="M15" i="113"/>
  <c r="M15" i="111"/>
  <c r="M15" i="108"/>
  <c r="M13" i="106"/>
  <c r="M13" i="105"/>
  <c r="M13" i="103"/>
  <c r="M13" i="11"/>
  <c r="L17" i="114"/>
  <c r="M15" i="112"/>
  <c r="M15" i="110"/>
  <c r="M15" i="109"/>
  <c r="M13" i="107"/>
  <c r="M13" i="104"/>
  <c r="K17" i="114"/>
  <c r="D7" i="110"/>
  <c r="Q26" i="110" s="1" a="1"/>
  <c r="Q26" i="110" s="1"/>
  <c r="D7" i="113"/>
  <c r="Q26" i="113" s="1" a="1"/>
  <c r="Q26" i="113" s="1"/>
  <c r="M20" i="111" a="1"/>
  <c r="M20" i="111" s="1"/>
  <c r="F15" i="107" a="1"/>
  <c r="F15" i="107" s="1"/>
  <c r="E19" i="3"/>
  <c r="G15" i="107" a="1"/>
  <c r="G15" i="107" s="1"/>
  <c r="F19" i="3"/>
  <c r="I15" i="107" a="1"/>
  <c r="I15" i="107" s="1"/>
  <c r="H19" i="3"/>
  <c r="J15" i="107" a="1"/>
  <c r="J15" i="107" s="1"/>
  <c r="I19" i="3"/>
  <c r="K15" i="107" a="1"/>
  <c r="K15" i="107" s="1"/>
  <c r="J19" i="3"/>
  <c r="L15" i="107" a="1"/>
  <c r="L15" i="107" s="1"/>
  <c r="K19" i="3"/>
  <c r="M15" i="107" a="1"/>
  <c r="M15" i="107" s="1"/>
  <c r="L19" i="3"/>
  <c r="N15" i="107" a="1"/>
  <c r="N15" i="107" s="1"/>
  <c r="M19" i="3"/>
  <c r="O15" i="107" a="1"/>
  <c r="O15" i="107" s="1"/>
  <c r="N19" i="3"/>
  <c r="P15" i="107" a="1"/>
  <c r="P15" i="107" s="1"/>
  <c r="O19" i="3"/>
  <c r="Q15" i="107" a="1"/>
  <c r="Q15" i="107" s="1"/>
  <c r="P19" i="3"/>
  <c r="R15" i="107" a="1"/>
  <c r="R15" i="107" s="1"/>
  <c r="Q19" i="3"/>
  <c r="S15" i="107" a="1"/>
  <c r="S15" i="107" s="1"/>
  <c r="R19" i="3"/>
  <c r="E15" i="107" a="1"/>
  <c r="E15" i="107" s="1"/>
  <c r="D19" i="3"/>
  <c r="F20" i="111" a="1"/>
  <c r="F20" i="111" s="1"/>
  <c r="D7" i="112"/>
  <c r="J20" i="111" a="1"/>
  <c r="J20" i="111" s="1"/>
  <c r="J21" i="111" a="1"/>
  <c r="J21" i="111" s="1"/>
  <c r="J22" i="111" a="1"/>
  <c r="J22" i="111" s="1"/>
  <c r="J23" i="111" a="1"/>
  <c r="J23" i="111" s="1"/>
  <c r="J24" i="111" a="1"/>
  <c r="J24" i="111" s="1"/>
  <c r="J25" i="111" a="1"/>
  <c r="J25" i="111" s="1"/>
  <c r="I26" i="111" a="1"/>
  <c r="I26" i="111" s="1"/>
  <c r="S25" i="111" a="1"/>
  <c r="S25" i="111" s="1"/>
  <c r="P21" i="111" a="1"/>
  <c r="P21" i="111" s="1"/>
  <c r="S21" i="111" a="1"/>
  <c r="S21" i="111" s="1"/>
  <c r="I22" i="111" a="1"/>
  <c r="I22" i="111" s="1"/>
  <c r="I23" i="111" a="1"/>
  <c r="I23" i="111" s="1"/>
  <c r="I25" i="111" a="1"/>
  <c r="I25" i="111" s="1"/>
  <c r="E23" i="111" a="1"/>
  <c r="E23" i="111" s="1"/>
  <c r="F23" i="111" a="1"/>
  <c r="F23" i="111" s="1"/>
  <c r="D18" i="111" a="1"/>
  <c r="D18" i="111" s="1"/>
  <c r="J17" i="111" a="1"/>
  <c r="J17" i="111" s="1"/>
  <c r="H21" i="111" a="1"/>
  <c r="H21" i="111" s="1"/>
  <c r="H22" i="111" a="1"/>
  <c r="H22" i="111" s="1"/>
  <c r="P24" i="111" a="1"/>
  <c r="P24" i="111" s="1"/>
  <c r="P26" i="111" a="1"/>
  <c r="P26" i="111" s="1"/>
  <c r="N20" i="111" a="1"/>
  <c r="N20" i="111" s="1"/>
  <c r="K22" i="111" a="1"/>
  <c r="K22" i="111" s="1"/>
  <c r="K24" i="111" a="1"/>
  <c r="K24" i="111" s="1"/>
  <c r="I20" i="111" a="1"/>
  <c r="I20" i="111" s="1"/>
  <c r="L21" i="111" a="1"/>
  <c r="L21" i="111" s="1"/>
  <c r="L22" i="111" a="1"/>
  <c r="L22" i="111" s="1"/>
  <c r="L23" i="111" a="1"/>
  <c r="L23" i="111" s="1"/>
  <c r="L24" i="111" a="1"/>
  <c r="L24" i="111" s="1"/>
  <c r="L25" i="111" a="1"/>
  <c r="L25" i="111" s="1"/>
  <c r="N26" i="111" a="1"/>
  <c r="N26" i="111" s="1"/>
  <c r="M23" i="111" a="1"/>
  <c r="M23" i="111" s="1"/>
  <c r="M25" i="111" a="1"/>
  <c r="M25" i="111" s="1"/>
  <c r="N23" i="111" a="1"/>
  <c r="N23" i="111" s="1"/>
  <c r="N25" i="111" a="1"/>
  <c r="N25" i="111" s="1"/>
  <c r="O20" i="111" a="1"/>
  <c r="O20" i="111" s="1"/>
  <c r="O21" i="111" a="1"/>
  <c r="O21" i="111" s="1"/>
  <c r="O22" i="111" a="1"/>
  <c r="O22" i="111" s="1"/>
  <c r="O23" i="111" a="1"/>
  <c r="O23" i="111" s="1"/>
  <c r="O24" i="111" a="1"/>
  <c r="O24" i="111" s="1"/>
  <c r="O25" i="111" a="1"/>
  <c r="O25" i="111" s="1"/>
  <c r="M26" i="111" a="1"/>
  <c r="M26" i="111" s="1"/>
  <c r="G26" i="111" a="1"/>
  <c r="G26" i="111" s="1"/>
  <c r="M21" i="111" a="1"/>
  <c r="M21" i="111" s="1"/>
  <c r="P17" i="111" a="1"/>
  <c r="P17" i="111" s="1"/>
  <c r="H26" i="111" a="1"/>
  <c r="H26" i="111" s="1"/>
  <c r="S23" i="111" a="1"/>
  <c r="S23" i="111" s="1"/>
  <c r="D20" i="111" a="1"/>
  <c r="D20" i="111" s="1"/>
  <c r="I21" i="111" a="1"/>
  <c r="I21" i="111" s="1"/>
  <c r="I24" i="111" a="1"/>
  <c r="I24" i="111" s="1"/>
  <c r="J26" i="111" a="1"/>
  <c r="J26" i="111" s="1"/>
  <c r="E25" i="111" a="1"/>
  <c r="E25" i="111" s="1"/>
  <c r="D10" i="111" a="1"/>
  <c r="D10" i="111" s="1"/>
  <c r="S20" i="111" a="1"/>
  <c r="S20" i="111" s="1"/>
  <c r="F25" i="111" a="1"/>
  <c r="F25" i="111" s="1"/>
  <c r="E20" i="111" a="1"/>
  <c r="E20" i="111" s="1"/>
  <c r="P22" i="111" a="1"/>
  <c r="P22" i="111" s="1"/>
  <c r="E22" i="111" a="1"/>
  <c r="E22" i="111" s="1"/>
  <c r="H23" i="111" a="1"/>
  <c r="H23" i="111" s="1"/>
  <c r="H25" i="111" a="1"/>
  <c r="H25" i="111" s="1"/>
  <c r="F17" i="111" a="1"/>
  <c r="F17" i="111" s="1"/>
  <c r="F21" i="111" a="1"/>
  <c r="F21" i="111" s="1"/>
  <c r="S22" i="111" a="1"/>
  <c r="S22" i="111" s="1"/>
  <c r="S24" i="111" a="1"/>
  <c r="S24" i="111" s="1"/>
  <c r="Q20" i="111" a="1"/>
  <c r="Q20" i="111" s="1"/>
  <c r="Q21" i="111" a="1"/>
  <c r="Q21" i="111" s="1"/>
  <c r="Q22" i="111" a="1"/>
  <c r="Q22" i="111" s="1"/>
  <c r="Q23" i="111" a="1"/>
  <c r="Q23" i="111" s="1"/>
  <c r="Q24" i="111" a="1"/>
  <c r="Q24" i="111" s="1"/>
  <c r="R25" i="111" a="1"/>
  <c r="R25" i="111" s="1"/>
  <c r="R26" i="111" a="1"/>
  <c r="R26" i="111" s="1"/>
  <c r="E24" i="111" a="1"/>
  <c r="E24" i="111" s="1"/>
  <c r="D26" i="111" a="1"/>
  <c r="D26" i="111" s="1"/>
  <c r="F22" i="111" a="1"/>
  <c r="F22" i="111" s="1"/>
  <c r="F24" i="111" a="1"/>
  <c r="F24" i="111" s="1"/>
  <c r="D17" i="111" a="1"/>
  <c r="D17" i="111" s="1"/>
  <c r="D19" i="111" a="1"/>
  <c r="D19" i="111" s="1"/>
  <c r="L20" i="111" a="1"/>
  <c r="L20" i="111" s="1"/>
  <c r="R17" i="111" a="1"/>
  <c r="R17" i="111" s="1"/>
  <c r="R20" i="111" a="1"/>
  <c r="R20" i="111" s="1"/>
  <c r="R21" i="111" a="1"/>
  <c r="R21" i="111" s="1"/>
  <c r="R22" i="111" a="1"/>
  <c r="R22" i="111" s="1"/>
  <c r="R23" i="111" a="1"/>
  <c r="R23" i="111" s="1"/>
  <c r="R24" i="111" a="1"/>
  <c r="R24" i="111" s="1"/>
  <c r="Q25" i="111" a="1"/>
  <c r="Q25" i="111" s="1"/>
  <c r="O26" i="111" a="1"/>
  <c r="O26" i="111" s="1"/>
  <c r="K26" i="111" a="1"/>
  <c r="K26" i="111" s="1"/>
  <c r="H24" i="111" a="1"/>
  <c r="H24" i="111" s="1"/>
  <c r="P20" i="111" a="1"/>
  <c r="P20" i="111" s="1"/>
  <c r="H20" i="111" a="1"/>
  <c r="H20" i="111" s="1"/>
  <c r="E17" i="111" a="1"/>
  <c r="E17" i="111" s="1"/>
  <c r="E21" i="111" a="1"/>
  <c r="E21" i="111" s="1"/>
  <c r="P23" i="111" a="1"/>
  <c r="P23" i="111" s="1"/>
  <c r="P25" i="111" a="1"/>
  <c r="P25" i="111" s="1"/>
  <c r="N17" i="111" a="1"/>
  <c r="N17" i="111" s="1"/>
  <c r="K21" i="111" a="1"/>
  <c r="K21" i="111" s="1"/>
  <c r="K23" i="111" a="1"/>
  <c r="K23" i="111" s="1"/>
  <c r="K25" i="111" a="1"/>
  <c r="K25" i="111" s="1"/>
  <c r="D21" i="111" a="1"/>
  <c r="D21" i="111" s="1"/>
  <c r="D22" i="111" a="1"/>
  <c r="D22" i="111" s="1"/>
  <c r="D23" i="111" a="1"/>
  <c r="D23" i="111" s="1"/>
  <c r="D24" i="111" a="1"/>
  <c r="D24" i="111" s="1"/>
  <c r="D25" i="111" a="1"/>
  <c r="D25" i="111" s="1"/>
  <c r="F26" i="111" a="1"/>
  <c r="F26" i="111" s="1"/>
  <c r="M22" i="111" a="1"/>
  <c r="M22" i="111" s="1"/>
  <c r="M24" i="111" a="1"/>
  <c r="M24" i="111" s="1"/>
  <c r="L26" i="111" a="1"/>
  <c r="L26" i="111" s="1"/>
  <c r="K20" i="111" a="1"/>
  <c r="K20" i="111" s="1"/>
  <c r="N22" i="111" a="1"/>
  <c r="N22" i="111" s="1"/>
  <c r="N24" i="111" a="1"/>
  <c r="N24" i="111" s="1"/>
  <c r="L17" i="111" a="1"/>
  <c r="L17" i="111" s="1"/>
  <c r="G17" i="111" a="1"/>
  <c r="G17" i="111" s="1"/>
  <c r="G19" i="111" a="1"/>
  <c r="G19" i="111" s="1"/>
  <c r="G20" i="111" a="1"/>
  <c r="G20" i="111" s="1"/>
  <c r="G21" i="111" a="1"/>
  <c r="G21" i="111" s="1"/>
  <c r="G22" i="111" a="1"/>
  <c r="G22" i="111" s="1"/>
  <c r="G23" i="111" a="1"/>
  <c r="G23" i="111" s="1"/>
  <c r="G24" i="111" a="1"/>
  <c r="G24" i="111" s="1"/>
  <c r="G25" i="111" a="1"/>
  <c r="G25" i="111" s="1"/>
  <c r="E26" i="111" a="1"/>
  <c r="E26" i="111" s="1"/>
  <c r="S26" i="111" a="1"/>
  <c r="S26" i="111" s="1"/>
  <c r="F24" i="108" a="1"/>
  <c r="F24" i="108" s="1"/>
  <c r="S20" i="108" a="1"/>
  <c r="S20" i="108" s="1"/>
  <c r="P21" i="108" a="1"/>
  <c r="P21" i="108" s="1"/>
  <c r="J22" i="108" a="1"/>
  <c r="J22" i="108" s="1"/>
  <c r="R25" i="108" a="1"/>
  <c r="R25" i="108" s="1"/>
  <c r="D17" i="108" a="1"/>
  <c r="D17" i="108" s="1"/>
  <c r="D25" i="108" a="1"/>
  <c r="D25" i="108" s="1"/>
  <c r="M24" i="108" a="1"/>
  <c r="M24" i="108" s="1"/>
  <c r="Q22" i="108" a="1"/>
  <c r="Q22" i="108" s="1"/>
  <c r="K25" i="108" a="1"/>
  <c r="K25" i="108" s="1"/>
  <c r="Q25" i="108" a="1"/>
  <c r="Q25" i="108" s="1"/>
  <c r="D26" i="108" a="1"/>
  <c r="D26" i="108" s="1"/>
  <c r="O22" i="108" a="1"/>
  <c r="O22" i="108" s="1"/>
  <c r="L24" i="108" a="1"/>
  <c r="L24" i="108" s="1"/>
  <c r="F19" i="105" a="1"/>
  <c r="F19" i="105" s="1"/>
  <c r="F19" i="106" a="1"/>
  <c r="F19" i="106" s="1"/>
  <c r="S15" i="105" a="1"/>
  <c r="S15" i="105" s="1"/>
  <c r="F19" i="104" a="1"/>
  <c r="F19" i="104" s="1"/>
  <c r="V21" i="39"/>
  <c r="V17" i="39"/>
  <c r="S15" i="104" s="1" a="1"/>
  <c r="S15" i="104" s="1"/>
  <c r="P28" i="39"/>
  <c r="M23" i="103" s="1" a="1"/>
  <c r="M23" i="103" s="1"/>
  <c r="P20" i="39"/>
  <c r="Q26" i="39"/>
  <c r="N21" i="103" s="1" a="1"/>
  <c r="N21" i="103" s="1"/>
  <c r="Q22" i="39"/>
  <c r="Q18" i="39"/>
  <c r="R28" i="39"/>
  <c r="O23" i="103" s="1" a="1"/>
  <c r="O23" i="103" s="1"/>
  <c r="R20" i="39"/>
  <c r="S26" i="39"/>
  <c r="P21" i="103" s="1" a="1"/>
  <c r="P21" i="103" s="1"/>
  <c r="H32" i="39"/>
  <c r="E27" i="103" s="1" a="1"/>
  <c r="E27" i="103" s="1"/>
  <c r="H28" i="39"/>
  <c r="E23" i="103" s="1" a="1"/>
  <c r="E23" i="103" s="1"/>
  <c r="H20" i="39"/>
  <c r="I30" i="39"/>
  <c r="F25" i="103" s="1" a="1"/>
  <c r="F25" i="103" s="1"/>
  <c r="I26" i="39"/>
  <c r="F21" i="103" s="1" a="1"/>
  <c r="F21" i="103" s="1"/>
  <c r="I22" i="39"/>
  <c r="I18" i="39"/>
  <c r="J32" i="39"/>
  <c r="G27" i="103" s="1" a="1"/>
  <c r="G27" i="103" s="1"/>
  <c r="J28" i="39"/>
  <c r="G23" i="103" s="1" a="1"/>
  <c r="G23" i="103" s="1"/>
  <c r="J20" i="39"/>
  <c r="K30" i="39"/>
  <c r="H25" i="103" s="1" a="1"/>
  <c r="H25" i="103" s="1"/>
  <c r="K26" i="39"/>
  <c r="H21" i="103" s="1" a="1"/>
  <c r="H21" i="103" s="1"/>
  <c r="K22" i="39"/>
  <c r="K18" i="39"/>
  <c r="L32" i="39"/>
  <c r="I27" i="103" s="1" a="1"/>
  <c r="I27" i="103" s="1"/>
  <c r="L28" i="39"/>
  <c r="I23" i="103" s="1" a="1"/>
  <c r="I23" i="103" s="1"/>
  <c r="L20" i="39"/>
  <c r="M30" i="39"/>
  <c r="J25" i="103" s="1" a="1"/>
  <c r="J25" i="103" s="1"/>
  <c r="M26" i="39"/>
  <c r="J21" i="103" s="1" a="1"/>
  <c r="J21" i="103" s="1"/>
  <c r="M22" i="39"/>
  <c r="M18" i="39"/>
  <c r="N32" i="39"/>
  <c r="K27" i="103" s="1" a="1"/>
  <c r="K27" i="103" s="1"/>
  <c r="N28" i="39"/>
  <c r="K23" i="103" s="1" a="1"/>
  <c r="K23" i="103" s="1"/>
  <c r="N20" i="39"/>
  <c r="O30" i="39"/>
  <c r="L25" i="103" s="1" a="1"/>
  <c r="L25" i="103" s="1"/>
  <c r="O26" i="39"/>
  <c r="L21" i="103" s="1" a="1"/>
  <c r="L21" i="103" s="1"/>
  <c r="O22" i="39"/>
  <c r="O18" i="39"/>
  <c r="P32" i="39"/>
  <c r="M27" i="103" s="1" a="1"/>
  <c r="M27" i="103" s="1"/>
  <c r="S22" i="39"/>
  <c r="S18" i="39"/>
  <c r="T32" i="39"/>
  <c r="Q27" i="103" s="1" a="1"/>
  <c r="Q27" i="103" s="1"/>
  <c r="T28" i="39"/>
  <c r="Q23" i="103" s="1" a="1"/>
  <c r="Q23" i="103" s="1"/>
  <c r="T20" i="39"/>
  <c r="T37" i="39"/>
  <c r="Q32" i="103" s="1" a="1"/>
  <c r="Q32" i="103" s="1"/>
  <c r="T21" i="39"/>
  <c r="T17" i="39"/>
  <c r="Q15" i="104" s="1" a="1"/>
  <c r="Q15" i="104" s="1"/>
  <c r="U39" i="39"/>
  <c r="U35" i="39"/>
  <c r="R30" i="103" s="1" a="1"/>
  <c r="R30" i="103" s="1"/>
  <c r="V37" i="39"/>
  <c r="S32" i="103" s="1" a="1"/>
  <c r="S32" i="103" s="1"/>
  <c r="S39" i="39"/>
  <c r="S19" i="39"/>
  <c r="P15" i="103" s="1" a="1"/>
  <c r="P15" i="103" s="1"/>
  <c r="M37" i="39"/>
  <c r="J32" i="103" s="1" a="1"/>
  <c r="J32" i="103" s="1"/>
  <c r="N39" i="39"/>
  <c r="N35" i="39"/>
  <c r="K30" i="103" s="1" a="1"/>
  <c r="K30" i="103" s="1"/>
  <c r="O37" i="39"/>
  <c r="L32" i="103" s="1" a="1"/>
  <c r="L32" i="103" s="1"/>
  <c r="P39" i="39"/>
  <c r="P35" i="39"/>
  <c r="M30" i="103" s="1" a="1"/>
  <c r="M30" i="103" s="1"/>
  <c r="Q37" i="39"/>
  <c r="N32" i="103" s="1" a="1"/>
  <c r="N32" i="103" s="1"/>
  <c r="R39" i="39"/>
  <c r="R35" i="39"/>
  <c r="O30" i="103" s="1" a="1"/>
  <c r="O30" i="103" s="1"/>
  <c r="S37" i="39"/>
  <c r="P32" i="103" s="1" a="1"/>
  <c r="P32" i="103" s="1"/>
  <c r="T39" i="39"/>
  <c r="T35" i="39"/>
  <c r="Q30" i="103" s="1" a="1"/>
  <c r="Q30" i="103" s="1"/>
  <c r="U37" i="39"/>
  <c r="R32" i="103" s="1" a="1"/>
  <c r="R32" i="103" s="1"/>
  <c r="V39" i="39"/>
  <c r="V35" i="39"/>
  <c r="S30" i="103" s="1" a="1"/>
  <c r="S30" i="103" s="1"/>
  <c r="V19" i="39"/>
  <c r="S15" i="103" s="1" a="1"/>
  <c r="S15" i="103" s="1"/>
  <c r="H37" i="39"/>
  <c r="E32" i="103" s="1" a="1"/>
  <c r="E32" i="103" s="1"/>
  <c r="H25" i="39"/>
  <c r="H21" i="39"/>
  <c r="H17" i="39"/>
  <c r="E15" i="104" s="1" a="1"/>
  <c r="E15" i="104" s="1"/>
  <c r="I39" i="39"/>
  <c r="I35" i="39"/>
  <c r="F30" i="103" s="1" a="1"/>
  <c r="F30" i="103" s="1"/>
  <c r="J37" i="39"/>
  <c r="G32" i="103" s="1" a="1"/>
  <c r="G32" i="103" s="1"/>
  <c r="J21" i="39"/>
  <c r="J17" i="39"/>
  <c r="G15" i="104" s="1" a="1"/>
  <c r="G15" i="104" s="1"/>
  <c r="K39" i="39"/>
  <c r="K35" i="39"/>
  <c r="H30" i="103" s="1" a="1"/>
  <c r="H30" i="103" s="1"/>
  <c r="L37" i="39"/>
  <c r="I32" i="103" s="1" a="1"/>
  <c r="I32" i="103" s="1"/>
  <c r="L21" i="39"/>
  <c r="L17" i="39"/>
  <c r="I15" i="104" s="1" a="1"/>
  <c r="I15" i="104" s="1"/>
  <c r="M39" i="39"/>
  <c r="M35" i="39"/>
  <c r="J30" i="103" s="1" a="1"/>
  <c r="J30" i="103" s="1"/>
  <c r="N37" i="39"/>
  <c r="K32" i="103" s="1" a="1"/>
  <c r="K32" i="103" s="1"/>
  <c r="N21" i="39"/>
  <c r="N17" i="39"/>
  <c r="K15" i="104" s="1" a="1"/>
  <c r="K15" i="104" s="1"/>
  <c r="O39" i="39"/>
  <c r="O35" i="39"/>
  <c r="L30" i="103" s="1" a="1"/>
  <c r="L30" i="103" s="1"/>
  <c r="O19" i="39"/>
  <c r="L15" i="103" s="1" a="1"/>
  <c r="L15" i="103" s="1"/>
  <c r="P37" i="39"/>
  <c r="M32" i="103" s="1" a="1"/>
  <c r="M32" i="103" s="1"/>
  <c r="P21" i="39"/>
  <c r="P17" i="39"/>
  <c r="M15" i="104" s="1" a="1"/>
  <c r="M15" i="104" s="1"/>
  <c r="Q39" i="39"/>
  <c r="Q35" i="39"/>
  <c r="N30" i="103" s="1" a="1"/>
  <c r="N30" i="103" s="1"/>
  <c r="Q19" i="39"/>
  <c r="N15" i="103" s="1" a="1"/>
  <c r="N15" i="103" s="1"/>
  <c r="R37" i="39"/>
  <c r="O32" i="103" s="1" a="1"/>
  <c r="O32" i="103" s="1"/>
  <c r="R21" i="39"/>
  <c r="R17" i="39"/>
  <c r="O15" i="104" s="1" a="1"/>
  <c r="O15" i="104" s="1"/>
  <c r="S35" i="39"/>
  <c r="P30" i="103" s="1" a="1"/>
  <c r="P30" i="103" s="1"/>
  <c r="L17" i="3"/>
  <c r="M15" i="47"/>
  <c r="M15" i="43"/>
  <c r="K17" i="3"/>
  <c r="L15" i="47"/>
  <c r="L15" i="43"/>
  <c r="T12" i="39"/>
  <c r="Q15" i="105" s="1" a="1"/>
  <c r="Q15" i="105" s="1"/>
  <c r="U34" i="39"/>
  <c r="R29" i="103" s="1" a="1"/>
  <c r="R29" i="103" s="1"/>
  <c r="U30" i="39"/>
  <c r="R25" i="103" s="1" a="1"/>
  <c r="R25" i="103" s="1"/>
  <c r="U26" i="39"/>
  <c r="R21" i="103" s="1" a="1"/>
  <c r="R21" i="103" s="1"/>
  <c r="U22" i="39"/>
  <c r="U18" i="39"/>
  <c r="V32" i="39"/>
  <c r="S27" i="103" s="1" a="1"/>
  <c r="S27" i="103" s="1"/>
  <c r="V28" i="39"/>
  <c r="S23" i="103" s="1" a="1"/>
  <c r="S23" i="103" s="1"/>
  <c r="V20" i="39"/>
  <c r="H39" i="39"/>
  <c r="H35" i="39"/>
  <c r="E30" i="103" s="1" a="1"/>
  <c r="E30" i="103" s="1"/>
  <c r="I37" i="39"/>
  <c r="F32" i="103" s="1" a="1"/>
  <c r="F32" i="103" s="1"/>
  <c r="J39" i="39"/>
  <c r="J35" i="39"/>
  <c r="G30" i="103" s="1" a="1"/>
  <c r="G30" i="103" s="1"/>
  <c r="K37" i="39"/>
  <c r="H32" i="103" s="1" a="1"/>
  <c r="H32" i="103" s="1"/>
  <c r="L39" i="39"/>
  <c r="L35" i="39"/>
  <c r="I30" i="103" s="1" a="1"/>
  <c r="I30" i="103" s="1"/>
  <c r="H38" i="39"/>
  <c r="E33" i="103" s="1" a="1"/>
  <c r="E33" i="103" s="1"/>
  <c r="H34" i="39"/>
  <c r="E29" i="103" s="1" a="1"/>
  <c r="E29" i="103" s="1"/>
  <c r="I36" i="39"/>
  <c r="F31" i="103" s="1" a="1"/>
  <c r="F31" i="103" s="1"/>
  <c r="J38" i="39"/>
  <c r="G33" i="103" s="1" a="1"/>
  <c r="G33" i="103" s="1"/>
  <c r="J34" i="39"/>
  <c r="G29" i="103" s="1" a="1"/>
  <c r="G29" i="103" s="1"/>
  <c r="L38" i="39"/>
  <c r="I33" i="103" s="1" a="1"/>
  <c r="I33" i="103" s="1"/>
  <c r="L34" i="39"/>
  <c r="I29" i="103" s="1" a="1"/>
  <c r="I29" i="103" s="1"/>
  <c r="N38" i="39"/>
  <c r="K33" i="103" s="1" a="1"/>
  <c r="K33" i="103" s="1"/>
  <c r="N34" i="39"/>
  <c r="K29" i="103" s="1" a="1"/>
  <c r="K29" i="103" s="1"/>
  <c r="P38" i="39"/>
  <c r="M33" i="103" s="1" a="1"/>
  <c r="M33" i="103" s="1"/>
  <c r="P34" i="39"/>
  <c r="M29" i="103" s="1" a="1"/>
  <c r="M29" i="103" s="1"/>
  <c r="R38" i="39"/>
  <c r="O33" i="103" s="1" a="1"/>
  <c r="O33" i="103" s="1"/>
  <c r="R34" i="39"/>
  <c r="O29" i="103" s="1" a="1"/>
  <c r="O29" i="103" s="1"/>
  <c r="T38" i="39"/>
  <c r="Q33" i="103" s="1" a="1"/>
  <c r="Q33" i="103" s="1"/>
  <c r="T34" i="39"/>
  <c r="Q29" i="103" s="1" a="1"/>
  <c r="Q29" i="103" s="1"/>
  <c r="V38" i="39"/>
  <c r="S33" i="103" s="1" a="1"/>
  <c r="S33" i="103" s="1"/>
  <c r="V34" i="39"/>
  <c r="S29" i="103" s="1" a="1"/>
  <c r="S29" i="103" s="1"/>
  <c r="H15" i="39"/>
  <c r="P15" i="39"/>
  <c r="R15" i="39"/>
  <c r="T15" i="39"/>
  <c r="H30" i="39"/>
  <c r="E25" i="103" s="1" a="1"/>
  <c r="E25" i="103" s="1"/>
  <c r="H26" i="39"/>
  <c r="E21" i="103" s="1" a="1"/>
  <c r="E21" i="103" s="1"/>
  <c r="J30" i="39"/>
  <c r="G25" i="103" s="1" a="1"/>
  <c r="G25" i="103" s="1"/>
  <c r="J26" i="39"/>
  <c r="G21" i="103" s="1" a="1"/>
  <c r="G21" i="103" s="1"/>
  <c r="L30" i="39"/>
  <c r="I25" i="103" s="1" a="1"/>
  <c r="I25" i="103" s="1"/>
  <c r="L26" i="39"/>
  <c r="I21" i="103" s="1" a="1"/>
  <c r="I21" i="103" s="1"/>
  <c r="N30" i="39"/>
  <c r="K25" i="103" s="1" a="1"/>
  <c r="K25" i="103" s="1"/>
  <c r="N26" i="39"/>
  <c r="K21" i="103" s="1" a="1"/>
  <c r="K21" i="103" s="1"/>
  <c r="O32" i="39"/>
  <c r="L27" i="103" s="1" a="1"/>
  <c r="L27" i="103" s="1"/>
  <c r="O28" i="39"/>
  <c r="L23" i="103" s="1" a="1"/>
  <c r="L23" i="103" s="1"/>
  <c r="O20" i="39"/>
  <c r="P30" i="39"/>
  <c r="M25" i="103" s="1" a="1"/>
  <c r="M25" i="103" s="1"/>
  <c r="P26" i="39"/>
  <c r="M21" i="103" s="1" a="1"/>
  <c r="M21" i="103" s="1"/>
  <c r="Q32" i="39"/>
  <c r="N27" i="103" s="1" a="1"/>
  <c r="N27" i="103" s="1"/>
  <c r="Q28" i="39"/>
  <c r="N23" i="103" s="1" a="1"/>
  <c r="N23" i="103" s="1"/>
  <c r="Q20" i="39"/>
  <c r="R30" i="39"/>
  <c r="O25" i="103" s="1" a="1"/>
  <c r="O25" i="103" s="1"/>
  <c r="R26" i="39"/>
  <c r="O21" i="103" s="1" a="1"/>
  <c r="O21" i="103" s="1"/>
  <c r="S32" i="39"/>
  <c r="P27" i="103" s="1" a="1"/>
  <c r="P27" i="103" s="1"/>
  <c r="S28" i="39"/>
  <c r="P23" i="103" s="1" a="1"/>
  <c r="P23" i="103" s="1"/>
  <c r="S20" i="39"/>
  <c r="T30" i="39"/>
  <c r="Q25" i="103" s="1" a="1"/>
  <c r="Q25" i="103" s="1"/>
  <c r="T26" i="39"/>
  <c r="Q21" i="103" s="1" a="1"/>
  <c r="Q21" i="103" s="1"/>
  <c r="U32" i="39"/>
  <c r="R27" i="103" s="1" a="1"/>
  <c r="R27" i="103" s="1"/>
  <c r="U28" i="39"/>
  <c r="R23" i="103" s="1" a="1"/>
  <c r="R23" i="103" s="1"/>
  <c r="U20" i="39"/>
  <c r="V30" i="39"/>
  <c r="S25" i="103" s="1" a="1"/>
  <c r="S25" i="103" s="1"/>
  <c r="V26" i="39"/>
  <c r="S21" i="103" s="1" a="1"/>
  <c r="S21" i="103" s="1"/>
  <c r="V18" i="39"/>
  <c r="D7" i="43"/>
  <c r="Q4" i="1"/>
  <c r="I12" i="90"/>
  <c r="R12" i="54"/>
  <c r="K6" i="39"/>
  <c r="H22" i="39"/>
  <c r="H18" i="39"/>
  <c r="J22" i="39"/>
  <c r="J18" i="39"/>
  <c r="L22" i="39"/>
  <c r="L18" i="39"/>
  <c r="N22" i="39"/>
  <c r="N18" i="39"/>
  <c r="P22" i="39"/>
  <c r="P18" i="39"/>
  <c r="R22" i="39"/>
  <c r="R18" i="39"/>
  <c r="T22" i="39"/>
  <c r="T18" i="39"/>
  <c r="V22" i="39"/>
  <c r="R19" i="39"/>
  <c r="O15" i="103" s="1" a="1"/>
  <c r="O15" i="103" s="1"/>
  <c r="T19" i="39"/>
  <c r="Q15" i="103" s="1" a="1"/>
  <c r="Q15" i="103" s="1"/>
  <c r="J12" i="39"/>
  <c r="G15" i="105" s="1" a="1"/>
  <c r="G15" i="105" s="1"/>
  <c r="L12" i="39"/>
  <c r="I15" i="105" s="1" a="1"/>
  <c r="I15" i="105" s="1"/>
  <c r="N12" i="39"/>
  <c r="K15" i="105" s="1" a="1"/>
  <c r="K15" i="105" s="1"/>
  <c r="P12" i="39"/>
  <c r="M15" i="105" s="1" a="1"/>
  <c r="M15" i="105" s="1"/>
  <c r="R12" i="39"/>
  <c r="O15" i="105" s="1" a="1"/>
  <c r="O15" i="105" s="1"/>
  <c r="H12" i="39"/>
  <c r="E15" i="105" s="1" a="1"/>
  <c r="E15" i="105" s="1"/>
  <c r="H19" i="39"/>
  <c r="E15" i="103" s="1" a="1"/>
  <c r="E15" i="103" s="1"/>
  <c r="J19" i="39"/>
  <c r="G15" i="103" s="1" a="1"/>
  <c r="G15" i="103" s="1"/>
  <c r="L19" i="39"/>
  <c r="I15" i="103" s="1" a="1"/>
  <c r="I15" i="103" s="1"/>
  <c r="N19" i="39"/>
  <c r="K15" i="103" s="1" a="1"/>
  <c r="K15" i="103" s="1"/>
  <c r="P19" i="39"/>
  <c r="M15" i="103" s="1" a="1"/>
  <c r="M15" i="103" s="1"/>
  <c r="H10" i="39"/>
  <c r="E19" i="107" s="1" a="1"/>
  <c r="E19" i="107" s="1"/>
  <c r="P16" i="39"/>
  <c r="M15" i="106" s="1" a="1"/>
  <c r="M15" i="106" s="1"/>
  <c r="R16" i="39"/>
  <c r="O15" i="106" s="1" a="1"/>
  <c r="O15" i="106" s="1"/>
  <c r="H16" i="39"/>
  <c r="E15" i="106" s="1" a="1"/>
  <c r="E15" i="106" s="1"/>
  <c r="J16" i="39"/>
  <c r="G15" i="106" s="1" a="1"/>
  <c r="G15" i="106" s="1"/>
  <c r="L16" i="39"/>
  <c r="I15" i="106" s="1" a="1"/>
  <c r="I15" i="106" s="1"/>
  <c r="N16" i="39"/>
  <c r="K15" i="106" s="1" a="1"/>
  <c r="K15" i="106" s="1"/>
  <c r="T16" i="39"/>
  <c r="Q15" i="106" s="1" a="1"/>
  <c r="Q15" i="106" s="1"/>
  <c r="V9" i="39"/>
  <c r="S18" i="107" s="1" a="1"/>
  <c r="S18" i="107" s="1"/>
  <c r="V8" i="39"/>
  <c r="S17" i="107" s="1" a="1"/>
  <c r="S17" i="107" s="1"/>
  <c r="V14" i="39"/>
  <c r="H14" i="39"/>
  <c r="V33" i="39"/>
  <c r="S28" i="103" s="1" a="1"/>
  <c r="S28" i="103" s="1"/>
  <c r="V29" i="39"/>
  <c r="S24" i="103" s="1" a="1"/>
  <c r="S24" i="103" s="1"/>
  <c r="V16" i="39"/>
  <c r="S15" i="106" s="1" a="1"/>
  <c r="S15" i="106" s="1"/>
  <c r="V7" i="39"/>
  <c r="S16" i="107" s="1" a="1"/>
  <c r="S16" i="107" s="1"/>
  <c r="N14" i="39"/>
  <c r="H33" i="39"/>
  <c r="E28" i="103" s="1" a="1"/>
  <c r="E28" i="103" s="1"/>
  <c r="H29" i="39"/>
  <c r="E24" i="103" s="1" a="1"/>
  <c r="E24" i="103" s="1"/>
  <c r="H13" i="39"/>
  <c r="J33" i="39"/>
  <c r="G28" i="103" s="1" a="1"/>
  <c r="G28" i="103" s="1"/>
  <c r="J29" i="39"/>
  <c r="G24" i="103" s="1" a="1"/>
  <c r="G24" i="103" s="1"/>
  <c r="J14" i="39"/>
  <c r="L14" i="39"/>
  <c r="O16" i="39"/>
  <c r="L15" i="106" s="1" a="1"/>
  <c r="L15" i="106" s="1"/>
  <c r="P14" i="39"/>
  <c r="R14" i="39"/>
  <c r="T14" i="39"/>
  <c r="L33" i="39"/>
  <c r="I28" i="103" s="1" a="1"/>
  <c r="I28" i="103" s="1"/>
  <c r="L29" i="39"/>
  <c r="I24" i="103" s="1" a="1"/>
  <c r="I24" i="103" s="1"/>
  <c r="N33" i="39"/>
  <c r="K28" i="103" s="1" a="1"/>
  <c r="K28" i="103" s="1"/>
  <c r="N29" i="39"/>
  <c r="K24" i="103" s="1" a="1"/>
  <c r="K24" i="103" s="1"/>
  <c r="O31" i="39"/>
  <c r="L26" i="103" s="1" a="1"/>
  <c r="L26" i="103" s="1"/>
  <c r="O23" i="39"/>
  <c r="P33" i="39"/>
  <c r="M28" i="103" s="1" a="1"/>
  <c r="M28" i="103" s="1"/>
  <c r="P29" i="39"/>
  <c r="M24" i="103" s="1" a="1"/>
  <c r="M24" i="103" s="1"/>
  <c r="Q31" i="39"/>
  <c r="N26" i="103" s="1" a="1"/>
  <c r="N26" i="103" s="1"/>
  <c r="Q23" i="39"/>
  <c r="R33" i="39"/>
  <c r="O28" i="103" s="1" a="1"/>
  <c r="O28" i="103" s="1"/>
  <c r="R29" i="39"/>
  <c r="O24" i="103" s="1" a="1"/>
  <c r="O24" i="103" s="1"/>
  <c r="S31" i="39"/>
  <c r="P26" i="103" s="1" a="1"/>
  <c r="P26" i="103" s="1"/>
  <c r="S23" i="39"/>
  <c r="T33" i="39"/>
  <c r="Q28" i="103" s="1" a="1"/>
  <c r="Q28" i="103" s="1"/>
  <c r="T29" i="39"/>
  <c r="Q24" i="103" s="1" a="1"/>
  <c r="Q24" i="103" s="1"/>
  <c r="U31" i="39"/>
  <c r="R26" i="103" s="1" a="1"/>
  <c r="R26" i="103" s="1"/>
  <c r="H9" i="39"/>
  <c r="E18" i="107" s="1" a="1"/>
  <c r="E18" i="107" s="1"/>
  <c r="J9" i="39"/>
  <c r="G18" i="107" s="1" a="1"/>
  <c r="G18" i="107" s="1"/>
  <c r="L9" i="39"/>
  <c r="I18" i="107" s="1" a="1"/>
  <c r="I18" i="107" s="1"/>
  <c r="N9" i="39"/>
  <c r="K18" i="107" s="1" a="1"/>
  <c r="K18" i="107" s="1"/>
  <c r="P9" i="39"/>
  <c r="M18" i="107" s="1" a="1"/>
  <c r="M18" i="107" s="1"/>
  <c r="R9" i="39"/>
  <c r="O18" i="107" s="1" a="1"/>
  <c r="O18" i="107" s="1"/>
  <c r="I14" i="39"/>
  <c r="J8" i="39"/>
  <c r="G17" i="107" s="1" a="1"/>
  <c r="G17" i="107" s="1"/>
  <c r="K14" i="39"/>
  <c r="L8" i="39"/>
  <c r="I17" i="107" s="1" a="1"/>
  <c r="I17" i="107" s="1"/>
  <c r="M14" i="39"/>
  <c r="N8" i="39"/>
  <c r="K17" i="107" s="1" a="1"/>
  <c r="K17" i="107" s="1"/>
  <c r="O14" i="39"/>
  <c r="P8" i="39"/>
  <c r="M17" i="107" s="1" a="1"/>
  <c r="M17" i="107" s="1"/>
  <c r="Q14" i="39"/>
  <c r="R8" i="39"/>
  <c r="O17" i="107" s="1" a="1"/>
  <c r="O17" i="107" s="1"/>
  <c r="S14" i="39"/>
  <c r="T8" i="39"/>
  <c r="Q17" i="107" s="1" a="1"/>
  <c r="Q17" i="107" s="1"/>
  <c r="U14" i="39"/>
  <c r="H24" i="39"/>
  <c r="H8" i="39"/>
  <c r="E17" i="107" s="1" a="1"/>
  <c r="E17" i="107" s="1"/>
  <c r="H31" i="39"/>
  <c r="E26" i="103" s="1" a="1"/>
  <c r="E26" i="103" s="1"/>
  <c r="H27" i="39"/>
  <c r="E22" i="103" s="1" a="1"/>
  <c r="E22" i="103" s="1"/>
  <c r="H23" i="39"/>
  <c r="J31" i="39"/>
  <c r="G26" i="103" s="1" a="1"/>
  <c r="G26" i="103" s="1"/>
  <c r="J23" i="39"/>
  <c r="L31" i="39"/>
  <c r="I26" i="103" s="1" a="1"/>
  <c r="I26" i="103" s="1"/>
  <c r="L23" i="39"/>
  <c r="N31" i="39"/>
  <c r="K26" i="103" s="1" a="1"/>
  <c r="K26" i="103" s="1"/>
  <c r="N23" i="39"/>
  <c r="O33" i="39"/>
  <c r="L28" i="103" s="1" a="1"/>
  <c r="L28" i="103" s="1"/>
  <c r="O29" i="39"/>
  <c r="L24" i="103" s="1" a="1"/>
  <c r="L24" i="103" s="1"/>
  <c r="P31" i="39"/>
  <c r="M26" i="103" s="1" a="1"/>
  <c r="M26" i="103" s="1"/>
  <c r="P23" i="39"/>
  <c r="Q33" i="39"/>
  <c r="N28" i="103" s="1" a="1"/>
  <c r="N28" i="103" s="1"/>
  <c r="Q29" i="39"/>
  <c r="N24" i="103" s="1" a="1"/>
  <c r="N24" i="103" s="1"/>
  <c r="R31" i="39"/>
  <c r="O26" i="103" s="1" a="1"/>
  <c r="O26" i="103" s="1"/>
  <c r="R23" i="39"/>
  <c r="S33" i="39"/>
  <c r="P28" i="103" s="1" a="1"/>
  <c r="P28" i="103" s="1"/>
  <c r="S29" i="39"/>
  <c r="P24" i="103" s="1" a="1"/>
  <c r="P24" i="103" s="1"/>
  <c r="T31" i="39"/>
  <c r="Q26" i="103" s="1" a="1"/>
  <c r="Q26" i="103" s="1"/>
  <c r="T23" i="39"/>
  <c r="U33" i="39"/>
  <c r="R28" i="103" s="1" a="1"/>
  <c r="R28" i="103" s="1"/>
  <c r="U29" i="39"/>
  <c r="R24" i="103" s="1" a="1"/>
  <c r="R24" i="103" s="1"/>
  <c r="V31" i="39"/>
  <c r="S26" i="103" s="1" a="1"/>
  <c r="S26" i="103" s="1"/>
  <c r="V23" i="39"/>
  <c r="I32" i="39"/>
  <c r="F27" i="103" s="1" a="1"/>
  <c r="F27" i="103" s="1"/>
  <c r="I28" i="39"/>
  <c r="F23" i="103" s="1" a="1"/>
  <c r="F23" i="103" s="1"/>
  <c r="I24" i="39"/>
  <c r="F19" i="103" s="1" a="1"/>
  <c r="F19" i="103" s="1"/>
  <c r="I20" i="39"/>
  <c r="I16" i="39"/>
  <c r="F15" i="106" s="1" a="1"/>
  <c r="F15" i="106" s="1"/>
  <c r="I12" i="39"/>
  <c r="F15" i="105" s="1" a="1"/>
  <c r="F15" i="105" s="1"/>
  <c r="I8" i="39"/>
  <c r="F17" i="107" s="1" a="1"/>
  <c r="F17" i="107" s="1"/>
  <c r="K32" i="39"/>
  <c r="H27" i="103" s="1" a="1"/>
  <c r="H27" i="103" s="1"/>
  <c r="K28" i="39"/>
  <c r="H23" i="103" s="1" a="1"/>
  <c r="H23" i="103" s="1"/>
  <c r="K20" i="39"/>
  <c r="K16" i="39"/>
  <c r="K12" i="39"/>
  <c r="K8" i="39"/>
  <c r="H17" i="107" s="1" a="1"/>
  <c r="H17" i="107" s="1"/>
  <c r="M32" i="39"/>
  <c r="J27" i="103" s="1" a="1"/>
  <c r="J27" i="103" s="1"/>
  <c r="M28" i="39"/>
  <c r="J23" i="103" s="1" a="1"/>
  <c r="J23" i="103" s="1"/>
  <c r="M20" i="39"/>
  <c r="M16" i="39"/>
  <c r="J15" i="106" s="1" a="1"/>
  <c r="J15" i="106" s="1"/>
  <c r="M12" i="39"/>
  <c r="J15" i="105" s="1" a="1"/>
  <c r="J15" i="105" s="1"/>
  <c r="M8" i="39"/>
  <c r="J17" i="107" s="1" a="1"/>
  <c r="J17" i="107" s="1"/>
  <c r="O12" i="39"/>
  <c r="L15" i="105" s="1" a="1"/>
  <c r="L15" i="105" s="1"/>
  <c r="O8" i="39"/>
  <c r="L17" i="107" s="1" a="1"/>
  <c r="L17" i="107" s="1"/>
  <c r="Q16" i="39"/>
  <c r="N15" i="106" s="1" a="1"/>
  <c r="N15" i="106" s="1"/>
  <c r="Q12" i="39"/>
  <c r="N15" i="105" s="1" a="1"/>
  <c r="N15" i="105" s="1"/>
  <c r="Q8" i="39"/>
  <c r="N17" i="107" s="1" a="1"/>
  <c r="N17" i="107" s="1"/>
  <c r="S16" i="39"/>
  <c r="P15" i="106" s="1" a="1"/>
  <c r="P15" i="106" s="1"/>
  <c r="S12" i="39"/>
  <c r="P15" i="105" s="1" a="1"/>
  <c r="P15" i="105" s="1"/>
  <c r="S8" i="39"/>
  <c r="P17" i="107" s="1" a="1"/>
  <c r="P17" i="107" s="1"/>
  <c r="U16" i="39"/>
  <c r="R15" i="106" s="1" a="1"/>
  <c r="R15" i="106" s="1"/>
  <c r="U12" i="39"/>
  <c r="R15" i="105" s="1" a="1"/>
  <c r="R15" i="105" s="1"/>
  <c r="U8" i="39"/>
  <c r="R17" i="107" s="1" a="1"/>
  <c r="R17" i="107" s="1"/>
  <c r="I31" i="39"/>
  <c r="F26" i="103" s="1" a="1"/>
  <c r="F26" i="103" s="1"/>
  <c r="I27" i="39"/>
  <c r="F22" i="103" s="1" a="1"/>
  <c r="F22" i="103" s="1"/>
  <c r="I23" i="39"/>
  <c r="I19" i="39"/>
  <c r="F15" i="103" s="1" a="1"/>
  <c r="F15" i="103" s="1"/>
  <c r="I15" i="39"/>
  <c r="I11" i="39"/>
  <c r="F20" i="107" s="1" a="1"/>
  <c r="F20" i="107" s="1"/>
  <c r="I7" i="39"/>
  <c r="F16" i="107" s="1" a="1"/>
  <c r="F16" i="107" s="1"/>
  <c r="K31" i="39"/>
  <c r="H26" i="103" s="1" a="1"/>
  <c r="H26" i="103" s="1"/>
  <c r="K23" i="39"/>
  <c r="K19" i="39"/>
  <c r="K15" i="39"/>
  <c r="K11" i="39"/>
  <c r="H20" i="107" s="1" a="1"/>
  <c r="H20" i="107" s="1"/>
  <c r="K7" i="39"/>
  <c r="H16" i="107" s="1" a="1"/>
  <c r="H16" i="107" s="1"/>
  <c r="M31" i="39"/>
  <c r="J26" i="103" s="1" a="1"/>
  <c r="J26" i="103" s="1"/>
  <c r="M23" i="39"/>
  <c r="M19" i="39"/>
  <c r="J15" i="103" s="1" a="1"/>
  <c r="J15" i="103" s="1"/>
  <c r="M15" i="39"/>
  <c r="M11" i="39"/>
  <c r="J20" i="107" s="1" a="1"/>
  <c r="J20" i="107" s="1"/>
  <c r="M7" i="39"/>
  <c r="J16" i="107" s="1" a="1"/>
  <c r="J16" i="107" s="1"/>
  <c r="O15" i="39"/>
  <c r="O11" i="39"/>
  <c r="L20" i="107" s="1" a="1"/>
  <c r="L20" i="107" s="1"/>
  <c r="O7" i="39"/>
  <c r="L16" i="107" s="1" a="1"/>
  <c r="L16" i="107" s="1"/>
  <c r="Q15" i="39"/>
  <c r="Q11" i="39"/>
  <c r="N20" i="107" s="1" a="1"/>
  <c r="N20" i="107" s="1"/>
  <c r="Q7" i="39"/>
  <c r="N16" i="107" s="1" a="1"/>
  <c r="N16" i="107" s="1"/>
  <c r="S15" i="39"/>
  <c r="S11" i="39"/>
  <c r="P20" i="107" s="1" a="1"/>
  <c r="P20" i="107" s="1"/>
  <c r="S7" i="39"/>
  <c r="P16" i="107" s="1" a="1"/>
  <c r="P16" i="107" s="1"/>
  <c r="T9" i="39"/>
  <c r="Q18" i="107" s="1" a="1"/>
  <c r="Q18" i="107" s="1"/>
  <c r="U23" i="39"/>
  <c r="U19" i="39"/>
  <c r="R15" i="103" s="1" a="1"/>
  <c r="R15" i="103" s="1"/>
  <c r="U15" i="39"/>
  <c r="U11" i="39"/>
  <c r="R20" i="107" s="1" a="1"/>
  <c r="R20" i="107" s="1"/>
  <c r="U7" i="39"/>
  <c r="R16" i="107" s="1" a="1"/>
  <c r="R16" i="107" s="1"/>
  <c r="H11" i="39"/>
  <c r="E20" i="107" s="1" a="1"/>
  <c r="E20" i="107" s="1"/>
  <c r="H7" i="39"/>
  <c r="E16" i="107" s="1" a="1"/>
  <c r="E16" i="107" s="1"/>
  <c r="I33" i="39"/>
  <c r="F28" i="103" s="1" a="1"/>
  <c r="F28" i="103" s="1"/>
  <c r="I29" i="39"/>
  <c r="F24" i="103" s="1" a="1"/>
  <c r="F24" i="103" s="1"/>
  <c r="I25" i="39"/>
  <c r="I21" i="39"/>
  <c r="I17" i="39"/>
  <c r="F15" i="104" s="1" a="1"/>
  <c r="F15" i="104" s="1"/>
  <c r="I13" i="39"/>
  <c r="I9" i="39"/>
  <c r="F18" i="107" s="1" a="1"/>
  <c r="F18" i="107" s="1"/>
  <c r="J15" i="39"/>
  <c r="J11" i="39"/>
  <c r="G20" i="107" s="1" a="1"/>
  <c r="G20" i="107" s="1"/>
  <c r="J7" i="39"/>
  <c r="G16" i="107" s="1" a="1"/>
  <c r="G16" i="107" s="1"/>
  <c r="K33" i="39"/>
  <c r="H28" i="103" s="1" a="1"/>
  <c r="H28" i="103" s="1"/>
  <c r="K29" i="39"/>
  <c r="H24" i="103" s="1" a="1"/>
  <c r="H24" i="103" s="1"/>
  <c r="K21" i="39"/>
  <c r="K17" i="39"/>
  <c r="K9" i="39"/>
  <c r="H18" i="107" s="1" a="1"/>
  <c r="H18" i="107" s="1"/>
  <c r="L15" i="39"/>
  <c r="L11" i="39"/>
  <c r="I20" i="107" s="1" a="1"/>
  <c r="I20" i="107" s="1"/>
  <c r="L7" i="39"/>
  <c r="I16" i="107" s="1" a="1"/>
  <c r="I16" i="107" s="1"/>
  <c r="M33" i="39"/>
  <c r="J28" i="103" s="1" a="1"/>
  <c r="J28" i="103" s="1"/>
  <c r="M29" i="39"/>
  <c r="J24" i="103" s="1" a="1"/>
  <c r="J24" i="103" s="1"/>
  <c r="M21" i="39"/>
  <c r="M17" i="39"/>
  <c r="J15" i="104" s="1" a="1"/>
  <c r="J15" i="104" s="1"/>
  <c r="M9" i="39"/>
  <c r="J18" i="107" s="1" a="1"/>
  <c r="J18" i="107" s="1"/>
  <c r="N15" i="39"/>
  <c r="N11" i="39"/>
  <c r="K20" i="107" s="1" a="1"/>
  <c r="K20" i="107" s="1"/>
  <c r="N7" i="39"/>
  <c r="K16" i="107" s="1" a="1"/>
  <c r="K16" i="107" s="1"/>
  <c r="O21" i="39"/>
  <c r="O17" i="39"/>
  <c r="L15" i="104" s="1" a="1"/>
  <c r="L15" i="104" s="1"/>
  <c r="O9" i="39"/>
  <c r="L18" i="107" s="1" a="1"/>
  <c r="L18" i="107" s="1"/>
  <c r="P11" i="39"/>
  <c r="M20" i="107" s="1" a="1"/>
  <c r="M20" i="107" s="1"/>
  <c r="P7" i="39"/>
  <c r="M16" i="107" s="1" a="1"/>
  <c r="M16" i="107" s="1"/>
  <c r="Q21" i="39"/>
  <c r="Q17" i="39"/>
  <c r="N15" i="104" s="1" a="1"/>
  <c r="N15" i="104" s="1"/>
  <c r="Q9" i="39"/>
  <c r="N18" i="107" s="1" a="1"/>
  <c r="N18" i="107" s="1"/>
  <c r="R11" i="39"/>
  <c r="O20" i="107" s="1" a="1"/>
  <c r="O20" i="107" s="1"/>
  <c r="R7" i="39"/>
  <c r="O16" i="107" s="1" a="1"/>
  <c r="O16" i="107" s="1"/>
  <c r="S21" i="39"/>
  <c r="S17" i="39"/>
  <c r="P15" i="104" s="1" a="1"/>
  <c r="P15" i="104" s="1"/>
  <c r="S9" i="39"/>
  <c r="P18" i="107" s="1" a="1"/>
  <c r="P18" i="107" s="1"/>
  <c r="T11" i="39"/>
  <c r="Q20" i="107" s="1" a="1"/>
  <c r="Q20" i="107" s="1"/>
  <c r="T7" i="39"/>
  <c r="Q16" i="107" s="1" a="1"/>
  <c r="Q16" i="107" s="1"/>
  <c r="U21" i="39"/>
  <c r="U17" i="39"/>
  <c r="R15" i="104" s="1" a="1"/>
  <c r="R15" i="104" s="1"/>
  <c r="U9" i="39"/>
  <c r="R18" i="107" s="1" a="1"/>
  <c r="R18" i="107" s="1"/>
  <c r="O36" i="70"/>
  <c r="G36" i="70"/>
  <c r="F36" i="70"/>
  <c r="E36" i="70"/>
  <c r="O29" i="70"/>
  <c r="F29" i="70"/>
  <c r="P28" i="70"/>
  <c r="J28" i="70"/>
  <c r="P26" i="70"/>
  <c r="J26" i="70"/>
  <c r="P24" i="70"/>
  <c r="N24" i="70"/>
  <c r="J20" i="70"/>
  <c r="J19" i="70"/>
  <c r="P17" i="70"/>
  <c r="J17" i="70"/>
  <c r="P14" i="70"/>
  <c r="J14" i="70"/>
  <c r="P9" i="70"/>
  <c r="J9" i="70"/>
  <c r="P7" i="70"/>
  <c r="Q7" i="70" s="1"/>
  <c r="N7" i="70"/>
  <c r="P6" i="70"/>
  <c r="P5" i="70"/>
  <c r="J5" i="70"/>
  <c r="P4" i="70"/>
  <c r="N4" i="70"/>
  <c r="J4" i="70"/>
  <c r="C39" i="12"/>
  <c r="L22" i="108" l="1" a="1"/>
  <c r="L22" i="108" s="1"/>
  <c r="O20" i="108" a="1"/>
  <c r="O20" i="108" s="1"/>
  <c r="R23" i="108" a="1"/>
  <c r="R23" i="108" s="1"/>
  <c r="H25" i="108" a="1"/>
  <c r="H25" i="108" s="1"/>
  <c r="K23" i="108" a="1"/>
  <c r="K23" i="108" s="1"/>
  <c r="I20" i="108" a="1"/>
  <c r="I20" i="108" s="1"/>
  <c r="J26" i="108" a="1"/>
  <c r="J26" i="108" s="1"/>
  <c r="D23" i="108" a="1"/>
  <c r="D23" i="108" s="1"/>
  <c r="G24" i="108" a="1"/>
  <c r="G24" i="108" s="1"/>
  <c r="M22" i="108" a="1"/>
  <c r="M22" i="108" s="1"/>
  <c r="I26" i="108" a="1"/>
  <c r="I26" i="108" s="1"/>
  <c r="M20" i="108" a="1"/>
  <c r="M20" i="108" s="1"/>
  <c r="F20" i="108" a="1"/>
  <c r="F20" i="108" s="1"/>
  <c r="F22" i="108" a="1"/>
  <c r="F22" i="108" s="1"/>
  <c r="Q17" i="111" a="1"/>
  <c r="Q17" i="111" s="1"/>
  <c r="S26" i="108" a="1"/>
  <c r="S26" i="108" s="1"/>
  <c r="L20" i="108" a="1"/>
  <c r="L20" i="108" s="1"/>
  <c r="Q24" i="108" a="1"/>
  <c r="Q24" i="108" s="1"/>
  <c r="R21" i="108" a="1"/>
  <c r="R21" i="108" s="1"/>
  <c r="H23" i="108" a="1"/>
  <c r="H23" i="108" s="1"/>
  <c r="K21" i="108" a="1"/>
  <c r="K21" i="108" s="1"/>
  <c r="N24" i="108" a="1"/>
  <c r="N24" i="108" s="1"/>
  <c r="G26" i="108" a="1"/>
  <c r="G26" i="108" s="1"/>
  <c r="D21" i="108" a="1"/>
  <c r="D21" i="108" s="1"/>
  <c r="G22" i="108" a="1"/>
  <c r="G22" i="108" s="1"/>
  <c r="E20" i="108" a="1"/>
  <c r="E20" i="108" s="1"/>
  <c r="P25" i="108" a="1"/>
  <c r="P25" i="108" s="1"/>
  <c r="S24" i="108" a="1"/>
  <c r="S24" i="108" s="1"/>
  <c r="I23" i="108" a="1"/>
  <c r="I23" i="108" s="1"/>
  <c r="M25" i="108" a="1"/>
  <c r="M25" i="108" s="1"/>
  <c r="N26" i="108" a="1"/>
  <c r="N26" i="108" s="1"/>
  <c r="O24" i="108" a="1"/>
  <c r="O24" i="108" s="1"/>
  <c r="Q21" i="108" a="1"/>
  <c r="Q21" i="108" s="1"/>
  <c r="K26" i="108" a="1"/>
  <c r="K26" i="108" s="1"/>
  <c r="H21" i="108" a="1"/>
  <c r="H21" i="108" s="1"/>
  <c r="N20" i="108" a="1"/>
  <c r="N20" i="108" s="1"/>
  <c r="N22" i="108" a="1"/>
  <c r="N22" i="108" s="1"/>
  <c r="R26" i="108" a="1"/>
  <c r="R26" i="108" s="1"/>
  <c r="D19" i="108" a="1"/>
  <c r="D19" i="108" s="1"/>
  <c r="G20" i="108" a="1"/>
  <c r="G20" i="108" s="1"/>
  <c r="J24" i="108" a="1"/>
  <c r="J24" i="108" s="1"/>
  <c r="P23" i="108" a="1"/>
  <c r="P23" i="108" s="1"/>
  <c r="S22" i="108" a="1"/>
  <c r="S22" i="108" s="1"/>
  <c r="E21" i="108" a="1"/>
  <c r="E21" i="108" s="1"/>
  <c r="Q26" i="108" a="1"/>
  <c r="Q26" i="108" s="1"/>
  <c r="E26" i="108" a="1"/>
  <c r="E26" i="108" s="1"/>
  <c r="L23" i="108" a="1"/>
  <c r="L23" i="108" s="1"/>
  <c r="O25" i="108" a="1"/>
  <c r="O25" i="108" s="1"/>
  <c r="O21" i="108" a="1"/>
  <c r="O21" i="108" s="1"/>
  <c r="E23" i="108" a="1"/>
  <c r="E23" i="108" s="1"/>
  <c r="R24" i="108" a="1"/>
  <c r="R24" i="108" s="1"/>
  <c r="E25" i="108" a="1"/>
  <c r="E25" i="108" s="1"/>
  <c r="L26" i="108" a="1"/>
  <c r="L26" i="108" s="1"/>
  <c r="H22" i="108" a="1"/>
  <c r="H22" i="108" s="1"/>
  <c r="K24" i="108" a="1"/>
  <c r="K24" i="108" s="1"/>
  <c r="K20" i="108" a="1"/>
  <c r="K20" i="108" s="1"/>
  <c r="M21" i="108" a="1"/>
  <c r="M21" i="108" s="1"/>
  <c r="N23" i="108" a="1"/>
  <c r="N23" i="108" s="1"/>
  <c r="J21" i="108" a="1"/>
  <c r="J21" i="108" s="1"/>
  <c r="M26" i="108" a="1"/>
  <c r="M26" i="108" s="1"/>
  <c r="D24" i="108" a="1"/>
  <c r="D24" i="108" s="1"/>
  <c r="D20" i="108" a="1"/>
  <c r="D20" i="108" s="1"/>
  <c r="G25" i="108" a="1"/>
  <c r="G25" i="108" s="1"/>
  <c r="G21" i="108" a="1"/>
  <c r="G21" i="108" s="1"/>
  <c r="Q23" i="108" a="1"/>
  <c r="Q23" i="108" s="1"/>
  <c r="J25" i="108" a="1"/>
  <c r="J25" i="108" s="1"/>
  <c r="S25" i="108" a="1"/>
  <c r="S25" i="108" s="1"/>
  <c r="P24" i="108" a="1"/>
  <c r="P24" i="108" s="1"/>
  <c r="P20" i="108" a="1"/>
  <c r="P20" i="108" s="1"/>
  <c r="S23" i="108" a="1"/>
  <c r="S23" i="108" s="1"/>
  <c r="D10" i="108" a="1"/>
  <c r="D10" i="108" s="1"/>
  <c r="I22" i="108" a="1"/>
  <c r="I22" i="108" s="1"/>
  <c r="F23" i="108" a="1"/>
  <c r="F23" i="108" s="1"/>
  <c r="M23" i="108" a="1"/>
  <c r="M23" i="108" s="1"/>
  <c r="L25" i="108" a="1"/>
  <c r="L25" i="108" s="1"/>
  <c r="L21" i="108" a="1"/>
  <c r="L21" i="108" s="1"/>
  <c r="O23" i="108" a="1"/>
  <c r="O23" i="108" s="1"/>
  <c r="R20" i="108" a="1"/>
  <c r="R20" i="108" s="1"/>
  <c r="Q20" i="108" a="1"/>
  <c r="Q20" i="108" s="1"/>
  <c r="R22" i="108" a="1"/>
  <c r="R22" i="108" s="1"/>
  <c r="O26" i="108" a="1"/>
  <c r="O26" i="108" s="1"/>
  <c r="H24" i="108" a="1"/>
  <c r="H24" i="108" s="1"/>
  <c r="H20" i="108" a="1"/>
  <c r="H20" i="108" s="1"/>
  <c r="K22" i="108" a="1"/>
  <c r="K22" i="108" s="1"/>
  <c r="I24" i="108" a="1"/>
  <c r="I24" i="108" s="1"/>
  <c r="N25" i="108" a="1"/>
  <c r="N25" i="108" s="1"/>
  <c r="N21" i="108" a="1"/>
  <c r="N21" i="108" s="1"/>
  <c r="E24" i="108" a="1"/>
  <c r="E24" i="108" s="1"/>
  <c r="H26" i="108" a="1"/>
  <c r="H26" i="108" s="1"/>
  <c r="D22" i="108" a="1"/>
  <c r="D22" i="108" s="1"/>
  <c r="D18" i="108" a="1"/>
  <c r="D18" i="108" s="1"/>
  <c r="G23" i="108" a="1"/>
  <c r="G23" i="108" s="1"/>
  <c r="J20" i="108" a="1"/>
  <c r="J20" i="108" s="1"/>
  <c r="I21" i="108" a="1"/>
  <c r="I21" i="108" s="1"/>
  <c r="J23" i="108" a="1"/>
  <c r="J23" i="108" s="1"/>
  <c r="P26" i="108" a="1"/>
  <c r="P26" i="108" s="1"/>
  <c r="P22" i="108" a="1"/>
  <c r="P22" i="108" s="1"/>
  <c r="F26" i="108" a="1"/>
  <c r="F26" i="108" s="1"/>
  <c r="S21" i="108" a="1"/>
  <c r="S21" i="108" s="1"/>
  <c r="I25" i="108" a="1"/>
  <c r="I25" i="108" s="1"/>
  <c r="F25" i="108" a="1"/>
  <c r="F25" i="108" s="1"/>
  <c r="F21" i="108" a="1"/>
  <c r="F21" i="108" s="1"/>
  <c r="K17" i="111" a="1"/>
  <c r="K17" i="111" s="1"/>
  <c r="M17" i="111" a="1"/>
  <c r="M17" i="111" s="1"/>
  <c r="M26" i="110" a="1"/>
  <c r="M26" i="110" s="1"/>
  <c r="H25" i="109" a="1"/>
  <c r="H25" i="109" s="1"/>
  <c r="P26" i="109" a="1"/>
  <c r="P26" i="109" s="1"/>
  <c r="G24" i="109" a="1"/>
  <c r="G24" i="109" s="1"/>
  <c r="O24" i="109" a="1"/>
  <c r="O24" i="109" s="1"/>
  <c r="R23" i="109" a="1"/>
  <c r="R23" i="109" s="1"/>
  <c r="K21" i="109" a="1"/>
  <c r="K21" i="109" s="1"/>
  <c r="S22" i="109" a="1"/>
  <c r="S22" i="109" s="1"/>
  <c r="H19" i="113" a="1"/>
  <c r="H19" i="113" s="1"/>
  <c r="I22" i="109" a="1"/>
  <c r="I22" i="109" s="1"/>
  <c r="L22" i="109" a="1"/>
  <c r="L22" i="109" s="1"/>
  <c r="D22" i="109" a="1"/>
  <c r="D22" i="109" s="1"/>
  <c r="J22" i="109" a="1"/>
  <c r="J22" i="109" s="1"/>
  <c r="Q23" i="109" a="1"/>
  <c r="Q23" i="109" s="1"/>
  <c r="Q23" i="113" a="1"/>
  <c r="Q23" i="113" s="1"/>
  <c r="Q20" i="109" a="1"/>
  <c r="Q20" i="109" s="1"/>
  <c r="M20" i="109" a="1"/>
  <c r="M20" i="109" s="1"/>
  <c r="I20" i="109" a="1"/>
  <c r="I20" i="109" s="1"/>
  <c r="E20" i="109" a="1"/>
  <c r="E20" i="109" s="1"/>
  <c r="R20" i="109" a="1"/>
  <c r="R20" i="109" s="1"/>
  <c r="H20" i="109" a="1"/>
  <c r="H20" i="109" s="1"/>
  <c r="N23" i="109" a="1"/>
  <c r="N23" i="109" s="1"/>
  <c r="M26" i="109" a="1"/>
  <c r="M26" i="109" s="1"/>
  <c r="K25" i="109" a="1"/>
  <c r="K25" i="109" s="1"/>
  <c r="M25" i="109" a="1"/>
  <c r="M25" i="109" s="1"/>
  <c r="F24" i="109" a="1"/>
  <c r="F24" i="109" s="1"/>
  <c r="J23" i="109" a="1"/>
  <c r="J23" i="109" s="1"/>
  <c r="S20" i="109" a="1"/>
  <c r="S20" i="109" s="1"/>
  <c r="O20" i="109" a="1"/>
  <c r="O20" i="109" s="1"/>
  <c r="K20" i="109" a="1"/>
  <c r="K20" i="109" s="1"/>
  <c r="G20" i="109" a="1"/>
  <c r="G20" i="109" s="1"/>
  <c r="L20" i="109" a="1"/>
  <c r="L20" i="109" s="1"/>
  <c r="J26" i="109" a="1"/>
  <c r="J26" i="109" s="1"/>
  <c r="H21" i="109" a="1"/>
  <c r="H21" i="109" s="1"/>
  <c r="F26" i="109" a="1"/>
  <c r="F26" i="109" s="1"/>
  <c r="E23" i="109" a="1"/>
  <c r="E23" i="109" s="1"/>
  <c r="D10" i="109" a="1"/>
  <c r="D10" i="109" s="1"/>
  <c r="P22" i="109" a="1"/>
  <c r="P22" i="109" s="1"/>
  <c r="L26" i="109" a="1"/>
  <c r="L26" i="109" s="1"/>
  <c r="D23" i="113" a="1"/>
  <c r="D23" i="113" s="1"/>
  <c r="R25" i="110" a="1"/>
  <c r="R25" i="110" s="1"/>
  <c r="S22" i="110" a="1"/>
  <c r="S22" i="110" s="1"/>
  <c r="I24" i="110" a="1"/>
  <c r="I24" i="110" s="1"/>
  <c r="D18" i="113" a="1"/>
  <c r="D18" i="113" s="1"/>
  <c r="D25" i="110" a="1"/>
  <c r="D25" i="110" s="1"/>
  <c r="H21" i="110" a="1"/>
  <c r="H21" i="110" s="1"/>
  <c r="S26" i="110" a="1"/>
  <c r="S26" i="110" s="1"/>
  <c r="L25" i="110" a="1"/>
  <c r="L25" i="110" s="1"/>
  <c r="M24" i="113" a="1"/>
  <c r="M24" i="113" s="1"/>
  <c r="P24" i="113" a="1"/>
  <c r="P24" i="113" s="1"/>
  <c r="F21" i="113" a="1"/>
  <c r="F21" i="113" s="1"/>
  <c r="K26" i="113" a="1"/>
  <c r="K26" i="113" s="1"/>
  <c r="O25" i="113" a="1"/>
  <c r="O25" i="113" s="1"/>
  <c r="F26" i="113" a="1"/>
  <c r="F26" i="113" s="1"/>
  <c r="O20" i="113" a="1"/>
  <c r="O20" i="113" s="1"/>
  <c r="R20" i="113" a="1"/>
  <c r="R20" i="113" s="1"/>
  <c r="I24" i="113" a="1"/>
  <c r="I24" i="113" s="1"/>
  <c r="E25" i="113" a="1"/>
  <c r="E25" i="113" s="1"/>
  <c r="H25" i="113" a="1"/>
  <c r="H25" i="113" s="1"/>
  <c r="H20" i="113" a="1"/>
  <c r="H20" i="113" s="1"/>
  <c r="N21" i="113" a="1"/>
  <c r="N21" i="113" s="1"/>
  <c r="S20" i="113" a="1"/>
  <c r="S20" i="113" s="1"/>
  <c r="L24" i="113" a="1"/>
  <c r="L24" i="113" s="1"/>
  <c r="J20" i="113" a="1"/>
  <c r="J20" i="113" s="1"/>
  <c r="K21" i="113" a="1"/>
  <c r="K21" i="113" s="1"/>
  <c r="S25" i="113" a="1"/>
  <c r="S25" i="113" s="1"/>
  <c r="S25" i="109" a="1"/>
  <c r="S25" i="109" s="1"/>
  <c r="G22" i="109" a="1"/>
  <c r="G22" i="109" s="1"/>
  <c r="I24" i="109" a="1"/>
  <c r="I24" i="109" s="1"/>
  <c r="N25" i="109" a="1"/>
  <c r="N25" i="109" s="1"/>
  <c r="N21" i="109" a="1"/>
  <c r="N21" i="109" s="1"/>
  <c r="H23" i="109" a="1"/>
  <c r="H23" i="109" s="1"/>
  <c r="J21" i="109" a="1"/>
  <c r="J21" i="109" s="1"/>
  <c r="M24" i="109" a="1"/>
  <c r="M24" i="109" s="1"/>
  <c r="Q25" i="109" a="1"/>
  <c r="Q25" i="109" s="1"/>
  <c r="R21" i="109" a="1"/>
  <c r="R21" i="109" s="1"/>
  <c r="D24" i="109" a="1"/>
  <c r="D24" i="109" s="1"/>
  <c r="D20" i="109" a="1"/>
  <c r="D20" i="109" s="1"/>
  <c r="K23" i="109" a="1"/>
  <c r="K23" i="109" s="1"/>
  <c r="E25" i="109" a="1"/>
  <c r="E25" i="109" s="1"/>
  <c r="E26" i="109" a="1"/>
  <c r="E26" i="109" s="1"/>
  <c r="L23" i="109" a="1"/>
  <c r="L23" i="109" s="1"/>
  <c r="K26" i="109" a="1"/>
  <c r="K26" i="109" s="1"/>
  <c r="O22" i="109" a="1"/>
  <c r="O22" i="109" s="1"/>
  <c r="R25" i="109" a="1"/>
  <c r="R25" i="109" s="1"/>
  <c r="Q21" i="109" a="1"/>
  <c r="Q21" i="109" s="1"/>
  <c r="F22" i="109" a="1"/>
  <c r="F22" i="109" s="1"/>
  <c r="P24" i="109" a="1"/>
  <c r="P24" i="109" s="1"/>
  <c r="L21" i="109" a="1"/>
  <c r="L21" i="109" s="1"/>
  <c r="L24" i="109" a="1"/>
  <c r="L24" i="109" s="1"/>
  <c r="Q26" i="109" a="1"/>
  <c r="Q26" i="109" s="1"/>
  <c r="N26" i="113" a="1"/>
  <c r="N26" i="113" s="1"/>
  <c r="M21" i="113" a="1"/>
  <c r="M21" i="113" s="1"/>
  <c r="P22" i="113" a="1"/>
  <c r="P22" i="113" s="1"/>
  <c r="S22" i="113" a="1"/>
  <c r="S22" i="113" s="1"/>
  <c r="F24" i="113" a="1"/>
  <c r="F24" i="113" s="1"/>
  <c r="G22" i="113" a="1"/>
  <c r="G22" i="113" s="1"/>
  <c r="L26" i="113" a="1"/>
  <c r="L26" i="113" s="1"/>
  <c r="I21" i="113" a="1"/>
  <c r="I21" i="113" s="1"/>
  <c r="L22" i="113" a="1"/>
  <c r="L22" i="113" s="1"/>
  <c r="O22" i="113" a="1"/>
  <c r="O22" i="113" s="1"/>
  <c r="R23" i="113" a="1"/>
  <c r="R23" i="113" s="1"/>
  <c r="G23" i="113" a="1"/>
  <c r="G23" i="113" s="1"/>
  <c r="R26" i="113" a="1"/>
  <c r="R26" i="113" s="1"/>
  <c r="E22" i="113" a="1"/>
  <c r="E22" i="113" s="1"/>
  <c r="H23" i="113" a="1"/>
  <c r="H23" i="113" s="1"/>
  <c r="K23" i="113" a="1"/>
  <c r="K23" i="113" s="1"/>
  <c r="N24" i="113" a="1"/>
  <c r="N24" i="113" s="1"/>
  <c r="Q20" i="113" a="1"/>
  <c r="Q20" i="113" s="1"/>
  <c r="D20" i="113" a="1"/>
  <c r="D20" i="113" s="1"/>
  <c r="G21" i="113" a="1"/>
  <c r="G21" i="113" s="1"/>
  <c r="P26" i="113" a="1"/>
  <c r="P26" i="113" s="1"/>
  <c r="H26" i="113" a="1"/>
  <c r="H26" i="113" s="1"/>
  <c r="P20" i="109" a="1"/>
  <c r="P20" i="109" s="1"/>
  <c r="F20" i="109" a="1"/>
  <c r="F20" i="109" s="1"/>
  <c r="G25" i="109" a="1"/>
  <c r="G25" i="109" s="1"/>
  <c r="G21" i="109" a="1"/>
  <c r="G21" i="109" s="1"/>
  <c r="I23" i="109" a="1"/>
  <c r="I23" i="109" s="1"/>
  <c r="N24" i="109" a="1"/>
  <c r="N24" i="109" s="1"/>
  <c r="H26" i="109" a="1"/>
  <c r="H26" i="109" s="1"/>
  <c r="H22" i="109" a="1"/>
  <c r="H22" i="109" s="1"/>
  <c r="N26" i="109" a="1"/>
  <c r="N26" i="109" s="1"/>
  <c r="M21" i="109" a="1"/>
  <c r="M21" i="109" s="1"/>
  <c r="R24" i="109" a="1"/>
  <c r="R24" i="109" s="1"/>
  <c r="D18" i="109" a="1"/>
  <c r="D18" i="109" s="1"/>
  <c r="D23" i="109" a="1"/>
  <c r="D23" i="109" s="1"/>
  <c r="D19" i="109" a="1"/>
  <c r="D19" i="109" s="1"/>
  <c r="K22" i="109" a="1"/>
  <c r="K22" i="109" s="1"/>
  <c r="E24" i="109" a="1"/>
  <c r="E24" i="109" s="1"/>
  <c r="J24" i="109" a="1"/>
  <c r="J24" i="109" s="1"/>
  <c r="S24" i="109" a="1"/>
  <c r="S24" i="109" s="1"/>
  <c r="O25" i="109" a="1"/>
  <c r="O25" i="109" s="1"/>
  <c r="O21" i="109" a="1"/>
  <c r="O21" i="109" s="1"/>
  <c r="Q24" i="109" a="1"/>
  <c r="Q24" i="109" s="1"/>
  <c r="F25" i="109" a="1"/>
  <c r="F25" i="109" s="1"/>
  <c r="F21" i="109" a="1"/>
  <c r="F21" i="109" s="1"/>
  <c r="P23" i="109" a="1"/>
  <c r="P23" i="109" s="1"/>
  <c r="G26" i="109" a="1"/>
  <c r="G26" i="109" s="1"/>
  <c r="D17" i="109" a="1"/>
  <c r="D17" i="109" s="1"/>
  <c r="S21" i="109" a="1"/>
  <c r="S21" i="109" s="1"/>
  <c r="M25" i="113" a="1"/>
  <c r="M25" i="113" s="1"/>
  <c r="M20" i="113" a="1"/>
  <c r="M20" i="113" s="1"/>
  <c r="P20" i="113" a="1"/>
  <c r="P20" i="113" s="1"/>
  <c r="S21" i="113" a="1"/>
  <c r="S21" i="113" s="1"/>
  <c r="F23" i="113" a="1"/>
  <c r="F23" i="113" s="1"/>
  <c r="J22" i="113" a="1"/>
  <c r="J22" i="113" s="1"/>
  <c r="I25" i="113" a="1"/>
  <c r="I25" i="113" s="1"/>
  <c r="I20" i="113" a="1"/>
  <c r="I20" i="113" s="1"/>
  <c r="L20" i="113" a="1"/>
  <c r="L20" i="113" s="1"/>
  <c r="O21" i="113" a="1"/>
  <c r="O21" i="113" s="1"/>
  <c r="R22" i="113" a="1"/>
  <c r="R22" i="113" s="1"/>
  <c r="J23" i="113" a="1"/>
  <c r="J23" i="113" s="1"/>
  <c r="J26" i="113" a="1"/>
  <c r="J26" i="113" s="1"/>
  <c r="E21" i="113" a="1"/>
  <c r="E21" i="113" s="1"/>
  <c r="H21" i="113" a="1"/>
  <c r="H21" i="113" s="1"/>
  <c r="K22" i="113" a="1"/>
  <c r="K22" i="113" s="1"/>
  <c r="N23" i="113" a="1"/>
  <c r="N23" i="113" s="1"/>
  <c r="D24" i="113" a="1"/>
  <c r="D24" i="113" s="1"/>
  <c r="D19" i="113" a="1"/>
  <c r="D19" i="113" s="1"/>
  <c r="J24" i="113" a="1"/>
  <c r="J24" i="113" s="1"/>
  <c r="Q24" i="113" a="1"/>
  <c r="Q24" i="113" s="1"/>
  <c r="F18" i="113" a="1"/>
  <c r="F18" i="113" s="1"/>
  <c r="E18" i="113" a="1"/>
  <c r="E18" i="113" s="1"/>
  <c r="J20" i="109" a="1"/>
  <c r="J20" i="109" s="1"/>
  <c r="N20" i="109" a="1"/>
  <c r="N20" i="109" s="1"/>
  <c r="S26" i="109" a="1"/>
  <c r="S26" i="109" s="1"/>
  <c r="G23" i="109" a="1"/>
  <c r="G23" i="109" s="1"/>
  <c r="I25" i="109" a="1"/>
  <c r="I25" i="109" s="1"/>
  <c r="I21" i="109" a="1"/>
  <c r="I21" i="109" s="1"/>
  <c r="N22" i="109" a="1"/>
  <c r="N22" i="109" s="1"/>
  <c r="H24" i="109" a="1"/>
  <c r="H24" i="109" s="1"/>
  <c r="J25" i="109" a="1"/>
  <c r="J25" i="109" s="1"/>
  <c r="S23" i="109" a="1"/>
  <c r="S23" i="109" s="1"/>
  <c r="O26" i="109" a="1"/>
  <c r="O26" i="109" s="1"/>
  <c r="R22" i="109" a="1"/>
  <c r="R22" i="109" s="1"/>
  <c r="D25" i="109" a="1"/>
  <c r="D25" i="109" s="1"/>
  <c r="D21" i="109" a="1"/>
  <c r="D21" i="109" s="1"/>
  <c r="K24" i="109" a="1"/>
  <c r="K24" i="109" s="1"/>
  <c r="D26" i="109" a="1"/>
  <c r="D26" i="109" s="1"/>
  <c r="E22" i="109" a="1"/>
  <c r="E22" i="109" s="1"/>
  <c r="E21" i="109" a="1"/>
  <c r="E21" i="109" s="1"/>
  <c r="I26" i="109" a="1"/>
  <c r="I26" i="109" s="1"/>
  <c r="O23" i="109" a="1"/>
  <c r="O23" i="109" s="1"/>
  <c r="R26" i="109" a="1"/>
  <c r="R26" i="109" s="1"/>
  <c r="Q22" i="109" a="1"/>
  <c r="Q22" i="109" s="1"/>
  <c r="F23" i="109" a="1"/>
  <c r="F23" i="109" s="1"/>
  <c r="P25" i="109" a="1"/>
  <c r="P25" i="109" s="1"/>
  <c r="P21" i="109" a="1"/>
  <c r="P21" i="109" s="1"/>
  <c r="L25" i="109" a="1"/>
  <c r="L25" i="109" s="1"/>
  <c r="M23" i="109" a="1"/>
  <c r="M23" i="109" s="1"/>
  <c r="S26" i="113" a="1"/>
  <c r="S26" i="113" s="1"/>
  <c r="M22" i="113" a="1"/>
  <c r="M22" i="113" s="1"/>
  <c r="P23" i="113" a="1"/>
  <c r="P23" i="113" s="1"/>
  <c r="S24" i="113" a="1"/>
  <c r="S24" i="113" s="1"/>
  <c r="F25" i="113" a="1"/>
  <c r="F25" i="113" s="1"/>
  <c r="F20" i="113" a="1"/>
  <c r="F20" i="113" s="1"/>
  <c r="O26" i="113" a="1"/>
  <c r="O26" i="113" s="1"/>
  <c r="I22" i="113" a="1"/>
  <c r="I22" i="113" s="1"/>
  <c r="L23" i="113" a="1"/>
  <c r="L23" i="113" s="1"/>
  <c r="O24" i="113" a="1"/>
  <c r="O24" i="113" s="1"/>
  <c r="R24" i="113" a="1"/>
  <c r="R24" i="113" s="1"/>
  <c r="D17" i="113" a="1"/>
  <c r="D17" i="113" s="1"/>
  <c r="G26" i="113" a="1"/>
  <c r="G26" i="113" s="1"/>
  <c r="E23" i="113" a="1"/>
  <c r="E23" i="113" s="1"/>
  <c r="H24" i="113" a="1"/>
  <c r="H24" i="113" s="1"/>
  <c r="K25" i="113" a="1"/>
  <c r="K25" i="113" s="1"/>
  <c r="N25" i="113" a="1"/>
  <c r="N25" i="113" s="1"/>
  <c r="N20" i="113" a="1"/>
  <c r="N20" i="113" s="1"/>
  <c r="D22" i="113" a="1"/>
  <c r="D22" i="113" s="1"/>
  <c r="G24" i="113" a="1"/>
  <c r="G24" i="113" s="1"/>
  <c r="I26" i="113" a="1"/>
  <c r="I26" i="113" s="1"/>
  <c r="Q22" i="113" a="1"/>
  <c r="Q22" i="113" s="1"/>
  <c r="E23" i="110" a="1"/>
  <c r="E23" i="110" s="1"/>
  <c r="F21" i="110" a="1"/>
  <c r="F21" i="110" s="1"/>
  <c r="P23" i="110" a="1"/>
  <c r="P23" i="110" s="1"/>
  <c r="F23" i="110" a="1"/>
  <c r="F23" i="110" s="1"/>
  <c r="N25" i="110" a="1"/>
  <c r="N25" i="110" s="1"/>
  <c r="R21" i="110" a="1"/>
  <c r="R21" i="110" s="1"/>
  <c r="S23" i="110" a="1"/>
  <c r="S23" i="110" s="1"/>
  <c r="L24" i="110" a="1"/>
  <c r="L24" i="110" s="1"/>
  <c r="J26" i="110" a="1"/>
  <c r="J26" i="110" s="1"/>
  <c r="D19" i="110" a="1"/>
  <c r="D19" i="110" s="1"/>
  <c r="D22" i="110" a="1"/>
  <c r="D22" i="110" s="1"/>
  <c r="N23" i="110" a="1"/>
  <c r="N23" i="110" s="1"/>
  <c r="K26" i="110" a="1"/>
  <c r="K26" i="110" s="1"/>
  <c r="Q23" i="110" a="1"/>
  <c r="Q23" i="110" s="1"/>
  <c r="J22" i="110" a="1"/>
  <c r="J22" i="110" s="1"/>
  <c r="O20" i="110" a="1"/>
  <c r="O20" i="110" s="1"/>
  <c r="G23" i="110" a="1"/>
  <c r="G23" i="110" s="1"/>
  <c r="D26" i="110" a="1"/>
  <c r="D26" i="110" s="1"/>
  <c r="M22" i="110" a="1"/>
  <c r="M22" i="110" s="1"/>
  <c r="F20" i="110" a="1"/>
  <c r="F20" i="110" s="1"/>
  <c r="H25" i="110" a="1"/>
  <c r="H25" i="110" s="1"/>
  <c r="L21" i="110" a="1"/>
  <c r="L21" i="110" s="1"/>
  <c r="E26" i="113" a="1"/>
  <c r="E26" i="113" s="1"/>
  <c r="M23" i="113" a="1"/>
  <c r="M23" i="113" s="1"/>
  <c r="P25" i="113" a="1"/>
  <c r="P25" i="113" s="1"/>
  <c r="P21" i="113" a="1"/>
  <c r="P21" i="113" s="1"/>
  <c r="S23" i="113" a="1"/>
  <c r="S23" i="113" s="1"/>
  <c r="D10" i="113" a="1"/>
  <c r="D10" i="113" s="1"/>
  <c r="F22" i="113" a="1"/>
  <c r="F22" i="113" s="1"/>
  <c r="J25" i="113" a="1"/>
  <c r="J25" i="113" s="1"/>
  <c r="Q25" i="113" a="1"/>
  <c r="Q25" i="113" s="1"/>
  <c r="I23" i="113" a="1"/>
  <c r="I23" i="113" s="1"/>
  <c r="L25" i="113" a="1"/>
  <c r="L25" i="113" s="1"/>
  <c r="L21" i="113" a="1"/>
  <c r="L21" i="113" s="1"/>
  <c r="O23" i="113" a="1"/>
  <c r="O23" i="113" s="1"/>
  <c r="D26" i="113" a="1"/>
  <c r="D26" i="113" s="1"/>
  <c r="R21" i="113" a="1"/>
  <c r="R21" i="113" s="1"/>
  <c r="G20" i="113" a="1"/>
  <c r="G20" i="113" s="1"/>
  <c r="M26" i="113" a="1"/>
  <c r="M26" i="113" s="1"/>
  <c r="E24" i="113" a="1"/>
  <c r="E24" i="113" s="1"/>
  <c r="E20" i="113" a="1"/>
  <c r="E20" i="113" s="1"/>
  <c r="H22" i="113" a="1"/>
  <c r="H22" i="113" s="1"/>
  <c r="K24" i="113" a="1"/>
  <c r="K24" i="113" s="1"/>
  <c r="K20" i="113" a="1"/>
  <c r="K20" i="113" s="1"/>
  <c r="N22" i="113" a="1"/>
  <c r="N22" i="113" s="1"/>
  <c r="D25" i="113" a="1"/>
  <c r="D25" i="113" s="1"/>
  <c r="D21" i="113" a="1"/>
  <c r="D21" i="113" s="1"/>
  <c r="G25" i="113" a="1"/>
  <c r="G25" i="113" s="1"/>
  <c r="J21" i="113" a="1"/>
  <c r="J21" i="113" s="1"/>
  <c r="R25" i="113" a="1"/>
  <c r="R25" i="113" s="1"/>
  <c r="Q21" i="113" a="1"/>
  <c r="Q21" i="113" s="1"/>
  <c r="S25" i="110" a="1"/>
  <c r="S25" i="110" s="1"/>
  <c r="E22" i="110" a="1"/>
  <c r="E22" i="110" s="1"/>
  <c r="J25" i="110" a="1"/>
  <c r="J25" i="110" s="1"/>
  <c r="J21" i="110" a="1"/>
  <c r="J21" i="110" s="1"/>
  <c r="I23" i="110" a="1"/>
  <c r="I23" i="110" s="1"/>
  <c r="N24" i="110" a="1"/>
  <c r="N24" i="110" s="1"/>
  <c r="D17" i="110" a="1"/>
  <c r="D17" i="110" s="1"/>
  <c r="L23" i="110" a="1"/>
  <c r="L23" i="110" s="1"/>
  <c r="O26" i="110" a="1"/>
  <c r="O26" i="110" s="1"/>
  <c r="P22" i="110" a="1"/>
  <c r="P22" i="110" s="1"/>
  <c r="F26" i="110" a="1"/>
  <c r="F26" i="110" s="1"/>
  <c r="G22" i="110" a="1"/>
  <c r="G22" i="110" s="1"/>
  <c r="D24" i="110" a="1"/>
  <c r="D24" i="110" s="1"/>
  <c r="K20" i="110" a="1"/>
  <c r="K20" i="110" s="1"/>
  <c r="I20" i="110" a="1"/>
  <c r="I20" i="110" s="1"/>
  <c r="L20" i="110" a="1"/>
  <c r="L20" i="110" s="1"/>
  <c r="L22" i="110" a="1"/>
  <c r="L22" i="110" s="1"/>
  <c r="F22" i="110" a="1"/>
  <c r="F22" i="110" s="1"/>
  <c r="M25" i="110" a="1"/>
  <c r="M25" i="110" s="1"/>
  <c r="M21" i="110" a="1"/>
  <c r="M21" i="110" s="1"/>
  <c r="R24" i="110" a="1"/>
  <c r="R24" i="110" s="1"/>
  <c r="R20" i="110" a="1"/>
  <c r="R20" i="110" s="1"/>
  <c r="Q22" i="110" a="1"/>
  <c r="Q22" i="110" s="1"/>
  <c r="K23" i="110" a="1"/>
  <c r="K23" i="110" s="1"/>
  <c r="D20" i="110" a="1"/>
  <c r="D20" i="110" s="1"/>
  <c r="H24" i="110" a="1"/>
  <c r="H24" i="110" s="1"/>
  <c r="H20" i="110" a="1"/>
  <c r="H20" i="110" s="1"/>
  <c r="F25" i="110" a="1"/>
  <c r="F25" i="110" s="1"/>
  <c r="E25" i="110" a="1"/>
  <c r="E25" i="110" s="1"/>
  <c r="E21" i="110" a="1"/>
  <c r="E21" i="110" s="1"/>
  <c r="J24" i="110" a="1"/>
  <c r="J24" i="110" s="1"/>
  <c r="J20" i="110" a="1"/>
  <c r="J20" i="110" s="1"/>
  <c r="I22" i="110" a="1"/>
  <c r="I22" i="110" s="1"/>
  <c r="S24" i="110" a="1"/>
  <c r="S24" i="110" s="1"/>
  <c r="N21" i="110" a="1"/>
  <c r="N21" i="110" s="1"/>
  <c r="S20" i="110" a="1"/>
  <c r="S20" i="110" s="1"/>
  <c r="P25" i="110" a="1"/>
  <c r="P25" i="110" s="1"/>
  <c r="P21" i="110" a="1"/>
  <c r="P21" i="110" s="1"/>
  <c r="G25" i="110" a="1"/>
  <c r="G25" i="110" s="1"/>
  <c r="G21" i="110" a="1"/>
  <c r="G21" i="110" s="1"/>
  <c r="D23" i="110" a="1"/>
  <c r="D23" i="110" s="1"/>
  <c r="K25" i="110" a="1"/>
  <c r="K25" i="110" s="1"/>
  <c r="H26" i="110" a="1"/>
  <c r="H26" i="110" s="1"/>
  <c r="N26" i="110" a="1"/>
  <c r="N26" i="110" s="1"/>
  <c r="K21" i="110" a="1"/>
  <c r="K21" i="110" s="1"/>
  <c r="S21" i="110" a="1"/>
  <c r="S21" i="110" s="1"/>
  <c r="M24" i="110" a="1"/>
  <c r="M24" i="110" s="1"/>
  <c r="M20" i="110" a="1"/>
  <c r="M20" i="110" s="1"/>
  <c r="R23" i="110" a="1"/>
  <c r="R23" i="110" s="1"/>
  <c r="Q25" i="110" a="1"/>
  <c r="Q25" i="110" s="1"/>
  <c r="P26" i="110" a="1"/>
  <c r="P26" i="110" s="1"/>
  <c r="Q20" i="110" a="1"/>
  <c r="Q20" i="110" s="1"/>
  <c r="D18" i="110" a="1"/>
  <c r="D18" i="110" s="1"/>
  <c r="E26" i="110" a="1"/>
  <c r="E26" i="110" s="1"/>
  <c r="H23" i="110" a="1"/>
  <c r="H23" i="110" s="1"/>
  <c r="O24" i="110" a="1"/>
  <c r="O24" i="110" s="1"/>
  <c r="E24" i="110" a="1"/>
  <c r="E24" i="110" s="1"/>
  <c r="E20" i="110" a="1"/>
  <c r="E20" i="110" s="1"/>
  <c r="J23" i="110" a="1"/>
  <c r="J23" i="110" s="1"/>
  <c r="I25" i="110" a="1"/>
  <c r="I25" i="110" s="1"/>
  <c r="K24" i="110" a="1"/>
  <c r="K24" i="110" s="1"/>
  <c r="D21" i="110" a="1"/>
  <c r="D21" i="110" s="1"/>
  <c r="O22" i="110" a="1"/>
  <c r="O22" i="110" s="1"/>
  <c r="I21" i="110" a="1"/>
  <c r="I21" i="110" s="1"/>
  <c r="P24" i="110" a="1"/>
  <c r="P24" i="110" s="1"/>
  <c r="P20" i="110" a="1"/>
  <c r="P20" i="110" s="1"/>
  <c r="G24" i="110" a="1"/>
  <c r="G24" i="110" s="1"/>
  <c r="G20" i="110" a="1"/>
  <c r="G20" i="110" s="1"/>
  <c r="Q21" i="110" a="1"/>
  <c r="Q21" i="110" s="1"/>
  <c r="N22" i="110" a="1"/>
  <c r="N22" i="110" s="1"/>
  <c r="N20" i="110" a="1"/>
  <c r="N20" i="110" s="1"/>
  <c r="O23" i="110" a="1"/>
  <c r="O23" i="110" s="1"/>
  <c r="D10" i="110" a="1"/>
  <c r="D10" i="110" s="1"/>
  <c r="I26" i="110" a="1"/>
  <c r="I26" i="110" s="1"/>
  <c r="M23" i="110" a="1"/>
  <c r="M23" i="110" s="1"/>
  <c r="R26" i="110" a="1"/>
  <c r="R26" i="110" s="1"/>
  <c r="R22" i="110" a="1"/>
  <c r="R22" i="110" s="1"/>
  <c r="Q24" i="110" a="1"/>
  <c r="Q24" i="110" s="1"/>
  <c r="K22" i="110" a="1"/>
  <c r="K22" i="110" s="1"/>
  <c r="L26" i="110" a="1"/>
  <c r="L26" i="110" s="1"/>
  <c r="F24" i="110" a="1"/>
  <c r="F24" i="110" s="1"/>
  <c r="G26" i="110" a="1"/>
  <c r="G26" i="110" s="1"/>
  <c r="H22" i="110" a="1"/>
  <c r="H22" i="110" s="1"/>
  <c r="O21" i="110" a="1"/>
  <c r="O21" i="110" s="1"/>
  <c r="O25" i="110" a="1"/>
  <c r="O25" i="110" s="1"/>
  <c r="M17" i="114"/>
  <c r="N13" i="107"/>
  <c r="N13" i="104"/>
  <c r="N17" i="114"/>
  <c r="O15" i="113"/>
  <c r="O15" i="112"/>
  <c r="O15" i="111"/>
  <c r="O15" i="110"/>
  <c r="O15" i="109"/>
  <c r="O15" i="108"/>
  <c r="O13" i="107"/>
  <c r="O13" i="106"/>
  <c r="O13" i="105"/>
  <c r="O13" i="104"/>
  <c r="O13" i="103"/>
  <c r="O13" i="11"/>
  <c r="N15" i="113"/>
  <c r="N15" i="110"/>
  <c r="N15" i="109"/>
  <c r="N15" i="108"/>
  <c r="N13" i="105"/>
  <c r="N13" i="103"/>
  <c r="N13" i="11"/>
  <c r="N15" i="112"/>
  <c r="N15" i="111"/>
  <c r="N13" i="106"/>
  <c r="M19" i="113" a="1"/>
  <c r="M19" i="113" s="1"/>
  <c r="G19" i="113" a="1"/>
  <c r="G19" i="113" s="1"/>
  <c r="O19" i="113" a="1"/>
  <c r="O19" i="113" s="1"/>
  <c r="N19" i="113" a="1"/>
  <c r="N19" i="113" s="1"/>
  <c r="S17" i="108" a="1"/>
  <c r="S17" i="108" s="1"/>
  <c r="L19" i="113" a="1"/>
  <c r="L19" i="113" s="1"/>
  <c r="K19" i="113" a="1"/>
  <c r="K19" i="113" s="1"/>
  <c r="S19" i="113" a="1"/>
  <c r="S19" i="113" s="1"/>
  <c r="F19" i="113" a="1"/>
  <c r="F19" i="113" s="1"/>
  <c r="I19" i="113" a="1"/>
  <c r="I19" i="113" s="1"/>
  <c r="P19" i="113" a="1"/>
  <c r="P19" i="113" s="1"/>
  <c r="J19" i="113" a="1"/>
  <c r="J19" i="113" s="1"/>
  <c r="R19" i="113" a="1"/>
  <c r="R19" i="113" s="1"/>
  <c r="E19" i="113" a="1"/>
  <c r="E19" i="113" s="1"/>
  <c r="Q19" i="113" a="1"/>
  <c r="Q19" i="113" s="1"/>
  <c r="Q19" i="114"/>
  <c r="M19" i="114"/>
  <c r="I19" i="114"/>
  <c r="N19" i="114"/>
  <c r="J19" i="114"/>
  <c r="E19" i="114"/>
  <c r="D19" i="114"/>
  <c r="O19" i="114"/>
  <c r="L19" i="114"/>
  <c r="K19" i="114"/>
  <c r="F19" i="114"/>
  <c r="P19" i="114"/>
  <c r="H19" i="114"/>
  <c r="P17" i="110" a="1"/>
  <c r="P17" i="110" s="1"/>
  <c r="H15" i="107" a="1"/>
  <c r="H15" i="107" s="1"/>
  <c r="G19" i="114"/>
  <c r="G19" i="3"/>
  <c r="E17" i="113" a="1"/>
  <c r="E17" i="113" s="1"/>
  <c r="E17" i="109" a="1"/>
  <c r="E17" i="109" s="1"/>
  <c r="Q17" i="110" a="1"/>
  <c r="Q17" i="110" s="1"/>
  <c r="K17" i="110" a="1"/>
  <c r="K17" i="110" s="1"/>
  <c r="F17" i="113" a="1"/>
  <c r="F17" i="113" s="1"/>
  <c r="I17" i="109" a="1"/>
  <c r="I17" i="109" s="1"/>
  <c r="K17" i="108" a="1"/>
  <c r="K17" i="108" s="1"/>
  <c r="J17" i="108" a="1"/>
  <c r="J17" i="108" s="1"/>
  <c r="M17" i="108" a="1"/>
  <c r="M17" i="108" s="1"/>
  <c r="M17" i="109" a="1"/>
  <c r="M17" i="109" s="1"/>
  <c r="S17" i="109" a="1"/>
  <c r="S17" i="109" s="1"/>
  <c r="R17" i="109" a="1"/>
  <c r="R17" i="109" s="1"/>
  <c r="Q17" i="109" a="1"/>
  <c r="Q17" i="109" s="1"/>
  <c r="J17" i="109" a="1"/>
  <c r="J17" i="109" s="1"/>
  <c r="E17" i="110" a="1"/>
  <c r="E17" i="110" s="1"/>
  <c r="J17" i="110" a="1"/>
  <c r="J17" i="110" s="1"/>
  <c r="G17" i="110" a="1"/>
  <c r="G17" i="110" s="1"/>
  <c r="O17" i="108" a="1"/>
  <c r="O17" i="108" s="1"/>
  <c r="R17" i="108" a="1"/>
  <c r="R17" i="108" s="1"/>
  <c r="Q17" i="108" a="1"/>
  <c r="Q17" i="108" s="1"/>
  <c r="G17" i="108" a="1"/>
  <c r="G17" i="108" s="1"/>
  <c r="E17" i="108" a="1"/>
  <c r="E17" i="108" s="1"/>
  <c r="G17" i="109" a="1"/>
  <c r="G17" i="109" s="1"/>
  <c r="K17" i="109" a="1"/>
  <c r="K17" i="109" s="1"/>
  <c r="P17" i="109" a="1"/>
  <c r="P17" i="109" s="1"/>
  <c r="L17" i="109" a="1"/>
  <c r="L17" i="109" s="1"/>
  <c r="L17" i="110" a="1"/>
  <c r="L17" i="110" s="1"/>
  <c r="M17" i="110" a="1"/>
  <c r="M17" i="110" s="1"/>
  <c r="R17" i="110" a="1"/>
  <c r="R17" i="110" s="1"/>
  <c r="L17" i="108" a="1"/>
  <c r="L17" i="108" s="1"/>
  <c r="F17" i="108" a="1"/>
  <c r="F17" i="108" s="1"/>
  <c r="I17" i="108" a="1"/>
  <c r="I17" i="108" s="1"/>
  <c r="P17" i="108" a="1"/>
  <c r="P17" i="108" s="1"/>
  <c r="N17" i="109" a="1"/>
  <c r="N17" i="109" s="1"/>
  <c r="F17" i="109" a="1"/>
  <c r="F17" i="109" s="1"/>
  <c r="O17" i="109" a="1"/>
  <c r="O17" i="109" s="1"/>
  <c r="N17" i="110" a="1"/>
  <c r="N17" i="110" s="1"/>
  <c r="O17" i="110" a="1"/>
  <c r="O17" i="110" s="1"/>
  <c r="I17" i="110" a="1"/>
  <c r="I17" i="110" s="1"/>
  <c r="S17" i="110" a="1"/>
  <c r="S17" i="110" s="1"/>
  <c r="Q26" i="112" a="1"/>
  <c r="Q26" i="112" s="1"/>
  <c r="S26" i="112" a="1"/>
  <c r="S26" i="112" s="1"/>
  <c r="E26" i="112" a="1"/>
  <c r="E26" i="112" s="1"/>
  <c r="G25" i="112" a="1"/>
  <c r="G25" i="112" s="1"/>
  <c r="G24" i="112" a="1"/>
  <c r="G24" i="112" s="1"/>
  <c r="G23" i="112" a="1"/>
  <c r="G23" i="112" s="1"/>
  <c r="G22" i="112" a="1"/>
  <c r="G22" i="112" s="1"/>
  <c r="G21" i="112" a="1"/>
  <c r="G21" i="112" s="1"/>
  <c r="G20" i="112" a="1"/>
  <c r="G20" i="112" s="1"/>
  <c r="G18" i="112" a="1"/>
  <c r="G18" i="112" s="1"/>
  <c r="E24" i="112" a="1"/>
  <c r="E24" i="112" s="1"/>
  <c r="E21" i="112" a="1"/>
  <c r="E21" i="112" s="1"/>
  <c r="E18" i="112" a="1"/>
  <c r="E18" i="112" s="1"/>
  <c r="J26" i="112" a="1"/>
  <c r="J26" i="112" s="1"/>
  <c r="I25" i="112" a="1"/>
  <c r="I25" i="112" s="1"/>
  <c r="I24" i="112" a="1"/>
  <c r="I24" i="112" s="1"/>
  <c r="I23" i="112" a="1"/>
  <c r="I23" i="112" s="1"/>
  <c r="I22" i="112" a="1"/>
  <c r="I22" i="112" s="1"/>
  <c r="I21" i="112" a="1"/>
  <c r="I21" i="112" s="1"/>
  <c r="I20" i="112" a="1"/>
  <c r="I20" i="112" s="1"/>
  <c r="I18" i="112" a="1"/>
  <c r="I18" i="112" s="1"/>
  <c r="P23" i="112" a="1"/>
  <c r="P23" i="112" s="1"/>
  <c r="M20" i="112" a="1"/>
  <c r="M20" i="112" s="1"/>
  <c r="F25" i="112" a="1"/>
  <c r="F25" i="112" s="1"/>
  <c r="F24" i="112" a="1"/>
  <c r="F24" i="112" s="1"/>
  <c r="F23" i="112" a="1"/>
  <c r="F23" i="112" s="1"/>
  <c r="F22" i="112" a="1"/>
  <c r="F22" i="112" s="1"/>
  <c r="F21" i="112" a="1"/>
  <c r="F21" i="112" s="1"/>
  <c r="F20" i="112" a="1"/>
  <c r="F20" i="112" s="1"/>
  <c r="F19" i="112" a="1"/>
  <c r="F19" i="112" s="1"/>
  <c r="F18" i="112" a="1"/>
  <c r="F18" i="112" s="1"/>
  <c r="F17" i="112" a="1"/>
  <c r="F17" i="112" s="1"/>
  <c r="H26" i="112" a="1"/>
  <c r="H26" i="112" s="1"/>
  <c r="M23" i="112" a="1"/>
  <c r="M23" i="112" s="1"/>
  <c r="P20" i="112" a="1"/>
  <c r="P20" i="112" s="1"/>
  <c r="K26" i="112" a="1"/>
  <c r="K26" i="112" s="1"/>
  <c r="O26" i="112" a="1"/>
  <c r="O26" i="112" s="1"/>
  <c r="Q25" i="112" a="1"/>
  <c r="Q25" i="112" s="1"/>
  <c r="R24" i="112" a="1"/>
  <c r="R24" i="112" s="1"/>
  <c r="R23" i="112" a="1"/>
  <c r="R23" i="112" s="1"/>
  <c r="R22" i="112" a="1"/>
  <c r="R22" i="112" s="1"/>
  <c r="R21" i="112" a="1"/>
  <c r="R21" i="112" s="1"/>
  <c r="R20" i="112" a="1"/>
  <c r="R20" i="112" s="1"/>
  <c r="R18" i="112" a="1"/>
  <c r="R18" i="112" s="1"/>
  <c r="D17" i="112" a="1"/>
  <c r="D17" i="112" s="1"/>
  <c r="H23" i="112" a="1"/>
  <c r="H23" i="112" s="1"/>
  <c r="H20" i="112" a="1"/>
  <c r="H20" i="112" s="1"/>
  <c r="F26" i="112" a="1"/>
  <c r="F26" i="112" s="1"/>
  <c r="D25" i="112" a="1"/>
  <c r="D25" i="112" s="1"/>
  <c r="D24" i="112" a="1"/>
  <c r="D24" i="112" s="1"/>
  <c r="D23" i="112" a="1"/>
  <c r="D23" i="112" s="1"/>
  <c r="D22" i="112" a="1"/>
  <c r="D22" i="112" s="1"/>
  <c r="D21" i="112" a="1"/>
  <c r="D21" i="112" s="1"/>
  <c r="D20" i="112" a="1"/>
  <c r="D20" i="112" s="1"/>
  <c r="D19" i="112" a="1"/>
  <c r="D19" i="112" s="1"/>
  <c r="D18" i="112" a="1"/>
  <c r="D18" i="112" s="1"/>
  <c r="P25" i="112" a="1"/>
  <c r="P25" i="112" s="1"/>
  <c r="E23" i="112" a="1"/>
  <c r="E23" i="112" s="1"/>
  <c r="E20" i="112" a="1"/>
  <c r="E20" i="112" s="1"/>
  <c r="E17" i="112" a="1"/>
  <c r="E17" i="112" s="1"/>
  <c r="S24" i="112" a="1"/>
  <c r="S24" i="112" s="1"/>
  <c r="S23" i="112" a="1"/>
  <c r="S23" i="112" s="1"/>
  <c r="S22" i="112" a="1"/>
  <c r="S22" i="112" s="1"/>
  <c r="S21" i="112" a="1"/>
  <c r="S21" i="112" s="1"/>
  <c r="S20" i="112" a="1"/>
  <c r="S20" i="112" s="1"/>
  <c r="D10" i="112" a="1"/>
  <c r="D10" i="112" s="1"/>
  <c r="M25" i="112" a="1"/>
  <c r="M25" i="112" s="1"/>
  <c r="P22" i="112" a="1"/>
  <c r="P22" i="112" s="1"/>
  <c r="S25" i="112" a="1"/>
  <c r="S25" i="112" s="1"/>
  <c r="J25" i="112" a="1"/>
  <c r="J25" i="112" s="1"/>
  <c r="J23" i="112" a="1"/>
  <c r="J23" i="112" s="1"/>
  <c r="J21" i="112" a="1"/>
  <c r="J21" i="112" s="1"/>
  <c r="P21" i="112" a="1"/>
  <c r="P21" i="112" s="1"/>
  <c r="N26" i="112" a="1"/>
  <c r="N26" i="112" s="1"/>
  <c r="L24" i="112" a="1"/>
  <c r="L24" i="112" s="1"/>
  <c r="L22" i="112" a="1"/>
  <c r="L22" i="112" s="1"/>
  <c r="H21" i="112" a="1"/>
  <c r="H21" i="112" s="1"/>
  <c r="K25" i="112" a="1"/>
  <c r="K25" i="112" s="1"/>
  <c r="K23" i="112" a="1"/>
  <c r="K23" i="112" s="1"/>
  <c r="K21" i="112" a="1"/>
  <c r="K21" i="112" s="1"/>
  <c r="M24" i="112" a="1"/>
  <c r="M24" i="112" s="1"/>
  <c r="H18" i="112" a="1"/>
  <c r="H18" i="112" s="1"/>
  <c r="G26" i="112" a="1"/>
  <c r="G26" i="112" s="1"/>
  <c r="M26" i="112" a="1"/>
  <c r="M26" i="112" s="1"/>
  <c r="O25" i="112" a="1"/>
  <c r="O25" i="112" s="1"/>
  <c r="O24" i="112" a="1"/>
  <c r="O24" i="112" s="1"/>
  <c r="O23" i="112" a="1"/>
  <c r="O23" i="112" s="1"/>
  <c r="O22" i="112" a="1"/>
  <c r="O22" i="112" s="1"/>
  <c r="O21" i="112" a="1"/>
  <c r="O21" i="112" s="1"/>
  <c r="O20" i="112" a="1"/>
  <c r="O20" i="112" s="1"/>
  <c r="O18" i="112" a="1"/>
  <c r="O18" i="112" s="1"/>
  <c r="D26" i="112" a="1"/>
  <c r="D26" i="112" s="1"/>
  <c r="M22" i="112" a="1"/>
  <c r="M22" i="112" s="1"/>
  <c r="R26" i="112" a="1"/>
  <c r="R26" i="112" s="1"/>
  <c r="R25" i="112" a="1"/>
  <c r="R25" i="112" s="1"/>
  <c r="Q24" i="112" a="1"/>
  <c r="Q24" i="112" s="1"/>
  <c r="Q23" i="112" a="1"/>
  <c r="Q23" i="112" s="1"/>
  <c r="Q22" i="112" a="1"/>
  <c r="Q22" i="112" s="1"/>
  <c r="Q21" i="112" a="1"/>
  <c r="Q21" i="112" s="1"/>
  <c r="Q20" i="112" a="1"/>
  <c r="Q20" i="112" s="1"/>
  <c r="Q18" i="112" a="1"/>
  <c r="Q18" i="112" s="1"/>
  <c r="H25" i="112" a="1"/>
  <c r="H25" i="112" s="1"/>
  <c r="H22" i="112" a="1"/>
  <c r="H22" i="112" s="1"/>
  <c r="E19" i="112" a="1"/>
  <c r="E19" i="112" s="1"/>
  <c r="N25" i="112" a="1"/>
  <c r="N25" i="112" s="1"/>
  <c r="N24" i="112" a="1"/>
  <c r="N24" i="112" s="1"/>
  <c r="N23" i="112" a="1"/>
  <c r="N23" i="112" s="1"/>
  <c r="N22" i="112" a="1"/>
  <c r="N22" i="112" s="1"/>
  <c r="N21" i="112" a="1"/>
  <c r="N21" i="112" s="1"/>
  <c r="N20" i="112" a="1"/>
  <c r="N20" i="112" s="1"/>
  <c r="N18" i="112" a="1"/>
  <c r="N18" i="112" s="1"/>
  <c r="P26" i="112" a="1"/>
  <c r="P26" i="112" s="1"/>
  <c r="E25" i="112" a="1"/>
  <c r="E25" i="112" s="1"/>
  <c r="E22" i="112" a="1"/>
  <c r="E22" i="112" s="1"/>
  <c r="I26" i="112" a="1"/>
  <c r="I26" i="112" s="1"/>
  <c r="J24" i="112" a="1"/>
  <c r="J24" i="112" s="1"/>
  <c r="J22" i="112" a="1"/>
  <c r="J22" i="112" s="1"/>
  <c r="J20" i="112" a="1"/>
  <c r="J20" i="112" s="1"/>
  <c r="J18" i="112" a="1"/>
  <c r="J18" i="112" s="1"/>
  <c r="P24" i="112" a="1"/>
  <c r="P24" i="112" s="1"/>
  <c r="P18" i="112" a="1"/>
  <c r="P18" i="112" s="1"/>
  <c r="L25" i="112" a="1"/>
  <c r="L25" i="112" s="1"/>
  <c r="L23" i="112" a="1"/>
  <c r="L23" i="112" s="1"/>
  <c r="L21" i="112" a="1"/>
  <c r="L21" i="112" s="1"/>
  <c r="L20" i="112" a="1"/>
  <c r="L20" i="112" s="1"/>
  <c r="L18" i="112" a="1"/>
  <c r="L18" i="112" s="1"/>
  <c r="H24" i="112" a="1"/>
  <c r="H24" i="112" s="1"/>
  <c r="M18" i="112" a="1"/>
  <c r="M18" i="112" s="1"/>
  <c r="K24" i="112" a="1"/>
  <c r="K24" i="112" s="1"/>
  <c r="K22" i="112" a="1"/>
  <c r="K22" i="112" s="1"/>
  <c r="K20" i="112" a="1"/>
  <c r="K20" i="112" s="1"/>
  <c r="K18" i="112" a="1"/>
  <c r="K18" i="112" s="1"/>
  <c r="L26" i="112" a="1"/>
  <c r="L26" i="112" s="1"/>
  <c r="M21" i="112" a="1"/>
  <c r="M21" i="112" s="1"/>
  <c r="N17" i="108" a="1"/>
  <c r="N17" i="108" s="1"/>
  <c r="F17" i="110" a="1"/>
  <c r="F17" i="110" s="1"/>
  <c r="K18" i="111" a="1"/>
  <c r="K18" i="111" s="1"/>
  <c r="R18" i="111" a="1"/>
  <c r="R18" i="111" s="1"/>
  <c r="H17" i="111" a="1"/>
  <c r="H17" i="111" s="1"/>
  <c r="L19" i="111" a="1"/>
  <c r="L19" i="111" s="1"/>
  <c r="Q19" i="111" a="1"/>
  <c r="Q19" i="111" s="1"/>
  <c r="K19" i="111" a="1"/>
  <c r="K19" i="111" s="1"/>
  <c r="S18" i="111" a="1"/>
  <c r="S18" i="111" s="1"/>
  <c r="G18" i="111" a="1"/>
  <c r="G18" i="111" s="1"/>
  <c r="E18" i="111" a="1"/>
  <c r="E18" i="111" s="1"/>
  <c r="M19" i="111" a="1"/>
  <c r="M19" i="111" s="1"/>
  <c r="O19" i="111" a="1"/>
  <c r="O19" i="111" s="1"/>
  <c r="L18" i="111" a="1"/>
  <c r="L18" i="111" s="1"/>
  <c r="Q18" i="111" a="1"/>
  <c r="Q18" i="111" s="1"/>
  <c r="N19" i="111" a="1"/>
  <c r="N19" i="111" s="1"/>
  <c r="M18" i="111" a="1"/>
  <c r="M18" i="111" s="1"/>
  <c r="H19" i="111" a="1"/>
  <c r="H19" i="111" s="1"/>
  <c r="I18" i="111" a="1"/>
  <c r="I18" i="111" s="1"/>
  <c r="F19" i="111" a="1"/>
  <c r="F19" i="111" s="1"/>
  <c r="P19" i="111" a="1"/>
  <c r="P19" i="111" s="1"/>
  <c r="P18" i="111" a="1"/>
  <c r="P18" i="111" s="1"/>
  <c r="H18" i="111" a="1"/>
  <c r="H18" i="111" s="1"/>
  <c r="O18" i="111" a="1"/>
  <c r="O18" i="111" s="1"/>
  <c r="E19" i="111" a="1"/>
  <c r="E19" i="111" s="1"/>
  <c r="J19" i="111" a="1"/>
  <c r="J19" i="111" s="1"/>
  <c r="I19" i="111" a="1"/>
  <c r="I19" i="111" s="1"/>
  <c r="R19" i="111" a="1"/>
  <c r="R19" i="111" s="1"/>
  <c r="S19" i="111" a="1"/>
  <c r="S19" i="111" s="1"/>
  <c r="N18" i="111" a="1"/>
  <c r="N18" i="111" s="1"/>
  <c r="F18" i="111" a="1"/>
  <c r="F18" i="111" s="1"/>
  <c r="J18" i="111" a="1"/>
  <c r="J18" i="111" s="1"/>
  <c r="H17" i="109" a="1"/>
  <c r="H17" i="109" s="1"/>
  <c r="J18" i="110" a="1"/>
  <c r="J18" i="110" s="1"/>
  <c r="F19" i="110" a="1"/>
  <c r="F19" i="110" s="1"/>
  <c r="Q18" i="110" a="1"/>
  <c r="Q18" i="110" s="1"/>
  <c r="K19" i="110" a="1"/>
  <c r="K19" i="110" s="1"/>
  <c r="L18" i="110" a="1"/>
  <c r="L18" i="110" s="1"/>
  <c r="G19" i="110" a="1"/>
  <c r="G19" i="110" s="1"/>
  <c r="I18" i="110" a="1"/>
  <c r="I18" i="110" s="1"/>
  <c r="M18" i="110" a="1"/>
  <c r="M18" i="110" s="1"/>
  <c r="N19" i="110" a="1"/>
  <c r="N19" i="110" s="1"/>
  <c r="H19" i="110" a="1"/>
  <c r="H19" i="110" s="1"/>
  <c r="P18" i="109" a="1"/>
  <c r="P18" i="109" s="1"/>
  <c r="F18" i="109" a="1"/>
  <c r="F18" i="109" s="1"/>
  <c r="E19" i="110" a="1"/>
  <c r="E19" i="110" s="1"/>
  <c r="P19" i="110" a="1"/>
  <c r="P19" i="110" s="1"/>
  <c r="G18" i="110" a="1"/>
  <c r="G18" i="110" s="1"/>
  <c r="K18" i="110" a="1"/>
  <c r="K18" i="110" s="1"/>
  <c r="R19" i="110" a="1"/>
  <c r="R19" i="110" s="1"/>
  <c r="H18" i="110" a="1"/>
  <c r="H18" i="110" s="1"/>
  <c r="O18" i="110" a="1"/>
  <c r="O18" i="110" s="1"/>
  <c r="Q19" i="110" a="1"/>
  <c r="Q19" i="110" s="1"/>
  <c r="E18" i="110" a="1"/>
  <c r="E18" i="110" s="1"/>
  <c r="S19" i="110" a="1"/>
  <c r="S19" i="110" s="1"/>
  <c r="P18" i="110" a="1"/>
  <c r="P18" i="110" s="1"/>
  <c r="R18" i="110" a="1"/>
  <c r="R18" i="110" s="1"/>
  <c r="L19" i="110" a="1"/>
  <c r="L19" i="110" s="1"/>
  <c r="H17" i="110" a="1"/>
  <c r="H17" i="110" s="1"/>
  <c r="I19" i="110" a="1"/>
  <c r="I19" i="110" s="1"/>
  <c r="J19" i="110" a="1"/>
  <c r="J19" i="110" s="1"/>
  <c r="S18" i="110" a="1"/>
  <c r="S18" i="110" s="1"/>
  <c r="O19" i="110" a="1"/>
  <c r="O19" i="110" s="1"/>
  <c r="M19" i="110" a="1"/>
  <c r="M19" i="110" s="1"/>
  <c r="F18" i="110" a="1"/>
  <c r="F18" i="110" s="1"/>
  <c r="N18" i="110" a="1"/>
  <c r="N18" i="110" s="1"/>
  <c r="O18" i="109" a="1"/>
  <c r="O18" i="109" s="1"/>
  <c r="F19" i="109" a="1"/>
  <c r="F19" i="109" s="1"/>
  <c r="E19" i="109" a="1"/>
  <c r="E19" i="109" s="1"/>
  <c r="H17" i="108" a="1"/>
  <c r="H17" i="108" s="1"/>
  <c r="R18" i="109" a="1"/>
  <c r="R18" i="109" s="1"/>
  <c r="H18" i="109" a="1"/>
  <c r="H18" i="109" s="1"/>
  <c r="S18" i="109" a="1"/>
  <c r="S18" i="109" s="1"/>
  <c r="I18" i="109" a="1"/>
  <c r="I18" i="109" s="1"/>
  <c r="K18" i="109" a="1"/>
  <c r="K18" i="109" s="1"/>
  <c r="E18" i="109" a="1"/>
  <c r="E18" i="109" s="1"/>
  <c r="G18" i="109" a="1"/>
  <c r="G18" i="109" s="1"/>
  <c r="N18" i="109" a="1"/>
  <c r="N18" i="109" s="1"/>
  <c r="L18" i="109" a="1"/>
  <c r="L18" i="109" s="1"/>
  <c r="M18" i="109" a="1"/>
  <c r="M18" i="109" s="1"/>
  <c r="Q18" i="109" a="1"/>
  <c r="Q18" i="109" s="1"/>
  <c r="J18" i="109" a="1"/>
  <c r="J18" i="109" s="1"/>
  <c r="E19" i="108" a="1"/>
  <c r="E19" i="108" s="1"/>
  <c r="F19" i="108" a="1"/>
  <c r="F19" i="108" s="1"/>
  <c r="E18" i="108" a="1"/>
  <c r="E18" i="108" s="1"/>
  <c r="F18" i="108" a="1"/>
  <c r="F18" i="108" s="1"/>
  <c r="D18" i="43" a="1"/>
  <c r="D18" i="43" s="1"/>
  <c r="D19" i="43" a="1"/>
  <c r="D19" i="43" s="1"/>
  <c r="F19" i="43" a="1"/>
  <c r="F19" i="43" s="1"/>
  <c r="H19" i="43" a="1"/>
  <c r="H19" i="43" s="1"/>
  <c r="J19" i="43" a="1"/>
  <c r="J19" i="43" s="1"/>
  <c r="L19" i="43" a="1"/>
  <c r="L19" i="43" s="1"/>
  <c r="N19" i="43" a="1"/>
  <c r="N19" i="43" s="1"/>
  <c r="P19" i="43" a="1"/>
  <c r="P19" i="43" s="1"/>
  <c r="R19" i="43" a="1"/>
  <c r="R19" i="43" s="1"/>
  <c r="E19" i="43" a="1"/>
  <c r="E19" i="43" s="1"/>
  <c r="G19" i="43" a="1"/>
  <c r="G19" i="43" s="1"/>
  <c r="I19" i="43" a="1"/>
  <c r="I19" i="43" s="1"/>
  <c r="K19" i="43" a="1"/>
  <c r="K19" i="43" s="1"/>
  <c r="M19" i="43" a="1"/>
  <c r="M19" i="43" s="1"/>
  <c r="O19" i="43" a="1"/>
  <c r="O19" i="43" s="1"/>
  <c r="Q19" i="43" a="1"/>
  <c r="Q19" i="43" s="1"/>
  <c r="S19" i="43" a="1"/>
  <c r="S19" i="43" s="1"/>
  <c r="L18" i="105" a="1"/>
  <c r="L18" i="105" s="1"/>
  <c r="L18" i="106" a="1"/>
  <c r="L18" i="106" s="1"/>
  <c r="L20" i="105" a="1"/>
  <c r="L20" i="105" s="1"/>
  <c r="L20" i="106" a="1"/>
  <c r="L20" i="106" s="1"/>
  <c r="P17" i="105" a="1"/>
  <c r="P17" i="105" s="1"/>
  <c r="P17" i="106" a="1"/>
  <c r="P17" i="106" s="1"/>
  <c r="J17" i="105" a="1"/>
  <c r="J17" i="105" s="1"/>
  <c r="J17" i="106" a="1"/>
  <c r="J17" i="106" s="1"/>
  <c r="F17" i="105" a="1"/>
  <c r="F17" i="105" s="1"/>
  <c r="F17" i="106" a="1"/>
  <c r="F17" i="106" s="1"/>
  <c r="M18" i="105" a="1"/>
  <c r="M18" i="105" s="1"/>
  <c r="M18" i="106" a="1"/>
  <c r="M18" i="106" s="1"/>
  <c r="O17" i="105" a="1"/>
  <c r="O17" i="105" s="1"/>
  <c r="O17" i="106" a="1"/>
  <c r="O17" i="106" s="1"/>
  <c r="K17" i="105" a="1"/>
  <c r="K17" i="105" s="1"/>
  <c r="K17" i="106" a="1"/>
  <c r="K17" i="106" s="1"/>
  <c r="G17" i="105" a="1"/>
  <c r="G17" i="105" s="1"/>
  <c r="G17" i="106" a="1"/>
  <c r="G17" i="106" s="1"/>
  <c r="K18" i="105" a="1"/>
  <c r="K18" i="105" s="1"/>
  <c r="K18" i="106" a="1"/>
  <c r="K18" i="106" s="1"/>
  <c r="S18" i="106" a="1"/>
  <c r="S18" i="106" s="1"/>
  <c r="E19" i="105" a="1"/>
  <c r="E19" i="105" s="1"/>
  <c r="E19" i="106" a="1"/>
  <c r="E19" i="106" s="1"/>
  <c r="G20" i="105" a="1"/>
  <c r="G20" i="105" s="1"/>
  <c r="G20" i="106" a="1"/>
  <c r="G20" i="106" s="1"/>
  <c r="R20" i="105" a="1"/>
  <c r="R20" i="105" s="1"/>
  <c r="R20" i="106" a="1"/>
  <c r="R20" i="106" s="1"/>
  <c r="N16" i="106" a="1"/>
  <c r="N16" i="106" s="1"/>
  <c r="H16" i="106" a="1"/>
  <c r="H16" i="106" s="1"/>
  <c r="E17" i="105" a="1"/>
  <c r="E17" i="105" s="1"/>
  <c r="E17" i="106" a="1"/>
  <c r="E17" i="106" s="1"/>
  <c r="E18" i="105" a="1"/>
  <c r="E18" i="105" s="1"/>
  <c r="E18" i="106" a="1"/>
  <c r="E18" i="106" s="1"/>
  <c r="S17" i="105" a="1"/>
  <c r="S17" i="105" s="1"/>
  <c r="S17" i="106" a="1"/>
  <c r="S17" i="106" s="1"/>
  <c r="Q20" i="105" a="1"/>
  <c r="Q20" i="105" s="1"/>
  <c r="Q20" i="106" a="1"/>
  <c r="Q20" i="106" s="1"/>
  <c r="N20" i="105" a="1"/>
  <c r="N20" i="105" s="1"/>
  <c r="N20" i="106" a="1"/>
  <c r="N20" i="106" s="1"/>
  <c r="R17" i="105" a="1"/>
  <c r="R17" i="105" s="1"/>
  <c r="R17" i="106" a="1"/>
  <c r="R17" i="106" s="1"/>
  <c r="P18" i="105" a="1"/>
  <c r="P18" i="105" s="1"/>
  <c r="P18" i="106" a="1"/>
  <c r="P18" i="106" s="1"/>
  <c r="O20" i="105" a="1"/>
  <c r="O20" i="105" s="1"/>
  <c r="O20" i="106" a="1"/>
  <c r="O20" i="106" s="1"/>
  <c r="M16" i="106" a="1"/>
  <c r="M16" i="106" s="1"/>
  <c r="J18" i="105" a="1"/>
  <c r="J18" i="105" s="1"/>
  <c r="J18" i="106" a="1"/>
  <c r="J18" i="106" s="1"/>
  <c r="H18" i="105" a="1"/>
  <c r="H18" i="105" s="1"/>
  <c r="H18" i="106" a="1"/>
  <c r="H18" i="106" s="1"/>
  <c r="F18" i="105" a="1"/>
  <c r="F18" i="105" s="1"/>
  <c r="F18" i="106" a="1"/>
  <c r="F18" i="106" s="1"/>
  <c r="E20" i="105" a="1"/>
  <c r="E20" i="105" s="1"/>
  <c r="E20" i="106" a="1"/>
  <c r="E20" i="106" s="1"/>
  <c r="P20" i="105" a="1"/>
  <c r="P20" i="105" s="1"/>
  <c r="P20" i="106" a="1"/>
  <c r="P20" i="106" s="1"/>
  <c r="J16" i="106" a="1"/>
  <c r="J16" i="106" s="1"/>
  <c r="F16" i="105" a="1"/>
  <c r="F16" i="105" s="1"/>
  <c r="F16" i="106" a="1"/>
  <c r="F16" i="106" s="1"/>
  <c r="L17" i="105" a="1"/>
  <c r="L17" i="105" s="1"/>
  <c r="L17" i="106" a="1"/>
  <c r="L17" i="106" s="1"/>
  <c r="H17" i="105" a="1"/>
  <c r="H17" i="105" s="1"/>
  <c r="H17" i="106" a="1"/>
  <c r="H17" i="106" s="1"/>
  <c r="I18" i="105" a="1"/>
  <c r="I18" i="105" s="1"/>
  <c r="I18" i="106" a="1"/>
  <c r="I18" i="106" s="1"/>
  <c r="S16" i="106" a="1"/>
  <c r="S16" i="106" s="1"/>
  <c r="H15" i="105" a="1"/>
  <c r="H15" i="105" s="1"/>
  <c r="H15" i="106" a="1"/>
  <c r="H15" i="106" s="1"/>
  <c r="Q16" i="106" a="1"/>
  <c r="Q16" i="106" s="1"/>
  <c r="K20" i="105" a="1"/>
  <c r="K20" i="105" s="1"/>
  <c r="K20" i="106" a="1"/>
  <c r="K20" i="106" s="1"/>
  <c r="I20" i="105" a="1"/>
  <c r="I20" i="105" s="1"/>
  <c r="I20" i="106" a="1"/>
  <c r="I20" i="106" s="1"/>
  <c r="Q18" i="105" a="1"/>
  <c r="Q18" i="105" s="1"/>
  <c r="Q18" i="106" a="1"/>
  <c r="Q18" i="106" s="1"/>
  <c r="R18" i="105" a="1"/>
  <c r="R18" i="105" s="1"/>
  <c r="R18" i="106" a="1"/>
  <c r="R18" i="106" s="1"/>
  <c r="O16" i="106" a="1"/>
  <c r="O16" i="106" s="1"/>
  <c r="E16" i="105" a="1"/>
  <c r="E16" i="105" s="1"/>
  <c r="E16" i="106" a="1"/>
  <c r="E16" i="106" s="1"/>
  <c r="P16" i="106" a="1"/>
  <c r="P16" i="106" s="1"/>
  <c r="H20" i="105" a="1"/>
  <c r="H20" i="105" s="1"/>
  <c r="H20" i="106" a="1"/>
  <c r="H20" i="106" s="1"/>
  <c r="N18" i="105" a="1"/>
  <c r="N18" i="105" s="1"/>
  <c r="N18" i="106" a="1"/>
  <c r="N18" i="106" s="1"/>
  <c r="M20" i="105" a="1"/>
  <c r="M20" i="105" s="1"/>
  <c r="M20" i="106" a="1"/>
  <c r="M20" i="106" s="1"/>
  <c r="K16" i="106" a="1"/>
  <c r="K16" i="106" s="1"/>
  <c r="I16" i="106" a="1"/>
  <c r="I16" i="106" s="1"/>
  <c r="G16" i="106" a="1"/>
  <c r="G16" i="106" s="1"/>
  <c r="R16" i="106" a="1"/>
  <c r="R16" i="106" s="1"/>
  <c r="L16" i="106" a="1"/>
  <c r="L16" i="106" s="1"/>
  <c r="J20" i="105" a="1"/>
  <c r="J20" i="105" s="1"/>
  <c r="J20" i="106" a="1"/>
  <c r="J20" i="106" s="1"/>
  <c r="F20" i="105" a="1"/>
  <c r="F20" i="105" s="1"/>
  <c r="F20" i="106" a="1"/>
  <c r="F20" i="106" s="1"/>
  <c r="N17" i="105" a="1"/>
  <c r="N17" i="105" s="1"/>
  <c r="N17" i="106" a="1"/>
  <c r="N17" i="106" s="1"/>
  <c r="Q17" i="105" a="1"/>
  <c r="Q17" i="105" s="1"/>
  <c r="Q17" i="106" a="1"/>
  <c r="Q17" i="106" s="1"/>
  <c r="M17" i="105" a="1"/>
  <c r="M17" i="105" s="1"/>
  <c r="M17" i="106" a="1"/>
  <c r="M17" i="106" s="1"/>
  <c r="I17" i="105" a="1"/>
  <c r="I17" i="105" s="1"/>
  <c r="I17" i="106" a="1"/>
  <c r="I17" i="106" s="1"/>
  <c r="O18" i="105" a="1"/>
  <c r="O18" i="105" s="1"/>
  <c r="O18" i="106" a="1"/>
  <c r="O18" i="106" s="1"/>
  <c r="G18" i="105" a="1"/>
  <c r="G18" i="105" s="1"/>
  <c r="G18" i="106" a="1"/>
  <c r="G18" i="106" s="1"/>
  <c r="P18" i="103" a="1"/>
  <c r="P18" i="103" s="1"/>
  <c r="P18" i="104" a="1"/>
  <c r="P18" i="104" s="1"/>
  <c r="M16" i="103" a="1"/>
  <c r="M16" i="103" s="1"/>
  <c r="M16" i="104" a="1"/>
  <c r="M16" i="104" s="1"/>
  <c r="J18" i="103" a="1"/>
  <c r="J18" i="103" s="1"/>
  <c r="J18" i="104" a="1"/>
  <c r="J18" i="104" s="1"/>
  <c r="H18" i="103" a="1"/>
  <c r="H18" i="103" s="1"/>
  <c r="H18" i="104" a="1"/>
  <c r="H18" i="104" s="1"/>
  <c r="F18" i="103" a="1"/>
  <c r="F18" i="103" s="1"/>
  <c r="F18" i="104" a="1"/>
  <c r="F18" i="104" s="1"/>
  <c r="L17" i="103" a="1"/>
  <c r="L17" i="103" s="1"/>
  <c r="L17" i="104" a="1"/>
  <c r="L17" i="104" s="1"/>
  <c r="H17" i="103" a="1"/>
  <c r="H17" i="103" s="1"/>
  <c r="H17" i="104" a="1"/>
  <c r="H17" i="104" s="1"/>
  <c r="N18" i="103" a="1"/>
  <c r="N18" i="103" s="1"/>
  <c r="N18" i="104" a="1"/>
  <c r="N18" i="104" s="1"/>
  <c r="M20" i="104" a="1"/>
  <c r="M20" i="104" s="1"/>
  <c r="K16" i="103" a="1"/>
  <c r="K16" i="103" s="1"/>
  <c r="K16" i="104" a="1"/>
  <c r="K16" i="104" s="1"/>
  <c r="I16" i="103" a="1"/>
  <c r="I16" i="103" s="1"/>
  <c r="I16" i="104" a="1"/>
  <c r="I16" i="104" s="1"/>
  <c r="G16" i="103" a="1"/>
  <c r="G16" i="103" s="1"/>
  <c r="G16" i="104" a="1"/>
  <c r="G16" i="104" s="1"/>
  <c r="R16" i="103" a="1"/>
  <c r="R16" i="103" s="1"/>
  <c r="R16" i="104" a="1"/>
  <c r="R16" i="104" s="1"/>
  <c r="L16" i="103" a="1"/>
  <c r="L16" i="103" s="1"/>
  <c r="L16" i="104" a="1"/>
  <c r="L16" i="104" s="1"/>
  <c r="J20" i="104" a="1"/>
  <c r="J20" i="104" s="1"/>
  <c r="F20" i="103" a="1"/>
  <c r="F20" i="103" s="1"/>
  <c r="F20" i="104" a="1"/>
  <c r="F20" i="104" s="1"/>
  <c r="N17" i="103" a="1"/>
  <c r="N17" i="103" s="1"/>
  <c r="N17" i="104" a="1"/>
  <c r="N17" i="104" s="1"/>
  <c r="Q17" i="103" a="1"/>
  <c r="Q17" i="103" s="1"/>
  <c r="Q17" i="104" a="1"/>
  <c r="Q17" i="104" s="1"/>
  <c r="M17" i="103" a="1"/>
  <c r="M17" i="103" s="1"/>
  <c r="M17" i="104" a="1"/>
  <c r="M17" i="104" s="1"/>
  <c r="I17" i="103" a="1"/>
  <c r="I17" i="103" s="1"/>
  <c r="I17" i="104" a="1"/>
  <c r="I17" i="104" s="1"/>
  <c r="O18" i="103" a="1"/>
  <c r="O18" i="103" s="1"/>
  <c r="O18" i="104" a="1"/>
  <c r="O18" i="104" s="1"/>
  <c r="G18" i="103" a="1"/>
  <c r="G18" i="103" s="1"/>
  <c r="G18" i="104" a="1"/>
  <c r="G18" i="104" s="1"/>
  <c r="E20" i="103" a="1"/>
  <c r="E20" i="103" s="1"/>
  <c r="E20" i="104" a="1"/>
  <c r="E20" i="104" s="1"/>
  <c r="I18" i="103" a="1"/>
  <c r="I18" i="103" s="1"/>
  <c r="I18" i="104" a="1"/>
  <c r="I18" i="104" s="1"/>
  <c r="S16" i="103" a="1"/>
  <c r="S16" i="103" s="1"/>
  <c r="S16" i="104" a="1"/>
  <c r="S16" i="104" s="1"/>
  <c r="H15" i="103" a="1"/>
  <c r="H15" i="103" s="1"/>
  <c r="H15" i="104" a="1"/>
  <c r="H15" i="104" s="1"/>
  <c r="Q16" i="103" a="1"/>
  <c r="Q16" i="103" s="1"/>
  <c r="Q16" i="104" a="1"/>
  <c r="Q16" i="104" s="1"/>
  <c r="L18" i="103" a="1"/>
  <c r="L18" i="103" s="1"/>
  <c r="L18" i="104" a="1"/>
  <c r="L18" i="104" s="1"/>
  <c r="K20" i="104" a="1"/>
  <c r="K20" i="104" s="1"/>
  <c r="I20" i="104" a="1"/>
  <c r="I20" i="104" s="1"/>
  <c r="G20" i="104" a="1"/>
  <c r="G20" i="104" s="1"/>
  <c r="R20" i="104" a="1"/>
  <c r="R20" i="104" s="1"/>
  <c r="Q18" i="103" a="1"/>
  <c r="Q18" i="103" s="1"/>
  <c r="Q18" i="104" a="1"/>
  <c r="Q18" i="104" s="1"/>
  <c r="N16" i="103" a="1"/>
  <c r="N16" i="103" s="1"/>
  <c r="N16" i="104" a="1"/>
  <c r="N16" i="104" s="1"/>
  <c r="L20" i="104" a="1"/>
  <c r="L20" i="104" s="1"/>
  <c r="H16" i="103" a="1"/>
  <c r="H16" i="103" s="1"/>
  <c r="H16" i="104" a="1"/>
  <c r="H16" i="104" s="1"/>
  <c r="P17" i="103" a="1"/>
  <c r="P17" i="103" s="1"/>
  <c r="P17" i="104" a="1"/>
  <c r="P17" i="104" s="1"/>
  <c r="J17" i="103" a="1"/>
  <c r="J17" i="103" s="1"/>
  <c r="J17" i="104" a="1"/>
  <c r="J17" i="104" s="1"/>
  <c r="F17" i="103" a="1"/>
  <c r="F17" i="103" s="1"/>
  <c r="F17" i="104" a="1"/>
  <c r="F17" i="104" s="1"/>
  <c r="E17" i="103" a="1"/>
  <c r="E17" i="103" s="1"/>
  <c r="E17" i="104" a="1"/>
  <c r="E17" i="104" s="1"/>
  <c r="M18" i="103" a="1"/>
  <c r="M18" i="103" s="1"/>
  <c r="M18" i="104" a="1"/>
  <c r="M18" i="104" s="1"/>
  <c r="E18" i="103" a="1"/>
  <c r="E18" i="103" s="1"/>
  <c r="E18" i="104" a="1"/>
  <c r="E18" i="104" s="1"/>
  <c r="S17" i="103" a="1"/>
  <c r="S17" i="103" s="1"/>
  <c r="S17" i="104" a="1"/>
  <c r="S17" i="104" s="1"/>
  <c r="O20" i="104" a="1"/>
  <c r="O20" i="104" s="1"/>
  <c r="P20" i="104" a="1"/>
  <c r="P20" i="104" s="1"/>
  <c r="J16" i="103" a="1"/>
  <c r="J16" i="103" s="1"/>
  <c r="J16" i="104" a="1"/>
  <c r="J16" i="104" s="1"/>
  <c r="F16" i="103" a="1"/>
  <c r="F16" i="103" s="1"/>
  <c r="F16" i="104" a="1"/>
  <c r="F16" i="104" s="1"/>
  <c r="R18" i="103" a="1"/>
  <c r="R18" i="103" s="1"/>
  <c r="R18" i="104" a="1"/>
  <c r="R18" i="104" s="1"/>
  <c r="Q20" i="104" a="1"/>
  <c r="Q20" i="104" s="1"/>
  <c r="O16" i="103" a="1"/>
  <c r="O16" i="103" s="1"/>
  <c r="O16" i="104" a="1"/>
  <c r="O16" i="104" s="1"/>
  <c r="E16" i="103" a="1"/>
  <c r="E16" i="103" s="1"/>
  <c r="E16" i="104" a="1"/>
  <c r="E16" i="104" s="1"/>
  <c r="P16" i="103" a="1"/>
  <c r="P16" i="103" s="1"/>
  <c r="P16" i="104" a="1"/>
  <c r="P16" i="104" s="1"/>
  <c r="N20" i="104" a="1"/>
  <c r="N20" i="104" s="1"/>
  <c r="H20" i="104" a="1"/>
  <c r="H20" i="104" s="1"/>
  <c r="R17" i="103" a="1"/>
  <c r="R17" i="103" s="1"/>
  <c r="R17" i="104" a="1"/>
  <c r="R17" i="104" s="1"/>
  <c r="O17" i="103" a="1"/>
  <c r="O17" i="103" s="1"/>
  <c r="O17" i="104" a="1"/>
  <c r="O17" i="104" s="1"/>
  <c r="K17" i="103" a="1"/>
  <c r="K17" i="103" s="1"/>
  <c r="K17" i="104" a="1"/>
  <c r="K17" i="104" s="1"/>
  <c r="G17" i="103" a="1"/>
  <c r="G17" i="103" s="1"/>
  <c r="G17" i="104" a="1"/>
  <c r="G17" i="104" s="1"/>
  <c r="K18" i="103" a="1"/>
  <c r="K18" i="103" s="1"/>
  <c r="K18" i="104" a="1"/>
  <c r="K18" i="104" s="1"/>
  <c r="S18" i="103" a="1"/>
  <c r="S18" i="103" s="1"/>
  <c r="S18" i="104" a="1"/>
  <c r="S18" i="104" s="1"/>
  <c r="E19" i="103" a="1"/>
  <c r="E19" i="103" s="1"/>
  <c r="E19" i="104" a="1"/>
  <c r="E19" i="104" s="1"/>
  <c r="K20" i="11" a="1"/>
  <c r="K20" i="11" s="1"/>
  <c r="I16" i="11" a="1"/>
  <c r="I16" i="11" s="1"/>
  <c r="I20" i="11" a="1"/>
  <c r="I20" i="11" s="1"/>
  <c r="G20" i="11" a="1"/>
  <c r="G20" i="11" s="1"/>
  <c r="L20" i="11" a="1"/>
  <c r="L20" i="11" s="1"/>
  <c r="R20" i="11" a="1"/>
  <c r="R20" i="11" s="1"/>
  <c r="Q20" i="11" a="1"/>
  <c r="Q20" i="11" s="1"/>
  <c r="N20" i="11" a="1"/>
  <c r="N20" i="11" s="1"/>
  <c r="H20" i="11" a="1"/>
  <c r="H20" i="11" s="1"/>
  <c r="O20" i="11" a="1"/>
  <c r="O20" i="11" s="1"/>
  <c r="E20" i="11" a="1"/>
  <c r="E20" i="11" s="1"/>
  <c r="P20" i="11" a="1"/>
  <c r="P20" i="11" s="1"/>
  <c r="M20" i="11" a="1"/>
  <c r="M20" i="11" s="1"/>
  <c r="J20" i="11" a="1"/>
  <c r="J20" i="11" s="1"/>
  <c r="F20" i="11" a="1"/>
  <c r="F20" i="11" s="1"/>
  <c r="Q16" i="11" a="1"/>
  <c r="Q16" i="11" s="1"/>
  <c r="E16" i="11" a="1"/>
  <c r="E16" i="11" s="1"/>
  <c r="P16" i="11" a="1"/>
  <c r="P16" i="11" s="1"/>
  <c r="M16" i="11" a="1"/>
  <c r="M16" i="11" s="1"/>
  <c r="J29" i="70"/>
  <c r="Q24" i="70"/>
  <c r="P29" i="70"/>
  <c r="N29" i="70"/>
  <c r="O16" i="11" a="1"/>
  <c r="O16" i="11" s="1"/>
  <c r="G16" i="11" a="1"/>
  <c r="G16" i="11" s="1"/>
  <c r="L16" i="11" a="1"/>
  <c r="L16" i="11" s="1"/>
  <c r="K16" i="11" a="1"/>
  <c r="K16" i="11" s="1"/>
  <c r="R16" i="11" a="1"/>
  <c r="R16" i="11" s="1"/>
  <c r="H16" i="11" a="1"/>
  <c r="H16" i="11" s="1"/>
  <c r="N16" i="11" a="1"/>
  <c r="N16" i="11" s="1"/>
  <c r="F16" i="11" a="1"/>
  <c r="F16" i="11" s="1"/>
  <c r="J16" i="11" a="1"/>
  <c r="J16" i="11" s="1"/>
  <c r="M17" i="3"/>
  <c r="N15" i="47"/>
  <c r="N15" i="43"/>
  <c r="O15" i="43"/>
  <c r="N17" i="3"/>
  <c r="O15" i="47"/>
  <c r="T12" i="54"/>
  <c r="I13" i="90"/>
  <c r="T4" i="1"/>
  <c r="Q4" i="70"/>
  <c r="Q29" i="70" s="1"/>
  <c r="P15" i="113" l="1"/>
  <c r="P15" i="112"/>
  <c r="P15" i="111"/>
  <c r="P15" i="110"/>
  <c r="P15" i="109"/>
  <c r="P15" i="108"/>
  <c r="P13" i="107"/>
  <c r="P13" i="106"/>
  <c r="P13" i="105"/>
  <c r="P13" i="104"/>
  <c r="P13" i="103"/>
  <c r="P13" i="11"/>
  <c r="Q15" i="112"/>
  <c r="Q15" i="110"/>
  <c r="Q13" i="107"/>
  <c r="Q13" i="106"/>
  <c r="Q13" i="104"/>
  <c r="P17" i="114"/>
  <c r="Q15" i="113"/>
  <c r="Q15" i="111"/>
  <c r="Q15" i="108"/>
  <c r="Q13" i="103"/>
  <c r="Q13" i="11"/>
  <c r="O17" i="114"/>
  <c r="Q15" i="109"/>
  <c r="Q13" i="105"/>
  <c r="P15" i="43"/>
  <c r="P17" i="3"/>
  <c r="Q15" i="47"/>
  <c r="Q15" i="43"/>
  <c r="O17" i="3"/>
  <c r="P15" i="47"/>
  <c r="V12" i="54"/>
  <c r="W4" i="1"/>
  <c r="I14" i="90"/>
  <c r="AA33" i="20" s="1"/>
  <c r="C44" i="15"/>
  <c r="D44" i="15"/>
  <c r="B45" i="15"/>
  <c r="C45" i="15"/>
  <c r="D45" i="15"/>
  <c r="B46" i="15"/>
  <c r="C46" i="15"/>
  <c r="D46" i="15"/>
  <c r="B47" i="15"/>
  <c r="C47" i="15"/>
  <c r="D47" i="15"/>
  <c r="B48" i="15"/>
  <c r="C48" i="15"/>
  <c r="D48" i="15"/>
  <c r="B49" i="15"/>
  <c r="C49" i="15"/>
  <c r="D49" i="15"/>
  <c r="B50" i="15"/>
  <c r="C50" i="15"/>
  <c r="D50" i="15"/>
  <c r="B51" i="15"/>
  <c r="C51" i="15"/>
  <c r="D51" i="15"/>
  <c r="B52" i="15"/>
  <c r="C52" i="15"/>
  <c r="D52" i="15"/>
  <c r="B53" i="15"/>
  <c r="C53" i="15"/>
  <c r="D53" i="15"/>
  <c r="B54" i="15"/>
  <c r="C54" i="15"/>
  <c r="D54" i="15"/>
  <c r="B55" i="15"/>
  <c r="C55" i="15"/>
  <c r="D55" i="15"/>
  <c r="B56" i="15"/>
  <c r="C56" i="15"/>
  <c r="D56" i="15"/>
  <c r="B57" i="15"/>
  <c r="C57" i="15"/>
  <c r="D57" i="15"/>
  <c r="B58" i="15"/>
  <c r="C58" i="15"/>
  <c r="D58" i="15"/>
  <c r="B59" i="15"/>
  <c r="C59" i="15"/>
  <c r="D59" i="15"/>
  <c r="B60" i="15"/>
  <c r="C60" i="15"/>
  <c r="D60" i="15"/>
  <c r="AC30" i="20" l="1"/>
  <c r="AA34" i="20"/>
  <c r="AA30" i="20"/>
  <c r="Z30" i="20"/>
  <c r="AA31" i="20"/>
  <c r="AC31" i="20"/>
  <c r="Z31" i="20"/>
  <c r="I15" i="90"/>
  <c r="I16" i="90" s="1"/>
  <c r="Q17" i="114"/>
  <c r="R15" i="110"/>
  <c r="R15" i="109"/>
  <c r="R15" i="108"/>
  <c r="R13" i="106"/>
  <c r="R13" i="105"/>
  <c r="R13" i="103"/>
  <c r="R13" i="11"/>
  <c r="S15" i="113"/>
  <c r="S15" i="112"/>
  <c r="S15" i="111"/>
  <c r="S15" i="110"/>
  <c r="S15" i="109"/>
  <c r="S15" i="108"/>
  <c r="S13" i="107"/>
  <c r="S13" i="106"/>
  <c r="S13" i="105"/>
  <c r="S13" i="104"/>
  <c r="S13" i="103"/>
  <c r="S13" i="11"/>
  <c r="R13" i="107"/>
  <c r="R17" i="114"/>
  <c r="R15" i="113"/>
  <c r="R15" i="112"/>
  <c r="R15" i="111"/>
  <c r="R13" i="104"/>
  <c r="F31" i="20"/>
  <c r="Q17" i="3"/>
  <c r="R15" i="47"/>
  <c r="R15" i="43"/>
  <c r="R17" i="3"/>
  <c r="S15" i="47"/>
  <c r="S15" i="43"/>
  <c r="H33" i="20"/>
  <c r="L30" i="20"/>
  <c r="L31" i="20"/>
  <c r="H30" i="20"/>
  <c r="H34" i="20"/>
  <c r="H31" i="20"/>
  <c r="F30" i="20"/>
  <c r="X12" i="54"/>
  <c r="Z4" i="1"/>
  <c r="C24" i="20"/>
  <c r="Z24" i="20" s="1"/>
  <c r="D24" i="20"/>
  <c r="AA24" i="20" s="1"/>
  <c r="E24" i="20"/>
  <c r="AB24" i="20" s="1"/>
  <c r="F24" i="20"/>
  <c r="AC24" i="20" s="1"/>
  <c r="G24" i="20"/>
  <c r="AD24" i="20" s="1"/>
  <c r="H24" i="20"/>
  <c r="AE24" i="20" s="1"/>
  <c r="I24" i="20"/>
  <c r="AF24" i="20" s="1"/>
  <c r="J24" i="20"/>
  <c r="AG24" i="20" s="1"/>
  <c r="K24" i="20"/>
  <c r="AH24" i="20" s="1"/>
  <c r="B24" i="20"/>
  <c r="Y24" i="20" s="1"/>
  <c r="C43" i="15"/>
  <c r="D43" i="15"/>
  <c r="AB14" i="15"/>
  <c r="AB13" i="15"/>
  <c r="Z14" i="15"/>
  <c r="Z13" i="15"/>
  <c r="X14" i="15"/>
  <c r="X45" i="15" s="1"/>
  <c r="X13" i="15"/>
  <c r="V14" i="15"/>
  <c r="V44" i="15" s="1"/>
  <c r="V13" i="15"/>
  <c r="T14" i="15"/>
  <c r="T13" i="15"/>
  <c r="R14" i="15"/>
  <c r="R13" i="15"/>
  <c r="P14" i="15"/>
  <c r="P13" i="15"/>
  <c r="N14" i="15"/>
  <c r="N13" i="15"/>
  <c r="L14" i="15"/>
  <c r="L13" i="15"/>
  <c r="J14" i="15"/>
  <c r="J13" i="15"/>
  <c r="H13" i="15"/>
  <c r="H14" i="15"/>
  <c r="F13" i="15"/>
  <c r="P45" i="15" l="1"/>
  <c r="P47" i="15"/>
  <c r="P49" i="15"/>
  <c r="P51" i="15"/>
  <c r="P53" i="15"/>
  <c r="P57" i="15"/>
  <c r="P58" i="15"/>
  <c r="P59" i="15"/>
  <c r="P60" i="15"/>
  <c r="P54" i="15"/>
  <c r="P56" i="15"/>
  <c r="P44" i="15"/>
  <c r="P46" i="15"/>
  <c r="P48" i="15"/>
  <c r="P50" i="15"/>
  <c r="P52" i="15"/>
  <c r="P55" i="15"/>
  <c r="X44" i="15"/>
  <c r="X46" i="15"/>
  <c r="X48" i="15"/>
  <c r="X50" i="15"/>
  <c r="X52" i="15"/>
  <c r="X56" i="15"/>
  <c r="X58" i="15"/>
  <c r="X59" i="15"/>
  <c r="X60" i="15"/>
  <c r="X53" i="15"/>
  <c r="X54" i="15"/>
  <c r="X55" i="15"/>
  <c r="X47" i="15"/>
  <c r="X49" i="15"/>
  <c r="X51" i="15"/>
  <c r="X57" i="15"/>
  <c r="AB58" i="15"/>
  <c r="AB59" i="15"/>
  <c r="AB60" i="15"/>
  <c r="AB45" i="15"/>
  <c r="AB47" i="15"/>
  <c r="AB56" i="15"/>
  <c r="AB44" i="15"/>
  <c r="AB46" i="15"/>
  <c r="AB48" i="15"/>
  <c r="AB50" i="15"/>
  <c r="AB52" i="15"/>
  <c r="AB53" i="15"/>
  <c r="AB54" i="15"/>
  <c r="AB55" i="15"/>
  <c r="AB57" i="15"/>
  <c r="AB49" i="15"/>
  <c r="AB51" i="15"/>
  <c r="H44" i="15"/>
  <c r="H46" i="15"/>
  <c r="H48" i="15"/>
  <c r="H50" i="15"/>
  <c r="H52" i="15"/>
  <c r="H58" i="15"/>
  <c r="H59" i="15"/>
  <c r="H60" i="15"/>
  <c r="H55" i="15"/>
  <c r="H56" i="15"/>
  <c r="H45" i="15"/>
  <c r="H47" i="15"/>
  <c r="H49" i="15"/>
  <c r="H51" i="15"/>
  <c r="H53" i="15"/>
  <c r="H57" i="15"/>
  <c r="H54" i="15"/>
  <c r="T58" i="15"/>
  <c r="T59" i="15"/>
  <c r="T60" i="15"/>
  <c r="T44" i="15"/>
  <c r="T50" i="15"/>
  <c r="T52" i="15"/>
  <c r="T45" i="15"/>
  <c r="T47" i="15"/>
  <c r="T49" i="15"/>
  <c r="T51" i="15"/>
  <c r="T53" i="15"/>
  <c r="T54" i="15"/>
  <c r="T55" i="15"/>
  <c r="T56" i="15"/>
  <c r="T46" i="15"/>
  <c r="T48" i="15"/>
  <c r="T57" i="15"/>
  <c r="L58" i="15"/>
  <c r="L59" i="15"/>
  <c r="L60" i="15"/>
  <c r="L49" i="15"/>
  <c r="L53" i="15"/>
  <c r="L44" i="15"/>
  <c r="L46" i="15"/>
  <c r="L48" i="15"/>
  <c r="L50" i="15"/>
  <c r="L52" i="15"/>
  <c r="L54" i="15"/>
  <c r="L55" i="15"/>
  <c r="L56" i="15"/>
  <c r="L57" i="15"/>
  <c r="L45" i="15"/>
  <c r="L47" i="15"/>
  <c r="L51" i="15"/>
  <c r="J44" i="15"/>
  <c r="J45" i="15"/>
  <c r="J46" i="15"/>
  <c r="J47" i="15"/>
  <c r="J48" i="15"/>
  <c r="J49" i="15"/>
  <c r="J50" i="15"/>
  <c r="J51" i="15"/>
  <c r="J52" i="15"/>
  <c r="J53" i="15"/>
  <c r="J54" i="15"/>
  <c r="J55" i="15"/>
  <c r="J56" i="15"/>
  <c r="J57" i="15"/>
  <c r="J58" i="15"/>
  <c r="J59" i="15"/>
  <c r="J60" i="15"/>
  <c r="N44" i="15"/>
  <c r="N45" i="15"/>
  <c r="N46" i="15"/>
  <c r="N47" i="15"/>
  <c r="N48" i="15"/>
  <c r="N49" i="15"/>
  <c r="N50" i="15"/>
  <c r="N51" i="15"/>
  <c r="N52" i="15"/>
  <c r="N53" i="15"/>
  <c r="N59" i="15"/>
  <c r="N60" i="15"/>
  <c r="N54" i="15"/>
  <c r="N55" i="15"/>
  <c r="N56" i="15"/>
  <c r="N57" i="15"/>
  <c r="N58" i="15"/>
  <c r="R44" i="15"/>
  <c r="R45" i="15"/>
  <c r="R46" i="15"/>
  <c r="R47" i="15"/>
  <c r="R48" i="15"/>
  <c r="R49" i="15"/>
  <c r="R50" i="15"/>
  <c r="R51" i="15"/>
  <c r="R52" i="15"/>
  <c r="R53" i="15"/>
  <c r="R54" i="15"/>
  <c r="R55" i="15"/>
  <c r="R56" i="15"/>
  <c r="R59" i="15"/>
  <c r="R60" i="15"/>
  <c r="R57" i="15"/>
  <c r="R58" i="15"/>
  <c r="V45" i="15"/>
  <c r="V46" i="15"/>
  <c r="V47" i="15"/>
  <c r="V48" i="15"/>
  <c r="V49" i="15"/>
  <c r="V50" i="15"/>
  <c r="V51" i="15"/>
  <c r="V52" i="15"/>
  <c r="V57" i="15"/>
  <c r="V53" i="15"/>
  <c r="V54" i="15"/>
  <c r="V55" i="15"/>
  <c r="V56" i="15"/>
  <c r="V58" i="15"/>
  <c r="V59" i="15"/>
  <c r="V60" i="15"/>
  <c r="Z44" i="15"/>
  <c r="Z45" i="15"/>
  <c r="Z46" i="15"/>
  <c r="Z47" i="15"/>
  <c r="Z48" i="15"/>
  <c r="Z49" i="15"/>
  <c r="Z50" i="15"/>
  <c r="Z51" i="15"/>
  <c r="Z52" i="15"/>
  <c r="Z53" i="15"/>
  <c r="Z54" i="15"/>
  <c r="Z55" i="15"/>
  <c r="Z56" i="15"/>
  <c r="Z59" i="15"/>
  <c r="Z60" i="15"/>
  <c r="Z57" i="15"/>
  <c r="Z58" i="15"/>
  <c r="AC42" i="15"/>
  <c r="T43" i="15"/>
  <c r="P43" i="15"/>
  <c r="AB43" i="15"/>
  <c r="L43" i="15"/>
  <c r="X43" i="15"/>
  <c r="H43" i="15"/>
  <c r="Z43" i="15"/>
  <c r="V43" i="15"/>
  <c r="R43" i="15"/>
  <c r="N43" i="15"/>
  <c r="J43" i="15"/>
  <c r="AD42" i="15" l="1"/>
  <c r="AC44" i="15" l="1"/>
  <c r="AC48" i="15"/>
  <c r="AC52" i="15"/>
  <c r="AC56" i="15"/>
  <c r="AC60" i="15"/>
  <c r="AC47" i="15"/>
  <c r="AC51" i="15"/>
  <c r="AC59" i="15"/>
  <c r="AC45" i="15"/>
  <c r="AC49" i="15"/>
  <c r="AC53" i="15"/>
  <c r="AC57" i="15"/>
  <c r="AC46" i="15"/>
  <c r="AC50" i="15"/>
  <c r="AC54" i="15"/>
  <c r="AC58" i="15"/>
  <c r="AC55" i="15"/>
  <c r="AC43" i="15"/>
  <c r="AE42" i="15"/>
  <c r="AD47" i="15" l="1"/>
  <c r="AD51" i="15"/>
  <c r="AD55" i="15"/>
  <c r="AD59" i="15"/>
  <c r="AD44" i="15"/>
  <c r="AD48" i="15"/>
  <c r="AD52" i="15"/>
  <c r="AD56" i="15"/>
  <c r="AD60" i="15"/>
  <c r="AD58" i="15"/>
  <c r="AD45" i="15"/>
  <c r="AD49" i="15"/>
  <c r="AD53" i="15"/>
  <c r="AD57" i="15"/>
  <c r="AD46" i="15"/>
  <c r="AD50" i="15"/>
  <c r="AD54" i="15"/>
  <c r="AF42" i="15"/>
  <c r="AD43" i="15"/>
  <c r="AE46" i="15" l="1"/>
  <c r="AE50" i="15"/>
  <c r="AE54" i="15"/>
  <c r="AE58" i="15"/>
  <c r="AE45" i="15"/>
  <c r="AE49" i="15"/>
  <c r="AE53" i="15"/>
  <c r="AE47" i="15"/>
  <c r="AE51" i="15"/>
  <c r="AE55" i="15"/>
  <c r="AE59" i="15"/>
  <c r="AE44" i="15"/>
  <c r="AE48" i="15"/>
  <c r="AE52" i="15"/>
  <c r="AE56" i="15"/>
  <c r="AE60" i="15"/>
  <c r="AE57" i="15"/>
  <c r="AE43" i="15"/>
  <c r="AG42" i="15"/>
  <c r="AH41" i="15"/>
  <c r="AH42" i="15" s="1"/>
  <c r="AG44" i="15" l="1"/>
  <c r="AG48" i="15"/>
  <c r="AG52" i="15"/>
  <c r="AG56" i="15"/>
  <c r="AG60" i="15"/>
  <c r="AG45" i="15"/>
  <c r="AG49" i="15"/>
  <c r="AG53" i="15"/>
  <c r="AG57" i="15"/>
  <c r="AG55" i="15"/>
  <c r="AG46" i="15"/>
  <c r="AG50" i="15"/>
  <c r="AG54" i="15"/>
  <c r="AG58" i="15"/>
  <c r="AG47" i="15"/>
  <c r="AG51" i="15"/>
  <c r="AG59" i="15"/>
  <c r="AF45" i="15"/>
  <c r="AF49" i="15"/>
  <c r="AF53" i="15"/>
  <c r="AF57" i="15"/>
  <c r="AF48" i="15"/>
  <c r="AF56" i="15"/>
  <c r="AF46" i="15"/>
  <c r="AF50" i="15"/>
  <c r="AF54" i="15"/>
  <c r="AF58" i="15"/>
  <c r="AF47" i="15"/>
  <c r="AF51" i="15"/>
  <c r="AF55" i="15"/>
  <c r="AF59" i="15"/>
  <c r="AF44" i="15"/>
  <c r="AF52" i="15"/>
  <c r="AF60" i="15"/>
  <c r="AF43" i="15"/>
  <c r="AG43" i="15"/>
  <c r="AH43" i="15"/>
  <c r="AA14" i="15" l="1"/>
  <c r="Y14" i="15"/>
  <c r="W14" i="15"/>
  <c r="U14" i="15"/>
  <c r="S14" i="15"/>
  <c r="Q14" i="15"/>
  <c r="O14" i="15"/>
  <c r="M14" i="15"/>
  <c r="K14" i="15"/>
  <c r="I14" i="15"/>
  <c r="G14" i="15"/>
  <c r="F14" i="15"/>
  <c r="E14" i="15"/>
  <c r="AA13" i="15"/>
  <c r="Y13" i="15"/>
  <c r="W13" i="15"/>
  <c r="U13" i="15"/>
  <c r="S13" i="15"/>
  <c r="Q13" i="15"/>
  <c r="O13" i="15"/>
  <c r="M13" i="15"/>
  <c r="K13" i="15"/>
  <c r="I13" i="15"/>
  <c r="G13" i="15"/>
  <c r="E13" i="15"/>
  <c r="AA11" i="15"/>
  <c r="Y11" i="15"/>
  <c r="W11" i="15"/>
  <c r="U11" i="15"/>
  <c r="S11" i="15"/>
  <c r="Q11" i="15"/>
  <c r="O11" i="15"/>
  <c r="M11" i="15"/>
  <c r="K11" i="15"/>
  <c r="I11" i="15"/>
  <c r="G11" i="15"/>
  <c r="E11" i="15"/>
  <c r="B43" i="15"/>
  <c r="F44" i="15" l="1"/>
  <c r="F45" i="15"/>
  <c r="F46" i="15"/>
  <c r="F47" i="15"/>
  <c r="F48" i="15"/>
  <c r="F49" i="15"/>
  <c r="F50" i="15"/>
  <c r="F51" i="15"/>
  <c r="F52" i="15"/>
  <c r="F53" i="15"/>
  <c r="F57" i="15"/>
  <c r="F59" i="15"/>
  <c r="F60" i="15"/>
  <c r="F54" i="15"/>
  <c r="F55" i="15"/>
  <c r="F56" i="15"/>
  <c r="F58" i="15"/>
  <c r="M44" i="15"/>
  <c r="M45" i="15"/>
  <c r="M46" i="15"/>
  <c r="M47" i="15"/>
  <c r="M48" i="15"/>
  <c r="M49" i="15"/>
  <c r="M50" i="15"/>
  <c r="M51" i="15"/>
  <c r="M52" i="15"/>
  <c r="M53" i="15"/>
  <c r="M54" i="15"/>
  <c r="M55" i="15"/>
  <c r="M56" i="15"/>
  <c r="M57" i="15"/>
  <c r="M60" i="15"/>
  <c r="M58" i="15"/>
  <c r="M59" i="15"/>
  <c r="U44" i="15"/>
  <c r="U45" i="15"/>
  <c r="U46" i="15"/>
  <c r="U47" i="15"/>
  <c r="U48" i="15"/>
  <c r="U49" i="15"/>
  <c r="U50" i="15"/>
  <c r="U51" i="15"/>
  <c r="U52" i="15"/>
  <c r="U53" i="15"/>
  <c r="U54" i="15"/>
  <c r="U55" i="15"/>
  <c r="U56" i="15"/>
  <c r="U57" i="15"/>
  <c r="U59" i="15"/>
  <c r="U60" i="15"/>
  <c r="U58" i="15"/>
  <c r="G44" i="15"/>
  <c r="G45" i="15"/>
  <c r="G46" i="15"/>
  <c r="G47" i="15"/>
  <c r="G48" i="15"/>
  <c r="G49" i="15"/>
  <c r="G50" i="15"/>
  <c r="G51" i="15"/>
  <c r="G52" i="15"/>
  <c r="G53" i="15"/>
  <c r="G54" i="15"/>
  <c r="G55" i="15"/>
  <c r="G56" i="15"/>
  <c r="G58" i="15"/>
  <c r="G59" i="15"/>
  <c r="G60" i="15"/>
  <c r="G57" i="15"/>
  <c r="O44" i="15"/>
  <c r="O45" i="15"/>
  <c r="O46" i="15"/>
  <c r="O47" i="15"/>
  <c r="O48" i="15"/>
  <c r="O49" i="15"/>
  <c r="O50" i="15"/>
  <c r="O51" i="15"/>
  <c r="O52" i="15"/>
  <c r="O53" i="15"/>
  <c r="O54" i="15"/>
  <c r="O55" i="15"/>
  <c r="O56" i="15"/>
  <c r="O57" i="15"/>
  <c r="O59" i="15"/>
  <c r="O58" i="15"/>
  <c r="O60" i="15"/>
  <c r="W44" i="15"/>
  <c r="W45" i="15"/>
  <c r="W46" i="15"/>
  <c r="W47" i="15"/>
  <c r="W48" i="15"/>
  <c r="W49" i="15"/>
  <c r="W50" i="15"/>
  <c r="W51" i="15"/>
  <c r="W52" i="15"/>
  <c r="W53" i="15"/>
  <c r="W54" i="15"/>
  <c r="W55" i="15"/>
  <c r="W58" i="15"/>
  <c r="W57" i="15"/>
  <c r="W59" i="15"/>
  <c r="W60" i="15"/>
  <c r="W56" i="15"/>
  <c r="I44" i="15"/>
  <c r="I45" i="15"/>
  <c r="I46" i="15"/>
  <c r="I47" i="15"/>
  <c r="I48" i="15"/>
  <c r="I49" i="15"/>
  <c r="I50" i="15"/>
  <c r="I51" i="15"/>
  <c r="I52" i="15"/>
  <c r="I53" i="15"/>
  <c r="I54" i="15"/>
  <c r="I55" i="15"/>
  <c r="I56" i="15"/>
  <c r="I57" i="15"/>
  <c r="I58" i="15"/>
  <c r="I59" i="15"/>
  <c r="I60" i="15"/>
  <c r="Q44" i="15"/>
  <c r="Q45" i="15"/>
  <c r="Q46" i="15"/>
  <c r="Q47" i="15"/>
  <c r="Q48" i="15"/>
  <c r="Q49" i="15"/>
  <c r="Q50" i="15"/>
  <c r="Q51" i="15"/>
  <c r="Q52" i="15"/>
  <c r="Q53" i="15"/>
  <c r="Q54" i="15"/>
  <c r="Q55" i="15"/>
  <c r="Q56" i="15"/>
  <c r="Q57" i="15"/>
  <c r="Q58" i="15"/>
  <c r="Q59" i="15"/>
  <c r="Q60" i="15"/>
  <c r="Y44" i="15"/>
  <c r="Y45" i="15"/>
  <c r="Y46" i="15"/>
  <c r="Y47" i="15"/>
  <c r="Y48" i="15"/>
  <c r="Y49" i="15"/>
  <c r="Y50" i="15"/>
  <c r="Y51" i="15"/>
  <c r="Y52" i="15"/>
  <c r="Y53" i="15"/>
  <c r="Y54" i="15"/>
  <c r="Y55" i="15"/>
  <c r="Y56" i="15"/>
  <c r="Y57" i="15"/>
  <c r="Y58" i="15"/>
  <c r="Y59" i="15"/>
  <c r="Y60" i="15"/>
  <c r="E44" i="15"/>
  <c r="E45" i="15"/>
  <c r="E46" i="15"/>
  <c r="E47" i="15"/>
  <c r="E48" i="15"/>
  <c r="E49" i="15"/>
  <c r="E50" i="15"/>
  <c r="E51" i="15"/>
  <c r="E52" i="15"/>
  <c r="E53" i="15"/>
  <c r="E54" i="15"/>
  <c r="E55" i="15"/>
  <c r="E56" i="15"/>
  <c r="E57" i="15"/>
  <c r="E58" i="15"/>
  <c r="E60" i="15"/>
  <c r="E59" i="15"/>
  <c r="K44" i="15"/>
  <c r="K45" i="15"/>
  <c r="K46" i="15"/>
  <c r="K47" i="15"/>
  <c r="K48" i="15"/>
  <c r="K49" i="15"/>
  <c r="K50" i="15"/>
  <c r="K51" i="15"/>
  <c r="K52" i="15"/>
  <c r="K53" i="15"/>
  <c r="K54" i="15"/>
  <c r="K55" i="15"/>
  <c r="K56" i="15"/>
  <c r="K57" i="15"/>
  <c r="K58" i="15"/>
  <c r="K59" i="15"/>
  <c r="K60" i="15"/>
  <c r="S44" i="15"/>
  <c r="S45" i="15"/>
  <c r="S46" i="15"/>
  <c r="S47" i="15"/>
  <c r="S48" i="15"/>
  <c r="S49" i="15"/>
  <c r="S50" i="15"/>
  <c r="S51" i="15"/>
  <c r="S52" i="15"/>
  <c r="S53" i="15"/>
  <c r="S54" i="15"/>
  <c r="S55" i="15"/>
  <c r="S56" i="15"/>
  <c r="S60" i="15"/>
  <c r="S58" i="15"/>
  <c r="S57" i="15"/>
  <c r="S59" i="15"/>
  <c r="AA44" i="15"/>
  <c r="AA45" i="15"/>
  <c r="AA46" i="15"/>
  <c r="AA47" i="15"/>
  <c r="AA48" i="15"/>
  <c r="AA49" i="15"/>
  <c r="AA50" i="15"/>
  <c r="AA51" i="15"/>
  <c r="AA52" i="15"/>
  <c r="AA53" i="15"/>
  <c r="AA54" i="15"/>
  <c r="AA55" i="15"/>
  <c r="AA57" i="15"/>
  <c r="AA59" i="15"/>
  <c r="AA60" i="15"/>
  <c r="AA56" i="15"/>
  <c r="AA58" i="15"/>
  <c r="E43" i="15"/>
  <c r="F43" i="15"/>
  <c r="M43" i="15"/>
  <c r="U43" i="15"/>
  <c r="G43" i="15"/>
  <c r="O43" i="15"/>
  <c r="W43" i="15"/>
  <c r="I43" i="15"/>
  <c r="Q43" i="15"/>
  <c r="Y43" i="15"/>
  <c r="K43" i="15"/>
  <c r="S43" i="15"/>
  <c r="AA43" i="15"/>
  <c r="C3" i="52"/>
  <c r="C6" i="39" l="1"/>
  <c r="K27" i="1"/>
  <c r="K27" i="39" s="1"/>
  <c r="M27" i="1"/>
  <c r="L27" i="39" s="1"/>
  <c r="N27" i="1"/>
  <c r="M27" i="39" s="1"/>
  <c r="P27" i="1"/>
  <c r="N27" i="39" s="1"/>
  <c r="Q27" i="1"/>
  <c r="O27" i="39" s="1"/>
  <c r="S27" i="1"/>
  <c r="P27" i="39" s="1"/>
  <c r="T27" i="1"/>
  <c r="Q27" i="39" s="1"/>
  <c r="V27" i="1"/>
  <c r="R27" i="39" s="1"/>
  <c r="W27" i="1"/>
  <c r="S27" i="39" s="1"/>
  <c r="Y27" i="1"/>
  <c r="T27" i="39" s="1"/>
  <c r="Z27" i="1"/>
  <c r="U27" i="39" s="1"/>
  <c r="AB27" i="1"/>
  <c r="V27" i="39" s="1"/>
  <c r="J27" i="1"/>
  <c r="J27" i="39" s="1"/>
  <c r="K25" i="1"/>
  <c r="K25" i="39" s="1"/>
  <c r="M25" i="1"/>
  <c r="L25" i="39" s="1"/>
  <c r="N25" i="1"/>
  <c r="M25" i="39" s="1"/>
  <c r="P25" i="1"/>
  <c r="N25" i="39" s="1"/>
  <c r="Q25" i="1"/>
  <c r="O25" i="39" s="1"/>
  <c r="S25" i="1"/>
  <c r="P25" i="39" s="1"/>
  <c r="T25" i="1"/>
  <c r="Q25" i="39" s="1"/>
  <c r="V25" i="1"/>
  <c r="R25" i="39" s="1"/>
  <c r="W25" i="1"/>
  <c r="S25" i="39" s="1"/>
  <c r="Y25" i="1"/>
  <c r="T25" i="39" s="1"/>
  <c r="Z25" i="1"/>
  <c r="U25" i="39" s="1"/>
  <c r="AB25" i="1"/>
  <c r="V25" i="39" s="1"/>
  <c r="S19" i="108" s="1" a="1"/>
  <c r="S19" i="108" s="1"/>
  <c r="J25" i="1"/>
  <c r="J25" i="39" s="1"/>
  <c r="K10" i="1"/>
  <c r="M10" i="1"/>
  <c r="L10" i="39" s="1"/>
  <c r="I19" i="112" s="1" a="1"/>
  <c r="I19" i="112" s="1"/>
  <c r="N10" i="1"/>
  <c r="M10" i="39" s="1"/>
  <c r="J19" i="112" s="1" a="1"/>
  <c r="J19" i="112" s="1"/>
  <c r="P10" i="1"/>
  <c r="N10" i="39" s="1"/>
  <c r="K19" i="112" s="1" a="1"/>
  <c r="K19" i="112" s="1"/>
  <c r="Q10" i="1"/>
  <c r="O10" i="39" s="1"/>
  <c r="L19" i="112" s="1" a="1"/>
  <c r="L19" i="112" s="1"/>
  <c r="S10" i="1"/>
  <c r="P10" i="39" s="1"/>
  <c r="M19" i="112" s="1" a="1"/>
  <c r="M19" i="112" s="1"/>
  <c r="T10" i="1"/>
  <c r="Q10" i="39" s="1"/>
  <c r="N19" i="112" s="1" a="1"/>
  <c r="N19" i="112" s="1"/>
  <c r="V10" i="1"/>
  <c r="R10" i="39" s="1"/>
  <c r="O19" i="112" s="1" a="1"/>
  <c r="O19" i="112" s="1"/>
  <c r="W10" i="1"/>
  <c r="S10" i="39" s="1"/>
  <c r="P19" i="112" s="1" a="1"/>
  <c r="P19" i="112" s="1"/>
  <c r="Y10" i="1"/>
  <c r="T10" i="39" s="1"/>
  <c r="Q19" i="112" s="1" a="1"/>
  <c r="Q19" i="112" s="1"/>
  <c r="Z10" i="1"/>
  <c r="U10" i="39" s="1"/>
  <c r="R19" i="112" s="1" a="1"/>
  <c r="R19" i="112" s="1"/>
  <c r="AB10" i="1"/>
  <c r="V15" i="39" s="1"/>
  <c r="S18" i="105" s="1" a="1"/>
  <c r="S18" i="105" s="1"/>
  <c r="Q20" i="103" l="1" a="1"/>
  <c r="Q20" i="103" s="1"/>
  <c r="Q19" i="108" a="1"/>
  <c r="Q19" i="108" s="1"/>
  <c r="M20" i="103" a="1"/>
  <c r="M20" i="103" s="1"/>
  <c r="M19" i="108" a="1"/>
  <c r="M19" i="108" s="1"/>
  <c r="N22" i="103" a="1"/>
  <c r="N22" i="103" s="1"/>
  <c r="N18" i="113" a="1"/>
  <c r="N18" i="113" s="1"/>
  <c r="G20" i="103" a="1"/>
  <c r="G20" i="103" s="1"/>
  <c r="G19" i="108" a="1"/>
  <c r="G19" i="108" s="1"/>
  <c r="P20" i="103" a="1"/>
  <c r="P20" i="103" s="1"/>
  <c r="P19" i="108" a="1"/>
  <c r="P19" i="108" s="1"/>
  <c r="L20" i="103" a="1"/>
  <c r="L20" i="103" s="1"/>
  <c r="L19" i="108" a="1"/>
  <c r="L19" i="108" s="1"/>
  <c r="H20" i="103" a="1"/>
  <c r="H20" i="103" s="1"/>
  <c r="H19" i="108" a="1"/>
  <c r="H19" i="108" s="1"/>
  <c r="Q22" i="103" a="1"/>
  <c r="Q22" i="103" s="1"/>
  <c r="Q18" i="113" a="1"/>
  <c r="Q18" i="113" s="1"/>
  <c r="M22" i="103" a="1"/>
  <c r="M22" i="103" s="1"/>
  <c r="M18" i="113" a="1"/>
  <c r="M18" i="113" s="1"/>
  <c r="I22" i="103" a="1"/>
  <c r="I22" i="103" s="1"/>
  <c r="I18" i="113" a="1"/>
  <c r="I18" i="113" s="1"/>
  <c r="O20" i="103" a="1"/>
  <c r="O20" i="103" s="1"/>
  <c r="O19" i="108" a="1"/>
  <c r="O19" i="108" s="1"/>
  <c r="K20" i="103" a="1"/>
  <c r="K20" i="103" s="1"/>
  <c r="K19" i="108" a="1"/>
  <c r="K19" i="108" s="1"/>
  <c r="G22" i="103" a="1"/>
  <c r="G22" i="103" s="1"/>
  <c r="G18" i="113" a="1"/>
  <c r="G18" i="113" s="1"/>
  <c r="P22" i="103" a="1"/>
  <c r="P22" i="103" s="1"/>
  <c r="P18" i="113" a="1"/>
  <c r="P18" i="113" s="1"/>
  <c r="L22" i="103" a="1"/>
  <c r="L22" i="103" s="1"/>
  <c r="L18" i="113" a="1"/>
  <c r="L18" i="113" s="1"/>
  <c r="H22" i="103" a="1"/>
  <c r="H22" i="103" s="1"/>
  <c r="H18" i="113" a="1"/>
  <c r="H18" i="113" s="1"/>
  <c r="I20" i="103" a="1"/>
  <c r="I20" i="103" s="1"/>
  <c r="I19" i="108" a="1"/>
  <c r="I19" i="108" s="1"/>
  <c r="R22" i="103" a="1"/>
  <c r="R22" i="103" s="1"/>
  <c r="R18" i="113" a="1"/>
  <c r="R18" i="113" s="1"/>
  <c r="J22" i="103" a="1"/>
  <c r="J22" i="103" s="1"/>
  <c r="J18" i="113" a="1"/>
  <c r="J18" i="113" s="1"/>
  <c r="R20" i="103" a="1"/>
  <c r="R20" i="103" s="1"/>
  <c r="R19" i="108" a="1"/>
  <c r="R19" i="108" s="1"/>
  <c r="N20" i="103" a="1"/>
  <c r="N20" i="103" s="1"/>
  <c r="N19" i="108" a="1"/>
  <c r="N19" i="108" s="1"/>
  <c r="J20" i="103" a="1"/>
  <c r="J20" i="103" s="1"/>
  <c r="J19" i="108" a="1"/>
  <c r="J19" i="108" s="1"/>
  <c r="S22" i="103" a="1"/>
  <c r="S22" i="103" s="1"/>
  <c r="S18" i="113" a="1"/>
  <c r="S18" i="113" s="1"/>
  <c r="O22" i="103" a="1"/>
  <c r="O22" i="103" s="1"/>
  <c r="O18" i="113" a="1"/>
  <c r="O18" i="113" s="1"/>
  <c r="K22" i="103" a="1"/>
  <c r="K22" i="103" s="1"/>
  <c r="K18" i="113" a="1"/>
  <c r="K18" i="113" s="1"/>
  <c r="Y30" i="20"/>
  <c r="Y31" i="20"/>
  <c r="K19" i="107" a="1"/>
  <c r="K19" i="107" s="1"/>
  <c r="K17" i="112" a="1"/>
  <c r="K17" i="112" s="1"/>
  <c r="N19" i="107" a="1"/>
  <c r="N19" i="107" s="1"/>
  <c r="N17" i="112" a="1"/>
  <c r="N17" i="112" s="1"/>
  <c r="J19" i="107" a="1"/>
  <c r="J19" i="107" s="1"/>
  <c r="J17" i="112" a="1"/>
  <c r="J17" i="112" s="1"/>
  <c r="P19" i="107" a="1"/>
  <c r="P19" i="107" s="1"/>
  <c r="P17" i="112" a="1"/>
  <c r="P17" i="112" s="1"/>
  <c r="L19" i="107" a="1"/>
  <c r="L19" i="107" s="1"/>
  <c r="L17" i="112" a="1"/>
  <c r="L17" i="112" s="1"/>
  <c r="O19" i="107" a="1"/>
  <c r="O19" i="107" s="1"/>
  <c r="O17" i="112" a="1"/>
  <c r="O17" i="112" s="1"/>
  <c r="R19" i="107" a="1"/>
  <c r="R19" i="107" s="1"/>
  <c r="R17" i="112" a="1"/>
  <c r="R17" i="112" s="1"/>
  <c r="Q19" i="107" a="1"/>
  <c r="Q19" i="107" s="1"/>
  <c r="Q17" i="112" a="1"/>
  <c r="Q17" i="112" s="1"/>
  <c r="M19" i="107" a="1"/>
  <c r="M19" i="107" s="1"/>
  <c r="M17" i="112" a="1"/>
  <c r="M17" i="112" s="1"/>
  <c r="I19" i="107" a="1"/>
  <c r="I19" i="107" s="1"/>
  <c r="I17" i="112" a="1"/>
  <c r="I17" i="112" s="1"/>
  <c r="P19" i="105" a="1"/>
  <c r="P19" i="105" s="1"/>
  <c r="P19" i="106" a="1"/>
  <c r="P19" i="106" s="1"/>
  <c r="O19" i="105" a="1"/>
  <c r="O19" i="105" s="1"/>
  <c r="O19" i="106" a="1"/>
  <c r="O19" i="106" s="1"/>
  <c r="K19" i="105" a="1"/>
  <c r="K19" i="105" s="1"/>
  <c r="K19" i="106" a="1"/>
  <c r="K19" i="106" s="1"/>
  <c r="L19" i="105" a="1"/>
  <c r="L19" i="105" s="1"/>
  <c r="L19" i="106" a="1"/>
  <c r="L19" i="106" s="1"/>
  <c r="R19" i="105" a="1"/>
  <c r="R19" i="105" s="1"/>
  <c r="R19" i="106" a="1"/>
  <c r="R19" i="106" s="1"/>
  <c r="J19" i="105" a="1"/>
  <c r="J19" i="105" s="1"/>
  <c r="J19" i="106" a="1"/>
  <c r="J19" i="106" s="1"/>
  <c r="N19" i="105" a="1"/>
  <c r="N19" i="105" s="1"/>
  <c r="N19" i="106" a="1"/>
  <c r="N19" i="106" s="1"/>
  <c r="Q19" i="105" a="1"/>
  <c r="Q19" i="105" s="1"/>
  <c r="Q19" i="106" a="1"/>
  <c r="Q19" i="106" s="1"/>
  <c r="M19" i="105" a="1"/>
  <c r="M19" i="105" s="1"/>
  <c r="M19" i="106" a="1"/>
  <c r="M19" i="106" s="1"/>
  <c r="I19" i="105" a="1"/>
  <c r="I19" i="105" s="1"/>
  <c r="I19" i="106" a="1"/>
  <c r="I19" i="106" s="1"/>
  <c r="K19" i="104" a="1"/>
  <c r="K19" i="104" s="1"/>
  <c r="L19" i="104" a="1"/>
  <c r="L19" i="104" s="1"/>
  <c r="O19" i="104" a="1"/>
  <c r="O19" i="104" s="1"/>
  <c r="N19" i="104" a="1"/>
  <c r="N19" i="104" s="1"/>
  <c r="J19" i="104" a="1"/>
  <c r="J19" i="104" s="1"/>
  <c r="P19" i="104" a="1"/>
  <c r="P19" i="104" s="1"/>
  <c r="R19" i="104" a="1"/>
  <c r="R19" i="104" s="1"/>
  <c r="Q19" i="104" a="1"/>
  <c r="Q19" i="104" s="1"/>
  <c r="M19" i="104" a="1"/>
  <c r="M19" i="104" s="1"/>
  <c r="I19" i="104" a="1"/>
  <c r="I19" i="104" s="1"/>
  <c r="K10" i="39"/>
  <c r="H19" i="112" s="1" a="1"/>
  <c r="H19" i="112" s="1"/>
  <c r="D31" i="20"/>
  <c r="D30" i="20"/>
  <c r="V10" i="39"/>
  <c r="S19" i="112" s="1" a="1"/>
  <c r="S19" i="112" s="1"/>
  <c r="V11" i="39"/>
  <c r="R19" i="114" s="1"/>
  <c r="D14" i="3"/>
  <c r="D10" i="43" a="1"/>
  <c r="D10" i="43" s="1"/>
  <c r="X38" i="1"/>
  <c r="X39" i="1"/>
  <c r="X37" i="1"/>
  <c r="X35" i="1"/>
  <c r="X34" i="1"/>
  <c r="X33" i="1"/>
  <c r="X32" i="1"/>
  <c r="AA32" i="1"/>
  <c r="X30" i="1"/>
  <c r="X31" i="1"/>
  <c r="X29" i="1"/>
  <c r="X28" i="1"/>
  <c r="X27" i="1"/>
  <c r="X26" i="1"/>
  <c r="X25" i="1"/>
  <c r="X23" i="1"/>
  <c r="X15" i="1"/>
  <c r="X16" i="1"/>
  <c r="X17" i="1"/>
  <c r="X18" i="1"/>
  <c r="X19" i="1"/>
  <c r="X20" i="1"/>
  <c r="X21" i="1"/>
  <c r="X22" i="1"/>
  <c r="X14" i="1"/>
  <c r="X12" i="1"/>
  <c r="X11" i="1"/>
  <c r="X10" i="1"/>
  <c r="AA9" i="1"/>
  <c r="X9" i="1"/>
  <c r="X6" i="1"/>
  <c r="X7" i="1"/>
  <c r="X8" i="1"/>
  <c r="K36" i="1"/>
  <c r="K36" i="39" s="1"/>
  <c r="M36" i="1"/>
  <c r="L36" i="39" s="1"/>
  <c r="N36" i="1"/>
  <c r="M36" i="39" s="1"/>
  <c r="P36" i="1"/>
  <c r="N36" i="39" s="1"/>
  <c r="Q36" i="1"/>
  <c r="O36" i="39" s="1"/>
  <c r="S36" i="1"/>
  <c r="P36" i="39" s="1"/>
  <c r="T36" i="1"/>
  <c r="Q36" i="39" s="1"/>
  <c r="V36" i="1"/>
  <c r="R36" i="39" s="1"/>
  <c r="W36" i="1"/>
  <c r="S36" i="39" s="1"/>
  <c r="Y36" i="1"/>
  <c r="T36" i="39" s="1"/>
  <c r="Z36" i="1"/>
  <c r="U36" i="39" s="1"/>
  <c r="AB36" i="1"/>
  <c r="V36" i="39" s="1"/>
  <c r="J36" i="1"/>
  <c r="J36" i="39" s="1"/>
  <c r="K24" i="1"/>
  <c r="M24" i="1"/>
  <c r="L24" i="39" s="1"/>
  <c r="N24" i="1"/>
  <c r="M24" i="39" s="1"/>
  <c r="P24" i="1"/>
  <c r="N24" i="39" s="1"/>
  <c r="Q24" i="1"/>
  <c r="O24" i="39" s="1"/>
  <c r="S24" i="1"/>
  <c r="P24" i="39" s="1"/>
  <c r="T24" i="1"/>
  <c r="Q24" i="39" s="1"/>
  <c r="V24" i="1"/>
  <c r="R24" i="39" s="1"/>
  <c r="W24" i="1"/>
  <c r="S24" i="39" s="1"/>
  <c r="Y24" i="1"/>
  <c r="T24" i="39" s="1"/>
  <c r="Z24" i="1"/>
  <c r="U24" i="39" s="1"/>
  <c r="AB24" i="1"/>
  <c r="V24" i="39" s="1"/>
  <c r="S18" i="108" s="1" a="1"/>
  <c r="S18" i="108" s="1"/>
  <c r="J24" i="1"/>
  <c r="J24" i="39" s="1"/>
  <c r="G18" i="108" s="1" a="1"/>
  <c r="G18" i="108" s="1"/>
  <c r="K13" i="1"/>
  <c r="M13" i="1"/>
  <c r="L13" i="39" s="1"/>
  <c r="N13" i="1"/>
  <c r="M13" i="39" s="1"/>
  <c r="P13" i="1"/>
  <c r="N13" i="39" s="1"/>
  <c r="Q13" i="1"/>
  <c r="O13" i="39" s="1"/>
  <c r="S13" i="1"/>
  <c r="P13" i="39" s="1"/>
  <c r="T13" i="1"/>
  <c r="Q13" i="39" s="1"/>
  <c r="V13" i="1"/>
  <c r="R13" i="39" s="1"/>
  <c r="W13" i="1"/>
  <c r="S13" i="39" s="1"/>
  <c r="Y13" i="1"/>
  <c r="T13" i="39" s="1"/>
  <c r="Z13" i="1"/>
  <c r="U13" i="39" s="1"/>
  <c r="AB13" i="1"/>
  <c r="V13" i="39" s="1"/>
  <c r="J13" i="1"/>
  <c r="J13" i="39" s="1"/>
  <c r="J10" i="1"/>
  <c r="J10" i="39" s="1"/>
  <c r="G19" i="112" s="1" a="1"/>
  <c r="G19" i="112" s="1"/>
  <c r="P19" i="103" l="1" a="1"/>
  <c r="P19" i="103" s="1"/>
  <c r="P18" i="108" a="1"/>
  <c r="P18" i="108" s="1"/>
  <c r="Q31" i="103" a="1"/>
  <c r="Q31" i="103" s="1"/>
  <c r="Q19" i="109" a="1"/>
  <c r="Q19" i="109" s="1"/>
  <c r="O19" i="103" a="1"/>
  <c r="O19" i="103" s="1"/>
  <c r="O18" i="108" a="1"/>
  <c r="O18" i="108" s="1"/>
  <c r="K19" i="103" a="1"/>
  <c r="K19" i="103" s="1"/>
  <c r="K18" i="108" a="1"/>
  <c r="K18" i="108" s="1"/>
  <c r="G31" i="103" a="1"/>
  <c r="G31" i="103" s="1"/>
  <c r="G19" i="109" a="1"/>
  <c r="G19" i="109" s="1"/>
  <c r="P31" i="103" a="1"/>
  <c r="P31" i="103" s="1"/>
  <c r="P19" i="109" a="1"/>
  <c r="P19" i="109" s="1"/>
  <c r="L31" i="103" a="1"/>
  <c r="L31" i="103" s="1"/>
  <c r="L19" i="109" a="1"/>
  <c r="L19" i="109" s="1"/>
  <c r="H31" i="103" a="1"/>
  <c r="H31" i="103" s="1"/>
  <c r="H19" i="109" a="1"/>
  <c r="H19" i="109" s="1"/>
  <c r="I31" i="103" a="1"/>
  <c r="I31" i="103" s="1"/>
  <c r="I19" i="109" a="1"/>
  <c r="I19" i="109" s="1"/>
  <c r="R19" i="103" a="1"/>
  <c r="R19" i="103" s="1"/>
  <c r="R18" i="108" a="1"/>
  <c r="R18" i="108" s="1"/>
  <c r="N19" i="103" a="1"/>
  <c r="N19" i="103" s="1"/>
  <c r="N18" i="108" a="1"/>
  <c r="N18" i="108" s="1"/>
  <c r="J19" i="103" a="1"/>
  <c r="J19" i="103" s="1"/>
  <c r="J18" i="108" a="1"/>
  <c r="J18" i="108" s="1"/>
  <c r="S31" i="103" a="1"/>
  <c r="S31" i="103" s="1"/>
  <c r="S19" i="109" a="1"/>
  <c r="S19" i="109" s="1"/>
  <c r="O31" i="103" a="1"/>
  <c r="O31" i="103" s="1"/>
  <c r="O19" i="109" a="1"/>
  <c r="O19" i="109" s="1"/>
  <c r="K31" i="103" a="1"/>
  <c r="K31" i="103" s="1"/>
  <c r="K19" i="109" a="1"/>
  <c r="K19" i="109" s="1"/>
  <c r="L19" i="103" a="1"/>
  <c r="L19" i="103" s="1"/>
  <c r="L18" i="108" a="1"/>
  <c r="L18" i="108" s="1"/>
  <c r="M31" i="103" a="1"/>
  <c r="M31" i="103" s="1"/>
  <c r="M19" i="109" a="1"/>
  <c r="M19" i="109" s="1"/>
  <c r="Q19" i="103" a="1"/>
  <c r="Q19" i="103" s="1"/>
  <c r="Q18" i="108" a="1"/>
  <c r="Q18" i="108" s="1"/>
  <c r="M19" i="103" a="1"/>
  <c r="M19" i="103" s="1"/>
  <c r="M18" i="108" a="1"/>
  <c r="M18" i="108" s="1"/>
  <c r="I19" i="103" a="1"/>
  <c r="I19" i="103" s="1"/>
  <c r="I18" i="108" a="1"/>
  <c r="I18" i="108" s="1"/>
  <c r="R31" i="103" a="1"/>
  <c r="R31" i="103" s="1"/>
  <c r="R19" i="109" a="1"/>
  <c r="R19" i="109" s="1"/>
  <c r="N31" i="103" a="1"/>
  <c r="N31" i="103" s="1"/>
  <c r="N19" i="109" a="1"/>
  <c r="N19" i="109" s="1"/>
  <c r="J31" i="103" a="1"/>
  <c r="J31" i="103" s="1"/>
  <c r="J19" i="109" a="1"/>
  <c r="J19" i="109" s="1"/>
  <c r="X31" i="20"/>
  <c r="X30" i="20"/>
  <c r="AB31" i="20"/>
  <c r="AB30" i="20"/>
  <c r="S16" i="105" a="1"/>
  <c r="S16" i="105" s="1"/>
  <c r="S17" i="113" a="1"/>
  <c r="S17" i="113" s="1"/>
  <c r="K16" i="105" a="1"/>
  <c r="K16" i="105" s="1"/>
  <c r="K17" i="113" a="1"/>
  <c r="K17" i="113" s="1"/>
  <c r="R16" i="105" a="1"/>
  <c r="R16" i="105" s="1"/>
  <c r="R17" i="113" a="1"/>
  <c r="R17" i="113" s="1"/>
  <c r="N16" i="105" a="1"/>
  <c r="N16" i="105" s="1"/>
  <c r="N17" i="113" a="1"/>
  <c r="N17" i="113" s="1"/>
  <c r="J16" i="105" a="1"/>
  <c r="J16" i="105" s="1"/>
  <c r="J17" i="113" a="1"/>
  <c r="J17" i="113" s="1"/>
  <c r="S20" i="107" a="1"/>
  <c r="S20" i="107" s="1"/>
  <c r="S18" i="112" a="1"/>
  <c r="S18" i="112" s="1"/>
  <c r="H19" i="107" a="1"/>
  <c r="H19" i="107" s="1"/>
  <c r="H17" i="112" a="1"/>
  <c r="H17" i="112" s="1"/>
  <c r="G19" i="107" a="1"/>
  <c r="G19" i="107" s="1"/>
  <c r="G17" i="112" a="1"/>
  <c r="G17" i="112" s="1"/>
  <c r="Q16" i="105" a="1"/>
  <c r="Q16" i="105" s="1"/>
  <c r="Q17" i="113" a="1"/>
  <c r="Q17" i="113" s="1"/>
  <c r="M16" i="105" a="1"/>
  <c r="M16" i="105" s="1"/>
  <c r="M17" i="113" a="1"/>
  <c r="M17" i="113" s="1"/>
  <c r="I16" i="105" a="1"/>
  <c r="I16" i="105" s="1"/>
  <c r="I17" i="113" a="1"/>
  <c r="I17" i="113" s="1"/>
  <c r="S19" i="107" a="1"/>
  <c r="S19" i="107" s="1"/>
  <c r="S17" i="112" a="1"/>
  <c r="S17" i="112" s="1"/>
  <c r="O16" i="105" a="1"/>
  <c r="O16" i="105" s="1"/>
  <c r="O17" i="113" a="1"/>
  <c r="O17" i="113" s="1"/>
  <c r="G16" i="105" a="1"/>
  <c r="G16" i="105" s="1"/>
  <c r="G17" i="113" a="1"/>
  <c r="G17" i="113" s="1"/>
  <c r="P16" i="105" a="1"/>
  <c r="P16" i="105" s="1"/>
  <c r="P17" i="113" a="1"/>
  <c r="P17" i="113" s="1"/>
  <c r="L16" i="105" a="1"/>
  <c r="L16" i="105" s="1"/>
  <c r="L17" i="113" a="1"/>
  <c r="L17" i="113" s="1"/>
  <c r="S19" i="105" a="1"/>
  <c r="S19" i="105" s="1"/>
  <c r="S19" i="106" a="1"/>
  <c r="S19" i="106" s="1"/>
  <c r="G19" i="105" a="1"/>
  <c r="G19" i="105" s="1"/>
  <c r="G19" i="106" a="1"/>
  <c r="G19" i="106" s="1"/>
  <c r="S20" i="105" a="1"/>
  <c r="S20" i="105" s="1"/>
  <c r="S20" i="106" a="1"/>
  <c r="S20" i="106" s="1"/>
  <c r="H19" i="105" a="1"/>
  <c r="H19" i="105" s="1"/>
  <c r="H19" i="106" a="1"/>
  <c r="H19" i="106" s="1"/>
  <c r="S19" i="103" a="1"/>
  <c r="S19" i="103" s="1"/>
  <c r="S19" i="104" a="1"/>
  <c r="S19" i="104" s="1"/>
  <c r="G19" i="103" a="1"/>
  <c r="G19" i="103" s="1"/>
  <c r="G19" i="104" a="1"/>
  <c r="G19" i="104" s="1"/>
  <c r="S20" i="103" a="1"/>
  <c r="S20" i="103" s="1"/>
  <c r="S20" i="104" a="1"/>
  <c r="S20" i="104" s="1"/>
  <c r="H19" i="104" a="1"/>
  <c r="H19" i="104" s="1"/>
  <c r="S16" i="11" a="1"/>
  <c r="S16" i="11" s="1"/>
  <c r="S20" i="11" a="1"/>
  <c r="S20" i="11" s="1"/>
  <c r="K13" i="39"/>
  <c r="J30" i="20"/>
  <c r="J31" i="20"/>
  <c r="K24" i="39"/>
  <c r="B31" i="20"/>
  <c r="B30" i="20"/>
  <c r="X13" i="1"/>
  <c r="X36" i="1"/>
  <c r="X24" i="1"/>
  <c r="AA7" i="1"/>
  <c r="AA6" i="1"/>
  <c r="AA11" i="1"/>
  <c r="AA13" i="1"/>
  <c r="AA25" i="1"/>
  <c r="AA27" i="1"/>
  <c r="O14" i="1"/>
  <c r="U18" i="1"/>
  <c r="O18" i="1"/>
  <c r="U16" i="1"/>
  <c r="O16" i="1"/>
  <c r="U23" i="1"/>
  <c r="O23" i="1"/>
  <c r="L27" i="1"/>
  <c r="O28" i="1"/>
  <c r="R29" i="1"/>
  <c r="R33" i="1"/>
  <c r="U36" i="1"/>
  <c r="O36" i="1"/>
  <c r="R37" i="1"/>
  <c r="U38" i="1"/>
  <c r="O38" i="1"/>
  <c r="R8" i="1"/>
  <c r="L8" i="1"/>
  <c r="U20" i="1"/>
  <c r="O20" i="1"/>
  <c r="R19" i="1"/>
  <c r="L25" i="1"/>
  <c r="R31" i="1"/>
  <c r="U30" i="1"/>
  <c r="O30" i="1"/>
  <c r="AA8" i="1"/>
  <c r="R7" i="1"/>
  <c r="U9" i="1"/>
  <c r="O9" i="1"/>
  <c r="L10" i="1"/>
  <c r="R11" i="1"/>
  <c r="L12" i="1"/>
  <c r="R13" i="1"/>
  <c r="L14" i="1"/>
  <c r="L22" i="1"/>
  <c r="AA21" i="1"/>
  <c r="L20" i="1"/>
  <c r="AA19" i="1"/>
  <c r="L18" i="1"/>
  <c r="AA17" i="1"/>
  <c r="L16" i="1"/>
  <c r="AA15" i="1"/>
  <c r="L23" i="1"/>
  <c r="AA24" i="1"/>
  <c r="R25" i="1"/>
  <c r="L26" i="1"/>
  <c r="R27" i="1"/>
  <c r="L28" i="1"/>
  <c r="AA29" i="1"/>
  <c r="AA31" i="1"/>
  <c r="L30" i="1"/>
  <c r="U32" i="1"/>
  <c r="O32" i="1"/>
  <c r="AA33" i="1"/>
  <c r="AA34" i="1"/>
  <c r="L36" i="1"/>
  <c r="AA35" i="1"/>
  <c r="AA37" i="1"/>
  <c r="AA39" i="1"/>
  <c r="L38" i="1"/>
  <c r="L7" i="1"/>
  <c r="R6" i="1"/>
  <c r="L6" i="1"/>
  <c r="U10" i="1"/>
  <c r="O10" i="1"/>
  <c r="L11" i="1"/>
  <c r="U12" i="1"/>
  <c r="O12" i="1"/>
  <c r="L13" i="1"/>
  <c r="U14" i="1"/>
  <c r="U22" i="1"/>
  <c r="O22" i="1"/>
  <c r="R21" i="1"/>
  <c r="R17" i="1"/>
  <c r="R15" i="1"/>
  <c r="R24" i="1"/>
  <c r="U26" i="1"/>
  <c r="O26" i="1"/>
  <c r="U28" i="1"/>
  <c r="R34" i="1"/>
  <c r="R35" i="1"/>
  <c r="R39" i="1"/>
  <c r="U8" i="1"/>
  <c r="O8" i="1"/>
  <c r="U6" i="1"/>
  <c r="O6" i="1"/>
  <c r="L9" i="1"/>
  <c r="R10" i="1"/>
  <c r="R12" i="1"/>
  <c r="R14" i="1"/>
  <c r="R22" i="1"/>
  <c r="U21" i="1"/>
  <c r="O21" i="1"/>
  <c r="R20" i="1"/>
  <c r="U19" i="1"/>
  <c r="O19" i="1"/>
  <c r="R18" i="1"/>
  <c r="U17" i="1"/>
  <c r="O17" i="1"/>
  <c r="R16" i="1"/>
  <c r="U15" i="1"/>
  <c r="O15" i="1"/>
  <c r="R23" i="1"/>
  <c r="U24" i="1"/>
  <c r="O24" i="1"/>
  <c r="R26" i="1"/>
  <c r="R28" i="1"/>
  <c r="U29" i="1"/>
  <c r="O29" i="1"/>
  <c r="U31" i="1"/>
  <c r="O31" i="1"/>
  <c r="R30" i="1"/>
  <c r="L32" i="1"/>
  <c r="U33" i="1"/>
  <c r="O33" i="1"/>
  <c r="U34" i="1"/>
  <c r="O34" i="1"/>
  <c r="R36" i="1"/>
  <c r="U35" i="1"/>
  <c r="O35" i="1"/>
  <c r="U37" i="1"/>
  <c r="O37" i="1"/>
  <c r="U39" i="1"/>
  <c r="O39" i="1"/>
  <c r="R38" i="1"/>
  <c r="U7" i="1"/>
  <c r="O7" i="1"/>
  <c r="R9" i="1"/>
  <c r="AA10" i="1"/>
  <c r="U11" i="1"/>
  <c r="O11" i="1"/>
  <c r="AA12" i="1"/>
  <c r="U13" i="1"/>
  <c r="O13" i="1"/>
  <c r="AA14" i="1"/>
  <c r="AA22" i="1"/>
  <c r="L21" i="1"/>
  <c r="AA20" i="1"/>
  <c r="L19" i="1"/>
  <c r="AA18" i="1"/>
  <c r="L17" i="1"/>
  <c r="AA16" i="1"/>
  <c r="L15" i="1"/>
  <c r="AA23" i="1"/>
  <c r="L24" i="1"/>
  <c r="U25" i="1"/>
  <c r="O25" i="1"/>
  <c r="AA26" i="1"/>
  <c r="U27" i="1"/>
  <c r="O27" i="1"/>
  <c r="AA28" i="1"/>
  <c r="L29" i="1"/>
  <c r="L31" i="1"/>
  <c r="AA30" i="1"/>
  <c r="R32" i="1"/>
  <c r="L33" i="1"/>
  <c r="L34" i="1"/>
  <c r="AA36" i="1"/>
  <c r="L35" i="1"/>
  <c r="L37" i="1"/>
  <c r="L39" i="1"/>
  <c r="AA38" i="1"/>
  <c r="M23" i="20"/>
  <c r="X23" i="20" s="1"/>
  <c r="M22" i="20"/>
  <c r="X22" i="20" s="1"/>
  <c r="L23" i="20"/>
  <c r="W23" i="20" s="1"/>
  <c r="L22" i="20"/>
  <c r="W22" i="20" s="1"/>
  <c r="H19" i="103" l="1" a="1"/>
  <c r="H19" i="103" s="1"/>
  <c r="H18" i="108" a="1"/>
  <c r="H18" i="108" s="1"/>
  <c r="Z34" i="20"/>
  <c r="Z33" i="20"/>
  <c r="Z35" i="20"/>
  <c r="Z32" i="20"/>
  <c r="W30" i="20"/>
  <c r="W31" i="20"/>
  <c r="Y34" i="20"/>
  <c r="Y33" i="20"/>
  <c r="Y32" i="20"/>
  <c r="Y35" i="20"/>
  <c r="AC35" i="20"/>
  <c r="AC34" i="20"/>
  <c r="AC33" i="20"/>
  <c r="AC32" i="20"/>
  <c r="X34" i="20"/>
  <c r="X33" i="20"/>
  <c r="X32" i="20"/>
  <c r="X35" i="20"/>
  <c r="AB34" i="20"/>
  <c r="AB33" i="20"/>
  <c r="AB32" i="20"/>
  <c r="AB35" i="20"/>
  <c r="M24" i="20"/>
  <c r="X24" i="20" s="1"/>
  <c r="H16" i="105" a="1"/>
  <c r="H16" i="105" s="1"/>
  <c r="H17" i="113" a="1"/>
  <c r="H17" i="113" s="1"/>
  <c r="L24" i="20"/>
  <c r="W24" i="20" s="1"/>
  <c r="F34" i="20"/>
  <c r="F33" i="20"/>
  <c r="F35" i="20"/>
  <c r="F32" i="20"/>
  <c r="B34" i="20"/>
  <c r="B33" i="20"/>
  <c r="B35" i="20"/>
  <c r="B32" i="20"/>
  <c r="L32" i="20"/>
  <c r="L33" i="20"/>
  <c r="L35" i="20"/>
  <c r="L34" i="20"/>
  <c r="D33" i="20"/>
  <c r="D35" i="20"/>
  <c r="D34" i="20"/>
  <c r="D32" i="20"/>
  <c r="J32" i="20"/>
  <c r="J33" i="20"/>
  <c r="J35" i="20"/>
  <c r="J34" i="20"/>
  <c r="D7" i="47"/>
  <c r="W35" i="20" l="1"/>
  <c r="W32" i="20"/>
  <c r="W33" i="20"/>
  <c r="W34" i="20"/>
  <c r="N34" i="20"/>
  <c r="I20" i="14" l="1"/>
  <c r="H20" i="14"/>
  <c r="E20" i="14"/>
  <c r="D20" i="14"/>
  <c r="C20" i="14"/>
  <c r="I47" i="14"/>
  <c r="J47" i="14"/>
  <c r="K47" i="14" s="1"/>
  <c r="E47" i="14"/>
  <c r="F47" i="14"/>
  <c r="G47" i="14"/>
  <c r="L15" i="14"/>
  <c r="K15" i="14"/>
  <c r="K18" i="14" l="1"/>
  <c r="L18" i="14"/>
  <c r="K19" i="14"/>
  <c r="L19" i="14"/>
  <c r="K21" i="14"/>
  <c r="L21" i="14"/>
  <c r="K22" i="14"/>
  <c r="L22" i="14"/>
  <c r="K16" i="14"/>
  <c r="L16" i="14"/>
  <c r="J53" i="14" l="1"/>
  <c r="K53" i="14" s="1"/>
  <c r="J52" i="14"/>
  <c r="K52" i="14" s="1"/>
  <c r="H51" i="14"/>
  <c r="J50" i="14"/>
  <c r="K50" i="14" s="1"/>
  <c r="J49" i="14"/>
  <c r="K49" i="14" s="1"/>
  <c r="H48" i="14"/>
  <c r="H45" i="14"/>
  <c r="AE16" i="19"/>
  <c r="AF16" i="19"/>
  <c r="AG16" i="19"/>
  <c r="AH16" i="19"/>
  <c r="AI16" i="19"/>
  <c r="AE18" i="19"/>
  <c r="AF18" i="19"/>
  <c r="AG18" i="19"/>
  <c r="AH18" i="19"/>
  <c r="AI18" i="19"/>
  <c r="AE20" i="19"/>
  <c r="AF20" i="19"/>
  <c r="AG20" i="19"/>
  <c r="AH20" i="19"/>
  <c r="AI20" i="19"/>
  <c r="AE27" i="19"/>
  <c r="AF27" i="19"/>
  <c r="AG27" i="19"/>
  <c r="AH27" i="19"/>
  <c r="AI27" i="19"/>
  <c r="AE29" i="19"/>
  <c r="AF29" i="19"/>
  <c r="AG29" i="19"/>
  <c r="AH29" i="19"/>
  <c r="AI29" i="19"/>
  <c r="AE30" i="19"/>
  <c r="AF30" i="19"/>
  <c r="AG30" i="19"/>
  <c r="AH30" i="19"/>
  <c r="AI30" i="19"/>
  <c r="AE32" i="19"/>
  <c r="AF32" i="19"/>
  <c r="AG32" i="19"/>
  <c r="AH32" i="19"/>
  <c r="AI32" i="19"/>
  <c r="AE15" i="19"/>
  <c r="AF15" i="19"/>
  <c r="AG15" i="19"/>
  <c r="AH15" i="19"/>
  <c r="AI15" i="19"/>
  <c r="AF13" i="19"/>
  <c r="AG13" i="19"/>
  <c r="AH13" i="19"/>
  <c r="AI13" i="19"/>
  <c r="AE13" i="19"/>
  <c r="Z26" i="19"/>
  <c r="AA26" i="19"/>
  <c r="AB26" i="19"/>
  <c r="H11" i="20" s="1"/>
  <c r="AC26" i="19"/>
  <c r="H12" i="20" s="1"/>
  <c r="Y26" i="19"/>
  <c r="H8" i="20" s="1"/>
  <c r="Z19" i="19"/>
  <c r="E9" i="20" s="1"/>
  <c r="AA19" i="19"/>
  <c r="E10" i="20" s="1"/>
  <c r="AB19" i="19"/>
  <c r="E11" i="20" s="1"/>
  <c r="AC19" i="19"/>
  <c r="E12" i="20" s="1"/>
  <c r="Y19" i="19"/>
  <c r="E8" i="20" s="1"/>
  <c r="Z12" i="19"/>
  <c r="B9" i="20" s="1"/>
  <c r="AA12" i="19"/>
  <c r="B10" i="20" s="1"/>
  <c r="AB12" i="19"/>
  <c r="B11" i="20" s="1"/>
  <c r="AC12" i="19"/>
  <c r="B12" i="20" s="1"/>
  <c r="Y12" i="19"/>
  <c r="B8" i="20" s="1"/>
  <c r="AA33" i="19" l="1"/>
  <c r="H44" i="14"/>
  <c r="Y33" i="19"/>
  <c r="AH26" i="19"/>
  <c r="I11" i="20" s="1"/>
  <c r="J11" i="20" s="1"/>
  <c r="H10" i="20"/>
  <c r="AF26" i="19"/>
  <c r="I9" i="20" s="1"/>
  <c r="Z33" i="19"/>
  <c r="AI12" i="19"/>
  <c r="C12" i="20" s="1"/>
  <c r="D12" i="20" s="1"/>
  <c r="AI26" i="19"/>
  <c r="I12" i="20" s="1"/>
  <c r="J12" i="20" s="1"/>
  <c r="AE26" i="19"/>
  <c r="I8" i="20" s="1"/>
  <c r="J8" i="20" s="1"/>
  <c r="H9" i="20"/>
  <c r="AG26" i="19"/>
  <c r="I10" i="20" s="1"/>
  <c r="J10" i="20" s="1"/>
  <c r="AC33" i="19"/>
  <c r="AB33" i="19"/>
  <c r="AG12" i="19"/>
  <c r="C10" i="20" s="1"/>
  <c r="D10" i="20" s="1"/>
  <c r="AE12" i="19"/>
  <c r="C8" i="20" s="1"/>
  <c r="D8" i="20" s="1"/>
  <c r="AF12" i="19"/>
  <c r="C9" i="20" s="1"/>
  <c r="D9" i="20" s="1"/>
  <c r="AH12" i="19"/>
  <c r="C11" i="20" s="1"/>
  <c r="D11" i="20" s="1"/>
  <c r="I53" i="14"/>
  <c r="F53" i="14"/>
  <c r="G53" i="14" s="1"/>
  <c r="E53" i="14"/>
  <c r="I52" i="14"/>
  <c r="F52" i="14"/>
  <c r="G52" i="14" s="1"/>
  <c r="E52" i="14"/>
  <c r="I50" i="14"/>
  <c r="F50" i="14"/>
  <c r="G50" i="14" s="1"/>
  <c r="E50" i="14"/>
  <c r="I49" i="14"/>
  <c r="F49" i="14"/>
  <c r="G49" i="14" s="1"/>
  <c r="E49" i="14"/>
  <c r="D48" i="14"/>
  <c r="C48" i="14"/>
  <c r="D45" i="14"/>
  <c r="J9" i="20" l="1"/>
  <c r="F46" i="14"/>
  <c r="G46" i="14" s="1"/>
  <c r="J46" i="14"/>
  <c r="K46" i="14" s="1"/>
  <c r="I48" i="14"/>
  <c r="J48" i="14"/>
  <c r="K48" i="14" s="1"/>
  <c r="E48" i="14"/>
  <c r="F48" i="14"/>
  <c r="G48" i="14" s="1"/>
  <c r="I46" i="14"/>
  <c r="E46" i="14"/>
  <c r="C45" i="14"/>
  <c r="J45" i="14" s="1"/>
  <c r="K45" i="14" s="1"/>
  <c r="C51" i="14"/>
  <c r="E45" i="14" l="1"/>
  <c r="J51" i="14"/>
  <c r="K51" i="14" s="1"/>
  <c r="I51" i="14"/>
  <c r="C44" i="14"/>
  <c r="I45" i="14"/>
  <c r="F45" i="14"/>
  <c r="G45" i="14" s="1"/>
  <c r="D51" i="14"/>
  <c r="I44" i="14" l="1"/>
  <c r="J44" i="14"/>
  <c r="K44" i="14" s="1"/>
  <c r="E51" i="14"/>
  <c r="D44" i="14"/>
  <c r="F44" i="14" s="1"/>
  <c r="F51" i="14"/>
  <c r="G51" i="14" s="1"/>
  <c r="E44" i="14" l="1"/>
  <c r="G44" i="14"/>
  <c r="J22" i="14"/>
  <c r="G22" i="14"/>
  <c r="F22" i="14"/>
  <c r="J21" i="14"/>
  <c r="G21" i="14"/>
  <c r="F21" i="14"/>
  <c r="J19" i="14"/>
  <c r="G19" i="14"/>
  <c r="F19" i="14"/>
  <c r="J18" i="14"/>
  <c r="G18" i="14"/>
  <c r="F18" i="14"/>
  <c r="I17" i="14"/>
  <c r="H17" i="14"/>
  <c r="E17" i="14"/>
  <c r="D17" i="14"/>
  <c r="C17" i="14"/>
  <c r="J16" i="14"/>
  <c r="G16" i="14"/>
  <c r="F16" i="14"/>
  <c r="J15" i="14"/>
  <c r="G15" i="14"/>
  <c r="F15" i="14"/>
  <c r="I14" i="14"/>
  <c r="H14" i="14"/>
  <c r="E14" i="14"/>
  <c r="D14" i="14"/>
  <c r="C14" i="14"/>
  <c r="K17" i="14" l="1"/>
  <c r="L17" i="14"/>
  <c r="K20" i="14"/>
  <c r="L20" i="14"/>
  <c r="L14" i="14"/>
  <c r="K14" i="14"/>
  <c r="F14" i="14"/>
  <c r="F17" i="14"/>
  <c r="F20" i="14"/>
  <c r="G14" i="14"/>
  <c r="G17" i="14"/>
  <c r="C23" i="14"/>
  <c r="D23" i="14"/>
  <c r="G20" i="14"/>
  <c r="J14" i="14"/>
  <c r="J17" i="14"/>
  <c r="J20" i="14"/>
  <c r="I23" i="14"/>
  <c r="H23" i="14"/>
  <c r="E23" i="14"/>
  <c r="J23" i="14" l="1"/>
  <c r="F23" i="14"/>
  <c r="G23" i="14"/>
  <c r="AG22" i="19" l="1"/>
  <c r="AH22" i="19"/>
  <c r="AE22" i="19"/>
  <c r="AI22" i="19"/>
  <c r="AI19" i="19" s="1"/>
  <c r="AF22" i="19"/>
  <c r="AE25" i="19"/>
  <c r="AI25" i="19"/>
  <c r="AF25" i="19"/>
  <c r="AG25" i="19"/>
  <c r="AH25" i="19"/>
  <c r="AF23" i="19"/>
  <c r="AG23" i="19"/>
  <c r="AH23" i="19"/>
  <c r="AE23" i="19"/>
  <c r="AI23" i="19"/>
  <c r="M38" i="19"/>
  <c r="M39" i="19"/>
  <c r="M37" i="19"/>
  <c r="M40" i="19"/>
  <c r="N35" i="20"/>
  <c r="N33" i="20"/>
  <c r="N32" i="20"/>
  <c r="I13" i="20"/>
  <c r="AG9" i="20" s="1"/>
  <c r="H13" i="20"/>
  <c r="AF9" i="20" s="1"/>
  <c r="E13" i="20"/>
  <c r="AC9" i="20" s="1"/>
  <c r="C13" i="20"/>
  <c r="AA9" i="20" s="1"/>
  <c r="B13" i="20"/>
  <c r="Z9" i="20" s="1"/>
  <c r="K12" i="20"/>
  <c r="K11" i="20"/>
  <c r="K10" i="20"/>
  <c r="K9" i="20"/>
  <c r="K8" i="20"/>
  <c r="F12" i="20" l="1"/>
  <c r="AI33" i="19"/>
  <c r="AE19" i="19"/>
  <c r="AH19" i="19"/>
  <c r="AF19" i="19"/>
  <c r="AG19" i="19"/>
  <c r="M41" i="19"/>
  <c r="D13" i="20"/>
  <c r="AB9" i="20" s="1"/>
  <c r="J13" i="20"/>
  <c r="AH9" i="20" s="1"/>
  <c r="K13" i="20"/>
  <c r="W9" i="20" s="1"/>
  <c r="F8" i="20" l="1"/>
  <c r="AE33" i="19"/>
  <c r="F10" i="20"/>
  <c r="AG33" i="19"/>
  <c r="F11" i="20"/>
  <c r="AH33" i="19"/>
  <c r="F9" i="20"/>
  <c r="AF33" i="19"/>
  <c r="G12" i="20"/>
  <c r="L12" i="20"/>
  <c r="M12" i="20" s="1"/>
  <c r="G9" i="20" l="1"/>
  <c r="L9" i="20"/>
  <c r="M9" i="20" s="1"/>
  <c r="G10" i="20"/>
  <c r="L10" i="20"/>
  <c r="M10" i="20" s="1"/>
  <c r="G11" i="20"/>
  <c r="L11" i="20"/>
  <c r="M11" i="20" s="1"/>
  <c r="G8" i="20"/>
  <c r="F13" i="20"/>
  <c r="L8" i="20"/>
  <c r="N30" i="20"/>
  <c r="N31" i="20"/>
  <c r="AD9" i="20" l="1"/>
  <c r="G13" i="20"/>
  <c r="AE9" i="20" s="1"/>
  <c r="L13" i="20"/>
  <c r="M8" i="20"/>
  <c r="C17" i="11" a="1"/>
  <c r="C17" i="11" s="1"/>
  <c r="C19" i="11" a="1"/>
  <c r="C19" i="11" s="1"/>
  <c r="F22" i="11" a="1"/>
  <c r="F22" i="11" s="1"/>
  <c r="J22" i="11" a="1"/>
  <c r="J22" i="11" s="1"/>
  <c r="N22" i="11" a="1"/>
  <c r="N22" i="11" s="1"/>
  <c r="R22" i="11" a="1"/>
  <c r="R22" i="11" s="1"/>
  <c r="E23" i="11" a="1"/>
  <c r="E23" i="11" s="1"/>
  <c r="I23" i="11" a="1"/>
  <c r="I23" i="11" s="1"/>
  <c r="M23" i="11" a="1"/>
  <c r="M23" i="11" s="1"/>
  <c r="Q23" i="11" a="1"/>
  <c r="Q23" i="11" s="1"/>
  <c r="D24" i="11" a="1"/>
  <c r="D24" i="11" s="1"/>
  <c r="H24" i="11" a="1"/>
  <c r="H24" i="11" s="1"/>
  <c r="L24" i="11" a="1"/>
  <c r="L24" i="11" s="1"/>
  <c r="P24" i="11" a="1"/>
  <c r="P24" i="11" s="1"/>
  <c r="C25" i="11" a="1"/>
  <c r="C25" i="11" s="1"/>
  <c r="G25" i="11" a="1"/>
  <c r="G25" i="11" s="1"/>
  <c r="K25" i="11" a="1"/>
  <c r="K25" i="11" s="1"/>
  <c r="O25" i="11" a="1"/>
  <c r="O25" i="11" s="1"/>
  <c r="S25" i="11" a="1"/>
  <c r="S25" i="11" s="1"/>
  <c r="F26" i="11" a="1"/>
  <c r="F26" i="11" s="1"/>
  <c r="J26" i="11" a="1"/>
  <c r="J26" i="11" s="1"/>
  <c r="M26" i="11" a="1"/>
  <c r="M26" i="11" s="1"/>
  <c r="Q26" i="11" a="1"/>
  <c r="Q26" i="11" s="1"/>
  <c r="D27" i="11" a="1"/>
  <c r="D27" i="11" s="1"/>
  <c r="H27" i="11" a="1"/>
  <c r="H27" i="11" s="1"/>
  <c r="L27" i="11" a="1"/>
  <c r="L27" i="11" s="1"/>
  <c r="P27" i="11" a="1"/>
  <c r="P27" i="11" s="1"/>
  <c r="C28" i="11" a="1"/>
  <c r="C28" i="11" s="1"/>
  <c r="G28" i="11" a="1"/>
  <c r="G28" i="11" s="1"/>
  <c r="K28" i="11" a="1"/>
  <c r="K28" i="11" s="1"/>
  <c r="O28" i="11" a="1"/>
  <c r="O28" i="11" s="1"/>
  <c r="S28" i="11" a="1"/>
  <c r="S28" i="11" s="1"/>
  <c r="F29" i="11" a="1"/>
  <c r="F29" i="11" s="1"/>
  <c r="J29" i="11" a="1"/>
  <c r="J29" i="11" s="1"/>
  <c r="N29" i="11" a="1"/>
  <c r="N29" i="11" s="1"/>
  <c r="R29" i="11" a="1"/>
  <c r="R29" i="11" s="1"/>
  <c r="E30" i="11" a="1"/>
  <c r="E30" i="11" s="1"/>
  <c r="L30" i="11" a="1"/>
  <c r="L30" i="11" s="1"/>
  <c r="P30" i="11" a="1"/>
  <c r="P30" i="11" s="1"/>
  <c r="C31" i="11" a="1"/>
  <c r="C31" i="11" s="1"/>
  <c r="G31" i="11" a="1"/>
  <c r="G31" i="11" s="1"/>
  <c r="K31" i="11" a="1"/>
  <c r="K31" i="11" s="1"/>
  <c r="O31" i="11" a="1"/>
  <c r="O31" i="11" s="1"/>
  <c r="S31" i="11" a="1"/>
  <c r="S31" i="11" s="1"/>
  <c r="F32" i="11" a="1"/>
  <c r="F32" i="11" s="1"/>
  <c r="J32" i="11" a="1"/>
  <c r="J32" i="11" s="1"/>
  <c r="N32" i="11" a="1"/>
  <c r="N32" i="11" s="1"/>
  <c r="R32" i="11" a="1"/>
  <c r="R32" i="11" s="1"/>
  <c r="E33" i="11" a="1"/>
  <c r="E33" i="11" s="1"/>
  <c r="I33" i="11" a="1"/>
  <c r="I33" i="11" s="1"/>
  <c r="M33" i="11" a="1"/>
  <c r="M33" i="11" s="1"/>
  <c r="Q33" i="11" a="1"/>
  <c r="Q33" i="11" s="1"/>
  <c r="D34" i="11" a="1"/>
  <c r="D34" i="11" s="1"/>
  <c r="H34" i="11" a="1"/>
  <c r="H34" i="11" s="1"/>
  <c r="L34" i="11" a="1"/>
  <c r="L34" i="11" s="1"/>
  <c r="P34" i="11" a="1"/>
  <c r="P34" i="11" s="1"/>
  <c r="C35" i="11" a="1"/>
  <c r="C35" i="11" s="1"/>
  <c r="G35" i="11" a="1"/>
  <c r="G35" i="11" s="1"/>
  <c r="K35" i="11" a="1"/>
  <c r="K35" i="11" s="1"/>
  <c r="O35" i="11" a="1"/>
  <c r="O35" i="11" s="1"/>
  <c r="S35" i="11" a="1"/>
  <c r="S35" i="11" s="1"/>
  <c r="F36" i="11" a="1"/>
  <c r="F36" i="11" s="1"/>
  <c r="J36" i="11" a="1"/>
  <c r="J36" i="11" s="1"/>
  <c r="N36" i="11" a="1"/>
  <c r="N36" i="11" s="1"/>
  <c r="R36" i="11" a="1"/>
  <c r="R36" i="11" s="1"/>
  <c r="E37" i="11" a="1"/>
  <c r="E37" i="11" s="1"/>
  <c r="I37" i="11" a="1"/>
  <c r="I37" i="11" s="1"/>
  <c r="M37" i="11" a="1"/>
  <c r="M37" i="11" s="1"/>
  <c r="Q37" i="11" a="1"/>
  <c r="Q37" i="11" s="1"/>
  <c r="D38" i="11" a="1"/>
  <c r="D38" i="11" s="1"/>
  <c r="H38" i="11" a="1"/>
  <c r="H38" i="11" s="1"/>
  <c r="L38" i="11" a="1"/>
  <c r="L38" i="11" s="1"/>
  <c r="P38" i="11" a="1"/>
  <c r="P38" i="11" s="1"/>
  <c r="C39" i="11" a="1"/>
  <c r="C39" i="11" s="1"/>
  <c r="G39" i="11" a="1"/>
  <c r="G39" i="11" s="1"/>
  <c r="K39" i="11" a="1"/>
  <c r="K39" i="11" s="1"/>
  <c r="O39" i="11" a="1"/>
  <c r="O39" i="11" s="1"/>
  <c r="S39" i="11" a="1"/>
  <c r="S39" i="11" s="1"/>
  <c r="F40" i="11" a="1"/>
  <c r="F40" i="11" s="1"/>
  <c r="J40" i="11" a="1"/>
  <c r="J40" i="11" s="1"/>
  <c r="N40" i="11" a="1"/>
  <c r="N40" i="11" s="1"/>
  <c r="R40" i="11" a="1"/>
  <c r="R40" i="11" s="1"/>
  <c r="E41" i="11" a="1"/>
  <c r="E41" i="11" s="1"/>
  <c r="I41" i="11" a="1"/>
  <c r="I41" i="11" s="1"/>
  <c r="M41" i="11" a="1"/>
  <c r="M41" i="11" s="1"/>
  <c r="Q41" i="11" a="1"/>
  <c r="Q41" i="11" s="1"/>
  <c r="D42" i="11" a="1"/>
  <c r="D42" i="11" s="1"/>
  <c r="H42" i="11" a="1"/>
  <c r="H42" i="11" s="1"/>
  <c r="L42" i="11" a="1"/>
  <c r="L42" i="11" s="1"/>
  <c r="P42" i="11" a="1"/>
  <c r="P42" i="11" s="1"/>
  <c r="C43" i="11" a="1"/>
  <c r="C43" i="11" s="1"/>
  <c r="G43" i="11" a="1"/>
  <c r="G43" i="11" s="1"/>
  <c r="K43" i="11" a="1"/>
  <c r="K43" i="11" s="1"/>
  <c r="O43" i="11" a="1"/>
  <c r="O43" i="11" s="1"/>
  <c r="S43" i="11" a="1"/>
  <c r="S43" i="11" s="1"/>
  <c r="F44" i="11" a="1"/>
  <c r="F44" i="11" s="1"/>
  <c r="J44" i="11" a="1"/>
  <c r="J44" i="11" s="1"/>
  <c r="M44" i="11" a="1"/>
  <c r="M44" i="11" s="1"/>
  <c r="Q44" i="11" a="1"/>
  <c r="Q44" i="11" s="1"/>
  <c r="D45" i="11" a="1"/>
  <c r="D45" i="11" s="1"/>
  <c r="H45" i="11" a="1"/>
  <c r="H45" i="11" s="1"/>
  <c r="L45" i="11" a="1"/>
  <c r="L45" i="11" s="1"/>
  <c r="P45" i="11" a="1"/>
  <c r="P45" i="11" s="1"/>
  <c r="C46" i="11" a="1"/>
  <c r="C46" i="11" s="1"/>
  <c r="G46" i="11" a="1"/>
  <c r="G46" i="11" s="1"/>
  <c r="K46" i="11" a="1"/>
  <c r="K46" i="11" s="1"/>
  <c r="O46" i="11" a="1"/>
  <c r="O46" i="11" s="1"/>
  <c r="S46" i="11" a="1"/>
  <c r="S46" i="11" s="1"/>
  <c r="F47" i="11" a="1"/>
  <c r="F47" i="11" s="1"/>
  <c r="D17" i="11" a="1"/>
  <c r="D17" i="11" s="1"/>
  <c r="D19" i="11" a="1"/>
  <c r="D19" i="11" s="1"/>
  <c r="C22" i="11" a="1"/>
  <c r="C22" i="11" s="1"/>
  <c r="G22" i="11" a="1"/>
  <c r="G22" i="11" s="1"/>
  <c r="K22" i="11" a="1"/>
  <c r="K22" i="11" s="1"/>
  <c r="O22" i="11" a="1"/>
  <c r="O22" i="11" s="1"/>
  <c r="S22" i="11" a="1"/>
  <c r="S22" i="11" s="1"/>
  <c r="F23" i="11" a="1"/>
  <c r="F23" i="11" s="1"/>
  <c r="J23" i="11" a="1"/>
  <c r="J23" i="11" s="1"/>
  <c r="N23" i="11" a="1"/>
  <c r="N23" i="11" s="1"/>
  <c r="R23" i="11" a="1"/>
  <c r="R23" i="11" s="1"/>
  <c r="E24" i="11" a="1"/>
  <c r="E24" i="11" s="1"/>
  <c r="I24" i="11" a="1"/>
  <c r="I24" i="11" s="1"/>
  <c r="M24" i="11" a="1"/>
  <c r="M24" i="11" s="1"/>
  <c r="Q24" i="11" a="1"/>
  <c r="Q24" i="11" s="1"/>
  <c r="D25" i="11" a="1"/>
  <c r="D25" i="11" s="1"/>
  <c r="H25" i="11" a="1"/>
  <c r="H25" i="11" s="1"/>
  <c r="L25" i="11" a="1"/>
  <c r="L25" i="11" s="1"/>
  <c r="P25" i="11" a="1"/>
  <c r="P25" i="11" s="1"/>
  <c r="C26" i="11" a="1"/>
  <c r="C26" i="11" s="1"/>
  <c r="G26" i="11" a="1"/>
  <c r="G26" i="11" s="1"/>
  <c r="K26" i="11" a="1"/>
  <c r="K26" i="11" s="1"/>
  <c r="N26" i="11" a="1"/>
  <c r="N26" i="11" s="1"/>
  <c r="R26" i="11" a="1"/>
  <c r="R26" i="11" s="1"/>
  <c r="E27" i="11" a="1"/>
  <c r="E27" i="11" s="1"/>
  <c r="I27" i="11" a="1"/>
  <c r="I27" i="11" s="1"/>
  <c r="M27" i="11" a="1"/>
  <c r="M27" i="11" s="1"/>
  <c r="Q27" i="11" a="1"/>
  <c r="Q27" i="11" s="1"/>
  <c r="D28" i="11" a="1"/>
  <c r="D28" i="11" s="1"/>
  <c r="H28" i="11" a="1"/>
  <c r="H28" i="11" s="1"/>
  <c r="L28" i="11" a="1"/>
  <c r="L28" i="11" s="1"/>
  <c r="P28" i="11" a="1"/>
  <c r="P28" i="11" s="1"/>
  <c r="C29" i="11" a="1"/>
  <c r="C29" i="11" s="1"/>
  <c r="G29" i="11" a="1"/>
  <c r="G29" i="11" s="1"/>
  <c r="K29" i="11" a="1"/>
  <c r="K29" i="11" s="1"/>
  <c r="O29" i="11" a="1"/>
  <c r="O29" i="11" s="1"/>
  <c r="S29" i="11" a="1"/>
  <c r="S29" i="11" s="1"/>
  <c r="F30" i="11" a="1"/>
  <c r="F30" i="11" s="1"/>
  <c r="I30" i="11" a="1"/>
  <c r="I30" i="11" s="1"/>
  <c r="M30" i="11" a="1"/>
  <c r="M30" i="11" s="1"/>
  <c r="Q30" i="11" a="1"/>
  <c r="Q30" i="11" s="1"/>
  <c r="D31" i="11" a="1"/>
  <c r="D31" i="11" s="1"/>
  <c r="H31" i="11" a="1"/>
  <c r="H31" i="11" s="1"/>
  <c r="L31" i="11" a="1"/>
  <c r="L31" i="11" s="1"/>
  <c r="P31" i="11" a="1"/>
  <c r="P31" i="11" s="1"/>
  <c r="C32" i="11" a="1"/>
  <c r="C32" i="11" s="1"/>
  <c r="G32" i="11" a="1"/>
  <c r="G32" i="11" s="1"/>
  <c r="K32" i="11" a="1"/>
  <c r="K32" i="11" s="1"/>
  <c r="O32" i="11" a="1"/>
  <c r="O32" i="11" s="1"/>
  <c r="S32" i="11" a="1"/>
  <c r="S32" i="11" s="1"/>
  <c r="F33" i="11" a="1"/>
  <c r="F33" i="11" s="1"/>
  <c r="J33" i="11" a="1"/>
  <c r="J33" i="11" s="1"/>
  <c r="N33" i="11" a="1"/>
  <c r="N33" i="11" s="1"/>
  <c r="R33" i="11" a="1"/>
  <c r="R33" i="11" s="1"/>
  <c r="E34" i="11" a="1"/>
  <c r="E34" i="11" s="1"/>
  <c r="I34" i="11" a="1"/>
  <c r="I34" i="11" s="1"/>
  <c r="M34" i="11" a="1"/>
  <c r="M34" i="11" s="1"/>
  <c r="C18" i="11" a="1"/>
  <c r="C18" i="11" s="1"/>
  <c r="D22" i="11" a="1"/>
  <c r="D22" i="11" s="1"/>
  <c r="H22" i="11" a="1"/>
  <c r="H22" i="11" s="1"/>
  <c r="L22" i="11" a="1"/>
  <c r="L22" i="11" s="1"/>
  <c r="P22" i="11" a="1"/>
  <c r="P22" i="11" s="1"/>
  <c r="C23" i="11" a="1"/>
  <c r="C23" i="11" s="1"/>
  <c r="G23" i="11" a="1"/>
  <c r="G23" i="11" s="1"/>
  <c r="K23" i="11" a="1"/>
  <c r="K23" i="11" s="1"/>
  <c r="O23" i="11" a="1"/>
  <c r="O23" i="11" s="1"/>
  <c r="S23" i="11" a="1"/>
  <c r="S23" i="11" s="1"/>
  <c r="F24" i="11" a="1"/>
  <c r="F24" i="11" s="1"/>
  <c r="J24" i="11" a="1"/>
  <c r="J24" i="11" s="1"/>
  <c r="N24" i="11" a="1"/>
  <c r="N24" i="11" s="1"/>
  <c r="R24" i="11" a="1"/>
  <c r="R24" i="11" s="1"/>
  <c r="E25" i="11" a="1"/>
  <c r="E25" i="11" s="1"/>
  <c r="I25" i="11" a="1"/>
  <c r="I25" i="11" s="1"/>
  <c r="M25" i="11" a="1"/>
  <c r="M25" i="11" s="1"/>
  <c r="Q25" i="11" a="1"/>
  <c r="Q25" i="11" s="1"/>
  <c r="D26" i="11" a="1"/>
  <c r="D26" i="11" s="1"/>
  <c r="H26" i="11" a="1"/>
  <c r="H26" i="11" s="1"/>
  <c r="L26" i="11" a="1"/>
  <c r="L26" i="11" s="1"/>
  <c r="O26" i="11" a="1"/>
  <c r="O26" i="11" s="1"/>
  <c r="S26" i="11" a="1"/>
  <c r="S26" i="11" s="1"/>
  <c r="F27" i="11" a="1"/>
  <c r="F27" i="11" s="1"/>
  <c r="J27" i="11" a="1"/>
  <c r="J27" i="11" s="1"/>
  <c r="N27" i="11" a="1"/>
  <c r="N27" i="11" s="1"/>
  <c r="R27" i="11" a="1"/>
  <c r="R27" i="11" s="1"/>
  <c r="E28" i="11" a="1"/>
  <c r="E28" i="11" s="1"/>
  <c r="I28" i="11" a="1"/>
  <c r="I28" i="11" s="1"/>
  <c r="M28" i="11" a="1"/>
  <c r="M28" i="11" s="1"/>
  <c r="Q28" i="11" a="1"/>
  <c r="Q28" i="11" s="1"/>
  <c r="D29" i="11" a="1"/>
  <c r="D29" i="11" s="1"/>
  <c r="H29" i="11" a="1"/>
  <c r="H29" i="11" s="1"/>
  <c r="L29" i="11" a="1"/>
  <c r="L29" i="11" s="1"/>
  <c r="P29" i="11" a="1"/>
  <c r="P29" i="11" s="1"/>
  <c r="C30" i="11" a="1"/>
  <c r="C30" i="11" s="1"/>
  <c r="G30" i="11" a="1"/>
  <c r="G30" i="11" s="1"/>
  <c r="J30" i="11" a="1"/>
  <c r="J30" i="11" s="1"/>
  <c r="N30" i="11" a="1"/>
  <c r="N30" i="11" s="1"/>
  <c r="R30" i="11" a="1"/>
  <c r="R30" i="11" s="1"/>
  <c r="E31" i="11" a="1"/>
  <c r="E31" i="11" s="1"/>
  <c r="I31" i="11" a="1"/>
  <c r="I31" i="11" s="1"/>
  <c r="M31" i="11" a="1"/>
  <c r="M31" i="11" s="1"/>
  <c r="Q31" i="11" a="1"/>
  <c r="Q31" i="11" s="1"/>
  <c r="D32" i="11" a="1"/>
  <c r="D32" i="11" s="1"/>
  <c r="H32" i="11" a="1"/>
  <c r="H32" i="11" s="1"/>
  <c r="L32" i="11" a="1"/>
  <c r="L32" i="11" s="1"/>
  <c r="P32" i="11" a="1"/>
  <c r="P32" i="11" s="1"/>
  <c r="C33" i="11" a="1"/>
  <c r="C33" i="11" s="1"/>
  <c r="G33" i="11" a="1"/>
  <c r="G33" i="11" s="1"/>
  <c r="K33" i="11" a="1"/>
  <c r="K33" i="11" s="1"/>
  <c r="O33" i="11" a="1"/>
  <c r="O33" i="11" s="1"/>
  <c r="S33" i="11" a="1"/>
  <c r="S33" i="11" s="1"/>
  <c r="F34" i="11" a="1"/>
  <c r="F34" i="11" s="1"/>
  <c r="J34" i="11" a="1"/>
  <c r="J34" i="11" s="1"/>
  <c r="N34" i="11" a="1"/>
  <c r="N34" i="11" s="1"/>
  <c r="R34" i="11" a="1"/>
  <c r="R34" i="11" s="1"/>
  <c r="E35" i="11" a="1"/>
  <c r="E35" i="11" s="1"/>
  <c r="I35" i="11" a="1"/>
  <c r="I35" i="11" s="1"/>
  <c r="M35" i="11" a="1"/>
  <c r="M35" i="11" s="1"/>
  <c r="Q35" i="11" a="1"/>
  <c r="Q35" i="11" s="1"/>
  <c r="D36" i="11" a="1"/>
  <c r="D36" i="11" s="1"/>
  <c r="H36" i="11" a="1"/>
  <c r="H36" i="11" s="1"/>
  <c r="L36" i="11" a="1"/>
  <c r="L36" i="11" s="1"/>
  <c r="P36" i="11" a="1"/>
  <c r="P36" i="11" s="1"/>
  <c r="C37" i="11" a="1"/>
  <c r="C37" i="11" s="1"/>
  <c r="G37" i="11" a="1"/>
  <c r="G37" i="11" s="1"/>
  <c r="K37" i="11" a="1"/>
  <c r="K37" i="11" s="1"/>
  <c r="O37" i="11" a="1"/>
  <c r="O37" i="11" s="1"/>
  <c r="S37" i="11" a="1"/>
  <c r="S37" i="11" s="1"/>
  <c r="F38" i="11" a="1"/>
  <c r="F38" i="11" s="1"/>
  <c r="J38" i="11" a="1"/>
  <c r="J38" i="11" s="1"/>
  <c r="N38" i="11" a="1"/>
  <c r="N38" i="11" s="1"/>
  <c r="R38" i="11" a="1"/>
  <c r="R38" i="11" s="1"/>
  <c r="E39" i="11" a="1"/>
  <c r="E39" i="11" s="1"/>
  <c r="I39" i="11" a="1"/>
  <c r="I39" i="11" s="1"/>
  <c r="M39" i="11" a="1"/>
  <c r="M39" i="11" s="1"/>
  <c r="Q39" i="11" a="1"/>
  <c r="Q39" i="11" s="1"/>
  <c r="D40" i="11" a="1"/>
  <c r="D40" i="11" s="1"/>
  <c r="H40" i="11" a="1"/>
  <c r="H40" i="11" s="1"/>
  <c r="L40" i="11" a="1"/>
  <c r="L40" i="11" s="1"/>
  <c r="P40" i="11" a="1"/>
  <c r="P40" i="11" s="1"/>
  <c r="C41" i="11" a="1"/>
  <c r="C41" i="11" s="1"/>
  <c r="G41" i="11" a="1"/>
  <c r="G41" i="11" s="1"/>
  <c r="K41" i="11" a="1"/>
  <c r="K41" i="11" s="1"/>
  <c r="O41" i="11" a="1"/>
  <c r="O41" i="11" s="1"/>
  <c r="S41" i="11" a="1"/>
  <c r="S41" i="11" s="1"/>
  <c r="F42" i="11" a="1"/>
  <c r="F42" i="11" s="1"/>
  <c r="J42" i="11" a="1"/>
  <c r="J42" i="11" s="1"/>
  <c r="N42" i="11" a="1"/>
  <c r="N42" i="11" s="1"/>
  <c r="R42" i="11" a="1"/>
  <c r="R42" i="11" s="1"/>
  <c r="E43" i="11" a="1"/>
  <c r="E43" i="11" s="1"/>
  <c r="I43" i="11" a="1"/>
  <c r="I43" i="11" s="1"/>
  <c r="M43" i="11" a="1"/>
  <c r="M43" i="11" s="1"/>
  <c r="Q43" i="11" a="1"/>
  <c r="Q43" i="11" s="1"/>
  <c r="D44" i="11" a="1"/>
  <c r="D44" i="11" s="1"/>
  <c r="H44" i="11" a="1"/>
  <c r="H44" i="11" s="1"/>
  <c r="O44" i="11" a="1"/>
  <c r="O44" i="11" s="1"/>
  <c r="S44" i="11" a="1"/>
  <c r="S44" i="11" s="1"/>
  <c r="F45" i="11" a="1"/>
  <c r="F45" i="11" s="1"/>
  <c r="J45" i="11" a="1"/>
  <c r="J45" i="11" s="1"/>
  <c r="N45" i="11" a="1"/>
  <c r="N45" i="11" s="1"/>
  <c r="R45" i="11" a="1"/>
  <c r="R45" i="11" s="1"/>
  <c r="E46" i="11" a="1"/>
  <c r="E46" i="11" s="1"/>
  <c r="I46" i="11" a="1"/>
  <c r="I46" i="11" s="1"/>
  <c r="M46" i="11" a="1"/>
  <c r="M46" i="11" s="1"/>
  <c r="Q46" i="11" a="1"/>
  <c r="Q46" i="11" s="1"/>
  <c r="D47" i="11" a="1"/>
  <c r="D47" i="11" s="1"/>
  <c r="H47" i="11" a="1"/>
  <c r="H47" i="11" s="1"/>
  <c r="K47" i="11" a="1"/>
  <c r="K47" i="11" s="1"/>
  <c r="O47" i="11" a="1"/>
  <c r="O47" i="11" s="1"/>
  <c r="S47" i="11" a="1"/>
  <c r="S47" i="11" s="1"/>
  <c r="F48" i="11" a="1"/>
  <c r="F48" i="11" s="1"/>
  <c r="J48" i="11" a="1"/>
  <c r="J48" i="11" s="1"/>
  <c r="N48" i="11" a="1"/>
  <c r="N48" i="11" s="1"/>
  <c r="R48" i="11" a="1"/>
  <c r="R48" i="11" s="1"/>
  <c r="E49" i="11" a="1"/>
  <c r="E49" i="11" s="1"/>
  <c r="I49" i="11" a="1"/>
  <c r="I49" i="11" s="1"/>
  <c r="M49" i="11" a="1"/>
  <c r="M49" i="11" s="1"/>
  <c r="Q49" i="11" a="1"/>
  <c r="Q49" i="11" s="1"/>
  <c r="D50" i="11" a="1"/>
  <c r="D50" i="11" s="1"/>
  <c r="H50" i="11" a="1"/>
  <c r="H50" i="11" s="1"/>
  <c r="L50" i="11" a="1"/>
  <c r="L50" i="11" s="1"/>
  <c r="P50" i="11" a="1"/>
  <c r="P50" i="11" s="1"/>
  <c r="C51" i="11" a="1"/>
  <c r="C51" i="11" s="1"/>
  <c r="G51" i="11" a="1"/>
  <c r="G51" i="11" s="1"/>
  <c r="K51" i="11" a="1"/>
  <c r="K51" i="11" s="1"/>
  <c r="O51" i="11" a="1"/>
  <c r="O51" i="11" s="1"/>
  <c r="S51" i="11" a="1"/>
  <c r="S51" i="11" s="1"/>
  <c r="F52" i="11" a="1"/>
  <c r="F52" i="11" s="1"/>
  <c r="J52" i="11" a="1"/>
  <c r="J52" i="11" s="1"/>
  <c r="N52" i="11" a="1"/>
  <c r="N52" i="11" s="1"/>
  <c r="R52" i="11" a="1"/>
  <c r="R52" i="11" s="1"/>
  <c r="E53" i="11" a="1"/>
  <c r="E53" i="11" s="1"/>
  <c r="I53" i="11" a="1"/>
  <c r="I53" i="11" s="1"/>
  <c r="M53" i="11" a="1"/>
  <c r="M53" i="11" s="1"/>
  <c r="Q53" i="11" a="1"/>
  <c r="Q53" i="11" s="1"/>
  <c r="D54" i="11" a="1"/>
  <c r="D54" i="11" s="1"/>
  <c r="H54" i="11" a="1"/>
  <c r="H54" i="11" s="1"/>
  <c r="L54" i="11" a="1"/>
  <c r="L54" i="11" s="1"/>
  <c r="P54" i="11" a="1"/>
  <c r="P54" i="11" s="1"/>
  <c r="C55" i="11" a="1"/>
  <c r="C55" i="11" s="1"/>
  <c r="G55" i="11" a="1"/>
  <c r="G55" i="11" s="1"/>
  <c r="K55" i="11" a="1"/>
  <c r="K55" i="11" s="1"/>
  <c r="O55" i="11" a="1"/>
  <c r="O55" i="11" s="1"/>
  <c r="R55" i="11" a="1"/>
  <c r="R55" i="11" s="1"/>
  <c r="E56" i="11" a="1"/>
  <c r="E56" i="11" s="1"/>
  <c r="I56" i="11" a="1"/>
  <c r="I56" i="11" s="1"/>
  <c r="M56" i="11" a="1"/>
  <c r="M56" i="11" s="1"/>
  <c r="Q56" i="11" a="1"/>
  <c r="Q56" i="11" s="1"/>
  <c r="D57" i="11" a="1"/>
  <c r="D57" i="11" s="1"/>
  <c r="H57" i="11" a="1"/>
  <c r="H57" i="11" s="1"/>
  <c r="L57" i="11" a="1"/>
  <c r="L57" i="11" s="1"/>
  <c r="P57" i="11" a="1"/>
  <c r="P57" i="11" s="1"/>
  <c r="C58" i="11" a="1"/>
  <c r="C58" i="11" s="1"/>
  <c r="G58" i="11" a="1"/>
  <c r="G58" i="11" s="1"/>
  <c r="D18" i="11" a="1"/>
  <c r="D18" i="11" s="1"/>
  <c r="E22" i="11" a="1"/>
  <c r="E22" i="11" s="1"/>
  <c r="I22" i="11" a="1"/>
  <c r="I22" i="11" s="1"/>
  <c r="M22" i="11" a="1"/>
  <c r="M22" i="11" s="1"/>
  <c r="Q22" i="11" a="1"/>
  <c r="Q22" i="11" s="1"/>
  <c r="D23" i="11" a="1"/>
  <c r="D23" i="11" s="1"/>
  <c r="H23" i="11" a="1"/>
  <c r="H23" i="11" s="1"/>
  <c r="L23" i="11" a="1"/>
  <c r="L23" i="11" s="1"/>
  <c r="P23" i="11" a="1"/>
  <c r="P23" i="11" s="1"/>
  <c r="C24" i="11" a="1"/>
  <c r="C24" i="11" s="1"/>
  <c r="G24" i="11" a="1"/>
  <c r="G24" i="11" s="1"/>
  <c r="K24" i="11" a="1"/>
  <c r="K24" i="11" s="1"/>
  <c r="O24" i="11" a="1"/>
  <c r="O24" i="11" s="1"/>
  <c r="S24" i="11" a="1"/>
  <c r="S24" i="11" s="1"/>
  <c r="F25" i="11" a="1"/>
  <c r="F25" i="11" s="1"/>
  <c r="J25" i="11" a="1"/>
  <c r="J25" i="11" s="1"/>
  <c r="N25" i="11" a="1"/>
  <c r="N25" i="11" s="1"/>
  <c r="R25" i="11" a="1"/>
  <c r="R25" i="11" s="1"/>
  <c r="E26" i="11" a="1"/>
  <c r="E26" i="11" s="1"/>
  <c r="I26" i="11" a="1"/>
  <c r="I26" i="11" s="1"/>
  <c r="P26" i="11" a="1"/>
  <c r="P26" i="11" s="1"/>
  <c r="C27" i="11" a="1"/>
  <c r="C27" i="11" s="1"/>
  <c r="G27" i="11" a="1"/>
  <c r="G27" i="11" s="1"/>
  <c r="K27" i="11" a="1"/>
  <c r="K27" i="11" s="1"/>
  <c r="O27" i="11" a="1"/>
  <c r="O27" i="11" s="1"/>
  <c r="S27" i="11" a="1"/>
  <c r="S27" i="11" s="1"/>
  <c r="F28" i="11" a="1"/>
  <c r="F28" i="11" s="1"/>
  <c r="J28" i="11" a="1"/>
  <c r="J28" i="11" s="1"/>
  <c r="N28" i="11" a="1"/>
  <c r="N28" i="11" s="1"/>
  <c r="R28" i="11" a="1"/>
  <c r="R28" i="11" s="1"/>
  <c r="E29" i="11" a="1"/>
  <c r="E29" i="11" s="1"/>
  <c r="I29" i="11" a="1"/>
  <c r="I29" i="11" s="1"/>
  <c r="M29" i="11" a="1"/>
  <c r="M29" i="11" s="1"/>
  <c r="Q29" i="11" a="1"/>
  <c r="Q29" i="11" s="1"/>
  <c r="D30" i="11" a="1"/>
  <c r="D30" i="11" s="1"/>
  <c r="H30" i="11" a="1"/>
  <c r="H30" i="11" s="1"/>
  <c r="K30" i="11" a="1"/>
  <c r="K30" i="11" s="1"/>
  <c r="O30" i="11" a="1"/>
  <c r="O30" i="11" s="1"/>
  <c r="S30" i="11" a="1"/>
  <c r="S30" i="11" s="1"/>
  <c r="F31" i="11" a="1"/>
  <c r="F31" i="11" s="1"/>
  <c r="J31" i="11" a="1"/>
  <c r="J31" i="11" s="1"/>
  <c r="N31" i="11" a="1"/>
  <c r="N31" i="11" s="1"/>
  <c r="R31" i="11" a="1"/>
  <c r="R31" i="11" s="1"/>
  <c r="E32" i="11" a="1"/>
  <c r="E32" i="11" s="1"/>
  <c r="I32" i="11" a="1"/>
  <c r="I32" i="11" s="1"/>
  <c r="M32" i="11" a="1"/>
  <c r="M32" i="11" s="1"/>
  <c r="Q32" i="11" a="1"/>
  <c r="Q32" i="11" s="1"/>
  <c r="D33" i="11" a="1"/>
  <c r="D33" i="11" s="1"/>
  <c r="H33" i="11" a="1"/>
  <c r="H33" i="11" s="1"/>
  <c r="L33" i="11" a="1"/>
  <c r="L33" i="11" s="1"/>
  <c r="P33" i="11" a="1"/>
  <c r="P33" i="11" s="1"/>
  <c r="C34" i="11" a="1"/>
  <c r="C34" i="11" s="1"/>
  <c r="G34" i="11" a="1"/>
  <c r="G34" i="11" s="1"/>
  <c r="K34" i="11" a="1"/>
  <c r="K34" i="11" s="1"/>
  <c r="O34" i="11" a="1"/>
  <c r="O34" i="11" s="1"/>
  <c r="S34" i="11" a="1"/>
  <c r="S34" i="11" s="1"/>
  <c r="F35" i="11" a="1"/>
  <c r="F35" i="11" s="1"/>
  <c r="J35" i="11" a="1"/>
  <c r="J35" i="11" s="1"/>
  <c r="N35" i="11" a="1"/>
  <c r="N35" i="11" s="1"/>
  <c r="R35" i="11" a="1"/>
  <c r="R35" i="11" s="1"/>
  <c r="E36" i="11" a="1"/>
  <c r="E36" i="11" s="1"/>
  <c r="I36" i="11" a="1"/>
  <c r="I36" i="11" s="1"/>
  <c r="M36" i="11" a="1"/>
  <c r="M36" i="11" s="1"/>
  <c r="Q36" i="11" a="1"/>
  <c r="Q36" i="11" s="1"/>
  <c r="D37" i="11" a="1"/>
  <c r="D37" i="11" s="1"/>
  <c r="H37" i="11" a="1"/>
  <c r="H37" i="11" s="1"/>
  <c r="L37" i="11" a="1"/>
  <c r="L37" i="11" s="1"/>
  <c r="P37" i="11" a="1"/>
  <c r="P37" i="11" s="1"/>
  <c r="C38" i="11" a="1"/>
  <c r="C38" i="11" s="1"/>
  <c r="G38" i="11" a="1"/>
  <c r="G38" i="11" s="1"/>
  <c r="K38" i="11" a="1"/>
  <c r="K38" i="11" s="1"/>
  <c r="O38" i="11" a="1"/>
  <c r="O38" i="11" s="1"/>
  <c r="S38" i="11" a="1"/>
  <c r="S38" i="11" s="1"/>
  <c r="F39" i="11" a="1"/>
  <c r="F39" i="11" s="1"/>
  <c r="J39" i="11" a="1"/>
  <c r="J39" i="11" s="1"/>
  <c r="N39" i="11" a="1"/>
  <c r="N39" i="11" s="1"/>
  <c r="R39" i="11" a="1"/>
  <c r="R39" i="11" s="1"/>
  <c r="E40" i="11" a="1"/>
  <c r="E40" i="11" s="1"/>
  <c r="I40" i="11" a="1"/>
  <c r="I40" i="11" s="1"/>
  <c r="M40" i="11" a="1"/>
  <c r="M40" i="11" s="1"/>
  <c r="Q40" i="11" a="1"/>
  <c r="Q40" i="11" s="1"/>
  <c r="D41" i="11" a="1"/>
  <c r="D41" i="11" s="1"/>
  <c r="H41" i="11" a="1"/>
  <c r="H41" i="11" s="1"/>
  <c r="L41" i="11" a="1"/>
  <c r="L41" i="11" s="1"/>
  <c r="P41" i="11" a="1"/>
  <c r="P41" i="11" s="1"/>
  <c r="C42" i="11" a="1"/>
  <c r="C42" i="11" s="1"/>
  <c r="G42" i="11" a="1"/>
  <c r="G42" i="11" s="1"/>
  <c r="K42" i="11" a="1"/>
  <c r="K42" i="11" s="1"/>
  <c r="O42" i="11" a="1"/>
  <c r="O42" i="11" s="1"/>
  <c r="S42" i="11" a="1"/>
  <c r="S42" i="11" s="1"/>
  <c r="F43" i="11" a="1"/>
  <c r="F43" i="11" s="1"/>
  <c r="J43" i="11" a="1"/>
  <c r="J43" i="11" s="1"/>
  <c r="N43" i="11" a="1"/>
  <c r="N43" i="11" s="1"/>
  <c r="R43" i="11" a="1"/>
  <c r="R43" i="11" s="1"/>
  <c r="E44" i="11" a="1"/>
  <c r="E44" i="11" s="1"/>
  <c r="I44" i="11" a="1"/>
  <c r="I44" i="11" s="1"/>
  <c r="L44" i="11" a="1"/>
  <c r="L44" i="11" s="1"/>
  <c r="P44" i="11" a="1"/>
  <c r="P44" i="11" s="1"/>
  <c r="C45" i="11" a="1"/>
  <c r="C45" i="11" s="1"/>
  <c r="G45" i="11" a="1"/>
  <c r="G45" i="11" s="1"/>
  <c r="K45" i="11" a="1"/>
  <c r="K45" i="11" s="1"/>
  <c r="O45" i="11" a="1"/>
  <c r="O45" i="11" s="1"/>
  <c r="S45" i="11" a="1"/>
  <c r="S45" i="11" s="1"/>
  <c r="F46" i="11" a="1"/>
  <c r="F46" i="11" s="1"/>
  <c r="J46" i="11" a="1"/>
  <c r="J46" i="11" s="1"/>
  <c r="N46" i="11" a="1"/>
  <c r="N46" i="11" s="1"/>
  <c r="R46" i="11" a="1"/>
  <c r="R46" i="11" s="1"/>
  <c r="E47" i="11" a="1"/>
  <c r="E47" i="11" s="1"/>
  <c r="L47" i="11" a="1"/>
  <c r="L47" i="11" s="1"/>
  <c r="P47" i="11" a="1"/>
  <c r="P47" i="11" s="1"/>
  <c r="C48" i="11" a="1"/>
  <c r="C48" i="11" s="1"/>
  <c r="G48" i="11" a="1"/>
  <c r="G48" i="11" s="1"/>
  <c r="K48" i="11" a="1"/>
  <c r="K48" i="11" s="1"/>
  <c r="O48" i="11" a="1"/>
  <c r="O48" i="11" s="1"/>
  <c r="S48" i="11" a="1"/>
  <c r="S48" i="11" s="1"/>
  <c r="F49" i="11" a="1"/>
  <c r="F49" i="11" s="1"/>
  <c r="J49" i="11" a="1"/>
  <c r="J49" i="11" s="1"/>
  <c r="N49" i="11" a="1"/>
  <c r="N49" i="11" s="1"/>
  <c r="R49" i="11" a="1"/>
  <c r="R49" i="11" s="1"/>
  <c r="E50" i="11" a="1"/>
  <c r="E50" i="11" s="1"/>
  <c r="I50" i="11" a="1"/>
  <c r="I50" i="11" s="1"/>
  <c r="M50" i="11" a="1"/>
  <c r="M50" i="11" s="1"/>
  <c r="Q50" i="11" a="1"/>
  <c r="Q50" i="11" s="1"/>
  <c r="D51" i="11" a="1"/>
  <c r="D51" i="11" s="1"/>
  <c r="H51" i="11" a="1"/>
  <c r="H51" i="11" s="1"/>
  <c r="L51" i="11" a="1"/>
  <c r="L51" i="11" s="1"/>
  <c r="P51" i="11" a="1"/>
  <c r="P51" i="11" s="1"/>
  <c r="C52" i="11" a="1"/>
  <c r="C52" i="11" s="1"/>
  <c r="G52" i="11" a="1"/>
  <c r="G52" i="11" s="1"/>
  <c r="K52" i="11" a="1"/>
  <c r="K52" i="11" s="1"/>
  <c r="O52" i="11" a="1"/>
  <c r="O52" i="11" s="1"/>
  <c r="S52" i="11" a="1"/>
  <c r="S52" i="11" s="1"/>
  <c r="F53" i="11" a="1"/>
  <c r="F53" i="11" s="1"/>
  <c r="J53" i="11" a="1"/>
  <c r="J53" i="11" s="1"/>
  <c r="N53" i="11" a="1"/>
  <c r="N53" i="11" s="1"/>
  <c r="R53" i="11" a="1"/>
  <c r="R53" i="11" s="1"/>
  <c r="E54" i="11" a="1"/>
  <c r="E54" i="11" s="1"/>
  <c r="I54" i="11" a="1"/>
  <c r="I54" i="11" s="1"/>
  <c r="M54" i="11" a="1"/>
  <c r="M54" i="11" s="1"/>
  <c r="Q54" i="11" a="1"/>
  <c r="Q54" i="11" s="1"/>
  <c r="D55" i="11" a="1"/>
  <c r="D55" i="11" s="1"/>
  <c r="H55" i="11" a="1"/>
  <c r="H55" i="11" s="1"/>
  <c r="L55" i="11" a="1"/>
  <c r="L55" i="11" s="1"/>
  <c r="P55" i="11" a="1"/>
  <c r="P55" i="11" s="1"/>
  <c r="S55" i="11" a="1"/>
  <c r="S55" i="11" s="1"/>
  <c r="F56" i="11" a="1"/>
  <c r="F56" i="11" s="1"/>
  <c r="J56" i="11" a="1"/>
  <c r="J56" i="11" s="1"/>
  <c r="N56" i="11" a="1"/>
  <c r="N56" i="11" s="1"/>
  <c r="R56" i="11" a="1"/>
  <c r="R56" i="11" s="1"/>
  <c r="E57" i="11" a="1"/>
  <c r="E57" i="11" s="1"/>
  <c r="I57" i="11" a="1"/>
  <c r="I57" i="11" s="1"/>
  <c r="M57" i="11" a="1"/>
  <c r="M57" i="11" s="1"/>
  <c r="Q57" i="11" a="1"/>
  <c r="Q57" i="11" s="1"/>
  <c r="D58" i="11" a="1"/>
  <c r="D58" i="11" s="1"/>
  <c r="H58" i="11" a="1"/>
  <c r="H58" i="11" s="1"/>
  <c r="L58" i="11" a="1"/>
  <c r="L58" i="11" s="1"/>
  <c r="P58" i="11" a="1"/>
  <c r="P58" i="11" s="1"/>
  <c r="C59" i="11" a="1"/>
  <c r="C59" i="11" s="1"/>
  <c r="G59" i="11" a="1"/>
  <c r="G59" i="11" s="1"/>
  <c r="K59" i="11" a="1"/>
  <c r="K59" i="11" s="1"/>
  <c r="O59" i="11" a="1"/>
  <c r="O59" i="11" s="1"/>
  <c r="S59" i="11" a="1"/>
  <c r="S59" i="11" s="1"/>
  <c r="F60" i="11" a="1"/>
  <c r="F60" i="11" s="1"/>
  <c r="J60" i="11" a="1"/>
  <c r="J60" i="11" s="1"/>
  <c r="N60" i="11" a="1"/>
  <c r="N60" i="11" s="1"/>
  <c r="R60" i="11" a="1"/>
  <c r="R60" i="11" s="1"/>
  <c r="E61" i="11" a="1"/>
  <c r="E61" i="11" s="1"/>
  <c r="I61" i="11" a="1"/>
  <c r="I61" i="11" s="1"/>
  <c r="M61" i="11" a="1"/>
  <c r="M61" i="11" s="1"/>
  <c r="Q61" i="11" a="1"/>
  <c r="Q61" i="11" s="1"/>
  <c r="D62" i="11" a="1"/>
  <c r="D62" i="11" s="1"/>
  <c r="H62" i="11" a="1"/>
  <c r="H62" i="11" s="1"/>
  <c r="L62" i="11" a="1"/>
  <c r="L62" i="11" s="1"/>
  <c r="P62" i="11" a="1"/>
  <c r="P62" i="11" s="1"/>
  <c r="C63" i="11" a="1"/>
  <c r="C63" i="11" s="1"/>
  <c r="G63" i="11" a="1"/>
  <c r="G63" i="11" s="1"/>
  <c r="K63" i="11" a="1"/>
  <c r="K63" i="11" s="1"/>
  <c r="O63" i="11" a="1"/>
  <c r="O63" i="11" s="1"/>
  <c r="S63" i="11" a="1"/>
  <c r="S63" i="11" s="1"/>
  <c r="F64" i="11" a="1"/>
  <c r="F64" i="11" s="1"/>
  <c r="J64" i="11" a="1"/>
  <c r="J64" i="11" s="1"/>
  <c r="N64" i="11" a="1"/>
  <c r="N64" i="11" s="1"/>
  <c r="R64" i="11" a="1"/>
  <c r="R64" i="11" s="1"/>
  <c r="E65" i="11" a="1"/>
  <c r="E65" i="11" s="1"/>
  <c r="I65" i="11" a="1"/>
  <c r="I65" i="11" s="1"/>
  <c r="M65" i="11" a="1"/>
  <c r="M65" i="11" s="1"/>
  <c r="Q65" i="11" a="1"/>
  <c r="Q65" i="11" s="1"/>
  <c r="D66" i="11" a="1"/>
  <c r="D66" i="11" s="1"/>
  <c r="H66" i="11" a="1"/>
  <c r="H66" i="11" s="1"/>
  <c r="L66" i="11" a="1"/>
  <c r="L66" i="11" s="1"/>
  <c r="P66" i="11" a="1"/>
  <c r="P66" i="11" s="1"/>
  <c r="C67" i="11" a="1"/>
  <c r="C67" i="11" s="1"/>
  <c r="G67" i="11" a="1"/>
  <c r="G67" i="11" s="1"/>
  <c r="K67" i="11" a="1"/>
  <c r="K67" i="11" s="1"/>
  <c r="O67" i="11" a="1"/>
  <c r="O67" i="11" s="1"/>
  <c r="S67" i="11" a="1"/>
  <c r="S67" i="11" s="1"/>
  <c r="F68" i="11" a="1"/>
  <c r="F68" i="11" s="1"/>
  <c r="J68" i="11" a="1"/>
  <c r="J68" i="11" s="1"/>
  <c r="N68" i="11" a="1"/>
  <c r="N68" i="11" s="1"/>
  <c r="R68" i="11" a="1"/>
  <c r="R68" i="11" s="1"/>
  <c r="E69" i="11" a="1"/>
  <c r="E69" i="11" s="1"/>
  <c r="I69" i="11" a="1"/>
  <c r="I69" i="11" s="1"/>
  <c r="M69" i="11" a="1"/>
  <c r="M69" i="11" s="1"/>
  <c r="Q69" i="11" a="1"/>
  <c r="Q69" i="11" s="1"/>
  <c r="D70" i="11" a="1"/>
  <c r="D70" i="11" s="1"/>
  <c r="H70" i="11" a="1"/>
  <c r="H70" i="11" s="1"/>
  <c r="L70" i="11" a="1"/>
  <c r="L70" i="11" s="1"/>
  <c r="P70" i="11" a="1"/>
  <c r="P70" i="11" s="1"/>
  <c r="C71" i="11" a="1"/>
  <c r="C71" i="11" s="1"/>
  <c r="G71" i="11" a="1"/>
  <c r="G71" i="11" s="1"/>
  <c r="K71" i="11" a="1"/>
  <c r="K71" i="11" s="1"/>
  <c r="O71" i="11" a="1"/>
  <c r="O71" i="11" s="1"/>
  <c r="S71" i="11" a="1"/>
  <c r="S71" i="11" s="1"/>
  <c r="F72" i="11" a="1"/>
  <c r="F72" i="11" s="1"/>
  <c r="J72" i="11" a="1"/>
  <c r="J72" i="11" s="1"/>
  <c r="N72" i="11" a="1"/>
  <c r="N72" i="11" s="1"/>
  <c r="R72" i="11" a="1"/>
  <c r="R72" i="11" s="1"/>
  <c r="D73" i="11" a="1"/>
  <c r="D73" i="11" s="1"/>
  <c r="H73" i="11" a="1"/>
  <c r="H73" i="11" s="1"/>
  <c r="L73" i="11" a="1"/>
  <c r="L73" i="11" s="1"/>
  <c r="P73" i="11" a="1"/>
  <c r="P73" i="11" s="1"/>
  <c r="Q34" i="11" a="1"/>
  <c r="Q34" i="11" s="1"/>
  <c r="P35" i="11" a="1"/>
  <c r="P35" i="11" s="1"/>
  <c r="O36" i="11" a="1"/>
  <c r="O36" i="11" s="1"/>
  <c r="N37" i="11" a="1"/>
  <c r="N37" i="11" s="1"/>
  <c r="M38" i="11" a="1"/>
  <c r="M38" i="11" s="1"/>
  <c r="L39" i="11" a="1"/>
  <c r="L39" i="11" s="1"/>
  <c r="K40" i="11" a="1"/>
  <c r="K40" i="11" s="1"/>
  <c r="J41" i="11" a="1"/>
  <c r="J41" i="11" s="1"/>
  <c r="I42" i="11" a="1"/>
  <c r="I42" i="11" s="1"/>
  <c r="H43" i="11" a="1"/>
  <c r="H43" i="11" s="1"/>
  <c r="G44" i="11" a="1"/>
  <c r="G44" i="11" s="1"/>
  <c r="E45" i="11" a="1"/>
  <c r="E45" i="11" s="1"/>
  <c r="D46" i="11" a="1"/>
  <c r="D46" i="11" s="1"/>
  <c r="C47" i="11" a="1"/>
  <c r="C47" i="11" s="1"/>
  <c r="M47" i="11" a="1"/>
  <c r="M47" i="11" s="1"/>
  <c r="D48" i="11" a="1"/>
  <c r="D48" i="11" s="1"/>
  <c r="L48" i="11" a="1"/>
  <c r="L48" i="11" s="1"/>
  <c r="C49" i="11" a="1"/>
  <c r="C49" i="11" s="1"/>
  <c r="K49" i="11" a="1"/>
  <c r="K49" i="11" s="1"/>
  <c r="S49" i="11" a="1"/>
  <c r="S49" i="11" s="1"/>
  <c r="J50" i="11" a="1"/>
  <c r="J50" i="11" s="1"/>
  <c r="R50" i="11" a="1"/>
  <c r="R50" i="11" s="1"/>
  <c r="I51" i="11" a="1"/>
  <c r="I51" i="11" s="1"/>
  <c r="Q51" i="11" a="1"/>
  <c r="Q51" i="11" s="1"/>
  <c r="H52" i="11" a="1"/>
  <c r="H52" i="11" s="1"/>
  <c r="P52" i="11" a="1"/>
  <c r="P52" i="11" s="1"/>
  <c r="G53" i="11" a="1"/>
  <c r="G53" i="11" s="1"/>
  <c r="O53" i="11" a="1"/>
  <c r="O53" i="11" s="1"/>
  <c r="F54" i="11" a="1"/>
  <c r="F54" i="11" s="1"/>
  <c r="N54" i="11" a="1"/>
  <c r="N54" i="11" s="1"/>
  <c r="E55" i="11" a="1"/>
  <c r="E55" i="11" s="1"/>
  <c r="M55" i="11" a="1"/>
  <c r="M55" i="11" s="1"/>
  <c r="C56" i="11" a="1"/>
  <c r="C56" i="11" s="1"/>
  <c r="K56" i="11" a="1"/>
  <c r="K56" i="11" s="1"/>
  <c r="S56" i="11" a="1"/>
  <c r="S56" i="11" s="1"/>
  <c r="J57" i="11" a="1"/>
  <c r="J57" i="11" s="1"/>
  <c r="R57" i="11" a="1"/>
  <c r="R57" i="11" s="1"/>
  <c r="I58" i="11" a="1"/>
  <c r="I58" i="11" s="1"/>
  <c r="N58" i="11" a="1"/>
  <c r="N58" i="11" s="1"/>
  <c r="S58" i="11" a="1"/>
  <c r="S58" i="11" s="1"/>
  <c r="H59" i="11" a="1"/>
  <c r="H59" i="11" s="1"/>
  <c r="M59" i="11" a="1"/>
  <c r="M59" i="11" s="1"/>
  <c r="R59" i="11" a="1"/>
  <c r="R59" i="11" s="1"/>
  <c r="G60" i="11" a="1"/>
  <c r="G60" i="11" s="1"/>
  <c r="L60" i="11" a="1"/>
  <c r="L60" i="11" s="1"/>
  <c r="Q60" i="11" a="1"/>
  <c r="Q60" i="11" s="1"/>
  <c r="F61" i="11" a="1"/>
  <c r="F61" i="11" s="1"/>
  <c r="K61" i="11" a="1"/>
  <c r="K61" i="11" s="1"/>
  <c r="P61" i="11" a="1"/>
  <c r="P61" i="11" s="1"/>
  <c r="E62" i="11" a="1"/>
  <c r="E62" i="11" s="1"/>
  <c r="J62" i="11" a="1"/>
  <c r="J62" i="11" s="1"/>
  <c r="O62" i="11" a="1"/>
  <c r="O62" i="11" s="1"/>
  <c r="D63" i="11" a="1"/>
  <c r="D63" i="11" s="1"/>
  <c r="I63" i="11" a="1"/>
  <c r="I63" i="11" s="1"/>
  <c r="N63" i="11" a="1"/>
  <c r="N63" i="11" s="1"/>
  <c r="C64" i="11" a="1"/>
  <c r="C64" i="11" s="1"/>
  <c r="H64" i="11" a="1"/>
  <c r="H64" i="11" s="1"/>
  <c r="M64" i="11" a="1"/>
  <c r="M64" i="11" s="1"/>
  <c r="S64" i="11" a="1"/>
  <c r="S64" i="11" s="1"/>
  <c r="G65" i="11" a="1"/>
  <c r="G65" i="11" s="1"/>
  <c r="L65" i="11" a="1"/>
  <c r="L65" i="11" s="1"/>
  <c r="R65" i="11" a="1"/>
  <c r="R65" i="11" s="1"/>
  <c r="F66" i="11" a="1"/>
  <c r="F66" i="11" s="1"/>
  <c r="K66" i="11" a="1"/>
  <c r="K66" i="11" s="1"/>
  <c r="Q66" i="11" a="1"/>
  <c r="Q66" i="11" s="1"/>
  <c r="E67" i="11" a="1"/>
  <c r="E67" i="11" s="1"/>
  <c r="J67" i="11" a="1"/>
  <c r="J67" i="11" s="1"/>
  <c r="P67" i="11" a="1"/>
  <c r="P67" i="11" s="1"/>
  <c r="D68" i="11" a="1"/>
  <c r="D68" i="11" s="1"/>
  <c r="I68" i="11" a="1"/>
  <c r="I68" i="11" s="1"/>
  <c r="O68" i="11" a="1"/>
  <c r="O68" i="11" s="1"/>
  <c r="C69" i="11" a="1"/>
  <c r="C69" i="11" s="1"/>
  <c r="H69" i="11" a="1"/>
  <c r="H69" i="11" s="1"/>
  <c r="N69" i="11" a="1"/>
  <c r="N69" i="11" s="1"/>
  <c r="S69" i="11" a="1"/>
  <c r="S69" i="11" s="1"/>
  <c r="G70" i="11" a="1"/>
  <c r="G70" i="11" s="1"/>
  <c r="M70" i="11" a="1"/>
  <c r="M70" i="11" s="1"/>
  <c r="R70" i="11" a="1"/>
  <c r="R70" i="11" s="1"/>
  <c r="F71" i="11" a="1"/>
  <c r="F71" i="11" s="1"/>
  <c r="L71" i="11" a="1"/>
  <c r="L71" i="11" s="1"/>
  <c r="Q71" i="11" a="1"/>
  <c r="Q71" i="11" s="1"/>
  <c r="E72" i="11" a="1"/>
  <c r="E72" i="11" s="1"/>
  <c r="K72" i="11" a="1"/>
  <c r="K72" i="11" s="1"/>
  <c r="P72" i="11" a="1"/>
  <c r="P72" i="11" s="1"/>
  <c r="I73" i="11" a="1"/>
  <c r="I73" i="11" s="1"/>
  <c r="N73" i="11" a="1"/>
  <c r="N73" i="11" s="1"/>
  <c r="S73" i="11" a="1"/>
  <c r="S73" i="11" s="1"/>
  <c r="F74" i="11" a="1"/>
  <c r="F74" i="11" s="1"/>
  <c r="J74" i="11" a="1"/>
  <c r="J74" i="11" s="1"/>
  <c r="N74" i="11" a="1"/>
  <c r="N74" i="11" s="1"/>
  <c r="R74" i="11" a="1"/>
  <c r="R74" i="11" s="1"/>
  <c r="C53" i="11" a="1"/>
  <c r="C53" i="11" s="1"/>
  <c r="J54" i="11" a="1"/>
  <c r="J54" i="11" s="1"/>
  <c r="Q55" i="11" a="1"/>
  <c r="Q55" i="11" s="1"/>
  <c r="F57" i="11" a="1"/>
  <c r="F57" i="11" s="1"/>
  <c r="K58" i="11" a="1"/>
  <c r="K58" i="11" s="1"/>
  <c r="E59" i="11" a="1"/>
  <c r="E59" i="11" s="1"/>
  <c r="I60" i="11" a="1"/>
  <c r="I60" i="11" s="1"/>
  <c r="C61" i="11" a="1"/>
  <c r="C61" i="11" s="1"/>
  <c r="G62" i="11" a="1"/>
  <c r="G62" i="11" s="1"/>
  <c r="L63" i="11" a="1"/>
  <c r="L63" i="11" s="1"/>
  <c r="K64" i="11" a="1"/>
  <c r="K64" i="11" s="1"/>
  <c r="J65" i="11" a="1"/>
  <c r="J65" i="11" s="1"/>
  <c r="C66" i="11" a="1"/>
  <c r="C66" i="11" s="1"/>
  <c r="H67" i="11" a="1"/>
  <c r="H67" i="11" s="1"/>
  <c r="R67" i="11" a="1"/>
  <c r="R67" i="11" s="1"/>
  <c r="Q68" i="11" a="1"/>
  <c r="Q68" i="11" s="1"/>
  <c r="E70" i="11" a="1"/>
  <c r="E70" i="11" s="1"/>
  <c r="O70" i="11" a="1"/>
  <c r="O70" i="11" s="1"/>
  <c r="C72" i="11" a="1"/>
  <c r="C72" i="11" s="1"/>
  <c r="S72" i="11" a="1"/>
  <c r="S72" i="11" s="1"/>
  <c r="Q73" i="11" a="1"/>
  <c r="Q73" i="11" s="1"/>
  <c r="L74" i="11" a="1"/>
  <c r="L74" i="11" s="1"/>
  <c r="D35" i="11" a="1"/>
  <c r="D35" i="11" s="1"/>
  <c r="C36" i="11" a="1"/>
  <c r="C36" i="11" s="1"/>
  <c r="S36" i="11" a="1"/>
  <c r="S36" i="11" s="1"/>
  <c r="R37" i="11" a="1"/>
  <c r="R37" i="11" s="1"/>
  <c r="Q38" i="11" a="1"/>
  <c r="Q38" i="11" s="1"/>
  <c r="P39" i="11" a="1"/>
  <c r="P39" i="11" s="1"/>
  <c r="O40" i="11" a="1"/>
  <c r="O40" i="11" s="1"/>
  <c r="N41" i="11" a="1"/>
  <c r="N41" i="11" s="1"/>
  <c r="M42" i="11" a="1"/>
  <c r="M42" i="11" s="1"/>
  <c r="L43" i="11" a="1"/>
  <c r="L43" i="11" s="1"/>
  <c r="K44" i="11" a="1"/>
  <c r="K44" i="11" s="1"/>
  <c r="I45" i="11" a="1"/>
  <c r="I45" i="11" s="1"/>
  <c r="H46" i="11" a="1"/>
  <c r="H46" i="11" s="1"/>
  <c r="G47" i="11" a="1"/>
  <c r="G47" i="11" s="1"/>
  <c r="N47" i="11" a="1"/>
  <c r="N47" i="11" s="1"/>
  <c r="E48" i="11" a="1"/>
  <c r="E48" i="11" s="1"/>
  <c r="M48" i="11" a="1"/>
  <c r="M48" i="11" s="1"/>
  <c r="D49" i="11" a="1"/>
  <c r="D49" i="11" s="1"/>
  <c r="L49" i="11" a="1"/>
  <c r="L49" i="11" s="1"/>
  <c r="C50" i="11" a="1"/>
  <c r="C50" i="11" s="1"/>
  <c r="K50" i="11" a="1"/>
  <c r="K50" i="11" s="1"/>
  <c r="S50" i="11" a="1"/>
  <c r="S50" i="11" s="1"/>
  <c r="J51" i="11" a="1"/>
  <c r="J51" i="11" s="1"/>
  <c r="R51" i="11" a="1"/>
  <c r="R51" i="11" s="1"/>
  <c r="I52" i="11" a="1"/>
  <c r="I52" i="11" s="1"/>
  <c r="Q52" i="11" a="1"/>
  <c r="Q52" i="11" s="1"/>
  <c r="H53" i="11" a="1"/>
  <c r="H53" i="11" s="1"/>
  <c r="P53" i="11" a="1"/>
  <c r="P53" i="11" s="1"/>
  <c r="G54" i="11" a="1"/>
  <c r="G54" i="11" s="1"/>
  <c r="O54" i="11" a="1"/>
  <c r="O54" i="11" s="1"/>
  <c r="F55" i="11" a="1"/>
  <c r="F55" i="11" s="1"/>
  <c r="N55" i="11" a="1"/>
  <c r="N55" i="11" s="1"/>
  <c r="D56" i="11" a="1"/>
  <c r="D56" i="11" s="1"/>
  <c r="L56" i="11" a="1"/>
  <c r="L56" i="11" s="1"/>
  <c r="C57" i="11" a="1"/>
  <c r="C57" i="11" s="1"/>
  <c r="K57" i="11" a="1"/>
  <c r="K57" i="11" s="1"/>
  <c r="S57" i="11" a="1"/>
  <c r="S57" i="11" s="1"/>
  <c r="J58" i="11" a="1"/>
  <c r="J58" i="11" s="1"/>
  <c r="O58" i="11" a="1"/>
  <c r="O58" i="11" s="1"/>
  <c r="D59" i="11" a="1"/>
  <c r="D59" i="11" s="1"/>
  <c r="I59" i="11" a="1"/>
  <c r="I59" i="11" s="1"/>
  <c r="N59" i="11" a="1"/>
  <c r="N59" i="11" s="1"/>
  <c r="C60" i="11" a="1"/>
  <c r="C60" i="11" s="1"/>
  <c r="H60" i="11" a="1"/>
  <c r="H60" i="11" s="1"/>
  <c r="M60" i="11" a="1"/>
  <c r="M60" i="11" s="1"/>
  <c r="S60" i="11" a="1"/>
  <c r="S60" i="11" s="1"/>
  <c r="G61" i="11" a="1"/>
  <c r="G61" i="11" s="1"/>
  <c r="L61" i="11" a="1"/>
  <c r="L61" i="11" s="1"/>
  <c r="R61" i="11" a="1"/>
  <c r="R61" i="11" s="1"/>
  <c r="F62" i="11" a="1"/>
  <c r="F62" i="11" s="1"/>
  <c r="K62" i="11" a="1"/>
  <c r="K62" i="11" s="1"/>
  <c r="Q62" i="11" a="1"/>
  <c r="Q62" i="11" s="1"/>
  <c r="E63" i="11" a="1"/>
  <c r="E63" i="11" s="1"/>
  <c r="J63" i="11" a="1"/>
  <c r="J63" i="11" s="1"/>
  <c r="P63" i="11" a="1"/>
  <c r="P63" i="11" s="1"/>
  <c r="D64" i="11" a="1"/>
  <c r="D64" i="11" s="1"/>
  <c r="I64" i="11" a="1"/>
  <c r="I64" i="11" s="1"/>
  <c r="O64" i="11" a="1"/>
  <c r="O64" i="11" s="1"/>
  <c r="C65" i="11" a="1"/>
  <c r="C65" i="11" s="1"/>
  <c r="H65" i="11" a="1"/>
  <c r="H65" i="11" s="1"/>
  <c r="N65" i="11" a="1"/>
  <c r="N65" i="11" s="1"/>
  <c r="S65" i="11" a="1"/>
  <c r="S65" i="11" s="1"/>
  <c r="G66" i="11" a="1"/>
  <c r="G66" i="11" s="1"/>
  <c r="M66" i="11" a="1"/>
  <c r="M66" i="11" s="1"/>
  <c r="R66" i="11" a="1"/>
  <c r="R66" i="11" s="1"/>
  <c r="F67" i="11" a="1"/>
  <c r="F67" i="11" s="1"/>
  <c r="L67" i="11" a="1"/>
  <c r="L67" i="11" s="1"/>
  <c r="Q67" i="11" a="1"/>
  <c r="Q67" i="11" s="1"/>
  <c r="E68" i="11" a="1"/>
  <c r="E68" i="11" s="1"/>
  <c r="K68" i="11" a="1"/>
  <c r="K68" i="11" s="1"/>
  <c r="P68" i="11" a="1"/>
  <c r="P68" i="11" s="1"/>
  <c r="D69" i="11" a="1"/>
  <c r="D69" i="11" s="1"/>
  <c r="J69" i="11" a="1"/>
  <c r="J69" i="11" s="1"/>
  <c r="O69" i="11" a="1"/>
  <c r="O69" i="11" s="1"/>
  <c r="C70" i="11" a="1"/>
  <c r="C70" i="11" s="1"/>
  <c r="I70" i="11" a="1"/>
  <c r="I70" i="11" s="1"/>
  <c r="N70" i="11" a="1"/>
  <c r="N70" i="11" s="1"/>
  <c r="S70" i="11" a="1"/>
  <c r="S70" i="11" s="1"/>
  <c r="H71" i="11" a="1"/>
  <c r="H71" i="11" s="1"/>
  <c r="M71" i="11" a="1"/>
  <c r="M71" i="11" s="1"/>
  <c r="R71" i="11" a="1"/>
  <c r="R71" i="11" s="1"/>
  <c r="G72" i="11" a="1"/>
  <c r="G72" i="11" s="1"/>
  <c r="L72" i="11" a="1"/>
  <c r="L72" i="11" s="1"/>
  <c r="Q72" i="11" a="1"/>
  <c r="Q72" i="11" s="1"/>
  <c r="E73" i="11" a="1"/>
  <c r="E73" i="11" s="1"/>
  <c r="J73" i="11" a="1"/>
  <c r="J73" i="11" s="1"/>
  <c r="O73" i="11" a="1"/>
  <c r="O73" i="11" s="1"/>
  <c r="C74" i="11" a="1"/>
  <c r="C74" i="11" s="1"/>
  <c r="G74" i="11" a="1"/>
  <c r="G74" i="11" s="1"/>
  <c r="K74" i="11" a="1"/>
  <c r="K74" i="11" s="1"/>
  <c r="O74" i="11" a="1"/>
  <c r="O74" i="11" s="1"/>
  <c r="S74" i="11" a="1"/>
  <c r="S74" i="11" s="1"/>
  <c r="L52" i="11" a="1"/>
  <c r="L52" i="11" s="1"/>
  <c r="S53" i="11" a="1"/>
  <c r="S53" i="11" s="1"/>
  <c r="I55" i="11" a="1"/>
  <c r="I55" i="11" s="1"/>
  <c r="O56" i="11" a="1"/>
  <c r="O56" i="11" s="1"/>
  <c r="E58" i="11" a="1"/>
  <c r="E58" i="11" s="1"/>
  <c r="J59" i="11" a="1"/>
  <c r="J59" i="11" s="1"/>
  <c r="D60" i="11" a="1"/>
  <c r="D60" i="11" s="1"/>
  <c r="H61" i="11" a="1"/>
  <c r="H61" i="11" s="1"/>
  <c r="M62" i="11" a="1"/>
  <c r="M62" i="11" s="1"/>
  <c r="F63" i="11" a="1"/>
  <c r="F63" i="11" s="1"/>
  <c r="E64" i="11" a="1"/>
  <c r="E64" i="11" s="1"/>
  <c r="D65" i="11" a="1"/>
  <c r="D65" i="11" s="1"/>
  <c r="I66" i="11" a="1"/>
  <c r="I66" i="11" s="1"/>
  <c r="S66" i="11" a="1"/>
  <c r="S66" i="11" s="1"/>
  <c r="G68" i="11" a="1"/>
  <c r="G68" i="11" s="1"/>
  <c r="F69" i="11" a="1"/>
  <c r="F69" i="11" s="1"/>
  <c r="P69" i="11" a="1"/>
  <c r="P69" i="11" s="1"/>
  <c r="D71" i="11" a="1"/>
  <c r="D71" i="11" s="1"/>
  <c r="N71" i="11" a="1"/>
  <c r="N71" i="11" s="1"/>
  <c r="M72" i="11" a="1"/>
  <c r="M72" i="11" s="1"/>
  <c r="K73" i="11" a="1"/>
  <c r="K73" i="11" s="1"/>
  <c r="H74" i="11" a="1"/>
  <c r="H74" i="11" s="1"/>
  <c r="Q74" i="11" a="1"/>
  <c r="Q74" i="11" s="1"/>
  <c r="H35" i="11" a="1"/>
  <c r="H35" i="11" s="1"/>
  <c r="G36" i="11" a="1"/>
  <c r="G36" i="11" s="1"/>
  <c r="F37" i="11" a="1"/>
  <c r="F37" i="11" s="1"/>
  <c r="E38" i="11" a="1"/>
  <c r="E38" i="11" s="1"/>
  <c r="D39" i="11" a="1"/>
  <c r="D39" i="11" s="1"/>
  <c r="C40" i="11" a="1"/>
  <c r="C40" i="11" s="1"/>
  <c r="S40" i="11" a="1"/>
  <c r="S40" i="11" s="1"/>
  <c r="R41" i="11" a="1"/>
  <c r="R41" i="11" s="1"/>
  <c r="Q42" i="11" a="1"/>
  <c r="Q42" i="11" s="1"/>
  <c r="P43" i="11" a="1"/>
  <c r="P43" i="11" s="1"/>
  <c r="N44" i="11" a="1"/>
  <c r="N44" i="11" s="1"/>
  <c r="M45" i="11" a="1"/>
  <c r="M45" i="11" s="1"/>
  <c r="L46" i="11" a="1"/>
  <c r="L46" i="11" s="1"/>
  <c r="I47" i="11" a="1"/>
  <c r="I47" i="11" s="1"/>
  <c r="Q47" i="11" a="1"/>
  <c r="Q47" i="11" s="1"/>
  <c r="H48" i="11" a="1"/>
  <c r="H48" i="11" s="1"/>
  <c r="P48" i="11" a="1"/>
  <c r="P48" i="11" s="1"/>
  <c r="G49" i="11" a="1"/>
  <c r="G49" i="11" s="1"/>
  <c r="O49" i="11" a="1"/>
  <c r="O49" i="11" s="1"/>
  <c r="F50" i="11" a="1"/>
  <c r="F50" i="11" s="1"/>
  <c r="N50" i="11" a="1"/>
  <c r="N50" i="11" s="1"/>
  <c r="E51" i="11" a="1"/>
  <c r="E51" i="11" s="1"/>
  <c r="M51" i="11" a="1"/>
  <c r="M51" i="11" s="1"/>
  <c r="D52" i="11" a="1"/>
  <c r="D52" i="11" s="1"/>
  <c r="K53" i="11" a="1"/>
  <c r="K53" i="11" s="1"/>
  <c r="R54" i="11" a="1"/>
  <c r="R54" i="11" s="1"/>
  <c r="G56" i="11" a="1"/>
  <c r="G56" i="11" s="1"/>
  <c r="N57" i="11" a="1"/>
  <c r="N57" i="11" s="1"/>
  <c r="Q58" i="11" a="1"/>
  <c r="Q58" i="11" s="1"/>
  <c r="P59" i="11" a="1"/>
  <c r="P59" i="11" s="1"/>
  <c r="O60" i="11" a="1"/>
  <c r="O60" i="11" s="1"/>
  <c r="N61" i="11" a="1"/>
  <c r="N61" i="11" s="1"/>
  <c r="S61" i="11" a="1"/>
  <c r="S61" i="11" s="1"/>
  <c r="R62" i="11" a="1"/>
  <c r="R62" i="11" s="1"/>
  <c r="Q63" i="11" a="1"/>
  <c r="Q63" i="11" s="1"/>
  <c r="P64" i="11" a="1"/>
  <c r="P64" i="11" s="1"/>
  <c r="O65" i="11" a="1"/>
  <c r="O65" i="11" s="1"/>
  <c r="N66" i="11" a="1"/>
  <c r="N66" i="11" s="1"/>
  <c r="M67" i="11" a="1"/>
  <c r="M67" i="11" s="1"/>
  <c r="L68" i="11" a="1"/>
  <c r="L68" i="11" s="1"/>
  <c r="K69" i="11" a="1"/>
  <c r="K69" i="11" s="1"/>
  <c r="J70" i="11" a="1"/>
  <c r="J70" i="11" s="1"/>
  <c r="I71" i="11" a="1"/>
  <c r="I71" i="11" s="1"/>
  <c r="H72" i="11" a="1"/>
  <c r="H72" i="11" s="1"/>
  <c r="F73" i="11" a="1"/>
  <c r="F73" i="11" s="1"/>
  <c r="D74" i="11" a="1"/>
  <c r="D74" i="11" s="1"/>
  <c r="P74" i="11" a="1"/>
  <c r="P74" i="11" s="1"/>
  <c r="L35" i="11" a="1"/>
  <c r="L35" i="11" s="1"/>
  <c r="K36" i="11" a="1"/>
  <c r="K36" i="11" s="1"/>
  <c r="J37" i="11" a="1"/>
  <c r="J37" i="11" s="1"/>
  <c r="I38" i="11" a="1"/>
  <c r="I38" i="11" s="1"/>
  <c r="H39" i="11" a="1"/>
  <c r="H39" i="11" s="1"/>
  <c r="G40" i="11" a="1"/>
  <c r="G40" i="11" s="1"/>
  <c r="F41" i="11" a="1"/>
  <c r="F41" i="11" s="1"/>
  <c r="E42" i="11" a="1"/>
  <c r="E42" i="11" s="1"/>
  <c r="D43" i="11" a="1"/>
  <c r="D43" i="11" s="1"/>
  <c r="C44" i="11" a="1"/>
  <c r="C44" i="11" s="1"/>
  <c r="R44" i="11" a="1"/>
  <c r="R44" i="11" s="1"/>
  <c r="Q45" i="11" a="1"/>
  <c r="Q45" i="11" s="1"/>
  <c r="P46" i="11" a="1"/>
  <c r="P46" i="11" s="1"/>
  <c r="J47" i="11" a="1"/>
  <c r="J47" i="11" s="1"/>
  <c r="R47" i="11" a="1"/>
  <c r="R47" i="11" s="1"/>
  <c r="I48" i="11" a="1"/>
  <c r="I48" i="11" s="1"/>
  <c r="Q48" i="11" a="1"/>
  <c r="Q48" i="11" s="1"/>
  <c r="H49" i="11" a="1"/>
  <c r="H49" i="11" s="1"/>
  <c r="P49" i="11" a="1"/>
  <c r="P49" i="11" s="1"/>
  <c r="G50" i="11" a="1"/>
  <c r="G50" i="11" s="1"/>
  <c r="O50" i="11" a="1"/>
  <c r="O50" i="11" s="1"/>
  <c r="F51" i="11" a="1"/>
  <c r="F51" i="11" s="1"/>
  <c r="N51" i="11" a="1"/>
  <c r="N51" i="11" s="1"/>
  <c r="E52" i="11" a="1"/>
  <c r="E52" i="11" s="1"/>
  <c r="M52" i="11" a="1"/>
  <c r="M52" i="11" s="1"/>
  <c r="D53" i="11" a="1"/>
  <c r="D53" i="11" s="1"/>
  <c r="L53" i="11" a="1"/>
  <c r="L53" i="11" s="1"/>
  <c r="C54" i="11" a="1"/>
  <c r="C54" i="11" s="1"/>
  <c r="K54" i="11" a="1"/>
  <c r="K54" i="11" s="1"/>
  <c r="S54" i="11" a="1"/>
  <c r="S54" i="11" s="1"/>
  <c r="J55" i="11" a="1"/>
  <c r="J55" i="11" s="1"/>
  <c r="H56" i="11" a="1"/>
  <c r="H56" i="11" s="1"/>
  <c r="P56" i="11" a="1"/>
  <c r="P56" i="11" s="1"/>
  <c r="G57" i="11" a="1"/>
  <c r="G57" i="11" s="1"/>
  <c r="O57" i="11" a="1"/>
  <c r="O57" i="11" s="1"/>
  <c r="F58" i="11" a="1"/>
  <c r="F58" i="11" s="1"/>
  <c r="M58" i="11" a="1"/>
  <c r="M58" i="11" s="1"/>
  <c r="R58" i="11" a="1"/>
  <c r="R58" i="11" s="1"/>
  <c r="F59" i="11" a="1"/>
  <c r="F59" i="11" s="1"/>
  <c r="L59" i="11" a="1"/>
  <c r="L59" i="11" s="1"/>
  <c r="Q59" i="11" a="1"/>
  <c r="Q59" i="11" s="1"/>
  <c r="E60" i="11" a="1"/>
  <c r="E60" i="11" s="1"/>
  <c r="K60" i="11" a="1"/>
  <c r="K60" i="11" s="1"/>
  <c r="P60" i="11" a="1"/>
  <c r="P60" i="11" s="1"/>
  <c r="D61" i="11" a="1"/>
  <c r="D61" i="11" s="1"/>
  <c r="J61" i="11" a="1"/>
  <c r="J61" i="11" s="1"/>
  <c r="O61" i="11" a="1"/>
  <c r="O61" i="11" s="1"/>
  <c r="C62" i="11" a="1"/>
  <c r="C62" i="11" s="1"/>
  <c r="I62" i="11" a="1"/>
  <c r="I62" i="11" s="1"/>
  <c r="N62" i="11" a="1"/>
  <c r="N62" i="11" s="1"/>
  <c r="S62" i="11" a="1"/>
  <c r="S62" i="11" s="1"/>
  <c r="H63" i="11" a="1"/>
  <c r="H63" i="11" s="1"/>
  <c r="M63" i="11" a="1"/>
  <c r="M63" i="11" s="1"/>
  <c r="R63" i="11" a="1"/>
  <c r="R63" i="11" s="1"/>
  <c r="G64" i="11" a="1"/>
  <c r="G64" i="11" s="1"/>
  <c r="L64" i="11" a="1"/>
  <c r="L64" i="11" s="1"/>
  <c r="Q64" i="11" a="1"/>
  <c r="Q64" i="11" s="1"/>
  <c r="F65" i="11" a="1"/>
  <c r="F65" i="11" s="1"/>
  <c r="K65" i="11" a="1"/>
  <c r="K65" i="11" s="1"/>
  <c r="P65" i="11" a="1"/>
  <c r="P65" i="11" s="1"/>
  <c r="E66" i="11" a="1"/>
  <c r="E66" i="11" s="1"/>
  <c r="J66" i="11" a="1"/>
  <c r="J66" i="11" s="1"/>
  <c r="O66" i="11" a="1"/>
  <c r="O66" i="11" s="1"/>
  <c r="D67" i="11" a="1"/>
  <c r="D67" i="11" s="1"/>
  <c r="I67" i="11" a="1"/>
  <c r="I67" i="11" s="1"/>
  <c r="N67" i="11" a="1"/>
  <c r="N67" i="11" s="1"/>
  <c r="C68" i="11" a="1"/>
  <c r="C68" i="11" s="1"/>
  <c r="H68" i="11" a="1"/>
  <c r="H68" i="11" s="1"/>
  <c r="M68" i="11" a="1"/>
  <c r="M68" i="11" s="1"/>
  <c r="S68" i="11" a="1"/>
  <c r="S68" i="11" s="1"/>
  <c r="G69" i="11" a="1"/>
  <c r="G69" i="11" s="1"/>
  <c r="L69" i="11" a="1"/>
  <c r="L69" i="11" s="1"/>
  <c r="R69" i="11" a="1"/>
  <c r="R69" i="11" s="1"/>
  <c r="F70" i="11" a="1"/>
  <c r="F70" i="11" s="1"/>
  <c r="K70" i="11" a="1"/>
  <c r="K70" i="11" s="1"/>
  <c r="Q70" i="11" a="1"/>
  <c r="Q70" i="11" s="1"/>
  <c r="E71" i="11" a="1"/>
  <c r="E71" i="11" s="1"/>
  <c r="J71" i="11" a="1"/>
  <c r="J71" i="11" s="1"/>
  <c r="P71" i="11" a="1"/>
  <c r="P71" i="11" s="1"/>
  <c r="D72" i="11" a="1"/>
  <c r="D72" i="11" s="1"/>
  <c r="I72" i="11" a="1"/>
  <c r="I72" i="11" s="1"/>
  <c r="O72" i="11" a="1"/>
  <c r="O72" i="11" s="1"/>
  <c r="C73" i="11" a="1"/>
  <c r="C73" i="11" s="1"/>
  <c r="G73" i="11" a="1"/>
  <c r="G73" i="11" s="1"/>
  <c r="M73" i="11" a="1"/>
  <c r="M73" i="11" s="1"/>
  <c r="R73" i="11" a="1"/>
  <c r="R73" i="11" s="1"/>
  <c r="E74" i="11" a="1"/>
  <c r="E74" i="11" s="1"/>
  <c r="I74" i="11" a="1"/>
  <c r="I74" i="11" s="1"/>
  <c r="M74" i="11" a="1"/>
  <c r="M74" i="11" s="1"/>
  <c r="I18" i="11" a="1"/>
  <c r="I18" i="11" s="1"/>
  <c r="I19" i="11" a="1"/>
  <c r="I19" i="11" s="1"/>
  <c r="R19" i="11" a="1"/>
  <c r="R19" i="11" s="1"/>
  <c r="G19" i="11" a="1"/>
  <c r="G19" i="11" s="1"/>
  <c r="M17" i="11" a="1"/>
  <c r="M17" i="11" s="1"/>
  <c r="O18" i="11" a="1"/>
  <c r="O18" i="11" s="1"/>
  <c r="K19" i="11" a="1"/>
  <c r="K19" i="11" s="1"/>
  <c r="E17" i="11" a="1"/>
  <c r="E17" i="11" s="1"/>
  <c r="K18" i="11" a="1"/>
  <c r="K18" i="11" s="1"/>
  <c r="O17" i="11" a="1"/>
  <c r="O17" i="11" s="1"/>
  <c r="E18" i="11" a="1"/>
  <c r="E18" i="11" s="1"/>
  <c r="I17" i="11" a="1"/>
  <c r="I17" i="11" s="1"/>
  <c r="K17" i="11" a="1"/>
  <c r="K17" i="11" s="1"/>
  <c r="M18" i="11" a="1"/>
  <c r="M18" i="11" s="1"/>
  <c r="O19" i="11" a="1"/>
  <c r="O19" i="11" s="1"/>
  <c r="G17" i="11" a="1"/>
  <c r="G17" i="11" s="1"/>
  <c r="F19" i="11" a="1"/>
  <c r="F19" i="11" s="1"/>
  <c r="F18" i="11" a="1"/>
  <c r="F18" i="11" s="1"/>
  <c r="Q17" i="11" a="1"/>
  <c r="Q17" i="11" s="1"/>
  <c r="E19" i="11" a="1"/>
  <c r="E19" i="11" s="1"/>
  <c r="Q18" i="11" a="1"/>
  <c r="Q18" i="11" s="1"/>
  <c r="R15" i="11" a="1"/>
  <c r="R15" i="11" s="1"/>
  <c r="G18" i="11" a="1"/>
  <c r="G18" i="11" s="1"/>
  <c r="M19" i="11" a="1"/>
  <c r="M19" i="11" s="1"/>
  <c r="R17" i="11" a="1"/>
  <c r="R17" i="11" s="1"/>
  <c r="Q19" i="11" a="1"/>
  <c r="Q19" i="11" s="1"/>
  <c r="F17" i="11" a="1"/>
  <c r="F17" i="11" s="1"/>
  <c r="R18" i="11" a="1"/>
  <c r="R18" i="11" s="1"/>
  <c r="J19" i="11" a="1"/>
  <c r="J19" i="11" s="1"/>
  <c r="S18" i="11" a="1"/>
  <c r="S18" i="11" s="1"/>
  <c r="J17" i="11" a="1"/>
  <c r="J17" i="11" s="1"/>
  <c r="N19" i="11" a="1"/>
  <c r="N19" i="11" s="1"/>
  <c r="H18" i="11" a="1"/>
  <c r="H18" i="11" s="1"/>
  <c r="J18" i="11" a="1"/>
  <c r="J18" i="11" s="1"/>
  <c r="S19" i="11" a="1"/>
  <c r="S19" i="11" s="1"/>
  <c r="H17" i="11" a="1"/>
  <c r="H17" i="11" s="1"/>
  <c r="N18" i="11" a="1"/>
  <c r="N18" i="11" s="1"/>
  <c r="S17" i="11" a="1"/>
  <c r="S17" i="11" s="1"/>
  <c r="L17" i="11" a="1"/>
  <c r="L17" i="11" s="1"/>
  <c r="P17" i="11" a="1"/>
  <c r="P17" i="11" s="1"/>
  <c r="L18" i="11" a="1"/>
  <c r="L18" i="11" s="1"/>
  <c r="H19" i="11" a="1"/>
  <c r="H19" i="11" s="1"/>
  <c r="P18" i="11" a="1"/>
  <c r="P18" i="11" s="1"/>
  <c r="N17" i="11" a="1"/>
  <c r="N17" i="11" s="1"/>
  <c r="S15" i="11" a="1"/>
  <c r="S15" i="11" s="1"/>
  <c r="P19" i="11" a="1"/>
  <c r="P19" i="11" s="1"/>
  <c r="L19" i="11" a="1"/>
  <c r="L19" i="11" s="1"/>
  <c r="D15" i="11" a="1"/>
  <c r="D15" i="11" s="1"/>
  <c r="H15" i="11" a="1"/>
  <c r="H15" i="11" s="1"/>
  <c r="K15" i="11" a="1"/>
  <c r="K15" i="11" s="1"/>
  <c r="E15" i="11" a="1"/>
  <c r="E15" i="11" s="1"/>
  <c r="M15" i="11" a="1"/>
  <c r="M15" i="11" s="1"/>
  <c r="N29" i="20"/>
  <c r="P15" i="11" a="1"/>
  <c r="P15" i="11" s="1"/>
  <c r="N15" i="11" a="1"/>
  <c r="N15" i="11" s="1"/>
  <c r="L15" i="11" a="1"/>
  <c r="L15" i="11" s="1"/>
  <c r="I15" i="11" a="1"/>
  <c r="I15" i="11" s="1"/>
  <c r="J15" i="11" a="1"/>
  <c r="J15" i="11" s="1"/>
  <c r="Q15" i="11" a="1"/>
  <c r="Q15" i="11" s="1"/>
  <c r="O15" i="11" a="1"/>
  <c r="O15" i="11" s="1"/>
  <c r="F15" i="11" a="1"/>
  <c r="F15" i="11" s="1"/>
  <c r="G15" i="11" a="1"/>
  <c r="G15" i="11" s="1"/>
  <c r="X9" i="20" l="1"/>
  <c r="M13" i="20"/>
  <c r="Y9" i="20" s="1"/>
  <c r="D11" i="3"/>
  <c r="L26" i="47" a="1"/>
  <c r="L26" i="47" s="1"/>
  <c r="L25" i="47" a="1"/>
  <c r="L25" i="47" s="1"/>
  <c r="Q22" i="47" a="1"/>
  <c r="Q22" i="47" s="1"/>
  <c r="E18" i="47" a="1"/>
  <c r="E18" i="47" s="1"/>
  <c r="P17" i="47" a="1"/>
  <c r="P17" i="47" s="1"/>
  <c r="E26" i="47" a="1"/>
  <c r="E26" i="47" s="1"/>
  <c r="M24" i="47" a="1"/>
  <c r="M24" i="47" s="1"/>
  <c r="S23" i="47" a="1"/>
  <c r="S23" i="47" s="1"/>
  <c r="P25" i="47" a="1"/>
  <c r="P25" i="47" s="1"/>
  <c r="O25" i="47" a="1"/>
  <c r="O25" i="47" s="1"/>
  <c r="D23" i="47" a="1"/>
  <c r="D23" i="47" s="1"/>
  <c r="N24" i="47" a="1"/>
  <c r="N24" i="47" s="1"/>
  <c r="K21" i="47" a="1"/>
  <c r="K21" i="47" s="1"/>
  <c r="L20" i="47" a="1"/>
  <c r="L20" i="47" s="1"/>
  <c r="H17" i="47" a="1"/>
  <c r="H17" i="47" s="1"/>
  <c r="M20" i="47" a="1"/>
  <c r="M20" i="47" s="1"/>
  <c r="H19" i="47" a="1"/>
  <c r="H19" i="47" s="1"/>
  <c r="Q17" i="47" a="1"/>
  <c r="Q17" i="47" s="1"/>
  <c r="F23" i="47" a="1"/>
  <c r="F23" i="47" s="1"/>
  <c r="G25" i="47" a="1"/>
  <c r="G25" i="47" s="1"/>
  <c r="N20" i="47" a="1"/>
  <c r="N20" i="47" s="1"/>
  <c r="E17" i="47" a="1"/>
  <c r="E17" i="47" s="1"/>
  <c r="L17" i="47" a="1"/>
  <c r="L17" i="47" s="1"/>
  <c r="I20" i="47" a="1"/>
  <c r="I20" i="47" s="1"/>
  <c r="D18" i="47" a="1"/>
  <c r="D18" i="47" s="1"/>
  <c r="G17" i="47" a="1"/>
  <c r="G17" i="47" s="1"/>
  <c r="F20" i="47" a="1"/>
  <c r="F20" i="47" s="1"/>
  <c r="Q21" i="47" a="1"/>
  <c r="Q21" i="47" s="1"/>
  <c r="G24" i="47" a="1"/>
  <c r="G24" i="47" s="1"/>
  <c r="S18" i="47" a="1"/>
  <c r="S18" i="47" s="1"/>
  <c r="N21" i="47" a="1"/>
  <c r="N21" i="47" s="1"/>
  <c r="F26" i="47" a="1"/>
  <c r="F26" i="47" s="1"/>
  <c r="D21" i="47" a="1"/>
  <c r="D21" i="47" s="1"/>
  <c r="M23" i="47" a="1"/>
  <c r="M23" i="47" s="1"/>
  <c r="R25" i="47" a="1"/>
  <c r="R25" i="47" s="1"/>
  <c r="K22" i="47" a="1"/>
  <c r="K22" i="47" s="1"/>
  <c r="P24" i="47" a="1"/>
  <c r="P24" i="47" s="1"/>
  <c r="K26" i="47" a="1"/>
  <c r="K26" i="47" s="1"/>
  <c r="E24" i="47" a="1"/>
  <c r="E24" i="47" s="1"/>
  <c r="J21" i="47" a="1"/>
  <c r="J21" i="47" s="1"/>
  <c r="E25" i="47" a="1"/>
  <c r="E25" i="47" s="1"/>
  <c r="D26" i="47" a="1"/>
  <c r="D26" i="47" s="1"/>
  <c r="J23" i="47" a="1"/>
  <c r="J23" i="47" s="1"/>
  <c r="G23" i="47" a="1"/>
  <c r="G23" i="47" s="1"/>
  <c r="H22" i="47" a="1"/>
  <c r="H22" i="47" s="1"/>
  <c r="N25" i="47" a="1"/>
  <c r="N25" i="47" s="1"/>
  <c r="L23" i="47" a="1"/>
  <c r="L23" i="47" s="1"/>
  <c r="S25" i="47" a="1"/>
  <c r="S25" i="47" s="1"/>
  <c r="R19" i="47" a="1"/>
  <c r="R19" i="47" s="1"/>
  <c r="P19" i="47" a="1"/>
  <c r="P19" i="47" s="1"/>
  <c r="R22" i="47" a="1"/>
  <c r="R22" i="47" s="1"/>
  <c r="H24" i="47" a="1"/>
  <c r="H24" i="47" s="1"/>
  <c r="G20" i="47" a="1"/>
  <c r="G20" i="47" s="1"/>
  <c r="R23" i="47" a="1"/>
  <c r="R23" i="47" s="1"/>
  <c r="F18" i="47" a="1"/>
  <c r="F18" i="47" s="1"/>
  <c r="H20" i="47" a="1"/>
  <c r="H20" i="47" s="1"/>
  <c r="O17" i="47" a="1"/>
  <c r="O17" i="47" s="1"/>
  <c r="J24" i="47" a="1"/>
  <c r="J24" i="47" s="1"/>
  <c r="D10" i="47" a="1"/>
  <c r="D10" i="47" s="1"/>
  <c r="I24" i="47" a="1"/>
  <c r="I24" i="47" s="1"/>
  <c r="G19" i="47" a="1"/>
  <c r="G19" i="47" s="1"/>
  <c r="S22" i="47" a="1"/>
  <c r="S22" i="47" s="1"/>
  <c r="N17" i="47" a="1"/>
  <c r="N17" i="47" s="1"/>
  <c r="G21" i="47" a="1"/>
  <c r="G21" i="47" s="1"/>
  <c r="R24" i="47" a="1"/>
  <c r="R24" i="47" s="1"/>
  <c r="I21" i="47" a="1"/>
  <c r="I21" i="47" s="1"/>
  <c r="P21" i="47" a="1"/>
  <c r="P21" i="47" s="1"/>
  <c r="P26" i="47" a="1"/>
  <c r="P26" i="47" s="1"/>
  <c r="P23" i="47" a="1"/>
  <c r="P23" i="47" s="1"/>
  <c r="F22" i="47" a="1"/>
  <c r="F22" i="47" s="1"/>
  <c r="D25" i="47" a="1"/>
  <c r="D25" i="47" s="1"/>
  <c r="D20" i="47" a="1"/>
  <c r="D20" i="47" s="1"/>
  <c r="L18" i="47" a="1"/>
  <c r="L18" i="47" s="1"/>
  <c r="K17" i="47" a="1"/>
  <c r="K17" i="47" s="1"/>
  <c r="S24" i="47" a="1"/>
  <c r="S24" i="47" s="1"/>
  <c r="L24" i="47" a="1"/>
  <c r="L24" i="47" s="1"/>
  <c r="K23" i="47" a="1"/>
  <c r="K23" i="47" s="1"/>
  <c r="S26" i="47" a="1"/>
  <c r="S26" i="47" s="1"/>
  <c r="J17" i="47" a="1"/>
  <c r="J17" i="47" s="1"/>
  <c r="Q25" i="47" a="1"/>
  <c r="Q25" i="47" s="1"/>
  <c r="K24" i="47" a="1"/>
  <c r="K24" i="47" s="1"/>
  <c r="L19" i="47" a="1"/>
  <c r="L19" i="47" s="1"/>
  <c r="F25" i="47" a="1"/>
  <c r="F25" i="47" s="1"/>
  <c r="Q26" i="47" a="1"/>
  <c r="Q26" i="47" s="1"/>
  <c r="N23" i="47" a="1"/>
  <c r="N23" i="47" s="1"/>
  <c r="D22" i="47" a="1"/>
  <c r="D22" i="47" s="1"/>
  <c r="O22" i="47" a="1"/>
  <c r="O22" i="47" s="1"/>
  <c r="K19" i="47" a="1"/>
  <c r="K19" i="47" s="1"/>
  <c r="D24" i="47" a="1"/>
  <c r="D24" i="47" s="1"/>
  <c r="P20" i="47" a="1"/>
  <c r="P20" i="47" s="1"/>
  <c r="R21" i="47" a="1"/>
  <c r="R21" i="47" s="1"/>
  <c r="F24" i="47" a="1"/>
  <c r="F24" i="47" s="1"/>
  <c r="H25" i="47" a="1"/>
  <c r="H25" i="47" s="1"/>
  <c r="J22" i="47" a="1"/>
  <c r="J22" i="47" s="1"/>
  <c r="O21" i="47" a="1"/>
  <c r="O21" i="47" s="1"/>
  <c r="I23" i="47" a="1"/>
  <c r="I23" i="47" s="1"/>
  <c r="H23" i="47" a="1"/>
  <c r="H23" i="47" s="1"/>
  <c r="J26" i="47" a="1"/>
  <c r="J26" i="47" s="1"/>
  <c r="J18" i="47" a="1"/>
  <c r="J18" i="47" s="1"/>
  <c r="E23" i="47" a="1"/>
  <c r="E23" i="47" s="1"/>
  <c r="I22" i="47" a="1"/>
  <c r="I22" i="47" s="1"/>
  <c r="J20" i="47" a="1"/>
  <c r="J20" i="47" s="1"/>
  <c r="S19" i="47" a="1"/>
  <c r="S19" i="47" s="1"/>
  <c r="J19" i="47" a="1"/>
  <c r="J19" i="47" s="1"/>
  <c r="L22" i="47" a="1"/>
  <c r="L22" i="47" s="1"/>
  <c r="H26" i="47" a="1"/>
  <c r="H26" i="47" s="1"/>
  <c r="I26" i="47" a="1"/>
  <c r="I26" i="47" s="1"/>
  <c r="Q23" i="47" a="1"/>
  <c r="Q23" i="47" s="1"/>
  <c r="M22" i="47" a="1"/>
  <c r="M22" i="47" s="1"/>
  <c r="G18" i="47" a="1"/>
  <c r="G18" i="47" s="1"/>
  <c r="I25" i="47" a="1"/>
  <c r="I25" i="47" s="1"/>
  <c r="G26" i="47" a="1"/>
  <c r="G26" i="47" s="1"/>
  <c r="O19" i="47" a="1"/>
  <c r="O19" i="47" s="1"/>
  <c r="P22" i="47" a="1"/>
  <c r="P22" i="47" s="1"/>
  <c r="R18" i="47" a="1"/>
  <c r="R18" i="47" s="1"/>
  <c r="E20" i="47" a="1"/>
  <c r="E20" i="47" s="1"/>
  <c r="F17" i="47" a="1"/>
  <c r="F17" i="47" s="1"/>
  <c r="Q24" i="47" a="1"/>
  <c r="Q24" i="47" s="1"/>
  <c r="M18" i="47" a="1"/>
  <c r="M18" i="47" s="1"/>
  <c r="F21" i="47" a="1"/>
  <c r="F21" i="47" s="1"/>
  <c r="S21" i="47" a="1"/>
  <c r="S21" i="47" s="1"/>
  <c r="I18" i="47" a="1"/>
  <c r="I18" i="47" s="1"/>
  <c r="S20" i="47" a="1"/>
  <c r="S20" i="47" s="1"/>
  <c r="Q18" i="47" a="1"/>
  <c r="Q18" i="47" s="1"/>
  <c r="R26" i="47" a="1"/>
  <c r="R26" i="47" s="1"/>
  <c r="R20" i="47" a="1"/>
  <c r="R20" i="47" s="1"/>
  <c r="P18" i="47" a="1"/>
  <c r="P18" i="47" s="1"/>
  <c r="S17" i="47" a="1"/>
  <c r="S17" i="47" s="1"/>
  <c r="L21" i="47" a="1"/>
  <c r="L21" i="47" s="1"/>
  <c r="O24" i="47" a="1"/>
  <c r="O24" i="47" s="1"/>
  <c r="N19" i="47" a="1"/>
  <c r="N19" i="47" s="1"/>
  <c r="N26" i="47" a="1"/>
  <c r="N26" i="47" s="1"/>
  <c r="E21" i="47" a="1"/>
  <c r="E21" i="47" s="1"/>
  <c r="H18" i="47" a="1"/>
  <c r="H18" i="47" s="1"/>
  <c r="K25" i="47" a="1"/>
  <c r="K25" i="47" s="1"/>
  <c r="I19" i="47" a="1"/>
  <c r="I19" i="47" s="1"/>
  <c r="N18" i="47" a="1"/>
  <c r="N18" i="47" s="1"/>
  <c r="O18" i="47" a="1"/>
  <c r="O18" i="47" s="1"/>
  <c r="O26" i="47" a="1"/>
  <c r="O26" i="47" s="1"/>
  <c r="G22" i="47" a="1"/>
  <c r="G22" i="47" s="1"/>
  <c r="M25" i="47" a="1"/>
  <c r="M25" i="47" s="1"/>
  <c r="Q19" i="47" a="1"/>
  <c r="Q19" i="47" s="1"/>
  <c r="E19" i="47" a="1"/>
  <c r="E19" i="47" s="1"/>
  <c r="M21" i="47" a="1"/>
  <c r="M21" i="47" s="1"/>
  <c r="M26" i="47" a="1"/>
  <c r="M26" i="47" s="1"/>
  <c r="J25" i="47" a="1"/>
  <c r="J25" i="47" s="1"/>
  <c r="M17" i="47" a="1"/>
  <c r="M17" i="47" s="1"/>
  <c r="I17" i="47" a="1"/>
  <c r="I17" i="47" s="1"/>
  <c r="D17" i="47" a="1"/>
  <c r="D17" i="47" s="1"/>
  <c r="R17" i="47" a="1"/>
  <c r="R17" i="47" s="1"/>
  <c r="E22" i="47" a="1"/>
  <c r="E22" i="47" s="1"/>
  <c r="Q20" i="47" a="1"/>
  <c r="Q20" i="47" s="1"/>
  <c r="N22" i="47" a="1"/>
  <c r="N22" i="47" s="1"/>
  <c r="H21" i="47" a="1"/>
  <c r="H21" i="47" s="1"/>
  <c r="O20" i="47" a="1"/>
  <c r="O20" i="47" s="1"/>
  <c r="D19" i="47" a="1"/>
  <c r="D19" i="47" s="1"/>
  <c r="K18" i="47" a="1"/>
  <c r="K18" i="47" s="1"/>
  <c r="M19" i="47" a="1"/>
  <c r="M19" i="47" s="1"/>
  <c r="F19" i="47" a="1"/>
  <c r="F19" i="47" s="1"/>
  <c r="K20" i="47" a="1"/>
  <c r="K20" i="47" s="1"/>
  <c r="O23" i="47" a="1"/>
  <c r="O23" i="47" s="1"/>
  <c r="D17" i="43" l="1" a="1"/>
  <c r="D17" i="43" s="1"/>
  <c r="J18" i="43" a="1"/>
  <c r="J18" i="43" s="1"/>
  <c r="P23" i="43" a="1"/>
  <c r="P23" i="43" s="1"/>
  <c r="H17" i="43" a="1"/>
  <c r="H17" i="43" s="1"/>
  <c r="O26" i="43" a="1"/>
  <c r="O26" i="43" s="1"/>
  <c r="E18" i="43" a="1"/>
  <c r="E18" i="43" s="1"/>
  <c r="O18" i="43" a="1"/>
  <c r="O18" i="43" s="1"/>
  <c r="J24" i="43" a="1"/>
  <c r="J24" i="43" s="1"/>
  <c r="Q22" i="43" a="1"/>
  <c r="Q22" i="43" s="1"/>
  <c r="S25" i="43" a="1"/>
  <c r="S25" i="43" s="1"/>
  <c r="K18" i="43" a="1"/>
  <c r="K18" i="43" s="1"/>
  <c r="N17" i="43" a="1"/>
  <c r="N17" i="43" s="1"/>
  <c r="P26" i="43" a="1"/>
  <c r="P26" i="43" s="1"/>
  <c r="E24" i="43" a="1"/>
  <c r="E24" i="43" s="1"/>
  <c r="D24" i="43" a="1"/>
  <c r="D24" i="43" s="1"/>
  <c r="G25" i="43" a="1"/>
  <c r="G25" i="43" s="1"/>
  <c r="Q26" i="43" a="1"/>
  <c r="Q26" i="43" s="1"/>
  <c r="I23" i="43" a="1"/>
  <c r="I23" i="43" s="1"/>
  <c r="K24" i="43" a="1"/>
  <c r="K24" i="43" s="1"/>
  <c r="E26" i="43" a="1"/>
  <c r="E26" i="43" s="1"/>
  <c r="G18" i="43" a="1"/>
  <c r="G18" i="43" s="1"/>
  <c r="O23" i="43" a="1"/>
  <c r="O23" i="43" s="1"/>
  <c r="R18" i="43" a="1"/>
  <c r="R18" i="43" s="1"/>
  <c r="I17" i="43" a="1"/>
  <c r="I17" i="43" s="1"/>
  <c r="P22" i="43" a="1"/>
  <c r="P22" i="43" s="1"/>
  <c r="S26" i="43" a="1"/>
  <c r="S26" i="43" s="1"/>
  <c r="M24" i="43" a="1"/>
  <c r="M24" i="43" s="1"/>
  <c r="J25" i="43" a="1"/>
  <c r="J25" i="43" s="1"/>
  <c r="J23" i="43" a="1"/>
  <c r="J23" i="43" s="1"/>
  <c r="R26" i="43" a="1"/>
  <c r="R26" i="43" s="1"/>
  <c r="S21" i="43" a="1"/>
  <c r="S21" i="43" s="1"/>
  <c r="K23" i="43" a="1"/>
  <c r="K23" i="43" s="1"/>
  <c r="K25" i="43" a="1"/>
  <c r="K25" i="43" s="1"/>
  <c r="N21" i="43" a="1"/>
  <c r="N21" i="43" s="1"/>
  <c r="M22" i="43" a="1"/>
  <c r="M22" i="43" s="1"/>
  <c r="F23" i="43" a="1"/>
  <c r="F23" i="43" s="1"/>
  <c r="S18" i="43" a="1"/>
  <c r="S18" i="43" s="1"/>
  <c r="L17" i="43" a="1"/>
  <c r="L17" i="43" s="1"/>
  <c r="M23" i="43" a="1"/>
  <c r="M23" i="43" s="1"/>
  <c r="H25" i="43" a="1"/>
  <c r="H25" i="43" s="1"/>
  <c r="H26" i="43" a="1"/>
  <c r="H26" i="43" s="1"/>
  <c r="E17" i="43" a="1"/>
  <c r="E17" i="43" s="1"/>
  <c r="O25" i="43" a="1"/>
  <c r="O25" i="43" s="1"/>
  <c r="L21" i="43" a="1"/>
  <c r="L21" i="43" s="1"/>
  <c r="R17" i="43" a="1"/>
  <c r="R17" i="43" s="1"/>
  <c r="Q24" i="43" a="1"/>
  <c r="Q24" i="43" s="1"/>
  <c r="I24" i="43" a="1"/>
  <c r="I24" i="43" s="1"/>
  <c r="E25" i="43" a="1"/>
  <c r="E25" i="43" s="1"/>
  <c r="J17" i="43" a="1"/>
  <c r="J17" i="43" s="1"/>
  <c r="R25" i="43" a="1"/>
  <c r="R25" i="43" s="1"/>
  <c r="F24" i="43" a="1"/>
  <c r="F24" i="43" s="1"/>
  <c r="S22" i="43" a="1"/>
  <c r="S22" i="43" s="1"/>
  <c r="P18" i="43" a="1"/>
  <c r="P18" i="43" s="1"/>
  <c r="G24" i="43" a="1"/>
  <c r="G24" i="43" s="1"/>
  <c r="M20" i="43" a="1"/>
  <c r="M20" i="43" s="1"/>
  <c r="P21" i="43" a="1"/>
  <c r="P21" i="43" s="1"/>
  <c r="D25" i="43" a="1"/>
  <c r="D25" i="43" s="1"/>
  <c r="F22" i="43" a="1"/>
  <c r="F22" i="43" s="1"/>
  <c r="R23" i="43" a="1"/>
  <c r="R23" i="43" s="1"/>
  <c r="N26" i="43" a="1"/>
  <c r="N26" i="43" s="1"/>
  <c r="H22" i="43" a="1"/>
  <c r="H22" i="43" s="1"/>
  <c r="G26" i="43" a="1"/>
  <c r="G26" i="43" s="1"/>
  <c r="E21" i="43" a="1"/>
  <c r="E21" i="43" s="1"/>
  <c r="N18" i="43" a="1"/>
  <c r="N18" i="43" s="1"/>
  <c r="K20" i="43" a="1"/>
  <c r="K20" i="43" s="1"/>
  <c r="H18" i="43" a="1"/>
  <c r="H18" i="43" s="1"/>
  <c r="O20" i="43" a="1"/>
  <c r="O20" i="43" s="1"/>
  <c r="G20" i="43" a="1"/>
  <c r="G20" i="43" s="1"/>
  <c r="F21" i="43" a="1"/>
  <c r="F21" i="43" s="1"/>
  <c r="L26" i="43" a="1"/>
  <c r="L26" i="43" s="1"/>
  <c r="F25" i="43" a="1"/>
  <c r="F25" i="43" s="1"/>
  <c r="N20" i="43" a="1"/>
  <c r="N20" i="43" s="1"/>
  <c r="E22" i="43" a="1"/>
  <c r="E22" i="43" s="1"/>
  <c r="Q17" i="43" a="1"/>
  <c r="Q17" i="43" s="1"/>
  <c r="M26" i="43" a="1"/>
  <c r="M26" i="43" s="1"/>
  <c r="F18" i="43" a="1"/>
  <c r="F18" i="43" s="1"/>
  <c r="D20" i="43" a="1"/>
  <c r="D20" i="43" s="1"/>
  <c r="L20" i="43" a="1"/>
  <c r="L20" i="43" s="1"/>
  <c r="J20" i="43" a="1"/>
  <c r="J20" i="43" s="1"/>
  <c r="P20" i="43" a="1"/>
  <c r="P20" i="43" s="1"/>
  <c r="K21" i="43" a="1"/>
  <c r="K21" i="43" s="1"/>
  <c r="O22" i="43" a="1"/>
  <c r="O22" i="43" s="1"/>
  <c r="L24" i="43" a="1"/>
  <c r="L24" i="43" s="1"/>
  <c r="F17" i="43" a="1"/>
  <c r="F17" i="43" s="1"/>
  <c r="O24" i="43" a="1"/>
  <c r="O24" i="43" s="1"/>
  <c r="J26" i="43" a="1"/>
  <c r="J26" i="43" s="1"/>
  <c r="P24" i="43" a="1"/>
  <c r="P24" i="43" s="1"/>
  <c r="I26" i="43" a="1"/>
  <c r="I26" i="43" s="1"/>
  <c r="I22" i="43" a="1"/>
  <c r="I22" i="43" s="1"/>
  <c r="M18" i="43" a="1"/>
  <c r="M18" i="43" s="1"/>
  <c r="Q18" i="43" a="1"/>
  <c r="Q18" i="43" s="1"/>
  <c r="P25" i="43" a="1"/>
  <c r="P25" i="43" s="1"/>
  <c r="F26" i="43" a="1"/>
  <c r="F26" i="43" s="1"/>
  <c r="G21" i="43" a="1"/>
  <c r="G21" i="43" s="1"/>
  <c r="O21" i="43" a="1"/>
  <c r="O21" i="43" s="1"/>
  <c r="K22" i="43" a="1"/>
  <c r="K22" i="43" s="1"/>
  <c r="H24" i="43" a="1"/>
  <c r="H24" i="43" s="1"/>
  <c r="S23" i="43" a="1"/>
  <c r="S23" i="43" s="1"/>
  <c r="S17" i="43" a="1"/>
  <c r="S17" i="43" s="1"/>
  <c r="D23" i="43" a="1"/>
  <c r="D23" i="43" s="1"/>
  <c r="Q23" i="43" a="1"/>
  <c r="Q23" i="43" s="1"/>
  <c r="M25" i="43" a="1"/>
  <c r="M25" i="43" s="1"/>
  <c r="J22" i="43" a="1"/>
  <c r="J22" i="43" s="1"/>
  <c r="Q20" i="43" a="1"/>
  <c r="Q20" i="43" s="1"/>
  <c r="F20" i="43" a="1"/>
  <c r="F20" i="43" s="1"/>
  <c r="L23" i="43" a="1"/>
  <c r="L23" i="43" s="1"/>
  <c r="N24" i="43" a="1"/>
  <c r="N24" i="43" s="1"/>
  <c r="M21" i="43" a="1"/>
  <c r="M21" i="43" s="1"/>
  <c r="O17" i="43" a="1"/>
  <c r="O17" i="43" s="1"/>
  <c r="H20" i="43" a="1"/>
  <c r="H20" i="43" s="1"/>
  <c r="K26" i="43" a="1"/>
  <c r="K26" i="43" s="1"/>
  <c r="I25" i="43" a="1"/>
  <c r="I25" i="43" s="1"/>
  <c r="G17" i="43" a="1"/>
  <c r="G17" i="43" s="1"/>
  <c r="H21" i="43" a="1"/>
  <c r="H21" i="43" s="1"/>
  <c r="I18" i="43" a="1"/>
  <c r="I18" i="43" s="1"/>
  <c r="R21" i="43" a="1"/>
  <c r="R21" i="43" s="1"/>
  <c r="Q25" i="43" a="1"/>
  <c r="Q25" i="43" s="1"/>
  <c r="D22" i="43" a="1"/>
  <c r="D22" i="43" s="1"/>
  <c r="L22" i="43" a="1"/>
  <c r="L22" i="43" s="1"/>
  <c r="E23" i="43" a="1"/>
  <c r="E23" i="43" s="1"/>
  <c r="D21" i="43" a="1"/>
  <c r="D21" i="43" s="1"/>
  <c r="N22" i="43" a="1"/>
  <c r="N22" i="43" s="1"/>
  <c r="J21" i="43" a="1"/>
  <c r="J21" i="43" s="1"/>
  <c r="S20" i="43" a="1"/>
  <c r="S20" i="43" s="1"/>
  <c r="H23" i="43" a="1"/>
  <c r="H23" i="43" s="1"/>
  <c r="D26" i="43" a="1"/>
  <c r="D26" i="43" s="1"/>
  <c r="S24" i="43" a="1"/>
  <c r="S24" i="43" s="1"/>
  <c r="Q21" i="43" a="1"/>
  <c r="Q21" i="43" s="1"/>
  <c r="M17" i="43" a="1"/>
  <c r="M17" i="43" s="1"/>
  <c r="L25" i="43" a="1"/>
  <c r="L25" i="43" s="1"/>
  <c r="L18" i="43" a="1"/>
  <c r="L18" i="43" s="1"/>
  <c r="I20" i="43" a="1"/>
  <c r="I20" i="43" s="1"/>
  <c r="E20" i="43" a="1"/>
  <c r="E20" i="43" s="1"/>
  <c r="G22" i="43" a="1"/>
  <c r="G22" i="43" s="1"/>
  <c r="P17" i="43" a="1"/>
  <c r="P17" i="43" s="1"/>
  <c r="G23" i="43" a="1"/>
  <c r="G23" i="43" s="1"/>
  <c r="R24" i="43" a="1"/>
  <c r="R24" i="43" s="1"/>
  <c r="R20" i="43" a="1"/>
  <c r="R20" i="43" s="1"/>
  <c r="I21" i="43" a="1"/>
  <c r="I21" i="43" s="1"/>
  <c r="R22" i="43" a="1"/>
  <c r="R22" i="43" s="1"/>
  <c r="N23" i="43" a="1"/>
  <c r="N23" i="43" s="1"/>
  <c r="K17" i="43" a="1"/>
  <c r="K17" i="43" s="1"/>
  <c r="N25" i="43" a="1"/>
  <c r="N25" i="43" s="1"/>
</calcChain>
</file>

<file path=xl/comments1.xml><?xml version="1.0" encoding="utf-8"?>
<comments xmlns="http://schemas.openxmlformats.org/spreadsheetml/2006/main">
  <authors>
    <author>MODY SIMPARA</author>
  </authors>
  <commentList>
    <comment ref="E27" authorId="0" shapeId="0">
      <text>
        <r>
          <rPr>
            <b/>
            <sz val="9"/>
            <color indexed="81"/>
            <rFont val="Tahoma"/>
            <family val="2"/>
          </rPr>
          <t xml:space="preserve">- missions de dissémination dans le regions
- missions </t>
        </r>
      </text>
    </comment>
  </commentList>
</comments>
</file>

<file path=xl/comments2.xml><?xml version="1.0" encoding="utf-8"?>
<comments xmlns="http://schemas.openxmlformats.org/spreadsheetml/2006/main">
  <authors>
    <author>Gabrielle Tillberg</author>
  </authors>
  <commentList>
    <comment ref="B17" authorId="0" shapeId="0">
      <text>
        <r>
          <rPr>
            <b/>
            <sz val="9"/>
            <color indexed="81"/>
            <rFont val="Tahoma"/>
            <family val="2"/>
          </rPr>
          <t>Gabrielle Tillberg:</t>
        </r>
        <r>
          <rPr>
            <sz val="9"/>
            <color indexed="81"/>
            <rFont val="Tahoma"/>
            <family val="2"/>
          </rPr>
          <t xml:space="preserve">
International Aid Transparency Initiative</t>
        </r>
      </text>
    </comment>
  </commentList>
</comments>
</file>

<file path=xl/comments3.xml><?xml version="1.0" encoding="utf-8"?>
<comments xmlns="http://schemas.openxmlformats.org/spreadsheetml/2006/main">
  <authors>
    <author>HP</author>
  </authors>
  <commentList>
    <comment ref="L7" authorId="0" shapeId="0">
      <text>
        <r>
          <rPr>
            <sz val="9"/>
            <color indexed="81"/>
            <rFont val="Tahoma"/>
            <family val="2"/>
          </rPr>
          <t xml:space="preserve">Source : Communucation Gouvernemental en date du 17 mai 2017
</t>
        </r>
      </text>
    </comment>
  </commentList>
</comments>
</file>

<file path=xl/comments4.xml><?xml version="1.0" encoding="utf-8"?>
<comments xmlns="http://schemas.openxmlformats.org/spreadsheetml/2006/main">
  <authors>
    <author>Frances Wood</author>
    <author>Aurelie Boukobza</author>
  </authors>
  <commentList>
    <comment ref="AY1" authorId="0" shapeId="0">
      <text>
        <r>
          <rPr>
            <b/>
            <sz val="9"/>
            <color indexed="81"/>
            <rFont val="Tahoma"/>
            <family val="2"/>
          </rPr>
          <t>Frances Wood:</t>
        </r>
        <r>
          <rPr>
            <sz val="9"/>
            <color indexed="81"/>
            <rFont val="Tahoma"/>
            <family val="2"/>
          </rPr>
          <t xml:space="preserve">
Please complete a final check for all countries as to whether they were scored on additional critera. If the ROAR was scored 0 on additional criteria it is currently shown as NA (which is incorrect), for any such cases please change NA to 0 and 0% in table below</t>
        </r>
      </text>
    </comment>
    <comment ref="E23" authorId="1" shapeId="0">
      <text>
        <r>
          <rPr>
            <b/>
            <sz val="9"/>
            <color indexed="81"/>
            <rFont val="Tahoma"/>
            <family val="2"/>
          </rPr>
          <t>Aurelie Boukobza:</t>
        </r>
        <r>
          <rPr>
            <sz val="9"/>
            <color indexed="81"/>
            <rFont val="Tahoma"/>
            <family val="2"/>
          </rPr>
          <t xml:space="preserve">
They use spanish, french and english depending on the years. </t>
        </r>
      </text>
    </comment>
  </commentList>
</comments>
</file>

<file path=xl/comments5.xml><?xml version="1.0" encoding="utf-8"?>
<comments xmlns="http://schemas.openxmlformats.org/spreadsheetml/2006/main">
  <authors>
    <author>Roland Seri</author>
    <author>Liz Chin</author>
  </authors>
  <commentList>
    <comment ref="N3" authorId="0" shapeId="0">
      <text>
        <r>
          <rPr>
            <b/>
            <sz val="9"/>
            <color indexed="81"/>
            <rFont val="Tahoma"/>
            <family val="2"/>
          </rPr>
          <t>Roland Seri:</t>
        </r>
        <r>
          <rPr>
            <sz val="9"/>
            <color indexed="81"/>
            <rFont val="Tahoma"/>
            <family val="2"/>
          </rPr>
          <t xml:space="preserve">
For internal use to identify whether the country on the Acclaim, Concern or Watch lists</t>
        </r>
      </text>
    </comment>
    <comment ref="O3" authorId="0" shapeId="0">
      <text>
        <r>
          <rPr>
            <b/>
            <sz val="9"/>
            <color indexed="81"/>
            <rFont val="Tahoma"/>
            <family val="2"/>
          </rPr>
          <t>Roland Seri:</t>
        </r>
        <r>
          <rPr>
            <sz val="9"/>
            <color indexed="81"/>
            <rFont val="Tahoma"/>
            <family val="2"/>
          </rPr>
          <t xml:space="preserve">
Just for the test</t>
        </r>
      </text>
    </comment>
    <comment ref="Q3" authorId="0" shapeId="0">
      <text>
        <r>
          <rPr>
            <b/>
            <sz val="9"/>
            <color indexed="81"/>
            <rFont val="Tahoma"/>
            <family val="2"/>
          </rPr>
          <t>Roland Seri:</t>
        </r>
        <r>
          <rPr>
            <sz val="9"/>
            <color indexed="81"/>
            <rFont val="Tahoma"/>
            <family val="2"/>
          </rPr>
          <t xml:space="preserve">
Just for the test</t>
        </r>
      </text>
    </comment>
    <comment ref="E9" authorId="0" shapeId="0">
      <text>
        <r>
          <rPr>
            <b/>
            <sz val="9"/>
            <color indexed="81"/>
            <rFont val="Tahoma"/>
            <family val="2"/>
          </rPr>
          <t>Roland Seri:</t>
        </r>
        <r>
          <rPr>
            <sz val="9"/>
            <color indexed="81"/>
            <rFont val="Tahoma"/>
            <family val="2"/>
          </rPr>
          <t xml:space="preserve">
Inactive cost sharing projects</t>
        </r>
      </text>
    </comment>
    <comment ref="E10" authorId="0" shapeId="0">
      <text>
        <r>
          <rPr>
            <b/>
            <sz val="9"/>
            <color indexed="81"/>
            <rFont val="Tahoma"/>
            <family val="2"/>
          </rPr>
          <t>Roland Seri:</t>
        </r>
        <r>
          <rPr>
            <sz val="9"/>
            <color indexed="81"/>
            <rFont val="Tahoma"/>
            <family val="2"/>
          </rPr>
          <t xml:space="preserve">
Inactive trust funds</t>
        </r>
      </text>
    </comment>
    <comment ref="E11" authorId="0" shapeId="0">
      <text>
        <r>
          <rPr>
            <b/>
            <sz val="9"/>
            <color indexed="81"/>
            <rFont val="Tahoma"/>
            <family val="2"/>
          </rPr>
          <t>Roland Seri:</t>
        </r>
        <r>
          <rPr>
            <sz val="9"/>
            <color indexed="81"/>
            <rFont val="Tahoma"/>
            <family val="2"/>
          </rPr>
          <t xml:space="preserve">
Incorrectly closed projects</t>
        </r>
      </text>
    </comment>
    <comment ref="E12" authorId="0" shapeId="0">
      <text>
        <r>
          <rPr>
            <b/>
            <sz val="9"/>
            <color indexed="81"/>
            <rFont val="Tahoma"/>
            <family val="2"/>
          </rPr>
          <t>Roland Seri:</t>
        </r>
        <r>
          <rPr>
            <sz val="9"/>
            <color indexed="81"/>
            <rFont val="Tahoma"/>
            <family val="2"/>
          </rPr>
          <t xml:space="preserve">
Projects with expired end dates</t>
        </r>
      </text>
    </comment>
    <comment ref="E13" authorId="0" shapeId="0">
      <text>
        <r>
          <rPr>
            <b/>
            <sz val="9"/>
            <color indexed="81"/>
            <rFont val="Tahoma"/>
            <family val="2"/>
          </rPr>
          <t>Roland Seri:</t>
        </r>
        <r>
          <rPr>
            <sz val="9"/>
            <color indexed="81"/>
            <rFont val="Tahoma"/>
            <family val="2"/>
          </rPr>
          <t xml:space="preserve">
Operationally closed projects for more than 12 months</t>
        </r>
      </text>
    </comment>
    <comment ref="E20" authorId="1" shapeId="0">
      <text>
        <r>
          <rPr>
            <b/>
            <sz val="9"/>
            <color indexed="81"/>
            <rFont val="Tahoma"/>
            <family val="2"/>
          </rPr>
          <t>Liz Chin:</t>
        </r>
        <r>
          <rPr>
            <sz val="9"/>
            <color indexed="81"/>
            <rFont val="Tahoma"/>
            <family val="2"/>
          </rPr>
          <t xml:space="preserve">
Q2 2016 onwards, Amat decided to include Blank NIM audit recommendations too. (refer Nadda's email dd 30/06/2016).</t>
        </r>
      </text>
    </comment>
  </commentList>
</comments>
</file>

<file path=xl/sharedStrings.xml><?xml version="1.0" encoding="utf-8"?>
<sst xmlns="http://schemas.openxmlformats.org/spreadsheetml/2006/main" count="5060" uniqueCount="1707">
  <si>
    <t>Baseline</t>
  </si>
  <si>
    <t>2020 Milestone</t>
  </si>
  <si>
    <r>
      <t>NB</t>
    </r>
    <r>
      <rPr>
        <b/>
        <sz val="9"/>
        <color theme="1"/>
        <rFont val="Calibri"/>
        <family val="2"/>
      </rPr>
      <t xml:space="preserve"> : </t>
    </r>
  </si>
  <si>
    <t>IWP</t>
  </si>
  <si>
    <t>Gender Seal</t>
  </si>
  <si>
    <t>GRAND TOTAL</t>
  </si>
  <si>
    <t>-</t>
  </si>
  <si>
    <t>Jan</t>
  </si>
  <si>
    <t>Mar</t>
  </si>
  <si>
    <t>Sept</t>
  </si>
  <si>
    <t>Oct</t>
  </si>
  <si>
    <t>Nov</t>
  </si>
  <si>
    <t>Total</t>
  </si>
  <si>
    <t>%</t>
  </si>
  <si>
    <t>TOTAL</t>
  </si>
  <si>
    <t>Conseiller et Experts Programme</t>
  </si>
  <si>
    <t>UNDAF</t>
  </si>
  <si>
    <t>Management (DP, DPP, RC)</t>
  </si>
  <si>
    <t>Bureau Terrain/ Bureau Projets</t>
  </si>
  <si>
    <t>Suivi et Evaluation</t>
  </si>
  <si>
    <t>Output</t>
  </si>
  <si>
    <t>X</t>
  </si>
  <si>
    <t>Unité Environnement</t>
  </si>
  <si>
    <t>Unité Gouvernance</t>
  </si>
  <si>
    <t>Chefs et Experts projets/Coordonateur</t>
  </si>
  <si>
    <t xml:space="preserve">Date </t>
  </si>
  <si>
    <t>Missions Prévues</t>
  </si>
  <si>
    <t>Missions Réalisées</t>
  </si>
  <si>
    <t>RESILIENCE</t>
  </si>
  <si>
    <t>Schedule Performance Index and Cost Performance Index Definition</t>
  </si>
  <si>
    <t>MONITORING PLAN</t>
  </si>
  <si>
    <t>STATISTICS</t>
  </si>
  <si>
    <t>1- Joint Monitoring Mission</t>
  </si>
  <si>
    <t>Unit</t>
  </si>
  <si>
    <t>Planned</t>
  </si>
  <si>
    <t>Conducted</t>
  </si>
  <si>
    <t>Programme Officer</t>
  </si>
  <si>
    <t>CTA / Project Manager</t>
  </si>
  <si>
    <t>M&amp;E staff</t>
  </si>
  <si>
    <t>Field Office / Project Office</t>
  </si>
  <si>
    <t>Management (RC, CD, DCD, TL)</t>
  </si>
  <si>
    <t>2-Assessment of annual Planned Evaluations</t>
  </si>
  <si>
    <t>Evaluation Type</t>
  </si>
  <si>
    <t>Outcome</t>
  </si>
  <si>
    <t>Thematic</t>
  </si>
  <si>
    <t>Project</t>
  </si>
  <si>
    <t>Category</t>
  </si>
  <si>
    <t>Governance</t>
  </si>
  <si>
    <t>Poverty</t>
  </si>
  <si>
    <t>Resilience</t>
  </si>
  <si>
    <t>Energy</t>
  </si>
  <si>
    <t>Sustainable Planet</t>
  </si>
  <si>
    <t>Gender</t>
  </si>
  <si>
    <t>Total number of indicators</t>
  </si>
  <si>
    <t>Including number of indicators disagregated by sex</t>
  </si>
  <si>
    <t>Focal Point</t>
  </si>
  <si>
    <t>May</t>
  </si>
  <si>
    <t>June</t>
  </si>
  <si>
    <t>July</t>
  </si>
  <si>
    <t>Activity</t>
  </si>
  <si>
    <t>Corporate exercices</t>
  </si>
  <si>
    <t>Evaluation</t>
  </si>
  <si>
    <t>CO</t>
  </si>
  <si>
    <t>IWP (planning and mid-year reporting)</t>
  </si>
  <si>
    <t>All</t>
  </si>
  <si>
    <t>IATI (Data Clean-up and end of the year exercice)</t>
  </si>
  <si>
    <t>ROAR : data reproting (RPD, IRRF, Project status, evaluation)</t>
  </si>
  <si>
    <t>ROAR : narrative report</t>
  </si>
  <si>
    <t>Planning and monitoring</t>
  </si>
  <si>
    <t>Project reports</t>
  </si>
  <si>
    <t>Internal and external events</t>
  </si>
  <si>
    <t>2018 Milestone</t>
  </si>
  <si>
    <t>2018 Results</t>
  </si>
  <si>
    <t>2019 Milestone</t>
  </si>
  <si>
    <t>2019 Results</t>
  </si>
  <si>
    <t>2020 Results</t>
  </si>
  <si>
    <t>2021 Results</t>
  </si>
  <si>
    <t>Year Baseline</t>
  </si>
  <si>
    <t>Frequency</t>
  </si>
  <si>
    <t>Sex disagregation</t>
  </si>
  <si>
    <t>Indicators - Signature solution</t>
  </si>
  <si>
    <t>indicators</t>
  </si>
  <si>
    <t>Results - Signature solution</t>
  </si>
  <si>
    <t>Outcomes and Outputs</t>
  </si>
  <si>
    <t>JOINT MONITORING MISSION</t>
  </si>
  <si>
    <t>Sub-Product</t>
  </si>
  <si>
    <t>Responsible</t>
  </si>
  <si>
    <t>Localisation</t>
  </si>
  <si>
    <t>Expected Cost in USD</t>
  </si>
  <si>
    <t>Implementation date in 2018 AWP</t>
  </si>
  <si>
    <t>Feb</t>
  </si>
  <si>
    <t>Apr</t>
  </si>
  <si>
    <t>Aug</t>
  </si>
  <si>
    <t>Dec</t>
  </si>
  <si>
    <t>Mission Monitoring</t>
  </si>
  <si>
    <t>Unit : XXXX</t>
  </si>
  <si>
    <t>Unit : XXXXX</t>
  </si>
  <si>
    <t>Total all units</t>
  </si>
  <si>
    <t>Total Planned Missions</t>
  </si>
  <si>
    <t xml:space="preserve">Quarter 1 </t>
  </si>
  <si>
    <t>Quarter 2</t>
  </si>
  <si>
    <t>Quarter 3</t>
  </si>
  <si>
    <t>Quarter 4</t>
  </si>
  <si>
    <t>Annual Total</t>
  </si>
  <si>
    <t>Select a Signature Solution to see the lst of indicator contributing to it.</t>
  </si>
  <si>
    <t>List of Indicators per Signature Solution</t>
  </si>
  <si>
    <t>1 - AWP Monitoring per Unit</t>
  </si>
  <si>
    <t>Financial Assessment</t>
  </si>
  <si>
    <t>Efficiency Analysis</t>
  </si>
  <si>
    <t>Number of activities already financed (requisition approved)</t>
  </si>
  <si>
    <r>
      <t xml:space="preserve">Estimated % of </t>
    </r>
    <r>
      <rPr>
        <b/>
        <u/>
        <sz val="12"/>
        <color theme="1"/>
        <rFont val="Calibri"/>
        <family val="2"/>
      </rPr>
      <t>Annual</t>
    </r>
    <r>
      <rPr>
        <sz val="12"/>
        <color theme="1"/>
        <rFont val="Calibri"/>
        <family val="2"/>
      </rPr>
      <t xml:space="preserve"> activities executed </t>
    </r>
  </si>
  <si>
    <t>Budget in the AWP (in USD)</t>
  </si>
  <si>
    <t>Used amount  (requisition)</t>
  </si>
  <si>
    <t>Budget execution %</t>
  </si>
  <si>
    <t>Schedule performance Index</t>
  </si>
  <si>
    <t>Cost Performance Index</t>
  </si>
  <si>
    <t>a</t>
  </si>
  <si>
    <t>b</t>
  </si>
  <si>
    <t>c</t>
  </si>
  <si>
    <t>d</t>
  </si>
  <si>
    <t>e</t>
  </si>
  <si>
    <t>f</t>
  </si>
  <si>
    <t>g</t>
  </si>
  <si>
    <t>h</t>
  </si>
  <si>
    <t>i</t>
  </si>
  <si>
    <t>j</t>
  </si>
  <si>
    <t>Unit XXXXX</t>
  </si>
  <si>
    <t>Activity Allocation</t>
  </si>
  <si>
    <t>Total Administrative Cost</t>
  </si>
  <si>
    <t>a = refers to activities listed and included in the AWP signed by UNDP and the government</t>
  </si>
  <si>
    <t>b = refers to activities that will be implemented during the quarter</t>
  </si>
  <si>
    <t>c = refers to activity for which requisition have been already approved, assuming that the implementation of the activity has already started (evaluation hypothesis)</t>
  </si>
  <si>
    <r>
      <t xml:space="preserve">d = </t>
    </r>
    <r>
      <rPr>
        <b/>
        <sz val="9"/>
        <color theme="1"/>
        <rFont val="Calibri"/>
        <family val="2"/>
      </rPr>
      <t>c / a %</t>
    </r>
  </si>
  <si>
    <r>
      <t xml:space="preserve">e =  </t>
    </r>
    <r>
      <rPr>
        <b/>
        <sz val="9"/>
        <color theme="1"/>
        <rFont val="Calibri"/>
        <family val="2"/>
      </rPr>
      <t>c / b %</t>
    </r>
  </si>
  <si>
    <t>f = Total amount of the project available funds (engaged or not)</t>
  </si>
  <si>
    <t>g =  Amount of requisiiton authorized</t>
  </si>
  <si>
    <r>
      <t xml:space="preserve">h </t>
    </r>
    <r>
      <rPr>
        <b/>
        <sz val="9"/>
        <color theme="1"/>
        <rFont val="Calibri"/>
        <family val="2"/>
      </rPr>
      <t>=  g / f  %</t>
    </r>
  </si>
  <si>
    <r>
      <t xml:space="preserve">Total number of planned activities in the AWP for the </t>
    </r>
    <r>
      <rPr>
        <b/>
        <u/>
        <sz val="12"/>
        <color theme="1"/>
        <rFont val="Calibri"/>
        <family val="2"/>
      </rPr>
      <t>Quarter</t>
    </r>
  </si>
  <si>
    <r>
      <t xml:space="preserve">Total number of planned activities in the AWP for the </t>
    </r>
    <r>
      <rPr>
        <b/>
        <u/>
        <sz val="12"/>
        <color theme="1"/>
        <rFont val="Calibri"/>
        <family val="2"/>
      </rPr>
      <t>Year</t>
    </r>
  </si>
  <si>
    <r>
      <t xml:space="preserve">Estimated % of </t>
    </r>
    <r>
      <rPr>
        <b/>
        <u/>
        <sz val="12"/>
        <color theme="1"/>
        <rFont val="Calibri"/>
        <family val="2"/>
      </rPr>
      <t xml:space="preserve">Quarterly </t>
    </r>
    <r>
      <rPr>
        <sz val="12"/>
        <color theme="1"/>
        <rFont val="Calibri"/>
        <family val="2"/>
      </rPr>
      <t>activities executed</t>
    </r>
  </si>
  <si>
    <r>
      <t xml:space="preserve">I = </t>
    </r>
    <r>
      <rPr>
        <b/>
        <sz val="11"/>
        <color theme="1"/>
        <rFont val="Calibri"/>
        <family val="2"/>
        <scheme val="minor"/>
      </rPr>
      <t>[(c/a)*f} / [(b/a)*f]</t>
    </r>
  </si>
  <si>
    <r>
      <t xml:space="preserve">j = </t>
    </r>
    <r>
      <rPr>
        <b/>
        <sz val="11"/>
        <color theme="1"/>
        <rFont val="Calibri"/>
        <family val="2"/>
        <scheme val="minor"/>
      </rPr>
      <t>[(c/a)*f] / g</t>
    </r>
  </si>
  <si>
    <t>Criteria for AWP preparation</t>
  </si>
  <si>
    <t>Unit AWP template</t>
  </si>
  <si>
    <t>2 - NIM Advances Monitoring</t>
  </si>
  <si>
    <t>Advances Amount for the quarter</t>
  </si>
  <si>
    <t>Total Country Office</t>
  </si>
  <si>
    <t>Unit XXX</t>
  </si>
  <si>
    <t>Sub-Output 1/ Project : XXXXX</t>
  </si>
  <si>
    <t>Sub-Output 2/ Project : XXXXX</t>
  </si>
  <si>
    <t>SIGNATURE SOLUTIONS</t>
  </si>
  <si>
    <t>Project ID</t>
  </si>
  <si>
    <t>Project Title</t>
  </si>
  <si>
    <t>Type of assessment conducted in 2017</t>
  </si>
  <si>
    <t>Type of assessment to be conducted in 2018 (Design, Implementation, Closure )</t>
  </si>
  <si>
    <t>Project expected end date</t>
  </si>
  <si>
    <t>QA Assessor (PO or staff with Quality assurance role)</t>
  </si>
  <si>
    <t>QA Approver (DRR, CD, DCD, TL)</t>
  </si>
  <si>
    <t>Month the assessment is planned for (should be prior the Project Board)</t>
  </si>
  <si>
    <t>Status (Not started, Draft, Under Review, Approved)</t>
  </si>
  <si>
    <t>Comment</t>
  </si>
  <si>
    <t>PROJECTS QUALITY ASSURANCE</t>
  </si>
  <si>
    <t>SIGNATURE SOLUTION</t>
  </si>
  <si>
    <t>POVERTY</t>
  </si>
  <si>
    <t>Result Level</t>
  </si>
  <si>
    <t>GENDER</t>
  </si>
  <si>
    <t>ENERGY</t>
  </si>
  <si>
    <t>SUSTAINABLE PLANET</t>
  </si>
  <si>
    <t>GOVERNANCE</t>
  </si>
  <si>
    <t>INDICATORS CONTRIBUTING TO THE SIGNATURE SOLUTION AND MONITORING TABLE</t>
  </si>
  <si>
    <t>TARGETING: enter the targets groups (individuals or institutions) for this Outcome</t>
  </si>
  <si>
    <t>INDICATORS WITH MONITORING TABLE</t>
  </si>
  <si>
    <t xml:space="preserve">If outcome level change is evident, please explain the role of UNDP in contributing to outcome level progress. Also reflect on external factors that contributed to good performance.
</t>
  </si>
  <si>
    <t xml:space="preserve">If outcome level change is not yet evident (or regressed/stalled), please explain whether UNDP’s performance can explain lagging progress. Also reflect on external factors that constrained performance. </t>
  </si>
  <si>
    <t>What are the projects and interventions contributing to this outcome ?</t>
  </si>
  <si>
    <t>Project / award Number</t>
  </si>
  <si>
    <t>What are the projects and interventions contributing to this output ?</t>
  </si>
  <si>
    <t>TARGETING: enter the targets groups (individuals or institutions) for this Output</t>
  </si>
  <si>
    <t>WHICH OUTPUT OR OUTCOME IS IT MEASURING ?</t>
  </si>
  <si>
    <t>INDICATOR MONITORING TABLE &amp; MONITORING INFORMATION</t>
  </si>
  <si>
    <t>DATA SOURCE :</t>
  </si>
  <si>
    <t>MEANS OF VERIFICATION :</t>
  </si>
  <si>
    <t>RESPONSIBLE FOR DATA COLLECTION :</t>
  </si>
  <si>
    <t>WHAT IS ITS PURPOSE ?</t>
  </si>
  <si>
    <t xml:space="preserve">HOW TO CALCULATE THE INDICATOR VALUE &amp;
DATA NEEDED TO CALCULATE THE VALUE: </t>
  </si>
  <si>
    <t>What are the projects and/or intervention contributing to this indicator ?</t>
  </si>
  <si>
    <t>Numbering</t>
  </si>
  <si>
    <t>Indicator 1.1.1</t>
  </si>
  <si>
    <t>OUTCOME 1</t>
  </si>
  <si>
    <t>Outcome 1</t>
  </si>
  <si>
    <t>Output 1.1</t>
  </si>
  <si>
    <t>Output 1.2</t>
  </si>
  <si>
    <t>Output 1.3</t>
  </si>
  <si>
    <t>Output 1.4</t>
  </si>
  <si>
    <t>Output 1.5</t>
  </si>
  <si>
    <t>Outcome 2</t>
  </si>
  <si>
    <t>Output 2.1</t>
  </si>
  <si>
    <t>Output 2.2</t>
  </si>
  <si>
    <t>Output 2.3</t>
  </si>
  <si>
    <t>Output 2.4</t>
  </si>
  <si>
    <t>Output 2.5</t>
  </si>
  <si>
    <t>Outcome 3</t>
  </si>
  <si>
    <t>Output 3.4</t>
  </si>
  <si>
    <t>Output 3.3</t>
  </si>
  <si>
    <t>Output 3.2</t>
  </si>
  <si>
    <t>Output 3.1</t>
  </si>
  <si>
    <t>OUTCOME 2</t>
  </si>
  <si>
    <t>OUTPUT 1.1</t>
  </si>
  <si>
    <t>OUTPUT 1.2</t>
  </si>
  <si>
    <t>INDICATOR 1.1</t>
  </si>
  <si>
    <t>Indicator 1.1</t>
  </si>
  <si>
    <t>Indicator 1.2</t>
  </si>
  <si>
    <t>Indicator 1.2.1</t>
  </si>
  <si>
    <t>Indicator 1.3.1</t>
  </si>
  <si>
    <t>Indicator 1.3.2</t>
  </si>
  <si>
    <t>Indicator 1.4.1</t>
  </si>
  <si>
    <t>Indicator 1.5.1</t>
  </si>
  <si>
    <t>Indicator 1.5.2</t>
  </si>
  <si>
    <t>Indicator 1.6.1</t>
  </si>
  <si>
    <t>Indicator 2.1</t>
  </si>
  <si>
    <t>Indicator 2.2</t>
  </si>
  <si>
    <t>Indicator 2.3</t>
  </si>
  <si>
    <t>Indicator 2.4</t>
  </si>
  <si>
    <t>Indicator 2.1.1</t>
  </si>
  <si>
    <t>Indicator 2.2.1</t>
  </si>
  <si>
    <t>Indicator 2.3.1</t>
  </si>
  <si>
    <t>Indicator 2.4.1</t>
  </si>
  <si>
    <t>Indicator 2.5.1</t>
  </si>
  <si>
    <t>Indicator 2.5.2</t>
  </si>
  <si>
    <t>Indicator 2.6.1</t>
  </si>
  <si>
    <t>Indicator 3.1</t>
  </si>
  <si>
    <t>Indicator 3.1.1</t>
  </si>
  <si>
    <t>Indicator 3.2.1</t>
  </si>
  <si>
    <t>Indicator 3.3.1</t>
  </si>
  <si>
    <t>Indicator 3.4.1</t>
  </si>
  <si>
    <t>INDICATOR 1.1.1</t>
  </si>
  <si>
    <t>Linking exercise to SP</t>
  </si>
  <si>
    <t>Survey, Studies and Research</t>
  </si>
  <si>
    <t>Project AWP</t>
  </si>
  <si>
    <t>Unit Componant AWP</t>
  </si>
  <si>
    <t>Atlas Annual Target setting and Quarterly update</t>
  </si>
  <si>
    <t>Programme Annual review (Outcome level)</t>
  </si>
  <si>
    <t>Template Joint  Monitoring and Evaluation mission report: :</t>
  </si>
  <si>
    <t>Outcome 4</t>
  </si>
  <si>
    <t>Outcome 5</t>
  </si>
  <si>
    <t>Output 4.4</t>
  </si>
  <si>
    <t>Output 5.5</t>
  </si>
  <si>
    <t>Output 3.5</t>
  </si>
  <si>
    <t>Output 4.1</t>
  </si>
  <si>
    <t>Output 4.2</t>
  </si>
  <si>
    <t>Output 4.3</t>
  </si>
  <si>
    <t>Output 4.5</t>
  </si>
  <si>
    <t>Output 5.1</t>
  </si>
  <si>
    <t>Output 5.2</t>
  </si>
  <si>
    <t>Output 5.3</t>
  </si>
  <si>
    <t>Output 5.4</t>
  </si>
  <si>
    <t>Indicators</t>
  </si>
  <si>
    <t>Indicator 1.3</t>
  </si>
  <si>
    <t>Indicator 1.4</t>
  </si>
  <si>
    <t>Indicator 1.5</t>
  </si>
  <si>
    <t>Indicator 1.6</t>
  </si>
  <si>
    <t>Indicator 2.5</t>
  </si>
  <si>
    <t>Indicator 2.6</t>
  </si>
  <si>
    <t>Indicator 3.2</t>
  </si>
  <si>
    <t>Indicator 3.3</t>
  </si>
  <si>
    <t>Indicator 3.4</t>
  </si>
  <si>
    <t>Indicator 3.5</t>
  </si>
  <si>
    <t>Indicator 3.6</t>
  </si>
  <si>
    <t>Indicator 4.1</t>
  </si>
  <si>
    <t>Indicator 4.2</t>
  </si>
  <si>
    <t>Indicator 4.3</t>
  </si>
  <si>
    <t>Indicator 4.4</t>
  </si>
  <si>
    <t>Indicator 4.5</t>
  </si>
  <si>
    <t>Indicator 4.6</t>
  </si>
  <si>
    <t>Indicator 5.1</t>
  </si>
  <si>
    <t>Indicator 5.2</t>
  </si>
  <si>
    <t>Indicator 5.3</t>
  </si>
  <si>
    <t>Indicator 5.4</t>
  </si>
  <si>
    <t>Indicator 5.5</t>
  </si>
  <si>
    <t>Indicator 5.6</t>
  </si>
  <si>
    <t>Indicator 2.2.2</t>
  </si>
  <si>
    <t>Indicator 3.3.3</t>
  </si>
  <si>
    <t>Indicator 4.4.4</t>
  </si>
  <si>
    <t>Indicator 1.1.2</t>
  </si>
  <si>
    <t>Indicator 1.1.3</t>
  </si>
  <si>
    <t>Indicator 1.1.4</t>
  </si>
  <si>
    <t>Indicator 1.2.2</t>
  </si>
  <si>
    <t>Indicator 1.2.3</t>
  </si>
  <si>
    <t>Indicator 1.2.4</t>
  </si>
  <si>
    <t>Indicator 2.3.2</t>
  </si>
  <si>
    <t>Indicator 4.3.4</t>
  </si>
  <si>
    <t>Indicator 1.3.3</t>
  </si>
  <si>
    <t>Indicator 1.3.4</t>
  </si>
  <si>
    <t>Indicator 2.4.2</t>
  </si>
  <si>
    <t>Indicator 3.4.3</t>
  </si>
  <si>
    <t>Indicator 1.4.2</t>
  </si>
  <si>
    <t>Indicator 1.4.3</t>
  </si>
  <si>
    <t>Indicator 1.4.4</t>
  </si>
  <si>
    <t>Indicator 3.5.3</t>
  </si>
  <si>
    <t>Indicator 4.5.4</t>
  </si>
  <si>
    <t>Indicator 1.5.3</t>
  </si>
  <si>
    <t>Indicator 1.5.4</t>
  </si>
  <si>
    <t>Indicator 2.6.2</t>
  </si>
  <si>
    <t>Indicator 3.6.3</t>
  </si>
  <si>
    <t>Indicator 4.6.4</t>
  </si>
  <si>
    <t>Indicator 1.6.2</t>
  </si>
  <si>
    <t>Indicator 1.6.3</t>
  </si>
  <si>
    <t>Indicator 1.6.4</t>
  </si>
  <si>
    <t>Indicator 2.1.2</t>
  </si>
  <si>
    <t>Indicator 2.1.3</t>
  </si>
  <si>
    <t>Indicator 2.1.4</t>
  </si>
  <si>
    <t>Indicator 2.2.3</t>
  </si>
  <si>
    <t>Indicator 2.2.4</t>
  </si>
  <si>
    <t>Indicator 2.3.3</t>
  </si>
  <si>
    <t>Indicator 2.3.4</t>
  </si>
  <si>
    <t>Indicator 2.4.3</t>
  </si>
  <si>
    <t>Indicator 2.4.4</t>
  </si>
  <si>
    <t>Indicator 2.5.3</t>
  </si>
  <si>
    <t>Indicator 2.5.4</t>
  </si>
  <si>
    <t>Indicator 2.6.3</t>
  </si>
  <si>
    <t>Indicator 2.6.4</t>
  </si>
  <si>
    <t>Indicator 3.5.1</t>
  </si>
  <si>
    <t>Indicator 3.6.1</t>
  </si>
  <si>
    <t>Indicator 3.1.2</t>
  </si>
  <si>
    <t>Indicator 3.2.2</t>
  </si>
  <si>
    <t>Indicator 3.3.2</t>
  </si>
  <si>
    <t>Indicator 3.4.2</t>
  </si>
  <si>
    <t>Indicator 3.5.2</t>
  </si>
  <si>
    <t>Indicator 3.6.2</t>
  </si>
  <si>
    <t>Indicator 3.1.3</t>
  </si>
  <si>
    <t>Indicator 3.2.3</t>
  </si>
  <si>
    <t>Indicator 3.1.4</t>
  </si>
  <si>
    <t>Indicator 3.2.4</t>
  </si>
  <si>
    <t>Indicator 3.3.4</t>
  </si>
  <si>
    <t>Indicator 3.4.4</t>
  </si>
  <si>
    <t>Indicator 3.5.4</t>
  </si>
  <si>
    <t>Indicator 3.6.4</t>
  </si>
  <si>
    <t>Indicator 4.1.1</t>
  </si>
  <si>
    <t>Indicator 4.2.1</t>
  </si>
  <si>
    <t>Indicator 4.3.1</t>
  </si>
  <si>
    <t>Indicator 4.4.1</t>
  </si>
  <si>
    <t>Indicator 4.5.1</t>
  </si>
  <si>
    <t>Indicator 4.6.1</t>
  </si>
  <si>
    <t>Indicator 4.1.2</t>
  </si>
  <si>
    <t>Indicator 4.2.2</t>
  </si>
  <si>
    <t>Indicator 4.3.2</t>
  </si>
  <si>
    <t>Indicator 4.4.2</t>
  </si>
  <si>
    <t>Indicator 4.5.2</t>
  </si>
  <si>
    <t>Indicator 4.6.2</t>
  </si>
  <si>
    <t>Indicator 4.1.3</t>
  </si>
  <si>
    <t>Indicator 4.2.3</t>
  </si>
  <si>
    <t>Indicator 4.3.3</t>
  </si>
  <si>
    <t>Indicator 4.4.3</t>
  </si>
  <si>
    <t>Indicator 4.5.3</t>
  </si>
  <si>
    <t>Indicator 4.6.3</t>
  </si>
  <si>
    <t>Indicator 4.1.4</t>
  </si>
  <si>
    <t>Indicator 4.2.4</t>
  </si>
  <si>
    <t>Indicator 5.1.1</t>
  </si>
  <si>
    <t>Indicator 5.2.1</t>
  </si>
  <si>
    <t>Indicator 5.3.1</t>
  </si>
  <si>
    <t>Indicator 5.4.1</t>
  </si>
  <si>
    <t>Indicator 5.5.1</t>
  </si>
  <si>
    <t>Indicator 5.6.1</t>
  </si>
  <si>
    <t>Indicator 5.1.2</t>
  </si>
  <si>
    <t>Indicator 5.2.2</t>
  </si>
  <si>
    <t>Indicator 5.3.2</t>
  </si>
  <si>
    <t>Indicator 5.4.2</t>
  </si>
  <si>
    <t>Indicator 5.5.2</t>
  </si>
  <si>
    <t>Indicator 5.6.2</t>
  </si>
  <si>
    <t>Indicator 5.1.3</t>
  </si>
  <si>
    <t>Indicator 5.2.3</t>
  </si>
  <si>
    <t>Indicator 5.3.3</t>
  </si>
  <si>
    <t>Indicator 5.4.3</t>
  </si>
  <si>
    <t>Indicator 5.5.3</t>
  </si>
  <si>
    <t>Indicator 5.6.3</t>
  </si>
  <si>
    <t>Indicator 5.1.4</t>
  </si>
  <si>
    <t>Indicator 5.2.4</t>
  </si>
  <si>
    <t>Indicator 5.3.4</t>
  </si>
  <si>
    <t>Indicator 5.4.4</t>
  </si>
  <si>
    <t>Indicator 5.5.4</t>
  </si>
  <si>
    <t>Indicator 5.6.4</t>
  </si>
  <si>
    <t>RESOURCES</t>
  </si>
  <si>
    <t>unit</t>
  </si>
  <si>
    <t>Atlas Project Name</t>
  </si>
  <si>
    <t>Atlas Project ID</t>
  </si>
  <si>
    <t>Atlas Output name</t>
  </si>
  <si>
    <t>Atlas Output ID</t>
  </si>
  <si>
    <t>Project Manager</t>
  </si>
  <si>
    <t>Programme Officer (or staff with quality assurance role)</t>
  </si>
  <si>
    <t>Team Leader</t>
  </si>
  <si>
    <t>Start Date</t>
  </si>
  <si>
    <t>End Date</t>
  </si>
  <si>
    <t>COUNTRY PROGRAMME ARCHITECTURE</t>
  </si>
  <si>
    <t>SURVEYS, STUDIES &amp; RESEARCH</t>
  </si>
  <si>
    <t>AWP Monitoring</t>
  </si>
  <si>
    <t>Reconciled</t>
  </si>
  <si>
    <t>Balance</t>
  </si>
  <si>
    <t>Amount of advances reconciled for the quarter</t>
  </si>
  <si>
    <t>Amount of advances reconciled within 6 months following disbursement</t>
  </si>
  <si>
    <t>NIM Advances</t>
  </si>
  <si>
    <t>Percentage of Sub-Output/Projects AWPs with Schedule Performance Index &gt;= 1</t>
  </si>
  <si>
    <t>Percentage of Sub-Output/Projects AWPs with 0.75&lt;= Cost Performance Index &gt;=1</t>
  </si>
  <si>
    <t>Percentage of Sub-Output/Projects with advances cleared within 6 months</t>
  </si>
  <si>
    <t>Audit Score</t>
  </si>
  <si>
    <t>Number of outstanding audit recommendations (disagregated by 6, 12 and 18 months)</t>
  </si>
  <si>
    <t>ROAR score</t>
  </si>
  <si>
    <t>Number of Completed Evaluations with management responses (updated in the ERC)</t>
  </si>
  <si>
    <t>Gender Seal Certification Level</t>
  </si>
  <si>
    <t>Percentage of PQA approved prioir to LPAC or Project Board</t>
  </si>
  <si>
    <t>Percentage of IWP activities with status 'achieved'</t>
  </si>
  <si>
    <t>ROAR</t>
  </si>
  <si>
    <t>Transparency</t>
  </si>
  <si>
    <t>Percentage of transparency targets met</t>
  </si>
  <si>
    <t>Evaluations</t>
  </si>
  <si>
    <t>Budget</t>
  </si>
  <si>
    <t>Percentage of annual TRAC and Cost-sharing budgeted (disgragated by under and over budgeted)</t>
  </si>
  <si>
    <t>Percentage of annual TRAC and Cost sharing expended</t>
  </si>
  <si>
    <t xml:space="preserve">Percentage of Design PQA with Satisfactory score or Higher </t>
  </si>
  <si>
    <t>Percentage of management response actions completed with supporting documents uploaded in the ERC</t>
  </si>
  <si>
    <t>Partners included in the joint mission</t>
  </si>
  <si>
    <t>Activity (Project Output) as planned in the unit 2018 AWP</t>
  </si>
  <si>
    <t>Budgeted Source</t>
  </si>
  <si>
    <t>Tools to generate evidence and collect data (interviews, Focus groups, …)</t>
  </si>
  <si>
    <t>Staff category</t>
  </si>
  <si>
    <t>CPD</t>
  </si>
  <si>
    <t>Indicator</t>
  </si>
  <si>
    <t>Data needed for the indicator</t>
  </si>
  <si>
    <t>Dates at which the data should be collected</t>
  </si>
  <si>
    <t>CPD Indicators Data Collection Table</t>
  </si>
  <si>
    <t>Indicator Type</t>
  </si>
  <si>
    <t>Data Source- Means of Verification</t>
  </si>
  <si>
    <t xml:space="preserve">Responsible for data collection </t>
  </si>
  <si>
    <t>Tool to collect the data (data collection method)</t>
  </si>
  <si>
    <t>Forest Landscape Restoration in the Mayaga region</t>
  </si>
  <si>
    <t>DESIGN</t>
  </si>
  <si>
    <t>NONE</t>
  </si>
  <si>
    <t>PPG GEF - should be exempted from PQA</t>
  </si>
  <si>
    <t>00061958</t>
  </si>
  <si>
    <t>Management and Disposal of PCBs in Rwanda</t>
  </si>
  <si>
    <t>IMPLEMENTATION</t>
  </si>
  <si>
    <t>CLOSURE</t>
  </si>
  <si>
    <t>Nicolas  Schmids</t>
  </si>
  <si>
    <t>Stephen Rodriques</t>
  </si>
  <si>
    <t xml:space="preserve">Not started </t>
  </si>
  <si>
    <t>00075418</t>
  </si>
  <si>
    <t>Building National and Local Capacities for DRM in Rwanda</t>
  </si>
  <si>
    <t>Gabrielle</t>
  </si>
  <si>
    <t>00078100</t>
  </si>
  <si>
    <t>Economic growth and Inclusive Financial Support</t>
  </si>
  <si>
    <t>Jenny</t>
  </si>
  <si>
    <t>00078102</t>
  </si>
  <si>
    <t>Support for Devp. &amp; Implem. of a Green Economy Approach</t>
  </si>
  <si>
    <t>Reina</t>
  </si>
  <si>
    <t>00078743</t>
  </si>
  <si>
    <t>Support to Sustainable ENV Management and DRM</t>
  </si>
  <si>
    <t>00079981</t>
  </si>
  <si>
    <t>Support to Joint Youth Employment Programme</t>
  </si>
  <si>
    <t xml:space="preserve">Bernardin UZAYISABA </t>
  </si>
  <si>
    <t>00080844</t>
  </si>
  <si>
    <t>STRENGTHENING CIVIL SOCIETY ORGANIZATIONS (CSOs)</t>
  </si>
  <si>
    <t>Gertie Steukers</t>
  </si>
  <si>
    <t>Not started</t>
  </si>
  <si>
    <t>TBD</t>
  </si>
  <si>
    <t>Strengthening the Rule of Law in Rwanda: Justice, peace and security for the people</t>
  </si>
  <si>
    <t>N/A</t>
  </si>
  <si>
    <t>Theopista Kanzayire</t>
  </si>
  <si>
    <t>Deepening democracy through strengthening citizen participation and accountable governance</t>
  </si>
  <si>
    <t>Jean de Dieu</t>
  </si>
  <si>
    <t>Strengthening Civil Society for accountable governance</t>
  </si>
  <si>
    <t>00076188</t>
  </si>
  <si>
    <t>Promoting Access to Justice, Human Rights and Peace Cons</t>
  </si>
  <si>
    <t>00075985</t>
  </si>
  <si>
    <t>Democracy &amp; Accountable Governance</t>
  </si>
  <si>
    <t>Poverty-environment actions for the SDGs (PEAS)</t>
  </si>
  <si>
    <t>Draft</t>
  </si>
  <si>
    <t>Support to the ENR sector</t>
  </si>
  <si>
    <t>Support to MIDIMAR/Meteo Rwanda</t>
  </si>
  <si>
    <t>Innovative development policies and finance for impact (IDPFI)</t>
  </si>
  <si>
    <t>Youth and women employment programme</t>
  </si>
  <si>
    <t>2022 Milestone</t>
  </si>
  <si>
    <t>2022 Results</t>
  </si>
  <si>
    <t>2023 Target</t>
  </si>
  <si>
    <t>2023 Results</t>
  </si>
  <si>
    <t>Notes / comments / clarification on the indicator</t>
  </si>
  <si>
    <t>2021 Milestone</t>
  </si>
  <si>
    <t>Annual</t>
  </si>
  <si>
    <t>formula to claculate the indicator (if applicable</t>
  </si>
  <si>
    <t>AWP MONITORING
AND  MONITORING OF NIM ADVANCES</t>
  </si>
  <si>
    <t>Possible date of LPAC or Project Board</t>
  </si>
  <si>
    <t>OUTPUT 2.1</t>
  </si>
  <si>
    <t>OUTCOME 3</t>
  </si>
  <si>
    <t>OUTCOME 4</t>
  </si>
  <si>
    <t>MANAGEMENT CALENDAR</t>
  </si>
  <si>
    <t>name survey 2</t>
  </si>
  <si>
    <t>name survey 3</t>
  </si>
  <si>
    <t>name survey 4</t>
  </si>
  <si>
    <t>Final evaluation of NCBS</t>
  </si>
  <si>
    <t>PEU</t>
  </si>
  <si>
    <t>BU</t>
  </si>
  <si>
    <t>x</t>
  </si>
  <si>
    <t>Final evaluation of SERPG</t>
  </si>
  <si>
    <t>Final Evaluation of Youth and Women Employment Programme</t>
  </si>
  <si>
    <t>NS</t>
  </si>
  <si>
    <t>Final evaluation of Green Economy Joint Programme</t>
  </si>
  <si>
    <t>JK/GT</t>
  </si>
  <si>
    <t>Final evaluation of FONERWA</t>
  </si>
  <si>
    <t>Need input from Gov unit about ongoing evaluation of planned for in 2018</t>
  </si>
  <si>
    <t>PMs</t>
  </si>
  <si>
    <t>HoU</t>
  </si>
  <si>
    <t xml:space="preserve">Tracer Study on YouthConnekt bootcamp and Award beneficiaries </t>
  </si>
  <si>
    <r>
      <t xml:space="preserve">Project boards (SCM) and Quality Assurance </t>
    </r>
    <r>
      <rPr>
        <b/>
        <sz val="11"/>
        <color rgb="FFFF0000"/>
        <rFont val="Calibri"/>
        <family val="2"/>
        <scheme val="minor"/>
      </rPr>
      <t>ADD FOR HACT SPOT CHECKS AS WELL</t>
    </r>
  </si>
  <si>
    <t>Poverty-Environment Action for the SDGs (PEAS)</t>
  </si>
  <si>
    <t>QA:D&amp;A</t>
  </si>
  <si>
    <t>QA:I</t>
  </si>
  <si>
    <t>Strengthening Capacities of the Environment and Natural Resources Sector for Green Economy Transformation</t>
  </si>
  <si>
    <t>RO</t>
  </si>
  <si>
    <t>Possibly needs to be modified depending on the mangement arrangement/governance for each project</t>
  </si>
  <si>
    <t>Strengthening National and Local Disaster Risk Management Capacity, Resilience and Enhancing Preparedness and Early Warning System in Rwanda</t>
  </si>
  <si>
    <t>IDPFI (MINECOFIN)</t>
  </si>
  <si>
    <t>Youth and Women Employment Programme</t>
  </si>
  <si>
    <t>Access to justice</t>
  </si>
  <si>
    <t>GOV</t>
  </si>
  <si>
    <t>Deepening Democracy and Accountable Governance</t>
  </si>
  <si>
    <t>Strengthening Civil Society Organisations</t>
  </si>
  <si>
    <t>Poverty-Environment Action for the SDGs (PEAS)
-Quarterly progress report</t>
  </si>
  <si>
    <t>Strengthening Capacities of the Environment and Natural Resources Sector for Green Economy Transformation
-Quarterly progress report</t>
  </si>
  <si>
    <t>Strengthening National and Local Disaster Risk Management Capacity, Resilience and Enhancing Preparedness and Early Warning System in Rwanda
-Quarterly progress report</t>
  </si>
  <si>
    <t>IDPFI (MINECOFIN)
-Quarterly progress report</t>
  </si>
  <si>
    <t>Youth and Women Employment Programme
-Quarterly progress report</t>
  </si>
  <si>
    <t>Access to justice
-Quarterly progress report</t>
  </si>
  <si>
    <t>Deepening Democracy and Accountable Governance
-Quarterly progress report</t>
  </si>
  <si>
    <t>Strengthening Civil Society Organisations
-Quarterly progress report</t>
  </si>
  <si>
    <t>Surveys, Studies or Research Name</t>
  </si>
  <si>
    <t>Column1</t>
  </si>
  <si>
    <t>Column2</t>
  </si>
  <si>
    <t>Column3</t>
  </si>
  <si>
    <t>Column4</t>
  </si>
  <si>
    <t>Column5</t>
  </si>
  <si>
    <t>Poverty Reduction and Environment Unit</t>
  </si>
  <si>
    <t>Democratic Governance</t>
  </si>
  <si>
    <t>Country Office</t>
  </si>
  <si>
    <t>Start date
1</t>
  </si>
  <si>
    <t>End date
1</t>
  </si>
  <si>
    <t>Start date
2</t>
  </si>
  <si>
    <t>End date
2</t>
  </si>
  <si>
    <t>Start date
3</t>
  </si>
  <si>
    <t>End date
3</t>
  </si>
  <si>
    <t>Start date
4</t>
  </si>
  <si>
    <t>End date
4</t>
  </si>
  <si>
    <t>Start date
5</t>
  </si>
  <si>
    <t>End date
5</t>
  </si>
  <si>
    <t>Country Office  - Performance Indicators</t>
  </si>
  <si>
    <t>Q1</t>
  </si>
  <si>
    <t>Q2</t>
  </si>
  <si>
    <t>Q3</t>
  </si>
  <si>
    <t>Q4</t>
  </si>
  <si>
    <t>GUIDE / HELP</t>
  </si>
  <si>
    <t>Frequency at which the data should be updated</t>
  </si>
  <si>
    <t>Purpose</t>
  </si>
  <si>
    <t xml:space="preserve">How to fill the data </t>
  </si>
  <si>
    <t>Column7</t>
  </si>
  <si>
    <t>Once at the beginning of the Programme cycle</t>
  </si>
  <si>
    <t>Presents your CPD Results Frameworks (Outcomes, Outputs and indicators).
Enable you to access directly each Outcome, Output or Indicator, by clicking on it.</t>
  </si>
  <si>
    <t>NA</t>
  </si>
  <si>
    <t>At the beginning of your Programme cycle and every time there is a modification in the structure and/or new project is created</t>
  </si>
  <si>
    <t>Provide the list and of the 6 signature solutions and a link toward each of them.
it also includes a link towards the CO Performance indicators</t>
  </si>
  <si>
    <t>1. Modify the graph to match the Struture of your CO Programme
2. fill the table with the list of your on going projects</t>
  </si>
  <si>
    <t>All data on this page are filled automaticaly from the page 'CPD Monitoring Table'</t>
  </si>
  <si>
    <t>Provide the list of your CPD Outcomes and outputs indciators with milestones and results for each signature solutions. 
Enable the CO to analyze its results per signature solution.</t>
  </si>
  <si>
    <t>7.AWP Monitoring and NIM advances
8.PQA Monitoring
9.Link to Transpareny Dashboard
10.Link to IWP
11. Link to ROAR</t>
  </si>
  <si>
    <t>1.CPD Indicators Performance Tracking Table
2.CPD Indicators Data Collection Table
3.Country Office Performance Indicators
4.Management Calendar
5.Joint Monitoring Mission
6.Surveys, Studies and Research</t>
  </si>
  <si>
    <t>NA : no data needs to be added to this page.
The Monitoring plan includes the following elements:</t>
  </si>
  <si>
    <t xml:space="preserve">Provides the list of all elements that constitues the CO Monitoring Plan, together with links to each element. </t>
  </si>
  <si>
    <t>1. Provides an overview of the CO Programme Architecture
2. Provides the list of on-going projects per unit with names of relevant staff</t>
  </si>
  <si>
    <t>At the beginning of your Programme cycle and later on if changes are being made to your COD Outcomes, Outputs or indicators</t>
  </si>
  <si>
    <t>Provides an overview of your CPD results for each indicator with a traffic light of the results</t>
  </si>
  <si>
    <t xml:space="preserve">
traffic light for the results:
- green: value &gt;=70% of the milestone
- orange : 50% &lt;= value &lt; 70% of the milestone
- red: value &lt; 50% of the milestone
- black: no value has been aded yet.</t>
  </si>
  <si>
    <t>Initial setting at the beginning of the Programme cycle. 
Results should be updated based on the frequency of the indicators.</t>
  </si>
  <si>
    <t>Provides a detailed list of all data that should be collected for your CPD Outcomes or Outputs indicators.
Provides information on When, How and Who is responsible for collecting the data.</t>
  </si>
  <si>
    <t>Indicator Numbering</t>
  </si>
  <si>
    <t>Quality Programming</t>
  </si>
  <si>
    <t>Updated on a Quaterly basis or annual basis depending on the indicator.</t>
  </si>
  <si>
    <t>Number of (1) Planned and (2) Completed evaluations</t>
  </si>
  <si>
    <t>Audit</t>
  </si>
  <si>
    <t>Project Quality Assurance</t>
  </si>
  <si>
    <t>Comptroller Performance Index for the reported period of:</t>
  </si>
  <si>
    <t>Q3 2017 Official Release</t>
  </si>
  <si>
    <t>Country name</t>
  </si>
  <si>
    <t>Comptroller Index Result (CPI)</t>
  </si>
  <si>
    <t>Overall Score</t>
  </si>
  <si>
    <t xml:space="preserve">CPI Score </t>
  </si>
  <si>
    <t>Global Rank</t>
  </si>
  <si>
    <t>Regional Rank</t>
  </si>
  <si>
    <t>CONCERN</t>
  </si>
  <si>
    <t>Data Quality Performance</t>
  </si>
  <si>
    <t>KPI</t>
  </si>
  <si>
    <t>Score</t>
  </si>
  <si>
    <t>Comments</t>
  </si>
  <si>
    <t>Finance Dashboard</t>
  </si>
  <si>
    <t>100% Green in the Finance Dashboard for the last 4 quarters ended 30 SEPTEMBER 2017</t>
  </si>
  <si>
    <t>IPSAS Dashboard</t>
  </si>
  <si>
    <t>Asset Management Dashboard</t>
  </si>
  <si>
    <t>Less than 25% Green in the Asset Dashboard for the last 4 quarters ended 30 SEPTEMBER 2017</t>
  </si>
  <si>
    <t>Project Financial Management Performance</t>
  </si>
  <si>
    <t>Programme Delivery</t>
  </si>
  <si>
    <t>Project Closure</t>
  </si>
  <si>
    <t>Multiyear budgeting</t>
  </si>
  <si>
    <t>Pipeline Management</t>
  </si>
  <si>
    <t>GMS Exceptions</t>
  </si>
  <si>
    <t>The CO has GMS exceptions including zero GMS rate or  has not chosen the GMS modality and/or with any incorrect GMS rate on CERF, MPTF, EU, Non-Standard GMS distribution.</t>
  </si>
  <si>
    <t>Audit Management</t>
  </si>
  <si>
    <t>Accounts Closure Performance</t>
  </si>
  <si>
    <t>NEX Liquidation</t>
  </si>
  <si>
    <t>Inventory Certification</t>
  </si>
  <si>
    <t>The CO has submitted its Inventory Certification and Count date on time and/or not required to make any submissions for the quarter.</t>
  </si>
  <si>
    <t xml:space="preserve">Asset Certification </t>
  </si>
  <si>
    <t>No Asset Certification submission is required in Q3 2017</t>
  </si>
  <si>
    <t>rwanda</t>
  </si>
  <si>
    <t>ACCLAIM</t>
  </si>
  <si>
    <t>19th</t>
  </si>
  <si>
    <t>7th</t>
  </si>
  <si>
    <t xml:space="preserve">The CO is on the 19th list. The CPI, which is being launched, consists of several indicators for the Data quality, Programme/project management performance and account closure timeliness. </t>
  </si>
  <si>
    <t>Between 25% and 50% of the times Green in the IPSAS Dashboard for the last 4 quarters ended on 30 SEPTEMBER 2017</t>
  </si>
  <si>
    <t>The utilization rate for non-core programme resources is of 87% while the utilization rate for core programme resources is of 105%. The CO utilized the amount of $2.7m out of a budget of $4.1m for its non-core programme resources.</t>
  </si>
  <si>
    <t>The CO has no inactive projects. The CO has no inactive trust funds. The CO has no incorrectly closed projects. The CO has no operationally closed projects. The CO has no expired projects.</t>
  </si>
  <si>
    <t>Current Year Core ASL: 93% budgeted                                                                                 Total Core ASL: 93% budgeted                                                                                   Available non-core resources: 86% budgeted                                                                                          Application of multiyear budgeting for Core:  Yes                                                                                          Application of multiyear budgeting for Non-Core:  No</t>
  </si>
  <si>
    <t>The CO inserted Pipelines in ATLAS.</t>
  </si>
  <si>
    <t xml:space="preserve">The CO has no outstanding audit recommendations more than 18 months but has less than 5 audit recommendations in  DIM or NIM audit and less than 2 CO&amp;GFATM audit recommendations </t>
  </si>
  <si>
    <t>The CO liquidated $1.3m out of $2.1m of outstanding advances as at 30 Sept 2017 and new advances made during Q3 2017 i.e. 62% liquidated during the quarter of this year. However,  the office has liquidated 100% of previous quarters' outstanding advances.</t>
  </si>
  <si>
    <t>I. CO PERFORMANCE INDICATORS WITH MONITORING TABLE</t>
  </si>
  <si>
    <t>I. Comptroller Performance Index:</t>
  </si>
  <si>
    <t>Provides an overview the CO quality of programming through a set of indicators in 2 differents tables:
1. some more specific monitoring indicators
2. the CPI indicators sent by RBA</t>
  </si>
  <si>
    <t>Key Performance Indicators (KPI)</t>
  </si>
  <si>
    <t>FBA Focal Point</t>
  </si>
  <si>
    <t>KPI Measurement objectives</t>
  </si>
  <si>
    <t>KPI Definition</t>
  </si>
  <si>
    <t>Indicator Scoring</t>
  </si>
  <si>
    <t>KPI scoring criteria</t>
  </si>
  <si>
    <t>BMS Tools</t>
  </si>
  <si>
    <t>Data Source</t>
  </si>
  <si>
    <t>KPI Score</t>
  </si>
  <si>
    <t>GREEN</t>
  </si>
  <si>
    <t>YELLOW</t>
  </si>
  <si>
    <t>RED</t>
  </si>
  <si>
    <t>Category Scoring</t>
  </si>
  <si>
    <t xml:space="preserve">Scoring </t>
  </si>
  <si>
    <t>Index</t>
  </si>
  <si>
    <t>ATLAS Finance Dashboard</t>
  </si>
  <si>
    <t>Aung</t>
  </si>
  <si>
    <t>COs performances in maintaining accurate data of high quality in ATLAS for financial and operational processes</t>
  </si>
  <si>
    <t>Percentage of times the CO has been green over the four (04) most recent quarters</t>
  </si>
  <si>
    <r>
      <t xml:space="preserve">If you are Green a specific quarter then you earn 3.75 for this quarter.                                                                                                                                                                                   If you are Yellow a specific quarter then you earn 1.5 for this quarter.
If you are Red a specific quarter then you earn 1 for this quarter.
The overall rating will be the addition of the points scored for each of the four (04) most recent quarters. 
If you have more than </t>
    </r>
    <r>
      <rPr>
        <sz val="12"/>
        <color theme="9" tint="-0.249977111117893"/>
        <rFont val="Calibri"/>
        <family val="2"/>
      </rPr>
      <t>or equal to</t>
    </r>
    <r>
      <rPr>
        <sz val="12"/>
        <color theme="1" tint="0.249977111117893"/>
        <rFont val="Calibri"/>
        <family val="2"/>
      </rPr>
      <t xml:space="preserve"> 12 you are overall then you will be rated Green. 
If you score between 6 and </t>
    </r>
    <r>
      <rPr>
        <sz val="12"/>
        <color theme="9" tint="-0.249977111117893"/>
        <rFont val="Calibri"/>
        <family val="2"/>
      </rPr>
      <t>less than</t>
    </r>
    <r>
      <rPr>
        <sz val="12"/>
        <color theme="1" tint="0.249977111117893"/>
        <rFont val="Calibri"/>
        <family val="2"/>
      </rPr>
      <t xml:space="preserve"> 12 overall then you will be rated Yellow. 
If you score less than 6 overall then you will be rated Red.</t>
    </r>
  </si>
  <si>
    <t>ERP ATLAS</t>
  </si>
  <si>
    <r>
      <t>&gt;=</t>
    </r>
    <r>
      <rPr>
        <b/>
        <sz val="16"/>
        <color theme="9" tint="-0.249977111117893"/>
        <rFont val="Calibri"/>
        <family val="2"/>
      </rPr>
      <t>12</t>
    </r>
  </si>
  <si>
    <r>
      <t xml:space="preserve"> </t>
    </r>
    <r>
      <rPr>
        <b/>
        <sz val="16"/>
        <color theme="9" tint="-0.249977111117893"/>
        <rFont val="Calibri"/>
        <family val="2"/>
      </rPr>
      <t>6</t>
    </r>
    <r>
      <rPr>
        <b/>
        <sz val="16"/>
        <color theme="1" tint="0.249977111117893"/>
        <rFont val="Calibri"/>
        <family val="2"/>
      </rPr>
      <t>&lt;</t>
    </r>
    <r>
      <rPr>
        <b/>
        <sz val="16"/>
        <color theme="9" tint="-0.249977111117893"/>
        <rFont val="Calibri"/>
        <family val="2"/>
      </rPr>
      <t>=</t>
    </r>
    <r>
      <rPr>
        <b/>
        <sz val="16"/>
        <color theme="1" tint="0.249977111117893"/>
        <rFont val="Calibri"/>
        <family val="2"/>
      </rPr>
      <t xml:space="preserve">    &lt; </t>
    </r>
    <r>
      <rPr>
        <b/>
        <sz val="16"/>
        <color theme="9" tint="-0.249977111117893"/>
        <rFont val="Calibri"/>
        <family val="2"/>
      </rPr>
      <t>12</t>
    </r>
  </si>
  <si>
    <r>
      <t>&lt;</t>
    </r>
    <r>
      <rPr>
        <b/>
        <sz val="16"/>
        <color theme="9" tint="-0.249977111117893"/>
        <rFont val="Calibri"/>
        <family val="2"/>
      </rPr>
      <t>6</t>
    </r>
  </si>
  <si>
    <t>Irina</t>
  </si>
  <si>
    <t>COs performances in maintaining accurate data of high quality in ATLAS in relation to key IPSAS processes</t>
  </si>
  <si>
    <r>
      <t xml:space="preserve">If you are Green a specific quarter then you earn 3.75 for this quarter.                                                                                                                                                                                   If you are Yellow a specific quarter then you earn 1.5 for this quarter.
If you are Red a specific quarter then you earn 1 for this quarter.
The overall rating will be the addition of the points scored for each of the four (04) most recent quarters. 
If you have more than </t>
    </r>
    <r>
      <rPr>
        <sz val="12"/>
        <color theme="9" tint="-0.249977111117893"/>
        <rFont val="Calibri"/>
        <family val="2"/>
      </rPr>
      <t xml:space="preserve">or equal to </t>
    </r>
    <r>
      <rPr>
        <sz val="12"/>
        <color theme="1" tint="0.249977111117893"/>
        <rFont val="Calibri"/>
        <family val="2"/>
      </rPr>
      <t xml:space="preserve">12 you are overall then you will be rated Green. 
If you score between 6 and </t>
    </r>
    <r>
      <rPr>
        <sz val="12"/>
        <color theme="9" tint="-0.249977111117893"/>
        <rFont val="Calibri"/>
        <family val="2"/>
      </rPr>
      <t>less than</t>
    </r>
    <r>
      <rPr>
        <sz val="12"/>
        <color theme="1" tint="0.249977111117893"/>
        <rFont val="Calibri"/>
        <family val="2"/>
      </rPr>
      <t xml:space="preserve"> 12 overall then you will be rated Yellow. 
If you score less than 6 overall then you will be rated Red.</t>
    </r>
  </si>
  <si>
    <t>OBIEE</t>
  </si>
  <si>
    <t>&gt;=12</t>
  </si>
  <si>
    <t>6&lt;=    &lt; 12</t>
  </si>
  <si>
    <r>
      <t>&lt;</t>
    </r>
    <r>
      <rPr>
        <b/>
        <sz val="16"/>
        <color theme="9" tint="-0.249977111117893"/>
        <rFont val="Calibri"/>
        <family val="2"/>
      </rPr>
      <t>6</t>
    </r>
    <r>
      <rPr>
        <b/>
        <sz val="16"/>
        <color theme="1" tint="0.249977111117893"/>
        <rFont val="Calibri"/>
        <family val="2"/>
      </rPr>
      <t xml:space="preserve">  </t>
    </r>
  </si>
  <si>
    <t>COs performances in maintaining accurate asset data of high quality  in ATLAS in relation to asset management processes</t>
  </si>
  <si>
    <t>If you are Green a specific quarter then you earn 1.25 for this quarter.                                                                                                                                                                                  If you are Yellow a specific quarter then you earn 0.5 for this quarter.
If you are Red a specific quarter then you earn 0 for this quarter.
The overall rating will be the addition of the points scored for each of the four (04) most recent quarters. 
If you have more than 3 you are overall then you will be rated Green. 
If you score  3 overall then you will be rated Yellow.
If you score less than 3 overall then you will be rated Red.</t>
  </si>
  <si>
    <t>ASD Dashboard</t>
  </si>
  <si>
    <r>
      <rPr>
        <b/>
        <sz val="16"/>
        <color theme="9" tint="-0.249977111117893"/>
        <rFont val="Calibri"/>
        <family val="2"/>
      </rPr>
      <t>&gt;3</t>
    </r>
  </si>
  <si>
    <r>
      <t xml:space="preserve"> </t>
    </r>
    <r>
      <rPr>
        <b/>
        <sz val="16"/>
        <color theme="9" tint="-0.249977111117893"/>
        <rFont val="Calibri"/>
        <family val="2"/>
      </rPr>
      <t>2&lt;=    &lt;=3</t>
    </r>
  </si>
  <si>
    <r>
      <rPr>
        <b/>
        <sz val="16"/>
        <color theme="9" tint="-0.249977111117893"/>
        <rFont val="Calibri"/>
        <family val="2"/>
      </rPr>
      <t xml:space="preserve">&lt;2 </t>
    </r>
  </si>
  <si>
    <t xml:space="preserve">Programme Delivery </t>
  </si>
  <si>
    <t>Nadda</t>
  </si>
  <si>
    <t>Optimal use of programme resources to deliver development outputs/results</t>
  </si>
  <si>
    <t>Utilization rate in percentage of the ASL for programme core resources allocated for the period i.e. prorate of the yearly ASL up to the ended quarter</t>
  </si>
  <si>
    <r>
      <rPr>
        <u/>
        <sz val="12"/>
        <color theme="9" tint="-0.249977111117893"/>
        <rFont val="Calibri"/>
        <family val="2"/>
      </rPr>
      <t xml:space="preserve">Core: </t>
    </r>
    <r>
      <rPr>
        <sz val="12"/>
        <color theme="1" tint="0.249977111117893"/>
        <rFont val="Calibri"/>
        <family val="2"/>
      </rPr>
      <t xml:space="preserve">
Utilization rate greater than </t>
    </r>
    <r>
      <rPr>
        <sz val="12"/>
        <color theme="9" tint="-0.249977111117893"/>
        <rFont val="Calibri"/>
        <family val="2"/>
      </rPr>
      <t>or equal to</t>
    </r>
    <r>
      <rPr>
        <sz val="12"/>
        <color theme="1" tint="0.249977111117893"/>
        <rFont val="Calibri"/>
        <family val="2"/>
      </rPr>
      <t xml:space="preserve"> 90% but within the allocation scores 3.
Utilizaton rate between 80% </t>
    </r>
    <r>
      <rPr>
        <sz val="12"/>
        <color theme="9" tint="-0.249977111117893"/>
        <rFont val="Calibri"/>
        <family val="2"/>
      </rPr>
      <t>to</t>
    </r>
    <r>
      <rPr>
        <sz val="12"/>
        <color theme="1" tint="0.249977111117893"/>
        <rFont val="Calibri"/>
        <family val="2"/>
      </rPr>
      <t xml:space="preserve"> </t>
    </r>
    <r>
      <rPr>
        <sz val="12"/>
        <color theme="9" tint="-0.249977111117893"/>
        <rFont val="Calibri"/>
        <family val="2"/>
      </rPr>
      <t>less than</t>
    </r>
    <r>
      <rPr>
        <sz val="12"/>
        <color theme="1" tint="0.249977111117893"/>
        <rFont val="Calibri"/>
        <family val="2"/>
      </rPr>
      <t xml:space="preserve"> 90% scores 1.
Otherwise, a score of 0 is given.</t>
    </r>
  </si>
  <si>
    <t>New Executive Snapshot</t>
  </si>
  <si>
    <t xml:space="preserve">ERP ATLAS </t>
  </si>
  <si>
    <t>&gt;=7</t>
  </si>
  <si>
    <t>5&lt;=      &lt;7</t>
  </si>
  <si>
    <t>&lt;5</t>
  </si>
  <si>
    <t>Utilization rate in percentage of the approved budgets for non-core programme resources the period i.e. prorate of the approved budgets up to the ended quarter</t>
  </si>
  <si>
    <r>
      <rPr>
        <u/>
        <sz val="12"/>
        <color theme="9" tint="-0.249977111117893"/>
        <rFont val="Calibri"/>
        <family val="2"/>
      </rPr>
      <t xml:space="preserve">Non-Core: </t>
    </r>
    <r>
      <rPr>
        <sz val="12"/>
        <color theme="1" tint="0.249977111117893"/>
        <rFont val="Calibri"/>
        <family val="2"/>
      </rPr>
      <t xml:space="preserve">
Utilization rate greater than or equal to 80% scores 7.                                                                                                               Utilization rate between </t>
    </r>
    <r>
      <rPr>
        <sz val="12"/>
        <color theme="9" tint="-0.249977111117893"/>
        <rFont val="Calibri"/>
        <family val="2"/>
      </rPr>
      <t>60%</t>
    </r>
    <r>
      <rPr>
        <sz val="12"/>
        <color theme="1" tint="0.249977111117893"/>
        <rFont val="Calibri"/>
        <family val="2"/>
      </rPr>
      <t xml:space="preserve"> </t>
    </r>
    <r>
      <rPr>
        <sz val="12"/>
        <color theme="9" tint="-0.249977111117893"/>
        <rFont val="Calibri"/>
        <family val="2"/>
      </rPr>
      <t>to</t>
    </r>
    <r>
      <rPr>
        <sz val="12"/>
        <color theme="1" tint="0.249977111117893"/>
        <rFont val="Calibri"/>
        <family val="2"/>
      </rPr>
      <t xml:space="preserve"> </t>
    </r>
    <r>
      <rPr>
        <sz val="12"/>
        <color theme="9" tint="-0.249977111117893"/>
        <rFont val="Calibri"/>
        <family val="2"/>
      </rPr>
      <t>less than</t>
    </r>
    <r>
      <rPr>
        <sz val="12"/>
        <color theme="1" tint="0.249977111117893"/>
        <rFont val="Calibri"/>
        <family val="2"/>
      </rPr>
      <t xml:space="preserve"> 80% scores 3.
Utilization rate between </t>
    </r>
    <r>
      <rPr>
        <sz val="12"/>
        <color theme="9" tint="-0.249977111117893"/>
        <rFont val="Calibri"/>
        <family val="2"/>
      </rPr>
      <t>40% to</t>
    </r>
    <r>
      <rPr>
        <sz val="12"/>
        <color theme="1" tint="0.249977111117893"/>
        <rFont val="Calibri"/>
        <family val="2"/>
      </rPr>
      <t xml:space="preserve"> </t>
    </r>
    <r>
      <rPr>
        <sz val="12"/>
        <color theme="9" tint="-0.249977111117893"/>
        <rFont val="Calibri"/>
        <family val="2"/>
      </rPr>
      <t>less than 60%</t>
    </r>
    <r>
      <rPr>
        <sz val="12"/>
        <color theme="1" tint="0.249977111117893"/>
        <rFont val="Calibri"/>
        <family val="2"/>
      </rPr>
      <t xml:space="preserve"> scores 1.                                                                                   
Utilization rate less than </t>
    </r>
    <r>
      <rPr>
        <sz val="12"/>
        <color theme="9" tint="-0.249977111117893"/>
        <rFont val="Calibri"/>
        <family val="2"/>
      </rPr>
      <t>40%</t>
    </r>
    <r>
      <rPr>
        <sz val="12"/>
        <color theme="1" tint="0.249977111117893"/>
        <rFont val="Calibri"/>
        <family val="2"/>
      </rPr>
      <t xml:space="preserve"> scores 0.</t>
    </r>
  </si>
  <si>
    <t>25&lt; &lt;=15</t>
  </si>
  <si>
    <t>&lt;=10</t>
  </si>
  <si>
    <t>Timeliness and effectiveness of closure of projects (including optimal management of unspent balances after the completion of projects' operational activities)</t>
  </si>
  <si>
    <t>Number of inactive cost sharing projects as at the end of the quarter that are not financially closed</t>
  </si>
  <si>
    <r>
      <t xml:space="preserve">No inactive cost sharing projects that are not financially closed scores 2. 
Less than 5 inactive cost sharing projects that are not financially closeds with </t>
    </r>
    <r>
      <rPr>
        <sz val="12"/>
        <color theme="9" tint="-0.249977111117893"/>
        <rFont val="Calibri"/>
        <family val="2"/>
      </rPr>
      <t>less than $100</t>
    </r>
    <r>
      <rPr>
        <sz val="12"/>
        <color theme="1" tint="0.249977111117893"/>
        <rFont val="Calibri"/>
        <family val="2"/>
      </rPr>
      <t xml:space="preserve">  fund balance </t>
    </r>
    <r>
      <rPr>
        <sz val="12"/>
        <color theme="9" tint="-0.249977111117893"/>
        <rFont val="Calibri"/>
        <family val="2"/>
      </rPr>
      <t>and less than or equal to</t>
    </r>
    <r>
      <rPr>
        <sz val="12"/>
        <color theme="1" tint="0.249977111117893"/>
        <rFont val="Calibri"/>
        <family val="2"/>
      </rPr>
      <t xml:space="preserve"> </t>
    </r>
    <r>
      <rPr>
        <sz val="12"/>
        <color theme="9" tint="-0.249977111117893"/>
        <rFont val="Calibri"/>
        <family val="2"/>
      </rPr>
      <t>$100</t>
    </r>
    <r>
      <rPr>
        <sz val="12"/>
        <color rgb="FFFF0000"/>
        <rFont val="Calibri"/>
        <family val="2"/>
      </rPr>
      <t xml:space="preserve"> </t>
    </r>
    <r>
      <rPr>
        <sz val="12"/>
        <color theme="1" tint="0.249977111117893"/>
        <rFont val="Calibri"/>
        <family val="2"/>
      </rPr>
      <t>balance sheet items then a score of 1 is given. 
Otherwise a score of 0 is given.</t>
    </r>
  </si>
  <si>
    <t>FBA SharePoint (Automated Run Query)</t>
  </si>
  <si>
    <t xml:space="preserve"> &lt;=6     &lt;12</t>
  </si>
  <si>
    <t>&lt;6</t>
  </si>
  <si>
    <t>Number inactive trust funds</t>
  </si>
  <si>
    <r>
      <t xml:space="preserve">No inactive trust funds scores 2. 
Less than 5 inactive trust funds with </t>
    </r>
    <r>
      <rPr>
        <sz val="12"/>
        <color theme="9" tint="-0.249977111117893"/>
        <rFont val="Calibri"/>
        <family val="2"/>
      </rPr>
      <t>less than or equal to $100</t>
    </r>
    <r>
      <rPr>
        <sz val="12"/>
        <color theme="1" tint="0.249977111117893"/>
        <rFont val="Calibri"/>
        <family val="2"/>
      </rPr>
      <t xml:space="preserve">  fund balance  then a score of 1 is given. 
Otherwise a score of 0 is given.</t>
    </r>
  </si>
  <si>
    <t xml:space="preserve">Number of financially closed projects that were incorrectly closed </t>
  </si>
  <si>
    <r>
      <t xml:space="preserve">No financially closed projects with </t>
    </r>
    <r>
      <rPr>
        <sz val="12"/>
        <color theme="9" tint="-0.249977111117893"/>
        <rFont val="Calibri"/>
        <family val="2"/>
      </rPr>
      <t xml:space="preserve">less than or equal to $100 </t>
    </r>
    <r>
      <rPr>
        <sz val="12"/>
        <color theme="1" tint="0.249977111117893"/>
        <rFont val="Calibri"/>
        <family val="2"/>
      </rPr>
      <t xml:space="preserve">fund balances and balance sheet items then a score of 5 is given.
If there are </t>
    </r>
    <r>
      <rPr>
        <sz val="12"/>
        <color rgb="FFFF0000"/>
        <rFont val="Calibri"/>
        <family val="2"/>
      </rPr>
      <t>between 1 to 5 projects</t>
    </r>
    <r>
      <rPr>
        <sz val="12"/>
        <color theme="9" tint="-0.249977111117893"/>
        <rFont val="Calibri"/>
        <family val="2"/>
      </rPr>
      <t xml:space="preserve"> financially </t>
    </r>
    <r>
      <rPr>
        <sz val="12"/>
        <color theme="1" tint="0.249977111117893"/>
        <rFont val="Calibri"/>
        <family val="2"/>
      </rPr>
      <t xml:space="preserve">closed for more than 12 months but with </t>
    </r>
    <r>
      <rPr>
        <sz val="12"/>
        <color theme="9" tint="-0.249977111117893"/>
        <rFont val="Calibri"/>
        <family val="2"/>
      </rPr>
      <t>less than or equal to $100</t>
    </r>
    <r>
      <rPr>
        <sz val="12"/>
        <color theme="1" tint="0.249977111117893"/>
        <rFont val="Calibri"/>
        <family val="2"/>
      </rPr>
      <t xml:space="preserve"> fund balance and balance sheet items then a score of 3 is given. 
If there are more than 5 financially closed projects with no fund balance or balance sheet items or  financially closed projects with fund balances and balances sheet items then a score of 0 is given.</t>
    </r>
  </si>
  <si>
    <t>Number of projects that were operationally closed for more than 12 months</t>
  </si>
  <si>
    <r>
      <t xml:space="preserve">No operationally closed projects for more than 12 months with </t>
    </r>
    <r>
      <rPr>
        <sz val="12"/>
        <color theme="9" tint="-0.249977111117893"/>
        <rFont val="Calibri"/>
        <family val="2"/>
      </rPr>
      <t xml:space="preserve">less than or equal to $100 </t>
    </r>
    <r>
      <rPr>
        <sz val="12"/>
        <color theme="1" tint="0.249977111117893"/>
        <rFont val="Calibri"/>
        <family val="2"/>
      </rPr>
      <t>balances then a score of 5 is given.
If there are b</t>
    </r>
    <r>
      <rPr>
        <sz val="12"/>
        <color rgb="FFFF0000"/>
        <rFont val="Calibri"/>
        <family val="2"/>
      </rPr>
      <t>etween 1 to 5 projects</t>
    </r>
    <r>
      <rPr>
        <sz val="12"/>
        <color theme="1" tint="0.249977111117893"/>
        <rFont val="Calibri"/>
        <family val="2"/>
      </rPr>
      <t xml:space="preserve"> operationally closed for more than 12 months but with no fund balances and balance sheet items then a score of 3 is given. 
If there are more than 5 operationally closed projects for more than 12 months with no fund balance or balance sheet items or  operationally closed projects for more than 12 months with fund balances and balances sheet items then a score of 0 is given.</t>
    </r>
  </si>
  <si>
    <t>Number of projects with expired end-dates</t>
  </si>
  <si>
    <t>No projects with expired end-dates then it scores 1.
Otherwise, a score of 0 is given.</t>
  </si>
  <si>
    <t>Multiyear Budgeting</t>
  </si>
  <si>
    <t>Application of multiyear planning framework through the budgeting of Core and Non-Core development programme resources over multiple years</t>
  </si>
  <si>
    <t>Percentage of ASL for core resources budgeted from the year of reporting onwards</t>
  </si>
  <si>
    <r>
      <t xml:space="preserve">Percentage of budgeted </t>
    </r>
    <r>
      <rPr>
        <u/>
        <sz val="12"/>
        <color theme="1" tint="0.249977111117893"/>
        <rFont val="Calibri"/>
        <family val="2"/>
      </rPr>
      <t>Core</t>
    </r>
    <r>
      <rPr>
        <sz val="12"/>
        <color theme="1" tint="0.249977111117893"/>
        <rFont val="Calibri"/>
        <family val="2"/>
      </rPr>
      <t xml:space="preserve"> resources is </t>
    </r>
    <r>
      <rPr>
        <sz val="12"/>
        <color theme="9" tint="-0.249977111117893"/>
        <rFont val="Calibri"/>
        <family val="2"/>
      </rPr>
      <t>equal to or</t>
    </r>
    <r>
      <rPr>
        <sz val="12"/>
        <color theme="1" tint="0.249977111117893"/>
        <rFont val="Calibri"/>
        <family val="2"/>
      </rPr>
      <t xml:space="preserve"> more than 40% </t>
    </r>
    <r>
      <rPr>
        <sz val="12"/>
        <color theme="9" tint="-0.249977111117893"/>
        <rFont val="Calibri"/>
        <family val="2"/>
      </rPr>
      <t>or No ASL</t>
    </r>
    <r>
      <rPr>
        <sz val="12"/>
        <color theme="1" tint="0.249977111117893"/>
        <rFont val="Calibri"/>
        <family val="2"/>
      </rPr>
      <t>, the score of 1 is given.                                                                                                                                                                                                                              Otherwise, a score of 0 is given.</t>
    </r>
  </si>
  <si>
    <t>New Executive Snapshot &amp; FBA SharePoint</t>
  </si>
  <si>
    <t>&gt;=3</t>
  </si>
  <si>
    <t>&lt;=2    &lt;3</t>
  </si>
  <si>
    <t>&lt;2</t>
  </si>
  <si>
    <t>Percentage of available non-core resources budgeted from the year of reporting onwards</t>
  </si>
  <si>
    <r>
      <t xml:space="preserve">Percentage of budgeted available </t>
    </r>
    <r>
      <rPr>
        <u/>
        <sz val="12"/>
        <color theme="1" tint="0.249977111117893"/>
        <rFont val="Calibri"/>
        <family val="2"/>
      </rPr>
      <t>Non-Core</t>
    </r>
    <r>
      <rPr>
        <sz val="12"/>
        <color theme="1" tint="0.249977111117893"/>
        <rFont val="Calibri"/>
        <family val="2"/>
      </rPr>
      <t xml:space="preserve"> resources (including receivables) </t>
    </r>
    <r>
      <rPr>
        <sz val="12"/>
        <color theme="9" tint="-0.249977111117893"/>
        <rFont val="Calibri"/>
        <family val="2"/>
      </rPr>
      <t>is equal to</t>
    </r>
    <r>
      <rPr>
        <sz val="12"/>
        <color theme="1" tint="0.249977111117893"/>
        <rFont val="Calibri"/>
        <family val="2"/>
      </rPr>
      <t xml:space="preserve"> 80% </t>
    </r>
    <r>
      <rPr>
        <sz val="12"/>
        <color theme="9" tint="-0.249977111117893"/>
        <rFont val="Calibri"/>
        <family val="2"/>
      </rPr>
      <t>or above</t>
    </r>
    <r>
      <rPr>
        <sz val="12"/>
        <color theme="1" tint="0.249977111117893"/>
        <rFont val="Calibri"/>
        <family val="2"/>
      </rPr>
      <t>,  a score of 2 is given.  
Percentage of budgeted available N</t>
    </r>
    <r>
      <rPr>
        <u/>
        <sz val="12"/>
        <color theme="1" tint="0.249977111117893"/>
        <rFont val="Calibri"/>
        <family val="2"/>
      </rPr>
      <t>on-Core</t>
    </r>
    <r>
      <rPr>
        <sz val="12"/>
        <color theme="1" tint="0.249977111117893"/>
        <rFont val="Calibri"/>
        <family val="2"/>
      </rPr>
      <t xml:space="preserve"> resources (including receivables) is between 60% and </t>
    </r>
    <r>
      <rPr>
        <sz val="12"/>
        <color theme="9" tint="-0.249977111117893"/>
        <rFont val="Calibri"/>
        <family val="2"/>
      </rPr>
      <t>less than</t>
    </r>
    <r>
      <rPr>
        <sz val="12"/>
        <color theme="1" tint="0.249977111117893"/>
        <rFont val="Calibri"/>
        <family val="2"/>
      </rPr>
      <t xml:space="preserve"> 80%, a score of 1 is given.                                                                                                                                                                                                                                                  Otherwise, a score of 0 is given.</t>
    </r>
  </si>
  <si>
    <t xml:space="preserve">Application of the multiyear planning framework i.e. the budgeting over several years (current year, next year and future years) of available core and non-core resources </t>
  </si>
  <si>
    <r>
      <t xml:space="preserve">If the unit is applying MYPF for both </t>
    </r>
    <r>
      <rPr>
        <u/>
        <sz val="12"/>
        <color theme="1" tint="0.249977111117893"/>
        <rFont val="Calibri"/>
        <family val="2"/>
      </rPr>
      <t>Core</t>
    </r>
    <r>
      <rPr>
        <sz val="12"/>
        <color theme="1" tint="0.249977111117893"/>
        <rFont val="Calibri"/>
        <family val="2"/>
      </rPr>
      <t xml:space="preserve"> and </t>
    </r>
    <r>
      <rPr>
        <u/>
        <sz val="12"/>
        <color theme="1" tint="0.249977111117893"/>
        <rFont val="Calibri"/>
        <family val="2"/>
      </rPr>
      <t>Non-Core</t>
    </r>
    <r>
      <rPr>
        <sz val="12"/>
        <color theme="1" tint="0.249977111117893"/>
        <rFont val="Calibri"/>
        <family val="2"/>
      </rPr>
      <t xml:space="preserve"> resources, the score of 2 is given.                                                                                                                                                      If the unit is applying MYPF for either </t>
    </r>
    <r>
      <rPr>
        <u/>
        <sz val="12"/>
        <color theme="1" tint="0.249977111117893"/>
        <rFont val="Calibri"/>
        <family val="2"/>
      </rPr>
      <t>Core</t>
    </r>
    <r>
      <rPr>
        <sz val="12"/>
        <color theme="1" tint="0.249977111117893"/>
        <rFont val="Calibri"/>
        <family val="2"/>
      </rPr>
      <t xml:space="preserve"> and </t>
    </r>
    <r>
      <rPr>
        <u/>
        <sz val="12"/>
        <color theme="1" tint="0.249977111117893"/>
        <rFont val="Calibri"/>
        <family val="2"/>
      </rPr>
      <t>Non-Core</t>
    </r>
    <r>
      <rPr>
        <sz val="12"/>
        <color theme="1" tint="0.249977111117893"/>
        <rFont val="Calibri"/>
        <family val="2"/>
      </rPr>
      <t xml:space="preserve"> resources, the score of 1 is given.                                                                                                                       Otherwise, a score of 0 is given.                                   </t>
    </r>
  </si>
  <si>
    <t>Roland</t>
  </si>
  <si>
    <t>Optimal utilization of Atlas functionalities for Pipeline Management</t>
  </si>
  <si>
    <t>Existence of Pipeline of Class A (Hard), Class B (Soft) and Class C (Ideas) in ATLAS</t>
  </si>
  <si>
    <r>
      <rPr>
        <u/>
        <sz val="12"/>
        <color theme="1" tint="0.249977111117893"/>
        <rFont val="Calibri"/>
        <family val="2"/>
      </rPr>
      <t xml:space="preserve">Any value </t>
    </r>
    <r>
      <rPr>
        <sz val="12"/>
        <color theme="1" tint="0.249977111117893"/>
        <rFont val="Calibri"/>
        <family val="2"/>
      </rPr>
      <t>of Pipeline of Class A, B and C in ATLAS gives a score of 1.                                                                                                                                                                      Otherwise, a score of 0 is given.</t>
    </r>
  </si>
  <si>
    <r>
      <rPr>
        <b/>
        <sz val="16"/>
        <color theme="9" tint="-0.249977111117893"/>
        <rFont val="Calibri"/>
        <family val="2"/>
      </rPr>
      <t>&gt;</t>
    </r>
    <r>
      <rPr>
        <b/>
        <sz val="16"/>
        <color theme="1" tint="0.249977111117893"/>
        <rFont val="Calibri"/>
        <family val="2"/>
      </rPr>
      <t>=2</t>
    </r>
  </si>
  <si>
    <t>=1</t>
  </si>
  <si>
    <t>=0</t>
  </si>
  <si>
    <t>Correctness of the Pipeline set-up in ATLAS</t>
  </si>
  <si>
    <r>
      <rPr>
        <u/>
        <sz val="12"/>
        <color theme="1" tint="0.249977111117893"/>
        <rFont val="Calibri"/>
        <family val="2"/>
      </rPr>
      <t>No unspecified</t>
    </r>
    <r>
      <rPr>
        <sz val="12"/>
        <color theme="1" tint="0.249977111117893"/>
        <rFont val="Calibri"/>
        <family val="2"/>
      </rPr>
      <t xml:space="preserve"> data for Pipeline ATLAS gives a score of 2.                                                                                                                                                                     Otherwise, a score of 0 is given.</t>
    </r>
  </si>
  <si>
    <t xml:space="preserve">Optimal set-up of GMS rate in ATLAS </t>
  </si>
  <si>
    <t>Number of projects that do not have either GMS rate or GMS calculation methodology set-up in ATLAS</t>
  </si>
  <si>
    <r>
      <t xml:space="preserve">If the unit has no </t>
    </r>
    <r>
      <rPr>
        <sz val="12"/>
        <color theme="9" tint="-0.249977111117893"/>
        <rFont val="Calibri"/>
        <family val="2"/>
      </rPr>
      <t>GMS exceptions</t>
    </r>
    <r>
      <rPr>
        <sz val="12"/>
        <color theme="1" tint="0.249977111117893"/>
        <rFont val="Calibri"/>
        <family val="2"/>
      </rPr>
      <t xml:space="preserve"> then it scores 2. 
If the unit </t>
    </r>
    <r>
      <rPr>
        <sz val="12"/>
        <color theme="9" tint="-0.249977111117893"/>
        <rFont val="Calibri"/>
        <family val="2"/>
      </rPr>
      <t xml:space="preserve">has input GMS rate and chosen the correct GMS calculation method but with </t>
    </r>
    <r>
      <rPr>
        <u/>
        <sz val="12"/>
        <color theme="9" tint="-0.249977111117893"/>
        <rFont val="Calibri"/>
        <family val="2"/>
      </rPr>
      <t>any</t>
    </r>
    <r>
      <rPr>
        <sz val="12"/>
        <color theme="1" tint="0.249977111117893"/>
        <rFont val="Calibri"/>
        <family val="2"/>
      </rPr>
      <t xml:space="preserve"> </t>
    </r>
    <r>
      <rPr>
        <sz val="12"/>
        <color theme="9" tint="-0.249977111117893"/>
        <rFont val="Calibri"/>
        <family val="2"/>
      </rPr>
      <t>incorrect GMS rate on CERF, MPTF, EU or Non-Standard GMS distribution</t>
    </r>
    <r>
      <rPr>
        <sz val="12"/>
        <color theme="1" tint="0.249977111117893"/>
        <rFont val="Calibri"/>
        <family val="2"/>
      </rPr>
      <t>, then it scores 1. 
Otherwise, a score of 0 is given.</t>
    </r>
  </si>
  <si>
    <t>Partnership Query</t>
  </si>
  <si>
    <t>=2</t>
  </si>
  <si>
    <t>Timely implementation of audit recommendations in C.A.R.D.S</t>
  </si>
  <si>
    <t>Number of outstanding NIM audit recommendations ("In Progress" +  "Not Implemented" + "Blank" recommendations)</t>
  </si>
  <si>
    <r>
      <rPr>
        <u/>
        <sz val="12"/>
        <color theme="9" tint="-0.249977111117893"/>
        <rFont val="Calibri"/>
        <family val="2"/>
      </rPr>
      <t># Oustanding NIM recommendations:</t>
    </r>
    <r>
      <rPr>
        <sz val="12"/>
        <color theme="1" tint="0.249977111117893"/>
        <rFont val="Calibri"/>
        <family val="2"/>
      </rPr>
      <t xml:space="preserve"> 
If the unit has </t>
    </r>
    <r>
      <rPr>
        <sz val="12"/>
        <color theme="9" tint="-0.249977111117893"/>
        <rFont val="Calibri"/>
        <family val="2"/>
      </rPr>
      <t>less than or equal to</t>
    </r>
    <r>
      <rPr>
        <sz val="12"/>
        <color theme="1" tint="0.249977111117893"/>
        <rFont val="Calibri"/>
        <family val="2"/>
      </rPr>
      <t xml:space="preserve"> 5 outstanding recommendations then it scores 2.
Otherwise, a score of 0 is given.</t>
    </r>
  </si>
  <si>
    <t>C.A.R.D.S</t>
  </si>
  <si>
    <t>&gt;= 7</t>
  </si>
  <si>
    <t>&lt;=4     &lt;7</t>
  </si>
  <si>
    <t>&lt;4</t>
  </si>
  <si>
    <t>Number of outstanding DIM audit recommendations</t>
  </si>
  <si>
    <r>
      <rPr>
        <u/>
        <sz val="12"/>
        <color theme="9" tint="-0.249977111117893"/>
        <rFont val="Calibri"/>
        <family val="2"/>
      </rPr>
      <t># Outstanding DIM recommendations:</t>
    </r>
    <r>
      <rPr>
        <sz val="12"/>
        <color theme="1" tint="0.249977111117893"/>
        <rFont val="Calibri"/>
        <family val="2"/>
      </rPr>
      <t xml:space="preserve"> 
If the unit has </t>
    </r>
    <r>
      <rPr>
        <sz val="12"/>
        <color theme="9" tint="-0.249977111117893"/>
        <rFont val="Calibri"/>
        <family val="2"/>
      </rPr>
      <t>less than or equal to</t>
    </r>
    <r>
      <rPr>
        <sz val="12"/>
        <color theme="1" tint="0.249977111117893"/>
        <rFont val="Calibri"/>
        <family val="2"/>
      </rPr>
      <t xml:space="preserve"> 5 outstanding recommendations then it scores 2.
Otherwise, a score of 0 is given.</t>
    </r>
  </si>
  <si>
    <t>Number of outstanding CO and Global Fund audit recommendations</t>
  </si>
  <si>
    <r>
      <rPr>
        <u/>
        <sz val="12"/>
        <color theme="9" tint="-0.249977111117893"/>
        <rFont val="Calibri"/>
        <family val="2"/>
      </rPr>
      <t># Outstanding CO &amp; GFATM recommendations:</t>
    </r>
    <r>
      <rPr>
        <sz val="12"/>
        <color theme="1" tint="0.249977111117893"/>
        <rFont val="Calibri"/>
        <family val="2"/>
      </rPr>
      <t xml:space="preserve"> 
If the unit has </t>
    </r>
    <r>
      <rPr>
        <sz val="12"/>
        <color theme="9" tint="-0.249977111117893"/>
        <rFont val="Calibri"/>
        <family val="2"/>
      </rPr>
      <t>less than or equal to</t>
    </r>
    <r>
      <rPr>
        <sz val="12"/>
        <color theme="1" tint="0.249977111117893"/>
        <rFont val="Calibri"/>
        <family val="2"/>
      </rPr>
      <t xml:space="preserve"> 2 outstanding recommendations then it scores 3.
Otherwise, a score of 0 is given.</t>
    </r>
  </si>
  <si>
    <t>Number of outstanding CO audit recommendations that have not been fully implemented for more than 18 months</t>
  </si>
  <si>
    <r>
      <rPr>
        <u/>
        <sz val="12"/>
        <color theme="9" tint="-0.249977111117893"/>
        <rFont val="Calibri"/>
        <family val="2"/>
      </rPr>
      <t># Outstanding CO recommendations not implemented for &gt; 18 months (Ageing EB Report):</t>
    </r>
    <r>
      <rPr>
        <sz val="12"/>
        <color theme="1" tint="0.249977111117893"/>
        <rFont val="Calibri"/>
        <family val="2"/>
      </rPr>
      <t xml:space="preserve"> 
If the unit has no outstanding recommendations then it scores </t>
    </r>
    <r>
      <rPr>
        <sz val="12"/>
        <color theme="9" tint="-0.249977111117893"/>
        <rFont val="Calibri"/>
        <family val="2"/>
      </rPr>
      <t>3</t>
    </r>
    <r>
      <rPr>
        <sz val="12"/>
        <color theme="1" tint="0.249977111117893"/>
        <rFont val="Calibri"/>
        <family val="2"/>
      </rPr>
      <t>.
Otherwise, a score of 0 is given.</t>
    </r>
  </si>
  <si>
    <t>Timeliness of NEX liquidations and non-violation of both 80% rule and the deadlines set in the periodical closure messages</t>
  </si>
  <si>
    <t>Percentage of outstanding NEX advances liquidated within the ended quarter</t>
  </si>
  <si>
    <r>
      <t xml:space="preserve">At least 80% of outstanding NEX advances were liquidated during the ended quarter scores 5.                                                                                                                                                                                                 Between 60% </t>
    </r>
    <r>
      <rPr>
        <sz val="12"/>
        <color theme="9" tint="-0.249977111117893"/>
        <rFont val="Calibri"/>
        <family val="2"/>
      </rPr>
      <t>to</t>
    </r>
    <r>
      <rPr>
        <sz val="12"/>
        <color theme="1" tint="0.249977111117893"/>
        <rFont val="Calibri"/>
        <family val="2"/>
      </rPr>
      <t xml:space="preserve"> </t>
    </r>
    <r>
      <rPr>
        <sz val="12"/>
        <color theme="9" tint="-0.249977111117893"/>
        <rFont val="Calibri"/>
        <family val="2"/>
      </rPr>
      <t>less than</t>
    </r>
    <r>
      <rPr>
        <sz val="12"/>
        <color theme="1" tint="0.249977111117893"/>
        <rFont val="Calibri"/>
        <family val="2"/>
      </rPr>
      <t xml:space="preserve"> 80% of NEX advances were liquidated during the ended quarter scores 3.                                                                                                                                                                                                                  Between 40% </t>
    </r>
    <r>
      <rPr>
        <sz val="12"/>
        <color theme="9" tint="-0.249977111117893"/>
        <rFont val="Calibri"/>
        <family val="2"/>
      </rPr>
      <t>to</t>
    </r>
    <r>
      <rPr>
        <sz val="12"/>
        <color theme="1" tint="0.249977111117893"/>
        <rFont val="Calibri"/>
        <family val="2"/>
      </rPr>
      <t xml:space="preserve"> </t>
    </r>
    <r>
      <rPr>
        <sz val="12"/>
        <color theme="9" tint="-0.249977111117893"/>
        <rFont val="Calibri"/>
        <family val="2"/>
      </rPr>
      <t>less than</t>
    </r>
    <r>
      <rPr>
        <sz val="12"/>
        <color theme="1" tint="0.249977111117893"/>
        <rFont val="Calibri"/>
        <family val="2"/>
      </rPr>
      <t xml:space="preserve"> 60% of NEX advances were liquidated during the ended quarter scores 2.                                                                                                                   Between 20% </t>
    </r>
    <r>
      <rPr>
        <sz val="12"/>
        <color theme="9" tint="-0.249977111117893"/>
        <rFont val="Calibri"/>
        <family val="2"/>
      </rPr>
      <t>to</t>
    </r>
    <r>
      <rPr>
        <sz val="12"/>
        <color theme="1" tint="0.249977111117893"/>
        <rFont val="Calibri"/>
        <family val="2"/>
      </rPr>
      <t xml:space="preserve"> </t>
    </r>
    <r>
      <rPr>
        <sz val="12"/>
        <color theme="9" tint="-0.249977111117893"/>
        <rFont val="Calibri"/>
        <family val="2"/>
      </rPr>
      <t>less than</t>
    </r>
    <r>
      <rPr>
        <sz val="12"/>
        <color theme="1" tint="0.249977111117893"/>
        <rFont val="Calibri"/>
        <family val="2"/>
      </rPr>
      <t xml:space="preserve"> 40% of NEX advances were liquidated during the ended quarter scores 1.                                                                                                                    Less than 20% of NEX advances were liquidated during the ended quarter scores 0.                                                                                                                                                                                                                                                                     </t>
    </r>
  </si>
  <si>
    <t>ATLAS reports (NEX Advances Aging Report); MPNs (CFRA periodical closure messages)</t>
  </si>
  <si>
    <t xml:space="preserve">&lt;=4     &lt;7 </t>
  </si>
  <si>
    <t>Percentage of prior period outstanding NEX advances liquidated within the ended quarter</t>
  </si>
  <si>
    <r>
      <t xml:space="preserve">All outstanding NEX advances prior to the quarter are fully liquidated results in a score of 5.                                                                                                                                                                       Between 80% </t>
    </r>
    <r>
      <rPr>
        <sz val="12"/>
        <color theme="9" tint="-0.249977111117893"/>
        <rFont val="Calibri"/>
        <family val="2"/>
      </rPr>
      <t>to less than</t>
    </r>
    <r>
      <rPr>
        <sz val="12"/>
        <color theme="1" tint="0.249977111117893"/>
        <rFont val="Calibri"/>
        <family val="2"/>
      </rPr>
      <t xml:space="preserve"> 100% of NEX advances were liquidated on time for the ended quarter scores 3.                                                                                                                                                                                                                                 Otherwise, a score of 0 is given.                                                                                                                                                  </t>
    </r>
  </si>
  <si>
    <t>Timeliness of the submission of inventory certifications</t>
  </si>
  <si>
    <t>Confirmation of the physical date on time and within the window in the SharePoint</t>
  </si>
  <si>
    <r>
      <t xml:space="preserve">Submission of  </t>
    </r>
    <r>
      <rPr>
        <sz val="12"/>
        <color theme="9" tint="-0.249977111117893"/>
        <rFont val="Calibri"/>
        <family val="2"/>
      </rPr>
      <t>Inventory Count date</t>
    </r>
    <r>
      <rPr>
        <sz val="12"/>
        <color theme="1" tint="0.249977111117893"/>
        <rFont val="Calibri"/>
        <family val="2"/>
      </rPr>
      <t xml:space="preserve"> on time in the SharePoint scores 2.                                                                                                                                                                                   Submission of the </t>
    </r>
    <r>
      <rPr>
        <sz val="12"/>
        <color theme="9" tint="-0.249977111117893"/>
        <rFont val="Calibri"/>
        <family val="2"/>
      </rPr>
      <t>Inventory Count date</t>
    </r>
    <r>
      <rPr>
        <sz val="12"/>
        <color rgb="FFFFC000"/>
        <rFont val="Calibri"/>
        <family val="2"/>
      </rPr>
      <t xml:space="preserve"> </t>
    </r>
    <r>
      <rPr>
        <sz val="12"/>
        <color theme="9" tint="-0.249977111117893"/>
        <rFont val="Calibri"/>
        <family val="2"/>
      </rPr>
      <t>after deadline</t>
    </r>
    <r>
      <rPr>
        <sz val="12"/>
        <color theme="1" tint="0.249977111117893"/>
        <rFont val="Calibri"/>
        <family val="2"/>
      </rPr>
      <t xml:space="preserve"> in the SharePoint scores 1.                                                                                                                                                                  Otherwise, a score of 0 is given.     </t>
    </r>
  </si>
  <si>
    <t>FBA SharePoint; MPNs (CFRA periodical closure messages)</t>
  </si>
  <si>
    <t>Financial Closure SharePoint</t>
  </si>
  <si>
    <t>&gt;3</t>
  </si>
  <si>
    <t xml:space="preserve"> &lt;=2     &lt;=3   </t>
  </si>
  <si>
    <t>Submission and upload in the SharePoint of the Inventory Certification(s) by the indicated deadline</t>
  </si>
  <si>
    <r>
      <t xml:space="preserve">Submission of the completed </t>
    </r>
    <r>
      <rPr>
        <sz val="12"/>
        <color theme="9" tint="-0.249977111117893"/>
        <rFont val="Calibri"/>
        <family val="2"/>
      </rPr>
      <t xml:space="preserve">Inventory </t>
    </r>
    <r>
      <rPr>
        <sz val="12"/>
        <color theme="1" tint="0.249977111117893"/>
        <rFont val="Calibri"/>
        <family val="2"/>
      </rPr>
      <t xml:space="preserve">Certifications on time in the SharePoint scores 3.                                                                                                                                                                                  Submission of the Certifications </t>
    </r>
    <r>
      <rPr>
        <sz val="12"/>
        <color theme="9" tint="-0.249977111117893"/>
        <rFont val="Calibri"/>
        <family val="2"/>
      </rPr>
      <t>after deadline</t>
    </r>
    <r>
      <rPr>
        <sz val="12"/>
        <color theme="1" tint="0.249977111117893"/>
        <rFont val="Calibri"/>
        <family val="2"/>
      </rPr>
      <t xml:space="preserve"> in the SharePoint scores 1.                                                                                                                                                                  Otherwise, a score of 0 is given.     </t>
    </r>
  </si>
  <si>
    <t>Asset Certification</t>
  </si>
  <si>
    <t>Timeliness of the submission of asset certifications</t>
  </si>
  <si>
    <t>Submission to ASD of the midyear asset certification by the indicated deadline</t>
  </si>
  <si>
    <r>
      <t xml:space="preserve">Submission of the completed Certifications on time to ASD </t>
    </r>
    <r>
      <rPr>
        <sz val="12"/>
        <color theme="9" tint="-0.249977111117893"/>
        <rFont val="Calibri"/>
        <family val="2"/>
      </rPr>
      <t>or  Certification submission is not required for that quarter,</t>
    </r>
    <r>
      <rPr>
        <sz val="12"/>
        <color theme="1" tint="0.249977111117893"/>
        <rFont val="Calibri"/>
        <family val="2"/>
      </rPr>
      <t xml:space="preserve">  scores 5.                                                                                                                       
Submission of the Certifications </t>
    </r>
    <r>
      <rPr>
        <sz val="12"/>
        <color theme="9" tint="-0.249977111117893"/>
        <rFont val="Calibri"/>
        <family val="2"/>
      </rPr>
      <t>after deadline</t>
    </r>
    <r>
      <rPr>
        <sz val="12"/>
        <color theme="1" tint="0.249977111117893"/>
        <rFont val="Calibri"/>
        <family val="2"/>
      </rPr>
      <t xml:space="preserve"> </t>
    </r>
    <r>
      <rPr>
        <sz val="12"/>
        <color rgb="FFFF0000"/>
        <rFont val="Calibri"/>
        <family val="2"/>
      </rPr>
      <t xml:space="preserve"> </t>
    </r>
    <r>
      <rPr>
        <sz val="12"/>
        <rFont val="Calibri"/>
        <family val="2"/>
      </rPr>
      <t xml:space="preserve">to ASD </t>
    </r>
    <r>
      <rPr>
        <sz val="12"/>
        <color theme="1" tint="0.249977111117893"/>
        <rFont val="Calibri"/>
        <family val="2"/>
      </rPr>
      <t xml:space="preserve">scores 3.                                                                                                                                                                                                              Othewise, a score of 0 is given.     </t>
    </r>
  </si>
  <si>
    <t>ASD Periodical Closure messages</t>
  </si>
  <si>
    <t>Collected CO submissions to ASD</t>
  </si>
  <si>
    <r>
      <rPr>
        <b/>
        <sz val="16"/>
        <color theme="9" tint="-0.249977111117893"/>
        <rFont val="Calibri"/>
        <family val="2"/>
      </rPr>
      <t>=5</t>
    </r>
  </si>
  <si>
    <r>
      <rPr>
        <b/>
        <sz val="16"/>
        <color theme="9" tint="-0.249977111117893"/>
        <rFont val="Calibri"/>
        <family val="2"/>
      </rPr>
      <t>=3</t>
    </r>
  </si>
  <si>
    <t>Consolidation</t>
  </si>
  <si>
    <t>Mock up:</t>
  </si>
  <si>
    <t>Optimal</t>
  </si>
  <si>
    <t>Acclaim</t>
  </si>
  <si>
    <t>Concern</t>
  </si>
  <si>
    <t>Watch</t>
  </si>
  <si>
    <t>Data Quality</t>
  </si>
  <si>
    <t>Project Management</t>
  </si>
  <si>
    <t>A/c Closure</t>
  </si>
  <si>
    <t>&gt;= 86</t>
  </si>
  <si>
    <t>60=&lt;x&lt;86</t>
  </si>
  <si>
    <t>WATCH</t>
  </si>
  <si>
    <t>&lt; 60</t>
  </si>
  <si>
    <t>Definition</t>
  </si>
  <si>
    <t>How to calculate it</t>
  </si>
  <si>
    <t>CO Performance Indicators</t>
  </si>
  <si>
    <t>1. Table 1: should be updated on a quaterly or annual basis depending on the type of indicators.
2. Table 2: Data can be copy/pasted from the data sent by RBA. These data has been added in order to have a full picture in one location of the Performance of the CO.
Definition for each indicators are provided using the link provided:
1. Key Performance Indicators - Tab Name: KPI
2. CO Performance Indicators - Tab Name: CO_Indic</t>
  </si>
  <si>
    <t>Updated on a Annual and quaterly basis</t>
  </si>
  <si>
    <t xml:space="preserve">Provides an Annual Overview of all corporate and CO programmatic deadlines as well as specifics events. </t>
  </si>
  <si>
    <t>Resources</t>
  </si>
  <si>
    <t>Provides an overview of the unit AWP implementation together with specific indicator to analyze it's implementation.
Provides an overview of the NIM Advances</t>
  </si>
  <si>
    <t>Annual and quarterly update</t>
  </si>
  <si>
    <t>Annual and quaterly update</t>
  </si>
  <si>
    <t>Provides an overview of the Filed monitoring visit for the year for each unit</t>
  </si>
  <si>
    <t>Multi-annual and quarterly update</t>
  </si>
  <si>
    <t>Provides an overview of the surveys, Studies and research to be conducted during the programme cycle.</t>
  </si>
  <si>
    <t>Enter the list of surveys, studies and research to be conducted for the 5 years of your programme. One line per survey Enter both the start date and end date. If a similar Study will be repeated several times, enter the multiple start date and end date.
Data entered in the below table, will automaticaly fill the corresponding section in the Management Calendar.</t>
  </si>
  <si>
    <t>Comments and Notes</t>
  </si>
  <si>
    <t>Project it belongs to
 (if any)</t>
  </si>
  <si>
    <t>total budget</t>
  </si>
  <si>
    <t>Fund source</t>
  </si>
  <si>
    <t>Linked to other table/data</t>
  </si>
  <si>
    <t>Management Calendar</t>
  </si>
  <si>
    <r>
      <t xml:space="preserve">This table is made to plan for the Surveys, Studies and research that will be conducted over the programme cycle, whether it is to collect data for indicaotrs or for another purpose.
In columns A, B, C and D fill the name of the survey, the unit, the project(s) it belongs to and the focal point
Columns E to N: fill the start date and end date of the survey. If the survey is to be conducted sevral times, please enter the different start date and end date.
Columns O and P: enter the planned budget and the fund source
Column Q: enter any comments or notes you might need.
</t>
    </r>
    <r>
      <rPr>
        <b/>
        <u/>
        <sz val="11"/>
        <color theme="1"/>
        <rFont val="Calibri"/>
        <family val="2"/>
        <scheme val="minor"/>
      </rPr>
      <t xml:space="preserve">
Filling this table will automatically fill the corresponding section in the management calendar.</t>
    </r>
  </si>
  <si>
    <t>dates at which the survey, study, research should be conducted
(showing as dd/mm/yyyy)</t>
  </si>
  <si>
    <t>Provides an overview of the PQA to be conducted during the year</t>
  </si>
  <si>
    <t>1. Enter the full list of development Project (per Atlas Project/Award ID) 
2. Enter the type of PQA conducted in 2017.
3. Enter any adidtional project that should be submitted to PQA in 2018, including Projects starting in 2018 .
4. Fill the end date of the project: date of operational closure (column F)
5. Based on the end date of the project and using the guide in the following sheet (Type of assessment for 2018), identify (in column E) for each project the type of assesment to be conducted in 2018
6. Enter (in column J) the date when the project board or LPAC will be conducted.
7. Based on the Project Board date, enter (in column I) the date the PQA should be organized. It is recommended to conduct the PQA one month before the Project Board.
8. Identify (in Column G and H) the QA assessor and QA Approver)
Column K should be use to monitor the implementation of this Action Plan.</t>
  </si>
  <si>
    <t>Page Name &amp; Tab Name
(click on the below name to directl access the page)</t>
  </si>
  <si>
    <t>Annually</t>
  </si>
  <si>
    <t>Provides some Statistics about the Joint Monitoring Missions, the planned Evaluations and the CPD Indicators</t>
  </si>
  <si>
    <t>Annual Target without data</t>
  </si>
  <si>
    <t>Joint Monitoring mission and CPD Performance Tracking Table.</t>
  </si>
  <si>
    <t>Anytime</t>
  </si>
  <si>
    <t>Provides links to usefull resources</t>
  </si>
  <si>
    <t>Add any links that you might find useful</t>
  </si>
  <si>
    <t>At the beginning of the Programme cycle and Annually</t>
  </si>
  <si>
    <t>Provides an overview of the results achieved under a specific outcome</t>
  </si>
  <si>
    <t>Provides an overview of the results achieved under a specific output</t>
  </si>
  <si>
    <t xml:space="preserve">Pages have been created for 4 Outcomes. If exceptionnaly a 5th outcome, then you can copy from outcome 1 using the right-click on the tab Name &gt; move or copy &gt; select Create a  copy. Once you have copy the page, change the Outcome numbering in the Tab name (right click &gt; rename) and the page itself using the drop down list. The rest of the data will fill automatically.
If your CPD has less than 4 Outcomes, simply delete the unnecessary pages.
The outcome name, signature solution, indicators will fill automatically based on information provided in other pages. For the indicators, you will have to delete the extra lines.
At the begining of your Programme cycle, you will have to enter the targets for this specific Outcome.
This page also include a reporting section that should be filled each year. The questions are similar to the one in the ROAR. So once filled you can use it for your ROAR reporting. 
</t>
  </si>
  <si>
    <t xml:space="preserve">Pages have been created as examples for 3 Outputs. To create additional Output pages, go to the output 1.1 page. On the Tab Name, do a right-click &gt; move or copy &gt; select Create a copy. Once you have copy the page, change the Output numbering in the Tab name (right click &gt; rename) and the page itself using the drop down list.. The rest of the data will fill automatically.
The outcome name, signature solution, indicators will fill automatically based on information provided in other pages. For the indicators, you will have to delete the extra lines.
At the begining of your Programme cycle, you will have to enter the targets for this specific Outcome.
This page also include a reporting section that should be filled each year. The questions are similar to the one in the ROAR. So once filled you can use it for your ROAR reporting. 
</t>
  </si>
  <si>
    <t>Indicators Numbering</t>
  </si>
  <si>
    <t xml:space="preserve">3-Statistics of CPD Indicators for </t>
  </si>
  <si>
    <r>
      <rPr>
        <b/>
        <i/>
        <sz val="12"/>
        <color theme="1"/>
        <rFont val="Calibri"/>
        <family val="2"/>
        <scheme val="minor"/>
      </rPr>
      <t>Number of indicators planned for the year</t>
    </r>
    <r>
      <rPr>
        <i/>
        <sz val="12"/>
        <color theme="1"/>
        <rFont val="Calibri"/>
        <family val="2"/>
        <scheme val="minor"/>
      </rPr>
      <t xml:space="preserve">
(indicator for which a Milestone has been set for the year)</t>
    </r>
  </si>
  <si>
    <t>Annual Target partially achieved (≥50% &amp; &lt; 70%)
for indicators planned for the year</t>
  </si>
  <si>
    <r>
      <t xml:space="preserve">Annual Target not achieved ( &lt; 50%)
</t>
    </r>
    <r>
      <rPr>
        <i/>
        <sz val="12"/>
        <color rgb="FFFF0000"/>
        <rFont val="Calibri"/>
        <family val="2"/>
        <scheme val="minor"/>
      </rPr>
      <t>for indicators planned for the year</t>
    </r>
  </si>
  <si>
    <t>Annual Target achieved (≥70%)
for indicators planned for the year</t>
  </si>
  <si>
    <t>Key Performance Indicators (KPI) - HQ Definitions</t>
  </si>
  <si>
    <t>HACT
activies</t>
  </si>
  <si>
    <r>
      <t xml:space="preserve">This Guide will explain the objective/purpose of each page and provide explaination on how to complete it.
This tool is made to work as a webpage would do, with a navigation pan and Hyperlink/shortcut included in some pages. For the tool to work properly, </t>
    </r>
    <r>
      <rPr>
        <b/>
        <sz val="12"/>
        <color rgb="FFFF0000"/>
        <rFont val="Calibri"/>
        <family val="2"/>
        <scheme val="minor"/>
      </rPr>
      <t>you should first fill the pages shown below in Green, as once they are filled, other data will automatically get filled.</t>
    </r>
  </si>
  <si>
    <t>Results Oriented Annual Report</t>
  </si>
  <si>
    <t>Angola</t>
  </si>
  <si>
    <t>Benin</t>
  </si>
  <si>
    <t>Botswana</t>
  </si>
  <si>
    <t>Burkina Faso</t>
  </si>
  <si>
    <t>Burundi</t>
  </si>
  <si>
    <t>Cameroon, Republic of</t>
  </si>
  <si>
    <t>Cape Verde</t>
  </si>
  <si>
    <t>Central African Republic</t>
  </si>
  <si>
    <t>Chad</t>
  </si>
  <si>
    <t>Comoros</t>
  </si>
  <si>
    <t>Congo</t>
  </si>
  <si>
    <t>Democratic Republic of the Congo</t>
  </si>
  <si>
    <t>Côte d’Ivoire</t>
  </si>
  <si>
    <t>Equatorial Guinea</t>
  </si>
  <si>
    <t>Eritrea</t>
  </si>
  <si>
    <t>Ethiopia</t>
  </si>
  <si>
    <t>Gabon</t>
  </si>
  <si>
    <t>Gambia</t>
  </si>
  <si>
    <t>Ghana</t>
  </si>
  <si>
    <t>Guinea</t>
  </si>
  <si>
    <t>Guinea-Bissau</t>
  </si>
  <si>
    <t>Kenya</t>
  </si>
  <si>
    <t>Lesotho</t>
  </si>
  <si>
    <t>Liberia</t>
  </si>
  <si>
    <t>Madagascar</t>
  </si>
  <si>
    <t>Malawi</t>
  </si>
  <si>
    <t>Mali</t>
  </si>
  <si>
    <t>Mauritania</t>
  </si>
  <si>
    <t>Mauritius</t>
  </si>
  <si>
    <t>Mozambique</t>
  </si>
  <si>
    <t>Namibia</t>
  </si>
  <si>
    <t>Niger</t>
  </si>
  <si>
    <t>Nigeria</t>
  </si>
  <si>
    <t>Rwanda</t>
  </si>
  <si>
    <t>Sao Tome and Principe</t>
  </si>
  <si>
    <t>Senegal</t>
  </si>
  <si>
    <t>Seychelles</t>
  </si>
  <si>
    <t>Sierra Leone</t>
  </si>
  <si>
    <t>South Africa</t>
  </si>
  <si>
    <t>South Sudan, Republic of</t>
  </si>
  <si>
    <t>Swaziland</t>
  </si>
  <si>
    <t>Tanzania, United Republic of</t>
  </si>
  <si>
    <t>Togo</t>
  </si>
  <si>
    <t>Uganda</t>
  </si>
  <si>
    <t>Zambia</t>
  </si>
  <si>
    <t>Zimbabwe</t>
  </si>
  <si>
    <t>AGO</t>
  </si>
  <si>
    <t>GMB</t>
  </si>
  <si>
    <t>GIN</t>
  </si>
  <si>
    <t>BEN</t>
  </si>
  <si>
    <t>BWA</t>
  </si>
  <si>
    <t>GAB</t>
  </si>
  <si>
    <t>GHA</t>
  </si>
  <si>
    <t>BFA</t>
  </si>
  <si>
    <t>BDI</t>
  </si>
  <si>
    <t>CMR</t>
  </si>
  <si>
    <t>CPV</t>
  </si>
  <si>
    <t>CAF</t>
  </si>
  <si>
    <t>TCD</t>
  </si>
  <si>
    <t>COM</t>
  </si>
  <si>
    <t>COG</t>
  </si>
  <si>
    <t>COD</t>
  </si>
  <si>
    <t>CIV</t>
  </si>
  <si>
    <t>GNQ</t>
  </si>
  <si>
    <t>ERI</t>
  </si>
  <si>
    <t>ETH</t>
  </si>
  <si>
    <t>GNB</t>
  </si>
  <si>
    <t>KEN</t>
  </si>
  <si>
    <t>LSO</t>
  </si>
  <si>
    <t>LBR</t>
  </si>
  <si>
    <t>MDG</t>
  </si>
  <si>
    <t>MWI</t>
  </si>
  <si>
    <t>MLI</t>
  </si>
  <si>
    <t>MRT</t>
  </si>
  <si>
    <t>MUS</t>
  </si>
  <si>
    <t>MOZ</t>
  </si>
  <si>
    <t>NAM</t>
  </si>
  <si>
    <t>NER</t>
  </si>
  <si>
    <t>NGA</t>
  </si>
  <si>
    <t>RWA</t>
  </si>
  <si>
    <t>STP</t>
  </si>
  <si>
    <t>SEN</t>
  </si>
  <si>
    <t>SYC</t>
  </si>
  <si>
    <t>SLE</t>
  </si>
  <si>
    <t>ZAF</t>
  </si>
  <si>
    <t>SSD</t>
  </si>
  <si>
    <t>SWZ</t>
  </si>
  <si>
    <t>TZA</t>
  </si>
  <si>
    <t>TGO</t>
  </si>
  <si>
    <t>UGA</t>
  </si>
  <si>
    <t>ZMB</t>
  </si>
  <si>
    <t>ZWE</t>
  </si>
  <si>
    <t>Codes</t>
  </si>
  <si>
    <t>Units</t>
  </si>
  <si>
    <t>SP Linking</t>
  </si>
  <si>
    <t>https://app.powerbi.com/groups/me/reports/edd8a1f2-3344-4b20-8e3d-b862d5661a6e/ReportSectionfb9055d68d512b87e1eb</t>
  </si>
  <si>
    <t>Country</t>
  </si>
  <si>
    <t># of CPD Outputs</t>
  </si>
  <si>
    <t>bureau</t>
  </si>
  <si>
    <t>sp_outcome_title</t>
  </si>
  <si>
    <t>sp_outcome_description</t>
  </si>
  <si>
    <t>sp_outcome_description_long</t>
  </si>
  <si>
    <t>sp_output_title</t>
  </si>
  <si>
    <t>sp_output_description</t>
  </si>
  <si>
    <t>sp_output_description_long</t>
  </si>
  <si>
    <t>outcome_title</t>
  </si>
  <si>
    <t>outcome_description</t>
  </si>
  <si>
    <t>outcome_description_long</t>
  </si>
  <si>
    <t>output_title</t>
  </si>
  <si>
    <t>output_description_long</t>
  </si>
  <si>
    <t>RBA</t>
  </si>
  <si>
    <t>OUTCOME_1</t>
  </si>
  <si>
    <t>ADVANCE POVERTY ERADICATION IN ALL ITS FORMS AND DIMENSIONS</t>
  </si>
  <si>
    <t>OUTPUT_1.2.1</t>
  </si>
  <si>
    <t>Output 1.2.1</t>
  </si>
  <si>
    <t>1.2.1  Capacities at national and sub-national levels strengthened to promote inclusive local economic development and deliver basic services including HIV and related services</t>
  </si>
  <si>
    <t>OUTCOME_2</t>
  </si>
  <si>
    <t>ACCELERATE STRUCTURAL TRANSFORMATIONS FOR SUSTAINABLE DEVELOPMENT</t>
  </si>
  <si>
    <t>OUTPUT_2.2.1</t>
  </si>
  <si>
    <t>Output 2.2.1</t>
  </si>
  <si>
    <t>2.2.1 Use of digital technologies and big data enabled for improved public services and other government functions</t>
  </si>
  <si>
    <t>OUTPUT_2.1.2</t>
  </si>
  <si>
    <t>Output 2.1.2</t>
  </si>
  <si>
    <t>2.1.2 Capacities developed for progressive expansion of inclusive social protection systems</t>
  </si>
  <si>
    <t>OUTPUT_2.2.2</t>
  </si>
  <si>
    <t>Output 2.2.2</t>
  </si>
  <si>
    <t>2.2.2  Constitution-making, electoral and parliamentary processes and institutions strengthened to promote inclusion, transparency and accountability</t>
  </si>
  <si>
    <t>OUTPUT_2.2.3</t>
  </si>
  <si>
    <t>Output 2.2.3</t>
  </si>
  <si>
    <t>2.2.3 Capacities, functions and financing of rule of law and national human rights institutions and systems strengthened to expand access to justice and combat discrimination, with a focus on women and marginalised groups</t>
  </si>
  <si>
    <t>OUTPUT_2.4.1</t>
  </si>
  <si>
    <t>Output 2.4.1</t>
  </si>
  <si>
    <t>2.4.1 Gender-responsive legal and regulatory frameworks, policies and institutions strengthened, and solutions adopted, to address conservation, sustainable use and equitable benefit sharing of natural resources, in line with international conventions and national legislation</t>
  </si>
  <si>
    <t>OUTPUT_1.1.2</t>
  </si>
  <si>
    <t>Output 1.1.2</t>
  </si>
  <si>
    <t>1.1.2  Marginalized groups, particularly the poor, women, and people with disabilities and displaced are empowered to gain universal access to basic services and financial and non-financial assets to build productive capacities and benefit from sustainable livelihoods and jobs</t>
  </si>
  <si>
    <t>OUTPUT_1.6.1</t>
  </si>
  <si>
    <t>Output 1.6.1</t>
  </si>
  <si>
    <t>1.6.1  Country-led measures accelerated to advance gender equality and women’s empowerment</t>
  </si>
  <si>
    <t>Output 2.6</t>
  </si>
  <si>
    <t>Output 2.7</t>
  </si>
  <si>
    <t>Output 2.8</t>
  </si>
  <si>
    <t>Output 2.9</t>
  </si>
  <si>
    <t>Output 3.6</t>
  </si>
  <si>
    <t>OUTPUT_2.3.1</t>
  </si>
  <si>
    <t>Output 2.3.1</t>
  </si>
  <si>
    <t>2.3.1  Data and risk-informed development policies, plans, systems and financing incorporate integrated solutions to reduce disaster risks, enable climate change adaptation and mitigation, and prevent risk of conflict</t>
  </si>
  <si>
    <t>Output 1.6</t>
  </si>
  <si>
    <t>OUTPUT_2.1.1</t>
  </si>
  <si>
    <t>Output 2.1.1</t>
  </si>
  <si>
    <t>2.1.1  Low emission and climate resilient objectives addressed in national, sub-national and sectoral development plans and policies to promote economic diversification and green growth</t>
  </si>
  <si>
    <t>By 2022, all people, particularly the most vulnerable, benefit from enhanced national and local capacity to apply integrated and innovative approaches to the sustainable and participative management of natural resources and biodiversity, climate change adaptation and mitigation, and disaster-risk reduction.</t>
  </si>
  <si>
    <t>CPV_OUTPUT_2.1</t>
  </si>
  <si>
    <t>Selected institutions have strengthened technical and operational capacities to mainstream child and gender-sensitive disaster-risk reduction into national and local development policies</t>
  </si>
  <si>
    <t>CPV_OUTPUT_2.2</t>
  </si>
  <si>
    <t>Selected government institutions and local communities have enhanced technical capacity to implement climate change adaptation and mitigation measures</t>
  </si>
  <si>
    <t>CPV_OUTPUT_2.3</t>
  </si>
  <si>
    <t>Enhanced legal policy and institutional frameworks are in place for conservation sustainable use and access and benefit-sharing of natural resources biodiversity and ecosystems</t>
  </si>
  <si>
    <t>By 2022, all Cabo Verdeans of working age, particularly women and youth, benefit from decent work through economic transformation in key sectors, which leads to more sustainable and inclusive economic development</t>
  </si>
  <si>
    <t>CPV_OUTPUT_3.1</t>
  </si>
  <si>
    <t>The Ministries of Finance Economy and Employment have strengthened institutional capacity for the formulation and implementation of policies and programmes that harness the demographic dividend for inclusive and sustainable economic growth</t>
  </si>
  <si>
    <t>CPV_OUTPUT_3.2</t>
  </si>
  <si>
    <t>Young people and women have enhanced ability to secure employment including self-employment</t>
  </si>
  <si>
    <t>CPV_OUTPUT_3.3</t>
  </si>
  <si>
    <t>Municipalities have strengthened technical capacities to develop integrated and SDG-aligned territorial development strategies that promote local employment opportunities particularly for youth and women</t>
  </si>
  <si>
    <t>CPV_OUTPUT_3.4</t>
  </si>
  <si>
    <t>The Ministry of Family and Social Inclusion has enhanced technical capacity to ensure access to the social protection system by the most vulnerable groups particularly women and children.</t>
  </si>
  <si>
    <t>By 2022, Cabo Verdean citizens benefit from a system of democratic governance and public administration that is more effective, transparent, and participative</t>
  </si>
  <si>
    <t>CPV_OUTPUT_4.1</t>
  </si>
  <si>
    <t>Young people and women have enhanced capacities to engage in critical development issues and decision-making processes</t>
  </si>
  <si>
    <t>CPV_OUTPUT_4.2</t>
  </si>
  <si>
    <t>Public administrations at central and local levels are equipped with innovative strategies capacities and tools to adequately implement and monitor the country?s commitments to sustainable development.</t>
  </si>
  <si>
    <t>OUTPUT_1.2.2</t>
  </si>
  <si>
    <t>Output 1.2.2</t>
  </si>
  <si>
    <t>1.2.2  Enabling environment strengthened to expand public and private financing for the achievement of the SDGs</t>
  </si>
  <si>
    <t>CPV_OUTPUT_4.3</t>
  </si>
  <si>
    <t>The Government has enhanced technical capacity to establish and manage a partnership framework to mobilize financial and technical resources and to engage civil society and the private sector in the implementation of the SDGs</t>
  </si>
  <si>
    <t>By 2022, Cabo Verdeans, particularly women, youth and children, benefit from increased human security, improved social cohesion and a responsive and inclusive justice system that leads to the fulfilment of human rights</t>
  </si>
  <si>
    <t>CPV_OUTPUT_5.1</t>
  </si>
  <si>
    <t>Institutions at central and local levels have enhanced capacity to effectively implement national instruments for the promotion of gender equality and combating gender-based violence</t>
  </si>
  <si>
    <t>CPV_OUTPUT_5.2</t>
  </si>
  <si>
    <t>The justice system has enhanced capacity to promote human rights with a focus on women and children in contact with the law and greater efficiency in the judicial process</t>
  </si>
  <si>
    <t>Output 4.6</t>
  </si>
  <si>
    <t>Output 1.7</t>
  </si>
  <si>
    <t>Output 1.8</t>
  </si>
  <si>
    <t>Output 3.7</t>
  </si>
  <si>
    <t>Output 6.1</t>
  </si>
  <si>
    <t>Output 6.2</t>
  </si>
  <si>
    <t>Output 6.3</t>
  </si>
  <si>
    <t>Output 4.7</t>
  </si>
  <si>
    <r>
      <t xml:space="preserve">Results and Indicators
</t>
    </r>
    <r>
      <rPr>
        <b/>
        <sz val="18"/>
        <rFont val="Estrangelo Edessa"/>
        <family val="4"/>
      </rPr>
      <t>(click on the results or indicators to see the achievements)</t>
    </r>
  </si>
  <si>
    <t>Outcome number</t>
  </si>
  <si>
    <t>Outcome name</t>
  </si>
  <si>
    <t>Output Number</t>
  </si>
  <si>
    <t>Output Name</t>
  </si>
  <si>
    <t>Country Code</t>
  </si>
  <si>
    <t>Outcome list</t>
  </si>
  <si>
    <t>Number of output for each outcome</t>
  </si>
  <si>
    <t>Output 5.6</t>
  </si>
  <si>
    <t>Output 5.7</t>
  </si>
  <si>
    <t>Output 5.8</t>
  </si>
  <si>
    <t>Output 4.8</t>
  </si>
  <si>
    <t>Output 3.8</t>
  </si>
  <si>
    <t>Output 1.9</t>
  </si>
  <si>
    <t>Output 5.9</t>
  </si>
  <si>
    <t>Output 4.9</t>
  </si>
  <si>
    <t>Output 3.9</t>
  </si>
  <si>
    <t>Indicator 5.7.1</t>
  </si>
  <si>
    <t>Indicator 5.7.2</t>
  </si>
  <si>
    <t>Indicator 5.7.3</t>
  </si>
  <si>
    <t>Indicator 5.7.4</t>
  </si>
  <si>
    <t>Indicator 5.8.1</t>
  </si>
  <si>
    <t>Indicator 5.8.2</t>
  </si>
  <si>
    <t>Indicator 5.8.3</t>
  </si>
  <si>
    <t>Indicator 5.8.4</t>
  </si>
  <si>
    <t>Indicator 5.9.1</t>
  </si>
  <si>
    <t>Indicator 5.9.2</t>
  </si>
  <si>
    <t>Indicator 5.9.3</t>
  </si>
  <si>
    <t>Indicator 5.9.4</t>
  </si>
  <si>
    <t>Indicator 4.7.1</t>
  </si>
  <si>
    <t>Indicator 4.7.2</t>
  </si>
  <si>
    <t>Indicator 4.7.3</t>
  </si>
  <si>
    <t>Indicator 4.7.4</t>
  </si>
  <si>
    <t>Indicator 4.8.1</t>
  </si>
  <si>
    <t>Indicator 4.8.2</t>
  </si>
  <si>
    <t>Indicator 4.8.3</t>
  </si>
  <si>
    <t>Indicator 4.8.4</t>
  </si>
  <si>
    <t>Indicator 4.9.1</t>
  </si>
  <si>
    <t>Indicator 4.9.2</t>
  </si>
  <si>
    <t>Indicator 4.9.3</t>
  </si>
  <si>
    <t>Indicator 4.9.4</t>
  </si>
  <si>
    <t>Indicator 3.7.1</t>
  </si>
  <si>
    <t>Indicator 3.7.2</t>
  </si>
  <si>
    <t>Indicator 3.7.3</t>
  </si>
  <si>
    <t>Indicator 3.7.4</t>
  </si>
  <si>
    <t>Indicator 3.8.1</t>
  </si>
  <si>
    <t>Indicator 3.8.2</t>
  </si>
  <si>
    <t>Indicator 3.8.3</t>
  </si>
  <si>
    <t>Indicator 3.8.4</t>
  </si>
  <si>
    <t>Indicator 3.9.1</t>
  </si>
  <si>
    <t>Indicator 3.9.2</t>
  </si>
  <si>
    <t>Indicator 3.9.3</t>
  </si>
  <si>
    <t>Indicator 3.9.4</t>
  </si>
  <si>
    <t>Indicator 2.7.1</t>
  </si>
  <si>
    <t>Indicator 2.7.2</t>
  </si>
  <si>
    <t>Indicator 2.7.3</t>
  </si>
  <si>
    <t>Indicator 2.7.4</t>
  </si>
  <si>
    <t>Indicator 2.8.1</t>
  </si>
  <si>
    <t>Indicator 2.8.2</t>
  </si>
  <si>
    <t>Indicator 2.8.3</t>
  </si>
  <si>
    <t>Indicator 2.8.4</t>
  </si>
  <si>
    <t>Indicator 2.9.1</t>
  </si>
  <si>
    <t>Indicator 2.9.2</t>
  </si>
  <si>
    <t>Indicator 2.9.3</t>
  </si>
  <si>
    <t>Indicator 2.9.4</t>
  </si>
  <si>
    <t>Indicator 1.7.1</t>
  </si>
  <si>
    <t>Indicator 1.7.2</t>
  </si>
  <si>
    <t>Indicator 1.7.3</t>
  </si>
  <si>
    <t>Indicator 1.7.4</t>
  </si>
  <si>
    <t>Indicator 1.8.1</t>
  </si>
  <si>
    <t>Indicator 1.8.2</t>
  </si>
  <si>
    <t>Indicator 1.8.3</t>
  </si>
  <si>
    <t>Indicator 1.8.4</t>
  </si>
  <si>
    <t>Indicator 1.9.1</t>
  </si>
  <si>
    <t>Indicator 1.9.2</t>
  </si>
  <si>
    <t>Indicator 1.9.3</t>
  </si>
  <si>
    <t>Indicator 1.9.4</t>
  </si>
  <si>
    <t>Indicator wording</t>
  </si>
  <si>
    <t>Outcome or Output numbering</t>
  </si>
  <si>
    <t>Signature solution</t>
  </si>
  <si>
    <t>secondary area</t>
  </si>
  <si>
    <t>ROAR 2016</t>
  </si>
  <si>
    <t>2015 ROARS - FINAL SCORES</t>
  </si>
  <si>
    <t>DIFFERENCE</t>
  </si>
  <si>
    <t>2014 ROARS - FINAL SCORES</t>
  </si>
  <si>
    <t>IF PILOT SCORED ON ADDITIONAL CRITERIA</t>
  </si>
  <si>
    <t>2013 ROARS</t>
  </si>
  <si>
    <t>2012 ROARS</t>
  </si>
  <si>
    <t>2011 ROARS</t>
  </si>
  <si>
    <t>TREND</t>
  </si>
  <si>
    <t>Number</t>
  </si>
  <si>
    <t>TOTAL SCORE</t>
  </si>
  <si>
    <t>Original Score</t>
  </si>
  <si>
    <t>SUB-TOTAL: QUALITY OF REPORTING</t>
  </si>
  <si>
    <t>QUALITY OF REPORTING</t>
  </si>
  <si>
    <t>COMPLIANCE</t>
  </si>
  <si>
    <t xml:space="preserve">Original COMPLIANCE </t>
  </si>
  <si>
    <t>TOTAL SCORE NEW out of 30</t>
  </si>
  <si>
    <t>TOTAL SCORE OLD out of 20</t>
  </si>
  <si>
    <t>BY ROAR QUALITY, COMPLIANCE, PROGRAMME QUALITY</t>
  </si>
  <si>
    <t>BY SECTION</t>
  </si>
  <si>
    <t>2014 TO 2015 OLD SCORE</t>
  </si>
  <si>
    <t>TOTAL SCORE out of 20</t>
  </si>
  <si>
    <t>BY QUALITY &amp; COMPLIANCE</t>
  </si>
  <si>
    <t>2013 TO 2014</t>
  </si>
  <si>
    <t>2012 TO 2013</t>
  </si>
  <si>
    <t>2011 TO 2012</t>
  </si>
  <si>
    <t>2012 vs. 2011</t>
  </si>
  <si>
    <t>Outcomes</t>
  </si>
  <si>
    <t>acc/results</t>
  </si>
  <si>
    <t>pm</t>
  </si>
  <si>
    <t>iwp 1</t>
  </si>
  <si>
    <t>1wp 2</t>
  </si>
  <si>
    <t xml:space="preserve">m/ment </t>
  </si>
  <si>
    <t>Country name for formula</t>
  </si>
  <si>
    <t>Country code</t>
  </si>
  <si>
    <t>Region</t>
  </si>
  <si>
    <t>2016 = CPD YEAR X</t>
  </si>
  <si>
    <t>Language</t>
  </si>
  <si>
    <t xml:space="preserve">2016 compared to 2015 </t>
  </si>
  <si>
    <t>2015 to 2016 score difference</t>
  </si>
  <si>
    <t>RAG</t>
  </si>
  <si>
    <t>Subtotal</t>
  </si>
  <si>
    <t>Results language &amp; use of evidence</t>
  </si>
  <si>
    <t>Targeting</t>
  </si>
  <si>
    <t>Quality of evidence</t>
  </si>
  <si>
    <t>Compliance</t>
  </si>
  <si>
    <t>Quality</t>
  </si>
  <si>
    <t>Prog Quality</t>
  </si>
  <si>
    <t>Results Focus</t>
  </si>
  <si>
    <t>Evidence/Data</t>
  </si>
  <si>
    <t>Score /13</t>
  </si>
  <si>
    <t>Other</t>
  </si>
  <si>
    <t>POINTS</t>
  </si>
  <si>
    <t>O/Cs</t>
  </si>
  <si>
    <t>Indics</t>
  </si>
  <si>
    <t>English</t>
  </si>
  <si>
    <t>G</t>
  </si>
  <si>
    <t>Y</t>
  </si>
  <si>
    <t>R</t>
  </si>
  <si>
    <t>A</t>
  </si>
  <si>
    <t>French</t>
  </si>
  <si>
    <t>LG</t>
  </si>
  <si>
    <t>CAR</t>
  </si>
  <si>
    <t>Total2</t>
  </si>
  <si>
    <t>RAG3</t>
  </si>
  <si>
    <t>%4</t>
  </si>
  <si>
    <t>%5</t>
  </si>
  <si>
    <t>%6</t>
  </si>
  <si>
    <t>%7</t>
  </si>
  <si>
    <t>Compliance8</t>
  </si>
  <si>
    <t>%9</t>
  </si>
  <si>
    <t>Total10</t>
  </si>
  <si>
    <t>RAG11</t>
  </si>
  <si>
    <t>Total12</t>
  </si>
  <si>
    <t>RAG13</t>
  </si>
  <si>
    <t>%14</t>
  </si>
  <si>
    <t>Compliance15</t>
  </si>
  <si>
    <t>%16</t>
  </si>
  <si>
    <t>%17</t>
  </si>
  <si>
    <t>Compliance18</t>
  </si>
  <si>
    <t>Prog Quality19</t>
  </si>
  <si>
    <t>Column20</t>
  </si>
  <si>
    <t>Total21</t>
  </si>
  <si>
    <t>RAG22</t>
  </si>
  <si>
    <t>Quality23</t>
  </si>
  <si>
    <t>%24</t>
  </si>
  <si>
    <t>Compliance25</t>
  </si>
  <si>
    <t>%26</t>
  </si>
  <si>
    <t>Results Focus27</t>
  </si>
  <si>
    <t>Evidence/Data28</t>
  </si>
  <si>
    <t>Compliance29</t>
  </si>
  <si>
    <t>%30</t>
  </si>
  <si>
    <t>Column31</t>
  </si>
  <si>
    <t>Total32</t>
  </si>
  <si>
    <t>RAG33</t>
  </si>
  <si>
    <t>Quality34</t>
  </si>
  <si>
    <t>%35</t>
  </si>
  <si>
    <t>Compliance36</t>
  </si>
  <si>
    <t>%37</t>
  </si>
  <si>
    <t>Results Focus38</t>
  </si>
  <si>
    <t>Evidence/Data39</t>
  </si>
  <si>
    <t>Column40</t>
  </si>
  <si>
    <t>Total41</t>
  </si>
  <si>
    <t>RAG42</t>
  </si>
  <si>
    <t>Quality43</t>
  </si>
  <si>
    <t>%44</t>
  </si>
  <si>
    <t>Compliance45</t>
  </si>
  <si>
    <t>%46</t>
  </si>
  <si>
    <t>Results Focus47</t>
  </si>
  <si>
    <t>Evidence/Data48</t>
  </si>
  <si>
    <t>Other49</t>
  </si>
  <si>
    <t>Column50</t>
  </si>
  <si>
    <t>Total51</t>
  </si>
  <si>
    <t>RAG52</t>
  </si>
  <si>
    <t>Quality53</t>
  </si>
  <si>
    <t>%54</t>
  </si>
  <si>
    <t>Compliance55</t>
  </si>
  <si>
    <t>%56</t>
  </si>
  <si>
    <t>Results Focus57</t>
  </si>
  <si>
    <t>Evidence/Data58</t>
  </si>
  <si>
    <t>Other59</t>
  </si>
  <si>
    <t>(total of 30)</t>
  </si>
  <si>
    <t>(total of 20)</t>
  </si>
  <si>
    <t>RAG2023</t>
  </si>
  <si>
    <t>RAG2021</t>
  </si>
  <si>
    <t>RAG2020</t>
  </si>
  <si>
    <t>RAG2019</t>
  </si>
  <si>
    <t>RAG2018</t>
  </si>
  <si>
    <t>RAG2017</t>
  </si>
  <si>
    <t>RAG2016</t>
  </si>
  <si>
    <t>RAG2015</t>
  </si>
  <si>
    <t>RAG2014</t>
  </si>
  <si>
    <t>RAG2013</t>
  </si>
  <si>
    <t>RAG2012</t>
  </si>
  <si>
    <t>RAG2011</t>
  </si>
  <si>
    <t>Other60</t>
  </si>
  <si>
    <t>RAG2</t>
  </si>
  <si>
    <t>RAG23</t>
  </si>
  <si>
    <t>Consult your ROAR</t>
  </si>
  <si>
    <t xml:space="preserve">CO </t>
  </si>
  <si>
    <t>CPD Start Date</t>
  </si>
  <si>
    <t>CPD End Date</t>
  </si>
  <si>
    <t>CO Code</t>
  </si>
  <si>
    <t>Indicator 1.7</t>
  </si>
  <si>
    <t>Indicator 1.5.5</t>
  </si>
  <si>
    <t xml:space="preserve">SP Indicator </t>
  </si>
  <si>
    <t>CO CDP Period</t>
  </si>
  <si>
    <t xml:space="preserve">Proportion of municipalities that incorporate and implement principles of sustainable urban development in the planning process </t>
  </si>
  <si>
    <t>Percentage of selected municipalities that integrate resilience and adaptive capacity to climate-related hazards and natural disasters in their development strategies</t>
  </si>
  <si>
    <t xml:space="preserve">Rate of integration of renewable energy for electricity production </t>
  </si>
  <si>
    <t>Number of informal production units by activity sector, gender and age of owne</t>
  </si>
  <si>
    <t>Unemployment rate (over 15 years) by sex/age/area of residence</t>
  </si>
  <si>
    <t>Proportion of jobs in selected sectors of total jobs</t>
  </si>
  <si>
    <t>Number of national and local government programmes elaborated and implemented with results-based management approach</t>
  </si>
  <si>
    <t xml:space="preserve">Percentage of gendersensitive local and national budget lines </t>
  </si>
  <si>
    <t>Percentage of women elected to parliament and local government</t>
  </si>
  <si>
    <t>Number of functional participation mechanisms for identification of priorities or public policies at national and local levels</t>
  </si>
  <si>
    <t xml:space="preserve">Functionality of a Resource Mobilization and Partnership Development mechanism </t>
  </si>
  <si>
    <t>Number of formal, signed partnership agreements (SouthSouth, triangular)</t>
  </si>
  <si>
    <t xml:space="preserve">Number of CSOs that participate in the formulation and monitoring of development plans, budgets and public policies </t>
  </si>
  <si>
    <t>Number of national SDGs progress reports submitted</t>
  </si>
  <si>
    <t>Indicator 4.7</t>
  </si>
  <si>
    <t>Indicator 4.8</t>
  </si>
  <si>
    <t xml:space="preserve">Proportion of women and girls who are victims of gender-based violence (by age/area of residence) </t>
  </si>
  <si>
    <t xml:space="preserve">Percentage of universal periodic review (UPR) recommendations implemented </t>
  </si>
  <si>
    <t>Percentage of court cases with free legal support</t>
  </si>
  <si>
    <t>Percentage of selected national institutions that integrate risk reduction in their policies, strategies and budgets with a gender perspective</t>
  </si>
  <si>
    <t>Percentage of municipalities that integrate child and gender-sensitive risk information including climate risk in the plans, strategies and budgets</t>
  </si>
  <si>
    <t>Existence of an integrated strategy for risk and vulnerability reduction through water, sanitation and hygiene in schools</t>
  </si>
  <si>
    <t>Number of municipalities that adopt gendersensitive, climate-smart practices for sustainable use of water resources in Joint Office-supported programmes</t>
  </si>
  <si>
    <t>Number of municipalities carrying out mandatory enforcement of the new energy efficiency code</t>
  </si>
  <si>
    <t>Number of institutional policy frameworks in place for conservation, sustainable use of natural resources, biodiversity and ecosystem</t>
  </si>
  <si>
    <t xml:space="preserve">Number of terrestrial and marine areas of global importance that have management instruments in place for conservation,  sustainable  use  and  valorization  of biodiversity and ecosystem </t>
  </si>
  <si>
    <t>Percentage of tourism operators doing business in protected areas complying with national standards for sustainable tourism</t>
  </si>
  <si>
    <t xml:space="preserve">Extent to which sector programmes related to the promotion of economic growth are pro-poor, gender- and age-sensitive  </t>
  </si>
  <si>
    <t xml:space="preserve">Number of analyses of the implications of the demographic dividend elaborated and used in public policymaking </t>
  </si>
  <si>
    <t xml:space="preserve">Number of child poverty analyses elaborated and used in public policymaking </t>
  </si>
  <si>
    <t xml:space="preserve">Number of young people and women that successfully complete technical and vocational training courses  </t>
  </si>
  <si>
    <t>Percentage of youth beneficiaries and women of employment and entrepreneurship programmes integrated 
in the labour market within three years</t>
  </si>
  <si>
    <t xml:space="preserve">Percentage of members of local development 
platforms that are young women and men 
</t>
  </si>
  <si>
    <t xml:space="preserve">Number of elaborated territorial local economic development strategies that explicitly promote employment opportunities for youth and women </t>
  </si>
  <si>
    <t>Existence of a functional integrated system for monitoring and evaluating the social protection programme</t>
  </si>
  <si>
    <t>Extent to which policy and institutional reforms increase access to social protection targeting the poor at municipal level (disaggregated by sex, rural and urban)</t>
  </si>
  <si>
    <t>Extent to which women’s groups and youth groups have strengthened capacity to engage in critical development issues</t>
  </si>
  <si>
    <t>Number of girls and boys leading within civic engagement initiatives at national or local level in the context of the sustainable development goals.</t>
  </si>
  <si>
    <t xml:space="preserve">Number of mechanisms at national and local levels that facilitate the participation of young people and 
adolescents in decision-making processes 
</t>
  </si>
  <si>
    <t>Number of national and municipal reports that use updated and disaggregated data to monitor progress on sustainable development targets</t>
  </si>
  <si>
    <t>Number of national and selected sectoral development plans integrating population considerations and the demographic dividend</t>
  </si>
  <si>
    <t>Number of selected sector plans that integrate childsensitive indicators and targets</t>
  </si>
  <si>
    <t xml:space="preserve">Extent to which the sustainable development financing strategy with related coordination tools is elaborated </t>
  </si>
  <si>
    <t xml:space="preserve">Number of new partnerships accessed to support the realization of children´s rights in Agenda 2030 </t>
  </si>
  <si>
    <t xml:space="preserve">Number of new technical and financial partnership accessed to support national implementation of the ICPD 
areas in the context of Agenda 2030 
</t>
  </si>
  <si>
    <t>Number of municipalities that undertake genderresponsive planning and monitoring of service delivery</t>
  </si>
  <si>
    <t xml:space="preserve">Percentage of health and education professionals and police with competencies on GBV prevention and response  </t>
  </si>
  <si>
    <t xml:space="preserve">Number of community-based organizations capacitated with training and tools in C4D for behavioural change on gender stereotyping and discrimination affecting children and adolescents </t>
  </si>
  <si>
    <t xml:space="preserve">Number of institutions and interministerial mechanisms effectively monitoring UPR recommendations and reporting on human rights instruments </t>
  </si>
  <si>
    <t xml:space="preserve">Number of judicial institutions able to deliver free legal aid to vulnerable groups </t>
  </si>
  <si>
    <t xml:space="preserve">Existence of an operational integrated child-sensitive 
justice case management information system 
</t>
  </si>
  <si>
    <t>Indicator long numbering</t>
  </si>
  <si>
    <t>Indicator Short Numbering</t>
  </si>
  <si>
    <t>Concat 1</t>
  </si>
  <si>
    <t>Concat 2</t>
  </si>
  <si>
    <t>Outcome and Output Numbering</t>
  </si>
  <si>
    <t>Hide these 3 columns</t>
  </si>
  <si>
    <t>Indicators Numbering (can be hidden)</t>
  </si>
  <si>
    <t>Output Number short</t>
  </si>
  <si>
    <t>Concat Output short</t>
  </si>
  <si>
    <t>Concat Output long</t>
  </si>
  <si>
    <t>Short Outcome number</t>
  </si>
  <si>
    <t>Concat Outcome Short</t>
  </si>
  <si>
    <t>Concat Outcome Long</t>
  </si>
  <si>
    <t>Long Name</t>
  </si>
  <si>
    <t>Short Name</t>
  </si>
  <si>
    <t>Outcomes and Outputs Numbering (can be hidden)</t>
  </si>
  <si>
    <t>Search Outcome and Output</t>
  </si>
  <si>
    <t>A1</t>
  </si>
  <si>
    <t>A2</t>
  </si>
  <si>
    <t>A3</t>
  </si>
  <si>
    <t>A4</t>
  </si>
  <si>
    <t>A5</t>
  </si>
  <si>
    <t>A6</t>
  </si>
  <si>
    <t>Indicators Ordering number</t>
  </si>
  <si>
    <t xml:space="preserve">Step 1: </t>
  </si>
  <si>
    <t>CPD Start Date:</t>
  </si>
  <si>
    <t>CPD End Date:</t>
  </si>
  <si>
    <t xml:space="preserve">Step2: </t>
  </si>
  <si>
    <t>If data are incomplete or incorrect, contact the RBM team</t>
  </si>
  <si>
    <t>Check that your CPD indicators list is correct and that the associated numbering is also correct</t>
  </si>
  <si>
    <t>Country Programme Document</t>
  </si>
  <si>
    <t>CPD Indicators Performance Tracking Table</t>
  </si>
  <si>
    <r>
      <t xml:space="preserve">Milestones
</t>
    </r>
    <r>
      <rPr>
        <b/>
        <sz val="14"/>
        <color theme="5" tint="0.59999389629810485"/>
        <rFont val="Calibri"/>
        <family val="2"/>
        <scheme val="minor"/>
      </rPr>
      <t>A1</t>
    </r>
  </si>
  <si>
    <r>
      <t xml:space="preserve">Results
</t>
    </r>
    <r>
      <rPr>
        <b/>
        <sz val="14"/>
        <color theme="5" tint="0.59999389629810485"/>
        <rFont val="Calibri"/>
        <family val="2"/>
        <scheme val="minor"/>
      </rPr>
      <t>A1</t>
    </r>
  </si>
  <si>
    <r>
      <t xml:space="preserve">Milestones
</t>
    </r>
    <r>
      <rPr>
        <b/>
        <sz val="14"/>
        <color theme="5" tint="0.59999389629810485"/>
        <rFont val="Calibri"/>
        <family val="2"/>
        <scheme val="minor"/>
      </rPr>
      <t>A2</t>
    </r>
  </si>
  <si>
    <r>
      <t xml:space="preserve">Results
</t>
    </r>
    <r>
      <rPr>
        <b/>
        <sz val="14"/>
        <color theme="5" tint="0.59999389629810485"/>
        <rFont val="Calibri"/>
        <family val="2"/>
        <scheme val="minor"/>
      </rPr>
      <t>A2</t>
    </r>
  </si>
  <si>
    <r>
      <t xml:space="preserve">Milestones
</t>
    </r>
    <r>
      <rPr>
        <b/>
        <sz val="14"/>
        <color theme="5" tint="0.59999389629810485"/>
        <rFont val="Calibri"/>
        <family val="2"/>
        <scheme val="minor"/>
      </rPr>
      <t>A3</t>
    </r>
  </si>
  <si>
    <r>
      <t xml:space="preserve">Results
</t>
    </r>
    <r>
      <rPr>
        <b/>
        <sz val="14"/>
        <color theme="5" tint="0.59999389629810485"/>
        <rFont val="Calibri"/>
        <family val="2"/>
        <scheme val="minor"/>
      </rPr>
      <t>A3</t>
    </r>
  </si>
  <si>
    <r>
      <t xml:space="preserve">Milestones
</t>
    </r>
    <r>
      <rPr>
        <b/>
        <sz val="14"/>
        <color theme="5" tint="0.59999389629810485"/>
        <rFont val="Calibri"/>
        <family val="2"/>
        <scheme val="minor"/>
      </rPr>
      <t>A4</t>
    </r>
  </si>
  <si>
    <r>
      <t xml:space="preserve">Results
</t>
    </r>
    <r>
      <rPr>
        <b/>
        <sz val="14"/>
        <color theme="5" tint="0.59999389629810485"/>
        <rFont val="Calibri"/>
        <family val="2"/>
        <scheme val="minor"/>
      </rPr>
      <t>A4</t>
    </r>
  </si>
  <si>
    <r>
      <t xml:space="preserve">Milestones
</t>
    </r>
    <r>
      <rPr>
        <b/>
        <sz val="14"/>
        <color theme="5" tint="0.59999389629810485"/>
        <rFont val="Calibri"/>
        <family val="2"/>
        <scheme val="minor"/>
      </rPr>
      <t>A5</t>
    </r>
  </si>
  <si>
    <r>
      <t xml:space="preserve">Results
</t>
    </r>
    <r>
      <rPr>
        <b/>
        <sz val="14"/>
        <color theme="5" tint="0.59999389629810485"/>
        <rFont val="Calibri"/>
        <family val="2"/>
        <scheme val="minor"/>
      </rPr>
      <t>A5</t>
    </r>
  </si>
  <si>
    <r>
      <t xml:space="preserve">Milestones
</t>
    </r>
    <r>
      <rPr>
        <b/>
        <sz val="14"/>
        <color theme="5" tint="0.59999389629810485"/>
        <rFont val="Calibri"/>
        <family val="2"/>
        <scheme val="minor"/>
      </rPr>
      <t>A6</t>
    </r>
  </si>
  <si>
    <r>
      <t xml:space="preserve">Results
</t>
    </r>
    <r>
      <rPr>
        <b/>
        <sz val="14"/>
        <color theme="5" tint="0.59999389629810485"/>
        <rFont val="Calibri"/>
        <family val="2"/>
        <scheme val="minor"/>
      </rPr>
      <t>A6</t>
    </r>
  </si>
  <si>
    <t>CPD Years</t>
  </si>
  <si>
    <r>
      <t>Milestones</t>
    </r>
    <r>
      <rPr>
        <b/>
        <sz val="11"/>
        <color theme="9" tint="-0.249977111117893"/>
        <rFont val="Calibri"/>
        <family val="2"/>
        <scheme val="minor"/>
      </rPr>
      <t xml:space="preserve"> A1</t>
    </r>
  </si>
  <si>
    <r>
      <t xml:space="preserve">Results
</t>
    </r>
    <r>
      <rPr>
        <b/>
        <sz val="11"/>
        <color theme="9" tint="-0.249977111117893"/>
        <rFont val="Calibri"/>
        <family val="2"/>
        <scheme val="minor"/>
      </rPr>
      <t>A1</t>
    </r>
  </si>
  <si>
    <r>
      <t xml:space="preserve">Milestones
</t>
    </r>
    <r>
      <rPr>
        <b/>
        <sz val="11"/>
        <color theme="9" tint="-0.249977111117893"/>
        <rFont val="Calibri"/>
        <family val="2"/>
        <scheme val="minor"/>
      </rPr>
      <t>A2</t>
    </r>
  </si>
  <si>
    <r>
      <t xml:space="preserve">Results
</t>
    </r>
    <r>
      <rPr>
        <b/>
        <sz val="11"/>
        <color theme="9" tint="-0.249977111117893"/>
        <rFont val="Calibri"/>
        <family val="2"/>
        <scheme val="minor"/>
      </rPr>
      <t>A2</t>
    </r>
  </si>
  <si>
    <r>
      <t xml:space="preserve">Milestones
</t>
    </r>
    <r>
      <rPr>
        <b/>
        <sz val="11"/>
        <color theme="9" tint="-0.249977111117893"/>
        <rFont val="Calibri"/>
        <family val="2"/>
        <scheme val="minor"/>
      </rPr>
      <t>A3</t>
    </r>
  </si>
  <si>
    <r>
      <t xml:space="preserve">Results
</t>
    </r>
    <r>
      <rPr>
        <b/>
        <sz val="11"/>
        <color theme="9" tint="-0.249977111117893"/>
        <rFont val="Calibri"/>
        <family val="2"/>
        <scheme val="minor"/>
      </rPr>
      <t>A3</t>
    </r>
  </si>
  <si>
    <r>
      <t xml:space="preserve">Milestones
</t>
    </r>
    <r>
      <rPr>
        <b/>
        <sz val="11"/>
        <color theme="9" tint="-0.249977111117893"/>
        <rFont val="Calibri"/>
        <family val="2"/>
        <scheme val="minor"/>
      </rPr>
      <t>A4</t>
    </r>
  </si>
  <si>
    <r>
      <t xml:space="preserve">Results
</t>
    </r>
    <r>
      <rPr>
        <b/>
        <sz val="11"/>
        <color theme="9" tint="-0.249977111117893"/>
        <rFont val="Calibri"/>
        <family val="2"/>
        <scheme val="minor"/>
      </rPr>
      <t>A4</t>
    </r>
  </si>
  <si>
    <r>
      <t xml:space="preserve">Milestones
</t>
    </r>
    <r>
      <rPr>
        <b/>
        <sz val="11"/>
        <color theme="9" tint="-0.249977111117893"/>
        <rFont val="Calibri"/>
        <family val="2"/>
        <scheme val="minor"/>
      </rPr>
      <t>A5</t>
    </r>
  </si>
  <si>
    <r>
      <t xml:space="preserve">Results
</t>
    </r>
    <r>
      <rPr>
        <b/>
        <sz val="11"/>
        <color theme="9" tint="-0.249977111117893"/>
        <rFont val="Calibri"/>
        <family val="2"/>
        <scheme val="minor"/>
      </rPr>
      <t>A5</t>
    </r>
  </si>
  <si>
    <r>
      <t xml:space="preserve">Milestones
</t>
    </r>
    <r>
      <rPr>
        <b/>
        <sz val="11"/>
        <color theme="9" tint="-0.249977111117893"/>
        <rFont val="Calibri"/>
        <family val="2"/>
        <scheme val="minor"/>
      </rPr>
      <t>A6</t>
    </r>
  </si>
  <si>
    <r>
      <t xml:space="preserve">Results
</t>
    </r>
    <r>
      <rPr>
        <b/>
        <sz val="11"/>
        <color theme="9" tint="-0.249977111117893"/>
        <rFont val="Calibri"/>
        <family val="2"/>
        <scheme val="minor"/>
      </rPr>
      <t>A6</t>
    </r>
  </si>
  <si>
    <t>Indicator 2.1.5</t>
  </si>
  <si>
    <t>Row Labels</t>
  </si>
  <si>
    <t>Grand Total</t>
  </si>
  <si>
    <t>Indicator 2.7</t>
  </si>
  <si>
    <t>Indicator 2.2.5</t>
  </si>
  <si>
    <t>Indicator 1.1.5</t>
  </si>
  <si>
    <t>Indicator 3.1.5</t>
  </si>
  <si>
    <t>Tables used to fill the Home Page</t>
  </si>
  <si>
    <t>Fill outcome and outputs</t>
  </si>
  <si>
    <t>Fill Indicators</t>
  </si>
  <si>
    <t>Outcome Output</t>
  </si>
  <si>
    <t>Indicator 1.1.6</t>
  </si>
  <si>
    <t>Indicator 1.2.5</t>
  </si>
  <si>
    <t>Indicator 1.2.6</t>
  </si>
  <si>
    <t>Indicator 1.3.5</t>
  </si>
  <si>
    <t>Indicator 1.3.6</t>
  </si>
  <si>
    <t>Indicator 1.4.5</t>
  </si>
  <si>
    <t>Indicator 1.4.6</t>
  </si>
  <si>
    <t>Indicator 1.5.6</t>
  </si>
  <si>
    <t>Indicator 1.6.5</t>
  </si>
  <si>
    <t>Indicator 1.6.6</t>
  </si>
  <si>
    <t>Indicator 1.7.5</t>
  </si>
  <si>
    <t>Indicator 1.7.6</t>
  </si>
  <si>
    <t>Indicator 1.8.5</t>
  </si>
  <si>
    <t>Indicator 1.8.6</t>
  </si>
  <si>
    <t>Indicator 1.9.5</t>
  </si>
  <si>
    <t>Indicator 1.9.6</t>
  </si>
  <si>
    <t>Indicator 2.1.6</t>
  </si>
  <si>
    <t>Indicator 2.2.6</t>
  </si>
  <si>
    <t>Indicator 2.3.5</t>
  </si>
  <si>
    <t>Indicator 2.3.6</t>
  </si>
  <si>
    <t>Indicator 2.4.5</t>
  </si>
  <si>
    <t>Indicator 2.4.6</t>
  </si>
  <si>
    <t>Indicator 2.5.5</t>
  </si>
  <si>
    <t>Indicator 2.5.6</t>
  </si>
  <si>
    <t>Indicator 2.6.5</t>
  </si>
  <si>
    <t>Indicator 2.6.6</t>
  </si>
  <si>
    <t>Indicator 2.7.5</t>
  </si>
  <si>
    <t>Indicator 2.7.6</t>
  </si>
  <si>
    <t>Indicator 2.8.5</t>
  </si>
  <si>
    <t>Indicator 2.8.6</t>
  </si>
  <si>
    <t>Indicator 2.9.5</t>
  </si>
  <si>
    <t>Indicator 2.9.6</t>
  </si>
  <si>
    <t>Indicator 3.7</t>
  </si>
  <si>
    <t>Indicator 3.1.6</t>
  </si>
  <si>
    <t>Indicator 3.2.5</t>
  </si>
  <si>
    <t>Indicator 3.2.6</t>
  </si>
  <si>
    <t>Indicator 3.3.5</t>
  </si>
  <si>
    <t>Indicator 3.3.6</t>
  </si>
  <si>
    <t>Indicator 3.4.5</t>
  </si>
  <si>
    <t>Indicator 3.4.6</t>
  </si>
  <si>
    <t>Indicator 3.5.5</t>
  </si>
  <si>
    <t>Indicator 3.5.6</t>
  </si>
  <si>
    <t>Indicator 3.6.5</t>
  </si>
  <si>
    <t>Indicator 3.6.6</t>
  </si>
  <si>
    <t>Indicator 3.7.5</t>
  </si>
  <si>
    <t>Indicator 3.7.6</t>
  </si>
  <si>
    <t>Indicator 3.8.5</t>
  </si>
  <si>
    <t>Indicator 3.8.6</t>
  </si>
  <si>
    <t>Indicator 3.9.5</t>
  </si>
  <si>
    <t>Indicator 3.9.6</t>
  </si>
  <si>
    <t>Indicator 4.1.5</t>
  </si>
  <si>
    <t>Indicator 4.1.6</t>
  </si>
  <si>
    <t>Indicator 4.2.5</t>
  </si>
  <si>
    <t>Indicator 4.2.6</t>
  </si>
  <si>
    <t>Indicator 4.3.5</t>
  </si>
  <si>
    <t>Indicator 4.3.6</t>
  </si>
  <si>
    <t>Indicator 4.4.5</t>
  </si>
  <si>
    <t>Indicator 4.4.6</t>
  </si>
  <si>
    <t>Indicator 4.5.5</t>
  </si>
  <si>
    <t>Indicator 4.5.6</t>
  </si>
  <si>
    <t>Indicator 4.6.5</t>
  </si>
  <si>
    <t>Indicator 4.6.6</t>
  </si>
  <si>
    <t>Indicator 4.7.5</t>
  </si>
  <si>
    <t>Indicator 4.7.6</t>
  </si>
  <si>
    <t>Indicator 4.8.5</t>
  </si>
  <si>
    <t>Indicator 4.8.6</t>
  </si>
  <si>
    <t>Indicator 4.9.5</t>
  </si>
  <si>
    <t>Indicator 4.9.6</t>
  </si>
  <si>
    <t>Indicator 5.7</t>
  </si>
  <si>
    <t>Indicator 5.1.5</t>
  </si>
  <si>
    <t>Indicator 5.1.6</t>
  </si>
  <si>
    <t>Indicator 5.2.5</t>
  </si>
  <si>
    <t>Indicator 5.2.6</t>
  </si>
  <si>
    <t>Indicator 5.3.5</t>
  </si>
  <si>
    <t>Indicator 5.3.6</t>
  </si>
  <si>
    <t>Indicator 5.4.5</t>
  </si>
  <si>
    <t>Indicator 5.4.6</t>
  </si>
  <si>
    <t>Indicator 5.5.5</t>
  </si>
  <si>
    <t>Indicator 5.5.6</t>
  </si>
  <si>
    <t>Indicator 5.6.5</t>
  </si>
  <si>
    <t>Indicator 5.6.6</t>
  </si>
  <si>
    <t>Indicator 5.7.5</t>
  </si>
  <si>
    <t>Indicator 5.7.6</t>
  </si>
  <si>
    <t>Indicator 5.8.5</t>
  </si>
  <si>
    <t>Indicator 5.8.6</t>
  </si>
  <si>
    <t>Indicator 5.9.5</t>
  </si>
  <si>
    <t>Indicator 5.9.6</t>
  </si>
  <si>
    <t>cell for navigation bar :</t>
  </si>
  <si>
    <t>Code</t>
  </si>
  <si>
    <t>Link to ERC</t>
  </si>
  <si>
    <t>ERC Number</t>
  </si>
  <si>
    <t>EVALUATION PLAN</t>
  </si>
  <si>
    <t>lien vers Business process a mettre dans share point</t>
  </si>
  <si>
    <t>SDG</t>
  </si>
  <si>
    <t>WELCOME !</t>
  </si>
  <si>
    <t>Welcome Page</t>
  </si>
  <si>
    <t>Click on UNDP Logo to access this page. 
From there you can set up/verify the data for your CO.</t>
  </si>
  <si>
    <t>Step 1</t>
  </si>
  <si>
    <t>Step 2</t>
  </si>
  <si>
    <t>Set the data for you CO</t>
  </si>
  <si>
    <r>
      <t xml:space="preserve">1. Select your CO
2. Verify that the list of Outcomes and Outputs </t>
    </r>
    <r>
      <rPr>
        <b/>
        <u/>
        <sz val="11"/>
        <color theme="1"/>
        <rFont val="Calibri"/>
        <family val="2"/>
        <scheme val="minor"/>
      </rPr>
      <t xml:space="preserve">match exactly </t>
    </r>
    <r>
      <rPr>
        <sz val="11"/>
        <color theme="1"/>
        <rFont val="Calibri"/>
        <family val="2"/>
        <scheme val="minor"/>
      </rPr>
      <t>those of your CPD. If not contact us.</t>
    </r>
  </si>
  <si>
    <r>
      <t xml:space="preserve">Verify that the list of Outcomes and Outputs indicators </t>
    </r>
    <r>
      <rPr>
        <b/>
        <sz val="11"/>
        <color theme="1"/>
        <rFont val="Calibri"/>
        <family val="2"/>
        <scheme val="minor"/>
      </rPr>
      <t>match exactly</t>
    </r>
    <r>
      <rPr>
        <sz val="11"/>
        <color theme="1"/>
        <rFont val="Calibri"/>
        <family val="2"/>
        <scheme val="minor"/>
      </rPr>
      <t xml:space="preserve"> those of your CPD</t>
    </r>
  </si>
  <si>
    <t>Data are filled automatically.
Delete all unnecessary Outcome, Output and Indicator boxes (showing with NA inside)</t>
  </si>
  <si>
    <t>Home</t>
  </si>
  <si>
    <t>Signature Solutions</t>
  </si>
  <si>
    <t>Signature Solution - Poverty</t>
  </si>
  <si>
    <t>Signature Solution - Governance</t>
  </si>
  <si>
    <t>Signature Solution - Gender</t>
  </si>
  <si>
    <t>Signature Solution - Energy</t>
  </si>
  <si>
    <t>Signature Solution - Sustainable Planet</t>
  </si>
  <si>
    <t>Signature Solution - Resilience</t>
  </si>
  <si>
    <t>Country Office Performance Indicators</t>
  </si>
  <si>
    <t>CO Programme Architecture</t>
  </si>
  <si>
    <t>Monitoring Plan</t>
  </si>
  <si>
    <t xml:space="preserve">AWP Monitoring and NIM advances
</t>
  </si>
  <si>
    <t>Joint Monitoring Mission</t>
  </si>
  <si>
    <t>Surveys, Studies and Research</t>
  </si>
  <si>
    <t>PQA Monitoring</t>
  </si>
  <si>
    <t>Statistics</t>
  </si>
  <si>
    <t xml:space="preserve">The information in the table are automatically filled based on the information you have verified in Step 1 and Step 2.
Cells from columns A and B can be merged to look better !!
You need to complete the coluumn C, F and G:
- C: for each outcome or output select in the drop down list the appropriate Signature Solution
- F: for each indicator, select in the drop down list the Signature Solution for this indicator.
- G: specify wheter the indciator is deisgragated by sex. 
The columns with the indicators targets and results are filled directly from the page CPD Data collection Table.
At the end of the Table delete the extra lines where you will see : #NUM! </t>
  </si>
  <si>
    <t>Milestones</t>
  </si>
  <si>
    <t>Results</t>
  </si>
  <si>
    <t>Select your Country Office below
Verify that the Start and End Date are corrects (identical to the ones in your CPD)
Verify that the CPD outcomes and Outputs are correct and complete (identical to the ones in your CPD)
Once you have checked the data, Go to Step 2</t>
  </si>
  <si>
    <t>Quick Check</t>
  </si>
  <si>
    <t>Count of Indicator wording</t>
  </si>
  <si>
    <t>Quick Check : select your CO below</t>
  </si>
  <si>
    <r>
      <t xml:space="preserve">You first need to change the year using the drop down list.
This page includes 3 tables:
</t>
    </r>
    <r>
      <rPr>
        <b/>
        <u/>
        <sz val="11"/>
        <color theme="1"/>
        <rFont val="Calibri"/>
        <family val="2"/>
        <scheme val="minor"/>
      </rPr>
      <t xml:space="preserve">1. Joint Monitoring Mission: </t>
    </r>
    <r>
      <rPr>
        <sz val="11"/>
        <color theme="1"/>
        <rFont val="Calibri"/>
        <family val="2"/>
        <scheme val="minor"/>
      </rPr>
      <t xml:space="preserve">
this table is filled automaticcaly based on the information provided in the page Joint Monitoring mission
</t>
    </r>
    <r>
      <rPr>
        <b/>
        <u/>
        <sz val="11"/>
        <color theme="1"/>
        <rFont val="Calibri"/>
        <family val="2"/>
        <scheme val="minor"/>
      </rPr>
      <t>2. Assessment of annual Planned evaluations:</t>
    </r>
    <r>
      <rPr>
        <sz val="11"/>
        <color theme="1"/>
        <rFont val="Calibri"/>
        <family val="2"/>
        <scheme val="minor"/>
      </rPr>
      <t xml:space="preserve">
Provides somes statistic per unit and for the CO and UNCT, on the numbr of planned evaluations and the number conducted.
At the begining of the year, based on the detailed list provided in the management calendar, enter the number of planned evaluations per unit and per type.
At the end of year, complete the table, with the numbr of evaluations conducted per unit and per type.
</t>
    </r>
    <r>
      <rPr>
        <b/>
        <u/>
        <sz val="11"/>
        <color theme="1"/>
        <rFont val="Calibri"/>
        <family val="2"/>
        <scheme val="minor"/>
      </rPr>
      <t>3. Statistics on CPD indicators:</t>
    </r>
    <r>
      <rPr>
        <sz val="11"/>
        <color theme="1"/>
        <rFont val="Calibri"/>
        <family val="2"/>
        <scheme val="minor"/>
      </rPr>
      <t xml:space="preserve">
The Statistics are automacillay filled based on the Indicator Performance tracking table.
</t>
    </r>
  </si>
  <si>
    <t>A7</t>
  </si>
  <si>
    <t>A8</t>
  </si>
  <si>
    <r>
      <t xml:space="preserve">2 tables are included in this page: Monitoring of Unit AWP and NIM Advances monitoring
</t>
    </r>
    <r>
      <rPr>
        <b/>
        <u/>
        <sz val="11"/>
        <color theme="1"/>
        <rFont val="Calibri"/>
        <family val="2"/>
        <scheme val="minor"/>
      </rPr>
      <t>1. Monitoring of Unit AWP:</t>
    </r>
    <r>
      <rPr>
        <u/>
        <sz val="11"/>
        <color theme="1"/>
        <rFont val="Calibri"/>
        <family val="2"/>
        <scheme val="minor"/>
      </rPr>
      <t xml:space="preserve">
</t>
    </r>
    <r>
      <rPr>
        <sz val="11"/>
        <color theme="1"/>
        <rFont val="Calibri"/>
        <family val="2"/>
        <scheme val="minor"/>
      </rPr>
      <t xml:space="preserve">In order to use this tool, you should first fill the Unit AWP: when conducting monitoring at the programme level (CO level) it is difficult to monitor each project AWP, therefore we recommand that you create an intermediate level of monitoring. To do so,based on your Project AWP you have to fill a unit AWP.  The template (and explanation on how to fill the tempalte) is provided in the AWP monitoring page. in the Unit AWP each project is seen as a Sub-output of the CPD.
Once you have filled an AWP for each unit, we will be able to do a quarterly monitoring of it's implemnetation.
</t>
    </r>
    <r>
      <rPr>
        <b/>
        <u/>
        <sz val="11"/>
        <color theme="1"/>
        <rFont val="Calibri"/>
        <family val="2"/>
        <scheme val="minor"/>
      </rPr>
      <t>2. NIM Advances monitoring:</t>
    </r>
    <r>
      <rPr>
        <sz val="11"/>
        <color theme="1"/>
        <rFont val="Calibri"/>
        <family val="2"/>
        <scheme val="minor"/>
      </rPr>
      <t xml:space="preserve">
Only cells in white should be filled
</t>
    </r>
  </si>
  <si>
    <r>
      <t xml:space="preserve">The Management calendar shold be updated on an annual basis. The following elements are included in the calendar:
1. Corporate deadlines: such as ROAR, IWP…
2. Evaluations Planned for the year
3. Planning and Monitoring activities: such as Projects AWP, Units AWP, Atals setting, Programme annual review....
4. </t>
    </r>
    <r>
      <rPr>
        <b/>
        <sz val="11"/>
        <color rgb="FFFF0000"/>
        <rFont val="Calibri"/>
        <family val="2"/>
        <scheme val="minor"/>
      </rPr>
      <t>Surveys, Studies and Research: this is the only section that is automatically filled based on another page and should not be modified here.</t>
    </r>
    <r>
      <rPr>
        <sz val="11"/>
        <color theme="1"/>
        <rFont val="Calibri"/>
        <family val="2"/>
        <scheme val="minor"/>
      </rPr>
      <t xml:space="preserve">
5.LPAC, Project boards and Quality assurance. As PQA should be conducted in preparation of an LPAC or project board, both exercise have been grouped. 
6. Project Reports for the year (include all UNDP and donor specific reports)
7. HACT Activities: such as macrao assessment, micro assessmnets....
8. Internal and external events: Launch of xxx, UN days,....</t>
    </r>
  </si>
  <si>
    <t>Surveys</t>
  </si>
  <si>
    <t>rank RBA 2016</t>
  </si>
  <si>
    <t>Rank RBA 2015</t>
  </si>
  <si>
    <t>Rank RBA 2014</t>
  </si>
  <si>
    <t>Rank RBA 2013</t>
  </si>
  <si>
    <t>Rank RBA 2012</t>
  </si>
  <si>
    <t>Rank RBA 2011</t>
  </si>
  <si>
    <t>ROAR Score</t>
  </si>
  <si>
    <t>Ranking in RBA (total 45 COs)</t>
  </si>
  <si>
    <t>Global Ranking</t>
  </si>
  <si>
    <r>
      <rPr>
        <b/>
        <sz val="18"/>
        <color theme="1"/>
        <rFont val="Calibri"/>
        <family val="2"/>
        <scheme val="minor"/>
      </rPr>
      <t>ROAR Home Page</t>
    </r>
    <r>
      <rPr>
        <sz val="18"/>
        <color theme="1"/>
        <rFont val="Calibri"/>
        <family val="2"/>
        <scheme val="minor"/>
      </rPr>
      <t xml:space="preserve">
</t>
    </r>
    <r>
      <rPr>
        <sz val="12"/>
        <color theme="1"/>
        <rFont val="Calibri"/>
        <family val="2"/>
        <scheme val="minor"/>
      </rPr>
      <t>includes guidances notes for the year and quality assurance scores</t>
    </r>
  </si>
  <si>
    <t>RBEC</t>
  </si>
  <si>
    <t>RBLAC</t>
  </si>
  <si>
    <t>RBAS</t>
  </si>
  <si>
    <t>KOS</t>
  </si>
  <si>
    <t>RBAP</t>
  </si>
  <si>
    <t>BRB</t>
  </si>
  <si>
    <t>BIH</t>
  </si>
  <si>
    <t>y</t>
  </si>
  <si>
    <t>PAL</t>
  </si>
  <si>
    <t>BLR</t>
  </si>
  <si>
    <t>CYP</t>
  </si>
  <si>
    <t>TTO</t>
  </si>
  <si>
    <t>HRV</t>
  </si>
  <si>
    <t>MDA</t>
  </si>
  <si>
    <t>SRB</t>
  </si>
  <si>
    <t>DOM</t>
  </si>
  <si>
    <t>SOM</t>
  </si>
  <si>
    <t>TJK</t>
  </si>
  <si>
    <t>SLV</t>
  </si>
  <si>
    <t>ARG</t>
  </si>
  <si>
    <t>UKR</t>
  </si>
  <si>
    <t>COL</t>
  </si>
  <si>
    <t>CHN</t>
  </si>
  <si>
    <t>PRY</t>
  </si>
  <si>
    <t>BGD</t>
  </si>
  <si>
    <t>MKD</t>
  </si>
  <si>
    <t>MEX</t>
  </si>
  <si>
    <t>FJI</t>
  </si>
  <si>
    <t>IDN</t>
  </si>
  <si>
    <t>MNE</t>
  </si>
  <si>
    <t>NPL</t>
  </si>
  <si>
    <t>RUS</t>
  </si>
  <si>
    <t>MDV</t>
  </si>
  <si>
    <t>BRA</t>
  </si>
  <si>
    <t>ECU</t>
  </si>
  <si>
    <t>TKM</t>
  </si>
  <si>
    <t>GTM</t>
  </si>
  <si>
    <t>PAN</t>
  </si>
  <si>
    <t>CUB</t>
  </si>
  <si>
    <t>LKA</t>
  </si>
  <si>
    <t>DJI</t>
  </si>
  <si>
    <t>HND</t>
  </si>
  <si>
    <t>MNG</t>
  </si>
  <si>
    <t>PHL</t>
  </si>
  <si>
    <t>KGZ</t>
  </si>
  <si>
    <t>AFG</t>
  </si>
  <si>
    <t>LBN</t>
  </si>
  <si>
    <t>GUY</t>
  </si>
  <si>
    <t>VEN</t>
  </si>
  <si>
    <t>VNM</t>
  </si>
  <si>
    <t>YEM</t>
  </si>
  <si>
    <t>SDN</t>
  </si>
  <si>
    <t>LAO</t>
  </si>
  <si>
    <t>ALB</t>
  </si>
  <si>
    <t>THA</t>
  </si>
  <si>
    <t>MMR</t>
  </si>
  <si>
    <t>CRI</t>
  </si>
  <si>
    <t>PNG</t>
  </si>
  <si>
    <t>PAK</t>
  </si>
  <si>
    <t>JOR</t>
  </si>
  <si>
    <t>LBY</t>
  </si>
  <si>
    <t>PRK</t>
  </si>
  <si>
    <t>IND</t>
  </si>
  <si>
    <t>TUN</t>
  </si>
  <si>
    <t>GEO</t>
  </si>
  <si>
    <t>HTI</t>
  </si>
  <si>
    <t>BOL</t>
  </si>
  <si>
    <t>KAZ</t>
  </si>
  <si>
    <t>WSM</t>
  </si>
  <si>
    <t>MYS</t>
  </si>
  <si>
    <t>UZB</t>
  </si>
  <si>
    <t>URY</t>
  </si>
  <si>
    <t>IRQ</t>
  </si>
  <si>
    <t>BTN</t>
  </si>
  <si>
    <t>ARM</t>
  </si>
  <si>
    <t>PER</t>
  </si>
  <si>
    <t>TUR</t>
  </si>
  <si>
    <t>TLS</t>
  </si>
  <si>
    <t>KHM</t>
  </si>
  <si>
    <t>CHL</t>
  </si>
  <si>
    <t>SAU</t>
  </si>
  <si>
    <t>KWT</t>
  </si>
  <si>
    <t>EGY</t>
  </si>
  <si>
    <t>SYR</t>
  </si>
  <si>
    <t>JAM</t>
  </si>
  <si>
    <t>BLZ</t>
  </si>
  <si>
    <t>ARE</t>
  </si>
  <si>
    <t>AZE</t>
  </si>
  <si>
    <t>BHR</t>
  </si>
  <si>
    <t>MAR</t>
  </si>
  <si>
    <t>IRN</t>
  </si>
  <si>
    <t>SUR</t>
  </si>
  <si>
    <t>DZA</t>
  </si>
  <si>
    <t>ROU</t>
  </si>
  <si>
    <t>Rank Global 2016</t>
  </si>
  <si>
    <t>Rank Global 2015</t>
  </si>
  <si>
    <t>Rank Global 2014</t>
  </si>
  <si>
    <t>Rank Global 2013</t>
  </si>
  <si>
    <t>Rank Global 2012</t>
  </si>
  <si>
    <t>Rank Global 2011</t>
  </si>
  <si>
    <t>Total4</t>
  </si>
  <si>
    <t>RAG5</t>
  </si>
  <si>
    <t>Total6</t>
  </si>
  <si>
    <t>RAG7</t>
  </si>
  <si>
    <t>Total8</t>
  </si>
  <si>
    <t>RAG9</t>
  </si>
  <si>
    <t>OUTCOME 5</t>
  </si>
  <si>
    <t>Result</t>
  </si>
  <si>
    <r>
      <t xml:space="preserve">Your list of indicators is pre-filled based on the data you've checked in Step 2.
</t>
    </r>
    <r>
      <rPr>
        <b/>
        <sz val="11"/>
        <color rgb="FFFF0000"/>
        <rFont val="Calibri"/>
        <family val="2"/>
        <scheme val="minor"/>
      </rPr>
      <t xml:space="preserve">
To avoid later on error with formula while working on this table, you can copy/paste the data in the same palce doing a Paste special&gt; paste Values.</t>
    </r>
    <r>
      <rPr>
        <sz val="11"/>
        <color theme="1"/>
        <rFont val="Calibri"/>
        <family val="2"/>
        <scheme val="minor"/>
      </rPr>
      <t xml:space="preserve">
You can then fill the column D: indicator Type using the drop down list.
In column E, you should  identify the data that are needed for a specific indicators.
For example outcome indicators, using data from an external or national source, will only require you to collect one data. However data disagregated by sex will require you to collect 2 data. Percentage , ie. % of UPR recommendations implemented, will require you to collect 2 data: (i) number of UPR recommendations formulated and (ii) numer of UPR recommendations implemented.
In this table you should create one line per data to be collected. and one line for the indicator (automatically calculated based on the other data).
If we take the example of  % of UPR recommendations implemented:
first line : the indicator itself: % of UPR recommendations implemented. This data can be automatically calculated (second line / third line):
second line : number of UPR recommendations implemented.
third line: number of UPR UPR recommendations formulated
The data in this table will be used to provide the information for the table CPD indicators Performance tracking table.
In addition to the Milestones, and results you should also clarified, when the data will be collected, who will be responsible, what is the data source and the mean of verification., what you will need to collect the data....
Also enter the Frequency of data collection (Minimum as set in your CPD), the baseline, the milesotnes for each year.</t>
    </r>
  </si>
  <si>
    <t xml:space="preserve">UNDP resources </t>
  </si>
  <si>
    <t xml:space="preserve">UN resources </t>
  </si>
  <si>
    <t xml:space="preserve">Other resources </t>
  </si>
  <si>
    <t>POPP Monitoring Policy</t>
  </si>
  <si>
    <t>POPP Evaluation Policy</t>
  </si>
  <si>
    <t>UNDP - Theory of Change Guide</t>
  </si>
  <si>
    <t>UNDP - Planning, Monitoring and Evaluation Handbook</t>
  </si>
  <si>
    <t>Corporate Planning System</t>
  </si>
  <si>
    <t>Intranet</t>
  </si>
  <si>
    <t>ERC</t>
  </si>
  <si>
    <t>Atlas</t>
  </si>
  <si>
    <t>UNDG Results Based Management Handbook</t>
  </si>
  <si>
    <t>Prezi Presentation on Theory of Change</t>
  </si>
  <si>
    <t>POPP - Project Quality Assurance - Policy</t>
  </si>
  <si>
    <t>PPM re-write:
Knowledge network</t>
  </si>
  <si>
    <t>Strategic Plan 2018 - 2021</t>
  </si>
  <si>
    <t>FAQ Project closure</t>
  </si>
  <si>
    <t>Audit Rating</t>
  </si>
  <si>
    <t xml:space="preserve">Programme Assessment </t>
  </si>
  <si>
    <t xml:space="preserve">UNDAF/CPD Outcome  </t>
  </si>
  <si>
    <t xml:space="preserve">Strategic Plan Results Area </t>
  </si>
  <si>
    <t xml:space="preserve">Evaluation Title </t>
  </si>
  <si>
    <t xml:space="preserve">Partners (joint evaluation) </t>
  </si>
  <si>
    <t xml:space="preserve">Evaluation commissioned by (if not UNDP) </t>
  </si>
  <si>
    <t xml:space="preserve">Type of evaluation </t>
  </si>
  <si>
    <t xml:space="preserve">Planned Evaluation Completion Date </t>
  </si>
  <si>
    <t xml:space="preserve">Estimated Cost </t>
  </si>
  <si>
    <t xml:space="preserve">Provisional Source of Funding </t>
  </si>
  <si>
    <t>Reasons for change, if any</t>
  </si>
  <si>
    <t>Copy /Paste the Evaluation Plan from your CPD. If changes are made to this plan, please provide the reason why.</t>
  </si>
  <si>
    <t>Evaluation Plan</t>
  </si>
  <si>
    <t>At the beginning of your CPD and when/if changes are made to the plan</t>
  </si>
  <si>
    <t>Provides a link to your CO page in the ERC.
Provides the Evaluation Plan as approved by the EB with the CPD.
Provides the justification if changes are made.</t>
  </si>
  <si>
    <t>Copy /Paste the Evaluation Plan from your CPD. Do not modify this plan once completed. The objective is to keep track of the original plan and the reasons for Changes. 
The ERC is the tool to use to manage all others fonction Evaluations. 
If changes are made to this plan, please provide the reason why. This will facilitate later on Audit questions.</t>
  </si>
  <si>
    <t>HACT Platform</t>
  </si>
  <si>
    <t>UNDP systems</t>
  </si>
  <si>
    <t>Executive Snapshot</t>
  </si>
  <si>
    <t>Summary of score for:</t>
  </si>
  <si>
    <t>Unit XX</t>
  </si>
  <si>
    <t xml:space="preserve">ROAR </t>
  </si>
  <si>
    <t>score</t>
  </si>
  <si>
    <t>Planned:</t>
  </si>
  <si>
    <t>Completed:</t>
  </si>
  <si>
    <t>SP IRRF Linking Platform</t>
  </si>
  <si>
    <t>This table is made to plan for field monitoring visit, Joint as much as possible, at the programme level (it is not made to include all project monitoring activites) to respond to the quality assurance role of the programme over the projects.
This table follow the same logic than the AWP monitoring, where each project is seen as a sub-output of the CPD.
At the begining of each year you should plan all monitoring visit over the year and then do a quaterly monitoring of the implementation of the missions. 
Enter the numbers of visits planned for each month (leave blank if 0).
the last 2 columns allows for monitoring of the mission implementation.</t>
  </si>
  <si>
    <t>Number of missin conductedMission conducted</t>
  </si>
  <si>
    <t>Total Planned for the year</t>
  </si>
  <si>
    <t>Number of Sub-Output/projects with SPI &gt;=1 divided by total number of Sub-output/Projects</t>
  </si>
  <si>
    <t>Number of Sub-Output/projects with CPI &gt;=1 divided by total number of Sub-output/Projects</t>
  </si>
  <si>
    <t>Number of Sub-Output/projects with advances cleared within 6 months divided by total number of Sub-output/Projects with advances.</t>
  </si>
  <si>
    <t>Refers to data filled in the AWP monitoring Page.</t>
  </si>
  <si>
    <t>Refers to data provided in the NIM advance monitoring Table</t>
  </si>
  <si>
    <t>Number of PQA approved before the LPAC divided by total number of PQA  planned for the period under review.</t>
  </si>
  <si>
    <t>Number of PQA with Satisfactory or Higher scpre divided by total number of PQA planned.</t>
  </si>
  <si>
    <t>Number of IWP activities with status achieved divided by total number of IWP activities.</t>
  </si>
  <si>
    <t>Number of transparency targets met by the CO/ total number of transparency targets</t>
  </si>
  <si>
    <t>Indicator 2.8</t>
  </si>
  <si>
    <r>
      <t xml:space="preserve">Data in the table have been extracted from Power BI - CPD 2018 : table : Number CPD Outputs
</t>
    </r>
    <r>
      <rPr>
        <b/>
        <u/>
        <sz val="16"/>
        <color rgb="FFFF0000"/>
        <rFont val="Calibri"/>
        <family val="2"/>
        <scheme val="minor"/>
      </rPr>
      <t>Data Should be filtred By Country and then by Output Number (column B)</t>
    </r>
    <r>
      <rPr>
        <sz val="16"/>
        <color theme="1"/>
        <rFont val="Calibri"/>
        <family val="2"/>
        <scheme val="minor"/>
      </rPr>
      <t xml:space="preserve">. </t>
    </r>
    <r>
      <rPr>
        <b/>
        <sz val="16"/>
        <color rgb="FFFF0000"/>
        <rFont val="Calibri"/>
        <family val="2"/>
        <scheme val="minor"/>
      </rPr>
      <t xml:space="preserve">No lines Should be added up to line 13. </t>
    </r>
    <r>
      <rPr>
        <sz val="16"/>
        <color theme="1"/>
        <rFont val="Calibri"/>
        <family val="2"/>
        <scheme val="minor"/>
      </rPr>
      <t xml:space="preserve">
Additional outputs or outcomes can be added.</t>
    </r>
  </si>
  <si>
    <t>Indicators entry list: indicators wording and numbering should be filled here - 
Do not delete any lines on top of the table (including Table header). Lines within the table can be added or deleted. 
Fill only columns A,B,C and D (other column are filled automatically.
Data should be filtred using the Country and then Indicators Ordering numbers (in yellow).</t>
  </si>
  <si>
    <t>Output 6.4</t>
  </si>
  <si>
    <t>Output 6.5</t>
  </si>
  <si>
    <t>Indicator 6.1.1</t>
  </si>
  <si>
    <t>Indicator 6.1.2</t>
  </si>
  <si>
    <t>Indicator 6.1.3</t>
  </si>
  <si>
    <t>Indicator 6.1.4</t>
  </si>
  <si>
    <t>Indicator 6.2.1</t>
  </si>
  <si>
    <t>Indicator 6.2.2</t>
  </si>
  <si>
    <t>Indicator 6.2.3</t>
  </si>
  <si>
    <t>Indicator 6.2.4</t>
  </si>
  <si>
    <t>Indicator 6.3.1</t>
  </si>
  <si>
    <t>Indicator 6.3.2</t>
  </si>
  <si>
    <t>Indicator 6.3.3</t>
  </si>
  <si>
    <t>Indicator 6.3.4</t>
  </si>
  <si>
    <t>By 2022, Cabo Verdeans, particularly the most vulnerable, have improved access to, and use more quality health and education services, and benefit more from social and child protection and social inclusion, which are gender-sensitive, throughout their life cycle</t>
  </si>
  <si>
    <t>CPV_OUTPUT_1.1</t>
  </si>
  <si>
    <t>National and local capacity enhanced to provide access and promote effective use of integrated and high-quality, gender-responsive health services, including sexual and reproductive health, especially for adolescents and youth</t>
  </si>
  <si>
    <t>CPV_OUTPUT_1.2</t>
  </si>
  <si>
    <t>CPV_OUTPUT_1.3</t>
  </si>
  <si>
    <t>CPV_OUTPUT_1.4</t>
  </si>
  <si>
    <t>National and local capacity for maternal, perinatal and child-health services strengthened</t>
  </si>
  <si>
    <t>Educational learning outcomes for girls and boys enhanced and relevant to the country’s development potential</t>
  </si>
  <si>
    <t>Access to inclusive and equitable child protection services enhanced</t>
  </si>
  <si>
    <t>Number of health facilities providing integrated adolescent-friendly health services</t>
  </si>
  <si>
    <t>Number of district health delegations that have integrated adolescent health interventions within local health plans</t>
  </si>
  <si>
    <t>Number of district health delegations providing care for children with multiple micronutrient powder</t>
  </si>
  <si>
    <t>Percentage of district health delegations with at least one infrastructure integrating early child development in their child development monitoring services with nutrition services as entry point</t>
  </si>
  <si>
    <t>Existence of a functional national health information system for maternal, child and adolescent health, including reproductive health</t>
  </si>
  <si>
    <t>Existence of a functional integrated early childhood education programme</t>
  </si>
  <si>
    <t>Number of adolescents reached by a comprehensive sexuality education programme aligned with international standards</t>
  </si>
  <si>
    <t>Existence of a comprehensive special education programme</t>
  </si>
  <si>
    <t>Existence of a national policy for child protection aligned with the child rights convention</t>
  </si>
  <si>
    <t>Existence of an integrated child protection information and monitoring system</t>
  </si>
  <si>
    <t>A national multi-stakeholder communication for development strategy to prevent and fight child sexual abuse and exploitation is designed and implemented</t>
  </si>
  <si>
    <t>Prevalence of anaemia in children aged 0-5 years (by municipality)</t>
  </si>
  <si>
    <t>Rate of adolescent pregnancy (15-19 years)</t>
  </si>
  <si>
    <t>Population with access to integrated care services (by sex/age)</t>
  </si>
  <si>
    <t>Rate of access to preschool education (by sex/urban/rural)</t>
  </si>
  <si>
    <t>Percentage of children with satisfactory learning outcomes in math and Portuguese at end of primary school</t>
  </si>
  <si>
    <t>Number of children at risk of exclusion reached by the child protection system (including public and NGO institutions)</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</si>
</sst>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43" formatCode="_(* #,##0.00_);_(* \(#,##0.00\);_(* &quot;-&quot;??_);_(@_)"/>
    <numFmt numFmtId="164" formatCode="_(* #,##0_);_(* \(#,##0\);_(* &quot;-&quot;??_);_(@_)"/>
    <numFmt numFmtId="165" formatCode="0.0%"/>
    <numFmt numFmtId="166" formatCode="_-* #,##0.00_-;\-* #,##0.00_-;_-* &quot;-&quot;??_-;_-@_-"/>
    <numFmt numFmtId="167" formatCode="dd/mm/yyyy"/>
    <numFmt numFmtId="168" formatCode="d/m/yy;@"/>
    <numFmt numFmtId="169" formatCode="d"/>
    <numFmt numFmtId="170" formatCode="mmmm"/>
    <numFmt numFmtId="171" formatCode="_(* #,##0.000000000_);_(* \(#,##0.000000000\);_(* &quot;-&quot;??_);_(@_)"/>
    <numFmt numFmtId="172" formatCode="0.0"/>
    <numFmt numFmtId="173" formatCode="m/d/yy;@"/>
  </numFmts>
  <fonts count="168">
    <font>
      <sz val="11"/>
      <color theme="1"/>
      <name val="Calibri"/>
      <family val="2"/>
      <scheme val="minor"/>
    </font>
    <font>
      <b/>
      <sz val="12"/>
      <color theme="1"/>
      <name val="Calibri"/>
      <family val="2"/>
      <scheme val="minor"/>
    </font>
    <font>
      <sz val="12"/>
      <color theme="1"/>
      <name val="Calibri"/>
      <family val="2"/>
      <scheme val="minor"/>
    </font>
    <font>
      <sz val="11"/>
      <color theme="1"/>
      <name val="Arial Rounded MT Bold"/>
      <family val="2"/>
    </font>
    <font>
      <b/>
      <sz val="24"/>
      <color theme="5"/>
      <name val="Estrangelo Edessa"/>
      <family val="4"/>
    </font>
    <font>
      <sz val="10"/>
      <color theme="1"/>
      <name val="Arial Rounded MT Bold"/>
      <family val="2"/>
    </font>
    <font>
      <sz val="12"/>
      <color theme="1"/>
      <name val="Arial Rounded MT Bold"/>
      <family val="2"/>
    </font>
    <font>
      <sz val="14"/>
      <color theme="1"/>
      <name val="Arial Rounded MT Bold"/>
      <family val="2"/>
    </font>
    <font>
      <sz val="12"/>
      <color theme="5" tint="-0.249977111117893"/>
      <name val="Arial Rounded MT Bold"/>
      <family val="2"/>
    </font>
    <font>
      <sz val="11"/>
      <color theme="5" tint="-0.249977111117893"/>
      <name val="Arial Rounded MT Bold"/>
      <family val="2"/>
    </font>
    <font>
      <sz val="11"/>
      <color theme="5" tint="-0.249977111117893"/>
      <name val="Calibri"/>
      <family val="2"/>
      <scheme val="minor"/>
    </font>
    <font>
      <b/>
      <sz val="11"/>
      <color rgb="FFFF0000"/>
      <name val="Calibri"/>
      <family val="2"/>
      <scheme val="minor"/>
    </font>
    <font>
      <b/>
      <sz val="11"/>
      <color theme="1"/>
      <name val="Calibri"/>
      <family val="2"/>
      <scheme val="minor"/>
    </font>
    <font>
      <sz val="14"/>
      <color theme="5" tint="-0.249977111117893"/>
      <name val="Arial Rounded MT Bold"/>
      <family val="2"/>
    </font>
    <font>
      <b/>
      <sz val="20"/>
      <color theme="1"/>
      <name val="Calibri"/>
      <family val="2"/>
      <scheme val="minor"/>
    </font>
    <font>
      <sz val="22"/>
      <color theme="5" tint="-0.249977111117893"/>
      <name val="Arial Rounded MT Bold"/>
      <family val="2"/>
    </font>
    <font>
      <sz val="10"/>
      <color theme="1"/>
      <name val="Calibri"/>
      <family val="2"/>
    </font>
    <font>
      <b/>
      <sz val="9"/>
      <color theme="1"/>
      <name val="Calibri"/>
      <family val="2"/>
    </font>
    <font>
      <u/>
      <sz val="11"/>
      <color theme="10"/>
      <name val="Calibri"/>
      <family val="2"/>
      <scheme val="minor"/>
    </font>
    <font>
      <sz val="8"/>
      <color theme="1"/>
      <name val="Calibri"/>
      <family val="2"/>
      <scheme val="minor"/>
    </font>
    <font>
      <b/>
      <sz val="24"/>
      <color rgb="FFC00000"/>
      <name val="Calibri"/>
      <family val="2"/>
      <scheme val="minor"/>
    </font>
    <font>
      <sz val="11"/>
      <color theme="1"/>
      <name val="Calibri"/>
      <family val="2"/>
      <scheme val="minor"/>
    </font>
    <font>
      <sz val="14"/>
      <color theme="1"/>
      <name val="Calibri"/>
      <family val="2"/>
      <scheme val="minor"/>
    </font>
    <font>
      <sz val="10"/>
      <color theme="1"/>
      <name val="Calibri"/>
      <family val="2"/>
      <scheme val="minor"/>
    </font>
    <font>
      <sz val="24"/>
      <color theme="5" tint="-0.249977111117893"/>
      <name val="Arial Rounded MT Bold"/>
      <family val="2"/>
    </font>
    <font>
      <b/>
      <sz val="22"/>
      <color theme="5" tint="-0.249977111117893"/>
      <name val="Calibri"/>
      <family val="2"/>
      <scheme val="minor"/>
    </font>
    <font>
      <u/>
      <sz val="14"/>
      <color theme="1"/>
      <name val="Calibri"/>
      <family val="2"/>
    </font>
    <font>
      <sz val="10"/>
      <color rgb="FFFFFFFF"/>
      <name val="Calibri"/>
      <family val="2"/>
    </font>
    <font>
      <sz val="10"/>
      <color rgb="FFCCFFFF"/>
      <name val="Calibri"/>
      <family val="2"/>
    </font>
    <font>
      <sz val="22"/>
      <color rgb="FF00B050"/>
      <name val="Arial Rounded MT Bold"/>
      <family val="2"/>
    </font>
    <font>
      <sz val="22"/>
      <color theme="3" tint="-0.249977111117893"/>
      <name val="Arial Rounded MT Bold"/>
      <family val="2"/>
    </font>
    <font>
      <b/>
      <sz val="22"/>
      <color theme="3" tint="-0.249977111117893"/>
      <name val="Arial"/>
      <family val="2"/>
    </font>
    <font>
      <b/>
      <sz val="7"/>
      <color theme="1"/>
      <name val="Calibri"/>
      <family val="2"/>
    </font>
    <font>
      <b/>
      <sz val="12"/>
      <color theme="1"/>
      <name val="Calibri"/>
      <family val="2"/>
    </font>
    <font>
      <b/>
      <sz val="24"/>
      <color theme="5"/>
      <name val="Calibri"/>
      <family val="2"/>
      <scheme val="minor"/>
    </font>
    <font>
      <i/>
      <sz val="12"/>
      <color theme="1"/>
      <name val="Calibri"/>
      <family val="2"/>
      <scheme val="minor"/>
    </font>
    <font>
      <b/>
      <sz val="12"/>
      <color rgb="FF006FC0"/>
      <name val="Calibri"/>
      <family val="2"/>
      <scheme val="minor"/>
    </font>
    <font>
      <b/>
      <sz val="12"/>
      <color theme="4" tint="-0.249977111117893"/>
      <name val="Calibri"/>
      <family val="2"/>
      <scheme val="minor"/>
    </font>
    <font>
      <sz val="22"/>
      <color theme="5" tint="-0.249977111117893"/>
      <name val="Calibri"/>
      <family val="2"/>
      <scheme val="minor"/>
    </font>
    <font>
      <sz val="12"/>
      <color theme="1"/>
      <name val="Calibri"/>
      <family val="2"/>
    </font>
    <font>
      <b/>
      <u/>
      <sz val="12"/>
      <color theme="1"/>
      <name val="Calibri"/>
      <family val="2"/>
    </font>
    <font>
      <sz val="28"/>
      <color rgb="FFC00000"/>
      <name val="Arial Rounded MT Bold"/>
      <family val="2"/>
    </font>
    <font>
      <b/>
      <sz val="14"/>
      <color theme="1"/>
      <name val="Calibri"/>
      <family val="2"/>
      <scheme val="minor"/>
    </font>
    <font>
      <sz val="9"/>
      <color indexed="81"/>
      <name val="Tahoma"/>
      <family val="2"/>
    </font>
    <font>
      <b/>
      <sz val="9"/>
      <color indexed="81"/>
      <name val="Tahoma"/>
      <family val="2"/>
    </font>
    <font>
      <b/>
      <sz val="12"/>
      <color rgb="FF000000"/>
      <name val="Calibri"/>
      <family val="2"/>
    </font>
    <font>
      <b/>
      <sz val="16"/>
      <color theme="1"/>
      <name val="Calibri"/>
      <family val="2"/>
    </font>
    <font>
      <sz val="10"/>
      <color rgb="FF000000"/>
      <name val="Calibri"/>
      <family val="2"/>
      <scheme val="minor"/>
    </font>
    <font>
      <sz val="10"/>
      <color indexed="8"/>
      <name val="Calibri"/>
      <family val="2"/>
      <scheme val="minor"/>
    </font>
    <font>
      <b/>
      <sz val="16"/>
      <color theme="1"/>
      <name val="Calibri"/>
      <family val="2"/>
      <scheme val="minor"/>
    </font>
    <font>
      <sz val="12"/>
      <name val="Calibri"/>
      <family val="2"/>
      <scheme val="minor"/>
    </font>
    <font>
      <sz val="20"/>
      <color theme="1"/>
      <name val="Calibri"/>
      <family val="2"/>
      <scheme val="minor"/>
    </font>
    <font>
      <b/>
      <sz val="8"/>
      <color theme="1"/>
      <name val="Calibri"/>
      <family val="2"/>
      <scheme val="minor"/>
    </font>
    <font>
      <i/>
      <sz val="9"/>
      <color theme="1"/>
      <name val="Calibri"/>
      <family val="2"/>
      <scheme val="minor"/>
    </font>
    <font>
      <b/>
      <sz val="11"/>
      <color theme="1"/>
      <name val="Calibri"/>
      <family val="2"/>
    </font>
    <font>
      <b/>
      <sz val="14"/>
      <color theme="0"/>
      <name val="Calibri"/>
      <family val="2"/>
    </font>
    <font>
      <b/>
      <sz val="12"/>
      <color theme="0"/>
      <name val="Calibri"/>
      <family val="2"/>
    </font>
    <font>
      <b/>
      <sz val="14"/>
      <color theme="0"/>
      <name val="Calibri"/>
      <family val="2"/>
      <scheme val="minor"/>
    </font>
    <font>
      <b/>
      <sz val="11"/>
      <color theme="0"/>
      <name val="Calibri"/>
      <family val="2"/>
      <scheme val="minor"/>
    </font>
    <font>
      <b/>
      <sz val="12"/>
      <color theme="0"/>
      <name val="Calibri"/>
      <family val="2"/>
      <scheme val="minor"/>
    </font>
    <font>
      <sz val="18"/>
      <color theme="1"/>
      <name val="Calibri"/>
      <family val="2"/>
      <scheme val="minor"/>
    </font>
    <font>
      <b/>
      <sz val="16"/>
      <color rgb="FF000000"/>
      <name val="Arial Rounded MT Bold"/>
      <family val="2"/>
    </font>
    <font>
      <sz val="11"/>
      <color rgb="FFFF0000"/>
      <name val="Calibri"/>
      <family val="2"/>
      <scheme val="minor"/>
    </font>
    <font>
      <b/>
      <sz val="12"/>
      <color rgb="FF000000"/>
      <name val="Calibri"/>
      <family val="2"/>
    </font>
    <font>
      <sz val="11"/>
      <name val="Calibri"/>
      <family val="2"/>
      <scheme val="minor"/>
    </font>
    <font>
      <sz val="12"/>
      <name val="Calibri"/>
      <family val="2"/>
    </font>
    <font>
      <sz val="16"/>
      <color rgb="FFFF0000"/>
      <name val="Calibri"/>
      <family val="2"/>
      <scheme val="minor"/>
    </font>
    <font>
      <sz val="11"/>
      <color theme="0"/>
      <name val="Calibri"/>
      <family val="2"/>
      <scheme val="minor"/>
    </font>
    <font>
      <b/>
      <sz val="14"/>
      <name val="Calibri"/>
      <family val="2"/>
      <scheme val="minor"/>
    </font>
    <font>
      <sz val="14"/>
      <color theme="1" tint="4.9989318521683403E-2"/>
      <name val="Calibri"/>
      <family val="2"/>
      <scheme val="minor"/>
    </font>
    <font>
      <sz val="14"/>
      <color rgb="FFC00000"/>
      <name val="Arial Rounded MT Bold"/>
      <family val="2"/>
    </font>
    <font>
      <sz val="16"/>
      <color rgb="FFC00000"/>
      <name val="Arial Rounded MT Bold"/>
      <family val="2"/>
    </font>
    <font>
      <sz val="22"/>
      <color rgb="FFC00000"/>
      <name val="Arial Rounded MT Bold"/>
      <family val="2"/>
    </font>
    <font>
      <b/>
      <sz val="22"/>
      <color theme="0"/>
      <name val="Arial"/>
      <family val="2"/>
    </font>
    <font>
      <b/>
      <sz val="48"/>
      <color rgb="FFC00000"/>
      <name val="Calibri"/>
      <family val="2"/>
      <scheme val="minor"/>
    </font>
    <font>
      <b/>
      <u/>
      <sz val="14"/>
      <color theme="10"/>
      <name val="Calibri"/>
      <family val="2"/>
      <scheme val="minor"/>
    </font>
    <font>
      <b/>
      <sz val="12"/>
      <color rgb="FF0000FF"/>
      <name val="Calibri"/>
      <family val="2"/>
      <scheme val="minor"/>
    </font>
    <font>
      <b/>
      <i/>
      <sz val="13"/>
      <color rgb="FF0000FF"/>
      <name val="Calibri"/>
      <family val="2"/>
      <scheme val="minor"/>
    </font>
    <font>
      <b/>
      <sz val="11"/>
      <color rgb="FF0000FF"/>
      <name val="Calibri"/>
      <family val="2"/>
      <scheme val="minor"/>
    </font>
    <font>
      <b/>
      <sz val="11"/>
      <color theme="1" tint="0.249977111117893"/>
      <name val="Calibri"/>
      <family val="2"/>
    </font>
    <font>
      <b/>
      <sz val="12"/>
      <color theme="1" tint="0.249977111117893"/>
      <name val="Calibri"/>
      <family val="2"/>
    </font>
    <font>
      <sz val="12"/>
      <color theme="9" tint="-0.249977111117893"/>
      <name val="Calibri"/>
      <family val="2"/>
    </font>
    <font>
      <sz val="12"/>
      <color rgb="FF0000FF"/>
      <name val="Calibri"/>
      <family val="2"/>
    </font>
    <font>
      <b/>
      <sz val="19"/>
      <color theme="1" tint="0.249977111117893"/>
      <name val="Calibri"/>
      <family val="2"/>
    </font>
    <font>
      <b/>
      <sz val="14"/>
      <color rgb="FF0070C0"/>
      <name val="Calibri"/>
      <family val="2"/>
    </font>
    <font>
      <sz val="12"/>
      <color theme="1" tint="0.249977111117893"/>
      <name val="Calibri"/>
      <family val="2"/>
    </font>
    <font>
      <b/>
      <sz val="14"/>
      <color theme="1" tint="0.249977111117893"/>
      <name val="Calibri"/>
      <family val="2"/>
    </font>
    <font>
      <b/>
      <sz val="13"/>
      <color theme="1" tint="0.249977111117893"/>
      <name val="Calibri"/>
      <family val="2"/>
    </font>
    <font>
      <b/>
      <sz val="16"/>
      <color rgb="FF0070C0"/>
      <name val="Calibri"/>
      <family val="2"/>
    </font>
    <font>
      <b/>
      <sz val="16"/>
      <color theme="1" tint="0.249977111117893"/>
      <name val="Calibri"/>
      <family val="2"/>
    </font>
    <font>
      <b/>
      <sz val="16"/>
      <color theme="9" tint="-0.249977111117893"/>
      <name val="Calibri"/>
      <family val="2"/>
    </font>
    <font>
      <sz val="10"/>
      <color rgb="FF0000FF"/>
      <name val="Calibri"/>
      <family val="2"/>
    </font>
    <font>
      <sz val="10"/>
      <color theme="9" tint="-0.249977111117893"/>
      <name val="Calibri"/>
      <family val="2"/>
    </font>
    <font>
      <u/>
      <sz val="12"/>
      <color theme="9" tint="-0.249977111117893"/>
      <name val="Calibri"/>
      <family val="2"/>
    </font>
    <font>
      <b/>
      <sz val="16"/>
      <name val="Calibri"/>
      <family val="2"/>
    </font>
    <font>
      <b/>
      <sz val="16"/>
      <color rgb="FFFF0000"/>
      <name val="Calibri"/>
      <family val="2"/>
    </font>
    <font>
      <sz val="12"/>
      <color rgb="FFFF0000"/>
      <name val="Calibri"/>
      <family val="2"/>
    </font>
    <font>
      <u/>
      <sz val="12"/>
      <color theme="1" tint="0.249977111117893"/>
      <name val="Calibri"/>
      <family val="2"/>
    </font>
    <font>
      <sz val="12"/>
      <color rgb="FFFFC000"/>
      <name val="Calibri"/>
      <family val="2"/>
    </font>
    <font>
      <b/>
      <sz val="15"/>
      <color theme="1" tint="0.249977111117893"/>
      <name val="Calibri"/>
      <family val="2"/>
    </font>
    <font>
      <sz val="11"/>
      <color theme="1" tint="0.249977111117893"/>
      <name val="Calibri"/>
      <family val="2"/>
    </font>
    <font>
      <b/>
      <sz val="10"/>
      <color theme="1" tint="0.249977111117893"/>
      <name val="Calibri"/>
      <family val="2"/>
    </font>
    <font>
      <sz val="10"/>
      <color theme="1" tint="0.249977111117893"/>
      <name val="Calibri"/>
      <family val="2"/>
    </font>
    <font>
      <sz val="26"/>
      <color rgb="FFC00000"/>
      <name val="Calibri"/>
      <family val="2"/>
    </font>
    <font>
      <u/>
      <sz val="11"/>
      <color theme="1"/>
      <name val="Calibri"/>
      <family val="2"/>
      <scheme val="minor"/>
    </font>
    <font>
      <b/>
      <u/>
      <sz val="11"/>
      <color theme="1"/>
      <name val="Calibri"/>
      <family val="2"/>
      <scheme val="minor"/>
    </font>
    <font>
      <sz val="11"/>
      <color theme="4" tint="-0.249977111117893"/>
      <name val="Calibri"/>
      <family val="2"/>
      <scheme val="minor"/>
    </font>
    <font>
      <b/>
      <sz val="14"/>
      <color theme="5" tint="0.59999389629810485"/>
      <name val="Calibri"/>
      <family val="2"/>
      <scheme val="minor"/>
    </font>
    <font>
      <b/>
      <sz val="12"/>
      <color rgb="FFFFC000"/>
      <name val="Calibri"/>
      <family val="2"/>
      <scheme val="minor"/>
    </font>
    <font>
      <b/>
      <sz val="12"/>
      <color rgb="FFFF0000"/>
      <name val="Calibri"/>
      <family val="2"/>
      <scheme val="minor"/>
    </font>
    <font>
      <b/>
      <sz val="26"/>
      <color rgb="FFC00000"/>
      <name val="Calibri"/>
      <family val="2"/>
      <scheme val="minor"/>
    </font>
    <font>
      <b/>
      <i/>
      <sz val="12"/>
      <color theme="1"/>
      <name val="Calibri"/>
      <family val="2"/>
      <scheme val="minor"/>
    </font>
    <font>
      <b/>
      <i/>
      <sz val="12"/>
      <color rgb="FF00B050"/>
      <name val="Calibri"/>
      <family val="2"/>
      <scheme val="minor"/>
    </font>
    <font>
      <b/>
      <sz val="12"/>
      <color rgb="FF00B050"/>
      <name val="Calibri"/>
      <family val="2"/>
      <scheme val="minor"/>
    </font>
    <font>
      <b/>
      <i/>
      <sz val="12"/>
      <color rgb="FFFFC000"/>
      <name val="Calibri"/>
      <family val="2"/>
      <scheme val="minor"/>
    </font>
    <font>
      <b/>
      <i/>
      <sz val="12"/>
      <color rgb="FFFF0000"/>
      <name val="Calibri"/>
      <family val="2"/>
      <scheme val="minor"/>
    </font>
    <font>
      <i/>
      <sz val="12"/>
      <color rgb="FFFF0000"/>
      <name val="Calibri"/>
      <family val="2"/>
      <scheme val="minor"/>
    </font>
    <font>
      <sz val="16"/>
      <color theme="1"/>
      <name val="Calibri"/>
      <family val="2"/>
      <scheme val="minor"/>
    </font>
    <font>
      <sz val="14"/>
      <name val="Calibri"/>
      <family val="2"/>
      <scheme val="minor"/>
    </font>
    <font>
      <sz val="20"/>
      <color theme="5" tint="-0.249977111117893"/>
      <name val="Calibri"/>
      <family val="2"/>
      <scheme val="minor"/>
    </font>
    <font>
      <sz val="20"/>
      <name val="Calibri"/>
      <family val="2"/>
      <scheme val="minor"/>
    </font>
    <font>
      <sz val="20"/>
      <color theme="9" tint="-0.249977111117893"/>
      <name val="Calibri"/>
      <family val="2"/>
      <scheme val="minor"/>
    </font>
    <font>
      <sz val="20"/>
      <color rgb="FF00B0F0"/>
      <name val="Calibri"/>
      <family val="2"/>
      <scheme val="minor"/>
    </font>
    <font>
      <sz val="20"/>
      <color rgb="FF7030A0"/>
      <name val="Calibri"/>
      <family val="2"/>
      <scheme val="minor"/>
    </font>
    <font>
      <sz val="20"/>
      <color rgb="FF3526F8"/>
      <name val="Calibri"/>
      <family val="2"/>
      <scheme val="minor"/>
    </font>
    <font>
      <sz val="20"/>
      <color rgb="FFC00000"/>
      <name val="Calibri"/>
      <family val="2"/>
      <scheme val="minor"/>
    </font>
    <font>
      <b/>
      <sz val="16"/>
      <color theme="4" tint="-0.249977111117893"/>
      <name val="Calibri"/>
      <family val="2"/>
      <scheme val="minor"/>
    </font>
    <font>
      <sz val="16"/>
      <color theme="0"/>
      <name val="Calibri"/>
      <family val="2"/>
      <scheme val="minor"/>
    </font>
    <font>
      <sz val="72"/>
      <color rgb="FFC00000"/>
      <name val="Calibri"/>
      <family val="2"/>
      <scheme val="minor"/>
    </font>
    <font>
      <b/>
      <sz val="18"/>
      <name val="Estrangelo Edessa"/>
      <family val="4"/>
    </font>
    <font>
      <b/>
      <sz val="16"/>
      <color theme="5"/>
      <name val="Estrangelo Edessa"/>
      <family val="4"/>
    </font>
    <font>
      <b/>
      <sz val="11"/>
      <color theme="9" tint="-0.249977111117893"/>
      <name val="Calibri"/>
      <family val="2"/>
      <scheme val="minor"/>
    </font>
    <font>
      <sz val="14"/>
      <color theme="0"/>
      <name val="Calibri"/>
      <family val="2"/>
      <scheme val="minor"/>
    </font>
    <font>
      <sz val="13"/>
      <color theme="1"/>
      <name val="Calibri"/>
      <family val="2"/>
      <scheme val="minor"/>
    </font>
    <font>
      <sz val="9"/>
      <color theme="1"/>
      <name val="Calibri"/>
      <family val="2"/>
      <scheme val="minor"/>
    </font>
    <font>
      <b/>
      <sz val="9"/>
      <name val="Calibri"/>
      <family val="2"/>
      <scheme val="minor"/>
    </font>
    <font>
      <b/>
      <sz val="9"/>
      <color theme="1"/>
      <name val="Calibri"/>
      <family val="2"/>
      <scheme val="minor"/>
    </font>
    <font>
      <b/>
      <sz val="9"/>
      <color rgb="FFFF0000"/>
      <name val="Calibri"/>
      <family val="2"/>
      <scheme val="minor"/>
    </font>
    <font>
      <b/>
      <sz val="9"/>
      <color theme="0"/>
      <name val="Calibri"/>
      <family val="2"/>
      <scheme val="minor"/>
    </font>
    <font>
      <sz val="9"/>
      <name val="Calibri"/>
      <family val="2"/>
      <scheme val="minor"/>
    </font>
    <font>
      <sz val="9"/>
      <color rgb="FFFF0000"/>
      <name val="Calibri"/>
      <family val="2"/>
      <scheme val="minor"/>
    </font>
    <font>
      <sz val="16"/>
      <color rgb="FFC00000"/>
      <name val="Calibri"/>
      <family val="2"/>
      <scheme val="minor"/>
    </font>
    <font>
      <sz val="20"/>
      <color theme="3"/>
      <name val="Calibri"/>
      <family val="2"/>
      <scheme val="minor"/>
    </font>
    <font>
      <sz val="11"/>
      <color theme="3"/>
      <name val="Calibri"/>
      <family val="2"/>
      <scheme val="minor"/>
    </font>
    <font>
      <sz val="14"/>
      <color theme="3"/>
      <name val="Calibri"/>
      <family val="2"/>
      <scheme val="minor"/>
    </font>
    <font>
      <u/>
      <sz val="11"/>
      <color theme="3"/>
      <name val="Calibri"/>
      <family val="2"/>
      <scheme val="minor"/>
    </font>
    <font>
      <sz val="11"/>
      <name val="Calibri"/>
      <family val="2"/>
      <scheme val="minor"/>
    </font>
    <font>
      <b/>
      <sz val="20"/>
      <color theme="5" tint="-0.249977111117893"/>
      <name val="Calibri"/>
      <family val="2"/>
      <scheme val="minor"/>
    </font>
    <font>
      <b/>
      <sz val="16"/>
      <name val="Calibri"/>
      <family val="2"/>
      <scheme val="minor"/>
    </font>
    <font>
      <sz val="12"/>
      <color theme="0"/>
      <name val="Calibri"/>
      <family val="2"/>
      <scheme val="minor"/>
    </font>
    <font>
      <b/>
      <sz val="14"/>
      <color theme="10"/>
      <name val="Calibri"/>
      <family val="2"/>
      <scheme val="minor"/>
    </font>
    <font>
      <b/>
      <sz val="22"/>
      <color rgb="FFED9D0D"/>
      <name val="Calibri"/>
      <family val="2"/>
      <scheme val="minor"/>
    </font>
    <font>
      <b/>
      <sz val="18"/>
      <color theme="1"/>
      <name val="Calibri"/>
      <family val="2"/>
      <scheme val="minor"/>
    </font>
    <font>
      <b/>
      <sz val="22"/>
      <color theme="1"/>
      <name val="Calibri"/>
      <family val="2"/>
      <scheme val="minor"/>
    </font>
    <font>
      <b/>
      <u/>
      <sz val="16"/>
      <color theme="1"/>
      <name val="Calibri"/>
      <family val="2"/>
      <scheme val="minor"/>
    </font>
    <font>
      <b/>
      <sz val="14"/>
      <color rgb="FFFF0000"/>
      <name val="Calibri"/>
      <family val="2"/>
      <scheme val="minor"/>
    </font>
    <font>
      <b/>
      <sz val="16"/>
      <color rgb="FFFF0000"/>
      <name val="Calibri"/>
      <family val="2"/>
      <scheme val="minor"/>
    </font>
    <font>
      <b/>
      <u/>
      <sz val="16"/>
      <color rgb="FFFF0000"/>
      <name val="Calibri"/>
      <family val="2"/>
      <scheme val="minor"/>
    </font>
    <font>
      <b/>
      <sz val="24"/>
      <name val="Estrangelo Edessa"/>
      <family val="4"/>
    </font>
    <font>
      <b/>
      <sz val="28"/>
      <color rgb="FFC00000"/>
      <name val="Calibri"/>
      <family val="2"/>
      <scheme val="minor"/>
    </font>
    <font>
      <b/>
      <sz val="10"/>
      <color theme="4" tint="-0.249977111117893"/>
      <name val="Calibri"/>
      <family val="2"/>
      <scheme val="minor"/>
    </font>
    <font>
      <b/>
      <sz val="20"/>
      <color theme="4" tint="-0.249977111117893"/>
      <name val="Calibri"/>
      <family val="2"/>
      <scheme val="minor"/>
    </font>
    <font>
      <b/>
      <sz val="20"/>
      <color rgb="FF00B050"/>
      <name val="Calibri"/>
      <family val="2"/>
      <scheme val="minor"/>
    </font>
    <font>
      <u/>
      <sz val="16"/>
      <color theme="10"/>
      <name val="Calibri"/>
      <family val="2"/>
      <scheme val="minor"/>
    </font>
    <font>
      <b/>
      <sz val="12"/>
      <color rgb="FF000000"/>
      <name val="Calibri"/>
      <family val="2"/>
      <scheme val="minor"/>
    </font>
    <font>
      <b/>
      <sz val="12"/>
      <color theme="1"/>
      <name val="Arial Rounded MT Bold"/>
      <family val="2"/>
    </font>
    <font>
      <b/>
      <sz val="11"/>
      <color theme="1"/>
      <name val="Arial Rounded MT Bold"/>
      <family val="2"/>
    </font>
    <font>
      <sz val="11"/>
      <name val="Calibri"/>
      <scheme val="minor"/>
    </font>
  </fonts>
  <fills count="56">
    <fill>
      <patternFill patternType="none"/>
    </fill>
    <fill>
      <patternFill patternType="gray125"/>
    </fill>
    <fill>
      <patternFill patternType="solid">
        <fgColor rgb="FFA8D08D"/>
        <bgColor indexed="64"/>
      </patternFill>
    </fill>
    <fill>
      <patternFill patternType="solid">
        <fgColor rgb="FFE2EFD9"/>
        <bgColor indexed="64"/>
      </patternFill>
    </fill>
    <fill>
      <patternFill patternType="solid">
        <fgColor theme="0"/>
        <bgColor indexed="64"/>
      </patternFill>
    </fill>
    <fill>
      <patternFill patternType="solid">
        <fgColor theme="5" tint="0.79998168889431442"/>
        <bgColor indexed="64"/>
      </patternFill>
    </fill>
    <fill>
      <patternFill patternType="solid">
        <fgColor theme="5" tint="0.39997558519241921"/>
        <bgColor indexed="64"/>
      </patternFill>
    </fill>
    <fill>
      <patternFill patternType="solid">
        <fgColor rgb="FFFFF8E5"/>
        <bgColor indexed="64"/>
      </patternFill>
    </fill>
    <fill>
      <patternFill patternType="solid">
        <fgColor rgb="FF00B050"/>
        <bgColor indexed="64"/>
      </patternFill>
    </fill>
    <fill>
      <patternFill patternType="solid">
        <fgColor rgb="FFFEFAF8"/>
        <bgColor indexed="64"/>
      </patternFill>
    </fill>
    <fill>
      <patternFill patternType="solid">
        <fgColor rgb="FFFFE599"/>
        <bgColor indexed="64"/>
      </patternFill>
    </fill>
    <fill>
      <patternFill patternType="solid">
        <fgColor rgb="FFF4B083"/>
        <bgColor indexed="64"/>
      </patternFill>
    </fill>
    <fill>
      <patternFill patternType="solid">
        <fgColor rgb="FFFFF2CC"/>
        <bgColor indexed="64"/>
      </patternFill>
    </fill>
    <fill>
      <patternFill patternType="solid">
        <fgColor rgb="FFFBE4D5"/>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rgb="FFF9FBF7"/>
        <bgColor indexed="64"/>
      </patternFill>
    </fill>
    <fill>
      <patternFill patternType="solid">
        <fgColor theme="5" tint="0.59999389629810485"/>
        <bgColor indexed="64"/>
      </patternFill>
    </fill>
    <fill>
      <patternFill patternType="solid">
        <fgColor theme="4" tint="0.79998168889431442"/>
        <bgColor indexed="64"/>
      </patternFill>
    </fill>
    <fill>
      <patternFill patternType="solid">
        <fgColor rgb="FFBDD6EE"/>
        <bgColor indexed="64"/>
      </patternFill>
    </fill>
    <fill>
      <patternFill patternType="solid">
        <fgColor rgb="FFFFFFFF"/>
        <bgColor indexed="64"/>
      </patternFill>
    </fill>
    <fill>
      <patternFill patternType="solid">
        <fgColor rgb="FFFFFF00"/>
        <bgColor indexed="64"/>
      </patternFill>
    </fill>
    <fill>
      <patternFill patternType="solid">
        <fgColor theme="4" tint="0.39997558519241921"/>
        <bgColor indexed="64"/>
      </patternFill>
    </fill>
    <fill>
      <patternFill patternType="solid">
        <fgColor rgb="FFFFFFFF"/>
        <bgColor rgb="FF000000"/>
      </patternFill>
    </fill>
    <fill>
      <patternFill patternType="solid">
        <fgColor rgb="FFC00000"/>
        <bgColor indexed="64"/>
      </patternFill>
    </fill>
    <fill>
      <patternFill patternType="solid">
        <fgColor theme="7" tint="0.59999389629810485"/>
        <bgColor indexed="64"/>
      </patternFill>
    </fill>
    <fill>
      <patternFill patternType="solid">
        <fgColor rgb="FF92D050"/>
        <bgColor indexed="64"/>
      </patternFill>
    </fill>
    <fill>
      <patternFill patternType="solid">
        <fgColor theme="7" tint="0.79998168889431442"/>
        <bgColor indexed="64"/>
      </patternFill>
    </fill>
    <fill>
      <patternFill patternType="solid">
        <fgColor rgb="FFFCEFE8"/>
        <bgColor indexed="64"/>
      </patternFill>
    </fill>
    <fill>
      <patternFill patternType="solid">
        <fgColor theme="4" tint="0.59999389629810485"/>
        <bgColor indexed="64"/>
      </patternFill>
    </fill>
    <fill>
      <patternFill patternType="solid">
        <fgColor theme="9"/>
        <bgColor indexed="64"/>
      </patternFill>
    </fill>
    <fill>
      <patternFill patternType="solid">
        <fgColor theme="9" tint="-0.249977111117893"/>
        <bgColor indexed="64"/>
      </patternFill>
    </fill>
    <fill>
      <patternFill patternType="solid">
        <fgColor rgb="FFFF0000"/>
        <bgColor indexed="64"/>
      </patternFill>
    </fill>
    <fill>
      <patternFill patternType="solid">
        <fgColor theme="5"/>
        <bgColor theme="5"/>
      </patternFill>
    </fill>
    <fill>
      <patternFill patternType="solid">
        <fgColor theme="8" tint="0.59999389629810485"/>
        <bgColor indexed="64"/>
      </patternFill>
    </fill>
    <fill>
      <patternFill patternType="solid">
        <fgColor rgb="FFD6EDBD"/>
        <bgColor indexed="64"/>
      </patternFill>
    </fill>
    <fill>
      <patternFill patternType="solid">
        <fgColor rgb="FF0070C0"/>
        <bgColor indexed="64"/>
      </patternFill>
    </fill>
    <fill>
      <patternFill patternType="solid">
        <fgColor rgb="FFFCCC0A"/>
        <bgColor indexed="64"/>
      </patternFill>
    </fill>
    <fill>
      <patternFill patternType="solid">
        <fgColor rgb="FFEFEEBE"/>
        <bgColor indexed="64"/>
      </patternFill>
    </fill>
    <fill>
      <patternFill patternType="solid">
        <fgColor rgb="FFFDD80A"/>
        <bgColor indexed="64"/>
      </patternFill>
    </fill>
    <fill>
      <patternFill patternType="solid">
        <fgColor rgb="FF00FF00"/>
        <bgColor indexed="64"/>
      </patternFill>
    </fill>
    <fill>
      <patternFill patternType="solid">
        <fgColor rgb="FF20FEFD"/>
        <bgColor indexed="64"/>
      </patternFill>
    </fill>
    <fill>
      <patternFill patternType="solid">
        <fgColor rgb="FFF2F0CC"/>
        <bgColor indexed="64"/>
      </patternFill>
    </fill>
    <fill>
      <patternFill patternType="solid">
        <fgColor rgb="FFF1F7ED"/>
        <bgColor indexed="64"/>
      </patternFill>
    </fill>
    <fill>
      <patternFill patternType="solid">
        <fgColor theme="4"/>
        <bgColor theme="4"/>
      </patternFill>
    </fill>
    <fill>
      <patternFill patternType="solid">
        <fgColor theme="4" tint="0.79998168889431442"/>
        <bgColor theme="4" tint="0.79998168889431442"/>
      </patternFill>
    </fill>
    <fill>
      <patternFill patternType="solid">
        <fgColor theme="4" tint="-0.249977111117893"/>
        <bgColor indexed="64"/>
      </patternFill>
    </fill>
    <fill>
      <patternFill patternType="solid">
        <fgColor rgb="FF00B0F0"/>
        <bgColor indexed="64"/>
      </patternFill>
    </fill>
    <fill>
      <patternFill patternType="solid">
        <fgColor rgb="FFCCFFCC"/>
        <bgColor indexed="64"/>
      </patternFill>
    </fill>
    <fill>
      <patternFill patternType="solid">
        <fgColor theme="0" tint="-0.34998626667073579"/>
        <bgColor indexed="64"/>
      </patternFill>
    </fill>
    <fill>
      <patternFill patternType="solid">
        <fgColor theme="0" tint="-0.14999847407452621"/>
        <bgColor indexed="64"/>
      </patternFill>
    </fill>
    <fill>
      <patternFill patternType="solid">
        <fgColor rgb="FFFFC000"/>
        <bgColor indexed="64"/>
      </patternFill>
    </fill>
    <fill>
      <patternFill patternType="solid">
        <fgColor rgb="FFFF9900"/>
        <bgColor indexed="64"/>
      </patternFill>
    </fill>
    <fill>
      <patternFill patternType="solid">
        <fgColor rgb="FFFFFF6D"/>
        <bgColor indexed="64"/>
      </patternFill>
    </fill>
    <fill>
      <patternFill patternType="solid">
        <fgColor rgb="FFFFF3F3"/>
        <bgColor indexed="64"/>
      </patternFill>
    </fill>
    <fill>
      <patternFill patternType="solid">
        <fgColor theme="0"/>
        <bgColor theme="4" tint="0.79998168889431442"/>
      </patternFill>
    </fill>
  </fills>
  <borders count="130">
    <border>
      <left/>
      <right/>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style="medium">
        <color indexed="64"/>
      </right>
      <top style="medium">
        <color indexed="64"/>
      </top>
      <bottom style="medium">
        <color indexed="64"/>
      </bottom>
      <diagonal/>
    </border>
    <border>
      <left/>
      <right style="medium">
        <color indexed="64"/>
      </right>
      <top/>
      <bottom style="medium">
        <color indexed="64"/>
      </bottom>
      <diagonal/>
    </border>
    <border>
      <left/>
      <right/>
      <top style="medium">
        <color indexed="64"/>
      </top>
      <bottom style="medium">
        <color indexed="64"/>
      </bottom>
      <diagonal/>
    </border>
    <border>
      <left style="medium">
        <color indexed="64"/>
      </left>
      <right style="medium">
        <color indexed="64"/>
      </right>
      <top/>
      <bottom/>
      <diagonal/>
    </border>
    <border>
      <left style="medium">
        <color indexed="64"/>
      </left>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style="thin">
        <color theme="5" tint="-0.24994659260841701"/>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rgb="FFC00000"/>
      </left>
      <right/>
      <top style="thin">
        <color rgb="FFC00000"/>
      </top>
      <bottom style="thin">
        <color rgb="FFC00000"/>
      </bottom>
      <diagonal/>
    </border>
    <border>
      <left/>
      <right/>
      <top style="thin">
        <color rgb="FFC00000"/>
      </top>
      <bottom style="thin">
        <color rgb="FFC00000"/>
      </bottom>
      <diagonal/>
    </border>
    <border>
      <left/>
      <right style="thin">
        <color rgb="FFC00000"/>
      </right>
      <top style="thin">
        <color rgb="FFC00000"/>
      </top>
      <bottom style="thin">
        <color rgb="FFC00000"/>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thin">
        <color theme="9" tint="0.79998168889431442"/>
      </left>
      <right style="thin">
        <color theme="9" tint="0.79998168889431442"/>
      </right>
      <top style="thin">
        <color theme="9" tint="0.79998168889431442"/>
      </top>
      <bottom style="thin">
        <color theme="9" tint="0.79998168889431442"/>
      </bottom>
      <diagonal/>
    </border>
    <border>
      <left/>
      <right style="medium">
        <color indexed="64"/>
      </right>
      <top style="medium">
        <color indexed="64"/>
      </top>
      <bottom/>
      <diagonal/>
    </border>
    <border>
      <left style="medium">
        <color rgb="FF000000"/>
      </left>
      <right style="medium">
        <color rgb="FF000000"/>
      </right>
      <top/>
      <bottom style="medium">
        <color rgb="FF000000"/>
      </bottom>
      <diagonal/>
    </border>
    <border>
      <left/>
      <right style="medium">
        <color rgb="FF000000"/>
      </right>
      <top style="medium">
        <color rgb="FF000000"/>
      </top>
      <bottom/>
      <diagonal/>
    </border>
    <border>
      <left/>
      <right/>
      <top style="medium">
        <color rgb="FF000000"/>
      </top>
      <bottom/>
      <diagonal/>
    </border>
    <border>
      <left/>
      <right style="medium">
        <color rgb="FF000000"/>
      </right>
      <top style="medium">
        <color rgb="FF000000"/>
      </top>
      <bottom style="medium">
        <color rgb="FF000000"/>
      </bottom>
      <diagonal/>
    </border>
    <border>
      <left/>
      <right style="medium">
        <color rgb="FF000000"/>
      </right>
      <top/>
      <bottom style="medium">
        <color rgb="FF000000"/>
      </bottom>
      <diagonal/>
    </border>
    <border>
      <left style="medium">
        <color rgb="FF000000"/>
      </left>
      <right/>
      <top style="medium">
        <color rgb="FF000000"/>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style="medium">
        <color rgb="FF000000"/>
      </left>
      <right/>
      <top/>
      <bottom style="medium">
        <color rgb="FF000000"/>
      </bottom>
      <diagonal/>
    </border>
    <border>
      <left/>
      <right/>
      <top/>
      <bottom style="medium">
        <color rgb="FF000000"/>
      </bottom>
      <diagonal/>
    </border>
    <border>
      <left/>
      <right style="medium">
        <color indexed="64"/>
      </right>
      <top/>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bottom style="thin">
        <color rgb="FFC00000"/>
      </bottom>
      <diagonal/>
    </border>
    <border>
      <left/>
      <right/>
      <top/>
      <bottom style="thin">
        <color theme="5" tint="-0.24994659260841701"/>
      </bottom>
      <diagonal/>
    </border>
    <border>
      <left style="medium">
        <color indexed="64"/>
      </left>
      <right/>
      <top style="medium">
        <color indexed="64"/>
      </top>
      <bottom/>
      <diagonal/>
    </border>
    <border>
      <left style="thin">
        <color rgb="FFC00000"/>
      </left>
      <right style="thin">
        <color rgb="FFC00000"/>
      </right>
      <top style="thin">
        <color rgb="FFC00000"/>
      </top>
      <bottom style="thin">
        <color rgb="FFC00000"/>
      </bottom>
      <diagonal/>
    </border>
    <border>
      <left style="thin">
        <color indexed="64"/>
      </left>
      <right style="thin">
        <color indexed="64"/>
      </right>
      <top/>
      <bottom/>
      <diagonal/>
    </border>
    <border>
      <left/>
      <right style="thin">
        <color indexed="64"/>
      </right>
      <top/>
      <bottom style="thin">
        <color indexed="64"/>
      </bottom>
      <diagonal/>
    </border>
    <border>
      <left/>
      <right/>
      <top/>
      <bottom style="medium">
        <color indexed="64"/>
      </bottom>
      <diagonal/>
    </border>
    <border>
      <left style="medium">
        <color indexed="64"/>
      </left>
      <right style="thin">
        <color indexed="64"/>
      </right>
      <top style="medium">
        <color indexed="64"/>
      </top>
      <bottom/>
      <diagonal/>
    </border>
    <border>
      <left style="thin">
        <color indexed="64"/>
      </left>
      <right/>
      <top/>
      <bottom/>
      <diagonal/>
    </border>
    <border>
      <left/>
      <right style="thin">
        <color indexed="64"/>
      </right>
      <top/>
      <bottom/>
      <diagonal/>
    </border>
    <border>
      <left/>
      <right style="thin">
        <color indexed="64"/>
      </right>
      <top style="thin">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style="thin">
        <color theme="9"/>
      </left>
      <right style="thin">
        <color theme="9"/>
      </right>
      <top style="thin">
        <color theme="9"/>
      </top>
      <bottom style="thin">
        <color theme="9"/>
      </bottom>
      <diagonal/>
    </border>
    <border>
      <left/>
      <right style="thin">
        <color theme="0"/>
      </right>
      <top/>
      <bottom/>
      <diagonal/>
    </border>
    <border>
      <left style="thin">
        <color theme="0"/>
      </left>
      <right style="thin">
        <color theme="0"/>
      </right>
      <top/>
      <bottom/>
      <diagonal/>
    </border>
    <border>
      <left style="thin">
        <color indexed="64"/>
      </left>
      <right/>
      <top style="thin">
        <color indexed="64"/>
      </top>
      <bottom/>
      <diagonal/>
    </border>
    <border>
      <left/>
      <right/>
      <top style="thin">
        <color indexed="64"/>
      </top>
      <bottom/>
      <diagonal/>
    </border>
    <border>
      <left style="thin">
        <color indexed="64"/>
      </left>
      <right/>
      <top/>
      <bottom style="thin">
        <color indexed="64"/>
      </bottom>
      <diagonal/>
    </border>
    <border>
      <left style="thin">
        <color theme="0"/>
      </left>
      <right style="thin">
        <color theme="0"/>
      </right>
      <top style="thin">
        <color theme="0"/>
      </top>
      <bottom/>
      <diagonal/>
    </border>
    <border>
      <left style="thin">
        <color theme="5"/>
      </left>
      <right style="thin">
        <color theme="5"/>
      </right>
      <top style="thin">
        <color theme="5"/>
      </top>
      <bottom style="thin">
        <color theme="5"/>
      </bottom>
      <diagonal/>
    </border>
    <border>
      <left/>
      <right style="thin">
        <color theme="0"/>
      </right>
      <top style="thin">
        <color theme="0"/>
      </top>
      <bottom/>
      <diagonal/>
    </border>
    <border>
      <left style="thin">
        <color theme="0"/>
      </left>
      <right/>
      <top style="thin">
        <color theme="0"/>
      </top>
      <bottom/>
      <diagonal/>
    </border>
    <border>
      <left/>
      <right style="thin">
        <color theme="0"/>
      </right>
      <top/>
      <bottom style="thin">
        <color theme="0"/>
      </bottom>
      <diagonal/>
    </border>
    <border>
      <left style="thin">
        <color theme="0"/>
      </left>
      <right style="thin">
        <color theme="0"/>
      </right>
      <top/>
      <bottom style="thin">
        <color theme="0"/>
      </bottom>
      <diagonal/>
    </border>
    <border>
      <left style="thin">
        <color theme="0"/>
      </left>
      <right/>
      <top/>
      <bottom/>
      <diagonal/>
    </border>
    <border>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thin">
        <color rgb="FF0070C0"/>
      </left>
      <right style="thin">
        <color rgb="FF0070C0"/>
      </right>
      <top style="thin">
        <color rgb="FF0070C0"/>
      </top>
      <bottom style="thin">
        <color rgb="FF0070C0"/>
      </bottom>
      <diagonal/>
    </border>
    <border>
      <left style="thin">
        <color rgb="FF0070C0"/>
      </left>
      <right/>
      <top/>
      <bottom/>
      <diagonal/>
    </border>
    <border>
      <left style="thin">
        <color rgb="FF0070C0"/>
      </left>
      <right/>
      <top/>
      <bottom style="thin">
        <color rgb="FF0070C0"/>
      </bottom>
      <diagonal/>
    </border>
    <border>
      <left/>
      <right/>
      <top/>
      <bottom style="thin">
        <color rgb="FF0070C0"/>
      </bottom>
      <diagonal/>
    </border>
    <border>
      <left style="thin">
        <color rgb="FF0070C0"/>
      </left>
      <right/>
      <top style="thin">
        <color rgb="FF0070C0"/>
      </top>
      <bottom/>
      <diagonal/>
    </border>
    <border>
      <left/>
      <right style="thin">
        <color rgb="FF0070C0"/>
      </right>
      <top style="thin">
        <color rgb="FF0070C0"/>
      </top>
      <bottom/>
      <diagonal/>
    </border>
    <border>
      <left/>
      <right style="thin">
        <color rgb="FF0070C0"/>
      </right>
      <top/>
      <bottom/>
      <diagonal/>
    </border>
    <border>
      <left/>
      <right style="thin">
        <color rgb="FF0070C0"/>
      </right>
      <top/>
      <bottom style="thin">
        <color rgb="FF0070C0"/>
      </bottom>
      <diagonal/>
    </border>
    <border>
      <left/>
      <right/>
      <top style="thin">
        <color rgb="FF0070C0"/>
      </top>
      <bottom/>
      <diagonal/>
    </border>
    <border>
      <left style="thin">
        <color rgb="FF0070C0"/>
      </left>
      <right/>
      <top style="thin">
        <color rgb="FF0070C0"/>
      </top>
      <bottom style="thin">
        <color rgb="FF0070C0"/>
      </bottom>
      <diagonal/>
    </border>
    <border>
      <left/>
      <right/>
      <top style="thin">
        <color rgb="FF0070C0"/>
      </top>
      <bottom style="thin">
        <color rgb="FF0070C0"/>
      </bottom>
      <diagonal/>
    </border>
    <border>
      <left/>
      <right style="thin">
        <color rgb="FF0070C0"/>
      </right>
      <top style="thin">
        <color rgb="FF0070C0"/>
      </top>
      <bottom style="thin">
        <color rgb="FF0070C0"/>
      </bottom>
      <diagonal/>
    </border>
    <border>
      <left style="medium">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bottom style="medium">
        <color indexed="64"/>
      </bottom>
      <diagonal/>
    </border>
    <border>
      <left style="thin">
        <color theme="4" tint="-0.24994659260841701"/>
      </left>
      <right style="thin">
        <color theme="4" tint="-0.24994659260841701"/>
      </right>
      <top style="thin">
        <color theme="4" tint="-0.24994659260841701"/>
      </top>
      <bottom style="thin">
        <color theme="4" tint="-0.24994659260841701"/>
      </bottom>
      <diagonal/>
    </border>
    <border>
      <left style="medium">
        <color indexed="64"/>
      </left>
      <right style="medium">
        <color indexed="64"/>
      </right>
      <top style="thin">
        <color indexed="64"/>
      </top>
      <bottom/>
      <diagonal/>
    </border>
    <border>
      <left style="thin">
        <color indexed="64"/>
      </left>
      <right style="medium">
        <color indexed="64"/>
      </right>
      <top style="thin">
        <color indexed="64"/>
      </top>
      <bottom/>
      <diagonal/>
    </border>
    <border>
      <left style="thin">
        <color rgb="FF0070C0"/>
      </left>
      <right style="thin">
        <color theme="4" tint="-0.24994659260841701"/>
      </right>
      <top style="thin">
        <color theme="4" tint="-0.24994659260841701"/>
      </top>
      <bottom/>
      <diagonal/>
    </border>
    <border>
      <left style="thin">
        <color rgb="FF0070C0"/>
      </left>
      <right style="thin">
        <color theme="4" tint="-0.24994659260841701"/>
      </right>
      <top/>
      <bottom/>
      <diagonal/>
    </border>
    <border>
      <left style="thin">
        <color rgb="FF0070C0"/>
      </left>
      <right style="thin">
        <color theme="4" tint="-0.24994659260841701"/>
      </right>
      <top/>
      <bottom style="thin">
        <color theme="4" tint="-0.24994659260841701"/>
      </bottom>
      <diagonal/>
    </border>
    <border>
      <left style="thin">
        <color rgb="FF0070C0"/>
      </left>
      <right style="thin">
        <color theme="0"/>
      </right>
      <top style="thin">
        <color rgb="FF0070C0"/>
      </top>
      <bottom style="thin">
        <color rgb="FF0070C0"/>
      </bottom>
      <diagonal/>
    </border>
    <border>
      <left style="thin">
        <color theme="0"/>
      </left>
      <right style="thin">
        <color theme="0"/>
      </right>
      <top style="thin">
        <color rgb="FF0070C0"/>
      </top>
      <bottom style="thin">
        <color rgb="FF0070C0"/>
      </bottom>
      <diagonal/>
    </border>
    <border>
      <left style="thin">
        <color theme="0"/>
      </left>
      <right style="thin">
        <color rgb="FF0070C0"/>
      </right>
      <top style="thin">
        <color rgb="FF0070C0"/>
      </top>
      <bottom/>
      <diagonal/>
    </border>
    <border>
      <left style="thin">
        <color theme="4" tint="0.39997558519241921"/>
      </left>
      <right/>
      <top style="thin">
        <color theme="4" tint="0.39997558519241921"/>
      </top>
      <bottom style="thin">
        <color theme="4" tint="0.39997558519241921"/>
      </bottom>
      <diagonal/>
    </border>
    <border>
      <left/>
      <right/>
      <top style="thin">
        <color theme="4" tint="0.39997558519241921"/>
      </top>
      <bottom style="thin">
        <color theme="4" tint="0.39997558519241921"/>
      </bottom>
      <diagonal/>
    </border>
    <border>
      <left/>
      <right/>
      <top style="medium">
        <color indexed="64"/>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thin">
        <color auto="1"/>
      </right>
      <top style="medium">
        <color auto="1"/>
      </top>
      <bottom style="thin">
        <color auto="1"/>
      </bottom>
      <diagonal/>
    </border>
    <border>
      <left style="medium">
        <color auto="1"/>
      </left>
      <right/>
      <top/>
      <bottom style="thin">
        <color auto="1"/>
      </bottom>
      <diagonal/>
    </border>
    <border>
      <left style="thin">
        <color auto="1"/>
      </left>
      <right style="medium">
        <color auto="1"/>
      </right>
      <top/>
      <bottom style="thin">
        <color auto="1"/>
      </bottom>
      <diagonal/>
    </border>
    <border>
      <left style="thin">
        <color auto="1"/>
      </left>
      <right/>
      <top style="medium">
        <color auto="1"/>
      </top>
      <bottom style="thin">
        <color auto="1"/>
      </bottom>
      <diagonal/>
    </border>
    <border>
      <left style="medium">
        <color auto="1"/>
      </left>
      <right style="medium">
        <color auto="1"/>
      </right>
      <top/>
      <bottom style="thin">
        <color auto="1"/>
      </bottom>
      <diagonal/>
    </border>
    <border>
      <left style="thin">
        <color auto="1"/>
      </left>
      <right style="thin">
        <color auto="1"/>
      </right>
      <top style="thin">
        <color auto="1"/>
      </top>
      <bottom style="medium">
        <color auto="1"/>
      </bottom>
      <diagonal/>
    </border>
    <border>
      <left style="medium">
        <color auto="1"/>
      </left>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thin">
        <color auto="1"/>
      </right>
      <top style="thin">
        <color auto="1"/>
      </top>
      <bottom style="medium">
        <color auto="1"/>
      </bottom>
      <diagonal/>
    </border>
    <border>
      <left style="thin">
        <color auto="1"/>
      </left>
      <right/>
      <top style="thin">
        <color auto="1"/>
      </top>
      <bottom style="medium">
        <color auto="1"/>
      </bottom>
      <diagonal/>
    </border>
    <border>
      <left/>
      <right style="medium">
        <color auto="1"/>
      </right>
      <top style="thin">
        <color auto="1"/>
      </top>
      <bottom style="medium">
        <color auto="1"/>
      </bottom>
      <diagonal/>
    </border>
    <border>
      <left/>
      <right style="thin">
        <color auto="1"/>
      </right>
      <top style="thin">
        <color auto="1"/>
      </top>
      <bottom style="medium">
        <color auto="1"/>
      </bottom>
      <diagonal/>
    </border>
    <border>
      <left style="medium">
        <color auto="1"/>
      </left>
      <right style="medium">
        <color auto="1"/>
      </right>
      <top style="thin">
        <color auto="1"/>
      </top>
      <bottom style="medium">
        <color auto="1"/>
      </bottom>
      <diagonal/>
    </border>
    <border>
      <left style="thin">
        <color theme="0"/>
      </left>
      <right style="thin">
        <color theme="0"/>
      </right>
      <top style="thin">
        <color theme="0"/>
      </top>
      <bottom style="thin">
        <color theme="0"/>
      </bottom>
      <diagonal/>
    </border>
    <border>
      <left style="medium">
        <color rgb="FFFF0000"/>
      </left>
      <right style="medium">
        <color rgb="FFFF0000"/>
      </right>
      <top style="medium">
        <color rgb="FFFF0000"/>
      </top>
      <bottom style="medium">
        <color rgb="FFFF0000"/>
      </bottom>
      <diagonal/>
    </border>
    <border>
      <left/>
      <right style="thin">
        <color theme="5" tint="0.59996337778862885"/>
      </right>
      <top style="thin">
        <color theme="5" tint="0.59996337778862885"/>
      </top>
      <bottom style="medium">
        <color indexed="64"/>
      </bottom>
      <diagonal/>
    </border>
    <border>
      <left style="thin">
        <color theme="5" tint="0.59996337778862885"/>
      </left>
      <right style="medium">
        <color indexed="64"/>
      </right>
      <top style="thin">
        <color theme="5" tint="0.59996337778862885"/>
      </top>
      <bottom style="medium">
        <color indexed="64"/>
      </bottom>
      <diagonal/>
    </border>
    <border>
      <left style="thin">
        <color theme="9" tint="-0.24994659260841701"/>
      </left>
      <right style="thin">
        <color theme="9" tint="-0.24994659260841701"/>
      </right>
      <top style="thin">
        <color theme="9" tint="-0.24994659260841701"/>
      </top>
      <bottom style="thin">
        <color theme="9" tint="-0.24994659260841701"/>
      </bottom>
      <diagonal/>
    </border>
    <border>
      <left style="double">
        <color rgb="FFFF0000"/>
      </left>
      <right style="double">
        <color rgb="FFFF0000"/>
      </right>
      <top style="double">
        <color rgb="FFFF0000"/>
      </top>
      <bottom/>
      <diagonal/>
    </border>
    <border>
      <left style="double">
        <color rgb="FFFF0000"/>
      </left>
      <right style="double">
        <color rgb="FFFF0000"/>
      </right>
      <top/>
      <bottom style="double">
        <color rgb="FFFF0000"/>
      </bottom>
      <diagonal/>
    </border>
    <border>
      <left style="thick">
        <color rgb="FFFF0000"/>
      </left>
      <right style="thick">
        <color rgb="FFFF0000"/>
      </right>
      <top style="thick">
        <color rgb="FFFF0000"/>
      </top>
      <bottom style="thick">
        <color rgb="FFFF0000"/>
      </bottom>
      <diagonal/>
    </border>
    <border>
      <left/>
      <right style="thin">
        <color indexed="64"/>
      </right>
      <top style="medium">
        <color indexed="64"/>
      </top>
      <bottom/>
      <diagonal/>
    </border>
    <border>
      <left style="double">
        <color theme="4" tint="0.59996337778862885"/>
      </left>
      <right style="double">
        <color theme="4" tint="0.59996337778862885"/>
      </right>
      <top style="double">
        <color theme="4" tint="0.59996337778862885"/>
      </top>
      <bottom style="double">
        <color theme="4" tint="0.59996337778862885"/>
      </bottom>
      <diagonal/>
    </border>
    <border>
      <left style="double">
        <color theme="4" tint="0.59996337778862885"/>
      </left>
      <right/>
      <top style="double">
        <color theme="4" tint="0.59996337778862885"/>
      </top>
      <bottom style="double">
        <color theme="4" tint="0.59996337778862885"/>
      </bottom>
      <diagonal/>
    </border>
    <border>
      <left style="double">
        <color theme="4" tint="0.59996337778862885"/>
      </left>
      <right style="double">
        <color theme="4" tint="0.59996337778862885"/>
      </right>
      <top style="double">
        <color theme="4" tint="0.59996337778862885"/>
      </top>
      <bottom/>
      <diagonal/>
    </border>
    <border>
      <left style="double">
        <color theme="4" tint="0.59996337778862885"/>
      </left>
      <right style="double">
        <color theme="4" tint="0.59996337778862885"/>
      </right>
      <top/>
      <bottom style="double">
        <color theme="4" tint="0.59996337778862885"/>
      </bottom>
      <diagonal/>
    </border>
    <border>
      <left style="double">
        <color theme="4" tint="0.59996337778862885"/>
      </left>
      <right/>
      <top style="double">
        <color theme="4" tint="0.59996337778862885"/>
      </top>
      <bottom/>
      <diagonal/>
    </border>
    <border>
      <left/>
      <right style="double">
        <color theme="4" tint="0.59996337778862885"/>
      </right>
      <top style="double">
        <color theme="4" tint="0.59996337778862885"/>
      </top>
      <bottom/>
      <diagonal/>
    </border>
    <border>
      <left style="double">
        <color theme="4" tint="0.59996337778862885"/>
      </left>
      <right/>
      <top/>
      <bottom style="double">
        <color theme="4" tint="0.59996337778862885"/>
      </bottom>
      <diagonal/>
    </border>
    <border>
      <left/>
      <right style="double">
        <color theme="4" tint="0.59996337778862885"/>
      </right>
      <top/>
      <bottom style="double">
        <color theme="4" tint="0.59996337778862885"/>
      </bottom>
      <diagonal/>
    </border>
    <border>
      <left/>
      <right/>
      <top style="thin">
        <color auto="1"/>
      </top>
      <bottom style="medium">
        <color auto="1"/>
      </bottom>
      <diagonal/>
    </border>
  </borders>
  <cellStyleXfs count="5">
    <xf numFmtId="0" fontId="0" fillId="0" borderId="0"/>
    <xf numFmtId="0" fontId="18" fillId="0" borderId="0" applyNumberFormat="0" applyFill="0" applyBorder="0" applyAlignment="0" applyProtection="0"/>
    <xf numFmtId="9" fontId="21" fillId="0" borderId="0" applyFont="0" applyFill="0" applyBorder="0" applyAlignment="0" applyProtection="0"/>
    <xf numFmtId="43" fontId="21" fillId="0" borderId="0" applyFont="0" applyFill="0" applyBorder="0" applyAlignment="0" applyProtection="0"/>
    <xf numFmtId="166" fontId="21" fillId="0" borderId="0" applyFont="0" applyFill="0" applyBorder="0" applyAlignment="0" applyProtection="0"/>
  </cellStyleXfs>
  <cellXfs count="1291">
    <xf numFmtId="0" fontId="0" fillId="0" borderId="0" xfId="0"/>
    <xf numFmtId="0" fontId="0" fillId="0" borderId="0" xfId="0" applyAlignment="1">
      <alignment horizontal="left" wrapText="1"/>
    </xf>
    <xf numFmtId="0" fontId="0" fillId="0" borderId="0" xfId="0" applyFill="1"/>
    <xf numFmtId="0" fontId="0" fillId="4" borderId="0" xfId="0" applyFill="1"/>
    <xf numFmtId="0" fontId="0" fillId="7" borderId="0" xfId="0" applyFill="1"/>
    <xf numFmtId="0" fontId="0" fillId="4" borderId="0" xfId="0" applyFill="1" applyAlignment="1"/>
    <xf numFmtId="0" fontId="7" fillId="4" borderId="0" xfId="0" applyFont="1" applyFill="1" applyBorder="1" applyAlignment="1">
      <alignment horizontal="left" vertical="top" wrapText="1"/>
    </xf>
    <xf numFmtId="0" fontId="6" fillId="4" borderId="0" xfId="0" applyFont="1" applyFill="1" applyBorder="1" applyAlignment="1">
      <alignment horizontal="left" vertical="top" wrapText="1"/>
    </xf>
    <xf numFmtId="0" fontId="3" fillId="4" borderId="10" xfId="0" applyFont="1" applyFill="1" applyBorder="1" applyAlignment="1">
      <alignment horizontal="left"/>
    </xf>
    <xf numFmtId="0" fontId="0" fillId="4" borderId="10" xfId="0" applyFill="1" applyBorder="1"/>
    <xf numFmtId="0" fontId="3" fillId="4" borderId="10" xfId="0" applyFont="1" applyFill="1" applyBorder="1"/>
    <xf numFmtId="0" fontId="3" fillId="4" borderId="0" xfId="0" applyFont="1" applyFill="1" applyBorder="1" applyAlignment="1">
      <alignment horizontal="left" vertical="top" wrapText="1"/>
    </xf>
    <xf numFmtId="0" fontId="2" fillId="4" borderId="0" xfId="0" applyFont="1" applyFill="1"/>
    <xf numFmtId="0" fontId="6" fillId="4" borderId="0" xfId="0" applyFont="1" applyFill="1" applyAlignment="1">
      <alignment horizontal="left" vertical="top" wrapText="1"/>
    </xf>
    <xf numFmtId="0" fontId="9" fillId="0" borderId="8" xfId="0" applyFont="1" applyFill="1" applyBorder="1" applyAlignment="1">
      <alignment horizontal="center" vertical="center" wrapText="1"/>
    </xf>
    <xf numFmtId="0" fontId="0" fillId="0" borderId="0" xfId="0" applyFill="1" applyAlignment="1">
      <alignment wrapText="1"/>
    </xf>
    <xf numFmtId="0" fontId="0" fillId="9" borderId="0" xfId="0" applyFill="1" applyAlignment="1"/>
    <xf numFmtId="0" fontId="0" fillId="9" borderId="0" xfId="0" applyFill="1"/>
    <xf numFmtId="0" fontId="7" fillId="9" borderId="0" xfId="0" applyFont="1" applyFill="1" applyBorder="1" applyAlignment="1">
      <alignment horizontal="left" vertical="top" wrapText="1"/>
    </xf>
    <xf numFmtId="0" fontId="3" fillId="9" borderId="10" xfId="0" applyFont="1" applyFill="1" applyBorder="1" applyAlignment="1">
      <alignment horizontal="left"/>
    </xf>
    <xf numFmtId="0" fontId="0" fillId="9" borderId="10" xfId="0" applyFill="1" applyBorder="1"/>
    <xf numFmtId="0" fontId="3" fillId="9" borderId="10" xfId="0" applyFont="1" applyFill="1" applyBorder="1"/>
    <xf numFmtId="0" fontId="5" fillId="9" borderId="0" xfId="0" applyFont="1" applyFill="1" applyBorder="1" applyAlignment="1">
      <alignment horizontal="left" vertical="center" wrapText="1"/>
    </xf>
    <xf numFmtId="0" fontId="14" fillId="9" borderId="0" xfId="0" applyFont="1" applyFill="1" applyAlignment="1">
      <alignment horizontal="center"/>
    </xf>
    <xf numFmtId="0" fontId="24" fillId="0" borderId="0" xfId="0" applyFont="1" applyFill="1" applyBorder="1" applyAlignment="1">
      <alignment vertical="center" wrapText="1"/>
    </xf>
    <xf numFmtId="0" fontId="16" fillId="0" borderId="3" xfId="0" applyFont="1" applyBorder="1" applyAlignment="1">
      <alignment horizontal="center" vertical="center" wrapText="1"/>
    </xf>
    <xf numFmtId="0" fontId="26" fillId="19" borderId="2" xfId="0" applyFont="1" applyFill="1" applyBorder="1" applyAlignment="1">
      <alignment horizontal="right" vertical="center" wrapText="1"/>
    </xf>
    <xf numFmtId="0" fontId="16" fillId="0" borderId="4" xfId="0" applyFont="1" applyBorder="1" applyAlignment="1">
      <alignment horizontal="center" vertical="center" wrapText="1"/>
    </xf>
    <xf numFmtId="0" fontId="28" fillId="20" borderId="4" xfId="0" applyFont="1" applyFill="1" applyBorder="1" applyAlignment="1">
      <alignment horizontal="center" vertical="center" wrapText="1"/>
    </xf>
    <xf numFmtId="0" fontId="27" fillId="19" borderId="4" xfId="0" applyFont="1" applyFill="1" applyBorder="1" applyAlignment="1">
      <alignment horizontal="center" vertical="center" wrapText="1"/>
    </xf>
    <xf numFmtId="0" fontId="26" fillId="0" borderId="2" xfId="0" applyFont="1" applyBorder="1" applyAlignment="1">
      <alignment horizontal="right" vertical="center" wrapText="1"/>
    </xf>
    <xf numFmtId="0" fontId="31" fillId="0" borderId="0" xfId="0" applyFont="1" applyFill="1" applyAlignment="1"/>
    <xf numFmtId="0" fontId="31" fillId="0" borderId="0" xfId="0" applyFont="1" applyFill="1" applyAlignment="1">
      <alignment horizontal="center"/>
    </xf>
    <xf numFmtId="0" fontId="34" fillId="7" borderId="0" xfId="0" applyFont="1" applyFill="1" applyAlignment="1">
      <alignment vertical="center" wrapText="1"/>
    </xf>
    <xf numFmtId="0" fontId="34" fillId="7" borderId="0" xfId="0" applyFont="1" applyFill="1" applyAlignment="1">
      <alignment horizontal="center" vertical="center" wrapText="1"/>
    </xf>
    <xf numFmtId="9" fontId="2" fillId="14" borderId="26" xfId="2" applyFont="1" applyFill="1" applyBorder="1" applyAlignment="1">
      <alignment vertical="center" wrapText="1"/>
    </xf>
    <xf numFmtId="0" fontId="1" fillId="0" borderId="22" xfId="0" applyFont="1" applyBorder="1" applyAlignment="1">
      <alignment vertical="center" wrapText="1"/>
    </xf>
    <xf numFmtId="0" fontId="35" fillId="0" borderId="22" xfId="0" applyFont="1" applyBorder="1" applyAlignment="1">
      <alignment vertical="center" wrapText="1"/>
    </xf>
    <xf numFmtId="0" fontId="2" fillId="0" borderId="26" xfId="0" applyFont="1" applyBorder="1" applyAlignment="1">
      <alignment horizontal="center" vertical="center" wrapText="1"/>
    </xf>
    <xf numFmtId="0" fontId="2" fillId="7" borderId="0" xfId="0" applyFont="1" applyFill="1"/>
    <xf numFmtId="0" fontId="1" fillId="14" borderId="25" xfId="0" applyFont="1" applyFill="1" applyBorder="1" applyAlignment="1">
      <alignment horizontal="center" vertical="center" wrapText="1"/>
    </xf>
    <xf numFmtId="0" fontId="36" fillId="14" borderId="26" xfId="0" applyFont="1" applyFill="1" applyBorder="1" applyAlignment="1">
      <alignment horizontal="center" vertical="center" wrapText="1"/>
    </xf>
    <xf numFmtId="0" fontId="1" fillId="14" borderId="22" xfId="0" applyFont="1" applyFill="1" applyBorder="1" applyAlignment="1">
      <alignment vertical="center" wrapText="1"/>
    </xf>
    <xf numFmtId="0" fontId="1" fillId="0" borderId="18" xfId="0" applyFont="1" applyBorder="1" applyAlignment="1">
      <alignment horizontal="right" vertical="center" wrapText="1"/>
    </xf>
    <xf numFmtId="0" fontId="1" fillId="14" borderId="26" xfId="0" applyFont="1" applyFill="1" applyBorder="1" applyAlignment="1">
      <alignment horizontal="center" vertical="center" wrapText="1"/>
    </xf>
    <xf numFmtId="0" fontId="37" fillId="14" borderId="26" xfId="0" applyFont="1" applyFill="1" applyBorder="1" applyAlignment="1">
      <alignment horizontal="center" vertical="center" wrapText="1"/>
    </xf>
    <xf numFmtId="0" fontId="1" fillId="0" borderId="18" xfId="0" applyFont="1" applyBorder="1" applyAlignment="1">
      <alignment vertical="center" wrapText="1"/>
    </xf>
    <xf numFmtId="0" fontId="0" fillId="4" borderId="0" xfId="0" applyFill="1" applyAlignment="1">
      <alignment horizontal="center"/>
    </xf>
    <xf numFmtId="0" fontId="38" fillId="9" borderId="0" xfId="0" applyFont="1" applyFill="1" applyAlignment="1">
      <alignment vertical="center"/>
    </xf>
    <xf numFmtId="0" fontId="0" fillId="9" borderId="35" xfId="0" applyFill="1" applyBorder="1"/>
    <xf numFmtId="0" fontId="5" fillId="9" borderId="36" xfId="0" applyFont="1" applyFill="1" applyBorder="1" applyAlignment="1">
      <alignment horizontal="left" vertical="center" wrapText="1"/>
    </xf>
    <xf numFmtId="0" fontId="0" fillId="9" borderId="36" xfId="0" applyFill="1" applyBorder="1"/>
    <xf numFmtId="0" fontId="39" fillId="3" borderId="4" xfId="0" applyFont="1" applyFill="1" applyBorder="1" applyAlignment="1">
      <alignment horizontal="center" vertical="center" wrapText="1"/>
    </xf>
    <xf numFmtId="0" fontId="39" fillId="12" borderId="4" xfId="0" applyFont="1" applyFill="1" applyBorder="1" applyAlignment="1">
      <alignment horizontal="center" vertical="center" wrapText="1"/>
    </xf>
    <xf numFmtId="0" fontId="39" fillId="13" borderId="4" xfId="0" applyFont="1" applyFill="1" applyBorder="1" applyAlignment="1">
      <alignment horizontal="center" vertical="center" wrapText="1"/>
    </xf>
    <xf numFmtId="0" fontId="0" fillId="4" borderId="0" xfId="0" applyFill="1" applyBorder="1"/>
    <xf numFmtId="0" fontId="3" fillId="4" borderId="0" xfId="0" applyFont="1" applyFill="1" applyBorder="1"/>
    <xf numFmtId="0" fontId="18" fillId="9" borderId="0" xfId="1" applyFill="1"/>
    <xf numFmtId="0" fontId="0" fillId="9" borderId="0" xfId="0" applyFill="1" applyAlignment="1">
      <alignment vertical="center"/>
    </xf>
    <xf numFmtId="0" fontId="12" fillId="9" borderId="0" xfId="0" applyFont="1" applyFill="1" applyAlignment="1">
      <alignment horizontal="center" vertical="center" wrapText="1"/>
    </xf>
    <xf numFmtId="0" fontId="32" fillId="0" borderId="6" xfId="0" applyFont="1" applyBorder="1" applyAlignment="1">
      <alignment horizontal="center" vertical="center" wrapText="1"/>
    </xf>
    <xf numFmtId="0" fontId="32" fillId="0" borderId="32" xfId="0" applyFont="1" applyBorder="1" applyAlignment="1">
      <alignment horizontal="center" vertical="center" wrapText="1"/>
    </xf>
    <xf numFmtId="0" fontId="32" fillId="0" borderId="37" xfId="0" applyFont="1" applyBorder="1" applyAlignment="1">
      <alignment horizontal="center" vertical="center" wrapText="1"/>
    </xf>
    <xf numFmtId="0" fontId="32" fillId="0" borderId="1" xfId="0" applyFont="1" applyBorder="1" applyAlignment="1">
      <alignment horizontal="center" vertical="center" wrapText="1"/>
    </xf>
    <xf numFmtId="0" fontId="33" fillId="22" borderId="5" xfId="0" applyFont="1" applyFill="1" applyBorder="1" applyAlignment="1">
      <alignment horizontal="center" vertical="center" wrapText="1"/>
    </xf>
    <xf numFmtId="0" fontId="47" fillId="23" borderId="18" xfId="0" applyFont="1" applyFill="1" applyBorder="1" applyAlignment="1">
      <alignment vertical="top" wrapText="1"/>
    </xf>
    <xf numFmtId="0" fontId="23" fillId="0" borderId="18" xfId="0" applyFont="1" applyBorder="1" applyAlignment="1">
      <alignment horizontal="center" vertical="center" wrapText="1"/>
    </xf>
    <xf numFmtId="0" fontId="12" fillId="0" borderId="18" xfId="0" applyFont="1" applyFill="1" applyBorder="1" applyAlignment="1">
      <alignment horizontal="center" vertical="center" wrapText="1"/>
    </xf>
    <xf numFmtId="4" fontId="23" fillId="0" borderId="18" xfId="0" applyNumberFormat="1" applyFont="1" applyBorder="1" applyAlignment="1">
      <alignment horizontal="center" vertical="center" wrapText="1"/>
    </xf>
    <xf numFmtId="0" fontId="23" fillId="22" borderId="5" xfId="0" applyFont="1" applyFill="1" applyBorder="1" applyAlignment="1">
      <alignment horizontal="center" vertical="center" wrapText="1"/>
    </xf>
    <xf numFmtId="0" fontId="23" fillId="22" borderId="3" xfId="0" applyFont="1" applyFill="1" applyBorder="1" applyAlignment="1">
      <alignment horizontal="center" vertical="center" wrapText="1"/>
    </xf>
    <xf numFmtId="0" fontId="12" fillId="22" borderId="3" xfId="0" applyFont="1" applyFill="1" applyBorder="1" applyAlignment="1">
      <alignment horizontal="center" vertical="center" wrapText="1"/>
    </xf>
    <xf numFmtId="0" fontId="23" fillId="0" borderId="2" xfId="0" applyFont="1" applyFill="1" applyBorder="1" applyAlignment="1">
      <alignment horizontal="center" vertical="center" wrapText="1"/>
    </xf>
    <xf numFmtId="0" fontId="19" fillId="0" borderId="0" xfId="0" applyFont="1"/>
    <xf numFmtId="0" fontId="23" fillId="0" borderId="18" xfId="0" applyFont="1" applyFill="1" applyBorder="1" applyAlignment="1">
      <alignment horizontal="center" vertical="center" wrapText="1"/>
    </xf>
    <xf numFmtId="0" fontId="23" fillId="0" borderId="18" xfId="0" applyFont="1" applyFill="1" applyBorder="1" applyAlignment="1">
      <alignment vertical="center" wrapText="1"/>
    </xf>
    <xf numFmtId="0" fontId="47" fillId="0" borderId="2" xfId="0" applyFont="1" applyFill="1" applyBorder="1" applyAlignment="1">
      <alignment vertical="center" wrapText="1"/>
    </xf>
    <xf numFmtId="0" fontId="23" fillId="0" borderId="2" xfId="0" applyFont="1" applyBorder="1" applyAlignment="1">
      <alignment horizontal="center" vertical="center" wrapText="1"/>
    </xf>
    <xf numFmtId="0" fontId="23" fillId="0" borderId="2" xfId="0" applyFont="1" applyBorder="1" applyAlignment="1">
      <alignment horizontal="left" vertical="center" wrapText="1"/>
    </xf>
    <xf numFmtId="3" fontId="23" fillId="0" borderId="2" xfId="0" applyNumberFormat="1" applyFont="1" applyFill="1" applyBorder="1" applyAlignment="1">
      <alignment horizontal="center" vertical="center" wrapText="1"/>
    </xf>
    <xf numFmtId="0" fontId="23" fillId="0" borderId="18" xfId="0" applyFont="1" applyBorder="1" applyAlignment="1">
      <alignment horizontal="left" vertical="center" wrapText="1"/>
    </xf>
    <xf numFmtId="3" fontId="23" fillId="0" borderId="18" xfId="0" applyNumberFormat="1" applyFont="1" applyFill="1" applyBorder="1" applyAlignment="1">
      <alignment horizontal="center" vertical="center" wrapText="1"/>
    </xf>
    <xf numFmtId="0" fontId="0" fillId="0" borderId="0" xfId="0" applyAlignment="1">
      <alignment wrapText="1"/>
    </xf>
    <xf numFmtId="0" fontId="1" fillId="14" borderId="8" xfId="0" applyFont="1" applyFill="1" applyBorder="1"/>
    <xf numFmtId="0" fontId="1" fillId="15" borderId="8" xfId="0" applyFont="1" applyFill="1" applyBorder="1"/>
    <xf numFmtId="9" fontId="16" fillId="18" borderId="1" xfId="2" applyFont="1" applyFill="1" applyBorder="1" applyAlignment="1">
      <alignment horizontal="center" vertical="center" wrapText="1"/>
    </xf>
    <xf numFmtId="0" fontId="16" fillId="0" borderId="1" xfId="0" applyFont="1" applyBorder="1" applyAlignment="1">
      <alignment vertical="center" wrapText="1"/>
    </xf>
    <xf numFmtId="0" fontId="16" fillId="0" borderId="1" xfId="0" applyFont="1" applyBorder="1" applyAlignment="1">
      <alignment horizontal="center" vertical="center" wrapText="1"/>
    </xf>
    <xf numFmtId="43" fontId="16" fillId="0" borderId="1" xfId="3" applyFont="1" applyBorder="1" applyAlignment="1">
      <alignment horizontal="center" vertical="center" wrapText="1"/>
    </xf>
    <xf numFmtId="164" fontId="16" fillId="0" borderId="1" xfId="3" applyNumberFormat="1" applyFont="1" applyBorder="1" applyAlignment="1">
      <alignment horizontal="center" vertical="center" wrapText="1"/>
    </xf>
    <xf numFmtId="3" fontId="16" fillId="0" borderId="1" xfId="0" applyNumberFormat="1" applyFont="1" applyBorder="1" applyAlignment="1">
      <alignment horizontal="center" vertical="center" wrapText="1"/>
    </xf>
    <xf numFmtId="0" fontId="16" fillId="0" borderId="18" xfId="0" applyFont="1" applyBorder="1" applyAlignment="1">
      <alignment horizontal="center" vertical="center" wrapText="1"/>
    </xf>
    <xf numFmtId="43" fontId="2" fillId="6" borderId="18" xfId="3" applyFont="1" applyFill="1" applyBorder="1" applyAlignment="1">
      <alignment horizontal="center" vertical="center"/>
    </xf>
    <xf numFmtId="9" fontId="2" fillId="6" borderId="18" xfId="2" applyFont="1" applyFill="1" applyBorder="1" applyAlignment="1">
      <alignment horizontal="center" vertical="center"/>
    </xf>
    <xf numFmtId="43" fontId="2" fillId="6" borderId="18" xfId="3" applyNumberFormat="1" applyFont="1" applyFill="1" applyBorder="1" applyAlignment="1">
      <alignment horizontal="center" vertical="center"/>
    </xf>
    <xf numFmtId="43" fontId="2" fillId="0" borderId="18" xfId="3" applyFont="1" applyBorder="1" applyAlignment="1">
      <alignment horizontal="center" vertical="center"/>
    </xf>
    <xf numFmtId="43" fontId="2" fillId="0" borderId="18" xfId="3" applyNumberFormat="1" applyFont="1" applyBorder="1" applyAlignment="1">
      <alignment horizontal="center" vertical="center"/>
    </xf>
    <xf numFmtId="43" fontId="2" fillId="0" borderId="18" xfId="3" applyFont="1" applyFill="1" applyBorder="1" applyAlignment="1">
      <alignment horizontal="center" vertical="center"/>
    </xf>
    <xf numFmtId="43" fontId="2" fillId="0" borderId="18" xfId="3" applyNumberFormat="1" applyFont="1" applyFill="1" applyBorder="1" applyAlignment="1">
      <alignment horizontal="center" vertical="center"/>
    </xf>
    <xf numFmtId="0" fontId="23" fillId="0" borderId="18" xfId="0" applyFont="1" applyBorder="1" applyAlignment="1">
      <alignment horizontal="center" vertical="center" wrapText="1"/>
    </xf>
    <xf numFmtId="0" fontId="23" fillId="0" borderId="18" xfId="0" applyFont="1" applyFill="1" applyBorder="1" applyAlignment="1">
      <alignment horizontal="center" vertical="center" wrapText="1"/>
    </xf>
    <xf numFmtId="0" fontId="12" fillId="22" borderId="18" xfId="0" applyFont="1" applyFill="1" applyBorder="1" applyAlignment="1">
      <alignment horizontal="center" vertical="center" wrapText="1"/>
    </xf>
    <xf numFmtId="0" fontId="23" fillId="0" borderId="18" xfId="0" applyFont="1" applyBorder="1"/>
    <xf numFmtId="0" fontId="51" fillId="26" borderId="5" xfId="0" applyFont="1" applyFill="1" applyBorder="1" applyAlignment="1">
      <alignment horizontal="center" vertical="center" wrapText="1"/>
    </xf>
    <xf numFmtId="0" fontId="51" fillId="26" borderId="3" xfId="0" applyFont="1" applyFill="1" applyBorder="1" applyAlignment="1">
      <alignment horizontal="center" vertical="center" wrapText="1"/>
    </xf>
    <xf numFmtId="0" fontId="14" fillId="26" borderId="3" xfId="0" applyFont="1" applyFill="1" applyBorder="1" applyAlignment="1">
      <alignment horizontal="center" vertical="center" wrapText="1"/>
    </xf>
    <xf numFmtId="0" fontId="12" fillId="0" borderId="8" xfId="0" applyFont="1" applyBorder="1" applyAlignment="1">
      <alignment horizontal="center" vertical="center"/>
    </xf>
    <xf numFmtId="0" fontId="52" fillId="0" borderId="8" xfId="0" applyFont="1" applyBorder="1" applyAlignment="1">
      <alignment horizontal="center" vertical="center"/>
    </xf>
    <xf numFmtId="0" fontId="12" fillId="27" borderId="18" xfId="0" applyFont="1" applyFill="1" applyBorder="1" applyAlignment="1">
      <alignment horizontal="center" vertical="center" wrapText="1"/>
    </xf>
    <xf numFmtId="0" fontId="54" fillId="25" borderId="18" xfId="0" applyFont="1" applyFill="1" applyBorder="1" applyAlignment="1">
      <alignment horizontal="center" vertical="center" wrapText="1"/>
    </xf>
    <xf numFmtId="0" fontId="33" fillId="25" borderId="18" xfId="0" applyFont="1" applyFill="1" applyBorder="1" applyAlignment="1">
      <alignment horizontal="center" vertical="center" wrapText="1"/>
    </xf>
    <xf numFmtId="0" fontId="14" fillId="25" borderId="3" xfId="0" applyFont="1" applyFill="1" applyBorder="1" applyAlignment="1">
      <alignment horizontal="center" vertical="center" wrapText="1"/>
    </xf>
    <xf numFmtId="0" fontId="12" fillId="25" borderId="3" xfId="0" applyFont="1" applyFill="1" applyBorder="1" applyAlignment="1">
      <alignment horizontal="center" vertical="center" wrapText="1"/>
    </xf>
    <xf numFmtId="0" fontId="12" fillId="25" borderId="18" xfId="0" applyFont="1" applyFill="1" applyBorder="1" applyAlignment="1">
      <alignment horizontal="center" vertical="center" wrapText="1"/>
    </xf>
    <xf numFmtId="0" fontId="55" fillId="22" borderId="3" xfId="0" applyFont="1" applyFill="1" applyBorder="1" applyAlignment="1">
      <alignment horizontal="center" vertical="center" wrapText="1"/>
    </xf>
    <xf numFmtId="9" fontId="55" fillId="22" borderId="1" xfId="2" applyFont="1" applyFill="1" applyBorder="1" applyAlignment="1">
      <alignment horizontal="center" vertical="center" wrapText="1"/>
    </xf>
    <xf numFmtId="9" fontId="55" fillId="22" borderId="3" xfId="2" applyFont="1" applyFill="1" applyBorder="1" applyAlignment="1">
      <alignment horizontal="center" vertical="center" wrapText="1"/>
    </xf>
    <xf numFmtId="164" fontId="56" fillId="22" borderId="1" xfId="3" applyNumberFormat="1" applyFont="1" applyFill="1" applyBorder="1" applyAlignment="1">
      <alignment horizontal="center" vertical="center" wrapText="1"/>
    </xf>
    <xf numFmtId="43" fontId="57" fillId="24" borderId="18" xfId="3" applyFont="1" applyFill="1" applyBorder="1" applyAlignment="1">
      <alignment horizontal="center" vertical="center"/>
    </xf>
    <xf numFmtId="9" fontId="57" fillId="24" borderId="18" xfId="2" applyFont="1" applyFill="1" applyBorder="1" applyAlignment="1">
      <alignment horizontal="center" vertical="center"/>
    </xf>
    <xf numFmtId="43" fontId="57" fillId="24" borderId="18" xfId="3" applyNumberFormat="1" applyFont="1" applyFill="1" applyBorder="1" applyAlignment="1">
      <alignment horizontal="center" vertical="center"/>
    </xf>
    <xf numFmtId="0" fontId="0" fillId="28" borderId="0" xfId="0" applyFill="1"/>
    <xf numFmtId="0" fontId="31" fillId="0" borderId="0" xfId="0" applyFont="1" applyFill="1" applyAlignment="1">
      <alignment horizontal="center"/>
    </xf>
    <xf numFmtId="0" fontId="42" fillId="9" borderId="0" xfId="0" applyFont="1" applyFill="1" applyAlignment="1"/>
    <xf numFmtId="0" fontId="0" fillId="9" borderId="0" xfId="0" applyFill="1" applyAlignment="1" applyProtection="1"/>
    <xf numFmtId="0" fontId="0" fillId="9" borderId="0" xfId="0" applyFill="1" applyProtection="1"/>
    <xf numFmtId="0" fontId="3" fillId="9" borderId="0" xfId="0" applyFont="1" applyFill="1" applyBorder="1" applyAlignment="1" applyProtection="1">
      <alignment horizontal="left"/>
    </xf>
    <xf numFmtId="0" fontId="0" fillId="9" borderId="0" xfId="0" applyFill="1" applyBorder="1" applyProtection="1"/>
    <xf numFmtId="0" fontId="3" fillId="9" borderId="0" xfId="0" applyFont="1" applyFill="1" applyBorder="1" applyProtection="1"/>
    <xf numFmtId="0" fontId="2" fillId="9" borderId="0" xfId="0" applyFont="1" applyFill="1" applyProtection="1"/>
    <xf numFmtId="0" fontId="3" fillId="9" borderId="0" xfId="0" applyFont="1" applyFill="1" applyBorder="1" applyAlignment="1" applyProtection="1">
      <alignment horizontal="left" vertical="top" wrapText="1"/>
    </xf>
    <xf numFmtId="0" fontId="6" fillId="9" borderId="0" xfId="0" applyFont="1" applyFill="1" applyAlignment="1" applyProtection="1">
      <alignment horizontal="left" vertical="top" wrapText="1"/>
    </xf>
    <xf numFmtId="0" fontId="3" fillId="9" borderId="10" xfId="0" applyFont="1" applyFill="1" applyBorder="1" applyAlignment="1" applyProtection="1">
      <alignment horizontal="left"/>
    </xf>
    <xf numFmtId="0" fontId="0" fillId="9" borderId="10" xfId="0" applyFill="1" applyBorder="1" applyProtection="1"/>
    <xf numFmtId="0" fontId="3" fillId="9" borderId="10" xfId="0" applyFont="1" applyFill="1" applyBorder="1" applyProtection="1"/>
    <xf numFmtId="0" fontId="13" fillId="9" borderId="0" xfId="0" applyFont="1" applyFill="1" applyAlignment="1" applyProtection="1">
      <alignment vertical="top" wrapText="1"/>
    </xf>
    <xf numFmtId="0" fontId="8" fillId="9" borderId="0" xfId="0" applyFont="1" applyFill="1" applyAlignment="1" applyProtection="1">
      <alignment horizontal="left" vertical="top" wrapText="1"/>
    </xf>
    <xf numFmtId="0" fontId="5" fillId="9" borderId="0" xfId="0" applyFont="1" applyFill="1" applyBorder="1" applyAlignment="1" applyProtection="1">
      <alignment horizontal="left" vertical="center" wrapText="1"/>
    </xf>
    <xf numFmtId="0" fontId="9" fillId="5" borderId="8" xfId="0" applyFont="1" applyFill="1" applyBorder="1" applyAlignment="1" applyProtection="1">
      <alignment horizontal="center" vertical="center" wrapText="1"/>
    </xf>
    <xf numFmtId="0" fontId="9" fillId="0" borderId="8" xfId="0" applyFont="1" applyFill="1" applyBorder="1" applyAlignment="1" applyProtection="1">
      <alignment horizontal="center" vertical="center" wrapText="1"/>
    </xf>
    <xf numFmtId="0" fontId="3" fillId="9" borderId="0" xfId="0" applyFont="1" applyFill="1" applyBorder="1" applyAlignment="1" applyProtection="1">
      <alignment horizontal="left" wrapText="1"/>
    </xf>
    <xf numFmtId="0" fontId="3" fillId="6" borderId="38" xfId="0" applyFont="1" applyFill="1" applyBorder="1" applyAlignment="1" applyProtection="1">
      <alignment horizontal="center" vertical="center" wrapText="1"/>
    </xf>
    <xf numFmtId="0" fontId="0" fillId="9" borderId="0" xfId="0" applyFill="1" applyProtection="1">
      <protection locked="0"/>
    </xf>
    <xf numFmtId="0" fontId="5" fillId="9" borderId="0" xfId="0" applyFont="1" applyFill="1" applyBorder="1" applyAlignment="1" applyProtection="1">
      <alignment horizontal="left" vertical="center" wrapText="1"/>
      <protection locked="0"/>
    </xf>
    <xf numFmtId="0" fontId="31" fillId="0" borderId="0" xfId="0" applyFont="1" applyFill="1" applyAlignment="1">
      <alignment horizontal="center"/>
    </xf>
    <xf numFmtId="0" fontId="14" fillId="9" borderId="0" xfId="0" applyFont="1" applyFill="1" applyAlignment="1">
      <alignment horizontal="center"/>
    </xf>
    <xf numFmtId="43" fontId="16" fillId="18" borderId="1" xfId="3" applyFont="1" applyFill="1" applyBorder="1" applyAlignment="1">
      <alignment horizontal="center" vertical="center" wrapText="1"/>
    </xf>
    <xf numFmtId="43" fontId="16" fillId="18" borderId="1" xfId="0" applyNumberFormat="1" applyFont="1" applyFill="1" applyBorder="1" applyAlignment="1">
      <alignment horizontal="center" vertical="center" wrapText="1"/>
    </xf>
    <xf numFmtId="0" fontId="12" fillId="0" borderId="26" xfId="0" applyFont="1" applyBorder="1" applyAlignment="1">
      <alignment horizontal="center" vertical="center" wrapText="1"/>
    </xf>
    <xf numFmtId="0" fontId="12" fillId="14" borderId="26" xfId="0" applyFont="1" applyFill="1" applyBorder="1" applyAlignment="1">
      <alignment horizontal="center" vertical="center" wrapText="1"/>
    </xf>
    <xf numFmtId="0" fontId="0" fillId="0" borderId="0" xfId="0" applyAlignment="1">
      <alignment horizontal="center" wrapText="1"/>
    </xf>
    <xf numFmtId="0" fontId="16" fillId="29" borderId="1" xfId="0" applyFont="1" applyFill="1" applyBorder="1" applyAlignment="1">
      <alignment vertical="center" wrapText="1"/>
    </xf>
    <xf numFmtId="0" fontId="16" fillId="29" borderId="1" xfId="0" applyFont="1" applyFill="1" applyBorder="1" applyAlignment="1">
      <alignment horizontal="center" vertical="center" wrapText="1"/>
    </xf>
    <xf numFmtId="9" fontId="16" fillId="29" borderId="1" xfId="2" applyFont="1" applyFill="1" applyBorder="1" applyAlignment="1">
      <alignment horizontal="center" vertical="center" wrapText="1"/>
    </xf>
    <xf numFmtId="164" fontId="16" fillId="29" borderId="1" xfId="3" applyNumberFormat="1" applyFont="1" applyFill="1" applyBorder="1" applyAlignment="1">
      <alignment horizontal="center" vertical="center" wrapText="1"/>
    </xf>
    <xf numFmtId="43" fontId="16" fillId="29" borderId="1" xfId="3" applyFont="1" applyFill="1" applyBorder="1" applyAlignment="1">
      <alignment horizontal="center" vertical="center" wrapText="1"/>
    </xf>
    <xf numFmtId="43" fontId="16" fillId="29" borderId="1" xfId="0" applyNumberFormat="1" applyFont="1" applyFill="1" applyBorder="1" applyAlignment="1">
      <alignment horizontal="center" vertical="center" wrapText="1"/>
    </xf>
    <xf numFmtId="0" fontId="16" fillId="18" borderId="1" xfId="3" applyNumberFormat="1" applyFont="1" applyFill="1" applyBorder="1" applyAlignment="1">
      <alignment horizontal="center" vertical="center" wrapText="1"/>
    </xf>
    <xf numFmtId="0" fontId="16" fillId="18" borderId="1" xfId="0" applyNumberFormat="1" applyFont="1" applyFill="1" applyBorder="1" applyAlignment="1">
      <alignment horizontal="center" vertical="center" wrapText="1"/>
    </xf>
    <xf numFmtId="0" fontId="26" fillId="29" borderId="18" xfId="0" applyFont="1" applyFill="1" applyBorder="1" applyAlignment="1">
      <alignment horizontal="right" vertical="center" wrapText="1"/>
    </xf>
    <xf numFmtId="0" fontId="31" fillId="0" borderId="0" xfId="0" applyFont="1" applyFill="1" applyAlignment="1">
      <alignment horizontal="center"/>
    </xf>
    <xf numFmtId="0" fontId="12" fillId="0" borderId="0" xfId="0" applyFont="1"/>
    <xf numFmtId="0" fontId="2" fillId="0" borderId="0" xfId="0" applyFont="1" applyAlignment="1">
      <alignment horizontal="center" vertical="center" wrapText="1"/>
    </xf>
    <xf numFmtId="0" fontId="9" fillId="28" borderId="0" xfId="0" applyFont="1" applyFill="1"/>
    <xf numFmtId="0" fontId="61" fillId="0" borderId="0" xfId="0" applyFont="1" applyAlignment="1">
      <alignment vertical="center"/>
    </xf>
    <xf numFmtId="0" fontId="59" fillId="30" borderId="50" xfId="0" applyFont="1" applyFill="1" applyBorder="1" applyAlignment="1">
      <alignment horizontal="center" vertical="center" wrapText="1"/>
    </xf>
    <xf numFmtId="0" fontId="59" fillId="30" borderId="51" xfId="0" applyFont="1" applyFill="1" applyBorder="1" applyAlignment="1">
      <alignment horizontal="center" vertical="center" wrapText="1"/>
    </xf>
    <xf numFmtId="0" fontId="58" fillId="30" borderId="51" xfId="0" applyFont="1" applyFill="1" applyBorder="1" applyAlignment="1">
      <alignment horizontal="center" vertical="center" wrapText="1"/>
    </xf>
    <xf numFmtId="0" fontId="31" fillId="0" borderId="0" xfId="0" applyFont="1" applyFill="1" applyAlignment="1">
      <alignment horizontal="center"/>
    </xf>
    <xf numFmtId="0" fontId="58" fillId="31" borderId="51" xfId="0" applyFont="1" applyFill="1" applyBorder="1" applyAlignment="1">
      <alignment horizontal="center" vertical="center" wrapText="1"/>
    </xf>
    <xf numFmtId="0" fontId="61" fillId="0" borderId="0" xfId="0" applyFont="1" applyAlignment="1">
      <alignment vertical="center" wrapText="1"/>
    </xf>
    <xf numFmtId="0" fontId="0" fillId="0" borderId="0" xfId="0"/>
    <xf numFmtId="0" fontId="62" fillId="0" borderId="0" xfId="0" applyFont="1"/>
    <xf numFmtId="0" fontId="0" fillId="0" borderId="0" xfId="0" applyNumberFormat="1" applyAlignment="1">
      <alignment horizontal="left" wrapText="1"/>
    </xf>
    <xf numFmtId="165" fontId="0" fillId="4" borderId="49" xfId="2" applyNumberFormat="1" applyFont="1" applyFill="1" applyBorder="1" applyAlignment="1">
      <alignment wrapText="1"/>
    </xf>
    <xf numFmtId="1" fontId="0" fillId="4" borderId="49" xfId="2" applyNumberFormat="1" applyFont="1" applyFill="1" applyBorder="1"/>
    <xf numFmtId="1" fontId="0" fillId="4" borderId="49" xfId="2" applyNumberFormat="1" applyFont="1" applyFill="1" applyBorder="1" applyAlignment="1">
      <alignment wrapText="1"/>
    </xf>
    <xf numFmtId="0" fontId="1" fillId="0" borderId="22" xfId="0" applyFont="1" applyBorder="1" applyAlignment="1">
      <alignment vertical="center" wrapText="1"/>
    </xf>
    <xf numFmtId="0" fontId="31" fillId="0" borderId="0" xfId="0" applyFont="1" applyFill="1" applyAlignment="1">
      <alignment horizontal="center"/>
    </xf>
    <xf numFmtId="0" fontId="23" fillId="0" borderId="18" xfId="0" applyFont="1" applyFill="1" applyBorder="1" applyAlignment="1">
      <alignment horizontal="center" vertical="center" wrapText="1"/>
    </xf>
    <xf numFmtId="0" fontId="7" fillId="9" borderId="0" xfId="0" applyFont="1" applyFill="1" applyBorder="1" applyAlignment="1" applyProtection="1">
      <alignment horizontal="center" vertical="center" wrapText="1"/>
    </xf>
    <xf numFmtId="0" fontId="7" fillId="4" borderId="0" xfId="0" applyFont="1" applyFill="1" applyBorder="1" applyAlignment="1">
      <alignment horizontal="center" vertical="center" wrapText="1"/>
    </xf>
    <xf numFmtId="0" fontId="9" fillId="4" borderId="8" xfId="0" applyFont="1" applyFill="1" applyBorder="1" applyAlignment="1" applyProtection="1">
      <alignment horizontal="center" vertical="center" wrapText="1"/>
    </xf>
    <xf numFmtId="0" fontId="0" fillId="0" borderId="0" xfId="0" applyBorder="1"/>
    <xf numFmtId="0" fontId="72" fillId="9" borderId="0" xfId="0" applyFont="1" applyFill="1" applyAlignment="1">
      <alignment vertical="top"/>
    </xf>
    <xf numFmtId="0" fontId="15" fillId="9" borderId="0" xfId="0" applyFont="1" applyFill="1" applyAlignment="1">
      <alignment horizontal="left" vertical="top"/>
    </xf>
    <xf numFmtId="0" fontId="9" fillId="35" borderId="8" xfId="0" applyFont="1" applyFill="1" applyBorder="1" applyAlignment="1">
      <alignment horizontal="center" vertical="center" wrapText="1"/>
    </xf>
    <xf numFmtId="0" fontId="2" fillId="0" borderId="49" xfId="0" applyFont="1" applyFill="1" applyBorder="1" applyAlignment="1">
      <alignment horizontal="center" vertical="center" wrapText="1"/>
    </xf>
    <xf numFmtId="0" fontId="2" fillId="0" borderId="49" xfId="0" applyFont="1" applyFill="1" applyBorder="1" applyAlignment="1">
      <alignment horizontal="left" vertical="center" wrapText="1"/>
    </xf>
    <xf numFmtId="0" fontId="0" fillId="0" borderId="49" xfId="0" applyFill="1" applyBorder="1"/>
    <xf numFmtId="0" fontId="0" fillId="0" borderId="0" xfId="0" applyFill="1" applyAlignment="1">
      <alignment horizontal="center" wrapText="1"/>
    </xf>
    <xf numFmtId="0" fontId="0" fillId="0" borderId="0" xfId="0" applyFill="1" applyAlignment="1">
      <alignment horizontal="left" wrapText="1"/>
    </xf>
    <xf numFmtId="164" fontId="12" fillId="4" borderId="9" xfId="3" applyNumberFormat="1" applyFont="1" applyFill="1" applyBorder="1" applyAlignment="1">
      <alignment horizontal="center" vertical="center" wrapText="1"/>
    </xf>
    <xf numFmtId="164" fontId="12" fillId="4" borderId="13" xfId="3" applyNumberFormat="1" applyFont="1" applyFill="1" applyBorder="1" applyAlignment="1">
      <alignment horizontal="center" vertical="center" wrapText="1"/>
    </xf>
    <xf numFmtId="0" fontId="12" fillId="0" borderId="54" xfId="0" applyFont="1" applyFill="1" applyBorder="1" applyAlignment="1">
      <alignment horizontal="center" vertical="center" wrapText="1"/>
    </xf>
    <xf numFmtId="164" fontId="12" fillId="5" borderId="47" xfId="3" applyNumberFormat="1" applyFont="1" applyFill="1" applyBorder="1" applyAlignment="1">
      <alignment horizontal="center" vertical="center" wrapText="1"/>
    </xf>
    <xf numFmtId="164" fontId="12" fillId="4" borderId="62" xfId="3" applyNumberFormat="1" applyFont="1" applyFill="1" applyBorder="1" applyAlignment="1">
      <alignment horizontal="center" vertical="center" wrapText="1"/>
    </xf>
    <xf numFmtId="164" fontId="12" fillId="4" borderId="64" xfId="3" applyNumberFormat="1" applyFont="1" applyFill="1" applyBorder="1" applyAlignment="1">
      <alignment horizontal="center" vertical="center" wrapText="1"/>
    </xf>
    <xf numFmtId="0" fontId="12" fillId="5" borderId="63" xfId="0" applyFont="1" applyFill="1" applyBorder="1" applyAlignment="1">
      <alignment horizontal="center" vertical="center" wrapText="1"/>
    </xf>
    <xf numFmtId="164" fontId="12" fillId="5" borderId="63" xfId="3" applyNumberFormat="1" applyFont="1" applyFill="1" applyBorder="1" applyAlignment="1">
      <alignment horizontal="center" vertical="center" wrapText="1"/>
    </xf>
    <xf numFmtId="165" fontId="12" fillId="5" borderId="47" xfId="2" applyNumberFormat="1" applyFont="1" applyFill="1" applyBorder="1" applyAlignment="1">
      <alignment horizontal="center" vertical="center" wrapText="1"/>
    </xf>
    <xf numFmtId="165" fontId="12" fillId="5" borderId="65" xfId="2" applyNumberFormat="1" applyFont="1" applyFill="1" applyBorder="1" applyAlignment="1">
      <alignment horizontal="center" vertical="center" wrapText="1"/>
    </xf>
    <xf numFmtId="164" fontId="12" fillId="5" borderId="65" xfId="3" applyNumberFormat="1" applyFont="1" applyFill="1" applyBorder="1" applyAlignment="1">
      <alignment horizontal="center" vertical="center" wrapText="1"/>
    </xf>
    <xf numFmtId="0" fontId="12" fillId="5" borderId="66" xfId="0" applyFont="1" applyFill="1" applyBorder="1" applyAlignment="1">
      <alignment horizontal="center" vertical="center" wrapText="1"/>
    </xf>
    <xf numFmtId="171" fontId="58" fillId="0" borderId="54" xfId="3" applyNumberFormat="1" applyFont="1" applyFill="1" applyBorder="1" applyAlignment="1">
      <alignment horizontal="center" vertical="center" wrapText="1"/>
    </xf>
    <xf numFmtId="0" fontId="67" fillId="0" borderId="0" xfId="0" applyNumberFormat="1" applyFont="1" applyFill="1" applyAlignment="1">
      <alignment horizontal="center" wrapText="1"/>
    </xf>
    <xf numFmtId="0" fontId="73" fillId="0" borderId="0" xfId="0" applyNumberFormat="1" applyFont="1" applyFill="1" applyAlignment="1">
      <alignment horizontal="center"/>
    </xf>
    <xf numFmtId="0" fontId="58" fillId="0" borderId="54" xfId="3" applyNumberFormat="1" applyFont="1" applyFill="1" applyBorder="1" applyAlignment="1">
      <alignment horizontal="center" vertical="center" wrapText="1"/>
    </xf>
    <xf numFmtId="0" fontId="12" fillId="0" borderId="8" xfId="0" applyFont="1" applyFill="1" applyBorder="1" applyAlignment="1">
      <alignment horizontal="left" vertical="center" wrapText="1"/>
    </xf>
    <xf numFmtId="0" fontId="12" fillId="9" borderId="8" xfId="0" applyFont="1" applyFill="1" applyBorder="1" applyAlignment="1">
      <alignment horizontal="left" vertical="center" wrapText="1"/>
    </xf>
    <xf numFmtId="0" fontId="12" fillId="9" borderId="14" xfId="0" applyFont="1" applyFill="1" applyBorder="1" applyAlignment="1">
      <alignment horizontal="center" vertical="center" wrapText="1"/>
    </xf>
    <xf numFmtId="0" fontId="12" fillId="4" borderId="54" xfId="0" applyFont="1" applyFill="1" applyBorder="1" applyAlignment="1">
      <alignment horizontal="center" vertical="center" wrapText="1"/>
    </xf>
    <xf numFmtId="0" fontId="12" fillId="5" borderId="79" xfId="0" applyFont="1" applyFill="1" applyBorder="1" applyAlignment="1">
      <alignment horizontal="center" vertical="center" wrapText="1"/>
    </xf>
    <xf numFmtId="0" fontId="12" fillId="5" borderId="80" xfId="0" applyFont="1" applyFill="1" applyBorder="1" applyAlignment="1">
      <alignment horizontal="center" vertical="center" wrapText="1"/>
    </xf>
    <xf numFmtId="164" fontId="12" fillId="5" borderId="81" xfId="3" applyNumberFormat="1" applyFont="1" applyFill="1" applyBorder="1" applyAlignment="1">
      <alignment horizontal="center" vertical="center" wrapText="1"/>
    </xf>
    <xf numFmtId="165" fontId="58" fillId="0" borderId="54" xfId="2" applyNumberFormat="1" applyFont="1" applyFill="1" applyBorder="1" applyAlignment="1">
      <alignment horizontal="center" vertical="center" wrapText="1"/>
    </xf>
    <xf numFmtId="165" fontId="12" fillId="4" borderId="62" xfId="2" applyNumberFormat="1" applyFont="1" applyFill="1" applyBorder="1" applyAlignment="1">
      <alignment horizontal="center" vertical="center" wrapText="1"/>
    </xf>
    <xf numFmtId="2" fontId="12" fillId="5" borderId="65" xfId="3" applyNumberFormat="1" applyFont="1" applyFill="1" applyBorder="1" applyAlignment="1">
      <alignment horizontal="center" vertical="center" wrapText="1"/>
    </xf>
    <xf numFmtId="2" fontId="12" fillId="5" borderId="47" xfId="3" applyNumberFormat="1" applyFont="1" applyFill="1" applyBorder="1" applyAlignment="1">
      <alignment horizontal="center" vertical="center" wrapText="1"/>
    </xf>
    <xf numFmtId="2" fontId="58" fillId="0" borderId="54" xfId="3" applyNumberFormat="1" applyFont="1" applyFill="1" applyBorder="1" applyAlignment="1">
      <alignment horizontal="center" vertical="center" wrapText="1"/>
    </xf>
    <xf numFmtId="2" fontId="12" fillId="4" borderId="62" xfId="3" applyNumberFormat="1" applyFont="1" applyFill="1" applyBorder="1" applyAlignment="1">
      <alignment horizontal="center" vertical="center" wrapText="1"/>
    </xf>
    <xf numFmtId="1" fontId="12" fillId="5" borderId="65" xfId="3" applyNumberFormat="1" applyFont="1" applyFill="1" applyBorder="1" applyAlignment="1">
      <alignment horizontal="center" vertical="center" wrapText="1"/>
    </xf>
    <xf numFmtId="1" fontId="12" fillId="5" borderId="47" xfId="3" applyNumberFormat="1" applyFont="1" applyFill="1" applyBorder="1" applyAlignment="1">
      <alignment horizontal="center" vertical="center" wrapText="1"/>
    </xf>
    <xf numFmtId="1" fontId="58" fillId="0" borderId="54" xfId="3" applyNumberFormat="1" applyFont="1" applyFill="1" applyBorder="1" applyAlignment="1">
      <alignment horizontal="center" vertical="center" wrapText="1"/>
    </xf>
    <xf numFmtId="1" fontId="12" fillId="4" borderId="62" xfId="3" applyNumberFormat="1" applyFont="1" applyFill="1" applyBorder="1" applyAlignment="1">
      <alignment horizontal="center" vertical="center" wrapText="1"/>
    </xf>
    <xf numFmtId="0" fontId="12" fillId="0" borderId="12" xfId="0" applyFont="1" applyFill="1" applyBorder="1" applyAlignment="1">
      <alignment horizontal="center" vertical="center" wrapText="1"/>
    </xf>
    <xf numFmtId="171" fontId="58" fillId="0" borderId="12" xfId="3" applyNumberFormat="1" applyFont="1" applyFill="1" applyBorder="1" applyAlignment="1">
      <alignment horizontal="center" vertical="center" wrapText="1"/>
    </xf>
    <xf numFmtId="0" fontId="58" fillId="0" borderId="12" xfId="3" applyNumberFormat="1" applyFont="1" applyFill="1" applyBorder="1" applyAlignment="1">
      <alignment horizontal="center" vertical="center" wrapText="1"/>
    </xf>
    <xf numFmtId="0" fontId="42" fillId="26" borderId="11" xfId="0" applyFont="1" applyFill="1" applyBorder="1" applyAlignment="1">
      <alignment horizontal="center" vertical="center" wrapText="1"/>
    </xf>
    <xf numFmtId="0" fontId="3" fillId="9" borderId="0" xfId="0" applyFont="1" applyFill="1" applyBorder="1" applyAlignment="1">
      <alignment horizontal="left"/>
    </xf>
    <xf numFmtId="0" fontId="3" fillId="9" borderId="0" xfId="0" applyFont="1" applyFill="1" applyBorder="1"/>
    <xf numFmtId="0" fontId="0" fillId="15" borderId="0" xfId="0" applyFill="1" applyAlignment="1">
      <alignment vertical="center"/>
    </xf>
    <xf numFmtId="0" fontId="78" fillId="37" borderId="8" xfId="0" applyFont="1" applyFill="1" applyBorder="1" applyAlignment="1">
      <alignment horizontal="center" vertical="center"/>
    </xf>
    <xf numFmtId="0" fontId="0" fillId="0" borderId="8" xfId="0" applyBorder="1" applyAlignment="1">
      <alignment vertical="center"/>
    </xf>
    <xf numFmtId="0" fontId="12" fillId="0" borderId="8" xfId="0" applyFont="1" applyFill="1" applyBorder="1" applyAlignment="1">
      <alignment horizontal="center" vertical="center"/>
    </xf>
    <xf numFmtId="0" fontId="1" fillId="34" borderId="8" xfId="0" applyFont="1" applyFill="1" applyBorder="1" applyAlignment="1">
      <alignment horizontal="left" vertical="center"/>
    </xf>
    <xf numFmtId="0" fontId="1" fillId="34" borderId="8" xfId="0" applyFont="1" applyFill="1" applyBorder="1" applyAlignment="1">
      <alignment horizontal="center" vertical="center"/>
    </xf>
    <xf numFmtId="0" fontId="0" fillId="0" borderId="8" xfId="0" applyFont="1" applyBorder="1" applyAlignment="1">
      <alignment vertical="center"/>
    </xf>
    <xf numFmtId="0" fontId="23" fillId="15" borderId="0" xfId="0" applyFont="1" applyFill="1" applyBorder="1" applyAlignment="1">
      <alignment vertical="center"/>
    </xf>
    <xf numFmtId="0" fontId="71" fillId="9" borderId="0" xfId="0" applyFont="1" applyFill="1" applyBorder="1" applyAlignment="1">
      <alignment vertical="top" wrapText="1"/>
    </xf>
    <xf numFmtId="0" fontId="80" fillId="39" borderId="8" xfId="0" applyFont="1" applyFill="1" applyBorder="1" applyAlignment="1">
      <alignment horizontal="center" vertical="center" wrapText="1"/>
    </xf>
    <xf numFmtId="0" fontId="80" fillId="39" borderId="8" xfId="0" applyFont="1" applyFill="1" applyBorder="1" applyAlignment="1">
      <alignment horizontal="left" vertical="center" wrapText="1"/>
    </xf>
    <xf numFmtId="0" fontId="80" fillId="39" borderId="8" xfId="0" applyFont="1" applyFill="1" applyBorder="1" applyAlignment="1">
      <alignment vertical="center" wrapText="1"/>
    </xf>
    <xf numFmtId="0" fontId="80" fillId="39" borderId="8" xfId="0" applyFont="1" applyFill="1" applyBorder="1" applyAlignment="1">
      <alignment horizontal="left" vertical="center"/>
    </xf>
    <xf numFmtId="0" fontId="80" fillId="40" borderId="8" xfId="0" applyFont="1" applyFill="1" applyBorder="1" applyAlignment="1">
      <alignment horizontal="center" vertical="center"/>
    </xf>
    <xf numFmtId="0" fontId="80" fillId="21" borderId="8" xfId="0" applyFont="1" applyFill="1" applyBorder="1" applyAlignment="1">
      <alignment horizontal="center" vertical="center"/>
    </xf>
    <xf numFmtId="0" fontId="80" fillId="32" borderId="8" xfId="0" applyFont="1" applyFill="1" applyBorder="1" applyAlignment="1">
      <alignment horizontal="center" vertical="center"/>
    </xf>
    <xf numFmtId="0" fontId="81" fillId="0" borderId="0" xfId="0" applyFont="1" applyAlignment="1">
      <alignment horizontal="center" vertical="center" wrapText="1"/>
    </xf>
    <xf numFmtId="0" fontId="82" fillId="0" borderId="0" xfId="0" applyFont="1" applyAlignment="1">
      <alignment horizontal="center" vertical="center" wrapText="1"/>
    </xf>
    <xf numFmtId="0" fontId="39" fillId="0" borderId="0" xfId="0" applyFont="1"/>
    <xf numFmtId="0" fontId="84" fillId="0" borderId="8" xfId="0" applyFont="1" applyFill="1" applyBorder="1" applyAlignment="1">
      <alignment horizontal="left" vertical="center" wrapText="1"/>
    </xf>
    <xf numFmtId="0" fontId="80" fillId="0" borderId="8" xfId="0" applyFont="1" applyFill="1" applyBorder="1" applyAlignment="1">
      <alignment vertical="center" wrapText="1"/>
    </xf>
    <xf numFmtId="0" fontId="80" fillId="0" borderId="8" xfId="0" applyFont="1" applyFill="1" applyBorder="1" applyAlignment="1">
      <alignment horizontal="left" vertical="center" wrapText="1"/>
    </xf>
    <xf numFmtId="0" fontId="85" fillId="0" borderId="8" xfId="0" applyFont="1" applyFill="1" applyBorder="1" applyAlignment="1">
      <alignment horizontal="left" vertical="center" wrapText="1"/>
    </xf>
    <xf numFmtId="0" fontId="86" fillId="42" borderId="8" xfId="0" applyFont="1" applyFill="1" applyBorder="1" applyAlignment="1">
      <alignment horizontal="center" vertical="center"/>
    </xf>
    <xf numFmtId="0" fontId="87" fillId="17" borderId="8" xfId="0" applyFont="1" applyFill="1" applyBorder="1" applyAlignment="1">
      <alignment vertical="center" wrapText="1"/>
    </xf>
    <xf numFmtId="0" fontId="88" fillId="42" borderId="8" xfId="0" applyFont="1" applyFill="1" applyBorder="1" applyAlignment="1">
      <alignment horizontal="center" vertical="center"/>
    </xf>
    <xf numFmtId="0" fontId="89" fillId="0" borderId="8" xfId="0" applyFont="1" applyBorder="1" applyAlignment="1">
      <alignment horizontal="center" vertical="center"/>
    </xf>
    <xf numFmtId="0" fontId="16" fillId="0" borderId="0" xfId="0" applyFont="1"/>
    <xf numFmtId="0" fontId="91" fillId="0" borderId="43" xfId="0" applyFont="1" applyBorder="1" applyAlignment="1">
      <alignment vertical="top" wrapText="1"/>
    </xf>
    <xf numFmtId="0" fontId="90" fillId="0" borderId="8" xfId="0" applyFont="1" applyBorder="1" applyAlignment="1">
      <alignment horizontal="center" vertical="center" wrapText="1"/>
    </xf>
    <xf numFmtId="0" fontId="92" fillId="0" borderId="43" xfId="0" applyFont="1" applyBorder="1" applyAlignment="1">
      <alignment horizontal="left" vertical="center" wrapText="1"/>
    </xf>
    <xf numFmtId="0" fontId="91" fillId="0" borderId="0" xfId="0" applyFont="1"/>
    <xf numFmtId="0" fontId="89" fillId="0" borderId="8" xfId="0" quotePrefix="1" applyFont="1" applyBorder="1" applyAlignment="1">
      <alignment horizontal="center" vertical="center" wrapText="1"/>
    </xf>
    <xf numFmtId="0" fontId="92" fillId="0" borderId="43" xfId="0" applyFont="1" applyBorder="1" applyAlignment="1">
      <alignment vertical="top" wrapText="1"/>
    </xf>
    <xf numFmtId="0" fontId="91" fillId="0" borderId="0" xfId="0" applyFont="1" applyAlignment="1">
      <alignment vertical="top" wrapText="1"/>
    </xf>
    <xf numFmtId="0" fontId="92" fillId="0" borderId="43" xfId="0" applyFont="1" applyBorder="1" applyAlignment="1">
      <alignment vertical="center" wrapText="1"/>
    </xf>
    <xf numFmtId="0" fontId="91" fillId="0" borderId="0" xfId="0" applyFont="1" applyAlignment="1">
      <alignment horizontal="left" vertical="center" wrapText="1"/>
    </xf>
    <xf numFmtId="0" fontId="91" fillId="0" borderId="0" xfId="0" applyFont="1" applyAlignment="1">
      <alignment vertical="center" wrapText="1"/>
    </xf>
    <xf numFmtId="0" fontId="92" fillId="0" borderId="0" xfId="0" applyFont="1"/>
    <xf numFmtId="0" fontId="84" fillId="0" borderId="19" xfId="0" applyFont="1" applyFill="1" applyBorder="1" applyAlignment="1">
      <alignment horizontal="left" vertical="center" wrapText="1"/>
    </xf>
    <xf numFmtId="0" fontId="80" fillId="0" borderId="19" xfId="0" applyFont="1" applyFill="1" applyBorder="1" applyAlignment="1">
      <alignment vertical="center" wrapText="1"/>
    </xf>
    <xf numFmtId="0" fontId="80" fillId="0" borderId="19" xfId="0" applyFont="1" applyFill="1" applyBorder="1" applyAlignment="1">
      <alignment horizontal="left" vertical="center" wrapText="1"/>
    </xf>
    <xf numFmtId="0" fontId="87" fillId="17" borderId="19" xfId="0" applyFont="1" applyFill="1" applyBorder="1" applyAlignment="1">
      <alignment horizontal="left" vertical="center" wrapText="1"/>
    </xf>
    <xf numFmtId="0" fontId="87" fillId="17" borderId="19" xfId="0" applyFont="1" applyFill="1" applyBorder="1" applyAlignment="1">
      <alignment horizontal="center" vertical="center" wrapText="1"/>
    </xf>
    <xf numFmtId="0" fontId="88" fillId="42" borderId="11" xfId="0" applyFont="1" applyFill="1" applyBorder="1" applyAlignment="1">
      <alignment horizontal="center" vertical="center"/>
    </xf>
    <xf numFmtId="0" fontId="90" fillId="0" borderId="11" xfId="0" quotePrefix="1" applyFont="1" applyBorder="1" applyAlignment="1">
      <alignment horizontal="center" vertical="center" wrapText="1"/>
    </xf>
    <xf numFmtId="0" fontId="90" fillId="0" borderId="11" xfId="0" quotePrefix="1" applyFont="1" applyFill="1" applyBorder="1" applyAlignment="1">
      <alignment horizontal="center" vertical="center"/>
    </xf>
    <xf numFmtId="0" fontId="92" fillId="0" borderId="0" xfId="0" applyFont="1" applyAlignment="1">
      <alignment wrapText="1"/>
    </xf>
    <xf numFmtId="0" fontId="92" fillId="0" borderId="0" xfId="0" applyFont="1" applyAlignment="1">
      <alignment vertical="top" wrapText="1"/>
    </xf>
    <xf numFmtId="0" fontId="89" fillId="0" borderId="8" xfId="0" quotePrefix="1" applyFont="1" applyBorder="1" applyAlignment="1">
      <alignment horizontal="center" vertical="center"/>
    </xf>
    <xf numFmtId="0" fontId="92" fillId="0" borderId="0" xfId="0" applyFont="1" applyAlignment="1">
      <alignment horizontal="left" vertical="top" wrapText="1"/>
    </xf>
    <xf numFmtId="0" fontId="80" fillId="0" borderId="19" xfId="0" applyFont="1" applyBorder="1" applyAlignment="1">
      <alignment vertical="center"/>
    </xf>
    <xf numFmtId="0" fontId="100" fillId="0" borderId="0" xfId="0" applyFont="1" applyAlignment="1">
      <alignment vertical="center"/>
    </xf>
    <xf numFmtId="0" fontId="86" fillId="0" borderId="0" xfId="0" applyFont="1" applyAlignment="1">
      <alignment horizontal="center" vertical="center"/>
    </xf>
    <xf numFmtId="0" fontId="101" fillId="0" borderId="0" xfId="0" applyFont="1" applyAlignment="1">
      <alignment horizontal="center" vertical="center"/>
    </xf>
    <xf numFmtId="0" fontId="102" fillId="0" borderId="0" xfId="0" applyFont="1"/>
    <xf numFmtId="0" fontId="102" fillId="0" borderId="0" xfId="0" applyFont="1" applyAlignment="1"/>
    <xf numFmtId="0" fontId="102" fillId="0" borderId="0" xfId="0" applyFont="1" applyAlignment="1">
      <alignment horizontal="center"/>
    </xf>
    <xf numFmtId="0" fontId="102" fillId="0" borderId="0" xfId="0" applyFont="1" applyAlignment="1">
      <alignment horizontal="center" vertical="center"/>
    </xf>
    <xf numFmtId="0" fontId="0" fillId="0" borderId="8" xfId="0" applyFill="1" applyBorder="1"/>
    <xf numFmtId="0" fontId="42" fillId="0" borderId="8" xfId="0" applyFont="1" applyFill="1" applyBorder="1" applyAlignment="1">
      <alignment horizontal="center" vertical="center"/>
    </xf>
    <xf numFmtId="0" fontId="0" fillId="9" borderId="40" xfId="0" applyFill="1" applyBorder="1"/>
    <xf numFmtId="0" fontId="18" fillId="28" borderId="0" xfId="1" applyFill="1"/>
    <xf numFmtId="0" fontId="0" fillId="0" borderId="85" xfId="0" applyFill="1" applyBorder="1"/>
    <xf numFmtId="0" fontId="18" fillId="0" borderId="85" xfId="1" applyFill="1" applyBorder="1" applyAlignment="1">
      <alignment horizontal="center" vertical="center" wrapText="1"/>
    </xf>
    <xf numFmtId="0" fontId="106" fillId="0" borderId="85" xfId="0" applyFont="1" applyFill="1" applyBorder="1" applyAlignment="1">
      <alignment horizontal="center" vertical="center"/>
    </xf>
    <xf numFmtId="165" fontId="12" fillId="4" borderId="9" xfId="2" applyNumberFormat="1" applyFont="1" applyFill="1" applyBorder="1" applyAlignment="1">
      <alignment horizontal="center" vertical="center" wrapText="1"/>
    </xf>
    <xf numFmtId="1" fontId="12" fillId="4" borderId="9" xfId="3" applyNumberFormat="1" applyFont="1" applyFill="1" applyBorder="1" applyAlignment="1">
      <alignment horizontal="center" vertical="center" wrapText="1"/>
    </xf>
    <xf numFmtId="2" fontId="12" fillId="4" borderId="9" xfId="3" applyNumberFormat="1" applyFont="1" applyFill="1" applyBorder="1" applyAlignment="1">
      <alignment horizontal="center" vertical="center" wrapText="1"/>
    </xf>
    <xf numFmtId="0" fontId="22" fillId="17" borderId="82" xfId="0" applyFont="1" applyFill="1" applyBorder="1" applyAlignment="1">
      <alignment horizontal="center" vertical="center" wrapText="1"/>
    </xf>
    <xf numFmtId="0" fontId="0" fillId="17" borderId="83" xfId="0" applyFont="1" applyFill="1" applyBorder="1" applyAlignment="1">
      <alignment horizontal="center" vertical="center" wrapText="1"/>
    </xf>
    <xf numFmtId="0" fontId="22" fillId="17" borderId="2" xfId="0" applyFont="1" applyFill="1" applyBorder="1" applyAlignment="1">
      <alignment horizontal="center" vertical="center" wrapText="1"/>
    </xf>
    <xf numFmtId="0" fontId="22" fillId="17" borderId="84" xfId="0" applyNumberFormat="1" applyFont="1" applyFill="1" applyBorder="1" applyAlignment="1">
      <alignment horizontal="center" vertical="center" wrapText="1"/>
    </xf>
    <xf numFmtId="0" fontId="12" fillId="9" borderId="45" xfId="0" applyFont="1" applyFill="1" applyBorder="1" applyAlignment="1">
      <alignment horizontal="center" vertical="center" wrapText="1"/>
    </xf>
    <xf numFmtId="0" fontId="12" fillId="0" borderId="43" xfId="0" applyFont="1" applyFill="1" applyBorder="1" applyAlignment="1">
      <alignment horizontal="center" vertical="center" wrapText="1"/>
    </xf>
    <xf numFmtId="0" fontId="12" fillId="5" borderId="86" xfId="0" applyFont="1" applyFill="1" applyBorder="1" applyAlignment="1">
      <alignment horizontal="center" vertical="center" wrapText="1"/>
    </xf>
    <xf numFmtId="0" fontId="12" fillId="5" borderId="46" xfId="0" applyFont="1" applyFill="1" applyBorder="1" applyAlignment="1">
      <alignment horizontal="center" vertical="center" wrapText="1"/>
    </xf>
    <xf numFmtId="164" fontId="12" fillId="5" borderId="87" xfId="3" applyNumberFormat="1" applyFont="1" applyFill="1" applyBorder="1" applyAlignment="1">
      <alignment horizontal="center" vertical="center" wrapText="1"/>
    </xf>
    <xf numFmtId="0" fontId="106" fillId="0" borderId="85" xfId="0" applyFont="1" applyFill="1" applyBorder="1" applyAlignment="1">
      <alignment horizontal="center" vertical="center" wrapText="1"/>
    </xf>
    <xf numFmtId="0" fontId="12" fillId="9" borderId="8" xfId="0" applyFont="1" applyFill="1" applyBorder="1" applyAlignment="1" applyProtection="1">
      <alignment horizontal="left" vertical="center" wrapText="1"/>
    </xf>
    <xf numFmtId="0" fontId="2" fillId="21" borderId="82" xfId="0" applyFont="1" applyFill="1" applyBorder="1" applyAlignment="1">
      <alignment horizontal="center" vertical="center" wrapText="1"/>
    </xf>
    <xf numFmtId="0" fontId="0" fillId="35" borderId="85" xfId="0" applyFill="1" applyBorder="1"/>
    <xf numFmtId="164" fontId="0" fillId="0" borderId="0" xfId="0" applyNumberFormat="1" applyAlignment="1">
      <alignment horizontal="left" wrapText="1"/>
    </xf>
    <xf numFmtId="0" fontId="20" fillId="7" borderId="0" xfId="0" applyFont="1" applyFill="1" applyAlignment="1">
      <alignment vertical="top" wrapText="1"/>
    </xf>
    <xf numFmtId="0" fontId="20" fillId="7" borderId="41" xfId="0" applyFont="1" applyFill="1" applyBorder="1" applyAlignment="1">
      <alignment vertical="top" wrapText="1"/>
    </xf>
    <xf numFmtId="0" fontId="111" fillId="0" borderId="18" xfId="0" applyFont="1" applyBorder="1" applyAlignment="1">
      <alignment vertical="center" wrapText="1"/>
    </xf>
    <xf numFmtId="0" fontId="111" fillId="0" borderId="6" xfId="0" applyFont="1" applyFill="1" applyBorder="1" applyAlignment="1">
      <alignment vertical="center" wrapText="1"/>
    </xf>
    <xf numFmtId="0" fontId="35" fillId="43" borderId="18" xfId="0" applyFont="1" applyFill="1" applyBorder="1" applyAlignment="1">
      <alignment vertical="center" wrapText="1"/>
    </xf>
    <xf numFmtId="0" fontId="112" fillId="0" borderId="18" xfId="0" applyFont="1" applyBorder="1" applyAlignment="1">
      <alignment vertical="center" wrapText="1"/>
    </xf>
    <xf numFmtId="0" fontId="114" fillId="0" borderId="18" xfId="0" applyFont="1" applyBorder="1" applyAlignment="1">
      <alignment vertical="center" wrapText="1"/>
    </xf>
    <xf numFmtId="0" fontId="115" fillId="0" borderId="6" xfId="0" applyFont="1" applyBorder="1" applyAlignment="1">
      <alignment vertical="center" wrapText="1"/>
    </xf>
    <xf numFmtId="0" fontId="59" fillId="36" borderId="93" xfId="0" applyFont="1" applyFill="1" applyBorder="1" applyAlignment="1">
      <alignment horizontal="center" vertical="center" wrapText="1"/>
    </xf>
    <xf numFmtId="0" fontId="18" fillId="0" borderId="0" xfId="1" applyFill="1"/>
    <xf numFmtId="0" fontId="9" fillId="0" borderId="0" xfId="0" applyFont="1" applyFill="1"/>
    <xf numFmtId="0" fontId="60" fillId="0" borderId="0" xfId="0" applyFont="1" applyFill="1"/>
    <xf numFmtId="0" fontId="18" fillId="0" borderId="0" xfId="1" applyFill="1" applyBorder="1" applyAlignment="1">
      <alignment wrapText="1"/>
    </xf>
    <xf numFmtId="0" fontId="60" fillId="0" borderId="0" xfId="0" applyFont="1" applyFill="1" applyBorder="1"/>
    <xf numFmtId="0" fontId="60" fillId="0" borderId="0" xfId="0" applyFont="1" applyFill="1" applyBorder="1" applyAlignment="1">
      <alignment horizontal="center" vertical="center" wrapText="1"/>
    </xf>
    <xf numFmtId="0" fontId="118" fillId="0" borderId="0" xfId="1" applyFont="1" applyFill="1" applyBorder="1" applyAlignment="1">
      <alignment horizontal="center" vertical="center" wrapText="1"/>
    </xf>
    <xf numFmtId="0" fontId="0" fillId="0" borderId="0" xfId="0" applyFill="1" applyBorder="1" applyAlignment="1">
      <alignment wrapText="1"/>
    </xf>
    <xf numFmtId="0" fontId="119" fillId="0" borderId="0" xfId="1" applyFont="1" applyFill="1" applyBorder="1" applyAlignment="1">
      <alignment horizontal="center" vertical="center" wrapText="1"/>
    </xf>
    <xf numFmtId="0" fontId="120" fillId="0" borderId="0" xfId="1" applyFont="1" applyFill="1" applyBorder="1" applyAlignment="1">
      <alignment horizontal="center" vertical="center" wrapText="1"/>
    </xf>
    <xf numFmtId="0" fontId="121" fillId="0" borderId="0" xfId="1" applyFont="1" applyFill="1" applyBorder="1" applyAlignment="1">
      <alignment horizontal="center" vertical="center" wrapText="1"/>
    </xf>
    <xf numFmtId="0" fontId="122" fillId="0" borderId="0" xfId="1" applyFont="1" applyFill="1" applyBorder="1" applyAlignment="1">
      <alignment horizontal="center" vertical="center" wrapText="1"/>
    </xf>
    <xf numFmtId="0" fontId="123" fillId="0" borderId="0" xfId="1" applyFont="1" applyFill="1" applyBorder="1" applyAlignment="1">
      <alignment horizontal="center" vertical="center" wrapText="1"/>
    </xf>
    <xf numFmtId="0" fontId="124" fillId="0" borderId="0" xfId="1" applyFont="1" applyFill="1" applyBorder="1" applyAlignment="1">
      <alignment horizontal="center" vertical="center" wrapText="1"/>
    </xf>
    <xf numFmtId="0" fontId="125" fillId="0" borderId="0" xfId="1" applyFont="1" applyFill="1" applyBorder="1" applyAlignment="1">
      <alignment horizontal="center" vertical="center" wrapText="1"/>
    </xf>
    <xf numFmtId="0" fontId="127" fillId="0" borderId="0" xfId="0" applyFont="1" applyFill="1" applyAlignment="1">
      <alignment wrapText="1"/>
    </xf>
    <xf numFmtId="0" fontId="117" fillId="0" borderId="0" xfId="0" applyFont="1" applyFill="1" applyBorder="1" applyAlignment="1">
      <alignment horizontal="center" vertical="center" wrapText="1"/>
    </xf>
    <xf numFmtId="0" fontId="0" fillId="45" borderId="94" xfId="0" applyFont="1" applyFill="1" applyBorder="1"/>
    <xf numFmtId="0" fontId="0" fillId="45" borderId="95" xfId="0" applyFont="1" applyFill="1" applyBorder="1"/>
    <xf numFmtId="0" fontId="0" fillId="0" borderId="94" xfId="0" applyFont="1" applyBorder="1"/>
    <xf numFmtId="0" fontId="0" fillId="0" borderId="95" xfId="0" applyFont="1" applyBorder="1"/>
    <xf numFmtId="0" fontId="128" fillId="28" borderId="0" xfId="0" applyFont="1" applyFill="1" applyAlignment="1"/>
    <xf numFmtId="0" fontId="57" fillId="44" borderId="19" xfId="0" applyFont="1" applyFill="1" applyBorder="1" applyAlignment="1">
      <alignment horizontal="center" wrapText="1"/>
    </xf>
    <xf numFmtId="0" fontId="68" fillId="21" borderId="19" xfId="0" applyFont="1" applyFill="1" applyBorder="1" applyAlignment="1">
      <alignment horizontal="center" wrapText="1"/>
    </xf>
    <xf numFmtId="0" fontId="67" fillId="0" borderId="0" xfId="0" applyFont="1"/>
    <xf numFmtId="0" fontId="0" fillId="0" borderId="0" xfId="0" applyAlignment="1">
      <alignment horizontal="center"/>
    </xf>
    <xf numFmtId="0" fontId="132" fillId="46" borderId="0" xfId="0" applyFont="1" applyFill="1"/>
    <xf numFmtId="0" fontId="133" fillId="0" borderId="0" xfId="0" applyFont="1"/>
    <xf numFmtId="0" fontId="134" fillId="0" borderId="8" xfId="0" applyFont="1" applyBorder="1" applyAlignment="1">
      <alignment vertical="center"/>
    </xf>
    <xf numFmtId="0" fontId="134" fillId="0" borderId="8" xfId="0" applyFont="1" applyBorder="1" applyAlignment="1">
      <alignment horizontal="center" vertical="center"/>
    </xf>
    <xf numFmtId="0" fontId="134" fillId="4" borderId="8" xfId="0" applyFont="1" applyFill="1" applyBorder="1" applyAlignment="1">
      <alignment horizontal="center" vertical="center"/>
    </xf>
    <xf numFmtId="0" fontId="134" fillId="0" borderId="8" xfId="0" applyFont="1" applyFill="1" applyBorder="1" applyAlignment="1">
      <alignment horizontal="center" vertical="center"/>
    </xf>
    <xf numFmtId="0" fontId="134" fillId="0" borderId="12" xfId="0" applyFont="1" applyBorder="1" applyAlignment="1">
      <alignment vertical="center"/>
    </xf>
    <xf numFmtId="0" fontId="134" fillId="0" borderId="0" xfId="0" applyFont="1" applyBorder="1" applyAlignment="1">
      <alignment vertical="center"/>
    </xf>
    <xf numFmtId="0" fontId="135" fillId="48" borderId="96" xfId="0" applyFont="1" applyFill="1" applyBorder="1" applyAlignment="1">
      <alignment horizontal="center" vertical="center"/>
    </xf>
    <xf numFmtId="0" fontId="137" fillId="4" borderId="5" xfId="0" applyFont="1" applyFill="1" applyBorder="1" applyAlignment="1">
      <alignment horizontal="center" vertical="center"/>
    </xf>
    <xf numFmtId="0" fontId="136" fillId="0" borderId="0" xfId="0" applyFont="1" applyFill="1" applyBorder="1" applyAlignment="1">
      <alignment horizontal="center" vertical="center"/>
    </xf>
    <xf numFmtId="0" fontId="134" fillId="0" borderId="0" xfId="0" applyFont="1" applyFill="1" applyAlignment="1">
      <alignment horizontal="center" vertical="center"/>
    </xf>
    <xf numFmtId="0" fontId="134" fillId="0" borderId="0" xfId="0" applyFont="1" applyAlignment="1">
      <alignment vertical="center"/>
    </xf>
    <xf numFmtId="0" fontId="134" fillId="4" borderId="8" xfId="0" applyFont="1" applyFill="1" applyBorder="1" applyAlignment="1">
      <alignment horizontal="center" vertical="center" wrapText="1"/>
    </xf>
    <xf numFmtId="0" fontId="134" fillId="0" borderId="8" xfId="0" applyFont="1" applyFill="1" applyBorder="1" applyAlignment="1">
      <alignment horizontal="center" vertical="center" wrapText="1"/>
    </xf>
    <xf numFmtId="0" fontId="134" fillId="0" borderId="12" xfId="0" applyFont="1" applyBorder="1" applyAlignment="1">
      <alignment vertical="center" wrapText="1"/>
    </xf>
    <xf numFmtId="0" fontId="134" fillId="0" borderId="0" xfId="0" applyFont="1" applyBorder="1" applyAlignment="1">
      <alignment vertical="center" wrapText="1"/>
    </xf>
    <xf numFmtId="0" fontId="137" fillId="4" borderId="5" xfId="0" applyFont="1" applyFill="1" applyBorder="1" applyAlignment="1">
      <alignment horizontal="center" vertical="center" wrapText="1"/>
    </xf>
    <xf numFmtId="0" fontId="136" fillId="0" borderId="0" xfId="0" applyFont="1" applyFill="1" applyBorder="1" applyAlignment="1">
      <alignment horizontal="center" vertical="center" wrapText="1"/>
    </xf>
    <xf numFmtId="0" fontId="134" fillId="0" borderId="0" xfId="0" applyFont="1" applyFill="1" applyAlignment="1">
      <alignment horizontal="center" vertical="center" wrapText="1"/>
    </xf>
    <xf numFmtId="0" fontId="134" fillId="0" borderId="0" xfId="0" applyFont="1" applyAlignment="1">
      <alignment vertical="center" wrapText="1"/>
    </xf>
    <xf numFmtId="0" fontId="136" fillId="0" borderId="8" xfId="0" applyFont="1" applyFill="1" applyBorder="1" applyAlignment="1">
      <alignment horizontal="center" vertical="center" wrapText="1"/>
    </xf>
    <xf numFmtId="0" fontId="136" fillId="4" borderId="8" xfId="0" applyFont="1" applyFill="1" applyBorder="1" applyAlignment="1">
      <alignment horizontal="center" vertical="center" wrapText="1"/>
    </xf>
    <xf numFmtId="0" fontId="136" fillId="0" borderId="12" xfId="0" applyFont="1" applyFill="1" applyBorder="1" applyAlignment="1">
      <alignment horizontal="center" vertical="center" wrapText="1"/>
    </xf>
    <xf numFmtId="0" fontId="136" fillId="21" borderId="100" xfId="0" applyFont="1" applyFill="1" applyBorder="1" applyAlignment="1">
      <alignment horizontal="center" vertical="center" wrapText="1"/>
    </xf>
    <xf numFmtId="0" fontId="136" fillId="21" borderId="9" xfId="0" applyFont="1" applyFill="1" applyBorder="1" applyAlignment="1">
      <alignment horizontal="center" vertical="center" wrapText="1"/>
    </xf>
    <xf numFmtId="0" fontId="136" fillId="0" borderId="47" xfId="0" applyFont="1" applyFill="1" applyBorder="1" applyAlignment="1">
      <alignment horizontal="center" vertical="center" wrapText="1"/>
    </xf>
    <xf numFmtId="0" fontId="136" fillId="0" borderId="54" xfId="0" applyFont="1" applyFill="1" applyBorder="1" applyAlignment="1">
      <alignment horizontal="center" vertical="center" wrapText="1"/>
    </xf>
    <xf numFmtId="0" fontId="136" fillId="0" borderId="63" xfId="0" applyFont="1" applyFill="1" applyBorder="1" applyAlignment="1">
      <alignment horizontal="center" vertical="center" wrapText="1"/>
    </xf>
    <xf numFmtId="9" fontId="136" fillId="0" borderId="8" xfId="2" applyFont="1" applyFill="1" applyBorder="1" applyAlignment="1">
      <alignment horizontal="center" vertical="center" wrapText="1"/>
    </xf>
    <xf numFmtId="9" fontId="136" fillId="0" borderId="65" xfId="2" applyFont="1" applyFill="1" applyBorder="1" applyAlignment="1">
      <alignment horizontal="center" vertical="center" wrapText="1"/>
    </xf>
    <xf numFmtId="9" fontId="136" fillId="0" borderId="101" xfId="2" applyFont="1" applyFill="1" applyBorder="1" applyAlignment="1">
      <alignment horizontal="center" vertical="center" wrapText="1"/>
    </xf>
    <xf numFmtId="0" fontId="136" fillId="0" borderId="40" xfId="0" applyFont="1" applyFill="1" applyBorder="1" applyAlignment="1">
      <alignment horizontal="center" vertical="center" wrapText="1"/>
    </xf>
    <xf numFmtId="0" fontId="136" fillId="0" borderId="9" xfId="0" applyFont="1" applyFill="1" applyBorder="1" applyAlignment="1">
      <alignment horizontal="center" vertical="center" wrapText="1"/>
    </xf>
    <xf numFmtId="0" fontId="136" fillId="0" borderId="101" xfId="0" applyFont="1" applyFill="1" applyBorder="1" applyAlignment="1">
      <alignment horizontal="center" vertical="center" wrapText="1"/>
    </xf>
    <xf numFmtId="0" fontId="136" fillId="0" borderId="100" xfId="0" applyFont="1" applyFill="1" applyBorder="1" applyAlignment="1">
      <alignment horizontal="center" vertical="center" wrapText="1"/>
    </xf>
    <xf numFmtId="0" fontId="136" fillId="0" borderId="80" xfId="0" applyFont="1" applyFill="1" applyBorder="1" applyAlignment="1">
      <alignment horizontal="center" vertical="center" wrapText="1"/>
    </xf>
    <xf numFmtId="9" fontId="136" fillId="0" borderId="99" xfId="2" applyFont="1" applyFill="1" applyBorder="1" applyAlignment="1">
      <alignment horizontal="center" vertical="center" wrapText="1"/>
    </xf>
    <xf numFmtId="0" fontId="136" fillId="0" borderId="99" xfId="0" applyFont="1" applyFill="1" applyBorder="1" applyAlignment="1">
      <alignment horizontal="center" vertical="center" wrapText="1"/>
    </xf>
    <xf numFmtId="9" fontId="136" fillId="0" borderId="81" xfId="2" applyFont="1" applyFill="1" applyBorder="1" applyAlignment="1">
      <alignment horizontal="center" vertical="center" wrapText="1"/>
    </xf>
    <xf numFmtId="0" fontId="136" fillId="0" borderId="102" xfId="0" applyFont="1" applyFill="1" applyBorder="1" applyAlignment="1">
      <alignment horizontal="center" vertical="center" wrapText="1"/>
    </xf>
    <xf numFmtId="0" fontId="136" fillId="0" borderId="81" xfId="0" applyFont="1" applyFill="1" applyBorder="1" applyAlignment="1">
      <alignment horizontal="center" vertical="center" wrapText="1"/>
    </xf>
    <xf numFmtId="0" fontId="137" fillId="4" borderId="9" xfId="0" applyFont="1" applyFill="1" applyBorder="1" applyAlignment="1">
      <alignment horizontal="center" vertical="center" wrapText="1"/>
    </xf>
    <xf numFmtId="0" fontId="136" fillId="50" borderId="100" xfId="0" applyFont="1" applyFill="1" applyBorder="1" applyAlignment="1">
      <alignment horizontal="center" vertical="center" wrapText="1"/>
    </xf>
    <xf numFmtId="0" fontId="136" fillId="50" borderId="101" xfId="0" applyFont="1" applyFill="1" applyBorder="1" applyAlignment="1">
      <alignment horizontal="center" vertical="center" wrapText="1"/>
    </xf>
    <xf numFmtId="0" fontId="136" fillId="0" borderId="103" xfId="0" applyFont="1" applyFill="1" applyBorder="1" applyAlignment="1">
      <alignment horizontal="center" vertical="center" wrapText="1"/>
    </xf>
    <xf numFmtId="0" fontId="136" fillId="0" borderId="98" xfId="0" applyFont="1" applyFill="1" applyBorder="1" applyAlignment="1">
      <alignment horizontal="center" vertical="center" wrapText="1"/>
    </xf>
    <xf numFmtId="0" fontId="136" fillId="0" borderId="0" xfId="0" applyFont="1" applyAlignment="1">
      <alignment horizontal="center" vertical="center" wrapText="1"/>
    </xf>
    <xf numFmtId="0" fontId="134" fillId="4" borderId="8" xfId="0" applyFont="1" applyFill="1" applyBorder="1"/>
    <xf numFmtId="0" fontId="134" fillId="4" borderId="12" xfId="0" applyFont="1" applyFill="1" applyBorder="1" applyAlignment="1">
      <alignment horizontal="left" vertical="center" wrapText="1"/>
    </xf>
    <xf numFmtId="0" fontId="134" fillId="4" borderId="79" xfId="0" applyFont="1" applyFill="1" applyBorder="1" applyAlignment="1">
      <alignment horizontal="left" vertical="center" wrapText="1"/>
    </xf>
    <xf numFmtId="172" fontId="134" fillId="4" borderId="13" xfId="0" applyNumberFormat="1" applyFont="1" applyFill="1" applyBorder="1" applyAlignment="1">
      <alignment horizontal="left" vertical="center" wrapText="1"/>
    </xf>
    <xf numFmtId="172" fontId="136" fillId="8" borderId="63" xfId="0" applyNumberFormat="1" applyFont="1" applyFill="1" applyBorder="1" applyAlignment="1">
      <alignment horizontal="center" vertical="center" wrapText="1"/>
    </xf>
    <xf numFmtId="0" fontId="134" fillId="4" borderId="12" xfId="0" applyFont="1" applyFill="1" applyBorder="1" applyAlignment="1">
      <alignment horizontal="center" vertical="center" wrapText="1"/>
    </xf>
    <xf numFmtId="172" fontId="134" fillId="4" borderId="63" xfId="0" applyNumberFormat="1" applyFont="1" applyFill="1" applyBorder="1" applyAlignment="1">
      <alignment horizontal="center" vertical="center" wrapText="1"/>
    </xf>
    <xf numFmtId="9" fontId="134" fillId="4" borderId="8" xfId="2" applyFont="1" applyFill="1" applyBorder="1" applyAlignment="1">
      <alignment horizontal="center" vertical="center" wrapText="1"/>
    </xf>
    <xf numFmtId="172" fontId="134" fillId="0" borderId="8" xfId="0" applyNumberFormat="1" applyFont="1" applyFill="1" applyBorder="1" applyAlignment="1">
      <alignment horizontal="center"/>
    </xf>
    <xf numFmtId="9" fontId="134" fillId="0" borderId="8" xfId="2" applyFont="1" applyFill="1" applyBorder="1" applyAlignment="1">
      <alignment horizontal="center"/>
    </xf>
    <xf numFmtId="9" fontId="134" fillId="0" borderId="65" xfId="2" applyFont="1" applyFill="1" applyBorder="1" applyAlignment="1">
      <alignment horizontal="center"/>
    </xf>
    <xf numFmtId="172" fontId="134" fillId="0" borderId="14" xfId="0" applyNumberFormat="1" applyFont="1" applyFill="1" applyBorder="1" applyAlignment="1">
      <alignment horizontal="center"/>
    </xf>
    <xf numFmtId="172" fontId="136" fillId="0" borderId="13" xfId="0" applyNumberFormat="1" applyFont="1" applyFill="1" applyBorder="1" applyAlignment="1">
      <alignment horizontal="center"/>
    </xf>
    <xf numFmtId="1" fontId="134" fillId="0" borderId="65" xfId="0" applyNumberFormat="1" applyFont="1" applyFill="1" applyBorder="1" applyAlignment="1">
      <alignment horizontal="center"/>
    </xf>
    <xf numFmtId="172" fontId="136" fillId="0" borderId="79" xfId="0" applyNumberFormat="1" applyFont="1" applyFill="1" applyBorder="1" applyAlignment="1">
      <alignment horizontal="center"/>
    </xf>
    <xf numFmtId="172" fontId="134" fillId="0" borderId="65" xfId="0" applyNumberFormat="1" applyFont="1" applyFill="1" applyBorder="1" applyAlignment="1">
      <alignment horizontal="center"/>
    </xf>
    <xf numFmtId="172" fontId="134" fillId="0" borderId="63" xfId="0" applyNumberFormat="1" applyFont="1" applyFill="1" applyBorder="1" applyAlignment="1">
      <alignment horizontal="center"/>
    </xf>
    <xf numFmtId="172" fontId="134" fillId="0" borderId="79" xfId="0" applyNumberFormat="1" applyFont="1" applyFill="1" applyBorder="1" applyAlignment="1">
      <alignment horizontal="center"/>
    </xf>
    <xf numFmtId="172" fontId="139" fillId="4" borderId="13" xfId="0" applyNumberFormat="1" applyFont="1" applyFill="1" applyBorder="1" applyAlignment="1">
      <alignment horizontal="center"/>
    </xf>
    <xf numFmtId="1" fontId="136" fillId="26" borderId="79" xfId="0" applyNumberFormat="1" applyFont="1" applyFill="1" applyBorder="1" applyAlignment="1">
      <alignment horizontal="center"/>
    </xf>
    <xf numFmtId="1" fontId="134" fillId="26" borderId="65" xfId="0" applyNumberFormat="1" applyFont="1" applyFill="1" applyBorder="1" applyAlignment="1">
      <alignment horizontal="center"/>
    </xf>
    <xf numFmtId="1" fontId="134" fillId="0" borderId="63" xfId="0" applyNumberFormat="1" applyFont="1" applyFill="1" applyBorder="1" applyAlignment="1">
      <alignment horizontal="center"/>
    </xf>
    <xf numFmtId="1" fontId="134" fillId="0" borderId="8" xfId="0" applyNumberFormat="1" applyFont="1" applyFill="1" applyBorder="1" applyAlignment="1">
      <alignment horizontal="center"/>
    </xf>
    <xf numFmtId="1" fontId="134" fillId="0" borderId="79" xfId="0" applyNumberFormat="1" applyFont="1" applyFill="1" applyBorder="1" applyAlignment="1">
      <alignment horizontal="center"/>
    </xf>
    <xf numFmtId="1" fontId="134" fillId="0" borderId="14" xfId="0" applyNumberFormat="1" applyFont="1" applyFill="1" applyBorder="1" applyAlignment="1">
      <alignment horizontal="center"/>
    </xf>
    <xf numFmtId="1" fontId="136" fillId="50" borderId="79" xfId="0" applyNumberFormat="1" applyFont="1" applyFill="1" applyBorder="1" applyAlignment="1">
      <alignment horizontal="center"/>
    </xf>
    <xf numFmtId="9" fontId="134" fillId="50" borderId="65" xfId="2" applyFont="1" applyFill="1" applyBorder="1" applyAlignment="1">
      <alignment horizontal="center"/>
    </xf>
    <xf numFmtId="1" fontId="139" fillId="4" borderId="13" xfId="0" applyNumberFormat="1" applyFont="1" applyFill="1" applyBorder="1" applyAlignment="1">
      <alignment horizontal="center"/>
    </xf>
    <xf numFmtId="1" fontId="134" fillId="26" borderId="63" xfId="0" applyNumberFormat="1" applyFont="1" applyFill="1" applyBorder="1" applyAlignment="1">
      <alignment horizontal="center"/>
    </xf>
    <xf numFmtId="9" fontId="134" fillId="26" borderId="8" xfId="2" applyFont="1" applyFill="1" applyBorder="1" applyAlignment="1">
      <alignment horizontal="center"/>
    </xf>
    <xf numFmtId="1" fontId="134" fillId="26" borderId="8" xfId="0" applyNumberFormat="1" applyFont="1" applyFill="1" applyBorder="1" applyAlignment="1">
      <alignment horizontal="center"/>
    </xf>
    <xf numFmtId="9" fontId="134" fillId="26" borderId="65" xfId="2" applyFont="1" applyFill="1" applyBorder="1" applyAlignment="1">
      <alignment horizontal="center"/>
    </xf>
    <xf numFmtId="1" fontId="134" fillId="26" borderId="12" xfId="0" applyNumberFormat="1" applyFont="1" applyFill="1" applyBorder="1" applyAlignment="1">
      <alignment horizontal="center"/>
    </xf>
    <xf numFmtId="0" fontId="136" fillId="26" borderId="79" xfId="0" applyFont="1" applyFill="1" applyBorder="1" applyAlignment="1">
      <alignment horizontal="center"/>
    </xf>
    <xf numFmtId="1" fontId="136" fillId="26" borderId="64" xfId="0" applyNumberFormat="1" applyFont="1" applyFill="1" applyBorder="1" applyAlignment="1">
      <alignment horizontal="center"/>
    </xf>
    <xf numFmtId="1" fontId="134" fillId="26" borderId="14" xfId="0" applyNumberFormat="1" applyFont="1" applyFill="1" applyBorder="1" applyAlignment="1">
      <alignment horizontal="center"/>
    </xf>
    <xf numFmtId="1" fontId="134" fillId="0" borderId="0" xfId="0" applyNumberFormat="1" applyFont="1" applyFill="1" applyBorder="1" applyAlignment="1">
      <alignment horizontal="center"/>
    </xf>
    <xf numFmtId="1" fontId="134" fillId="4" borderId="63" xfId="0" applyNumberFormat="1" applyFont="1" applyFill="1" applyBorder="1" applyAlignment="1">
      <alignment horizontal="center"/>
    </xf>
    <xf numFmtId="1" fontId="134" fillId="4" borderId="66" xfId="0" applyNumberFormat="1" applyFont="1" applyFill="1" applyBorder="1" applyAlignment="1">
      <alignment horizontal="center"/>
    </xf>
    <xf numFmtId="0" fontId="134" fillId="0" borderId="0" xfId="0" applyFont="1" applyFill="1"/>
    <xf numFmtId="1" fontId="134" fillId="50" borderId="79" xfId="0" applyNumberFormat="1" applyFont="1" applyFill="1" applyBorder="1" applyAlignment="1">
      <alignment horizontal="center"/>
    </xf>
    <xf numFmtId="1" fontId="136" fillId="32" borderId="79" xfId="0" applyNumberFormat="1" applyFont="1" applyFill="1" applyBorder="1" applyAlignment="1">
      <alignment horizontal="center"/>
    </xf>
    <xf numFmtId="1" fontId="134" fillId="32" borderId="65" xfId="0" applyNumberFormat="1" applyFont="1" applyFill="1" applyBorder="1" applyAlignment="1">
      <alignment horizontal="center"/>
    </xf>
    <xf numFmtId="1" fontId="134" fillId="32" borderId="63" xfId="0" applyNumberFormat="1" applyFont="1" applyFill="1" applyBorder="1" applyAlignment="1">
      <alignment horizontal="center"/>
    </xf>
    <xf numFmtId="9" fontId="134" fillId="32" borderId="8" xfId="2" applyFont="1" applyFill="1" applyBorder="1" applyAlignment="1">
      <alignment horizontal="center"/>
    </xf>
    <xf numFmtId="1" fontId="134" fillId="32" borderId="8" xfId="0" applyNumberFormat="1" applyFont="1" applyFill="1" applyBorder="1" applyAlignment="1">
      <alignment horizontal="center"/>
    </xf>
    <xf numFmtId="9" fontId="134" fillId="32" borderId="65" xfId="2" applyFont="1" applyFill="1" applyBorder="1" applyAlignment="1">
      <alignment horizontal="center"/>
    </xf>
    <xf numFmtId="1" fontId="134" fillId="51" borderId="63" xfId="0" applyNumberFormat="1" applyFont="1" applyFill="1" applyBorder="1" applyAlignment="1">
      <alignment horizontal="center"/>
    </xf>
    <xf numFmtId="1" fontId="134" fillId="51" borderId="12" xfId="0" applyNumberFormat="1" applyFont="1" applyFill="1" applyBorder="1" applyAlignment="1">
      <alignment horizontal="center"/>
    </xf>
    <xf numFmtId="1" fontId="134" fillId="51" borderId="65" xfId="0" applyNumberFormat="1" applyFont="1" applyFill="1" applyBorder="1" applyAlignment="1">
      <alignment horizontal="center"/>
    </xf>
    <xf numFmtId="0" fontId="136" fillId="51" borderId="79" xfId="0" applyFont="1" applyFill="1" applyBorder="1" applyAlignment="1">
      <alignment horizontal="center"/>
    </xf>
    <xf numFmtId="9" fontId="134" fillId="51" borderId="8" xfId="2" applyFont="1" applyFill="1" applyBorder="1" applyAlignment="1">
      <alignment horizontal="center"/>
    </xf>
    <xf numFmtId="1" fontId="134" fillId="51" borderId="8" xfId="0" applyNumberFormat="1" applyFont="1" applyFill="1" applyBorder="1" applyAlignment="1">
      <alignment horizontal="center"/>
    </xf>
    <xf numFmtId="9" fontId="134" fillId="51" borderId="65" xfId="2" applyFont="1" applyFill="1" applyBorder="1" applyAlignment="1">
      <alignment horizontal="center"/>
    </xf>
    <xf numFmtId="1" fontId="136" fillId="51" borderId="64" xfId="0" applyNumberFormat="1" applyFont="1" applyFill="1" applyBorder="1" applyAlignment="1">
      <alignment horizontal="center"/>
    </xf>
    <xf numFmtId="1" fontId="134" fillId="51" borderId="14" xfId="0" applyNumberFormat="1" applyFont="1" applyFill="1" applyBorder="1" applyAlignment="1">
      <alignment horizontal="center"/>
    </xf>
    <xf numFmtId="0" fontId="134" fillId="0" borderId="0" xfId="0" applyFont="1" applyFill="1" applyBorder="1" applyAlignment="1">
      <alignment horizontal="center"/>
    </xf>
    <xf numFmtId="0" fontId="136" fillId="26" borderId="64" xfId="0" applyFont="1" applyFill="1" applyBorder="1" applyAlignment="1">
      <alignment horizontal="center"/>
    </xf>
    <xf numFmtId="0" fontId="134" fillId="26" borderId="14" xfId="0" applyFont="1" applyFill="1" applyBorder="1" applyAlignment="1">
      <alignment horizontal="center"/>
    </xf>
    <xf numFmtId="0" fontId="134" fillId="26" borderId="63" xfId="0" applyFont="1" applyFill="1" applyBorder="1" applyAlignment="1">
      <alignment horizontal="center"/>
    </xf>
    <xf numFmtId="0" fontId="134" fillId="26" borderId="8" xfId="0" applyFont="1" applyFill="1" applyBorder="1" applyAlignment="1">
      <alignment horizontal="center"/>
    </xf>
    <xf numFmtId="0" fontId="134" fillId="26" borderId="12" xfId="0" applyFont="1" applyFill="1" applyBorder="1" applyAlignment="1">
      <alignment horizontal="center"/>
    </xf>
    <xf numFmtId="0" fontId="134" fillId="26" borderId="65" xfId="0" applyFont="1" applyFill="1" applyBorder="1" applyAlignment="1">
      <alignment horizontal="center"/>
    </xf>
    <xf numFmtId="0" fontId="134" fillId="4" borderId="0" xfId="0" applyFont="1" applyFill="1"/>
    <xf numFmtId="1" fontId="136" fillId="51" borderId="79" xfId="0" applyNumberFormat="1" applyFont="1" applyFill="1" applyBorder="1" applyAlignment="1">
      <alignment horizontal="center"/>
    </xf>
    <xf numFmtId="0" fontId="134" fillId="0" borderId="0" xfId="0" applyFont="1" applyFill="1" applyBorder="1"/>
    <xf numFmtId="0" fontId="134" fillId="0" borderId="0" xfId="0" applyFont="1"/>
    <xf numFmtId="0" fontId="139" fillId="4" borderId="12" xfId="0" applyFont="1" applyFill="1" applyBorder="1" applyAlignment="1">
      <alignment horizontal="left" vertical="center" wrapText="1"/>
    </xf>
    <xf numFmtId="0" fontId="139" fillId="4" borderId="8" xfId="0" applyFont="1" applyFill="1" applyBorder="1" applyAlignment="1">
      <alignment horizontal="center" vertical="center"/>
    </xf>
    <xf numFmtId="0" fontId="135" fillId="26" borderId="79" xfId="0" applyFont="1" applyFill="1" applyBorder="1" applyAlignment="1">
      <alignment horizontal="center"/>
    </xf>
    <xf numFmtId="1" fontId="139" fillId="26" borderId="65" xfId="0" applyNumberFormat="1" applyFont="1" applyFill="1" applyBorder="1" applyAlignment="1">
      <alignment horizontal="center"/>
    </xf>
    <xf numFmtId="172" fontId="136" fillId="26" borderId="63" xfId="0" applyNumberFormat="1" applyFont="1" applyFill="1" applyBorder="1" applyAlignment="1">
      <alignment horizontal="center" vertical="center" wrapText="1"/>
    </xf>
    <xf numFmtId="172" fontId="136" fillId="52" borderId="63" xfId="0" applyNumberFormat="1" applyFont="1" applyFill="1" applyBorder="1" applyAlignment="1">
      <alignment horizontal="center" vertical="center" wrapText="1"/>
    </xf>
    <xf numFmtId="0" fontId="136" fillId="51" borderId="64" xfId="0" applyFont="1" applyFill="1" applyBorder="1" applyAlignment="1">
      <alignment horizontal="center"/>
    </xf>
    <xf numFmtId="0" fontId="134" fillId="51" borderId="14" xfId="0" applyFont="1" applyFill="1" applyBorder="1" applyAlignment="1">
      <alignment horizontal="center"/>
    </xf>
    <xf numFmtId="0" fontId="134" fillId="51" borderId="63" xfId="0" applyFont="1" applyFill="1" applyBorder="1" applyAlignment="1">
      <alignment horizontal="center"/>
    </xf>
    <xf numFmtId="0" fontId="134" fillId="51" borderId="8" xfId="0" applyFont="1" applyFill="1" applyBorder="1" applyAlignment="1">
      <alignment horizontal="center"/>
    </xf>
    <xf numFmtId="0" fontId="134" fillId="51" borderId="12" xfId="0" applyFont="1" applyFill="1" applyBorder="1" applyAlignment="1">
      <alignment horizontal="center"/>
    </xf>
    <xf numFmtId="0" fontId="134" fillId="51" borderId="65" xfId="0" applyFont="1" applyFill="1" applyBorder="1" applyAlignment="1">
      <alignment horizontal="center"/>
    </xf>
    <xf numFmtId="172" fontId="134" fillId="0" borderId="104" xfId="0" applyNumberFormat="1" applyFont="1" applyFill="1" applyBorder="1" applyAlignment="1">
      <alignment horizontal="center"/>
    </xf>
    <xf numFmtId="1" fontId="134" fillId="26" borderId="106" xfId="0" applyNumberFormat="1" applyFont="1" applyFill="1" applyBorder="1" applyAlignment="1">
      <alignment horizontal="center"/>
    </xf>
    <xf numFmtId="1" fontId="134" fillId="26" borderId="107" xfId="0" applyNumberFormat="1" applyFont="1" applyFill="1" applyBorder="1" applyAlignment="1">
      <alignment horizontal="center"/>
    </xf>
    <xf numFmtId="9" fontId="134" fillId="26" borderId="104" xfId="2" applyFont="1" applyFill="1" applyBorder="1" applyAlignment="1">
      <alignment horizontal="center"/>
    </xf>
    <xf numFmtId="1" fontId="134" fillId="26" borderId="104" xfId="0" applyNumberFormat="1" applyFont="1" applyFill="1" applyBorder="1" applyAlignment="1">
      <alignment horizontal="center"/>
    </xf>
    <xf numFmtId="9" fontId="134" fillId="26" borderId="106" xfId="2" applyFont="1" applyFill="1" applyBorder="1" applyAlignment="1">
      <alignment horizontal="center"/>
    </xf>
    <xf numFmtId="1" fontId="134" fillId="26" borderId="108" xfId="0" applyNumberFormat="1" applyFont="1" applyFill="1" applyBorder="1" applyAlignment="1">
      <alignment horizontal="center"/>
    </xf>
    <xf numFmtId="1" fontId="134" fillId="4" borderId="111" xfId="0" applyNumberFormat="1" applyFont="1" applyFill="1" applyBorder="1" applyAlignment="1">
      <alignment horizontal="center"/>
    </xf>
    <xf numFmtId="0" fontId="134" fillId="0" borderId="0" xfId="0" applyFont="1" applyBorder="1"/>
    <xf numFmtId="0" fontId="134" fillId="0" borderId="0" xfId="0" applyFont="1" applyBorder="1" applyAlignment="1">
      <alignment horizontal="center" vertical="center"/>
    </xf>
    <xf numFmtId="0" fontId="134" fillId="0" borderId="0" xfId="0" applyFont="1" applyFill="1" applyBorder="1" applyAlignment="1">
      <alignment horizontal="center" vertical="center"/>
    </xf>
    <xf numFmtId="0" fontId="136" fillId="0" borderId="0" xfId="0" applyFont="1" applyFill="1" applyBorder="1" applyAlignment="1">
      <alignment horizontal="center"/>
    </xf>
    <xf numFmtId="0" fontId="134" fillId="0" borderId="0" xfId="0" applyFont="1" applyBorder="1" applyAlignment="1">
      <alignment horizontal="center"/>
    </xf>
    <xf numFmtId="9" fontId="134" fillId="0" borderId="0" xfId="2" applyFont="1" applyBorder="1" applyAlignment="1">
      <alignment horizontal="center"/>
    </xf>
    <xf numFmtId="0" fontId="136" fillId="0" borderId="0" xfId="0" applyFont="1" applyBorder="1"/>
    <xf numFmtId="172" fontId="134" fillId="0" borderId="0" xfId="0" applyNumberFormat="1" applyFont="1" applyBorder="1" applyAlignment="1">
      <alignment horizontal="center"/>
    </xf>
    <xf numFmtId="0" fontId="140" fillId="4" borderId="0" xfId="0" applyFont="1" applyFill="1" applyBorder="1" applyAlignment="1">
      <alignment horizontal="center"/>
    </xf>
    <xf numFmtId="0" fontId="134" fillId="0" borderId="8" xfId="0" applyFont="1" applyBorder="1"/>
    <xf numFmtId="0" fontId="134" fillId="4" borderId="0" xfId="0" applyFont="1" applyFill="1" applyBorder="1" applyAlignment="1">
      <alignment horizontal="center" vertical="center"/>
    </xf>
    <xf numFmtId="0" fontId="134" fillId="0" borderId="0" xfId="0" applyFont="1" applyAlignment="1">
      <alignment horizontal="center" vertical="center"/>
    </xf>
    <xf numFmtId="0" fontId="134" fillId="4" borderId="0" xfId="0" applyFont="1" applyFill="1" applyAlignment="1">
      <alignment horizontal="center" vertical="center"/>
    </xf>
    <xf numFmtId="0" fontId="136" fillId="0" borderId="0" xfId="0" applyFont="1" applyFill="1" applyAlignment="1">
      <alignment horizontal="center"/>
    </xf>
    <xf numFmtId="0" fontId="134" fillId="0" borderId="0" xfId="0" applyFont="1" applyAlignment="1">
      <alignment horizontal="center"/>
    </xf>
    <xf numFmtId="9" fontId="134" fillId="0" borderId="0" xfId="2" applyFont="1" applyAlignment="1">
      <alignment horizontal="center"/>
    </xf>
    <xf numFmtId="0" fontId="136" fillId="0" borderId="0" xfId="0" applyFont="1"/>
    <xf numFmtId="0" fontId="140" fillId="4" borderId="0" xfId="0" applyFont="1" applyFill="1" applyAlignment="1">
      <alignment horizontal="center"/>
    </xf>
    <xf numFmtId="0" fontId="134" fillId="0" borderId="0" xfId="0" applyFont="1" applyFill="1" applyAlignment="1">
      <alignment horizontal="center"/>
    </xf>
    <xf numFmtId="0" fontId="136" fillId="0" borderId="14" xfId="0" applyFont="1" applyFill="1" applyBorder="1" applyAlignment="1">
      <alignment horizontal="center" vertical="center" wrapText="1"/>
    </xf>
    <xf numFmtId="0" fontId="134" fillId="4" borderId="14" xfId="0" applyFont="1" applyFill="1" applyBorder="1" applyAlignment="1">
      <alignment horizontal="center" vertical="center"/>
    </xf>
    <xf numFmtId="0" fontId="143" fillId="0" borderId="0" xfId="0" applyFont="1" applyFill="1" applyAlignment="1">
      <alignment wrapText="1"/>
    </xf>
    <xf numFmtId="0" fontId="144" fillId="0" borderId="0" xfId="1" applyFont="1" applyFill="1" applyBorder="1" applyAlignment="1">
      <alignment horizontal="center" vertical="center" wrapText="1"/>
    </xf>
    <xf numFmtId="0" fontId="145" fillId="0" borderId="0" xfId="1" applyFont="1" applyFill="1" applyBorder="1" applyAlignment="1">
      <alignment wrapText="1"/>
    </xf>
    <xf numFmtId="0" fontId="60" fillId="0" borderId="0" xfId="0" applyFont="1" applyFill="1" applyBorder="1" applyAlignment="1">
      <alignment horizontal="right" vertical="center" wrapText="1"/>
    </xf>
    <xf numFmtId="0" fontId="142" fillId="0" borderId="0" xfId="1" applyFont="1" applyFill="1" applyBorder="1" applyAlignment="1">
      <alignment horizontal="right" vertical="center" wrapText="1"/>
    </xf>
    <xf numFmtId="0" fontId="144" fillId="0" borderId="0" xfId="1" applyFont="1" applyFill="1" applyBorder="1" applyAlignment="1">
      <alignment horizontal="right" vertical="center" wrapText="1"/>
    </xf>
    <xf numFmtId="0" fontId="136" fillId="0" borderId="0" xfId="0" applyFont="1" applyFill="1" applyAlignment="1">
      <alignment horizontal="center" vertical="center" wrapText="1"/>
    </xf>
    <xf numFmtId="0" fontId="134" fillId="0" borderId="8" xfId="0" applyFont="1" applyFill="1" applyBorder="1"/>
    <xf numFmtId="0" fontId="127" fillId="0" borderId="0" xfId="1" applyFont="1" applyFill="1" applyBorder="1" applyAlignment="1">
      <alignment horizontal="right" vertical="center" wrapText="1"/>
    </xf>
    <xf numFmtId="0" fontId="64" fillId="0" borderId="0" xfId="0" applyFont="1"/>
    <xf numFmtId="0" fontId="64" fillId="0" borderId="0" xfId="0" applyFont="1" applyAlignment="1"/>
    <xf numFmtId="0" fontId="64" fillId="0" borderId="0" xfId="0" applyFont="1" applyAlignment="1">
      <alignment wrapText="1"/>
    </xf>
    <xf numFmtId="0" fontId="0" fillId="0" borderId="0" xfId="0" applyFill="1" applyBorder="1"/>
    <xf numFmtId="0" fontId="64" fillId="0" borderId="0" xfId="0" applyNumberFormat="1" applyFont="1" applyAlignment="1"/>
    <xf numFmtId="0" fontId="146" fillId="0" borderId="0" xfId="0" applyFont="1"/>
    <xf numFmtId="0" fontId="146" fillId="0" borderId="0" xfId="0" applyFont="1" applyAlignment="1"/>
    <xf numFmtId="0" fontId="146" fillId="0" borderId="0" xfId="0" applyNumberFormat="1" applyFont="1" applyAlignment="1"/>
    <xf numFmtId="0" fontId="146" fillId="0" borderId="0" xfId="0" applyFont="1" applyAlignment="1">
      <alignment wrapText="1"/>
    </xf>
    <xf numFmtId="0" fontId="0" fillId="0" borderId="0" xfId="0" applyFont="1" applyBorder="1"/>
    <xf numFmtId="0" fontId="0" fillId="0" borderId="0" xfId="0" applyBorder="1" applyAlignment="1">
      <alignment horizontal="center"/>
    </xf>
    <xf numFmtId="0" fontId="64" fillId="0" borderId="0" xfId="0" applyFont="1" applyFill="1"/>
    <xf numFmtId="0" fontId="12" fillId="0" borderId="8" xfId="0" applyFont="1" applyFill="1" applyBorder="1" applyAlignment="1">
      <alignment horizontal="center" vertical="center" wrapText="1"/>
    </xf>
    <xf numFmtId="0" fontId="0" fillId="0" borderId="0" xfId="0" applyFont="1" applyFill="1" applyBorder="1"/>
    <xf numFmtId="0" fontId="0" fillId="0" borderId="0" xfId="0" applyAlignment="1">
      <alignment horizontal="center" vertical="center" wrapText="1"/>
    </xf>
    <xf numFmtId="0" fontId="64" fillId="0" borderId="0" xfId="0" applyFont="1" applyAlignment="1">
      <alignment horizontal="center" vertical="center" wrapText="1"/>
    </xf>
    <xf numFmtId="0" fontId="12" fillId="0" borderId="8" xfId="0" applyFont="1" applyFill="1" applyBorder="1" applyAlignment="1">
      <alignment vertical="center" wrapText="1"/>
    </xf>
    <xf numFmtId="0" fontId="0" fillId="0" borderId="8" xfId="0" applyFont="1" applyFill="1" applyBorder="1" applyAlignment="1">
      <alignment vertical="center" wrapText="1"/>
    </xf>
    <xf numFmtId="0" fontId="0" fillId="0" borderId="8" xfId="0" applyNumberFormat="1" applyFont="1" applyFill="1" applyBorder="1" applyAlignment="1">
      <alignment vertical="center" wrapText="1"/>
    </xf>
    <xf numFmtId="0" fontId="12" fillId="5" borderId="66" xfId="0" applyNumberFormat="1" applyFont="1" applyFill="1" applyBorder="1" applyAlignment="1">
      <alignment horizontal="center" vertical="center" wrapText="1"/>
    </xf>
    <xf numFmtId="0" fontId="12" fillId="5" borderId="63" xfId="0" applyNumberFormat="1" applyFont="1" applyFill="1" applyBorder="1" applyAlignment="1">
      <alignment horizontal="center" vertical="center" wrapText="1"/>
    </xf>
    <xf numFmtId="164" fontId="0" fillId="0" borderId="0" xfId="0" applyNumberFormat="1" applyAlignment="1">
      <alignment horizontal="center" wrapText="1"/>
    </xf>
    <xf numFmtId="164" fontId="0" fillId="0" borderId="0" xfId="0" applyNumberFormat="1"/>
    <xf numFmtId="0" fontId="0" fillId="0" borderId="11" xfId="0" applyNumberFormat="1" applyFont="1" applyFill="1" applyBorder="1" applyAlignment="1">
      <alignment vertical="center" wrapText="1"/>
    </xf>
    <xf numFmtId="0" fontId="12" fillId="5" borderId="86" xfId="0" applyNumberFormat="1" applyFont="1" applyFill="1" applyBorder="1" applyAlignment="1">
      <alignment horizontal="center" vertical="center" wrapText="1"/>
    </xf>
    <xf numFmtId="0" fontId="12" fillId="5" borderId="46" xfId="0" applyNumberFormat="1" applyFont="1" applyFill="1" applyBorder="1" applyAlignment="1">
      <alignment horizontal="center" vertical="center" wrapText="1"/>
    </xf>
    <xf numFmtId="164" fontId="0" fillId="0" borderId="0" xfId="0" applyNumberFormat="1" applyBorder="1" applyAlignment="1">
      <alignment horizontal="left" wrapText="1"/>
    </xf>
    <xf numFmtId="0" fontId="0" fillId="0" borderId="0" xfId="0" applyFill="1" applyBorder="1" applyAlignment="1">
      <alignment horizontal="left" wrapText="1"/>
    </xf>
    <xf numFmtId="164" fontId="0" fillId="0" borderId="0" xfId="0" applyNumberFormat="1" applyBorder="1" applyAlignment="1">
      <alignment horizontal="center" wrapText="1"/>
    </xf>
    <xf numFmtId="0" fontId="0" fillId="0" borderId="0" xfId="0" applyFill="1" applyBorder="1" applyAlignment="1">
      <alignment horizontal="center" wrapText="1"/>
    </xf>
    <xf numFmtId="164" fontId="0" fillId="0" borderId="0" xfId="0" applyNumberFormat="1" applyBorder="1"/>
    <xf numFmtId="0" fontId="67" fillId="0" borderId="0" xfId="0" applyNumberFormat="1" applyFont="1" applyFill="1" applyBorder="1" applyAlignment="1">
      <alignment horizontal="center" wrapText="1"/>
    </xf>
    <xf numFmtId="0" fontId="25" fillId="0" borderId="41" xfId="0" applyFont="1" applyBorder="1" applyAlignment="1">
      <alignment vertical="center" wrapText="1"/>
    </xf>
    <xf numFmtId="0" fontId="12" fillId="0" borderId="8" xfId="0" applyNumberFormat="1" applyFont="1" applyFill="1" applyBorder="1" applyAlignment="1">
      <alignment vertical="center" wrapText="1"/>
    </xf>
    <xf numFmtId="0" fontId="12" fillId="0" borderId="52" xfId="0" applyNumberFormat="1" applyFont="1" applyFill="1" applyBorder="1" applyAlignment="1">
      <alignment horizontal="center" vertical="center" wrapText="1"/>
    </xf>
    <xf numFmtId="0" fontId="12" fillId="0" borderId="11" xfId="0" applyNumberFormat="1" applyFont="1" applyFill="1" applyBorder="1" applyAlignment="1">
      <alignment horizontal="center" vertical="center" wrapText="1"/>
    </xf>
    <xf numFmtId="0" fontId="12" fillId="0" borderId="11" xfId="0" applyNumberFormat="1" applyFont="1" applyFill="1" applyBorder="1" applyAlignment="1">
      <alignment vertical="center" wrapText="1"/>
    </xf>
    <xf numFmtId="0" fontId="25" fillId="0" borderId="0" xfId="0" applyFont="1" applyBorder="1" applyAlignment="1">
      <alignment vertical="center" wrapText="1"/>
    </xf>
    <xf numFmtId="0" fontId="57" fillId="0" borderId="40" xfId="0" applyFont="1" applyFill="1" applyBorder="1" applyAlignment="1">
      <alignment horizontal="center" vertical="center" wrapText="1"/>
    </xf>
    <xf numFmtId="0" fontId="57" fillId="0" borderId="19" xfId="0" applyFont="1" applyFill="1" applyBorder="1" applyAlignment="1">
      <alignment horizontal="center" vertical="center" wrapText="1"/>
    </xf>
    <xf numFmtId="0" fontId="58" fillId="0" borderId="19" xfId="0" applyFont="1" applyFill="1" applyBorder="1" applyAlignment="1">
      <alignment horizontal="center" vertical="center" wrapText="1"/>
    </xf>
    <xf numFmtId="0" fontId="57" fillId="0" borderId="54" xfId="0" applyFont="1" applyFill="1" applyBorder="1" applyAlignment="1">
      <alignment horizontal="center" vertical="center" wrapText="1"/>
    </xf>
    <xf numFmtId="0" fontId="12" fillId="0" borderId="14" xfId="0" applyFont="1" applyFill="1" applyBorder="1" applyAlignment="1">
      <alignment vertical="center" wrapText="1"/>
    </xf>
    <xf numFmtId="0" fontId="12" fillId="0" borderId="8" xfId="0" applyNumberFormat="1" applyFont="1" applyFill="1" applyBorder="1" applyAlignment="1">
      <alignment horizontal="center" vertical="center" wrapText="1"/>
    </xf>
    <xf numFmtId="0" fontId="12" fillId="0" borderId="12" xfId="0" applyNumberFormat="1" applyFont="1" applyFill="1" applyBorder="1" applyAlignment="1">
      <alignment horizontal="center" vertical="center" wrapText="1"/>
    </xf>
    <xf numFmtId="0" fontId="12" fillId="0" borderId="11" xfId="0" applyFont="1" applyFill="1" applyBorder="1" applyAlignment="1">
      <alignment vertical="center" wrapText="1"/>
    </xf>
    <xf numFmtId="0" fontId="12" fillId="0" borderId="11" xfId="0" applyFont="1" applyFill="1" applyBorder="1" applyAlignment="1">
      <alignment horizontal="left" vertical="center" wrapText="1"/>
    </xf>
    <xf numFmtId="0" fontId="12" fillId="9" borderId="52" xfId="0" applyFont="1" applyFill="1" applyBorder="1" applyAlignment="1">
      <alignment vertical="center" wrapText="1"/>
    </xf>
    <xf numFmtId="0" fontId="64" fillId="53" borderId="0" xfId="0" applyFont="1" applyFill="1" applyAlignment="1">
      <alignment wrapText="1"/>
    </xf>
    <xf numFmtId="0" fontId="0" fillId="0" borderId="113" xfId="0" applyBorder="1"/>
    <xf numFmtId="0" fontId="0" fillId="0" borderId="0" xfId="0" applyAlignment="1">
      <alignment vertical="top" wrapText="1"/>
    </xf>
    <xf numFmtId="0" fontId="11" fillId="0" borderId="0" xfId="0" applyFont="1"/>
    <xf numFmtId="0" fontId="147" fillId="0" borderId="0" xfId="0" applyFont="1" applyBorder="1" applyAlignment="1">
      <alignment vertical="center" wrapText="1"/>
    </xf>
    <xf numFmtId="0" fontId="22" fillId="17" borderId="84" xfId="0" applyFont="1" applyFill="1" applyBorder="1" applyAlignment="1">
      <alignment horizontal="center" vertical="center" wrapText="1"/>
    </xf>
    <xf numFmtId="0" fontId="22" fillId="53" borderId="41" xfId="0" applyFont="1" applyFill="1" applyBorder="1" applyAlignment="1">
      <alignment horizontal="center" vertical="center" wrapText="1"/>
    </xf>
    <xf numFmtId="0" fontId="22" fillId="17" borderId="83" xfId="0" applyFont="1" applyFill="1" applyBorder="1" applyAlignment="1">
      <alignment horizontal="center" vertical="center" wrapText="1"/>
    </xf>
    <xf numFmtId="0" fontId="0" fillId="0" borderId="0" xfId="0" applyNumberFormat="1" applyBorder="1" applyAlignment="1">
      <alignment horizontal="left" wrapText="1"/>
    </xf>
    <xf numFmtId="0" fontId="42" fillId="17" borderId="107" xfId="0" applyFont="1" applyFill="1" applyBorder="1" applyAlignment="1">
      <alignment horizontal="center" wrapText="1"/>
    </xf>
    <xf numFmtId="0" fontId="107" fillId="17" borderId="114" xfId="0" applyFont="1" applyFill="1" applyBorder="1" applyAlignment="1">
      <alignment horizontal="center" wrapText="1"/>
    </xf>
    <xf numFmtId="0" fontId="42" fillId="17" borderId="115" xfId="0" applyFont="1" applyFill="1" applyBorder="1" applyAlignment="1">
      <alignment horizontal="center" wrapText="1"/>
    </xf>
    <xf numFmtId="0" fontId="68" fillId="17" borderId="107" xfId="0" applyFont="1" applyFill="1" applyBorder="1" applyAlignment="1">
      <alignment horizontal="center" wrapText="1"/>
    </xf>
    <xf numFmtId="0" fontId="58" fillId="31" borderId="61" xfId="0" applyFont="1" applyFill="1" applyBorder="1" applyAlignment="1">
      <alignment horizontal="center" vertical="center" wrapText="1"/>
    </xf>
    <xf numFmtId="0" fontId="58" fillId="31" borderId="50" xfId="0" applyFont="1" applyFill="1" applyBorder="1" applyAlignment="1">
      <alignment horizontal="center" vertical="center" wrapText="1"/>
    </xf>
    <xf numFmtId="0" fontId="58" fillId="31" borderId="112" xfId="0" applyFont="1" applyFill="1" applyBorder="1" applyAlignment="1">
      <alignment horizontal="center" vertical="center" wrapText="1"/>
    </xf>
    <xf numFmtId="0" fontId="2" fillId="0" borderId="0" xfId="0" applyFont="1"/>
    <xf numFmtId="0" fontId="149" fillId="36" borderId="0" xfId="0" applyFont="1" applyFill="1"/>
    <xf numFmtId="0" fontId="2" fillId="0" borderId="0" xfId="0" applyNumberFormat="1" applyFont="1"/>
    <xf numFmtId="0" fontId="132" fillId="36" borderId="0" xfId="0" applyFont="1" applyFill="1"/>
    <xf numFmtId="0" fontId="58" fillId="0" borderId="0" xfId="0" applyFont="1" applyFill="1" applyBorder="1"/>
    <xf numFmtId="0" fontId="0" fillId="0" borderId="0" xfId="0" applyAlignment="1">
      <alignment vertical="top"/>
    </xf>
    <xf numFmtId="0" fontId="126" fillId="0" borderId="0" xfId="0" applyFont="1" applyFill="1" applyAlignment="1">
      <alignment horizontal="right" vertical="center" wrapText="1"/>
    </xf>
    <xf numFmtId="0" fontId="126" fillId="0" borderId="0" xfId="0" applyFont="1" applyFill="1" applyBorder="1" applyAlignment="1">
      <alignment horizontal="right" vertical="center" wrapText="1"/>
    </xf>
    <xf numFmtId="0" fontId="0" fillId="4" borderId="85" xfId="0" applyFill="1" applyBorder="1"/>
    <xf numFmtId="0" fontId="9" fillId="5" borderId="19" xfId="0" applyFont="1" applyFill="1" applyBorder="1" applyAlignment="1" applyProtection="1">
      <alignment horizontal="center" vertical="center" wrapText="1"/>
    </xf>
    <xf numFmtId="0" fontId="0" fillId="0" borderId="0" xfId="0" applyProtection="1">
      <protection locked="0"/>
    </xf>
    <xf numFmtId="0" fontId="0" fillId="0" borderId="0" xfId="0" applyAlignment="1" applyProtection="1">
      <alignment wrapText="1"/>
      <protection locked="0"/>
    </xf>
    <xf numFmtId="0" fontId="0" fillId="0" borderId="0" xfId="0" applyBorder="1" applyProtection="1">
      <protection locked="0"/>
    </xf>
    <xf numFmtId="0" fontId="0" fillId="0" borderId="0" xfId="0" applyBorder="1" applyAlignment="1" applyProtection="1">
      <alignment wrapText="1"/>
      <protection locked="0"/>
    </xf>
    <xf numFmtId="0" fontId="0" fillId="0" borderId="0" xfId="0" applyProtection="1"/>
    <xf numFmtId="0" fontId="62" fillId="0" borderId="0" xfId="0" applyFont="1" applyProtection="1"/>
    <xf numFmtId="0" fontId="0" fillId="0" borderId="0" xfId="0" applyAlignment="1" applyProtection="1">
      <alignment horizontal="center"/>
    </xf>
    <xf numFmtId="0" fontId="0" fillId="0" borderId="0" xfId="0" applyAlignment="1" applyProtection="1">
      <alignment horizontal="center" wrapText="1"/>
    </xf>
    <xf numFmtId="0" fontId="0" fillId="0" borderId="0" xfId="0" applyAlignment="1" applyProtection="1">
      <alignment wrapText="1"/>
    </xf>
    <xf numFmtId="0" fontId="0" fillId="0" borderId="0" xfId="0" applyBorder="1" applyAlignment="1" applyProtection="1">
      <alignment horizontal="center"/>
    </xf>
    <xf numFmtId="0" fontId="0" fillId="0" borderId="0" xfId="0" applyBorder="1" applyProtection="1"/>
    <xf numFmtId="0" fontId="154" fillId="0" borderId="0" xfId="0" applyFont="1" applyAlignment="1" applyProtection="1">
      <alignment horizontal="right" vertical="top"/>
    </xf>
    <xf numFmtId="0" fontId="0" fillId="0" borderId="0" xfId="0" applyAlignment="1" applyProtection="1">
      <alignment horizontal="right" vertical="top"/>
    </xf>
    <xf numFmtId="0" fontId="0" fillId="0" borderId="0" xfId="0" applyAlignment="1" applyProtection="1">
      <alignment vertical="top" wrapText="1"/>
    </xf>
    <xf numFmtId="0" fontId="0" fillId="0" borderId="0" xfId="0" applyBorder="1" applyAlignment="1" applyProtection="1">
      <alignment horizontal="center" wrapText="1"/>
    </xf>
    <xf numFmtId="0" fontId="0" fillId="0" borderId="0" xfId="0" applyBorder="1" applyAlignment="1" applyProtection="1">
      <alignment wrapText="1"/>
    </xf>
    <xf numFmtId="0" fontId="12" fillId="0" borderId="8" xfId="0" applyFont="1" applyBorder="1" applyAlignment="1" applyProtection="1">
      <alignment horizontal="center" vertical="center" wrapText="1"/>
    </xf>
    <xf numFmtId="0" fontId="12" fillId="0" borderId="8" xfId="0" applyFont="1" applyBorder="1" applyAlignment="1" applyProtection="1">
      <alignment horizontal="center"/>
    </xf>
    <xf numFmtId="0" fontId="0" fillId="0" borderId="8" xfId="0" applyBorder="1" applyAlignment="1" applyProtection="1">
      <alignment horizontal="center"/>
    </xf>
    <xf numFmtId="0" fontId="0" fillId="0" borderId="0" xfId="0" applyAlignment="1" applyProtection="1"/>
    <xf numFmtId="0" fontId="67" fillId="0" borderId="0" xfId="0" applyFont="1" applyProtection="1"/>
    <xf numFmtId="0" fontId="1" fillId="0" borderId="0" xfId="0" applyFont="1" applyFill="1" applyAlignment="1" applyProtection="1">
      <alignment horizontal="right"/>
    </xf>
    <xf numFmtId="0" fontId="1" fillId="0" borderId="0" xfId="0" applyFont="1" applyAlignment="1" applyProtection="1">
      <alignment horizontal="left"/>
    </xf>
    <xf numFmtId="0" fontId="1" fillId="0" borderId="0" xfId="0" applyFont="1" applyFill="1" applyBorder="1" applyAlignment="1" applyProtection="1">
      <alignment horizontal="right"/>
    </xf>
    <xf numFmtId="0" fontId="0" fillId="0" borderId="0" xfId="0" applyFill="1" applyBorder="1" applyAlignment="1" applyProtection="1">
      <alignment horizontal="center"/>
    </xf>
    <xf numFmtId="0" fontId="0" fillId="0" borderId="0" xfId="0" applyFill="1" applyBorder="1" applyProtection="1"/>
    <xf numFmtId="0" fontId="12" fillId="0" borderId="8" xfId="0" applyFont="1" applyFill="1" applyBorder="1" applyProtection="1"/>
    <xf numFmtId="0" fontId="0" fillId="0" borderId="8" xfId="0" applyFill="1" applyBorder="1" applyAlignment="1" applyProtection="1">
      <alignment horizontal="center"/>
    </xf>
    <xf numFmtId="0" fontId="0" fillId="0" borderId="116" xfId="0" applyBorder="1" applyProtection="1"/>
    <xf numFmtId="0" fontId="0" fillId="0" borderId="116" xfId="0" applyBorder="1" applyAlignment="1" applyProtection="1">
      <alignment horizontal="center"/>
    </xf>
    <xf numFmtId="0" fontId="0" fillId="0" borderId="116" xfId="0" applyBorder="1" applyAlignment="1" applyProtection="1">
      <alignment horizontal="left" vertical="center" wrapText="1"/>
    </xf>
    <xf numFmtId="0" fontId="64" fillId="0" borderId="116" xfId="0" applyFont="1" applyBorder="1" applyAlignment="1" applyProtection="1">
      <alignment horizontal="left" vertical="center" wrapText="1"/>
    </xf>
    <xf numFmtId="0" fontId="154" fillId="0" borderId="0" xfId="0" applyFont="1" applyAlignment="1">
      <alignment horizontal="right"/>
    </xf>
    <xf numFmtId="0" fontId="117" fillId="0" borderId="0" xfId="0" applyFont="1" applyBorder="1" applyAlignment="1"/>
    <xf numFmtId="0" fontId="42" fillId="0" borderId="119" xfId="0" applyFont="1" applyBorder="1" applyAlignment="1">
      <alignment horizontal="center" vertical="center" wrapText="1"/>
    </xf>
    <xf numFmtId="0" fontId="0" fillId="0" borderId="0" xfId="0" pivotButton="1" applyProtection="1">
      <protection locked="0"/>
    </xf>
    <xf numFmtId="0" fontId="0" fillId="0" borderId="0" xfId="0" applyAlignment="1" applyProtection="1">
      <alignment horizontal="left"/>
      <protection locked="0"/>
    </xf>
    <xf numFmtId="0" fontId="0" fillId="0" borderId="0" xfId="0" applyNumberFormat="1" applyProtection="1">
      <protection locked="0"/>
    </xf>
    <xf numFmtId="0" fontId="0" fillId="54" borderId="0" xfId="0" applyFill="1" applyProtection="1">
      <protection locked="0"/>
    </xf>
    <xf numFmtId="0" fontId="4" fillId="54" borderId="0" xfId="0" applyFont="1" applyFill="1" applyAlignment="1" applyProtection="1">
      <alignment vertical="center" wrapText="1"/>
      <protection locked="0"/>
    </xf>
    <xf numFmtId="0" fontId="4" fillId="54" borderId="0" xfId="0" applyFont="1" applyFill="1" applyAlignment="1" applyProtection="1">
      <alignment horizontal="center" vertical="top" wrapText="1"/>
      <protection locked="0"/>
    </xf>
    <xf numFmtId="0" fontId="158" fillId="54" borderId="0" xfId="0" applyFont="1" applyFill="1" applyAlignment="1" applyProtection="1">
      <alignment horizontal="center" vertical="top" wrapText="1"/>
      <protection locked="0"/>
    </xf>
    <xf numFmtId="0" fontId="0" fillId="54" borderId="0" xfId="0" applyFill="1" applyProtection="1"/>
    <xf numFmtId="0" fontId="130" fillId="54" borderId="0" xfId="0" applyFont="1" applyFill="1" applyAlignment="1" applyProtection="1">
      <alignment vertical="center" wrapText="1"/>
    </xf>
    <xf numFmtId="0" fontId="4" fillId="54" borderId="0" xfId="0" applyFont="1" applyFill="1" applyAlignment="1" applyProtection="1">
      <alignment vertical="center" wrapText="1"/>
    </xf>
    <xf numFmtId="1" fontId="12" fillId="5" borderId="65" xfId="2" applyNumberFormat="1" applyFont="1" applyFill="1" applyBorder="1" applyAlignment="1">
      <alignment horizontal="center" vertical="center" wrapText="1"/>
    </xf>
    <xf numFmtId="1" fontId="12" fillId="5" borderId="47" xfId="2" applyNumberFormat="1" applyFont="1" applyFill="1" applyBorder="1" applyAlignment="1">
      <alignment horizontal="center" vertical="center" wrapText="1"/>
    </xf>
    <xf numFmtId="1" fontId="58" fillId="0" borderId="54" xfId="2" applyNumberFormat="1" applyFont="1" applyFill="1" applyBorder="1" applyAlignment="1">
      <alignment horizontal="center" vertical="center" wrapText="1"/>
    </xf>
    <xf numFmtId="1" fontId="12" fillId="4" borderId="62" xfId="2" applyNumberFormat="1" applyFont="1" applyFill="1" applyBorder="1" applyAlignment="1">
      <alignment horizontal="center" vertical="center" wrapText="1"/>
    </xf>
    <xf numFmtId="1" fontId="12" fillId="4" borderId="9" xfId="2" applyNumberFormat="1" applyFont="1" applyFill="1" applyBorder="1" applyAlignment="1">
      <alignment horizontal="center" vertical="center" wrapText="1"/>
    </xf>
    <xf numFmtId="9" fontId="2" fillId="5" borderId="18" xfId="2" applyFont="1" applyFill="1" applyBorder="1" applyAlignment="1">
      <alignment horizontal="center" vertical="center"/>
    </xf>
    <xf numFmtId="43" fontId="2" fillId="5" borderId="18" xfId="3" applyFont="1" applyFill="1" applyBorder="1" applyAlignment="1">
      <alignment horizontal="center" vertical="center"/>
    </xf>
    <xf numFmtId="0" fontId="2" fillId="0" borderId="0" xfId="0" applyFont="1" applyAlignment="1" applyProtection="1">
      <alignment horizontal="center" vertical="center" wrapText="1"/>
      <protection locked="0"/>
    </xf>
    <xf numFmtId="0" fontId="0" fillId="0" borderId="0" xfId="0" applyFill="1" applyProtection="1">
      <protection locked="0"/>
    </xf>
    <xf numFmtId="0" fontId="0" fillId="0" borderId="0" xfId="0" applyFill="1" applyAlignment="1" applyProtection="1">
      <alignment wrapText="1"/>
      <protection locked="0"/>
    </xf>
    <xf numFmtId="0" fontId="0" fillId="8" borderId="0" xfId="0" applyFill="1" applyAlignment="1" applyProtection="1">
      <alignment wrapText="1"/>
      <protection locked="0"/>
    </xf>
    <xf numFmtId="0" fontId="12" fillId="14" borderId="0" xfId="0" applyFont="1" applyFill="1" applyAlignment="1" applyProtection="1">
      <alignment horizontal="center"/>
      <protection locked="0"/>
    </xf>
    <xf numFmtId="0" fontId="12" fillId="15" borderId="0" xfId="0" applyFont="1" applyFill="1" applyAlignment="1" applyProtection="1">
      <alignment horizontal="center"/>
      <protection locked="0"/>
    </xf>
    <xf numFmtId="0" fontId="0" fillId="16" borderId="20" xfId="0" applyFill="1" applyBorder="1" applyAlignment="1" applyProtection="1">
      <alignment wrapText="1"/>
      <protection locked="0"/>
    </xf>
    <xf numFmtId="0" fontId="0" fillId="0" borderId="20" xfId="0" applyFill="1" applyBorder="1" applyAlignment="1" applyProtection="1">
      <alignment horizontal="center" vertical="center"/>
      <protection locked="0"/>
    </xf>
    <xf numFmtId="0" fontId="0" fillId="16" borderId="20" xfId="0" applyFont="1" applyFill="1" applyBorder="1" applyAlignment="1" applyProtection="1">
      <alignment wrapText="1"/>
      <protection locked="0"/>
    </xf>
    <xf numFmtId="0" fontId="0" fillId="0" borderId="20" xfId="0" applyFill="1" applyBorder="1" applyAlignment="1" applyProtection="1">
      <alignment wrapText="1"/>
      <protection locked="0"/>
    </xf>
    <xf numFmtId="0" fontId="0" fillId="0" borderId="20" xfId="0" applyFill="1" applyBorder="1" applyAlignment="1" applyProtection="1">
      <alignment horizontal="center" vertical="center" wrapText="1"/>
      <protection locked="0"/>
    </xf>
    <xf numFmtId="0" fontId="62" fillId="0" borderId="20" xfId="0" applyFont="1" applyFill="1" applyBorder="1" applyAlignment="1" applyProtection="1">
      <alignment wrapText="1"/>
      <protection locked="0"/>
    </xf>
    <xf numFmtId="0" fontId="0" fillId="16" borderId="20" xfId="0" applyFill="1" applyBorder="1" applyAlignment="1" applyProtection="1">
      <alignment vertical="top" wrapText="1"/>
      <protection locked="0"/>
    </xf>
    <xf numFmtId="0" fontId="0" fillId="0" borderId="0" xfId="0" applyFill="1" applyAlignment="1" applyProtection="1">
      <alignment vertical="top" wrapText="1"/>
      <protection locked="0"/>
    </xf>
    <xf numFmtId="0" fontId="0" fillId="0" borderId="0" xfId="0" applyFill="1" applyAlignment="1" applyProtection="1">
      <alignment vertical="top"/>
      <protection locked="0"/>
    </xf>
    <xf numFmtId="0" fontId="23" fillId="16" borderId="20" xfId="0" applyFont="1" applyFill="1" applyBorder="1" applyAlignment="1" applyProtection="1">
      <alignment vertical="top" wrapText="1"/>
      <protection locked="0"/>
    </xf>
    <xf numFmtId="0" fontId="0" fillId="8" borderId="0" xfId="0" applyFill="1" applyAlignment="1" applyProtection="1">
      <alignment horizontal="center" vertical="center" wrapText="1"/>
      <protection locked="0"/>
    </xf>
    <xf numFmtId="0" fontId="23" fillId="16" borderId="20" xfId="0" applyFont="1" applyFill="1" applyBorder="1" applyAlignment="1" applyProtection="1">
      <alignment wrapText="1"/>
      <protection locked="0"/>
    </xf>
    <xf numFmtId="0" fontId="0" fillId="8" borderId="0" xfId="0" applyFill="1" applyAlignment="1" applyProtection="1">
      <alignment vertical="center" wrapText="1"/>
      <protection locked="0"/>
    </xf>
    <xf numFmtId="0" fontId="0" fillId="16" borderId="20" xfId="0" applyFill="1" applyBorder="1" applyAlignment="1" applyProtection="1">
      <alignment vertical="center" wrapText="1"/>
      <protection locked="0"/>
    </xf>
    <xf numFmtId="0" fontId="0" fillId="16" borderId="0" xfId="0" applyFill="1" applyBorder="1" applyAlignment="1" applyProtection="1">
      <alignment wrapText="1"/>
      <protection locked="0"/>
    </xf>
    <xf numFmtId="0" fontId="0" fillId="16" borderId="0" xfId="0" applyFill="1" applyAlignment="1" applyProtection="1">
      <alignment wrapText="1"/>
      <protection locked="0"/>
    </xf>
    <xf numFmtId="0" fontId="0" fillId="0" borderId="0" xfId="0" applyFill="1" applyProtection="1"/>
    <xf numFmtId="0" fontId="0" fillId="0" borderId="0" xfId="0" applyFill="1" applyAlignment="1" applyProtection="1">
      <alignment wrapText="1"/>
    </xf>
    <xf numFmtId="0" fontId="24" fillId="0" borderId="0" xfId="0" applyFont="1" applyFill="1" applyBorder="1" applyAlignment="1" applyProtection="1">
      <alignment vertical="center" wrapText="1"/>
    </xf>
    <xf numFmtId="169" fontId="52" fillId="14" borderId="0" xfId="0" applyNumberFormat="1" applyFont="1" applyFill="1" applyAlignment="1" applyProtection="1">
      <alignment horizontal="center"/>
    </xf>
    <xf numFmtId="169" fontId="52" fillId="15" borderId="0" xfId="0" applyNumberFormat="1" applyFont="1" applyFill="1" applyAlignment="1" applyProtection="1">
      <alignment horizontal="center"/>
    </xf>
    <xf numFmtId="0" fontId="0" fillId="8" borderId="0" xfId="0" applyFill="1" applyAlignment="1" applyProtection="1">
      <alignment wrapText="1"/>
    </xf>
    <xf numFmtId="0" fontId="12" fillId="14" borderId="0" xfId="0" applyFont="1" applyFill="1" applyAlignment="1" applyProtection="1">
      <alignment horizontal="center"/>
    </xf>
    <xf numFmtId="0" fontId="12" fillId="15" borderId="0" xfId="0" applyFont="1" applyFill="1" applyAlignment="1" applyProtection="1">
      <alignment horizontal="center"/>
    </xf>
    <xf numFmtId="0" fontId="0" fillId="16" borderId="20" xfId="0" applyFill="1" applyBorder="1" applyAlignment="1" applyProtection="1">
      <alignment wrapText="1"/>
    </xf>
    <xf numFmtId="0" fontId="0" fillId="8" borderId="0" xfId="0" applyFill="1" applyProtection="1"/>
    <xf numFmtId="14" fontId="12" fillId="15" borderId="0" xfId="0" applyNumberFormat="1" applyFont="1" applyFill="1" applyAlignment="1" applyProtection="1">
      <alignment horizontal="center"/>
    </xf>
    <xf numFmtId="169" fontId="0" fillId="0" borderId="20" xfId="0" applyNumberFormat="1" applyFill="1" applyBorder="1" applyAlignment="1" applyProtection="1">
      <alignment horizontal="center" vertical="center" wrapText="1"/>
    </xf>
    <xf numFmtId="173" fontId="0" fillId="5" borderId="0" xfId="0" applyNumberFormat="1" applyFill="1" applyBorder="1" applyAlignment="1" applyProtection="1">
      <alignment wrapText="1"/>
      <protection locked="0"/>
    </xf>
    <xf numFmtId="173" fontId="0" fillId="0" borderId="0" xfId="0" applyNumberFormat="1" applyBorder="1" applyAlignment="1" applyProtection="1">
      <alignment wrapText="1"/>
      <protection locked="0"/>
    </xf>
    <xf numFmtId="173" fontId="0" fillId="0" borderId="0" xfId="0" applyNumberFormat="1" applyAlignment="1" applyProtection="1">
      <alignment wrapText="1"/>
      <protection locked="0"/>
    </xf>
    <xf numFmtId="173" fontId="0" fillId="5" borderId="0" xfId="0" applyNumberFormat="1" applyFill="1" applyAlignment="1" applyProtection="1">
      <alignment wrapText="1"/>
      <protection locked="0"/>
    </xf>
    <xf numFmtId="0" fontId="66" fillId="0" borderId="0" xfId="0" applyFont="1" applyBorder="1" applyProtection="1">
      <protection locked="0"/>
    </xf>
    <xf numFmtId="0" fontId="0" fillId="0" borderId="19" xfId="0" applyBorder="1" applyProtection="1">
      <protection locked="0"/>
    </xf>
    <xf numFmtId="0" fontId="0" fillId="0" borderId="59" xfId="0" applyBorder="1" applyProtection="1"/>
    <xf numFmtId="0" fontId="60" fillId="0" borderId="60" xfId="0" applyFont="1" applyBorder="1" applyProtection="1"/>
    <xf numFmtId="0" fontId="0" fillId="0" borderId="60" xfId="0" applyBorder="1" applyProtection="1"/>
    <xf numFmtId="0" fontId="22" fillId="0" borderId="57" xfId="0" applyFont="1" applyBorder="1" applyAlignment="1" applyProtection="1">
      <alignment horizontal="center" vertical="center"/>
    </xf>
    <xf numFmtId="0" fontId="22" fillId="0" borderId="55" xfId="0" applyFont="1" applyBorder="1" applyAlignment="1" applyProtection="1">
      <alignment horizontal="center" vertical="center"/>
    </xf>
    <xf numFmtId="0" fontId="22" fillId="0" borderId="58" xfId="0" applyFont="1" applyBorder="1" applyAlignment="1" applyProtection="1">
      <alignment horizontal="center" vertical="center" wrapText="1"/>
    </xf>
    <xf numFmtId="0" fontId="22" fillId="0" borderId="58" xfId="0" applyFont="1" applyBorder="1" applyAlignment="1" applyProtection="1">
      <alignment horizontal="center" vertical="center"/>
    </xf>
    <xf numFmtId="0" fontId="69" fillId="5" borderId="56" xfId="0" applyFont="1" applyFill="1" applyBorder="1" applyAlignment="1" applyProtection="1">
      <alignment horizontal="center" vertical="center" wrapText="1"/>
    </xf>
    <xf numFmtId="0" fontId="69" fillId="4" borderId="56" xfId="0" applyFont="1" applyFill="1" applyBorder="1" applyAlignment="1" applyProtection="1">
      <alignment horizontal="center" vertical="center" wrapText="1"/>
    </xf>
    <xf numFmtId="0" fontId="64" fillId="0" borderId="8" xfId="0" applyFont="1" applyFill="1" applyBorder="1" applyAlignment="1" applyProtection="1">
      <alignment vertical="center"/>
      <protection locked="0"/>
    </xf>
    <xf numFmtId="0" fontId="65" fillId="0" borderId="8" xfId="0" applyFont="1" applyFill="1" applyBorder="1" applyAlignment="1" applyProtection="1">
      <alignment vertical="center" wrapText="1"/>
      <protection locked="0"/>
    </xf>
    <xf numFmtId="15" fontId="65" fillId="0" borderId="8" xfId="0" applyNumberFormat="1" applyFont="1" applyFill="1" applyBorder="1" applyAlignment="1" applyProtection="1">
      <alignment vertical="center" wrapText="1"/>
      <protection locked="0"/>
    </xf>
    <xf numFmtId="168" fontId="65" fillId="0" borderId="8" xfId="0" applyNumberFormat="1" applyFont="1" applyFill="1" applyBorder="1" applyAlignment="1" applyProtection="1">
      <alignment vertical="center" wrapText="1"/>
      <protection locked="0"/>
    </xf>
    <xf numFmtId="167" fontId="65" fillId="0" borderId="8" xfId="0" applyNumberFormat="1" applyFont="1" applyFill="1" applyBorder="1" applyAlignment="1" applyProtection="1">
      <alignment vertical="center" wrapText="1"/>
      <protection locked="0"/>
    </xf>
    <xf numFmtId="49" fontId="65" fillId="0" borderId="8" xfId="0" applyNumberFormat="1" applyFont="1" applyFill="1" applyBorder="1" applyAlignment="1" applyProtection="1">
      <alignment vertical="center" wrapText="1"/>
      <protection locked="0"/>
    </xf>
    <xf numFmtId="0" fontId="64" fillId="0" borderId="8" xfId="0" applyFont="1" applyFill="1" applyBorder="1" applyProtection="1">
      <protection locked="0"/>
    </xf>
    <xf numFmtId="17" fontId="64" fillId="0" borderId="8" xfId="0" applyNumberFormat="1" applyFont="1" applyFill="1" applyBorder="1" applyProtection="1">
      <protection locked="0"/>
    </xf>
    <xf numFmtId="168" fontId="64" fillId="0" borderId="8" xfId="0" applyNumberFormat="1" applyFont="1" applyFill="1" applyBorder="1" applyProtection="1">
      <protection locked="0"/>
    </xf>
    <xf numFmtId="167" fontId="64" fillId="0" borderId="8" xfId="0" applyNumberFormat="1" applyFont="1" applyFill="1" applyBorder="1" applyProtection="1">
      <protection locked="0"/>
    </xf>
    <xf numFmtId="17" fontId="65" fillId="0" borderId="8" xfId="0" applyNumberFormat="1" applyFont="1" applyFill="1" applyBorder="1" applyAlignment="1" applyProtection="1">
      <alignment vertical="center" wrapText="1"/>
      <protection locked="0"/>
    </xf>
    <xf numFmtId="15" fontId="64" fillId="0" borderId="8" xfId="0" applyNumberFormat="1" applyFont="1" applyFill="1" applyBorder="1" applyProtection="1">
      <protection locked="0"/>
    </xf>
    <xf numFmtId="167" fontId="64" fillId="0" borderId="8" xfId="0" applyNumberFormat="1" applyFont="1" applyFill="1" applyBorder="1" applyAlignment="1" applyProtection="1">
      <alignment vertical="center"/>
      <protection locked="0"/>
    </xf>
    <xf numFmtId="0" fontId="64" fillId="0" borderId="8" xfId="0" applyFont="1" applyFill="1" applyBorder="1" applyAlignment="1" applyProtection="1">
      <alignment wrapText="1" shrinkToFit="1"/>
      <protection locked="0"/>
    </xf>
    <xf numFmtId="0" fontId="64" fillId="0" borderId="8" xfId="0" applyFont="1" applyFill="1" applyBorder="1" applyAlignment="1" applyProtection="1">
      <alignment wrapText="1"/>
      <protection locked="0"/>
    </xf>
    <xf numFmtId="0" fontId="45" fillId="0" borderId="39" xfId="0" applyFont="1" applyFill="1" applyBorder="1" applyAlignment="1" applyProtection="1">
      <alignment horizontal="center" vertical="center" wrapText="1"/>
    </xf>
    <xf numFmtId="0" fontId="63" fillId="0" borderId="39" xfId="0" applyFont="1" applyFill="1" applyBorder="1" applyAlignment="1" applyProtection="1">
      <alignment horizontal="center" vertical="center" wrapText="1"/>
    </xf>
    <xf numFmtId="0" fontId="15" fillId="9" borderId="0" xfId="0" applyFont="1" applyFill="1" applyBorder="1" applyAlignment="1" applyProtection="1">
      <alignment vertical="top" wrapText="1"/>
    </xf>
    <xf numFmtId="0" fontId="12" fillId="9" borderId="12" xfId="0" applyFont="1" applyFill="1" applyBorder="1" applyAlignment="1" applyProtection="1">
      <alignment horizontal="left" vertical="center" wrapText="1"/>
    </xf>
    <xf numFmtId="0" fontId="9" fillId="4" borderId="19" xfId="0" applyFont="1" applyFill="1" applyBorder="1" applyAlignment="1" applyProtection="1">
      <alignment horizontal="center" vertical="center" wrapText="1"/>
    </xf>
    <xf numFmtId="0" fontId="9" fillId="0" borderId="19" xfId="0" applyFont="1" applyFill="1" applyBorder="1" applyAlignment="1" applyProtection="1">
      <alignment horizontal="center" vertical="center" wrapText="1"/>
    </xf>
    <xf numFmtId="1" fontId="136" fillId="8" borderId="13" xfId="0" applyNumberFormat="1" applyFont="1" applyFill="1" applyBorder="1" applyAlignment="1">
      <alignment horizontal="center" vertical="center" wrapText="1"/>
    </xf>
    <xf numFmtId="1" fontId="136" fillId="26" borderId="13" xfId="0" applyNumberFormat="1" applyFont="1" applyFill="1" applyBorder="1" applyAlignment="1">
      <alignment horizontal="center" vertical="center" wrapText="1"/>
    </xf>
    <xf numFmtId="1" fontId="136" fillId="52" borderId="13" xfId="0" applyNumberFormat="1" applyFont="1" applyFill="1" applyBorder="1" applyAlignment="1">
      <alignment horizontal="center" vertical="center" wrapText="1"/>
    </xf>
    <xf numFmtId="1" fontId="134" fillId="0" borderId="12" xfId="0" applyNumberFormat="1" applyFont="1" applyFill="1" applyBorder="1" applyAlignment="1">
      <alignment horizontal="center"/>
    </xf>
    <xf numFmtId="172" fontId="134" fillId="0" borderId="12" xfId="0" applyNumberFormat="1" applyFont="1" applyFill="1" applyBorder="1" applyAlignment="1">
      <alignment horizontal="center"/>
    </xf>
    <xf numFmtId="1" fontId="134" fillId="32" borderId="12" xfId="0" applyNumberFormat="1" applyFont="1" applyFill="1" applyBorder="1" applyAlignment="1">
      <alignment horizontal="center"/>
    </xf>
    <xf numFmtId="0" fontId="135" fillId="26" borderId="105" xfId="0" applyFont="1" applyFill="1" applyBorder="1" applyAlignment="1">
      <alignment horizontal="center"/>
    </xf>
    <xf numFmtId="1" fontId="139" fillId="26" borderId="106" xfId="0" applyNumberFormat="1" applyFont="1" applyFill="1" applyBorder="1" applyAlignment="1">
      <alignment horizontal="center"/>
    </xf>
    <xf numFmtId="1" fontId="139" fillId="26" borderId="107" xfId="0" applyNumberFormat="1" applyFont="1" applyFill="1" applyBorder="1" applyAlignment="1">
      <alignment horizontal="center"/>
    </xf>
    <xf numFmtId="9" fontId="139" fillId="26" borderId="104" xfId="2" applyFont="1" applyFill="1" applyBorder="1" applyAlignment="1">
      <alignment horizontal="center"/>
    </xf>
    <xf numFmtId="1" fontId="139" fillId="26" borderId="104" xfId="0" applyNumberFormat="1" applyFont="1" applyFill="1" applyBorder="1" applyAlignment="1">
      <alignment horizontal="center"/>
    </xf>
    <xf numFmtId="1" fontId="139" fillId="26" borderId="108" xfId="0" applyNumberFormat="1" applyFont="1" applyFill="1" applyBorder="1" applyAlignment="1">
      <alignment horizontal="center"/>
    </xf>
    <xf numFmtId="9" fontId="139" fillId="26" borderId="106" xfId="2" applyFont="1" applyFill="1" applyBorder="1" applyAlignment="1">
      <alignment horizontal="center"/>
    </xf>
    <xf numFmtId="1" fontId="136" fillId="26" borderId="109" xfId="0" applyNumberFormat="1" applyFont="1" applyFill="1" applyBorder="1" applyAlignment="1">
      <alignment horizontal="center"/>
    </xf>
    <xf numFmtId="1" fontId="134" fillId="26" borderId="110" xfId="0" applyNumberFormat="1" applyFont="1" applyFill="1" applyBorder="1" applyAlignment="1">
      <alignment horizontal="center"/>
    </xf>
    <xf numFmtId="0" fontId="60" fillId="0" borderId="0" xfId="0" applyFont="1" applyFill="1" applyAlignment="1">
      <alignment vertical="top" wrapText="1"/>
    </xf>
    <xf numFmtId="0" fontId="126" fillId="0" borderId="121" xfId="0" applyFont="1" applyFill="1" applyBorder="1" applyAlignment="1">
      <alignment horizontal="right" vertical="center" wrapText="1"/>
    </xf>
    <xf numFmtId="0" fontId="127" fillId="0" borderId="125" xfId="1" applyFont="1" applyFill="1" applyBorder="1" applyAlignment="1">
      <alignment horizontal="center" vertical="center" wrapText="1"/>
    </xf>
    <xf numFmtId="172" fontId="126" fillId="0" borderId="126" xfId="0" applyNumberFormat="1" applyFont="1" applyFill="1" applyBorder="1" applyAlignment="1">
      <alignment horizontal="center" vertical="center" wrapText="1"/>
    </xf>
    <xf numFmtId="0" fontId="126" fillId="0" borderId="126" xfId="0" applyFont="1" applyFill="1" applyBorder="1" applyAlignment="1">
      <alignment horizontal="center" vertical="center" wrapText="1"/>
    </xf>
    <xf numFmtId="0" fontId="126" fillId="0" borderId="128" xfId="0" applyFont="1" applyFill="1" applyBorder="1" applyAlignment="1">
      <alignment horizontal="right" vertical="center" wrapText="1"/>
    </xf>
    <xf numFmtId="0" fontId="152" fillId="0" borderId="0" xfId="0" applyFont="1" applyFill="1" applyBorder="1" applyAlignment="1">
      <alignment horizontal="center" vertical="center" wrapText="1"/>
    </xf>
    <xf numFmtId="1" fontId="135" fillId="26" borderId="64" xfId="0" applyNumberFormat="1" applyFont="1" applyFill="1" applyBorder="1" applyAlignment="1">
      <alignment horizontal="center"/>
    </xf>
    <xf numFmtId="1" fontId="136" fillId="24" borderId="64" xfId="0" applyNumberFormat="1" applyFont="1" applyFill="1" applyBorder="1" applyAlignment="1">
      <alignment horizontal="center"/>
    </xf>
    <xf numFmtId="172" fontId="136" fillId="26" borderId="79" xfId="0" applyNumberFormat="1" applyFont="1" applyFill="1" applyBorder="1" applyAlignment="1">
      <alignment horizontal="center"/>
    </xf>
    <xf numFmtId="0" fontId="134" fillId="21" borderId="0" xfId="0" applyFont="1" applyFill="1"/>
    <xf numFmtId="1" fontId="134" fillId="50" borderId="65" xfId="0" applyNumberFormat="1" applyFont="1" applyFill="1" applyBorder="1" applyAlignment="1">
      <alignment horizontal="center"/>
    </xf>
    <xf numFmtId="0" fontId="136" fillId="50" borderId="79" xfId="0" applyFont="1" applyFill="1" applyBorder="1" applyAlignment="1">
      <alignment horizontal="center"/>
    </xf>
    <xf numFmtId="1" fontId="136" fillId="50" borderId="64" xfId="0" applyNumberFormat="1" applyFont="1" applyFill="1" applyBorder="1" applyAlignment="1">
      <alignment horizontal="center"/>
    </xf>
    <xf numFmtId="0" fontId="134" fillId="0" borderId="14" xfId="0" applyFont="1" applyFill="1" applyBorder="1" applyAlignment="1">
      <alignment horizontal="center" vertical="center"/>
    </xf>
    <xf numFmtId="1" fontId="139" fillId="26" borderId="13" xfId="0" applyNumberFormat="1" applyFont="1" applyFill="1" applyBorder="1" applyAlignment="1">
      <alignment horizontal="center"/>
    </xf>
    <xf numFmtId="1" fontId="134" fillId="26" borderId="13" xfId="0" applyNumberFormat="1" applyFont="1" applyFill="1" applyBorder="1" applyAlignment="1">
      <alignment horizontal="center"/>
    </xf>
    <xf numFmtId="0" fontId="134" fillId="26" borderId="13" xfId="0" applyFont="1" applyFill="1" applyBorder="1" applyAlignment="1">
      <alignment horizontal="center"/>
    </xf>
    <xf numFmtId="1" fontId="134" fillId="51" borderId="13" xfId="0" applyNumberFormat="1" applyFont="1" applyFill="1" applyBorder="1" applyAlignment="1">
      <alignment horizontal="center"/>
    </xf>
    <xf numFmtId="1" fontId="134" fillId="24" borderId="13" xfId="0" applyNumberFormat="1" applyFont="1" applyFill="1" applyBorder="1" applyAlignment="1">
      <alignment horizontal="center"/>
    </xf>
    <xf numFmtId="0" fontId="134" fillId="51" borderId="13" xfId="0" applyFont="1" applyFill="1" applyBorder="1" applyAlignment="1">
      <alignment horizontal="center"/>
    </xf>
    <xf numFmtId="1" fontId="134" fillId="50" borderId="13" xfId="0" applyNumberFormat="1" applyFont="1" applyFill="1" applyBorder="1" applyAlignment="1">
      <alignment horizontal="center"/>
    </xf>
    <xf numFmtId="1" fontId="134" fillId="26" borderId="129" xfId="0" applyNumberFormat="1" applyFont="1" applyFill="1" applyBorder="1" applyAlignment="1">
      <alignment horizontal="center"/>
    </xf>
    <xf numFmtId="1" fontId="136" fillId="0" borderId="13" xfId="0" applyNumberFormat="1" applyFont="1" applyFill="1" applyBorder="1" applyAlignment="1">
      <alignment horizontal="center"/>
    </xf>
    <xf numFmtId="1" fontId="136" fillId="0" borderId="13" xfId="0" applyNumberFormat="1" applyFont="1" applyFill="1" applyBorder="1" applyAlignment="1">
      <alignment horizontal="center" vertical="center" wrapText="1"/>
    </xf>
    <xf numFmtId="0" fontId="136" fillId="0" borderId="13" xfId="0" applyFont="1" applyFill="1" applyBorder="1" applyAlignment="1">
      <alignment horizontal="center"/>
    </xf>
    <xf numFmtId="0" fontId="135" fillId="0" borderId="13" xfId="0" applyFont="1" applyFill="1" applyBorder="1" applyAlignment="1">
      <alignment horizontal="center"/>
    </xf>
    <xf numFmtId="0" fontId="135" fillId="0" borderId="129" xfId="0" applyFont="1" applyFill="1" applyBorder="1" applyAlignment="1">
      <alignment horizontal="center"/>
    </xf>
    <xf numFmtId="1" fontId="135" fillId="0" borderId="13" xfId="0" applyNumberFormat="1" applyFont="1" applyFill="1" applyBorder="1" applyAlignment="1">
      <alignment horizontal="center"/>
    </xf>
    <xf numFmtId="1" fontId="136" fillId="0" borderId="129" xfId="0" applyNumberFormat="1" applyFont="1" applyFill="1" applyBorder="1" applyAlignment="1">
      <alignment horizontal="center"/>
    </xf>
    <xf numFmtId="0" fontId="42" fillId="17" borderId="11" xfId="0" applyFont="1" applyFill="1" applyBorder="1" applyAlignment="1">
      <alignment horizontal="center" vertical="center" wrapText="1"/>
    </xf>
    <xf numFmtId="0" fontId="42" fillId="17" borderId="19" xfId="0" applyFont="1" applyFill="1" applyBorder="1" applyAlignment="1">
      <alignment horizontal="center" vertical="center" wrapText="1"/>
    </xf>
    <xf numFmtId="0" fontId="5" fillId="4" borderId="0" xfId="0" applyFont="1" applyFill="1" applyBorder="1" applyAlignment="1">
      <alignment horizontal="left" vertical="center" wrapText="1"/>
    </xf>
    <xf numFmtId="0" fontId="5" fillId="4" borderId="0" xfId="0" applyFont="1" applyFill="1" applyBorder="1" applyAlignment="1">
      <alignment horizontal="left" vertical="top" wrapText="1"/>
    </xf>
    <xf numFmtId="0" fontId="12" fillId="9" borderId="12" xfId="0" applyFont="1" applyFill="1" applyBorder="1" applyAlignment="1" applyProtection="1">
      <alignment horizontal="left" vertical="center" wrapText="1"/>
      <protection locked="0"/>
    </xf>
    <xf numFmtId="0" fontId="9" fillId="5" borderId="19" xfId="0" applyFont="1" applyFill="1" applyBorder="1" applyAlignment="1" applyProtection="1">
      <alignment horizontal="center" vertical="center" wrapText="1"/>
      <protection locked="0"/>
    </xf>
    <xf numFmtId="0" fontId="9" fillId="4" borderId="19" xfId="0" applyFont="1" applyFill="1" applyBorder="1" applyAlignment="1" applyProtection="1">
      <alignment horizontal="center" vertical="center" wrapText="1"/>
      <protection locked="0"/>
    </xf>
    <xf numFmtId="0" fontId="9" fillId="0" borderId="19" xfId="0" applyFont="1" applyFill="1" applyBorder="1" applyAlignment="1" applyProtection="1">
      <alignment horizontal="center" vertical="center" wrapText="1"/>
      <protection locked="0"/>
    </xf>
    <xf numFmtId="0" fontId="42" fillId="17" borderId="19" xfId="0" applyFont="1" applyFill="1" applyBorder="1" applyAlignment="1" applyProtection="1">
      <alignment horizontal="center" vertical="center" wrapText="1"/>
    </xf>
    <xf numFmtId="0" fontId="12" fillId="9" borderId="8" xfId="0" applyFont="1" applyFill="1" applyBorder="1" applyAlignment="1" applyProtection="1">
      <alignment horizontal="left" vertical="center" wrapText="1"/>
      <protection locked="0"/>
    </xf>
    <xf numFmtId="0" fontId="9" fillId="5" borderId="8" xfId="0" applyFont="1" applyFill="1" applyBorder="1" applyAlignment="1" applyProtection="1">
      <alignment horizontal="center" vertical="center" wrapText="1"/>
      <protection locked="0"/>
    </xf>
    <xf numFmtId="0" fontId="9" fillId="0" borderId="8" xfId="0" applyFont="1" applyFill="1" applyBorder="1" applyAlignment="1" applyProtection="1">
      <alignment horizontal="center" vertical="center" wrapText="1"/>
      <protection locked="0"/>
    </xf>
    <xf numFmtId="0" fontId="42" fillId="17" borderId="11" xfId="0" applyFont="1" applyFill="1" applyBorder="1" applyAlignment="1" applyProtection="1">
      <alignment horizontal="center" vertical="center" wrapText="1"/>
    </xf>
    <xf numFmtId="0" fontId="3" fillId="0" borderId="38" xfId="0" applyFont="1" applyFill="1" applyBorder="1" applyAlignment="1" applyProtection="1">
      <alignment horizontal="center" vertical="center" wrapText="1"/>
    </xf>
    <xf numFmtId="0" fontId="3" fillId="0" borderId="15" xfId="0" applyFont="1" applyFill="1" applyBorder="1" applyAlignment="1" applyProtection="1">
      <alignment horizontal="center" vertical="center" wrapText="1"/>
    </xf>
    <xf numFmtId="0" fontId="3" fillId="0" borderId="16" xfId="0" applyFont="1" applyFill="1" applyBorder="1" applyAlignment="1" applyProtection="1">
      <alignment horizontal="center" vertical="center" wrapText="1"/>
    </xf>
    <xf numFmtId="0" fontId="3" fillId="0" borderId="17" xfId="0" applyFont="1" applyFill="1" applyBorder="1" applyAlignment="1" applyProtection="1">
      <alignment horizontal="center" vertical="center" wrapText="1"/>
    </xf>
    <xf numFmtId="0" fontId="0" fillId="0" borderId="0" xfId="0" applyFont="1"/>
    <xf numFmtId="0" fontId="2" fillId="0" borderId="0" xfId="0" applyFont="1" applyAlignment="1">
      <alignment horizontal="left" vertical="center" wrapText="1"/>
    </xf>
    <xf numFmtId="0" fontId="1" fillId="21" borderId="51" xfId="0" applyFont="1" applyFill="1" applyBorder="1" applyAlignment="1">
      <alignment horizontal="center" vertical="center" wrapText="1"/>
    </xf>
    <xf numFmtId="0" fontId="0" fillId="35" borderId="85" xfId="0" applyFill="1" applyBorder="1" applyAlignment="1">
      <alignment horizontal="center" vertical="center" wrapText="1"/>
    </xf>
    <xf numFmtId="0" fontId="117" fillId="9" borderId="0" xfId="0" applyFont="1" applyFill="1" applyBorder="1" applyAlignment="1">
      <alignment wrapText="1"/>
    </xf>
    <xf numFmtId="0" fontId="49" fillId="9" borderId="0" xfId="0" applyFont="1" applyFill="1" applyBorder="1" applyAlignment="1">
      <alignment wrapText="1"/>
    </xf>
    <xf numFmtId="0" fontId="0" fillId="0" borderId="8" xfId="0" applyBorder="1" applyProtection="1">
      <protection locked="0"/>
    </xf>
    <xf numFmtId="0" fontId="20" fillId="0" borderId="0" xfId="0" applyFont="1" applyAlignment="1" applyProtection="1">
      <alignment vertical="center"/>
    </xf>
    <xf numFmtId="0" fontId="2" fillId="0" borderId="0" xfId="0" applyFont="1" applyAlignment="1" applyProtection="1">
      <alignment horizontal="center" vertical="center"/>
    </xf>
    <xf numFmtId="0" fontId="164" fillId="29" borderId="8" xfId="0" applyFont="1" applyFill="1" applyBorder="1" applyAlignment="1" applyProtection="1">
      <alignment horizontal="center" vertical="center" wrapText="1"/>
    </xf>
    <xf numFmtId="0" fontId="59" fillId="46" borderId="8" xfId="0" applyFont="1" applyFill="1" applyBorder="1" applyAlignment="1" applyProtection="1">
      <alignment horizontal="center" vertical="center" wrapText="1"/>
    </xf>
    <xf numFmtId="0" fontId="126" fillId="0" borderId="0" xfId="0" applyFont="1" applyFill="1" applyBorder="1" applyAlignment="1">
      <alignment vertical="center" wrapText="1"/>
    </xf>
    <xf numFmtId="0" fontId="126" fillId="0" borderId="0" xfId="0" applyFont="1" applyFill="1" applyBorder="1" applyAlignment="1">
      <alignment horizontal="center" vertical="center" wrapText="1"/>
    </xf>
    <xf numFmtId="0" fontId="127" fillId="0" borderId="0" xfId="1" applyFont="1" applyFill="1" applyBorder="1" applyAlignment="1">
      <alignment horizontal="center" vertical="center" wrapText="1"/>
    </xf>
    <xf numFmtId="0" fontId="160" fillId="0" borderId="8" xfId="0" applyFont="1" applyFill="1" applyBorder="1" applyAlignment="1">
      <alignment horizontal="right" vertical="center" wrapText="1"/>
    </xf>
    <xf numFmtId="0" fontId="160" fillId="0" borderId="8" xfId="0" applyFont="1" applyFill="1" applyBorder="1" applyAlignment="1">
      <alignment vertical="center" wrapText="1"/>
    </xf>
    <xf numFmtId="172" fontId="160" fillId="0" borderId="8" xfId="0" applyNumberFormat="1" applyFont="1" applyFill="1" applyBorder="1" applyAlignment="1">
      <alignment horizontal="center" vertical="center" wrapText="1"/>
    </xf>
    <xf numFmtId="0" fontId="160" fillId="0" borderId="8" xfId="0" applyFont="1" applyFill="1" applyBorder="1" applyAlignment="1">
      <alignment horizontal="center" vertical="center" wrapText="1"/>
    </xf>
    <xf numFmtId="0" fontId="23" fillId="0" borderId="8" xfId="0" applyFont="1" applyBorder="1"/>
    <xf numFmtId="0" fontId="11" fillId="0" borderId="0" xfId="0" applyFont="1" applyBorder="1"/>
    <xf numFmtId="0" fontId="0" fillId="7" borderId="8" xfId="0" applyFill="1" applyBorder="1"/>
    <xf numFmtId="0" fontId="1" fillId="0" borderId="8" xfId="0" applyFont="1" applyBorder="1" applyAlignment="1">
      <alignment vertical="center" wrapText="1"/>
    </xf>
    <xf numFmtId="0" fontId="1" fillId="14" borderId="8" xfId="0" applyFont="1" applyFill="1" applyBorder="1" applyAlignment="1">
      <alignment horizontal="center" vertical="center" wrapText="1"/>
    </xf>
    <xf numFmtId="0" fontId="1" fillId="0" borderId="8" xfId="0" applyFont="1" applyBorder="1" applyAlignment="1">
      <alignment horizontal="center" vertical="center" wrapText="1"/>
    </xf>
    <xf numFmtId="0" fontId="111" fillId="0" borderId="8" xfId="0" applyFont="1" applyBorder="1" applyAlignment="1">
      <alignment vertical="center" wrapText="1"/>
    </xf>
    <xf numFmtId="0" fontId="36" fillId="14" borderId="8" xfId="0" applyFont="1" applyFill="1" applyBorder="1" applyAlignment="1">
      <alignment horizontal="center" vertical="center" wrapText="1"/>
    </xf>
    <xf numFmtId="0" fontId="2" fillId="0" borderId="8" xfId="0" applyFont="1" applyFill="1" applyBorder="1" applyAlignment="1">
      <alignment horizontal="center" vertical="center" wrapText="1"/>
    </xf>
    <xf numFmtId="0" fontId="35" fillId="43" borderId="8" xfId="0" applyFont="1" applyFill="1" applyBorder="1" applyAlignment="1">
      <alignment vertical="center" wrapText="1"/>
    </xf>
    <xf numFmtId="0" fontId="2" fillId="43" borderId="8" xfId="0" applyFont="1" applyFill="1" applyBorder="1" applyAlignment="1">
      <alignment horizontal="center" vertical="center" wrapText="1"/>
    </xf>
    <xf numFmtId="0" fontId="111" fillId="0" borderId="8" xfId="0" applyFont="1" applyFill="1" applyBorder="1" applyAlignment="1">
      <alignment vertical="center" wrapText="1"/>
    </xf>
    <xf numFmtId="0" fontId="112" fillId="0" borderId="8" xfId="0" applyFont="1" applyBorder="1" applyAlignment="1">
      <alignment vertical="center" wrapText="1"/>
    </xf>
    <xf numFmtId="0" fontId="113" fillId="14" borderId="8" xfId="0" applyFont="1" applyFill="1" applyBorder="1" applyAlignment="1">
      <alignment horizontal="center" vertical="center" wrapText="1"/>
    </xf>
    <xf numFmtId="0" fontId="113" fillId="0" borderId="8" xfId="0" applyFont="1" applyFill="1" applyBorder="1" applyAlignment="1">
      <alignment horizontal="center" vertical="center" wrapText="1"/>
    </xf>
    <xf numFmtId="0" fontId="114" fillId="0" borderId="8" xfId="0" applyFont="1" applyBorder="1" applyAlignment="1">
      <alignment vertical="center" wrapText="1"/>
    </xf>
    <xf numFmtId="0" fontId="108" fillId="14" borderId="8" xfId="0" applyFont="1" applyFill="1" applyBorder="1" applyAlignment="1">
      <alignment horizontal="center" vertical="center" wrapText="1"/>
    </xf>
    <xf numFmtId="0" fontId="108" fillId="0" borderId="8" xfId="0" applyFont="1" applyFill="1" applyBorder="1" applyAlignment="1">
      <alignment horizontal="center" vertical="center" wrapText="1"/>
    </xf>
    <xf numFmtId="0" fontId="115" fillId="0" borderId="8" xfId="0" applyFont="1" applyBorder="1" applyAlignment="1">
      <alignment vertical="center" wrapText="1"/>
    </xf>
    <xf numFmtId="0" fontId="109" fillId="14" borderId="8" xfId="0" applyFont="1" applyFill="1" applyBorder="1" applyAlignment="1">
      <alignment horizontal="center" vertical="center" wrapText="1"/>
    </xf>
    <xf numFmtId="0" fontId="109" fillId="0" borderId="8" xfId="0" applyFont="1" applyFill="1" applyBorder="1" applyAlignment="1">
      <alignment horizontal="center" vertical="center" wrapText="1"/>
    </xf>
    <xf numFmtId="0" fontId="165" fillId="35" borderId="8" xfId="0" applyFont="1" applyFill="1" applyBorder="1" applyAlignment="1">
      <alignment horizontal="center" vertical="center" wrapText="1"/>
    </xf>
    <xf numFmtId="0" fontId="3" fillId="0" borderId="8" xfId="0" applyFont="1" applyFill="1" applyBorder="1" applyAlignment="1">
      <alignment horizontal="center" vertical="center" wrapText="1"/>
    </xf>
    <xf numFmtId="0" fontId="166" fillId="35" borderId="8" xfId="0" quotePrefix="1" applyFont="1" applyFill="1" applyBorder="1" applyAlignment="1">
      <alignment horizontal="left" vertical="center" wrapText="1"/>
    </xf>
    <xf numFmtId="0" fontId="166" fillId="0" borderId="8" xfId="0" quotePrefix="1" applyFont="1" applyFill="1" applyBorder="1" applyAlignment="1">
      <alignment horizontal="left" vertical="center" wrapText="1"/>
    </xf>
    <xf numFmtId="0" fontId="0" fillId="0" borderId="8" xfId="0" applyFill="1" applyBorder="1" applyAlignment="1">
      <alignment wrapText="1"/>
    </xf>
    <xf numFmtId="0" fontId="0" fillId="0" borderId="8" xfId="0" applyFill="1" applyBorder="1" applyAlignment="1">
      <alignment horizontal="left" vertical="center" wrapText="1"/>
    </xf>
    <xf numFmtId="0" fontId="5" fillId="0" borderId="8" xfId="0" applyFont="1" applyFill="1" applyBorder="1" applyAlignment="1">
      <alignment horizontal="center" vertical="center" wrapText="1"/>
    </xf>
    <xf numFmtId="0" fontId="0" fillId="47" borderId="0" xfId="0" applyFill="1" applyBorder="1" applyAlignment="1">
      <alignment horizontal="center"/>
    </xf>
    <xf numFmtId="0" fontId="0" fillId="0" borderId="0" xfId="0" applyFill="1" applyBorder="1" applyAlignment="1">
      <alignment horizontal="center"/>
    </xf>
    <xf numFmtId="0" fontId="11" fillId="0" borderId="0" xfId="0" applyFont="1" applyFill="1" applyBorder="1" applyAlignment="1">
      <alignment horizontal="center"/>
    </xf>
    <xf numFmtId="0" fontId="11" fillId="47" borderId="0" xfId="0" applyFont="1" applyFill="1" applyBorder="1" applyAlignment="1">
      <alignment horizontal="center"/>
    </xf>
    <xf numFmtId="0" fontId="167" fillId="0" borderId="0" xfId="0" applyFont="1"/>
    <xf numFmtId="0" fontId="167" fillId="0" borderId="0" xfId="0" applyFont="1" applyAlignment="1"/>
    <xf numFmtId="0" fontId="167" fillId="0" borderId="0" xfId="0" applyNumberFormat="1" applyFont="1" applyFill="1" applyAlignment="1">
      <alignment vertical="center"/>
    </xf>
    <xf numFmtId="0" fontId="167" fillId="0" borderId="0" xfId="0" applyNumberFormat="1" applyFont="1" applyAlignment="1"/>
    <xf numFmtId="0" fontId="0" fillId="55" borderId="95" xfId="0" applyFont="1" applyFill="1" applyBorder="1"/>
    <xf numFmtId="0" fontId="167" fillId="0" borderId="0" xfId="0" applyFont="1" applyAlignment="1">
      <alignment wrapText="1"/>
    </xf>
    <xf numFmtId="0" fontId="64" fillId="8" borderId="0" xfId="0" applyFont="1" applyFill="1" applyAlignment="1">
      <alignment wrapText="1"/>
    </xf>
    <xf numFmtId="0" fontId="110" fillId="0" borderId="0" xfId="0" applyFont="1" applyAlignment="1">
      <alignment horizontal="left"/>
    </xf>
    <xf numFmtId="0" fontId="0" fillId="0" borderId="0" xfId="0" applyAlignment="1">
      <alignment horizontal="left" vertical="top"/>
    </xf>
    <xf numFmtId="0" fontId="0" fillId="0" borderId="0" xfId="0" applyAlignment="1" applyProtection="1">
      <alignment horizontal="center"/>
    </xf>
    <xf numFmtId="0" fontId="0" fillId="0" borderId="0" xfId="0" applyAlignment="1" applyProtection="1">
      <alignment horizontal="left" vertical="top" wrapText="1"/>
    </xf>
    <xf numFmtId="0" fontId="155" fillId="0" borderId="0" xfId="0" applyFont="1" applyAlignment="1" applyProtection="1">
      <alignment horizontal="center" vertical="center"/>
    </xf>
    <xf numFmtId="0" fontId="153" fillId="0" borderId="117" xfId="0" applyFont="1" applyBorder="1" applyAlignment="1" applyProtection="1">
      <alignment horizontal="center" vertical="center"/>
    </xf>
    <xf numFmtId="0" fontId="153" fillId="0" borderId="118" xfId="0" applyFont="1" applyBorder="1" applyAlignment="1" applyProtection="1">
      <alignment horizontal="center" vertical="center"/>
    </xf>
    <xf numFmtId="0" fontId="12" fillId="0" borderId="0" xfId="0" applyFont="1" applyAlignment="1" applyProtection="1">
      <alignment horizontal="center"/>
    </xf>
    <xf numFmtId="0" fontId="42" fillId="17" borderId="0" xfId="0" applyFont="1" applyFill="1" applyAlignment="1">
      <alignment horizontal="center"/>
    </xf>
    <xf numFmtId="0" fontId="62" fillId="0" borderId="0" xfId="0" applyFont="1" applyAlignment="1">
      <alignment horizontal="left"/>
    </xf>
    <xf numFmtId="0" fontId="0" fillId="53" borderId="0" xfId="0" applyFill="1" applyBorder="1" applyAlignment="1">
      <alignment horizontal="center"/>
    </xf>
    <xf numFmtId="0" fontId="11" fillId="0" borderId="0" xfId="0" applyFont="1" applyAlignment="1">
      <alignment horizontal="center"/>
    </xf>
    <xf numFmtId="0" fontId="155" fillId="0" borderId="0" xfId="0" applyFont="1" applyAlignment="1">
      <alignment horizontal="center" wrapText="1"/>
    </xf>
    <xf numFmtId="0" fontId="4" fillId="54" borderId="0" xfId="0" applyFont="1" applyFill="1" applyAlignment="1" applyProtection="1">
      <alignment horizontal="center" vertical="top" wrapText="1"/>
    </xf>
    <xf numFmtId="0" fontId="4" fillId="54" borderId="0" xfId="0" applyFont="1" applyFill="1" applyAlignment="1" applyProtection="1">
      <alignment horizontal="left" vertical="center" wrapText="1"/>
    </xf>
    <xf numFmtId="0" fontId="4" fillId="54" borderId="0" xfId="0" applyFont="1" applyFill="1" applyAlignment="1" applyProtection="1">
      <alignment horizontal="right" vertical="center" wrapText="1"/>
    </xf>
    <xf numFmtId="0" fontId="4" fillId="54" borderId="0" xfId="0" applyFont="1" applyFill="1" applyAlignment="1" applyProtection="1">
      <alignment horizontal="center" vertical="center" wrapText="1"/>
    </xf>
    <xf numFmtId="0" fontId="117" fillId="28" borderId="0" xfId="0" applyFont="1" applyFill="1" applyAlignment="1">
      <alignment horizontal="center" wrapText="1"/>
    </xf>
    <xf numFmtId="0" fontId="117" fillId="28" borderId="0" xfId="0" applyFont="1" applyFill="1" applyAlignment="1">
      <alignment horizontal="center"/>
    </xf>
    <xf numFmtId="0" fontId="22" fillId="17" borderId="0" xfId="0" applyFont="1" applyFill="1" applyAlignment="1">
      <alignment horizontal="left"/>
    </xf>
    <xf numFmtId="0" fontId="12" fillId="17" borderId="0" xfId="0" applyFont="1" applyFill="1" applyAlignment="1">
      <alignment horizontal="center"/>
    </xf>
    <xf numFmtId="0" fontId="75" fillId="0" borderId="67" xfId="1" applyFont="1" applyFill="1" applyBorder="1" applyAlignment="1">
      <alignment horizontal="center" vertical="center" wrapText="1"/>
    </xf>
    <xf numFmtId="0" fontId="0" fillId="0" borderId="67" xfId="0" applyFill="1" applyBorder="1" applyAlignment="1">
      <alignment horizontal="center" vertical="center" wrapText="1"/>
    </xf>
    <xf numFmtId="0" fontId="0" fillId="0" borderId="67" xfId="0" applyFill="1" applyBorder="1" applyAlignment="1">
      <alignment horizontal="left" vertical="center" wrapText="1"/>
    </xf>
    <xf numFmtId="0" fontId="0" fillId="35" borderId="67" xfId="0" applyFill="1" applyBorder="1" applyAlignment="1">
      <alignment horizontal="center" vertical="center" wrapText="1"/>
    </xf>
    <xf numFmtId="0" fontId="0" fillId="35" borderId="67" xfId="0" applyFill="1" applyBorder="1" applyAlignment="1">
      <alignment horizontal="left" vertical="center" wrapText="1"/>
    </xf>
    <xf numFmtId="0" fontId="0" fillId="4" borderId="67" xfId="0" applyFill="1" applyBorder="1" applyAlignment="1">
      <alignment horizontal="left" vertical="center" wrapText="1"/>
    </xf>
    <xf numFmtId="0" fontId="0" fillId="4" borderId="76" xfId="0" applyFill="1" applyBorder="1" applyAlignment="1">
      <alignment horizontal="left" vertical="center" wrapText="1"/>
    </xf>
    <xf numFmtId="0" fontId="75" fillId="35" borderId="67" xfId="1" applyFont="1" applyFill="1" applyBorder="1" applyAlignment="1">
      <alignment horizontal="center" vertical="center" wrapText="1"/>
    </xf>
    <xf numFmtId="0" fontId="0" fillId="35" borderId="76" xfId="0" applyFill="1" applyBorder="1" applyAlignment="1">
      <alignment horizontal="center" vertical="center" wrapText="1"/>
    </xf>
    <xf numFmtId="0" fontId="0" fillId="35" borderId="78" xfId="0" applyFill="1" applyBorder="1" applyAlignment="1">
      <alignment horizontal="center" vertical="center" wrapText="1"/>
    </xf>
    <xf numFmtId="0" fontId="0" fillId="35" borderId="76" xfId="0" applyFill="1" applyBorder="1" applyAlignment="1">
      <alignment horizontal="left" vertical="center" wrapText="1"/>
    </xf>
    <xf numFmtId="0" fontId="0" fillId="21" borderId="67" xfId="0" applyFill="1" applyBorder="1" applyAlignment="1">
      <alignment horizontal="left" vertical="center" wrapText="1"/>
    </xf>
    <xf numFmtId="0" fontId="18" fillId="0" borderId="67" xfId="1" applyFill="1" applyBorder="1" applyAlignment="1">
      <alignment horizontal="center" vertical="center" wrapText="1"/>
    </xf>
    <xf numFmtId="0" fontId="74" fillId="28" borderId="0" xfId="0" applyFont="1" applyFill="1" applyAlignment="1">
      <alignment horizontal="center" vertical="center"/>
    </xf>
    <xf numFmtId="0" fontId="59" fillId="36" borderId="91" xfId="0" applyFont="1" applyFill="1" applyBorder="1" applyAlignment="1">
      <alignment horizontal="center" vertical="center" wrapText="1"/>
    </xf>
    <xf numFmtId="0" fontId="59" fillId="36" borderId="92" xfId="0" applyFont="1" applyFill="1" applyBorder="1" applyAlignment="1">
      <alignment horizontal="center" vertical="center" wrapText="1"/>
    </xf>
    <xf numFmtId="0" fontId="75" fillId="4" borderId="67" xfId="1" applyFont="1" applyFill="1" applyBorder="1" applyAlignment="1">
      <alignment horizontal="center" vertical="center" wrapText="1"/>
    </xf>
    <xf numFmtId="0" fontId="0" fillId="35" borderId="76" xfId="0" applyFill="1" applyBorder="1" applyAlignment="1">
      <alignment horizontal="left" vertical="top" wrapText="1"/>
    </xf>
    <xf numFmtId="0" fontId="0" fillId="35" borderId="77" xfId="0" applyFill="1" applyBorder="1" applyAlignment="1">
      <alignment horizontal="left" vertical="top" wrapText="1"/>
    </xf>
    <xf numFmtId="0" fontId="0" fillId="35" borderId="78" xfId="0" applyFill="1" applyBorder="1" applyAlignment="1">
      <alignment horizontal="left" vertical="top" wrapText="1"/>
    </xf>
    <xf numFmtId="0" fontId="0" fillId="0" borderId="67" xfId="0" applyFill="1" applyBorder="1" applyAlignment="1">
      <alignment horizontal="left" wrapText="1"/>
    </xf>
    <xf numFmtId="0" fontId="1" fillId="0" borderId="0" xfId="0" applyFont="1" applyFill="1" applyAlignment="1">
      <alignment horizontal="center" vertical="center" wrapText="1"/>
    </xf>
    <xf numFmtId="0" fontId="1" fillId="0" borderId="70" xfId="0" applyFont="1" applyFill="1" applyBorder="1" applyAlignment="1">
      <alignment horizontal="center" vertical="center" wrapText="1"/>
    </xf>
    <xf numFmtId="0" fontId="0" fillId="0" borderId="88" xfId="0" applyFill="1" applyBorder="1" applyAlignment="1">
      <alignment horizontal="center"/>
    </xf>
    <xf numFmtId="0" fontId="0" fillId="0" borderId="89" xfId="0" applyFill="1" applyBorder="1" applyAlignment="1">
      <alignment horizontal="center"/>
    </xf>
    <xf numFmtId="0" fontId="0" fillId="0" borderId="90" xfId="0" applyFill="1" applyBorder="1" applyAlignment="1">
      <alignment horizontal="center"/>
    </xf>
    <xf numFmtId="0" fontId="0" fillId="4" borderId="67" xfId="0" applyFill="1" applyBorder="1" applyAlignment="1">
      <alignment horizontal="center" vertical="center" wrapText="1"/>
    </xf>
    <xf numFmtId="0" fontId="0" fillId="0" borderId="71" xfId="0" applyFill="1" applyBorder="1" applyAlignment="1">
      <alignment horizontal="left" vertical="center" wrapText="1"/>
    </xf>
    <xf numFmtId="0" fontId="0" fillId="0" borderId="75" xfId="0" applyFill="1" applyBorder="1" applyAlignment="1">
      <alignment horizontal="left" vertical="center" wrapText="1"/>
    </xf>
    <xf numFmtId="0" fontId="0" fillId="0" borderId="72" xfId="0" applyFill="1" applyBorder="1" applyAlignment="1">
      <alignment horizontal="left" vertical="center" wrapText="1"/>
    </xf>
    <xf numFmtId="0" fontId="0" fillId="0" borderId="71" xfId="0" applyFill="1" applyBorder="1" applyAlignment="1">
      <alignment horizontal="center" vertical="center" wrapText="1"/>
    </xf>
    <xf numFmtId="0" fontId="0" fillId="0" borderId="72" xfId="0" applyFill="1" applyBorder="1" applyAlignment="1">
      <alignment horizontal="center" vertical="center" wrapText="1"/>
    </xf>
    <xf numFmtId="0" fontId="0" fillId="0" borderId="68" xfId="0" applyFill="1" applyBorder="1" applyAlignment="1">
      <alignment horizontal="center" vertical="center" wrapText="1"/>
    </xf>
    <xf numFmtId="0" fontId="0" fillId="0" borderId="73" xfId="0" applyFill="1" applyBorder="1" applyAlignment="1">
      <alignment horizontal="center" vertical="center" wrapText="1"/>
    </xf>
    <xf numFmtId="0" fontId="0" fillId="0" borderId="69" xfId="0" applyFill="1" applyBorder="1" applyAlignment="1">
      <alignment horizontal="center" vertical="center" wrapText="1"/>
    </xf>
    <xf numFmtId="0" fontId="0" fillId="0" borderId="74" xfId="0" applyFill="1" applyBorder="1" applyAlignment="1">
      <alignment horizontal="center" vertical="center" wrapText="1"/>
    </xf>
    <xf numFmtId="0" fontId="0" fillId="0" borderId="68" xfId="0" applyFill="1" applyBorder="1" applyAlignment="1">
      <alignment horizontal="left" vertical="center" wrapText="1"/>
    </xf>
    <xf numFmtId="0" fontId="0" fillId="0" borderId="0" xfId="0" applyFill="1" applyBorder="1" applyAlignment="1">
      <alignment horizontal="left" vertical="center" wrapText="1"/>
    </xf>
    <xf numFmtId="0" fontId="0" fillId="0" borderId="73" xfId="0" applyFill="1" applyBorder="1" applyAlignment="1">
      <alignment horizontal="left" vertical="center" wrapText="1"/>
    </xf>
    <xf numFmtId="0" fontId="0" fillId="0" borderId="69" xfId="0" applyFill="1" applyBorder="1" applyAlignment="1">
      <alignment horizontal="left" vertical="center" wrapText="1"/>
    </xf>
    <xf numFmtId="0" fontId="0" fillId="0" borderId="70" xfId="0" applyFill="1" applyBorder="1" applyAlignment="1">
      <alignment horizontal="left" vertical="center" wrapText="1"/>
    </xf>
    <xf numFmtId="0" fontId="0" fillId="0" borderId="74" xfId="0" applyFill="1" applyBorder="1" applyAlignment="1">
      <alignment horizontal="left" vertical="center" wrapText="1"/>
    </xf>
    <xf numFmtId="0" fontId="0" fillId="0" borderId="67" xfId="0" applyFill="1" applyBorder="1" applyAlignment="1">
      <alignment horizontal="left" vertical="top" wrapText="1"/>
    </xf>
    <xf numFmtId="0" fontId="75" fillId="0" borderId="76" xfId="1" applyFont="1" applyFill="1" applyBorder="1" applyAlignment="1">
      <alignment horizontal="center" vertical="center" wrapText="1"/>
    </xf>
    <xf numFmtId="0" fontId="75" fillId="0" borderId="77" xfId="1" applyFont="1" applyFill="1" applyBorder="1" applyAlignment="1">
      <alignment horizontal="center" vertical="center" wrapText="1"/>
    </xf>
    <xf numFmtId="0" fontId="75" fillId="0" borderId="78" xfId="1" applyFont="1" applyFill="1" applyBorder="1" applyAlignment="1">
      <alignment horizontal="center" vertical="center" wrapText="1"/>
    </xf>
    <xf numFmtId="0" fontId="0" fillId="0" borderId="75" xfId="0" applyFill="1" applyBorder="1" applyAlignment="1">
      <alignment horizontal="center" vertical="center" wrapText="1"/>
    </xf>
    <xf numFmtId="0" fontId="0" fillId="0" borderId="0" xfId="0" applyFill="1" applyBorder="1" applyAlignment="1">
      <alignment horizontal="center" vertical="center" wrapText="1"/>
    </xf>
    <xf numFmtId="0" fontId="0" fillId="0" borderId="70" xfId="0" applyFill="1" applyBorder="1" applyAlignment="1">
      <alignment horizontal="center" vertical="center" wrapText="1"/>
    </xf>
    <xf numFmtId="0" fontId="0" fillId="0" borderId="71" xfId="0" applyFill="1" applyBorder="1" applyAlignment="1">
      <alignment horizontal="left" vertical="top" wrapText="1"/>
    </xf>
    <xf numFmtId="0" fontId="0" fillId="0" borderId="75" xfId="0" applyFill="1" applyBorder="1" applyAlignment="1">
      <alignment horizontal="left" vertical="top" wrapText="1"/>
    </xf>
    <xf numFmtId="0" fontId="0" fillId="0" borderId="72" xfId="0" applyFill="1" applyBorder="1" applyAlignment="1">
      <alignment horizontal="left" vertical="top" wrapText="1"/>
    </xf>
    <xf numFmtId="0" fontId="0" fillId="0" borderId="68" xfId="0" applyFill="1" applyBorder="1" applyAlignment="1">
      <alignment horizontal="left" vertical="top" wrapText="1"/>
    </xf>
    <xf numFmtId="0" fontId="0" fillId="0" borderId="0" xfId="0" applyFill="1" applyBorder="1" applyAlignment="1">
      <alignment horizontal="left" vertical="top" wrapText="1"/>
    </xf>
    <xf numFmtId="0" fontId="0" fillId="0" borderId="73" xfId="0" applyFill="1" applyBorder="1" applyAlignment="1">
      <alignment horizontal="left" vertical="top" wrapText="1"/>
    </xf>
    <xf numFmtId="0" fontId="0" fillId="0" borderId="69" xfId="0" applyFill="1" applyBorder="1" applyAlignment="1">
      <alignment horizontal="left" vertical="top" wrapText="1"/>
    </xf>
    <xf numFmtId="0" fontId="0" fillId="0" borderId="70" xfId="0" applyFill="1" applyBorder="1" applyAlignment="1">
      <alignment horizontal="left" vertical="top" wrapText="1"/>
    </xf>
    <xf numFmtId="0" fontId="0" fillId="0" borderId="74" xfId="0" applyFill="1" applyBorder="1" applyAlignment="1">
      <alignment horizontal="left" vertical="top" wrapText="1"/>
    </xf>
    <xf numFmtId="0" fontId="0" fillId="0" borderId="88" xfId="0" applyFill="1" applyBorder="1" applyAlignment="1">
      <alignment horizontal="center" vertical="center"/>
    </xf>
    <xf numFmtId="0" fontId="0" fillId="0" borderId="89" xfId="0" applyFill="1" applyBorder="1" applyAlignment="1">
      <alignment horizontal="center" vertical="center"/>
    </xf>
    <xf numFmtId="0" fontId="0" fillId="0" borderId="90" xfId="0" applyFill="1" applyBorder="1" applyAlignment="1">
      <alignment horizontal="center" vertical="center"/>
    </xf>
    <xf numFmtId="0" fontId="75" fillId="0" borderId="71" xfId="1" applyFont="1" applyFill="1" applyBorder="1" applyAlignment="1">
      <alignment horizontal="center" vertical="center" wrapText="1"/>
    </xf>
    <xf numFmtId="0" fontId="75" fillId="0" borderId="75" xfId="1" applyFont="1" applyFill="1" applyBorder="1" applyAlignment="1">
      <alignment horizontal="center" vertical="center" wrapText="1"/>
    </xf>
    <xf numFmtId="0" fontId="75" fillId="0" borderId="72" xfId="1" applyFont="1" applyFill="1" applyBorder="1" applyAlignment="1">
      <alignment horizontal="center" vertical="center" wrapText="1"/>
    </xf>
    <xf numFmtId="0" fontId="75" fillId="0" borderId="69" xfId="1" applyFont="1" applyFill="1" applyBorder="1" applyAlignment="1">
      <alignment horizontal="center" vertical="center" wrapText="1"/>
    </xf>
    <xf numFmtId="0" fontId="75" fillId="0" borderId="70" xfId="1" applyFont="1" applyFill="1" applyBorder="1" applyAlignment="1">
      <alignment horizontal="center" vertical="center" wrapText="1"/>
    </xf>
    <xf numFmtId="0" fontId="75" fillId="0" borderId="74" xfId="1" applyFont="1" applyFill="1" applyBorder="1" applyAlignment="1">
      <alignment horizontal="center" vertical="center" wrapText="1"/>
    </xf>
    <xf numFmtId="0" fontId="75" fillId="21" borderId="67" xfId="1" applyFont="1" applyFill="1" applyBorder="1" applyAlignment="1">
      <alignment horizontal="center" vertical="center" wrapText="1"/>
    </xf>
    <xf numFmtId="0" fontId="0" fillId="21" borderId="67" xfId="0" applyFill="1" applyBorder="1" applyAlignment="1">
      <alignment horizontal="center" vertical="center" wrapText="1"/>
    </xf>
    <xf numFmtId="0" fontId="0" fillId="7" borderId="12" xfId="0" applyFill="1" applyBorder="1" applyAlignment="1">
      <alignment horizontal="center"/>
    </xf>
    <xf numFmtId="0" fontId="0" fillId="7" borderId="13" xfId="0" applyFill="1" applyBorder="1" applyAlignment="1">
      <alignment horizontal="center"/>
    </xf>
    <xf numFmtId="0" fontId="0" fillId="7" borderId="14" xfId="0" applyFill="1" applyBorder="1" applyAlignment="1">
      <alignment horizontal="center"/>
    </xf>
    <xf numFmtId="0" fontId="20" fillId="7" borderId="41" xfId="0" applyFont="1" applyFill="1" applyBorder="1" applyAlignment="1">
      <alignment horizontal="left" vertical="top" wrapText="1"/>
    </xf>
    <xf numFmtId="0" fontId="1" fillId="0" borderId="30" xfId="0" applyFont="1" applyBorder="1" applyAlignment="1">
      <alignment horizontal="center" vertical="center" wrapText="1"/>
    </xf>
    <xf numFmtId="0" fontId="1" fillId="0" borderId="26" xfId="0" applyFont="1" applyBorder="1" applyAlignment="1">
      <alignment horizontal="center" vertical="center" wrapText="1"/>
    </xf>
    <xf numFmtId="0" fontId="1" fillId="0" borderId="31" xfId="0" applyFont="1" applyBorder="1" applyAlignment="1">
      <alignment horizontal="center" vertical="center" wrapText="1"/>
    </xf>
    <xf numFmtId="0" fontId="1" fillId="0" borderId="7" xfId="0" applyFont="1" applyBorder="1" applyAlignment="1">
      <alignment horizontal="center" vertical="center" wrapText="1"/>
    </xf>
    <xf numFmtId="0" fontId="1" fillId="0" borderId="5" xfId="0" applyFont="1" applyBorder="1" applyAlignment="1">
      <alignment horizontal="center" vertical="center" wrapText="1"/>
    </xf>
    <xf numFmtId="0" fontId="1" fillId="0" borderId="3" xfId="0" applyFont="1" applyBorder="1" applyAlignment="1">
      <alignment horizontal="center" vertical="center" wrapText="1"/>
    </xf>
    <xf numFmtId="0" fontId="110" fillId="7" borderId="0" xfId="0" applyFont="1" applyFill="1" applyAlignment="1">
      <alignment horizontal="left" vertical="center" wrapText="1"/>
    </xf>
    <xf numFmtId="0" fontId="20" fillId="7" borderId="0" xfId="0" applyFont="1" applyFill="1" applyAlignment="1">
      <alignment horizontal="left" vertical="top" wrapText="1"/>
    </xf>
    <xf numFmtId="0" fontId="2" fillId="0" borderId="7" xfId="0" applyFont="1" applyFill="1" applyBorder="1" applyAlignment="1">
      <alignment horizontal="center" vertical="center" wrapText="1"/>
    </xf>
    <xf numFmtId="0" fontId="2" fillId="0" borderId="3" xfId="0" applyFont="1" applyFill="1" applyBorder="1" applyAlignment="1">
      <alignment horizontal="center" vertical="center" wrapText="1"/>
    </xf>
    <xf numFmtId="0" fontId="2" fillId="43" borderId="7" xfId="0" applyFont="1" applyFill="1" applyBorder="1" applyAlignment="1">
      <alignment horizontal="center" vertical="center" wrapText="1"/>
    </xf>
    <xf numFmtId="0" fontId="2" fillId="43" borderId="3" xfId="0" applyFont="1" applyFill="1" applyBorder="1" applyAlignment="1">
      <alignment horizontal="center" vertical="center" wrapText="1"/>
    </xf>
    <xf numFmtId="0" fontId="1" fillId="0" borderId="29" xfId="0" applyFont="1" applyBorder="1" applyAlignment="1">
      <alignment horizontal="center" vertical="center" wrapText="1"/>
    </xf>
    <xf numFmtId="0" fontId="1" fillId="0" borderId="25" xfId="0" applyFont="1" applyBorder="1" applyAlignment="1">
      <alignment horizontal="center" vertical="center" wrapText="1"/>
    </xf>
    <xf numFmtId="0" fontId="1" fillId="0" borderId="28" xfId="0" applyFont="1" applyBorder="1" applyAlignment="1">
      <alignment horizontal="center" vertical="center" wrapText="1"/>
    </xf>
    <xf numFmtId="0" fontId="1" fillId="14" borderId="28" xfId="0" applyFont="1" applyFill="1" applyBorder="1" applyAlignment="1">
      <alignment horizontal="center" vertical="center" wrapText="1"/>
    </xf>
    <xf numFmtId="0" fontId="1" fillId="14" borderId="29" xfId="0" applyFont="1" applyFill="1" applyBorder="1" applyAlignment="1">
      <alignment horizontal="center" vertical="center" wrapText="1"/>
    </xf>
    <xf numFmtId="0" fontId="1" fillId="14" borderId="25" xfId="0" applyFont="1" applyFill="1" applyBorder="1" applyAlignment="1">
      <alignment horizontal="center" vertical="center" wrapText="1"/>
    </xf>
    <xf numFmtId="0" fontId="20" fillId="7" borderId="0" xfId="0" applyFont="1" applyFill="1" applyAlignment="1">
      <alignment horizontal="left" vertical="center" wrapText="1"/>
    </xf>
    <xf numFmtId="0" fontId="110" fillId="7" borderId="0" xfId="0" applyFont="1" applyFill="1" applyAlignment="1">
      <alignment horizontal="right" vertical="center" wrapText="1"/>
    </xf>
    <xf numFmtId="0" fontId="1" fillId="14" borderId="24" xfId="0" applyFont="1" applyFill="1" applyBorder="1" applyAlignment="1">
      <alignment horizontal="center" vertical="center" wrapText="1"/>
    </xf>
    <xf numFmtId="0" fontId="1" fillId="14" borderId="23" xfId="0" applyFont="1" applyFill="1" applyBorder="1" applyAlignment="1">
      <alignment horizontal="center" vertical="center" wrapText="1"/>
    </xf>
    <xf numFmtId="0" fontId="1" fillId="14" borderId="30" xfId="0" applyFont="1" applyFill="1" applyBorder="1" applyAlignment="1">
      <alignment horizontal="center" vertical="center" wrapText="1"/>
    </xf>
    <xf numFmtId="0" fontId="1" fillId="14" borderId="26" xfId="0" applyFont="1" applyFill="1" applyBorder="1" applyAlignment="1">
      <alignment horizontal="center" vertical="center" wrapText="1"/>
    </xf>
    <xf numFmtId="0" fontId="1" fillId="0" borderId="27" xfId="0" applyFont="1" applyBorder="1" applyAlignment="1">
      <alignment vertical="center" wrapText="1"/>
    </xf>
    <xf numFmtId="0" fontId="1" fillId="0" borderId="22" xfId="0" applyFont="1" applyBorder="1" applyAlignment="1">
      <alignment vertical="center" wrapText="1"/>
    </xf>
    <xf numFmtId="0" fontId="1" fillId="0" borderId="48" xfId="0" applyFont="1" applyBorder="1" applyAlignment="1">
      <alignment horizontal="center" vertical="center" wrapText="1"/>
    </xf>
    <xf numFmtId="0" fontId="1" fillId="0" borderId="4" xfId="0" applyFont="1" applyBorder="1" applyAlignment="1">
      <alignment horizontal="center" vertical="center" wrapText="1"/>
    </xf>
    <xf numFmtId="0" fontId="113" fillId="0" borderId="7" xfId="0" applyFont="1" applyFill="1" applyBorder="1" applyAlignment="1">
      <alignment horizontal="center" vertical="center" wrapText="1"/>
    </xf>
    <xf numFmtId="0" fontId="113" fillId="0" borderId="3" xfId="0" applyFont="1" applyFill="1" applyBorder="1" applyAlignment="1">
      <alignment horizontal="center" vertical="center" wrapText="1"/>
    </xf>
    <xf numFmtId="0" fontId="108" fillId="0" borderId="7" xfId="0" applyFont="1" applyFill="1" applyBorder="1" applyAlignment="1">
      <alignment horizontal="center" vertical="center" wrapText="1"/>
    </xf>
    <xf numFmtId="0" fontId="108" fillId="0" borderId="3" xfId="0" applyFont="1" applyFill="1" applyBorder="1" applyAlignment="1">
      <alignment horizontal="center" vertical="center" wrapText="1"/>
    </xf>
    <xf numFmtId="0" fontId="1" fillId="14" borderId="34" xfId="0" applyFont="1" applyFill="1" applyBorder="1" applyAlignment="1">
      <alignment horizontal="center" vertical="center" wrapText="1"/>
    </xf>
    <xf numFmtId="0" fontId="1" fillId="14" borderId="33" xfId="0" applyFont="1" applyFill="1" applyBorder="1" applyAlignment="1">
      <alignment horizontal="center" vertical="center" wrapText="1"/>
    </xf>
    <xf numFmtId="0" fontId="36" fillId="14" borderId="34" xfId="0" applyFont="1" applyFill="1" applyBorder="1" applyAlignment="1">
      <alignment horizontal="center" vertical="center" wrapText="1"/>
    </xf>
    <xf numFmtId="0" fontId="36" fillId="14" borderId="33" xfId="0" applyFont="1" applyFill="1" applyBorder="1" applyAlignment="1">
      <alignment horizontal="center" vertical="center" wrapText="1"/>
    </xf>
    <xf numFmtId="0" fontId="113" fillId="14" borderId="34" xfId="0" applyFont="1" applyFill="1" applyBorder="1" applyAlignment="1">
      <alignment horizontal="center" vertical="center" wrapText="1"/>
    </xf>
    <xf numFmtId="0" fontId="113" fillId="14" borderId="33" xfId="0" applyFont="1" applyFill="1" applyBorder="1" applyAlignment="1">
      <alignment horizontal="center" vertical="center" wrapText="1"/>
    </xf>
    <xf numFmtId="0" fontId="109" fillId="0" borderId="7" xfId="0" applyFont="1" applyFill="1" applyBorder="1" applyAlignment="1">
      <alignment horizontal="center" vertical="center" wrapText="1"/>
    </xf>
    <xf numFmtId="0" fontId="109" fillId="0" borderId="3" xfId="0" applyFont="1" applyFill="1" applyBorder="1" applyAlignment="1">
      <alignment horizontal="center" vertical="center" wrapText="1"/>
    </xf>
    <xf numFmtId="0" fontId="109" fillId="14" borderId="34" xfId="0" applyFont="1" applyFill="1" applyBorder="1" applyAlignment="1">
      <alignment horizontal="center" vertical="center" wrapText="1"/>
    </xf>
    <xf numFmtId="0" fontId="109" fillId="14" borderId="33" xfId="0" applyFont="1" applyFill="1" applyBorder="1" applyAlignment="1">
      <alignment horizontal="center" vertical="center" wrapText="1"/>
    </xf>
    <xf numFmtId="0" fontId="108" fillId="14" borderId="34" xfId="0" applyFont="1" applyFill="1" applyBorder="1" applyAlignment="1">
      <alignment horizontal="center" vertical="center" wrapText="1"/>
    </xf>
    <xf numFmtId="0" fontId="108" fillId="14" borderId="33" xfId="0" applyFont="1" applyFill="1" applyBorder="1" applyAlignment="1">
      <alignment horizontal="center" vertical="center" wrapText="1"/>
    </xf>
    <xf numFmtId="0" fontId="31" fillId="0" borderId="0" xfId="0" applyFont="1" applyFill="1" applyAlignment="1">
      <alignment horizontal="center"/>
    </xf>
    <xf numFmtId="0" fontId="148" fillId="17" borderId="37" xfId="0" applyFont="1" applyFill="1" applyBorder="1" applyAlignment="1">
      <alignment horizontal="center" vertical="center" wrapText="1"/>
    </xf>
    <xf numFmtId="0" fontId="148" fillId="17" borderId="96" xfId="0" applyFont="1" applyFill="1" applyBorder="1" applyAlignment="1">
      <alignment horizontal="center" vertical="center" wrapText="1"/>
    </xf>
    <xf numFmtId="0" fontId="148" fillId="17" borderId="21" xfId="0" applyFont="1" applyFill="1" applyBorder="1" applyAlignment="1">
      <alignment horizontal="center" vertical="center" wrapText="1"/>
    </xf>
    <xf numFmtId="0" fontId="151" fillId="0" borderId="0" xfId="1" applyFont="1" applyAlignment="1">
      <alignment horizontal="center" vertical="center" wrapText="1"/>
    </xf>
    <xf numFmtId="0" fontId="148" fillId="17" borderId="37" xfId="0" applyFont="1" applyFill="1" applyBorder="1" applyAlignment="1">
      <alignment horizontal="center" vertical="center"/>
    </xf>
    <xf numFmtId="0" fontId="148" fillId="17" borderId="96" xfId="0" applyFont="1" applyFill="1" applyBorder="1" applyAlignment="1">
      <alignment horizontal="center" vertical="center"/>
    </xf>
    <xf numFmtId="0" fontId="148" fillId="17" borderId="21" xfId="0" applyFont="1" applyFill="1" applyBorder="1" applyAlignment="1">
      <alignment horizontal="center" vertical="center"/>
    </xf>
    <xf numFmtId="0" fontId="25" fillId="0" borderId="0" xfId="0" applyFont="1" applyBorder="1" applyAlignment="1">
      <alignment horizontal="right" vertical="center" wrapText="1"/>
    </xf>
    <xf numFmtId="0" fontId="25" fillId="0" borderId="0" xfId="0" applyFont="1" applyBorder="1" applyAlignment="1">
      <alignment horizontal="left" vertical="center" wrapText="1"/>
    </xf>
    <xf numFmtId="0" fontId="57" fillId="31" borderId="112" xfId="0" applyFont="1" applyFill="1" applyBorder="1" applyAlignment="1">
      <alignment horizontal="center" vertical="center" wrapText="1"/>
    </xf>
    <xf numFmtId="0" fontId="33" fillId="0" borderId="7" xfId="0" applyFont="1" applyBorder="1" applyAlignment="1">
      <alignment horizontal="center" vertical="center" wrapText="1"/>
    </xf>
    <xf numFmtId="0" fontId="33" fillId="0" borderId="5" xfId="0" applyFont="1" applyBorder="1" applyAlignment="1">
      <alignment horizontal="center" vertical="center" wrapText="1"/>
    </xf>
    <xf numFmtId="0" fontId="33" fillId="0" borderId="3" xfId="0" applyFont="1" applyBorder="1" applyAlignment="1">
      <alignment horizontal="center" vertical="center" wrapText="1"/>
    </xf>
    <xf numFmtId="0" fontId="53" fillId="0" borderId="8" xfId="0" applyFont="1" applyBorder="1" applyAlignment="1">
      <alignment horizontal="center" vertical="center" wrapText="1"/>
    </xf>
    <xf numFmtId="0" fontId="0" fillId="0" borderId="9" xfId="0" applyFill="1" applyBorder="1" applyAlignment="1">
      <alignment horizontal="center"/>
    </xf>
    <xf numFmtId="0" fontId="33" fillId="25" borderId="37" xfId="0" applyFont="1" applyFill="1" applyBorder="1" applyAlignment="1">
      <alignment horizontal="center" vertical="center" wrapText="1"/>
    </xf>
    <xf numFmtId="0" fontId="33" fillId="25" borderId="21" xfId="0" applyFont="1" applyFill="1" applyBorder="1" applyAlignment="1">
      <alignment horizontal="center" vertical="center" wrapText="1"/>
    </xf>
    <xf numFmtId="0" fontId="23" fillId="0" borderId="18" xfId="0" applyFont="1" applyFill="1" applyBorder="1" applyAlignment="1">
      <alignment horizontal="center" vertical="center" wrapText="1"/>
    </xf>
    <xf numFmtId="0" fontId="48" fillId="0" borderId="18" xfId="0" applyFont="1" applyFill="1" applyBorder="1" applyAlignment="1">
      <alignment horizontal="center" vertical="center" wrapText="1"/>
    </xf>
    <xf numFmtId="0" fontId="14" fillId="26" borderId="7" xfId="0" applyFont="1" applyFill="1" applyBorder="1" applyAlignment="1">
      <alignment horizontal="left" vertical="center" wrapText="1"/>
    </xf>
    <xf numFmtId="0" fontId="14" fillId="26" borderId="5" xfId="0" applyFont="1" applyFill="1" applyBorder="1" applyAlignment="1">
      <alignment horizontal="left" vertical="center" wrapText="1"/>
    </xf>
    <xf numFmtId="0" fontId="50" fillId="25" borderId="0" xfId="0" applyFont="1" applyFill="1" applyBorder="1" applyAlignment="1">
      <alignment horizontal="center" vertical="center" wrapText="1"/>
    </xf>
    <xf numFmtId="0" fontId="1" fillId="15" borderId="8" xfId="0" applyFont="1" applyFill="1" applyBorder="1" applyAlignment="1">
      <alignment horizontal="center" wrapText="1"/>
    </xf>
    <xf numFmtId="0" fontId="1" fillId="0" borderId="12" xfId="0" applyFont="1" applyBorder="1" applyAlignment="1">
      <alignment horizontal="center"/>
    </xf>
    <xf numFmtId="0" fontId="1" fillId="0" borderId="13" xfId="0" applyFont="1" applyBorder="1" applyAlignment="1">
      <alignment horizontal="center"/>
    </xf>
    <xf numFmtId="0" fontId="1" fillId="0" borderId="14" xfId="0" applyFont="1" applyBorder="1" applyAlignment="1">
      <alignment horizontal="center"/>
    </xf>
    <xf numFmtId="0" fontId="1" fillId="0" borderId="8" xfId="0" applyFont="1" applyBorder="1" applyAlignment="1">
      <alignment horizontal="center"/>
    </xf>
    <xf numFmtId="0" fontId="46" fillId="22" borderId="7" xfId="0" applyFont="1" applyFill="1" applyBorder="1" applyAlignment="1">
      <alignment horizontal="left" vertical="center" wrapText="1"/>
    </xf>
    <xf numFmtId="0" fontId="46" fillId="22" borderId="5" xfId="0" applyFont="1" applyFill="1" applyBorder="1" applyAlignment="1">
      <alignment horizontal="left" vertical="center" wrapText="1"/>
    </xf>
    <xf numFmtId="0" fontId="49" fillId="22" borderId="7" xfId="0" applyFont="1" applyFill="1" applyBorder="1" applyAlignment="1">
      <alignment horizontal="left" vertical="center" wrapText="1"/>
    </xf>
    <xf numFmtId="0" fontId="49" fillId="22" borderId="5" xfId="0" applyFont="1" applyFill="1" applyBorder="1" applyAlignment="1">
      <alignment horizontal="left" vertical="center" wrapText="1"/>
    </xf>
    <xf numFmtId="0" fontId="24" fillId="0" borderId="0" xfId="0" applyFont="1" applyFill="1" applyBorder="1" applyAlignment="1">
      <alignment horizontal="center" vertical="center" wrapText="1"/>
    </xf>
    <xf numFmtId="0" fontId="33" fillId="0" borderId="1" xfId="0" applyFont="1" applyBorder="1" applyAlignment="1">
      <alignment horizontal="center" vertical="center" wrapText="1"/>
    </xf>
    <xf numFmtId="0" fontId="33" fillId="0" borderId="6" xfId="0" applyFont="1" applyBorder="1" applyAlignment="1">
      <alignment horizontal="center" vertical="center" wrapText="1"/>
    </xf>
    <xf numFmtId="0" fontId="33" fillId="0" borderId="1" xfId="0" applyFont="1" applyFill="1" applyBorder="1" applyAlignment="1">
      <alignment horizontal="center" vertical="center" wrapText="1"/>
    </xf>
    <xf numFmtId="0" fontId="33" fillId="0" borderId="6" xfId="0" applyFont="1" applyFill="1" applyBorder="1" applyAlignment="1">
      <alignment horizontal="center" vertical="center" wrapText="1"/>
    </xf>
    <xf numFmtId="0" fontId="12" fillId="0" borderId="0" xfId="0" applyFont="1" applyAlignment="1" applyProtection="1">
      <alignment horizontal="left"/>
    </xf>
    <xf numFmtId="0" fontId="20" fillId="0" borderId="0" xfId="0" applyFont="1" applyAlignment="1" applyProtection="1">
      <alignment horizontal="center" vertical="center"/>
    </xf>
    <xf numFmtId="0" fontId="150" fillId="0" borderId="0" xfId="1" applyFont="1" applyAlignment="1" applyProtection="1">
      <alignment horizontal="center" vertical="center"/>
    </xf>
    <xf numFmtId="0" fontId="42" fillId="0" borderId="0" xfId="0" applyFont="1" applyAlignment="1" applyProtection="1">
      <alignment horizontal="center" vertical="center"/>
    </xf>
    <xf numFmtId="0" fontId="25" fillId="28" borderId="0" xfId="0" applyFont="1" applyFill="1" applyBorder="1" applyAlignment="1">
      <alignment horizontal="center" wrapText="1"/>
    </xf>
    <xf numFmtId="0" fontId="22" fillId="28" borderId="0" xfId="0" applyFont="1" applyFill="1" applyBorder="1" applyAlignment="1">
      <alignment horizontal="center" vertical="center" wrapText="1"/>
    </xf>
    <xf numFmtId="0" fontId="12" fillId="9" borderId="0" xfId="0" applyFont="1" applyFill="1" applyAlignment="1">
      <alignment horizontal="center" wrapText="1"/>
    </xf>
    <xf numFmtId="0" fontId="55" fillId="24" borderId="7" xfId="0" applyFont="1" applyFill="1" applyBorder="1" applyAlignment="1">
      <alignment horizontal="center" vertical="center" wrapText="1"/>
    </xf>
    <xf numFmtId="0" fontId="55" fillId="24" borderId="3" xfId="0" applyFont="1" applyFill="1" applyBorder="1" applyAlignment="1">
      <alignment horizontal="center" vertical="center" wrapText="1"/>
    </xf>
    <xf numFmtId="0" fontId="16" fillId="0" borderId="7" xfId="0" applyFont="1" applyBorder="1" applyAlignment="1">
      <alignment horizontal="center" vertical="center" wrapText="1"/>
    </xf>
    <xf numFmtId="0" fontId="16" fillId="0" borderId="3" xfId="0" applyFont="1" applyBorder="1" applyAlignment="1">
      <alignment horizontal="center" vertical="center" wrapText="1"/>
    </xf>
    <xf numFmtId="0" fontId="39" fillId="6" borderId="7" xfId="0" applyFont="1" applyFill="1" applyBorder="1" applyAlignment="1">
      <alignment horizontal="center" vertical="center" wrapText="1"/>
    </xf>
    <xf numFmtId="0" fontId="39" fillId="6" borderId="3" xfId="0" applyFont="1" applyFill="1" applyBorder="1" applyAlignment="1">
      <alignment horizontal="center" vertical="center" wrapText="1"/>
    </xf>
    <xf numFmtId="0" fontId="1" fillId="0" borderId="18" xfId="0" applyFont="1" applyBorder="1" applyAlignment="1">
      <alignment horizontal="center" vertical="center" wrapText="1"/>
    </xf>
    <xf numFmtId="0" fontId="1" fillId="4" borderId="18" xfId="0" applyFont="1" applyFill="1" applyBorder="1" applyAlignment="1">
      <alignment horizontal="center" vertical="center" wrapText="1"/>
    </xf>
    <xf numFmtId="0" fontId="1" fillId="4" borderId="7" xfId="0" applyFont="1" applyFill="1" applyBorder="1" applyAlignment="1">
      <alignment horizontal="center" vertical="center"/>
    </xf>
    <xf numFmtId="0" fontId="1" fillId="4" borderId="3" xfId="0" applyFont="1" applyFill="1" applyBorder="1" applyAlignment="1">
      <alignment horizontal="center" vertical="center"/>
    </xf>
    <xf numFmtId="0" fontId="15" fillId="9" borderId="0" xfId="0" applyFont="1" applyFill="1" applyBorder="1" applyAlignment="1">
      <alignment horizontal="center" vertical="top" wrapText="1"/>
    </xf>
    <xf numFmtId="0" fontId="30" fillId="9" borderId="0" xfId="0" applyFont="1" applyFill="1" applyBorder="1" applyAlignment="1">
      <alignment horizontal="center" vertical="top" wrapText="1"/>
    </xf>
    <xf numFmtId="0" fontId="39" fillId="0" borderId="1" xfId="0" applyFont="1" applyBorder="1" applyAlignment="1">
      <alignment vertical="center" wrapText="1"/>
    </xf>
    <xf numFmtId="0" fontId="39" fillId="0" borderId="6" xfId="0" applyFont="1" applyBorder="1" applyAlignment="1">
      <alignment vertical="center" wrapText="1"/>
    </xf>
    <xf numFmtId="0" fontId="39" fillId="0" borderId="2" xfId="0" applyFont="1" applyBorder="1" applyAlignment="1">
      <alignment vertical="center" wrapText="1"/>
    </xf>
    <xf numFmtId="0" fontId="39" fillId="2" borderId="7" xfId="0" applyFont="1" applyFill="1" applyBorder="1" applyAlignment="1">
      <alignment horizontal="center" vertical="center" wrapText="1"/>
    </xf>
    <xf numFmtId="0" fontId="39" fillId="2" borderId="5" xfId="0" applyFont="1" applyFill="1" applyBorder="1" applyAlignment="1">
      <alignment horizontal="center" vertical="center" wrapText="1"/>
    </xf>
    <xf numFmtId="0" fontId="39" fillId="2" borderId="3" xfId="0" applyFont="1" applyFill="1" applyBorder="1" applyAlignment="1">
      <alignment horizontal="center" vertical="center" wrapText="1"/>
    </xf>
    <xf numFmtId="0" fontId="39" fillId="10" borderId="7" xfId="0" applyFont="1" applyFill="1" applyBorder="1" applyAlignment="1">
      <alignment horizontal="center" vertical="center" wrapText="1"/>
    </xf>
    <xf numFmtId="0" fontId="39" fillId="10" borderId="5" xfId="0" applyFont="1" applyFill="1" applyBorder="1" applyAlignment="1">
      <alignment horizontal="center" vertical="center" wrapText="1"/>
    </xf>
    <xf numFmtId="0" fontId="39" fillId="10" borderId="3" xfId="0" applyFont="1" applyFill="1" applyBorder="1" applyAlignment="1">
      <alignment horizontal="center" vertical="center" wrapText="1"/>
    </xf>
    <xf numFmtId="0" fontId="39" fillId="11" borderId="7" xfId="0" applyFont="1" applyFill="1" applyBorder="1" applyAlignment="1">
      <alignment horizontal="center" vertical="center" wrapText="1"/>
    </xf>
    <xf numFmtId="0" fontId="39" fillId="11" borderId="3" xfId="0" applyFont="1" applyFill="1" applyBorder="1" applyAlignment="1">
      <alignment horizontal="center" vertical="center" wrapText="1"/>
    </xf>
    <xf numFmtId="0" fontId="30" fillId="4" borderId="0" xfId="0" applyFont="1" applyFill="1" applyBorder="1" applyAlignment="1" applyProtection="1">
      <alignment horizontal="center" vertical="top" wrapText="1"/>
      <protection locked="0"/>
    </xf>
    <xf numFmtId="0" fontId="24" fillId="0" borderId="0" xfId="0" applyFont="1" applyFill="1" applyBorder="1" applyAlignment="1" applyProtection="1">
      <alignment horizontal="right" vertical="center" wrapText="1"/>
    </xf>
    <xf numFmtId="0" fontId="24" fillId="0" borderId="0" xfId="0" applyFont="1" applyFill="1" applyBorder="1" applyAlignment="1" applyProtection="1">
      <alignment horizontal="left" vertical="center" wrapText="1"/>
    </xf>
    <xf numFmtId="1" fontId="12" fillId="14" borderId="43" xfId="0" applyNumberFormat="1" applyFont="1" applyFill="1" applyBorder="1" applyAlignment="1" applyProtection="1">
      <alignment horizontal="center"/>
    </xf>
    <xf numFmtId="1" fontId="12" fillId="14" borderId="0" xfId="0" applyNumberFormat="1" applyFont="1" applyFill="1" applyAlignment="1" applyProtection="1">
      <alignment horizontal="center"/>
    </xf>
    <xf numFmtId="1" fontId="12" fillId="15" borderId="43" xfId="0" applyNumberFormat="1" applyFont="1" applyFill="1" applyBorder="1" applyAlignment="1" applyProtection="1">
      <alignment horizontal="center"/>
    </xf>
    <xf numFmtId="1" fontId="12" fillId="15" borderId="0" xfId="0" applyNumberFormat="1" applyFont="1" applyFill="1" applyAlignment="1" applyProtection="1">
      <alignment horizontal="center"/>
    </xf>
    <xf numFmtId="0" fontId="12" fillId="0" borderId="11" xfId="0" applyFont="1" applyFill="1" applyBorder="1" applyAlignment="1" applyProtection="1">
      <alignment horizontal="center" vertical="center" wrapText="1"/>
    </xf>
    <xf numFmtId="0" fontId="12" fillId="0" borderId="39" xfId="0" applyFont="1" applyFill="1" applyBorder="1" applyAlignment="1" applyProtection="1">
      <alignment horizontal="center" vertical="center" wrapText="1"/>
    </xf>
    <xf numFmtId="0" fontId="12" fillId="0" borderId="19" xfId="0" applyFont="1" applyFill="1" applyBorder="1" applyAlignment="1" applyProtection="1">
      <alignment horizontal="center" vertical="center" wrapText="1"/>
    </xf>
    <xf numFmtId="170" fontId="12" fillId="14" borderId="0" xfId="0" applyNumberFormat="1" applyFont="1" applyFill="1" applyAlignment="1" applyProtection="1">
      <alignment horizontal="center"/>
    </xf>
    <xf numFmtId="170" fontId="12" fillId="15" borderId="0" xfId="0" applyNumberFormat="1" applyFont="1" applyFill="1" applyAlignment="1" applyProtection="1">
      <alignment horizontal="center"/>
    </xf>
    <xf numFmtId="0" fontId="31" fillId="0" borderId="0" xfId="0" applyFont="1" applyFill="1" applyAlignment="1" applyProtection="1">
      <alignment horizontal="center"/>
    </xf>
    <xf numFmtId="0" fontId="12" fillId="8" borderId="0" xfId="0" applyFont="1" applyFill="1" applyAlignment="1" applyProtection="1">
      <alignment horizontal="center" vertical="center" wrapText="1"/>
      <protection locked="0"/>
    </xf>
    <xf numFmtId="0" fontId="12" fillId="8" borderId="0" xfId="0" applyFont="1" applyFill="1" applyAlignment="1" applyProtection="1">
      <alignment horizontal="center" vertical="center" wrapText="1"/>
    </xf>
    <xf numFmtId="170" fontId="12" fillId="8" borderId="0" xfId="0" applyNumberFormat="1" applyFont="1" applyFill="1" applyAlignment="1" applyProtection="1">
      <alignment horizontal="center"/>
    </xf>
    <xf numFmtId="170" fontId="12" fillId="8" borderId="0" xfId="0" applyNumberFormat="1" applyFont="1" applyFill="1" applyAlignment="1" applyProtection="1">
      <alignment horizontal="center"/>
      <protection locked="0"/>
    </xf>
    <xf numFmtId="0" fontId="12" fillId="8" borderId="0" xfId="0" applyFont="1" applyFill="1" applyAlignment="1" applyProtection="1">
      <alignment horizontal="center" vertical="center"/>
      <protection locked="0"/>
    </xf>
    <xf numFmtId="0" fontId="12" fillId="0" borderId="11" xfId="0" applyFont="1" applyFill="1" applyBorder="1" applyAlignment="1" applyProtection="1">
      <alignment horizontal="center" vertical="center"/>
    </xf>
    <xf numFmtId="0" fontId="12" fillId="0" borderId="39" xfId="0" applyFont="1" applyFill="1" applyBorder="1" applyAlignment="1" applyProtection="1">
      <alignment horizontal="center" vertical="center"/>
    </xf>
    <xf numFmtId="0" fontId="12" fillId="0" borderId="19" xfId="0" applyFont="1" applyFill="1" applyBorder="1" applyAlignment="1" applyProtection="1">
      <alignment horizontal="center" vertical="center"/>
    </xf>
    <xf numFmtId="0" fontId="12" fillId="15" borderId="0" xfId="0" applyFont="1" applyFill="1" applyAlignment="1" applyProtection="1">
      <alignment horizontal="center" vertical="center"/>
    </xf>
    <xf numFmtId="0" fontId="12" fillId="14" borderId="0" xfId="0" applyFont="1" applyFill="1" applyAlignment="1" applyProtection="1">
      <alignment horizontal="center" vertical="center"/>
    </xf>
    <xf numFmtId="0" fontId="30" fillId="4" borderId="0" xfId="0" applyFont="1" applyFill="1" applyBorder="1" applyAlignment="1" applyProtection="1">
      <alignment horizontal="center" vertical="center" wrapText="1"/>
    </xf>
    <xf numFmtId="0" fontId="57" fillId="33" borderId="51" xfId="0" applyFont="1" applyFill="1" applyBorder="1" applyAlignment="1" applyProtection="1">
      <alignment horizontal="center" vertical="center" wrapText="1"/>
    </xf>
    <xf numFmtId="0" fontId="57" fillId="33" borderId="61" xfId="0" applyFont="1" applyFill="1" applyBorder="1" applyAlignment="1" applyProtection="1">
      <alignment horizontal="center" vertical="center" wrapText="1"/>
    </xf>
    <xf numFmtId="0" fontId="0" fillId="0" borderId="0" xfId="0" applyAlignment="1" applyProtection="1">
      <alignment horizontal="left" vertical="center" wrapText="1"/>
    </xf>
    <xf numFmtId="0" fontId="12" fillId="9" borderId="11" xfId="0" applyFont="1" applyFill="1" applyBorder="1" applyAlignment="1">
      <alignment horizontal="left" vertical="center" wrapText="1"/>
    </xf>
    <xf numFmtId="0" fontId="12" fillId="9" borderId="19" xfId="0" applyFont="1" applyFill="1" applyBorder="1" applyAlignment="1">
      <alignment horizontal="left" vertical="center" wrapText="1"/>
    </xf>
    <xf numFmtId="0" fontId="42" fillId="35" borderId="8" xfId="0" applyFont="1" applyFill="1" applyBorder="1" applyAlignment="1">
      <alignment horizontal="left" vertical="center"/>
    </xf>
    <xf numFmtId="0" fontId="29" fillId="9" borderId="0" xfId="0" applyFont="1" applyFill="1" applyBorder="1" applyAlignment="1">
      <alignment horizontal="center" vertical="center" wrapText="1"/>
    </xf>
    <xf numFmtId="0" fontId="15" fillId="9" borderId="0" xfId="0" applyFont="1" applyFill="1" applyBorder="1" applyAlignment="1">
      <alignment horizontal="right" vertical="top" wrapText="1"/>
    </xf>
    <xf numFmtId="0" fontId="15" fillId="9" borderId="36" xfId="0" applyFont="1" applyFill="1" applyBorder="1" applyAlignment="1">
      <alignment horizontal="center" vertical="top" wrapText="1"/>
    </xf>
    <xf numFmtId="0" fontId="70" fillId="9" borderId="0" xfId="0" applyFont="1" applyFill="1" applyBorder="1" applyAlignment="1">
      <alignment horizontal="left" vertical="top" wrapText="1"/>
    </xf>
    <xf numFmtId="0" fontId="68" fillId="26" borderId="12" xfId="0" applyFont="1" applyFill="1" applyBorder="1" applyAlignment="1">
      <alignment horizontal="center" vertical="center" wrapText="1"/>
    </xf>
    <xf numFmtId="0" fontId="68" fillId="26" borderId="13" xfId="0" applyFont="1" applyFill="1" applyBorder="1" applyAlignment="1">
      <alignment horizontal="center" vertical="center" wrapText="1"/>
    </xf>
    <xf numFmtId="0" fontId="68" fillId="26" borderId="14" xfId="0" applyFont="1" applyFill="1" applyBorder="1" applyAlignment="1">
      <alignment horizontal="center" vertical="center" wrapText="1"/>
    </xf>
    <xf numFmtId="0" fontId="76" fillId="37" borderId="54" xfId="0" applyFont="1" applyFill="1" applyBorder="1" applyAlignment="1">
      <alignment horizontal="left" vertical="center"/>
    </xf>
    <xf numFmtId="0" fontId="76" fillId="37" borderId="9" xfId="0" applyFont="1" applyFill="1" applyBorder="1" applyAlignment="1">
      <alignment horizontal="left" vertical="center"/>
    </xf>
    <xf numFmtId="0" fontId="1" fillId="34" borderId="12" xfId="0" applyFont="1" applyFill="1" applyBorder="1" applyAlignment="1">
      <alignment horizontal="left" vertical="center"/>
    </xf>
    <xf numFmtId="0" fontId="1" fillId="34" borderId="13" xfId="0" applyFont="1" applyFill="1" applyBorder="1" applyAlignment="1">
      <alignment horizontal="left" vertical="center"/>
    </xf>
    <xf numFmtId="0" fontId="1" fillId="34" borderId="14" xfId="0" applyFont="1" applyFill="1" applyBorder="1" applyAlignment="1">
      <alignment horizontal="left" vertical="center"/>
    </xf>
    <xf numFmtId="0" fontId="0" fillId="0" borderId="12" xfId="0" applyFont="1" applyFill="1" applyBorder="1" applyAlignment="1">
      <alignment horizontal="left" vertical="center" wrapText="1"/>
    </xf>
    <xf numFmtId="0" fontId="0" fillId="0" borderId="13" xfId="0" applyFont="1" applyFill="1" applyBorder="1" applyAlignment="1">
      <alignment horizontal="left" vertical="center" wrapText="1"/>
    </xf>
    <xf numFmtId="0" fontId="0" fillId="0" borderId="14" xfId="0" applyFont="1" applyFill="1" applyBorder="1" applyAlignment="1">
      <alignment horizontal="left" vertical="center" wrapText="1"/>
    </xf>
    <xf numFmtId="0" fontId="42" fillId="34" borderId="0" xfId="0" applyFont="1" applyFill="1" applyAlignment="1">
      <alignment horizontal="left" vertical="center"/>
    </xf>
    <xf numFmtId="15" fontId="22" fillId="34" borderId="12" xfId="0" applyNumberFormat="1" applyFont="1" applyFill="1" applyBorder="1" applyAlignment="1">
      <alignment horizontal="left" vertical="center"/>
    </xf>
    <xf numFmtId="0" fontId="22" fillId="34" borderId="14" xfId="0" applyFont="1" applyFill="1" applyBorder="1" applyAlignment="1">
      <alignment horizontal="left" vertical="center"/>
    </xf>
    <xf numFmtId="0" fontId="76" fillId="37" borderId="11" xfId="0" applyFont="1" applyFill="1" applyBorder="1" applyAlignment="1">
      <alignment horizontal="left" vertical="center"/>
    </xf>
    <xf numFmtId="0" fontId="76" fillId="37" borderId="19" xfId="0" applyFont="1" applyFill="1" applyBorder="1" applyAlignment="1">
      <alignment horizontal="left" vertical="center"/>
    </xf>
    <xf numFmtId="0" fontId="77" fillId="37" borderId="12" xfId="0" applyFont="1" applyFill="1" applyBorder="1" applyAlignment="1">
      <alignment horizontal="center" vertical="center"/>
    </xf>
    <xf numFmtId="0" fontId="77" fillId="37" borderId="13" xfId="0" applyFont="1" applyFill="1" applyBorder="1" applyAlignment="1">
      <alignment horizontal="center" vertical="center"/>
    </xf>
    <xf numFmtId="0" fontId="77" fillId="37" borderId="14" xfId="0" applyFont="1" applyFill="1" applyBorder="1" applyAlignment="1">
      <alignment horizontal="center" vertical="center"/>
    </xf>
    <xf numFmtId="0" fontId="71" fillId="9" borderId="0" xfId="0" applyFont="1" applyFill="1" applyBorder="1" applyAlignment="1">
      <alignment horizontal="left" vertical="top" wrapText="1"/>
    </xf>
    <xf numFmtId="0" fontId="0" fillId="0" borderId="12" xfId="0" applyFont="1" applyBorder="1" applyAlignment="1">
      <alignment horizontal="left" vertical="center" wrapText="1"/>
    </xf>
    <xf numFmtId="0" fontId="0" fillId="0" borderId="13" xfId="0" applyFont="1" applyBorder="1" applyAlignment="1">
      <alignment horizontal="left" vertical="center" wrapText="1"/>
    </xf>
    <xf numFmtId="0" fontId="0" fillId="0" borderId="14" xfId="0" applyFont="1" applyBorder="1" applyAlignment="1">
      <alignment horizontal="left" vertical="center" wrapText="1"/>
    </xf>
    <xf numFmtId="9" fontId="0" fillId="0" borderId="12" xfId="2" applyFont="1" applyFill="1" applyBorder="1" applyAlignment="1">
      <alignment horizontal="left" vertical="center" wrapText="1"/>
    </xf>
    <xf numFmtId="9" fontId="0" fillId="0" borderId="13" xfId="2" applyFont="1" applyFill="1" applyBorder="1" applyAlignment="1">
      <alignment horizontal="left" vertical="center" wrapText="1"/>
    </xf>
    <xf numFmtId="9" fontId="0" fillId="0" borderId="14" xfId="2" applyFont="1" applyFill="1" applyBorder="1" applyAlignment="1">
      <alignment horizontal="left" vertical="center" wrapText="1"/>
    </xf>
    <xf numFmtId="0" fontId="79" fillId="38" borderId="52" xfId="0" applyFont="1" applyFill="1" applyBorder="1" applyAlignment="1">
      <alignment horizontal="left" vertical="center" wrapText="1"/>
    </xf>
    <xf numFmtId="0" fontId="79" fillId="38" borderId="53" xfId="0" applyFont="1" applyFill="1" applyBorder="1" applyAlignment="1">
      <alignment horizontal="left" vertical="center" wrapText="1"/>
    </xf>
    <xf numFmtId="0" fontId="79" fillId="38" borderId="45" xfId="0" applyFont="1" applyFill="1" applyBorder="1" applyAlignment="1">
      <alignment horizontal="left" vertical="center" wrapText="1"/>
    </xf>
    <xf numFmtId="0" fontId="79" fillId="38" borderId="43" xfId="0" applyFont="1" applyFill="1" applyBorder="1" applyAlignment="1">
      <alignment horizontal="left" vertical="center" wrapText="1"/>
    </xf>
    <xf numFmtId="0" fontId="79" fillId="38" borderId="0" xfId="0" applyFont="1" applyFill="1" applyBorder="1" applyAlignment="1">
      <alignment horizontal="left" vertical="center" wrapText="1"/>
    </xf>
    <xf numFmtId="0" fontId="79" fillId="38" borderId="44" xfId="0" applyFont="1" applyFill="1" applyBorder="1" applyAlignment="1">
      <alignment horizontal="left" vertical="center" wrapText="1"/>
    </xf>
    <xf numFmtId="0" fontId="79" fillId="38" borderId="54" xfId="0" applyFont="1" applyFill="1" applyBorder="1" applyAlignment="1">
      <alignment horizontal="left" vertical="center" wrapText="1"/>
    </xf>
    <xf numFmtId="0" fontId="79" fillId="38" borderId="9" xfId="0" applyFont="1" applyFill="1" applyBorder="1" applyAlignment="1">
      <alignment horizontal="left" vertical="center" wrapText="1"/>
    </xf>
    <xf numFmtId="0" fontId="79" fillId="38" borderId="40" xfId="0" applyFont="1" applyFill="1" applyBorder="1" applyAlignment="1">
      <alignment horizontal="left" vertical="center" wrapText="1"/>
    </xf>
    <xf numFmtId="0" fontId="30" fillId="9" borderId="0" xfId="0" applyFont="1" applyFill="1" applyBorder="1" applyAlignment="1" applyProtection="1">
      <alignment horizontal="center" vertical="top" wrapText="1"/>
    </xf>
    <xf numFmtId="0" fontId="15" fillId="9" borderId="0" xfId="0" applyFont="1" applyFill="1" applyBorder="1" applyAlignment="1" applyProtection="1">
      <alignment horizontal="center" vertical="top" wrapText="1"/>
    </xf>
    <xf numFmtId="0" fontId="14" fillId="9" borderId="0" xfId="0" applyFont="1" applyFill="1" applyAlignment="1" applyProtection="1">
      <alignment horizontal="center"/>
    </xf>
    <xf numFmtId="0" fontId="29" fillId="9" borderId="0" xfId="0" applyFont="1" applyFill="1" applyBorder="1" applyAlignment="1" applyProtection="1">
      <alignment horizontal="center" vertical="top" wrapText="1"/>
    </xf>
    <xf numFmtId="0" fontId="42" fillId="17" borderId="11" xfId="0" applyFont="1" applyFill="1" applyBorder="1" applyAlignment="1">
      <alignment horizontal="center" vertical="center" wrapText="1"/>
    </xf>
    <xf numFmtId="0" fontId="42" fillId="17" borderId="19" xfId="0" applyFont="1" applyFill="1" applyBorder="1" applyAlignment="1">
      <alignment horizontal="center" vertical="center" wrapText="1"/>
    </xf>
    <xf numFmtId="0" fontId="42" fillId="17" borderId="52" xfId="0" applyFont="1" applyFill="1" applyBorder="1" applyAlignment="1">
      <alignment horizontal="center" vertical="center" wrapText="1"/>
    </xf>
    <xf numFmtId="0" fontId="42" fillId="17" borderId="54" xfId="0" applyFont="1" applyFill="1" applyBorder="1" applyAlignment="1">
      <alignment horizontal="center" vertical="center" wrapText="1"/>
    </xf>
    <xf numFmtId="0" fontId="6" fillId="6" borderId="11" xfId="0" applyFont="1" applyFill="1" applyBorder="1" applyAlignment="1" applyProtection="1">
      <alignment horizontal="center" vertical="center" wrapText="1"/>
    </xf>
    <xf numFmtId="0" fontId="6" fillId="6" borderId="19" xfId="0" applyFont="1" applyFill="1" applyBorder="1" applyAlignment="1" applyProtection="1">
      <alignment horizontal="center" vertical="center" wrapText="1"/>
    </xf>
    <xf numFmtId="0" fontId="3" fillId="9" borderId="0" xfId="0" applyFont="1" applyFill="1" applyBorder="1" applyAlignment="1" applyProtection="1">
      <alignment horizontal="left" vertical="top" wrapText="1"/>
    </xf>
    <xf numFmtId="0" fontId="13" fillId="9" borderId="0" xfId="0" applyFont="1" applyFill="1" applyAlignment="1" applyProtection="1">
      <alignment horizontal="left" vertical="top" wrapText="1"/>
    </xf>
    <xf numFmtId="0" fontId="3" fillId="0" borderId="15" xfId="0" applyFont="1" applyFill="1" applyBorder="1" applyAlignment="1" applyProtection="1">
      <alignment horizontal="left" wrapText="1"/>
    </xf>
    <xf numFmtId="0" fontId="3" fillId="0" borderId="16" xfId="0" applyFont="1" applyFill="1" applyBorder="1" applyAlignment="1" applyProtection="1">
      <alignment horizontal="left" wrapText="1"/>
    </xf>
    <xf numFmtId="0" fontId="3" fillId="0" borderId="17" xfId="0" applyFont="1" applyFill="1" applyBorder="1" applyAlignment="1" applyProtection="1">
      <alignment horizontal="left" wrapText="1"/>
    </xf>
    <xf numFmtId="0" fontId="7" fillId="5" borderId="0" xfId="0" applyFont="1" applyFill="1" applyBorder="1" applyAlignment="1" applyProtection="1">
      <alignment horizontal="center"/>
    </xf>
    <xf numFmtId="0" fontId="3" fillId="0" borderId="15" xfId="0" applyFont="1" applyFill="1" applyBorder="1" applyAlignment="1" applyProtection="1">
      <alignment horizontal="center" wrapText="1"/>
    </xf>
    <xf numFmtId="0" fontId="3" fillId="0" borderId="16" xfId="0" applyFont="1" applyFill="1" applyBorder="1" applyAlignment="1" applyProtection="1">
      <alignment horizontal="center" wrapText="1"/>
    </xf>
    <xf numFmtId="0" fontId="3" fillId="0" borderId="17" xfId="0" applyFont="1" applyFill="1" applyBorder="1" applyAlignment="1" applyProtection="1">
      <alignment horizontal="center" wrapText="1"/>
    </xf>
    <xf numFmtId="0" fontId="3" fillId="0" borderId="15" xfId="0" applyFont="1" applyFill="1" applyBorder="1" applyAlignment="1" applyProtection="1">
      <alignment horizontal="center" vertical="top" wrapText="1"/>
    </xf>
    <xf numFmtId="0" fontId="3" fillId="0" borderId="16" xfId="0" applyFont="1" applyFill="1" applyBorder="1" applyAlignment="1" applyProtection="1">
      <alignment horizontal="center" vertical="top" wrapText="1"/>
    </xf>
    <xf numFmtId="0" fontId="3" fillId="0" borderId="17" xfId="0" applyFont="1" applyFill="1" applyBorder="1" applyAlignment="1" applyProtection="1">
      <alignment horizontal="center" vertical="top" wrapText="1"/>
    </xf>
    <xf numFmtId="0" fontId="3" fillId="0" borderId="15" xfId="0" applyFont="1" applyFill="1" applyBorder="1" applyAlignment="1" applyProtection="1">
      <alignment horizontal="center" vertical="center" wrapText="1"/>
    </xf>
    <xf numFmtId="0" fontId="3" fillId="0" borderId="16" xfId="0" applyFont="1" applyFill="1" applyBorder="1" applyAlignment="1" applyProtection="1">
      <alignment horizontal="center" vertical="center" wrapText="1"/>
    </xf>
    <xf numFmtId="0" fontId="3" fillId="0" borderId="17" xfId="0" applyFont="1" applyFill="1" applyBorder="1" applyAlignment="1" applyProtection="1">
      <alignment horizontal="center" vertical="center" wrapText="1"/>
    </xf>
    <xf numFmtId="0" fontId="42" fillId="17" borderId="11" xfId="0" applyFont="1" applyFill="1" applyBorder="1" applyAlignment="1" applyProtection="1">
      <alignment horizontal="center" vertical="center" wrapText="1"/>
    </xf>
    <xf numFmtId="0" fontId="42" fillId="17" borderId="19" xfId="0" applyFont="1" applyFill="1" applyBorder="1" applyAlignment="1" applyProtection="1">
      <alignment horizontal="center" vertical="center" wrapText="1"/>
    </xf>
    <xf numFmtId="0" fontId="42" fillId="17" borderId="52" xfId="0" applyFont="1" applyFill="1" applyBorder="1" applyAlignment="1" applyProtection="1">
      <alignment horizontal="center" vertical="center" wrapText="1"/>
    </xf>
    <xf numFmtId="0" fontId="42" fillId="17" borderId="54" xfId="0" applyFont="1" applyFill="1" applyBorder="1" applyAlignment="1" applyProtection="1">
      <alignment horizontal="center" vertical="center" wrapText="1"/>
    </xf>
    <xf numFmtId="0" fontId="3" fillId="6" borderId="15" xfId="0" applyFont="1" applyFill="1" applyBorder="1" applyAlignment="1" applyProtection="1">
      <alignment horizontal="center" vertical="center" wrapText="1"/>
    </xf>
    <xf numFmtId="0" fontId="3" fillId="6" borderId="16" xfId="0" applyFont="1" applyFill="1" applyBorder="1" applyAlignment="1" applyProtection="1">
      <alignment horizontal="center" vertical="center" wrapText="1"/>
    </xf>
    <xf numFmtId="0" fontId="3" fillId="6" borderId="17" xfId="0" applyFont="1" applyFill="1" applyBorder="1" applyAlignment="1" applyProtection="1">
      <alignment horizontal="center" vertical="center" wrapText="1"/>
    </xf>
    <xf numFmtId="0" fontId="3" fillId="6" borderId="38" xfId="0" applyFont="1" applyFill="1" applyBorder="1" applyAlignment="1">
      <alignment horizontal="center" vertical="center" wrapText="1"/>
    </xf>
    <xf numFmtId="0" fontId="13" fillId="4" borderId="0" xfId="0" applyFont="1" applyFill="1" applyAlignment="1">
      <alignment horizontal="left" vertical="center" wrapText="1"/>
    </xf>
    <xf numFmtId="0" fontId="8" fillId="4" borderId="0" xfId="0" applyFont="1" applyFill="1" applyAlignment="1">
      <alignment horizontal="left" vertical="top" wrapText="1"/>
    </xf>
    <xf numFmtId="0" fontId="5" fillId="4" borderId="0" xfId="0" applyFont="1" applyFill="1" applyBorder="1" applyAlignment="1">
      <alignment horizontal="left" vertical="center" wrapText="1"/>
    </xf>
    <xf numFmtId="0" fontId="5" fillId="4" borderId="0" xfId="0" applyFont="1" applyFill="1" applyBorder="1" applyAlignment="1">
      <alignment horizontal="left" vertical="top" wrapText="1"/>
    </xf>
    <xf numFmtId="0" fontId="10" fillId="4" borderId="0" xfId="0" applyFont="1" applyFill="1" applyAlignment="1">
      <alignment horizontal="center"/>
    </xf>
    <xf numFmtId="0" fontId="3" fillId="0" borderId="38" xfId="0" applyFont="1" applyFill="1" applyBorder="1" applyAlignment="1">
      <alignment horizontal="center" vertical="center" wrapText="1"/>
    </xf>
    <xf numFmtId="0" fontId="3" fillId="0" borderId="15" xfId="0" applyFont="1" applyFill="1" applyBorder="1" applyAlignment="1">
      <alignment horizontal="center" vertical="center" wrapText="1"/>
    </xf>
    <xf numFmtId="0" fontId="3" fillId="0" borderId="16" xfId="0" applyFont="1" applyFill="1" applyBorder="1" applyAlignment="1">
      <alignment horizontal="center" vertical="center" wrapText="1"/>
    </xf>
    <xf numFmtId="0" fontId="3" fillId="0" borderId="17" xfId="0" applyFont="1" applyFill="1" applyBorder="1" applyAlignment="1">
      <alignment horizontal="center" vertical="center" wrapText="1"/>
    </xf>
    <xf numFmtId="0" fontId="3" fillId="6" borderId="15" xfId="0" applyFont="1" applyFill="1" applyBorder="1" applyAlignment="1">
      <alignment horizontal="center" vertical="center" wrapText="1"/>
    </xf>
    <xf numFmtId="0" fontId="3" fillId="6" borderId="16" xfId="0" applyFont="1" applyFill="1" applyBorder="1" applyAlignment="1">
      <alignment horizontal="center" vertical="center" wrapText="1"/>
    </xf>
    <xf numFmtId="0" fontId="3" fillId="6" borderId="17" xfId="0" applyFont="1" applyFill="1" applyBorder="1" applyAlignment="1">
      <alignment horizontal="center" vertical="center" wrapText="1"/>
    </xf>
    <xf numFmtId="0" fontId="136" fillId="47" borderId="7" xfId="0" applyFont="1" applyFill="1" applyBorder="1" applyAlignment="1">
      <alignment horizontal="center" vertical="center" wrapText="1"/>
    </xf>
    <xf numFmtId="0" fontId="136" fillId="47" borderId="5" xfId="0" applyFont="1" applyFill="1" applyBorder="1" applyAlignment="1">
      <alignment horizontal="center" vertical="center" wrapText="1"/>
    </xf>
    <xf numFmtId="0" fontId="136" fillId="47" borderId="3" xfId="0" applyFont="1" applyFill="1" applyBorder="1" applyAlignment="1">
      <alignment horizontal="center" vertical="center"/>
    </xf>
    <xf numFmtId="0" fontId="136" fillId="47" borderId="0" xfId="0" applyFont="1" applyFill="1" applyBorder="1" applyAlignment="1">
      <alignment horizontal="center" vertical="center"/>
    </xf>
    <xf numFmtId="0" fontId="135" fillId="48" borderId="34" xfId="0" applyFont="1" applyFill="1" applyBorder="1" applyAlignment="1">
      <alignment horizontal="center" vertical="center" wrapText="1"/>
    </xf>
    <xf numFmtId="0" fontId="135" fillId="48" borderId="5" xfId="0" applyFont="1" applyFill="1" applyBorder="1" applyAlignment="1">
      <alignment horizontal="center" vertical="center" wrapText="1"/>
    </xf>
    <xf numFmtId="0" fontId="135" fillId="48" borderId="33" xfId="0" applyFont="1" applyFill="1" applyBorder="1" applyAlignment="1">
      <alignment horizontal="center" vertical="center" wrapText="1"/>
    </xf>
    <xf numFmtId="0" fontId="136" fillId="47" borderId="3" xfId="0" applyFont="1" applyFill="1" applyBorder="1" applyAlignment="1">
      <alignment horizontal="center" vertical="center" wrapText="1"/>
    </xf>
    <xf numFmtId="0" fontId="135" fillId="48" borderId="42" xfId="0" applyFont="1" applyFill="1" applyBorder="1" applyAlignment="1">
      <alignment horizontal="center" vertical="center"/>
    </xf>
    <xf numFmtId="0" fontId="135" fillId="48" borderId="120" xfId="0" applyFont="1" applyFill="1" applyBorder="1" applyAlignment="1">
      <alignment horizontal="center" vertical="center"/>
    </xf>
    <xf numFmtId="0" fontId="135" fillId="48" borderId="97" xfId="0" applyFont="1" applyFill="1" applyBorder="1" applyAlignment="1">
      <alignment horizontal="center" vertical="center"/>
    </xf>
    <xf numFmtId="0" fontId="136" fillId="47" borderId="5" xfId="0" applyFont="1" applyFill="1" applyBorder="1" applyAlignment="1">
      <alignment horizontal="center" vertical="center"/>
    </xf>
    <xf numFmtId="0" fontId="136" fillId="47" borderId="7" xfId="0" applyFont="1" applyFill="1" applyBorder="1" applyAlignment="1">
      <alignment horizontal="center" vertical="center"/>
    </xf>
    <xf numFmtId="0" fontId="12" fillId="0" borderId="0" xfId="0" applyFont="1" applyBorder="1" applyAlignment="1">
      <alignment horizontal="center" vertical="center"/>
    </xf>
    <xf numFmtId="0" fontId="138" fillId="47" borderId="7" xfId="0" applyFont="1" applyFill="1" applyBorder="1" applyAlignment="1">
      <alignment horizontal="center" vertical="center" wrapText="1"/>
    </xf>
    <xf numFmtId="0" fontId="138" fillId="47" borderId="5" xfId="0" applyFont="1" applyFill="1" applyBorder="1" applyAlignment="1">
      <alignment horizontal="center" vertical="center"/>
    </xf>
    <xf numFmtId="0" fontId="138" fillId="47" borderId="5" xfId="0" applyFont="1" applyFill="1" applyBorder="1" applyAlignment="1">
      <alignment horizontal="center" vertical="center" wrapText="1"/>
    </xf>
    <xf numFmtId="0" fontId="138" fillId="47" borderId="3" xfId="0" applyFont="1" applyFill="1" applyBorder="1" applyAlignment="1">
      <alignment horizontal="center" vertical="center"/>
    </xf>
    <xf numFmtId="0" fontId="136" fillId="47" borderId="32" xfId="0" applyFont="1" applyFill="1" applyBorder="1" applyAlignment="1">
      <alignment horizontal="center" vertical="center"/>
    </xf>
    <xf numFmtId="0" fontId="136" fillId="47" borderId="37" xfId="0" applyFont="1" applyFill="1" applyBorder="1" applyAlignment="1">
      <alignment horizontal="center" vertical="center"/>
    </xf>
    <xf numFmtId="0" fontId="136" fillId="47" borderId="21" xfId="0" applyFont="1" applyFill="1" applyBorder="1" applyAlignment="1">
      <alignment horizontal="center" vertical="center"/>
    </xf>
    <xf numFmtId="0" fontId="135" fillId="48" borderId="37" xfId="0" applyFont="1" applyFill="1" applyBorder="1" applyAlignment="1">
      <alignment horizontal="center" vertical="center" wrapText="1"/>
    </xf>
    <xf numFmtId="0" fontId="135" fillId="48" borderId="21" xfId="0" applyFont="1" applyFill="1" applyBorder="1" applyAlignment="1">
      <alignment horizontal="center" vertical="center" wrapText="1"/>
    </xf>
    <xf numFmtId="0" fontId="135" fillId="48" borderId="80" xfId="0" applyFont="1" applyFill="1" applyBorder="1" applyAlignment="1">
      <alignment horizontal="center" vertical="center" wrapText="1"/>
    </xf>
    <xf numFmtId="0" fontId="135" fillId="48" borderId="99" xfId="0" applyFont="1" applyFill="1" applyBorder="1" applyAlignment="1">
      <alignment horizontal="center" vertical="center" wrapText="1"/>
    </xf>
    <xf numFmtId="0" fontId="135" fillId="48" borderId="81" xfId="0" applyFont="1" applyFill="1" applyBorder="1" applyAlignment="1">
      <alignment horizontal="center" vertical="center" wrapText="1"/>
    </xf>
    <xf numFmtId="0" fontId="135" fillId="48" borderId="7" xfId="0" applyFont="1" applyFill="1" applyBorder="1" applyAlignment="1">
      <alignment horizontal="center" vertical="center" wrapText="1"/>
    </xf>
    <xf numFmtId="0" fontId="135" fillId="48" borderId="98" xfId="0" applyFont="1" applyFill="1" applyBorder="1" applyAlignment="1">
      <alignment horizontal="center" vertical="center"/>
    </xf>
    <xf numFmtId="0" fontId="136" fillId="49" borderId="37" xfId="0" applyFont="1" applyFill="1" applyBorder="1" applyAlignment="1">
      <alignment horizontal="center" wrapText="1"/>
    </xf>
    <xf numFmtId="0" fontId="136" fillId="49" borderId="21" xfId="0" applyFont="1" applyFill="1" applyBorder="1" applyAlignment="1">
      <alignment horizontal="center" wrapText="1"/>
    </xf>
    <xf numFmtId="0" fontId="136" fillId="49" borderId="48" xfId="0" applyFont="1" applyFill="1" applyBorder="1" applyAlignment="1">
      <alignment horizontal="center" wrapText="1"/>
    </xf>
    <xf numFmtId="0" fontId="136" fillId="49" borderId="4" xfId="0" applyFont="1" applyFill="1" applyBorder="1" applyAlignment="1">
      <alignment horizontal="center" wrapText="1"/>
    </xf>
    <xf numFmtId="0" fontId="136" fillId="21" borderId="8" xfId="0" applyFont="1" applyFill="1" applyBorder="1" applyAlignment="1">
      <alignment horizontal="center" vertical="center" wrapText="1"/>
    </xf>
    <xf numFmtId="0" fontId="159" fillId="0" borderId="0" xfId="0" applyFont="1" applyFill="1" applyAlignment="1">
      <alignment horizontal="center" vertical="center"/>
    </xf>
    <xf numFmtId="0" fontId="159" fillId="0" borderId="0" xfId="0" applyFont="1" applyFill="1" applyBorder="1" applyAlignment="1">
      <alignment horizontal="center" vertical="center" wrapText="1"/>
    </xf>
    <xf numFmtId="0" fontId="141" fillId="0" borderId="0" xfId="0" applyFont="1" applyFill="1" applyAlignment="1">
      <alignment horizontal="center" wrapText="1"/>
    </xf>
    <xf numFmtId="0" fontId="126" fillId="0" borderId="0" xfId="0" applyFont="1" applyFill="1" applyAlignment="1">
      <alignment horizontal="right" vertical="center" wrapText="1"/>
    </xf>
    <xf numFmtId="0" fontId="126" fillId="0" borderId="0" xfId="0" applyFont="1" applyFill="1" applyBorder="1" applyAlignment="1">
      <alignment horizontal="right" vertical="center" wrapText="1"/>
    </xf>
    <xf numFmtId="0" fontId="126" fillId="0" borderId="123" xfId="0" applyFont="1" applyFill="1" applyBorder="1" applyAlignment="1">
      <alignment horizontal="center" vertical="center" wrapText="1"/>
    </xf>
    <xf numFmtId="0" fontId="160" fillId="0" borderId="127" xfId="0" applyFont="1" applyFill="1" applyBorder="1" applyAlignment="1">
      <alignment horizontal="center" vertical="center" wrapText="1"/>
    </xf>
    <xf numFmtId="0" fontId="160" fillId="0" borderId="128" xfId="0" applyFont="1" applyFill="1" applyBorder="1" applyAlignment="1">
      <alignment horizontal="center" vertical="center" wrapText="1"/>
    </xf>
    <xf numFmtId="0" fontId="126" fillId="0" borderId="122" xfId="0" applyFont="1" applyFill="1" applyBorder="1" applyAlignment="1">
      <alignment horizontal="right" vertical="center" wrapText="1"/>
    </xf>
    <xf numFmtId="0" fontId="126" fillId="0" borderId="124" xfId="0" applyFont="1" applyFill="1" applyBorder="1" applyAlignment="1">
      <alignment horizontal="center" vertical="center" wrapText="1"/>
    </xf>
    <xf numFmtId="0" fontId="126" fillId="0" borderId="121" xfId="0" applyFont="1" applyFill="1" applyBorder="1" applyAlignment="1">
      <alignment horizontal="center" vertical="center" wrapText="1"/>
    </xf>
    <xf numFmtId="0" fontId="124" fillId="0" borderId="0" xfId="1" applyFont="1" applyFill="1" applyBorder="1" applyAlignment="1">
      <alignment horizontal="center" vertical="center" wrapText="1"/>
    </xf>
    <xf numFmtId="0" fontId="125" fillId="0" borderId="0" xfId="1" applyFont="1" applyFill="1" applyBorder="1" applyAlignment="1">
      <alignment horizontal="center" vertical="center" wrapText="1"/>
    </xf>
    <xf numFmtId="0" fontId="60" fillId="0" borderId="0" xfId="0" applyFont="1" applyFill="1" applyAlignment="1">
      <alignment horizontal="center" vertical="top" wrapText="1"/>
    </xf>
    <xf numFmtId="0" fontId="119" fillId="0" borderId="0" xfId="1" applyFont="1" applyFill="1" applyBorder="1" applyAlignment="1">
      <alignment horizontal="center" vertical="center" wrapText="1"/>
    </xf>
    <xf numFmtId="0" fontId="121" fillId="0" borderId="0" xfId="1" applyFont="1" applyFill="1" applyBorder="1" applyAlignment="1">
      <alignment horizontal="center" vertical="center" wrapText="1"/>
    </xf>
    <xf numFmtId="0" fontId="122" fillId="0" borderId="0" xfId="1" applyFont="1" applyFill="1" applyBorder="1" applyAlignment="1">
      <alignment horizontal="center" vertical="center" wrapText="1"/>
    </xf>
    <xf numFmtId="0" fontId="123" fillId="0" borderId="0" xfId="1" applyFont="1" applyFill="1" applyBorder="1" applyAlignment="1">
      <alignment horizontal="center" vertical="center" wrapText="1"/>
    </xf>
    <xf numFmtId="0" fontId="120" fillId="0" borderId="0" xfId="1" applyFont="1" applyFill="1" applyBorder="1" applyAlignment="1">
      <alignment horizontal="center" vertical="center" wrapText="1"/>
    </xf>
    <xf numFmtId="0" fontId="162" fillId="9" borderId="0" xfId="0" applyFont="1" applyFill="1" applyAlignment="1">
      <alignment horizontal="center"/>
    </xf>
    <xf numFmtId="0" fontId="163" fillId="9" borderId="0" xfId="1" applyFont="1" applyFill="1" applyBorder="1" applyAlignment="1">
      <alignment horizontal="center" vertical="center" wrapText="1"/>
    </xf>
    <xf numFmtId="0" fontId="49" fillId="9" borderId="0" xfId="0" applyFont="1" applyFill="1" applyBorder="1" applyAlignment="1">
      <alignment horizontal="center" vertical="center" wrapText="1"/>
    </xf>
    <xf numFmtId="0" fontId="117" fillId="9" borderId="0" xfId="0" applyFont="1" applyFill="1" applyBorder="1" applyAlignment="1">
      <alignment horizontal="center" wrapText="1"/>
    </xf>
    <xf numFmtId="0" fontId="156" fillId="9" borderId="0" xfId="0" applyFont="1" applyFill="1" applyBorder="1" applyAlignment="1">
      <alignment horizontal="center" vertical="center" wrapText="1"/>
    </xf>
    <xf numFmtId="0" fontId="41" fillId="9" borderId="0" xfId="0" applyFont="1" applyFill="1" applyAlignment="1">
      <alignment horizontal="center"/>
    </xf>
    <xf numFmtId="0" fontId="161" fillId="9" borderId="0" xfId="0" applyFont="1" applyFill="1" applyAlignment="1">
      <alignment horizontal="center"/>
    </xf>
    <xf numFmtId="0" fontId="147" fillId="9" borderId="0" xfId="0" applyFont="1" applyFill="1" applyAlignment="1">
      <alignment horizontal="center"/>
    </xf>
    <xf numFmtId="0" fontId="51" fillId="9" borderId="0" xfId="0" applyFont="1" applyFill="1" applyAlignment="1">
      <alignment horizontal="left"/>
    </xf>
    <xf numFmtId="0" fontId="83" fillId="41" borderId="8" xfId="0" applyFont="1" applyFill="1" applyBorder="1" applyAlignment="1">
      <alignment horizontal="center" vertical="center" textRotation="90" wrapText="1"/>
    </xf>
    <xf numFmtId="0" fontId="86" fillId="42" borderId="8" xfId="0" applyFont="1" applyFill="1" applyBorder="1" applyAlignment="1">
      <alignment horizontal="center" vertical="center"/>
    </xf>
    <xf numFmtId="0" fontId="83" fillId="41" borderId="11" xfId="0" applyFont="1" applyFill="1" applyBorder="1" applyAlignment="1">
      <alignment horizontal="center" vertical="center" textRotation="90" wrapText="1"/>
    </xf>
    <xf numFmtId="0" fontId="83" fillId="41" borderId="39" xfId="0" applyFont="1" applyFill="1" applyBorder="1" applyAlignment="1">
      <alignment horizontal="center" vertical="center" textRotation="90" wrapText="1"/>
    </xf>
    <xf numFmtId="0" fontId="83" fillId="41" borderId="19" xfId="0" applyFont="1" applyFill="1" applyBorder="1" applyAlignment="1">
      <alignment horizontal="center" vertical="center" textRotation="90" wrapText="1"/>
    </xf>
    <xf numFmtId="0" fontId="84" fillId="0" borderId="8" xfId="0" applyFont="1" applyFill="1" applyBorder="1" applyAlignment="1">
      <alignment horizontal="left" vertical="center" wrapText="1"/>
    </xf>
    <xf numFmtId="0" fontId="80" fillId="0" borderId="11" xfId="0" applyFont="1" applyFill="1" applyBorder="1" applyAlignment="1">
      <alignment vertical="center" wrapText="1"/>
    </xf>
    <xf numFmtId="0" fontId="80" fillId="0" borderId="19" xfId="0" applyFont="1" applyFill="1" applyBorder="1" applyAlignment="1">
      <alignment vertical="center" wrapText="1"/>
    </xf>
    <xf numFmtId="0" fontId="80" fillId="0" borderId="8" xfId="0" applyFont="1" applyFill="1" applyBorder="1" applyAlignment="1">
      <alignment horizontal="left" vertical="center" wrapText="1"/>
    </xf>
    <xf numFmtId="0" fontId="87" fillId="17" borderId="8" xfId="0" applyFont="1" applyFill="1" applyBorder="1" applyAlignment="1">
      <alignment horizontal="left" vertical="center" wrapText="1"/>
    </xf>
    <xf numFmtId="0" fontId="88" fillId="42" borderId="11" xfId="0" applyFont="1" applyFill="1" applyBorder="1" applyAlignment="1">
      <alignment horizontal="center" vertical="center"/>
    </xf>
    <xf numFmtId="0" fontId="88" fillId="42" borderId="19" xfId="0" applyFont="1" applyFill="1" applyBorder="1" applyAlignment="1">
      <alignment horizontal="center" vertical="center"/>
    </xf>
    <xf numFmtId="0" fontId="84" fillId="0" borderId="11" xfId="0" applyFont="1" applyFill="1" applyBorder="1" applyAlignment="1">
      <alignment horizontal="left" vertical="center" wrapText="1"/>
    </xf>
    <xf numFmtId="0" fontId="84" fillId="0" borderId="39" xfId="0" applyFont="1" applyFill="1" applyBorder="1" applyAlignment="1">
      <alignment horizontal="left" vertical="center" wrapText="1"/>
    </xf>
    <xf numFmtId="0" fontId="84" fillId="0" borderId="19" xfId="0" applyFont="1" applyFill="1" applyBorder="1" applyAlignment="1">
      <alignment horizontal="left" vertical="center" wrapText="1"/>
    </xf>
    <xf numFmtId="0" fontId="80" fillId="0" borderId="11" xfId="0" applyFont="1" applyFill="1" applyBorder="1" applyAlignment="1">
      <alignment horizontal="left" vertical="center" wrapText="1"/>
    </xf>
    <xf numFmtId="0" fontId="80" fillId="0" borderId="39" xfId="0" applyFont="1" applyFill="1" applyBorder="1" applyAlignment="1">
      <alignment horizontal="left" vertical="center" wrapText="1"/>
    </xf>
    <xf numFmtId="0" fontId="80" fillId="0" borderId="19" xfId="0" applyFont="1" applyFill="1" applyBorder="1" applyAlignment="1">
      <alignment horizontal="left" vertical="center" wrapText="1"/>
    </xf>
    <xf numFmtId="0" fontId="87" fillId="17" borderId="11" xfId="0" applyFont="1" applyFill="1" applyBorder="1" applyAlignment="1">
      <alignment horizontal="left" vertical="center" wrapText="1"/>
    </xf>
    <xf numFmtId="0" fontId="87" fillId="17" borderId="39" xfId="0" applyFont="1" applyFill="1" applyBorder="1" applyAlignment="1">
      <alignment horizontal="left" vertical="center" wrapText="1"/>
    </xf>
    <xf numFmtId="0" fontId="87" fillId="17" borderId="19" xfId="0" applyFont="1" applyFill="1" applyBorder="1" applyAlignment="1">
      <alignment horizontal="left" vertical="center" wrapText="1"/>
    </xf>
    <xf numFmtId="0" fontId="88" fillId="42" borderId="39" xfId="0" applyFont="1" applyFill="1" applyBorder="1" applyAlignment="1">
      <alignment horizontal="center" vertical="center"/>
    </xf>
    <xf numFmtId="0" fontId="90" fillId="0" borderId="11" xfId="0" quotePrefix="1" applyFont="1" applyBorder="1" applyAlignment="1">
      <alignment horizontal="center" vertical="center"/>
    </xf>
    <xf numFmtId="0" fontId="90" fillId="0" borderId="39" xfId="0" quotePrefix="1" applyFont="1" applyBorder="1" applyAlignment="1">
      <alignment horizontal="center" vertical="center"/>
    </xf>
    <xf numFmtId="0" fontId="90" fillId="0" borderId="19" xfId="0" quotePrefix="1" applyFont="1" applyBorder="1" applyAlignment="1">
      <alignment horizontal="center" vertical="center"/>
    </xf>
    <xf numFmtId="0" fontId="91" fillId="0" borderId="0" xfId="0" applyFont="1" applyAlignment="1">
      <alignment horizontal="left" vertical="center" wrapText="1"/>
    </xf>
    <xf numFmtId="0" fontId="80" fillId="0" borderId="39" xfId="0" applyFont="1" applyFill="1" applyBorder="1" applyAlignment="1">
      <alignment vertical="center" wrapText="1"/>
    </xf>
    <xf numFmtId="0" fontId="90" fillId="0" borderId="11" xfId="0" applyFont="1" applyBorder="1" applyAlignment="1">
      <alignment horizontal="center" vertical="center" wrapText="1"/>
    </xf>
    <xf numFmtId="0" fontId="89" fillId="0" borderId="39" xfId="0" applyFont="1" applyBorder="1" applyAlignment="1">
      <alignment horizontal="center" vertical="center"/>
    </xf>
    <xf numFmtId="0" fontId="89" fillId="0" borderId="19" xfId="0" applyFont="1" applyBorder="1" applyAlignment="1">
      <alignment horizontal="center" vertical="center"/>
    </xf>
    <xf numFmtId="0" fontId="89" fillId="0" borderId="11" xfId="0" applyFont="1" applyBorder="1" applyAlignment="1">
      <alignment horizontal="center" vertical="center"/>
    </xf>
    <xf numFmtId="0" fontId="94" fillId="0" borderId="11" xfId="0" applyFont="1" applyBorder="1" applyAlignment="1">
      <alignment horizontal="center" vertical="center" wrapText="1"/>
    </xf>
    <xf numFmtId="0" fontId="95" fillId="0" borderId="19" xfId="0" applyFont="1" applyBorder="1" applyAlignment="1">
      <alignment horizontal="center" vertical="center"/>
    </xf>
    <xf numFmtId="0" fontId="86" fillId="42" borderId="11" xfId="0" applyFont="1" applyFill="1" applyBorder="1" applyAlignment="1">
      <alignment horizontal="center" vertical="center"/>
    </xf>
    <xf numFmtId="0" fontId="86" fillId="42" borderId="39" xfId="0" applyFont="1" applyFill="1" applyBorder="1" applyAlignment="1">
      <alignment horizontal="center" vertical="center"/>
    </xf>
    <xf numFmtId="0" fontId="86" fillId="42" borderId="19" xfId="0" applyFont="1" applyFill="1" applyBorder="1" applyAlignment="1">
      <alignment horizontal="center" vertical="center"/>
    </xf>
    <xf numFmtId="0" fontId="92" fillId="0" borderId="43" xfId="0" applyFont="1" applyBorder="1" applyAlignment="1">
      <alignment horizontal="left" vertical="center" wrapText="1"/>
    </xf>
    <xf numFmtId="0" fontId="92" fillId="0" borderId="43" xfId="0" applyFont="1" applyBorder="1" applyAlignment="1">
      <alignment horizontal="left" vertical="center"/>
    </xf>
    <xf numFmtId="0" fontId="80" fillId="0" borderId="8" xfId="0" applyFont="1" applyFill="1" applyBorder="1" applyAlignment="1">
      <alignment vertical="center" wrapText="1"/>
    </xf>
    <xf numFmtId="0" fontId="94" fillId="0" borderId="39" xfId="0" applyFont="1" applyBorder="1" applyAlignment="1">
      <alignment horizontal="center" vertical="center"/>
    </xf>
    <xf numFmtId="0" fontId="94" fillId="0" borderId="19" xfId="0" applyFont="1" applyBorder="1" applyAlignment="1">
      <alignment horizontal="center" vertical="center"/>
    </xf>
    <xf numFmtId="0" fontId="87" fillId="17" borderId="11" xfId="0" applyFont="1" applyFill="1" applyBorder="1" applyAlignment="1">
      <alignment horizontal="center" vertical="center" wrapText="1"/>
    </xf>
    <xf numFmtId="0" fontId="87" fillId="17" borderId="19" xfId="0" applyFont="1" applyFill="1" applyBorder="1" applyAlignment="1">
      <alignment horizontal="center" vertical="center" wrapText="1"/>
    </xf>
    <xf numFmtId="0" fontId="89" fillId="0" borderId="11" xfId="0" quotePrefix="1" applyFont="1" applyBorder="1" applyAlignment="1">
      <alignment horizontal="center" vertical="center" wrapText="1"/>
    </xf>
    <xf numFmtId="0" fontId="89" fillId="0" borderId="19" xfId="0" quotePrefix="1" applyFont="1" applyBorder="1" applyAlignment="1">
      <alignment horizontal="center" vertical="center"/>
    </xf>
    <xf numFmtId="0" fontId="90" fillId="0" borderId="11" xfId="0" quotePrefix="1" applyFont="1" applyBorder="1" applyAlignment="1">
      <alignment horizontal="center" vertical="center" wrapText="1"/>
    </xf>
    <xf numFmtId="0" fontId="91" fillId="0" borderId="0" xfId="0" applyFont="1" applyAlignment="1">
      <alignment horizontal="left" vertical="center"/>
    </xf>
    <xf numFmtId="0" fontId="90" fillId="0" borderId="11" xfId="0" applyFont="1" applyFill="1" applyBorder="1" applyAlignment="1">
      <alignment horizontal="center" vertical="center"/>
    </xf>
    <xf numFmtId="0" fontId="90" fillId="0" borderId="39" xfId="0" applyFont="1" applyFill="1" applyBorder="1" applyAlignment="1">
      <alignment horizontal="center" vertical="center"/>
    </xf>
    <xf numFmtId="0" fontId="90" fillId="0" borderId="19" xfId="0" applyFont="1" applyFill="1" applyBorder="1" applyAlignment="1">
      <alignment horizontal="center" vertical="center"/>
    </xf>
    <xf numFmtId="0" fontId="99" fillId="0" borderId="54" xfId="0" applyFont="1" applyBorder="1" applyAlignment="1">
      <alignment vertical="center"/>
    </xf>
    <xf numFmtId="0" fontId="99" fillId="0" borderId="40" xfId="0" applyFont="1" applyBorder="1" applyAlignment="1">
      <alignment vertical="center"/>
    </xf>
    <xf numFmtId="0" fontId="103" fillId="0" borderId="9" xfId="0" applyFont="1" applyBorder="1" applyAlignment="1">
      <alignment horizontal="center" vertical="center"/>
    </xf>
    <xf numFmtId="0" fontId="92" fillId="0" borderId="43" xfId="0" applyFont="1" applyBorder="1" applyAlignment="1">
      <alignment horizontal="center" vertical="center" wrapText="1"/>
    </xf>
    <xf numFmtId="0" fontId="90" fillId="0" borderId="11" xfId="0" applyFont="1" applyBorder="1" applyAlignment="1">
      <alignment horizontal="center" vertical="center"/>
    </xf>
    <xf numFmtId="0" fontId="90" fillId="0" borderId="19" xfId="0" applyFont="1" applyBorder="1" applyAlignment="1">
      <alignment horizontal="center" vertical="center"/>
    </xf>
    <xf numFmtId="0" fontId="42" fillId="15" borderId="12" xfId="0" applyFont="1" applyFill="1" applyBorder="1" applyAlignment="1">
      <alignment horizontal="left" vertical="center"/>
    </xf>
    <xf numFmtId="0" fontId="42" fillId="15" borderId="13" xfId="0" applyFont="1" applyFill="1" applyBorder="1" applyAlignment="1">
      <alignment horizontal="left" vertical="center"/>
    </xf>
    <xf numFmtId="0" fontId="42" fillId="15" borderId="14" xfId="0" applyFont="1" applyFill="1" applyBorder="1" applyAlignment="1">
      <alignment horizontal="left" vertical="center"/>
    </xf>
    <xf numFmtId="0" fontId="103" fillId="9" borderId="0" xfId="0" applyFont="1" applyFill="1" applyBorder="1" applyAlignment="1">
      <alignment horizontal="center" vertical="center"/>
    </xf>
    <xf numFmtId="0" fontId="5" fillId="0" borderId="11" xfId="0" applyFont="1" applyFill="1" applyBorder="1" applyAlignment="1">
      <alignment horizontal="center" vertical="center" wrapText="1"/>
    </xf>
    <xf numFmtId="0" fontId="5" fillId="0" borderId="19" xfId="0" applyFont="1" applyFill="1" applyBorder="1" applyAlignment="1">
      <alignment horizontal="center" vertical="center" wrapText="1"/>
    </xf>
    <xf numFmtId="0" fontId="12" fillId="9" borderId="97" xfId="0" applyFont="1" applyFill="1" applyBorder="1" applyAlignment="1">
      <alignment horizontal="center" vertical="center" wrapText="1"/>
    </xf>
    <xf numFmtId="0" fontId="12" fillId="9" borderId="39" xfId="0" applyFont="1" applyFill="1" applyBorder="1" applyAlignment="1">
      <alignment horizontal="center" vertical="center" wrapText="1"/>
    </xf>
    <xf numFmtId="0" fontId="12" fillId="9" borderId="19" xfId="0" applyFont="1" applyFill="1" applyBorder="1" applyAlignment="1">
      <alignment horizontal="center" vertical="center" wrapText="1"/>
    </xf>
    <xf numFmtId="0" fontId="12" fillId="9" borderId="11" xfId="0" applyFont="1" applyFill="1" applyBorder="1" applyAlignment="1">
      <alignment horizontal="center" vertical="center" wrapText="1"/>
    </xf>
    <xf numFmtId="0" fontId="0" fillId="0" borderId="11" xfId="0" applyFont="1" applyFill="1" applyBorder="1" applyAlignment="1">
      <alignment horizontal="center" vertical="center" wrapText="1"/>
    </xf>
    <xf numFmtId="0" fontId="0" fillId="0" borderId="39" xfId="0" applyFont="1" applyFill="1" applyBorder="1" applyAlignment="1">
      <alignment horizontal="center" vertical="center" wrapText="1"/>
    </xf>
    <xf numFmtId="0" fontId="0" fillId="0" borderId="19" xfId="0" applyFont="1" applyFill="1" applyBorder="1" applyAlignment="1">
      <alignment horizontal="center" vertical="center" wrapText="1"/>
    </xf>
    <xf numFmtId="0" fontId="0" fillId="0" borderId="97" xfId="0" applyFont="1" applyFill="1" applyBorder="1" applyAlignment="1">
      <alignment horizontal="center" vertical="center" wrapText="1"/>
    </xf>
    <xf numFmtId="164" fontId="12" fillId="5" borderId="12" xfId="3" applyNumberFormat="1" applyFont="1" applyFill="1" applyBorder="1" applyAlignment="1">
      <alignment horizontal="center" vertical="center" wrapText="1"/>
    </xf>
    <xf numFmtId="164" fontId="12" fillId="5" borderId="52" xfId="3" applyNumberFormat="1" applyFont="1" applyFill="1" applyBorder="1" applyAlignment="1">
      <alignment horizontal="center" vertical="center" wrapText="1"/>
    </xf>
    <xf numFmtId="164" fontId="12" fillId="5" borderId="8" xfId="3" applyNumberFormat="1" applyFont="1" applyFill="1" applyBorder="1" applyAlignment="1">
      <alignment horizontal="center" vertical="center" wrapText="1"/>
    </xf>
    <xf numFmtId="171" fontId="58" fillId="0" borderId="8" xfId="3" applyNumberFormat="1" applyFont="1" applyFill="1" applyBorder="1" applyAlignment="1">
      <alignment horizontal="center" vertical="center" wrapText="1"/>
    </xf>
    <xf numFmtId="164" fontId="12" fillId="4" borderId="8" xfId="3" applyNumberFormat="1" applyFont="1" applyFill="1" applyBorder="1" applyAlignment="1">
      <alignment horizontal="center" vertical="center" wrapText="1"/>
    </xf>
    <xf numFmtId="0" fontId="58" fillId="0" borderId="8" xfId="3" applyNumberFormat="1" applyFont="1" applyFill="1" applyBorder="1" applyAlignment="1">
      <alignment horizontal="center" vertical="center" wrapText="1"/>
    </xf>
    <xf numFmtId="164" fontId="0" fillId="0" borderId="8" xfId="0" applyNumberFormat="1" applyBorder="1" applyAlignment="1">
      <alignment horizontal="left" wrapText="1"/>
    </xf>
    <xf numFmtId="0" fontId="0" fillId="0" borderId="8" xfId="0" applyFill="1" applyBorder="1" applyAlignment="1">
      <alignment horizontal="left" wrapText="1"/>
    </xf>
    <xf numFmtId="164" fontId="0" fillId="0" borderId="8" xfId="0" applyNumberFormat="1" applyBorder="1" applyAlignment="1">
      <alignment horizontal="center" wrapText="1"/>
    </xf>
    <xf numFmtId="0" fontId="0" fillId="0" borderId="8" xfId="0" applyFill="1" applyBorder="1" applyAlignment="1">
      <alignment horizontal="center" wrapText="1"/>
    </xf>
    <xf numFmtId="164" fontId="0" fillId="0" borderId="8" xfId="0" applyNumberFormat="1" applyBorder="1"/>
    <xf numFmtId="0" fontId="67" fillId="0" borderId="8" xfId="0" applyNumberFormat="1" applyFont="1" applyFill="1" applyBorder="1" applyAlignment="1">
      <alignment horizontal="center" wrapText="1"/>
    </xf>
  </cellXfs>
  <cellStyles count="5">
    <cellStyle name="Comma" xfId="3" builtinId="3"/>
    <cellStyle name="Comma 2" xfId="4"/>
    <cellStyle name="Hyperlink" xfId="1" builtinId="8"/>
    <cellStyle name="Normal" xfId="0" builtinId="0"/>
    <cellStyle name="Percent" xfId="2" builtinId="5"/>
  </cellStyles>
  <dxfs count="496">
    <dxf>
      <fill>
        <patternFill>
          <bgColor rgb="FFFF0000"/>
        </patternFill>
      </fill>
    </dxf>
    <dxf>
      <fill>
        <patternFill>
          <bgColor theme="0" tint="-0.24994659260841701"/>
        </patternFill>
      </fill>
    </dxf>
    <dxf>
      <fill>
        <patternFill>
          <bgColor theme="4" tint="0.59996337778862885"/>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00B050"/>
        </patternFill>
      </fill>
    </dxf>
    <dxf>
      <fill>
        <patternFill>
          <bgColor rgb="FFFFC000"/>
        </patternFill>
      </fill>
    </dxf>
    <dxf>
      <font>
        <color theme="0"/>
      </font>
    </dxf>
    <dxf>
      <font>
        <color theme="5" tint="0.79998168889431442"/>
      </font>
      <fill>
        <patternFill>
          <bgColor theme="5" tint="0.79998168889431442"/>
        </patternFill>
      </fill>
    </dxf>
    <dxf>
      <font>
        <color theme="5" tint="0.79998168889431442"/>
      </font>
      <fill>
        <patternFill>
          <bgColor theme="5" tint="0.79998168889431442"/>
        </patternFill>
      </fill>
    </dxf>
    <dxf>
      <font>
        <color theme="0"/>
      </font>
    </dxf>
    <dxf>
      <fill>
        <patternFill>
          <bgColor rgb="FFFF0000"/>
        </patternFill>
      </fill>
    </dxf>
    <dxf>
      <fill>
        <patternFill>
          <bgColor rgb="FFFF0000"/>
        </patternFill>
      </fill>
    </dxf>
    <dxf>
      <fill>
        <patternFill>
          <bgColor rgb="FF00B050"/>
        </patternFill>
      </fill>
    </dxf>
    <dxf>
      <fill>
        <patternFill>
          <bgColor rgb="FFFFC000"/>
        </patternFill>
      </fill>
    </dxf>
    <dxf>
      <font>
        <color theme="0"/>
      </font>
    </dxf>
    <dxf>
      <font>
        <color theme="5" tint="0.79998168889431442"/>
      </font>
      <fill>
        <patternFill>
          <bgColor theme="5" tint="0.79998168889431442"/>
        </patternFill>
      </fill>
    </dxf>
    <dxf>
      <font>
        <color theme="5" tint="0.79998168889431442"/>
      </font>
      <fill>
        <patternFill>
          <bgColor theme="5" tint="0.79998168889431442"/>
        </patternFill>
      </fill>
    </dxf>
    <dxf>
      <font>
        <color theme="0"/>
      </font>
    </dxf>
    <dxf>
      <font>
        <color rgb="FFFEFAF8"/>
      </font>
      <fill>
        <patternFill>
          <bgColor rgb="FFFEFAF8"/>
        </patternFill>
      </fill>
    </dxf>
    <dxf>
      <font>
        <color theme="5" tint="0.79998168889431442"/>
      </font>
      <fill>
        <patternFill>
          <bgColor theme="5" tint="0.79998168889431442"/>
        </patternFill>
      </fill>
    </dxf>
    <dxf>
      <font>
        <color theme="0"/>
      </font>
    </dxf>
    <dxf>
      <font>
        <color theme="0"/>
      </font>
    </dxf>
    <dxf>
      <font>
        <color theme="5" tint="0.79998168889431442"/>
      </font>
      <fill>
        <patternFill>
          <bgColor theme="5" tint="0.79998168889431442"/>
        </patternFill>
      </fill>
    </dxf>
    <dxf>
      <font>
        <color theme="5" tint="0.59996337778862885"/>
      </font>
    </dxf>
    <dxf>
      <font>
        <color rgb="FFFEFAF8"/>
      </font>
      <fill>
        <patternFill>
          <bgColor rgb="FFFEFAF8"/>
        </patternFill>
      </fill>
    </dxf>
    <dxf>
      <font>
        <color theme="5" tint="0.79998168889431442"/>
      </font>
      <fill>
        <patternFill>
          <bgColor theme="5" tint="0.79998168889431442"/>
        </patternFill>
      </fill>
    </dxf>
    <dxf>
      <font>
        <color theme="0"/>
      </font>
    </dxf>
    <dxf>
      <font>
        <color theme="0"/>
      </font>
    </dxf>
    <dxf>
      <font>
        <color theme="5" tint="0.79998168889431442"/>
      </font>
      <fill>
        <patternFill>
          <bgColor theme="5" tint="0.79998168889431442"/>
        </patternFill>
      </fill>
    </dxf>
    <dxf>
      <font>
        <color theme="5" tint="0.59996337778862885"/>
      </font>
    </dxf>
    <dxf>
      <font>
        <color rgb="FFFEFAF8"/>
      </font>
      <fill>
        <patternFill>
          <bgColor rgb="FFFEFAF8"/>
        </patternFill>
      </fill>
    </dxf>
    <dxf>
      <font>
        <color theme="5" tint="0.79998168889431442"/>
      </font>
      <fill>
        <patternFill>
          <bgColor theme="5" tint="0.79998168889431442"/>
        </patternFill>
      </fill>
    </dxf>
    <dxf>
      <font>
        <color theme="0"/>
      </font>
    </dxf>
    <dxf>
      <font>
        <color theme="0"/>
      </font>
    </dxf>
    <dxf>
      <font>
        <color theme="5" tint="0.79998168889431442"/>
      </font>
      <fill>
        <patternFill>
          <bgColor theme="5" tint="0.79998168889431442"/>
        </patternFill>
      </fill>
    </dxf>
    <dxf>
      <font>
        <color theme="5" tint="0.59996337778862885"/>
      </font>
    </dxf>
    <dxf>
      <font>
        <color rgb="FFFEFAF8"/>
      </font>
      <fill>
        <patternFill>
          <bgColor rgb="FFFEFAF8"/>
        </patternFill>
      </fill>
    </dxf>
    <dxf>
      <font>
        <color theme="5" tint="0.79998168889431442"/>
      </font>
      <fill>
        <patternFill>
          <bgColor theme="5" tint="0.79998168889431442"/>
        </patternFill>
      </fill>
    </dxf>
    <dxf>
      <font>
        <color theme="0"/>
      </font>
    </dxf>
    <dxf>
      <font>
        <color theme="0"/>
      </font>
      <fill>
        <patternFill>
          <bgColor theme="0"/>
        </patternFill>
      </fill>
    </dxf>
    <dxf>
      <font>
        <color theme="5" tint="0.79998168889431442"/>
      </font>
      <fill>
        <patternFill>
          <bgColor theme="5" tint="0.79998168889431442"/>
        </patternFill>
      </fill>
    </dxf>
    <dxf>
      <font>
        <color rgb="FFFEFAF8"/>
      </font>
      <fill>
        <patternFill>
          <bgColor rgb="FFFEFAF8"/>
        </patternFill>
      </fill>
    </dxf>
    <dxf>
      <font>
        <color theme="5" tint="0.79998168889431442"/>
      </font>
      <fill>
        <patternFill>
          <bgColor theme="5" tint="0.79998168889431442"/>
        </patternFill>
      </fill>
    </dxf>
    <dxf>
      <font>
        <color theme="0"/>
      </font>
    </dxf>
    <dxf>
      <font>
        <color theme="0"/>
      </font>
      <fill>
        <patternFill>
          <bgColor theme="0"/>
        </patternFill>
      </fill>
    </dxf>
    <dxf>
      <font>
        <color theme="5" tint="0.79998168889431442"/>
      </font>
      <fill>
        <patternFill>
          <bgColor theme="5" tint="0.79998168889431442"/>
        </patternFill>
      </fill>
    </dxf>
    <dxf>
      <font>
        <color rgb="FFFEFAF8"/>
      </font>
      <fill>
        <patternFill>
          <bgColor rgb="FFFEFAF8"/>
        </patternFill>
      </fill>
    </dxf>
    <dxf>
      <font>
        <color theme="5" tint="0.79998168889431442"/>
      </font>
      <fill>
        <patternFill>
          <bgColor theme="5" tint="0.79998168889431442"/>
        </patternFill>
      </fill>
    </dxf>
    <dxf>
      <font>
        <color theme="0"/>
      </font>
    </dxf>
    <dxf>
      <font>
        <color theme="0"/>
      </font>
      <fill>
        <patternFill>
          <bgColor theme="0"/>
        </patternFill>
      </fill>
    </dxf>
    <dxf>
      <font>
        <color theme="5" tint="0.79998168889431442"/>
      </font>
      <fill>
        <patternFill>
          <bgColor theme="5" tint="0.79998168889431442"/>
        </patternFill>
      </fill>
    </dxf>
    <dxf>
      <font>
        <color rgb="FFFEFAF8"/>
      </font>
      <fill>
        <patternFill>
          <bgColor rgb="FFFEFAF8"/>
        </patternFill>
      </fill>
    </dxf>
    <dxf>
      <font>
        <color theme="5" tint="0.79998168889431442"/>
      </font>
      <fill>
        <patternFill>
          <bgColor theme="5" tint="0.79998168889431442"/>
        </patternFill>
      </fill>
    </dxf>
    <dxf>
      <font>
        <color theme="0"/>
      </font>
    </dxf>
    <dxf>
      <font>
        <color theme="0"/>
      </font>
      <fill>
        <patternFill>
          <bgColor theme="0"/>
        </patternFill>
      </fill>
    </dxf>
    <dxf>
      <font>
        <color theme="5" tint="0.79998168889431442"/>
      </font>
      <fill>
        <patternFill>
          <bgColor theme="5" tint="0.79998168889431442"/>
        </patternFill>
      </fill>
    </dxf>
    <dxf>
      <font>
        <color rgb="FFFEFAF8"/>
      </font>
      <fill>
        <patternFill>
          <bgColor rgb="FFFEFAF8"/>
        </patternFill>
      </fill>
    </dxf>
    <dxf>
      <font>
        <color theme="5" tint="0.79998168889431442"/>
      </font>
      <fill>
        <patternFill>
          <bgColor theme="5" tint="0.79998168889431442"/>
        </patternFill>
      </fill>
    </dxf>
    <dxf>
      <font>
        <color theme="0"/>
      </font>
    </dxf>
    <dxf>
      <font>
        <color theme="0"/>
      </font>
      <fill>
        <patternFill>
          <bgColor theme="0"/>
        </patternFill>
      </fill>
    </dxf>
    <dxf>
      <font>
        <color theme="5" tint="0.79998168889431442"/>
      </font>
      <fill>
        <patternFill>
          <bgColor theme="5" tint="0.79998168889431442"/>
        </patternFill>
      </fill>
    </dxf>
    <dxf>
      <font>
        <color rgb="FFFEFAF8"/>
      </font>
      <fill>
        <patternFill>
          <bgColor rgb="FFFEFAF8"/>
        </patternFill>
      </fill>
    </dxf>
    <dxf>
      <font>
        <color theme="5" tint="0.79998168889431442"/>
      </font>
      <fill>
        <patternFill>
          <bgColor theme="5" tint="0.79998168889431442"/>
        </patternFill>
      </fill>
    </dxf>
    <dxf>
      <font>
        <color theme="0"/>
      </font>
      <fill>
        <patternFill>
          <bgColor theme="0"/>
        </patternFill>
      </fill>
    </dxf>
    <dxf>
      <font>
        <color theme="0"/>
      </font>
      <fill>
        <patternFill>
          <bgColor theme="0"/>
        </patternFill>
      </fill>
    </dxf>
    <dxf>
      <font>
        <color theme="5" tint="0.79998168889431442"/>
      </font>
      <fill>
        <patternFill>
          <bgColor theme="5" tint="0.79998168889431442"/>
        </patternFill>
      </fill>
    </dxf>
    <dxf>
      <font>
        <color theme="5" tint="0.79998168889431442"/>
      </font>
      <fill>
        <patternFill>
          <bgColor theme="5" tint="0.79998168889431442"/>
        </patternFill>
      </fill>
    </dxf>
    <dxf>
      <font>
        <color theme="5" tint="0.79998168889431442"/>
      </font>
      <fill>
        <patternFill>
          <bgColor theme="5" tint="0.79998168889431442"/>
        </patternFill>
      </fill>
    </dxf>
    <dxf>
      <font>
        <color rgb="FFFEFAF8"/>
      </font>
      <fill>
        <patternFill>
          <bgColor rgb="FFFEFAF8"/>
        </patternFill>
      </fill>
    </dxf>
    <dxf>
      <font>
        <color theme="5" tint="0.79998168889431442"/>
      </font>
      <fill>
        <patternFill>
          <bgColor theme="5" tint="0.79998168889431442"/>
        </patternFill>
      </fill>
    </dxf>
    <dxf>
      <font>
        <color theme="0"/>
      </font>
      <fill>
        <patternFill>
          <bgColor theme="0"/>
        </patternFill>
      </fill>
    </dxf>
    <dxf>
      <font>
        <color theme="0"/>
      </font>
      <fill>
        <patternFill>
          <bgColor theme="0"/>
        </patternFill>
      </fill>
    </dxf>
    <dxf>
      <font>
        <color theme="5" tint="0.79998168889431442"/>
      </font>
      <fill>
        <patternFill>
          <bgColor theme="5" tint="0.79998168889431442"/>
        </patternFill>
      </fill>
    </dxf>
    <dxf>
      <font>
        <color theme="5" tint="0.79998168889431442"/>
      </font>
      <fill>
        <patternFill>
          <bgColor theme="5" tint="0.79998168889431442"/>
        </patternFill>
      </fill>
    </dxf>
    <dxf>
      <font>
        <color theme="5" tint="0.79998168889431442"/>
      </font>
      <fill>
        <patternFill>
          <bgColor theme="5" tint="0.79998168889431442"/>
        </patternFill>
      </fill>
    </dxf>
    <dxf>
      <font>
        <color rgb="FFFEFAF8"/>
      </font>
      <fill>
        <patternFill>
          <bgColor rgb="FFFEFAF8"/>
        </patternFill>
      </fill>
    </dxf>
    <dxf>
      <font>
        <color theme="5" tint="0.79998168889431442"/>
      </font>
      <fill>
        <patternFill>
          <bgColor theme="5" tint="0.79998168889431442"/>
        </patternFill>
      </fill>
    </dxf>
    <dxf>
      <font>
        <color theme="0"/>
      </font>
      <fill>
        <patternFill>
          <bgColor theme="0"/>
        </patternFill>
      </fill>
    </dxf>
    <dxf>
      <font>
        <color theme="0"/>
      </font>
      <fill>
        <patternFill>
          <bgColor theme="0"/>
        </patternFill>
      </fill>
    </dxf>
    <dxf>
      <font>
        <color theme="5" tint="0.79998168889431442"/>
      </font>
      <fill>
        <patternFill>
          <bgColor theme="5" tint="0.79998168889431442"/>
        </patternFill>
      </fill>
    </dxf>
    <dxf>
      <font>
        <color theme="5" tint="0.79998168889431442"/>
      </font>
      <fill>
        <patternFill>
          <bgColor theme="5" tint="0.79998168889431442"/>
        </patternFill>
      </fill>
    </dxf>
    <dxf>
      <font>
        <color theme="5" tint="0.79998168889431442"/>
      </font>
      <fill>
        <patternFill>
          <bgColor theme="5" tint="0.79998168889431442"/>
        </patternFill>
      </fill>
    </dxf>
    <dxf>
      <font>
        <color rgb="FFFEFAF8"/>
      </font>
      <fill>
        <patternFill>
          <bgColor rgb="FFFEFAF8"/>
        </patternFill>
      </fill>
    </dxf>
    <dxf>
      <font>
        <color theme="5" tint="0.79998168889431442"/>
      </font>
      <fill>
        <patternFill>
          <bgColor theme="5" tint="0.79998168889431442"/>
        </patternFill>
      </fill>
    </dxf>
    <dxf>
      <font>
        <color theme="0"/>
      </font>
      <fill>
        <patternFill>
          <bgColor theme="0"/>
        </patternFill>
      </fill>
    </dxf>
    <dxf>
      <font>
        <color theme="0"/>
      </font>
      <fill>
        <patternFill>
          <bgColor theme="0"/>
        </patternFill>
      </fill>
    </dxf>
    <dxf>
      <font>
        <color theme="5" tint="0.79998168889431442"/>
      </font>
      <fill>
        <patternFill>
          <bgColor theme="5" tint="0.79998168889431442"/>
        </patternFill>
      </fill>
    </dxf>
    <dxf>
      <font>
        <color theme="5" tint="0.79998168889431442"/>
      </font>
      <fill>
        <patternFill>
          <bgColor theme="5" tint="0.79998168889431442"/>
        </patternFill>
      </fill>
    </dxf>
    <dxf>
      <font>
        <color theme="5" tint="0.79998168889431442"/>
      </font>
      <fill>
        <patternFill>
          <bgColor theme="5" tint="0.79998168889431442"/>
        </patternFill>
      </fill>
    </dxf>
    <dxf>
      <font>
        <color rgb="FFFEFAF8"/>
      </font>
      <fill>
        <patternFill>
          <bgColor rgb="FFFEFAF8"/>
        </patternFill>
      </fill>
    </dxf>
    <dxf>
      <font>
        <color theme="5" tint="0.79998168889431442"/>
      </font>
      <fill>
        <patternFill>
          <bgColor theme="5" tint="0.79998168889431442"/>
        </patternFill>
      </fill>
    </dxf>
    <dxf>
      <font>
        <color theme="0"/>
      </font>
      <fill>
        <patternFill>
          <bgColor theme="0"/>
        </patternFill>
      </fill>
    </dxf>
    <dxf>
      <font>
        <color theme="0"/>
      </font>
      <fill>
        <patternFill>
          <bgColor theme="0"/>
        </patternFill>
      </fill>
    </dxf>
    <dxf>
      <font>
        <color theme="5" tint="0.79998168889431442"/>
      </font>
      <fill>
        <patternFill>
          <bgColor theme="5" tint="0.79998168889431442"/>
        </patternFill>
      </fill>
    </dxf>
    <dxf>
      <font>
        <color theme="5" tint="0.79998168889431442"/>
      </font>
      <fill>
        <patternFill>
          <bgColor theme="5" tint="0.79998168889431442"/>
        </patternFill>
      </fill>
    </dxf>
    <dxf>
      <font>
        <color theme="5" tint="0.79998168889431442"/>
      </font>
      <fill>
        <patternFill>
          <bgColor theme="5" tint="0.79998168889431442"/>
        </patternFill>
      </fill>
    </dxf>
    <dxf>
      <font>
        <color rgb="FFFEFAF8"/>
      </font>
      <fill>
        <patternFill>
          <bgColor rgb="FFFEFAF8"/>
        </patternFill>
      </fill>
    </dxf>
    <dxf>
      <font>
        <color theme="5" tint="0.79998168889431442"/>
      </font>
      <fill>
        <patternFill>
          <bgColor theme="5" tint="0.79998168889431442"/>
        </patternFill>
      </fill>
    </dxf>
    <dxf>
      <font>
        <color theme="0"/>
      </font>
      <fill>
        <patternFill>
          <bgColor theme="0"/>
        </patternFill>
      </fill>
    </dxf>
    <dxf>
      <font>
        <color theme="0"/>
      </font>
      <fill>
        <patternFill>
          <bgColor theme="0"/>
        </patternFill>
      </fill>
    </dxf>
    <dxf>
      <font>
        <color theme="5" tint="0.79998168889431442"/>
      </font>
      <fill>
        <patternFill>
          <bgColor theme="5" tint="0.79998168889431442"/>
        </patternFill>
      </fill>
    </dxf>
    <dxf>
      <font>
        <color theme="5" tint="0.79998168889431442"/>
      </font>
      <fill>
        <patternFill>
          <bgColor theme="5" tint="0.79998168889431442"/>
        </patternFill>
      </fill>
    </dxf>
    <dxf>
      <font>
        <color theme="5" tint="0.79998168889431442"/>
      </font>
      <fill>
        <patternFill>
          <bgColor theme="5" tint="0.79998168889431442"/>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ont>
        <color rgb="FFF9FBF7"/>
      </font>
      <fill>
        <patternFill>
          <bgColor rgb="FFF9FBF7"/>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ont>
        <color theme="5" tint="0.79998168889431442"/>
      </font>
      <fill>
        <patternFill>
          <bgColor theme="5" tint="0.79998168889431442"/>
        </patternFill>
      </fill>
    </dxf>
    <dxf>
      <font>
        <color theme="5" tint="0.39994506668294322"/>
      </font>
      <fill>
        <patternFill>
          <bgColor theme="5" tint="0.39994506668294322"/>
        </patternFill>
      </fill>
    </dxf>
    <dxf>
      <font>
        <color rgb="FFC00000"/>
      </font>
      <fill>
        <patternFill>
          <bgColor rgb="FFC00000"/>
        </patternFill>
      </fill>
    </dxf>
    <dxf>
      <font>
        <color theme="0"/>
      </font>
      <fill>
        <patternFill>
          <bgColor rgb="FFC00000"/>
        </patternFill>
      </fill>
    </dxf>
    <dxf>
      <font>
        <color theme="4" tint="0.79998168889431442"/>
      </font>
      <fill>
        <patternFill>
          <bgColor theme="4" tint="0.79998168889431442"/>
        </patternFill>
      </fill>
    </dxf>
    <dxf>
      <fill>
        <patternFill>
          <bgColor rgb="FFFFFF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92D050"/>
        </patternFill>
      </fill>
    </dxf>
    <dxf>
      <fill>
        <patternFill>
          <bgColor rgb="FFFFFF00"/>
        </patternFill>
      </fill>
    </dxf>
    <dxf>
      <font>
        <color theme="0"/>
      </font>
    </dxf>
    <dxf>
      <font>
        <color theme="5" tint="0.79998168889431442"/>
      </font>
      <fill>
        <patternFill>
          <bgColor theme="5" tint="0.79998168889431442"/>
        </patternFill>
      </fill>
    </dxf>
    <dxf>
      <font>
        <color theme="5" tint="0.79998168889431442"/>
      </font>
      <fill>
        <patternFill>
          <bgColor theme="5" tint="0.79998168889431442"/>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5" tint="0.79998168889431442"/>
      </font>
      <fill>
        <patternFill>
          <bgColor theme="5" tint="0.79998168889431442"/>
        </patternFill>
      </fill>
    </dxf>
    <dxf>
      <font>
        <color theme="5" tint="0.79998168889431442"/>
      </font>
      <fill>
        <patternFill>
          <bgColor theme="5" tint="0.79998168889431442"/>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5" tint="0.79998168889431442"/>
      </font>
      <fill>
        <patternFill>
          <bgColor theme="5" tint="0.79998168889431442"/>
        </patternFill>
      </fill>
    </dxf>
    <dxf>
      <font>
        <color theme="0"/>
      </font>
    </dxf>
    <dxf>
      <font>
        <color theme="0"/>
      </font>
    </dxf>
    <dxf>
      <font>
        <color theme="9" tint="0.79998168889431442"/>
      </font>
      <fill>
        <patternFill>
          <bgColor theme="9" tint="0.79998168889431442"/>
        </patternFill>
      </fill>
    </dxf>
    <dxf>
      <font>
        <color theme="0"/>
      </font>
    </dxf>
    <dxf>
      <font>
        <color theme="0"/>
      </font>
    </dxf>
    <dxf>
      <font>
        <color theme="0"/>
      </font>
    </dxf>
    <dxf>
      <font>
        <color theme="0"/>
      </font>
    </dxf>
    <dxf>
      <font>
        <b val="0"/>
        <i val="0"/>
        <strike val="0"/>
        <condense val="0"/>
        <extend val="0"/>
        <outline val="0"/>
        <shadow val="0"/>
        <u val="none"/>
        <vertAlign val="baseline"/>
        <sz val="9"/>
        <color theme="1"/>
        <name val="Calibri"/>
        <scheme val="minor"/>
      </font>
      <numFmt numFmtId="0" formatCode="General"/>
      <fill>
        <patternFill patternType="none">
          <fgColor indexed="64"/>
          <bgColor indexed="65"/>
        </patternFill>
      </fill>
      <border diagonalUp="0" diagonalDown="0">
        <left style="thin">
          <color auto="1"/>
        </left>
        <right style="thin">
          <color auto="1"/>
        </right>
        <top style="thin">
          <color auto="1"/>
        </top>
        <bottom style="thin">
          <color auto="1"/>
        </bottom>
        <vertical style="thin">
          <color auto="1"/>
        </vertical>
        <horizontal style="thin">
          <color auto="1"/>
        </horizontal>
      </border>
    </dxf>
    <dxf>
      <font>
        <b val="0"/>
        <i val="0"/>
        <strike val="0"/>
        <condense val="0"/>
        <extend val="0"/>
        <outline val="0"/>
        <shadow val="0"/>
        <u val="none"/>
        <vertAlign val="baseline"/>
        <sz val="9"/>
        <color theme="1"/>
        <name val="Calibri"/>
        <scheme val="minor"/>
      </font>
      <numFmt numFmtId="0" formatCode="General"/>
      <fill>
        <patternFill patternType="none">
          <fgColor indexed="64"/>
          <bgColor indexed="65"/>
        </patternFill>
      </fill>
      <border diagonalUp="0" diagonalDown="0">
        <left style="thin">
          <color auto="1"/>
        </left>
        <right style="thin">
          <color auto="1"/>
        </right>
        <top style="thin">
          <color auto="1"/>
        </top>
        <bottom style="thin">
          <color auto="1"/>
        </bottom>
        <vertical style="thin">
          <color auto="1"/>
        </vertical>
        <horizontal style="thin">
          <color auto="1"/>
        </horizontal>
      </border>
    </dxf>
    <dxf>
      <font>
        <b val="0"/>
        <i val="0"/>
        <strike val="0"/>
        <condense val="0"/>
        <extend val="0"/>
        <outline val="0"/>
        <shadow val="0"/>
        <u val="none"/>
        <vertAlign val="baseline"/>
        <sz val="9"/>
        <color theme="1"/>
        <name val="Calibri"/>
        <scheme val="minor"/>
      </font>
      <numFmt numFmtId="0" formatCode="General"/>
      <fill>
        <patternFill patternType="none">
          <fgColor indexed="64"/>
          <bgColor indexed="65"/>
        </patternFill>
      </fill>
      <border diagonalUp="0" diagonalDown="0">
        <left style="thin">
          <color auto="1"/>
        </left>
        <right style="thin">
          <color auto="1"/>
        </right>
        <top style="thin">
          <color auto="1"/>
        </top>
        <bottom style="thin">
          <color auto="1"/>
        </bottom>
        <vertical style="thin">
          <color auto="1"/>
        </vertical>
        <horizontal style="thin">
          <color auto="1"/>
        </horizontal>
      </border>
    </dxf>
    <dxf>
      <font>
        <b val="0"/>
        <i val="0"/>
        <strike val="0"/>
        <condense val="0"/>
        <extend val="0"/>
        <outline val="0"/>
        <shadow val="0"/>
        <u val="none"/>
        <vertAlign val="baseline"/>
        <sz val="9"/>
        <color theme="1"/>
        <name val="Calibri"/>
        <scheme val="minor"/>
      </font>
      <numFmt numFmtId="0" formatCode="General"/>
      <fill>
        <patternFill patternType="none">
          <fgColor indexed="64"/>
          <bgColor indexed="65"/>
        </patternFill>
      </fill>
      <border diagonalUp="0" diagonalDown="0">
        <left style="thin">
          <color auto="1"/>
        </left>
        <right style="thin">
          <color auto="1"/>
        </right>
        <top style="thin">
          <color auto="1"/>
        </top>
        <bottom style="thin">
          <color auto="1"/>
        </bottom>
        <vertical style="thin">
          <color auto="1"/>
        </vertical>
        <horizontal style="thin">
          <color auto="1"/>
        </horizontal>
      </border>
    </dxf>
    <dxf>
      <font>
        <b val="0"/>
        <i val="0"/>
        <strike val="0"/>
        <condense val="0"/>
        <extend val="0"/>
        <outline val="0"/>
        <shadow val="0"/>
        <u val="none"/>
        <vertAlign val="baseline"/>
        <sz val="9"/>
        <color theme="1"/>
        <name val="Calibri"/>
        <scheme val="minor"/>
      </font>
      <numFmt numFmtId="0" formatCode="General"/>
      <fill>
        <patternFill patternType="none">
          <fgColor indexed="64"/>
          <bgColor indexed="65"/>
        </patternFill>
      </fill>
      <border diagonalUp="0" diagonalDown="0">
        <left style="thin">
          <color auto="1"/>
        </left>
        <right style="thin">
          <color auto="1"/>
        </right>
        <top style="thin">
          <color auto="1"/>
        </top>
        <bottom style="thin">
          <color auto="1"/>
        </bottom>
        <vertical style="thin">
          <color auto="1"/>
        </vertical>
        <horizontal style="thin">
          <color auto="1"/>
        </horizontal>
      </border>
    </dxf>
    <dxf>
      <font>
        <b val="0"/>
        <i val="0"/>
        <strike val="0"/>
        <condense val="0"/>
        <extend val="0"/>
        <outline val="0"/>
        <shadow val="0"/>
        <u val="none"/>
        <vertAlign val="baseline"/>
        <sz val="9"/>
        <color theme="1"/>
        <name val="Calibri"/>
        <scheme val="minor"/>
      </font>
      <numFmt numFmtId="0" formatCode="General"/>
      <fill>
        <patternFill patternType="none">
          <fgColor indexed="64"/>
          <bgColor indexed="65"/>
        </patternFill>
      </fill>
      <border diagonalUp="0" diagonalDown="0">
        <left style="thin">
          <color auto="1"/>
        </left>
        <right style="thin">
          <color auto="1"/>
        </right>
        <top style="thin">
          <color auto="1"/>
        </top>
        <bottom style="thin">
          <color auto="1"/>
        </bottom>
        <vertical style="thin">
          <color auto="1"/>
        </vertical>
        <horizontal style="thin">
          <color auto="1"/>
        </horizontal>
      </border>
    </dxf>
    <dxf>
      <font>
        <b val="0"/>
        <i val="0"/>
        <strike val="0"/>
        <condense val="0"/>
        <extend val="0"/>
        <outline val="0"/>
        <shadow val="0"/>
        <u val="none"/>
        <vertAlign val="baseline"/>
        <sz val="9"/>
        <color theme="1"/>
        <name val="Calibri"/>
        <scheme val="minor"/>
      </font>
      <fill>
        <patternFill patternType="none">
          <fgColor indexed="64"/>
          <bgColor indexed="65"/>
        </patternFill>
      </fill>
      <border diagonalUp="0" diagonalDown="0">
        <left style="thin">
          <color auto="1"/>
        </left>
        <right style="thin">
          <color auto="1"/>
        </right>
        <top style="thin">
          <color auto="1"/>
        </top>
        <bottom style="thin">
          <color auto="1"/>
        </bottom>
        <vertical style="thin">
          <color auto="1"/>
        </vertical>
        <horizontal style="thin">
          <color auto="1"/>
        </horizontal>
      </border>
    </dxf>
    <dxf>
      <font>
        <b val="0"/>
        <i val="0"/>
        <strike val="0"/>
        <condense val="0"/>
        <extend val="0"/>
        <outline val="0"/>
        <shadow val="0"/>
        <u val="none"/>
        <vertAlign val="baseline"/>
        <sz val="9"/>
        <color theme="1"/>
        <name val="Calibri"/>
        <scheme val="minor"/>
      </font>
      <fill>
        <patternFill patternType="none">
          <fgColor indexed="64"/>
          <bgColor indexed="65"/>
        </patternFill>
      </fill>
      <border diagonalUp="0" diagonalDown="0">
        <left style="thin">
          <color auto="1"/>
        </left>
        <right style="thin">
          <color auto="1"/>
        </right>
        <top style="thin">
          <color auto="1"/>
        </top>
        <bottom style="thin">
          <color auto="1"/>
        </bottom>
        <vertical style="thin">
          <color auto="1"/>
        </vertical>
        <horizontal style="thin">
          <color auto="1"/>
        </horizontal>
      </border>
    </dxf>
    <dxf>
      <font>
        <b val="0"/>
        <i val="0"/>
        <strike val="0"/>
        <condense val="0"/>
        <extend val="0"/>
        <outline val="0"/>
        <shadow val="0"/>
        <u val="none"/>
        <vertAlign val="baseline"/>
        <sz val="9"/>
        <color theme="1"/>
        <name val="Calibri"/>
        <scheme val="minor"/>
      </font>
      <fill>
        <patternFill patternType="none">
          <fgColor indexed="64"/>
          <bgColor indexed="65"/>
        </patternFill>
      </fill>
      <border diagonalUp="0" diagonalDown="0">
        <left style="thin">
          <color auto="1"/>
        </left>
        <right style="thin">
          <color auto="1"/>
        </right>
        <top style="thin">
          <color auto="1"/>
        </top>
        <bottom style="thin">
          <color auto="1"/>
        </bottom>
        <vertical style="thin">
          <color auto="1"/>
        </vertical>
        <horizontal style="thin">
          <color auto="1"/>
        </horizontal>
      </border>
    </dxf>
    <dxf>
      <font>
        <b val="0"/>
        <i val="0"/>
        <strike val="0"/>
        <condense val="0"/>
        <extend val="0"/>
        <outline val="0"/>
        <shadow val="0"/>
        <u val="none"/>
        <vertAlign val="baseline"/>
        <sz val="9"/>
        <color theme="1"/>
        <name val="Calibri"/>
        <scheme val="minor"/>
      </font>
      <fill>
        <patternFill patternType="none">
          <fgColor indexed="64"/>
          <bgColor indexed="65"/>
        </patternFill>
      </fill>
      <border diagonalUp="0" diagonalDown="0">
        <left style="thin">
          <color auto="1"/>
        </left>
        <right style="thin">
          <color auto="1"/>
        </right>
        <top style="thin">
          <color auto="1"/>
        </top>
        <bottom style="thin">
          <color auto="1"/>
        </bottom>
        <vertical style="thin">
          <color auto="1"/>
        </vertical>
        <horizontal style="thin">
          <color auto="1"/>
        </horizontal>
      </border>
    </dxf>
    <dxf>
      <font>
        <b val="0"/>
        <i val="0"/>
        <strike val="0"/>
        <condense val="0"/>
        <extend val="0"/>
        <outline val="0"/>
        <shadow val="0"/>
        <u val="none"/>
        <vertAlign val="baseline"/>
        <sz val="9"/>
        <color theme="1"/>
        <name val="Calibri"/>
        <scheme val="minor"/>
      </font>
      <fill>
        <patternFill patternType="none">
          <fgColor indexed="64"/>
          <bgColor indexed="65"/>
        </patternFill>
      </fill>
      <border diagonalUp="0" diagonalDown="0">
        <left style="thin">
          <color auto="1"/>
        </left>
        <right style="thin">
          <color auto="1"/>
        </right>
        <top style="thin">
          <color auto="1"/>
        </top>
        <bottom style="thin">
          <color auto="1"/>
        </bottom>
        <vertical style="thin">
          <color auto="1"/>
        </vertical>
        <horizontal style="thin">
          <color auto="1"/>
        </horizontal>
      </border>
    </dxf>
    <dxf>
      <font>
        <b val="0"/>
        <i val="0"/>
        <strike val="0"/>
        <condense val="0"/>
        <extend val="0"/>
        <outline val="0"/>
        <shadow val="0"/>
        <u val="none"/>
        <vertAlign val="baseline"/>
        <sz val="9"/>
        <color theme="1"/>
        <name val="Calibri"/>
        <scheme val="minor"/>
      </font>
      <fill>
        <patternFill patternType="none">
          <fgColor indexed="64"/>
          <bgColor indexed="65"/>
        </patternFill>
      </fill>
      <border diagonalUp="0" diagonalDown="0">
        <left style="thin">
          <color auto="1"/>
        </left>
        <right style="thin">
          <color auto="1"/>
        </right>
        <top style="thin">
          <color auto="1"/>
        </top>
        <bottom style="thin">
          <color auto="1"/>
        </bottom>
        <vertical style="thin">
          <color auto="1"/>
        </vertical>
        <horizontal style="thin">
          <color auto="1"/>
        </horizontal>
      </border>
    </dxf>
    <dxf>
      <font>
        <b val="0"/>
        <i val="0"/>
        <strike val="0"/>
        <condense val="0"/>
        <extend val="0"/>
        <outline val="0"/>
        <shadow val="0"/>
        <u val="none"/>
        <vertAlign val="baseline"/>
        <sz val="9"/>
        <color theme="1"/>
        <name val="Calibri"/>
        <scheme val="minor"/>
      </font>
      <fill>
        <patternFill patternType="none">
          <fgColor indexed="64"/>
          <bgColor indexed="65"/>
        </patternFill>
      </fill>
    </dxf>
    <dxf>
      <font>
        <b val="0"/>
        <i val="0"/>
        <strike val="0"/>
        <condense val="0"/>
        <extend val="0"/>
        <outline val="0"/>
        <shadow val="0"/>
        <u val="none"/>
        <vertAlign val="baseline"/>
        <sz val="9"/>
        <color theme="1"/>
        <name val="Calibri"/>
        <scheme val="minor"/>
      </font>
      <fill>
        <patternFill patternType="none">
          <fgColor indexed="64"/>
          <bgColor indexed="65"/>
        </patternFill>
      </fill>
    </dxf>
    <dxf>
      <font>
        <b val="0"/>
        <i val="0"/>
        <strike val="0"/>
        <condense val="0"/>
        <extend val="0"/>
        <outline val="0"/>
        <shadow val="0"/>
        <u val="none"/>
        <vertAlign val="baseline"/>
        <sz val="9"/>
        <color theme="1"/>
        <name val="Calibri"/>
        <scheme val="minor"/>
      </font>
      <numFmt numFmtId="1" formatCode="0"/>
      <fill>
        <patternFill patternType="solid">
          <fgColor indexed="64"/>
          <bgColor theme="0"/>
        </patternFill>
      </fill>
      <alignment horizontal="center" vertical="bottom" textRotation="0" wrapText="0" indent="0" justifyLastLine="0" shrinkToFit="0" readingOrder="0"/>
      <border diagonalUp="0" diagonalDown="0">
        <left style="medium">
          <color indexed="64"/>
        </left>
        <right style="medium">
          <color indexed="64"/>
        </right>
        <top style="thin">
          <color indexed="64"/>
        </top>
        <bottom style="thin">
          <color indexed="64"/>
        </bottom>
        <vertical/>
        <horizontal/>
      </border>
    </dxf>
    <dxf>
      <font>
        <b val="0"/>
        <i val="0"/>
        <strike val="0"/>
        <condense val="0"/>
        <extend val="0"/>
        <outline val="0"/>
        <shadow val="0"/>
        <u val="none"/>
        <vertAlign val="baseline"/>
        <sz val="9"/>
        <color theme="1"/>
        <name val="Calibri"/>
        <scheme val="minor"/>
      </font>
      <numFmt numFmtId="1" formatCode="0"/>
      <fill>
        <patternFill patternType="solid">
          <fgColor indexed="64"/>
          <bgColor theme="0"/>
        </patternFill>
      </fill>
      <alignment horizontal="center" vertical="bottom" textRotation="0" wrapText="0" indent="0" justifyLastLine="0" shrinkToFit="0" readingOrder="0"/>
      <border diagonalUp="0" diagonalDown="0">
        <left style="medium">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9"/>
        <color theme="1"/>
        <name val="Calibri"/>
        <scheme val="minor"/>
      </font>
      <numFmt numFmtId="1" formatCode="0"/>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9"/>
        <color theme="1"/>
        <name val="Calibri"/>
        <scheme val="minor"/>
      </font>
      <numFmt numFmtId="1" formatCode="0"/>
      <fill>
        <patternFill patternType="solid">
          <fgColor indexed="64"/>
          <bgColor theme="0"/>
        </patternFill>
      </fill>
      <alignment horizontal="center" vertical="bottom" textRotation="0" wrapText="0" indent="0" justifyLastLine="0" shrinkToFit="0" readingOrder="0"/>
      <border diagonalUp="0" diagonalDown="0">
        <left style="medium">
          <color indexed="64"/>
        </left>
        <right style="medium">
          <color indexed="64"/>
        </right>
        <top style="thin">
          <color indexed="64"/>
        </top>
        <bottom style="thin">
          <color indexed="64"/>
        </bottom>
        <vertical/>
        <horizontal/>
      </border>
    </dxf>
    <dxf>
      <font>
        <b val="0"/>
        <i val="0"/>
        <strike val="0"/>
        <condense val="0"/>
        <extend val="0"/>
        <outline val="0"/>
        <shadow val="0"/>
        <u val="none"/>
        <vertAlign val="baseline"/>
        <sz val="9"/>
        <color theme="1"/>
        <name val="Calibri"/>
        <scheme val="minor"/>
      </font>
      <numFmt numFmtId="1" formatCode="0"/>
      <fill>
        <patternFill patternType="solid">
          <fgColor indexed="64"/>
          <bgColor theme="0"/>
        </patternFill>
      </fill>
      <alignment horizontal="center" vertical="bottom" textRotation="0" wrapText="0" indent="0" justifyLastLine="0" shrinkToFit="0" readingOrder="0"/>
      <border diagonalUp="0" diagonalDown="0">
        <left style="medium">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9"/>
        <color theme="1"/>
        <name val="Calibri"/>
        <scheme val="minor"/>
      </font>
      <numFmt numFmtId="1" formatCode="0"/>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9"/>
        <color theme="1"/>
        <name val="Calibri"/>
        <scheme val="minor"/>
      </font>
      <fill>
        <patternFill patternType="solid">
          <fgColor indexed="64"/>
          <bgColor rgb="FFFFC000"/>
        </patternFill>
      </fill>
      <alignment horizontal="center" vertical="bottom" textRotation="0" wrapText="0" indent="0" justifyLastLine="0" shrinkToFit="0" readingOrder="0"/>
      <border diagonalUp="0" diagonalDown="0">
        <left style="thin">
          <color indexed="64"/>
        </left>
        <right style="medium">
          <color indexed="64"/>
        </right>
        <top style="thin">
          <color indexed="64"/>
        </top>
        <bottom style="thin">
          <color indexed="64"/>
        </bottom>
        <vertical/>
        <horizontal/>
      </border>
    </dxf>
    <dxf>
      <numFmt numFmtId="1" formatCode="0"/>
    </dxf>
    <dxf>
      <font>
        <b val="0"/>
        <i val="0"/>
        <strike val="0"/>
        <condense val="0"/>
        <extend val="0"/>
        <outline val="0"/>
        <shadow val="0"/>
        <u val="none"/>
        <vertAlign val="baseline"/>
        <sz val="9"/>
        <color theme="1"/>
        <name val="Calibri"/>
        <scheme val="minor"/>
      </font>
      <fill>
        <patternFill patternType="solid">
          <fgColor indexed="64"/>
          <bgColor rgb="FFFFC00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9"/>
        <color theme="1"/>
        <name val="Calibri"/>
        <scheme val="minor"/>
      </font>
      <numFmt numFmtId="1" formatCode="0"/>
      <fill>
        <patternFill patternType="none">
          <fgColor indexed="64"/>
          <bgColor indexed="65"/>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9"/>
        <color theme="1"/>
        <name val="Calibri"/>
        <scheme val="minor"/>
      </font>
      <numFmt numFmtId="1" formatCode="0"/>
      <fill>
        <patternFill patternType="solid">
          <fgColor indexed="64"/>
          <bgColor rgb="FF92D050"/>
        </patternFill>
      </fill>
      <alignment horizontal="center" vertical="bottom" textRotation="0" wrapText="0"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9"/>
        <color theme="1"/>
        <name val="Calibri"/>
        <scheme val="minor"/>
      </font>
      <numFmt numFmtId="1" formatCode="0"/>
      <fill>
        <patternFill patternType="solid">
          <fgColor indexed="64"/>
          <bgColor rgb="FF92D050"/>
        </patternFill>
      </fill>
      <alignment horizontal="center" vertical="bottom" textRotation="0" wrapText="0"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9"/>
        <color theme="1"/>
        <name val="Calibri"/>
        <scheme val="minor"/>
      </font>
      <numFmt numFmtId="1" formatCode="0"/>
      <fill>
        <patternFill patternType="solid">
          <fgColor indexed="64"/>
          <bgColor rgb="FF92D050"/>
        </patternFill>
      </fill>
      <alignment horizontal="center" vertical="bottom" textRotation="0" wrapText="0" indent="0" justifyLastLine="0" shrinkToFit="0" readingOrder="0"/>
      <border diagonalUp="0" diagonalDown="0">
        <left style="medium">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9"/>
        <color theme="1"/>
        <name val="Calibri"/>
        <scheme val="minor"/>
      </font>
      <fill>
        <patternFill patternType="solid">
          <fgColor indexed="64"/>
          <bgColor rgb="FF92D050"/>
        </patternFill>
      </fill>
      <alignment horizontal="center" vertical="bottom" textRotation="0" wrapText="0" indent="0" justifyLastLine="0" shrinkToFit="0" readingOrder="0"/>
      <border diagonalUp="0" diagonalDown="0">
        <left style="thin">
          <color indexed="64"/>
        </left>
        <right style="medium">
          <color indexed="64"/>
        </right>
        <top style="thin">
          <color indexed="64"/>
        </top>
        <bottom style="thin">
          <color indexed="64"/>
        </bottom>
        <vertical/>
        <horizontal/>
      </border>
    </dxf>
    <dxf>
      <font>
        <b val="0"/>
        <i val="0"/>
        <strike val="0"/>
        <condense val="0"/>
        <extend val="0"/>
        <outline val="0"/>
        <shadow val="0"/>
        <u val="none"/>
        <vertAlign val="baseline"/>
        <sz val="9"/>
        <color theme="1"/>
        <name val="Calibri"/>
        <scheme val="minor"/>
      </font>
      <numFmt numFmtId="1" formatCode="0"/>
      <fill>
        <patternFill patternType="solid">
          <fgColor indexed="64"/>
          <bgColor rgb="FF92D050"/>
        </patternFill>
      </fill>
      <alignment horizontal="center" vertical="bottom" textRotation="0" wrapText="0"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9"/>
        <color theme="1"/>
        <name val="Calibri"/>
        <scheme val="minor"/>
      </font>
      <numFmt numFmtId="1" formatCode="0"/>
      <fill>
        <patternFill patternType="solid">
          <fgColor indexed="64"/>
          <bgColor rgb="FF92D05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9"/>
        <color theme="1"/>
        <name val="Calibri"/>
        <scheme val="minor"/>
      </font>
      <fill>
        <patternFill patternType="solid">
          <fgColor indexed="64"/>
          <bgColor rgb="FF92D05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9"/>
        <color theme="1"/>
        <name val="Calibri"/>
        <scheme val="minor"/>
      </font>
      <numFmt numFmtId="1" formatCode="0"/>
      <fill>
        <patternFill patternType="solid">
          <fgColor indexed="64"/>
          <bgColor rgb="FF92D050"/>
        </patternFill>
      </fill>
      <alignment horizontal="center" vertical="bottom" textRotation="0" wrapText="0" indent="0" justifyLastLine="0" shrinkToFit="0" readingOrder="0"/>
      <border diagonalUp="0" diagonalDown="0">
        <left style="medium">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9"/>
        <color theme="1"/>
        <name val="Calibri"/>
        <scheme val="minor"/>
      </font>
      <numFmt numFmtId="1" formatCode="0"/>
      <fill>
        <patternFill patternType="solid">
          <fgColor indexed="64"/>
          <bgColor rgb="FF92D050"/>
        </patternFill>
      </fill>
      <alignment horizontal="center" vertical="bottom" textRotation="0" wrapText="0" indent="0" justifyLastLine="0" shrinkToFit="0" readingOrder="0"/>
      <border diagonalUp="0" diagonalDown="0">
        <left style="thin">
          <color indexed="64"/>
        </left>
        <right style="medium">
          <color indexed="64"/>
        </right>
        <top style="thin">
          <color indexed="64"/>
        </top>
        <bottom style="thin">
          <color indexed="64"/>
        </bottom>
        <vertical/>
        <horizontal/>
      </border>
    </dxf>
    <dxf>
      <font>
        <b/>
        <i val="0"/>
        <strike val="0"/>
        <condense val="0"/>
        <extend val="0"/>
        <outline val="0"/>
        <shadow val="0"/>
        <u val="none"/>
        <vertAlign val="baseline"/>
        <sz val="9"/>
        <color theme="1"/>
        <name val="Calibri"/>
        <scheme val="minor"/>
      </font>
      <fill>
        <patternFill patternType="solid">
          <fgColor indexed="64"/>
          <bgColor rgb="FF92D050"/>
        </patternFill>
      </fill>
      <alignment horizontal="center" vertical="bottom" textRotation="0" wrapText="0" indent="0" justifyLastLine="0" shrinkToFit="0" readingOrder="0"/>
      <border diagonalUp="0" diagonalDown="0">
        <left style="medium">
          <color indexed="64"/>
        </left>
        <right/>
        <top style="thin">
          <color indexed="64"/>
        </top>
        <bottom style="thin">
          <color indexed="64"/>
        </bottom>
        <vertical/>
        <horizontal/>
      </border>
    </dxf>
    <dxf>
      <font>
        <b val="0"/>
        <i val="0"/>
        <strike val="0"/>
        <condense val="0"/>
        <extend val="0"/>
        <outline val="0"/>
        <shadow val="0"/>
        <u val="none"/>
        <vertAlign val="baseline"/>
        <sz val="9"/>
        <color auto="1"/>
        <name val="Calibri"/>
        <scheme val="minor"/>
      </font>
      <numFmt numFmtId="1" formatCode="0"/>
      <fill>
        <patternFill patternType="solid">
          <fgColor indexed="64"/>
          <bgColor theme="0"/>
        </patternFill>
      </fill>
      <alignment horizontal="center" vertical="bottom" textRotation="0" wrapText="0" indent="0" justifyLastLine="0" shrinkToFit="0" readingOrder="0"/>
      <border diagonalUp="0" diagonalDown="0">
        <left/>
        <right/>
        <top style="thin">
          <color indexed="64"/>
        </top>
        <bottom style="thin">
          <color indexed="64"/>
        </bottom>
        <vertical/>
        <horizontal/>
      </border>
    </dxf>
    <dxf>
      <font>
        <b val="0"/>
        <i val="0"/>
        <strike val="0"/>
        <condense val="0"/>
        <extend val="0"/>
        <outline val="0"/>
        <shadow val="0"/>
        <u val="none"/>
        <vertAlign val="baseline"/>
        <sz val="9"/>
        <color theme="1"/>
        <name val="Calibri"/>
        <scheme val="minor"/>
      </font>
      <numFmt numFmtId="1" formatCode="0"/>
      <fill>
        <patternFill patternType="solid">
          <fgColor indexed="64"/>
          <bgColor rgb="FF92D050"/>
        </patternFill>
      </fill>
      <alignment horizontal="center" vertical="bottom" textRotation="0" wrapText="0" indent="0" justifyLastLine="0" shrinkToFit="0" readingOrder="0"/>
      <border diagonalUp="0" diagonalDown="0">
        <left style="thin">
          <color indexed="64"/>
        </left>
        <right style="medium">
          <color indexed="64"/>
        </right>
        <top style="thin">
          <color indexed="64"/>
        </top>
        <bottom style="thin">
          <color indexed="64"/>
        </bottom>
        <vertical/>
        <horizontal/>
      </border>
    </dxf>
    <dxf>
      <font>
        <b val="0"/>
        <i val="0"/>
        <strike val="0"/>
        <condense val="0"/>
        <extend val="0"/>
        <outline val="0"/>
        <shadow val="0"/>
        <u val="none"/>
        <vertAlign val="baseline"/>
        <sz val="9"/>
        <color theme="1"/>
        <name val="Calibri"/>
        <scheme val="minor"/>
      </font>
      <numFmt numFmtId="1" formatCode="0"/>
      <fill>
        <patternFill patternType="solid">
          <fgColor indexed="64"/>
          <bgColor rgb="FF92D050"/>
        </patternFill>
      </fill>
      <alignment horizontal="center" vertical="bottom" textRotation="0" wrapText="0"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9"/>
        <color theme="1"/>
        <name val="Calibri"/>
        <scheme val="minor"/>
      </font>
      <numFmt numFmtId="1" formatCode="0"/>
      <fill>
        <patternFill patternType="solid">
          <fgColor indexed="64"/>
          <bgColor rgb="FF92D050"/>
        </patternFill>
      </fill>
      <alignment horizontal="center" vertical="bottom" textRotation="0" wrapText="0" indent="0" justifyLastLine="0" shrinkToFit="0" readingOrder="0"/>
      <border diagonalUp="0" diagonalDown="0">
        <left style="medium">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9"/>
        <color theme="1"/>
        <name val="Calibri"/>
        <scheme val="minor"/>
      </font>
      <fill>
        <patternFill patternType="solid">
          <fgColor indexed="64"/>
          <bgColor rgb="FF92D050"/>
        </patternFill>
      </fill>
      <alignment horizontal="center" vertical="bottom" textRotation="0" wrapText="0" indent="0" justifyLastLine="0" shrinkToFit="0" readingOrder="0"/>
      <border diagonalUp="0" diagonalDown="0">
        <left style="thin">
          <color indexed="64"/>
        </left>
        <right style="medium">
          <color indexed="64"/>
        </right>
        <top style="thin">
          <color indexed="64"/>
        </top>
        <bottom style="thin">
          <color indexed="64"/>
        </bottom>
        <vertical/>
        <horizontal/>
      </border>
    </dxf>
    <dxf>
      <font>
        <b val="0"/>
        <i val="0"/>
        <strike val="0"/>
        <condense val="0"/>
        <extend val="0"/>
        <outline val="0"/>
        <shadow val="0"/>
        <u val="none"/>
        <vertAlign val="baseline"/>
        <sz val="9"/>
        <color theme="1"/>
        <name val="Calibri"/>
        <scheme val="minor"/>
      </font>
      <numFmt numFmtId="1" formatCode="0"/>
      <fill>
        <patternFill patternType="solid">
          <fgColor indexed="64"/>
          <bgColor rgb="FF92D050"/>
        </patternFill>
      </fill>
      <alignment horizontal="center" vertical="bottom" textRotation="0" wrapText="0"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9"/>
        <color theme="1"/>
        <name val="Calibri"/>
        <scheme val="minor"/>
      </font>
      <numFmt numFmtId="1" formatCode="0"/>
      <fill>
        <patternFill patternType="solid">
          <fgColor indexed="64"/>
          <bgColor rgb="FF92D05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9"/>
        <color theme="1"/>
        <name val="Calibri"/>
        <scheme val="minor"/>
      </font>
      <fill>
        <patternFill patternType="solid">
          <fgColor indexed="64"/>
          <bgColor rgb="FF92D05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9"/>
        <color theme="1"/>
        <name val="Calibri"/>
        <scheme val="minor"/>
      </font>
      <numFmt numFmtId="1" formatCode="0"/>
      <fill>
        <patternFill patternType="solid">
          <fgColor indexed="64"/>
          <bgColor rgb="FF92D050"/>
        </patternFill>
      </fill>
      <alignment horizontal="center" vertical="bottom" textRotation="0" wrapText="0" indent="0" justifyLastLine="0" shrinkToFit="0" readingOrder="0"/>
      <border diagonalUp="0" diagonalDown="0">
        <left style="medium">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9"/>
        <color theme="1"/>
        <name val="Calibri"/>
        <scheme val="minor"/>
      </font>
      <numFmt numFmtId="1" formatCode="0"/>
      <fill>
        <patternFill patternType="solid">
          <fgColor indexed="64"/>
          <bgColor rgb="FF92D050"/>
        </patternFill>
      </fill>
      <alignment horizontal="center" vertical="bottom" textRotation="0" wrapText="0" indent="0" justifyLastLine="0" shrinkToFit="0" readingOrder="0"/>
      <border diagonalUp="0" diagonalDown="0">
        <left style="thin">
          <color indexed="64"/>
        </left>
        <right style="medium">
          <color indexed="64"/>
        </right>
        <top style="thin">
          <color indexed="64"/>
        </top>
        <bottom style="thin">
          <color indexed="64"/>
        </bottom>
        <vertical/>
        <horizontal/>
      </border>
    </dxf>
    <dxf>
      <font>
        <b/>
        <i val="0"/>
        <strike val="0"/>
        <condense val="0"/>
        <extend val="0"/>
        <outline val="0"/>
        <shadow val="0"/>
        <u val="none"/>
        <vertAlign val="baseline"/>
        <sz val="9"/>
        <color theme="1"/>
        <name val="Calibri"/>
        <scheme val="minor"/>
      </font>
      <numFmt numFmtId="1" formatCode="0"/>
      <fill>
        <patternFill patternType="solid">
          <fgColor indexed="64"/>
          <bgColor rgb="FF92D050"/>
        </patternFill>
      </fill>
      <alignment horizontal="center" vertical="bottom" textRotation="0" wrapText="0" indent="0" justifyLastLine="0" shrinkToFit="0" readingOrder="0"/>
      <border diagonalUp="0" diagonalDown="0">
        <left style="medium">
          <color indexed="64"/>
        </left>
        <right/>
        <top style="thin">
          <color indexed="64"/>
        </top>
        <bottom style="thin">
          <color indexed="64"/>
        </bottom>
        <vertical/>
        <horizontal/>
      </border>
    </dxf>
    <dxf>
      <font>
        <b val="0"/>
        <i val="0"/>
        <strike val="0"/>
        <condense val="0"/>
        <extend val="0"/>
        <outline val="0"/>
        <shadow val="0"/>
        <u val="none"/>
        <vertAlign val="baseline"/>
        <sz val="9"/>
        <color auto="1"/>
        <name val="Calibri"/>
        <scheme val="minor"/>
      </font>
      <numFmt numFmtId="1" formatCode="0"/>
      <fill>
        <patternFill patternType="solid">
          <fgColor indexed="64"/>
          <bgColor theme="0"/>
        </patternFill>
      </fill>
      <alignment horizontal="center" vertical="bottom" textRotation="0" wrapText="0" indent="0" justifyLastLine="0" shrinkToFit="0" readingOrder="0"/>
      <border diagonalUp="0" diagonalDown="0">
        <left/>
        <right/>
        <top style="thin">
          <color indexed="64"/>
        </top>
        <bottom style="thin">
          <color indexed="64"/>
        </bottom>
        <vertical/>
        <horizontal/>
      </border>
    </dxf>
    <dxf>
      <font>
        <b val="0"/>
        <i val="0"/>
        <strike val="0"/>
        <condense val="0"/>
        <extend val="0"/>
        <outline val="0"/>
        <shadow val="0"/>
        <u val="none"/>
        <vertAlign val="baseline"/>
        <sz val="9"/>
        <color theme="1"/>
        <name val="Calibri"/>
        <scheme val="minor"/>
      </font>
      <fill>
        <patternFill patternType="solid">
          <fgColor indexed="64"/>
          <bgColor theme="0" tint="-0.14999847407452621"/>
        </patternFill>
      </fill>
      <alignment horizontal="center" vertical="bottom" textRotation="0" wrapText="0" indent="0" justifyLastLine="0" shrinkToFit="0" readingOrder="0"/>
      <border diagonalUp="0" diagonalDown="0">
        <left style="thin">
          <color indexed="64"/>
        </left>
        <right style="medium">
          <color indexed="64"/>
        </right>
        <top style="thin">
          <color indexed="64"/>
        </top>
        <bottom style="thin">
          <color indexed="64"/>
        </bottom>
        <vertical/>
        <horizontal/>
      </border>
    </dxf>
    <dxf>
      <font>
        <b val="0"/>
        <i val="0"/>
        <strike val="0"/>
        <condense val="0"/>
        <extend val="0"/>
        <outline val="0"/>
        <shadow val="0"/>
        <u val="none"/>
        <vertAlign val="baseline"/>
        <sz val="9"/>
        <color theme="1"/>
        <name val="Calibri"/>
        <scheme val="minor"/>
      </font>
      <numFmt numFmtId="1" formatCode="0"/>
      <fill>
        <patternFill patternType="solid">
          <fgColor indexed="64"/>
          <bgColor theme="0" tint="-0.14999847407452621"/>
        </patternFill>
      </fill>
      <alignment horizontal="center" vertical="bottom" textRotation="0" wrapText="0" indent="0" justifyLastLine="0" shrinkToFit="0" readingOrder="0"/>
      <border diagonalUp="0" diagonalDown="0">
        <left style="medium">
          <color indexed="64"/>
        </left>
        <right/>
        <top style="thin">
          <color indexed="64"/>
        </top>
        <bottom style="thin">
          <color indexed="64"/>
        </bottom>
        <vertical/>
        <horizontal/>
      </border>
    </dxf>
    <dxf>
      <font>
        <b val="0"/>
        <i val="0"/>
        <strike val="0"/>
        <condense val="0"/>
        <extend val="0"/>
        <outline val="0"/>
        <shadow val="0"/>
        <u val="none"/>
        <vertAlign val="baseline"/>
        <sz val="9"/>
        <color theme="1"/>
        <name val="Calibri"/>
        <scheme val="minor"/>
      </font>
      <numFmt numFmtId="1" formatCode="0"/>
      <fill>
        <patternFill patternType="none">
          <fgColor indexed="64"/>
          <bgColor indexed="65"/>
        </patternFill>
      </fill>
      <alignment horizontal="center" vertical="bottom" textRotation="0" wrapText="0"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9"/>
        <color theme="1"/>
        <name val="Calibri"/>
        <scheme val="minor"/>
      </font>
      <numFmt numFmtId="1" formatCode="0"/>
      <fill>
        <patternFill patternType="none">
          <fgColor indexed="64"/>
          <bgColor indexed="65"/>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9"/>
        <color theme="1"/>
        <name val="Calibri"/>
        <scheme val="minor"/>
      </font>
      <numFmt numFmtId="1" formatCode="0"/>
      <fill>
        <patternFill patternType="none">
          <fgColor indexed="64"/>
          <bgColor indexed="65"/>
        </patternFill>
      </fill>
      <alignment horizontal="center" vertical="bottom" textRotation="0" wrapText="0" indent="0" justifyLastLine="0" shrinkToFit="0" readingOrder="0"/>
      <border diagonalUp="0" diagonalDown="0">
        <left style="medium">
          <color indexed="64"/>
        </left>
        <right/>
        <top style="thin">
          <color indexed="64"/>
        </top>
        <bottom style="thin">
          <color indexed="64"/>
        </bottom>
        <vertical/>
        <horizontal/>
      </border>
    </dxf>
    <dxf>
      <font>
        <b val="0"/>
        <i val="0"/>
        <strike val="0"/>
        <condense val="0"/>
        <extend val="0"/>
        <outline val="0"/>
        <shadow val="0"/>
        <u val="none"/>
        <vertAlign val="baseline"/>
        <sz val="9"/>
        <color theme="1"/>
        <name val="Calibri"/>
        <scheme val="minor"/>
      </font>
      <fill>
        <patternFill patternType="none">
          <fgColor indexed="64"/>
          <bgColor indexed="65"/>
        </patternFill>
      </fill>
      <alignment horizontal="center" vertical="bottom" textRotation="0" wrapText="0" indent="0" justifyLastLine="0" shrinkToFit="0" readingOrder="0"/>
      <border diagonalUp="0" diagonalDown="0">
        <left style="thin">
          <color indexed="64"/>
        </left>
        <right style="medium">
          <color indexed="64"/>
        </right>
        <top style="thin">
          <color indexed="64"/>
        </top>
        <bottom style="thin">
          <color indexed="64"/>
        </bottom>
        <vertical/>
        <horizontal/>
      </border>
    </dxf>
    <dxf>
      <font>
        <b val="0"/>
        <i val="0"/>
        <strike val="0"/>
        <condense val="0"/>
        <extend val="0"/>
        <outline val="0"/>
        <shadow val="0"/>
        <u val="none"/>
        <vertAlign val="baseline"/>
        <sz val="9"/>
        <color theme="1"/>
        <name val="Calibri"/>
        <scheme val="minor"/>
      </font>
      <numFmt numFmtId="1" formatCode="0"/>
      <fill>
        <patternFill patternType="none">
          <fgColor indexed="64"/>
          <bgColor indexed="65"/>
        </patternFill>
      </fill>
      <alignment horizontal="center" vertical="bottom" textRotation="0" wrapText="0"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9"/>
        <color theme="1"/>
        <name val="Calibri"/>
        <scheme val="minor"/>
      </font>
      <numFmt numFmtId="1" formatCode="0"/>
      <fill>
        <patternFill patternType="none">
          <fgColor indexed="64"/>
          <bgColor indexed="65"/>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9"/>
        <color theme="1"/>
        <name val="Calibri"/>
        <scheme val="minor"/>
      </font>
      <fill>
        <patternFill patternType="none">
          <fgColor indexed="64"/>
          <bgColor indexed="65"/>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9"/>
        <color theme="1"/>
        <name val="Calibri"/>
        <scheme val="minor"/>
      </font>
      <numFmt numFmtId="1" formatCode="0"/>
      <fill>
        <patternFill patternType="none">
          <fgColor indexed="64"/>
          <bgColor indexed="65"/>
        </patternFill>
      </fill>
      <alignment horizontal="center" vertical="bottom" textRotation="0" wrapText="0" indent="0" justifyLastLine="0" shrinkToFit="0" readingOrder="0"/>
      <border diagonalUp="0" diagonalDown="0">
        <left style="medium">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9"/>
        <color theme="1"/>
        <name val="Calibri"/>
        <scheme val="minor"/>
      </font>
      <numFmt numFmtId="1" formatCode="0"/>
      <fill>
        <patternFill patternType="solid">
          <fgColor indexed="64"/>
          <bgColor rgb="FFFFC000"/>
        </patternFill>
      </fill>
      <alignment horizontal="center" vertical="bottom" textRotation="0" wrapText="0" indent="0" justifyLastLine="0" shrinkToFit="0" readingOrder="0"/>
      <border diagonalUp="0" diagonalDown="0">
        <left style="thin">
          <color indexed="64"/>
        </left>
        <right style="medium">
          <color indexed="64"/>
        </right>
        <top style="thin">
          <color indexed="64"/>
        </top>
        <bottom style="thin">
          <color indexed="64"/>
        </bottom>
        <vertical/>
        <horizontal/>
      </border>
    </dxf>
    <dxf>
      <font>
        <b/>
        <i val="0"/>
        <strike val="0"/>
        <condense val="0"/>
        <extend val="0"/>
        <outline val="0"/>
        <shadow val="0"/>
        <u val="none"/>
        <vertAlign val="baseline"/>
        <sz val="9"/>
        <color theme="1"/>
        <name val="Calibri"/>
        <scheme val="minor"/>
      </font>
      <numFmt numFmtId="1" formatCode="0"/>
      <fill>
        <patternFill patternType="solid">
          <fgColor indexed="64"/>
          <bgColor rgb="FFFFC000"/>
        </patternFill>
      </fill>
      <alignment horizontal="center" vertical="bottom" textRotation="0" wrapText="0" indent="0" justifyLastLine="0" shrinkToFit="0" readingOrder="0"/>
      <border diagonalUp="0" diagonalDown="0">
        <left style="medium">
          <color indexed="64"/>
        </left>
        <right/>
        <top style="thin">
          <color indexed="64"/>
        </top>
        <bottom style="thin">
          <color indexed="64"/>
        </bottom>
        <vertical/>
        <horizontal/>
      </border>
    </dxf>
    <dxf>
      <font>
        <b val="0"/>
        <i val="0"/>
        <strike val="0"/>
        <condense val="0"/>
        <extend val="0"/>
        <outline val="0"/>
        <shadow val="0"/>
        <u val="none"/>
        <vertAlign val="baseline"/>
        <sz val="9"/>
        <color auto="1"/>
        <name val="Calibri"/>
        <scheme val="minor"/>
      </font>
      <numFmt numFmtId="172" formatCode="0.0"/>
      <fill>
        <patternFill patternType="solid">
          <fgColor indexed="64"/>
          <bgColor theme="0"/>
        </patternFill>
      </fill>
      <alignment horizontal="center" vertical="bottom" textRotation="0" wrapText="0" indent="0" justifyLastLine="0" shrinkToFit="0" readingOrder="0"/>
      <border diagonalUp="0" diagonalDown="0">
        <left/>
        <right/>
        <top style="thin">
          <color indexed="64"/>
        </top>
        <bottom style="thin">
          <color indexed="64"/>
        </bottom>
        <vertical/>
        <horizontal/>
      </border>
    </dxf>
    <dxf>
      <font>
        <b val="0"/>
        <i val="0"/>
        <strike val="0"/>
        <condense val="0"/>
        <extend val="0"/>
        <outline val="0"/>
        <shadow val="0"/>
        <u val="none"/>
        <vertAlign val="baseline"/>
        <sz val="9"/>
        <color theme="1"/>
        <name val="Calibri"/>
        <scheme val="minor"/>
      </font>
      <numFmt numFmtId="172" formatCode="0.0"/>
      <fill>
        <patternFill patternType="none">
          <fgColor indexed="64"/>
          <bgColor indexed="65"/>
        </patternFill>
      </fill>
      <alignment horizontal="center" vertical="bottom" textRotation="0" wrapText="0"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9"/>
        <color theme="1"/>
        <name val="Calibri"/>
        <scheme val="minor"/>
      </font>
      <numFmt numFmtId="172" formatCode="0.0"/>
      <fill>
        <patternFill patternType="none">
          <fgColor indexed="64"/>
          <bgColor indexed="65"/>
        </patternFill>
      </fill>
      <alignment horizontal="center" vertical="bottom" textRotation="0" wrapText="0"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9"/>
        <color theme="1"/>
        <name val="Calibri"/>
        <scheme val="minor"/>
      </font>
      <numFmt numFmtId="172" formatCode="0.0"/>
      <fill>
        <patternFill patternType="none">
          <fgColor indexed="64"/>
          <bgColor indexed="65"/>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9"/>
        <color theme="1"/>
        <name val="Calibri"/>
        <scheme val="minor"/>
      </font>
      <numFmt numFmtId="172" formatCode="0.0"/>
      <fill>
        <patternFill patternType="none">
          <fgColor indexed="64"/>
          <bgColor indexed="65"/>
        </patternFill>
      </fill>
      <alignment horizontal="center" vertical="bottom" textRotation="0" wrapText="0" indent="0" justifyLastLine="0" shrinkToFit="0" readingOrder="0"/>
      <border diagonalUp="0" diagonalDown="0">
        <left style="medium">
          <color indexed="64"/>
        </left>
        <right/>
        <top style="thin">
          <color indexed="64"/>
        </top>
        <bottom style="thin">
          <color indexed="64"/>
        </bottom>
        <vertical/>
        <horizontal/>
      </border>
    </dxf>
    <dxf>
      <font>
        <b val="0"/>
        <i val="0"/>
        <strike val="0"/>
        <condense val="0"/>
        <extend val="0"/>
        <outline val="0"/>
        <shadow val="0"/>
        <u val="none"/>
        <vertAlign val="baseline"/>
        <sz val="9"/>
        <color theme="1"/>
        <name val="Calibri"/>
        <scheme val="minor"/>
      </font>
      <fill>
        <patternFill patternType="none">
          <fgColor indexed="64"/>
          <bgColor indexed="65"/>
        </patternFill>
      </fill>
      <alignment horizontal="center" vertical="bottom" textRotation="0" wrapText="0" indent="0" justifyLastLine="0" shrinkToFit="0" readingOrder="0"/>
      <border diagonalUp="0" diagonalDown="0">
        <left style="thin">
          <color indexed="64"/>
        </left>
        <right style="medium">
          <color indexed="64"/>
        </right>
        <top style="thin">
          <color indexed="64"/>
        </top>
        <bottom style="thin">
          <color indexed="64"/>
        </bottom>
        <vertical/>
        <horizontal/>
      </border>
    </dxf>
    <dxf>
      <font>
        <b val="0"/>
        <i val="0"/>
        <strike val="0"/>
        <condense val="0"/>
        <extend val="0"/>
        <outline val="0"/>
        <shadow val="0"/>
        <u val="none"/>
        <vertAlign val="baseline"/>
        <sz val="9"/>
        <color theme="1"/>
        <name val="Calibri"/>
        <scheme val="minor"/>
      </font>
      <numFmt numFmtId="172" formatCode="0.0"/>
      <fill>
        <patternFill patternType="none">
          <fgColor indexed="64"/>
          <bgColor indexed="65"/>
        </patternFill>
      </fill>
      <alignment horizontal="center" vertical="bottom" textRotation="0" wrapText="0" indent="0" justifyLastLine="0" shrinkToFit="0" readingOrder="0"/>
      <border diagonalUp="0" diagonalDown="0">
        <left style="medium">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9"/>
        <color theme="1"/>
        <name val="Calibri"/>
        <scheme val="minor"/>
      </font>
      <fill>
        <patternFill patternType="none">
          <fgColor indexed="64"/>
          <bgColor indexed="65"/>
        </patternFill>
      </fill>
      <alignment horizontal="center" vertical="bottom" textRotation="0" wrapText="0" indent="0" justifyLastLine="0" shrinkToFit="0" readingOrder="0"/>
      <border diagonalUp="0" diagonalDown="0">
        <left style="thin">
          <color indexed="64"/>
        </left>
        <right style="medium">
          <color indexed="64"/>
        </right>
        <top style="thin">
          <color indexed="64"/>
        </top>
        <bottom style="thin">
          <color indexed="64"/>
        </bottom>
        <vertical/>
        <horizontal/>
      </border>
    </dxf>
    <dxf>
      <font>
        <b val="0"/>
        <i val="0"/>
        <strike val="0"/>
        <condense val="0"/>
        <extend val="0"/>
        <outline val="0"/>
        <shadow val="0"/>
        <u val="none"/>
        <vertAlign val="baseline"/>
        <sz val="9"/>
        <color theme="1"/>
        <name val="Calibri"/>
        <scheme val="minor"/>
      </font>
      <numFmt numFmtId="172" formatCode="0.0"/>
      <fill>
        <patternFill patternType="none">
          <fgColor indexed="64"/>
          <bgColor indexed="65"/>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9"/>
        <color theme="1"/>
        <name val="Calibri"/>
        <scheme val="minor"/>
      </font>
      <fill>
        <patternFill patternType="none">
          <fgColor indexed="64"/>
          <bgColor indexed="65"/>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
        <color theme="1"/>
        <name val="Calibri"/>
        <scheme val="minor"/>
      </font>
      <numFmt numFmtId="1" formatCode="0"/>
      <fill>
        <patternFill patternType="none">
          <fgColor indexed="64"/>
          <bgColor indexed="65"/>
        </patternFill>
      </fill>
      <alignment horizontal="center" vertical="bottom" textRotation="0" wrapText="0"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9"/>
        <color theme="1"/>
        <name val="Calibri"/>
        <scheme val="minor"/>
      </font>
      <numFmt numFmtId="172" formatCode="0.0"/>
      <fill>
        <patternFill patternType="none">
          <fgColor indexed="64"/>
          <bgColor indexed="65"/>
        </patternFill>
      </fill>
      <alignment horizontal="center" vertical="bottom" textRotation="0" wrapText="0" indent="0" justifyLastLine="0" shrinkToFit="0" readingOrder="0"/>
      <border diagonalUp="0" diagonalDown="0" outline="0">
        <left style="medium">
          <color indexed="64"/>
        </left>
        <right/>
        <top style="thin">
          <color indexed="64"/>
        </top>
        <bottom style="thin">
          <color indexed="64"/>
        </bottom>
      </border>
    </dxf>
    <dxf>
      <font>
        <b val="0"/>
        <i val="0"/>
        <strike val="0"/>
        <condense val="0"/>
        <extend val="0"/>
        <outline val="0"/>
        <shadow val="0"/>
        <u val="none"/>
        <vertAlign val="baseline"/>
        <sz val="9"/>
        <color theme="1"/>
        <name val="Calibri"/>
        <scheme val="minor"/>
      </font>
      <numFmt numFmtId="172" formatCode="0.0"/>
      <fill>
        <patternFill patternType="none">
          <fgColor indexed="64"/>
          <bgColor indexed="65"/>
        </patternFill>
      </fill>
      <alignment horizontal="center" vertical="bottom" textRotation="0" wrapText="0" indent="0" justifyLastLine="0" shrinkToFit="0" readingOrder="0"/>
      <border diagonalUp="0" diagonalDown="0">
        <left style="thin">
          <color indexed="64"/>
        </left>
        <right style="medium">
          <color indexed="64"/>
        </right>
        <top style="thin">
          <color indexed="64"/>
        </top>
        <bottom style="thin">
          <color indexed="64"/>
        </bottom>
        <vertical/>
        <horizontal/>
      </border>
    </dxf>
    <dxf>
      <font>
        <b/>
        <i val="0"/>
        <strike val="0"/>
        <condense val="0"/>
        <extend val="0"/>
        <outline val="0"/>
        <shadow val="0"/>
        <u val="none"/>
        <vertAlign val="baseline"/>
        <sz val="9"/>
        <color theme="1"/>
        <name val="Calibri"/>
        <scheme val="minor"/>
      </font>
      <numFmt numFmtId="172" formatCode="0.0"/>
      <fill>
        <patternFill patternType="none">
          <fgColor indexed="64"/>
          <bgColor indexed="65"/>
        </patternFill>
      </fill>
      <alignment horizontal="center" vertical="bottom" textRotation="0" wrapText="0" indent="0" justifyLastLine="0" shrinkToFit="0" readingOrder="0"/>
      <border diagonalUp="0" diagonalDown="0">
        <left style="medium">
          <color indexed="64"/>
        </left>
        <right/>
        <top style="thin">
          <color indexed="64"/>
        </top>
        <bottom style="thin">
          <color indexed="64"/>
        </bottom>
        <vertical/>
        <horizontal/>
      </border>
    </dxf>
    <dxf>
      <font>
        <b val="0"/>
        <i val="0"/>
        <strike val="0"/>
        <condense val="0"/>
        <extend val="0"/>
        <outline val="0"/>
        <shadow val="0"/>
        <u val="none"/>
        <vertAlign val="baseline"/>
        <sz val="9"/>
        <color theme="1"/>
        <name val="Calibri"/>
        <scheme val="minor"/>
      </font>
      <numFmt numFmtId="1" formatCode="0"/>
      <fill>
        <patternFill patternType="none">
          <fgColor indexed="64"/>
          <bgColor indexed="65"/>
        </patternFill>
      </fill>
      <alignment horizontal="center" vertical="bottom" textRotation="0" wrapText="0" indent="0" justifyLastLine="0" shrinkToFit="0" readingOrder="0"/>
      <border diagonalUp="0" diagonalDown="0">
        <left style="thin">
          <color indexed="64"/>
        </left>
        <right style="medium">
          <color indexed="64"/>
        </right>
        <top style="thin">
          <color indexed="64"/>
        </top>
        <bottom style="thin">
          <color indexed="64"/>
        </bottom>
        <vertical/>
        <horizontal/>
      </border>
    </dxf>
    <dxf>
      <font>
        <b/>
        <i val="0"/>
        <strike val="0"/>
        <condense val="0"/>
        <extend val="0"/>
        <outline val="0"/>
        <shadow val="0"/>
        <u val="none"/>
        <vertAlign val="baseline"/>
        <sz val="9"/>
        <color theme="1"/>
        <name val="Calibri"/>
        <scheme val="minor"/>
      </font>
      <numFmt numFmtId="172" formatCode="0.0"/>
      <fill>
        <patternFill patternType="none">
          <fgColor indexed="64"/>
          <bgColor indexed="65"/>
        </patternFill>
      </fill>
      <alignment horizontal="center" vertical="bottom" textRotation="0" wrapText="0" indent="0" justifyLastLine="0" shrinkToFit="0" readingOrder="0"/>
      <border diagonalUp="0" diagonalDown="0">
        <left/>
        <right/>
        <top style="thin">
          <color indexed="64"/>
        </top>
        <bottom style="thin">
          <color indexed="64"/>
        </bottom>
        <vertical/>
        <horizontal/>
      </border>
    </dxf>
    <dxf>
      <font>
        <b val="0"/>
        <i val="0"/>
        <strike val="0"/>
        <condense val="0"/>
        <extend val="0"/>
        <outline val="0"/>
        <shadow val="0"/>
        <u val="none"/>
        <vertAlign val="baseline"/>
        <sz val="9"/>
        <color theme="1"/>
        <name val="Calibri"/>
        <scheme val="minor"/>
      </font>
      <fill>
        <patternFill patternType="none">
          <fgColor indexed="64"/>
          <bgColor indexed="65"/>
        </patternFill>
      </fill>
      <alignment horizontal="center" vertical="bottom" textRotation="0" wrapText="0" indent="0" justifyLastLine="0" shrinkToFit="0" readingOrder="0"/>
      <border diagonalUp="0" diagonalDown="0">
        <left style="thin">
          <color indexed="64"/>
        </left>
        <right style="medium">
          <color indexed="64"/>
        </right>
        <top style="thin">
          <color indexed="64"/>
        </top>
        <bottom style="thin">
          <color indexed="64"/>
        </bottom>
        <vertical/>
        <horizontal/>
      </border>
    </dxf>
    <dxf>
      <font>
        <b val="0"/>
        <i val="0"/>
        <strike val="0"/>
        <condense val="0"/>
        <extend val="0"/>
        <outline val="0"/>
        <shadow val="0"/>
        <u val="none"/>
        <vertAlign val="baseline"/>
        <sz val="9"/>
        <color theme="1"/>
        <name val="Calibri"/>
        <scheme val="minor"/>
      </font>
      <numFmt numFmtId="172" formatCode="0.0"/>
      <fill>
        <patternFill patternType="none">
          <fgColor indexed="64"/>
          <bgColor indexed="65"/>
        </patternFill>
      </fill>
      <alignment horizontal="center" vertical="bottom" textRotation="0" wrapText="0"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9"/>
        <color theme="1"/>
        <name val="Calibri"/>
        <scheme val="minor"/>
      </font>
      <fill>
        <patternFill patternType="none">
          <fgColor indexed="64"/>
          <bgColor indexed="65"/>
        </patternFill>
      </fill>
      <alignment horizontal="center" vertical="bottom" textRotation="0" wrapText="0" indent="0" justifyLastLine="0" shrinkToFit="0" readingOrder="0"/>
      <border diagonalUp="0" diagonalDown="0">
        <left style="thin">
          <color indexed="64"/>
        </left>
        <right style="medium">
          <color indexed="64"/>
        </right>
        <top style="thin">
          <color indexed="64"/>
        </top>
        <bottom style="thin">
          <color indexed="64"/>
        </bottom>
        <vertical/>
        <horizontal/>
      </border>
    </dxf>
    <dxf>
      <font>
        <b val="0"/>
        <i val="0"/>
        <strike val="0"/>
        <condense val="0"/>
        <extend val="0"/>
        <outline val="0"/>
        <shadow val="0"/>
        <u val="none"/>
        <vertAlign val="baseline"/>
        <sz val="9"/>
        <color theme="1"/>
        <name val="Calibri"/>
        <scheme val="minor"/>
      </font>
      <numFmt numFmtId="172" formatCode="0.0"/>
      <fill>
        <patternFill patternType="none">
          <fgColor indexed="64"/>
          <bgColor indexed="65"/>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9"/>
        <color theme="1"/>
        <name val="Calibri"/>
        <scheme val="minor"/>
      </font>
      <fill>
        <patternFill patternType="none">
          <fgColor indexed="64"/>
          <bgColor indexed="65"/>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9"/>
        <color theme="1"/>
        <name val="Calibri"/>
        <scheme val="minor"/>
      </font>
      <numFmt numFmtId="172" formatCode="0.0"/>
      <fill>
        <patternFill patternType="none">
          <fgColor indexed="64"/>
          <bgColor indexed="65"/>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9"/>
        <color theme="1"/>
        <name val="Calibri"/>
        <scheme val="minor"/>
      </font>
      <fill>
        <patternFill patternType="none">
          <fgColor indexed="64"/>
          <bgColor indexed="65"/>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9"/>
        <color theme="1"/>
        <name val="Calibri"/>
        <scheme val="minor"/>
      </font>
      <numFmt numFmtId="172" formatCode="0.0"/>
      <fill>
        <patternFill patternType="none">
          <fgColor indexed="64"/>
          <bgColor indexed="65"/>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9"/>
        <color theme="1"/>
        <name val="Calibri"/>
        <scheme val="minor"/>
      </font>
      <fill>
        <patternFill patternType="solid">
          <fgColor indexed="64"/>
          <bgColor theme="0"/>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9"/>
        <color theme="1"/>
        <name val="Calibri"/>
        <scheme val="minor"/>
      </font>
      <numFmt numFmtId="172" formatCode="0.0"/>
      <fill>
        <patternFill patternType="solid">
          <fgColor indexed="64"/>
          <bgColor theme="0"/>
        </patternFill>
      </fill>
      <alignment horizontal="center" vertical="center" textRotation="0" wrapText="1" indent="0" justifyLastLine="0" shrinkToFit="0" readingOrder="0"/>
      <border diagonalUp="0" diagonalDown="0">
        <left style="medium">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9"/>
        <color theme="1"/>
        <name val="Calibri"/>
        <scheme val="minor"/>
      </font>
      <fill>
        <patternFill patternType="solid">
          <fgColor indexed="64"/>
          <bgColor theme="0"/>
        </patternFill>
      </fill>
      <alignment horizontal="center" vertical="center" textRotation="0" wrapText="1" indent="0" justifyLastLine="0" shrinkToFit="0" readingOrder="0"/>
      <border diagonalUp="0" diagonalDown="0" outline="0">
        <left/>
        <right/>
        <top style="thin">
          <color indexed="64"/>
        </top>
        <bottom style="thin">
          <color indexed="64"/>
        </bottom>
      </border>
    </dxf>
    <dxf>
      <font>
        <b/>
        <i val="0"/>
        <strike val="0"/>
        <condense val="0"/>
        <extend val="0"/>
        <outline val="0"/>
        <shadow val="0"/>
        <u val="none"/>
        <vertAlign val="baseline"/>
        <sz val="9"/>
        <color theme="1"/>
        <name val="Calibri"/>
        <scheme val="minor"/>
      </font>
      <numFmt numFmtId="1" formatCode="0"/>
      <fill>
        <patternFill patternType="solid">
          <fgColor indexed="64"/>
          <bgColor rgb="FFFF9900"/>
        </patternFill>
      </fill>
      <alignment horizontal="center" vertical="center" textRotation="0" wrapText="1" indent="0" justifyLastLine="0" shrinkToFit="0" readingOrder="0"/>
      <border diagonalUp="0" diagonalDown="0" outline="0">
        <left/>
        <right/>
        <top style="thin">
          <color indexed="64"/>
        </top>
        <bottom style="thin">
          <color indexed="64"/>
        </bottom>
      </border>
    </dxf>
    <dxf>
      <font>
        <b/>
        <i val="0"/>
        <strike val="0"/>
        <condense val="0"/>
        <extend val="0"/>
        <outline val="0"/>
        <shadow val="0"/>
        <u val="none"/>
        <vertAlign val="baseline"/>
        <sz val="9"/>
        <color theme="1"/>
        <name val="Calibri"/>
        <scheme val="minor"/>
      </font>
      <numFmt numFmtId="172" formatCode="0.0"/>
      <fill>
        <patternFill patternType="solid">
          <fgColor indexed="64"/>
          <bgColor rgb="FFFF9900"/>
        </patternFill>
      </fill>
      <alignment horizontal="center" vertical="center" textRotation="0" wrapText="1" indent="0" justifyLastLine="0" shrinkToFit="0" readingOrder="0"/>
      <border diagonalUp="0" diagonalDown="0" outline="0">
        <left style="medium">
          <color indexed="64"/>
        </left>
        <right/>
        <top style="thin">
          <color indexed="64"/>
        </top>
        <bottom style="thin">
          <color indexed="64"/>
        </bottom>
      </border>
    </dxf>
    <dxf>
      <font>
        <b val="0"/>
        <i val="0"/>
        <strike val="0"/>
        <condense val="0"/>
        <extend val="0"/>
        <outline val="0"/>
        <shadow val="0"/>
        <u val="none"/>
        <vertAlign val="baseline"/>
        <sz val="9"/>
        <color theme="1"/>
        <name val="Calibri"/>
        <scheme val="minor"/>
      </font>
      <numFmt numFmtId="172" formatCode="0.0"/>
      <fill>
        <patternFill patternType="solid">
          <fgColor indexed="64"/>
          <bgColor theme="0"/>
        </patternFill>
      </fill>
      <alignment horizontal="left" vertical="center" textRotation="0" wrapText="1" indent="0" justifyLastLine="0" shrinkToFit="0" readingOrder="0"/>
      <border diagonalUp="0" diagonalDown="0">
        <left/>
        <right/>
        <top style="thin">
          <color indexed="64"/>
        </top>
        <bottom style="thin">
          <color indexed="64"/>
        </bottom>
        <vertical/>
        <horizontal/>
      </border>
    </dxf>
    <dxf>
      <font>
        <b val="0"/>
        <i val="0"/>
        <strike val="0"/>
        <condense val="0"/>
        <extend val="0"/>
        <outline val="0"/>
        <shadow val="0"/>
        <u val="none"/>
        <vertAlign val="baseline"/>
        <sz val="9"/>
        <color theme="1"/>
        <name val="Calibri"/>
        <scheme val="minor"/>
      </font>
      <fill>
        <patternFill patternType="solid">
          <fgColor indexed="64"/>
          <bgColor theme="0"/>
        </patternFill>
      </fill>
      <alignment horizontal="left" vertical="center" textRotation="0" wrapText="1" indent="0" justifyLastLine="0" shrinkToFit="0" readingOrder="0"/>
      <border diagonalUp="0" diagonalDown="0">
        <left style="medium">
          <color indexed="64"/>
        </left>
        <right/>
        <top style="thin">
          <color indexed="64"/>
        </top>
        <bottom style="thin">
          <color indexed="64"/>
        </bottom>
        <vertical/>
        <horizontal/>
      </border>
    </dxf>
    <dxf>
      <font>
        <b val="0"/>
        <i val="0"/>
        <strike val="0"/>
        <condense val="0"/>
        <extend val="0"/>
        <outline val="0"/>
        <shadow val="0"/>
        <u val="none"/>
        <vertAlign val="baseline"/>
        <sz val="9"/>
        <color theme="1"/>
        <name val="Calibri"/>
        <scheme val="minor"/>
      </font>
      <fill>
        <patternFill patternType="solid">
          <fgColor indexed="64"/>
          <bgColor theme="0"/>
        </patternFill>
      </fill>
      <alignment horizontal="left" vertical="center"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9"/>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9"/>
        <color theme="1"/>
        <name val="Calibri"/>
        <scheme val="minor"/>
      </font>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9"/>
        <color theme="1"/>
        <name val="Calibri"/>
        <scheme val="minor"/>
      </font>
      <fill>
        <patternFill patternType="solid">
          <fgColor indexed="64"/>
          <bgColor theme="0"/>
        </patternFill>
      </fill>
      <alignment horizontal="center" vertical="center" textRotation="0" wrapText="0"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border>
    </dxf>
    <dxf>
      <font>
        <b/>
        <i val="0"/>
        <strike val="0"/>
        <condense val="0"/>
        <extend val="0"/>
        <outline val="0"/>
        <shadow val="0"/>
        <u val="none"/>
        <vertAlign val="baseline"/>
        <sz val="9"/>
        <color theme="1"/>
        <name val="Calibri"/>
        <scheme val="minor"/>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9"/>
        <color theme="1"/>
        <name val="Calibri"/>
        <scheme val="minor"/>
      </font>
      <numFmt numFmtId="1" formatCode="0"/>
      <fill>
        <patternFill patternType="solid">
          <fgColor indexed="64"/>
          <bgColor rgb="FFFFC000"/>
        </patternFill>
      </fill>
      <alignment horizontal="center" vertical="bottom" textRotation="0" wrapText="0" indent="0" justifyLastLine="0" shrinkToFit="0" readingOrder="0"/>
      <border diagonalUp="0" diagonalDown="0" outline="0">
        <left/>
        <right/>
        <top style="thin">
          <color indexed="64"/>
        </top>
        <bottom style="thin">
          <color indexed="64"/>
        </bottom>
      </border>
    </dxf>
    <dxf>
      <font>
        <b/>
        <i val="0"/>
        <strike val="0"/>
        <condense val="0"/>
        <extend val="0"/>
        <outline val="0"/>
        <shadow val="0"/>
        <u val="none"/>
        <vertAlign val="baseline"/>
        <sz val="9"/>
        <color theme="1"/>
        <name val="Calibri"/>
        <scheme val="minor"/>
      </font>
      <numFmt numFmtId="1" formatCode="0"/>
      <fill>
        <patternFill patternType="none">
          <fgColor indexed="64"/>
          <bgColor auto="1"/>
        </patternFill>
      </fill>
      <alignment horizontal="center" vertical="bottom" textRotation="0" wrapText="0" indent="0" justifyLastLine="0" shrinkToFit="0" readingOrder="0"/>
      <border diagonalUp="0" diagonalDown="0" outline="0">
        <left/>
        <right/>
        <top style="thin">
          <color indexed="64"/>
        </top>
        <bottom style="thin">
          <color indexed="64"/>
        </bottom>
      </border>
    </dxf>
    <dxf>
      <font>
        <b/>
        <i val="0"/>
        <strike val="0"/>
        <condense val="0"/>
        <extend val="0"/>
        <outline val="0"/>
        <shadow val="0"/>
        <u val="none"/>
        <vertAlign val="baseline"/>
        <sz val="9"/>
        <color theme="1"/>
        <name val="Calibri"/>
        <scheme val="minor"/>
      </font>
      <numFmt numFmtId="1" formatCode="0"/>
      <fill>
        <patternFill patternType="solid">
          <fgColor indexed="64"/>
          <bgColor rgb="FFFFC000"/>
        </patternFill>
      </fill>
      <alignment horizontal="center" vertical="bottom" textRotation="0" wrapText="0" indent="0" justifyLastLine="0" shrinkToFit="0" readingOrder="0"/>
      <border diagonalUp="0" diagonalDown="0" outline="0">
        <left/>
        <right/>
        <top style="thin">
          <color indexed="64"/>
        </top>
        <bottom style="thin">
          <color indexed="64"/>
        </bottom>
      </border>
    </dxf>
    <dxf>
      <font>
        <b/>
        <i val="0"/>
        <strike val="0"/>
        <condense val="0"/>
        <extend val="0"/>
        <outline val="0"/>
        <shadow val="0"/>
        <u val="none"/>
        <vertAlign val="baseline"/>
        <sz val="9"/>
        <color theme="1"/>
        <name val="Calibri"/>
        <scheme val="minor"/>
      </font>
      <numFmt numFmtId="0" formatCode="General"/>
      <fill>
        <patternFill patternType="none">
          <fgColor indexed="64"/>
          <bgColor auto="1"/>
        </patternFill>
      </fill>
      <alignment horizontal="center" vertical="bottom" textRotation="0" wrapText="0" indent="0" justifyLastLine="0" shrinkToFit="0" readingOrder="0"/>
      <border diagonalUp="0" diagonalDown="0" outline="0">
        <left/>
        <right/>
        <top style="thin">
          <color indexed="64"/>
        </top>
        <bottom style="thin">
          <color indexed="64"/>
        </bottom>
      </border>
    </dxf>
    <dxf>
      <font>
        <b/>
        <i val="0"/>
        <strike val="0"/>
        <condense val="0"/>
        <extend val="0"/>
        <outline val="0"/>
        <shadow val="0"/>
        <u val="none"/>
        <vertAlign val="baseline"/>
        <sz val="9"/>
        <color theme="1"/>
        <name val="Calibri"/>
        <scheme val="minor"/>
      </font>
      <fill>
        <patternFill patternType="solid">
          <fgColor indexed="64"/>
          <bgColor rgb="FFFFC000"/>
        </patternFill>
      </fill>
      <alignment horizontal="center" vertical="bottom" textRotation="0" wrapText="0" indent="0" justifyLastLine="0" shrinkToFit="0" readingOrder="0"/>
      <border diagonalUp="0" diagonalDown="0" outline="0">
        <left style="medium">
          <color indexed="64"/>
        </left>
        <right/>
        <top style="thin">
          <color indexed="64"/>
        </top>
        <bottom style="thin">
          <color indexed="64"/>
        </bottom>
      </border>
    </dxf>
    <dxf>
      <font>
        <b val="0"/>
        <i val="0"/>
        <strike val="0"/>
        <condense val="0"/>
        <extend val="0"/>
        <outline val="0"/>
        <shadow val="0"/>
        <u val="none"/>
        <vertAlign val="baseline"/>
        <sz val="9"/>
        <color theme="1"/>
        <name val="Calibri"/>
        <scheme val="minor"/>
      </font>
      <numFmt numFmtId="1" formatCode="0"/>
      <fill>
        <patternFill patternType="solid">
          <fgColor indexed="64"/>
          <bgColor rgb="FFFFC000"/>
        </patternFill>
      </fill>
      <alignment horizontal="center" vertical="bottom" textRotation="0" wrapText="0" indent="0" justifyLastLine="0" shrinkToFit="0" readingOrder="0"/>
      <border diagonalUp="0" diagonalDown="0" outline="0">
        <left/>
        <right style="medium">
          <color indexed="64"/>
        </right>
        <top style="thin">
          <color indexed="64"/>
        </top>
        <bottom style="thin">
          <color indexed="64"/>
        </bottom>
      </border>
    </dxf>
    <dxf>
      <font>
        <b/>
        <i val="0"/>
        <strike val="0"/>
        <condense val="0"/>
        <extend val="0"/>
        <outline val="0"/>
        <shadow val="0"/>
        <u val="none"/>
        <vertAlign val="baseline"/>
        <sz val="9"/>
        <color theme="1"/>
        <name val="Calibri"/>
        <scheme val="minor"/>
      </font>
      <numFmt numFmtId="1" formatCode="0"/>
      <fill>
        <patternFill patternType="none">
          <fgColor indexed="64"/>
          <bgColor auto="1"/>
        </patternFill>
      </fill>
      <alignment horizontal="center" vertical="bottom" textRotation="0" wrapText="0" indent="0" justifyLastLine="0" shrinkToFit="0" readingOrder="0"/>
      <border diagonalUp="0" diagonalDown="0" outline="0">
        <left/>
        <right/>
        <top style="thin">
          <color indexed="64"/>
        </top>
        <bottom style="thin">
          <color indexed="64"/>
        </bottom>
      </border>
    </dxf>
    <dxf>
      <font>
        <b/>
        <i val="0"/>
        <strike val="0"/>
        <condense val="0"/>
        <extend val="0"/>
        <outline val="0"/>
        <shadow val="0"/>
        <u val="none"/>
        <vertAlign val="baseline"/>
        <sz val="9"/>
        <color theme="1"/>
        <name val="Calibri"/>
        <scheme val="minor"/>
      </font>
      <numFmt numFmtId="1" formatCode="0"/>
      <fill>
        <patternFill patternType="solid">
          <fgColor indexed="64"/>
          <bgColor rgb="FFFFC000"/>
        </patternFill>
      </fill>
      <alignment horizontal="center" vertical="bottom" textRotation="0" wrapText="0" indent="0" justifyLastLine="0" shrinkToFit="0" readingOrder="0"/>
      <border diagonalUp="0" diagonalDown="0" outline="0">
        <left style="medium">
          <color indexed="64"/>
        </left>
        <right/>
        <top style="thin">
          <color indexed="64"/>
        </top>
        <bottom style="thin">
          <color indexed="64"/>
        </bottom>
      </border>
    </dxf>
    <dxf>
      <font>
        <b val="0"/>
        <i val="0"/>
        <strike val="0"/>
        <condense val="0"/>
        <extend val="0"/>
        <outline val="0"/>
        <shadow val="0"/>
        <u val="none"/>
        <vertAlign val="baseline"/>
        <sz val="9"/>
        <color theme="1"/>
        <name val="Calibri"/>
        <scheme val="minor"/>
      </font>
      <numFmt numFmtId="1" formatCode="0"/>
      <fill>
        <patternFill patternType="solid">
          <fgColor indexed="64"/>
          <bgColor rgb="FFFFC000"/>
        </patternFill>
      </fill>
      <alignment horizontal="center" vertical="bottom" textRotation="0" wrapText="0" indent="0" justifyLastLine="0" shrinkToFit="0" readingOrder="0"/>
      <border diagonalUp="0" diagonalDown="0" outline="0">
        <left/>
        <right style="medium">
          <color indexed="64"/>
        </right>
        <top style="thin">
          <color indexed="64"/>
        </top>
        <bottom style="thin">
          <color indexed="64"/>
        </bottom>
      </border>
    </dxf>
    <dxf>
      <font>
        <b/>
        <i val="0"/>
        <strike val="0"/>
        <condense val="0"/>
        <extend val="0"/>
        <outline val="0"/>
        <shadow val="0"/>
        <u val="none"/>
        <vertAlign val="baseline"/>
        <sz val="9"/>
        <color theme="1"/>
        <name val="Calibri"/>
        <scheme val="minor"/>
      </font>
      <numFmt numFmtId="1" formatCode="0"/>
      <fill>
        <patternFill patternType="none">
          <fgColor indexed="64"/>
          <bgColor auto="1"/>
        </patternFill>
      </fill>
      <alignment horizontal="center" vertical="bottom" textRotation="0" wrapText="0" indent="0" justifyLastLine="0" shrinkToFit="0" readingOrder="0"/>
      <border diagonalUp="0" diagonalDown="0" outline="0">
        <left/>
        <right/>
        <top style="thin">
          <color indexed="64"/>
        </top>
        <bottom style="thin">
          <color indexed="64"/>
        </bottom>
      </border>
    </dxf>
    <dxf>
      <font>
        <b/>
        <i val="0"/>
        <strike val="0"/>
        <condense val="0"/>
        <extend val="0"/>
        <outline val="0"/>
        <shadow val="0"/>
        <u val="none"/>
        <vertAlign val="baseline"/>
        <sz val="9"/>
        <color theme="1"/>
        <name val="Calibri"/>
        <scheme val="minor"/>
      </font>
      <numFmt numFmtId="1" formatCode="0"/>
      <fill>
        <patternFill patternType="solid">
          <fgColor indexed="64"/>
          <bgColor rgb="FFFFC000"/>
        </patternFill>
      </fill>
      <alignment horizontal="center" vertical="bottom" textRotation="0" wrapText="0" indent="0" justifyLastLine="0" shrinkToFit="0" readingOrder="0"/>
      <border diagonalUp="0" diagonalDown="0" outline="0">
        <left style="medium">
          <color indexed="64"/>
        </left>
        <right/>
        <top style="thin">
          <color indexed="64"/>
        </top>
        <bottom style="thin">
          <color indexed="64"/>
        </bottom>
      </border>
    </dxf>
    <dxf>
      <font>
        <b val="0"/>
        <i val="0"/>
        <strike val="0"/>
        <condense val="0"/>
        <extend val="0"/>
        <outline val="0"/>
        <shadow val="0"/>
        <u val="none"/>
        <vertAlign val="baseline"/>
        <sz val="9"/>
        <color theme="1"/>
        <name val="Calibri"/>
        <scheme val="minor"/>
      </font>
      <numFmt numFmtId="1" formatCode="0"/>
      <fill>
        <patternFill patternType="none">
          <fgColor indexed="64"/>
          <bgColor indexed="65"/>
        </patternFill>
      </fill>
      <alignment horizontal="center" vertical="bottom" textRotation="0" wrapText="0" indent="0" justifyLastLine="0" shrinkToFit="0" readingOrder="0"/>
      <border diagonalUp="0" diagonalDown="0" outline="0">
        <left/>
        <right style="medium">
          <color indexed="64"/>
        </right>
        <top style="thin">
          <color indexed="64"/>
        </top>
        <bottom style="thin">
          <color indexed="64"/>
        </bottom>
      </border>
    </dxf>
    <dxf>
      <font>
        <b/>
        <i val="0"/>
        <strike val="0"/>
        <condense val="0"/>
        <extend val="0"/>
        <outline val="0"/>
        <shadow val="0"/>
        <u val="none"/>
        <vertAlign val="baseline"/>
        <sz val="9"/>
        <color theme="1"/>
        <name val="Calibri"/>
        <scheme val="minor"/>
      </font>
      <numFmt numFmtId="1" formatCode="0"/>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style="thin">
          <color indexed="64"/>
        </bottom>
      </border>
    </dxf>
    <dxf>
      <font>
        <b/>
        <i val="0"/>
        <strike val="0"/>
        <condense val="0"/>
        <extend val="0"/>
        <outline val="0"/>
        <shadow val="0"/>
        <u val="none"/>
        <vertAlign val="baseline"/>
        <sz val="9"/>
        <color theme="1"/>
        <name val="Calibri"/>
        <scheme val="minor"/>
      </font>
      <numFmt numFmtId="172" formatCode="0.0"/>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9"/>
        <color theme="1"/>
        <name val="Calibri"/>
        <scheme val="minor"/>
      </font>
      <fill>
        <patternFill patternType="solid">
          <fgColor indexed="64"/>
          <bgColor theme="0"/>
        </patternFill>
      </fill>
      <alignment horizontal="center" vertical="center" textRotation="0" wrapText="1" indent="0" justifyLastLine="0" shrinkToFit="0" readingOrder="0"/>
      <border diagonalUp="0" diagonalDown="0" outline="0">
        <left/>
        <right/>
        <top style="thin">
          <color indexed="64"/>
        </top>
        <bottom style="thin">
          <color indexed="64"/>
        </bottom>
      </border>
    </dxf>
    <dxf>
      <font>
        <b/>
        <i val="0"/>
        <strike val="0"/>
        <condense val="0"/>
        <extend val="0"/>
        <outline val="0"/>
        <shadow val="0"/>
        <u val="none"/>
        <vertAlign val="baseline"/>
        <sz val="9"/>
        <color theme="1"/>
        <name val="Calibri"/>
        <scheme val="minor"/>
      </font>
      <numFmt numFmtId="1" formatCode="0"/>
      <fill>
        <patternFill patternType="none">
          <fgColor indexed="64"/>
          <bgColor auto="1"/>
        </patternFill>
      </fill>
      <alignment horizontal="center" vertical="center" textRotation="0" wrapText="1" indent="0" justifyLastLine="0" shrinkToFit="0" readingOrder="0"/>
      <border diagonalUp="0" diagonalDown="0" outline="0">
        <left/>
        <right/>
        <top style="thin">
          <color indexed="64"/>
        </top>
        <bottom style="thin">
          <color indexed="64"/>
        </bottom>
      </border>
    </dxf>
    <dxf>
      <font>
        <b/>
        <i val="0"/>
        <strike val="0"/>
        <condense val="0"/>
        <extend val="0"/>
        <outline val="0"/>
        <shadow val="0"/>
        <u val="none"/>
        <vertAlign val="baseline"/>
        <sz val="9"/>
        <color theme="1"/>
        <name val="Calibri"/>
        <scheme val="minor"/>
      </font>
      <numFmt numFmtId="172" formatCode="0.0"/>
      <fill>
        <patternFill patternType="solid">
          <fgColor indexed="64"/>
          <bgColor rgb="FFFF9900"/>
        </patternFill>
      </fill>
      <alignment horizontal="center" vertical="center" textRotation="0" wrapText="1" indent="0" justifyLastLine="0" shrinkToFit="0" readingOrder="0"/>
      <border diagonalUp="0" diagonalDown="0" outline="0">
        <left style="medium">
          <color indexed="64"/>
        </left>
        <right/>
        <top style="thin">
          <color indexed="64"/>
        </top>
        <bottom style="thin">
          <color indexed="64"/>
        </bottom>
      </border>
    </dxf>
    <dxf>
      <font>
        <b val="0"/>
        <i val="0"/>
        <strike val="0"/>
        <condense val="0"/>
        <extend val="0"/>
        <outline val="0"/>
        <shadow val="0"/>
        <u val="none"/>
        <vertAlign val="baseline"/>
        <sz val="9"/>
        <color theme="1"/>
        <name val="Calibri"/>
        <scheme val="minor"/>
      </font>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9"/>
        <color theme="1"/>
        <name val="Calibri"/>
        <scheme val="minor"/>
      </font>
      <fill>
        <patternFill patternType="solid">
          <fgColor indexed="64"/>
          <bgColor theme="0"/>
        </patternFill>
      </fill>
      <alignment horizontal="center" vertical="center" textRotation="0" wrapText="0" indent="0" justifyLastLine="0" shrinkToFit="0" readingOrder="0"/>
      <border diagonalUp="0" diagonalDown="0">
        <left/>
        <right style="thin">
          <color indexed="64"/>
        </right>
        <top style="thin">
          <color indexed="64"/>
        </top>
        <bottom style="thin">
          <color indexed="64"/>
        </bottom>
        <vertical/>
        <horizontal/>
      </border>
    </dxf>
    <dxf>
      <border outline="0">
        <top style="thin">
          <color auto="1"/>
        </top>
      </border>
    </dxf>
    <dxf>
      <border outline="0">
        <left style="thin">
          <color indexed="64"/>
        </left>
        <right style="thin">
          <color auto="1"/>
        </right>
      </border>
    </dxf>
    <dxf>
      <border outline="0">
        <bottom style="thin">
          <color indexed="64"/>
        </bottom>
      </border>
    </dxf>
    <dxf>
      <font>
        <b/>
        <i val="0"/>
        <strike val="0"/>
        <condense val="0"/>
        <extend val="0"/>
        <outline val="0"/>
        <shadow val="0"/>
        <u val="none"/>
        <vertAlign val="baseline"/>
        <sz val="9"/>
        <color theme="1"/>
        <name val="Calibri"/>
        <scheme val="minor"/>
      </font>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11"/>
        <color theme="1"/>
        <name val="Calibri"/>
        <scheme val="minor"/>
      </font>
      <numFmt numFmtId="0" formatCode="General"/>
      <fill>
        <patternFill patternType="none">
          <fgColor indexed="64"/>
          <bgColor auto="1"/>
        </patternFill>
      </fill>
      <alignment horizontal="center" vertical="center" textRotation="0" wrapText="1" indent="0" justifyLastLine="0" shrinkToFit="0" readingOrder="0"/>
      <border diagonalUp="0" diagonalDown="0">
        <left style="thin">
          <color auto="1"/>
        </left>
        <right/>
        <top style="thin">
          <color auto="1"/>
        </top>
        <bottom style="thin">
          <color auto="1"/>
        </bottom>
        <vertical style="thin">
          <color auto="1"/>
        </vertical>
        <horizontal style="thin">
          <color auto="1"/>
        </horizontal>
      </border>
    </dxf>
    <dxf>
      <font>
        <b/>
        <i val="0"/>
        <strike val="0"/>
        <condense val="0"/>
        <extend val="0"/>
        <outline val="0"/>
        <shadow val="0"/>
        <u val="none"/>
        <vertAlign val="baseline"/>
        <sz val="11"/>
        <color theme="1"/>
        <name val="Calibri"/>
        <scheme val="minor"/>
      </font>
      <numFmt numFmtId="0" formatCode="General"/>
      <fill>
        <patternFill patternType="none">
          <fgColor indexed="64"/>
          <bgColor auto="1"/>
        </patternFill>
      </fill>
      <alignment horizontal="center" vertical="center" textRotation="0" wrapText="1" indent="0" justifyLastLine="0" shrinkToFit="0" readingOrder="0"/>
      <border diagonalUp="0" diagonalDown="0">
        <left style="thin">
          <color auto="1"/>
        </left>
        <right style="thin">
          <color auto="1"/>
        </right>
        <top style="thin">
          <color auto="1"/>
        </top>
        <bottom style="thin">
          <color auto="1"/>
        </bottom>
        <vertical style="thin">
          <color auto="1"/>
        </vertical>
        <horizontal style="thin">
          <color auto="1"/>
        </horizontal>
      </border>
    </dxf>
    <dxf>
      <font>
        <b/>
        <i val="0"/>
        <strike val="0"/>
        <condense val="0"/>
        <extend val="0"/>
        <outline val="0"/>
        <shadow val="0"/>
        <u val="none"/>
        <vertAlign val="baseline"/>
        <sz val="11"/>
        <color theme="1"/>
        <name val="Calibri"/>
        <scheme val="minor"/>
      </font>
      <numFmt numFmtId="0" formatCode="General"/>
      <fill>
        <patternFill patternType="none">
          <fgColor indexed="64"/>
          <bgColor auto="1"/>
        </patternFill>
      </fill>
      <alignment horizontal="center" vertical="center" textRotation="0" wrapText="1" indent="0" justifyLastLine="0" shrinkToFit="0" readingOrder="0"/>
      <border diagonalUp="0" diagonalDown="0">
        <left style="thin">
          <color auto="1"/>
        </left>
        <right style="thin">
          <color auto="1"/>
        </right>
        <top style="thin">
          <color auto="1"/>
        </top>
        <bottom style="thin">
          <color auto="1"/>
        </bottom>
        <vertical style="thin">
          <color auto="1"/>
        </vertical>
        <horizontal style="thin">
          <color auto="1"/>
        </horizontal>
      </border>
    </dxf>
    <dxf>
      <font>
        <b/>
        <i val="0"/>
        <strike val="0"/>
        <condense val="0"/>
        <extend val="0"/>
        <outline val="0"/>
        <shadow val="0"/>
        <u val="none"/>
        <vertAlign val="baseline"/>
        <sz val="11"/>
        <color theme="1"/>
        <name val="Calibri"/>
        <scheme val="minor"/>
      </font>
      <numFmt numFmtId="0" formatCode="General"/>
      <fill>
        <patternFill patternType="none">
          <fgColor indexed="64"/>
          <bgColor auto="1"/>
        </patternFill>
      </fill>
      <alignment horizontal="center" vertical="center" textRotation="0" wrapText="1" indent="0" justifyLastLine="0" shrinkToFit="0" readingOrder="0"/>
      <border diagonalUp="0" diagonalDown="0">
        <left style="thin">
          <color auto="1"/>
        </left>
        <right style="thin">
          <color auto="1"/>
        </right>
        <top style="thin">
          <color auto="1"/>
        </top>
        <bottom style="thin">
          <color auto="1"/>
        </bottom>
        <vertical style="thin">
          <color auto="1"/>
        </vertical>
        <horizontal style="thin">
          <color auto="1"/>
        </horizontal>
      </border>
    </dxf>
    <dxf>
      <font>
        <b/>
        <i val="0"/>
        <strike val="0"/>
        <condense val="0"/>
        <extend val="0"/>
        <outline val="0"/>
        <shadow val="0"/>
        <u val="none"/>
        <vertAlign val="baseline"/>
        <sz val="11"/>
        <color theme="1"/>
        <name val="Calibri"/>
        <scheme val="minor"/>
      </font>
      <numFmt numFmtId="0" formatCode="General"/>
      <fill>
        <patternFill patternType="none">
          <fgColor indexed="64"/>
          <bgColor auto="1"/>
        </patternFill>
      </fill>
      <alignment horizontal="center" vertical="center" textRotation="0" wrapText="1" indent="0" justifyLastLine="0" shrinkToFit="0" readingOrder="0"/>
      <border diagonalUp="0" diagonalDown="0">
        <left style="thin">
          <color auto="1"/>
        </left>
        <right style="thin">
          <color auto="1"/>
        </right>
        <top style="thin">
          <color auto="1"/>
        </top>
        <bottom style="thin">
          <color auto="1"/>
        </bottom>
        <vertical style="thin">
          <color auto="1"/>
        </vertical>
        <horizontal style="thin">
          <color auto="1"/>
        </horizontal>
      </border>
    </dxf>
    <dxf>
      <font>
        <b/>
        <i val="0"/>
        <strike val="0"/>
        <condense val="0"/>
        <extend val="0"/>
        <outline val="0"/>
        <shadow val="0"/>
        <u val="none"/>
        <vertAlign val="baseline"/>
        <sz val="11"/>
        <color theme="1"/>
        <name val="Calibri"/>
        <scheme val="minor"/>
      </font>
      <numFmt numFmtId="0" formatCode="General"/>
      <fill>
        <patternFill patternType="none">
          <fgColor indexed="64"/>
          <bgColor auto="1"/>
        </patternFill>
      </fill>
      <alignment horizontal="center" vertical="center" textRotation="0" wrapText="1" indent="0" justifyLastLine="0" shrinkToFit="0" readingOrder="0"/>
      <border diagonalUp="0" diagonalDown="0">
        <left style="thin">
          <color auto="1"/>
        </left>
        <right style="thin">
          <color auto="1"/>
        </right>
        <top style="thin">
          <color auto="1"/>
        </top>
        <bottom style="thin">
          <color auto="1"/>
        </bottom>
        <vertical style="thin">
          <color auto="1"/>
        </vertical>
        <horizontal style="thin">
          <color auto="1"/>
        </horizontal>
      </border>
    </dxf>
    <dxf>
      <font>
        <b/>
        <i val="0"/>
        <strike val="0"/>
        <condense val="0"/>
        <extend val="0"/>
        <outline val="0"/>
        <shadow val="0"/>
        <u val="none"/>
        <vertAlign val="baseline"/>
        <sz val="11"/>
        <color theme="1"/>
        <name val="Calibri"/>
        <scheme val="minor"/>
      </font>
      <numFmt numFmtId="0" formatCode="General"/>
      <fill>
        <patternFill patternType="none">
          <fgColor indexed="64"/>
          <bgColor auto="1"/>
        </patternFill>
      </fill>
      <alignment horizontal="center" vertical="center" textRotation="0" wrapText="1" indent="0" justifyLastLine="0" shrinkToFit="0" readingOrder="0"/>
      <border diagonalUp="0" diagonalDown="0">
        <left style="thin">
          <color auto="1"/>
        </left>
        <right style="thin">
          <color auto="1"/>
        </right>
        <top style="thin">
          <color auto="1"/>
        </top>
        <bottom style="thin">
          <color auto="1"/>
        </bottom>
        <vertical style="thin">
          <color auto="1"/>
        </vertical>
        <horizontal style="thin">
          <color auto="1"/>
        </horizontal>
      </border>
    </dxf>
    <dxf>
      <font>
        <b/>
        <i val="0"/>
        <strike val="0"/>
        <condense val="0"/>
        <extend val="0"/>
        <outline val="0"/>
        <shadow val="0"/>
        <u val="none"/>
        <vertAlign val="baseline"/>
        <sz val="11"/>
        <color theme="1"/>
        <name val="Calibri"/>
        <scheme val="minor"/>
      </font>
      <numFmt numFmtId="0" formatCode="General"/>
      <fill>
        <patternFill patternType="none">
          <fgColor indexed="64"/>
          <bgColor auto="1"/>
        </patternFill>
      </fill>
      <alignment horizontal="center" vertical="center" textRotation="0" wrapText="1" indent="0" justifyLastLine="0" shrinkToFit="0" readingOrder="0"/>
      <border diagonalUp="0" diagonalDown="0">
        <left style="thin">
          <color auto="1"/>
        </left>
        <right style="thin">
          <color auto="1"/>
        </right>
        <top style="thin">
          <color auto="1"/>
        </top>
        <bottom style="thin">
          <color auto="1"/>
        </bottom>
        <vertical style="thin">
          <color auto="1"/>
        </vertical>
        <horizontal style="thin">
          <color auto="1"/>
        </horizontal>
      </border>
    </dxf>
    <dxf>
      <font>
        <b/>
        <i val="0"/>
        <strike val="0"/>
        <condense val="0"/>
        <extend val="0"/>
        <outline val="0"/>
        <shadow val="0"/>
        <u val="none"/>
        <vertAlign val="baseline"/>
        <sz val="11"/>
        <color theme="1"/>
        <name val="Calibri"/>
        <scheme val="minor"/>
      </font>
      <numFmt numFmtId="0" formatCode="General"/>
      <fill>
        <patternFill patternType="none">
          <fgColor indexed="64"/>
          <bgColor auto="1"/>
        </patternFill>
      </fill>
      <alignment horizontal="center" vertical="center" textRotation="0" wrapText="1" indent="0" justifyLastLine="0" shrinkToFit="0" readingOrder="0"/>
      <border diagonalUp="0" diagonalDown="0">
        <left style="thin">
          <color auto="1"/>
        </left>
        <right style="thin">
          <color auto="1"/>
        </right>
        <top style="thin">
          <color auto="1"/>
        </top>
        <bottom style="thin">
          <color auto="1"/>
        </bottom>
        <vertical style="thin">
          <color auto="1"/>
        </vertical>
        <horizontal style="thin">
          <color auto="1"/>
        </horizontal>
      </border>
    </dxf>
    <dxf>
      <font>
        <b/>
        <i val="0"/>
        <strike val="0"/>
        <condense val="0"/>
        <extend val="0"/>
        <outline val="0"/>
        <shadow val="0"/>
        <u val="none"/>
        <vertAlign val="baseline"/>
        <sz val="11"/>
        <color theme="1"/>
        <name val="Calibri"/>
        <scheme val="minor"/>
      </font>
      <numFmt numFmtId="0" formatCode="General"/>
      <fill>
        <patternFill patternType="none">
          <fgColor indexed="64"/>
          <bgColor auto="1"/>
        </patternFill>
      </fill>
      <alignment horizontal="center" vertical="center" textRotation="0" wrapText="1" indent="0" justifyLastLine="0" shrinkToFit="0" readingOrder="0"/>
      <border diagonalUp="0" diagonalDown="0">
        <left style="thin">
          <color auto="1"/>
        </left>
        <right style="thin">
          <color auto="1"/>
        </right>
        <top style="thin">
          <color auto="1"/>
        </top>
        <bottom style="thin">
          <color auto="1"/>
        </bottom>
        <vertical style="thin">
          <color auto="1"/>
        </vertical>
        <horizontal style="thin">
          <color auto="1"/>
        </horizontal>
      </border>
    </dxf>
    <dxf>
      <font>
        <b/>
        <i val="0"/>
        <strike val="0"/>
        <condense val="0"/>
        <extend val="0"/>
        <outline val="0"/>
        <shadow val="0"/>
        <u val="none"/>
        <vertAlign val="baseline"/>
        <sz val="11"/>
        <color theme="1"/>
        <name val="Calibri"/>
        <scheme val="minor"/>
      </font>
      <numFmt numFmtId="0" formatCode="General"/>
      <fill>
        <patternFill patternType="none">
          <fgColor indexed="64"/>
          <bgColor auto="1"/>
        </patternFill>
      </fill>
      <alignment horizontal="center" vertical="center" textRotation="0" wrapText="1" indent="0" justifyLastLine="0" shrinkToFit="0" readingOrder="0"/>
      <border diagonalUp="0" diagonalDown="0">
        <left style="thin">
          <color auto="1"/>
        </left>
        <right style="thin">
          <color auto="1"/>
        </right>
        <top style="thin">
          <color auto="1"/>
        </top>
        <bottom style="thin">
          <color auto="1"/>
        </bottom>
        <vertical style="thin">
          <color auto="1"/>
        </vertical>
        <horizontal style="thin">
          <color auto="1"/>
        </horizontal>
      </border>
    </dxf>
    <dxf>
      <font>
        <b/>
        <i val="0"/>
        <strike val="0"/>
        <condense val="0"/>
        <extend val="0"/>
        <outline val="0"/>
        <shadow val="0"/>
        <u val="none"/>
        <vertAlign val="baseline"/>
        <sz val="11"/>
        <color theme="1"/>
        <name val="Calibri"/>
        <scheme val="minor"/>
      </font>
      <numFmt numFmtId="0" formatCode="General"/>
      <fill>
        <patternFill patternType="none">
          <fgColor indexed="64"/>
          <bgColor auto="1"/>
        </patternFill>
      </fill>
      <alignment horizontal="center" vertical="center" textRotation="0" wrapText="1" indent="0" justifyLastLine="0" shrinkToFit="0" readingOrder="0"/>
      <border diagonalUp="0" diagonalDown="0">
        <left style="thin">
          <color auto="1"/>
        </left>
        <right style="thin">
          <color auto="1"/>
        </right>
        <top style="thin">
          <color auto="1"/>
        </top>
        <bottom style="thin">
          <color auto="1"/>
        </bottom>
        <vertical style="thin">
          <color auto="1"/>
        </vertical>
        <horizontal style="thin">
          <color auto="1"/>
        </horizontal>
      </border>
    </dxf>
    <dxf>
      <font>
        <b/>
        <i val="0"/>
        <strike val="0"/>
        <condense val="0"/>
        <extend val="0"/>
        <outline val="0"/>
        <shadow val="0"/>
        <u val="none"/>
        <vertAlign val="baseline"/>
        <sz val="11"/>
        <color theme="1"/>
        <name val="Calibri"/>
        <scheme val="minor"/>
      </font>
      <numFmt numFmtId="0" formatCode="General"/>
      <fill>
        <patternFill patternType="none">
          <fgColor indexed="64"/>
          <bgColor auto="1"/>
        </patternFill>
      </fill>
      <alignment horizontal="center" vertical="center" textRotation="0" wrapText="1" indent="0" justifyLastLine="0" shrinkToFit="0" readingOrder="0"/>
      <border diagonalUp="0" diagonalDown="0">
        <left style="thin">
          <color auto="1"/>
        </left>
        <right style="thin">
          <color auto="1"/>
        </right>
        <top style="thin">
          <color auto="1"/>
        </top>
        <bottom style="thin">
          <color auto="1"/>
        </bottom>
        <vertical style="thin">
          <color auto="1"/>
        </vertical>
        <horizontal style="thin">
          <color auto="1"/>
        </horizontal>
      </border>
    </dxf>
    <dxf>
      <font>
        <b/>
        <i val="0"/>
        <strike val="0"/>
        <condense val="0"/>
        <extend val="0"/>
        <outline val="0"/>
        <shadow val="0"/>
        <u val="none"/>
        <vertAlign val="baseline"/>
        <sz val="11"/>
        <color theme="1"/>
        <name val="Calibri"/>
        <scheme val="minor"/>
      </font>
      <numFmt numFmtId="0" formatCode="General"/>
      <fill>
        <patternFill patternType="none">
          <fgColor indexed="64"/>
          <bgColor auto="1"/>
        </patternFill>
      </fill>
      <alignment horizontal="center" vertical="center" textRotation="0" wrapText="1" indent="0" justifyLastLine="0" shrinkToFit="0" readingOrder="0"/>
      <border diagonalUp="0" diagonalDown="0">
        <left style="thin">
          <color auto="1"/>
        </left>
        <right style="thin">
          <color auto="1"/>
        </right>
        <top style="thin">
          <color auto="1"/>
        </top>
        <bottom style="thin">
          <color auto="1"/>
        </bottom>
        <vertical style="thin">
          <color auto="1"/>
        </vertical>
        <horizontal style="thin">
          <color auto="1"/>
        </horizontal>
      </border>
    </dxf>
    <dxf>
      <font>
        <b/>
        <i val="0"/>
        <strike val="0"/>
        <condense val="0"/>
        <extend val="0"/>
        <outline val="0"/>
        <shadow val="0"/>
        <u val="none"/>
        <vertAlign val="baseline"/>
        <sz val="11"/>
        <color theme="1"/>
        <name val="Calibri"/>
        <scheme val="minor"/>
      </font>
      <numFmt numFmtId="0" formatCode="General"/>
      <fill>
        <patternFill patternType="none">
          <fgColor indexed="64"/>
          <bgColor auto="1"/>
        </patternFill>
      </fill>
      <alignment horizontal="center" vertical="center" textRotation="0" wrapText="1" indent="0" justifyLastLine="0" shrinkToFit="0" readingOrder="0"/>
      <border diagonalUp="0" diagonalDown="0">
        <left style="thin">
          <color auto="1"/>
        </left>
        <right style="thin">
          <color auto="1"/>
        </right>
        <top style="thin">
          <color auto="1"/>
        </top>
        <bottom style="thin">
          <color auto="1"/>
        </bottom>
        <vertical style="thin">
          <color auto="1"/>
        </vertical>
        <horizontal style="thin">
          <color auto="1"/>
        </horizontal>
      </border>
    </dxf>
    <dxf>
      <font>
        <b/>
        <i val="0"/>
        <strike val="0"/>
        <condense val="0"/>
        <extend val="0"/>
        <outline val="0"/>
        <shadow val="0"/>
        <u val="none"/>
        <vertAlign val="baseline"/>
        <sz val="11"/>
        <color theme="1"/>
        <name val="Calibri"/>
        <scheme val="minor"/>
      </font>
      <numFmt numFmtId="0" formatCode="General"/>
      <fill>
        <patternFill patternType="none">
          <fgColor indexed="64"/>
          <bgColor auto="1"/>
        </patternFill>
      </fill>
      <alignment horizontal="center" vertical="center" textRotation="0" wrapText="1" indent="0" justifyLastLine="0" shrinkToFit="0" readingOrder="0"/>
      <border diagonalUp="0" diagonalDown="0">
        <left style="thin">
          <color auto="1"/>
        </left>
        <right style="thin">
          <color auto="1"/>
        </right>
        <top style="thin">
          <color auto="1"/>
        </top>
        <bottom style="thin">
          <color auto="1"/>
        </bottom>
        <vertical style="thin">
          <color auto="1"/>
        </vertical>
        <horizontal style="thin">
          <color auto="1"/>
        </horizontal>
      </border>
    </dxf>
    <dxf>
      <font>
        <b/>
        <i val="0"/>
        <strike val="0"/>
        <condense val="0"/>
        <extend val="0"/>
        <outline val="0"/>
        <shadow val="0"/>
        <u val="none"/>
        <vertAlign val="baseline"/>
        <sz val="11"/>
        <color theme="1"/>
        <name val="Calibri"/>
        <scheme val="minor"/>
      </font>
      <numFmt numFmtId="0" formatCode="General"/>
      <fill>
        <patternFill patternType="none">
          <fgColor indexed="64"/>
          <bgColor auto="1"/>
        </patternFill>
      </fill>
      <alignment horizontal="center" vertical="center" textRotation="0" wrapText="1" indent="0" justifyLastLine="0" shrinkToFit="0" readingOrder="0"/>
      <border diagonalUp="0" diagonalDown="0">
        <left style="thin">
          <color auto="1"/>
        </left>
        <right style="thin">
          <color auto="1"/>
        </right>
        <top style="thin">
          <color auto="1"/>
        </top>
        <bottom style="thin">
          <color auto="1"/>
        </bottom>
        <vertical style="thin">
          <color auto="1"/>
        </vertical>
        <horizontal style="thin">
          <color auto="1"/>
        </horizontal>
      </border>
    </dxf>
    <dxf>
      <font>
        <b/>
        <i val="0"/>
        <strike val="0"/>
        <condense val="0"/>
        <extend val="0"/>
        <outline val="0"/>
        <shadow val="0"/>
        <u val="none"/>
        <vertAlign val="baseline"/>
        <sz val="11"/>
        <color theme="1"/>
        <name val="Calibri"/>
        <scheme val="minor"/>
      </font>
      <numFmt numFmtId="0" formatCode="General"/>
      <fill>
        <patternFill patternType="none">
          <fgColor indexed="64"/>
          <bgColor auto="1"/>
        </patternFill>
      </fill>
      <alignment horizontal="left" vertical="top" textRotation="0" wrapText="1" indent="0" justifyLastLine="0" shrinkToFit="0" readingOrder="0"/>
      <border diagonalUp="0" diagonalDown="0">
        <left style="thin">
          <color auto="1"/>
        </left>
        <right style="thin">
          <color auto="1"/>
        </right>
        <top style="thin">
          <color auto="1"/>
        </top>
        <bottom style="thin">
          <color auto="1"/>
        </bottom>
        <vertical style="thin">
          <color auto="1"/>
        </vertical>
        <horizontal style="thin">
          <color auto="1"/>
        </horizontal>
      </border>
    </dxf>
    <dxf>
      <font>
        <b/>
        <i val="0"/>
        <strike val="0"/>
        <condense val="0"/>
        <extend val="0"/>
        <outline val="0"/>
        <shadow val="0"/>
        <u val="none"/>
        <vertAlign val="baseline"/>
        <sz val="11"/>
        <color theme="1"/>
        <name val="Calibri"/>
        <scheme val="minor"/>
      </font>
      <numFmt numFmtId="0" formatCode="General"/>
      <fill>
        <patternFill patternType="none">
          <fgColor indexed="64"/>
          <bgColor auto="1"/>
        </patternFill>
      </fill>
      <alignment horizontal="left" vertical="top" textRotation="0" wrapText="1" indent="0" justifyLastLine="0" shrinkToFit="0" readingOrder="0"/>
      <border diagonalUp="0" diagonalDown="0">
        <left style="thin">
          <color auto="1"/>
        </left>
        <right style="thin">
          <color auto="1"/>
        </right>
        <top style="thin">
          <color auto="1"/>
        </top>
        <bottom style="thin">
          <color auto="1"/>
        </bottom>
        <vertical style="thin">
          <color auto="1"/>
        </vertical>
        <horizontal style="thin">
          <color auto="1"/>
        </horizontal>
      </border>
    </dxf>
    <dxf>
      <font>
        <b/>
        <i val="0"/>
        <strike val="0"/>
        <condense val="0"/>
        <extend val="0"/>
        <outline val="0"/>
        <shadow val="0"/>
        <u val="none"/>
        <vertAlign val="baseline"/>
        <sz val="11"/>
        <color theme="1"/>
        <name val="Calibri"/>
        <scheme val="minor"/>
      </font>
      <numFmt numFmtId="0" formatCode="General"/>
      <fill>
        <patternFill patternType="none">
          <fgColor indexed="64"/>
          <bgColor auto="1"/>
        </patternFill>
      </fill>
      <alignment horizontal="general" vertical="center" textRotation="0" wrapText="1" indent="0" justifyLastLine="0" shrinkToFit="0" readingOrder="0"/>
      <border diagonalUp="0" diagonalDown="0">
        <left style="thin">
          <color auto="1"/>
        </left>
        <right style="thin">
          <color auto="1"/>
        </right>
        <top style="thin">
          <color auto="1"/>
        </top>
        <bottom style="thin">
          <color auto="1"/>
        </bottom>
        <vertical style="thin">
          <color auto="1"/>
        </vertical>
        <horizontal style="thin">
          <color auto="1"/>
        </horizontal>
      </border>
    </dxf>
    <dxf>
      <font>
        <b/>
        <i val="0"/>
        <strike val="0"/>
        <condense val="0"/>
        <extend val="0"/>
        <outline val="0"/>
        <shadow val="0"/>
        <u val="none"/>
        <vertAlign val="baseline"/>
        <sz val="11"/>
        <color theme="1"/>
        <name val="Calibri"/>
        <scheme val="minor"/>
      </font>
      <numFmt numFmtId="0" formatCode="General"/>
      <fill>
        <patternFill patternType="none">
          <fgColor indexed="64"/>
          <bgColor auto="1"/>
        </patternFill>
      </fill>
      <alignment horizontal="general" vertical="center" textRotation="0" wrapText="1" indent="0" justifyLastLine="0" shrinkToFit="0" readingOrder="0"/>
      <border diagonalUp="0" diagonalDown="0">
        <left style="thin">
          <color auto="1"/>
        </left>
        <right style="thin">
          <color auto="1"/>
        </right>
        <top style="thin">
          <color auto="1"/>
        </top>
        <bottom style="thin">
          <color auto="1"/>
        </bottom>
        <vertical style="thin">
          <color auto="1"/>
        </vertical>
        <horizontal style="thin">
          <color auto="1"/>
        </horizontal>
      </border>
    </dxf>
    <dxf>
      <font>
        <b/>
        <i val="0"/>
        <strike val="0"/>
        <condense val="0"/>
        <extend val="0"/>
        <outline val="0"/>
        <shadow val="0"/>
        <u val="none"/>
        <vertAlign val="baseline"/>
        <sz val="11"/>
        <color theme="1"/>
        <name val="Calibri"/>
        <scheme val="minor"/>
      </font>
      <numFmt numFmtId="0" formatCode="General"/>
      <fill>
        <patternFill patternType="none">
          <fgColor indexed="64"/>
          <bgColor auto="1"/>
        </patternFill>
      </fill>
      <alignment horizontal="general" vertical="center" textRotation="0" wrapText="1" indent="0" justifyLastLine="0" shrinkToFit="0" readingOrder="0"/>
      <border diagonalUp="0" diagonalDown="0">
        <left/>
        <right style="thin">
          <color auto="1"/>
        </right>
        <top style="thin">
          <color auto="1"/>
        </top>
        <bottom style="thin">
          <color auto="1"/>
        </bottom>
        <vertical style="thin">
          <color auto="1"/>
        </vertical>
        <horizontal style="thin">
          <color auto="1"/>
        </horizontal>
      </border>
    </dxf>
    <dxf>
      <border>
        <top style="thin">
          <color auto="1"/>
        </top>
      </border>
    </dxf>
    <dxf>
      <border diagonalUp="0" diagonalDown="0">
        <left style="thin">
          <color auto="1"/>
        </left>
        <right style="thin">
          <color auto="1"/>
        </right>
        <top style="thin">
          <color auto="1"/>
        </top>
        <bottom style="thin">
          <color auto="1"/>
        </bottom>
      </border>
    </dxf>
    <dxf>
      <font>
        <b/>
        <i val="0"/>
        <strike val="0"/>
        <condense val="0"/>
        <extend val="0"/>
        <outline val="0"/>
        <shadow val="0"/>
        <u val="none"/>
        <vertAlign val="baseline"/>
        <sz val="11"/>
        <color theme="1"/>
        <name val="Calibri"/>
        <scheme val="minor"/>
      </font>
      <fill>
        <patternFill patternType="none">
          <fgColor indexed="64"/>
          <bgColor auto="1"/>
        </patternFill>
      </fill>
      <alignment horizontal="center" vertical="center" textRotation="0" wrapText="1" indent="0" justifyLastLine="0" shrinkToFit="0" readingOrder="0"/>
    </dxf>
    <dxf>
      <border>
        <bottom style="thin">
          <color auto="1"/>
        </bottom>
      </border>
    </dxf>
    <dxf>
      <font>
        <b/>
        <i val="0"/>
        <strike val="0"/>
        <condense val="0"/>
        <extend val="0"/>
        <outline val="0"/>
        <shadow val="0"/>
        <u val="none"/>
        <vertAlign val="baseline"/>
        <sz val="14"/>
        <color theme="0"/>
        <name val="Calibri"/>
        <scheme val="minor"/>
      </font>
      <fill>
        <patternFill patternType="none">
          <fgColor indexed="64"/>
          <bgColor auto="1"/>
        </patternFill>
      </fill>
      <alignment horizontal="center" vertical="center" textRotation="0" wrapText="1" indent="0" justifyLastLine="0" shrinkToFit="0" readingOrder="0"/>
      <border diagonalUp="0" diagonalDown="0">
        <left style="thin">
          <color auto="1"/>
        </left>
        <right style="thin">
          <color auto="1"/>
        </right>
        <top/>
        <bottom/>
        <vertical style="thin">
          <color auto="1"/>
        </vertical>
        <horizontal style="thin">
          <color auto="1"/>
        </horizontal>
      </border>
    </dxf>
    <dxf>
      <font>
        <b val="0"/>
        <i val="0"/>
        <strike val="0"/>
        <condense val="0"/>
        <extend val="0"/>
        <outline val="0"/>
        <shadow val="0"/>
        <u val="none"/>
        <vertAlign val="baseline"/>
        <sz val="12"/>
        <color auto="1"/>
        <name val="Calibri"/>
        <scheme val="none"/>
      </font>
      <fill>
        <patternFill patternType="none">
          <fgColor indexed="64"/>
          <bgColor auto="1"/>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auto="1"/>
        <name val="Calibri"/>
        <scheme val="none"/>
      </font>
      <fill>
        <patternFill patternType="none">
          <fgColor indexed="64"/>
          <bgColor auto="1"/>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auto="1"/>
        <name val="Calibri"/>
        <scheme val="none"/>
      </font>
      <numFmt numFmtId="167" formatCode="dd/mm/yyyy"/>
      <fill>
        <patternFill patternType="none">
          <fgColor indexed="64"/>
          <bgColor auto="1"/>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2"/>
        <color auto="1"/>
        <name val="Calibri"/>
        <scheme val="none"/>
      </font>
      <numFmt numFmtId="168" formatCode="d/m/yy;@"/>
      <fill>
        <patternFill patternType="none">
          <fgColor indexed="64"/>
          <bgColor auto="1"/>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2"/>
        <color auto="1"/>
        <name val="Calibri"/>
        <scheme val="none"/>
      </font>
      <fill>
        <patternFill patternType="none">
          <fgColor indexed="64"/>
          <bgColor auto="1"/>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2"/>
        <color auto="1"/>
        <name val="Calibri"/>
        <scheme val="none"/>
      </font>
      <fill>
        <patternFill patternType="none">
          <fgColor indexed="64"/>
          <bgColor auto="1"/>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auto="1"/>
        <name val="Calibri"/>
        <scheme val="none"/>
      </font>
      <fill>
        <patternFill patternType="none">
          <fgColor indexed="64"/>
          <bgColor auto="1"/>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auto="1"/>
        <name val="Calibri"/>
        <scheme val="none"/>
      </font>
      <fill>
        <patternFill patternType="none">
          <fgColor indexed="64"/>
          <bgColor auto="1"/>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auto="1"/>
        <name val="Calibri"/>
        <scheme val="none"/>
      </font>
      <fill>
        <patternFill patternType="none">
          <fgColor indexed="64"/>
          <bgColor auto="1"/>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auto="1"/>
        <name val="Calibri"/>
        <scheme val="none"/>
      </font>
      <numFmt numFmtId="30" formatCode="@"/>
      <fill>
        <patternFill patternType="none">
          <fgColor indexed="64"/>
          <bgColor auto="1"/>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auto="1"/>
        <name val="Calibri"/>
        <scheme val="none"/>
      </font>
      <numFmt numFmtId="30" formatCode="@"/>
      <fill>
        <patternFill patternType="none">
          <fgColor indexed="64"/>
          <bgColor auto="1"/>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Calibri"/>
        <scheme val="none"/>
      </font>
      <fill>
        <patternFill patternType="none">
          <fgColor indexed="64"/>
          <bgColor auto="1"/>
        </patternFill>
      </fill>
      <alignment horizontal="general" vertical="center" textRotation="0" wrapText="1" indent="0" justifyLastLine="0" shrinkToFit="0" readingOrder="0"/>
      <protection locked="0" hidden="0"/>
    </dxf>
    <dxf>
      <border>
        <bottom style="thin">
          <color indexed="64"/>
        </bottom>
      </border>
    </dxf>
    <dxf>
      <font>
        <b/>
        <i val="0"/>
        <strike val="0"/>
        <condense val="0"/>
        <extend val="0"/>
        <outline val="0"/>
        <shadow val="0"/>
        <u val="none"/>
        <vertAlign val="baseline"/>
        <sz val="12"/>
        <color rgb="FF000000"/>
        <name val="Calibri"/>
        <scheme val="none"/>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bottom/>
      </border>
      <protection locked="1" hidden="0"/>
    </dxf>
    <dxf>
      <alignment textRotation="0" wrapText="1" indent="0" justifyLastLine="0" shrinkToFit="0" readingOrder="0"/>
      <protection locked="0" hidden="0"/>
    </dxf>
    <dxf>
      <alignment textRotation="0" wrapText="1" indent="0" justifyLastLine="0" shrinkToFit="0" readingOrder="0"/>
      <protection locked="0" hidden="0"/>
    </dxf>
    <dxf>
      <alignment textRotation="0" wrapText="1" indent="0" justifyLastLine="0" shrinkToFit="0" readingOrder="0"/>
      <protection locked="0" hidden="0"/>
    </dxf>
    <dxf>
      <numFmt numFmtId="173" formatCode="m/d/yy;@"/>
      <fill>
        <patternFill patternType="solid">
          <fgColor indexed="64"/>
          <bgColor theme="5" tint="0.79998168889431442"/>
        </patternFill>
      </fill>
      <alignment horizontal="general" vertical="bottom" textRotation="0" wrapText="1" indent="0" justifyLastLine="0" shrinkToFit="0" readingOrder="0"/>
      <protection locked="0" hidden="0"/>
    </dxf>
    <dxf>
      <numFmt numFmtId="173" formatCode="m/d/yy;@"/>
      <fill>
        <patternFill patternType="solid">
          <fgColor indexed="64"/>
          <bgColor theme="5" tint="0.79998168889431442"/>
        </patternFill>
      </fill>
      <alignment horizontal="general" vertical="bottom" textRotation="0" wrapText="1" indent="0" justifyLastLine="0" shrinkToFit="0" readingOrder="0"/>
      <protection locked="0" hidden="0"/>
    </dxf>
    <dxf>
      <numFmt numFmtId="173" formatCode="m/d/yy;@"/>
      <alignment horizontal="general" vertical="bottom" textRotation="0" wrapText="1" indent="0" justifyLastLine="0" shrinkToFit="0" readingOrder="0"/>
      <protection locked="0" hidden="0"/>
    </dxf>
    <dxf>
      <numFmt numFmtId="173" formatCode="m/d/yy;@"/>
      <alignment horizontal="general" vertical="bottom" textRotation="0" wrapText="1" indent="0" justifyLastLine="0" shrinkToFit="0" readingOrder="0"/>
      <protection locked="0" hidden="0"/>
    </dxf>
    <dxf>
      <numFmt numFmtId="173" formatCode="m/d/yy;@"/>
      <fill>
        <patternFill patternType="solid">
          <fgColor indexed="64"/>
          <bgColor theme="5" tint="0.79998168889431442"/>
        </patternFill>
      </fill>
      <alignment textRotation="0" wrapText="1" indent="0" justifyLastLine="0" shrinkToFit="0" readingOrder="0"/>
      <protection locked="0" hidden="0"/>
    </dxf>
    <dxf>
      <numFmt numFmtId="173" formatCode="m/d/yy;@"/>
      <fill>
        <patternFill patternType="solid">
          <fgColor indexed="64"/>
          <bgColor theme="5" tint="0.79998168889431442"/>
        </patternFill>
      </fill>
      <alignment textRotation="0" wrapText="1" indent="0" justifyLastLine="0" shrinkToFit="0" readingOrder="0"/>
      <protection locked="0" hidden="0"/>
    </dxf>
    <dxf>
      <numFmt numFmtId="173" formatCode="m/d/yy;@"/>
      <alignment textRotation="0" wrapText="1" indent="0" justifyLastLine="0" shrinkToFit="0" readingOrder="0"/>
      <protection locked="0" hidden="0"/>
    </dxf>
    <dxf>
      <numFmt numFmtId="173" formatCode="m/d/yy;@"/>
      <alignment textRotation="0" wrapText="1" indent="0" justifyLastLine="0" shrinkToFit="0" readingOrder="0"/>
      <protection locked="0" hidden="0"/>
    </dxf>
    <dxf>
      <numFmt numFmtId="173" formatCode="m/d/yy;@"/>
      <fill>
        <patternFill patternType="solid">
          <fgColor indexed="64"/>
          <bgColor theme="5" tint="0.79998168889431442"/>
        </patternFill>
      </fill>
      <alignment textRotation="0" wrapText="1" indent="0" justifyLastLine="0" shrinkToFit="0" readingOrder="0"/>
      <protection locked="0" hidden="0"/>
    </dxf>
    <dxf>
      <numFmt numFmtId="173" formatCode="m/d/yy;@"/>
      <fill>
        <patternFill patternType="solid">
          <fgColor indexed="64"/>
          <bgColor theme="5" tint="0.79998168889431442"/>
        </patternFill>
      </fill>
      <alignment textRotation="0" wrapText="1" indent="0" justifyLastLine="0" shrinkToFit="0" readingOrder="0"/>
      <protection locked="0" hidden="0"/>
    </dxf>
    <dxf>
      <protection locked="0" hidden="0"/>
    </dxf>
    <dxf>
      <protection locked="0" hidden="0"/>
    </dxf>
    <dxf>
      <protection locked="0" hidden="0"/>
    </dxf>
    <dxf>
      <protection locked="0" hidden="0"/>
    </dxf>
    <dxf>
      <protection locked="0" hidden="0"/>
    </dxf>
    <dxf>
      <font>
        <strike val="0"/>
        <outline val="0"/>
        <shadow val="0"/>
        <u val="none"/>
        <vertAlign val="baseline"/>
        <sz val="14"/>
        <color theme="1"/>
        <name val="Calibri"/>
        <scheme val="minor"/>
      </font>
      <alignment horizontal="center" vertical="center" textRotation="0" wrapText="0" indent="0" justifyLastLine="0" shrinkToFit="0" readingOrder="0"/>
      <border diagonalUp="0" diagonalDown="0">
        <left style="thin">
          <color indexed="64"/>
        </left>
        <right style="thin">
          <color indexed="64"/>
        </right>
        <top/>
        <bottom/>
      </border>
      <protection locked="1"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font>
        <strike val="0"/>
        <outline val="0"/>
        <shadow val="0"/>
        <u val="none"/>
        <vertAlign val="baseline"/>
        <sz val="12"/>
        <color theme="1"/>
        <name val="Calibri"/>
        <scheme val="minor"/>
      </font>
      <alignment horizontal="center" vertical="center" textRotation="0" wrapText="1" indent="0" justifyLastLine="0" shrinkToFit="0" readingOrder="0"/>
      <protection locked="0" hidden="0"/>
    </dxf>
    <dxf>
      <fill>
        <patternFill patternType="none">
          <fgColor indexed="64"/>
          <bgColor auto="1"/>
        </patternFill>
      </fill>
    </dxf>
    <dxf>
      <font>
        <b val="0"/>
        <i val="0"/>
        <strike val="0"/>
        <condense val="0"/>
        <extend val="0"/>
        <outline val="0"/>
        <shadow val="0"/>
        <u val="none"/>
        <vertAlign val="baseline"/>
        <sz val="11"/>
        <color theme="1"/>
        <name val="Calibri"/>
        <scheme val="minor"/>
      </font>
      <fill>
        <patternFill patternType="none">
          <fgColor indexed="64"/>
          <bgColor auto="1"/>
        </patternFill>
      </fill>
    </dxf>
    <dxf>
      <font>
        <b val="0"/>
        <i val="0"/>
        <strike val="0"/>
        <condense val="0"/>
        <extend val="0"/>
        <outline val="0"/>
        <shadow val="0"/>
        <u val="none"/>
        <vertAlign val="baseline"/>
        <sz val="11"/>
        <color theme="1"/>
        <name val="Calibri"/>
        <scheme val="minor"/>
      </font>
      <fill>
        <patternFill patternType="none">
          <fgColor indexed="64"/>
          <bgColor auto="1"/>
        </patternFill>
      </fill>
    </dxf>
    <dxf>
      <fill>
        <patternFill patternType="none">
          <fgColor indexed="64"/>
          <bgColor auto="1"/>
        </patternFill>
      </fill>
    </dxf>
    <dxf>
      <fill>
        <patternFill patternType="none">
          <fgColor indexed="64"/>
          <bgColor auto="1"/>
        </patternFill>
      </fill>
    </dxf>
    <dxf>
      <numFmt numFmtId="164" formatCode="_(* #,##0_);_(* \(#,##0\);_(* &quot;-&quot;??_);_(@_)"/>
    </dxf>
    <dxf>
      <numFmt numFmtId="164" formatCode="_(* #,##0_);_(* \(#,##0\);_(* &quot;-&quot;??_);_(@_)"/>
    </dxf>
    <dxf>
      <numFmt numFmtId="164" formatCode="_(* #,##0_);_(* \(#,##0\);_(* &quot;-&quot;??_);_(@_)"/>
    </dxf>
    <dxf>
      <numFmt numFmtId="164" formatCode="_(* #,##0_);_(* \(#,##0\);_(* &quot;-&quot;??_);_(@_)"/>
    </dxf>
    <dxf>
      <numFmt numFmtId="164" formatCode="_(* #,##0_);_(* \(#,##0\);_(* &quot;-&quot;??_);_(@_)"/>
    </dxf>
    <dxf>
      <numFmt numFmtId="164" formatCode="_(* #,##0_);_(* \(#,##0\);_(* &quot;-&quot;??_);_(@_)"/>
    </dxf>
    <dxf>
      <numFmt numFmtId="164" formatCode="_(* #,##0_);_(* \(#,##0\);_(* &quot;-&quot;??_);_(@_)"/>
    </dxf>
    <dxf>
      <numFmt numFmtId="164" formatCode="_(* #,##0_);_(* \(#,##0\);_(* &quot;-&quot;??_);_(@_)"/>
    </dxf>
    <dxf>
      <numFmt numFmtId="164" formatCode="_(* #,##0_);_(* \(#,##0\);_(* &quot;-&quot;??_);_(@_)"/>
    </dxf>
    <dxf>
      <numFmt numFmtId="164" formatCode="_(* #,##0_);_(* \(#,##0\);_(* &quot;-&quot;??_);_(@_)"/>
    </dxf>
    <dxf>
      <numFmt numFmtId="164" formatCode="_(* #,##0_);_(* \(#,##0\);_(* &quot;-&quot;??_);_(@_)"/>
    </dxf>
    <dxf>
      <numFmt numFmtId="164" formatCode="_(* #,##0_);_(* \(#,##0\);_(* &quot;-&quot;??_);_(@_)"/>
    </dxf>
    <dxf>
      <font>
        <b/>
        <i val="0"/>
        <strike val="0"/>
        <condense val="0"/>
        <extend val="0"/>
        <outline val="0"/>
        <shadow val="0"/>
        <u val="none"/>
        <vertAlign val="baseline"/>
        <sz val="11"/>
        <color theme="1"/>
        <name val="Calibri"/>
        <scheme val="minor"/>
      </font>
      <numFmt numFmtId="164" formatCode="_(* #,##0_);_(* \(#,##0\);_(* &quot;-&quot;??_);_(@_)"/>
      <fill>
        <patternFill patternType="solid">
          <fgColor indexed="64"/>
          <bgColor theme="5" tint="0.79998168889431442"/>
        </patternFill>
      </fill>
      <alignment horizontal="center" vertical="center" textRotation="0" wrapText="1" indent="0" justifyLastLine="0" shrinkToFit="0" readingOrder="0"/>
      <border diagonalUp="0" diagonalDown="0">
        <left style="thin">
          <color indexed="64"/>
        </left>
        <right style="medium">
          <color indexed="64"/>
        </right>
        <top style="thin">
          <color indexed="64"/>
        </top>
        <bottom style="thin">
          <color indexed="64"/>
        </bottom>
        <vertical/>
        <horizontal/>
      </border>
    </dxf>
    <dxf>
      <font>
        <b/>
        <i val="0"/>
        <strike val="0"/>
        <condense val="0"/>
        <extend val="0"/>
        <outline val="0"/>
        <shadow val="0"/>
        <u val="none"/>
        <vertAlign val="baseline"/>
        <sz val="11"/>
        <color theme="1"/>
        <name val="Calibri"/>
        <scheme val="minor"/>
      </font>
      <numFmt numFmtId="0" formatCode="General"/>
      <fill>
        <patternFill patternType="solid">
          <fgColor indexed="64"/>
          <bgColor theme="5" tint="0.79998168889431442"/>
        </patternFill>
      </fill>
      <alignment horizontal="center" vertical="center" textRotation="0" wrapText="1" indent="0" justifyLastLine="0" shrinkToFit="0" readingOrder="0"/>
      <border diagonalUp="0" diagonalDown="0">
        <left style="medium">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11"/>
        <color theme="1"/>
        <name val="Calibri"/>
        <scheme val="minor"/>
      </font>
      <numFmt numFmtId="0" formatCode="General"/>
      <fill>
        <patternFill patternType="solid">
          <fgColor indexed="64"/>
          <bgColor theme="5" tint="0.79998168889431442"/>
        </patternFill>
      </fill>
      <alignment horizontal="center" vertical="center" textRotation="0" wrapText="1" indent="0" justifyLastLine="0" shrinkToFit="0" readingOrder="0"/>
      <border diagonalUp="0" diagonalDown="0">
        <left style="medium">
          <color indexed="64"/>
        </left>
        <right style="medium">
          <color indexed="64"/>
        </right>
        <top style="thin">
          <color indexed="64"/>
        </top>
        <bottom style="thin">
          <color indexed="64"/>
        </bottom>
        <vertical/>
        <horizontal/>
      </border>
    </dxf>
    <dxf>
      <font>
        <b/>
        <i val="0"/>
        <strike val="0"/>
        <condense val="0"/>
        <extend val="0"/>
        <outline val="0"/>
        <shadow val="0"/>
        <u val="none"/>
        <vertAlign val="baseline"/>
        <sz val="11"/>
        <color theme="1"/>
        <name val="Calibri"/>
        <scheme val="minor"/>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top/>
        <bottom style="thin">
          <color indexed="64"/>
        </bottom>
        <vertical/>
        <horizontal/>
      </border>
    </dxf>
    <dxf>
      <font>
        <b/>
        <i val="0"/>
        <strike val="0"/>
        <condense val="0"/>
        <extend val="0"/>
        <outline val="0"/>
        <shadow val="0"/>
        <u val="none"/>
        <vertAlign val="baseline"/>
        <sz val="11"/>
        <color theme="1"/>
        <name val="Calibri"/>
        <scheme val="minor"/>
      </font>
      <fill>
        <patternFill patternType="solid">
          <fgColor indexed="64"/>
          <bgColor rgb="FFFEFAF8"/>
        </patternFill>
      </fill>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i val="0"/>
        <strike val="0"/>
        <condense val="0"/>
        <extend val="0"/>
        <outline val="0"/>
        <shadow val="0"/>
        <u val="none"/>
        <vertAlign val="baseline"/>
        <sz val="11"/>
        <color theme="1"/>
        <name val="Calibri"/>
        <scheme val="minor"/>
      </font>
      <numFmt numFmtId="0" formatCode="General"/>
      <fill>
        <patternFill patternType="solid">
          <fgColor indexed="64"/>
          <bgColor rgb="FFFFFF00"/>
        </patternFill>
      </fill>
      <alignment horizontal="center"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numFmt numFmtId="0" formatCode="General"/>
      <fill>
        <patternFill patternType="none">
          <fgColor indexed="64"/>
          <bgColor auto="1"/>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border outline="0">
        <left style="thin">
          <color indexed="64"/>
        </left>
        <right style="medium">
          <color indexed="64"/>
        </right>
        <top style="medium">
          <color indexed="64"/>
        </top>
        <bottom style="medium">
          <color indexed="64"/>
        </bottom>
      </border>
    </dxf>
    <dxf>
      <font>
        <strike val="0"/>
        <outline val="0"/>
        <shadow val="0"/>
        <u val="none"/>
        <vertAlign val="baseline"/>
        <sz val="12"/>
        <color theme="1"/>
        <name val="Calibri"/>
        <scheme val="minor"/>
      </font>
      <numFmt numFmtId="0" formatCode="General"/>
    </dxf>
    <dxf>
      <font>
        <strike val="0"/>
        <outline val="0"/>
        <shadow val="0"/>
        <u val="none"/>
        <vertAlign val="baseline"/>
        <sz val="12"/>
        <color theme="1"/>
        <name val="Calibri"/>
        <scheme val="minor"/>
      </font>
      <numFmt numFmtId="0" formatCode="General"/>
    </dxf>
    <dxf>
      <font>
        <b val="0"/>
        <i val="0"/>
        <strike val="0"/>
        <condense val="0"/>
        <extend val="0"/>
        <outline val="0"/>
        <shadow val="0"/>
        <u val="none"/>
        <vertAlign val="baseline"/>
        <sz val="13"/>
        <color theme="1"/>
        <name val="Calibri"/>
        <scheme val="minor"/>
      </font>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style="thin">
          <color theme="4" tint="0.39997558519241921"/>
        </left>
        <right/>
        <top style="thin">
          <color theme="4" tint="0.39997558519241921"/>
        </top>
        <bottom style="thin">
          <color theme="4" tint="0.39997558519241921"/>
        </bottom>
        <vertical/>
        <horizontal/>
      </border>
    </dxf>
    <dxf>
      <border outline="0">
        <top style="thin">
          <color indexed="64"/>
        </top>
        <bottom style="thin">
          <color theme="4" tint="0.39997558519241921"/>
        </bottom>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dxf>
    <dxf>
      <border outline="0">
        <bottom style="thin">
          <color indexed="64"/>
        </bottom>
      </border>
    </dxf>
    <dxf>
      <font>
        <b/>
        <i val="0"/>
        <strike val="0"/>
        <condense val="0"/>
        <extend val="0"/>
        <outline val="0"/>
        <shadow val="0"/>
        <u val="none"/>
        <vertAlign val="baseline"/>
        <sz val="14"/>
        <color auto="1"/>
        <name val="Calibri"/>
        <scheme val="minor"/>
      </font>
      <fill>
        <patternFill patternType="solid">
          <fgColor indexed="64"/>
          <bgColor rgb="FFFFFF00"/>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strike val="0"/>
        <outline val="0"/>
        <shadow val="0"/>
        <u val="none"/>
        <vertAlign val="baseline"/>
        <sz val="11"/>
        <color auto="1"/>
        <name val="Calibri"/>
        <scheme val="minor"/>
      </font>
    </dxf>
    <dxf>
      <font>
        <strike val="0"/>
        <outline val="0"/>
        <shadow val="0"/>
        <u val="none"/>
        <vertAlign val="baseline"/>
        <sz val="11"/>
        <color auto="1"/>
        <name val="Calibri"/>
        <scheme val="minor"/>
      </font>
    </dxf>
    <dxf>
      <font>
        <strike val="0"/>
        <outline val="0"/>
        <shadow val="0"/>
        <u val="none"/>
        <vertAlign val="baseline"/>
        <sz val="11"/>
        <color auto="1"/>
        <name val="Calibri"/>
        <scheme val="minor"/>
      </font>
    </dxf>
    <dxf>
      <font>
        <b val="0"/>
        <i val="0"/>
        <strike val="0"/>
        <condense val="0"/>
        <extend val="0"/>
        <outline val="0"/>
        <shadow val="0"/>
        <u val="none"/>
        <vertAlign val="baseline"/>
        <sz val="11"/>
        <color auto="1"/>
        <name val="Calibri"/>
        <scheme val="minor"/>
      </font>
      <numFmt numFmtId="0" formatCode="General"/>
      <alignment horizontal="general" vertical="bottom" textRotation="0" wrapText="0" indent="0" justifyLastLine="0" shrinkToFit="0" readingOrder="0"/>
    </dxf>
    <dxf>
      <font>
        <strike val="0"/>
        <outline val="0"/>
        <shadow val="0"/>
        <u val="none"/>
        <vertAlign val="baseline"/>
        <sz val="11"/>
        <color auto="1"/>
        <name val="Calibri"/>
        <scheme val="minor"/>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11"/>
        <color auto="1"/>
        <name val="Calibri"/>
        <scheme val="minor"/>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11"/>
        <color auto="1"/>
        <name val="Calibri"/>
        <scheme val="minor"/>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11"/>
        <color auto="1"/>
        <name val="Calibri"/>
        <scheme val="minor"/>
      </font>
      <numFmt numFmtId="0" formatCode="General"/>
      <fill>
        <patternFill patternType="none">
          <fgColor indexed="64"/>
          <bgColor indexed="65"/>
        </patternFill>
      </fill>
      <alignment horizontal="general" vertical="center" textRotation="0" wrapText="0" indent="0" justifyLastLine="0" shrinkToFit="0" readingOrder="0"/>
    </dxf>
    <dxf>
      <font>
        <strike val="0"/>
        <outline val="0"/>
        <shadow val="0"/>
        <u val="none"/>
        <vertAlign val="baseline"/>
        <sz val="11"/>
        <color auto="1"/>
        <name val="Calibri"/>
        <scheme val="minor"/>
      </font>
      <alignment horizontal="general" vertical="bottom" textRotation="0" wrapText="0" indent="0" justifyLastLine="0" shrinkToFit="0" readingOrder="0"/>
    </dxf>
    <dxf>
      <font>
        <strike val="0"/>
        <outline val="0"/>
        <shadow val="0"/>
        <u val="none"/>
        <vertAlign val="baseline"/>
        <sz val="11"/>
        <color auto="1"/>
        <name val="Calibri"/>
        <scheme val="minor"/>
      </font>
    </dxf>
    <dxf>
      <font>
        <strike val="0"/>
        <outline val="0"/>
        <shadow val="0"/>
        <u val="none"/>
        <vertAlign val="baseline"/>
        <sz val="11"/>
        <color auto="1"/>
        <name val="Calibri"/>
        <scheme val="minor"/>
      </font>
    </dxf>
    <dxf>
      <font>
        <strike val="0"/>
        <outline val="0"/>
        <shadow val="0"/>
        <u val="none"/>
        <vertAlign val="baseline"/>
        <sz val="11"/>
        <color auto="1"/>
        <name val="Calibri"/>
        <scheme val="minor"/>
      </font>
    </dxf>
    <dxf>
      <font>
        <strike val="0"/>
        <outline val="0"/>
        <shadow val="0"/>
        <u val="none"/>
        <vertAlign val="baseline"/>
        <sz val="11"/>
        <color auto="1"/>
        <name val="Calibri"/>
        <scheme val="minor"/>
      </font>
    </dxf>
    <dxf>
      <font>
        <strike val="0"/>
        <outline val="0"/>
        <shadow val="0"/>
        <u val="none"/>
        <vertAlign val="baseline"/>
        <sz val="11"/>
        <color auto="1"/>
        <name val="Calibri"/>
        <scheme val="minor"/>
      </font>
      <alignment horizontal="general" vertical="bottom" textRotation="0" wrapText="1" indent="0" justifyLastLine="0" shrinkToFit="0" readingOrder="0"/>
    </dxf>
    <dxf>
      <numFmt numFmtId="0" formatCode="General"/>
    </dxf>
    <dxf>
      <numFmt numFmtId="0" formatCode="General"/>
    </dxf>
    <dxf>
      <numFmt numFmtId="0" formatCode="General"/>
    </dxf>
    <dxf>
      <numFmt numFmtId="0" formatCode="General"/>
    </dxf>
    <dxf>
      <numFmt numFmtId="0" formatCode="General"/>
    </dxf>
    <dxf>
      <numFmt numFmtId="0" formatCode="General"/>
    </dxf>
    <dxf>
      <alignment horizontal="center" vertical="center" textRotation="0" wrapText="1" indent="0" justifyLastLine="0" shrinkToFit="0" readingOrder="0"/>
    </dxf>
    <dxf>
      <protection locked="0"/>
    </dxf>
    <dxf>
      <protection locked="0"/>
    </dxf>
    <dxf>
      <protection locked="0"/>
    </dxf>
    <dxf>
      <protection locked="0"/>
    </dxf>
    <dxf>
      <protection locked="0"/>
    </dxf>
    <dxf>
      <protection locked="0"/>
    </dxf>
    <dxf>
      <alignment wrapText="1" readingOrder="0"/>
    </dxf>
    <dxf>
      <alignment horizontal="center" vertical="bottom" textRotation="0" wrapText="0" indent="0" justifyLastLine="0" shrinkToFit="0" readingOrder="0"/>
    </dxf>
    <dxf>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alignment vertical="bottom" textRotation="0" wrapText="1" indent="0" justifyLastLine="0" shrinkToFit="0" readingOrder="0"/>
      <protection locked="1" hidden="0"/>
    </dxf>
    <dxf>
      <numFmt numFmtId="0" formatCode="General"/>
      <alignment vertical="bottom" textRotation="0" wrapText="1" indent="0" justifyLastLine="0" shrinkToFit="0" readingOrder="0"/>
      <protection locked="1" hidden="0"/>
    </dxf>
    <dxf>
      <numFmt numFmtId="0" formatCode="General"/>
      <alignment horizontal="center" vertical="bottom" textRotation="0" wrapText="1" indent="0" justifyLastLine="0" shrinkToFit="0" readingOrder="0"/>
      <protection locked="1" hidden="0"/>
    </dxf>
    <dxf>
      <alignment horizontal="left" vertical="center" textRotation="0" wrapText="1" indent="0" justifyLastLine="0" shrinkToFit="0" readingOrder="0"/>
      <border diagonalUp="0" diagonalDown="0">
        <left/>
        <right style="thin">
          <color theme="9" tint="-0.24994659260841701"/>
        </right>
        <top/>
        <bottom/>
        <vertical/>
        <horizontal/>
      </border>
      <protection locked="1" hidden="0"/>
    </dxf>
    <dxf>
      <alignment horizontal="left" vertical="center" textRotation="0" wrapText="1" indent="0" justifyLastLine="0" shrinkToFit="0" readingOrder="0"/>
      <protection locked="1" hidden="0"/>
    </dxf>
    <dxf>
      <alignment vertical="bottom" textRotation="0" wrapText="1" indent="0" justifyLastLine="0" shrinkToFit="0" readingOrder="0"/>
      <protection locked="1" hidden="0"/>
    </dxf>
    <dxf>
      <protection locked="1" hidden="0"/>
    </dxf>
    <dxf>
      <alignment horizontal="left" vertical="center" textRotation="0" wrapText="1" indent="0" justifyLastLine="0" shrinkToFit="0" readingOrder="0"/>
      <border diagonalUp="0" diagonalDown="0">
        <left style="thin">
          <color theme="9" tint="-0.24994659260841701"/>
        </left>
        <right/>
        <top style="thin">
          <color theme="9" tint="-0.24994659260841701"/>
        </top>
        <bottom style="thin">
          <color theme="9" tint="-0.24994659260841701"/>
        </bottom>
        <vertical style="thin">
          <color theme="9" tint="-0.24994659260841701"/>
        </vertical>
        <horizontal style="thin">
          <color theme="9" tint="-0.24994659260841701"/>
        </horizontal>
      </border>
      <protection locked="1" hidden="0"/>
    </dxf>
    <dxf>
      <numFmt numFmtId="0" formatCode="General"/>
      <alignment horizontal="left" vertical="center" textRotation="0" wrapText="1" indent="0" justifyLastLine="0" shrinkToFit="0" readingOrder="0"/>
      <border diagonalUp="0" diagonalDown="0">
        <left style="thin">
          <color theme="9" tint="-0.24994659260841701"/>
        </left>
        <right style="thin">
          <color theme="9" tint="-0.24994659260841701"/>
        </right>
        <top style="thin">
          <color theme="9" tint="-0.24994659260841701"/>
        </top>
        <bottom style="thin">
          <color theme="9" tint="-0.24994659260841701"/>
        </bottom>
        <vertical style="thin">
          <color theme="9" tint="-0.24994659260841701"/>
        </vertical>
        <horizontal style="thin">
          <color theme="9" tint="-0.24994659260841701"/>
        </horizontal>
      </border>
      <protection locked="1" hidden="0"/>
    </dxf>
    <dxf>
      <numFmt numFmtId="0" formatCode="General"/>
      <alignment horizontal="left" vertical="center" textRotation="0" wrapText="1" indent="0" justifyLastLine="0" shrinkToFit="0" readingOrder="0"/>
      <border diagonalUp="0" diagonalDown="0">
        <left style="thin">
          <color theme="9" tint="-0.24994659260841701"/>
        </left>
        <right style="thin">
          <color theme="9" tint="-0.24994659260841701"/>
        </right>
        <top style="thin">
          <color theme="9" tint="-0.24994659260841701"/>
        </top>
        <bottom style="thin">
          <color theme="9" tint="-0.24994659260841701"/>
        </bottom>
        <vertical style="thin">
          <color theme="9" tint="-0.24994659260841701"/>
        </vertical>
        <horizontal style="thin">
          <color theme="9" tint="-0.24994659260841701"/>
        </horizontal>
      </border>
      <protection locked="1" hidden="0"/>
    </dxf>
    <dxf>
      <alignment horizontal="left" vertical="center" textRotation="0" wrapText="1" indent="0" justifyLastLine="0" shrinkToFit="0" readingOrder="0"/>
      <border diagonalUp="0" diagonalDown="0">
        <left style="thin">
          <color theme="9" tint="-0.24994659260841701"/>
        </left>
        <right style="thin">
          <color theme="9" tint="-0.24994659260841701"/>
        </right>
        <top style="thin">
          <color theme="9" tint="-0.24994659260841701"/>
        </top>
        <bottom style="thin">
          <color theme="9" tint="-0.24994659260841701"/>
        </bottom>
        <vertical style="thin">
          <color theme="9" tint="-0.24994659260841701"/>
        </vertical>
        <horizontal style="thin">
          <color theme="9" tint="-0.24994659260841701"/>
        </horizontal>
      </border>
      <protection locked="1" hidden="0"/>
    </dxf>
    <dxf>
      <numFmt numFmtId="0" formatCode="General"/>
      <alignment horizontal="left" vertical="center" textRotation="0" wrapText="1" indent="0" justifyLastLine="0" shrinkToFit="0" readingOrder="0"/>
      <border diagonalUp="0" diagonalDown="0">
        <left/>
        <right style="thin">
          <color theme="9" tint="-0.24994659260841701"/>
        </right>
        <top style="thin">
          <color theme="9" tint="-0.24994659260841701"/>
        </top>
        <bottom style="thin">
          <color theme="9" tint="-0.24994659260841701"/>
        </bottom>
        <vertical style="thin">
          <color theme="9" tint="-0.24994659260841701"/>
        </vertical>
        <horizontal style="thin">
          <color theme="9" tint="-0.24994659260841701"/>
        </horizontal>
      </border>
      <protection locked="1" hidden="0"/>
    </dxf>
    <dxf>
      <alignment horizontal="left" vertical="center" textRotation="0" wrapText="1" indent="0" justifyLastLine="0" shrinkToFit="0" readingOrder="0"/>
      <protection locked="1" hidden="0"/>
    </dxf>
    <dxf>
      <border diagonalUp="0" diagonalDown="0">
        <left style="thin">
          <color theme="9" tint="-0.24994659260841701"/>
        </left>
        <right style="thin">
          <color theme="9" tint="-0.24994659260841701"/>
        </right>
        <top/>
        <bottom/>
        <vertical style="thin">
          <color theme="9" tint="-0.24994659260841701"/>
        </vertical>
        <horizontal style="thin">
          <color theme="9" tint="-0.24994659260841701"/>
        </horizontal>
      </border>
      <protection locked="1" hidden="0"/>
    </dxf>
  </dxfs>
  <tableStyles count="1" defaultTableStyle="TableStyleMedium2" defaultPivotStyle="PivotStyleLight16">
    <tableStyle name="Table Style 1" pivot="0" count="0"/>
  </tableStyles>
  <colors>
    <mruColors>
      <color rgb="FFFFF3F3"/>
      <color rgb="FFFEFAF8"/>
      <color rgb="FFFFFF6D"/>
      <color rgb="FFD6EDBD"/>
      <color rgb="FFED9D0D"/>
      <color rgb="FFFF8585"/>
      <color rgb="FFC198E0"/>
      <color rgb="FF9189FB"/>
      <color rgb="FF3526F8"/>
      <color rgb="FFA66BD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microsoft.com/office/2007/relationships/slicerCache" Target="slicerCaches/slicerCach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pivotCacheDefinition" Target="pivotCache/pivotCacheDefinition1.xml"/><Relationship Id="rId3" Type="http://schemas.openxmlformats.org/officeDocument/2006/relationships/worksheet" Target="worksheets/sheet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a:t>CPD Indicators</a:t>
            </a:r>
          </a:p>
        </c:rich>
      </c:tx>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fr-FR"/>
        </a:p>
      </c:txPr>
    </c:title>
    <c:autoTitleDeleted val="0"/>
    <c:plotArea>
      <c:layout/>
      <c:barChart>
        <c:barDir val="col"/>
        <c:grouping val="clustered"/>
        <c:varyColors val="0"/>
        <c:ser>
          <c:idx val="0"/>
          <c:order val="0"/>
          <c:tx>
            <c:strRef>
              <c:f>Stats!$V$29</c:f>
              <c:strCache>
                <c:ptCount val="1"/>
                <c:pt idx="0">
                  <c:v>Total number of indicators</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Stats!$W$28:$AC$28</c:f>
              <c:strCache>
                <c:ptCount val="7"/>
                <c:pt idx="0">
                  <c:v>Total</c:v>
                </c:pt>
                <c:pt idx="1">
                  <c:v>Governance</c:v>
                </c:pt>
                <c:pt idx="2">
                  <c:v>Poverty</c:v>
                </c:pt>
                <c:pt idx="3">
                  <c:v>Resilience</c:v>
                </c:pt>
                <c:pt idx="4">
                  <c:v>Energy</c:v>
                </c:pt>
                <c:pt idx="5">
                  <c:v>Sustainable Planet</c:v>
                </c:pt>
                <c:pt idx="6">
                  <c:v>Gender</c:v>
                </c:pt>
              </c:strCache>
            </c:strRef>
          </c:cat>
          <c:val>
            <c:numRef>
              <c:f>Stats!$W$29:$AC$29</c:f>
              <c:numCache>
                <c:formatCode>General</c:formatCode>
                <c:ptCount val="7"/>
                <c:pt idx="0">
                  <c:v>0</c:v>
                </c:pt>
                <c:pt idx="1">
                  <c:v>0</c:v>
                </c:pt>
                <c:pt idx="2">
                  <c:v>0</c:v>
                </c:pt>
                <c:pt idx="3">
                  <c:v>0</c:v>
                </c:pt>
                <c:pt idx="4">
                  <c:v>0</c:v>
                </c:pt>
                <c:pt idx="5">
                  <c:v>0</c:v>
                </c:pt>
                <c:pt idx="6">
                  <c:v>0</c:v>
                </c:pt>
              </c:numCache>
            </c:numRef>
          </c:val>
        </c:ser>
        <c:ser>
          <c:idx val="1"/>
          <c:order val="1"/>
          <c:tx>
            <c:strRef>
              <c:f>Stats!$V$30</c:f>
              <c:strCache>
                <c:ptCount val="1"/>
                <c:pt idx="0">
                  <c:v>Number of indicators planned for the year
(indicator for which a Milestone has been set for the year)</c:v>
                </c:pt>
              </c:strCache>
            </c:strRef>
          </c:tx>
          <c:spPr>
            <a:solidFill>
              <a:srgbClr val="7030A0"/>
            </a:solidFill>
            <a:ln>
              <a:solidFill>
                <a:srgbClr val="7030A0"/>
              </a:solidFill>
            </a:ln>
            <a:effectLst>
              <a:outerShdw blurRad="57150" dist="19050" dir="5400000" algn="ctr" rotWithShape="0">
                <a:srgbClr val="000000">
                  <a:alpha val="63000"/>
                </a:srgbClr>
              </a:outerShdw>
            </a:effectLst>
          </c:spPr>
          <c:invertIfNegative val="0"/>
          <c:cat>
            <c:strRef>
              <c:f>Stats!$W$28:$AC$28</c:f>
              <c:strCache>
                <c:ptCount val="7"/>
                <c:pt idx="0">
                  <c:v>Total</c:v>
                </c:pt>
                <c:pt idx="1">
                  <c:v>Governance</c:v>
                </c:pt>
                <c:pt idx="2">
                  <c:v>Poverty</c:v>
                </c:pt>
                <c:pt idx="3">
                  <c:v>Resilience</c:v>
                </c:pt>
                <c:pt idx="4">
                  <c:v>Energy</c:v>
                </c:pt>
                <c:pt idx="5">
                  <c:v>Sustainable Planet</c:v>
                </c:pt>
                <c:pt idx="6">
                  <c:v>Gender</c:v>
                </c:pt>
              </c:strCache>
            </c:strRef>
          </c:cat>
          <c:val>
            <c:numRef>
              <c:f>Stats!$W$30:$AC$30</c:f>
              <c:numCache>
                <c:formatCode>General</c:formatCode>
                <c:ptCount val="7"/>
                <c:pt idx="0">
                  <c:v>0</c:v>
                </c:pt>
                <c:pt idx="1">
                  <c:v>0</c:v>
                </c:pt>
                <c:pt idx="2">
                  <c:v>0</c:v>
                </c:pt>
                <c:pt idx="3">
                  <c:v>0</c:v>
                </c:pt>
                <c:pt idx="4">
                  <c:v>0</c:v>
                </c:pt>
                <c:pt idx="5">
                  <c:v>0</c:v>
                </c:pt>
                <c:pt idx="6">
                  <c:v>0</c:v>
                </c:pt>
              </c:numCache>
            </c:numRef>
          </c:val>
        </c:ser>
        <c:ser>
          <c:idx val="2"/>
          <c:order val="2"/>
          <c:tx>
            <c:strRef>
              <c:f>Stats!$V$31</c:f>
              <c:strCache>
                <c:ptCount val="1"/>
                <c:pt idx="0">
                  <c:v>Including number of indicators disagregated by sex</c:v>
                </c:pt>
              </c:strCache>
            </c:strRef>
          </c:tx>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Stats!$W$28:$AC$28</c:f>
              <c:strCache>
                <c:ptCount val="7"/>
                <c:pt idx="0">
                  <c:v>Total</c:v>
                </c:pt>
                <c:pt idx="1">
                  <c:v>Governance</c:v>
                </c:pt>
                <c:pt idx="2">
                  <c:v>Poverty</c:v>
                </c:pt>
                <c:pt idx="3">
                  <c:v>Resilience</c:v>
                </c:pt>
                <c:pt idx="4">
                  <c:v>Energy</c:v>
                </c:pt>
                <c:pt idx="5">
                  <c:v>Sustainable Planet</c:v>
                </c:pt>
                <c:pt idx="6">
                  <c:v>Gender</c:v>
                </c:pt>
              </c:strCache>
            </c:strRef>
          </c:cat>
          <c:val>
            <c:numRef>
              <c:f>Stats!$W$31:$AC$31</c:f>
              <c:numCache>
                <c:formatCode>General</c:formatCode>
                <c:ptCount val="7"/>
                <c:pt idx="0">
                  <c:v>0</c:v>
                </c:pt>
                <c:pt idx="1">
                  <c:v>0</c:v>
                </c:pt>
                <c:pt idx="2">
                  <c:v>0</c:v>
                </c:pt>
                <c:pt idx="3">
                  <c:v>0</c:v>
                </c:pt>
                <c:pt idx="4">
                  <c:v>0</c:v>
                </c:pt>
                <c:pt idx="5">
                  <c:v>0</c:v>
                </c:pt>
                <c:pt idx="6">
                  <c:v>0</c:v>
                </c:pt>
              </c:numCache>
            </c:numRef>
          </c:val>
        </c:ser>
        <c:ser>
          <c:idx val="3"/>
          <c:order val="3"/>
          <c:tx>
            <c:strRef>
              <c:f>Stats!$V$32</c:f>
              <c:strCache>
                <c:ptCount val="1"/>
                <c:pt idx="0">
                  <c:v>Annual Target achieved (≥70%)
for indicators planned for the year</c:v>
                </c:pt>
              </c:strCache>
            </c:strRef>
          </c:tx>
          <c:spPr>
            <a:solidFill>
              <a:srgbClr val="00B050"/>
            </a:solidFill>
            <a:ln>
              <a:solidFill>
                <a:srgbClr val="00B050"/>
              </a:solidFill>
            </a:ln>
            <a:effectLst>
              <a:outerShdw blurRad="57150" dist="19050" dir="5400000" algn="ctr" rotWithShape="0">
                <a:srgbClr val="000000">
                  <a:alpha val="63000"/>
                </a:srgbClr>
              </a:outerShdw>
            </a:effectLst>
          </c:spPr>
          <c:invertIfNegative val="0"/>
          <c:cat>
            <c:strRef>
              <c:f>Stats!$W$28:$AC$28</c:f>
              <c:strCache>
                <c:ptCount val="7"/>
                <c:pt idx="0">
                  <c:v>Total</c:v>
                </c:pt>
                <c:pt idx="1">
                  <c:v>Governance</c:v>
                </c:pt>
                <c:pt idx="2">
                  <c:v>Poverty</c:v>
                </c:pt>
                <c:pt idx="3">
                  <c:v>Resilience</c:v>
                </c:pt>
                <c:pt idx="4">
                  <c:v>Energy</c:v>
                </c:pt>
                <c:pt idx="5">
                  <c:v>Sustainable Planet</c:v>
                </c:pt>
                <c:pt idx="6">
                  <c:v>Gender</c:v>
                </c:pt>
              </c:strCache>
            </c:strRef>
          </c:cat>
          <c:val>
            <c:numRef>
              <c:f>Stats!$W$32:$AC$32</c:f>
              <c:numCache>
                <c:formatCode>General</c:formatCode>
                <c:ptCount val="7"/>
                <c:pt idx="0">
                  <c:v>0</c:v>
                </c:pt>
                <c:pt idx="1">
                  <c:v>0</c:v>
                </c:pt>
                <c:pt idx="2">
                  <c:v>0</c:v>
                </c:pt>
                <c:pt idx="3">
                  <c:v>0</c:v>
                </c:pt>
                <c:pt idx="4">
                  <c:v>0</c:v>
                </c:pt>
                <c:pt idx="5">
                  <c:v>0</c:v>
                </c:pt>
                <c:pt idx="6">
                  <c:v>0</c:v>
                </c:pt>
              </c:numCache>
            </c:numRef>
          </c:val>
        </c:ser>
        <c:ser>
          <c:idx val="4"/>
          <c:order val="4"/>
          <c:tx>
            <c:strRef>
              <c:f>Stats!$V$33</c:f>
              <c:strCache>
                <c:ptCount val="1"/>
                <c:pt idx="0">
                  <c:v>Annual Target partially achieved (≥50% &amp; &lt; 70%)
for indicators planned for the year</c:v>
                </c:pt>
              </c:strCache>
            </c:strRef>
          </c:tx>
          <c:spPr>
            <a:solidFill>
              <a:srgbClr val="FFC000"/>
            </a:solidFill>
            <a:ln>
              <a:solidFill>
                <a:srgbClr val="FFC000"/>
              </a:solidFill>
            </a:ln>
            <a:effectLst>
              <a:outerShdw blurRad="57150" dist="19050" dir="5400000" algn="ctr" rotWithShape="0">
                <a:srgbClr val="000000">
                  <a:alpha val="63000"/>
                </a:srgbClr>
              </a:outerShdw>
            </a:effectLst>
          </c:spPr>
          <c:invertIfNegative val="0"/>
          <c:cat>
            <c:strRef>
              <c:f>Stats!$W$28:$AC$28</c:f>
              <c:strCache>
                <c:ptCount val="7"/>
                <c:pt idx="0">
                  <c:v>Total</c:v>
                </c:pt>
                <c:pt idx="1">
                  <c:v>Governance</c:v>
                </c:pt>
                <c:pt idx="2">
                  <c:v>Poverty</c:v>
                </c:pt>
                <c:pt idx="3">
                  <c:v>Resilience</c:v>
                </c:pt>
                <c:pt idx="4">
                  <c:v>Energy</c:v>
                </c:pt>
                <c:pt idx="5">
                  <c:v>Sustainable Planet</c:v>
                </c:pt>
                <c:pt idx="6">
                  <c:v>Gender</c:v>
                </c:pt>
              </c:strCache>
            </c:strRef>
          </c:cat>
          <c:val>
            <c:numRef>
              <c:f>Stats!$W$33:$AC$33</c:f>
              <c:numCache>
                <c:formatCode>General</c:formatCode>
                <c:ptCount val="7"/>
                <c:pt idx="0">
                  <c:v>0</c:v>
                </c:pt>
                <c:pt idx="1">
                  <c:v>0</c:v>
                </c:pt>
                <c:pt idx="2">
                  <c:v>0</c:v>
                </c:pt>
                <c:pt idx="3">
                  <c:v>0</c:v>
                </c:pt>
                <c:pt idx="4">
                  <c:v>0</c:v>
                </c:pt>
                <c:pt idx="5">
                  <c:v>0</c:v>
                </c:pt>
                <c:pt idx="6">
                  <c:v>0</c:v>
                </c:pt>
              </c:numCache>
            </c:numRef>
          </c:val>
        </c:ser>
        <c:ser>
          <c:idx val="5"/>
          <c:order val="5"/>
          <c:tx>
            <c:strRef>
              <c:f>Stats!$V$34</c:f>
              <c:strCache>
                <c:ptCount val="1"/>
                <c:pt idx="0">
                  <c:v>Annual Target not achieved ( &lt; 50%)
for indicators planned for the year</c:v>
                </c:pt>
              </c:strCache>
            </c:strRef>
          </c:tx>
          <c:spPr>
            <a:solidFill>
              <a:srgbClr val="FF0000"/>
            </a:solidFill>
            <a:ln>
              <a:solidFill>
                <a:srgbClr val="FF0000"/>
              </a:solidFill>
            </a:ln>
            <a:effectLst>
              <a:outerShdw blurRad="57150" dist="19050" dir="5400000" algn="ctr" rotWithShape="0">
                <a:srgbClr val="000000">
                  <a:alpha val="63000"/>
                </a:srgbClr>
              </a:outerShdw>
            </a:effectLst>
          </c:spPr>
          <c:invertIfNegative val="0"/>
          <c:cat>
            <c:strRef>
              <c:f>Stats!$W$28:$AC$28</c:f>
              <c:strCache>
                <c:ptCount val="7"/>
                <c:pt idx="0">
                  <c:v>Total</c:v>
                </c:pt>
                <c:pt idx="1">
                  <c:v>Governance</c:v>
                </c:pt>
                <c:pt idx="2">
                  <c:v>Poverty</c:v>
                </c:pt>
                <c:pt idx="3">
                  <c:v>Resilience</c:v>
                </c:pt>
                <c:pt idx="4">
                  <c:v>Energy</c:v>
                </c:pt>
                <c:pt idx="5">
                  <c:v>Sustainable Planet</c:v>
                </c:pt>
                <c:pt idx="6">
                  <c:v>Gender</c:v>
                </c:pt>
              </c:strCache>
            </c:strRef>
          </c:cat>
          <c:val>
            <c:numRef>
              <c:f>Stats!$W$34:$AC$34</c:f>
              <c:numCache>
                <c:formatCode>General</c:formatCode>
                <c:ptCount val="7"/>
                <c:pt idx="0">
                  <c:v>0</c:v>
                </c:pt>
                <c:pt idx="1">
                  <c:v>0</c:v>
                </c:pt>
                <c:pt idx="2">
                  <c:v>0</c:v>
                </c:pt>
                <c:pt idx="3">
                  <c:v>0</c:v>
                </c:pt>
                <c:pt idx="4">
                  <c:v>0</c:v>
                </c:pt>
                <c:pt idx="5">
                  <c:v>0</c:v>
                </c:pt>
                <c:pt idx="6">
                  <c:v>0</c:v>
                </c:pt>
              </c:numCache>
            </c:numRef>
          </c:val>
        </c:ser>
        <c:ser>
          <c:idx val="6"/>
          <c:order val="6"/>
          <c:tx>
            <c:strRef>
              <c:f>Stats!$V$35</c:f>
              <c:strCache>
                <c:ptCount val="1"/>
                <c:pt idx="0">
                  <c:v>Annual Target without data</c:v>
                </c:pt>
              </c:strCache>
            </c:strRef>
          </c:tx>
          <c:spPr>
            <a:solidFill>
              <a:schemeClr val="accent2">
                <a:lumMod val="40000"/>
                <a:lumOff val="60000"/>
              </a:schemeClr>
            </a:solidFill>
            <a:ln>
              <a:solidFill>
                <a:schemeClr val="accent2">
                  <a:lumMod val="40000"/>
                  <a:lumOff val="60000"/>
                </a:schemeClr>
              </a:solidFill>
            </a:ln>
            <a:effectLst>
              <a:outerShdw blurRad="57150" dist="19050" dir="5400000" algn="ctr" rotWithShape="0">
                <a:srgbClr val="000000">
                  <a:alpha val="63000"/>
                </a:srgbClr>
              </a:outerShdw>
            </a:effectLst>
          </c:spPr>
          <c:invertIfNegative val="0"/>
          <c:cat>
            <c:strRef>
              <c:f>Stats!$W$28:$AC$28</c:f>
              <c:strCache>
                <c:ptCount val="7"/>
                <c:pt idx="0">
                  <c:v>Total</c:v>
                </c:pt>
                <c:pt idx="1">
                  <c:v>Governance</c:v>
                </c:pt>
                <c:pt idx="2">
                  <c:v>Poverty</c:v>
                </c:pt>
                <c:pt idx="3">
                  <c:v>Resilience</c:v>
                </c:pt>
                <c:pt idx="4">
                  <c:v>Energy</c:v>
                </c:pt>
                <c:pt idx="5">
                  <c:v>Sustainable Planet</c:v>
                </c:pt>
                <c:pt idx="6">
                  <c:v>Gender</c:v>
                </c:pt>
              </c:strCache>
            </c:strRef>
          </c:cat>
          <c:val>
            <c:numRef>
              <c:f>Stats!$W$35:$AC$35</c:f>
              <c:numCache>
                <c:formatCode>General</c:formatCode>
                <c:ptCount val="7"/>
                <c:pt idx="0">
                  <c:v>0</c:v>
                </c:pt>
                <c:pt idx="1">
                  <c:v>0</c:v>
                </c:pt>
                <c:pt idx="2">
                  <c:v>0</c:v>
                </c:pt>
                <c:pt idx="3">
                  <c:v>0</c:v>
                </c:pt>
                <c:pt idx="4">
                  <c:v>0</c:v>
                </c:pt>
                <c:pt idx="5">
                  <c:v>0</c:v>
                </c:pt>
                <c:pt idx="6">
                  <c:v>0</c:v>
                </c:pt>
              </c:numCache>
            </c:numRef>
          </c:val>
        </c:ser>
        <c:dLbls>
          <c:showLegendKey val="0"/>
          <c:showVal val="0"/>
          <c:showCatName val="0"/>
          <c:showSerName val="0"/>
          <c:showPercent val="0"/>
          <c:showBubbleSize val="0"/>
        </c:dLbls>
        <c:gapWidth val="100"/>
        <c:overlap val="-24"/>
        <c:axId val="770999904"/>
        <c:axId val="771001080"/>
      </c:barChart>
      <c:catAx>
        <c:axId val="770999904"/>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fr-FR"/>
          </a:p>
        </c:txPr>
        <c:crossAx val="771001080"/>
        <c:crosses val="autoZero"/>
        <c:auto val="1"/>
        <c:lblAlgn val="ctr"/>
        <c:lblOffset val="100"/>
        <c:noMultiLvlLbl val="0"/>
      </c:catAx>
      <c:valAx>
        <c:axId val="771001080"/>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fr-FR"/>
          </a:p>
        </c:txPr>
        <c:crossAx val="770999904"/>
        <c:crosses val="autoZero"/>
        <c:crossBetween val="between"/>
      </c:valAx>
      <c:spPr>
        <a:noFill/>
        <a:ln>
          <a:noFill/>
        </a:ln>
        <a:effectLst/>
      </c:spPr>
    </c:plotArea>
    <c:legend>
      <c:legendPos val="r"/>
      <c:layout/>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fr-FR"/>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fr-FR"/>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fr-FR"/>
              <a:t>Assessment of Planned Evaluations</a:t>
            </a:r>
          </a:p>
        </c:rich>
      </c:tx>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fr-FR"/>
        </a:p>
      </c:txPr>
    </c:title>
    <c:autoTitleDeleted val="0"/>
    <c:plotArea>
      <c:layout/>
      <c:barChart>
        <c:barDir val="col"/>
        <c:grouping val="stacked"/>
        <c:varyColors val="0"/>
        <c:ser>
          <c:idx val="0"/>
          <c:order val="0"/>
          <c:tx>
            <c:strRef>
              <c:f>Stats!$V$21</c:f>
              <c:strCache>
                <c:ptCount val="1"/>
                <c:pt idx="0">
                  <c:v>Poverty Reduction and Environment Unit</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multiLvlStrRef>
              <c:f>Stats!$W$19:$AH$20</c:f>
              <c:multiLvlStrCache>
                <c:ptCount val="12"/>
                <c:lvl>
                  <c:pt idx="0">
                    <c:v>Planned</c:v>
                  </c:pt>
                  <c:pt idx="1">
                    <c:v>Conducted</c:v>
                  </c:pt>
                  <c:pt idx="2">
                    <c:v>Planned</c:v>
                  </c:pt>
                  <c:pt idx="3">
                    <c:v>Conducted</c:v>
                  </c:pt>
                  <c:pt idx="4">
                    <c:v>Planned</c:v>
                  </c:pt>
                  <c:pt idx="5">
                    <c:v>Conducted</c:v>
                  </c:pt>
                  <c:pt idx="6">
                    <c:v>Planned</c:v>
                  </c:pt>
                  <c:pt idx="7">
                    <c:v>Conducted</c:v>
                  </c:pt>
                  <c:pt idx="8">
                    <c:v>Planned</c:v>
                  </c:pt>
                  <c:pt idx="9">
                    <c:v>Conducted</c:v>
                  </c:pt>
                  <c:pt idx="10">
                    <c:v>Planned</c:v>
                  </c:pt>
                  <c:pt idx="11">
                    <c:v>Conducted</c:v>
                  </c:pt>
                </c:lvl>
                <c:lvl>
                  <c:pt idx="0">
                    <c:v>Total</c:v>
                  </c:pt>
                  <c:pt idx="2">
                    <c:v>UNDAF</c:v>
                  </c:pt>
                  <c:pt idx="4">
                    <c:v>CPD</c:v>
                  </c:pt>
                  <c:pt idx="6">
                    <c:v>Thematic</c:v>
                  </c:pt>
                  <c:pt idx="8">
                    <c:v>Outcome</c:v>
                  </c:pt>
                  <c:pt idx="10">
                    <c:v>Project</c:v>
                  </c:pt>
                </c:lvl>
              </c:multiLvlStrCache>
            </c:multiLvlStrRef>
          </c:cat>
          <c:val>
            <c:numRef>
              <c:f>Stats!$W$21:$AH$21</c:f>
              <c:numCache>
                <c:formatCode>General</c:formatCode>
                <c:ptCount val="12"/>
                <c:pt idx="0">
                  <c:v>5</c:v>
                </c:pt>
                <c:pt idx="1">
                  <c:v>0</c:v>
                </c:pt>
                <c:pt idx="2">
                  <c:v>0</c:v>
                </c:pt>
                <c:pt idx="3">
                  <c:v>0</c:v>
                </c:pt>
                <c:pt idx="4">
                  <c:v>0</c:v>
                </c:pt>
                <c:pt idx="5">
                  <c:v>0</c:v>
                </c:pt>
                <c:pt idx="6">
                  <c:v>0</c:v>
                </c:pt>
                <c:pt idx="7">
                  <c:v>0</c:v>
                </c:pt>
                <c:pt idx="8">
                  <c:v>0</c:v>
                </c:pt>
                <c:pt idx="9">
                  <c:v>0</c:v>
                </c:pt>
                <c:pt idx="10">
                  <c:v>5</c:v>
                </c:pt>
                <c:pt idx="11">
                  <c:v>0</c:v>
                </c:pt>
              </c:numCache>
            </c:numRef>
          </c:val>
        </c:ser>
        <c:ser>
          <c:idx val="1"/>
          <c:order val="1"/>
          <c:tx>
            <c:strRef>
              <c:f>Stats!$V$22</c:f>
              <c:strCache>
                <c:ptCount val="1"/>
                <c:pt idx="0">
                  <c:v>Democratic Governance</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multiLvlStrRef>
              <c:f>Stats!$W$19:$AH$20</c:f>
              <c:multiLvlStrCache>
                <c:ptCount val="12"/>
                <c:lvl>
                  <c:pt idx="0">
                    <c:v>Planned</c:v>
                  </c:pt>
                  <c:pt idx="1">
                    <c:v>Conducted</c:v>
                  </c:pt>
                  <c:pt idx="2">
                    <c:v>Planned</c:v>
                  </c:pt>
                  <c:pt idx="3">
                    <c:v>Conducted</c:v>
                  </c:pt>
                  <c:pt idx="4">
                    <c:v>Planned</c:v>
                  </c:pt>
                  <c:pt idx="5">
                    <c:v>Conducted</c:v>
                  </c:pt>
                  <c:pt idx="6">
                    <c:v>Planned</c:v>
                  </c:pt>
                  <c:pt idx="7">
                    <c:v>Conducted</c:v>
                  </c:pt>
                  <c:pt idx="8">
                    <c:v>Planned</c:v>
                  </c:pt>
                  <c:pt idx="9">
                    <c:v>Conducted</c:v>
                  </c:pt>
                  <c:pt idx="10">
                    <c:v>Planned</c:v>
                  </c:pt>
                  <c:pt idx="11">
                    <c:v>Conducted</c:v>
                  </c:pt>
                </c:lvl>
                <c:lvl>
                  <c:pt idx="0">
                    <c:v>Total</c:v>
                  </c:pt>
                  <c:pt idx="2">
                    <c:v>UNDAF</c:v>
                  </c:pt>
                  <c:pt idx="4">
                    <c:v>CPD</c:v>
                  </c:pt>
                  <c:pt idx="6">
                    <c:v>Thematic</c:v>
                  </c:pt>
                  <c:pt idx="8">
                    <c:v>Outcome</c:v>
                  </c:pt>
                  <c:pt idx="10">
                    <c:v>Project</c:v>
                  </c:pt>
                </c:lvl>
              </c:multiLvlStrCache>
            </c:multiLvlStrRef>
          </c:cat>
          <c:val>
            <c:numRef>
              <c:f>Stats!$W$22:$AH$22</c:f>
              <c:numCache>
                <c:formatCode>General</c:formatCode>
                <c:ptCount val="12"/>
                <c:pt idx="0">
                  <c:v>3</c:v>
                </c:pt>
                <c:pt idx="1">
                  <c:v>0</c:v>
                </c:pt>
                <c:pt idx="2">
                  <c:v>0</c:v>
                </c:pt>
                <c:pt idx="3">
                  <c:v>0</c:v>
                </c:pt>
                <c:pt idx="4">
                  <c:v>0</c:v>
                </c:pt>
                <c:pt idx="5">
                  <c:v>0</c:v>
                </c:pt>
                <c:pt idx="6">
                  <c:v>0</c:v>
                </c:pt>
                <c:pt idx="7">
                  <c:v>0</c:v>
                </c:pt>
                <c:pt idx="8">
                  <c:v>0</c:v>
                </c:pt>
                <c:pt idx="9">
                  <c:v>0</c:v>
                </c:pt>
                <c:pt idx="10">
                  <c:v>3</c:v>
                </c:pt>
                <c:pt idx="11">
                  <c:v>0</c:v>
                </c:pt>
              </c:numCache>
            </c:numRef>
          </c:val>
        </c:ser>
        <c:ser>
          <c:idx val="2"/>
          <c:order val="2"/>
          <c:tx>
            <c:strRef>
              <c:f>Stats!$V$23</c:f>
              <c:strCache>
                <c:ptCount val="1"/>
                <c:pt idx="0">
                  <c:v>Country Office</c:v>
                </c:pt>
              </c:strCache>
            </c:strRef>
          </c:tx>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multiLvlStrRef>
              <c:f>Stats!$W$19:$AH$20</c:f>
              <c:multiLvlStrCache>
                <c:ptCount val="12"/>
                <c:lvl>
                  <c:pt idx="0">
                    <c:v>Planned</c:v>
                  </c:pt>
                  <c:pt idx="1">
                    <c:v>Conducted</c:v>
                  </c:pt>
                  <c:pt idx="2">
                    <c:v>Planned</c:v>
                  </c:pt>
                  <c:pt idx="3">
                    <c:v>Conducted</c:v>
                  </c:pt>
                  <c:pt idx="4">
                    <c:v>Planned</c:v>
                  </c:pt>
                  <c:pt idx="5">
                    <c:v>Conducted</c:v>
                  </c:pt>
                  <c:pt idx="6">
                    <c:v>Planned</c:v>
                  </c:pt>
                  <c:pt idx="7">
                    <c:v>Conducted</c:v>
                  </c:pt>
                  <c:pt idx="8">
                    <c:v>Planned</c:v>
                  </c:pt>
                  <c:pt idx="9">
                    <c:v>Conducted</c:v>
                  </c:pt>
                  <c:pt idx="10">
                    <c:v>Planned</c:v>
                  </c:pt>
                  <c:pt idx="11">
                    <c:v>Conducted</c:v>
                  </c:pt>
                </c:lvl>
                <c:lvl>
                  <c:pt idx="0">
                    <c:v>Total</c:v>
                  </c:pt>
                  <c:pt idx="2">
                    <c:v>UNDAF</c:v>
                  </c:pt>
                  <c:pt idx="4">
                    <c:v>CPD</c:v>
                  </c:pt>
                  <c:pt idx="6">
                    <c:v>Thematic</c:v>
                  </c:pt>
                  <c:pt idx="8">
                    <c:v>Outcome</c:v>
                  </c:pt>
                  <c:pt idx="10">
                    <c:v>Project</c:v>
                  </c:pt>
                </c:lvl>
              </c:multiLvlStrCache>
            </c:multiLvlStrRef>
          </c:cat>
          <c:val>
            <c:numRef>
              <c:f>Stats!$W$23:$AH$23</c:f>
              <c:numCache>
                <c:formatCode>General</c:formatCode>
                <c:ptCount val="12"/>
                <c:pt idx="0">
                  <c:v>2</c:v>
                </c:pt>
                <c:pt idx="1">
                  <c:v>0</c:v>
                </c:pt>
                <c:pt idx="2">
                  <c:v>1</c:v>
                </c:pt>
                <c:pt idx="3">
                  <c:v>0</c:v>
                </c:pt>
                <c:pt idx="4">
                  <c:v>1</c:v>
                </c:pt>
                <c:pt idx="5">
                  <c:v>0</c:v>
                </c:pt>
                <c:pt idx="6">
                  <c:v>0</c:v>
                </c:pt>
                <c:pt idx="7">
                  <c:v>0</c:v>
                </c:pt>
                <c:pt idx="8">
                  <c:v>0</c:v>
                </c:pt>
                <c:pt idx="9">
                  <c:v>0</c:v>
                </c:pt>
                <c:pt idx="10">
                  <c:v>0</c:v>
                </c:pt>
                <c:pt idx="11">
                  <c:v>0</c:v>
                </c:pt>
              </c:numCache>
            </c:numRef>
          </c:val>
        </c:ser>
        <c:dLbls>
          <c:showLegendKey val="0"/>
          <c:showVal val="0"/>
          <c:showCatName val="0"/>
          <c:showSerName val="0"/>
          <c:showPercent val="0"/>
          <c:showBubbleSize val="0"/>
        </c:dLbls>
        <c:gapWidth val="150"/>
        <c:overlap val="100"/>
        <c:axId val="761502096"/>
        <c:axId val="761502488"/>
      </c:barChart>
      <c:catAx>
        <c:axId val="761502096"/>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fr-FR"/>
          </a:p>
        </c:txPr>
        <c:crossAx val="761502488"/>
        <c:crosses val="autoZero"/>
        <c:auto val="1"/>
        <c:lblAlgn val="ctr"/>
        <c:lblOffset val="100"/>
        <c:noMultiLvlLbl val="0"/>
      </c:catAx>
      <c:valAx>
        <c:axId val="761502488"/>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fr-FR"/>
          </a:p>
        </c:txPr>
        <c:crossAx val="761502096"/>
        <c:crosses val="autoZero"/>
        <c:crossBetween val="between"/>
      </c:valAx>
      <c:spPr>
        <a:noFill/>
        <a:ln>
          <a:noFill/>
        </a:ln>
        <a:effectLst/>
      </c:spPr>
    </c:plotArea>
    <c:legend>
      <c:legendPos val="r"/>
      <c:layout/>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fr-FR"/>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fr-FR"/>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a:t>Joint Monitoring Mission</a:t>
            </a:r>
          </a:p>
        </c:rich>
      </c:tx>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fr-FR"/>
        </a:p>
      </c:txPr>
    </c:title>
    <c:autoTitleDeleted val="0"/>
    <c:plotArea>
      <c:layout/>
      <c:barChart>
        <c:barDir val="col"/>
        <c:grouping val="clustered"/>
        <c:varyColors val="0"/>
        <c:ser>
          <c:idx val="0"/>
          <c:order val="0"/>
          <c:tx>
            <c:strRef>
              <c:f>Stats!$V$9</c:f>
              <c:strCache>
                <c:ptCount val="1"/>
                <c:pt idx="0">
                  <c:v>TOTAL</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multiLvlStrRef>
              <c:extLst>
                <c:ext xmlns:c15="http://schemas.microsoft.com/office/drawing/2012/chart" uri="{02D57815-91ED-43cb-92C2-25804820EDAC}">
                  <c15:fullRef>
                    <c15:sqref>Stats!$W$7:$AH$8</c15:sqref>
                  </c15:fullRef>
                </c:ext>
              </c:extLst>
              <c:f>Stats!$W$7:$AH$8</c:f>
              <c:multiLvlStrCache>
                <c:ptCount val="8"/>
                <c:lvl>
                  <c:pt idx="0">
                    <c:v>Planned</c:v>
                  </c:pt>
                  <c:pt idx="1">
                    <c:v>Conducted</c:v>
                  </c:pt>
                  <c:pt idx="2">
                    <c:v>Planned</c:v>
                  </c:pt>
                  <c:pt idx="3">
                    <c:v>Conducted</c:v>
                  </c:pt>
                  <c:pt idx="4">
                    <c:v>Planned</c:v>
                  </c:pt>
                  <c:pt idx="5">
                    <c:v>Conducted</c:v>
                  </c:pt>
                  <c:pt idx="6">
                    <c:v>Planned</c:v>
                  </c:pt>
                  <c:pt idx="7">
                    <c:v>Conducted</c:v>
                  </c:pt>
                </c:lvl>
                <c:lvl>
                  <c:pt idx="0">
                    <c:v>Total</c:v>
                  </c:pt>
                  <c:pt idx="2">
                    <c:v>Unit XX</c:v>
                  </c:pt>
                  <c:pt idx="4">
                    <c:v>Unit XX</c:v>
                  </c:pt>
                  <c:pt idx="6">
                    <c:v>Unit XX</c:v>
                  </c:pt>
                </c:lvl>
              </c:multiLvlStrCache>
            </c:multiLvlStrRef>
          </c:cat>
          <c:val>
            <c:numRef>
              <c:extLst>
                <c:ext xmlns:c15="http://schemas.microsoft.com/office/drawing/2012/chart" uri="{02D57815-91ED-43cb-92C2-25804820EDAC}">
                  <c15:fullRef>
                    <c15:sqref>Stats!$W$9:$AH$9</c15:sqref>
                  </c15:fullRef>
                </c:ext>
              </c:extLst>
              <c:f>(Stats!$W$9:$X$9,Stats!$Z$9:$AA$9,Stats!$AC$9:$AD$9,Stats!$AF$9:$AG$9)</c:f>
              <c:numCache>
                <c:formatCode>General</c:formatCode>
                <c:ptCount val="8"/>
                <c:pt idx="0">
                  <c:v>11</c:v>
                </c:pt>
                <c:pt idx="1">
                  <c:v>0</c:v>
                </c:pt>
                <c:pt idx="2">
                  <c:v>4</c:v>
                </c:pt>
                <c:pt idx="3">
                  <c:v>0</c:v>
                </c:pt>
                <c:pt idx="4">
                  <c:v>3</c:v>
                </c:pt>
                <c:pt idx="5">
                  <c:v>0</c:v>
                </c:pt>
                <c:pt idx="6">
                  <c:v>4</c:v>
                </c:pt>
                <c:pt idx="7">
                  <c:v>0</c:v>
                </c:pt>
              </c:numCache>
            </c:numRef>
          </c:val>
        </c:ser>
        <c:dLbls>
          <c:showLegendKey val="0"/>
          <c:showVal val="0"/>
          <c:showCatName val="0"/>
          <c:showSerName val="0"/>
          <c:showPercent val="0"/>
          <c:showBubbleSize val="0"/>
        </c:dLbls>
        <c:gapWidth val="100"/>
        <c:overlap val="-24"/>
        <c:axId val="754735640"/>
        <c:axId val="643926032"/>
      </c:barChart>
      <c:catAx>
        <c:axId val="754735640"/>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fr-FR"/>
          </a:p>
        </c:txPr>
        <c:crossAx val="643926032"/>
        <c:crosses val="autoZero"/>
        <c:auto val="1"/>
        <c:lblAlgn val="ctr"/>
        <c:lblOffset val="100"/>
        <c:noMultiLvlLbl val="0"/>
      </c:catAx>
      <c:valAx>
        <c:axId val="643926032"/>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fr-FR"/>
          </a:p>
        </c:txPr>
        <c:crossAx val="754735640"/>
        <c:crosses val="autoZero"/>
        <c:crossBetween val="between"/>
      </c:valAx>
      <c:spPr>
        <a:noFill/>
        <a:ln>
          <a:noFill/>
        </a:ln>
        <a:effectLst/>
      </c:spPr>
    </c:plotArea>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fr-FR"/>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fr-FR"/>
        </a:p>
      </c:txPr>
    </c:title>
    <c:autoTitleDeleted val="0"/>
    <c:plotArea>
      <c:layout/>
      <c:lineChart>
        <c:grouping val="standard"/>
        <c:varyColors val="0"/>
        <c:ser>
          <c:idx val="0"/>
          <c:order val="0"/>
          <c:tx>
            <c:strRef>
              <c:f>'ROAR scores'!$B$55</c:f>
              <c:strCache>
                <c:ptCount val="1"/>
                <c:pt idx="0">
                  <c:v>ROAR Score</c:v>
                </c:pt>
              </c:strCache>
            </c:strRef>
          </c:tx>
          <c:spPr>
            <a:ln w="22225" cap="rnd">
              <a:solidFill>
                <a:srgbClr val="FFC000"/>
              </a:solidFill>
            </a:ln>
            <a:effectLst>
              <a:glow rad="139700">
                <a:srgbClr val="FFC000">
                  <a:alpha val="14000"/>
                </a:srgbClr>
              </a:glow>
            </a:effectLst>
          </c:spPr>
          <c:marker>
            <c:symbol val="none"/>
          </c:marker>
          <c:cat>
            <c:numRef>
              <c:f>'ROAR scores'!$C$54:$L$54</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'ROAR scores'!$C$55:$L$55</c:f>
              <c:numCache>
                <c:formatCode>0.0</c:formatCode>
                <c:ptCount val="10"/>
                <c:pt idx="0">
                  <c:v>12</c:v>
                </c:pt>
                <c:pt idx="1">
                  <c:v>15</c:v>
                </c:pt>
                <c:pt idx="2">
                  <c:v>14</c:v>
                </c:pt>
                <c:pt idx="3">
                  <c:v>9.1428571428571423</c:v>
                </c:pt>
                <c:pt idx="4" formatCode="General">
                  <c:v>20.214285714285715</c:v>
                </c:pt>
                <c:pt idx="5" formatCode="General">
                  <c:v>24.625</c:v>
                </c:pt>
              </c:numCache>
            </c:numRef>
          </c:val>
          <c:smooth val="0"/>
        </c:ser>
        <c:dLbls>
          <c:showLegendKey val="0"/>
          <c:showVal val="0"/>
          <c:showCatName val="0"/>
          <c:showSerName val="0"/>
          <c:showPercent val="0"/>
          <c:showBubbleSize val="0"/>
        </c:dLbls>
        <c:smooth val="0"/>
        <c:axId val="476567720"/>
        <c:axId val="476568112"/>
      </c:lineChart>
      <c:catAx>
        <c:axId val="476567720"/>
        <c:scaling>
          <c:orientation val="minMax"/>
        </c:scaling>
        <c:delete val="0"/>
        <c:axPos val="b"/>
        <c:majorGridlines>
          <c:spPr>
            <a:ln w="9525" cap="flat" cmpd="sng" algn="ctr">
              <a:gradFill>
                <a:gsLst>
                  <a:gs pos="100000">
                    <a:schemeClr val="dk1">
                      <a:lumMod val="75000"/>
                      <a:lumOff val="25000"/>
                    </a:schemeClr>
                  </a:gs>
                  <a:gs pos="0">
                    <a:schemeClr val="dk1">
                      <a:lumMod val="65000"/>
                      <a:lumOff val="35000"/>
                    </a:schemeClr>
                  </a:gs>
                </a:gsLst>
                <a:lin ang="5400000" scaled="0"/>
              </a:gra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fr-FR"/>
          </a:p>
        </c:txPr>
        <c:crossAx val="476568112"/>
        <c:crossesAt val="0"/>
        <c:auto val="1"/>
        <c:lblAlgn val="ctr"/>
        <c:lblOffset val="100"/>
        <c:noMultiLvlLbl val="0"/>
      </c:catAx>
      <c:valAx>
        <c:axId val="476568112"/>
        <c:scaling>
          <c:orientation val="minMax"/>
          <c:max val="30"/>
          <c:min val="0"/>
        </c:scaling>
        <c:delete val="0"/>
        <c:axPos val="l"/>
        <c:majorGridlines>
          <c:spPr>
            <a:ln w="9525" cap="flat" cmpd="sng" algn="ctr">
              <a:gradFill>
                <a:gsLst>
                  <a:gs pos="100000">
                    <a:schemeClr val="dk1">
                      <a:lumMod val="75000"/>
                      <a:lumOff val="25000"/>
                    </a:schemeClr>
                  </a:gs>
                  <a:gs pos="0">
                    <a:schemeClr val="dk1">
                      <a:lumMod val="65000"/>
                      <a:lumOff val="35000"/>
                    </a:schemeClr>
                  </a:gs>
                </a:gsLst>
                <a:lin ang="5400000" scaled="0"/>
              </a:gra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fr-FR"/>
          </a:p>
        </c:txPr>
        <c:crossAx val="476567720"/>
        <c:crosses val="autoZero"/>
        <c:crossBetween val="between"/>
        <c:majorUnit val="5"/>
        <c:minorUnit val="1"/>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fr-FR"/>
              <a:t>Ranking</a:t>
            </a:r>
          </a:p>
        </c:rich>
      </c:tx>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fr-FR"/>
        </a:p>
      </c:txPr>
    </c:title>
    <c:autoTitleDeleted val="0"/>
    <c:plotArea>
      <c:layout/>
      <c:lineChart>
        <c:grouping val="standard"/>
        <c:varyColors val="0"/>
        <c:ser>
          <c:idx val="0"/>
          <c:order val="0"/>
          <c:tx>
            <c:strRef>
              <c:f>'ROAR scores'!$B$56</c:f>
              <c:strCache>
                <c:ptCount val="1"/>
                <c:pt idx="0">
                  <c:v>Ranking in RBA (total 45 COs)</c:v>
                </c:pt>
              </c:strCache>
            </c:strRef>
          </c:tx>
          <c:spPr>
            <a:ln w="22225" cap="rnd">
              <a:solidFill>
                <a:schemeClr val="accent1"/>
              </a:solidFill>
            </a:ln>
            <a:effectLst>
              <a:glow rad="139700">
                <a:schemeClr val="accent1">
                  <a:satMod val="175000"/>
                  <a:alpha val="14000"/>
                </a:schemeClr>
              </a:glow>
            </a:effectLst>
          </c:spPr>
          <c:marker>
            <c:symbol val="none"/>
          </c:marker>
          <c:cat>
            <c:numRef>
              <c:f>'ROAR scores'!$C$54:$L$54</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'ROAR scores'!$C$56:$L$56</c:f>
              <c:numCache>
                <c:formatCode>General</c:formatCode>
                <c:ptCount val="10"/>
                <c:pt idx="0">
                  <c:v>37</c:v>
                </c:pt>
                <c:pt idx="1">
                  <c:v>19</c:v>
                </c:pt>
                <c:pt idx="2">
                  <c:v>29</c:v>
                </c:pt>
                <c:pt idx="3">
                  <c:v>42</c:v>
                </c:pt>
                <c:pt idx="4">
                  <c:v>38</c:v>
                </c:pt>
                <c:pt idx="5">
                  <c:v>24</c:v>
                </c:pt>
              </c:numCache>
            </c:numRef>
          </c:val>
          <c:smooth val="0"/>
        </c:ser>
        <c:ser>
          <c:idx val="1"/>
          <c:order val="1"/>
          <c:tx>
            <c:strRef>
              <c:f>'ROAR scores'!$B$57</c:f>
              <c:strCache>
                <c:ptCount val="1"/>
                <c:pt idx="0">
                  <c:v>Global Ranking</c:v>
                </c:pt>
              </c:strCache>
            </c:strRef>
          </c:tx>
          <c:spPr>
            <a:ln w="22225" cap="rnd">
              <a:solidFill>
                <a:schemeClr val="accent2"/>
              </a:solidFill>
            </a:ln>
            <a:effectLst>
              <a:glow rad="139700">
                <a:schemeClr val="accent2">
                  <a:satMod val="175000"/>
                  <a:alpha val="14000"/>
                </a:schemeClr>
              </a:glow>
            </a:effectLst>
          </c:spPr>
          <c:marker>
            <c:symbol val="none"/>
          </c:marker>
          <c:cat>
            <c:numRef>
              <c:f>'ROAR scores'!$C$54:$L$54</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'ROAR scores'!$C$57:$L$57</c:f>
              <c:numCache>
                <c:formatCode>General</c:formatCode>
                <c:ptCount val="10"/>
                <c:pt idx="0">
                  <c:v>106</c:v>
                </c:pt>
                <c:pt idx="1">
                  <c:v>58</c:v>
                </c:pt>
                <c:pt idx="2">
                  <c:v>88</c:v>
                </c:pt>
                <c:pt idx="3">
                  <c:v>128</c:v>
                </c:pt>
                <c:pt idx="4">
                  <c:v>103</c:v>
                </c:pt>
                <c:pt idx="5">
                  <c:v>60</c:v>
                </c:pt>
              </c:numCache>
            </c:numRef>
          </c:val>
          <c:smooth val="0"/>
        </c:ser>
        <c:dLbls>
          <c:showLegendKey val="0"/>
          <c:showVal val="0"/>
          <c:showCatName val="0"/>
          <c:showSerName val="0"/>
          <c:showPercent val="0"/>
          <c:showBubbleSize val="0"/>
        </c:dLbls>
        <c:smooth val="0"/>
        <c:axId val="476568896"/>
        <c:axId val="476569680"/>
      </c:lineChart>
      <c:catAx>
        <c:axId val="476568896"/>
        <c:scaling>
          <c:orientation val="minMax"/>
        </c:scaling>
        <c:delete val="0"/>
        <c:axPos val="b"/>
        <c:majorGridlines>
          <c:spPr>
            <a:ln w="9525" cap="flat" cmpd="sng" algn="ctr">
              <a:gradFill>
                <a:gsLst>
                  <a:gs pos="100000">
                    <a:schemeClr val="dk1">
                      <a:lumMod val="75000"/>
                      <a:lumOff val="25000"/>
                    </a:schemeClr>
                  </a:gs>
                  <a:gs pos="0">
                    <a:schemeClr val="dk1">
                      <a:lumMod val="65000"/>
                      <a:lumOff val="35000"/>
                    </a:schemeClr>
                  </a:gs>
                </a:gsLst>
                <a:lin ang="5400000" scaled="0"/>
              </a:gra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fr-FR"/>
          </a:p>
        </c:txPr>
        <c:crossAx val="476569680"/>
        <c:crosses val="autoZero"/>
        <c:auto val="1"/>
        <c:lblAlgn val="ctr"/>
        <c:lblOffset val="100"/>
        <c:noMultiLvlLbl val="0"/>
      </c:catAx>
      <c:valAx>
        <c:axId val="476569680"/>
        <c:scaling>
          <c:orientation val="minMax"/>
        </c:scaling>
        <c:delete val="0"/>
        <c:axPos val="l"/>
        <c:majorGridlines>
          <c:spPr>
            <a:ln w="9525" cap="flat" cmpd="sng" algn="ctr">
              <a:gradFill>
                <a:gsLst>
                  <a:gs pos="100000">
                    <a:schemeClr val="dk1">
                      <a:lumMod val="75000"/>
                      <a:lumOff val="25000"/>
                    </a:schemeClr>
                  </a:gs>
                  <a:gs pos="0">
                    <a:schemeClr val="dk1">
                      <a:lumMod val="65000"/>
                      <a:lumOff val="35000"/>
                    </a:schemeClr>
                  </a:gs>
                </a:gsLst>
                <a:lin ang="5400000" scaled="0"/>
              </a:gra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fr-FR"/>
          </a:p>
        </c:txPr>
        <c:crossAx val="47656889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fr-FR"/>
        </a:p>
      </c:txPr>
    </c:legend>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2.xml><?xml version="1.0" encoding="utf-8"?>
<cs:chartStyle xmlns:cs="http://schemas.microsoft.com/office/drawing/2012/chartStyle" xmlns:a="http://schemas.openxmlformats.org/drawingml/2006/main" id="304">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tx1"/>
    </cs:fontRef>
    <cs:spPr>
      <a:ln w="9525">
        <a:solidFill>
          <a:schemeClr val="lt1">
            <a:lumMod val="95000"/>
            <a:alpha val="54000"/>
          </a:schemeClr>
        </a:solidFill>
        <a:prstDash val="dash"/>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a:solidFill>
          <a:schemeClr val="lt1">
            <a:lumMod val="95000"/>
            <a:alpha val="54000"/>
          </a:schemeClr>
        </a:solidFill>
        <a:prstDash val="dash"/>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3.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4.xml><?xml version="1.0" encoding="utf-8"?>
<cs:chartStyle xmlns:cs="http://schemas.microsoft.com/office/drawing/2012/chartStyle" xmlns:a="http://schemas.openxmlformats.org/drawingml/2006/main" id="236">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75000"/>
                <a:lumOff val="25000"/>
              </a:schemeClr>
            </a:gs>
            <a:gs pos="0">
              <a:schemeClr val="dk1">
                <a:lumMod val="65000"/>
                <a:lumOff val="35000"/>
              </a:schemeClr>
            </a:gs>
          </a:gsLst>
          <a:lin ang="5400000" scaled="0"/>
        </a:gradFill>
        <a:round/>
      </a:ln>
    </cs:spPr>
  </cs:gridlineMajor>
  <cs:gridlineMinor>
    <cs:lnRef idx="0"/>
    <cs:fillRef idx="0"/>
    <cs:effectRef idx="0"/>
    <cs:fontRef idx="minor">
      <a:schemeClr val="dk1"/>
    </cs:fontRef>
    <cs:spPr>
      <a:ln w="9525" cap="flat" cmpd="sng" algn="ctr">
        <a:gradFill>
          <a:gsLst>
            <a:gs pos="100000">
              <a:schemeClr val="dk1">
                <a:lumMod val="75000"/>
                <a:lumOff val="25000"/>
                <a:alpha val="25000"/>
              </a:schemeClr>
            </a:gs>
            <a:gs pos="0">
              <a:schemeClr val="dk1">
                <a:lumMod val="65000"/>
                <a:lumOff val="35000"/>
                <a:alpha val="25000"/>
              </a:schemeClr>
            </a:gs>
          </a:gsLst>
          <a:lin ang="5400000" scaled="0"/>
        </a:gra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defRPr sz="900" kern="1200"/>
  </cs:valueAxis>
  <cs:wall>
    <cs:lnRef idx="0"/>
    <cs:fillRef idx="0"/>
    <cs:effectRef idx="0"/>
    <cs:fontRef idx="minor">
      <a:schemeClr val="dk1"/>
    </cs:fontRef>
  </cs:wall>
</cs:chartStyle>
</file>

<file path=xl/charts/style5.xml><?xml version="1.0" encoding="utf-8"?>
<cs:chartStyle xmlns:cs="http://schemas.microsoft.com/office/drawing/2012/chartStyle" xmlns:a="http://schemas.openxmlformats.org/drawingml/2006/main" id="236">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75000"/>
                <a:lumOff val="25000"/>
              </a:schemeClr>
            </a:gs>
            <a:gs pos="0">
              <a:schemeClr val="dk1">
                <a:lumMod val="65000"/>
                <a:lumOff val="35000"/>
              </a:schemeClr>
            </a:gs>
          </a:gsLst>
          <a:lin ang="5400000" scaled="0"/>
        </a:gradFill>
        <a:round/>
      </a:ln>
    </cs:spPr>
  </cs:gridlineMajor>
  <cs:gridlineMinor>
    <cs:lnRef idx="0"/>
    <cs:fillRef idx="0"/>
    <cs:effectRef idx="0"/>
    <cs:fontRef idx="minor">
      <a:schemeClr val="dk1"/>
    </cs:fontRef>
    <cs:spPr>
      <a:ln w="9525" cap="flat" cmpd="sng" algn="ctr">
        <a:gradFill>
          <a:gsLst>
            <a:gs pos="100000">
              <a:schemeClr val="dk1">
                <a:lumMod val="75000"/>
                <a:lumOff val="25000"/>
                <a:alpha val="25000"/>
              </a:schemeClr>
            </a:gs>
            <a:gs pos="0">
              <a:schemeClr val="dk1">
                <a:lumMod val="65000"/>
                <a:lumOff val="35000"/>
                <a:alpha val="25000"/>
              </a:schemeClr>
            </a:gs>
          </a:gsLst>
          <a:lin ang="5400000" scaled="0"/>
        </a:gra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defRPr sz="900" kern="1200"/>
  </cs:valueAxis>
  <cs:wall>
    <cs:lnRef idx="0"/>
    <cs:fillRef idx="0"/>
    <cs:effectRef idx="0"/>
    <cs:fontRef idx="minor">
      <a:schemeClr val="dk1"/>
    </cs:fontRef>
  </cs:wall>
</cs:chartStyle>
</file>

<file path=xl/diagrams/colors1.xml><?xml version="1.0" encoding="utf-8"?>
<dgm:colorsDef xmlns:dgm="http://schemas.openxmlformats.org/drawingml/2006/diagram" xmlns:a="http://schemas.openxmlformats.org/drawingml/2006/main" uniqueId="urn:microsoft.com/office/officeart/2005/8/colors/colorful3">
  <dgm:title val=""/>
  <dgm:desc val=""/>
  <dgm:catLst>
    <dgm:cat type="colorful" pri="10300"/>
  </dgm:catLst>
  <dgm:styleLbl name="node0">
    <dgm:fillClrLst meth="repeat">
      <a:schemeClr val="accent2"/>
    </dgm:fillClrLst>
    <dgm:linClrLst meth="repeat">
      <a:schemeClr val="lt1"/>
    </dgm:linClrLst>
    <dgm:effectClrLst/>
    <dgm:txLinClrLst/>
    <dgm:txFillClrLst/>
    <dgm:txEffectClrLst/>
  </dgm:styleLbl>
  <dgm:styleLbl name="node1">
    <dgm:fillClrLst>
      <a:schemeClr val="accent3"/>
      <a:schemeClr val="accent4"/>
    </dgm:fillClrLst>
    <dgm:linClrLst meth="repeat">
      <a:schemeClr val="lt1"/>
    </dgm:linClrLst>
    <dgm:effectClrLst/>
    <dgm:txLinClrLst/>
    <dgm:txFillClrLst/>
    <dgm:txEffectClrLst/>
  </dgm:styleLbl>
  <dgm:styleLbl name="alignNode1">
    <dgm:fillClrLst>
      <a:schemeClr val="accent3"/>
      <a:schemeClr val="accent4"/>
    </dgm:fillClrLst>
    <dgm:linClrLst>
      <a:schemeClr val="accent3"/>
      <a:schemeClr val="accent4"/>
    </dgm:linClrLst>
    <dgm:effectClrLst/>
    <dgm:txLinClrLst/>
    <dgm:txFillClrLst/>
    <dgm:txEffectClrLst/>
  </dgm:styleLbl>
  <dgm:styleLbl name="lnNode1">
    <dgm:fillClrLst>
      <a:schemeClr val="accent3"/>
      <a:schemeClr val="accent4"/>
    </dgm:fillClrLst>
    <dgm:linClrLst meth="repeat">
      <a:schemeClr val="lt1"/>
    </dgm:linClrLst>
    <dgm:effectClrLst/>
    <dgm:txLinClrLst/>
    <dgm:txFillClrLst/>
    <dgm:txEffectClrLst/>
  </dgm:styleLbl>
  <dgm:styleLbl name="vennNode1">
    <dgm:fillClrLst>
      <a:schemeClr val="accent3">
        <a:alpha val="50000"/>
      </a:schemeClr>
      <a:schemeClr val="accent4">
        <a:alpha val="50000"/>
      </a:schemeClr>
    </dgm:fillClrLst>
    <dgm:linClrLst meth="repeat">
      <a:schemeClr val="lt1"/>
    </dgm:linClrLst>
    <dgm:effectClrLst/>
    <dgm:txLinClrLst/>
    <dgm:txFillClrLst/>
    <dgm:txEffectClrLst/>
  </dgm:styleLbl>
  <dgm:styleLbl name="node2">
    <dgm:fillClrLst>
      <a:schemeClr val="accent4"/>
    </dgm:fillClrLst>
    <dgm:linClrLst meth="repeat">
      <a:schemeClr val="lt1"/>
    </dgm:linClrLst>
    <dgm:effectClrLst/>
    <dgm:txLinClrLst/>
    <dgm:txFillClrLst/>
    <dgm:txEffectClrLst/>
  </dgm:styleLbl>
  <dgm:styleLbl name="node3">
    <dgm:fillClrLst>
      <a:schemeClr val="accent5"/>
    </dgm:fillClrLst>
    <dgm:linClrLst meth="repeat">
      <a:schemeClr val="lt1"/>
    </dgm:linClrLst>
    <dgm:effectClrLst/>
    <dgm:txLinClrLst/>
    <dgm:txFillClrLst/>
    <dgm:txEffectClrLst/>
  </dgm:styleLbl>
  <dgm:styleLbl name="node4">
    <dgm:fillClrLst>
      <a:schemeClr val="accent6"/>
    </dgm:fillClrLst>
    <dgm:linClrLst meth="repeat">
      <a:schemeClr val="lt1"/>
    </dgm:linClrLst>
    <dgm:effectClrLst/>
    <dgm:txLinClrLst/>
    <dgm:txFillClrLst/>
    <dgm:txEffectClrLst/>
  </dgm:styleLbl>
  <dgm:styleLbl name="fgImgPlace1">
    <dgm:fillClrLst>
      <a:schemeClr val="accent3">
        <a:tint val="50000"/>
      </a:schemeClr>
      <a:schemeClr val="accent4">
        <a:tint val="50000"/>
      </a:schemeClr>
    </dgm:fillClrLst>
    <dgm:linClrLst meth="repeat">
      <a:schemeClr val="lt1"/>
    </dgm:linClrLst>
    <dgm:effectClrLst/>
    <dgm:txLinClrLst/>
    <dgm:txFillClrLst meth="repeat">
      <a:schemeClr val="lt1"/>
    </dgm:txFillClrLst>
    <dgm:txEffectClrLst/>
  </dgm:styleLbl>
  <dgm:styleLbl name="alignImgPlace1">
    <dgm:fillClrLst>
      <a:schemeClr val="accent3">
        <a:tint val="50000"/>
      </a:schemeClr>
      <a:schemeClr val="accent4">
        <a:tint val="20000"/>
      </a:schemeClr>
    </dgm:fillClrLst>
    <dgm:linClrLst meth="repeat">
      <a:schemeClr val="lt1"/>
    </dgm:linClrLst>
    <dgm:effectClrLst/>
    <dgm:txLinClrLst/>
    <dgm:txFillClrLst meth="repeat">
      <a:schemeClr val="lt1"/>
    </dgm:txFillClrLst>
    <dgm:txEffectClrLst/>
  </dgm:styleLbl>
  <dgm:styleLbl name="bgImgPlace1">
    <dgm:fillClrLst>
      <a:schemeClr val="accent3">
        <a:tint val="50000"/>
      </a:schemeClr>
      <a:schemeClr val="accent4">
        <a:tint val="20000"/>
      </a:schemeClr>
    </dgm:fillClrLst>
    <dgm:linClrLst meth="repeat">
      <a:schemeClr val="lt1"/>
    </dgm:linClrLst>
    <dgm:effectClrLst/>
    <dgm:txLinClrLst/>
    <dgm:txFillClrLst meth="repeat">
      <a:schemeClr val="lt1"/>
    </dgm:txFillClrLst>
    <dgm:txEffectClrLst/>
  </dgm:styleLbl>
  <dgm:styleLbl name="sibTrans2D1">
    <dgm:fillClrLst>
      <a:schemeClr val="accent3"/>
      <a:schemeClr val="accent4"/>
    </dgm:fillClrLst>
    <dgm:linClrLst meth="repeat">
      <a:schemeClr val="lt1"/>
    </dgm:linClrLst>
    <dgm:effectClrLst/>
    <dgm:txLinClrLst/>
    <dgm:txFillClrLst/>
    <dgm:txEffectClrLst/>
  </dgm:styleLbl>
  <dgm:styleLbl name="fgSibTrans2D1">
    <dgm:fillClrLst>
      <a:schemeClr val="accent3"/>
      <a:schemeClr val="accent4"/>
    </dgm:fillClrLst>
    <dgm:linClrLst meth="repeat">
      <a:schemeClr val="lt1"/>
    </dgm:linClrLst>
    <dgm:effectClrLst/>
    <dgm:txLinClrLst/>
    <dgm:txFillClrLst meth="repeat">
      <a:schemeClr val="lt1"/>
    </dgm:txFillClrLst>
    <dgm:txEffectClrLst/>
  </dgm:styleLbl>
  <dgm:styleLbl name="bgSibTrans2D1">
    <dgm:fillClrLst>
      <a:schemeClr val="accent3"/>
      <a:schemeClr val="accent4"/>
    </dgm:fillClrLst>
    <dgm:linClrLst meth="repeat">
      <a:schemeClr val="lt1"/>
    </dgm:linClrLst>
    <dgm:effectClrLst/>
    <dgm:txLinClrLst/>
    <dgm:txFillClrLst meth="repeat">
      <a:schemeClr val="lt1"/>
    </dgm:txFillClrLst>
    <dgm:txEffectClrLst/>
  </dgm:styleLbl>
  <dgm:styleLbl name="sibTrans1D1">
    <dgm:fillClrLst/>
    <dgm:linClrLst>
      <a:schemeClr val="accent3"/>
      <a:schemeClr val="accent4"/>
    </dgm:linClrLst>
    <dgm:effectClrLst/>
    <dgm:txLinClrLst/>
    <dgm:txFillClrLst meth="repeat">
      <a:schemeClr val="tx1"/>
    </dgm:txFillClrLst>
    <dgm:txEffectClrLst/>
  </dgm:styleLbl>
  <dgm:styleLbl name="callout">
    <dgm:fillClrLst meth="repeat">
      <a:schemeClr val="accent3"/>
    </dgm:fillClrLst>
    <dgm:linClrLst meth="repeat">
      <a:schemeClr val="accent3">
        <a:tint val="50000"/>
      </a:schemeClr>
    </dgm:linClrLst>
    <dgm:effectClrLst/>
    <dgm:txLinClrLst/>
    <dgm:txFillClrLst meth="repeat">
      <a:schemeClr val="tx1"/>
    </dgm:txFillClrLst>
    <dgm:txEffectClrLst/>
  </dgm:styleLbl>
  <dgm:styleLbl name="asst0">
    <dgm:fillClrLst meth="repeat">
      <a:schemeClr val="accent3"/>
    </dgm:fillClrLst>
    <dgm:linClrLst meth="repeat">
      <a:schemeClr val="lt1">
        <a:shade val="80000"/>
      </a:schemeClr>
    </dgm:linClrLst>
    <dgm:effectClrLst/>
    <dgm:txLinClrLst/>
    <dgm:txFillClrLst/>
    <dgm:txEffectClrLst/>
  </dgm:styleLbl>
  <dgm:styleLbl name="asst1">
    <dgm:fillClrLst meth="repeat">
      <a:schemeClr val="accent4"/>
    </dgm:fillClrLst>
    <dgm:linClrLst meth="repeat">
      <a:schemeClr val="lt1">
        <a:shade val="80000"/>
      </a:schemeClr>
    </dgm:linClrLst>
    <dgm:effectClrLst/>
    <dgm:txLinClrLst/>
    <dgm:txFillClrLst/>
    <dgm:txEffectClrLst/>
  </dgm:styleLbl>
  <dgm:styleLbl name="asst2">
    <dgm:fillClrLst>
      <a:schemeClr val="accent5"/>
    </dgm:fillClrLst>
    <dgm:linClrLst meth="repeat">
      <a:schemeClr val="lt1"/>
    </dgm:linClrLst>
    <dgm:effectClrLst/>
    <dgm:txLinClrLst/>
    <dgm:txFillClrLst/>
    <dgm:txEffectClrLst/>
  </dgm:styleLbl>
  <dgm:styleLbl name="asst3">
    <dgm:fillClrLst>
      <a:schemeClr val="accent6"/>
    </dgm:fillClrLst>
    <dgm:linClrLst meth="repeat">
      <a:schemeClr val="lt1"/>
    </dgm:linClrLst>
    <dgm:effectClrLst/>
    <dgm:txLinClrLst/>
    <dgm:txFillClrLst/>
    <dgm:txEffectClrLst/>
  </dgm:styleLbl>
  <dgm:styleLbl name="asst4">
    <dgm:fillClrLst>
      <a:schemeClr val="accent1"/>
    </dgm:fillClrLst>
    <dgm:linClrLst meth="repeat">
      <a:schemeClr val="lt1"/>
    </dgm:linClrLst>
    <dgm:effectClrLst/>
    <dgm:txLinClrLst/>
    <dgm:txFillClrLst/>
    <dgm:txEffectClrLst/>
  </dgm:styleLbl>
  <dgm:styleLbl name="parChTrans2D1">
    <dgm:fillClrLst meth="repeat">
      <a:schemeClr val="accent2"/>
    </dgm:fillClrLst>
    <dgm:linClrLst meth="repeat">
      <a:schemeClr val="lt1"/>
    </dgm:linClrLst>
    <dgm:effectClrLst/>
    <dgm:txLinClrLst/>
    <dgm:txFillClrLst meth="repeat">
      <a:schemeClr val="lt1"/>
    </dgm:txFillClrLst>
    <dgm:txEffectClrLst/>
  </dgm:styleLbl>
  <dgm:styleLbl name="parChTrans2D2">
    <dgm:fillClrLst meth="repeat">
      <a:schemeClr val="accent3"/>
    </dgm:fillClrLst>
    <dgm:linClrLst meth="repeat">
      <a:schemeClr val="lt1"/>
    </dgm:linClrLst>
    <dgm:effectClrLst/>
    <dgm:txLinClrLst/>
    <dgm:txFillClrLst/>
    <dgm:txEffectClrLst/>
  </dgm:styleLbl>
  <dgm:styleLbl name="parChTrans2D3">
    <dgm:fillClrLst meth="repeat">
      <a:schemeClr val="accent4"/>
    </dgm:fillClrLst>
    <dgm:linClrLst meth="repeat">
      <a:schemeClr val="lt1"/>
    </dgm:linClrLst>
    <dgm:effectClrLst/>
    <dgm:txLinClrLst/>
    <dgm:txFillClrLst/>
    <dgm:txEffectClrLst/>
  </dgm:styleLbl>
  <dgm:styleLbl name="parChTrans2D4">
    <dgm:fillClrLst meth="repeat">
      <a:schemeClr val="accent5"/>
    </dgm:fillClrLst>
    <dgm:linClrLst meth="repeat">
      <a:schemeClr val="lt1"/>
    </dgm:linClrLst>
    <dgm:effectClrLst/>
    <dgm:txLinClrLst/>
    <dgm:txFillClrLst meth="repeat">
      <a:schemeClr val="lt1"/>
    </dgm:txFillClrLst>
    <dgm:txEffectClrLst/>
  </dgm:styleLbl>
  <dgm:styleLbl name="parChTrans1D1">
    <dgm:fillClrLst meth="repeat">
      <a:schemeClr val="accent3"/>
    </dgm:fillClrLst>
    <dgm:linClrLst meth="repeat">
      <a:schemeClr val="accent3"/>
    </dgm:linClrLst>
    <dgm:effectClrLst/>
    <dgm:txLinClrLst/>
    <dgm:txFillClrLst meth="repeat">
      <a:schemeClr val="tx1"/>
    </dgm:txFillClrLst>
    <dgm:txEffectClrLst/>
  </dgm:styleLbl>
  <dgm:styleLbl name="parChTrans1D2">
    <dgm:fillClrLst meth="repeat">
      <a:schemeClr val="accent2">
        <a:tint val="90000"/>
      </a:schemeClr>
    </dgm:fillClrLst>
    <dgm:linClrLst meth="repeat">
      <a:schemeClr val="accent4"/>
    </dgm:linClrLst>
    <dgm:effectClrLst/>
    <dgm:txLinClrLst/>
    <dgm:txFillClrLst meth="repeat">
      <a:schemeClr val="tx1"/>
    </dgm:txFillClrLst>
    <dgm:txEffectClrLst/>
  </dgm:styleLbl>
  <dgm:styleLbl name="parChTrans1D3">
    <dgm:fillClrLst meth="repeat">
      <a:schemeClr val="accent2">
        <a:tint val="70000"/>
      </a:schemeClr>
    </dgm:fillClrLst>
    <dgm:linClrLst meth="repeat">
      <a:schemeClr val="accent5"/>
    </dgm:linClrLst>
    <dgm:effectClrLst/>
    <dgm:txLinClrLst/>
    <dgm:txFillClrLst meth="repeat">
      <a:schemeClr val="tx1"/>
    </dgm:txFillClrLst>
    <dgm:txEffectClrLst/>
  </dgm:styleLbl>
  <dgm:styleLbl name="parChTrans1D4">
    <dgm:fillClrLst meth="repeat">
      <a:schemeClr val="accent6">
        <a:tint val="50000"/>
      </a:schemeClr>
    </dgm:fillClrLst>
    <dgm:linClrLst meth="repeat">
      <a:schemeClr val="accent6"/>
    </dgm:linClrLst>
    <dgm:effectClrLst/>
    <dgm:txLinClrLst/>
    <dgm:txFillClrLst meth="repeat">
      <a:schemeClr val="tx1"/>
    </dgm:txFillClrLst>
    <dgm:txEffectClrLst/>
  </dgm:styleLbl>
  <dgm:styleLbl name="fgAcc1">
    <dgm:fillClrLst meth="repeat">
      <a:schemeClr val="lt1">
        <a:alpha val="90000"/>
      </a:schemeClr>
    </dgm:fillClrLst>
    <dgm:linClrLst>
      <a:schemeClr val="accent3"/>
      <a:schemeClr val="accent4"/>
    </dgm:linClrLst>
    <dgm:effectClrLst/>
    <dgm:txLinClrLst/>
    <dgm:txFillClrLst meth="repeat">
      <a:schemeClr val="dk1"/>
    </dgm:txFillClrLst>
    <dgm:txEffectClrLst/>
  </dgm:styleLbl>
  <dgm:styleLbl name="conFgAcc1">
    <dgm:fillClrLst meth="repeat">
      <a:schemeClr val="lt1">
        <a:alpha val="90000"/>
      </a:schemeClr>
    </dgm:fillClrLst>
    <dgm:linClrLst>
      <a:schemeClr val="accent3"/>
      <a:schemeClr val="accent4"/>
    </dgm:linClrLst>
    <dgm:effectClrLst/>
    <dgm:txLinClrLst/>
    <dgm:txFillClrLst meth="repeat">
      <a:schemeClr val="dk1"/>
    </dgm:txFillClrLst>
    <dgm:txEffectClrLst/>
  </dgm:styleLbl>
  <dgm:styleLbl name="alignAcc1">
    <dgm:fillClrLst meth="repeat">
      <a:schemeClr val="lt1">
        <a:alpha val="90000"/>
      </a:schemeClr>
    </dgm:fillClrLst>
    <dgm:linClrLst>
      <a:schemeClr val="accent3"/>
      <a:schemeClr val="accent4"/>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2"/>
    </dgm:linClrLst>
    <dgm:effectClrLst/>
    <dgm:txLinClrLst/>
    <dgm:txFillClrLst meth="repeat">
      <a:schemeClr val="dk1"/>
    </dgm:txFillClrLst>
    <dgm:txEffectClrLst/>
  </dgm:styleLbl>
  <dgm:styleLbl name="bgAcc1">
    <dgm:fillClrLst meth="repeat">
      <a:schemeClr val="lt1">
        <a:alpha val="90000"/>
      </a:schemeClr>
    </dgm:fillClrLst>
    <dgm:linClrLst>
      <a:schemeClr val="accent3"/>
      <a:schemeClr val="accent4"/>
    </dgm:linClrLst>
    <dgm:effectClrLst/>
    <dgm:txLinClrLst/>
    <dgm:txFillClrLst meth="repeat">
      <a:schemeClr val="dk1"/>
    </dgm:txFillClrLst>
    <dgm:txEffectClrLst/>
  </dgm:styleLbl>
  <dgm:styleLbl name="solidFgAcc1">
    <dgm:fillClrLst meth="repeat">
      <a:schemeClr val="lt1"/>
    </dgm:fillClrLst>
    <dgm:linClrLst>
      <a:schemeClr val="accent3"/>
      <a:schemeClr val="accent4"/>
    </dgm:linClrLst>
    <dgm:effectClrLst/>
    <dgm:txLinClrLst/>
    <dgm:txFillClrLst meth="repeat">
      <a:schemeClr val="dk1"/>
    </dgm:txFillClrLst>
    <dgm:txEffectClrLst/>
  </dgm:styleLbl>
  <dgm:styleLbl name="solidAlignAcc1">
    <dgm:fillClrLst meth="repeat">
      <a:schemeClr val="lt1"/>
    </dgm:fillClrLst>
    <dgm:linClrLst>
      <a:schemeClr val="accent3"/>
      <a:schemeClr val="accent4"/>
    </dgm:linClrLst>
    <dgm:effectClrLst/>
    <dgm:txLinClrLst/>
    <dgm:txFillClrLst meth="repeat">
      <a:schemeClr val="dk1"/>
    </dgm:txFillClrLst>
    <dgm:txEffectClrLst/>
  </dgm:styleLbl>
  <dgm:styleLbl name="solidBgAcc1">
    <dgm:fillClrLst meth="repeat">
      <a:schemeClr val="lt1"/>
    </dgm:fillClrLst>
    <dgm:linClrLst>
      <a:schemeClr val="accent3"/>
      <a:schemeClr val="accent4"/>
    </dgm:linClrLst>
    <dgm:effectClrLst/>
    <dgm:txLinClrLst/>
    <dgm:txFillClrLst meth="repeat">
      <a:schemeClr val="dk1"/>
    </dgm:txFillClrLst>
    <dgm:txEffectClrLst/>
  </dgm:styleLbl>
  <dgm:styleLbl name="fgAccFollowNode1">
    <dgm:fillClrLst>
      <a:schemeClr val="accent3">
        <a:tint val="40000"/>
        <a:alpha val="90000"/>
      </a:schemeClr>
      <a:schemeClr val="accent4">
        <a:tint val="40000"/>
        <a:alpha val="90000"/>
      </a:schemeClr>
    </dgm:fillClrLst>
    <dgm:linClrLst>
      <a:schemeClr val="accent3">
        <a:tint val="40000"/>
        <a:alpha val="90000"/>
      </a:schemeClr>
      <a:schemeClr val="accent4">
        <a:tint val="40000"/>
        <a:alpha val="90000"/>
      </a:schemeClr>
    </dgm:linClrLst>
    <dgm:effectClrLst/>
    <dgm:txLinClrLst/>
    <dgm:txFillClrLst meth="repeat">
      <a:schemeClr val="dk1"/>
    </dgm:txFillClrLst>
    <dgm:txEffectClrLst/>
  </dgm:styleLbl>
  <dgm:styleLbl name="alignAccFollowNode1">
    <dgm:fillClrLst>
      <a:schemeClr val="accent3">
        <a:tint val="40000"/>
        <a:alpha val="90000"/>
      </a:schemeClr>
      <a:schemeClr val="accent4">
        <a:tint val="40000"/>
        <a:alpha val="90000"/>
      </a:schemeClr>
    </dgm:fillClrLst>
    <dgm:linClrLst>
      <a:schemeClr val="accent3">
        <a:tint val="40000"/>
        <a:alpha val="90000"/>
      </a:schemeClr>
      <a:schemeClr val="accent4">
        <a:tint val="40000"/>
        <a:alpha val="90000"/>
      </a:schemeClr>
    </dgm:linClrLst>
    <dgm:effectClrLst/>
    <dgm:txLinClrLst/>
    <dgm:txFillClrLst meth="repeat">
      <a:schemeClr val="dk1"/>
    </dgm:txFillClrLst>
    <dgm:txEffectClrLst/>
  </dgm:styleLbl>
  <dgm:styleLbl name="bgAccFollowNode1">
    <dgm:fillClrLst>
      <a:schemeClr val="accent3">
        <a:tint val="40000"/>
        <a:alpha val="90000"/>
      </a:schemeClr>
      <a:schemeClr val="accent4">
        <a:tint val="40000"/>
        <a:alpha val="90000"/>
      </a:schemeClr>
    </dgm:fillClrLst>
    <dgm:linClrLst>
      <a:schemeClr val="accent3">
        <a:tint val="40000"/>
        <a:alpha val="90000"/>
      </a:schemeClr>
      <a:schemeClr val="accent4">
        <a:tint val="40000"/>
        <a:alpha val="90000"/>
      </a:schemeClr>
    </dgm:linClrLst>
    <dgm:effectClrLst/>
    <dgm:txLinClrLst/>
    <dgm:txFillClrLst meth="repeat">
      <a:schemeClr val="dk1"/>
    </dgm:txFillClrLst>
    <dgm:txEffectClrLst/>
  </dgm:styleLbl>
  <dgm:styleLbl name="fgAcc0">
    <dgm:fillClrLst meth="repeat">
      <a:schemeClr val="lt1">
        <a:alpha val="90000"/>
      </a:schemeClr>
    </dgm:fillClrLst>
    <dgm:linClrLst>
      <a:schemeClr val="accent2"/>
    </dgm:linClrLst>
    <dgm:effectClrLst/>
    <dgm:txLinClrLst/>
    <dgm:txFillClrLst meth="repeat">
      <a:schemeClr val="dk1"/>
    </dgm:txFillClrLst>
    <dgm:txEffectClrLst/>
  </dgm:styleLbl>
  <dgm:styleLbl name="fgAcc2">
    <dgm:fillClrLst meth="repeat">
      <a:schemeClr val="lt1">
        <a:alpha val="90000"/>
      </a:schemeClr>
    </dgm:fillClrLst>
    <dgm:linClrLst>
      <a:schemeClr val="accent4"/>
    </dgm:linClrLst>
    <dgm:effectClrLst/>
    <dgm:txLinClrLst/>
    <dgm:txFillClrLst meth="repeat">
      <a:schemeClr val="dk1"/>
    </dgm:txFillClrLst>
    <dgm:txEffectClrLst/>
  </dgm:styleLbl>
  <dgm:styleLbl name="fgAcc3">
    <dgm:fillClrLst meth="repeat">
      <a:schemeClr val="lt1">
        <a:alpha val="90000"/>
      </a:schemeClr>
    </dgm:fillClrLst>
    <dgm:linClrLst>
      <a:schemeClr val="accent5"/>
    </dgm:linClrLst>
    <dgm:effectClrLst/>
    <dgm:txLinClrLst/>
    <dgm:txFillClrLst meth="repeat">
      <a:schemeClr val="dk1"/>
    </dgm:txFillClrLst>
    <dgm:txEffectClrLst/>
  </dgm:styleLbl>
  <dgm:styleLbl name="fgAcc4">
    <dgm:fillClrLst meth="repeat">
      <a:schemeClr val="lt1">
        <a:alpha val="90000"/>
      </a:schemeClr>
    </dgm:fillClrLst>
    <dgm:linClrLst>
      <a:schemeClr val="accent6"/>
    </dgm:linClrLst>
    <dgm:effectClrLst/>
    <dgm:txLinClrLst/>
    <dgm:txFillClrLst meth="repeat">
      <a:schemeClr val="dk1"/>
    </dgm:txFillClrLst>
    <dgm:txEffectClrLst/>
  </dgm:styleLbl>
  <dgm:styleLbl name="bgShp">
    <dgm:fillClrLst meth="repeat">
      <a:schemeClr val="accent3">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accent3">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2">
        <a:tint val="50000"/>
        <a:alpha val="40000"/>
      </a:schemeClr>
    </dgm:fillClrLst>
    <dgm:linClrLst meth="repeat">
      <a:schemeClr val="accent3"/>
    </dgm:linClrLst>
    <dgm:effectClrLst/>
    <dgm:txLinClrLst/>
    <dgm:txFillClrLst meth="repeat">
      <a:schemeClr val="lt1"/>
    </dgm:txFillClrLst>
    <dgm:txEffectClrLst/>
  </dgm:styleLbl>
  <dgm:styleLbl name="fgShp">
    <dgm:fillClrLst meth="repeat">
      <a:schemeClr val="accent3">
        <a:tint val="4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6620BF73-3DFE-40C1-AD50-9AD44F80A3D9}" type="doc">
      <dgm:prSet loTypeId="urn:microsoft.com/office/officeart/2005/8/layout/hierarchy1" loCatId="hierarchy" qsTypeId="urn:microsoft.com/office/officeart/2005/8/quickstyle/simple1" qsCatId="simple" csTypeId="urn:microsoft.com/office/officeart/2005/8/colors/colorful3" csCatId="colorful" phldr="1"/>
      <dgm:spPr/>
      <dgm:t>
        <a:bodyPr/>
        <a:lstStyle/>
        <a:p>
          <a:endParaRPr lang="fr-FR"/>
        </a:p>
      </dgm:t>
    </dgm:pt>
    <dgm:pt modelId="{7BB5FEDA-8503-4B81-A5CD-E7F5D181B72B}">
      <dgm:prSet phldrT="[Text]" custT="1"/>
      <dgm:spPr/>
      <dgm:t>
        <a:bodyPr/>
        <a:lstStyle/>
        <a:p>
          <a:r>
            <a:rPr lang="en-GB" sz="1800"/>
            <a:t>Country Programme (CPD)</a:t>
          </a:r>
          <a:endParaRPr lang="fr-FR" sz="1800"/>
        </a:p>
      </dgm:t>
    </dgm:pt>
    <dgm:pt modelId="{670E6B63-44A3-43E4-A100-E3DBA140E1E2}" type="parTrans" cxnId="{BED4D753-81D2-475E-A709-E1E79EC4B88B}">
      <dgm:prSet/>
      <dgm:spPr/>
      <dgm:t>
        <a:bodyPr/>
        <a:lstStyle/>
        <a:p>
          <a:endParaRPr lang="fr-FR" sz="2000"/>
        </a:p>
      </dgm:t>
    </dgm:pt>
    <dgm:pt modelId="{6233E3D0-3E2F-4FBC-AE90-5851508F833C}" type="sibTrans" cxnId="{BED4D753-81D2-475E-A709-E1E79EC4B88B}">
      <dgm:prSet/>
      <dgm:spPr/>
      <dgm:t>
        <a:bodyPr/>
        <a:lstStyle/>
        <a:p>
          <a:endParaRPr lang="fr-FR" sz="2000"/>
        </a:p>
      </dgm:t>
    </dgm:pt>
    <dgm:pt modelId="{0B53851F-5C2E-41A0-83C6-0FE77533DA11}">
      <dgm:prSet phldrT="[Text]" custT="1"/>
      <dgm:spPr/>
      <dgm:t>
        <a:bodyPr/>
        <a:lstStyle/>
        <a:p>
          <a:r>
            <a:rPr lang="en-GB" sz="1600"/>
            <a:t>Poverty Reduction and Environment Unit: </a:t>
          </a:r>
          <a:r>
            <a:rPr lang="en-GB" sz="1600" i="1"/>
            <a:t>Inclusive sustainable growth </a:t>
          </a:r>
          <a:endParaRPr lang="fr-FR" sz="1600"/>
        </a:p>
      </dgm:t>
    </dgm:pt>
    <dgm:pt modelId="{02086374-ECE7-4F2D-B8DC-91E852417907}" type="parTrans" cxnId="{16228978-1E1B-408E-AC99-5E1E0B32D39E}">
      <dgm:prSet/>
      <dgm:spPr/>
      <dgm:t>
        <a:bodyPr/>
        <a:lstStyle/>
        <a:p>
          <a:endParaRPr lang="fr-FR" sz="2000"/>
        </a:p>
      </dgm:t>
    </dgm:pt>
    <dgm:pt modelId="{D11F89FB-E5F2-42D6-969C-7354CFFE5BDC}" type="sibTrans" cxnId="{16228978-1E1B-408E-AC99-5E1E0B32D39E}">
      <dgm:prSet/>
      <dgm:spPr/>
      <dgm:t>
        <a:bodyPr/>
        <a:lstStyle/>
        <a:p>
          <a:endParaRPr lang="fr-FR" sz="2000"/>
        </a:p>
      </dgm:t>
    </dgm:pt>
    <dgm:pt modelId="{BEADCCB0-866C-46D7-A373-1C80D89529B1}">
      <dgm:prSet phldrT="[Text]" custT="1"/>
      <dgm:spPr/>
      <dgm:t>
        <a:bodyPr/>
        <a:lstStyle/>
        <a:p>
          <a:r>
            <a:rPr lang="en-GB" sz="1400"/>
            <a:t>Poverty-Environment Actions for the SDGs (PEAS)</a:t>
          </a:r>
          <a:endParaRPr lang="fr-FR" sz="1400"/>
        </a:p>
      </dgm:t>
    </dgm:pt>
    <dgm:pt modelId="{2E30B864-FC3E-4208-84D7-735783083BF7}" type="parTrans" cxnId="{B7563256-D6B4-4A17-AF72-6633E3E10B12}">
      <dgm:prSet/>
      <dgm:spPr/>
      <dgm:t>
        <a:bodyPr/>
        <a:lstStyle/>
        <a:p>
          <a:endParaRPr lang="fr-FR" sz="2000"/>
        </a:p>
      </dgm:t>
    </dgm:pt>
    <dgm:pt modelId="{6380E88D-80A5-4422-88B0-FEC462ED3A17}" type="sibTrans" cxnId="{B7563256-D6B4-4A17-AF72-6633E3E10B12}">
      <dgm:prSet/>
      <dgm:spPr/>
      <dgm:t>
        <a:bodyPr/>
        <a:lstStyle/>
        <a:p>
          <a:endParaRPr lang="fr-FR" sz="2000"/>
        </a:p>
      </dgm:t>
    </dgm:pt>
    <dgm:pt modelId="{106FBF2C-67F8-4C6C-9776-9E16EBEB3B77}">
      <dgm:prSet phldrT="[Text]" custT="1"/>
      <dgm:spPr/>
      <dgm:t>
        <a:bodyPr/>
        <a:lstStyle/>
        <a:p>
          <a:r>
            <a:rPr lang="en-GB" sz="1600"/>
            <a:t>Governance Unit:</a:t>
          </a:r>
          <a:r>
            <a:rPr lang="en-GB" sz="1600" i="1"/>
            <a:t> Transformational governance for sustainable development</a:t>
          </a:r>
          <a:endParaRPr lang="fr-FR" sz="1600"/>
        </a:p>
      </dgm:t>
    </dgm:pt>
    <dgm:pt modelId="{9F158B75-DED4-41B8-93B6-59BE48AFFB58}" type="parTrans" cxnId="{2702E1BD-EDBD-4760-AF48-07E7951CBF9E}">
      <dgm:prSet/>
      <dgm:spPr/>
      <dgm:t>
        <a:bodyPr/>
        <a:lstStyle/>
        <a:p>
          <a:endParaRPr lang="fr-FR" sz="2000"/>
        </a:p>
      </dgm:t>
    </dgm:pt>
    <dgm:pt modelId="{5DFDC06D-2297-47D9-B2D2-CD4FE0199EF3}" type="sibTrans" cxnId="{2702E1BD-EDBD-4760-AF48-07E7951CBF9E}">
      <dgm:prSet/>
      <dgm:spPr/>
      <dgm:t>
        <a:bodyPr/>
        <a:lstStyle/>
        <a:p>
          <a:endParaRPr lang="fr-FR" sz="2000"/>
        </a:p>
      </dgm:t>
    </dgm:pt>
    <dgm:pt modelId="{AF46F1FF-87A1-4A1E-9171-D4A02C0369CC}">
      <dgm:prSet phldrT="[Text]" custT="1"/>
      <dgm:spPr/>
      <dgm:t>
        <a:bodyPr/>
        <a:lstStyle/>
        <a:p>
          <a:r>
            <a:rPr lang="en-GB" sz="1400"/>
            <a:t>Access to justice</a:t>
          </a:r>
          <a:endParaRPr lang="fr-FR" sz="1400"/>
        </a:p>
      </dgm:t>
    </dgm:pt>
    <dgm:pt modelId="{C7188727-41B7-4215-9BC2-64DDCD9C414D}" type="parTrans" cxnId="{B9E76157-F03B-4719-B0CD-83AA8C264684}">
      <dgm:prSet/>
      <dgm:spPr/>
      <dgm:t>
        <a:bodyPr/>
        <a:lstStyle/>
        <a:p>
          <a:endParaRPr lang="fr-FR" sz="2000"/>
        </a:p>
      </dgm:t>
    </dgm:pt>
    <dgm:pt modelId="{95243792-A6A9-499E-912B-9D771728C089}" type="sibTrans" cxnId="{B9E76157-F03B-4719-B0CD-83AA8C264684}">
      <dgm:prSet/>
      <dgm:spPr/>
      <dgm:t>
        <a:bodyPr/>
        <a:lstStyle/>
        <a:p>
          <a:endParaRPr lang="fr-FR" sz="2000"/>
        </a:p>
      </dgm:t>
    </dgm:pt>
    <dgm:pt modelId="{75108D16-6BC1-4DCB-9590-069DE69ED1F6}">
      <dgm:prSet phldrT="[Text]" custT="1"/>
      <dgm:spPr/>
      <dgm:t>
        <a:bodyPr/>
        <a:lstStyle/>
        <a:p>
          <a:r>
            <a:rPr lang="en-GB" sz="1400"/>
            <a:t>Strengthening Capacities of the Environment and Natural Resources Sector for Green Economy Transformation</a:t>
          </a:r>
          <a:endParaRPr lang="fr-FR" sz="1400"/>
        </a:p>
      </dgm:t>
    </dgm:pt>
    <dgm:pt modelId="{58AD91C4-5103-46B6-9618-002D79DDCB26}" type="parTrans" cxnId="{1650BA7A-C430-4AB2-BD5A-D9D73E591478}">
      <dgm:prSet/>
      <dgm:spPr/>
      <dgm:t>
        <a:bodyPr/>
        <a:lstStyle/>
        <a:p>
          <a:endParaRPr lang="fr-FR" sz="2000"/>
        </a:p>
      </dgm:t>
    </dgm:pt>
    <dgm:pt modelId="{E1B66A1A-6AD3-422B-892C-CB38C3EBFF94}" type="sibTrans" cxnId="{1650BA7A-C430-4AB2-BD5A-D9D73E591478}">
      <dgm:prSet/>
      <dgm:spPr/>
      <dgm:t>
        <a:bodyPr/>
        <a:lstStyle/>
        <a:p>
          <a:endParaRPr lang="fr-FR" sz="2000"/>
        </a:p>
      </dgm:t>
    </dgm:pt>
    <dgm:pt modelId="{A67195D6-06B9-4AF6-8FCA-94B2746A1373}">
      <dgm:prSet phldrT="[Text]" custT="1"/>
      <dgm:spPr/>
      <dgm:t>
        <a:bodyPr/>
        <a:lstStyle/>
        <a:p>
          <a:r>
            <a:rPr lang="en-GB" sz="1400"/>
            <a:t>Strengthening National and Local Disaster Risk Management Capacity, Resilience and Enhancing Preparedness and Early Warning System in Rwanda</a:t>
          </a:r>
          <a:endParaRPr lang="fr-FR" sz="1400"/>
        </a:p>
      </dgm:t>
    </dgm:pt>
    <dgm:pt modelId="{4F259008-6F95-42AA-AA47-5CE9CBFD1661}" type="parTrans" cxnId="{4A7C91DC-37B5-4495-BB8E-926CCB8A2607}">
      <dgm:prSet/>
      <dgm:spPr/>
      <dgm:t>
        <a:bodyPr/>
        <a:lstStyle/>
        <a:p>
          <a:endParaRPr lang="fr-FR" sz="2000"/>
        </a:p>
      </dgm:t>
    </dgm:pt>
    <dgm:pt modelId="{BE29863B-7CA2-4916-B4FF-83D48C3D8AF0}" type="sibTrans" cxnId="{4A7C91DC-37B5-4495-BB8E-926CCB8A2607}">
      <dgm:prSet/>
      <dgm:spPr/>
      <dgm:t>
        <a:bodyPr/>
        <a:lstStyle/>
        <a:p>
          <a:endParaRPr lang="fr-FR" sz="2000"/>
        </a:p>
      </dgm:t>
    </dgm:pt>
    <dgm:pt modelId="{B5FE5BC5-98E5-403A-8606-791A034656C7}">
      <dgm:prSet phldrT="[Text]" custT="1"/>
      <dgm:spPr/>
      <dgm:t>
        <a:bodyPr/>
        <a:lstStyle/>
        <a:p>
          <a:r>
            <a:rPr lang="en-GB" sz="1400"/>
            <a:t>IDPFI (MINECOFIN)</a:t>
          </a:r>
          <a:endParaRPr lang="fr-FR" sz="1400"/>
        </a:p>
      </dgm:t>
    </dgm:pt>
    <dgm:pt modelId="{FC85E616-7958-4B94-91F7-AE18B630F435}" type="parTrans" cxnId="{519A9044-56D3-4467-B55E-00DC25CFE957}">
      <dgm:prSet/>
      <dgm:spPr/>
      <dgm:t>
        <a:bodyPr/>
        <a:lstStyle/>
        <a:p>
          <a:endParaRPr lang="fr-FR" sz="2000"/>
        </a:p>
      </dgm:t>
    </dgm:pt>
    <dgm:pt modelId="{89268F6F-5CED-4B06-A63A-5A8AB02D10CB}" type="sibTrans" cxnId="{519A9044-56D3-4467-B55E-00DC25CFE957}">
      <dgm:prSet/>
      <dgm:spPr/>
      <dgm:t>
        <a:bodyPr/>
        <a:lstStyle/>
        <a:p>
          <a:endParaRPr lang="fr-FR" sz="2000"/>
        </a:p>
      </dgm:t>
    </dgm:pt>
    <dgm:pt modelId="{6E31AC37-87C3-43FF-B8DB-86E3D7E1DBC4}">
      <dgm:prSet phldrT="[Text]" custT="1"/>
      <dgm:spPr/>
      <dgm:t>
        <a:bodyPr/>
        <a:lstStyle/>
        <a:p>
          <a:r>
            <a:rPr lang="en-GB" sz="1400"/>
            <a:t>Youth and Women Employment Programme</a:t>
          </a:r>
          <a:endParaRPr lang="fr-FR" sz="1400"/>
        </a:p>
      </dgm:t>
    </dgm:pt>
    <dgm:pt modelId="{87AFDCF4-696A-4B00-B85F-410D832A9D2E}" type="parTrans" cxnId="{94149CCC-598A-4F2D-8274-735F4399B91A}">
      <dgm:prSet/>
      <dgm:spPr/>
      <dgm:t>
        <a:bodyPr/>
        <a:lstStyle/>
        <a:p>
          <a:endParaRPr lang="fr-FR" sz="2000"/>
        </a:p>
      </dgm:t>
    </dgm:pt>
    <dgm:pt modelId="{6208B9BB-89F5-4851-A414-12ECE6722445}" type="sibTrans" cxnId="{94149CCC-598A-4F2D-8274-735F4399B91A}">
      <dgm:prSet/>
      <dgm:spPr/>
      <dgm:t>
        <a:bodyPr/>
        <a:lstStyle/>
        <a:p>
          <a:endParaRPr lang="fr-FR" sz="2000"/>
        </a:p>
      </dgm:t>
    </dgm:pt>
    <dgm:pt modelId="{2678845F-118D-4B67-8136-22EB1A366135}">
      <dgm:prSet phldrT="[Text]" custT="1"/>
      <dgm:spPr/>
      <dgm:t>
        <a:bodyPr/>
        <a:lstStyle/>
        <a:p>
          <a:r>
            <a:rPr lang="en-GB" sz="1400"/>
            <a:t>Deepening Democracy and Accountable Governance</a:t>
          </a:r>
          <a:endParaRPr lang="fr-FR" sz="1400"/>
        </a:p>
      </dgm:t>
    </dgm:pt>
    <dgm:pt modelId="{A72B7C51-5801-4D44-ACCC-A74276030479}" type="parTrans" cxnId="{E8E9155F-65D8-491D-9284-0AE926D1760A}">
      <dgm:prSet/>
      <dgm:spPr/>
      <dgm:t>
        <a:bodyPr/>
        <a:lstStyle/>
        <a:p>
          <a:endParaRPr lang="fr-FR" sz="2000"/>
        </a:p>
      </dgm:t>
    </dgm:pt>
    <dgm:pt modelId="{9F411A7D-3332-4225-B461-0361A5A5C5DA}" type="sibTrans" cxnId="{E8E9155F-65D8-491D-9284-0AE926D1760A}">
      <dgm:prSet/>
      <dgm:spPr/>
      <dgm:t>
        <a:bodyPr/>
        <a:lstStyle/>
        <a:p>
          <a:endParaRPr lang="fr-FR" sz="2000"/>
        </a:p>
      </dgm:t>
    </dgm:pt>
    <dgm:pt modelId="{93A69D75-0B62-449B-B0D8-3F2E0B8A9D64}">
      <dgm:prSet phldrT="[Text]" custT="1"/>
      <dgm:spPr/>
      <dgm:t>
        <a:bodyPr/>
        <a:lstStyle/>
        <a:p>
          <a:r>
            <a:rPr lang="en-GB" sz="1400"/>
            <a:t>Strengthening Civil Society Organisations</a:t>
          </a:r>
          <a:endParaRPr lang="fr-FR" sz="1400"/>
        </a:p>
      </dgm:t>
    </dgm:pt>
    <dgm:pt modelId="{747172C1-3938-4911-9DC6-4416DBF81F41}" type="parTrans" cxnId="{F184DEC5-F2FF-47D7-A0E6-B655AA13FA6B}">
      <dgm:prSet/>
      <dgm:spPr/>
      <dgm:t>
        <a:bodyPr/>
        <a:lstStyle/>
        <a:p>
          <a:endParaRPr lang="fr-FR" sz="2000"/>
        </a:p>
      </dgm:t>
    </dgm:pt>
    <dgm:pt modelId="{93738D05-BAD0-437F-9C2F-50568305A28F}" type="sibTrans" cxnId="{F184DEC5-F2FF-47D7-A0E6-B655AA13FA6B}">
      <dgm:prSet/>
      <dgm:spPr/>
      <dgm:t>
        <a:bodyPr/>
        <a:lstStyle/>
        <a:p>
          <a:endParaRPr lang="fr-FR" sz="2000"/>
        </a:p>
      </dgm:t>
    </dgm:pt>
    <dgm:pt modelId="{AF9A6D19-77A9-4936-BE8B-F1A4A0A2F84C}">
      <dgm:prSet phldrT="[Text]" custT="1"/>
      <dgm:spPr/>
      <dgm:t>
        <a:bodyPr/>
        <a:lstStyle/>
        <a:p>
          <a:r>
            <a:rPr lang="en-GB" sz="1600"/>
            <a:t>Strategic Policy Unit</a:t>
          </a:r>
          <a:endParaRPr lang="fr-FR" sz="1600"/>
        </a:p>
      </dgm:t>
    </dgm:pt>
    <dgm:pt modelId="{543B0F31-7A6B-4C0F-98BF-D5FB9B399554}" type="parTrans" cxnId="{93DF8B19-D32B-4847-BEDE-D481D14CF848}">
      <dgm:prSet/>
      <dgm:spPr/>
      <dgm:t>
        <a:bodyPr/>
        <a:lstStyle/>
        <a:p>
          <a:endParaRPr lang="fr-FR" sz="1600"/>
        </a:p>
      </dgm:t>
    </dgm:pt>
    <dgm:pt modelId="{B1F083A7-D53F-4DB9-8121-BC3A219283B0}" type="sibTrans" cxnId="{93DF8B19-D32B-4847-BEDE-D481D14CF848}">
      <dgm:prSet/>
      <dgm:spPr/>
      <dgm:t>
        <a:bodyPr/>
        <a:lstStyle/>
        <a:p>
          <a:endParaRPr lang="fr-FR" sz="1600"/>
        </a:p>
      </dgm:t>
    </dgm:pt>
    <dgm:pt modelId="{E1F3B990-FAF0-4938-9ABC-B2681F9357E5}" type="pres">
      <dgm:prSet presAssocID="{6620BF73-3DFE-40C1-AD50-9AD44F80A3D9}" presName="hierChild1" presStyleCnt="0">
        <dgm:presLayoutVars>
          <dgm:chPref val="1"/>
          <dgm:dir/>
          <dgm:animOne val="branch"/>
          <dgm:animLvl val="lvl"/>
          <dgm:resizeHandles/>
        </dgm:presLayoutVars>
      </dgm:prSet>
      <dgm:spPr/>
      <dgm:t>
        <a:bodyPr/>
        <a:lstStyle/>
        <a:p>
          <a:endParaRPr lang="fr-FR"/>
        </a:p>
      </dgm:t>
    </dgm:pt>
    <dgm:pt modelId="{29225991-6FBD-4703-917B-C13A1F97715B}" type="pres">
      <dgm:prSet presAssocID="{7BB5FEDA-8503-4B81-A5CD-E7F5D181B72B}" presName="hierRoot1" presStyleCnt="0"/>
      <dgm:spPr/>
    </dgm:pt>
    <dgm:pt modelId="{A8453201-DF78-4D09-A87D-7F7EF6FF618D}" type="pres">
      <dgm:prSet presAssocID="{7BB5FEDA-8503-4B81-A5CD-E7F5D181B72B}" presName="composite" presStyleCnt="0"/>
      <dgm:spPr/>
    </dgm:pt>
    <dgm:pt modelId="{FDD63A3B-9D67-4FF6-A0D4-65540C7CC9AD}" type="pres">
      <dgm:prSet presAssocID="{7BB5FEDA-8503-4B81-A5CD-E7F5D181B72B}" presName="background" presStyleLbl="node0" presStyleIdx="0" presStyleCnt="1"/>
      <dgm:spPr/>
    </dgm:pt>
    <dgm:pt modelId="{A3C3E0D4-2F84-4189-A50E-387D5BFBF0AA}" type="pres">
      <dgm:prSet presAssocID="{7BB5FEDA-8503-4B81-A5CD-E7F5D181B72B}" presName="text" presStyleLbl="fgAcc0" presStyleIdx="0" presStyleCnt="1" custScaleX="139019">
        <dgm:presLayoutVars>
          <dgm:chPref val="3"/>
        </dgm:presLayoutVars>
      </dgm:prSet>
      <dgm:spPr/>
      <dgm:t>
        <a:bodyPr/>
        <a:lstStyle/>
        <a:p>
          <a:endParaRPr lang="fr-FR"/>
        </a:p>
      </dgm:t>
    </dgm:pt>
    <dgm:pt modelId="{2EEA884A-A1D3-424E-9AC6-DE224124DCCB}" type="pres">
      <dgm:prSet presAssocID="{7BB5FEDA-8503-4B81-A5CD-E7F5D181B72B}" presName="hierChild2" presStyleCnt="0"/>
      <dgm:spPr/>
    </dgm:pt>
    <dgm:pt modelId="{94CA8482-A532-4A2B-B6E6-2CDE25AE4B67}" type="pres">
      <dgm:prSet presAssocID="{543B0F31-7A6B-4C0F-98BF-D5FB9B399554}" presName="Name10" presStyleLbl="parChTrans1D2" presStyleIdx="0" presStyleCnt="3"/>
      <dgm:spPr/>
      <dgm:t>
        <a:bodyPr/>
        <a:lstStyle/>
        <a:p>
          <a:endParaRPr lang="fr-FR"/>
        </a:p>
      </dgm:t>
    </dgm:pt>
    <dgm:pt modelId="{85ED7F3D-437E-4696-A202-83F9F76B5A70}" type="pres">
      <dgm:prSet presAssocID="{AF9A6D19-77A9-4936-BE8B-F1A4A0A2F84C}" presName="hierRoot2" presStyleCnt="0"/>
      <dgm:spPr/>
    </dgm:pt>
    <dgm:pt modelId="{A3D17166-22E2-4CDD-904D-7C13D0936E43}" type="pres">
      <dgm:prSet presAssocID="{AF9A6D19-77A9-4936-BE8B-F1A4A0A2F84C}" presName="composite2" presStyleCnt="0"/>
      <dgm:spPr/>
    </dgm:pt>
    <dgm:pt modelId="{0C206CE1-D516-4CF9-8057-EB901C15D9E6}" type="pres">
      <dgm:prSet presAssocID="{AF9A6D19-77A9-4936-BE8B-F1A4A0A2F84C}" presName="background2" presStyleLbl="node2" presStyleIdx="0" presStyleCnt="3"/>
      <dgm:spPr/>
    </dgm:pt>
    <dgm:pt modelId="{7D3FB9A0-BF46-4670-A3E1-170AADE6F2AE}" type="pres">
      <dgm:prSet presAssocID="{AF9A6D19-77A9-4936-BE8B-F1A4A0A2F84C}" presName="text2" presStyleLbl="fgAcc2" presStyleIdx="0" presStyleCnt="3" custScaleY="135348">
        <dgm:presLayoutVars>
          <dgm:chPref val="3"/>
        </dgm:presLayoutVars>
      </dgm:prSet>
      <dgm:spPr/>
      <dgm:t>
        <a:bodyPr/>
        <a:lstStyle/>
        <a:p>
          <a:endParaRPr lang="fr-FR"/>
        </a:p>
      </dgm:t>
    </dgm:pt>
    <dgm:pt modelId="{4C297B31-A901-4052-AC16-1D613F8B33C9}" type="pres">
      <dgm:prSet presAssocID="{AF9A6D19-77A9-4936-BE8B-F1A4A0A2F84C}" presName="hierChild3" presStyleCnt="0"/>
      <dgm:spPr/>
    </dgm:pt>
    <dgm:pt modelId="{240B2265-D75A-4E33-945A-F22B192A761E}" type="pres">
      <dgm:prSet presAssocID="{02086374-ECE7-4F2D-B8DC-91E852417907}" presName="Name10" presStyleLbl="parChTrans1D2" presStyleIdx="1" presStyleCnt="3"/>
      <dgm:spPr/>
      <dgm:t>
        <a:bodyPr/>
        <a:lstStyle/>
        <a:p>
          <a:endParaRPr lang="fr-FR"/>
        </a:p>
      </dgm:t>
    </dgm:pt>
    <dgm:pt modelId="{0DC00EFB-EC81-4673-99BE-56C6D6E4E406}" type="pres">
      <dgm:prSet presAssocID="{0B53851F-5C2E-41A0-83C6-0FE77533DA11}" presName="hierRoot2" presStyleCnt="0"/>
      <dgm:spPr/>
    </dgm:pt>
    <dgm:pt modelId="{64A4E64F-4C31-4BDB-87BD-2A875F476D60}" type="pres">
      <dgm:prSet presAssocID="{0B53851F-5C2E-41A0-83C6-0FE77533DA11}" presName="composite2" presStyleCnt="0"/>
      <dgm:spPr/>
    </dgm:pt>
    <dgm:pt modelId="{8989E7D0-566C-4C68-8124-8F8089C764C1}" type="pres">
      <dgm:prSet presAssocID="{0B53851F-5C2E-41A0-83C6-0FE77533DA11}" presName="background2" presStyleLbl="node2" presStyleIdx="1" presStyleCnt="3"/>
      <dgm:spPr/>
    </dgm:pt>
    <dgm:pt modelId="{A417BBEC-89F2-4B21-A801-2B6A1393820A}" type="pres">
      <dgm:prSet presAssocID="{0B53851F-5C2E-41A0-83C6-0FE77533DA11}" presName="text2" presStyleLbl="fgAcc2" presStyleIdx="1" presStyleCnt="3" custScaleX="156255" custScaleY="152028">
        <dgm:presLayoutVars>
          <dgm:chPref val="3"/>
        </dgm:presLayoutVars>
      </dgm:prSet>
      <dgm:spPr/>
      <dgm:t>
        <a:bodyPr/>
        <a:lstStyle/>
        <a:p>
          <a:endParaRPr lang="fr-FR"/>
        </a:p>
      </dgm:t>
    </dgm:pt>
    <dgm:pt modelId="{A1707F0E-9C13-4B0C-AC07-C4BBE22A6336}" type="pres">
      <dgm:prSet presAssocID="{0B53851F-5C2E-41A0-83C6-0FE77533DA11}" presName="hierChild3" presStyleCnt="0"/>
      <dgm:spPr/>
    </dgm:pt>
    <dgm:pt modelId="{B9ECB2A0-177A-4953-9791-F36F05E99E9F}" type="pres">
      <dgm:prSet presAssocID="{2E30B864-FC3E-4208-84D7-735783083BF7}" presName="Name17" presStyleLbl="parChTrans1D3" presStyleIdx="0" presStyleCnt="8"/>
      <dgm:spPr/>
      <dgm:t>
        <a:bodyPr/>
        <a:lstStyle/>
        <a:p>
          <a:endParaRPr lang="fr-FR"/>
        </a:p>
      </dgm:t>
    </dgm:pt>
    <dgm:pt modelId="{405969FF-8864-464D-AB8C-4AA1DBF146C2}" type="pres">
      <dgm:prSet presAssocID="{BEADCCB0-866C-46D7-A373-1C80D89529B1}" presName="hierRoot3" presStyleCnt="0"/>
      <dgm:spPr/>
    </dgm:pt>
    <dgm:pt modelId="{7665E9C4-092E-4D24-AA49-961C283AF647}" type="pres">
      <dgm:prSet presAssocID="{BEADCCB0-866C-46D7-A373-1C80D89529B1}" presName="composite3" presStyleCnt="0"/>
      <dgm:spPr/>
    </dgm:pt>
    <dgm:pt modelId="{3787CEF1-D5F1-4F58-9174-55E0788895DB}" type="pres">
      <dgm:prSet presAssocID="{BEADCCB0-866C-46D7-A373-1C80D89529B1}" presName="background3" presStyleLbl="node3" presStyleIdx="0" presStyleCnt="8"/>
      <dgm:spPr/>
    </dgm:pt>
    <dgm:pt modelId="{68D37716-5AC5-4D0B-B4BD-71F0D33F9203}" type="pres">
      <dgm:prSet presAssocID="{BEADCCB0-866C-46D7-A373-1C80D89529B1}" presName="text3" presStyleLbl="fgAcc3" presStyleIdx="0" presStyleCnt="8">
        <dgm:presLayoutVars>
          <dgm:chPref val="3"/>
        </dgm:presLayoutVars>
      </dgm:prSet>
      <dgm:spPr/>
      <dgm:t>
        <a:bodyPr/>
        <a:lstStyle/>
        <a:p>
          <a:endParaRPr lang="fr-FR"/>
        </a:p>
      </dgm:t>
    </dgm:pt>
    <dgm:pt modelId="{2F378F3E-DD29-4F96-9D6A-1F953F412085}" type="pres">
      <dgm:prSet presAssocID="{BEADCCB0-866C-46D7-A373-1C80D89529B1}" presName="hierChild4" presStyleCnt="0"/>
      <dgm:spPr/>
    </dgm:pt>
    <dgm:pt modelId="{3C2FAA15-BF74-4670-BAB6-BEBE09D80A7B}" type="pres">
      <dgm:prSet presAssocID="{58AD91C4-5103-46B6-9618-002D79DDCB26}" presName="Name17" presStyleLbl="parChTrans1D3" presStyleIdx="1" presStyleCnt="8"/>
      <dgm:spPr/>
      <dgm:t>
        <a:bodyPr/>
        <a:lstStyle/>
        <a:p>
          <a:endParaRPr lang="fr-FR"/>
        </a:p>
      </dgm:t>
    </dgm:pt>
    <dgm:pt modelId="{B98DB2C2-D792-4362-80E5-B3A757B4CA4F}" type="pres">
      <dgm:prSet presAssocID="{75108D16-6BC1-4DCB-9590-069DE69ED1F6}" presName="hierRoot3" presStyleCnt="0"/>
      <dgm:spPr/>
    </dgm:pt>
    <dgm:pt modelId="{DF2E926E-6BFD-4D93-9536-8F0561E395AD}" type="pres">
      <dgm:prSet presAssocID="{75108D16-6BC1-4DCB-9590-069DE69ED1F6}" presName="composite3" presStyleCnt="0"/>
      <dgm:spPr/>
    </dgm:pt>
    <dgm:pt modelId="{F2CE0B4C-9065-4BE3-8235-69FA28E4578E}" type="pres">
      <dgm:prSet presAssocID="{75108D16-6BC1-4DCB-9590-069DE69ED1F6}" presName="background3" presStyleLbl="node3" presStyleIdx="1" presStyleCnt="8"/>
      <dgm:spPr/>
    </dgm:pt>
    <dgm:pt modelId="{0C863000-BEC9-46ED-BE85-004E16291B0C}" type="pres">
      <dgm:prSet presAssocID="{75108D16-6BC1-4DCB-9590-069DE69ED1F6}" presName="text3" presStyleLbl="fgAcc3" presStyleIdx="1" presStyleCnt="8" custScaleY="200208">
        <dgm:presLayoutVars>
          <dgm:chPref val="3"/>
        </dgm:presLayoutVars>
      </dgm:prSet>
      <dgm:spPr/>
      <dgm:t>
        <a:bodyPr/>
        <a:lstStyle/>
        <a:p>
          <a:endParaRPr lang="fr-FR"/>
        </a:p>
      </dgm:t>
    </dgm:pt>
    <dgm:pt modelId="{E965A0FE-1058-465C-A66B-50D6F9C40382}" type="pres">
      <dgm:prSet presAssocID="{75108D16-6BC1-4DCB-9590-069DE69ED1F6}" presName="hierChild4" presStyleCnt="0"/>
      <dgm:spPr/>
    </dgm:pt>
    <dgm:pt modelId="{12FE91EA-9F30-477D-89D4-480F40642978}" type="pres">
      <dgm:prSet presAssocID="{4F259008-6F95-42AA-AA47-5CE9CBFD1661}" presName="Name17" presStyleLbl="parChTrans1D3" presStyleIdx="2" presStyleCnt="8"/>
      <dgm:spPr/>
      <dgm:t>
        <a:bodyPr/>
        <a:lstStyle/>
        <a:p>
          <a:endParaRPr lang="fr-FR"/>
        </a:p>
      </dgm:t>
    </dgm:pt>
    <dgm:pt modelId="{15393170-A5BE-4046-82D7-8638FD3B0DFA}" type="pres">
      <dgm:prSet presAssocID="{A67195D6-06B9-4AF6-8FCA-94B2746A1373}" presName="hierRoot3" presStyleCnt="0"/>
      <dgm:spPr/>
    </dgm:pt>
    <dgm:pt modelId="{7B7611F5-0302-4DA1-85EE-3268A0A1E532}" type="pres">
      <dgm:prSet presAssocID="{A67195D6-06B9-4AF6-8FCA-94B2746A1373}" presName="composite3" presStyleCnt="0"/>
      <dgm:spPr/>
    </dgm:pt>
    <dgm:pt modelId="{ED176C31-C252-4E0B-814C-34D916932BAE}" type="pres">
      <dgm:prSet presAssocID="{A67195D6-06B9-4AF6-8FCA-94B2746A1373}" presName="background3" presStyleLbl="node3" presStyleIdx="2" presStyleCnt="8"/>
      <dgm:spPr/>
    </dgm:pt>
    <dgm:pt modelId="{600ACF29-F04D-4B59-A7A5-4B644CEDBE9B}" type="pres">
      <dgm:prSet presAssocID="{A67195D6-06B9-4AF6-8FCA-94B2746A1373}" presName="text3" presStyleLbl="fgAcc3" presStyleIdx="2" presStyleCnt="8" custScaleY="287596">
        <dgm:presLayoutVars>
          <dgm:chPref val="3"/>
        </dgm:presLayoutVars>
      </dgm:prSet>
      <dgm:spPr/>
      <dgm:t>
        <a:bodyPr/>
        <a:lstStyle/>
        <a:p>
          <a:endParaRPr lang="fr-FR"/>
        </a:p>
      </dgm:t>
    </dgm:pt>
    <dgm:pt modelId="{E82D5977-A914-4A4E-A46E-51EC502162BE}" type="pres">
      <dgm:prSet presAssocID="{A67195D6-06B9-4AF6-8FCA-94B2746A1373}" presName="hierChild4" presStyleCnt="0"/>
      <dgm:spPr/>
    </dgm:pt>
    <dgm:pt modelId="{F66D78BD-B07E-4885-AE68-0EC70C1A7C60}" type="pres">
      <dgm:prSet presAssocID="{FC85E616-7958-4B94-91F7-AE18B630F435}" presName="Name17" presStyleLbl="parChTrans1D3" presStyleIdx="3" presStyleCnt="8"/>
      <dgm:spPr/>
      <dgm:t>
        <a:bodyPr/>
        <a:lstStyle/>
        <a:p>
          <a:endParaRPr lang="fr-FR"/>
        </a:p>
      </dgm:t>
    </dgm:pt>
    <dgm:pt modelId="{69750C99-2FEC-4D55-B176-2FA5C8A63763}" type="pres">
      <dgm:prSet presAssocID="{B5FE5BC5-98E5-403A-8606-791A034656C7}" presName="hierRoot3" presStyleCnt="0"/>
      <dgm:spPr/>
    </dgm:pt>
    <dgm:pt modelId="{EF9D91DC-F303-4272-B4A8-089F5EF77A56}" type="pres">
      <dgm:prSet presAssocID="{B5FE5BC5-98E5-403A-8606-791A034656C7}" presName="composite3" presStyleCnt="0"/>
      <dgm:spPr/>
    </dgm:pt>
    <dgm:pt modelId="{21DB7CF5-0A04-4850-95FE-56778682688B}" type="pres">
      <dgm:prSet presAssocID="{B5FE5BC5-98E5-403A-8606-791A034656C7}" presName="background3" presStyleLbl="node3" presStyleIdx="3" presStyleCnt="8"/>
      <dgm:spPr/>
    </dgm:pt>
    <dgm:pt modelId="{3E0C5BC4-1A05-4F6F-AD99-71EB31916F9D}" type="pres">
      <dgm:prSet presAssocID="{B5FE5BC5-98E5-403A-8606-791A034656C7}" presName="text3" presStyleLbl="fgAcc3" presStyleIdx="3" presStyleCnt="8">
        <dgm:presLayoutVars>
          <dgm:chPref val="3"/>
        </dgm:presLayoutVars>
      </dgm:prSet>
      <dgm:spPr/>
      <dgm:t>
        <a:bodyPr/>
        <a:lstStyle/>
        <a:p>
          <a:endParaRPr lang="fr-FR"/>
        </a:p>
      </dgm:t>
    </dgm:pt>
    <dgm:pt modelId="{A56229CB-1010-4186-8CCD-8D5B3C86C20C}" type="pres">
      <dgm:prSet presAssocID="{B5FE5BC5-98E5-403A-8606-791A034656C7}" presName="hierChild4" presStyleCnt="0"/>
      <dgm:spPr/>
    </dgm:pt>
    <dgm:pt modelId="{FAAE8DE1-04BA-4259-A768-0A806E6960AD}" type="pres">
      <dgm:prSet presAssocID="{87AFDCF4-696A-4B00-B85F-410D832A9D2E}" presName="Name17" presStyleLbl="parChTrans1D3" presStyleIdx="4" presStyleCnt="8"/>
      <dgm:spPr/>
      <dgm:t>
        <a:bodyPr/>
        <a:lstStyle/>
        <a:p>
          <a:endParaRPr lang="fr-FR"/>
        </a:p>
      </dgm:t>
    </dgm:pt>
    <dgm:pt modelId="{FD1FEBA7-23AC-49D9-A2C1-C2FC2E9F3458}" type="pres">
      <dgm:prSet presAssocID="{6E31AC37-87C3-43FF-B8DB-86E3D7E1DBC4}" presName="hierRoot3" presStyleCnt="0"/>
      <dgm:spPr/>
    </dgm:pt>
    <dgm:pt modelId="{47DF1FCB-F612-44F1-A4F2-95AB7D0F0F44}" type="pres">
      <dgm:prSet presAssocID="{6E31AC37-87C3-43FF-B8DB-86E3D7E1DBC4}" presName="composite3" presStyleCnt="0"/>
      <dgm:spPr/>
    </dgm:pt>
    <dgm:pt modelId="{C49DD929-3C66-49CC-9FF8-947F8234821D}" type="pres">
      <dgm:prSet presAssocID="{6E31AC37-87C3-43FF-B8DB-86E3D7E1DBC4}" presName="background3" presStyleLbl="node3" presStyleIdx="4" presStyleCnt="8"/>
      <dgm:spPr/>
    </dgm:pt>
    <dgm:pt modelId="{CAFC9A63-A920-41AF-B057-C841B2FBB417}" type="pres">
      <dgm:prSet presAssocID="{6E31AC37-87C3-43FF-B8DB-86E3D7E1DBC4}" presName="text3" presStyleLbl="fgAcc3" presStyleIdx="4" presStyleCnt="8">
        <dgm:presLayoutVars>
          <dgm:chPref val="3"/>
        </dgm:presLayoutVars>
      </dgm:prSet>
      <dgm:spPr/>
      <dgm:t>
        <a:bodyPr/>
        <a:lstStyle/>
        <a:p>
          <a:endParaRPr lang="fr-FR"/>
        </a:p>
      </dgm:t>
    </dgm:pt>
    <dgm:pt modelId="{0B53347D-D66C-446A-AA15-623B4773CA5C}" type="pres">
      <dgm:prSet presAssocID="{6E31AC37-87C3-43FF-B8DB-86E3D7E1DBC4}" presName="hierChild4" presStyleCnt="0"/>
      <dgm:spPr/>
    </dgm:pt>
    <dgm:pt modelId="{93A3ABC4-326A-441F-97F2-D9093DD00BA7}" type="pres">
      <dgm:prSet presAssocID="{9F158B75-DED4-41B8-93B6-59BE48AFFB58}" presName="Name10" presStyleLbl="parChTrans1D2" presStyleIdx="2" presStyleCnt="3"/>
      <dgm:spPr/>
      <dgm:t>
        <a:bodyPr/>
        <a:lstStyle/>
        <a:p>
          <a:endParaRPr lang="fr-FR"/>
        </a:p>
      </dgm:t>
    </dgm:pt>
    <dgm:pt modelId="{B6722A51-D541-44FE-83A3-51D1522772D7}" type="pres">
      <dgm:prSet presAssocID="{106FBF2C-67F8-4C6C-9776-9E16EBEB3B77}" presName="hierRoot2" presStyleCnt="0"/>
      <dgm:spPr/>
    </dgm:pt>
    <dgm:pt modelId="{F213A04D-79F9-4364-A21D-65F0DCA26B0D}" type="pres">
      <dgm:prSet presAssocID="{106FBF2C-67F8-4C6C-9776-9E16EBEB3B77}" presName="composite2" presStyleCnt="0"/>
      <dgm:spPr/>
    </dgm:pt>
    <dgm:pt modelId="{39C6E666-7198-48B4-9BDA-543FA91ED91A}" type="pres">
      <dgm:prSet presAssocID="{106FBF2C-67F8-4C6C-9776-9E16EBEB3B77}" presName="background2" presStyleLbl="node2" presStyleIdx="2" presStyleCnt="3"/>
      <dgm:spPr/>
    </dgm:pt>
    <dgm:pt modelId="{C3F76958-BB97-4724-A442-877DFD216066}" type="pres">
      <dgm:prSet presAssocID="{106FBF2C-67F8-4C6C-9776-9E16EBEB3B77}" presName="text2" presStyleLbl="fgAcc2" presStyleIdx="2" presStyleCnt="3" custScaleX="185571" custScaleY="144173">
        <dgm:presLayoutVars>
          <dgm:chPref val="3"/>
        </dgm:presLayoutVars>
      </dgm:prSet>
      <dgm:spPr/>
      <dgm:t>
        <a:bodyPr/>
        <a:lstStyle/>
        <a:p>
          <a:endParaRPr lang="fr-FR"/>
        </a:p>
      </dgm:t>
    </dgm:pt>
    <dgm:pt modelId="{5AD73411-930B-4BEA-8CA0-8685C8FD0924}" type="pres">
      <dgm:prSet presAssocID="{106FBF2C-67F8-4C6C-9776-9E16EBEB3B77}" presName="hierChild3" presStyleCnt="0"/>
      <dgm:spPr/>
    </dgm:pt>
    <dgm:pt modelId="{2451D08A-E89D-4BF3-88C8-7B81C00BAE9C}" type="pres">
      <dgm:prSet presAssocID="{C7188727-41B7-4215-9BC2-64DDCD9C414D}" presName="Name17" presStyleLbl="parChTrans1D3" presStyleIdx="5" presStyleCnt="8"/>
      <dgm:spPr/>
      <dgm:t>
        <a:bodyPr/>
        <a:lstStyle/>
        <a:p>
          <a:endParaRPr lang="fr-FR"/>
        </a:p>
      </dgm:t>
    </dgm:pt>
    <dgm:pt modelId="{92AE65F9-B995-44FD-8D8B-CB5D8253634E}" type="pres">
      <dgm:prSet presAssocID="{AF46F1FF-87A1-4A1E-9171-D4A02C0369CC}" presName="hierRoot3" presStyleCnt="0"/>
      <dgm:spPr/>
    </dgm:pt>
    <dgm:pt modelId="{17BB4F77-D290-49C1-9E14-323ADF9FBB89}" type="pres">
      <dgm:prSet presAssocID="{AF46F1FF-87A1-4A1E-9171-D4A02C0369CC}" presName="composite3" presStyleCnt="0"/>
      <dgm:spPr/>
    </dgm:pt>
    <dgm:pt modelId="{278FF8CE-8F77-42B1-B355-4F2902D6EEE6}" type="pres">
      <dgm:prSet presAssocID="{AF46F1FF-87A1-4A1E-9171-D4A02C0369CC}" presName="background3" presStyleLbl="node3" presStyleIdx="5" presStyleCnt="8"/>
      <dgm:spPr/>
    </dgm:pt>
    <dgm:pt modelId="{1A32F185-AD7F-4023-9DDD-E658C53540A2}" type="pres">
      <dgm:prSet presAssocID="{AF46F1FF-87A1-4A1E-9171-D4A02C0369CC}" presName="text3" presStyleLbl="fgAcc3" presStyleIdx="5" presStyleCnt="8">
        <dgm:presLayoutVars>
          <dgm:chPref val="3"/>
        </dgm:presLayoutVars>
      </dgm:prSet>
      <dgm:spPr/>
      <dgm:t>
        <a:bodyPr/>
        <a:lstStyle/>
        <a:p>
          <a:endParaRPr lang="fr-FR"/>
        </a:p>
      </dgm:t>
    </dgm:pt>
    <dgm:pt modelId="{FC0CD329-656D-4327-9912-C6FDECB35FD5}" type="pres">
      <dgm:prSet presAssocID="{AF46F1FF-87A1-4A1E-9171-D4A02C0369CC}" presName="hierChild4" presStyleCnt="0"/>
      <dgm:spPr/>
    </dgm:pt>
    <dgm:pt modelId="{48918705-8AC3-44FF-A07A-E3B62BC2C4D3}" type="pres">
      <dgm:prSet presAssocID="{A72B7C51-5801-4D44-ACCC-A74276030479}" presName="Name17" presStyleLbl="parChTrans1D3" presStyleIdx="6" presStyleCnt="8"/>
      <dgm:spPr/>
      <dgm:t>
        <a:bodyPr/>
        <a:lstStyle/>
        <a:p>
          <a:endParaRPr lang="fr-FR"/>
        </a:p>
      </dgm:t>
    </dgm:pt>
    <dgm:pt modelId="{14EE8BB8-3919-40E9-9E0A-ABEF32CF8ED7}" type="pres">
      <dgm:prSet presAssocID="{2678845F-118D-4B67-8136-22EB1A366135}" presName="hierRoot3" presStyleCnt="0"/>
      <dgm:spPr/>
    </dgm:pt>
    <dgm:pt modelId="{70FB91DE-ECE4-40FF-AF19-28A9CE112FA3}" type="pres">
      <dgm:prSet presAssocID="{2678845F-118D-4B67-8136-22EB1A366135}" presName="composite3" presStyleCnt="0"/>
      <dgm:spPr/>
    </dgm:pt>
    <dgm:pt modelId="{BD04918C-3ADF-411F-BD13-C5A0F78B43EB}" type="pres">
      <dgm:prSet presAssocID="{2678845F-118D-4B67-8136-22EB1A366135}" presName="background3" presStyleLbl="node3" presStyleIdx="6" presStyleCnt="8"/>
      <dgm:spPr/>
    </dgm:pt>
    <dgm:pt modelId="{A9BFC046-E3A9-4AB6-B354-CFA91F72CC23}" type="pres">
      <dgm:prSet presAssocID="{2678845F-118D-4B67-8136-22EB1A366135}" presName="text3" presStyleLbl="fgAcc3" presStyleIdx="6" presStyleCnt="8">
        <dgm:presLayoutVars>
          <dgm:chPref val="3"/>
        </dgm:presLayoutVars>
      </dgm:prSet>
      <dgm:spPr/>
      <dgm:t>
        <a:bodyPr/>
        <a:lstStyle/>
        <a:p>
          <a:endParaRPr lang="fr-FR"/>
        </a:p>
      </dgm:t>
    </dgm:pt>
    <dgm:pt modelId="{BC72915F-2598-4276-99F2-1EF275B38B93}" type="pres">
      <dgm:prSet presAssocID="{2678845F-118D-4B67-8136-22EB1A366135}" presName="hierChild4" presStyleCnt="0"/>
      <dgm:spPr/>
    </dgm:pt>
    <dgm:pt modelId="{7A304885-D85D-4D1B-A215-DCB6D12B8D3F}" type="pres">
      <dgm:prSet presAssocID="{747172C1-3938-4911-9DC6-4416DBF81F41}" presName="Name17" presStyleLbl="parChTrans1D3" presStyleIdx="7" presStyleCnt="8"/>
      <dgm:spPr/>
      <dgm:t>
        <a:bodyPr/>
        <a:lstStyle/>
        <a:p>
          <a:endParaRPr lang="fr-FR"/>
        </a:p>
      </dgm:t>
    </dgm:pt>
    <dgm:pt modelId="{BECDD19F-B5C2-426B-A2CF-AEEBB6A7BE21}" type="pres">
      <dgm:prSet presAssocID="{93A69D75-0B62-449B-B0D8-3F2E0B8A9D64}" presName="hierRoot3" presStyleCnt="0"/>
      <dgm:spPr/>
    </dgm:pt>
    <dgm:pt modelId="{1573730D-FC48-48FA-A397-52F997C9A33A}" type="pres">
      <dgm:prSet presAssocID="{93A69D75-0B62-449B-B0D8-3F2E0B8A9D64}" presName="composite3" presStyleCnt="0"/>
      <dgm:spPr/>
    </dgm:pt>
    <dgm:pt modelId="{381A5717-264F-47DC-8BA1-943839EFA971}" type="pres">
      <dgm:prSet presAssocID="{93A69D75-0B62-449B-B0D8-3F2E0B8A9D64}" presName="background3" presStyleLbl="node3" presStyleIdx="7" presStyleCnt="8"/>
      <dgm:spPr/>
    </dgm:pt>
    <dgm:pt modelId="{7EB15F7A-7C6A-416E-835D-021ED0FF1F95}" type="pres">
      <dgm:prSet presAssocID="{93A69D75-0B62-449B-B0D8-3F2E0B8A9D64}" presName="text3" presStyleLbl="fgAcc3" presStyleIdx="7" presStyleCnt="8" custScaleY="176317">
        <dgm:presLayoutVars>
          <dgm:chPref val="3"/>
        </dgm:presLayoutVars>
      </dgm:prSet>
      <dgm:spPr/>
      <dgm:t>
        <a:bodyPr/>
        <a:lstStyle/>
        <a:p>
          <a:endParaRPr lang="fr-FR"/>
        </a:p>
      </dgm:t>
    </dgm:pt>
    <dgm:pt modelId="{BD5EA21C-05D5-4663-AAB2-34BBAF0FA8FD}" type="pres">
      <dgm:prSet presAssocID="{93A69D75-0B62-449B-B0D8-3F2E0B8A9D64}" presName="hierChild4" presStyleCnt="0"/>
      <dgm:spPr/>
    </dgm:pt>
  </dgm:ptLst>
  <dgm:cxnLst>
    <dgm:cxn modelId="{F184DEC5-F2FF-47D7-A0E6-B655AA13FA6B}" srcId="{106FBF2C-67F8-4C6C-9776-9E16EBEB3B77}" destId="{93A69D75-0B62-449B-B0D8-3F2E0B8A9D64}" srcOrd="2" destOrd="0" parTransId="{747172C1-3938-4911-9DC6-4416DBF81F41}" sibTransId="{93738D05-BAD0-437F-9C2F-50568305A28F}"/>
    <dgm:cxn modelId="{18B6F00B-B138-4827-994D-28654DD272E4}" type="presOf" srcId="{93A69D75-0B62-449B-B0D8-3F2E0B8A9D64}" destId="{7EB15F7A-7C6A-416E-835D-021ED0FF1F95}" srcOrd="0" destOrd="0" presId="urn:microsoft.com/office/officeart/2005/8/layout/hierarchy1"/>
    <dgm:cxn modelId="{71A7D9DE-2C92-48E7-AFE8-4816569E0377}" type="presOf" srcId="{7BB5FEDA-8503-4B81-A5CD-E7F5D181B72B}" destId="{A3C3E0D4-2F84-4189-A50E-387D5BFBF0AA}" srcOrd="0" destOrd="0" presId="urn:microsoft.com/office/officeart/2005/8/layout/hierarchy1"/>
    <dgm:cxn modelId="{C733B168-7251-462E-8F9D-3F45ECE4E780}" type="presOf" srcId="{FC85E616-7958-4B94-91F7-AE18B630F435}" destId="{F66D78BD-B07E-4885-AE68-0EC70C1A7C60}" srcOrd="0" destOrd="0" presId="urn:microsoft.com/office/officeart/2005/8/layout/hierarchy1"/>
    <dgm:cxn modelId="{519A9044-56D3-4467-B55E-00DC25CFE957}" srcId="{0B53851F-5C2E-41A0-83C6-0FE77533DA11}" destId="{B5FE5BC5-98E5-403A-8606-791A034656C7}" srcOrd="3" destOrd="0" parTransId="{FC85E616-7958-4B94-91F7-AE18B630F435}" sibTransId="{89268F6F-5CED-4B06-A63A-5A8AB02D10CB}"/>
    <dgm:cxn modelId="{2702E1BD-EDBD-4760-AF48-07E7951CBF9E}" srcId="{7BB5FEDA-8503-4B81-A5CD-E7F5D181B72B}" destId="{106FBF2C-67F8-4C6C-9776-9E16EBEB3B77}" srcOrd="2" destOrd="0" parTransId="{9F158B75-DED4-41B8-93B6-59BE48AFFB58}" sibTransId="{5DFDC06D-2297-47D9-B2D2-CD4FE0199EF3}"/>
    <dgm:cxn modelId="{82FB1ACD-76DE-4C22-8EBF-1292AE5C0A3E}" type="presOf" srcId="{0B53851F-5C2E-41A0-83C6-0FE77533DA11}" destId="{A417BBEC-89F2-4B21-A801-2B6A1393820A}" srcOrd="0" destOrd="0" presId="urn:microsoft.com/office/officeart/2005/8/layout/hierarchy1"/>
    <dgm:cxn modelId="{F0E24DB2-86DD-472B-8FF3-95F8F8E570DA}" type="presOf" srcId="{58AD91C4-5103-46B6-9618-002D79DDCB26}" destId="{3C2FAA15-BF74-4670-BAB6-BEBE09D80A7B}" srcOrd="0" destOrd="0" presId="urn:microsoft.com/office/officeart/2005/8/layout/hierarchy1"/>
    <dgm:cxn modelId="{52DF6AC4-CEC9-489D-9EA7-0E59DF9E86A2}" type="presOf" srcId="{9F158B75-DED4-41B8-93B6-59BE48AFFB58}" destId="{93A3ABC4-326A-441F-97F2-D9093DD00BA7}" srcOrd="0" destOrd="0" presId="urn:microsoft.com/office/officeart/2005/8/layout/hierarchy1"/>
    <dgm:cxn modelId="{39AFCF1C-DCDA-4BE2-82C7-C9EC46D755DD}" type="presOf" srcId="{4F259008-6F95-42AA-AA47-5CE9CBFD1661}" destId="{12FE91EA-9F30-477D-89D4-480F40642978}" srcOrd="0" destOrd="0" presId="urn:microsoft.com/office/officeart/2005/8/layout/hierarchy1"/>
    <dgm:cxn modelId="{BED4D753-81D2-475E-A709-E1E79EC4B88B}" srcId="{6620BF73-3DFE-40C1-AD50-9AD44F80A3D9}" destId="{7BB5FEDA-8503-4B81-A5CD-E7F5D181B72B}" srcOrd="0" destOrd="0" parTransId="{670E6B63-44A3-43E4-A100-E3DBA140E1E2}" sibTransId="{6233E3D0-3E2F-4FBC-AE90-5851508F833C}"/>
    <dgm:cxn modelId="{38D0BD1D-CC80-44E3-903E-97878BD21841}" type="presOf" srcId="{A72B7C51-5801-4D44-ACCC-A74276030479}" destId="{48918705-8AC3-44FF-A07A-E3B62BC2C4D3}" srcOrd="0" destOrd="0" presId="urn:microsoft.com/office/officeart/2005/8/layout/hierarchy1"/>
    <dgm:cxn modelId="{1650BA7A-C430-4AB2-BD5A-D9D73E591478}" srcId="{0B53851F-5C2E-41A0-83C6-0FE77533DA11}" destId="{75108D16-6BC1-4DCB-9590-069DE69ED1F6}" srcOrd="1" destOrd="0" parTransId="{58AD91C4-5103-46B6-9618-002D79DDCB26}" sibTransId="{E1B66A1A-6AD3-422B-892C-CB38C3EBFF94}"/>
    <dgm:cxn modelId="{2386949A-1577-4BF3-AF75-42FBFDE5285A}" type="presOf" srcId="{C7188727-41B7-4215-9BC2-64DDCD9C414D}" destId="{2451D08A-E89D-4BF3-88C8-7B81C00BAE9C}" srcOrd="0" destOrd="0" presId="urn:microsoft.com/office/officeart/2005/8/layout/hierarchy1"/>
    <dgm:cxn modelId="{BC268D95-A272-4EAB-BAC6-C9FED3C174D9}" type="presOf" srcId="{AF46F1FF-87A1-4A1E-9171-D4A02C0369CC}" destId="{1A32F185-AD7F-4023-9DDD-E658C53540A2}" srcOrd="0" destOrd="0" presId="urn:microsoft.com/office/officeart/2005/8/layout/hierarchy1"/>
    <dgm:cxn modelId="{14FB68F3-2BF2-4C50-8953-228DE30BFDE0}" type="presOf" srcId="{A67195D6-06B9-4AF6-8FCA-94B2746A1373}" destId="{600ACF29-F04D-4B59-A7A5-4B644CEDBE9B}" srcOrd="0" destOrd="0" presId="urn:microsoft.com/office/officeart/2005/8/layout/hierarchy1"/>
    <dgm:cxn modelId="{3BB47829-19B1-4B06-AC64-8FFCFD26AE38}" type="presOf" srcId="{AF9A6D19-77A9-4936-BE8B-F1A4A0A2F84C}" destId="{7D3FB9A0-BF46-4670-A3E1-170AADE6F2AE}" srcOrd="0" destOrd="0" presId="urn:microsoft.com/office/officeart/2005/8/layout/hierarchy1"/>
    <dgm:cxn modelId="{B7563256-D6B4-4A17-AF72-6633E3E10B12}" srcId="{0B53851F-5C2E-41A0-83C6-0FE77533DA11}" destId="{BEADCCB0-866C-46D7-A373-1C80D89529B1}" srcOrd="0" destOrd="0" parTransId="{2E30B864-FC3E-4208-84D7-735783083BF7}" sibTransId="{6380E88D-80A5-4422-88B0-FEC462ED3A17}"/>
    <dgm:cxn modelId="{6B96BE3A-E929-4348-ADF7-5486F6E1D6E6}" type="presOf" srcId="{106FBF2C-67F8-4C6C-9776-9E16EBEB3B77}" destId="{C3F76958-BB97-4724-A442-877DFD216066}" srcOrd="0" destOrd="0" presId="urn:microsoft.com/office/officeart/2005/8/layout/hierarchy1"/>
    <dgm:cxn modelId="{3B1A15CD-1011-455E-BC2F-ABCC230E2658}" type="presOf" srcId="{2E30B864-FC3E-4208-84D7-735783083BF7}" destId="{B9ECB2A0-177A-4953-9791-F36F05E99E9F}" srcOrd="0" destOrd="0" presId="urn:microsoft.com/office/officeart/2005/8/layout/hierarchy1"/>
    <dgm:cxn modelId="{8C8EDEDA-1E47-48C7-A9CB-95B68271B996}" type="presOf" srcId="{B5FE5BC5-98E5-403A-8606-791A034656C7}" destId="{3E0C5BC4-1A05-4F6F-AD99-71EB31916F9D}" srcOrd="0" destOrd="0" presId="urn:microsoft.com/office/officeart/2005/8/layout/hierarchy1"/>
    <dgm:cxn modelId="{16228978-1E1B-408E-AC99-5E1E0B32D39E}" srcId="{7BB5FEDA-8503-4B81-A5CD-E7F5D181B72B}" destId="{0B53851F-5C2E-41A0-83C6-0FE77533DA11}" srcOrd="1" destOrd="0" parTransId="{02086374-ECE7-4F2D-B8DC-91E852417907}" sibTransId="{D11F89FB-E5F2-42D6-969C-7354CFFE5BDC}"/>
    <dgm:cxn modelId="{95921694-A497-44E3-9F5F-81322475EF42}" type="presOf" srcId="{2678845F-118D-4B67-8136-22EB1A366135}" destId="{A9BFC046-E3A9-4AB6-B354-CFA91F72CC23}" srcOrd="0" destOrd="0" presId="urn:microsoft.com/office/officeart/2005/8/layout/hierarchy1"/>
    <dgm:cxn modelId="{E8E9155F-65D8-491D-9284-0AE926D1760A}" srcId="{106FBF2C-67F8-4C6C-9776-9E16EBEB3B77}" destId="{2678845F-118D-4B67-8136-22EB1A366135}" srcOrd="1" destOrd="0" parTransId="{A72B7C51-5801-4D44-ACCC-A74276030479}" sibTransId="{9F411A7D-3332-4225-B461-0361A5A5C5DA}"/>
    <dgm:cxn modelId="{37747B4A-81C2-407F-9B31-D2B6C17EAFE7}" type="presOf" srcId="{6620BF73-3DFE-40C1-AD50-9AD44F80A3D9}" destId="{E1F3B990-FAF0-4938-9ABC-B2681F9357E5}" srcOrd="0" destOrd="0" presId="urn:microsoft.com/office/officeart/2005/8/layout/hierarchy1"/>
    <dgm:cxn modelId="{7D5EDF3C-5728-4C15-8E6A-937F3E571482}" type="presOf" srcId="{02086374-ECE7-4F2D-B8DC-91E852417907}" destId="{240B2265-D75A-4E33-945A-F22B192A761E}" srcOrd="0" destOrd="0" presId="urn:microsoft.com/office/officeart/2005/8/layout/hierarchy1"/>
    <dgm:cxn modelId="{B9E76157-F03B-4719-B0CD-83AA8C264684}" srcId="{106FBF2C-67F8-4C6C-9776-9E16EBEB3B77}" destId="{AF46F1FF-87A1-4A1E-9171-D4A02C0369CC}" srcOrd="0" destOrd="0" parTransId="{C7188727-41B7-4215-9BC2-64DDCD9C414D}" sibTransId="{95243792-A6A9-499E-912B-9D771728C089}"/>
    <dgm:cxn modelId="{82455516-2FF5-429C-9CB6-77BFE664ADC8}" type="presOf" srcId="{6E31AC37-87C3-43FF-B8DB-86E3D7E1DBC4}" destId="{CAFC9A63-A920-41AF-B057-C841B2FBB417}" srcOrd="0" destOrd="0" presId="urn:microsoft.com/office/officeart/2005/8/layout/hierarchy1"/>
    <dgm:cxn modelId="{0018F494-B366-45E6-878A-0AAF429A1357}" type="presOf" srcId="{543B0F31-7A6B-4C0F-98BF-D5FB9B399554}" destId="{94CA8482-A532-4A2B-B6E6-2CDE25AE4B67}" srcOrd="0" destOrd="0" presId="urn:microsoft.com/office/officeart/2005/8/layout/hierarchy1"/>
    <dgm:cxn modelId="{5A40F918-06AE-45C9-BA8A-730003868731}" type="presOf" srcId="{87AFDCF4-696A-4B00-B85F-410D832A9D2E}" destId="{FAAE8DE1-04BA-4259-A768-0A806E6960AD}" srcOrd="0" destOrd="0" presId="urn:microsoft.com/office/officeart/2005/8/layout/hierarchy1"/>
    <dgm:cxn modelId="{93DF8B19-D32B-4847-BEDE-D481D14CF848}" srcId="{7BB5FEDA-8503-4B81-A5CD-E7F5D181B72B}" destId="{AF9A6D19-77A9-4936-BE8B-F1A4A0A2F84C}" srcOrd="0" destOrd="0" parTransId="{543B0F31-7A6B-4C0F-98BF-D5FB9B399554}" sibTransId="{B1F083A7-D53F-4DB9-8121-BC3A219283B0}"/>
    <dgm:cxn modelId="{4A7C91DC-37B5-4495-BB8E-926CCB8A2607}" srcId="{0B53851F-5C2E-41A0-83C6-0FE77533DA11}" destId="{A67195D6-06B9-4AF6-8FCA-94B2746A1373}" srcOrd="2" destOrd="0" parTransId="{4F259008-6F95-42AA-AA47-5CE9CBFD1661}" sibTransId="{BE29863B-7CA2-4916-B4FF-83D48C3D8AF0}"/>
    <dgm:cxn modelId="{94149CCC-598A-4F2D-8274-735F4399B91A}" srcId="{0B53851F-5C2E-41A0-83C6-0FE77533DA11}" destId="{6E31AC37-87C3-43FF-B8DB-86E3D7E1DBC4}" srcOrd="4" destOrd="0" parTransId="{87AFDCF4-696A-4B00-B85F-410D832A9D2E}" sibTransId="{6208B9BB-89F5-4851-A414-12ECE6722445}"/>
    <dgm:cxn modelId="{101593F4-D8EB-497D-B583-8D304645D2E2}" type="presOf" srcId="{75108D16-6BC1-4DCB-9590-069DE69ED1F6}" destId="{0C863000-BEC9-46ED-BE85-004E16291B0C}" srcOrd="0" destOrd="0" presId="urn:microsoft.com/office/officeart/2005/8/layout/hierarchy1"/>
    <dgm:cxn modelId="{01C5B968-055F-4EA8-B6B4-1624B22AA951}" type="presOf" srcId="{747172C1-3938-4911-9DC6-4416DBF81F41}" destId="{7A304885-D85D-4D1B-A215-DCB6D12B8D3F}" srcOrd="0" destOrd="0" presId="urn:microsoft.com/office/officeart/2005/8/layout/hierarchy1"/>
    <dgm:cxn modelId="{984B64B1-FE24-4BB3-BFEB-3AD7E76453E0}" type="presOf" srcId="{BEADCCB0-866C-46D7-A373-1C80D89529B1}" destId="{68D37716-5AC5-4D0B-B4BD-71F0D33F9203}" srcOrd="0" destOrd="0" presId="urn:microsoft.com/office/officeart/2005/8/layout/hierarchy1"/>
    <dgm:cxn modelId="{D994E32C-0DF5-4909-AA44-6A4EF1ADA554}" type="presParOf" srcId="{E1F3B990-FAF0-4938-9ABC-B2681F9357E5}" destId="{29225991-6FBD-4703-917B-C13A1F97715B}" srcOrd="0" destOrd="0" presId="urn:microsoft.com/office/officeart/2005/8/layout/hierarchy1"/>
    <dgm:cxn modelId="{EC25BE84-1E37-42EB-84A1-41D464715583}" type="presParOf" srcId="{29225991-6FBD-4703-917B-C13A1F97715B}" destId="{A8453201-DF78-4D09-A87D-7F7EF6FF618D}" srcOrd="0" destOrd="0" presId="urn:microsoft.com/office/officeart/2005/8/layout/hierarchy1"/>
    <dgm:cxn modelId="{F0AAF711-B933-4D64-A700-FFE36B3763E1}" type="presParOf" srcId="{A8453201-DF78-4D09-A87D-7F7EF6FF618D}" destId="{FDD63A3B-9D67-4FF6-A0D4-65540C7CC9AD}" srcOrd="0" destOrd="0" presId="urn:microsoft.com/office/officeart/2005/8/layout/hierarchy1"/>
    <dgm:cxn modelId="{E487B9BE-3057-4A1E-BF8B-C579ACCBD745}" type="presParOf" srcId="{A8453201-DF78-4D09-A87D-7F7EF6FF618D}" destId="{A3C3E0D4-2F84-4189-A50E-387D5BFBF0AA}" srcOrd="1" destOrd="0" presId="urn:microsoft.com/office/officeart/2005/8/layout/hierarchy1"/>
    <dgm:cxn modelId="{9D9A60BB-889E-4DEE-B627-094AF26C5DB3}" type="presParOf" srcId="{29225991-6FBD-4703-917B-C13A1F97715B}" destId="{2EEA884A-A1D3-424E-9AC6-DE224124DCCB}" srcOrd="1" destOrd="0" presId="urn:microsoft.com/office/officeart/2005/8/layout/hierarchy1"/>
    <dgm:cxn modelId="{C33E8444-FAB2-4342-A151-3DBF84C0802D}" type="presParOf" srcId="{2EEA884A-A1D3-424E-9AC6-DE224124DCCB}" destId="{94CA8482-A532-4A2B-B6E6-2CDE25AE4B67}" srcOrd="0" destOrd="0" presId="urn:microsoft.com/office/officeart/2005/8/layout/hierarchy1"/>
    <dgm:cxn modelId="{DC03DDC4-E6E5-4B8B-BAB9-4199EE7131C7}" type="presParOf" srcId="{2EEA884A-A1D3-424E-9AC6-DE224124DCCB}" destId="{85ED7F3D-437E-4696-A202-83F9F76B5A70}" srcOrd="1" destOrd="0" presId="urn:microsoft.com/office/officeart/2005/8/layout/hierarchy1"/>
    <dgm:cxn modelId="{BDE74FB3-25BE-4ECB-8154-9FFDFCD6D8A1}" type="presParOf" srcId="{85ED7F3D-437E-4696-A202-83F9F76B5A70}" destId="{A3D17166-22E2-4CDD-904D-7C13D0936E43}" srcOrd="0" destOrd="0" presId="urn:microsoft.com/office/officeart/2005/8/layout/hierarchy1"/>
    <dgm:cxn modelId="{0DA574BD-CCD0-4615-B18D-90A8327431F2}" type="presParOf" srcId="{A3D17166-22E2-4CDD-904D-7C13D0936E43}" destId="{0C206CE1-D516-4CF9-8057-EB901C15D9E6}" srcOrd="0" destOrd="0" presId="urn:microsoft.com/office/officeart/2005/8/layout/hierarchy1"/>
    <dgm:cxn modelId="{596976B1-CC2D-4487-B07C-E3CC6EEEF3A9}" type="presParOf" srcId="{A3D17166-22E2-4CDD-904D-7C13D0936E43}" destId="{7D3FB9A0-BF46-4670-A3E1-170AADE6F2AE}" srcOrd="1" destOrd="0" presId="urn:microsoft.com/office/officeart/2005/8/layout/hierarchy1"/>
    <dgm:cxn modelId="{5927749B-BF11-4A72-9E27-A8EED7ADE6A7}" type="presParOf" srcId="{85ED7F3D-437E-4696-A202-83F9F76B5A70}" destId="{4C297B31-A901-4052-AC16-1D613F8B33C9}" srcOrd="1" destOrd="0" presId="urn:microsoft.com/office/officeart/2005/8/layout/hierarchy1"/>
    <dgm:cxn modelId="{F1806876-F4DC-46CC-AB80-0F157E9D3BBE}" type="presParOf" srcId="{2EEA884A-A1D3-424E-9AC6-DE224124DCCB}" destId="{240B2265-D75A-4E33-945A-F22B192A761E}" srcOrd="2" destOrd="0" presId="urn:microsoft.com/office/officeart/2005/8/layout/hierarchy1"/>
    <dgm:cxn modelId="{83A517EA-BDD6-4908-9C56-5F2488E3F86F}" type="presParOf" srcId="{2EEA884A-A1D3-424E-9AC6-DE224124DCCB}" destId="{0DC00EFB-EC81-4673-99BE-56C6D6E4E406}" srcOrd="3" destOrd="0" presId="urn:microsoft.com/office/officeart/2005/8/layout/hierarchy1"/>
    <dgm:cxn modelId="{0E99D61B-D8E2-43B0-9AB9-429AE5B099A2}" type="presParOf" srcId="{0DC00EFB-EC81-4673-99BE-56C6D6E4E406}" destId="{64A4E64F-4C31-4BDB-87BD-2A875F476D60}" srcOrd="0" destOrd="0" presId="urn:microsoft.com/office/officeart/2005/8/layout/hierarchy1"/>
    <dgm:cxn modelId="{8E69196B-A1D0-423A-A42B-DEB8472A1585}" type="presParOf" srcId="{64A4E64F-4C31-4BDB-87BD-2A875F476D60}" destId="{8989E7D0-566C-4C68-8124-8F8089C764C1}" srcOrd="0" destOrd="0" presId="urn:microsoft.com/office/officeart/2005/8/layout/hierarchy1"/>
    <dgm:cxn modelId="{32462122-85BC-469D-88D8-E2C0FFE5C092}" type="presParOf" srcId="{64A4E64F-4C31-4BDB-87BD-2A875F476D60}" destId="{A417BBEC-89F2-4B21-A801-2B6A1393820A}" srcOrd="1" destOrd="0" presId="urn:microsoft.com/office/officeart/2005/8/layout/hierarchy1"/>
    <dgm:cxn modelId="{DAB8FB94-251B-4877-B7BB-AC32DDAA4905}" type="presParOf" srcId="{0DC00EFB-EC81-4673-99BE-56C6D6E4E406}" destId="{A1707F0E-9C13-4B0C-AC07-C4BBE22A6336}" srcOrd="1" destOrd="0" presId="urn:microsoft.com/office/officeart/2005/8/layout/hierarchy1"/>
    <dgm:cxn modelId="{4F757A5A-38C8-4083-98FE-D24C9C2AB5CE}" type="presParOf" srcId="{A1707F0E-9C13-4B0C-AC07-C4BBE22A6336}" destId="{B9ECB2A0-177A-4953-9791-F36F05E99E9F}" srcOrd="0" destOrd="0" presId="urn:microsoft.com/office/officeart/2005/8/layout/hierarchy1"/>
    <dgm:cxn modelId="{F87C3647-87DE-424D-80A4-477FE85CF27B}" type="presParOf" srcId="{A1707F0E-9C13-4B0C-AC07-C4BBE22A6336}" destId="{405969FF-8864-464D-AB8C-4AA1DBF146C2}" srcOrd="1" destOrd="0" presId="urn:microsoft.com/office/officeart/2005/8/layout/hierarchy1"/>
    <dgm:cxn modelId="{E79AEE0A-5716-4430-9AE6-0F0E00F1B7D3}" type="presParOf" srcId="{405969FF-8864-464D-AB8C-4AA1DBF146C2}" destId="{7665E9C4-092E-4D24-AA49-961C283AF647}" srcOrd="0" destOrd="0" presId="urn:microsoft.com/office/officeart/2005/8/layout/hierarchy1"/>
    <dgm:cxn modelId="{3BC7AFC8-F79B-41D9-823F-E3B4A38F5B6D}" type="presParOf" srcId="{7665E9C4-092E-4D24-AA49-961C283AF647}" destId="{3787CEF1-D5F1-4F58-9174-55E0788895DB}" srcOrd="0" destOrd="0" presId="urn:microsoft.com/office/officeart/2005/8/layout/hierarchy1"/>
    <dgm:cxn modelId="{AAA299EC-B0DD-4523-AF46-1BF0C1E43EE9}" type="presParOf" srcId="{7665E9C4-092E-4D24-AA49-961C283AF647}" destId="{68D37716-5AC5-4D0B-B4BD-71F0D33F9203}" srcOrd="1" destOrd="0" presId="urn:microsoft.com/office/officeart/2005/8/layout/hierarchy1"/>
    <dgm:cxn modelId="{4559DA36-561C-40F3-A7A5-8EB1D3968BF8}" type="presParOf" srcId="{405969FF-8864-464D-AB8C-4AA1DBF146C2}" destId="{2F378F3E-DD29-4F96-9D6A-1F953F412085}" srcOrd="1" destOrd="0" presId="urn:microsoft.com/office/officeart/2005/8/layout/hierarchy1"/>
    <dgm:cxn modelId="{85073BB9-53BA-4B74-8A5E-C838538CA520}" type="presParOf" srcId="{A1707F0E-9C13-4B0C-AC07-C4BBE22A6336}" destId="{3C2FAA15-BF74-4670-BAB6-BEBE09D80A7B}" srcOrd="2" destOrd="0" presId="urn:microsoft.com/office/officeart/2005/8/layout/hierarchy1"/>
    <dgm:cxn modelId="{893C5958-9C88-4658-B14E-2C2B68BCDF57}" type="presParOf" srcId="{A1707F0E-9C13-4B0C-AC07-C4BBE22A6336}" destId="{B98DB2C2-D792-4362-80E5-B3A757B4CA4F}" srcOrd="3" destOrd="0" presId="urn:microsoft.com/office/officeart/2005/8/layout/hierarchy1"/>
    <dgm:cxn modelId="{AA7A92E6-6B89-4BD1-90ED-0A3846102229}" type="presParOf" srcId="{B98DB2C2-D792-4362-80E5-B3A757B4CA4F}" destId="{DF2E926E-6BFD-4D93-9536-8F0561E395AD}" srcOrd="0" destOrd="0" presId="urn:microsoft.com/office/officeart/2005/8/layout/hierarchy1"/>
    <dgm:cxn modelId="{A268C1A5-9F43-441D-ADDC-DA61020BFEE1}" type="presParOf" srcId="{DF2E926E-6BFD-4D93-9536-8F0561E395AD}" destId="{F2CE0B4C-9065-4BE3-8235-69FA28E4578E}" srcOrd="0" destOrd="0" presId="urn:microsoft.com/office/officeart/2005/8/layout/hierarchy1"/>
    <dgm:cxn modelId="{685A16DF-92C3-414F-A5ED-8E6CB699C1EC}" type="presParOf" srcId="{DF2E926E-6BFD-4D93-9536-8F0561E395AD}" destId="{0C863000-BEC9-46ED-BE85-004E16291B0C}" srcOrd="1" destOrd="0" presId="urn:microsoft.com/office/officeart/2005/8/layout/hierarchy1"/>
    <dgm:cxn modelId="{C2F00266-28E5-420E-9253-327E4A872705}" type="presParOf" srcId="{B98DB2C2-D792-4362-80E5-B3A757B4CA4F}" destId="{E965A0FE-1058-465C-A66B-50D6F9C40382}" srcOrd="1" destOrd="0" presId="urn:microsoft.com/office/officeart/2005/8/layout/hierarchy1"/>
    <dgm:cxn modelId="{9590761D-9F57-4988-8AB5-60AE5BA5F8FE}" type="presParOf" srcId="{A1707F0E-9C13-4B0C-AC07-C4BBE22A6336}" destId="{12FE91EA-9F30-477D-89D4-480F40642978}" srcOrd="4" destOrd="0" presId="urn:microsoft.com/office/officeart/2005/8/layout/hierarchy1"/>
    <dgm:cxn modelId="{16BF06F8-5FE8-4A8F-96F7-6F16F99CCE98}" type="presParOf" srcId="{A1707F0E-9C13-4B0C-AC07-C4BBE22A6336}" destId="{15393170-A5BE-4046-82D7-8638FD3B0DFA}" srcOrd="5" destOrd="0" presId="urn:microsoft.com/office/officeart/2005/8/layout/hierarchy1"/>
    <dgm:cxn modelId="{58FAA812-B88B-4E7A-A6F3-33CEF53F9B7A}" type="presParOf" srcId="{15393170-A5BE-4046-82D7-8638FD3B0DFA}" destId="{7B7611F5-0302-4DA1-85EE-3268A0A1E532}" srcOrd="0" destOrd="0" presId="urn:microsoft.com/office/officeart/2005/8/layout/hierarchy1"/>
    <dgm:cxn modelId="{4AB87CA3-EF3E-4061-BF28-A0480FB31883}" type="presParOf" srcId="{7B7611F5-0302-4DA1-85EE-3268A0A1E532}" destId="{ED176C31-C252-4E0B-814C-34D916932BAE}" srcOrd="0" destOrd="0" presId="urn:microsoft.com/office/officeart/2005/8/layout/hierarchy1"/>
    <dgm:cxn modelId="{1F25B586-03E5-4A6E-B4F6-A9ABFC2D153C}" type="presParOf" srcId="{7B7611F5-0302-4DA1-85EE-3268A0A1E532}" destId="{600ACF29-F04D-4B59-A7A5-4B644CEDBE9B}" srcOrd="1" destOrd="0" presId="urn:microsoft.com/office/officeart/2005/8/layout/hierarchy1"/>
    <dgm:cxn modelId="{A99C7254-6B94-4370-B65D-28FD6F52B844}" type="presParOf" srcId="{15393170-A5BE-4046-82D7-8638FD3B0DFA}" destId="{E82D5977-A914-4A4E-A46E-51EC502162BE}" srcOrd="1" destOrd="0" presId="urn:microsoft.com/office/officeart/2005/8/layout/hierarchy1"/>
    <dgm:cxn modelId="{856F6E26-1668-4503-BD39-265371D4A82E}" type="presParOf" srcId="{A1707F0E-9C13-4B0C-AC07-C4BBE22A6336}" destId="{F66D78BD-B07E-4885-AE68-0EC70C1A7C60}" srcOrd="6" destOrd="0" presId="urn:microsoft.com/office/officeart/2005/8/layout/hierarchy1"/>
    <dgm:cxn modelId="{18C06FE6-6952-42A4-9316-D6DF305FF5FA}" type="presParOf" srcId="{A1707F0E-9C13-4B0C-AC07-C4BBE22A6336}" destId="{69750C99-2FEC-4D55-B176-2FA5C8A63763}" srcOrd="7" destOrd="0" presId="urn:microsoft.com/office/officeart/2005/8/layout/hierarchy1"/>
    <dgm:cxn modelId="{3AE25412-7356-42AF-89AD-F7A9B257E0FA}" type="presParOf" srcId="{69750C99-2FEC-4D55-B176-2FA5C8A63763}" destId="{EF9D91DC-F303-4272-B4A8-089F5EF77A56}" srcOrd="0" destOrd="0" presId="urn:microsoft.com/office/officeart/2005/8/layout/hierarchy1"/>
    <dgm:cxn modelId="{1B360178-E958-4536-8EAE-D5C90A1B3E2F}" type="presParOf" srcId="{EF9D91DC-F303-4272-B4A8-089F5EF77A56}" destId="{21DB7CF5-0A04-4850-95FE-56778682688B}" srcOrd="0" destOrd="0" presId="urn:microsoft.com/office/officeart/2005/8/layout/hierarchy1"/>
    <dgm:cxn modelId="{AFE120A7-1DFA-4963-8C93-04906897FD44}" type="presParOf" srcId="{EF9D91DC-F303-4272-B4A8-089F5EF77A56}" destId="{3E0C5BC4-1A05-4F6F-AD99-71EB31916F9D}" srcOrd="1" destOrd="0" presId="urn:microsoft.com/office/officeart/2005/8/layout/hierarchy1"/>
    <dgm:cxn modelId="{9ECF1FFC-2168-4422-BA7D-1E5D8571A44E}" type="presParOf" srcId="{69750C99-2FEC-4D55-B176-2FA5C8A63763}" destId="{A56229CB-1010-4186-8CCD-8D5B3C86C20C}" srcOrd="1" destOrd="0" presId="urn:microsoft.com/office/officeart/2005/8/layout/hierarchy1"/>
    <dgm:cxn modelId="{9D41CFB9-D929-4ABD-A28A-CA73967B92C3}" type="presParOf" srcId="{A1707F0E-9C13-4B0C-AC07-C4BBE22A6336}" destId="{FAAE8DE1-04BA-4259-A768-0A806E6960AD}" srcOrd="8" destOrd="0" presId="urn:microsoft.com/office/officeart/2005/8/layout/hierarchy1"/>
    <dgm:cxn modelId="{D14EAC87-6262-48C4-9843-98715C5D390B}" type="presParOf" srcId="{A1707F0E-9C13-4B0C-AC07-C4BBE22A6336}" destId="{FD1FEBA7-23AC-49D9-A2C1-C2FC2E9F3458}" srcOrd="9" destOrd="0" presId="urn:microsoft.com/office/officeart/2005/8/layout/hierarchy1"/>
    <dgm:cxn modelId="{A42C2592-D1A4-40C2-A167-88A05953563A}" type="presParOf" srcId="{FD1FEBA7-23AC-49D9-A2C1-C2FC2E9F3458}" destId="{47DF1FCB-F612-44F1-A4F2-95AB7D0F0F44}" srcOrd="0" destOrd="0" presId="urn:microsoft.com/office/officeart/2005/8/layout/hierarchy1"/>
    <dgm:cxn modelId="{D7536F9A-C6A6-4462-A5A3-A3E64446F7BB}" type="presParOf" srcId="{47DF1FCB-F612-44F1-A4F2-95AB7D0F0F44}" destId="{C49DD929-3C66-49CC-9FF8-947F8234821D}" srcOrd="0" destOrd="0" presId="urn:microsoft.com/office/officeart/2005/8/layout/hierarchy1"/>
    <dgm:cxn modelId="{5CF16CC6-0440-467B-B919-194C8136DF05}" type="presParOf" srcId="{47DF1FCB-F612-44F1-A4F2-95AB7D0F0F44}" destId="{CAFC9A63-A920-41AF-B057-C841B2FBB417}" srcOrd="1" destOrd="0" presId="urn:microsoft.com/office/officeart/2005/8/layout/hierarchy1"/>
    <dgm:cxn modelId="{2575A0DC-450A-486B-B009-2045450F3B9A}" type="presParOf" srcId="{FD1FEBA7-23AC-49D9-A2C1-C2FC2E9F3458}" destId="{0B53347D-D66C-446A-AA15-623B4773CA5C}" srcOrd="1" destOrd="0" presId="urn:microsoft.com/office/officeart/2005/8/layout/hierarchy1"/>
    <dgm:cxn modelId="{06E99496-652B-4B37-BCDF-33B1B92D7F1E}" type="presParOf" srcId="{2EEA884A-A1D3-424E-9AC6-DE224124DCCB}" destId="{93A3ABC4-326A-441F-97F2-D9093DD00BA7}" srcOrd="4" destOrd="0" presId="urn:microsoft.com/office/officeart/2005/8/layout/hierarchy1"/>
    <dgm:cxn modelId="{07D610BE-9A25-4CDF-8975-A6A3818AB50D}" type="presParOf" srcId="{2EEA884A-A1D3-424E-9AC6-DE224124DCCB}" destId="{B6722A51-D541-44FE-83A3-51D1522772D7}" srcOrd="5" destOrd="0" presId="urn:microsoft.com/office/officeart/2005/8/layout/hierarchy1"/>
    <dgm:cxn modelId="{CEB136B6-8873-4328-8C50-C51F29F87B02}" type="presParOf" srcId="{B6722A51-D541-44FE-83A3-51D1522772D7}" destId="{F213A04D-79F9-4364-A21D-65F0DCA26B0D}" srcOrd="0" destOrd="0" presId="urn:microsoft.com/office/officeart/2005/8/layout/hierarchy1"/>
    <dgm:cxn modelId="{85E93A7D-F3C3-4F33-B22E-72E6AC152E84}" type="presParOf" srcId="{F213A04D-79F9-4364-A21D-65F0DCA26B0D}" destId="{39C6E666-7198-48B4-9BDA-543FA91ED91A}" srcOrd="0" destOrd="0" presId="urn:microsoft.com/office/officeart/2005/8/layout/hierarchy1"/>
    <dgm:cxn modelId="{D36B5C53-615C-4B14-BDD5-1D129F583FF7}" type="presParOf" srcId="{F213A04D-79F9-4364-A21D-65F0DCA26B0D}" destId="{C3F76958-BB97-4724-A442-877DFD216066}" srcOrd="1" destOrd="0" presId="urn:microsoft.com/office/officeart/2005/8/layout/hierarchy1"/>
    <dgm:cxn modelId="{88AC5BB9-B982-494F-BC09-B3A068FA2B6F}" type="presParOf" srcId="{B6722A51-D541-44FE-83A3-51D1522772D7}" destId="{5AD73411-930B-4BEA-8CA0-8685C8FD0924}" srcOrd="1" destOrd="0" presId="urn:microsoft.com/office/officeart/2005/8/layout/hierarchy1"/>
    <dgm:cxn modelId="{A3049AB7-32DB-4D5E-8DA9-84B6B43C83F7}" type="presParOf" srcId="{5AD73411-930B-4BEA-8CA0-8685C8FD0924}" destId="{2451D08A-E89D-4BF3-88C8-7B81C00BAE9C}" srcOrd="0" destOrd="0" presId="urn:microsoft.com/office/officeart/2005/8/layout/hierarchy1"/>
    <dgm:cxn modelId="{7F3F25DF-A40D-4482-8E21-6C2297CC0A43}" type="presParOf" srcId="{5AD73411-930B-4BEA-8CA0-8685C8FD0924}" destId="{92AE65F9-B995-44FD-8D8B-CB5D8253634E}" srcOrd="1" destOrd="0" presId="urn:microsoft.com/office/officeart/2005/8/layout/hierarchy1"/>
    <dgm:cxn modelId="{81EF8FB0-046E-442D-ACCA-C438DE1D3322}" type="presParOf" srcId="{92AE65F9-B995-44FD-8D8B-CB5D8253634E}" destId="{17BB4F77-D290-49C1-9E14-323ADF9FBB89}" srcOrd="0" destOrd="0" presId="urn:microsoft.com/office/officeart/2005/8/layout/hierarchy1"/>
    <dgm:cxn modelId="{6F77C87F-174E-42E8-9A9E-6DDB7DC1A013}" type="presParOf" srcId="{17BB4F77-D290-49C1-9E14-323ADF9FBB89}" destId="{278FF8CE-8F77-42B1-B355-4F2902D6EEE6}" srcOrd="0" destOrd="0" presId="urn:microsoft.com/office/officeart/2005/8/layout/hierarchy1"/>
    <dgm:cxn modelId="{1B2898A5-7655-4490-8D40-541F01E115A7}" type="presParOf" srcId="{17BB4F77-D290-49C1-9E14-323ADF9FBB89}" destId="{1A32F185-AD7F-4023-9DDD-E658C53540A2}" srcOrd="1" destOrd="0" presId="urn:microsoft.com/office/officeart/2005/8/layout/hierarchy1"/>
    <dgm:cxn modelId="{B25508E6-AEA1-40BD-B8A5-0BF4B406DE11}" type="presParOf" srcId="{92AE65F9-B995-44FD-8D8B-CB5D8253634E}" destId="{FC0CD329-656D-4327-9912-C6FDECB35FD5}" srcOrd="1" destOrd="0" presId="urn:microsoft.com/office/officeart/2005/8/layout/hierarchy1"/>
    <dgm:cxn modelId="{41965234-1357-4E26-8612-D9AFF722392C}" type="presParOf" srcId="{5AD73411-930B-4BEA-8CA0-8685C8FD0924}" destId="{48918705-8AC3-44FF-A07A-E3B62BC2C4D3}" srcOrd="2" destOrd="0" presId="urn:microsoft.com/office/officeart/2005/8/layout/hierarchy1"/>
    <dgm:cxn modelId="{822AE406-B038-4EA9-9B82-386B7808948D}" type="presParOf" srcId="{5AD73411-930B-4BEA-8CA0-8685C8FD0924}" destId="{14EE8BB8-3919-40E9-9E0A-ABEF32CF8ED7}" srcOrd="3" destOrd="0" presId="urn:microsoft.com/office/officeart/2005/8/layout/hierarchy1"/>
    <dgm:cxn modelId="{55D1E1C2-5BF7-44ED-8F00-58ECA1414683}" type="presParOf" srcId="{14EE8BB8-3919-40E9-9E0A-ABEF32CF8ED7}" destId="{70FB91DE-ECE4-40FF-AF19-28A9CE112FA3}" srcOrd="0" destOrd="0" presId="urn:microsoft.com/office/officeart/2005/8/layout/hierarchy1"/>
    <dgm:cxn modelId="{0F44D158-0327-4A48-9764-0C22871EE1C0}" type="presParOf" srcId="{70FB91DE-ECE4-40FF-AF19-28A9CE112FA3}" destId="{BD04918C-3ADF-411F-BD13-C5A0F78B43EB}" srcOrd="0" destOrd="0" presId="urn:microsoft.com/office/officeart/2005/8/layout/hierarchy1"/>
    <dgm:cxn modelId="{C3278732-E120-464C-8764-D72037DB5712}" type="presParOf" srcId="{70FB91DE-ECE4-40FF-AF19-28A9CE112FA3}" destId="{A9BFC046-E3A9-4AB6-B354-CFA91F72CC23}" srcOrd="1" destOrd="0" presId="urn:microsoft.com/office/officeart/2005/8/layout/hierarchy1"/>
    <dgm:cxn modelId="{4F351211-EF9B-42C2-8F1B-62D2D47CC7CF}" type="presParOf" srcId="{14EE8BB8-3919-40E9-9E0A-ABEF32CF8ED7}" destId="{BC72915F-2598-4276-99F2-1EF275B38B93}" srcOrd="1" destOrd="0" presId="urn:microsoft.com/office/officeart/2005/8/layout/hierarchy1"/>
    <dgm:cxn modelId="{855A32D1-5044-4260-AF48-BF4BB9A4D1B3}" type="presParOf" srcId="{5AD73411-930B-4BEA-8CA0-8685C8FD0924}" destId="{7A304885-D85D-4D1B-A215-DCB6D12B8D3F}" srcOrd="4" destOrd="0" presId="urn:microsoft.com/office/officeart/2005/8/layout/hierarchy1"/>
    <dgm:cxn modelId="{94AB84CC-74D7-4FD7-BACB-2871531F04DA}" type="presParOf" srcId="{5AD73411-930B-4BEA-8CA0-8685C8FD0924}" destId="{BECDD19F-B5C2-426B-A2CF-AEEBB6A7BE21}" srcOrd="5" destOrd="0" presId="urn:microsoft.com/office/officeart/2005/8/layout/hierarchy1"/>
    <dgm:cxn modelId="{A9EA994B-1783-42A2-B14F-EA2B2D069F3A}" type="presParOf" srcId="{BECDD19F-B5C2-426B-A2CF-AEEBB6A7BE21}" destId="{1573730D-FC48-48FA-A397-52F997C9A33A}" srcOrd="0" destOrd="0" presId="urn:microsoft.com/office/officeart/2005/8/layout/hierarchy1"/>
    <dgm:cxn modelId="{5F89C590-0E6E-4B28-A6A1-DD9F92CDF4FD}" type="presParOf" srcId="{1573730D-FC48-48FA-A397-52F997C9A33A}" destId="{381A5717-264F-47DC-8BA1-943839EFA971}" srcOrd="0" destOrd="0" presId="urn:microsoft.com/office/officeart/2005/8/layout/hierarchy1"/>
    <dgm:cxn modelId="{52B30926-3A4C-47B8-AA23-FDBE4EE4EEE8}" type="presParOf" srcId="{1573730D-FC48-48FA-A397-52F997C9A33A}" destId="{7EB15F7A-7C6A-416E-835D-021ED0FF1F95}" srcOrd="1" destOrd="0" presId="urn:microsoft.com/office/officeart/2005/8/layout/hierarchy1"/>
    <dgm:cxn modelId="{D8BE35B2-3417-4902-847E-8D1F78B57431}" type="presParOf" srcId="{BECDD19F-B5C2-426B-A2CF-AEEBB6A7BE21}" destId="{BD5EA21C-05D5-4663-AAB2-34BBAF0FA8FD}" srcOrd="1" destOrd="0" presId="urn:microsoft.com/office/officeart/2005/8/layout/hierarchy1"/>
  </dgm:cxnLst>
  <dgm:bg/>
  <dgm:whole/>
  <dgm:extLst>
    <a:ext uri="http://schemas.microsoft.com/office/drawing/2008/diagram">
      <dsp:dataModelExt xmlns:dsp="http://schemas.microsoft.com/office/drawing/2008/diagram" relId="rId5"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Tree>
</dsp:drawing>
</file>

<file path=xl/diagrams/layout1.xml><?xml version="1.0" encoding="utf-8"?>
<dgm:layoutDef xmlns:dgm="http://schemas.openxmlformats.org/drawingml/2006/diagram" xmlns:a="http://schemas.openxmlformats.org/drawingml/2006/main" uniqueId="urn:microsoft.com/office/officeart/2005/8/layout/hierarchy1">
  <dgm:title val=""/>
  <dgm:desc val=""/>
  <dgm:catLst>
    <dgm:cat type="hierarchy" pri="2000"/>
  </dgm:catLst>
  <dgm:sampData>
    <dgm:dataModel>
      <dgm:ptLst>
        <dgm:pt modelId="0" type="doc"/>
        <dgm:pt modelId="1">
          <dgm:prSet phldr="1"/>
        </dgm:pt>
        <dgm:pt modelId="2">
          <dgm:prSet phldr="1"/>
        </dgm:pt>
        <dgm:pt modelId="21">
          <dgm:prSet phldr="1"/>
        </dgm:pt>
        <dgm:pt modelId="22">
          <dgm:prSet phldr="1"/>
        </dgm:pt>
        <dgm:pt modelId="3">
          <dgm:prSet phldr="1"/>
        </dgm:pt>
        <dgm:pt modelId="31">
          <dgm:prSet phldr="1"/>
        </dgm:pt>
      </dgm:ptLst>
      <dgm:cxnLst>
        <dgm:cxn modelId="4" srcId="0" destId="1" srcOrd="0" destOrd="0"/>
        <dgm:cxn modelId="5" srcId="1" destId="2" srcOrd="0" destOrd="0"/>
        <dgm:cxn modelId="6" srcId="1" destId="3" srcOrd="1" destOrd="0"/>
        <dgm:cxn modelId="23" srcId="2" destId="21" srcOrd="0" destOrd="0"/>
        <dgm:cxn modelId="24" srcId="2" destId="22" srcOrd="1" destOrd="0"/>
        <dgm:cxn modelId="33" srcId="3" destId="31" srcOrd="0" destOrd="0"/>
      </dgm:cxnLst>
      <dgm:bg/>
      <dgm:whole/>
    </dgm:dataModel>
  </dgm:sampData>
  <dgm:styleData>
    <dgm:dataModel>
      <dgm:ptLst>
        <dgm:pt modelId="0" type="doc"/>
        <dgm:pt modelId="1"/>
        <dgm:pt modelId="11"/>
        <dgm:pt modelId="12"/>
      </dgm:ptLst>
      <dgm:cxnLst>
        <dgm:cxn modelId="2" srcId="0" destId="1" srcOrd="0" destOrd="0"/>
        <dgm:cxn modelId="13" srcId="1" destId="11" srcOrd="0" destOrd="0"/>
        <dgm:cxn modelId="14" srcId="1" destId="12" srcOrd="1" destOrd="0"/>
      </dgm:cxnLst>
      <dgm:bg/>
      <dgm:whole/>
    </dgm:dataModel>
  </dgm:styleData>
  <dgm:clrData>
    <dgm:dataModel>
      <dgm:ptLst>
        <dgm:pt modelId="0" type="doc"/>
        <dgm:pt modelId="1"/>
        <dgm:pt modelId="2"/>
        <dgm:pt modelId="21"/>
        <dgm:pt modelId="211"/>
        <dgm:pt modelId="3"/>
        <dgm:pt modelId="31"/>
        <dgm:pt modelId="311"/>
      </dgm:ptLst>
      <dgm:cxnLst>
        <dgm:cxn modelId="4" srcId="0" destId="1" srcOrd="0" destOrd="0"/>
        <dgm:cxn modelId="5" srcId="1" destId="2" srcOrd="0" destOrd="0"/>
        <dgm:cxn modelId="6" srcId="1" destId="3" srcOrd="1" destOrd="0"/>
        <dgm:cxn modelId="23" srcId="2" destId="21" srcOrd="0" destOrd="0"/>
        <dgm:cxn modelId="24" srcId="21" destId="211" srcOrd="0" destOrd="0"/>
        <dgm:cxn modelId="33" srcId="3" destId="31" srcOrd="0" destOrd="0"/>
        <dgm:cxn modelId="34" srcId="31" destId="311" srcOrd="0" destOrd="0"/>
      </dgm:cxnLst>
      <dgm:bg/>
      <dgm:whole/>
    </dgm:dataModel>
  </dgm:clrData>
  <dgm:layoutNode name="hierChild1">
    <dgm:varLst>
      <dgm:chPref val="1"/>
      <dgm:dir/>
      <dgm:animOne val="branch"/>
      <dgm:animLvl val="lvl"/>
      <dgm:resizeHandles/>
    </dgm:varLst>
    <dgm:choose name="Name0">
      <dgm:if name="Name1" func="var" arg="dir" op="equ" val="norm">
        <dgm:alg type="hierChild">
          <dgm:param type="linDir" val="fromL"/>
        </dgm:alg>
      </dgm:if>
      <dgm:else name="Name2">
        <dgm:alg type="hierChild">
          <dgm:param type="linDir" val="fromR"/>
        </dgm:alg>
      </dgm:else>
    </dgm:choose>
    <dgm:shape xmlns:r="http://schemas.openxmlformats.org/officeDocument/2006/relationships" r:blip="">
      <dgm:adjLst/>
    </dgm:shape>
    <dgm:presOf/>
    <dgm:constrLst>
      <dgm:constr type="primFontSz" for="des" ptType="node" op="equ" val="65"/>
      <dgm:constr type="w" for="des" forName="composite" refType="w"/>
      <dgm:constr type="h" for="des" forName="composite" refType="w" refFor="des" refForName="composite" fact="0.667"/>
      <dgm:constr type="w" for="des" forName="composite2" refType="w" refFor="des" refForName="composite"/>
      <dgm:constr type="h" for="des" forName="composite2" refType="h" refFor="des" refForName="composite"/>
      <dgm:constr type="w" for="des" forName="composite3" refType="w" refFor="des" refForName="composite"/>
      <dgm:constr type="h" for="des" forName="composite3" refType="h" refFor="des" refForName="composite"/>
      <dgm:constr type="w" for="des" forName="composite4" refType="w" refFor="des" refForName="composite"/>
      <dgm:constr type="h" for="des" forName="composite4" refType="h" refFor="des" refForName="composite"/>
      <dgm:constr type="w" for="des" forName="composite5" refType="w" refFor="des" refForName="composite"/>
      <dgm:constr type="h" for="des" forName="composite5" refType="h" refFor="des" refForName="composite"/>
      <dgm:constr type="sibSp" refType="w" refFor="des" refForName="composite" fact="0.1"/>
      <dgm:constr type="sibSp" for="des" forName="hierChild2" refType="sibSp"/>
      <dgm:constr type="sibSp" for="des" forName="hierChild3" refType="sibSp"/>
      <dgm:constr type="sibSp" for="des" forName="hierChild4" refType="sibSp"/>
      <dgm:constr type="sibSp" for="des" forName="hierChild5" refType="sibSp"/>
      <dgm:constr type="sibSp" for="des" forName="hierChild6" refType="sibSp"/>
      <dgm:constr type="sp" for="des" forName="hierRoot1" refType="h" refFor="des" refForName="composite" fact="0.25"/>
      <dgm:constr type="sp" for="des" forName="hierRoot2" refType="sp" refFor="des" refForName="hierRoot1"/>
      <dgm:constr type="sp" for="des" forName="hierRoot3" refType="sp" refFor="des" refForName="hierRoot1"/>
      <dgm:constr type="sp" for="des" forName="hierRoot4" refType="sp" refFor="des" refForName="hierRoot1"/>
      <dgm:constr type="sp" for="des" forName="hierRoot5" refType="sp" refFor="des" refForName="hierRoot1"/>
    </dgm:constrLst>
    <dgm:ruleLst/>
    <dgm:forEach name="Name3" axis="ch">
      <dgm:forEach name="Name4" axis="self" ptType="node">
        <dgm:layoutNode name="hierRoot1">
          <dgm:alg type="hierRoot"/>
          <dgm:shape xmlns:r="http://schemas.openxmlformats.org/officeDocument/2006/relationships" r:blip="">
            <dgm:adjLst/>
          </dgm:shape>
          <dgm:presOf/>
          <dgm:constrLst>
            <dgm:constr type="bendDist" for="des" ptType="parTrans" refType="sp" fact="0.5"/>
          </dgm:constrLst>
          <dgm:ruleLst/>
          <dgm:layoutNode name="composite">
            <dgm:alg type="composite"/>
            <dgm:shape xmlns:r="http://schemas.openxmlformats.org/officeDocument/2006/relationships" r:blip="">
              <dgm:adjLst/>
            </dgm:shape>
            <dgm:presOf/>
            <dgm:constrLst>
              <dgm:constr type="w" for="ch" forName="background" refType="w" fact="0.9"/>
              <dgm:constr type="h" for="ch" forName="background" refType="w" refFor="ch" refForName="background" fact="0.635"/>
              <dgm:constr type="t" for="ch" forName="background"/>
              <dgm:constr type="l" for="ch" forName="background"/>
              <dgm:constr type="w" for="ch" forName="text" refType="w" fact="0.9"/>
              <dgm:constr type="h" for="ch" forName="text" refType="w" refFor="ch" refForName="text" fact="0.635"/>
              <dgm:constr type="t" for="ch" forName="text" refType="w" fact="0.095"/>
              <dgm:constr type="l" for="ch" forName="text" refType="w" fact="0.1"/>
            </dgm:constrLst>
            <dgm:ruleLst/>
            <dgm:layoutNode name="background" styleLbl="node0" moveWith="text">
              <dgm:alg type="sp"/>
              <dgm:shape xmlns:r="http://schemas.openxmlformats.org/officeDocument/2006/relationships" type="roundRect" r:blip="">
                <dgm:adjLst>
                  <dgm:adj idx="1" val="0.1"/>
                </dgm:adjLst>
              </dgm:shape>
              <dgm:presOf/>
              <dgm:constrLst/>
              <dgm:ruleLst/>
            </dgm:layoutNode>
            <dgm:layoutNode name="text" styleLbl="fgAcc0">
              <dgm:varLst>
                <dgm:chPref val="3"/>
              </dgm:varLst>
              <dgm:alg type="tx"/>
              <dgm:shape xmlns:r="http://schemas.openxmlformats.org/officeDocument/2006/relationships" type="roundRect" r:blip="">
                <dgm:adjLst>
                  <dgm:adj idx="1" val="0.1"/>
                </dgm:adjLst>
              </dgm:shape>
              <dgm:presOf axis="self"/>
              <dgm:constrLst>
                <dgm:constr type="tMarg" refType="primFontSz" fact="0.3"/>
                <dgm:constr type="bMarg" refType="primFontSz" fact="0.3"/>
                <dgm:constr type="lMarg" refType="primFontSz" fact="0.3"/>
                <dgm:constr type="rMarg" refType="primFontSz" fact="0.3"/>
              </dgm:constrLst>
              <dgm:ruleLst>
                <dgm:rule type="primFontSz" val="5" fact="NaN" max="NaN"/>
              </dgm:ruleLst>
            </dgm:layoutNode>
          </dgm:layoutNode>
          <dgm:layoutNode name="hierChild2">
            <dgm:choose name="Name5">
              <dgm:if name="Name6" func="var" arg="dir" op="equ" val="norm">
                <dgm:alg type="hierChild">
                  <dgm:param type="linDir" val="fromL"/>
                </dgm:alg>
              </dgm:if>
              <dgm:else name="Name7">
                <dgm:alg type="hierChild">
                  <dgm:param type="linDir" val="fromR"/>
                </dgm:alg>
              </dgm:else>
            </dgm:choose>
            <dgm:shape xmlns:r="http://schemas.openxmlformats.org/officeDocument/2006/relationships" r:blip="">
              <dgm:adjLst/>
            </dgm:shape>
            <dgm:presOf/>
            <dgm:constrLst/>
            <dgm:ruleLst/>
            <dgm:forEach name="Name8" axis="ch">
              <dgm:forEach name="Name9" axis="self" ptType="parTrans" cnt="1">
                <dgm:layoutNode name="Name10">
                  <dgm:alg type="conn">
                    <dgm:param type="dim" val="1D"/>
                    <dgm:param type="endSty" val="noArr"/>
                    <dgm:param type="connRout" val="bend"/>
                    <dgm:param type="bendPt" val="end"/>
                    <dgm:param type="begPts" val="bCtr"/>
                    <dgm:param type="endPts" val="tCtr"/>
                    <dgm:param type="srcNode" val="background"/>
                    <dgm:param type="dstNode" val="background2"/>
                  </dgm:alg>
                  <dgm:shape xmlns:r="http://schemas.openxmlformats.org/officeDocument/2006/relationships" type="conn" r:blip="" zOrderOff="-999">
                    <dgm:adjLst/>
                  </dgm:shape>
                  <dgm:presOf axis="self"/>
                  <dgm:constrLst>
                    <dgm:constr type="begPad"/>
                    <dgm:constr type="endPad"/>
                  </dgm:constrLst>
                  <dgm:ruleLst/>
                </dgm:layoutNode>
              </dgm:forEach>
              <dgm:forEach name="Name11" axis="self" ptType="node">
                <dgm:layoutNode name="hierRoot2">
                  <dgm:alg type="hierRoot"/>
                  <dgm:shape xmlns:r="http://schemas.openxmlformats.org/officeDocument/2006/relationships" r:blip="">
                    <dgm:adjLst/>
                  </dgm:shape>
                  <dgm:presOf/>
                  <dgm:constrLst>
                    <dgm:constr type="bendDist" for="des" ptType="parTrans" refType="sp" fact="0.5"/>
                  </dgm:constrLst>
                  <dgm:ruleLst/>
                  <dgm:layoutNode name="composite2">
                    <dgm:alg type="composite"/>
                    <dgm:shape xmlns:r="http://schemas.openxmlformats.org/officeDocument/2006/relationships" r:blip="">
                      <dgm:adjLst/>
                    </dgm:shape>
                    <dgm:presOf/>
                    <dgm:constrLst>
                      <dgm:constr type="w" for="ch" forName="background2" refType="w" fact="0.9"/>
                      <dgm:constr type="h" for="ch" forName="background2" refType="w" refFor="ch" refForName="background2" fact="0.635"/>
                      <dgm:constr type="t" for="ch" forName="background2"/>
                      <dgm:constr type="l" for="ch" forName="background2"/>
                      <dgm:constr type="w" for="ch" forName="text2" refType="w" fact="0.9"/>
                      <dgm:constr type="h" for="ch" forName="text2" refType="w" refFor="ch" refForName="text2" fact="0.635"/>
                      <dgm:constr type="t" for="ch" forName="text2" refType="w" fact="0.095"/>
                      <dgm:constr type="l" for="ch" forName="text2" refType="w" fact="0.1"/>
                    </dgm:constrLst>
                    <dgm:ruleLst/>
                    <dgm:layoutNode name="background2" moveWith="text2">
                      <dgm:alg type="sp"/>
                      <dgm:shape xmlns:r="http://schemas.openxmlformats.org/officeDocument/2006/relationships" type="roundRect" r:blip="">
                        <dgm:adjLst>
                          <dgm:adj idx="1" val="0.1"/>
                        </dgm:adjLst>
                      </dgm:shape>
                      <dgm:presOf/>
                      <dgm:constrLst/>
                      <dgm:ruleLst/>
                    </dgm:layoutNode>
                    <dgm:layoutNode name="text2" styleLbl="fgAcc2">
                      <dgm:varLst>
                        <dgm:chPref val="3"/>
                      </dgm:varLst>
                      <dgm:alg type="tx"/>
                      <dgm:shape xmlns:r="http://schemas.openxmlformats.org/officeDocument/2006/relationships" type="roundRect" r:blip="">
                        <dgm:adjLst>
                          <dgm:adj idx="1" val="0.1"/>
                        </dgm:adjLst>
                      </dgm:shape>
                      <dgm:presOf axis="self"/>
                      <dgm:constrLst>
                        <dgm:constr type="tMarg" refType="primFontSz" fact="0.3"/>
                        <dgm:constr type="bMarg" refType="primFontSz" fact="0.3"/>
                        <dgm:constr type="lMarg" refType="primFontSz" fact="0.3"/>
                        <dgm:constr type="rMarg" refType="primFontSz" fact="0.3"/>
                      </dgm:constrLst>
                      <dgm:ruleLst>
                        <dgm:rule type="primFontSz" val="5" fact="NaN" max="NaN"/>
                      </dgm:ruleLst>
                    </dgm:layoutNode>
                  </dgm:layoutNode>
                  <dgm:layoutNode name="hierChild3">
                    <dgm:choose name="Name12">
                      <dgm:if name="Name13" func="var" arg="dir" op="equ" val="norm">
                        <dgm:alg type="hierChild">
                          <dgm:param type="linDir" val="fromL"/>
                        </dgm:alg>
                      </dgm:if>
                      <dgm:else name="Name14">
                        <dgm:alg type="hierChild">
                          <dgm:param type="linDir" val="fromR"/>
                        </dgm:alg>
                      </dgm:else>
                    </dgm:choose>
                    <dgm:shape xmlns:r="http://schemas.openxmlformats.org/officeDocument/2006/relationships" r:blip="">
                      <dgm:adjLst/>
                    </dgm:shape>
                    <dgm:presOf/>
                    <dgm:constrLst/>
                    <dgm:ruleLst/>
                    <dgm:forEach name="Name15" axis="ch">
                      <dgm:forEach name="Name16" axis="self" ptType="parTrans" cnt="1">
                        <dgm:layoutNode name="Name17">
                          <dgm:alg type="conn">
                            <dgm:param type="dim" val="1D"/>
                            <dgm:param type="endSty" val="noArr"/>
                            <dgm:param type="connRout" val="bend"/>
                            <dgm:param type="bendPt" val="end"/>
                            <dgm:param type="begPts" val="bCtr"/>
                            <dgm:param type="endPts" val="tCtr"/>
                            <dgm:param type="srcNode" val="background2"/>
                            <dgm:param type="dstNode" val="background3"/>
                          </dgm:alg>
                          <dgm:shape xmlns:r="http://schemas.openxmlformats.org/officeDocument/2006/relationships" type="conn" r:blip="" zOrderOff="-999">
                            <dgm:adjLst/>
                          </dgm:shape>
                          <dgm:presOf axis="self"/>
                          <dgm:constrLst>
                            <dgm:constr type="begPad"/>
                            <dgm:constr type="endPad"/>
                          </dgm:constrLst>
                          <dgm:ruleLst/>
                        </dgm:layoutNode>
                      </dgm:forEach>
                      <dgm:forEach name="Name18" axis="self" ptType="node">
                        <dgm:layoutNode name="hierRoot3">
                          <dgm:alg type="hierRoot"/>
                          <dgm:shape xmlns:r="http://schemas.openxmlformats.org/officeDocument/2006/relationships" r:blip="">
                            <dgm:adjLst/>
                          </dgm:shape>
                          <dgm:presOf/>
                          <dgm:constrLst>
                            <dgm:constr type="bendDist" for="des" ptType="parTrans" refType="sp" fact="0.5"/>
                          </dgm:constrLst>
                          <dgm:ruleLst/>
                          <dgm:layoutNode name="composite3">
                            <dgm:alg type="composite"/>
                            <dgm:shape xmlns:r="http://schemas.openxmlformats.org/officeDocument/2006/relationships" r:blip="">
                              <dgm:adjLst/>
                            </dgm:shape>
                            <dgm:presOf/>
                            <dgm:constrLst>
                              <dgm:constr type="w" for="ch" forName="background3" refType="w" fact="0.9"/>
                              <dgm:constr type="h" for="ch" forName="background3" refType="w" refFor="ch" refForName="background3" fact="0.635"/>
                              <dgm:constr type="t" for="ch" forName="background3"/>
                              <dgm:constr type="l" for="ch" forName="background3"/>
                              <dgm:constr type="w" for="ch" forName="text3" refType="w" fact="0.9"/>
                              <dgm:constr type="h" for="ch" forName="text3" refType="w" refFor="ch" refForName="text3" fact="0.635"/>
                              <dgm:constr type="t" for="ch" forName="text3" refType="w" fact="0.095"/>
                              <dgm:constr type="l" for="ch" forName="text3" refType="w" fact="0.1"/>
                            </dgm:constrLst>
                            <dgm:ruleLst/>
                            <dgm:layoutNode name="background3" moveWith="text3">
                              <dgm:alg type="sp"/>
                              <dgm:shape xmlns:r="http://schemas.openxmlformats.org/officeDocument/2006/relationships" type="roundRect" r:blip="">
                                <dgm:adjLst>
                                  <dgm:adj idx="1" val="0.1"/>
                                </dgm:adjLst>
                              </dgm:shape>
                              <dgm:presOf/>
                              <dgm:constrLst/>
                              <dgm:ruleLst/>
                            </dgm:layoutNode>
                            <dgm:layoutNode name="text3" styleLbl="fgAcc3">
                              <dgm:varLst>
                                <dgm:chPref val="3"/>
                              </dgm:varLst>
                              <dgm:alg type="tx"/>
                              <dgm:shape xmlns:r="http://schemas.openxmlformats.org/officeDocument/2006/relationships" type="roundRect" r:blip="">
                                <dgm:adjLst>
                                  <dgm:adj idx="1" val="0.1"/>
                                </dgm:adjLst>
                              </dgm:shape>
                              <dgm:presOf axis="self"/>
                              <dgm:constrLst>
                                <dgm:constr type="tMarg" refType="primFontSz" fact="0.3"/>
                                <dgm:constr type="bMarg" refType="primFontSz" fact="0.3"/>
                                <dgm:constr type="lMarg" refType="primFontSz" fact="0.3"/>
                                <dgm:constr type="rMarg" refType="primFontSz" fact="0.3"/>
                              </dgm:constrLst>
                              <dgm:ruleLst>
                                <dgm:rule type="primFontSz" val="5" fact="NaN" max="NaN"/>
                              </dgm:ruleLst>
                            </dgm:layoutNode>
                          </dgm:layoutNode>
                          <dgm:layoutNode name="hierChild4">
                            <dgm:choose name="Name19">
                              <dgm:if name="Name20" func="var" arg="dir" op="equ" val="norm">
                                <dgm:alg type="hierChild">
                                  <dgm:param type="linDir" val="fromL"/>
                                </dgm:alg>
                              </dgm:if>
                              <dgm:else name="Name21">
                                <dgm:alg type="hierChild">
                                  <dgm:param type="linDir" val="fromR"/>
                                </dgm:alg>
                              </dgm:else>
                            </dgm:choose>
                            <dgm:shape xmlns:r="http://schemas.openxmlformats.org/officeDocument/2006/relationships" r:blip="">
                              <dgm:adjLst/>
                            </dgm:shape>
                            <dgm:presOf/>
                            <dgm:constrLst/>
                            <dgm:ruleLst/>
                            <dgm:forEach name="repeat" axis="ch">
                              <dgm:forEach name="Name22" axis="self" ptType="parTrans" cnt="1">
                                <dgm:layoutNode name="Name23">
                                  <dgm:choose name="Name24">
                                    <dgm:if name="Name25" axis="self" func="depth" op="lte" val="4">
                                      <dgm:alg type="conn">
                                        <dgm:param type="dim" val="1D"/>
                                        <dgm:param type="endSty" val="noArr"/>
                                        <dgm:param type="connRout" val="bend"/>
                                        <dgm:param type="bendPt" val="end"/>
                                        <dgm:param type="begPts" val="bCtr"/>
                                        <dgm:param type="endPts" val="tCtr"/>
                                        <dgm:param type="srcNode" val="background3"/>
                                        <dgm:param type="dstNode" val="background4"/>
                                      </dgm:alg>
                                    </dgm:if>
                                    <dgm:else name="Name26">
                                      <dgm:alg type="conn">
                                        <dgm:param type="dim" val="1D"/>
                                        <dgm:param type="endSty" val="noArr"/>
                                        <dgm:param type="connRout" val="bend"/>
                                        <dgm:param type="bendPt" val="end"/>
                                        <dgm:param type="begPts" val="bCtr"/>
                                        <dgm:param type="endPts" val="tCtr"/>
                                        <dgm:param type="srcNode" val="background4"/>
                                        <dgm:param type="dstNode" val="background4"/>
                                      </dgm:alg>
                                    </dgm:else>
                                  </dgm:choose>
                                  <dgm:shape xmlns:r="http://schemas.openxmlformats.org/officeDocument/2006/relationships" type="conn" r:blip="" zOrderOff="-999">
                                    <dgm:adjLst/>
                                  </dgm:shape>
                                  <dgm:presOf axis="self"/>
                                  <dgm:constrLst>
                                    <dgm:constr type="begPad"/>
                                    <dgm:constr type="endPad"/>
                                  </dgm:constrLst>
                                  <dgm:ruleLst/>
                                </dgm:layoutNode>
                              </dgm:forEach>
                              <dgm:forEach name="Name27" axis="self" ptType="node">
                                <dgm:layoutNode name="hierRoot4">
                                  <dgm:alg type="hierRoot"/>
                                  <dgm:shape xmlns:r="http://schemas.openxmlformats.org/officeDocument/2006/relationships" r:blip="">
                                    <dgm:adjLst/>
                                  </dgm:shape>
                                  <dgm:presOf/>
                                  <dgm:constrLst>
                                    <dgm:constr type="bendDist" for="des" ptType="parTrans" refType="sp" fact="0.5"/>
                                  </dgm:constrLst>
                                  <dgm:ruleLst/>
                                  <dgm:layoutNode name="composite4">
                                    <dgm:alg type="composite"/>
                                    <dgm:shape xmlns:r="http://schemas.openxmlformats.org/officeDocument/2006/relationships" r:blip="">
                                      <dgm:adjLst/>
                                    </dgm:shape>
                                    <dgm:presOf/>
                                    <dgm:constrLst>
                                      <dgm:constr type="w" for="ch" forName="background4" refType="w" fact="0.9"/>
                                      <dgm:constr type="h" for="ch" forName="background4" refType="w" refFor="ch" refForName="background4" fact="0.635"/>
                                      <dgm:constr type="t" for="ch" forName="background4"/>
                                      <dgm:constr type="l" for="ch" forName="background4"/>
                                      <dgm:constr type="w" for="ch" forName="text4" refType="w" fact="0.9"/>
                                      <dgm:constr type="h" for="ch" forName="text4" refType="w" refFor="ch" refForName="text4" fact="0.635"/>
                                      <dgm:constr type="t" for="ch" forName="text4" refType="w" fact="0.095"/>
                                      <dgm:constr type="l" for="ch" forName="text4" refType="w" fact="0.1"/>
                                    </dgm:constrLst>
                                    <dgm:ruleLst/>
                                    <dgm:layoutNode name="background4" moveWith="text4">
                                      <dgm:alg type="sp"/>
                                      <dgm:shape xmlns:r="http://schemas.openxmlformats.org/officeDocument/2006/relationships" type="roundRect" r:blip="">
                                        <dgm:adjLst>
                                          <dgm:adj idx="1" val="0.1"/>
                                        </dgm:adjLst>
                                      </dgm:shape>
                                      <dgm:presOf/>
                                      <dgm:constrLst/>
                                      <dgm:ruleLst/>
                                    </dgm:layoutNode>
                                    <dgm:layoutNode name="text4" styleLbl="fgAcc4">
                                      <dgm:varLst>
                                        <dgm:chPref val="3"/>
                                      </dgm:varLst>
                                      <dgm:alg type="tx"/>
                                      <dgm:shape xmlns:r="http://schemas.openxmlformats.org/officeDocument/2006/relationships" type="roundRect" r:blip="">
                                        <dgm:adjLst>
                                          <dgm:adj idx="1" val="0.1"/>
                                        </dgm:adjLst>
                                      </dgm:shape>
                                      <dgm:presOf axis="self"/>
                                      <dgm:constrLst>
                                        <dgm:constr type="tMarg" refType="primFontSz" fact="0.3"/>
                                        <dgm:constr type="bMarg" refType="primFontSz" fact="0.3"/>
                                        <dgm:constr type="lMarg" refType="primFontSz" fact="0.3"/>
                                        <dgm:constr type="rMarg" refType="primFontSz" fact="0.3"/>
                                      </dgm:constrLst>
                                      <dgm:ruleLst>
                                        <dgm:rule type="primFontSz" val="5" fact="NaN" max="NaN"/>
                                      </dgm:ruleLst>
                                    </dgm:layoutNode>
                                  </dgm:layoutNode>
                                  <dgm:layoutNode name="hierChild5">
                                    <dgm:choose name="Name28">
                                      <dgm:if name="Name29" func="var" arg="dir" op="equ" val="norm">
                                        <dgm:alg type="hierChild">
                                          <dgm:param type="linDir" val="fromL"/>
                                        </dgm:alg>
                                      </dgm:if>
                                      <dgm:else name="Name30">
                                        <dgm:alg type="hierChild">
                                          <dgm:param type="linDir" val="fromR"/>
                                        </dgm:alg>
                                      </dgm:else>
                                    </dgm:choose>
                                    <dgm:shape xmlns:r="http://schemas.openxmlformats.org/officeDocument/2006/relationships" r:blip="">
                                      <dgm:adjLst/>
                                    </dgm:shape>
                                    <dgm:presOf/>
                                    <dgm:constrLst/>
                                    <dgm:ruleLst/>
                                    <dgm:forEach name="Name31" ref="repeat"/>
                                  </dgm:layoutNode>
                                </dgm:layoutNode>
                              </dgm:forEach>
                            </dgm:forEach>
                          </dgm:layoutNode>
                        </dgm:layoutNode>
                      </dgm:forEach>
                    </dgm:forEach>
                  </dgm:layoutNode>
                </dgm:layoutNode>
              </dgm:forEach>
            </dgm:forEach>
          </dgm:layoutNode>
        </dgm:layoutNode>
      </dgm:forEach>
    </dgm:forEach>
  </dgm:layoutNode>
</dgm:layoutDef>
</file>

<file path=xl/diagrams/quickStyle1.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rawings/_rels/drawing1.xml.rels><?xml version="1.0" encoding="UTF-8" standalone="yes"?>
<Relationships xmlns="http://schemas.openxmlformats.org/package/2006/relationships"><Relationship Id="rId8" Type="http://schemas.openxmlformats.org/officeDocument/2006/relationships/hyperlink" Target="#'Signature Solutions'!A1"/><Relationship Id="rId13" Type="http://schemas.openxmlformats.org/officeDocument/2006/relationships/hyperlink" Target="#EvaluationPlan!A1"/><Relationship Id="rId3" Type="http://schemas.openxmlformats.org/officeDocument/2006/relationships/image" Target="../media/image2.png"/><Relationship Id="rId7" Type="http://schemas.openxmlformats.org/officeDocument/2006/relationships/image" Target="../media/image3.png"/><Relationship Id="rId12" Type="http://schemas.openxmlformats.org/officeDocument/2006/relationships/image" Target="../media/image4.png"/><Relationship Id="rId17" Type="http://schemas.openxmlformats.org/officeDocument/2006/relationships/image" Target="../media/image5.png"/><Relationship Id="rId2" Type="http://schemas.openxmlformats.org/officeDocument/2006/relationships/image" Target="../media/image1.png"/><Relationship Id="rId16" Type="http://schemas.openxmlformats.org/officeDocument/2006/relationships/hyperlink" Target="#ProgArchitecture!A1"/><Relationship Id="rId1" Type="http://schemas.openxmlformats.org/officeDocument/2006/relationships/hyperlink" Target="#Guide!A14"/><Relationship Id="rId6" Type="http://schemas.openxmlformats.org/officeDocument/2006/relationships/hyperlink" Target="#Welcome!A1"/><Relationship Id="rId11" Type="http://schemas.openxmlformats.org/officeDocument/2006/relationships/hyperlink" Target="https://intranet.undp.org/unit/bpps/DI/CPDs/default.aspx" TargetMode="External"/><Relationship Id="rId5" Type="http://schemas.openxmlformats.org/officeDocument/2006/relationships/hyperlink" Target="#Resources!A1"/><Relationship Id="rId15" Type="http://schemas.openxmlformats.org/officeDocument/2006/relationships/hyperlink" Target="#Stats!A1"/><Relationship Id="rId10" Type="http://schemas.openxmlformats.org/officeDocument/2006/relationships/hyperlink" Target="#Home!A1"/><Relationship Id="rId4" Type="http://schemas.openxmlformats.org/officeDocument/2006/relationships/hyperlink" Target="#'1_Entry_Table'!A1"/><Relationship Id="rId9" Type="http://schemas.openxmlformats.org/officeDocument/2006/relationships/hyperlink" Target="#Monitoring_Plan!A1"/><Relationship Id="rId14" Type="http://schemas.openxmlformats.org/officeDocument/2006/relationships/hyperlink" Target="#Mngt_Calendar!A1"/></Relationships>
</file>

<file path=xl/drawings/_rels/drawing10.xml.rels><?xml version="1.0" encoding="UTF-8" standalone="yes"?>
<Relationships xmlns="http://schemas.openxmlformats.org/package/2006/relationships"><Relationship Id="rId8" Type="http://schemas.openxmlformats.org/officeDocument/2006/relationships/hyperlink" Target="#Monitoring_Plan!A1"/><Relationship Id="rId13" Type="http://schemas.openxmlformats.org/officeDocument/2006/relationships/hyperlink" Target="#Mngt_Calendar!A1"/><Relationship Id="rId3" Type="http://schemas.openxmlformats.org/officeDocument/2006/relationships/image" Target="../media/image20.png"/><Relationship Id="rId7" Type="http://schemas.openxmlformats.org/officeDocument/2006/relationships/hyperlink" Target="#'Signature Solutions'!A1"/><Relationship Id="rId12" Type="http://schemas.openxmlformats.org/officeDocument/2006/relationships/hyperlink" Target="#EvaluationPlan!A1"/><Relationship Id="rId17" Type="http://schemas.openxmlformats.org/officeDocument/2006/relationships/hyperlink" Target="#Monitoring_Table!A1"/><Relationship Id="rId2" Type="http://schemas.openxmlformats.org/officeDocument/2006/relationships/hyperlink" Target="#Guide!A19"/><Relationship Id="rId16" Type="http://schemas.openxmlformats.org/officeDocument/2006/relationships/image" Target="../media/image5.png"/><Relationship Id="rId1" Type="http://schemas.openxmlformats.org/officeDocument/2006/relationships/image" Target="../media/image16.jpg"/><Relationship Id="rId6" Type="http://schemas.openxmlformats.org/officeDocument/2006/relationships/image" Target="../media/image3.png"/><Relationship Id="rId11" Type="http://schemas.openxmlformats.org/officeDocument/2006/relationships/image" Target="../media/image4.png"/><Relationship Id="rId5" Type="http://schemas.openxmlformats.org/officeDocument/2006/relationships/hyperlink" Target="#Welcome!A1"/><Relationship Id="rId15" Type="http://schemas.openxmlformats.org/officeDocument/2006/relationships/hyperlink" Target="#ProgArchitecture!A1"/><Relationship Id="rId10" Type="http://schemas.openxmlformats.org/officeDocument/2006/relationships/hyperlink" Target="https://intranet.undp.org/unit/bpps/DI/CPDs/default.aspx" TargetMode="External"/><Relationship Id="rId4" Type="http://schemas.openxmlformats.org/officeDocument/2006/relationships/hyperlink" Target="#Resources!A1"/><Relationship Id="rId9" Type="http://schemas.openxmlformats.org/officeDocument/2006/relationships/hyperlink" Target="#Home!A1"/><Relationship Id="rId14" Type="http://schemas.openxmlformats.org/officeDocument/2006/relationships/hyperlink" Target="#Stats!A1"/></Relationships>
</file>

<file path=xl/drawings/_rels/drawing11.xml.rels><?xml version="1.0" encoding="UTF-8" standalone="yes"?>
<Relationships xmlns="http://schemas.openxmlformats.org/package/2006/relationships"><Relationship Id="rId8" Type="http://schemas.openxmlformats.org/officeDocument/2006/relationships/hyperlink" Target="#Monitoring_Plan!A1"/><Relationship Id="rId13" Type="http://schemas.openxmlformats.org/officeDocument/2006/relationships/hyperlink" Target="#Mngt_Calendar!A1"/><Relationship Id="rId3" Type="http://schemas.openxmlformats.org/officeDocument/2006/relationships/image" Target="../media/image6.png"/><Relationship Id="rId7" Type="http://schemas.openxmlformats.org/officeDocument/2006/relationships/hyperlink" Target="#'Signature Solutions'!A1"/><Relationship Id="rId12" Type="http://schemas.openxmlformats.org/officeDocument/2006/relationships/hyperlink" Target="#EvaluationPlan!A1"/><Relationship Id="rId2" Type="http://schemas.openxmlformats.org/officeDocument/2006/relationships/hyperlink" Target="#Guide!A33"/><Relationship Id="rId16" Type="http://schemas.openxmlformats.org/officeDocument/2006/relationships/image" Target="../media/image5.png"/><Relationship Id="rId1" Type="http://schemas.openxmlformats.org/officeDocument/2006/relationships/image" Target="../media/image10.png"/><Relationship Id="rId6" Type="http://schemas.openxmlformats.org/officeDocument/2006/relationships/image" Target="../media/image3.png"/><Relationship Id="rId11" Type="http://schemas.openxmlformats.org/officeDocument/2006/relationships/image" Target="../media/image4.png"/><Relationship Id="rId5" Type="http://schemas.openxmlformats.org/officeDocument/2006/relationships/hyperlink" Target="#Welcome!A1"/><Relationship Id="rId15" Type="http://schemas.openxmlformats.org/officeDocument/2006/relationships/hyperlink" Target="#ProgArchitecture!A1"/><Relationship Id="rId10" Type="http://schemas.openxmlformats.org/officeDocument/2006/relationships/hyperlink" Target="https://intranet.undp.org/unit/bpps/DI/CPDs/default.aspx" TargetMode="External"/><Relationship Id="rId4" Type="http://schemas.openxmlformats.org/officeDocument/2006/relationships/hyperlink" Target="#Resources!A1"/><Relationship Id="rId9" Type="http://schemas.openxmlformats.org/officeDocument/2006/relationships/hyperlink" Target="#Home!A1"/><Relationship Id="rId14" Type="http://schemas.openxmlformats.org/officeDocument/2006/relationships/hyperlink" Target="#Stats!A1"/></Relationships>
</file>

<file path=xl/drawings/_rels/drawing12.xml.rels><?xml version="1.0" encoding="UTF-8" standalone="yes"?>
<Relationships xmlns="http://schemas.openxmlformats.org/package/2006/relationships"><Relationship Id="rId8" Type="http://schemas.openxmlformats.org/officeDocument/2006/relationships/hyperlink" Target="#Home!A1"/><Relationship Id="rId13" Type="http://schemas.openxmlformats.org/officeDocument/2006/relationships/hyperlink" Target="#Stats!A1"/><Relationship Id="rId3" Type="http://schemas.openxmlformats.org/officeDocument/2006/relationships/hyperlink" Target="#Resources!A1"/><Relationship Id="rId7" Type="http://schemas.openxmlformats.org/officeDocument/2006/relationships/hyperlink" Target="#Monitoring_Plan!A1"/><Relationship Id="rId12" Type="http://schemas.openxmlformats.org/officeDocument/2006/relationships/hyperlink" Target="#Mngt_Calendar!A1"/><Relationship Id="rId2" Type="http://schemas.openxmlformats.org/officeDocument/2006/relationships/image" Target="../media/image1.png"/><Relationship Id="rId1" Type="http://schemas.openxmlformats.org/officeDocument/2006/relationships/hyperlink" Target="#Guide!A1"/><Relationship Id="rId6" Type="http://schemas.openxmlformats.org/officeDocument/2006/relationships/hyperlink" Target="#'Signature Solutions'!A1"/><Relationship Id="rId11" Type="http://schemas.openxmlformats.org/officeDocument/2006/relationships/hyperlink" Target="#EvaluationPlan!A1"/><Relationship Id="rId5" Type="http://schemas.openxmlformats.org/officeDocument/2006/relationships/image" Target="../media/image3.png"/><Relationship Id="rId15" Type="http://schemas.openxmlformats.org/officeDocument/2006/relationships/image" Target="../media/image5.png"/><Relationship Id="rId10" Type="http://schemas.openxmlformats.org/officeDocument/2006/relationships/image" Target="../media/image4.png"/><Relationship Id="rId4" Type="http://schemas.openxmlformats.org/officeDocument/2006/relationships/hyperlink" Target="#Welcome!A1"/><Relationship Id="rId9" Type="http://schemas.openxmlformats.org/officeDocument/2006/relationships/hyperlink" Target="https://intranet.undp.org/unit/bpps/DI/CPDs/default.aspx" TargetMode="External"/><Relationship Id="rId14" Type="http://schemas.openxmlformats.org/officeDocument/2006/relationships/hyperlink" Target="#ProgArchitecture!A1"/></Relationships>
</file>

<file path=xl/drawings/_rels/drawing13.xml.rels><?xml version="1.0" encoding="UTF-8" standalone="yes"?>
<Relationships xmlns="http://schemas.openxmlformats.org/package/2006/relationships"><Relationship Id="rId8" Type="http://schemas.openxmlformats.org/officeDocument/2006/relationships/image" Target="../media/image25.png"/><Relationship Id="rId13" Type="http://schemas.openxmlformats.org/officeDocument/2006/relationships/hyperlink" Target="#Poverty!A1"/><Relationship Id="rId18" Type="http://schemas.openxmlformats.org/officeDocument/2006/relationships/hyperlink" Target="#Welcome!A1"/><Relationship Id="rId26" Type="http://schemas.openxmlformats.org/officeDocument/2006/relationships/hyperlink" Target="#Mngt_Calendar!A1"/><Relationship Id="rId3" Type="http://schemas.openxmlformats.org/officeDocument/2006/relationships/hyperlink" Target="#Resilience!A1"/><Relationship Id="rId21" Type="http://schemas.openxmlformats.org/officeDocument/2006/relationships/hyperlink" Target="#Monitoring_Plan!A1"/><Relationship Id="rId7" Type="http://schemas.openxmlformats.org/officeDocument/2006/relationships/hyperlink" Target="#Energy!A1"/><Relationship Id="rId12" Type="http://schemas.openxmlformats.org/officeDocument/2006/relationships/image" Target="../media/image27.jpeg"/><Relationship Id="rId17" Type="http://schemas.openxmlformats.org/officeDocument/2006/relationships/hyperlink" Target="#Resources!A1"/><Relationship Id="rId25" Type="http://schemas.openxmlformats.org/officeDocument/2006/relationships/hyperlink" Target="#EvaluationPlan!A1"/><Relationship Id="rId2" Type="http://schemas.openxmlformats.org/officeDocument/2006/relationships/image" Target="../media/image22.jpg"/><Relationship Id="rId16" Type="http://schemas.openxmlformats.org/officeDocument/2006/relationships/image" Target="../media/image6.png"/><Relationship Id="rId20" Type="http://schemas.openxmlformats.org/officeDocument/2006/relationships/hyperlink" Target="#'Signature Solutions'!A1"/><Relationship Id="rId29" Type="http://schemas.openxmlformats.org/officeDocument/2006/relationships/image" Target="../media/image5.png"/><Relationship Id="rId1" Type="http://schemas.openxmlformats.org/officeDocument/2006/relationships/hyperlink" Target="#Governance!A1"/><Relationship Id="rId6" Type="http://schemas.openxmlformats.org/officeDocument/2006/relationships/image" Target="../media/image24.png"/><Relationship Id="rId11" Type="http://schemas.openxmlformats.org/officeDocument/2006/relationships/hyperlink" Target="#QualityProg!A1"/><Relationship Id="rId24" Type="http://schemas.openxmlformats.org/officeDocument/2006/relationships/image" Target="../media/image4.png"/><Relationship Id="rId5" Type="http://schemas.openxmlformats.org/officeDocument/2006/relationships/hyperlink" Target="#SustPlanet!A1"/><Relationship Id="rId15" Type="http://schemas.openxmlformats.org/officeDocument/2006/relationships/hyperlink" Target="#Guide!A20"/><Relationship Id="rId23" Type="http://schemas.openxmlformats.org/officeDocument/2006/relationships/hyperlink" Target="https://intranet.undp.org/unit/bpps/DI/CPDs/default.aspx" TargetMode="External"/><Relationship Id="rId28" Type="http://schemas.openxmlformats.org/officeDocument/2006/relationships/hyperlink" Target="#ProgArchitecture!A1"/><Relationship Id="rId10" Type="http://schemas.openxmlformats.org/officeDocument/2006/relationships/image" Target="../media/image26.jpg"/><Relationship Id="rId19" Type="http://schemas.openxmlformats.org/officeDocument/2006/relationships/image" Target="../media/image3.png"/><Relationship Id="rId4" Type="http://schemas.openxmlformats.org/officeDocument/2006/relationships/image" Target="../media/image23.jpg"/><Relationship Id="rId9" Type="http://schemas.openxmlformats.org/officeDocument/2006/relationships/hyperlink" Target="#Gender!A1"/><Relationship Id="rId14" Type="http://schemas.openxmlformats.org/officeDocument/2006/relationships/image" Target="../media/image28.png"/><Relationship Id="rId22" Type="http://schemas.openxmlformats.org/officeDocument/2006/relationships/hyperlink" Target="#Home!A1"/><Relationship Id="rId27" Type="http://schemas.openxmlformats.org/officeDocument/2006/relationships/hyperlink" Target="#Stats!A1"/></Relationships>
</file>

<file path=xl/drawings/_rels/drawing14.xml.rels><?xml version="1.0" encoding="UTF-8" standalone="yes"?>
<Relationships xmlns="http://schemas.openxmlformats.org/package/2006/relationships"><Relationship Id="rId8" Type="http://schemas.openxmlformats.org/officeDocument/2006/relationships/hyperlink" Target="#'Signature Solutions'!A1"/><Relationship Id="rId13" Type="http://schemas.openxmlformats.org/officeDocument/2006/relationships/hyperlink" Target="#EvaluationPlan!A1"/><Relationship Id="rId3" Type="http://schemas.openxmlformats.org/officeDocument/2006/relationships/hyperlink" Target="#Guide!A32"/><Relationship Id="rId7" Type="http://schemas.openxmlformats.org/officeDocument/2006/relationships/image" Target="../media/image3.png"/><Relationship Id="rId12" Type="http://schemas.openxmlformats.org/officeDocument/2006/relationships/image" Target="../media/image4.png"/><Relationship Id="rId17" Type="http://schemas.openxmlformats.org/officeDocument/2006/relationships/image" Target="../media/image5.png"/><Relationship Id="rId2" Type="http://schemas.openxmlformats.org/officeDocument/2006/relationships/hyperlink" Target="#Efficiency!A1"/><Relationship Id="rId16" Type="http://schemas.openxmlformats.org/officeDocument/2006/relationships/hyperlink" Target="#ProgArchitecture!A1"/><Relationship Id="rId1" Type="http://schemas.openxmlformats.org/officeDocument/2006/relationships/image" Target="../media/image31.jpeg"/><Relationship Id="rId6" Type="http://schemas.openxmlformats.org/officeDocument/2006/relationships/hyperlink" Target="#Welcome!A1"/><Relationship Id="rId11" Type="http://schemas.openxmlformats.org/officeDocument/2006/relationships/hyperlink" Target="https://intranet.undp.org/unit/bpps/DI/CPDs/default.aspx" TargetMode="External"/><Relationship Id="rId5" Type="http://schemas.openxmlformats.org/officeDocument/2006/relationships/hyperlink" Target="#Resources!A1"/><Relationship Id="rId15" Type="http://schemas.openxmlformats.org/officeDocument/2006/relationships/hyperlink" Target="#Stats!A1"/><Relationship Id="rId10" Type="http://schemas.openxmlformats.org/officeDocument/2006/relationships/hyperlink" Target="#Home!A1"/><Relationship Id="rId4" Type="http://schemas.openxmlformats.org/officeDocument/2006/relationships/image" Target="../media/image6.png"/><Relationship Id="rId9" Type="http://schemas.openxmlformats.org/officeDocument/2006/relationships/hyperlink" Target="#Monitoring_Plan!A1"/><Relationship Id="rId14" Type="http://schemas.openxmlformats.org/officeDocument/2006/relationships/hyperlink" Target="#Mngt_Calendar!A1"/></Relationships>
</file>

<file path=xl/drawings/_rels/drawing15.xml.rels><?xml version="1.0" encoding="UTF-8" standalone="yes"?>
<Relationships xmlns="http://schemas.openxmlformats.org/package/2006/relationships"><Relationship Id="rId8" Type="http://schemas.openxmlformats.org/officeDocument/2006/relationships/hyperlink" Target="#Resources!A1"/><Relationship Id="rId13" Type="http://schemas.openxmlformats.org/officeDocument/2006/relationships/hyperlink" Target="#Home!A1"/><Relationship Id="rId18" Type="http://schemas.openxmlformats.org/officeDocument/2006/relationships/hyperlink" Target="#Stats!A1"/><Relationship Id="rId3" Type="http://schemas.openxmlformats.org/officeDocument/2006/relationships/diagramQuickStyle" Target="../diagrams/quickStyle1.xml"/><Relationship Id="rId7" Type="http://schemas.openxmlformats.org/officeDocument/2006/relationships/image" Target="../media/image6.png"/><Relationship Id="rId12" Type="http://schemas.openxmlformats.org/officeDocument/2006/relationships/hyperlink" Target="#Monitoring_Plan!A1"/><Relationship Id="rId17" Type="http://schemas.openxmlformats.org/officeDocument/2006/relationships/hyperlink" Target="#Mngt_Calendar!A1"/><Relationship Id="rId2" Type="http://schemas.openxmlformats.org/officeDocument/2006/relationships/diagramLayout" Target="../diagrams/layout1.xml"/><Relationship Id="rId16" Type="http://schemas.openxmlformats.org/officeDocument/2006/relationships/hyperlink" Target="#EvaluationPlan!A1"/><Relationship Id="rId20" Type="http://schemas.openxmlformats.org/officeDocument/2006/relationships/image" Target="../media/image5.png"/><Relationship Id="rId1" Type="http://schemas.openxmlformats.org/officeDocument/2006/relationships/diagramData" Target="../diagrams/data1.xml"/><Relationship Id="rId6" Type="http://schemas.openxmlformats.org/officeDocument/2006/relationships/hyperlink" Target="#Guide!A28"/><Relationship Id="rId11" Type="http://schemas.openxmlformats.org/officeDocument/2006/relationships/hyperlink" Target="#'Signature Solutions'!A1"/><Relationship Id="rId5" Type="http://schemas.microsoft.com/office/2007/relationships/diagramDrawing" Target="../diagrams/drawing1.xml"/><Relationship Id="rId15" Type="http://schemas.openxmlformats.org/officeDocument/2006/relationships/image" Target="../media/image4.png"/><Relationship Id="rId10" Type="http://schemas.openxmlformats.org/officeDocument/2006/relationships/image" Target="../media/image3.png"/><Relationship Id="rId19" Type="http://schemas.openxmlformats.org/officeDocument/2006/relationships/hyperlink" Target="#ProgArchitecture!A1"/><Relationship Id="rId4" Type="http://schemas.openxmlformats.org/officeDocument/2006/relationships/diagramColors" Target="../diagrams/colors1.xml"/><Relationship Id="rId9" Type="http://schemas.openxmlformats.org/officeDocument/2006/relationships/hyperlink" Target="#Welcome!A1"/><Relationship Id="rId14" Type="http://schemas.openxmlformats.org/officeDocument/2006/relationships/hyperlink" Target="https://intranet.undp.org/unit/bpps/DI/CPDs/default.aspx" TargetMode="External"/></Relationships>
</file>

<file path=xl/drawings/_rels/drawing16.xml.rels><?xml version="1.0" encoding="UTF-8" standalone="yes"?>
<Relationships xmlns="http://schemas.openxmlformats.org/package/2006/relationships"><Relationship Id="rId8" Type="http://schemas.openxmlformats.org/officeDocument/2006/relationships/image" Target="../media/image3.png"/><Relationship Id="rId13" Type="http://schemas.openxmlformats.org/officeDocument/2006/relationships/image" Target="../media/image4.png"/><Relationship Id="rId18" Type="http://schemas.openxmlformats.org/officeDocument/2006/relationships/image" Target="../media/image5.png"/><Relationship Id="rId3" Type="http://schemas.openxmlformats.org/officeDocument/2006/relationships/hyperlink" Target="#Surveys!A1"/><Relationship Id="rId7" Type="http://schemas.openxmlformats.org/officeDocument/2006/relationships/hyperlink" Target="#Welcome!A1"/><Relationship Id="rId12" Type="http://schemas.openxmlformats.org/officeDocument/2006/relationships/hyperlink" Target="https://intranet.undp.org/unit/bpps/DI/CPDs/default.aspx" TargetMode="External"/><Relationship Id="rId17" Type="http://schemas.openxmlformats.org/officeDocument/2006/relationships/hyperlink" Target="#ProgArchitecture!A1"/><Relationship Id="rId2" Type="http://schemas.microsoft.com/office/2007/relationships/hdphoto" Target="../media/hdphoto2.wdp"/><Relationship Id="rId16" Type="http://schemas.openxmlformats.org/officeDocument/2006/relationships/hyperlink" Target="#Stats!A1"/><Relationship Id="rId1" Type="http://schemas.openxmlformats.org/officeDocument/2006/relationships/image" Target="../media/image32.png"/><Relationship Id="rId6" Type="http://schemas.openxmlformats.org/officeDocument/2006/relationships/hyperlink" Target="#Resources!A1"/><Relationship Id="rId11" Type="http://schemas.openxmlformats.org/officeDocument/2006/relationships/hyperlink" Target="#Home!A1"/><Relationship Id="rId5" Type="http://schemas.openxmlformats.org/officeDocument/2006/relationships/image" Target="../media/image6.png"/><Relationship Id="rId15" Type="http://schemas.openxmlformats.org/officeDocument/2006/relationships/hyperlink" Target="#Mngt_Calendar!A1"/><Relationship Id="rId10" Type="http://schemas.openxmlformats.org/officeDocument/2006/relationships/hyperlink" Target="#Monitoring_Plan!A1"/><Relationship Id="rId19" Type="http://schemas.openxmlformats.org/officeDocument/2006/relationships/hyperlink" Target="https://intranet.undp.org/unit/ofrm/hact/SitePages/intranet.aspx" TargetMode="External"/><Relationship Id="rId4" Type="http://schemas.openxmlformats.org/officeDocument/2006/relationships/hyperlink" Target="#Guide!A31"/><Relationship Id="rId9" Type="http://schemas.openxmlformats.org/officeDocument/2006/relationships/hyperlink" Target="#'Signature Solutions'!A1"/><Relationship Id="rId14" Type="http://schemas.openxmlformats.org/officeDocument/2006/relationships/hyperlink" Target="#EvaluationPlan!A1"/></Relationships>
</file>

<file path=xl/drawings/_rels/drawing17.xml.rels><?xml version="1.0" encoding="UTF-8" standalone="yes"?>
<Relationships xmlns="http://schemas.openxmlformats.org/package/2006/relationships"><Relationship Id="rId8" Type="http://schemas.openxmlformats.org/officeDocument/2006/relationships/hyperlink" Target="#Monitoring_Plan!A1"/><Relationship Id="rId13" Type="http://schemas.openxmlformats.org/officeDocument/2006/relationships/hyperlink" Target="#Mngt_Calendar!A1"/><Relationship Id="rId3" Type="http://schemas.openxmlformats.org/officeDocument/2006/relationships/image" Target="../media/image6.png"/><Relationship Id="rId7" Type="http://schemas.openxmlformats.org/officeDocument/2006/relationships/hyperlink" Target="#'Signature Solutions'!A1"/><Relationship Id="rId12" Type="http://schemas.openxmlformats.org/officeDocument/2006/relationships/hyperlink" Target="#EvaluationPlan!A1"/><Relationship Id="rId2" Type="http://schemas.openxmlformats.org/officeDocument/2006/relationships/hyperlink" Target="#Guide!A34"/><Relationship Id="rId16" Type="http://schemas.openxmlformats.org/officeDocument/2006/relationships/image" Target="../media/image5.png"/><Relationship Id="rId1" Type="http://schemas.openxmlformats.org/officeDocument/2006/relationships/image" Target="../media/image15.png"/><Relationship Id="rId6" Type="http://schemas.openxmlformats.org/officeDocument/2006/relationships/image" Target="../media/image3.png"/><Relationship Id="rId11" Type="http://schemas.openxmlformats.org/officeDocument/2006/relationships/image" Target="../media/image4.png"/><Relationship Id="rId5" Type="http://schemas.openxmlformats.org/officeDocument/2006/relationships/hyperlink" Target="#Welcome!A1"/><Relationship Id="rId15" Type="http://schemas.openxmlformats.org/officeDocument/2006/relationships/hyperlink" Target="#ProgArchitecture!A1"/><Relationship Id="rId10" Type="http://schemas.openxmlformats.org/officeDocument/2006/relationships/hyperlink" Target="https://intranet.undp.org/unit/bpps/DI/CPDs/default.aspx" TargetMode="External"/><Relationship Id="rId4" Type="http://schemas.openxmlformats.org/officeDocument/2006/relationships/hyperlink" Target="#Resources!A1"/><Relationship Id="rId9" Type="http://schemas.openxmlformats.org/officeDocument/2006/relationships/hyperlink" Target="#Home!A1"/><Relationship Id="rId14" Type="http://schemas.openxmlformats.org/officeDocument/2006/relationships/hyperlink" Target="#Stats!A1"/></Relationships>
</file>

<file path=xl/drawings/_rels/drawing18.xml.rels><?xml version="1.0" encoding="UTF-8" standalone="yes"?>
<Relationships xmlns="http://schemas.openxmlformats.org/package/2006/relationships"><Relationship Id="rId8" Type="http://schemas.openxmlformats.org/officeDocument/2006/relationships/image" Target="../media/image3.png"/><Relationship Id="rId13" Type="http://schemas.openxmlformats.org/officeDocument/2006/relationships/image" Target="../media/image4.png"/><Relationship Id="rId18" Type="http://schemas.openxmlformats.org/officeDocument/2006/relationships/image" Target="../media/image5.png"/><Relationship Id="rId3" Type="http://schemas.openxmlformats.org/officeDocument/2006/relationships/image" Target="../media/image34.png"/><Relationship Id="rId7" Type="http://schemas.openxmlformats.org/officeDocument/2006/relationships/hyperlink" Target="#Welcome!A1"/><Relationship Id="rId12" Type="http://schemas.openxmlformats.org/officeDocument/2006/relationships/hyperlink" Target="https://intranet.undp.org/unit/bpps/DI/CPDs/default.aspx" TargetMode="External"/><Relationship Id="rId17" Type="http://schemas.openxmlformats.org/officeDocument/2006/relationships/hyperlink" Target="#ProgArchitecture!A1"/><Relationship Id="rId2" Type="http://schemas.openxmlformats.org/officeDocument/2006/relationships/hyperlink" Target="#Guide!A27"/><Relationship Id="rId16" Type="http://schemas.openxmlformats.org/officeDocument/2006/relationships/hyperlink" Target="#Stats!A1"/><Relationship Id="rId1" Type="http://schemas.openxmlformats.org/officeDocument/2006/relationships/image" Target="../media/image33.jpeg"/><Relationship Id="rId6" Type="http://schemas.openxmlformats.org/officeDocument/2006/relationships/hyperlink" Target="#Resources!A1"/><Relationship Id="rId11" Type="http://schemas.openxmlformats.org/officeDocument/2006/relationships/hyperlink" Target="#Home!A1"/><Relationship Id="rId5" Type="http://schemas.openxmlformats.org/officeDocument/2006/relationships/hyperlink" Target="#CO_Perf_Indic!A1"/><Relationship Id="rId15" Type="http://schemas.openxmlformats.org/officeDocument/2006/relationships/hyperlink" Target="#Mngt_Calendar!A1"/><Relationship Id="rId10" Type="http://schemas.openxmlformats.org/officeDocument/2006/relationships/hyperlink" Target="#Monitoring_Plan!A1"/><Relationship Id="rId4" Type="http://schemas.openxmlformats.org/officeDocument/2006/relationships/hyperlink" Target="#KPI!A1"/><Relationship Id="rId9" Type="http://schemas.openxmlformats.org/officeDocument/2006/relationships/hyperlink" Target="#'Signature Solutions'!A1"/><Relationship Id="rId14" Type="http://schemas.openxmlformats.org/officeDocument/2006/relationships/hyperlink" Target="#EvaluationPlan!A1"/></Relationships>
</file>

<file path=xl/drawings/_rels/drawing19.xml.rels><?xml version="1.0" encoding="UTF-8" standalone="yes"?>
<Relationships xmlns="http://schemas.openxmlformats.org/package/2006/relationships"><Relationship Id="rId8" Type="http://schemas.openxmlformats.org/officeDocument/2006/relationships/hyperlink" Target="#Resources!A1"/><Relationship Id="rId13" Type="http://schemas.openxmlformats.org/officeDocument/2006/relationships/hyperlink" Target="#Home!A1"/><Relationship Id="rId18" Type="http://schemas.openxmlformats.org/officeDocument/2006/relationships/hyperlink" Target="#Stats!A1"/><Relationship Id="rId3" Type="http://schemas.openxmlformats.org/officeDocument/2006/relationships/hyperlink" Target="https://popp.undp.org/SitePages/POPPSubject.aspx?SBJID=135&amp;Menu=BusinessUnit&amp;Beta=0" TargetMode="External"/><Relationship Id="rId7" Type="http://schemas.openxmlformats.org/officeDocument/2006/relationships/hyperlink" Target="https://app.powerbi.com/groups/me/apps/a4ee28bc-eaef-43e2-b792-209fc14acf63/reports/b7927ac6-ef07-4135-ab0a-19b26fe3035c/ReportSection1" TargetMode="External"/><Relationship Id="rId12" Type="http://schemas.openxmlformats.org/officeDocument/2006/relationships/hyperlink" Target="#Monitoring_Plan!A1"/><Relationship Id="rId17" Type="http://schemas.openxmlformats.org/officeDocument/2006/relationships/hyperlink" Target="#Mngt_Calendar!A1"/><Relationship Id="rId2" Type="http://schemas.openxmlformats.org/officeDocument/2006/relationships/image" Target="../media/image14.png"/><Relationship Id="rId16" Type="http://schemas.openxmlformats.org/officeDocument/2006/relationships/hyperlink" Target="#EvaluationPlan!A1"/><Relationship Id="rId20" Type="http://schemas.openxmlformats.org/officeDocument/2006/relationships/image" Target="../media/image5.png"/><Relationship Id="rId1" Type="http://schemas.openxmlformats.org/officeDocument/2006/relationships/image" Target="../media/image12.png"/><Relationship Id="rId6" Type="http://schemas.openxmlformats.org/officeDocument/2006/relationships/image" Target="../media/image6.png"/><Relationship Id="rId11" Type="http://schemas.openxmlformats.org/officeDocument/2006/relationships/hyperlink" Target="#'Signature Solutions'!A1"/><Relationship Id="rId5" Type="http://schemas.openxmlformats.org/officeDocument/2006/relationships/hyperlink" Target="#Guide!A35"/><Relationship Id="rId15" Type="http://schemas.openxmlformats.org/officeDocument/2006/relationships/image" Target="../media/image4.png"/><Relationship Id="rId10" Type="http://schemas.openxmlformats.org/officeDocument/2006/relationships/image" Target="../media/image3.png"/><Relationship Id="rId19" Type="http://schemas.openxmlformats.org/officeDocument/2006/relationships/hyperlink" Target="#ProgArchitecture!A1"/><Relationship Id="rId4" Type="http://schemas.openxmlformats.org/officeDocument/2006/relationships/hyperlink" Target="https://intranet.undp.org/sites/RWA/project/SitePages/Projects.aspx" TargetMode="External"/><Relationship Id="rId9" Type="http://schemas.openxmlformats.org/officeDocument/2006/relationships/hyperlink" Target="#Welcome!A1"/><Relationship Id="rId14" Type="http://schemas.openxmlformats.org/officeDocument/2006/relationships/hyperlink" Target="https://intranet.undp.org/unit/bpps/DI/CPDs/default.aspx" TargetMode="External"/></Relationships>
</file>

<file path=xl/drawings/_rels/drawing2.xml.rels><?xml version="1.0" encoding="UTF-8" standalone="yes"?>
<Relationships xmlns="http://schemas.openxmlformats.org/package/2006/relationships"><Relationship Id="rId8" Type="http://schemas.openxmlformats.org/officeDocument/2006/relationships/hyperlink" Target="#Monitoring_Plan!A1"/><Relationship Id="rId13" Type="http://schemas.openxmlformats.org/officeDocument/2006/relationships/hyperlink" Target="#Mngt_Calendar!A1"/><Relationship Id="rId3" Type="http://schemas.openxmlformats.org/officeDocument/2006/relationships/image" Target="../media/image1.png"/><Relationship Id="rId7" Type="http://schemas.openxmlformats.org/officeDocument/2006/relationships/hyperlink" Target="#'Signature Solutions'!A1"/><Relationship Id="rId12" Type="http://schemas.openxmlformats.org/officeDocument/2006/relationships/hyperlink" Target="#EvaluationPlan!A1"/><Relationship Id="rId17" Type="http://schemas.openxmlformats.org/officeDocument/2006/relationships/hyperlink" Target="https://intranet-apps.undp.org/UNDP.HQ.CPS2018/app/offices" TargetMode="External"/><Relationship Id="rId2" Type="http://schemas.openxmlformats.org/officeDocument/2006/relationships/hyperlink" Target="#Guide!A15"/><Relationship Id="rId16" Type="http://schemas.openxmlformats.org/officeDocument/2006/relationships/image" Target="../media/image5.png"/><Relationship Id="rId1" Type="http://schemas.openxmlformats.org/officeDocument/2006/relationships/hyperlink" Target="#'2_Entry_Indicators'!A1"/><Relationship Id="rId6" Type="http://schemas.openxmlformats.org/officeDocument/2006/relationships/image" Target="../media/image3.png"/><Relationship Id="rId11" Type="http://schemas.openxmlformats.org/officeDocument/2006/relationships/image" Target="../media/image4.png"/><Relationship Id="rId5" Type="http://schemas.openxmlformats.org/officeDocument/2006/relationships/hyperlink" Target="#Welcome!A1"/><Relationship Id="rId15" Type="http://schemas.openxmlformats.org/officeDocument/2006/relationships/hyperlink" Target="#ProgArchitecture!A1"/><Relationship Id="rId10" Type="http://schemas.openxmlformats.org/officeDocument/2006/relationships/hyperlink" Target="https://intranet.undp.org/unit/bpps/DI/CPDs/default.aspx" TargetMode="External"/><Relationship Id="rId4" Type="http://schemas.openxmlformats.org/officeDocument/2006/relationships/hyperlink" Target="#Resources!A1"/><Relationship Id="rId9" Type="http://schemas.openxmlformats.org/officeDocument/2006/relationships/hyperlink" Target="#Home!A1"/><Relationship Id="rId14" Type="http://schemas.openxmlformats.org/officeDocument/2006/relationships/hyperlink" Target="#Stats!A1"/></Relationships>
</file>

<file path=xl/drawings/_rels/drawing20.xml.rels><?xml version="1.0" encoding="UTF-8" standalone="yes"?>
<Relationships xmlns="http://schemas.openxmlformats.org/package/2006/relationships"><Relationship Id="rId8" Type="http://schemas.openxmlformats.org/officeDocument/2006/relationships/hyperlink" Target="#Monitoring_Plan!A1"/><Relationship Id="rId13" Type="http://schemas.openxmlformats.org/officeDocument/2006/relationships/hyperlink" Target="#Mngt_Calendar!A1"/><Relationship Id="rId3" Type="http://schemas.openxmlformats.org/officeDocument/2006/relationships/image" Target="../media/image6.png"/><Relationship Id="rId7" Type="http://schemas.openxmlformats.org/officeDocument/2006/relationships/hyperlink" Target="#'Signature Solutions'!A1"/><Relationship Id="rId12" Type="http://schemas.openxmlformats.org/officeDocument/2006/relationships/hyperlink" Target="#EvaluationPlan!A1"/><Relationship Id="rId2" Type="http://schemas.openxmlformats.org/officeDocument/2006/relationships/hyperlink" Target="#Guide!A21"/><Relationship Id="rId16" Type="http://schemas.openxmlformats.org/officeDocument/2006/relationships/image" Target="../media/image5.png"/><Relationship Id="rId1" Type="http://schemas.openxmlformats.org/officeDocument/2006/relationships/image" Target="../media/image28.png"/><Relationship Id="rId6" Type="http://schemas.openxmlformats.org/officeDocument/2006/relationships/image" Target="../media/image3.png"/><Relationship Id="rId11" Type="http://schemas.openxmlformats.org/officeDocument/2006/relationships/image" Target="../media/image4.png"/><Relationship Id="rId5" Type="http://schemas.openxmlformats.org/officeDocument/2006/relationships/hyperlink" Target="#Welcome!A1"/><Relationship Id="rId15" Type="http://schemas.openxmlformats.org/officeDocument/2006/relationships/hyperlink" Target="#ProgArchitecture!A1"/><Relationship Id="rId10" Type="http://schemas.openxmlformats.org/officeDocument/2006/relationships/hyperlink" Target="https://intranet.undp.org/unit/bpps/DI/CPDs/default.aspx" TargetMode="External"/><Relationship Id="rId4" Type="http://schemas.openxmlformats.org/officeDocument/2006/relationships/hyperlink" Target="#Resources!A1"/><Relationship Id="rId9" Type="http://schemas.openxmlformats.org/officeDocument/2006/relationships/hyperlink" Target="#Home!A1"/><Relationship Id="rId14" Type="http://schemas.openxmlformats.org/officeDocument/2006/relationships/hyperlink" Target="#Stats!A1"/></Relationships>
</file>

<file path=xl/drawings/_rels/drawing21.xml.rels><?xml version="1.0" encoding="UTF-8" standalone="yes"?>
<Relationships xmlns="http://schemas.openxmlformats.org/package/2006/relationships"><Relationship Id="rId8" Type="http://schemas.openxmlformats.org/officeDocument/2006/relationships/hyperlink" Target="#Monitoring_Plan!A1"/><Relationship Id="rId13" Type="http://schemas.openxmlformats.org/officeDocument/2006/relationships/hyperlink" Target="#Mngt_Calendar!A1"/><Relationship Id="rId3" Type="http://schemas.openxmlformats.org/officeDocument/2006/relationships/image" Target="../media/image6.png"/><Relationship Id="rId7" Type="http://schemas.openxmlformats.org/officeDocument/2006/relationships/hyperlink" Target="#'Signature Solutions'!A1"/><Relationship Id="rId12" Type="http://schemas.openxmlformats.org/officeDocument/2006/relationships/hyperlink" Target="#EvaluationPlan!A1"/><Relationship Id="rId2" Type="http://schemas.openxmlformats.org/officeDocument/2006/relationships/hyperlink" Target="#Guide!A21"/><Relationship Id="rId16" Type="http://schemas.openxmlformats.org/officeDocument/2006/relationships/image" Target="../media/image5.png"/><Relationship Id="rId1" Type="http://schemas.openxmlformats.org/officeDocument/2006/relationships/image" Target="../media/image28.png"/><Relationship Id="rId6" Type="http://schemas.openxmlformats.org/officeDocument/2006/relationships/image" Target="../media/image3.png"/><Relationship Id="rId11" Type="http://schemas.openxmlformats.org/officeDocument/2006/relationships/image" Target="../media/image4.png"/><Relationship Id="rId5" Type="http://schemas.openxmlformats.org/officeDocument/2006/relationships/hyperlink" Target="#Welcome!A1"/><Relationship Id="rId15" Type="http://schemas.openxmlformats.org/officeDocument/2006/relationships/hyperlink" Target="#ProgArchitecture!A1"/><Relationship Id="rId10" Type="http://schemas.openxmlformats.org/officeDocument/2006/relationships/hyperlink" Target="https://intranet.undp.org/unit/bpps/DI/CPDs/default.aspx" TargetMode="External"/><Relationship Id="rId4" Type="http://schemas.openxmlformats.org/officeDocument/2006/relationships/hyperlink" Target="#Resources!A1"/><Relationship Id="rId9" Type="http://schemas.openxmlformats.org/officeDocument/2006/relationships/hyperlink" Target="#Home!A1"/><Relationship Id="rId14" Type="http://schemas.openxmlformats.org/officeDocument/2006/relationships/hyperlink" Target="#Stats!A1"/></Relationships>
</file>

<file path=xl/drawings/_rels/drawing22.xml.rels><?xml version="1.0" encoding="UTF-8" standalone="yes"?>
<Relationships xmlns="http://schemas.openxmlformats.org/package/2006/relationships"><Relationship Id="rId8" Type="http://schemas.openxmlformats.org/officeDocument/2006/relationships/hyperlink" Target="#Monitoring_Plan!A1"/><Relationship Id="rId13" Type="http://schemas.openxmlformats.org/officeDocument/2006/relationships/hyperlink" Target="#Mngt_Calendar!A1"/><Relationship Id="rId3" Type="http://schemas.openxmlformats.org/officeDocument/2006/relationships/image" Target="../media/image6.png"/><Relationship Id="rId7" Type="http://schemas.openxmlformats.org/officeDocument/2006/relationships/hyperlink" Target="#'Signature Solutions'!A1"/><Relationship Id="rId12" Type="http://schemas.openxmlformats.org/officeDocument/2006/relationships/hyperlink" Target="#EvaluationPlan!A1"/><Relationship Id="rId2" Type="http://schemas.openxmlformats.org/officeDocument/2006/relationships/hyperlink" Target="#Guide!A21"/><Relationship Id="rId16" Type="http://schemas.openxmlformats.org/officeDocument/2006/relationships/image" Target="../media/image5.png"/><Relationship Id="rId1" Type="http://schemas.openxmlformats.org/officeDocument/2006/relationships/image" Target="../media/image28.png"/><Relationship Id="rId6" Type="http://schemas.openxmlformats.org/officeDocument/2006/relationships/image" Target="../media/image3.png"/><Relationship Id="rId11" Type="http://schemas.openxmlformats.org/officeDocument/2006/relationships/image" Target="../media/image4.png"/><Relationship Id="rId5" Type="http://schemas.openxmlformats.org/officeDocument/2006/relationships/hyperlink" Target="#Welcome!A1"/><Relationship Id="rId15" Type="http://schemas.openxmlformats.org/officeDocument/2006/relationships/hyperlink" Target="#ProgArchitecture!A1"/><Relationship Id="rId10" Type="http://schemas.openxmlformats.org/officeDocument/2006/relationships/hyperlink" Target="https://intranet.undp.org/unit/bpps/DI/CPDs/default.aspx" TargetMode="External"/><Relationship Id="rId4" Type="http://schemas.openxmlformats.org/officeDocument/2006/relationships/hyperlink" Target="#Resources!A1"/><Relationship Id="rId9" Type="http://schemas.openxmlformats.org/officeDocument/2006/relationships/hyperlink" Target="#Home!A1"/><Relationship Id="rId14" Type="http://schemas.openxmlformats.org/officeDocument/2006/relationships/hyperlink" Target="#Stats!A1"/></Relationships>
</file>

<file path=xl/drawings/_rels/drawing23.xml.rels><?xml version="1.0" encoding="UTF-8" standalone="yes"?>
<Relationships xmlns="http://schemas.openxmlformats.org/package/2006/relationships"><Relationship Id="rId8" Type="http://schemas.openxmlformats.org/officeDocument/2006/relationships/hyperlink" Target="#Monitoring_Plan!A1"/><Relationship Id="rId13" Type="http://schemas.openxmlformats.org/officeDocument/2006/relationships/hyperlink" Target="#Mngt_Calendar!A1"/><Relationship Id="rId3" Type="http://schemas.openxmlformats.org/officeDocument/2006/relationships/image" Target="../media/image6.png"/><Relationship Id="rId7" Type="http://schemas.openxmlformats.org/officeDocument/2006/relationships/hyperlink" Target="#'Signature Solutions'!A1"/><Relationship Id="rId12" Type="http://schemas.openxmlformats.org/officeDocument/2006/relationships/hyperlink" Target="#EvaluationPlan!A1"/><Relationship Id="rId2" Type="http://schemas.openxmlformats.org/officeDocument/2006/relationships/hyperlink" Target="#Guide!A21"/><Relationship Id="rId16" Type="http://schemas.openxmlformats.org/officeDocument/2006/relationships/image" Target="../media/image5.png"/><Relationship Id="rId1" Type="http://schemas.openxmlformats.org/officeDocument/2006/relationships/image" Target="../media/image28.png"/><Relationship Id="rId6" Type="http://schemas.openxmlformats.org/officeDocument/2006/relationships/image" Target="../media/image3.png"/><Relationship Id="rId11" Type="http://schemas.openxmlformats.org/officeDocument/2006/relationships/image" Target="../media/image4.png"/><Relationship Id="rId5" Type="http://schemas.openxmlformats.org/officeDocument/2006/relationships/hyperlink" Target="#Welcome!A1"/><Relationship Id="rId15" Type="http://schemas.openxmlformats.org/officeDocument/2006/relationships/hyperlink" Target="#ProgArchitecture!A1"/><Relationship Id="rId10" Type="http://schemas.openxmlformats.org/officeDocument/2006/relationships/hyperlink" Target="https://intranet.undp.org/unit/bpps/DI/CPDs/default.aspx" TargetMode="External"/><Relationship Id="rId4" Type="http://schemas.openxmlformats.org/officeDocument/2006/relationships/hyperlink" Target="#Resources!A1"/><Relationship Id="rId9" Type="http://schemas.openxmlformats.org/officeDocument/2006/relationships/hyperlink" Target="#Home!A1"/><Relationship Id="rId14" Type="http://schemas.openxmlformats.org/officeDocument/2006/relationships/hyperlink" Target="#Stats!A1"/></Relationships>
</file>

<file path=xl/drawings/_rels/drawing24.xml.rels><?xml version="1.0" encoding="UTF-8" standalone="yes"?>
<Relationships xmlns="http://schemas.openxmlformats.org/package/2006/relationships"><Relationship Id="rId8" Type="http://schemas.openxmlformats.org/officeDocument/2006/relationships/hyperlink" Target="#Monitoring_Plan!A1"/><Relationship Id="rId13" Type="http://schemas.openxmlformats.org/officeDocument/2006/relationships/hyperlink" Target="#Mngt_Calendar!A1"/><Relationship Id="rId3" Type="http://schemas.openxmlformats.org/officeDocument/2006/relationships/image" Target="../media/image6.png"/><Relationship Id="rId7" Type="http://schemas.openxmlformats.org/officeDocument/2006/relationships/hyperlink" Target="#'Signature Solutions'!A1"/><Relationship Id="rId12" Type="http://schemas.openxmlformats.org/officeDocument/2006/relationships/hyperlink" Target="#EvaluationPlan!A1"/><Relationship Id="rId2" Type="http://schemas.openxmlformats.org/officeDocument/2006/relationships/hyperlink" Target="#Guide!A21"/><Relationship Id="rId16" Type="http://schemas.openxmlformats.org/officeDocument/2006/relationships/image" Target="../media/image5.png"/><Relationship Id="rId1" Type="http://schemas.openxmlformats.org/officeDocument/2006/relationships/image" Target="../media/image28.png"/><Relationship Id="rId6" Type="http://schemas.openxmlformats.org/officeDocument/2006/relationships/image" Target="../media/image3.png"/><Relationship Id="rId11" Type="http://schemas.openxmlformats.org/officeDocument/2006/relationships/image" Target="../media/image4.png"/><Relationship Id="rId5" Type="http://schemas.openxmlformats.org/officeDocument/2006/relationships/hyperlink" Target="#Welcome!A1"/><Relationship Id="rId15" Type="http://schemas.openxmlformats.org/officeDocument/2006/relationships/hyperlink" Target="#ProgArchitecture!A1"/><Relationship Id="rId10" Type="http://schemas.openxmlformats.org/officeDocument/2006/relationships/hyperlink" Target="https://intranet.undp.org/unit/bpps/DI/CPDs/default.aspx" TargetMode="External"/><Relationship Id="rId4" Type="http://schemas.openxmlformats.org/officeDocument/2006/relationships/hyperlink" Target="#Resources!A1"/><Relationship Id="rId9" Type="http://schemas.openxmlformats.org/officeDocument/2006/relationships/hyperlink" Target="#Home!A1"/><Relationship Id="rId14" Type="http://schemas.openxmlformats.org/officeDocument/2006/relationships/hyperlink" Target="#Stats!A1"/></Relationships>
</file>

<file path=xl/drawings/_rels/drawing25.xml.rels><?xml version="1.0" encoding="UTF-8" standalone="yes"?>
<Relationships xmlns="http://schemas.openxmlformats.org/package/2006/relationships"><Relationship Id="rId8" Type="http://schemas.openxmlformats.org/officeDocument/2006/relationships/hyperlink" Target="#Monitoring_Plan!A1"/><Relationship Id="rId13" Type="http://schemas.openxmlformats.org/officeDocument/2006/relationships/hyperlink" Target="#Mngt_Calendar!A1"/><Relationship Id="rId3" Type="http://schemas.openxmlformats.org/officeDocument/2006/relationships/image" Target="../media/image6.png"/><Relationship Id="rId7" Type="http://schemas.openxmlformats.org/officeDocument/2006/relationships/hyperlink" Target="#'Signature Solutions'!A1"/><Relationship Id="rId12" Type="http://schemas.openxmlformats.org/officeDocument/2006/relationships/hyperlink" Target="#EvaluationPlan!A1"/><Relationship Id="rId2" Type="http://schemas.openxmlformats.org/officeDocument/2006/relationships/hyperlink" Target="#Guide!A21"/><Relationship Id="rId16" Type="http://schemas.openxmlformats.org/officeDocument/2006/relationships/image" Target="../media/image5.png"/><Relationship Id="rId1" Type="http://schemas.openxmlformats.org/officeDocument/2006/relationships/image" Target="../media/image28.png"/><Relationship Id="rId6" Type="http://schemas.openxmlformats.org/officeDocument/2006/relationships/image" Target="../media/image3.png"/><Relationship Id="rId11" Type="http://schemas.openxmlformats.org/officeDocument/2006/relationships/image" Target="../media/image4.png"/><Relationship Id="rId5" Type="http://schemas.openxmlformats.org/officeDocument/2006/relationships/hyperlink" Target="#Welcome!A1"/><Relationship Id="rId15" Type="http://schemas.openxmlformats.org/officeDocument/2006/relationships/hyperlink" Target="#ProgArchitecture!A1"/><Relationship Id="rId10" Type="http://schemas.openxmlformats.org/officeDocument/2006/relationships/hyperlink" Target="https://intranet.undp.org/unit/bpps/DI/CPDs/default.aspx" TargetMode="External"/><Relationship Id="rId4" Type="http://schemas.openxmlformats.org/officeDocument/2006/relationships/hyperlink" Target="#Resources!A1"/><Relationship Id="rId9" Type="http://schemas.openxmlformats.org/officeDocument/2006/relationships/hyperlink" Target="#Home!A1"/><Relationship Id="rId14" Type="http://schemas.openxmlformats.org/officeDocument/2006/relationships/hyperlink" Target="#Stats!A1"/></Relationships>
</file>

<file path=xl/drawings/_rels/drawing26.xml.rels><?xml version="1.0" encoding="UTF-8" standalone="yes"?>
<Relationships xmlns="http://schemas.openxmlformats.org/package/2006/relationships"><Relationship Id="rId8" Type="http://schemas.openxmlformats.org/officeDocument/2006/relationships/hyperlink" Target="#Home!A1"/><Relationship Id="rId13" Type="http://schemas.openxmlformats.org/officeDocument/2006/relationships/hyperlink" Target="#Stats!A1"/><Relationship Id="rId3" Type="http://schemas.openxmlformats.org/officeDocument/2006/relationships/hyperlink" Target="#Resources!A1"/><Relationship Id="rId7" Type="http://schemas.openxmlformats.org/officeDocument/2006/relationships/hyperlink" Target="#Monitoring_Plan!A1"/><Relationship Id="rId12" Type="http://schemas.openxmlformats.org/officeDocument/2006/relationships/hyperlink" Target="#Mngt_Calendar!A1"/><Relationship Id="rId2" Type="http://schemas.openxmlformats.org/officeDocument/2006/relationships/image" Target="../media/image6.png"/><Relationship Id="rId1" Type="http://schemas.openxmlformats.org/officeDocument/2006/relationships/hyperlink" Target="#Guide!A37"/><Relationship Id="rId6" Type="http://schemas.openxmlformats.org/officeDocument/2006/relationships/hyperlink" Target="#'Signature Solutions'!A1"/><Relationship Id="rId11" Type="http://schemas.openxmlformats.org/officeDocument/2006/relationships/hyperlink" Target="#EvaluationPlan!A1"/><Relationship Id="rId5" Type="http://schemas.openxmlformats.org/officeDocument/2006/relationships/image" Target="../media/image3.png"/><Relationship Id="rId15" Type="http://schemas.openxmlformats.org/officeDocument/2006/relationships/image" Target="../media/image5.png"/><Relationship Id="rId10" Type="http://schemas.openxmlformats.org/officeDocument/2006/relationships/image" Target="../media/image4.png"/><Relationship Id="rId4" Type="http://schemas.openxmlformats.org/officeDocument/2006/relationships/hyperlink" Target="#Welcome!A1"/><Relationship Id="rId9" Type="http://schemas.openxmlformats.org/officeDocument/2006/relationships/hyperlink" Target="https://intranet.undp.org/unit/bpps/DI/CPDs/default.aspx" TargetMode="External"/><Relationship Id="rId14" Type="http://schemas.openxmlformats.org/officeDocument/2006/relationships/hyperlink" Target="#ProgArchitecture!A1"/></Relationships>
</file>

<file path=xl/drawings/_rels/drawing27.xml.rels><?xml version="1.0" encoding="UTF-8" standalone="yes"?>
<Relationships xmlns="http://schemas.openxmlformats.org/package/2006/relationships"><Relationship Id="rId8" Type="http://schemas.openxmlformats.org/officeDocument/2006/relationships/hyperlink" Target="#Home!A1"/><Relationship Id="rId13" Type="http://schemas.openxmlformats.org/officeDocument/2006/relationships/hyperlink" Target="#Stats!A1"/><Relationship Id="rId3" Type="http://schemas.openxmlformats.org/officeDocument/2006/relationships/hyperlink" Target="#Resources!A1"/><Relationship Id="rId7" Type="http://schemas.openxmlformats.org/officeDocument/2006/relationships/hyperlink" Target="#Monitoring_Plan!A1"/><Relationship Id="rId12" Type="http://schemas.openxmlformats.org/officeDocument/2006/relationships/hyperlink" Target="#Mngt_Calendar!A1"/><Relationship Id="rId2" Type="http://schemas.openxmlformats.org/officeDocument/2006/relationships/image" Target="../media/image6.png"/><Relationship Id="rId1" Type="http://schemas.openxmlformats.org/officeDocument/2006/relationships/hyperlink" Target="#Guide!A37"/><Relationship Id="rId6" Type="http://schemas.openxmlformats.org/officeDocument/2006/relationships/hyperlink" Target="#'Signature Solutions'!A1"/><Relationship Id="rId11" Type="http://schemas.openxmlformats.org/officeDocument/2006/relationships/hyperlink" Target="#EvaluationPlan!A1"/><Relationship Id="rId5" Type="http://schemas.openxmlformats.org/officeDocument/2006/relationships/image" Target="../media/image3.png"/><Relationship Id="rId15" Type="http://schemas.openxmlformats.org/officeDocument/2006/relationships/image" Target="../media/image5.png"/><Relationship Id="rId10" Type="http://schemas.openxmlformats.org/officeDocument/2006/relationships/image" Target="../media/image4.png"/><Relationship Id="rId4" Type="http://schemas.openxmlformats.org/officeDocument/2006/relationships/hyperlink" Target="#Welcome!A1"/><Relationship Id="rId9" Type="http://schemas.openxmlformats.org/officeDocument/2006/relationships/hyperlink" Target="https://intranet.undp.org/unit/bpps/DI/CPDs/default.aspx" TargetMode="External"/><Relationship Id="rId14" Type="http://schemas.openxmlformats.org/officeDocument/2006/relationships/hyperlink" Target="#ProgArchitecture!A1"/></Relationships>
</file>

<file path=xl/drawings/_rels/drawing28.xml.rels><?xml version="1.0" encoding="UTF-8" standalone="yes"?>
<Relationships xmlns="http://schemas.openxmlformats.org/package/2006/relationships"><Relationship Id="rId8" Type="http://schemas.openxmlformats.org/officeDocument/2006/relationships/hyperlink" Target="#Home!A1"/><Relationship Id="rId13" Type="http://schemas.openxmlformats.org/officeDocument/2006/relationships/hyperlink" Target="#Stats!A1"/><Relationship Id="rId3" Type="http://schemas.openxmlformats.org/officeDocument/2006/relationships/hyperlink" Target="#Resources!A1"/><Relationship Id="rId7" Type="http://schemas.openxmlformats.org/officeDocument/2006/relationships/hyperlink" Target="#Monitoring_Plan!A1"/><Relationship Id="rId12" Type="http://schemas.openxmlformats.org/officeDocument/2006/relationships/hyperlink" Target="#Mngt_Calendar!A1"/><Relationship Id="rId2" Type="http://schemas.openxmlformats.org/officeDocument/2006/relationships/image" Target="../media/image6.png"/><Relationship Id="rId1" Type="http://schemas.openxmlformats.org/officeDocument/2006/relationships/hyperlink" Target="#Guide!A37"/><Relationship Id="rId6" Type="http://schemas.openxmlformats.org/officeDocument/2006/relationships/hyperlink" Target="#'Signature Solutions'!A1"/><Relationship Id="rId11" Type="http://schemas.openxmlformats.org/officeDocument/2006/relationships/hyperlink" Target="#EvaluationPlan!A1"/><Relationship Id="rId5" Type="http://schemas.openxmlformats.org/officeDocument/2006/relationships/image" Target="../media/image3.png"/><Relationship Id="rId15" Type="http://schemas.openxmlformats.org/officeDocument/2006/relationships/image" Target="../media/image5.png"/><Relationship Id="rId10" Type="http://schemas.openxmlformats.org/officeDocument/2006/relationships/image" Target="../media/image4.png"/><Relationship Id="rId4" Type="http://schemas.openxmlformats.org/officeDocument/2006/relationships/hyperlink" Target="#Welcome!A1"/><Relationship Id="rId9" Type="http://schemas.openxmlformats.org/officeDocument/2006/relationships/hyperlink" Target="https://intranet.undp.org/unit/bpps/DI/CPDs/default.aspx" TargetMode="External"/><Relationship Id="rId14" Type="http://schemas.openxmlformats.org/officeDocument/2006/relationships/hyperlink" Target="#ProgArchitecture!A1"/></Relationships>
</file>

<file path=xl/drawings/_rels/drawing29.xml.rels><?xml version="1.0" encoding="UTF-8" standalone="yes"?>
<Relationships xmlns="http://schemas.openxmlformats.org/package/2006/relationships"><Relationship Id="rId8" Type="http://schemas.openxmlformats.org/officeDocument/2006/relationships/hyperlink" Target="#Home!A1"/><Relationship Id="rId13" Type="http://schemas.openxmlformats.org/officeDocument/2006/relationships/hyperlink" Target="#Stats!A1"/><Relationship Id="rId3" Type="http://schemas.openxmlformats.org/officeDocument/2006/relationships/hyperlink" Target="#Resources!A1"/><Relationship Id="rId7" Type="http://schemas.openxmlformats.org/officeDocument/2006/relationships/hyperlink" Target="#Monitoring_Plan!A1"/><Relationship Id="rId12" Type="http://schemas.openxmlformats.org/officeDocument/2006/relationships/hyperlink" Target="#Mngt_Calendar!A1"/><Relationship Id="rId2" Type="http://schemas.openxmlformats.org/officeDocument/2006/relationships/image" Target="../media/image6.png"/><Relationship Id="rId1" Type="http://schemas.openxmlformats.org/officeDocument/2006/relationships/hyperlink" Target="#Guide!A37"/><Relationship Id="rId6" Type="http://schemas.openxmlformats.org/officeDocument/2006/relationships/hyperlink" Target="#'Signature Solutions'!A1"/><Relationship Id="rId11" Type="http://schemas.openxmlformats.org/officeDocument/2006/relationships/hyperlink" Target="#EvaluationPlan!A1"/><Relationship Id="rId5" Type="http://schemas.openxmlformats.org/officeDocument/2006/relationships/image" Target="../media/image3.png"/><Relationship Id="rId15" Type="http://schemas.openxmlformats.org/officeDocument/2006/relationships/image" Target="../media/image5.png"/><Relationship Id="rId10" Type="http://schemas.openxmlformats.org/officeDocument/2006/relationships/image" Target="../media/image4.png"/><Relationship Id="rId4" Type="http://schemas.openxmlformats.org/officeDocument/2006/relationships/hyperlink" Target="#Welcome!A1"/><Relationship Id="rId9" Type="http://schemas.openxmlformats.org/officeDocument/2006/relationships/hyperlink" Target="https://intranet.undp.org/unit/bpps/DI/CPDs/default.aspx" TargetMode="External"/><Relationship Id="rId14" Type="http://schemas.openxmlformats.org/officeDocument/2006/relationships/hyperlink" Target="#ProgArchitecture!A1"/></Relationships>
</file>

<file path=xl/drawings/_rels/drawing3.xml.rels><?xml version="1.0" encoding="UTF-8" standalone="yes"?>
<Relationships xmlns="http://schemas.openxmlformats.org/package/2006/relationships"><Relationship Id="rId8" Type="http://schemas.openxmlformats.org/officeDocument/2006/relationships/hyperlink" Target="#'Signature Solutions'!A1"/><Relationship Id="rId13" Type="http://schemas.openxmlformats.org/officeDocument/2006/relationships/hyperlink" Target="#Mngt_Calendar!A1"/><Relationship Id="rId3" Type="http://schemas.openxmlformats.org/officeDocument/2006/relationships/hyperlink" Target="#Guide!A16"/><Relationship Id="rId7" Type="http://schemas.openxmlformats.org/officeDocument/2006/relationships/image" Target="../media/image3.png"/><Relationship Id="rId12" Type="http://schemas.openxmlformats.org/officeDocument/2006/relationships/hyperlink" Target="#EvaluationPlan!A1"/><Relationship Id="rId2" Type="http://schemas.openxmlformats.org/officeDocument/2006/relationships/hyperlink" Target="#'1_Entry_Table'!A1"/><Relationship Id="rId16" Type="http://schemas.openxmlformats.org/officeDocument/2006/relationships/image" Target="../media/image5.png"/><Relationship Id="rId1" Type="http://schemas.openxmlformats.org/officeDocument/2006/relationships/hyperlink" Target="#Home!A1"/><Relationship Id="rId6" Type="http://schemas.openxmlformats.org/officeDocument/2006/relationships/hyperlink" Target="#Welcome!A1"/><Relationship Id="rId11" Type="http://schemas.openxmlformats.org/officeDocument/2006/relationships/image" Target="../media/image4.png"/><Relationship Id="rId5" Type="http://schemas.openxmlformats.org/officeDocument/2006/relationships/hyperlink" Target="#Resources!A1"/><Relationship Id="rId15" Type="http://schemas.openxmlformats.org/officeDocument/2006/relationships/hyperlink" Target="#ProgArchitecture!A1"/><Relationship Id="rId10" Type="http://schemas.openxmlformats.org/officeDocument/2006/relationships/hyperlink" Target="https://intranet.undp.org/unit/bpps/DI/CPDs/default.aspx" TargetMode="External"/><Relationship Id="rId4" Type="http://schemas.openxmlformats.org/officeDocument/2006/relationships/image" Target="../media/image1.png"/><Relationship Id="rId9" Type="http://schemas.openxmlformats.org/officeDocument/2006/relationships/hyperlink" Target="#Monitoring_Plan!A1"/><Relationship Id="rId14" Type="http://schemas.openxmlformats.org/officeDocument/2006/relationships/hyperlink" Target="#Stats!A1"/></Relationships>
</file>

<file path=xl/drawings/_rels/drawing30.xml.rels><?xml version="1.0" encoding="UTF-8" standalone="yes"?>
<Relationships xmlns="http://schemas.openxmlformats.org/package/2006/relationships"><Relationship Id="rId8" Type="http://schemas.openxmlformats.org/officeDocument/2006/relationships/hyperlink" Target="#Home!A1"/><Relationship Id="rId13" Type="http://schemas.openxmlformats.org/officeDocument/2006/relationships/hyperlink" Target="#Stats!A1"/><Relationship Id="rId3" Type="http://schemas.openxmlformats.org/officeDocument/2006/relationships/hyperlink" Target="#Resources!A1"/><Relationship Id="rId7" Type="http://schemas.openxmlformats.org/officeDocument/2006/relationships/hyperlink" Target="#Monitoring_Plan!A1"/><Relationship Id="rId12" Type="http://schemas.openxmlformats.org/officeDocument/2006/relationships/hyperlink" Target="#Mngt_Calendar!A1"/><Relationship Id="rId2" Type="http://schemas.openxmlformats.org/officeDocument/2006/relationships/image" Target="../media/image6.png"/><Relationship Id="rId1" Type="http://schemas.openxmlformats.org/officeDocument/2006/relationships/hyperlink" Target="#Guide!A37"/><Relationship Id="rId6" Type="http://schemas.openxmlformats.org/officeDocument/2006/relationships/hyperlink" Target="#'Signature Solutions'!A1"/><Relationship Id="rId11" Type="http://schemas.openxmlformats.org/officeDocument/2006/relationships/hyperlink" Target="#EvaluationPlan!A1"/><Relationship Id="rId5" Type="http://schemas.openxmlformats.org/officeDocument/2006/relationships/image" Target="../media/image3.png"/><Relationship Id="rId15" Type="http://schemas.openxmlformats.org/officeDocument/2006/relationships/image" Target="../media/image5.png"/><Relationship Id="rId10" Type="http://schemas.openxmlformats.org/officeDocument/2006/relationships/image" Target="../media/image4.png"/><Relationship Id="rId4" Type="http://schemas.openxmlformats.org/officeDocument/2006/relationships/hyperlink" Target="#Welcome!A1"/><Relationship Id="rId9" Type="http://schemas.openxmlformats.org/officeDocument/2006/relationships/hyperlink" Target="https://intranet.undp.org/unit/bpps/DI/CPDs/default.aspx" TargetMode="External"/><Relationship Id="rId14" Type="http://schemas.openxmlformats.org/officeDocument/2006/relationships/hyperlink" Target="#ProgArchitecture!A1"/></Relationships>
</file>

<file path=xl/drawings/_rels/drawing31.xml.rels><?xml version="1.0" encoding="UTF-8" standalone="yes"?>
<Relationships xmlns="http://schemas.openxmlformats.org/package/2006/relationships"><Relationship Id="rId8" Type="http://schemas.openxmlformats.org/officeDocument/2006/relationships/hyperlink" Target="#Home!A1"/><Relationship Id="rId13" Type="http://schemas.openxmlformats.org/officeDocument/2006/relationships/hyperlink" Target="#Stats!A1"/><Relationship Id="rId3" Type="http://schemas.openxmlformats.org/officeDocument/2006/relationships/hyperlink" Target="#Resources!A1"/><Relationship Id="rId7" Type="http://schemas.openxmlformats.org/officeDocument/2006/relationships/hyperlink" Target="#Monitoring_Plan!A1"/><Relationship Id="rId12" Type="http://schemas.openxmlformats.org/officeDocument/2006/relationships/hyperlink" Target="#Mngt_Calendar!A1"/><Relationship Id="rId2" Type="http://schemas.openxmlformats.org/officeDocument/2006/relationships/image" Target="../media/image6.png"/><Relationship Id="rId1" Type="http://schemas.openxmlformats.org/officeDocument/2006/relationships/hyperlink" Target="#Guide!A41"/><Relationship Id="rId6" Type="http://schemas.openxmlformats.org/officeDocument/2006/relationships/hyperlink" Target="#'Signature Solutions'!A1"/><Relationship Id="rId11" Type="http://schemas.openxmlformats.org/officeDocument/2006/relationships/hyperlink" Target="#EvaluationPlan!A1"/><Relationship Id="rId5" Type="http://schemas.openxmlformats.org/officeDocument/2006/relationships/image" Target="../media/image3.png"/><Relationship Id="rId15" Type="http://schemas.openxmlformats.org/officeDocument/2006/relationships/image" Target="../media/image5.png"/><Relationship Id="rId10" Type="http://schemas.openxmlformats.org/officeDocument/2006/relationships/image" Target="../media/image4.png"/><Relationship Id="rId4" Type="http://schemas.openxmlformats.org/officeDocument/2006/relationships/hyperlink" Target="#Welcome!A1"/><Relationship Id="rId9" Type="http://schemas.openxmlformats.org/officeDocument/2006/relationships/hyperlink" Target="https://intranet.undp.org/unit/bpps/DI/CPDs/default.aspx" TargetMode="External"/><Relationship Id="rId14" Type="http://schemas.openxmlformats.org/officeDocument/2006/relationships/hyperlink" Target="#ProgArchitecture!A1"/></Relationships>
</file>

<file path=xl/drawings/_rels/drawing32.xml.rels><?xml version="1.0" encoding="UTF-8" standalone="yes"?>
<Relationships xmlns="http://schemas.openxmlformats.org/package/2006/relationships"><Relationship Id="rId8" Type="http://schemas.openxmlformats.org/officeDocument/2006/relationships/hyperlink" Target="#Home!A1"/><Relationship Id="rId13" Type="http://schemas.openxmlformats.org/officeDocument/2006/relationships/hyperlink" Target="#Stats!A1"/><Relationship Id="rId3" Type="http://schemas.openxmlformats.org/officeDocument/2006/relationships/hyperlink" Target="#Resources!A1"/><Relationship Id="rId7" Type="http://schemas.openxmlformats.org/officeDocument/2006/relationships/hyperlink" Target="#Monitoring_Plan!A1"/><Relationship Id="rId12" Type="http://schemas.openxmlformats.org/officeDocument/2006/relationships/hyperlink" Target="#Mngt_Calendar!A1"/><Relationship Id="rId2" Type="http://schemas.openxmlformats.org/officeDocument/2006/relationships/image" Target="../media/image6.png"/><Relationship Id="rId1" Type="http://schemas.openxmlformats.org/officeDocument/2006/relationships/hyperlink" Target="#Guide!A41"/><Relationship Id="rId6" Type="http://schemas.openxmlformats.org/officeDocument/2006/relationships/hyperlink" Target="#'Signature Solutions'!A1"/><Relationship Id="rId11" Type="http://schemas.openxmlformats.org/officeDocument/2006/relationships/hyperlink" Target="#EvaluationPlan!A1"/><Relationship Id="rId5" Type="http://schemas.openxmlformats.org/officeDocument/2006/relationships/image" Target="../media/image3.png"/><Relationship Id="rId15" Type="http://schemas.openxmlformats.org/officeDocument/2006/relationships/image" Target="../media/image5.png"/><Relationship Id="rId10" Type="http://schemas.openxmlformats.org/officeDocument/2006/relationships/image" Target="../media/image4.png"/><Relationship Id="rId4" Type="http://schemas.openxmlformats.org/officeDocument/2006/relationships/hyperlink" Target="#Welcome!A1"/><Relationship Id="rId9" Type="http://schemas.openxmlformats.org/officeDocument/2006/relationships/hyperlink" Target="https://intranet.undp.org/unit/bpps/DI/CPDs/default.aspx" TargetMode="External"/><Relationship Id="rId14" Type="http://schemas.openxmlformats.org/officeDocument/2006/relationships/hyperlink" Target="#ProgArchitecture!A1"/></Relationships>
</file>

<file path=xl/drawings/_rels/drawing33.xml.rels><?xml version="1.0" encoding="UTF-8" standalone="yes"?>
<Relationships xmlns="http://schemas.openxmlformats.org/package/2006/relationships"><Relationship Id="rId8" Type="http://schemas.openxmlformats.org/officeDocument/2006/relationships/hyperlink" Target="#Home!A1"/><Relationship Id="rId13" Type="http://schemas.openxmlformats.org/officeDocument/2006/relationships/hyperlink" Target="#Stats!A1"/><Relationship Id="rId3" Type="http://schemas.openxmlformats.org/officeDocument/2006/relationships/hyperlink" Target="#Resources!A1"/><Relationship Id="rId7" Type="http://schemas.openxmlformats.org/officeDocument/2006/relationships/hyperlink" Target="#Monitoring_Plan!A1"/><Relationship Id="rId12" Type="http://schemas.openxmlformats.org/officeDocument/2006/relationships/hyperlink" Target="#Mngt_Calendar!A1"/><Relationship Id="rId2" Type="http://schemas.openxmlformats.org/officeDocument/2006/relationships/image" Target="../media/image6.png"/><Relationship Id="rId1" Type="http://schemas.openxmlformats.org/officeDocument/2006/relationships/hyperlink" Target="#Guide!A41"/><Relationship Id="rId6" Type="http://schemas.openxmlformats.org/officeDocument/2006/relationships/hyperlink" Target="#'Signature Solutions'!A1"/><Relationship Id="rId11" Type="http://schemas.openxmlformats.org/officeDocument/2006/relationships/hyperlink" Target="#EvaluationPlan!A1"/><Relationship Id="rId5" Type="http://schemas.openxmlformats.org/officeDocument/2006/relationships/image" Target="../media/image3.png"/><Relationship Id="rId15" Type="http://schemas.openxmlformats.org/officeDocument/2006/relationships/image" Target="../media/image5.png"/><Relationship Id="rId10" Type="http://schemas.openxmlformats.org/officeDocument/2006/relationships/image" Target="../media/image4.png"/><Relationship Id="rId4" Type="http://schemas.openxmlformats.org/officeDocument/2006/relationships/hyperlink" Target="#Welcome!A1"/><Relationship Id="rId9" Type="http://schemas.openxmlformats.org/officeDocument/2006/relationships/hyperlink" Target="https://intranet.undp.org/unit/bpps/DI/CPDs/default.aspx" TargetMode="External"/><Relationship Id="rId14" Type="http://schemas.openxmlformats.org/officeDocument/2006/relationships/hyperlink" Target="#ProgArchitecture!A1"/></Relationships>
</file>

<file path=xl/drawings/_rels/drawing35.xml.rels><?xml version="1.0" encoding="UTF-8" standalone="yes"?>
<Relationships xmlns="http://schemas.openxmlformats.org/package/2006/relationships"><Relationship Id="rId8" Type="http://schemas.openxmlformats.org/officeDocument/2006/relationships/hyperlink" Target="#Home!A1"/><Relationship Id="rId13" Type="http://schemas.openxmlformats.org/officeDocument/2006/relationships/hyperlink" Target="#Stats!A1"/><Relationship Id="rId3" Type="http://schemas.openxmlformats.org/officeDocument/2006/relationships/hyperlink" Target="#Resources!A1"/><Relationship Id="rId7" Type="http://schemas.openxmlformats.org/officeDocument/2006/relationships/hyperlink" Target="#Monitoring_Plan!A1"/><Relationship Id="rId12" Type="http://schemas.openxmlformats.org/officeDocument/2006/relationships/hyperlink" Target="#Mngt_Calendar!A1"/><Relationship Id="rId2" Type="http://schemas.openxmlformats.org/officeDocument/2006/relationships/image" Target="../media/image6.png"/><Relationship Id="rId1" Type="http://schemas.openxmlformats.org/officeDocument/2006/relationships/hyperlink" Target="#Guide!A1"/><Relationship Id="rId6" Type="http://schemas.openxmlformats.org/officeDocument/2006/relationships/hyperlink" Target="#'Signature Solutions'!A1"/><Relationship Id="rId11" Type="http://schemas.openxmlformats.org/officeDocument/2006/relationships/hyperlink" Target="#EvaluationPlan!A1"/><Relationship Id="rId5" Type="http://schemas.openxmlformats.org/officeDocument/2006/relationships/image" Target="../media/image3.png"/><Relationship Id="rId15" Type="http://schemas.openxmlformats.org/officeDocument/2006/relationships/image" Target="../media/image5.png"/><Relationship Id="rId10" Type="http://schemas.openxmlformats.org/officeDocument/2006/relationships/image" Target="../media/image4.png"/><Relationship Id="rId4" Type="http://schemas.openxmlformats.org/officeDocument/2006/relationships/hyperlink" Target="#Welcome!A1"/><Relationship Id="rId9" Type="http://schemas.openxmlformats.org/officeDocument/2006/relationships/hyperlink" Target="https://intranet.undp.org/unit/bpps/DI/CPDs/default.aspx" TargetMode="External"/><Relationship Id="rId14" Type="http://schemas.openxmlformats.org/officeDocument/2006/relationships/hyperlink" Target="#ProgArchitecture!A1"/></Relationships>
</file>

<file path=xl/drawings/_rels/drawing36.xml.rels><?xml version="1.0" encoding="UTF-8" standalone="yes"?>
<Relationships xmlns="http://schemas.openxmlformats.org/package/2006/relationships"><Relationship Id="rId8" Type="http://schemas.openxmlformats.org/officeDocument/2006/relationships/hyperlink" Target="#Home!A1"/><Relationship Id="rId13" Type="http://schemas.openxmlformats.org/officeDocument/2006/relationships/hyperlink" Target="#Stats!A1"/><Relationship Id="rId3" Type="http://schemas.openxmlformats.org/officeDocument/2006/relationships/hyperlink" Target="#Resources!A1"/><Relationship Id="rId7" Type="http://schemas.openxmlformats.org/officeDocument/2006/relationships/hyperlink" Target="#Monitoring_Plan!A1"/><Relationship Id="rId12" Type="http://schemas.openxmlformats.org/officeDocument/2006/relationships/hyperlink" Target="#Mngt_Calendar!A1"/><Relationship Id="rId2" Type="http://schemas.openxmlformats.org/officeDocument/2006/relationships/image" Target="../media/image6.png"/><Relationship Id="rId1" Type="http://schemas.openxmlformats.org/officeDocument/2006/relationships/hyperlink" Target="#Guide!A1"/><Relationship Id="rId6" Type="http://schemas.openxmlformats.org/officeDocument/2006/relationships/hyperlink" Target="#'Signature Solutions'!A1"/><Relationship Id="rId11" Type="http://schemas.openxmlformats.org/officeDocument/2006/relationships/hyperlink" Target="#EvaluationPlan!A1"/><Relationship Id="rId5" Type="http://schemas.openxmlformats.org/officeDocument/2006/relationships/image" Target="../media/image3.png"/><Relationship Id="rId15" Type="http://schemas.openxmlformats.org/officeDocument/2006/relationships/image" Target="../media/image5.png"/><Relationship Id="rId10" Type="http://schemas.openxmlformats.org/officeDocument/2006/relationships/image" Target="../media/image4.png"/><Relationship Id="rId4" Type="http://schemas.openxmlformats.org/officeDocument/2006/relationships/hyperlink" Target="#Welcome!A1"/><Relationship Id="rId9" Type="http://schemas.openxmlformats.org/officeDocument/2006/relationships/hyperlink" Target="https://intranet.undp.org/unit/bpps/DI/CPDs/default.aspx" TargetMode="External"/><Relationship Id="rId14" Type="http://schemas.openxmlformats.org/officeDocument/2006/relationships/hyperlink" Target="#ProgArchitecture!A1"/></Relationships>
</file>

<file path=xl/drawings/_rels/drawing37.xml.rels><?xml version="1.0" encoding="UTF-8" standalone="yes"?>
<Relationships xmlns="http://schemas.openxmlformats.org/package/2006/relationships"><Relationship Id="rId8" Type="http://schemas.openxmlformats.org/officeDocument/2006/relationships/hyperlink" Target="https://intranet.undp.org/apps/roar2013/SitePages/Roar_Home.aspx" TargetMode="External"/><Relationship Id="rId13" Type="http://schemas.openxmlformats.org/officeDocument/2006/relationships/image" Target="../media/image3.png"/><Relationship Id="rId18" Type="http://schemas.openxmlformats.org/officeDocument/2006/relationships/image" Target="../media/image4.png"/><Relationship Id="rId3" Type="http://schemas.openxmlformats.org/officeDocument/2006/relationships/hyperlink" Target="https://intranet.undp.org/unit/bpps/DI/ROAR/default.aspx" TargetMode="External"/><Relationship Id="rId21" Type="http://schemas.openxmlformats.org/officeDocument/2006/relationships/hyperlink" Target="#Stats!A1"/><Relationship Id="rId7" Type="http://schemas.openxmlformats.org/officeDocument/2006/relationships/hyperlink" Target="https://intranet.undp.org/unit/bpps/DI/ROAR.2014/default.aspx?PageView=Shared&amp;InitialTabId=Ribbon.WebPartPage&amp;VisibilityContext=WSSWebPartPage" TargetMode="External"/><Relationship Id="rId12" Type="http://schemas.openxmlformats.org/officeDocument/2006/relationships/hyperlink" Target="#Welcome!A1"/><Relationship Id="rId17" Type="http://schemas.openxmlformats.org/officeDocument/2006/relationships/hyperlink" Target="https://intranet.undp.org/unit/bpps/DI/CPDs/default.aspx" TargetMode="External"/><Relationship Id="rId25" Type="http://schemas.openxmlformats.org/officeDocument/2006/relationships/chart" Target="../charts/chart5.xml"/><Relationship Id="rId2" Type="http://schemas.openxmlformats.org/officeDocument/2006/relationships/image" Target="../media/image6.png"/><Relationship Id="rId16" Type="http://schemas.openxmlformats.org/officeDocument/2006/relationships/hyperlink" Target="#Home!A1"/><Relationship Id="rId20" Type="http://schemas.openxmlformats.org/officeDocument/2006/relationships/hyperlink" Target="#Mngt_Calendar!A1"/><Relationship Id="rId1" Type="http://schemas.openxmlformats.org/officeDocument/2006/relationships/hyperlink" Target="#Guide!A27"/><Relationship Id="rId6" Type="http://schemas.openxmlformats.org/officeDocument/2006/relationships/hyperlink" Target="https://intranet.undp.org/unit/bpps/DI/ROAR/ROAR2015/default.aspx" TargetMode="External"/><Relationship Id="rId11" Type="http://schemas.openxmlformats.org/officeDocument/2006/relationships/hyperlink" Target="#Resources!A1"/><Relationship Id="rId24" Type="http://schemas.openxmlformats.org/officeDocument/2006/relationships/chart" Target="../charts/chart4.xml"/><Relationship Id="rId5" Type="http://schemas.openxmlformats.org/officeDocument/2006/relationships/hyperlink" Target="https://intranet.undp.org/unit/bpps/DI/ROAR/ROAR2016/default.aspx?PageView=Shared&amp;InitialTabId=Ribbon.WebPartPage&amp;VisibilityContext=WSSWebPartPage" TargetMode="External"/><Relationship Id="rId15" Type="http://schemas.openxmlformats.org/officeDocument/2006/relationships/hyperlink" Target="#Monitoring_Plan!A1"/><Relationship Id="rId23" Type="http://schemas.openxmlformats.org/officeDocument/2006/relationships/image" Target="../media/image5.png"/><Relationship Id="rId10" Type="http://schemas.openxmlformats.org/officeDocument/2006/relationships/hyperlink" Target="https://intranet.undp.org/global/roar/SitePages/Home_2011.aspx" TargetMode="External"/><Relationship Id="rId19" Type="http://schemas.openxmlformats.org/officeDocument/2006/relationships/hyperlink" Target="#EvaluationPlan!A1"/><Relationship Id="rId4" Type="http://schemas.openxmlformats.org/officeDocument/2006/relationships/hyperlink" Target="https://intranet.undp.org/unit/bpps/DI/ROAR/2017/SitePages/ROAR%202017.aspx" TargetMode="External"/><Relationship Id="rId9" Type="http://schemas.openxmlformats.org/officeDocument/2006/relationships/hyperlink" Target="https://intranet.undp.org/global/roar/sitepages/home.aspx" TargetMode="External"/><Relationship Id="rId14" Type="http://schemas.openxmlformats.org/officeDocument/2006/relationships/hyperlink" Target="#'Signature Solutions'!A1"/><Relationship Id="rId22" Type="http://schemas.openxmlformats.org/officeDocument/2006/relationships/hyperlink" Target="#ProgArchitecture!A1"/></Relationships>
</file>

<file path=xl/drawings/_rels/drawing38.xml.rels><?xml version="1.0" encoding="UTF-8" standalone="yes"?>
<Relationships xmlns="http://schemas.openxmlformats.org/package/2006/relationships"><Relationship Id="rId8" Type="http://schemas.openxmlformats.org/officeDocument/2006/relationships/hyperlink" Target="#Welcome!A1"/><Relationship Id="rId13" Type="http://schemas.openxmlformats.org/officeDocument/2006/relationships/hyperlink" Target="https://intranet.undp.org/unit/bpps/DI/CPDs/default.aspx" TargetMode="External"/><Relationship Id="rId18" Type="http://schemas.openxmlformats.org/officeDocument/2006/relationships/hyperlink" Target="#ProgArchitecture!A1"/><Relationship Id="rId3" Type="http://schemas.openxmlformats.org/officeDocument/2006/relationships/hyperlink" Target="https://www.yammer.com/undp.org/#/threads/inGroup?type=in_group&amp;feedId=12072543&amp;view=all" TargetMode="External"/><Relationship Id="rId7" Type="http://schemas.openxmlformats.org/officeDocument/2006/relationships/hyperlink" Target="#Resources!A1"/><Relationship Id="rId12" Type="http://schemas.openxmlformats.org/officeDocument/2006/relationships/hyperlink" Target="#Home!A1"/><Relationship Id="rId17" Type="http://schemas.openxmlformats.org/officeDocument/2006/relationships/hyperlink" Target="#Stats!A1"/><Relationship Id="rId2" Type="http://schemas.openxmlformats.org/officeDocument/2006/relationships/image" Target="../media/image35.jpg"/><Relationship Id="rId16" Type="http://schemas.openxmlformats.org/officeDocument/2006/relationships/hyperlink" Target="#Mngt_Calendar!A1"/><Relationship Id="rId1" Type="http://schemas.openxmlformats.org/officeDocument/2006/relationships/hyperlink" Target="http://indikit.net/" TargetMode="External"/><Relationship Id="rId6" Type="http://schemas.openxmlformats.org/officeDocument/2006/relationships/image" Target="../media/image6.png"/><Relationship Id="rId11" Type="http://schemas.openxmlformats.org/officeDocument/2006/relationships/hyperlink" Target="#Monitoring_Plan!A1"/><Relationship Id="rId5" Type="http://schemas.openxmlformats.org/officeDocument/2006/relationships/hyperlink" Target="#Guide!A44"/><Relationship Id="rId15" Type="http://schemas.openxmlformats.org/officeDocument/2006/relationships/hyperlink" Target="#EvaluationPlan!A1"/><Relationship Id="rId10" Type="http://schemas.openxmlformats.org/officeDocument/2006/relationships/hyperlink" Target="#'Signature Solutions'!A1"/><Relationship Id="rId19" Type="http://schemas.openxmlformats.org/officeDocument/2006/relationships/image" Target="../media/image5.png"/><Relationship Id="rId4" Type="http://schemas.openxmlformats.org/officeDocument/2006/relationships/image" Target="../media/image36.jpg"/><Relationship Id="rId9" Type="http://schemas.openxmlformats.org/officeDocument/2006/relationships/image" Target="../media/image3.png"/><Relationship Id="rId14" Type="http://schemas.openxmlformats.org/officeDocument/2006/relationships/image" Target="../media/image4.png"/></Relationships>
</file>

<file path=xl/drawings/_rels/drawing39.xml.rels><?xml version="1.0" encoding="UTF-8" standalone="yes"?>
<Relationships xmlns="http://schemas.openxmlformats.org/package/2006/relationships"><Relationship Id="rId8" Type="http://schemas.openxmlformats.org/officeDocument/2006/relationships/hyperlink" Target="#Monitoring_Plan!A1"/><Relationship Id="rId13" Type="http://schemas.openxmlformats.org/officeDocument/2006/relationships/hyperlink" Target="#Mngt_Calendar!A1"/><Relationship Id="rId3" Type="http://schemas.openxmlformats.org/officeDocument/2006/relationships/image" Target="../media/image6.png"/><Relationship Id="rId7" Type="http://schemas.openxmlformats.org/officeDocument/2006/relationships/hyperlink" Target="#'Signature Solutions'!A1"/><Relationship Id="rId12" Type="http://schemas.openxmlformats.org/officeDocument/2006/relationships/hyperlink" Target="#EvaluationPlan!A1"/><Relationship Id="rId2" Type="http://schemas.openxmlformats.org/officeDocument/2006/relationships/hyperlink" Target="#Guide!A1"/><Relationship Id="rId16" Type="http://schemas.openxmlformats.org/officeDocument/2006/relationships/image" Target="../media/image5.png"/><Relationship Id="rId1" Type="http://schemas.openxmlformats.org/officeDocument/2006/relationships/hyperlink" Target="#AWP_Monitoring!A1"/><Relationship Id="rId6" Type="http://schemas.openxmlformats.org/officeDocument/2006/relationships/image" Target="../media/image3.png"/><Relationship Id="rId11" Type="http://schemas.openxmlformats.org/officeDocument/2006/relationships/image" Target="../media/image4.png"/><Relationship Id="rId5" Type="http://schemas.openxmlformats.org/officeDocument/2006/relationships/hyperlink" Target="#Welcome!A1"/><Relationship Id="rId15" Type="http://schemas.openxmlformats.org/officeDocument/2006/relationships/hyperlink" Target="#ProgArchitecture!A1"/><Relationship Id="rId10" Type="http://schemas.openxmlformats.org/officeDocument/2006/relationships/hyperlink" Target="https://intranet.undp.org/unit/bpps/DI/CPDs/default.aspx" TargetMode="External"/><Relationship Id="rId4" Type="http://schemas.openxmlformats.org/officeDocument/2006/relationships/hyperlink" Target="#Resources!A1"/><Relationship Id="rId9" Type="http://schemas.openxmlformats.org/officeDocument/2006/relationships/hyperlink" Target="#Home!A1"/><Relationship Id="rId14" Type="http://schemas.openxmlformats.org/officeDocument/2006/relationships/hyperlink" Target="#Stats!A1"/></Relationships>
</file>

<file path=xl/drawings/_rels/drawing4.xml.rels><?xml version="1.0" encoding="UTF-8" standalone="yes"?>
<Relationships xmlns="http://schemas.openxmlformats.org/package/2006/relationships"><Relationship Id="rId8" Type="http://schemas.openxmlformats.org/officeDocument/2006/relationships/hyperlink" Target="#Outcome3!A1"/><Relationship Id="rId13" Type="http://schemas.openxmlformats.org/officeDocument/2006/relationships/hyperlink" Target="#Output4.2!A1"/><Relationship Id="rId18" Type="http://schemas.openxmlformats.org/officeDocument/2006/relationships/hyperlink" Target="#Ind_1.1.1!A1"/><Relationship Id="rId26" Type="http://schemas.openxmlformats.org/officeDocument/2006/relationships/image" Target="../media/image4.png"/><Relationship Id="rId3" Type="http://schemas.openxmlformats.org/officeDocument/2006/relationships/hyperlink" Target="#Output1.2!A1"/><Relationship Id="rId21" Type="http://schemas.openxmlformats.org/officeDocument/2006/relationships/image" Target="../media/image3.png"/><Relationship Id="rId7" Type="http://schemas.openxmlformats.org/officeDocument/2006/relationships/hyperlink" Target="#Output2.3!A1"/><Relationship Id="rId12" Type="http://schemas.openxmlformats.org/officeDocument/2006/relationships/hyperlink" Target="#Output4.1!A1"/><Relationship Id="rId17" Type="http://schemas.openxmlformats.org/officeDocument/2006/relationships/hyperlink" Target="#Ind_1.1!A1"/><Relationship Id="rId25" Type="http://schemas.openxmlformats.org/officeDocument/2006/relationships/hyperlink" Target="https://intranet.undp.org/unit/bpps/DI/CPDs/default.aspx" TargetMode="External"/><Relationship Id="rId2" Type="http://schemas.openxmlformats.org/officeDocument/2006/relationships/hyperlink" Target="#Output1.1!A1"/><Relationship Id="rId16" Type="http://schemas.openxmlformats.org/officeDocument/2006/relationships/hyperlink" Target="#Outcome5!A1"/><Relationship Id="rId20" Type="http://schemas.openxmlformats.org/officeDocument/2006/relationships/hyperlink" Target="#Welcome!A1"/><Relationship Id="rId29" Type="http://schemas.openxmlformats.org/officeDocument/2006/relationships/hyperlink" Target="#Stats!A1"/><Relationship Id="rId1" Type="http://schemas.openxmlformats.org/officeDocument/2006/relationships/hyperlink" Target="#Outcome1!A1"/><Relationship Id="rId6" Type="http://schemas.openxmlformats.org/officeDocument/2006/relationships/hyperlink" Target="#Output2.2!A1"/><Relationship Id="rId11" Type="http://schemas.openxmlformats.org/officeDocument/2006/relationships/hyperlink" Target="#Outcome4!A1"/><Relationship Id="rId24" Type="http://schemas.openxmlformats.org/officeDocument/2006/relationships/hyperlink" Target="#Home!A1"/><Relationship Id="rId5" Type="http://schemas.openxmlformats.org/officeDocument/2006/relationships/hyperlink" Target="#Output2.1!A1"/><Relationship Id="rId15" Type="http://schemas.openxmlformats.org/officeDocument/2006/relationships/image" Target="../media/image6.png"/><Relationship Id="rId23" Type="http://schemas.openxmlformats.org/officeDocument/2006/relationships/hyperlink" Target="#Monitoring_Plan!A1"/><Relationship Id="rId28" Type="http://schemas.openxmlformats.org/officeDocument/2006/relationships/hyperlink" Target="#Mngt_Calendar!A1"/><Relationship Id="rId10" Type="http://schemas.openxmlformats.org/officeDocument/2006/relationships/hyperlink" Target="#Output3.2!A1"/><Relationship Id="rId19" Type="http://schemas.openxmlformats.org/officeDocument/2006/relationships/hyperlink" Target="#Resources!A1"/><Relationship Id="rId31" Type="http://schemas.openxmlformats.org/officeDocument/2006/relationships/image" Target="../media/image5.png"/><Relationship Id="rId4" Type="http://schemas.openxmlformats.org/officeDocument/2006/relationships/hyperlink" Target="#Outcome2!A1"/><Relationship Id="rId9" Type="http://schemas.openxmlformats.org/officeDocument/2006/relationships/hyperlink" Target="#Output3.1!A1"/><Relationship Id="rId14" Type="http://schemas.openxmlformats.org/officeDocument/2006/relationships/hyperlink" Target="#Guide!A17"/><Relationship Id="rId22" Type="http://schemas.openxmlformats.org/officeDocument/2006/relationships/hyperlink" Target="#'Signature Solutions'!A1"/><Relationship Id="rId27" Type="http://schemas.openxmlformats.org/officeDocument/2006/relationships/hyperlink" Target="#EvaluationPlan!A1"/><Relationship Id="rId30" Type="http://schemas.openxmlformats.org/officeDocument/2006/relationships/hyperlink" Target="#ProgArchitecture!A1"/></Relationships>
</file>

<file path=xl/drawings/_rels/drawing40.xml.rels><?xml version="1.0" encoding="UTF-8" standalone="yes"?>
<Relationships xmlns="http://schemas.openxmlformats.org/package/2006/relationships"><Relationship Id="rId8" Type="http://schemas.openxmlformats.org/officeDocument/2006/relationships/hyperlink" Target="#Monitoring_Plan!A1"/><Relationship Id="rId13" Type="http://schemas.openxmlformats.org/officeDocument/2006/relationships/hyperlink" Target="#Mngt_Calendar!A1"/><Relationship Id="rId3" Type="http://schemas.openxmlformats.org/officeDocument/2006/relationships/hyperlink" Target="#QualityProg!A1"/><Relationship Id="rId7" Type="http://schemas.openxmlformats.org/officeDocument/2006/relationships/hyperlink" Target="#'Signature Solutions'!A1"/><Relationship Id="rId12" Type="http://schemas.openxmlformats.org/officeDocument/2006/relationships/hyperlink" Target="#EvaluationPlan!A1"/><Relationship Id="rId2" Type="http://schemas.openxmlformats.org/officeDocument/2006/relationships/image" Target="../media/image6.png"/><Relationship Id="rId16" Type="http://schemas.openxmlformats.org/officeDocument/2006/relationships/image" Target="../media/image5.png"/><Relationship Id="rId1" Type="http://schemas.openxmlformats.org/officeDocument/2006/relationships/hyperlink" Target="#Guide!A1"/><Relationship Id="rId6" Type="http://schemas.openxmlformats.org/officeDocument/2006/relationships/image" Target="../media/image3.png"/><Relationship Id="rId11" Type="http://schemas.openxmlformats.org/officeDocument/2006/relationships/image" Target="../media/image4.png"/><Relationship Id="rId5" Type="http://schemas.openxmlformats.org/officeDocument/2006/relationships/hyperlink" Target="#Welcome!A1"/><Relationship Id="rId15" Type="http://schemas.openxmlformats.org/officeDocument/2006/relationships/hyperlink" Target="#ProgArchitecture!A1"/><Relationship Id="rId10" Type="http://schemas.openxmlformats.org/officeDocument/2006/relationships/hyperlink" Target="https://intranet.undp.org/unit/bpps/DI/CPDs/default.aspx" TargetMode="External"/><Relationship Id="rId4" Type="http://schemas.openxmlformats.org/officeDocument/2006/relationships/hyperlink" Target="#Resources!A1"/><Relationship Id="rId9" Type="http://schemas.openxmlformats.org/officeDocument/2006/relationships/hyperlink" Target="#Home!A1"/><Relationship Id="rId14" Type="http://schemas.openxmlformats.org/officeDocument/2006/relationships/hyperlink" Target="#Stats!A1"/></Relationships>
</file>

<file path=xl/drawings/_rels/drawing41.xml.rels><?xml version="1.0" encoding="UTF-8" standalone="yes"?>
<Relationships xmlns="http://schemas.openxmlformats.org/package/2006/relationships"><Relationship Id="rId8" Type="http://schemas.openxmlformats.org/officeDocument/2006/relationships/hyperlink" Target="#Monitoring_Plan!A1"/><Relationship Id="rId13" Type="http://schemas.openxmlformats.org/officeDocument/2006/relationships/hyperlink" Target="#Mngt_Calendar!A1"/><Relationship Id="rId3" Type="http://schemas.openxmlformats.org/officeDocument/2006/relationships/hyperlink" Target="#QualityProg!A1"/><Relationship Id="rId7" Type="http://schemas.openxmlformats.org/officeDocument/2006/relationships/hyperlink" Target="#'Signature Solutions'!A1"/><Relationship Id="rId12" Type="http://schemas.openxmlformats.org/officeDocument/2006/relationships/hyperlink" Target="#EvaluationPlan!A1"/><Relationship Id="rId2" Type="http://schemas.openxmlformats.org/officeDocument/2006/relationships/image" Target="../media/image1.png"/><Relationship Id="rId16" Type="http://schemas.openxmlformats.org/officeDocument/2006/relationships/image" Target="../media/image5.png"/><Relationship Id="rId1" Type="http://schemas.openxmlformats.org/officeDocument/2006/relationships/hyperlink" Target="#Guide!A1"/><Relationship Id="rId6" Type="http://schemas.openxmlformats.org/officeDocument/2006/relationships/image" Target="../media/image3.png"/><Relationship Id="rId11" Type="http://schemas.openxmlformats.org/officeDocument/2006/relationships/image" Target="../media/image4.png"/><Relationship Id="rId5" Type="http://schemas.openxmlformats.org/officeDocument/2006/relationships/hyperlink" Target="#Welcome!A1"/><Relationship Id="rId15" Type="http://schemas.openxmlformats.org/officeDocument/2006/relationships/hyperlink" Target="#ProgArchitecture!A1"/><Relationship Id="rId10" Type="http://schemas.openxmlformats.org/officeDocument/2006/relationships/hyperlink" Target="https://intranet.undp.org/unit/bpps/DI/CPDs/default.aspx" TargetMode="External"/><Relationship Id="rId4" Type="http://schemas.openxmlformats.org/officeDocument/2006/relationships/hyperlink" Target="#Resources!A1"/><Relationship Id="rId9" Type="http://schemas.openxmlformats.org/officeDocument/2006/relationships/hyperlink" Target="#Home!A1"/><Relationship Id="rId14" Type="http://schemas.openxmlformats.org/officeDocument/2006/relationships/hyperlink" Target="#Stats!A1"/></Relationships>
</file>

<file path=xl/drawings/_rels/drawing5.xml.rels><?xml version="1.0" encoding="UTF-8" standalone="yes"?>
<Relationships xmlns="http://schemas.openxmlformats.org/package/2006/relationships"><Relationship Id="rId8" Type="http://schemas.openxmlformats.org/officeDocument/2006/relationships/image" Target="../media/image5.png"/><Relationship Id="rId13" Type="http://schemas.openxmlformats.org/officeDocument/2006/relationships/hyperlink" Target="#Stats!A1"/><Relationship Id="rId3" Type="http://schemas.openxmlformats.org/officeDocument/2006/relationships/hyperlink" Target="#Resources!A1"/><Relationship Id="rId7" Type="http://schemas.openxmlformats.org/officeDocument/2006/relationships/hyperlink" Target="#Home!A1"/><Relationship Id="rId12" Type="http://schemas.openxmlformats.org/officeDocument/2006/relationships/hyperlink" Target="#Mngt_Calendar!A1"/><Relationship Id="rId17" Type="http://schemas.openxmlformats.org/officeDocument/2006/relationships/hyperlink" Target="#SP_link!A1"/><Relationship Id="rId2" Type="http://schemas.openxmlformats.org/officeDocument/2006/relationships/image" Target="../media/image7.jpg"/><Relationship Id="rId16" Type="http://schemas.openxmlformats.org/officeDocument/2006/relationships/image" Target="../media/image6.png"/><Relationship Id="rId1" Type="http://schemas.openxmlformats.org/officeDocument/2006/relationships/hyperlink" Target="#Monitoring_Table!A1"/><Relationship Id="rId6" Type="http://schemas.openxmlformats.org/officeDocument/2006/relationships/hyperlink" Target="#Monitoring_Plan!A1"/><Relationship Id="rId11" Type="http://schemas.openxmlformats.org/officeDocument/2006/relationships/hyperlink" Target="https://erc.undp.org/evaluation/units/133" TargetMode="External"/><Relationship Id="rId5" Type="http://schemas.openxmlformats.org/officeDocument/2006/relationships/hyperlink" Target="#'Signature Solutions'!A1"/><Relationship Id="rId15" Type="http://schemas.openxmlformats.org/officeDocument/2006/relationships/hyperlink" Target="#Guide!A27"/><Relationship Id="rId10" Type="http://schemas.openxmlformats.org/officeDocument/2006/relationships/image" Target="../media/image4.png"/><Relationship Id="rId4" Type="http://schemas.openxmlformats.org/officeDocument/2006/relationships/image" Target="../media/image3.png"/><Relationship Id="rId9" Type="http://schemas.openxmlformats.org/officeDocument/2006/relationships/hyperlink" Target="https://intranet.undp.org/unit/bpps/DI/CPDs/default.aspx" TargetMode="External"/><Relationship Id="rId14" Type="http://schemas.openxmlformats.org/officeDocument/2006/relationships/hyperlink" Target="#ProgArchitecture!A1"/></Relationships>
</file>

<file path=xl/drawings/_rels/drawing6.xml.rels><?xml version="1.0" encoding="UTF-8" standalone="yes"?>
<Relationships xmlns="http://schemas.openxmlformats.org/package/2006/relationships"><Relationship Id="rId8" Type="http://schemas.openxmlformats.org/officeDocument/2006/relationships/hyperlink" Target="#Monitoring_Plan!A1"/><Relationship Id="rId13" Type="http://schemas.openxmlformats.org/officeDocument/2006/relationships/hyperlink" Target="#Mngt_Calendar!A1"/><Relationship Id="rId3" Type="http://schemas.openxmlformats.org/officeDocument/2006/relationships/hyperlink" Target="mailto:rsca.rbm@undp.org" TargetMode="External"/><Relationship Id="rId7" Type="http://schemas.openxmlformats.org/officeDocument/2006/relationships/hyperlink" Target="#'Signature Solutions'!A1"/><Relationship Id="rId12" Type="http://schemas.openxmlformats.org/officeDocument/2006/relationships/hyperlink" Target="#EvaluationPlan!A1"/><Relationship Id="rId2" Type="http://schemas.openxmlformats.org/officeDocument/2006/relationships/image" Target="../media/image1.png"/><Relationship Id="rId16" Type="http://schemas.openxmlformats.org/officeDocument/2006/relationships/image" Target="../media/image5.png"/><Relationship Id="rId1" Type="http://schemas.openxmlformats.org/officeDocument/2006/relationships/hyperlink" Target="#Guide!A1"/><Relationship Id="rId6" Type="http://schemas.openxmlformats.org/officeDocument/2006/relationships/image" Target="../media/image3.png"/><Relationship Id="rId11" Type="http://schemas.openxmlformats.org/officeDocument/2006/relationships/image" Target="../media/image4.png"/><Relationship Id="rId5" Type="http://schemas.openxmlformats.org/officeDocument/2006/relationships/hyperlink" Target="#Welcome!A1"/><Relationship Id="rId15" Type="http://schemas.openxmlformats.org/officeDocument/2006/relationships/hyperlink" Target="#ProgArchitecture!A1"/><Relationship Id="rId10" Type="http://schemas.openxmlformats.org/officeDocument/2006/relationships/hyperlink" Target="https://intranet.undp.org/unit/bpps/DI/CPDs/default.aspx" TargetMode="External"/><Relationship Id="rId4" Type="http://schemas.openxmlformats.org/officeDocument/2006/relationships/hyperlink" Target="#Resources!A1"/><Relationship Id="rId9" Type="http://schemas.openxmlformats.org/officeDocument/2006/relationships/hyperlink" Target="#Home!A1"/><Relationship Id="rId14" Type="http://schemas.openxmlformats.org/officeDocument/2006/relationships/hyperlink" Target="#Stats!A1"/></Relationships>
</file>

<file path=xl/drawings/_rels/drawing7.xml.rels><?xml version="1.0" encoding="UTF-8" standalone="yes"?>
<Relationships xmlns="http://schemas.openxmlformats.org/package/2006/relationships"><Relationship Id="rId8" Type="http://schemas.openxmlformats.org/officeDocument/2006/relationships/hyperlink" Target="https://intranet.undp.org/apps/iati/sitepages/iati_projects.aspx?year=2018&amp;hq_co=CO&amp;bureau=RBA&amp;unit=RWA" TargetMode="External"/><Relationship Id="rId13" Type="http://schemas.openxmlformats.org/officeDocument/2006/relationships/image" Target="../media/image11.png"/><Relationship Id="rId18" Type="http://schemas.openxmlformats.org/officeDocument/2006/relationships/hyperlink" Target="https://popp.undp.org/SitePages/POPPSubject.aspx?SBJID=137&amp;Menu=BusinessUnit&amp;Beta=0" TargetMode="External"/><Relationship Id="rId26" Type="http://schemas.openxmlformats.org/officeDocument/2006/relationships/hyperlink" Target="#Guide!A29"/><Relationship Id="rId39" Type="http://schemas.openxmlformats.org/officeDocument/2006/relationships/image" Target="../media/image5.png"/><Relationship Id="rId3" Type="http://schemas.openxmlformats.org/officeDocument/2006/relationships/hyperlink" Target="#Mngt_Calendar!A1"/><Relationship Id="rId21" Type="http://schemas.openxmlformats.org/officeDocument/2006/relationships/image" Target="../media/image15.png"/><Relationship Id="rId34" Type="http://schemas.openxmlformats.org/officeDocument/2006/relationships/hyperlink" Target="https://intranet.undp.org/unit/bpps/DI/CPDs/default.aspx" TargetMode="External"/><Relationship Id="rId7" Type="http://schemas.microsoft.com/office/2007/relationships/hdphoto" Target="../media/hdphoto1.wdp"/><Relationship Id="rId12" Type="http://schemas.openxmlformats.org/officeDocument/2006/relationships/hyperlink" Target="hhttps://intranet.undp.org/Apps/CPS/SitePages/Office%20Context%20and%20Priorities.aspx" TargetMode="External"/><Relationship Id="rId17" Type="http://schemas.openxmlformats.org/officeDocument/2006/relationships/image" Target="../media/image13.jpeg"/><Relationship Id="rId25" Type="http://schemas.openxmlformats.org/officeDocument/2006/relationships/image" Target="../media/image17.jpg"/><Relationship Id="rId33" Type="http://schemas.openxmlformats.org/officeDocument/2006/relationships/hyperlink" Target="#Home!A1"/><Relationship Id="rId38" Type="http://schemas.openxmlformats.org/officeDocument/2006/relationships/hyperlink" Target="#ProgArchitecture!A1"/><Relationship Id="rId2" Type="http://schemas.openxmlformats.org/officeDocument/2006/relationships/image" Target="../media/image7.jpg"/><Relationship Id="rId16" Type="http://schemas.openxmlformats.org/officeDocument/2006/relationships/hyperlink" Target="#QualityProg!A1"/><Relationship Id="rId20" Type="http://schemas.openxmlformats.org/officeDocument/2006/relationships/hyperlink" Target="#Surveys!A1"/><Relationship Id="rId29" Type="http://schemas.openxmlformats.org/officeDocument/2006/relationships/hyperlink" Target="#Welcome!A1"/><Relationship Id="rId1" Type="http://schemas.openxmlformats.org/officeDocument/2006/relationships/hyperlink" Target="#Monitoring_Table!A1"/><Relationship Id="rId6" Type="http://schemas.openxmlformats.org/officeDocument/2006/relationships/image" Target="../media/image9.png"/><Relationship Id="rId11" Type="http://schemas.openxmlformats.org/officeDocument/2006/relationships/hyperlink" Target="https://intranet.undp.org/Apps/CPS/SitePages/Office%20Context%20and%20Priorities.aspx" TargetMode="External"/><Relationship Id="rId24" Type="http://schemas.openxmlformats.org/officeDocument/2006/relationships/hyperlink" Target="#AWP_Monitoring!A1"/><Relationship Id="rId32" Type="http://schemas.openxmlformats.org/officeDocument/2006/relationships/hyperlink" Target="#Monitoring_Plan!A1"/><Relationship Id="rId37" Type="http://schemas.openxmlformats.org/officeDocument/2006/relationships/hyperlink" Target="#Stats!A1"/><Relationship Id="rId5" Type="http://schemas.openxmlformats.org/officeDocument/2006/relationships/hyperlink" Target="#ROAR!A1"/><Relationship Id="rId15" Type="http://schemas.openxmlformats.org/officeDocument/2006/relationships/image" Target="../media/image12.png"/><Relationship Id="rId23" Type="http://schemas.openxmlformats.org/officeDocument/2006/relationships/image" Target="../media/image16.jpg"/><Relationship Id="rId28" Type="http://schemas.openxmlformats.org/officeDocument/2006/relationships/hyperlink" Target="#Resources!A1"/><Relationship Id="rId36" Type="http://schemas.openxmlformats.org/officeDocument/2006/relationships/hyperlink" Target="#EvaluationPlan!A1"/><Relationship Id="rId10" Type="http://schemas.openxmlformats.org/officeDocument/2006/relationships/image" Target="../media/image10.png"/><Relationship Id="rId19" Type="http://schemas.openxmlformats.org/officeDocument/2006/relationships/image" Target="../media/image14.png"/><Relationship Id="rId31" Type="http://schemas.openxmlformats.org/officeDocument/2006/relationships/hyperlink" Target="#'Signature Solutions'!A1"/><Relationship Id="rId4" Type="http://schemas.openxmlformats.org/officeDocument/2006/relationships/image" Target="../media/image8.jpg"/><Relationship Id="rId9" Type="http://schemas.openxmlformats.org/officeDocument/2006/relationships/hyperlink" Target="#Field_Monitoring!A1"/><Relationship Id="rId14" Type="http://schemas.openxmlformats.org/officeDocument/2006/relationships/hyperlink" Target="#PQA!A1"/><Relationship Id="rId22" Type="http://schemas.openxmlformats.org/officeDocument/2006/relationships/hyperlink" Target="#CPD_data_Collection!A1"/><Relationship Id="rId27" Type="http://schemas.openxmlformats.org/officeDocument/2006/relationships/image" Target="../media/image6.png"/><Relationship Id="rId30" Type="http://schemas.openxmlformats.org/officeDocument/2006/relationships/image" Target="../media/image3.png"/><Relationship Id="rId35" Type="http://schemas.openxmlformats.org/officeDocument/2006/relationships/image" Target="../media/image4.png"/></Relationships>
</file>

<file path=xl/drawings/_rels/drawing8.xml.rels><?xml version="1.0" encoding="UTF-8" standalone="yes"?>
<Relationships xmlns="http://schemas.openxmlformats.org/package/2006/relationships"><Relationship Id="rId8" Type="http://schemas.openxmlformats.org/officeDocument/2006/relationships/hyperlink" Target="#'Signature Solutions'!A1"/><Relationship Id="rId13" Type="http://schemas.openxmlformats.org/officeDocument/2006/relationships/hyperlink" Target="#EvaluationPlan!A1"/><Relationship Id="rId18" Type="http://schemas.openxmlformats.org/officeDocument/2006/relationships/chart" Target="../charts/chart1.xml"/><Relationship Id="rId3" Type="http://schemas.openxmlformats.org/officeDocument/2006/relationships/hyperlink" Target="#Guide!A36"/><Relationship Id="rId7" Type="http://schemas.openxmlformats.org/officeDocument/2006/relationships/image" Target="../media/image3.png"/><Relationship Id="rId12" Type="http://schemas.openxmlformats.org/officeDocument/2006/relationships/image" Target="../media/image4.png"/><Relationship Id="rId17" Type="http://schemas.openxmlformats.org/officeDocument/2006/relationships/image" Target="../media/image5.png"/><Relationship Id="rId2" Type="http://schemas.openxmlformats.org/officeDocument/2006/relationships/hyperlink" Target="#Monitoring_Table!A1"/><Relationship Id="rId16" Type="http://schemas.openxmlformats.org/officeDocument/2006/relationships/hyperlink" Target="#ProgArchitecture!A1"/><Relationship Id="rId20" Type="http://schemas.openxmlformats.org/officeDocument/2006/relationships/chart" Target="../charts/chart3.xml"/><Relationship Id="rId1" Type="http://schemas.openxmlformats.org/officeDocument/2006/relationships/hyperlink" Target="#Field_Monitoring!A1"/><Relationship Id="rId6" Type="http://schemas.openxmlformats.org/officeDocument/2006/relationships/hyperlink" Target="#Welcome!A1"/><Relationship Id="rId11" Type="http://schemas.openxmlformats.org/officeDocument/2006/relationships/hyperlink" Target="https://intranet.undp.org/unit/bpps/DI/CPDs/default.aspx" TargetMode="External"/><Relationship Id="rId5" Type="http://schemas.openxmlformats.org/officeDocument/2006/relationships/hyperlink" Target="#Resources!A1"/><Relationship Id="rId15" Type="http://schemas.openxmlformats.org/officeDocument/2006/relationships/hyperlink" Target="#Stats!A1"/><Relationship Id="rId10" Type="http://schemas.openxmlformats.org/officeDocument/2006/relationships/hyperlink" Target="#Home!A1"/><Relationship Id="rId19" Type="http://schemas.openxmlformats.org/officeDocument/2006/relationships/chart" Target="../charts/chart2.xml"/><Relationship Id="rId4" Type="http://schemas.openxmlformats.org/officeDocument/2006/relationships/image" Target="../media/image6.png"/><Relationship Id="rId9" Type="http://schemas.openxmlformats.org/officeDocument/2006/relationships/hyperlink" Target="#Monitoring_Plan!A1"/><Relationship Id="rId14" Type="http://schemas.openxmlformats.org/officeDocument/2006/relationships/hyperlink" Target="#Mngt_Calendar!A1"/></Relationships>
</file>

<file path=xl/drawings/_rels/drawing9.xml.rels><?xml version="1.0" encoding="UTF-8" standalone="yes"?>
<Relationships xmlns="http://schemas.openxmlformats.org/package/2006/relationships"><Relationship Id="rId8" Type="http://schemas.openxmlformats.org/officeDocument/2006/relationships/hyperlink" Target="#Monitoring_Plan!A1"/><Relationship Id="rId13" Type="http://schemas.openxmlformats.org/officeDocument/2006/relationships/hyperlink" Target="#Mngt_Calendar!A1"/><Relationship Id="rId3" Type="http://schemas.openxmlformats.org/officeDocument/2006/relationships/image" Target="../media/image19.png"/><Relationship Id="rId7" Type="http://schemas.openxmlformats.org/officeDocument/2006/relationships/hyperlink" Target="#'Signature Solutions'!A1"/><Relationship Id="rId12" Type="http://schemas.openxmlformats.org/officeDocument/2006/relationships/hyperlink" Target="#EvaluationPlan!A1"/><Relationship Id="rId17" Type="http://schemas.openxmlformats.org/officeDocument/2006/relationships/hyperlink" Target="#CPD_data_Collection!A1"/><Relationship Id="rId2" Type="http://schemas.openxmlformats.org/officeDocument/2006/relationships/hyperlink" Target="#Guide!A18"/><Relationship Id="rId16" Type="http://schemas.openxmlformats.org/officeDocument/2006/relationships/image" Target="../media/image5.png"/><Relationship Id="rId1" Type="http://schemas.openxmlformats.org/officeDocument/2006/relationships/image" Target="../media/image18.jpeg"/><Relationship Id="rId6" Type="http://schemas.openxmlformats.org/officeDocument/2006/relationships/image" Target="../media/image3.png"/><Relationship Id="rId11" Type="http://schemas.openxmlformats.org/officeDocument/2006/relationships/image" Target="../media/image4.png"/><Relationship Id="rId5" Type="http://schemas.openxmlformats.org/officeDocument/2006/relationships/hyperlink" Target="#Welcome!A1"/><Relationship Id="rId15" Type="http://schemas.openxmlformats.org/officeDocument/2006/relationships/hyperlink" Target="#ProgArchitecture!A1"/><Relationship Id="rId10" Type="http://schemas.openxmlformats.org/officeDocument/2006/relationships/hyperlink" Target="https://intranet.undp.org/unit/bpps/DI/CPDs/default.aspx" TargetMode="External"/><Relationship Id="rId4" Type="http://schemas.openxmlformats.org/officeDocument/2006/relationships/hyperlink" Target="#Resources!A1"/><Relationship Id="rId9" Type="http://schemas.openxmlformats.org/officeDocument/2006/relationships/hyperlink" Target="#Home!A1"/><Relationship Id="rId14" Type="http://schemas.openxmlformats.org/officeDocument/2006/relationships/hyperlink" Target="#Stats!A1"/></Relationships>
</file>

<file path=xl/drawings/_rels/vmlDrawing1.vml.rels><?xml version="1.0" encoding="UTF-8" standalone="yes"?>
<Relationships xmlns="http://schemas.openxmlformats.org/package/2006/relationships"><Relationship Id="rId1" Type="http://schemas.openxmlformats.org/officeDocument/2006/relationships/image" Target="../media/image21.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30.emf"/><Relationship Id="rId1" Type="http://schemas.openxmlformats.org/officeDocument/2006/relationships/image" Target="../media/image29.emf"/></Relationships>
</file>

<file path=xl/drawings/drawing1.xml><?xml version="1.0" encoding="utf-8"?>
<xdr:wsDr xmlns:xdr="http://schemas.openxmlformats.org/drawingml/2006/spreadsheetDrawing" xmlns:a="http://schemas.openxmlformats.org/drawingml/2006/main">
  <xdr:twoCellAnchor>
    <xdr:from>
      <xdr:col>26</xdr:col>
      <xdr:colOff>590550</xdr:colOff>
      <xdr:row>0</xdr:row>
      <xdr:rowOff>247650</xdr:rowOff>
    </xdr:from>
    <xdr:to>
      <xdr:col>27</xdr:col>
      <xdr:colOff>572106</xdr:colOff>
      <xdr:row>0</xdr:row>
      <xdr:rowOff>887184</xdr:rowOff>
    </xdr:to>
    <xdr:pic>
      <xdr:nvPicPr>
        <xdr:cNvPr id="17" name="Picture 16">
          <a:hlinkClick xmlns:r="http://schemas.openxmlformats.org/officeDocument/2006/relationships" r:id="rId1"/>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6440150" y="247650"/>
          <a:ext cx="591156" cy="639534"/>
        </a:xfrm>
        <a:prstGeom prst="rect">
          <a:avLst/>
        </a:prstGeom>
      </xdr:spPr>
    </xdr:pic>
    <xdr:clientData/>
  </xdr:twoCellAnchor>
  <xdr:twoCellAnchor>
    <xdr:from>
      <xdr:col>2</xdr:col>
      <xdr:colOff>9525</xdr:colOff>
      <xdr:row>6</xdr:row>
      <xdr:rowOff>28575</xdr:rowOff>
    </xdr:from>
    <xdr:to>
      <xdr:col>26</xdr:col>
      <xdr:colOff>561975</xdr:colOff>
      <xdr:row>7</xdr:row>
      <xdr:rowOff>9525</xdr:rowOff>
    </xdr:to>
    <xdr:sp macro="" textlink="">
      <xdr:nvSpPr>
        <xdr:cNvPr id="20" name="TextBox 19"/>
        <xdr:cNvSpPr txBox="1"/>
      </xdr:nvSpPr>
      <xdr:spPr>
        <a:xfrm>
          <a:off x="1228725" y="2905125"/>
          <a:ext cx="15182850" cy="1914525"/>
        </a:xfrm>
        <a:prstGeom prst="rect">
          <a:avLst/>
        </a:prstGeom>
        <a:solidFill>
          <a:schemeClr val="lt1"/>
        </a:solidFill>
        <a:ln w="9525" cmpd="sng">
          <a:solidFill>
            <a:schemeClr val="bg1">
              <a:lumMod val="9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a:t>Welcome to the new version of the Integrated Monitoring and Evaluation Plan !</a:t>
          </a:r>
        </a:p>
        <a:p>
          <a:endParaRPr lang="fr-FR" sz="1100"/>
        </a:p>
        <a:p>
          <a:r>
            <a:rPr lang="fr-FR" sz="1100"/>
            <a:t>This tool ha</a:t>
          </a:r>
          <a:r>
            <a:rPr lang="fr-FR" sz="1100" baseline="0"/>
            <a:t>s been prepared by the Regional Bureau for Africa RBM team in the RSCA: Mamadou N'daw, Sophie Conteh and Sophie Boutin.</a:t>
          </a:r>
          <a:endParaRPr lang="fr-FR" sz="1100"/>
        </a:p>
      </xdr:txBody>
    </xdr:sp>
    <xdr:clientData/>
  </xdr:twoCellAnchor>
  <xdr:twoCellAnchor>
    <xdr:from>
      <xdr:col>2</xdr:col>
      <xdr:colOff>0</xdr:colOff>
      <xdr:row>7</xdr:row>
      <xdr:rowOff>180974</xdr:rowOff>
    </xdr:from>
    <xdr:to>
      <xdr:col>26</xdr:col>
      <xdr:colOff>581025</xdr:colOff>
      <xdr:row>20</xdr:row>
      <xdr:rowOff>66674</xdr:rowOff>
    </xdr:to>
    <xdr:grpSp>
      <xdr:nvGrpSpPr>
        <xdr:cNvPr id="22" name="Group 21"/>
        <xdr:cNvGrpSpPr/>
      </xdr:nvGrpSpPr>
      <xdr:grpSpPr>
        <a:xfrm>
          <a:off x="1219200" y="4029074"/>
          <a:ext cx="15211425" cy="3590925"/>
          <a:chOff x="1219200" y="4991099"/>
          <a:chExt cx="15211425" cy="3590925"/>
        </a:xfrm>
      </xdr:grpSpPr>
      <xdr:sp macro="" textlink="">
        <xdr:nvSpPr>
          <xdr:cNvPr id="19" name="TextBox 18"/>
          <xdr:cNvSpPr txBox="1"/>
        </xdr:nvSpPr>
        <xdr:spPr>
          <a:xfrm>
            <a:off x="1219200" y="4991099"/>
            <a:ext cx="15211425" cy="3590925"/>
          </a:xfrm>
          <a:prstGeom prst="rect">
            <a:avLst/>
          </a:prstGeom>
          <a:solidFill>
            <a:schemeClr val="lt1"/>
          </a:solidFill>
          <a:ln w="9525" cmpd="sng">
            <a:solidFill>
              <a:schemeClr val="bg1">
                <a:lumMod val="9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a:t>To start using this tool you need to complete 2 steps:</a:t>
            </a:r>
          </a:p>
          <a:p>
            <a:r>
              <a:rPr lang="fr-FR" sz="1100"/>
              <a:t>Step 1 : Choose your CO and verify the information of your CPD Outcomes and Outputs indicators</a:t>
            </a:r>
          </a:p>
          <a:p>
            <a:r>
              <a:rPr lang="fr-FR" sz="1100"/>
              <a:t>Step 2: Verify your CPD outcomes and Outputs indicators</a:t>
            </a:r>
          </a:p>
          <a:p>
            <a:endParaRPr lang="fr-FR" sz="1100"/>
          </a:p>
          <a:p>
            <a:r>
              <a:rPr lang="fr-FR" sz="1100"/>
              <a:t>At any time you can consult. the Guide/Help by clicking on the            icon on the top of each page.</a:t>
            </a:r>
          </a:p>
          <a:p>
            <a:endParaRPr lang="fr-FR" sz="1100"/>
          </a:p>
          <a:p>
            <a:endParaRPr lang="fr-FR" sz="1100"/>
          </a:p>
          <a:p>
            <a:r>
              <a:rPr lang="fr-FR" sz="1100"/>
              <a:t>Click on the UNDP logo to come back to this page</a:t>
            </a:r>
          </a:p>
          <a:p>
            <a:endParaRPr lang="fr-FR" sz="1100"/>
          </a:p>
          <a:p>
            <a:endParaRPr lang="fr-FR" sz="1100"/>
          </a:p>
        </xdr:txBody>
      </xdr:sp>
      <xdr:pic>
        <xdr:nvPicPr>
          <xdr:cNvPr id="18" name="Picture 17"/>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895850" y="5667375"/>
            <a:ext cx="274195" cy="296634"/>
          </a:xfrm>
          <a:prstGeom prst="rect">
            <a:avLst/>
          </a:prstGeom>
        </xdr:spPr>
      </xdr:pic>
    </xdr:grpSp>
    <xdr:clientData/>
  </xdr:twoCellAnchor>
  <xdr:twoCellAnchor>
    <xdr:from>
      <xdr:col>11</xdr:col>
      <xdr:colOff>247650</xdr:colOff>
      <xdr:row>11</xdr:row>
      <xdr:rowOff>85725</xdr:rowOff>
    </xdr:from>
    <xdr:to>
      <xdr:col>16</xdr:col>
      <xdr:colOff>495300</xdr:colOff>
      <xdr:row>16</xdr:row>
      <xdr:rowOff>180975</xdr:rowOff>
    </xdr:to>
    <xdr:sp macro="" textlink="">
      <xdr:nvSpPr>
        <xdr:cNvPr id="23" name="Rounded Rectangle 22">
          <a:hlinkClick xmlns:r="http://schemas.openxmlformats.org/officeDocument/2006/relationships" r:id="rId4"/>
        </xdr:cNvPr>
        <xdr:cNvSpPr/>
      </xdr:nvSpPr>
      <xdr:spPr>
        <a:xfrm>
          <a:off x="6953250" y="6886575"/>
          <a:ext cx="3295650" cy="1047750"/>
        </a:xfrm>
        <a:prstGeom prst="round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ctr"/>
        <a:lstStyle/>
        <a:p>
          <a:pPr algn="ctr"/>
          <a:r>
            <a:rPr lang="fr-FR" sz="2400" b="1"/>
            <a:t>Start</a:t>
          </a:r>
          <a:r>
            <a:rPr lang="fr-FR" sz="2400" b="1" baseline="0"/>
            <a:t> Now</a:t>
          </a:r>
          <a:endParaRPr lang="fr-FR" sz="2400" b="1"/>
        </a:p>
      </xdr:txBody>
    </xdr:sp>
    <xdr:clientData/>
  </xdr:twoCellAnchor>
  <xdr:twoCellAnchor>
    <xdr:from>
      <xdr:col>0</xdr:col>
      <xdr:colOff>66675</xdr:colOff>
      <xdr:row>0</xdr:row>
      <xdr:rowOff>104775</xdr:rowOff>
    </xdr:from>
    <xdr:to>
      <xdr:col>26</xdr:col>
      <xdr:colOff>318438</xdr:colOff>
      <xdr:row>0</xdr:row>
      <xdr:rowOff>1492764</xdr:rowOff>
    </xdr:to>
    <xdr:grpSp>
      <xdr:nvGrpSpPr>
        <xdr:cNvPr id="27" name="Group 26"/>
        <xdr:cNvGrpSpPr/>
      </xdr:nvGrpSpPr>
      <xdr:grpSpPr>
        <a:xfrm>
          <a:off x="66675" y="104775"/>
          <a:ext cx="16101363" cy="1387989"/>
          <a:chOff x="104775" y="771525"/>
          <a:chExt cx="16101363" cy="1387989"/>
        </a:xfrm>
      </xdr:grpSpPr>
      <xdr:grpSp>
        <xdr:nvGrpSpPr>
          <xdr:cNvPr id="26" name="Group 25"/>
          <xdr:cNvGrpSpPr/>
        </xdr:nvGrpSpPr>
        <xdr:grpSpPr>
          <a:xfrm>
            <a:off x="104775" y="771525"/>
            <a:ext cx="16101363" cy="1387989"/>
            <a:chOff x="104775" y="123825"/>
            <a:chExt cx="16101363" cy="1387989"/>
          </a:xfrm>
        </xdr:grpSpPr>
        <xdr:sp macro="" textlink="">
          <xdr:nvSpPr>
            <xdr:cNvPr id="40" name="Rounded Rectangle 39">
              <a:hlinkClick xmlns:r="http://schemas.openxmlformats.org/officeDocument/2006/relationships" r:id="rId5"/>
            </xdr:cNvPr>
            <xdr:cNvSpPr/>
          </xdr:nvSpPr>
          <xdr:spPr>
            <a:xfrm>
              <a:off x="14731737" y="187384"/>
              <a:ext cx="1474401" cy="621600"/>
            </a:xfrm>
            <a:prstGeom prst="roundRect">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r>
                <a:rPr lang="fr-FR" sz="1400"/>
                <a:t>Resources</a:t>
              </a:r>
            </a:p>
          </xdr:txBody>
        </xdr:sp>
        <xdr:pic>
          <xdr:nvPicPr>
            <xdr:cNvPr id="41" name="Picture 40">
              <a:hlinkClick xmlns:r="http://schemas.openxmlformats.org/officeDocument/2006/relationships" r:id="rId6"/>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04775" y="123825"/>
              <a:ext cx="675134" cy="1387989"/>
            </a:xfrm>
            <a:prstGeom prst="rect">
              <a:avLst/>
            </a:prstGeom>
          </xdr:spPr>
        </xdr:pic>
        <xdr:sp macro="" textlink="">
          <xdr:nvSpPr>
            <xdr:cNvPr id="42" name="Rounded Rectangle 41">
              <a:hlinkClick xmlns:r="http://schemas.openxmlformats.org/officeDocument/2006/relationships" r:id="rId8"/>
            </xdr:cNvPr>
            <xdr:cNvSpPr/>
          </xdr:nvSpPr>
          <xdr:spPr>
            <a:xfrm>
              <a:off x="2722660" y="186177"/>
              <a:ext cx="1474402" cy="621600"/>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fr-FR" sz="1400"/>
                <a:t>Signature Solutions</a:t>
              </a:r>
            </a:p>
          </xdr:txBody>
        </xdr:sp>
        <xdr:sp macro="" textlink="">
          <xdr:nvSpPr>
            <xdr:cNvPr id="43" name="Rounded Rectangle 42">
              <a:hlinkClick xmlns:r="http://schemas.openxmlformats.org/officeDocument/2006/relationships" r:id="rId9"/>
            </xdr:cNvPr>
            <xdr:cNvSpPr/>
          </xdr:nvSpPr>
          <xdr:spPr>
            <a:xfrm>
              <a:off x="7836732" y="205906"/>
              <a:ext cx="1474403" cy="621600"/>
            </a:xfrm>
            <a:prstGeom prst="roundRect">
              <a:avLst/>
            </a:prstGeom>
          </xdr:spPr>
          <xdr:style>
            <a:lnRef idx="0">
              <a:schemeClr val="accent2"/>
            </a:lnRef>
            <a:fillRef idx="1001">
              <a:schemeClr val="dk2"/>
            </a:fillRef>
            <a:effectRef idx="3">
              <a:schemeClr val="accent2"/>
            </a:effectRef>
            <a:fontRef idx="minor">
              <a:schemeClr val="lt1"/>
            </a:fontRef>
          </xdr:style>
          <xdr:txBody>
            <a:bodyPr vertOverflow="clip" horzOverflow="clip" rtlCol="0" anchor="ctr"/>
            <a:lstStyle/>
            <a:p>
              <a:pPr algn="ctr"/>
              <a:r>
                <a:rPr lang="fr-FR" sz="1400"/>
                <a:t>Monitoring Plan</a:t>
              </a:r>
            </a:p>
          </xdr:txBody>
        </xdr:sp>
        <xdr:sp macro="" textlink="">
          <xdr:nvSpPr>
            <xdr:cNvPr id="52" name="Rounded Rectangle 51">
              <a:hlinkClick xmlns:r="http://schemas.openxmlformats.org/officeDocument/2006/relationships" r:id="rId10"/>
            </xdr:cNvPr>
            <xdr:cNvSpPr/>
          </xdr:nvSpPr>
          <xdr:spPr>
            <a:xfrm>
              <a:off x="886857" y="188368"/>
              <a:ext cx="1568184" cy="621526"/>
            </a:xfrm>
            <a:prstGeom prst="roundRect">
              <a:avLst/>
            </a:prstGeom>
            <a:solidFill>
              <a:srgbClr val="FFF8E5"/>
            </a:solidFill>
            <a:ln/>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r>
                <a:rPr lang="fr-FR" sz="1800" b="1">
                  <a:solidFill>
                    <a:schemeClr val="tx1"/>
                  </a:solidFill>
                </a:rPr>
                <a:t>          HOME</a:t>
              </a:r>
            </a:p>
          </xdr:txBody>
        </xdr:sp>
        <xdr:sp macro="" textlink="'CO CPD'!$K$9">
          <xdr:nvSpPr>
            <xdr:cNvPr id="50" name="Rounded Rectangle 49">
              <a:hlinkClick xmlns:r="http://schemas.openxmlformats.org/officeDocument/2006/relationships" r:id="rId11"/>
            </xdr:cNvPr>
            <xdr:cNvSpPr/>
          </xdr:nvSpPr>
          <xdr:spPr>
            <a:xfrm>
              <a:off x="6061363" y="192943"/>
              <a:ext cx="1608499" cy="621600"/>
            </a:xfrm>
            <a:prstGeom prst="roundRect">
              <a:avLst/>
            </a:prstGeom>
            <a:solidFill>
              <a:schemeClr val="accent1">
                <a:lumMod val="60000"/>
                <a:lumOff val="40000"/>
              </a:schemeClr>
            </a:solidFill>
          </xdr:spPr>
          <xdr:style>
            <a:lnRef idx="0">
              <a:schemeClr val="accent2"/>
            </a:lnRef>
            <a:fillRef idx="1001">
              <a:schemeClr val="dk2"/>
            </a:fillRef>
            <a:effectRef idx="3">
              <a:schemeClr val="accent2"/>
            </a:effectRef>
            <a:fontRef idx="minor">
              <a:schemeClr val="lt1"/>
            </a:fontRef>
          </xdr:style>
          <xdr:txBody>
            <a:bodyPr vertOverflow="clip" horzOverflow="clip" lIns="548640" rIns="91440" rtlCol="0" anchor="ctr"/>
            <a:lstStyle/>
            <a:p>
              <a:pPr algn="ctr"/>
              <a:fld id="{DD2FAAD4-D0B8-4A71-BBBA-E60F78A1D42F}" type="TxLink">
                <a:rPr lang="en-US" sz="1400" b="0" i="0" u="none" strike="noStrike">
                  <a:solidFill>
                    <a:srgbClr val="FFFFFF"/>
                  </a:solidFill>
                  <a:latin typeface="Calibri"/>
                </a:rPr>
                <a:pPr algn="ctr"/>
                <a:t>CPD Cape Verde</a:t>
              </a:fld>
              <a:endParaRPr lang="fr-FR" sz="1400"/>
            </a:p>
          </xdr:txBody>
        </xdr:sp>
        <xdr:pic>
          <xdr:nvPicPr>
            <xdr:cNvPr id="51" name="Picture 50">
              <a:hlinkClick xmlns:r="http://schemas.openxmlformats.org/officeDocument/2006/relationships" r:id="rId11"/>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6189910" y="279011"/>
              <a:ext cx="271232" cy="449825"/>
            </a:xfrm>
            <a:prstGeom prst="rect">
              <a:avLst/>
            </a:prstGeom>
            <a:ln>
              <a:noFill/>
            </a:ln>
          </xdr:spPr>
        </xdr:pic>
        <xdr:sp macro="" textlink="">
          <xdr:nvSpPr>
            <xdr:cNvPr id="46" name="Rounded Rectangle 45">
              <a:hlinkClick xmlns:r="http://schemas.openxmlformats.org/officeDocument/2006/relationships" r:id="rId13"/>
            </xdr:cNvPr>
            <xdr:cNvSpPr/>
          </xdr:nvSpPr>
          <xdr:spPr>
            <a:xfrm>
              <a:off x="9595607" y="191619"/>
              <a:ext cx="1469313" cy="621600"/>
            </a:xfrm>
            <a:prstGeom prst="roundRect">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r>
                <a:rPr lang="fr-FR" sz="1400"/>
                <a:t>Evaluation Plan</a:t>
              </a:r>
            </a:p>
          </xdr:txBody>
        </xdr:sp>
        <xdr:sp macro="" textlink="">
          <xdr:nvSpPr>
            <xdr:cNvPr id="47" name="Rounded Rectangle 46">
              <a:hlinkClick xmlns:r="http://schemas.openxmlformats.org/officeDocument/2006/relationships" r:id="rId14"/>
            </xdr:cNvPr>
            <xdr:cNvSpPr/>
          </xdr:nvSpPr>
          <xdr:spPr>
            <a:xfrm>
              <a:off x="11361649" y="199292"/>
              <a:ext cx="1469314" cy="621600"/>
            </a:xfrm>
            <a:prstGeom prst="roundRect">
              <a:avLst/>
            </a:prstGeom>
            <a:solidFill>
              <a:srgbClr val="C00000"/>
            </a:solidFill>
          </xdr:spPr>
          <xdr:style>
            <a:lnRef idx="0">
              <a:schemeClr val="accent4"/>
            </a:lnRef>
            <a:fillRef idx="3">
              <a:schemeClr val="accent4"/>
            </a:fillRef>
            <a:effectRef idx="3">
              <a:schemeClr val="accent4"/>
            </a:effectRef>
            <a:fontRef idx="minor">
              <a:schemeClr val="lt1"/>
            </a:fontRef>
          </xdr:style>
          <xdr:txBody>
            <a:bodyPr vertOverflow="clip" horzOverflow="clip" lIns="0" rIns="0" rtlCol="0" anchor="ctr"/>
            <a:lstStyle/>
            <a:p>
              <a:pPr marL="0" indent="0" algn="ctr"/>
              <a:r>
                <a:rPr lang="fr-FR" sz="1400">
                  <a:solidFill>
                    <a:schemeClr val="lt1"/>
                  </a:solidFill>
                  <a:latin typeface="+mn-lt"/>
                  <a:ea typeface="+mn-ea"/>
                  <a:cs typeface="+mn-cs"/>
                </a:rPr>
                <a:t>Management Calendar</a:t>
              </a:r>
            </a:p>
          </xdr:txBody>
        </xdr:sp>
        <xdr:sp macro="" textlink="">
          <xdr:nvSpPr>
            <xdr:cNvPr id="48" name="Rounded Rectangle 47">
              <a:hlinkClick xmlns:r="http://schemas.openxmlformats.org/officeDocument/2006/relationships" r:id="rId15"/>
            </xdr:cNvPr>
            <xdr:cNvSpPr/>
          </xdr:nvSpPr>
          <xdr:spPr>
            <a:xfrm>
              <a:off x="13055175" y="195323"/>
              <a:ext cx="1469314" cy="621600"/>
            </a:xfrm>
            <a:prstGeom prst="roundRect">
              <a:avLst/>
            </a:prstGeom>
            <a:solidFill>
              <a:srgbClr val="A886D6"/>
            </a:solidFill>
          </xdr:spPr>
          <xdr:style>
            <a:lnRef idx="0">
              <a:schemeClr val="accent4"/>
            </a:lnRef>
            <a:fillRef idx="3">
              <a:schemeClr val="accent4"/>
            </a:fillRef>
            <a:effectRef idx="3">
              <a:schemeClr val="accent4"/>
            </a:effectRef>
            <a:fontRef idx="minor">
              <a:schemeClr val="lt1"/>
            </a:fontRef>
          </xdr:style>
          <xdr:txBody>
            <a:bodyPr vertOverflow="clip" horzOverflow="clip" lIns="0" rIns="0" rtlCol="0" anchor="ctr"/>
            <a:lstStyle/>
            <a:p>
              <a:pPr marL="0" indent="0" algn="ctr"/>
              <a:r>
                <a:rPr lang="fr-FR" sz="1400">
                  <a:solidFill>
                    <a:schemeClr val="lt1"/>
                  </a:solidFill>
                  <a:latin typeface="+mn-lt"/>
                  <a:ea typeface="+mn-ea"/>
                  <a:cs typeface="+mn-cs"/>
                </a:rPr>
                <a:t>Statistics</a:t>
              </a:r>
            </a:p>
          </xdr:txBody>
        </xdr:sp>
        <xdr:sp macro="" textlink="">
          <xdr:nvSpPr>
            <xdr:cNvPr id="49" name="Rounded Rectangle 48">
              <a:hlinkClick xmlns:r="http://schemas.openxmlformats.org/officeDocument/2006/relationships" r:id="rId16"/>
            </xdr:cNvPr>
            <xdr:cNvSpPr/>
          </xdr:nvSpPr>
          <xdr:spPr>
            <a:xfrm>
              <a:off x="4398685" y="178314"/>
              <a:ext cx="1474403" cy="621600"/>
            </a:xfrm>
            <a:prstGeom prst="roundRect">
              <a:avLst/>
            </a:prstGeom>
            <a:solidFill>
              <a:schemeClr val="accent1">
                <a:lumMod val="75000"/>
              </a:schemeClr>
            </a:solidFill>
          </xdr:spPr>
          <xdr:style>
            <a:lnRef idx="0">
              <a:schemeClr val="accent2"/>
            </a:lnRef>
            <a:fillRef idx="1001">
              <a:schemeClr val="dk2"/>
            </a:fillRef>
            <a:effectRef idx="3">
              <a:schemeClr val="accent2"/>
            </a:effectRef>
            <a:fontRef idx="minor">
              <a:schemeClr val="lt1"/>
            </a:fontRef>
          </xdr:style>
          <xdr:txBody>
            <a:bodyPr vertOverflow="clip" horzOverflow="clip" rtlCol="0" anchor="ctr"/>
            <a:lstStyle/>
            <a:p>
              <a:pPr algn="ctr"/>
              <a:r>
                <a:rPr lang="fr-FR" sz="1400"/>
                <a:t>CO Programme Architecture</a:t>
              </a:r>
            </a:p>
          </xdr:txBody>
        </xdr:sp>
      </xdr:grpSp>
      <xdr:pic>
        <xdr:nvPicPr>
          <xdr:cNvPr id="53" name="Picture 52"/>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990110" y="816944"/>
            <a:ext cx="546283" cy="554592"/>
          </a:xfrm>
          <a:prstGeom prst="rect">
            <a:avLst/>
          </a:prstGeom>
        </xdr:spPr>
      </xdr:pic>
    </xdr:grpSp>
    <xdr:clientData/>
  </xdr:twoCellAnchor>
  <xdr:twoCellAnchor editAs="oneCell">
    <xdr:from>
      <xdr:col>10</xdr:col>
      <xdr:colOff>47625</xdr:colOff>
      <xdr:row>0</xdr:row>
      <xdr:rowOff>314325</xdr:rowOff>
    </xdr:from>
    <xdr:to>
      <xdr:col>10</xdr:col>
      <xdr:colOff>314325</xdr:colOff>
      <xdr:row>0</xdr:row>
      <xdr:rowOff>771525</xdr:rowOff>
    </xdr:to>
    <xdr:sp macro="" textlink="">
      <xdr:nvSpPr>
        <xdr:cNvPr id="87041" name="AutoShape 1"/>
        <xdr:cNvSpPr>
          <a:spLocks noChangeAspect="1" noChangeArrowheads="1"/>
        </xdr:cNvSpPr>
      </xdr:nvSpPr>
      <xdr:spPr bwMode="auto">
        <a:xfrm>
          <a:off x="6143625" y="314325"/>
          <a:ext cx="266700" cy="4572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10</xdr:col>
      <xdr:colOff>571500</xdr:colOff>
      <xdr:row>1</xdr:row>
      <xdr:rowOff>161925</xdr:rowOff>
    </xdr:from>
    <xdr:to>
      <xdr:col>14</xdr:col>
      <xdr:colOff>352425</xdr:colOff>
      <xdr:row>4</xdr:row>
      <xdr:rowOff>152400</xdr:rowOff>
    </xdr:to>
    <xdr:sp macro="" textlink="">
      <xdr:nvSpPr>
        <xdr:cNvPr id="2" name="Rounded Rectangle 1"/>
        <xdr:cNvSpPr/>
      </xdr:nvSpPr>
      <xdr:spPr>
        <a:xfrm>
          <a:off x="6667500" y="1695450"/>
          <a:ext cx="2219325" cy="952500"/>
        </a:xfrm>
        <a:prstGeom prst="roundRect">
          <a:avLst/>
        </a:prstGeom>
        <a:solidFill>
          <a:srgbClr val="FFC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1100"/>
            <a:t>Test Version -</a:t>
          </a:r>
        </a:p>
        <a:p>
          <a:pPr algn="l"/>
          <a:endParaRPr lang="fr-FR" sz="1100"/>
        </a:p>
        <a:p>
          <a:pPr algn="l"/>
          <a:r>
            <a:rPr lang="fr-FR" sz="1100"/>
            <a:t>Use</a:t>
          </a:r>
          <a:r>
            <a:rPr lang="fr-FR" sz="1100" baseline="0"/>
            <a:t> Rwanda to test </a:t>
          </a:r>
          <a:endParaRPr lang="fr-FR" sz="1100"/>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3</xdr:col>
      <xdr:colOff>294255</xdr:colOff>
      <xdr:row>5</xdr:row>
      <xdr:rowOff>122464</xdr:rowOff>
    </xdr:from>
    <xdr:to>
      <xdr:col>4</xdr:col>
      <xdr:colOff>423522</xdr:colOff>
      <xdr:row>11</xdr:row>
      <xdr:rowOff>67693</xdr:rowOff>
    </xdr:to>
    <xdr:pic>
      <xdr:nvPicPr>
        <xdr:cNvPr id="19" name="Picture 18"/>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866255" y="1143000"/>
          <a:ext cx="1095374" cy="1319550"/>
        </a:xfrm>
        <a:prstGeom prst="rect">
          <a:avLst/>
        </a:prstGeom>
      </xdr:spPr>
    </xdr:pic>
    <xdr:clientData/>
  </xdr:twoCellAnchor>
  <xdr:twoCellAnchor>
    <xdr:from>
      <xdr:col>10</xdr:col>
      <xdr:colOff>583361</xdr:colOff>
      <xdr:row>0</xdr:row>
      <xdr:rowOff>196005</xdr:rowOff>
    </xdr:from>
    <xdr:to>
      <xdr:col>10</xdr:col>
      <xdr:colOff>1219320</xdr:colOff>
      <xdr:row>4</xdr:row>
      <xdr:rowOff>13667</xdr:rowOff>
    </xdr:to>
    <xdr:pic>
      <xdr:nvPicPr>
        <xdr:cNvPr id="41" name="Picture 40">
          <a:hlinkClick xmlns:r="http://schemas.openxmlformats.org/officeDocument/2006/relationships" r:id="rId2"/>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6432961" y="196005"/>
          <a:ext cx="635959" cy="655862"/>
        </a:xfrm>
        <a:prstGeom prst="rect">
          <a:avLst/>
        </a:prstGeom>
      </xdr:spPr>
    </xdr:pic>
    <xdr:clientData/>
  </xdr:twoCellAnchor>
  <xdr:twoCellAnchor>
    <xdr:from>
      <xdr:col>0</xdr:col>
      <xdr:colOff>95250</xdr:colOff>
      <xdr:row>0</xdr:row>
      <xdr:rowOff>152400</xdr:rowOff>
    </xdr:from>
    <xdr:to>
      <xdr:col>10</xdr:col>
      <xdr:colOff>347013</xdr:colOff>
      <xdr:row>7</xdr:row>
      <xdr:rowOff>73539</xdr:rowOff>
    </xdr:to>
    <xdr:grpSp>
      <xdr:nvGrpSpPr>
        <xdr:cNvPr id="68" name="Group 67"/>
        <xdr:cNvGrpSpPr/>
      </xdr:nvGrpSpPr>
      <xdr:grpSpPr>
        <a:xfrm>
          <a:off x="95250" y="152400"/>
          <a:ext cx="16049656" cy="1349889"/>
          <a:chOff x="104775" y="771525"/>
          <a:chExt cx="16101363" cy="1387989"/>
        </a:xfrm>
      </xdr:grpSpPr>
      <xdr:grpSp>
        <xdr:nvGrpSpPr>
          <xdr:cNvPr id="69" name="Group 68"/>
          <xdr:cNvGrpSpPr/>
        </xdr:nvGrpSpPr>
        <xdr:grpSpPr>
          <a:xfrm>
            <a:off x="104775" y="771525"/>
            <a:ext cx="16101363" cy="1387989"/>
            <a:chOff x="104775" y="123825"/>
            <a:chExt cx="16101363" cy="1387989"/>
          </a:xfrm>
        </xdr:grpSpPr>
        <xdr:sp macro="" textlink="">
          <xdr:nvSpPr>
            <xdr:cNvPr id="71" name="Rounded Rectangle 70">
              <a:hlinkClick xmlns:r="http://schemas.openxmlformats.org/officeDocument/2006/relationships" r:id="rId4"/>
            </xdr:cNvPr>
            <xdr:cNvSpPr/>
          </xdr:nvSpPr>
          <xdr:spPr>
            <a:xfrm>
              <a:off x="14731737" y="187384"/>
              <a:ext cx="1474401" cy="621600"/>
            </a:xfrm>
            <a:prstGeom prst="roundRect">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r>
                <a:rPr lang="fr-FR" sz="1400"/>
                <a:t>Resources</a:t>
              </a:r>
            </a:p>
          </xdr:txBody>
        </xdr:sp>
        <xdr:pic>
          <xdr:nvPicPr>
            <xdr:cNvPr id="72" name="Picture 71">
              <a:hlinkClick xmlns:r="http://schemas.openxmlformats.org/officeDocument/2006/relationships" r:id="rId5"/>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04775" y="123825"/>
              <a:ext cx="675134" cy="1387989"/>
            </a:xfrm>
            <a:prstGeom prst="rect">
              <a:avLst/>
            </a:prstGeom>
          </xdr:spPr>
        </xdr:pic>
        <xdr:sp macro="" textlink="">
          <xdr:nvSpPr>
            <xdr:cNvPr id="73" name="Rounded Rectangle 72">
              <a:hlinkClick xmlns:r="http://schemas.openxmlformats.org/officeDocument/2006/relationships" r:id="rId7"/>
            </xdr:cNvPr>
            <xdr:cNvSpPr/>
          </xdr:nvSpPr>
          <xdr:spPr>
            <a:xfrm>
              <a:off x="2722660" y="186177"/>
              <a:ext cx="1474402" cy="621600"/>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fr-FR" sz="1400"/>
                <a:t>Signature Solutions</a:t>
              </a:r>
            </a:p>
          </xdr:txBody>
        </xdr:sp>
        <xdr:sp macro="" textlink="">
          <xdr:nvSpPr>
            <xdr:cNvPr id="74" name="Rounded Rectangle 73">
              <a:hlinkClick xmlns:r="http://schemas.openxmlformats.org/officeDocument/2006/relationships" r:id="rId8"/>
            </xdr:cNvPr>
            <xdr:cNvSpPr/>
          </xdr:nvSpPr>
          <xdr:spPr>
            <a:xfrm>
              <a:off x="7836732" y="205906"/>
              <a:ext cx="1474403" cy="621600"/>
            </a:xfrm>
            <a:prstGeom prst="roundRect">
              <a:avLst/>
            </a:prstGeom>
          </xdr:spPr>
          <xdr:style>
            <a:lnRef idx="0">
              <a:schemeClr val="accent2"/>
            </a:lnRef>
            <a:fillRef idx="1001">
              <a:schemeClr val="dk2"/>
            </a:fillRef>
            <a:effectRef idx="3">
              <a:schemeClr val="accent2"/>
            </a:effectRef>
            <a:fontRef idx="minor">
              <a:schemeClr val="lt1"/>
            </a:fontRef>
          </xdr:style>
          <xdr:txBody>
            <a:bodyPr vertOverflow="clip" horzOverflow="clip" rtlCol="0" anchor="ctr"/>
            <a:lstStyle/>
            <a:p>
              <a:pPr algn="ctr"/>
              <a:r>
                <a:rPr lang="fr-FR" sz="1400"/>
                <a:t>Monitoring Plan</a:t>
              </a:r>
            </a:p>
          </xdr:txBody>
        </xdr:sp>
        <xdr:sp macro="" textlink="">
          <xdr:nvSpPr>
            <xdr:cNvPr id="75" name="Rounded Rectangle 74">
              <a:hlinkClick xmlns:r="http://schemas.openxmlformats.org/officeDocument/2006/relationships" r:id="rId9"/>
            </xdr:cNvPr>
            <xdr:cNvSpPr/>
          </xdr:nvSpPr>
          <xdr:spPr>
            <a:xfrm>
              <a:off x="886857" y="188368"/>
              <a:ext cx="1568184" cy="621526"/>
            </a:xfrm>
            <a:prstGeom prst="roundRect">
              <a:avLst/>
            </a:prstGeom>
            <a:solidFill>
              <a:srgbClr val="FFF8E5"/>
            </a:solidFill>
            <a:ln/>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r>
                <a:rPr lang="fr-FR" sz="1800" b="1">
                  <a:solidFill>
                    <a:schemeClr val="tx1"/>
                  </a:solidFill>
                </a:rPr>
                <a:t>          HOME</a:t>
              </a:r>
            </a:p>
          </xdr:txBody>
        </xdr:sp>
        <xdr:sp macro="" textlink="'CO CPD'!$K$9">
          <xdr:nvSpPr>
            <xdr:cNvPr id="76" name="Rounded Rectangle 75">
              <a:hlinkClick xmlns:r="http://schemas.openxmlformats.org/officeDocument/2006/relationships" r:id="rId10"/>
            </xdr:cNvPr>
            <xdr:cNvSpPr/>
          </xdr:nvSpPr>
          <xdr:spPr>
            <a:xfrm>
              <a:off x="6061363" y="192943"/>
              <a:ext cx="1608499" cy="621600"/>
            </a:xfrm>
            <a:prstGeom prst="roundRect">
              <a:avLst/>
            </a:prstGeom>
            <a:solidFill>
              <a:schemeClr val="accent1">
                <a:lumMod val="60000"/>
                <a:lumOff val="40000"/>
              </a:schemeClr>
            </a:solidFill>
          </xdr:spPr>
          <xdr:style>
            <a:lnRef idx="0">
              <a:schemeClr val="accent2"/>
            </a:lnRef>
            <a:fillRef idx="1001">
              <a:schemeClr val="dk2"/>
            </a:fillRef>
            <a:effectRef idx="3">
              <a:schemeClr val="accent2"/>
            </a:effectRef>
            <a:fontRef idx="minor">
              <a:schemeClr val="lt1"/>
            </a:fontRef>
          </xdr:style>
          <xdr:txBody>
            <a:bodyPr vertOverflow="clip" horzOverflow="clip" lIns="548640" rIns="91440" rtlCol="0" anchor="ctr"/>
            <a:lstStyle/>
            <a:p>
              <a:pPr algn="ctr"/>
              <a:fld id="{DD2FAAD4-D0B8-4A71-BBBA-E60F78A1D42F}" type="TxLink">
                <a:rPr lang="en-US" sz="1400" b="0" i="0" u="none" strike="noStrike">
                  <a:solidFill>
                    <a:srgbClr val="FFFFFF"/>
                  </a:solidFill>
                  <a:latin typeface="Calibri"/>
                </a:rPr>
                <a:pPr algn="ctr"/>
                <a:t>CPD Cape Verde</a:t>
              </a:fld>
              <a:endParaRPr lang="fr-FR" sz="1400"/>
            </a:p>
          </xdr:txBody>
        </xdr:sp>
        <xdr:pic>
          <xdr:nvPicPr>
            <xdr:cNvPr id="77" name="Picture 76">
              <a:hlinkClick xmlns:r="http://schemas.openxmlformats.org/officeDocument/2006/relationships" r:id="rId10"/>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6189910" y="279011"/>
              <a:ext cx="271232" cy="449825"/>
            </a:xfrm>
            <a:prstGeom prst="rect">
              <a:avLst/>
            </a:prstGeom>
            <a:ln>
              <a:noFill/>
            </a:ln>
          </xdr:spPr>
        </xdr:pic>
        <xdr:sp macro="" textlink="">
          <xdr:nvSpPr>
            <xdr:cNvPr id="78" name="Rounded Rectangle 77">
              <a:hlinkClick xmlns:r="http://schemas.openxmlformats.org/officeDocument/2006/relationships" r:id="rId12"/>
            </xdr:cNvPr>
            <xdr:cNvSpPr/>
          </xdr:nvSpPr>
          <xdr:spPr>
            <a:xfrm>
              <a:off x="9595607" y="191619"/>
              <a:ext cx="1469313" cy="621600"/>
            </a:xfrm>
            <a:prstGeom prst="roundRect">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r>
                <a:rPr lang="fr-FR" sz="1400"/>
                <a:t>Evaluation Plan</a:t>
              </a:r>
            </a:p>
          </xdr:txBody>
        </xdr:sp>
        <xdr:sp macro="" textlink="">
          <xdr:nvSpPr>
            <xdr:cNvPr id="79" name="Rounded Rectangle 78">
              <a:hlinkClick xmlns:r="http://schemas.openxmlformats.org/officeDocument/2006/relationships" r:id="rId13"/>
            </xdr:cNvPr>
            <xdr:cNvSpPr/>
          </xdr:nvSpPr>
          <xdr:spPr>
            <a:xfrm>
              <a:off x="11361649" y="199292"/>
              <a:ext cx="1469314" cy="621600"/>
            </a:xfrm>
            <a:prstGeom prst="roundRect">
              <a:avLst/>
            </a:prstGeom>
            <a:solidFill>
              <a:srgbClr val="C00000"/>
            </a:solidFill>
          </xdr:spPr>
          <xdr:style>
            <a:lnRef idx="0">
              <a:schemeClr val="accent4"/>
            </a:lnRef>
            <a:fillRef idx="3">
              <a:schemeClr val="accent4"/>
            </a:fillRef>
            <a:effectRef idx="3">
              <a:schemeClr val="accent4"/>
            </a:effectRef>
            <a:fontRef idx="minor">
              <a:schemeClr val="lt1"/>
            </a:fontRef>
          </xdr:style>
          <xdr:txBody>
            <a:bodyPr vertOverflow="clip" horzOverflow="clip" lIns="0" rIns="0" rtlCol="0" anchor="ctr"/>
            <a:lstStyle/>
            <a:p>
              <a:pPr marL="0" indent="0" algn="ctr"/>
              <a:r>
                <a:rPr lang="fr-FR" sz="1400">
                  <a:solidFill>
                    <a:schemeClr val="lt1"/>
                  </a:solidFill>
                  <a:latin typeface="+mn-lt"/>
                  <a:ea typeface="+mn-ea"/>
                  <a:cs typeface="+mn-cs"/>
                </a:rPr>
                <a:t>Management Calendar</a:t>
              </a:r>
            </a:p>
          </xdr:txBody>
        </xdr:sp>
        <xdr:sp macro="" textlink="">
          <xdr:nvSpPr>
            <xdr:cNvPr id="80" name="Rounded Rectangle 79">
              <a:hlinkClick xmlns:r="http://schemas.openxmlformats.org/officeDocument/2006/relationships" r:id="rId14"/>
            </xdr:cNvPr>
            <xdr:cNvSpPr/>
          </xdr:nvSpPr>
          <xdr:spPr>
            <a:xfrm>
              <a:off x="13055175" y="195323"/>
              <a:ext cx="1469314" cy="621600"/>
            </a:xfrm>
            <a:prstGeom prst="roundRect">
              <a:avLst/>
            </a:prstGeom>
            <a:solidFill>
              <a:srgbClr val="A886D6"/>
            </a:solidFill>
          </xdr:spPr>
          <xdr:style>
            <a:lnRef idx="0">
              <a:schemeClr val="accent4"/>
            </a:lnRef>
            <a:fillRef idx="3">
              <a:schemeClr val="accent4"/>
            </a:fillRef>
            <a:effectRef idx="3">
              <a:schemeClr val="accent4"/>
            </a:effectRef>
            <a:fontRef idx="minor">
              <a:schemeClr val="lt1"/>
            </a:fontRef>
          </xdr:style>
          <xdr:txBody>
            <a:bodyPr vertOverflow="clip" horzOverflow="clip" lIns="0" rIns="0" rtlCol="0" anchor="ctr"/>
            <a:lstStyle/>
            <a:p>
              <a:pPr marL="0" indent="0" algn="ctr"/>
              <a:r>
                <a:rPr lang="fr-FR" sz="1400">
                  <a:solidFill>
                    <a:schemeClr val="lt1"/>
                  </a:solidFill>
                  <a:latin typeface="+mn-lt"/>
                  <a:ea typeface="+mn-ea"/>
                  <a:cs typeface="+mn-cs"/>
                </a:rPr>
                <a:t>Statistics</a:t>
              </a:r>
            </a:p>
          </xdr:txBody>
        </xdr:sp>
        <xdr:sp macro="" textlink="">
          <xdr:nvSpPr>
            <xdr:cNvPr id="81" name="Rounded Rectangle 80">
              <a:hlinkClick xmlns:r="http://schemas.openxmlformats.org/officeDocument/2006/relationships" r:id="rId15"/>
            </xdr:cNvPr>
            <xdr:cNvSpPr/>
          </xdr:nvSpPr>
          <xdr:spPr>
            <a:xfrm>
              <a:off x="4398685" y="178314"/>
              <a:ext cx="1474403" cy="621600"/>
            </a:xfrm>
            <a:prstGeom prst="roundRect">
              <a:avLst/>
            </a:prstGeom>
            <a:solidFill>
              <a:schemeClr val="accent1">
                <a:lumMod val="75000"/>
              </a:schemeClr>
            </a:solidFill>
          </xdr:spPr>
          <xdr:style>
            <a:lnRef idx="0">
              <a:schemeClr val="accent2"/>
            </a:lnRef>
            <a:fillRef idx="1001">
              <a:schemeClr val="dk2"/>
            </a:fillRef>
            <a:effectRef idx="3">
              <a:schemeClr val="accent2"/>
            </a:effectRef>
            <a:fontRef idx="minor">
              <a:schemeClr val="lt1"/>
            </a:fontRef>
          </xdr:style>
          <xdr:txBody>
            <a:bodyPr vertOverflow="clip" horzOverflow="clip" rtlCol="0" anchor="ctr"/>
            <a:lstStyle/>
            <a:p>
              <a:pPr algn="ctr"/>
              <a:r>
                <a:rPr lang="fr-FR" sz="1400"/>
                <a:t>CO Programme Architecture</a:t>
              </a:r>
            </a:p>
          </xdr:txBody>
        </xdr:sp>
      </xdr:grpSp>
      <xdr:pic>
        <xdr:nvPicPr>
          <xdr:cNvPr id="70" name="Picture 69"/>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990110" y="816944"/>
            <a:ext cx="546283" cy="554592"/>
          </a:xfrm>
          <a:prstGeom prst="rect">
            <a:avLst/>
          </a:prstGeom>
        </xdr:spPr>
      </xdr:pic>
    </xdr:grpSp>
    <xdr:clientData/>
  </xdr:twoCellAnchor>
  <xdr:twoCellAnchor>
    <xdr:from>
      <xdr:col>4</xdr:col>
      <xdr:colOff>1904999</xdr:colOff>
      <xdr:row>9</xdr:row>
      <xdr:rowOff>1</xdr:rowOff>
    </xdr:from>
    <xdr:to>
      <xdr:col>6</xdr:col>
      <xdr:colOff>312964</xdr:colOff>
      <xdr:row>11</xdr:row>
      <xdr:rowOff>258537</xdr:rowOff>
    </xdr:to>
    <xdr:sp macro="" textlink="">
      <xdr:nvSpPr>
        <xdr:cNvPr id="3" name="Rounded Rectangle 2">
          <a:hlinkClick xmlns:r="http://schemas.openxmlformats.org/officeDocument/2006/relationships" r:id="rId17"/>
        </xdr:cNvPr>
        <xdr:cNvSpPr/>
      </xdr:nvSpPr>
      <xdr:spPr>
        <a:xfrm>
          <a:off x="7443106" y="1986644"/>
          <a:ext cx="2245179" cy="666750"/>
        </a:xfrm>
        <a:prstGeom prst="roundRect">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ctr"/>
        <a:lstStyle/>
        <a:p>
          <a:pPr algn="ctr"/>
          <a:r>
            <a:rPr lang="fr-FR" sz="1400" b="1"/>
            <a:t>Click here to go to CPD Performance Table</a:t>
          </a:r>
        </a:p>
      </xdr:txBody>
    </xdr:sp>
    <xdr:clientData/>
  </xdr:twoCellAnchor>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14</xdr:col>
          <xdr:colOff>95250</xdr:colOff>
          <xdr:row>7</xdr:row>
          <xdr:rowOff>0</xdr:rowOff>
        </xdr:from>
        <xdr:to>
          <xdr:col>16</xdr:col>
          <xdr:colOff>104775</xdr:colOff>
          <xdr:row>8</xdr:row>
          <xdr:rowOff>57150</xdr:rowOff>
        </xdr:to>
        <xdr:sp macro="" textlink="">
          <xdr:nvSpPr>
            <xdr:cNvPr id="6150" name="Object 6" hidden="1">
              <a:extLst>
                <a:ext uri="{63B3BB69-23CF-44E3-9099-C40C66FF867C}">
                  <a14:compatExt spid="_x0000_s615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editAs="oneCell">
    <xdr:from>
      <xdr:col>1</xdr:col>
      <xdr:colOff>523875</xdr:colOff>
      <xdr:row>5</xdr:row>
      <xdr:rowOff>142876</xdr:rowOff>
    </xdr:from>
    <xdr:to>
      <xdr:col>1</xdr:col>
      <xdr:colOff>1571625</xdr:colOff>
      <xdr:row>7</xdr:row>
      <xdr:rowOff>528116</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357438" y="1095376"/>
          <a:ext cx="1047750" cy="932928"/>
        </a:xfrm>
        <a:prstGeom prst="rect">
          <a:avLst/>
        </a:prstGeom>
      </xdr:spPr>
    </xdr:pic>
    <xdr:clientData/>
  </xdr:twoCellAnchor>
  <xdr:twoCellAnchor>
    <xdr:from>
      <xdr:col>16</xdr:col>
      <xdr:colOff>355930</xdr:colOff>
      <xdr:row>6</xdr:row>
      <xdr:rowOff>49385</xdr:rowOff>
    </xdr:from>
    <xdr:to>
      <xdr:col>18</xdr:col>
      <xdr:colOff>164426</xdr:colOff>
      <xdr:row>7</xdr:row>
      <xdr:rowOff>331731</xdr:rowOff>
    </xdr:to>
    <xdr:pic>
      <xdr:nvPicPr>
        <xdr:cNvPr id="21" name="Picture 20">
          <a:hlinkClick xmlns:r="http://schemas.openxmlformats.org/officeDocument/2006/relationships" r:id="rId2"/>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5298274" y="1192385"/>
          <a:ext cx="594308" cy="639534"/>
        </a:xfrm>
        <a:prstGeom prst="rect">
          <a:avLst/>
        </a:prstGeom>
      </xdr:spPr>
    </xdr:pic>
    <xdr:clientData/>
  </xdr:twoCellAnchor>
  <xdr:twoCellAnchor>
    <xdr:from>
      <xdr:col>0</xdr:col>
      <xdr:colOff>95250</xdr:colOff>
      <xdr:row>0</xdr:row>
      <xdr:rowOff>136071</xdr:rowOff>
    </xdr:from>
    <xdr:to>
      <xdr:col>19</xdr:col>
      <xdr:colOff>58542</xdr:colOff>
      <xdr:row>7</xdr:row>
      <xdr:rowOff>27274</xdr:rowOff>
    </xdr:to>
    <xdr:grpSp>
      <xdr:nvGrpSpPr>
        <xdr:cNvPr id="67" name="Group 66"/>
        <xdr:cNvGrpSpPr/>
      </xdr:nvGrpSpPr>
      <xdr:grpSpPr>
        <a:xfrm>
          <a:off x="95250" y="136071"/>
          <a:ext cx="16084355" cy="1391391"/>
          <a:chOff x="104775" y="771525"/>
          <a:chExt cx="16101363" cy="1387989"/>
        </a:xfrm>
      </xdr:grpSpPr>
      <xdr:grpSp>
        <xdr:nvGrpSpPr>
          <xdr:cNvPr id="68" name="Group 67"/>
          <xdr:cNvGrpSpPr/>
        </xdr:nvGrpSpPr>
        <xdr:grpSpPr>
          <a:xfrm>
            <a:off x="104775" y="771525"/>
            <a:ext cx="16101363" cy="1387989"/>
            <a:chOff x="104775" y="123825"/>
            <a:chExt cx="16101363" cy="1387989"/>
          </a:xfrm>
        </xdr:grpSpPr>
        <xdr:sp macro="" textlink="">
          <xdr:nvSpPr>
            <xdr:cNvPr id="70" name="Rounded Rectangle 69">
              <a:hlinkClick xmlns:r="http://schemas.openxmlformats.org/officeDocument/2006/relationships" r:id="rId4"/>
            </xdr:cNvPr>
            <xdr:cNvSpPr/>
          </xdr:nvSpPr>
          <xdr:spPr>
            <a:xfrm>
              <a:off x="14731737" y="187384"/>
              <a:ext cx="1474401" cy="621600"/>
            </a:xfrm>
            <a:prstGeom prst="roundRect">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r>
                <a:rPr lang="fr-FR" sz="1400"/>
                <a:t>Resources</a:t>
              </a:r>
            </a:p>
          </xdr:txBody>
        </xdr:sp>
        <xdr:pic>
          <xdr:nvPicPr>
            <xdr:cNvPr id="71" name="Picture 70">
              <a:hlinkClick xmlns:r="http://schemas.openxmlformats.org/officeDocument/2006/relationships" r:id="rId5"/>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04775" y="123825"/>
              <a:ext cx="675134" cy="1387989"/>
            </a:xfrm>
            <a:prstGeom prst="rect">
              <a:avLst/>
            </a:prstGeom>
          </xdr:spPr>
        </xdr:pic>
        <xdr:sp macro="" textlink="">
          <xdr:nvSpPr>
            <xdr:cNvPr id="72" name="Rounded Rectangle 71">
              <a:hlinkClick xmlns:r="http://schemas.openxmlformats.org/officeDocument/2006/relationships" r:id="rId7"/>
            </xdr:cNvPr>
            <xdr:cNvSpPr/>
          </xdr:nvSpPr>
          <xdr:spPr>
            <a:xfrm>
              <a:off x="2722660" y="186177"/>
              <a:ext cx="1474402" cy="621600"/>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fr-FR" sz="1400"/>
                <a:t>Signature Solutions</a:t>
              </a:r>
            </a:p>
          </xdr:txBody>
        </xdr:sp>
        <xdr:sp macro="" textlink="">
          <xdr:nvSpPr>
            <xdr:cNvPr id="73" name="Rounded Rectangle 72">
              <a:hlinkClick xmlns:r="http://schemas.openxmlformats.org/officeDocument/2006/relationships" r:id="rId8"/>
            </xdr:cNvPr>
            <xdr:cNvSpPr/>
          </xdr:nvSpPr>
          <xdr:spPr>
            <a:xfrm>
              <a:off x="7836732" y="205906"/>
              <a:ext cx="1474403" cy="621600"/>
            </a:xfrm>
            <a:prstGeom prst="roundRect">
              <a:avLst/>
            </a:prstGeom>
          </xdr:spPr>
          <xdr:style>
            <a:lnRef idx="0">
              <a:schemeClr val="accent2"/>
            </a:lnRef>
            <a:fillRef idx="1001">
              <a:schemeClr val="dk2"/>
            </a:fillRef>
            <a:effectRef idx="3">
              <a:schemeClr val="accent2"/>
            </a:effectRef>
            <a:fontRef idx="minor">
              <a:schemeClr val="lt1"/>
            </a:fontRef>
          </xdr:style>
          <xdr:txBody>
            <a:bodyPr vertOverflow="clip" horzOverflow="clip" rtlCol="0" anchor="ctr"/>
            <a:lstStyle/>
            <a:p>
              <a:pPr algn="ctr"/>
              <a:r>
                <a:rPr lang="fr-FR" sz="1400"/>
                <a:t>Monitoring Plan</a:t>
              </a:r>
            </a:p>
          </xdr:txBody>
        </xdr:sp>
        <xdr:sp macro="" textlink="">
          <xdr:nvSpPr>
            <xdr:cNvPr id="74" name="Rounded Rectangle 73">
              <a:hlinkClick xmlns:r="http://schemas.openxmlformats.org/officeDocument/2006/relationships" r:id="rId9"/>
            </xdr:cNvPr>
            <xdr:cNvSpPr/>
          </xdr:nvSpPr>
          <xdr:spPr>
            <a:xfrm>
              <a:off x="886857" y="188368"/>
              <a:ext cx="1568184" cy="621526"/>
            </a:xfrm>
            <a:prstGeom prst="roundRect">
              <a:avLst/>
            </a:prstGeom>
            <a:solidFill>
              <a:srgbClr val="FFF8E5"/>
            </a:solidFill>
            <a:ln/>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r>
                <a:rPr lang="fr-FR" sz="1800" b="1">
                  <a:solidFill>
                    <a:schemeClr val="tx1"/>
                  </a:solidFill>
                </a:rPr>
                <a:t>          HOME</a:t>
              </a:r>
            </a:p>
          </xdr:txBody>
        </xdr:sp>
        <xdr:sp macro="" textlink="'CO CPD'!$K$9">
          <xdr:nvSpPr>
            <xdr:cNvPr id="75" name="Rounded Rectangle 74">
              <a:hlinkClick xmlns:r="http://schemas.openxmlformats.org/officeDocument/2006/relationships" r:id="rId10"/>
            </xdr:cNvPr>
            <xdr:cNvSpPr/>
          </xdr:nvSpPr>
          <xdr:spPr>
            <a:xfrm>
              <a:off x="6061363" y="192943"/>
              <a:ext cx="1608499" cy="621600"/>
            </a:xfrm>
            <a:prstGeom prst="roundRect">
              <a:avLst/>
            </a:prstGeom>
            <a:solidFill>
              <a:schemeClr val="accent1">
                <a:lumMod val="60000"/>
                <a:lumOff val="40000"/>
              </a:schemeClr>
            </a:solidFill>
          </xdr:spPr>
          <xdr:style>
            <a:lnRef idx="0">
              <a:schemeClr val="accent2"/>
            </a:lnRef>
            <a:fillRef idx="1001">
              <a:schemeClr val="dk2"/>
            </a:fillRef>
            <a:effectRef idx="3">
              <a:schemeClr val="accent2"/>
            </a:effectRef>
            <a:fontRef idx="minor">
              <a:schemeClr val="lt1"/>
            </a:fontRef>
          </xdr:style>
          <xdr:txBody>
            <a:bodyPr vertOverflow="clip" horzOverflow="clip" lIns="548640" rIns="91440" rtlCol="0" anchor="ctr"/>
            <a:lstStyle/>
            <a:p>
              <a:pPr algn="ctr"/>
              <a:fld id="{DD2FAAD4-D0B8-4A71-BBBA-E60F78A1D42F}" type="TxLink">
                <a:rPr lang="en-US" sz="1400" b="0" i="0" u="none" strike="noStrike">
                  <a:solidFill>
                    <a:srgbClr val="FFFFFF"/>
                  </a:solidFill>
                  <a:latin typeface="Calibri"/>
                </a:rPr>
                <a:pPr algn="ctr"/>
                <a:t>CPD Cape Verde</a:t>
              </a:fld>
              <a:endParaRPr lang="fr-FR" sz="1400"/>
            </a:p>
          </xdr:txBody>
        </xdr:sp>
        <xdr:pic>
          <xdr:nvPicPr>
            <xdr:cNvPr id="76" name="Picture 75">
              <a:hlinkClick xmlns:r="http://schemas.openxmlformats.org/officeDocument/2006/relationships" r:id="rId10"/>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6189910" y="279011"/>
              <a:ext cx="271232" cy="449825"/>
            </a:xfrm>
            <a:prstGeom prst="rect">
              <a:avLst/>
            </a:prstGeom>
            <a:ln>
              <a:noFill/>
            </a:ln>
          </xdr:spPr>
        </xdr:pic>
        <xdr:sp macro="" textlink="">
          <xdr:nvSpPr>
            <xdr:cNvPr id="77" name="Rounded Rectangle 76">
              <a:hlinkClick xmlns:r="http://schemas.openxmlformats.org/officeDocument/2006/relationships" r:id="rId12"/>
            </xdr:cNvPr>
            <xdr:cNvSpPr/>
          </xdr:nvSpPr>
          <xdr:spPr>
            <a:xfrm>
              <a:off x="9595607" y="191619"/>
              <a:ext cx="1469313" cy="621600"/>
            </a:xfrm>
            <a:prstGeom prst="roundRect">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r>
                <a:rPr lang="fr-FR" sz="1400"/>
                <a:t>Evaluation Plan</a:t>
              </a:r>
            </a:p>
          </xdr:txBody>
        </xdr:sp>
        <xdr:sp macro="" textlink="">
          <xdr:nvSpPr>
            <xdr:cNvPr id="78" name="Rounded Rectangle 77">
              <a:hlinkClick xmlns:r="http://schemas.openxmlformats.org/officeDocument/2006/relationships" r:id="rId13"/>
            </xdr:cNvPr>
            <xdr:cNvSpPr/>
          </xdr:nvSpPr>
          <xdr:spPr>
            <a:xfrm>
              <a:off x="11361649" y="199292"/>
              <a:ext cx="1469314" cy="621600"/>
            </a:xfrm>
            <a:prstGeom prst="roundRect">
              <a:avLst/>
            </a:prstGeom>
            <a:solidFill>
              <a:srgbClr val="C00000"/>
            </a:solidFill>
          </xdr:spPr>
          <xdr:style>
            <a:lnRef idx="0">
              <a:schemeClr val="accent4"/>
            </a:lnRef>
            <a:fillRef idx="3">
              <a:schemeClr val="accent4"/>
            </a:fillRef>
            <a:effectRef idx="3">
              <a:schemeClr val="accent4"/>
            </a:effectRef>
            <a:fontRef idx="minor">
              <a:schemeClr val="lt1"/>
            </a:fontRef>
          </xdr:style>
          <xdr:txBody>
            <a:bodyPr vertOverflow="clip" horzOverflow="clip" lIns="0" rIns="0" rtlCol="0" anchor="ctr"/>
            <a:lstStyle/>
            <a:p>
              <a:pPr marL="0" indent="0" algn="ctr"/>
              <a:r>
                <a:rPr lang="fr-FR" sz="1400">
                  <a:solidFill>
                    <a:schemeClr val="lt1"/>
                  </a:solidFill>
                  <a:latin typeface="+mn-lt"/>
                  <a:ea typeface="+mn-ea"/>
                  <a:cs typeface="+mn-cs"/>
                </a:rPr>
                <a:t>Management Calendar</a:t>
              </a:r>
            </a:p>
          </xdr:txBody>
        </xdr:sp>
        <xdr:sp macro="" textlink="">
          <xdr:nvSpPr>
            <xdr:cNvPr id="79" name="Rounded Rectangle 78">
              <a:hlinkClick xmlns:r="http://schemas.openxmlformats.org/officeDocument/2006/relationships" r:id="rId14"/>
            </xdr:cNvPr>
            <xdr:cNvSpPr/>
          </xdr:nvSpPr>
          <xdr:spPr>
            <a:xfrm>
              <a:off x="13055175" y="195323"/>
              <a:ext cx="1469314" cy="621600"/>
            </a:xfrm>
            <a:prstGeom prst="roundRect">
              <a:avLst/>
            </a:prstGeom>
            <a:solidFill>
              <a:srgbClr val="A886D6"/>
            </a:solidFill>
          </xdr:spPr>
          <xdr:style>
            <a:lnRef idx="0">
              <a:schemeClr val="accent4"/>
            </a:lnRef>
            <a:fillRef idx="3">
              <a:schemeClr val="accent4"/>
            </a:fillRef>
            <a:effectRef idx="3">
              <a:schemeClr val="accent4"/>
            </a:effectRef>
            <a:fontRef idx="minor">
              <a:schemeClr val="lt1"/>
            </a:fontRef>
          </xdr:style>
          <xdr:txBody>
            <a:bodyPr vertOverflow="clip" horzOverflow="clip" lIns="0" rIns="0" rtlCol="0" anchor="ctr"/>
            <a:lstStyle/>
            <a:p>
              <a:pPr marL="0" indent="0" algn="ctr"/>
              <a:r>
                <a:rPr lang="fr-FR" sz="1400">
                  <a:solidFill>
                    <a:schemeClr val="lt1"/>
                  </a:solidFill>
                  <a:latin typeface="+mn-lt"/>
                  <a:ea typeface="+mn-ea"/>
                  <a:cs typeface="+mn-cs"/>
                </a:rPr>
                <a:t>Statistics</a:t>
              </a:r>
            </a:p>
          </xdr:txBody>
        </xdr:sp>
        <xdr:sp macro="" textlink="">
          <xdr:nvSpPr>
            <xdr:cNvPr id="80" name="Rounded Rectangle 79">
              <a:hlinkClick xmlns:r="http://schemas.openxmlformats.org/officeDocument/2006/relationships" r:id="rId15"/>
            </xdr:cNvPr>
            <xdr:cNvSpPr/>
          </xdr:nvSpPr>
          <xdr:spPr>
            <a:xfrm>
              <a:off x="4398685" y="178314"/>
              <a:ext cx="1474403" cy="621600"/>
            </a:xfrm>
            <a:prstGeom prst="roundRect">
              <a:avLst/>
            </a:prstGeom>
            <a:solidFill>
              <a:schemeClr val="accent1">
                <a:lumMod val="75000"/>
              </a:schemeClr>
            </a:solidFill>
          </xdr:spPr>
          <xdr:style>
            <a:lnRef idx="0">
              <a:schemeClr val="accent2"/>
            </a:lnRef>
            <a:fillRef idx="1001">
              <a:schemeClr val="dk2"/>
            </a:fillRef>
            <a:effectRef idx="3">
              <a:schemeClr val="accent2"/>
            </a:effectRef>
            <a:fontRef idx="minor">
              <a:schemeClr val="lt1"/>
            </a:fontRef>
          </xdr:style>
          <xdr:txBody>
            <a:bodyPr vertOverflow="clip" horzOverflow="clip" rtlCol="0" anchor="ctr"/>
            <a:lstStyle/>
            <a:p>
              <a:pPr algn="ctr"/>
              <a:r>
                <a:rPr lang="fr-FR" sz="1400"/>
                <a:t>CO Programme Architecture</a:t>
              </a:r>
            </a:p>
          </xdr:txBody>
        </xdr:sp>
      </xdr:grpSp>
      <xdr:pic>
        <xdr:nvPicPr>
          <xdr:cNvPr id="69" name="Picture 68"/>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990110" y="816944"/>
            <a:ext cx="546283" cy="554592"/>
          </a:xfrm>
          <a:prstGeom prst="rect">
            <a:avLst/>
          </a:prstGeom>
        </xdr:spPr>
      </xdr:pic>
    </xdr:grpSp>
    <xdr:clientData/>
  </xdr:twoCellAnchor>
</xdr:wsDr>
</file>

<file path=xl/drawings/drawing12.xml><?xml version="1.0" encoding="utf-8"?>
<xdr:wsDr xmlns:xdr="http://schemas.openxmlformats.org/drawingml/2006/spreadsheetDrawing" xmlns:a="http://schemas.openxmlformats.org/drawingml/2006/main">
  <xdr:twoCellAnchor>
    <xdr:from>
      <xdr:col>11</xdr:col>
      <xdr:colOff>594900</xdr:colOff>
      <xdr:row>1</xdr:row>
      <xdr:rowOff>26670</xdr:rowOff>
    </xdr:from>
    <xdr:to>
      <xdr:col>12</xdr:col>
      <xdr:colOff>123755</xdr:colOff>
      <xdr:row>4</xdr:row>
      <xdr:rowOff>94704</xdr:rowOff>
    </xdr:to>
    <xdr:pic>
      <xdr:nvPicPr>
        <xdr:cNvPr id="17" name="Picture 16">
          <a:hlinkClick xmlns:r="http://schemas.openxmlformats.org/officeDocument/2006/relationships" r:id="rId1"/>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6491067" y="217170"/>
          <a:ext cx="597771" cy="639534"/>
        </a:xfrm>
        <a:prstGeom prst="rect">
          <a:avLst/>
        </a:prstGeom>
      </xdr:spPr>
    </xdr:pic>
    <xdr:clientData/>
  </xdr:twoCellAnchor>
  <xdr:twoCellAnchor>
    <xdr:from>
      <xdr:col>4</xdr:col>
      <xdr:colOff>21167</xdr:colOff>
      <xdr:row>11</xdr:row>
      <xdr:rowOff>228600</xdr:rowOff>
    </xdr:from>
    <xdr:to>
      <xdr:col>8</xdr:col>
      <xdr:colOff>939801</xdr:colOff>
      <xdr:row>13</xdr:row>
      <xdr:rowOff>29897</xdr:rowOff>
    </xdr:to>
    <xdr:sp macro="" textlink="">
      <xdr:nvSpPr>
        <xdr:cNvPr id="19" name="Rounded Rectangle 18"/>
        <xdr:cNvSpPr/>
      </xdr:nvSpPr>
      <xdr:spPr>
        <a:xfrm>
          <a:off x="5693834" y="2990850"/>
          <a:ext cx="6612467" cy="859630"/>
        </a:xfrm>
        <a:prstGeom prst="roundRect">
          <a:avLst/>
        </a:prstGeom>
        <a:noFill/>
        <a:ln w="28575">
          <a:solidFill>
            <a:srgbClr val="00B050"/>
          </a:solidFill>
        </a:ln>
        <a:effectLst>
          <a:outerShdw blurRad="50800" dist="38100" dir="18900000" algn="bl" rotWithShape="0">
            <a:prstClr val="black">
              <a:alpha val="40000"/>
            </a:prstClr>
          </a:outerShdw>
        </a:effectLst>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endParaRPr lang="fr-FR" sz="1100"/>
        </a:p>
      </xdr:txBody>
    </xdr:sp>
    <xdr:clientData/>
  </xdr:twoCellAnchor>
  <xdr:twoCellAnchor>
    <xdr:from>
      <xdr:col>0</xdr:col>
      <xdr:colOff>105834</xdr:colOff>
      <xdr:row>0</xdr:row>
      <xdr:rowOff>165364</xdr:rowOff>
    </xdr:from>
    <xdr:to>
      <xdr:col>11</xdr:col>
      <xdr:colOff>349393</xdr:colOff>
      <xdr:row>8</xdr:row>
      <xdr:rowOff>29353</xdr:rowOff>
    </xdr:to>
    <xdr:grpSp>
      <xdr:nvGrpSpPr>
        <xdr:cNvPr id="35" name="Group 34"/>
        <xdr:cNvGrpSpPr/>
      </xdr:nvGrpSpPr>
      <xdr:grpSpPr>
        <a:xfrm>
          <a:off x="105834" y="165364"/>
          <a:ext cx="16139726" cy="1387989"/>
          <a:chOff x="104775" y="771525"/>
          <a:chExt cx="16101363" cy="1387989"/>
        </a:xfrm>
      </xdr:grpSpPr>
      <xdr:grpSp>
        <xdr:nvGrpSpPr>
          <xdr:cNvPr id="36" name="Group 35"/>
          <xdr:cNvGrpSpPr/>
        </xdr:nvGrpSpPr>
        <xdr:grpSpPr>
          <a:xfrm>
            <a:off x="104775" y="771525"/>
            <a:ext cx="16101363" cy="1387989"/>
            <a:chOff x="104775" y="123825"/>
            <a:chExt cx="16101363" cy="1387989"/>
          </a:xfrm>
        </xdr:grpSpPr>
        <xdr:sp macro="" textlink="">
          <xdr:nvSpPr>
            <xdr:cNvPr id="38" name="Rounded Rectangle 37">
              <a:hlinkClick xmlns:r="http://schemas.openxmlformats.org/officeDocument/2006/relationships" r:id="rId3"/>
            </xdr:cNvPr>
            <xdr:cNvSpPr/>
          </xdr:nvSpPr>
          <xdr:spPr>
            <a:xfrm>
              <a:off x="14731737" y="187384"/>
              <a:ext cx="1474401" cy="621600"/>
            </a:xfrm>
            <a:prstGeom prst="roundRect">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r>
                <a:rPr lang="fr-FR" sz="1400"/>
                <a:t>Resources</a:t>
              </a:r>
            </a:p>
          </xdr:txBody>
        </xdr:sp>
        <xdr:pic>
          <xdr:nvPicPr>
            <xdr:cNvPr id="39" name="Picture 38">
              <a:hlinkClick xmlns:r="http://schemas.openxmlformats.org/officeDocument/2006/relationships" r:id="rId4"/>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04775" y="123825"/>
              <a:ext cx="675134" cy="1387989"/>
            </a:xfrm>
            <a:prstGeom prst="rect">
              <a:avLst/>
            </a:prstGeom>
          </xdr:spPr>
        </xdr:pic>
        <xdr:sp macro="" textlink="">
          <xdr:nvSpPr>
            <xdr:cNvPr id="40" name="Rounded Rectangle 39">
              <a:hlinkClick xmlns:r="http://schemas.openxmlformats.org/officeDocument/2006/relationships" r:id="rId6"/>
            </xdr:cNvPr>
            <xdr:cNvSpPr/>
          </xdr:nvSpPr>
          <xdr:spPr>
            <a:xfrm>
              <a:off x="2722660" y="186177"/>
              <a:ext cx="1474402" cy="621600"/>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fr-FR" sz="1400"/>
                <a:t>Signature Solutions</a:t>
              </a:r>
            </a:p>
          </xdr:txBody>
        </xdr:sp>
        <xdr:sp macro="" textlink="">
          <xdr:nvSpPr>
            <xdr:cNvPr id="41" name="Rounded Rectangle 40">
              <a:hlinkClick xmlns:r="http://schemas.openxmlformats.org/officeDocument/2006/relationships" r:id="rId7"/>
            </xdr:cNvPr>
            <xdr:cNvSpPr/>
          </xdr:nvSpPr>
          <xdr:spPr>
            <a:xfrm>
              <a:off x="7836732" y="205906"/>
              <a:ext cx="1474403" cy="621600"/>
            </a:xfrm>
            <a:prstGeom prst="roundRect">
              <a:avLst/>
            </a:prstGeom>
          </xdr:spPr>
          <xdr:style>
            <a:lnRef idx="0">
              <a:schemeClr val="accent2"/>
            </a:lnRef>
            <a:fillRef idx="1001">
              <a:schemeClr val="dk2"/>
            </a:fillRef>
            <a:effectRef idx="3">
              <a:schemeClr val="accent2"/>
            </a:effectRef>
            <a:fontRef idx="minor">
              <a:schemeClr val="lt1"/>
            </a:fontRef>
          </xdr:style>
          <xdr:txBody>
            <a:bodyPr vertOverflow="clip" horzOverflow="clip" rtlCol="0" anchor="ctr"/>
            <a:lstStyle/>
            <a:p>
              <a:pPr algn="ctr"/>
              <a:r>
                <a:rPr lang="fr-FR" sz="1400"/>
                <a:t>Monitoring Plan</a:t>
              </a:r>
            </a:p>
          </xdr:txBody>
        </xdr:sp>
        <xdr:sp macro="" textlink="">
          <xdr:nvSpPr>
            <xdr:cNvPr id="42" name="Rounded Rectangle 41">
              <a:hlinkClick xmlns:r="http://schemas.openxmlformats.org/officeDocument/2006/relationships" r:id="rId8"/>
            </xdr:cNvPr>
            <xdr:cNvSpPr/>
          </xdr:nvSpPr>
          <xdr:spPr>
            <a:xfrm>
              <a:off x="886857" y="188368"/>
              <a:ext cx="1568184" cy="621526"/>
            </a:xfrm>
            <a:prstGeom prst="roundRect">
              <a:avLst/>
            </a:prstGeom>
            <a:solidFill>
              <a:srgbClr val="FFF8E5"/>
            </a:solidFill>
            <a:ln/>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r>
                <a:rPr lang="fr-FR" sz="1800" b="1">
                  <a:solidFill>
                    <a:schemeClr val="tx1"/>
                  </a:solidFill>
                </a:rPr>
                <a:t>          HOME</a:t>
              </a:r>
            </a:p>
          </xdr:txBody>
        </xdr:sp>
        <xdr:sp macro="" textlink="'CO CPD'!$K$9">
          <xdr:nvSpPr>
            <xdr:cNvPr id="43" name="Rounded Rectangle 42">
              <a:hlinkClick xmlns:r="http://schemas.openxmlformats.org/officeDocument/2006/relationships" r:id="rId9"/>
            </xdr:cNvPr>
            <xdr:cNvSpPr/>
          </xdr:nvSpPr>
          <xdr:spPr>
            <a:xfrm>
              <a:off x="6061363" y="192943"/>
              <a:ext cx="1608499" cy="621600"/>
            </a:xfrm>
            <a:prstGeom prst="roundRect">
              <a:avLst/>
            </a:prstGeom>
            <a:solidFill>
              <a:schemeClr val="accent1">
                <a:lumMod val="60000"/>
                <a:lumOff val="40000"/>
              </a:schemeClr>
            </a:solidFill>
          </xdr:spPr>
          <xdr:style>
            <a:lnRef idx="0">
              <a:schemeClr val="accent2"/>
            </a:lnRef>
            <a:fillRef idx="1001">
              <a:schemeClr val="dk2"/>
            </a:fillRef>
            <a:effectRef idx="3">
              <a:schemeClr val="accent2"/>
            </a:effectRef>
            <a:fontRef idx="minor">
              <a:schemeClr val="lt1"/>
            </a:fontRef>
          </xdr:style>
          <xdr:txBody>
            <a:bodyPr vertOverflow="clip" horzOverflow="clip" lIns="548640" rIns="91440" rtlCol="0" anchor="ctr"/>
            <a:lstStyle/>
            <a:p>
              <a:pPr algn="ctr"/>
              <a:fld id="{DD2FAAD4-D0B8-4A71-BBBA-E60F78A1D42F}" type="TxLink">
                <a:rPr lang="en-US" sz="1400" b="0" i="0" u="none" strike="noStrike">
                  <a:solidFill>
                    <a:srgbClr val="FFFFFF"/>
                  </a:solidFill>
                  <a:latin typeface="Calibri"/>
                </a:rPr>
                <a:pPr algn="ctr"/>
                <a:t>CPD Cape Verde</a:t>
              </a:fld>
              <a:endParaRPr lang="fr-FR" sz="1400"/>
            </a:p>
          </xdr:txBody>
        </xdr:sp>
        <xdr:pic>
          <xdr:nvPicPr>
            <xdr:cNvPr id="44" name="Picture 43">
              <a:hlinkClick xmlns:r="http://schemas.openxmlformats.org/officeDocument/2006/relationships" r:id="rId9"/>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6189910" y="279011"/>
              <a:ext cx="271232" cy="449825"/>
            </a:xfrm>
            <a:prstGeom prst="rect">
              <a:avLst/>
            </a:prstGeom>
            <a:ln>
              <a:noFill/>
            </a:ln>
          </xdr:spPr>
        </xdr:pic>
        <xdr:sp macro="" textlink="">
          <xdr:nvSpPr>
            <xdr:cNvPr id="45" name="Rounded Rectangle 44">
              <a:hlinkClick xmlns:r="http://schemas.openxmlformats.org/officeDocument/2006/relationships" r:id="rId11"/>
            </xdr:cNvPr>
            <xdr:cNvSpPr/>
          </xdr:nvSpPr>
          <xdr:spPr>
            <a:xfrm>
              <a:off x="9595607" y="191619"/>
              <a:ext cx="1469313" cy="621600"/>
            </a:xfrm>
            <a:prstGeom prst="roundRect">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r>
                <a:rPr lang="fr-FR" sz="1400"/>
                <a:t>Evaluation Plan</a:t>
              </a:r>
            </a:p>
          </xdr:txBody>
        </xdr:sp>
        <xdr:sp macro="" textlink="">
          <xdr:nvSpPr>
            <xdr:cNvPr id="46" name="Rounded Rectangle 45">
              <a:hlinkClick xmlns:r="http://schemas.openxmlformats.org/officeDocument/2006/relationships" r:id="rId12"/>
            </xdr:cNvPr>
            <xdr:cNvSpPr/>
          </xdr:nvSpPr>
          <xdr:spPr>
            <a:xfrm>
              <a:off x="11361649" y="199292"/>
              <a:ext cx="1469314" cy="621600"/>
            </a:xfrm>
            <a:prstGeom prst="roundRect">
              <a:avLst/>
            </a:prstGeom>
            <a:solidFill>
              <a:srgbClr val="C00000"/>
            </a:solidFill>
          </xdr:spPr>
          <xdr:style>
            <a:lnRef idx="0">
              <a:schemeClr val="accent4"/>
            </a:lnRef>
            <a:fillRef idx="3">
              <a:schemeClr val="accent4"/>
            </a:fillRef>
            <a:effectRef idx="3">
              <a:schemeClr val="accent4"/>
            </a:effectRef>
            <a:fontRef idx="minor">
              <a:schemeClr val="lt1"/>
            </a:fontRef>
          </xdr:style>
          <xdr:txBody>
            <a:bodyPr vertOverflow="clip" horzOverflow="clip" lIns="0" rIns="0" rtlCol="0" anchor="ctr"/>
            <a:lstStyle/>
            <a:p>
              <a:pPr marL="0" indent="0" algn="ctr"/>
              <a:r>
                <a:rPr lang="fr-FR" sz="1400">
                  <a:solidFill>
                    <a:schemeClr val="lt1"/>
                  </a:solidFill>
                  <a:latin typeface="+mn-lt"/>
                  <a:ea typeface="+mn-ea"/>
                  <a:cs typeface="+mn-cs"/>
                </a:rPr>
                <a:t>Management Calendar</a:t>
              </a:r>
            </a:p>
          </xdr:txBody>
        </xdr:sp>
        <xdr:sp macro="" textlink="">
          <xdr:nvSpPr>
            <xdr:cNvPr id="47" name="Rounded Rectangle 46">
              <a:hlinkClick xmlns:r="http://schemas.openxmlformats.org/officeDocument/2006/relationships" r:id="rId13"/>
            </xdr:cNvPr>
            <xdr:cNvSpPr/>
          </xdr:nvSpPr>
          <xdr:spPr>
            <a:xfrm>
              <a:off x="13055175" y="195323"/>
              <a:ext cx="1469314" cy="621600"/>
            </a:xfrm>
            <a:prstGeom prst="roundRect">
              <a:avLst/>
            </a:prstGeom>
            <a:solidFill>
              <a:srgbClr val="A886D6"/>
            </a:solidFill>
          </xdr:spPr>
          <xdr:style>
            <a:lnRef idx="0">
              <a:schemeClr val="accent4"/>
            </a:lnRef>
            <a:fillRef idx="3">
              <a:schemeClr val="accent4"/>
            </a:fillRef>
            <a:effectRef idx="3">
              <a:schemeClr val="accent4"/>
            </a:effectRef>
            <a:fontRef idx="minor">
              <a:schemeClr val="lt1"/>
            </a:fontRef>
          </xdr:style>
          <xdr:txBody>
            <a:bodyPr vertOverflow="clip" horzOverflow="clip" lIns="0" rIns="0" rtlCol="0" anchor="ctr"/>
            <a:lstStyle/>
            <a:p>
              <a:pPr marL="0" indent="0" algn="ctr"/>
              <a:r>
                <a:rPr lang="fr-FR" sz="1400">
                  <a:solidFill>
                    <a:schemeClr val="lt1"/>
                  </a:solidFill>
                  <a:latin typeface="+mn-lt"/>
                  <a:ea typeface="+mn-ea"/>
                  <a:cs typeface="+mn-cs"/>
                </a:rPr>
                <a:t>Statistics</a:t>
              </a:r>
            </a:p>
          </xdr:txBody>
        </xdr:sp>
        <xdr:sp macro="" textlink="">
          <xdr:nvSpPr>
            <xdr:cNvPr id="48" name="Rounded Rectangle 47">
              <a:hlinkClick xmlns:r="http://schemas.openxmlformats.org/officeDocument/2006/relationships" r:id="rId14"/>
            </xdr:cNvPr>
            <xdr:cNvSpPr/>
          </xdr:nvSpPr>
          <xdr:spPr>
            <a:xfrm>
              <a:off x="4398685" y="178314"/>
              <a:ext cx="1474403" cy="621600"/>
            </a:xfrm>
            <a:prstGeom prst="roundRect">
              <a:avLst/>
            </a:prstGeom>
            <a:solidFill>
              <a:schemeClr val="accent1">
                <a:lumMod val="75000"/>
              </a:schemeClr>
            </a:solidFill>
          </xdr:spPr>
          <xdr:style>
            <a:lnRef idx="0">
              <a:schemeClr val="accent2"/>
            </a:lnRef>
            <a:fillRef idx="1001">
              <a:schemeClr val="dk2"/>
            </a:fillRef>
            <a:effectRef idx="3">
              <a:schemeClr val="accent2"/>
            </a:effectRef>
            <a:fontRef idx="minor">
              <a:schemeClr val="lt1"/>
            </a:fontRef>
          </xdr:style>
          <xdr:txBody>
            <a:bodyPr vertOverflow="clip" horzOverflow="clip" rtlCol="0" anchor="ctr"/>
            <a:lstStyle/>
            <a:p>
              <a:pPr algn="ctr"/>
              <a:r>
                <a:rPr lang="fr-FR" sz="1400"/>
                <a:t>CO Programme Architecture</a:t>
              </a:r>
            </a:p>
          </xdr:txBody>
        </xdr:sp>
      </xdr:grpSp>
      <xdr:pic>
        <xdr:nvPicPr>
          <xdr:cNvPr id="37" name="Picture 36"/>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990110" y="816944"/>
            <a:ext cx="546283" cy="554592"/>
          </a:xfrm>
          <a:prstGeom prst="rect">
            <a:avLst/>
          </a:prstGeom>
        </xdr:spPr>
      </xdr:pic>
    </xdr:grpSp>
    <xdr:clientData/>
  </xdr:twoCellAnchor>
</xdr:wsDr>
</file>

<file path=xl/drawings/drawing13.xml><?xml version="1.0" encoding="utf-8"?>
<xdr:wsDr xmlns:xdr="http://schemas.openxmlformats.org/drawingml/2006/spreadsheetDrawing" xmlns:a="http://schemas.openxmlformats.org/drawingml/2006/main">
  <xdr:twoCellAnchor>
    <xdr:from>
      <xdr:col>5</xdr:col>
      <xdr:colOff>428625</xdr:colOff>
      <xdr:row>6</xdr:row>
      <xdr:rowOff>19050</xdr:rowOff>
    </xdr:from>
    <xdr:to>
      <xdr:col>9</xdr:col>
      <xdr:colOff>9525</xdr:colOff>
      <xdr:row>17</xdr:row>
      <xdr:rowOff>28575</xdr:rowOff>
    </xdr:to>
    <xdr:grpSp>
      <xdr:nvGrpSpPr>
        <xdr:cNvPr id="24" name="Group 23">
          <a:hlinkClick xmlns:r="http://schemas.openxmlformats.org/officeDocument/2006/relationships" r:id="rId1"/>
        </xdr:cNvPr>
        <xdr:cNvGrpSpPr/>
      </xdr:nvGrpSpPr>
      <xdr:grpSpPr>
        <a:xfrm>
          <a:off x="3497792" y="2400300"/>
          <a:ext cx="2036233" cy="2105025"/>
          <a:chOff x="7486650" y="4533900"/>
          <a:chExt cx="2019300" cy="2105025"/>
        </a:xfrm>
      </xdr:grpSpPr>
      <xdr:sp macro="" textlink="">
        <xdr:nvSpPr>
          <xdr:cNvPr id="21" name="Rectangle 20"/>
          <xdr:cNvSpPr/>
        </xdr:nvSpPr>
        <xdr:spPr>
          <a:xfrm>
            <a:off x="7486650" y="4533900"/>
            <a:ext cx="2019300" cy="2105025"/>
          </a:xfrm>
          <a:prstGeom prst="rect">
            <a:avLst/>
          </a:prstGeom>
          <a:ln/>
          <a:scene3d>
            <a:camera prst="orthographicFront"/>
            <a:lightRig rig="threePt" dir="t"/>
          </a:scene3d>
          <a:sp3d>
            <a:bevelT/>
          </a:sp3d>
        </xdr:spPr>
        <xdr:style>
          <a:lnRef idx="2">
            <a:schemeClr val="accent3"/>
          </a:lnRef>
          <a:fillRef idx="1">
            <a:schemeClr val="lt1"/>
          </a:fillRef>
          <a:effectRef idx="0">
            <a:schemeClr val="accent3"/>
          </a:effectRef>
          <a:fontRef idx="minor">
            <a:schemeClr val="dk1"/>
          </a:fontRef>
        </xdr:style>
        <xdr:txBody>
          <a:bodyPr vertOverflow="clip" horzOverflow="clip" rtlCol="0" anchor="ctr"/>
          <a:lstStyle/>
          <a:p>
            <a:pPr algn="ctr"/>
            <a:endParaRPr lang="fr-FR" sz="1600" b="1">
              <a:latin typeface="Berlin Sans FB Demi" panose="020E0802020502020306" pitchFamily="34" charset="0"/>
            </a:endParaRPr>
          </a:p>
          <a:p>
            <a:pPr algn="ctr"/>
            <a:endParaRPr lang="fr-FR" sz="1600" b="1">
              <a:latin typeface="Berlin Sans FB Demi" panose="020E0802020502020306" pitchFamily="34" charset="0"/>
            </a:endParaRPr>
          </a:p>
          <a:p>
            <a:pPr algn="ctr"/>
            <a:endParaRPr lang="fr-FR" sz="1600" b="1">
              <a:latin typeface="Berlin Sans FB Demi" panose="020E0802020502020306" pitchFamily="34" charset="0"/>
            </a:endParaRPr>
          </a:p>
          <a:p>
            <a:pPr algn="ctr"/>
            <a:endParaRPr lang="fr-FR" sz="1600" b="1">
              <a:latin typeface="Berlin Sans FB Demi" panose="020E0802020502020306" pitchFamily="34" charset="0"/>
            </a:endParaRPr>
          </a:p>
          <a:p>
            <a:pPr algn="ctr"/>
            <a:endParaRPr lang="fr-FR" sz="1600" b="1">
              <a:latin typeface="Berlin Sans FB Demi" panose="020E0802020502020306" pitchFamily="34" charset="0"/>
            </a:endParaRPr>
          </a:p>
          <a:p>
            <a:pPr algn="ctr"/>
            <a:r>
              <a:rPr lang="fr-FR" sz="1600" b="1">
                <a:latin typeface="Arial Rounded MT Bold" panose="020F0704030504030204" pitchFamily="34" charset="0"/>
                <a:cs typeface="Estrangelo Edessa" panose="03080600000000000000" pitchFamily="66" charset="0"/>
              </a:rPr>
              <a:t>Governance</a:t>
            </a:r>
          </a:p>
        </xdr:txBody>
      </xdr:sp>
      <xdr:pic>
        <xdr:nvPicPr>
          <xdr:cNvPr id="23" name="Picture 22"/>
          <xdr:cNvPicPr>
            <a:picLocks noChangeAspect="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7991475" y="4829175"/>
            <a:ext cx="971550" cy="885825"/>
          </a:xfrm>
          <a:prstGeom prst="rect">
            <a:avLst/>
          </a:prstGeom>
          <a:ln>
            <a:noFill/>
          </a:ln>
        </xdr:spPr>
        <xdr:style>
          <a:lnRef idx="2">
            <a:schemeClr val="accent3"/>
          </a:lnRef>
          <a:fillRef idx="1">
            <a:schemeClr val="lt1"/>
          </a:fillRef>
          <a:effectRef idx="0">
            <a:schemeClr val="accent3"/>
          </a:effectRef>
          <a:fontRef idx="minor">
            <a:schemeClr val="dk1"/>
          </a:fontRef>
        </xdr:style>
      </xdr:pic>
    </xdr:grpSp>
    <xdr:clientData/>
  </xdr:twoCellAnchor>
  <xdr:twoCellAnchor>
    <xdr:from>
      <xdr:col>10</xdr:col>
      <xdr:colOff>152400</xdr:colOff>
      <xdr:row>6</xdr:row>
      <xdr:rowOff>9525</xdr:rowOff>
    </xdr:from>
    <xdr:to>
      <xdr:col>13</xdr:col>
      <xdr:colOff>342900</xdr:colOff>
      <xdr:row>17</xdr:row>
      <xdr:rowOff>19050</xdr:rowOff>
    </xdr:to>
    <xdr:grpSp>
      <xdr:nvGrpSpPr>
        <xdr:cNvPr id="29" name="Group 28">
          <a:hlinkClick xmlns:r="http://schemas.openxmlformats.org/officeDocument/2006/relationships" r:id="rId3"/>
        </xdr:cNvPr>
        <xdr:cNvGrpSpPr/>
      </xdr:nvGrpSpPr>
      <xdr:grpSpPr>
        <a:xfrm>
          <a:off x="6290733" y="2390775"/>
          <a:ext cx="2032000" cy="2105025"/>
          <a:chOff x="7486650" y="4533900"/>
          <a:chExt cx="2019300" cy="2105025"/>
        </a:xfrm>
      </xdr:grpSpPr>
      <xdr:sp macro="" textlink="">
        <xdr:nvSpPr>
          <xdr:cNvPr id="30" name="Rectangle 29"/>
          <xdr:cNvSpPr/>
        </xdr:nvSpPr>
        <xdr:spPr>
          <a:xfrm>
            <a:off x="7486650" y="4533900"/>
            <a:ext cx="2019300" cy="2105025"/>
          </a:xfrm>
          <a:prstGeom prst="rect">
            <a:avLst/>
          </a:prstGeom>
          <a:ln/>
          <a:scene3d>
            <a:camera prst="orthographicFront"/>
            <a:lightRig rig="threePt" dir="t"/>
          </a:scene3d>
          <a:sp3d>
            <a:bevelT/>
          </a:sp3d>
        </xdr:spPr>
        <xdr:style>
          <a:lnRef idx="2">
            <a:schemeClr val="accent3"/>
          </a:lnRef>
          <a:fillRef idx="1">
            <a:schemeClr val="lt1"/>
          </a:fillRef>
          <a:effectRef idx="0">
            <a:schemeClr val="accent3"/>
          </a:effectRef>
          <a:fontRef idx="minor">
            <a:schemeClr val="dk1"/>
          </a:fontRef>
        </xdr:style>
        <xdr:txBody>
          <a:bodyPr vertOverflow="clip" horzOverflow="clip" rtlCol="0" anchor="ctr"/>
          <a:lstStyle/>
          <a:p>
            <a:pPr algn="ctr"/>
            <a:endParaRPr lang="fr-FR" sz="1600" b="1">
              <a:latin typeface="Berlin Sans FB Demi" panose="020E0802020502020306" pitchFamily="34" charset="0"/>
            </a:endParaRPr>
          </a:p>
          <a:p>
            <a:pPr algn="ctr"/>
            <a:endParaRPr lang="fr-FR" sz="1600" b="1">
              <a:latin typeface="Berlin Sans FB Demi" panose="020E0802020502020306" pitchFamily="34" charset="0"/>
            </a:endParaRPr>
          </a:p>
          <a:p>
            <a:pPr algn="ctr"/>
            <a:endParaRPr lang="fr-FR" sz="1600" b="1">
              <a:latin typeface="Berlin Sans FB Demi" panose="020E0802020502020306" pitchFamily="34" charset="0"/>
            </a:endParaRPr>
          </a:p>
          <a:p>
            <a:pPr algn="ctr"/>
            <a:endParaRPr lang="fr-FR" sz="1600" b="1">
              <a:latin typeface="Berlin Sans FB Demi" panose="020E0802020502020306" pitchFamily="34" charset="0"/>
            </a:endParaRPr>
          </a:p>
          <a:p>
            <a:pPr algn="ctr"/>
            <a:endParaRPr lang="fr-FR" sz="1600" b="1">
              <a:latin typeface="Berlin Sans FB Demi" panose="020E0802020502020306" pitchFamily="34" charset="0"/>
            </a:endParaRPr>
          </a:p>
          <a:p>
            <a:pPr algn="ctr"/>
            <a:r>
              <a:rPr lang="fr-FR" sz="1600" b="1">
                <a:latin typeface="Arial Rounded MT Bold" panose="020F0704030504030204" pitchFamily="34" charset="0"/>
                <a:cs typeface="Estrangelo Edessa" panose="03080600000000000000" pitchFamily="66" charset="0"/>
              </a:rPr>
              <a:t>Resilience</a:t>
            </a:r>
          </a:p>
        </xdr:txBody>
      </xdr:sp>
      <xdr:pic>
        <xdr:nvPicPr>
          <xdr:cNvPr id="31" name="Picture 30"/>
          <xdr:cNvPicPr>
            <a:picLocks noChangeAspect="1"/>
          </xdr:cNvPicPr>
        </xdr:nvPicPr>
        <xdr:blipFill>
          <a:blip xmlns:r="http://schemas.openxmlformats.org/officeDocument/2006/relationships" r:embed="rId4">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8039314" y="4829175"/>
            <a:ext cx="875871" cy="885825"/>
          </a:xfrm>
          <a:prstGeom prst="rect">
            <a:avLst/>
          </a:prstGeom>
          <a:ln>
            <a:noFill/>
          </a:ln>
        </xdr:spPr>
        <xdr:style>
          <a:lnRef idx="2">
            <a:schemeClr val="accent3"/>
          </a:lnRef>
          <a:fillRef idx="1">
            <a:schemeClr val="lt1"/>
          </a:fillRef>
          <a:effectRef idx="0">
            <a:schemeClr val="accent3"/>
          </a:effectRef>
          <a:fontRef idx="minor">
            <a:schemeClr val="dk1"/>
          </a:fontRef>
        </xdr:style>
      </xdr:pic>
    </xdr:grpSp>
    <xdr:clientData/>
  </xdr:twoCellAnchor>
  <xdr:twoCellAnchor>
    <xdr:from>
      <xdr:col>1</xdr:col>
      <xdr:colOff>209550</xdr:colOff>
      <xdr:row>19</xdr:row>
      <xdr:rowOff>161925</xdr:rowOff>
    </xdr:from>
    <xdr:to>
      <xdr:col>4</xdr:col>
      <xdr:colOff>400050</xdr:colOff>
      <xdr:row>30</xdr:row>
      <xdr:rowOff>171450</xdr:rowOff>
    </xdr:to>
    <xdr:grpSp>
      <xdr:nvGrpSpPr>
        <xdr:cNvPr id="32" name="Group 31">
          <a:hlinkClick xmlns:r="http://schemas.openxmlformats.org/officeDocument/2006/relationships" r:id="rId5"/>
        </xdr:cNvPr>
        <xdr:cNvGrpSpPr/>
      </xdr:nvGrpSpPr>
      <xdr:grpSpPr>
        <a:xfrm>
          <a:off x="823383" y="5019675"/>
          <a:ext cx="2032000" cy="2105025"/>
          <a:chOff x="7486650" y="4533900"/>
          <a:chExt cx="2019300" cy="2105025"/>
        </a:xfrm>
      </xdr:grpSpPr>
      <xdr:sp macro="" textlink="">
        <xdr:nvSpPr>
          <xdr:cNvPr id="33" name="Rectangle 32"/>
          <xdr:cNvSpPr/>
        </xdr:nvSpPr>
        <xdr:spPr>
          <a:xfrm>
            <a:off x="7486650" y="4533900"/>
            <a:ext cx="2019300" cy="2105025"/>
          </a:xfrm>
          <a:prstGeom prst="rect">
            <a:avLst/>
          </a:prstGeom>
          <a:ln/>
          <a:scene3d>
            <a:camera prst="orthographicFront"/>
            <a:lightRig rig="threePt" dir="t"/>
          </a:scene3d>
          <a:sp3d>
            <a:bevelT/>
          </a:sp3d>
        </xdr:spPr>
        <xdr:style>
          <a:lnRef idx="2">
            <a:schemeClr val="accent3"/>
          </a:lnRef>
          <a:fillRef idx="1">
            <a:schemeClr val="lt1"/>
          </a:fillRef>
          <a:effectRef idx="0">
            <a:schemeClr val="accent3"/>
          </a:effectRef>
          <a:fontRef idx="minor">
            <a:schemeClr val="dk1"/>
          </a:fontRef>
        </xdr:style>
        <xdr:txBody>
          <a:bodyPr vertOverflow="clip" horzOverflow="clip" rtlCol="0" anchor="ctr"/>
          <a:lstStyle/>
          <a:p>
            <a:pPr algn="ctr"/>
            <a:endParaRPr lang="fr-FR" sz="1600" b="1">
              <a:latin typeface="Berlin Sans FB Demi" panose="020E0802020502020306" pitchFamily="34" charset="0"/>
            </a:endParaRPr>
          </a:p>
          <a:p>
            <a:pPr algn="ctr"/>
            <a:endParaRPr lang="fr-FR" sz="1600" b="1">
              <a:latin typeface="Berlin Sans FB Demi" panose="020E0802020502020306" pitchFamily="34" charset="0"/>
            </a:endParaRPr>
          </a:p>
          <a:p>
            <a:pPr algn="ctr"/>
            <a:endParaRPr lang="fr-FR" sz="1600" b="1">
              <a:latin typeface="Berlin Sans FB Demi" panose="020E0802020502020306" pitchFamily="34" charset="0"/>
            </a:endParaRPr>
          </a:p>
          <a:p>
            <a:pPr algn="ctr"/>
            <a:endParaRPr lang="fr-FR" sz="1600" b="1">
              <a:latin typeface="Berlin Sans FB Demi" panose="020E0802020502020306" pitchFamily="34" charset="0"/>
            </a:endParaRPr>
          </a:p>
          <a:p>
            <a:pPr algn="ctr"/>
            <a:endParaRPr lang="fr-FR" sz="1600" b="1">
              <a:latin typeface="Berlin Sans FB Demi" panose="020E0802020502020306" pitchFamily="34" charset="0"/>
            </a:endParaRPr>
          </a:p>
          <a:p>
            <a:pPr algn="ctr"/>
            <a:r>
              <a:rPr lang="fr-FR" sz="1600" b="1">
                <a:latin typeface="Arial Rounded MT Bold" panose="020F0704030504030204" pitchFamily="34" charset="0"/>
                <a:cs typeface="Estrangelo Edessa" panose="03080600000000000000" pitchFamily="66" charset="0"/>
              </a:rPr>
              <a:t>Sustainable Planet</a:t>
            </a:r>
          </a:p>
        </xdr:txBody>
      </xdr:sp>
      <xdr:pic>
        <xdr:nvPicPr>
          <xdr:cNvPr id="34" name="Picture 33"/>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8039314" y="4890484"/>
            <a:ext cx="875871" cy="763207"/>
          </a:xfrm>
          <a:prstGeom prst="rect">
            <a:avLst/>
          </a:prstGeom>
          <a:ln>
            <a:noFill/>
          </a:ln>
        </xdr:spPr>
        <xdr:style>
          <a:lnRef idx="2">
            <a:schemeClr val="accent3"/>
          </a:lnRef>
          <a:fillRef idx="1">
            <a:schemeClr val="lt1"/>
          </a:fillRef>
          <a:effectRef idx="0">
            <a:schemeClr val="accent3"/>
          </a:effectRef>
          <a:fontRef idx="minor">
            <a:schemeClr val="dk1"/>
          </a:fontRef>
        </xdr:style>
      </xdr:pic>
    </xdr:grpSp>
    <xdr:clientData/>
  </xdr:twoCellAnchor>
  <xdr:twoCellAnchor>
    <xdr:from>
      <xdr:col>5</xdr:col>
      <xdr:colOff>428625</xdr:colOff>
      <xdr:row>19</xdr:row>
      <xdr:rowOff>142875</xdr:rowOff>
    </xdr:from>
    <xdr:to>
      <xdr:col>9</xdr:col>
      <xdr:colOff>9525</xdr:colOff>
      <xdr:row>30</xdr:row>
      <xdr:rowOff>152400</xdr:rowOff>
    </xdr:to>
    <xdr:grpSp>
      <xdr:nvGrpSpPr>
        <xdr:cNvPr id="35" name="Group 34">
          <a:hlinkClick xmlns:r="http://schemas.openxmlformats.org/officeDocument/2006/relationships" r:id="rId7"/>
        </xdr:cNvPr>
        <xdr:cNvGrpSpPr/>
      </xdr:nvGrpSpPr>
      <xdr:grpSpPr>
        <a:xfrm>
          <a:off x="3497792" y="5000625"/>
          <a:ext cx="2036233" cy="2105025"/>
          <a:chOff x="7486650" y="4533900"/>
          <a:chExt cx="2019300" cy="2105025"/>
        </a:xfrm>
      </xdr:grpSpPr>
      <xdr:sp macro="" textlink="">
        <xdr:nvSpPr>
          <xdr:cNvPr id="36" name="Rectangle 35"/>
          <xdr:cNvSpPr/>
        </xdr:nvSpPr>
        <xdr:spPr>
          <a:xfrm>
            <a:off x="7486650" y="4533900"/>
            <a:ext cx="2019300" cy="2105025"/>
          </a:xfrm>
          <a:prstGeom prst="rect">
            <a:avLst/>
          </a:prstGeom>
          <a:ln/>
          <a:scene3d>
            <a:camera prst="orthographicFront"/>
            <a:lightRig rig="threePt" dir="t"/>
          </a:scene3d>
          <a:sp3d>
            <a:bevelT/>
          </a:sp3d>
        </xdr:spPr>
        <xdr:style>
          <a:lnRef idx="2">
            <a:schemeClr val="accent3"/>
          </a:lnRef>
          <a:fillRef idx="1">
            <a:schemeClr val="lt1"/>
          </a:fillRef>
          <a:effectRef idx="0">
            <a:schemeClr val="accent3"/>
          </a:effectRef>
          <a:fontRef idx="minor">
            <a:schemeClr val="dk1"/>
          </a:fontRef>
        </xdr:style>
        <xdr:txBody>
          <a:bodyPr vertOverflow="clip" horzOverflow="clip" rtlCol="0" anchor="ctr"/>
          <a:lstStyle/>
          <a:p>
            <a:pPr algn="ctr"/>
            <a:endParaRPr lang="fr-FR" sz="1600" b="1">
              <a:latin typeface="Berlin Sans FB Demi" panose="020E0802020502020306" pitchFamily="34" charset="0"/>
            </a:endParaRPr>
          </a:p>
          <a:p>
            <a:pPr algn="ctr"/>
            <a:endParaRPr lang="fr-FR" sz="1600" b="1">
              <a:latin typeface="Berlin Sans FB Demi" panose="020E0802020502020306" pitchFamily="34" charset="0"/>
            </a:endParaRPr>
          </a:p>
          <a:p>
            <a:pPr algn="ctr"/>
            <a:endParaRPr lang="fr-FR" sz="1600" b="1">
              <a:latin typeface="Berlin Sans FB Demi" panose="020E0802020502020306" pitchFamily="34" charset="0"/>
            </a:endParaRPr>
          </a:p>
          <a:p>
            <a:pPr algn="ctr"/>
            <a:endParaRPr lang="fr-FR" sz="1600" b="1">
              <a:latin typeface="Berlin Sans FB Demi" panose="020E0802020502020306" pitchFamily="34" charset="0"/>
            </a:endParaRPr>
          </a:p>
          <a:p>
            <a:pPr algn="ctr"/>
            <a:endParaRPr lang="fr-FR" sz="1600" b="1">
              <a:latin typeface="Berlin Sans FB Demi" panose="020E0802020502020306" pitchFamily="34" charset="0"/>
            </a:endParaRPr>
          </a:p>
          <a:p>
            <a:pPr algn="ctr"/>
            <a:r>
              <a:rPr lang="fr-FR" sz="1600" b="1">
                <a:latin typeface="Arial Rounded MT Bold" panose="020F0704030504030204" pitchFamily="34" charset="0"/>
                <a:cs typeface="Estrangelo Edessa" panose="03080600000000000000" pitchFamily="66" charset="0"/>
              </a:rPr>
              <a:t>Energy</a:t>
            </a:r>
          </a:p>
        </xdr:txBody>
      </xdr:sp>
      <xdr:pic>
        <xdr:nvPicPr>
          <xdr:cNvPr id="37" name="Picture 36"/>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8039314" y="4834152"/>
            <a:ext cx="875871" cy="875871"/>
          </a:xfrm>
          <a:prstGeom prst="rect">
            <a:avLst/>
          </a:prstGeom>
          <a:ln>
            <a:noFill/>
          </a:ln>
        </xdr:spPr>
        <xdr:style>
          <a:lnRef idx="2">
            <a:schemeClr val="accent3"/>
          </a:lnRef>
          <a:fillRef idx="1">
            <a:schemeClr val="lt1"/>
          </a:fillRef>
          <a:effectRef idx="0">
            <a:schemeClr val="accent3"/>
          </a:effectRef>
          <a:fontRef idx="minor">
            <a:schemeClr val="dk1"/>
          </a:fontRef>
        </xdr:style>
      </xdr:pic>
    </xdr:grpSp>
    <xdr:clientData/>
  </xdr:twoCellAnchor>
  <xdr:twoCellAnchor>
    <xdr:from>
      <xdr:col>10</xdr:col>
      <xdr:colOff>152400</xdr:colOff>
      <xdr:row>19</xdr:row>
      <xdr:rowOff>133350</xdr:rowOff>
    </xdr:from>
    <xdr:to>
      <xdr:col>13</xdr:col>
      <xdr:colOff>342900</xdr:colOff>
      <xdr:row>30</xdr:row>
      <xdr:rowOff>142875</xdr:rowOff>
    </xdr:to>
    <xdr:grpSp>
      <xdr:nvGrpSpPr>
        <xdr:cNvPr id="4" name="Group 3"/>
        <xdr:cNvGrpSpPr/>
      </xdr:nvGrpSpPr>
      <xdr:grpSpPr>
        <a:xfrm>
          <a:off x="6290733" y="4991100"/>
          <a:ext cx="2032000" cy="2105025"/>
          <a:chOff x="6224588" y="4979194"/>
          <a:chExt cx="2012156" cy="2105025"/>
        </a:xfrm>
      </xdr:grpSpPr>
      <xdr:sp macro="" textlink="">
        <xdr:nvSpPr>
          <xdr:cNvPr id="39" name="Rectangle 38">
            <a:hlinkClick xmlns:r="http://schemas.openxmlformats.org/officeDocument/2006/relationships" r:id="rId9"/>
          </xdr:cNvPr>
          <xdr:cNvSpPr/>
        </xdr:nvSpPr>
        <xdr:spPr>
          <a:xfrm>
            <a:off x="6224588" y="4979194"/>
            <a:ext cx="2012156" cy="2105025"/>
          </a:xfrm>
          <a:prstGeom prst="rect">
            <a:avLst/>
          </a:prstGeom>
          <a:ln/>
          <a:scene3d>
            <a:camera prst="orthographicFront"/>
            <a:lightRig rig="threePt" dir="t"/>
          </a:scene3d>
          <a:sp3d>
            <a:bevelT/>
          </a:sp3d>
        </xdr:spPr>
        <xdr:style>
          <a:lnRef idx="2">
            <a:schemeClr val="accent3"/>
          </a:lnRef>
          <a:fillRef idx="1">
            <a:schemeClr val="lt1"/>
          </a:fillRef>
          <a:effectRef idx="0">
            <a:schemeClr val="accent3"/>
          </a:effectRef>
          <a:fontRef idx="minor">
            <a:schemeClr val="dk1"/>
          </a:fontRef>
        </xdr:style>
        <xdr:txBody>
          <a:bodyPr vertOverflow="clip" horzOverflow="clip" rtlCol="0" anchor="ctr"/>
          <a:lstStyle/>
          <a:p>
            <a:pPr algn="ctr"/>
            <a:endParaRPr lang="fr-FR" sz="1600" b="1">
              <a:latin typeface="Berlin Sans FB Demi" panose="020E0802020502020306" pitchFamily="34" charset="0"/>
            </a:endParaRPr>
          </a:p>
          <a:p>
            <a:pPr algn="ctr"/>
            <a:endParaRPr lang="fr-FR" sz="1600" b="1">
              <a:latin typeface="Berlin Sans FB Demi" panose="020E0802020502020306" pitchFamily="34" charset="0"/>
            </a:endParaRPr>
          </a:p>
          <a:p>
            <a:pPr algn="ctr"/>
            <a:endParaRPr lang="fr-FR" sz="1600" b="1">
              <a:latin typeface="Berlin Sans FB Demi" panose="020E0802020502020306" pitchFamily="34" charset="0"/>
            </a:endParaRPr>
          </a:p>
          <a:p>
            <a:pPr algn="ctr"/>
            <a:endParaRPr lang="fr-FR" sz="1600" b="1">
              <a:latin typeface="Berlin Sans FB Demi" panose="020E0802020502020306" pitchFamily="34" charset="0"/>
            </a:endParaRPr>
          </a:p>
          <a:p>
            <a:pPr algn="ctr"/>
            <a:endParaRPr lang="fr-FR" sz="1600" b="1">
              <a:latin typeface="Berlin Sans FB Demi" panose="020E0802020502020306" pitchFamily="34" charset="0"/>
            </a:endParaRPr>
          </a:p>
          <a:p>
            <a:pPr algn="ctr"/>
            <a:r>
              <a:rPr lang="fr-FR" sz="1600" b="1">
                <a:latin typeface="Arial Rounded MT Bold" panose="020F0704030504030204" pitchFamily="34" charset="0"/>
                <a:cs typeface="Estrangelo Edessa" panose="03080600000000000000" pitchFamily="66" charset="0"/>
              </a:rPr>
              <a:t>Gender</a:t>
            </a:r>
          </a:p>
        </xdr:txBody>
      </xdr:sp>
      <xdr:pic>
        <xdr:nvPicPr>
          <xdr:cNvPr id="40" name="Picture 39">
            <a:hlinkClick xmlns:r="http://schemas.openxmlformats.org/officeDocument/2006/relationships" r:id="rId9"/>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6908346" y="5293519"/>
            <a:ext cx="739551" cy="885825"/>
          </a:xfrm>
          <a:prstGeom prst="rect">
            <a:avLst/>
          </a:prstGeom>
          <a:ln>
            <a:noFill/>
          </a:ln>
        </xdr:spPr>
        <xdr:style>
          <a:lnRef idx="2">
            <a:schemeClr val="accent3"/>
          </a:lnRef>
          <a:fillRef idx="1">
            <a:schemeClr val="lt1"/>
          </a:fillRef>
          <a:effectRef idx="0">
            <a:schemeClr val="accent3"/>
          </a:effectRef>
          <a:fontRef idx="minor">
            <a:schemeClr val="dk1"/>
          </a:fontRef>
        </xdr:style>
      </xdr:pic>
    </xdr:grpSp>
    <xdr:clientData/>
  </xdr:twoCellAnchor>
  <xdr:twoCellAnchor>
    <xdr:from>
      <xdr:col>14</xdr:col>
      <xdr:colOff>371475</xdr:colOff>
      <xdr:row>12</xdr:row>
      <xdr:rowOff>180975</xdr:rowOff>
    </xdr:from>
    <xdr:to>
      <xdr:col>17</xdr:col>
      <xdr:colOff>561975</xdr:colOff>
      <xdr:row>24</xdr:row>
      <xdr:rowOff>0</xdr:rowOff>
    </xdr:to>
    <xdr:grpSp>
      <xdr:nvGrpSpPr>
        <xdr:cNvPr id="45" name="Group 44"/>
        <xdr:cNvGrpSpPr/>
      </xdr:nvGrpSpPr>
      <xdr:grpSpPr>
        <a:xfrm>
          <a:off x="8965142" y="3705225"/>
          <a:ext cx="2032000" cy="2105025"/>
          <a:chOff x="7486650" y="4533900"/>
          <a:chExt cx="2019300" cy="2105025"/>
        </a:xfrm>
      </xdr:grpSpPr>
      <xdr:sp macro="" textlink="">
        <xdr:nvSpPr>
          <xdr:cNvPr id="46" name="Rectangle 45">
            <a:hlinkClick xmlns:r="http://schemas.openxmlformats.org/officeDocument/2006/relationships" r:id="rId11"/>
          </xdr:cNvPr>
          <xdr:cNvSpPr/>
        </xdr:nvSpPr>
        <xdr:spPr>
          <a:xfrm>
            <a:off x="7486650" y="4533900"/>
            <a:ext cx="2019300" cy="2105025"/>
          </a:xfrm>
          <a:prstGeom prst="rect">
            <a:avLst/>
          </a:prstGeom>
          <a:ln/>
          <a:scene3d>
            <a:camera prst="orthographicFront"/>
            <a:lightRig rig="threePt" dir="t"/>
          </a:scene3d>
          <a:sp3d>
            <a:bevelT/>
          </a:sp3d>
        </xdr:spPr>
        <xdr:style>
          <a:lnRef idx="2">
            <a:schemeClr val="accent3"/>
          </a:lnRef>
          <a:fillRef idx="1">
            <a:schemeClr val="lt1"/>
          </a:fillRef>
          <a:effectRef idx="0">
            <a:schemeClr val="accent3"/>
          </a:effectRef>
          <a:fontRef idx="minor">
            <a:schemeClr val="dk1"/>
          </a:fontRef>
        </xdr:style>
        <xdr:txBody>
          <a:bodyPr vertOverflow="clip" horzOverflow="clip" rtlCol="0" anchor="ctr"/>
          <a:lstStyle/>
          <a:p>
            <a:pPr algn="ctr"/>
            <a:endParaRPr lang="fr-FR" sz="1600" b="1">
              <a:latin typeface="Berlin Sans FB Demi" panose="020E0802020502020306" pitchFamily="34" charset="0"/>
            </a:endParaRPr>
          </a:p>
          <a:p>
            <a:pPr algn="ctr"/>
            <a:endParaRPr lang="fr-FR" sz="1600" b="1">
              <a:latin typeface="Berlin Sans FB Demi" panose="020E0802020502020306" pitchFamily="34" charset="0"/>
            </a:endParaRPr>
          </a:p>
          <a:p>
            <a:pPr algn="ctr"/>
            <a:endParaRPr lang="fr-FR" sz="1600" b="1">
              <a:latin typeface="Berlin Sans FB Demi" panose="020E0802020502020306" pitchFamily="34" charset="0"/>
            </a:endParaRPr>
          </a:p>
          <a:p>
            <a:pPr algn="ctr"/>
            <a:endParaRPr lang="fr-FR" sz="1600" b="1">
              <a:latin typeface="Berlin Sans FB Demi" panose="020E0802020502020306" pitchFamily="34" charset="0"/>
            </a:endParaRPr>
          </a:p>
          <a:p>
            <a:pPr algn="ctr"/>
            <a:endParaRPr lang="fr-FR" sz="1600" b="1">
              <a:latin typeface="Berlin Sans FB Demi" panose="020E0802020502020306" pitchFamily="34" charset="0"/>
            </a:endParaRPr>
          </a:p>
          <a:p>
            <a:pPr algn="ctr"/>
            <a:r>
              <a:rPr lang="fr-FR" sz="1600" b="1">
                <a:latin typeface="Arial Rounded MT Bold" panose="020F0704030504030204" pitchFamily="34" charset="0"/>
                <a:cs typeface="Estrangelo Edessa" panose="03080600000000000000" pitchFamily="66" charset="0"/>
              </a:rPr>
              <a:t>Country Office Performance Indicators</a:t>
            </a:r>
          </a:p>
        </xdr:txBody>
      </xdr:sp>
      <xdr:pic>
        <xdr:nvPicPr>
          <xdr:cNvPr id="47" name="Picture 46">
            <a:hlinkClick xmlns:r="http://schemas.openxmlformats.org/officeDocument/2006/relationships" r:id="rId11"/>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8039314" y="4834152"/>
            <a:ext cx="875871" cy="875871"/>
          </a:xfrm>
          <a:prstGeom prst="rect">
            <a:avLst/>
          </a:prstGeom>
          <a:ln>
            <a:noFill/>
          </a:ln>
        </xdr:spPr>
        <xdr:style>
          <a:lnRef idx="2">
            <a:schemeClr val="accent3"/>
          </a:lnRef>
          <a:fillRef idx="1">
            <a:schemeClr val="lt1"/>
          </a:fillRef>
          <a:effectRef idx="0">
            <a:schemeClr val="accent3"/>
          </a:effectRef>
          <a:fontRef idx="minor">
            <a:schemeClr val="dk1"/>
          </a:fontRef>
        </xdr:style>
      </xdr:pic>
    </xdr:grpSp>
    <xdr:clientData/>
  </xdr:twoCellAnchor>
  <xdr:twoCellAnchor>
    <xdr:from>
      <xdr:col>1</xdr:col>
      <xdr:colOff>209550</xdr:colOff>
      <xdr:row>6</xdr:row>
      <xdr:rowOff>19050</xdr:rowOff>
    </xdr:from>
    <xdr:to>
      <xdr:col>4</xdr:col>
      <xdr:colOff>400050</xdr:colOff>
      <xdr:row>17</xdr:row>
      <xdr:rowOff>28575</xdr:rowOff>
    </xdr:to>
    <xdr:grpSp>
      <xdr:nvGrpSpPr>
        <xdr:cNvPr id="2" name="Group 1"/>
        <xdr:cNvGrpSpPr/>
      </xdr:nvGrpSpPr>
      <xdr:grpSpPr>
        <a:xfrm>
          <a:off x="823383" y="2400300"/>
          <a:ext cx="2032000" cy="2105025"/>
          <a:chOff x="816769" y="2388394"/>
          <a:chExt cx="2012156" cy="2105025"/>
        </a:xfrm>
      </xdr:grpSpPr>
      <xdr:sp macro="" textlink="">
        <xdr:nvSpPr>
          <xdr:cNvPr id="27" name="Rectangle 26">
            <a:hlinkClick xmlns:r="http://schemas.openxmlformats.org/officeDocument/2006/relationships" r:id="rId13"/>
          </xdr:cNvPr>
          <xdr:cNvSpPr/>
        </xdr:nvSpPr>
        <xdr:spPr>
          <a:xfrm>
            <a:off x="816769" y="2388394"/>
            <a:ext cx="2012156" cy="2105025"/>
          </a:xfrm>
          <a:prstGeom prst="rect">
            <a:avLst/>
          </a:prstGeom>
          <a:ln/>
          <a:scene3d>
            <a:camera prst="orthographicFront"/>
            <a:lightRig rig="threePt" dir="t"/>
          </a:scene3d>
          <a:sp3d>
            <a:bevelT/>
          </a:sp3d>
        </xdr:spPr>
        <xdr:style>
          <a:lnRef idx="2">
            <a:schemeClr val="accent3"/>
          </a:lnRef>
          <a:fillRef idx="1">
            <a:schemeClr val="lt1"/>
          </a:fillRef>
          <a:effectRef idx="0">
            <a:schemeClr val="accent3"/>
          </a:effectRef>
          <a:fontRef idx="minor">
            <a:schemeClr val="dk1"/>
          </a:fontRef>
        </xdr:style>
        <xdr:txBody>
          <a:bodyPr vertOverflow="clip" horzOverflow="clip" rtlCol="0" anchor="ctr"/>
          <a:lstStyle/>
          <a:p>
            <a:pPr algn="ctr"/>
            <a:endParaRPr lang="fr-FR" sz="1600" b="1">
              <a:latin typeface="Berlin Sans FB Demi" panose="020E0802020502020306" pitchFamily="34" charset="0"/>
            </a:endParaRPr>
          </a:p>
          <a:p>
            <a:pPr algn="ctr"/>
            <a:endParaRPr lang="fr-FR" sz="1600" b="1">
              <a:latin typeface="Berlin Sans FB Demi" panose="020E0802020502020306" pitchFamily="34" charset="0"/>
            </a:endParaRPr>
          </a:p>
          <a:p>
            <a:pPr algn="ctr"/>
            <a:endParaRPr lang="fr-FR" sz="1600" b="1">
              <a:latin typeface="Berlin Sans FB Demi" panose="020E0802020502020306" pitchFamily="34" charset="0"/>
            </a:endParaRPr>
          </a:p>
          <a:p>
            <a:pPr algn="ctr"/>
            <a:endParaRPr lang="fr-FR" sz="1600" b="1">
              <a:latin typeface="Berlin Sans FB Demi" panose="020E0802020502020306" pitchFamily="34" charset="0"/>
            </a:endParaRPr>
          </a:p>
          <a:p>
            <a:pPr algn="ctr"/>
            <a:endParaRPr lang="fr-FR" sz="1600" b="1">
              <a:latin typeface="Berlin Sans FB Demi" panose="020E0802020502020306" pitchFamily="34" charset="0"/>
            </a:endParaRPr>
          </a:p>
          <a:p>
            <a:pPr algn="ctr"/>
            <a:r>
              <a:rPr lang="fr-FR" sz="1600" b="1">
                <a:latin typeface="Arial Rounded MT Bold" panose="020F0704030504030204" pitchFamily="34" charset="0"/>
                <a:cs typeface="Estrangelo Edessa" panose="03080600000000000000" pitchFamily="66" charset="0"/>
              </a:rPr>
              <a:t>Poverty</a:t>
            </a:r>
          </a:p>
        </xdr:txBody>
      </xdr:sp>
      <xdr:pic>
        <xdr:nvPicPr>
          <xdr:cNvPr id="41" name="Picture 40">
            <a:hlinkClick xmlns:r="http://schemas.openxmlformats.org/officeDocument/2006/relationships" r:id="rId13"/>
          </xdr:cNvPr>
          <xdr:cNvPicPr>
            <a:picLocks noChangeAspect="1"/>
          </xdr:cNvPicPr>
        </xdr:nvPicPr>
        <xdr:blipFill>
          <a:blip xmlns:r="http://schemas.openxmlformats.org/officeDocument/2006/relationships" r:embed="rId14" cstate="print">
            <a:duotone>
              <a:prstClr val="black"/>
              <a:schemeClr val="accent2">
                <a:tint val="45000"/>
                <a:satMod val="400000"/>
              </a:schemeClr>
            </a:duotone>
            <a:extLst>
              <a:ext uri="{28A0092B-C50C-407E-A947-70E740481C1C}">
                <a14:useLocalDpi xmlns:a14="http://schemas.microsoft.com/office/drawing/2010/main" val="0"/>
              </a:ext>
            </a:extLst>
          </a:blip>
          <a:stretch>
            <a:fillRect/>
          </a:stretch>
        </xdr:blipFill>
        <xdr:spPr>
          <a:xfrm>
            <a:off x="1262063" y="2718877"/>
            <a:ext cx="1107281" cy="1112554"/>
          </a:xfrm>
          <a:prstGeom prst="rect">
            <a:avLst/>
          </a:prstGeom>
        </xdr:spPr>
      </xdr:pic>
    </xdr:grpSp>
    <xdr:clientData/>
  </xdr:twoCellAnchor>
  <xdr:twoCellAnchor>
    <xdr:from>
      <xdr:col>27</xdr:col>
      <xdr:colOff>133112</xdr:colOff>
      <xdr:row>0</xdr:row>
      <xdr:rowOff>236486</xdr:rowOff>
    </xdr:from>
    <xdr:to>
      <xdr:col>28</xdr:col>
      <xdr:colOff>121903</xdr:colOff>
      <xdr:row>1</xdr:row>
      <xdr:rowOff>125926</xdr:rowOff>
    </xdr:to>
    <xdr:pic>
      <xdr:nvPicPr>
        <xdr:cNvPr id="44" name="Picture 43">
          <a:hlinkClick xmlns:r="http://schemas.openxmlformats.org/officeDocument/2006/relationships" r:id="rId15"/>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6528018" y="236486"/>
          <a:ext cx="596010" cy="639534"/>
        </a:xfrm>
        <a:prstGeom prst="rect">
          <a:avLst/>
        </a:prstGeom>
      </xdr:spPr>
    </xdr:pic>
    <xdr:clientData/>
  </xdr:twoCellAnchor>
  <xdr:twoCellAnchor>
    <xdr:from>
      <xdr:col>0</xdr:col>
      <xdr:colOff>95250</xdr:colOff>
      <xdr:row>0</xdr:row>
      <xdr:rowOff>119063</xdr:rowOff>
    </xdr:from>
    <xdr:to>
      <xdr:col>26</xdr:col>
      <xdr:colOff>408925</xdr:colOff>
      <xdr:row>2</xdr:row>
      <xdr:rowOff>423583</xdr:rowOff>
    </xdr:to>
    <xdr:grpSp>
      <xdr:nvGrpSpPr>
        <xdr:cNvPr id="107" name="Group 106"/>
        <xdr:cNvGrpSpPr/>
      </xdr:nvGrpSpPr>
      <xdr:grpSpPr>
        <a:xfrm>
          <a:off x="95250" y="119063"/>
          <a:ext cx="16273342" cy="1394603"/>
          <a:chOff x="104775" y="771525"/>
          <a:chExt cx="16101363" cy="1387989"/>
        </a:xfrm>
      </xdr:grpSpPr>
      <xdr:grpSp>
        <xdr:nvGrpSpPr>
          <xdr:cNvPr id="108" name="Group 107"/>
          <xdr:cNvGrpSpPr/>
        </xdr:nvGrpSpPr>
        <xdr:grpSpPr>
          <a:xfrm>
            <a:off x="104775" y="771525"/>
            <a:ext cx="16101363" cy="1387989"/>
            <a:chOff x="104775" y="123825"/>
            <a:chExt cx="16101363" cy="1387989"/>
          </a:xfrm>
        </xdr:grpSpPr>
        <xdr:sp macro="" textlink="">
          <xdr:nvSpPr>
            <xdr:cNvPr id="110" name="Rounded Rectangle 109">
              <a:hlinkClick xmlns:r="http://schemas.openxmlformats.org/officeDocument/2006/relationships" r:id="rId17"/>
            </xdr:cNvPr>
            <xdr:cNvSpPr/>
          </xdr:nvSpPr>
          <xdr:spPr>
            <a:xfrm>
              <a:off x="14731737" y="187384"/>
              <a:ext cx="1474401" cy="621600"/>
            </a:xfrm>
            <a:prstGeom prst="roundRect">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r>
                <a:rPr lang="fr-FR" sz="1400"/>
                <a:t>Resources</a:t>
              </a:r>
            </a:p>
          </xdr:txBody>
        </xdr:sp>
        <xdr:pic>
          <xdr:nvPicPr>
            <xdr:cNvPr id="111" name="Picture 110">
              <a:hlinkClick xmlns:r="http://schemas.openxmlformats.org/officeDocument/2006/relationships" r:id="rId18"/>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104775" y="123825"/>
              <a:ext cx="675134" cy="1387989"/>
            </a:xfrm>
            <a:prstGeom prst="rect">
              <a:avLst/>
            </a:prstGeom>
          </xdr:spPr>
        </xdr:pic>
        <xdr:sp macro="" textlink="">
          <xdr:nvSpPr>
            <xdr:cNvPr id="112" name="Rounded Rectangle 111">
              <a:hlinkClick xmlns:r="http://schemas.openxmlformats.org/officeDocument/2006/relationships" r:id="rId20"/>
            </xdr:cNvPr>
            <xdr:cNvSpPr/>
          </xdr:nvSpPr>
          <xdr:spPr>
            <a:xfrm>
              <a:off x="2722660" y="186177"/>
              <a:ext cx="1474402" cy="621600"/>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fr-FR" sz="1400"/>
                <a:t>Signature Solutions</a:t>
              </a:r>
            </a:p>
          </xdr:txBody>
        </xdr:sp>
        <xdr:sp macro="" textlink="">
          <xdr:nvSpPr>
            <xdr:cNvPr id="113" name="Rounded Rectangle 112">
              <a:hlinkClick xmlns:r="http://schemas.openxmlformats.org/officeDocument/2006/relationships" r:id="rId21"/>
            </xdr:cNvPr>
            <xdr:cNvSpPr/>
          </xdr:nvSpPr>
          <xdr:spPr>
            <a:xfrm>
              <a:off x="7836732" y="205906"/>
              <a:ext cx="1474403" cy="621600"/>
            </a:xfrm>
            <a:prstGeom prst="roundRect">
              <a:avLst/>
            </a:prstGeom>
          </xdr:spPr>
          <xdr:style>
            <a:lnRef idx="0">
              <a:schemeClr val="accent2"/>
            </a:lnRef>
            <a:fillRef idx="1001">
              <a:schemeClr val="dk2"/>
            </a:fillRef>
            <a:effectRef idx="3">
              <a:schemeClr val="accent2"/>
            </a:effectRef>
            <a:fontRef idx="minor">
              <a:schemeClr val="lt1"/>
            </a:fontRef>
          </xdr:style>
          <xdr:txBody>
            <a:bodyPr vertOverflow="clip" horzOverflow="clip" rtlCol="0" anchor="ctr"/>
            <a:lstStyle/>
            <a:p>
              <a:pPr algn="ctr"/>
              <a:r>
                <a:rPr lang="fr-FR" sz="1400"/>
                <a:t>Monitoring Plan</a:t>
              </a:r>
            </a:p>
          </xdr:txBody>
        </xdr:sp>
        <xdr:sp macro="" textlink="">
          <xdr:nvSpPr>
            <xdr:cNvPr id="114" name="Rounded Rectangle 113">
              <a:hlinkClick xmlns:r="http://schemas.openxmlformats.org/officeDocument/2006/relationships" r:id="rId22"/>
            </xdr:cNvPr>
            <xdr:cNvSpPr/>
          </xdr:nvSpPr>
          <xdr:spPr>
            <a:xfrm>
              <a:off x="886857" y="188368"/>
              <a:ext cx="1568184" cy="621526"/>
            </a:xfrm>
            <a:prstGeom prst="roundRect">
              <a:avLst/>
            </a:prstGeom>
            <a:solidFill>
              <a:srgbClr val="FFF8E5"/>
            </a:solidFill>
            <a:ln/>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r>
                <a:rPr lang="fr-FR" sz="1800" b="1">
                  <a:solidFill>
                    <a:schemeClr val="tx1"/>
                  </a:solidFill>
                </a:rPr>
                <a:t>          HOME</a:t>
              </a:r>
            </a:p>
          </xdr:txBody>
        </xdr:sp>
        <xdr:sp macro="" textlink="'CO CPD'!$K$9">
          <xdr:nvSpPr>
            <xdr:cNvPr id="115" name="Rounded Rectangle 114">
              <a:hlinkClick xmlns:r="http://schemas.openxmlformats.org/officeDocument/2006/relationships" r:id="rId23"/>
            </xdr:cNvPr>
            <xdr:cNvSpPr/>
          </xdr:nvSpPr>
          <xdr:spPr>
            <a:xfrm>
              <a:off x="6061363" y="192943"/>
              <a:ext cx="1608499" cy="621600"/>
            </a:xfrm>
            <a:prstGeom prst="roundRect">
              <a:avLst/>
            </a:prstGeom>
            <a:solidFill>
              <a:schemeClr val="accent1">
                <a:lumMod val="60000"/>
                <a:lumOff val="40000"/>
              </a:schemeClr>
            </a:solidFill>
          </xdr:spPr>
          <xdr:style>
            <a:lnRef idx="0">
              <a:schemeClr val="accent2"/>
            </a:lnRef>
            <a:fillRef idx="1001">
              <a:schemeClr val="dk2"/>
            </a:fillRef>
            <a:effectRef idx="3">
              <a:schemeClr val="accent2"/>
            </a:effectRef>
            <a:fontRef idx="minor">
              <a:schemeClr val="lt1"/>
            </a:fontRef>
          </xdr:style>
          <xdr:txBody>
            <a:bodyPr vertOverflow="clip" horzOverflow="clip" lIns="548640" rIns="91440" rtlCol="0" anchor="ctr"/>
            <a:lstStyle/>
            <a:p>
              <a:pPr algn="ctr"/>
              <a:fld id="{DD2FAAD4-D0B8-4A71-BBBA-E60F78A1D42F}" type="TxLink">
                <a:rPr lang="en-US" sz="1400" b="0" i="0" u="none" strike="noStrike">
                  <a:solidFill>
                    <a:srgbClr val="FFFFFF"/>
                  </a:solidFill>
                  <a:latin typeface="Calibri"/>
                </a:rPr>
                <a:pPr algn="ctr"/>
                <a:t>CPD Cape Verde</a:t>
              </a:fld>
              <a:endParaRPr lang="fr-FR" sz="1400"/>
            </a:p>
          </xdr:txBody>
        </xdr:sp>
        <xdr:pic>
          <xdr:nvPicPr>
            <xdr:cNvPr id="116" name="Picture 115">
              <a:hlinkClick xmlns:r="http://schemas.openxmlformats.org/officeDocument/2006/relationships" r:id="rId23"/>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6189910" y="279011"/>
              <a:ext cx="271232" cy="449825"/>
            </a:xfrm>
            <a:prstGeom prst="rect">
              <a:avLst/>
            </a:prstGeom>
            <a:ln>
              <a:noFill/>
            </a:ln>
          </xdr:spPr>
        </xdr:pic>
        <xdr:sp macro="" textlink="">
          <xdr:nvSpPr>
            <xdr:cNvPr id="117" name="Rounded Rectangle 116">
              <a:hlinkClick xmlns:r="http://schemas.openxmlformats.org/officeDocument/2006/relationships" r:id="rId25"/>
            </xdr:cNvPr>
            <xdr:cNvSpPr/>
          </xdr:nvSpPr>
          <xdr:spPr>
            <a:xfrm>
              <a:off x="9595607" y="191619"/>
              <a:ext cx="1469313" cy="621600"/>
            </a:xfrm>
            <a:prstGeom prst="roundRect">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r>
                <a:rPr lang="fr-FR" sz="1400"/>
                <a:t>Evaluation Plan</a:t>
              </a:r>
            </a:p>
          </xdr:txBody>
        </xdr:sp>
        <xdr:sp macro="" textlink="">
          <xdr:nvSpPr>
            <xdr:cNvPr id="118" name="Rounded Rectangle 117">
              <a:hlinkClick xmlns:r="http://schemas.openxmlformats.org/officeDocument/2006/relationships" r:id="rId26"/>
            </xdr:cNvPr>
            <xdr:cNvSpPr/>
          </xdr:nvSpPr>
          <xdr:spPr>
            <a:xfrm>
              <a:off x="11361649" y="199292"/>
              <a:ext cx="1469314" cy="621600"/>
            </a:xfrm>
            <a:prstGeom prst="roundRect">
              <a:avLst/>
            </a:prstGeom>
            <a:solidFill>
              <a:srgbClr val="C00000"/>
            </a:solidFill>
          </xdr:spPr>
          <xdr:style>
            <a:lnRef idx="0">
              <a:schemeClr val="accent4"/>
            </a:lnRef>
            <a:fillRef idx="3">
              <a:schemeClr val="accent4"/>
            </a:fillRef>
            <a:effectRef idx="3">
              <a:schemeClr val="accent4"/>
            </a:effectRef>
            <a:fontRef idx="minor">
              <a:schemeClr val="lt1"/>
            </a:fontRef>
          </xdr:style>
          <xdr:txBody>
            <a:bodyPr vertOverflow="clip" horzOverflow="clip" lIns="0" rIns="0" rtlCol="0" anchor="ctr"/>
            <a:lstStyle/>
            <a:p>
              <a:pPr marL="0" indent="0" algn="ctr"/>
              <a:r>
                <a:rPr lang="fr-FR" sz="1400">
                  <a:solidFill>
                    <a:schemeClr val="lt1"/>
                  </a:solidFill>
                  <a:latin typeface="+mn-lt"/>
                  <a:ea typeface="+mn-ea"/>
                  <a:cs typeface="+mn-cs"/>
                </a:rPr>
                <a:t>Management Calendar</a:t>
              </a:r>
            </a:p>
          </xdr:txBody>
        </xdr:sp>
        <xdr:sp macro="" textlink="">
          <xdr:nvSpPr>
            <xdr:cNvPr id="119" name="Rounded Rectangle 118">
              <a:hlinkClick xmlns:r="http://schemas.openxmlformats.org/officeDocument/2006/relationships" r:id="rId27"/>
            </xdr:cNvPr>
            <xdr:cNvSpPr/>
          </xdr:nvSpPr>
          <xdr:spPr>
            <a:xfrm>
              <a:off x="13055175" y="195323"/>
              <a:ext cx="1469314" cy="621600"/>
            </a:xfrm>
            <a:prstGeom prst="roundRect">
              <a:avLst/>
            </a:prstGeom>
            <a:solidFill>
              <a:srgbClr val="A886D6"/>
            </a:solidFill>
          </xdr:spPr>
          <xdr:style>
            <a:lnRef idx="0">
              <a:schemeClr val="accent4"/>
            </a:lnRef>
            <a:fillRef idx="3">
              <a:schemeClr val="accent4"/>
            </a:fillRef>
            <a:effectRef idx="3">
              <a:schemeClr val="accent4"/>
            </a:effectRef>
            <a:fontRef idx="minor">
              <a:schemeClr val="lt1"/>
            </a:fontRef>
          </xdr:style>
          <xdr:txBody>
            <a:bodyPr vertOverflow="clip" horzOverflow="clip" lIns="0" rIns="0" rtlCol="0" anchor="ctr"/>
            <a:lstStyle/>
            <a:p>
              <a:pPr marL="0" indent="0" algn="ctr"/>
              <a:r>
                <a:rPr lang="fr-FR" sz="1400">
                  <a:solidFill>
                    <a:schemeClr val="lt1"/>
                  </a:solidFill>
                  <a:latin typeface="+mn-lt"/>
                  <a:ea typeface="+mn-ea"/>
                  <a:cs typeface="+mn-cs"/>
                </a:rPr>
                <a:t>Statistics</a:t>
              </a:r>
            </a:p>
          </xdr:txBody>
        </xdr:sp>
        <xdr:sp macro="" textlink="">
          <xdr:nvSpPr>
            <xdr:cNvPr id="120" name="Rounded Rectangle 119">
              <a:hlinkClick xmlns:r="http://schemas.openxmlformats.org/officeDocument/2006/relationships" r:id="rId28"/>
            </xdr:cNvPr>
            <xdr:cNvSpPr/>
          </xdr:nvSpPr>
          <xdr:spPr>
            <a:xfrm>
              <a:off x="4398685" y="178314"/>
              <a:ext cx="1474403" cy="621600"/>
            </a:xfrm>
            <a:prstGeom prst="roundRect">
              <a:avLst/>
            </a:prstGeom>
            <a:solidFill>
              <a:schemeClr val="accent1">
                <a:lumMod val="75000"/>
              </a:schemeClr>
            </a:solidFill>
          </xdr:spPr>
          <xdr:style>
            <a:lnRef idx="0">
              <a:schemeClr val="accent2"/>
            </a:lnRef>
            <a:fillRef idx="1001">
              <a:schemeClr val="dk2"/>
            </a:fillRef>
            <a:effectRef idx="3">
              <a:schemeClr val="accent2"/>
            </a:effectRef>
            <a:fontRef idx="minor">
              <a:schemeClr val="lt1"/>
            </a:fontRef>
          </xdr:style>
          <xdr:txBody>
            <a:bodyPr vertOverflow="clip" horzOverflow="clip" rtlCol="0" anchor="ctr"/>
            <a:lstStyle/>
            <a:p>
              <a:pPr algn="ctr"/>
              <a:r>
                <a:rPr lang="fr-FR" sz="1400"/>
                <a:t>CO Programme Architecture</a:t>
              </a:r>
            </a:p>
          </xdr:txBody>
        </xdr:sp>
      </xdr:grpSp>
      <xdr:pic>
        <xdr:nvPicPr>
          <xdr:cNvPr id="109" name="Picture 108"/>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a:xfrm>
            <a:off x="990110" y="816944"/>
            <a:ext cx="546283" cy="554592"/>
          </a:xfrm>
          <a:prstGeom prst="rect">
            <a:avLst/>
          </a:prstGeom>
        </xdr:spPr>
      </xdr:pic>
    </xdr:grpSp>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331260</xdr:colOff>
      <xdr:row>4</xdr:row>
      <xdr:rowOff>31750</xdr:rowOff>
    </xdr:from>
    <xdr:to>
      <xdr:col>1</xdr:col>
      <xdr:colOff>1776350</xdr:colOff>
      <xdr:row>7</xdr:row>
      <xdr:rowOff>71966</xdr:rowOff>
    </xdr:to>
    <xdr:pic>
      <xdr:nvPicPr>
        <xdr:cNvPr id="12" name="Picture 11"/>
        <xdr:cNvPicPr>
          <a:picLocks noChangeAspect="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860427" y="1206500"/>
          <a:ext cx="1445090" cy="1447799"/>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13</xdr:col>
          <xdr:colOff>114300</xdr:colOff>
          <xdr:row>10</xdr:row>
          <xdr:rowOff>85725</xdr:rowOff>
        </xdr:from>
        <xdr:to>
          <xdr:col>13</xdr:col>
          <xdr:colOff>1028700</xdr:colOff>
          <xdr:row>11</xdr:row>
          <xdr:rowOff>371475</xdr:rowOff>
        </xdr:to>
        <xdr:sp macro="" textlink="">
          <xdr:nvSpPr>
            <xdr:cNvPr id="10243" name="Object 3" hidden="1">
              <a:extLst>
                <a:ext uri="{63B3BB69-23CF-44E3-9099-C40C66FF867C}">
                  <a14:compatExt spid="_x0000_s10243"/>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142875</xdr:colOff>
          <xdr:row>10</xdr:row>
          <xdr:rowOff>85725</xdr:rowOff>
        </xdr:from>
        <xdr:to>
          <xdr:col>15</xdr:col>
          <xdr:colOff>1066800</xdr:colOff>
          <xdr:row>11</xdr:row>
          <xdr:rowOff>390525</xdr:rowOff>
        </xdr:to>
        <xdr:sp macro="" textlink="">
          <xdr:nvSpPr>
            <xdr:cNvPr id="10250" name="Object 10" hidden="1">
              <a:extLst>
                <a:ext uri="{63B3BB69-23CF-44E3-9099-C40C66FF867C}">
                  <a14:compatExt spid="_x0000_s1025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xdr:from>
      <xdr:col>13</xdr:col>
      <xdr:colOff>142875</xdr:colOff>
      <xdr:row>11</xdr:row>
      <xdr:rowOff>666750</xdr:rowOff>
    </xdr:from>
    <xdr:to>
      <xdr:col>15</xdr:col>
      <xdr:colOff>1107281</xdr:colOff>
      <xdr:row>13</xdr:row>
      <xdr:rowOff>273844</xdr:rowOff>
    </xdr:to>
    <xdr:sp macro="" textlink="">
      <xdr:nvSpPr>
        <xdr:cNvPr id="19" name="Rounded Rectangle 18">
          <a:hlinkClick xmlns:r="http://schemas.openxmlformats.org/officeDocument/2006/relationships" r:id="rId2"/>
        </xdr:cNvPr>
        <xdr:cNvSpPr/>
      </xdr:nvSpPr>
      <xdr:spPr>
        <a:xfrm>
          <a:off x="14454188" y="4369594"/>
          <a:ext cx="2416968" cy="857250"/>
        </a:xfrm>
        <a:prstGeom prst="roundRect">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ctr"/>
        <a:lstStyle/>
        <a:p>
          <a:pPr algn="ctr"/>
          <a:r>
            <a:rPr lang="fr-FR" sz="1400"/>
            <a:t>Schedule Performance Index and Cost Performance Index Definitionand Formula</a:t>
          </a:r>
        </a:p>
      </xdr:txBody>
    </xdr:sp>
    <xdr:clientData/>
  </xdr:twoCellAnchor>
  <xdr:twoCellAnchor>
    <xdr:from>
      <xdr:col>15</xdr:col>
      <xdr:colOff>645081</xdr:colOff>
      <xdr:row>0</xdr:row>
      <xdr:rowOff>176954</xdr:rowOff>
    </xdr:from>
    <xdr:to>
      <xdr:col>16</xdr:col>
      <xdr:colOff>86185</xdr:colOff>
      <xdr:row>3</xdr:row>
      <xdr:rowOff>30675</xdr:rowOff>
    </xdr:to>
    <xdr:pic>
      <xdr:nvPicPr>
        <xdr:cNvPr id="23" name="Picture 22">
          <a:hlinkClick xmlns:r="http://schemas.openxmlformats.org/officeDocument/2006/relationships" r:id="rId3"/>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6408956" y="176954"/>
          <a:ext cx="596010" cy="639534"/>
        </a:xfrm>
        <a:prstGeom prst="rect">
          <a:avLst/>
        </a:prstGeom>
      </xdr:spPr>
    </xdr:pic>
    <xdr:clientData/>
  </xdr:twoCellAnchor>
  <xdr:twoCellAnchor>
    <xdr:from>
      <xdr:col>15</xdr:col>
      <xdr:colOff>416718</xdr:colOff>
      <xdr:row>15</xdr:row>
      <xdr:rowOff>142875</xdr:rowOff>
    </xdr:from>
    <xdr:to>
      <xdr:col>19</xdr:col>
      <xdr:colOff>583405</xdr:colOff>
      <xdr:row>17</xdr:row>
      <xdr:rowOff>214313</xdr:rowOff>
    </xdr:to>
    <xdr:sp macro="" textlink="">
      <xdr:nvSpPr>
        <xdr:cNvPr id="2" name="Rounded Rectangle 1"/>
        <xdr:cNvSpPr/>
      </xdr:nvSpPr>
      <xdr:spPr>
        <a:xfrm>
          <a:off x="16180593" y="6000750"/>
          <a:ext cx="3143250" cy="976313"/>
        </a:xfrm>
        <a:prstGeom prst="roundRect">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1100"/>
            <a:t>Remplir avec example du Mali</a:t>
          </a:r>
        </a:p>
      </xdr:txBody>
    </xdr:sp>
    <xdr:clientData/>
  </xdr:twoCellAnchor>
  <xdr:twoCellAnchor>
    <xdr:from>
      <xdr:col>0</xdr:col>
      <xdr:colOff>59531</xdr:colOff>
      <xdr:row>0</xdr:row>
      <xdr:rowOff>107157</xdr:rowOff>
    </xdr:from>
    <xdr:to>
      <xdr:col>15</xdr:col>
      <xdr:colOff>397019</xdr:colOff>
      <xdr:row>5</xdr:row>
      <xdr:rowOff>328333</xdr:rowOff>
    </xdr:to>
    <xdr:grpSp>
      <xdr:nvGrpSpPr>
        <xdr:cNvPr id="54" name="Group 53"/>
        <xdr:cNvGrpSpPr/>
      </xdr:nvGrpSpPr>
      <xdr:grpSpPr>
        <a:xfrm>
          <a:off x="59531" y="107157"/>
          <a:ext cx="16101363" cy="1387989"/>
          <a:chOff x="104775" y="771525"/>
          <a:chExt cx="16101363" cy="1387989"/>
        </a:xfrm>
      </xdr:grpSpPr>
      <xdr:grpSp>
        <xdr:nvGrpSpPr>
          <xdr:cNvPr id="55" name="Group 54"/>
          <xdr:cNvGrpSpPr/>
        </xdr:nvGrpSpPr>
        <xdr:grpSpPr>
          <a:xfrm>
            <a:off x="104775" y="771525"/>
            <a:ext cx="16101363" cy="1387989"/>
            <a:chOff x="104775" y="123825"/>
            <a:chExt cx="16101363" cy="1387989"/>
          </a:xfrm>
        </xdr:grpSpPr>
        <xdr:sp macro="" textlink="">
          <xdr:nvSpPr>
            <xdr:cNvPr id="57" name="Rounded Rectangle 56">
              <a:hlinkClick xmlns:r="http://schemas.openxmlformats.org/officeDocument/2006/relationships" r:id="rId5"/>
            </xdr:cNvPr>
            <xdr:cNvSpPr/>
          </xdr:nvSpPr>
          <xdr:spPr>
            <a:xfrm>
              <a:off x="14731737" y="187384"/>
              <a:ext cx="1474401" cy="621600"/>
            </a:xfrm>
            <a:prstGeom prst="roundRect">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r>
                <a:rPr lang="fr-FR" sz="1400"/>
                <a:t>Resources</a:t>
              </a:r>
            </a:p>
          </xdr:txBody>
        </xdr:sp>
        <xdr:pic>
          <xdr:nvPicPr>
            <xdr:cNvPr id="58" name="Picture 57">
              <a:hlinkClick xmlns:r="http://schemas.openxmlformats.org/officeDocument/2006/relationships" r:id="rId6"/>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04775" y="123825"/>
              <a:ext cx="675134" cy="1387989"/>
            </a:xfrm>
            <a:prstGeom prst="rect">
              <a:avLst/>
            </a:prstGeom>
          </xdr:spPr>
        </xdr:pic>
        <xdr:sp macro="" textlink="">
          <xdr:nvSpPr>
            <xdr:cNvPr id="59" name="Rounded Rectangle 58">
              <a:hlinkClick xmlns:r="http://schemas.openxmlformats.org/officeDocument/2006/relationships" r:id="rId8"/>
            </xdr:cNvPr>
            <xdr:cNvSpPr/>
          </xdr:nvSpPr>
          <xdr:spPr>
            <a:xfrm>
              <a:off x="2722660" y="186177"/>
              <a:ext cx="1474402" cy="621600"/>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fr-FR" sz="1400"/>
                <a:t>Signature Solutions</a:t>
              </a:r>
            </a:p>
          </xdr:txBody>
        </xdr:sp>
        <xdr:sp macro="" textlink="">
          <xdr:nvSpPr>
            <xdr:cNvPr id="60" name="Rounded Rectangle 59">
              <a:hlinkClick xmlns:r="http://schemas.openxmlformats.org/officeDocument/2006/relationships" r:id="rId9"/>
            </xdr:cNvPr>
            <xdr:cNvSpPr/>
          </xdr:nvSpPr>
          <xdr:spPr>
            <a:xfrm>
              <a:off x="7836732" y="205906"/>
              <a:ext cx="1474403" cy="621600"/>
            </a:xfrm>
            <a:prstGeom prst="roundRect">
              <a:avLst/>
            </a:prstGeom>
          </xdr:spPr>
          <xdr:style>
            <a:lnRef idx="0">
              <a:schemeClr val="accent2"/>
            </a:lnRef>
            <a:fillRef idx="1001">
              <a:schemeClr val="dk2"/>
            </a:fillRef>
            <a:effectRef idx="3">
              <a:schemeClr val="accent2"/>
            </a:effectRef>
            <a:fontRef idx="minor">
              <a:schemeClr val="lt1"/>
            </a:fontRef>
          </xdr:style>
          <xdr:txBody>
            <a:bodyPr vertOverflow="clip" horzOverflow="clip" rtlCol="0" anchor="ctr"/>
            <a:lstStyle/>
            <a:p>
              <a:pPr algn="ctr"/>
              <a:r>
                <a:rPr lang="fr-FR" sz="1400"/>
                <a:t>Monitoring Plan</a:t>
              </a:r>
            </a:p>
          </xdr:txBody>
        </xdr:sp>
        <xdr:sp macro="" textlink="">
          <xdr:nvSpPr>
            <xdr:cNvPr id="61" name="Rounded Rectangle 60">
              <a:hlinkClick xmlns:r="http://schemas.openxmlformats.org/officeDocument/2006/relationships" r:id="rId10"/>
            </xdr:cNvPr>
            <xdr:cNvSpPr/>
          </xdr:nvSpPr>
          <xdr:spPr>
            <a:xfrm>
              <a:off x="886857" y="188368"/>
              <a:ext cx="1568184" cy="621526"/>
            </a:xfrm>
            <a:prstGeom prst="roundRect">
              <a:avLst/>
            </a:prstGeom>
            <a:solidFill>
              <a:srgbClr val="FFF8E5"/>
            </a:solidFill>
            <a:ln/>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r>
                <a:rPr lang="fr-FR" sz="1800" b="1">
                  <a:solidFill>
                    <a:schemeClr val="tx1"/>
                  </a:solidFill>
                </a:rPr>
                <a:t>          HOME</a:t>
              </a:r>
            </a:p>
          </xdr:txBody>
        </xdr:sp>
        <xdr:sp macro="" textlink="'CO CPD'!$K$9">
          <xdr:nvSpPr>
            <xdr:cNvPr id="62" name="Rounded Rectangle 61">
              <a:hlinkClick xmlns:r="http://schemas.openxmlformats.org/officeDocument/2006/relationships" r:id="rId11"/>
            </xdr:cNvPr>
            <xdr:cNvSpPr/>
          </xdr:nvSpPr>
          <xdr:spPr>
            <a:xfrm>
              <a:off x="6061363" y="192943"/>
              <a:ext cx="1608499" cy="621600"/>
            </a:xfrm>
            <a:prstGeom prst="roundRect">
              <a:avLst/>
            </a:prstGeom>
            <a:solidFill>
              <a:schemeClr val="accent1">
                <a:lumMod val="60000"/>
                <a:lumOff val="40000"/>
              </a:schemeClr>
            </a:solidFill>
          </xdr:spPr>
          <xdr:style>
            <a:lnRef idx="0">
              <a:schemeClr val="accent2"/>
            </a:lnRef>
            <a:fillRef idx="1001">
              <a:schemeClr val="dk2"/>
            </a:fillRef>
            <a:effectRef idx="3">
              <a:schemeClr val="accent2"/>
            </a:effectRef>
            <a:fontRef idx="minor">
              <a:schemeClr val="lt1"/>
            </a:fontRef>
          </xdr:style>
          <xdr:txBody>
            <a:bodyPr vertOverflow="clip" horzOverflow="clip" lIns="548640" rIns="91440" rtlCol="0" anchor="ctr"/>
            <a:lstStyle/>
            <a:p>
              <a:pPr algn="ctr"/>
              <a:fld id="{DD2FAAD4-D0B8-4A71-BBBA-E60F78A1D42F}" type="TxLink">
                <a:rPr lang="en-US" sz="1400" b="0" i="0" u="none" strike="noStrike">
                  <a:solidFill>
                    <a:srgbClr val="FFFFFF"/>
                  </a:solidFill>
                  <a:latin typeface="Calibri"/>
                </a:rPr>
                <a:pPr algn="ctr"/>
                <a:t>CPD Cape Verde</a:t>
              </a:fld>
              <a:endParaRPr lang="fr-FR" sz="1400"/>
            </a:p>
          </xdr:txBody>
        </xdr:sp>
        <xdr:pic>
          <xdr:nvPicPr>
            <xdr:cNvPr id="63" name="Picture 62">
              <a:hlinkClick xmlns:r="http://schemas.openxmlformats.org/officeDocument/2006/relationships" r:id="rId11"/>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6189910" y="279011"/>
              <a:ext cx="271232" cy="449825"/>
            </a:xfrm>
            <a:prstGeom prst="rect">
              <a:avLst/>
            </a:prstGeom>
            <a:ln>
              <a:noFill/>
            </a:ln>
          </xdr:spPr>
        </xdr:pic>
        <xdr:sp macro="" textlink="">
          <xdr:nvSpPr>
            <xdr:cNvPr id="64" name="Rounded Rectangle 63">
              <a:hlinkClick xmlns:r="http://schemas.openxmlformats.org/officeDocument/2006/relationships" r:id="rId13"/>
            </xdr:cNvPr>
            <xdr:cNvSpPr/>
          </xdr:nvSpPr>
          <xdr:spPr>
            <a:xfrm>
              <a:off x="9595607" y="191619"/>
              <a:ext cx="1469313" cy="621600"/>
            </a:xfrm>
            <a:prstGeom prst="roundRect">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r>
                <a:rPr lang="fr-FR" sz="1400"/>
                <a:t>Evaluation Plan</a:t>
              </a:r>
            </a:p>
          </xdr:txBody>
        </xdr:sp>
        <xdr:sp macro="" textlink="">
          <xdr:nvSpPr>
            <xdr:cNvPr id="65" name="Rounded Rectangle 64">
              <a:hlinkClick xmlns:r="http://schemas.openxmlformats.org/officeDocument/2006/relationships" r:id="rId14"/>
            </xdr:cNvPr>
            <xdr:cNvSpPr/>
          </xdr:nvSpPr>
          <xdr:spPr>
            <a:xfrm>
              <a:off x="11361649" y="199292"/>
              <a:ext cx="1469314" cy="621600"/>
            </a:xfrm>
            <a:prstGeom prst="roundRect">
              <a:avLst/>
            </a:prstGeom>
            <a:solidFill>
              <a:srgbClr val="C00000"/>
            </a:solidFill>
          </xdr:spPr>
          <xdr:style>
            <a:lnRef idx="0">
              <a:schemeClr val="accent4"/>
            </a:lnRef>
            <a:fillRef idx="3">
              <a:schemeClr val="accent4"/>
            </a:fillRef>
            <a:effectRef idx="3">
              <a:schemeClr val="accent4"/>
            </a:effectRef>
            <a:fontRef idx="minor">
              <a:schemeClr val="lt1"/>
            </a:fontRef>
          </xdr:style>
          <xdr:txBody>
            <a:bodyPr vertOverflow="clip" horzOverflow="clip" lIns="0" rIns="0" rtlCol="0" anchor="ctr"/>
            <a:lstStyle/>
            <a:p>
              <a:pPr marL="0" indent="0" algn="ctr"/>
              <a:r>
                <a:rPr lang="fr-FR" sz="1400">
                  <a:solidFill>
                    <a:schemeClr val="lt1"/>
                  </a:solidFill>
                  <a:latin typeface="+mn-lt"/>
                  <a:ea typeface="+mn-ea"/>
                  <a:cs typeface="+mn-cs"/>
                </a:rPr>
                <a:t>Management Calendar</a:t>
              </a:r>
            </a:p>
          </xdr:txBody>
        </xdr:sp>
        <xdr:sp macro="" textlink="">
          <xdr:nvSpPr>
            <xdr:cNvPr id="66" name="Rounded Rectangle 65">
              <a:hlinkClick xmlns:r="http://schemas.openxmlformats.org/officeDocument/2006/relationships" r:id="rId15"/>
            </xdr:cNvPr>
            <xdr:cNvSpPr/>
          </xdr:nvSpPr>
          <xdr:spPr>
            <a:xfrm>
              <a:off x="13055175" y="195323"/>
              <a:ext cx="1469314" cy="621600"/>
            </a:xfrm>
            <a:prstGeom prst="roundRect">
              <a:avLst/>
            </a:prstGeom>
            <a:solidFill>
              <a:srgbClr val="A886D6"/>
            </a:solidFill>
          </xdr:spPr>
          <xdr:style>
            <a:lnRef idx="0">
              <a:schemeClr val="accent4"/>
            </a:lnRef>
            <a:fillRef idx="3">
              <a:schemeClr val="accent4"/>
            </a:fillRef>
            <a:effectRef idx="3">
              <a:schemeClr val="accent4"/>
            </a:effectRef>
            <a:fontRef idx="minor">
              <a:schemeClr val="lt1"/>
            </a:fontRef>
          </xdr:style>
          <xdr:txBody>
            <a:bodyPr vertOverflow="clip" horzOverflow="clip" lIns="0" rIns="0" rtlCol="0" anchor="ctr"/>
            <a:lstStyle/>
            <a:p>
              <a:pPr marL="0" indent="0" algn="ctr"/>
              <a:r>
                <a:rPr lang="fr-FR" sz="1400">
                  <a:solidFill>
                    <a:schemeClr val="lt1"/>
                  </a:solidFill>
                  <a:latin typeface="+mn-lt"/>
                  <a:ea typeface="+mn-ea"/>
                  <a:cs typeface="+mn-cs"/>
                </a:rPr>
                <a:t>Statistics</a:t>
              </a:r>
            </a:p>
          </xdr:txBody>
        </xdr:sp>
        <xdr:sp macro="" textlink="">
          <xdr:nvSpPr>
            <xdr:cNvPr id="67" name="Rounded Rectangle 66">
              <a:hlinkClick xmlns:r="http://schemas.openxmlformats.org/officeDocument/2006/relationships" r:id="rId16"/>
            </xdr:cNvPr>
            <xdr:cNvSpPr/>
          </xdr:nvSpPr>
          <xdr:spPr>
            <a:xfrm>
              <a:off x="4398685" y="178314"/>
              <a:ext cx="1474403" cy="621600"/>
            </a:xfrm>
            <a:prstGeom prst="roundRect">
              <a:avLst/>
            </a:prstGeom>
            <a:solidFill>
              <a:schemeClr val="accent1">
                <a:lumMod val="75000"/>
              </a:schemeClr>
            </a:solidFill>
          </xdr:spPr>
          <xdr:style>
            <a:lnRef idx="0">
              <a:schemeClr val="accent2"/>
            </a:lnRef>
            <a:fillRef idx="1001">
              <a:schemeClr val="dk2"/>
            </a:fillRef>
            <a:effectRef idx="3">
              <a:schemeClr val="accent2"/>
            </a:effectRef>
            <a:fontRef idx="minor">
              <a:schemeClr val="lt1"/>
            </a:fontRef>
          </xdr:style>
          <xdr:txBody>
            <a:bodyPr vertOverflow="clip" horzOverflow="clip" rtlCol="0" anchor="ctr"/>
            <a:lstStyle/>
            <a:p>
              <a:pPr algn="ctr"/>
              <a:r>
                <a:rPr lang="fr-FR" sz="1400"/>
                <a:t>CO Programme Architecture</a:t>
              </a:r>
            </a:p>
          </xdr:txBody>
        </xdr:sp>
      </xdr:grpSp>
      <xdr:pic>
        <xdr:nvPicPr>
          <xdr:cNvPr id="56" name="Picture 55"/>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990110" y="816944"/>
            <a:ext cx="546283" cy="554592"/>
          </a:xfrm>
          <a:prstGeom prst="rect">
            <a:avLst/>
          </a:prstGeom>
        </xdr:spPr>
      </xdr:pic>
    </xdr:grp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1387930</xdr:colOff>
      <xdr:row>6</xdr:row>
      <xdr:rowOff>332241</xdr:rowOff>
    </xdr:from>
    <xdr:to>
      <xdr:col>8</xdr:col>
      <xdr:colOff>768802</xdr:colOff>
      <xdr:row>14</xdr:row>
      <xdr:rowOff>245609</xdr:rowOff>
    </xdr:to>
    <xdr:graphicFrame macro="">
      <xdr:nvGraphicFramePr>
        <xdr:cNvPr id="43" name="Diagram 42"/>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 r:lo="rId2" r:qs="rId3" r:cs="rId4"/>
        </a:graphicData>
      </a:graphic>
    </xdr:graphicFrame>
    <xdr:clientData fLocksWithSheet="0"/>
  </xdr:twoCellAnchor>
  <xdr:twoCellAnchor>
    <xdr:from>
      <xdr:col>8</xdr:col>
      <xdr:colOff>1298223</xdr:colOff>
      <xdr:row>0</xdr:row>
      <xdr:rowOff>149739</xdr:rowOff>
    </xdr:from>
    <xdr:to>
      <xdr:col>8</xdr:col>
      <xdr:colOff>1894233</xdr:colOff>
      <xdr:row>4</xdr:row>
      <xdr:rowOff>27273</xdr:rowOff>
    </xdr:to>
    <xdr:pic>
      <xdr:nvPicPr>
        <xdr:cNvPr id="20" name="Picture 19">
          <a:hlinkClick xmlns:r="http://schemas.openxmlformats.org/officeDocument/2006/relationships" r:id="rId6"/>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6402152" y="149739"/>
          <a:ext cx="596010" cy="639534"/>
        </a:xfrm>
        <a:prstGeom prst="rect">
          <a:avLst/>
        </a:prstGeom>
      </xdr:spPr>
    </xdr:pic>
    <xdr:clientData/>
  </xdr:twoCellAnchor>
  <xdr:twoCellAnchor>
    <xdr:from>
      <xdr:col>0</xdr:col>
      <xdr:colOff>81643</xdr:colOff>
      <xdr:row>0</xdr:row>
      <xdr:rowOff>95250</xdr:rowOff>
    </xdr:from>
    <xdr:to>
      <xdr:col>8</xdr:col>
      <xdr:colOff>1079077</xdr:colOff>
      <xdr:row>6</xdr:row>
      <xdr:rowOff>340239</xdr:rowOff>
    </xdr:to>
    <xdr:grpSp>
      <xdr:nvGrpSpPr>
        <xdr:cNvPr id="52" name="Group 51"/>
        <xdr:cNvGrpSpPr/>
      </xdr:nvGrpSpPr>
      <xdr:grpSpPr>
        <a:xfrm>
          <a:off x="81643" y="95250"/>
          <a:ext cx="16094559" cy="1387989"/>
          <a:chOff x="104775" y="771525"/>
          <a:chExt cx="16101363" cy="1387989"/>
        </a:xfrm>
      </xdr:grpSpPr>
      <xdr:grpSp>
        <xdr:nvGrpSpPr>
          <xdr:cNvPr id="53" name="Group 52"/>
          <xdr:cNvGrpSpPr/>
        </xdr:nvGrpSpPr>
        <xdr:grpSpPr>
          <a:xfrm>
            <a:off x="104775" y="771525"/>
            <a:ext cx="16101363" cy="1387989"/>
            <a:chOff x="104775" y="123825"/>
            <a:chExt cx="16101363" cy="1387989"/>
          </a:xfrm>
        </xdr:grpSpPr>
        <xdr:sp macro="" textlink="">
          <xdr:nvSpPr>
            <xdr:cNvPr id="55" name="Rounded Rectangle 54">
              <a:hlinkClick xmlns:r="http://schemas.openxmlformats.org/officeDocument/2006/relationships" r:id="rId8"/>
            </xdr:cNvPr>
            <xdr:cNvSpPr/>
          </xdr:nvSpPr>
          <xdr:spPr>
            <a:xfrm>
              <a:off x="14731737" y="187384"/>
              <a:ext cx="1474401" cy="621600"/>
            </a:xfrm>
            <a:prstGeom prst="roundRect">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r>
                <a:rPr lang="fr-FR" sz="1400"/>
                <a:t>Resources</a:t>
              </a:r>
            </a:p>
          </xdr:txBody>
        </xdr:sp>
        <xdr:pic>
          <xdr:nvPicPr>
            <xdr:cNvPr id="56" name="Picture 55">
              <a:hlinkClick xmlns:r="http://schemas.openxmlformats.org/officeDocument/2006/relationships" r:id="rId9"/>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04775" y="123825"/>
              <a:ext cx="675134" cy="1387989"/>
            </a:xfrm>
            <a:prstGeom prst="rect">
              <a:avLst/>
            </a:prstGeom>
          </xdr:spPr>
        </xdr:pic>
        <xdr:sp macro="" textlink="">
          <xdr:nvSpPr>
            <xdr:cNvPr id="57" name="Rounded Rectangle 56">
              <a:hlinkClick xmlns:r="http://schemas.openxmlformats.org/officeDocument/2006/relationships" r:id="rId11"/>
            </xdr:cNvPr>
            <xdr:cNvSpPr/>
          </xdr:nvSpPr>
          <xdr:spPr>
            <a:xfrm>
              <a:off x="2722660" y="186177"/>
              <a:ext cx="1474402" cy="621600"/>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fr-FR" sz="1400"/>
                <a:t>Signature Solutions</a:t>
              </a:r>
            </a:p>
          </xdr:txBody>
        </xdr:sp>
        <xdr:sp macro="" textlink="">
          <xdr:nvSpPr>
            <xdr:cNvPr id="58" name="Rounded Rectangle 57">
              <a:hlinkClick xmlns:r="http://schemas.openxmlformats.org/officeDocument/2006/relationships" r:id="rId12"/>
            </xdr:cNvPr>
            <xdr:cNvSpPr/>
          </xdr:nvSpPr>
          <xdr:spPr>
            <a:xfrm>
              <a:off x="7836732" y="205906"/>
              <a:ext cx="1474403" cy="621600"/>
            </a:xfrm>
            <a:prstGeom prst="roundRect">
              <a:avLst/>
            </a:prstGeom>
          </xdr:spPr>
          <xdr:style>
            <a:lnRef idx="0">
              <a:schemeClr val="accent2"/>
            </a:lnRef>
            <a:fillRef idx="1001">
              <a:schemeClr val="dk2"/>
            </a:fillRef>
            <a:effectRef idx="3">
              <a:schemeClr val="accent2"/>
            </a:effectRef>
            <a:fontRef idx="minor">
              <a:schemeClr val="lt1"/>
            </a:fontRef>
          </xdr:style>
          <xdr:txBody>
            <a:bodyPr vertOverflow="clip" horzOverflow="clip" rtlCol="0" anchor="ctr"/>
            <a:lstStyle/>
            <a:p>
              <a:pPr algn="ctr"/>
              <a:r>
                <a:rPr lang="fr-FR" sz="1400"/>
                <a:t>Monitoring Plan</a:t>
              </a:r>
            </a:p>
          </xdr:txBody>
        </xdr:sp>
        <xdr:sp macro="" textlink="">
          <xdr:nvSpPr>
            <xdr:cNvPr id="59" name="Rounded Rectangle 58">
              <a:hlinkClick xmlns:r="http://schemas.openxmlformats.org/officeDocument/2006/relationships" r:id="rId13"/>
            </xdr:cNvPr>
            <xdr:cNvSpPr/>
          </xdr:nvSpPr>
          <xdr:spPr>
            <a:xfrm>
              <a:off x="886857" y="188368"/>
              <a:ext cx="1568184" cy="621526"/>
            </a:xfrm>
            <a:prstGeom prst="roundRect">
              <a:avLst/>
            </a:prstGeom>
            <a:solidFill>
              <a:srgbClr val="FFF8E5"/>
            </a:solidFill>
            <a:ln/>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r>
                <a:rPr lang="fr-FR" sz="1800" b="1">
                  <a:solidFill>
                    <a:schemeClr val="tx1"/>
                  </a:solidFill>
                </a:rPr>
                <a:t>          HOME</a:t>
              </a:r>
            </a:p>
          </xdr:txBody>
        </xdr:sp>
        <xdr:sp macro="" textlink="'CO CPD'!$K$9">
          <xdr:nvSpPr>
            <xdr:cNvPr id="60" name="Rounded Rectangle 59">
              <a:hlinkClick xmlns:r="http://schemas.openxmlformats.org/officeDocument/2006/relationships" r:id="rId14"/>
            </xdr:cNvPr>
            <xdr:cNvSpPr/>
          </xdr:nvSpPr>
          <xdr:spPr>
            <a:xfrm>
              <a:off x="6061363" y="192943"/>
              <a:ext cx="1608499" cy="621600"/>
            </a:xfrm>
            <a:prstGeom prst="roundRect">
              <a:avLst/>
            </a:prstGeom>
            <a:solidFill>
              <a:schemeClr val="accent1">
                <a:lumMod val="60000"/>
                <a:lumOff val="40000"/>
              </a:schemeClr>
            </a:solidFill>
          </xdr:spPr>
          <xdr:style>
            <a:lnRef idx="0">
              <a:schemeClr val="accent2"/>
            </a:lnRef>
            <a:fillRef idx="1001">
              <a:schemeClr val="dk2"/>
            </a:fillRef>
            <a:effectRef idx="3">
              <a:schemeClr val="accent2"/>
            </a:effectRef>
            <a:fontRef idx="minor">
              <a:schemeClr val="lt1"/>
            </a:fontRef>
          </xdr:style>
          <xdr:txBody>
            <a:bodyPr vertOverflow="clip" horzOverflow="clip" lIns="548640" rIns="91440" rtlCol="0" anchor="ctr"/>
            <a:lstStyle/>
            <a:p>
              <a:pPr algn="ctr"/>
              <a:fld id="{DD2FAAD4-D0B8-4A71-BBBA-E60F78A1D42F}" type="TxLink">
                <a:rPr lang="en-US" sz="1400" b="0" i="0" u="none" strike="noStrike">
                  <a:solidFill>
                    <a:srgbClr val="FFFFFF"/>
                  </a:solidFill>
                  <a:latin typeface="Calibri"/>
                </a:rPr>
                <a:pPr algn="ctr"/>
                <a:t>CPD Cape Verde</a:t>
              </a:fld>
              <a:endParaRPr lang="fr-FR" sz="1400"/>
            </a:p>
          </xdr:txBody>
        </xdr:sp>
        <xdr:pic>
          <xdr:nvPicPr>
            <xdr:cNvPr id="61" name="Picture 60">
              <a:hlinkClick xmlns:r="http://schemas.openxmlformats.org/officeDocument/2006/relationships" r:id="rId14"/>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6189910" y="279011"/>
              <a:ext cx="271232" cy="449825"/>
            </a:xfrm>
            <a:prstGeom prst="rect">
              <a:avLst/>
            </a:prstGeom>
            <a:ln>
              <a:noFill/>
            </a:ln>
          </xdr:spPr>
        </xdr:pic>
        <xdr:sp macro="" textlink="">
          <xdr:nvSpPr>
            <xdr:cNvPr id="62" name="Rounded Rectangle 61">
              <a:hlinkClick xmlns:r="http://schemas.openxmlformats.org/officeDocument/2006/relationships" r:id="rId16"/>
            </xdr:cNvPr>
            <xdr:cNvSpPr/>
          </xdr:nvSpPr>
          <xdr:spPr>
            <a:xfrm>
              <a:off x="9595607" y="191619"/>
              <a:ext cx="1469313" cy="621600"/>
            </a:xfrm>
            <a:prstGeom prst="roundRect">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r>
                <a:rPr lang="fr-FR" sz="1400"/>
                <a:t>Evaluation Plan</a:t>
              </a:r>
            </a:p>
          </xdr:txBody>
        </xdr:sp>
        <xdr:sp macro="" textlink="">
          <xdr:nvSpPr>
            <xdr:cNvPr id="63" name="Rounded Rectangle 62">
              <a:hlinkClick xmlns:r="http://schemas.openxmlformats.org/officeDocument/2006/relationships" r:id="rId17"/>
            </xdr:cNvPr>
            <xdr:cNvSpPr/>
          </xdr:nvSpPr>
          <xdr:spPr>
            <a:xfrm>
              <a:off x="11361649" y="199292"/>
              <a:ext cx="1469314" cy="621600"/>
            </a:xfrm>
            <a:prstGeom prst="roundRect">
              <a:avLst/>
            </a:prstGeom>
            <a:solidFill>
              <a:srgbClr val="C00000"/>
            </a:solidFill>
          </xdr:spPr>
          <xdr:style>
            <a:lnRef idx="0">
              <a:schemeClr val="accent4"/>
            </a:lnRef>
            <a:fillRef idx="3">
              <a:schemeClr val="accent4"/>
            </a:fillRef>
            <a:effectRef idx="3">
              <a:schemeClr val="accent4"/>
            </a:effectRef>
            <a:fontRef idx="minor">
              <a:schemeClr val="lt1"/>
            </a:fontRef>
          </xdr:style>
          <xdr:txBody>
            <a:bodyPr vertOverflow="clip" horzOverflow="clip" lIns="0" rIns="0" rtlCol="0" anchor="ctr"/>
            <a:lstStyle/>
            <a:p>
              <a:pPr marL="0" indent="0" algn="ctr"/>
              <a:r>
                <a:rPr lang="fr-FR" sz="1400">
                  <a:solidFill>
                    <a:schemeClr val="lt1"/>
                  </a:solidFill>
                  <a:latin typeface="+mn-lt"/>
                  <a:ea typeface="+mn-ea"/>
                  <a:cs typeface="+mn-cs"/>
                </a:rPr>
                <a:t>Management Calendar</a:t>
              </a:r>
            </a:p>
          </xdr:txBody>
        </xdr:sp>
        <xdr:sp macro="" textlink="">
          <xdr:nvSpPr>
            <xdr:cNvPr id="64" name="Rounded Rectangle 63">
              <a:hlinkClick xmlns:r="http://schemas.openxmlformats.org/officeDocument/2006/relationships" r:id="rId18"/>
            </xdr:cNvPr>
            <xdr:cNvSpPr/>
          </xdr:nvSpPr>
          <xdr:spPr>
            <a:xfrm>
              <a:off x="13055175" y="195323"/>
              <a:ext cx="1469314" cy="621600"/>
            </a:xfrm>
            <a:prstGeom prst="roundRect">
              <a:avLst/>
            </a:prstGeom>
            <a:solidFill>
              <a:srgbClr val="A886D6"/>
            </a:solidFill>
          </xdr:spPr>
          <xdr:style>
            <a:lnRef idx="0">
              <a:schemeClr val="accent4"/>
            </a:lnRef>
            <a:fillRef idx="3">
              <a:schemeClr val="accent4"/>
            </a:fillRef>
            <a:effectRef idx="3">
              <a:schemeClr val="accent4"/>
            </a:effectRef>
            <a:fontRef idx="minor">
              <a:schemeClr val="lt1"/>
            </a:fontRef>
          </xdr:style>
          <xdr:txBody>
            <a:bodyPr vertOverflow="clip" horzOverflow="clip" lIns="0" rIns="0" rtlCol="0" anchor="ctr"/>
            <a:lstStyle/>
            <a:p>
              <a:pPr marL="0" indent="0" algn="ctr"/>
              <a:r>
                <a:rPr lang="fr-FR" sz="1400">
                  <a:solidFill>
                    <a:schemeClr val="lt1"/>
                  </a:solidFill>
                  <a:latin typeface="+mn-lt"/>
                  <a:ea typeface="+mn-ea"/>
                  <a:cs typeface="+mn-cs"/>
                </a:rPr>
                <a:t>Statistics</a:t>
              </a:r>
            </a:p>
          </xdr:txBody>
        </xdr:sp>
        <xdr:sp macro="" textlink="">
          <xdr:nvSpPr>
            <xdr:cNvPr id="65" name="Rounded Rectangle 64">
              <a:hlinkClick xmlns:r="http://schemas.openxmlformats.org/officeDocument/2006/relationships" r:id="rId19"/>
            </xdr:cNvPr>
            <xdr:cNvSpPr/>
          </xdr:nvSpPr>
          <xdr:spPr>
            <a:xfrm>
              <a:off x="4398685" y="178314"/>
              <a:ext cx="1474403" cy="621600"/>
            </a:xfrm>
            <a:prstGeom prst="roundRect">
              <a:avLst/>
            </a:prstGeom>
            <a:solidFill>
              <a:schemeClr val="accent1">
                <a:lumMod val="75000"/>
              </a:schemeClr>
            </a:solidFill>
          </xdr:spPr>
          <xdr:style>
            <a:lnRef idx="0">
              <a:schemeClr val="accent2"/>
            </a:lnRef>
            <a:fillRef idx="1001">
              <a:schemeClr val="dk2"/>
            </a:fillRef>
            <a:effectRef idx="3">
              <a:schemeClr val="accent2"/>
            </a:effectRef>
            <a:fontRef idx="minor">
              <a:schemeClr val="lt1"/>
            </a:fontRef>
          </xdr:style>
          <xdr:txBody>
            <a:bodyPr vertOverflow="clip" horzOverflow="clip" rtlCol="0" anchor="ctr"/>
            <a:lstStyle/>
            <a:p>
              <a:pPr algn="ctr"/>
              <a:r>
                <a:rPr lang="fr-FR" sz="1400"/>
                <a:t>CO Programme Architecture</a:t>
              </a:r>
            </a:p>
          </xdr:txBody>
        </xdr:sp>
      </xdr:grpSp>
      <xdr:pic>
        <xdr:nvPicPr>
          <xdr:cNvPr id="54" name="Picture 53"/>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990110" y="816944"/>
            <a:ext cx="546283" cy="554592"/>
          </a:xfrm>
          <a:prstGeom prst="rect">
            <a:avLst/>
          </a:prstGeom>
        </xdr:spPr>
      </xdr:pic>
    </xdr:grpSp>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2812257</xdr:colOff>
      <xdr:row>6</xdr:row>
      <xdr:rowOff>19050</xdr:rowOff>
    </xdr:from>
    <xdr:to>
      <xdr:col>2</xdr:col>
      <xdr:colOff>73819</xdr:colOff>
      <xdr:row>9</xdr:row>
      <xdr:rowOff>39952</xdr:rowOff>
    </xdr:to>
    <xdr:pic>
      <xdr:nvPicPr>
        <xdr:cNvPr id="13" name="Picture 12"/>
        <xdr:cNvPicPr>
          <a:picLocks noChangeAspect="1"/>
        </xdr:cNvPicPr>
      </xdr:nvPicPr>
      <xdr:blipFill>
        <a:blip xmlns:r="http://schemas.openxmlformats.org/officeDocument/2006/relationships" r:embed="rId1">
          <a:clrChange>
            <a:clrFrom>
              <a:srgbClr val="FFFFFF"/>
            </a:clrFrom>
            <a:clrTo>
              <a:srgbClr val="FFFFFF">
                <a:alpha val="0"/>
              </a:srgbClr>
            </a:clrTo>
          </a:clrChange>
          <a:extLst>
            <a:ext uri="{BEBA8EAE-BF5A-486C-A8C5-ECC9F3942E4B}">
              <a14:imgProps xmlns:a14="http://schemas.microsoft.com/office/drawing/2010/main">
                <a14:imgLayer r:embed="rId2">
                  <a14:imgEffect>
                    <a14:saturation sat="33000"/>
                  </a14:imgEffect>
                </a14:imgLayer>
              </a14:imgProps>
            </a:ext>
            <a:ext uri="{28A0092B-C50C-407E-A947-70E740481C1C}">
              <a14:useLocalDpi xmlns:a14="http://schemas.microsoft.com/office/drawing/2010/main" val="0"/>
            </a:ext>
          </a:extLst>
        </a:blip>
        <a:stretch>
          <a:fillRect/>
        </a:stretch>
      </xdr:blipFill>
      <xdr:spPr>
        <a:xfrm>
          <a:off x="3836195" y="1162050"/>
          <a:ext cx="1095374" cy="1104371"/>
        </a:xfrm>
        <a:prstGeom prst="rect">
          <a:avLst/>
        </a:prstGeom>
      </xdr:spPr>
    </xdr:pic>
    <xdr:clientData/>
  </xdr:twoCellAnchor>
  <xdr:twoCellAnchor>
    <xdr:from>
      <xdr:col>34</xdr:col>
      <xdr:colOff>571499</xdr:colOff>
      <xdr:row>42</xdr:row>
      <xdr:rowOff>-1</xdr:rowOff>
    </xdr:from>
    <xdr:to>
      <xdr:col>37</xdr:col>
      <xdr:colOff>583406</xdr:colOff>
      <xdr:row>51</xdr:row>
      <xdr:rowOff>59531</xdr:rowOff>
    </xdr:to>
    <xdr:sp macro="" textlink="">
      <xdr:nvSpPr>
        <xdr:cNvPr id="4" name="Rounded Rectangle 3">
          <a:hlinkClick xmlns:r="http://schemas.openxmlformats.org/officeDocument/2006/relationships" r:id="rId3"/>
        </xdr:cNvPr>
        <xdr:cNvSpPr/>
      </xdr:nvSpPr>
      <xdr:spPr>
        <a:xfrm>
          <a:off x="19800093" y="9596437"/>
          <a:ext cx="1833563" cy="1964532"/>
        </a:xfrm>
        <a:prstGeom prst="roundRect">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ctr"/>
        <a:lstStyle/>
        <a:p>
          <a:pPr algn="ctr"/>
          <a:r>
            <a:rPr lang="fr-FR" sz="1600" b="1"/>
            <a:t>To add surveys, Studies research,</a:t>
          </a:r>
          <a:r>
            <a:rPr lang="fr-FR" sz="1600" b="1" baseline="0"/>
            <a:t> access the </a:t>
          </a:r>
          <a:r>
            <a:rPr lang="fr-FR" sz="1600" b="1"/>
            <a:t>full surveys and research page</a:t>
          </a:r>
        </a:p>
      </xdr:txBody>
    </xdr:sp>
    <xdr:clientData/>
  </xdr:twoCellAnchor>
  <xdr:twoCellAnchor>
    <xdr:from>
      <xdr:col>34</xdr:col>
      <xdr:colOff>71437</xdr:colOff>
      <xdr:row>45</xdr:row>
      <xdr:rowOff>0</xdr:rowOff>
    </xdr:from>
    <xdr:to>
      <xdr:col>34</xdr:col>
      <xdr:colOff>511967</xdr:colOff>
      <xdr:row>46</xdr:row>
      <xdr:rowOff>152400</xdr:rowOff>
    </xdr:to>
    <xdr:sp macro="" textlink="">
      <xdr:nvSpPr>
        <xdr:cNvPr id="5" name="Right Arrow 4"/>
        <xdr:cNvSpPr/>
      </xdr:nvSpPr>
      <xdr:spPr>
        <a:xfrm>
          <a:off x="19300031" y="10358438"/>
          <a:ext cx="440530" cy="342900"/>
        </a:xfrm>
        <a:prstGeom prst="rightArrow">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fr-FR" sz="1100"/>
        </a:p>
      </xdr:txBody>
    </xdr:sp>
    <xdr:clientData/>
  </xdr:twoCellAnchor>
  <xdr:twoCellAnchor>
    <xdr:from>
      <xdr:col>28</xdr:col>
      <xdr:colOff>687603</xdr:colOff>
      <xdr:row>0</xdr:row>
      <xdr:rowOff>170152</xdr:rowOff>
    </xdr:from>
    <xdr:to>
      <xdr:col>29</xdr:col>
      <xdr:colOff>511409</xdr:colOff>
      <xdr:row>4</xdr:row>
      <xdr:rowOff>47686</xdr:rowOff>
    </xdr:to>
    <xdr:pic>
      <xdr:nvPicPr>
        <xdr:cNvPr id="23" name="Picture 22">
          <a:hlinkClick xmlns:r="http://schemas.openxmlformats.org/officeDocument/2006/relationships" r:id="rId4"/>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6417460" y="170152"/>
          <a:ext cx="599413" cy="639534"/>
        </a:xfrm>
        <a:prstGeom prst="rect">
          <a:avLst/>
        </a:prstGeom>
      </xdr:spPr>
    </xdr:pic>
    <xdr:clientData/>
  </xdr:twoCellAnchor>
  <xdr:twoCellAnchor>
    <xdr:from>
      <xdr:col>0</xdr:col>
      <xdr:colOff>95250</xdr:colOff>
      <xdr:row>0</xdr:row>
      <xdr:rowOff>108857</xdr:rowOff>
    </xdr:from>
    <xdr:to>
      <xdr:col>28</xdr:col>
      <xdr:colOff>466756</xdr:colOff>
      <xdr:row>7</xdr:row>
      <xdr:rowOff>163346</xdr:rowOff>
    </xdr:to>
    <xdr:grpSp>
      <xdr:nvGrpSpPr>
        <xdr:cNvPr id="54" name="Group 53"/>
        <xdr:cNvGrpSpPr/>
      </xdr:nvGrpSpPr>
      <xdr:grpSpPr>
        <a:xfrm>
          <a:off x="95250" y="108857"/>
          <a:ext cx="16063944" cy="1387989"/>
          <a:chOff x="104775" y="771525"/>
          <a:chExt cx="16101363" cy="1387989"/>
        </a:xfrm>
      </xdr:grpSpPr>
      <xdr:grpSp>
        <xdr:nvGrpSpPr>
          <xdr:cNvPr id="55" name="Group 54"/>
          <xdr:cNvGrpSpPr/>
        </xdr:nvGrpSpPr>
        <xdr:grpSpPr>
          <a:xfrm>
            <a:off x="104775" y="771525"/>
            <a:ext cx="16101363" cy="1387989"/>
            <a:chOff x="104775" y="123825"/>
            <a:chExt cx="16101363" cy="1387989"/>
          </a:xfrm>
        </xdr:grpSpPr>
        <xdr:sp macro="" textlink="">
          <xdr:nvSpPr>
            <xdr:cNvPr id="57" name="Rounded Rectangle 56">
              <a:hlinkClick xmlns:r="http://schemas.openxmlformats.org/officeDocument/2006/relationships" r:id="rId6"/>
            </xdr:cNvPr>
            <xdr:cNvSpPr/>
          </xdr:nvSpPr>
          <xdr:spPr>
            <a:xfrm>
              <a:off x="14731737" y="187384"/>
              <a:ext cx="1474401" cy="621600"/>
            </a:xfrm>
            <a:prstGeom prst="roundRect">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r>
                <a:rPr lang="fr-FR" sz="1400"/>
                <a:t>Resources</a:t>
              </a:r>
            </a:p>
          </xdr:txBody>
        </xdr:sp>
        <xdr:pic>
          <xdr:nvPicPr>
            <xdr:cNvPr id="58" name="Picture 57">
              <a:hlinkClick xmlns:r="http://schemas.openxmlformats.org/officeDocument/2006/relationships" r:id="rId7"/>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04775" y="123825"/>
              <a:ext cx="675134" cy="1387989"/>
            </a:xfrm>
            <a:prstGeom prst="rect">
              <a:avLst/>
            </a:prstGeom>
          </xdr:spPr>
        </xdr:pic>
        <xdr:sp macro="" textlink="">
          <xdr:nvSpPr>
            <xdr:cNvPr id="59" name="Rounded Rectangle 58">
              <a:hlinkClick xmlns:r="http://schemas.openxmlformats.org/officeDocument/2006/relationships" r:id="rId9"/>
            </xdr:cNvPr>
            <xdr:cNvSpPr/>
          </xdr:nvSpPr>
          <xdr:spPr>
            <a:xfrm>
              <a:off x="2722660" y="186177"/>
              <a:ext cx="1474402" cy="621600"/>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fr-FR" sz="1400"/>
                <a:t>Signature Solutions</a:t>
              </a:r>
            </a:p>
          </xdr:txBody>
        </xdr:sp>
        <xdr:sp macro="" textlink="">
          <xdr:nvSpPr>
            <xdr:cNvPr id="60" name="Rounded Rectangle 59">
              <a:hlinkClick xmlns:r="http://schemas.openxmlformats.org/officeDocument/2006/relationships" r:id="rId10"/>
            </xdr:cNvPr>
            <xdr:cNvSpPr/>
          </xdr:nvSpPr>
          <xdr:spPr>
            <a:xfrm>
              <a:off x="7836732" y="205906"/>
              <a:ext cx="1474403" cy="621600"/>
            </a:xfrm>
            <a:prstGeom prst="roundRect">
              <a:avLst/>
            </a:prstGeom>
          </xdr:spPr>
          <xdr:style>
            <a:lnRef idx="0">
              <a:schemeClr val="accent2"/>
            </a:lnRef>
            <a:fillRef idx="1001">
              <a:schemeClr val="dk2"/>
            </a:fillRef>
            <a:effectRef idx="3">
              <a:schemeClr val="accent2"/>
            </a:effectRef>
            <a:fontRef idx="minor">
              <a:schemeClr val="lt1"/>
            </a:fontRef>
          </xdr:style>
          <xdr:txBody>
            <a:bodyPr vertOverflow="clip" horzOverflow="clip" rtlCol="0" anchor="ctr"/>
            <a:lstStyle/>
            <a:p>
              <a:pPr algn="ctr"/>
              <a:r>
                <a:rPr lang="fr-FR" sz="1400"/>
                <a:t>Monitoring Plan</a:t>
              </a:r>
            </a:p>
          </xdr:txBody>
        </xdr:sp>
        <xdr:sp macro="" textlink="">
          <xdr:nvSpPr>
            <xdr:cNvPr id="61" name="Rounded Rectangle 60">
              <a:hlinkClick xmlns:r="http://schemas.openxmlformats.org/officeDocument/2006/relationships" r:id="rId11"/>
            </xdr:cNvPr>
            <xdr:cNvSpPr/>
          </xdr:nvSpPr>
          <xdr:spPr>
            <a:xfrm>
              <a:off x="886857" y="188368"/>
              <a:ext cx="1568184" cy="621526"/>
            </a:xfrm>
            <a:prstGeom prst="roundRect">
              <a:avLst/>
            </a:prstGeom>
            <a:solidFill>
              <a:srgbClr val="FFF8E5"/>
            </a:solidFill>
            <a:ln/>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r>
                <a:rPr lang="fr-FR" sz="1800" b="1">
                  <a:solidFill>
                    <a:schemeClr val="tx1"/>
                  </a:solidFill>
                </a:rPr>
                <a:t>          HOME</a:t>
              </a:r>
            </a:p>
          </xdr:txBody>
        </xdr:sp>
        <xdr:sp macro="" textlink="'CO CPD'!$K$9">
          <xdr:nvSpPr>
            <xdr:cNvPr id="62" name="Rounded Rectangle 61">
              <a:hlinkClick xmlns:r="http://schemas.openxmlformats.org/officeDocument/2006/relationships" r:id="rId12"/>
            </xdr:cNvPr>
            <xdr:cNvSpPr/>
          </xdr:nvSpPr>
          <xdr:spPr>
            <a:xfrm>
              <a:off x="6061363" y="192943"/>
              <a:ext cx="1608499" cy="621600"/>
            </a:xfrm>
            <a:prstGeom prst="roundRect">
              <a:avLst/>
            </a:prstGeom>
            <a:solidFill>
              <a:schemeClr val="accent1">
                <a:lumMod val="60000"/>
                <a:lumOff val="40000"/>
              </a:schemeClr>
            </a:solidFill>
          </xdr:spPr>
          <xdr:style>
            <a:lnRef idx="0">
              <a:schemeClr val="accent2"/>
            </a:lnRef>
            <a:fillRef idx="1001">
              <a:schemeClr val="dk2"/>
            </a:fillRef>
            <a:effectRef idx="3">
              <a:schemeClr val="accent2"/>
            </a:effectRef>
            <a:fontRef idx="minor">
              <a:schemeClr val="lt1"/>
            </a:fontRef>
          </xdr:style>
          <xdr:txBody>
            <a:bodyPr vertOverflow="clip" horzOverflow="clip" lIns="548640" rIns="91440" rtlCol="0" anchor="ctr"/>
            <a:lstStyle/>
            <a:p>
              <a:pPr algn="ctr"/>
              <a:fld id="{DD2FAAD4-D0B8-4A71-BBBA-E60F78A1D42F}" type="TxLink">
                <a:rPr lang="en-US" sz="1400" b="0" i="0" u="none" strike="noStrike">
                  <a:solidFill>
                    <a:srgbClr val="FFFFFF"/>
                  </a:solidFill>
                  <a:latin typeface="Calibri"/>
                </a:rPr>
                <a:pPr algn="ctr"/>
                <a:t>CPD Cape Verde</a:t>
              </a:fld>
              <a:endParaRPr lang="fr-FR" sz="1400"/>
            </a:p>
          </xdr:txBody>
        </xdr:sp>
        <xdr:pic>
          <xdr:nvPicPr>
            <xdr:cNvPr id="63" name="Picture 62">
              <a:hlinkClick xmlns:r="http://schemas.openxmlformats.org/officeDocument/2006/relationships" r:id="rId12"/>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6189910" y="279011"/>
              <a:ext cx="271232" cy="449825"/>
            </a:xfrm>
            <a:prstGeom prst="rect">
              <a:avLst/>
            </a:prstGeom>
            <a:ln>
              <a:noFill/>
            </a:ln>
          </xdr:spPr>
        </xdr:pic>
        <xdr:sp macro="" textlink="">
          <xdr:nvSpPr>
            <xdr:cNvPr id="64" name="Rounded Rectangle 63">
              <a:hlinkClick xmlns:r="http://schemas.openxmlformats.org/officeDocument/2006/relationships" r:id="rId14"/>
            </xdr:cNvPr>
            <xdr:cNvSpPr/>
          </xdr:nvSpPr>
          <xdr:spPr>
            <a:xfrm>
              <a:off x="9595607" y="191619"/>
              <a:ext cx="1469313" cy="621600"/>
            </a:xfrm>
            <a:prstGeom prst="roundRect">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r>
                <a:rPr lang="fr-FR" sz="1400"/>
                <a:t>Evaluation Plan</a:t>
              </a:r>
            </a:p>
          </xdr:txBody>
        </xdr:sp>
        <xdr:sp macro="" textlink="">
          <xdr:nvSpPr>
            <xdr:cNvPr id="65" name="Rounded Rectangle 64">
              <a:hlinkClick xmlns:r="http://schemas.openxmlformats.org/officeDocument/2006/relationships" r:id="rId15"/>
            </xdr:cNvPr>
            <xdr:cNvSpPr/>
          </xdr:nvSpPr>
          <xdr:spPr>
            <a:xfrm>
              <a:off x="11361649" y="199292"/>
              <a:ext cx="1469314" cy="621600"/>
            </a:xfrm>
            <a:prstGeom prst="roundRect">
              <a:avLst/>
            </a:prstGeom>
            <a:solidFill>
              <a:srgbClr val="C00000"/>
            </a:solidFill>
          </xdr:spPr>
          <xdr:style>
            <a:lnRef idx="0">
              <a:schemeClr val="accent4"/>
            </a:lnRef>
            <a:fillRef idx="3">
              <a:schemeClr val="accent4"/>
            </a:fillRef>
            <a:effectRef idx="3">
              <a:schemeClr val="accent4"/>
            </a:effectRef>
            <a:fontRef idx="minor">
              <a:schemeClr val="lt1"/>
            </a:fontRef>
          </xdr:style>
          <xdr:txBody>
            <a:bodyPr vertOverflow="clip" horzOverflow="clip" lIns="0" rIns="0" rtlCol="0" anchor="ctr"/>
            <a:lstStyle/>
            <a:p>
              <a:pPr marL="0" indent="0" algn="ctr"/>
              <a:r>
                <a:rPr lang="fr-FR" sz="1400">
                  <a:solidFill>
                    <a:schemeClr val="lt1"/>
                  </a:solidFill>
                  <a:latin typeface="+mn-lt"/>
                  <a:ea typeface="+mn-ea"/>
                  <a:cs typeface="+mn-cs"/>
                </a:rPr>
                <a:t>Management Calendar</a:t>
              </a:r>
            </a:p>
          </xdr:txBody>
        </xdr:sp>
        <xdr:sp macro="" textlink="">
          <xdr:nvSpPr>
            <xdr:cNvPr id="66" name="Rounded Rectangle 65">
              <a:hlinkClick xmlns:r="http://schemas.openxmlformats.org/officeDocument/2006/relationships" r:id="rId16"/>
            </xdr:cNvPr>
            <xdr:cNvSpPr/>
          </xdr:nvSpPr>
          <xdr:spPr>
            <a:xfrm>
              <a:off x="13055175" y="195323"/>
              <a:ext cx="1469314" cy="621600"/>
            </a:xfrm>
            <a:prstGeom prst="roundRect">
              <a:avLst/>
            </a:prstGeom>
            <a:solidFill>
              <a:srgbClr val="A886D6"/>
            </a:solidFill>
          </xdr:spPr>
          <xdr:style>
            <a:lnRef idx="0">
              <a:schemeClr val="accent4"/>
            </a:lnRef>
            <a:fillRef idx="3">
              <a:schemeClr val="accent4"/>
            </a:fillRef>
            <a:effectRef idx="3">
              <a:schemeClr val="accent4"/>
            </a:effectRef>
            <a:fontRef idx="minor">
              <a:schemeClr val="lt1"/>
            </a:fontRef>
          </xdr:style>
          <xdr:txBody>
            <a:bodyPr vertOverflow="clip" horzOverflow="clip" lIns="0" rIns="0" rtlCol="0" anchor="ctr"/>
            <a:lstStyle/>
            <a:p>
              <a:pPr marL="0" indent="0" algn="ctr"/>
              <a:r>
                <a:rPr lang="fr-FR" sz="1400">
                  <a:solidFill>
                    <a:schemeClr val="lt1"/>
                  </a:solidFill>
                  <a:latin typeface="+mn-lt"/>
                  <a:ea typeface="+mn-ea"/>
                  <a:cs typeface="+mn-cs"/>
                </a:rPr>
                <a:t>Statistics</a:t>
              </a:r>
            </a:p>
          </xdr:txBody>
        </xdr:sp>
        <xdr:sp macro="" textlink="">
          <xdr:nvSpPr>
            <xdr:cNvPr id="67" name="Rounded Rectangle 66">
              <a:hlinkClick xmlns:r="http://schemas.openxmlformats.org/officeDocument/2006/relationships" r:id="rId17"/>
            </xdr:cNvPr>
            <xdr:cNvSpPr/>
          </xdr:nvSpPr>
          <xdr:spPr>
            <a:xfrm>
              <a:off x="4398685" y="178314"/>
              <a:ext cx="1474403" cy="621600"/>
            </a:xfrm>
            <a:prstGeom prst="roundRect">
              <a:avLst/>
            </a:prstGeom>
            <a:solidFill>
              <a:schemeClr val="accent1">
                <a:lumMod val="75000"/>
              </a:schemeClr>
            </a:solidFill>
          </xdr:spPr>
          <xdr:style>
            <a:lnRef idx="0">
              <a:schemeClr val="accent2"/>
            </a:lnRef>
            <a:fillRef idx="1001">
              <a:schemeClr val="dk2"/>
            </a:fillRef>
            <a:effectRef idx="3">
              <a:schemeClr val="accent2"/>
            </a:effectRef>
            <a:fontRef idx="minor">
              <a:schemeClr val="lt1"/>
            </a:fontRef>
          </xdr:style>
          <xdr:txBody>
            <a:bodyPr vertOverflow="clip" horzOverflow="clip" rtlCol="0" anchor="ctr"/>
            <a:lstStyle/>
            <a:p>
              <a:pPr algn="ctr"/>
              <a:r>
                <a:rPr lang="fr-FR" sz="1400"/>
                <a:t>CO Programme Architecture</a:t>
              </a:r>
            </a:p>
          </xdr:txBody>
        </xdr:sp>
      </xdr:grpSp>
      <xdr:pic>
        <xdr:nvPicPr>
          <xdr:cNvPr id="56" name="Picture 55"/>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990110" y="816944"/>
            <a:ext cx="546283" cy="554592"/>
          </a:xfrm>
          <a:prstGeom prst="rect">
            <a:avLst/>
          </a:prstGeom>
        </xdr:spPr>
      </xdr:pic>
    </xdr:grpSp>
    <xdr:clientData/>
  </xdr:twoCellAnchor>
  <xdr:twoCellAnchor>
    <xdr:from>
      <xdr:col>35</xdr:col>
      <xdr:colOff>226218</xdr:colOff>
      <xdr:row>103</xdr:row>
      <xdr:rowOff>178594</xdr:rowOff>
    </xdr:from>
    <xdr:to>
      <xdr:col>38</xdr:col>
      <xdr:colOff>107155</xdr:colOff>
      <xdr:row>111</xdr:row>
      <xdr:rowOff>250031</xdr:rowOff>
    </xdr:to>
    <xdr:sp macro="" textlink="">
      <xdr:nvSpPr>
        <xdr:cNvPr id="21" name="Rounded Rectangle 20">
          <a:hlinkClick xmlns:r="http://schemas.openxmlformats.org/officeDocument/2006/relationships" r:id="rId19"/>
        </xdr:cNvPr>
        <xdr:cNvSpPr/>
      </xdr:nvSpPr>
      <xdr:spPr>
        <a:xfrm>
          <a:off x="20062031" y="26015157"/>
          <a:ext cx="1702593" cy="1643062"/>
        </a:xfrm>
        <a:prstGeom prst="roundRect">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ctr"/>
        <a:lstStyle/>
        <a:p>
          <a:pPr algn="ctr"/>
          <a:r>
            <a:rPr lang="fr-FR" sz="1600" b="1"/>
            <a:t>Access the HACT Platform</a:t>
          </a:r>
        </a:p>
      </xdr:txBody>
    </xdr:sp>
    <xdr:clientData/>
  </xdr:twoCellAnchor>
  <xdr:twoCellAnchor>
    <xdr:from>
      <xdr:col>34</xdr:col>
      <xdr:colOff>261937</xdr:colOff>
      <xdr:row>107</xdr:row>
      <xdr:rowOff>95251</xdr:rowOff>
    </xdr:from>
    <xdr:to>
      <xdr:col>35</xdr:col>
      <xdr:colOff>95248</xdr:colOff>
      <xdr:row>109</xdr:row>
      <xdr:rowOff>57151</xdr:rowOff>
    </xdr:to>
    <xdr:sp macro="" textlink="">
      <xdr:nvSpPr>
        <xdr:cNvPr id="22" name="Right Arrow 21"/>
        <xdr:cNvSpPr/>
      </xdr:nvSpPr>
      <xdr:spPr>
        <a:xfrm>
          <a:off x="19490531" y="26693814"/>
          <a:ext cx="440530" cy="342900"/>
        </a:xfrm>
        <a:prstGeom prst="rightArrow">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fr-FR" sz="1100"/>
        </a:p>
      </xdr:txBody>
    </xdr:sp>
    <xdr:clientData/>
  </xdr:twoCellAnchor>
  <xdr:twoCellAnchor>
    <xdr:from>
      <xdr:col>36</xdr:col>
      <xdr:colOff>464345</xdr:colOff>
      <xdr:row>194</xdr:row>
      <xdr:rowOff>59532</xdr:rowOff>
    </xdr:from>
    <xdr:to>
      <xdr:col>36</xdr:col>
      <xdr:colOff>583407</xdr:colOff>
      <xdr:row>195</xdr:row>
      <xdr:rowOff>95250</xdr:rowOff>
    </xdr:to>
    <xdr:sp macro="" textlink="">
      <xdr:nvSpPr>
        <xdr:cNvPr id="24" name="Rounded Rectangle 23"/>
        <xdr:cNvSpPr/>
      </xdr:nvSpPr>
      <xdr:spPr>
        <a:xfrm>
          <a:off x="20907376" y="43469720"/>
          <a:ext cx="119062" cy="226218"/>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wsDr>
</file>

<file path=xl/drawings/drawing17.xml><?xml version="1.0" encoding="utf-8"?>
<xdr:wsDr xmlns:xdr="http://schemas.openxmlformats.org/drawingml/2006/spreadsheetDrawing" xmlns:a="http://schemas.openxmlformats.org/drawingml/2006/main">
  <xdr:twoCellAnchor editAs="oneCell">
    <xdr:from>
      <xdr:col>3</xdr:col>
      <xdr:colOff>702469</xdr:colOff>
      <xdr:row>6</xdr:row>
      <xdr:rowOff>456720</xdr:rowOff>
    </xdr:from>
    <xdr:to>
      <xdr:col>4</xdr:col>
      <xdr:colOff>821531</xdr:colOff>
      <xdr:row>9</xdr:row>
      <xdr:rowOff>28574</xdr:rowOff>
    </xdr:to>
    <xdr:pic>
      <xdr:nvPicPr>
        <xdr:cNvPr id="17" name="Picture 16"/>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584032" y="1599720"/>
          <a:ext cx="1309687" cy="1072042"/>
        </a:xfrm>
        <a:prstGeom prst="rect">
          <a:avLst/>
        </a:prstGeom>
      </xdr:spPr>
    </xdr:pic>
    <xdr:clientData/>
  </xdr:twoCellAnchor>
  <xdr:twoCellAnchor>
    <xdr:from>
      <xdr:col>13</xdr:col>
      <xdr:colOff>522050</xdr:colOff>
      <xdr:row>1</xdr:row>
      <xdr:rowOff>30111</xdr:rowOff>
    </xdr:from>
    <xdr:to>
      <xdr:col>14</xdr:col>
      <xdr:colOff>82216</xdr:colOff>
      <xdr:row>4</xdr:row>
      <xdr:rowOff>98145</xdr:rowOff>
    </xdr:to>
    <xdr:pic>
      <xdr:nvPicPr>
        <xdr:cNvPr id="39" name="Picture 38">
          <a:hlinkClick xmlns:r="http://schemas.openxmlformats.org/officeDocument/2006/relationships" r:id="rId2"/>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6492300" y="220611"/>
          <a:ext cx="592041" cy="639534"/>
        </a:xfrm>
        <a:prstGeom prst="rect">
          <a:avLst/>
        </a:prstGeom>
      </xdr:spPr>
    </xdr:pic>
    <xdr:clientData/>
  </xdr:twoCellAnchor>
  <xdr:twoCellAnchor>
    <xdr:from>
      <xdr:col>0</xdr:col>
      <xdr:colOff>127000</xdr:colOff>
      <xdr:row>0</xdr:row>
      <xdr:rowOff>142875</xdr:rowOff>
    </xdr:from>
    <xdr:to>
      <xdr:col>13</xdr:col>
      <xdr:colOff>258113</xdr:colOff>
      <xdr:row>6</xdr:row>
      <xdr:rowOff>387864</xdr:rowOff>
    </xdr:to>
    <xdr:grpSp>
      <xdr:nvGrpSpPr>
        <xdr:cNvPr id="35" name="Group 34"/>
        <xdr:cNvGrpSpPr/>
      </xdr:nvGrpSpPr>
      <xdr:grpSpPr>
        <a:xfrm>
          <a:off x="127000" y="142875"/>
          <a:ext cx="16097394" cy="1387989"/>
          <a:chOff x="104775" y="771525"/>
          <a:chExt cx="16101363" cy="1387989"/>
        </a:xfrm>
      </xdr:grpSpPr>
      <xdr:grpSp>
        <xdr:nvGrpSpPr>
          <xdr:cNvPr id="36" name="Group 35"/>
          <xdr:cNvGrpSpPr/>
        </xdr:nvGrpSpPr>
        <xdr:grpSpPr>
          <a:xfrm>
            <a:off x="104775" y="771525"/>
            <a:ext cx="16101363" cy="1387989"/>
            <a:chOff x="104775" y="123825"/>
            <a:chExt cx="16101363" cy="1387989"/>
          </a:xfrm>
        </xdr:grpSpPr>
        <xdr:sp macro="" textlink="">
          <xdr:nvSpPr>
            <xdr:cNvPr id="55" name="Rounded Rectangle 54">
              <a:hlinkClick xmlns:r="http://schemas.openxmlformats.org/officeDocument/2006/relationships" r:id="rId4"/>
            </xdr:cNvPr>
            <xdr:cNvSpPr/>
          </xdr:nvSpPr>
          <xdr:spPr>
            <a:xfrm>
              <a:off x="14731737" y="187384"/>
              <a:ext cx="1474401" cy="621600"/>
            </a:xfrm>
            <a:prstGeom prst="roundRect">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r>
                <a:rPr lang="fr-FR" sz="1400"/>
                <a:t>Resources</a:t>
              </a:r>
            </a:p>
          </xdr:txBody>
        </xdr:sp>
        <xdr:pic>
          <xdr:nvPicPr>
            <xdr:cNvPr id="56" name="Picture 55">
              <a:hlinkClick xmlns:r="http://schemas.openxmlformats.org/officeDocument/2006/relationships" r:id="rId5"/>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04775" y="123825"/>
              <a:ext cx="675134" cy="1387989"/>
            </a:xfrm>
            <a:prstGeom prst="rect">
              <a:avLst/>
            </a:prstGeom>
          </xdr:spPr>
        </xdr:pic>
        <xdr:sp macro="" textlink="">
          <xdr:nvSpPr>
            <xdr:cNvPr id="57" name="Rounded Rectangle 56">
              <a:hlinkClick xmlns:r="http://schemas.openxmlformats.org/officeDocument/2006/relationships" r:id="rId7"/>
            </xdr:cNvPr>
            <xdr:cNvSpPr/>
          </xdr:nvSpPr>
          <xdr:spPr>
            <a:xfrm>
              <a:off x="2722660" y="186177"/>
              <a:ext cx="1474402" cy="621600"/>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fr-FR" sz="1400"/>
                <a:t>Signature Solutions</a:t>
              </a:r>
            </a:p>
          </xdr:txBody>
        </xdr:sp>
        <xdr:sp macro="" textlink="">
          <xdr:nvSpPr>
            <xdr:cNvPr id="58" name="Rounded Rectangle 57">
              <a:hlinkClick xmlns:r="http://schemas.openxmlformats.org/officeDocument/2006/relationships" r:id="rId8"/>
            </xdr:cNvPr>
            <xdr:cNvSpPr/>
          </xdr:nvSpPr>
          <xdr:spPr>
            <a:xfrm>
              <a:off x="7836732" y="205906"/>
              <a:ext cx="1474403" cy="621600"/>
            </a:xfrm>
            <a:prstGeom prst="roundRect">
              <a:avLst/>
            </a:prstGeom>
          </xdr:spPr>
          <xdr:style>
            <a:lnRef idx="0">
              <a:schemeClr val="accent2"/>
            </a:lnRef>
            <a:fillRef idx="1001">
              <a:schemeClr val="dk2"/>
            </a:fillRef>
            <a:effectRef idx="3">
              <a:schemeClr val="accent2"/>
            </a:effectRef>
            <a:fontRef idx="minor">
              <a:schemeClr val="lt1"/>
            </a:fontRef>
          </xdr:style>
          <xdr:txBody>
            <a:bodyPr vertOverflow="clip" horzOverflow="clip" rtlCol="0" anchor="ctr"/>
            <a:lstStyle/>
            <a:p>
              <a:pPr algn="ctr"/>
              <a:r>
                <a:rPr lang="fr-FR" sz="1400"/>
                <a:t>Monitoring Plan</a:t>
              </a:r>
            </a:p>
          </xdr:txBody>
        </xdr:sp>
        <xdr:sp macro="" textlink="">
          <xdr:nvSpPr>
            <xdr:cNvPr id="59" name="Rounded Rectangle 58">
              <a:hlinkClick xmlns:r="http://schemas.openxmlformats.org/officeDocument/2006/relationships" r:id="rId9"/>
            </xdr:cNvPr>
            <xdr:cNvSpPr/>
          </xdr:nvSpPr>
          <xdr:spPr>
            <a:xfrm>
              <a:off x="886857" y="188368"/>
              <a:ext cx="1568184" cy="621526"/>
            </a:xfrm>
            <a:prstGeom prst="roundRect">
              <a:avLst/>
            </a:prstGeom>
            <a:solidFill>
              <a:srgbClr val="FFF8E5"/>
            </a:solidFill>
            <a:ln/>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r>
                <a:rPr lang="fr-FR" sz="1800" b="1">
                  <a:solidFill>
                    <a:schemeClr val="tx1"/>
                  </a:solidFill>
                </a:rPr>
                <a:t>          HOME</a:t>
              </a:r>
            </a:p>
          </xdr:txBody>
        </xdr:sp>
        <xdr:sp macro="" textlink="'CO CPD'!$K$9">
          <xdr:nvSpPr>
            <xdr:cNvPr id="60" name="Rounded Rectangle 59">
              <a:hlinkClick xmlns:r="http://schemas.openxmlformats.org/officeDocument/2006/relationships" r:id="rId10"/>
            </xdr:cNvPr>
            <xdr:cNvSpPr/>
          </xdr:nvSpPr>
          <xdr:spPr>
            <a:xfrm>
              <a:off x="6061363" y="192943"/>
              <a:ext cx="1608499" cy="621600"/>
            </a:xfrm>
            <a:prstGeom prst="roundRect">
              <a:avLst/>
            </a:prstGeom>
            <a:solidFill>
              <a:schemeClr val="accent1">
                <a:lumMod val="60000"/>
                <a:lumOff val="40000"/>
              </a:schemeClr>
            </a:solidFill>
          </xdr:spPr>
          <xdr:style>
            <a:lnRef idx="0">
              <a:schemeClr val="accent2"/>
            </a:lnRef>
            <a:fillRef idx="1001">
              <a:schemeClr val="dk2"/>
            </a:fillRef>
            <a:effectRef idx="3">
              <a:schemeClr val="accent2"/>
            </a:effectRef>
            <a:fontRef idx="minor">
              <a:schemeClr val="lt1"/>
            </a:fontRef>
          </xdr:style>
          <xdr:txBody>
            <a:bodyPr vertOverflow="clip" horzOverflow="clip" lIns="548640" rIns="91440" rtlCol="0" anchor="ctr"/>
            <a:lstStyle/>
            <a:p>
              <a:pPr algn="ctr"/>
              <a:fld id="{DD2FAAD4-D0B8-4A71-BBBA-E60F78A1D42F}" type="TxLink">
                <a:rPr lang="en-US" sz="1400" b="0" i="0" u="none" strike="noStrike">
                  <a:solidFill>
                    <a:srgbClr val="FFFFFF"/>
                  </a:solidFill>
                  <a:latin typeface="Calibri"/>
                </a:rPr>
                <a:pPr algn="ctr"/>
                <a:t>CPD Cape Verde</a:t>
              </a:fld>
              <a:endParaRPr lang="fr-FR" sz="1400"/>
            </a:p>
          </xdr:txBody>
        </xdr:sp>
        <xdr:pic>
          <xdr:nvPicPr>
            <xdr:cNvPr id="61" name="Picture 60">
              <a:hlinkClick xmlns:r="http://schemas.openxmlformats.org/officeDocument/2006/relationships" r:id="rId10"/>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6189910" y="279011"/>
              <a:ext cx="271232" cy="449825"/>
            </a:xfrm>
            <a:prstGeom prst="rect">
              <a:avLst/>
            </a:prstGeom>
            <a:ln>
              <a:noFill/>
            </a:ln>
          </xdr:spPr>
        </xdr:pic>
        <xdr:sp macro="" textlink="">
          <xdr:nvSpPr>
            <xdr:cNvPr id="62" name="Rounded Rectangle 61">
              <a:hlinkClick xmlns:r="http://schemas.openxmlformats.org/officeDocument/2006/relationships" r:id="rId12"/>
            </xdr:cNvPr>
            <xdr:cNvSpPr/>
          </xdr:nvSpPr>
          <xdr:spPr>
            <a:xfrm>
              <a:off x="9595607" y="191619"/>
              <a:ext cx="1469313" cy="621600"/>
            </a:xfrm>
            <a:prstGeom prst="roundRect">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r>
                <a:rPr lang="fr-FR" sz="1400"/>
                <a:t>Evaluation Plan</a:t>
              </a:r>
            </a:p>
          </xdr:txBody>
        </xdr:sp>
        <xdr:sp macro="" textlink="">
          <xdr:nvSpPr>
            <xdr:cNvPr id="63" name="Rounded Rectangle 62">
              <a:hlinkClick xmlns:r="http://schemas.openxmlformats.org/officeDocument/2006/relationships" r:id="rId13"/>
            </xdr:cNvPr>
            <xdr:cNvSpPr/>
          </xdr:nvSpPr>
          <xdr:spPr>
            <a:xfrm>
              <a:off x="11361649" y="199292"/>
              <a:ext cx="1469314" cy="621600"/>
            </a:xfrm>
            <a:prstGeom prst="roundRect">
              <a:avLst/>
            </a:prstGeom>
            <a:solidFill>
              <a:srgbClr val="C00000"/>
            </a:solidFill>
          </xdr:spPr>
          <xdr:style>
            <a:lnRef idx="0">
              <a:schemeClr val="accent4"/>
            </a:lnRef>
            <a:fillRef idx="3">
              <a:schemeClr val="accent4"/>
            </a:fillRef>
            <a:effectRef idx="3">
              <a:schemeClr val="accent4"/>
            </a:effectRef>
            <a:fontRef idx="minor">
              <a:schemeClr val="lt1"/>
            </a:fontRef>
          </xdr:style>
          <xdr:txBody>
            <a:bodyPr vertOverflow="clip" horzOverflow="clip" lIns="0" rIns="0" rtlCol="0" anchor="ctr"/>
            <a:lstStyle/>
            <a:p>
              <a:pPr marL="0" indent="0" algn="ctr"/>
              <a:r>
                <a:rPr lang="fr-FR" sz="1400">
                  <a:solidFill>
                    <a:schemeClr val="lt1"/>
                  </a:solidFill>
                  <a:latin typeface="+mn-lt"/>
                  <a:ea typeface="+mn-ea"/>
                  <a:cs typeface="+mn-cs"/>
                </a:rPr>
                <a:t>Management Calendar</a:t>
              </a:r>
            </a:p>
          </xdr:txBody>
        </xdr:sp>
        <xdr:sp macro="" textlink="">
          <xdr:nvSpPr>
            <xdr:cNvPr id="64" name="Rounded Rectangle 63">
              <a:hlinkClick xmlns:r="http://schemas.openxmlformats.org/officeDocument/2006/relationships" r:id="rId14"/>
            </xdr:cNvPr>
            <xdr:cNvSpPr/>
          </xdr:nvSpPr>
          <xdr:spPr>
            <a:xfrm>
              <a:off x="13055175" y="195323"/>
              <a:ext cx="1469314" cy="621600"/>
            </a:xfrm>
            <a:prstGeom prst="roundRect">
              <a:avLst/>
            </a:prstGeom>
            <a:solidFill>
              <a:srgbClr val="A886D6"/>
            </a:solidFill>
          </xdr:spPr>
          <xdr:style>
            <a:lnRef idx="0">
              <a:schemeClr val="accent4"/>
            </a:lnRef>
            <a:fillRef idx="3">
              <a:schemeClr val="accent4"/>
            </a:fillRef>
            <a:effectRef idx="3">
              <a:schemeClr val="accent4"/>
            </a:effectRef>
            <a:fontRef idx="minor">
              <a:schemeClr val="lt1"/>
            </a:fontRef>
          </xdr:style>
          <xdr:txBody>
            <a:bodyPr vertOverflow="clip" horzOverflow="clip" lIns="0" rIns="0" rtlCol="0" anchor="ctr"/>
            <a:lstStyle/>
            <a:p>
              <a:pPr marL="0" indent="0" algn="ctr"/>
              <a:r>
                <a:rPr lang="fr-FR" sz="1400">
                  <a:solidFill>
                    <a:schemeClr val="lt1"/>
                  </a:solidFill>
                  <a:latin typeface="+mn-lt"/>
                  <a:ea typeface="+mn-ea"/>
                  <a:cs typeface="+mn-cs"/>
                </a:rPr>
                <a:t>Statistics</a:t>
              </a:r>
            </a:p>
          </xdr:txBody>
        </xdr:sp>
        <xdr:sp macro="" textlink="">
          <xdr:nvSpPr>
            <xdr:cNvPr id="65" name="Rounded Rectangle 64">
              <a:hlinkClick xmlns:r="http://schemas.openxmlformats.org/officeDocument/2006/relationships" r:id="rId15"/>
            </xdr:cNvPr>
            <xdr:cNvSpPr/>
          </xdr:nvSpPr>
          <xdr:spPr>
            <a:xfrm>
              <a:off x="4398685" y="178314"/>
              <a:ext cx="1474403" cy="621600"/>
            </a:xfrm>
            <a:prstGeom prst="roundRect">
              <a:avLst/>
            </a:prstGeom>
            <a:solidFill>
              <a:schemeClr val="accent1">
                <a:lumMod val="75000"/>
              </a:schemeClr>
            </a:solidFill>
          </xdr:spPr>
          <xdr:style>
            <a:lnRef idx="0">
              <a:schemeClr val="accent2"/>
            </a:lnRef>
            <a:fillRef idx="1001">
              <a:schemeClr val="dk2"/>
            </a:fillRef>
            <a:effectRef idx="3">
              <a:schemeClr val="accent2"/>
            </a:effectRef>
            <a:fontRef idx="minor">
              <a:schemeClr val="lt1"/>
            </a:fontRef>
          </xdr:style>
          <xdr:txBody>
            <a:bodyPr vertOverflow="clip" horzOverflow="clip" rtlCol="0" anchor="ctr"/>
            <a:lstStyle/>
            <a:p>
              <a:pPr algn="ctr"/>
              <a:r>
                <a:rPr lang="fr-FR" sz="1400"/>
                <a:t>CO Programme Architecture</a:t>
              </a:r>
            </a:p>
          </xdr:txBody>
        </xdr:sp>
      </xdr:grpSp>
      <xdr:pic>
        <xdr:nvPicPr>
          <xdr:cNvPr id="37" name="Picture 36"/>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990110" y="816944"/>
            <a:ext cx="546283" cy="554592"/>
          </a:xfrm>
          <a:prstGeom prst="rect">
            <a:avLst/>
          </a:prstGeom>
        </xdr:spPr>
      </xdr:pic>
    </xdr:grpSp>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531020</xdr:colOff>
      <xdr:row>2</xdr:row>
      <xdr:rowOff>0</xdr:rowOff>
    </xdr:from>
    <xdr:to>
      <xdr:col>1</xdr:col>
      <xdr:colOff>1927273</xdr:colOff>
      <xdr:row>5</xdr:row>
      <xdr:rowOff>483393</xdr:rowOff>
    </xdr:to>
    <xdr:pic>
      <xdr:nvPicPr>
        <xdr:cNvPr id="12" name="Picture 11"/>
        <xdr:cNvPicPr>
          <a:picLocks noChangeAspect="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1066801" y="1476374"/>
          <a:ext cx="1396253" cy="1400175"/>
        </a:xfrm>
        <a:prstGeom prst="rect">
          <a:avLst/>
        </a:prstGeom>
      </xdr:spPr>
    </xdr:pic>
    <xdr:clientData/>
  </xdr:twoCellAnchor>
  <xdr:twoCellAnchor>
    <xdr:from>
      <xdr:col>9</xdr:col>
      <xdr:colOff>780390</xdr:colOff>
      <xdr:row>0</xdr:row>
      <xdr:rowOff>212673</xdr:rowOff>
    </xdr:from>
    <xdr:to>
      <xdr:col>9</xdr:col>
      <xdr:colOff>1450861</xdr:colOff>
      <xdr:row>0</xdr:row>
      <xdr:rowOff>865501</xdr:rowOff>
    </xdr:to>
    <xdr:pic>
      <xdr:nvPicPr>
        <xdr:cNvPr id="20" name="Picture 19">
          <a:hlinkClick xmlns:r="http://schemas.openxmlformats.org/officeDocument/2006/relationships" r:id="rId2"/>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6442211" y="212673"/>
          <a:ext cx="670471" cy="652828"/>
        </a:xfrm>
        <a:prstGeom prst="rect">
          <a:avLst/>
        </a:prstGeom>
      </xdr:spPr>
    </xdr:pic>
    <xdr:clientData/>
  </xdr:twoCellAnchor>
  <xdr:twoCellAnchor>
    <xdr:from>
      <xdr:col>7</xdr:col>
      <xdr:colOff>59532</xdr:colOff>
      <xdr:row>52</xdr:row>
      <xdr:rowOff>95250</xdr:rowOff>
    </xdr:from>
    <xdr:to>
      <xdr:col>8</xdr:col>
      <xdr:colOff>738187</xdr:colOff>
      <xdr:row>56</xdr:row>
      <xdr:rowOff>23812</xdr:rowOff>
    </xdr:to>
    <xdr:sp macro="" textlink="">
      <xdr:nvSpPr>
        <xdr:cNvPr id="4" name="Rounded Rectangle 3">
          <a:hlinkClick xmlns:r="http://schemas.openxmlformats.org/officeDocument/2006/relationships" r:id="rId4"/>
        </xdr:cNvPr>
        <xdr:cNvSpPr/>
      </xdr:nvSpPr>
      <xdr:spPr>
        <a:xfrm>
          <a:off x="12406313" y="16799719"/>
          <a:ext cx="2357437" cy="2166937"/>
        </a:xfrm>
        <a:prstGeom prst="round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ctr"/>
        <a:lstStyle/>
        <a:p>
          <a:pPr algn="ctr"/>
          <a:r>
            <a:rPr lang="fr-FR" sz="2400"/>
            <a:t>Definition of  Key Performance Indicators</a:t>
          </a:r>
        </a:p>
      </xdr:txBody>
    </xdr:sp>
    <xdr:clientData/>
  </xdr:twoCellAnchor>
  <xdr:twoCellAnchor>
    <xdr:from>
      <xdr:col>6</xdr:col>
      <xdr:colOff>345281</xdr:colOff>
      <xdr:row>53</xdr:row>
      <xdr:rowOff>642937</xdr:rowOff>
    </xdr:from>
    <xdr:to>
      <xdr:col>6</xdr:col>
      <xdr:colOff>1464469</xdr:colOff>
      <xdr:row>54</xdr:row>
      <xdr:rowOff>571500</xdr:rowOff>
    </xdr:to>
    <xdr:sp macro="" textlink="">
      <xdr:nvSpPr>
        <xdr:cNvPr id="5" name="Right Arrow 4"/>
        <xdr:cNvSpPr/>
      </xdr:nvSpPr>
      <xdr:spPr>
        <a:xfrm>
          <a:off x="11013281" y="17549812"/>
          <a:ext cx="1119188" cy="607219"/>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fr-FR" sz="1100"/>
        </a:p>
      </xdr:txBody>
    </xdr:sp>
    <xdr:clientData/>
  </xdr:twoCellAnchor>
  <xdr:twoCellAnchor>
    <xdr:from>
      <xdr:col>10</xdr:col>
      <xdr:colOff>309562</xdr:colOff>
      <xdr:row>12</xdr:row>
      <xdr:rowOff>440531</xdr:rowOff>
    </xdr:from>
    <xdr:to>
      <xdr:col>13</xdr:col>
      <xdr:colOff>47625</xdr:colOff>
      <xdr:row>18</xdr:row>
      <xdr:rowOff>83344</xdr:rowOff>
    </xdr:to>
    <xdr:sp macro="" textlink="">
      <xdr:nvSpPr>
        <xdr:cNvPr id="6" name="Rounded Rectangle 5">
          <a:hlinkClick xmlns:r="http://schemas.openxmlformats.org/officeDocument/2006/relationships" r:id="rId5"/>
        </xdr:cNvPr>
        <xdr:cNvSpPr/>
      </xdr:nvSpPr>
      <xdr:spPr>
        <a:xfrm>
          <a:off x="17514093" y="5322094"/>
          <a:ext cx="2452688" cy="2297906"/>
        </a:xfrm>
        <a:prstGeom prst="roundRect">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fr-FR" sz="2400" b="1"/>
            <a:t>Definition of the CO Performance Indicators</a:t>
          </a:r>
        </a:p>
      </xdr:txBody>
    </xdr:sp>
    <xdr:clientData/>
  </xdr:twoCellAnchor>
  <xdr:twoCellAnchor>
    <xdr:from>
      <xdr:col>9</xdr:col>
      <xdr:colOff>559593</xdr:colOff>
      <xdr:row>14</xdr:row>
      <xdr:rowOff>523875</xdr:rowOff>
    </xdr:from>
    <xdr:to>
      <xdr:col>10</xdr:col>
      <xdr:colOff>71438</xdr:colOff>
      <xdr:row>16</xdr:row>
      <xdr:rowOff>333375</xdr:rowOff>
    </xdr:to>
    <xdr:sp macro="" textlink="">
      <xdr:nvSpPr>
        <xdr:cNvPr id="7" name="Right Arrow 6"/>
        <xdr:cNvSpPr/>
      </xdr:nvSpPr>
      <xdr:spPr>
        <a:xfrm>
          <a:off x="16263937" y="6119813"/>
          <a:ext cx="1012032" cy="619125"/>
        </a:xfrm>
        <a:prstGeom prst="rightArrow">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fr-FR" sz="1100"/>
        </a:p>
      </xdr:txBody>
    </xdr:sp>
    <xdr:clientData/>
  </xdr:twoCellAnchor>
  <xdr:twoCellAnchor>
    <xdr:from>
      <xdr:col>0</xdr:col>
      <xdr:colOff>136071</xdr:colOff>
      <xdr:row>0</xdr:row>
      <xdr:rowOff>163286</xdr:rowOff>
    </xdr:from>
    <xdr:to>
      <xdr:col>9</xdr:col>
      <xdr:colOff>575613</xdr:colOff>
      <xdr:row>2</xdr:row>
      <xdr:rowOff>258596</xdr:rowOff>
    </xdr:to>
    <xdr:grpSp>
      <xdr:nvGrpSpPr>
        <xdr:cNvPr id="51" name="Group 50"/>
        <xdr:cNvGrpSpPr/>
      </xdr:nvGrpSpPr>
      <xdr:grpSpPr>
        <a:xfrm>
          <a:off x="136071" y="163286"/>
          <a:ext cx="16101363" cy="1387989"/>
          <a:chOff x="104775" y="771525"/>
          <a:chExt cx="16101363" cy="1387989"/>
        </a:xfrm>
      </xdr:grpSpPr>
      <xdr:grpSp>
        <xdr:nvGrpSpPr>
          <xdr:cNvPr id="52" name="Group 51"/>
          <xdr:cNvGrpSpPr/>
        </xdr:nvGrpSpPr>
        <xdr:grpSpPr>
          <a:xfrm>
            <a:off x="104775" y="771525"/>
            <a:ext cx="16101363" cy="1387989"/>
            <a:chOff x="104775" y="123825"/>
            <a:chExt cx="16101363" cy="1387989"/>
          </a:xfrm>
        </xdr:grpSpPr>
        <xdr:sp macro="" textlink="">
          <xdr:nvSpPr>
            <xdr:cNvPr id="54" name="Rounded Rectangle 53">
              <a:hlinkClick xmlns:r="http://schemas.openxmlformats.org/officeDocument/2006/relationships" r:id="rId6"/>
            </xdr:cNvPr>
            <xdr:cNvSpPr/>
          </xdr:nvSpPr>
          <xdr:spPr>
            <a:xfrm>
              <a:off x="14731737" y="187384"/>
              <a:ext cx="1474401" cy="621600"/>
            </a:xfrm>
            <a:prstGeom prst="roundRect">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r>
                <a:rPr lang="fr-FR" sz="1400"/>
                <a:t>Resources</a:t>
              </a:r>
            </a:p>
          </xdr:txBody>
        </xdr:sp>
        <xdr:pic>
          <xdr:nvPicPr>
            <xdr:cNvPr id="55" name="Picture 54">
              <a:hlinkClick xmlns:r="http://schemas.openxmlformats.org/officeDocument/2006/relationships" r:id="rId7"/>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04775" y="123825"/>
              <a:ext cx="675134" cy="1387989"/>
            </a:xfrm>
            <a:prstGeom prst="rect">
              <a:avLst/>
            </a:prstGeom>
          </xdr:spPr>
        </xdr:pic>
        <xdr:sp macro="" textlink="">
          <xdr:nvSpPr>
            <xdr:cNvPr id="56" name="Rounded Rectangle 55">
              <a:hlinkClick xmlns:r="http://schemas.openxmlformats.org/officeDocument/2006/relationships" r:id="rId9"/>
            </xdr:cNvPr>
            <xdr:cNvSpPr/>
          </xdr:nvSpPr>
          <xdr:spPr>
            <a:xfrm>
              <a:off x="2722660" y="186177"/>
              <a:ext cx="1474402" cy="621600"/>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fr-FR" sz="1400"/>
                <a:t>Signature Solutions</a:t>
              </a:r>
            </a:p>
          </xdr:txBody>
        </xdr:sp>
        <xdr:sp macro="" textlink="">
          <xdr:nvSpPr>
            <xdr:cNvPr id="57" name="Rounded Rectangle 56">
              <a:hlinkClick xmlns:r="http://schemas.openxmlformats.org/officeDocument/2006/relationships" r:id="rId10"/>
            </xdr:cNvPr>
            <xdr:cNvSpPr/>
          </xdr:nvSpPr>
          <xdr:spPr>
            <a:xfrm>
              <a:off x="7836732" y="205906"/>
              <a:ext cx="1474403" cy="621600"/>
            </a:xfrm>
            <a:prstGeom prst="roundRect">
              <a:avLst/>
            </a:prstGeom>
          </xdr:spPr>
          <xdr:style>
            <a:lnRef idx="0">
              <a:schemeClr val="accent2"/>
            </a:lnRef>
            <a:fillRef idx="1001">
              <a:schemeClr val="dk2"/>
            </a:fillRef>
            <a:effectRef idx="3">
              <a:schemeClr val="accent2"/>
            </a:effectRef>
            <a:fontRef idx="minor">
              <a:schemeClr val="lt1"/>
            </a:fontRef>
          </xdr:style>
          <xdr:txBody>
            <a:bodyPr vertOverflow="clip" horzOverflow="clip" rtlCol="0" anchor="ctr"/>
            <a:lstStyle/>
            <a:p>
              <a:pPr algn="ctr"/>
              <a:r>
                <a:rPr lang="fr-FR" sz="1400"/>
                <a:t>Monitoring Plan</a:t>
              </a:r>
            </a:p>
          </xdr:txBody>
        </xdr:sp>
        <xdr:sp macro="" textlink="">
          <xdr:nvSpPr>
            <xdr:cNvPr id="58" name="Rounded Rectangle 57">
              <a:hlinkClick xmlns:r="http://schemas.openxmlformats.org/officeDocument/2006/relationships" r:id="rId11"/>
            </xdr:cNvPr>
            <xdr:cNvSpPr/>
          </xdr:nvSpPr>
          <xdr:spPr>
            <a:xfrm>
              <a:off x="886857" y="188368"/>
              <a:ext cx="1568184" cy="621526"/>
            </a:xfrm>
            <a:prstGeom prst="roundRect">
              <a:avLst/>
            </a:prstGeom>
            <a:solidFill>
              <a:srgbClr val="FFF8E5"/>
            </a:solidFill>
            <a:ln/>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r>
                <a:rPr lang="fr-FR" sz="1800" b="1">
                  <a:solidFill>
                    <a:schemeClr val="tx1"/>
                  </a:solidFill>
                </a:rPr>
                <a:t>          HOME</a:t>
              </a:r>
            </a:p>
          </xdr:txBody>
        </xdr:sp>
        <xdr:sp macro="" textlink="'CO CPD'!$K$9">
          <xdr:nvSpPr>
            <xdr:cNvPr id="59" name="Rounded Rectangle 58">
              <a:hlinkClick xmlns:r="http://schemas.openxmlformats.org/officeDocument/2006/relationships" r:id="rId12"/>
            </xdr:cNvPr>
            <xdr:cNvSpPr/>
          </xdr:nvSpPr>
          <xdr:spPr>
            <a:xfrm>
              <a:off x="6061363" y="192943"/>
              <a:ext cx="1608499" cy="621600"/>
            </a:xfrm>
            <a:prstGeom prst="roundRect">
              <a:avLst/>
            </a:prstGeom>
            <a:solidFill>
              <a:schemeClr val="accent1">
                <a:lumMod val="60000"/>
                <a:lumOff val="40000"/>
              </a:schemeClr>
            </a:solidFill>
          </xdr:spPr>
          <xdr:style>
            <a:lnRef idx="0">
              <a:schemeClr val="accent2"/>
            </a:lnRef>
            <a:fillRef idx="1001">
              <a:schemeClr val="dk2"/>
            </a:fillRef>
            <a:effectRef idx="3">
              <a:schemeClr val="accent2"/>
            </a:effectRef>
            <a:fontRef idx="minor">
              <a:schemeClr val="lt1"/>
            </a:fontRef>
          </xdr:style>
          <xdr:txBody>
            <a:bodyPr vertOverflow="clip" horzOverflow="clip" lIns="548640" rIns="91440" rtlCol="0" anchor="ctr"/>
            <a:lstStyle/>
            <a:p>
              <a:pPr algn="ctr"/>
              <a:fld id="{DD2FAAD4-D0B8-4A71-BBBA-E60F78A1D42F}" type="TxLink">
                <a:rPr lang="en-US" sz="1400" b="0" i="0" u="none" strike="noStrike">
                  <a:solidFill>
                    <a:srgbClr val="FFFFFF"/>
                  </a:solidFill>
                  <a:latin typeface="Calibri"/>
                </a:rPr>
                <a:pPr algn="ctr"/>
                <a:t>CPD Cape Verde</a:t>
              </a:fld>
              <a:endParaRPr lang="fr-FR" sz="1400"/>
            </a:p>
          </xdr:txBody>
        </xdr:sp>
        <xdr:pic>
          <xdr:nvPicPr>
            <xdr:cNvPr id="60" name="Picture 59">
              <a:hlinkClick xmlns:r="http://schemas.openxmlformats.org/officeDocument/2006/relationships" r:id="rId12"/>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6189910" y="279011"/>
              <a:ext cx="271232" cy="449825"/>
            </a:xfrm>
            <a:prstGeom prst="rect">
              <a:avLst/>
            </a:prstGeom>
            <a:ln>
              <a:noFill/>
            </a:ln>
          </xdr:spPr>
        </xdr:pic>
        <xdr:sp macro="" textlink="">
          <xdr:nvSpPr>
            <xdr:cNvPr id="61" name="Rounded Rectangle 60">
              <a:hlinkClick xmlns:r="http://schemas.openxmlformats.org/officeDocument/2006/relationships" r:id="rId14"/>
            </xdr:cNvPr>
            <xdr:cNvSpPr/>
          </xdr:nvSpPr>
          <xdr:spPr>
            <a:xfrm>
              <a:off x="9595607" y="191619"/>
              <a:ext cx="1469313" cy="621600"/>
            </a:xfrm>
            <a:prstGeom prst="roundRect">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r>
                <a:rPr lang="fr-FR" sz="1400"/>
                <a:t>Evaluation Plan</a:t>
              </a:r>
            </a:p>
          </xdr:txBody>
        </xdr:sp>
        <xdr:sp macro="" textlink="">
          <xdr:nvSpPr>
            <xdr:cNvPr id="62" name="Rounded Rectangle 61">
              <a:hlinkClick xmlns:r="http://schemas.openxmlformats.org/officeDocument/2006/relationships" r:id="rId15"/>
            </xdr:cNvPr>
            <xdr:cNvSpPr/>
          </xdr:nvSpPr>
          <xdr:spPr>
            <a:xfrm>
              <a:off x="11361649" y="199292"/>
              <a:ext cx="1469314" cy="621600"/>
            </a:xfrm>
            <a:prstGeom prst="roundRect">
              <a:avLst/>
            </a:prstGeom>
            <a:solidFill>
              <a:srgbClr val="C00000"/>
            </a:solidFill>
          </xdr:spPr>
          <xdr:style>
            <a:lnRef idx="0">
              <a:schemeClr val="accent4"/>
            </a:lnRef>
            <a:fillRef idx="3">
              <a:schemeClr val="accent4"/>
            </a:fillRef>
            <a:effectRef idx="3">
              <a:schemeClr val="accent4"/>
            </a:effectRef>
            <a:fontRef idx="minor">
              <a:schemeClr val="lt1"/>
            </a:fontRef>
          </xdr:style>
          <xdr:txBody>
            <a:bodyPr vertOverflow="clip" horzOverflow="clip" lIns="0" rIns="0" rtlCol="0" anchor="ctr"/>
            <a:lstStyle/>
            <a:p>
              <a:pPr marL="0" indent="0" algn="ctr"/>
              <a:r>
                <a:rPr lang="fr-FR" sz="1400">
                  <a:solidFill>
                    <a:schemeClr val="lt1"/>
                  </a:solidFill>
                  <a:latin typeface="+mn-lt"/>
                  <a:ea typeface="+mn-ea"/>
                  <a:cs typeface="+mn-cs"/>
                </a:rPr>
                <a:t>Management Calendar</a:t>
              </a:r>
            </a:p>
          </xdr:txBody>
        </xdr:sp>
        <xdr:sp macro="" textlink="">
          <xdr:nvSpPr>
            <xdr:cNvPr id="63" name="Rounded Rectangle 62">
              <a:hlinkClick xmlns:r="http://schemas.openxmlformats.org/officeDocument/2006/relationships" r:id="rId16"/>
            </xdr:cNvPr>
            <xdr:cNvSpPr/>
          </xdr:nvSpPr>
          <xdr:spPr>
            <a:xfrm>
              <a:off x="13055175" y="195323"/>
              <a:ext cx="1469314" cy="621600"/>
            </a:xfrm>
            <a:prstGeom prst="roundRect">
              <a:avLst/>
            </a:prstGeom>
            <a:solidFill>
              <a:srgbClr val="A886D6"/>
            </a:solidFill>
          </xdr:spPr>
          <xdr:style>
            <a:lnRef idx="0">
              <a:schemeClr val="accent4"/>
            </a:lnRef>
            <a:fillRef idx="3">
              <a:schemeClr val="accent4"/>
            </a:fillRef>
            <a:effectRef idx="3">
              <a:schemeClr val="accent4"/>
            </a:effectRef>
            <a:fontRef idx="minor">
              <a:schemeClr val="lt1"/>
            </a:fontRef>
          </xdr:style>
          <xdr:txBody>
            <a:bodyPr vertOverflow="clip" horzOverflow="clip" lIns="0" rIns="0" rtlCol="0" anchor="ctr"/>
            <a:lstStyle/>
            <a:p>
              <a:pPr marL="0" indent="0" algn="ctr"/>
              <a:r>
                <a:rPr lang="fr-FR" sz="1400">
                  <a:solidFill>
                    <a:schemeClr val="lt1"/>
                  </a:solidFill>
                  <a:latin typeface="+mn-lt"/>
                  <a:ea typeface="+mn-ea"/>
                  <a:cs typeface="+mn-cs"/>
                </a:rPr>
                <a:t>Statistics</a:t>
              </a:r>
            </a:p>
          </xdr:txBody>
        </xdr:sp>
        <xdr:sp macro="" textlink="">
          <xdr:nvSpPr>
            <xdr:cNvPr id="64" name="Rounded Rectangle 63">
              <a:hlinkClick xmlns:r="http://schemas.openxmlformats.org/officeDocument/2006/relationships" r:id="rId17"/>
            </xdr:cNvPr>
            <xdr:cNvSpPr/>
          </xdr:nvSpPr>
          <xdr:spPr>
            <a:xfrm>
              <a:off x="4398685" y="178314"/>
              <a:ext cx="1474403" cy="621600"/>
            </a:xfrm>
            <a:prstGeom prst="roundRect">
              <a:avLst/>
            </a:prstGeom>
            <a:solidFill>
              <a:schemeClr val="accent1">
                <a:lumMod val="75000"/>
              </a:schemeClr>
            </a:solidFill>
          </xdr:spPr>
          <xdr:style>
            <a:lnRef idx="0">
              <a:schemeClr val="accent2"/>
            </a:lnRef>
            <a:fillRef idx="1001">
              <a:schemeClr val="dk2"/>
            </a:fillRef>
            <a:effectRef idx="3">
              <a:schemeClr val="accent2"/>
            </a:effectRef>
            <a:fontRef idx="minor">
              <a:schemeClr val="lt1"/>
            </a:fontRef>
          </xdr:style>
          <xdr:txBody>
            <a:bodyPr vertOverflow="clip" horzOverflow="clip" rtlCol="0" anchor="ctr"/>
            <a:lstStyle/>
            <a:p>
              <a:pPr algn="ctr"/>
              <a:r>
                <a:rPr lang="fr-FR" sz="1400"/>
                <a:t>CO Programme Architecture</a:t>
              </a:r>
            </a:p>
          </xdr:txBody>
        </xdr:sp>
      </xdr:grpSp>
      <xdr:pic>
        <xdr:nvPicPr>
          <xdr:cNvPr id="53" name="Picture 52"/>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990110" y="816944"/>
            <a:ext cx="546283" cy="554592"/>
          </a:xfrm>
          <a:prstGeom prst="rect">
            <a:avLst/>
          </a:prstGeom>
        </xdr:spPr>
      </xdr:pic>
    </xdr:grpSp>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1247775</xdr:colOff>
      <xdr:row>5</xdr:row>
      <xdr:rowOff>83344</xdr:rowOff>
    </xdr:from>
    <xdr:to>
      <xdr:col>1</xdr:col>
      <xdr:colOff>1545980</xdr:colOff>
      <xdr:row>11</xdr:row>
      <xdr:rowOff>64293</xdr:rowOff>
    </xdr:to>
    <xdr:pic>
      <xdr:nvPicPr>
        <xdr:cNvPr id="13" name="Picture 12"/>
        <xdr:cNvPicPr>
          <a:picLocks noChangeAspect="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1247775" y="1035844"/>
          <a:ext cx="1548361" cy="1552574"/>
        </a:xfrm>
        <a:prstGeom prst="rect">
          <a:avLst/>
        </a:prstGeom>
      </xdr:spPr>
    </xdr:pic>
    <xdr:clientData/>
  </xdr:twoCellAnchor>
  <xdr:twoCellAnchor>
    <xdr:from>
      <xdr:col>9</xdr:col>
      <xdr:colOff>702467</xdr:colOff>
      <xdr:row>5</xdr:row>
      <xdr:rowOff>166689</xdr:rowOff>
    </xdr:from>
    <xdr:to>
      <xdr:col>10</xdr:col>
      <xdr:colOff>1416844</xdr:colOff>
      <xdr:row>7</xdr:row>
      <xdr:rowOff>440532</xdr:rowOff>
    </xdr:to>
    <xdr:grpSp>
      <xdr:nvGrpSpPr>
        <xdr:cNvPr id="2" name="Group 1"/>
        <xdr:cNvGrpSpPr/>
      </xdr:nvGrpSpPr>
      <xdr:grpSpPr>
        <a:xfrm>
          <a:off x="15699050" y="1119189"/>
          <a:ext cx="2280711" cy="654843"/>
          <a:chOff x="13561218" y="1619251"/>
          <a:chExt cx="3411142" cy="654843"/>
        </a:xfrm>
      </xdr:grpSpPr>
      <xdr:pic>
        <xdr:nvPicPr>
          <xdr:cNvPr id="14" name="Picture 13"/>
          <xdr:cNvPicPr>
            <a:picLocks noChangeAspect="1"/>
          </xdr:cNvPicPr>
        </xdr:nvPicPr>
        <xdr:blipFill rotWithShape="1">
          <a:blip xmlns:r="http://schemas.openxmlformats.org/officeDocument/2006/relationships" r:embed="rId2" cstate="print">
            <a:clrChange>
              <a:clrFrom>
                <a:srgbClr val="01BAF3"/>
              </a:clrFrom>
              <a:clrTo>
                <a:srgbClr val="01BAF3">
                  <a:alpha val="0"/>
                </a:srgbClr>
              </a:clrTo>
            </a:clrChange>
            <a:extLst>
              <a:ext uri="{28A0092B-C50C-407E-A947-70E740481C1C}">
                <a14:useLocalDpi xmlns:a14="http://schemas.microsoft.com/office/drawing/2010/main" val="0"/>
              </a:ext>
            </a:extLst>
          </a:blip>
          <a:srcRect l="1058" t="13109" r="-1058" b="22097"/>
          <a:stretch/>
        </xdr:blipFill>
        <xdr:spPr>
          <a:xfrm>
            <a:off x="13561218" y="1619251"/>
            <a:ext cx="746741" cy="573156"/>
          </a:xfrm>
          <a:prstGeom prst="rect">
            <a:avLst/>
          </a:prstGeom>
        </xdr:spPr>
      </xdr:pic>
      <xdr:sp macro="" textlink="">
        <xdr:nvSpPr>
          <xdr:cNvPr id="15" name="TextBox 14">
            <a:hlinkClick xmlns:r="http://schemas.openxmlformats.org/officeDocument/2006/relationships" r:id="rId3"/>
          </xdr:cNvPr>
          <xdr:cNvSpPr txBox="1"/>
        </xdr:nvSpPr>
        <xdr:spPr>
          <a:xfrm>
            <a:off x="14352328" y="1733240"/>
            <a:ext cx="2620032" cy="5408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400" b="1">
                <a:solidFill>
                  <a:srgbClr val="00B0F0"/>
                </a:solidFill>
              </a:rPr>
              <a:t>Quality Assurance in the</a:t>
            </a:r>
            <a:r>
              <a:rPr lang="fr-FR" sz="1400" b="1" baseline="0">
                <a:solidFill>
                  <a:srgbClr val="00B0F0"/>
                </a:solidFill>
              </a:rPr>
              <a:t> POPP</a:t>
            </a:r>
            <a:endParaRPr lang="fr-FR" sz="1400" b="1">
              <a:solidFill>
                <a:srgbClr val="00B0F0"/>
              </a:solidFill>
            </a:endParaRPr>
          </a:p>
        </xdr:txBody>
      </xdr:sp>
    </xdr:grpSp>
    <xdr:clientData/>
  </xdr:twoCellAnchor>
  <xdr:twoCellAnchor>
    <xdr:from>
      <xdr:col>8</xdr:col>
      <xdr:colOff>578303</xdr:colOff>
      <xdr:row>8</xdr:row>
      <xdr:rowOff>90147</xdr:rowOff>
    </xdr:from>
    <xdr:to>
      <xdr:col>9</xdr:col>
      <xdr:colOff>1513795</xdr:colOff>
      <xdr:row>11</xdr:row>
      <xdr:rowOff>18710</xdr:rowOff>
    </xdr:to>
    <xdr:sp macro="" textlink="">
      <xdr:nvSpPr>
        <xdr:cNvPr id="3" name="Rounded Rectangle 2">
          <a:hlinkClick xmlns:r="http://schemas.openxmlformats.org/officeDocument/2006/relationships" r:id="rId4"/>
        </xdr:cNvPr>
        <xdr:cNvSpPr/>
      </xdr:nvSpPr>
      <xdr:spPr>
        <a:xfrm>
          <a:off x="14253482" y="1886290"/>
          <a:ext cx="2255384" cy="649741"/>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fr-FR" sz="1400" b="1"/>
            <a:t>Corporate Planning System Projects Page</a:t>
          </a:r>
        </a:p>
      </xdr:txBody>
    </xdr:sp>
    <xdr:clientData/>
  </xdr:twoCellAnchor>
  <xdr:twoCellAnchor>
    <xdr:from>
      <xdr:col>9</xdr:col>
      <xdr:colOff>1406606</xdr:colOff>
      <xdr:row>0</xdr:row>
      <xdr:rowOff>176954</xdr:rowOff>
    </xdr:from>
    <xdr:to>
      <xdr:col>10</xdr:col>
      <xdr:colOff>438270</xdr:colOff>
      <xdr:row>4</xdr:row>
      <xdr:rowOff>54488</xdr:rowOff>
    </xdr:to>
    <xdr:pic>
      <xdr:nvPicPr>
        <xdr:cNvPr id="35" name="Picture 34">
          <a:hlinkClick xmlns:r="http://schemas.openxmlformats.org/officeDocument/2006/relationships" r:id="rId5"/>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6401677" y="176954"/>
          <a:ext cx="596486" cy="639534"/>
        </a:xfrm>
        <a:prstGeom prst="rect">
          <a:avLst/>
        </a:prstGeom>
      </xdr:spPr>
    </xdr:pic>
    <xdr:clientData/>
  </xdr:twoCellAnchor>
  <xdr:twoCellAnchor>
    <xdr:from>
      <xdr:col>10</xdr:col>
      <xdr:colOff>95250</xdr:colOff>
      <xdr:row>8</xdr:row>
      <xdr:rowOff>81643</xdr:rowOff>
    </xdr:from>
    <xdr:to>
      <xdr:col>11</xdr:col>
      <xdr:colOff>27214</xdr:colOff>
      <xdr:row>11</xdr:row>
      <xdr:rowOff>10206</xdr:rowOff>
    </xdr:to>
    <xdr:sp macro="" textlink="">
      <xdr:nvSpPr>
        <xdr:cNvPr id="52" name="Rounded Rectangle 51">
          <a:hlinkClick xmlns:r="http://schemas.openxmlformats.org/officeDocument/2006/relationships" r:id="rId7"/>
        </xdr:cNvPr>
        <xdr:cNvSpPr/>
      </xdr:nvSpPr>
      <xdr:spPr>
        <a:xfrm>
          <a:off x="16655143" y="1877786"/>
          <a:ext cx="1374321" cy="649741"/>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fr-FR" sz="1400" b="1"/>
            <a:t>PQA  </a:t>
          </a:r>
        </a:p>
        <a:p>
          <a:pPr algn="ctr"/>
          <a:r>
            <a:rPr lang="fr-FR" sz="1400" b="1"/>
            <a:t>in Power BI</a:t>
          </a:r>
        </a:p>
      </xdr:txBody>
    </xdr:sp>
    <xdr:clientData/>
  </xdr:twoCellAnchor>
  <xdr:twoCellAnchor>
    <xdr:from>
      <xdr:col>0</xdr:col>
      <xdr:colOff>81642</xdr:colOff>
      <xdr:row>0</xdr:row>
      <xdr:rowOff>108857</xdr:rowOff>
    </xdr:from>
    <xdr:to>
      <xdr:col>9</xdr:col>
      <xdr:colOff>1187934</xdr:colOff>
      <xdr:row>7</xdr:row>
      <xdr:rowOff>163346</xdr:rowOff>
    </xdr:to>
    <xdr:grpSp>
      <xdr:nvGrpSpPr>
        <xdr:cNvPr id="58" name="Group 57"/>
        <xdr:cNvGrpSpPr/>
      </xdr:nvGrpSpPr>
      <xdr:grpSpPr>
        <a:xfrm>
          <a:off x="81642" y="108857"/>
          <a:ext cx="16102875" cy="1387989"/>
          <a:chOff x="104775" y="771525"/>
          <a:chExt cx="16101363" cy="1387989"/>
        </a:xfrm>
      </xdr:grpSpPr>
      <xdr:grpSp>
        <xdr:nvGrpSpPr>
          <xdr:cNvPr id="59" name="Group 58"/>
          <xdr:cNvGrpSpPr/>
        </xdr:nvGrpSpPr>
        <xdr:grpSpPr>
          <a:xfrm>
            <a:off x="104775" y="771525"/>
            <a:ext cx="16101363" cy="1387989"/>
            <a:chOff x="104775" y="123825"/>
            <a:chExt cx="16101363" cy="1387989"/>
          </a:xfrm>
        </xdr:grpSpPr>
        <xdr:sp macro="" textlink="">
          <xdr:nvSpPr>
            <xdr:cNvPr id="61" name="Rounded Rectangle 60">
              <a:hlinkClick xmlns:r="http://schemas.openxmlformats.org/officeDocument/2006/relationships" r:id="rId8"/>
            </xdr:cNvPr>
            <xdr:cNvSpPr/>
          </xdr:nvSpPr>
          <xdr:spPr>
            <a:xfrm>
              <a:off x="14731737" y="187384"/>
              <a:ext cx="1474401" cy="621600"/>
            </a:xfrm>
            <a:prstGeom prst="roundRect">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r>
                <a:rPr lang="fr-FR" sz="1400"/>
                <a:t>Resources</a:t>
              </a:r>
            </a:p>
          </xdr:txBody>
        </xdr:sp>
        <xdr:pic>
          <xdr:nvPicPr>
            <xdr:cNvPr id="62" name="Picture 61">
              <a:hlinkClick xmlns:r="http://schemas.openxmlformats.org/officeDocument/2006/relationships" r:id="rId9"/>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04775" y="123825"/>
              <a:ext cx="675134" cy="1387989"/>
            </a:xfrm>
            <a:prstGeom prst="rect">
              <a:avLst/>
            </a:prstGeom>
          </xdr:spPr>
        </xdr:pic>
        <xdr:sp macro="" textlink="">
          <xdr:nvSpPr>
            <xdr:cNvPr id="63" name="Rounded Rectangle 62">
              <a:hlinkClick xmlns:r="http://schemas.openxmlformats.org/officeDocument/2006/relationships" r:id="rId11"/>
            </xdr:cNvPr>
            <xdr:cNvSpPr/>
          </xdr:nvSpPr>
          <xdr:spPr>
            <a:xfrm>
              <a:off x="2722660" y="186177"/>
              <a:ext cx="1474402" cy="621600"/>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fr-FR" sz="1400"/>
                <a:t>Signature Solutions</a:t>
              </a:r>
            </a:p>
          </xdr:txBody>
        </xdr:sp>
        <xdr:sp macro="" textlink="">
          <xdr:nvSpPr>
            <xdr:cNvPr id="64" name="Rounded Rectangle 63">
              <a:hlinkClick xmlns:r="http://schemas.openxmlformats.org/officeDocument/2006/relationships" r:id="rId12"/>
            </xdr:cNvPr>
            <xdr:cNvSpPr/>
          </xdr:nvSpPr>
          <xdr:spPr>
            <a:xfrm>
              <a:off x="7836732" y="205906"/>
              <a:ext cx="1474403" cy="621600"/>
            </a:xfrm>
            <a:prstGeom prst="roundRect">
              <a:avLst/>
            </a:prstGeom>
          </xdr:spPr>
          <xdr:style>
            <a:lnRef idx="0">
              <a:schemeClr val="accent2"/>
            </a:lnRef>
            <a:fillRef idx="1001">
              <a:schemeClr val="dk2"/>
            </a:fillRef>
            <a:effectRef idx="3">
              <a:schemeClr val="accent2"/>
            </a:effectRef>
            <a:fontRef idx="minor">
              <a:schemeClr val="lt1"/>
            </a:fontRef>
          </xdr:style>
          <xdr:txBody>
            <a:bodyPr vertOverflow="clip" horzOverflow="clip" rtlCol="0" anchor="ctr"/>
            <a:lstStyle/>
            <a:p>
              <a:pPr algn="ctr"/>
              <a:r>
                <a:rPr lang="fr-FR" sz="1400"/>
                <a:t>Monitoring Plan</a:t>
              </a:r>
            </a:p>
          </xdr:txBody>
        </xdr:sp>
        <xdr:sp macro="" textlink="">
          <xdr:nvSpPr>
            <xdr:cNvPr id="65" name="Rounded Rectangle 64">
              <a:hlinkClick xmlns:r="http://schemas.openxmlformats.org/officeDocument/2006/relationships" r:id="rId13"/>
            </xdr:cNvPr>
            <xdr:cNvSpPr/>
          </xdr:nvSpPr>
          <xdr:spPr>
            <a:xfrm>
              <a:off x="886857" y="188368"/>
              <a:ext cx="1568184" cy="621526"/>
            </a:xfrm>
            <a:prstGeom prst="roundRect">
              <a:avLst/>
            </a:prstGeom>
            <a:solidFill>
              <a:srgbClr val="FFF8E5"/>
            </a:solidFill>
            <a:ln/>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r>
                <a:rPr lang="fr-FR" sz="1800" b="1">
                  <a:solidFill>
                    <a:schemeClr val="tx1"/>
                  </a:solidFill>
                </a:rPr>
                <a:t>          HOME</a:t>
              </a:r>
            </a:p>
          </xdr:txBody>
        </xdr:sp>
        <xdr:sp macro="" textlink="'CO CPD'!$K$9">
          <xdr:nvSpPr>
            <xdr:cNvPr id="66" name="Rounded Rectangle 65">
              <a:hlinkClick xmlns:r="http://schemas.openxmlformats.org/officeDocument/2006/relationships" r:id="rId14"/>
            </xdr:cNvPr>
            <xdr:cNvSpPr/>
          </xdr:nvSpPr>
          <xdr:spPr>
            <a:xfrm>
              <a:off x="6061363" y="192943"/>
              <a:ext cx="1608499" cy="621600"/>
            </a:xfrm>
            <a:prstGeom prst="roundRect">
              <a:avLst/>
            </a:prstGeom>
            <a:solidFill>
              <a:schemeClr val="accent1">
                <a:lumMod val="60000"/>
                <a:lumOff val="40000"/>
              </a:schemeClr>
            </a:solidFill>
          </xdr:spPr>
          <xdr:style>
            <a:lnRef idx="0">
              <a:schemeClr val="accent2"/>
            </a:lnRef>
            <a:fillRef idx="1001">
              <a:schemeClr val="dk2"/>
            </a:fillRef>
            <a:effectRef idx="3">
              <a:schemeClr val="accent2"/>
            </a:effectRef>
            <a:fontRef idx="minor">
              <a:schemeClr val="lt1"/>
            </a:fontRef>
          </xdr:style>
          <xdr:txBody>
            <a:bodyPr vertOverflow="clip" horzOverflow="clip" lIns="548640" rIns="91440" rtlCol="0" anchor="ctr"/>
            <a:lstStyle/>
            <a:p>
              <a:pPr algn="ctr"/>
              <a:fld id="{DD2FAAD4-D0B8-4A71-BBBA-E60F78A1D42F}" type="TxLink">
                <a:rPr lang="en-US" sz="1400" b="0" i="0" u="none" strike="noStrike">
                  <a:solidFill>
                    <a:srgbClr val="FFFFFF"/>
                  </a:solidFill>
                  <a:latin typeface="Calibri"/>
                </a:rPr>
                <a:pPr algn="ctr"/>
                <a:t>CPD Cape Verde</a:t>
              </a:fld>
              <a:endParaRPr lang="fr-FR" sz="1400"/>
            </a:p>
          </xdr:txBody>
        </xdr:sp>
        <xdr:pic>
          <xdr:nvPicPr>
            <xdr:cNvPr id="67" name="Picture 66">
              <a:hlinkClick xmlns:r="http://schemas.openxmlformats.org/officeDocument/2006/relationships" r:id="rId14"/>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6189910" y="279011"/>
              <a:ext cx="271232" cy="449825"/>
            </a:xfrm>
            <a:prstGeom prst="rect">
              <a:avLst/>
            </a:prstGeom>
            <a:ln>
              <a:noFill/>
            </a:ln>
          </xdr:spPr>
        </xdr:pic>
        <xdr:sp macro="" textlink="">
          <xdr:nvSpPr>
            <xdr:cNvPr id="68" name="Rounded Rectangle 67">
              <a:hlinkClick xmlns:r="http://schemas.openxmlformats.org/officeDocument/2006/relationships" r:id="rId16"/>
            </xdr:cNvPr>
            <xdr:cNvSpPr/>
          </xdr:nvSpPr>
          <xdr:spPr>
            <a:xfrm>
              <a:off x="9595607" y="191619"/>
              <a:ext cx="1469313" cy="621600"/>
            </a:xfrm>
            <a:prstGeom prst="roundRect">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r>
                <a:rPr lang="fr-FR" sz="1400"/>
                <a:t>Evaluation Plan</a:t>
              </a:r>
            </a:p>
          </xdr:txBody>
        </xdr:sp>
        <xdr:sp macro="" textlink="">
          <xdr:nvSpPr>
            <xdr:cNvPr id="69" name="Rounded Rectangle 68">
              <a:hlinkClick xmlns:r="http://schemas.openxmlformats.org/officeDocument/2006/relationships" r:id="rId17"/>
            </xdr:cNvPr>
            <xdr:cNvSpPr/>
          </xdr:nvSpPr>
          <xdr:spPr>
            <a:xfrm>
              <a:off x="11361649" y="199292"/>
              <a:ext cx="1469314" cy="621600"/>
            </a:xfrm>
            <a:prstGeom prst="roundRect">
              <a:avLst/>
            </a:prstGeom>
            <a:solidFill>
              <a:srgbClr val="C00000"/>
            </a:solidFill>
          </xdr:spPr>
          <xdr:style>
            <a:lnRef idx="0">
              <a:schemeClr val="accent4"/>
            </a:lnRef>
            <a:fillRef idx="3">
              <a:schemeClr val="accent4"/>
            </a:fillRef>
            <a:effectRef idx="3">
              <a:schemeClr val="accent4"/>
            </a:effectRef>
            <a:fontRef idx="minor">
              <a:schemeClr val="lt1"/>
            </a:fontRef>
          </xdr:style>
          <xdr:txBody>
            <a:bodyPr vertOverflow="clip" horzOverflow="clip" lIns="0" rIns="0" rtlCol="0" anchor="ctr"/>
            <a:lstStyle/>
            <a:p>
              <a:pPr marL="0" indent="0" algn="ctr"/>
              <a:r>
                <a:rPr lang="fr-FR" sz="1400">
                  <a:solidFill>
                    <a:schemeClr val="lt1"/>
                  </a:solidFill>
                  <a:latin typeface="+mn-lt"/>
                  <a:ea typeface="+mn-ea"/>
                  <a:cs typeface="+mn-cs"/>
                </a:rPr>
                <a:t>Management Calendar</a:t>
              </a:r>
            </a:p>
          </xdr:txBody>
        </xdr:sp>
        <xdr:sp macro="" textlink="">
          <xdr:nvSpPr>
            <xdr:cNvPr id="70" name="Rounded Rectangle 69">
              <a:hlinkClick xmlns:r="http://schemas.openxmlformats.org/officeDocument/2006/relationships" r:id="rId18"/>
            </xdr:cNvPr>
            <xdr:cNvSpPr/>
          </xdr:nvSpPr>
          <xdr:spPr>
            <a:xfrm>
              <a:off x="13055175" y="195323"/>
              <a:ext cx="1469314" cy="621600"/>
            </a:xfrm>
            <a:prstGeom prst="roundRect">
              <a:avLst/>
            </a:prstGeom>
            <a:solidFill>
              <a:srgbClr val="A886D6"/>
            </a:solidFill>
          </xdr:spPr>
          <xdr:style>
            <a:lnRef idx="0">
              <a:schemeClr val="accent4"/>
            </a:lnRef>
            <a:fillRef idx="3">
              <a:schemeClr val="accent4"/>
            </a:fillRef>
            <a:effectRef idx="3">
              <a:schemeClr val="accent4"/>
            </a:effectRef>
            <a:fontRef idx="minor">
              <a:schemeClr val="lt1"/>
            </a:fontRef>
          </xdr:style>
          <xdr:txBody>
            <a:bodyPr vertOverflow="clip" horzOverflow="clip" lIns="0" rIns="0" rtlCol="0" anchor="ctr"/>
            <a:lstStyle/>
            <a:p>
              <a:pPr marL="0" indent="0" algn="ctr"/>
              <a:r>
                <a:rPr lang="fr-FR" sz="1400">
                  <a:solidFill>
                    <a:schemeClr val="lt1"/>
                  </a:solidFill>
                  <a:latin typeface="+mn-lt"/>
                  <a:ea typeface="+mn-ea"/>
                  <a:cs typeface="+mn-cs"/>
                </a:rPr>
                <a:t>Statistics</a:t>
              </a:r>
            </a:p>
          </xdr:txBody>
        </xdr:sp>
        <xdr:sp macro="" textlink="">
          <xdr:nvSpPr>
            <xdr:cNvPr id="71" name="Rounded Rectangle 70">
              <a:hlinkClick xmlns:r="http://schemas.openxmlformats.org/officeDocument/2006/relationships" r:id="rId19"/>
            </xdr:cNvPr>
            <xdr:cNvSpPr/>
          </xdr:nvSpPr>
          <xdr:spPr>
            <a:xfrm>
              <a:off x="4398685" y="178314"/>
              <a:ext cx="1474403" cy="621600"/>
            </a:xfrm>
            <a:prstGeom prst="roundRect">
              <a:avLst/>
            </a:prstGeom>
            <a:solidFill>
              <a:schemeClr val="accent1">
                <a:lumMod val="75000"/>
              </a:schemeClr>
            </a:solidFill>
          </xdr:spPr>
          <xdr:style>
            <a:lnRef idx="0">
              <a:schemeClr val="accent2"/>
            </a:lnRef>
            <a:fillRef idx="1001">
              <a:schemeClr val="dk2"/>
            </a:fillRef>
            <a:effectRef idx="3">
              <a:schemeClr val="accent2"/>
            </a:effectRef>
            <a:fontRef idx="minor">
              <a:schemeClr val="lt1"/>
            </a:fontRef>
          </xdr:style>
          <xdr:txBody>
            <a:bodyPr vertOverflow="clip" horzOverflow="clip" rtlCol="0" anchor="ctr"/>
            <a:lstStyle/>
            <a:p>
              <a:pPr algn="ctr"/>
              <a:r>
                <a:rPr lang="fr-FR" sz="1400"/>
                <a:t>CO Programme Architecture</a:t>
              </a:r>
            </a:p>
          </xdr:txBody>
        </xdr:sp>
      </xdr:grpSp>
      <xdr:pic>
        <xdr:nvPicPr>
          <xdr:cNvPr id="60" name="Picture 59"/>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990110" y="816944"/>
            <a:ext cx="546283" cy="554592"/>
          </a:xfrm>
          <a:prstGeom prst="rect">
            <a:avLst/>
          </a:prstGeom>
        </xdr:spPr>
      </xdr:pic>
    </xdr:grpSp>
    <xdr:clientData/>
  </xdr:twoCellAnchor>
</xdr:wsDr>
</file>

<file path=xl/drawings/drawing2.xml><?xml version="1.0" encoding="utf-8"?>
<xdr:wsDr xmlns:xdr="http://schemas.openxmlformats.org/drawingml/2006/spreadsheetDrawing" xmlns:a="http://schemas.openxmlformats.org/drawingml/2006/main">
  <xdr:twoCellAnchor>
    <xdr:from>
      <xdr:col>6</xdr:col>
      <xdr:colOff>997743</xdr:colOff>
      <xdr:row>8</xdr:row>
      <xdr:rowOff>76199</xdr:rowOff>
    </xdr:from>
    <xdr:to>
      <xdr:col>6</xdr:col>
      <xdr:colOff>4448174</xdr:colOff>
      <xdr:row>8</xdr:row>
      <xdr:rowOff>964405</xdr:rowOff>
    </xdr:to>
    <xdr:grpSp>
      <xdr:nvGrpSpPr>
        <xdr:cNvPr id="21" name="Group 20"/>
        <xdr:cNvGrpSpPr/>
      </xdr:nvGrpSpPr>
      <xdr:grpSpPr>
        <a:xfrm>
          <a:off x="8665368" y="1624012"/>
          <a:ext cx="3450431" cy="888206"/>
          <a:chOff x="7229475" y="1114425"/>
          <a:chExt cx="3448050" cy="781050"/>
        </a:xfrm>
      </xdr:grpSpPr>
      <xdr:sp macro="" textlink="">
        <xdr:nvSpPr>
          <xdr:cNvPr id="19" name="Rounded Rectangle 18">
            <a:hlinkClick xmlns:r="http://schemas.openxmlformats.org/officeDocument/2006/relationships" r:id="rId1"/>
          </xdr:cNvPr>
          <xdr:cNvSpPr/>
        </xdr:nvSpPr>
        <xdr:spPr>
          <a:xfrm>
            <a:off x="8210550" y="1114425"/>
            <a:ext cx="2466975" cy="781050"/>
          </a:xfrm>
          <a:prstGeom prst="round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ctr"/>
          <a:lstStyle/>
          <a:p>
            <a:pPr algn="ctr"/>
            <a:r>
              <a:rPr lang="fr-FR" sz="2400"/>
              <a:t>Go to Step 2</a:t>
            </a:r>
          </a:p>
          <a:p>
            <a:pPr algn="l"/>
            <a:endParaRPr lang="fr-FR" sz="2400"/>
          </a:p>
        </xdr:txBody>
      </xdr:sp>
      <xdr:sp macro="" textlink="">
        <xdr:nvSpPr>
          <xdr:cNvPr id="20" name="Right Arrow 19"/>
          <xdr:cNvSpPr/>
        </xdr:nvSpPr>
        <xdr:spPr>
          <a:xfrm>
            <a:off x="7229475" y="1314450"/>
            <a:ext cx="771525" cy="438150"/>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fr-FR" sz="1100"/>
          </a:p>
        </xdr:txBody>
      </xdr:sp>
    </xdr:grpSp>
    <xdr:clientData/>
  </xdr:twoCellAnchor>
  <xdr:twoCellAnchor>
    <xdr:from>
      <xdr:col>14</xdr:col>
      <xdr:colOff>342753</xdr:colOff>
      <xdr:row>0</xdr:row>
      <xdr:rowOff>181716</xdr:rowOff>
    </xdr:from>
    <xdr:to>
      <xdr:col>15</xdr:col>
      <xdr:colOff>326690</xdr:colOff>
      <xdr:row>4</xdr:row>
      <xdr:rowOff>59250</xdr:rowOff>
    </xdr:to>
    <xdr:pic>
      <xdr:nvPicPr>
        <xdr:cNvPr id="24" name="Picture 23">
          <a:hlinkClick xmlns:r="http://schemas.openxmlformats.org/officeDocument/2006/relationships" r:id="rId2"/>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6440003" y="181716"/>
          <a:ext cx="591156" cy="639534"/>
        </a:xfrm>
        <a:prstGeom prst="rect">
          <a:avLst/>
        </a:prstGeom>
      </xdr:spPr>
    </xdr:pic>
    <xdr:clientData/>
  </xdr:twoCellAnchor>
  <xdr:twoCellAnchor>
    <xdr:from>
      <xdr:col>0</xdr:col>
      <xdr:colOff>83344</xdr:colOff>
      <xdr:row>0</xdr:row>
      <xdr:rowOff>107157</xdr:rowOff>
    </xdr:from>
    <xdr:to>
      <xdr:col>14</xdr:col>
      <xdr:colOff>87457</xdr:colOff>
      <xdr:row>7</xdr:row>
      <xdr:rowOff>161646</xdr:rowOff>
    </xdr:to>
    <xdr:grpSp>
      <xdr:nvGrpSpPr>
        <xdr:cNvPr id="52" name="Group 51"/>
        <xdr:cNvGrpSpPr/>
      </xdr:nvGrpSpPr>
      <xdr:grpSpPr>
        <a:xfrm>
          <a:off x="83344" y="107157"/>
          <a:ext cx="16101363" cy="1387989"/>
          <a:chOff x="104775" y="771525"/>
          <a:chExt cx="16101363" cy="1387989"/>
        </a:xfrm>
      </xdr:grpSpPr>
      <xdr:grpSp>
        <xdr:nvGrpSpPr>
          <xdr:cNvPr id="53" name="Group 52"/>
          <xdr:cNvGrpSpPr/>
        </xdr:nvGrpSpPr>
        <xdr:grpSpPr>
          <a:xfrm>
            <a:off x="104775" y="771525"/>
            <a:ext cx="16101363" cy="1387989"/>
            <a:chOff x="104775" y="123825"/>
            <a:chExt cx="16101363" cy="1387989"/>
          </a:xfrm>
        </xdr:grpSpPr>
        <xdr:sp macro="" textlink="">
          <xdr:nvSpPr>
            <xdr:cNvPr id="55" name="Rounded Rectangle 54">
              <a:hlinkClick xmlns:r="http://schemas.openxmlformats.org/officeDocument/2006/relationships" r:id="rId4"/>
            </xdr:cNvPr>
            <xdr:cNvSpPr/>
          </xdr:nvSpPr>
          <xdr:spPr>
            <a:xfrm>
              <a:off x="14731737" y="187384"/>
              <a:ext cx="1474401" cy="621600"/>
            </a:xfrm>
            <a:prstGeom prst="roundRect">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r>
                <a:rPr lang="fr-FR" sz="1400"/>
                <a:t>Resources</a:t>
              </a:r>
            </a:p>
          </xdr:txBody>
        </xdr:sp>
        <xdr:pic>
          <xdr:nvPicPr>
            <xdr:cNvPr id="56" name="Picture 55">
              <a:hlinkClick xmlns:r="http://schemas.openxmlformats.org/officeDocument/2006/relationships" r:id="rId5"/>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04775" y="123825"/>
              <a:ext cx="675134" cy="1387989"/>
            </a:xfrm>
            <a:prstGeom prst="rect">
              <a:avLst/>
            </a:prstGeom>
          </xdr:spPr>
        </xdr:pic>
        <xdr:sp macro="" textlink="">
          <xdr:nvSpPr>
            <xdr:cNvPr id="57" name="Rounded Rectangle 56">
              <a:hlinkClick xmlns:r="http://schemas.openxmlformats.org/officeDocument/2006/relationships" r:id="rId7"/>
            </xdr:cNvPr>
            <xdr:cNvSpPr/>
          </xdr:nvSpPr>
          <xdr:spPr>
            <a:xfrm>
              <a:off x="2722660" y="186177"/>
              <a:ext cx="1474402" cy="621600"/>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fr-FR" sz="1400"/>
                <a:t>Signature Solutions</a:t>
              </a:r>
            </a:p>
          </xdr:txBody>
        </xdr:sp>
        <xdr:sp macro="" textlink="">
          <xdr:nvSpPr>
            <xdr:cNvPr id="58" name="Rounded Rectangle 57">
              <a:hlinkClick xmlns:r="http://schemas.openxmlformats.org/officeDocument/2006/relationships" r:id="rId8"/>
            </xdr:cNvPr>
            <xdr:cNvSpPr/>
          </xdr:nvSpPr>
          <xdr:spPr>
            <a:xfrm>
              <a:off x="7836732" y="205906"/>
              <a:ext cx="1474403" cy="621600"/>
            </a:xfrm>
            <a:prstGeom prst="roundRect">
              <a:avLst/>
            </a:prstGeom>
          </xdr:spPr>
          <xdr:style>
            <a:lnRef idx="0">
              <a:schemeClr val="accent2"/>
            </a:lnRef>
            <a:fillRef idx="1001">
              <a:schemeClr val="dk2"/>
            </a:fillRef>
            <a:effectRef idx="3">
              <a:schemeClr val="accent2"/>
            </a:effectRef>
            <a:fontRef idx="minor">
              <a:schemeClr val="lt1"/>
            </a:fontRef>
          </xdr:style>
          <xdr:txBody>
            <a:bodyPr vertOverflow="clip" horzOverflow="clip" rtlCol="0" anchor="ctr"/>
            <a:lstStyle/>
            <a:p>
              <a:pPr algn="ctr"/>
              <a:r>
                <a:rPr lang="fr-FR" sz="1400"/>
                <a:t>Monitoring Plan</a:t>
              </a:r>
            </a:p>
          </xdr:txBody>
        </xdr:sp>
        <xdr:sp macro="" textlink="">
          <xdr:nvSpPr>
            <xdr:cNvPr id="59" name="Rounded Rectangle 58">
              <a:hlinkClick xmlns:r="http://schemas.openxmlformats.org/officeDocument/2006/relationships" r:id="rId9"/>
            </xdr:cNvPr>
            <xdr:cNvSpPr/>
          </xdr:nvSpPr>
          <xdr:spPr>
            <a:xfrm>
              <a:off x="886857" y="188368"/>
              <a:ext cx="1568184" cy="621526"/>
            </a:xfrm>
            <a:prstGeom prst="roundRect">
              <a:avLst/>
            </a:prstGeom>
            <a:solidFill>
              <a:srgbClr val="FFF8E5"/>
            </a:solidFill>
            <a:ln/>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r>
                <a:rPr lang="fr-FR" sz="1800" b="1">
                  <a:solidFill>
                    <a:schemeClr val="tx1"/>
                  </a:solidFill>
                </a:rPr>
                <a:t>          HOME</a:t>
              </a:r>
            </a:p>
          </xdr:txBody>
        </xdr:sp>
        <xdr:sp macro="" textlink="'CO CPD'!$K$9">
          <xdr:nvSpPr>
            <xdr:cNvPr id="60" name="Rounded Rectangle 59">
              <a:hlinkClick xmlns:r="http://schemas.openxmlformats.org/officeDocument/2006/relationships" r:id="rId10"/>
            </xdr:cNvPr>
            <xdr:cNvSpPr/>
          </xdr:nvSpPr>
          <xdr:spPr>
            <a:xfrm>
              <a:off x="6061363" y="192943"/>
              <a:ext cx="1608499" cy="621600"/>
            </a:xfrm>
            <a:prstGeom prst="roundRect">
              <a:avLst/>
            </a:prstGeom>
            <a:solidFill>
              <a:schemeClr val="accent1">
                <a:lumMod val="60000"/>
                <a:lumOff val="40000"/>
              </a:schemeClr>
            </a:solidFill>
          </xdr:spPr>
          <xdr:style>
            <a:lnRef idx="0">
              <a:schemeClr val="accent2"/>
            </a:lnRef>
            <a:fillRef idx="1001">
              <a:schemeClr val="dk2"/>
            </a:fillRef>
            <a:effectRef idx="3">
              <a:schemeClr val="accent2"/>
            </a:effectRef>
            <a:fontRef idx="minor">
              <a:schemeClr val="lt1"/>
            </a:fontRef>
          </xdr:style>
          <xdr:txBody>
            <a:bodyPr vertOverflow="clip" horzOverflow="clip" lIns="548640" rIns="91440" rtlCol="0" anchor="ctr"/>
            <a:lstStyle/>
            <a:p>
              <a:pPr algn="ctr"/>
              <a:fld id="{DD2FAAD4-D0B8-4A71-BBBA-E60F78A1D42F}" type="TxLink">
                <a:rPr lang="en-US" sz="1400" b="0" i="0" u="none" strike="noStrike">
                  <a:solidFill>
                    <a:srgbClr val="FFFFFF"/>
                  </a:solidFill>
                  <a:latin typeface="Calibri"/>
                </a:rPr>
                <a:pPr algn="ctr"/>
                <a:t>CPD Cape Verde</a:t>
              </a:fld>
              <a:endParaRPr lang="fr-FR" sz="1400"/>
            </a:p>
          </xdr:txBody>
        </xdr:sp>
        <xdr:pic>
          <xdr:nvPicPr>
            <xdr:cNvPr id="61" name="Picture 60">
              <a:hlinkClick xmlns:r="http://schemas.openxmlformats.org/officeDocument/2006/relationships" r:id="rId10"/>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6189910" y="279011"/>
              <a:ext cx="271232" cy="449825"/>
            </a:xfrm>
            <a:prstGeom prst="rect">
              <a:avLst/>
            </a:prstGeom>
            <a:ln>
              <a:noFill/>
            </a:ln>
          </xdr:spPr>
        </xdr:pic>
        <xdr:sp macro="" textlink="">
          <xdr:nvSpPr>
            <xdr:cNvPr id="62" name="Rounded Rectangle 61">
              <a:hlinkClick xmlns:r="http://schemas.openxmlformats.org/officeDocument/2006/relationships" r:id="rId12"/>
            </xdr:cNvPr>
            <xdr:cNvSpPr/>
          </xdr:nvSpPr>
          <xdr:spPr>
            <a:xfrm>
              <a:off x="9595607" y="191619"/>
              <a:ext cx="1469313" cy="621600"/>
            </a:xfrm>
            <a:prstGeom prst="roundRect">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r>
                <a:rPr lang="fr-FR" sz="1400"/>
                <a:t>Evaluation Plan</a:t>
              </a:r>
            </a:p>
          </xdr:txBody>
        </xdr:sp>
        <xdr:sp macro="" textlink="">
          <xdr:nvSpPr>
            <xdr:cNvPr id="63" name="Rounded Rectangle 62">
              <a:hlinkClick xmlns:r="http://schemas.openxmlformats.org/officeDocument/2006/relationships" r:id="rId13"/>
            </xdr:cNvPr>
            <xdr:cNvSpPr/>
          </xdr:nvSpPr>
          <xdr:spPr>
            <a:xfrm>
              <a:off x="11361649" y="199292"/>
              <a:ext cx="1469314" cy="621600"/>
            </a:xfrm>
            <a:prstGeom prst="roundRect">
              <a:avLst/>
            </a:prstGeom>
            <a:solidFill>
              <a:srgbClr val="C00000"/>
            </a:solidFill>
          </xdr:spPr>
          <xdr:style>
            <a:lnRef idx="0">
              <a:schemeClr val="accent4"/>
            </a:lnRef>
            <a:fillRef idx="3">
              <a:schemeClr val="accent4"/>
            </a:fillRef>
            <a:effectRef idx="3">
              <a:schemeClr val="accent4"/>
            </a:effectRef>
            <a:fontRef idx="minor">
              <a:schemeClr val="lt1"/>
            </a:fontRef>
          </xdr:style>
          <xdr:txBody>
            <a:bodyPr vertOverflow="clip" horzOverflow="clip" lIns="0" rIns="0" rtlCol="0" anchor="ctr"/>
            <a:lstStyle/>
            <a:p>
              <a:pPr marL="0" indent="0" algn="ctr"/>
              <a:r>
                <a:rPr lang="fr-FR" sz="1400">
                  <a:solidFill>
                    <a:schemeClr val="lt1"/>
                  </a:solidFill>
                  <a:latin typeface="+mn-lt"/>
                  <a:ea typeface="+mn-ea"/>
                  <a:cs typeface="+mn-cs"/>
                </a:rPr>
                <a:t>Management Calendar</a:t>
              </a:r>
            </a:p>
          </xdr:txBody>
        </xdr:sp>
        <xdr:sp macro="" textlink="">
          <xdr:nvSpPr>
            <xdr:cNvPr id="64" name="Rounded Rectangle 63">
              <a:hlinkClick xmlns:r="http://schemas.openxmlformats.org/officeDocument/2006/relationships" r:id="rId14"/>
            </xdr:cNvPr>
            <xdr:cNvSpPr/>
          </xdr:nvSpPr>
          <xdr:spPr>
            <a:xfrm>
              <a:off x="13055175" y="195323"/>
              <a:ext cx="1469314" cy="621600"/>
            </a:xfrm>
            <a:prstGeom prst="roundRect">
              <a:avLst/>
            </a:prstGeom>
            <a:solidFill>
              <a:srgbClr val="A886D6"/>
            </a:solidFill>
          </xdr:spPr>
          <xdr:style>
            <a:lnRef idx="0">
              <a:schemeClr val="accent4"/>
            </a:lnRef>
            <a:fillRef idx="3">
              <a:schemeClr val="accent4"/>
            </a:fillRef>
            <a:effectRef idx="3">
              <a:schemeClr val="accent4"/>
            </a:effectRef>
            <a:fontRef idx="minor">
              <a:schemeClr val="lt1"/>
            </a:fontRef>
          </xdr:style>
          <xdr:txBody>
            <a:bodyPr vertOverflow="clip" horzOverflow="clip" lIns="0" rIns="0" rtlCol="0" anchor="ctr"/>
            <a:lstStyle/>
            <a:p>
              <a:pPr marL="0" indent="0" algn="ctr"/>
              <a:r>
                <a:rPr lang="fr-FR" sz="1400">
                  <a:solidFill>
                    <a:schemeClr val="lt1"/>
                  </a:solidFill>
                  <a:latin typeface="+mn-lt"/>
                  <a:ea typeface="+mn-ea"/>
                  <a:cs typeface="+mn-cs"/>
                </a:rPr>
                <a:t>Statistics</a:t>
              </a:r>
            </a:p>
          </xdr:txBody>
        </xdr:sp>
        <xdr:sp macro="" textlink="">
          <xdr:nvSpPr>
            <xdr:cNvPr id="65" name="Rounded Rectangle 64">
              <a:hlinkClick xmlns:r="http://schemas.openxmlformats.org/officeDocument/2006/relationships" r:id="rId15"/>
            </xdr:cNvPr>
            <xdr:cNvSpPr/>
          </xdr:nvSpPr>
          <xdr:spPr>
            <a:xfrm>
              <a:off x="4398685" y="178314"/>
              <a:ext cx="1474403" cy="621600"/>
            </a:xfrm>
            <a:prstGeom prst="roundRect">
              <a:avLst/>
            </a:prstGeom>
            <a:solidFill>
              <a:schemeClr val="accent1">
                <a:lumMod val="75000"/>
              </a:schemeClr>
            </a:solidFill>
          </xdr:spPr>
          <xdr:style>
            <a:lnRef idx="0">
              <a:schemeClr val="accent2"/>
            </a:lnRef>
            <a:fillRef idx="1001">
              <a:schemeClr val="dk2"/>
            </a:fillRef>
            <a:effectRef idx="3">
              <a:schemeClr val="accent2"/>
            </a:effectRef>
            <a:fontRef idx="minor">
              <a:schemeClr val="lt1"/>
            </a:fontRef>
          </xdr:style>
          <xdr:txBody>
            <a:bodyPr vertOverflow="clip" horzOverflow="clip" rtlCol="0" anchor="ctr"/>
            <a:lstStyle/>
            <a:p>
              <a:pPr algn="ctr"/>
              <a:r>
                <a:rPr lang="fr-FR" sz="1400"/>
                <a:t>CO Programme Architecture</a:t>
              </a:r>
            </a:p>
          </xdr:txBody>
        </xdr:sp>
      </xdr:grpSp>
      <xdr:pic>
        <xdr:nvPicPr>
          <xdr:cNvPr id="54" name="Picture 53"/>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990110" y="816944"/>
            <a:ext cx="546283" cy="554592"/>
          </a:xfrm>
          <a:prstGeom prst="rect">
            <a:avLst/>
          </a:prstGeom>
        </xdr:spPr>
      </xdr:pic>
    </xdr:grpSp>
    <xdr:clientData/>
  </xdr:twoCellAnchor>
  <xdr:twoCellAnchor>
    <xdr:from>
      <xdr:col>6</xdr:col>
      <xdr:colOff>1643062</xdr:colOff>
      <xdr:row>15</xdr:row>
      <xdr:rowOff>226218</xdr:rowOff>
    </xdr:from>
    <xdr:to>
      <xdr:col>6</xdr:col>
      <xdr:colOff>4988719</xdr:colOff>
      <xdr:row>18</xdr:row>
      <xdr:rowOff>119063</xdr:rowOff>
    </xdr:to>
    <xdr:sp macro="" textlink="">
      <xdr:nvSpPr>
        <xdr:cNvPr id="2" name="Rounded Rectangle 1">
          <a:hlinkClick xmlns:r="http://schemas.openxmlformats.org/officeDocument/2006/relationships" r:id="rId17"/>
        </xdr:cNvPr>
        <xdr:cNvSpPr/>
      </xdr:nvSpPr>
      <xdr:spPr>
        <a:xfrm>
          <a:off x="9310687" y="4726781"/>
          <a:ext cx="3345657" cy="785813"/>
        </a:xfrm>
        <a:prstGeom prst="roundRect">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ctr"/>
        <a:lstStyle/>
        <a:p>
          <a:pPr algn="ctr"/>
          <a:r>
            <a:rPr lang="fr-FR" sz="1800" b="1"/>
            <a:t>SP IRRF</a:t>
          </a:r>
          <a:r>
            <a:rPr lang="fr-FR" sz="1800" b="1" baseline="0"/>
            <a:t> Linking Platform</a:t>
          </a:r>
          <a:endParaRPr lang="fr-FR" sz="1800" b="1"/>
        </a:p>
      </xdr:txBody>
    </xdr:sp>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238125</xdr:colOff>
      <xdr:row>6</xdr:row>
      <xdr:rowOff>266700</xdr:rowOff>
    </xdr:from>
    <xdr:to>
      <xdr:col>1</xdr:col>
      <xdr:colOff>2238374</xdr:colOff>
      <xdr:row>12</xdr:row>
      <xdr:rowOff>38099</xdr:rowOff>
    </xdr:to>
    <xdr:pic>
      <xdr:nvPicPr>
        <xdr:cNvPr id="12" name="Picture 11"/>
        <xdr:cNvPicPr>
          <a:picLocks noChangeAspect="1"/>
        </xdr:cNvPicPr>
      </xdr:nvPicPr>
      <xdr:blipFill>
        <a:blip xmlns:r="http://schemas.openxmlformats.org/officeDocument/2006/relationships" r:embed="rId1" cstate="print">
          <a:duotone>
            <a:prstClr val="black"/>
            <a:schemeClr val="accent2">
              <a:tint val="45000"/>
              <a:satMod val="400000"/>
            </a:schemeClr>
          </a:duotone>
          <a:extLst>
            <a:ext uri="{28A0092B-C50C-407E-A947-70E740481C1C}">
              <a14:useLocalDpi xmlns:a14="http://schemas.microsoft.com/office/drawing/2010/main" val="0"/>
            </a:ext>
          </a:extLst>
        </a:blip>
        <a:stretch>
          <a:fillRect/>
        </a:stretch>
      </xdr:blipFill>
      <xdr:spPr>
        <a:xfrm>
          <a:off x="771525" y="1628775"/>
          <a:ext cx="2000249" cy="2000249"/>
        </a:xfrm>
        <a:prstGeom prst="rect">
          <a:avLst/>
        </a:prstGeom>
      </xdr:spPr>
    </xdr:pic>
    <xdr:clientData/>
  </xdr:twoCellAnchor>
  <xdr:twoCellAnchor>
    <xdr:from>
      <xdr:col>13</xdr:col>
      <xdr:colOff>442675</xdr:colOff>
      <xdr:row>0</xdr:row>
      <xdr:rowOff>153142</xdr:rowOff>
    </xdr:from>
    <xdr:to>
      <xdr:col>13</xdr:col>
      <xdr:colOff>1038685</xdr:colOff>
      <xdr:row>3</xdr:row>
      <xdr:rowOff>6863</xdr:rowOff>
    </xdr:to>
    <xdr:pic>
      <xdr:nvPicPr>
        <xdr:cNvPr id="20" name="Picture 19">
          <a:hlinkClick xmlns:r="http://schemas.openxmlformats.org/officeDocument/2006/relationships" r:id="rId2"/>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6456581" y="153142"/>
          <a:ext cx="596010" cy="639534"/>
        </a:xfrm>
        <a:prstGeom prst="rect">
          <a:avLst/>
        </a:prstGeom>
      </xdr:spPr>
    </xdr:pic>
    <xdr:clientData/>
  </xdr:twoCellAnchor>
  <xdr:twoCellAnchor>
    <xdr:from>
      <xdr:col>0</xdr:col>
      <xdr:colOff>130969</xdr:colOff>
      <xdr:row>0</xdr:row>
      <xdr:rowOff>119062</xdr:rowOff>
    </xdr:from>
    <xdr:to>
      <xdr:col>13</xdr:col>
      <xdr:colOff>218426</xdr:colOff>
      <xdr:row>6</xdr:row>
      <xdr:rowOff>149738</xdr:rowOff>
    </xdr:to>
    <xdr:grpSp>
      <xdr:nvGrpSpPr>
        <xdr:cNvPr id="51" name="Group 50"/>
        <xdr:cNvGrpSpPr/>
      </xdr:nvGrpSpPr>
      <xdr:grpSpPr>
        <a:xfrm>
          <a:off x="130969" y="119062"/>
          <a:ext cx="16101363" cy="1387989"/>
          <a:chOff x="104775" y="771525"/>
          <a:chExt cx="16101363" cy="1387989"/>
        </a:xfrm>
      </xdr:grpSpPr>
      <xdr:grpSp>
        <xdr:nvGrpSpPr>
          <xdr:cNvPr id="52" name="Group 51"/>
          <xdr:cNvGrpSpPr/>
        </xdr:nvGrpSpPr>
        <xdr:grpSpPr>
          <a:xfrm>
            <a:off x="104775" y="771525"/>
            <a:ext cx="16101363" cy="1387989"/>
            <a:chOff x="104775" y="123825"/>
            <a:chExt cx="16101363" cy="1387989"/>
          </a:xfrm>
        </xdr:grpSpPr>
        <xdr:sp macro="" textlink="">
          <xdr:nvSpPr>
            <xdr:cNvPr id="54" name="Rounded Rectangle 53">
              <a:hlinkClick xmlns:r="http://schemas.openxmlformats.org/officeDocument/2006/relationships" r:id="rId4"/>
            </xdr:cNvPr>
            <xdr:cNvSpPr/>
          </xdr:nvSpPr>
          <xdr:spPr>
            <a:xfrm>
              <a:off x="14731737" y="187384"/>
              <a:ext cx="1474401" cy="621600"/>
            </a:xfrm>
            <a:prstGeom prst="roundRect">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r>
                <a:rPr lang="fr-FR" sz="1400"/>
                <a:t>Resources</a:t>
              </a:r>
            </a:p>
          </xdr:txBody>
        </xdr:sp>
        <xdr:pic>
          <xdr:nvPicPr>
            <xdr:cNvPr id="55" name="Picture 54">
              <a:hlinkClick xmlns:r="http://schemas.openxmlformats.org/officeDocument/2006/relationships" r:id="rId5"/>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04775" y="123825"/>
              <a:ext cx="675134" cy="1387989"/>
            </a:xfrm>
            <a:prstGeom prst="rect">
              <a:avLst/>
            </a:prstGeom>
          </xdr:spPr>
        </xdr:pic>
        <xdr:sp macro="" textlink="">
          <xdr:nvSpPr>
            <xdr:cNvPr id="56" name="Rounded Rectangle 55">
              <a:hlinkClick xmlns:r="http://schemas.openxmlformats.org/officeDocument/2006/relationships" r:id="rId7"/>
            </xdr:cNvPr>
            <xdr:cNvSpPr/>
          </xdr:nvSpPr>
          <xdr:spPr>
            <a:xfrm>
              <a:off x="2722660" y="186177"/>
              <a:ext cx="1474402" cy="621600"/>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fr-FR" sz="1400"/>
                <a:t>Signature Solutions</a:t>
              </a:r>
            </a:p>
          </xdr:txBody>
        </xdr:sp>
        <xdr:sp macro="" textlink="">
          <xdr:nvSpPr>
            <xdr:cNvPr id="57" name="Rounded Rectangle 56">
              <a:hlinkClick xmlns:r="http://schemas.openxmlformats.org/officeDocument/2006/relationships" r:id="rId8"/>
            </xdr:cNvPr>
            <xdr:cNvSpPr/>
          </xdr:nvSpPr>
          <xdr:spPr>
            <a:xfrm>
              <a:off x="7836732" y="205906"/>
              <a:ext cx="1474403" cy="621600"/>
            </a:xfrm>
            <a:prstGeom prst="roundRect">
              <a:avLst/>
            </a:prstGeom>
          </xdr:spPr>
          <xdr:style>
            <a:lnRef idx="0">
              <a:schemeClr val="accent2"/>
            </a:lnRef>
            <a:fillRef idx="1001">
              <a:schemeClr val="dk2"/>
            </a:fillRef>
            <a:effectRef idx="3">
              <a:schemeClr val="accent2"/>
            </a:effectRef>
            <a:fontRef idx="minor">
              <a:schemeClr val="lt1"/>
            </a:fontRef>
          </xdr:style>
          <xdr:txBody>
            <a:bodyPr vertOverflow="clip" horzOverflow="clip" rtlCol="0" anchor="ctr"/>
            <a:lstStyle/>
            <a:p>
              <a:pPr algn="ctr"/>
              <a:r>
                <a:rPr lang="fr-FR" sz="1400"/>
                <a:t>Monitoring Plan</a:t>
              </a:r>
            </a:p>
          </xdr:txBody>
        </xdr:sp>
        <xdr:sp macro="" textlink="">
          <xdr:nvSpPr>
            <xdr:cNvPr id="58" name="Rounded Rectangle 57">
              <a:hlinkClick xmlns:r="http://schemas.openxmlformats.org/officeDocument/2006/relationships" r:id="rId9"/>
            </xdr:cNvPr>
            <xdr:cNvSpPr/>
          </xdr:nvSpPr>
          <xdr:spPr>
            <a:xfrm>
              <a:off x="886857" y="188368"/>
              <a:ext cx="1568184" cy="621526"/>
            </a:xfrm>
            <a:prstGeom prst="roundRect">
              <a:avLst/>
            </a:prstGeom>
            <a:solidFill>
              <a:srgbClr val="FFF8E5"/>
            </a:solidFill>
            <a:ln/>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r>
                <a:rPr lang="fr-FR" sz="1800" b="1">
                  <a:solidFill>
                    <a:schemeClr val="tx1"/>
                  </a:solidFill>
                </a:rPr>
                <a:t>          HOME</a:t>
              </a:r>
            </a:p>
          </xdr:txBody>
        </xdr:sp>
        <xdr:sp macro="" textlink="'CO CPD'!$K$9">
          <xdr:nvSpPr>
            <xdr:cNvPr id="59" name="Rounded Rectangle 58">
              <a:hlinkClick xmlns:r="http://schemas.openxmlformats.org/officeDocument/2006/relationships" r:id="rId10"/>
            </xdr:cNvPr>
            <xdr:cNvSpPr/>
          </xdr:nvSpPr>
          <xdr:spPr>
            <a:xfrm>
              <a:off x="6061363" y="192943"/>
              <a:ext cx="1608499" cy="621600"/>
            </a:xfrm>
            <a:prstGeom prst="roundRect">
              <a:avLst/>
            </a:prstGeom>
            <a:solidFill>
              <a:schemeClr val="accent1">
                <a:lumMod val="60000"/>
                <a:lumOff val="40000"/>
              </a:schemeClr>
            </a:solidFill>
          </xdr:spPr>
          <xdr:style>
            <a:lnRef idx="0">
              <a:schemeClr val="accent2"/>
            </a:lnRef>
            <a:fillRef idx="1001">
              <a:schemeClr val="dk2"/>
            </a:fillRef>
            <a:effectRef idx="3">
              <a:schemeClr val="accent2"/>
            </a:effectRef>
            <a:fontRef idx="minor">
              <a:schemeClr val="lt1"/>
            </a:fontRef>
          </xdr:style>
          <xdr:txBody>
            <a:bodyPr vertOverflow="clip" horzOverflow="clip" lIns="548640" rIns="91440" rtlCol="0" anchor="ctr"/>
            <a:lstStyle/>
            <a:p>
              <a:pPr algn="ctr"/>
              <a:fld id="{DD2FAAD4-D0B8-4A71-BBBA-E60F78A1D42F}" type="TxLink">
                <a:rPr lang="en-US" sz="1400" b="0" i="0" u="none" strike="noStrike">
                  <a:solidFill>
                    <a:srgbClr val="FFFFFF"/>
                  </a:solidFill>
                  <a:latin typeface="Calibri"/>
                </a:rPr>
                <a:pPr algn="ctr"/>
                <a:t>CPD Cape Verde</a:t>
              </a:fld>
              <a:endParaRPr lang="fr-FR" sz="1400"/>
            </a:p>
          </xdr:txBody>
        </xdr:sp>
        <xdr:pic>
          <xdr:nvPicPr>
            <xdr:cNvPr id="60" name="Picture 59">
              <a:hlinkClick xmlns:r="http://schemas.openxmlformats.org/officeDocument/2006/relationships" r:id="rId10"/>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6189910" y="279011"/>
              <a:ext cx="271232" cy="449825"/>
            </a:xfrm>
            <a:prstGeom prst="rect">
              <a:avLst/>
            </a:prstGeom>
            <a:ln>
              <a:noFill/>
            </a:ln>
          </xdr:spPr>
        </xdr:pic>
        <xdr:sp macro="" textlink="">
          <xdr:nvSpPr>
            <xdr:cNvPr id="61" name="Rounded Rectangle 60">
              <a:hlinkClick xmlns:r="http://schemas.openxmlformats.org/officeDocument/2006/relationships" r:id="rId12"/>
            </xdr:cNvPr>
            <xdr:cNvSpPr/>
          </xdr:nvSpPr>
          <xdr:spPr>
            <a:xfrm>
              <a:off x="9595607" y="191619"/>
              <a:ext cx="1469313" cy="621600"/>
            </a:xfrm>
            <a:prstGeom prst="roundRect">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r>
                <a:rPr lang="fr-FR" sz="1400"/>
                <a:t>Evaluation Plan</a:t>
              </a:r>
            </a:p>
          </xdr:txBody>
        </xdr:sp>
        <xdr:sp macro="" textlink="">
          <xdr:nvSpPr>
            <xdr:cNvPr id="62" name="Rounded Rectangle 61">
              <a:hlinkClick xmlns:r="http://schemas.openxmlformats.org/officeDocument/2006/relationships" r:id="rId13"/>
            </xdr:cNvPr>
            <xdr:cNvSpPr/>
          </xdr:nvSpPr>
          <xdr:spPr>
            <a:xfrm>
              <a:off x="11361649" y="199292"/>
              <a:ext cx="1469314" cy="621600"/>
            </a:xfrm>
            <a:prstGeom prst="roundRect">
              <a:avLst/>
            </a:prstGeom>
            <a:solidFill>
              <a:srgbClr val="C00000"/>
            </a:solidFill>
          </xdr:spPr>
          <xdr:style>
            <a:lnRef idx="0">
              <a:schemeClr val="accent4"/>
            </a:lnRef>
            <a:fillRef idx="3">
              <a:schemeClr val="accent4"/>
            </a:fillRef>
            <a:effectRef idx="3">
              <a:schemeClr val="accent4"/>
            </a:effectRef>
            <a:fontRef idx="minor">
              <a:schemeClr val="lt1"/>
            </a:fontRef>
          </xdr:style>
          <xdr:txBody>
            <a:bodyPr vertOverflow="clip" horzOverflow="clip" lIns="0" rIns="0" rtlCol="0" anchor="ctr"/>
            <a:lstStyle/>
            <a:p>
              <a:pPr marL="0" indent="0" algn="ctr"/>
              <a:r>
                <a:rPr lang="fr-FR" sz="1400">
                  <a:solidFill>
                    <a:schemeClr val="lt1"/>
                  </a:solidFill>
                  <a:latin typeface="+mn-lt"/>
                  <a:ea typeface="+mn-ea"/>
                  <a:cs typeface="+mn-cs"/>
                </a:rPr>
                <a:t>Management Calendar</a:t>
              </a:r>
            </a:p>
          </xdr:txBody>
        </xdr:sp>
        <xdr:sp macro="" textlink="">
          <xdr:nvSpPr>
            <xdr:cNvPr id="63" name="Rounded Rectangle 62">
              <a:hlinkClick xmlns:r="http://schemas.openxmlformats.org/officeDocument/2006/relationships" r:id="rId14"/>
            </xdr:cNvPr>
            <xdr:cNvSpPr/>
          </xdr:nvSpPr>
          <xdr:spPr>
            <a:xfrm>
              <a:off x="13055175" y="195323"/>
              <a:ext cx="1469314" cy="621600"/>
            </a:xfrm>
            <a:prstGeom prst="roundRect">
              <a:avLst/>
            </a:prstGeom>
            <a:solidFill>
              <a:srgbClr val="A886D6"/>
            </a:solidFill>
          </xdr:spPr>
          <xdr:style>
            <a:lnRef idx="0">
              <a:schemeClr val="accent4"/>
            </a:lnRef>
            <a:fillRef idx="3">
              <a:schemeClr val="accent4"/>
            </a:fillRef>
            <a:effectRef idx="3">
              <a:schemeClr val="accent4"/>
            </a:effectRef>
            <a:fontRef idx="minor">
              <a:schemeClr val="lt1"/>
            </a:fontRef>
          </xdr:style>
          <xdr:txBody>
            <a:bodyPr vertOverflow="clip" horzOverflow="clip" lIns="0" rIns="0" rtlCol="0" anchor="ctr"/>
            <a:lstStyle/>
            <a:p>
              <a:pPr marL="0" indent="0" algn="ctr"/>
              <a:r>
                <a:rPr lang="fr-FR" sz="1400">
                  <a:solidFill>
                    <a:schemeClr val="lt1"/>
                  </a:solidFill>
                  <a:latin typeface="+mn-lt"/>
                  <a:ea typeface="+mn-ea"/>
                  <a:cs typeface="+mn-cs"/>
                </a:rPr>
                <a:t>Statistics</a:t>
              </a:r>
            </a:p>
          </xdr:txBody>
        </xdr:sp>
        <xdr:sp macro="" textlink="">
          <xdr:nvSpPr>
            <xdr:cNvPr id="64" name="Rounded Rectangle 63">
              <a:hlinkClick xmlns:r="http://schemas.openxmlformats.org/officeDocument/2006/relationships" r:id="rId15"/>
            </xdr:cNvPr>
            <xdr:cNvSpPr/>
          </xdr:nvSpPr>
          <xdr:spPr>
            <a:xfrm>
              <a:off x="4398685" y="178314"/>
              <a:ext cx="1474403" cy="621600"/>
            </a:xfrm>
            <a:prstGeom prst="roundRect">
              <a:avLst/>
            </a:prstGeom>
            <a:solidFill>
              <a:schemeClr val="accent1">
                <a:lumMod val="75000"/>
              </a:schemeClr>
            </a:solidFill>
          </xdr:spPr>
          <xdr:style>
            <a:lnRef idx="0">
              <a:schemeClr val="accent2"/>
            </a:lnRef>
            <a:fillRef idx="1001">
              <a:schemeClr val="dk2"/>
            </a:fillRef>
            <a:effectRef idx="3">
              <a:schemeClr val="accent2"/>
            </a:effectRef>
            <a:fontRef idx="minor">
              <a:schemeClr val="lt1"/>
            </a:fontRef>
          </xdr:style>
          <xdr:txBody>
            <a:bodyPr vertOverflow="clip" horzOverflow="clip" rtlCol="0" anchor="ctr"/>
            <a:lstStyle/>
            <a:p>
              <a:pPr algn="ctr"/>
              <a:r>
                <a:rPr lang="fr-FR" sz="1400"/>
                <a:t>CO Programme Architecture</a:t>
              </a:r>
            </a:p>
          </xdr:txBody>
        </xdr:sp>
      </xdr:grpSp>
      <xdr:pic>
        <xdr:nvPicPr>
          <xdr:cNvPr id="53" name="Picture 52"/>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990110" y="816944"/>
            <a:ext cx="546283" cy="554592"/>
          </a:xfrm>
          <a:prstGeom prst="rect">
            <a:avLst/>
          </a:prstGeom>
        </xdr:spPr>
      </xdr:pic>
    </xdr:grpSp>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238125</xdr:colOff>
      <xdr:row>6</xdr:row>
      <xdr:rowOff>266700</xdr:rowOff>
    </xdr:from>
    <xdr:to>
      <xdr:col>1</xdr:col>
      <xdr:colOff>2238374</xdr:colOff>
      <xdr:row>12</xdr:row>
      <xdr:rowOff>38099</xdr:rowOff>
    </xdr:to>
    <xdr:pic>
      <xdr:nvPicPr>
        <xdr:cNvPr id="2" name="Picture 1"/>
        <xdr:cNvPicPr>
          <a:picLocks noChangeAspect="1"/>
        </xdr:cNvPicPr>
      </xdr:nvPicPr>
      <xdr:blipFill>
        <a:blip xmlns:r="http://schemas.openxmlformats.org/officeDocument/2006/relationships" r:embed="rId1" cstate="print">
          <a:duotone>
            <a:prstClr val="black"/>
            <a:schemeClr val="accent2">
              <a:tint val="45000"/>
              <a:satMod val="400000"/>
            </a:schemeClr>
          </a:duotone>
          <a:extLst>
            <a:ext uri="{28A0092B-C50C-407E-A947-70E740481C1C}">
              <a14:useLocalDpi xmlns:a14="http://schemas.microsoft.com/office/drawing/2010/main" val="0"/>
            </a:ext>
          </a:extLst>
        </a:blip>
        <a:stretch>
          <a:fillRect/>
        </a:stretch>
      </xdr:blipFill>
      <xdr:spPr>
        <a:xfrm>
          <a:off x="771525" y="1628775"/>
          <a:ext cx="2000249" cy="2000249"/>
        </a:xfrm>
        <a:prstGeom prst="rect">
          <a:avLst/>
        </a:prstGeom>
      </xdr:spPr>
    </xdr:pic>
    <xdr:clientData/>
  </xdr:twoCellAnchor>
  <xdr:twoCellAnchor>
    <xdr:from>
      <xdr:col>13</xdr:col>
      <xdr:colOff>442675</xdr:colOff>
      <xdr:row>0</xdr:row>
      <xdr:rowOff>153142</xdr:rowOff>
    </xdr:from>
    <xdr:to>
      <xdr:col>13</xdr:col>
      <xdr:colOff>1038685</xdr:colOff>
      <xdr:row>3</xdr:row>
      <xdr:rowOff>6863</xdr:rowOff>
    </xdr:to>
    <xdr:pic>
      <xdr:nvPicPr>
        <xdr:cNvPr id="3" name="Picture 2">
          <a:hlinkClick xmlns:r="http://schemas.openxmlformats.org/officeDocument/2006/relationships" r:id="rId2"/>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6463725" y="153142"/>
          <a:ext cx="596010" cy="644296"/>
        </a:xfrm>
        <a:prstGeom prst="rect">
          <a:avLst/>
        </a:prstGeom>
      </xdr:spPr>
    </xdr:pic>
    <xdr:clientData/>
  </xdr:twoCellAnchor>
  <xdr:twoCellAnchor>
    <xdr:from>
      <xdr:col>0</xdr:col>
      <xdr:colOff>130969</xdr:colOff>
      <xdr:row>0</xdr:row>
      <xdr:rowOff>119062</xdr:rowOff>
    </xdr:from>
    <xdr:to>
      <xdr:col>13</xdr:col>
      <xdr:colOff>218426</xdr:colOff>
      <xdr:row>6</xdr:row>
      <xdr:rowOff>149738</xdr:rowOff>
    </xdr:to>
    <xdr:grpSp>
      <xdr:nvGrpSpPr>
        <xdr:cNvPr id="4" name="Group 3"/>
        <xdr:cNvGrpSpPr/>
      </xdr:nvGrpSpPr>
      <xdr:grpSpPr>
        <a:xfrm>
          <a:off x="130969" y="119062"/>
          <a:ext cx="16101363" cy="1387989"/>
          <a:chOff x="104775" y="771525"/>
          <a:chExt cx="16101363" cy="1387989"/>
        </a:xfrm>
      </xdr:grpSpPr>
      <xdr:grpSp>
        <xdr:nvGrpSpPr>
          <xdr:cNvPr id="5" name="Group 4"/>
          <xdr:cNvGrpSpPr/>
        </xdr:nvGrpSpPr>
        <xdr:grpSpPr>
          <a:xfrm>
            <a:off x="104775" y="771525"/>
            <a:ext cx="16101363" cy="1387989"/>
            <a:chOff x="104775" y="123825"/>
            <a:chExt cx="16101363" cy="1387989"/>
          </a:xfrm>
        </xdr:grpSpPr>
        <xdr:sp macro="" textlink="">
          <xdr:nvSpPr>
            <xdr:cNvPr id="7" name="Rounded Rectangle 6">
              <a:hlinkClick xmlns:r="http://schemas.openxmlformats.org/officeDocument/2006/relationships" r:id="rId4"/>
            </xdr:cNvPr>
            <xdr:cNvSpPr/>
          </xdr:nvSpPr>
          <xdr:spPr>
            <a:xfrm>
              <a:off x="14731737" y="187384"/>
              <a:ext cx="1474401" cy="621600"/>
            </a:xfrm>
            <a:prstGeom prst="roundRect">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r>
                <a:rPr lang="fr-FR" sz="1400"/>
                <a:t>Resources</a:t>
              </a:r>
            </a:p>
          </xdr:txBody>
        </xdr:sp>
        <xdr:pic>
          <xdr:nvPicPr>
            <xdr:cNvPr id="8" name="Picture 7">
              <a:hlinkClick xmlns:r="http://schemas.openxmlformats.org/officeDocument/2006/relationships" r:id="rId5"/>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04775" y="123825"/>
              <a:ext cx="675134" cy="1387989"/>
            </a:xfrm>
            <a:prstGeom prst="rect">
              <a:avLst/>
            </a:prstGeom>
          </xdr:spPr>
        </xdr:pic>
        <xdr:sp macro="" textlink="">
          <xdr:nvSpPr>
            <xdr:cNvPr id="9" name="Rounded Rectangle 8">
              <a:hlinkClick xmlns:r="http://schemas.openxmlformats.org/officeDocument/2006/relationships" r:id="rId7"/>
            </xdr:cNvPr>
            <xdr:cNvSpPr/>
          </xdr:nvSpPr>
          <xdr:spPr>
            <a:xfrm>
              <a:off x="2722660" y="186177"/>
              <a:ext cx="1474402" cy="621600"/>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fr-FR" sz="1400"/>
                <a:t>Signature Solutions</a:t>
              </a:r>
            </a:p>
          </xdr:txBody>
        </xdr:sp>
        <xdr:sp macro="" textlink="">
          <xdr:nvSpPr>
            <xdr:cNvPr id="10" name="Rounded Rectangle 9">
              <a:hlinkClick xmlns:r="http://schemas.openxmlformats.org/officeDocument/2006/relationships" r:id="rId8"/>
            </xdr:cNvPr>
            <xdr:cNvSpPr/>
          </xdr:nvSpPr>
          <xdr:spPr>
            <a:xfrm>
              <a:off x="7836732" y="205906"/>
              <a:ext cx="1474403" cy="621600"/>
            </a:xfrm>
            <a:prstGeom prst="roundRect">
              <a:avLst/>
            </a:prstGeom>
          </xdr:spPr>
          <xdr:style>
            <a:lnRef idx="0">
              <a:schemeClr val="accent2"/>
            </a:lnRef>
            <a:fillRef idx="1001">
              <a:schemeClr val="dk2"/>
            </a:fillRef>
            <a:effectRef idx="3">
              <a:schemeClr val="accent2"/>
            </a:effectRef>
            <a:fontRef idx="minor">
              <a:schemeClr val="lt1"/>
            </a:fontRef>
          </xdr:style>
          <xdr:txBody>
            <a:bodyPr vertOverflow="clip" horzOverflow="clip" rtlCol="0" anchor="ctr"/>
            <a:lstStyle/>
            <a:p>
              <a:pPr algn="ctr"/>
              <a:r>
                <a:rPr lang="fr-FR" sz="1400"/>
                <a:t>Monitoring Plan</a:t>
              </a:r>
            </a:p>
          </xdr:txBody>
        </xdr:sp>
        <xdr:sp macro="" textlink="">
          <xdr:nvSpPr>
            <xdr:cNvPr id="11" name="Rounded Rectangle 10">
              <a:hlinkClick xmlns:r="http://schemas.openxmlformats.org/officeDocument/2006/relationships" r:id="rId9"/>
            </xdr:cNvPr>
            <xdr:cNvSpPr/>
          </xdr:nvSpPr>
          <xdr:spPr>
            <a:xfrm>
              <a:off x="886857" y="188368"/>
              <a:ext cx="1568184" cy="621526"/>
            </a:xfrm>
            <a:prstGeom prst="roundRect">
              <a:avLst/>
            </a:prstGeom>
            <a:solidFill>
              <a:srgbClr val="FFF8E5"/>
            </a:solidFill>
            <a:ln/>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r>
                <a:rPr lang="fr-FR" sz="1800" b="1">
                  <a:solidFill>
                    <a:schemeClr val="tx1"/>
                  </a:solidFill>
                </a:rPr>
                <a:t>          HOME</a:t>
              </a:r>
            </a:p>
          </xdr:txBody>
        </xdr:sp>
        <xdr:sp macro="" textlink="'CO CPD'!$K$9">
          <xdr:nvSpPr>
            <xdr:cNvPr id="12" name="Rounded Rectangle 11">
              <a:hlinkClick xmlns:r="http://schemas.openxmlformats.org/officeDocument/2006/relationships" r:id="rId10"/>
            </xdr:cNvPr>
            <xdr:cNvSpPr/>
          </xdr:nvSpPr>
          <xdr:spPr>
            <a:xfrm>
              <a:off x="6061363" y="192943"/>
              <a:ext cx="1608499" cy="621600"/>
            </a:xfrm>
            <a:prstGeom prst="roundRect">
              <a:avLst/>
            </a:prstGeom>
            <a:solidFill>
              <a:schemeClr val="accent1">
                <a:lumMod val="60000"/>
                <a:lumOff val="40000"/>
              </a:schemeClr>
            </a:solidFill>
          </xdr:spPr>
          <xdr:style>
            <a:lnRef idx="0">
              <a:schemeClr val="accent2"/>
            </a:lnRef>
            <a:fillRef idx="1001">
              <a:schemeClr val="dk2"/>
            </a:fillRef>
            <a:effectRef idx="3">
              <a:schemeClr val="accent2"/>
            </a:effectRef>
            <a:fontRef idx="minor">
              <a:schemeClr val="lt1"/>
            </a:fontRef>
          </xdr:style>
          <xdr:txBody>
            <a:bodyPr vertOverflow="clip" horzOverflow="clip" lIns="548640" rIns="91440" rtlCol="0" anchor="ctr"/>
            <a:lstStyle/>
            <a:p>
              <a:pPr algn="ctr"/>
              <a:fld id="{DD2FAAD4-D0B8-4A71-BBBA-E60F78A1D42F}" type="TxLink">
                <a:rPr lang="en-US" sz="1400" b="0" i="0" u="none" strike="noStrike">
                  <a:solidFill>
                    <a:srgbClr val="FFFFFF"/>
                  </a:solidFill>
                  <a:latin typeface="Calibri"/>
                </a:rPr>
                <a:pPr algn="ctr"/>
                <a:t>CPD Cape Verde</a:t>
              </a:fld>
              <a:endParaRPr lang="fr-FR" sz="1400"/>
            </a:p>
          </xdr:txBody>
        </xdr:sp>
        <xdr:pic>
          <xdr:nvPicPr>
            <xdr:cNvPr id="13" name="Picture 12">
              <a:hlinkClick xmlns:r="http://schemas.openxmlformats.org/officeDocument/2006/relationships" r:id="rId10"/>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6189910" y="279011"/>
              <a:ext cx="271232" cy="449825"/>
            </a:xfrm>
            <a:prstGeom prst="rect">
              <a:avLst/>
            </a:prstGeom>
            <a:ln>
              <a:noFill/>
            </a:ln>
          </xdr:spPr>
        </xdr:pic>
        <xdr:sp macro="" textlink="">
          <xdr:nvSpPr>
            <xdr:cNvPr id="14" name="Rounded Rectangle 13">
              <a:hlinkClick xmlns:r="http://schemas.openxmlformats.org/officeDocument/2006/relationships" r:id="rId12"/>
            </xdr:cNvPr>
            <xdr:cNvSpPr/>
          </xdr:nvSpPr>
          <xdr:spPr>
            <a:xfrm>
              <a:off x="9595607" y="191619"/>
              <a:ext cx="1469313" cy="621600"/>
            </a:xfrm>
            <a:prstGeom prst="roundRect">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r>
                <a:rPr lang="fr-FR" sz="1400"/>
                <a:t>Evaluation Plan</a:t>
              </a:r>
            </a:p>
          </xdr:txBody>
        </xdr:sp>
        <xdr:sp macro="" textlink="">
          <xdr:nvSpPr>
            <xdr:cNvPr id="15" name="Rounded Rectangle 14">
              <a:hlinkClick xmlns:r="http://schemas.openxmlformats.org/officeDocument/2006/relationships" r:id="rId13"/>
            </xdr:cNvPr>
            <xdr:cNvSpPr/>
          </xdr:nvSpPr>
          <xdr:spPr>
            <a:xfrm>
              <a:off x="11361649" y="199292"/>
              <a:ext cx="1469314" cy="621600"/>
            </a:xfrm>
            <a:prstGeom prst="roundRect">
              <a:avLst/>
            </a:prstGeom>
            <a:solidFill>
              <a:srgbClr val="C00000"/>
            </a:solidFill>
          </xdr:spPr>
          <xdr:style>
            <a:lnRef idx="0">
              <a:schemeClr val="accent4"/>
            </a:lnRef>
            <a:fillRef idx="3">
              <a:schemeClr val="accent4"/>
            </a:fillRef>
            <a:effectRef idx="3">
              <a:schemeClr val="accent4"/>
            </a:effectRef>
            <a:fontRef idx="minor">
              <a:schemeClr val="lt1"/>
            </a:fontRef>
          </xdr:style>
          <xdr:txBody>
            <a:bodyPr vertOverflow="clip" horzOverflow="clip" lIns="0" rIns="0" rtlCol="0" anchor="ctr"/>
            <a:lstStyle/>
            <a:p>
              <a:pPr marL="0" indent="0" algn="ctr"/>
              <a:r>
                <a:rPr lang="fr-FR" sz="1400">
                  <a:solidFill>
                    <a:schemeClr val="lt1"/>
                  </a:solidFill>
                  <a:latin typeface="+mn-lt"/>
                  <a:ea typeface="+mn-ea"/>
                  <a:cs typeface="+mn-cs"/>
                </a:rPr>
                <a:t>Management Calendar</a:t>
              </a:r>
            </a:p>
          </xdr:txBody>
        </xdr:sp>
        <xdr:sp macro="" textlink="">
          <xdr:nvSpPr>
            <xdr:cNvPr id="16" name="Rounded Rectangle 15">
              <a:hlinkClick xmlns:r="http://schemas.openxmlformats.org/officeDocument/2006/relationships" r:id="rId14"/>
            </xdr:cNvPr>
            <xdr:cNvSpPr/>
          </xdr:nvSpPr>
          <xdr:spPr>
            <a:xfrm>
              <a:off x="13055175" y="195323"/>
              <a:ext cx="1469314" cy="621600"/>
            </a:xfrm>
            <a:prstGeom prst="roundRect">
              <a:avLst/>
            </a:prstGeom>
            <a:solidFill>
              <a:srgbClr val="A886D6"/>
            </a:solidFill>
          </xdr:spPr>
          <xdr:style>
            <a:lnRef idx="0">
              <a:schemeClr val="accent4"/>
            </a:lnRef>
            <a:fillRef idx="3">
              <a:schemeClr val="accent4"/>
            </a:fillRef>
            <a:effectRef idx="3">
              <a:schemeClr val="accent4"/>
            </a:effectRef>
            <a:fontRef idx="minor">
              <a:schemeClr val="lt1"/>
            </a:fontRef>
          </xdr:style>
          <xdr:txBody>
            <a:bodyPr vertOverflow="clip" horzOverflow="clip" lIns="0" rIns="0" rtlCol="0" anchor="ctr"/>
            <a:lstStyle/>
            <a:p>
              <a:pPr marL="0" indent="0" algn="ctr"/>
              <a:r>
                <a:rPr lang="fr-FR" sz="1400">
                  <a:solidFill>
                    <a:schemeClr val="lt1"/>
                  </a:solidFill>
                  <a:latin typeface="+mn-lt"/>
                  <a:ea typeface="+mn-ea"/>
                  <a:cs typeface="+mn-cs"/>
                </a:rPr>
                <a:t>Statistics</a:t>
              </a:r>
            </a:p>
          </xdr:txBody>
        </xdr:sp>
        <xdr:sp macro="" textlink="">
          <xdr:nvSpPr>
            <xdr:cNvPr id="17" name="Rounded Rectangle 16">
              <a:hlinkClick xmlns:r="http://schemas.openxmlformats.org/officeDocument/2006/relationships" r:id="rId15"/>
            </xdr:cNvPr>
            <xdr:cNvSpPr/>
          </xdr:nvSpPr>
          <xdr:spPr>
            <a:xfrm>
              <a:off x="4398685" y="178314"/>
              <a:ext cx="1474403" cy="621600"/>
            </a:xfrm>
            <a:prstGeom prst="roundRect">
              <a:avLst/>
            </a:prstGeom>
            <a:solidFill>
              <a:schemeClr val="accent1">
                <a:lumMod val="75000"/>
              </a:schemeClr>
            </a:solidFill>
          </xdr:spPr>
          <xdr:style>
            <a:lnRef idx="0">
              <a:schemeClr val="accent2"/>
            </a:lnRef>
            <a:fillRef idx="1001">
              <a:schemeClr val="dk2"/>
            </a:fillRef>
            <a:effectRef idx="3">
              <a:schemeClr val="accent2"/>
            </a:effectRef>
            <a:fontRef idx="minor">
              <a:schemeClr val="lt1"/>
            </a:fontRef>
          </xdr:style>
          <xdr:txBody>
            <a:bodyPr vertOverflow="clip" horzOverflow="clip" rtlCol="0" anchor="ctr"/>
            <a:lstStyle/>
            <a:p>
              <a:pPr algn="ctr"/>
              <a:r>
                <a:rPr lang="fr-FR" sz="1400"/>
                <a:t>CO Programme Architecture</a:t>
              </a:r>
            </a:p>
          </xdr:txBody>
        </xdr:sp>
      </xdr:grpSp>
      <xdr:pic>
        <xdr:nvPicPr>
          <xdr:cNvPr id="6" name="Picture 5"/>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990110" y="816944"/>
            <a:ext cx="546283" cy="554592"/>
          </a:xfrm>
          <a:prstGeom prst="rect">
            <a:avLst/>
          </a:prstGeom>
        </xdr:spPr>
      </xdr:pic>
    </xdr:grpSp>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238125</xdr:colOff>
      <xdr:row>6</xdr:row>
      <xdr:rowOff>266700</xdr:rowOff>
    </xdr:from>
    <xdr:to>
      <xdr:col>1</xdr:col>
      <xdr:colOff>2238374</xdr:colOff>
      <xdr:row>12</xdr:row>
      <xdr:rowOff>38099</xdr:rowOff>
    </xdr:to>
    <xdr:pic>
      <xdr:nvPicPr>
        <xdr:cNvPr id="2" name="Picture 1"/>
        <xdr:cNvPicPr>
          <a:picLocks noChangeAspect="1"/>
        </xdr:cNvPicPr>
      </xdr:nvPicPr>
      <xdr:blipFill>
        <a:blip xmlns:r="http://schemas.openxmlformats.org/officeDocument/2006/relationships" r:embed="rId1" cstate="print">
          <a:duotone>
            <a:prstClr val="black"/>
            <a:schemeClr val="accent2">
              <a:tint val="45000"/>
              <a:satMod val="400000"/>
            </a:schemeClr>
          </a:duotone>
          <a:extLst>
            <a:ext uri="{28A0092B-C50C-407E-A947-70E740481C1C}">
              <a14:useLocalDpi xmlns:a14="http://schemas.microsoft.com/office/drawing/2010/main" val="0"/>
            </a:ext>
          </a:extLst>
        </a:blip>
        <a:stretch>
          <a:fillRect/>
        </a:stretch>
      </xdr:blipFill>
      <xdr:spPr>
        <a:xfrm>
          <a:off x="771525" y="1628775"/>
          <a:ext cx="2000249" cy="2000249"/>
        </a:xfrm>
        <a:prstGeom prst="rect">
          <a:avLst/>
        </a:prstGeom>
      </xdr:spPr>
    </xdr:pic>
    <xdr:clientData/>
  </xdr:twoCellAnchor>
  <xdr:twoCellAnchor>
    <xdr:from>
      <xdr:col>13</xdr:col>
      <xdr:colOff>442675</xdr:colOff>
      <xdr:row>0</xdr:row>
      <xdr:rowOff>153142</xdr:rowOff>
    </xdr:from>
    <xdr:to>
      <xdr:col>13</xdr:col>
      <xdr:colOff>1038685</xdr:colOff>
      <xdr:row>3</xdr:row>
      <xdr:rowOff>6863</xdr:rowOff>
    </xdr:to>
    <xdr:pic>
      <xdr:nvPicPr>
        <xdr:cNvPr id="3" name="Picture 2">
          <a:hlinkClick xmlns:r="http://schemas.openxmlformats.org/officeDocument/2006/relationships" r:id="rId2"/>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6463725" y="153142"/>
          <a:ext cx="596010" cy="644296"/>
        </a:xfrm>
        <a:prstGeom prst="rect">
          <a:avLst/>
        </a:prstGeom>
      </xdr:spPr>
    </xdr:pic>
    <xdr:clientData/>
  </xdr:twoCellAnchor>
  <xdr:twoCellAnchor>
    <xdr:from>
      <xdr:col>0</xdr:col>
      <xdr:colOff>130969</xdr:colOff>
      <xdr:row>0</xdr:row>
      <xdr:rowOff>119062</xdr:rowOff>
    </xdr:from>
    <xdr:to>
      <xdr:col>13</xdr:col>
      <xdr:colOff>218426</xdr:colOff>
      <xdr:row>6</xdr:row>
      <xdr:rowOff>149738</xdr:rowOff>
    </xdr:to>
    <xdr:grpSp>
      <xdr:nvGrpSpPr>
        <xdr:cNvPr id="4" name="Group 3"/>
        <xdr:cNvGrpSpPr/>
      </xdr:nvGrpSpPr>
      <xdr:grpSpPr>
        <a:xfrm>
          <a:off x="130969" y="119062"/>
          <a:ext cx="16101363" cy="1387989"/>
          <a:chOff x="104775" y="771525"/>
          <a:chExt cx="16101363" cy="1387989"/>
        </a:xfrm>
      </xdr:grpSpPr>
      <xdr:grpSp>
        <xdr:nvGrpSpPr>
          <xdr:cNvPr id="5" name="Group 4"/>
          <xdr:cNvGrpSpPr/>
        </xdr:nvGrpSpPr>
        <xdr:grpSpPr>
          <a:xfrm>
            <a:off x="104775" y="771525"/>
            <a:ext cx="16101363" cy="1387989"/>
            <a:chOff x="104775" y="123825"/>
            <a:chExt cx="16101363" cy="1387989"/>
          </a:xfrm>
        </xdr:grpSpPr>
        <xdr:sp macro="" textlink="">
          <xdr:nvSpPr>
            <xdr:cNvPr id="7" name="Rounded Rectangle 6">
              <a:hlinkClick xmlns:r="http://schemas.openxmlformats.org/officeDocument/2006/relationships" r:id="rId4"/>
            </xdr:cNvPr>
            <xdr:cNvSpPr/>
          </xdr:nvSpPr>
          <xdr:spPr>
            <a:xfrm>
              <a:off x="14731737" y="187384"/>
              <a:ext cx="1474401" cy="621600"/>
            </a:xfrm>
            <a:prstGeom prst="roundRect">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r>
                <a:rPr lang="fr-FR" sz="1400"/>
                <a:t>Resources</a:t>
              </a:r>
            </a:p>
          </xdr:txBody>
        </xdr:sp>
        <xdr:pic>
          <xdr:nvPicPr>
            <xdr:cNvPr id="8" name="Picture 7">
              <a:hlinkClick xmlns:r="http://schemas.openxmlformats.org/officeDocument/2006/relationships" r:id="rId5"/>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04775" y="123825"/>
              <a:ext cx="675134" cy="1387989"/>
            </a:xfrm>
            <a:prstGeom prst="rect">
              <a:avLst/>
            </a:prstGeom>
          </xdr:spPr>
        </xdr:pic>
        <xdr:sp macro="" textlink="">
          <xdr:nvSpPr>
            <xdr:cNvPr id="9" name="Rounded Rectangle 8">
              <a:hlinkClick xmlns:r="http://schemas.openxmlformats.org/officeDocument/2006/relationships" r:id="rId7"/>
            </xdr:cNvPr>
            <xdr:cNvSpPr/>
          </xdr:nvSpPr>
          <xdr:spPr>
            <a:xfrm>
              <a:off x="2722660" y="186177"/>
              <a:ext cx="1474402" cy="621600"/>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fr-FR" sz="1400"/>
                <a:t>Signature Solutions</a:t>
              </a:r>
            </a:p>
          </xdr:txBody>
        </xdr:sp>
        <xdr:sp macro="" textlink="">
          <xdr:nvSpPr>
            <xdr:cNvPr id="10" name="Rounded Rectangle 9">
              <a:hlinkClick xmlns:r="http://schemas.openxmlformats.org/officeDocument/2006/relationships" r:id="rId8"/>
            </xdr:cNvPr>
            <xdr:cNvSpPr/>
          </xdr:nvSpPr>
          <xdr:spPr>
            <a:xfrm>
              <a:off x="7836732" y="205906"/>
              <a:ext cx="1474403" cy="621600"/>
            </a:xfrm>
            <a:prstGeom prst="roundRect">
              <a:avLst/>
            </a:prstGeom>
          </xdr:spPr>
          <xdr:style>
            <a:lnRef idx="0">
              <a:schemeClr val="accent2"/>
            </a:lnRef>
            <a:fillRef idx="1001">
              <a:schemeClr val="dk2"/>
            </a:fillRef>
            <a:effectRef idx="3">
              <a:schemeClr val="accent2"/>
            </a:effectRef>
            <a:fontRef idx="minor">
              <a:schemeClr val="lt1"/>
            </a:fontRef>
          </xdr:style>
          <xdr:txBody>
            <a:bodyPr vertOverflow="clip" horzOverflow="clip" rtlCol="0" anchor="ctr"/>
            <a:lstStyle/>
            <a:p>
              <a:pPr algn="ctr"/>
              <a:r>
                <a:rPr lang="fr-FR" sz="1400"/>
                <a:t>Monitoring Plan</a:t>
              </a:r>
            </a:p>
          </xdr:txBody>
        </xdr:sp>
        <xdr:sp macro="" textlink="">
          <xdr:nvSpPr>
            <xdr:cNvPr id="11" name="Rounded Rectangle 10">
              <a:hlinkClick xmlns:r="http://schemas.openxmlformats.org/officeDocument/2006/relationships" r:id="rId9"/>
            </xdr:cNvPr>
            <xdr:cNvSpPr/>
          </xdr:nvSpPr>
          <xdr:spPr>
            <a:xfrm>
              <a:off x="886857" y="188368"/>
              <a:ext cx="1568184" cy="621526"/>
            </a:xfrm>
            <a:prstGeom prst="roundRect">
              <a:avLst/>
            </a:prstGeom>
            <a:solidFill>
              <a:srgbClr val="FFF8E5"/>
            </a:solidFill>
            <a:ln/>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r>
                <a:rPr lang="fr-FR" sz="1800" b="1">
                  <a:solidFill>
                    <a:schemeClr val="tx1"/>
                  </a:solidFill>
                </a:rPr>
                <a:t>          HOME</a:t>
              </a:r>
            </a:p>
          </xdr:txBody>
        </xdr:sp>
        <xdr:sp macro="" textlink="'CO CPD'!$K$9">
          <xdr:nvSpPr>
            <xdr:cNvPr id="12" name="Rounded Rectangle 11">
              <a:hlinkClick xmlns:r="http://schemas.openxmlformats.org/officeDocument/2006/relationships" r:id="rId10"/>
            </xdr:cNvPr>
            <xdr:cNvSpPr/>
          </xdr:nvSpPr>
          <xdr:spPr>
            <a:xfrm>
              <a:off x="6061363" y="192943"/>
              <a:ext cx="1608499" cy="621600"/>
            </a:xfrm>
            <a:prstGeom prst="roundRect">
              <a:avLst/>
            </a:prstGeom>
            <a:solidFill>
              <a:schemeClr val="accent1">
                <a:lumMod val="60000"/>
                <a:lumOff val="40000"/>
              </a:schemeClr>
            </a:solidFill>
          </xdr:spPr>
          <xdr:style>
            <a:lnRef idx="0">
              <a:schemeClr val="accent2"/>
            </a:lnRef>
            <a:fillRef idx="1001">
              <a:schemeClr val="dk2"/>
            </a:fillRef>
            <a:effectRef idx="3">
              <a:schemeClr val="accent2"/>
            </a:effectRef>
            <a:fontRef idx="minor">
              <a:schemeClr val="lt1"/>
            </a:fontRef>
          </xdr:style>
          <xdr:txBody>
            <a:bodyPr vertOverflow="clip" horzOverflow="clip" lIns="548640" rIns="91440" rtlCol="0" anchor="ctr"/>
            <a:lstStyle/>
            <a:p>
              <a:pPr algn="ctr"/>
              <a:fld id="{DD2FAAD4-D0B8-4A71-BBBA-E60F78A1D42F}" type="TxLink">
                <a:rPr lang="en-US" sz="1400" b="0" i="0" u="none" strike="noStrike">
                  <a:solidFill>
                    <a:srgbClr val="FFFFFF"/>
                  </a:solidFill>
                  <a:latin typeface="Calibri"/>
                </a:rPr>
                <a:pPr algn="ctr"/>
                <a:t>CPD Cape Verde</a:t>
              </a:fld>
              <a:endParaRPr lang="fr-FR" sz="1400"/>
            </a:p>
          </xdr:txBody>
        </xdr:sp>
        <xdr:pic>
          <xdr:nvPicPr>
            <xdr:cNvPr id="13" name="Picture 12">
              <a:hlinkClick xmlns:r="http://schemas.openxmlformats.org/officeDocument/2006/relationships" r:id="rId10"/>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6189910" y="279011"/>
              <a:ext cx="271232" cy="449825"/>
            </a:xfrm>
            <a:prstGeom prst="rect">
              <a:avLst/>
            </a:prstGeom>
            <a:ln>
              <a:noFill/>
            </a:ln>
          </xdr:spPr>
        </xdr:pic>
        <xdr:sp macro="" textlink="">
          <xdr:nvSpPr>
            <xdr:cNvPr id="14" name="Rounded Rectangle 13">
              <a:hlinkClick xmlns:r="http://schemas.openxmlformats.org/officeDocument/2006/relationships" r:id="rId12"/>
            </xdr:cNvPr>
            <xdr:cNvSpPr/>
          </xdr:nvSpPr>
          <xdr:spPr>
            <a:xfrm>
              <a:off x="9595607" y="191619"/>
              <a:ext cx="1469313" cy="621600"/>
            </a:xfrm>
            <a:prstGeom prst="roundRect">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r>
                <a:rPr lang="fr-FR" sz="1400"/>
                <a:t>Evaluation Plan</a:t>
              </a:r>
            </a:p>
          </xdr:txBody>
        </xdr:sp>
        <xdr:sp macro="" textlink="">
          <xdr:nvSpPr>
            <xdr:cNvPr id="15" name="Rounded Rectangle 14">
              <a:hlinkClick xmlns:r="http://schemas.openxmlformats.org/officeDocument/2006/relationships" r:id="rId13"/>
            </xdr:cNvPr>
            <xdr:cNvSpPr/>
          </xdr:nvSpPr>
          <xdr:spPr>
            <a:xfrm>
              <a:off x="11361649" y="199292"/>
              <a:ext cx="1469314" cy="621600"/>
            </a:xfrm>
            <a:prstGeom prst="roundRect">
              <a:avLst/>
            </a:prstGeom>
            <a:solidFill>
              <a:srgbClr val="C00000"/>
            </a:solidFill>
          </xdr:spPr>
          <xdr:style>
            <a:lnRef idx="0">
              <a:schemeClr val="accent4"/>
            </a:lnRef>
            <a:fillRef idx="3">
              <a:schemeClr val="accent4"/>
            </a:fillRef>
            <a:effectRef idx="3">
              <a:schemeClr val="accent4"/>
            </a:effectRef>
            <a:fontRef idx="minor">
              <a:schemeClr val="lt1"/>
            </a:fontRef>
          </xdr:style>
          <xdr:txBody>
            <a:bodyPr vertOverflow="clip" horzOverflow="clip" lIns="0" rIns="0" rtlCol="0" anchor="ctr"/>
            <a:lstStyle/>
            <a:p>
              <a:pPr marL="0" indent="0" algn="ctr"/>
              <a:r>
                <a:rPr lang="fr-FR" sz="1400">
                  <a:solidFill>
                    <a:schemeClr val="lt1"/>
                  </a:solidFill>
                  <a:latin typeface="+mn-lt"/>
                  <a:ea typeface="+mn-ea"/>
                  <a:cs typeface="+mn-cs"/>
                </a:rPr>
                <a:t>Management Calendar</a:t>
              </a:r>
            </a:p>
          </xdr:txBody>
        </xdr:sp>
        <xdr:sp macro="" textlink="">
          <xdr:nvSpPr>
            <xdr:cNvPr id="16" name="Rounded Rectangle 15">
              <a:hlinkClick xmlns:r="http://schemas.openxmlformats.org/officeDocument/2006/relationships" r:id="rId14"/>
            </xdr:cNvPr>
            <xdr:cNvSpPr/>
          </xdr:nvSpPr>
          <xdr:spPr>
            <a:xfrm>
              <a:off x="13055175" y="195323"/>
              <a:ext cx="1469314" cy="621600"/>
            </a:xfrm>
            <a:prstGeom prst="roundRect">
              <a:avLst/>
            </a:prstGeom>
            <a:solidFill>
              <a:srgbClr val="A886D6"/>
            </a:solidFill>
          </xdr:spPr>
          <xdr:style>
            <a:lnRef idx="0">
              <a:schemeClr val="accent4"/>
            </a:lnRef>
            <a:fillRef idx="3">
              <a:schemeClr val="accent4"/>
            </a:fillRef>
            <a:effectRef idx="3">
              <a:schemeClr val="accent4"/>
            </a:effectRef>
            <a:fontRef idx="minor">
              <a:schemeClr val="lt1"/>
            </a:fontRef>
          </xdr:style>
          <xdr:txBody>
            <a:bodyPr vertOverflow="clip" horzOverflow="clip" lIns="0" rIns="0" rtlCol="0" anchor="ctr"/>
            <a:lstStyle/>
            <a:p>
              <a:pPr marL="0" indent="0" algn="ctr"/>
              <a:r>
                <a:rPr lang="fr-FR" sz="1400">
                  <a:solidFill>
                    <a:schemeClr val="lt1"/>
                  </a:solidFill>
                  <a:latin typeface="+mn-lt"/>
                  <a:ea typeface="+mn-ea"/>
                  <a:cs typeface="+mn-cs"/>
                </a:rPr>
                <a:t>Statistics</a:t>
              </a:r>
            </a:p>
          </xdr:txBody>
        </xdr:sp>
        <xdr:sp macro="" textlink="">
          <xdr:nvSpPr>
            <xdr:cNvPr id="17" name="Rounded Rectangle 16">
              <a:hlinkClick xmlns:r="http://schemas.openxmlformats.org/officeDocument/2006/relationships" r:id="rId15"/>
            </xdr:cNvPr>
            <xdr:cNvSpPr/>
          </xdr:nvSpPr>
          <xdr:spPr>
            <a:xfrm>
              <a:off x="4398685" y="178314"/>
              <a:ext cx="1474403" cy="621600"/>
            </a:xfrm>
            <a:prstGeom prst="roundRect">
              <a:avLst/>
            </a:prstGeom>
            <a:solidFill>
              <a:schemeClr val="accent1">
                <a:lumMod val="75000"/>
              </a:schemeClr>
            </a:solidFill>
          </xdr:spPr>
          <xdr:style>
            <a:lnRef idx="0">
              <a:schemeClr val="accent2"/>
            </a:lnRef>
            <a:fillRef idx="1001">
              <a:schemeClr val="dk2"/>
            </a:fillRef>
            <a:effectRef idx="3">
              <a:schemeClr val="accent2"/>
            </a:effectRef>
            <a:fontRef idx="minor">
              <a:schemeClr val="lt1"/>
            </a:fontRef>
          </xdr:style>
          <xdr:txBody>
            <a:bodyPr vertOverflow="clip" horzOverflow="clip" rtlCol="0" anchor="ctr"/>
            <a:lstStyle/>
            <a:p>
              <a:pPr algn="ctr"/>
              <a:r>
                <a:rPr lang="fr-FR" sz="1400"/>
                <a:t>CO Programme Architecture</a:t>
              </a:r>
            </a:p>
          </xdr:txBody>
        </xdr:sp>
      </xdr:grpSp>
      <xdr:pic>
        <xdr:nvPicPr>
          <xdr:cNvPr id="6" name="Picture 5"/>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990110" y="816944"/>
            <a:ext cx="546283" cy="554592"/>
          </a:xfrm>
          <a:prstGeom prst="rect">
            <a:avLst/>
          </a:prstGeom>
        </xdr:spPr>
      </xdr:pic>
    </xdr:grpSp>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238125</xdr:colOff>
      <xdr:row>6</xdr:row>
      <xdr:rowOff>266700</xdr:rowOff>
    </xdr:from>
    <xdr:to>
      <xdr:col>1</xdr:col>
      <xdr:colOff>2238374</xdr:colOff>
      <xdr:row>12</xdr:row>
      <xdr:rowOff>38099</xdr:rowOff>
    </xdr:to>
    <xdr:pic>
      <xdr:nvPicPr>
        <xdr:cNvPr id="2" name="Picture 1"/>
        <xdr:cNvPicPr>
          <a:picLocks noChangeAspect="1"/>
        </xdr:cNvPicPr>
      </xdr:nvPicPr>
      <xdr:blipFill>
        <a:blip xmlns:r="http://schemas.openxmlformats.org/officeDocument/2006/relationships" r:embed="rId1" cstate="print">
          <a:duotone>
            <a:prstClr val="black"/>
            <a:schemeClr val="accent2">
              <a:tint val="45000"/>
              <a:satMod val="400000"/>
            </a:schemeClr>
          </a:duotone>
          <a:extLst>
            <a:ext uri="{28A0092B-C50C-407E-A947-70E740481C1C}">
              <a14:useLocalDpi xmlns:a14="http://schemas.microsoft.com/office/drawing/2010/main" val="0"/>
            </a:ext>
          </a:extLst>
        </a:blip>
        <a:stretch>
          <a:fillRect/>
        </a:stretch>
      </xdr:blipFill>
      <xdr:spPr>
        <a:xfrm>
          <a:off x="771525" y="1628775"/>
          <a:ext cx="2000249" cy="2000249"/>
        </a:xfrm>
        <a:prstGeom prst="rect">
          <a:avLst/>
        </a:prstGeom>
      </xdr:spPr>
    </xdr:pic>
    <xdr:clientData/>
  </xdr:twoCellAnchor>
  <xdr:twoCellAnchor>
    <xdr:from>
      <xdr:col>13</xdr:col>
      <xdr:colOff>442675</xdr:colOff>
      <xdr:row>0</xdr:row>
      <xdr:rowOff>153142</xdr:rowOff>
    </xdr:from>
    <xdr:to>
      <xdr:col>13</xdr:col>
      <xdr:colOff>1038685</xdr:colOff>
      <xdr:row>3</xdr:row>
      <xdr:rowOff>6863</xdr:rowOff>
    </xdr:to>
    <xdr:pic>
      <xdr:nvPicPr>
        <xdr:cNvPr id="3" name="Picture 2">
          <a:hlinkClick xmlns:r="http://schemas.openxmlformats.org/officeDocument/2006/relationships" r:id="rId2"/>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6463725" y="153142"/>
          <a:ext cx="596010" cy="644296"/>
        </a:xfrm>
        <a:prstGeom prst="rect">
          <a:avLst/>
        </a:prstGeom>
      </xdr:spPr>
    </xdr:pic>
    <xdr:clientData/>
  </xdr:twoCellAnchor>
  <xdr:twoCellAnchor>
    <xdr:from>
      <xdr:col>0</xdr:col>
      <xdr:colOff>130969</xdr:colOff>
      <xdr:row>0</xdr:row>
      <xdr:rowOff>119062</xdr:rowOff>
    </xdr:from>
    <xdr:to>
      <xdr:col>13</xdr:col>
      <xdr:colOff>218426</xdr:colOff>
      <xdr:row>6</xdr:row>
      <xdr:rowOff>149738</xdr:rowOff>
    </xdr:to>
    <xdr:grpSp>
      <xdr:nvGrpSpPr>
        <xdr:cNvPr id="4" name="Group 3"/>
        <xdr:cNvGrpSpPr/>
      </xdr:nvGrpSpPr>
      <xdr:grpSpPr>
        <a:xfrm>
          <a:off x="130969" y="119062"/>
          <a:ext cx="16101363" cy="1387989"/>
          <a:chOff x="104775" y="771525"/>
          <a:chExt cx="16101363" cy="1387989"/>
        </a:xfrm>
      </xdr:grpSpPr>
      <xdr:grpSp>
        <xdr:nvGrpSpPr>
          <xdr:cNvPr id="5" name="Group 4"/>
          <xdr:cNvGrpSpPr/>
        </xdr:nvGrpSpPr>
        <xdr:grpSpPr>
          <a:xfrm>
            <a:off x="104775" y="771525"/>
            <a:ext cx="16101363" cy="1387989"/>
            <a:chOff x="104775" y="123825"/>
            <a:chExt cx="16101363" cy="1387989"/>
          </a:xfrm>
        </xdr:grpSpPr>
        <xdr:sp macro="" textlink="">
          <xdr:nvSpPr>
            <xdr:cNvPr id="7" name="Rounded Rectangle 6">
              <a:hlinkClick xmlns:r="http://schemas.openxmlformats.org/officeDocument/2006/relationships" r:id="rId4"/>
            </xdr:cNvPr>
            <xdr:cNvSpPr/>
          </xdr:nvSpPr>
          <xdr:spPr>
            <a:xfrm>
              <a:off x="14731737" y="187384"/>
              <a:ext cx="1474401" cy="621600"/>
            </a:xfrm>
            <a:prstGeom prst="roundRect">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r>
                <a:rPr lang="fr-FR" sz="1400"/>
                <a:t>Resources</a:t>
              </a:r>
            </a:p>
          </xdr:txBody>
        </xdr:sp>
        <xdr:pic>
          <xdr:nvPicPr>
            <xdr:cNvPr id="8" name="Picture 7">
              <a:hlinkClick xmlns:r="http://schemas.openxmlformats.org/officeDocument/2006/relationships" r:id="rId5"/>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04775" y="123825"/>
              <a:ext cx="675134" cy="1387989"/>
            </a:xfrm>
            <a:prstGeom prst="rect">
              <a:avLst/>
            </a:prstGeom>
          </xdr:spPr>
        </xdr:pic>
        <xdr:sp macro="" textlink="">
          <xdr:nvSpPr>
            <xdr:cNvPr id="9" name="Rounded Rectangle 8">
              <a:hlinkClick xmlns:r="http://schemas.openxmlformats.org/officeDocument/2006/relationships" r:id="rId7"/>
            </xdr:cNvPr>
            <xdr:cNvSpPr/>
          </xdr:nvSpPr>
          <xdr:spPr>
            <a:xfrm>
              <a:off x="2722660" y="186177"/>
              <a:ext cx="1474402" cy="621600"/>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fr-FR" sz="1400"/>
                <a:t>Signature Solutions</a:t>
              </a:r>
            </a:p>
          </xdr:txBody>
        </xdr:sp>
        <xdr:sp macro="" textlink="">
          <xdr:nvSpPr>
            <xdr:cNvPr id="10" name="Rounded Rectangle 9">
              <a:hlinkClick xmlns:r="http://schemas.openxmlformats.org/officeDocument/2006/relationships" r:id="rId8"/>
            </xdr:cNvPr>
            <xdr:cNvSpPr/>
          </xdr:nvSpPr>
          <xdr:spPr>
            <a:xfrm>
              <a:off x="7836732" y="205906"/>
              <a:ext cx="1474403" cy="621600"/>
            </a:xfrm>
            <a:prstGeom prst="roundRect">
              <a:avLst/>
            </a:prstGeom>
          </xdr:spPr>
          <xdr:style>
            <a:lnRef idx="0">
              <a:schemeClr val="accent2"/>
            </a:lnRef>
            <a:fillRef idx="1001">
              <a:schemeClr val="dk2"/>
            </a:fillRef>
            <a:effectRef idx="3">
              <a:schemeClr val="accent2"/>
            </a:effectRef>
            <a:fontRef idx="minor">
              <a:schemeClr val="lt1"/>
            </a:fontRef>
          </xdr:style>
          <xdr:txBody>
            <a:bodyPr vertOverflow="clip" horzOverflow="clip" rtlCol="0" anchor="ctr"/>
            <a:lstStyle/>
            <a:p>
              <a:pPr algn="ctr"/>
              <a:r>
                <a:rPr lang="fr-FR" sz="1400"/>
                <a:t>Monitoring Plan</a:t>
              </a:r>
            </a:p>
          </xdr:txBody>
        </xdr:sp>
        <xdr:sp macro="" textlink="">
          <xdr:nvSpPr>
            <xdr:cNvPr id="11" name="Rounded Rectangle 10">
              <a:hlinkClick xmlns:r="http://schemas.openxmlformats.org/officeDocument/2006/relationships" r:id="rId9"/>
            </xdr:cNvPr>
            <xdr:cNvSpPr/>
          </xdr:nvSpPr>
          <xdr:spPr>
            <a:xfrm>
              <a:off x="886857" y="188368"/>
              <a:ext cx="1568184" cy="621526"/>
            </a:xfrm>
            <a:prstGeom prst="roundRect">
              <a:avLst/>
            </a:prstGeom>
            <a:solidFill>
              <a:srgbClr val="FFF8E5"/>
            </a:solidFill>
            <a:ln/>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r>
                <a:rPr lang="fr-FR" sz="1800" b="1">
                  <a:solidFill>
                    <a:schemeClr val="tx1"/>
                  </a:solidFill>
                </a:rPr>
                <a:t>          HOME</a:t>
              </a:r>
            </a:p>
          </xdr:txBody>
        </xdr:sp>
        <xdr:sp macro="" textlink="'CO CPD'!$K$9">
          <xdr:nvSpPr>
            <xdr:cNvPr id="12" name="Rounded Rectangle 11">
              <a:hlinkClick xmlns:r="http://schemas.openxmlformats.org/officeDocument/2006/relationships" r:id="rId10"/>
            </xdr:cNvPr>
            <xdr:cNvSpPr/>
          </xdr:nvSpPr>
          <xdr:spPr>
            <a:xfrm>
              <a:off x="6061363" y="192943"/>
              <a:ext cx="1608499" cy="621600"/>
            </a:xfrm>
            <a:prstGeom prst="roundRect">
              <a:avLst/>
            </a:prstGeom>
            <a:solidFill>
              <a:schemeClr val="accent1">
                <a:lumMod val="60000"/>
                <a:lumOff val="40000"/>
              </a:schemeClr>
            </a:solidFill>
          </xdr:spPr>
          <xdr:style>
            <a:lnRef idx="0">
              <a:schemeClr val="accent2"/>
            </a:lnRef>
            <a:fillRef idx="1001">
              <a:schemeClr val="dk2"/>
            </a:fillRef>
            <a:effectRef idx="3">
              <a:schemeClr val="accent2"/>
            </a:effectRef>
            <a:fontRef idx="minor">
              <a:schemeClr val="lt1"/>
            </a:fontRef>
          </xdr:style>
          <xdr:txBody>
            <a:bodyPr vertOverflow="clip" horzOverflow="clip" lIns="548640" rIns="91440" rtlCol="0" anchor="ctr"/>
            <a:lstStyle/>
            <a:p>
              <a:pPr algn="ctr"/>
              <a:fld id="{DD2FAAD4-D0B8-4A71-BBBA-E60F78A1D42F}" type="TxLink">
                <a:rPr lang="en-US" sz="1400" b="0" i="0" u="none" strike="noStrike">
                  <a:solidFill>
                    <a:srgbClr val="FFFFFF"/>
                  </a:solidFill>
                  <a:latin typeface="Calibri"/>
                </a:rPr>
                <a:pPr algn="ctr"/>
                <a:t>CPD Cape Verde</a:t>
              </a:fld>
              <a:endParaRPr lang="fr-FR" sz="1400"/>
            </a:p>
          </xdr:txBody>
        </xdr:sp>
        <xdr:pic>
          <xdr:nvPicPr>
            <xdr:cNvPr id="13" name="Picture 12">
              <a:hlinkClick xmlns:r="http://schemas.openxmlformats.org/officeDocument/2006/relationships" r:id="rId10"/>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6189910" y="279011"/>
              <a:ext cx="271232" cy="449825"/>
            </a:xfrm>
            <a:prstGeom prst="rect">
              <a:avLst/>
            </a:prstGeom>
            <a:ln>
              <a:noFill/>
            </a:ln>
          </xdr:spPr>
        </xdr:pic>
        <xdr:sp macro="" textlink="">
          <xdr:nvSpPr>
            <xdr:cNvPr id="14" name="Rounded Rectangle 13">
              <a:hlinkClick xmlns:r="http://schemas.openxmlformats.org/officeDocument/2006/relationships" r:id="rId12"/>
            </xdr:cNvPr>
            <xdr:cNvSpPr/>
          </xdr:nvSpPr>
          <xdr:spPr>
            <a:xfrm>
              <a:off x="9595607" y="191619"/>
              <a:ext cx="1469313" cy="621600"/>
            </a:xfrm>
            <a:prstGeom prst="roundRect">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r>
                <a:rPr lang="fr-FR" sz="1400"/>
                <a:t>Evaluation Plan</a:t>
              </a:r>
            </a:p>
          </xdr:txBody>
        </xdr:sp>
        <xdr:sp macro="" textlink="">
          <xdr:nvSpPr>
            <xdr:cNvPr id="15" name="Rounded Rectangle 14">
              <a:hlinkClick xmlns:r="http://schemas.openxmlformats.org/officeDocument/2006/relationships" r:id="rId13"/>
            </xdr:cNvPr>
            <xdr:cNvSpPr/>
          </xdr:nvSpPr>
          <xdr:spPr>
            <a:xfrm>
              <a:off x="11361649" y="199292"/>
              <a:ext cx="1469314" cy="621600"/>
            </a:xfrm>
            <a:prstGeom prst="roundRect">
              <a:avLst/>
            </a:prstGeom>
            <a:solidFill>
              <a:srgbClr val="C00000"/>
            </a:solidFill>
          </xdr:spPr>
          <xdr:style>
            <a:lnRef idx="0">
              <a:schemeClr val="accent4"/>
            </a:lnRef>
            <a:fillRef idx="3">
              <a:schemeClr val="accent4"/>
            </a:fillRef>
            <a:effectRef idx="3">
              <a:schemeClr val="accent4"/>
            </a:effectRef>
            <a:fontRef idx="minor">
              <a:schemeClr val="lt1"/>
            </a:fontRef>
          </xdr:style>
          <xdr:txBody>
            <a:bodyPr vertOverflow="clip" horzOverflow="clip" lIns="0" rIns="0" rtlCol="0" anchor="ctr"/>
            <a:lstStyle/>
            <a:p>
              <a:pPr marL="0" indent="0" algn="ctr"/>
              <a:r>
                <a:rPr lang="fr-FR" sz="1400">
                  <a:solidFill>
                    <a:schemeClr val="lt1"/>
                  </a:solidFill>
                  <a:latin typeface="+mn-lt"/>
                  <a:ea typeface="+mn-ea"/>
                  <a:cs typeface="+mn-cs"/>
                </a:rPr>
                <a:t>Management Calendar</a:t>
              </a:r>
            </a:p>
          </xdr:txBody>
        </xdr:sp>
        <xdr:sp macro="" textlink="">
          <xdr:nvSpPr>
            <xdr:cNvPr id="16" name="Rounded Rectangle 15">
              <a:hlinkClick xmlns:r="http://schemas.openxmlformats.org/officeDocument/2006/relationships" r:id="rId14"/>
            </xdr:cNvPr>
            <xdr:cNvSpPr/>
          </xdr:nvSpPr>
          <xdr:spPr>
            <a:xfrm>
              <a:off x="13055175" y="195323"/>
              <a:ext cx="1469314" cy="621600"/>
            </a:xfrm>
            <a:prstGeom prst="roundRect">
              <a:avLst/>
            </a:prstGeom>
            <a:solidFill>
              <a:srgbClr val="A886D6"/>
            </a:solidFill>
          </xdr:spPr>
          <xdr:style>
            <a:lnRef idx="0">
              <a:schemeClr val="accent4"/>
            </a:lnRef>
            <a:fillRef idx="3">
              <a:schemeClr val="accent4"/>
            </a:fillRef>
            <a:effectRef idx="3">
              <a:schemeClr val="accent4"/>
            </a:effectRef>
            <a:fontRef idx="minor">
              <a:schemeClr val="lt1"/>
            </a:fontRef>
          </xdr:style>
          <xdr:txBody>
            <a:bodyPr vertOverflow="clip" horzOverflow="clip" lIns="0" rIns="0" rtlCol="0" anchor="ctr"/>
            <a:lstStyle/>
            <a:p>
              <a:pPr marL="0" indent="0" algn="ctr"/>
              <a:r>
                <a:rPr lang="fr-FR" sz="1400">
                  <a:solidFill>
                    <a:schemeClr val="lt1"/>
                  </a:solidFill>
                  <a:latin typeface="+mn-lt"/>
                  <a:ea typeface="+mn-ea"/>
                  <a:cs typeface="+mn-cs"/>
                </a:rPr>
                <a:t>Statistics</a:t>
              </a:r>
            </a:p>
          </xdr:txBody>
        </xdr:sp>
        <xdr:sp macro="" textlink="">
          <xdr:nvSpPr>
            <xdr:cNvPr id="17" name="Rounded Rectangle 16">
              <a:hlinkClick xmlns:r="http://schemas.openxmlformats.org/officeDocument/2006/relationships" r:id="rId15"/>
            </xdr:cNvPr>
            <xdr:cNvSpPr/>
          </xdr:nvSpPr>
          <xdr:spPr>
            <a:xfrm>
              <a:off x="4398685" y="178314"/>
              <a:ext cx="1474403" cy="621600"/>
            </a:xfrm>
            <a:prstGeom prst="roundRect">
              <a:avLst/>
            </a:prstGeom>
            <a:solidFill>
              <a:schemeClr val="accent1">
                <a:lumMod val="75000"/>
              </a:schemeClr>
            </a:solidFill>
          </xdr:spPr>
          <xdr:style>
            <a:lnRef idx="0">
              <a:schemeClr val="accent2"/>
            </a:lnRef>
            <a:fillRef idx="1001">
              <a:schemeClr val="dk2"/>
            </a:fillRef>
            <a:effectRef idx="3">
              <a:schemeClr val="accent2"/>
            </a:effectRef>
            <a:fontRef idx="minor">
              <a:schemeClr val="lt1"/>
            </a:fontRef>
          </xdr:style>
          <xdr:txBody>
            <a:bodyPr vertOverflow="clip" horzOverflow="clip" rtlCol="0" anchor="ctr"/>
            <a:lstStyle/>
            <a:p>
              <a:pPr algn="ctr"/>
              <a:r>
                <a:rPr lang="fr-FR" sz="1400"/>
                <a:t>CO Programme Architecture</a:t>
              </a:r>
            </a:p>
          </xdr:txBody>
        </xdr:sp>
      </xdr:grpSp>
      <xdr:pic>
        <xdr:nvPicPr>
          <xdr:cNvPr id="6" name="Picture 5"/>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990110" y="816944"/>
            <a:ext cx="546283" cy="554592"/>
          </a:xfrm>
          <a:prstGeom prst="rect">
            <a:avLst/>
          </a:prstGeom>
        </xdr:spPr>
      </xdr:pic>
    </xdr:grpSp>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238125</xdr:colOff>
      <xdr:row>6</xdr:row>
      <xdr:rowOff>266700</xdr:rowOff>
    </xdr:from>
    <xdr:to>
      <xdr:col>1</xdr:col>
      <xdr:colOff>2238374</xdr:colOff>
      <xdr:row>12</xdr:row>
      <xdr:rowOff>38099</xdr:rowOff>
    </xdr:to>
    <xdr:pic>
      <xdr:nvPicPr>
        <xdr:cNvPr id="2" name="Picture 1"/>
        <xdr:cNvPicPr>
          <a:picLocks noChangeAspect="1"/>
        </xdr:cNvPicPr>
      </xdr:nvPicPr>
      <xdr:blipFill>
        <a:blip xmlns:r="http://schemas.openxmlformats.org/officeDocument/2006/relationships" r:embed="rId1" cstate="print">
          <a:duotone>
            <a:prstClr val="black"/>
            <a:schemeClr val="accent2">
              <a:tint val="45000"/>
              <a:satMod val="400000"/>
            </a:schemeClr>
          </a:duotone>
          <a:extLst>
            <a:ext uri="{28A0092B-C50C-407E-A947-70E740481C1C}">
              <a14:useLocalDpi xmlns:a14="http://schemas.microsoft.com/office/drawing/2010/main" val="0"/>
            </a:ext>
          </a:extLst>
        </a:blip>
        <a:stretch>
          <a:fillRect/>
        </a:stretch>
      </xdr:blipFill>
      <xdr:spPr>
        <a:xfrm>
          <a:off x="771525" y="1628775"/>
          <a:ext cx="2000249" cy="2000249"/>
        </a:xfrm>
        <a:prstGeom prst="rect">
          <a:avLst/>
        </a:prstGeom>
      </xdr:spPr>
    </xdr:pic>
    <xdr:clientData/>
  </xdr:twoCellAnchor>
  <xdr:twoCellAnchor>
    <xdr:from>
      <xdr:col>13</xdr:col>
      <xdr:colOff>442675</xdr:colOff>
      <xdr:row>0</xdr:row>
      <xdr:rowOff>153142</xdr:rowOff>
    </xdr:from>
    <xdr:to>
      <xdr:col>13</xdr:col>
      <xdr:colOff>1038685</xdr:colOff>
      <xdr:row>3</xdr:row>
      <xdr:rowOff>6863</xdr:rowOff>
    </xdr:to>
    <xdr:pic>
      <xdr:nvPicPr>
        <xdr:cNvPr id="3" name="Picture 2">
          <a:hlinkClick xmlns:r="http://schemas.openxmlformats.org/officeDocument/2006/relationships" r:id="rId2"/>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6463725" y="153142"/>
          <a:ext cx="596010" cy="644296"/>
        </a:xfrm>
        <a:prstGeom prst="rect">
          <a:avLst/>
        </a:prstGeom>
      </xdr:spPr>
    </xdr:pic>
    <xdr:clientData/>
  </xdr:twoCellAnchor>
  <xdr:twoCellAnchor>
    <xdr:from>
      <xdr:col>0</xdr:col>
      <xdr:colOff>130969</xdr:colOff>
      <xdr:row>0</xdr:row>
      <xdr:rowOff>119062</xdr:rowOff>
    </xdr:from>
    <xdr:to>
      <xdr:col>13</xdr:col>
      <xdr:colOff>218426</xdr:colOff>
      <xdr:row>6</xdr:row>
      <xdr:rowOff>149738</xdr:rowOff>
    </xdr:to>
    <xdr:grpSp>
      <xdr:nvGrpSpPr>
        <xdr:cNvPr id="4" name="Group 3"/>
        <xdr:cNvGrpSpPr/>
      </xdr:nvGrpSpPr>
      <xdr:grpSpPr>
        <a:xfrm>
          <a:off x="130969" y="119062"/>
          <a:ext cx="16101363" cy="1387989"/>
          <a:chOff x="104775" y="771525"/>
          <a:chExt cx="16101363" cy="1387989"/>
        </a:xfrm>
      </xdr:grpSpPr>
      <xdr:grpSp>
        <xdr:nvGrpSpPr>
          <xdr:cNvPr id="5" name="Group 4"/>
          <xdr:cNvGrpSpPr/>
        </xdr:nvGrpSpPr>
        <xdr:grpSpPr>
          <a:xfrm>
            <a:off x="104775" y="771525"/>
            <a:ext cx="16101363" cy="1387989"/>
            <a:chOff x="104775" y="123825"/>
            <a:chExt cx="16101363" cy="1387989"/>
          </a:xfrm>
        </xdr:grpSpPr>
        <xdr:sp macro="" textlink="">
          <xdr:nvSpPr>
            <xdr:cNvPr id="7" name="Rounded Rectangle 6">
              <a:hlinkClick xmlns:r="http://schemas.openxmlformats.org/officeDocument/2006/relationships" r:id="rId4"/>
            </xdr:cNvPr>
            <xdr:cNvSpPr/>
          </xdr:nvSpPr>
          <xdr:spPr>
            <a:xfrm>
              <a:off x="14731737" y="187384"/>
              <a:ext cx="1474401" cy="621600"/>
            </a:xfrm>
            <a:prstGeom prst="roundRect">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r>
                <a:rPr lang="fr-FR" sz="1400"/>
                <a:t>Resources</a:t>
              </a:r>
            </a:p>
          </xdr:txBody>
        </xdr:sp>
        <xdr:pic>
          <xdr:nvPicPr>
            <xdr:cNvPr id="8" name="Picture 7">
              <a:hlinkClick xmlns:r="http://schemas.openxmlformats.org/officeDocument/2006/relationships" r:id="rId5"/>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04775" y="123825"/>
              <a:ext cx="675134" cy="1387989"/>
            </a:xfrm>
            <a:prstGeom prst="rect">
              <a:avLst/>
            </a:prstGeom>
          </xdr:spPr>
        </xdr:pic>
        <xdr:sp macro="" textlink="">
          <xdr:nvSpPr>
            <xdr:cNvPr id="9" name="Rounded Rectangle 8">
              <a:hlinkClick xmlns:r="http://schemas.openxmlformats.org/officeDocument/2006/relationships" r:id="rId7"/>
            </xdr:cNvPr>
            <xdr:cNvSpPr/>
          </xdr:nvSpPr>
          <xdr:spPr>
            <a:xfrm>
              <a:off x="2722660" y="186177"/>
              <a:ext cx="1474402" cy="621600"/>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fr-FR" sz="1400"/>
                <a:t>Signature Solutions</a:t>
              </a:r>
            </a:p>
          </xdr:txBody>
        </xdr:sp>
        <xdr:sp macro="" textlink="">
          <xdr:nvSpPr>
            <xdr:cNvPr id="10" name="Rounded Rectangle 9">
              <a:hlinkClick xmlns:r="http://schemas.openxmlformats.org/officeDocument/2006/relationships" r:id="rId8"/>
            </xdr:cNvPr>
            <xdr:cNvSpPr/>
          </xdr:nvSpPr>
          <xdr:spPr>
            <a:xfrm>
              <a:off x="7836732" y="205906"/>
              <a:ext cx="1474403" cy="621600"/>
            </a:xfrm>
            <a:prstGeom prst="roundRect">
              <a:avLst/>
            </a:prstGeom>
          </xdr:spPr>
          <xdr:style>
            <a:lnRef idx="0">
              <a:schemeClr val="accent2"/>
            </a:lnRef>
            <a:fillRef idx="1001">
              <a:schemeClr val="dk2"/>
            </a:fillRef>
            <a:effectRef idx="3">
              <a:schemeClr val="accent2"/>
            </a:effectRef>
            <a:fontRef idx="minor">
              <a:schemeClr val="lt1"/>
            </a:fontRef>
          </xdr:style>
          <xdr:txBody>
            <a:bodyPr vertOverflow="clip" horzOverflow="clip" rtlCol="0" anchor="ctr"/>
            <a:lstStyle/>
            <a:p>
              <a:pPr algn="ctr"/>
              <a:r>
                <a:rPr lang="fr-FR" sz="1400"/>
                <a:t>Monitoring Plan</a:t>
              </a:r>
            </a:p>
          </xdr:txBody>
        </xdr:sp>
        <xdr:sp macro="" textlink="">
          <xdr:nvSpPr>
            <xdr:cNvPr id="11" name="Rounded Rectangle 10">
              <a:hlinkClick xmlns:r="http://schemas.openxmlformats.org/officeDocument/2006/relationships" r:id="rId9"/>
            </xdr:cNvPr>
            <xdr:cNvSpPr/>
          </xdr:nvSpPr>
          <xdr:spPr>
            <a:xfrm>
              <a:off x="886857" y="188368"/>
              <a:ext cx="1568184" cy="621526"/>
            </a:xfrm>
            <a:prstGeom prst="roundRect">
              <a:avLst/>
            </a:prstGeom>
            <a:solidFill>
              <a:srgbClr val="FFF8E5"/>
            </a:solidFill>
            <a:ln/>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r>
                <a:rPr lang="fr-FR" sz="1800" b="1">
                  <a:solidFill>
                    <a:schemeClr val="tx1"/>
                  </a:solidFill>
                </a:rPr>
                <a:t>          HOME</a:t>
              </a:r>
            </a:p>
          </xdr:txBody>
        </xdr:sp>
        <xdr:sp macro="" textlink="'CO CPD'!$K$9">
          <xdr:nvSpPr>
            <xdr:cNvPr id="12" name="Rounded Rectangle 11">
              <a:hlinkClick xmlns:r="http://schemas.openxmlformats.org/officeDocument/2006/relationships" r:id="rId10"/>
            </xdr:cNvPr>
            <xdr:cNvSpPr/>
          </xdr:nvSpPr>
          <xdr:spPr>
            <a:xfrm>
              <a:off x="6061363" y="192943"/>
              <a:ext cx="1608499" cy="621600"/>
            </a:xfrm>
            <a:prstGeom prst="roundRect">
              <a:avLst/>
            </a:prstGeom>
            <a:solidFill>
              <a:schemeClr val="accent1">
                <a:lumMod val="60000"/>
                <a:lumOff val="40000"/>
              </a:schemeClr>
            </a:solidFill>
          </xdr:spPr>
          <xdr:style>
            <a:lnRef idx="0">
              <a:schemeClr val="accent2"/>
            </a:lnRef>
            <a:fillRef idx="1001">
              <a:schemeClr val="dk2"/>
            </a:fillRef>
            <a:effectRef idx="3">
              <a:schemeClr val="accent2"/>
            </a:effectRef>
            <a:fontRef idx="minor">
              <a:schemeClr val="lt1"/>
            </a:fontRef>
          </xdr:style>
          <xdr:txBody>
            <a:bodyPr vertOverflow="clip" horzOverflow="clip" lIns="548640" rIns="91440" rtlCol="0" anchor="ctr"/>
            <a:lstStyle/>
            <a:p>
              <a:pPr algn="ctr"/>
              <a:fld id="{DD2FAAD4-D0B8-4A71-BBBA-E60F78A1D42F}" type="TxLink">
                <a:rPr lang="en-US" sz="1400" b="0" i="0" u="none" strike="noStrike">
                  <a:solidFill>
                    <a:srgbClr val="FFFFFF"/>
                  </a:solidFill>
                  <a:latin typeface="Calibri"/>
                </a:rPr>
                <a:pPr algn="ctr"/>
                <a:t>CPD Cape Verde</a:t>
              </a:fld>
              <a:endParaRPr lang="fr-FR" sz="1400"/>
            </a:p>
          </xdr:txBody>
        </xdr:sp>
        <xdr:pic>
          <xdr:nvPicPr>
            <xdr:cNvPr id="13" name="Picture 12">
              <a:hlinkClick xmlns:r="http://schemas.openxmlformats.org/officeDocument/2006/relationships" r:id="rId10"/>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6189910" y="279011"/>
              <a:ext cx="271232" cy="449825"/>
            </a:xfrm>
            <a:prstGeom prst="rect">
              <a:avLst/>
            </a:prstGeom>
            <a:ln>
              <a:noFill/>
            </a:ln>
          </xdr:spPr>
        </xdr:pic>
        <xdr:sp macro="" textlink="">
          <xdr:nvSpPr>
            <xdr:cNvPr id="14" name="Rounded Rectangle 13">
              <a:hlinkClick xmlns:r="http://schemas.openxmlformats.org/officeDocument/2006/relationships" r:id="rId12"/>
            </xdr:cNvPr>
            <xdr:cNvSpPr/>
          </xdr:nvSpPr>
          <xdr:spPr>
            <a:xfrm>
              <a:off x="9595607" y="191619"/>
              <a:ext cx="1469313" cy="621600"/>
            </a:xfrm>
            <a:prstGeom prst="roundRect">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r>
                <a:rPr lang="fr-FR" sz="1400"/>
                <a:t>Evaluation Plan</a:t>
              </a:r>
            </a:p>
          </xdr:txBody>
        </xdr:sp>
        <xdr:sp macro="" textlink="">
          <xdr:nvSpPr>
            <xdr:cNvPr id="15" name="Rounded Rectangle 14">
              <a:hlinkClick xmlns:r="http://schemas.openxmlformats.org/officeDocument/2006/relationships" r:id="rId13"/>
            </xdr:cNvPr>
            <xdr:cNvSpPr/>
          </xdr:nvSpPr>
          <xdr:spPr>
            <a:xfrm>
              <a:off x="11361649" y="199292"/>
              <a:ext cx="1469314" cy="621600"/>
            </a:xfrm>
            <a:prstGeom prst="roundRect">
              <a:avLst/>
            </a:prstGeom>
            <a:solidFill>
              <a:srgbClr val="C00000"/>
            </a:solidFill>
          </xdr:spPr>
          <xdr:style>
            <a:lnRef idx="0">
              <a:schemeClr val="accent4"/>
            </a:lnRef>
            <a:fillRef idx="3">
              <a:schemeClr val="accent4"/>
            </a:fillRef>
            <a:effectRef idx="3">
              <a:schemeClr val="accent4"/>
            </a:effectRef>
            <a:fontRef idx="minor">
              <a:schemeClr val="lt1"/>
            </a:fontRef>
          </xdr:style>
          <xdr:txBody>
            <a:bodyPr vertOverflow="clip" horzOverflow="clip" lIns="0" rIns="0" rtlCol="0" anchor="ctr"/>
            <a:lstStyle/>
            <a:p>
              <a:pPr marL="0" indent="0" algn="ctr"/>
              <a:r>
                <a:rPr lang="fr-FR" sz="1400">
                  <a:solidFill>
                    <a:schemeClr val="lt1"/>
                  </a:solidFill>
                  <a:latin typeface="+mn-lt"/>
                  <a:ea typeface="+mn-ea"/>
                  <a:cs typeface="+mn-cs"/>
                </a:rPr>
                <a:t>Management Calendar</a:t>
              </a:r>
            </a:p>
          </xdr:txBody>
        </xdr:sp>
        <xdr:sp macro="" textlink="">
          <xdr:nvSpPr>
            <xdr:cNvPr id="16" name="Rounded Rectangle 15">
              <a:hlinkClick xmlns:r="http://schemas.openxmlformats.org/officeDocument/2006/relationships" r:id="rId14"/>
            </xdr:cNvPr>
            <xdr:cNvSpPr/>
          </xdr:nvSpPr>
          <xdr:spPr>
            <a:xfrm>
              <a:off x="13055175" y="195323"/>
              <a:ext cx="1469314" cy="621600"/>
            </a:xfrm>
            <a:prstGeom prst="roundRect">
              <a:avLst/>
            </a:prstGeom>
            <a:solidFill>
              <a:srgbClr val="A886D6"/>
            </a:solidFill>
          </xdr:spPr>
          <xdr:style>
            <a:lnRef idx="0">
              <a:schemeClr val="accent4"/>
            </a:lnRef>
            <a:fillRef idx="3">
              <a:schemeClr val="accent4"/>
            </a:fillRef>
            <a:effectRef idx="3">
              <a:schemeClr val="accent4"/>
            </a:effectRef>
            <a:fontRef idx="minor">
              <a:schemeClr val="lt1"/>
            </a:fontRef>
          </xdr:style>
          <xdr:txBody>
            <a:bodyPr vertOverflow="clip" horzOverflow="clip" lIns="0" rIns="0" rtlCol="0" anchor="ctr"/>
            <a:lstStyle/>
            <a:p>
              <a:pPr marL="0" indent="0" algn="ctr"/>
              <a:r>
                <a:rPr lang="fr-FR" sz="1400">
                  <a:solidFill>
                    <a:schemeClr val="lt1"/>
                  </a:solidFill>
                  <a:latin typeface="+mn-lt"/>
                  <a:ea typeface="+mn-ea"/>
                  <a:cs typeface="+mn-cs"/>
                </a:rPr>
                <a:t>Statistics</a:t>
              </a:r>
            </a:p>
          </xdr:txBody>
        </xdr:sp>
        <xdr:sp macro="" textlink="">
          <xdr:nvSpPr>
            <xdr:cNvPr id="17" name="Rounded Rectangle 16">
              <a:hlinkClick xmlns:r="http://schemas.openxmlformats.org/officeDocument/2006/relationships" r:id="rId15"/>
            </xdr:cNvPr>
            <xdr:cNvSpPr/>
          </xdr:nvSpPr>
          <xdr:spPr>
            <a:xfrm>
              <a:off x="4398685" y="178314"/>
              <a:ext cx="1474403" cy="621600"/>
            </a:xfrm>
            <a:prstGeom prst="roundRect">
              <a:avLst/>
            </a:prstGeom>
            <a:solidFill>
              <a:schemeClr val="accent1">
                <a:lumMod val="75000"/>
              </a:schemeClr>
            </a:solidFill>
          </xdr:spPr>
          <xdr:style>
            <a:lnRef idx="0">
              <a:schemeClr val="accent2"/>
            </a:lnRef>
            <a:fillRef idx="1001">
              <a:schemeClr val="dk2"/>
            </a:fillRef>
            <a:effectRef idx="3">
              <a:schemeClr val="accent2"/>
            </a:effectRef>
            <a:fontRef idx="minor">
              <a:schemeClr val="lt1"/>
            </a:fontRef>
          </xdr:style>
          <xdr:txBody>
            <a:bodyPr vertOverflow="clip" horzOverflow="clip" rtlCol="0" anchor="ctr"/>
            <a:lstStyle/>
            <a:p>
              <a:pPr algn="ctr"/>
              <a:r>
                <a:rPr lang="fr-FR" sz="1400"/>
                <a:t>CO Programme Architecture</a:t>
              </a:r>
            </a:p>
          </xdr:txBody>
        </xdr:sp>
      </xdr:grpSp>
      <xdr:pic>
        <xdr:nvPicPr>
          <xdr:cNvPr id="6" name="Picture 5"/>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990110" y="816944"/>
            <a:ext cx="546283" cy="554592"/>
          </a:xfrm>
          <a:prstGeom prst="rect">
            <a:avLst/>
          </a:prstGeom>
        </xdr:spPr>
      </xdr:pic>
    </xdr:grpSp>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238125</xdr:colOff>
      <xdr:row>6</xdr:row>
      <xdr:rowOff>266700</xdr:rowOff>
    </xdr:from>
    <xdr:to>
      <xdr:col>1</xdr:col>
      <xdr:colOff>2238374</xdr:colOff>
      <xdr:row>12</xdr:row>
      <xdr:rowOff>38099</xdr:rowOff>
    </xdr:to>
    <xdr:pic>
      <xdr:nvPicPr>
        <xdr:cNvPr id="2" name="Picture 1"/>
        <xdr:cNvPicPr>
          <a:picLocks noChangeAspect="1"/>
        </xdr:cNvPicPr>
      </xdr:nvPicPr>
      <xdr:blipFill>
        <a:blip xmlns:r="http://schemas.openxmlformats.org/officeDocument/2006/relationships" r:embed="rId1" cstate="print">
          <a:duotone>
            <a:prstClr val="black"/>
            <a:schemeClr val="accent2">
              <a:tint val="45000"/>
              <a:satMod val="400000"/>
            </a:schemeClr>
          </a:duotone>
          <a:extLst>
            <a:ext uri="{28A0092B-C50C-407E-A947-70E740481C1C}">
              <a14:useLocalDpi xmlns:a14="http://schemas.microsoft.com/office/drawing/2010/main" val="0"/>
            </a:ext>
          </a:extLst>
        </a:blip>
        <a:stretch>
          <a:fillRect/>
        </a:stretch>
      </xdr:blipFill>
      <xdr:spPr>
        <a:xfrm>
          <a:off x="771525" y="1628775"/>
          <a:ext cx="2000249" cy="2000249"/>
        </a:xfrm>
        <a:prstGeom prst="rect">
          <a:avLst/>
        </a:prstGeom>
      </xdr:spPr>
    </xdr:pic>
    <xdr:clientData/>
  </xdr:twoCellAnchor>
  <xdr:twoCellAnchor>
    <xdr:from>
      <xdr:col>13</xdr:col>
      <xdr:colOff>442675</xdr:colOff>
      <xdr:row>0</xdr:row>
      <xdr:rowOff>153142</xdr:rowOff>
    </xdr:from>
    <xdr:to>
      <xdr:col>13</xdr:col>
      <xdr:colOff>1038685</xdr:colOff>
      <xdr:row>3</xdr:row>
      <xdr:rowOff>6863</xdr:rowOff>
    </xdr:to>
    <xdr:pic>
      <xdr:nvPicPr>
        <xdr:cNvPr id="3" name="Picture 2">
          <a:hlinkClick xmlns:r="http://schemas.openxmlformats.org/officeDocument/2006/relationships" r:id="rId2"/>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6463725" y="153142"/>
          <a:ext cx="596010" cy="644296"/>
        </a:xfrm>
        <a:prstGeom prst="rect">
          <a:avLst/>
        </a:prstGeom>
      </xdr:spPr>
    </xdr:pic>
    <xdr:clientData/>
  </xdr:twoCellAnchor>
  <xdr:twoCellAnchor>
    <xdr:from>
      <xdr:col>0</xdr:col>
      <xdr:colOff>130969</xdr:colOff>
      <xdr:row>0</xdr:row>
      <xdr:rowOff>119062</xdr:rowOff>
    </xdr:from>
    <xdr:to>
      <xdr:col>13</xdr:col>
      <xdr:colOff>218426</xdr:colOff>
      <xdr:row>6</xdr:row>
      <xdr:rowOff>149738</xdr:rowOff>
    </xdr:to>
    <xdr:grpSp>
      <xdr:nvGrpSpPr>
        <xdr:cNvPr id="4" name="Group 3"/>
        <xdr:cNvGrpSpPr/>
      </xdr:nvGrpSpPr>
      <xdr:grpSpPr>
        <a:xfrm>
          <a:off x="130969" y="119062"/>
          <a:ext cx="16101363" cy="1387989"/>
          <a:chOff x="104775" y="771525"/>
          <a:chExt cx="16101363" cy="1387989"/>
        </a:xfrm>
      </xdr:grpSpPr>
      <xdr:grpSp>
        <xdr:nvGrpSpPr>
          <xdr:cNvPr id="5" name="Group 4"/>
          <xdr:cNvGrpSpPr/>
        </xdr:nvGrpSpPr>
        <xdr:grpSpPr>
          <a:xfrm>
            <a:off x="104775" y="771525"/>
            <a:ext cx="16101363" cy="1387989"/>
            <a:chOff x="104775" y="123825"/>
            <a:chExt cx="16101363" cy="1387989"/>
          </a:xfrm>
        </xdr:grpSpPr>
        <xdr:sp macro="" textlink="">
          <xdr:nvSpPr>
            <xdr:cNvPr id="7" name="Rounded Rectangle 6">
              <a:hlinkClick xmlns:r="http://schemas.openxmlformats.org/officeDocument/2006/relationships" r:id="rId4"/>
            </xdr:cNvPr>
            <xdr:cNvSpPr/>
          </xdr:nvSpPr>
          <xdr:spPr>
            <a:xfrm>
              <a:off x="14731737" y="187384"/>
              <a:ext cx="1474401" cy="621600"/>
            </a:xfrm>
            <a:prstGeom prst="roundRect">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r>
                <a:rPr lang="fr-FR" sz="1400"/>
                <a:t>Resources</a:t>
              </a:r>
            </a:p>
          </xdr:txBody>
        </xdr:sp>
        <xdr:pic>
          <xdr:nvPicPr>
            <xdr:cNvPr id="8" name="Picture 7">
              <a:hlinkClick xmlns:r="http://schemas.openxmlformats.org/officeDocument/2006/relationships" r:id="rId5"/>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04775" y="123825"/>
              <a:ext cx="675134" cy="1387989"/>
            </a:xfrm>
            <a:prstGeom prst="rect">
              <a:avLst/>
            </a:prstGeom>
          </xdr:spPr>
        </xdr:pic>
        <xdr:sp macro="" textlink="">
          <xdr:nvSpPr>
            <xdr:cNvPr id="9" name="Rounded Rectangle 8">
              <a:hlinkClick xmlns:r="http://schemas.openxmlformats.org/officeDocument/2006/relationships" r:id="rId7"/>
            </xdr:cNvPr>
            <xdr:cNvSpPr/>
          </xdr:nvSpPr>
          <xdr:spPr>
            <a:xfrm>
              <a:off x="2722660" y="186177"/>
              <a:ext cx="1474402" cy="621600"/>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fr-FR" sz="1400"/>
                <a:t>Signature Solutions</a:t>
              </a:r>
            </a:p>
          </xdr:txBody>
        </xdr:sp>
        <xdr:sp macro="" textlink="">
          <xdr:nvSpPr>
            <xdr:cNvPr id="10" name="Rounded Rectangle 9">
              <a:hlinkClick xmlns:r="http://schemas.openxmlformats.org/officeDocument/2006/relationships" r:id="rId8"/>
            </xdr:cNvPr>
            <xdr:cNvSpPr/>
          </xdr:nvSpPr>
          <xdr:spPr>
            <a:xfrm>
              <a:off x="7836732" y="205906"/>
              <a:ext cx="1474403" cy="621600"/>
            </a:xfrm>
            <a:prstGeom prst="roundRect">
              <a:avLst/>
            </a:prstGeom>
          </xdr:spPr>
          <xdr:style>
            <a:lnRef idx="0">
              <a:schemeClr val="accent2"/>
            </a:lnRef>
            <a:fillRef idx="1001">
              <a:schemeClr val="dk2"/>
            </a:fillRef>
            <a:effectRef idx="3">
              <a:schemeClr val="accent2"/>
            </a:effectRef>
            <a:fontRef idx="minor">
              <a:schemeClr val="lt1"/>
            </a:fontRef>
          </xdr:style>
          <xdr:txBody>
            <a:bodyPr vertOverflow="clip" horzOverflow="clip" rtlCol="0" anchor="ctr"/>
            <a:lstStyle/>
            <a:p>
              <a:pPr algn="ctr"/>
              <a:r>
                <a:rPr lang="fr-FR" sz="1400"/>
                <a:t>Monitoring Plan</a:t>
              </a:r>
            </a:p>
          </xdr:txBody>
        </xdr:sp>
        <xdr:sp macro="" textlink="">
          <xdr:nvSpPr>
            <xdr:cNvPr id="11" name="Rounded Rectangle 10">
              <a:hlinkClick xmlns:r="http://schemas.openxmlformats.org/officeDocument/2006/relationships" r:id="rId9"/>
            </xdr:cNvPr>
            <xdr:cNvSpPr/>
          </xdr:nvSpPr>
          <xdr:spPr>
            <a:xfrm>
              <a:off x="886857" y="188368"/>
              <a:ext cx="1568184" cy="621526"/>
            </a:xfrm>
            <a:prstGeom prst="roundRect">
              <a:avLst/>
            </a:prstGeom>
            <a:solidFill>
              <a:srgbClr val="FFF8E5"/>
            </a:solidFill>
            <a:ln/>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r>
                <a:rPr lang="fr-FR" sz="1800" b="1">
                  <a:solidFill>
                    <a:schemeClr val="tx1"/>
                  </a:solidFill>
                </a:rPr>
                <a:t>          HOME</a:t>
              </a:r>
            </a:p>
          </xdr:txBody>
        </xdr:sp>
        <xdr:sp macro="" textlink="'CO CPD'!$K$9">
          <xdr:nvSpPr>
            <xdr:cNvPr id="12" name="Rounded Rectangle 11">
              <a:hlinkClick xmlns:r="http://schemas.openxmlformats.org/officeDocument/2006/relationships" r:id="rId10"/>
            </xdr:cNvPr>
            <xdr:cNvSpPr/>
          </xdr:nvSpPr>
          <xdr:spPr>
            <a:xfrm>
              <a:off x="6061363" y="192943"/>
              <a:ext cx="1608499" cy="621600"/>
            </a:xfrm>
            <a:prstGeom prst="roundRect">
              <a:avLst/>
            </a:prstGeom>
            <a:solidFill>
              <a:schemeClr val="accent1">
                <a:lumMod val="60000"/>
                <a:lumOff val="40000"/>
              </a:schemeClr>
            </a:solidFill>
          </xdr:spPr>
          <xdr:style>
            <a:lnRef idx="0">
              <a:schemeClr val="accent2"/>
            </a:lnRef>
            <a:fillRef idx="1001">
              <a:schemeClr val="dk2"/>
            </a:fillRef>
            <a:effectRef idx="3">
              <a:schemeClr val="accent2"/>
            </a:effectRef>
            <a:fontRef idx="minor">
              <a:schemeClr val="lt1"/>
            </a:fontRef>
          </xdr:style>
          <xdr:txBody>
            <a:bodyPr vertOverflow="clip" horzOverflow="clip" lIns="548640" rIns="91440" rtlCol="0" anchor="ctr"/>
            <a:lstStyle/>
            <a:p>
              <a:pPr algn="ctr"/>
              <a:fld id="{DD2FAAD4-D0B8-4A71-BBBA-E60F78A1D42F}" type="TxLink">
                <a:rPr lang="en-US" sz="1400" b="0" i="0" u="none" strike="noStrike">
                  <a:solidFill>
                    <a:srgbClr val="FFFFFF"/>
                  </a:solidFill>
                  <a:latin typeface="Calibri"/>
                </a:rPr>
                <a:pPr algn="ctr"/>
                <a:t>CPD Cape Verde</a:t>
              </a:fld>
              <a:endParaRPr lang="fr-FR" sz="1400"/>
            </a:p>
          </xdr:txBody>
        </xdr:sp>
        <xdr:pic>
          <xdr:nvPicPr>
            <xdr:cNvPr id="13" name="Picture 12">
              <a:hlinkClick xmlns:r="http://schemas.openxmlformats.org/officeDocument/2006/relationships" r:id="rId10"/>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6189910" y="279011"/>
              <a:ext cx="271232" cy="449825"/>
            </a:xfrm>
            <a:prstGeom prst="rect">
              <a:avLst/>
            </a:prstGeom>
            <a:ln>
              <a:noFill/>
            </a:ln>
          </xdr:spPr>
        </xdr:pic>
        <xdr:sp macro="" textlink="">
          <xdr:nvSpPr>
            <xdr:cNvPr id="14" name="Rounded Rectangle 13">
              <a:hlinkClick xmlns:r="http://schemas.openxmlformats.org/officeDocument/2006/relationships" r:id="rId12"/>
            </xdr:cNvPr>
            <xdr:cNvSpPr/>
          </xdr:nvSpPr>
          <xdr:spPr>
            <a:xfrm>
              <a:off x="9595607" y="191619"/>
              <a:ext cx="1469313" cy="621600"/>
            </a:xfrm>
            <a:prstGeom prst="roundRect">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r>
                <a:rPr lang="fr-FR" sz="1400"/>
                <a:t>Evaluation Plan</a:t>
              </a:r>
            </a:p>
          </xdr:txBody>
        </xdr:sp>
        <xdr:sp macro="" textlink="">
          <xdr:nvSpPr>
            <xdr:cNvPr id="15" name="Rounded Rectangle 14">
              <a:hlinkClick xmlns:r="http://schemas.openxmlformats.org/officeDocument/2006/relationships" r:id="rId13"/>
            </xdr:cNvPr>
            <xdr:cNvSpPr/>
          </xdr:nvSpPr>
          <xdr:spPr>
            <a:xfrm>
              <a:off x="11361649" y="199292"/>
              <a:ext cx="1469314" cy="621600"/>
            </a:xfrm>
            <a:prstGeom prst="roundRect">
              <a:avLst/>
            </a:prstGeom>
            <a:solidFill>
              <a:srgbClr val="C00000"/>
            </a:solidFill>
          </xdr:spPr>
          <xdr:style>
            <a:lnRef idx="0">
              <a:schemeClr val="accent4"/>
            </a:lnRef>
            <a:fillRef idx="3">
              <a:schemeClr val="accent4"/>
            </a:fillRef>
            <a:effectRef idx="3">
              <a:schemeClr val="accent4"/>
            </a:effectRef>
            <a:fontRef idx="minor">
              <a:schemeClr val="lt1"/>
            </a:fontRef>
          </xdr:style>
          <xdr:txBody>
            <a:bodyPr vertOverflow="clip" horzOverflow="clip" lIns="0" rIns="0" rtlCol="0" anchor="ctr"/>
            <a:lstStyle/>
            <a:p>
              <a:pPr marL="0" indent="0" algn="ctr"/>
              <a:r>
                <a:rPr lang="fr-FR" sz="1400">
                  <a:solidFill>
                    <a:schemeClr val="lt1"/>
                  </a:solidFill>
                  <a:latin typeface="+mn-lt"/>
                  <a:ea typeface="+mn-ea"/>
                  <a:cs typeface="+mn-cs"/>
                </a:rPr>
                <a:t>Management Calendar</a:t>
              </a:r>
            </a:p>
          </xdr:txBody>
        </xdr:sp>
        <xdr:sp macro="" textlink="">
          <xdr:nvSpPr>
            <xdr:cNvPr id="16" name="Rounded Rectangle 15">
              <a:hlinkClick xmlns:r="http://schemas.openxmlformats.org/officeDocument/2006/relationships" r:id="rId14"/>
            </xdr:cNvPr>
            <xdr:cNvSpPr/>
          </xdr:nvSpPr>
          <xdr:spPr>
            <a:xfrm>
              <a:off x="13055175" y="195323"/>
              <a:ext cx="1469314" cy="621600"/>
            </a:xfrm>
            <a:prstGeom prst="roundRect">
              <a:avLst/>
            </a:prstGeom>
            <a:solidFill>
              <a:srgbClr val="A886D6"/>
            </a:solidFill>
          </xdr:spPr>
          <xdr:style>
            <a:lnRef idx="0">
              <a:schemeClr val="accent4"/>
            </a:lnRef>
            <a:fillRef idx="3">
              <a:schemeClr val="accent4"/>
            </a:fillRef>
            <a:effectRef idx="3">
              <a:schemeClr val="accent4"/>
            </a:effectRef>
            <a:fontRef idx="minor">
              <a:schemeClr val="lt1"/>
            </a:fontRef>
          </xdr:style>
          <xdr:txBody>
            <a:bodyPr vertOverflow="clip" horzOverflow="clip" lIns="0" rIns="0" rtlCol="0" anchor="ctr"/>
            <a:lstStyle/>
            <a:p>
              <a:pPr marL="0" indent="0" algn="ctr"/>
              <a:r>
                <a:rPr lang="fr-FR" sz="1400">
                  <a:solidFill>
                    <a:schemeClr val="lt1"/>
                  </a:solidFill>
                  <a:latin typeface="+mn-lt"/>
                  <a:ea typeface="+mn-ea"/>
                  <a:cs typeface="+mn-cs"/>
                </a:rPr>
                <a:t>Statistics</a:t>
              </a:r>
            </a:p>
          </xdr:txBody>
        </xdr:sp>
        <xdr:sp macro="" textlink="">
          <xdr:nvSpPr>
            <xdr:cNvPr id="17" name="Rounded Rectangle 16">
              <a:hlinkClick xmlns:r="http://schemas.openxmlformats.org/officeDocument/2006/relationships" r:id="rId15"/>
            </xdr:cNvPr>
            <xdr:cNvSpPr/>
          </xdr:nvSpPr>
          <xdr:spPr>
            <a:xfrm>
              <a:off x="4398685" y="178314"/>
              <a:ext cx="1474403" cy="621600"/>
            </a:xfrm>
            <a:prstGeom prst="roundRect">
              <a:avLst/>
            </a:prstGeom>
            <a:solidFill>
              <a:schemeClr val="accent1">
                <a:lumMod val="75000"/>
              </a:schemeClr>
            </a:solidFill>
          </xdr:spPr>
          <xdr:style>
            <a:lnRef idx="0">
              <a:schemeClr val="accent2"/>
            </a:lnRef>
            <a:fillRef idx="1001">
              <a:schemeClr val="dk2"/>
            </a:fillRef>
            <a:effectRef idx="3">
              <a:schemeClr val="accent2"/>
            </a:effectRef>
            <a:fontRef idx="minor">
              <a:schemeClr val="lt1"/>
            </a:fontRef>
          </xdr:style>
          <xdr:txBody>
            <a:bodyPr vertOverflow="clip" horzOverflow="clip" rtlCol="0" anchor="ctr"/>
            <a:lstStyle/>
            <a:p>
              <a:pPr algn="ctr"/>
              <a:r>
                <a:rPr lang="fr-FR" sz="1400"/>
                <a:t>CO Programme Architecture</a:t>
              </a:r>
            </a:p>
          </xdr:txBody>
        </xdr:sp>
      </xdr:grpSp>
      <xdr:pic>
        <xdr:nvPicPr>
          <xdr:cNvPr id="6" name="Picture 5"/>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990110" y="816944"/>
            <a:ext cx="546283" cy="554592"/>
          </a:xfrm>
          <a:prstGeom prst="rect">
            <a:avLst/>
          </a:prstGeom>
        </xdr:spPr>
      </xdr:pic>
    </xdr:grpSp>
    <xdr:clientData/>
  </xdr:twoCellAnchor>
</xdr:wsDr>
</file>

<file path=xl/drawings/drawing26.xml><?xml version="1.0" encoding="utf-8"?>
<xdr:wsDr xmlns:xdr="http://schemas.openxmlformats.org/drawingml/2006/spreadsheetDrawing" xmlns:a="http://schemas.openxmlformats.org/drawingml/2006/main">
  <xdr:twoCellAnchor>
    <xdr:from>
      <xdr:col>14</xdr:col>
      <xdr:colOff>281090</xdr:colOff>
      <xdr:row>1</xdr:row>
      <xdr:rowOff>81704</xdr:rowOff>
    </xdr:from>
    <xdr:to>
      <xdr:col>14</xdr:col>
      <xdr:colOff>883904</xdr:colOff>
      <xdr:row>3</xdr:row>
      <xdr:rowOff>125925</xdr:rowOff>
    </xdr:to>
    <xdr:pic>
      <xdr:nvPicPr>
        <xdr:cNvPr id="19" name="Picture 18">
          <a:hlinkClick xmlns:r="http://schemas.openxmlformats.org/officeDocument/2006/relationships" r:id="rId1"/>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6487197" y="272204"/>
          <a:ext cx="602814" cy="642935"/>
        </a:xfrm>
        <a:prstGeom prst="rect">
          <a:avLst/>
        </a:prstGeom>
      </xdr:spPr>
    </xdr:pic>
    <xdr:clientData/>
  </xdr:twoCellAnchor>
  <xdr:twoCellAnchor>
    <xdr:from>
      <xdr:col>0</xdr:col>
      <xdr:colOff>149679</xdr:colOff>
      <xdr:row>0</xdr:row>
      <xdr:rowOff>176893</xdr:rowOff>
    </xdr:from>
    <xdr:to>
      <xdr:col>14</xdr:col>
      <xdr:colOff>44935</xdr:colOff>
      <xdr:row>5</xdr:row>
      <xdr:rowOff>394668</xdr:rowOff>
    </xdr:to>
    <xdr:grpSp>
      <xdr:nvGrpSpPr>
        <xdr:cNvPr id="65" name="Group 64"/>
        <xdr:cNvGrpSpPr/>
      </xdr:nvGrpSpPr>
      <xdr:grpSpPr>
        <a:xfrm>
          <a:off x="149679" y="176893"/>
          <a:ext cx="16492569" cy="1384588"/>
          <a:chOff x="104775" y="771525"/>
          <a:chExt cx="16101363" cy="1387989"/>
        </a:xfrm>
      </xdr:grpSpPr>
      <xdr:grpSp>
        <xdr:nvGrpSpPr>
          <xdr:cNvPr id="66" name="Group 65"/>
          <xdr:cNvGrpSpPr/>
        </xdr:nvGrpSpPr>
        <xdr:grpSpPr>
          <a:xfrm>
            <a:off x="104775" y="771525"/>
            <a:ext cx="16101363" cy="1387989"/>
            <a:chOff x="104775" y="123825"/>
            <a:chExt cx="16101363" cy="1387989"/>
          </a:xfrm>
        </xdr:grpSpPr>
        <xdr:sp macro="" textlink="">
          <xdr:nvSpPr>
            <xdr:cNvPr id="68" name="Rounded Rectangle 67">
              <a:hlinkClick xmlns:r="http://schemas.openxmlformats.org/officeDocument/2006/relationships" r:id="rId3"/>
            </xdr:cNvPr>
            <xdr:cNvSpPr/>
          </xdr:nvSpPr>
          <xdr:spPr>
            <a:xfrm>
              <a:off x="14731737" y="187384"/>
              <a:ext cx="1474401" cy="621600"/>
            </a:xfrm>
            <a:prstGeom prst="roundRect">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r>
                <a:rPr lang="fr-FR" sz="1400"/>
                <a:t>Resources</a:t>
              </a:r>
            </a:p>
          </xdr:txBody>
        </xdr:sp>
        <xdr:pic>
          <xdr:nvPicPr>
            <xdr:cNvPr id="69" name="Picture 68">
              <a:hlinkClick xmlns:r="http://schemas.openxmlformats.org/officeDocument/2006/relationships" r:id="rId4"/>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04775" y="123825"/>
              <a:ext cx="675134" cy="1387989"/>
            </a:xfrm>
            <a:prstGeom prst="rect">
              <a:avLst/>
            </a:prstGeom>
          </xdr:spPr>
        </xdr:pic>
        <xdr:sp macro="" textlink="">
          <xdr:nvSpPr>
            <xdr:cNvPr id="70" name="Rounded Rectangle 69">
              <a:hlinkClick xmlns:r="http://schemas.openxmlformats.org/officeDocument/2006/relationships" r:id="rId6"/>
            </xdr:cNvPr>
            <xdr:cNvSpPr/>
          </xdr:nvSpPr>
          <xdr:spPr>
            <a:xfrm>
              <a:off x="2722660" y="186177"/>
              <a:ext cx="1474402" cy="621600"/>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fr-FR" sz="1400"/>
                <a:t>Signature Solutions</a:t>
              </a:r>
            </a:p>
          </xdr:txBody>
        </xdr:sp>
        <xdr:sp macro="" textlink="">
          <xdr:nvSpPr>
            <xdr:cNvPr id="71" name="Rounded Rectangle 70">
              <a:hlinkClick xmlns:r="http://schemas.openxmlformats.org/officeDocument/2006/relationships" r:id="rId7"/>
            </xdr:cNvPr>
            <xdr:cNvSpPr/>
          </xdr:nvSpPr>
          <xdr:spPr>
            <a:xfrm>
              <a:off x="7836732" y="205906"/>
              <a:ext cx="1474403" cy="621600"/>
            </a:xfrm>
            <a:prstGeom prst="roundRect">
              <a:avLst/>
            </a:prstGeom>
          </xdr:spPr>
          <xdr:style>
            <a:lnRef idx="0">
              <a:schemeClr val="accent2"/>
            </a:lnRef>
            <a:fillRef idx="1001">
              <a:schemeClr val="dk2"/>
            </a:fillRef>
            <a:effectRef idx="3">
              <a:schemeClr val="accent2"/>
            </a:effectRef>
            <a:fontRef idx="minor">
              <a:schemeClr val="lt1"/>
            </a:fontRef>
          </xdr:style>
          <xdr:txBody>
            <a:bodyPr vertOverflow="clip" horzOverflow="clip" rtlCol="0" anchor="ctr"/>
            <a:lstStyle/>
            <a:p>
              <a:pPr algn="ctr"/>
              <a:r>
                <a:rPr lang="fr-FR" sz="1400"/>
                <a:t>Monitoring Plan</a:t>
              </a:r>
            </a:p>
          </xdr:txBody>
        </xdr:sp>
        <xdr:sp macro="" textlink="">
          <xdr:nvSpPr>
            <xdr:cNvPr id="72" name="Rounded Rectangle 71">
              <a:hlinkClick xmlns:r="http://schemas.openxmlformats.org/officeDocument/2006/relationships" r:id="rId8"/>
            </xdr:cNvPr>
            <xdr:cNvSpPr/>
          </xdr:nvSpPr>
          <xdr:spPr>
            <a:xfrm>
              <a:off x="886857" y="188368"/>
              <a:ext cx="1568184" cy="621526"/>
            </a:xfrm>
            <a:prstGeom prst="roundRect">
              <a:avLst/>
            </a:prstGeom>
            <a:solidFill>
              <a:srgbClr val="FFF8E5"/>
            </a:solidFill>
            <a:ln/>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r>
                <a:rPr lang="fr-FR" sz="1800" b="1">
                  <a:solidFill>
                    <a:schemeClr val="tx1"/>
                  </a:solidFill>
                </a:rPr>
                <a:t>          HOME</a:t>
              </a:r>
            </a:p>
          </xdr:txBody>
        </xdr:sp>
        <xdr:sp macro="" textlink="'CO CPD'!$K$9">
          <xdr:nvSpPr>
            <xdr:cNvPr id="73" name="Rounded Rectangle 72">
              <a:hlinkClick xmlns:r="http://schemas.openxmlformats.org/officeDocument/2006/relationships" r:id="rId9"/>
            </xdr:cNvPr>
            <xdr:cNvSpPr/>
          </xdr:nvSpPr>
          <xdr:spPr>
            <a:xfrm>
              <a:off x="6061363" y="192943"/>
              <a:ext cx="1608499" cy="621600"/>
            </a:xfrm>
            <a:prstGeom prst="roundRect">
              <a:avLst/>
            </a:prstGeom>
            <a:solidFill>
              <a:schemeClr val="accent1">
                <a:lumMod val="60000"/>
                <a:lumOff val="40000"/>
              </a:schemeClr>
            </a:solidFill>
          </xdr:spPr>
          <xdr:style>
            <a:lnRef idx="0">
              <a:schemeClr val="accent2"/>
            </a:lnRef>
            <a:fillRef idx="1001">
              <a:schemeClr val="dk2"/>
            </a:fillRef>
            <a:effectRef idx="3">
              <a:schemeClr val="accent2"/>
            </a:effectRef>
            <a:fontRef idx="minor">
              <a:schemeClr val="lt1"/>
            </a:fontRef>
          </xdr:style>
          <xdr:txBody>
            <a:bodyPr vertOverflow="clip" horzOverflow="clip" lIns="548640" rIns="91440" rtlCol="0" anchor="ctr"/>
            <a:lstStyle/>
            <a:p>
              <a:pPr algn="ctr"/>
              <a:fld id="{DD2FAAD4-D0B8-4A71-BBBA-E60F78A1D42F}" type="TxLink">
                <a:rPr lang="en-US" sz="1400" b="0" i="0" u="none" strike="noStrike">
                  <a:solidFill>
                    <a:srgbClr val="FFFFFF"/>
                  </a:solidFill>
                  <a:latin typeface="Calibri"/>
                </a:rPr>
                <a:pPr algn="ctr"/>
                <a:t>CPD Cape Verde</a:t>
              </a:fld>
              <a:endParaRPr lang="fr-FR" sz="1400"/>
            </a:p>
          </xdr:txBody>
        </xdr:sp>
        <xdr:pic>
          <xdr:nvPicPr>
            <xdr:cNvPr id="74" name="Picture 73">
              <a:hlinkClick xmlns:r="http://schemas.openxmlformats.org/officeDocument/2006/relationships" r:id="rId9"/>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6189910" y="279011"/>
              <a:ext cx="271232" cy="449825"/>
            </a:xfrm>
            <a:prstGeom prst="rect">
              <a:avLst/>
            </a:prstGeom>
            <a:ln>
              <a:noFill/>
            </a:ln>
          </xdr:spPr>
        </xdr:pic>
        <xdr:sp macro="" textlink="">
          <xdr:nvSpPr>
            <xdr:cNvPr id="75" name="Rounded Rectangle 74">
              <a:hlinkClick xmlns:r="http://schemas.openxmlformats.org/officeDocument/2006/relationships" r:id="rId11"/>
            </xdr:cNvPr>
            <xdr:cNvSpPr/>
          </xdr:nvSpPr>
          <xdr:spPr>
            <a:xfrm>
              <a:off x="9595607" y="191619"/>
              <a:ext cx="1469313" cy="621600"/>
            </a:xfrm>
            <a:prstGeom prst="roundRect">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r>
                <a:rPr lang="fr-FR" sz="1400"/>
                <a:t>Evaluation Plan</a:t>
              </a:r>
            </a:p>
          </xdr:txBody>
        </xdr:sp>
        <xdr:sp macro="" textlink="">
          <xdr:nvSpPr>
            <xdr:cNvPr id="76" name="Rounded Rectangle 75">
              <a:hlinkClick xmlns:r="http://schemas.openxmlformats.org/officeDocument/2006/relationships" r:id="rId12"/>
            </xdr:cNvPr>
            <xdr:cNvSpPr/>
          </xdr:nvSpPr>
          <xdr:spPr>
            <a:xfrm>
              <a:off x="11361649" y="199292"/>
              <a:ext cx="1469314" cy="621600"/>
            </a:xfrm>
            <a:prstGeom prst="roundRect">
              <a:avLst/>
            </a:prstGeom>
            <a:solidFill>
              <a:srgbClr val="C00000"/>
            </a:solidFill>
          </xdr:spPr>
          <xdr:style>
            <a:lnRef idx="0">
              <a:schemeClr val="accent4"/>
            </a:lnRef>
            <a:fillRef idx="3">
              <a:schemeClr val="accent4"/>
            </a:fillRef>
            <a:effectRef idx="3">
              <a:schemeClr val="accent4"/>
            </a:effectRef>
            <a:fontRef idx="minor">
              <a:schemeClr val="lt1"/>
            </a:fontRef>
          </xdr:style>
          <xdr:txBody>
            <a:bodyPr vertOverflow="clip" horzOverflow="clip" lIns="0" rIns="0" rtlCol="0" anchor="ctr"/>
            <a:lstStyle/>
            <a:p>
              <a:pPr marL="0" indent="0" algn="ctr"/>
              <a:r>
                <a:rPr lang="fr-FR" sz="1400">
                  <a:solidFill>
                    <a:schemeClr val="lt1"/>
                  </a:solidFill>
                  <a:latin typeface="+mn-lt"/>
                  <a:ea typeface="+mn-ea"/>
                  <a:cs typeface="+mn-cs"/>
                </a:rPr>
                <a:t>Management Calendar</a:t>
              </a:r>
            </a:p>
          </xdr:txBody>
        </xdr:sp>
        <xdr:sp macro="" textlink="">
          <xdr:nvSpPr>
            <xdr:cNvPr id="77" name="Rounded Rectangle 76">
              <a:hlinkClick xmlns:r="http://schemas.openxmlformats.org/officeDocument/2006/relationships" r:id="rId13"/>
            </xdr:cNvPr>
            <xdr:cNvSpPr/>
          </xdr:nvSpPr>
          <xdr:spPr>
            <a:xfrm>
              <a:off x="13055175" y="195323"/>
              <a:ext cx="1469314" cy="621600"/>
            </a:xfrm>
            <a:prstGeom prst="roundRect">
              <a:avLst/>
            </a:prstGeom>
            <a:solidFill>
              <a:srgbClr val="A886D6"/>
            </a:solidFill>
          </xdr:spPr>
          <xdr:style>
            <a:lnRef idx="0">
              <a:schemeClr val="accent4"/>
            </a:lnRef>
            <a:fillRef idx="3">
              <a:schemeClr val="accent4"/>
            </a:fillRef>
            <a:effectRef idx="3">
              <a:schemeClr val="accent4"/>
            </a:effectRef>
            <a:fontRef idx="minor">
              <a:schemeClr val="lt1"/>
            </a:fontRef>
          </xdr:style>
          <xdr:txBody>
            <a:bodyPr vertOverflow="clip" horzOverflow="clip" lIns="0" rIns="0" rtlCol="0" anchor="ctr"/>
            <a:lstStyle/>
            <a:p>
              <a:pPr marL="0" indent="0" algn="ctr"/>
              <a:r>
                <a:rPr lang="fr-FR" sz="1400">
                  <a:solidFill>
                    <a:schemeClr val="lt1"/>
                  </a:solidFill>
                  <a:latin typeface="+mn-lt"/>
                  <a:ea typeface="+mn-ea"/>
                  <a:cs typeface="+mn-cs"/>
                </a:rPr>
                <a:t>Statistics</a:t>
              </a:r>
            </a:p>
          </xdr:txBody>
        </xdr:sp>
        <xdr:sp macro="" textlink="">
          <xdr:nvSpPr>
            <xdr:cNvPr id="78" name="Rounded Rectangle 77">
              <a:hlinkClick xmlns:r="http://schemas.openxmlformats.org/officeDocument/2006/relationships" r:id="rId14"/>
            </xdr:cNvPr>
            <xdr:cNvSpPr/>
          </xdr:nvSpPr>
          <xdr:spPr>
            <a:xfrm>
              <a:off x="4398685" y="178314"/>
              <a:ext cx="1474403" cy="621600"/>
            </a:xfrm>
            <a:prstGeom prst="roundRect">
              <a:avLst/>
            </a:prstGeom>
            <a:solidFill>
              <a:schemeClr val="accent1">
                <a:lumMod val="75000"/>
              </a:schemeClr>
            </a:solidFill>
          </xdr:spPr>
          <xdr:style>
            <a:lnRef idx="0">
              <a:schemeClr val="accent2"/>
            </a:lnRef>
            <a:fillRef idx="1001">
              <a:schemeClr val="dk2"/>
            </a:fillRef>
            <a:effectRef idx="3">
              <a:schemeClr val="accent2"/>
            </a:effectRef>
            <a:fontRef idx="minor">
              <a:schemeClr val="lt1"/>
            </a:fontRef>
          </xdr:style>
          <xdr:txBody>
            <a:bodyPr vertOverflow="clip" horzOverflow="clip" rtlCol="0" anchor="ctr"/>
            <a:lstStyle/>
            <a:p>
              <a:pPr algn="ctr"/>
              <a:r>
                <a:rPr lang="fr-FR" sz="1400"/>
                <a:t>CO Programme Architecture</a:t>
              </a:r>
            </a:p>
          </xdr:txBody>
        </xdr:sp>
      </xdr:grpSp>
      <xdr:pic>
        <xdr:nvPicPr>
          <xdr:cNvPr id="67" name="Picture 66"/>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990110" y="816944"/>
            <a:ext cx="546283" cy="554592"/>
          </a:xfrm>
          <a:prstGeom prst="rect">
            <a:avLst/>
          </a:prstGeom>
        </xdr:spPr>
      </xdr:pic>
    </xdr:grpSp>
    <xdr:clientData/>
  </xdr:twoCellAnchor>
</xdr:wsDr>
</file>

<file path=xl/drawings/drawing27.xml><?xml version="1.0" encoding="utf-8"?>
<xdr:wsDr xmlns:xdr="http://schemas.openxmlformats.org/drawingml/2006/spreadsheetDrawing" xmlns:a="http://schemas.openxmlformats.org/drawingml/2006/main">
  <xdr:twoCellAnchor>
    <xdr:from>
      <xdr:col>14</xdr:col>
      <xdr:colOff>281090</xdr:colOff>
      <xdr:row>1</xdr:row>
      <xdr:rowOff>81704</xdr:rowOff>
    </xdr:from>
    <xdr:to>
      <xdr:col>14</xdr:col>
      <xdr:colOff>883904</xdr:colOff>
      <xdr:row>3</xdr:row>
      <xdr:rowOff>125925</xdr:rowOff>
    </xdr:to>
    <xdr:pic>
      <xdr:nvPicPr>
        <xdr:cNvPr id="2" name="Picture 1">
          <a:hlinkClick xmlns:r="http://schemas.openxmlformats.org/officeDocument/2006/relationships" r:id="rId1"/>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6902215" y="272204"/>
          <a:ext cx="602814" cy="644296"/>
        </a:xfrm>
        <a:prstGeom prst="rect">
          <a:avLst/>
        </a:prstGeom>
      </xdr:spPr>
    </xdr:pic>
    <xdr:clientData/>
  </xdr:twoCellAnchor>
  <xdr:twoCellAnchor>
    <xdr:from>
      <xdr:col>0</xdr:col>
      <xdr:colOff>149679</xdr:colOff>
      <xdr:row>0</xdr:row>
      <xdr:rowOff>176893</xdr:rowOff>
    </xdr:from>
    <xdr:to>
      <xdr:col>14</xdr:col>
      <xdr:colOff>44935</xdr:colOff>
      <xdr:row>5</xdr:row>
      <xdr:rowOff>394668</xdr:rowOff>
    </xdr:to>
    <xdr:grpSp>
      <xdr:nvGrpSpPr>
        <xdr:cNvPr id="3" name="Group 2"/>
        <xdr:cNvGrpSpPr/>
      </xdr:nvGrpSpPr>
      <xdr:grpSpPr>
        <a:xfrm>
          <a:off x="149679" y="176893"/>
          <a:ext cx="16492569" cy="1384588"/>
          <a:chOff x="104775" y="771525"/>
          <a:chExt cx="16101363" cy="1387989"/>
        </a:xfrm>
      </xdr:grpSpPr>
      <xdr:grpSp>
        <xdr:nvGrpSpPr>
          <xdr:cNvPr id="4" name="Group 3"/>
          <xdr:cNvGrpSpPr/>
        </xdr:nvGrpSpPr>
        <xdr:grpSpPr>
          <a:xfrm>
            <a:off x="104775" y="771525"/>
            <a:ext cx="16101363" cy="1387989"/>
            <a:chOff x="104775" y="123825"/>
            <a:chExt cx="16101363" cy="1387989"/>
          </a:xfrm>
        </xdr:grpSpPr>
        <xdr:sp macro="" textlink="">
          <xdr:nvSpPr>
            <xdr:cNvPr id="6" name="Rounded Rectangle 5">
              <a:hlinkClick xmlns:r="http://schemas.openxmlformats.org/officeDocument/2006/relationships" r:id="rId3"/>
            </xdr:cNvPr>
            <xdr:cNvSpPr/>
          </xdr:nvSpPr>
          <xdr:spPr>
            <a:xfrm>
              <a:off x="14731737" y="187384"/>
              <a:ext cx="1474401" cy="621600"/>
            </a:xfrm>
            <a:prstGeom prst="roundRect">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r>
                <a:rPr lang="fr-FR" sz="1400"/>
                <a:t>Resources</a:t>
              </a:r>
            </a:p>
          </xdr:txBody>
        </xdr:sp>
        <xdr:pic>
          <xdr:nvPicPr>
            <xdr:cNvPr id="7" name="Picture 6">
              <a:hlinkClick xmlns:r="http://schemas.openxmlformats.org/officeDocument/2006/relationships" r:id="rId4"/>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04775" y="123825"/>
              <a:ext cx="675134" cy="1387989"/>
            </a:xfrm>
            <a:prstGeom prst="rect">
              <a:avLst/>
            </a:prstGeom>
          </xdr:spPr>
        </xdr:pic>
        <xdr:sp macro="" textlink="">
          <xdr:nvSpPr>
            <xdr:cNvPr id="8" name="Rounded Rectangle 7">
              <a:hlinkClick xmlns:r="http://schemas.openxmlformats.org/officeDocument/2006/relationships" r:id="rId6"/>
            </xdr:cNvPr>
            <xdr:cNvSpPr/>
          </xdr:nvSpPr>
          <xdr:spPr>
            <a:xfrm>
              <a:off x="2722660" y="186177"/>
              <a:ext cx="1474402" cy="621600"/>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fr-FR" sz="1400"/>
                <a:t>Signature Solutions</a:t>
              </a:r>
            </a:p>
          </xdr:txBody>
        </xdr:sp>
        <xdr:sp macro="" textlink="">
          <xdr:nvSpPr>
            <xdr:cNvPr id="9" name="Rounded Rectangle 8">
              <a:hlinkClick xmlns:r="http://schemas.openxmlformats.org/officeDocument/2006/relationships" r:id="rId7"/>
            </xdr:cNvPr>
            <xdr:cNvSpPr/>
          </xdr:nvSpPr>
          <xdr:spPr>
            <a:xfrm>
              <a:off x="7836732" y="205906"/>
              <a:ext cx="1474403" cy="621600"/>
            </a:xfrm>
            <a:prstGeom prst="roundRect">
              <a:avLst/>
            </a:prstGeom>
          </xdr:spPr>
          <xdr:style>
            <a:lnRef idx="0">
              <a:schemeClr val="accent2"/>
            </a:lnRef>
            <a:fillRef idx="1001">
              <a:schemeClr val="dk2"/>
            </a:fillRef>
            <a:effectRef idx="3">
              <a:schemeClr val="accent2"/>
            </a:effectRef>
            <a:fontRef idx="minor">
              <a:schemeClr val="lt1"/>
            </a:fontRef>
          </xdr:style>
          <xdr:txBody>
            <a:bodyPr vertOverflow="clip" horzOverflow="clip" rtlCol="0" anchor="ctr"/>
            <a:lstStyle/>
            <a:p>
              <a:pPr algn="ctr"/>
              <a:r>
                <a:rPr lang="fr-FR" sz="1400"/>
                <a:t>Monitoring Plan</a:t>
              </a:r>
            </a:p>
          </xdr:txBody>
        </xdr:sp>
        <xdr:sp macro="" textlink="">
          <xdr:nvSpPr>
            <xdr:cNvPr id="10" name="Rounded Rectangle 9">
              <a:hlinkClick xmlns:r="http://schemas.openxmlformats.org/officeDocument/2006/relationships" r:id="rId8"/>
            </xdr:cNvPr>
            <xdr:cNvSpPr/>
          </xdr:nvSpPr>
          <xdr:spPr>
            <a:xfrm>
              <a:off x="886857" y="188368"/>
              <a:ext cx="1568184" cy="621526"/>
            </a:xfrm>
            <a:prstGeom prst="roundRect">
              <a:avLst/>
            </a:prstGeom>
            <a:solidFill>
              <a:srgbClr val="FFF8E5"/>
            </a:solidFill>
            <a:ln/>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r>
                <a:rPr lang="fr-FR" sz="1800" b="1">
                  <a:solidFill>
                    <a:schemeClr val="tx1"/>
                  </a:solidFill>
                </a:rPr>
                <a:t>          HOME</a:t>
              </a:r>
            </a:p>
          </xdr:txBody>
        </xdr:sp>
        <xdr:sp macro="" textlink="'CO CPD'!$K$9">
          <xdr:nvSpPr>
            <xdr:cNvPr id="11" name="Rounded Rectangle 10">
              <a:hlinkClick xmlns:r="http://schemas.openxmlformats.org/officeDocument/2006/relationships" r:id="rId9"/>
            </xdr:cNvPr>
            <xdr:cNvSpPr/>
          </xdr:nvSpPr>
          <xdr:spPr>
            <a:xfrm>
              <a:off x="6061363" y="192943"/>
              <a:ext cx="1608499" cy="621600"/>
            </a:xfrm>
            <a:prstGeom prst="roundRect">
              <a:avLst/>
            </a:prstGeom>
            <a:solidFill>
              <a:schemeClr val="accent1">
                <a:lumMod val="60000"/>
                <a:lumOff val="40000"/>
              </a:schemeClr>
            </a:solidFill>
          </xdr:spPr>
          <xdr:style>
            <a:lnRef idx="0">
              <a:schemeClr val="accent2"/>
            </a:lnRef>
            <a:fillRef idx="1001">
              <a:schemeClr val="dk2"/>
            </a:fillRef>
            <a:effectRef idx="3">
              <a:schemeClr val="accent2"/>
            </a:effectRef>
            <a:fontRef idx="minor">
              <a:schemeClr val="lt1"/>
            </a:fontRef>
          </xdr:style>
          <xdr:txBody>
            <a:bodyPr vertOverflow="clip" horzOverflow="clip" lIns="548640" rIns="91440" rtlCol="0" anchor="ctr"/>
            <a:lstStyle/>
            <a:p>
              <a:pPr algn="ctr"/>
              <a:fld id="{DD2FAAD4-D0B8-4A71-BBBA-E60F78A1D42F}" type="TxLink">
                <a:rPr lang="en-US" sz="1400" b="0" i="0" u="none" strike="noStrike">
                  <a:solidFill>
                    <a:srgbClr val="FFFFFF"/>
                  </a:solidFill>
                  <a:latin typeface="Calibri"/>
                </a:rPr>
                <a:pPr algn="ctr"/>
                <a:t>CPD Cape Verde</a:t>
              </a:fld>
              <a:endParaRPr lang="fr-FR" sz="1400"/>
            </a:p>
          </xdr:txBody>
        </xdr:sp>
        <xdr:pic>
          <xdr:nvPicPr>
            <xdr:cNvPr id="12" name="Picture 11">
              <a:hlinkClick xmlns:r="http://schemas.openxmlformats.org/officeDocument/2006/relationships" r:id="rId9"/>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6189910" y="279011"/>
              <a:ext cx="271232" cy="449825"/>
            </a:xfrm>
            <a:prstGeom prst="rect">
              <a:avLst/>
            </a:prstGeom>
            <a:ln>
              <a:noFill/>
            </a:ln>
          </xdr:spPr>
        </xdr:pic>
        <xdr:sp macro="" textlink="">
          <xdr:nvSpPr>
            <xdr:cNvPr id="13" name="Rounded Rectangle 12">
              <a:hlinkClick xmlns:r="http://schemas.openxmlformats.org/officeDocument/2006/relationships" r:id="rId11"/>
            </xdr:cNvPr>
            <xdr:cNvSpPr/>
          </xdr:nvSpPr>
          <xdr:spPr>
            <a:xfrm>
              <a:off x="9595607" y="191619"/>
              <a:ext cx="1469313" cy="621600"/>
            </a:xfrm>
            <a:prstGeom prst="roundRect">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r>
                <a:rPr lang="fr-FR" sz="1400"/>
                <a:t>Evaluation Plan</a:t>
              </a:r>
            </a:p>
          </xdr:txBody>
        </xdr:sp>
        <xdr:sp macro="" textlink="">
          <xdr:nvSpPr>
            <xdr:cNvPr id="14" name="Rounded Rectangle 13">
              <a:hlinkClick xmlns:r="http://schemas.openxmlformats.org/officeDocument/2006/relationships" r:id="rId12"/>
            </xdr:cNvPr>
            <xdr:cNvSpPr/>
          </xdr:nvSpPr>
          <xdr:spPr>
            <a:xfrm>
              <a:off x="11361649" y="199292"/>
              <a:ext cx="1469314" cy="621600"/>
            </a:xfrm>
            <a:prstGeom prst="roundRect">
              <a:avLst/>
            </a:prstGeom>
            <a:solidFill>
              <a:srgbClr val="C00000"/>
            </a:solidFill>
          </xdr:spPr>
          <xdr:style>
            <a:lnRef idx="0">
              <a:schemeClr val="accent4"/>
            </a:lnRef>
            <a:fillRef idx="3">
              <a:schemeClr val="accent4"/>
            </a:fillRef>
            <a:effectRef idx="3">
              <a:schemeClr val="accent4"/>
            </a:effectRef>
            <a:fontRef idx="minor">
              <a:schemeClr val="lt1"/>
            </a:fontRef>
          </xdr:style>
          <xdr:txBody>
            <a:bodyPr vertOverflow="clip" horzOverflow="clip" lIns="0" rIns="0" rtlCol="0" anchor="ctr"/>
            <a:lstStyle/>
            <a:p>
              <a:pPr marL="0" indent="0" algn="ctr"/>
              <a:r>
                <a:rPr lang="fr-FR" sz="1400">
                  <a:solidFill>
                    <a:schemeClr val="lt1"/>
                  </a:solidFill>
                  <a:latin typeface="+mn-lt"/>
                  <a:ea typeface="+mn-ea"/>
                  <a:cs typeface="+mn-cs"/>
                </a:rPr>
                <a:t>Management Calendar</a:t>
              </a:r>
            </a:p>
          </xdr:txBody>
        </xdr:sp>
        <xdr:sp macro="" textlink="">
          <xdr:nvSpPr>
            <xdr:cNvPr id="15" name="Rounded Rectangle 14">
              <a:hlinkClick xmlns:r="http://schemas.openxmlformats.org/officeDocument/2006/relationships" r:id="rId13"/>
            </xdr:cNvPr>
            <xdr:cNvSpPr/>
          </xdr:nvSpPr>
          <xdr:spPr>
            <a:xfrm>
              <a:off x="13055175" y="195323"/>
              <a:ext cx="1469314" cy="621600"/>
            </a:xfrm>
            <a:prstGeom prst="roundRect">
              <a:avLst/>
            </a:prstGeom>
            <a:solidFill>
              <a:srgbClr val="A886D6"/>
            </a:solidFill>
          </xdr:spPr>
          <xdr:style>
            <a:lnRef idx="0">
              <a:schemeClr val="accent4"/>
            </a:lnRef>
            <a:fillRef idx="3">
              <a:schemeClr val="accent4"/>
            </a:fillRef>
            <a:effectRef idx="3">
              <a:schemeClr val="accent4"/>
            </a:effectRef>
            <a:fontRef idx="minor">
              <a:schemeClr val="lt1"/>
            </a:fontRef>
          </xdr:style>
          <xdr:txBody>
            <a:bodyPr vertOverflow="clip" horzOverflow="clip" lIns="0" rIns="0" rtlCol="0" anchor="ctr"/>
            <a:lstStyle/>
            <a:p>
              <a:pPr marL="0" indent="0" algn="ctr"/>
              <a:r>
                <a:rPr lang="fr-FR" sz="1400">
                  <a:solidFill>
                    <a:schemeClr val="lt1"/>
                  </a:solidFill>
                  <a:latin typeface="+mn-lt"/>
                  <a:ea typeface="+mn-ea"/>
                  <a:cs typeface="+mn-cs"/>
                </a:rPr>
                <a:t>Statistics</a:t>
              </a:r>
            </a:p>
          </xdr:txBody>
        </xdr:sp>
        <xdr:sp macro="" textlink="">
          <xdr:nvSpPr>
            <xdr:cNvPr id="16" name="Rounded Rectangle 15">
              <a:hlinkClick xmlns:r="http://schemas.openxmlformats.org/officeDocument/2006/relationships" r:id="rId14"/>
            </xdr:cNvPr>
            <xdr:cNvSpPr/>
          </xdr:nvSpPr>
          <xdr:spPr>
            <a:xfrm>
              <a:off x="4398685" y="178314"/>
              <a:ext cx="1474403" cy="621600"/>
            </a:xfrm>
            <a:prstGeom prst="roundRect">
              <a:avLst/>
            </a:prstGeom>
            <a:solidFill>
              <a:schemeClr val="accent1">
                <a:lumMod val="75000"/>
              </a:schemeClr>
            </a:solidFill>
          </xdr:spPr>
          <xdr:style>
            <a:lnRef idx="0">
              <a:schemeClr val="accent2"/>
            </a:lnRef>
            <a:fillRef idx="1001">
              <a:schemeClr val="dk2"/>
            </a:fillRef>
            <a:effectRef idx="3">
              <a:schemeClr val="accent2"/>
            </a:effectRef>
            <a:fontRef idx="minor">
              <a:schemeClr val="lt1"/>
            </a:fontRef>
          </xdr:style>
          <xdr:txBody>
            <a:bodyPr vertOverflow="clip" horzOverflow="clip" rtlCol="0" anchor="ctr"/>
            <a:lstStyle/>
            <a:p>
              <a:pPr algn="ctr"/>
              <a:r>
                <a:rPr lang="fr-FR" sz="1400"/>
                <a:t>CO Programme Architecture</a:t>
              </a:r>
            </a:p>
          </xdr:txBody>
        </xdr:sp>
      </xdr:grpSp>
      <xdr:pic>
        <xdr:nvPicPr>
          <xdr:cNvPr id="5" name="Picture 4"/>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990110" y="816944"/>
            <a:ext cx="546283" cy="554592"/>
          </a:xfrm>
          <a:prstGeom prst="rect">
            <a:avLst/>
          </a:prstGeom>
        </xdr:spPr>
      </xdr:pic>
    </xdr:grpSp>
    <xdr:clientData/>
  </xdr:twoCellAnchor>
</xdr:wsDr>
</file>

<file path=xl/drawings/drawing28.xml><?xml version="1.0" encoding="utf-8"?>
<xdr:wsDr xmlns:xdr="http://schemas.openxmlformats.org/drawingml/2006/spreadsheetDrawing" xmlns:a="http://schemas.openxmlformats.org/drawingml/2006/main">
  <xdr:twoCellAnchor>
    <xdr:from>
      <xdr:col>14</xdr:col>
      <xdr:colOff>281090</xdr:colOff>
      <xdr:row>1</xdr:row>
      <xdr:rowOff>81704</xdr:rowOff>
    </xdr:from>
    <xdr:to>
      <xdr:col>14</xdr:col>
      <xdr:colOff>883904</xdr:colOff>
      <xdr:row>3</xdr:row>
      <xdr:rowOff>125925</xdr:rowOff>
    </xdr:to>
    <xdr:pic>
      <xdr:nvPicPr>
        <xdr:cNvPr id="2" name="Picture 1">
          <a:hlinkClick xmlns:r="http://schemas.openxmlformats.org/officeDocument/2006/relationships" r:id="rId1"/>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6902215" y="272204"/>
          <a:ext cx="602814" cy="644296"/>
        </a:xfrm>
        <a:prstGeom prst="rect">
          <a:avLst/>
        </a:prstGeom>
      </xdr:spPr>
    </xdr:pic>
    <xdr:clientData/>
  </xdr:twoCellAnchor>
  <xdr:twoCellAnchor>
    <xdr:from>
      <xdr:col>0</xdr:col>
      <xdr:colOff>149679</xdr:colOff>
      <xdr:row>0</xdr:row>
      <xdr:rowOff>176893</xdr:rowOff>
    </xdr:from>
    <xdr:to>
      <xdr:col>14</xdr:col>
      <xdr:colOff>44935</xdr:colOff>
      <xdr:row>5</xdr:row>
      <xdr:rowOff>394668</xdr:rowOff>
    </xdr:to>
    <xdr:grpSp>
      <xdr:nvGrpSpPr>
        <xdr:cNvPr id="3" name="Group 2"/>
        <xdr:cNvGrpSpPr/>
      </xdr:nvGrpSpPr>
      <xdr:grpSpPr>
        <a:xfrm>
          <a:off x="149679" y="176893"/>
          <a:ext cx="16492569" cy="1384588"/>
          <a:chOff x="104775" y="771525"/>
          <a:chExt cx="16101363" cy="1387989"/>
        </a:xfrm>
      </xdr:grpSpPr>
      <xdr:grpSp>
        <xdr:nvGrpSpPr>
          <xdr:cNvPr id="4" name="Group 3"/>
          <xdr:cNvGrpSpPr/>
        </xdr:nvGrpSpPr>
        <xdr:grpSpPr>
          <a:xfrm>
            <a:off x="104775" y="771525"/>
            <a:ext cx="16101363" cy="1387989"/>
            <a:chOff x="104775" y="123825"/>
            <a:chExt cx="16101363" cy="1387989"/>
          </a:xfrm>
        </xdr:grpSpPr>
        <xdr:sp macro="" textlink="">
          <xdr:nvSpPr>
            <xdr:cNvPr id="6" name="Rounded Rectangle 5">
              <a:hlinkClick xmlns:r="http://schemas.openxmlformats.org/officeDocument/2006/relationships" r:id="rId3"/>
            </xdr:cNvPr>
            <xdr:cNvSpPr/>
          </xdr:nvSpPr>
          <xdr:spPr>
            <a:xfrm>
              <a:off x="14731737" y="187384"/>
              <a:ext cx="1474401" cy="621600"/>
            </a:xfrm>
            <a:prstGeom prst="roundRect">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r>
                <a:rPr lang="fr-FR" sz="1400"/>
                <a:t>Resources</a:t>
              </a:r>
            </a:p>
          </xdr:txBody>
        </xdr:sp>
        <xdr:pic>
          <xdr:nvPicPr>
            <xdr:cNvPr id="7" name="Picture 6">
              <a:hlinkClick xmlns:r="http://schemas.openxmlformats.org/officeDocument/2006/relationships" r:id="rId4"/>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04775" y="123825"/>
              <a:ext cx="675134" cy="1387989"/>
            </a:xfrm>
            <a:prstGeom prst="rect">
              <a:avLst/>
            </a:prstGeom>
          </xdr:spPr>
        </xdr:pic>
        <xdr:sp macro="" textlink="">
          <xdr:nvSpPr>
            <xdr:cNvPr id="8" name="Rounded Rectangle 7">
              <a:hlinkClick xmlns:r="http://schemas.openxmlformats.org/officeDocument/2006/relationships" r:id="rId6"/>
            </xdr:cNvPr>
            <xdr:cNvSpPr/>
          </xdr:nvSpPr>
          <xdr:spPr>
            <a:xfrm>
              <a:off x="2722660" y="186177"/>
              <a:ext cx="1474402" cy="621600"/>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fr-FR" sz="1400"/>
                <a:t>Signature Solutions</a:t>
              </a:r>
            </a:p>
          </xdr:txBody>
        </xdr:sp>
        <xdr:sp macro="" textlink="">
          <xdr:nvSpPr>
            <xdr:cNvPr id="9" name="Rounded Rectangle 8">
              <a:hlinkClick xmlns:r="http://schemas.openxmlformats.org/officeDocument/2006/relationships" r:id="rId7"/>
            </xdr:cNvPr>
            <xdr:cNvSpPr/>
          </xdr:nvSpPr>
          <xdr:spPr>
            <a:xfrm>
              <a:off x="7836732" y="205906"/>
              <a:ext cx="1474403" cy="621600"/>
            </a:xfrm>
            <a:prstGeom prst="roundRect">
              <a:avLst/>
            </a:prstGeom>
          </xdr:spPr>
          <xdr:style>
            <a:lnRef idx="0">
              <a:schemeClr val="accent2"/>
            </a:lnRef>
            <a:fillRef idx="1001">
              <a:schemeClr val="dk2"/>
            </a:fillRef>
            <a:effectRef idx="3">
              <a:schemeClr val="accent2"/>
            </a:effectRef>
            <a:fontRef idx="minor">
              <a:schemeClr val="lt1"/>
            </a:fontRef>
          </xdr:style>
          <xdr:txBody>
            <a:bodyPr vertOverflow="clip" horzOverflow="clip" rtlCol="0" anchor="ctr"/>
            <a:lstStyle/>
            <a:p>
              <a:pPr algn="ctr"/>
              <a:r>
                <a:rPr lang="fr-FR" sz="1400"/>
                <a:t>Monitoring Plan</a:t>
              </a:r>
            </a:p>
          </xdr:txBody>
        </xdr:sp>
        <xdr:sp macro="" textlink="">
          <xdr:nvSpPr>
            <xdr:cNvPr id="10" name="Rounded Rectangle 9">
              <a:hlinkClick xmlns:r="http://schemas.openxmlformats.org/officeDocument/2006/relationships" r:id="rId8"/>
            </xdr:cNvPr>
            <xdr:cNvSpPr/>
          </xdr:nvSpPr>
          <xdr:spPr>
            <a:xfrm>
              <a:off x="886857" y="188368"/>
              <a:ext cx="1568184" cy="621526"/>
            </a:xfrm>
            <a:prstGeom prst="roundRect">
              <a:avLst/>
            </a:prstGeom>
            <a:solidFill>
              <a:srgbClr val="FFF8E5"/>
            </a:solidFill>
            <a:ln/>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r>
                <a:rPr lang="fr-FR" sz="1800" b="1">
                  <a:solidFill>
                    <a:schemeClr val="tx1"/>
                  </a:solidFill>
                </a:rPr>
                <a:t>          HOME</a:t>
              </a:r>
            </a:p>
          </xdr:txBody>
        </xdr:sp>
        <xdr:sp macro="" textlink="'CO CPD'!$K$9">
          <xdr:nvSpPr>
            <xdr:cNvPr id="11" name="Rounded Rectangle 10">
              <a:hlinkClick xmlns:r="http://schemas.openxmlformats.org/officeDocument/2006/relationships" r:id="rId9"/>
            </xdr:cNvPr>
            <xdr:cNvSpPr/>
          </xdr:nvSpPr>
          <xdr:spPr>
            <a:xfrm>
              <a:off x="6061363" y="192943"/>
              <a:ext cx="1608499" cy="621600"/>
            </a:xfrm>
            <a:prstGeom prst="roundRect">
              <a:avLst/>
            </a:prstGeom>
            <a:solidFill>
              <a:schemeClr val="accent1">
                <a:lumMod val="60000"/>
                <a:lumOff val="40000"/>
              </a:schemeClr>
            </a:solidFill>
          </xdr:spPr>
          <xdr:style>
            <a:lnRef idx="0">
              <a:schemeClr val="accent2"/>
            </a:lnRef>
            <a:fillRef idx="1001">
              <a:schemeClr val="dk2"/>
            </a:fillRef>
            <a:effectRef idx="3">
              <a:schemeClr val="accent2"/>
            </a:effectRef>
            <a:fontRef idx="minor">
              <a:schemeClr val="lt1"/>
            </a:fontRef>
          </xdr:style>
          <xdr:txBody>
            <a:bodyPr vertOverflow="clip" horzOverflow="clip" lIns="548640" rIns="91440" rtlCol="0" anchor="ctr"/>
            <a:lstStyle/>
            <a:p>
              <a:pPr algn="ctr"/>
              <a:fld id="{DD2FAAD4-D0B8-4A71-BBBA-E60F78A1D42F}" type="TxLink">
                <a:rPr lang="en-US" sz="1400" b="0" i="0" u="none" strike="noStrike">
                  <a:solidFill>
                    <a:srgbClr val="FFFFFF"/>
                  </a:solidFill>
                  <a:latin typeface="Calibri"/>
                </a:rPr>
                <a:pPr algn="ctr"/>
                <a:t>CPD Cape Verde</a:t>
              </a:fld>
              <a:endParaRPr lang="fr-FR" sz="1400"/>
            </a:p>
          </xdr:txBody>
        </xdr:sp>
        <xdr:pic>
          <xdr:nvPicPr>
            <xdr:cNvPr id="12" name="Picture 11">
              <a:hlinkClick xmlns:r="http://schemas.openxmlformats.org/officeDocument/2006/relationships" r:id="rId9"/>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6189910" y="279011"/>
              <a:ext cx="271232" cy="449825"/>
            </a:xfrm>
            <a:prstGeom prst="rect">
              <a:avLst/>
            </a:prstGeom>
            <a:ln>
              <a:noFill/>
            </a:ln>
          </xdr:spPr>
        </xdr:pic>
        <xdr:sp macro="" textlink="">
          <xdr:nvSpPr>
            <xdr:cNvPr id="13" name="Rounded Rectangle 12">
              <a:hlinkClick xmlns:r="http://schemas.openxmlformats.org/officeDocument/2006/relationships" r:id="rId11"/>
            </xdr:cNvPr>
            <xdr:cNvSpPr/>
          </xdr:nvSpPr>
          <xdr:spPr>
            <a:xfrm>
              <a:off x="9595607" y="191619"/>
              <a:ext cx="1469313" cy="621600"/>
            </a:xfrm>
            <a:prstGeom prst="roundRect">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r>
                <a:rPr lang="fr-FR" sz="1400"/>
                <a:t>Evaluation Plan</a:t>
              </a:r>
            </a:p>
          </xdr:txBody>
        </xdr:sp>
        <xdr:sp macro="" textlink="">
          <xdr:nvSpPr>
            <xdr:cNvPr id="14" name="Rounded Rectangle 13">
              <a:hlinkClick xmlns:r="http://schemas.openxmlformats.org/officeDocument/2006/relationships" r:id="rId12"/>
            </xdr:cNvPr>
            <xdr:cNvSpPr/>
          </xdr:nvSpPr>
          <xdr:spPr>
            <a:xfrm>
              <a:off x="11361649" y="199292"/>
              <a:ext cx="1469314" cy="621600"/>
            </a:xfrm>
            <a:prstGeom prst="roundRect">
              <a:avLst/>
            </a:prstGeom>
            <a:solidFill>
              <a:srgbClr val="C00000"/>
            </a:solidFill>
          </xdr:spPr>
          <xdr:style>
            <a:lnRef idx="0">
              <a:schemeClr val="accent4"/>
            </a:lnRef>
            <a:fillRef idx="3">
              <a:schemeClr val="accent4"/>
            </a:fillRef>
            <a:effectRef idx="3">
              <a:schemeClr val="accent4"/>
            </a:effectRef>
            <a:fontRef idx="minor">
              <a:schemeClr val="lt1"/>
            </a:fontRef>
          </xdr:style>
          <xdr:txBody>
            <a:bodyPr vertOverflow="clip" horzOverflow="clip" lIns="0" rIns="0" rtlCol="0" anchor="ctr"/>
            <a:lstStyle/>
            <a:p>
              <a:pPr marL="0" indent="0" algn="ctr"/>
              <a:r>
                <a:rPr lang="fr-FR" sz="1400">
                  <a:solidFill>
                    <a:schemeClr val="lt1"/>
                  </a:solidFill>
                  <a:latin typeface="+mn-lt"/>
                  <a:ea typeface="+mn-ea"/>
                  <a:cs typeface="+mn-cs"/>
                </a:rPr>
                <a:t>Management Calendar</a:t>
              </a:r>
            </a:p>
          </xdr:txBody>
        </xdr:sp>
        <xdr:sp macro="" textlink="">
          <xdr:nvSpPr>
            <xdr:cNvPr id="15" name="Rounded Rectangle 14">
              <a:hlinkClick xmlns:r="http://schemas.openxmlformats.org/officeDocument/2006/relationships" r:id="rId13"/>
            </xdr:cNvPr>
            <xdr:cNvSpPr/>
          </xdr:nvSpPr>
          <xdr:spPr>
            <a:xfrm>
              <a:off x="13055175" y="195323"/>
              <a:ext cx="1469314" cy="621600"/>
            </a:xfrm>
            <a:prstGeom prst="roundRect">
              <a:avLst/>
            </a:prstGeom>
            <a:solidFill>
              <a:srgbClr val="A886D6"/>
            </a:solidFill>
          </xdr:spPr>
          <xdr:style>
            <a:lnRef idx="0">
              <a:schemeClr val="accent4"/>
            </a:lnRef>
            <a:fillRef idx="3">
              <a:schemeClr val="accent4"/>
            </a:fillRef>
            <a:effectRef idx="3">
              <a:schemeClr val="accent4"/>
            </a:effectRef>
            <a:fontRef idx="minor">
              <a:schemeClr val="lt1"/>
            </a:fontRef>
          </xdr:style>
          <xdr:txBody>
            <a:bodyPr vertOverflow="clip" horzOverflow="clip" lIns="0" rIns="0" rtlCol="0" anchor="ctr"/>
            <a:lstStyle/>
            <a:p>
              <a:pPr marL="0" indent="0" algn="ctr"/>
              <a:r>
                <a:rPr lang="fr-FR" sz="1400">
                  <a:solidFill>
                    <a:schemeClr val="lt1"/>
                  </a:solidFill>
                  <a:latin typeface="+mn-lt"/>
                  <a:ea typeface="+mn-ea"/>
                  <a:cs typeface="+mn-cs"/>
                </a:rPr>
                <a:t>Statistics</a:t>
              </a:r>
            </a:p>
          </xdr:txBody>
        </xdr:sp>
        <xdr:sp macro="" textlink="">
          <xdr:nvSpPr>
            <xdr:cNvPr id="16" name="Rounded Rectangle 15">
              <a:hlinkClick xmlns:r="http://schemas.openxmlformats.org/officeDocument/2006/relationships" r:id="rId14"/>
            </xdr:cNvPr>
            <xdr:cNvSpPr/>
          </xdr:nvSpPr>
          <xdr:spPr>
            <a:xfrm>
              <a:off x="4398685" y="178314"/>
              <a:ext cx="1474403" cy="621600"/>
            </a:xfrm>
            <a:prstGeom prst="roundRect">
              <a:avLst/>
            </a:prstGeom>
            <a:solidFill>
              <a:schemeClr val="accent1">
                <a:lumMod val="75000"/>
              </a:schemeClr>
            </a:solidFill>
          </xdr:spPr>
          <xdr:style>
            <a:lnRef idx="0">
              <a:schemeClr val="accent2"/>
            </a:lnRef>
            <a:fillRef idx="1001">
              <a:schemeClr val="dk2"/>
            </a:fillRef>
            <a:effectRef idx="3">
              <a:schemeClr val="accent2"/>
            </a:effectRef>
            <a:fontRef idx="minor">
              <a:schemeClr val="lt1"/>
            </a:fontRef>
          </xdr:style>
          <xdr:txBody>
            <a:bodyPr vertOverflow="clip" horzOverflow="clip" rtlCol="0" anchor="ctr"/>
            <a:lstStyle/>
            <a:p>
              <a:pPr algn="ctr"/>
              <a:r>
                <a:rPr lang="fr-FR" sz="1400"/>
                <a:t>CO Programme Architecture</a:t>
              </a:r>
            </a:p>
          </xdr:txBody>
        </xdr:sp>
      </xdr:grpSp>
      <xdr:pic>
        <xdr:nvPicPr>
          <xdr:cNvPr id="5" name="Picture 4"/>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990110" y="816944"/>
            <a:ext cx="546283" cy="554592"/>
          </a:xfrm>
          <a:prstGeom prst="rect">
            <a:avLst/>
          </a:prstGeom>
        </xdr:spPr>
      </xdr:pic>
    </xdr:grpSp>
    <xdr:clientData/>
  </xdr:twoCellAnchor>
</xdr:wsDr>
</file>

<file path=xl/drawings/drawing29.xml><?xml version="1.0" encoding="utf-8"?>
<xdr:wsDr xmlns:xdr="http://schemas.openxmlformats.org/drawingml/2006/spreadsheetDrawing" xmlns:a="http://schemas.openxmlformats.org/drawingml/2006/main">
  <xdr:twoCellAnchor>
    <xdr:from>
      <xdr:col>14</xdr:col>
      <xdr:colOff>281090</xdr:colOff>
      <xdr:row>1</xdr:row>
      <xdr:rowOff>81704</xdr:rowOff>
    </xdr:from>
    <xdr:to>
      <xdr:col>14</xdr:col>
      <xdr:colOff>883904</xdr:colOff>
      <xdr:row>3</xdr:row>
      <xdr:rowOff>125925</xdr:rowOff>
    </xdr:to>
    <xdr:pic>
      <xdr:nvPicPr>
        <xdr:cNvPr id="2" name="Picture 1">
          <a:hlinkClick xmlns:r="http://schemas.openxmlformats.org/officeDocument/2006/relationships" r:id="rId1"/>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6902215" y="272204"/>
          <a:ext cx="602814" cy="644296"/>
        </a:xfrm>
        <a:prstGeom prst="rect">
          <a:avLst/>
        </a:prstGeom>
      </xdr:spPr>
    </xdr:pic>
    <xdr:clientData/>
  </xdr:twoCellAnchor>
  <xdr:twoCellAnchor>
    <xdr:from>
      <xdr:col>0</xdr:col>
      <xdr:colOff>149679</xdr:colOff>
      <xdr:row>0</xdr:row>
      <xdr:rowOff>176893</xdr:rowOff>
    </xdr:from>
    <xdr:to>
      <xdr:col>14</xdr:col>
      <xdr:colOff>44935</xdr:colOff>
      <xdr:row>5</xdr:row>
      <xdr:rowOff>394668</xdr:rowOff>
    </xdr:to>
    <xdr:grpSp>
      <xdr:nvGrpSpPr>
        <xdr:cNvPr id="3" name="Group 2"/>
        <xdr:cNvGrpSpPr/>
      </xdr:nvGrpSpPr>
      <xdr:grpSpPr>
        <a:xfrm>
          <a:off x="149679" y="176893"/>
          <a:ext cx="16492569" cy="1384588"/>
          <a:chOff x="104775" y="771525"/>
          <a:chExt cx="16101363" cy="1387989"/>
        </a:xfrm>
      </xdr:grpSpPr>
      <xdr:grpSp>
        <xdr:nvGrpSpPr>
          <xdr:cNvPr id="4" name="Group 3"/>
          <xdr:cNvGrpSpPr/>
        </xdr:nvGrpSpPr>
        <xdr:grpSpPr>
          <a:xfrm>
            <a:off x="104775" y="771525"/>
            <a:ext cx="16101363" cy="1387989"/>
            <a:chOff x="104775" y="123825"/>
            <a:chExt cx="16101363" cy="1387989"/>
          </a:xfrm>
        </xdr:grpSpPr>
        <xdr:sp macro="" textlink="">
          <xdr:nvSpPr>
            <xdr:cNvPr id="6" name="Rounded Rectangle 5">
              <a:hlinkClick xmlns:r="http://schemas.openxmlformats.org/officeDocument/2006/relationships" r:id="rId3"/>
            </xdr:cNvPr>
            <xdr:cNvSpPr/>
          </xdr:nvSpPr>
          <xdr:spPr>
            <a:xfrm>
              <a:off x="14731737" y="187384"/>
              <a:ext cx="1474401" cy="621600"/>
            </a:xfrm>
            <a:prstGeom prst="roundRect">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r>
                <a:rPr lang="fr-FR" sz="1400"/>
                <a:t>Resources</a:t>
              </a:r>
            </a:p>
          </xdr:txBody>
        </xdr:sp>
        <xdr:pic>
          <xdr:nvPicPr>
            <xdr:cNvPr id="7" name="Picture 6">
              <a:hlinkClick xmlns:r="http://schemas.openxmlformats.org/officeDocument/2006/relationships" r:id="rId4"/>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04775" y="123825"/>
              <a:ext cx="675134" cy="1387989"/>
            </a:xfrm>
            <a:prstGeom prst="rect">
              <a:avLst/>
            </a:prstGeom>
          </xdr:spPr>
        </xdr:pic>
        <xdr:sp macro="" textlink="">
          <xdr:nvSpPr>
            <xdr:cNvPr id="8" name="Rounded Rectangle 7">
              <a:hlinkClick xmlns:r="http://schemas.openxmlformats.org/officeDocument/2006/relationships" r:id="rId6"/>
            </xdr:cNvPr>
            <xdr:cNvSpPr/>
          </xdr:nvSpPr>
          <xdr:spPr>
            <a:xfrm>
              <a:off x="2722660" y="186177"/>
              <a:ext cx="1474402" cy="621600"/>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fr-FR" sz="1400"/>
                <a:t>Signature Solutions</a:t>
              </a:r>
            </a:p>
          </xdr:txBody>
        </xdr:sp>
        <xdr:sp macro="" textlink="">
          <xdr:nvSpPr>
            <xdr:cNvPr id="9" name="Rounded Rectangle 8">
              <a:hlinkClick xmlns:r="http://schemas.openxmlformats.org/officeDocument/2006/relationships" r:id="rId7"/>
            </xdr:cNvPr>
            <xdr:cNvSpPr/>
          </xdr:nvSpPr>
          <xdr:spPr>
            <a:xfrm>
              <a:off x="7836732" y="205906"/>
              <a:ext cx="1474403" cy="621600"/>
            </a:xfrm>
            <a:prstGeom prst="roundRect">
              <a:avLst/>
            </a:prstGeom>
          </xdr:spPr>
          <xdr:style>
            <a:lnRef idx="0">
              <a:schemeClr val="accent2"/>
            </a:lnRef>
            <a:fillRef idx="1001">
              <a:schemeClr val="dk2"/>
            </a:fillRef>
            <a:effectRef idx="3">
              <a:schemeClr val="accent2"/>
            </a:effectRef>
            <a:fontRef idx="minor">
              <a:schemeClr val="lt1"/>
            </a:fontRef>
          </xdr:style>
          <xdr:txBody>
            <a:bodyPr vertOverflow="clip" horzOverflow="clip" rtlCol="0" anchor="ctr"/>
            <a:lstStyle/>
            <a:p>
              <a:pPr algn="ctr"/>
              <a:r>
                <a:rPr lang="fr-FR" sz="1400"/>
                <a:t>Monitoring Plan</a:t>
              </a:r>
            </a:p>
          </xdr:txBody>
        </xdr:sp>
        <xdr:sp macro="" textlink="">
          <xdr:nvSpPr>
            <xdr:cNvPr id="10" name="Rounded Rectangle 9">
              <a:hlinkClick xmlns:r="http://schemas.openxmlformats.org/officeDocument/2006/relationships" r:id="rId8"/>
            </xdr:cNvPr>
            <xdr:cNvSpPr/>
          </xdr:nvSpPr>
          <xdr:spPr>
            <a:xfrm>
              <a:off x="886857" y="188368"/>
              <a:ext cx="1568184" cy="621526"/>
            </a:xfrm>
            <a:prstGeom prst="roundRect">
              <a:avLst/>
            </a:prstGeom>
            <a:solidFill>
              <a:srgbClr val="FFF8E5"/>
            </a:solidFill>
            <a:ln/>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r>
                <a:rPr lang="fr-FR" sz="1800" b="1">
                  <a:solidFill>
                    <a:schemeClr val="tx1"/>
                  </a:solidFill>
                </a:rPr>
                <a:t>          HOME</a:t>
              </a:r>
            </a:p>
          </xdr:txBody>
        </xdr:sp>
        <xdr:sp macro="" textlink="'CO CPD'!$K$9">
          <xdr:nvSpPr>
            <xdr:cNvPr id="11" name="Rounded Rectangle 10">
              <a:hlinkClick xmlns:r="http://schemas.openxmlformats.org/officeDocument/2006/relationships" r:id="rId9"/>
            </xdr:cNvPr>
            <xdr:cNvSpPr/>
          </xdr:nvSpPr>
          <xdr:spPr>
            <a:xfrm>
              <a:off x="6061363" y="192943"/>
              <a:ext cx="1608499" cy="621600"/>
            </a:xfrm>
            <a:prstGeom prst="roundRect">
              <a:avLst/>
            </a:prstGeom>
            <a:solidFill>
              <a:schemeClr val="accent1">
                <a:lumMod val="60000"/>
                <a:lumOff val="40000"/>
              </a:schemeClr>
            </a:solidFill>
          </xdr:spPr>
          <xdr:style>
            <a:lnRef idx="0">
              <a:schemeClr val="accent2"/>
            </a:lnRef>
            <a:fillRef idx="1001">
              <a:schemeClr val="dk2"/>
            </a:fillRef>
            <a:effectRef idx="3">
              <a:schemeClr val="accent2"/>
            </a:effectRef>
            <a:fontRef idx="minor">
              <a:schemeClr val="lt1"/>
            </a:fontRef>
          </xdr:style>
          <xdr:txBody>
            <a:bodyPr vertOverflow="clip" horzOverflow="clip" lIns="548640" rIns="91440" rtlCol="0" anchor="ctr"/>
            <a:lstStyle/>
            <a:p>
              <a:pPr algn="ctr"/>
              <a:fld id="{DD2FAAD4-D0B8-4A71-BBBA-E60F78A1D42F}" type="TxLink">
                <a:rPr lang="en-US" sz="1400" b="0" i="0" u="none" strike="noStrike">
                  <a:solidFill>
                    <a:srgbClr val="FFFFFF"/>
                  </a:solidFill>
                  <a:latin typeface="Calibri"/>
                </a:rPr>
                <a:pPr algn="ctr"/>
                <a:t>CPD Cape Verde</a:t>
              </a:fld>
              <a:endParaRPr lang="fr-FR" sz="1400"/>
            </a:p>
          </xdr:txBody>
        </xdr:sp>
        <xdr:pic>
          <xdr:nvPicPr>
            <xdr:cNvPr id="12" name="Picture 11">
              <a:hlinkClick xmlns:r="http://schemas.openxmlformats.org/officeDocument/2006/relationships" r:id="rId9"/>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6189910" y="279011"/>
              <a:ext cx="271232" cy="449825"/>
            </a:xfrm>
            <a:prstGeom prst="rect">
              <a:avLst/>
            </a:prstGeom>
            <a:ln>
              <a:noFill/>
            </a:ln>
          </xdr:spPr>
        </xdr:pic>
        <xdr:sp macro="" textlink="">
          <xdr:nvSpPr>
            <xdr:cNvPr id="13" name="Rounded Rectangle 12">
              <a:hlinkClick xmlns:r="http://schemas.openxmlformats.org/officeDocument/2006/relationships" r:id="rId11"/>
            </xdr:cNvPr>
            <xdr:cNvSpPr/>
          </xdr:nvSpPr>
          <xdr:spPr>
            <a:xfrm>
              <a:off x="9595607" y="191619"/>
              <a:ext cx="1469313" cy="621600"/>
            </a:xfrm>
            <a:prstGeom prst="roundRect">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r>
                <a:rPr lang="fr-FR" sz="1400"/>
                <a:t>Evaluation Plan</a:t>
              </a:r>
            </a:p>
          </xdr:txBody>
        </xdr:sp>
        <xdr:sp macro="" textlink="">
          <xdr:nvSpPr>
            <xdr:cNvPr id="14" name="Rounded Rectangle 13">
              <a:hlinkClick xmlns:r="http://schemas.openxmlformats.org/officeDocument/2006/relationships" r:id="rId12"/>
            </xdr:cNvPr>
            <xdr:cNvSpPr/>
          </xdr:nvSpPr>
          <xdr:spPr>
            <a:xfrm>
              <a:off x="11361649" y="199292"/>
              <a:ext cx="1469314" cy="621600"/>
            </a:xfrm>
            <a:prstGeom prst="roundRect">
              <a:avLst/>
            </a:prstGeom>
            <a:solidFill>
              <a:srgbClr val="C00000"/>
            </a:solidFill>
          </xdr:spPr>
          <xdr:style>
            <a:lnRef idx="0">
              <a:schemeClr val="accent4"/>
            </a:lnRef>
            <a:fillRef idx="3">
              <a:schemeClr val="accent4"/>
            </a:fillRef>
            <a:effectRef idx="3">
              <a:schemeClr val="accent4"/>
            </a:effectRef>
            <a:fontRef idx="minor">
              <a:schemeClr val="lt1"/>
            </a:fontRef>
          </xdr:style>
          <xdr:txBody>
            <a:bodyPr vertOverflow="clip" horzOverflow="clip" lIns="0" rIns="0" rtlCol="0" anchor="ctr"/>
            <a:lstStyle/>
            <a:p>
              <a:pPr marL="0" indent="0" algn="ctr"/>
              <a:r>
                <a:rPr lang="fr-FR" sz="1400">
                  <a:solidFill>
                    <a:schemeClr val="lt1"/>
                  </a:solidFill>
                  <a:latin typeface="+mn-lt"/>
                  <a:ea typeface="+mn-ea"/>
                  <a:cs typeface="+mn-cs"/>
                </a:rPr>
                <a:t>Management Calendar</a:t>
              </a:r>
            </a:p>
          </xdr:txBody>
        </xdr:sp>
        <xdr:sp macro="" textlink="">
          <xdr:nvSpPr>
            <xdr:cNvPr id="15" name="Rounded Rectangle 14">
              <a:hlinkClick xmlns:r="http://schemas.openxmlformats.org/officeDocument/2006/relationships" r:id="rId13"/>
            </xdr:cNvPr>
            <xdr:cNvSpPr/>
          </xdr:nvSpPr>
          <xdr:spPr>
            <a:xfrm>
              <a:off x="13055175" y="195323"/>
              <a:ext cx="1469314" cy="621600"/>
            </a:xfrm>
            <a:prstGeom prst="roundRect">
              <a:avLst/>
            </a:prstGeom>
            <a:solidFill>
              <a:srgbClr val="A886D6"/>
            </a:solidFill>
          </xdr:spPr>
          <xdr:style>
            <a:lnRef idx="0">
              <a:schemeClr val="accent4"/>
            </a:lnRef>
            <a:fillRef idx="3">
              <a:schemeClr val="accent4"/>
            </a:fillRef>
            <a:effectRef idx="3">
              <a:schemeClr val="accent4"/>
            </a:effectRef>
            <a:fontRef idx="minor">
              <a:schemeClr val="lt1"/>
            </a:fontRef>
          </xdr:style>
          <xdr:txBody>
            <a:bodyPr vertOverflow="clip" horzOverflow="clip" lIns="0" rIns="0" rtlCol="0" anchor="ctr"/>
            <a:lstStyle/>
            <a:p>
              <a:pPr marL="0" indent="0" algn="ctr"/>
              <a:r>
                <a:rPr lang="fr-FR" sz="1400">
                  <a:solidFill>
                    <a:schemeClr val="lt1"/>
                  </a:solidFill>
                  <a:latin typeface="+mn-lt"/>
                  <a:ea typeface="+mn-ea"/>
                  <a:cs typeface="+mn-cs"/>
                </a:rPr>
                <a:t>Statistics</a:t>
              </a:r>
            </a:p>
          </xdr:txBody>
        </xdr:sp>
        <xdr:sp macro="" textlink="">
          <xdr:nvSpPr>
            <xdr:cNvPr id="16" name="Rounded Rectangle 15">
              <a:hlinkClick xmlns:r="http://schemas.openxmlformats.org/officeDocument/2006/relationships" r:id="rId14"/>
            </xdr:cNvPr>
            <xdr:cNvSpPr/>
          </xdr:nvSpPr>
          <xdr:spPr>
            <a:xfrm>
              <a:off x="4398685" y="178314"/>
              <a:ext cx="1474403" cy="621600"/>
            </a:xfrm>
            <a:prstGeom prst="roundRect">
              <a:avLst/>
            </a:prstGeom>
            <a:solidFill>
              <a:schemeClr val="accent1">
                <a:lumMod val="75000"/>
              </a:schemeClr>
            </a:solidFill>
          </xdr:spPr>
          <xdr:style>
            <a:lnRef idx="0">
              <a:schemeClr val="accent2"/>
            </a:lnRef>
            <a:fillRef idx="1001">
              <a:schemeClr val="dk2"/>
            </a:fillRef>
            <a:effectRef idx="3">
              <a:schemeClr val="accent2"/>
            </a:effectRef>
            <a:fontRef idx="minor">
              <a:schemeClr val="lt1"/>
            </a:fontRef>
          </xdr:style>
          <xdr:txBody>
            <a:bodyPr vertOverflow="clip" horzOverflow="clip" rtlCol="0" anchor="ctr"/>
            <a:lstStyle/>
            <a:p>
              <a:pPr algn="ctr"/>
              <a:r>
                <a:rPr lang="fr-FR" sz="1400"/>
                <a:t>CO Programme Architecture</a:t>
              </a:r>
            </a:p>
          </xdr:txBody>
        </xdr:sp>
      </xdr:grpSp>
      <xdr:pic>
        <xdr:nvPicPr>
          <xdr:cNvPr id="5" name="Picture 4"/>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990110" y="816944"/>
            <a:ext cx="546283" cy="554592"/>
          </a:xfrm>
          <a:prstGeom prst="rect">
            <a:avLst/>
          </a:prstGeom>
        </xdr:spPr>
      </xdr:pic>
    </xdr:grp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7046384</xdr:colOff>
      <xdr:row>1</xdr:row>
      <xdr:rowOff>131234</xdr:rowOff>
    </xdr:from>
    <xdr:to>
      <xdr:col>6</xdr:col>
      <xdr:colOff>84666</xdr:colOff>
      <xdr:row>5</xdr:row>
      <xdr:rowOff>137585</xdr:rowOff>
    </xdr:to>
    <xdr:grpSp>
      <xdr:nvGrpSpPr>
        <xdr:cNvPr id="5" name="Group 4"/>
        <xdr:cNvGrpSpPr/>
      </xdr:nvGrpSpPr>
      <xdr:grpSpPr>
        <a:xfrm>
          <a:off x="8676217" y="1390651"/>
          <a:ext cx="4129616" cy="1107017"/>
          <a:chOff x="10877550" y="352425"/>
          <a:chExt cx="3448050" cy="885825"/>
        </a:xfrm>
      </xdr:grpSpPr>
      <xdr:sp macro="" textlink="">
        <xdr:nvSpPr>
          <xdr:cNvPr id="3" name="Rounded Rectangle 2">
            <a:hlinkClick xmlns:r="http://schemas.openxmlformats.org/officeDocument/2006/relationships" r:id="rId1"/>
          </xdr:cNvPr>
          <xdr:cNvSpPr/>
        </xdr:nvSpPr>
        <xdr:spPr>
          <a:xfrm>
            <a:off x="11858625" y="352425"/>
            <a:ext cx="2466975" cy="885825"/>
          </a:xfrm>
          <a:prstGeom prst="round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ctr"/>
          <a:lstStyle/>
          <a:p>
            <a:pPr algn="ctr"/>
            <a:r>
              <a:rPr lang="fr-FR" sz="2400"/>
              <a:t>Start Using :</a:t>
            </a:r>
          </a:p>
          <a:p>
            <a:pPr algn="ctr"/>
            <a:r>
              <a:rPr lang="fr-FR" sz="2400"/>
              <a:t>Go to Home Page</a:t>
            </a:r>
          </a:p>
          <a:p>
            <a:pPr algn="l"/>
            <a:endParaRPr lang="fr-FR" sz="2400"/>
          </a:p>
        </xdr:txBody>
      </xdr:sp>
      <xdr:sp macro="" textlink="">
        <xdr:nvSpPr>
          <xdr:cNvPr id="4" name="Right Arrow 3"/>
          <xdr:cNvSpPr/>
        </xdr:nvSpPr>
        <xdr:spPr>
          <a:xfrm>
            <a:off x="10877550" y="579283"/>
            <a:ext cx="771525" cy="496926"/>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fr-FR" sz="1100"/>
          </a:p>
        </xdr:txBody>
      </xdr:sp>
    </xdr:grpSp>
    <xdr:clientData/>
  </xdr:twoCellAnchor>
  <xdr:twoCellAnchor>
    <xdr:from>
      <xdr:col>1</xdr:col>
      <xdr:colOff>8625416</xdr:colOff>
      <xdr:row>6</xdr:row>
      <xdr:rowOff>161927</xdr:rowOff>
    </xdr:from>
    <xdr:to>
      <xdr:col>2</xdr:col>
      <xdr:colOff>1033989</xdr:colOff>
      <xdr:row>7</xdr:row>
      <xdr:rowOff>179917</xdr:rowOff>
    </xdr:to>
    <xdr:sp macro="" textlink="">
      <xdr:nvSpPr>
        <xdr:cNvPr id="6" name="Rounded Rectangle 5">
          <a:hlinkClick xmlns:r="http://schemas.openxmlformats.org/officeDocument/2006/relationships" r:id="rId2"/>
        </xdr:cNvPr>
        <xdr:cNvSpPr/>
      </xdr:nvSpPr>
      <xdr:spPr>
        <a:xfrm flipH="1">
          <a:off x="10255249" y="2723094"/>
          <a:ext cx="2335740" cy="525990"/>
        </a:xfrm>
        <a:prstGeom prst="roundRect">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fr-FR" sz="1600" b="1">
              <a:solidFill>
                <a:schemeClr val="bg1"/>
              </a:solidFill>
            </a:rPr>
            <a:t>Go back to Step 1</a:t>
          </a:r>
        </a:p>
      </xdr:txBody>
    </xdr:sp>
    <xdr:clientData/>
  </xdr:twoCellAnchor>
  <xdr:twoCellAnchor editAs="oneCell">
    <xdr:from>
      <xdr:col>9</xdr:col>
      <xdr:colOff>142875</xdr:colOff>
      <xdr:row>10</xdr:row>
      <xdr:rowOff>9525</xdr:rowOff>
    </xdr:from>
    <xdr:to>
      <xdr:col>10</xdr:col>
      <xdr:colOff>409575</xdr:colOff>
      <xdr:row>18</xdr:row>
      <xdr:rowOff>19050</xdr:rowOff>
    </xdr:to>
    <mc:AlternateContent xmlns:mc="http://schemas.openxmlformats.org/markup-compatibility/2006" xmlns:a14="http://schemas.microsoft.com/office/drawing/2010/main">
      <mc:Choice Requires="a14">
        <xdr:graphicFrame macro="">
          <xdr:nvGraphicFramePr>
            <xdr:cNvPr id="7" name="Country"/>
            <xdr:cNvGraphicFramePr/>
          </xdr:nvGraphicFramePr>
          <xdr:xfrm>
            <a:off x="0" y="0"/>
            <a:ext cx="0" cy="0"/>
          </xdr:xfrm>
          <a:graphic>
            <a:graphicData uri="http://schemas.microsoft.com/office/drawing/2010/slicer">
              <sle:slicer xmlns:sle="http://schemas.microsoft.com/office/drawing/2010/slicer" name="Country"/>
            </a:graphicData>
          </a:graphic>
        </xdr:graphicFrame>
      </mc:Choice>
      <mc:Fallback xmlns="">
        <xdr:sp macro="" textlink="">
          <xdr:nvSpPr>
            <xdr:cNvPr id="0" name=""/>
            <xdr:cNvSpPr>
              <a:spLocks noTextEdit="1"/>
            </xdr:cNvSpPr>
          </xdr:nvSpPr>
          <xdr:spPr>
            <a:xfrm>
              <a:off x="16039042" y="3660775"/>
              <a:ext cx="1938866" cy="2105025"/>
            </a:xfrm>
            <a:prstGeom prst="rect">
              <a:avLst/>
            </a:prstGeom>
            <a:solidFill>
              <a:prstClr val="white"/>
            </a:solidFill>
            <a:ln w="1">
              <a:solidFill>
                <a:prstClr val="green"/>
              </a:solidFill>
            </a:ln>
          </xdr:spPr>
          <xdr:txBody>
            <a:bodyPr vertOverflow="clip" horzOverflow="clip"/>
            <a:lstStyle/>
            <a:p>
              <a:r>
                <a:rPr lang="fr-FR"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twoCellAnchor>
    <xdr:from>
      <xdr:col>11</xdr:col>
      <xdr:colOff>240243</xdr:colOff>
      <xdr:row>0</xdr:row>
      <xdr:rowOff>263525</xdr:rowOff>
    </xdr:from>
    <xdr:to>
      <xdr:col>12</xdr:col>
      <xdr:colOff>224180</xdr:colOff>
      <xdr:row>0</xdr:row>
      <xdr:rowOff>903059</xdr:rowOff>
    </xdr:to>
    <xdr:pic>
      <xdr:nvPicPr>
        <xdr:cNvPr id="23" name="Picture 22">
          <a:hlinkClick xmlns:r="http://schemas.openxmlformats.org/officeDocument/2006/relationships" r:id="rId3"/>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8411826" y="263525"/>
          <a:ext cx="597771" cy="639534"/>
        </a:xfrm>
        <a:prstGeom prst="rect">
          <a:avLst/>
        </a:prstGeom>
      </xdr:spPr>
    </xdr:pic>
    <xdr:clientData/>
  </xdr:twoCellAnchor>
  <xdr:twoCellAnchor>
    <xdr:from>
      <xdr:col>0</xdr:col>
      <xdr:colOff>113241</xdr:colOff>
      <xdr:row>0</xdr:row>
      <xdr:rowOff>185208</xdr:rowOff>
    </xdr:from>
    <xdr:to>
      <xdr:col>10</xdr:col>
      <xdr:colOff>602071</xdr:colOff>
      <xdr:row>2</xdr:row>
      <xdr:rowOff>125397</xdr:rowOff>
    </xdr:to>
    <xdr:grpSp>
      <xdr:nvGrpSpPr>
        <xdr:cNvPr id="39" name="Group 38"/>
        <xdr:cNvGrpSpPr/>
      </xdr:nvGrpSpPr>
      <xdr:grpSpPr>
        <a:xfrm>
          <a:off x="113241" y="185208"/>
          <a:ext cx="18057163" cy="1390106"/>
          <a:chOff x="104775" y="771525"/>
          <a:chExt cx="16101363" cy="1387989"/>
        </a:xfrm>
      </xdr:grpSpPr>
      <xdr:grpSp>
        <xdr:nvGrpSpPr>
          <xdr:cNvPr id="40" name="Group 39"/>
          <xdr:cNvGrpSpPr/>
        </xdr:nvGrpSpPr>
        <xdr:grpSpPr>
          <a:xfrm>
            <a:off x="104775" y="771525"/>
            <a:ext cx="16101363" cy="1387989"/>
            <a:chOff x="104775" y="123825"/>
            <a:chExt cx="16101363" cy="1387989"/>
          </a:xfrm>
        </xdr:grpSpPr>
        <xdr:sp macro="" textlink="">
          <xdr:nvSpPr>
            <xdr:cNvPr id="42" name="Rounded Rectangle 41">
              <a:hlinkClick xmlns:r="http://schemas.openxmlformats.org/officeDocument/2006/relationships" r:id="rId5"/>
            </xdr:cNvPr>
            <xdr:cNvSpPr/>
          </xdr:nvSpPr>
          <xdr:spPr>
            <a:xfrm>
              <a:off x="14731737" y="187384"/>
              <a:ext cx="1474401" cy="621600"/>
            </a:xfrm>
            <a:prstGeom prst="roundRect">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r>
                <a:rPr lang="fr-FR" sz="1400"/>
                <a:t>Resources</a:t>
              </a:r>
            </a:p>
          </xdr:txBody>
        </xdr:sp>
        <xdr:pic>
          <xdr:nvPicPr>
            <xdr:cNvPr id="43" name="Picture 42">
              <a:hlinkClick xmlns:r="http://schemas.openxmlformats.org/officeDocument/2006/relationships" r:id="rId6"/>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04775" y="123825"/>
              <a:ext cx="675134" cy="1387989"/>
            </a:xfrm>
            <a:prstGeom prst="rect">
              <a:avLst/>
            </a:prstGeom>
          </xdr:spPr>
        </xdr:pic>
        <xdr:sp macro="" textlink="">
          <xdr:nvSpPr>
            <xdr:cNvPr id="44" name="Rounded Rectangle 43">
              <a:hlinkClick xmlns:r="http://schemas.openxmlformats.org/officeDocument/2006/relationships" r:id="rId8"/>
            </xdr:cNvPr>
            <xdr:cNvSpPr/>
          </xdr:nvSpPr>
          <xdr:spPr>
            <a:xfrm>
              <a:off x="2722660" y="186177"/>
              <a:ext cx="1474402" cy="621600"/>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fr-FR" sz="1400"/>
                <a:t>Signature Solutions</a:t>
              </a:r>
            </a:p>
          </xdr:txBody>
        </xdr:sp>
        <xdr:sp macro="" textlink="">
          <xdr:nvSpPr>
            <xdr:cNvPr id="45" name="Rounded Rectangle 44">
              <a:hlinkClick xmlns:r="http://schemas.openxmlformats.org/officeDocument/2006/relationships" r:id="rId9"/>
            </xdr:cNvPr>
            <xdr:cNvSpPr/>
          </xdr:nvSpPr>
          <xdr:spPr>
            <a:xfrm>
              <a:off x="7836732" y="205906"/>
              <a:ext cx="1474403" cy="621600"/>
            </a:xfrm>
            <a:prstGeom prst="roundRect">
              <a:avLst/>
            </a:prstGeom>
          </xdr:spPr>
          <xdr:style>
            <a:lnRef idx="0">
              <a:schemeClr val="accent2"/>
            </a:lnRef>
            <a:fillRef idx="1001">
              <a:schemeClr val="dk2"/>
            </a:fillRef>
            <a:effectRef idx="3">
              <a:schemeClr val="accent2"/>
            </a:effectRef>
            <a:fontRef idx="minor">
              <a:schemeClr val="lt1"/>
            </a:fontRef>
          </xdr:style>
          <xdr:txBody>
            <a:bodyPr vertOverflow="clip" horzOverflow="clip" rtlCol="0" anchor="ctr"/>
            <a:lstStyle/>
            <a:p>
              <a:pPr algn="ctr"/>
              <a:r>
                <a:rPr lang="fr-FR" sz="1400"/>
                <a:t>Monitoring Plan</a:t>
              </a:r>
            </a:p>
          </xdr:txBody>
        </xdr:sp>
        <xdr:sp macro="" textlink="">
          <xdr:nvSpPr>
            <xdr:cNvPr id="46" name="Rounded Rectangle 45">
              <a:hlinkClick xmlns:r="http://schemas.openxmlformats.org/officeDocument/2006/relationships" r:id="rId1"/>
            </xdr:cNvPr>
            <xdr:cNvSpPr/>
          </xdr:nvSpPr>
          <xdr:spPr>
            <a:xfrm>
              <a:off x="886857" y="188368"/>
              <a:ext cx="1568184" cy="621526"/>
            </a:xfrm>
            <a:prstGeom prst="roundRect">
              <a:avLst/>
            </a:prstGeom>
            <a:solidFill>
              <a:srgbClr val="FFF8E5"/>
            </a:solidFill>
            <a:ln/>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r>
                <a:rPr lang="fr-FR" sz="1800" b="1">
                  <a:solidFill>
                    <a:schemeClr val="tx1"/>
                  </a:solidFill>
                </a:rPr>
                <a:t>          HOME</a:t>
              </a:r>
            </a:p>
          </xdr:txBody>
        </xdr:sp>
        <xdr:sp macro="" textlink="'CO CPD'!$K$9">
          <xdr:nvSpPr>
            <xdr:cNvPr id="47" name="Rounded Rectangle 46">
              <a:hlinkClick xmlns:r="http://schemas.openxmlformats.org/officeDocument/2006/relationships" r:id="rId10"/>
            </xdr:cNvPr>
            <xdr:cNvSpPr/>
          </xdr:nvSpPr>
          <xdr:spPr>
            <a:xfrm>
              <a:off x="6061363" y="192943"/>
              <a:ext cx="1608499" cy="621600"/>
            </a:xfrm>
            <a:prstGeom prst="roundRect">
              <a:avLst/>
            </a:prstGeom>
            <a:solidFill>
              <a:schemeClr val="accent1">
                <a:lumMod val="60000"/>
                <a:lumOff val="40000"/>
              </a:schemeClr>
            </a:solidFill>
          </xdr:spPr>
          <xdr:style>
            <a:lnRef idx="0">
              <a:schemeClr val="accent2"/>
            </a:lnRef>
            <a:fillRef idx="1001">
              <a:schemeClr val="dk2"/>
            </a:fillRef>
            <a:effectRef idx="3">
              <a:schemeClr val="accent2"/>
            </a:effectRef>
            <a:fontRef idx="minor">
              <a:schemeClr val="lt1"/>
            </a:fontRef>
          </xdr:style>
          <xdr:txBody>
            <a:bodyPr vertOverflow="clip" horzOverflow="clip" lIns="548640" rIns="91440" rtlCol="0" anchor="ctr"/>
            <a:lstStyle/>
            <a:p>
              <a:pPr algn="ctr"/>
              <a:fld id="{DD2FAAD4-D0B8-4A71-BBBA-E60F78A1D42F}" type="TxLink">
                <a:rPr lang="en-US" sz="1400" b="0" i="0" u="none" strike="noStrike">
                  <a:solidFill>
                    <a:srgbClr val="FFFFFF"/>
                  </a:solidFill>
                  <a:latin typeface="Calibri"/>
                </a:rPr>
                <a:pPr algn="ctr"/>
                <a:t>CPD Cape Verde</a:t>
              </a:fld>
              <a:endParaRPr lang="fr-FR" sz="1400"/>
            </a:p>
          </xdr:txBody>
        </xdr:sp>
        <xdr:pic>
          <xdr:nvPicPr>
            <xdr:cNvPr id="48" name="Picture 47">
              <a:hlinkClick xmlns:r="http://schemas.openxmlformats.org/officeDocument/2006/relationships" r:id="rId10"/>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6189910" y="279011"/>
              <a:ext cx="271232" cy="449825"/>
            </a:xfrm>
            <a:prstGeom prst="rect">
              <a:avLst/>
            </a:prstGeom>
            <a:ln>
              <a:noFill/>
            </a:ln>
          </xdr:spPr>
        </xdr:pic>
        <xdr:sp macro="" textlink="">
          <xdr:nvSpPr>
            <xdr:cNvPr id="49" name="Rounded Rectangle 48">
              <a:hlinkClick xmlns:r="http://schemas.openxmlformats.org/officeDocument/2006/relationships" r:id="rId12"/>
            </xdr:cNvPr>
            <xdr:cNvSpPr/>
          </xdr:nvSpPr>
          <xdr:spPr>
            <a:xfrm>
              <a:off x="9595607" y="191619"/>
              <a:ext cx="1469313" cy="621600"/>
            </a:xfrm>
            <a:prstGeom prst="roundRect">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r>
                <a:rPr lang="fr-FR" sz="1400"/>
                <a:t>Evaluation Plan</a:t>
              </a:r>
            </a:p>
          </xdr:txBody>
        </xdr:sp>
        <xdr:sp macro="" textlink="">
          <xdr:nvSpPr>
            <xdr:cNvPr id="50" name="Rounded Rectangle 49">
              <a:hlinkClick xmlns:r="http://schemas.openxmlformats.org/officeDocument/2006/relationships" r:id="rId13"/>
            </xdr:cNvPr>
            <xdr:cNvSpPr/>
          </xdr:nvSpPr>
          <xdr:spPr>
            <a:xfrm>
              <a:off x="11361649" y="199292"/>
              <a:ext cx="1469314" cy="621600"/>
            </a:xfrm>
            <a:prstGeom prst="roundRect">
              <a:avLst/>
            </a:prstGeom>
            <a:solidFill>
              <a:srgbClr val="C00000"/>
            </a:solidFill>
          </xdr:spPr>
          <xdr:style>
            <a:lnRef idx="0">
              <a:schemeClr val="accent4"/>
            </a:lnRef>
            <a:fillRef idx="3">
              <a:schemeClr val="accent4"/>
            </a:fillRef>
            <a:effectRef idx="3">
              <a:schemeClr val="accent4"/>
            </a:effectRef>
            <a:fontRef idx="minor">
              <a:schemeClr val="lt1"/>
            </a:fontRef>
          </xdr:style>
          <xdr:txBody>
            <a:bodyPr vertOverflow="clip" horzOverflow="clip" lIns="0" rIns="0" rtlCol="0" anchor="ctr"/>
            <a:lstStyle/>
            <a:p>
              <a:pPr marL="0" indent="0" algn="ctr"/>
              <a:r>
                <a:rPr lang="fr-FR" sz="1400">
                  <a:solidFill>
                    <a:schemeClr val="lt1"/>
                  </a:solidFill>
                  <a:latin typeface="+mn-lt"/>
                  <a:ea typeface="+mn-ea"/>
                  <a:cs typeface="+mn-cs"/>
                </a:rPr>
                <a:t>Management Calendar</a:t>
              </a:r>
            </a:p>
          </xdr:txBody>
        </xdr:sp>
        <xdr:sp macro="" textlink="">
          <xdr:nvSpPr>
            <xdr:cNvPr id="51" name="Rounded Rectangle 50">
              <a:hlinkClick xmlns:r="http://schemas.openxmlformats.org/officeDocument/2006/relationships" r:id="rId14"/>
            </xdr:cNvPr>
            <xdr:cNvSpPr/>
          </xdr:nvSpPr>
          <xdr:spPr>
            <a:xfrm>
              <a:off x="13055175" y="195323"/>
              <a:ext cx="1469314" cy="621600"/>
            </a:xfrm>
            <a:prstGeom prst="roundRect">
              <a:avLst/>
            </a:prstGeom>
            <a:solidFill>
              <a:srgbClr val="A886D6"/>
            </a:solidFill>
          </xdr:spPr>
          <xdr:style>
            <a:lnRef idx="0">
              <a:schemeClr val="accent4"/>
            </a:lnRef>
            <a:fillRef idx="3">
              <a:schemeClr val="accent4"/>
            </a:fillRef>
            <a:effectRef idx="3">
              <a:schemeClr val="accent4"/>
            </a:effectRef>
            <a:fontRef idx="minor">
              <a:schemeClr val="lt1"/>
            </a:fontRef>
          </xdr:style>
          <xdr:txBody>
            <a:bodyPr vertOverflow="clip" horzOverflow="clip" lIns="0" rIns="0" rtlCol="0" anchor="ctr"/>
            <a:lstStyle/>
            <a:p>
              <a:pPr marL="0" indent="0" algn="ctr"/>
              <a:r>
                <a:rPr lang="fr-FR" sz="1400">
                  <a:solidFill>
                    <a:schemeClr val="lt1"/>
                  </a:solidFill>
                  <a:latin typeface="+mn-lt"/>
                  <a:ea typeface="+mn-ea"/>
                  <a:cs typeface="+mn-cs"/>
                </a:rPr>
                <a:t>Statistics</a:t>
              </a:r>
            </a:p>
          </xdr:txBody>
        </xdr:sp>
        <xdr:sp macro="" textlink="">
          <xdr:nvSpPr>
            <xdr:cNvPr id="52" name="Rounded Rectangle 51">
              <a:hlinkClick xmlns:r="http://schemas.openxmlformats.org/officeDocument/2006/relationships" r:id="rId15"/>
            </xdr:cNvPr>
            <xdr:cNvSpPr/>
          </xdr:nvSpPr>
          <xdr:spPr>
            <a:xfrm>
              <a:off x="4398685" y="178314"/>
              <a:ext cx="1474403" cy="621600"/>
            </a:xfrm>
            <a:prstGeom prst="roundRect">
              <a:avLst/>
            </a:prstGeom>
            <a:solidFill>
              <a:schemeClr val="accent1">
                <a:lumMod val="75000"/>
              </a:schemeClr>
            </a:solidFill>
          </xdr:spPr>
          <xdr:style>
            <a:lnRef idx="0">
              <a:schemeClr val="accent2"/>
            </a:lnRef>
            <a:fillRef idx="1001">
              <a:schemeClr val="dk2"/>
            </a:fillRef>
            <a:effectRef idx="3">
              <a:schemeClr val="accent2"/>
            </a:effectRef>
            <a:fontRef idx="minor">
              <a:schemeClr val="lt1"/>
            </a:fontRef>
          </xdr:style>
          <xdr:txBody>
            <a:bodyPr vertOverflow="clip" horzOverflow="clip" rtlCol="0" anchor="ctr"/>
            <a:lstStyle/>
            <a:p>
              <a:pPr algn="ctr"/>
              <a:r>
                <a:rPr lang="fr-FR" sz="1400"/>
                <a:t>CO Programme Architecture</a:t>
              </a:r>
            </a:p>
          </xdr:txBody>
        </xdr:sp>
      </xdr:grpSp>
      <xdr:pic>
        <xdr:nvPicPr>
          <xdr:cNvPr id="41" name="Picture 40"/>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990110" y="816944"/>
            <a:ext cx="546283" cy="554592"/>
          </a:xfrm>
          <a:prstGeom prst="rect">
            <a:avLst/>
          </a:prstGeom>
        </xdr:spPr>
      </xdr:pic>
    </xdr:grpSp>
    <xdr:clientData/>
  </xdr:twoCellAnchor>
</xdr:wsDr>
</file>

<file path=xl/drawings/drawing30.xml><?xml version="1.0" encoding="utf-8"?>
<xdr:wsDr xmlns:xdr="http://schemas.openxmlformats.org/drawingml/2006/spreadsheetDrawing" xmlns:a="http://schemas.openxmlformats.org/drawingml/2006/main">
  <xdr:twoCellAnchor>
    <xdr:from>
      <xdr:col>14</xdr:col>
      <xdr:colOff>281090</xdr:colOff>
      <xdr:row>1</xdr:row>
      <xdr:rowOff>81704</xdr:rowOff>
    </xdr:from>
    <xdr:to>
      <xdr:col>14</xdr:col>
      <xdr:colOff>883904</xdr:colOff>
      <xdr:row>3</xdr:row>
      <xdr:rowOff>125925</xdr:rowOff>
    </xdr:to>
    <xdr:pic>
      <xdr:nvPicPr>
        <xdr:cNvPr id="2" name="Picture 1">
          <a:hlinkClick xmlns:r="http://schemas.openxmlformats.org/officeDocument/2006/relationships" r:id="rId1"/>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6902215" y="272204"/>
          <a:ext cx="602814" cy="644296"/>
        </a:xfrm>
        <a:prstGeom prst="rect">
          <a:avLst/>
        </a:prstGeom>
      </xdr:spPr>
    </xdr:pic>
    <xdr:clientData/>
  </xdr:twoCellAnchor>
  <xdr:twoCellAnchor>
    <xdr:from>
      <xdr:col>0</xdr:col>
      <xdr:colOff>149679</xdr:colOff>
      <xdr:row>0</xdr:row>
      <xdr:rowOff>176893</xdr:rowOff>
    </xdr:from>
    <xdr:to>
      <xdr:col>14</xdr:col>
      <xdr:colOff>44935</xdr:colOff>
      <xdr:row>5</xdr:row>
      <xdr:rowOff>394668</xdr:rowOff>
    </xdr:to>
    <xdr:grpSp>
      <xdr:nvGrpSpPr>
        <xdr:cNvPr id="3" name="Group 2"/>
        <xdr:cNvGrpSpPr/>
      </xdr:nvGrpSpPr>
      <xdr:grpSpPr>
        <a:xfrm>
          <a:off x="149679" y="176893"/>
          <a:ext cx="16492569" cy="1384588"/>
          <a:chOff x="104775" y="771525"/>
          <a:chExt cx="16101363" cy="1387989"/>
        </a:xfrm>
      </xdr:grpSpPr>
      <xdr:grpSp>
        <xdr:nvGrpSpPr>
          <xdr:cNvPr id="4" name="Group 3"/>
          <xdr:cNvGrpSpPr/>
        </xdr:nvGrpSpPr>
        <xdr:grpSpPr>
          <a:xfrm>
            <a:off x="104775" y="771525"/>
            <a:ext cx="16101363" cy="1387989"/>
            <a:chOff x="104775" y="123825"/>
            <a:chExt cx="16101363" cy="1387989"/>
          </a:xfrm>
        </xdr:grpSpPr>
        <xdr:sp macro="" textlink="">
          <xdr:nvSpPr>
            <xdr:cNvPr id="6" name="Rounded Rectangle 5">
              <a:hlinkClick xmlns:r="http://schemas.openxmlformats.org/officeDocument/2006/relationships" r:id="rId3"/>
            </xdr:cNvPr>
            <xdr:cNvSpPr/>
          </xdr:nvSpPr>
          <xdr:spPr>
            <a:xfrm>
              <a:off x="14731737" y="187384"/>
              <a:ext cx="1474401" cy="621600"/>
            </a:xfrm>
            <a:prstGeom prst="roundRect">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r>
                <a:rPr lang="fr-FR" sz="1400"/>
                <a:t>Resources</a:t>
              </a:r>
            </a:p>
          </xdr:txBody>
        </xdr:sp>
        <xdr:pic>
          <xdr:nvPicPr>
            <xdr:cNvPr id="7" name="Picture 6">
              <a:hlinkClick xmlns:r="http://schemas.openxmlformats.org/officeDocument/2006/relationships" r:id="rId4"/>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04775" y="123825"/>
              <a:ext cx="675134" cy="1387989"/>
            </a:xfrm>
            <a:prstGeom prst="rect">
              <a:avLst/>
            </a:prstGeom>
          </xdr:spPr>
        </xdr:pic>
        <xdr:sp macro="" textlink="">
          <xdr:nvSpPr>
            <xdr:cNvPr id="8" name="Rounded Rectangle 7">
              <a:hlinkClick xmlns:r="http://schemas.openxmlformats.org/officeDocument/2006/relationships" r:id="rId6"/>
            </xdr:cNvPr>
            <xdr:cNvSpPr/>
          </xdr:nvSpPr>
          <xdr:spPr>
            <a:xfrm>
              <a:off x="2722660" y="186177"/>
              <a:ext cx="1474402" cy="621600"/>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fr-FR" sz="1400"/>
                <a:t>Signature Solutions</a:t>
              </a:r>
            </a:p>
          </xdr:txBody>
        </xdr:sp>
        <xdr:sp macro="" textlink="">
          <xdr:nvSpPr>
            <xdr:cNvPr id="9" name="Rounded Rectangle 8">
              <a:hlinkClick xmlns:r="http://schemas.openxmlformats.org/officeDocument/2006/relationships" r:id="rId7"/>
            </xdr:cNvPr>
            <xdr:cNvSpPr/>
          </xdr:nvSpPr>
          <xdr:spPr>
            <a:xfrm>
              <a:off x="7836732" y="205906"/>
              <a:ext cx="1474403" cy="621600"/>
            </a:xfrm>
            <a:prstGeom prst="roundRect">
              <a:avLst/>
            </a:prstGeom>
          </xdr:spPr>
          <xdr:style>
            <a:lnRef idx="0">
              <a:schemeClr val="accent2"/>
            </a:lnRef>
            <a:fillRef idx="1001">
              <a:schemeClr val="dk2"/>
            </a:fillRef>
            <a:effectRef idx="3">
              <a:schemeClr val="accent2"/>
            </a:effectRef>
            <a:fontRef idx="minor">
              <a:schemeClr val="lt1"/>
            </a:fontRef>
          </xdr:style>
          <xdr:txBody>
            <a:bodyPr vertOverflow="clip" horzOverflow="clip" rtlCol="0" anchor="ctr"/>
            <a:lstStyle/>
            <a:p>
              <a:pPr algn="ctr"/>
              <a:r>
                <a:rPr lang="fr-FR" sz="1400"/>
                <a:t>Monitoring Plan</a:t>
              </a:r>
            </a:p>
          </xdr:txBody>
        </xdr:sp>
        <xdr:sp macro="" textlink="">
          <xdr:nvSpPr>
            <xdr:cNvPr id="10" name="Rounded Rectangle 9">
              <a:hlinkClick xmlns:r="http://schemas.openxmlformats.org/officeDocument/2006/relationships" r:id="rId8"/>
            </xdr:cNvPr>
            <xdr:cNvSpPr/>
          </xdr:nvSpPr>
          <xdr:spPr>
            <a:xfrm>
              <a:off x="886857" y="188368"/>
              <a:ext cx="1568184" cy="621526"/>
            </a:xfrm>
            <a:prstGeom prst="roundRect">
              <a:avLst/>
            </a:prstGeom>
            <a:solidFill>
              <a:srgbClr val="FFF8E5"/>
            </a:solidFill>
            <a:ln/>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r>
                <a:rPr lang="fr-FR" sz="1800" b="1">
                  <a:solidFill>
                    <a:schemeClr val="tx1"/>
                  </a:solidFill>
                </a:rPr>
                <a:t>          HOME</a:t>
              </a:r>
            </a:p>
          </xdr:txBody>
        </xdr:sp>
        <xdr:sp macro="" textlink="'CO CPD'!$K$9">
          <xdr:nvSpPr>
            <xdr:cNvPr id="11" name="Rounded Rectangle 10">
              <a:hlinkClick xmlns:r="http://schemas.openxmlformats.org/officeDocument/2006/relationships" r:id="rId9"/>
            </xdr:cNvPr>
            <xdr:cNvSpPr/>
          </xdr:nvSpPr>
          <xdr:spPr>
            <a:xfrm>
              <a:off x="6061363" y="192943"/>
              <a:ext cx="1608499" cy="621600"/>
            </a:xfrm>
            <a:prstGeom prst="roundRect">
              <a:avLst/>
            </a:prstGeom>
            <a:solidFill>
              <a:schemeClr val="accent1">
                <a:lumMod val="60000"/>
                <a:lumOff val="40000"/>
              </a:schemeClr>
            </a:solidFill>
          </xdr:spPr>
          <xdr:style>
            <a:lnRef idx="0">
              <a:schemeClr val="accent2"/>
            </a:lnRef>
            <a:fillRef idx="1001">
              <a:schemeClr val="dk2"/>
            </a:fillRef>
            <a:effectRef idx="3">
              <a:schemeClr val="accent2"/>
            </a:effectRef>
            <a:fontRef idx="minor">
              <a:schemeClr val="lt1"/>
            </a:fontRef>
          </xdr:style>
          <xdr:txBody>
            <a:bodyPr vertOverflow="clip" horzOverflow="clip" lIns="548640" rIns="91440" rtlCol="0" anchor="ctr"/>
            <a:lstStyle/>
            <a:p>
              <a:pPr algn="ctr"/>
              <a:fld id="{DD2FAAD4-D0B8-4A71-BBBA-E60F78A1D42F}" type="TxLink">
                <a:rPr lang="en-US" sz="1400" b="0" i="0" u="none" strike="noStrike">
                  <a:solidFill>
                    <a:srgbClr val="FFFFFF"/>
                  </a:solidFill>
                  <a:latin typeface="Calibri"/>
                </a:rPr>
                <a:pPr algn="ctr"/>
                <a:t>CPD Cape Verde</a:t>
              </a:fld>
              <a:endParaRPr lang="fr-FR" sz="1400"/>
            </a:p>
          </xdr:txBody>
        </xdr:sp>
        <xdr:pic>
          <xdr:nvPicPr>
            <xdr:cNvPr id="12" name="Picture 11">
              <a:hlinkClick xmlns:r="http://schemas.openxmlformats.org/officeDocument/2006/relationships" r:id="rId9"/>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6189910" y="279011"/>
              <a:ext cx="271232" cy="449825"/>
            </a:xfrm>
            <a:prstGeom prst="rect">
              <a:avLst/>
            </a:prstGeom>
            <a:ln>
              <a:noFill/>
            </a:ln>
          </xdr:spPr>
        </xdr:pic>
        <xdr:sp macro="" textlink="">
          <xdr:nvSpPr>
            <xdr:cNvPr id="13" name="Rounded Rectangle 12">
              <a:hlinkClick xmlns:r="http://schemas.openxmlformats.org/officeDocument/2006/relationships" r:id="rId11"/>
            </xdr:cNvPr>
            <xdr:cNvSpPr/>
          </xdr:nvSpPr>
          <xdr:spPr>
            <a:xfrm>
              <a:off x="9595607" y="191619"/>
              <a:ext cx="1469313" cy="621600"/>
            </a:xfrm>
            <a:prstGeom prst="roundRect">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r>
                <a:rPr lang="fr-FR" sz="1400"/>
                <a:t>Evaluation Plan</a:t>
              </a:r>
            </a:p>
          </xdr:txBody>
        </xdr:sp>
        <xdr:sp macro="" textlink="">
          <xdr:nvSpPr>
            <xdr:cNvPr id="14" name="Rounded Rectangle 13">
              <a:hlinkClick xmlns:r="http://schemas.openxmlformats.org/officeDocument/2006/relationships" r:id="rId12"/>
            </xdr:cNvPr>
            <xdr:cNvSpPr/>
          </xdr:nvSpPr>
          <xdr:spPr>
            <a:xfrm>
              <a:off x="11361649" y="199292"/>
              <a:ext cx="1469314" cy="621600"/>
            </a:xfrm>
            <a:prstGeom prst="roundRect">
              <a:avLst/>
            </a:prstGeom>
            <a:solidFill>
              <a:srgbClr val="C00000"/>
            </a:solidFill>
          </xdr:spPr>
          <xdr:style>
            <a:lnRef idx="0">
              <a:schemeClr val="accent4"/>
            </a:lnRef>
            <a:fillRef idx="3">
              <a:schemeClr val="accent4"/>
            </a:fillRef>
            <a:effectRef idx="3">
              <a:schemeClr val="accent4"/>
            </a:effectRef>
            <a:fontRef idx="minor">
              <a:schemeClr val="lt1"/>
            </a:fontRef>
          </xdr:style>
          <xdr:txBody>
            <a:bodyPr vertOverflow="clip" horzOverflow="clip" lIns="0" rIns="0" rtlCol="0" anchor="ctr"/>
            <a:lstStyle/>
            <a:p>
              <a:pPr marL="0" indent="0" algn="ctr"/>
              <a:r>
                <a:rPr lang="fr-FR" sz="1400">
                  <a:solidFill>
                    <a:schemeClr val="lt1"/>
                  </a:solidFill>
                  <a:latin typeface="+mn-lt"/>
                  <a:ea typeface="+mn-ea"/>
                  <a:cs typeface="+mn-cs"/>
                </a:rPr>
                <a:t>Management Calendar</a:t>
              </a:r>
            </a:p>
          </xdr:txBody>
        </xdr:sp>
        <xdr:sp macro="" textlink="">
          <xdr:nvSpPr>
            <xdr:cNvPr id="15" name="Rounded Rectangle 14">
              <a:hlinkClick xmlns:r="http://schemas.openxmlformats.org/officeDocument/2006/relationships" r:id="rId13"/>
            </xdr:cNvPr>
            <xdr:cNvSpPr/>
          </xdr:nvSpPr>
          <xdr:spPr>
            <a:xfrm>
              <a:off x="13055175" y="195323"/>
              <a:ext cx="1469314" cy="621600"/>
            </a:xfrm>
            <a:prstGeom prst="roundRect">
              <a:avLst/>
            </a:prstGeom>
            <a:solidFill>
              <a:srgbClr val="A886D6"/>
            </a:solidFill>
          </xdr:spPr>
          <xdr:style>
            <a:lnRef idx="0">
              <a:schemeClr val="accent4"/>
            </a:lnRef>
            <a:fillRef idx="3">
              <a:schemeClr val="accent4"/>
            </a:fillRef>
            <a:effectRef idx="3">
              <a:schemeClr val="accent4"/>
            </a:effectRef>
            <a:fontRef idx="minor">
              <a:schemeClr val="lt1"/>
            </a:fontRef>
          </xdr:style>
          <xdr:txBody>
            <a:bodyPr vertOverflow="clip" horzOverflow="clip" lIns="0" rIns="0" rtlCol="0" anchor="ctr"/>
            <a:lstStyle/>
            <a:p>
              <a:pPr marL="0" indent="0" algn="ctr"/>
              <a:r>
                <a:rPr lang="fr-FR" sz="1400">
                  <a:solidFill>
                    <a:schemeClr val="lt1"/>
                  </a:solidFill>
                  <a:latin typeface="+mn-lt"/>
                  <a:ea typeface="+mn-ea"/>
                  <a:cs typeface="+mn-cs"/>
                </a:rPr>
                <a:t>Statistics</a:t>
              </a:r>
            </a:p>
          </xdr:txBody>
        </xdr:sp>
        <xdr:sp macro="" textlink="">
          <xdr:nvSpPr>
            <xdr:cNvPr id="16" name="Rounded Rectangle 15">
              <a:hlinkClick xmlns:r="http://schemas.openxmlformats.org/officeDocument/2006/relationships" r:id="rId14"/>
            </xdr:cNvPr>
            <xdr:cNvSpPr/>
          </xdr:nvSpPr>
          <xdr:spPr>
            <a:xfrm>
              <a:off x="4398685" y="178314"/>
              <a:ext cx="1474403" cy="621600"/>
            </a:xfrm>
            <a:prstGeom prst="roundRect">
              <a:avLst/>
            </a:prstGeom>
            <a:solidFill>
              <a:schemeClr val="accent1">
                <a:lumMod val="75000"/>
              </a:schemeClr>
            </a:solidFill>
          </xdr:spPr>
          <xdr:style>
            <a:lnRef idx="0">
              <a:schemeClr val="accent2"/>
            </a:lnRef>
            <a:fillRef idx="1001">
              <a:schemeClr val="dk2"/>
            </a:fillRef>
            <a:effectRef idx="3">
              <a:schemeClr val="accent2"/>
            </a:effectRef>
            <a:fontRef idx="minor">
              <a:schemeClr val="lt1"/>
            </a:fontRef>
          </xdr:style>
          <xdr:txBody>
            <a:bodyPr vertOverflow="clip" horzOverflow="clip" rtlCol="0" anchor="ctr"/>
            <a:lstStyle/>
            <a:p>
              <a:pPr algn="ctr"/>
              <a:r>
                <a:rPr lang="fr-FR" sz="1400"/>
                <a:t>CO Programme Architecture</a:t>
              </a:r>
            </a:p>
          </xdr:txBody>
        </xdr:sp>
      </xdr:grpSp>
      <xdr:pic>
        <xdr:nvPicPr>
          <xdr:cNvPr id="5" name="Picture 4"/>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990110" y="816944"/>
            <a:ext cx="546283" cy="554592"/>
          </a:xfrm>
          <a:prstGeom prst="rect">
            <a:avLst/>
          </a:prstGeom>
        </xdr:spPr>
      </xdr:pic>
    </xdr:grpSp>
    <xdr:clientData/>
  </xdr:twoCellAnchor>
</xdr:wsDr>
</file>

<file path=xl/drawings/drawing31.xml><?xml version="1.0" encoding="utf-8"?>
<xdr:wsDr xmlns:xdr="http://schemas.openxmlformats.org/drawingml/2006/spreadsheetDrawing" xmlns:a="http://schemas.openxmlformats.org/drawingml/2006/main">
  <xdr:twoCellAnchor>
    <xdr:from>
      <xdr:col>14</xdr:col>
      <xdr:colOff>228363</xdr:colOff>
      <xdr:row>1</xdr:row>
      <xdr:rowOff>22173</xdr:rowOff>
    </xdr:from>
    <xdr:to>
      <xdr:col>14</xdr:col>
      <xdr:colOff>824373</xdr:colOff>
      <xdr:row>3</xdr:row>
      <xdr:rowOff>66394</xdr:rowOff>
    </xdr:to>
    <xdr:pic>
      <xdr:nvPicPr>
        <xdr:cNvPr id="31" name="Picture 30">
          <a:hlinkClick xmlns:r="http://schemas.openxmlformats.org/officeDocument/2006/relationships" r:id="rId1"/>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6397051" y="212673"/>
          <a:ext cx="596010" cy="639534"/>
        </a:xfrm>
        <a:prstGeom prst="rect">
          <a:avLst/>
        </a:prstGeom>
      </xdr:spPr>
    </xdr:pic>
    <xdr:clientData/>
  </xdr:twoCellAnchor>
  <xdr:twoCellAnchor>
    <xdr:from>
      <xdr:col>0</xdr:col>
      <xdr:colOff>95251</xdr:colOff>
      <xdr:row>0</xdr:row>
      <xdr:rowOff>154782</xdr:rowOff>
    </xdr:from>
    <xdr:to>
      <xdr:col>14</xdr:col>
      <xdr:colOff>27926</xdr:colOff>
      <xdr:row>5</xdr:row>
      <xdr:rowOff>375958</xdr:rowOff>
    </xdr:to>
    <xdr:grpSp>
      <xdr:nvGrpSpPr>
        <xdr:cNvPr id="66" name="Group 65"/>
        <xdr:cNvGrpSpPr/>
      </xdr:nvGrpSpPr>
      <xdr:grpSpPr>
        <a:xfrm>
          <a:off x="95251" y="154782"/>
          <a:ext cx="16696675" cy="1391390"/>
          <a:chOff x="104775" y="771525"/>
          <a:chExt cx="16101363" cy="1387989"/>
        </a:xfrm>
      </xdr:grpSpPr>
      <xdr:grpSp>
        <xdr:nvGrpSpPr>
          <xdr:cNvPr id="67" name="Group 66"/>
          <xdr:cNvGrpSpPr/>
        </xdr:nvGrpSpPr>
        <xdr:grpSpPr>
          <a:xfrm>
            <a:off x="104775" y="771525"/>
            <a:ext cx="16101363" cy="1387989"/>
            <a:chOff x="104775" y="123825"/>
            <a:chExt cx="16101363" cy="1387989"/>
          </a:xfrm>
        </xdr:grpSpPr>
        <xdr:sp macro="" textlink="">
          <xdr:nvSpPr>
            <xdr:cNvPr id="69" name="Rounded Rectangle 68">
              <a:hlinkClick xmlns:r="http://schemas.openxmlformats.org/officeDocument/2006/relationships" r:id="rId3"/>
            </xdr:cNvPr>
            <xdr:cNvSpPr/>
          </xdr:nvSpPr>
          <xdr:spPr>
            <a:xfrm>
              <a:off x="14731737" y="187384"/>
              <a:ext cx="1474401" cy="621600"/>
            </a:xfrm>
            <a:prstGeom prst="roundRect">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r>
                <a:rPr lang="fr-FR" sz="1400"/>
                <a:t>Resources</a:t>
              </a:r>
            </a:p>
          </xdr:txBody>
        </xdr:sp>
        <xdr:pic>
          <xdr:nvPicPr>
            <xdr:cNvPr id="70" name="Picture 69">
              <a:hlinkClick xmlns:r="http://schemas.openxmlformats.org/officeDocument/2006/relationships" r:id="rId4"/>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04775" y="123825"/>
              <a:ext cx="675134" cy="1387989"/>
            </a:xfrm>
            <a:prstGeom prst="rect">
              <a:avLst/>
            </a:prstGeom>
          </xdr:spPr>
        </xdr:pic>
        <xdr:sp macro="" textlink="">
          <xdr:nvSpPr>
            <xdr:cNvPr id="71" name="Rounded Rectangle 70">
              <a:hlinkClick xmlns:r="http://schemas.openxmlformats.org/officeDocument/2006/relationships" r:id="rId6"/>
            </xdr:cNvPr>
            <xdr:cNvSpPr/>
          </xdr:nvSpPr>
          <xdr:spPr>
            <a:xfrm>
              <a:off x="2722660" y="186177"/>
              <a:ext cx="1474402" cy="621600"/>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fr-FR" sz="1400"/>
                <a:t>Signature Solutions</a:t>
              </a:r>
            </a:p>
          </xdr:txBody>
        </xdr:sp>
        <xdr:sp macro="" textlink="">
          <xdr:nvSpPr>
            <xdr:cNvPr id="72" name="Rounded Rectangle 71">
              <a:hlinkClick xmlns:r="http://schemas.openxmlformats.org/officeDocument/2006/relationships" r:id="rId7"/>
            </xdr:cNvPr>
            <xdr:cNvSpPr/>
          </xdr:nvSpPr>
          <xdr:spPr>
            <a:xfrm>
              <a:off x="7836732" y="205906"/>
              <a:ext cx="1474403" cy="621600"/>
            </a:xfrm>
            <a:prstGeom prst="roundRect">
              <a:avLst/>
            </a:prstGeom>
          </xdr:spPr>
          <xdr:style>
            <a:lnRef idx="0">
              <a:schemeClr val="accent2"/>
            </a:lnRef>
            <a:fillRef idx="1001">
              <a:schemeClr val="dk2"/>
            </a:fillRef>
            <a:effectRef idx="3">
              <a:schemeClr val="accent2"/>
            </a:effectRef>
            <a:fontRef idx="minor">
              <a:schemeClr val="lt1"/>
            </a:fontRef>
          </xdr:style>
          <xdr:txBody>
            <a:bodyPr vertOverflow="clip" horzOverflow="clip" rtlCol="0" anchor="ctr"/>
            <a:lstStyle/>
            <a:p>
              <a:pPr algn="ctr"/>
              <a:r>
                <a:rPr lang="fr-FR" sz="1400"/>
                <a:t>Monitoring Plan</a:t>
              </a:r>
            </a:p>
          </xdr:txBody>
        </xdr:sp>
        <xdr:sp macro="" textlink="">
          <xdr:nvSpPr>
            <xdr:cNvPr id="73" name="Rounded Rectangle 72">
              <a:hlinkClick xmlns:r="http://schemas.openxmlformats.org/officeDocument/2006/relationships" r:id="rId8"/>
            </xdr:cNvPr>
            <xdr:cNvSpPr/>
          </xdr:nvSpPr>
          <xdr:spPr>
            <a:xfrm>
              <a:off x="886857" y="188368"/>
              <a:ext cx="1568184" cy="621526"/>
            </a:xfrm>
            <a:prstGeom prst="roundRect">
              <a:avLst/>
            </a:prstGeom>
            <a:solidFill>
              <a:srgbClr val="FFF8E5"/>
            </a:solidFill>
            <a:ln/>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r>
                <a:rPr lang="fr-FR" sz="1800" b="1">
                  <a:solidFill>
                    <a:schemeClr val="tx1"/>
                  </a:solidFill>
                </a:rPr>
                <a:t>          HOME</a:t>
              </a:r>
            </a:p>
          </xdr:txBody>
        </xdr:sp>
        <xdr:sp macro="" textlink="'CO CPD'!$K$9">
          <xdr:nvSpPr>
            <xdr:cNvPr id="74" name="Rounded Rectangle 73">
              <a:hlinkClick xmlns:r="http://schemas.openxmlformats.org/officeDocument/2006/relationships" r:id="rId9"/>
            </xdr:cNvPr>
            <xdr:cNvSpPr/>
          </xdr:nvSpPr>
          <xdr:spPr>
            <a:xfrm>
              <a:off x="6061363" y="192943"/>
              <a:ext cx="1608499" cy="621600"/>
            </a:xfrm>
            <a:prstGeom prst="roundRect">
              <a:avLst/>
            </a:prstGeom>
            <a:solidFill>
              <a:schemeClr val="accent1">
                <a:lumMod val="60000"/>
                <a:lumOff val="40000"/>
              </a:schemeClr>
            </a:solidFill>
          </xdr:spPr>
          <xdr:style>
            <a:lnRef idx="0">
              <a:schemeClr val="accent2"/>
            </a:lnRef>
            <a:fillRef idx="1001">
              <a:schemeClr val="dk2"/>
            </a:fillRef>
            <a:effectRef idx="3">
              <a:schemeClr val="accent2"/>
            </a:effectRef>
            <a:fontRef idx="minor">
              <a:schemeClr val="lt1"/>
            </a:fontRef>
          </xdr:style>
          <xdr:txBody>
            <a:bodyPr vertOverflow="clip" horzOverflow="clip" lIns="548640" rIns="91440" rtlCol="0" anchor="ctr"/>
            <a:lstStyle/>
            <a:p>
              <a:pPr algn="ctr"/>
              <a:fld id="{DD2FAAD4-D0B8-4A71-BBBA-E60F78A1D42F}" type="TxLink">
                <a:rPr lang="en-US" sz="1400" b="0" i="0" u="none" strike="noStrike">
                  <a:solidFill>
                    <a:srgbClr val="FFFFFF"/>
                  </a:solidFill>
                  <a:latin typeface="Calibri"/>
                </a:rPr>
                <a:pPr algn="ctr"/>
                <a:t>CPD Cape Verde</a:t>
              </a:fld>
              <a:endParaRPr lang="fr-FR" sz="1400"/>
            </a:p>
          </xdr:txBody>
        </xdr:sp>
        <xdr:pic>
          <xdr:nvPicPr>
            <xdr:cNvPr id="75" name="Picture 74">
              <a:hlinkClick xmlns:r="http://schemas.openxmlformats.org/officeDocument/2006/relationships" r:id="rId9"/>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6189910" y="279011"/>
              <a:ext cx="271232" cy="449825"/>
            </a:xfrm>
            <a:prstGeom prst="rect">
              <a:avLst/>
            </a:prstGeom>
            <a:ln>
              <a:noFill/>
            </a:ln>
          </xdr:spPr>
        </xdr:pic>
        <xdr:sp macro="" textlink="">
          <xdr:nvSpPr>
            <xdr:cNvPr id="76" name="Rounded Rectangle 75">
              <a:hlinkClick xmlns:r="http://schemas.openxmlformats.org/officeDocument/2006/relationships" r:id="rId11"/>
            </xdr:cNvPr>
            <xdr:cNvSpPr/>
          </xdr:nvSpPr>
          <xdr:spPr>
            <a:xfrm>
              <a:off x="9595607" y="191619"/>
              <a:ext cx="1469313" cy="621600"/>
            </a:xfrm>
            <a:prstGeom prst="roundRect">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r>
                <a:rPr lang="fr-FR" sz="1400"/>
                <a:t>Evaluation Plan</a:t>
              </a:r>
            </a:p>
          </xdr:txBody>
        </xdr:sp>
        <xdr:sp macro="" textlink="">
          <xdr:nvSpPr>
            <xdr:cNvPr id="77" name="Rounded Rectangle 76">
              <a:hlinkClick xmlns:r="http://schemas.openxmlformats.org/officeDocument/2006/relationships" r:id="rId12"/>
            </xdr:cNvPr>
            <xdr:cNvSpPr/>
          </xdr:nvSpPr>
          <xdr:spPr>
            <a:xfrm>
              <a:off x="11361649" y="199292"/>
              <a:ext cx="1469314" cy="621600"/>
            </a:xfrm>
            <a:prstGeom prst="roundRect">
              <a:avLst/>
            </a:prstGeom>
            <a:solidFill>
              <a:srgbClr val="C00000"/>
            </a:solidFill>
          </xdr:spPr>
          <xdr:style>
            <a:lnRef idx="0">
              <a:schemeClr val="accent4"/>
            </a:lnRef>
            <a:fillRef idx="3">
              <a:schemeClr val="accent4"/>
            </a:fillRef>
            <a:effectRef idx="3">
              <a:schemeClr val="accent4"/>
            </a:effectRef>
            <a:fontRef idx="minor">
              <a:schemeClr val="lt1"/>
            </a:fontRef>
          </xdr:style>
          <xdr:txBody>
            <a:bodyPr vertOverflow="clip" horzOverflow="clip" lIns="0" rIns="0" rtlCol="0" anchor="ctr"/>
            <a:lstStyle/>
            <a:p>
              <a:pPr marL="0" indent="0" algn="ctr"/>
              <a:r>
                <a:rPr lang="fr-FR" sz="1400">
                  <a:solidFill>
                    <a:schemeClr val="lt1"/>
                  </a:solidFill>
                  <a:latin typeface="+mn-lt"/>
                  <a:ea typeface="+mn-ea"/>
                  <a:cs typeface="+mn-cs"/>
                </a:rPr>
                <a:t>Management Calendar</a:t>
              </a:r>
            </a:p>
          </xdr:txBody>
        </xdr:sp>
        <xdr:sp macro="" textlink="">
          <xdr:nvSpPr>
            <xdr:cNvPr id="78" name="Rounded Rectangle 77">
              <a:hlinkClick xmlns:r="http://schemas.openxmlformats.org/officeDocument/2006/relationships" r:id="rId13"/>
            </xdr:cNvPr>
            <xdr:cNvSpPr/>
          </xdr:nvSpPr>
          <xdr:spPr>
            <a:xfrm>
              <a:off x="13055175" y="195323"/>
              <a:ext cx="1469314" cy="621600"/>
            </a:xfrm>
            <a:prstGeom prst="roundRect">
              <a:avLst/>
            </a:prstGeom>
            <a:solidFill>
              <a:srgbClr val="A886D6"/>
            </a:solidFill>
          </xdr:spPr>
          <xdr:style>
            <a:lnRef idx="0">
              <a:schemeClr val="accent4"/>
            </a:lnRef>
            <a:fillRef idx="3">
              <a:schemeClr val="accent4"/>
            </a:fillRef>
            <a:effectRef idx="3">
              <a:schemeClr val="accent4"/>
            </a:effectRef>
            <a:fontRef idx="minor">
              <a:schemeClr val="lt1"/>
            </a:fontRef>
          </xdr:style>
          <xdr:txBody>
            <a:bodyPr vertOverflow="clip" horzOverflow="clip" lIns="0" rIns="0" rtlCol="0" anchor="ctr"/>
            <a:lstStyle/>
            <a:p>
              <a:pPr marL="0" indent="0" algn="ctr"/>
              <a:r>
                <a:rPr lang="fr-FR" sz="1400">
                  <a:solidFill>
                    <a:schemeClr val="lt1"/>
                  </a:solidFill>
                  <a:latin typeface="+mn-lt"/>
                  <a:ea typeface="+mn-ea"/>
                  <a:cs typeface="+mn-cs"/>
                </a:rPr>
                <a:t>Statistics</a:t>
              </a:r>
            </a:p>
          </xdr:txBody>
        </xdr:sp>
        <xdr:sp macro="" textlink="">
          <xdr:nvSpPr>
            <xdr:cNvPr id="79" name="Rounded Rectangle 78">
              <a:hlinkClick xmlns:r="http://schemas.openxmlformats.org/officeDocument/2006/relationships" r:id="rId14"/>
            </xdr:cNvPr>
            <xdr:cNvSpPr/>
          </xdr:nvSpPr>
          <xdr:spPr>
            <a:xfrm>
              <a:off x="4398685" y="178314"/>
              <a:ext cx="1474403" cy="621600"/>
            </a:xfrm>
            <a:prstGeom prst="roundRect">
              <a:avLst/>
            </a:prstGeom>
            <a:solidFill>
              <a:schemeClr val="accent1">
                <a:lumMod val="75000"/>
              </a:schemeClr>
            </a:solidFill>
          </xdr:spPr>
          <xdr:style>
            <a:lnRef idx="0">
              <a:schemeClr val="accent2"/>
            </a:lnRef>
            <a:fillRef idx="1001">
              <a:schemeClr val="dk2"/>
            </a:fillRef>
            <a:effectRef idx="3">
              <a:schemeClr val="accent2"/>
            </a:effectRef>
            <a:fontRef idx="minor">
              <a:schemeClr val="lt1"/>
            </a:fontRef>
          </xdr:style>
          <xdr:txBody>
            <a:bodyPr vertOverflow="clip" horzOverflow="clip" rtlCol="0" anchor="ctr"/>
            <a:lstStyle/>
            <a:p>
              <a:pPr algn="ctr"/>
              <a:r>
                <a:rPr lang="fr-FR" sz="1400"/>
                <a:t>CO Programme Architecture</a:t>
              </a:r>
            </a:p>
          </xdr:txBody>
        </xdr:sp>
      </xdr:grpSp>
      <xdr:pic>
        <xdr:nvPicPr>
          <xdr:cNvPr id="68" name="Picture 67"/>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990110" y="816944"/>
            <a:ext cx="546283" cy="554592"/>
          </a:xfrm>
          <a:prstGeom prst="rect">
            <a:avLst/>
          </a:prstGeom>
        </xdr:spPr>
      </xdr:pic>
    </xdr:grpSp>
    <xdr:clientData/>
  </xdr:twoCellAnchor>
</xdr:wsDr>
</file>

<file path=xl/drawings/drawing32.xml><?xml version="1.0" encoding="utf-8"?>
<xdr:wsDr xmlns:xdr="http://schemas.openxmlformats.org/drawingml/2006/spreadsheetDrawing" xmlns:a="http://schemas.openxmlformats.org/drawingml/2006/main">
  <xdr:twoCellAnchor>
    <xdr:from>
      <xdr:col>14</xdr:col>
      <xdr:colOff>228363</xdr:colOff>
      <xdr:row>1</xdr:row>
      <xdr:rowOff>22173</xdr:rowOff>
    </xdr:from>
    <xdr:to>
      <xdr:col>14</xdr:col>
      <xdr:colOff>824373</xdr:colOff>
      <xdr:row>3</xdr:row>
      <xdr:rowOff>66394</xdr:rowOff>
    </xdr:to>
    <xdr:pic>
      <xdr:nvPicPr>
        <xdr:cNvPr id="2" name="Picture 1">
          <a:hlinkClick xmlns:r="http://schemas.openxmlformats.org/officeDocument/2006/relationships" r:id="rId1"/>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6992363" y="212673"/>
          <a:ext cx="596010" cy="644296"/>
        </a:xfrm>
        <a:prstGeom prst="rect">
          <a:avLst/>
        </a:prstGeom>
      </xdr:spPr>
    </xdr:pic>
    <xdr:clientData/>
  </xdr:twoCellAnchor>
  <xdr:twoCellAnchor>
    <xdr:from>
      <xdr:col>0</xdr:col>
      <xdr:colOff>95251</xdr:colOff>
      <xdr:row>0</xdr:row>
      <xdr:rowOff>154782</xdr:rowOff>
    </xdr:from>
    <xdr:to>
      <xdr:col>14</xdr:col>
      <xdr:colOff>27926</xdr:colOff>
      <xdr:row>5</xdr:row>
      <xdr:rowOff>375958</xdr:rowOff>
    </xdr:to>
    <xdr:grpSp>
      <xdr:nvGrpSpPr>
        <xdr:cNvPr id="3" name="Group 2"/>
        <xdr:cNvGrpSpPr/>
      </xdr:nvGrpSpPr>
      <xdr:grpSpPr>
        <a:xfrm>
          <a:off x="95251" y="154782"/>
          <a:ext cx="16672863" cy="1387989"/>
          <a:chOff x="104775" y="771525"/>
          <a:chExt cx="16101363" cy="1387989"/>
        </a:xfrm>
      </xdr:grpSpPr>
      <xdr:grpSp>
        <xdr:nvGrpSpPr>
          <xdr:cNvPr id="4" name="Group 3"/>
          <xdr:cNvGrpSpPr/>
        </xdr:nvGrpSpPr>
        <xdr:grpSpPr>
          <a:xfrm>
            <a:off x="104775" y="771525"/>
            <a:ext cx="16101363" cy="1387989"/>
            <a:chOff x="104775" y="123825"/>
            <a:chExt cx="16101363" cy="1387989"/>
          </a:xfrm>
        </xdr:grpSpPr>
        <xdr:sp macro="" textlink="">
          <xdr:nvSpPr>
            <xdr:cNvPr id="6" name="Rounded Rectangle 5">
              <a:hlinkClick xmlns:r="http://schemas.openxmlformats.org/officeDocument/2006/relationships" r:id="rId3"/>
            </xdr:cNvPr>
            <xdr:cNvSpPr/>
          </xdr:nvSpPr>
          <xdr:spPr>
            <a:xfrm>
              <a:off x="14731737" y="187384"/>
              <a:ext cx="1474401" cy="621600"/>
            </a:xfrm>
            <a:prstGeom prst="roundRect">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r>
                <a:rPr lang="fr-FR" sz="1400"/>
                <a:t>Resources</a:t>
              </a:r>
            </a:p>
          </xdr:txBody>
        </xdr:sp>
        <xdr:pic>
          <xdr:nvPicPr>
            <xdr:cNvPr id="7" name="Picture 6">
              <a:hlinkClick xmlns:r="http://schemas.openxmlformats.org/officeDocument/2006/relationships" r:id="rId4"/>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04775" y="123825"/>
              <a:ext cx="675134" cy="1387989"/>
            </a:xfrm>
            <a:prstGeom prst="rect">
              <a:avLst/>
            </a:prstGeom>
          </xdr:spPr>
        </xdr:pic>
        <xdr:sp macro="" textlink="">
          <xdr:nvSpPr>
            <xdr:cNvPr id="8" name="Rounded Rectangle 7">
              <a:hlinkClick xmlns:r="http://schemas.openxmlformats.org/officeDocument/2006/relationships" r:id="rId6"/>
            </xdr:cNvPr>
            <xdr:cNvSpPr/>
          </xdr:nvSpPr>
          <xdr:spPr>
            <a:xfrm>
              <a:off x="2722660" y="186177"/>
              <a:ext cx="1474402" cy="621600"/>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fr-FR" sz="1400"/>
                <a:t>Signature Solutions</a:t>
              </a:r>
            </a:p>
          </xdr:txBody>
        </xdr:sp>
        <xdr:sp macro="" textlink="">
          <xdr:nvSpPr>
            <xdr:cNvPr id="9" name="Rounded Rectangle 8">
              <a:hlinkClick xmlns:r="http://schemas.openxmlformats.org/officeDocument/2006/relationships" r:id="rId7"/>
            </xdr:cNvPr>
            <xdr:cNvSpPr/>
          </xdr:nvSpPr>
          <xdr:spPr>
            <a:xfrm>
              <a:off x="7836732" y="205906"/>
              <a:ext cx="1474403" cy="621600"/>
            </a:xfrm>
            <a:prstGeom prst="roundRect">
              <a:avLst/>
            </a:prstGeom>
          </xdr:spPr>
          <xdr:style>
            <a:lnRef idx="0">
              <a:schemeClr val="accent2"/>
            </a:lnRef>
            <a:fillRef idx="1001">
              <a:schemeClr val="dk2"/>
            </a:fillRef>
            <a:effectRef idx="3">
              <a:schemeClr val="accent2"/>
            </a:effectRef>
            <a:fontRef idx="minor">
              <a:schemeClr val="lt1"/>
            </a:fontRef>
          </xdr:style>
          <xdr:txBody>
            <a:bodyPr vertOverflow="clip" horzOverflow="clip" rtlCol="0" anchor="ctr"/>
            <a:lstStyle/>
            <a:p>
              <a:pPr algn="ctr"/>
              <a:r>
                <a:rPr lang="fr-FR" sz="1400"/>
                <a:t>Monitoring Plan</a:t>
              </a:r>
            </a:p>
          </xdr:txBody>
        </xdr:sp>
        <xdr:sp macro="" textlink="">
          <xdr:nvSpPr>
            <xdr:cNvPr id="10" name="Rounded Rectangle 9">
              <a:hlinkClick xmlns:r="http://schemas.openxmlformats.org/officeDocument/2006/relationships" r:id="rId8"/>
            </xdr:cNvPr>
            <xdr:cNvSpPr/>
          </xdr:nvSpPr>
          <xdr:spPr>
            <a:xfrm>
              <a:off x="886857" y="188368"/>
              <a:ext cx="1568184" cy="621526"/>
            </a:xfrm>
            <a:prstGeom prst="roundRect">
              <a:avLst/>
            </a:prstGeom>
            <a:solidFill>
              <a:srgbClr val="FFF8E5"/>
            </a:solidFill>
            <a:ln/>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r>
                <a:rPr lang="fr-FR" sz="1800" b="1">
                  <a:solidFill>
                    <a:schemeClr val="tx1"/>
                  </a:solidFill>
                </a:rPr>
                <a:t>          HOME</a:t>
              </a:r>
            </a:p>
          </xdr:txBody>
        </xdr:sp>
        <xdr:sp macro="" textlink="'CO CPD'!$K$9">
          <xdr:nvSpPr>
            <xdr:cNvPr id="11" name="Rounded Rectangle 10">
              <a:hlinkClick xmlns:r="http://schemas.openxmlformats.org/officeDocument/2006/relationships" r:id="rId9"/>
            </xdr:cNvPr>
            <xdr:cNvSpPr/>
          </xdr:nvSpPr>
          <xdr:spPr>
            <a:xfrm>
              <a:off x="6061363" y="192943"/>
              <a:ext cx="1608499" cy="621600"/>
            </a:xfrm>
            <a:prstGeom prst="roundRect">
              <a:avLst/>
            </a:prstGeom>
            <a:solidFill>
              <a:schemeClr val="accent1">
                <a:lumMod val="60000"/>
                <a:lumOff val="40000"/>
              </a:schemeClr>
            </a:solidFill>
          </xdr:spPr>
          <xdr:style>
            <a:lnRef idx="0">
              <a:schemeClr val="accent2"/>
            </a:lnRef>
            <a:fillRef idx="1001">
              <a:schemeClr val="dk2"/>
            </a:fillRef>
            <a:effectRef idx="3">
              <a:schemeClr val="accent2"/>
            </a:effectRef>
            <a:fontRef idx="minor">
              <a:schemeClr val="lt1"/>
            </a:fontRef>
          </xdr:style>
          <xdr:txBody>
            <a:bodyPr vertOverflow="clip" horzOverflow="clip" lIns="548640" rIns="91440" rtlCol="0" anchor="ctr"/>
            <a:lstStyle/>
            <a:p>
              <a:pPr algn="ctr"/>
              <a:fld id="{DD2FAAD4-D0B8-4A71-BBBA-E60F78A1D42F}" type="TxLink">
                <a:rPr lang="en-US" sz="1400" b="0" i="0" u="none" strike="noStrike">
                  <a:solidFill>
                    <a:srgbClr val="FFFFFF"/>
                  </a:solidFill>
                  <a:latin typeface="Calibri"/>
                </a:rPr>
                <a:pPr algn="ctr"/>
                <a:t>CPD Cape Verde</a:t>
              </a:fld>
              <a:endParaRPr lang="fr-FR" sz="1400"/>
            </a:p>
          </xdr:txBody>
        </xdr:sp>
        <xdr:pic>
          <xdr:nvPicPr>
            <xdr:cNvPr id="12" name="Picture 11">
              <a:hlinkClick xmlns:r="http://schemas.openxmlformats.org/officeDocument/2006/relationships" r:id="rId9"/>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6189910" y="279011"/>
              <a:ext cx="271232" cy="449825"/>
            </a:xfrm>
            <a:prstGeom prst="rect">
              <a:avLst/>
            </a:prstGeom>
            <a:ln>
              <a:noFill/>
            </a:ln>
          </xdr:spPr>
        </xdr:pic>
        <xdr:sp macro="" textlink="">
          <xdr:nvSpPr>
            <xdr:cNvPr id="13" name="Rounded Rectangle 12">
              <a:hlinkClick xmlns:r="http://schemas.openxmlformats.org/officeDocument/2006/relationships" r:id="rId11"/>
            </xdr:cNvPr>
            <xdr:cNvSpPr/>
          </xdr:nvSpPr>
          <xdr:spPr>
            <a:xfrm>
              <a:off x="9595607" y="191619"/>
              <a:ext cx="1469313" cy="621600"/>
            </a:xfrm>
            <a:prstGeom prst="roundRect">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r>
                <a:rPr lang="fr-FR" sz="1400"/>
                <a:t>Evaluation Plan</a:t>
              </a:r>
            </a:p>
          </xdr:txBody>
        </xdr:sp>
        <xdr:sp macro="" textlink="">
          <xdr:nvSpPr>
            <xdr:cNvPr id="14" name="Rounded Rectangle 13">
              <a:hlinkClick xmlns:r="http://schemas.openxmlformats.org/officeDocument/2006/relationships" r:id="rId12"/>
            </xdr:cNvPr>
            <xdr:cNvSpPr/>
          </xdr:nvSpPr>
          <xdr:spPr>
            <a:xfrm>
              <a:off x="11361649" y="199292"/>
              <a:ext cx="1469314" cy="621600"/>
            </a:xfrm>
            <a:prstGeom prst="roundRect">
              <a:avLst/>
            </a:prstGeom>
            <a:solidFill>
              <a:srgbClr val="C00000"/>
            </a:solidFill>
          </xdr:spPr>
          <xdr:style>
            <a:lnRef idx="0">
              <a:schemeClr val="accent4"/>
            </a:lnRef>
            <a:fillRef idx="3">
              <a:schemeClr val="accent4"/>
            </a:fillRef>
            <a:effectRef idx="3">
              <a:schemeClr val="accent4"/>
            </a:effectRef>
            <a:fontRef idx="minor">
              <a:schemeClr val="lt1"/>
            </a:fontRef>
          </xdr:style>
          <xdr:txBody>
            <a:bodyPr vertOverflow="clip" horzOverflow="clip" lIns="0" rIns="0" rtlCol="0" anchor="ctr"/>
            <a:lstStyle/>
            <a:p>
              <a:pPr marL="0" indent="0" algn="ctr"/>
              <a:r>
                <a:rPr lang="fr-FR" sz="1400">
                  <a:solidFill>
                    <a:schemeClr val="lt1"/>
                  </a:solidFill>
                  <a:latin typeface="+mn-lt"/>
                  <a:ea typeface="+mn-ea"/>
                  <a:cs typeface="+mn-cs"/>
                </a:rPr>
                <a:t>Management Calendar</a:t>
              </a:r>
            </a:p>
          </xdr:txBody>
        </xdr:sp>
        <xdr:sp macro="" textlink="">
          <xdr:nvSpPr>
            <xdr:cNvPr id="15" name="Rounded Rectangle 14">
              <a:hlinkClick xmlns:r="http://schemas.openxmlformats.org/officeDocument/2006/relationships" r:id="rId13"/>
            </xdr:cNvPr>
            <xdr:cNvSpPr/>
          </xdr:nvSpPr>
          <xdr:spPr>
            <a:xfrm>
              <a:off x="13055175" y="195323"/>
              <a:ext cx="1469314" cy="621600"/>
            </a:xfrm>
            <a:prstGeom prst="roundRect">
              <a:avLst/>
            </a:prstGeom>
            <a:solidFill>
              <a:srgbClr val="A886D6"/>
            </a:solidFill>
          </xdr:spPr>
          <xdr:style>
            <a:lnRef idx="0">
              <a:schemeClr val="accent4"/>
            </a:lnRef>
            <a:fillRef idx="3">
              <a:schemeClr val="accent4"/>
            </a:fillRef>
            <a:effectRef idx="3">
              <a:schemeClr val="accent4"/>
            </a:effectRef>
            <a:fontRef idx="minor">
              <a:schemeClr val="lt1"/>
            </a:fontRef>
          </xdr:style>
          <xdr:txBody>
            <a:bodyPr vertOverflow="clip" horzOverflow="clip" lIns="0" rIns="0" rtlCol="0" anchor="ctr"/>
            <a:lstStyle/>
            <a:p>
              <a:pPr marL="0" indent="0" algn="ctr"/>
              <a:r>
                <a:rPr lang="fr-FR" sz="1400">
                  <a:solidFill>
                    <a:schemeClr val="lt1"/>
                  </a:solidFill>
                  <a:latin typeface="+mn-lt"/>
                  <a:ea typeface="+mn-ea"/>
                  <a:cs typeface="+mn-cs"/>
                </a:rPr>
                <a:t>Statistics</a:t>
              </a:r>
            </a:p>
          </xdr:txBody>
        </xdr:sp>
        <xdr:sp macro="" textlink="">
          <xdr:nvSpPr>
            <xdr:cNvPr id="16" name="Rounded Rectangle 15">
              <a:hlinkClick xmlns:r="http://schemas.openxmlformats.org/officeDocument/2006/relationships" r:id="rId14"/>
            </xdr:cNvPr>
            <xdr:cNvSpPr/>
          </xdr:nvSpPr>
          <xdr:spPr>
            <a:xfrm>
              <a:off x="4398685" y="178314"/>
              <a:ext cx="1474403" cy="621600"/>
            </a:xfrm>
            <a:prstGeom prst="roundRect">
              <a:avLst/>
            </a:prstGeom>
            <a:solidFill>
              <a:schemeClr val="accent1">
                <a:lumMod val="75000"/>
              </a:schemeClr>
            </a:solidFill>
          </xdr:spPr>
          <xdr:style>
            <a:lnRef idx="0">
              <a:schemeClr val="accent2"/>
            </a:lnRef>
            <a:fillRef idx="1001">
              <a:schemeClr val="dk2"/>
            </a:fillRef>
            <a:effectRef idx="3">
              <a:schemeClr val="accent2"/>
            </a:effectRef>
            <a:fontRef idx="minor">
              <a:schemeClr val="lt1"/>
            </a:fontRef>
          </xdr:style>
          <xdr:txBody>
            <a:bodyPr vertOverflow="clip" horzOverflow="clip" rtlCol="0" anchor="ctr"/>
            <a:lstStyle/>
            <a:p>
              <a:pPr algn="ctr"/>
              <a:r>
                <a:rPr lang="fr-FR" sz="1400"/>
                <a:t>CO Programme Architecture</a:t>
              </a:r>
            </a:p>
          </xdr:txBody>
        </xdr:sp>
      </xdr:grpSp>
      <xdr:pic>
        <xdr:nvPicPr>
          <xdr:cNvPr id="5" name="Picture 4"/>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990110" y="816944"/>
            <a:ext cx="546283" cy="554592"/>
          </a:xfrm>
          <a:prstGeom prst="rect">
            <a:avLst/>
          </a:prstGeom>
        </xdr:spPr>
      </xdr:pic>
    </xdr:grpSp>
    <xdr:clientData/>
  </xdr:twoCellAnchor>
</xdr:wsDr>
</file>

<file path=xl/drawings/drawing33.xml><?xml version="1.0" encoding="utf-8"?>
<xdr:wsDr xmlns:xdr="http://schemas.openxmlformats.org/drawingml/2006/spreadsheetDrawing" xmlns:a="http://schemas.openxmlformats.org/drawingml/2006/main">
  <xdr:twoCellAnchor>
    <xdr:from>
      <xdr:col>14</xdr:col>
      <xdr:colOff>228363</xdr:colOff>
      <xdr:row>1</xdr:row>
      <xdr:rowOff>22173</xdr:rowOff>
    </xdr:from>
    <xdr:to>
      <xdr:col>14</xdr:col>
      <xdr:colOff>824373</xdr:colOff>
      <xdr:row>3</xdr:row>
      <xdr:rowOff>66394</xdr:rowOff>
    </xdr:to>
    <xdr:pic>
      <xdr:nvPicPr>
        <xdr:cNvPr id="2" name="Picture 1">
          <a:hlinkClick xmlns:r="http://schemas.openxmlformats.org/officeDocument/2006/relationships" r:id="rId1"/>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6992363" y="212673"/>
          <a:ext cx="596010" cy="644296"/>
        </a:xfrm>
        <a:prstGeom prst="rect">
          <a:avLst/>
        </a:prstGeom>
      </xdr:spPr>
    </xdr:pic>
    <xdr:clientData/>
  </xdr:twoCellAnchor>
  <xdr:twoCellAnchor>
    <xdr:from>
      <xdr:col>0</xdr:col>
      <xdr:colOff>95251</xdr:colOff>
      <xdr:row>0</xdr:row>
      <xdr:rowOff>154782</xdr:rowOff>
    </xdr:from>
    <xdr:to>
      <xdr:col>14</xdr:col>
      <xdr:colOff>27926</xdr:colOff>
      <xdr:row>5</xdr:row>
      <xdr:rowOff>375958</xdr:rowOff>
    </xdr:to>
    <xdr:grpSp>
      <xdr:nvGrpSpPr>
        <xdr:cNvPr id="3" name="Group 2"/>
        <xdr:cNvGrpSpPr/>
      </xdr:nvGrpSpPr>
      <xdr:grpSpPr>
        <a:xfrm>
          <a:off x="95251" y="154782"/>
          <a:ext cx="16672863" cy="1387989"/>
          <a:chOff x="104775" y="771525"/>
          <a:chExt cx="16101363" cy="1387989"/>
        </a:xfrm>
      </xdr:grpSpPr>
      <xdr:grpSp>
        <xdr:nvGrpSpPr>
          <xdr:cNvPr id="4" name="Group 3"/>
          <xdr:cNvGrpSpPr/>
        </xdr:nvGrpSpPr>
        <xdr:grpSpPr>
          <a:xfrm>
            <a:off x="104775" y="771525"/>
            <a:ext cx="16101363" cy="1387989"/>
            <a:chOff x="104775" y="123825"/>
            <a:chExt cx="16101363" cy="1387989"/>
          </a:xfrm>
        </xdr:grpSpPr>
        <xdr:sp macro="" textlink="">
          <xdr:nvSpPr>
            <xdr:cNvPr id="6" name="Rounded Rectangle 5">
              <a:hlinkClick xmlns:r="http://schemas.openxmlformats.org/officeDocument/2006/relationships" r:id="rId3"/>
            </xdr:cNvPr>
            <xdr:cNvSpPr/>
          </xdr:nvSpPr>
          <xdr:spPr>
            <a:xfrm>
              <a:off x="14731737" y="187384"/>
              <a:ext cx="1474401" cy="621600"/>
            </a:xfrm>
            <a:prstGeom prst="roundRect">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r>
                <a:rPr lang="fr-FR" sz="1400"/>
                <a:t>Resources</a:t>
              </a:r>
            </a:p>
          </xdr:txBody>
        </xdr:sp>
        <xdr:pic>
          <xdr:nvPicPr>
            <xdr:cNvPr id="7" name="Picture 6">
              <a:hlinkClick xmlns:r="http://schemas.openxmlformats.org/officeDocument/2006/relationships" r:id="rId4"/>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04775" y="123825"/>
              <a:ext cx="675134" cy="1387989"/>
            </a:xfrm>
            <a:prstGeom prst="rect">
              <a:avLst/>
            </a:prstGeom>
          </xdr:spPr>
        </xdr:pic>
        <xdr:sp macro="" textlink="">
          <xdr:nvSpPr>
            <xdr:cNvPr id="8" name="Rounded Rectangle 7">
              <a:hlinkClick xmlns:r="http://schemas.openxmlformats.org/officeDocument/2006/relationships" r:id="rId6"/>
            </xdr:cNvPr>
            <xdr:cNvSpPr/>
          </xdr:nvSpPr>
          <xdr:spPr>
            <a:xfrm>
              <a:off x="2722660" y="186177"/>
              <a:ext cx="1474402" cy="621600"/>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fr-FR" sz="1400"/>
                <a:t>Signature Solutions</a:t>
              </a:r>
            </a:p>
          </xdr:txBody>
        </xdr:sp>
        <xdr:sp macro="" textlink="">
          <xdr:nvSpPr>
            <xdr:cNvPr id="9" name="Rounded Rectangle 8">
              <a:hlinkClick xmlns:r="http://schemas.openxmlformats.org/officeDocument/2006/relationships" r:id="rId7"/>
            </xdr:cNvPr>
            <xdr:cNvSpPr/>
          </xdr:nvSpPr>
          <xdr:spPr>
            <a:xfrm>
              <a:off x="7836732" y="205906"/>
              <a:ext cx="1474403" cy="621600"/>
            </a:xfrm>
            <a:prstGeom prst="roundRect">
              <a:avLst/>
            </a:prstGeom>
          </xdr:spPr>
          <xdr:style>
            <a:lnRef idx="0">
              <a:schemeClr val="accent2"/>
            </a:lnRef>
            <a:fillRef idx="1001">
              <a:schemeClr val="dk2"/>
            </a:fillRef>
            <a:effectRef idx="3">
              <a:schemeClr val="accent2"/>
            </a:effectRef>
            <a:fontRef idx="minor">
              <a:schemeClr val="lt1"/>
            </a:fontRef>
          </xdr:style>
          <xdr:txBody>
            <a:bodyPr vertOverflow="clip" horzOverflow="clip" rtlCol="0" anchor="ctr"/>
            <a:lstStyle/>
            <a:p>
              <a:pPr algn="ctr"/>
              <a:r>
                <a:rPr lang="fr-FR" sz="1400"/>
                <a:t>Monitoring Plan</a:t>
              </a:r>
            </a:p>
          </xdr:txBody>
        </xdr:sp>
        <xdr:sp macro="" textlink="">
          <xdr:nvSpPr>
            <xdr:cNvPr id="10" name="Rounded Rectangle 9">
              <a:hlinkClick xmlns:r="http://schemas.openxmlformats.org/officeDocument/2006/relationships" r:id="rId8"/>
            </xdr:cNvPr>
            <xdr:cNvSpPr/>
          </xdr:nvSpPr>
          <xdr:spPr>
            <a:xfrm>
              <a:off x="886857" y="188368"/>
              <a:ext cx="1568184" cy="621526"/>
            </a:xfrm>
            <a:prstGeom prst="roundRect">
              <a:avLst/>
            </a:prstGeom>
            <a:solidFill>
              <a:srgbClr val="FFF8E5"/>
            </a:solidFill>
            <a:ln/>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r>
                <a:rPr lang="fr-FR" sz="1800" b="1">
                  <a:solidFill>
                    <a:schemeClr val="tx1"/>
                  </a:solidFill>
                </a:rPr>
                <a:t>          HOME</a:t>
              </a:r>
            </a:p>
          </xdr:txBody>
        </xdr:sp>
        <xdr:sp macro="" textlink="'CO CPD'!$K$9">
          <xdr:nvSpPr>
            <xdr:cNvPr id="11" name="Rounded Rectangle 10">
              <a:hlinkClick xmlns:r="http://schemas.openxmlformats.org/officeDocument/2006/relationships" r:id="rId9"/>
            </xdr:cNvPr>
            <xdr:cNvSpPr/>
          </xdr:nvSpPr>
          <xdr:spPr>
            <a:xfrm>
              <a:off x="6061363" y="192943"/>
              <a:ext cx="1608499" cy="621600"/>
            </a:xfrm>
            <a:prstGeom prst="roundRect">
              <a:avLst/>
            </a:prstGeom>
            <a:solidFill>
              <a:schemeClr val="accent1">
                <a:lumMod val="60000"/>
                <a:lumOff val="40000"/>
              </a:schemeClr>
            </a:solidFill>
          </xdr:spPr>
          <xdr:style>
            <a:lnRef idx="0">
              <a:schemeClr val="accent2"/>
            </a:lnRef>
            <a:fillRef idx="1001">
              <a:schemeClr val="dk2"/>
            </a:fillRef>
            <a:effectRef idx="3">
              <a:schemeClr val="accent2"/>
            </a:effectRef>
            <a:fontRef idx="minor">
              <a:schemeClr val="lt1"/>
            </a:fontRef>
          </xdr:style>
          <xdr:txBody>
            <a:bodyPr vertOverflow="clip" horzOverflow="clip" lIns="548640" rIns="91440" rtlCol="0" anchor="ctr"/>
            <a:lstStyle/>
            <a:p>
              <a:pPr algn="ctr"/>
              <a:fld id="{DD2FAAD4-D0B8-4A71-BBBA-E60F78A1D42F}" type="TxLink">
                <a:rPr lang="en-US" sz="1400" b="0" i="0" u="none" strike="noStrike">
                  <a:solidFill>
                    <a:srgbClr val="FFFFFF"/>
                  </a:solidFill>
                  <a:latin typeface="Calibri"/>
                </a:rPr>
                <a:pPr algn="ctr"/>
                <a:t>CPD Cape Verde</a:t>
              </a:fld>
              <a:endParaRPr lang="fr-FR" sz="1400"/>
            </a:p>
          </xdr:txBody>
        </xdr:sp>
        <xdr:pic>
          <xdr:nvPicPr>
            <xdr:cNvPr id="12" name="Picture 11">
              <a:hlinkClick xmlns:r="http://schemas.openxmlformats.org/officeDocument/2006/relationships" r:id="rId9"/>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6189910" y="279011"/>
              <a:ext cx="271232" cy="449825"/>
            </a:xfrm>
            <a:prstGeom prst="rect">
              <a:avLst/>
            </a:prstGeom>
            <a:ln>
              <a:noFill/>
            </a:ln>
          </xdr:spPr>
        </xdr:pic>
        <xdr:sp macro="" textlink="">
          <xdr:nvSpPr>
            <xdr:cNvPr id="13" name="Rounded Rectangle 12">
              <a:hlinkClick xmlns:r="http://schemas.openxmlformats.org/officeDocument/2006/relationships" r:id="rId11"/>
            </xdr:cNvPr>
            <xdr:cNvSpPr/>
          </xdr:nvSpPr>
          <xdr:spPr>
            <a:xfrm>
              <a:off x="9595607" y="191619"/>
              <a:ext cx="1469313" cy="621600"/>
            </a:xfrm>
            <a:prstGeom prst="roundRect">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r>
                <a:rPr lang="fr-FR" sz="1400"/>
                <a:t>Evaluation Plan</a:t>
              </a:r>
            </a:p>
          </xdr:txBody>
        </xdr:sp>
        <xdr:sp macro="" textlink="">
          <xdr:nvSpPr>
            <xdr:cNvPr id="14" name="Rounded Rectangle 13">
              <a:hlinkClick xmlns:r="http://schemas.openxmlformats.org/officeDocument/2006/relationships" r:id="rId12"/>
            </xdr:cNvPr>
            <xdr:cNvSpPr/>
          </xdr:nvSpPr>
          <xdr:spPr>
            <a:xfrm>
              <a:off x="11361649" y="199292"/>
              <a:ext cx="1469314" cy="621600"/>
            </a:xfrm>
            <a:prstGeom prst="roundRect">
              <a:avLst/>
            </a:prstGeom>
            <a:solidFill>
              <a:srgbClr val="C00000"/>
            </a:solidFill>
          </xdr:spPr>
          <xdr:style>
            <a:lnRef idx="0">
              <a:schemeClr val="accent4"/>
            </a:lnRef>
            <a:fillRef idx="3">
              <a:schemeClr val="accent4"/>
            </a:fillRef>
            <a:effectRef idx="3">
              <a:schemeClr val="accent4"/>
            </a:effectRef>
            <a:fontRef idx="minor">
              <a:schemeClr val="lt1"/>
            </a:fontRef>
          </xdr:style>
          <xdr:txBody>
            <a:bodyPr vertOverflow="clip" horzOverflow="clip" lIns="0" rIns="0" rtlCol="0" anchor="ctr"/>
            <a:lstStyle/>
            <a:p>
              <a:pPr marL="0" indent="0" algn="ctr"/>
              <a:r>
                <a:rPr lang="fr-FR" sz="1400">
                  <a:solidFill>
                    <a:schemeClr val="lt1"/>
                  </a:solidFill>
                  <a:latin typeface="+mn-lt"/>
                  <a:ea typeface="+mn-ea"/>
                  <a:cs typeface="+mn-cs"/>
                </a:rPr>
                <a:t>Management Calendar</a:t>
              </a:r>
            </a:p>
          </xdr:txBody>
        </xdr:sp>
        <xdr:sp macro="" textlink="">
          <xdr:nvSpPr>
            <xdr:cNvPr id="15" name="Rounded Rectangle 14">
              <a:hlinkClick xmlns:r="http://schemas.openxmlformats.org/officeDocument/2006/relationships" r:id="rId13"/>
            </xdr:cNvPr>
            <xdr:cNvSpPr/>
          </xdr:nvSpPr>
          <xdr:spPr>
            <a:xfrm>
              <a:off x="13055175" y="195323"/>
              <a:ext cx="1469314" cy="621600"/>
            </a:xfrm>
            <a:prstGeom prst="roundRect">
              <a:avLst/>
            </a:prstGeom>
            <a:solidFill>
              <a:srgbClr val="A886D6"/>
            </a:solidFill>
          </xdr:spPr>
          <xdr:style>
            <a:lnRef idx="0">
              <a:schemeClr val="accent4"/>
            </a:lnRef>
            <a:fillRef idx="3">
              <a:schemeClr val="accent4"/>
            </a:fillRef>
            <a:effectRef idx="3">
              <a:schemeClr val="accent4"/>
            </a:effectRef>
            <a:fontRef idx="minor">
              <a:schemeClr val="lt1"/>
            </a:fontRef>
          </xdr:style>
          <xdr:txBody>
            <a:bodyPr vertOverflow="clip" horzOverflow="clip" lIns="0" rIns="0" rtlCol="0" anchor="ctr"/>
            <a:lstStyle/>
            <a:p>
              <a:pPr marL="0" indent="0" algn="ctr"/>
              <a:r>
                <a:rPr lang="fr-FR" sz="1400">
                  <a:solidFill>
                    <a:schemeClr val="lt1"/>
                  </a:solidFill>
                  <a:latin typeface="+mn-lt"/>
                  <a:ea typeface="+mn-ea"/>
                  <a:cs typeface="+mn-cs"/>
                </a:rPr>
                <a:t>Statistics</a:t>
              </a:r>
            </a:p>
          </xdr:txBody>
        </xdr:sp>
        <xdr:sp macro="" textlink="">
          <xdr:nvSpPr>
            <xdr:cNvPr id="16" name="Rounded Rectangle 15">
              <a:hlinkClick xmlns:r="http://schemas.openxmlformats.org/officeDocument/2006/relationships" r:id="rId14"/>
            </xdr:cNvPr>
            <xdr:cNvSpPr/>
          </xdr:nvSpPr>
          <xdr:spPr>
            <a:xfrm>
              <a:off x="4398685" y="178314"/>
              <a:ext cx="1474403" cy="621600"/>
            </a:xfrm>
            <a:prstGeom prst="roundRect">
              <a:avLst/>
            </a:prstGeom>
            <a:solidFill>
              <a:schemeClr val="accent1">
                <a:lumMod val="75000"/>
              </a:schemeClr>
            </a:solidFill>
          </xdr:spPr>
          <xdr:style>
            <a:lnRef idx="0">
              <a:schemeClr val="accent2"/>
            </a:lnRef>
            <a:fillRef idx="1001">
              <a:schemeClr val="dk2"/>
            </a:fillRef>
            <a:effectRef idx="3">
              <a:schemeClr val="accent2"/>
            </a:effectRef>
            <a:fontRef idx="minor">
              <a:schemeClr val="lt1"/>
            </a:fontRef>
          </xdr:style>
          <xdr:txBody>
            <a:bodyPr vertOverflow="clip" horzOverflow="clip" rtlCol="0" anchor="ctr"/>
            <a:lstStyle/>
            <a:p>
              <a:pPr algn="ctr"/>
              <a:r>
                <a:rPr lang="fr-FR" sz="1400"/>
                <a:t>CO Programme Architecture</a:t>
              </a:r>
            </a:p>
          </xdr:txBody>
        </xdr:sp>
      </xdr:grpSp>
      <xdr:pic>
        <xdr:nvPicPr>
          <xdr:cNvPr id="5" name="Picture 4"/>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990110" y="816944"/>
            <a:ext cx="546283" cy="554592"/>
          </a:xfrm>
          <a:prstGeom prst="rect">
            <a:avLst/>
          </a:prstGeom>
        </xdr:spPr>
      </xdr:pic>
    </xdr:grpSp>
    <xdr:clientData/>
  </xdr:twoCellAnchor>
</xdr:wsDr>
</file>

<file path=xl/drawings/drawing34.xml><?xml version="1.0" encoding="utf-8"?>
<xdr:wsDr xmlns:xdr="http://schemas.openxmlformats.org/drawingml/2006/spreadsheetDrawing" xmlns:a="http://schemas.openxmlformats.org/drawingml/2006/main">
  <xdr:twoCellAnchor>
    <xdr:from>
      <xdr:col>3</xdr:col>
      <xdr:colOff>11905</xdr:colOff>
      <xdr:row>0</xdr:row>
      <xdr:rowOff>35718</xdr:rowOff>
    </xdr:from>
    <xdr:to>
      <xdr:col>14</xdr:col>
      <xdr:colOff>631030</xdr:colOff>
      <xdr:row>3</xdr:row>
      <xdr:rowOff>1023937</xdr:rowOff>
    </xdr:to>
    <xdr:sp macro="" textlink="">
      <xdr:nvSpPr>
        <xdr:cNvPr id="15" name="Rounded Rectangle 14"/>
        <xdr:cNvSpPr/>
      </xdr:nvSpPr>
      <xdr:spPr>
        <a:xfrm>
          <a:off x="4822030" y="35718"/>
          <a:ext cx="14656594" cy="2238375"/>
        </a:xfrm>
        <a:prstGeom prst="roundRect">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ctr"/>
        <a:lstStyle/>
        <a:p>
          <a:pPr algn="ctr"/>
          <a:r>
            <a:rPr lang="fr-FR" sz="2400"/>
            <a:t>This excel sheet is identical</a:t>
          </a:r>
          <a:r>
            <a:rPr lang="fr-FR" sz="2400" baseline="0"/>
            <a:t> to the indicator monitoring table, and is used to automatically fill  the Outcomes and  outputs sheets...</a:t>
          </a:r>
        </a:p>
        <a:p>
          <a:pPr algn="ctr"/>
          <a:r>
            <a:rPr lang="fr-FR" sz="2400" baseline="0"/>
            <a:t>Do not make any change on this page</a:t>
          </a:r>
        </a:p>
        <a:p>
          <a:pPr algn="l"/>
          <a:endParaRPr lang="fr-FR" sz="1600" baseline="0"/>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17</xdr:col>
      <xdr:colOff>25955</xdr:colOff>
      <xdr:row>1</xdr:row>
      <xdr:rowOff>93610</xdr:rowOff>
    </xdr:from>
    <xdr:to>
      <xdr:col>17</xdr:col>
      <xdr:colOff>621965</xdr:colOff>
      <xdr:row>3</xdr:row>
      <xdr:rowOff>137831</xdr:rowOff>
    </xdr:to>
    <xdr:pic>
      <xdr:nvPicPr>
        <xdr:cNvPr id="31" name="Picture 30">
          <a:hlinkClick xmlns:r="http://schemas.openxmlformats.org/officeDocument/2006/relationships" r:id="rId1"/>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6575643" y="284110"/>
          <a:ext cx="596010" cy="639534"/>
        </a:xfrm>
        <a:prstGeom prst="rect">
          <a:avLst/>
        </a:prstGeom>
      </xdr:spPr>
    </xdr:pic>
    <xdr:clientData/>
  </xdr:twoCellAnchor>
  <xdr:twoCellAnchor>
    <xdr:from>
      <xdr:col>0</xdr:col>
      <xdr:colOff>95250</xdr:colOff>
      <xdr:row>0</xdr:row>
      <xdr:rowOff>130969</xdr:rowOff>
    </xdr:from>
    <xdr:to>
      <xdr:col>16</xdr:col>
      <xdr:colOff>480363</xdr:colOff>
      <xdr:row>5</xdr:row>
      <xdr:rowOff>352145</xdr:rowOff>
    </xdr:to>
    <xdr:grpSp>
      <xdr:nvGrpSpPr>
        <xdr:cNvPr id="66" name="Group 65"/>
        <xdr:cNvGrpSpPr/>
      </xdr:nvGrpSpPr>
      <xdr:grpSpPr>
        <a:xfrm>
          <a:off x="95250" y="130969"/>
          <a:ext cx="16339488" cy="1387989"/>
          <a:chOff x="104775" y="771525"/>
          <a:chExt cx="16101363" cy="1387989"/>
        </a:xfrm>
      </xdr:grpSpPr>
      <xdr:grpSp>
        <xdr:nvGrpSpPr>
          <xdr:cNvPr id="67" name="Group 66"/>
          <xdr:cNvGrpSpPr/>
        </xdr:nvGrpSpPr>
        <xdr:grpSpPr>
          <a:xfrm>
            <a:off x="104775" y="771525"/>
            <a:ext cx="16101363" cy="1387989"/>
            <a:chOff x="104775" y="123825"/>
            <a:chExt cx="16101363" cy="1387989"/>
          </a:xfrm>
        </xdr:grpSpPr>
        <xdr:sp macro="" textlink="">
          <xdr:nvSpPr>
            <xdr:cNvPr id="69" name="Rounded Rectangle 68">
              <a:hlinkClick xmlns:r="http://schemas.openxmlformats.org/officeDocument/2006/relationships" r:id="rId3"/>
            </xdr:cNvPr>
            <xdr:cNvSpPr/>
          </xdr:nvSpPr>
          <xdr:spPr>
            <a:xfrm>
              <a:off x="14731737" y="187384"/>
              <a:ext cx="1474401" cy="621600"/>
            </a:xfrm>
            <a:prstGeom prst="roundRect">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r>
                <a:rPr lang="fr-FR" sz="1400"/>
                <a:t>Resources</a:t>
              </a:r>
            </a:p>
          </xdr:txBody>
        </xdr:sp>
        <xdr:pic>
          <xdr:nvPicPr>
            <xdr:cNvPr id="70" name="Picture 69">
              <a:hlinkClick xmlns:r="http://schemas.openxmlformats.org/officeDocument/2006/relationships" r:id="rId4"/>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04775" y="123825"/>
              <a:ext cx="675134" cy="1387989"/>
            </a:xfrm>
            <a:prstGeom prst="rect">
              <a:avLst/>
            </a:prstGeom>
          </xdr:spPr>
        </xdr:pic>
        <xdr:sp macro="" textlink="">
          <xdr:nvSpPr>
            <xdr:cNvPr id="71" name="Rounded Rectangle 70">
              <a:hlinkClick xmlns:r="http://schemas.openxmlformats.org/officeDocument/2006/relationships" r:id="rId6"/>
            </xdr:cNvPr>
            <xdr:cNvSpPr/>
          </xdr:nvSpPr>
          <xdr:spPr>
            <a:xfrm>
              <a:off x="2722660" y="186177"/>
              <a:ext cx="1474402" cy="621600"/>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fr-FR" sz="1400"/>
                <a:t>Signature Solutions</a:t>
              </a:r>
            </a:p>
          </xdr:txBody>
        </xdr:sp>
        <xdr:sp macro="" textlink="">
          <xdr:nvSpPr>
            <xdr:cNvPr id="72" name="Rounded Rectangle 71">
              <a:hlinkClick xmlns:r="http://schemas.openxmlformats.org/officeDocument/2006/relationships" r:id="rId7"/>
            </xdr:cNvPr>
            <xdr:cNvSpPr/>
          </xdr:nvSpPr>
          <xdr:spPr>
            <a:xfrm>
              <a:off x="7836732" y="205906"/>
              <a:ext cx="1474403" cy="621600"/>
            </a:xfrm>
            <a:prstGeom prst="roundRect">
              <a:avLst/>
            </a:prstGeom>
          </xdr:spPr>
          <xdr:style>
            <a:lnRef idx="0">
              <a:schemeClr val="accent2"/>
            </a:lnRef>
            <a:fillRef idx="1001">
              <a:schemeClr val="dk2"/>
            </a:fillRef>
            <a:effectRef idx="3">
              <a:schemeClr val="accent2"/>
            </a:effectRef>
            <a:fontRef idx="minor">
              <a:schemeClr val="lt1"/>
            </a:fontRef>
          </xdr:style>
          <xdr:txBody>
            <a:bodyPr vertOverflow="clip" horzOverflow="clip" rtlCol="0" anchor="ctr"/>
            <a:lstStyle/>
            <a:p>
              <a:pPr algn="ctr"/>
              <a:r>
                <a:rPr lang="fr-FR" sz="1400"/>
                <a:t>Monitoring Plan</a:t>
              </a:r>
            </a:p>
          </xdr:txBody>
        </xdr:sp>
        <xdr:sp macro="" textlink="">
          <xdr:nvSpPr>
            <xdr:cNvPr id="73" name="Rounded Rectangle 72">
              <a:hlinkClick xmlns:r="http://schemas.openxmlformats.org/officeDocument/2006/relationships" r:id="rId8"/>
            </xdr:cNvPr>
            <xdr:cNvSpPr/>
          </xdr:nvSpPr>
          <xdr:spPr>
            <a:xfrm>
              <a:off x="886857" y="188368"/>
              <a:ext cx="1568184" cy="621526"/>
            </a:xfrm>
            <a:prstGeom prst="roundRect">
              <a:avLst/>
            </a:prstGeom>
            <a:solidFill>
              <a:srgbClr val="FFF8E5"/>
            </a:solidFill>
            <a:ln/>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r>
                <a:rPr lang="fr-FR" sz="1800" b="1">
                  <a:solidFill>
                    <a:schemeClr val="tx1"/>
                  </a:solidFill>
                </a:rPr>
                <a:t>          HOME</a:t>
              </a:r>
            </a:p>
          </xdr:txBody>
        </xdr:sp>
        <xdr:sp macro="" textlink="'CO CPD'!$K$9">
          <xdr:nvSpPr>
            <xdr:cNvPr id="74" name="Rounded Rectangle 73">
              <a:hlinkClick xmlns:r="http://schemas.openxmlformats.org/officeDocument/2006/relationships" r:id="rId9"/>
            </xdr:cNvPr>
            <xdr:cNvSpPr/>
          </xdr:nvSpPr>
          <xdr:spPr>
            <a:xfrm>
              <a:off x="6061363" y="192943"/>
              <a:ext cx="1608499" cy="621600"/>
            </a:xfrm>
            <a:prstGeom prst="roundRect">
              <a:avLst/>
            </a:prstGeom>
            <a:solidFill>
              <a:schemeClr val="accent1">
                <a:lumMod val="60000"/>
                <a:lumOff val="40000"/>
              </a:schemeClr>
            </a:solidFill>
          </xdr:spPr>
          <xdr:style>
            <a:lnRef idx="0">
              <a:schemeClr val="accent2"/>
            </a:lnRef>
            <a:fillRef idx="1001">
              <a:schemeClr val="dk2"/>
            </a:fillRef>
            <a:effectRef idx="3">
              <a:schemeClr val="accent2"/>
            </a:effectRef>
            <a:fontRef idx="minor">
              <a:schemeClr val="lt1"/>
            </a:fontRef>
          </xdr:style>
          <xdr:txBody>
            <a:bodyPr vertOverflow="clip" horzOverflow="clip" lIns="548640" rIns="91440" rtlCol="0" anchor="ctr"/>
            <a:lstStyle/>
            <a:p>
              <a:pPr algn="ctr"/>
              <a:fld id="{DD2FAAD4-D0B8-4A71-BBBA-E60F78A1D42F}" type="TxLink">
                <a:rPr lang="en-US" sz="1400" b="0" i="0" u="none" strike="noStrike">
                  <a:solidFill>
                    <a:srgbClr val="FFFFFF"/>
                  </a:solidFill>
                  <a:latin typeface="Calibri"/>
                </a:rPr>
                <a:pPr algn="ctr"/>
                <a:t>CPD Cape Verde</a:t>
              </a:fld>
              <a:endParaRPr lang="fr-FR" sz="1400"/>
            </a:p>
          </xdr:txBody>
        </xdr:sp>
        <xdr:pic>
          <xdr:nvPicPr>
            <xdr:cNvPr id="75" name="Picture 74">
              <a:hlinkClick xmlns:r="http://schemas.openxmlformats.org/officeDocument/2006/relationships" r:id="rId9"/>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6189910" y="279011"/>
              <a:ext cx="271232" cy="449825"/>
            </a:xfrm>
            <a:prstGeom prst="rect">
              <a:avLst/>
            </a:prstGeom>
            <a:ln>
              <a:noFill/>
            </a:ln>
          </xdr:spPr>
        </xdr:pic>
        <xdr:sp macro="" textlink="">
          <xdr:nvSpPr>
            <xdr:cNvPr id="76" name="Rounded Rectangle 75">
              <a:hlinkClick xmlns:r="http://schemas.openxmlformats.org/officeDocument/2006/relationships" r:id="rId11"/>
            </xdr:cNvPr>
            <xdr:cNvSpPr/>
          </xdr:nvSpPr>
          <xdr:spPr>
            <a:xfrm>
              <a:off x="9595607" y="191619"/>
              <a:ext cx="1469313" cy="621600"/>
            </a:xfrm>
            <a:prstGeom prst="roundRect">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r>
                <a:rPr lang="fr-FR" sz="1400"/>
                <a:t>Evaluation Plan</a:t>
              </a:r>
            </a:p>
          </xdr:txBody>
        </xdr:sp>
        <xdr:sp macro="" textlink="">
          <xdr:nvSpPr>
            <xdr:cNvPr id="77" name="Rounded Rectangle 76">
              <a:hlinkClick xmlns:r="http://schemas.openxmlformats.org/officeDocument/2006/relationships" r:id="rId12"/>
            </xdr:cNvPr>
            <xdr:cNvSpPr/>
          </xdr:nvSpPr>
          <xdr:spPr>
            <a:xfrm>
              <a:off x="11361649" y="199292"/>
              <a:ext cx="1469314" cy="621600"/>
            </a:xfrm>
            <a:prstGeom prst="roundRect">
              <a:avLst/>
            </a:prstGeom>
            <a:solidFill>
              <a:srgbClr val="C00000"/>
            </a:solidFill>
          </xdr:spPr>
          <xdr:style>
            <a:lnRef idx="0">
              <a:schemeClr val="accent4"/>
            </a:lnRef>
            <a:fillRef idx="3">
              <a:schemeClr val="accent4"/>
            </a:fillRef>
            <a:effectRef idx="3">
              <a:schemeClr val="accent4"/>
            </a:effectRef>
            <a:fontRef idx="minor">
              <a:schemeClr val="lt1"/>
            </a:fontRef>
          </xdr:style>
          <xdr:txBody>
            <a:bodyPr vertOverflow="clip" horzOverflow="clip" lIns="0" rIns="0" rtlCol="0" anchor="ctr"/>
            <a:lstStyle/>
            <a:p>
              <a:pPr marL="0" indent="0" algn="ctr"/>
              <a:r>
                <a:rPr lang="fr-FR" sz="1400">
                  <a:solidFill>
                    <a:schemeClr val="lt1"/>
                  </a:solidFill>
                  <a:latin typeface="+mn-lt"/>
                  <a:ea typeface="+mn-ea"/>
                  <a:cs typeface="+mn-cs"/>
                </a:rPr>
                <a:t>Management Calendar</a:t>
              </a:r>
            </a:p>
          </xdr:txBody>
        </xdr:sp>
        <xdr:sp macro="" textlink="">
          <xdr:nvSpPr>
            <xdr:cNvPr id="78" name="Rounded Rectangle 77">
              <a:hlinkClick xmlns:r="http://schemas.openxmlformats.org/officeDocument/2006/relationships" r:id="rId13"/>
            </xdr:cNvPr>
            <xdr:cNvSpPr/>
          </xdr:nvSpPr>
          <xdr:spPr>
            <a:xfrm>
              <a:off x="13055175" y="195323"/>
              <a:ext cx="1469314" cy="621600"/>
            </a:xfrm>
            <a:prstGeom prst="roundRect">
              <a:avLst/>
            </a:prstGeom>
            <a:solidFill>
              <a:srgbClr val="A886D6"/>
            </a:solidFill>
          </xdr:spPr>
          <xdr:style>
            <a:lnRef idx="0">
              <a:schemeClr val="accent4"/>
            </a:lnRef>
            <a:fillRef idx="3">
              <a:schemeClr val="accent4"/>
            </a:fillRef>
            <a:effectRef idx="3">
              <a:schemeClr val="accent4"/>
            </a:effectRef>
            <a:fontRef idx="minor">
              <a:schemeClr val="lt1"/>
            </a:fontRef>
          </xdr:style>
          <xdr:txBody>
            <a:bodyPr vertOverflow="clip" horzOverflow="clip" lIns="0" rIns="0" rtlCol="0" anchor="ctr"/>
            <a:lstStyle/>
            <a:p>
              <a:pPr marL="0" indent="0" algn="ctr"/>
              <a:r>
                <a:rPr lang="fr-FR" sz="1400">
                  <a:solidFill>
                    <a:schemeClr val="lt1"/>
                  </a:solidFill>
                  <a:latin typeface="+mn-lt"/>
                  <a:ea typeface="+mn-ea"/>
                  <a:cs typeface="+mn-cs"/>
                </a:rPr>
                <a:t>Statistics</a:t>
              </a:r>
            </a:p>
          </xdr:txBody>
        </xdr:sp>
        <xdr:sp macro="" textlink="">
          <xdr:nvSpPr>
            <xdr:cNvPr id="79" name="Rounded Rectangle 78">
              <a:hlinkClick xmlns:r="http://schemas.openxmlformats.org/officeDocument/2006/relationships" r:id="rId14"/>
            </xdr:cNvPr>
            <xdr:cNvSpPr/>
          </xdr:nvSpPr>
          <xdr:spPr>
            <a:xfrm>
              <a:off x="4398685" y="178314"/>
              <a:ext cx="1474403" cy="621600"/>
            </a:xfrm>
            <a:prstGeom prst="roundRect">
              <a:avLst/>
            </a:prstGeom>
            <a:solidFill>
              <a:schemeClr val="accent1">
                <a:lumMod val="75000"/>
              </a:schemeClr>
            </a:solidFill>
          </xdr:spPr>
          <xdr:style>
            <a:lnRef idx="0">
              <a:schemeClr val="accent2"/>
            </a:lnRef>
            <a:fillRef idx="1001">
              <a:schemeClr val="dk2"/>
            </a:fillRef>
            <a:effectRef idx="3">
              <a:schemeClr val="accent2"/>
            </a:effectRef>
            <a:fontRef idx="minor">
              <a:schemeClr val="lt1"/>
            </a:fontRef>
          </xdr:style>
          <xdr:txBody>
            <a:bodyPr vertOverflow="clip" horzOverflow="clip" rtlCol="0" anchor="ctr"/>
            <a:lstStyle/>
            <a:p>
              <a:pPr algn="ctr"/>
              <a:r>
                <a:rPr lang="fr-FR" sz="1400"/>
                <a:t>CO Programme Architecture</a:t>
              </a:r>
            </a:p>
          </xdr:txBody>
        </xdr:sp>
      </xdr:grpSp>
      <xdr:pic>
        <xdr:nvPicPr>
          <xdr:cNvPr id="68" name="Picture 67"/>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990110" y="816944"/>
            <a:ext cx="546283" cy="554592"/>
          </a:xfrm>
          <a:prstGeom prst="rect">
            <a:avLst/>
          </a:prstGeom>
        </xdr:spPr>
      </xdr:pic>
    </xdr:grpSp>
    <xdr:clientData/>
  </xdr:twoCellAnchor>
</xdr:wsDr>
</file>

<file path=xl/drawings/drawing36.xml><?xml version="1.0" encoding="utf-8"?>
<xdr:wsDr xmlns:xdr="http://schemas.openxmlformats.org/drawingml/2006/spreadsheetDrawing" xmlns:a="http://schemas.openxmlformats.org/drawingml/2006/main">
  <xdr:twoCellAnchor>
    <xdr:from>
      <xdr:col>17</xdr:col>
      <xdr:colOff>25955</xdr:colOff>
      <xdr:row>1</xdr:row>
      <xdr:rowOff>93610</xdr:rowOff>
    </xdr:from>
    <xdr:to>
      <xdr:col>17</xdr:col>
      <xdr:colOff>621965</xdr:colOff>
      <xdr:row>3</xdr:row>
      <xdr:rowOff>137831</xdr:rowOff>
    </xdr:to>
    <xdr:pic>
      <xdr:nvPicPr>
        <xdr:cNvPr id="2" name="Picture 1">
          <a:hlinkClick xmlns:r="http://schemas.openxmlformats.org/officeDocument/2006/relationships" r:id="rId1"/>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6970930" y="284110"/>
          <a:ext cx="596010" cy="644296"/>
        </a:xfrm>
        <a:prstGeom prst="rect">
          <a:avLst/>
        </a:prstGeom>
      </xdr:spPr>
    </xdr:pic>
    <xdr:clientData/>
  </xdr:twoCellAnchor>
  <xdr:twoCellAnchor>
    <xdr:from>
      <xdr:col>0</xdr:col>
      <xdr:colOff>95250</xdr:colOff>
      <xdr:row>0</xdr:row>
      <xdr:rowOff>130969</xdr:rowOff>
    </xdr:from>
    <xdr:to>
      <xdr:col>16</xdr:col>
      <xdr:colOff>480363</xdr:colOff>
      <xdr:row>5</xdr:row>
      <xdr:rowOff>352145</xdr:rowOff>
    </xdr:to>
    <xdr:grpSp>
      <xdr:nvGrpSpPr>
        <xdr:cNvPr id="3" name="Group 2"/>
        <xdr:cNvGrpSpPr/>
      </xdr:nvGrpSpPr>
      <xdr:grpSpPr>
        <a:xfrm>
          <a:off x="95250" y="130969"/>
          <a:ext cx="16339488" cy="1387989"/>
          <a:chOff x="104775" y="771525"/>
          <a:chExt cx="16101363" cy="1387989"/>
        </a:xfrm>
      </xdr:grpSpPr>
      <xdr:grpSp>
        <xdr:nvGrpSpPr>
          <xdr:cNvPr id="4" name="Group 3"/>
          <xdr:cNvGrpSpPr/>
        </xdr:nvGrpSpPr>
        <xdr:grpSpPr>
          <a:xfrm>
            <a:off x="104775" y="771525"/>
            <a:ext cx="16101363" cy="1387989"/>
            <a:chOff x="104775" y="123825"/>
            <a:chExt cx="16101363" cy="1387989"/>
          </a:xfrm>
        </xdr:grpSpPr>
        <xdr:sp macro="" textlink="">
          <xdr:nvSpPr>
            <xdr:cNvPr id="6" name="Rounded Rectangle 5">
              <a:hlinkClick xmlns:r="http://schemas.openxmlformats.org/officeDocument/2006/relationships" r:id="rId3"/>
            </xdr:cNvPr>
            <xdr:cNvSpPr/>
          </xdr:nvSpPr>
          <xdr:spPr>
            <a:xfrm>
              <a:off x="14731737" y="187384"/>
              <a:ext cx="1474401" cy="621600"/>
            </a:xfrm>
            <a:prstGeom prst="roundRect">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r>
                <a:rPr lang="fr-FR" sz="1400"/>
                <a:t>Resources</a:t>
              </a:r>
            </a:p>
          </xdr:txBody>
        </xdr:sp>
        <xdr:pic>
          <xdr:nvPicPr>
            <xdr:cNvPr id="7" name="Picture 6">
              <a:hlinkClick xmlns:r="http://schemas.openxmlformats.org/officeDocument/2006/relationships" r:id="rId4"/>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04775" y="123825"/>
              <a:ext cx="675134" cy="1387989"/>
            </a:xfrm>
            <a:prstGeom prst="rect">
              <a:avLst/>
            </a:prstGeom>
          </xdr:spPr>
        </xdr:pic>
        <xdr:sp macro="" textlink="">
          <xdr:nvSpPr>
            <xdr:cNvPr id="8" name="Rounded Rectangle 7">
              <a:hlinkClick xmlns:r="http://schemas.openxmlformats.org/officeDocument/2006/relationships" r:id="rId6"/>
            </xdr:cNvPr>
            <xdr:cNvSpPr/>
          </xdr:nvSpPr>
          <xdr:spPr>
            <a:xfrm>
              <a:off x="2722660" y="186177"/>
              <a:ext cx="1474402" cy="621600"/>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fr-FR" sz="1400"/>
                <a:t>Signature Solutions</a:t>
              </a:r>
            </a:p>
          </xdr:txBody>
        </xdr:sp>
        <xdr:sp macro="" textlink="">
          <xdr:nvSpPr>
            <xdr:cNvPr id="9" name="Rounded Rectangle 8">
              <a:hlinkClick xmlns:r="http://schemas.openxmlformats.org/officeDocument/2006/relationships" r:id="rId7"/>
            </xdr:cNvPr>
            <xdr:cNvSpPr/>
          </xdr:nvSpPr>
          <xdr:spPr>
            <a:xfrm>
              <a:off x="7836732" y="205906"/>
              <a:ext cx="1474403" cy="621600"/>
            </a:xfrm>
            <a:prstGeom prst="roundRect">
              <a:avLst/>
            </a:prstGeom>
          </xdr:spPr>
          <xdr:style>
            <a:lnRef idx="0">
              <a:schemeClr val="accent2"/>
            </a:lnRef>
            <a:fillRef idx="1001">
              <a:schemeClr val="dk2"/>
            </a:fillRef>
            <a:effectRef idx="3">
              <a:schemeClr val="accent2"/>
            </a:effectRef>
            <a:fontRef idx="minor">
              <a:schemeClr val="lt1"/>
            </a:fontRef>
          </xdr:style>
          <xdr:txBody>
            <a:bodyPr vertOverflow="clip" horzOverflow="clip" rtlCol="0" anchor="ctr"/>
            <a:lstStyle/>
            <a:p>
              <a:pPr algn="ctr"/>
              <a:r>
                <a:rPr lang="fr-FR" sz="1400"/>
                <a:t>Monitoring Plan</a:t>
              </a:r>
            </a:p>
          </xdr:txBody>
        </xdr:sp>
        <xdr:sp macro="" textlink="">
          <xdr:nvSpPr>
            <xdr:cNvPr id="10" name="Rounded Rectangle 9">
              <a:hlinkClick xmlns:r="http://schemas.openxmlformats.org/officeDocument/2006/relationships" r:id="rId8"/>
            </xdr:cNvPr>
            <xdr:cNvSpPr/>
          </xdr:nvSpPr>
          <xdr:spPr>
            <a:xfrm>
              <a:off x="886857" y="188368"/>
              <a:ext cx="1568184" cy="621526"/>
            </a:xfrm>
            <a:prstGeom prst="roundRect">
              <a:avLst/>
            </a:prstGeom>
            <a:solidFill>
              <a:srgbClr val="FFF8E5"/>
            </a:solidFill>
            <a:ln/>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r>
                <a:rPr lang="fr-FR" sz="1800" b="1">
                  <a:solidFill>
                    <a:schemeClr val="tx1"/>
                  </a:solidFill>
                </a:rPr>
                <a:t>          HOME</a:t>
              </a:r>
            </a:p>
          </xdr:txBody>
        </xdr:sp>
        <xdr:sp macro="" textlink="'CO CPD'!$K$9">
          <xdr:nvSpPr>
            <xdr:cNvPr id="11" name="Rounded Rectangle 10">
              <a:hlinkClick xmlns:r="http://schemas.openxmlformats.org/officeDocument/2006/relationships" r:id="rId9"/>
            </xdr:cNvPr>
            <xdr:cNvSpPr/>
          </xdr:nvSpPr>
          <xdr:spPr>
            <a:xfrm>
              <a:off x="6061363" y="192943"/>
              <a:ext cx="1608499" cy="621600"/>
            </a:xfrm>
            <a:prstGeom prst="roundRect">
              <a:avLst/>
            </a:prstGeom>
            <a:solidFill>
              <a:schemeClr val="accent1">
                <a:lumMod val="60000"/>
                <a:lumOff val="40000"/>
              </a:schemeClr>
            </a:solidFill>
          </xdr:spPr>
          <xdr:style>
            <a:lnRef idx="0">
              <a:schemeClr val="accent2"/>
            </a:lnRef>
            <a:fillRef idx="1001">
              <a:schemeClr val="dk2"/>
            </a:fillRef>
            <a:effectRef idx="3">
              <a:schemeClr val="accent2"/>
            </a:effectRef>
            <a:fontRef idx="minor">
              <a:schemeClr val="lt1"/>
            </a:fontRef>
          </xdr:style>
          <xdr:txBody>
            <a:bodyPr vertOverflow="clip" horzOverflow="clip" lIns="548640" rIns="91440" rtlCol="0" anchor="ctr"/>
            <a:lstStyle/>
            <a:p>
              <a:pPr algn="ctr"/>
              <a:fld id="{DD2FAAD4-D0B8-4A71-BBBA-E60F78A1D42F}" type="TxLink">
                <a:rPr lang="en-US" sz="1400" b="0" i="0" u="none" strike="noStrike">
                  <a:solidFill>
                    <a:srgbClr val="FFFFFF"/>
                  </a:solidFill>
                  <a:latin typeface="Calibri"/>
                </a:rPr>
                <a:pPr algn="ctr"/>
                <a:t>CPD Cape Verde</a:t>
              </a:fld>
              <a:endParaRPr lang="fr-FR" sz="1400"/>
            </a:p>
          </xdr:txBody>
        </xdr:sp>
        <xdr:pic>
          <xdr:nvPicPr>
            <xdr:cNvPr id="12" name="Picture 11">
              <a:hlinkClick xmlns:r="http://schemas.openxmlformats.org/officeDocument/2006/relationships" r:id="rId9"/>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6189910" y="279011"/>
              <a:ext cx="271232" cy="449825"/>
            </a:xfrm>
            <a:prstGeom prst="rect">
              <a:avLst/>
            </a:prstGeom>
            <a:ln>
              <a:noFill/>
            </a:ln>
          </xdr:spPr>
        </xdr:pic>
        <xdr:sp macro="" textlink="">
          <xdr:nvSpPr>
            <xdr:cNvPr id="13" name="Rounded Rectangle 12">
              <a:hlinkClick xmlns:r="http://schemas.openxmlformats.org/officeDocument/2006/relationships" r:id="rId11"/>
            </xdr:cNvPr>
            <xdr:cNvSpPr/>
          </xdr:nvSpPr>
          <xdr:spPr>
            <a:xfrm>
              <a:off x="9595607" y="191619"/>
              <a:ext cx="1469313" cy="621600"/>
            </a:xfrm>
            <a:prstGeom prst="roundRect">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r>
                <a:rPr lang="fr-FR" sz="1400"/>
                <a:t>Evaluation Plan</a:t>
              </a:r>
            </a:p>
          </xdr:txBody>
        </xdr:sp>
        <xdr:sp macro="" textlink="">
          <xdr:nvSpPr>
            <xdr:cNvPr id="14" name="Rounded Rectangle 13">
              <a:hlinkClick xmlns:r="http://schemas.openxmlformats.org/officeDocument/2006/relationships" r:id="rId12"/>
            </xdr:cNvPr>
            <xdr:cNvSpPr/>
          </xdr:nvSpPr>
          <xdr:spPr>
            <a:xfrm>
              <a:off x="11361649" y="199292"/>
              <a:ext cx="1469314" cy="621600"/>
            </a:xfrm>
            <a:prstGeom prst="roundRect">
              <a:avLst/>
            </a:prstGeom>
            <a:solidFill>
              <a:srgbClr val="C00000"/>
            </a:solidFill>
          </xdr:spPr>
          <xdr:style>
            <a:lnRef idx="0">
              <a:schemeClr val="accent4"/>
            </a:lnRef>
            <a:fillRef idx="3">
              <a:schemeClr val="accent4"/>
            </a:fillRef>
            <a:effectRef idx="3">
              <a:schemeClr val="accent4"/>
            </a:effectRef>
            <a:fontRef idx="minor">
              <a:schemeClr val="lt1"/>
            </a:fontRef>
          </xdr:style>
          <xdr:txBody>
            <a:bodyPr vertOverflow="clip" horzOverflow="clip" lIns="0" rIns="0" rtlCol="0" anchor="ctr"/>
            <a:lstStyle/>
            <a:p>
              <a:pPr marL="0" indent="0" algn="ctr"/>
              <a:r>
                <a:rPr lang="fr-FR" sz="1400">
                  <a:solidFill>
                    <a:schemeClr val="lt1"/>
                  </a:solidFill>
                  <a:latin typeface="+mn-lt"/>
                  <a:ea typeface="+mn-ea"/>
                  <a:cs typeface="+mn-cs"/>
                </a:rPr>
                <a:t>Management Calendar</a:t>
              </a:r>
            </a:p>
          </xdr:txBody>
        </xdr:sp>
        <xdr:sp macro="" textlink="">
          <xdr:nvSpPr>
            <xdr:cNvPr id="15" name="Rounded Rectangle 14">
              <a:hlinkClick xmlns:r="http://schemas.openxmlformats.org/officeDocument/2006/relationships" r:id="rId13"/>
            </xdr:cNvPr>
            <xdr:cNvSpPr/>
          </xdr:nvSpPr>
          <xdr:spPr>
            <a:xfrm>
              <a:off x="13055175" y="195323"/>
              <a:ext cx="1469314" cy="621600"/>
            </a:xfrm>
            <a:prstGeom prst="roundRect">
              <a:avLst/>
            </a:prstGeom>
            <a:solidFill>
              <a:srgbClr val="A886D6"/>
            </a:solidFill>
          </xdr:spPr>
          <xdr:style>
            <a:lnRef idx="0">
              <a:schemeClr val="accent4"/>
            </a:lnRef>
            <a:fillRef idx="3">
              <a:schemeClr val="accent4"/>
            </a:fillRef>
            <a:effectRef idx="3">
              <a:schemeClr val="accent4"/>
            </a:effectRef>
            <a:fontRef idx="minor">
              <a:schemeClr val="lt1"/>
            </a:fontRef>
          </xdr:style>
          <xdr:txBody>
            <a:bodyPr vertOverflow="clip" horzOverflow="clip" lIns="0" rIns="0" rtlCol="0" anchor="ctr"/>
            <a:lstStyle/>
            <a:p>
              <a:pPr marL="0" indent="0" algn="ctr"/>
              <a:r>
                <a:rPr lang="fr-FR" sz="1400">
                  <a:solidFill>
                    <a:schemeClr val="lt1"/>
                  </a:solidFill>
                  <a:latin typeface="+mn-lt"/>
                  <a:ea typeface="+mn-ea"/>
                  <a:cs typeface="+mn-cs"/>
                </a:rPr>
                <a:t>Statistics</a:t>
              </a:r>
            </a:p>
          </xdr:txBody>
        </xdr:sp>
        <xdr:sp macro="" textlink="">
          <xdr:nvSpPr>
            <xdr:cNvPr id="16" name="Rounded Rectangle 15">
              <a:hlinkClick xmlns:r="http://schemas.openxmlformats.org/officeDocument/2006/relationships" r:id="rId14"/>
            </xdr:cNvPr>
            <xdr:cNvSpPr/>
          </xdr:nvSpPr>
          <xdr:spPr>
            <a:xfrm>
              <a:off x="4398685" y="178314"/>
              <a:ext cx="1474403" cy="621600"/>
            </a:xfrm>
            <a:prstGeom prst="roundRect">
              <a:avLst/>
            </a:prstGeom>
            <a:solidFill>
              <a:schemeClr val="accent1">
                <a:lumMod val="75000"/>
              </a:schemeClr>
            </a:solidFill>
          </xdr:spPr>
          <xdr:style>
            <a:lnRef idx="0">
              <a:schemeClr val="accent2"/>
            </a:lnRef>
            <a:fillRef idx="1001">
              <a:schemeClr val="dk2"/>
            </a:fillRef>
            <a:effectRef idx="3">
              <a:schemeClr val="accent2"/>
            </a:effectRef>
            <a:fontRef idx="minor">
              <a:schemeClr val="lt1"/>
            </a:fontRef>
          </xdr:style>
          <xdr:txBody>
            <a:bodyPr vertOverflow="clip" horzOverflow="clip" rtlCol="0" anchor="ctr"/>
            <a:lstStyle/>
            <a:p>
              <a:pPr algn="ctr"/>
              <a:r>
                <a:rPr lang="fr-FR" sz="1400"/>
                <a:t>CO Programme Architecture</a:t>
              </a:r>
            </a:p>
          </xdr:txBody>
        </xdr:sp>
      </xdr:grpSp>
      <xdr:pic>
        <xdr:nvPicPr>
          <xdr:cNvPr id="5" name="Picture 4"/>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990110" y="816944"/>
            <a:ext cx="546283" cy="554592"/>
          </a:xfrm>
          <a:prstGeom prst="rect">
            <a:avLst/>
          </a:prstGeom>
        </xdr:spPr>
      </xdr:pic>
    </xdr:grpSp>
    <xdr:clientData/>
  </xdr:twoCellAnchor>
</xdr:wsDr>
</file>

<file path=xl/drawings/drawing37.xml><?xml version="1.0" encoding="utf-8"?>
<xdr:wsDr xmlns:xdr="http://schemas.openxmlformats.org/drawingml/2006/spreadsheetDrawing" xmlns:a="http://schemas.openxmlformats.org/drawingml/2006/main">
  <xdr:twoCellAnchor>
    <xdr:from>
      <xdr:col>30</xdr:col>
      <xdr:colOff>19075</xdr:colOff>
      <xdr:row>1</xdr:row>
      <xdr:rowOff>60954</xdr:rowOff>
    </xdr:from>
    <xdr:to>
      <xdr:col>31</xdr:col>
      <xdr:colOff>7000</xdr:colOff>
      <xdr:row>4</xdr:row>
      <xdr:rowOff>134431</xdr:rowOff>
    </xdr:to>
    <xdr:pic>
      <xdr:nvPicPr>
        <xdr:cNvPr id="52" name="Picture 51">
          <a:hlinkClick xmlns:r="http://schemas.openxmlformats.org/officeDocument/2006/relationships" r:id="rId1"/>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6361254" y="251454"/>
          <a:ext cx="600246" cy="644977"/>
        </a:xfrm>
        <a:prstGeom prst="rect">
          <a:avLst/>
        </a:prstGeom>
      </xdr:spPr>
    </xdr:pic>
    <xdr:clientData/>
  </xdr:twoCellAnchor>
  <xdr:twoCellAnchor>
    <xdr:from>
      <xdr:col>7</xdr:col>
      <xdr:colOff>425601</xdr:colOff>
      <xdr:row>9</xdr:row>
      <xdr:rowOff>32053</xdr:rowOff>
    </xdr:from>
    <xdr:to>
      <xdr:col>17</xdr:col>
      <xdr:colOff>425037</xdr:colOff>
      <xdr:row>11</xdr:row>
      <xdr:rowOff>155160</xdr:rowOff>
    </xdr:to>
    <xdr:sp macro="" textlink="">
      <xdr:nvSpPr>
        <xdr:cNvPr id="54" name="Rounded Rectangle 53">
          <a:hlinkClick xmlns:r="http://schemas.openxmlformats.org/officeDocument/2006/relationships" r:id="rId3"/>
        </xdr:cNvPr>
        <xdr:cNvSpPr/>
      </xdr:nvSpPr>
      <xdr:spPr>
        <a:xfrm>
          <a:off x="6315226" y="2508553"/>
          <a:ext cx="3872936" cy="631107"/>
        </a:xfrm>
        <a:prstGeom prst="roundRect">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ctr"/>
        <a:lstStyle/>
        <a:p>
          <a:pPr algn="ctr"/>
          <a:r>
            <a:rPr lang="fr-FR" sz="2800"/>
            <a:t>Go to ROAR Home Page</a:t>
          </a:r>
        </a:p>
      </xdr:txBody>
    </xdr:sp>
    <xdr:clientData/>
  </xdr:twoCellAnchor>
  <xdr:twoCellAnchor>
    <xdr:from>
      <xdr:col>2</xdr:col>
      <xdr:colOff>21548</xdr:colOff>
      <xdr:row>24</xdr:row>
      <xdr:rowOff>27971</xdr:rowOff>
    </xdr:from>
    <xdr:to>
      <xdr:col>6</xdr:col>
      <xdr:colOff>145899</xdr:colOff>
      <xdr:row>37</xdr:row>
      <xdr:rowOff>41206</xdr:rowOff>
    </xdr:to>
    <xdr:grpSp>
      <xdr:nvGrpSpPr>
        <xdr:cNvPr id="4" name="Group 3"/>
        <xdr:cNvGrpSpPr/>
      </xdr:nvGrpSpPr>
      <xdr:grpSpPr>
        <a:xfrm>
          <a:off x="1382262" y="6940400"/>
          <a:ext cx="4369780" cy="8272770"/>
          <a:chOff x="1393148" y="6562121"/>
          <a:chExt cx="4391551" cy="8395235"/>
        </a:xfrm>
      </xdr:grpSpPr>
      <xdr:sp macro="" textlink="">
        <xdr:nvSpPr>
          <xdr:cNvPr id="55" name="Rounded Rectangle 54"/>
          <xdr:cNvSpPr/>
        </xdr:nvSpPr>
        <xdr:spPr>
          <a:xfrm>
            <a:off x="1419298" y="6562121"/>
            <a:ext cx="4365401" cy="883729"/>
          </a:xfrm>
          <a:prstGeom prst="roundRect">
            <a:avLst/>
          </a:prstGeom>
          <a:noFill/>
          <a:ln w="28575"/>
          <a:effectLst>
            <a:outerShdw blurRad="50800" dist="38100" dir="18900000" algn="bl" rotWithShape="0">
              <a:prstClr val="black">
                <a:alpha val="40000"/>
              </a:prstClr>
            </a:outerShdw>
          </a:effectLst>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endParaRPr lang="fr-FR" sz="1100"/>
          </a:p>
        </xdr:txBody>
      </xdr:sp>
      <xdr:sp macro="" textlink="">
        <xdr:nvSpPr>
          <xdr:cNvPr id="56" name="Rounded Rectangle 55"/>
          <xdr:cNvSpPr/>
        </xdr:nvSpPr>
        <xdr:spPr>
          <a:xfrm>
            <a:off x="1403608" y="7821557"/>
            <a:ext cx="4368015" cy="870505"/>
          </a:xfrm>
          <a:prstGeom prst="roundRect">
            <a:avLst/>
          </a:prstGeom>
          <a:noFill/>
          <a:ln w="28575">
            <a:solidFill>
              <a:schemeClr val="accent6">
                <a:lumMod val="75000"/>
              </a:schemeClr>
            </a:solidFill>
          </a:ln>
          <a:effectLst>
            <a:outerShdw blurRad="50800" dist="38100" dir="18900000" algn="bl" rotWithShape="0">
              <a:prstClr val="black">
                <a:alpha val="40000"/>
              </a:prstClr>
            </a:outerShdw>
          </a:effectLst>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endParaRPr lang="fr-FR" sz="1100"/>
          </a:p>
        </xdr:txBody>
      </xdr:sp>
      <xdr:sp macro="" textlink="">
        <xdr:nvSpPr>
          <xdr:cNvPr id="57" name="Rounded Rectangle 56"/>
          <xdr:cNvSpPr/>
        </xdr:nvSpPr>
        <xdr:spPr>
          <a:xfrm>
            <a:off x="1403609" y="9078349"/>
            <a:ext cx="4368015" cy="870505"/>
          </a:xfrm>
          <a:prstGeom prst="roundRect">
            <a:avLst/>
          </a:prstGeom>
          <a:noFill/>
          <a:ln w="28575">
            <a:solidFill>
              <a:srgbClr val="00B0F0"/>
            </a:solidFill>
          </a:ln>
          <a:effectLst>
            <a:outerShdw blurRad="50800" dist="38100" dir="18900000" algn="bl" rotWithShape="0">
              <a:prstClr val="black">
                <a:alpha val="40000"/>
              </a:prstClr>
            </a:outerShdw>
          </a:effectLst>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endParaRPr lang="fr-FR" sz="1100"/>
          </a:p>
        </xdr:txBody>
      </xdr:sp>
      <xdr:sp macro="" textlink="">
        <xdr:nvSpPr>
          <xdr:cNvPr id="58" name="Rounded Rectangle 57"/>
          <xdr:cNvSpPr/>
        </xdr:nvSpPr>
        <xdr:spPr>
          <a:xfrm>
            <a:off x="1403609" y="10324562"/>
            <a:ext cx="4368015" cy="849348"/>
          </a:xfrm>
          <a:prstGeom prst="roundRect">
            <a:avLst/>
          </a:prstGeom>
          <a:noFill/>
          <a:ln w="28575">
            <a:solidFill>
              <a:srgbClr val="7030A0"/>
            </a:solidFill>
          </a:ln>
          <a:effectLst>
            <a:outerShdw blurRad="50800" dist="38100" dir="18900000" algn="bl" rotWithShape="0">
              <a:prstClr val="black">
                <a:alpha val="40000"/>
              </a:prstClr>
            </a:outerShdw>
          </a:effectLst>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endParaRPr lang="fr-FR" sz="1100"/>
          </a:p>
        </xdr:txBody>
      </xdr:sp>
      <xdr:sp macro="" textlink="">
        <xdr:nvSpPr>
          <xdr:cNvPr id="59" name="Rounded Rectangle 58"/>
          <xdr:cNvSpPr/>
        </xdr:nvSpPr>
        <xdr:spPr>
          <a:xfrm>
            <a:off x="1403608" y="11613090"/>
            <a:ext cx="4368015" cy="870505"/>
          </a:xfrm>
          <a:prstGeom prst="roundRect">
            <a:avLst/>
          </a:prstGeom>
          <a:noFill/>
          <a:ln w="28575">
            <a:solidFill>
              <a:schemeClr val="tx1">
                <a:lumMod val="95000"/>
                <a:lumOff val="5000"/>
              </a:schemeClr>
            </a:solidFill>
          </a:ln>
          <a:effectLst>
            <a:outerShdw blurRad="50800" dist="38100" dir="18900000" algn="bl" rotWithShape="0">
              <a:prstClr val="black">
                <a:alpha val="40000"/>
              </a:prstClr>
            </a:outerShdw>
          </a:effectLst>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endParaRPr lang="fr-FR" sz="1100"/>
          </a:p>
        </xdr:txBody>
      </xdr:sp>
      <xdr:sp macro="" textlink="">
        <xdr:nvSpPr>
          <xdr:cNvPr id="60" name="Rounded Rectangle 59"/>
          <xdr:cNvSpPr/>
        </xdr:nvSpPr>
        <xdr:spPr>
          <a:xfrm>
            <a:off x="1393148" y="12869883"/>
            <a:ext cx="4368015" cy="870505"/>
          </a:xfrm>
          <a:prstGeom prst="roundRect">
            <a:avLst/>
          </a:prstGeom>
          <a:noFill/>
          <a:ln w="28575">
            <a:solidFill>
              <a:srgbClr val="3526F8"/>
            </a:solidFill>
          </a:ln>
          <a:effectLst>
            <a:outerShdw blurRad="50800" dist="38100" dir="18900000" algn="bl" rotWithShape="0">
              <a:prstClr val="black">
                <a:alpha val="40000"/>
              </a:prstClr>
            </a:outerShdw>
          </a:effectLst>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endParaRPr lang="fr-FR" sz="1100"/>
          </a:p>
        </xdr:txBody>
      </xdr:sp>
      <xdr:sp macro="" textlink="">
        <xdr:nvSpPr>
          <xdr:cNvPr id="28" name="Rounded Rectangle 27"/>
          <xdr:cNvSpPr/>
        </xdr:nvSpPr>
        <xdr:spPr>
          <a:xfrm>
            <a:off x="1403608" y="14105517"/>
            <a:ext cx="4368015" cy="851839"/>
          </a:xfrm>
          <a:prstGeom prst="roundRect">
            <a:avLst/>
          </a:prstGeom>
          <a:noFill/>
          <a:ln w="28575">
            <a:solidFill>
              <a:srgbClr val="C00000"/>
            </a:solidFill>
          </a:ln>
          <a:effectLst>
            <a:outerShdw blurRad="50800" dist="38100" dir="18900000" algn="bl" rotWithShape="0">
              <a:prstClr val="black">
                <a:alpha val="40000"/>
              </a:prstClr>
            </a:outerShdw>
          </a:effectLst>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endParaRPr lang="fr-FR" sz="1100"/>
          </a:p>
        </xdr:txBody>
      </xdr:sp>
    </xdr:grpSp>
    <xdr:clientData/>
  </xdr:twoCellAnchor>
  <xdr:twoCellAnchor>
    <xdr:from>
      <xdr:col>20</xdr:col>
      <xdr:colOff>24662</xdr:colOff>
      <xdr:row>24</xdr:row>
      <xdr:rowOff>26912</xdr:rowOff>
    </xdr:from>
    <xdr:to>
      <xdr:col>28</xdr:col>
      <xdr:colOff>375636</xdr:colOff>
      <xdr:row>37</xdr:row>
      <xdr:rowOff>51784</xdr:rowOff>
    </xdr:to>
    <xdr:grpSp>
      <xdr:nvGrpSpPr>
        <xdr:cNvPr id="5" name="Group 4"/>
        <xdr:cNvGrpSpPr/>
      </xdr:nvGrpSpPr>
      <xdr:grpSpPr>
        <a:xfrm>
          <a:off x="11141698" y="6939341"/>
          <a:ext cx="4351474" cy="8284407"/>
          <a:chOff x="11245112" y="6561062"/>
          <a:chExt cx="4351474" cy="8406872"/>
        </a:xfrm>
      </xdr:grpSpPr>
      <xdr:sp macro="" textlink="">
        <xdr:nvSpPr>
          <xdr:cNvPr id="29" name="Rounded Rectangle 28">
            <a:hlinkClick xmlns:r="http://schemas.openxmlformats.org/officeDocument/2006/relationships" r:id="rId4"/>
          </xdr:cNvPr>
          <xdr:cNvSpPr/>
        </xdr:nvSpPr>
        <xdr:spPr>
          <a:xfrm>
            <a:off x="11245112" y="6561062"/>
            <a:ext cx="4351474" cy="863629"/>
          </a:xfrm>
          <a:prstGeom prst="roundRect">
            <a:avLst/>
          </a:prstGeom>
          <a:ln/>
          <a:effectLst>
            <a:outerShdw blurRad="50800" dist="38100" algn="l" rotWithShape="0">
              <a:prstClr val="black">
                <a:alpha val="40000"/>
              </a:prstClr>
            </a:outerShdw>
          </a:effectLst>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fr-FR" sz="1800"/>
              <a:t>2017 ROAR Home Page</a:t>
            </a:r>
          </a:p>
        </xdr:txBody>
      </xdr:sp>
      <xdr:sp macro="" textlink="">
        <xdr:nvSpPr>
          <xdr:cNvPr id="30" name="Rounded Rectangle 29">
            <a:hlinkClick xmlns:r="http://schemas.openxmlformats.org/officeDocument/2006/relationships" r:id="rId5"/>
          </xdr:cNvPr>
          <xdr:cNvSpPr/>
        </xdr:nvSpPr>
        <xdr:spPr>
          <a:xfrm>
            <a:off x="11245112" y="7821557"/>
            <a:ext cx="4351473" cy="870505"/>
          </a:xfrm>
          <a:prstGeom prst="roundRect">
            <a:avLst/>
          </a:prstGeom>
          <a:ln/>
          <a:effectLst>
            <a:outerShdw blurRad="50800" dist="38100" algn="l" rotWithShape="0">
              <a:prstClr val="black">
                <a:alpha val="40000"/>
              </a:prstClr>
            </a:outerShdw>
          </a:effectLst>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fr-FR" sz="1800"/>
              <a:t>2016 ROAR Home Page</a:t>
            </a:r>
          </a:p>
        </xdr:txBody>
      </xdr:sp>
      <xdr:sp macro="" textlink="">
        <xdr:nvSpPr>
          <xdr:cNvPr id="33" name="Rounded Rectangle 32">
            <a:hlinkClick xmlns:r="http://schemas.openxmlformats.org/officeDocument/2006/relationships" r:id="rId6"/>
          </xdr:cNvPr>
          <xdr:cNvSpPr/>
        </xdr:nvSpPr>
        <xdr:spPr>
          <a:xfrm>
            <a:off x="11245112" y="9078349"/>
            <a:ext cx="4351473" cy="870505"/>
          </a:xfrm>
          <a:prstGeom prst="roundRect">
            <a:avLst/>
          </a:prstGeom>
          <a:ln/>
          <a:effectLst>
            <a:outerShdw blurRad="50800" dist="38100" algn="l" rotWithShape="0">
              <a:prstClr val="black">
                <a:alpha val="40000"/>
              </a:prstClr>
            </a:outerShdw>
          </a:effectLst>
        </xdr:spPr>
        <xdr:style>
          <a:lnRef idx="1">
            <a:schemeClr val="accent1"/>
          </a:lnRef>
          <a:fillRef idx="2">
            <a:schemeClr val="accent1"/>
          </a:fillRef>
          <a:effectRef idx="1">
            <a:schemeClr val="accent1"/>
          </a:effectRef>
          <a:fontRef idx="minor">
            <a:schemeClr val="dk1"/>
          </a:fontRef>
        </xdr:style>
        <xdr:txBody>
          <a:bodyPr vertOverflow="clip" horzOverflow="clip" rtlCol="0" anchor="ctr"/>
          <a:lstStyle/>
          <a:p>
            <a:pPr algn="ctr"/>
            <a:r>
              <a:rPr lang="fr-FR" sz="1800"/>
              <a:t>2015 ROAR Home Page</a:t>
            </a:r>
          </a:p>
        </xdr:txBody>
      </xdr:sp>
      <xdr:sp macro="" textlink="">
        <xdr:nvSpPr>
          <xdr:cNvPr id="34" name="Rounded Rectangle 33">
            <a:hlinkClick xmlns:r="http://schemas.openxmlformats.org/officeDocument/2006/relationships" r:id="rId7"/>
          </xdr:cNvPr>
          <xdr:cNvSpPr/>
        </xdr:nvSpPr>
        <xdr:spPr>
          <a:xfrm>
            <a:off x="11245112" y="10335141"/>
            <a:ext cx="4351473" cy="870505"/>
          </a:xfrm>
          <a:prstGeom prst="roundRect">
            <a:avLst/>
          </a:prstGeom>
          <a:solidFill>
            <a:srgbClr val="C198E0"/>
          </a:solidFill>
          <a:ln w="28575">
            <a:solidFill>
              <a:srgbClr val="C198E0"/>
            </a:solidFill>
          </a:ln>
          <a:effectLst>
            <a:outerShdw blurRad="50800" dist="38100" dir="18900000" algn="bl" rotWithShape="0">
              <a:prstClr val="black">
                <a:alpha val="40000"/>
              </a:prstClr>
            </a:outerShdw>
          </a:effectLst>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ctr"/>
            <a:r>
              <a:rPr lang="fr-FR" sz="1800"/>
              <a:t>2014 ROAR Home</a:t>
            </a:r>
            <a:r>
              <a:rPr lang="fr-FR" sz="1800" baseline="0"/>
              <a:t> Page</a:t>
            </a:r>
            <a:endParaRPr lang="fr-FR" sz="1800"/>
          </a:p>
        </xdr:txBody>
      </xdr:sp>
      <xdr:sp macro="" textlink="">
        <xdr:nvSpPr>
          <xdr:cNvPr id="35" name="Rounded Rectangle 34">
            <a:hlinkClick xmlns:r="http://schemas.openxmlformats.org/officeDocument/2006/relationships" r:id="rId8"/>
          </xdr:cNvPr>
          <xdr:cNvSpPr/>
        </xdr:nvSpPr>
        <xdr:spPr>
          <a:xfrm>
            <a:off x="11245112" y="11591933"/>
            <a:ext cx="4351473" cy="870505"/>
          </a:xfrm>
          <a:prstGeom prst="roundRect">
            <a:avLst/>
          </a:prstGeom>
          <a:ln/>
          <a:effectLst>
            <a:outerShdw blurRad="50800" dist="38100" algn="l" rotWithShape="0">
              <a:prstClr val="black">
                <a:alpha val="40000"/>
              </a:prstClr>
            </a:outerShdw>
          </a:effectLst>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lang="fr-FR" sz="1800"/>
              <a:t>2013 ROAR Home</a:t>
            </a:r>
            <a:r>
              <a:rPr lang="fr-FR" sz="1800" baseline="0"/>
              <a:t> Page</a:t>
            </a:r>
            <a:endParaRPr lang="fr-FR" sz="1800"/>
          </a:p>
        </xdr:txBody>
      </xdr:sp>
      <xdr:sp macro="" textlink="">
        <xdr:nvSpPr>
          <xdr:cNvPr id="53" name="Rounded Rectangle 52">
            <a:hlinkClick xmlns:r="http://schemas.openxmlformats.org/officeDocument/2006/relationships" r:id="rId9"/>
          </xdr:cNvPr>
          <xdr:cNvSpPr/>
        </xdr:nvSpPr>
        <xdr:spPr>
          <a:xfrm>
            <a:off x="11245112" y="12848725"/>
            <a:ext cx="4351473" cy="870505"/>
          </a:xfrm>
          <a:prstGeom prst="roundRect">
            <a:avLst/>
          </a:prstGeom>
          <a:solidFill>
            <a:srgbClr val="9189FB"/>
          </a:solidFill>
          <a:ln w="28575">
            <a:solidFill>
              <a:srgbClr val="9189FB"/>
            </a:solidFill>
          </a:ln>
          <a:effectLst>
            <a:outerShdw blurRad="50800" dist="38100" dir="18900000" algn="bl" rotWithShape="0">
              <a:prstClr val="black">
                <a:alpha val="40000"/>
              </a:prstClr>
            </a:outerShdw>
          </a:effectLst>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ctr"/>
            <a:r>
              <a:rPr lang="fr-FR" sz="1800"/>
              <a:t>2012</a:t>
            </a:r>
            <a:r>
              <a:rPr lang="fr-FR" sz="1800" baseline="0"/>
              <a:t> ROAR Home Page</a:t>
            </a:r>
            <a:endParaRPr lang="fr-FR" sz="1800"/>
          </a:p>
        </xdr:txBody>
      </xdr:sp>
      <xdr:sp macro="" textlink="">
        <xdr:nvSpPr>
          <xdr:cNvPr id="61" name="Rounded Rectangle 60">
            <a:hlinkClick xmlns:r="http://schemas.openxmlformats.org/officeDocument/2006/relationships" r:id="rId10"/>
          </xdr:cNvPr>
          <xdr:cNvSpPr/>
        </xdr:nvSpPr>
        <xdr:spPr>
          <a:xfrm>
            <a:off x="11245112" y="14105517"/>
            <a:ext cx="4351473" cy="862417"/>
          </a:xfrm>
          <a:prstGeom prst="roundRect">
            <a:avLst/>
          </a:prstGeom>
          <a:solidFill>
            <a:srgbClr val="FF8585"/>
          </a:solidFill>
          <a:ln w="28575">
            <a:noFill/>
          </a:ln>
          <a:effectLst>
            <a:outerShdw blurRad="50800" dist="38100" dir="18900000" algn="bl" rotWithShape="0">
              <a:prstClr val="black">
                <a:alpha val="40000"/>
              </a:prstClr>
            </a:outerShdw>
          </a:effectLst>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ctr"/>
            <a:r>
              <a:rPr lang="fr-FR" sz="1800"/>
              <a:t>2011 ROAR</a:t>
            </a:r>
            <a:r>
              <a:rPr lang="fr-FR" sz="1800" baseline="0"/>
              <a:t> Home Page</a:t>
            </a:r>
            <a:endParaRPr lang="fr-FR" sz="1800"/>
          </a:p>
        </xdr:txBody>
      </xdr:sp>
    </xdr:grpSp>
    <xdr:clientData/>
  </xdr:twoCellAnchor>
  <xdr:twoCellAnchor>
    <xdr:from>
      <xdr:col>0</xdr:col>
      <xdr:colOff>68036</xdr:colOff>
      <xdr:row>0</xdr:row>
      <xdr:rowOff>149678</xdr:rowOff>
    </xdr:from>
    <xdr:to>
      <xdr:col>29</xdr:col>
      <xdr:colOff>439542</xdr:colOff>
      <xdr:row>7</xdr:row>
      <xdr:rowOff>204167</xdr:rowOff>
    </xdr:to>
    <xdr:grpSp>
      <xdr:nvGrpSpPr>
        <xdr:cNvPr id="36" name="Group 35"/>
        <xdr:cNvGrpSpPr/>
      </xdr:nvGrpSpPr>
      <xdr:grpSpPr>
        <a:xfrm>
          <a:off x="68036" y="149678"/>
          <a:ext cx="16101363" cy="1387989"/>
          <a:chOff x="104775" y="771525"/>
          <a:chExt cx="16101363" cy="1387989"/>
        </a:xfrm>
      </xdr:grpSpPr>
      <xdr:grpSp>
        <xdr:nvGrpSpPr>
          <xdr:cNvPr id="37" name="Group 36"/>
          <xdr:cNvGrpSpPr/>
        </xdr:nvGrpSpPr>
        <xdr:grpSpPr>
          <a:xfrm>
            <a:off x="104775" y="771525"/>
            <a:ext cx="16101363" cy="1387989"/>
            <a:chOff x="104775" y="123825"/>
            <a:chExt cx="16101363" cy="1387989"/>
          </a:xfrm>
        </xdr:grpSpPr>
        <xdr:sp macro="" textlink="">
          <xdr:nvSpPr>
            <xdr:cNvPr id="39" name="Rounded Rectangle 38">
              <a:hlinkClick xmlns:r="http://schemas.openxmlformats.org/officeDocument/2006/relationships" r:id="rId11"/>
            </xdr:cNvPr>
            <xdr:cNvSpPr/>
          </xdr:nvSpPr>
          <xdr:spPr>
            <a:xfrm>
              <a:off x="14731737" y="187384"/>
              <a:ext cx="1474401" cy="621600"/>
            </a:xfrm>
            <a:prstGeom prst="roundRect">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r>
                <a:rPr lang="fr-FR" sz="1400"/>
                <a:t>Resources</a:t>
              </a:r>
            </a:p>
          </xdr:txBody>
        </xdr:sp>
        <xdr:pic>
          <xdr:nvPicPr>
            <xdr:cNvPr id="40" name="Picture 39">
              <a:hlinkClick xmlns:r="http://schemas.openxmlformats.org/officeDocument/2006/relationships" r:id="rId12"/>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104775" y="123825"/>
              <a:ext cx="675134" cy="1387989"/>
            </a:xfrm>
            <a:prstGeom prst="rect">
              <a:avLst/>
            </a:prstGeom>
          </xdr:spPr>
        </xdr:pic>
        <xdr:sp macro="" textlink="">
          <xdr:nvSpPr>
            <xdr:cNvPr id="41" name="Rounded Rectangle 40">
              <a:hlinkClick xmlns:r="http://schemas.openxmlformats.org/officeDocument/2006/relationships" r:id="rId14"/>
            </xdr:cNvPr>
            <xdr:cNvSpPr/>
          </xdr:nvSpPr>
          <xdr:spPr>
            <a:xfrm>
              <a:off x="2722660" y="186177"/>
              <a:ext cx="1474402" cy="621600"/>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fr-FR" sz="1400"/>
                <a:t>Signature Solutions</a:t>
              </a:r>
            </a:p>
          </xdr:txBody>
        </xdr:sp>
        <xdr:sp macro="" textlink="">
          <xdr:nvSpPr>
            <xdr:cNvPr id="42" name="Rounded Rectangle 41">
              <a:hlinkClick xmlns:r="http://schemas.openxmlformats.org/officeDocument/2006/relationships" r:id="rId15"/>
            </xdr:cNvPr>
            <xdr:cNvSpPr/>
          </xdr:nvSpPr>
          <xdr:spPr>
            <a:xfrm>
              <a:off x="7836732" y="205906"/>
              <a:ext cx="1474403" cy="621600"/>
            </a:xfrm>
            <a:prstGeom prst="roundRect">
              <a:avLst/>
            </a:prstGeom>
          </xdr:spPr>
          <xdr:style>
            <a:lnRef idx="0">
              <a:schemeClr val="accent2"/>
            </a:lnRef>
            <a:fillRef idx="1001">
              <a:schemeClr val="dk2"/>
            </a:fillRef>
            <a:effectRef idx="3">
              <a:schemeClr val="accent2"/>
            </a:effectRef>
            <a:fontRef idx="minor">
              <a:schemeClr val="lt1"/>
            </a:fontRef>
          </xdr:style>
          <xdr:txBody>
            <a:bodyPr vertOverflow="clip" horzOverflow="clip" rtlCol="0" anchor="ctr"/>
            <a:lstStyle/>
            <a:p>
              <a:pPr algn="ctr"/>
              <a:r>
                <a:rPr lang="fr-FR" sz="1400"/>
                <a:t>Monitoring Plan</a:t>
              </a:r>
            </a:p>
          </xdr:txBody>
        </xdr:sp>
        <xdr:sp macro="" textlink="">
          <xdr:nvSpPr>
            <xdr:cNvPr id="43" name="Rounded Rectangle 42">
              <a:hlinkClick xmlns:r="http://schemas.openxmlformats.org/officeDocument/2006/relationships" r:id="rId16"/>
            </xdr:cNvPr>
            <xdr:cNvSpPr/>
          </xdr:nvSpPr>
          <xdr:spPr>
            <a:xfrm>
              <a:off x="886857" y="188368"/>
              <a:ext cx="1568184" cy="621526"/>
            </a:xfrm>
            <a:prstGeom prst="roundRect">
              <a:avLst/>
            </a:prstGeom>
            <a:solidFill>
              <a:srgbClr val="FFF8E5"/>
            </a:solidFill>
            <a:ln/>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r>
                <a:rPr lang="fr-FR" sz="1800" b="1">
                  <a:solidFill>
                    <a:schemeClr val="tx1"/>
                  </a:solidFill>
                </a:rPr>
                <a:t>          HOME</a:t>
              </a:r>
            </a:p>
          </xdr:txBody>
        </xdr:sp>
        <xdr:sp macro="" textlink="'CO CPD'!$K$9">
          <xdr:nvSpPr>
            <xdr:cNvPr id="44" name="Rounded Rectangle 43">
              <a:hlinkClick xmlns:r="http://schemas.openxmlformats.org/officeDocument/2006/relationships" r:id="rId17"/>
            </xdr:cNvPr>
            <xdr:cNvSpPr/>
          </xdr:nvSpPr>
          <xdr:spPr>
            <a:xfrm>
              <a:off x="6061363" y="192943"/>
              <a:ext cx="1608499" cy="621600"/>
            </a:xfrm>
            <a:prstGeom prst="roundRect">
              <a:avLst/>
            </a:prstGeom>
            <a:solidFill>
              <a:schemeClr val="accent1">
                <a:lumMod val="60000"/>
                <a:lumOff val="40000"/>
              </a:schemeClr>
            </a:solidFill>
          </xdr:spPr>
          <xdr:style>
            <a:lnRef idx="0">
              <a:schemeClr val="accent2"/>
            </a:lnRef>
            <a:fillRef idx="1001">
              <a:schemeClr val="dk2"/>
            </a:fillRef>
            <a:effectRef idx="3">
              <a:schemeClr val="accent2"/>
            </a:effectRef>
            <a:fontRef idx="minor">
              <a:schemeClr val="lt1"/>
            </a:fontRef>
          </xdr:style>
          <xdr:txBody>
            <a:bodyPr vertOverflow="clip" horzOverflow="clip" lIns="548640" rIns="91440" rtlCol="0" anchor="ctr"/>
            <a:lstStyle/>
            <a:p>
              <a:pPr algn="ctr"/>
              <a:fld id="{DD2FAAD4-D0B8-4A71-BBBA-E60F78A1D42F}" type="TxLink">
                <a:rPr lang="en-US" sz="1400" b="0" i="0" u="none" strike="noStrike">
                  <a:solidFill>
                    <a:srgbClr val="FFFFFF"/>
                  </a:solidFill>
                  <a:latin typeface="Calibri"/>
                </a:rPr>
                <a:pPr algn="ctr"/>
                <a:t>CPD Cape Verde</a:t>
              </a:fld>
              <a:endParaRPr lang="fr-FR" sz="1400"/>
            </a:p>
          </xdr:txBody>
        </xdr:sp>
        <xdr:pic>
          <xdr:nvPicPr>
            <xdr:cNvPr id="45" name="Picture 44">
              <a:hlinkClick xmlns:r="http://schemas.openxmlformats.org/officeDocument/2006/relationships" r:id="rId17"/>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6189910" y="279011"/>
              <a:ext cx="271232" cy="449825"/>
            </a:xfrm>
            <a:prstGeom prst="rect">
              <a:avLst/>
            </a:prstGeom>
            <a:ln>
              <a:noFill/>
            </a:ln>
          </xdr:spPr>
        </xdr:pic>
        <xdr:sp macro="" textlink="">
          <xdr:nvSpPr>
            <xdr:cNvPr id="46" name="Rounded Rectangle 45">
              <a:hlinkClick xmlns:r="http://schemas.openxmlformats.org/officeDocument/2006/relationships" r:id="rId19"/>
            </xdr:cNvPr>
            <xdr:cNvSpPr/>
          </xdr:nvSpPr>
          <xdr:spPr>
            <a:xfrm>
              <a:off x="9595607" y="191619"/>
              <a:ext cx="1469313" cy="621600"/>
            </a:xfrm>
            <a:prstGeom prst="roundRect">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r>
                <a:rPr lang="fr-FR" sz="1400"/>
                <a:t>Evaluation Plan</a:t>
              </a:r>
            </a:p>
          </xdr:txBody>
        </xdr:sp>
        <xdr:sp macro="" textlink="">
          <xdr:nvSpPr>
            <xdr:cNvPr id="47" name="Rounded Rectangle 46">
              <a:hlinkClick xmlns:r="http://schemas.openxmlformats.org/officeDocument/2006/relationships" r:id="rId20"/>
            </xdr:cNvPr>
            <xdr:cNvSpPr/>
          </xdr:nvSpPr>
          <xdr:spPr>
            <a:xfrm>
              <a:off x="11361649" y="199292"/>
              <a:ext cx="1469314" cy="621600"/>
            </a:xfrm>
            <a:prstGeom prst="roundRect">
              <a:avLst/>
            </a:prstGeom>
            <a:solidFill>
              <a:srgbClr val="C00000"/>
            </a:solidFill>
          </xdr:spPr>
          <xdr:style>
            <a:lnRef idx="0">
              <a:schemeClr val="accent4"/>
            </a:lnRef>
            <a:fillRef idx="3">
              <a:schemeClr val="accent4"/>
            </a:fillRef>
            <a:effectRef idx="3">
              <a:schemeClr val="accent4"/>
            </a:effectRef>
            <a:fontRef idx="minor">
              <a:schemeClr val="lt1"/>
            </a:fontRef>
          </xdr:style>
          <xdr:txBody>
            <a:bodyPr vertOverflow="clip" horzOverflow="clip" lIns="0" rIns="0" rtlCol="0" anchor="ctr"/>
            <a:lstStyle/>
            <a:p>
              <a:pPr marL="0" indent="0" algn="ctr"/>
              <a:r>
                <a:rPr lang="fr-FR" sz="1400">
                  <a:solidFill>
                    <a:schemeClr val="lt1"/>
                  </a:solidFill>
                  <a:latin typeface="+mn-lt"/>
                  <a:ea typeface="+mn-ea"/>
                  <a:cs typeface="+mn-cs"/>
                </a:rPr>
                <a:t>Management Calendar</a:t>
              </a:r>
            </a:p>
          </xdr:txBody>
        </xdr:sp>
        <xdr:sp macro="" textlink="">
          <xdr:nvSpPr>
            <xdr:cNvPr id="48" name="Rounded Rectangle 47">
              <a:hlinkClick xmlns:r="http://schemas.openxmlformats.org/officeDocument/2006/relationships" r:id="rId21"/>
            </xdr:cNvPr>
            <xdr:cNvSpPr/>
          </xdr:nvSpPr>
          <xdr:spPr>
            <a:xfrm>
              <a:off x="13055175" y="195323"/>
              <a:ext cx="1469314" cy="621600"/>
            </a:xfrm>
            <a:prstGeom prst="roundRect">
              <a:avLst/>
            </a:prstGeom>
            <a:solidFill>
              <a:srgbClr val="A886D6"/>
            </a:solidFill>
          </xdr:spPr>
          <xdr:style>
            <a:lnRef idx="0">
              <a:schemeClr val="accent4"/>
            </a:lnRef>
            <a:fillRef idx="3">
              <a:schemeClr val="accent4"/>
            </a:fillRef>
            <a:effectRef idx="3">
              <a:schemeClr val="accent4"/>
            </a:effectRef>
            <a:fontRef idx="minor">
              <a:schemeClr val="lt1"/>
            </a:fontRef>
          </xdr:style>
          <xdr:txBody>
            <a:bodyPr vertOverflow="clip" horzOverflow="clip" lIns="0" rIns="0" rtlCol="0" anchor="ctr"/>
            <a:lstStyle/>
            <a:p>
              <a:pPr marL="0" indent="0" algn="ctr"/>
              <a:r>
                <a:rPr lang="fr-FR" sz="1400">
                  <a:solidFill>
                    <a:schemeClr val="lt1"/>
                  </a:solidFill>
                  <a:latin typeface="+mn-lt"/>
                  <a:ea typeface="+mn-ea"/>
                  <a:cs typeface="+mn-cs"/>
                </a:rPr>
                <a:t>Statistics</a:t>
              </a:r>
            </a:p>
          </xdr:txBody>
        </xdr:sp>
        <xdr:sp macro="" textlink="">
          <xdr:nvSpPr>
            <xdr:cNvPr id="49" name="Rounded Rectangle 48">
              <a:hlinkClick xmlns:r="http://schemas.openxmlformats.org/officeDocument/2006/relationships" r:id="rId22"/>
            </xdr:cNvPr>
            <xdr:cNvSpPr/>
          </xdr:nvSpPr>
          <xdr:spPr>
            <a:xfrm>
              <a:off x="4398685" y="178314"/>
              <a:ext cx="1474403" cy="621600"/>
            </a:xfrm>
            <a:prstGeom prst="roundRect">
              <a:avLst/>
            </a:prstGeom>
            <a:solidFill>
              <a:schemeClr val="accent1">
                <a:lumMod val="75000"/>
              </a:schemeClr>
            </a:solidFill>
          </xdr:spPr>
          <xdr:style>
            <a:lnRef idx="0">
              <a:schemeClr val="accent2"/>
            </a:lnRef>
            <a:fillRef idx="1001">
              <a:schemeClr val="dk2"/>
            </a:fillRef>
            <a:effectRef idx="3">
              <a:schemeClr val="accent2"/>
            </a:effectRef>
            <a:fontRef idx="minor">
              <a:schemeClr val="lt1"/>
            </a:fontRef>
          </xdr:style>
          <xdr:txBody>
            <a:bodyPr vertOverflow="clip" horzOverflow="clip" rtlCol="0" anchor="ctr"/>
            <a:lstStyle/>
            <a:p>
              <a:pPr algn="ctr"/>
              <a:r>
                <a:rPr lang="fr-FR" sz="1400"/>
                <a:t>CO Programme Architecture</a:t>
              </a:r>
            </a:p>
          </xdr:txBody>
        </xdr:sp>
      </xdr:grpSp>
      <xdr:pic>
        <xdr:nvPicPr>
          <xdr:cNvPr id="38" name="Picture 37"/>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990110" y="816944"/>
            <a:ext cx="546283" cy="554592"/>
          </a:xfrm>
          <a:prstGeom prst="rect">
            <a:avLst/>
          </a:prstGeom>
        </xdr:spPr>
      </xdr:pic>
    </xdr:grpSp>
    <xdr:clientData/>
  </xdr:twoCellAnchor>
  <xdr:twoCellAnchor>
    <xdr:from>
      <xdr:col>2</xdr:col>
      <xdr:colOff>355149</xdr:colOff>
      <xdr:row>7</xdr:row>
      <xdr:rowOff>257175</xdr:rowOff>
    </xdr:from>
    <xdr:to>
      <xdr:col>3</xdr:col>
      <xdr:colOff>2152651</xdr:colOff>
      <xdr:row>12</xdr:row>
      <xdr:rowOff>87087</xdr:rowOff>
    </xdr:to>
    <xdr:graphicFrame macro="">
      <xdr:nvGraphicFramePr>
        <xdr:cNvPr id="50" name="Chart 4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23</xdr:col>
      <xdr:colOff>153081</xdr:colOff>
      <xdr:row>7</xdr:row>
      <xdr:rowOff>225878</xdr:rowOff>
    </xdr:from>
    <xdr:to>
      <xdr:col>29</xdr:col>
      <xdr:colOff>417740</xdr:colOff>
      <xdr:row>12</xdr:row>
      <xdr:rowOff>35378</xdr:rowOff>
    </xdr:to>
    <xdr:graphicFrame macro="">
      <xdr:nvGraphicFramePr>
        <xdr:cNvPr id="51" name="Chart 5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wsDr>
</file>

<file path=xl/drawings/drawing38.xml><?xml version="1.0" encoding="utf-8"?>
<xdr:wsDr xmlns:xdr="http://schemas.openxmlformats.org/drawingml/2006/spreadsheetDrawing" xmlns:a="http://schemas.openxmlformats.org/drawingml/2006/main">
  <xdr:twoCellAnchor>
    <xdr:from>
      <xdr:col>22</xdr:col>
      <xdr:colOff>105455</xdr:colOff>
      <xdr:row>16</xdr:row>
      <xdr:rowOff>59532</xdr:rowOff>
    </xdr:from>
    <xdr:to>
      <xdr:col>30</xdr:col>
      <xdr:colOff>188798</xdr:colOff>
      <xdr:row>16</xdr:row>
      <xdr:rowOff>714376</xdr:rowOff>
    </xdr:to>
    <xdr:grpSp>
      <xdr:nvGrpSpPr>
        <xdr:cNvPr id="17" name="Group 16">
          <a:hlinkClick xmlns:r="http://schemas.openxmlformats.org/officeDocument/2006/relationships" r:id="rId1"/>
        </xdr:cNvPr>
        <xdr:cNvGrpSpPr/>
      </xdr:nvGrpSpPr>
      <xdr:grpSpPr>
        <a:xfrm>
          <a:off x="13576526" y="4304961"/>
          <a:ext cx="4981915" cy="654844"/>
          <a:chOff x="428625" y="8322469"/>
          <a:chExt cx="5548313" cy="654844"/>
        </a:xfrm>
      </xdr:grpSpPr>
      <xdr:pic>
        <xdr:nvPicPr>
          <xdr:cNvPr id="16" name="Picture 15"/>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t="-2222" r="7385"/>
          <a:stretch/>
        </xdr:blipFill>
        <xdr:spPr>
          <a:xfrm>
            <a:off x="428625" y="8358189"/>
            <a:ext cx="1381125" cy="547686"/>
          </a:xfrm>
          <a:prstGeom prst="rect">
            <a:avLst/>
          </a:prstGeom>
        </xdr:spPr>
      </xdr:pic>
      <xdr:sp macro="" textlink="">
        <xdr:nvSpPr>
          <xdr:cNvPr id="50" name="TextBox 49"/>
          <xdr:cNvSpPr txBox="1"/>
        </xdr:nvSpPr>
        <xdr:spPr>
          <a:xfrm>
            <a:off x="1869282" y="8322469"/>
            <a:ext cx="4107656" cy="654844"/>
          </a:xfrm>
          <a:prstGeom prst="rect">
            <a:avLst/>
          </a:prstGeom>
          <a:solidFill>
            <a:srgbClr val="FEFAF8"/>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600" b="1"/>
              <a:t>Guidance on SMART Indicators for Relief and Development Projects</a:t>
            </a:r>
          </a:p>
        </xdr:txBody>
      </xdr:sp>
    </xdr:grpSp>
    <xdr:clientData/>
  </xdr:twoCellAnchor>
  <xdr:twoCellAnchor>
    <xdr:from>
      <xdr:col>15</xdr:col>
      <xdr:colOff>32317</xdr:colOff>
      <xdr:row>15</xdr:row>
      <xdr:rowOff>13608</xdr:rowOff>
    </xdr:from>
    <xdr:to>
      <xdr:col>20</xdr:col>
      <xdr:colOff>489857</xdr:colOff>
      <xdr:row>15</xdr:row>
      <xdr:rowOff>789214</xdr:rowOff>
    </xdr:to>
    <xdr:grpSp>
      <xdr:nvGrpSpPr>
        <xdr:cNvPr id="13" name="Group 12">
          <a:hlinkClick xmlns:r="http://schemas.openxmlformats.org/officeDocument/2006/relationships" r:id="rId3"/>
        </xdr:cNvPr>
        <xdr:cNvGrpSpPr/>
      </xdr:nvGrpSpPr>
      <xdr:grpSpPr>
        <a:xfrm>
          <a:off x="9217138" y="3456215"/>
          <a:ext cx="3519148" cy="775606"/>
          <a:chOff x="8155781" y="8455139"/>
          <a:chExt cx="5322093" cy="775606"/>
        </a:xfrm>
      </xdr:grpSpPr>
      <xdr:pic>
        <xdr:nvPicPr>
          <xdr:cNvPr id="10" name="Picture 9"/>
          <xdr:cNvPicPr>
            <a:picLocks noChangeAspect="1"/>
          </xdr:cNvPicPr>
        </xdr:nvPicPr>
        <xdr:blipFill>
          <a:blip xmlns:r="http://schemas.openxmlformats.org/officeDocument/2006/relationships" r:embed="rId4">
            <a:duotone>
              <a:prstClr val="black"/>
              <a:schemeClr val="accent6">
                <a:tint val="45000"/>
                <a:satMod val="400000"/>
              </a:schemeClr>
            </a:duotone>
            <a:extLst>
              <a:ext uri="{28A0092B-C50C-407E-A947-70E740481C1C}">
                <a14:useLocalDpi xmlns:a14="http://schemas.microsoft.com/office/drawing/2010/main" val="0"/>
              </a:ext>
            </a:extLst>
          </a:blip>
          <a:stretch>
            <a:fillRect/>
          </a:stretch>
        </xdr:blipFill>
        <xdr:spPr>
          <a:xfrm>
            <a:off x="8155781" y="8477250"/>
            <a:ext cx="733425" cy="752475"/>
          </a:xfrm>
          <a:prstGeom prst="rect">
            <a:avLst/>
          </a:prstGeom>
        </xdr:spPr>
      </xdr:pic>
      <xdr:sp macro="" textlink="">
        <xdr:nvSpPr>
          <xdr:cNvPr id="48" name="TextBox 47"/>
          <xdr:cNvSpPr txBox="1"/>
        </xdr:nvSpPr>
        <xdr:spPr>
          <a:xfrm>
            <a:off x="9143999" y="8455139"/>
            <a:ext cx="4333875" cy="775606"/>
          </a:xfrm>
          <a:prstGeom prst="rect">
            <a:avLst/>
          </a:prstGeom>
          <a:solidFill>
            <a:srgbClr val="FEFAF8"/>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600" b="1"/>
              <a:t>RBA Programme Effectiveness - Yammer Group</a:t>
            </a:r>
          </a:p>
        </xdr:txBody>
      </xdr:sp>
    </xdr:grpSp>
    <xdr:clientData/>
  </xdr:twoCellAnchor>
  <xdr:twoCellAnchor>
    <xdr:from>
      <xdr:col>26</xdr:col>
      <xdr:colOff>597457</xdr:colOff>
      <xdr:row>1</xdr:row>
      <xdr:rowOff>85106</xdr:rowOff>
    </xdr:from>
    <xdr:to>
      <xdr:col>27</xdr:col>
      <xdr:colOff>586247</xdr:colOff>
      <xdr:row>4</xdr:row>
      <xdr:rowOff>153140</xdr:rowOff>
    </xdr:to>
    <xdr:pic>
      <xdr:nvPicPr>
        <xdr:cNvPr id="67" name="Picture 66">
          <a:hlinkClick xmlns:r="http://schemas.openxmlformats.org/officeDocument/2006/relationships" r:id="rId5"/>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6517814" y="275606"/>
          <a:ext cx="601112" cy="639534"/>
        </a:xfrm>
        <a:prstGeom prst="rect">
          <a:avLst/>
        </a:prstGeom>
      </xdr:spPr>
    </xdr:pic>
    <xdr:clientData/>
  </xdr:twoCellAnchor>
  <xdr:twoCellAnchor>
    <xdr:from>
      <xdr:col>0</xdr:col>
      <xdr:colOff>108857</xdr:colOff>
      <xdr:row>0</xdr:row>
      <xdr:rowOff>176892</xdr:rowOff>
    </xdr:from>
    <xdr:to>
      <xdr:col>26</xdr:col>
      <xdr:colOff>289863</xdr:colOff>
      <xdr:row>8</xdr:row>
      <xdr:rowOff>40881</xdr:rowOff>
    </xdr:to>
    <xdr:grpSp>
      <xdr:nvGrpSpPr>
        <xdr:cNvPr id="98" name="Group 97"/>
        <xdr:cNvGrpSpPr/>
      </xdr:nvGrpSpPr>
      <xdr:grpSpPr>
        <a:xfrm>
          <a:off x="108857" y="176892"/>
          <a:ext cx="16101363" cy="1387989"/>
          <a:chOff x="104775" y="771525"/>
          <a:chExt cx="16101363" cy="1387989"/>
        </a:xfrm>
      </xdr:grpSpPr>
      <xdr:grpSp>
        <xdr:nvGrpSpPr>
          <xdr:cNvPr id="99" name="Group 98"/>
          <xdr:cNvGrpSpPr/>
        </xdr:nvGrpSpPr>
        <xdr:grpSpPr>
          <a:xfrm>
            <a:off x="104775" y="771525"/>
            <a:ext cx="16101363" cy="1387989"/>
            <a:chOff x="104775" y="123825"/>
            <a:chExt cx="16101363" cy="1387989"/>
          </a:xfrm>
        </xdr:grpSpPr>
        <xdr:sp macro="" textlink="">
          <xdr:nvSpPr>
            <xdr:cNvPr id="101" name="Rounded Rectangle 100">
              <a:hlinkClick xmlns:r="http://schemas.openxmlformats.org/officeDocument/2006/relationships" r:id="rId7"/>
            </xdr:cNvPr>
            <xdr:cNvSpPr/>
          </xdr:nvSpPr>
          <xdr:spPr>
            <a:xfrm>
              <a:off x="14731737" y="187384"/>
              <a:ext cx="1474401" cy="621600"/>
            </a:xfrm>
            <a:prstGeom prst="roundRect">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r>
                <a:rPr lang="fr-FR" sz="1400"/>
                <a:t>Resources</a:t>
              </a:r>
            </a:p>
          </xdr:txBody>
        </xdr:sp>
        <xdr:pic>
          <xdr:nvPicPr>
            <xdr:cNvPr id="102" name="Picture 101">
              <a:hlinkClick xmlns:r="http://schemas.openxmlformats.org/officeDocument/2006/relationships" r:id="rId8"/>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04775" y="123825"/>
              <a:ext cx="675134" cy="1387989"/>
            </a:xfrm>
            <a:prstGeom prst="rect">
              <a:avLst/>
            </a:prstGeom>
          </xdr:spPr>
        </xdr:pic>
        <xdr:sp macro="" textlink="">
          <xdr:nvSpPr>
            <xdr:cNvPr id="103" name="Rounded Rectangle 102">
              <a:hlinkClick xmlns:r="http://schemas.openxmlformats.org/officeDocument/2006/relationships" r:id="rId10"/>
            </xdr:cNvPr>
            <xdr:cNvSpPr/>
          </xdr:nvSpPr>
          <xdr:spPr>
            <a:xfrm>
              <a:off x="2722660" y="186177"/>
              <a:ext cx="1474402" cy="621600"/>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fr-FR" sz="1400"/>
                <a:t>Signature Solutions</a:t>
              </a:r>
            </a:p>
          </xdr:txBody>
        </xdr:sp>
        <xdr:sp macro="" textlink="">
          <xdr:nvSpPr>
            <xdr:cNvPr id="104" name="Rounded Rectangle 103">
              <a:hlinkClick xmlns:r="http://schemas.openxmlformats.org/officeDocument/2006/relationships" r:id="rId11"/>
            </xdr:cNvPr>
            <xdr:cNvSpPr/>
          </xdr:nvSpPr>
          <xdr:spPr>
            <a:xfrm>
              <a:off x="7836732" y="205906"/>
              <a:ext cx="1474403" cy="621600"/>
            </a:xfrm>
            <a:prstGeom prst="roundRect">
              <a:avLst/>
            </a:prstGeom>
          </xdr:spPr>
          <xdr:style>
            <a:lnRef idx="0">
              <a:schemeClr val="accent2"/>
            </a:lnRef>
            <a:fillRef idx="1001">
              <a:schemeClr val="dk2"/>
            </a:fillRef>
            <a:effectRef idx="3">
              <a:schemeClr val="accent2"/>
            </a:effectRef>
            <a:fontRef idx="minor">
              <a:schemeClr val="lt1"/>
            </a:fontRef>
          </xdr:style>
          <xdr:txBody>
            <a:bodyPr vertOverflow="clip" horzOverflow="clip" rtlCol="0" anchor="ctr"/>
            <a:lstStyle/>
            <a:p>
              <a:pPr algn="ctr"/>
              <a:r>
                <a:rPr lang="fr-FR" sz="1400"/>
                <a:t>Monitoring Plan</a:t>
              </a:r>
            </a:p>
          </xdr:txBody>
        </xdr:sp>
        <xdr:sp macro="" textlink="">
          <xdr:nvSpPr>
            <xdr:cNvPr id="105" name="Rounded Rectangle 104">
              <a:hlinkClick xmlns:r="http://schemas.openxmlformats.org/officeDocument/2006/relationships" r:id="rId12"/>
            </xdr:cNvPr>
            <xdr:cNvSpPr/>
          </xdr:nvSpPr>
          <xdr:spPr>
            <a:xfrm>
              <a:off x="886857" y="188368"/>
              <a:ext cx="1568184" cy="621526"/>
            </a:xfrm>
            <a:prstGeom prst="roundRect">
              <a:avLst/>
            </a:prstGeom>
            <a:solidFill>
              <a:srgbClr val="FFF8E5"/>
            </a:solidFill>
            <a:ln/>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r>
                <a:rPr lang="fr-FR" sz="1800" b="1">
                  <a:solidFill>
                    <a:schemeClr val="tx1"/>
                  </a:solidFill>
                </a:rPr>
                <a:t>          HOME</a:t>
              </a:r>
            </a:p>
          </xdr:txBody>
        </xdr:sp>
        <xdr:sp macro="" textlink="'CO CPD'!$K$9">
          <xdr:nvSpPr>
            <xdr:cNvPr id="106" name="Rounded Rectangle 105">
              <a:hlinkClick xmlns:r="http://schemas.openxmlformats.org/officeDocument/2006/relationships" r:id="rId13"/>
            </xdr:cNvPr>
            <xdr:cNvSpPr/>
          </xdr:nvSpPr>
          <xdr:spPr>
            <a:xfrm>
              <a:off x="6061363" y="192943"/>
              <a:ext cx="1608499" cy="621600"/>
            </a:xfrm>
            <a:prstGeom prst="roundRect">
              <a:avLst/>
            </a:prstGeom>
            <a:solidFill>
              <a:schemeClr val="accent1">
                <a:lumMod val="60000"/>
                <a:lumOff val="40000"/>
              </a:schemeClr>
            </a:solidFill>
          </xdr:spPr>
          <xdr:style>
            <a:lnRef idx="0">
              <a:schemeClr val="accent2"/>
            </a:lnRef>
            <a:fillRef idx="1001">
              <a:schemeClr val="dk2"/>
            </a:fillRef>
            <a:effectRef idx="3">
              <a:schemeClr val="accent2"/>
            </a:effectRef>
            <a:fontRef idx="minor">
              <a:schemeClr val="lt1"/>
            </a:fontRef>
          </xdr:style>
          <xdr:txBody>
            <a:bodyPr vertOverflow="clip" horzOverflow="clip" lIns="548640" rIns="91440" rtlCol="0" anchor="ctr"/>
            <a:lstStyle/>
            <a:p>
              <a:pPr algn="ctr"/>
              <a:fld id="{DD2FAAD4-D0B8-4A71-BBBA-E60F78A1D42F}" type="TxLink">
                <a:rPr lang="en-US" sz="1400" b="0" i="0" u="none" strike="noStrike">
                  <a:solidFill>
                    <a:srgbClr val="FFFFFF"/>
                  </a:solidFill>
                  <a:latin typeface="Calibri"/>
                </a:rPr>
                <a:pPr algn="ctr"/>
                <a:t>CPD Cape Verde</a:t>
              </a:fld>
              <a:endParaRPr lang="fr-FR" sz="1400"/>
            </a:p>
          </xdr:txBody>
        </xdr:sp>
        <xdr:pic>
          <xdr:nvPicPr>
            <xdr:cNvPr id="107" name="Picture 106">
              <a:hlinkClick xmlns:r="http://schemas.openxmlformats.org/officeDocument/2006/relationships" r:id="rId13"/>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6189910" y="279011"/>
              <a:ext cx="271232" cy="449825"/>
            </a:xfrm>
            <a:prstGeom prst="rect">
              <a:avLst/>
            </a:prstGeom>
            <a:ln>
              <a:noFill/>
            </a:ln>
          </xdr:spPr>
        </xdr:pic>
        <xdr:sp macro="" textlink="">
          <xdr:nvSpPr>
            <xdr:cNvPr id="108" name="Rounded Rectangle 107">
              <a:hlinkClick xmlns:r="http://schemas.openxmlformats.org/officeDocument/2006/relationships" r:id="rId15"/>
            </xdr:cNvPr>
            <xdr:cNvSpPr/>
          </xdr:nvSpPr>
          <xdr:spPr>
            <a:xfrm>
              <a:off x="9595607" y="191619"/>
              <a:ext cx="1469313" cy="621600"/>
            </a:xfrm>
            <a:prstGeom prst="roundRect">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r>
                <a:rPr lang="fr-FR" sz="1400"/>
                <a:t>Evaluation Plan</a:t>
              </a:r>
            </a:p>
          </xdr:txBody>
        </xdr:sp>
        <xdr:sp macro="" textlink="">
          <xdr:nvSpPr>
            <xdr:cNvPr id="109" name="Rounded Rectangle 108">
              <a:hlinkClick xmlns:r="http://schemas.openxmlformats.org/officeDocument/2006/relationships" r:id="rId16"/>
            </xdr:cNvPr>
            <xdr:cNvSpPr/>
          </xdr:nvSpPr>
          <xdr:spPr>
            <a:xfrm>
              <a:off x="11361649" y="199292"/>
              <a:ext cx="1469314" cy="621600"/>
            </a:xfrm>
            <a:prstGeom prst="roundRect">
              <a:avLst/>
            </a:prstGeom>
            <a:solidFill>
              <a:srgbClr val="C00000"/>
            </a:solidFill>
          </xdr:spPr>
          <xdr:style>
            <a:lnRef idx="0">
              <a:schemeClr val="accent4"/>
            </a:lnRef>
            <a:fillRef idx="3">
              <a:schemeClr val="accent4"/>
            </a:fillRef>
            <a:effectRef idx="3">
              <a:schemeClr val="accent4"/>
            </a:effectRef>
            <a:fontRef idx="minor">
              <a:schemeClr val="lt1"/>
            </a:fontRef>
          </xdr:style>
          <xdr:txBody>
            <a:bodyPr vertOverflow="clip" horzOverflow="clip" lIns="0" rIns="0" rtlCol="0" anchor="ctr"/>
            <a:lstStyle/>
            <a:p>
              <a:pPr marL="0" indent="0" algn="ctr"/>
              <a:r>
                <a:rPr lang="fr-FR" sz="1400">
                  <a:solidFill>
                    <a:schemeClr val="lt1"/>
                  </a:solidFill>
                  <a:latin typeface="+mn-lt"/>
                  <a:ea typeface="+mn-ea"/>
                  <a:cs typeface="+mn-cs"/>
                </a:rPr>
                <a:t>Management Calendar</a:t>
              </a:r>
            </a:p>
          </xdr:txBody>
        </xdr:sp>
        <xdr:sp macro="" textlink="">
          <xdr:nvSpPr>
            <xdr:cNvPr id="110" name="Rounded Rectangle 109">
              <a:hlinkClick xmlns:r="http://schemas.openxmlformats.org/officeDocument/2006/relationships" r:id="rId17"/>
            </xdr:cNvPr>
            <xdr:cNvSpPr/>
          </xdr:nvSpPr>
          <xdr:spPr>
            <a:xfrm>
              <a:off x="13055175" y="195323"/>
              <a:ext cx="1469314" cy="621600"/>
            </a:xfrm>
            <a:prstGeom prst="roundRect">
              <a:avLst/>
            </a:prstGeom>
            <a:solidFill>
              <a:srgbClr val="A886D6"/>
            </a:solidFill>
          </xdr:spPr>
          <xdr:style>
            <a:lnRef idx="0">
              <a:schemeClr val="accent4"/>
            </a:lnRef>
            <a:fillRef idx="3">
              <a:schemeClr val="accent4"/>
            </a:fillRef>
            <a:effectRef idx="3">
              <a:schemeClr val="accent4"/>
            </a:effectRef>
            <a:fontRef idx="minor">
              <a:schemeClr val="lt1"/>
            </a:fontRef>
          </xdr:style>
          <xdr:txBody>
            <a:bodyPr vertOverflow="clip" horzOverflow="clip" lIns="0" rIns="0" rtlCol="0" anchor="ctr"/>
            <a:lstStyle/>
            <a:p>
              <a:pPr marL="0" indent="0" algn="ctr"/>
              <a:r>
                <a:rPr lang="fr-FR" sz="1400">
                  <a:solidFill>
                    <a:schemeClr val="lt1"/>
                  </a:solidFill>
                  <a:latin typeface="+mn-lt"/>
                  <a:ea typeface="+mn-ea"/>
                  <a:cs typeface="+mn-cs"/>
                </a:rPr>
                <a:t>Statistics</a:t>
              </a:r>
            </a:p>
          </xdr:txBody>
        </xdr:sp>
        <xdr:sp macro="" textlink="">
          <xdr:nvSpPr>
            <xdr:cNvPr id="111" name="Rounded Rectangle 110">
              <a:hlinkClick xmlns:r="http://schemas.openxmlformats.org/officeDocument/2006/relationships" r:id="rId18"/>
            </xdr:cNvPr>
            <xdr:cNvSpPr/>
          </xdr:nvSpPr>
          <xdr:spPr>
            <a:xfrm>
              <a:off x="4398685" y="178314"/>
              <a:ext cx="1474403" cy="621600"/>
            </a:xfrm>
            <a:prstGeom prst="roundRect">
              <a:avLst/>
            </a:prstGeom>
            <a:solidFill>
              <a:schemeClr val="accent1">
                <a:lumMod val="75000"/>
              </a:schemeClr>
            </a:solidFill>
          </xdr:spPr>
          <xdr:style>
            <a:lnRef idx="0">
              <a:schemeClr val="accent2"/>
            </a:lnRef>
            <a:fillRef idx="1001">
              <a:schemeClr val="dk2"/>
            </a:fillRef>
            <a:effectRef idx="3">
              <a:schemeClr val="accent2"/>
            </a:effectRef>
            <a:fontRef idx="minor">
              <a:schemeClr val="lt1"/>
            </a:fontRef>
          </xdr:style>
          <xdr:txBody>
            <a:bodyPr vertOverflow="clip" horzOverflow="clip" rtlCol="0" anchor="ctr"/>
            <a:lstStyle/>
            <a:p>
              <a:pPr algn="ctr"/>
              <a:r>
                <a:rPr lang="fr-FR" sz="1400"/>
                <a:t>CO Programme Architecture</a:t>
              </a:r>
            </a:p>
          </xdr:txBody>
        </xdr:sp>
      </xdr:grpSp>
      <xdr:pic>
        <xdr:nvPicPr>
          <xdr:cNvPr id="100" name="Picture 99"/>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990110" y="816944"/>
            <a:ext cx="546283" cy="554592"/>
          </a:xfrm>
          <a:prstGeom prst="rect">
            <a:avLst/>
          </a:prstGeom>
        </xdr:spPr>
      </xdr:pic>
    </xdr:grpSp>
    <xdr:clientData/>
  </xdr:twoCellAnchor>
</xdr:wsDr>
</file>

<file path=xl/drawings/drawing39.xml><?xml version="1.0" encoding="utf-8"?>
<xdr:wsDr xmlns:xdr="http://schemas.openxmlformats.org/drawingml/2006/spreadsheetDrawing" xmlns:a="http://schemas.openxmlformats.org/drawingml/2006/main">
  <xdr:twoCellAnchor>
    <xdr:from>
      <xdr:col>1</xdr:col>
      <xdr:colOff>23812</xdr:colOff>
      <xdr:row>9</xdr:row>
      <xdr:rowOff>95247</xdr:rowOff>
    </xdr:from>
    <xdr:to>
      <xdr:col>11</xdr:col>
      <xdr:colOff>869155</xdr:colOff>
      <xdr:row>73</xdr:row>
      <xdr:rowOff>154780</xdr:rowOff>
    </xdr:to>
    <xdr:sp macro="" textlink="">
      <xdr:nvSpPr>
        <xdr:cNvPr id="15" name="TextBox 14"/>
        <xdr:cNvSpPr txBox="1"/>
      </xdr:nvSpPr>
      <xdr:spPr>
        <a:xfrm>
          <a:off x="557212" y="3000372"/>
          <a:ext cx="13380243" cy="1225153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chemeClr val="dk1"/>
              </a:solidFill>
              <a:effectLst/>
              <a:latin typeface="+mn-lt"/>
              <a:ea typeface="+mn-ea"/>
              <a:cs typeface="+mn-cs"/>
            </a:rPr>
            <a:t>Definition from PM Study Circle : </a:t>
          </a:r>
          <a:r>
            <a:rPr lang="en-US" sz="1100" u="sng">
              <a:solidFill>
                <a:schemeClr val="dk1"/>
              </a:solidFill>
              <a:effectLst/>
              <a:latin typeface="+mn-lt"/>
              <a:ea typeface="+mn-ea"/>
              <a:cs typeface="+mn-cs"/>
              <a:hlinkClick xmlns:r="http://schemas.openxmlformats.org/officeDocument/2006/relationships" r:id=""/>
            </a:rPr>
            <a:t>https://pmstudycircle.com/2012/05/schedule-performance-index-spi-and-cost-performance-index-cpi/</a:t>
          </a:r>
          <a:endParaRPr lang="fr-FR" sz="1100">
            <a:solidFill>
              <a:schemeClr val="dk1"/>
            </a:solidFill>
            <a:effectLst/>
            <a:latin typeface="+mn-lt"/>
            <a:ea typeface="+mn-ea"/>
            <a:cs typeface="+mn-cs"/>
          </a:endParaRPr>
        </a:p>
        <a:p>
          <a:r>
            <a:rPr lang="en-US" sz="1100">
              <a:solidFill>
                <a:schemeClr val="dk1"/>
              </a:solidFill>
              <a:effectLst/>
              <a:latin typeface="+mn-lt"/>
              <a:ea typeface="+mn-ea"/>
              <a:cs typeface="+mn-cs"/>
            </a:rPr>
            <a:t> </a:t>
          </a:r>
          <a:endParaRPr lang="fr-FR" sz="1100">
            <a:solidFill>
              <a:schemeClr val="dk1"/>
            </a:solidFill>
            <a:effectLst/>
            <a:latin typeface="+mn-lt"/>
            <a:ea typeface="+mn-ea"/>
            <a:cs typeface="+mn-cs"/>
          </a:endParaRPr>
        </a:p>
        <a:p>
          <a:r>
            <a:rPr lang="en-US" sz="1100">
              <a:solidFill>
                <a:schemeClr val="dk1"/>
              </a:solidFill>
              <a:effectLst/>
              <a:latin typeface="+mn-lt"/>
              <a:ea typeface="+mn-ea"/>
              <a:cs typeface="+mn-cs"/>
            </a:rPr>
            <a:t>Schedule Performance Index (SPI) and Cost Performance Index (CPI) allow you to assess the health of a project/programme.</a:t>
          </a:r>
          <a:endParaRPr lang="fr-FR" sz="1100">
            <a:solidFill>
              <a:schemeClr val="dk1"/>
            </a:solidFill>
            <a:effectLst/>
            <a:latin typeface="+mn-lt"/>
            <a:ea typeface="+mn-ea"/>
            <a:cs typeface="+mn-cs"/>
          </a:endParaRPr>
        </a:p>
        <a:p>
          <a:endParaRPr lang="en-US" sz="1100" b="1">
            <a:solidFill>
              <a:schemeClr val="dk1"/>
            </a:solidFill>
            <a:effectLst/>
            <a:latin typeface="+mn-lt"/>
            <a:ea typeface="+mn-ea"/>
            <a:cs typeface="+mn-cs"/>
          </a:endParaRPr>
        </a:p>
        <a:p>
          <a:r>
            <a:rPr lang="en-US" sz="1100" b="1">
              <a:solidFill>
                <a:schemeClr val="dk1"/>
              </a:solidFill>
              <a:effectLst/>
              <a:latin typeface="+mn-lt"/>
              <a:ea typeface="+mn-ea"/>
              <a:cs typeface="+mn-cs"/>
            </a:rPr>
            <a:t>Schedule Performance Index (SPI)</a:t>
          </a:r>
          <a:endParaRPr lang="fr-FR" sz="1100" b="1">
            <a:solidFill>
              <a:schemeClr val="dk1"/>
            </a:solidFill>
            <a:effectLst/>
            <a:latin typeface="+mn-lt"/>
            <a:ea typeface="+mn-ea"/>
            <a:cs typeface="+mn-cs"/>
          </a:endParaRPr>
        </a:p>
        <a:p>
          <a:r>
            <a:rPr lang="en-US" sz="1100">
              <a:solidFill>
                <a:schemeClr val="dk1"/>
              </a:solidFill>
              <a:effectLst/>
              <a:latin typeface="+mn-lt"/>
              <a:ea typeface="+mn-ea"/>
              <a:cs typeface="+mn-cs"/>
            </a:rPr>
            <a:t>The Schedule Performance Index indicates how efficiently you are actually progressing compared to the planned project schedule.</a:t>
          </a:r>
          <a:endParaRPr lang="fr-FR" sz="1100">
            <a:solidFill>
              <a:schemeClr val="dk1"/>
            </a:solidFill>
            <a:effectLst/>
            <a:latin typeface="+mn-lt"/>
            <a:ea typeface="+mn-ea"/>
            <a:cs typeface="+mn-cs"/>
          </a:endParaRPr>
        </a:p>
        <a:p>
          <a:r>
            <a:rPr lang="en-US" sz="1100">
              <a:solidFill>
                <a:schemeClr val="dk1"/>
              </a:solidFill>
              <a:effectLst/>
              <a:latin typeface="+mn-lt"/>
              <a:ea typeface="+mn-ea"/>
              <a:cs typeface="+mn-cs"/>
            </a:rPr>
            <a:t>As per the PMBOK Guide, “The Schedule Performance Index (SPI) is a measure of schedule efficiency, expressed as the ratio of earned value to planned value.”</a:t>
          </a:r>
          <a:endParaRPr lang="fr-FR" sz="1100">
            <a:solidFill>
              <a:schemeClr val="dk1"/>
            </a:solidFill>
            <a:effectLst/>
            <a:latin typeface="+mn-lt"/>
            <a:ea typeface="+mn-ea"/>
            <a:cs typeface="+mn-cs"/>
          </a:endParaRPr>
        </a:p>
        <a:p>
          <a:r>
            <a:rPr lang="en-US" sz="1100">
              <a:solidFill>
                <a:schemeClr val="dk1"/>
              </a:solidFill>
              <a:effectLst/>
              <a:latin typeface="+mn-lt"/>
              <a:ea typeface="+mn-ea"/>
              <a:cs typeface="+mn-cs"/>
            </a:rPr>
            <a:t>The Schedule Performance Index gives you information about the schedule performance of the project. It is the efficiency of the time utilized on the project.</a:t>
          </a:r>
          <a:endParaRPr lang="fr-FR" sz="1100">
            <a:solidFill>
              <a:schemeClr val="dk1"/>
            </a:solidFill>
            <a:effectLst/>
            <a:latin typeface="+mn-lt"/>
            <a:ea typeface="+mn-ea"/>
            <a:cs typeface="+mn-cs"/>
          </a:endParaRPr>
        </a:p>
        <a:p>
          <a:endParaRPr lang="en-US" sz="1100" b="1">
            <a:solidFill>
              <a:schemeClr val="dk1"/>
            </a:solidFill>
            <a:effectLst/>
            <a:latin typeface="+mn-lt"/>
            <a:ea typeface="+mn-ea"/>
            <a:cs typeface="+mn-cs"/>
          </a:endParaRPr>
        </a:p>
        <a:p>
          <a:r>
            <a:rPr lang="en-US" sz="1100" b="1">
              <a:solidFill>
                <a:schemeClr val="dk1"/>
              </a:solidFill>
              <a:effectLst/>
              <a:latin typeface="+mn-lt"/>
              <a:ea typeface="+mn-ea"/>
              <a:cs typeface="+mn-cs"/>
            </a:rPr>
            <a:t>Formula for the Schedule Performance Index (SPI)</a:t>
          </a:r>
          <a:endParaRPr lang="fr-FR" sz="1100">
            <a:solidFill>
              <a:schemeClr val="dk1"/>
            </a:solidFill>
            <a:effectLst/>
            <a:latin typeface="+mn-lt"/>
            <a:ea typeface="+mn-ea"/>
            <a:cs typeface="+mn-cs"/>
          </a:endParaRPr>
        </a:p>
        <a:p>
          <a:r>
            <a:rPr lang="en-US" sz="1100">
              <a:solidFill>
                <a:schemeClr val="dk1"/>
              </a:solidFill>
              <a:effectLst/>
              <a:latin typeface="+mn-lt"/>
              <a:ea typeface="+mn-ea"/>
              <a:cs typeface="+mn-cs"/>
            </a:rPr>
            <a:t>The Schedule Performance Index can be determined by dividing earned value by planned value.</a:t>
          </a:r>
          <a:endParaRPr lang="fr-FR" sz="1100">
            <a:solidFill>
              <a:schemeClr val="dk1"/>
            </a:solidFill>
            <a:effectLst/>
            <a:latin typeface="+mn-lt"/>
            <a:ea typeface="+mn-ea"/>
            <a:cs typeface="+mn-cs"/>
          </a:endParaRPr>
        </a:p>
        <a:p>
          <a:r>
            <a:rPr lang="en-US" sz="1100">
              <a:solidFill>
                <a:schemeClr val="dk1"/>
              </a:solidFill>
              <a:effectLst/>
              <a:latin typeface="+mn-lt"/>
              <a:ea typeface="+mn-ea"/>
              <a:cs typeface="+mn-cs"/>
            </a:rPr>
            <a:t>Schedule Performance Index = (Earned Value) / (Planned Value)</a:t>
          </a:r>
          <a:endParaRPr lang="fr-FR" sz="1100">
            <a:solidFill>
              <a:schemeClr val="dk1"/>
            </a:solidFill>
            <a:effectLst/>
            <a:latin typeface="+mn-lt"/>
            <a:ea typeface="+mn-ea"/>
            <a:cs typeface="+mn-cs"/>
          </a:endParaRPr>
        </a:p>
        <a:p>
          <a:r>
            <a:rPr lang="en-US" sz="1100">
              <a:solidFill>
                <a:schemeClr val="dk1"/>
              </a:solidFill>
              <a:effectLst/>
              <a:latin typeface="+mn-lt"/>
              <a:ea typeface="+mn-ea"/>
              <a:cs typeface="+mn-cs"/>
            </a:rPr>
            <a:t>SPI = EV / PV</a:t>
          </a:r>
          <a:endParaRPr lang="fr-FR" sz="1100">
            <a:solidFill>
              <a:schemeClr val="dk1"/>
            </a:solidFill>
            <a:effectLst/>
            <a:latin typeface="+mn-lt"/>
            <a:ea typeface="+mn-ea"/>
            <a:cs typeface="+mn-cs"/>
          </a:endParaRPr>
        </a:p>
        <a:p>
          <a:r>
            <a:rPr lang="en-US" sz="1100">
              <a:solidFill>
                <a:schemeClr val="dk1"/>
              </a:solidFill>
              <a:effectLst/>
              <a:latin typeface="+mn-lt"/>
              <a:ea typeface="+mn-ea"/>
              <a:cs typeface="+mn-cs"/>
            </a:rPr>
            <a:t>With the above formula, you can conclude that:</a:t>
          </a:r>
          <a:endParaRPr lang="fr-FR" sz="1100">
            <a:solidFill>
              <a:schemeClr val="dk1"/>
            </a:solidFill>
            <a:effectLst/>
            <a:latin typeface="+mn-lt"/>
            <a:ea typeface="+mn-ea"/>
            <a:cs typeface="+mn-cs"/>
          </a:endParaRPr>
        </a:p>
        <a:p>
          <a:pPr lvl="0"/>
          <a:r>
            <a:rPr lang="en-US" sz="1100">
              <a:solidFill>
                <a:srgbClr val="FF0000"/>
              </a:solidFill>
              <a:effectLst/>
              <a:latin typeface="+mn-lt"/>
              <a:ea typeface="+mn-ea"/>
              <a:cs typeface="+mn-cs"/>
            </a:rPr>
            <a:t>If the SPI is greater than one, this means more work has been completed than the planned work. In other words, you are ahead of schedule.</a:t>
          </a:r>
          <a:endParaRPr lang="fr-FR" sz="1100">
            <a:solidFill>
              <a:srgbClr val="FF0000"/>
            </a:solidFill>
            <a:effectLst/>
            <a:latin typeface="+mn-lt"/>
            <a:ea typeface="+mn-ea"/>
            <a:cs typeface="+mn-cs"/>
          </a:endParaRPr>
        </a:p>
        <a:p>
          <a:pPr lvl="0"/>
          <a:r>
            <a:rPr lang="en-US" sz="1100">
              <a:solidFill>
                <a:srgbClr val="FF0000"/>
              </a:solidFill>
              <a:effectLst/>
              <a:latin typeface="+mn-lt"/>
              <a:ea typeface="+mn-ea"/>
              <a:cs typeface="+mn-cs"/>
            </a:rPr>
            <a:t>If the SPI is less than one, this means less work has been completed than the planned work. In other words, you are behind schedule.</a:t>
          </a:r>
          <a:endParaRPr lang="fr-FR" sz="1100">
            <a:solidFill>
              <a:srgbClr val="FF0000"/>
            </a:solidFill>
            <a:effectLst/>
            <a:latin typeface="+mn-lt"/>
            <a:ea typeface="+mn-ea"/>
            <a:cs typeface="+mn-cs"/>
          </a:endParaRPr>
        </a:p>
        <a:p>
          <a:pPr lvl="0"/>
          <a:r>
            <a:rPr lang="en-US" sz="1100">
              <a:solidFill>
                <a:srgbClr val="FF0000"/>
              </a:solidFill>
              <a:effectLst/>
              <a:latin typeface="+mn-lt"/>
              <a:ea typeface="+mn-ea"/>
              <a:cs typeface="+mn-cs"/>
            </a:rPr>
            <a:t>If the SPI is equal to one, this means work is being completed at about the same rate as planned, you are on time.</a:t>
          </a:r>
          <a:endParaRPr lang="fr-FR" sz="1100">
            <a:solidFill>
              <a:srgbClr val="FF0000"/>
            </a:solidFill>
            <a:effectLst/>
            <a:latin typeface="+mn-lt"/>
            <a:ea typeface="+mn-ea"/>
            <a:cs typeface="+mn-cs"/>
          </a:endParaRPr>
        </a:p>
        <a:p>
          <a:r>
            <a:rPr lang="en-US" sz="1100">
              <a:solidFill>
                <a:schemeClr val="dk1"/>
              </a:solidFill>
              <a:effectLst/>
              <a:latin typeface="+mn-lt"/>
              <a:ea typeface="+mn-ea"/>
              <a:cs typeface="+mn-cs"/>
            </a:rPr>
            <a:t>While calculating the Schedule Performance Index, make sure that you consider all tasks. Sometimes you may only consider the tasks on the </a:t>
          </a:r>
          <a:r>
            <a:rPr lang="en-US" sz="1100" u="sng">
              <a:solidFill>
                <a:schemeClr val="dk1"/>
              </a:solidFill>
              <a:effectLst/>
              <a:latin typeface="+mn-lt"/>
              <a:ea typeface="+mn-ea"/>
              <a:cs typeface="+mn-cs"/>
              <a:hlinkClick xmlns:r="http://schemas.openxmlformats.org/officeDocument/2006/relationships" r:id=""/>
            </a:rPr>
            <a:t>critical path</a:t>
          </a:r>
          <a:r>
            <a:rPr lang="en-US" sz="1100">
              <a:solidFill>
                <a:schemeClr val="dk1"/>
              </a:solidFill>
              <a:effectLst/>
              <a:latin typeface="+mn-lt"/>
              <a:ea typeface="+mn-ea"/>
              <a:cs typeface="+mn-cs"/>
            </a:rPr>
            <a:t> while ignoring the rest, this will cause an erroneous result.</a:t>
          </a:r>
          <a:endParaRPr lang="fr-FR" sz="1100">
            <a:solidFill>
              <a:schemeClr val="dk1"/>
            </a:solidFill>
            <a:effectLst/>
            <a:latin typeface="+mn-lt"/>
            <a:ea typeface="+mn-ea"/>
            <a:cs typeface="+mn-cs"/>
          </a:endParaRPr>
        </a:p>
        <a:p>
          <a:r>
            <a:rPr lang="en-US" sz="1100">
              <a:solidFill>
                <a:schemeClr val="dk1"/>
              </a:solidFill>
              <a:effectLst/>
              <a:latin typeface="+mn-lt"/>
              <a:ea typeface="+mn-ea"/>
              <a:cs typeface="+mn-cs"/>
            </a:rPr>
            <a:t>Therefore, ensure that non-critical activities are included.</a:t>
          </a:r>
          <a:endParaRPr lang="fr-FR" sz="1100">
            <a:solidFill>
              <a:schemeClr val="dk1"/>
            </a:solidFill>
            <a:effectLst/>
            <a:latin typeface="+mn-lt"/>
            <a:ea typeface="+mn-ea"/>
            <a:cs typeface="+mn-cs"/>
          </a:endParaRPr>
        </a:p>
        <a:p>
          <a:endParaRPr lang="en-US" sz="1100" b="1">
            <a:solidFill>
              <a:schemeClr val="dk1"/>
            </a:solidFill>
            <a:effectLst/>
            <a:latin typeface="+mn-lt"/>
            <a:ea typeface="+mn-ea"/>
            <a:cs typeface="+mn-cs"/>
          </a:endParaRPr>
        </a:p>
        <a:p>
          <a:r>
            <a:rPr lang="en-US" sz="1100" b="1">
              <a:solidFill>
                <a:schemeClr val="dk1"/>
              </a:solidFill>
              <a:effectLst/>
              <a:latin typeface="+mn-lt"/>
              <a:ea typeface="+mn-ea"/>
              <a:cs typeface="+mn-cs"/>
            </a:rPr>
            <a:t>Example of the Schedule Performance Index (SPI)</a:t>
          </a:r>
          <a:endParaRPr lang="fr-FR" sz="1100">
            <a:solidFill>
              <a:schemeClr val="dk1"/>
            </a:solidFill>
            <a:effectLst/>
            <a:latin typeface="+mn-lt"/>
            <a:ea typeface="+mn-ea"/>
            <a:cs typeface="+mn-cs"/>
          </a:endParaRPr>
        </a:p>
        <a:p>
          <a:r>
            <a:rPr lang="en-US" sz="1100" i="1">
              <a:solidFill>
                <a:schemeClr val="dk1"/>
              </a:solidFill>
              <a:effectLst/>
              <a:latin typeface="+mn-lt"/>
              <a:ea typeface="+mn-ea"/>
              <a:cs typeface="+mn-cs"/>
            </a:rPr>
            <a:t>You have a project to be completed in 12 months and the budget of the project is 100,000 USD. Six months have passed and 60,000 USD has been spent, but on closer review, you find that only 40% of the work has been completed so far.</a:t>
          </a:r>
          <a:endParaRPr lang="fr-FR" sz="1100">
            <a:solidFill>
              <a:schemeClr val="dk1"/>
            </a:solidFill>
            <a:effectLst/>
            <a:latin typeface="+mn-lt"/>
            <a:ea typeface="+mn-ea"/>
            <a:cs typeface="+mn-cs"/>
          </a:endParaRPr>
        </a:p>
        <a:p>
          <a:r>
            <a:rPr lang="en-US" sz="1100" i="1">
              <a:solidFill>
                <a:schemeClr val="dk1"/>
              </a:solidFill>
              <a:effectLst/>
              <a:latin typeface="+mn-lt"/>
              <a:ea typeface="+mn-ea"/>
              <a:cs typeface="+mn-cs"/>
            </a:rPr>
            <a:t>Find the Schedule Performance Index and deduce whether the project is behind or ahead of schedule.</a:t>
          </a:r>
          <a:endParaRPr lang="fr-FR" sz="1100">
            <a:solidFill>
              <a:schemeClr val="dk1"/>
            </a:solidFill>
            <a:effectLst/>
            <a:latin typeface="+mn-lt"/>
            <a:ea typeface="+mn-ea"/>
            <a:cs typeface="+mn-cs"/>
          </a:endParaRPr>
        </a:p>
        <a:p>
          <a:r>
            <a:rPr lang="en-US" sz="1100">
              <a:solidFill>
                <a:schemeClr val="dk1"/>
              </a:solidFill>
              <a:effectLst/>
              <a:latin typeface="+mn-lt"/>
              <a:ea typeface="+mn-ea"/>
              <a:cs typeface="+mn-cs"/>
            </a:rPr>
            <a:t>Given in the question:</a:t>
          </a:r>
          <a:endParaRPr lang="fr-FR" sz="1100">
            <a:solidFill>
              <a:schemeClr val="dk1"/>
            </a:solidFill>
            <a:effectLst/>
            <a:latin typeface="+mn-lt"/>
            <a:ea typeface="+mn-ea"/>
            <a:cs typeface="+mn-cs"/>
          </a:endParaRPr>
        </a:p>
        <a:p>
          <a:r>
            <a:rPr lang="en-US" sz="1100">
              <a:solidFill>
                <a:schemeClr val="dk1"/>
              </a:solidFill>
              <a:effectLst/>
              <a:latin typeface="+mn-lt"/>
              <a:ea typeface="+mn-ea"/>
              <a:cs typeface="+mn-cs"/>
            </a:rPr>
            <a:t>Actual Cost (AC) = 60,000 USD</a:t>
          </a:r>
          <a:endParaRPr lang="fr-FR" sz="1100">
            <a:solidFill>
              <a:schemeClr val="dk1"/>
            </a:solidFill>
            <a:effectLst/>
            <a:latin typeface="+mn-lt"/>
            <a:ea typeface="+mn-ea"/>
            <a:cs typeface="+mn-cs"/>
          </a:endParaRPr>
        </a:p>
        <a:p>
          <a:r>
            <a:rPr lang="fr-FR" sz="1100">
              <a:solidFill>
                <a:schemeClr val="dk1"/>
              </a:solidFill>
              <a:effectLst/>
              <a:latin typeface="+mn-lt"/>
              <a:ea typeface="+mn-ea"/>
              <a:cs typeface="+mn-cs"/>
            </a:rPr>
            <a:t>Planned Value (PV) = 50% of 100,000 USD</a:t>
          </a:r>
        </a:p>
        <a:p>
          <a:r>
            <a:rPr lang="en-US" sz="1100">
              <a:solidFill>
                <a:schemeClr val="dk1"/>
              </a:solidFill>
              <a:effectLst/>
              <a:latin typeface="+mn-lt"/>
              <a:ea typeface="+mn-ea"/>
              <a:cs typeface="+mn-cs"/>
            </a:rPr>
            <a:t>=50,000 USD</a:t>
          </a:r>
          <a:endParaRPr lang="fr-FR" sz="1100">
            <a:solidFill>
              <a:schemeClr val="dk1"/>
            </a:solidFill>
            <a:effectLst/>
            <a:latin typeface="+mn-lt"/>
            <a:ea typeface="+mn-ea"/>
            <a:cs typeface="+mn-cs"/>
          </a:endParaRPr>
        </a:p>
        <a:p>
          <a:r>
            <a:rPr lang="en-US" sz="1100">
              <a:solidFill>
                <a:schemeClr val="dk1"/>
              </a:solidFill>
              <a:effectLst/>
              <a:latin typeface="+mn-lt"/>
              <a:ea typeface="+mn-ea"/>
              <a:cs typeface="+mn-cs"/>
            </a:rPr>
            <a:t>Earned Value (EV) = 40% of 100,000 USD</a:t>
          </a:r>
          <a:endParaRPr lang="fr-FR" sz="1100">
            <a:solidFill>
              <a:schemeClr val="dk1"/>
            </a:solidFill>
            <a:effectLst/>
            <a:latin typeface="+mn-lt"/>
            <a:ea typeface="+mn-ea"/>
            <a:cs typeface="+mn-cs"/>
          </a:endParaRPr>
        </a:p>
        <a:p>
          <a:r>
            <a:rPr lang="en-US" sz="1100">
              <a:solidFill>
                <a:schemeClr val="dk1"/>
              </a:solidFill>
              <a:effectLst/>
              <a:latin typeface="+mn-lt"/>
              <a:ea typeface="+mn-ea"/>
              <a:cs typeface="+mn-cs"/>
            </a:rPr>
            <a:t>= 40,000 USD</a:t>
          </a:r>
          <a:endParaRPr lang="fr-FR" sz="1100">
            <a:solidFill>
              <a:schemeClr val="dk1"/>
            </a:solidFill>
            <a:effectLst/>
            <a:latin typeface="+mn-lt"/>
            <a:ea typeface="+mn-ea"/>
            <a:cs typeface="+mn-cs"/>
          </a:endParaRPr>
        </a:p>
        <a:p>
          <a:r>
            <a:rPr lang="en-US" sz="1100">
              <a:solidFill>
                <a:schemeClr val="dk1"/>
              </a:solidFill>
              <a:effectLst/>
              <a:latin typeface="+mn-lt"/>
              <a:ea typeface="+mn-ea"/>
              <a:cs typeface="+mn-cs"/>
            </a:rPr>
            <a:t>Now,</a:t>
          </a:r>
          <a:endParaRPr lang="fr-FR" sz="1100">
            <a:solidFill>
              <a:schemeClr val="dk1"/>
            </a:solidFill>
            <a:effectLst/>
            <a:latin typeface="+mn-lt"/>
            <a:ea typeface="+mn-ea"/>
            <a:cs typeface="+mn-cs"/>
          </a:endParaRPr>
        </a:p>
        <a:p>
          <a:r>
            <a:rPr lang="en-US" sz="1100">
              <a:solidFill>
                <a:schemeClr val="dk1"/>
              </a:solidFill>
              <a:effectLst/>
              <a:latin typeface="+mn-lt"/>
              <a:ea typeface="+mn-ea"/>
              <a:cs typeface="+mn-cs"/>
            </a:rPr>
            <a:t>Schedule Performance Index (SPI) = EV / PV</a:t>
          </a:r>
          <a:endParaRPr lang="fr-FR" sz="1100">
            <a:solidFill>
              <a:schemeClr val="dk1"/>
            </a:solidFill>
            <a:effectLst/>
            <a:latin typeface="+mn-lt"/>
            <a:ea typeface="+mn-ea"/>
            <a:cs typeface="+mn-cs"/>
          </a:endParaRPr>
        </a:p>
        <a:p>
          <a:r>
            <a:rPr lang="en-US" sz="1100">
              <a:solidFill>
                <a:schemeClr val="dk1"/>
              </a:solidFill>
              <a:effectLst/>
              <a:latin typeface="+mn-lt"/>
              <a:ea typeface="+mn-ea"/>
              <a:cs typeface="+mn-cs"/>
            </a:rPr>
            <a:t>= 40,000 / 50,000</a:t>
          </a:r>
          <a:endParaRPr lang="fr-FR" sz="1100">
            <a:solidFill>
              <a:schemeClr val="dk1"/>
            </a:solidFill>
            <a:effectLst/>
            <a:latin typeface="+mn-lt"/>
            <a:ea typeface="+mn-ea"/>
            <a:cs typeface="+mn-cs"/>
          </a:endParaRPr>
        </a:p>
        <a:p>
          <a:r>
            <a:rPr lang="en-US" sz="1100">
              <a:solidFill>
                <a:schemeClr val="dk1"/>
              </a:solidFill>
              <a:effectLst/>
              <a:latin typeface="+mn-lt"/>
              <a:ea typeface="+mn-ea"/>
              <a:cs typeface="+mn-cs"/>
            </a:rPr>
            <a:t>= 0.8</a:t>
          </a:r>
          <a:endParaRPr lang="fr-FR" sz="1100">
            <a:solidFill>
              <a:schemeClr val="dk1"/>
            </a:solidFill>
            <a:effectLst/>
            <a:latin typeface="+mn-lt"/>
            <a:ea typeface="+mn-ea"/>
            <a:cs typeface="+mn-cs"/>
          </a:endParaRPr>
        </a:p>
        <a:p>
          <a:r>
            <a:rPr lang="en-US" sz="1100">
              <a:solidFill>
                <a:schemeClr val="dk1"/>
              </a:solidFill>
              <a:effectLst/>
              <a:latin typeface="+mn-lt"/>
              <a:ea typeface="+mn-ea"/>
              <a:cs typeface="+mn-cs"/>
            </a:rPr>
            <a:t>Hence, the Schedule Performance Index is 0.8</a:t>
          </a:r>
          <a:endParaRPr lang="fr-FR" sz="1100">
            <a:solidFill>
              <a:schemeClr val="dk1"/>
            </a:solidFill>
            <a:effectLst/>
            <a:latin typeface="+mn-lt"/>
            <a:ea typeface="+mn-ea"/>
            <a:cs typeface="+mn-cs"/>
          </a:endParaRPr>
        </a:p>
        <a:p>
          <a:r>
            <a:rPr lang="en-US" sz="1100">
              <a:solidFill>
                <a:schemeClr val="dk1"/>
              </a:solidFill>
              <a:effectLst/>
              <a:latin typeface="+mn-lt"/>
              <a:ea typeface="+mn-ea"/>
              <a:cs typeface="+mn-cs"/>
            </a:rPr>
            <a:t>Since the Schedule Performance Index is less than one, you are behind schedule.</a:t>
          </a:r>
          <a:endParaRPr lang="fr-FR" sz="1100">
            <a:solidFill>
              <a:schemeClr val="dk1"/>
            </a:solidFill>
            <a:effectLst/>
            <a:latin typeface="+mn-lt"/>
            <a:ea typeface="+mn-ea"/>
            <a:cs typeface="+mn-cs"/>
          </a:endParaRPr>
        </a:p>
        <a:p>
          <a:r>
            <a:rPr lang="fr-FR" sz="1100" b="1">
              <a:solidFill>
                <a:schemeClr val="dk1"/>
              </a:solidFill>
              <a:effectLst/>
              <a:latin typeface="+mn-lt"/>
              <a:ea typeface="+mn-ea"/>
              <a:cs typeface="+mn-cs"/>
            </a:rPr>
            <a:t> </a:t>
          </a:r>
        </a:p>
        <a:p>
          <a:r>
            <a:rPr lang="fr-FR" sz="1100" b="1">
              <a:solidFill>
                <a:schemeClr val="dk1"/>
              </a:solidFill>
              <a:effectLst/>
              <a:latin typeface="+mn-lt"/>
              <a:ea typeface="+mn-ea"/>
              <a:cs typeface="+mn-cs"/>
            </a:rPr>
            <a:t> </a:t>
          </a:r>
          <a:endParaRPr lang="fr-FR" sz="1100">
            <a:solidFill>
              <a:schemeClr val="dk1"/>
            </a:solidFill>
            <a:effectLst/>
            <a:latin typeface="+mn-lt"/>
            <a:ea typeface="+mn-ea"/>
            <a:cs typeface="+mn-cs"/>
          </a:endParaRPr>
        </a:p>
        <a:p>
          <a:r>
            <a:rPr lang="fr-FR" sz="1100" b="1">
              <a:solidFill>
                <a:schemeClr val="dk1"/>
              </a:solidFill>
              <a:effectLst/>
              <a:latin typeface="+mn-lt"/>
              <a:ea typeface="+mn-ea"/>
              <a:cs typeface="+mn-cs"/>
            </a:rPr>
            <a:t>Cost Performance Index (CPI)</a:t>
          </a:r>
        </a:p>
        <a:p>
          <a:r>
            <a:rPr lang="en-US" sz="1100">
              <a:solidFill>
                <a:schemeClr val="dk1"/>
              </a:solidFill>
              <a:effectLst/>
              <a:latin typeface="+mn-lt"/>
              <a:ea typeface="+mn-ea"/>
              <a:cs typeface="+mn-cs"/>
            </a:rPr>
            <a:t>The Cost Performance Index helps you analyze the efficiency of the cost utilized by the project. It measures the value of the work completed compared to the actual cost spent on the project.</a:t>
          </a:r>
          <a:endParaRPr lang="fr-FR" sz="1100">
            <a:solidFill>
              <a:schemeClr val="dk1"/>
            </a:solidFill>
            <a:effectLst/>
            <a:latin typeface="+mn-lt"/>
            <a:ea typeface="+mn-ea"/>
            <a:cs typeface="+mn-cs"/>
          </a:endParaRPr>
        </a:p>
        <a:p>
          <a:r>
            <a:rPr lang="en-US" sz="1100">
              <a:solidFill>
                <a:schemeClr val="dk1"/>
              </a:solidFill>
              <a:effectLst/>
              <a:latin typeface="+mn-lt"/>
              <a:ea typeface="+mn-ea"/>
              <a:cs typeface="+mn-cs"/>
            </a:rPr>
            <a:t>As per the PMBOK Guide, “The Cost Performance Index (CPI) is a measure of the cost efficiency of budgeted resources, expressed as a ratio of earned value to actual cost.”</a:t>
          </a:r>
          <a:endParaRPr lang="fr-FR" sz="1100">
            <a:solidFill>
              <a:schemeClr val="dk1"/>
            </a:solidFill>
            <a:effectLst/>
            <a:latin typeface="+mn-lt"/>
            <a:ea typeface="+mn-ea"/>
            <a:cs typeface="+mn-cs"/>
          </a:endParaRPr>
        </a:p>
        <a:p>
          <a:r>
            <a:rPr lang="en-US" sz="1100">
              <a:solidFill>
                <a:schemeClr val="dk1"/>
              </a:solidFill>
              <a:effectLst/>
              <a:latin typeface="+mn-lt"/>
              <a:ea typeface="+mn-ea"/>
              <a:cs typeface="+mn-cs"/>
            </a:rPr>
            <a:t>The Cost Performance Index specifies how much you are earning for each dollar spent on the project. The Cost Performance Index is an indication of how well the project is remaining on budget.</a:t>
          </a:r>
          <a:endParaRPr lang="fr-FR" sz="1100">
            <a:solidFill>
              <a:schemeClr val="dk1"/>
            </a:solidFill>
            <a:effectLst/>
            <a:latin typeface="+mn-lt"/>
            <a:ea typeface="+mn-ea"/>
            <a:cs typeface="+mn-cs"/>
          </a:endParaRPr>
        </a:p>
        <a:p>
          <a:endParaRPr lang="en-US" sz="1100" b="1">
            <a:solidFill>
              <a:schemeClr val="dk1"/>
            </a:solidFill>
            <a:effectLst/>
            <a:latin typeface="+mn-lt"/>
            <a:ea typeface="+mn-ea"/>
            <a:cs typeface="+mn-cs"/>
          </a:endParaRPr>
        </a:p>
        <a:p>
          <a:r>
            <a:rPr lang="en-US" sz="1100" b="1">
              <a:solidFill>
                <a:schemeClr val="dk1"/>
              </a:solidFill>
              <a:effectLst/>
              <a:latin typeface="+mn-lt"/>
              <a:ea typeface="+mn-ea"/>
              <a:cs typeface="+mn-cs"/>
            </a:rPr>
            <a:t>Formula for the Cost Performance Index (CPI)</a:t>
          </a:r>
          <a:endParaRPr lang="fr-FR" sz="1100">
            <a:solidFill>
              <a:schemeClr val="dk1"/>
            </a:solidFill>
            <a:effectLst/>
            <a:latin typeface="+mn-lt"/>
            <a:ea typeface="+mn-ea"/>
            <a:cs typeface="+mn-cs"/>
          </a:endParaRPr>
        </a:p>
        <a:p>
          <a:r>
            <a:rPr lang="en-US" sz="1100">
              <a:solidFill>
                <a:schemeClr val="dk1"/>
              </a:solidFill>
              <a:effectLst/>
              <a:latin typeface="+mn-lt"/>
              <a:ea typeface="+mn-ea"/>
              <a:cs typeface="+mn-cs"/>
            </a:rPr>
            <a:t>The Cost Performance Index can be determined by dividing earned value by actual cost.</a:t>
          </a:r>
          <a:endParaRPr lang="fr-FR" sz="1100">
            <a:solidFill>
              <a:schemeClr val="dk1"/>
            </a:solidFill>
            <a:effectLst/>
            <a:latin typeface="+mn-lt"/>
            <a:ea typeface="+mn-ea"/>
            <a:cs typeface="+mn-cs"/>
          </a:endParaRPr>
        </a:p>
        <a:p>
          <a:r>
            <a:rPr lang="en-US" sz="1100">
              <a:solidFill>
                <a:schemeClr val="dk1"/>
              </a:solidFill>
              <a:effectLst/>
              <a:latin typeface="+mn-lt"/>
              <a:ea typeface="+mn-ea"/>
              <a:cs typeface="+mn-cs"/>
            </a:rPr>
            <a:t>Cost Performance Index = (Earned Value) / (Actual Cost)</a:t>
          </a:r>
          <a:endParaRPr lang="fr-FR" sz="1100">
            <a:solidFill>
              <a:schemeClr val="dk1"/>
            </a:solidFill>
            <a:effectLst/>
            <a:latin typeface="+mn-lt"/>
            <a:ea typeface="+mn-ea"/>
            <a:cs typeface="+mn-cs"/>
          </a:endParaRPr>
        </a:p>
        <a:p>
          <a:r>
            <a:rPr lang="en-US" sz="1100">
              <a:solidFill>
                <a:schemeClr val="dk1"/>
              </a:solidFill>
              <a:effectLst/>
              <a:latin typeface="+mn-lt"/>
              <a:ea typeface="+mn-ea"/>
              <a:cs typeface="+mn-cs"/>
            </a:rPr>
            <a:t>CPI = EV / AC</a:t>
          </a:r>
          <a:endParaRPr lang="fr-FR" sz="1100">
            <a:solidFill>
              <a:schemeClr val="dk1"/>
            </a:solidFill>
            <a:effectLst/>
            <a:latin typeface="+mn-lt"/>
            <a:ea typeface="+mn-ea"/>
            <a:cs typeface="+mn-cs"/>
          </a:endParaRPr>
        </a:p>
        <a:p>
          <a:r>
            <a:rPr lang="en-US" sz="1100">
              <a:solidFill>
                <a:schemeClr val="dk1"/>
              </a:solidFill>
              <a:effectLst/>
              <a:latin typeface="+mn-lt"/>
              <a:ea typeface="+mn-ea"/>
              <a:cs typeface="+mn-cs"/>
            </a:rPr>
            <a:t>With the above formula, you can conclude that:</a:t>
          </a:r>
          <a:endParaRPr lang="fr-FR" sz="1100">
            <a:solidFill>
              <a:schemeClr val="dk1"/>
            </a:solidFill>
            <a:effectLst/>
            <a:latin typeface="+mn-lt"/>
            <a:ea typeface="+mn-ea"/>
            <a:cs typeface="+mn-cs"/>
          </a:endParaRPr>
        </a:p>
        <a:p>
          <a:pPr lvl="0"/>
          <a:r>
            <a:rPr lang="en-US" sz="1100">
              <a:solidFill>
                <a:srgbClr val="FF0000"/>
              </a:solidFill>
              <a:effectLst/>
              <a:latin typeface="+mn-lt"/>
              <a:ea typeface="+mn-ea"/>
              <a:cs typeface="+mn-cs"/>
            </a:rPr>
            <a:t>If the CPI is less than one, you are earning less than the amount spent. In other words, you’re over budget.</a:t>
          </a:r>
          <a:endParaRPr lang="fr-FR" sz="1100">
            <a:solidFill>
              <a:srgbClr val="FF0000"/>
            </a:solidFill>
            <a:effectLst/>
            <a:latin typeface="+mn-lt"/>
            <a:ea typeface="+mn-ea"/>
            <a:cs typeface="+mn-cs"/>
          </a:endParaRPr>
        </a:p>
        <a:p>
          <a:pPr lvl="0"/>
          <a:r>
            <a:rPr lang="en-US" sz="1100">
              <a:solidFill>
                <a:srgbClr val="FF0000"/>
              </a:solidFill>
              <a:effectLst/>
              <a:latin typeface="+mn-lt"/>
              <a:ea typeface="+mn-ea"/>
              <a:cs typeface="+mn-cs"/>
            </a:rPr>
            <a:t>If the CPI is greater than one, you are earning more than the amount spent. In other words, you are under budget.</a:t>
          </a:r>
          <a:endParaRPr lang="fr-FR" sz="1100">
            <a:solidFill>
              <a:srgbClr val="FF0000"/>
            </a:solidFill>
            <a:effectLst/>
            <a:latin typeface="+mn-lt"/>
            <a:ea typeface="+mn-ea"/>
            <a:cs typeface="+mn-cs"/>
          </a:endParaRPr>
        </a:p>
        <a:p>
          <a:pPr lvl="0"/>
          <a:r>
            <a:rPr lang="en-US" sz="1100">
              <a:solidFill>
                <a:srgbClr val="FF0000"/>
              </a:solidFill>
              <a:effectLst/>
              <a:latin typeface="+mn-lt"/>
              <a:ea typeface="+mn-ea"/>
              <a:cs typeface="+mn-cs"/>
            </a:rPr>
            <a:t>If the CPI is equal to one, this means earning and spending are equal. You can say that you are proceeding exactly as per the planned budget spending, although this rarely happens.</a:t>
          </a:r>
          <a:endParaRPr lang="fr-FR" sz="1100">
            <a:solidFill>
              <a:srgbClr val="FF0000"/>
            </a:solidFill>
            <a:effectLst/>
            <a:latin typeface="+mn-lt"/>
            <a:ea typeface="+mn-ea"/>
            <a:cs typeface="+mn-cs"/>
          </a:endParaRPr>
        </a:p>
        <a:p>
          <a:endParaRPr lang="en-US" sz="1100" b="1">
            <a:solidFill>
              <a:schemeClr val="dk1"/>
            </a:solidFill>
            <a:effectLst/>
            <a:latin typeface="+mn-lt"/>
            <a:ea typeface="+mn-ea"/>
            <a:cs typeface="+mn-cs"/>
          </a:endParaRPr>
        </a:p>
        <a:p>
          <a:r>
            <a:rPr lang="en-US" sz="1100" b="1">
              <a:solidFill>
                <a:schemeClr val="dk1"/>
              </a:solidFill>
              <a:effectLst/>
              <a:latin typeface="+mn-lt"/>
              <a:ea typeface="+mn-ea"/>
              <a:cs typeface="+mn-cs"/>
            </a:rPr>
            <a:t>Example of the Cost Performance Index (CPI)</a:t>
          </a:r>
          <a:endParaRPr lang="fr-FR" sz="1100">
            <a:solidFill>
              <a:schemeClr val="dk1"/>
            </a:solidFill>
            <a:effectLst/>
            <a:latin typeface="+mn-lt"/>
            <a:ea typeface="+mn-ea"/>
            <a:cs typeface="+mn-cs"/>
          </a:endParaRPr>
        </a:p>
        <a:p>
          <a:r>
            <a:rPr lang="en-US" sz="1100" i="1">
              <a:solidFill>
                <a:schemeClr val="dk1"/>
              </a:solidFill>
              <a:effectLst/>
              <a:latin typeface="+mn-lt"/>
              <a:ea typeface="+mn-ea"/>
              <a:cs typeface="+mn-cs"/>
            </a:rPr>
            <a:t>You have a project to be completed in 12 months and the budget of the project is 100,000 USD. Six months have passed and 60,000 USD has been spent, but on closer review, you find that only 40% of the work has been completed so far.</a:t>
          </a:r>
          <a:endParaRPr lang="fr-FR" sz="1100">
            <a:solidFill>
              <a:schemeClr val="dk1"/>
            </a:solidFill>
            <a:effectLst/>
            <a:latin typeface="+mn-lt"/>
            <a:ea typeface="+mn-ea"/>
            <a:cs typeface="+mn-cs"/>
          </a:endParaRPr>
        </a:p>
        <a:p>
          <a:r>
            <a:rPr lang="en-US" sz="1100" i="1">
              <a:solidFill>
                <a:schemeClr val="dk1"/>
              </a:solidFill>
              <a:effectLst/>
              <a:latin typeface="+mn-lt"/>
              <a:ea typeface="+mn-ea"/>
              <a:cs typeface="+mn-cs"/>
            </a:rPr>
            <a:t>Find the Cost Performance Index for this project and deduce whether you are under budget or over budget.</a:t>
          </a:r>
          <a:endParaRPr lang="fr-FR" sz="1100">
            <a:solidFill>
              <a:schemeClr val="dk1"/>
            </a:solidFill>
            <a:effectLst/>
            <a:latin typeface="+mn-lt"/>
            <a:ea typeface="+mn-ea"/>
            <a:cs typeface="+mn-cs"/>
          </a:endParaRPr>
        </a:p>
        <a:p>
          <a:r>
            <a:rPr lang="en-US" sz="1100">
              <a:solidFill>
                <a:schemeClr val="dk1"/>
              </a:solidFill>
              <a:effectLst/>
              <a:latin typeface="+mn-lt"/>
              <a:ea typeface="+mn-ea"/>
              <a:cs typeface="+mn-cs"/>
            </a:rPr>
            <a:t>Given in the question:</a:t>
          </a:r>
          <a:endParaRPr lang="fr-FR" sz="1100">
            <a:solidFill>
              <a:schemeClr val="dk1"/>
            </a:solidFill>
            <a:effectLst/>
            <a:latin typeface="+mn-lt"/>
            <a:ea typeface="+mn-ea"/>
            <a:cs typeface="+mn-cs"/>
          </a:endParaRPr>
        </a:p>
        <a:p>
          <a:r>
            <a:rPr lang="en-US" sz="1100">
              <a:solidFill>
                <a:schemeClr val="dk1"/>
              </a:solidFill>
              <a:effectLst/>
              <a:latin typeface="+mn-lt"/>
              <a:ea typeface="+mn-ea"/>
              <a:cs typeface="+mn-cs"/>
            </a:rPr>
            <a:t>Actual Cost (AC) = 60,000 USD</a:t>
          </a:r>
          <a:endParaRPr lang="fr-FR" sz="1100">
            <a:solidFill>
              <a:schemeClr val="dk1"/>
            </a:solidFill>
            <a:effectLst/>
            <a:latin typeface="+mn-lt"/>
            <a:ea typeface="+mn-ea"/>
            <a:cs typeface="+mn-cs"/>
          </a:endParaRPr>
        </a:p>
        <a:p>
          <a:r>
            <a:rPr lang="en-US" sz="1100">
              <a:solidFill>
                <a:schemeClr val="dk1"/>
              </a:solidFill>
              <a:effectLst/>
              <a:latin typeface="+mn-lt"/>
              <a:ea typeface="+mn-ea"/>
              <a:cs typeface="+mn-cs"/>
            </a:rPr>
            <a:t>Planned Value (PV) = 50% of 100,000 USD</a:t>
          </a:r>
          <a:endParaRPr lang="fr-FR" sz="1100">
            <a:solidFill>
              <a:schemeClr val="dk1"/>
            </a:solidFill>
            <a:effectLst/>
            <a:latin typeface="+mn-lt"/>
            <a:ea typeface="+mn-ea"/>
            <a:cs typeface="+mn-cs"/>
          </a:endParaRPr>
        </a:p>
        <a:p>
          <a:r>
            <a:rPr lang="en-US" sz="1100">
              <a:solidFill>
                <a:schemeClr val="dk1"/>
              </a:solidFill>
              <a:effectLst/>
              <a:latin typeface="+mn-lt"/>
              <a:ea typeface="+mn-ea"/>
              <a:cs typeface="+mn-cs"/>
            </a:rPr>
            <a:t>= 50,000 USD</a:t>
          </a:r>
          <a:endParaRPr lang="fr-FR" sz="1100">
            <a:solidFill>
              <a:schemeClr val="dk1"/>
            </a:solidFill>
            <a:effectLst/>
            <a:latin typeface="+mn-lt"/>
            <a:ea typeface="+mn-ea"/>
            <a:cs typeface="+mn-cs"/>
          </a:endParaRPr>
        </a:p>
        <a:p>
          <a:r>
            <a:rPr lang="en-US" sz="1100">
              <a:solidFill>
                <a:schemeClr val="dk1"/>
              </a:solidFill>
              <a:effectLst/>
              <a:latin typeface="+mn-lt"/>
              <a:ea typeface="+mn-ea"/>
              <a:cs typeface="+mn-cs"/>
            </a:rPr>
            <a:t>Earned Value (EV) = 40% of 100,000 USD</a:t>
          </a:r>
          <a:endParaRPr lang="fr-FR" sz="1100">
            <a:solidFill>
              <a:schemeClr val="dk1"/>
            </a:solidFill>
            <a:effectLst/>
            <a:latin typeface="+mn-lt"/>
            <a:ea typeface="+mn-ea"/>
            <a:cs typeface="+mn-cs"/>
          </a:endParaRPr>
        </a:p>
        <a:p>
          <a:r>
            <a:rPr lang="en-US" sz="1100">
              <a:solidFill>
                <a:schemeClr val="dk1"/>
              </a:solidFill>
              <a:effectLst/>
              <a:latin typeface="+mn-lt"/>
              <a:ea typeface="+mn-ea"/>
              <a:cs typeface="+mn-cs"/>
            </a:rPr>
            <a:t>= 40,000 USD</a:t>
          </a:r>
          <a:endParaRPr lang="fr-FR" sz="1100">
            <a:solidFill>
              <a:schemeClr val="dk1"/>
            </a:solidFill>
            <a:effectLst/>
            <a:latin typeface="+mn-lt"/>
            <a:ea typeface="+mn-ea"/>
            <a:cs typeface="+mn-cs"/>
          </a:endParaRPr>
        </a:p>
        <a:p>
          <a:r>
            <a:rPr lang="en-US" sz="1100">
              <a:solidFill>
                <a:schemeClr val="dk1"/>
              </a:solidFill>
              <a:effectLst/>
              <a:latin typeface="+mn-lt"/>
              <a:ea typeface="+mn-ea"/>
              <a:cs typeface="+mn-cs"/>
            </a:rPr>
            <a:t>Now,</a:t>
          </a:r>
          <a:endParaRPr lang="fr-FR" sz="1100">
            <a:solidFill>
              <a:schemeClr val="dk1"/>
            </a:solidFill>
            <a:effectLst/>
            <a:latin typeface="+mn-lt"/>
            <a:ea typeface="+mn-ea"/>
            <a:cs typeface="+mn-cs"/>
          </a:endParaRPr>
        </a:p>
        <a:p>
          <a:r>
            <a:rPr lang="en-US" sz="1100">
              <a:solidFill>
                <a:schemeClr val="dk1"/>
              </a:solidFill>
              <a:effectLst/>
              <a:latin typeface="+mn-lt"/>
              <a:ea typeface="+mn-ea"/>
              <a:cs typeface="+mn-cs"/>
            </a:rPr>
            <a:t>Cost Performance Index (CPI) = EV / AC</a:t>
          </a:r>
          <a:endParaRPr lang="fr-FR" sz="1100">
            <a:solidFill>
              <a:schemeClr val="dk1"/>
            </a:solidFill>
            <a:effectLst/>
            <a:latin typeface="+mn-lt"/>
            <a:ea typeface="+mn-ea"/>
            <a:cs typeface="+mn-cs"/>
          </a:endParaRPr>
        </a:p>
        <a:p>
          <a:r>
            <a:rPr lang="en-US" sz="1100">
              <a:solidFill>
                <a:schemeClr val="dk1"/>
              </a:solidFill>
              <a:effectLst/>
              <a:latin typeface="+mn-lt"/>
              <a:ea typeface="+mn-ea"/>
              <a:cs typeface="+mn-cs"/>
            </a:rPr>
            <a:t>= 40,000 / 60,000</a:t>
          </a:r>
          <a:endParaRPr lang="fr-FR" sz="1100">
            <a:solidFill>
              <a:schemeClr val="dk1"/>
            </a:solidFill>
            <a:effectLst/>
            <a:latin typeface="+mn-lt"/>
            <a:ea typeface="+mn-ea"/>
            <a:cs typeface="+mn-cs"/>
          </a:endParaRPr>
        </a:p>
        <a:p>
          <a:r>
            <a:rPr lang="en-US" sz="1100">
              <a:solidFill>
                <a:schemeClr val="dk1"/>
              </a:solidFill>
              <a:effectLst/>
              <a:latin typeface="+mn-lt"/>
              <a:ea typeface="+mn-ea"/>
              <a:cs typeface="+mn-cs"/>
            </a:rPr>
            <a:t>= 0.67</a:t>
          </a:r>
          <a:endParaRPr lang="fr-FR" sz="1100">
            <a:solidFill>
              <a:schemeClr val="dk1"/>
            </a:solidFill>
            <a:effectLst/>
            <a:latin typeface="+mn-lt"/>
            <a:ea typeface="+mn-ea"/>
            <a:cs typeface="+mn-cs"/>
          </a:endParaRPr>
        </a:p>
        <a:p>
          <a:r>
            <a:rPr lang="en-US" sz="1100">
              <a:solidFill>
                <a:schemeClr val="dk1"/>
              </a:solidFill>
              <a:effectLst/>
              <a:latin typeface="+mn-lt"/>
              <a:ea typeface="+mn-ea"/>
              <a:cs typeface="+mn-cs"/>
            </a:rPr>
            <a:t>Hence, the Cost Performance Index is 0.67</a:t>
          </a:r>
          <a:endParaRPr lang="fr-FR" sz="1100">
            <a:solidFill>
              <a:schemeClr val="dk1"/>
            </a:solidFill>
            <a:effectLst/>
            <a:latin typeface="+mn-lt"/>
            <a:ea typeface="+mn-ea"/>
            <a:cs typeface="+mn-cs"/>
          </a:endParaRPr>
        </a:p>
        <a:p>
          <a:r>
            <a:rPr lang="en-US" sz="1100">
              <a:solidFill>
                <a:schemeClr val="dk1"/>
              </a:solidFill>
              <a:effectLst/>
              <a:latin typeface="+mn-lt"/>
              <a:ea typeface="+mn-ea"/>
              <a:cs typeface="+mn-cs"/>
            </a:rPr>
            <a:t>Since the Cost Performance Index is less than one, this means you are earning 0.67 USD for every 1 USD spent. </a:t>
          </a:r>
          <a:r>
            <a:rPr lang="fr-FR" sz="1100">
              <a:solidFill>
                <a:schemeClr val="dk1"/>
              </a:solidFill>
              <a:effectLst/>
              <a:latin typeface="+mn-lt"/>
              <a:ea typeface="+mn-ea"/>
              <a:cs typeface="+mn-cs"/>
            </a:rPr>
            <a:t>In other words, you are over budget.</a:t>
          </a:r>
        </a:p>
        <a:p>
          <a:r>
            <a:rPr lang="en-US" sz="1100">
              <a:solidFill>
                <a:schemeClr val="dk1"/>
              </a:solidFill>
              <a:effectLst/>
              <a:latin typeface="+mn-lt"/>
              <a:ea typeface="+mn-ea"/>
              <a:cs typeface="+mn-cs"/>
            </a:rPr>
            <a:t>A consistently high or low value of SPI or CPI is an indication that something is wrong with your planning and/or cost estimates. If this is the case, check all assumptions and estimates for accuracy and take corrective action as needed.</a:t>
          </a:r>
          <a:endParaRPr lang="fr-FR" sz="1100">
            <a:solidFill>
              <a:schemeClr val="dk1"/>
            </a:solidFill>
            <a:effectLst/>
            <a:latin typeface="+mn-lt"/>
            <a:ea typeface="+mn-ea"/>
            <a:cs typeface="+mn-cs"/>
          </a:endParaRPr>
        </a:p>
        <a:p>
          <a:endParaRPr lang="fr-FR" sz="1100"/>
        </a:p>
      </xdr:txBody>
    </xdr:sp>
    <xdr:clientData/>
  </xdr:twoCellAnchor>
  <xdr:twoCellAnchor>
    <xdr:from>
      <xdr:col>9</xdr:col>
      <xdr:colOff>535782</xdr:colOff>
      <xdr:row>6</xdr:row>
      <xdr:rowOff>285750</xdr:rowOff>
    </xdr:from>
    <xdr:to>
      <xdr:col>11</xdr:col>
      <xdr:colOff>845343</xdr:colOff>
      <xdr:row>8</xdr:row>
      <xdr:rowOff>11906</xdr:rowOff>
    </xdr:to>
    <xdr:sp macro="" textlink="">
      <xdr:nvSpPr>
        <xdr:cNvPr id="30" name="Rounded Rectangle 29">
          <a:hlinkClick xmlns:r="http://schemas.openxmlformats.org/officeDocument/2006/relationships" r:id="rId1"/>
        </xdr:cNvPr>
        <xdr:cNvSpPr/>
      </xdr:nvSpPr>
      <xdr:spPr>
        <a:xfrm>
          <a:off x="11501438" y="1857375"/>
          <a:ext cx="2416968" cy="857250"/>
        </a:xfrm>
        <a:prstGeom prst="roundRect">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ctr"/>
        <a:lstStyle/>
        <a:p>
          <a:pPr algn="ctr"/>
          <a:r>
            <a:rPr lang="fr-FR" sz="1800" b="1"/>
            <a:t>Back to AWP Monitoring</a:t>
          </a:r>
        </a:p>
      </xdr:txBody>
    </xdr:sp>
    <xdr:clientData/>
  </xdr:twoCellAnchor>
  <xdr:twoCellAnchor>
    <xdr:from>
      <xdr:col>15</xdr:col>
      <xdr:colOff>847487</xdr:colOff>
      <xdr:row>1</xdr:row>
      <xdr:rowOff>57892</xdr:rowOff>
    </xdr:from>
    <xdr:to>
      <xdr:col>16</xdr:col>
      <xdr:colOff>288591</xdr:colOff>
      <xdr:row>3</xdr:row>
      <xdr:rowOff>102113</xdr:rowOff>
    </xdr:to>
    <xdr:pic>
      <xdr:nvPicPr>
        <xdr:cNvPr id="33" name="Picture 32">
          <a:hlinkClick xmlns:r="http://schemas.openxmlformats.org/officeDocument/2006/relationships" r:id="rId2"/>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6611362" y="248392"/>
          <a:ext cx="596010" cy="639534"/>
        </a:xfrm>
        <a:prstGeom prst="rect">
          <a:avLst/>
        </a:prstGeom>
      </xdr:spPr>
    </xdr:pic>
    <xdr:clientData/>
  </xdr:twoCellAnchor>
  <xdr:twoCellAnchor>
    <xdr:from>
      <xdr:col>0</xdr:col>
      <xdr:colOff>119063</xdr:colOff>
      <xdr:row>0</xdr:row>
      <xdr:rowOff>130969</xdr:rowOff>
    </xdr:from>
    <xdr:to>
      <xdr:col>15</xdr:col>
      <xdr:colOff>456551</xdr:colOff>
      <xdr:row>5</xdr:row>
      <xdr:rowOff>352145</xdr:rowOff>
    </xdr:to>
    <xdr:grpSp>
      <xdr:nvGrpSpPr>
        <xdr:cNvPr id="54" name="Group 53"/>
        <xdr:cNvGrpSpPr/>
      </xdr:nvGrpSpPr>
      <xdr:grpSpPr>
        <a:xfrm>
          <a:off x="119063" y="130969"/>
          <a:ext cx="16101363" cy="1387989"/>
          <a:chOff x="104775" y="771525"/>
          <a:chExt cx="16101363" cy="1387989"/>
        </a:xfrm>
      </xdr:grpSpPr>
      <xdr:grpSp>
        <xdr:nvGrpSpPr>
          <xdr:cNvPr id="55" name="Group 54"/>
          <xdr:cNvGrpSpPr/>
        </xdr:nvGrpSpPr>
        <xdr:grpSpPr>
          <a:xfrm>
            <a:off x="104775" y="771525"/>
            <a:ext cx="16101363" cy="1387989"/>
            <a:chOff x="104775" y="123825"/>
            <a:chExt cx="16101363" cy="1387989"/>
          </a:xfrm>
        </xdr:grpSpPr>
        <xdr:sp macro="" textlink="">
          <xdr:nvSpPr>
            <xdr:cNvPr id="57" name="Rounded Rectangle 56">
              <a:hlinkClick xmlns:r="http://schemas.openxmlformats.org/officeDocument/2006/relationships" r:id="rId4"/>
            </xdr:cNvPr>
            <xdr:cNvSpPr/>
          </xdr:nvSpPr>
          <xdr:spPr>
            <a:xfrm>
              <a:off x="14731737" y="187384"/>
              <a:ext cx="1474401" cy="621600"/>
            </a:xfrm>
            <a:prstGeom prst="roundRect">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r>
                <a:rPr lang="fr-FR" sz="1400"/>
                <a:t>Resources</a:t>
              </a:r>
            </a:p>
          </xdr:txBody>
        </xdr:sp>
        <xdr:pic>
          <xdr:nvPicPr>
            <xdr:cNvPr id="58" name="Picture 57">
              <a:hlinkClick xmlns:r="http://schemas.openxmlformats.org/officeDocument/2006/relationships" r:id="rId5"/>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04775" y="123825"/>
              <a:ext cx="675134" cy="1387989"/>
            </a:xfrm>
            <a:prstGeom prst="rect">
              <a:avLst/>
            </a:prstGeom>
          </xdr:spPr>
        </xdr:pic>
        <xdr:sp macro="" textlink="">
          <xdr:nvSpPr>
            <xdr:cNvPr id="59" name="Rounded Rectangle 58">
              <a:hlinkClick xmlns:r="http://schemas.openxmlformats.org/officeDocument/2006/relationships" r:id="rId7"/>
            </xdr:cNvPr>
            <xdr:cNvSpPr/>
          </xdr:nvSpPr>
          <xdr:spPr>
            <a:xfrm>
              <a:off x="2722660" y="186177"/>
              <a:ext cx="1474402" cy="621600"/>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fr-FR" sz="1400"/>
                <a:t>Signature Solutions</a:t>
              </a:r>
            </a:p>
          </xdr:txBody>
        </xdr:sp>
        <xdr:sp macro="" textlink="">
          <xdr:nvSpPr>
            <xdr:cNvPr id="60" name="Rounded Rectangle 59">
              <a:hlinkClick xmlns:r="http://schemas.openxmlformats.org/officeDocument/2006/relationships" r:id="rId8"/>
            </xdr:cNvPr>
            <xdr:cNvSpPr/>
          </xdr:nvSpPr>
          <xdr:spPr>
            <a:xfrm>
              <a:off x="7836732" y="205906"/>
              <a:ext cx="1474403" cy="621600"/>
            </a:xfrm>
            <a:prstGeom prst="roundRect">
              <a:avLst/>
            </a:prstGeom>
          </xdr:spPr>
          <xdr:style>
            <a:lnRef idx="0">
              <a:schemeClr val="accent2"/>
            </a:lnRef>
            <a:fillRef idx="1001">
              <a:schemeClr val="dk2"/>
            </a:fillRef>
            <a:effectRef idx="3">
              <a:schemeClr val="accent2"/>
            </a:effectRef>
            <a:fontRef idx="minor">
              <a:schemeClr val="lt1"/>
            </a:fontRef>
          </xdr:style>
          <xdr:txBody>
            <a:bodyPr vertOverflow="clip" horzOverflow="clip" rtlCol="0" anchor="ctr"/>
            <a:lstStyle/>
            <a:p>
              <a:pPr algn="ctr"/>
              <a:r>
                <a:rPr lang="fr-FR" sz="1400"/>
                <a:t>Monitoring Plan</a:t>
              </a:r>
            </a:p>
          </xdr:txBody>
        </xdr:sp>
        <xdr:sp macro="" textlink="">
          <xdr:nvSpPr>
            <xdr:cNvPr id="61" name="Rounded Rectangle 60">
              <a:hlinkClick xmlns:r="http://schemas.openxmlformats.org/officeDocument/2006/relationships" r:id="rId9"/>
            </xdr:cNvPr>
            <xdr:cNvSpPr/>
          </xdr:nvSpPr>
          <xdr:spPr>
            <a:xfrm>
              <a:off x="886857" y="188368"/>
              <a:ext cx="1568184" cy="621526"/>
            </a:xfrm>
            <a:prstGeom prst="roundRect">
              <a:avLst/>
            </a:prstGeom>
            <a:solidFill>
              <a:srgbClr val="FFF8E5"/>
            </a:solidFill>
            <a:ln/>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r>
                <a:rPr lang="fr-FR" sz="1800" b="1">
                  <a:solidFill>
                    <a:schemeClr val="tx1"/>
                  </a:solidFill>
                </a:rPr>
                <a:t>          HOME</a:t>
              </a:r>
            </a:p>
          </xdr:txBody>
        </xdr:sp>
        <xdr:sp macro="" textlink="'CO CPD'!$K$9">
          <xdr:nvSpPr>
            <xdr:cNvPr id="62" name="Rounded Rectangle 61">
              <a:hlinkClick xmlns:r="http://schemas.openxmlformats.org/officeDocument/2006/relationships" r:id="rId10"/>
            </xdr:cNvPr>
            <xdr:cNvSpPr/>
          </xdr:nvSpPr>
          <xdr:spPr>
            <a:xfrm>
              <a:off x="6061363" y="192943"/>
              <a:ext cx="1608499" cy="621600"/>
            </a:xfrm>
            <a:prstGeom prst="roundRect">
              <a:avLst/>
            </a:prstGeom>
            <a:solidFill>
              <a:schemeClr val="accent1">
                <a:lumMod val="60000"/>
                <a:lumOff val="40000"/>
              </a:schemeClr>
            </a:solidFill>
          </xdr:spPr>
          <xdr:style>
            <a:lnRef idx="0">
              <a:schemeClr val="accent2"/>
            </a:lnRef>
            <a:fillRef idx="1001">
              <a:schemeClr val="dk2"/>
            </a:fillRef>
            <a:effectRef idx="3">
              <a:schemeClr val="accent2"/>
            </a:effectRef>
            <a:fontRef idx="minor">
              <a:schemeClr val="lt1"/>
            </a:fontRef>
          </xdr:style>
          <xdr:txBody>
            <a:bodyPr vertOverflow="clip" horzOverflow="clip" lIns="548640" rIns="91440" rtlCol="0" anchor="ctr"/>
            <a:lstStyle/>
            <a:p>
              <a:pPr algn="ctr"/>
              <a:fld id="{DD2FAAD4-D0B8-4A71-BBBA-E60F78A1D42F}" type="TxLink">
                <a:rPr lang="en-US" sz="1400" b="0" i="0" u="none" strike="noStrike">
                  <a:solidFill>
                    <a:srgbClr val="FFFFFF"/>
                  </a:solidFill>
                  <a:latin typeface="Calibri"/>
                </a:rPr>
                <a:pPr algn="ctr"/>
                <a:t>CPD Cape Verde</a:t>
              </a:fld>
              <a:endParaRPr lang="fr-FR" sz="1400"/>
            </a:p>
          </xdr:txBody>
        </xdr:sp>
        <xdr:pic>
          <xdr:nvPicPr>
            <xdr:cNvPr id="63" name="Picture 62">
              <a:hlinkClick xmlns:r="http://schemas.openxmlformats.org/officeDocument/2006/relationships" r:id="rId10"/>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6189910" y="279011"/>
              <a:ext cx="271232" cy="449825"/>
            </a:xfrm>
            <a:prstGeom prst="rect">
              <a:avLst/>
            </a:prstGeom>
            <a:ln>
              <a:noFill/>
            </a:ln>
          </xdr:spPr>
        </xdr:pic>
        <xdr:sp macro="" textlink="">
          <xdr:nvSpPr>
            <xdr:cNvPr id="64" name="Rounded Rectangle 63">
              <a:hlinkClick xmlns:r="http://schemas.openxmlformats.org/officeDocument/2006/relationships" r:id="rId12"/>
            </xdr:cNvPr>
            <xdr:cNvSpPr/>
          </xdr:nvSpPr>
          <xdr:spPr>
            <a:xfrm>
              <a:off x="9595607" y="191619"/>
              <a:ext cx="1469313" cy="621600"/>
            </a:xfrm>
            <a:prstGeom prst="roundRect">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r>
                <a:rPr lang="fr-FR" sz="1400"/>
                <a:t>Evaluation Plan</a:t>
              </a:r>
            </a:p>
          </xdr:txBody>
        </xdr:sp>
        <xdr:sp macro="" textlink="">
          <xdr:nvSpPr>
            <xdr:cNvPr id="65" name="Rounded Rectangle 64">
              <a:hlinkClick xmlns:r="http://schemas.openxmlformats.org/officeDocument/2006/relationships" r:id="rId13"/>
            </xdr:cNvPr>
            <xdr:cNvSpPr/>
          </xdr:nvSpPr>
          <xdr:spPr>
            <a:xfrm>
              <a:off x="11361649" y="199292"/>
              <a:ext cx="1469314" cy="621600"/>
            </a:xfrm>
            <a:prstGeom prst="roundRect">
              <a:avLst/>
            </a:prstGeom>
            <a:solidFill>
              <a:srgbClr val="C00000"/>
            </a:solidFill>
          </xdr:spPr>
          <xdr:style>
            <a:lnRef idx="0">
              <a:schemeClr val="accent4"/>
            </a:lnRef>
            <a:fillRef idx="3">
              <a:schemeClr val="accent4"/>
            </a:fillRef>
            <a:effectRef idx="3">
              <a:schemeClr val="accent4"/>
            </a:effectRef>
            <a:fontRef idx="minor">
              <a:schemeClr val="lt1"/>
            </a:fontRef>
          </xdr:style>
          <xdr:txBody>
            <a:bodyPr vertOverflow="clip" horzOverflow="clip" lIns="0" rIns="0" rtlCol="0" anchor="ctr"/>
            <a:lstStyle/>
            <a:p>
              <a:pPr marL="0" indent="0" algn="ctr"/>
              <a:r>
                <a:rPr lang="fr-FR" sz="1400">
                  <a:solidFill>
                    <a:schemeClr val="lt1"/>
                  </a:solidFill>
                  <a:latin typeface="+mn-lt"/>
                  <a:ea typeface="+mn-ea"/>
                  <a:cs typeface="+mn-cs"/>
                </a:rPr>
                <a:t>Management Calendar</a:t>
              </a:r>
            </a:p>
          </xdr:txBody>
        </xdr:sp>
        <xdr:sp macro="" textlink="">
          <xdr:nvSpPr>
            <xdr:cNvPr id="66" name="Rounded Rectangle 65">
              <a:hlinkClick xmlns:r="http://schemas.openxmlformats.org/officeDocument/2006/relationships" r:id="rId14"/>
            </xdr:cNvPr>
            <xdr:cNvSpPr/>
          </xdr:nvSpPr>
          <xdr:spPr>
            <a:xfrm>
              <a:off x="13055175" y="195323"/>
              <a:ext cx="1469314" cy="621600"/>
            </a:xfrm>
            <a:prstGeom prst="roundRect">
              <a:avLst/>
            </a:prstGeom>
            <a:solidFill>
              <a:srgbClr val="A886D6"/>
            </a:solidFill>
          </xdr:spPr>
          <xdr:style>
            <a:lnRef idx="0">
              <a:schemeClr val="accent4"/>
            </a:lnRef>
            <a:fillRef idx="3">
              <a:schemeClr val="accent4"/>
            </a:fillRef>
            <a:effectRef idx="3">
              <a:schemeClr val="accent4"/>
            </a:effectRef>
            <a:fontRef idx="minor">
              <a:schemeClr val="lt1"/>
            </a:fontRef>
          </xdr:style>
          <xdr:txBody>
            <a:bodyPr vertOverflow="clip" horzOverflow="clip" lIns="0" rIns="0" rtlCol="0" anchor="ctr"/>
            <a:lstStyle/>
            <a:p>
              <a:pPr marL="0" indent="0" algn="ctr"/>
              <a:r>
                <a:rPr lang="fr-FR" sz="1400">
                  <a:solidFill>
                    <a:schemeClr val="lt1"/>
                  </a:solidFill>
                  <a:latin typeface="+mn-lt"/>
                  <a:ea typeface="+mn-ea"/>
                  <a:cs typeface="+mn-cs"/>
                </a:rPr>
                <a:t>Statistics</a:t>
              </a:r>
            </a:p>
          </xdr:txBody>
        </xdr:sp>
        <xdr:sp macro="" textlink="">
          <xdr:nvSpPr>
            <xdr:cNvPr id="67" name="Rounded Rectangle 66">
              <a:hlinkClick xmlns:r="http://schemas.openxmlformats.org/officeDocument/2006/relationships" r:id="rId15"/>
            </xdr:cNvPr>
            <xdr:cNvSpPr/>
          </xdr:nvSpPr>
          <xdr:spPr>
            <a:xfrm>
              <a:off x="4398685" y="178314"/>
              <a:ext cx="1474403" cy="621600"/>
            </a:xfrm>
            <a:prstGeom prst="roundRect">
              <a:avLst/>
            </a:prstGeom>
            <a:solidFill>
              <a:schemeClr val="accent1">
                <a:lumMod val="75000"/>
              </a:schemeClr>
            </a:solidFill>
          </xdr:spPr>
          <xdr:style>
            <a:lnRef idx="0">
              <a:schemeClr val="accent2"/>
            </a:lnRef>
            <a:fillRef idx="1001">
              <a:schemeClr val="dk2"/>
            </a:fillRef>
            <a:effectRef idx="3">
              <a:schemeClr val="accent2"/>
            </a:effectRef>
            <a:fontRef idx="minor">
              <a:schemeClr val="lt1"/>
            </a:fontRef>
          </xdr:style>
          <xdr:txBody>
            <a:bodyPr vertOverflow="clip" horzOverflow="clip" rtlCol="0" anchor="ctr"/>
            <a:lstStyle/>
            <a:p>
              <a:pPr algn="ctr"/>
              <a:r>
                <a:rPr lang="fr-FR" sz="1400"/>
                <a:t>CO Programme Architecture</a:t>
              </a:r>
            </a:p>
          </xdr:txBody>
        </xdr:sp>
      </xdr:grpSp>
      <xdr:pic>
        <xdr:nvPicPr>
          <xdr:cNvPr id="56" name="Picture 55"/>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990110" y="816944"/>
            <a:ext cx="546283" cy="554592"/>
          </a:xfrm>
          <a:prstGeom prst="rect">
            <a:avLst/>
          </a:prstGeom>
        </xdr:spPr>
      </xdr:pic>
    </xdr:grp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15874</xdr:colOff>
      <xdr:row>7</xdr:row>
      <xdr:rowOff>9070</xdr:rowOff>
    </xdr:from>
    <xdr:to>
      <xdr:col>5</xdr:col>
      <xdr:colOff>560160</xdr:colOff>
      <xdr:row>7</xdr:row>
      <xdr:rowOff>2323646</xdr:rowOff>
    </xdr:to>
    <xdr:sp macro="" textlink="FillHome!$B$6">
      <xdr:nvSpPr>
        <xdr:cNvPr id="2" name="Down Arrow Callout 1">
          <a:hlinkClick xmlns:r="http://schemas.openxmlformats.org/officeDocument/2006/relationships" r:id="rId1"/>
        </xdr:cNvPr>
        <xdr:cNvSpPr/>
      </xdr:nvSpPr>
      <xdr:spPr>
        <a:xfrm>
          <a:off x="365124" y="2755445"/>
          <a:ext cx="2957286" cy="2314576"/>
        </a:xfrm>
        <a:prstGeom prst="downArrowCallout">
          <a:avLst>
            <a:gd name="adj1" fmla="val 23990"/>
            <a:gd name="adj2" fmla="val 25000"/>
            <a:gd name="adj3" fmla="val 25000"/>
            <a:gd name="adj4" fmla="val 70759"/>
          </a:avLst>
        </a:prstGeom>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fld id="{08CCFA5D-EE53-46A3-99F3-A6749062119B}" type="TxLink">
            <a:rPr lang="en-US" sz="1400" b="0" i="0" u="none" strike="noStrike">
              <a:solidFill>
                <a:srgbClr val="FFFFFF"/>
              </a:solidFill>
              <a:latin typeface="Calibri"/>
            </a:rPr>
            <a:pPr marL="0" marR="0" lvl="0" indent="0" algn="ctr" defTabSz="914400" eaLnBrk="1" fontAlgn="auto" latinLnBrk="0" hangingPunct="1">
              <a:lnSpc>
                <a:spcPct val="100000"/>
              </a:lnSpc>
              <a:spcBef>
                <a:spcPts val="0"/>
              </a:spcBef>
              <a:spcAft>
                <a:spcPts val="0"/>
              </a:spcAft>
              <a:buClrTx/>
              <a:buSzTx/>
              <a:buFontTx/>
              <a:buNone/>
              <a:tabLst/>
              <a:defRPr/>
            </a:pPr>
            <a:t>Outcome 1 - By 2022, Cabo Verdeans, particularly the most vulnerable, have improved access to, and use more quality health and education services, and benefit more from social and child protection and social inclusion, which are gender-sensitive, througho</a:t>
          </a:fld>
          <a:endParaRPr lang="fr-FR" sz="2400">
            <a:solidFill>
              <a:schemeClr val="bg1"/>
            </a:solidFill>
            <a:latin typeface="Calibri" panose="020F0502020204030204" pitchFamily="34" charset="0"/>
          </a:endParaRPr>
        </a:p>
      </xdr:txBody>
    </xdr:sp>
    <xdr:clientData fLocksWithSheet="0"/>
  </xdr:twoCellAnchor>
  <xdr:twoCellAnchor>
    <xdr:from>
      <xdr:col>7</xdr:col>
      <xdr:colOff>15876</xdr:colOff>
      <xdr:row>7</xdr:row>
      <xdr:rowOff>11339</xdr:rowOff>
    </xdr:from>
    <xdr:to>
      <xdr:col>11</xdr:col>
      <xdr:colOff>172630</xdr:colOff>
      <xdr:row>7</xdr:row>
      <xdr:rowOff>2352203</xdr:rowOff>
    </xdr:to>
    <xdr:sp macro="" textlink="FillHome!$B$11">
      <xdr:nvSpPr>
        <xdr:cNvPr id="4" name="Down Arrow Callout 3">
          <a:hlinkClick xmlns:r="http://schemas.openxmlformats.org/officeDocument/2006/relationships" r:id="rId2"/>
        </xdr:cNvPr>
        <xdr:cNvSpPr/>
      </xdr:nvSpPr>
      <xdr:spPr>
        <a:xfrm>
          <a:off x="3984626" y="2757714"/>
          <a:ext cx="2569754" cy="2340864"/>
        </a:xfrm>
        <a:prstGeom prst="downArrowCallout">
          <a:avLst>
            <a:gd name="adj1" fmla="val 23990"/>
            <a:gd name="adj2" fmla="val 25000"/>
            <a:gd name="adj3" fmla="val 25000"/>
            <a:gd name="adj4" fmla="val 70759"/>
          </a:avLst>
        </a:prstGeom>
        <a:solidFill>
          <a:schemeClr val="accent6">
            <a:lumMod val="60000"/>
            <a:lumOff val="40000"/>
          </a:schemeClr>
        </a:solidFill>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eaLnBrk="1" fontAlgn="auto" latinLnBrk="0" hangingPunct="1"/>
          <a:fld id="{5B6FB762-FF44-4AF4-B3C3-433D345F0744}" type="TxLink">
            <a:rPr lang="en-US" sz="1300" b="0" i="0" u="none" strike="noStrike">
              <a:solidFill>
                <a:srgbClr val="000000"/>
              </a:solidFill>
              <a:effectLst/>
              <a:latin typeface="Calibri"/>
              <a:ea typeface="+mn-ea"/>
              <a:cs typeface="+mn-cs"/>
            </a:rPr>
            <a:pPr algn="ctr" eaLnBrk="1" fontAlgn="auto" latinLnBrk="0" hangingPunct="1"/>
            <a:t>Output 1.1 - National and local capacity enhanced to provide access and promote effective use of integrated and high-quality, gender-responsive health services, including sexual and reproductive health, especially for adolescents and youth</a:t>
          </a:fld>
          <a:endParaRPr lang="en-US">
            <a:effectLst/>
            <a:ea typeface="+mn-ea"/>
            <a:cs typeface="+mn-cs"/>
          </a:endParaRPr>
        </a:p>
      </xdr:txBody>
    </xdr:sp>
    <xdr:clientData fLocksWithSheet="0"/>
  </xdr:twoCellAnchor>
  <xdr:twoCellAnchor>
    <xdr:from>
      <xdr:col>12</xdr:col>
      <xdr:colOff>9528</xdr:colOff>
      <xdr:row>6</xdr:row>
      <xdr:rowOff>265354</xdr:rowOff>
    </xdr:from>
    <xdr:to>
      <xdr:col>16</xdr:col>
      <xdr:colOff>166282</xdr:colOff>
      <xdr:row>7</xdr:row>
      <xdr:rowOff>2336343</xdr:rowOff>
    </xdr:to>
    <xdr:sp macro="" textlink="FillHome!$B$12">
      <xdr:nvSpPr>
        <xdr:cNvPr id="7" name="Down Arrow Callout 6">
          <a:hlinkClick xmlns:r="http://schemas.openxmlformats.org/officeDocument/2006/relationships" r:id="rId3"/>
        </xdr:cNvPr>
        <xdr:cNvSpPr/>
      </xdr:nvSpPr>
      <xdr:spPr>
        <a:xfrm>
          <a:off x="6994528" y="2741854"/>
          <a:ext cx="2569754" cy="2340864"/>
        </a:xfrm>
        <a:prstGeom prst="downArrowCallout">
          <a:avLst>
            <a:gd name="adj1" fmla="val 23990"/>
            <a:gd name="adj2" fmla="val 25000"/>
            <a:gd name="adj3" fmla="val 25000"/>
            <a:gd name="adj4" fmla="val 70759"/>
          </a:avLst>
        </a:prstGeom>
        <a:solidFill>
          <a:schemeClr val="accent6">
            <a:lumMod val="60000"/>
            <a:lumOff val="40000"/>
          </a:schemeClr>
        </a:solidFill>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eaLnBrk="1" fontAlgn="auto" latinLnBrk="0" hangingPunct="1"/>
          <a:fld id="{00FF3BF4-DBA1-4EB5-95AB-4A48297B3CA9}" type="TxLink">
            <a:rPr lang="en-US" sz="1300" b="0" i="0" u="none" strike="noStrike">
              <a:solidFill>
                <a:srgbClr val="000000"/>
              </a:solidFill>
              <a:effectLst/>
              <a:latin typeface="Calibri"/>
              <a:ea typeface="+mn-ea"/>
              <a:cs typeface="+mn-cs"/>
            </a:rPr>
            <a:pPr algn="ctr" eaLnBrk="1" fontAlgn="auto" latinLnBrk="0" hangingPunct="1"/>
            <a:t>Output 1.2 - National and local capacity for maternal, perinatal and child-health services strengthened</a:t>
          </a:fld>
          <a:endParaRPr lang="en-US" sz="1300">
            <a:effectLst/>
            <a:ea typeface="+mn-ea"/>
            <a:cs typeface="+mn-cs"/>
          </a:endParaRPr>
        </a:p>
      </xdr:txBody>
    </xdr:sp>
    <xdr:clientData fLocksWithSheet="0"/>
  </xdr:twoCellAnchor>
  <xdr:twoCellAnchor>
    <xdr:from>
      <xdr:col>1</xdr:col>
      <xdr:colOff>16597</xdr:colOff>
      <xdr:row>16</xdr:row>
      <xdr:rowOff>16599</xdr:rowOff>
    </xdr:from>
    <xdr:to>
      <xdr:col>5</xdr:col>
      <xdr:colOff>557400</xdr:colOff>
      <xdr:row>16</xdr:row>
      <xdr:rowOff>2362638</xdr:rowOff>
    </xdr:to>
    <xdr:sp macro="" textlink="FillHome!$B$7">
      <xdr:nvSpPr>
        <xdr:cNvPr id="79" name="Down Arrow Callout 78">
          <a:hlinkClick xmlns:r="http://schemas.openxmlformats.org/officeDocument/2006/relationships" r:id="rId4"/>
        </xdr:cNvPr>
        <xdr:cNvSpPr/>
      </xdr:nvSpPr>
      <xdr:spPr>
        <a:xfrm>
          <a:off x="365847" y="18574474"/>
          <a:ext cx="2953803" cy="2346039"/>
        </a:xfrm>
        <a:prstGeom prst="downArrowCallout">
          <a:avLst>
            <a:gd name="adj1" fmla="val 23990"/>
            <a:gd name="adj2" fmla="val 25000"/>
            <a:gd name="adj3" fmla="val 25000"/>
            <a:gd name="adj4" fmla="val 70759"/>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fld id="{50D7D1C4-1DA6-4B7E-A9DC-C114651C784E}" type="TxLink">
            <a:rPr lang="en-US" sz="1400" b="0" i="0" u="none" strike="noStrike">
              <a:solidFill>
                <a:srgbClr val="FFFFFF"/>
              </a:solidFill>
              <a:latin typeface="Calibri"/>
            </a:rPr>
            <a:pPr marL="0" marR="0" lvl="0" indent="0" algn="ctr" defTabSz="914400" eaLnBrk="1" fontAlgn="auto" latinLnBrk="0" hangingPunct="1">
              <a:lnSpc>
                <a:spcPct val="100000"/>
              </a:lnSpc>
              <a:spcBef>
                <a:spcPts val="0"/>
              </a:spcBef>
              <a:spcAft>
                <a:spcPts val="0"/>
              </a:spcAft>
              <a:buClrTx/>
              <a:buSzTx/>
              <a:buFontTx/>
              <a:buNone/>
              <a:tabLst/>
              <a:defRPr/>
            </a:pPr>
            <a:t>Outcome 2 - By 2022, all people, particularly the most vulnerable, benefit from enhanced national and local capacity to apply integrated and innovative approaches to the sustainable and participative management of natural resources and biodiversity, clima</a:t>
          </a:fld>
          <a:endParaRPr lang="en-US" sz="1400"/>
        </a:p>
      </xdr:txBody>
    </xdr:sp>
    <xdr:clientData fLocksWithSheet="0"/>
  </xdr:twoCellAnchor>
  <xdr:twoCellAnchor>
    <xdr:from>
      <xdr:col>7</xdr:col>
      <xdr:colOff>33440</xdr:colOff>
      <xdr:row>15</xdr:row>
      <xdr:rowOff>1203298</xdr:rowOff>
    </xdr:from>
    <xdr:to>
      <xdr:col>11</xdr:col>
      <xdr:colOff>185964</xdr:colOff>
      <xdr:row>16</xdr:row>
      <xdr:rowOff>2342837</xdr:rowOff>
    </xdr:to>
    <xdr:sp macro="" textlink="FillHome!$B$20">
      <xdr:nvSpPr>
        <xdr:cNvPr id="81" name="Down Arrow Callout 80">
          <a:hlinkClick xmlns:r="http://schemas.openxmlformats.org/officeDocument/2006/relationships" r:id="rId5"/>
        </xdr:cNvPr>
        <xdr:cNvSpPr/>
      </xdr:nvSpPr>
      <xdr:spPr>
        <a:xfrm>
          <a:off x="4002190" y="18554673"/>
          <a:ext cx="2565524" cy="2346039"/>
        </a:xfrm>
        <a:prstGeom prst="downArrowCallout">
          <a:avLst>
            <a:gd name="adj1" fmla="val 23990"/>
            <a:gd name="adj2" fmla="val 25000"/>
            <a:gd name="adj3" fmla="val 25000"/>
            <a:gd name="adj4" fmla="val 70759"/>
          </a:avLst>
        </a:prstGeom>
        <a:solidFill>
          <a:schemeClr val="accent1">
            <a:lumMod val="60000"/>
            <a:lumOff val="40000"/>
          </a:schemeClr>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eaLnBrk="1" fontAlgn="auto" latinLnBrk="0" hangingPunct="1"/>
          <a:fld id="{8978B733-EB71-4568-9DEB-44BE38F2842D}" type="TxLink">
            <a:rPr lang="en-US" sz="1300" b="0" i="0" u="none" strike="noStrike">
              <a:solidFill>
                <a:srgbClr val="000000"/>
              </a:solidFill>
              <a:effectLst/>
              <a:latin typeface="Calibri"/>
              <a:ea typeface="+mn-ea"/>
              <a:cs typeface="+mn-cs"/>
            </a:rPr>
            <a:pPr algn="ctr" eaLnBrk="1" fontAlgn="auto" latinLnBrk="0" hangingPunct="1"/>
            <a:t>Output 2.1 - Selected institutions have strengthened technical and operational capacities to mainstream child and gender-sensitive disaster-risk reduction into national and local development policies</a:t>
          </a:fld>
          <a:endParaRPr lang="en-US" sz="1300">
            <a:effectLst/>
            <a:ea typeface="+mn-ea"/>
            <a:cs typeface="+mn-cs"/>
          </a:endParaRPr>
        </a:p>
      </xdr:txBody>
    </xdr:sp>
    <xdr:clientData fLocksWithSheet="0"/>
  </xdr:twoCellAnchor>
  <xdr:twoCellAnchor>
    <xdr:from>
      <xdr:col>12</xdr:col>
      <xdr:colOff>34346</xdr:colOff>
      <xdr:row>16</xdr:row>
      <xdr:rowOff>20320</xdr:rowOff>
    </xdr:from>
    <xdr:to>
      <xdr:col>16</xdr:col>
      <xdr:colOff>191100</xdr:colOff>
      <xdr:row>16</xdr:row>
      <xdr:rowOff>2366359</xdr:rowOff>
    </xdr:to>
    <xdr:sp macro="" textlink="FillHome!$B$21">
      <xdr:nvSpPr>
        <xdr:cNvPr id="82" name="Down Arrow Callout 81">
          <a:hlinkClick xmlns:r="http://schemas.openxmlformats.org/officeDocument/2006/relationships" r:id="rId6"/>
        </xdr:cNvPr>
        <xdr:cNvSpPr/>
      </xdr:nvSpPr>
      <xdr:spPr>
        <a:xfrm>
          <a:off x="7019346" y="18578195"/>
          <a:ext cx="2569754" cy="2346039"/>
        </a:xfrm>
        <a:prstGeom prst="downArrowCallout">
          <a:avLst>
            <a:gd name="adj1" fmla="val 23990"/>
            <a:gd name="adj2" fmla="val 25000"/>
            <a:gd name="adj3" fmla="val 25000"/>
            <a:gd name="adj4" fmla="val 70759"/>
          </a:avLst>
        </a:prstGeom>
        <a:solidFill>
          <a:schemeClr val="accent1">
            <a:lumMod val="60000"/>
            <a:lumOff val="40000"/>
          </a:schemeClr>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eaLnBrk="1" fontAlgn="auto" latinLnBrk="0" hangingPunct="1"/>
          <a:fld id="{E9C369BA-48F2-4E01-B879-7F440DB1A32A}" type="TxLink">
            <a:rPr lang="en-US" sz="1300" b="0" i="0" u="none" strike="noStrike">
              <a:solidFill>
                <a:srgbClr val="000000"/>
              </a:solidFill>
              <a:effectLst/>
              <a:latin typeface="Calibri"/>
              <a:ea typeface="+mn-ea"/>
              <a:cs typeface="+mn-cs"/>
            </a:rPr>
            <a:pPr algn="ctr" eaLnBrk="1" fontAlgn="auto" latinLnBrk="0" hangingPunct="1"/>
            <a:t>Output 2.2 - Selected government institutions and local communities have enhanced technical capacity to implement climate change adaptation and mitigation measures</a:t>
          </a:fld>
          <a:endParaRPr lang="en-US" sz="1300">
            <a:effectLst/>
            <a:ea typeface="+mn-ea"/>
            <a:cs typeface="+mn-cs"/>
          </a:endParaRPr>
        </a:p>
      </xdr:txBody>
    </xdr:sp>
    <xdr:clientData fLocksWithSheet="0"/>
  </xdr:twoCellAnchor>
  <xdr:twoCellAnchor>
    <xdr:from>
      <xdr:col>17</xdr:col>
      <xdr:colOff>18133</xdr:colOff>
      <xdr:row>16</xdr:row>
      <xdr:rowOff>14640</xdr:rowOff>
    </xdr:from>
    <xdr:to>
      <xdr:col>21</xdr:col>
      <xdr:colOff>165815</xdr:colOff>
      <xdr:row>16</xdr:row>
      <xdr:rowOff>2360679</xdr:rowOff>
    </xdr:to>
    <xdr:sp macro="" textlink="FillHome!$B$22">
      <xdr:nvSpPr>
        <xdr:cNvPr id="84" name="Down Arrow Callout 83">
          <a:hlinkClick xmlns:r="http://schemas.openxmlformats.org/officeDocument/2006/relationships" r:id="rId7"/>
        </xdr:cNvPr>
        <xdr:cNvSpPr/>
      </xdr:nvSpPr>
      <xdr:spPr>
        <a:xfrm>
          <a:off x="10019383" y="18572515"/>
          <a:ext cx="2560682" cy="2346039"/>
        </a:xfrm>
        <a:prstGeom prst="downArrowCallout">
          <a:avLst>
            <a:gd name="adj1" fmla="val 23990"/>
            <a:gd name="adj2" fmla="val 25000"/>
            <a:gd name="adj3" fmla="val 25000"/>
            <a:gd name="adj4" fmla="val 70759"/>
          </a:avLst>
        </a:prstGeom>
        <a:solidFill>
          <a:schemeClr val="accent1">
            <a:lumMod val="60000"/>
            <a:lumOff val="40000"/>
          </a:schemeClr>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eaLnBrk="1" fontAlgn="auto" latinLnBrk="0" hangingPunct="1"/>
          <a:fld id="{5C8D91B5-E42D-49B7-A2EC-0DAC9385B041}" type="TxLink">
            <a:rPr lang="en-US" sz="1300" b="0" i="0" u="none" strike="noStrike">
              <a:solidFill>
                <a:srgbClr val="000000"/>
              </a:solidFill>
              <a:effectLst/>
              <a:latin typeface="Calibri"/>
              <a:ea typeface="+mn-ea"/>
              <a:cs typeface="+mn-cs"/>
            </a:rPr>
            <a:pPr algn="ctr" eaLnBrk="1" fontAlgn="auto" latinLnBrk="0" hangingPunct="1"/>
            <a:t>Output 2.3 - Enhanced legal policy and institutional frameworks are in place for conservation sustainable use and access and benefit-sharing of natural resources biodiversity and ecosystems</a:t>
          </a:fld>
          <a:endParaRPr lang="en-US" sz="1300">
            <a:effectLst/>
            <a:ea typeface="+mn-ea"/>
            <a:cs typeface="+mn-cs"/>
          </a:endParaRPr>
        </a:p>
      </xdr:txBody>
    </xdr:sp>
    <xdr:clientData fLocksWithSheet="0"/>
  </xdr:twoCellAnchor>
  <xdr:twoCellAnchor>
    <xdr:from>
      <xdr:col>0</xdr:col>
      <xdr:colOff>346982</xdr:colOff>
      <xdr:row>25</xdr:row>
      <xdr:rowOff>9076</xdr:rowOff>
    </xdr:from>
    <xdr:to>
      <xdr:col>5</xdr:col>
      <xdr:colOff>511103</xdr:colOff>
      <xdr:row>26</xdr:row>
      <xdr:rowOff>438219</xdr:rowOff>
    </xdr:to>
    <xdr:sp macro="" textlink="FillHome!$B$8">
      <xdr:nvSpPr>
        <xdr:cNvPr id="132" name="Down Arrow Callout 131">
          <a:hlinkClick xmlns:r="http://schemas.openxmlformats.org/officeDocument/2006/relationships" r:id="rId8"/>
        </xdr:cNvPr>
        <xdr:cNvSpPr/>
      </xdr:nvSpPr>
      <xdr:spPr>
        <a:xfrm>
          <a:off x="346982" y="30758951"/>
          <a:ext cx="2926371" cy="2969143"/>
        </a:xfrm>
        <a:prstGeom prst="downArrowCallout">
          <a:avLst>
            <a:gd name="adj1" fmla="val 23990"/>
            <a:gd name="adj2" fmla="val 25000"/>
            <a:gd name="adj3" fmla="val 25000"/>
            <a:gd name="adj4" fmla="val 70759"/>
          </a:avLst>
        </a:prstGeom>
      </xdr:spPr>
      <xdr:style>
        <a:lnRef idx="0">
          <a:schemeClr val="accent5"/>
        </a:lnRef>
        <a:fillRef idx="1001">
          <a:schemeClr val="dk2"/>
        </a:fillRef>
        <a:effectRef idx="3">
          <a:schemeClr val="accent5"/>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fld id="{B3C91B78-7E09-4864-AF27-3E2C40828874}" type="TxLink">
            <a:rPr lang="en-US" sz="1400" b="0" i="0" u="none" strike="noStrike">
              <a:solidFill>
                <a:srgbClr val="FFFFFF"/>
              </a:solidFill>
              <a:effectLst/>
              <a:latin typeface="Calibri"/>
              <a:ea typeface="+mn-ea"/>
              <a:cs typeface="+mn-cs"/>
            </a:rPr>
            <a:pPr marL="0" marR="0" lvl="0" indent="0" algn="ctr" defTabSz="914400" eaLnBrk="1" fontAlgn="auto" latinLnBrk="0" hangingPunct="1">
              <a:lnSpc>
                <a:spcPct val="100000"/>
              </a:lnSpc>
              <a:spcBef>
                <a:spcPts val="0"/>
              </a:spcBef>
              <a:spcAft>
                <a:spcPts val="0"/>
              </a:spcAft>
              <a:buClrTx/>
              <a:buSzTx/>
              <a:buFontTx/>
              <a:buNone/>
              <a:tabLst/>
              <a:defRPr/>
            </a:pPr>
            <a:t>Outcome 3 - By 2022, all Cabo Verdeans of working age, particularly women and youth, benefit from decent work through economic transformation in key sectors, which leads to more sustainable and inclusive economic development</a:t>
          </a:fld>
          <a:endParaRPr lang="en-US" sz="1400">
            <a:effectLst/>
            <a:ea typeface="+mn-ea"/>
            <a:cs typeface="+mn-cs"/>
          </a:endParaRPr>
        </a:p>
      </xdr:txBody>
    </xdr:sp>
    <xdr:clientData fLocksWithSheet="0"/>
  </xdr:twoCellAnchor>
  <xdr:twoCellAnchor>
    <xdr:from>
      <xdr:col>7</xdr:col>
      <xdr:colOff>20411</xdr:colOff>
      <xdr:row>25</xdr:row>
      <xdr:rowOff>6357</xdr:rowOff>
    </xdr:from>
    <xdr:to>
      <xdr:col>11</xdr:col>
      <xdr:colOff>168021</xdr:colOff>
      <xdr:row>26</xdr:row>
      <xdr:rowOff>411005</xdr:rowOff>
    </xdr:to>
    <xdr:sp macro="" textlink="FillHome!$B$29">
      <xdr:nvSpPr>
        <xdr:cNvPr id="134" name="Down Arrow Callout 133">
          <a:hlinkClick xmlns:r="http://schemas.openxmlformats.org/officeDocument/2006/relationships" r:id="rId9"/>
        </xdr:cNvPr>
        <xdr:cNvSpPr/>
      </xdr:nvSpPr>
      <xdr:spPr>
        <a:xfrm>
          <a:off x="3989161" y="30756232"/>
          <a:ext cx="2560610" cy="2944648"/>
        </a:xfrm>
        <a:prstGeom prst="downArrowCallout">
          <a:avLst>
            <a:gd name="adj1" fmla="val 23990"/>
            <a:gd name="adj2" fmla="val 25000"/>
            <a:gd name="adj3" fmla="val 25000"/>
            <a:gd name="adj4" fmla="val 70759"/>
          </a:avLst>
        </a:prstGeom>
        <a:solidFill>
          <a:schemeClr val="tx2">
            <a:lumMod val="40000"/>
            <a:lumOff val="60000"/>
          </a:schemeClr>
        </a:solidFill>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eaLnBrk="1" fontAlgn="auto" latinLnBrk="0" hangingPunct="1"/>
          <a:fld id="{BCEB2575-385A-479C-B6F4-EF64B3E88BC0}" type="TxLink">
            <a:rPr lang="en-US" sz="1300" b="0" i="0" u="none" strike="noStrike">
              <a:solidFill>
                <a:srgbClr val="000000"/>
              </a:solidFill>
              <a:effectLst/>
              <a:latin typeface="Calibri"/>
              <a:ea typeface="+mn-ea"/>
              <a:cs typeface="+mn-cs"/>
            </a:rPr>
            <a:pPr algn="ctr" eaLnBrk="1" fontAlgn="auto" latinLnBrk="0" hangingPunct="1"/>
            <a:t>Output 3.1 - The Ministries of Finance Economy and Employment have strengthened institutional capacity for the formulation and implementation of policies and programmes that harness the demographic dividend for inclusive and sustainable economic growth</a:t>
          </a:fld>
          <a:endParaRPr lang="en-US" sz="1300">
            <a:effectLst/>
            <a:ea typeface="+mn-ea"/>
            <a:cs typeface="+mn-cs"/>
          </a:endParaRPr>
        </a:p>
      </xdr:txBody>
    </xdr:sp>
    <xdr:clientData fLocksWithSheet="0"/>
  </xdr:twoCellAnchor>
  <xdr:twoCellAnchor>
    <xdr:from>
      <xdr:col>12</xdr:col>
      <xdr:colOff>14967</xdr:colOff>
      <xdr:row>25</xdr:row>
      <xdr:rowOff>22157</xdr:rowOff>
    </xdr:from>
    <xdr:to>
      <xdr:col>16</xdr:col>
      <xdr:colOff>173463</xdr:colOff>
      <xdr:row>26</xdr:row>
      <xdr:rowOff>481309</xdr:rowOff>
    </xdr:to>
    <xdr:sp macro="" textlink="FillHome!$B$30">
      <xdr:nvSpPr>
        <xdr:cNvPr id="135" name="Down Arrow Callout 134">
          <a:hlinkClick xmlns:r="http://schemas.openxmlformats.org/officeDocument/2006/relationships" r:id="rId10"/>
        </xdr:cNvPr>
        <xdr:cNvSpPr/>
      </xdr:nvSpPr>
      <xdr:spPr>
        <a:xfrm>
          <a:off x="6999967" y="30772032"/>
          <a:ext cx="2571496" cy="2999152"/>
        </a:xfrm>
        <a:prstGeom prst="downArrowCallout">
          <a:avLst>
            <a:gd name="adj1" fmla="val 23990"/>
            <a:gd name="adj2" fmla="val 25000"/>
            <a:gd name="adj3" fmla="val 25000"/>
            <a:gd name="adj4" fmla="val 70759"/>
          </a:avLst>
        </a:prstGeom>
        <a:solidFill>
          <a:schemeClr val="tx2">
            <a:lumMod val="40000"/>
            <a:lumOff val="60000"/>
          </a:schemeClr>
        </a:solidFill>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eaLnBrk="1" fontAlgn="auto" latinLnBrk="0" hangingPunct="1"/>
          <a:fld id="{9B70E490-417A-41E3-AC5F-A616F465A091}" type="TxLink">
            <a:rPr lang="en-US" sz="1300" b="0" i="0" u="none" strike="noStrike">
              <a:solidFill>
                <a:srgbClr val="000000"/>
              </a:solidFill>
              <a:effectLst/>
              <a:latin typeface="Calibri"/>
              <a:ea typeface="+mn-ea"/>
              <a:cs typeface="+mn-cs"/>
            </a:rPr>
            <a:pPr algn="ctr" eaLnBrk="1" fontAlgn="auto" latinLnBrk="0" hangingPunct="1"/>
            <a:t>Output 3.2 - Young people and women have enhanced ability to secure employment including self-employment</a:t>
          </a:fld>
          <a:endParaRPr lang="en-US" sz="1300">
            <a:effectLst/>
            <a:ea typeface="+mn-ea"/>
            <a:cs typeface="+mn-cs"/>
          </a:endParaRPr>
        </a:p>
      </xdr:txBody>
    </xdr:sp>
    <xdr:clientData fLocksWithSheet="0"/>
  </xdr:twoCellAnchor>
  <xdr:twoCellAnchor>
    <xdr:from>
      <xdr:col>1</xdr:col>
      <xdr:colOff>15875</xdr:colOff>
      <xdr:row>34</xdr:row>
      <xdr:rowOff>20940</xdr:rowOff>
    </xdr:from>
    <xdr:to>
      <xdr:col>5</xdr:col>
      <xdr:colOff>529246</xdr:colOff>
      <xdr:row>35</xdr:row>
      <xdr:rowOff>450083</xdr:rowOff>
    </xdr:to>
    <xdr:sp macro="" textlink="FillHome!$B$9">
      <xdr:nvSpPr>
        <xdr:cNvPr id="138" name="Down Arrow Callout 137">
          <a:hlinkClick xmlns:r="http://schemas.openxmlformats.org/officeDocument/2006/relationships" r:id="rId11"/>
        </xdr:cNvPr>
        <xdr:cNvSpPr/>
      </xdr:nvSpPr>
      <xdr:spPr>
        <a:xfrm>
          <a:off x="365125" y="42962815"/>
          <a:ext cx="2926371" cy="2969143"/>
        </a:xfrm>
        <a:prstGeom prst="downArrowCallout">
          <a:avLst>
            <a:gd name="adj1" fmla="val 23990"/>
            <a:gd name="adj2" fmla="val 25000"/>
            <a:gd name="adj3" fmla="val 25000"/>
            <a:gd name="adj4" fmla="val 70759"/>
          </a:avLst>
        </a:prstGeom>
        <a:solidFill>
          <a:schemeClr val="accent2">
            <a:lumMod val="75000"/>
          </a:schemeClr>
        </a:solidFill>
      </xdr:spPr>
      <xdr:style>
        <a:lnRef idx="0">
          <a:schemeClr val="accent5"/>
        </a:lnRef>
        <a:fillRef idx="1001">
          <a:schemeClr val="dk2"/>
        </a:fillRef>
        <a:effectRef idx="3">
          <a:schemeClr val="accent5"/>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fld id="{D5BFB934-B49A-41A7-BD05-E59799ADAA44}" type="TxLink">
            <a:rPr lang="en-US" sz="1400" b="0" i="0" u="none" strike="noStrike">
              <a:solidFill>
                <a:srgbClr val="FFFFFF"/>
              </a:solidFill>
              <a:latin typeface="Calibri"/>
            </a:rPr>
            <a:pPr marL="0" marR="0" lvl="0" indent="0" algn="ctr" defTabSz="914400" eaLnBrk="1" fontAlgn="auto" latinLnBrk="0" hangingPunct="1">
              <a:lnSpc>
                <a:spcPct val="100000"/>
              </a:lnSpc>
              <a:spcBef>
                <a:spcPts val="0"/>
              </a:spcBef>
              <a:spcAft>
                <a:spcPts val="0"/>
              </a:spcAft>
              <a:buClrTx/>
              <a:buSzTx/>
              <a:buFontTx/>
              <a:buNone/>
              <a:tabLst/>
              <a:defRPr/>
            </a:pPr>
            <a:t>Outcome 4 - By 2022, Cabo Verdean citizens benefit from a system of democratic governance and public administration that is more effective, transparent, and participative</a:t>
          </a:fld>
          <a:endParaRPr lang="en-US" sz="1400"/>
        </a:p>
      </xdr:txBody>
    </xdr:sp>
    <xdr:clientData fLocksWithSheet="0"/>
  </xdr:twoCellAnchor>
  <xdr:twoCellAnchor>
    <xdr:from>
      <xdr:col>7</xdr:col>
      <xdr:colOff>6804</xdr:colOff>
      <xdr:row>34</xdr:row>
      <xdr:rowOff>18221</xdr:rowOff>
    </xdr:from>
    <xdr:to>
      <xdr:col>11</xdr:col>
      <xdr:colOff>154414</xdr:colOff>
      <xdr:row>35</xdr:row>
      <xdr:rowOff>422869</xdr:rowOff>
    </xdr:to>
    <xdr:sp macro="" textlink="FillHome!$B$38">
      <xdr:nvSpPr>
        <xdr:cNvPr id="139" name="Down Arrow Callout 138">
          <a:hlinkClick xmlns:r="http://schemas.openxmlformats.org/officeDocument/2006/relationships" r:id="rId12"/>
        </xdr:cNvPr>
        <xdr:cNvSpPr/>
      </xdr:nvSpPr>
      <xdr:spPr>
        <a:xfrm>
          <a:off x="3975554" y="42960096"/>
          <a:ext cx="2560610" cy="2944648"/>
        </a:xfrm>
        <a:prstGeom prst="downArrowCallout">
          <a:avLst>
            <a:gd name="adj1" fmla="val 23990"/>
            <a:gd name="adj2" fmla="val 25000"/>
            <a:gd name="adj3" fmla="val 25000"/>
            <a:gd name="adj4" fmla="val 70759"/>
          </a:avLst>
        </a:prstGeom>
        <a:solidFill>
          <a:schemeClr val="accent2">
            <a:lumMod val="60000"/>
            <a:lumOff val="40000"/>
          </a:schemeClr>
        </a:solidFill>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eaLnBrk="1" fontAlgn="auto" latinLnBrk="0" hangingPunct="1"/>
          <a:fld id="{F457D5F8-5F13-4F21-8507-282D87543446}" type="TxLink">
            <a:rPr lang="en-US" sz="1300" b="0" i="0" u="none" strike="noStrike">
              <a:solidFill>
                <a:srgbClr val="000000"/>
              </a:solidFill>
              <a:latin typeface="Calibri"/>
            </a:rPr>
            <a:pPr algn="ctr" eaLnBrk="1" fontAlgn="auto" latinLnBrk="0" hangingPunct="1"/>
            <a:t>Output 4.1 - Young people and women have enhanced capacities to engage in critical development issues and decision-making processes</a:t>
          </a:fld>
          <a:endParaRPr lang="en-US" sz="1300"/>
        </a:p>
      </xdr:txBody>
    </xdr:sp>
    <xdr:clientData fLocksWithSheet="0"/>
  </xdr:twoCellAnchor>
  <xdr:twoCellAnchor>
    <xdr:from>
      <xdr:col>12</xdr:col>
      <xdr:colOff>17235</xdr:colOff>
      <xdr:row>34</xdr:row>
      <xdr:rowOff>18146</xdr:rowOff>
    </xdr:from>
    <xdr:to>
      <xdr:col>16</xdr:col>
      <xdr:colOff>175731</xdr:colOff>
      <xdr:row>35</xdr:row>
      <xdr:rowOff>477298</xdr:rowOff>
    </xdr:to>
    <xdr:sp macro="" textlink="FillHome!$B$39">
      <xdr:nvSpPr>
        <xdr:cNvPr id="140" name="Down Arrow Callout 139">
          <a:hlinkClick xmlns:r="http://schemas.openxmlformats.org/officeDocument/2006/relationships" r:id="rId13"/>
        </xdr:cNvPr>
        <xdr:cNvSpPr/>
      </xdr:nvSpPr>
      <xdr:spPr>
        <a:xfrm>
          <a:off x="7002235" y="42960021"/>
          <a:ext cx="2571496" cy="2999152"/>
        </a:xfrm>
        <a:prstGeom prst="downArrowCallout">
          <a:avLst>
            <a:gd name="adj1" fmla="val 23990"/>
            <a:gd name="adj2" fmla="val 25000"/>
            <a:gd name="adj3" fmla="val 25000"/>
            <a:gd name="adj4" fmla="val 70759"/>
          </a:avLst>
        </a:prstGeom>
        <a:solidFill>
          <a:schemeClr val="accent2">
            <a:lumMod val="60000"/>
            <a:lumOff val="40000"/>
          </a:schemeClr>
        </a:solidFill>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eaLnBrk="1" fontAlgn="auto" latinLnBrk="0" hangingPunct="1"/>
          <a:fld id="{68B70E31-4DC5-45BC-865A-6314D4FBAAE9}" type="TxLink">
            <a:rPr lang="en-US" sz="1300" b="0" i="0" u="none" strike="noStrike">
              <a:solidFill>
                <a:srgbClr val="000000"/>
              </a:solidFill>
              <a:latin typeface="Calibri"/>
            </a:rPr>
            <a:pPr algn="ctr" eaLnBrk="1" fontAlgn="auto" latinLnBrk="0" hangingPunct="1"/>
            <a:t>Output 4.2 - Public administrations at central and local levels are equipped with innovative strategies capacities and tools to adequately implement and monitor the country?s commitments to sustainable development.</a:t>
          </a:fld>
          <a:endParaRPr lang="en-US" sz="1300"/>
        </a:p>
      </xdr:txBody>
    </xdr:sp>
    <xdr:clientData fLocksWithSheet="0"/>
  </xdr:twoCellAnchor>
  <xdr:twoCellAnchor>
    <xdr:from>
      <xdr:col>17</xdr:col>
      <xdr:colOff>22679</xdr:colOff>
      <xdr:row>34</xdr:row>
      <xdr:rowOff>18143</xdr:rowOff>
    </xdr:from>
    <xdr:to>
      <xdr:col>21</xdr:col>
      <xdr:colOff>172103</xdr:colOff>
      <xdr:row>35</xdr:row>
      <xdr:rowOff>477295</xdr:rowOff>
    </xdr:to>
    <xdr:sp macro="" textlink="FillHome!$B$40">
      <xdr:nvSpPr>
        <xdr:cNvPr id="128" name="Down Arrow Callout 127">
          <a:hlinkClick xmlns:r="http://schemas.openxmlformats.org/officeDocument/2006/relationships" r:id="rId13"/>
        </xdr:cNvPr>
        <xdr:cNvSpPr/>
      </xdr:nvSpPr>
      <xdr:spPr>
        <a:xfrm>
          <a:off x="10023929" y="42960018"/>
          <a:ext cx="2562424" cy="2999152"/>
        </a:xfrm>
        <a:prstGeom prst="downArrowCallout">
          <a:avLst>
            <a:gd name="adj1" fmla="val 23990"/>
            <a:gd name="adj2" fmla="val 25000"/>
            <a:gd name="adj3" fmla="val 25000"/>
            <a:gd name="adj4" fmla="val 70759"/>
          </a:avLst>
        </a:prstGeom>
        <a:solidFill>
          <a:schemeClr val="accent2">
            <a:lumMod val="60000"/>
            <a:lumOff val="40000"/>
          </a:schemeClr>
        </a:solidFill>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eaLnBrk="1" fontAlgn="auto" latinLnBrk="0" hangingPunct="1"/>
          <a:fld id="{C5EB4329-335B-4ECE-B04C-F8AB398ECC28}" type="TxLink">
            <a:rPr lang="en-US" sz="1300" b="0" i="0" u="none" strike="noStrike">
              <a:solidFill>
                <a:srgbClr val="000000"/>
              </a:solidFill>
              <a:latin typeface="Calibri"/>
            </a:rPr>
            <a:pPr algn="ctr" eaLnBrk="1" fontAlgn="auto" latinLnBrk="0" hangingPunct="1"/>
            <a:t>Output 4.3 - The Government has enhanced technical capacity to establish and manage a partnership framework to mobilize financial and technical resources and to engage civil society and the private sector in the implementation of the SDGs</a:t>
          </a:fld>
          <a:endParaRPr lang="en-US" sz="1300"/>
        </a:p>
      </xdr:txBody>
    </xdr:sp>
    <xdr:clientData fLocksWithSheet="0"/>
  </xdr:twoCellAnchor>
  <xdr:twoCellAnchor>
    <xdr:from>
      <xdr:col>27</xdr:col>
      <xdr:colOff>285752</xdr:colOff>
      <xdr:row>0</xdr:row>
      <xdr:rowOff>163286</xdr:rowOff>
    </xdr:from>
    <xdr:to>
      <xdr:col>28</xdr:col>
      <xdr:colOff>269441</xdr:colOff>
      <xdr:row>2</xdr:row>
      <xdr:rowOff>176891</xdr:rowOff>
    </xdr:to>
    <xdr:pic>
      <xdr:nvPicPr>
        <xdr:cNvPr id="10" name="Picture 9">
          <a:hlinkClick xmlns:r="http://schemas.openxmlformats.org/officeDocument/2006/relationships" r:id="rId14"/>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16546288" y="163286"/>
          <a:ext cx="596010" cy="639534"/>
        </a:xfrm>
        <a:prstGeom prst="rect">
          <a:avLst/>
        </a:prstGeom>
      </xdr:spPr>
    </xdr:pic>
    <xdr:clientData/>
  </xdr:twoCellAnchor>
  <xdr:twoCellAnchor>
    <xdr:from>
      <xdr:col>17</xdr:col>
      <xdr:colOff>22679</xdr:colOff>
      <xdr:row>7</xdr:row>
      <xdr:rowOff>13607</xdr:rowOff>
    </xdr:from>
    <xdr:to>
      <xdr:col>21</xdr:col>
      <xdr:colOff>179433</xdr:colOff>
      <xdr:row>7</xdr:row>
      <xdr:rowOff>2354471</xdr:rowOff>
    </xdr:to>
    <xdr:sp macro="" textlink="FillHome!$B$13">
      <xdr:nvSpPr>
        <xdr:cNvPr id="71" name="Down Arrow Callout 70">
          <a:hlinkClick xmlns:r="http://schemas.openxmlformats.org/officeDocument/2006/relationships" r:id="rId3"/>
        </xdr:cNvPr>
        <xdr:cNvSpPr/>
      </xdr:nvSpPr>
      <xdr:spPr>
        <a:xfrm>
          <a:off x="10023929" y="2759982"/>
          <a:ext cx="2569754" cy="2340864"/>
        </a:xfrm>
        <a:prstGeom prst="downArrowCallout">
          <a:avLst>
            <a:gd name="adj1" fmla="val 23990"/>
            <a:gd name="adj2" fmla="val 25000"/>
            <a:gd name="adj3" fmla="val 25000"/>
            <a:gd name="adj4" fmla="val 70759"/>
          </a:avLst>
        </a:prstGeom>
        <a:solidFill>
          <a:schemeClr val="accent6">
            <a:lumMod val="60000"/>
            <a:lumOff val="40000"/>
          </a:schemeClr>
        </a:solidFill>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eaLnBrk="1" fontAlgn="auto" latinLnBrk="0" hangingPunct="1"/>
          <a:fld id="{413E8C6E-A9BC-4B8B-8363-A289C4DEFD74}" type="TxLink">
            <a:rPr lang="en-US" sz="1300" b="0" i="0" u="none" strike="noStrike">
              <a:solidFill>
                <a:srgbClr val="000000"/>
              </a:solidFill>
              <a:effectLst/>
              <a:latin typeface="Calibri"/>
              <a:ea typeface="+mn-ea"/>
              <a:cs typeface="+mn-cs"/>
            </a:rPr>
            <a:pPr algn="ctr" eaLnBrk="1" fontAlgn="auto" latinLnBrk="0" hangingPunct="1"/>
            <a:t>Output 1.3 - Educational learning outcomes for girls and boys enhanced and relevant to the country’s development potential</a:t>
          </a:fld>
          <a:endParaRPr lang="en-US" sz="1300">
            <a:effectLst/>
            <a:ea typeface="+mn-ea"/>
            <a:cs typeface="+mn-cs"/>
          </a:endParaRPr>
        </a:p>
      </xdr:txBody>
    </xdr:sp>
    <xdr:clientData fLocksWithSheet="0"/>
  </xdr:twoCellAnchor>
  <xdr:twoCellAnchor>
    <xdr:from>
      <xdr:col>22</xdr:col>
      <xdr:colOff>24945</xdr:colOff>
      <xdr:row>6</xdr:row>
      <xdr:rowOff>267606</xdr:rowOff>
    </xdr:from>
    <xdr:to>
      <xdr:col>26</xdr:col>
      <xdr:colOff>172628</xdr:colOff>
      <xdr:row>7</xdr:row>
      <xdr:rowOff>2338595</xdr:rowOff>
    </xdr:to>
    <xdr:sp macro="" textlink="FillHome!$B$14">
      <xdr:nvSpPr>
        <xdr:cNvPr id="73" name="Down Arrow Callout 72">
          <a:hlinkClick xmlns:r="http://schemas.openxmlformats.org/officeDocument/2006/relationships" r:id="rId3"/>
        </xdr:cNvPr>
        <xdr:cNvSpPr/>
      </xdr:nvSpPr>
      <xdr:spPr>
        <a:xfrm>
          <a:off x="13042445" y="2744106"/>
          <a:ext cx="2560683" cy="2340864"/>
        </a:xfrm>
        <a:prstGeom prst="downArrowCallout">
          <a:avLst>
            <a:gd name="adj1" fmla="val 23990"/>
            <a:gd name="adj2" fmla="val 25000"/>
            <a:gd name="adj3" fmla="val 25000"/>
            <a:gd name="adj4" fmla="val 70759"/>
          </a:avLst>
        </a:prstGeom>
        <a:solidFill>
          <a:schemeClr val="accent6">
            <a:lumMod val="60000"/>
            <a:lumOff val="40000"/>
          </a:schemeClr>
        </a:solidFill>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eaLnBrk="1" fontAlgn="auto" latinLnBrk="0" hangingPunct="1"/>
          <a:fld id="{1B68B036-7E91-487F-9895-63FA916F53AE}" type="TxLink">
            <a:rPr lang="en-US" sz="1300" b="0" i="0" u="none" strike="noStrike">
              <a:solidFill>
                <a:srgbClr val="000000"/>
              </a:solidFill>
              <a:effectLst/>
              <a:latin typeface="Calibri"/>
              <a:ea typeface="+mn-ea"/>
              <a:cs typeface="+mn-cs"/>
            </a:rPr>
            <a:pPr algn="ctr" eaLnBrk="1" fontAlgn="auto" latinLnBrk="0" hangingPunct="1"/>
            <a:t>Output 1.4 - Access to inclusive and equitable child protection services enhanced</a:t>
          </a:fld>
          <a:endParaRPr lang="en-US" sz="1300">
            <a:effectLst/>
            <a:ea typeface="+mn-ea"/>
            <a:cs typeface="+mn-cs"/>
          </a:endParaRPr>
        </a:p>
      </xdr:txBody>
    </xdr:sp>
    <xdr:clientData fLocksWithSheet="0"/>
  </xdr:twoCellAnchor>
  <xdr:twoCellAnchor>
    <xdr:from>
      <xdr:col>27</xdr:col>
      <xdr:colOff>9071</xdr:colOff>
      <xdr:row>7</xdr:row>
      <xdr:rowOff>9071</xdr:rowOff>
    </xdr:from>
    <xdr:to>
      <xdr:col>31</xdr:col>
      <xdr:colOff>165825</xdr:colOff>
      <xdr:row>7</xdr:row>
      <xdr:rowOff>2349935</xdr:rowOff>
    </xdr:to>
    <xdr:sp macro="" textlink="FillHome!$B$15">
      <xdr:nvSpPr>
        <xdr:cNvPr id="74" name="Down Arrow Callout 73">
          <a:hlinkClick xmlns:r="http://schemas.openxmlformats.org/officeDocument/2006/relationships" r:id="rId3"/>
        </xdr:cNvPr>
        <xdr:cNvSpPr/>
      </xdr:nvSpPr>
      <xdr:spPr>
        <a:xfrm>
          <a:off x="16042821" y="2755446"/>
          <a:ext cx="2569754" cy="2340864"/>
        </a:xfrm>
        <a:prstGeom prst="downArrowCallout">
          <a:avLst>
            <a:gd name="adj1" fmla="val 23990"/>
            <a:gd name="adj2" fmla="val 25000"/>
            <a:gd name="adj3" fmla="val 25000"/>
            <a:gd name="adj4" fmla="val 70759"/>
          </a:avLst>
        </a:prstGeom>
        <a:solidFill>
          <a:schemeClr val="accent6">
            <a:lumMod val="60000"/>
            <a:lumOff val="40000"/>
          </a:schemeClr>
        </a:solidFill>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eaLnBrk="1" fontAlgn="auto" latinLnBrk="0" hangingPunct="1"/>
          <a:fld id="{F456714D-DF6B-4C88-BF46-C3255BE02B73}" type="TxLink">
            <a:rPr lang="en-US" sz="1300" b="0" i="0" u="none" strike="noStrike">
              <a:solidFill>
                <a:srgbClr val="000000"/>
              </a:solidFill>
              <a:effectLst/>
              <a:latin typeface="Calibri"/>
              <a:ea typeface="+mn-ea"/>
              <a:cs typeface="+mn-cs"/>
            </a:rPr>
            <a:pPr algn="ctr" eaLnBrk="1" fontAlgn="auto" latinLnBrk="0" hangingPunct="1"/>
            <a:t>#N/A</a:t>
          </a:fld>
          <a:endParaRPr lang="en-US" sz="1300">
            <a:effectLst/>
            <a:ea typeface="+mn-ea"/>
            <a:cs typeface="+mn-cs"/>
          </a:endParaRPr>
        </a:p>
      </xdr:txBody>
    </xdr:sp>
    <xdr:clientData fLocksWithSheet="0"/>
  </xdr:twoCellAnchor>
  <xdr:twoCellAnchor>
    <xdr:from>
      <xdr:col>32</xdr:col>
      <xdr:colOff>13608</xdr:colOff>
      <xdr:row>6</xdr:row>
      <xdr:rowOff>263087</xdr:rowOff>
    </xdr:from>
    <xdr:to>
      <xdr:col>36</xdr:col>
      <xdr:colOff>170362</xdr:colOff>
      <xdr:row>7</xdr:row>
      <xdr:rowOff>2334076</xdr:rowOff>
    </xdr:to>
    <xdr:sp macro="" textlink="FillHome!$B$16">
      <xdr:nvSpPr>
        <xdr:cNvPr id="75" name="Down Arrow Callout 74">
          <a:hlinkClick xmlns:r="http://schemas.openxmlformats.org/officeDocument/2006/relationships" r:id="rId3"/>
        </xdr:cNvPr>
        <xdr:cNvSpPr/>
      </xdr:nvSpPr>
      <xdr:spPr>
        <a:xfrm>
          <a:off x="19063608" y="2739587"/>
          <a:ext cx="2569754" cy="2340864"/>
        </a:xfrm>
        <a:prstGeom prst="downArrowCallout">
          <a:avLst>
            <a:gd name="adj1" fmla="val 23990"/>
            <a:gd name="adj2" fmla="val 25000"/>
            <a:gd name="adj3" fmla="val 25000"/>
            <a:gd name="adj4" fmla="val 70759"/>
          </a:avLst>
        </a:prstGeom>
        <a:solidFill>
          <a:schemeClr val="accent6">
            <a:lumMod val="60000"/>
            <a:lumOff val="40000"/>
          </a:schemeClr>
        </a:solidFill>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eaLnBrk="1" fontAlgn="auto" latinLnBrk="0" hangingPunct="1"/>
          <a:fld id="{03612E5F-A0DB-4E89-AC5B-5BF3B8ADF49D}" type="TxLink">
            <a:rPr lang="en-US" sz="1300" b="0" i="0" u="none" strike="noStrike">
              <a:solidFill>
                <a:srgbClr val="000000"/>
              </a:solidFill>
              <a:effectLst/>
              <a:latin typeface="Calibri"/>
              <a:ea typeface="+mn-ea"/>
              <a:cs typeface="+mn-cs"/>
            </a:rPr>
            <a:pPr algn="ctr" eaLnBrk="1" fontAlgn="auto" latinLnBrk="0" hangingPunct="1"/>
            <a:t>#N/A</a:t>
          </a:fld>
          <a:endParaRPr lang="en-US" sz="1300">
            <a:effectLst/>
            <a:ea typeface="+mn-ea"/>
            <a:cs typeface="+mn-cs"/>
          </a:endParaRPr>
        </a:p>
      </xdr:txBody>
    </xdr:sp>
    <xdr:clientData fLocksWithSheet="0"/>
  </xdr:twoCellAnchor>
  <xdr:twoCellAnchor>
    <xdr:from>
      <xdr:col>37</xdr:col>
      <xdr:colOff>10884</xdr:colOff>
      <xdr:row>7</xdr:row>
      <xdr:rowOff>11340</xdr:rowOff>
    </xdr:from>
    <xdr:to>
      <xdr:col>41</xdr:col>
      <xdr:colOff>167638</xdr:colOff>
      <xdr:row>7</xdr:row>
      <xdr:rowOff>2352204</xdr:rowOff>
    </xdr:to>
    <xdr:sp macro="" textlink="FillHome!$B$17">
      <xdr:nvSpPr>
        <xdr:cNvPr id="76" name="Down Arrow Callout 75">
          <a:hlinkClick xmlns:r="http://schemas.openxmlformats.org/officeDocument/2006/relationships" r:id="rId3"/>
        </xdr:cNvPr>
        <xdr:cNvSpPr/>
      </xdr:nvSpPr>
      <xdr:spPr>
        <a:xfrm>
          <a:off x="22077134" y="2757715"/>
          <a:ext cx="2569754" cy="2340864"/>
        </a:xfrm>
        <a:prstGeom prst="downArrowCallout">
          <a:avLst>
            <a:gd name="adj1" fmla="val 23990"/>
            <a:gd name="adj2" fmla="val 25000"/>
            <a:gd name="adj3" fmla="val 25000"/>
            <a:gd name="adj4" fmla="val 70759"/>
          </a:avLst>
        </a:prstGeom>
        <a:solidFill>
          <a:schemeClr val="accent6">
            <a:lumMod val="60000"/>
            <a:lumOff val="40000"/>
          </a:schemeClr>
        </a:solidFill>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eaLnBrk="1" fontAlgn="auto" latinLnBrk="0" hangingPunct="1"/>
          <a:fld id="{269DD1B3-6D97-4065-924B-CB9306BA38E1}" type="TxLink">
            <a:rPr lang="en-US" sz="1300" b="0" i="0" u="none" strike="noStrike">
              <a:solidFill>
                <a:srgbClr val="000000"/>
              </a:solidFill>
              <a:effectLst/>
              <a:latin typeface="Calibri"/>
              <a:ea typeface="+mn-ea"/>
              <a:cs typeface="+mn-cs"/>
            </a:rPr>
            <a:pPr algn="ctr" eaLnBrk="1" fontAlgn="auto" latinLnBrk="0" hangingPunct="1"/>
            <a:t>#N/A</a:t>
          </a:fld>
          <a:endParaRPr lang="en-US" sz="1300">
            <a:effectLst/>
            <a:ea typeface="+mn-ea"/>
            <a:cs typeface="+mn-cs"/>
          </a:endParaRPr>
        </a:p>
      </xdr:txBody>
    </xdr:sp>
    <xdr:clientData fLocksWithSheet="0"/>
  </xdr:twoCellAnchor>
  <xdr:twoCellAnchor>
    <xdr:from>
      <xdr:col>42</xdr:col>
      <xdr:colOff>29025</xdr:colOff>
      <xdr:row>7</xdr:row>
      <xdr:rowOff>11339</xdr:rowOff>
    </xdr:from>
    <xdr:to>
      <xdr:col>46</xdr:col>
      <xdr:colOff>176708</xdr:colOff>
      <xdr:row>7</xdr:row>
      <xdr:rowOff>2352203</xdr:rowOff>
    </xdr:to>
    <xdr:sp macro="" textlink="FillHome!$B$18">
      <xdr:nvSpPr>
        <xdr:cNvPr id="78" name="Down Arrow Callout 77">
          <a:hlinkClick xmlns:r="http://schemas.openxmlformats.org/officeDocument/2006/relationships" r:id="rId3"/>
        </xdr:cNvPr>
        <xdr:cNvSpPr/>
      </xdr:nvSpPr>
      <xdr:spPr>
        <a:xfrm>
          <a:off x="25111525" y="2757714"/>
          <a:ext cx="2560683" cy="2340864"/>
        </a:xfrm>
        <a:prstGeom prst="downArrowCallout">
          <a:avLst>
            <a:gd name="adj1" fmla="val 23990"/>
            <a:gd name="adj2" fmla="val 25000"/>
            <a:gd name="adj3" fmla="val 25000"/>
            <a:gd name="adj4" fmla="val 70759"/>
          </a:avLst>
        </a:prstGeom>
        <a:solidFill>
          <a:schemeClr val="accent6">
            <a:lumMod val="60000"/>
            <a:lumOff val="40000"/>
          </a:schemeClr>
        </a:solidFill>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eaLnBrk="1" fontAlgn="auto" latinLnBrk="0" hangingPunct="1"/>
          <a:fld id="{E28A0424-09A8-4C79-B300-DDEC1D8A79CC}" type="TxLink">
            <a:rPr lang="en-US" sz="1300" b="0" i="0" u="none" strike="noStrike">
              <a:solidFill>
                <a:srgbClr val="000000"/>
              </a:solidFill>
              <a:effectLst/>
              <a:latin typeface="Calibri"/>
              <a:ea typeface="+mn-ea"/>
              <a:cs typeface="+mn-cs"/>
            </a:rPr>
            <a:pPr algn="ctr" eaLnBrk="1" fontAlgn="auto" latinLnBrk="0" hangingPunct="1"/>
            <a:t>#N/A</a:t>
          </a:fld>
          <a:endParaRPr lang="en-US" sz="1300">
            <a:effectLst/>
            <a:ea typeface="+mn-ea"/>
            <a:cs typeface="+mn-cs"/>
          </a:endParaRPr>
        </a:p>
      </xdr:txBody>
    </xdr:sp>
    <xdr:clientData fLocksWithSheet="0"/>
  </xdr:twoCellAnchor>
  <xdr:twoCellAnchor>
    <xdr:from>
      <xdr:col>47</xdr:col>
      <xdr:colOff>13151</xdr:colOff>
      <xdr:row>7</xdr:row>
      <xdr:rowOff>22679</xdr:rowOff>
    </xdr:from>
    <xdr:to>
      <xdr:col>51</xdr:col>
      <xdr:colOff>169905</xdr:colOff>
      <xdr:row>7</xdr:row>
      <xdr:rowOff>2363543</xdr:rowOff>
    </xdr:to>
    <xdr:sp macro="" textlink="FillHome!$B$19">
      <xdr:nvSpPr>
        <xdr:cNvPr id="80" name="Down Arrow Callout 79">
          <a:hlinkClick xmlns:r="http://schemas.openxmlformats.org/officeDocument/2006/relationships" r:id="rId3"/>
        </xdr:cNvPr>
        <xdr:cNvSpPr/>
      </xdr:nvSpPr>
      <xdr:spPr>
        <a:xfrm>
          <a:off x="28111901" y="2769054"/>
          <a:ext cx="2569754" cy="2340864"/>
        </a:xfrm>
        <a:prstGeom prst="downArrowCallout">
          <a:avLst>
            <a:gd name="adj1" fmla="val 23990"/>
            <a:gd name="adj2" fmla="val 25000"/>
            <a:gd name="adj3" fmla="val 25000"/>
            <a:gd name="adj4" fmla="val 70759"/>
          </a:avLst>
        </a:prstGeom>
        <a:solidFill>
          <a:schemeClr val="accent6">
            <a:lumMod val="60000"/>
            <a:lumOff val="40000"/>
          </a:schemeClr>
        </a:solidFill>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eaLnBrk="1" fontAlgn="auto" latinLnBrk="0" hangingPunct="1"/>
          <a:fld id="{F4B0D73B-A3E4-472F-99B2-AFF0FDCEA6B7}" type="TxLink">
            <a:rPr lang="en-US" sz="1300" b="0" i="0" u="none" strike="noStrike">
              <a:solidFill>
                <a:srgbClr val="000000"/>
              </a:solidFill>
              <a:effectLst/>
              <a:latin typeface="Calibri"/>
              <a:ea typeface="+mn-ea"/>
              <a:cs typeface="+mn-cs"/>
            </a:rPr>
            <a:pPr algn="ctr" eaLnBrk="1" fontAlgn="auto" latinLnBrk="0" hangingPunct="1"/>
            <a:t>#N/A</a:t>
          </a:fld>
          <a:endParaRPr lang="en-US" sz="1300">
            <a:effectLst/>
            <a:ea typeface="+mn-ea"/>
            <a:cs typeface="+mn-cs"/>
          </a:endParaRPr>
        </a:p>
      </xdr:txBody>
    </xdr:sp>
    <xdr:clientData fLocksWithSheet="0"/>
  </xdr:twoCellAnchor>
  <xdr:twoCellAnchor>
    <xdr:from>
      <xdr:col>22</xdr:col>
      <xdr:colOff>18143</xdr:colOff>
      <xdr:row>16</xdr:row>
      <xdr:rowOff>17299</xdr:rowOff>
    </xdr:from>
    <xdr:to>
      <xdr:col>26</xdr:col>
      <xdr:colOff>161596</xdr:colOff>
      <xdr:row>16</xdr:row>
      <xdr:rowOff>2363338</xdr:rowOff>
    </xdr:to>
    <xdr:sp macro="" textlink="FillHome!$B$23">
      <xdr:nvSpPr>
        <xdr:cNvPr id="83" name="Down Arrow Callout 82">
          <a:hlinkClick xmlns:r="http://schemas.openxmlformats.org/officeDocument/2006/relationships" r:id="rId5"/>
        </xdr:cNvPr>
        <xdr:cNvSpPr/>
      </xdr:nvSpPr>
      <xdr:spPr>
        <a:xfrm>
          <a:off x="13035643" y="18575174"/>
          <a:ext cx="2556453" cy="2346039"/>
        </a:xfrm>
        <a:prstGeom prst="downArrowCallout">
          <a:avLst>
            <a:gd name="adj1" fmla="val 23990"/>
            <a:gd name="adj2" fmla="val 25000"/>
            <a:gd name="adj3" fmla="val 25000"/>
            <a:gd name="adj4" fmla="val 70759"/>
          </a:avLst>
        </a:prstGeom>
        <a:solidFill>
          <a:schemeClr val="accent1">
            <a:lumMod val="60000"/>
            <a:lumOff val="40000"/>
          </a:schemeClr>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eaLnBrk="1" fontAlgn="auto" latinLnBrk="0" hangingPunct="1"/>
          <a:fld id="{5EC462E1-8EA4-4C0C-8E7F-9D1E99F05E23}" type="TxLink">
            <a:rPr lang="en-US" sz="1300" b="0" i="0" u="none" strike="noStrike">
              <a:solidFill>
                <a:srgbClr val="000000"/>
              </a:solidFill>
              <a:effectLst/>
              <a:latin typeface="Calibri"/>
              <a:ea typeface="+mn-ea"/>
              <a:cs typeface="+mn-cs"/>
            </a:rPr>
            <a:pPr algn="ctr" eaLnBrk="1" fontAlgn="auto" latinLnBrk="0" hangingPunct="1"/>
            <a:t>#N/A</a:t>
          </a:fld>
          <a:endParaRPr lang="en-US" sz="1300">
            <a:effectLst/>
            <a:ea typeface="+mn-ea"/>
            <a:cs typeface="+mn-cs"/>
          </a:endParaRPr>
        </a:p>
      </xdr:txBody>
    </xdr:sp>
    <xdr:clientData fLocksWithSheet="0"/>
  </xdr:twoCellAnchor>
  <xdr:twoCellAnchor>
    <xdr:from>
      <xdr:col>27</xdr:col>
      <xdr:colOff>9978</xdr:colOff>
      <xdr:row>15</xdr:row>
      <xdr:rowOff>1199696</xdr:rowOff>
    </xdr:from>
    <xdr:to>
      <xdr:col>31</xdr:col>
      <xdr:colOff>166732</xdr:colOff>
      <xdr:row>16</xdr:row>
      <xdr:rowOff>2339235</xdr:rowOff>
    </xdr:to>
    <xdr:sp macro="" textlink="FillHome!$B$24">
      <xdr:nvSpPr>
        <xdr:cNvPr id="85" name="Down Arrow Callout 84">
          <a:hlinkClick xmlns:r="http://schemas.openxmlformats.org/officeDocument/2006/relationships" r:id="rId6"/>
        </xdr:cNvPr>
        <xdr:cNvSpPr/>
      </xdr:nvSpPr>
      <xdr:spPr>
        <a:xfrm>
          <a:off x="16043728" y="18551071"/>
          <a:ext cx="2569754" cy="2346039"/>
        </a:xfrm>
        <a:prstGeom prst="downArrowCallout">
          <a:avLst>
            <a:gd name="adj1" fmla="val 23990"/>
            <a:gd name="adj2" fmla="val 25000"/>
            <a:gd name="adj3" fmla="val 25000"/>
            <a:gd name="adj4" fmla="val 70759"/>
          </a:avLst>
        </a:prstGeom>
        <a:solidFill>
          <a:schemeClr val="accent1">
            <a:lumMod val="60000"/>
            <a:lumOff val="40000"/>
          </a:schemeClr>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eaLnBrk="1" fontAlgn="auto" latinLnBrk="0" hangingPunct="1"/>
          <a:fld id="{AFDCAC98-9A90-47FD-BBCE-E1F88428C291}" type="TxLink">
            <a:rPr lang="en-US" sz="1300" b="0" i="0" u="none" strike="noStrike">
              <a:solidFill>
                <a:srgbClr val="000000"/>
              </a:solidFill>
              <a:effectLst/>
              <a:latin typeface="Calibri"/>
              <a:ea typeface="+mn-ea"/>
              <a:cs typeface="+mn-cs"/>
            </a:rPr>
            <a:pPr algn="ctr" eaLnBrk="1" fontAlgn="auto" latinLnBrk="0" hangingPunct="1"/>
            <a:t>#N/A</a:t>
          </a:fld>
          <a:endParaRPr lang="en-US" sz="1300">
            <a:effectLst/>
            <a:ea typeface="+mn-ea"/>
            <a:cs typeface="+mn-cs"/>
          </a:endParaRPr>
        </a:p>
      </xdr:txBody>
    </xdr:sp>
    <xdr:clientData fLocksWithSheet="0"/>
  </xdr:twoCellAnchor>
  <xdr:twoCellAnchor>
    <xdr:from>
      <xdr:col>32</xdr:col>
      <xdr:colOff>25515</xdr:colOff>
      <xdr:row>16</xdr:row>
      <xdr:rowOff>3391</xdr:rowOff>
    </xdr:from>
    <xdr:to>
      <xdr:col>36</xdr:col>
      <xdr:colOff>182269</xdr:colOff>
      <xdr:row>16</xdr:row>
      <xdr:rowOff>2349430</xdr:rowOff>
    </xdr:to>
    <xdr:sp macro="" textlink="FillHome!$B$25">
      <xdr:nvSpPr>
        <xdr:cNvPr id="86" name="Down Arrow Callout 85">
          <a:hlinkClick xmlns:r="http://schemas.openxmlformats.org/officeDocument/2006/relationships" r:id="rId7"/>
        </xdr:cNvPr>
        <xdr:cNvSpPr/>
      </xdr:nvSpPr>
      <xdr:spPr>
        <a:xfrm>
          <a:off x="19075515" y="18561266"/>
          <a:ext cx="2569754" cy="2346039"/>
        </a:xfrm>
        <a:prstGeom prst="downArrowCallout">
          <a:avLst>
            <a:gd name="adj1" fmla="val 23990"/>
            <a:gd name="adj2" fmla="val 25000"/>
            <a:gd name="adj3" fmla="val 25000"/>
            <a:gd name="adj4" fmla="val 70759"/>
          </a:avLst>
        </a:prstGeom>
        <a:solidFill>
          <a:schemeClr val="accent1">
            <a:lumMod val="60000"/>
            <a:lumOff val="40000"/>
          </a:schemeClr>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eaLnBrk="1" fontAlgn="auto" latinLnBrk="0" hangingPunct="1"/>
          <a:fld id="{43BBFCF6-72B1-46C7-BC56-9D99F66CBBF3}" type="TxLink">
            <a:rPr lang="en-US" sz="1300" b="0" i="0" u="none" strike="noStrike">
              <a:solidFill>
                <a:srgbClr val="000000"/>
              </a:solidFill>
              <a:effectLst/>
              <a:latin typeface="Calibri"/>
              <a:ea typeface="+mn-ea"/>
              <a:cs typeface="+mn-cs"/>
            </a:rPr>
            <a:pPr algn="ctr" eaLnBrk="1" fontAlgn="auto" latinLnBrk="0" hangingPunct="1"/>
            <a:t>#N/A</a:t>
          </a:fld>
          <a:endParaRPr lang="en-US" sz="1300">
            <a:effectLst/>
            <a:ea typeface="+mn-ea"/>
            <a:cs typeface="+mn-cs"/>
          </a:endParaRPr>
        </a:p>
      </xdr:txBody>
    </xdr:sp>
    <xdr:clientData fLocksWithSheet="0"/>
  </xdr:twoCellAnchor>
  <xdr:twoCellAnchor>
    <xdr:from>
      <xdr:col>37</xdr:col>
      <xdr:colOff>36286</xdr:colOff>
      <xdr:row>15</xdr:row>
      <xdr:rowOff>1205656</xdr:rowOff>
    </xdr:from>
    <xdr:to>
      <xdr:col>41</xdr:col>
      <xdr:colOff>188810</xdr:colOff>
      <xdr:row>16</xdr:row>
      <xdr:rowOff>2345195</xdr:rowOff>
    </xdr:to>
    <xdr:sp macro="" textlink="FillHome!$B$26">
      <xdr:nvSpPr>
        <xdr:cNvPr id="87" name="Down Arrow Callout 86">
          <a:hlinkClick xmlns:r="http://schemas.openxmlformats.org/officeDocument/2006/relationships" r:id="rId5"/>
        </xdr:cNvPr>
        <xdr:cNvSpPr/>
      </xdr:nvSpPr>
      <xdr:spPr>
        <a:xfrm>
          <a:off x="22102536" y="18557031"/>
          <a:ext cx="2565524" cy="2346039"/>
        </a:xfrm>
        <a:prstGeom prst="downArrowCallout">
          <a:avLst>
            <a:gd name="adj1" fmla="val 23990"/>
            <a:gd name="adj2" fmla="val 25000"/>
            <a:gd name="adj3" fmla="val 25000"/>
            <a:gd name="adj4" fmla="val 70759"/>
          </a:avLst>
        </a:prstGeom>
        <a:solidFill>
          <a:schemeClr val="accent1">
            <a:lumMod val="60000"/>
            <a:lumOff val="40000"/>
          </a:schemeClr>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eaLnBrk="1" fontAlgn="auto" latinLnBrk="0" hangingPunct="1"/>
          <a:fld id="{8AF89980-E95D-4473-B6D3-12BE0D916D4B}" type="TxLink">
            <a:rPr lang="en-US" sz="1300" b="0" i="0" u="none" strike="noStrike">
              <a:solidFill>
                <a:srgbClr val="000000"/>
              </a:solidFill>
              <a:effectLst/>
              <a:latin typeface="Calibri"/>
              <a:ea typeface="+mn-ea"/>
              <a:cs typeface="+mn-cs"/>
            </a:rPr>
            <a:pPr algn="ctr" eaLnBrk="1" fontAlgn="auto" latinLnBrk="0" hangingPunct="1"/>
            <a:t>#N/A</a:t>
          </a:fld>
          <a:endParaRPr lang="en-US" sz="1300">
            <a:effectLst/>
            <a:ea typeface="+mn-ea"/>
            <a:cs typeface="+mn-cs"/>
          </a:endParaRPr>
        </a:p>
      </xdr:txBody>
    </xdr:sp>
    <xdr:clientData fLocksWithSheet="0"/>
  </xdr:twoCellAnchor>
  <xdr:twoCellAnchor>
    <xdr:from>
      <xdr:col>42</xdr:col>
      <xdr:colOff>12245</xdr:colOff>
      <xdr:row>16</xdr:row>
      <xdr:rowOff>22678</xdr:rowOff>
    </xdr:from>
    <xdr:to>
      <xdr:col>46</xdr:col>
      <xdr:colOff>168999</xdr:colOff>
      <xdr:row>16</xdr:row>
      <xdr:rowOff>2368717</xdr:rowOff>
    </xdr:to>
    <xdr:sp macro="" textlink="FillHome!$B$27">
      <xdr:nvSpPr>
        <xdr:cNvPr id="88" name="Down Arrow Callout 87">
          <a:hlinkClick xmlns:r="http://schemas.openxmlformats.org/officeDocument/2006/relationships" r:id="rId6"/>
        </xdr:cNvPr>
        <xdr:cNvSpPr/>
      </xdr:nvSpPr>
      <xdr:spPr>
        <a:xfrm>
          <a:off x="25094745" y="18580553"/>
          <a:ext cx="2569754" cy="2346039"/>
        </a:xfrm>
        <a:prstGeom prst="downArrowCallout">
          <a:avLst>
            <a:gd name="adj1" fmla="val 23990"/>
            <a:gd name="adj2" fmla="val 25000"/>
            <a:gd name="adj3" fmla="val 25000"/>
            <a:gd name="adj4" fmla="val 70759"/>
          </a:avLst>
        </a:prstGeom>
        <a:solidFill>
          <a:schemeClr val="accent1">
            <a:lumMod val="60000"/>
            <a:lumOff val="40000"/>
          </a:schemeClr>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eaLnBrk="1" fontAlgn="auto" latinLnBrk="0" hangingPunct="1"/>
          <a:fld id="{D217FADE-6FBD-41D2-B1CE-7BB843F609BC}" type="TxLink">
            <a:rPr lang="en-US" sz="1300" b="0" i="0" u="none" strike="noStrike">
              <a:solidFill>
                <a:srgbClr val="000000"/>
              </a:solidFill>
              <a:effectLst/>
              <a:latin typeface="Calibri"/>
              <a:ea typeface="+mn-ea"/>
              <a:cs typeface="+mn-cs"/>
            </a:rPr>
            <a:pPr algn="ctr" eaLnBrk="1" fontAlgn="auto" latinLnBrk="0" hangingPunct="1"/>
            <a:t>#N/A</a:t>
          </a:fld>
          <a:endParaRPr lang="fr-FR" sz="1300">
            <a:solidFill>
              <a:schemeClr val="tx1"/>
            </a:solidFill>
            <a:effectLst/>
            <a:latin typeface="+mn-lt"/>
            <a:ea typeface="+mn-ea"/>
            <a:cs typeface="+mn-cs"/>
          </a:endParaRPr>
        </a:p>
      </xdr:txBody>
    </xdr:sp>
    <xdr:clientData fLocksWithSheet="0"/>
  </xdr:twoCellAnchor>
  <xdr:twoCellAnchor>
    <xdr:from>
      <xdr:col>47</xdr:col>
      <xdr:colOff>11907</xdr:colOff>
      <xdr:row>16</xdr:row>
      <xdr:rowOff>16998</xdr:rowOff>
    </xdr:from>
    <xdr:to>
      <xdr:col>51</xdr:col>
      <xdr:colOff>168661</xdr:colOff>
      <xdr:row>16</xdr:row>
      <xdr:rowOff>2363037</xdr:rowOff>
    </xdr:to>
    <xdr:sp macro="" textlink="FillHome!$B$28">
      <xdr:nvSpPr>
        <xdr:cNvPr id="89" name="Down Arrow Callout 88">
          <a:hlinkClick xmlns:r="http://schemas.openxmlformats.org/officeDocument/2006/relationships" r:id="rId7"/>
        </xdr:cNvPr>
        <xdr:cNvSpPr/>
      </xdr:nvSpPr>
      <xdr:spPr>
        <a:xfrm>
          <a:off x="28110657" y="18574873"/>
          <a:ext cx="2569754" cy="2346039"/>
        </a:xfrm>
        <a:prstGeom prst="downArrowCallout">
          <a:avLst>
            <a:gd name="adj1" fmla="val 23990"/>
            <a:gd name="adj2" fmla="val 25000"/>
            <a:gd name="adj3" fmla="val 25000"/>
            <a:gd name="adj4" fmla="val 70759"/>
          </a:avLst>
        </a:prstGeom>
        <a:solidFill>
          <a:schemeClr val="accent1">
            <a:lumMod val="60000"/>
            <a:lumOff val="40000"/>
          </a:schemeClr>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eaLnBrk="1" fontAlgn="auto" latinLnBrk="0" hangingPunct="1"/>
          <a:fld id="{D9E3CA0A-D660-464C-B3E4-8C1C2AF4DD54}" type="TxLink">
            <a:rPr lang="en-US" sz="1300" b="0" i="0" u="none" strike="noStrike">
              <a:solidFill>
                <a:srgbClr val="000000"/>
              </a:solidFill>
              <a:effectLst/>
              <a:latin typeface="Calibri"/>
              <a:ea typeface="+mn-ea"/>
              <a:cs typeface="+mn-cs"/>
            </a:rPr>
            <a:pPr algn="ctr" eaLnBrk="1" fontAlgn="auto" latinLnBrk="0" hangingPunct="1"/>
            <a:t>#N/A</a:t>
          </a:fld>
          <a:endParaRPr lang="en-US" sz="1300">
            <a:effectLst/>
            <a:ea typeface="+mn-ea"/>
            <a:cs typeface="+mn-cs"/>
          </a:endParaRPr>
        </a:p>
      </xdr:txBody>
    </xdr:sp>
    <xdr:clientData fLocksWithSheet="0"/>
  </xdr:twoCellAnchor>
  <xdr:twoCellAnchor>
    <xdr:from>
      <xdr:col>17</xdr:col>
      <xdr:colOff>15875</xdr:colOff>
      <xdr:row>25</xdr:row>
      <xdr:rowOff>15950</xdr:rowOff>
    </xdr:from>
    <xdr:to>
      <xdr:col>21</xdr:col>
      <xdr:colOff>163485</xdr:colOff>
      <xdr:row>26</xdr:row>
      <xdr:rowOff>420598</xdr:rowOff>
    </xdr:to>
    <xdr:sp macro="" textlink="FillHome!$B$31">
      <xdr:nvSpPr>
        <xdr:cNvPr id="92" name="Down Arrow Callout 91">
          <a:hlinkClick xmlns:r="http://schemas.openxmlformats.org/officeDocument/2006/relationships" r:id="rId9"/>
        </xdr:cNvPr>
        <xdr:cNvSpPr/>
      </xdr:nvSpPr>
      <xdr:spPr>
        <a:xfrm>
          <a:off x="10017125" y="30765825"/>
          <a:ext cx="2560610" cy="2944648"/>
        </a:xfrm>
        <a:prstGeom prst="downArrowCallout">
          <a:avLst>
            <a:gd name="adj1" fmla="val 23990"/>
            <a:gd name="adj2" fmla="val 25000"/>
            <a:gd name="adj3" fmla="val 25000"/>
            <a:gd name="adj4" fmla="val 70759"/>
          </a:avLst>
        </a:prstGeom>
        <a:solidFill>
          <a:schemeClr val="tx2">
            <a:lumMod val="40000"/>
            <a:lumOff val="60000"/>
          </a:schemeClr>
        </a:solidFill>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eaLnBrk="1" fontAlgn="auto" latinLnBrk="0" hangingPunct="1"/>
          <a:fld id="{E349B31D-CFC7-4A51-9E3A-123BA4CE66C4}" type="TxLink">
            <a:rPr lang="en-US" sz="1300" b="0" i="0" u="none" strike="noStrike">
              <a:solidFill>
                <a:srgbClr val="000000"/>
              </a:solidFill>
              <a:effectLst/>
              <a:latin typeface="Calibri"/>
              <a:ea typeface="+mn-ea"/>
              <a:cs typeface="+mn-cs"/>
            </a:rPr>
            <a:pPr algn="ctr" eaLnBrk="1" fontAlgn="auto" latinLnBrk="0" hangingPunct="1"/>
            <a:t>Output 3.3 - Municipalities have strengthened technical capacities to develop integrated and SDG-aligned territorial development strategies that promote local employment opportunities particularly for youth and women</a:t>
          </a:fld>
          <a:endParaRPr lang="en-US" sz="1300">
            <a:effectLst/>
            <a:ea typeface="+mn-ea"/>
            <a:cs typeface="+mn-cs"/>
          </a:endParaRPr>
        </a:p>
      </xdr:txBody>
    </xdr:sp>
    <xdr:clientData fLocksWithSheet="0"/>
  </xdr:twoCellAnchor>
  <xdr:twoCellAnchor>
    <xdr:from>
      <xdr:col>22</xdr:col>
      <xdr:colOff>10431</xdr:colOff>
      <xdr:row>25</xdr:row>
      <xdr:rowOff>15875</xdr:rowOff>
    </xdr:from>
    <xdr:to>
      <xdr:col>26</xdr:col>
      <xdr:colOff>168927</xdr:colOff>
      <xdr:row>26</xdr:row>
      <xdr:rowOff>475027</xdr:rowOff>
    </xdr:to>
    <xdr:sp macro="" textlink="FillHome!$B$32">
      <xdr:nvSpPr>
        <xdr:cNvPr id="93" name="Down Arrow Callout 92">
          <a:hlinkClick xmlns:r="http://schemas.openxmlformats.org/officeDocument/2006/relationships" r:id="rId10"/>
        </xdr:cNvPr>
        <xdr:cNvSpPr/>
      </xdr:nvSpPr>
      <xdr:spPr>
        <a:xfrm>
          <a:off x="13027931" y="30765750"/>
          <a:ext cx="2571496" cy="2999152"/>
        </a:xfrm>
        <a:prstGeom prst="downArrowCallout">
          <a:avLst>
            <a:gd name="adj1" fmla="val 23990"/>
            <a:gd name="adj2" fmla="val 25000"/>
            <a:gd name="adj3" fmla="val 25000"/>
            <a:gd name="adj4" fmla="val 70759"/>
          </a:avLst>
        </a:prstGeom>
        <a:solidFill>
          <a:schemeClr val="tx2">
            <a:lumMod val="40000"/>
            <a:lumOff val="60000"/>
          </a:schemeClr>
        </a:solidFill>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eaLnBrk="1" fontAlgn="auto" latinLnBrk="0" hangingPunct="1"/>
          <a:fld id="{138B216D-F778-46C8-A5E4-290F4BDD43BE}" type="TxLink">
            <a:rPr lang="en-US" sz="1300" b="0" i="0" u="none" strike="noStrike">
              <a:solidFill>
                <a:srgbClr val="000000"/>
              </a:solidFill>
              <a:effectLst/>
              <a:latin typeface="Calibri"/>
              <a:ea typeface="+mn-ea"/>
              <a:cs typeface="+mn-cs"/>
            </a:rPr>
            <a:pPr algn="ctr" eaLnBrk="1" fontAlgn="auto" latinLnBrk="0" hangingPunct="1"/>
            <a:t>Output 3.4 - The Ministry of Family and Social Inclusion has enhanced technical capacity to ensure access to the social protection system by the most vulnerable groups particularly women and children.</a:t>
          </a:fld>
          <a:endParaRPr lang="en-US" sz="1300">
            <a:effectLst/>
            <a:ea typeface="+mn-ea"/>
            <a:cs typeface="+mn-cs"/>
          </a:endParaRPr>
        </a:p>
      </xdr:txBody>
    </xdr:sp>
    <xdr:clientData fLocksWithSheet="0"/>
  </xdr:twoCellAnchor>
  <xdr:twoCellAnchor>
    <xdr:from>
      <xdr:col>27</xdr:col>
      <xdr:colOff>15875</xdr:colOff>
      <xdr:row>25</xdr:row>
      <xdr:rowOff>15950</xdr:rowOff>
    </xdr:from>
    <xdr:to>
      <xdr:col>31</xdr:col>
      <xdr:colOff>163485</xdr:colOff>
      <xdr:row>26</xdr:row>
      <xdr:rowOff>420598</xdr:rowOff>
    </xdr:to>
    <xdr:sp macro="" textlink="FillHome!$B$33">
      <xdr:nvSpPr>
        <xdr:cNvPr id="96" name="Down Arrow Callout 95">
          <a:hlinkClick xmlns:r="http://schemas.openxmlformats.org/officeDocument/2006/relationships" r:id="rId9"/>
        </xdr:cNvPr>
        <xdr:cNvSpPr/>
      </xdr:nvSpPr>
      <xdr:spPr>
        <a:xfrm>
          <a:off x="16049625" y="30765825"/>
          <a:ext cx="2560610" cy="2944648"/>
        </a:xfrm>
        <a:prstGeom prst="downArrowCallout">
          <a:avLst>
            <a:gd name="adj1" fmla="val 23990"/>
            <a:gd name="adj2" fmla="val 25000"/>
            <a:gd name="adj3" fmla="val 25000"/>
            <a:gd name="adj4" fmla="val 70759"/>
          </a:avLst>
        </a:prstGeom>
        <a:solidFill>
          <a:schemeClr val="tx2">
            <a:lumMod val="40000"/>
            <a:lumOff val="60000"/>
          </a:schemeClr>
        </a:solidFill>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eaLnBrk="1" fontAlgn="auto" latinLnBrk="0" hangingPunct="1"/>
          <a:fld id="{324FE58F-6F89-4ED7-ACCF-35A8798FD287}" type="TxLink">
            <a:rPr lang="en-US" sz="1300" b="0" i="0" u="none" strike="noStrike">
              <a:solidFill>
                <a:srgbClr val="000000"/>
              </a:solidFill>
              <a:effectLst/>
              <a:latin typeface="Calibri"/>
              <a:ea typeface="+mn-ea"/>
              <a:cs typeface="+mn-cs"/>
            </a:rPr>
            <a:pPr algn="ctr" eaLnBrk="1" fontAlgn="auto" latinLnBrk="0" hangingPunct="1"/>
            <a:t>#N/A</a:t>
          </a:fld>
          <a:endParaRPr lang="en-US" sz="1300">
            <a:effectLst/>
            <a:ea typeface="+mn-ea"/>
            <a:cs typeface="+mn-cs"/>
          </a:endParaRPr>
        </a:p>
      </xdr:txBody>
    </xdr:sp>
    <xdr:clientData fLocksWithSheet="0"/>
  </xdr:twoCellAnchor>
  <xdr:twoCellAnchor>
    <xdr:from>
      <xdr:col>32</xdr:col>
      <xdr:colOff>10431</xdr:colOff>
      <xdr:row>25</xdr:row>
      <xdr:rowOff>0</xdr:rowOff>
    </xdr:from>
    <xdr:to>
      <xdr:col>36</xdr:col>
      <xdr:colOff>168927</xdr:colOff>
      <xdr:row>26</xdr:row>
      <xdr:rowOff>459152</xdr:rowOff>
    </xdr:to>
    <xdr:sp macro="" textlink="FillHome!$B$34">
      <xdr:nvSpPr>
        <xdr:cNvPr id="97" name="Down Arrow Callout 96">
          <a:hlinkClick xmlns:r="http://schemas.openxmlformats.org/officeDocument/2006/relationships" r:id="rId10"/>
        </xdr:cNvPr>
        <xdr:cNvSpPr/>
      </xdr:nvSpPr>
      <xdr:spPr>
        <a:xfrm>
          <a:off x="19060431" y="30749875"/>
          <a:ext cx="2571496" cy="2999152"/>
        </a:xfrm>
        <a:prstGeom prst="downArrowCallout">
          <a:avLst>
            <a:gd name="adj1" fmla="val 23990"/>
            <a:gd name="adj2" fmla="val 25000"/>
            <a:gd name="adj3" fmla="val 25000"/>
            <a:gd name="adj4" fmla="val 70759"/>
          </a:avLst>
        </a:prstGeom>
        <a:solidFill>
          <a:schemeClr val="tx2">
            <a:lumMod val="40000"/>
            <a:lumOff val="60000"/>
          </a:schemeClr>
        </a:solidFill>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eaLnBrk="1" fontAlgn="auto" latinLnBrk="0" hangingPunct="1"/>
          <a:fld id="{542BB752-079C-43BE-A080-2168ED62A8D9}" type="TxLink">
            <a:rPr lang="en-US" sz="1300" b="0" i="0" u="none" strike="noStrike">
              <a:solidFill>
                <a:srgbClr val="000000"/>
              </a:solidFill>
              <a:effectLst/>
              <a:latin typeface="Calibri"/>
              <a:ea typeface="+mn-ea"/>
              <a:cs typeface="+mn-cs"/>
            </a:rPr>
            <a:pPr algn="ctr" eaLnBrk="1" fontAlgn="auto" latinLnBrk="0" hangingPunct="1"/>
            <a:t>#N/A</a:t>
          </a:fld>
          <a:endParaRPr lang="en-US" sz="1300">
            <a:effectLst/>
            <a:ea typeface="+mn-ea"/>
            <a:cs typeface="+mn-cs"/>
          </a:endParaRPr>
        </a:p>
      </xdr:txBody>
    </xdr:sp>
    <xdr:clientData fLocksWithSheet="0"/>
  </xdr:twoCellAnchor>
  <xdr:twoCellAnchor>
    <xdr:from>
      <xdr:col>37</xdr:col>
      <xdr:colOff>11339</xdr:colOff>
      <xdr:row>24</xdr:row>
      <xdr:rowOff>1200293</xdr:rowOff>
    </xdr:from>
    <xdr:to>
      <xdr:col>41</xdr:col>
      <xdr:colOff>158949</xdr:colOff>
      <xdr:row>26</xdr:row>
      <xdr:rowOff>398441</xdr:rowOff>
    </xdr:to>
    <xdr:sp macro="" textlink="FillHome!$B$35">
      <xdr:nvSpPr>
        <xdr:cNvPr id="98" name="Down Arrow Callout 97">
          <a:hlinkClick xmlns:r="http://schemas.openxmlformats.org/officeDocument/2006/relationships" r:id="rId9"/>
        </xdr:cNvPr>
        <xdr:cNvSpPr/>
      </xdr:nvSpPr>
      <xdr:spPr>
        <a:xfrm>
          <a:off x="22077589" y="30743668"/>
          <a:ext cx="2560610" cy="2944648"/>
        </a:xfrm>
        <a:prstGeom prst="downArrowCallout">
          <a:avLst>
            <a:gd name="adj1" fmla="val 23990"/>
            <a:gd name="adj2" fmla="val 25000"/>
            <a:gd name="adj3" fmla="val 25000"/>
            <a:gd name="adj4" fmla="val 70759"/>
          </a:avLst>
        </a:prstGeom>
        <a:solidFill>
          <a:schemeClr val="tx2">
            <a:lumMod val="40000"/>
            <a:lumOff val="60000"/>
          </a:schemeClr>
        </a:solidFill>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eaLnBrk="1" fontAlgn="auto" latinLnBrk="0" hangingPunct="1"/>
          <a:fld id="{2FD8F563-E58D-4DD5-9DC2-00F1C7A52857}" type="TxLink">
            <a:rPr lang="en-US" sz="1300" b="0" i="0" u="none" strike="noStrike">
              <a:solidFill>
                <a:srgbClr val="000000"/>
              </a:solidFill>
              <a:effectLst/>
              <a:latin typeface="Calibri"/>
              <a:ea typeface="+mn-ea"/>
              <a:cs typeface="+mn-cs"/>
            </a:rPr>
            <a:pPr algn="ctr" eaLnBrk="1" fontAlgn="auto" latinLnBrk="0" hangingPunct="1"/>
            <a:t>#N/A</a:t>
          </a:fld>
          <a:endParaRPr lang="en-US" sz="1300">
            <a:effectLst/>
            <a:ea typeface="+mn-ea"/>
            <a:cs typeface="+mn-cs"/>
          </a:endParaRPr>
        </a:p>
      </xdr:txBody>
    </xdr:sp>
    <xdr:clientData fLocksWithSheet="0"/>
  </xdr:twoCellAnchor>
  <xdr:twoCellAnchor>
    <xdr:from>
      <xdr:col>42</xdr:col>
      <xdr:colOff>37645</xdr:colOff>
      <xdr:row>24</xdr:row>
      <xdr:rowOff>1200218</xdr:rowOff>
    </xdr:from>
    <xdr:to>
      <xdr:col>46</xdr:col>
      <xdr:colOff>196141</xdr:colOff>
      <xdr:row>26</xdr:row>
      <xdr:rowOff>452870</xdr:rowOff>
    </xdr:to>
    <xdr:sp macro="" textlink="FillHome!$B$36">
      <xdr:nvSpPr>
        <xdr:cNvPr id="103" name="Down Arrow Callout 102">
          <a:hlinkClick xmlns:r="http://schemas.openxmlformats.org/officeDocument/2006/relationships" r:id="rId10"/>
        </xdr:cNvPr>
        <xdr:cNvSpPr/>
      </xdr:nvSpPr>
      <xdr:spPr>
        <a:xfrm>
          <a:off x="25120145" y="30743593"/>
          <a:ext cx="2571496" cy="2999152"/>
        </a:xfrm>
        <a:prstGeom prst="downArrowCallout">
          <a:avLst>
            <a:gd name="adj1" fmla="val 23990"/>
            <a:gd name="adj2" fmla="val 25000"/>
            <a:gd name="adj3" fmla="val 25000"/>
            <a:gd name="adj4" fmla="val 70759"/>
          </a:avLst>
        </a:prstGeom>
        <a:solidFill>
          <a:schemeClr val="tx2">
            <a:lumMod val="40000"/>
            <a:lumOff val="60000"/>
          </a:schemeClr>
        </a:solidFill>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eaLnBrk="1" fontAlgn="auto" latinLnBrk="0" hangingPunct="1"/>
          <a:fld id="{630DB931-AEAD-40E4-BCCA-F9FDCBEF92FD}" type="TxLink">
            <a:rPr lang="en-US" sz="1300" b="0" i="0" u="none" strike="noStrike">
              <a:solidFill>
                <a:srgbClr val="000000"/>
              </a:solidFill>
              <a:effectLst/>
              <a:latin typeface="Calibri"/>
              <a:ea typeface="+mn-ea"/>
              <a:cs typeface="+mn-cs"/>
            </a:rPr>
            <a:pPr algn="ctr" eaLnBrk="1" fontAlgn="auto" latinLnBrk="0" hangingPunct="1"/>
            <a:t>#N/A</a:t>
          </a:fld>
          <a:endParaRPr lang="en-US" sz="1300">
            <a:effectLst/>
            <a:ea typeface="+mn-ea"/>
            <a:cs typeface="+mn-cs"/>
          </a:endParaRPr>
        </a:p>
      </xdr:txBody>
    </xdr:sp>
    <xdr:clientData fLocksWithSheet="0"/>
  </xdr:twoCellAnchor>
  <xdr:twoCellAnchor>
    <xdr:from>
      <xdr:col>47</xdr:col>
      <xdr:colOff>15875</xdr:colOff>
      <xdr:row>25</xdr:row>
      <xdr:rowOff>0</xdr:rowOff>
    </xdr:from>
    <xdr:to>
      <xdr:col>51</xdr:col>
      <xdr:colOff>174371</xdr:colOff>
      <xdr:row>26</xdr:row>
      <xdr:rowOff>459152</xdr:rowOff>
    </xdr:to>
    <xdr:sp macro="" textlink="FillHome!$B$37">
      <xdr:nvSpPr>
        <xdr:cNvPr id="106" name="Down Arrow Callout 105">
          <a:hlinkClick xmlns:r="http://schemas.openxmlformats.org/officeDocument/2006/relationships" r:id="rId10"/>
        </xdr:cNvPr>
        <xdr:cNvSpPr/>
      </xdr:nvSpPr>
      <xdr:spPr>
        <a:xfrm>
          <a:off x="28114625" y="26241375"/>
          <a:ext cx="2571496" cy="2999152"/>
        </a:xfrm>
        <a:prstGeom prst="downArrowCallout">
          <a:avLst>
            <a:gd name="adj1" fmla="val 23990"/>
            <a:gd name="adj2" fmla="val 25000"/>
            <a:gd name="adj3" fmla="val 25000"/>
            <a:gd name="adj4" fmla="val 70759"/>
          </a:avLst>
        </a:prstGeom>
        <a:solidFill>
          <a:schemeClr val="tx2">
            <a:lumMod val="40000"/>
            <a:lumOff val="60000"/>
          </a:schemeClr>
        </a:solidFill>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eaLnBrk="1" fontAlgn="auto" latinLnBrk="0" hangingPunct="1"/>
          <a:fld id="{2C0696D1-08A2-4DAC-8F6F-7913848BEC8F}" type="TxLink">
            <a:rPr lang="en-US" sz="1300" b="0" i="0" u="none" strike="noStrike">
              <a:solidFill>
                <a:srgbClr val="000000"/>
              </a:solidFill>
              <a:effectLst/>
              <a:latin typeface="Calibri"/>
              <a:ea typeface="+mn-ea"/>
              <a:cs typeface="+mn-cs"/>
            </a:rPr>
            <a:pPr algn="ctr" eaLnBrk="1" fontAlgn="auto" latinLnBrk="0" hangingPunct="1"/>
            <a:t>#N/A</a:t>
          </a:fld>
          <a:endParaRPr lang="en-US" sz="1300">
            <a:effectLst/>
            <a:ea typeface="+mn-ea"/>
            <a:cs typeface="+mn-cs"/>
          </a:endParaRPr>
        </a:p>
      </xdr:txBody>
    </xdr:sp>
    <xdr:clientData fLocksWithSheet="0"/>
  </xdr:twoCellAnchor>
  <xdr:twoCellAnchor>
    <xdr:from>
      <xdr:col>22</xdr:col>
      <xdr:colOff>15875</xdr:colOff>
      <xdr:row>34</xdr:row>
      <xdr:rowOff>15953</xdr:rowOff>
    </xdr:from>
    <xdr:to>
      <xdr:col>26</xdr:col>
      <xdr:colOff>163485</xdr:colOff>
      <xdr:row>35</xdr:row>
      <xdr:rowOff>420601</xdr:rowOff>
    </xdr:to>
    <xdr:sp macro="" textlink="FillHome!$B$41">
      <xdr:nvSpPr>
        <xdr:cNvPr id="107" name="Down Arrow Callout 106">
          <a:hlinkClick xmlns:r="http://schemas.openxmlformats.org/officeDocument/2006/relationships" r:id="rId12"/>
        </xdr:cNvPr>
        <xdr:cNvSpPr/>
      </xdr:nvSpPr>
      <xdr:spPr>
        <a:xfrm>
          <a:off x="13033375" y="42957828"/>
          <a:ext cx="2560610" cy="2944648"/>
        </a:xfrm>
        <a:prstGeom prst="downArrowCallout">
          <a:avLst>
            <a:gd name="adj1" fmla="val 23990"/>
            <a:gd name="adj2" fmla="val 25000"/>
            <a:gd name="adj3" fmla="val 25000"/>
            <a:gd name="adj4" fmla="val 70759"/>
          </a:avLst>
        </a:prstGeom>
        <a:solidFill>
          <a:schemeClr val="accent2">
            <a:lumMod val="60000"/>
            <a:lumOff val="40000"/>
          </a:schemeClr>
        </a:solidFill>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eaLnBrk="1" fontAlgn="auto" latinLnBrk="0" hangingPunct="1"/>
          <a:fld id="{16E15EED-2896-4892-92B7-9B6862CDC7CC}" type="TxLink">
            <a:rPr lang="en-US" sz="1300" b="0" i="0" u="none" strike="noStrike">
              <a:solidFill>
                <a:srgbClr val="000000"/>
              </a:solidFill>
              <a:latin typeface="Calibri"/>
            </a:rPr>
            <a:pPr algn="ctr" eaLnBrk="1" fontAlgn="auto" latinLnBrk="0" hangingPunct="1"/>
            <a:t>#N/A</a:t>
          </a:fld>
          <a:endParaRPr lang="en-US" sz="1300"/>
        </a:p>
      </xdr:txBody>
    </xdr:sp>
    <xdr:clientData fLocksWithSheet="0"/>
  </xdr:twoCellAnchor>
  <xdr:twoCellAnchor>
    <xdr:from>
      <xdr:col>27</xdr:col>
      <xdr:colOff>10431</xdr:colOff>
      <xdr:row>34</xdr:row>
      <xdr:rowOff>15878</xdr:rowOff>
    </xdr:from>
    <xdr:to>
      <xdr:col>31</xdr:col>
      <xdr:colOff>168927</xdr:colOff>
      <xdr:row>35</xdr:row>
      <xdr:rowOff>475030</xdr:rowOff>
    </xdr:to>
    <xdr:sp macro="" textlink="FillHome!$B$42">
      <xdr:nvSpPr>
        <xdr:cNvPr id="112" name="Down Arrow Callout 111">
          <a:hlinkClick xmlns:r="http://schemas.openxmlformats.org/officeDocument/2006/relationships" r:id="rId13"/>
        </xdr:cNvPr>
        <xdr:cNvSpPr/>
      </xdr:nvSpPr>
      <xdr:spPr>
        <a:xfrm>
          <a:off x="16044181" y="42957753"/>
          <a:ext cx="2571496" cy="2999152"/>
        </a:xfrm>
        <a:prstGeom prst="downArrowCallout">
          <a:avLst>
            <a:gd name="adj1" fmla="val 23990"/>
            <a:gd name="adj2" fmla="val 25000"/>
            <a:gd name="adj3" fmla="val 25000"/>
            <a:gd name="adj4" fmla="val 70759"/>
          </a:avLst>
        </a:prstGeom>
        <a:solidFill>
          <a:schemeClr val="accent2">
            <a:lumMod val="60000"/>
            <a:lumOff val="40000"/>
          </a:schemeClr>
        </a:solidFill>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eaLnBrk="1" fontAlgn="auto" latinLnBrk="0" hangingPunct="1"/>
          <a:fld id="{6B1B56E9-7C30-4B62-8AC0-22E91C2623D7}" type="TxLink">
            <a:rPr lang="en-US" sz="1300" b="0" i="0" u="none" strike="noStrike">
              <a:solidFill>
                <a:srgbClr val="000000"/>
              </a:solidFill>
              <a:latin typeface="Calibri"/>
            </a:rPr>
            <a:pPr algn="ctr" eaLnBrk="1" fontAlgn="auto" latinLnBrk="0" hangingPunct="1"/>
            <a:t>#N/A</a:t>
          </a:fld>
          <a:endParaRPr lang="en-US" sz="1300"/>
        </a:p>
      </xdr:txBody>
    </xdr:sp>
    <xdr:clientData fLocksWithSheet="0"/>
  </xdr:twoCellAnchor>
  <xdr:twoCellAnchor>
    <xdr:from>
      <xdr:col>32</xdr:col>
      <xdr:colOff>0</xdr:colOff>
      <xdr:row>34</xdr:row>
      <xdr:rowOff>0</xdr:rowOff>
    </xdr:from>
    <xdr:to>
      <xdr:col>36</xdr:col>
      <xdr:colOff>149424</xdr:colOff>
      <xdr:row>35</xdr:row>
      <xdr:rowOff>459152</xdr:rowOff>
    </xdr:to>
    <xdr:sp macro="" textlink="FillHome!$B$43">
      <xdr:nvSpPr>
        <xdr:cNvPr id="113" name="Down Arrow Callout 112">
          <a:hlinkClick xmlns:r="http://schemas.openxmlformats.org/officeDocument/2006/relationships" r:id="rId13"/>
        </xdr:cNvPr>
        <xdr:cNvSpPr/>
      </xdr:nvSpPr>
      <xdr:spPr>
        <a:xfrm>
          <a:off x="19050000" y="42941875"/>
          <a:ext cx="2562424" cy="2999152"/>
        </a:xfrm>
        <a:prstGeom prst="downArrowCallout">
          <a:avLst>
            <a:gd name="adj1" fmla="val 23990"/>
            <a:gd name="adj2" fmla="val 25000"/>
            <a:gd name="adj3" fmla="val 25000"/>
            <a:gd name="adj4" fmla="val 70759"/>
          </a:avLst>
        </a:prstGeom>
        <a:solidFill>
          <a:schemeClr val="accent2">
            <a:lumMod val="60000"/>
            <a:lumOff val="40000"/>
          </a:schemeClr>
        </a:solidFill>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eaLnBrk="1" fontAlgn="auto" latinLnBrk="0" hangingPunct="1"/>
          <a:fld id="{A9DC68E9-894C-4380-A5E9-B43D522301BD}" type="TxLink">
            <a:rPr lang="en-US" sz="1300" b="0" i="0" u="none" strike="noStrike">
              <a:solidFill>
                <a:srgbClr val="000000"/>
              </a:solidFill>
              <a:latin typeface="Calibri"/>
            </a:rPr>
            <a:pPr algn="ctr" eaLnBrk="1" fontAlgn="auto" latinLnBrk="0" hangingPunct="1"/>
            <a:t>#N/A</a:t>
          </a:fld>
          <a:endParaRPr lang="fr-FR" sz="1300"/>
        </a:p>
      </xdr:txBody>
    </xdr:sp>
    <xdr:clientData fLocksWithSheet="0"/>
  </xdr:twoCellAnchor>
  <xdr:twoCellAnchor>
    <xdr:from>
      <xdr:col>37</xdr:col>
      <xdr:colOff>15875</xdr:colOff>
      <xdr:row>34</xdr:row>
      <xdr:rowOff>15953</xdr:rowOff>
    </xdr:from>
    <xdr:to>
      <xdr:col>41</xdr:col>
      <xdr:colOff>163485</xdr:colOff>
      <xdr:row>35</xdr:row>
      <xdr:rowOff>420601</xdr:rowOff>
    </xdr:to>
    <xdr:sp macro="" textlink="FillHome!$B$44">
      <xdr:nvSpPr>
        <xdr:cNvPr id="114" name="Down Arrow Callout 113">
          <a:hlinkClick xmlns:r="http://schemas.openxmlformats.org/officeDocument/2006/relationships" r:id="rId12"/>
        </xdr:cNvPr>
        <xdr:cNvSpPr/>
      </xdr:nvSpPr>
      <xdr:spPr>
        <a:xfrm>
          <a:off x="22082125" y="42957828"/>
          <a:ext cx="2560610" cy="2944648"/>
        </a:xfrm>
        <a:prstGeom prst="downArrowCallout">
          <a:avLst>
            <a:gd name="adj1" fmla="val 23990"/>
            <a:gd name="adj2" fmla="val 25000"/>
            <a:gd name="adj3" fmla="val 25000"/>
            <a:gd name="adj4" fmla="val 70759"/>
          </a:avLst>
        </a:prstGeom>
        <a:solidFill>
          <a:schemeClr val="accent2">
            <a:lumMod val="60000"/>
            <a:lumOff val="40000"/>
          </a:schemeClr>
        </a:solidFill>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eaLnBrk="1" fontAlgn="auto" latinLnBrk="0" hangingPunct="1"/>
          <a:fld id="{9D1CEC3C-F5E8-4D26-BEBE-A93E4842585B}" type="TxLink">
            <a:rPr lang="en-US" sz="1300" b="0" i="0" u="none" strike="noStrike">
              <a:solidFill>
                <a:srgbClr val="000000"/>
              </a:solidFill>
              <a:latin typeface="Calibri"/>
            </a:rPr>
            <a:pPr algn="ctr" eaLnBrk="1" fontAlgn="auto" latinLnBrk="0" hangingPunct="1"/>
            <a:t>#N/A</a:t>
          </a:fld>
          <a:endParaRPr lang="en-US" sz="1300"/>
        </a:p>
      </xdr:txBody>
    </xdr:sp>
    <xdr:clientData fLocksWithSheet="0"/>
  </xdr:twoCellAnchor>
  <xdr:twoCellAnchor>
    <xdr:from>
      <xdr:col>41</xdr:col>
      <xdr:colOff>597806</xdr:colOff>
      <xdr:row>34</xdr:row>
      <xdr:rowOff>3</xdr:rowOff>
    </xdr:from>
    <xdr:to>
      <xdr:col>46</xdr:col>
      <xdr:colOff>153052</xdr:colOff>
      <xdr:row>35</xdr:row>
      <xdr:rowOff>459155</xdr:rowOff>
    </xdr:to>
    <xdr:sp macro="" textlink="FillHome!$B$45">
      <xdr:nvSpPr>
        <xdr:cNvPr id="129" name="Down Arrow Callout 128">
          <a:hlinkClick xmlns:r="http://schemas.openxmlformats.org/officeDocument/2006/relationships" r:id="rId13"/>
        </xdr:cNvPr>
        <xdr:cNvSpPr/>
      </xdr:nvSpPr>
      <xdr:spPr>
        <a:xfrm>
          <a:off x="25077056" y="42941878"/>
          <a:ext cx="2571496" cy="2999152"/>
        </a:xfrm>
        <a:prstGeom prst="downArrowCallout">
          <a:avLst>
            <a:gd name="adj1" fmla="val 23990"/>
            <a:gd name="adj2" fmla="val 25000"/>
            <a:gd name="adj3" fmla="val 25000"/>
            <a:gd name="adj4" fmla="val 70759"/>
          </a:avLst>
        </a:prstGeom>
        <a:solidFill>
          <a:schemeClr val="accent2">
            <a:lumMod val="60000"/>
            <a:lumOff val="40000"/>
          </a:schemeClr>
        </a:solidFill>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eaLnBrk="1" fontAlgn="auto" latinLnBrk="0" hangingPunct="1"/>
          <a:fld id="{AAD8883C-F593-404D-B3DD-40945932B896}" type="TxLink">
            <a:rPr lang="en-US" sz="1300" b="0" i="0" u="none" strike="noStrike">
              <a:solidFill>
                <a:srgbClr val="000000"/>
              </a:solidFill>
              <a:latin typeface="Calibri"/>
            </a:rPr>
            <a:pPr algn="ctr" eaLnBrk="1" fontAlgn="auto" latinLnBrk="0" hangingPunct="1"/>
            <a:t>#N/A</a:t>
          </a:fld>
          <a:endParaRPr lang="en-US" sz="1300"/>
        </a:p>
      </xdr:txBody>
    </xdr:sp>
    <xdr:clientData fLocksWithSheet="0"/>
  </xdr:twoCellAnchor>
  <xdr:twoCellAnchor>
    <xdr:from>
      <xdr:col>1</xdr:col>
      <xdr:colOff>0</xdr:colOff>
      <xdr:row>44</xdr:row>
      <xdr:rowOff>20940</xdr:rowOff>
    </xdr:from>
    <xdr:to>
      <xdr:col>5</xdr:col>
      <xdr:colOff>513371</xdr:colOff>
      <xdr:row>45</xdr:row>
      <xdr:rowOff>450083</xdr:rowOff>
    </xdr:to>
    <xdr:sp macro="" textlink="FillHome!$B$10">
      <xdr:nvSpPr>
        <xdr:cNvPr id="282" name="Down Arrow Callout 281">
          <a:hlinkClick xmlns:r="http://schemas.openxmlformats.org/officeDocument/2006/relationships" r:id="rId16"/>
        </xdr:cNvPr>
        <xdr:cNvSpPr/>
      </xdr:nvSpPr>
      <xdr:spPr>
        <a:xfrm>
          <a:off x="349250" y="50646315"/>
          <a:ext cx="2926371" cy="2969143"/>
        </a:xfrm>
        <a:prstGeom prst="downArrowCallout">
          <a:avLst>
            <a:gd name="adj1" fmla="val 23990"/>
            <a:gd name="adj2" fmla="val 25000"/>
            <a:gd name="adj3" fmla="val 25000"/>
            <a:gd name="adj4" fmla="val 70759"/>
          </a:avLst>
        </a:prstGeom>
        <a:solidFill>
          <a:schemeClr val="bg1">
            <a:lumMod val="65000"/>
          </a:schemeClr>
        </a:solidFill>
      </xdr:spPr>
      <xdr:style>
        <a:lnRef idx="0">
          <a:schemeClr val="accent5"/>
        </a:lnRef>
        <a:fillRef idx="1003">
          <a:schemeClr val="lt2"/>
        </a:fillRef>
        <a:effectRef idx="3">
          <a:schemeClr val="accent5"/>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fld id="{716D4221-13B2-42DE-990B-C747372E98BC}" type="TxLink">
            <a:rPr lang="en-US" sz="1400" b="0" i="0" u="none" strike="noStrike">
              <a:solidFill>
                <a:srgbClr val="FFFFFF"/>
              </a:solidFill>
              <a:latin typeface="Calibri"/>
            </a:rPr>
            <a:pPr marL="0" marR="0" lvl="0" indent="0" algn="ctr" defTabSz="914400" eaLnBrk="1" fontAlgn="auto" latinLnBrk="0" hangingPunct="1">
              <a:lnSpc>
                <a:spcPct val="100000"/>
              </a:lnSpc>
              <a:spcBef>
                <a:spcPts val="0"/>
              </a:spcBef>
              <a:spcAft>
                <a:spcPts val="0"/>
              </a:spcAft>
              <a:buClrTx/>
              <a:buSzTx/>
              <a:buFontTx/>
              <a:buNone/>
              <a:tabLst/>
              <a:defRPr/>
            </a:pPr>
            <a:t>Outcome 5 - By 2022, Cabo Verdeans, particularly women, youth and children, benefit from increased human security, improved social cohesion and a responsive and inclusive justice system that leads to the fulfilment of human rights</a:t>
          </a:fld>
          <a:endParaRPr lang="en-US" sz="1400"/>
        </a:p>
      </xdr:txBody>
    </xdr:sp>
    <xdr:clientData fLocksWithSheet="0"/>
  </xdr:twoCellAnchor>
  <xdr:twoCellAnchor>
    <xdr:from>
      <xdr:col>6</xdr:col>
      <xdr:colOff>594179</xdr:colOff>
      <xdr:row>44</xdr:row>
      <xdr:rowOff>18221</xdr:rowOff>
    </xdr:from>
    <xdr:to>
      <xdr:col>11</xdr:col>
      <xdr:colOff>138539</xdr:colOff>
      <xdr:row>45</xdr:row>
      <xdr:rowOff>422869</xdr:rowOff>
    </xdr:to>
    <xdr:sp macro="" textlink="FillHome!$B$47">
      <xdr:nvSpPr>
        <xdr:cNvPr id="283" name="Down Arrow Callout 282">
          <a:hlinkClick xmlns:r="http://schemas.openxmlformats.org/officeDocument/2006/relationships" r:id="rId12"/>
        </xdr:cNvPr>
        <xdr:cNvSpPr/>
      </xdr:nvSpPr>
      <xdr:spPr>
        <a:xfrm>
          <a:off x="3959679" y="50643596"/>
          <a:ext cx="2560610" cy="2944648"/>
        </a:xfrm>
        <a:prstGeom prst="downArrowCallout">
          <a:avLst>
            <a:gd name="adj1" fmla="val 23990"/>
            <a:gd name="adj2" fmla="val 25000"/>
            <a:gd name="adj3" fmla="val 25000"/>
            <a:gd name="adj4" fmla="val 70759"/>
          </a:avLst>
        </a:prstGeom>
        <a:solidFill>
          <a:schemeClr val="bg1">
            <a:lumMod val="95000"/>
          </a:schemeClr>
        </a:solidFill>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eaLnBrk="1" fontAlgn="auto" latinLnBrk="0" hangingPunct="1"/>
          <a:fld id="{6336911A-D220-4AAA-961D-CEF56658872D}" type="TxLink">
            <a:rPr lang="en-US" sz="1300" b="0" i="0" u="none" strike="noStrike">
              <a:solidFill>
                <a:srgbClr val="000000"/>
              </a:solidFill>
              <a:latin typeface="Calibri"/>
            </a:rPr>
            <a:pPr algn="ctr" eaLnBrk="1" fontAlgn="auto" latinLnBrk="0" hangingPunct="1"/>
            <a:t>Output 5.1 - Institutions at central and local levels have enhanced capacity to effectively implement national instruments for the promotion of gender equality and combating gender-based violence</a:t>
          </a:fld>
          <a:endParaRPr lang="en-US" sz="1300"/>
        </a:p>
      </xdr:txBody>
    </xdr:sp>
    <xdr:clientData fLocksWithSheet="0"/>
  </xdr:twoCellAnchor>
  <xdr:twoCellAnchor>
    <xdr:from>
      <xdr:col>12</xdr:col>
      <xdr:colOff>1360</xdr:colOff>
      <xdr:row>44</xdr:row>
      <xdr:rowOff>18146</xdr:rowOff>
    </xdr:from>
    <xdr:to>
      <xdr:col>16</xdr:col>
      <xdr:colOff>159856</xdr:colOff>
      <xdr:row>45</xdr:row>
      <xdr:rowOff>477298</xdr:rowOff>
    </xdr:to>
    <xdr:sp macro="" textlink="FillHome!$B$48">
      <xdr:nvSpPr>
        <xdr:cNvPr id="284" name="Down Arrow Callout 283">
          <a:hlinkClick xmlns:r="http://schemas.openxmlformats.org/officeDocument/2006/relationships" r:id="rId13"/>
        </xdr:cNvPr>
        <xdr:cNvSpPr/>
      </xdr:nvSpPr>
      <xdr:spPr>
        <a:xfrm>
          <a:off x="6986360" y="50643521"/>
          <a:ext cx="2571496" cy="2999152"/>
        </a:xfrm>
        <a:prstGeom prst="downArrowCallout">
          <a:avLst>
            <a:gd name="adj1" fmla="val 23990"/>
            <a:gd name="adj2" fmla="val 25000"/>
            <a:gd name="adj3" fmla="val 25000"/>
            <a:gd name="adj4" fmla="val 70759"/>
          </a:avLst>
        </a:prstGeom>
        <a:solidFill>
          <a:schemeClr val="bg1">
            <a:lumMod val="95000"/>
          </a:schemeClr>
        </a:solidFill>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eaLnBrk="1" fontAlgn="auto" latinLnBrk="0" hangingPunct="1"/>
          <a:fld id="{7BEF879B-381D-4BAC-8BD0-3EFA6572DFC5}" type="TxLink">
            <a:rPr lang="en-US" sz="1300" b="0" i="0" u="none" strike="noStrike">
              <a:solidFill>
                <a:srgbClr val="000000"/>
              </a:solidFill>
              <a:latin typeface="Calibri"/>
            </a:rPr>
            <a:pPr algn="ctr" eaLnBrk="1" fontAlgn="auto" latinLnBrk="0" hangingPunct="1"/>
            <a:t>Output 5.2 - The justice system has enhanced capacity to promote human rights with a focus on women and children in contact with the law and greater efficiency in the judicial process</a:t>
          </a:fld>
          <a:endParaRPr lang="en-US" sz="1300"/>
        </a:p>
      </xdr:txBody>
    </xdr:sp>
    <xdr:clientData fLocksWithSheet="0"/>
  </xdr:twoCellAnchor>
  <xdr:twoCellAnchor>
    <xdr:from>
      <xdr:col>17</xdr:col>
      <xdr:colOff>6804</xdr:colOff>
      <xdr:row>44</xdr:row>
      <xdr:rowOff>18143</xdr:rowOff>
    </xdr:from>
    <xdr:to>
      <xdr:col>21</xdr:col>
      <xdr:colOff>156228</xdr:colOff>
      <xdr:row>45</xdr:row>
      <xdr:rowOff>477295</xdr:rowOff>
    </xdr:to>
    <xdr:sp macro="" textlink="FillHome!$B$49">
      <xdr:nvSpPr>
        <xdr:cNvPr id="285" name="Down Arrow Callout 284">
          <a:hlinkClick xmlns:r="http://schemas.openxmlformats.org/officeDocument/2006/relationships" r:id="rId13"/>
        </xdr:cNvPr>
        <xdr:cNvSpPr/>
      </xdr:nvSpPr>
      <xdr:spPr>
        <a:xfrm>
          <a:off x="10008054" y="50643518"/>
          <a:ext cx="2562424" cy="2999152"/>
        </a:xfrm>
        <a:prstGeom prst="downArrowCallout">
          <a:avLst>
            <a:gd name="adj1" fmla="val 23990"/>
            <a:gd name="adj2" fmla="val 25000"/>
            <a:gd name="adj3" fmla="val 25000"/>
            <a:gd name="adj4" fmla="val 70759"/>
          </a:avLst>
        </a:prstGeom>
        <a:solidFill>
          <a:schemeClr val="bg1">
            <a:lumMod val="95000"/>
          </a:schemeClr>
        </a:solidFill>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eaLnBrk="1" fontAlgn="auto" latinLnBrk="0" hangingPunct="1"/>
          <a:fld id="{76B23FE4-CD2B-4D12-B4FA-61FA77115033}" type="TxLink">
            <a:rPr lang="en-US" sz="1300" b="0" i="0" u="none" strike="noStrike">
              <a:solidFill>
                <a:srgbClr val="000000"/>
              </a:solidFill>
              <a:latin typeface="Calibri"/>
            </a:rPr>
            <a:pPr algn="ctr" eaLnBrk="1" fontAlgn="auto" latinLnBrk="0" hangingPunct="1"/>
            <a:t>#N/A</a:t>
          </a:fld>
          <a:endParaRPr lang="en-US" sz="1300"/>
        </a:p>
      </xdr:txBody>
    </xdr:sp>
    <xdr:clientData fLocksWithSheet="0"/>
  </xdr:twoCellAnchor>
  <xdr:twoCellAnchor>
    <xdr:from>
      <xdr:col>21</xdr:col>
      <xdr:colOff>587375</xdr:colOff>
      <xdr:row>44</xdr:row>
      <xdr:rowOff>15953</xdr:rowOff>
    </xdr:from>
    <xdr:to>
      <xdr:col>26</xdr:col>
      <xdr:colOff>131735</xdr:colOff>
      <xdr:row>45</xdr:row>
      <xdr:rowOff>420601</xdr:rowOff>
    </xdr:to>
    <xdr:sp macro="" textlink="FillHome!$B$50">
      <xdr:nvSpPr>
        <xdr:cNvPr id="286" name="Down Arrow Callout 285">
          <a:hlinkClick xmlns:r="http://schemas.openxmlformats.org/officeDocument/2006/relationships" r:id="rId12"/>
        </xdr:cNvPr>
        <xdr:cNvSpPr/>
      </xdr:nvSpPr>
      <xdr:spPr>
        <a:xfrm>
          <a:off x="13001625" y="50641328"/>
          <a:ext cx="2560610" cy="2944648"/>
        </a:xfrm>
        <a:prstGeom prst="downArrowCallout">
          <a:avLst>
            <a:gd name="adj1" fmla="val 23990"/>
            <a:gd name="adj2" fmla="val 25000"/>
            <a:gd name="adj3" fmla="val 25000"/>
            <a:gd name="adj4" fmla="val 70759"/>
          </a:avLst>
        </a:prstGeom>
        <a:solidFill>
          <a:schemeClr val="bg1">
            <a:lumMod val="95000"/>
          </a:schemeClr>
        </a:solidFill>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eaLnBrk="1" fontAlgn="auto" latinLnBrk="0" hangingPunct="1"/>
          <a:fld id="{F3EC1369-2565-47A7-9165-20B96CCB05B9}" type="TxLink">
            <a:rPr lang="en-US" sz="1300" b="0" i="0" u="none" strike="noStrike">
              <a:solidFill>
                <a:srgbClr val="000000"/>
              </a:solidFill>
              <a:latin typeface="Calibri"/>
            </a:rPr>
            <a:pPr algn="ctr" eaLnBrk="1" fontAlgn="auto" latinLnBrk="0" hangingPunct="1"/>
            <a:t>#N/A</a:t>
          </a:fld>
          <a:endParaRPr lang="en-US" sz="1300"/>
        </a:p>
      </xdr:txBody>
    </xdr:sp>
    <xdr:clientData fLocksWithSheet="0"/>
  </xdr:twoCellAnchor>
  <xdr:twoCellAnchor>
    <xdr:from>
      <xdr:col>26</xdr:col>
      <xdr:colOff>597806</xdr:colOff>
      <xdr:row>44</xdr:row>
      <xdr:rowOff>15878</xdr:rowOff>
    </xdr:from>
    <xdr:to>
      <xdr:col>31</xdr:col>
      <xdr:colOff>153052</xdr:colOff>
      <xdr:row>45</xdr:row>
      <xdr:rowOff>475030</xdr:rowOff>
    </xdr:to>
    <xdr:sp macro="" textlink="FillHome!$B$51">
      <xdr:nvSpPr>
        <xdr:cNvPr id="287" name="Down Arrow Callout 286">
          <a:hlinkClick xmlns:r="http://schemas.openxmlformats.org/officeDocument/2006/relationships" r:id="rId13"/>
        </xdr:cNvPr>
        <xdr:cNvSpPr/>
      </xdr:nvSpPr>
      <xdr:spPr>
        <a:xfrm>
          <a:off x="16028306" y="50641253"/>
          <a:ext cx="2571496" cy="2999152"/>
        </a:xfrm>
        <a:prstGeom prst="downArrowCallout">
          <a:avLst>
            <a:gd name="adj1" fmla="val 23990"/>
            <a:gd name="adj2" fmla="val 25000"/>
            <a:gd name="adj3" fmla="val 25000"/>
            <a:gd name="adj4" fmla="val 70759"/>
          </a:avLst>
        </a:prstGeom>
        <a:solidFill>
          <a:schemeClr val="bg1">
            <a:lumMod val="95000"/>
          </a:schemeClr>
        </a:solidFill>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eaLnBrk="1" fontAlgn="auto" latinLnBrk="0" hangingPunct="1"/>
          <a:fld id="{3C4B3B88-CAAA-45BC-BB35-EBCAD3D1D0C4}" type="TxLink">
            <a:rPr lang="en-US" sz="1300" b="0" i="0" u="none" strike="noStrike">
              <a:solidFill>
                <a:srgbClr val="000000"/>
              </a:solidFill>
              <a:latin typeface="Calibri"/>
            </a:rPr>
            <a:pPr algn="ctr" eaLnBrk="1" fontAlgn="auto" latinLnBrk="0" hangingPunct="1"/>
            <a:t>#N/A</a:t>
          </a:fld>
          <a:endParaRPr lang="en-US" sz="1300"/>
        </a:p>
      </xdr:txBody>
    </xdr:sp>
    <xdr:clientData fLocksWithSheet="0"/>
  </xdr:twoCellAnchor>
  <xdr:twoCellAnchor>
    <xdr:from>
      <xdr:col>31</xdr:col>
      <xdr:colOff>587375</xdr:colOff>
      <xdr:row>44</xdr:row>
      <xdr:rowOff>0</xdr:rowOff>
    </xdr:from>
    <xdr:to>
      <xdr:col>36</xdr:col>
      <xdr:colOff>133549</xdr:colOff>
      <xdr:row>45</xdr:row>
      <xdr:rowOff>459152</xdr:rowOff>
    </xdr:to>
    <xdr:sp macro="" textlink="FillHome!$B$52">
      <xdr:nvSpPr>
        <xdr:cNvPr id="288" name="Down Arrow Callout 287">
          <a:hlinkClick xmlns:r="http://schemas.openxmlformats.org/officeDocument/2006/relationships" r:id="rId13"/>
        </xdr:cNvPr>
        <xdr:cNvSpPr/>
      </xdr:nvSpPr>
      <xdr:spPr>
        <a:xfrm>
          <a:off x="19034125" y="50625375"/>
          <a:ext cx="2562424" cy="2999152"/>
        </a:xfrm>
        <a:prstGeom prst="downArrowCallout">
          <a:avLst>
            <a:gd name="adj1" fmla="val 23990"/>
            <a:gd name="adj2" fmla="val 25000"/>
            <a:gd name="adj3" fmla="val 25000"/>
            <a:gd name="adj4" fmla="val 70759"/>
          </a:avLst>
        </a:prstGeom>
        <a:solidFill>
          <a:schemeClr val="bg1">
            <a:lumMod val="95000"/>
          </a:schemeClr>
        </a:solidFill>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eaLnBrk="1" fontAlgn="auto" latinLnBrk="0" hangingPunct="1"/>
          <a:fld id="{E0F616D5-7D40-4F8A-8B48-AEF639F93BA0}" type="TxLink">
            <a:rPr lang="en-US" sz="1300" b="0" i="0" u="none" strike="noStrike">
              <a:solidFill>
                <a:srgbClr val="000000"/>
              </a:solidFill>
              <a:latin typeface="Calibri"/>
            </a:rPr>
            <a:pPr algn="ctr" eaLnBrk="1" fontAlgn="auto" latinLnBrk="0" hangingPunct="1"/>
            <a:t>#N/A</a:t>
          </a:fld>
          <a:endParaRPr lang="fr-FR" sz="1300"/>
        </a:p>
      </xdr:txBody>
    </xdr:sp>
    <xdr:clientData fLocksWithSheet="0"/>
  </xdr:twoCellAnchor>
  <xdr:twoCellAnchor>
    <xdr:from>
      <xdr:col>37</xdr:col>
      <xdr:colOff>0</xdr:colOff>
      <xdr:row>44</xdr:row>
      <xdr:rowOff>15953</xdr:rowOff>
    </xdr:from>
    <xdr:to>
      <xdr:col>41</xdr:col>
      <xdr:colOff>147610</xdr:colOff>
      <xdr:row>45</xdr:row>
      <xdr:rowOff>420601</xdr:rowOff>
    </xdr:to>
    <xdr:sp macro="" textlink="FillHome!$B$53">
      <xdr:nvSpPr>
        <xdr:cNvPr id="289" name="Down Arrow Callout 288">
          <a:hlinkClick xmlns:r="http://schemas.openxmlformats.org/officeDocument/2006/relationships" r:id="rId12"/>
        </xdr:cNvPr>
        <xdr:cNvSpPr/>
      </xdr:nvSpPr>
      <xdr:spPr>
        <a:xfrm>
          <a:off x="22066250" y="50641328"/>
          <a:ext cx="2560610" cy="2944648"/>
        </a:xfrm>
        <a:prstGeom prst="downArrowCallout">
          <a:avLst>
            <a:gd name="adj1" fmla="val 23990"/>
            <a:gd name="adj2" fmla="val 25000"/>
            <a:gd name="adj3" fmla="val 25000"/>
            <a:gd name="adj4" fmla="val 70759"/>
          </a:avLst>
        </a:prstGeom>
        <a:solidFill>
          <a:schemeClr val="bg1">
            <a:lumMod val="95000"/>
          </a:schemeClr>
        </a:solidFill>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eaLnBrk="1" fontAlgn="auto" latinLnBrk="0" hangingPunct="1"/>
          <a:fld id="{91B0C904-7443-4B8D-9430-73E5DABBB29B}" type="TxLink">
            <a:rPr lang="en-US" sz="1300" b="0" i="0" u="none" strike="noStrike">
              <a:solidFill>
                <a:srgbClr val="000000"/>
              </a:solidFill>
              <a:latin typeface="Calibri"/>
            </a:rPr>
            <a:pPr algn="ctr" eaLnBrk="1" fontAlgn="auto" latinLnBrk="0" hangingPunct="1"/>
            <a:t>#N/A</a:t>
          </a:fld>
          <a:endParaRPr lang="en-US" sz="1300"/>
        </a:p>
      </xdr:txBody>
    </xdr:sp>
    <xdr:clientData fLocksWithSheet="0"/>
  </xdr:twoCellAnchor>
  <xdr:twoCellAnchor>
    <xdr:from>
      <xdr:col>41</xdr:col>
      <xdr:colOff>581931</xdr:colOff>
      <xdr:row>44</xdr:row>
      <xdr:rowOff>3</xdr:rowOff>
    </xdr:from>
    <xdr:to>
      <xdr:col>46</xdr:col>
      <xdr:colOff>137177</xdr:colOff>
      <xdr:row>45</xdr:row>
      <xdr:rowOff>459155</xdr:rowOff>
    </xdr:to>
    <xdr:sp macro="" textlink="FillHome!$B$54">
      <xdr:nvSpPr>
        <xdr:cNvPr id="290" name="Down Arrow Callout 289">
          <a:hlinkClick xmlns:r="http://schemas.openxmlformats.org/officeDocument/2006/relationships" r:id="rId13"/>
        </xdr:cNvPr>
        <xdr:cNvSpPr/>
      </xdr:nvSpPr>
      <xdr:spPr>
        <a:xfrm>
          <a:off x="25061181" y="50625378"/>
          <a:ext cx="2571496" cy="2999152"/>
        </a:xfrm>
        <a:prstGeom prst="downArrowCallout">
          <a:avLst>
            <a:gd name="adj1" fmla="val 23990"/>
            <a:gd name="adj2" fmla="val 25000"/>
            <a:gd name="adj3" fmla="val 25000"/>
            <a:gd name="adj4" fmla="val 70759"/>
          </a:avLst>
        </a:prstGeom>
        <a:solidFill>
          <a:schemeClr val="bg1">
            <a:lumMod val="95000"/>
          </a:schemeClr>
        </a:solidFill>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eaLnBrk="1" fontAlgn="auto" latinLnBrk="0" hangingPunct="1"/>
          <a:fld id="{64B7B170-D82F-4285-B70B-A9C08CBA7B33}" type="TxLink">
            <a:rPr lang="en-US" sz="1300" b="0" i="0" u="none" strike="noStrike">
              <a:solidFill>
                <a:srgbClr val="000000"/>
              </a:solidFill>
              <a:latin typeface="Calibri"/>
            </a:rPr>
            <a:pPr algn="ctr" eaLnBrk="1" fontAlgn="auto" latinLnBrk="0" hangingPunct="1"/>
            <a:t>#N/A</a:t>
          </a:fld>
          <a:endParaRPr lang="en-US" sz="1300"/>
        </a:p>
      </xdr:txBody>
    </xdr:sp>
    <xdr:clientData fLocksWithSheet="0"/>
  </xdr:twoCellAnchor>
  <xdr:twoCellAnchor>
    <xdr:from>
      <xdr:col>47</xdr:col>
      <xdr:colOff>0</xdr:colOff>
      <xdr:row>44</xdr:row>
      <xdr:rowOff>0</xdr:rowOff>
    </xdr:from>
    <xdr:to>
      <xdr:col>51</xdr:col>
      <xdr:colOff>158496</xdr:colOff>
      <xdr:row>45</xdr:row>
      <xdr:rowOff>459152</xdr:rowOff>
    </xdr:to>
    <xdr:sp macro="" textlink="FillHome!$B$55">
      <xdr:nvSpPr>
        <xdr:cNvPr id="291" name="Down Arrow Callout 290">
          <a:hlinkClick xmlns:r="http://schemas.openxmlformats.org/officeDocument/2006/relationships" r:id="rId13"/>
        </xdr:cNvPr>
        <xdr:cNvSpPr/>
      </xdr:nvSpPr>
      <xdr:spPr>
        <a:xfrm>
          <a:off x="28098750" y="50625375"/>
          <a:ext cx="2571496" cy="2999152"/>
        </a:xfrm>
        <a:prstGeom prst="downArrowCallout">
          <a:avLst>
            <a:gd name="adj1" fmla="val 23990"/>
            <a:gd name="adj2" fmla="val 25000"/>
            <a:gd name="adj3" fmla="val 25000"/>
            <a:gd name="adj4" fmla="val 70759"/>
          </a:avLst>
        </a:prstGeom>
        <a:solidFill>
          <a:schemeClr val="bg1">
            <a:lumMod val="95000"/>
          </a:schemeClr>
        </a:solidFill>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eaLnBrk="1" fontAlgn="auto" latinLnBrk="0" hangingPunct="1"/>
          <a:fld id="{B9D0E0AA-4E46-4F3E-B543-90E5498D8802}" type="TxLink">
            <a:rPr lang="en-US" sz="1300" b="0" i="0" u="none" strike="noStrike">
              <a:solidFill>
                <a:srgbClr val="000000"/>
              </a:solidFill>
              <a:latin typeface="Calibri"/>
            </a:rPr>
            <a:pPr algn="ctr" eaLnBrk="1" fontAlgn="auto" latinLnBrk="0" hangingPunct="1"/>
            <a:t>#N/A</a:t>
          </a:fld>
          <a:endParaRPr lang="en-US" sz="1300"/>
        </a:p>
      </xdr:txBody>
    </xdr:sp>
    <xdr:clientData fLocksWithSheet="0"/>
  </xdr:twoCellAnchor>
  <xdr:twoCellAnchor>
    <xdr:from>
      <xdr:col>47</xdr:col>
      <xdr:colOff>10431</xdr:colOff>
      <xdr:row>34</xdr:row>
      <xdr:rowOff>3</xdr:rowOff>
    </xdr:from>
    <xdr:to>
      <xdr:col>51</xdr:col>
      <xdr:colOff>168927</xdr:colOff>
      <xdr:row>35</xdr:row>
      <xdr:rowOff>459155</xdr:rowOff>
    </xdr:to>
    <xdr:sp macro="" textlink="FillHome!$B$46">
      <xdr:nvSpPr>
        <xdr:cNvPr id="292" name="Down Arrow Callout 291">
          <a:hlinkClick xmlns:r="http://schemas.openxmlformats.org/officeDocument/2006/relationships" r:id="rId13"/>
        </xdr:cNvPr>
        <xdr:cNvSpPr/>
      </xdr:nvSpPr>
      <xdr:spPr>
        <a:xfrm>
          <a:off x="28109181" y="38433378"/>
          <a:ext cx="2571496" cy="2999152"/>
        </a:xfrm>
        <a:prstGeom prst="downArrowCallout">
          <a:avLst>
            <a:gd name="adj1" fmla="val 23990"/>
            <a:gd name="adj2" fmla="val 25000"/>
            <a:gd name="adj3" fmla="val 25000"/>
            <a:gd name="adj4" fmla="val 70759"/>
          </a:avLst>
        </a:prstGeom>
        <a:solidFill>
          <a:schemeClr val="accent2">
            <a:lumMod val="60000"/>
            <a:lumOff val="40000"/>
          </a:schemeClr>
        </a:solidFill>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eaLnBrk="1" fontAlgn="auto" latinLnBrk="0" hangingPunct="1"/>
          <a:fld id="{D3C202C6-B3F3-4AC3-B8A1-2E90F88EADF5}" type="TxLink">
            <a:rPr lang="en-US" sz="1300" b="0" i="0" u="none" strike="noStrike">
              <a:solidFill>
                <a:srgbClr val="000000"/>
              </a:solidFill>
              <a:latin typeface="Calibri"/>
            </a:rPr>
            <a:pPr algn="ctr" eaLnBrk="1" fontAlgn="auto" latinLnBrk="0" hangingPunct="1"/>
            <a:t>#N/A</a:t>
          </a:fld>
          <a:endParaRPr lang="en-US" sz="1300"/>
        </a:p>
      </xdr:txBody>
    </xdr:sp>
    <xdr:clientData fLocksWithSheet="0"/>
  </xdr:twoCellAnchor>
  <xdr:twoCellAnchor>
    <xdr:from>
      <xdr:col>1</xdr:col>
      <xdr:colOff>15875</xdr:colOff>
      <xdr:row>8</xdr:row>
      <xdr:rowOff>15875</xdr:rowOff>
    </xdr:from>
    <xdr:to>
      <xdr:col>5</xdr:col>
      <xdr:colOff>571803</xdr:colOff>
      <xdr:row>8</xdr:row>
      <xdr:rowOff>893535</xdr:rowOff>
    </xdr:to>
    <xdr:sp macro="" textlink="FillHome!$C$62">
      <xdr:nvSpPr>
        <xdr:cNvPr id="312" name="Rounded Rectangle 1002">
          <a:hlinkClick xmlns:r="http://schemas.openxmlformats.org/officeDocument/2006/relationships" r:id="rId17"/>
        </xdr:cNvPr>
        <xdr:cNvSpPr/>
      </xdr:nvSpPr>
      <xdr:spPr>
        <a:xfrm>
          <a:off x="365125" y="5302250"/>
          <a:ext cx="2968928" cy="877660"/>
        </a:xfrm>
        <a:prstGeom prst="roundRect">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fld id="{EE89747D-F292-4612-880F-BE465F87468A}" type="TxLink">
            <a:rPr lang="en-US" sz="1200" b="0" i="0" u="none" strike="noStrike">
              <a:solidFill>
                <a:srgbClr val="FFFFFF"/>
              </a:solidFill>
              <a:latin typeface="Calibri"/>
            </a:rPr>
            <a:pPr algn="ctr"/>
            <a:t>1.1 - Prevalence of anaemia in children aged 0-5 years (by municipality)</a:t>
          </a:fld>
          <a:endParaRPr lang="en-US">
            <a:solidFill>
              <a:schemeClr val="bg1"/>
            </a:solidFill>
          </a:endParaRPr>
        </a:p>
      </xdr:txBody>
    </xdr:sp>
    <xdr:clientData fLocksWithSheet="0"/>
  </xdr:twoCellAnchor>
  <xdr:twoCellAnchor>
    <xdr:from>
      <xdr:col>0</xdr:col>
      <xdr:colOff>333375</xdr:colOff>
      <xdr:row>9</xdr:row>
      <xdr:rowOff>15875</xdr:rowOff>
    </xdr:from>
    <xdr:to>
      <xdr:col>5</xdr:col>
      <xdr:colOff>540053</xdr:colOff>
      <xdr:row>9</xdr:row>
      <xdr:rowOff>893535</xdr:rowOff>
    </xdr:to>
    <xdr:sp macro="" textlink="FillHome!$C$63">
      <xdr:nvSpPr>
        <xdr:cNvPr id="313" name="Rounded Rectangle 1003"/>
        <xdr:cNvSpPr/>
      </xdr:nvSpPr>
      <xdr:spPr>
        <a:xfrm>
          <a:off x="333375" y="6508750"/>
          <a:ext cx="2968928" cy="877660"/>
        </a:xfrm>
        <a:prstGeom prst="roundRect">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fld id="{15932FB0-BAF0-43E7-8471-BBD04F51CFD9}" type="TxLink">
            <a:rPr lang="en-US" sz="1200" b="0" i="0" u="none" strike="noStrike">
              <a:solidFill>
                <a:srgbClr val="FFFFFF"/>
              </a:solidFill>
              <a:latin typeface="Calibri"/>
            </a:rPr>
            <a:pPr algn="ctr"/>
            <a:t>1.2 - Rate of adolescent pregnancy (15-19 years)</a:t>
          </a:fld>
          <a:endParaRPr lang="en-US">
            <a:solidFill>
              <a:schemeClr val="bg1"/>
            </a:solidFill>
          </a:endParaRPr>
        </a:p>
      </xdr:txBody>
    </xdr:sp>
    <xdr:clientData fLocksWithSheet="0"/>
  </xdr:twoCellAnchor>
  <xdr:twoCellAnchor>
    <xdr:from>
      <xdr:col>1</xdr:col>
      <xdr:colOff>0</xdr:colOff>
      <xdr:row>10</xdr:row>
      <xdr:rowOff>0</xdr:rowOff>
    </xdr:from>
    <xdr:to>
      <xdr:col>5</xdr:col>
      <xdr:colOff>555928</xdr:colOff>
      <xdr:row>10</xdr:row>
      <xdr:rowOff>877660</xdr:rowOff>
    </xdr:to>
    <xdr:sp macro="" textlink="FillHome!$C$64">
      <xdr:nvSpPr>
        <xdr:cNvPr id="314" name="Rounded Rectangle 1004"/>
        <xdr:cNvSpPr/>
      </xdr:nvSpPr>
      <xdr:spPr>
        <a:xfrm>
          <a:off x="340179" y="7688036"/>
          <a:ext cx="3005213" cy="877660"/>
        </a:xfrm>
        <a:prstGeom prst="roundRect">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fld id="{579AE85B-7576-4A09-B412-A161DCA7D6C3}" type="TxLink">
            <a:rPr lang="en-US" sz="1200" b="0" i="0" u="none" strike="noStrike">
              <a:solidFill>
                <a:srgbClr val="FFFFFF"/>
              </a:solidFill>
              <a:latin typeface="Calibri"/>
            </a:rPr>
            <a:pPr algn="ctr"/>
            <a:t>1.3 - Population with access to integrated care services (by sex/age)</a:t>
          </a:fld>
          <a:endParaRPr lang="en-US">
            <a:solidFill>
              <a:schemeClr val="bg1"/>
            </a:solidFill>
          </a:endParaRPr>
        </a:p>
      </xdr:txBody>
    </xdr:sp>
    <xdr:clientData fLocksWithSheet="0"/>
  </xdr:twoCellAnchor>
  <xdr:twoCellAnchor>
    <xdr:from>
      <xdr:col>0</xdr:col>
      <xdr:colOff>333375</xdr:colOff>
      <xdr:row>10</xdr:row>
      <xdr:rowOff>1190625</xdr:rowOff>
    </xdr:from>
    <xdr:to>
      <xdr:col>5</xdr:col>
      <xdr:colOff>540053</xdr:colOff>
      <xdr:row>11</xdr:row>
      <xdr:rowOff>861785</xdr:rowOff>
    </xdr:to>
    <xdr:sp macro="" textlink="FillHome!$C$65">
      <xdr:nvSpPr>
        <xdr:cNvPr id="315" name="Rounded Rectangle 1003"/>
        <xdr:cNvSpPr/>
      </xdr:nvSpPr>
      <xdr:spPr>
        <a:xfrm>
          <a:off x="333375" y="8890000"/>
          <a:ext cx="2968928" cy="877660"/>
        </a:xfrm>
        <a:prstGeom prst="roundRect">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fld id="{94BC6A85-47C4-44FC-B3AD-85C84BEF5D0E}" type="TxLink">
            <a:rPr lang="en-US" sz="1200" b="0" i="0" u="none" strike="noStrike">
              <a:solidFill>
                <a:srgbClr val="FFFFFF"/>
              </a:solidFill>
              <a:latin typeface="Calibri"/>
            </a:rPr>
            <a:pPr algn="ctr"/>
            <a:t>1.4 - Rate of access to preschool education (by sex/urban/rural)</a:t>
          </a:fld>
          <a:endParaRPr lang="en-US">
            <a:solidFill>
              <a:schemeClr val="bg1"/>
            </a:solidFill>
          </a:endParaRPr>
        </a:p>
      </xdr:txBody>
    </xdr:sp>
    <xdr:clientData fLocksWithSheet="0"/>
  </xdr:twoCellAnchor>
  <xdr:twoCellAnchor>
    <xdr:from>
      <xdr:col>1</xdr:col>
      <xdr:colOff>31750</xdr:colOff>
      <xdr:row>12</xdr:row>
      <xdr:rowOff>31750</xdr:rowOff>
    </xdr:from>
    <xdr:to>
      <xdr:col>5</xdr:col>
      <xdr:colOff>587678</xdr:colOff>
      <xdr:row>12</xdr:row>
      <xdr:rowOff>909410</xdr:rowOff>
    </xdr:to>
    <xdr:sp macro="" textlink="FillHome!$C$66">
      <xdr:nvSpPr>
        <xdr:cNvPr id="316" name="Rounded Rectangle 1003"/>
        <xdr:cNvSpPr/>
      </xdr:nvSpPr>
      <xdr:spPr>
        <a:xfrm>
          <a:off x="381000" y="10144125"/>
          <a:ext cx="2968928" cy="877660"/>
        </a:xfrm>
        <a:prstGeom prst="roundRect">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fld id="{06C9EACF-2A4B-4761-85E3-6D2C607A7470}" type="TxLink">
            <a:rPr lang="en-US" sz="1200" b="0" i="0" u="none" strike="noStrike">
              <a:solidFill>
                <a:srgbClr val="FFFFFF"/>
              </a:solidFill>
              <a:latin typeface="Calibri"/>
            </a:rPr>
            <a:pPr algn="ctr"/>
            <a:t>1.5 - Percentage of children with satisfactory learning outcomes in math and Portuguese at end of primary school</a:t>
          </a:fld>
          <a:endParaRPr lang="en-US">
            <a:solidFill>
              <a:schemeClr val="bg1"/>
            </a:solidFill>
          </a:endParaRPr>
        </a:p>
      </xdr:txBody>
    </xdr:sp>
    <xdr:clientData fLocksWithSheet="0"/>
  </xdr:twoCellAnchor>
  <xdr:twoCellAnchor>
    <xdr:from>
      <xdr:col>1</xdr:col>
      <xdr:colOff>0</xdr:colOff>
      <xdr:row>13</xdr:row>
      <xdr:rowOff>15875</xdr:rowOff>
    </xdr:from>
    <xdr:to>
      <xdr:col>5</xdr:col>
      <xdr:colOff>555928</xdr:colOff>
      <xdr:row>13</xdr:row>
      <xdr:rowOff>893535</xdr:rowOff>
    </xdr:to>
    <xdr:sp macro="" textlink="FillHome!$C$67">
      <xdr:nvSpPr>
        <xdr:cNvPr id="317" name="Rounded Rectangle 1003"/>
        <xdr:cNvSpPr/>
      </xdr:nvSpPr>
      <xdr:spPr>
        <a:xfrm>
          <a:off x="349250" y="11334750"/>
          <a:ext cx="2968928" cy="877660"/>
        </a:xfrm>
        <a:prstGeom prst="roundRect">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fld id="{D6B4875C-3372-4587-8B44-B3EF35990C5D}" type="TxLink">
            <a:rPr lang="en-US" sz="1200" b="0" i="0" u="none" strike="noStrike">
              <a:solidFill>
                <a:srgbClr val="FFFFFF"/>
              </a:solidFill>
              <a:latin typeface="Calibri"/>
            </a:rPr>
            <a:pPr algn="ctr"/>
            <a:t>1.6 - Number of children at risk of exclusion reached by the child protection system (including public and NGO institutions)</a:t>
          </a:fld>
          <a:endParaRPr lang="en-US">
            <a:solidFill>
              <a:schemeClr val="bg1"/>
            </a:solidFill>
          </a:endParaRPr>
        </a:p>
      </xdr:txBody>
    </xdr:sp>
    <xdr:clientData fLocksWithSheet="0"/>
  </xdr:twoCellAnchor>
  <xdr:twoCellAnchor>
    <xdr:from>
      <xdr:col>1</xdr:col>
      <xdr:colOff>15875</xdr:colOff>
      <xdr:row>14</xdr:row>
      <xdr:rowOff>15875</xdr:rowOff>
    </xdr:from>
    <xdr:to>
      <xdr:col>5</xdr:col>
      <xdr:colOff>571803</xdr:colOff>
      <xdr:row>14</xdr:row>
      <xdr:rowOff>893535</xdr:rowOff>
    </xdr:to>
    <xdr:sp macro="" textlink="FillHome!$C$68">
      <xdr:nvSpPr>
        <xdr:cNvPr id="318" name="Rounded Rectangle 1003"/>
        <xdr:cNvSpPr/>
      </xdr:nvSpPr>
      <xdr:spPr>
        <a:xfrm>
          <a:off x="365125" y="12541250"/>
          <a:ext cx="2968928" cy="877660"/>
        </a:xfrm>
        <a:prstGeom prst="roundRect">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fld id="{791F400B-CF49-4104-B3C0-4CBDEA2BBAB8}" type="TxLink">
            <a:rPr lang="en-US" sz="1200" b="0" i="0" u="none" strike="noStrike">
              <a:solidFill>
                <a:srgbClr val="FFFFFF"/>
              </a:solidFill>
              <a:latin typeface="Calibri"/>
            </a:rPr>
            <a:pPr algn="ctr"/>
            <a:t>#N/A</a:t>
          </a:fld>
          <a:endParaRPr lang="en-US">
            <a:solidFill>
              <a:schemeClr val="bg1"/>
            </a:solidFill>
          </a:endParaRPr>
        </a:p>
      </xdr:txBody>
    </xdr:sp>
    <xdr:clientData fLocksWithSheet="0"/>
  </xdr:twoCellAnchor>
  <xdr:twoCellAnchor>
    <xdr:from>
      <xdr:col>7</xdr:col>
      <xdr:colOff>31750</xdr:colOff>
      <xdr:row>7</xdr:row>
      <xdr:rowOff>2539999</xdr:rowOff>
    </xdr:from>
    <xdr:to>
      <xdr:col>11</xdr:col>
      <xdr:colOff>206375</xdr:colOff>
      <xdr:row>8</xdr:row>
      <xdr:rowOff>904874</xdr:rowOff>
    </xdr:to>
    <xdr:sp macro="" textlink="FillHome!$C$69">
      <xdr:nvSpPr>
        <xdr:cNvPr id="319" name="Rounded Rectangle 1003">
          <a:hlinkClick xmlns:r="http://schemas.openxmlformats.org/officeDocument/2006/relationships" r:id="rId18"/>
        </xdr:cNvPr>
        <xdr:cNvSpPr/>
      </xdr:nvSpPr>
      <xdr:spPr>
        <a:xfrm>
          <a:off x="4000500" y="5286374"/>
          <a:ext cx="2587625" cy="904875"/>
        </a:xfrm>
        <a:prstGeom prst="roundRect">
          <a:avLst/>
        </a:prstGeom>
        <a:solidFill>
          <a:schemeClr val="accent4">
            <a:lumMod val="60000"/>
            <a:lumOff val="40000"/>
          </a:schemeClr>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fld id="{CB6DE96B-2AF4-4F6E-934A-0148E7419EBF}" type="TxLink">
            <a:rPr lang="en-US" sz="1200" b="0" i="0" u="none" strike="noStrike">
              <a:solidFill>
                <a:srgbClr val="000000"/>
              </a:solidFill>
              <a:latin typeface="Calibri"/>
            </a:rPr>
            <a:pPr algn="ctr"/>
            <a:t>1.1.1 - Number of health facilities providing integrated adolescent-friendly health services</a:t>
          </a:fld>
          <a:endParaRPr lang="en-US">
            <a:solidFill>
              <a:sysClr val="windowText" lastClr="000000"/>
            </a:solidFill>
          </a:endParaRPr>
        </a:p>
      </xdr:txBody>
    </xdr:sp>
    <xdr:clientData fLocksWithSheet="0"/>
  </xdr:twoCellAnchor>
  <xdr:twoCellAnchor>
    <xdr:from>
      <xdr:col>7</xdr:col>
      <xdr:colOff>15875</xdr:colOff>
      <xdr:row>9</xdr:row>
      <xdr:rowOff>0</xdr:rowOff>
    </xdr:from>
    <xdr:to>
      <xdr:col>11</xdr:col>
      <xdr:colOff>190500</xdr:colOff>
      <xdr:row>9</xdr:row>
      <xdr:rowOff>904875</xdr:rowOff>
    </xdr:to>
    <xdr:sp macro="" textlink="FillHome!$C$70">
      <xdr:nvSpPr>
        <xdr:cNvPr id="321" name="Rounded Rectangle 1003"/>
        <xdr:cNvSpPr/>
      </xdr:nvSpPr>
      <xdr:spPr>
        <a:xfrm>
          <a:off x="3984625" y="6492875"/>
          <a:ext cx="2587625" cy="904875"/>
        </a:xfrm>
        <a:prstGeom prst="roundRect">
          <a:avLst/>
        </a:prstGeom>
        <a:solidFill>
          <a:schemeClr val="accent4">
            <a:lumMod val="60000"/>
            <a:lumOff val="40000"/>
          </a:schemeClr>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fld id="{0A135D0D-5187-4056-A7FF-915166979E28}" type="TxLink">
            <a:rPr lang="en-US" sz="1200" b="0" i="0" u="none" strike="noStrike">
              <a:solidFill>
                <a:srgbClr val="000000"/>
              </a:solidFill>
              <a:latin typeface="Calibri"/>
            </a:rPr>
            <a:pPr algn="ctr"/>
            <a:t>1.1.2 - Number of district health delegations that have integrated adolescent health interventions within local health plans</a:t>
          </a:fld>
          <a:endParaRPr lang="en-US">
            <a:solidFill>
              <a:sysClr val="windowText" lastClr="000000"/>
            </a:solidFill>
          </a:endParaRPr>
        </a:p>
      </xdr:txBody>
    </xdr:sp>
    <xdr:clientData fLocksWithSheet="0"/>
  </xdr:twoCellAnchor>
  <xdr:twoCellAnchor>
    <xdr:from>
      <xdr:col>7</xdr:col>
      <xdr:colOff>25400</xdr:colOff>
      <xdr:row>10</xdr:row>
      <xdr:rowOff>9525</xdr:rowOff>
    </xdr:from>
    <xdr:to>
      <xdr:col>11</xdr:col>
      <xdr:colOff>200025</xdr:colOff>
      <xdr:row>10</xdr:row>
      <xdr:rowOff>914400</xdr:rowOff>
    </xdr:to>
    <xdr:sp macro="" textlink="FillHome!$C$71">
      <xdr:nvSpPr>
        <xdr:cNvPr id="322" name="Rounded Rectangle 1003"/>
        <xdr:cNvSpPr/>
      </xdr:nvSpPr>
      <xdr:spPr>
        <a:xfrm>
          <a:off x="3994150" y="7708900"/>
          <a:ext cx="2587625" cy="904875"/>
        </a:xfrm>
        <a:prstGeom prst="roundRect">
          <a:avLst/>
        </a:prstGeom>
        <a:solidFill>
          <a:schemeClr val="accent4">
            <a:lumMod val="60000"/>
            <a:lumOff val="40000"/>
          </a:schemeClr>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fld id="{CF086157-669E-4301-8E0B-1B8FB675928D}" type="TxLink">
            <a:rPr lang="en-US" sz="1200" b="0" i="0" u="none" strike="noStrike">
              <a:solidFill>
                <a:srgbClr val="000000"/>
              </a:solidFill>
              <a:latin typeface="Calibri"/>
            </a:rPr>
            <a:pPr algn="ctr"/>
            <a:t>#N/A</a:t>
          </a:fld>
          <a:endParaRPr lang="en-US">
            <a:solidFill>
              <a:sysClr val="windowText" lastClr="000000"/>
            </a:solidFill>
          </a:endParaRPr>
        </a:p>
      </xdr:txBody>
    </xdr:sp>
    <xdr:clientData fLocksWithSheet="0"/>
  </xdr:twoCellAnchor>
  <xdr:twoCellAnchor>
    <xdr:from>
      <xdr:col>7</xdr:col>
      <xdr:colOff>34925</xdr:colOff>
      <xdr:row>11</xdr:row>
      <xdr:rowOff>19050</xdr:rowOff>
    </xdr:from>
    <xdr:to>
      <xdr:col>11</xdr:col>
      <xdr:colOff>209550</xdr:colOff>
      <xdr:row>11</xdr:row>
      <xdr:rowOff>923925</xdr:rowOff>
    </xdr:to>
    <xdr:sp macro="" textlink="FillHome!$C$72">
      <xdr:nvSpPr>
        <xdr:cNvPr id="323" name="Rounded Rectangle 1003"/>
        <xdr:cNvSpPr/>
      </xdr:nvSpPr>
      <xdr:spPr>
        <a:xfrm>
          <a:off x="4003675" y="8924925"/>
          <a:ext cx="2587625" cy="904875"/>
        </a:xfrm>
        <a:prstGeom prst="roundRect">
          <a:avLst/>
        </a:prstGeom>
        <a:solidFill>
          <a:schemeClr val="accent4">
            <a:lumMod val="60000"/>
            <a:lumOff val="40000"/>
          </a:schemeClr>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fld id="{271F202B-95B5-4262-9B64-67FB0D4778FD}" type="TxLink">
            <a:rPr lang="en-US" sz="1200" b="0" i="0" u="none" strike="noStrike">
              <a:solidFill>
                <a:srgbClr val="000000"/>
              </a:solidFill>
              <a:latin typeface="Calibri"/>
            </a:rPr>
            <a:pPr algn="ctr"/>
            <a:t>#N/A</a:t>
          </a:fld>
          <a:endParaRPr lang="en-US">
            <a:solidFill>
              <a:sysClr val="windowText" lastClr="000000"/>
            </a:solidFill>
          </a:endParaRPr>
        </a:p>
      </xdr:txBody>
    </xdr:sp>
    <xdr:clientData fLocksWithSheet="0"/>
  </xdr:twoCellAnchor>
  <xdr:twoCellAnchor>
    <xdr:from>
      <xdr:col>7</xdr:col>
      <xdr:colOff>12700</xdr:colOff>
      <xdr:row>12</xdr:row>
      <xdr:rowOff>12700</xdr:rowOff>
    </xdr:from>
    <xdr:to>
      <xdr:col>11</xdr:col>
      <xdr:colOff>187325</xdr:colOff>
      <xdr:row>12</xdr:row>
      <xdr:rowOff>917575</xdr:rowOff>
    </xdr:to>
    <xdr:sp macro="" textlink="FillHome!$C$73">
      <xdr:nvSpPr>
        <xdr:cNvPr id="324" name="Rounded Rectangle 1003"/>
        <xdr:cNvSpPr/>
      </xdr:nvSpPr>
      <xdr:spPr>
        <a:xfrm>
          <a:off x="3981450" y="10125075"/>
          <a:ext cx="2587625" cy="904875"/>
        </a:xfrm>
        <a:prstGeom prst="roundRect">
          <a:avLst/>
        </a:prstGeom>
        <a:solidFill>
          <a:schemeClr val="accent4">
            <a:lumMod val="60000"/>
            <a:lumOff val="40000"/>
          </a:schemeClr>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fld id="{EF904BDC-7B7B-4256-8607-65CC0A502674}" type="TxLink">
            <a:rPr lang="en-US" sz="1200" b="0" i="0" u="none" strike="noStrike">
              <a:solidFill>
                <a:srgbClr val="000000"/>
              </a:solidFill>
              <a:latin typeface="Calibri"/>
            </a:rPr>
            <a:pPr algn="ctr"/>
            <a:t>#N/A</a:t>
          </a:fld>
          <a:endParaRPr lang="en-US">
            <a:solidFill>
              <a:sysClr val="windowText" lastClr="000000"/>
            </a:solidFill>
          </a:endParaRPr>
        </a:p>
      </xdr:txBody>
    </xdr:sp>
    <xdr:clientData fLocksWithSheet="0"/>
  </xdr:twoCellAnchor>
  <xdr:twoCellAnchor>
    <xdr:from>
      <xdr:col>7</xdr:col>
      <xdr:colOff>22225</xdr:colOff>
      <xdr:row>13</xdr:row>
      <xdr:rowOff>22225</xdr:rowOff>
    </xdr:from>
    <xdr:to>
      <xdr:col>11</xdr:col>
      <xdr:colOff>196850</xdr:colOff>
      <xdr:row>13</xdr:row>
      <xdr:rowOff>927100</xdr:rowOff>
    </xdr:to>
    <xdr:sp macro="" textlink="FillHome!$C$74">
      <xdr:nvSpPr>
        <xdr:cNvPr id="325" name="Rounded Rectangle 1003"/>
        <xdr:cNvSpPr/>
      </xdr:nvSpPr>
      <xdr:spPr>
        <a:xfrm>
          <a:off x="3990975" y="11341100"/>
          <a:ext cx="2587625" cy="904875"/>
        </a:xfrm>
        <a:prstGeom prst="roundRect">
          <a:avLst/>
        </a:prstGeom>
        <a:solidFill>
          <a:schemeClr val="accent4">
            <a:lumMod val="60000"/>
            <a:lumOff val="40000"/>
          </a:schemeClr>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fld id="{DBF46F6F-7493-4E20-99BC-DF08F96BAE12}" type="TxLink">
            <a:rPr lang="en-US" sz="1200" b="0" i="0" u="none" strike="noStrike">
              <a:solidFill>
                <a:srgbClr val="000000"/>
              </a:solidFill>
              <a:latin typeface="Calibri"/>
            </a:rPr>
            <a:pPr algn="ctr"/>
            <a:t>#N/A</a:t>
          </a:fld>
          <a:endParaRPr lang="en-US">
            <a:solidFill>
              <a:sysClr val="windowText" lastClr="000000"/>
            </a:solidFill>
          </a:endParaRPr>
        </a:p>
      </xdr:txBody>
    </xdr:sp>
    <xdr:clientData fLocksWithSheet="0"/>
  </xdr:twoCellAnchor>
  <xdr:twoCellAnchor>
    <xdr:from>
      <xdr:col>12</xdr:col>
      <xdr:colOff>9525</xdr:colOff>
      <xdr:row>7</xdr:row>
      <xdr:rowOff>2533649</xdr:rowOff>
    </xdr:from>
    <xdr:to>
      <xdr:col>16</xdr:col>
      <xdr:colOff>184150</xdr:colOff>
      <xdr:row>8</xdr:row>
      <xdr:rowOff>898524</xdr:rowOff>
    </xdr:to>
    <xdr:sp macro="" textlink="FillHome!$C$75">
      <xdr:nvSpPr>
        <xdr:cNvPr id="327" name="Rounded Rectangle 1003"/>
        <xdr:cNvSpPr/>
      </xdr:nvSpPr>
      <xdr:spPr>
        <a:xfrm>
          <a:off x="6994525" y="5280024"/>
          <a:ext cx="2587625" cy="904875"/>
        </a:xfrm>
        <a:prstGeom prst="roundRect">
          <a:avLst/>
        </a:prstGeom>
        <a:solidFill>
          <a:schemeClr val="accent4">
            <a:lumMod val="60000"/>
            <a:lumOff val="40000"/>
          </a:schemeClr>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fld id="{243DB56A-3EE0-407F-93B9-1BD0E5E5CA8D}" type="TxLink">
            <a:rPr lang="en-US" sz="1200" b="0" i="0" u="none" strike="noStrike">
              <a:solidFill>
                <a:srgbClr val="000000"/>
              </a:solidFill>
              <a:latin typeface="Calibri"/>
            </a:rPr>
            <a:pPr algn="ctr"/>
            <a:t>1.2.1 - Number of district health delegations providing care for children with multiple micronutrient powder</a:t>
          </a:fld>
          <a:endParaRPr lang="en-US">
            <a:solidFill>
              <a:sysClr val="windowText" lastClr="000000"/>
            </a:solidFill>
          </a:endParaRPr>
        </a:p>
      </xdr:txBody>
    </xdr:sp>
    <xdr:clientData fLocksWithSheet="0"/>
  </xdr:twoCellAnchor>
  <xdr:twoCellAnchor>
    <xdr:from>
      <xdr:col>11</xdr:col>
      <xdr:colOff>596900</xdr:colOff>
      <xdr:row>8</xdr:row>
      <xdr:rowOff>1200150</xdr:rowOff>
    </xdr:from>
    <xdr:to>
      <xdr:col>16</xdr:col>
      <xdr:colOff>168275</xdr:colOff>
      <xdr:row>9</xdr:row>
      <xdr:rowOff>898525</xdr:rowOff>
    </xdr:to>
    <xdr:sp macro="" textlink="FillHome!$C$76">
      <xdr:nvSpPr>
        <xdr:cNvPr id="328" name="Rounded Rectangle 1003"/>
        <xdr:cNvSpPr/>
      </xdr:nvSpPr>
      <xdr:spPr>
        <a:xfrm>
          <a:off x="6978650" y="6486525"/>
          <a:ext cx="2587625" cy="904875"/>
        </a:xfrm>
        <a:prstGeom prst="roundRect">
          <a:avLst/>
        </a:prstGeom>
        <a:solidFill>
          <a:schemeClr val="accent4">
            <a:lumMod val="60000"/>
            <a:lumOff val="40000"/>
          </a:schemeClr>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fld id="{FF0064F8-865E-44B7-BA5B-F7DF3C1EC23B}" type="TxLink">
            <a:rPr lang="en-US" sz="1200" b="0" i="0" u="none" strike="noStrike">
              <a:solidFill>
                <a:srgbClr val="000000"/>
              </a:solidFill>
              <a:latin typeface="Calibri"/>
            </a:rPr>
            <a:pPr algn="ctr"/>
            <a:t>1.2.2 - Percentage of district health delegations with at least one infrastructure integrating early child development in their child development monitoring services with nutrition services as entry point</a:t>
          </a:fld>
          <a:endParaRPr lang="en-US">
            <a:solidFill>
              <a:sysClr val="windowText" lastClr="000000"/>
            </a:solidFill>
          </a:endParaRPr>
        </a:p>
      </xdr:txBody>
    </xdr:sp>
    <xdr:clientData fLocksWithSheet="0"/>
  </xdr:twoCellAnchor>
  <xdr:twoCellAnchor>
    <xdr:from>
      <xdr:col>12</xdr:col>
      <xdr:colOff>3175</xdr:colOff>
      <xdr:row>10</xdr:row>
      <xdr:rowOff>3175</xdr:rowOff>
    </xdr:from>
    <xdr:to>
      <xdr:col>16</xdr:col>
      <xdr:colOff>177800</xdr:colOff>
      <xdr:row>10</xdr:row>
      <xdr:rowOff>908050</xdr:rowOff>
    </xdr:to>
    <xdr:sp macro="" textlink="FillHome!$C$77">
      <xdr:nvSpPr>
        <xdr:cNvPr id="329" name="Rounded Rectangle 1003"/>
        <xdr:cNvSpPr/>
      </xdr:nvSpPr>
      <xdr:spPr>
        <a:xfrm>
          <a:off x="6988175" y="7702550"/>
          <a:ext cx="2587625" cy="904875"/>
        </a:xfrm>
        <a:prstGeom prst="roundRect">
          <a:avLst/>
        </a:prstGeom>
        <a:solidFill>
          <a:schemeClr val="accent4">
            <a:lumMod val="60000"/>
            <a:lumOff val="40000"/>
          </a:schemeClr>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fld id="{9802175C-5214-4E4C-8E8F-241233D45372}" type="TxLink">
            <a:rPr lang="en-US" sz="1200" b="0" i="0" u="none" strike="noStrike">
              <a:solidFill>
                <a:srgbClr val="000000"/>
              </a:solidFill>
              <a:latin typeface="Calibri"/>
            </a:rPr>
            <a:pPr algn="ctr"/>
            <a:t>1.2.3 - Existence of a functional national health information system for maternal, child and adolescent health, including reproductive health</a:t>
          </a:fld>
          <a:endParaRPr lang="en-US">
            <a:solidFill>
              <a:sysClr val="windowText" lastClr="000000"/>
            </a:solidFill>
          </a:endParaRPr>
        </a:p>
      </xdr:txBody>
    </xdr:sp>
    <xdr:clientData fLocksWithSheet="0"/>
  </xdr:twoCellAnchor>
  <xdr:twoCellAnchor>
    <xdr:from>
      <xdr:col>12</xdr:col>
      <xdr:colOff>12700</xdr:colOff>
      <xdr:row>11</xdr:row>
      <xdr:rowOff>12700</xdr:rowOff>
    </xdr:from>
    <xdr:to>
      <xdr:col>16</xdr:col>
      <xdr:colOff>187325</xdr:colOff>
      <xdr:row>11</xdr:row>
      <xdr:rowOff>917575</xdr:rowOff>
    </xdr:to>
    <xdr:sp macro="" textlink="FillHome!$C$78">
      <xdr:nvSpPr>
        <xdr:cNvPr id="330" name="Rounded Rectangle 1003"/>
        <xdr:cNvSpPr/>
      </xdr:nvSpPr>
      <xdr:spPr>
        <a:xfrm>
          <a:off x="6997700" y="8918575"/>
          <a:ext cx="2587625" cy="904875"/>
        </a:xfrm>
        <a:prstGeom prst="roundRect">
          <a:avLst/>
        </a:prstGeom>
        <a:solidFill>
          <a:schemeClr val="accent4">
            <a:lumMod val="60000"/>
            <a:lumOff val="40000"/>
          </a:schemeClr>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fld id="{37CF20F5-BEFE-400F-8C3A-CB19F3159B56}" type="TxLink">
            <a:rPr lang="en-US" sz="1200" b="0" i="0" u="none" strike="noStrike">
              <a:solidFill>
                <a:srgbClr val="000000"/>
              </a:solidFill>
              <a:latin typeface="Calibri"/>
            </a:rPr>
            <a:pPr algn="ctr"/>
            <a:t>#N/A</a:t>
          </a:fld>
          <a:endParaRPr lang="en-US">
            <a:solidFill>
              <a:sysClr val="windowText" lastClr="000000"/>
            </a:solidFill>
          </a:endParaRPr>
        </a:p>
      </xdr:txBody>
    </xdr:sp>
    <xdr:clientData fLocksWithSheet="0"/>
  </xdr:twoCellAnchor>
  <xdr:twoCellAnchor>
    <xdr:from>
      <xdr:col>11</xdr:col>
      <xdr:colOff>593725</xdr:colOff>
      <xdr:row>12</xdr:row>
      <xdr:rowOff>6350</xdr:rowOff>
    </xdr:from>
    <xdr:to>
      <xdr:col>16</xdr:col>
      <xdr:colOff>165100</xdr:colOff>
      <xdr:row>12</xdr:row>
      <xdr:rowOff>911225</xdr:rowOff>
    </xdr:to>
    <xdr:sp macro="" textlink="FillHome!$C$79">
      <xdr:nvSpPr>
        <xdr:cNvPr id="331" name="Rounded Rectangle 1003"/>
        <xdr:cNvSpPr/>
      </xdr:nvSpPr>
      <xdr:spPr>
        <a:xfrm>
          <a:off x="6975475" y="10118725"/>
          <a:ext cx="2587625" cy="904875"/>
        </a:xfrm>
        <a:prstGeom prst="roundRect">
          <a:avLst/>
        </a:prstGeom>
        <a:solidFill>
          <a:schemeClr val="accent4">
            <a:lumMod val="60000"/>
            <a:lumOff val="40000"/>
          </a:schemeClr>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fld id="{6A3F769B-41F4-4BAB-BE88-34F7349870A0}" type="TxLink">
            <a:rPr lang="en-US" sz="1200" b="0" i="0" u="none" strike="noStrike">
              <a:solidFill>
                <a:srgbClr val="000000"/>
              </a:solidFill>
              <a:latin typeface="Calibri"/>
            </a:rPr>
            <a:pPr algn="ctr"/>
            <a:t>#N/A</a:t>
          </a:fld>
          <a:endParaRPr lang="en-US">
            <a:solidFill>
              <a:sysClr val="windowText" lastClr="000000"/>
            </a:solidFill>
          </a:endParaRPr>
        </a:p>
      </xdr:txBody>
    </xdr:sp>
    <xdr:clientData fLocksWithSheet="0"/>
  </xdr:twoCellAnchor>
  <xdr:twoCellAnchor>
    <xdr:from>
      <xdr:col>12</xdr:col>
      <xdr:colOff>0</xdr:colOff>
      <xdr:row>13</xdr:row>
      <xdr:rowOff>15875</xdr:rowOff>
    </xdr:from>
    <xdr:to>
      <xdr:col>16</xdr:col>
      <xdr:colOff>174625</xdr:colOff>
      <xdr:row>13</xdr:row>
      <xdr:rowOff>920750</xdr:rowOff>
    </xdr:to>
    <xdr:sp macro="" textlink="FillHome!$C$80">
      <xdr:nvSpPr>
        <xdr:cNvPr id="332" name="Rounded Rectangle 1003"/>
        <xdr:cNvSpPr/>
      </xdr:nvSpPr>
      <xdr:spPr>
        <a:xfrm>
          <a:off x="6985000" y="11334750"/>
          <a:ext cx="2587625" cy="904875"/>
        </a:xfrm>
        <a:prstGeom prst="roundRect">
          <a:avLst/>
        </a:prstGeom>
        <a:solidFill>
          <a:schemeClr val="accent4">
            <a:lumMod val="60000"/>
            <a:lumOff val="40000"/>
          </a:schemeClr>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fld id="{8ABB7A4C-6978-4D61-9443-50A6DD95BDF2}" type="TxLink">
            <a:rPr lang="en-US" sz="1200" b="0" i="0" u="none" strike="noStrike">
              <a:solidFill>
                <a:srgbClr val="000000"/>
              </a:solidFill>
              <a:latin typeface="Calibri"/>
            </a:rPr>
            <a:pPr algn="ctr"/>
            <a:t>#N/A</a:t>
          </a:fld>
          <a:endParaRPr lang="en-US">
            <a:solidFill>
              <a:sysClr val="windowText" lastClr="000000"/>
            </a:solidFill>
          </a:endParaRPr>
        </a:p>
      </xdr:txBody>
    </xdr:sp>
    <xdr:clientData fLocksWithSheet="0"/>
  </xdr:twoCellAnchor>
  <xdr:twoCellAnchor>
    <xdr:from>
      <xdr:col>17</xdr:col>
      <xdr:colOff>19050</xdr:colOff>
      <xdr:row>8</xdr:row>
      <xdr:rowOff>0</xdr:rowOff>
    </xdr:from>
    <xdr:to>
      <xdr:col>21</xdr:col>
      <xdr:colOff>193675</xdr:colOff>
      <xdr:row>8</xdr:row>
      <xdr:rowOff>904875</xdr:rowOff>
    </xdr:to>
    <xdr:sp macro="" textlink="FillHome!$C$81">
      <xdr:nvSpPr>
        <xdr:cNvPr id="334" name="Rounded Rectangle 1003"/>
        <xdr:cNvSpPr/>
      </xdr:nvSpPr>
      <xdr:spPr>
        <a:xfrm>
          <a:off x="10020300" y="5286375"/>
          <a:ext cx="2587625" cy="904875"/>
        </a:xfrm>
        <a:prstGeom prst="roundRect">
          <a:avLst/>
        </a:prstGeom>
        <a:solidFill>
          <a:schemeClr val="accent4">
            <a:lumMod val="60000"/>
            <a:lumOff val="40000"/>
          </a:schemeClr>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fld id="{B6712353-4CFB-4E5F-8802-12104387B873}" type="TxLink">
            <a:rPr lang="en-US" sz="1200" b="0" i="0" u="none" strike="noStrike">
              <a:solidFill>
                <a:srgbClr val="000000"/>
              </a:solidFill>
              <a:latin typeface="Calibri"/>
            </a:rPr>
            <a:pPr algn="ctr"/>
            <a:t>1.3.1 - Existence of a functional integrated early childhood education programme</a:t>
          </a:fld>
          <a:endParaRPr lang="en-US">
            <a:solidFill>
              <a:sysClr val="windowText" lastClr="000000"/>
            </a:solidFill>
          </a:endParaRPr>
        </a:p>
      </xdr:txBody>
    </xdr:sp>
    <xdr:clientData fLocksWithSheet="0"/>
  </xdr:twoCellAnchor>
  <xdr:twoCellAnchor>
    <xdr:from>
      <xdr:col>17</xdr:col>
      <xdr:colOff>3175</xdr:colOff>
      <xdr:row>9</xdr:row>
      <xdr:rowOff>1</xdr:rowOff>
    </xdr:from>
    <xdr:to>
      <xdr:col>21</xdr:col>
      <xdr:colOff>177800</xdr:colOff>
      <xdr:row>9</xdr:row>
      <xdr:rowOff>904876</xdr:rowOff>
    </xdr:to>
    <xdr:sp macro="" textlink="FillHome!$C$82">
      <xdr:nvSpPr>
        <xdr:cNvPr id="335" name="Rounded Rectangle 1003"/>
        <xdr:cNvSpPr/>
      </xdr:nvSpPr>
      <xdr:spPr>
        <a:xfrm>
          <a:off x="10004425" y="6492876"/>
          <a:ext cx="2587625" cy="904875"/>
        </a:xfrm>
        <a:prstGeom prst="roundRect">
          <a:avLst/>
        </a:prstGeom>
        <a:solidFill>
          <a:schemeClr val="accent4">
            <a:lumMod val="60000"/>
            <a:lumOff val="40000"/>
          </a:schemeClr>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fld id="{9DD9254D-C802-4263-B17A-279D58D49DEC}" type="TxLink">
            <a:rPr lang="en-US" sz="1200" b="0" i="0" u="none" strike="noStrike">
              <a:solidFill>
                <a:srgbClr val="000000"/>
              </a:solidFill>
              <a:latin typeface="Calibri"/>
            </a:rPr>
            <a:pPr algn="ctr"/>
            <a:t>1.3.2 - Number of adolescents reached by a comprehensive sexuality education programme aligned with international standards</a:t>
          </a:fld>
          <a:endParaRPr lang="en-US">
            <a:solidFill>
              <a:sysClr val="windowText" lastClr="000000"/>
            </a:solidFill>
          </a:endParaRPr>
        </a:p>
      </xdr:txBody>
    </xdr:sp>
    <xdr:clientData fLocksWithSheet="0"/>
  </xdr:twoCellAnchor>
  <xdr:twoCellAnchor>
    <xdr:from>
      <xdr:col>17</xdr:col>
      <xdr:colOff>12700</xdr:colOff>
      <xdr:row>10</xdr:row>
      <xdr:rowOff>9526</xdr:rowOff>
    </xdr:from>
    <xdr:to>
      <xdr:col>21</xdr:col>
      <xdr:colOff>187325</xdr:colOff>
      <xdr:row>10</xdr:row>
      <xdr:rowOff>914401</xdr:rowOff>
    </xdr:to>
    <xdr:sp macro="" textlink="FillHome!$C$83">
      <xdr:nvSpPr>
        <xdr:cNvPr id="336" name="Rounded Rectangle 1003"/>
        <xdr:cNvSpPr/>
      </xdr:nvSpPr>
      <xdr:spPr>
        <a:xfrm>
          <a:off x="10013950" y="7708901"/>
          <a:ext cx="2587625" cy="904875"/>
        </a:xfrm>
        <a:prstGeom prst="roundRect">
          <a:avLst/>
        </a:prstGeom>
        <a:solidFill>
          <a:schemeClr val="accent4">
            <a:lumMod val="60000"/>
            <a:lumOff val="40000"/>
          </a:schemeClr>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fld id="{5B6845E5-B8A4-4553-BC36-A790F6FF2308}" type="TxLink">
            <a:rPr lang="en-US" sz="1200" b="0" i="0" u="none" strike="noStrike">
              <a:solidFill>
                <a:srgbClr val="000000"/>
              </a:solidFill>
              <a:latin typeface="Calibri"/>
            </a:rPr>
            <a:pPr algn="ctr"/>
            <a:t>1.3.3 - Existence of a comprehensive special education programme</a:t>
          </a:fld>
          <a:endParaRPr lang="en-US">
            <a:solidFill>
              <a:sysClr val="windowText" lastClr="000000"/>
            </a:solidFill>
          </a:endParaRPr>
        </a:p>
      </xdr:txBody>
    </xdr:sp>
    <xdr:clientData fLocksWithSheet="0"/>
  </xdr:twoCellAnchor>
  <xdr:twoCellAnchor>
    <xdr:from>
      <xdr:col>17</xdr:col>
      <xdr:colOff>22225</xdr:colOff>
      <xdr:row>11</xdr:row>
      <xdr:rowOff>19051</xdr:rowOff>
    </xdr:from>
    <xdr:to>
      <xdr:col>21</xdr:col>
      <xdr:colOff>196850</xdr:colOff>
      <xdr:row>11</xdr:row>
      <xdr:rowOff>923926</xdr:rowOff>
    </xdr:to>
    <xdr:sp macro="" textlink="FillHome!$C$84">
      <xdr:nvSpPr>
        <xdr:cNvPr id="337" name="Rounded Rectangle 1003"/>
        <xdr:cNvSpPr/>
      </xdr:nvSpPr>
      <xdr:spPr>
        <a:xfrm>
          <a:off x="10023475" y="8924926"/>
          <a:ext cx="2587625" cy="904875"/>
        </a:xfrm>
        <a:prstGeom prst="roundRect">
          <a:avLst/>
        </a:prstGeom>
        <a:solidFill>
          <a:schemeClr val="accent4">
            <a:lumMod val="60000"/>
            <a:lumOff val="40000"/>
          </a:schemeClr>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fld id="{6098265D-AC2F-4B2C-8B11-F77141A56141}" type="TxLink">
            <a:rPr lang="en-US" sz="1200" b="0" i="0" u="none" strike="noStrike">
              <a:solidFill>
                <a:srgbClr val="000000"/>
              </a:solidFill>
              <a:latin typeface="Calibri"/>
            </a:rPr>
            <a:pPr algn="ctr"/>
            <a:t>#N/A</a:t>
          </a:fld>
          <a:endParaRPr lang="en-US">
            <a:solidFill>
              <a:sysClr val="windowText" lastClr="000000"/>
            </a:solidFill>
          </a:endParaRPr>
        </a:p>
      </xdr:txBody>
    </xdr:sp>
    <xdr:clientData fLocksWithSheet="0"/>
  </xdr:twoCellAnchor>
  <xdr:twoCellAnchor>
    <xdr:from>
      <xdr:col>17</xdr:col>
      <xdr:colOff>0</xdr:colOff>
      <xdr:row>12</xdr:row>
      <xdr:rowOff>12701</xdr:rowOff>
    </xdr:from>
    <xdr:to>
      <xdr:col>21</xdr:col>
      <xdr:colOff>174625</xdr:colOff>
      <xdr:row>12</xdr:row>
      <xdr:rowOff>917576</xdr:rowOff>
    </xdr:to>
    <xdr:sp macro="" textlink="FillHome!$C$85">
      <xdr:nvSpPr>
        <xdr:cNvPr id="338" name="Rounded Rectangle 1003"/>
        <xdr:cNvSpPr/>
      </xdr:nvSpPr>
      <xdr:spPr>
        <a:xfrm>
          <a:off x="10001250" y="10125076"/>
          <a:ext cx="2587625" cy="904875"/>
        </a:xfrm>
        <a:prstGeom prst="roundRect">
          <a:avLst/>
        </a:prstGeom>
        <a:solidFill>
          <a:schemeClr val="accent4">
            <a:lumMod val="60000"/>
            <a:lumOff val="40000"/>
          </a:schemeClr>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fld id="{34D02834-FCC6-4478-AF7A-F5D34A26929E}" type="TxLink">
            <a:rPr lang="en-US" sz="1200" b="0" i="0" u="none" strike="noStrike">
              <a:solidFill>
                <a:srgbClr val="000000"/>
              </a:solidFill>
              <a:latin typeface="Calibri"/>
            </a:rPr>
            <a:pPr algn="ctr"/>
            <a:t>#N/A</a:t>
          </a:fld>
          <a:endParaRPr lang="en-US">
            <a:solidFill>
              <a:sysClr val="windowText" lastClr="000000"/>
            </a:solidFill>
          </a:endParaRPr>
        </a:p>
      </xdr:txBody>
    </xdr:sp>
    <xdr:clientData fLocksWithSheet="0"/>
  </xdr:twoCellAnchor>
  <xdr:twoCellAnchor>
    <xdr:from>
      <xdr:col>17</xdr:col>
      <xdr:colOff>9525</xdr:colOff>
      <xdr:row>13</xdr:row>
      <xdr:rowOff>22226</xdr:rowOff>
    </xdr:from>
    <xdr:to>
      <xdr:col>21</xdr:col>
      <xdr:colOff>184150</xdr:colOff>
      <xdr:row>13</xdr:row>
      <xdr:rowOff>927101</xdr:rowOff>
    </xdr:to>
    <xdr:sp macro="" textlink="FillHome!$C$86">
      <xdr:nvSpPr>
        <xdr:cNvPr id="339" name="Rounded Rectangle 1003"/>
        <xdr:cNvSpPr/>
      </xdr:nvSpPr>
      <xdr:spPr>
        <a:xfrm>
          <a:off x="10010775" y="11341101"/>
          <a:ext cx="2587625" cy="904875"/>
        </a:xfrm>
        <a:prstGeom prst="roundRect">
          <a:avLst/>
        </a:prstGeom>
        <a:solidFill>
          <a:schemeClr val="accent4">
            <a:lumMod val="60000"/>
            <a:lumOff val="40000"/>
          </a:schemeClr>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fld id="{221C1DCA-5F96-4451-BB67-DA57F1933FE2}" type="TxLink">
            <a:rPr lang="en-US" sz="1200" b="0" i="0" u="none" strike="noStrike">
              <a:solidFill>
                <a:srgbClr val="000000"/>
              </a:solidFill>
              <a:latin typeface="Calibri"/>
            </a:rPr>
            <a:pPr algn="ctr"/>
            <a:t>#N/A</a:t>
          </a:fld>
          <a:endParaRPr lang="en-US">
            <a:solidFill>
              <a:sysClr val="windowText" lastClr="000000"/>
            </a:solidFill>
          </a:endParaRPr>
        </a:p>
      </xdr:txBody>
    </xdr:sp>
    <xdr:clientData fLocksWithSheet="0"/>
  </xdr:twoCellAnchor>
  <xdr:twoCellAnchor>
    <xdr:from>
      <xdr:col>22</xdr:col>
      <xdr:colOff>19050</xdr:colOff>
      <xdr:row>8</xdr:row>
      <xdr:rowOff>0</xdr:rowOff>
    </xdr:from>
    <xdr:to>
      <xdr:col>26</xdr:col>
      <xdr:colOff>193675</xdr:colOff>
      <xdr:row>8</xdr:row>
      <xdr:rowOff>904875</xdr:rowOff>
    </xdr:to>
    <xdr:sp macro="" textlink="FillHome!$C$87">
      <xdr:nvSpPr>
        <xdr:cNvPr id="341" name="Rounded Rectangle 1003"/>
        <xdr:cNvSpPr/>
      </xdr:nvSpPr>
      <xdr:spPr>
        <a:xfrm>
          <a:off x="13036550" y="5286375"/>
          <a:ext cx="2587625" cy="904875"/>
        </a:xfrm>
        <a:prstGeom prst="roundRect">
          <a:avLst/>
        </a:prstGeom>
        <a:solidFill>
          <a:schemeClr val="accent4">
            <a:lumMod val="60000"/>
            <a:lumOff val="40000"/>
          </a:schemeClr>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fld id="{E758E8F3-FCB5-44E0-9313-D90414399E4D}" type="TxLink">
            <a:rPr lang="en-US" sz="1200" b="0" i="0" u="none" strike="noStrike">
              <a:solidFill>
                <a:srgbClr val="000000"/>
              </a:solidFill>
              <a:latin typeface="Calibri"/>
            </a:rPr>
            <a:pPr algn="ctr"/>
            <a:t>1.4.1 - Existence of a national policy for child protection aligned with the child rights convention</a:t>
          </a:fld>
          <a:endParaRPr lang="en-US">
            <a:solidFill>
              <a:sysClr val="windowText" lastClr="000000"/>
            </a:solidFill>
          </a:endParaRPr>
        </a:p>
      </xdr:txBody>
    </xdr:sp>
    <xdr:clientData fLocksWithSheet="0"/>
  </xdr:twoCellAnchor>
  <xdr:twoCellAnchor>
    <xdr:from>
      <xdr:col>22</xdr:col>
      <xdr:colOff>3175</xdr:colOff>
      <xdr:row>9</xdr:row>
      <xdr:rowOff>1</xdr:rowOff>
    </xdr:from>
    <xdr:to>
      <xdr:col>26</xdr:col>
      <xdr:colOff>177800</xdr:colOff>
      <xdr:row>9</xdr:row>
      <xdr:rowOff>904876</xdr:rowOff>
    </xdr:to>
    <xdr:sp macro="" textlink="FillHome!$C$88">
      <xdr:nvSpPr>
        <xdr:cNvPr id="342" name="Rounded Rectangle 1003"/>
        <xdr:cNvSpPr/>
      </xdr:nvSpPr>
      <xdr:spPr>
        <a:xfrm>
          <a:off x="13020675" y="6492876"/>
          <a:ext cx="2587625" cy="904875"/>
        </a:xfrm>
        <a:prstGeom prst="roundRect">
          <a:avLst/>
        </a:prstGeom>
        <a:solidFill>
          <a:schemeClr val="accent4">
            <a:lumMod val="60000"/>
            <a:lumOff val="40000"/>
          </a:schemeClr>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fld id="{9AA5E0E6-8C2C-44C3-963C-7E8F3710016A}" type="TxLink">
            <a:rPr lang="en-US" sz="1200" b="0" i="0" u="none" strike="noStrike">
              <a:solidFill>
                <a:srgbClr val="000000"/>
              </a:solidFill>
              <a:latin typeface="Calibri"/>
            </a:rPr>
            <a:pPr algn="ctr"/>
            <a:t>1.4.2 - Existence of an integrated child protection information and monitoring system</a:t>
          </a:fld>
          <a:endParaRPr lang="en-US">
            <a:solidFill>
              <a:sysClr val="windowText" lastClr="000000"/>
            </a:solidFill>
          </a:endParaRPr>
        </a:p>
      </xdr:txBody>
    </xdr:sp>
    <xdr:clientData fLocksWithSheet="0"/>
  </xdr:twoCellAnchor>
  <xdr:twoCellAnchor>
    <xdr:from>
      <xdr:col>22</xdr:col>
      <xdr:colOff>12700</xdr:colOff>
      <xdr:row>10</xdr:row>
      <xdr:rowOff>9526</xdr:rowOff>
    </xdr:from>
    <xdr:to>
      <xdr:col>26</xdr:col>
      <xdr:colOff>187325</xdr:colOff>
      <xdr:row>10</xdr:row>
      <xdr:rowOff>914401</xdr:rowOff>
    </xdr:to>
    <xdr:sp macro="" textlink="FillHome!$C$89">
      <xdr:nvSpPr>
        <xdr:cNvPr id="343" name="Rounded Rectangle 1003"/>
        <xdr:cNvSpPr/>
      </xdr:nvSpPr>
      <xdr:spPr>
        <a:xfrm>
          <a:off x="13030200" y="7708901"/>
          <a:ext cx="2587625" cy="904875"/>
        </a:xfrm>
        <a:prstGeom prst="roundRect">
          <a:avLst/>
        </a:prstGeom>
        <a:solidFill>
          <a:schemeClr val="accent4">
            <a:lumMod val="60000"/>
            <a:lumOff val="40000"/>
          </a:schemeClr>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fld id="{CD6A689B-5E1C-49F8-A469-532565956CD3}" type="TxLink">
            <a:rPr lang="en-US" sz="1200" b="0" i="0" u="none" strike="noStrike">
              <a:solidFill>
                <a:srgbClr val="000000"/>
              </a:solidFill>
              <a:latin typeface="Calibri"/>
            </a:rPr>
            <a:pPr algn="ctr"/>
            <a:t>1.4.3 - A national multi-stakeholder communication for development strategy to prevent and fight child sexual abuse and exploitation is designed and implemented</a:t>
          </a:fld>
          <a:endParaRPr lang="en-US">
            <a:solidFill>
              <a:sysClr val="windowText" lastClr="000000"/>
            </a:solidFill>
          </a:endParaRPr>
        </a:p>
      </xdr:txBody>
    </xdr:sp>
    <xdr:clientData fLocksWithSheet="0"/>
  </xdr:twoCellAnchor>
  <xdr:twoCellAnchor>
    <xdr:from>
      <xdr:col>22</xdr:col>
      <xdr:colOff>22225</xdr:colOff>
      <xdr:row>11</xdr:row>
      <xdr:rowOff>19051</xdr:rowOff>
    </xdr:from>
    <xdr:to>
      <xdr:col>26</xdr:col>
      <xdr:colOff>196850</xdr:colOff>
      <xdr:row>11</xdr:row>
      <xdr:rowOff>923926</xdr:rowOff>
    </xdr:to>
    <xdr:sp macro="" textlink="FillHome!$C$90">
      <xdr:nvSpPr>
        <xdr:cNvPr id="344" name="Rounded Rectangle 1003"/>
        <xdr:cNvSpPr/>
      </xdr:nvSpPr>
      <xdr:spPr>
        <a:xfrm>
          <a:off x="13039725" y="8924926"/>
          <a:ext cx="2587625" cy="904875"/>
        </a:xfrm>
        <a:prstGeom prst="roundRect">
          <a:avLst/>
        </a:prstGeom>
        <a:solidFill>
          <a:schemeClr val="accent4">
            <a:lumMod val="60000"/>
            <a:lumOff val="40000"/>
          </a:schemeClr>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fld id="{D42EFB2C-E4AA-4890-B1B4-9A9394E9C818}" type="TxLink">
            <a:rPr lang="en-US" sz="1200" b="0" i="0" u="none" strike="noStrike">
              <a:solidFill>
                <a:srgbClr val="000000"/>
              </a:solidFill>
              <a:latin typeface="Calibri"/>
            </a:rPr>
            <a:pPr algn="ctr"/>
            <a:t>#N/A</a:t>
          </a:fld>
          <a:endParaRPr lang="en-US">
            <a:solidFill>
              <a:sysClr val="windowText" lastClr="000000"/>
            </a:solidFill>
          </a:endParaRPr>
        </a:p>
      </xdr:txBody>
    </xdr:sp>
    <xdr:clientData fLocksWithSheet="0"/>
  </xdr:twoCellAnchor>
  <xdr:twoCellAnchor>
    <xdr:from>
      <xdr:col>22</xdr:col>
      <xdr:colOff>0</xdr:colOff>
      <xdr:row>12</xdr:row>
      <xdr:rowOff>12701</xdr:rowOff>
    </xdr:from>
    <xdr:to>
      <xdr:col>26</xdr:col>
      <xdr:colOff>174625</xdr:colOff>
      <xdr:row>12</xdr:row>
      <xdr:rowOff>917576</xdr:rowOff>
    </xdr:to>
    <xdr:sp macro="" textlink="FillHome!$C$91">
      <xdr:nvSpPr>
        <xdr:cNvPr id="345" name="Rounded Rectangle 1003"/>
        <xdr:cNvSpPr/>
      </xdr:nvSpPr>
      <xdr:spPr>
        <a:xfrm>
          <a:off x="13017500" y="10125076"/>
          <a:ext cx="2587625" cy="904875"/>
        </a:xfrm>
        <a:prstGeom prst="roundRect">
          <a:avLst/>
        </a:prstGeom>
        <a:solidFill>
          <a:schemeClr val="accent4">
            <a:lumMod val="60000"/>
            <a:lumOff val="40000"/>
          </a:schemeClr>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fld id="{087BC207-E21D-4D10-97E0-73B676DEC508}" type="TxLink">
            <a:rPr lang="en-US" sz="1200" b="0" i="0" u="none" strike="noStrike">
              <a:solidFill>
                <a:srgbClr val="000000"/>
              </a:solidFill>
              <a:latin typeface="Calibri"/>
            </a:rPr>
            <a:pPr algn="ctr"/>
            <a:t>#N/A</a:t>
          </a:fld>
          <a:endParaRPr lang="en-US">
            <a:solidFill>
              <a:sysClr val="windowText" lastClr="000000"/>
            </a:solidFill>
          </a:endParaRPr>
        </a:p>
      </xdr:txBody>
    </xdr:sp>
    <xdr:clientData fLocksWithSheet="0"/>
  </xdr:twoCellAnchor>
  <xdr:twoCellAnchor>
    <xdr:from>
      <xdr:col>22</xdr:col>
      <xdr:colOff>9525</xdr:colOff>
      <xdr:row>13</xdr:row>
      <xdr:rowOff>22226</xdr:rowOff>
    </xdr:from>
    <xdr:to>
      <xdr:col>26</xdr:col>
      <xdr:colOff>184150</xdr:colOff>
      <xdr:row>13</xdr:row>
      <xdr:rowOff>927101</xdr:rowOff>
    </xdr:to>
    <xdr:sp macro="" textlink="FillHome!$C$92">
      <xdr:nvSpPr>
        <xdr:cNvPr id="346" name="Rounded Rectangle 1003"/>
        <xdr:cNvSpPr/>
      </xdr:nvSpPr>
      <xdr:spPr>
        <a:xfrm>
          <a:off x="13027025" y="11341101"/>
          <a:ext cx="2587625" cy="904875"/>
        </a:xfrm>
        <a:prstGeom prst="roundRect">
          <a:avLst/>
        </a:prstGeom>
        <a:solidFill>
          <a:schemeClr val="accent4">
            <a:lumMod val="60000"/>
            <a:lumOff val="40000"/>
          </a:schemeClr>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fld id="{3B398A5A-7141-4592-85E0-787BCF13BE29}" type="TxLink">
            <a:rPr lang="en-US" sz="1200" b="0" i="0" u="none" strike="noStrike">
              <a:solidFill>
                <a:srgbClr val="000000"/>
              </a:solidFill>
              <a:latin typeface="Calibri"/>
            </a:rPr>
            <a:pPr algn="ctr"/>
            <a:t>#N/A</a:t>
          </a:fld>
          <a:endParaRPr lang="en-US">
            <a:solidFill>
              <a:sysClr val="windowText" lastClr="000000"/>
            </a:solidFill>
          </a:endParaRPr>
        </a:p>
      </xdr:txBody>
    </xdr:sp>
    <xdr:clientData fLocksWithSheet="0"/>
  </xdr:twoCellAnchor>
  <xdr:twoCellAnchor>
    <xdr:from>
      <xdr:col>27</xdr:col>
      <xdr:colOff>19050</xdr:colOff>
      <xdr:row>8</xdr:row>
      <xdr:rowOff>0</xdr:rowOff>
    </xdr:from>
    <xdr:to>
      <xdr:col>31</xdr:col>
      <xdr:colOff>193675</xdr:colOff>
      <xdr:row>8</xdr:row>
      <xdr:rowOff>904875</xdr:rowOff>
    </xdr:to>
    <xdr:sp macro="" textlink="FillHome!$C$93">
      <xdr:nvSpPr>
        <xdr:cNvPr id="348" name="Rounded Rectangle 1003"/>
        <xdr:cNvSpPr/>
      </xdr:nvSpPr>
      <xdr:spPr>
        <a:xfrm>
          <a:off x="16052800" y="5286375"/>
          <a:ext cx="2587625" cy="904875"/>
        </a:xfrm>
        <a:prstGeom prst="roundRect">
          <a:avLst/>
        </a:prstGeom>
        <a:solidFill>
          <a:schemeClr val="accent4">
            <a:lumMod val="60000"/>
            <a:lumOff val="40000"/>
          </a:schemeClr>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fld id="{DFE4F113-2398-4FCD-9815-B613DAB8D437}" type="TxLink">
            <a:rPr lang="en-US" sz="1200" b="0" i="0" u="none" strike="noStrike">
              <a:solidFill>
                <a:srgbClr val="000000"/>
              </a:solidFill>
              <a:latin typeface="Calibri"/>
            </a:rPr>
            <a:pPr algn="ctr"/>
            <a:t>#N/A</a:t>
          </a:fld>
          <a:endParaRPr lang="en-US">
            <a:solidFill>
              <a:sysClr val="windowText" lastClr="000000"/>
            </a:solidFill>
          </a:endParaRPr>
        </a:p>
      </xdr:txBody>
    </xdr:sp>
    <xdr:clientData fLocksWithSheet="0"/>
  </xdr:twoCellAnchor>
  <xdr:twoCellAnchor>
    <xdr:from>
      <xdr:col>27</xdr:col>
      <xdr:colOff>3175</xdr:colOff>
      <xdr:row>9</xdr:row>
      <xdr:rowOff>1</xdr:rowOff>
    </xdr:from>
    <xdr:to>
      <xdr:col>31</xdr:col>
      <xdr:colOff>177800</xdr:colOff>
      <xdr:row>9</xdr:row>
      <xdr:rowOff>904876</xdr:rowOff>
    </xdr:to>
    <xdr:sp macro="" textlink="FillHome!$C$94">
      <xdr:nvSpPr>
        <xdr:cNvPr id="349" name="Rounded Rectangle 1003"/>
        <xdr:cNvSpPr/>
      </xdr:nvSpPr>
      <xdr:spPr>
        <a:xfrm>
          <a:off x="16036925" y="6492876"/>
          <a:ext cx="2587625" cy="904875"/>
        </a:xfrm>
        <a:prstGeom prst="roundRect">
          <a:avLst/>
        </a:prstGeom>
        <a:solidFill>
          <a:schemeClr val="accent4">
            <a:lumMod val="60000"/>
            <a:lumOff val="40000"/>
          </a:schemeClr>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fld id="{585080A6-DBED-4889-B9FA-4FCE8691D43D}" type="TxLink">
            <a:rPr lang="en-US" sz="1200" b="0" i="0" u="none" strike="noStrike">
              <a:solidFill>
                <a:srgbClr val="000000"/>
              </a:solidFill>
              <a:latin typeface="Calibri"/>
            </a:rPr>
            <a:pPr algn="ctr"/>
            <a:t>#N/A</a:t>
          </a:fld>
          <a:endParaRPr lang="en-US">
            <a:solidFill>
              <a:sysClr val="windowText" lastClr="000000"/>
            </a:solidFill>
          </a:endParaRPr>
        </a:p>
      </xdr:txBody>
    </xdr:sp>
    <xdr:clientData fLocksWithSheet="0"/>
  </xdr:twoCellAnchor>
  <xdr:twoCellAnchor>
    <xdr:from>
      <xdr:col>27</xdr:col>
      <xdr:colOff>12700</xdr:colOff>
      <xdr:row>10</xdr:row>
      <xdr:rowOff>9526</xdr:rowOff>
    </xdr:from>
    <xdr:to>
      <xdr:col>31</xdr:col>
      <xdr:colOff>187325</xdr:colOff>
      <xdr:row>10</xdr:row>
      <xdr:rowOff>914401</xdr:rowOff>
    </xdr:to>
    <xdr:sp macro="" textlink="FillHome!$C$95">
      <xdr:nvSpPr>
        <xdr:cNvPr id="350" name="Rounded Rectangle 1003"/>
        <xdr:cNvSpPr/>
      </xdr:nvSpPr>
      <xdr:spPr>
        <a:xfrm>
          <a:off x="16046450" y="7708901"/>
          <a:ext cx="2587625" cy="904875"/>
        </a:xfrm>
        <a:prstGeom prst="roundRect">
          <a:avLst/>
        </a:prstGeom>
        <a:solidFill>
          <a:schemeClr val="accent4">
            <a:lumMod val="60000"/>
            <a:lumOff val="40000"/>
          </a:schemeClr>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fld id="{25165ACF-2CD0-4D49-90AC-41D94004311F}" type="TxLink">
            <a:rPr lang="en-US" sz="1200" b="0" i="0" u="none" strike="noStrike">
              <a:solidFill>
                <a:srgbClr val="000000"/>
              </a:solidFill>
              <a:latin typeface="Calibri"/>
            </a:rPr>
            <a:pPr algn="ctr"/>
            <a:t>#N/A</a:t>
          </a:fld>
          <a:endParaRPr lang="en-US">
            <a:solidFill>
              <a:sysClr val="windowText" lastClr="000000"/>
            </a:solidFill>
          </a:endParaRPr>
        </a:p>
      </xdr:txBody>
    </xdr:sp>
    <xdr:clientData fLocksWithSheet="0"/>
  </xdr:twoCellAnchor>
  <xdr:twoCellAnchor>
    <xdr:from>
      <xdr:col>27</xdr:col>
      <xdr:colOff>22225</xdr:colOff>
      <xdr:row>11</xdr:row>
      <xdr:rowOff>19051</xdr:rowOff>
    </xdr:from>
    <xdr:to>
      <xdr:col>31</xdr:col>
      <xdr:colOff>196850</xdr:colOff>
      <xdr:row>11</xdr:row>
      <xdr:rowOff>923926</xdr:rowOff>
    </xdr:to>
    <xdr:sp macro="" textlink="FillHome!$C$96">
      <xdr:nvSpPr>
        <xdr:cNvPr id="351" name="Rounded Rectangle 1003"/>
        <xdr:cNvSpPr/>
      </xdr:nvSpPr>
      <xdr:spPr>
        <a:xfrm>
          <a:off x="16055975" y="8924926"/>
          <a:ext cx="2587625" cy="904875"/>
        </a:xfrm>
        <a:prstGeom prst="roundRect">
          <a:avLst/>
        </a:prstGeom>
        <a:solidFill>
          <a:schemeClr val="accent4">
            <a:lumMod val="60000"/>
            <a:lumOff val="40000"/>
          </a:schemeClr>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fld id="{A99BD022-BAF0-4889-A8E4-FD671DCBD513}" type="TxLink">
            <a:rPr lang="en-US" sz="1200" b="0" i="0" u="none" strike="noStrike">
              <a:solidFill>
                <a:srgbClr val="000000"/>
              </a:solidFill>
              <a:latin typeface="Calibri"/>
            </a:rPr>
            <a:pPr algn="ctr"/>
            <a:t>#N/A</a:t>
          </a:fld>
          <a:endParaRPr lang="en-US">
            <a:solidFill>
              <a:sysClr val="windowText" lastClr="000000"/>
            </a:solidFill>
          </a:endParaRPr>
        </a:p>
      </xdr:txBody>
    </xdr:sp>
    <xdr:clientData fLocksWithSheet="0"/>
  </xdr:twoCellAnchor>
  <xdr:twoCellAnchor>
    <xdr:from>
      <xdr:col>27</xdr:col>
      <xdr:colOff>0</xdr:colOff>
      <xdr:row>12</xdr:row>
      <xdr:rowOff>12701</xdr:rowOff>
    </xdr:from>
    <xdr:to>
      <xdr:col>31</xdr:col>
      <xdr:colOff>174625</xdr:colOff>
      <xdr:row>12</xdr:row>
      <xdr:rowOff>917576</xdr:rowOff>
    </xdr:to>
    <xdr:sp macro="" textlink="FillHome!$C$97">
      <xdr:nvSpPr>
        <xdr:cNvPr id="352" name="Rounded Rectangle 1003"/>
        <xdr:cNvSpPr/>
      </xdr:nvSpPr>
      <xdr:spPr>
        <a:xfrm>
          <a:off x="16033750" y="10125076"/>
          <a:ext cx="2587625" cy="904875"/>
        </a:xfrm>
        <a:prstGeom prst="roundRect">
          <a:avLst/>
        </a:prstGeom>
        <a:solidFill>
          <a:schemeClr val="accent4">
            <a:lumMod val="60000"/>
            <a:lumOff val="40000"/>
          </a:schemeClr>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fld id="{75FD6215-EFFB-4441-B74E-6E36E194013C}" type="TxLink">
            <a:rPr lang="en-US" sz="1200" b="0" i="0" u="none" strike="noStrike">
              <a:solidFill>
                <a:srgbClr val="000000"/>
              </a:solidFill>
              <a:latin typeface="Calibri"/>
            </a:rPr>
            <a:pPr algn="ctr"/>
            <a:t>#N/A</a:t>
          </a:fld>
          <a:endParaRPr lang="en-US">
            <a:solidFill>
              <a:sysClr val="windowText" lastClr="000000"/>
            </a:solidFill>
          </a:endParaRPr>
        </a:p>
      </xdr:txBody>
    </xdr:sp>
    <xdr:clientData fLocksWithSheet="0"/>
  </xdr:twoCellAnchor>
  <xdr:twoCellAnchor>
    <xdr:from>
      <xdr:col>27</xdr:col>
      <xdr:colOff>9525</xdr:colOff>
      <xdr:row>13</xdr:row>
      <xdr:rowOff>22226</xdr:rowOff>
    </xdr:from>
    <xdr:to>
      <xdr:col>31</xdr:col>
      <xdr:colOff>184150</xdr:colOff>
      <xdr:row>13</xdr:row>
      <xdr:rowOff>927101</xdr:rowOff>
    </xdr:to>
    <xdr:sp macro="" textlink="FillHome!$C$98">
      <xdr:nvSpPr>
        <xdr:cNvPr id="353" name="Rounded Rectangle 1003"/>
        <xdr:cNvSpPr/>
      </xdr:nvSpPr>
      <xdr:spPr>
        <a:xfrm>
          <a:off x="16043275" y="11341101"/>
          <a:ext cx="2587625" cy="904875"/>
        </a:xfrm>
        <a:prstGeom prst="roundRect">
          <a:avLst/>
        </a:prstGeom>
        <a:solidFill>
          <a:schemeClr val="accent4">
            <a:lumMod val="60000"/>
            <a:lumOff val="40000"/>
          </a:schemeClr>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fld id="{359F8228-9CCA-45BC-BE9C-CC98065AF72C}" type="TxLink">
            <a:rPr lang="en-US" sz="1200" b="0" i="0" u="none" strike="noStrike">
              <a:solidFill>
                <a:srgbClr val="000000"/>
              </a:solidFill>
              <a:latin typeface="Calibri"/>
            </a:rPr>
            <a:pPr algn="ctr"/>
            <a:t>#N/A</a:t>
          </a:fld>
          <a:endParaRPr lang="en-US">
            <a:solidFill>
              <a:sysClr val="windowText" lastClr="000000"/>
            </a:solidFill>
          </a:endParaRPr>
        </a:p>
      </xdr:txBody>
    </xdr:sp>
    <xdr:clientData fLocksWithSheet="0"/>
  </xdr:twoCellAnchor>
  <xdr:twoCellAnchor>
    <xdr:from>
      <xdr:col>32</xdr:col>
      <xdr:colOff>19050</xdr:colOff>
      <xdr:row>8</xdr:row>
      <xdr:rowOff>0</xdr:rowOff>
    </xdr:from>
    <xdr:to>
      <xdr:col>36</xdr:col>
      <xdr:colOff>193675</xdr:colOff>
      <xdr:row>8</xdr:row>
      <xdr:rowOff>904875</xdr:rowOff>
    </xdr:to>
    <xdr:sp macro="" textlink="FillHome!$C$99">
      <xdr:nvSpPr>
        <xdr:cNvPr id="355" name="Rounded Rectangle 1003"/>
        <xdr:cNvSpPr/>
      </xdr:nvSpPr>
      <xdr:spPr>
        <a:xfrm>
          <a:off x="19069050" y="5286375"/>
          <a:ext cx="2587625" cy="904875"/>
        </a:xfrm>
        <a:prstGeom prst="roundRect">
          <a:avLst/>
        </a:prstGeom>
        <a:solidFill>
          <a:schemeClr val="accent4">
            <a:lumMod val="60000"/>
            <a:lumOff val="40000"/>
          </a:schemeClr>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fld id="{52302322-5043-4D18-8119-E48E3541738C}" type="TxLink">
            <a:rPr lang="en-US" sz="1200" b="0" i="0" u="none" strike="noStrike">
              <a:solidFill>
                <a:srgbClr val="000000"/>
              </a:solidFill>
              <a:latin typeface="Calibri"/>
            </a:rPr>
            <a:pPr algn="ctr"/>
            <a:t>#N/A</a:t>
          </a:fld>
          <a:endParaRPr lang="en-US">
            <a:solidFill>
              <a:sysClr val="windowText" lastClr="000000"/>
            </a:solidFill>
          </a:endParaRPr>
        </a:p>
      </xdr:txBody>
    </xdr:sp>
    <xdr:clientData fLocksWithSheet="0"/>
  </xdr:twoCellAnchor>
  <xdr:twoCellAnchor>
    <xdr:from>
      <xdr:col>32</xdr:col>
      <xdr:colOff>3175</xdr:colOff>
      <xdr:row>9</xdr:row>
      <xdr:rowOff>1</xdr:rowOff>
    </xdr:from>
    <xdr:to>
      <xdr:col>36</xdr:col>
      <xdr:colOff>177800</xdr:colOff>
      <xdr:row>9</xdr:row>
      <xdr:rowOff>904876</xdr:rowOff>
    </xdr:to>
    <xdr:sp macro="" textlink="FillHome!$C$100">
      <xdr:nvSpPr>
        <xdr:cNvPr id="356" name="Rounded Rectangle 1003"/>
        <xdr:cNvSpPr/>
      </xdr:nvSpPr>
      <xdr:spPr>
        <a:xfrm>
          <a:off x="19053175" y="6492876"/>
          <a:ext cx="2587625" cy="904875"/>
        </a:xfrm>
        <a:prstGeom prst="roundRect">
          <a:avLst/>
        </a:prstGeom>
        <a:solidFill>
          <a:schemeClr val="accent4">
            <a:lumMod val="60000"/>
            <a:lumOff val="40000"/>
          </a:schemeClr>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fld id="{C94EFBC2-0A24-469B-83E5-C297F26F6DC6}" type="TxLink">
            <a:rPr lang="en-US" sz="1200" b="0" i="0" u="none" strike="noStrike">
              <a:solidFill>
                <a:srgbClr val="000000"/>
              </a:solidFill>
              <a:latin typeface="Calibri"/>
            </a:rPr>
            <a:pPr algn="ctr"/>
            <a:t>#N/A</a:t>
          </a:fld>
          <a:endParaRPr lang="en-US" sz="1200" b="0" i="0" u="none" strike="noStrike">
            <a:solidFill>
              <a:srgbClr val="000000"/>
            </a:solidFill>
            <a:latin typeface="Calibri"/>
          </a:endParaRPr>
        </a:p>
      </xdr:txBody>
    </xdr:sp>
    <xdr:clientData fLocksWithSheet="0"/>
  </xdr:twoCellAnchor>
  <xdr:twoCellAnchor>
    <xdr:from>
      <xdr:col>32</xdr:col>
      <xdr:colOff>12700</xdr:colOff>
      <xdr:row>10</xdr:row>
      <xdr:rowOff>9526</xdr:rowOff>
    </xdr:from>
    <xdr:to>
      <xdr:col>36</xdr:col>
      <xdr:colOff>187325</xdr:colOff>
      <xdr:row>10</xdr:row>
      <xdr:rowOff>914401</xdr:rowOff>
    </xdr:to>
    <xdr:sp macro="" textlink="FillHome!$C$101">
      <xdr:nvSpPr>
        <xdr:cNvPr id="357" name="Rounded Rectangle 1003"/>
        <xdr:cNvSpPr/>
      </xdr:nvSpPr>
      <xdr:spPr>
        <a:xfrm>
          <a:off x="19062700" y="7708901"/>
          <a:ext cx="2587625" cy="904875"/>
        </a:xfrm>
        <a:prstGeom prst="roundRect">
          <a:avLst/>
        </a:prstGeom>
        <a:solidFill>
          <a:schemeClr val="accent4">
            <a:lumMod val="60000"/>
            <a:lumOff val="40000"/>
          </a:schemeClr>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fld id="{2C1C098E-6631-436A-8156-61D05696FAD3}" type="TxLink">
            <a:rPr lang="en-US" sz="1200" b="0" i="0" u="none" strike="noStrike">
              <a:solidFill>
                <a:srgbClr val="000000"/>
              </a:solidFill>
              <a:latin typeface="Calibri"/>
            </a:rPr>
            <a:pPr algn="ctr"/>
            <a:t>#N/A</a:t>
          </a:fld>
          <a:endParaRPr lang="en-US">
            <a:solidFill>
              <a:sysClr val="windowText" lastClr="000000"/>
            </a:solidFill>
          </a:endParaRPr>
        </a:p>
      </xdr:txBody>
    </xdr:sp>
    <xdr:clientData fLocksWithSheet="0"/>
  </xdr:twoCellAnchor>
  <xdr:twoCellAnchor>
    <xdr:from>
      <xdr:col>32</xdr:col>
      <xdr:colOff>22225</xdr:colOff>
      <xdr:row>11</xdr:row>
      <xdr:rowOff>19051</xdr:rowOff>
    </xdr:from>
    <xdr:to>
      <xdr:col>36</xdr:col>
      <xdr:colOff>196850</xdr:colOff>
      <xdr:row>11</xdr:row>
      <xdr:rowOff>923926</xdr:rowOff>
    </xdr:to>
    <xdr:sp macro="" textlink="FillHome!$C$102">
      <xdr:nvSpPr>
        <xdr:cNvPr id="358" name="Rounded Rectangle 1003"/>
        <xdr:cNvSpPr/>
      </xdr:nvSpPr>
      <xdr:spPr>
        <a:xfrm>
          <a:off x="19072225" y="8924926"/>
          <a:ext cx="2587625" cy="904875"/>
        </a:xfrm>
        <a:prstGeom prst="roundRect">
          <a:avLst/>
        </a:prstGeom>
        <a:solidFill>
          <a:schemeClr val="accent4">
            <a:lumMod val="60000"/>
            <a:lumOff val="40000"/>
          </a:schemeClr>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fld id="{BDBF6E80-DD6F-4BBA-BC9E-A0E26B3D6F4E}" type="TxLink">
            <a:rPr lang="en-US" sz="1200" b="0" i="0" u="none" strike="noStrike">
              <a:solidFill>
                <a:srgbClr val="000000"/>
              </a:solidFill>
              <a:latin typeface="Calibri"/>
            </a:rPr>
            <a:pPr algn="ctr"/>
            <a:t>#N/A</a:t>
          </a:fld>
          <a:endParaRPr lang="en-US">
            <a:solidFill>
              <a:sysClr val="windowText" lastClr="000000"/>
            </a:solidFill>
          </a:endParaRPr>
        </a:p>
      </xdr:txBody>
    </xdr:sp>
    <xdr:clientData fLocksWithSheet="0"/>
  </xdr:twoCellAnchor>
  <xdr:twoCellAnchor>
    <xdr:from>
      <xdr:col>32</xdr:col>
      <xdr:colOff>0</xdr:colOff>
      <xdr:row>12</xdr:row>
      <xdr:rowOff>12701</xdr:rowOff>
    </xdr:from>
    <xdr:to>
      <xdr:col>36</xdr:col>
      <xdr:colOff>174625</xdr:colOff>
      <xdr:row>12</xdr:row>
      <xdr:rowOff>917576</xdr:rowOff>
    </xdr:to>
    <xdr:sp macro="" textlink="FillHome!$C$103">
      <xdr:nvSpPr>
        <xdr:cNvPr id="359" name="Rounded Rectangle 1003"/>
        <xdr:cNvSpPr/>
      </xdr:nvSpPr>
      <xdr:spPr>
        <a:xfrm>
          <a:off x="19050000" y="10125076"/>
          <a:ext cx="2587625" cy="904875"/>
        </a:xfrm>
        <a:prstGeom prst="roundRect">
          <a:avLst/>
        </a:prstGeom>
        <a:solidFill>
          <a:schemeClr val="accent4">
            <a:lumMod val="60000"/>
            <a:lumOff val="40000"/>
          </a:schemeClr>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fld id="{052E5E1E-6C15-4FDA-B3AB-E0C9A01C146B}" type="TxLink">
            <a:rPr lang="en-US" sz="1200" b="0" i="0" u="none" strike="noStrike">
              <a:solidFill>
                <a:srgbClr val="000000"/>
              </a:solidFill>
              <a:latin typeface="Calibri"/>
            </a:rPr>
            <a:pPr algn="ctr"/>
            <a:t>#N/A</a:t>
          </a:fld>
          <a:endParaRPr lang="en-US">
            <a:solidFill>
              <a:sysClr val="windowText" lastClr="000000"/>
            </a:solidFill>
          </a:endParaRPr>
        </a:p>
      </xdr:txBody>
    </xdr:sp>
    <xdr:clientData fLocksWithSheet="0"/>
  </xdr:twoCellAnchor>
  <xdr:twoCellAnchor>
    <xdr:from>
      <xdr:col>32</xdr:col>
      <xdr:colOff>9525</xdr:colOff>
      <xdr:row>13</xdr:row>
      <xdr:rowOff>22226</xdr:rowOff>
    </xdr:from>
    <xdr:to>
      <xdr:col>36</xdr:col>
      <xdr:colOff>184150</xdr:colOff>
      <xdr:row>13</xdr:row>
      <xdr:rowOff>927101</xdr:rowOff>
    </xdr:to>
    <xdr:sp macro="" textlink="FillHome!$C$104">
      <xdr:nvSpPr>
        <xdr:cNvPr id="360" name="Rounded Rectangle 1003"/>
        <xdr:cNvSpPr/>
      </xdr:nvSpPr>
      <xdr:spPr>
        <a:xfrm>
          <a:off x="19059525" y="11341101"/>
          <a:ext cx="2587625" cy="904875"/>
        </a:xfrm>
        <a:prstGeom prst="roundRect">
          <a:avLst/>
        </a:prstGeom>
        <a:solidFill>
          <a:schemeClr val="accent4">
            <a:lumMod val="60000"/>
            <a:lumOff val="40000"/>
          </a:schemeClr>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fld id="{848AB9DB-60CF-448B-9DF8-167AC829B2F7}" type="TxLink">
            <a:rPr lang="en-US" sz="1200" b="0" i="0" u="none" strike="noStrike">
              <a:solidFill>
                <a:srgbClr val="000000"/>
              </a:solidFill>
              <a:latin typeface="Calibri"/>
            </a:rPr>
            <a:pPr algn="ctr"/>
            <a:t>#N/A</a:t>
          </a:fld>
          <a:endParaRPr lang="en-US">
            <a:solidFill>
              <a:sysClr val="windowText" lastClr="000000"/>
            </a:solidFill>
          </a:endParaRPr>
        </a:p>
      </xdr:txBody>
    </xdr:sp>
    <xdr:clientData fLocksWithSheet="0"/>
  </xdr:twoCellAnchor>
  <xdr:twoCellAnchor>
    <xdr:from>
      <xdr:col>37</xdr:col>
      <xdr:colOff>19050</xdr:colOff>
      <xdr:row>8</xdr:row>
      <xdr:rowOff>0</xdr:rowOff>
    </xdr:from>
    <xdr:to>
      <xdr:col>41</xdr:col>
      <xdr:colOff>193675</xdr:colOff>
      <xdr:row>8</xdr:row>
      <xdr:rowOff>904875</xdr:rowOff>
    </xdr:to>
    <xdr:sp macro="" textlink="FillHome!$C$105">
      <xdr:nvSpPr>
        <xdr:cNvPr id="362" name="Rounded Rectangle 1003"/>
        <xdr:cNvSpPr/>
      </xdr:nvSpPr>
      <xdr:spPr>
        <a:xfrm>
          <a:off x="22085300" y="5286375"/>
          <a:ext cx="2587625" cy="904875"/>
        </a:xfrm>
        <a:prstGeom prst="roundRect">
          <a:avLst/>
        </a:prstGeom>
        <a:solidFill>
          <a:schemeClr val="accent4">
            <a:lumMod val="60000"/>
            <a:lumOff val="40000"/>
          </a:schemeClr>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fld id="{2E053A25-FE7B-4B28-ABE2-A6AF8EF64B57}" type="TxLink">
            <a:rPr lang="en-US" sz="1200" b="0" i="0" u="none" strike="noStrike">
              <a:solidFill>
                <a:srgbClr val="000000"/>
              </a:solidFill>
              <a:latin typeface="Calibri"/>
            </a:rPr>
            <a:pPr algn="ctr"/>
            <a:t>#N/A</a:t>
          </a:fld>
          <a:endParaRPr lang="en-US">
            <a:solidFill>
              <a:sysClr val="windowText" lastClr="000000"/>
            </a:solidFill>
          </a:endParaRPr>
        </a:p>
      </xdr:txBody>
    </xdr:sp>
    <xdr:clientData fLocksWithSheet="0"/>
  </xdr:twoCellAnchor>
  <xdr:twoCellAnchor>
    <xdr:from>
      <xdr:col>37</xdr:col>
      <xdr:colOff>3175</xdr:colOff>
      <xdr:row>9</xdr:row>
      <xdr:rowOff>1</xdr:rowOff>
    </xdr:from>
    <xdr:to>
      <xdr:col>41</xdr:col>
      <xdr:colOff>177800</xdr:colOff>
      <xdr:row>9</xdr:row>
      <xdr:rowOff>904876</xdr:rowOff>
    </xdr:to>
    <xdr:sp macro="" textlink="FillHome!$C$106">
      <xdr:nvSpPr>
        <xdr:cNvPr id="363" name="Rounded Rectangle 1003"/>
        <xdr:cNvSpPr/>
      </xdr:nvSpPr>
      <xdr:spPr>
        <a:xfrm>
          <a:off x="22069425" y="6492876"/>
          <a:ext cx="2587625" cy="904875"/>
        </a:xfrm>
        <a:prstGeom prst="roundRect">
          <a:avLst/>
        </a:prstGeom>
        <a:solidFill>
          <a:schemeClr val="accent4">
            <a:lumMod val="60000"/>
            <a:lumOff val="40000"/>
          </a:schemeClr>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fld id="{EABBFE16-A797-44A5-A6CF-71048458DE59}" type="TxLink">
            <a:rPr lang="en-US" sz="1200" b="0" i="0" u="none" strike="noStrike">
              <a:solidFill>
                <a:srgbClr val="000000"/>
              </a:solidFill>
              <a:latin typeface="Calibri"/>
            </a:rPr>
            <a:pPr algn="ctr"/>
            <a:t>#N/A</a:t>
          </a:fld>
          <a:endParaRPr lang="en-US">
            <a:solidFill>
              <a:sysClr val="windowText" lastClr="000000"/>
            </a:solidFill>
          </a:endParaRPr>
        </a:p>
      </xdr:txBody>
    </xdr:sp>
    <xdr:clientData fLocksWithSheet="0"/>
  </xdr:twoCellAnchor>
  <xdr:twoCellAnchor>
    <xdr:from>
      <xdr:col>37</xdr:col>
      <xdr:colOff>12700</xdr:colOff>
      <xdr:row>10</xdr:row>
      <xdr:rowOff>9526</xdr:rowOff>
    </xdr:from>
    <xdr:to>
      <xdr:col>41</xdr:col>
      <xdr:colOff>187325</xdr:colOff>
      <xdr:row>10</xdr:row>
      <xdr:rowOff>914401</xdr:rowOff>
    </xdr:to>
    <xdr:sp macro="" textlink="FillHome!$C$107">
      <xdr:nvSpPr>
        <xdr:cNvPr id="364" name="Rounded Rectangle 1003"/>
        <xdr:cNvSpPr/>
      </xdr:nvSpPr>
      <xdr:spPr>
        <a:xfrm>
          <a:off x="22078950" y="7708901"/>
          <a:ext cx="2587625" cy="904875"/>
        </a:xfrm>
        <a:prstGeom prst="roundRect">
          <a:avLst/>
        </a:prstGeom>
        <a:solidFill>
          <a:schemeClr val="accent4">
            <a:lumMod val="60000"/>
            <a:lumOff val="40000"/>
          </a:schemeClr>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fld id="{E167AB6E-1CFF-46FE-8BA2-56AB9372FDD6}" type="TxLink">
            <a:rPr lang="en-US" sz="1200" b="0" i="0" u="none" strike="noStrike">
              <a:solidFill>
                <a:srgbClr val="000000"/>
              </a:solidFill>
              <a:latin typeface="Calibri"/>
            </a:rPr>
            <a:pPr algn="ctr"/>
            <a:t>#N/A</a:t>
          </a:fld>
          <a:endParaRPr lang="en-US">
            <a:solidFill>
              <a:sysClr val="windowText" lastClr="000000"/>
            </a:solidFill>
          </a:endParaRPr>
        </a:p>
      </xdr:txBody>
    </xdr:sp>
    <xdr:clientData fLocksWithSheet="0"/>
  </xdr:twoCellAnchor>
  <xdr:twoCellAnchor>
    <xdr:from>
      <xdr:col>37</xdr:col>
      <xdr:colOff>22225</xdr:colOff>
      <xdr:row>11</xdr:row>
      <xdr:rowOff>19051</xdr:rowOff>
    </xdr:from>
    <xdr:to>
      <xdr:col>41</xdr:col>
      <xdr:colOff>196850</xdr:colOff>
      <xdr:row>11</xdr:row>
      <xdr:rowOff>923926</xdr:rowOff>
    </xdr:to>
    <xdr:sp macro="" textlink="FillHome!$C$108">
      <xdr:nvSpPr>
        <xdr:cNvPr id="365" name="Rounded Rectangle 1003"/>
        <xdr:cNvSpPr/>
      </xdr:nvSpPr>
      <xdr:spPr>
        <a:xfrm>
          <a:off x="22088475" y="8924926"/>
          <a:ext cx="2587625" cy="904875"/>
        </a:xfrm>
        <a:prstGeom prst="roundRect">
          <a:avLst/>
        </a:prstGeom>
        <a:solidFill>
          <a:schemeClr val="accent4">
            <a:lumMod val="60000"/>
            <a:lumOff val="40000"/>
          </a:schemeClr>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fld id="{23FBA5C5-68E6-4B21-BAFC-483C1291E97E}" type="TxLink">
            <a:rPr lang="en-US" sz="1200" b="0" i="0" u="none" strike="noStrike">
              <a:solidFill>
                <a:srgbClr val="000000"/>
              </a:solidFill>
              <a:latin typeface="Calibri"/>
            </a:rPr>
            <a:pPr algn="ctr"/>
            <a:t>#N/A</a:t>
          </a:fld>
          <a:endParaRPr lang="en-US">
            <a:solidFill>
              <a:sysClr val="windowText" lastClr="000000"/>
            </a:solidFill>
          </a:endParaRPr>
        </a:p>
      </xdr:txBody>
    </xdr:sp>
    <xdr:clientData fLocksWithSheet="0"/>
  </xdr:twoCellAnchor>
  <xdr:twoCellAnchor>
    <xdr:from>
      <xdr:col>37</xdr:col>
      <xdr:colOff>0</xdr:colOff>
      <xdr:row>12</xdr:row>
      <xdr:rowOff>12701</xdr:rowOff>
    </xdr:from>
    <xdr:to>
      <xdr:col>41</xdr:col>
      <xdr:colOff>174625</xdr:colOff>
      <xdr:row>12</xdr:row>
      <xdr:rowOff>917576</xdr:rowOff>
    </xdr:to>
    <xdr:sp macro="" textlink="FillHome!$C$109">
      <xdr:nvSpPr>
        <xdr:cNvPr id="366" name="Rounded Rectangle 1003"/>
        <xdr:cNvSpPr/>
      </xdr:nvSpPr>
      <xdr:spPr>
        <a:xfrm>
          <a:off x="22066250" y="10125076"/>
          <a:ext cx="2587625" cy="904875"/>
        </a:xfrm>
        <a:prstGeom prst="roundRect">
          <a:avLst/>
        </a:prstGeom>
        <a:solidFill>
          <a:schemeClr val="accent4">
            <a:lumMod val="60000"/>
            <a:lumOff val="40000"/>
          </a:schemeClr>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fld id="{2573EB23-681D-4575-A031-BB3912742726}" type="TxLink">
            <a:rPr lang="en-US" sz="1200" b="0" i="0" u="none" strike="noStrike">
              <a:solidFill>
                <a:srgbClr val="000000"/>
              </a:solidFill>
              <a:latin typeface="Calibri"/>
            </a:rPr>
            <a:pPr algn="ctr"/>
            <a:t>#N/A</a:t>
          </a:fld>
          <a:endParaRPr lang="en-US">
            <a:solidFill>
              <a:sysClr val="windowText" lastClr="000000"/>
            </a:solidFill>
          </a:endParaRPr>
        </a:p>
      </xdr:txBody>
    </xdr:sp>
    <xdr:clientData fLocksWithSheet="0"/>
  </xdr:twoCellAnchor>
  <xdr:twoCellAnchor>
    <xdr:from>
      <xdr:col>37</xdr:col>
      <xdr:colOff>9525</xdr:colOff>
      <xdr:row>13</xdr:row>
      <xdr:rowOff>22226</xdr:rowOff>
    </xdr:from>
    <xdr:to>
      <xdr:col>41</xdr:col>
      <xdr:colOff>184150</xdr:colOff>
      <xdr:row>13</xdr:row>
      <xdr:rowOff>927101</xdr:rowOff>
    </xdr:to>
    <xdr:sp macro="" textlink="FillHome!$C$110">
      <xdr:nvSpPr>
        <xdr:cNvPr id="367" name="Rounded Rectangle 1003"/>
        <xdr:cNvSpPr/>
      </xdr:nvSpPr>
      <xdr:spPr>
        <a:xfrm>
          <a:off x="22075775" y="11341101"/>
          <a:ext cx="2587625" cy="904875"/>
        </a:xfrm>
        <a:prstGeom prst="roundRect">
          <a:avLst/>
        </a:prstGeom>
        <a:solidFill>
          <a:schemeClr val="accent4">
            <a:lumMod val="60000"/>
            <a:lumOff val="40000"/>
          </a:schemeClr>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fld id="{69F986A7-2AFE-4979-8C70-DC8755109580}" type="TxLink">
            <a:rPr lang="en-US" sz="1200" b="0" i="0" u="none" strike="noStrike">
              <a:solidFill>
                <a:srgbClr val="000000"/>
              </a:solidFill>
              <a:latin typeface="Calibri"/>
            </a:rPr>
            <a:pPr algn="ctr"/>
            <a:t>#N/A</a:t>
          </a:fld>
          <a:endParaRPr lang="en-US">
            <a:solidFill>
              <a:sysClr val="windowText" lastClr="000000"/>
            </a:solidFill>
          </a:endParaRPr>
        </a:p>
      </xdr:txBody>
    </xdr:sp>
    <xdr:clientData fLocksWithSheet="0"/>
  </xdr:twoCellAnchor>
  <xdr:twoCellAnchor>
    <xdr:from>
      <xdr:col>42</xdr:col>
      <xdr:colOff>19050</xdr:colOff>
      <xdr:row>8</xdr:row>
      <xdr:rowOff>0</xdr:rowOff>
    </xdr:from>
    <xdr:to>
      <xdr:col>46</xdr:col>
      <xdr:colOff>193675</xdr:colOff>
      <xdr:row>8</xdr:row>
      <xdr:rowOff>904875</xdr:rowOff>
    </xdr:to>
    <xdr:sp macro="" textlink="FillHome!$C$111">
      <xdr:nvSpPr>
        <xdr:cNvPr id="369" name="Rounded Rectangle 1003"/>
        <xdr:cNvSpPr/>
      </xdr:nvSpPr>
      <xdr:spPr>
        <a:xfrm>
          <a:off x="25101550" y="5286375"/>
          <a:ext cx="2587625" cy="904875"/>
        </a:xfrm>
        <a:prstGeom prst="roundRect">
          <a:avLst/>
        </a:prstGeom>
        <a:solidFill>
          <a:schemeClr val="accent4">
            <a:lumMod val="60000"/>
            <a:lumOff val="40000"/>
          </a:schemeClr>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fld id="{1A58E455-A194-47DD-A0F8-BB79D19DEFAA}" type="TxLink">
            <a:rPr lang="en-US" sz="1200" b="0" i="0" u="none" strike="noStrike">
              <a:solidFill>
                <a:srgbClr val="000000"/>
              </a:solidFill>
              <a:latin typeface="Calibri"/>
            </a:rPr>
            <a:pPr algn="ctr"/>
            <a:t>#N/A</a:t>
          </a:fld>
          <a:endParaRPr lang="en-US">
            <a:solidFill>
              <a:sysClr val="windowText" lastClr="000000"/>
            </a:solidFill>
          </a:endParaRPr>
        </a:p>
      </xdr:txBody>
    </xdr:sp>
    <xdr:clientData fLocksWithSheet="0"/>
  </xdr:twoCellAnchor>
  <xdr:twoCellAnchor>
    <xdr:from>
      <xdr:col>42</xdr:col>
      <xdr:colOff>3175</xdr:colOff>
      <xdr:row>9</xdr:row>
      <xdr:rowOff>1</xdr:rowOff>
    </xdr:from>
    <xdr:to>
      <xdr:col>46</xdr:col>
      <xdr:colOff>177800</xdr:colOff>
      <xdr:row>9</xdr:row>
      <xdr:rowOff>904876</xdr:rowOff>
    </xdr:to>
    <xdr:sp macro="" textlink="FillHome!$C$112">
      <xdr:nvSpPr>
        <xdr:cNvPr id="370" name="Rounded Rectangle 1003"/>
        <xdr:cNvSpPr/>
      </xdr:nvSpPr>
      <xdr:spPr>
        <a:xfrm>
          <a:off x="25085675" y="6492876"/>
          <a:ext cx="2587625" cy="904875"/>
        </a:xfrm>
        <a:prstGeom prst="roundRect">
          <a:avLst/>
        </a:prstGeom>
        <a:solidFill>
          <a:schemeClr val="accent4">
            <a:lumMod val="60000"/>
            <a:lumOff val="40000"/>
          </a:schemeClr>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fld id="{5FFB2813-C7FB-490C-A05E-9A8500F1F30F}" type="TxLink">
            <a:rPr lang="en-US" sz="1200" b="0" i="0" u="none" strike="noStrike">
              <a:solidFill>
                <a:srgbClr val="000000"/>
              </a:solidFill>
              <a:latin typeface="Calibri"/>
            </a:rPr>
            <a:pPr algn="ctr"/>
            <a:t>#N/A</a:t>
          </a:fld>
          <a:endParaRPr lang="en-US">
            <a:solidFill>
              <a:sysClr val="windowText" lastClr="000000"/>
            </a:solidFill>
          </a:endParaRPr>
        </a:p>
      </xdr:txBody>
    </xdr:sp>
    <xdr:clientData fLocksWithSheet="0"/>
  </xdr:twoCellAnchor>
  <xdr:twoCellAnchor>
    <xdr:from>
      <xdr:col>42</xdr:col>
      <xdr:colOff>12700</xdr:colOff>
      <xdr:row>10</xdr:row>
      <xdr:rowOff>9526</xdr:rowOff>
    </xdr:from>
    <xdr:to>
      <xdr:col>46</xdr:col>
      <xdr:colOff>187325</xdr:colOff>
      <xdr:row>10</xdr:row>
      <xdr:rowOff>914401</xdr:rowOff>
    </xdr:to>
    <xdr:sp macro="" textlink="FillHome!$C$113">
      <xdr:nvSpPr>
        <xdr:cNvPr id="371" name="Rounded Rectangle 1003"/>
        <xdr:cNvSpPr/>
      </xdr:nvSpPr>
      <xdr:spPr>
        <a:xfrm>
          <a:off x="25095200" y="7708901"/>
          <a:ext cx="2587625" cy="904875"/>
        </a:xfrm>
        <a:prstGeom prst="roundRect">
          <a:avLst/>
        </a:prstGeom>
        <a:solidFill>
          <a:schemeClr val="accent4">
            <a:lumMod val="60000"/>
            <a:lumOff val="40000"/>
          </a:schemeClr>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fld id="{26C5E8C2-7FA4-48AC-8D0F-23EC076693B9}" type="TxLink">
            <a:rPr lang="en-US" sz="1200" b="0" i="0" u="none" strike="noStrike">
              <a:solidFill>
                <a:srgbClr val="000000"/>
              </a:solidFill>
              <a:latin typeface="Calibri"/>
            </a:rPr>
            <a:pPr algn="ctr"/>
            <a:t>#N/A</a:t>
          </a:fld>
          <a:endParaRPr lang="en-US">
            <a:solidFill>
              <a:sysClr val="windowText" lastClr="000000"/>
            </a:solidFill>
          </a:endParaRPr>
        </a:p>
      </xdr:txBody>
    </xdr:sp>
    <xdr:clientData fLocksWithSheet="0"/>
  </xdr:twoCellAnchor>
  <xdr:twoCellAnchor>
    <xdr:from>
      <xdr:col>42</xdr:col>
      <xdr:colOff>22225</xdr:colOff>
      <xdr:row>11</xdr:row>
      <xdr:rowOff>19051</xdr:rowOff>
    </xdr:from>
    <xdr:to>
      <xdr:col>46</xdr:col>
      <xdr:colOff>196850</xdr:colOff>
      <xdr:row>11</xdr:row>
      <xdr:rowOff>923926</xdr:rowOff>
    </xdr:to>
    <xdr:sp macro="" textlink="FillHome!$C$114">
      <xdr:nvSpPr>
        <xdr:cNvPr id="372" name="Rounded Rectangle 1003"/>
        <xdr:cNvSpPr/>
      </xdr:nvSpPr>
      <xdr:spPr>
        <a:xfrm>
          <a:off x="25104725" y="8924926"/>
          <a:ext cx="2587625" cy="904875"/>
        </a:xfrm>
        <a:prstGeom prst="roundRect">
          <a:avLst/>
        </a:prstGeom>
        <a:solidFill>
          <a:schemeClr val="accent4">
            <a:lumMod val="60000"/>
            <a:lumOff val="40000"/>
          </a:schemeClr>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fld id="{35ED1011-54B9-4479-8EDC-5B53CEC7D8D8}" type="TxLink">
            <a:rPr lang="en-US" sz="1200" b="0" i="0" u="none" strike="noStrike">
              <a:solidFill>
                <a:srgbClr val="000000"/>
              </a:solidFill>
              <a:latin typeface="Calibri"/>
            </a:rPr>
            <a:pPr algn="ctr"/>
            <a:t>#N/A</a:t>
          </a:fld>
          <a:endParaRPr lang="en-US">
            <a:solidFill>
              <a:sysClr val="windowText" lastClr="000000"/>
            </a:solidFill>
          </a:endParaRPr>
        </a:p>
      </xdr:txBody>
    </xdr:sp>
    <xdr:clientData fLocksWithSheet="0"/>
  </xdr:twoCellAnchor>
  <xdr:twoCellAnchor>
    <xdr:from>
      <xdr:col>42</xdr:col>
      <xdr:colOff>0</xdr:colOff>
      <xdr:row>12</xdr:row>
      <xdr:rowOff>12701</xdr:rowOff>
    </xdr:from>
    <xdr:to>
      <xdr:col>46</xdr:col>
      <xdr:colOff>174625</xdr:colOff>
      <xdr:row>12</xdr:row>
      <xdr:rowOff>917576</xdr:rowOff>
    </xdr:to>
    <xdr:sp macro="" textlink="FillHome!$C$115">
      <xdr:nvSpPr>
        <xdr:cNvPr id="373" name="Rounded Rectangle 1003"/>
        <xdr:cNvSpPr/>
      </xdr:nvSpPr>
      <xdr:spPr>
        <a:xfrm>
          <a:off x="25082500" y="10125076"/>
          <a:ext cx="2587625" cy="904875"/>
        </a:xfrm>
        <a:prstGeom prst="roundRect">
          <a:avLst/>
        </a:prstGeom>
        <a:solidFill>
          <a:schemeClr val="accent4">
            <a:lumMod val="60000"/>
            <a:lumOff val="40000"/>
          </a:schemeClr>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fld id="{50DD34D6-26D4-42E3-8ED8-87F1E979581B}" type="TxLink">
            <a:rPr lang="en-US" sz="1200" b="0" i="0" u="none" strike="noStrike">
              <a:solidFill>
                <a:srgbClr val="000000"/>
              </a:solidFill>
              <a:latin typeface="Calibri"/>
            </a:rPr>
            <a:pPr algn="ctr"/>
            <a:t>#N/A</a:t>
          </a:fld>
          <a:endParaRPr lang="en-US">
            <a:solidFill>
              <a:sysClr val="windowText" lastClr="000000"/>
            </a:solidFill>
          </a:endParaRPr>
        </a:p>
      </xdr:txBody>
    </xdr:sp>
    <xdr:clientData fLocksWithSheet="0"/>
  </xdr:twoCellAnchor>
  <xdr:twoCellAnchor>
    <xdr:from>
      <xdr:col>42</xdr:col>
      <xdr:colOff>9525</xdr:colOff>
      <xdr:row>13</xdr:row>
      <xdr:rowOff>22226</xdr:rowOff>
    </xdr:from>
    <xdr:to>
      <xdr:col>46</xdr:col>
      <xdr:colOff>184150</xdr:colOff>
      <xdr:row>13</xdr:row>
      <xdr:rowOff>927101</xdr:rowOff>
    </xdr:to>
    <xdr:sp macro="" textlink="FillHome!$C$116">
      <xdr:nvSpPr>
        <xdr:cNvPr id="374" name="Rounded Rectangle 1003"/>
        <xdr:cNvSpPr/>
      </xdr:nvSpPr>
      <xdr:spPr>
        <a:xfrm>
          <a:off x="25092025" y="11341101"/>
          <a:ext cx="2587625" cy="904875"/>
        </a:xfrm>
        <a:prstGeom prst="roundRect">
          <a:avLst/>
        </a:prstGeom>
        <a:solidFill>
          <a:schemeClr val="accent4">
            <a:lumMod val="60000"/>
            <a:lumOff val="40000"/>
          </a:schemeClr>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fld id="{D9C2EAE1-B5FE-4E91-9C2B-014FE7670E8F}" type="TxLink">
            <a:rPr lang="en-US" sz="1200" b="0" i="0" u="none" strike="noStrike">
              <a:solidFill>
                <a:srgbClr val="000000"/>
              </a:solidFill>
              <a:latin typeface="Calibri"/>
            </a:rPr>
            <a:pPr algn="ctr"/>
            <a:t>#N/A</a:t>
          </a:fld>
          <a:endParaRPr lang="en-US">
            <a:solidFill>
              <a:sysClr val="windowText" lastClr="000000"/>
            </a:solidFill>
          </a:endParaRPr>
        </a:p>
      </xdr:txBody>
    </xdr:sp>
    <xdr:clientData fLocksWithSheet="0"/>
  </xdr:twoCellAnchor>
  <xdr:twoCellAnchor>
    <xdr:from>
      <xdr:col>47</xdr:col>
      <xdr:colOff>19050</xdr:colOff>
      <xdr:row>8</xdr:row>
      <xdr:rowOff>0</xdr:rowOff>
    </xdr:from>
    <xdr:to>
      <xdr:col>51</xdr:col>
      <xdr:colOff>193675</xdr:colOff>
      <xdr:row>8</xdr:row>
      <xdr:rowOff>904875</xdr:rowOff>
    </xdr:to>
    <xdr:sp macro="" textlink="FillHome!$C$117">
      <xdr:nvSpPr>
        <xdr:cNvPr id="376" name="Rounded Rectangle 1003"/>
        <xdr:cNvSpPr/>
      </xdr:nvSpPr>
      <xdr:spPr>
        <a:xfrm>
          <a:off x="28117800" y="5286375"/>
          <a:ext cx="2587625" cy="904875"/>
        </a:xfrm>
        <a:prstGeom prst="roundRect">
          <a:avLst/>
        </a:prstGeom>
        <a:solidFill>
          <a:schemeClr val="accent4">
            <a:lumMod val="60000"/>
            <a:lumOff val="40000"/>
          </a:schemeClr>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fld id="{820A95C5-DDCC-4D02-A3FE-5343C9B0EA3E}" type="TxLink">
            <a:rPr lang="en-US" sz="1200" b="0" i="0" u="none" strike="noStrike">
              <a:solidFill>
                <a:srgbClr val="000000"/>
              </a:solidFill>
              <a:latin typeface="Calibri"/>
            </a:rPr>
            <a:pPr algn="ctr"/>
            <a:t>#N/A</a:t>
          </a:fld>
          <a:endParaRPr lang="en-US">
            <a:solidFill>
              <a:sysClr val="windowText" lastClr="000000"/>
            </a:solidFill>
          </a:endParaRPr>
        </a:p>
      </xdr:txBody>
    </xdr:sp>
    <xdr:clientData fLocksWithSheet="0"/>
  </xdr:twoCellAnchor>
  <xdr:twoCellAnchor>
    <xdr:from>
      <xdr:col>47</xdr:col>
      <xdr:colOff>3175</xdr:colOff>
      <xdr:row>9</xdr:row>
      <xdr:rowOff>1</xdr:rowOff>
    </xdr:from>
    <xdr:to>
      <xdr:col>51</xdr:col>
      <xdr:colOff>177800</xdr:colOff>
      <xdr:row>9</xdr:row>
      <xdr:rowOff>904876</xdr:rowOff>
    </xdr:to>
    <xdr:sp macro="" textlink="FillHome!$C$118">
      <xdr:nvSpPr>
        <xdr:cNvPr id="377" name="Rounded Rectangle 1003"/>
        <xdr:cNvSpPr/>
      </xdr:nvSpPr>
      <xdr:spPr>
        <a:xfrm>
          <a:off x="28101925" y="6492876"/>
          <a:ext cx="2587625" cy="904875"/>
        </a:xfrm>
        <a:prstGeom prst="roundRect">
          <a:avLst/>
        </a:prstGeom>
        <a:solidFill>
          <a:schemeClr val="accent4">
            <a:lumMod val="60000"/>
            <a:lumOff val="40000"/>
          </a:schemeClr>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fld id="{318B897D-F5B3-4C70-861E-D7FD3B29FBD3}" type="TxLink">
            <a:rPr lang="en-US" sz="1200" b="0" i="0" u="none" strike="noStrike">
              <a:solidFill>
                <a:srgbClr val="000000"/>
              </a:solidFill>
              <a:latin typeface="Calibri"/>
            </a:rPr>
            <a:pPr algn="ctr"/>
            <a:t>#N/A</a:t>
          </a:fld>
          <a:endParaRPr lang="en-US">
            <a:solidFill>
              <a:sysClr val="windowText" lastClr="000000"/>
            </a:solidFill>
          </a:endParaRPr>
        </a:p>
      </xdr:txBody>
    </xdr:sp>
    <xdr:clientData fLocksWithSheet="0"/>
  </xdr:twoCellAnchor>
  <xdr:twoCellAnchor>
    <xdr:from>
      <xdr:col>47</xdr:col>
      <xdr:colOff>12700</xdr:colOff>
      <xdr:row>10</xdr:row>
      <xdr:rowOff>9526</xdr:rowOff>
    </xdr:from>
    <xdr:to>
      <xdr:col>51</xdr:col>
      <xdr:colOff>187325</xdr:colOff>
      <xdr:row>10</xdr:row>
      <xdr:rowOff>914401</xdr:rowOff>
    </xdr:to>
    <xdr:sp macro="" textlink="FillHome!$C$119">
      <xdr:nvSpPr>
        <xdr:cNvPr id="378" name="Rounded Rectangle 1003"/>
        <xdr:cNvSpPr/>
      </xdr:nvSpPr>
      <xdr:spPr>
        <a:xfrm>
          <a:off x="28111450" y="7708901"/>
          <a:ext cx="2587625" cy="904875"/>
        </a:xfrm>
        <a:prstGeom prst="roundRect">
          <a:avLst/>
        </a:prstGeom>
        <a:solidFill>
          <a:schemeClr val="accent4">
            <a:lumMod val="60000"/>
            <a:lumOff val="40000"/>
          </a:schemeClr>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fld id="{E435FF1D-FF23-4E65-B13A-27A0204B5BFE}" type="TxLink">
            <a:rPr lang="en-US" sz="1200" b="0" i="0" u="none" strike="noStrike">
              <a:solidFill>
                <a:srgbClr val="000000"/>
              </a:solidFill>
              <a:latin typeface="Calibri"/>
            </a:rPr>
            <a:pPr algn="ctr"/>
            <a:t>#N/A</a:t>
          </a:fld>
          <a:endParaRPr lang="en-US">
            <a:solidFill>
              <a:sysClr val="windowText" lastClr="000000"/>
            </a:solidFill>
          </a:endParaRPr>
        </a:p>
      </xdr:txBody>
    </xdr:sp>
    <xdr:clientData fLocksWithSheet="0"/>
  </xdr:twoCellAnchor>
  <xdr:twoCellAnchor>
    <xdr:from>
      <xdr:col>47</xdr:col>
      <xdr:colOff>22225</xdr:colOff>
      <xdr:row>11</xdr:row>
      <xdr:rowOff>19051</xdr:rowOff>
    </xdr:from>
    <xdr:to>
      <xdr:col>51</xdr:col>
      <xdr:colOff>196850</xdr:colOff>
      <xdr:row>11</xdr:row>
      <xdr:rowOff>923926</xdr:rowOff>
    </xdr:to>
    <xdr:sp macro="" textlink="FillHome!$C$120">
      <xdr:nvSpPr>
        <xdr:cNvPr id="379" name="Rounded Rectangle 1003"/>
        <xdr:cNvSpPr/>
      </xdr:nvSpPr>
      <xdr:spPr>
        <a:xfrm>
          <a:off x="28120975" y="8924926"/>
          <a:ext cx="2587625" cy="904875"/>
        </a:xfrm>
        <a:prstGeom prst="roundRect">
          <a:avLst/>
        </a:prstGeom>
        <a:solidFill>
          <a:schemeClr val="accent4">
            <a:lumMod val="60000"/>
            <a:lumOff val="40000"/>
          </a:schemeClr>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fld id="{6FD954F9-D5AA-4F1D-97BA-491146483B76}" type="TxLink">
            <a:rPr lang="en-US" sz="1200" b="0" i="0" u="none" strike="noStrike">
              <a:solidFill>
                <a:srgbClr val="000000"/>
              </a:solidFill>
              <a:latin typeface="Calibri"/>
            </a:rPr>
            <a:pPr algn="ctr"/>
            <a:t>#N/A</a:t>
          </a:fld>
          <a:endParaRPr lang="en-US">
            <a:solidFill>
              <a:sysClr val="windowText" lastClr="000000"/>
            </a:solidFill>
          </a:endParaRPr>
        </a:p>
      </xdr:txBody>
    </xdr:sp>
    <xdr:clientData fLocksWithSheet="0"/>
  </xdr:twoCellAnchor>
  <xdr:twoCellAnchor>
    <xdr:from>
      <xdr:col>47</xdr:col>
      <xdr:colOff>0</xdr:colOff>
      <xdr:row>12</xdr:row>
      <xdr:rowOff>12701</xdr:rowOff>
    </xdr:from>
    <xdr:to>
      <xdr:col>51</xdr:col>
      <xdr:colOff>174625</xdr:colOff>
      <xdr:row>12</xdr:row>
      <xdr:rowOff>917576</xdr:rowOff>
    </xdr:to>
    <xdr:sp macro="" textlink="FillHome!$C$121">
      <xdr:nvSpPr>
        <xdr:cNvPr id="380" name="Rounded Rectangle 1003"/>
        <xdr:cNvSpPr/>
      </xdr:nvSpPr>
      <xdr:spPr>
        <a:xfrm>
          <a:off x="28098750" y="10125076"/>
          <a:ext cx="2587625" cy="904875"/>
        </a:xfrm>
        <a:prstGeom prst="roundRect">
          <a:avLst/>
        </a:prstGeom>
        <a:solidFill>
          <a:schemeClr val="accent4">
            <a:lumMod val="60000"/>
            <a:lumOff val="40000"/>
          </a:schemeClr>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fld id="{6CF9FA99-2B8D-4473-82C5-CBB035820381}" type="TxLink">
            <a:rPr lang="en-US" sz="1200" b="0" i="0" u="none" strike="noStrike">
              <a:solidFill>
                <a:srgbClr val="000000"/>
              </a:solidFill>
              <a:latin typeface="Calibri"/>
            </a:rPr>
            <a:pPr algn="ctr"/>
            <a:t>#N/A</a:t>
          </a:fld>
          <a:endParaRPr lang="en-US">
            <a:solidFill>
              <a:sysClr val="windowText" lastClr="000000"/>
            </a:solidFill>
          </a:endParaRPr>
        </a:p>
      </xdr:txBody>
    </xdr:sp>
    <xdr:clientData fLocksWithSheet="0"/>
  </xdr:twoCellAnchor>
  <xdr:twoCellAnchor>
    <xdr:from>
      <xdr:col>47</xdr:col>
      <xdr:colOff>9525</xdr:colOff>
      <xdr:row>13</xdr:row>
      <xdr:rowOff>22226</xdr:rowOff>
    </xdr:from>
    <xdr:to>
      <xdr:col>51</xdr:col>
      <xdr:colOff>184150</xdr:colOff>
      <xdr:row>13</xdr:row>
      <xdr:rowOff>927101</xdr:rowOff>
    </xdr:to>
    <xdr:sp macro="" textlink="FillHome!$C$122">
      <xdr:nvSpPr>
        <xdr:cNvPr id="381" name="Rounded Rectangle 1003"/>
        <xdr:cNvSpPr/>
      </xdr:nvSpPr>
      <xdr:spPr>
        <a:xfrm>
          <a:off x="28108275" y="11341101"/>
          <a:ext cx="2587625" cy="904875"/>
        </a:xfrm>
        <a:prstGeom prst="roundRect">
          <a:avLst/>
        </a:prstGeom>
        <a:solidFill>
          <a:schemeClr val="accent4">
            <a:lumMod val="60000"/>
            <a:lumOff val="40000"/>
          </a:schemeClr>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fld id="{154D86F1-4C26-44A3-BAFB-1721B1E8F116}" type="TxLink">
            <a:rPr lang="en-US" sz="1200" b="0" i="0" u="none" strike="noStrike">
              <a:solidFill>
                <a:srgbClr val="000000"/>
              </a:solidFill>
              <a:latin typeface="Calibri"/>
            </a:rPr>
            <a:pPr algn="ctr"/>
            <a:t>#N/A</a:t>
          </a:fld>
          <a:endParaRPr lang="en-US">
            <a:solidFill>
              <a:sysClr val="windowText" lastClr="000000"/>
            </a:solidFill>
          </a:endParaRPr>
        </a:p>
      </xdr:txBody>
    </xdr:sp>
    <xdr:clientData fLocksWithSheet="0"/>
  </xdr:twoCellAnchor>
  <xdr:twoCellAnchor>
    <xdr:from>
      <xdr:col>1</xdr:col>
      <xdr:colOff>25400</xdr:colOff>
      <xdr:row>17</xdr:row>
      <xdr:rowOff>34926</xdr:rowOff>
    </xdr:from>
    <xdr:to>
      <xdr:col>5</xdr:col>
      <xdr:colOff>581328</xdr:colOff>
      <xdr:row>17</xdr:row>
      <xdr:rowOff>912586</xdr:rowOff>
    </xdr:to>
    <xdr:sp macro="" textlink="FillHome!$C$123">
      <xdr:nvSpPr>
        <xdr:cNvPr id="383" name="Rounded Rectangle 1002"/>
        <xdr:cNvSpPr/>
      </xdr:nvSpPr>
      <xdr:spPr>
        <a:xfrm>
          <a:off x="368300" y="16627476"/>
          <a:ext cx="2994328" cy="877660"/>
        </a:xfrm>
        <a:prstGeom prst="roundRect">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fld id="{1429E157-B15A-45DC-893D-844E35B39677}" type="TxLink">
            <a:rPr lang="en-US" sz="1200" b="0" i="0" u="none" strike="noStrike">
              <a:solidFill>
                <a:srgbClr val="FFFFFF"/>
              </a:solidFill>
              <a:latin typeface="Calibri"/>
            </a:rPr>
            <a:pPr algn="ctr"/>
            <a:t>2.1 - Proportion of municipalities that incorporate and implement principles of sustainable urban development in the planning process </a:t>
          </a:fld>
          <a:endParaRPr lang="en-US">
            <a:solidFill>
              <a:schemeClr val="bg1"/>
            </a:solidFill>
          </a:endParaRPr>
        </a:p>
      </xdr:txBody>
    </xdr:sp>
    <xdr:clientData fLocksWithSheet="0"/>
  </xdr:twoCellAnchor>
  <xdr:twoCellAnchor>
    <xdr:from>
      <xdr:col>1</xdr:col>
      <xdr:colOff>0</xdr:colOff>
      <xdr:row>18</xdr:row>
      <xdr:rowOff>34926</xdr:rowOff>
    </xdr:from>
    <xdr:to>
      <xdr:col>5</xdr:col>
      <xdr:colOff>549578</xdr:colOff>
      <xdr:row>18</xdr:row>
      <xdr:rowOff>912586</xdr:rowOff>
    </xdr:to>
    <xdr:sp macro="" textlink="FillHome!$C$124">
      <xdr:nvSpPr>
        <xdr:cNvPr id="384" name="Rounded Rectangle 1003"/>
        <xdr:cNvSpPr/>
      </xdr:nvSpPr>
      <xdr:spPr>
        <a:xfrm>
          <a:off x="342900" y="17827626"/>
          <a:ext cx="2987978" cy="877660"/>
        </a:xfrm>
        <a:prstGeom prst="roundRect">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fld id="{55863082-A846-4A90-B923-CFE65F21F34B}" type="TxLink">
            <a:rPr lang="en-US" sz="1200" b="0" i="0" u="none" strike="noStrike">
              <a:solidFill>
                <a:srgbClr val="FFFFFF"/>
              </a:solidFill>
              <a:latin typeface="Calibri"/>
            </a:rPr>
            <a:pPr algn="ctr"/>
            <a:t>2.2 - Percentage of selected municipalities that integrate resilience and adaptive capacity to climate-related hazards and natural disasters in their development strategies</a:t>
          </a:fld>
          <a:endParaRPr lang="en-US">
            <a:solidFill>
              <a:schemeClr val="bg1"/>
            </a:solidFill>
          </a:endParaRPr>
        </a:p>
      </xdr:txBody>
    </xdr:sp>
    <xdr:clientData fLocksWithSheet="0"/>
  </xdr:twoCellAnchor>
  <xdr:twoCellAnchor>
    <xdr:from>
      <xdr:col>1</xdr:col>
      <xdr:colOff>9525</xdr:colOff>
      <xdr:row>19</xdr:row>
      <xdr:rowOff>19051</xdr:rowOff>
    </xdr:from>
    <xdr:to>
      <xdr:col>5</xdr:col>
      <xdr:colOff>565453</xdr:colOff>
      <xdr:row>19</xdr:row>
      <xdr:rowOff>896711</xdr:rowOff>
    </xdr:to>
    <xdr:sp macro="" textlink="FillHome!$C$125">
      <xdr:nvSpPr>
        <xdr:cNvPr id="385" name="Rounded Rectangle 1004"/>
        <xdr:cNvSpPr/>
      </xdr:nvSpPr>
      <xdr:spPr>
        <a:xfrm>
          <a:off x="352425" y="19011901"/>
          <a:ext cx="2994328" cy="877660"/>
        </a:xfrm>
        <a:prstGeom prst="roundRect">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fld id="{30B44B10-405A-4964-B219-02F1CEE336B3}" type="TxLink">
            <a:rPr lang="en-US" sz="1200" b="0" i="0" u="none" strike="noStrike">
              <a:solidFill>
                <a:srgbClr val="FFFFFF"/>
              </a:solidFill>
              <a:latin typeface="Calibri"/>
            </a:rPr>
            <a:pPr algn="ctr"/>
            <a:t>2.3 - Rate of integration of renewable energy for electricity production </a:t>
          </a:fld>
          <a:endParaRPr lang="en-US">
            <a:solidFill>
              <a:schemeClr val="bg1"/>
            </a:solidFill>
          </a:endParaRPr>
        </a:p>
      </xdr:txBody>
    </xdr:sp>
    <xdr:clientData fLocksWithSheet="0"/>
  </xdr:twoCellAnchor>
  <xdr:twoCellAnchor>
    <xdr:from>
      <xdr:col>1</xdr:col>
      <xdr:colOff>0</xdr:colOff>
      <xdr:row>20</xdr:row>
      <xdr:rowOff>9526</xdr:rowOff>
    </xdr:from>
    <xdr:to>
      <xdr:col>5</xdr:col>
      <xdr:colOff>549578</xdr:colOff>
      <xdr:row>20</xdr:row>
      <xdr:rowOff>880836</xdr:rowOff>
    </xdr:to>
    <xdr:sp macro="" textlink="FillHome!$C$126">
      <xdr:nvSpPr>
        <xdr:cNvPr id="386" name="Rounded Rectangle 1003"/>
        <xdr:cNvSpPr/>
      </xdr:nvSpPr>
      <xdr:spPr>
        <a:xfrm>
          <a:off x="342900" y="20202526"/>
          <a:ext cx="2987978" cy="871310"/>
        </a:xfrm>
        <a:prstGeom prst="roundRect">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fld id="{C63F3562-8A0C-44D3-8E0F-632956485D5F}" type="TxLink">
            <a:rPr lang="en-US" sz="1200" b="0" i="0" u="none" strike="noStrike">
              <a:solidFill>
                <a:srgbClr val="FFFFFF"/>
              </a:solidFill>
              <a:latin typeface="Calibri"/>
            </a:rPr>
            <a:pPr algn="ctr"/>
            <a:t>#N/A</a:t>
          </a:fld>
          <a:endParaRPr lang="en-US">
            <a:solidFill>
              <a:schemeClr val="bg1"/>
            </a:solidFill>
          </a:endParaRPr>
        </a:p>
      </xdr:txBody>
    </xdr:sp>
    <xdr:clientData fLocksWithSheet="0"/>
  </xdr:twoCellAnchor>
  <xdr:twoCellAnchor>
    <xdr:from>
      <xdr:col>1</xdr:col>
      <xdr:colOff>41275</xdr:colOff>
      <xdr:row>21</xdr:row>
      <xdr:rowOff>50801</xdr:rowOff>
    </xdr:from>
    <xdr:to>
      <xdr:col>5</xdr:col>
      <xdr:colOff>597203</xdr:colOff>
      <xdr:row>21</xdr:row>
      <xdr:rowOff>928461</xdr:rowOff>
    </xdr:to>
    <xdr:sp macro="" textlink="FillHome!$C$127">
      <xdr:nvSpPr>
        <xdr:cNvPr id="387" name="Rounded Rectangle 1003"/>
        <xdr:cNvSpPr/>
      </xdr:nvSpPr>
      <xdr:spPr>
        <a:xfrm>
          <a:off x="384175" y="21443951"/>
          <a:ext cx="2994328" cy="877660"/>
        </a:xfrm>
        <a:prstGeom prst="roundRect">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fld id="{9C16781D-F0F7-4BAC-978C-C21F14BF36A7}" type="TxLink">
            <a:rPr lang="en-US" sz="1200" b="0" i="0" u="none" strike="noStrike">
              <a:solidFill>
                <a:srgbClr val="FFFFFF"/>
              </a:solidFill>
              <a:latin typeface="Calibri"/>
            </a:rPr>
            <a:pPr algn="ctr"/>
            <a:t>#N/A</a:t>
          </a:fld>
          <a:endParaRPr lang="en-US">
            <a:solidFill>
              <a:schemeClr val="bg1"/>
            </a:solidFill>
          </a:endParaRPr>
        </a:p>
      </xdr:txBody>
    </xdr:sp>
    <xdr:clientData fLocksWithSheet="0"/>
  </xdr:twoCellAnchor>
  <xdr:twoCellAnchor>
    <xdr:from>
      <xdr:col>1</xdr:col>
      <xdr:colOff>9525</xdr:colOff>
      <xdr:row>22</xdr:row>
      <xdr:rowOff>34926</xdr:rowOff>
    </xdr:from>
    <xdr:to>
      <xdr:col>5</xdr:col>
      <xdr:colOff>565453</xdr:colOff>
      <xdr:row>22</xdr:row>
      <xdr:rowOff>912586</xdr:rowOff>
    </xdr:to>
    <xdr:sp macro="" textlink="FillHome!$C$128">
      <xdr:nvSpPr>
        <xdr:cNvPr id="388" name="Rounded Rectangle 1003"/>
        <xdr:cNvSpPr/>
      </xdr:nvSpPr>
      <xdr:spPr>
        <a:xfrm>
          <a:off x="352425" y="22628226"/>
          <a:ext cx="2994328" cy="877660"/>
        </a:xfrm>
        <a:prstGeom prst="roundRect">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fld id="{E8B22651-1153-4D6D-9CFD-2F8F16439B1D}" type="TxLink">
            <a:rPr lang="en-US" sz="1200" b="0" i="0" u="none" strike="noStrike">
              <a:solidFill>
                <a:srgbClr val="FFFFFF"/>
              </a:solidFill>
              <a:latin typeface="Calibri"/>
            </a:rPr>
            <a:pPr algn="ctr"/>
            <a:t>#N/A</a:t>
          </a:fld>
          <a:endParaRPr lang="en-US">
            <a:solidFill>
              <a:schemeClr val="bg1"/>
            </a:solidFill>
          </a:endParaRPr>
        </a:p>
      </xdr:txBody>
    </xdr:sp>
    <xdr:clientData fLocksWithSheet="0"/>
  </xdr:twoCellAnchor>
  <xdr:twoCellAnchor>
    <xdr:from>
      <xdr:col>1</xdr:col>
      <xdr:colOff>25400</xdr:colOff>
      <xdr:row>23</xdr:row>
      <xdr:rowOff>34926</xdr:rowOff>
    </xdr:from>
    <xdr:to>
      <xdr:col>5</xdr:col>
      <xdr:colOff>581328</xdr:colOff>
      <xdr:row>23</xdr:row>
      <xdr:rowOff>912586</xdr:rowOff>
    </xdr:to>
    <xdr:sp macro="" textlink="FillHome!$C$129">
      <xdr:nvSpPr>
        <xdr:cNvPr id="389" name="Rounded Rectangle 1003"/>
        <xdr:cNvSpPr/>
      </xdr:nvSpPr>
      <xdr:spPr>
        <a:xfrm>
          <a:off x="368300" y="23828376"/>
          <a:ext cx="2994328" cy="877660"/>
        </a:xfrm>
        <a:prstGeom prst="roundRect">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fld id="{6217725A-13C0-4BA5-99ED-A0F379F68378}" type="TxLink">
            <a:rPr lang="en-US" sz="1200" b="0" i="0" u="none" strike="noStrike">
              <a:solidFill>
                <a:srgbClr val="FFFFFF"/>
              </a:solidFill>
              <a:latin typeface="Calibri"/>
            </a:rPr>
            <a:pPr algn="ctr"/>
            <a:t>#N/A</a:t>
          </a:fld>
          <a:endParaRPr lang="en-US">
            <a:solidFill>
              <a:schemeClr val="bg1"/>
            </a:solidFill>
          </a:endParaRPr>
        </a:p>
      </xdr:txBody>
    </xdr:sp>
    <xdr:clientData fLocksWithSheet="0"/>
  </xdr:twoCellAnchor>
  <xdr:twoCellAnchor>
    <xdr:from>
      <xdr:col>7</xdr:col>
      <xdr:colOff>41275</xdr:colOff>
      <xdr:row>17</xdr:row>
      <xdr:rowOff>6350</xdr:rowOff>
    </xdr:from>
    <xdr:to>
      <xdr:col>11</xdr:col>
      <xdr:colOff>215900</xdr:colOff>
      <xdr:row>17</xdr:row>
      <xdr:rowOff>923925</xdr:rowOff>
    </xdr:to>
    <xdr:sp macro="" textlink="FillHome!$C$130">
      <xdr:nvSpPr>
        <xdr:cNvPr id="390" name="Rounded Rectangle 1003"/>
        <xdr:cNvSpPr/>
      </xdr:nvSpPr>
      <xdr:spPr>
        <a:xfrm>
          <a:off x="4041775" y="16598900"/>
          <a:ext cx="2613025" cy="917575"/>
        </a:xfrm>
        <a:prstGeom prst="roundRect">
          <a:avLst/>
        </a:prstGeom>
        <a:solidFill>
          <a:schemeClr val="accent4">
            <a:lumMod val="60000"/>
            <a:lumOff val="40000"/>
          </a:schemeClr>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fld id="{F40EDFAC-3FDE-4868-A841-2D346F745ADC}" type="TxLink">
            <a:rPr lang="en-US" sz="1200" b="0" i="0" u="none" strike="noStrike">
              <a:solidFill>
                <a:srgbClr val="000000"/>
              </a:solidFill>
              <a:latin typeface="Calibri"/>
            </a:rPr>
            <a:pPr algn="ctr"/>
            <a:t>2.1.1 - Percentage of selected national institutions that integrate risk reduction in their policies, strategies and budgets with a gender perspective</a:t>
          </a:fld>
          <a:endParaRPr lang="en-US">
            <a:solidFill>
              <a:sysClr val="windowText" lastClr="000000"/>
            </a:solidFill>
          </a:endParaRPr>
        </a:p>
      </xdr:txBody>
    </xdr:sp>
    <xdr:clientData fLocksWithSheet="0"/>
  </xdr:twoCellAnchor>
  <xdr:twoCellAnchor>
    <xdr:from>
      <xdr:col>7</xdr:col>
      <xdr:colOff>25400</xdr:colOff>
      <xdr:row>18</xdr:row>
      <xdr:rowOff>19051</xdr:rowOff>
    </xdr:from>
    <xdr:to>
      <xdr:col>11</xdr:col>
      <xdr:colOff>200025</xdr:colOff>
      <xdr:row>18</xdr:row>
      <xdr:rowOff>923926</xdr:rowOff>
    </xdr:to>
    <xdr:sp macro="" textlink="FillHome!$C$131">
      <xdr:nvSpPr>
        <xdr:cNvPr id="391" name="Rounded Rectangle 1003"/>
        <xdr:cNvSpPr/>
      </xdr:nvSpPr>
      <xdr:spPr>
        <a:xfrm>
          <a:off x="4025900" y="17811751"/>
          <a:ext cx="2613025" cy="904875"/>
        </a:xfrm>
        <a:prstGeom prst="roundRect">
          <a:avLst/>
        </a:prstGeom>
        <a:solidFill>
          <a:schemeClr val="accent4">
            <a:lumMod val="60000"/>
            <a:lumOff val="40000"/>
          </a:schemeClr>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fld id="{AB26A900-FBAD-4834-B852-C840D0FBE7A8}" type="TxLink">
            <a:rPr lang="en-US" sz="1200" b="0" i="0" u="none" strike="noStrike">
              <a:solidFill>
                <a:srgbClr val="000000"/>
              </a:solidFill>
              <a:latin typeface="Calibri"/>
            </a:rPr>
            <a:pPr algn="ctr"/>
            <a:t>2.1.2 - Percentage of municipalities that integrate child and gender-sensitive risk information including climate risk in the plans, strategies and budgets</a:t>
          </a:fld>
          <a:endParaRPr lang="en-US">
            <a:solidFill>
              <a:sysClr val="windowText" lastClr="000000"/>
            </a:solidFill>
          </a:endParaRPr>
        </a:p>
      </xdr:txBody>
    </xdr:sp>
    <xdr:clientData fLocksWithSheet="0"/>
  </xdr:twoCellAnchor>
  <xdr:twoCellAnchor>
    <xdr:from>
      <xdr:col>7</xdr:col>
      <xdr:colOff>34925</xdr:colOff>
      <xdr:row>19</xdr:row>
      <xdr:rowOff>28576</xdr:rowOff>
    </xdr:from>
    <xdr:to>
      <xdr:col>11</xdr:col>
      <xdr:colOff>209550</xdr:colOff>
      <xdr:row>19</xdr:row>
      <xdr:rowOff>933451</xdr:rowOff>
    </xdr:to>
    <xdr:sp macro="" textlink="FillHome!$C$132">
      <xdr:nvSpPr>
        <xdr:cNvPr id="392" name="Rounded Rectangle 1003"/>
        <xdr:cNvSpPr/>
      </xdr:nvSpPr>
      <xdr:spPr>
        <a:xfrm>
          <a:off x="4035425" y="19021426"/>
          <a:ext cx="2613025" cy="904875"/>
        </a:xfrm>
        <a:prstGeom prst="roundRect">
          <a:avLst/>
        </a:prstGeom>
        <a:solidFill>
          <a:schemeClr val="accent4">
            <a:lumMod val="60000"/>
            <a:lumOff val="40000"/>
          </a:schemeClr>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fld id="{4EAE5564-5676-4BD4-8FE7-EBDF639C8893}" type="TxLink">
            <a:rPr lang="en-US" sz="1200" b="0" i="0" u="none" strike="noStrike">
              <a:solidFill>
                <a:srgbClr val="000000"/>
              </a:solidFill>
              <a:latin typeface="Calibri"/>
            </a:rPr>
            <a:pPr algn="ctr"/>
            <a:t>2.1.3 - Existence of an integrated strategy for risk and vulnerability reduction through water, sanitation and hygiene in schools</a:t>
          </a:fld>
          <a:endParaRPr lang="en-US">
            <a:solidFill>
              <a:sysClr val="windowText" lastClr="000000"/>
            </a:solidFill>
          </a:endParaRPr>
        </a:p>
      </xdr:txBody>
    </xdr:sp>
    <xdr:clientData fLocksWithSheet="0"/>
  </xdr:twoCellAnchor>
  <xdr:twoCellAnchor>
    <xdr:from>
      <xdr:col>7</xdr:col>
      <xdr:colOff>44450</xdr:colOff>
      <xdr:row>20</xdr:row>
      <xdr:rowOff>38101</xdr:rowOff>
    </xdr:from>
    <xdr:to>
      <xdr:col>11</xdr:col>
      <xdr:colOff>219075</xdr:colOff>
      <xdr:row>20</xdr:row>
      <xdr:rowOff>942976</xdr:rowOff>
    </xdr:to>
    <xdr:sp macro="" textlink="FillHome!$C$133">
      <xdr:nvSpPr>
        <xdr:cNvPr id="393" name="Rounded Rectangle 1003"/>
        <xdr:cNvSpPr/>
      </xdr:nvSpPr>
      <xdr:spPr>
        <a:xfrm>
          <a:off x="4044950" y="20231101"/>
          <a:ext cx="2613025" cy="904875"/>
        </a:xfrm>
        <a:prstGeom prst="roundRect">
          <a:avLst/>
        </a:prstGeom>
        <a:solidFill>
          <a:schemeClr val="accent4">
            <a:lumMod val="60000"/>
            <a:lumOff val="40000"/>
          </a:schemeClr>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fld id="{10B2E1C3-8DC9-4C26-AE4F-ECDDD3631F1C}" type="TxLink">
            <a:rPr lang="en-US" sz="1200" b="0" i="0" u="none" strike="noStrike">
              <a:solidFill>
                <a:srgbClr val="000000"/>
              </a:solidFill>
              <a:latin typeface="Calibri"/>
            </a:rPr>
            <a:pPr algn="ctr"/>
            <a:t>#N/A</a:t>
          </a:fld>
          <a:endParaRPr lang="en-US">
            <a:solidFill>
              <a:sysClr val="windowText" lastClr="000000"/>
            </a:solidFill>
          </a:endParaRPr>
        </a:p>
      </xdr:txBody>
    </xdr:sp>
    <xdr:clientData fLocksWithSheet="0"/>
  </xdr:twoCellAnchor>
  <xdr:twoCellAnchor>
    <xdr:from>
      <xdr:col>7</xdr:col>
      <xdr:colOff>22225</xdr:colOff>
      <xdr:row>21</xdr:row>
      <xdr:rowOff>31751</xdr:rowOff>
    </xdr:from>
    <xdr:to>
      <xdr:col>11</xdr:col>
      <xdr:colOff>196850</xdr:colOff>
      <xdr:row>21</xdr:row>
      <xdr:rowOff>936626</xdr:rowOff>
    </xdr:to>
    <xdr:sp macro="" textlink="FillHome!$C$134">
      <xdr:nvSpPr>
        <xdr:cNvPr id="394" name="Rounded Rectangle 1003"/>
        <xdr:cNvSpPr/>
      </xdr:nvSpPr>
      <xdr:spPr>
        <a:xfrm>
          <a:off x="4022725" y="21424901"/>
          <a:ext cx="2613025" cy="904875"/>
        </a:xfrm>
        <a:prstGeom prst="roundRect">
          <a:avLst/>
        </a:prstGeom>
        <a:solidFill>
          <a:schemeClr val="accent4">
            <a:lumMod val="60000"/>
            <a:lumOff val="40000"/>
          </a:schemeClr>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fld id="{4395A5A4-CD03-4C70-932E-2BE10C898D01}" type="TxLink">
            <a:rPr lang="en-US" sz="1200" b="0" i="0" u="none" strike="noStrike">
              <a:solidFill>
                <a:srgbClr val="000000"/>
              </a:solidFill>
              <a:latin typeface="Calibri"/>
            </a:rPr>
            <a:pPr algn="ctr"/>
            <a:t>#N/A</a:t>
          </a:fld>
          <a:endParaRPr lang="en-US">
            <a:solidFill>
              <a:sysClr val="windowText" lastClr="000000"/>
            </a:solidFill>
          </a:endParaRPr>
        </a:p>
      </xdr:txBody>
    </xdr:sp>
    <xdr:clientData fLocksWithSheet="0"/>
  </xdr:twoCellAnchor>
  <xdr:twoCellAnchor>
    <xdr:from>
      <xdr:col>7</xdr:col>
      <xdr:colOff>31750</xdr:colOff>
      <xdr:row>22</xdr:row>
      <xdr:rowOff>41276</xdr:rowOff>
    </xdr:from>
    <xdr:to>
      <xdr:col>11</xdr:col>
      <xdr:colOff>206375</xdr:colOff>
      <xdr:row>22</xdr:row>
      <xdr:rowOff>946151</xdr:rowOff>
    </xdr:to>
    <xdr:sp macro="" textlink="FillHome!$C$135">
      <xdr:nvSpPr>
        <xdr:cNvPr id="395" name="Rounded Rectangle 1003"/>
        <xdr:cNvSpPr/>
      </xdr:nvSpPr>
      <xdr:spPr>
        <a:xfrm>
          <a:off x="4032250" y="22634576"/>
          <a:ext cx="2613025" cy="904875"/>
        </a:xfrm>
        <a:prstGeom prst="roundRect">
          <a:avLst/>
        </a:prstGeom>
        <a:solidFill>
          <a:schemeClr val="accent4">
            <a:lumMod val="60000"/>
            <a:lumOff val="40000"/>
          </a:schemeClr>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fld id="{47680502-55AD-4460-A7BA-AC3BEF9D2CE6}" type="TxLink">
            <a:rPr lang="en-US" sz="1200" b="0" i="0" u="none" strike="noStrike">
              <a:solidFill>
                <a:srgbClr val="000000"/>
              </a:solidFill>
              <a:latin typeface="Calibri"/>
            </a:rPr>
            <a:pPr algn="ctr"/>
            <a:t>#N/A</a:t>
          </a:fld>
          <a:endParaRPr lang="en-US">
            <a:solidFill>
              <a:sysClr val="windowText" lastClr="000000"/>
            </a:solidFill>
          </a:endParaRPr>
        </a:p>
      </xdr:txBody>
    </xdr:sp>
    <xdr:clientData fLocksWithSheet="0"/>
  </xdr:twoCellAnchor>
  <xdr:twoCellAnchor>
    <xdr:from>
      <xdr:col>12</xdr:col>
      <xdr:colOff>19050</xdr:colOff>
      <xdr:row>17</xdr:row>
      <xdr:rowOff>0</xdr:rowOff>
    </xdr:from>
    <xdr:to>
      <xdr:col>16</xdr:col>
      <xdr:colOff>193675</xdr:colOff>
      <xdr:row>17</xdr:row>
      <xdr:rowOff>917575</xdr:rowOff>
    </xdr:to>
    <xdr:sp macro="" textlink="FillHome!$C$136">
      <xdr:nvSpPr>
        <xdr:cNvPr id="397" name="Rounded Rectangle 1003"/>
        <xdr:cNvSpPr/>
      </xdr:nvSpPr>
      <xdr:spPr>
        <a:xfrm>
          <a:off x="7067550" y="16592550"/>
          <a:ext cx="2613025" cy="917575"/>
        </a:xfrm>
        <a:prstGeom prst="roundRect">
          <a:avLst/>
        </a:prstGeom>
        <a:solidFill>
          <a:schemeClr val="accent4">
            <a:lumMod val="60000"/>
            <a:lumOff val="40000"/>
          </a:schemeClr>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fld id="{FDF0C977-BC1E-4821-8014-1DAE69BF288E}" type="TxLink">
            <a:rPr lang="en-US" sz="1200" b="0" i="0" u="none" strike="noStrike">
              <a:solidFill>
                <a:srgbClr val="000000"/>
              </a:solidFill>
              <a:latin typeface="Calibri"/>
            </a:rPr>
            <a:pPr algn="ctr"/>
            <a:t>2.2.1 - Number of municipalities that adopt gendersensitive, climate-smart practices for sustainable use of water resources in Joint Office-supported programmes</a:t>
          </a:fld>
          <a:endParaRPr lang="en-US">
            <a:solidFill>
              <a:sysClr val="windowText" lastClr="000000"/>
            </a:solidFill>
          </a:endParaRPr>
        </a:p>
      </xdr:txBody>
    </xdr:sp>
    <xdr:clientData fLocksWithSheet="0"/>
  </xdr:twoCellAnchor>
  <xdr:twoCellAnchor>
    <xdr:from>
      <xdr:col>11</xdr:col>
      <xdr:colOff>606425</xdr:colOff>
      <xdr:row>18</xdr:row>
      <xdr:rowOff>19051</xdr:rowOff>
    </xdr:from>
    <xdr:to>
      <xdr:col>16</xdr:col>
      <xdr:colOff>177800</xdr:colOff>
      <xdr:row>18</xdr:row>
      <xdr:rowOff>917576</xdr:rowOff>
    </xdr:to>
    <xdr:sp macro="" textlink="FillHome!$C$137">
      <xdr:nvSpPr>
        <xdr:cNvPr id="398" name="Rounded Rectangle 1003"/>
        <xdr:cNvSpPr/>
      </xdr:nvSpPr>
      <xdr:spPr>
        <a:xfrm>
          <a:off x="7045325" y="17811751"/>
          <a:ext cx="2619375" cy="898525"/>
        </a:xfrm>
        <a:prstGeom prst="roundRect">
          <a:avLst/>
        </a:prstGeom>
        <a:solidFill>
          <a:schemeClr val="accent4">
            <a:lumMod val="60000"/>
            <a:lumOff val="40000"/>
          </a:schemeClr>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fld id="{13604FEE-CE23-4540-819F-328759CB3125}" type="TxLink">
            <a:rPr lang="en-US" sz="1200" b="0" i="0" u="none" strike="noStrike">
              <a:solidFill>
                <a:srgbClr val="000000"/>
              </a:solidFill>
              <a:latin typeface="Calibri"/>
            </a:rPr>
            <a:pPr algn="ctr"/>
            <a:t>2.2.2 - Number of municipalities carrying out mandatory enforcement of the new energy efficiency code</a:t>
          </a:fld>
          <a:endParaRPr lang="en-US">
            <a:solidFill>
              <a:sysClr val="windowText" lastClr="000000"/>
            </a:solidFill>
          </a:endParaRPr>
        </a:p>
      </xdr:txBody>
    </xdr:sp>
    <xdr:clientData fLocksWithSheet="0"/>
  </xdr:twoCellAnchor>
  <xdr:twoCellAnchor>
    <xdr:from>
      <xdr:col>12</xdr:col>
      <xdr:colOff>12700</xdr:colOff>
      <xdr:row>19</xdr:row>
      <xdr:rowOff>22226</xdr:rowOff>
    </xdr:from>
    <xdr:to>
      <xdr:col>16</xdr:col>
      <xdr:colOff>187325</xdr:colOff>
      <xdr:row>19</xdr:row>
      <xdr:rowOff>927101</xdr:rowOff>
    </xdr:to>
    <xdr:sp macro="" textlink="FillHome!$C$138">
      <xdr:nvSpPr>
        <xdr:cNvPr id="399" name="Rounded Rectangle 1003"/>
        <xdr:cNvSpPr/>
      </xdr:nvSpPr>
      <xdr:spPr>
        <a:xfrm>
          <a:off x="7061200" y="19015076"/>
          <a:ext cx="2613025" cy="904875"/>
        </a:xfrm>
        <a:prstGeom prst="roundRect">
          <a:avLst/>
        </a:prstGeom>
        <a:solidFill>
          <a:schemeClr val="accent4">
            <a:lumMod val="60000"/>
            <a:lumOff val="40000"/>
          </a:schemeClr>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fld id="{A304C5FF-B7AE-4D18-AF49-42DC61D96EC9}" type="TxLink">
            <a:rPr lang="en-US" sz="1200" b="0" i="0" u="none" strike="noStrike">
              <a:solidFill>
                <a:srgbClr val="000000"/>
              </a:solidFill>
              <a:latin typeface="Calibri"/>
            </a:rPr>
            <a:pPr algn="ctr"/>
            <a:t>#N/A</a:t>
          </a:fld>
          <a:endParaRPr lang="en-US">
            <a:solidFill>
              <a:sysClr val="windowText" lastClr="000000"/>
            </a:solidFill>
          </a:endParaRPr>
        </a:p>
      </xdr:txBody>
    </xdr:sp>
    <xdr:clientData fLocksWithSheet="0"/>
  </xdr:twoCellAnchor>
  <xdr:twoCellAnchor>
    <xdr:from>
      <xdr:col>12</xdr:col>
      <xdr:colOff>22225</xdr:colOff>
      <xdr:row>20</xdr:row>
      <xdr:rowOff>31751</xdr:rowOff>
    </xdr:from>
    <xdr:to>
      <xdr:col>16</xdr:col>
      <xdr:colOff>196850</xdr:colOff>
      <xdr:row>20</xdr:row>
      <xdr:rowOff>936626</xdr:rowOff>
    </xdr:to>
    <xdr:sp macro="" textlink="FillHome!$C$139">
      <xdr:nvSpPr>
        <xdr:cNvPr id="400" name="Rounded Rectangle 1003"/>
        <xdr:cNvSpPr/>
      </xdr:nvSpPr>
      <xdr:spPr>
        <a:xfrm>
          <a:off x="7070725" y="20224751"/>
          <a:ext cx="2613025" cy="904875"/>
        </a:xfrm>
        <a:prstGeom prst="roundRect">
          <a:avLst/>
        </a:prstGeom>
        <a:solidFill>
          <a:schemeClr val="accent4">
            <a:lumMod val="60000"/>
            <a:lumOff val="40000"/>
          </a:schemeClr>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fld id="{735FC5A8-6A3D-4A34-86DB-CE1141A9F055}" type="TxLink">
            <a:rPr lang="en-US" sz="1200" b="0" i="0" u="none" strike="noStrike">
              <a:solidFill>
                <a:srgbClr val="000000"/>
              </a:solidFill>
              <a:latin typeface="Calibri"/>
            </a:rPr>
            <a:pPr algn="ctr"/>
            <a:t>#N/A</a:t>
          </a:fld>
          <a:endParaRPr lang="en-US">
            <a:solidFill>
              <a:sysClr val="windowText" lastClr="000000"/>
            </a:solidFill>
          </a:endParaRPr>
        </a:p>
      </xdr:txBody>
    </xdr:sp>
    <xdr:clientData fLocksWithSheet="0"/>
  </xdr:twoCellAnchor>
  <xdr:twoCellAnchor>
    <xdr:from>
      <xdr:col>11</xdr:col>
      <xdr:colOff>603250</xdr:colOff>
      <xdr:row>21</xdr:row>
      <xdr:rowOff>25401</xdr:rowOff>
    </xdr:from>
    <xdr:to>
      <xdr:col>16</xdr:col>
      <xdr:colOff>174625</xdr:colOff>
      <xdr:row>21</xdr:row>
      <xdr:rowOff>930276</xdr:rowOff>
    </xdr:to>
    <xdr:sp macro="" textlink="FillHome!$C$140">
      <xdr:nvSpPr>
        <xdr:cNvPr id="401" name="Rounded Rectangle 1003"/>
        <xdr:cNvSpPr/>
      </xdr:nvSpPr>
      <xdr:spPr>
        <a:xfrm>
          <a:off x="7042150" y="21418551"/>
          <a:ext cx="2619375" cy="904875"/>
        </a:xfrm>
        <a:prstGeom prst="roundRect">
          <a:avLst/>
        </a:prstGeom>
        <a:solidFill>
          <a:schemeClr val="accent4">
            <a:lumMod val="60000"/>
            <a:lumOff val="40000"/>
          </a:schemeClr>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fld id="{992BF526-1DD9-483C-ADBC-48B9188F0FA4}" type="TxLink">
            <a:rPr lang="en-US" sz="1200" b="0" i="0" u="none" strike="noStrike">
              <a:solidFill>
                <a:srgbClr val="000000"/>
              </a:solidFill>
              <a:latin typeface="Calibri"/>
            </a:rPr>
            <a:pPr algn="ctr"/>
            <a:t>#N/A</a:t>
          </a:fld>
          <a:endParaRPr lang="en-US">
            <a:solidFill>
              <a:sysClr val="windowText" lastClr="000000"/>
            </a:solidFill>
          </a:endParaRPr>
        </a:p>
      </xdr:txBody>
    </xdr:sp>
    <xdr:clientData fLocksWithSheet="0"/>
  </xdr:twoCellAnchor>
  <xdr:twoCellAnchor>
    <xdr:from>
      <xdr:col>12</xdr:col>
      <xdr:colOff>9525</xdr:colOff>
      <xdr:row>22</xdr:row>
      <xdr:rowOff>34926</xdr:rowOff>
    </xdr:from>
    <xdr:to>
      <xdr:col>16</xdr:col>
      <xdr:colOff>184150</xdr:colOff>
      <xdr:row>22</xdr:row>
      <xdr:rowOff>939801</xdr:rowOff>
    </xdr:to>
    <xdr:sp macro="" textlink="FillHome!$C$141">
      <xdr:nvSpPr>
        <xdr:cNvPr id="402" name="Rounded Rectangle 1003"/>
        <xdr:cNvSpPr/>
      </xdr:nvSpPr>
      <xdr:spPr>
        <a:xfrm>
          <a:off x="7058025" y="22628226"/>
          <a:ext cx="2613025" cy="904875"/>
        </a:xfrm>
        <a:prstGeom prst="roundRect">
          <a:avLst/>
        </a:prstGeom>
        <a:solidFill>
          <a:schemeClr val="accent4">
            <a:lumMod val="60000"/>
            <a:lumOff val="40000"/>
          </a:schemeClr>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fld id="{AA0071EB-62B4-4ECC-8B77-59D9DFFE6EE6}" type="TxLink">
            <a:rPr lang="en-US" sz="1200" b="0" i="0" u="none" strike="noStrike">
              <a:solidFill>
                <a:srgbClr val="000000"/>
              </a:solidFill>
              <a:latin typeface="Calibri"/>
            </a:rPr>
            <a:pPr algn="ctr"/>
            <a:t>#N/A</a:t>
          </a:fld>
          <a:endParaRPr lang="en-US">
            <a:solidFill>
              <a:sysClr val="windowText" lastClr="000000"/>
            </a:solidFill>
          </a:endParaRPr>
        </a:p>
      </xdr:txBody>
    </xdr:sp>
    <xdr:clientData fLocksWithSheet="0"/>
  </xdr:twoCellAnchor>
  <xdr:twoCellAnchor>
    <xdr:from>
      <xdr:col>17</xdr:col>
      <xdr:colOff>28575</xdr:colOff>
      <xdr:row>17</xdr:row>
      <xdr:rowOff>19051</xdr:rowOff>
    </xdr:from>
    <xdr:to>
      <xdr:col>21</xdr:col>
      <xdr:colOff>203200</xdr:colOff>
      <xdr:row>17</xdr:row>
      <xdr:rowOff>923926</xdr:rowOff>
    </xdr:to>
    <xdr:sp macro="" textlink="FillHome!$C$142">
      <xdr:nvSpPr>
        <xdr:cNvPr id="404" name="Rounded Rectangle 1003"/>
        <xdr:cNvSpPr/>
      </xdr:nvSpPr>
      <xdr:spPr>
        <a:xfrm>
          <a:off x="10125075" y="16611601"/>
          <a:ext cx="2613025" cy="904875"/>
        </a:xfrm>
        <a:prstGeom prst="roundRect">
          <a:avLst/>
        </a:prstGeom>
        <a:solidFill>
          <a:schemeClr val="accent4">
            <a:lumMod val="60000"/>
            <a:lumOff val="40000"/>
          </a:schemeClr>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fld id="{9F1CE2C7-FBF7-4C4E-A61F-CC7F28F51588}" type="TxLink">
            <a:rPr lang="en-US" sz="1200" b="0" i="0" u="none" strike="noStrike">
              <a:solidFill>
                <a:srgbClr val="000000"/>
              </a:solidFill>
              <a:latin typeface="Calibri"/>
            </a:rPr>
            <a:pPr algn="ctr"/>
            <a:t>2.3.1 - Number of institutional policy frameworks in place for conservation, sustainable use of natural resources, biodiversity and ecosystem</a:t>
          </a:fld>
          <a:endParaRPr lang="en-US">
            <a:solidFill>
              <a:sysClr val="windowText" lastClr="000000"/>
            </a:solidFill>
          </a:endParaRPr>
        </a:p>
      </xdr:txBody>
    </xdr:sp>
    <xdr:clientData fLocksWithSheet="0"/>
  </xdr:twoCellAnchor>
  <xdr:twoCellAnchor>
    <xdr:from>
      <xdr:col>17</xdr:col>
      <xdr:colOff>12700</xdr:colOff>
      <xdr:row>18</xdr:row>
      <xdr:rowOff>19052</xdr:rowOff>
    </xdr:from>
    <xdr:to>
      <xdr:col>21</xdr:col>
      <xdr:colOff>187325</xdr:colOff>
      <xdr:row>18</xdr:row>
      <xdr:rowOff>923927</xdr:rowOff>
    </xdr:to>
    <xdr:sp macro="" textlink="FillHome!$C$143">
      <xdr:nvSpPr>
        <xdr:cNvPr id="405" name="Rounded Rectangle 1003"/>
        <xdr:cNvSpPr/>
      </xdr:nvSpPr>
      <xdr:spPr>
        <a:xfrm>
          <a:off x="10109200" y="17811752"/>
          <a:ext cx="2613025" cy="904875"/>
        </a:xfrm>
        <a:prstGeom prst="roundRect">
          <a:avLst/>
        </a:prstGeom>
        <a:solidFill>
          <a:schemeClr val="accent4">
            <a:lumMod val="60000"/>
            <a:lumOff val="40000"/>
          </a:schemeClr>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fld id="{5F4AA096-E025-4504-862E-DC9B61C6C85C}" type="TxLink">
            <a:rPr lang="en-US" sz="1200" b="0" i="0" u="none" strike="noStrike">
              <a:solidFill>
                <a:srgbClr val="000000"/>
              </a:solidFill>
              <a:latin typeface="Calibri"/>
            </a:rPr>
            <a:pPr algn="ctr"/>
            <a:t>2.3.2 - Number of terrestrial and marine areas of global importance that have management instruments in place for conservation,  sustainable  use  and  valorization  of biodiversity and ecosystem </a:t>
          </a:fld>
          <a:endParaRPr lang="en-US">
            <a:solidFill>
              <a:sysClr val="windowText" lastClr="000000"/>
            </a:solidFill>
          </a:endParaRPr>
        </a:p>
      </xdr:txBody>
    </xdr:sp>
    <xdr:clientData fLocksWithSheet="0"/>
  </xdr:twoCellAnchor>
  <xdr:twoCellAnchor>
    <xdr:from>
      <xdr:col>17</xdr:col>
      <xdr:colOff>22225</xdr:colOff>
      <xdr:row>19</xdr:row>
      <xdr:rowOff>28577</xdr:rowOff>
    </xdr:from>
    <xdr:to>
      <xdr:col>21</xdr:col>
      <xdr:colOff>196850</xdr:colOff>
      <xdr:row>19</xdr:row>
      <xdr:rowOff>933452</xdr:rowOff>
    </xdr:to>
    <xdr:sp macro="" textlink="FillHome!$C$144">
      <xdr:nvSpPr>
        <xdr:cNvPr id="406" name="Rounded Rectangle 1003"/>
        <xdr:cNvSpPr/>
      </xdr:nvSpPr>
      <xdr:spPr>
        <a:xfrm>
          <a:off x="10118725" y="19021427"/>
          <a:ext cx="2613025" cy="904875"/>
        </a:xfrm>
        <a:prstGeom prst="roundRect">
          <a:avLst/>
        </a:prstGeom>
        <a:solidFill>
          <a:schemeClr val="accent4">
            <a:lumMod val="60000"/>
            <a:lumOff val="40000"/>
          </a:schemeClr>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fld id="{47C0EA69-9AB3-48A4-A37C-EEE32A534302}" type="TxLink">
            <a:rPr lang="en-US" sz="1200" b="0" i="0" u="none" strike="noStrike">
              <a:solidFill>
                <a:srgbClr val="000000"/>
              </a:solidFill>
              <a:latin typeface="Calibri"/>
            </a:rPr>
            <a:pPr algn="ctr"/>
            <a:t>2.3.3 - Percentage of tourism operators doing business in protected areas complying with national standards for sustainable tourism</a:t>
          </a:fld>
          <a:endParaRPr lang="en-US">
            <a:solidFill>
              <a:sysClr val="windowText" lastClr="000000"/>
            </a:solidFill>
          </a:endParaRPr>
        </a:p>
      </xdr:txBody>
    </xdr:sp>
    <xdr:clientData fLocksWithSheet="0"/>
  </xdr:twoCellAnchor>
  <xdr:twoCellAnchor>
    <xdr:from>
      <xdr:col>17</xdr:col>
      <xdr:colOff>31750</xdr:colOff>
      <xdr:row>20</xdr:row>
      <xdr:rowOff>38102</xdr:rowOff>
    </xdr:from>
    <xdr:to>
      <xdr:col>21</xdr:col>
      <xdr:colOff>206375</xdr:colOff>
      <xdr:row>20</xdr:row>
      <xdr:rowOff>942977</xdr:rowOff>
    </xdr:to>
    <xdr:sp macro="" textlink="FillHome!$C$145">
      <xdr:nvSpPr>
        <xdr:cNvPr id="407" name="Rounded Rectangle 1003"/>
        <xdr:cNvSpPr/>
      </xdr:nvSpPr>
      <xdr:spPr>
        <a:xfrm>
          <a:off x="10128250" y="20231102"/>
          <a:ext cx="2613025" cy="904875"/>
        </a:xfrm>
        <a:prstGeom prst="roundRect">
          <a:avLst/>
        </a:prstGeom>
        <a:solidFill>
          <a:schemeClr val="accent4">
            <a:lumMod val="60000"/>
            <a:lumOff val="40000"/>
          </a:schemeClr>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fld id="{5F2E4C90-D694-4A9A-AD26-FCFC80697FCA}" type="TxLink">
            <a:rPr lang="en-US" sz="1200" b="0" i="0" u="none" strike="noStrike">
              <a:solidFill>
                <a:srgbClr val="000000"/>
              </a:solidFill>
              <a:latin typeface="Calibri"/>
            </a:rPr>
            <a:pPr algn="ctr"/>
            <a:t>#N/A</a:t>
          </a:fld>
          <a:endParaRPr lang="en-US">
            <a:solidFill>
              <a:sysClr val="windowText" lastClr="000000"/>
            </a:solidFill>
          </a:endParaRPr>
        </a:p>
      </xdr:txBody>
    </xdr:sp>
    <xdr:clientData fLocksWithSheet="0"/>
  </xdr:twoCellAnchor>
  <xdr:twoCellAnchor>
    <xdr:from>
      <xdr:col>17</xdr:col>
      <xdr:colOff>9525</xdr:colOff>
      <xdr:row>21</xdr:row>
      <xdr:rowOff>31752</xdr:rowOff>
    </xdr:from>
    <xdr:to>
      <xdr:col>21</xdr:col>
      <xdr:colOff>184150</xdr:colOff>
      <xdr:row>21</xdr:row>
      <xdr:rowOff>936627</xdr:rowOff>
    </xdr:to>
    <xdr:sp macro="" textlink="FillHome!$C$146">
      <xdr:nvSpPr>
        <xdr:cNvPr id="408" name="Rounded Rectangle 1003"/>
        <xdr:cNvSpPr/>
      </xdr:nvSpPr>
      <xdr:spPr>
        <a:xfrm>
          <a:off x="10106025" y="21424902"/>
          <a:ext cx="2613025" cy="904875"/>
        </a:xfrm>
        <a:prstGeom prst="roundRect">
          <a:avLst/>
        </a:prstGeom>
        <a:solidFill>
          <a:schemeClr val="accent4">
            <a:lumMod val="60000"/>
            <a:lumOff val="40000"/>
          </a:schemeClr>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fld id="{3196390E-014C-4FA2-B8C3-21B875C40E74}" type="TxLink">
            <a:rPr lang="en-US" sz="1200" b="0" i="0" u="none" strike="noStrike">
              <a:solidFill>
                <a:srgbClr val="000000"/>
              </a:solidFill>
              <a:latin typeface="Calibri"/>
            </a:rPr>
            <a:pPr algn="ctr"/>
            <a:t>#N/A</a:t>
          </a:fld>
          <a:endParaRPr lang="en-US">
            <a:solidFill>
              <a:sysClr val="windowText" lastClr="000000"/>
            </a:solidFill>
          </a:endParaRPr>
        </a:p>
      </xdr:txBody>
    </xdr:sp>
    <xdr:clientData fLocksWithSheet="0"/>
  </xdr:twoCellAnchor>
  <xdr:twoCellAnchor>
    <xdr:from>
      <xdr:col>17</xdr:col>
      <xdr:colOff>19050</xdr:colOff>
      <xdr:row>22</xdr:row>
      <xdr:rowOff>41277</xdr:rowOff>
    </xdr:from>
    <xdr:to>
      <xdr:col>21</xdr:col>
      <xdr:colOff>193675</xdr:colOff>
      <xdr:row>22</xdr:row>
      <xdr:rowOff>946152</xdr:rowOff>
    </xdr:to>
    <xdr:sp macro="" textlink="FillHome!$C$147">
      <xdr:nvSpPr>
        <xdr:cNvPr id="409" name="Rounded Rectangle 1003"/>
        <xdr:cNvSpPr/>
      </xdr:nvSpPr>
      <xdr:spPr>
        <a:xfrm>
          <a:off x="10115550" y="22634577"/>
          <a:ext cx="2613025" cy="904875"/>
        </a:xfrm>
        <a:prstGeom prst="roundRect">
          <a:avLst/>
        </a:prstGeom>
        <a:solidFill>
          <a:schemeClr val="accent4">
            <a:lumMod val="60000"/>
            <a:lumOff val="40000"/>
          </a:schemeClr>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fld id="{638775DD-C33B-47B7-8320-6D9893CCD297}" type="TxLink">
            <a:rPr lang="en-US" sz="1200" b="0" i="0" u="none" strike="noStrike">
              <a:solidFill>
                <a:srgbClr val="000000"/>
              </a:solidFill>
              <a:latin typeface="Calibri"/>
            </a:rPr>
            <a:pPr algn="ctr"/>
            <a:t>#N/A</a:t>
          </a:fld>
          <a:endParaRPr lang="en-US">
            <a:solidFill>
              <a:sysClr val="windowText" lastClr="000000"/>
            </a:solidFill>
          </a:endParaRPr>
        </a:p>
      </xdr:txBody>
    </xdr:sp>
    <xdr:clientData fLocksWithSheet="0"/>
  </xdr:twoCellAnchor>
  <xdr:twoCellAnchor>
    <xdr:from>
      <xdr:col>22</xdr:col>
      <xdr:colOff>28575</xdr:colOff>
      <xdr:row>17</xdr:row>
      <xdr:rowOff>19051</xdr:rowOff>
    </xdr:from>
    <xdr:to>
      <xdr:col>26</xdr:col>
      <xdr:colOff>203200</xdr:colOff>
      <xdr:row>17</xdr:row>
      <xdr:rowOff>923926</xdr:rowOff>
    </xdr:to>
    <xdr:sp macro="" textlink="FillHome!$C$148">
      <xdr:nvSpPr>
        <xdr:cNvPr id="411" name="Rounded Rectangle 1003"/>
        <xdr:cNvSpPr/>
      </xdr:nvSpPr>
      <xdr:spPr>
        <a:xfrm>
          <a:off x="13173075" y="16611601"/>
          <a:ext cx="2613025" cy="904875"/>
        </a:xfrm>
        <a:prstGeom prst="roundRect">
          <a:avLst/>
        </a:prstGeom>
        <a:solidFill>
          <a:schemeClr val="accent4">
            <a:lumMod val="60000"/>
            <a:lumOff val="40000"/>
          </a:schemeClr>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fld id="{01AEA568-EAF4-4F90-A23F-5E02C1C024C1}" type="TxLink">
            <a:rPr lang="en-US" sz="1200" b="0" i="0" u="none" strike="noStrike">
              <a:solidFill>
                <a:srgbClr val="000000"/>
              </a:solidFill>
              <a:latin typeface="Calibri"/>
            </a:rPr>
            <a:pPr algn="ctr"/>
            <a:t>#N/A</a:t>
          </a:fld>
          <a:endParaRPr lang="en-US">
            <a:solidFill>
              <a:sysClr val="windowText" lastClr="000000"/>
            </a:solidFill>
          </a:endParaRPr>
        </a:p>
      </xdr:txBody>
    </xdr:sp>
    <xdr:clientData fLocksWithSheet="0"/>
  </xdr:twoCellAnchor>
  <xdr:twoCellAnchor>
    <xdr:from>
      <xdr:col>22</xdr:col>
      <xdr:colOff>12700</xdr:colOff>
      <xdr:row>18</xdr:row>
      <xdr:rowOff>19052</xdr:rowOff>
    </xdr:from>
    <xdr:to>
      <xdr:col>26</xdr:col>
      <xdr:colOff>187325</xdr:colOff>
      <xdr:row>18</xdr:row>
      <xdr:rowOff>923927</xdr:rowOff>
    </xdr:to>
    <xdr:sp macro="" textlink="FillHome!$C$149">
      <xdr:nvSpPr>
        <xdr:cNvPr id="412" name="Rounded Rectangle 1003"/>
        <xdr:cNvSpPr/>
      </xdr:nvSpPr>
      <xdr:spPr>
        <a:xfrm>
          <a:off x="13157200" y="17811752"/>
          <a:ext cx="2613025" cy="904875"/>
        </a:xfrm>
        <a:prstGeom prst="roundRect">
          <a:avLst/>
        </a:prstGeom>
        <a:solidFill>
          <a:schemeClr val="accent4">
            <a:lumMod val="60000"/>
            <a:lumOff val="40000"/>
          </a:schemeClr>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fld id="{8B11B884-06EE-4E0D-9403-DA4753095AC7}" type="TxLink">
            <a:rPr lang="en-US" sz="1200" b="0" i="0" u="none" strike="noStrike">
              <a:solidFill>
                <a:srgbClr val="000000"/>
              </a:solidFill>
              <a:latin typeface="Calibri"/>
            </a:rPr>
            <a:pPr algn="ctr"/>
            <a:t>#N/A</a:t>
          </a:fld>
          <a:endParaRPr lang="en-US">
            <a:solidFill>
              <a:sysClr val="windowText" lastClr="000000"/>
            </a:solidFill>
          </a:endParaRPr>
        </a:p>
      </xdr:txBody>
    </xdr:sp>
    <xdr:clientData fLocksWithSheet="0"/>
  </xdr:twoCellAnchor>
  <xdr:twoCellAnchor>
    <xdr:from>
      <xdr:col>22</xdr:col>
      <xdr:colOff>22225</xdr:colOff>
      <xdr:row>19</xdr:row>
      <xdr:rowOff>28577</xdr:rowOff>
    </xdr:from>
    <xdr:to>
      <xdr:col>26</xdr:col>
      <xdr:colOff>196850</xdr:colOff>
      <xdr:row>19</xdr:row>
      <xdr:rowOff>933452</xdr:rowOff>
    </xdr:to>
    <xdr:sp macro="" textlink="FillHome!$C$150">
      <xdr:nvSpPr>
        <xdr:cNvPr id="413" name="Rounded Rectangle 1003"/>
        <xdr:cNvSpPr/>
      </xdr:nvSpPr>
      <xdr:spPr>
        <a:xfrm>
          <a:off x="13166725" y="19021427"/>
          <a:ext cx="2613025" cy="904875"/>
        </a:xfrm>
        <a:prstGeom prst="roundRect">
          <a:avLst/>
        </a:prstGeom>
        <a:solidFill>
          <a:schemeClr val="accent4">
            <a:lumMod val="60000"/>
            <a:lumOff val="40000"/>
          </a:schemeClr>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fld id="{221C4100-6EC9-4D39-8FA8-F853236EB031}" type="TxLink">
            <a:rPr lang="en-US" sz="1200" b="0" i="0" u="none" strike="noStrike">
              <a:solidFill>
                <a:srgbClr val="000000"/>
              </a:solidFill>
              <a:latin typeface="Calibri"/>
            </a:rPr>
            <a:pPr algn="ctr"/>
            <a:t>#N/A</a:t>
          </a:fld>
          <a:endParaRPr lang="en-US">
            <a:solidFill>
              <a:sysClr val="windowText" lastClr="000000"/>
            </a:solidFill>
          </a:endParaRPr>
        </a:p>
      </xdr:txBody>
    </xdr:sp>
    <xdr:clientData fLocksWithSheet="0"/>
  </xdr:twoCellAnchor>
  <xdr:twoCellAnchor>
    <xdr:from>
      <xdr:col>22</xdr:col>
      <xdr:colOff>31750</xdr:colOff>
      <xdr:row>20</xdr:row>
      <xdr:rowOff>38102</xdr:rowOff>
    </xdr:from>
    <xdr:to>
      <xdr:col>26</xdr:col>
      <xdr:colOff>206375</xdr:colOff>
      <xdr:row>20</xdr:row>
      <xdr:rowOff>942977</xdr:rowOff>
    </xdr:to>
    <xdr:sp macro="" textlink="FillHome!$C$151">
      <xdr:nvSpPr>
        <xdr:cNvPr id="414" name="Rounded Rectangle 1003"/>
        <xdr:cNvSpPr/>
      </xdr:nvSpPr>
      <xdr:spPr>
        <a:xfrm>
          <a:off x="13176250" y="20231102"/>
          <a:ext cx="2613025" cy="904875"/>
        </a:xfrm>
        <a:prstGeom prst="roundRect">
          <a:avLst/>
        </a:prstGeom>
        <a:solidFill>
          <a:schemeClr val="accent4">
            <a:lumMod val="60000"/>
            <a:lumOff val="40000"/>
          </a:schemeClr>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fld id="{134390D0-74BE-46F9-A3D0-D7AEC862CBC7}" type="TxLink">
            <a:rPr lang="en-US" sz="1200" b="0" i="0" u="none" strike="noStrike">
              <a:solidFill>
                <a:srgbClr val="000000"/>
              </a:solidFill>
              <a:latin typeface="Calibri"/>
            </a:rPr>
            <a:pPr algn="ctr"/>
            <a:t>#N/A</a:t>
          </a:fld>
          <a:endParaRPr lang="en-US">
            <a:solidFill>
              <a:sysClr val="windowText" lastClr="000000"/>
            </a:solidFill>
          </a:endParaRPr>
        </a:p>
      </xdr:txBody>
    </xdr:sp>
    <xdr:clientData fLocksWithSheet="0"/>
  </xdr:twoCellAnchor>
  <xdr:twoCellAnchor>
    <xdr:from>
      <xdr:col>22</xdr:col>
      <xdr:colOff>9525</xdr:colOff>
      <xdr:row>21</xdr:row>
      <xdr:rowOff>31752</xdr:rowOff>
    </xdr:from>
    <xdr:to>
      <xdr:col>26</xdr:col>
      <xdr:colOff>184150</xdr:colOff>
      <xdr:row>21</xdr:row>
      <xdr:rowOff>936627</xdr:rowOff>
    </xdr:to>
    <xdr:sp macro="" textlink="FillHome!$C$152">
      <xdr:nvSpPr>
        <xdr:cNvPr id="415" name="Rounded Rectangle 1003"/>
        <xdr:cNvSpPr/>
      </xdr:nvSpPr>
      <xdr:spPr>
        <a:xfrm>
          <a:off x="13154025" y="21424902"/>
          <a:ext cx="2613025" cy="904875"/>
        </a:xfrm>
        <a:prstGeom prst="roundRect">
          <a:avLst/>
        </a:prstGeom>
        <a:solidFill>
          <a:schemeClr val="accent4">
            <a:lumMod val="60000"/>
            <a:lumOff val="40000"/>
          </a:schemeClr>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fld id="{BC5DDAD7-C448-4840-BA8A-EADFB7FBD6EE}" type="TxLink">
            <a:rPr lang="en-US" sz="1200" b="0" i="0" u="none" strike="noStrike">
              <a:solidFill>
                <a:srgbClr val="000000"/>
              </a:solidFill>
              <a:latin typeface="Calibri"/>
            </a:rPr>
            <a:pPr algn="ctr"/>
            <a:t>#N/A</a:t>
          </a:fld>
          <a:endParaRPr lang="en-US">
            <a:solidFill>
              <a:sysClr val="windowText" lastClr="000000"/>
            </a:solidFill>
          </a:endParaRPr>
        </a:p>
      </xdr:txBody>
    </xdr:sp>
    <xdr:clientData fLocksWithSheet="0"/>
  </xdr:twoCellAnchor>
  <xdr:twoCellAnchor>
    <xdr:from>
      <xdr:col>22</xdr:col>
      <xdr:colOff>19050</xdr:colOff>
      <xdr:row>22</xdr:row>
      <xdr:rowOff>41277</xdr:rowOff>
    </xdr:from>
    <xdr:to>
      <xdr:col>26</xdr:col>
      <xdr:colOff>193675</xdr:colOff>
      <xdr:row>22</xdr:row>
      <xdr:rowOff>946152</xdr:rowOff>
    </xdr:to>
    <xdr:sp macro="" textlink="FillHome!$C$153">
      <xdr:nvSpPr>
        <xdr:cNvPr id="416" name="Rounded Rectangle 1003"/>
        <xdr:cNvSpPr/>
      </xdr:nvSpPr>
      <xdr:spPr>
        <a:xfrm>
          <a:off x="13163550" y="22634577"/>
          <a:ext cx="2613025" cy="904875"/>
        </a:xfrm>
        <a:prstGeom prst="roundRect">
          <a:avLst/>
        </a:prstGeom>
        <a:solidFill>
          <a:schemeClr val="accent4">
            <a:lumMod val="60000"/>
            <a:lumOff val="40000"/>
          </a:schemeClr>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fld id="{B9D1A6AE-AAF4-4086-83AA-AE5CD48E6269}" type="TxLink">
            <a:rPr lang="en-US" sz="1200" b="0" i="0" u="none" strike="noStrike">
              <a:solidFill>
                <a:srgbClr val="000000"/>
              </a:solidFill>
              <a:latin typeface="Calibri"/>
            </a:rPr>
            <a:pPr algn="ctr"/>
            <a:t>#N/A</a:t>
          </a:fld>
          <a:endParaRPr lang="en-US">
            <a:solidFill>
              <a:sysClr val="windowText" lastClr="000000"/>
            </a:solidFill>
          </a:endParaRPr>
        </a:p>
      </xdr:txBody>
    </xdr:sp>
    <xdr:clientData fLocksWithSheet="0"/>
  </xdr:twoCellAnchor>
  <xdr:twoCellAnchor>
    <xdr:from>
      <xdr:col>27</xdr:col>
      <xdr:colOff>28575</xdr:colOff>
      <xdr:row>17</xdr:row>
      <xdr:rowOff>19051</xdr:rowOff>
    </xdr:from>
    <xdr:to>
      <xdr:col>31</xdr:col>
      <xdr:colOff>203200</xdr:colOff>
      <xdr:row>17</xdr:row>
      <xdr:rowOff>923926</xdr:rowOff>
    </xdr:to>
    <xdr:sp macro="" textlink="FillHome!$C$154">
      <xdr:nvSpPr>
        <xdr:cNvPr id="418" name="Rounded Rectangle 1003"/>
        <xdr:cNvSpPr/>
      </xdr:nvSpPr>
      <xdr:spPr>
        <a:xfrm>
          <a:off x="16221075" y="16611601"/>
          <a:ext cx="2613025" cy="904875"/>
        </a:xfrm>
        <a:prstGeom prst="roundRect">
          <a:avLst/>
        </a:prstGeom>
        <a:solidFill>
          <a:schemeClr val="accent4">
            <a:lumMod val="60000"/>
            <a:lumOff val="40000"/>
          </a:schemeClr>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fld id="{431AA1EF-4893-4EDD-8982-DCDF2EFEE65E}" type="TxLink">
            <a:rPr lang="en-US" sz="1200" b="0" i="0" u="none" strike="noStrike">
              <a:solidFill>
                <a:srgbClr val="000000"/>
              </a:solidFill>
              <a:latin typeface="Calibri"/>
            </a:rPr>
            <a:pPr algn="ctr"/>
            <a:t>#N/A</a:t>
          </a:fld>
          <a:endParaRPr lang="en-US">
            <a:solidFill>
              <a:sysClr val="windowText" lastClr="000000"/>
            </a:solidFill>
          </a:endParaRPr>
        </a:p>
      </xdr:txBody>
    </xdr:sp>
    <xdr:clientData fLocksWithSheet="0"/>
  </xdr:twoCellAnchor>
  <xdr:twoCellAnchor>
    <xdr:from>
      <xdr:col>27</xdr:col>
      <xdr:colOff>12700</xdr:colOff>
      <xdr:row>18</xdr:row>
      <xdr:rowOff>19052</xdr:rowOff>
    </xdr:from>
    <xdr:to>
      <xdr:col>31</xdr:col>
      <xdr:colOff>187325</xdr:colOff>
      <xdr:row>18</xdr:row>
      <xdr:rowOff>923927</xdr:rowOff>
    </xdr:to>
    <xdr:sp macro="" textlink="FillHome!$C$155">
      <xdr:nvSpPr>
        <xdr:cNvPr id="419" name="Rounded Rectangle 1003"/>
        <xdr:cNvSpPr/>
      </xdr:nvSpPr>
      <xdr:spPr>
        <a:xfrm>
          <a:off x="16205200" y="17811752"/>
          <a:ext cx="2613025" cy="904875"/>
        </a:xfrm>
        <a:prstGeom prst="roundRect">
          <a:avLst/>
        </a:prstGeom>
        <a:solidFill>
          <a:schemeClr val="accent4">
            <a:lumMod val="60000"/>
            <a:lumOff val="40000"/>
          </a:schemeClr>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fld id="{F26537E5-2B65-40CD-A708-15BAB22709A8}" type="TxLink">
            <a:rPr lang="en-US" sz="1200" b="0" i="0" u="none" strike="noStrike">
              <a:solidFill>
                <a:srgbClr val="000000"/>
              </a:solidFill>
              <a:latin typeface="Calibri"/>
            </a:rPr>
            <a:pPr algn="ctr"/>
            <a:t>#N/A</a:t>
          </a:fld>
          <a:endParaRPr lang="en-US">
            <a:solidFill>
              <a:sysClr val="windowText" lastClr="000000"/>
            </a:solidFill>
          </a:endParaRPr>
        </a:p>
      </xdr:txBody>
    </xdr:sp>
    <xdr:clientData fLocksWithSheet="0"/>
  </xdr:twoCellAnchor>
  <xdr:twoCellAnchor>
    <xdr:from>
      <xdr:col>27</xdr:col>
      <xdr:colOff>22225</xdr:colOff>
      <xdr:row>19</xdr:row>
      <xdr:rowOff>28577</xdr:rowOff>
    </xdr:from>
    <xdr:to>
      <xdr:col>31</xdr:col>
      <xdr:colOff>196850</xdr:colOff>
      <xdr:row>19</xdr:row>
      <xdr:rowOff>933452</xdr:rowOff>
    </xdr:to>
    <xdr:sp macro="" textlink="FillHome!$C$156">
      <xdr:nvSpPr>
        <xdr:cNvPr id="420" name="Rounded Rectangle 1003"/>
        <xdr:cNvSpPr/>
      </xdr:nvSpPr>
      <xdr:spPr>
        <a:xfrm>
          <a:off x="16214725" y="19021427"/>
          <a:ext cx="2613025" cy="904875"/>
        </a:xfrm>
        <a:prstGeom prst="roundRect">
          <a:avLst/>
        </a:prstGeom>
        <a:solidFill>
          <a:schemeClr val="accent4">
            <a:lumMod val="60000"/>
            <a:lumOff val="40000"/>
          </a:schemeClr>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fld id="{D406A86A-A259-41F2-B28A-7B7462F51504}" type="TxLink">
            <a:rPr lang="en-US" sz="1200" b="0" i="0" u="none" strike="noStrike">
              <a:solidFill>
                <a:srgbClr val="000000"/>
              </a:solidFill>
              <a:latin typeface="Calibri"/>
            </a:rPr>
            <a:pPr algn="ctr"/>
            <a:t>#N/A</a:t>
          </a:fld>
          <a:endParaRPr lang="en-US">
            <a:solidFill>
              <a:sysClr val="windowText" lastClr="000000"/>
            </a:solidFill>
          </a:endParaRPr>
        </a:p>
      </xdr:txBody>
    </xdr:sp>
    <xdr:clientData fLocksWithSheet="0"/>
  </xdr:twoCellAnchor>
  <xdr:twoCellAnchor>
    <xdr:from>
      <xdr:col>27</xdr:col>
      <xdr:colOff>31750</xdr:colOff>
      <xdr:row>20</xdr:row>
      <xdr:rowOff>38102</xdr:rowOff>
    </xdr:from>
    <xdr:to>
      <xdr:col>31</xdr:col>
      <xdr:colOff>206375</xdr:colOff>
      <xdr:row>20</xdr:row>
      <xdr:rowOff>942977</xdr:rowOff>
    </xdr:to>
    <xdr:sp macro="" textlink="FillHome!$C$157">
      <xdr:nvSpPr>
        <xdr:cNvPr id="421" name="Rounded Rectangle 1003"/>
        <xdr:cNvSpPr/>
      </xdr:nvSpPr>
      <xdr:spPr>
        <a:xfrm>
          <a:off x="16224250" y="20231102"/>
          <a:ext cx="2613025" cy="904875"/>
        </a:xfrm>
        <a:prstGeom prst="roundRect">
          <a:avLst/>
        </a:prstGeom>
        <a:solidFill>
          <a:schemeClr val="accent4">
            <a:lumMod val="60000"/>
            <a:lumOff val="40000"/>
          </a:schemeClr>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fld id="{6A4CAC61-C25C-4EDE-9784-E82FEA0B2D4E}" type="TxLink">
            <a:rPr lang="en-US" sz="1200" b="0" i="0" u="none" strike="noStrike">
              <a:solidFill>
                <a:srgbClr val="000000"/>
              </a:solidFill>
              <a:latin typeface="Calibri"/>
            </a:rPr>
            <a:pPr algn="ctr"/>
            <a:t>#N/A</a:t>
          </a:fld>
          <a:endParaRPr lang="en-US">
            <a:solidFill>
              <a:sysClr val="windowText" lastClr="000000"/>
            </a:solidFill>
          </a:endParaRPr>
        </a:p>
      </xdr:txBody>
    </xdr:sp>
    <xdr:clientData fLocksWithSheet="0"/>
  </xdr:twoCellAnchor>
  <xdr:twoCellAnchor>
    <xdr:from>
      <xdr:col>27</xdr:col>
      <xdr:colOff>9525</xdr:colOff>
      <xdr:row>21</xdr:row>
      <xdr:rowOff>31752</xdr:rowOff>
    </xdr:from>
    <xdr:to>
      <xdr:col>31</xdr:col>
      <xdr:colOff>184150</xdr:colOff>
      <xdr:row>21</xdr:row>
      <xdr:rowOff>936627</xdr:rowOff>
    </xdr:to>
    <xdr:sp macro="" textlink="FillHome!$C$158">
      <xdr:nvSpPr>
        <xdr:cNvPr id="422" name="Rounded Rectangle 1003"/>
        <xdr:cNvSpPr/>
      </xdr:nvSpPr>
      <xdr:spPr>
        <a:xfrm>
          <a:off x="16202025" y="21424902"/>
          <a:ext cx="2613025" cy="904875"/>
        </a:xfrm>
        <a:prstGeom prst="roundRect">
          <a:avLst/>
        </a:prstGeom>
        <a:solidFill>
          <a:schemeClr val="accent4">
            <a:lumMod val="60000"/>
            <a:lumOff val="40000"/>
          </a:schemeClr>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fld id="{95D2A9E0-A72A-4E57-AB2C-99F0CDADB70D}" type="TxLink">
            <a:rPr lang="en-US" sz="1200" b="0" i="0" u="none" strike="noStrike">
              <a:solidFill>
                <a:srgbClr val="000000"/>
              </a:solidFill>
              <a:latin typeface="Calibri"/>
            </a:rPr>
            <a:pPr algn="ctr"/>
            <a:t>#N/A</a:t>
          </a:fld>
          <a:endParaRPr lang="en-US">
            <a:solidFill>
              <a:sysClr val="windowText" lastClr="000000"/>
            </a:solidFill>
          </a:endParaRPr>
        </a:p>
      </xdr:txBody>
    </xdr:sp>
    <xdr:clientData fLocksWithSheet="0"/>
  </xdr:twoCellAnchor>
  <xdr:twoCellAnchor>
    <xdr:from>
      <xdr:col>27</xdr:col>
      <xdr:colOff>19050</xdr:colOff>
      <xdr:row>22</xdr:row>
      <xdr:rowOff>41277</xdr:rowOff>
    </xdr:from>
    <xdr:to>
      <xdr:col>31</xdr:col>
      <xdr:colOff>193675</xdr:colOff>
      <xdr:row>22</xdr:row>
      <xdr:rowOff>946152</xdr:rowOff>
    </xdr:to>
    <xdr:sp macro="" textlink="FillHome!$C$159">
      <xdr:nvSpPr>
        <xdr:cNvPr id="423" name="Rounded Rectangle 1003"/>
        <xdr:cNvSpPr/>
      </xdr:nvSpPr>
      <xdr:spPr>
        <a:xfrm>
          <a:off x="16211550" y="22634577"/>
          <a:ext cx="2613025" cy="904875"/>
        </a:xfrm>
        <a:prstGeom prst="roundRect">
          <a:avLst/>
        </a:prstGeom>
        <a:solidFill>
          <a:schemeClr val="accent4">
            <a:lumMod val="60000"/>
            <a:lumOff val="40000"/>
          </a:schemeClr>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fld id="{F4798975-1292-47A6-94A5-26E79287B881}" type="TxLink">
            <a:rPr lang="en-US" sz="1200" b="0" i="0" u="none" strike="noStrike">
              <a:solidFill>
                <a:srgbClr val="000000"/>
              </a:solidFill>
              <a:latin typeface="Calibri"/>
            </a:rPr>
            <a:pPr algn="ctr"/>
            <a:t>#N/A</a:t>
          </a:fld>
          <a:endParaRPr lang="en-US">
            <a:solidFill>
              <a:sysClr val="windowText" lastClr="000000"/>
            </a:solidFill>
          </a:endParaRPr>
        </a:p>
      </xdr:txBody>
    </xdr:sp>
    <xdr:clientData fLocksWithSheet="0"/>
  </xdr:twoCellAnchor>
  <xdr:twoCellAnchor>
    <xdr:from>
      <xdr:col>32</xdr:col>
      <xdr:colOff>28575</xdr:colOff>
      <xdr:row>17</xdr:row>
      <xdr:rowOff>19051</xdr:rowOff>
    </xdr:from>
    <xdr:to>
      <xdr:col>36</xdr:col>
      <xdr:colOff>203200</xdr:colOff>
      <xdr:row>17</xdr:row>
      <xdr:rowOff>923926</xdr:rowOff>
    </xdr:to>
    <xdr:sp macro="" textlink="FillHome!$C$160">
      <xdr:nvSpPr>
        <xdr:cNvPr id="425" name="Rounded Rectangle 1003"/>
        <xdr:cNvSpPr/>
      </xdr:nvSpPr>
      <xdr:spPr>
        <a:xfrm>
          <a:off x="19269075" y="16611601"/>
          <a:ext cx="2613025" cy="904875"/>
        </a:xfrm>
        <a:prstGeom prst="roundRect">
          <a:avLst/>
        </a:prstGeom>
        <a:solidFill>
          <a:schemeClr val="accent4">
            <a:lumMod val="60000"/>
            <a:lumOff val="40000"/>
          </a:schemeClr>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fld id="{0A774F56-AF2A-41E6-BB28-BF623F03AFEE}" type="TxLink">
            <a:rPr lang="en-US" sz="1200" b="0" i="0" u="none" strike="noStrike">
              <a:solidFill>
                <a:srgbClr val="000000"/>
              </a:solidFill>
              <a:latin typeface="Calibri"/>
            </a:rPr>
            <a:pPr algn="ctr"/>
            <a:t>#N/A</a:t>
          </a:fld>
          <a:endParaRPr lang="en-US">
            <a:solidFill>
              <a:sysClr val="windowText" lastClr="000000"/>
            </a:solidFill>
          </a:endParaRPr>
        </a:p>
      </xdr:txBody>
    </xdr:sp>
    <xdr:clientData fLocksWithSheet="0"/>
  </xdr:twoCellAnchor>
  <xdr:twoCellAnchor>
    <xdr:from>
      <xdr:col>32</xdr:col>
      <xdr:colOff>12700</xdr:colOff>
      <xdr:row>18</xdr:row>
      <xdr:rowOff>19052</xdr:rowOff>
    </xdr:from>
    <xdr:to>
      <xdr:col>36</xdr:col>
      <xdr:colOff>187325</xdr:colOff>
      <xdr:row>18</xdr:row>
      <xdr:rowOff>923927</xdr:rowOff>
    </xdr:to>
    <xdr:sp macro="" textlink="FillHome!$C$161">
      <xdr:nvSpPr>
        <xdr:cNvPr id="426" name="Rounded Rectangle 1003"/>
        <xdr:cNvSpPr/>
      </xdr:nvSpPr>
      <xdr:spPr>
        <a:xfrm>
          <a:off x="19253200" y="17811752"/>
          <a:ext cx="2613025" cy="904875"/>
        </a:xfrm>
        <a:prstGeom prst="roundRect">
          <a:avLst/>
        </a:prstGeom>
        <a:solidFill>
          <a:schemeClr val="accent4">
            <a:lumMod val="60000"/>
            <a:lumOff val="40000"/>
          </a:schemeClr>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fld id="{C511273B-9EB2-4E80-917D-C6B068B5D8F7}" type="TxLink">
            <a:rPr lang="en-US" sz="1200" b="0" i="0" u="none" strike="noStrike">
              <a:solidFill>
                <a:srgbClr val="000000"/>
              </a:solidFill>
              <a:latin typeface="Calibri"/>
            </a:rPr>
            <a:pPr algn="ctr"/>
            <a:t>#N/A</a:t>
          </a:fld>
          <a:endParaRPr lang="en-US">
            <a:solidFill>
              <a:sysClr val="windowText" lastClr="000000"/>
            </a:solidFill>
          </a:endParaRPr>
        </a:p>
      </xdr:txBody>
    </xdr:sp>
    <xdr:clientData fLocksWithSheet="0"/>
  </xdr:twoCellAnchor>
  <xdr:twoCellAnchor>
    <xdr:from>
      <xdr:col>32</xdr:col>
      <xdr:colOff>22225</xdr:colOff>
      <xdr:row>19</xdr:row>
      <xdr:rowOff>28577</xdr:rowOff>
    </xdr:from>
    <xdr:to>
      <xdr:col>36</xdr:col>
      <xdr:colOff>196850</xdr:colOff>
      <xdr:row>19</xdr:row>
      <xdr:rowOff>933452</xdr:rowOff>
    </xdr:to>
    <xdr:sp macro="" textlink="FillHome!$C$162">
      <xdr:nvSpPr>
        <xdr:cNvPr id="427" name="Rounded Rectangle 1003"/>
        <xdr:cNvSpPr/>
      </xdr:nvSpPr>
      <xdr:spPr>
        <a:xfrm>
          <a:off x="19262725" y="19021427"/>
          <a:ext cx="2613025" cy="904875"/>
        </a:xfrm>
        <a:prstGeom prst="roundRect">
          <a:avLst/>
        </a:prstGeom>
        <a:solidFill>
          <a:schemeClr val="accent4">
            <a:lumMod val="60000"/>
            <a:lumOff val="40000"/>
          </a:schemeClr>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fld id="{47FA830D-AAC9-43FE-A997-AE37DA7E6DE8}" type="TxLink">
            <a:rPr lang="en-US" sz="1200" b="0" i="0" u="none" strike="noStrike">
              <a:solidFill>
                <a:srgbClr val="000000"/>
              </a:solidFill>
              <a:latin typeface="Calibri"/>
            </a:rPr>
            <a:pPr algn="ctr"/>
            <a:t>#N/A</a:t>
          </a:fld>
          <a:endParaRPr lang="en-US">
            <a:solidFill>
              <a:sysClr val="windowText" lastClr="000000"/>
            </a:solidFill>
          </a:endParaRPr>
        </a:p>
      </xdr:txBody>
    </xdr:sp>
    <xdr:clientData fLocksWithSheet="0"/>
  </xdr:twoCellAnchor>
  <xdr:twoCellAnchor>
    <xdr:from>
      <xdr:col>32</xdr:col>
      <xdr:colOff>31750</xdr:colOff>
      <xdr:row>20</xdr:row>
      <xdr:rowOff>38102</xdr:rowOff>
    </xdr:from>
    <xdr:to>
      <xdr:col>36</xdr:col>
      <xdr:colOff>206375</xdr:colOff>
      <xdr:row>20</xdr:row>
      <xdr:rowOff>942977</xdr:rowOff>
    </xdr:to>
    <xdr:sp macro="" textlink="FillHome!$C$163">
      <xdr:nvSpPr>
        <xdr:cNvPr id="428" name="Rounded Rectangle 1003"/>
        <xdr:cNvSpPr/>
      </xdr:nvSpPr>
      <xdr:spPr>
        <a:xfrm>
          <a:off x="19272250" y="20231102"/>
          <a:ext cx="2613025" cy="904875"/>
        </a:xfrm>
        <a:prstGeom prst="roundRect">
          <a:avLst/>
        </a:prstGeom>
        <a:solidFill>
          <a:schemeClr val="accent4">
            <a:lumMod val="60000"/>
            <a:lumOff val="40000"/>
          </a:schemeClr>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fld id="{A15D4F53-84AF-4D99-A4A4-23A97E02F27B}" type="TxLink">
            <a:rPr lang="en-US" sz="1200" b="0" i="0" u="none" strike="noStrike">
              <a:solidFill>
                <a:srgbClr val="000000"/>
              </a:solidFill>
              <a:latin typeface="Calibri"/>
            </a:rPr>
            <a:pPr algn="ctr"/>
            <a:t>#N/A</a:t>
          </a:fld>
          <a:endParaRPr lang="en-US">
            <a:solidFill>
              <a:sysClr val="windowText" lastClr="000000"/>
            </a:solidFill>
          </a:endParaRPr>
        </a:p>
      </xdr:txBody>
    </xdr:sp>
    <xdr:clientData fLocksWithSheet="0"/>
  </xdr:twoCellAnchor>
  <xdr:twoCellAnchor>
    <xdr:from>
      <xdr:col>32</xdr:col>
      <xdr:colOff>9525</xdr:colOff>
      <xdr:row>21</xdr:row>
      <xdr:rowOff>31752</xdr:rowOff>
    </xdr:from>
    <xdr:to>
      <xdr:col>36</xdr:col>
      <xdr:colOff>184150</xdr:colOff>
      <xdr:row>21</xdr:row>
      <xdr:rowOff>936627</xdr:rowOff>
    </xdr:to>
    <xdr:sp macro="" textlink="FillHome!$C$164">
      <xdr:nvSpPr>
        <xdr:cNvPr id="429" name="Rounded Rectangle 1003"/>
        <xdr:cNvSpPr/>
      </xdr:nvSpPr>
      <xdr:spPr>
        <a:xfrm>
          <a:off x="19250025" y="21424902"/>
          <a:ext cx="2613025" cy="904875"/>
        </a:xfrm>
        <a:prstGeom prst="roundRect">
          <a:avLst/>
        </a:prstGeom>
        <a:solidFill>
          <a:schemeClr val="accent4">
            <a:lumMod val="60000"/>
            <a:lumOff val="40000"/>
          </a:schemeClr>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fld id="{C731B582-3F86-4766-9A8B-CAFA8AE2B510}" type="TxLink">
            <a:rPr lang="en-US" sz="1200" b="0" i="0" u="none" strike="noStrike">
              <a:solidFill>
                <a:srgbClr val="000000"/>
              </a:solidFill>
              <a:latin typeface="Calibri"/>
            </a:rPr>
            <a:pPr algn="ctr"/>
            <a:t>#N/A</a:t>
          </a:fld>
          <a:endParaRPr lang="en-US">
            <a:solidFill>
              <a:sysClr val="windowText" lastClr="000000"/>
            </a:solidFill>
          </a:endParaRPr>
        </a:p>
      </xdr:txBody>
    </xdr:sp>
    <xdr:clientData fLocksWithSheet="0"/>
  </xdr:twoCellAnchor>
  <xdr:twoCellAnchor>
    <xdr:from>
      <xdr:col>32</xdr:col>
      <xdr:colOff>19050</xdr:colOff>
      <xdr:row>22</xdr:row>
      <xdr:rowOff>41277</xdr:rowOff>
    </xdr:from>
    <xdr:to>
      <xdr:col>36</xdr:col>
      <xdr:colOff>193675</xdr:colOff>
      <xdr:row>22</xdr:row>
      <xdr:rowOff>946152</xdr:rowOff>
    </xdr:to>
    <xdr:sp macro="" textlink="FillHome!$C$165">
      <xdr:nvSpPr>
        <xdr:cNvPr id="430" name="Rounded Rectangle 1003"/>
        <xdr:cNvSpPr/>
      </xdr:nvSpPr>
      <xdr:spPr>
        <a:xfrm>
          <a:off x="19259550" y="22634577"/>
          <a:ext cx="2613025" cy="904875"/>
        </a:xfrm>
        <a:prstGeom prst="roundRect">
          <a:avLst/>
        </a:prstGeom>
        <a:solidFill>
          <a:schemeClr val="accent4">
            <a:lumMod val="60000"/>
            <a:lumOff val="40000"/>
          </a:schemeClr>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fld id="{AC6A05A7-FD5E-41D2-BFC2-273683984A5C}" type="TxLink">
            <a:rPr lang="en-US" sz="1200" b="0" i="0" u="none" strike="noStrike">
              <a:solidFill>
                <a:srgbClr val="000000"/>
              </a:solidFill>
              <a:latin typeface="Calibri"/>
            </a:rPr>
            <a:pPr algn="ctr"/>
            <a:t>#N/A</a:t>
          </a:fld>
          <a:endParaRPr lang="en-US">
            <a:solidFill>
              <a:sysClr val="windowText" lastClr="000000"/>
            </a:solidFill>
          </a:endParaRPr>
        </a:p>
      </xdr:txBody>
    </xdr:sp>
    <xdr:clientData fLocksWithSheet="0"/>
  </xdr:twoCellAnchor>
  <xdr:twoCellAnchor>
    <xdr:from>
      <xdr:col>37</xdr:col>
      <xdr:colOff>28575</xdr:colOff>
      <xdr:row>17</xdr:row>
      <xdr:rowOff>19051</xdr:rowOff>
    </xdr:from>
    <xdr:to>
      <xdr:col>41</xdr:col>
      <xdr:colOff>203200</xdr:colOff>
      <xdr:row>17</xdr:row>
      <xdr:rowOff>923926</xdr:rowOff>
    </xdr:to>
    <xdr:sp macro="" textlink="FillHome!$C$166">
      <xdr:nvSpPr>
        <xdr:cNvPr id="432" name="Rounded Rectangle 1003"/>
        <xdr:cNvSpPr/>
      </xdr:nvSpPr>
      <xdr:spPr>
        <a:xfrm>
          <a:off x="22317075" y="16611601"/>
          <a:ext cx="2613025" cy="904875"/>
        </a:xfrm>
        <a:prstGeom prst="roundRect">
          <a:avLst/>
        </a:prstGeom>
        <a:solidFill>
          <a:schemeClr val="accent4">
            <a:lumMod val="60000"/>
            <a:lumOff val="40000"/>
          </a:schemeClr>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fld id="{3D287AFA-C07D-45A2-B6B7-578BA308F238}" type="TxLink">
            <a:rPr lang="en-US" sz="1200" b="0" i="0" u="none" strike="noStrike">
              <a:solidFill>
                <a:srgbClr val="000000"/>
              </a:solidFill>
              <a:latin typeface="Calibri"/>
            </a:rPr>
            <a:pPr algn="ctr"/>
            <a:t>#N/A</a:t>
          </a:fld>
          <a:endParaRPr lang="en-US">
            <a:solidFill>
              <a:sysClr val="windowText" lastClr="000000"/>
            </a:solidFill>
          </a:endParaRPr>
        </a:p>
      </xdr:txBody>
    </xdr:sp>
    <xdr:clientData fLocksWithSheet="0"/>
  </xdr:twoCellAnchor>
  <xdr:twoCellAnchor>
    <xdr:from>
      <xdr:col>37</xdr:col>
      <xdr:colOff>12700</xdr:colOff>
      <xdr:row>18</xdr:row>
      <xdr:rowOff>19052</xdr:rowOff>
    </xdr:from>
    <xdr:to>
      <xdr:col>41</xdr:col>
      <xdr:colOff>187325</xdr:colOff>
      <xdr:row>18</xdr:row>
      <xdr:rowOff>923927</xdr:rowOff>
    </xdr:to>
    <xdr:sp macro="" textlink="FillHome!$C$167">
      <xdr:nvSpPr>
        <xdr:cNvPr id="433" name="Rounded Rectangle 1003"/>
        <xdr:cNvSpPr/>
      </xdr:nvSpPr>
      <xdr:spPr>
        <a:xfrm>
          <a:off x="22301200" y="17811752"/>
          <a:ext cx="2613025" cy="904875"/>
        </a:xfrm>
        <a:prstGeom prst="roundRect">
          <a:avLst/>
        </a:prstGeom>
        <a:solidFill>
          <a:schemeClr val="accent4">
            <a:lumMod val="60000"/>
            <a:lumOff val="40000"/>
          </a:schemeClr>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fld id="{2A9077E8-9DC9-4C91-B927-FF691E0A821C}" type="TxLink">
            <a:rPr lang="en-US" sz="1200" b="0" i="0" u="none" strike="noStrike">
              <a:solidFill>
                <a:srgbClr val="000000"/>
              </a:solidFill>
              <a:latin typeface="Calibri"/>
            </a:rPr>
            <a:pPr algn="ctr"/>
            <a:t>#N/A</a:t>
          </a:fld>
          <a:endParaRPr lang="en-US">
            <a:solidFill>
              <a:sysClr val="windowText" lastClr="000000"/>
            </a:solidFill>
          </a:endParaRPr>
        </a:p>
      </xdr:txBody>
    </xdr:sp>
    <xdr:clientData fLocksWithSheet="0"/>
  </xdr:twoCellAnchor>
  <xdr:twoCellAnchor>
    <xdr:from>
      <xdr:col>37</xdr:col>
      <xdr:colOff>22225</xdr:colOff>
      <xdr:row>19</xdr:row>
      <xdr:rowOff>28577</xdr:rowOff>
    </xdr:from>
    <xdr:to>
      <xdr:col>41</xdr:col>
      <xdr:colOff>196850</xdr:colOff>
      <xdr:row>19</xdr:row>
      <xdr:rowOff>933452</xdr:rowOff>
    </xdr:to>
    <xdr:sp macro="" textlink="FillHome!$C$168">
      <xdr:nvSpPr>
        <xdr:cNvPr id="434" name="Rounded Rectangle 1003"/>
        <xdr:cNvSpPr/>
      </xdr:nvSpPr>
      <xdr:spPr>
        <a:xfrm>
          <a:off x="22310725" y="19021427"/>
          <a:ext cx="2613025" cy="904875"/>
        </a:xfrm>
        <a:prstGeom prst="roundRect">
          <a:avLst/>
        </a:prstGeom>
        <a:solidFill>
          <a:schemeClr val="accent4">
            <a:lumMod val="60000"/>
            <a:lumOff val="40000"/>
          </a:schemeClr>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fld id="{FD894467-F66F-4C3B-A965-DDE99F1C0C36}" type="TxLink">
            <a:rPr lang="en-US" sz="1200" b="0" i="0" u="none" strike="noStrike">
              <a:solidFill>
                <a:srgbClr val="000000"/>
              </a:solidFill>
              <a:latin typeface="Calibri"/>
            </a:rPr>
            <a:pPr algn="ctr"/>
            <a:t>#N/A</a:t>
          </a:fld>
          <a:endParaRPr lang="en-US">
            <a:solidFill>
              <a:sysClr val="windowText" lastClr="000000"/>
            </a:solidFill>
          </a:endParaRPr>
        </a:p>
      </xdr:txBody>
    </xdr:sp>
    <xdr:clientData fLocksWithSheet="0"/>
  </xdr:twoCellAnchor>
  <xdr:twoCellAnchor>
    <xdr:from>
      <xdr:col>37</xdr:col>
      <xdr:colOff>31750</xdr:colOff>
      <xdr:row>20</xdr:row>
      <xdr:rowOff>38102</xdr:rowOff>
    </xdr:from>
    <xdr:to>
      <xdr:col>41</xdr:col>
      <xdr:colOff>206375</xdr:colOff>
      <xdr:row>20</xdr:row>
      <xdr:rowOff>942977</xdr:rowOff>
    </xdr:to>
    <xdr:sp macro="" textlink="FillHome!$C$169">
      <xdr:nvSpPr>
        <xdr:cNvPr id="435" name="Rounded Rectangle 1003"/>
        <xdr:cNvSpPr/>
      </xdr:nvSpPr>
      <xdr:spPr>
        <a:xfrm>
          <a:off x="22320250" y="20231102"/>
          <a:ext cx="2613025" cy="904875"/>
        </a:xfrm>
        <a:prstGeom prst="roundRect">
          <a:avLst/>
        </a:prstGeom>
        <a:solidFill>
          <a:schemeClr val="accent4">
            <a:lumMod val="60000"/>
            <a:lumOff val="40000"/>
          </a:schemeClr>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fld id="{A80D81C8-4520-4B14-ACCC-004075A6F326}" type="TxLink">
            <a:rPr lang="en-US" sz="1200" b="0" i="0" u="none" strike="noStrike">
              <a:solidFill>
                <a:srgbClr val="000000"/>
              </a:solidFill>
              <a:latin typeface="Calibri"/>
            </a:rPr>
            <a:pPr algn="ctr"/>
            <a:t>#N/A</a:t>
          </a:fld>
          <a:endParaRPr lang="en-US">
            <a:solidFill>
              <a:sysClr val="windowText" lastClr="000000"/>
            </a:solidFill>
          </a:endParaRPr>
        </a:p>
      </xdr:txBody>
    </xdr:sp>
    <xdr:clientData fLocksWithSheet="0"/>
  </xdr:twoCellAnchor>
  <xdr:twoCellAnchor>
    <xdr:from>
      <xdr:col>37</xdr:col>
      <xdr:colOff>9525</xdr:colOff>
      <xdr:row>21</xdr:row>
      <xdr:rowOff>31752</xdr:rowOff>
    </xdr:from>
    <xdr:to>
      <xdr:col>41</xdr:col>
      <xdr:colOff>184150</xdr:colOff>
      <xdr:row>21</xdr:row>
      <xdr:rowOff>936627</xdr:rowOff>
    </xdr:to>
    <xdr:sp macro="" textlink="FillHome!$C$170">
      <xdr:nvSpPr>
        <xdr:cNvPr id="436" name="Rounded Rectangle 1003"/>
        <xdr:cNvSpPr/>
      </xdr:nvSpPr>
      <xdr:spPr>
        <a:xfrm>
          <a:off x="22298025" y="21424902"/>
          <a:ext cx="2613025" cy="904875"/>
        </a:xfrm>
        <a:prstGeom prst="roundRect">
          <a:avLst/>
        </a:prstGeom>
        <a:solidFill>
          <a:schemeClr val="accent4">
            <a:lumMod val="60000"/>
            <a:lumOff val="40000"/>
          </a:schemeClr>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fld id="{8A79C42F-9E4B-4A15-B1AB-473F81F509BC}" type="TxLink">
            <a:rPr lang="en-US" sz="1200" b="0" i="0" u="none" strike="noStrike">
              <a:solidFill>
                <a:srgbClr val="000000"/>
              </a:solidFill>
              <a:latin typeface="Calibri"/>
            </a:rPr>
            <a:pPr algn="ctr"/>
            <a:t>#N/A</a:t>
          </a:fld>
          <a:endParaRPr lang="en-US">
            <a:solidFill>
              <a:sysClr val="windowText" lastClr="000000"/>
            </a:solidFill>
          </a:endParaRPr>
        </a:p>
      </xdr:txBody>
    </xdr:sp>
    <xdr:clientData fLocksWithSheet="0"/>
  </xdr:twoCellAnchor>
  <xdr:twoCellAnchor>
    <xdr:from>
      <xdr:col>37</xdr:col>
      <xdr:colOff>19050</xdr:colOff>
      <xdr:row>22</xdr:row>
      <xdr:rowOff>41277</xdr:rowOff>
    </xdr:from>
    <xdr:to>
      <xdr:col>41</xdr:col>
      <xdr:colOff>193675</xdr:colOff>
      <xdr:row>22</xdr:row>
      <xdr:rowOff>946152</xdr:rowOff>
    </xdr:to>
    <xdr:sp macro="" textlink="FillHome!$C$171">
      <xdr:nvSpPr>
        <xdr:cNvPr id="437" name="Rounded Rectangle 1003"/>
        <xdr:cNvSpPr/>
      </xdr:nvSpPr>
      <xdr:spPr>
        <a:xfrm>
          <a:off x="22307550" y="22634577"/>
          <a:ext cx="2613025" cy="904875"/>
        </a:xfrm>
        <a:prstGeom prst="roundRect">
          <a:avLst/>
        </a:prstGeom>
        <a:solidFill>
          <a:schemeClr val="accent4">
            <a:lumMod val="60000"/>
            <a:lumOff val="40000"/>
          </a:schemeClr>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fld id="{12D78CFA-5384-4D24-946A-45B52B9A7979}" type="TxLink">
            <a:rPr lang="en-US" sz="1200" b="0" i="0" u="none" strike="noStrike">
              <a:solidFill>
                <a:srgbClr val="000000"/>
              </a:solidFill>
              <a:latin typeface="Calibri"/>
            </a:rPr>
            <a:pPr algn="ctr"/>
            <a:t>#N/A</a:t>
          </a:fld>
          <a:endParaRPr lang="en-US">
            <a:solidFill>
              <a:sysClr val="windowText" lastClr="000000"/>
            </a:solidFill>
          </a:endParaRPr>
        </a:p>
      </xdr:txBody>
    </xdr:sp>
    <xdr:clientData fLocksWithSheet="0"/>
  </xdr:twoCellAnchor>
  <xdr:twoCellAnchor>
    <xdr:from>
      <xdr:col>42</xdr:col>
      <xdr:colOff>28575</xdr:colOff>
      <xdr:row>17</xdr:row>
      <xdr:rowOff>19051</xdr:rowOff>
    </xdr:from>
    <xdr:to>
      <xdr:col>46</xdr:col>
      <xdr:colOff>203200</xdr:colOff>
      <xdr:row>17</xdr:row>
      <xdr:rowOff>923926</xdr:rowOff>
    </xdr:to>
    <xdr:sp macro="" textlink="FillHome!$C$172">
      <xdr:nvSpPr>
        <xdr:cNvPr id="439" name="Rounded Rectangle 1003"/>
        <xdr:cNvSpPr/>
      </xdr:nvSpPr>
      <xdr:spPr>
        <a:xfrm>
          <a:off x="25365075" y="16611601"/>
          <a:ext cx="2613025" cy="904875"/>
        </a:xfrm>
        <a:prstGeom prst="roundRect">
          <a:avLst/>
        </a:prstGeom>
        <a:solidFill>
          <a:schemeClr val="accent4">
            <a:lumMod val="60000"/>
            <a:lumOff val="40000"/>
          </a:schemeClr>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fld id="{CC4AF048-889E-4092-9683-FE0146D868BD}" type="TxLink">
            <a:rPr lang="en-US" sz="1200" b="0" i="0" u="none" strike="noStrike">
              <a:solidFill>
                <a:srgbClr val="000000"/>
              </a:solidFill>
              <a:latin typeface="Calibri"/>
            </a:rPr>
            <a:pPr algn="ctr"/>
            <a:t>#N/A</a:t>
          </a:fld>
          <a:endParaRPr lang="en-US">
            <a:solidFill>
              <a:sysClr val="windowText" lastClr="000000"/>
            </a:solidFill>
          </a:endParaRPr>
        </a:p>
      </xdr:txBody>
    </xdr:sp>
    <xdr:clientData fLocksWithSheet="0"/>
  </xdr:twoCellAnchor>
  <xdr:twoCellAnchor>
    <xdr:from>
      <xdr:col>42</xdr:col>
      <xdr:colOff>12700</xdr:colOff>
      <xdr:row>18</xdr:row>
      <xdr:rowOff>19052</xdr:rowOff>
    </xdr:from>
    <xdr:to>
      <xdr:col>46</xdr:col>
      <xdr:colOff>187325</xdr:colOff>
      <xdr:row>18</xdr:row>
      <xdr:rowOff>923927</xdr:rowOff>
    </xdr:to>
    <xdr:sp macro="" textlink="FillHome!$C$173">
      <xdr:nvSpPr>
        <xdr:cNvPr id="440" name="Rounded Rectangle 1003"/>
        <xdr:cNvSpPr/>
      </xdr:nvSpPr>
      <xdr:spPr>
        <a:xfrm>
          <a:off x="25349200" y="17811752"/>
          <a:ext cx="2613025" cy="904875"/>
        </a:xfrm>
        <a:prstGeom prst="roundRect">
          <a:avLst/>
        </a:prstGeom>
        <a:solidFill>
          <a:schemeClr val="accent4">
            <a:lumMod val="60000"/>
            <a:lumOff val="40000"/>
          </a:schemeClr>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fld id="{F9D46924-D126-41D8-9391-9B364E74D7E0}" type="TxLink">
            <a:rPr lang="en-US" sz="1200" b="0" i="0" u="none" strike="noStrike">
              <a:solidFill>
                <a:srgbClr val="000000"/>
              </a:solidFill>
              <a:latin typeface="Calibri"/>
            </a:rPr>
            <a:pPr algn="ctr"/>
            <a:t>#N/A</a:t>
          </a:fld>
          <a:endParaRPr lang="en-US">
            <a:solidFill>
              <a:sysClr val="windowText" lastClr="000000"/>
            </a:solidFill>
          </a:endParaRPr>
        </a:p>
      </xdr:txBody>
    </xdr:sp>
    <xdr:clientData fLocksWithSheet="0"/>
  </xdr:twoCellAnchor>
  <xdr:twoCellAnchor>
    <xdr:from>
      <xdr:col>42</xdr:col>
      <xdr:colOff>22225</xdr:colOff>
      <xdr:row>19</xdr:row>
      <xdr:rowOff>28577</xdr:rowOff>
    </xdr:from>
    <xdr:to>
      <xdr:col>46</xdr:col>
      <xdr:colOff>196850</xdr:colOff>
      <xdr:row>19</xdr:row>
      <xdr:rowOff>933452</xdr:rowOff>
    </xdr:to>
    <xdr:sp macro="" textlink="FillHome!$C$174">
      <xdr:nvSpPr>
        <xdr:cNvPr id="441" name="Rounded Rectangle 1003"/>
        <xdr:cNvSpPr/>
      </xdr:nvSpPr>
      <xdr:spPr>
        <a:xfrm>
          <a:off x="25358725" y="19021427"/>
          <a:ext cx="2613025" cy="904875"/>
        </a:xfrm>
        <a:prstGeom prst="roundRect">
          <a:avLst/>
        </a:prstGeom>
        <a:solidFill>
          <a:schemeClr val="accent4">
            <a:lumMod val="60000"/>
            <a:lumOff val="40000"/>
          </a:schemeClr>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fld id="{F4905192-00F0-4757-AEE4-708B0EE2C295}" type="TxLink">
            <a:rPr lang="en-US" sz="1200" b="0" i="0" u="none" strike="noStrike">
              <a:solidFill>
                <a:srgbClr val="000000"/>
              </a:solidFill>
              <a:latin typeface="Calibri"/>
            </a:rPr>
            <a:pPr algn="ctr"/>
            <a:t>#N/A</a:t>
          </a:fld>
          <a:endParaRPr lang="en-US">
            <a:solidFill>
              <a:sysClr val="windowText" lastClr="000000"/>
            </a:solidFill>
          </a:endParaRPr>
        </a:p>
      </xdr:txBody>
    </xdr:sp>
    <xdr:clientData fLocksWithSheet="0"/>
  </xdr:twoCellAnchor>
  <xdr:twoCellAnchor>
    <xdr:from>
      <xdr:col>42</xdr:col>
      <xdr:colOff>31750</xdr:colOff>
      <xdr:row>20</xdr:row>
      <xdr:rowOff>38102</xdr:rowOff>
    </xdr:from>
    <xdr:to>
      <xdr:col>46</xdr:col>
      <xdr:colOff>206375</xdr:colOff>
      <xdr:row>20</xdr:row>
      <xdr:rowOff>942977</xdr:rowOff>
    </xdr:to>
    <xdr:sp macro="" textlink="FillHome!$C$175">
      <xdr:nvSpPr>
        <xdr:cNvPr id="442" name="Rounded Rectangle 1003"/>
        <xdr:cNvSpPr/>
      </xdr:nvSpPr>
      <xdr:spPr>
        <a:xfrm>
          <a:off x="25368250" y="20231102"/>
          <a:ext cx="2613025" cy="904875"/>
        </a:xfrm>
        <a:prstGeom prst="roundRect">
          <a:avLst/>
        </a:prstGeom>
        <a:solidFill>
          <a:schemeClr val="accent4">
            <a:lumMod val="60000"/>
            <a:lumOff val="40000"/>
          </a:schemeClr>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fld id="{58E40414-0591-4496-8DEA-FA7F11E70247}" type="TxLink">
            <a:rPr lang="en-US" sz="1200" b="0" i="0" u="none" strike="noStrike">
              <a:solidFill>
                <a:srgbClr val="000000"/>
              </a:solidFill>
              <a:latin typeface="Calibri"/>
            </a:rPr>
            <a:pPr algn="ctr"/>
            <a:t>#N/A</a:t>
          </a:fld>
          <a:endParaRPr lang="en-US">
            <a:solidFill>
              <a:sysClr val="windowText" lastClr="000000"/>
            </a:solidFill>
          </a:endParaRPr>
        </a:p>
      </xdr:txBody>
    </xdr:sp>
    <xdr:clientData fLocksWithSheet="0"/>
  </xdr:twoCellAnchor>
  <xdr:twoCellAnchor>
    <xdr:from>
      <xdr:col>42</xdr:col>
      <xdr:colOff>9525</xdr:colOff>
      <xdr:row>21</xdr:row>
      <xdr:rowOff>31752</xdr:rowOff>
    </xdr:from>
    <xdr:to>
      <xdr:col>46</xdr:col>
      <xdr:colOff>184150</xdr:colOff>
      <xdr:row>21</xdr:row>
      <xdr:rowOff>936627</xdr:rowOff>
    </xdr:to>
    <xdr:sp macro="" textlink="FillHome!$C$176">
      <xdr:nvSpPr>
        <xdr:cNvPr id="443" name="Rounded Rectangle 1003"/>
        <xdr:cNvSpPr/>
      </xdr:nvSpPr>
      <xdr:spPr>
        <a:xfrm>
          <a:off x="25346025" y="21424902"/>
          <a:ext cx="2613025" cy="904875"/>
        </a:xfrm>
        <a:prstGeom prst="roundRect">
          <a:avLst/>
        </a:prstGeom>
        <a:solidFill>
          <a:schemeClr val="accent4">
            <a:lumMod val="60000"/>
            <a:lumOff val="40000"/>
          </a:schemeClr>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fld id="{E2212FBB-496A-4F99-BBEB-6F73AC51DAB1}" type="TxLink">
            <a:rPr lang="en-US" sz="1200" b="0" i="0" u="none" strike="noStrike">
              <a:solidFill>
                <a:srgbClr val="000000"/>
              </a:solidFill>
              <a:latin typeface="Calibri"/>
            </a:rPr>
            <a:pPr algn="ctr"/>
            <a:t>#N/A</a:t>
          </a:fld>
          <a:endParaRPr lang="en-US">
            <a:solidFill>
              <a:sysClr val="windowText" lastClr="000000"/>
            </a:solidFill>
          </a:endParaRPr>
        </a:p>
      </xdr:txBody>
    </xdr:sp>
    <xdr:clientData fLocksWithSheet="0"/>
  </xdr:twoCellAnchor>
  <xdr:twoCellAnchor>
    <xdr:from>
      <xdr:col>42</xdr:col>
      <xdr:colOff>19050</xdr:colOff>
      <xdr:row>22</xdr:row>
      <xdr:rowOff>41277</xdr:rowOff>
    </xdr:from>
    <xdr:to>
      <xdr:col>46</xdr:col>
      <xdr:colOff>193675</xdr:colOff>
      <xdr:row>22</xdr:row>
      <xdr:rowOff>946152</xdr:rowOff>
    </xdr:to>
    <xdr:sp macro="" textlink="FillHome!$C$177">
      <xdr:nvSpPr>
        <xdr:cNvPr id="444" name="Rounded Rectangle 1003"/>
        <xdr:cNvSpPr/>
      </xdr:nvSpPr>
      <xdr:spPr>
        <a:xfrm>
          <a:off x="25355550" y="22634577"/>
          <a:ext cx="2613025" cy="904875"/>
        </a:xfrm>
        <a:prstGeom prst="roundRect">
          <a:avLst/>
        </a:prstGeom>
        <a:solidFill>
          <a:schemeClr val="accent4">
            <a:lumMod val="60000"/>
            <a:lumOff val="40000"/>
          </a:schemeClr>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fld id="{072B834D-D4A6-4FBD-B790-285247063046}" type="TxLink">
            <a:rPr lang="en-US" sz="1200" b="0" i="0" u="none" strike="noStrike">
              <a:solidFill>
                <a:srgbClr val="000000"/>
              </a:solidFill>
              <a:latin typeface="Calibri"/>
            </a:rPr>
            <a:pPr algn="ctr"/>
            <a:t>#N/A</a:t>
          </a:fld>
          <a:endParaRPr lang="en-US">
            <a:solidFill>
              <a:sysClr val="windowText" lastClr="000000"/>
            </a:solidFill>
          </a:endParaRPr>
        </a:p>
      </xdr:txBody>
    </xdr:sp>
    <xdr:clientData fLocksWithSheet="0"/>
  </xdr:twoCellAnchor>
  <xdr:twoCellAnchor>
    <xdr:from>
      <xdr:col>47</xdr:col>
      <xdr:colOff>28575</xdr:colOff>
      <xdr:row>17</xdr:row>
      <xdr:rowOff>19051</xdr:rowOff>
    </xdr:from>
    <xdr:to>
      <xdr:col>51</xdr:col>
      <xdr:colOff>203200</xdr:colOff>
      <xdr:row>17</xdr:row>
      <xdr:rowOff>923926</xdr:rowOff>
    </xdr:to>
    <xdr:sp macro="" textlink="FillHome!$C$178">
      <xdr:nvSpPr>
        <xdr:cNvPr id="446" name="Rounded Rectangle 1003"/>
        <xdr:cNvSpPr/>
      </xdr:nvSpPr>
      <xdr:spPr>
        <a:xfrm>
          <a:off x="28413075" y="16611601"/>
          <a:ext cx="2613025" cy="904875"/>
        </a:xfrm>
        <a:prstGeom prst="roundRect">
          <a:avLst/>
        </a:prstGeom>
        <a:solidFill>
          <a:schemeClr val="accent4">
            <a:lumMod val="60000"/>
            <a:lumOff val="40000"/>
          </a:schemeClr>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fld id="{566BE689-9DC8-4B92-B268-35A1A9245187}" type="TxLink">
            <a:rPr lang="en-US" sz="1200" b="0" i="0" u="none" strike="noStrike">
              <a:solidFill>
                <a:srgbClr val="000000"/>
              </a:solidFill>
              <a:latin typeface="Calibri"/>
            </a:rPr>
            <a:pPr algn="ctr"/>
            <a:t>#N/A</a:t>
          </a:fld>
          <a:endParaRPr lang="en-US">
            <a:solidFill>
              <a:sysClr val="windowText" lastClr="000000"/>
            </a:solidFill>
          </a:endParaRPr>
        </a:p>
      </xdr:txBody>
    </xdr:sp>
    <xdr:clientData fLocksWithSheet="0"/>
  </xdr:twoCellAnchor>
  <xdr:twoCellAnchor>
    <xdr:from>
      <xdr:col>47</xdr:col>
      <xdr:colOff>12700</xdr:colOff>
      <xdr:row>18</xdr:row>
      <xdr:rowOff>19052</xdr:rowOff>
    </xdr:from>
    <xdr:to>
      <xdr:col>51</xdr:col>
      <xdr:colOff>187325</xdr:colOff>
      <xdr:row>18</xdr:row>
      <xdr:rowOff>923927</xdr:rowOff>
    </xdr:to>
    <xdr:sp macro="" textlink="FillHome!$C$179">
      <xdr:nvSpPr>
        <xdr:cNvPr id="447" name="Rounded Rectangle 1003"/>
        <xdr:cNvSpPr/>
      </xdr:nvSpPr>
      <xdr:spPr>
        <a:xfrm>
          <a:off x="28397200" y="17811752"/>
          <a:ext cx="2613025" cy="904875"/>
        </a:xfrm>
        <a:prstGeom prst="roundRect">
          <a:avLst/>
        </a:prstGeom>
        <a:solidFill>
          <a:schemeClr val="accent4">
            <a:lumMod val="60000"/>
            <a:lumOff val="40000"/>
          </a:schemeClr>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fld id="{D690E2C2-8304-45E9-861C-FA21ED55A55C}" type="TxLink">
            <a:rPr lang="en-US" sz="1200" b="0" i="0" u="none" strike="noStrike">
              <a:solidFill>
                <a:srgbClr val="000000"/>
              </a:solidFill>
              <a:latin typeface="Calibri"/>
            </a:rPr>
            <a:pPr algn="ctr"/>
            <a:t>#N/A</a:t>
          </a:fld>
          <a:endParaRPr lang="en-US">
            <a:solidFill>
              <a:sysClr val="windowText" lastClr="000000"/>
            </a:solidFill>
          </a:endParaRPr>
        </a:p>
      </xdr:txBody>
    </xdr:sp>
    <xdr:clientData fLocksWithSheet="0"/>
  </xdr:twoCellAnchor>
  <xdr:twoCellAnchor>
    <xdr:from>
      <xdr:col>47</xdr:col>
      <xdr:colOff>22225</xdr:colOff>
      <xdr:row>19</xdr:row>
      <xdr:rowOff>28577</xdr:rowOff>
    </xdr:from>
    <xdr:to>
      <xdr:col>51</xdr:col>
      <xdr:colOff>196850</xdr:colOff>
      <xdr:row>19</xdr:row>
      <xdr:rowOff>933452</xdr:rowOff>
    </xdr:to>
    <xdr:sp macro="" textlink="FillHome!$C$180">
      <xdr:nvSpPr>
        <xdr:cNvPr id="448" name="Rounded Rectangle 1003"/>
        <xdr:cNvSpPr/>
      </xdr:nvSpPr>
      <xdr:spPr>
        <a:xfrm>
          <a:off x="28406725" y="19021427"/>
          <a:ext cx="2613025" cy="904875"/>
        </a:xfrm>
        <a:prstGeom prst="roundRect">
          <a:avLst/>
        </a:prstGeom>
        <a:solidFill>
          <a:schemeClr val="accent4">
            <a:lumMod val="60000"/>
            <a:lumOff val="40000"/>
          </a:schemeClr>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fld id="{C5FDA37C-54FC-4564-9E77-75C8647215D0}" type="TxLink">
            <a:rPr lang="en-US" sz="1200" b="0" i="0" u="none" strike="noStrike">
              <a:solidFill>
                <a:srgbClr val="000000"/>
              </a:solidFill>
              <a:latin typeface="Calibri"/>
            </a:rPr>
            <a:pPr algn="ctr"/>
            <a:t>#N/A</a:t>
          </a:fld>
          <a:endParaRPr lang="en-US">
            <a:solidFill>
              <a:sysClr val="windowText" lastClr="000000"/>
            </a:solidFill>
          </a:endParaRPr>
        </a:p>
      </xdr:txBody>
    </xdr:sp>
    <xdr:clientData fLocksWithSheet="0"/>
  </xdr:twoCellAnchor>
  <xdr:twoCellAnchor>
    <xdr:from>
      <xdr:col>47</xdr:col>
      <xdr:colOff>31750</xdr:colOff>
      <xdr:row>20</xdr:row>
      <xdr:rowOff>38102</xdr:rowOff>
    </xdr:from>
    <xdr:to>
      <xdr:col>51</xdr:col>
      <xdr:colOff>206375</xdr:colOff>
      <xdr:row>20</xdr:row>
      <xdr:rowOff>942977</xdr:rowOff>
    </xdr:to>
    <xdr:sp macro="" textlink="FillHome!$C$181">
      <xdr:nvSpPr>
        <xdr:cNvPr id="449" name="Rounded Rectangle 1003"/>
        <xdr:cNvSpPr/>
      </xdr:nvSpPr>
      <xdr:spPr>
        <a:xfrm>
          <a:off x="28416250" y="20231102"/>
          <a:ext cx="2613025" cy="904875"/>
        </a:xfrm>
        <a:prstGeom prst="roundRect">
          <a:avLst/>
        </a:prstGeom>
        <a:solidFill>
          <a:schemeClr val="accent4">
            <a:lumMod val="60000"/>
            <a:lumOff val="40000"/>
          </a:schemeClr>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fld id="{8C0C6DD7-11F7-401B-8B69-2CDC1DFABE39}" type="TxLink">
            <a:rPr lang="en-US" sz="1200" b="0" i="0" u="none" strike="noStrike">
              <a:solidFill>
                <a:srgbClr val="000000"/>
              </a:solidFill>
              <a:latin typeface="Calibri"/>
            </a:rPr>
            <a:pPr algn="ctr"/>
            <a:t>#N/A</a:t>
          </a:fld>
          <a:endParaRPr lang="en-US">
            <a:solidFill>
              <a:sysClr val="windowText" lastClr="000000"/>
            </a:solidFill>
          </a:endParaRPr>
        </a:p>
      </xdr:txBody>
    </xdr:sp>
    <xdr:clientData fLocksWithSheet="0"/>
  </xdr:twoCellAnchor>
  <xdr:twoCellAnchor>
    <xdr:from>
      <xdr:col>47</xdr:col>
      <xdr:colOff>9525</xdr:colOff>
      <xdr:row>21</xdr:row>
      <xdr:rowOff>31752</xdr:rowOff>
    </xdr:from>
    <xdr:to>
      <xdr:col>51</xdr:col>
      <xdr:colOff>184150</xdr:colOff>
      <xdr:row>21</xdr:row>
      <xdr:rowOff>936627</xdr:rowOff>
    </xdr:to>
    <xdr:sp macro="" textlink="FillHome!$C$182">
      <xdr:nvSpPr>
        <xdr:cNvPr id="450" name="Rounded Rectangle 1003"/>
        <xdr:cNvSpPr/>
      </xdr:nvSpPr>
      <xdr:spPr>
        <a:xfrm>
          <a:off x="28394025" y="21424902"/>
          <a:ext cx="2613025" cy="904875"/>
        </a:xfrm>
        <a:prstGeom prst="roundRect">
          <a:avLst/>
        </a:prstGeom>
        <a:solidFill>
          <a:schemeClr val="accent4">
            <a:lumMod val="60000"/>
            <a:lumOff val="40000"/>
          </a:schemeClr>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fld id="{2112EB7B-16B0-45B7-9CF9-43C213078879}" type="TxLink">
            <a:rPr lang="en-US" sz="1200" b="0" i="0" u="none" strike="noStrike">
              <a:solidFill>
                <a:srgbClr val="000000"/>
              </a:solidFill>
              <a:latin typeface="Calibri"/>
            </a:rPr>
            <a:pPr algn="ctr"/>
            <a:t>#N/A</a:t>
          </a:fld>
          <a:endParaRPr lang="en-US">
            <a:solidFill>
              <a:sysClr val="windowText" lastClr="000000"/>
            </a:solidFill>
          </a:endParaRPr>
        </a:p>
      </xdr:txBody>
    </xdr:sp>
    <xdr:clientData fLocksWithSheet="0"/>
  </xdr:twoCellAnchor>
  <xdr:twoCellAnchor>
    <xdr:from>
      <xdr:col>47</xdr:col>
      <xdr:colOff>19050</xdr:colOff>
      <xdr:row>22</xdr:row>
      <xdr:rowOff>41277</xdr:rowOff>
    </xdr:from>
    <xdr:to>
      <xdr:col>51</xdr:col>
      <xdr:colOff>193675</xdr:colOff>
      <xdr:row>22</xdr:row>
      <xdr:rowOff>946152</xdr:rowOff>
    </xdr:to>
    <xdr:sp macro="" textlink="FillHome!$C$183">
      <xdr:nvSpPr>
        <xdr:cNvPr id="451" name="Rounded Rectangle 1003"/>
        <xdr:cNvSpPr/>
      </xdr:nvSpPr>
      <xdr:spPr>
        <a:xfrm>
          <a:off x="28403550" y="22634577"/>
          <a:ext cx="2613025" cy="904875"/>
        </a:xfrm>
        <a:prstGeom prst="roundRect">
          <a:avLst/>
        </a:prstGeom>
        <a:solidFill>
          <a:schemeClr val="accent4">
            <a:lumMod val="60000"/>
            <a:lumOff val="40000"/>
          </a:schemeClr>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fld id="{FA5AA330-60FC-404C-933C-1109B8336A33}" type="TxLink">
            <a:rPr lang="en-US" sz="1200" b="0" i="0" u="none" strike="noStrike">
              <a:solidFill>
                <a:srgbClr val="000000"/>
              </a:solidFill>
              <a:latin typeface="Calibri"/>
            </a:rPr>
            <a:pPr algn="ctr"/>
            <a:t>#N/A</a:t>
          </a:fld>
          <a:endParaRPr lang="en-US">
            <a:solidFill>
              <a:sysClr val="windowText" lastClr="000000"/>
            </a:solidFill>
          </a:endParaRPr>
        </a:p>
      </xdr:txBody>
    </xdr:sp>
    <xdr:clientData fLocksWithSheet="0"/>
  </xdr:twoCellAnchor>
  <xdr:twoCellAnchor>
    <xdr:from>
      <xdr:col>1</xdr:col>
      <xdr:colOff>25400</xdr:colOff>
      <xdr:row>27</xdr:row>
      <xdr:rowOff>34926</xdr:rowOff>
    </xdr:from>
    <xdr:to>
      <xdr:col>5</xdr:col>
      <xdr:colOff>581328</xdr:colOff>
      <xdr:row>27</xdr:row>
      <xdr:rowOff>912586</xdr:rowOff>
    </xdr:to>
    <xdr:sp macro="" textlink="FillHome!$C$184">
      <xdr:nvSpPr>
        <xdr:cNvPr id="453" name="Rounded Rectangle 1002"/>
        <xdr:cNvSpPr/>
      </xdr:nvSpPr>
      <xdr:spPr>
        <a:xfrm>
          <a:off x="368300" y="29486226"/>
          <a:ext cx="2994328" cy="877660"/>
        </a:xfrm>
        <a:prstGeom prst="roundRect">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fld id="{802DC6B2-B08A-4558-B898-34FC25449C24}" type="TxLink">
            <a:rPr lang="en-US" sz="1200" b="0" i="0" u="none" strike="noStrike">
              <a:solidFill>
                <a:srgbClr val="FFFFFF"/>
              </a:solidFill>
              <a:latin typeface="Calibri"/>
            </a:rPr>
            <a:pPr algn="ctr"/>
            <a:t>3.1 - Number of informal production units by activity sector, gender and age of owne</a:t>
          </a:fld>
          <a:endParaRPr lang="en-US">
            <a:solidFill>
              <a:schemeClr val="bg1"/>
            </a:solidFill>
          </a:endParaRPr>
        </a:p>
      </xdr:txBody>
    </xdr:sp>
    <xdr:clientData fLocksWithSheet="0"/>
  </xdr:twoCellAnchor>
  <xdr:twoCellAnchor>
    <xdr:from>
      <xdr:col>1</xdr:col>
      <xdr:colOff>0</xdr:colOff>
      <xdr:row>28</xdr:row>
      <xdr:rowOff>34926</xdr:rowOff>
    </xdr:from>
    <xdr:to>
      <xdr:col>5</xdr:col>
      <xdr:colOff>549578</xdr:colOff>
      <xdr:row>28</xdr:row>
      <xdr:rowOff>912586</xdr:rowOff>
    </xdr:to>
    <xdr:sp macro="" textlink="FillHome!$C$185">
      <xdr:nvSpPr>
        <xdr:cNvPr id="454" name="Rounded Rectangle 1003"/>
        <xdr:cNvSpPr/>
      </xdr:nvSpPr>
      <xdr:spPr>
        <a:xfrm>
          <a:off x="342900" y="30686376"/>
          <a:ext cx="2987978" cy="877660"/>
        </a:xfrm>
        <a:prstGeom prst="roundRect">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fld id="{DFB65ED6-5918-4C12-B30F-9786957B3E55}" type="TxLink">
            <a:rPr lang="en-US" sz="1200" b="0" i="0" u="none" strike="noStrike">
              <a:solidFill>
                <a:srgbClr val="FFFFFF"/>
              </a:solidFill>
              <a:latin typeface="Calibri"/>
            </a:rPr>
            <a:pPr algn="ctr"/>
            <a:t>3.2 - Unemployment rate (over 15 years) by sex/age/area of residence</a:t>
          </a:fld>
          <a:endParaRPr lang="en-US">
            <a:solidFill>
              <a:schemeClr val="bg1"/>
            </a:solidFill>
          </a:endParaRPr>
        </a:p>
      </xdr:txBody>
    </xdr:sp>
    <xdr:clientData fLocksWithSheet="0"/>
  </xdr:twoCellAnchor>
  <xdr:twoCellAnchor>
    <xdr:from>
      <xdr:col>1</xdr:col>
      <xdr:colOff>9525</xdr:colOff>
      <xdr:row>29</xdr:row>
      <xdr:rowOff>19051</xdr:rowOff>
    </xdr:from>
    <xdr:to>
      <xdr:col>5</xdr:col>
      <xdr:colOff>565453</xdr:colOff>
      <xdr:row>29</xdr:row>
      <xdr:rowOff>896711</xdr:rowOff>
    </xdr:to>
    <xdr:sp macro="" textlink="FillHome!$C$186">
      <xdr:nvSpPr>
        <xdr:cNvPr id="455" name="Rounded Rectangle 1004"/>
        <xdr:cNvSpPr/>
      </xdr:nvSpPr>
      <xdr:spPr>
        <a:xfrm>
          <a:off x="352425" y="31870651"/>
          <a:ext cx="2994328" cy="877660"/>
        </a:xfrm>
        <a:prstGeom prst="roundRect">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fld id="{2DEBD758-8185-45DA-B7E0-C03AF94A3CD4}" type="TxLink">
            <a:rPr lang="en-US" sz="1200" b="0" i="0" u="none" strike="noStrike">
              <a:solidFill>
                <a:srgbClr val="FFFFFF"/>
              </a:solidFill>
              <a:latin typeface="Calibri"/>
            </a:rPr>
            <a:pPr algn="ctr"/>
            <a:t>3.3 - Proportion of jobs in selected sectors of total jobs</a:t>
          </a:fld>
          <a:endParaRPr lang="en-US">
            <a:solidFill>
              <a:schemeClr val="bg1"/>
            </a:solidFill>
          </a:endParaRPr>
        </a:p>
      </xdr:txBody>
    </xdr:sp>
    <xdr:clientData fLocksWithSheet="0"/>
  </xdr:twoCellAnchor>
  <xdr:twoCellAnchor>
    <xdr:from>
      <xdr:col>1</xdr:col>
      <xdr:colOff>0</xdr:colOff>
      <xdr:row>30</xdr:row>
      <xdr:rowOff>9526</xdr:rowOff>
    </xdr:from>
    <xdr:to>
      <xdr:col>5</xdr:col>
      <xdr:colOff>549578</xdr:colOff>
      <xdr:row>30</xdr:row>
      <xdr:rowOff>880836</xdr:rowOff>
    </xdr:to>
    <xdr:sp macro="" textlink="FillHome!$C$187">
      <xdr:nvSpPr>
        <xdr:cNvPr id="456" name="Rounded Rectangle 1003"/>
        <xdr:cNvSpPr/>
      </xdr:nvSpPr>
      <xdr:spPr>
        <a:xfrm>
          <a:off x="342900" y="33061276"/>
          <a:ext cx="2987978" cy="871310"/>
        </a:xfrm>
        <a:prstGeom prst="roundRect">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fld id="{1915BD54-05DC-4BB4-8B5D-35157FADC2F6}" type="TxLink">
            <a:rPr lang="en-US" sz="1200" b="0" i="0" u="none" strike="noStrike">
              <a:solidFill>
                <a:srgbClr val="FFFFFF"/>
              </a:solidFill>
              <a:latin typeface="Calibri"/>
            </a:rPr>
            <a:pPr algn="ctr"/>
            <a:t>#N/A</a:t>
          </a:fld>
          <a:endParaRPr lang="en-US">
            <a:solidFill>
              <a:schemeClr val="bg1"/>
            </a:solidFill>
          </a:endParaRPr>
        </a:p>
      </xdr:txBody>
    </xdr:sp>
    <xdr:clientData fLocksWithSheet="0"/>
  </xdr:twoCellAnchor>
  <xdr:twoCellAnchor>
    <xdr:from>
      <xdr:col>1</xdr:col>
      <xdr:colOff>41275</xdr:colOff>
      <xdr:row>31</xdr:row>
      <xdr:rowOff>50801</xdr:rowOff>
    </xdr:from>
    <xdr:to>
      <xdr:col>5</xdr:col>
      <xdr:colOff>597203</xdr:colOff>
      <xdr:row>31</xdr:row>
      <xdr:rowOff>928461</xdr:rowOff>
    </xdr:to>
    <xdr:sp macro="" textlink="FillHome!$C$188">
      <xdr:nvSpPr>
        <xdr:cNvPr id="457" name="Rounded Rectangle 1003"/>
        <xdr:cNvSpPr/>
      </xdr:nvSpPr>
      <xdr:spPr>
        <a:xfrm>
          <a:off x="384175" y="34302701"/>
          <a:ext cx="2994328" cy="877660"/>
        </a:xfrm>
        <a:prstGeom prst="roundRect">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fld id="{22588733-99F0-49A3-BC34-8878D13C9C8B}" type="TxLink">
            <a:rPr lang="en-US" sz="1200" b="0" i="0" u="none" strike="noStrike">
              <a:solidFill>
                <a:srgbClr val="FFFFFF"/>
              </a:solidFill>
              <a:latin typeface="Calibri"/>
            </a:rPr>
            <a:pPr algn="ctr"/>
            <a:t>#N/A</a:t>
          </a:fld>
          <a:endParaRPr lang="en-US">
            <a:solidFill>
              <a:schemeClr val="bg1"/>
            </a:solidFill>
          </a:endParaRPr>
        </a:p>
      </xdr:txBody>
    </xdr:sp>
    <xdr:clientData fLocksWithSheet="0"/>
  </xdr:twoCellAnchor>
  <xdr:twoCellAnchor>
    <xdr:from>
      <xdr:col>1</xdr:col>
      <xdr:colOff>9525</xdr:colOff>
      <xdr:row>32</xdr:row>
      <xdr:rowOff>34926</xdr:rowOff>
    </xdr:from>
    <xdr:to>
      <xdr:col>5</xdr:col>
      <xdr:colOff>565453</xdr:colOff>
      <xdr:row>32</xdr:row>
      <xdr:rowOff>912586</xdr:rowOff>
    </xdr:to>
    <xdr:sp macro="" textlink="FillHome!$C$189">
      <xdr:nvSpPr>
        <xdr:cNvPr id="458" name="Rounded Rectangle 1003"/>
        <xdr:cNvSpPr/>
      </xdr:nvSpPr>
      <xdr:spPr>
        <a:xfrm>
          <a:off x="352425" y="35486976"/>
          <a:ext cx="2994328" cy="877660"/>
        </a:xfrm>
        <a:prstGeom prst="roundRect">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fld id="{55CAFF20-6A68-477D-ABB7-0A8662D4001D}" type="TxLink">
            <a:rPr lang="en-US" sz="1200" b="0" i="0" u="none" strike="noStrike">
              <a:solidFill>
                <a:srgbClr val="FFFFFF"/>
              </a:solidFill>
              <a:latin typeface="Calibri"/>
            </a:rPr>
            <a:pPr algn="ctr"/>
            <a:t>#N/A</a:t>
          </a:fld>
          <a:endParaRPr lang="en-US">
            <a:solidFill>
              <a:schemeClr val="bg1"/>
            </a:solidFill>
          </a:endParaRPr>
        </a:p>
      </xdr:txBody>
    </xdr:sp>
    <xdr:clientData fLocksWithSheet="0"/>
  </xdr:twoCellAnchor>
  <xdr:twoCellAnchor>
    <xdr:from>
      <xdr:col>1</xdr:col>
      <xdr:colOff>25400</xdr:colOff>
      <xdr:row>33</xdr:row>
      <xdr:rowOff>34926</xdr:rowOff>
    </xdr:from>
    <xdr:to>
      <xdr:col>5</xdr:col>
      <xdr:colOff>581328</xdr:colOff>
      <xdr:row>33</xdr:row>
      <xdr:rowOff>912586</xdr:rowOff>
    </xdr:to>
    <xdr:sp macro="" textlink="FillHome!$C$190">
      <xdr:nvSpPr>
        <xdr:cNvPr id="459" name="Rounded Rectangle 1003"/>
        <xdr:cNvSpPr/>
      </xdr:nvSpPr>
      <xdr:spPr>
        <a:xfrm>
          <a:off x="368300" y="36687126"/>
          <a:ext cx="2994328" cy="877660"/>
        </a:xfrm>
        <a:prstGeom prst="roundRect">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fld id="{D1F29256-6506-4C63-8247-D909AA33C0E8}" type="TxLink">
            <a:rPr lang="en-US" sz="1200" b="0" i="0" u="none" strike="noStrike">
              <a:solidFill>
                <a:srgbClr val="FFFFFF"/>
              </a:solidFill>
              <a:latin typeface="Calibri"/>
            </a:rPr>
            <a:pPr algn="ctr"/>
            <a:t>#N/A</a:t>
          </a:fld>
          <a:endParaRPr lang="en-US">
            <a:solidFill>
              <a:schemeClr val="bg1"/>
            </a:solidFill>
          </a:endParaRPr>
        </a:p>
      </xdr:txBody>
    </xdr:sp>
    <xdr:clientData fLocksWithSheet="0"/>
  </xdr:twoCellAnchor>
  <xdr:twoCellAnchor>
    <xdr:from>
      <xdr:col>7</xdr:col>
      <xdr:colOff>41275</xdr:colOff>
      <xdr:row>27</xdr:row>
      <xdr:rowOff>6350</xdr:rowOff>
    </xdr:from>
    <xdr:to>
      <xdr:col>11</xdr:col>
      <xdr:colOff>215900</xdr:colOff>
      <xdr:row>27</xdr:row>
      <xdr:rowOff>923925</xdr:rowOff>
    </xdr:to>
    <xdr:sp macro="" textlink="FillHome!$C$191">
      <xdr:nvSpPr>
        <xdr:cNvPr id="460" name="Rounded Rectangle 1003"/>
        <xdr:cNvSpPr/>
      </xdr:nvSpPr>
      <xdr:spPr>
        <a:xfrm>
          <a:off x="4041775" y="29457650"/>
          <a:ext cx="2613025" cy="917575"/>
        </a:xfrm>
        <a:prstGeom prst="roundRect">
          <a:avLst/>
        </a:prstGeom>
        <a:solidFill>
          <a:schemeClr val="accent4">
            <a:lumMod val="60000"/>
            <a:lumOff val="40000"/>
          </a:schemeClr>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fld id="{59E1E1BD-AF9A-444A-8480-5EB32C33ABA2}" type="TxLink">
            <a:rPr lang="en-US" sz="1200" b="0" i="0" u="none" strike="noStrike">
              <a:solidFill>
                <a:srgbClr val="000000"/>
              </a:solidFill>
              <a:latin typeface="Calibri"/>
            </a:rPr>
            <a:pPr algn="ctr"/>
            <a:t>3.1.1 - Extent to which sector programmes related to the promotion of economic growth are pro-poor, gender- and age-sensitive  </a:t>
          </a:fld>
          <a:endParaRPr lang="en-US">
            <a:solidFill>
              <a:sysClr val="windowText" lastClr="000000"/>
            </a:solidFill>
          </a:endParaRPr>
        </a:p>
      </xdr:txBody>
    </xdr:sp>
    <xdr:clientData fLocksWithSheet="0"/>
  </xdr:twoCellAnchor>
  <xdr:twoCellAnchor>
    <xdr:from>
      <xdr:col>7</xdr:col>
      <xdr:colOff>25400</xdr:colOff>
      <xdr:row>28</xdr:row>
      <xdr:rowOff>19051</xdr:rowOff>
    </xdr:from>
    <xdr:to>
      <xdr:col>11</xdr:col>
      <xdr:colOff>200025</xdr:colOff>
      <xdr:row>28</xdr:row>
      <xdr:rowOff>923926</xdr:rowOff>
    </xdr:to>
    <xdr:sp macro="" textlink="FillHome!$C$192">
      <xdr:nvSpPr>
        <xdr:cNvPr id="461" name="Rounded Rectangle 1003"/>
        <xdr:cNvSpPr/>
      </xdr:nvSpPr>
      <xdr:spPr>
        <a:xfrm>
          <a:off x="4025900" y="30670501"/>
          <a:ext cx="2613025" cy="904875"/>
        </a:xfrm>
        <a:prstGeom prst="roundRect">
          <a:avLst/>
        </a:prstGeom>
        <a:solidFill>
          <a:schemeClr val="accent4">
            <a:lumMod val="60000"/>
            <a:lumOff val="40000"/>
          </a:schemeClr>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fld id="{A8E24FF2-B449-4B0B-A9C7-E951EEC7646E}" type="TxLink">
            <a:rPr lang="en-US" sz="1200" b="0" i="0" u="none" strike="noStrike">
              <a:solidFill>
                <a:srgbClr val="000000"/>
              </a:solidFill>
              <a:latin typeface="Calibri"/>
            </a:rPr>
            <a:pPr algn="ctr"/>
            <a:t>3.1.2 - Number of analyses of the implications of the demographic dividend elaborated and used in public policymaking </a:t>
          </a:fld>
          <a:endParaRPr lang="en-US">
            <a:solidFill>
              <a:sysClr val="windowText" lastClr="000000"/>
            </a:solidFill>
          </a:endParaRPr>
        </a:p>
      </xdr:txBody>
    </xdr:sp>
    <xdr:clientData fLocksWithSheet="0"/>
  </xdr:twoCellAnchor>
  <xdr:twoCellAnchor>
    <xdr:from>
      <xdr:col>7</xdr:col>
      <xdr:colOff>34925</xdr:colOff>
      <xdr:row>29</xdr:row>
      <xdr:rowOff>28576</xdr:rowOff>
    </xdr:from>
    <xdr:to>
      <xdr:col>11</xdr:col>
      <xdr:colOff>209550</xdr:colOff>
      <xdr:row>29</xdr:row>
      <xdr:rowOff>933451</xdr:rowOff>
    </xdr:to>
    <xdr:sp macro="" textlink="FillHome!$C$193">
      <xdr:nvSpPr>
        <xdr:cNvPr id="462" name="Rounded Rectangle 1003"/>
        <xdr:cNvSpPr/>
      </xdr:nvSpPr>
      <xdr:spPr>
        <a:xfrm>
          <a:off x="4035425" y="31880176"/>
          <a:ext cx="2613025" cy="904875"/>
        </a:xfrm>
        <a:prstGeom prst="roundRect">
          <a:avLst/>
        </a:prstGeom>
        <a:solidFill>
          <a:schemeClr val="accent4">
            <a:lumMod val="60000"/>
            <a:lumOff val="40000"/>
          </a:schemeClr>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fld id="{827171BD-2CE2-4626-A86A-ED27A3DAB1AC}" type="TxLink">
            <a:rPr lang="en-US" sz="1200" b="0" i="0" u="none" strike="noStrike">
              <a:solidFill>
                <a:srgbClr val="000000"/>
              </a:solidFill>
              <a:latin typeface="Calibri"/>
            </a:rPr>
            <a:pPr algn="ctr"/>
            <a:t>3.1.3 - Number of child poverty analyses elaborated and used in public policymaking </a:t>
          </a:fld>
          <a:endParaRPr lang="en-US">
            <a:solidFill>
              <a:sysClr val="windowText" lastClr="000000"/>
            </a:solidFill>
          </a:endParaRPr>
        </a:p>
      </xdr:txBody>
    </xdr:sp>
    <xdr:clientData fLocksWithSheet="0"/>
  </xdr:twoCellAnchor>
  <xdr:twoCellAnchor>
    <xdr:from>
      <xdr:col>7</xdr:col>
      <xdr:colOff>44450</xdr:colOff>
      <xdr:row>30</xdr:row>
      <xdr:rowOff>38101</xdr:rowOff>
    </xdr:from>
    <xdr:to>
      <xdr:col>11</xdr:col>
      <xdr:colOff>219075</xdr:colOff>
      <xdr:row>30</xdr:row>
      <xdr:rowOff>942976</xdr:rowOff>
    </xdr:to>
    <xdr:sp macro="" textlink="FillHome!$C$194">
      <xdr:nvSpPr>
        <xdr:cNvPr id="463" name="Rounded Rectangle 1003"/>
        <xdr:cNvSpPr/>
      </xdr:nvSpPr>
      <xdr:spPr>
        <a:xfrm>
          <a:off x="4044950" y="33089851"/>
          <a:ext cx="2613025" cy="904875"/>
        </a:xfrm>
        <a:prstGeom prst="roundRect">
          <a:avLst/>
        </a:prstGeom>
        <a:solidFill>
          <a:schemeClr val="accent4">
            <a:lumMod val="60000"/>
            <a:lumOff val="40000"/>
          </a:schemeClr>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fld id="{05EB050D-A9B6-4A74-8A3F-8B8F568770F6}" type="TxLink">
            <a:rPr lang="en-US" sz="1200" b="0" i="0" u="none" strike="noStrike">
              <a:solidFill>
                <a:srgbClr val="000000"/>
              </a:solidFill>
              <a:latin typeface="Calibri"/>
            </a:rPr>
            <a:pPr algn="ctr"/>
            <a:t>#N/A</a:t>
          </a:fld>
          <a:endParaRPr lang="en-US">
            <a:solidFill>
              <a:sysClr val="windowText" lastClr="000000"/>
            </a:solidFill>
          </a:endParaRPr>
        </a:p>
      </xdr:txBody>
    </xdr:sp>
    <xdr:clientData fLocksWithSheet="0"/>
  </xdr:twoCellAnchor>
  <xdr:twoCellAnchor>
    <xdr:from>
      <xdr:col>7</xdr:col>
      <xdr:colOff>22225</xdr:colOff>
      <xdr:row>31</xdr:row>
      <xdr:rowOff>31751</xdr:rowOff>
    </xdr:from>
    <xdr:to>
      <xdr:col>11</xdr:col>
      <xdr:colOff>196850</xdr:colOff>
      <xdr:row>31</xdr:row>
      <xdr:rowOff>936626</xdr:rowOff>
    </xdr:to>
    <xdr:sp macro="" textlink="FillHome!$C$195">
      <xdr:nvSpPr>
        <xdr:cNvPr id="464" name="Rounded Rectangle 1003"/>
        <xdr:cNvSpPr/>
      </xdr:nvSpPr>
      <xdr:spPr>
        <a:xfrm>
          <a:off x="4022725" y="34283651"/>
          <a:ext cx="2613025" cy="904875"/>
        </a:xfrm>
        <a:prstGeom prst="roundRect">
          <a:avLst/>
        </a:prstGeom>
        <a:solidFill>
          <a:schemeClr val="accent4">
            <a:lumMod val="60000"/>
            <a:lumOff val="40000"/>
          </a:schemeClr>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fld id="{A748D80C-E57E-46E2-A996-580D39ED7342}" type="TxLink">
            <a:rPr lang="en-US" sz="1200" b="0" i="0" u="none" strike="noStrike">
              <a:solidFill>
                <a:srgbClr val="000000"/>
              </a:solidFill>
              <a:latin typeface="Calibri"/>
            </a:rPr>
            <a:pPr algn="ctr"/>
            <a:t>#N/A</a:t>
          </a:fld>
          <a:endParaRPr lang="en-US">
            <a:solidFill>
              <a:sysClr val="windowText" lastClr="000000"/>
            </a:solidFill>
          </a:endParaRPr>
        </a:p>
      </xdr:txBody>
    </xdr:sp>
    <xdr:clientData fLocksWithSheet="0"/>
  </xdr:twoCellAnchor>
  <xdr:twoCellAnchor>
    <xdr:from>
      <xdr:col>7</xdr:col>
      <xdr:colOff>31750</xdr:colOff>
      <xdr:row>32</xdr:row>
      <xdr:rowOff>41276</xdr:rowOff>
    </xdr:from>
    <xdr:to>
      <xdr:col>11</xdr:col>
      <xdr:colOff>206375</xdr:colOff>
      <xdr:row>32</xdr:row>
      <xdr:rowOff>946151</xdr:rowOff>
    </xdr:to>
    <xdr:sp macro="" textlink="FillHome!$C$196">
      <xdr:nvSpPr>
        <xdr:cNvPr id="465" name="Rounded Rectangle 1003"/>
        <xdr:cNvSpPr/>
      </xdr:nvSpPr>
      <xdr:spPr>
        <a:xfrm>
          <a:off x="4032250" y="35493326"/>
          <a:ext cx="2613025" cy="904875"/>
        </a:xfrm>
        <a:prstGeom prst="roundRect">
          <a:avLst/>
        </a:prstGeom>
        <a:solidFill>
          <a:schemeClr val="accent4">
            <a:lumMod val="60000"/>
            <a:lumOff val="40000"/>
          </a:schemeClr>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fld id="{6BE5529C-766B-43C3-AD72-558BBE26AD5A}" type="TxLink">
            <a:rPr lang="en-US" sz="1200" b="0" i="0" u="none" strike="noStrike">
              <a:solidFill>
                <a:srgbClr val="000000"/>
              </a:solidFill>
              <a:latin typeface="Calibri"/>
            </a:rPr>
            <a:pPr algn="ctr"/>
            <a:t>#N/A</a:t>
          </a:fld>
          <a:endParaRPr lang="en-US">
            <a:solidFill>
              <a:sysClr val="windowText" lastClr="000000"/>
            </a:solidFill>
          </a:endParaRPr>
        </a:p>
      </xdr:txBody>
    </xdr:sp>
    <xdr:clientData fLocksWithSheet="0"/>
  </xdr:twoCellAnchor>
  <xdr:twoCellAnchor>
    <xdr:from>
      <xdr:col>12</xdr:col>
      <xdr:colOff>19050</xdr:colOff>
      <xdr:row>27</xdr:row>
      <xdr:rowOff>0</xdr:rowOff>
    </xdr:from>
    <xdr:to>
      <xdr:col>16</xdr:col>
      <xdr:colOff>193675</xdr:colOff>
      <xdr:row>27</xdr:row>
      <xdr:rowOff>917575</xdr:rowOff>
    </xdr:to>
    <xdr:sp macro="" textlink="FillHome!$C$197">
      <xdr:nvSpPr>
        <xdr:cNvPr id="467" name="Rounded Rectangle 1003"/>
        <xdr:cNvSpPr/>
      </xdr:nvSpPr>
      <xdr:spPr>
        <a:xfrm>
          <a:off x="7067550" y="29451300"/>
          <a:ext cx="2613025" cy="917575"/>
        </a:xfrm>
        <a:prstGeom prst="roundRect">
          <a:avLst/>
        </a:prstGeom>
        <a:solidFill>
          <a:schemeClr val="accent4">
            <a:lumMod val="60000"/>
            <a:lumOff val="40000"/>
          </a:schemeClr>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fld id="{9726EF3C-7CD0-441A-8609-204BE1E513AE}" type="TxLink">
            <a:rPr lang="en-US" sz="1200" b="0" i="0" u="none" strike="noStrike">
              <a:solidFill>
                <a:srgbClr val="000000"/>
              </a:solidFill>
              <a:latin typeface="Calibri"/>
            </a:rPr>
            <a:pPr algn="ctr"/>
            <a:t>3.2.1 - Number of young people and women that successfully complete technical and vocational training courses  </a:t>
          </a:fld>
          <a:endParaRPr lang="en-US">
            <a:solidFill>
              <a:sysClr val="windowText" lastClr="000000"/>
            </a:solidFill>
          </a:endParaRPr>
        </a:p>
      </xdr:txBody>
    </xdr:sp>
    <xdr:clientData fLocksWithSheet="0"/>
  </xdr:twoCellAnchor>
  <xdr:twoCellAnchor>
    <xdr:from>
      <xdr:col>11</xdr:col>
      <xdr:colOff>606425</xdr:colOff>
      <xdr:row>28</xdr:row>
      <xdr:rowOff>19051</xdr:rowOff>
    </xdr:from>
    <xdr:to>
      <xdr:col>16</xdr:col>
      <xdr:colOff>177800</xdr:colOff>
      <xdr:row>28</xdr:row>
      <xdr:rowOff>917576</xdr:rowOff>
    </xdr:to>
    <xdr:sp macro="" textlink="FillHome!$C$198">
      <xdr:nvSpPr>
        <xdr:cNvPr id="468" name="Rounded Rectangle 1003"/>
        <xdr:cNvSpPr/>
      </xdr:nvSpPr>
      <xdr:spPr>
        <a:xfrm>
          <a:off x="7045325" y="30670501"/>
          <a:ext cx="2619375" cy="898525"/>
        </a:xfrm>
        <a:prstGeom prst="roundRect">
          <a:avLst/>
        </a:prstGeom>
        <a:solidFill>
          <a:schemeClr val="accent4">
            <a:lumMod val="60000"/>
            <a:lumOff val="40000"/>
          </a:schemeClr>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fld id="{AFEAA3A2-E355-4512-A590-EA6FBFFD984A}" type="TxLink">
            <a:rPr lang="en-US" sz="1200" b="0" i="0" u="none" strike="noStrike">
              <a:solidFill>
                <a:srgbClr val="000000"/>
              </a:solidFill>
              <a:latin typeface="Calibri"/>
            </a:rPr>
            <a:pPr algn="ctr"/>
            <a:t>3.2.2 - Percentage of youth beneficiaries and women of employment and entrepreneurship programmes integrated 
in the labour market within three years</a:t>
          </a:fld>
          <a:endParaRPr lang="en-US">
            <a:solidFill>
              <a:sysClr val="windowText" lastClr="000000"/>
            </a:solidFill>
          </a:endParaRPr>
        </a:p>
      </xdr:txBody>
    </xdr:sp>
    <xdr:clientData fLocksWithSheet="0"/>
  </xdr:twoCellAnchor>
  <xdr:twoCellAnchor>
    <xdr:from>
      <xdr:col>12</xdr:col>
      <xdr:colOff>12700</xdr:colOff>
      <xdr:row>29</xdr:row>
      <xdr:rowOff>22226</xdr:rowOff>
    </xdr:from>
    <xdr:to>
      <xdr:col>16</xdr:col>
      <xdr:colOff>187325</xdr:colOff>
      <xdr:row>29</xdr:row>
      <xdr:rowOff>927101</xdr:rowOff>
    </xdr:to>
    <xdr:sp macro="" textlink="FillHome!$C$199">
      <xdr:nvSpPr>
        <xdr:cNvPr id="469" name="Rounded Rectangle 1003"/>
        <xdr:cNvSpPr/>
      </xdr:nvSpPr>
      <xdr:spPr>
        <a:xfrm>
          <a:off x="7061200" y="31873826"/>
          <a:ext cx="2613025" cy="904875"/>
        </a:xfrm>
        <a:prstGeom prst="roundRect">
          <a:avLst/>
        </a:prstGeom>
        <a:solidFill>
          <a:schemeClr val="accent4">
            <a:lumMod val="60000"/>
            <a:lumOff val="40000"/>
          </a:schemeClr>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fld id="{C993BD69-D83B-48CC-9ED3-816D36E4003E}" type="TxLink">
            <a:rPr lang="en-US" sz="1200" b="0" i="0" u="none" strike="noStrike">
              <a:solidFill>
                <a:srgbClr val="000000"/>
              </a:solidFill>
              <a:latin typeface="Calibri"/>
            </a:rPr>
            <a:pPr algn="ctr"/>
            <a:t>#N/A</a:t>
          </a:fld>
          <a:endParaRPr lang="en-US">
            <a:solidFill>
              <a:sysClr val="windowText" lastClr="000000"/>
            </a:solidFill>
          </a:endParaRPr>
        </a:p>
      </xdr:txBody>
    </xdr:sp>
    <xdr:clientData fLocksWithSheet="0"/>
  </xdr:twoCellAnchor>
  <xdr:twoCellAnchor>
    <xdr:from>
      <xdr:col>12</xdr:col>
      <xdr:colOff>22225</xdr:colOff>
      <xdr:row>30</xdr:row>
      <xdr:rowOff>31751</xdr:rowOff>
    </xdr:from>
    <xdr:to>
      <xdr:col>16</xdr:col>
      <xdr:colOff>196850</xdr:colOff>
      <xdr:row>30</xdr:row>
      <xdr:rowOff>936626</xdr:rowOff>
    </xdr:to>
    <xdr:sp macro="" textlink="FillHome!$C$200">
      <xdr:nvSpPr>
        <xdr:cNvPr id="470" name="Rounded Rectangle 1003"/>
        <xdr:cNvSpPr/>
      </xdr:nvSpPr>
      <xdr:spPr>
        <a:xfrm>
          <a:off x="7070725" y="33083501"/>
          <a:ext cx="2613025" cy="904875"/>
        </a:xfrm>
        <a:prstGeom prst="roundRect">
          <a:avLst/>
        </a:prstGeom>
        <a:solidFill>
          <a:schemeClr val="accent4">
            <a:lumMod val="60000"/>
            <a:lumOff val="40000"/>
          </a:schemeClr>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fld id="{C0B46696-E2E3-47D4-A571-665AEA1DE135}" type="TxLink">
            <a:rPr lang="en-US" sz="1200" b="0" i="0" u="none" strike="noStrike">
              <a:solidFill>
                <a:srgbClr val="000000"/>
              </a:solidFill>
              <a:latin typeface="Calibri"/>
            </a:rPr>
            <a:pPr algn="ctr"/>
            <a:t>#N/A</a:t>
          </a:fld>
          <a:endParaRPr lang="en-US">
            <a:solidFill>
              <a:sysClr val="windowText" lastClr="000000"/>
            </a:solidFill>
          </a:endParaRPr>
        </a:p>
      </xdr:txBody>
    </xdr:sp>
    <xdr:clientData fLocksWithSheet="0"/>
  </xdr:twoCellAnchor>
  <xdr:twoCellAnchor>
    <xdr:from>
      <xdr:col>11</xdr:col>
      <xdr:colOff>603250</xdr:colOff>
      <xdr:row>31</xdr:row>
      <xdr:rowOff>25401</xdr:rowOff>
    </xdr:from>
    <xdr:to>
      <xdr:col>16</xdr:col>
      <xdr:colOff>174625</xdr:colOff>
      <xdr:row>31</xdr:row>
      <xdr:rowOff>930276</xdr:rowOff>
    </xdr:to>
    <xdr:sp macro="" textlink="FillHome!$C$201">
      <xdr:nvSpPr>
        <xdr:cNvPr id="471" name="Rounded Rectangle 1003"/>
        <xdr:cNvSpPr/>
      </xdr:nvSpPr>
      <xdr:spPr>
        <a:xfrm>
          <a:off x="7042150" y="34277301"/>
          <a:ext cx="2619375" cy="904875"/>
        </a:xfrm>
        <a:prstGeom prst="roundRect">
          <a:avLst/>
        </a:prstGeom>
        <a:solidFill>
          <a:schemeClr val="accent4">
            <a:lumMod val="60000"/>
            <a:lumOff val="40000"/>
          </a:schemeClr>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fld id="{BAE9710F-3A1B-4D6D-8320-EF332550C357}" type="TxLink">
            <a:rPr lang="en-US" sz="1200" b="0" i="0" u="none" strike="noStrike">
              <a:solidFill>
                <a:srgbClr val="000000"/>
              </a:solidFill>
              <a:latin typeface="Calibri"/>
            </a:rPr>
            <a:pPr algn="ctr"/>
            <a:t>#N/A</a:t>
          </a:fld>
          <a:endParaRPr lang="en-US">
            <a:solidFill>
              <a:sysClr val="windowText" lastClr="000000"/>
            </a:solidFill>
          </a:endParaRPr>
        </a:p>
      </xdr:txBody>
    </xdr:sp>
    <xdr:clientData fLocksWithSheet="0"/>
  </xdr:twoCellAnchor>
  <xdr:twoCellAnchor>
    <xdr:from>
      <xdr:col>12</xdr:col>
      <xdr:colOff>9525</xdr:colOff>
      <xdr:row>32</xdr:row>
      <xdr:rowOff>34926</xdr:rowOff>
    </xdr:from>
    <xdr:to>
      <xdr:col>16</xdr:col>
      <xdr:colOff>184150</xdr:colOff>
      <xdr:row>32</xdr:row>
      <xdr:rowOff>939801</xdr:rowOff>
    </xdr:to>
    <xdr:sp macro="" textlink="FillHome!$C$202">
      <xdr:nvSpPr>
        <xdr:cNvPr id="472" name="Rounded Rectangle 1003"/>
        <xdr:cNvSpPr/>
      </xdr:nvSpPr>
      <xdr:spPr>
        <a:xfrm>
          <a:off x="7058025" y="35486976"/>
          <a:ext cx="2613025" cy="904875"/>
        </a:xfrm>
        <a:prstGeom prst="roundRect">
          <a:avLst/>
        </a:prstGeom>
        <a:solidFill>
          <a:schemeClr val="accent4">
            <a:lumMod val="60000"/>
            <a:lumOff val="40000"/>
          </a:schemeClr>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fld id="{BB726E41-C310-48D9-A4B5-F8309B7070E7}" type="TxLink">
            <a:rPr lang="en-US" sz="1200" b="0" i="0" u="none" strike="noStrike">
              <a:solidFill>
                <a:srgbClr val="000000"/>
              </a:solidFill>
              <a:latin typeface="Calibri"/>
            </a:rPr>
            <a:pPr algn="ctr"/>
            <a:t>#N/A</a:t>
          </a:fld>
          <a:endParaRPr lang="en-US">
            <a:solidFill>
              <a:sysClr val="windowText" lastClr="000000"/>
            </a:solidFill>
          </a:endParaRPr>
        </a:p>
      </xdr:txBody>
    </xdr:sp>
    <xdr:clientData fLocksWithSheet="0"/>
  </xdr:twoCellAnchor>
  <xdr:twoCellAnchor>
    <xdr:from>
      <xdr:col>17</xdr:col>
      <xdr:colOff>28575</xdr:colOff>
      <xdr:row>27</xdr:row>
      <xdr:rowOff>19051</xdr:rowOff>
    </xdr:from>
    <xdr:to>
      <xdr:col>21</xdr:col>
      <xdr:colOff>203200</xdr:colOff>
      <xdr:row>27</xdr:row>
      <xdr:rowOff>923926</xdr:rowOff>
    </xdr:to>
    <xdr:sp macro="" textlink="FillHome!$C$203">
      <xdr:nvSpPr>
        <xdr:cNvPr id="474" name="Rounded Rectangle 1003"/>
        <xdr:cNvSpPr/>
      </xdr:nvSpPr>
      <xdr:spPr>
        <a:xfrm>
          <a:off x="10125075" y="29470351"/>
          <a:ext cx="2613025" cy="904875"/>
        </a:xfrm>
        <a:prstGeom prst="roundRect">
          <a:avLst/>
        </a:prstGeom>
        <a:solidFill>
          <a:schemeClr val="accent4">
            <a:lumMod val="60000"/>
            <a:lumOff val="40000"/>
          </a:schemeClr>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fld id="{AEF99C4B-F458-49E5-9539-3455EFD25B5A}" type="TxLink">
            <a:rPr lang="en-US" sz="1200" b="0" i="0" u="none" strike="noStrike">
              <a:solidFill>
                <a:srgbClr val="000000"/>
              </a:solidFill>
              <a:latin typeface="Calibri"/>
            </a:rPr>
            <a:pPr algn="ctr"/>
            <a:t>3.3.1 - Percentage of members of local development 
platforms that are young women and men 
</a:t>
          </a:fld>
          <a:endParaRPr lang="en-US">
            <a:solidFill>
              <a:sysClr val="windowText" lastClr="000000"/>
            </a:solidFill>
          </a:endParaRPr>
        </a:p>
      </xdr:txBody>
    </xdr:sp>
    <xdr:clientData fLocksWithSheet="0"/>
  </xdr:twoCellAnchor>
  <xdr:twoCellAnchor>
    <xdr:from>
      <xdr:col>17</xdr:col>
      <xdr:colOff>12700</xdr:colOff>
      <xdr:row>28</xdr:row>
      <xdr:rowOff>19052</xdr:rowOff>
    </xdr:from>
    <xdr:to>
      <xdr:col>21</xdr:col>
      <xdr:colOff>187325</xdr:colOff>
      <xdr:row>28</xdr:row>
      <xdr:rowOff>923927</xdr:rowOff>
    </xdr:to>
    <xdr:sp macro="" textlink="FillHome!$C$204">
      <xdr:nvSpPr>
        <xdr:cNvPr id="475" name="Rounded Rectangle 1003"/>
        <xdr:cNvSpPr/>
      </xdr:nvSpPr>
      <xdr:spPr>
        <a:xfrm>
          <a:off x="10109200" y="30670502"/>
          <a:ext cx="2613025" cy="904875"/>
        </a:xfrm>
        <a:prstGeom prst="roundRect">
          <a:avLst/>
        </a:prstGeom>
        <a:solidFill>
          <a:schemeClr val="accent4">
            <a:lumMod val="60000"/>
            <a:lumOff val="40000"/>
          </a:schemeClr>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fld id="{C57314D8-F902-4048-9F96-F0BAACE52E3F}" type="TxLink">
            <a:rPr lang="en-US" sz="1200" b="0" i="0" u="none" strike="noStrike">
              <a:solidFill>
                <a:srgbClr val="000000"/>
              </a:solidFill>
              <a:latin typeface="Calibri"/>
            </a:rPr>
            <a:pPr algn="ctr"/>
            <a:t>3.3.2 - Number of elaborated territorial local economic development strategies that explicitly promote employment opportunities for youth and women </a:t>
          </a:fld>
          <a:endParaRPr lang="en-US">
            <a:solidFill>
              <a:sysClr val="windowText" lastClr="000000"/>
            </a:solidFill>
          </a:endParaRPr>
        </a:p>
      </xdr:txBody>
    </xdr:sp>
    <xdr:clientData fLocksWithSheet="0"/>
  </xdr:twoCellAnchor>
  <xdr:twoCellAnchor>
    <xdr:from>
      <xdr:col>17</xdr:col>
      <xdr:colOff>22225</xdr:colOff>
      <xdr:row>29</xdr:row>
      <xdr:rowOff>28577</xdr:rowOff>
    </xdr:from>
    <xdr:to>
      <xdr:col>21</xdr:col>
      <xdr:colOff>196850</xdr:colOff>
      <xdr:row>29</xdr:row>
      <xdr:rowOff>933452</xdr:rowOff>
    </xdr:to>
    <xdr:sp macro="" textlink="FillHome!$C$205">
      <xdr:nvSpPr>
        <xdr:cNvPr id="476" name="Rounded Rectangle 1003"/>
        <xdr:cNvSpPr/>
      </xdr:nvSpPr>
      <xdr:spPr>
        <a:xfrm>
          <a:off x="10118725" y="31880177"/>
          <a:ext cx="2613025" cy="904875"/>
        </a:xfrm>
        <a:prstGeom prst="roundRect">
          <a:avLst/>
        </a:prstGeom>
        <a:solidFill>
          <a:schemeClr val="accent4">
            <a:lumMod val="60000"/>
            <a:lumOff val="40000"/>
          </a:schemeClr>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fld id="{355F4D64-1EEF-485A-AD62-A5E4E1F2C755}" type="TxLink">
            <a:rPr lang="en-US" sz="1200" b="0" i="0" u="none" strike="noStrike">
              <a:solidFill>
                <a:srgbClr val="000000"/>
              </a:solidFill>
              <a:latin typeface="Calibri"/>
            </a:rPr>
            <a:pPr algn="ctr"/>
            <a:t>#N/A</a:t>
          </a:fld>
          <a:endParaRPr lang="en-US">
            <a:solidFill>
              <a:sysClr val="windowText" lastClr="000000"/>
            </a:solidFill>
          </a:endParaRPr>
        </a:p>
      </xdr:txBody>
    </xdr:sp>
    <xdr:clientData fLocksWithSheet="0"/>
  </xdr:twoCellAnchor>
  <xdr:twoCellAnchor>
    <xdr:from>
      <xdr:col>17</xdr:col>
      <xdr:colOff>31750</xdr:colOff>
      <xdr:row>30</xdr:row>
      <xdr:rowOff>38102</xdr:rowOff>
    </xdr:from>
    <xdr:to>
      <xdr:col>21</xdr:col>
      <xdr:colOff>206375</xdr:colOff>
      <xdr:row>30</xdr:row>
      <xdr:rowOff>942977</xdr:rowOff>
    </xdr:to>
    <xdr:sp macro="" textlink="FillHome!$C$206">
      <xdr:nvSpPr>
        <xdr:cNvPr id="477" name="Rounded Rectangle 1003"/>
        <xdr:cNvSpPr/>
      </xdr:nvSpPr>
      <xdr:spPr>
        <a:xfrm>
          <a:off x="10128250" y="33089852"/>
          <a:ext cx="2613025" cy="904875"/>
        </a:xfrm>
        <a:prstGeom prst="roundRect">
          <a:avLst/>
        </a:prstGeom>
        <a:solidFill>
          <a:schemeClr val="accent4">
            <a:lumMod val="60000"/>
            <a:lumOff val="40000"/>
          </a:schemeClr>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fld id="{1E07A905-3FA6-4505-9322-E256B8CE8FC3}" type="TxLink">
            <a:rPr lang="en-US" sz="1200" b="0" i="0" u="none" strike="noStrike">
              <a:solidFill>
                <a:srgbClr val="000000"/>
              </a:solidFill>
              <a:latin typeface="Calibri"/>
            </a:rPr>
            <a:pPr algn="ctr"/>
            <a:t>#N/A</a:t>
          </a:fld>
          <a:endParaRPr lang="en-US">
            <a:solidFill>
              <a:sysClr val="windowText" lastClr="000000"/>
            </a:solidFill>
          </a:endParaRPr>
        </a:p>
      </xdr:txBody>
    </xdr:sp>
    <xdr:clientData fLocksWithSheet="0"/>
  </xdr:twoCellAnchor>
  <xdr:twoCellAnchor>
    <xdr:from>
      <xdr:col>17</xdr:col>
      <xdr:colOff>9525</xdr:colOff>
      <xdr:row>31</xdr:row>
      <xdr:rowOff>31752</xdr:rowOff>
    </xdr:from>
    <xdr:to>
      <xdr:col>21</xdr:col>
      <xdr:colOff>184150</xdr:colOff>
      <xdr:row>31</xdr:row>
      <xdr:rowOff>936627</xdr:rowOff>
    </xdr:to>
    <xdr:sp macro="" textlink="FillHome!$C$207">
      <xdr:nvSpPr>
        <xdr:cNvPr id="478" name="Rounded Rectangle 1003"/>
        <xdr:cNvSpPr/>
      </xdr:nvSpPr>
      <xdr:spPr>
        <a:xfrm>
          <a:off x="10106025" y="34283652"/>
          <a:ext cx="2613025" cy="904875"/>
        </a:xfrm>
        <a:prstGeom prst="roundRect">
          <a:avLst/>
        </a:prstGeom>
        <a:solidFill>
          <a:schemeClr val="accent4">
            <a:lumMod val="60000"/>
            <a:lumOff val="40000"/>
          </a:schemeClr>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fld id="{1D4FBB9F-8D8F-4E8B-BA35-136B7C3E888F}" type="TxLink">
            <a:rPr lang="en-US" sz="1200" b="0" i="0" u="none" strike="noStrike">
              <a:solidFill>
                <a:srgbClr val="000000"/>
              </a:solidFill>
              <a:latin typeface="Calibri"/>
            </a:rPr>
            <a:pPr algn="ctr"/>
            <a:t>#N/A</a:t>
          </a:fld>
          <a:endParaRPr lang="en-US">
            <a:solidFill>
              <a:sysClr val="windowText" lastClr="000000"/>
            </a:solidFill>
          </a:endParaRPr>
        </a:p>
      </xdr:txBody>
    </xdr:sp>
    <xdr:clientData fLocksWithSheet="0"/>
  </xdr:twoCellAnchor>
  <xdr:twoCellAnchor>
    <xdr:from>
      <xdr:col>17</xdr:col>
      <xdr:colOff>19050</xdr:colOff>
      <xdr:row>32</xdr:row>
      <xdr:rowOff>41277</xdr:rowOff>
    </xdr:from>
    <xdr:to>
      <xdr:col>21</xdr:col>
      <xdr:colOff>193675</xdr:colOff>
      <xdr:row>32</xdr:row>
      <xdr:rowOff>946152</xdr:rowOff>
    </xdr:to>
    <xdr:sp macro="" textlink="FillHome!$C$208">
      <xdr:nvSpPr>
        <xdr:cNvPr id="479" name="Rounded Rectangle 1003"/>
        <xdr:cNvSpPr/>
      </xdr:nvSpPr>
      <xdr:spPr>
        <a:xfrm>
          <a:off x="10115550" y="35493327"/>
          <a:ext cx="2613025" cy="904875"/>
        </a:xfrm>
        <a:prstGeom prst="roundRect">
          <a:avLst/>
        </a:prstGeom>
        <a:solidFill>
          <a:schemeClr val="accent4">
            <a:lumMod val="60000"/>
            <a:lumOff val="40000"/>
          </a:schemeClr>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fld id="{35EE438E-7F0F-45A7-BA98-633F9C544777}" type="TxLink">
            <a:rPr lang="en-US" sz="1200" b="0" i="0" u="none" strike="noStrike">
              <a:solidFill>
                <a:srgbClr val="000000"/>
              </a:solidFill>
              <a:latin typeface="Calibri"/>
            </a:rPr>
            <a:pPr algn="ctr"/>
            <a:t>#N/A</a:t>
          </a:fld>
          <a:endParaRPr lang="en-US">
            <a:solidFill>
              <a:sysClr val="windowText" lastClr="000000"/>
            </a:solidFill>
          </a:endParaRPr>
        </a:p>
      </xdr:txBody>
    </xdr:sp>
    <xdr:clientData fLocksWithSheet="0"/>
  </xdr:twoCellAnchor>
  <xdr:twoCellAnchor>
    <xdr:from>
      <xdr:col>22</xdr:col>
      <xdr:colOff>28575</xdr:colOff>
      <xdr:row>27</xdr:row>
      <xdr:rowOff>19051</xdr:rowOff>
    </xdr:from>
    <xdr:to>
      <xdr:col>26</xdr:col>
      <xdr:colOff>203200</xdr:colOff>
      <xdr:row>27</xdr:row>
      <xdr:rowOff>923926</xdr:rowOff>
    </xdr:to>
    <xdr:sp macro="" textlink="FillHome!$C$209">
      <xdr:nvSpPr>
        <xdr:cNvPr id="481" name="Rounded Rectangle 1003"/>
        <xdr:cNvSpPr/>
      </xdr:nvSpPr>
      <xdr:spPr>
        <a:xfrm>
          <a:off x="13173075" y="29470351"/>
          <a:ext cx="2613025" cy="904875"/>
        </a:xfrm>
        <a:prstGeom prst="roundRect">
          <a:avLst/>
        </a:prstGeom>
        <a:solidFill>
          <a:schemeClr val="accent4">
            <a:lumMod val="60000"/>
            <a:lumOff val="40000"/>
          </a:schemeClr>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fld id="{0EA91C72-DF6F-4F48-A912-268858FC13C0}" type="TxLink">
            <a:rPr lang="en-US" sz="1200" b="0" i="0" u="none" strike="noStrike">
              <a:solidFill>
                <a:srgbClr val="000000"/>
              </a:solidFill>
              <a:latin typeface="Calibri"/>
            </a:rPr>
            <a:pPr algn="ctr"/>
            <a:t>3.4.1 - Existence of a functional integrated system for monitoring and evaluating the social protection programme</a:t>
          </a:fld>
          <a:endParaRPr lang="en-US">
            <a:solidFill>
              <a:sysClr val="windowText" lastClr="000000"/>
            </a:solidFill>
          </a:endParaRPr>
        </a:p>
      </xdr:txBody>
    </xdr:sp>
    <xdr:clientData fLocksWithSheet="0"/>
  </xdr:twoCellAnchor>
  <xdr:twoCellAnchor>
    <xdr:from>
      <xdr:col>22</xdr:col>
      <xdr:colOff>12700</xdr:colOff>
      <xdr:row>28</xdr:row>
      <xdr:rowOff>19052</xdr:rowOff>
    </xdr:from>
    <xdr:to>
      <xdr:col>26</xdr:col>
      <xdr:colOff>187325</xdr:colOff>
      <xdr:row>28</xdr:row>
      <xdr:rowOff>923927</xdr:rowOff>
    </xdr:to>
    <xdr:sp macro="" textlink="FillHome!$C$210">
      <xdr:nvSpPr>
        <xdr:cNvPr id="482" name="Rounded Rectangle 1003"/>
        <xdr:cNvSpPr/>
      </xdr:nvSpPr>
      <xdr:spPr>
        <a:xfrm>
          <a:off x="13157200" y="30670502"/>
          <a:ext cx="2613025" cy="904875"/>
        </a:xfrm>
        <a:prstGeom prst="roundRect">
          <a:avLst/>
        </a:prstGeom>
        <a:solidFill>
          <a:schemeClr val="accent4">
            <a:lumMod val="60000"/>
            <a:lumOff val="40000"/>
          </a:schemeClr>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fld id="{7ECD11C9-75BD-48D2-A567-850DA4B2EE67}" type="TxLink">
            <a:rPr lang="en-US" sz="1200" b="0" i="0" u="none" strike="noStrike">
              <a:solidFill>
                <a:srgbClr val="000000"/>
              </a:solidFill>
              <a:latin typeface="Calibri"/>
            </a:rPr>
            <a:pPr algn="ctr"/>
            <a:t>3.4.2 - Extent to which policy and institutional reforms increase access to social protection targeting the poor at municipal level (disaggregated by sex, rural and urban)</a:t>
          </a:fld>
          <a:endParaRPr lang="en-US">
            <a:solidFill>
              <a:sysClr val="windowText" lastClr="000000"/>
            </a:solidFill>
          </a:endParaRPr>
        </a:p>
      </xdr:txBody>
    </xdr:sp>
    <xdr:clientData fLocksWithSheet="0"/>
  </xdr:twoCellAnchor>
  <xdr:twoCellAnchor>
    <xdr:from>
      <xdr:col>22</xdr:col>
      <xdr:colOff>22225</xdr:colOff>
      <xdr:row>29</xdr:row>
      <xdr:rowOff>28577</xdr:rowOff>
    </xdr:from>
    <xdr:to>
      <xdr:col>26</xdr:col>
      <xdr:colOff>196850</xdr:colOff>
      <xdr:row>29</xdr:row>
      <xdr:rowOff>933452</xdr:rowOff>
    </xdr:to>
    <xdr:sp macro="" textlink="FillHome!$C$211">
      <xdr:nvSpPr>
        <xdr:cNvPr id="483" name="Rounded Rectangle 1003"/>
        <xdr:cNvSpPr/>
      </xdr:nvSpPr>
      <xdr:spPr>
        <a:xfrm>
          <a:off x="13166725" y="31880177"/>
          <a:ext cx="2613025" cy="904875"/>
        </a:xfrm>
        <a:prstGeom prst="roundRect">
          <a:avLst/>
        </a:prstGeom>
        <a:solidFill>
          <a:schemeClr val="accent4">
            <a:lumMod val="60000"/>
            <a:lumOff val="40000"/>
          </a:schemeClr>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fld id="{DEA02455-53DE-40C1-8696-DCE9763B3BE4}" type="TxLink">
            <a:rPr lang="en-US" sz="1200" b="0" i="0" u="none" strike="noStrike">
              <a:solidFill>
                <a:srgbClr val="000000"/>
              </a:solidFill>
              <a:latin typeface="Calibri"/>
            </a:rPr>
            <a:pPr algn="ctr"/>
            <a:t>#N/A</a:t>
          </a:fld>
          <a:endParaRPr lang="en-US">
            <a:solidFill>
              <a:sysClr val="windowText" lastClr="000000"/>
            </a:solidFill>
          </a:endParaRPr>
        </a:p>
      </xdr:txBody>
    </xdr:sp>
    <xdr:clientData fLocksWithSheet="0"/>
  </xdr:twoCellAnchor>
  <xdr:twoCellAnchor>
    <xdr:from>
      <xdr:col>22</xdr:col>
      <xdr:colOff>31750</xdr:colOff>
      <xdr:row>30</xdr:row>
      <xdr:rowOff>38102</xdr:rowOff>
    </xdr:from>
    <xdr:to>
      <xdr:col>26</xdr:col>
      <xdr:colOff>206375</xdr:colOff>
      <xdr:row>30</xdr:row>
      <xdr:rowOff>942977</xdr:rowOff>
    </xdr:to>
    <xdr:sp macro="" textlink="FillHome!$C$212">
      <xdr:nvSpPr>
        <xdr:cNvPr id="484" name="Rounded Rectangle 1003"/>
        <xdr:cNvSpPr/>
      </xdr:nvSpPr>
      <xdr:spPr>
        <a:xfrm>
          <a:off x="13176250" y="33089852"/>
          <a:ext cx="2613025" cy="904875"/>
        </a:xfrm>
        <a:prstGeom prst="roundRect">
          <a:avLst/>
        </a:prstGeom>
        <a:solidFill>
          <a:schemeClr val="accent4">
            <a:lumMod val="60000"/>
            <a:lumOff val="40000"/>
          </a:schemeClr>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fld id="{41F19DE1-C729-4542-870E-7EA1365DD8DF}" type="TxLink">
            <a:rPr lang="en-US" sz="1200" b="0" i="0" u="none" strike="noStrike">
              <a:solidFill>
                <a:srgbClr val="000000"/>
              </a:solidFill>
              <a:latin typeface="Calibri"/>
            </a:rPr>
            <a:pPr algn="ctr"/>
            <a:t>#N/A</a:t>
          </a:fld>
          <a:endParaRPr lang="en-US">
            <a:solidFill>
              <a:sysClr val="windowText" lastClr="000000"/>
            </a:solidFill>
          </a:endParaRPr>
        </a:p>
      </xdr:txBody>
    </xdr:sp>
    <xdr:clientData fLocksWithSheet="0"/>
  </xdr:twoCellAnchor>
  <xdr:twoCellAnchor>
    <xdr:from>
      <xdr:col>22</xdr:col>
      <xdr:colOff>9525</xdr:colOff>
      <xdr:row>31</xdr:row>
      <xdr:rowOff>31752</xdr:rowOff>
    </xdr:from>
    <xdr:to>
      <xdr:col>26</xdr:col>
      <xdr:colOff>184150</xdr:colOff>
      <xdr:row>31</xdr:row>
      <xdr:rowOff>936627</xdr:rowOff>
    </xdr:to>
    <xdr:sp macro="" textlink="FillHome!$C$213">
      <xdr:nvSpPr>
        <xdr:cNvPr id="485" name="Rounded Rectangle 1003"/>
        <xdr:cNvSpPr/>
      </xdr:nvSpPr>
      <xdr:spPr>
        <a:xfrm>
          <a:off x="13154025" y="34283652"/>
          <a:ext cx="2613025" cy="904875"/>
        </a:xfrm>
        <a:prstGeom prst="roundRect">
          <a:avLst/>
        </a:prstGeom>
        <a:solidFill>
          <a:schemeClr val="accent4">
            <a:lumMod val="60000"/>
            <a:lumOff val="40000"/>
          </a:schemeClr>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fld id="{B94FA9F0-95DD-45F5-B1E6-7E981AE1B96C}" type="TxLink">
            <a:rPr lang="en-US" sz="1200" b="0" i="0" u="none" strike="noStrike">
              <a:solidFill>
                <a:srgbClr val="000000"/>
              </a:solidFill>
              <a:latin typeface="Calibri"/>
            </a:rPr>
            <a:pPr algn="ctr"/>
            <a:t>#N/A</a:t>
          </a:fld>
          <a:endParaRPr lang="en-US">
            <a:solidFill>
              <a:sysClr val="windowText" lastClr="000000"/>
            </a:solidFill>
          </a:endParaRPr>
        </a:p>
      </xdr:txBody>
    </xdr:sp>
    <xdr:clientData fLocksWithSheet="0"/>
  </xdr:twoCellAnchor>
  <xdr:twoCellAnchor>
    <xdr:from>
      <xdr:col>22</xdr:col>
      <xdr:colOff>19050</xdr:colOff>
      <xdr:row>32</xdr:row>
      <xdr:rowOff>41277</xdr:rowOff>
    </xdr:from>
    <xdr:to>
      <xdr:col>26</xdr:col>
      <xdr:colOff>193675</xdr:colOff>
      <xdr:row>32</xdr:row>
      <xdr:rowOff>946152</xdr:rowOff>
    </xdr:to>
    <xdr:sp macro="" textlink="FillHome!$C$214">
      <xdr:nvSpPr>
        <xdr:cNvPr id="486" name="Rounded Rectangle 1003"/>
        <xdr:cNvSpPr/>
      </xdr:nvSpPr>
      <xdr:spPr>
        <a:xfrm>
          <a:off x="13163550" y="35493327"/>
          <a:ext cx="2613025" cy="904875"/>
        </a:xfrm>
        <a:prstGeom prst="roundRect">
          <a:avLst/>
        </a:prstGeom>
        <a:solidFill>
          <a:schemeClr val="accent4">
            <a:lumMod val="60000"/>
            <a:lumOff val="40000"/>
          </a:schemeClr>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fld id="{25494B05-ED7F-488E-B895-C47C1A81B109}" type="TxLink">
            <a:rPr lang="en-US" sz="1200" b="0" i="0" u="none" strike="noStrike">
              <a:solidFill>
                <a:srgbClr val="000000"/>
              </a:solidFill>
              <a:latin typeface="Calibri"/>
            </a:rPr>
            <a:pPr algn="ctr"/>
            <a:t>#N/A</a:t>
          </a:fld>
          <a:endParaRPr lang="en-US">
            <a:solidFill>
              <a:sysClr val="windowText" lastClr="000000"/>
            </a:solidFill>
          </a:endParaRPr>
        </a:p>
      </xdr:txBody>
    </xdr:sp>
    <xdr:clientData fLocksWithSheet="0"/>
  </xdr:twoCellAnchor>
  <xdr:twoCellAnchor>
    <xdr:from>
      <xdr:col>27</xdr:col>
      <xdr:colOff>28575</xdr:colOff>
      <xdr:row>27</xdr:row>
      <xdr:rowOff>19051</xdr:rowOff>
    </xdr:from>
    <xdr:to>
      <xdr:col>31</xdr:col>
      <xdr:colOff>203200</xdr:colOff>
      <xdr:row>27</xdr:row>
      <xdr:rowOff>923926</xdr:rowOff>
    </xdr:to>
    <xdr:sp macro="" textlink="FillHome!$C$215">
      <xdr:nvSpPr>
        <xdr:cNvPr id="488" name="Rounded Rectangle 1003"/>
        <xdr:cNvSpPr/>
      </xdr:nvSpPr>
      <xdr:spPr>
        <a:xfrm>
          <a:off x="16221075" y="29470351"/>
          <a:ext cx="2613025" cy="904875"/>
        </a:xfrm>
        <a:prstGeom prst="roundRect">
          <a:avLst/>
        </a:prstGeom>
        <a:solidFill>
          <a:schemeClr val="accent4">
            <a:lumMod val="60000"/>
            <a:lumOff val="40000"/>
          </a:schemeClr>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fld id="{8337C962-EB3B-4744-B477-BCBAEA636CBF}" type="TxLink">
            <a:rPr lang="en-US" sz="1200" b="0" i="0" u="none" strike="noStrike">
              <a:solidFill>
                <a:srgbClr val="000000"/>
              </a:solidFill>
              <a:latin typeface="Calibri"/>
            </a:rPr>
            <a:pPr algn="ctr"/>
            <a:t>#N/A</a:t>
          </a:fld>
          <a:endParaRPr lang="en-US">
            <a:solidFill>
              <a:sysClr val="windowText" lastClr="000000"/>
            </a:solidFill>
          </a:endParaRPr>
        </a:p>
      </xdr:txBody>
    </xdr:sp>
    <xdr:clientData fLocksWithSheet="0"/>
  </xdr:twoCellAnchor>
  <xdr:twoCellAnchor>
    <xdr:from>
      <xdr:col>27</xdr:col>
      <xdr:colOff>12700</xdr:colOff>
      <xdr:row>28</xdr:row>
      <xdr:rowOff>19052</xdr:rowOff>
    </xdr:from>
    <xdr:to>
      <xdr:col>31</xdr:col>
      <xdr:colOff>187325</xdr:colOff>
      <xdr:row>28</xdr:row>
      <xdr:rowOff>923927</xdr:rowOff>
    </xdr:to>
    <xdr:sp macro="" textlink="FillHome!$C$216">
      <xdr:nvSpPr>
        <xdr:cNvPr id="489" name="Rounded Rectangle 1003"/>
        <xdr:cNvSpPr/>
      </xdr:nvSpPr>
      <xdr:spPr>
        <a:xfrm>
          <a:off x="16205200" y="30670502"/>
          <a:ext cx="2613025" cy="904875"/>
        </a:xfrm>
        <a:prstGeom prst="roundRect">
          <a:avLst/>
        </a:prstGeom>
        <a:solidFill>
          <a:schemeClr val="accent4">
            <a:lumMod val="60000"/>
            <a:lumOff val="40000"/>
          </a:schemeClr>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fld id="{3464071A-8062-4EBB-BD4C-D6A4C749B4C7}" type="TxLink">
            <a:rPr lang="en-US" sz="1200" b="0" i="0" u="none" strike="noStrike">
              <a:solidFill>
                <a:srgbClr val="000000"/>
              </a:solidFill>
              <a:latin typeface="Calibri"/>
            </a:rPr>
            <a:pPr algn="ctr"/>
            <a:t>#N/A</a:t>
          </a:fld>
          <a:endParaRPr lang="en-US">
            <a:solidFill>
              <a:sysClr val="windowText" lastClr="000000"/>
            </a:solidFill>
          </a:endParaRPr>
        </a:p>
      </xdr:txBody>
    </xdr:sp>
    <xdr:clientData fLocksWithSheet="0"/>
  </xdr:twoCellAnchor>
  <xdr:twoCellAnchor>
    <xdr:from>
      <xdr:col>27</xdr:col>
      <xdr:colOff>22225</xdr:colOff>
      <xdr:row>29</xdr:row>
      <xdr:rowOff>28577</xdr:rowOff>
    </xdr:from>
    <xdr:to>
      <xdr:col>31</xdr:col>
      <xdr:colOff>196850</xdr:colOff>
      <xdr:row>29</xdr:row>
      <xdr:rowOff>933452</xdr:rowOff>
    </xdr:to>
    <xdr:sp macro="" textlink="FillHome!$C$217">
      <xdr:nvSpPr>
        <xdr:cNvPr id="490" name="Rounded Rectangle 1003"/>
        <xdr:cNvSpPr/>
      </xdr:nvSpPr>
      <xdr:spPr>
        <a:xfrm>
          <a:off x="16214725" y="31880177"/>
          <a:ext cx="2613025" cy="904875"/>
        </a:xfrm>
        <a:prstGeom prst="roundRect">
          <a:avLst/>
        </a:prstGeom>
        <a:solidFill>
          <a:schemeClr val="accent4">
            <a:lumMod val="60000"/>
            <a:lumOff val="40000"/>
          </a:schemeClr>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fld id="{0F658CE8-BD06-4364-8794-2221480EDABD}" type="TxLink">
            <a:rPr lang="en-US" sz="1200" b="0" i="0" u="none" strike="noStrike">
              <a:solidFill>
                <a:srgbClr val="000000"/>
              </a:solidFill>
              <a:latin typeface="Calibri"/>
            </a:rPr>
            <a:pPr algn="ctr"/>
            <a:t>#N/A</a:t>
          </a:fld>
          <a:endParaRPr lang="en-US">
            <a:solidFill>
              <a:sysClr val="windowText" lastClr="000000"/>
            </a:solidFill>
          </a:endParaRPr>
        </a:p>
      </xdr:txBody>
    </xdr:sp>
    <xdr:clientData fLocksWithSheet="0"/>
  </xdr:twoCellAnchor>
  <xdr:twoCellAnchor>
    <xdr:from>
      <xdr:col>27</xdr:col>
      <xdr:colOff>31750</xdr:colOff>
      <xdr:row>30</xdr:row>
      <xdr:rowOff>38102</xdr:rowOff>
    </xdr:from>
    <xdr:to>
      <xdr:col>31</xdr:col>
      <xdr:colOff>206375</xdr:colOff>
      <xdr:row>30</xdr:row>
      <xdr:rowOff>942977</xdr:rowOff>
    </xdr:to>
    <xdr:sp macro="" textlink="FillHome!$C$218">
      <xdr:nvSpPr>
        <xdr:cNvPr id="491" name="Rounded Rectangle 1003"/>
        <xdr:cNvSpPr/>
      </xdr:nvSpPr>
      <xdr:spPr>
        <a:xfrm>
          <a:off x="16224250" y="33089852"/>
          <a:ext cx="2613025" cy="904875"/>
        </a:xfrm>
        <a:prstGeom prst="roundRect">
          <a:avLst/>
        </a:prstGeom>
        <a:solidFill>
          <a:schemeClr val="accent4">
            <a:lumMod val="60000"/>
            <a:lumOff val="40000"/>
          </a:schemeClr>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fld id="{3240FA81-B8D8-40E2-A0E8-FD401EB2B119}" type="TxLink">
            <a:rPr lang="en-US" sz="1200" b="0" i="0" u="none" strike="noStrike">
              <a:solidFill>
                <a:srgbClr val="000000"/>
              </a:solidFill>
              <a:latin typeface="Calibri"/>
            </a:rPr>
            <a:pPr algn="ctr"/>
            <a:t>#N/A</a:t>
          </a:fld>
          <a:endParaRPr lang="en-US">
            <a:solidFill>
              <a:sysClr val="windowText" lastClr="000000"/>
            </a:solidFill>
          </a:endParaRPr>
        </a:p>
      </xdr:txBody>
    </xdr:sp>
    <xdr:clientData fLocksWithSheet="0"/>
  </xdr:twoCellAnchor>
  <xdr:twoCellAnchor>
    <xdr:from>
      <xdr:col>27</xdr:col>
      <xdr:colOff>9525</xdr:colOff>
      <xdr:row>31</xdr:row>
      <xdr:rowOff>31752</xdr:rowOff>
    </xdr:from>
    <xdr:to>
      <xdr:col>31</xdr:col>
      <xdr:colOff>184150</xdr:colOff>
      <xdr:row>31</xdr:row>
      <xdr:rowOff>936627</xdr:rowOff>
    </xdr:to>
    <xdr:sp macro="" textlink="FillHome!$C$219">
      <xdr:nvSpPr>
        <xdr:cNvPr id="492" name="Rounded Rectangle 1003"/>
        <xdr:cNvSpPr/>
      </xdr:nvSpPr>
      <xdr:spPr>
        <a:xfrm>
          <a:off x="16202025" y="34283652"/>
          <a:ext cx="2613025" cy="904875"/>
        </a:xfrm>
        <a:prstGeom prst="roundRect">
          <a:avLst/>
        </a:prstGeom>
        <a:solidFill>
          <a:schemeClr val="accent4">
            <a:lumMod val="60000"/>
            <a:lumOff val="40000"/>
          </a:schemeClr>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fld id="{F05FC1C2-8ECC-4A92-946F-6327DFBFF9F5}" type="TxLink">
            <a:rPr lang="en-US" sz="1200" b="0" i="0" u="none" strike="noStrike">
              <a:solidFill>
                <a:srgbClr val="000000"/>
              </a:solidFill>
              <a:latin typeface="Calibri"/>
            </a:rPr>
            <a:pPr algn="ctr"/>
            <a:t>#N/A</a:t>
          </a:fld>
          <a:endParaRPr lang="en-US">
            <a:solidFill>
              <a:sysClr val="windowText" lastClr="000000"/>
            </a:solidFill>
          </a:endParaRPr>
        </a:p>
      </xdr:txBody>
    </xdr:sp>
    <xdr:clientData fLocksWithSheet="0"/>
  </xdr:twoCellAnchor>
  <xdr:twoCellAnchor>
    <xdr:from>
      <xdr:col>27</xdr:col>
      <xdr:colOff>19050</xdr:colOff>
      <xdr:row>32</xdr:row>
      <xdr:rowOff>41277</xdr:rowOff>
    </xdr:from>
    <xdr:to>
      <xdr:col>31</xdr:col>
      <xdr:colOff>193675</xdr:colOff>
      <xdr:row>32</xdr:row>
      <xdr:rowOff>946152</xdr:rowOff>
    </xdr:to>
    <xdr:sp macro="" textlink="FillHome!$C$220">
      <xdr:nvSpPr>
        <xdr:cNvPr id="493" name="Rounded Rectangle 1003"/>
        <xdr:cNvSpPr/>
      </xdr:nvSpPr>
      <xdr:spPr>
        <a:xfrm>
          <a:off x="16211550" y="35493327"/>
          <a:ext cx="2613025" cy="904875"/>
        </a:xfrm>
        <a:prstGeom prst="roundRect">
          <a:avLst/>
        </a:prstGeom>
        <a:solidFill>
          <a:schemeClr val="accent4">
            <a:lumMod val="60000"/>
            <a:lumOff val="40000"/>
          </a:schemeClr>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fld id="{9CC5C753-0FB8-488E-9C80-E9BA6F47EDB4}" type="TxLink">
            <a:rPr lang="en-US" sz="1200" b="0" i="0" u="none" strike="noStrike">
              <a:solidFill>
                <a:srgbClr val="000000"/>
              </a:solidFill>
              <a:latin typeface="Calibri"/>
            </a:rPr>
            <a:pPr algn="ctr"/>
            <a:t>#N/A</a:t>
          </a:fld>
          <a:endParaRPr lang="en-US">
            <a:solidFill>
              <a:sysClr val="windowText" lastClr="000000"/>
            </a:solidFill>
          </a:endParaRPr>
        </a:p>
      </xdr:txBody>
    </xdr:sp>
    <xdr:clientData fLocksWithSheet="0"/>
  </xdr:twoCellAnchor>
  <xdr:twoCellAnchor>
    <xdr:from>
      <xdr:col>32</xdr:col>
      <xdr:colOff>28575</xdr:colOff>
      <xdr:row>27</xdr:row>
      <xdr:rowOff>19051</xdr:rowOff>
    </xdr:from>
    <xdr:to>
      <xdr:col>36</xdr:col>
      <xdr:colOff>203200</xdr:colOff>
      <xdr:row>27</xdr:row>
      <xdr:rowOff>923926</xdr:rowOff>
    </xdr:to>
    <xdr:sp macro="" textlink="FillHome!$C$221">
      <xdr:nvSpPr>
        <xdr:cNvPr id="495" name="Rounded Rectangle 1003"/>
        <xdr:cNvSpPr/>
      </xdr:nvSpPr>
      <xdr:spPr>
        <a:xfrm>
          <a:off x="19269075" y="29470351"/>
          <a:ext cx="2613025" cy="904875"/>
        </a:xfrm>
        <a:prstGeom prst="roundRect">
          <a:avLst/>
        </a:prstGeom>
        <a:solidFill>
          <a:schemeClr val="accent4">
            <a:lumMod val="60000"/>
            <a:lumOff val="40000"/>
          </a:schemeClr>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fld id="{5DFB4C47-5293-4385-86B1-CF133489A913}" type="TxLink">
            <a:rPr lang="en-US" sz="1200" b="0" i="0" u="none" strike="noStrike">
              <a:solidFill>
                <a:srgbClr val="000000"/>
              </a:solidFill>
              <a:latin typeface="Calibri"/>
            </a:rPr>
            <a:pPr algn="ctr"/>
            <a:t>#N/A</a:t>
          </a:fld>
          <a:endParaRPr lang="en-US">
            <a:solidFill>
              <a:sysClr val="windowText" lastClr="000000"/>
            </a:solidFill>
          </a:endParaRPr>
        </a:p>
      </xdr:txBody>
    </xdr:sp>
    <xdr:clientData fLocksWithSheet="0"/>
  </xdr:twoCellAnchor>
  <xdr:twoCellAnchor>
    <xdr:from>
      <xdr:col>32</xdr:col>
      <xdr:colOff>12700</xdr:colOff>
      <xdr:row>28</xdr:row>
      <xdr:rowOff>19052</xdr:rowOff>
    </xdr:from>
    <xdr:to>
      <xdr:col>36</xdr:col>
      <xdr:colOff>187325</xdr:colOff>
      <xdr:row>28</xdr:row>
      <xdr:rowOff>923927</xdr:rowOff>
    </xdr:to>
    <xdr:sp macro="" textlink="FillHome!$C$222">
      <xdr:nvSpPr>
        <xdr:cNvPr id="496" name="Rounded Rectangle 1003"/>
        <xdr:cNvSpPr/>
      </xdr:nvSpPr>
      <xdr:spPr>
        <a:xfrm>
          <a:off x="19253200" y="30670502"/>
          <a:ext cx="2613025" cy="904875"/>
        </a:xfrm>
        <a:prstGeom prst="roundRect">
          <a:avLst/>
        </a:prstGeom>
        <a:solidFill>
          <a:schemeClr val="accent4">
            <a:lumMod val="60000"/>
            <a:lumOff val="40000"/>
          </a:schemeClr>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fld id="{757E8826-1D46-48DD-B0AD-4E62698FA566}" type="TxLink">
            <a:rPr lang="en-US" sz="1200" b="0" i="0" u="none" strike="noStrike">
              <a:solidFill>
                <a:srgbClr val="000000"/>
              </a:solidFill>
              <a:latin typeface="Calibri"/>
            </a:rPr>
            <a:pPr algn="ctr"/>
            <a:t>#N/A</a:t>
          </a:fld>
          <a:endParaRPr lang="en-US">
            <a:solidFill>
              <a:sysClr val="windowText" lastClr="000000"/>
            </a:solidFill>
          </a:endParaRPr>
        </a:p>
      </xdr:txBody>
    </xdr:sp>
    <xdr:clientData fLocksWithSheet="0"/>
  </xdr:twoCellAnchor>
  <xdr:twoCellAnchor>
    <xdr:from>
      <xdr:col>32</xdr:col>
      <xdr:colOff>22225</xdr:colOff>
      <xdr:row>29</xdr:row>
      <xdr:rowOff>28577</xdr:rowOff>
    </xdr:from>
    <xdr:to>
      <xdr:col>36</xdr:col>
      <xdr:colOff>196850</xdr:colOff>
      <xdr:row>29</xdr:row>
      <xdr:rowOff>933452</xdr:rowOff>
    </xdr:to>
    <xdr:sp macro="" textlink="FillHome!$C$223">
      <xdr:nvSpPr>
        <xdr:cNvPr id="497" name="Rounded Rectangle 1003"/>
        <xdr:cNvSpPr/>
      </xdr:nvSpPr>
      <xdr:spPr>
        <a:xfrm>
          <a:off x="19262725" y="31880177"/>
          <a:ext cx="2613025" cy="904875"/>
        </a:xfrm>
        <a:prstGeom prst="roundRect">
          <a:avLst/>
        </a:prstGeom>
        <a:solidFill>
          <a:schemeClr val="accent4">
            <a:lumMod val="60000"/>
            <a:lumOff val="40000"/>
          </a:schemeClr>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fld id="{B9AF1220-0431-4442-A356-2A8BD718F68D}" type="TxLink">
            <a:rPr lang="en-US" sz="1200" b="0" i="0" u="none" strike="noStrike">
              <a:solidFill>
                <a:srgbClr val="000000"/>
              </a:solidFill>
              <a:latin typeface="Calibri"/>
            </a:rPr>
            <a:pPr algn="ctr"/>
            <a:t>#N/A</a:t>
          </a:fld>
          <a:endParaRPr lang="en-US">
            <a:solidFill>
              <a:sysClr val="windowText" lastClr="000000"/>
            </a:solidFill>
          </a:endParaRPr>
        </a:p>
      </xdr:txBody>
    </xdr:sp>
    <xdr:clientData fLocksWithSheet="0"/>
  </xdr:twoCellAnchor>
  <xdr:twoCellAnchor>
    <xdr:from>
      <xdr:col>32</xdr:col>
      <xdr:colOff>31750</xdr:colOff>
      <xdr:row>30</xdr:row>
      <xdr:rowOff>38102</xdr:rowOff>
    </xdr:from>
    <xdr:to>
      <xdr:col>36</xdr:col>
      <xdr:colOff>206375</xdr:colOff>
      <xdr:row>30</xdr:row>
      <xdr:rowOff>942977</xdr:rowOff>
    </xdr:to>
    <xdr:sp macro="" textlink="FillHome!$C$224">
      <xdr:nvSpPr>
        <xdr:cNvPr id="498" name="Rounded Rectangle 1003"/>
        <xdr:cNvSpPr/>
      </xdr:nvSpPr>
      <xdr:spPr>
        <a:xfrm>
          <a:off x="19272250" y="33089852"/>
          <a:ext cx="2613025" cy="904875"/>
        </a:xfrm>
        <a:prstGeom prst="roundRect">
          <a:avLst/>
        </a:prstGeom>
        <a:solidFill>
          <a:schemeClr val="accent4">
            <a:lumMod val="60000"/>
            <a:lumOff val="40000"/>
          </a:schemeClr>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fld id="{1FF1F681-6B0A-4C75-8D0C-017F5F1FE61B}" type="TxLink">
            <a:rPr lang="en-US" sz="1200" b="0" i="0" u="none" strike="noStrike">
              <a:solidFill>
                <a:srgbClr val="000000"/>
              </a:solidFill>
              <a:latin typeface="Calibri"/>
            </a:rPr>
            <a:pPr algn="ctr"/>
            <a:t>#N/A</a:t>
          </a:fld>
          <a:endParaRPr lang="en-US">
            <a:solidFill>
              <a:sysClr val="windowText" lastClr="000000"/>
            </a:solidFill>
          </a:endParaRPr>
        </a:p>
      </xdr:txBody>
    </xdr:sp>
    <xdr:clientData fLocksWithSheet="0"/>
  </xdr:twoCellAnchor>
  <xdr:twoCellAnchor>
    <xdr:from>
      <xdr:col>32</xdr:col>
      <xdr:colOff>9525</xdr:colOff>
      <xdr:row>31</xdr:row>
      <xdr:rowOff>31752</xdr:rowOff>
    </xdr:from>
    <xdr:to>
      <xdr:col>36</xdr:col>
      <xdr:colOff>184150</xdr:colOff>
      <xdr:row>31</xdr:row>
      <xdr:rowOff>936627</xdr:rowOff>
    </xdr:to>
    <xdr:sp macro="" textlink="FillHome!$C$225">
      <xdr:nvSpPr>
        <xdr:cNvPr id="499" name="Rounded Rectangle 1003"/>
        <xdr:cNvSpPr/>
      </xdr:nvSpPr>
      <xdr:spPr>
        <a:xfrm>
          <a:off x="19250025" y="34283652"/>
          <a:ext cx="2613025" cy="904875"/>
        </a:xfrm>
        <a:prstGeom prst="roundRect">
          <a:avLst/>
        </a:prstGeom>
        <a:solidFill>
          <a:schemeClr val="accent4">
            <a:lumMod val="60000"/>
            <a:lumOff val="40000"/>
          </a:schemeClr>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fld id="{8E564847-05A6-4FC0-826D-DBE5F7BE4427}" type="TxLink">
            <a:rPr lang="en-US" sz="1200" b="0" i="0" u="none" strike="noStrike">
              <a:solidFill>
                <a:srgbClr val="000000"/>
              </a:solidFill>
              <a:latin typeface="Calibri"/>
            </a:rPr>
            <a:pPr algn="ctr"/>
            <a:t>#N/A</a:t>
          </a:fld>
          <a:endParaRPr lang="en-US">
            <a:solidFill>
              <a:sysClr val="windowText" lastClr="000000"/>
            </a:solidFill>
          </a:endParaRPr>
        </a:p>
      </xdr:txBody>
    </xdr:sp>
    <xdr:clientData fLocksWithSheet="0"/>
  </xdr:twoCellAnchor>
  <xdr:twoCellAnchor>
    <xdr:from>
      <xdr:col>32</xdr:col>
      <xdr:colOff>19050</xdr:colOff>
      <xdr:row>32</xdr:row>
      <xdr:rowOff>41277</xdr:rowOff>
    </xdr:from>
    <xdr:to>
      <xdr:col>36</xdr:col>
      <xdr:colOff>193675</xdr:colOff>
      <xdr:row>32</xdr:row>
      <xdr:rowOff>946152</xdr:rowOff>
    </xdr:to>
    <xdr:sp macro="" textlink="FillHome!$C$226">
      <xdr:nvSpPr>
        <xdr:cNvPr id="500" name="Rounded Rectangle 1003"/>
        <xdr:cNvSpPr/>
      </xdr:nvSpPr>
      <xdr:spPr>
        <a:xfrm>
          <a:off x="19259550" y="35493327"/>
          <a:ext cx="2613025" cy="904875"/>
        </a:xfrm>
        <a:prstGeom prst="roundRect">
          <a:avLst/>
        </a:prstGeom>
        <a:solidFill>
          <a:schemeClr val="accent4">
            <a:lumMod val="60000"/>
            <a:lumOff val="40000"/>
          </a:schemeClr>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fld id="{14703A10-69C7-4E7B-8230-B4A5519129DA}" type="TxLink">
            <a:rPr lang="en-US" sz="1200" b="0" i="0" u="none" strike="noStrike">
              <a:solidFill>
                <a:srgbClr val="000000"/>
              </a:solidFill>
              <a:latin typeface="Calibri"/>
            </a:rPr>
            <a:pPr algn="ctr"/>
            <a:t>#N/A</a:t>
          </a:fld>
          <a:endParaRPr lang="en-US">
            <a:solidFill>
              <a:sysClr val="windowText" lastClr="000000"/>
            </a:solidFill>
          </a:endParaRPr>
        </a:p>
      </xdr:txBody>
    </xdr:sp>
    <xdr:clientData fLocksWithSheet="0"/>
  </xdr:twoCellAnchor>
  <xdr:twoCellAnchor>
    <xdr:from>
      <xdr:col>37</xdr:col>
      <xdr:colOff>28575</xdr:colOff>
      <xdr:row>27</xdr:row>
      <xdr:rowOff>19051</xdr:rowOff>
    </xdr:from>
    <xdr:to>
      <xdr:col>41</xdr:col>
      <xdr:colOff>203200</xdr:colOff>
      <xdr:row>27</xdr:row>
      <xdr:rowOff>923926</xdr:rowOff>
    </xdr:to>
    <xdr:sp macro="" textlink="FillHome!$C$227">
      <xdr:nvSpPr>
        <xdr:cNvPr id="502" name="Rounded Rectangle 1003"/>
        <xdr:cNvSpPr/>
      </xdr:nvSpPr>
      <xdr:spPr>
        <a:xfrm>
          <a:off x="22317075" y="29470351"/>
          <a:ext cx="2613025" cy="904875"/>
        </a:xfrm>
        <a:prstGeom prst="roundRect">
          <a:avLst/>
        </a:prstGeom>
        <a:solidFill>
          <a:schemeClr val="accent4">
            <a:lumMod val="60000"/>
            <a:lumOff val="40000"/>
          </a:schemeClr>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fld id="{6F129B61-A1C1-40BC-B9AE-06687C89AD15}" type="TxLink">
            <a:rPr lang="en-US" sz="1200" b="0" i="0" u="none" strike="noStrike">
              <a:solidFill>
                <a:srgbClr val="000000"/>
              </a:solidFill>
              <a:latin typeface="Calibri"/>
            </a:rPr>
            <a:pPr algn="ctr"/>
            <a:t>#N/A</a:t>
          </a:fld>
          <a:endParaRPr lang="en-US">
            <a:solidFill>
              <a:sysClr val="windowText" lastClr="000000"/>
            </a:solidFill>
          </a:endParaRPr>
        </a:p>
      </xdr:txBody>
    </xdr:sp>
    <xdr:clientData fLocksWithSheet="0"/>
  </xdr:twoCellAnchor>
  <xdr:twoCellAnchor>
    <xdr:from>
      <xdr:col>37</xdr:col>
      <xdr:colOff>12700</xdr:colOff>
      <xdr:row>28</xdr:row>
      <xdr:rowOff>19052</xdr:rowOff>
    </xdr:from>
    <xdr:to>
      <xdr:col>41</xdr:col>
      <xdr:colOff>187325</xdr:colOff>
      <xdr:row>28</xdr:row>
      <xdr:rowOff>923927</xdr:rowOff>
    </xdr:to>
    <xdr:sp macro="" textlink="FillHome!$C$228">
      <xdr:nvSpPr>
        <xdr:cNvPr id="503" name="Rounded Rectangle 1003"/>
        <xdr:cNvSpPr/>
      </xdr:nvSpPr>
      <xdr:spPr>
        <a:xfrm>
          <a:off x="22301200" y="30670502"/>
          <a:ext cx="2613025" cy="904875"/>
        </a:xfrm>
        <a:prstGeom prst="roundRect">
          <a:avLst/>
        </a:prstGeom>
        <a:solidFill>
          <a:schemeClr val="accent4">
            <a:lumMod val="60000"/>
            <a:lumOff val="40000"/>
          </a:schemeClr>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fld id="{50A9AC08-4FDF-4C78-B4C4-5F340EF94BA7}" type="TxLink">
            <a:rPr lang="en-US" sz="1200" b="0" i="0" u="none" strike="noStrike">
              <a:solidFill>
                <a:srgbClr val="000000"/>
              </a:solidFill>
              <a:latin typeface="Calibri"/>
            </a:rPr>
            <a:pPr algn="ctr"/>
            <a:t>#N/A</a:t>
          </a:fld>
          <a:endParaRPr lang="en-US">
            <a:solidFill>
              <a:sysClr val="windowText" lastClr="000000"/>
            </a:solidFill>
          </a:endParaRPr>
        </a:p>
      </xdr:txBody>
    </xdr:sp>
    <xdr:clientData fLocksWithSheet="0"/>
  </xdr:twoCellAnchor>
  <xdr:twoCellAnchor>
    <xdr:from>
      <xdr:col>37</xdr:col>
      <xdr:colOff>22225</xdr:colOff>
      <xdr:row>29</xdr:row>
      <xdr:rowOff>28577</xdr:rowOff>
    </xdr:from>
    <xdr:to>
      <xdr:col>41</xdr:col>
      <xdr:colOff>196850</xdr:colOff>
      <xdr:row>29</xdr:row>
      <xdr:rowOff>933452</xdr:rowOff>
    </xdr:to>
    <xdr:sp macro="" textlink="FillHome!$C$229">
      <xdr:nvSpPr>
        <xdr:cNvPr id="504" name="Rounded Rectangle 1003"/>
        <xdr:cNvSpPr/>
      </xdr:nvSpPr>
      <xdr:spPr>
        <a:xfrm>
          <a:off x="22310725" y="31880177"/>
          <a:ext cx="2613025" cy="904875"/>
        </a:xfrm>
        <a:prstGeom prst="roundRect">
          <a:avLst/>
        </a:prstGeom>
        <a:solidFill>
          <a:schemeClr val="accent4">
            <a:lumMod val="60000"/>
            <a:lumOff val="40000"/>
          </a:schemeClr>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fld id="{EA926460-4D39-42CD-A4B7-FA336C342EF4}" type="TxLink">
            <a:rPr lang="en-US" sz="1200" b="0" i="0" u="none" strike="noStrike">
              <a:solidFill>
                <a:srgbClr val="000000"/>
              </a:solidFill>
              <a:latin typeface="Calibri"/>
            </a:rPr>
            <a:pPr algn="ctr"/>
            <a:t>#N/A</a:t>
          </a:fld>
          <a:endParaRPr lang="en-US">
            <a:solidFill>
              <a:sysClr val="windowText" lastClr="000000"/>
            </a:solidFill>
          </a:endParaRPr>
        </a:p>
      </xdr:txBody>
    </xdr:sp>
    <xdr:clientData fLocksWithSheet="0"/>
  </xdr:twoCellAnchor>
  <xdr:twoCellAnchor>
    <xdr:from>
      <xdr:col>37</xdr:col>
      <xdr:colOff>31750</xdr:colOff>
      <xdr:row>30</xdr:row>
      <xdr:rowOff>38102</xdr:rowOff>
    </xdr:from>
    <xdr:to>
      <xdr:col>41</xdr:col>
      <xdr:colOff>206375</xdr:colOff>
      <xdr:row>30</xdr:row>
      <xdr:rowOff>942977</xdr:rowOff>
    </xdr:to>
    <xdr:sp macro="" textlink="FillHome!$C$230">
      <xdr:nvSpPr>
        <xdr:cNvPr id="505" name="Rounded Rectangle 1003"/>
        <xdr:cNvSpPr/>
      </xdr:nvSpPr>
      <xdr:spPr>
        <a:xfrm>
          <a:off x="22320250" y="33089852"/>
          <a:ext cx="2613025" cy="904875"/>
        </a:xfrm>
        <a:prstGeom prst="roundRect">
          <a:avLst/>
        </a:prstGeom>
        <a:solidFill>
          <a:schemeClr val="accent4">
            <a:lumMod val="60000"/>
            <a:lumOff val="40000"/>
          </a:schemeClr>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fld id="{5D3143A8-6C89-4106-9884-94BF9834A5EA}" type="TxLink">
            <a:rPr lang="en-US" sz="1200" b="0" i="0" u="none" strike="noStrike">
              <a:solidFill>
                <a:srgbClr val="000000"/>
              </a:solidFill>
              <a:latin typeface="Calibri"/>
            </a:rPr>
            <a:pPr algn="ctr"/>
            <a:t>#N/A</a:t>
          </a:fld>
          <a:endParaRPr lang="en-US">
            <a:solidFill>
              <a:sysClr val="windowText" lastClr="000000"/>
            </a:solidFill>
          </a:endParaRPr>
        </a:p>
      </xdr:txBody>
    </xdr:sp>
    <xdr:clientData fLocksWithSheet="0"/>
  </xdr:twoCellAnchor>
  <xdr:twoCellAnchor>
    <xdr:from>
      <xdr:col>37</xdr:col>
      <xdr:colOff>9525</xdr:colOff>
      <xdr:row>31</xdr:row>
      <xdr:rowOff>31752</xdr:rowOff>
    </xdr:from>
    <xdr:to>
      <xdr:col>41</xdr:col>
      <xdr:colOff>184150</xdr:colOff>
      <xdr:row>31</xdr:row>
      <xdr:rowOff>936627</xdr:rowOff>
    </xdr:to>
    <xdr:sp macro="" textlink="FillHome!$C$231">
      <xdr:nvSpPr>
        <xdr:cNvPr id="506" name="Rounded Rectangle 1003"/>
        <xdr:cNvSpPr/>
      </xdr:nvSpPr>
      <xdr:spPr>
        <a:xfrm>
          <a:off x="22298025" y="34283652"/>
          <a:ext cx="2613025" cy="904875"/>
        </a:xfrm>
        <a:prstGeom prst="roundRect">
          <a:avLst/>
        </a:prstGeom>
        <a:solidFill>
          <a:schemeClr val="accent4">
            <a:lumMod val="60000"/>
            <a:lumOff val="40000"/>
          </a:schemeClr>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fld id="{F4B4BF13-46D1-4B20-8851-D3907ACEC921}" type="TxLink">
            <a:rPr lang="en-US" sz="1200" b="0" i="0" u="none" strike="noStrike">
              <a:solidFill>
                <a:srgbClr val="000000"/>
              </a:solidFill>
              <a:latin typeface="Calibri"/>
            </a:rPr>
            <a:pPr algn="ctr"/>
            <a:t>#N/A</a:t>
          </a:fld>
          <a:endParaRPr lang="en-US">
            <a:solidFill>
              <a:sysClr val="windowText" lastClr="000000"/>
            </a:solidFill>
          </a:endParaRPr>
        </a:p>
      </xdr:txBody>
    </xdr:sp>
    <xdr:clientData fLocksWithSheet="0"/>
  </xdr:twoCellAnchor>
  <xdr:twoCellAnchor>
    <xdr:from>
      <xdr:col>37</xdr:col>
      <xdr:colOff>19050</xdr:colOff>
      <xdr:row>32</xdr:row>
      <xdr:rowOff>41277</xdr:rowOff>
    </xdr:from>
    <xdr:to>
      <xdr:col>41</xdr:col>
      <xdr:colOff>193675</xdr:colOff>
      <xdr:row>32</xdr:row>
      <xdr:rowOff>946152</xdr:rowOff>
    </xdr:to>
    <xdr:sp macro="" textlink="FillHome!$C$232">
      <xdr:nvSpPr>
        <xdr:cNvPr id="507" name="Rounded Rectangle 1003"/>
        <xdr:cNvSpPr/>
      </xdr:nvSpPr>
      <xdr:spPr>
        <a:xfrm>
          <a:off x="22307550" y="35493327"/>
          <a:ext cx="2613025" cy="904875"/>
        </a:xfrm>
        <a:prstGeom prst="roundRect">
          <a:avLst/>
        </a:prstGeom>
        <a:solidFill>
          <a:schemeClr val="accent4">
            <a:lumMod val="60000"/>
            <a:lumOff val="40000"/>
          </a:schemeClr>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fld id="{4E7F9645-1BEE-4A42-9F14-6664AC8A5EF0}" type="TxLink">
            <a:rPr lang="en-US" sz="1200" b="0" i="0" u="none" strike="noStrike">
              <a:solidFill>
                <a:srgbClr val="000000"/>
              </a:solidFill>
              <a:latin typeface="Calibri"/>
            </a:rPr>
            <a:pPr algn="ctr"/>
            <a:t>#N/A</a:t>
          </a:fld>
          <a:endParaRPr lang="en-US">
            <a:solidFill>
              <a:sysClr val="windowText" lastClr="000000"/>
            </a:solidFill>
          </a:endParaRPr>
        </a:p>
      </xdr:txBody>
    </xdr:sp>
    <xdr:clientData fLocksWithSheet="0"/>
  </xdr:twoCellAnchor>
  <xdr:twoCellAnchor>
    <xdr:from>
      <xdr:col>42</xdr:col>
      <xdr:colOff>28575</xdr:colOff>
      <xdr:row>27</xdr:row>
      <xdr:rowOff>19051</xdr:rowOff>
    </xdr:from>
    <xdr:to>
      <xdr:col>46</xdr:col>
      <xdr:colOff>203200</xdr:colOff>
      <xdr:row>27</xdr:row>
      <xdr:rowOff>923926</xdr:rowOff>
    </xdr:to>
    <xdr:sp macro="" textlink="FillHome!$C$233">
      <xdr:nvSpPr>
        <xdr:cNvPr id="509" name="Rounded Rectangle 1003"/>
        <xdr:cNvSpPr/>
      </xdr:nvSpPr>
      <xdr:spPr>
        <a:xfrm>
          <a:off x="25365075" y="29470351"/>
          <a:ext cx="2613025" cy="904875"/>
        </a:xfrm>
        <a:prstGeom prst="roundRect">
          <a:avLst/>
        </a:prstGeom>
        <a:solidFill>
          <a:schemeClr val="accent4">
            <a:lumMod val="60000"/>
            <a:lumOff val="40000"/>
          </a:schemeClr>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fld id="{39B8A3E0-F52E-4C94-8AB3-A130A4A143EE}" type="TxLink">
            <a:rPr lang="en-US" sz="1200" b="0" i="0" u="none" strike="noStrike">
              <a:solidFill>
                <a:srgbClr val="000000"/>
              </a:solidFill>
              <a:latin typeface="Calibri"/>
            </a:rPr>
            <a:pPr algn="ctr"/>
            <a:t>#N/A</a:t>
          </a:fld>
          <a:endParaRPr lang="en-US">
            <a:solidFill>
              <a:sysClr val="windowText" lastClr="000000"/>
            </a:solidFill>
          </a:endParaRPr>
        </a:p>
      </xdr:txBody>
    </xdr:sp>
    <xdr:clientData fLocksWithSheet="0"/>
  </xdr:twoCellAnchor>
  <xdr:twoCellAnchor>
    <xdr:from>
      <xdr:col>42</xdr:col>
      <xdr:colOff>12700</xdr:colOff>
      <xdr:row>28</xdr:row>
      <xdr:rowOff>19052</xdr:rowOff>
    </xdr:from>
    <xdr:to>
      <xdr:col>46</xdr:col>
      <xdr:colOff>187325</xdr:colOff>
      <xdr:row>28</xdr:row>
      <xdr:rowOff>923927</xdr:rowOff>
    </xdr:to>
    <xdr:sp macro="" textlink="FillHome!$C$234">
      <xdr:nvSpPr>
        <xdr:cNvPr id="510" name="Rounded Rectangle 1003"/>
        <xdr:cNvSpPr/>
      </xdr:nvSpPr>
      <xdr:spPr>
        <a:xfrm>
          <a:off x="25349200" y="30670502"/>
          <a:ext cx="2613025" cy="904875"/>
        </a:xfrm>
        <a:prstGeom prst="roundRect">
          <a:avLst/>
        </a:prstGeom>
        <a:solidFill>
          <a:schemeClr val="accent4">
            <a:lumMod val="60000"/>
            <a:lumOff val="40000"/>
          </a:schemeClr>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fld id="{495672C5-F354-47CD-8623-4A46D0C5602D}" type="TxLink">
            <a:rPr lang="en-US" sz="1200" b="0" i="0" u="none" strike="noStrike">
              <a:solidFill>
                <a:srgbClr val="000000"/>
              </a:solidFill>
              <a:latin typeface="Calibri"/>
            </a:rPr>
            <a:pPr algn="ctr"/>
            <a:t>#N/A</a:t>
          </a:fld>
          <a:endParaRPr lang="en-US">
            <a:solidFill>
              <a:sysClr val="windowText" lastClr="000000"/>
            </a:solidFill>
          </a:endParaRPr>
        </a:p>
      </xdr:txBody>
    </xdr:sp>
    <xdr:clientData fLocksWithSheet="0"/>
  </xdr:twoCellAnchor>
  <xdr:twoCellAnchor>
    <xdr:from>
      <xdr:col>42</xdr:col>
      <xdr:colOff>22225</xdr:colOff>
      <xdr:row>29</xdr:row>
      <xdr:rowOff>28577</xdr:rowOff>
    </xdr:from>
    <xdr:to>
      <xdr:col>46</xdr:col>
      <xdr:colOff>196850</xdr:colOff>
      <xdr:row>29</xdr:row>
      <xdr:rowOff>933452</xdr:rowOff>
    </xdr:to>
    <xdr:sp macro="" textlink="FillHome!$C$235">
      <xdr:nvSpPr>
        <xdr:cNvPr id="511" name="Rounded Rectangle 1003"/>
        <xdr:cNvSpPr/>
      </xdr:nvSpPr>
      <xdr:spPr>
        <a:xfrm>
          <a:off x="25358725" y="31880177"/>
          <a:ext cx="2613025" cy="904875"/>
        </a:xfrm>
        <a:prstGeom prst="roundRect">
          <a:avLst/>
        </a:prstGeom>
        <a:solidFill>
          <a:schemeClr val="accent4">
            <a:lumMod val="60000"/>
            <a:lumOff val="40000"/>
          </a:schemeClr>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fld id="{6AFF0F44-AB27-449E-8D6C-78763CFB3641}" type="TxLink">
            <a:rPr lang="en-US" sz="1200" b="0" i="0" u="none" strike="noStrike">
              <a:solidFill>
                <a:srgbClr val="000000"/>
              </a:solidFill>
              <a:latin typeface="Calibri"/>
            </a:rPr>
            <a:pPr algn="ctr"/>
            <a:t>#N/A</a:t>
          </a:fld>
          <a:endParaRPr lang="en-US">
            <a:solidFill>
              <a:sysClr val="windowText" lastClr="000000"/>
            </a:solidFill>
          </a:endParaRPr>
        </a:p>
      </xdr:txBody>
    </xdr:sp>
    <xdr:clientData fLocksWithSheet="0"/>
  </xdr:twoCellAnchor>
  <xdr:twoCellAnchor>
    <xdr:from>
      <xdr:col>42</xdr:col>
      <xdr:colOff>31750</xdr:colOff>
      <xdr:row>30</xdr:row>
      <xdr:rowOff>38102</xdr:rowOff>
    </xdr:from>
    <xdr:to>
      <xdr:col>46</xdr:col>
      <xdr:colOff>206375</xdr:colOff>
      <xdr:row>30</xdr:row>
      <xdr:rowOff>942977</xdr:rowOff>
    </xdr:to>
    <xdr:sp macro="" textlink="FillHome!$C$236">
      <xdr:nvSpPr>
        <xdr:cNvPr id="512" name="Rounded Rectangle 1003"/>
        <xdr:cNvSpPr/>
      </xdr:nvSpPr>
      <xdr:spPr>
        <a:xfrm>
          <a:off x="25368250" y="33089852"/>
          <a:ext cx="2613025" cy="904875"/>
        </a:xfrm>
        <a:prstGeom prst="roundRect">
          <a:avLst/>
        </a:prstGeom>
        <a:solidFill>
          <a:schemeClr val="accent4">
            <a:lumMod val="60000"/>
            <a:lumOff val="40000"/>
          </a:schemeClr>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fld id="{3716006E-00DE-47BF-803D-01828EEB982F}" type="TxLink">
            <a:rPr lang="en-US" sz="1200" b="0" i="0" u="none" strike="noStrike">
              <a:solidFill>
                <a:srgbClr val="000000"/>
              </a:solidFill>
              <a:latin typeface="Calibri"/>
            </a:rPr>
            <a:pPr algn="ctr"/>
            <a:t>#N/A</a:t>
          </a:fld>
          <a:endParaRPr lang="en-US">
            <a:solidFill>
              <a:sysClr val="windowText" lastClr="000000"/>
            </a:solidFill>
          </a:endParaRPr>
        </a:p>
      </xdr:txBody>
    </xdr:sp>
    <xdr:clientData fLocksWithSheet="0"/>
  </xdr:twoCellAnchor>
  <xdr:twoCellAnchor>
    <xdr:from>
      <xdr:col>42</xdr:col>
      <xdr:colOff>9525</xdr:colOff>
      <xdr:row>31</xdr:row>
      <xdr:rowOff>31752</xdr:rowOff>
    </xdr:from>
    <xdr:to>
      <xdr:col>46</xdr:col>
      <xdr:colOff>184150</xdr:colOff>
      <xdr:row>31</xdr:row>
      <xdr:rowOff>936627</xdr:rowOff>
    </xdr:to>
    <xdr:sp macro="" textlink="FillHome!$C$237">
      <xdr:nvSpPr>
        <xdr:cNvPr id="513" name="Rounded Rectangle 1003"/>
        <xdr:cNvSpPr/>
      </xdr:nvSpPr>
      <xdr:spPr>
        <a:xfrm>
          <a:off x="25346025" y="34283652"/>
          <a:ext cx="2613025" cy="904875"/>
        </a:xfrm>
        <a:prstGeom prst="roundRect">
          <a:avLst/>
        </a:prstGeom>
        <a:solidFill>
          <a:schemeClr val="accent4">
            <a:lumMod val="60000"/>
            <a:lumOff val="40000"/>
          </a:schemeClr>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fld id="{A4DD4463-7CA0-4BFE-AAED-3BB176632983}" type="TxLink">
            <a:rPr lang="en-US" sz="1200" b="0" i="0" u="none" strike="noStrike">
              <a:solidFill>
                <a:srgbClr val="000000"/>
              </a:solidFill>
              <a:latin typeface="Calibri"/>
            </a:rPr>
            <a:pPr algn="ctr"/>
            <a:t>#N/A</a:t>
          </a:fld>
          <a:endParaRPr lang="en-US">
            <a:solidFill>
              <a:sysClr val="windowText" lastClr="000000"/>
            </a:solidFill>
          </a:endParaRPr>
        </a:p>
      </xdr:txBody>
    </xdr:sp>
    <xdr:clientData fLocksWithSheet="0"/>
  </xdr:twoCellAnchor>
  <xdr:twoCellAnchor>
    <xdr:from>
      <xdr:col>42</xdr:col>
      <xdr:colOff>19050</xdr:colOff>
      <xdr:row>32</xdr:row>
      <xdr:rowOff>41277</xdr:rowOff>
    </xdr:from>
    <xdr:to>
      <xdr:col>46</xdr:col>
      <xdr:colOff>193675</xdr:colOff>
      <xdr:row>32</xdr:row>
      <xdr:rowOff>946152</xdr:rowOff>
    </xdr:to>
    <xdr:sp macro="" textlink="FillHome!$C$238">
      <xdr:nvSpPr>
        <xdr:cNvPr id="514" name="Rounded Rectangle 1003"/>
        <xdr:cNvSpPr/>
      </xdr:nvSpPr>
      <xdr:spPr>
        <a:xfrm>
          <a:off x="25355550" y="35493327"/>
          <a:ext cx="2613025" cy="904875"/>
        </a:xfrm>
        <a:prstGeom prst="roundRect">
          <a:avLst/>
        </a:prstGeom>
        <a:solidFill>
          <a:schemeClr val="accent4">
            <a:lumMod val="60000"/>
            <a:lumOff val="40000"/>
          </a:schemeClr>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fld id="{6B1519C7-323C-47BE-B38C-15006A843213}" type="TxLink">
            <a:rPr lang="en-US" sz="1200" b="0" i="0" u="none" strike="noStrike">
              <a:solidFill>
                <a:srgbClr val="000000"/>
              </a:solidFill>
              <a:latin typeface="Calibri"/>
            </a:rPr>
            <a:pPr algn="ctr"/>
            <a:t>#N/A</a:t>
          </a:fld>
          <a:endParaRPr lang="en-US">
            <a:solidFill>
              <a:sysClr val="windowText" lastClr="000000"/>
            </a:solidFill>
          </a:endParaRPr>
        </a:p>
      </xdr:txBody>
    </xdr:sp>
    <xdr:clientData fLocksWithSheet="0"/>
  </xdr:twoCellAnchor>
  <xdr:twoCellAnchor>
    <xdr:from>
      <xdr:col>47</xdr:col>
      <xdr:colOff>28575</xdr:colOff>
      <xdr:row>27</xdr:row>
      <xdr:rowOff>19051</xdr:rowOff>
    </xdr:from>
    <xdr:to>
      <xdr:col>51</xdr:col>
      <xdr:colOff>203200</xdr:colOff>
      <xdr:row>27</xdr:row>
      <xdr:rowOff>923926</xdr:rowOff>
    </xdr:to>
    <xdr:sp macro="" textlink="FillHome!$C$239">
      <xdr:nvSpPr>
        <xdr:cNvPr id="516" name="Rounded Rectangle 1003"/>
        <xdr:cNvSpPr/>
      </xdr:nvSpPr>
      <xdr:spPr>
        <a:xfrm>
          <a:off x="28413075" y="29470351"/>
          <a:ext cx="2613025" cy="904875"/>
        </a:xfrm>
        <a:prstGeom prst="roundRect">
          <a:avLst/>
        </a:prstGeom>
        <a:solidFill>
          <a:schemeClr val="accent4">
            <a:lumMod val="60000"/>
            <a:lumOff val="40000"/>
          </a:schemeClr>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fld id="{959334FC-3380-4E6A-8085-5CE604121471}" type="TxLink">
            <a:rPr lang="en-US" sz="1200" b="0" i="0" u="none" strike="noStrike">
              <a:solidFill>
                <a:srgbClr val="000000"/>
              </a:solidFill>
              <a:latin typeface="Calibri"/>
            </a:rPr>
            <a:pPr algn="ctr"/>
            <a:t>#N/A</a:t>
          </a:fld>
          <a:endParaRPr lang="en-US">
            <a:solidFill>
              <a:sysClr val="windowText" lastClr="000000"/>
            </a:solidFill>
          </a:endParaRPr>
        </a:p>
      </xdr:txBody>
    </xdr:sp>
    <xdr:clientData fLocksWithSheet="0"/>
  </xdr:twoCellAnchor>
  <xdr:twoCellAnchor>
    <xdr:from>
      <xdr:col>47</xdr:col>
      <xdr:colOff>12700</xdr:colOff>
      <xdr:row>28</xdr:row>
      <xdr:rowOff>19052</xdr:rowOff>
    </xdr:from>
    <xdr:to>
      <xdr:col>51</xdr:col>
      <xdr:colOff>187325</xdr:colOff>
      <xdr:row>28</xdr:row>
      <xdr:rowOff>923927</xdr:rowOff>
    </xdr:to>
    <xdr:sp macro="" textlink="FillHome!$C$240">
      <xdr:nvSpPr>
        <xdr:cNvPr id="517" name="Rounded Rectangle 1003"/>
        <xdr:cNvSpPr/>
      </xdr:nvSpPr>
      <xdr:spPr>
        <a:xfrm>
          <a:off x="28397200" y="30670502"/>
          <a:ext cx="2613025" cy="904875"/>
        </a:xfrm>
        <a:prstGeom prst="roundRect">
          <a:avLst/>
        </a:prstGeom>
        <a:solidFill>
          <a:schemeClr val="accent4">
            <a:lumMod val="60000"/>
            <a:lumOff val="40000"/>
          </a:schemeClr>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fld id="{9BE236C9-7926-43BF-80ED-DED9E40D5898}" type="TxLink">
            <a:rPr lang="en-US" sz="1200" b="0" i="0" u="none" strike="noStrike">
              <a:solidFill>
                <a:srgbClr val="000000"/>
              </a:solidFill>
              <a:latin typeface="Calibri"/>
            </a:rPr>
            <a:pPr algn="ctr"/>
            <a:t>#N/A</a:t>
          </a:fld>
          <a:endParaRPr lang="en-US">
            <a:solidFill>
              <a:sysClr val="windowText" lastClr="000000"/>
            </a:solidFill>
          </a:endParaRPr>
        </a:p>
      </xdr:txBody>
    </xdr:sp>
    <xdr:clientData fLocksWithSheet="0"/>
  </xdr:twoCellAnchor>
  <xdr:twoCellAnchor>
    <xdr:from>
      <xdr:col>47</xdr:col>
      <xdr:colOff>22225</xdr:colOff>
      <xdr:row>29</xdr:row>
      <xdr:rowOff>28577</xdr:rowOff>
    </xdr:from>
    <xdr:to>
      <xdr:col>51</xdr:col>
      <xdr:colOff>196850</xdr:colOff>
      <xdr:row>29</xdr:row>
      <xdr:rowOff>933452</xdr:rowOff>
    </xdr:to>
    <xdr:sp macro="" textlink="FillHome!$C$241">
      <xdr:nvSpPr>
        <xdr:cNvPr id="518" name="Rounded Rectangle 1003"/>
        <xdr:cNvSpPr/>
      </xdr:nvSpPr>
      <xdr:spPr>
        <a:xfrm>
          <a:off x="28406725" y="31880177"/>
          <a:ext cx="2613025" cy="904875"/>
        </a:xfrm>
        <a:prstGeom prst="roundRect">
          <a:avLst/>
        </a:prstGeom>
        <a:solidFill>
          <a:schemeClr val="accent4">
            <a:lumMod val="60000"/>
            <a:lumOff val="40000"/>
          </a:schemeClr>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fld id="{9D673575-4DE7-4B6E-8D50-0FEE6BD14DE3}" type="TxLink">
            <a:rPr lang="en-US" sz="1200" b="0" i="0" u="none" strike="noStrike">
              <a:solidFill>
                <a:srgbClr val="000000"/>
              </a:solidFill>
              <a:latin typeface="Calibri"/>
            </a:rPr>
            <a:pPr algn="ctr"/>
            <a:t>#N/A</a:t>
          </a:fld>
          <a:endParaRPr lang="en-US">
            <a:solidFill>
              <a:sysClr val="windowText" lastClr="000000"/>
            </a:solidFill>
          </a:endParaRPr>
        </a:p>
      </xdr:txBody>
    </xdr:sp>
    <xdr:clientData fLocksWithSheet="0"/>
  </xdr:twoCellAnchor>
  <xdr:twoCellAnchor>
    <xdr:from>
      <xdr:col>47</xdr:col>
      <xdr:colOff>31750</xdr:colOff>
      <xdr:row>30</xdr:row>
      <xdr:rowOff>38102</xdr:rowOff>
    </xdr:from>
    <xdr:to>
      <xdr:col>51</xdr:col>
      <xdr:colOff>206375</xdr:colOff>
      <xdr:row>30</xdr:row>
      <xdr:rowOff>942977</xdr:rowOff>
    </xdr:to>
    <xdr:sp macro="" textlink="FillHome!$C$242">
      <xdr:nvSpPr>
        <xdr:cNvPr id="519" name="Rounded Rectangle 1003"/>
        <xdr:cNvSpPr/>
      </xdr:nvSpPr>
      <xdr:spPr>
        <a:xfrm>
          <a:off x="28416250" y="33089852"/>
          <a:ext cx="2613025" cy="904875"/>
        </a:xfrm>
        <a:prstGeom prst="roundRect">
          <a:avLst/>
        </a:prstGeom>
        <a:solidFill>
          <a:schemeClr val="accent4">
            <a:lumMod val="60000"/>
            <a:lumOff val="40000"/>
          </a:schemeClr>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fld id="{7EA9358C-5770-4DFA-A562-530D439FDA3F}" type="TxLink">
            <a:rPr lang="en-US" sz="1200" b="0" i="0" u="none" strike="noStrike">
              <a:solidFill>
                <a:srgbClr val="000000"/>
              </a:solidFill>
              <a:latin typeface="Calibri"/>
            </a:rPr>
            <a:pPr algn="ctr"/>
            <a:t>#N/A</a:t>
          </a:fld>
          <a:endParaRPr lang="en-US">
            <a:solidFill>
              <a:sysClr val="windowText" lastClr="000000"/>
            </a:solidFill>
          </a:endParaRPr>
        </a:p>
      </xdr:txBody>
    </xdr:sp>
    <xdr:clientData fLocksWithSheet="0"/>
  </xdr:twoCellAnchor>
  <xdr:twoCellAnchor>
    <xdr:from>
      <xdr:col>47</xdr:col>
      <xdr:colOff>9525</xdr:colOff>
      <xdr:row>31</xdr:row>
      <xdr:rowOff>31752</xdr:rowOff>
    </xdr:from>
    <xdr:to>
      <xdr:col>51</xdr:col>
      <xdr:colOff>184150</xdr:colOff>
      <xdr:row>31</xdr:row>
      <xdr:rowOff>936627</xdr:rowOff>
    </xdr:to>
    <xdr:sp macro="" textlink="FillHome!$C$243">
      <xdr:nvSpPr>
        <xdr:cNvPr id="520" name="Rounded Rectangle 1003"/>
        <xdr:cNvSpPr/>
      </xdr:nvSpPr>
      <xdr:spPr>
        <a:xfrm>
          <a:off x="28394025" y="34283652"/>
          <a:ext cx="2613025" cy="904875"/>
        </a:xfrm>
        <a:prstGeom prst="roundRect">
          <a:avLst/>
        </a:prstGeom>
        <a:solidFill>
          <a:schemeClr val="accent4">
            <a:lumMod val="60000"/>
            <a:lumOff val="40000"/>
          </a:schemeClr>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fld id="{52028A7B-A054-401B-94F0-868E40EB5B40}" type="TxLink">
            <a:rPr lang="en-US" sz="1200" b="0" i="0" u="none" strike="noStrike">
              <a:solidFill>
                <a:srgbClr val="000000"/>
              </a:solidFill>
              <a:latin typeface="Calibri"/>
            </a:rPr>
            <a:pPr algn="ctr"/>
            <a:t>#N/A</a:t>
          </a:fld>
          <a:endParaRPr lang="en-US">
            <a:solidFill>
              <a:sysClr val="windowText" lastClr="000000"/>
            </a:solidFill>
          </a:endParaRPr>
        </a:p>
      </xdr:txBody>
    </xdr:sp>
    <xdr:clientData fLocksWithSheet="0"/>
  </xdr:twoCellAnchor>
  <xdr:twoCellAnchor>
    <xdr:from>
      <xdr:col>47</xdr:col>
      <xdr:colOff>19050</xdr:colOff>
      <xdr:row>32</xdr:row>
      <xdr:rowOff>41277</xdr:rowOff>
    </xdr:from>
    <xdr:to>
      <xdr:col>51</xdr:col>
      <xdr:colOff>193675</xdr:colOff>
      <xdr:row>32</xdr:row>
      <xdr:rowOff>946152</xdr:rowOff>
    </xdr:to>
    <xdr:sp macro="" textlink="FillHome!$C$244">
      <xdr:nvSpPr>
        <xdr:cNvPr id="521" name="Rounded Rectangle 1003"/>
        <xdr:cNvSpPr/>
      </xdr:nvSpPr>
      <xdr:spPr>
        <a:xfrm>
          <a:off x="28403550" y="35493327"/>
          <a:ext cx="2613025" cy="904875"/>
        </a:xfrm>
        <a:prstGeom prst="roundRect">
          <a:avLst/>
        </a:prstGeom>
        <a:solidFill>
          <a:schemeClr val="accent4">
            <a:lumMod val="60000"/>
            <a:lumOff val="40000"/>
          </a:schemeClr>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fld id="{EBADD281-4831-452F-BF4D-7F472FE795BE}" type="TxLink">
            <a:rPr lang="en-US" sz="1200" b="0" i="0" u="none" strike="noStrike">
              <a:solidFill>
                <a:srgbClr val="000000"/>
              </a:solidFill>
              <a:latin typeface="Calibri"/>
            </a:rPr>
            <a:pPr algn="ctr"/>
            <a:t>#N/A</a:t>
          </a:fld>
          <a:endParaRPr lang="en-US">
            <a:solidFill>
              <a:sysClr val="windowText" lastClr="000000"/>
            </a:solidFill>
          </a:endParaRPr>
        </a:p>
      </xdr:txBody>
    </xdr:sp>
    <xdr:clientData fLocksWithSheet="0"/>
  </xdr:twoCellAnchor>
  <xdr:twoCellAnchor>
    <xdr:from>
      <xdr:col>1</xdr:col>
      <xdr:colOff>25400</xdr:colOff>
      <xdr:row>36</xdr:row>
      <xdr:rowOff>34926</xdr:rowOff>
    </xdr:from>
    <xdr:to>
      <xdr:col>5</xdr:col>
      <xdr:colOff>581328</xdr:colOff>
      <xdr:row>36</xdr:row>
      <xdr:rowOff>912586</xdr:rowOff>
    </xdr:to>
    <xdr:sp macro="" textlink="FillHome!$C$245">
      <xdr:nvSpPr>
        <xdr:cNvPr id="523" name="Rounded Rectangle 1002"/>
        <xdr:cNvSpPr/>
      </xdr:nvSpPr>
      <xdr:spPr>
        <a:xfrm>
          <a:off x="368300" y="41240076"/>
          <a:ext cx="2994328" cy="877660"/>
        </a:xfrm>
        <a:prstGeom prst="roundRect">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fld id="{FC807B5C-BC60-4C70-968A-6C1178557F44}" type="TxLink">
            <a:rPr lang="en-US" sz="1200" b="0" i="0" u="none" strike="noStrike">
              <a:solidFill>
                <a:srgbClr val="FFFFFF"/>
              </a:solidFill>
              <a:latin typeface="Calibri"/>
            </a:rPr>
            <a:pPr algn="ctr"/>
            <a:t>4.1 - Number of national and local government programmes elaborated and implemented with results-based management approach</a:t>
          </a:fld>
          <a:endParaRPr lang="en-US">
            <a:solidFill>
              <a:schemeClr val="bg1"/>
            </a:solidFill>
          </a:endParaRPr>
        </a:p>
      </xdr:txBody>
    </xdr:sp>
    <xdr:clientData fLocksWithSheet="0"/>
  </xdr:twoCellAnchor>
  <xdr:twoCellAnchor>
    <xdr:from>
      <xdr:col>1</xdr:col>
      <xdr:colOff>0</xdr:colOff>
      <xdr:row>37</xdr:row>
      <xdr:rowOff>34926</xdr:rowOff>
    </xdr:from>
    <xdr:to>
      <xdr:col>5</xdr:col>
      <xdr:colOff>549578</xdr:colOff>
      <xdr:row>37</xdr:row>
      <xdr:rowOff>912586</xdr:rowOff>
    </xdr:to>
    <xdr:sp macro="" textlink="FillHome!$C$246">
      <xdr:nvSpPr>
        <xdr:cNvPr id="524" name="Rounded Rectangle 1003"/>
        <xdr:cNvSpPr/>
      </xdr:nvSpPr>
      <xdr:spPr>
        <a:xfrm>
          <a:off x="342900" y="42440226"/>
          <a:ext cx="2987978" cy="877660"/>
        </a:xfrm>
        <a:prstGeom prst="roundRect">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fld id="{8AB2D939-787F-41DB-B4EF-CDC52504F5EA}" type="TxLink">
            <a:rPr lang="en-US" sz="1200" b="0" i="0" u="none" strike="noStrike">
              <a:solidFill>
                <a:srgbClr val="FFFFFF"/>
              </a:solidFill>
              <a:latin typeface="Calibri"/>
            </a:rPr>
            <a:pPr algn="ctr"/>
            <a:t>4.2 - Percentage of gendersensitive local and national budget lines </a:t>
          </a:fld>
          <a:endParaRPr lang="en-US">
            <a:solidFill>
              <a:schemeClr val="bg1"/>
            </a:solidFill>
          </a:endParaRPr>
        </a:p>
      </xdr:txBody>
    </xdr:sp>
    <xdr:clientData fLocksWithSheet="0"/>
  </xdr:twoCellAnchor>
  <xdr:twoCellAnchor>
    <xdr:from>
      <xdr:col>1</xdr:col>
      <xdr:colOff>9525</xdr:colOff>
      <xdr:row>38</xdr:row>
      <xdr:rowOff>19051</xdr:rowOff>
    </xdr:from>
    <xdr:to>
      <xdr:col>5</xdr:col>
      <xdr:colOff>565453</xdr:colOff>
      <xdr:row>38</xdr:row>
      <xdr:rowOff>896711</xdr:rowOff>
    </xdr:to>
    <xdr:sp macro="" textlink="FillHome!$C$247">
      <xdr:nvSpPr>
        <xdr:cNvPr id="525" name="Rounded Rectangle 1004"/>
        <xdr:cNvSpPr/>
      </xdr:nvSpPr>
      <xdr:spPr>
        <a:xfrm>
          <a:off x="352425" y="43624501"/>
          <a:ext cx="2994328" cy="877660"/>
        </a:xfrm>
        <a:prstGeom prst="roundRect">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fld id="{41CB84C3-0A01-4525-B030-0C6BBAD6442F}" type="TxLink">
            <a:rPr lang="en-US" sz="1200" b="0" i="0" u="none" strike="noStrike">
              <a:solidFill>
                <a:srgbClr val="FFFFFF"/>
              </a:solidFill>
              <a:latin typeface="Calibri"/>
            </a:rPr>
            <a:pPr algn="ctr"/>
            <a:t>4.3 - Percentage of women elected to parliament and local government</a:t>
          </a:fld>
          <a:endParaRPr lang="en-US">
            <a:solidFill>
              <a:schemeClr val="bg1"/>
            </a:solidFill>
          </a:endParaRPr>
        </a:p>
      </xdr:txBody>
    </xdr:sp>
    <xdr:clientData fLocksWithSheet="0"/>
  </xdr:twoCellAnchor>
  <xdr:twoCellAnchor>
    <xdr:from>
      <xdr:col>1</xdr:col>
      <xdr:colOff>0</xdr:colOff>
      <xdr:row>39</xdr:row>
      <xdr:rowOff>9526</xdr:rowOff>
    </xdr:from>
    <xdr:to>
      <xdr:col>5</xdr:col>
      <xdr:colOff>549578</xdr:colOff>
      <xdr:row>39</xdr:row>
      <xdr:rowOff>880836</xdr:rowOff>
    </xdr:to>
    <xdr:sp macro="" textlink="FillHome!$C$248">
      <xdr:nvSpPr>
        <xdr:cNvPr id="526" name="Rounded Rectangle 1003"/>
        <xdr:cNvSpPr/>
      </xdr:nvSpPr>
      <xdr:spPr>
        <a:xfrm>
          <a:off x="342900" y="44815126"/>
          <a:ext cx="2987978" cy="871310"/>
        </a:xfrm>
        <a:prstGeom prst="roundRect">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fld id="{B05837C3-9D36-4EF2-9F86-90B0862F7B11}" type="TxLink">
            <a:rPr lang="en-US" sz="1200" b="0" i="0" u="none" strike="noStrike">
              <a:solidFill>
                <a:srgbClr val="FFFFFF"/>
              </a:solidFill>
              <a:latin typeface="Calibri"/>
            </a:rPr>
            <a:pPr algn="ctr"/>
            <a:t>4.4 - Number of functional participation mechanisms for identification of priorities or public policies at national and local levels</a:t>
          </a:fld>
          <a:endParaRPr lang="en-US">
            <a:solidFill>
              <a:schemeClr val="bg1"/>
            </a:solidFill>
          </a:endParaRPr>
        </a:p>
      </xdr:txBody>
    </xdr:sp>
    <xdr:clientData fLocksWithSheet="0"/>
  </xdr:twoCellAnchor>
  <xdr:twoCellAnchor>
    <xdr:from>
      <xdr:col>1</xdr:col>
      <xdr:colOff>41275</xdr:colOff>
      <xdr:row>40</xdr:row>
      <xdr:rowOff>50801</xdr:rowOff>
    </xdr:from>
    <xdr:to>
      <xdr:col>5</xdr:col>
      <xdr:colOff>597203</xdr:colOff>
      <xdr:row>40</xdr:row>
      <xdr:rowOff>928461</xdr:rowOff>
    </xdr:to>
    <xdr:sp macro="" textlink="FillHome!$C$249">
      <xdr:nvSpPr>
        <xdr:cNvPr id="527" name="Rounded Rectangle 1003"/>
        <xdr:cNvSpPr/>
      </xdr:nvSpPr>
      <xdr:spPr>
        <a:xfrm>
          <a:off x="384175" y="46056551"/>
          <a:ext cx="2994328" cy="877660"/>
        </a:xfrm>
        <a:prstGeom prst="roundRect">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fld id="{62045E39-8394-494A-84BF-EBE6333AEBAC}" type="TxLink">
            <a:rPr lang="en-US" sz="1200" b="0" i="0" u="none" strike="noStrike">
              <a:solidFill>
                <a:srgbClr val="FFFFFF"/>
              </a:solidFill>
              <a:latin typeface="Calibri"/>
            </a:rPr>
            <a:pPr algn="ctr"/>
            <a:t>4.5 - Functionality of a Resource Mobilization and Partnership Development mechanism </a:t>
          </a:fld>
          <a:endParaRPr lang="en-US">
            <a:solidFill>
              <a:schemeClr val="bg1"/>
            </a:solidFill>
          </a:endParaRPr>
        </a:p>
      </xdr:txBody>
    </xdr:sp>
    <xdr:clientData fLocksWithSheet="0"/>
  </xdr:twoCellAnchor>
  <xdr:twoCellAnchor>
    <xdr:from>
      <xdr:col>1</xdr:col>
      <xdr:colOff>9525</xdr:colOff>
      <xdr:row>41</xdr:row>
      <xdr:rowOff>34926</xdr:rowOff>
    </xdr:from>
    <xdr:to>
      <xdr:col>5</xdr:col>
      <xdr:colOff>565453</xdr:colOff>
      <xdr:row>41</xdr:row>
      <xdr:rowOff>912586</xdr:rowOff>
    </xdr:to>
    <xdr:sp macro="" textlink="FillHome!$C$250">
      <xdr:nvSpPr>
        <xdr:cNvPr id="528" name="Rounded Rectangle 1003"/>
        <xdr:cNvSpPr/>
      </xdr:nvSpPr>
      <xdr:spPr>
        <a:xfrm>
          <a:off x="352425" y="47240826"/>
          <a:ext cx="2994328" cy="877660"/>
        </a:xfrm>
        <a:prstGeom prst="roundRect">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fld id="{DBB114AA-FF12-4E7C-A4D5-A80C0C30A6DF}" type="TxLink">
            <a:rPr lang="en-US" sz="1200" b="0" i="0" u="none" strike="noStrike">
              <a:solidFill>
                <a:srgbClr val="FFFFFF"/>
              </a:solidFill>
              <a:latin typeface="Calibri"/>
            </a:rPr>
            <a:pPr algn="ctr"/>
            <a:t>4.6 - Number of formal, signed partnership agreements (SouthSouth, triangular)</a:t>
          </a:fld>
          <a:endParaRPr lang="en-US">
            <a:solidFill>
              <a:schemeClr val="bg1"/>
            </a:solidFill>
          </a:endParaRPr>
        </a:p>
      </xdr:txBody>
    </xdr:sp>
    <xdr:clientData fLocksWithSheet="0"/>
  </xdr:twoCellAnchor>
  <xdr:twoCellAnchor>
    <xdr:from>
      <xdr:col>1</xdr:col>
      <xdr:colOff>25400</xdr:colOff>
      <xdr:row>42</xdr:row>
      <xdr:rowOff>34926</xdr:rowOff>
    </xdr:from>
    <xdr:to>
      <xdr:col>5</xdr:col>
      <xdr:colOff>581328</xdr:colOff>
      <xdr:row>42</xdr:row>
      <xdr:rowOff>912586</xdr:rowOff>
    </xdr:to>
    <xdr:sp macro="" textlink="FillHome!$C$251">
      <xdr:nvSpPr>
        <xdr:cNvPr id="529" name="Rounded Rectangle 1003"/>
        <xdr:cNvSpPr/>
      </xdr:nvSpPr>
      <xdr:spPr>
        <a:xfrm>
          <a:off x="368300" y="48440976"/>
          <a:ext cx="2994328" cy="877660"/>
        </a:xfrm>
        <a:prstGeom prst="roundRect">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fld id="{972469EA-5069-4CAB-BC62-F11061499CCC}" type="TxLink">
            <a:rPr lang="en-US" sz="1200" b="0" i="0" u="none" strike="noStrike">
              <a:solidFill>
                <a:srgbClr val="FFFFFF"/>
              </a:solidFill>
              <a:latin typeface="Calibri"/>
            </a:rPr>
            <a:pPr algn="ctr"/>
            <a:t>4.7 - Number of CSOs that participate in the formulation and monitoring of development plans, budgets and public policies </a:t>
          </a:fld>
          <a:endParaRPr lang="en-US">
            <a:solidFill>
              <a:schemeClr val="bg1"/>
            </a:solidFill>
          </a:endParaRPr>
        </a:p>
      </xdr:txBody>
    </xdr:sp>
    <xdr:clientData fLocksWithSheet="0"/>
  </xdr:twoCellAnchor>
  <xdr:twoCellAnchor>
    <xdr:from>
      <xdr:col>7</xdr:col>
      <xdr:colOff>41275</xdr:colOff>
      <xdr:row>36</xdr:row>
      <xdr:rowOff>6350</xdr:rowOff>
    </xdr:from>
    <xdr:to>
      <xdr:col>11</xdr:col>
      <xdr:colOff>215900</xdr:colOff>
      <xdr:row>36</xdr:row>
      <xdr:rowOff>923925</xdr:rowOff>
    </xdr:to>
    <xdr:sp macro="" textlink="FillHome!$C$253">
      <xdr:nvSpPr>
        <xdr:cNvPr id="530" name="Rounded Rectangle 1003"/>
        <xdr:cNvSpPr/>
      </xdr:nvSpPr>
      <xdr:spPr>
        <a:xfrm>
          <a:off x="4041775" y="41211500"/>
          <a:ext cx="2613025" cy="917575"/>
        </a:xfrm>
        <a:prstGeom prst="roundRect">
          <a:avLst/>
        </a:prstGeom>
        <a:solidFill>
          <a:schemeClr val="accent4">
            <a:lumMod val="60000"/>
            <a:lumOff val="40000"/>
          </a:schemeClr>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fld id="{B5DE275E-AB2B-42D5-9F44-4248AEA2E4CC}" type="TxLink">
            <a:rPr lang="en-US" sz="1200" b="0" i="0" u="none" strike="noStrike">
              <a:solidFill>
                <a:srgbClr val="000000"/>
              </a:solidFill>
              <a:latin typeface="Calibri"/>
            </a:rPr>
            <a:pPr algn="ctr"/>
            <a:t>4.1.1 - Extent to which women’s groups and youth groups have strengthened capacity to engage in critical development issues</a:t>
          </a:fld>
          <a:endParaRPr lang="en-US">
            <a:solidFill>
              <a:sysClr val="windowText" lastClr="000000"/>
            </a:solidFill>
          </a:endParaRPr>
        </a:p>
      </xdr:txBody>
    </xdr:sp>
    <xdr:clientData fLocksWithSheet="0"/>
  </xdr:twoCellAnchor>
  <xdr:twoCellAnchor>
    <xdr:from>
      <xdr:col>7</xdr:col>
      <xdr:colOff>25400</xdr:colOff>
      <xdr:row>37</xdr:row>
      <xdr:rowOff>19051</xdr:rowOff>
    </xdr:from>
    <xdr:to>
      <xdr:col>11</xdr:col>
      <xdr:colOff>200025</xdr:colOff>
      <xdr:row>37</xdr:row>
      <xdr:rowOff>923926</xdr:rowOff>
    </xdr:to>
    <xdr:sp macro="" textlink="FillHome!$C$254">
      <xdr:nvSpPr>
        <xdr:cNvPr id="531" name="Rounded Rectangle 1003"/>
        <xdr:cNvSpPr/>
      </xdr:nvSpPr>
      <xdr:spPr>
        <a:xfrm>
          <a:off x="4025900" y="42424351"/>
          <a:ext cx="2613025" cy="904875"/>
        </a:xfrm>
        <a:prstGeom prst="roundRect">
          <a:avLst/>
        </a:prstGeom>
        <a:solidFill>
          <a:schemeClr val="accent4">
            <a:lumMod val="60000"/>
            <a:lumOff val="40000"/>
          </a:schemeClr>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fld id="{87DA2454-F9E8-41C4-9F28-72F49E1B7EEB}" type="TxLink">
            <a:rPr lang="en-US" sz="1200" b="0" i="0" u="none" strike="noStrike">
              <a:solidFill>
                <a:srgbClr val="000000"/>
              </a:solidFill>
              <a:latin typeface="Calibri"/>
            </a:rPr>
            <a:pPr algn="ctr"/>
            <a:t>4.1.2 - Number of girls and boys leading within civic engagement initiatives at national or local level in the context of the sustainable development goals.</a:t>
          </a:fld>
          <a:endParaRPr lang="en-US">
            <a:solidFill>
              <a:sysClr val="windowText" lastClr="000000"/>
            </a:solidFill>
          </a:endParaRPr>
        </a:p>
      </xdr:txBody>
    </xdr:sp>
    <xdr:clientData fLocksWithSheet="0"/>
  </xdr:twoCellAnchor>
  <xdr:twoCellAnchor>
    <xdr:from>
      <xdr:col>7</xdr:col>
      <xdr:colOff>34925</xdr:colOff>
      <xdr:row>38</xdr:row>
      <xdr:rowOff>28576</xdr:rowOff>
    </xdr:from>
    <xdr:to>
      <xdr:col>11</xdr:col>
      <xdr:colOff>209550</xdr:colOff>
      <xdr:row>38</xdr:row>
      <xdr:rowOff>933451</xdr:rowOff>
    </xdr:to>
    <xdr:sp macro="" textlink="FillHome!$C$255">
      <xdr:nvSpPr>
        <xdr:cNvPr id="532" name="Rounded Rectangle 1003"/>
        <xdr:cNvSpPr/>
      </xdr:nvSpPr>
      <xdr:spPr>
        <a:xfrm>
          <a:off x="4035425" y="43634026"/>
          <a:ext cx="2613025" cy="904875"/>
        </a:xfrm>
        <a:prstGeom prst="roundRect">
          <a:avLst/>
        </a:prstGeom>
        <a:solidFill>
          <a:schemeClr val="accent4">
            <a:lumMod val="60000"/>
            <a:lumOff val="40000"/>
          </a:schemeClr>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fld id="{B1261275-CC56-4EDB-9F13-4DF6CD3AB0D6}" type="TxLink">
            <a:rPr lang="en-US" sz="1200" b="0" i="0" u="none" strike="noStrike">
              <a:solidFill>
                <a:srgbClr val="000000"/>
              </a:solidFill>
              <a:latin typeface="Calibri"/>
            </a:rPr>
            <a:pPr algn="ctr"/>
            <a:t>4.1.3 - Number of mechanisms at national and local levels that facilitate the participation of young people and 
adolescents in decision-making processes 
</a:t>
          </a:fld>
          <a:endParaRPr lang="en-US">
            <a:solidFill>
              <a:sysClr val="windowText" lastClr="000000"/>
            </a:solidFill>
          </a:endParaRPr>
        </a:p>
      </xdr:txBody>
    </xdr:sp>
    <xdr:clientData fLocksWithSheet="0"/>
  </xdr:twoCellAnchor>
  <xdr:twoCellAnchor>
    <xdr:from>
      <xdr:col>7</xdr:col>
      <xdr:colOff>44450</xdr:colOff>
      <xdr:row>39</xdr:row>
      <xdr:rowOff>38101</xdr:rowOff>
    </xdr:from>
    <xdr:to>
      <xdr:col>11</xdr:col>
      <xdr:colOff>219075</xdr:colOff>
      <xdr:row>39</xdr:row>
      <xdr:rowOff>942976</xdr:rowOff>
    </xdr:to>
    <xdr:sp macro="" textlink="FillHome!$C$256">
      <xdr:nvSpPr>
        <xdr:cNvPr id="533" name="Rounded Rectangle 1003"/>
        <xdr:cNvSpPr/>
      </xdr:nvSpPr>
      <xdr:spPr>
        <a:xfrm>
          <a:off x="4044950" y="44843701"/>
          <a:ext cx="2613025" cy="904875"/>
        </a:xfrm>
        <a:prstGeom prst="roundRect">
          <a:avLst/>
        </a:prstGeom>
        <a:solidFill>
          <a:schemeClr val="accent4">
            <a:lumMod val="60000"/>
            <a:lumOff val="40000"/>
          </a:schemeClr>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fld id="{BAECAFF2-A0A7-47D7-8340-6933E1F78834}" type="TxLink">
            <a:rPr lang="en-US" sz="1200" b="0" i="0" u="none" strike="noStrike">
              <a:solidFill>
                <a:srgbClr val="000000"/>
              </a:solidFill>
              <a:latin typeface="Calibri"/>
            </a:rPr>
            <a:pPr algn="ctr"/>
            <a:t>#N/A</a:t>
          </a:fld>
          <a:endParaRPr lang="en-US">
            <a:solidFill>
              <a:sysClr val="windowText" lastClr="000000"/>
            </a:solidFill>
          </a:endParaRPr>
        </a:p>
      </xdr:txBody>
    </xdr:sp>
    <xdr:clientData fLocksWithSheet="0"/>
  </xdr:twoCellAnchor>
  <xdr:twoCellAnchor>
    <xdr:from>
      <xdr:col>7</xdr:col>
      <xdr:colOff>22225</xdr:colOff>
      <xdr:row>40</xdr:row>
      <xdr:rowOff>31751</xdr:rowOff>
    </xdr:from>
    <xdr:to>
      <xdr:col>11</xdr:col>
      <xdr:colOff>196850</xdr:colOff>
      <xdr:row>40</xdr:row>
      <xdr:rowOff>936626</xdr:rowOff>
    </xdr:to>
    <xdr:sp macro="" textlink="FillHome!$C$257">
      <xdr:nvSpPr>
        <xdr:cNvPr id="534" name="Rounded Rectangle 1003"/>
        <xdr:cNvSpPr/>
      </xdr:nvSpPr>
      <xdr:spPr>
        <a:xfrm>
          <a:off x="4022725" y="46037501"/>
          <a:ext cx="2613025" cy="904875"/>
        </a:xfrm>
        <a:prstGeom prst="roundRect">
          <a:avLst/>
        </a:prstGeom>
        <a:solidFill>
          <a:schemeClr val="accent4">
            <a:lumMod val="60000"/>
            <a:lumOff val="40000"/>
          </a:schemeClr>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fld id="{1A763024-2B32-4837-8A39-99670C82895B}" type="TxLink">
            <a:rPr lang="en-US" sz="1200" b="0" i="0" u="none" strike="noStrike">
              <a:solidFill>
                <a:srgbClr val="000000"/>
              </a:solidFill>
              <a:latin typeface="Calibri"/>
            </a:rPr>
            <a:pPr algn="ctr"/>
            <a:t>#N/A</a:t>
          </a:fld>
          <a:endParaRPr lang="en-US">
            <a:solidFill>
              <a:sysClr val="windowText" lastClr="000000"/>
            </a:solidFill>
          </a:endParaRPr>
        </a:p>
      </xdr:txBody>
    </xdr:sp>
    <xdr:clientData fLocksWithSheet="0"/>
  </xdr:twoCellAnchor>
  <xdr:twoCellAnchor>
    <xdr:from>
      <xdr:col>7</xdr:col>
      <xdr:colOff>31750</xdr:colOff>
      <xdr:row>41</xdr:row>
      <xdr:rowOff>41276</xdr:rowOff>
    </xdr:from>
    <xdr:to>
      <xdr:col>11</xdr:col>
      <xdr:colOff>206375</xdr:colOff>
      <xdr:row>41</xdr:row>
      <xdr:rowOff>946151</xdr:rowOff>
    </xdr:to>
    <xdr:sp macro="" textlink="FillHome!$C$258">
      <xdr:nvSpPr>
        <xdr:cNvPr id="535" name="Rounded Rectangle 1003"/>
        <xdr:cNvSpPr/>
      </xdr:nvSpPr>
      <xdr:spPr>
        <a:xfrm>
          <a:off x="4032250" y="47247176"/>
          <a:ext cx="2613025" cy="904875"/>
        </a:xfrm>
        <a:prstGeom prst="roundRect">
          <a:avLst/>
        </a:prstGeom>
        <a:solidFill>
          <a:schemeClr val="accent4">
            <a:lumMod val="60000"/>
            <a:lumOff val="40000"/>
          </a:schemeClr>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fld id="{02D877FD-5EF7-4EBC-9A6F-CAB1F89CEA1B}" type="TxLink">
            <a:rPr lang="en-US" sz="1200" b="0" i="0" u="none" strike="noStrike">
              <a:solidFill>
                <a:srgbClr val="000000"/>
              </a:solidFill>
              <a:latin typeface="Calibri"/>
            </a:rPr>
            <a:pPr algn="ctr"/>
            <a:t>#N/A</a:t>
          </a:fld>
          <a:endParaRPr lang="en-US">
            <a:solidFill>
              <a:sysClr val="windowText" lastClr="000000"/>
            </a:solidFill>
          </a:endParaRPr>
        </a:p>
      </xdr:txBody>
    </xdr:sp>
    <xdr:clientData fLocksWithSheet="0"/>
  </xdr:twoCellAnchor>
  <xdr:twoCellAnchor>
    <xdr:from>
      <xdr:col>12</xdr:col>
      <xdr:colOff>19050</xdr:colOff>
      <xdr:row>36</xdr:row>
      <xdr:rowOff>0</xdr:rowOff>
    </xdr:from>
    <xdr:to>
      <xdr:col>16</xdr:col>
      <xdr:colOff>193675</xdr:colOff>
      <xdr:row>36</xdr:row>
      <xdr:rowOff>917575</xdr:rowOff>
    </xdr:to>
    <xdr:sp macro="" textlink="FillHome!$C$259">
      <xdr:nvSpPr>
        <xdr:cNvPr id="537" name="Rounded Rectangle 1003"/>
        <xdr:cNvSpPr/>
      </xdr:nvSpPr>
      <xdr:spPr>
        <a:xfrm>
          <a:off x="7067550" y="41205150"/>
          <a:ext cx="2613025" cy="917575"/>
        </a:xfrm>
        <a:prstGeom prst="roundRect">
          <a:avLst/>
        </a:prstGeom>
        <a:solidFill>
          <a:schemeClr val="accent4">
            <a:lumMod val="60000"/>
            <a:lumOff val="40000"/>
          </a:schemeClr>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fld id="{07BF37F8-8833-40DB-A745-7F67F17D891A}" type="TxLink">
            <a:rPr lang="en-US" sz="1200" b="0" i="0" u="none" strike="noStrike">
              <a:solidFill>
                <a:srgbClr val="000000"/>
              </a:solidFill>
              <a:latin typeface="Calibri"/>
            </a:rPr>
            <a:pPr algn="ctr"/>
            <a:t>4.2.1 - Number of national and municipal reports that use updated and disaggregated data to monitor progress on sustainable development targets</a:t>
          </a:fld>
          <a:endParaRPr lang="en-US">
            <a:solidFill>
              <a:sysClr val="windowText" lastClr="000000"/>
            </a:solidFill>
          </a:endParaRPr>
        </a:p>
      </xdr:txBody>
    </xdr:sp>
    <xdr:clientData fLocksWithSheet="0"/>
  </xdr:twoCellAnchor>
  <xdr:twoCellAnchor>
    <xdr:from>
      <xdr:col>11</xdr:col>
      <xdr:colOff>606425</xdr:colOff>
      <xdr:row>37</xdr:row>
      <xdr:rowOff>19051</xdr:rowOff>
    </xdr:from>
    <xdr:to>
      <xdr:col>16</xdr:col>
      <xdr:colOff>177800</xdr:colOff>
      <xdr:row>37</xdr:row>
      <xdr:rowOff>917576</xdr:rowOff>
    </xdr:to>
    <xdr:sp macro="" textlink="FillHome!$C$260">
      <xdr:nvSpPr>
        <xdr:cNvPr id="538" name="Rounded Rectangle 1003"/>
        <xdr:cNvSpPr/>
      </xdr:nvSpPr>
      <xdr:spPr>
        <a:xfrm>
          <a:off x="7045325" y="42424351"/>
          <a:ext cx="2619375" cy="898525"/>
        </a:xfrm>
        <a:prstGeom prst="roundRect">
          <a:avLst/>
        </a:prstGeom>
        <a:solidFill>
          <a:schemeClr val="accent4">
            <a:lumMod val="60000"/>
            <a:lumOff val="40000"/>
          </a:schemeClr>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fld id="{2CBCECC5-D33A-4F9A-9F5E-3AAB90243247}" type="TxLink">
            <a:rPr lang="en-US" sz="1200" b="0" i="0" u="none" strike="noStrike">
              <a:solidFill>
                <a:srgbClr val="000000"/>
              </a:solidFill>
              <a:latin typeface="Calibri"/>
            </a:rPr>
            <a:pPr algn="ctr"/>
            <a:t>4.2.2 - Number of national and selected sectoral development plans integrating population considerations and the demographic dividend</a:t>
          </a:fld>
          <a:endParaRPr lang="en-US">
            <a:solidFill>
              <a:sysClr val="windowText" lastClr="000000"/>
            </a:solidFill>
          </a:endParaRPr>
        </a:p>
      </xdr:txBody>
    </xdr:sp>
    <xdr:clientData fLocksWithSheet="0"/>
  </xdr:twoCellAnchor>
  <xdr:twoCellAnchor>
    <xdr:from>
      <xdr:col>12</xdr:col>
      <xdr:colOff>12700</xdr:colOff>
      <xdr:row>38</xdr:row>
      <xdr:rowOff>22226</xdr:rowOff>
    </xdr:from>
    <xdr:to>
      <xdr:col>16</xdr:col>
      <xdr:colOff>187325</xdr:colOff>
      <xdr:row>38</xdr:row>
      <xdr:rowOff>927101</xdr:rowOff>
    </xdr:to>
    <xdr:sp macro="" textlink="FillHome!$C$261">
      <xdr:nvSpPr>
        <xdr:cNvPr id="539" name="Rounded Rectangle 1003"/>
        <xdr:cNvSpPr/>
      </xdr:nvSpPr>
      <xdr:spPr>
        <a:xfrm>
          <a:off x="7061200" y="43627676"/>
          <a:ext cx="2613025" cy="904875"/>
        </a:xfrm>
        <a:prstGeom prst="roundRect">
          <a:avLst/>
        </a:prstGeom>
        <a:solidFill>
          <a:schemeClr val="accent4">
            <a:lumMod val="60000"/>
            <a:lumOff val="40000"/>
          </a:schemeClr>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fld id="{AF8B0A23-0821-45D5-A973-2B6A45AA4BCC}" type="TxLink">
            <a:rPr lang="en-US" sz="1200" b="0" i="0" u="none" strike="noStrike">
              <a:solidFill>
                <a:srgbClr val="000000"/>
              </a:solidFill>
              <a:latin typeface="Calibri"/>
            </a:rPr>
            <a:pPr algn="ctr"/>
            <a:t>4.2.3 - Number of selected sector plans that integrate childsensitive indicators and targets</a:t>
          </a:fld>
          <a:endParaRPr lang="en-US">
            <a:solidFill>
              <a:sysClr val="windowText" lastClr="000000"/>
            </a:solidFill>
          </a:endParaRPr>
        </a:p>
      </xdr:txBody>
    </xdr:sp>
    <xdr:clientData fLocksWithSheet="0"/>
  </xdr:twoCellAnchor>
  <xdr:twoCellAnchor>
    <xdr:from>
      <xdr:col>12</xdr:col>
      <xdr:colOff>22225</xdr:colOff>
      <xdr:row>39</xdr:row>
      <xdr:rowOff>31751</xdr:rowOff>
    </xdr:from>
    <xdr:to>
      <xdr:col>16</xdr:col>
      <xdr:colOff>196850</xdr:colOff>
      <xdr:row>39</xdr:row>
      <xdr:rowOff>936626</xdr:rowOff>
    </xdr:to>
    <xdr:sp macro="" textlink="FillHome!$C$262">
      <xdr:nvSpPr>
        <xdr:cNvPr id="540" name="Rounded Rectangle 1003"/>
        <xdr:cNvSpPr/>
      </xdr:nvSpPr>
      <xdr:spPr>
        <a:xfrm>
          <a:off x="7070725" y="44837351"/>
          <a:ext cx="2613025" cy="904875"/>
        </a:xfrm>
        <a:prstGeom prst="roundRect">
          <a:avLst/>
        </a:prstGeom>
        <a:solidFill>
          <a:schemeClr val="accent4">
            <a:lumMod val="60000"/>
            <a:lumOff val="40000"/>
          </a:schemeClr>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fld id="{541EE9DB-2DD9-41DD-ABA6-E27DC957DD58}" type="TxLink">
            <a:rPr lang="en-US" sz="1200" b="0" i="0" u="none" strike="noStrike">
              <a:solidFill>
                <a:srgbClr val="000000"/>
              </a:solidFill>
              <a:latin typeface="Calibri"/>
            </a:rPr>
            <a:pPr algn="ctr"/>
            <a:t>#N/A</a:t>
          </a:fld>
          <a:endParaRPr lang="en-US">
            <a:solidFill>
              <a:sysClr val="windowText" lastClr="000000"/>
            </a:solidFill>
          </a:endParaRPr>
        </a:p>
      </xdr:txBody>
    </xdr:sp>
    <xdr:clientData fLocksWithSheet="0"/>
  </xdr:twoCellAnchor>
  <xdr:twoCellAnchor>
    <xdr:from>
      <xdr:col>11</xdr:col>
      <xdr:colOff>603250</xdr:colOff>
      <xdr:row>40</xdr:row>
      <xdr:rowOff>25401</xdr:rowOff>
    </xdr:from>
    <xdr:to>
      <xdr:col>16</xdr:col>
      <xdr:colOff>174625</xdr:colOff>
      <xdr:row>40</xdr:row>
      <xdr:rowOff>930276</xdr:rowOff>
    </xdr:to>
    <xdr:sp macro="" textlink="FillHome!$C$263">
      <xdr:nvSpPr>
        <xdr:cNvPr id="541" name="Rounded Rectangle 1003"/>
        <xdr:cNvSpPr/>
      </xdr:nvSpPr>
      <xdr:spPr>
        <a:xfrm>
          <a:off x="7042150" y="46031151"/>
          <a:ext cx="2619375" cy="904875"/>
        </a:xfrm>
        <a:prstGeom prst="roundRect">
          <a:avLst/>
        </a:prstGeom>
        <a:solidFill>
          <a:schemeClr val="accent4">
            <a:lumMod val="60000"/>
            <a:lumOff val="40000"/>
          </a:schemeClr>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fld id="{FD56C0A4-87E4-4B8E-BB51-712A7A8E4D20}" type="TxLink">
            <a:rPr lang="en-US" sz="1200" b="0" i="0" u="none" strike="noStrike">
              <a:solidFill>
                <a:srgbClr val="000000"/>
              </a:solidFill>
              <a:latin typeface="Calibri"/>
            </a:rPr>
            <a:pPr algn="ctr"/>
            <a:t>#N/A</a:t>
          </a:fld>
          <a:endParaRPr lang="en-US">
            <a:solidFill>
              <a:sysClr val="windowText" lastClr="000000"/>
            </a:solidFill>
          </a:endParaRPr>
        </a:p>
      </xdr:txBody>
    </xdr:sp>
    <xdr:clientData fLocksWithSheet="0"/>
  </xdr:twoCellAnchor>
  <xdr:twoCellAnchor>
    <xdr:from>
      <xdr:col>12</xdr:col>
      <xdr:colOff>9525</xdr:colOff>
      <xdr:row>41</xdr:row>
      <xdr:rowOff>34926</xdr:rowOff>
    </xdr:from>
    <xdr:to>
      <xdr:col>16</xdr:col>
      <xdr:colOff>184150</xdr:colOff>
      <xdr:row>41</xdr:row>
      <xdr:rowOff>939801</xdr:rowOff>
    </xdr:to>
    <xdr:sp macro="" textlink="FillHome!$C$264">
      <xdr:nvSpPr>
        <xdr:cNvPr id="542" name="Rounded Rectangle 1003"/>
        <xdr:cNvSpPr/>
      </xdr:nvSpPr>
      <xdr:spPr>
        <a:xfrm>
          <a:off x="7058025" y="47240826"/>
          <a:ext cx="2613025" cy="904875"/>
        </a:xfrm>
        <a:prstGeom prst="roundRect">
          <a:avLst/>
        </a:prstGeom>
        <a:solidFill>
          <a:schemeClr val="accent4">
            <a:lumMod val="60000"/>
            <a:lumOff val="40000"/>
          </a:schemeClr>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fld id="{005BE012-54F1-4ACA-8DF0-DD1D8ADA48CA}" type="TxLink">
            <a:rPr lang="en-US" sz="1200" b="0" i="0" u="none" strike="noStrike">
              <a:solidFill>
                <a:srgbClr val="000000"/>
              </a:solidFill>
              <a:latin typeface="Calibri"/>
            </a:rPr>
            <a:pPr algn="ctr"/>
            <a:t>#N/A</a:t>
          </a:fld>
          <a:endParaRPr lang="en-US">
            <a:solidFill>
              <a:sysClr val="windowText" lastClr="000000"/>
            </a:solidFill>
          </a:endParaRPr>
        </a:p>
      </xdr:txBody>
    </xdr:sp>
    <xdr:clientData fLocksWithSheet="0"/>
  </xdr:twoCellAnchor>
  <xdr:twoCellAnchor>
    <xdr:from>
      <xdr:col>17</xdr:col>
      <xdr:colOff>28575</xdr:colOff>
      <xdr:row>36</xdr:row>
      <xdr:rowOff>19051</xdr:rowOff>
    </xdr:from>
    <xdr:to>
      <xdr:col>21</xdr:col>
      <xdr:colOff>203200</xdr:colOff>
      <xdr:row>36</xdr:row>
      <xdr:rowOff>923926</xdr:rowOff>
    </xdr:to>
    <xdr:sp macro="" textlink="FillHome!$C$265">
      <xdr:nvSpPr>
        <xdr:cNvPr id="544" name="Rounded Rectangle 1003"/>
        <xdr:cNvSpPr/>
      </xdr:nvSpPr>
      <xdr:spPr>
        <a:xfrm>
          <a:off x="10125075" y="41224201"/>
          <a:ext cx="2613025" cy="904875"/>
        </a:xfrm>
        <a:prstGeom prst="roundRect">
          <a:avLst/>
        </a:prstGeom>
        <a:solidFill>
          <a:schemeClr val="accent4">
            <a:lumMod val="60000"/>
            <a:lumOff val="40000"/>
          </a:schemeClr>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fld id="{84A9B021-4E9A-4245-AEE5-6B4BF3D3363A}" type="TxLink">
            <a:rPr lang="en-US" sz="1200" b="0" i="0" u="none" strike="noStrike">
              <a:solidFill>
                <a:srgbClr val="000000"/>
              </a:solidFill>
              <a:latin typeface="Calibri"/>
            </a:rPr>
            <a:pPr algn="ctr"/>
            <a:t>4.3.1 - Extent to which the sustainable development financing strategy with related coordination tools is elaborated </a:t>
          </a:fld>
          <a:endParaRPr lang="en-US">
            <a:solidFill>
              <a:sysClr val="windowText" lastClr="000000"/>
            </a:solidFill>
          </a:endParaRPr>
        </a:p>
      </xdr:txBody>
    </xdr:sp>
    <xdr:clientData fLocksWithSheet="0"/>
  </xdr:twoCellAnchor>
  <xdr:twoCellAnchor>
    <xdr:from>
      <xdr:col>17</xdr:col>
      <xdr:colOff>12700</xdr:colOff>
      <xdr:row>37</xdr:row>
      <xdr:rowOff>19052</xdr:rowOff>
    </xdr:from>
    <xdr:to>
      <xdr:col>21</xdr:col>
      <xdr:colOff>187325</xdr:colOff>
      <xdr:row>37</xdr:row>
      <xdr:rowOff>923927</xdr:rowOff>
    </xdr:to>
    <xdr:sp macro="" textlink="FillHome!$C$266">
      <xdr:nvSpPr>
        <xdr:cNvPr id="545" name="Rounded Rectangle 1003"/>
        <xdr:cNvSpPr/>
      </xdr:nvSpPr>
      <xdr:spPr>
        <a:xfrm>
          <a:off x="10109200" y="42424352"/>
          <a:ext cx="2613025" cy="904875"/>
        </a:xfrm>
        <a:prstGeom prst="roundRect">
          <a:avLst/>
        </a:prstGeom>
        <a:solidFill>
          <a:schemeClr val="accent4">
            <a:lumMod val="60000"/>
            <a:lumOff val="40000"/>
          </a:schemeClr>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fld id="{5EA415DB-699F-49BE-A75F-490DC6F16A65}" type="TxLink">
            <a:rPr lang="en-US" sz="1200" b="0" i="0" u="none" strike="noStrike">
              <a:solidFill>
                <a:srgbClr val="000000"/>
              </a:solidFill>
              <a:latin typeface="Calibri"/>
            </a:rPr>
            <a:pPr algn="ctr"/>
            <a:t>4.3.2 - Number of new partnerships accessed to support the realization of children´s rights in Agenda 2030 </a:t>
          </a:fld>
          <a:endParaRPr lang="en-US">
            <a:solidFill>
              <a:sysClr val="windowText" lastClr="000000"/>
            </a:solidFill>
          </a:endParaRPr>
        </a:p>
      </xdr:txBody>
    </xdr:sp>
    <xdr:clientData fLocksWithSheet="0"/>
  </xdr:twoCellAnchor>
  <xdr:twoCellAnchor>
    <xdr:from>
      <xdr:col>17</xdr:col>
      <xdr:colOff>22225</xdr:colOff>
      <xdr:row>38</xdr:row>
      <xdr:rowOff>28577</xdr:rowOff>
    </xdr:from>
    <xdr:to>
      <xdr:col>21</xdr:col>
      <xdr:colOff>196850</xdr:colOff>
      <xdr:row>38</xdr:row>
      <xdr:rowOff>933452</xdr:rowOff>
    </xdr:to>
    <xdr:sp macro="" textlink="FillHome!$C$267">
      <xdr:nvSpPr>
        <xdr:cNvPr id="546" name="Rounded Rectangle 1003"/>
        <xdr:cNvSpPr/>
      </xdr:nvSpPr>
      <xdr:spPr>
        <a:xfrm>
          <a:off x="10118725" y="43634027"/>
          <a:ext cx="2613025" cy="904875"/>
        </a:xfrm>
        <a:prstGeom prst="roundRect">
          <a:avLst/>
        </a:prstGeom>
        <a:solidFill>
          <a:schemeClr val="accent4">
            <a:lumMod val="60000"/>
            <a:lumOff val="40000"/>
          </a:schemeClr>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fld id="{3067A286-5875-4512-B527-B55A5E15CBC2}" type="TxLink">
            <a:rPr lang="en-US" sz="1200" b="0" i="0" u="none" strike="noStrike">
              <a:solidFill>
                <a:srgbClr val="000000"/>
              </a:solidFill>
              <a:latin typeface="Calibri"/>
            </a:rPr>
            <a:pPr algn="ctr"/>
            <a:t>4.3.3 - Number of new technical and financial partnership accessed to support national implementation of the ICPD 
areas in the context of Agenda 2030 
</a:t>
          </a:fld>
          <a:endParaRPr lang="en-US">
            <a:solidFill>
              <a:sysClr val="windowText" lastClr="000000"/>
            </a:solidFill>
          </a:endParaRPr>
        </a:p>
      </xdr:txBody>
    </xdr:sp>
    <xdr:clientData fLocksWithSheet="0"/>
  </xdr:twoCellAnchor>
  <xdr:twoCellAnchor>
    <xdr:from>
      <xdr:col>17</xdr:col>
      <xdr:colOff>31750</xdr:colOff>
      <xdr:row>39</xdr:row>
      <xdr:rowOff>38102</xdr:rowOff>
    </xdr:from>
    <xdr:to>
      <xdr:col>21</xdr:col>
      <xdr:colOff>206375</xdr:colOff>
      <xdr:row>39</xdr:row>
      <xdr:rowOff>942977</xdr:rowOff>
    </xdr:to>
    <xdr:sp macro="" textlink="FillHome!$C$268">
      <xdr:nvSpPr>
        <xdr:cNvPr id="547" name="Rounded Rectangle 1003"/>
        <xdr:cNvSpPr/>
      </xdr:nvSpPr>
      <xdr:spPr>
        <a:xfrm>
          <a:off x="10128250" y="44843702"/>
          <a:ext cx="2613025" cy="904875"/>
        </a:xfrm>
        <a:prstGeom prst="roundRect">
          <a:avLst/>
        </a:prstGeom>
        <a:solidFill>
          <a:schemeClr val="accent4">
            <a:lumMod val="60000"/>
            <a:lumOff val="40000"/>
          </a:schemeClr>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fld id="{215F518D-C26F-44DE-A855-CC30A789CB4A}" type="TxLink">
            <a:rPr lang="en-US" sz="1200" b="0" i="0" u="none" strike="noStrike">
              <a:solidFill>
                <a:srgbClr val="000000"/>
              </a:solidFill>
              <a:latin typeface="Calibri"/>
            </a:rPr>
            <a:pPr algn="ctr"/>
            <a:t>#N/A</a:t>
          </a:fld>
          <a:endParaRPr lang="en-US">
            <a:solidFill>
              <a:sysClr val="windowText" lastClr="000000"/>
            </a:solidFill>
          </a:endParaRPr>
        </a:p>
      </xdr:txBody>
    </xdr:sp>
    <xdr:clientData fLocksWithSheet="0"/>
  </xdr:twoCellAnchor>
  <xdr:twoCellAnchor>
    <xdr:from>
      <xdr:col>17</xdr:col>
      <xdr:colOff>9525</xdr:colOff>
      <xdr:row>40</xdr:row>
      <xdr:rowOff>31752</xdr:rowOff>
    </xdr:from>
    <xdr:to>
      <xdr:col>21</xdr:col>
      <xdr:colOff>184150</xdr:colOff>
      <xdr:row>40</xdr:row>
      <xdr:rowOff>936627</xdr:rowOff>
    </xdr:to>
    <xdr:sp macro="" textlink="FillHome!$C$269">
      <xdr:nvSpPr>
        <xdr:cNvPr id="548" name="Rounded Rectangle 1003"/>
        <xdr:cNvSpPr/>
      </xdr:nvSpPr>
      <xdr:spPr>
        <a:xfrm>
          <a:off x="10106025" y="46037502"/>
          <a:ext cx="2613025" cy="904875"/>
        </a:xfrm>
        <a:prstGeom prst="roundRect">
          <a:avLst/>
        </a:prstGeom>
        <a:solidFill>
          <a:schemeClr val="accent4">
            <a:lumMod val="60000"/>
            <a:lumOff val="40000"/>
          </a:schemeClr>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fld id="{81032654-008D-49B0-BF80-9F4679597463}" type="TxLink">
            <a:rPr lang="en-US" sz="1200" b="0" i="0" u="none" strike="noStrike">
              <a:solidFill>
                <a:srgbClr val="000000"/>
              </a:solidFill>
              <a:latin typeface="Calibri"/>
            </a:rPr>
            <a:pPr algn="ctr"/>
            <a:t>#N/A</a:t>
          </a:fld>
          <a:endParaRPr lang="en-US">
            <a:solidFill>
              <a:sysClr val="windowText" lastClr="000000"/>
            </a:solidFill>
          </a:endParaRPr>
        </a:p>
      </xdr:txBody>
    </xdr:sp>
    <xdr:clientData fLocksWithSheet="0"/>
  </xdr:twoCellAnchor>
  <xdr:twoCellAnchor>
    <xdr:from>
      <xdr:col>17</xdr:col>
      <xdr:colOff>19050</xdr:colOff>
      <xdr:row>41</xdr:row>
      <xdr:rowOff>41277</xdr:rowOff>
    </xdr:from>
    <xdr:to>
      <xdr:col>21</xdr:col>
      <xdr:colOff>193675</xdr:colOff>
      <xdr:row>41</xdr:row>
      <xdr:rowOff>946152</xdr:rowOff>
    </xdr:to>
    <xdr:sp macro="" textlink="FillHome!$C$270">
      <xdr:nvSpPr>
        <xdr:cNvPr id="549" name="Rounded Rectangle 1003"/>
        <xdr:cNvSpPr/>
      </xdr:nvSpPr>
      <xdr:spPr>
        <a:xfrm>
          <a:off x="10115550" y="47247177"/>
          <a:ext cx="2613025" cy="904875"/>
        </a:xfrm>
        <a:prstGeom prst="roundRect">
          <a:avLst/>
        </a:prstGeom>
        <a:solidFill>
          <a:schemeClr val="accent4">
            <a:lumMod val="60000"/>
            <a:lumOff val="40000"/>
          </a:schemeClr>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fld id="{28B470DC-C6F7-499B-A756-5E19669AC429}" type="TxLink">
            <a:rPr lang="en-US" sz="1200" b="0" i="0" u="none" strike="noStrike">
              <a:solidFill>
                <a:srgbClr val="000000"/>
              </a:solidFill>
              <a:latin typeface="Calibri"/>
            </a:rPr>
            <a:pPr algn="ctr"/>
            <a:t>#N/A</a:t>
          </a:fld>
          <a:endParaRPr lang="en-US">
            <a:solidFill>
              <a:sysClr val="windowText" lastClr="000000"/>
            </a:solidFill>
          </a:endParaRPr>
        </a:p>
      </xdr:txBody>
    </xdr:sp>
    <xdr:clientData fLocksWithSheet="0"/>
  </xdr:twoCellAnchor>
  <xdr:twoCellAnchor>
    <xdr:from>
      <xdr:col>22</xdr:col>
      <xdr:colOff>28575</xdr:colOff>
      <xdr:row>36</xdr:row>
      <xdr:rowOff>19051</xdr:rowOff>
    </xdr:from>
    <xdr:to>
      <xdr:col>26</xdr:col>
      <xdr:colOff>203200</xdr:colOff>
      <xdr:row>36</xdr:row>
      <xdr:rowOff>923926</xdr:rowOff>
    </xdr:to>
    <xdr:sp macro="" textlink="FillHome!$C$271">
      <xdr:nvSpPr>
        <xdr:cNvPr id="551" name="Rounded Rectangle 1003"/>
        <xdr:cNvSpPr/>
      </xdr:nvSpPr>
      <xdr:spPr>
        <a:xfrm>
          <a:off x="13173075" y="41224201"/>
          <a:ext cx="2613025" cy="904875"/>
        </a:xfrm>
        <a:prstGeom prst="roundRect">
          <a:avLst/>
        </a:prstGeom>
        <a:solidFill>
          <a:schemeClr val="accent4">
            <a:lumMod val="60000"/>
            <a:lumOff val="40000"/>
          </a:schemeClr>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fld id="{4AA8E28B-5888-47B1-8C02-74DF92D610C3}" type="TxLink">
            <a:rPr lang="en-US" sz="1200" b="0" i="0" u="none" strike="noStrike">
              <a:solidFill>
                <a:srgbClr val="000000"/>
              </a:solidFill>
              <a:latin typeface="Calibri"/>
            </a:rPr>
            <a:pPr algn="ctr"/>
            <a:t>#N/A</a:t>
          </a:fld>
          <a:endParaRPr lang="en-US">
            <a:solidFill>
              <a:sysClr val="windowText" lastClr="000000"/>
            </a:solidFill>
          </a:endParaRPr>
        </a:p>
      </xdr:txBody>
    </xdr:sp>
    <xdr:clientData fLocksWithSheet="0"/>
  </xdr:twoCellAnchor>
  <xdr:twoCellAnchor>
    <xdr:from>
      <xdr:col>22</xdr:col>
      <xdr:colOff>12700</xdr:colOff>
      <xdr:row>37</xdr:row>
      <xdr:rowOff>19052</xdr:rowOff>
    </xdr:from>
    <xdr:to>
      <xdr:col>26</xdr:col>
      <xdr:colOff>187325</xdr:colOff>
      <xdr:row>37</xdr:row>
      <xdr:rowOff>923927</xdr:rowOff>
    </xdr:to>
    <xdr:sp macro="" textlink="FillHome!$C$272">
      <xdr:nvSpPr>
        <xdr:cNvPr id="552" name="Rounded Rectangle 1003"/>
        <xdr:cNvSpPr/>
      </xdr:nvSpPr>
      <xdr:spPr>
        <a:xfrm>
          <a:off x="13157200" y="42424352"/>
          <a:ext cx="2613025" cy="904875"/>
        </a:xfrm>
        <a:prstGeom prst="roundRect">
          <a:avLst/>
        </a:prstGeom>
        <a:solidFill>
          <a:schemeClr val="accent4">
            <a:lumMod val="60000"/>
            <a:lumOff val="40000"/>
          </a:schemeClr>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fld id="{0B64A5AA-8B43-4B7D-A9F3-FD0EBCFE0E7F}" type="TxLink">
            <a:rPr lang="en-US" sz="1200" b="0" i="0" u="none" strike="noStrike">
              <a:solidFill>
                <a:srgbClr val="000000"/>
              </a:solidFill>
              <a:latin typeface="Calibri"/>
            </a:rPr>
            <a:pPr algn="ctr"/>
            <a:t>#N/A</a:t>
          </a:fld>
          <a:endParaRPr lang="en-US">
            <a:solidFill>
              <a:sysClr val="windowText" lastClr="000000"/>
            </a:solidFill>
          </a:endParaRPr>
        </a:p>
      </xdr:txBody>
    </xdr:sp>
    <xdr:clientData fLocksWithSheet="0"/>
  </xdr:twoCellAnchor>
  <xdr:twoCellAnchor>
    <xdr:from>
      <xdr:col>22</xdr:col>
      <xdr:colOff>22225</xdr:colOff>
      <xdr:row>38</xdr:row>
      <xdr:rowOff>28577</xdr:rowOff>
    </xdr:from>
    <xdr:to>
      <xdr:col>26</xdr:col>
      <xdr:colOff>196850</xdr:colOff>
      <xdr:row>38</xdr:row>
      <xdr:rowOff>933452</xdr:rowOff>
    </xdr:to>
    <xdr:sp macro="" textlink="FillHome!$C$273">
      <xdr:nvSpPr>
        <xdr:cNvPr id="553" name="Rounded Rectangle 1003"/>
        <xdr:cNvSpPr/>
      </xdr:nvSpPr>
      <xdr:spPr>
        <a:xfrm>
          <a:off x="13166725" y="43634027"/>
          <a:ext cx="2613025" cy="904875"/>
        </a:xfrm>
        <a:prstGeom prst="roundRect">
          <a:avLst/>
        </a:prstGeom>
        <a:solidFill>
          <a:schemeClr val="accent4">
            <a:lumMod val="60000"/>
            <a:lumOff val="40000"/>
          </a:schemeClr>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fld id="{485CA6E6-2F81-4E7B-94D7-11A468A6AEA4}" type="TxLink">
            <a:rPr lang="en-US" sz="1200" b="0" i="0" u="none" strike="noStrike">
              <a:solidFill>
                <a:srgbClr val="000000"/>
              </a:solidFill>
              <a:latin typeface="Calibri"/>
            </a:rPr>
            <a:pPr algn="ctr"/>
            <a:t>#N/A</a:t>
          </a:fld>
          <a:endParaRPr lang="en-US">
            <a:solidFill>
              <a:sysClr val="windowText" lastClr="000000"/>
            </a:solidFill>
          </a:endParaRPr>
        </a:p>
      </xdr:txBody>
    </xdr:sp>
    <xdr:clientData fLocksWithSheet="0"/>
  </xdr:twoCellAnchor>
  <xdr:twoCellAnchor>
    <xdr:from>
      <xdr:col>22</xdr:col>
      <xdr:colOff>31750</xdr:colOff>
      <xdr:row>39</xdr:row>
      <xdr:rowOff>38102</xdr:rowOff>
    </xdr:from>
    <xdr:to>
      <xdr:col>26</xdr:col>
      <xdr:colOff>206375</xdr:colOff>
      <xdr:row>39</xdr:row>
      <xdr:rowOff>942977</xdr:rowOff>
    </xdr:to>
    <xdr:sp macro="" textlink="FillHome!$C$274">
      <xdr:nvSpPr>
        <xdr:cNvPr id="554" name="Rounded Rectangle 1003"/>
        <xdr:cNvSpPr/>
      </xdr:nvSpPr>
      <xdr:spPr>
        <a:xfrm>
          <a:off x="13176250" y="44843702"/>
          <a:ext cx="2613025" cy="904875"/>
        </a:xfrm>
        <a:prstGeom prst="roundRect">
          <a:avLst/>
        </a:prstGeom>
        <a:solidFill>
          <a:schemeClr val="accent4">
            <a:lumMod val="60000"/>
            <a:lumOff val="40000"/>
          </a:schemeClr>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fld id="{71381CF2-D5D7-4F8B-B1A5-9A1229D7EE2E}" type="TxLink">
            <a:rPr lang="en-US" sz="1200" b="0" i="0" u="none" strike="noStrike">
              <a:solidFill>
                <a:srgbClr val="000000"/>
              </a:solidFill>
              <a:latin typeface="Calibri"/>
            </a:rPr>
            <a:pPr algn="ctr"/>
            <a:t>#N/A</a:t>
          </a:fld>
          <a:endParaRPr lang="en-US">
            <a:solidFill>
              <a:sysClr val="windowText" lastClr="000000"/>
            </a:solidFill>
          </a:endParaRPr>
        </a:p>
      </xdr:txBody>
    </xdr:sp>
    <xdr:clientData fLocksWithSheet="0"/>
  </xdr:twoCellAnchor>
  <xdr:twoCellAnchor>
    <xdr:from>
      <xdr:col>22</xdr:col>
      <xdr:colOff>9525</xdr:colOff>
      <xdr:row>40</xdr:row>
      <xdr:rowOff>31752</xdr:rowOff>
    </xdr:from>
    <xdr:to>
      <xdr:col>26</xdr:col>
      <xdr:colOff>184150</xdr:colOff>
      <xdr:row>40</xdr:row>
      <xdr:rowOff>936627</xdr:rowOff>
    </xdr:to>
    <xdr:sp macro="" textlink="FillHome!$C$275">
      <xdr:nvSpPr>
        <xdr:cNvPr id="555" name="Rounded Rectangle 1003"/>
        <xdr:cNvSpPr/>
      </xdr:nvSpPr>
      <xdr:spPr>
        <a:xfrm>
          <a:off x="13154025" y="46037502"/>
          <a:ext cx="2613025" cy="904875"/>
        </a:xfrm>
        <a:prstGeom prst="roundRect">
          <a:avLst/>
        </a:prstGeom>
        <a:solidFill>
          <a:schemeClr val="accent4">
            <a:lumMod val="60000"/>
            <a:lumOff val="40000"/>
          </a:schemeClr>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fld id="{9DC559A7-0F91-4084-ADF4-E93B8119B223}" type="TxLink">
            <a:rPr lang="en-US" sz="1200" b="0" i="0" u="none" strike="noStrike">
              <a:solidFill>
                <a:srgbClr val="000000"/>
              </a:solidFill>
              <a:latin typeface="Calibri"/>
            </a:rPr>
            <a:pPr algn="ctr"/>
            <a:t>#N/A</a:t>
          </a:fld>
          <a:endParaRPr lang="en-US">
            <a:solidFill>
              <a:sysClr val="windowText" lastClr="000000"/>
            </a:solidFill>
          </a:endParaRPr>
        </a:p>
      </xdr:txBody>
    </xdr:sp>
    <xdr:clientData fLocksWithSheet="0"/>
  </xdr:twoCellAnchor>
  <xdr:twoCellAnchor>
    <xdr:from>
      <xdr:col>22</xdr:col>
      <xdr:colOff>19050</xdr:colOff>
      <xdr:row>41</xdr:row>
      <xdr:rowOff>41277</xdr:rowOff>
    </xdr:from>
    <xdr:to>
      <xdr:col>26</xdr:col>
      <xdr:colOff>193675</xdr:colOff>
      <xdr:row>41</xdr:row>
      <xdr:rowOff>946152</xdr:rowOff>
    </xdr:to>
    <xdr:sp macro="" textlink="FillHome!$C$276">
      <xdr:nvSpPr>
        <xdr:cNvPr id="556" name="Rounded Rectangle 1003"/>
        <xdr:cNvSpPr/>
      </xdr:nvSpPr>
      <xdr:spPr>
        <a:xfrm>
          <a:off x="13163550" y="47247177"/>
          <a:ext cx="2613025" cy="904875"/>
        </a:xfrm>
        <a:prstGeom prst="roundRect">
          <a:avLst/>
        </a:prstGeom>
        <a:solidFill>
          <a:schemeClr val="accent4">
            <a:lumMod val="60000"/>
            <a:lumOff val="40000"/>
          </a:schemeClr>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fld id="{A2499A51-4F25-4B1A-BCD6-C841330B1526}" type="TxLink">
            <a:rPr lang="en-US" sz="1200" b="0" i="0" u="none" strike="noStrike">
              <a:solidFill>
                <a:srgbClr val="000000"/>
              </a:solidFill>
              <a:latin typeface="Calibri"/>
            </a:rPr>
            <a:pPr algn="ctr"/>
            <a:t>#N/A</a:t>
          </a:fld>
          <a:endParaRPr lang="en-US">
            <a:solidFill>
              <a:sysClr val="windowText" lastClr="000000"/>
            </a:solidFill>
          </a:endParaRPr>
        </a:p>
      </xdr:txBody>
    </xdr:sp>
    <xdr:clientData fLocksWithSheet="0"/>
  </xdr:twoCellAnchor>
  <xdr:twoCellAnchor>
    <xdr:from>
      <xdr:col>27</xdr:col>
      <xdr:colOff>28575</xdr:colOff>
      <xdr:row>36</xdr:row>
      <xdr:rowOff>19051</xdr:rowOff>
    </xdr:from>
    <xdr:to>
      <xdr:col>31</xdr:col>
      <xdr:colOff>203200</xdr:colOff>
      <xdr:row>36</xdr:row>
      <xdr:rowOff>923926</xdr:rowOff>
    </xdr:to>
    <xdr:sp macro="" textlink="FillHome!$C$277">
      <xdr:nvSpPr>
        <xdr:cNvPr id="558" name="Rounded Rectangle 1003"/>
        <xdr:cNvSpPr/>
      </xdr:nvSpPr>
      <xdr:spPr>
        <a:xfrm>
          <a:off x="16221075" y="41224201"/>
          <a:ext cx="2613025" cy="904875"/>
        </a:xfrm>
        <a:prstGeom prst="roundRect">
          <a:avLst/>
        </a:prstGeom>
        <a:solidFill>
          <a:schemeClr val="accent4">
            <a:lumMod val="60000"/>
            <a:lumOff val="40000"/>
          </a:schemeClr>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fld id="{9A2B9845-655D-4188-9C90-2B690DE3AAC5}" type="TxLink">
            <a:rPr lang="en-US" sz="1200" b="0" i="0" u="none" strike="noStrike">
              <a:solidFill>
                <a:srgbClr val="000000"/>
              </a:solidFill>
              <a:latin typeface="Calibri"/>
            </a:rPr>
            <a:pPr algn="ctr"/>
            <a:t>#N/A</a:t>
          </a:fld>
          <a:endParaRPr lang="en-US">
            <a:solidFill>
              <a:sysClr val="windowText" lastClr="000000"/>
            </a:solidFill>
          </a:endParaRPr>
        </a:p>
      </xdr:txBody>
    </xdr:sp>
    <xdr:clientData fLocksWithSheet="0"/>
  </xdr:twoCellAnchor>
  <xdr:twoCellAnchor>
    <xdr:from>
      <xdr:col>27</xdr:col>
      <xdr:colOff>12700</xdr:colOff>
      <xdr:row>37</xdr:row>
      <xdr:rowOff>19052</xdr:rowOff>
    </xdr:from>
    <xdr:to>
      <xdr:col>31</xdr:col>
      <xdr:colOff>187325</xdr:colOff>
      <xdr:row>37</xdr:row>
      <xdr:rowOff>923927</xdr:rowOff>
    </xdr:to>
    <xdr:sp macro="" textlink="FillHome!$C$278">
      <xdr:nvSpPr>
        <xdr:cNvPr id="559" name="Rounded Rectangle 1003"/>
        <xdr:cNvSpPr/>
      </xdr:nvSpPr>
      <xdr:spPr>
        <a:xfrm>
          <a:off x="16205200" y="42424352"/>
          <a:ext cx="2613025" cy="904875"/>
        </a:xfrm>
        <a:prstGeom prst="roundRect">
          <a:avLst/>
        </a:prstGeom>
        <a:solidFill>
          <a:schemeClr val="accent4">
            <a:lumMod val="60000"/>
            <a:lumOff val="40000"/>
          </a:schemeClr>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fld id="{FB0312ED-CAD2-474F-909C-E3CA7F72AAE0}" type="TxLink">
            <a:rPr lang="en-US" sz="1200" b="0" i="0" u="none" strike="noStrike">
              <a:solidFill>
                <a:srgbClr val="000000"/>
              </a:solidFill>
              <a:latin typeface="Calibri"/>
            </a:rPr>
            <a:pPr algn="ctr"/>
            <a:t>#N/A</a:t>
          </a:fld>
          <a:endParaRPr lang="en-US">
            <a:solidFill>
              <a:sysClr val="windowText" lastClr="000000"/>
            </a:solidFill>
          </a:endParaRPr>
        </a:p>
      </xdr:txBody>
    </xdr:sp>
    <xdr:clientData fLocksWithSheet="0"/>
  </xdr:twoCellAnchor>
  <xdr:twoCellAnchor>
    <xdr:from>
      <xdr:col>27</xdr:col>
      <xdr:colOff>22225</xdr:colOff>
      <xdr:row>38</xdr:row>
      <xdr:rowOff>28577</xdr:rowOff>
    </xdr:from>
    <xdr:to>
      <xdr:col>31</xdr:col>
      <xdr:colOff>196850</xdr:colOff>
      <xdr:row>38</xdr:row>
      <xdr:rowOff>933452</xdr:rowOff>
    </xdr:to>
    <xdr:sp macro="" textlink="FillHome!$C$279">
      <xdr:nvSpPr>
        <xdr:cNvPr id="560" name="Rounded Rectangle 1003"/>
        <xdr:cNvSpPr/>
      </xdr:nvSpPr>
      <xdr:spPr>
        <a:xfrm>
          <a:off x="16214725" y="43634027"/>
          <a:ext cx="2613025" cy="904875"/>
        </a:xfrm>
        <a:prstGeom prst="roundRect">
          <a:avLst/>
        </a:prstGeom>
        <a:solidFill>
          <a:schemeClr val="accent4">
            <a:lumMod val="60000"/>
            <a:lumOff val="40000"/>
          </a:schemeClr>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fld id="{1FD17ED0-9839-439A-95F6-DFE9EA565291}" type="TxLink">
            <a:rPr lang="en-US" sz="1200" b="0" i="0" u="none" strike="noStrike">
              <a:solidFill>
                <a:srgbClr val="000000"/>
              </a:solidFill>
              <a:latin typeface="Calibri"/>
            </a:rPr>
            <a:pPr algn="ctr"/>
            <a:t>#N/A</a:t>
          </a:fld>
          <a:endParaRPr lang="en-US">
            <a:solidFill>
              <a:sysClr val="windowText" lastClr="000000"/>
            </a:solidFill>
          </a:endParaRPr>
        </a:p>
      </xdr:txBody>
    </xdr:sp>
    <xdr:clientData fLocksWithSheet="0"/>
  </xdr:twoCellAnchor>
  <xdr:twoCellAnchor>
    <xdr:from>
      <xdr:col>27</xdr:col>
      <xdr:colOff>31750</xdr:colOff>
      <xdr:row>39</xdr:row>
      <xdr:rowOff>38102</xdr:rowOff>
    </xdr:from>
    <xdr:to>
      <xdr:col>31</xdr:col>
      <xdr:colOff>206375</xdr:colOff>
      <xdr:row>39</xdr:row>
      <xdr:rowOff>942977</xdr:rowOff>
    </xdr:to>
    <xdr:sp macro="" textlink="FillHome!$C$280">
      <xdr:nvSpPr>
        <xdr:cNvPr id="561" name="Rounded Rectangle 1003"/>
        <xdr:cNvSpPr/>
      </xdr:nvSpPr>
      <xdr:spPr>
        <a:xfrm>
          <a:off x="16224250" y="44843702"/>
          <a:ext cx="2613025" cy="904875"/>
        </a:xfrm>
        <a:prstGeom prst="roundRect">
          <a:avLst/>
        </a:prstGeom>
        <a:solidFill>
          <a:schemeClr val="accent4">
            <a:lumMod val="60000"/>
            <a:lumOff val="40000"/>
          </a:schemeClr>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fld id="{C4A6D6F9-ECEA-4564-8659-872BF8C0D289}" type="TxLink">
            <a:rPr lang="en-US" sz="1200" b="0" i="0" u="none" strike="noStrike">
              <a:solidFill>
                <a:srgbClr val="000000"/>
              </a:solidFill>
              <a:latin typeface="Calibri"/>
            </a:rPr>
            <a:pPr algn="ctr"/>
            <a:t>#N/A</a:t>
          </a:fld>
          <a:endParaRPr lang="en-US">
            <a:solidFill>
              <a:sysClr val="windowText" lastClr="000000"/>
            </a:solidFill>
          </a:endParaRPr>
        </a:p>
      </xdr:txBody>
    </xdr:sp>
    <xdr:clientData fLocksWithSheet="0"/>
  </xdr:twoCellAnchor>
  <xdr:twoCellAnchor>
    <xdr:from>
      <xdr:col>27</xdr:col>
      <xdr:colOff>9525</xdr:colOff>
      <xdr:row>40</xdr:row>
      <xdr:rowOff>31752</xdr:rowOff>
    </xdr:from>
    <xdr:to>
      <xdr:col>31</xdr:col>
      <xdr:colOff>184150</xdr:colOff>
      <xdr:row>40</xdr:row>
      <xdr:rowOff>936627</xdr:rowOff>
    </xdr:to>
    <xdr:sp macro="" textlink="FillHome!$C$281">
      <xdr:nvSpPr>
        <xdr:cNvPr id="562" name="Rounded Rectangle 1003"/>
        <xdr:cNvSpPr/>
      </xdr:nvSpPr>
      <xdr:spPr>
        <a:xfrm>
          <a:off x="16202025" y="46037502"/>
          <a:ext cx="2613025" cy="904875"/>
        </a:xfrm>
        <a:prstGeom prst="roundRect">
          <a:avLst/>
        </a:prstGeom>
        <a:solidFill>
          <a:schemeClr val="accent4">
            <a:lumMod val="60000"/>
            <a:lumOff val="40000"/>
          </a:schemeClr>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fld id="{6D44E865-B50C-4DA7-9F54-C066D23A1492}" type="TxLink">
            <a:rPr lang="en-US" sz="1200" b="0" i="0" u="none" strike="noStrike">
              <a:solidFill>
                <a:srgbClr val="000000"/>
              </a:solidFill>
              <a:latin typeface="Calibri"/>
            </a:rPr>
            <a:pPr algn="ctr"/>
            <a:t>#N/A</a:t>
          </a:fld>
          <a:endParaRPr lang="en-US">
            <a:solidFill>
              <a:sysClr val="windowText" lastClr="000000"/>
            </a:solidFill>
          </a:endParaRPr>
        </a:p>
      </xdr:txBody>
    </xdr:sp>
    <xdr:clientData fLocksWithSheet="0"/>
  </xdr:twoCellAnchor>
  <xdr:twoCellAnchor>
    <xdr:from>
      <xdr:col>27</xdr:col>
      <xdr:colOff>19050</xdr:colOff>
      <xdr:row>41</xdr:row>
      <xdr:rowOff>41277</xdr:rowOff>
    </xdr:from>
    <xdr:to>
      <xdr:col>31</xdr:col>
      <xdr:colOff>193675</xdr:colOff>
      <xdr:row>41</xdr:row>
      <xdr:rowOff>946152</xdr:rowOff>
    </xdr:to>
    <xdr:sp macro="" textlink="FillHome!$C$282">
      <xdr:nvSpPr>
        <xdr:cNvPr id="563" name="Rounded Rectangle 1003"/>
        <xdr:cNvSpPr/>
      </xdr:nvSpPr>
      <xdr:spPr>
        <a:xfrm>
          <a:off x="16211550" y="47247177"/>
          <a:ext cx="2613025" cy="904875"/>
        </a:xfrm>
        <a:prstGeom prst="roundRect">
          <a:avLst/>
        </a:prstGeom>
        <a:solidFill>
          <a:schemeClr val="accent4">
            <a:lumMod val="60000"/>
            <a:lumOff val="40000"/>
          </a:schemeClr>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fld id="{71984D57-0628-4A26-BF6D-8FAA60E9C42C}" type="TxLink">
            <a:rPr lang="en-US" sz="1200" b="0" i="0" u="none" strike="noStrike">
              <a:solidFill>
                <a:srgbClr val="000000"/>
              </a:solidFill>
              <a:latin typeface="Calibri"/>
            </a:rPr>
            <a:pPr algn="ctr"/>
            <a:t>#N/A</a:t>
          </a:fld>
          <a:endParaRPr lang="en-US">
            <a:solidFill>
              <a:sysClr val="windowText" lastClr="000000"/>
            </a:solidFill>
          </a:endParaRPr>
        </a:p>
      </xdr:txBody>
    </xdr:sp>
    <xdr:clientData fLocksWithSheet="0"/>
  </xdr:twoCellAnchor>
  <xdr:twoCellAnchor>
    <xdr:from>
      <xdr:col>32</xdr:col>
      <xdr:colOff>28575</xdr:colOff>
      <xdr:row>36</xdr:row>
      <xdr:rowOff>19051</xdr:rowOff>
    </xdr:from>
    <xdr:to>
      <xdr:col>36</xdr:col>
      <xdr:colOff>203200</xdr:colOff>
      <xdr:row>36</xdr:row>
      <xdr:rowOff>923926</xdr:rowOff>
    </xdr:to>
    <xdr:sp macro="" textlink="FillHome!$C$283">
      <xdr:nvSpPr>
        <xdr:cNvPr id="565" name="Rounded Rectangle 1003"/>
        <xdr:cNvSpPr/>
      </xdr:nvSpPr>
      <xdr:spPr>
        <a:xfrm>
          <a:off x="19269075" y="41224201"/>
          <a:ext cx="2613025" cy="904875"/>
        </a:xfrm>
        <a:prstGeom prst="roundRect">
          <a:avLst/>
        </a:prstGeom>
        <a:solidFill>
          <a:schemeClr val="accent4">
            <a:lumMod val="60000"/>
            <a:lumOff val="40000"/>
          </a:schemeClr>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fld id="{B76D615E-34B9-4A95-BC16-24EE7732C4BD}" type="TxLink">
            <a:rPr lang="en-US" sz="1200" b="0" i="0" u="none" strike="noStrike">
              <a:solidFill>
                <a:srgbClr val="000000"/>
              </a:solidFill>
              <a:latin typeface="Calibri"/>
            </a:rPr>
            <a:pPr algn="ctr"/>
            <a:t>#N/A</a:t>
          </a:fld>
          <a:endParaRPr lang="en-US">
            <a:solidFill>
              <a:sysClr val="windowText" lastClr="000000"/>
            </a:solidFill>
          </a:endParaRPr>
        </a:p>
      </xdr:txBody>
    </xdr:sp>
    <xdr:clientData fLocksWithSheet="0"/>
  </xdr:twoCellAnchor>
  <xdr:twoCellAnchor>
    <xdr:from>
      <xdr:col>32</xdr:col>
      <xdr:colOff>12700</xdr:colOff>
      <xdr:row>37</xdr:row>
      <xdr:rowOff>19052</xdr:rowOff>
    </xdr:from>
    <xdr:to>
      <xdr:col>36</xdr:col>
      <xdr:colOff>187325</xdr:colOff>
      <xdr:row>37</xdr:row>
      <xdr:rowOff>923927</xdr:rowOff>
    </xdr:to>
    <xdr:sp macro="" textlink="FillHome!$C$284">
      <xdr:nvSpPr>
        <xdr:cNvPr id="566" name="Rounded Rectangle 1003"/>
        <xdr:cNvSpPr/>
      </xdr:nvSpPr>
      <xdr:spPr>
        <a:xfrm>
          <a:off x="19253200" y="42424352"/>
          <a:ext cx="2613025" cy="904875"/>
        </a:xfrm>
        <a:prstGeom prst="roundRect">
          <a:avLst/>
        </a:prstGeom>
        <a:solidFill>
          <a:schemeClr val="accent4">
            <a:lumMod val="60000"/>
            <a:lumOff val="40000"/>
          </a:schemeClr>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fld id="{929C1D4D-F706-46A1-A720-85C88ECDCABA}" type="TxLink">
            <a:rPr lang="en-US" sz="1200" b="0" i="0" u="none" strike="noStrike">
              <a:solidFill>
                <a:srgbClr val="000000"/>
              </a:solidFill>
              <a:latin typeface="Calibri"/>
            </a:rPr>
            <a:pPr algn="ctr"/>
            <a:t>#N/A</a:t>
          </a:fld>
          <a:endParaRPr lang="en-US">
            <a:solidFill>
              <a:sysClr val="windowText" lastClr="000000"/>
            </a:solidFill>
          </a:endParaRPr>
        </a:p>
      </xdr:txBody>
    </xdr:sp>
    <xdr:clientData fLocksWithSheet="0"/>
  </xdr:twoCellAnchor>
  <xdr:twoCellAnchor>
    <xdr:from>
      <xdr:col>32</xdr:col>
      <xdr:colOff>22225</xdr:colOff>
      <xdr:row>38</xdr:row>
      <xdr:rowOff>28577</xdr:rowOff>
    </xdr:from>
    <xdr:to>
      <xdr:col>36</xdr:col>
      <xdr:colOff>196850</xdr:colOff>
      <xdr:row>38</xdr:row>
      <xdr:rowOff>933452</xdr:rowOff>
    </xdr:to>
    <xdr:sp macro="" textlink="FillHome!$C$285">
      <xdr:nvSpPr>
        <xdr:cNvPr id="567" name="Rounded Rectangle 1003"/>
        <xdr:cNvSpPr/>
      </xdr:nvSpPr>
      <xdr:spPr>
        <a:xfrm>
          <a:off x="19262725" y="43634027"/>
          <a:ext cx="2613025" cy="904875"/>
        </a:xfrm>
        <a:prstGeom prst="roundRect">
          <a:avLst/>
        </a:prstGeom>
        <a:solidFill>
          <a:schemeClr val="accent4">
            <a:lumMod val="60000"/>
            <a:lumOff val="40000"/>
          </a:schemeClr>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fld id="{2D6CCFF7-90DB-4BF5-8EA5-998D31DC4B4D}" type="TxLink">
            <a:rPr lang="en-US" sz="1200" b="0" i="0" u="none" strike="noStrike">
              <a:solidFill>
                <a:srgbClr val="000000"/>
              </a:solidFill>
              <a:latin typeface="Calibri"/>
            </a:rPr>
            <a:pPr algn="ctr"/>
            <a:t>#N/A</a:t>
          </a:fld>
          <a:endParaRPr lang="en-US">
            <a:solidFill>
              <a:sysClr val="windowText" lastClr="000000"/>
            </a:solidFill>
          </a:endParaRPr>
        </a:p>
      </xdr:txBody>
    </xdr:sp>
    <xdr:clientData fLocksWithSheet="0"/>
  </xdr:twoCellAnchor>
  <xdr:twoCellAnchor>
    <xdr:from>
      <xdr:col>32</xdr:col>
      <xdr:colOff>31750</xdr:colOff>
      <xdr:row>39</xdr:row>
      <xdr:rowOff>38102</xdr:rowOff>
    </xdr:from>
    <xdr:to>
      <xdr:col>36</xdr:col>
      <xdr:colOff>206375</xdr:colOff>
      <xdr:row>39</xdr:row>
      <xdr:rowOff>942977</xdr:rowOff>
    </xdr:to>
    <xdr:sp macro="" textlink="FillHome!$C$286">
      <xdr:nvSpPr>
        <xdr:cNvPr id="568" name="Rounded Rectangle 1003"/>
        <xdr:cNvSpPr/>
      </xdr:nvSpPr>
      <xdr:spPr>
        <a:xfrm>
          <a:off x="19272250" y="44843702"/>
          <a:ext cx="2613025" cy="904875"/>
        </a:xfrm>
        <a:prstGeom prst="roundRect">
          <a:avLst/>
        </a:prstGeom>
        <a:solidFill>
          <a:schemeClr val="accent4">
            <a:lumMod val="60000"/>
            <a:lumOff val="40000"/>
          </a:schemeClr>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fld id="{E0B8368D-8AAC-4CB0-BCF7-CF51FF0D5F8B}" type="TxLink">
            <a:rPr lang="en-US" sz="1200" b="0" i="0" u="none" strike="noStrike">
              <a:solidFill>
                <a:srgbClr val="000000"/>
              </a:solidFill>
              <a:latin typeface="Calibri"/>
            </a:rPr>
            <a:pPr algn="ctr"/>
            <a:t>#N/A</a:t>
          </a:fld>
          <a:endParaRPr lang="en-US">
            <a:solidFill>
              <a:sysClr val="windowText" lastClr="000000"/>
            </a:solidFill>
          </a:endParaRPr>
        </a:p>
      </xdr:txBody>
    </xdr:sp>
    <xdr:clientData fLocksWithSheet="0"/>
  </xdr:twoCellAnchor>
  <xdr:twoCellAnchor>
    <xdr:from>
      <xdr:col>32</xdr:col>
      <xdr:colOff>9525</xdr:colOff>
      <xdr:row>40</xdr:row>
      <xdr:rowOff>31752</xdr:rowOff>
    </xdr:from>
    <xdr:to>
      <xdr:col>36</xdr:col>
      <xdr:colOff>184150</xdr:colOff>
      <xdr:row>40</xdr:row>
      <xdr:rowOff>936627</xdr:rowOff>
    </xdr:to>
    <xdr:sp macro="" textlink="FillHome!$C$287">
      <xdr:nvSpPr>
        <xdr:cNvPr id="569" name="Rounded Rectangle 1003"/>
        <xdr:cNvSpPr/>
      </xdr:nvSpPr>
      <xdr:spPr>
        <a:xfrm>
          <a:off x="19250025" y="46037502"/>
          <a:ext cx="2613025" cy="904875"/>
        </a:xfrm>
        <a:prstGeom prst="roundRect">
          <a:avLst/>
        </a:prstGeom>
        <a:solidFill>
          <a:schemeClr val="accent4">
            <a:lumMod val="60000"/>
            <a:lumOff val="40000"/>
          </a:schemeClr>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fld id="{272C1FA5-C9F6-4B88-AC3B-11755E23FFBF}" type="TxLink">
            <a:rPr lang="en-US" sz="1200" b="0" i="0" u="none" strike="noStrike">
              <a:solidFill>
                <a:srgbClr val="000000"/>
              </a:solidFill>
              <a:latin typeface="Calibri"/>
            </a:rPr>
            <a:pPr algn="ctr"/>
            <a:t>#N/A</a:t>
          </a:fld>
          <a:endParaRPr lang="en-US">
            <a:solidFill>
              <a:sysClr val="windowText" lastClr="000000"/>
            </a:solidFill>
          </a:endParaRPr>
        </a:p>
      </xdr:txBody>
    </xdr:sp>
    <xdr:clientData fLocksWithSheet="0"/>
  </xdr:twoCellAnchor>
  <xdr:twoCellAnchor>
    <xdr:from>
      <xdr:col>32</xdr:col>
      <xdr:colOff>19050</xdr:colOff>
      <xdr:row>41</xdr:row>
      <xdr:rowOff>41277</xdr:rowOff>
    </xdr:from>
    <xdr:to>
      <xdr:col>36</xdr:col>
      <xdr:colOff>193675</xdr:colOff>
      <xdr:row>41</xdr:row>
      <xdr:rowOff>946152</xdr:rowOff>
    </xdr:to>
    <xdr:sp macro="" textlink="FillHome!$C$288">
      <xdr:nvSpPr>
        <xdr:cNvPr id="570" name="Rounded Rectangle 1003"/>
        <xdr:cNvSpPr/>
      </xdr:nvSpPr>
      <xdr:spPr>
        <a:xfrm>
          <a:off x="19259550" y="47247177"/>
          <a:ext cx="2613025" cy="904875"/>
        </a:xfrm>
        <a:prstGeom prst="roundRect">
          <a:avLst/>
        </a:prstGeom>
        <a:solidFill>
          <a:schemeClr val="accent4">
            <a:lumMod val="60000"/>
            <a:lumOff val="40000"/>
          </a:schemeClr>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fld id="{429EACA0-1F17-4BF4-B09F-D09F5812D149}" type="TxLink">
            <a:rPr lang="en-US" sz="1200" b="0" i="0" u="none" strike="noStrike">
              <a:solidFill>
                <a:srgbClr val="000000"/>
              </a:solidFill>
              <a:latin typeface="Calibri"/>
            </a:rPr>
            <a:pPr algn="ctr"/>
            <a:t>#N/A</a:t>
          </a:fld>
          <a:endParaRPr lang="en-US">
            <a:solidFill>
              <a:sysClr val="windowText" lastClr="000000"/>
            </a:solidFill>
          </a:endParaRPr>
        </a:p>
      </xdr:txBody>
    </xdr:sp>
    <xdr:clientData fLocksWithSheet="0"/>
  </xdr:twoCellAnchor>
  <xdr:twoCellAnchor>
    <xdr:from>
      <xdr:col>37</xdr:col>
      <xdr:colOff>28575</xdr:colOff>
      <xdr:row>36</xdr:row>
      <xdr:rowOff>19051</xdr:rowOff>
    </xdr:from>
    <xdr:to>
      <xdr:col>41</xdr:col>
      <xdr:colOff>203200</xdr:colOff>
      <xdr:row>36</xdr:row>
      <xdr:rowOff>923926</xdr:rowOff>
    </xdr:to>
    <xdr:sp macro="" textlink="FillHome!$C$289">
      <xdr:nvSpPr>
        <xdr:cNvPr id="572" name="Rounded Rectangle 1003"/>
        <xdr:cNvSpPr/>
      </xdr:nvSpPr>
      <xdr:spPr>
        <a:xfrm>
          <a:off x="22317075" y="41224201"/>
          <a:ext cx="2613025" cy="904875"/>
        </a:xfrm>
        <a:prstGeom prst="roundRect">
          <a:avLst/>
        </a:prstGeom>
        <a:solidFill>
          <a:schemeClr val="accent4">
            <a:lumMod val="60000"/>
            <a:lumOff val="40000"/>
          </a:schemeClr>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fld id="{4FDAE0F2-B8AD-41C7-A65D-2848D92C8770}" type="TxLink">
            <a:rPr lang="en-US" sz="1200" b="0" i="0" u="none" strike="noStrike">
              <a:solidFill>
                <a:srgbClr val="000000"/>
              </a:solidFill>
              <a:latin typeface="Calibri"/>
            </a:rPr>
            <a:pPr algn="ctr"/>
            <a:t>#N/A</a:t>
          </a:fld>
          <a:endParaRPr lang="en-US">
            <a:solidFill>
              <a:sysClr val="windowText" lastClr="000000"/>
            </a:solidFill>
          </a:endParaRPr>
        </a:p>
      </xdr:txBody>
    </xdr:sp>
    <xdr:clientData fLocksWithSheet="0"/>
  </xdr:twoCellAnchor>
  <xdr:twoCellAnchor>
    <xdr:from>
      <xdr:col>37</xdr:col>
      <xdr:colOff>12700</xdr:colOff>
      <xdr:row>37</xdr:row>
      <xdr:rowOff>19052</xdr:rowOff>
    </xdr:from>
    <xdr:to>
      <xdr:col>41</xdr:col>
      <xdr:colOff>187325</xdr:colOff>
      <xdr:row>37</xdr:row>
      <xdr:rowOff>923927</xdr:rowOff>
    </xdr:to>
    <xdr:sp macro="" textlink="FillHome!$C$290">
      <xdr:nvSpPr>
        <xdr:cNvPr id="573" name="Rounded Rectangle 1003"/>
        <xdr:cNvSpPr/>
      </xdr:nvSpPr>
      <xdr:spPr>
        <a:xfrm>
          <a:off x="22301200" y="42424352"/>
          <a:ext cx="2613025" cy="904875"/>
        </a:xfrm>
        <a:prstGeom prst="roundRect">
          <a:avLst/>
        </a:prstGeom>
        <a:solidFill>
          <a:schemeClr val="accent4">
            <a:lumMod val="60000"/>
            <a:lumOff val="40000"/>
          </a:schemeClr>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fld id="{2A0B0328-3562-4140-899E-385B0B148B91}" type="TxLink">
            <a:rPr lang="en-US" sz="1200" b="0" i="0" u="none" strike="noStrike">
              <a:solidFill>
                <a:srgbClr val="000000"/>
              </a:solidFill>
              <a:latin typeface="Calibri"/>
            </a:rPr>
            <a:pPr algn="ctr"/>
            <a:t>#N/A</a:t>
          </a:fld>
          <a:endParaRPr lang="en-US">
            <a:solidFill>
              <a:sysClr val="windowText" lastClr="000000"/>
            </a:solidFill>
          </a:endParaRPr>
        </a:p>
      </xdr:txBody>
    </xdr:sp>
    <xdr:clientData fLocksWithSheet="0"/>
  </xdr:twoCellAnchor>
  <xdr:twoCellAnchor>
    <xdr:from>
      <xdr:col>37</xdr:col>
      <xdr:colOff>22225</xdr:colOff>
      <xdr:row>38</xdr:row>
      <xdr:rowOff>28577</xdr:rowOff>
    </xdr:from>
    <xdr:to>
      <xdr:col>41</xdr:col>
      <xdr:colOff>196850</xdr:colOff>
      <xdr:row>38</xdr:row>
      <xdr:rowOff>933452</xdr:rowOff>
    </xdr:to>
    <xdr:sp macro="" textlink="FillHome!$C$291">
      <xdr:nvSpPr>
        <xdr:cNvPr id="574" name="Rounded Rectangle 1003"/>
        <xdr:cNvSpPr/>
      </xdr:nvSpPr>
      <xdr:spPr>
        <a:xfrm>
          <a:off x="22310725" y="43634027"/>
          <a:ext cx="2613025" cy="904875"/>
        </a:xfrm>
        <a:prstGeom prst="roundRect">
          <a:avLst/>
        </a:prstGeom>
        <a:solidFill>
          <a:schemeClr val="accent4">
            <a:lumMod val="60000"/>
            <a:lumOff val="40000"/>
          </a:schemeClr>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fld id="{5C5C9AC3-A220-40F5-A0CC-A6691B38725C}" type="TxLink">
            <a:rPr lang="en-US" sz="1200" b="0" i="0" u="none" strike="noStrike">
              <a:solidFill>
                <a:srgbClr val="000000"/>
              </a:solidFill>
              <a:latin typeface="Calibri"/>
            </a:rPr>
            <a:pPr algn="ctr"/>
            <a:t>#N/A</a:t>
          </a:fld>
          <a:endParaRPr lang="en-US">
            <a:solidFill>
              <a:sysClr val="windowText" lastClr="000000"/>
            </a:solidFill>
          </a:endParaRPr>
        </a:p>
      </xdr:txBody>
    </xdr:sp>
    <xdr:clientData fLocksWithSheet="0"/>
  </xdr:twoCellAnchor>
  <xdr:twoCellAnchor>
    <xdr:from>
      <xdr:col>37</xdr:col>
      <xdr:colOff>31750</xdr:colOff>
      <xdr:row>39</xdr:row>
      <xdr:rowOff>38102</xdr:rowOff>
    </xdr:from>
    <xdr:to>
      <xdr:col>41</xdr:col>
      <xdr:colOff>206375</xdr:colOff>
      <xdr:row>39</xdr:row>
      <xdr:rowOff>942977</xdr:rowOff>
    </xdr:to>
    <xdr:sp macro="" textlink="FillHome!$C$292">
      <xdr:nvSpPr>
        <xdr:cNvPr id="575" name="Rounded Rectangle 1003"/>
        <xdr:cNvSpPr/>
      </xdr:nvSpPr>
      <xdr:spPr>
        <a:xfrm>
          <a:off x="22320250" y="44843702"/>
          <a:ext cx="2613025" cy="904875"/>
        </a:xfrm>
        <a:prstGeom prst="roundRect">
          <a:avLst/>
        </a:prstGeom>
        <a:solidFill>
          <a:schemeClr val="accent4">
            <a:lumMod val="60000"/>
            <a:lumOff val="40000"/>
          </a:schemeClr>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fld id="{57C05A8E-537B-4758-B38F-CCD748F098B3}" type="TxLink">
            <a:rPr lang="en-US" sz="1200" b="0" i="0" u="none" strike="noStrike">
              <a:solidFill>
                <a:srgbClr val="000000"/>
              </a:solidFill>
              <a:latin typeface="Calibri"/>
            </a:rPr>
            <a:pPr algn="ctr"/>
            <a:t>#N/A</a:t>
          </a:fld>
          <a:endParaRPr lang="en-US">
            <a:solidFill>
              <a:sysClr val="windowText" lastClr="000000"/>
            </a:solidFill>
          </a:endParaRPr>
        </a:p>
      </xdr:txBody>
    </xdr:sp>
    <xdr:clientData fLocksWithSheet="0"/>
  </xdr:twoCellAnchor>
  <xdr:twoCellAnchor>
    <xdr:from>
      <xdr:col>37</xdr:col>
      <xdr:colOff>9525</xdr:colOff>
      <xdr:row>40</xdr:row>
      <xdr:rowOff>31752</xdr:rowOff>
    </xdr:from>
    <xdr:to>
      <xdr:col>41</xdr:col>
      <xdr:colOff>184150</xdr:colOff>
      <xdr:row>40</xdr:row>
      <xdr:rowOff>936627</xdr:rowOff>
    </xdr:to>
    <xdr:sp macro="" textlink="FillHome!$C$293">
      <xdr:nvSpPr>
        <xdr:cNvPr id="576" name="Rounded Rectangle 1003"/>
        <xdr:cNvSpPr/>
      </xdr:nvSpPr>
      <xdr:spPr>
        <a:xfrm>
          <a:off x="22298025" y="46037502"/>
          <a:ext cx="2613025" cy="904875"/>
        </a:xfrm>
        <a:prstGeom prst="roundRect">
          <a:avLst/>
        </a:prstGeom>
        <a:solidFill>
          <a:schemeClr val="accent4">
            <a:lumMod val="60000"/>
            <a:lumOff val="40000"/>
          </a:schemeClr>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fld id="{5125B13B-996C-44AE-9D57-F8003793102F}" type="TxLink">
            <a:rPr lang="en-US" sz="1200" b="0" i="0" u="none" strike="noStrike">
              <a:solidFill>
                <a:srgbClr val="000000"/>
              </a:solidFill>
              <a:latin typeface="Calibri"/>
            </a:rPr>
            <a:pPr algn="ctr"/>
            <a:t>#N/A</a:t>
          </a:fld>
          <a:endParaRPr lang="en-US">
            <a:solidFill>
              <a:sysClr val="windowText" lastClr="000000"/>
            </a:solidFill>
          </a:endParaRPr>
        </a:p>
      </xdr:txBody>
    </xdr:sp>
    <xdr:clientData fLocksWithSheet="0"/>
  </xdr:twoCellAnchor>
  <xdr:twoCellAnchor>
    <xdr:from>
      <xdr:col>37</xdr:col>
      <xdr:colOff>19050</xdr:colOff>
      <xdr:row>41</xdr:row>
      <xdr:rowOff>41277</xdr:rowOff>
    </xdr:from>
    <xdr:to>
      <xdr:col>41</xdr:col>
      <xdr:colOff>193675</xdr:colOff>
      <xdr:row>41</xdr:row>
      <xdr:rowOff>946152</xdr:rowOff>
    </xdr:to>
    <xdr:sp macro="" textlink="FillHome!$C$294">
      <xdr:nvSpPr>
        <xdr:cNvPr id="577" name="Rounded Rectangle 1003"/>
        <xdr:cNvSpPr/>
      </xdr:nvSpPr>
      <xdr:spPr>
        <a:xfrm>
          <a:off x="22307550" y="47247177"/>
          <a:ext cx="2613025" cy="904875"/>
        </a:xfrm>
        <a:prstGeom prst="roundRect">
          <a:avLst/>
        </a:prstGeom>
        <a:solidFill>
          <a:schemeClr val="accent4">
            <a:lumMod val="60000"/>
            <a:lumOff val="40000"/>
          </a:schemeClr>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fld id="{AEF0D184-9B45-4728-BEB3-15CFB8847D06}" type="TxLink">
            <a:rPr lang="en-US" sz="1200" b="0" i="0" u="none" strike="noStrike">
              <a:solidFill>
                <a:srgbClr val="000000"/>
              </a:solidFill>
              <a:latin typeface="Calibri"/>
            </a:rPr>
            <a:pPr algn="ctr"/>
            <a:t>#N/A</a:t>
          </a:fld>
          <a:endParaRPr lang="en-US">
            <a:solidFill>
              <a:sysClr val="windowText" lastClr="000000"/>
            </a:solidFill>
          </a:endParaRPr>
        </a:p>
      </xdr:txBody>
    </xdr:sp>
    <xdr:clientData fLocksWithSheet="0"/>
  </xdr:twoCellAnchor>
  <xdr:twoCellAnchor>
    <xdr:from>
      <xdr:col>42</xdr:col>
      <xdr:colOff>28575</xdr:colOff>
      <xdr:row>36</xdr:row>
      <xdr:rowOff>19051</xdr:rowOff>
    </xdr:from>
    <xdr:to>
      <xdr:col>46</xdr:col>
      <xdr:colOff>203200</xdr:colOff>
      <xdr:row>36</xdr:row>
      <xdr:rowOff>923926</xdr:rowOff>
    </xdr:to>
    <xdr:sp macro="" textlink="FillHome!$C$295">
      <xdr:nvSpPr>
        <xdr:cNvPr id="579" name="Rounded Rectangle 1003"/>
        <xdr:cNvSpPr/>
      </xdr:nvSpPr>
      <xdr:spPr>
        <a:xfrm>
          <a:off x="25365075" y="41224201"/>
          <a:ext cx="2613025" cy="904875"/>
        </a:xfrm>
        <a:prstGeom prst="roundRect">
          <a:avLst/>
        </a:prstGeom>
        <a:solidFill>
          <a:schemeClr val="accent4">
            <a:lumMod val="60000"/>
            <a:lumOff val="40000"/>
          </a:schemeClr>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fld id="{74A680D9-32E3-44C2-B732-CEBFD053C0A0}" type="TxLink">
            <a:rPr lang="en-US" sz="1200" b="0" i="0" u="none" strike="noStrike">
              <a:solidFill>
                <a:srgbClr val="000000"/>
              </a:solidFill>
              <a:latin typeface="Calibri"/>
            </a:rPr>
            <a:pPr algn="ctr"/>
            <a:t>#N/A</a:t>
          </a:fld>
          <a:endParaRPr lang="en-US">
            <a:solidFill>
              <a:sysClr val="windowText" lastClr="000000"/>
            </a:solidFill>
          </a:endParaRPr>
        </a:p>
      </xdr:txBody>
    </xdr:sp>
    <xdr:clientData fLocksWithSheet="0"/>
  </xdr:twoCellAnchor>
  <xdr:twoCellAnchor>
    <xdr:from>
      <xdr:col>42</xdr:col>
      <xdr:colOff>12700</xdr:colOff>
      <xdr:row>37</xdr:row>
      <xdr:rowOff>19052</xdr:rowOff>
    </xdr:from>
    <xdr:to>
      <xdr:col>46</xdr:col>
      <xdr:colOff>187325</xdr:colOff>
      <xdr:row>37</xdr:row>
      <xdr:rowOff>923927</xdr:rowOff>
    </xdr:to>
    <xdr:sp macro="" textlink="FillHome!$C$296">
      <xdr:nvSpPr>
        <xdr:cNvPr id="580" name="Rounded Rectangle 1003"/>
        <xdr:cNvSpPr/>
      </xdr:nvSpPr>
      <xdr:spPr>
        <a:xfrm>
          <a:off x="25349200" y="42424352"/>
          <a:ext cx="2613025" cy="904875"/>
        </a:xfrm>
        <a:prstGeom prst="roundRect">
          <a:avLst/>
        </a:prstGeom>
        <a:solidFill>
          <a:schemeClr val="accent4">
            <a:lumMod val="60000"/>
            <a:lumOff val="40000"/>
          </a:schemeClr>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fld id="{3E59D7E4-186B-4271-A848-9312FE755A38}" type="TxLink">
            <a:rPr lang="en-US" sz="1200" b="0" i="0" u="none" strike="noStrike">
              <a:solidFill>
                <a:srgbClr val="000000"/>
              </a:solidFill>
              <a:latin typeface="Calibri"/>
            </a:rPr>
            <a:pPr algn="ctr"/>
            <a:t>#N/A</a:t>
          </a:fld>
          <a:endParaRPr lang="en-US">
            <a:solidFill>
              <a:sysClr val="windowText" lastClr="000000"/>
            </a:solidFill>
          </a:endParaRPr>
        </a:p>
      </xdr:txBody>
    </xdr:sp>
    <xdr:clientData fLocksWithSheet="0"/>
  </xdr:twoCellAnchor>
  <xdr:twoCellAnchor>
    <xdr:from>
      <xdr:col>42</xdr:col>
      <xdr:colOff>22225</xdr:colOff>
      <xdr:row>38</xdr:row>
      <xdr:rowOff>28577</xdr:rowOff>
    </xdr:from>
    <xdr:to>
      <xdr:col>46</xdr:col>
      <xdr:colOff>196850</xdr:colOff>
      <xdr:row>38</xdr:row>
      <xdr:rowOff>933452</xdr:rowOff>
    </xdr:to>
    <xdr:sp macro="" textlink="FillHome!$C$297">
      <xdr:nvSpPr>
        <xdr:cNvPr id="581" name="Rounded Rectangle 1003"/>
        <xdr:cNvSpPr/>
      </xdr:nvSpPr>
      <xdr:spPr>
        <a:xfrm>
          <a:off x="25358725" y="43634027"/>
          <a:ext cx="2613025" cy="904875"/>
        </a:xfrm>
        <a:prstGeom prst="roundRect">
          <a:avLst/>
        </a:prstGeom>
        <a:solidFill>
          <a:schemeClr val="accent4">
            <a:lumMod val="60000"/>
            <a:lumOff val="40000"/>
          </a:schemeClr>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fld id="{7834E6B0-C61A-4284-BCD1-A5278EBEDDF7}" type="TxLink">
            <a:rPr lang="en-US" sz="1200" b="0" i="0" u="none" strike="noStrike">
              <a:solidFill>
                <a:srgbClr val="000000"/>
              </a:solidFill>
              <a:latin typeface="Calibri"/>
            </a:rPr>
            <a:pPr algn="ctr"/>
            <a:t>#N/A</a:t>
          </a:fld>
          <a:endParaRPr lang="en-US">
            <a:solidFill>
              <a:sysClr val="windowText" lastClr="000000"/>
            </a:solidFill>
          </a:endParaRPr>
        </a:p>
      </xdr:txBody>
    </xdr:sp>
    <xdr:clientData fLocksWithSheet="0"/>
  </xdr:twoCellAnchor>
  <xdr:twoCellAnchor>
    <xdr:from>
      <xdr:col>42</xdr:col>
      <xdr:colOff>31750</xdr:colOff>
      <xdr:row>39</xdr:row>
      <xdr:rowOff>38102</xdr:rowOff>
    </xdr:from>
    <xdr:to>
      <xdr:col>46</xdr:col>
      <xdr:colOff>206375</xdr:colOff>
      <xdr:row>39</xdr:row>
      <xdr:rowOff>942977</xdr:rowOff>
    </xdr:to>
    <xdr:sp macro="" textlink="FillHome!$C$298">
      <xdr:nvSpPr>
        <xdr:cNvPr id="582" name="Rounded Rectangle 1003"/>
        <xdr:cNvSpPr/>
      </xdr:nvSpPr>
      <xdr:spPr>
        <a:xfrm>
          <a:off x="25368250" y="44843702"/>
          <a:ext cx="2613025" cy="904875"/>
        </a:xfrm>
        <a:prstGeom prst="roundRect">
          <a:avLst/>
        </a:prstGeom>
        <a:solidFill>
          <a:schemeClr val="accent4">
            <a:lumMod val="60000"/>
            <a:lumOff val="40000"/>
          </a:schemeClr>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fld id="{24A7B91D-8DCD-4D0B-81B6-C6AA67E4E7C0}" type="TxLink">
            <a:rPr lang="en-US" sz="1200" b="0" i="0" u="none" strike="noStrike">
              <a:solidFill>
                <a:srgbClr val="000000"/>
              </a:solidFill>
              <a:latin typeface="Calibri"/>
            </a:rPr>
            <a:pPr algn="ctr"/>
            <a:t>#N/A</a:t>
          </a:fld>
          <a:endParaRPr lang="en-US">
            <a:solidFill>
              <a:sysClr val="windowText" lastClr="000000"/>
            </a:solidFill>
          </a:endParaRPr>
        </a:p>
      </xdr:txBody>
    </xdr:sp>
    <xdr:clientData fLocksWithSheet="0"/>
  </xdr:twoCellAnchor>
  <xdr:twoCellAnchor>
    <xdr:from>
      <xdr:col>42</xdr:col>
      <xdr:colOff>9525</xdr:colOff>
      <xdr:row>40</xdr:row>
      <xdr:rowOff>31752</xdr:rowOff>
    </xdr:from>
    <xdr:to>
      <xdr:col>46</xdr:col>
      <xdr:colOff>184150</xdr:colOff>
      <xdr:row>40</xdr:row>
      <xdr:rowOff>936627</xdr:rowOff>
    </xdr:to>
    <xdr:sp macro="" textlink="FillHome!$C$299">
      <xdr:nvSpPr>
        <xdr:cNvPr id="583" name="Rounded Rectangle 1003"/>
        <xdr:cNvSpPr/>
      </xdr:nvSpPr>
      <xdr:spPr>
        <a:xfrm>
          <a:off x="25346025" y="46037502"/>
          <a:ext cx="2613025" cy="904875"/>
        </a:xfrm>
        <a:prstGeom prst="roundRect">
          <a:avLst/>
        </a:prstGeom>
        <a:solidFill>
          <a:schemeClr val="accent4">
            <a:lumMod val="60000"/>
            <a:lumOff val="40000"/>
          </a:schemeClr>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fld id="{AC8F093C-8B05-4051-99D4-F6703A68336B}" type="TxLink">
            <a:rPr lang="en-US" sz="1200" b="0" i="0" u="none" strike="noStrike">
              <a:solidFill>
                <a:srgbClr val="000000"/>
              </a:solidFill>
              <a:latin typeface="Calibri"/>
            </a:rPr>
            <a:pPr algn="ctr"/>
            <a:t>#N/A</a:t>
          </a:fld>
          <a:endParaRPr lang="en-US">
            <a:solidFill>
              <a:sysClr val="windowText" lastClr="000000"/>
            </a:solidFill>
          </a:endParaRPr>
        </a:p>
      </xdr:txBody>
    </xdr:sp>
    <xdr:clientData fLocksWithSheet="0"/>
  </xdr:twoCellAnchor>
  <xdr:twoCellAnchor>
    <xdr:from>
      <xdr:col>42</xdr:col>
      <xdr:colOff>19050</xdr:colOff>
      <xdr:row>41</xdr:row>
      <xdr:rowOff>41277</xdr:rowOff>
    </xdr:from>
    <xdr:to>
      <xdr:col>46</xdr:col>
      <xdr:colOff>193675</xdr:colOff>
      <xdr:row>41</xdr:row>
      <xdr:rowOff>946152</xdr:rowOff>
    </xdr:to>
    <xdr:sp macro="" textlink="FillHome!$C$300">
      <xdr:nvSpPr>
        <xdr:cNvPr id="584" name="Rounded Rectangle 1003"/>
        <xdr:cNvSpPr/>
      </xdr:nvSpPr>
      <xdr:spPr>
        <a:xfrm>
          <a:off x="25355550" y="47247177"/>
          <a:ext cx="2613025" cy="904875"/>
        </a:xfrm>
        <a:prstGeom prst="roundRect">
          <a:avLst/>
        </a:prstGeom>
        <a:solidFill>
          <a:schemeClr val="accent4">
            <a:lumMod val="60000"/>
            <a:lumOff val="40000"/>
          </a:schemeClr>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fld id="{06107078-9663-468C-9BC8-9D56F4C7E5FA}" type="TxLink">
            <a:rPr lang="en-US" sz="1200" b="0" i="0" u="none" strike="noStrike">
              <a:solidFill>
                <a:srgbClr val="000000"/>
              </a:solidFill>
              <a:latin typeface="Calibri"/>
            </a:rPr>
            <a:pPr algn="ctr"/>
            <a:t>#N/A</a:t>
          </a:fld>
          <a:endParaRPr lang="en-US">
            <a:solidFill>
              <a:sysClr val="windowText" lastClr="000000"/>
            </a:solidFill>
          </a:endParaRPr>
        </a:p>
      </xdr:txBody>
    </xdr:sp>
    <xdr:clientData fLocksWithSheet="0"/>
  </xdr:twoCellAnchor>
  <xdr:twoCellAnchor>
    <xdr:from>
      <xdr:col>47</xdr:col>
      <xdr:colOff>28575</xdr:colOff>
      <xdr:row>36</xdr:row>
      <xdr:rowOff>19051</xdr:rowOff>
    </xdr:from>
    <xdr:to>
      <xdr:col>51</xdr:col>
      <xdr:colOff>203200</xdr:colOff>
      <xdr:row>36</xdr:row>
      <xdr:rowOff>923926</xdr:rowOff>
    </xdr:to>
    <xdr:sp macro="" textlink="FillHome!$C$301">
      <xdr:nvSpPr>
        <xdr:cNvPr id="586" name="Rounded Rectangle 1003"/>
        <xdr:cNvSpPr/>
      </xdr:nvSpPr>
      <xdr:spPr>
        <a:xfrm>
          <a:off x="28413075" y="41224201"/>
          <a:ext cx="2613025" cy="904875"/>
        </a:xfrm>
        <a:prstGeom prst="roundRect">
          <a:avLst/>
        </a:prstGeom>
        <a:solidFill>
          <a:schemeClr val="accent4">
            <a:lumMod val="60000"/>
            <a:lumOff val="40000"/>
          </a:schemeClr>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fld id="{DAF715B8-2A6F-491A-8D4B-D03ED6022198}" type="TxLink">
            <a:rPr lang="en-US" sz="1200" b="0" i="0" u="none" strike="noStrike">
              <a:solidFill>
                <a:srgbClr val="000000"/>
              </a:solidFill>
              <a:latin typeface="Calibri"/>
            </a:rPr>
            <a:pPr algn="ctr"/>
            <a:t>#N/A</a:t>
          </a:fld>
          <a:endParaRPr lang="en-US">
            <a:solidFill>
              <a:sysClr val="windowText" lastClr="000000"/>
            </a:solidFill>
          </a:endParaRPr>
        </a:p>
      </xdr:txBody>
    </xdr:sp>
    <xdr:clientData fLocksWithSheet="0"/>
  </xdr:twoCellAnchor>
  <xdr:twoCellAnchor>
    <xdr:from>
      <xdr:col>47</xdr:col>
      <xdr:colOff>12700</xdr:colOff>
      <xdr:row>37</xdr:row>
      <xdr:rowOff>19052</xdr:rowOff>
    </xdr:from>
    <xdr:to>
      <xdr:col>51</xdr:col>
      <xdr:colOff>187325</xdr:colOff>
      <xdr:row>37</xdr:row>
      <xdr:rowOff>923927</xdr:rowOff>
    </xdr:to>
    <xdr:sp macro="" textlink="FillHome!$C$302">
      <xdr:nvSpPr>
        <xdr:cNvPr id="587" name="Rounded Rectangle 1003"/>
        <xdr:cNvSpPr/>
      </xdr:nvSpPr>
      <xdr:spPr>
        <a:xfrm>
          <a:off x="28397200" y="42424352"/>
          <a:ext cx="2613025" cy="904875"/>
        </a:xfrm>
        <a:prstGeom prst="roundRect">
          <a:avLst/>
        </a:prstGeom>
        <a:solidFill>
          <a:schemeClr val="accent4">
            <a:lumMod val="60000"/>
            <a:lumOff val="40000"/>
          </a:schemeClr>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fld id="{F3D9707B-8CD9-47C9-B427-A37B7064E4D7}" type="TxLink">
            <a:rPr lang="en-US" sz="1200" b="0" i="0" u="none" strike="noStrike">
              <a:solidFill>
                <a:srgbClr val="000000"/>
              </a:solidFill>
              <a:latin typeface="Calibri"/>
            </a:rPr>
            <a:pPr algn="ctr"/>
            <a:t>#N/A</a:t>
          </a:fld>
          <a:endParaRPr lang="en-US">
            <a:solidFill>
              <a:sysClr val="windowText" lastClr="000000"/>
            </a:solidFill>
          </a:endParaRPr>
        </a:p>
      </xdr:txBody>
    </xdr:sp>
    <xdr:clientData fLocksWithSheet="0"/>
  </xdr:twoCellAnchor>
  <xdr:twoCellAnchor>
    <xdr:from>
      <xdr:col>47</xdr:col>
      <xdr:colOff>22225</xdr:colOff>
      <xdr:row>38</xdr:row>
      <xdr:rowOff>28577</xdr:rowOff>
    </xdr:from>
    <xdr:to>
      <xdr:col>51</xdr:col>
      <xdr:colOff>196850</xdr:colOff>
      <xdr:row>38</xdr:row>
      <xdr:rowOff>933452</xdr:rowOff>
    </xdr:to>
    <xdr:sp macro="" textlink="FillHome!$C$303">
      <xdr:nvSpPr>
        <xdr:cNvPr id="588" name="Rounded Rectangle 1003"/>
        <xdr:cNvSpPr/>
      </xdr:nvSpPr>
      <xdr:spPr>
        <a:xfrm>
          <a:off x="28406725" y="43634027"/>
          <a:ext cx="2613025" cy="904875"/>
        </a:xfrm>
        <a:prstGeom prst="roundRect">
          <a:avLst/>
        </a:prstGeom>
        <a:solidFill>
          <a:schemeClr val="accent4">
            <a:lumMod val="60000"/>
            <a:lumOff val="40000"/>
          </a:schemeClr>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fld id="{423CD16E-7355-4E8C-B1B0-4D84AEB61B6A}" type="TxLink">
            <a:rPr lang="en-US" sz="1200" b="0" i="0" u="none" strike="noStrike">
              <a:solidFill>
                <a:srgbClr val="000000"/>
              </a:solidFill>
              <a:latin typeface="Calibri"/>
            </a:rPr>
            <a:pPr algn="ctr"/>
            <a:t>#N/A</a:t>
          </a:fld>
          <a:endParaRPr lang="en-US">
            <a:solidFill>
              <a:sysClr val="windowText" lastClr="000000"/>
            </a:solidFill>
          </a:endParaRPr>
        </a:p>
      </xdr:txBody>
    </xdr:sp>
    <xdr:clientData fLocksWithSheet="0"/>
  </xdr:twoCellAnchor>
  <xdr:twoCellAnchor>
    <xdr:from>
      <xdr:col>47</xdr:col>
      <xdr:colOff>31750</xdr:colOff>
      <xdr:row>39</xdr:row>
      <xdr:rowOff>38102</xdr:rowOff>
    </xdr:from>
    <xdr:to>
      <xdr:col>51</xdr:col>
      <xdr:colOff>206375</xdr:colOff>
      <xdr:row>39</xdr:row>
      <xdr:rowOff>942977</xdr:rowOff>
    </xdr:to>
    <xdr:sp macro="" textlink="FillHome!$C$304">
      <xdr:nvSpPr>
        <xdr:cNvPr id="589" name="Rounded Rectangle 1003"/>
        <xdr:cNvSpPr/>
      </xdr:nvSpPr>
      <xdr:spPr>
        <a:xfrm>
          <a:off x="28416250" y="44843702"/>
          <a:ext cx="2613025" cy="904875"/>
        </a:xfrm>
        <a:prstGeom prst="roundRect">
          <a:avLst/>
        </a:prstGeom>
        <a:solidFill>
          <a:schemeClr val="accent4">
            <a:lumMod val="60000"/>
            <a:lumOff val="40000"/>
          </a:schemeClr>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fld id="{95519B11-3D4C-49E8-A950-9C05B433905A}" type="TxLink">
            <a:rPr lang="en-US" sz="1200" b="0" i="0" u="none" strike="noStrike">
              <a:solidFill>
                <a:srgbClr val="000000"/>
              </a:solidFill>
              <a:latin typeface="Calibri"/>
            </a:rPr>
            <a:pPr algn="ctr"/>
            <a:t>#N/A</a:t>
          </a:fld>
          <a:endParaRPr lang="en-US">
            <a:solidFill>
              <a:sysClr val="windowText" lastClr="000000"/>
            </a:solidFill>
          </a:endParaRPr>
        </a:p>
      </xdr:txBody>
    </xdr:sp>
    <xdr:clientData fLocksWithSheet="0"/>
  </xdr:twoCellAnchor>
  <xdr:twoCellAnchor>
    <xdr:from>
      <xdr:col>47</xdr:col>
      <xdr:colOff>9525</xdr:colOff>
      <xdr:row>40</xdr:row>
      <xdr:rowOff>31752</xdr:rowOff>
    </xdr:from>
    <xdr:to>
      <xdr:col>51</xdr:col>
      <xdr:colOff>184150</xdr:colOff>
      <xdr:row>40</xdr:row>
      <xdr:rowOff>936627</xdr:rowOff>
    </xdr:to>
    <xdr:sp macro="" textlink="FillHome!$C$305">
      <xdr:nvSpPr>
        <xdr:cNvPr id="590" name="Rounded Rectangle 1003"/>
        <xdr:cNvSpPr/>
      </xdr:nvSpPr>
      <xdr:spPr>
        <a:xfrm>
          <a:off x="28394025" y="46037502"/>
          <a:ext cx="2613025" cy="904875"/>
        </a:xfrm>
        <a:prstGeom prst="roundRect">
          <a:avLst/>
        </a:prstGeom>
        <a:solidFill>
          <a:schemeClr val="accent4">
            <a:lumMod val="60000"/>
            <a:lumOff val="40000"/>
          </a:schemeClr>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fld id="{A8E47280-6146-40D8-A61F-4BF29B231138}" type="TxLink">
            <a:rPr lang="en-US" sz="1200" b="0" i="0" u="none" strike="noStrike">
              <a:solidFill>
                <a:srgbClr val="000000"/>
              </a:solidFill>
              <a:latin typeface="Calibri"/>
            </a:rPr>
            <a:pPr algn="ctr"/>
            <a:t>#N/A</a:t>
          </a:fld>
          <a:endParaRPr lang="en-US">
            <a:solidFill>
              <a:sysClr val="windowText" lastClr="000000"/>
            </a:solidFill>
          </a:endParaRPr>
        </a:p>
      </xdr:txBody>
    </xdr:sp>
    <xdr:clientData fLocksWithSheet="0"/>
  </xdr:twoCellAnchor>
  <xdr:twoCellAnchor>
    <xdr:from>
      <xdr:col>47</xdr:col>
      <xdr:colOff>19050</xdr:colOff>
      <xdr:row>41</xdr:row>
      <xdr:rowOff>41277</xdr:rowOff>
    </xdr:from>
    <xdr:to>
      <xdr:col>51</xdr:col>
      <xdr:colOff>193675</xdr:colOff>
      <xdr:row>41</xdr:row>
      <xdr:rowOff>946152</xdr:rowOff>
    </xdr:to>
    <xdr:sp macro="" textlink="FillHome!$C$306">
      <xdr:nvSpPr>
        <xdr:cNvPr id="591" name="Rounded Rectangle 1003"/>
        <xdr:cNvSpPr/>
      </xdr:nvSpPr>
      <xdr:spPr>
        <a:xfrm>
          <a:off x="28403550" y="47247177"/>
          <a:ext cx="2613025" cy="904875"/>
        </a:xfrm>
        <a:prstGeom prst="roundRect">
          <a:avLst/>
        </a:prstGeom>
        <a:solidFill>
          <a:schemeClr val="accent4">
            <a:lumMod val="60000"/>
            <a:lumOff val="40000"/>
          </a:schemeClr>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fld id="{90C16273-335D-461D-88C5-33FF6142D4B7}" type="TxLink">
            <a:rPr lang="en-US" sz="1200" b="0" i="0" u="none" strike="noStrike">
              <a:solidFill>
                <a:srgbClr val="000000"/>
              </a:solidFill>
              <a:latin typeface="Calibri"/>
            </a:rPr>
            <a:pPr algn="ctr"/>
            <a:t>#N/A</a:t>
          </a:fld>
          <a:endParaRPr lang="en-US">
            <a:solidFill>
              <a:sysClr val="windowText" lastClr="000000"/>
            </a:solidFill>
          </a:endParaRPr>
        </a:p>
      </xdr:txBody>
    </xdr:sp>
    <xdr:clientData fLocksWithSheet="0"/>
  </xdr:twoCellAnchor>
  <xdr:twoCellAnchor>
    <xdr:from>
      <xdr:col>1</xdr:col>
      <xdr:colOff>25400</xdr:colOff>
      <xdr:row>46</xdr:row>
      <xdr:rowOff>34926</xdr:rowOff>
    </xdr:from>
    <xdr:to>
      <xdr:col>5</xdr:col>
      <xdr:colOff>581328</xdr:colOff>
      <xdr:row>46</xdr:row>
      <xdr:rowOff>912586</xdr:rowOff>
    </xdr:to>
    <xdr:sp macro="" textlink="FillHome!$C$307">
      <xdr:nvSpPr>
        <xdr:cNvPr id="593" name="Rounded Rectangle 1002"/>
        <xdr:cNvSpPr/>
      </xdr:nvSpPr>
      <xdr:spPr>
        <a:xfrm>
          <a:off x="368300" y="52898676"/>
          <a:ext cx="2994328" cy="877660"/>
        </a:xfrm>
        <a:prstGeom prst="roundRect">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fld id="{685CEFC5-4B43-4F37-A142-28E063A7698F}" type="TxLink">
            <a:rPr lang="en-US" sz="1200" b="0" i="0" u="none" strike="noStrike">
              <a:solidFill>
                <a:srgbClr val="FFFFFF"/>
              </a:solidFill>
              <a:latin typeface="Calibri"/>
            </a:rPr>
            <a:pPr algn="ctr"/>
            <a:t>5.1 - Proportion of women and girls who are victims of gender-based violence (by age/area of residence) </a:t>
          </a:fld>
          <a:endParaRPr lang="en-US">
            <a:solidFill>
              <a:schemeClr val="bg1"/>
            </a:solidFill>
          </a:endParaRPr>
        </a:p>
      </xdr:txBody>
    </xdr:sp>
    <xdr:clientData fLocksWithSheet="0"/>
  </xdr:twoCellAnchor>
  <xdr:twoCellAnchor>
    <xdr:from>
      <xdr:col>1</xdr:col>
      <xdr:colOff>0</xdr:colOff>
      <xdr:row>47</xdr:row>
      <xdr:rowOff>34926</xdr:rowOff>
    </xdr:from>
    <xdr:to>
      <xdr:col>5</xdr:col>
      <xdr:colOff>549578</xdr:colOff>
      <xdr:row>47</xdr:row>
      <xdr:rowOff>912586</xdr:rowOff>
    </xdr:to>
    <xdr:sp macro="" textlink="FillHome!$C$308">
      <xdr:nvSpPr>
        <xdr:cNvPr id="594" name="Rounded Rectangle 1003"/>
        <xdr:cNvSpPr/>
      </xdr:nvSpPr>
      <xdr:spPr>
        <a:xfrm>
          <a:off x="342900" y="54098826"/>
          <a:ext cx="2987978" cy="877660"/>
        </a:xfrm>
        <a:prstGeom prst="roundRect">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fld id="{CFF88FEF-206B-418D-A11D-F4D5CA965213}" type="TxLink">
            <a:rPr lang="en-US" sz="1200" b="0" i="0" u="none" strike="noStrike">
              <a:solidFill>
                <a:srgbClr val="FFFFFF"/>
              </a:solidFill>
              <a:latin typeface="Calibri"/>
            </a:rPr>
            <a:pPr algn="ctr"/>
            <a:t>5.2 - Percentage of universal periodic review (UPR) recommendations implemented </a:t>
          </a:fld>
          <a:endParaRPr lang="en-US">
            <a:solidFill>
              <a:schemeClr val="bg1"/>
            </a:solidFill>
          </a:endParaRPr>
        </a:p>
      </xdr:txBody>
    </xdr:sp>
    <xdr:clientData fLocksWithSheet="0"/>
  </xdr:twoCellAnchor>
  <xdr:twoCellAnchor>
    <xdr:from>
      <xdr:col>1</xdr:col>
      <xdr:colOff>9525</xdr:colOff>
      <xdr:row>48</xdr:row>
      <xdr:rowOff>19051</xdr:rowOff>
    </xdr:from>
    <xdr:to>
      <xdr:col>5</xdr:col>
      <xdr:colOff>565453</xdr:colOff>
      <xdr:row>48</xdr:row>
      <xdr:rowOff>896711</xdr:rowOff>
    </xdr:to>
    <xdr:sp macro="" textlink="FillHome!$C$309">
      <xdr:nvSpPr>
        <xdr:cNvPr id="595" name="Rounded Rectangle 1004"/>
        <xdr:cNvSpPr/>
      </xdr:nvSpPr>
      <xdr:spPr>
        <a:xfrm>
          <a:off x="352425" y="55283101"/>
          <a:ext cx="2994328" cy="877660"/>
        </a:xfrm>
        <a:prstGeom prst="roundRect">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fld id="{4C2638F0-F34C-4CF8-8143-7275BBBA335B}" type="TxLink">
            <a:rPr lang="en-US" sz="1200" b="0" i="0" u="none" strike="noStrike">
              <a:solidFill>
                <a:srgbClr val="FFFFFF"/>
              </a:solidFill>
              <a:latin typeface="Calibri"/>
            </a:rPr>
            <a:pPr algn="ctr"/>
            <a:t>5.3 - Percentage of court cases with free legal support</a:t>
          </a:fld>
          <a:endParaRPr lang="en-US">
            <a:solidFill>
              <a:schemeClr val="bg1"/>
            </a:solidFill>
          </a:endParaRPr>
        </a:p>
      </xdr:txBody>
    </xdr:sp>
    <xdr:clientData fLocksWithSheet="0"/>
  </xdr:twoCellAnchor>
  <xdr:twoCellAnchor>
    <xdr:from>
      <xdr:col>1</xdr:col>
      <xdr:colOff>0</xdr:colOff>
      <xdr:row>49</xdr:row>
      <xdr:rowOff>9526</xdr:rowOff>
    </xdr:from>
    <xdr:to>
      <xdr:col>5</xdr:col>
      <xdr:colOff>549578</xdr:colOff>
      <xdr:row>49</xdr:row>
      <xdr:rowOff>880836</xdr:rowOff>
    </xdr:to>
    <xdr:sp macro="" textlink="FillHome!$C$310">
      <xdr:nvSpPr>
        <xdr:cNvPr id="596" name="Rounded Rectangle 1003"/>
        <xdr:cNvSpPr/>
      </xdr:nvSpPr>
      <xdr:spPr>
        <a:xfrm>
          <a:off x="342900" y="56473726"/>
          <a:ext cx="2987978" cy="871310"/>
        </a:xfrm>
        <a:prstGeom prst="roundRect">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fld id="{FA172B84-C8D6-46F7-AF19-8148DCA0FB12}" type="TxLink">
            <a:rPr lang="en-US" sz="1200" b="0" i="0" u="none" strike="noStrike">
              <a:solidFill>
                <a:srgbClr val="FFFFFF"/>
              </a:solidFill>
              <a:latin typeface="Calibri"/>
            </a:rPr>
            <a:pPr algn="ctr"/>
            <a:t>#N/A</a:t>
          </a:fld>
          <a:endParaRPr lang="en-US">
            <a:solidFill>
              <a:schemeClr val="bg1"/>
            </a:solidFill>
          </a:endParaRPr>
        </a:p>
      </xdr:txBody>
    </xdr:sp>
    <xdr:clientData fLocksWithSheet="0"/>
  </xdr:twoCellAnchor>
  <xdr:twoCellAnchor>
    <xdr:from>
      <xdr:col>1</xdr:col>
      <xdr:colOff>41275</xdr:colOff>
      <xdr:row>50</xdr:row>
      <xdr:rowOff>50801</xdr:rowOff>
    </xdr:from>
    <xdr:to>
      <xdr:col>5</xdr:col>
      <xdr:colOff>597203</xdr:colOff>
      <xdr:row>50</xdr:row>
      <xdr:rowOff>928461</xdr:rowOff>
    </xdr:to>
    <xdr:sp macro="" textlink="FillHome!$C$311">
      <xdr:nvSpPr>
        <xdr:cNvPr id="597" name="Rounded Rectangle 1003"/>
        <xdr:cNvSpPr/>
      </xdr:nvSpPr>
      <xdr:spPr>
        <a:xfrm>
          <a:off x="384175" y="57715151"/>
          <a:ext cx="2994328" cy="877660"/>
        </a:xfrm>
        <a:prstGeom prst="roundRect">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fld id="{D7B28562-9403-493C-8F7D-1E7239D8DEE2}" type="TxLink">
            <a:rPr lang="en-US" sz="1200" b="0" i="0" u="none" strike="noStrike">
              <a:solidFill>
                <a:srgbClr val="FFFFFF"/>
              </a:solidFill>
              <a:latin typeface="Calibri"/>
            </a:rPr>
            <a:pPr algn="ctr"/>
            <a:t>#N/A</a:t>
          </a:fld>
          <a:endParaRPr lang="en-US">
            <a:solidFill>
              <a:schemeClr val="bg1"/>
            </a:solidFill>
          </a:endParaRPr>
        </a:p>
      </xdr:txBody>
    </xdr:sp>
    <xdr:clientData fLocksWithSheet="0"/>
  </xdr:twoCellAnchor>
  <xdr:twoCellAnchor>
    <xdr:from>
      <xdr:col>1</xdr:col>
      <xdr:colOff>9525</xdr:colOff>
      <xdr:row>51</xdr:row>
      <xdr:rowOff>34926</xdr:rowOff>
    </xdr:from>
    <xdr:to>
      <xdr:col>5</xdr:col>
      <xdr:colOff>565453</xdr:colOff>
      <xdr:row>51</xdr:row>
      <xdr:rowOff>912586</xdr:rowOff>
    </xdr:to>
    <xdr:sp macro="" textlink="FillHome!$C$312">
      <xdr:nvSpPr>
        <xdr:cNvPr id="598" name="Rounded Rectangle 1003"/>
        <xdr:cNvSpPr/>
      </xdr:nvSpPr>
      <xdr:spPr>
        <a:xfrm>
          <a:off x="352425" y="58899426"/>
          <a:ext cx="2994328" cy="877660"/>
        </a:xfrm>
        <a:prstGeom prst="roundRect">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fld id="{A2E81E6A-C54D-4C05-9D7F-3B7BD1F5AF4A}" type="TxLink">
            <a:rPr lang="en-US" sz="1200" b="0" i="0" u="none" strike="noStrike">
              <a:solidFill>
                <a:srgbClr val="FFFFFF"/>
              </a:solidFill>
              <a:latin typeface="Calibri"/>
            </a:rPr>
            <a:pPr algn="ctr"/>
            <a:t>#N/A</a:t>
          </a:fld>
          <a:endParaRPr lang="en-US">
            <a:solidFill>
              <a:schemeClr val="bg1"/>
            </a:solidFill>
          </a:endParaRPr>
        </a:p>
      </xdr:txBody>
    </xdr:sp>
    <xdr:clientData fLocksWithSheet="0"/>
  </xdr:twoCellAnchor>
  <xdr:twoCellAnchor>
    <xdr:from>
      <xdr:col>1</xdr:col>
      <xdr:colOff>25400</xdr:colOff>
      <xdr:row>52</xdr:row>
      <xdr:rowOff>34926</xdr:rowOff>
    </xdr:from>
    <xdr:to>
      <xdr:col>5</xdr:col>
      <xdr:colOff>581328</xdr:colOff>
      <xdr:row>52</xdr:row>
      <xdr:rowOff>912586</xdr:rowOff>
    </xdr:to>
    <xdr:sp macro="" textlink="FillHome!$C$313">
      <xdr:nvSpPr>
        <xdr:cNvPr id="599" name="Rounded Rectangle 1003"/>
        <xdr:cNvSpPr/>
      </xdr:nvSpPr>
      <xdr:spPr>
        <a:xfrm>
          <a:off x="368300" y="60099576"/>
          <a:ext cx="2994328" cy="877660"/>
        </a:xfrm>
        <a:prstGeom prst="roundRect">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fld id="{1EDFF8D0-2265-49DA-BC54-4791EC69D1FC}" type="TxLink">
            <a:rPr lang="en-US" sz="1200" b="0" i="0" u="none" strike="noStrike">
              <a:solidFill>
                <a:srgbClr val="FFFFFF"/>
              </a:solidFill>
              <a:latin typeface="Calibri"/>
            </a:rPr>
            <a:pPr algn="ctr"/>
            <a:t>#N/A</a:t>
          </a:fld>
          <a:endParaRPr lang="en-US">
            <a:solidFill>
              <a:schemeClr val="bg1"/>
            </a:solidFill>
          </a:endParaRPr>
        </a:p>
      </xdr:txBody>
    </xdr:sp>
    <xdr:clientData fLocksWithSheet="0"/>
  </xdr:twoCellAnchor>
  <xdr:twoCellAnchor>
    <xdr:from>
      <xdr:col>7</xdr:col>
      <xdr:colOff>41275</xdr:colOff>
      <xdr:row>46</xdr:row>
      <xdr:rowOff>6350</xdr:rowOff>
    </xdr:from>
    <xdr:to>
      <xdr:col>11</xdr:col>
      <xdr:colOff>215900</xdr:colOff>
      <xdr:row>46</xdr:row>
      <xdr:rowOff>923925</xdr:rowOff>
    </xdr:to>
    <xdr:sp macro="" textlink="FillHome!$C$314">
      <xdr:nvSpPr>
        <xdr:cNvPr id="600" name="Rounded Rectangle 1003"/>
        <xdr:cNvSpPr/>
      </xdr:nvSpPr>
      <xdr:spPr>
        <a:xfrm>
          <a:off x="4041775" y="52870100"/>
          <a:ext cx="2613025" cy="917575"/>
        </a:xfrm>
        <a:prstGeom prst="roundRect">
          <a:avLst/>
        </a:prstGeom>
        <a:solidFill>
          <a:schemeClr val="accent4">
            <a:lumMod val="60000"/>
            <a:lumOff val="40000"/>
          </a:schemeClr>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fld id="{3CB187DF-C757-4859-AFE6-847B6E6C0AA6}" type="TxLink">
            <a:rPr lang="en-US" sz="1200" b="0" i="0" u="none" strike="noStrike">
              <a:solidFill>
                <a:srgbClr val="000000"/>
              </a:solidFill>
              <a:latin typeface="Calibri"/>
            </a:rPr>
            <a:pPr algn="ctr"/>
            <a:t>5.1.1 - Number of municipalities that undertake genderresponsive planning and monitoring of service delivery</a:t>
          </a:fld>
          <a:endParaRPr lang="en-US">
            <a:solidFill>
              <a:sysClr val="windowText" lastClr="000000"/>
            </a:solidFill>
          </a:endParaRPr>
        </a:p>
      </xdr:txBody>
    </xdr:sp>
    <xdr:clientData fLocksWithSheet="0"/>
  </xdr:twoCellAnchor>
  <xdr:twoCellAnchor>
    <xdr:from>
      <xdr:col>7</xdr:col>
      <xdr:colOff>25400</xdr:colOff>
      <xdr:row>47</xdr:row>
      <xdr:rowOff>19051</xdr:rowOff>
    </xdr:from>
    <xdr:to>
      <xdr:col>11</xdr:col>
      <xdr:colOff>200025</xdr:colOff>
      <xdr:row>47</xdr:row>
      <xdr:rowOff>923926</xdr:rowOff>
    </xdr:to>
    <xdr:sp macro="" textlink="FillHome!$C$315">
      <xdr:nvSpPr>
        <xdr:cNvPr id="601" name="Rounded Rectangle 1003"/>
        <xdr:cNvSpPr/>
      </xdr:nvSpPr>
      <xdr:spPr>
        <a:xfrm>
          <a:off x="4025900" y="54082951"/>
          <a:ext cx="2613025" cy="904875"/>
        </a:xfrm>
        <a:prstGeom prst="roundRect">
          <a:avLst/>
        </a:prstGeom>
        <a:solidFill>
          <a:schemeClr val="accent4">
            <a:lumMod val="60000"/>
            <a:lumOff val="40000"/>
          </a:schemeClr>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fld id="{7D4E4BCB-183F-4067-9222-44B4F55B4B36}" type="TxLink">
            <a:rPr lang="en-US" sz="1200" b="0" i="0" u="none" strike="noStrike">
              <a:solidFill>
                <a:srgbClr val="000000"/>
              </a:solidFill>
              <a:latin typeface="Calibri"/>
            </a:rPr>
            <a:pPr algn="ctr"/>
            <a:t>5.1.2 - Percentage of health and education professionals and police with competencies on GBV prevention and response  </a:t>
          </a:fld>
          <a:endParaRPr lang="en-US">
            <a:solidFill>
              <a:sysClr val="windowText" lastClr="000000"/>
            </a:solidFill>
          </a:endParaRPr>
        </a:p>
      </xdr:txBody>
    </xdr:sp>
    <xdr:clientData fLocksWithSheet="0"/>
  </xdr:twoCellAnchor>
  <xdr:twoCellAnchor>
    <xdr:from>
      <xdr:col>7</xdr:col>
      <xdr:colOff>34925</xdr:colOff>
      <xdr:row>48</xdr:row>
      <xdr:rowOff>28576</xdr:rowOff>
    </xdr:from>
    <xdr:to>
      <xdr:col>11</xdr:col>
      <xdr:colOff>209550</xdr:colOff>
      <xdr:row>48</xdr:row>
      <xdr:rowOff>933451</xdr:rowOff>
    </xdr:to>
    <xdr:sp macro="" textlink="FillHome!$C$316">
      <xdr:nvSpPr>
        <xdr:cNvPr id="602" name="Rounded Rectangle 1003"/>
        <xdr:cNvSpPr/>
      </xdr:nvSpPr>
      <xdr:spPr>
        <a:xfrm>
          <a:off x="4035425" y="55292626"/>
          <a:ext cx="2613025" cy="904875"/>
        </a:xfrm>
        <a:prstGeom prst="roundRect">
          <a:avLst/>
        </a:prstGeom>
        <a:solidFill>
          <a:schemeClr val="accent4">
            <a:lumMod val="60000"/>
            <a:lumOff val="40000"/>
          </a:schemeClr>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fld id="{0F42990E-D290-40CE-B29E-73A4303B45EF}" type="TxLink">
            <a:rPr lang="en-US" sz="1200" b="0" i="0" u="none" strike="noStrike">
              <a:solidFill>
                <a:srgbClr val="000000"/>
              </a:solidFill>
              <a:latin typeface="Calibri"/>
            </a:rPr>
            <a:pPr algn="ctr"/>
            <a:t>5.1.3 - Number of community-based organizations capacitated with training and tools in C4D for behavioural change on gender stereotyping and discrimination affecting children and adolescents </a:t>
          </a:fld>
          <a:endParaRPr lang="en-US">
            <a:solidFill>
              <a:sysClr val="windowText" lastClr="000000"/>
            </a:solidFill>
          </a:endParaRPr>
        </a:p>
      </xdr:txBody>
    </xdr:sp>
    <xdr:clientData fLocksWithSheet="0"/>
  </xdr:twoCellAnchor>
  <xdr:twoCellAnchor>
    <xdr:from>
      <xdr:col>7</xdr:col>
      <xdr:colOff>44450</xdr:colOff>
      <xdr:row>49</xdr:row>
      <xdr:rowOff>38101</xdr:rowOff>
    </xdr:from>
    <xdr:to>
      <xdr:col>11</xdr:col>
      <xdr:colOff>219075</xdr:colOff>
      <xdr:row>49</xdr:row>
      <xdr:rowOff>942976</xdr:rowOff>
    </xdr:to>
    <xdr:sp macro="" textlink="FillHome!$C$317">
      <xdr:nvSpPr>
        <xdr:cNvPr id="603" name="Rounded Rectangle 1003"/>
        <xdr:cNvSpPr/>
      </xdr:nvSpPr>
      <xdr:spPr>
        <a:xfrm>
          <a:off x="4044950" y="56502301"/>
          <a:ext cx="2613025" cy="904875"/>
        </a:xfrm>
        <a:prstGeom prst="roundRect">
          <a:avLst/>
        </a:prstGeom>
        <a:solidFill>
          <a:schemeClr val="accent4">
            <a:lumMod val="60000"/>
            <a:lumOff val="40000"/>
          </a:schemeClr>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fld id="{A8F50719-F4AE-4D31-A352-CE0985B3B119}" type="TxLink">
            <a:rPr lang="en-US" sz="1200" b="0" i="0" u="none" strike="noStrike">
              <a:solidFill>
                <a:srgbClr val="000000"/>
              </a:solidFill>
              <a:latin typeface="Calibri"/>
            </a:rPr>
            <a:pPr algn="ctr"/>
            <a:t>#N/A</a:t>
          </a:fld>
          <a:endParaRPr lang="en-US">
            <a:solidFill>
              <a:sysClr val="windowText" lastClr="000000"/>
            </a:solidFill>
          </a:endParaRPr>
        </a:p>
      </xdr:txBody>
    </xdr:sp>
    <xdr:clientData fLocksWithSheet="0"/>
  </xdr:twoCellAnchor>
  <xdr:twoCellAnchor>
    <xdr:from>
      <xdr:col>7</xdr:col>
      <xdr:colOff>22225</xdr:colOff>
      <xdr:row>50</xdr:row>
      <xdr:rowOff>31751</xdr:rowOff>
    </xdr:from>
    <xdr:to>
      <xdr:col>11</xdr:col>
      <xdr:colOff>196850</xdr:colOff>
      <xdr:row>50</xdr:row>
      <xdr:rowOff>936626</xdr:rowOff>
    </xdr:to>
    <xdr:sp macro="" textlink="FillHome!$C$318">
      <xdr:nvSpPr>
        <xdr:cNvPr id="604" name="Rounded Rectangle 1003"/>
        <xdr:cNvSpPr/>
      </xdr:nvSpPr>
      <xdr:spPr>
        <a:xfrm>
          <a:off x="4022725" y="57696101"/>
          <a:ext cx="2613025" cy="904875"/>
        </a:xfrm>
        <a:prstGeom prst="roundRect">
          <a:avLst/>
        </a:prstGeom>
        <a:solidFill>
          <a:schemeClr val="accent4">
            <a:lumMod val="60000"/>
            <a:lumOff val="40000"/>
          </a:schemeClr>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fld id="{ADDFC53A-122B-4CEF-B168-C02A5D0A141A}" type="TxLink">
            <a:rPr lang="en-US" sz="1200" b="0" i="0" u="none" strike="noStrike">
              <a:solidFill>
                <a:srgbClr val="000000"/>
              </a:solidFill>
              <a:latin typeface="Calibri"/>
            </a:rPr>
            <a:pPr algn="ctr"/>
            <a:t>#N/A</a:t>
          </a:fld>
          <a:endParaRPr lang="en-US">
            <a:solidFill>
              <a:sysClr val="windowText" lastClr="000000"/>
            </a:solidFill>
          </a:endParaRPr>
        </a:p>
      </xdr:txBody>
    </xdr:sp>
    <xdr:clientData fLocksWithSheet="0"/>
  </xdr:twoCellAnchor>
  <xdr:twoCellAnchor>
    <xdr:from>
      <xdr:col>7</xdr:col>
      <xdr:colOff>31750</xdr:colOff>
      <xdr:row>51</xdr:row>
      <xdr:rowOff>41276</xdr:rowOff>
    </xdr:from>
    <xdr:to>
      <xdr:col>11</xdr:col>
      <xdr:colOff>206375</xdr:colOff>
      <xdr:row>51</xdr:row>
      <xdr:rowOff>946151</xdr:rowOff>
    </xdr:to>
    <xdr:sp macro="" textlink="FillHome!$C$319">
      <xdr:nvSpPr>
        <xdr:cNvPr id="605" name="Rounded Rectangle 1003"/>
        <xdr:cNvSpPr/>
      </xdr:nvSpPr>
      <xdr:spPr>
        <a:xfrm>
          <a:off x="4032250" y="58905776"/>
          <a:ext cx="2613025" cy="904875"/>
        </a:xfrm>
        <a:prstGeom prst="roundRect">
          <a:avLst/>
        </a:prstGeom>
        <a:solidFill>
          <a:schemeClr val="accent4">
            <a:lumMod val="60000"/>
            <a:lumOff val="40000"/>
          </a:schemeClr>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fld id="{675FA81B-A54B-4608-93B5-08DA90CE7F95}" type="TxLink">
            <a:rPr lang="en-US" sz="1200" b="0" i="0" u="none" strike="noStrike">
              <a:solidFill>
                <a:srgbClr val="000000"/>
              </a:solidFill>
              <a:latin typeface="Calibri"/>
            </a:rPr>
            <a:pPr algn="ctr"/>
            <a:t>#N/A</a:t>
          </a:fld>
          <a:endParaRPr lang="en-US">
            <a:solidFill>
              <a:sysClr val="windowText" lastClr="000000"/>
            </a:solidFill>
          </a:endParaRPr>
        </a:p>
      </xdr:txBody>
    </xdr:sp>
    <xdr:clientData fLocksWithSheet="0"/>
  </xdr:twoCellAnchor>
  <xdr:twoCellAnchor>
    <xdr:from>
      <xdr:col>12</xdr:col>
      <xdr:colOff>19050</xdr:colOff>
      <xdr:row>46</xdr:row>
      <xdr:rowOff>0</xdr:rowOff>
    </xdr:from>
    <xdr:to>
      <xdr:col>16</xdr:col>
      <xdr:colOff>193675</xdr:colOff>
      <xdr:row>46</xdr:row>
      <xdr:rowOff>917575</xdr:rowOff>
    </xdr:to>
    <xdr:sp macro="" textlink="FillHome!$C$320">
      <xdr:nvSpPr>
        <xdr:cNvPr id="607" name="Rounded Rectangle 1003"/>
        <xdr:cNvSpPr/>
      </xdr:nvSpPr>
      <xdr:spPr>
        <a:xfrm>
          <a:off x="7067550" y="52863750"/>
          <a:ext cx="2613025" cy="917575"/>
        </a:xfrm>
        <a:prstGeom prst="roundRect">
          <a:avLst/>
        </a:prstGeom>
        <a:solidFill>
          <a:schemeClr val="accent4">
            <a:lumMod val="60000"/>
            <a:lumOff val="40000"/>
          </a:schemeClr>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fld id="{542ACA1E-866B-43E1-BD3A-014688308514}" type="TxLink">
            <a:rPr lang="en-US" sz="1200" b="0" i="0" u="none" strike="noStrike">
              <a:solidFill>
                <a:srgbClr val="000000"/>
              </a:solidFill>
              <a:latin typeface="Calibri"/>
            </a:rPr>
            <a:pPr algn="ctr"/>
            <a:t>5.2.1 - Number of institutions and interministerial mechanisms effectively monitoring UPR recommendations and reporting on human rights instruments </a:t>
          </a:fld>
          <a:endParaRPr lang="en-US">
            <a:solidFill>
              <a:sysClr val="windowText" lastClr="000000"/>
            </a:solidFill>
          </a:endParaRPr>
        </a:p>
      </xdr:txBody>
    </xdr:sp>
    <xdr:clientData fLocksWithSheet="0"/>
  </xdr:twoCellAnchor>
  <xdr:twoCellAnchor>
    <xdr:from>
      <xdr:col>11</xdr:col>
      <xdr:colOff>606425</xdr:colOff>
      <xdr:row>47</xdr:row>
      <xdr:rowOff>19051</xdr:rowOff>
    </xdr:from>
    <xdr:to>
      <xdr:col>16</xdr:col>
      <xdr:colOff>177800</xdr:colOff>
      <xdr:row>47</xdr:row>
      <xdr:rowOff>917576</xdr:rowOff>
    </xdr:to>
    <xdr:sp macro="" textlink="FillHome!$C$321">
      <xdr:nvSpPr>
        <xdr:cNvPr id="608" name="Rounded Rectangle 1003"/>
        <xdr:cNvSpPr/>
      </xdr:nvSpPr>
      <xdr:spPr>
        <a:xfrm>
          <a:off x="7045325" y="54082951"/>
          <a:ext cx="2619375" cy="898525"/>
        </a:xfrm>
        <a:prstGeom prst="roundRect">
          <a:avLst/>
        </a:prstGeom>
        <a:solidFill>
          <a:schemeClr val="accent4">
            <a:lumMod val="60000"/>
            <a:lumOff val="40000"/>
          </a:schemeClr>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fld id="{01593CB1-1F0A-4697-BD54-AD07B09983E3}" type="TxLink">
            <a:rPr lang="en-US" sz="1200" b="0" i="0" u="none" strike="noStrike">
              <a:solidFill>
                <a:srgbClr val="000000"/>
              </a:solidFill>
              <a:latin typeface="Calibri"/>
            </a:rPr>
            <a:pPr algn="ctr"/>
            <a:t>5.2.2 - Number of judicial institutions able to deliver free legal aid to vulnerable groups </a:t>
          </a:fld>
          <a:endParaRPr lang="en-US">
            <a:solidFill>
              <a:sysClr val="windowText" lastClr="000000"/>
            </a:solidFill>
          </a:endParaRPr>
        </a:p>
      </xdr:txBody>
    </xdr:sp>
    <xdr:clientData fLocksWithSheet="0"/>
  </xdr:twoCellAnchor>
  <xdr:twoCellAnchor>
    <xdr:from>
      <xdr:col>12</xdr:col>
      <xdr:colOff>12700</xdr:colOff>
      <xdr:row>48</xdr:row>
      <xdr:rowOff>22226</xdr:rowOff>
    </xdr:from>
    <xdr:to>
      <xdr:col>16</xdr:col>
      <xdr:colOff>187325</xdr:colOff>
      <xdr:row>48</xdr:row>
      <xdr:rowOff>927101</xdr:rowOff>
    </xdr:to>
    <xdr:sp macro="" textlink="FillHome!$C$322">
      <xdr:nvSpPr>
        <xdr:cNvPr id="609" name="Rounded Rectangle 1003"/>
        <xdr:cNvSpPr/>
      </xdr:nvSpPr>
      <xdr:spPr>
        <a:xfrm>
          <a:off x="7061200" y="55286276"/>
          <a:ext cx="2613025" cy="904875"/>
        </a:xfrm>
        <a:prstGeom prst="roundRect">
          <a:avLst/>
        </a:prstGeom>
        <a:solidFill>
          <a:schemeClr val="accent4">
            <a:lumMod val="60000"/>
            <a:lumOff val="40000"/>
          </a:schemeClr>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fld id="{9CDBFFFA-A14A-4998-A116-25A9ADD20373}" type="TxLink">
            <a:rPr lang="en-US" sz="1200" b="0" i="0" u="none" strike="noStrike">
              <a:solidFill>
                <a:srgbClr val="000000"/>
              </a:solidFill>
              <a:latin typeface="Calibri"/>
            </a:rPr>
            <a:pPr algn="ctr"/>
            <a:t>5.2.3 - Existence of an operational integrated child-sensitive 
justice case management information system 
</a:t>
          </a:fld>
          <a:endParaRPr lang="en-US">
            <a:solidFill>
              <a:sysClr val="windowText" lastClr="000000"/>
            </a:solidFill>
          </a:endParaRPr>
        </a:p>
      </xdr:txBody>
    </xdr:sp>
    <xdr:clientData fLocksWithSheet="0"/>
  </xdr:twoCellAnchor>
  <xdr:twoCellAnchor>
    <xdr:from>
      <xdr:col>12</xdr:col>
      <xdr:colOff>22225</xdr:colOff>
      <xdr:row>49</xdr:row>
      <xdr:rowOff>31751</xdr:rowOff>
    </xdr:from>
    <xdr:to>
      <xdr:col>16</xdr:col>
      <xdr:colOff>196850</xdr:colOff>
      <xdr:row>49</xdr:row>
      <xdr:rowOff>936626</xdr:rowOff>
    </xdr:to>
    <xdr:sp macro="" textlink="FillHome!$C$323">
      <xdr:nvSpPr>
        <xdr:cNvPr id="610" name="Rounded Rectangle 1003"/>
        <xdr:cNvSpPr/>
      </xdr:nvSpPr>
      <xdr:spPr>
        <a:xfrm>
          <a:off x="7070725" y="56495951"/>
          <a:ext cx="2613025" cy="904875"/>
        </a:xfrm>
        <a:prstGeom prst="roundRect">
          <a:avLst/>
        </a:prstGeom>
        <a:solidFill>
          <a:schemeClr val="accent4">
            <a:lumMod val="60000"/>
            <a:lumOff val="40000"/>
          </a:schemeClr>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fld id="{63ED6379-6DE4-4142-9801-76943F00B890}" type="TxLink">
            <a:rPr lang="en-US" sz="1200" b="0" i="0" u="none" strike="noStrike">
              <a:solidFill>
                <a:srgbClr val="000000"/>
              </a:solidFill>
              <a:latin typeface="Calibri"/>
            </a:rPr>
            <a:pPr algn="ctr"/>
            <a:t>#N/A</a:t>
          </a:fld>
          <a:endParaRPr lang="en-US">
            <a:solidFill>
              <a:sysClr val="windowText" lastClr="000000"/>
            </a:solidFill>
          </a:endParaRPr>
        </a:p>
      </xdr:txBody>
    </xdr:sp>
    <xdr:clientData fLocksWithSheet="0"/>
  </xdr:twoCellAnchor>
  <xdr:twoCellAnchor>
    <xdr:from>
      <xdr:col>11</xdr:col>
      <xdr:colOff>603250</xdr:colOff>
      <xdr:row>50</xdr:row>
      <xdr:rowOff>25401</xdr:rowOff>
    </xdr:from>
    <xdr:to>
      <xdr:col>16</xdr:col>
      <xdr:colOff>174625</xdr:colOff>
      <xdr:row>50</xdr:row>
      <xdr:rowOff>930276</xdr:rowOff>
    </xdr:to>
    <xdr:sp macro="" textlink="FillHome!$C$324">
      <xdr:nvSpPr>
        <xdr:cNvPr id="611" name="Rounded Rectangle 1003"/>
        <xdr:cNvSpPr/>
      </xdr:nvSpPr>
      <xdr:spPr>
        <a:xfrm>
          <a:off x="7042150" y="57689751"/>
          <a:ext cx="2619375" cy="904875"/>
        </a:xfrm>
        <a:prstGeom prst="roundRect">
          <a:avLst/>
        </a:prstGeom>
        <a:solidFill>
          <a:schemeClr val="accent4">
            <a:lumMod val="60000"/>
            <a:lumOff val="40000"/>
          </a:schemeClr>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fld id="{08F89275-09D2-4200-B7DD-1ABC4B295306}" type="TxLink">
            <a:rPr lang="en-US" sz="1200" b="0" i="0" u="none" strike="noStrike">
              <a:solidFill>
                <a:srgbClr val="000000"/>
              </a:solidFill>
              <a:latin typeface="Calibri"/>
            </a:rPr>
            <a:pPr algn="ctr"/>
            <a:t>#N/A</a:t>
          </a:fld>
          <a:endParaRPr lang="en-US">
            <a:solidFill>
              <a:sysClr val="windowText" lastClr="000000"/>
            </a:solidFill>
          </a:endParaRPr>
        </a:p>
      </xdr:txBody>
    </xdr:sp>
    <xdr:clientData fLocksWithSheet="0"/>
  </xdr:twoCellAnchor>
  <xdr:twoCellAnchor>
    <xdr:from>
      <xdr:col>12</xdr:col>
      <xdr:colOff>9525</xdr:colOff>
      <xdr:row>51</xdr:row>
      <xdr:rowOff>34926</xdr:rowOff>
    </xdr:from>
    <xdr:to>
      <xdr:col>16</xdr:col>
      <xdr:colOff>184150</xdr:colOff>
      <xdr:row>51</xdr:row>
      <xdr:rowOff>939801</xdr:rowOff>
    </xdr:to>
    <xdr:sp macro="" textlink="FillHome!$C$325">
      <xdr:nvSpPr>
        <xdr:cNvPr id="612" name="Rounded Rectangle 1003"/>
        <xdr:cNvSpPr/>
      </xdr:nvSpPr>
      <xdr:spPr>
        <a:xfrm>
          <a:off x="7058025" y="58899426"/>
          <a:ext cx="2613025" cy="904875"/>
        </a:xfrm>
        <a:prstGeom prst="roundRect">
          <a:avLst/>
        </a:prstGeom>
        <a:solidFill>
          <a:schemeClr val="accent4">
            <a:lumMod val="60000"/>
            <a:lumOff val="40000"/>
          </a:schemeClr>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fld id="{0B5A5438-EE38-48BB-B113-054B047B4593}" type="TxLink">
            <a:rPr lang="en-US" sz="1200" b="0" i="0" u="none" strike="noStrike">
              <a:solidFill>
                <a:srgbClr val="000000"/>
              </a:solidFill>
              <a:latin typeface="Calibri"/>
            </a:rPr>
            <a:pPr algn="ctr"/>
            <a:t>#N/A</a:t>
          </a:fld>
          <a:endParaRPr lang="en-US">
            <a:solidFill>
              <a:sysClr val="windowText" lastClr="000000"/>
            </a:solidFill>
          </a:endParaRPr>
        </a:p>
      </xdr:txBody>
    </xdr:sp>
    <xdr:clientData fLocksWithSheet="0"/>
  </xdr:twoCellAnchor>
  <xdr:twoCellAnchor>
    <xdr:from>
      <xdr:col>17</xdr:col>
      <xdr:colOff>28575</xdr:colOff>
      <xdr:row>46</xdr:row>
      <xdr:rowOff>19051</xdr:rowOff>
    </xdr:from>
    <xdr:to>
      <xdr:col>21</xdr:col>
      <xdr:colOff>203200</xdr:colOff>
      <xdr:row>46</xdr:row>
      <xdr:rowOff>923926</xdr:rowOff>
    </xdr:to>
    <xdr:sp macro="" textlink="FillHome!$C$326">
      <xdr:nvSpPr>
        <xdr:cNvPr id="614" name="Rounded Rectangle 1003"/>
        <xdr:cNvSpPr/>
      </xdr:nvSpPr>
      <xdr:spPr>
        <a:xfrm>
          <a:off x="10125075" y="52882801"/>
          <a:ext cx="2613025" cy="904875"/>
        </a:xfrm>
        <a:prstGeom prst="roundRect">
          <a:avLst/>
        </a:prstGeom>
        <a:solidFill>
          <a:schemeClr val="accent4">
            <a:lumMod val="60000"/>
            <a:lumOff val="40000"/>
          </a:schemeClr>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fld id="{E3528540-4C16-4B12-B350-F6F0D67AB377}" type="TxLink">
            <a:rPr lang="en-US" sz="1200" b="0" i="0" u="none" strike="noStrike">
              <a:solidFill>
                <a:srgbClr val="000000"/>
              </a:solidFill>
              <a:latin typeface="Calibri"/>
            </a:rPr>
            <a:pPr algn="ctr"/>
            <a:t>#N/A</a:t>
          </a:fld>
          <a:endParaRPr lang="en-US">
            <a:solidFill>
              <a:sysClr val="windowText" lastClr="000000"/>
            </a:solidFill>
          </a:endParaRPr>
        </a:p>
      </xdr:txBody>
    </xdr:sp>
    <xdr:clientData fLocksWithSheet="0"/>
  </xdr:twoCellAnchor>
  <xdr:twoCellAnchor>
    <xdr:from>
      <xdr:col>17</xdr:col>
      <xdr:colOff>12700</xdr:colOff>
      <xdr:row>47</xdr:row>
      <xdr:rowOff>19052</xdr:rowOff>
    </xdr:from>
    <xdr:to>
      <xdr:col>21</xdr:col>
      <xdr:colOff>187325</xdr:colOff>
      <xdr:row>47</xdr:row>
      <xdr:rowOff>923927</xdr:rowOff>
    </xdr:to>
    <xdr:sp macro="" textlink="FillHome!$C$327">
      <xdr:nvSpPr>
        <xdr:cNvPr id="615" name="Rounded Rectangle 1003"/>
        <xdr:cNvSpPr/>
      </xdr:nvSpPr>
      <xdr:spPr>
        <a:xfrm>
          <a:off x="10109200" y="54082952"/>
          <a:ext cx="2613025" cy="904875"/>
        </a:xfrm>
        <a:prstGeom prst="roundRect">
          <a:avLst/>
        </a:prstGeom>
        <a:solidFill>
          <a:schemeClr val="accent4">
            <a:lumMod val="60000"/>
            <a:lumOff val="40000"/>
          </a:schemeClr>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fld id="{4150FB00-1452-4931-8236-6E3D287A22B9}" type="TxLink">
            <a:rPr lang="en-US" sz="1200" b="0" i="0" u="none" strike="noStrike">
              <a:solidFill>
                <a:srgbClr val="000000"/>
              </a:solidFill>
              <a:latin typeface="Calibri"/>
            </a:rPr>
            <a:pPr algn="ctr"/>
            <a:t>#N/A</a:t>
          </a:fld>
          <a:endParaRPr lang="en-US">
            <a:solidFill>
              <a:sysClr val="windowText" lastClr="000000"/>
            </a:solidFill>
          </a:endParaRPr>
        </a:p>
      </xdr:txBody>
    </xdr:sp>
    <xdr:clientData fLocksWithSheet="0"/>
  </xdr:twoCellAnchor>
  <xdr:twoCellAnchor>
    <xdr:from>
      <xdr:col>17</xdr:col>
      <xdr:colOff>22225</xdr:colOff>
      <xdr:row>48</xdr:row>
      <xdr:rowOff>28577</xdr:rowOff>
    </xdr:from>
    <xdr:to>
      <xdr:col>21</xdr:col>
      <xdr:colOff>196850</xdr:colOff>
      <xdr:row>48</xdr:row>
      <xdr:rowOff>933452</xdr:rowOff>
    </xdr:to>
    <xdr:sp macro="" textlink="FillHome!$C$328">
      <xdr:nvSpPr>
        <xdr:cNvPr id="616" name="Rounded Rectangle 1003"/>
        <xdr:cNvSpPr/>
      </xdr:nvSpPr>
      <xdr:spPr>
        <a:xfrm>
          <a:off x="10118725" y="55292627"/>
          <a:ext cx="2613025" cy="904875"/>
        </a:xfrm>
        <a:prstGeom prst="roundRect">
          <a:avLst/>
        </a:prstGeom>
        <a:solidFill>
          <a:schemeClr val="accent4">
            <a:lumMod val="60000"/>
            <a:lumOff val="40000"/>
          </a:schemeClr>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fld id="{290B1D39-2937-43FD-B772-C6FA529C9C50}" type="TxLink">
            <a:rPr lang="en-US" sz="1200" b="0" i="0" u="none" strike="noStrike">
              <a:solidFill>
                <a:srgbClr val="000000"/>
              </a:solidFill>
              <a:latin typeface="Calibri"/>
            </a:rPr>
            <a:pPr algn="ctr"/>
            <a:t>#N/A</a:t>
          </a:fld>
          <a:endParaRPr lang="en-US">
            <a:solidFill>
              <a:sysClr val="windowText" lastClr="000000"/>
            </a:solidFill>
          </a:endParaRPr>
        </a:p>
      </xdr:txBody>
    </xdr:sp>
    <xdr:clientData fLocksWithSheet="0"/>
  </xdr:twoCellAnchor>
  <xdr:twoCellAnchor>
    <xdr:from>
      <xdr:col>17</xdr:col>
      <xdr:colOff>31750</xdr:colOff>
      <xdr:row>49</xdr:row>
      <xdr:rowOff>38102</xdr:rowOff>
    </xdr:from>
    <xdr:to>
      <xdr:col>21</xdr:col>
      <xdr:colOff>206375</xdr:colOff>
      <xdr:row>49</xdr:row>
      <xdr:rowOff>942977</xdr:rowOff>
    </xdr:to>
    <xdr:sp macro="" textlink="FillHome!$C$329">
      <xdr:nvSpPr>
        <xdr:cNvPr id="617" name="Rounded Rectangle 1003"/>
        <xdr:cNvSpPr/>
      </xdr:nvSpPr>
      <xdr:spPr>
        <a:xfrm>
          <a:off x="10128250" y="56502302"/>
          <a:ext cx="2613025" cy="904875"/>
        </a:xfrm>
        <a:prstGeom prst="roundRect">
          <a:avLst/>
        </a:prstGeom>
        <a:solidFill>
          <a:schemeClr val="accent4">
            <a:lumMod val="60000"/>
            <a:lumOff val="40000"/>
          </a:schemeClr>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fld id="{8819FA81-F94B-49D0-875E-6C6A95D618D4}" type="TxLink">
            <a:rPr lang="en-US" sz="1200" b="0" i="0" u="none" strike="noStrike">
              <a:solidFill>
                <a:srgbClr val="000000"/>
              </a:solidFill>
              <a:latin typeface="Calibri"/>
            </a:rPr>
            <a:pPr algn="ctr"/>
            <a:t>#N/A</a:t>
          </a:fld>
          <a:endParaRPr lang="en-US">
            <a:solidFill>
              <a:sysClr val="windowText" lastClr="000000"/>
            </a:solidFill>
          </a:endParaRPr>
        </a:p>
      </xdr:txBody>
    </xdr:sp>
    <xdr:clientData fLocksWithSheet="0"/>
  </xdr:twoCellAnchor>
  <xdr:twoCellAnchor>
    <xdr:from>
      <xdr:col>17</xdr:col>
      <xdr:colOff>9525</xdr:colOff>
      <xdr:row>50</xdr:row>
      <xdr:rowOff>31752</xdr:rowOff>
    </xdr:from>
    <xdr:to>
      <xdr:col>21</xdr:col>
      <xdr:colOff>184150</xdr:colOff>
      <xdr:row>50</xdr:row>
      <xdr:rowOff>936627</xdr:rowOff>
    </xdr:to>
    <xdr:sp macro="" textlink="FillHome!$C$330">
      <xdr:nvSpPr>
        <xdr:cNvPr id="618" name="Rounded Rectangle 1003"/>
        <xdr:cNvSpPr/>
      </xdr:nvSpPr>
      <xdr:spPr>
        <a:xfrm>
          <a:off x="10106025" y="57696102"/>
          <a:ext cx="2613025" cy="904875"/>
        </a:xfrm>
        <a:prstGeom prst="roundRect">
          <a:avLst/>
        </a:prstGeom>
        <a:solidFill>
          <a:schemeClr val="accent4">
            <a:lumMod val="60000"/>
            <a:lumOff val="40000"/>
          </a:schemeClr>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fld id="{15A3C308-001C-4586-A401-0313FD41B903}" type="TxLink">
            <a:rPr lang="en-US" sz="1200" b="0" i="0" u="none" strike="noStrike">
              <a:solidFill>
                <a:srgbClr val="000000"/>
              </a:solidFill>
              <a:latin typeface="Calibri"/>
            </a:rPr>
            <a:pPr algn="ctr"/>
            <a:t>#N/A</a:t>
          </a:fld>
          <a:endParaRPr lang="en-US">
            <a:solidFill>
              <a:sysClr val="windowText" lastClr="000000"/>
            </a:solidFill>
          </a:endParaRPr>
        </a:p>
      </xdr:txBody>
    </xdr:sp>
    <xdr:clientData fLocksWithSheet="0"/>
  </xdr:twoCellAnchor>
  <xdr:twoCellAnchor>
    <xdr:from>
      <xdr:col>17</xdr:col>
      <xdr:colOff>19050</xdr:colOff>
      <xdr:row>51</xdr:row>
      <xdr:rowOff>41277</xdr:rowOff>
    </xdr:from>
    <xdr:to>
      <xdr:col>21</xdr:col>
      <xdr:colOff>193675</xdr:colOff>
      <xdr:row>51</xdr:row>
      <xdr:rowOff>946152</xdr:rowOff>
    </xdr:to>
    <xdr:sp macro="" textlink="FillHome!$C$331">
      <xdr:nvSpPr>
        <xdr:cNvPr id="619" name="Rounded Rectangle 1003"/>
        <xdr:cNvSpPr/>
      </xdr:nvSpPr>
      <xdr:spPr>
        <a:xfrm>
          <a:off x="10115550" y="58905777"/>
          <a:ext cx="2613025" cy="904875"/>
        </a:xfrm>
        <a:prstGeom prst="roundRect">
          <a:avLst/>
        </a:prstGeom>
        <a:solidFill>
          <a:schemeClr val="accent4">
            <a:lumMod val="60000"/>
            <a:lumOff val="40000"/>
          </a:schemeClr>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fld id="{8EAEFD37-180B-4A30-96C1-3ABDB4D9773E}" type="TxLink">
            <a:rPr lang="en-US" sz="1200" b="0" i="0" u="none" strike="noStrike">
              <a:solidFill>
                <a:srgbClr val="000000"/>
              </a:solidFill>
              <a:latin typeface="Calibri"/>
            </a:rPr>
            <a:pPr algn="ctr"/>
            <a:t>#N/A</a:t>
          </a:fld>
          <a:endParaRPr lang="en-US">
            <a:solidFill>
              <a:sysClr val="windowText" lastClr="000000"/>
            </a:solidFill>
          </a:endParaRPr>
        </a:p>
      </xdr:txBody>
    </xdr:sp>
    <xdr:clientData fLocksWithSheet="0"/>
  </xdr:twoCellAnchor>
  <xdr:twoCellAnchor>
    <xdr:from>
      <xdr:col>22</xdr:col>
      <xdr:colOff>28575</xdr:colOff>
      <xdr:row>46</xdr:row>
      <xdr:rowOff>19051</xdr:rowOff>
    </xdr:from>
    <xdr:to>
      <xdr:col>26</xdr:col>
      <xdr:colOff>203200</xdr:colOff>
      <xdr:row>46</xdr:row>
      <xdr:rowOff>923926</xdr:rowOff>
    </xdr:to>
    <xdr:sp macro="" textlink="FillHome!$C$332">
      <xdr:nvSpPr>
        <xdr:cNvPr id="621" name="Rounded Rectangle 1003"/>
        <xdr:cNvSpPr/>
      </xdr:nvSpPr>
      <xdr:spPr>
        <a:xfrm>
          <a:off x="13173075" y="52882801"/>
          <a:ext cx="2613025" cy="904875"/>
        </a:xfrm>
        <a:prstGeom prst="roundRect">
          <a:avLst/>
        </a:prstGeom>
        <a:solidFill>
          <a:schemeClr val="accent4">
            <a:lumMod val="60000"/>
            <a:lumOff val="40000"/>
          </a:schemeClr>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fld id="{E9FB6C8F-7039-43D8-AF97-6016A77CBE42}" type="TxLink">
            <a:rPr lang="en-US" sz="1200" b="0" i="0" u="none" strike="noStrike">
              <a:solidFill>
                <a:srgbClr val="000000"/>
              </a:solidFill>
              <a:latin typeface="Calibri"/>
            </a:rPr>
            <a:pPr algn="ctr"/>
            <a:t>#N/A</a:t>
          </a:fld>
          <a:endParaRPr lang="en-US">
            <a:solidFill>
              <a:sysClr val="windowText" lastClr="000000"/>
            </a:solidFill>
          </a:endParaRPr>
        </a:p>
      </xdr:txBody>
    </xdr:sp>
    <xdr:clientData fLocksWithSheet="0"/>
  </xdr:twoCellAnchor>
  <xdr:twoCellAnchor>
    <xdr:from>
      <xdr:col>22</xdr:col>
      <xdr:colOff>12700</xdr:colOff>
      <xdr:row>47</xdr:row>
      <xdr:rowOff>19052</xdr:rowOff>
    </xdr:from>
    <xdr:to>
      <xdr:col>26</xdr:col>
      <xdr:colOff>187325</xdr:colOff>
      <xdr:row>47</xdr:row>
      <xdr:rowOff>923927</xdr:rowOff>
    </xdr:to>
    <xdr:sp macro="" textlink="FillHome!$C$333">
      <xdr:nvSpPr>
        <xdr:cNvPr id="622" name="Rounded Rectangle 1003"/>
        <xdr:cNvSpPr/>
      </xdr:nvSpPr>
      <xdr:spPr>
        <a:xfrm>
          <a:off x="13157200" y="54082952"/>
          <a:ext cx="2613025" cy="904875"/>
        </a:xfrm>
        <a:prstGeom prst="roundRect">
          <a:avLst/>
        </a:prstGeom>
        <a:solidFill>
          <a:schemeClr val="accent4">
            <a:lumMod val="60000"/>
            <a:lumOff val="40000"/>
          </a:schemeClr>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fld id="{E0F36C61-0A07-4D5B-B5A8-B78B99CB364D}" type="TxLink">
            <a:rPr lang="en-US" sz="1200" b="0" i="0" u="none" strike="noStrike">
              <a:solidFill>
                <a:srgbClr val="000000"/>
              </a:solidFill>
              <a:latin typeface="Calibri"/>
            </a:rPr>
            <a:pPr algn="ctr"/>
            <a:t>#N/A</a:t>
          </a:fld>
          <a:endParaRPr lang="en-US">
            <a:solidFill>
              <a:sysClr val="windowText" lastClr="000000"/>
            </a:solidFill>
          </a:endParaRPr>
        </a:p>
      </xdr:txBody>
    </xdr:sp>
    <xdr:clientData fLocksWithSheet="0"/>
  </xdr:twoCellAnchor>
  <xdr:twoCellAnchor>
    <xdr:from>
      <xdr:col>22</xdr:col>
      <xdr:colOff>22225</xdr:colOff>
      <xdr:row>48</xdr:row>
      <xdr:rowOff>28577</xdr:rowOff>
    </xdr:from>
    <xdr:to>
      <xdr:col>26</xdr:col>
      <xdr:colOff>196850</xdr:colOff>
      <xdr:row>48</xdr:row>
      <xdr:rowOff>933452</xdr:rowOff>
    </xdr:to>
    <xdr:sp macro="" textlink="FillHome!$C$334">
      <xdr:nvSpPr>
        <xdr:cNvPr id="623" name="Rounded Rectangle 1003"/>
        <xdr:cNvSpPr/>
      </xdr:nvSpPr>
      <xdr:spPr>
        <a:xfrm>
          <a:off x="13166725" y="55292627"/>
          <a:ext cx="2613025" cy="904875"/>
        </a:xfrm>
        <a:prstGeom prst="roundRect">
          <a:avLst/>
        </a:prstGeom>
        <a:solidFill>
          <a:schemeClr val="accent4">
            <a:lumMod val="60000"/>
            <a:lumOff val="40000"/>
          </a:schemeClr>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fld id="{9C78F3FE-512C-4D1A-926D-02D960662DCB}" type="TxLink">
            <a:rPr lang="en-US" sz="1200" b="0" i="0" u="none" strike="noStrike">
              <a:solidFill>
                <a:srgbClr val="000000"/>
              </a:solidFill>
              <a:latin typeface="Calibri"/>
            </a:rPr>
            <a:pPr algn="ctr"/>
            <a:t>#N/A</a:t>
          </a:fld>
          <a:endParaRPr lang="en-US">
            <a:solidFill>
              <a:sysClr val="windowText" lastClr="000000"/>
            </a:solidFill>
          </a:endParaRPr>
        </a:p>
      </xdr:txBody>
    </xdr:sp>
    <xdr:clientData fLocksWithSheet="0"/>
  </xdr:twoCellAnchor>
  <xdr:twoCellAnchor>
    <xdr:from>
      <xdr:col>22</xdr:col>
      <xdr:colOff>31750</xdr:colOff>
      <xdr:row>49</xdr:row>
      <xdr:rowOff>38102</xdr:rowOff>
    </xdr:from>
    <xdr:to>
      <xdr:col>26</xdr:col>
      <xdr:colOff>206375</xdr:colOff>
      <xdr:row>49</xdr:row>
      <xdr:rowOff>942977</xdr:rowOff>
    </xdr:to>
    <xdr:sp macro="" textlink="FillHome!$C$335">
      <xdr:nvSpPr>
        <xdr:cNvPr id="624" name="Rounded Rectangle 1003"/>
        <xdr:cNvSpPr/>
      </xdr:nvSpPr>
      <xdr:spPr>
        <a:xfrm>
          <a:off x="13176250" y="56502302"/>
          <a:ext cx="2613025" cy="904875"/>
        </a:xfrm>
        <a:prstGeom prst="roundRect">
          <a:avLst/>
        </a:prstGeom>
        <a:solidFill>
          <a:schemeClr val="accent4">
            <a:lumMod val="60000"/>
            <a:lumOff val="40000"/>
          </a:schemeClr>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fld id="{049CDD01-EC9B-4800-8717-534B1289A0B6}" type="TxLink">
            <a:rPr lang="en-US" sz="1200" b="0" i="0" u="none" strike="noStrike">
              <a:solidFill>
                <a:srgbClr val="000000"/>
              </a:solidFill>
              <a:latin typeface="Calibri"/>
            </a:rPr>
            <a:pPr algn="ctr"/>
            <a:t>#N/A</a:t>
          </a:fld>
          <a:endParaRPr lang="en-US">
            <a:solidFill>
              <a:sysClr val="windowText" lastClr="000000"/>
            </a:solidFill>
          </a:endParaRPr>
        </a:p>
      </xdr:txBody>
    </xdr:sp>
    <xdr:clientData fLocksWithSheet="0"/>
  </xdr:twoCellAnchor>
  <xdr:twoCellAnchor>
    <xdr:from>
      <xdr:col>22</xdr:col>
      <xdr:colOff>9525</xdr:colOff>
      <xdr:row>50</xdr:row>
      <xdr:rowOff>31752</xdr:rowOff>
    </xdr:from>
    <xdr:to>
      <xdr:col>26</xdr:col>
      <xdr:colOff>184150</xdr:colOff>
      <xdr:row>50</xdr:row>
      <xdr:rowOff>936627</xdr:rowOff>
    </xdr:to>
    <xdr:sp macro="" textlink="FillHome!$C$336">
      <xdr:nvSpPr>
        <xdr:cNvPr id="625" name="Rounded Rectangle 1003"/>
        <xdr:cNvSpPr/>
      </xdr:nvSpPr>
      <xdr:spPr>
        <a:xfrm>
          <a:off x="13154025" y="57696102"/>
          <a:ext cx="2613025" cy="904875"/>
        </a:xfrm>
        <a:prstGeom prst="roundRect">
          <a:avLst/>
        </a:prstGeom>
        <a:solidFill>
          <a:schemeClr val="accent4">
            <a:lumMod val="60000"/>
            <a:lumOff val="40000"/>
          </a:schemeClr>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fld id="{F9DFD39E-263F-4BC0-A9D3-699F8980B7FE}" type="TxLink">
            <a:rPr lang="en-US" sz="1200" b="0" i="0" u="none" strike="noStrike">
              <a:solidFill>
                <a:srgbClr val="000000"/>
              </a:solidFill>
              <a:latin typeface="Calibri"/>
            </a:rPr>
            <a:pPr algn="ctr"/>
            <a:t>#N/A</a:t>
          </a:fld>
          <a:endParaRPr lang="en-US">
            <a:solidFill>
              <a:sysClr val="windowText" lastClr="000000"/>
            </a:solidFill>
          </a:endParaRPr>
        </a:p>
      </xdr:txBody>
    </xdr:sp>
    <xdr:clientData fLocksWithSheet="0"/>
  </xdr:twoCellAnchor>
  <xdr:twoCellAnchor>
    <xdr:from>
      <xdr:col>22</xdr:col>
      <xdr:colOff>19050</xdr:colOff>
      <xdr:row>51</xdr:row>
      <xdr:rowOff>41277</xdr:rowOff>
    </xdr:from>
    <xdr:to>
      <xdr:col>26</xdr:col>
      <xdr:colOff>193675</xdr:colOff>
      <xdr:row>51</xdr:row>
      <xdr:rowOff>946152</xdr:rowOff>
    </xdr:to>
    <xdr:sp macro="" textlink="FillHome!$C$337">
      <xdr:nvSpPr>
        <xdr:cNvPr id="626" name="Rounded Rectangle 1003"/>
        <xdr:cNvSpPr/>
      </xdr:nvSpPr>
      <xdr:spPr>
        <a:xfrm>
          <a:off x="13163550" y="58905777"/>
          <a:ext cx="2613025" cy="904875"/>
        </a:xfrm>
        <a:prstGeom prst="roundRect">
          <a:avLst/>
        </a:prstGeom>
        <a:solidFill>
          <a:schemeClr val="accent4">
            <a:lumMod val="60000"/>
            <a:lumOff val="40000"/>
          </a:schemeClr>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fld id="{6ECA27A5-7D76-4321-B3D2-21CD1FB0F201}" type="TxLink">
            <a:rPr lang="en-US" sz="1200" b="0" i="0" u="none" strike="noStrike">
              <a:solidFill>
                <a:srgbClr val="000000"/>
              </a:solidFill>
              <a:latin typeface="Calibri"/>
            </a:rPr>
            <a:pPr algn="ctr"/>
            <a:t>#N/A</a:t>
          </a:fld>
          <a:endParaRPr lang="en-US">
            <a:solidFill>
              <a:sysClr val="windowText" lastClr="000000"/>
            </a:solidFill>
          </a:endParaRPr>
        </a:p>
      </xdr:txBody>
    </xdr:sp>
    <xdr:clientData fLocksWithSheet="0"/>
  </xdr:twoCellAnchor>
  <xdr:twoCellAnchor>
    <xdr:from>
      <xdr:col>27</xdr:col>
      <xdr:colOff>28575</xdr:colOff>
      <xdr:row>46</xdr:row>
      <xdr:rowOff>19051</xdr:rowOff>
    </xdr:from>
    <xdr:to>
      <xdr:col>31</xdr:col>
      <xdr:colOff>203200</xdr:colOff>
      <xdr:row>46</xdr:row>
      <xdr:rowOff>923926</xdr:rowOff>
    </xdr:to>
    <xdr:sp macro="" textlink="FillHome!$C$338">
      <xdr:nvSpPr>
        <xdr:cNvPr id="628" name="Rounded Rectangle 1003"/>
        <xdr:cNvSpPr/>
      </xdr:nvSpPr>
      <xdr:spPr>
        <a:xfrm>
          <a:off x="16221075" y="52882801"/>
          <a:ext cx="2613025" cy="904875"/>
        </a:xfrm>
        <a:prstGeom prst="roundRect">
          <a:avLst/>
        </a:prstGeom>
        <a:solidFill>
          <a:schemeClr val="accent4">
            <a:lumMod val="60000"/>
            <a:lumOff val="40000"/>
          </a:schemeClr>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fld id="{26FCE3DA-A2E9-46F6-AAAB-7258505D670C}" type="TxLink">
            <a:rPr lang="en-US" sz="1200" b="0" i="0" u="none" strike="noStrike">
              <a:solidFill>
                <a:srgbClr val="000000"/>
              </a:solidFill>
              <a:latin typeface="Calibri"/>
            </a:rPr>
            <a:pPr algn="ctr"/>
            <a:t>#N/A</a:t>
          </a:fld>
          <a:endParaRPr lang="en-US">
            <a:solidFill>
              <a:sysClr val="windowText" lastClr="000000"/>
            </a:solidFill>
          </a:endParaRPr>
        </a:p>
      </xdr:txBody>
    </xdr:sp>
    <xdr:clientData fLocksWithSheet="0"/>
  </xdr:twoCellAnchor>
  <xdr:twoCellAnchor>
    <xdr:from>
      <xdr:col>27</xdr:col>
      <xdr:colOff>12700</xdr:colOff>
      <xdr:row>47</xdr:row>
      <xdr:rowOff>19052</xdr:rowOff>
    </xdr:from>
    <xdr:to>
      <xdr:col>31</xdr:col>
      <xdr:colOff>187325</xdr:colOff>
      <xdr:row>47</xdr:row>
      <xdr:rowOff>923927</xdr:rowOff>
    </xdr:to>
    <xdr:sp macro="" textlink="FillHome!$C$339">
      <xdr:nvSpPr>
        <xdr:cNvPr id="629" name="Rounded Rectangle 1003"/>
        <xdr:cNvSpPr/>
      </xdr:nvSpPr>
      <xdr:spPr>
        <a:xfrm>
          <a:off x="16205200" y="54082952"/>
          <a:ext cx="2613025" cy="904875"/>
        </a:xfrm>
        <a:prstGeom prst="roundRect">
          <a:avLst/>
        </a:prstGeom>
        <a:solidFill>
          <a:schemeClr val="accent4">
            <a:lumMod val="60000"/>
            <a:lumOff val="40000"/>
          </a:schemeClr>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fld id="{10E8C8E6-BEE3-40EF-A3B6-8FF968F868D8}" type="TxLink">
            <a:rPr lang="en-US" sz="1200" b="0" i="0" u="none" strike="noStrike">
              <a:solidFill>
                <a:srgbClr val="000000"/>
              </a:solidFill>
              <a:latin typeface="Calibri"/>
            </a:rPr>
            <a:pPr algn="ctr"/>
            <a:t>#N/A</a:t>
          </a:fld>
          <a:endParaRPr lang="en-US">
            <a:solidFill>
              <a:sysClr val="windowText" lastClr="000000"/>
            </a:solidFill>
          </a:endParaRPr>
        </a:p>
      </xdr:txBody>
    </xdr:sp>
    <xdr:clientData fLocksWithSheet="0"/>
  </xdr:twoCellAnchor>
  <xdr:twoCellAnchor>
    <xdr:from>
      <xdr:col>27</xdr:col>
      <xdr:colOff>22225</xdr:colOff>
      <xdr:row>48</xdr:row>
      <xdr:rowOff>28577</xdr:rowOff>
    </xdr:from>
    <xdr:to>
      <xdr:col>31</xdr:col>
      <xdr:colOff>196850</xdr:colOff>
      <xdr:row>48</xdr:row>
      <xdr:rowOff>933452</xdr:rowOff>
    </xdr:to>
    <xdr:sp macro="" textlink="FillHome!$C$340">
      <xdr:nvSpPr>
        <xdr:cNvPr id="630" name="Rounded Rectangle 1003"/>
        <xdr:cNvSpPr/>
      </xdr:nvSpPr>
      <xdr:spPr>
        <a:xfrm>
          <a:off x="16214725" y="55292627"/>
          <a:ext cx="2613025" cy="904875"/>
        </a:xfrm>
        <a:prstGeom prst="roundRect">
          <a:avLst/>
        </a:prstGeom>
        <a:solidFill>
          <a:schemeClr val="accent4">
            <a:lumMod val="60000"/>
            <a:lumOff val="40000"/>
          </a:schemeClr>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fld id="{7D6F2B82-5750-4E2A-96D9-196F51BD2C3E}" type="TxLink">
            <a:rPr lang="en-US" sz="1200" b="0" i="0" u="none" strike="noStrike">
              <a:solidFill>
                <a:srgbClr val="000000"/>
              </a:solidFill>
              <a:latin typeface="Calibri"/>
            </a:rPr>
            <a:pPr algn="ctr"/>
            <a:t>#N/A</a:t>
          </a:fld>
          <a:endParaRPr lang="en-US">
            <a:solidFill>
              <a:sysClr val="windowText" lastClr="000000"/>
            </a:solidFill>
          </a:endParaRPr>
        </a:p>
      </xdr:txBody>
    </xdr:sp>
    <xdr:clientData fLocksWithSheet="0"/>
  </xdr:twoCellAnchor>
  <xdr:twoCellAnchor>
    <xdr:from>
      <xdr:col>27</xdr:col>
      <xdr:colOff>31750</xdr:colOff>
      <xdr:row>49</xdr:row>
      <xdr:rowOff>38102</xdr:rowOff>
    </xdr:from>
    <xdr:to>
      <xdr:col>31</xdr:col>
      <xdr:colOff>206375</xdr:colOff>
      <xdr:row>49</xdr:row>
      <xdr:rowOff>942977</xdr:rowOff>
    </xdr:to>
    <xdr:sp macro="" textlink="FillHome!$C$341">
      <xdr:nvSpPr>
        <xdr:cNvPr id="631" name="Rounded Rectangle 1003"/>
        <xdr:cNvSpPr/>
      </xdr:nvSpPr>
      <xdr:spPr>
        <a:xfrm>
          <a:off x="16224250" y="56502302"/>
          <a:ext cx="2613025" cy="904875"/>
        </a:xfrm>
        <a:prstGeom prst="roundRect">
          <a:avLst/>
        </a:prstGeom>
        <a:solidFill>
          <a:schemeClr val="accent4">
            <a:lumMod val="60000"/>
            <a:lumOff val="40000"/>
          </a:schemeClr>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fld id="{EB322B3E-C4AE-413C-9260-EC03A6AAAA14}" type="TxLink">
            <a:rPr lang="en-US" sz="1200" b="0" i="0" u="none" strike="noStrike">
              <a:solidFill>
                <a:srgbClr val="000000"/>
              </a:solidFill>
              <a:latin typeface="Calibri"/>
            </a:rPr>
            <a:pPr algn="ctr"/>
            <a:t>#N/A</a:t>
          </a:fld>
          <a:endParaRPr lang="en-US">
            <a:solidFill>
              <a:sysClr val="windowText" lastClr="000000"/>
            </a:solidFill>
          </a:endParaRPr>
        </a:p>
      </xdr:txBody>
    </xdr:sp>
    <xdr:clientData fLocksWithSheet="0"/>
  </xdr:twoCellAnchor>
  <xdr:twoCellAnchor>
    <xdr:from>
      <xdr:col>27</xdr:col>
      <xdr:colOff>9525</xdr:colOff>
      <xdr:row>50</xdr:row>
      <xdr:rowOff>31752</xdr:rowOff>
    </xdr:from>
    <xdr:to>
      <xdr:col>31</xdr:col>
      <xdr:colOff>184150</xdr:colOff>
      <xdr:row>50</xdr:row>
      <xdr:rowOff>936627</xdr:rowOff>
    </xdr:to>
    <xdr:sp macro="" textlink="FillHome!$C$342">
      <xdr:nvSpPr>
        <xdr:cNvPr id="632" name="Rounded Rectangle 1003"/>
        <xdr:cNvSpPr/>
      </xdr:nvSpPr>
      <xdr:spPr>
        <a:xfrm>
          <a:off x="16202025" y="57696102"/>
          <a:ext cx="2613025" cy="904875"/>
        </a:xfrm>
        <a:prstGeom prst="roundRect">
          <a:avLst/>
        </a:prstGeom>
        <a:solidFill>
          <a:schemeClr val="accent4">
            <a:lumMod val="60000"/>
            <a:lumOff val="40000"/>
          </a:schemeClr>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fld id="{0FB0D616-F0B7-451B-A0B5-25FE77726F7D}" type="TxLink">
            <a:rPr lang="en-US" sz="1200" b="0" i="0" u="none" strike="noStrike">
              <a:solidFill>
                <a:srgbClr val="000000"/>
              </a:solidFill>
              <a:latin typeface="Calibri"/>
            </a:rPr>
            <a:pPr algn="ctr"/>
            <a:t>#N/A</a:t>
          </a:fld>
          <a:endParaRPr lang="en-US">
            <a:solidFill>
              <a:sysClr val="windowText" lastClr="000000"/>
            </a:solidFill>
          </a:endParaRPr>
        </a:p>
      </xdr:txBody>
    </xdr:sp>
    <xdr:clientData fLocksWithSheet="0"/>
  </xdr:twoCellAnchor>
  <xdr:twoCellAnchor>
    <xdr:from>
      <xdr:col>27</xdr:col>
      <xdr:colOff>19050</xdr:colOff>
      <xdr:row>51</xdr:row>
      <xdr:rowOff>41277</xdr:rowOff>
    </xdr:from>
    <xdr:to>
      <xdr:col>31</xdr:col>
      <xdr:colOff>193675</xdr:colOff>
      <xdr:row>51</xdr:row>
      <xdr:rowOff>946152</xdr:rowOff>
    </xdr:to>
    <xdr:sp macro="" textlink="FillHome!$C$343">
      <xdr:nvSpPr>
        <xdr:cNvPr id="633" name="Rounded Rectangle 1003"/>
        <xdr:cNvSpPr/>
      </xdr:nvSpPr>
      <xdr:spPr>
        <a:xfrm>
          <a:off x="16211550" y="58905777"/>
          <a:ext cx="2613025" cy="904875"/>
        </a:xfrm>
        <a:prstGeom prst="roundRect">
          <a:avLst/>
        </a:prstGeom>
        <a:solidFill>
          <a:schemeClr val="accent4">
            <a:lumMod val="60000"/>
            <a:lumOff val="40000"/>
          </a:schemeClr>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fld id="{741CB170-87C5-4558-8994-273420531AF4}" type="TxLink">
            <a:rPr lang="en-US" sz="1200" b="0" i="0" u="none" strike="noStrike">
              <a:solidFill>
                <a:srgbClr val="000000"/>
              </a:solidFill>
              <a:latin typeface="Calibri"/>
            </a:rPr>
            <a:pPr algn="ctr"/>
            <a:t>#N/A</a:t>
          </a:fld>
          <a:endParaRPr lang="en-US">
            <a:solidFill>
              <a:sysClr val="windowText" lastClr="000000"/>
            </a:solidFill>
          </a:endParaRPr>
        </a:p>
      </xdr:txBody>
    </xdr:sp>
    <xdr:clientData fLocksWithSheet="0"/>
  </xdr:twoCellAnchor>
  <xdr:twoCellAnchor>
    <xdr:from>
      <xdr:col>32</xdr:col>
      <xdr:colOff>28575</xdr:colOff>
      <xdr:row>46</xdr:row>
      <xdr:rowOff>19051</xdr:rowOff>
    </xdr:from>
    <xdr:to>
      <xdr:col>36</xdr:col>
      <xdr:colOff>203200</xdr:colOff>
      <xdr:row>46</xdr:row>
      <xdr:rowOff>923926</xdr:rowOff>
    </xdr:to>
    <xdr:sp macro="" textlink="FillHome!$C$344">
      <xdr:nvSpPr>
        <xdr:cNvPr id="635" name="Rounded Rectangle 1003"/>
        <xdr:cNvSpPr/>
      </xdr:nvSpPr>
      <xdr:spPr>
        <a:xfrm>
          <a:off x="19269075" y="52882801"/>
          <a:ext cx="2613025" cy="904875"/>
        </a:xfrm>
        <a:prstGeom prst="roundRect">
          <a:avLst/>
        </a:prstGeom>
        <a:solidFill>
          <a:schemeClr val="accent4">
            <a:lumMod val="60000"/>
            <a:lumOff val="40000"/>
          </a:schemeClr>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fld id="{C3161895-BA14-46B4-80A6-2C645BCD8C3E}" type="TxLink">
            <a:rPr lang="en-US" sz="1200" b="0" i="0" u="none" strike="noStrike">
              <a:solidFill>
                <a:srgbClr val="000000"/>
              </a:solidFill>
              <a:latin typeface="Calibri"/>
            </a:rPr>
            <a:pPr algn="ctr"/>
            <a:t>#N/A</a:t>
          </a:fld>
          <a:endParaRPr lang="en-US">
            <a:solidFill>
              <a:sysClr val="windowText" lastClr="000000"/>
            </a:solidFill>
          </a:endParaRPr>
        </a:p>
      </xdr:txBody>
    </xdr:sp>
    <xdr:clientData fLocksWithSheet="0"/>
  </xdr:twoCellAnchor>
  <xdr:twoCellAnchor>
    <xdr:from>
      <xdr:col>32</xdr:col>
      <xdr:colOff>12700</xdr:colOff>
      <xdr:row>47</xdr:row>
      <xdr:rowOff>19052</xdr:rowOff>
    </xdr:from>
    <xdr:to>
      <xdr:col>36</xdr:col>
      <xdr:colOff>187325</xdr:colOff>
      <xdr:row>47</xdr:row>
      <xdr:rowOff>923927</xdr:rowOff>
    </xdr:to>
    <xdr:sp macro="" textlink="FillHome!$C$345">
      <xdr:nvSpPr>
        <xdr:cNvPr id="636" name="Rounded Rectangle 1003"/>
        <xdr:cNvSpPr/>
      </xdr:nvSpPr>
      <xdr:spPr>
        <a:xfrm>
          <a:off x="19253200" y="54082952"/>
          <a:ext cx="2613025" cy="904875"/>
        </a:xfrm>
        <a:prstGeom prst="roundRect">
          <a:avLst/>
        </a:prstGeom>
        <a:solidFill>
          <a:schemeClr val="accent4">
            <a:lumMod val="60000"/>
            <a:lumOff val="40000"/>
          </a:schemeClr>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fld id="{D71E7BCF-F250-4747-8317-CE44F73991D3}" type="TxLink">
            <a:rPr lang="en-US" sz="1200" b="0" i="0" u="none" strike="noStrike">
              <a:solidFill>
                <a:srgbClr val="000000"/>
              </a:solidFill>
              <a:latin typeface="Calibri"/>
            </a:rPr>
            <a:pPr algn="ctr"/>
            <a:t>#N/A</a:t>
          </a:fld>
          <a:endParaRPr lang="en-US">
            <a:solidFill>
              <a:sysClr val="windowText" lastClr="000000"/>
            </a:solidFill>
          </a:endParaRPr>
        </a:p>
      </xdr:txBody>
    </xdr:sp>
    <xdr:clientData fLocksWithSheet="0"/>
  </xdr:twoCellAnchor>
  <xdr:twoCellAnchor>
    <xdr:from>
      <xdr:col>32</xdr:col>
      <xdr:colOff>22225</xdr:colOff>
      <xdr:row>48</xdr:row>
      <xdr:rowOff>28577</xdr:rowOff>
    </xdr:from>
    <xdr:to>
      <xdr:col>36</xdr:col>
      <xdr:colOff>196850</xdr:colOff>
      <xdr:row>48</xdr:row>
      <xdr:rowOff>933452</xdr:rowOff>
    </xdr:to>
    <xdr:sp macro="" textlink="FillHome!$C$346">
      <xdr:nvSpPr>
        <xdr:cNvPr id="637" name="Rounded Rectangle 1003"/>
        <xdr:cNvSpPr/>
      </xdr:nvSpPr>
      <xdr:spPr>
        <a:xfrm>
          <a:off x="19262725" y="55292627"/>
          <a:ext cx="2613025" cy="904875"/>
        </a:xfrm>
        <a:prstGeom prst="roundRect">
          <a:avLst/>
        </a:prstGeom>
        <a:solidFill>
          <a:schemeClr val="accent4">
            <a:lumMod val="60000"/>
            <a:lumOff val="40000"/>
          </a:schemeClr>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fld id="{880CE4BB-B492-40BF-B015-6DE7EF258668}" type="TxLink">
            <a:rPr lang="en-US" sz="1200" b="0" i="0" u="none" strike="noStrike">
              <a:solidFill>
                <a:srgbClr val="000000"/>
              </a:solidFill>
              <a:latin typeface="Calibri"/>
            </a:rPr>
            <a:pPr algn="ctr"/>
            <a:t>#N/A</a:t>
          </a:fld>
          <a:endParaRPr lang="en-US">
            <a:solidFill>
              <a:sysClr val="windowText" lastClr="000000"/>
            </a:solidFill>
          </a:endParaRPr>
        </a:p>
      </xdr:txBody>
    </xdr:sp>
    <xdr:clientData fLocksWithSheet="0"/>
  </xdr:twoCellAnchor>
  <xdr:twoCellAnchor>
    <xdr:from>
      <xdr:col>32</xdr:col>
      <xdr:colOff>31750</xdr:colOff>
      <xdr:row>49</xdr:row>
      <xdr:rowOff>38102</xdr:rowOff>
    </xdr:from>
    <xdr:to>
      <xdr:col>36</xdr:col>
      <xdr:colOff>206375</xdr:colOff>
      <xdr:row>49</xdr:row>
      <xdr:rowOff>942977</xdr:rowOff>
    </xdr:to>
    <xdr:sp macro="" textlink="FillHome!$C$347">
      <xdr:nvSpPr>
        <xdr:cNvPr id="638" name="Rounded Rectangle 1003"/>
        <xdr:cNvSpPr/>
      </xdr:nvSpPr>
      <xdr:spPr>
        <a:xfrm>
          <a:off x="19272250" y="56502302"/>
          <a:ext cx="2613025" cy="904875"/>
        </a:xfrm>
        <a:prstGeom prst="roundRect">
          <a:avLst/>
        </a:prstGeom>
        <a:solidFill>
          <a:schemeClr val="accent4">
            <a:lumMod val="60000"/>
            <a:lumOff val="40000"/>
          </a:schemeClr>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fld id="{F42ABC2B-BEEC-4D90-AC5E-CFE05569FEB4}" type="TxLink">
            <a:rPr lang="en-US" sz="1200" b="0" i="0" u="none" strike="noStrike">
              <a:solidFill>
                <a:srgbClr val="000000"/>
              </a:solidFill>
              <a:latin typeface="Calibri"/>
            </a:rPr>
            <a:pPr algn="ctr"/>
            <a:t>#N/A</a:t>
          </a:fld>
          <a:endParaRPr lang="en-US">
            <a:solidFill>
              <a:sysClr val="windowText" lastClr="000000"/>
            </a:solidFill>
          </a:endParaRPr>
        </a:p>
      </xdr:txBody>
    </xdr:sp>
    <xdr:clientData fLocksWithSheet="0"/>
  </xdr:twoCellAnchor>
  <xdr:twoCellAnchor>
    <xdr:from>
      <xdr:col>32</xdr:col>
      <xdr:colOff>9525</xdr:colOff>
      <xdr:row>50</xdr:row>
      <xdr:rowOff>31752</xdr:rowOff>
    </xdr:from>
    <xdr:to>
      <xdr:col>36</xdr:col>
      <xdr:colOff>184150</xdr:colOff>
      <xdr:row>50</xdr:row>
      <xdr:rowOff>936627</xdr:rowOff>
    </xdr:to>
    <xdr:sp macro="" textlink="FillHome!$C$348">
      <xdr:nvSpPr>
        <xdr:cNvPr id="639" name="Rounded Rectangle 1003"/>
        <xdr:cNvSpPr/>
      </xdr:nvSpPr>
      <xdr:spPr>
        <a:xfrm>
          <a:off x="19250025" y="57696102"/>
          <a:ext cx="2613025" cy="904875"/>
        </a:xfrm>
        <a:prstGeom prst="roundRect">
          <a:avLst/>
        </a:prstGeom>
        <a:solidFill>
          <a:schemeClr val="accent4">
            <a:lumMod val="60000"/>
            <a:lumOff val="40000"/>
          </a:schemeClr>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fld id="{9F25425C-2169-471C-91F0-68B02A9D1766}" type="TxLink">
            <a:rPr lang="en-US" sz="1200" b="0" i="0" u="none" strike="noStrike">
              <a:solidFill>
                <a:srgbClr val="000000"/>
              </a:solidFill>
              <a:latin typeface="Calibri"/>
            </a:rPr>
            <a:pPr algn="ctr"/>
            <a:t>#N/A</a:t>
          </a:fld>
          <a:endParaRPr lang="en-US">
            <a:solidFill>
              <a:sysClr val="windowText" lastClr="000000"/>
            </a:solidFill>
          </a:endParaRPr>
        </a:p>
      </xdr:txBody>
    </xdr:sp>
    <xdr:clientData fLocksWithSheet="0"/>
  </xdr:twoCellAnchor>
  <xdr:twoCellAnchor>
    <xdr:from>
      <xdr:col>32</xdr:col>
      <xdr:colOff>19050</xdr:colOff>
      <xdr:row>51</xdr:row>
      <xdr:rowOff>41277</xdr:rowOff>
    </xdr:from>
    <xdr:to>
      <xdr:col>36</xdr:col>
      <xdr:colOff>193675</xdr:colOff>
      <xdr:row>51</xdr:row>
      <xdr:rowOff>946152</xdr:rowOff>
    </xdr:to>
    <xdr:sp macro="" textlink="FillHome!$C$349">
      <xdr:nvSpPr>
        <xdr:cNvPr id="640" name="Rounded Rectangle 1003"/>
        <xdr:cNvSpPr/>
      </xdr:nvSpPr>
      <xdr:spPr>
        <a:xfrm>
          <a:off x="19259550" y="58905777"/>
          <a:ext cx="2613025" cy="904875"/>
        </a:xfrm>
        <a:prstGeom prst="roundRect">
          <a:avLst/>
        </a:prstGeom>
        <a:solidFill>
          <a:schemeClr val="accent4">
            <a:lumMod val="60000"/>
            <a:lumOff val="40000"/>
          </a:schemeClr>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fld id="{CE22A739-08E1-4E3D-AE69-04533CE18703}" type="TxLink">
            <a:rPr lang="en-US" sz="1200" b="0" i="0" u="none" strike="noStrike">
              <a:solidFill>
                <a:srgbClr val="000000"/>
              </a:solidFill>
              <a:latin typeface="Calibri"/>
            </a:rPr>
            <a:pPr algn="ctr"/>
            <a:t>#N/A</a:t>
          </a:fld>
          <a:endParaRPr lang="en-US">
            <a:solidFill>
              <a:sysClr val="windowText" lastClr="000000"/>
            </a:solidFill>
          </a:endParaRPr>
        </a:p>
      </xdr:txBody>
    </xdr:sp>
    <xdr:clientData fLocksWithSheet="0"/>
  </xdr:twoCellAnchor>
  <xdr:twoCellAnchor>
    <xdr:from>
      <xdr:col>37</xdr:col>
      <xdr:colOff>28575</xdr:colOff>
      <xdr:row>46</xdr:row>
      <xdr:rowOff>19051</xdr:rowOff>
    </xdr:from>
    <xdr:to>
      <xdr:col>41</xdr:col>
      <xdr:colOff>203200</xdr:colOff>
      <xdr:row>46</xdr:row>
      <xdr:rowOff>923926</xdr:rowOff>
    </xdr:to>
    <xdr:sp macro="" textlink="FillHome!$C$350">
      <xdr:nvSpPr>
        <xdr:cNvPr id="642" name="Rounded Rectangle 1003"/>
        <xdr:cNvSpPr/>
      </xdr:nvSpPr>
      <xdr:spPr>
        <a:xfrm>
          <a:off x="22317075" y="52882801"/>
          <a:ext cx="2613025" cy="904875"/>
        </a:xfrm>
        <a:prstGeom prst="roundRect">
          <a:avLst/>
        </a:prstGeom>
        <a:solidFill>
          <a:schemeClr val="accent4">
            <a:lumMod val="60000"/>
            <a:lumOff val="40000"/>
          </a:schemeClr>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fld id="{0D1FD200-EF9B-40ED-9C59-7B6707F6686E}" type="TxLink">
            <a:rPr lang="en-US" sz="1200" b="0" i="0" u="none" strike="noStrike">
              <a:solidFill>
                <a:srgbClr val="000000"/>
              </a:solidFill>
              <a:latin typeface="Calibri"/>
            </a:rPr>
            <a:pPr algn="ctr"/>
            <a:t>#N/A</a:t>
          </a:fld>
          <a:endParaRPr lang="en-US">
            <a:solidFill>
              <a:sysClr val="windowText" lastClr="000000"/>
            </a:solidFill>
          </a:endParaRPr>
        </a:p>
      </xdr:txBody>
    </xdr:sp>
    <xdr:clientData fLocksWithSheet="0"/>
  </xdr:twoCellAnchor>
  <xdr:twoCellAnchor>
    <xdr:from>
      <xdr:col>37</xdr:col>
      <xdr:colOff>12700</xdr:colOff>
      <xdr:row>47</xdr:row>
      <xdr:rowOff>19052</xdr:rowOff>
    </xdr:from>
    <xdr:to>
      <xdr:col>41</xdr:col>
      <xdr:colOff>187325</xdr:colOff>
      <xdr:row>47</xdr:row>
      <xdr:rowOff>923927</xdr:rowOff>
    </xdr:to>
    <xdr:sp macro="" textlink="FillHome!$C$351">
      <xdr:nvSpPr>
        <xdr:cNvPr id="643" name="Rounded Rectangle 1003"/>
        <xdr:cNvSpPr/>
      </xdr:nvSpPr>
      <xdr:spPr>
        <a:xfrm>
          <a:off x="22301200" y="54082952"/>
          <a:ext cx="2613025" cy="904875"/>
        </a:xfrm>
        <a:prstGeom prst="roundRect">
          <a:avLst/>
        </a:prstGeom>
        <a:solidFill>
          <a:schemeClr val="accent4">
            <a:lumMod val="60000"/>
            <a:lumOff val="40000"/>
          </a:schemeClr>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fld id="{F30A641F-345A-418A-A463-D753B78C6499}" type="TxLink">
            <a:rPr lang="en-US" sz="1200" b="0" i="0" u="none" strike="noStrike">
              <a:solidFill>
                <a:srgbClr val="000000"/>
              </a:solidFill>
              <a:latin typeface="Calibri"/>
            </a:rPr>
            <a:pPr algn="ctr"/>
            <a:t>#N/A</a:t>
          </a:fld>
          <a:endParaRPr lang="en-US">
            <a:solidFill>
              <a:sysClr val="windowText" lastClr="000000"/>
            </a:solidFill>
          </a:endParaRPr>
        </a:p>
      </xdr:txBody>
    </xdr:sp>
    <xdr:clientData fLocksWithSheet="0"/>
  </xdr:twoCellAnchor>
  <xdr:twoCellAnchor>
    <xdr:from>
      <xdr:col>37</xdr:col>
      <xdr:colOff>22225</xdr:colOff>
      <xdr:row>48</xdr:row>
      <xdr:rowOff>28577</xdr:rowOff>
    </xdr:from>
    <xdr:to>
      <xdr:col>41</xdr:col>
      <xdr:colOff>196850</xdr:colOff>
      <xdr:row>48</xdr:row>
      <xdr:rowOff>933452</xdr:rowOff>
    </xdr:to>
    <xdr:sp macro="" textlink="FillHome!$C$352">
      <xdr:nvSpPr>
        <xdr:cNvPr id="644" name="Rounded Rectangle 1003"/>
        <xdr:cNvSpPr/>
      </xdr:nvSpPr>
      <xdr:spPr>
        <a:xfrm>
          <a:off x="22310725" y="55292627"/>
          <a:ext cx="2613025" cy="904875"/>
        </a:xfrm>
        <a:prstGeom prst="roundRect">
          <a:avLst/>
        </a:prstGeom>
        <a:solidFill>
          <a:schemeClr val="accent4">
            <a:lumMod val="60000"/>
            <a:lumOff val="40000"/>
          </a:schemeClr>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fld id="{65ED9EB0-686D-433D-874E-65952878AFBF}" type="TxLink">
            <a:rPr lang="en-US" sz="1200" b="0" i="0" u="none" strike="noStrike">
              <a:solidFill>
                <a:srgbClr val="000000"/>
              </a:solidFill>
              <a:latin typeface="Calibri"/>
            </a:rPr>
            <a:pPr algn="ctr"/>
            <a:t>#N/A</a:t>
          </a:fld>
          <a:endParaRPr lang="en-US">
            <a:solidFill>
              <a:sysClr val="windowText" lastClr="000000"/>
            </a:solidFill>
          </a:endParaRPr>
        </a:p>
      </xdr:txBody>
    </xdr:sp>
    <xdr:clientData fLocksWithSheet="0"/>
  </xdr:twoCellAnchor>
  <xdr:twoCellAnchor>
    <xdr:from>
      <xdr:col>37</xdr:col>
      <xdr:colOff>31750</xdr:colOff>
      <xdr:row>49</xdr:row>
      <xdr:rowOff>38102</xdr:rowOff>
    </xdr:from>
    <xdr:to>
      <xdr:col>41</xdr:col>
      <xdr:colOff>206375</xdr:colOff>
      <xdr:row>49</xdr:row>
      <xdr:rowOff>942977</xdr:rowOff>
    </xdr:to>
    <xdr:sp macro="" textlink="FillHome!$C$353">
      <xdr:nvSpPr>
        <xdr:cNvPr id="645" name="Rounded Rectangle 1003"/>
        <xdr:cNvSpPr/>
      </xdr:nvSpPr>
      <xdr:spPr>
        <a:xfrm>
          <a:off x="22320250" y="56502302"/>
          <a:ext cx="2613025" cy="904875"/>
        </a:xfrm>
        <a:prstGeom prst="roundRect">
          <a:avLst/>
        </a:prstGeom>
        <a:solidFill>
          <a:schemeClr val="accent4">
            <a:lumMod val="60000"/>
            <a:lumOff val="40000"/>
          </a:schemeClr>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fld id="{B9A0C46D-1A7A-474C-BD0B-CCE01644B6FA}" type="TxLink">
            <a:rPr lang="en-US" sz="1200" b="0" i="0" u="none" strike="noStrike">
              <a:solidFill>
                <a:srgbClr val="000000"/>
              </a:solidFill>
              <a:latin typeface="Calibri"/>
            </a:rPr>
            <a:pPr algn="ctr"/>
            <a:t>#N/A</a:t>
          </a:fld>
          <a:endParaRPr lang="en-US">
            <a:solidFill>
              <a:sysClr val="windowText" lastClr="000000"/>
            </a:solidFill>
          </a:endParaRPr>
        </a:p>
      </xdr:txBody>
    </xdr:sp>
    <xdr:clientData fLocksWithSheet="0"/>
  </xdr:twoCellAnchor>
  <xdr:twoCellAnchor>
    <xdr:from>
      <xdr:col>37</xdr:col>
      <xdr:colOff>9525</xdr:colOff>
      <xdr:row>50</xdr:row>
      <xdr:rowOff>31752</xdr:rowOff>
    </xdr:from>
    <xdr:to>
      <xdr:col>41</xdr:col>
      <xdr:colOff>184150</xdr:colOff>
      <xdr:row>50</xdr:row>
      <xdr:rowOff>936627</xdr:rowOff>
    </xdr:to>
    <xdr:sp macro="" textlink="FillHome!$C$354">
      <xdr:nvSpPr>
        <xdr:cNvPr id="646" name="Rounded Rectangle 1003"/>
        <xdr:cNvSpPr/>
      </xdr:nvSpPr>
      <xdr:spPr>
        <a:xfrm>
          <a:off x="22298025" y="57696102"/>
          <a:ext cx="2613025" cy="904875"/>
        </a:xfrm>
        <a:prstGeom prst="roundRect">
          <a:avLst/>
        </a:prstGeom>
        <a:solidFill>
          <a:schemeClr val="accent4">
            <a:lumMod val="60000"/>
            <a:lumOff val="40000"/>
          </a:schemeClr>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fld id="{F99E676C-5ADE-43EB-BFA5-1E838EA17C30}" type="TxLink">
            <a:rPr lang="en-US" sz="1200" b="0" i="0" u="none" strike="noStrike">
              <a:solidFill>
                <a:srgbClr val="000000"/>
              </a:solidFill>
              <a:latin typeface="Calibri"/>
            </a:rPr>
            <a:pPr algn="ctr"/>
            <a:t>#N/A</a:t>
          </a:fld>
          <a:endParaRPr lang="en-US">
            <a:solidFill>
              <a:sysClr val="windowText" lastClr="000000"/>
            </a:solidFill>
          </a:endParaRPr>
        </a:p>
      </xdr:txBody>
    </xdr:sp>
    <xdr:clientData fLocksWithSheet="0"/>
  </xdr:twoCellAnchor>
  <xdr:twoCellAnchor>
    <xdr:from>
      <xdr:col>37</xdr:col>
      <xdr:colOff>19050</xdr:colOff>
      <xdr:row>51</xdr:row>
      <xdr:rowOff>41277</xdr:rowOff>
    </xdr:from>
    <xdr:to>
      <xdr:col>41</xdr:col>
      <xdr:colOff>193675</xdr:colOff>
      <xdr:row>51</xdr:row>
      <xdr:rowOff>946152</xdr:rowOff>
    </xdr:to>
    <xdr:sp macro="" textlink="FillHome!$C$355">
      <xdr:nvSpPr>
        <xdr:cNvPr id="647" name="Rounded Rectangle 1003"/>
        <xdr:cNvSpPr/>
      </xdr:nvSpPr>
      <xdr:spPr>
        <a:xfrm>
          <a:off x="22307550" y="58905777"/>
          <a:ext cx="2613025" cy="904875"/>
        </a:xfrm>
        <a:prstGeom prst="roundRect">
          <a:avLst/>
        </a:prstGeom>
        <a:solidFill>
          <a:schemeClr val="accent4">
            <a:lumMod val="60000"/>
            <a:lumOff val="40000"/>
          </a:schemeClr>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fld id="{62B6D0B3-75B4-4A41-9674-DDB0D97E10EF}" type="TxLink">
            <a:rPr lang="en-US" sz="1200" b="0" i="0" u="none" strike="noStrike">
              <a:solidFill>
                <a:srgbClr val="000000"/>
              </a:solidFill>
              <a:latin typeface="Calibri"/>
            </a:rPr>
            <a:pPr algn="ctr"/>
            <a:t>#N/A</a:t>
          </a:fld>
          <a:endParaRPr lang="en-US">
            <a:solidFill>
              <a:sysClr val="windowText" lastClr="000000"/>
            </a:solidFill>
          </a:endParaRPr>
        </a:p>
      </xdr:txBody>
    </xdr:sp>
    <xdr:clientData fLocksWithSheet="0"/>
  </xdr:twoCellAnchor>
  <xdr:twoCellAnchor>
    <xdr:from>
      <xdr:col>42</xdr:col>
      <xdr:colOff>28575</xdr:colOff>
      <xdr:row>46</xdr:row>
      <xdr:rowOff>19051</xdr:rowOff>
    </xdr:from>
    <xdr:to>
      <xdr:col>46</xdr:col>
      <xdr:colOff>203200</xdr:colOff>
      <xdr:row>46</xdr:row>
      <xdr:rowOff>923926</xdr:rowOff>
    </xdr:to>
    <xdr:sp macro="" textlink="FillHome!$C$356">
      <xdr:nvSpPr>
        <xdr:cNvPr id="649" name="Rounded Rectangle 1003"/>
        <xdr:cNvSpPr/>
      </xdr:nvSpPr>
      <xdr:spPr>
        <a:xfrm>
          <a:off x="25365075" y="52882801"/>
          <a:ext cx="2613025" cy="904875"/>
        </a:xfrm>
        <a:prstGeom prst="roundRect">
          <a:avLst/>
        </a:prstGeom>
        <a:solidFill>
          <a:schemeClr val="accent4">
            <a:lumMod val="60000"/>
            <a:lumOff val="40000"/>
          </a:schemeClr>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fld id="{817C2745-BDFB-4CBA-B5BA-839DE3116CCB}" type="TxLink">
            <a:rPr lang="en-US" sz="1200" b="0" i="0" u="none" strike="noStrike">
              <a:solidFill>
                <a:srgbClr val="000000"/>
              </a:solidFill>
              <a:latin typeface="Calibri"/>
            </a:rPr>
            <a:pPr algn="ctr"/>
            <a:t>#N/A</a:t>
          </a:fld>
          <a:endParaRPr lang="en-US">
            <a:solidFill>
              <a:sysClr val="windowText" lastClr="000000"/>
            </a:solidFill>
          </a:endParaRPr>
        </a:p>
      </xdr:txBody>
    </xdr:sp>
    <xdr:clientData fLocksWithSheet="0"/>
  </xdr:twoCellAnchor>
  <xdr:twoCellAnchor>
    <xdr:from>
      <xdr:col>42</xdr:col>
      <xdr:colOff>12700</xdr:colOff>
      <xdr:row>47</xdr:row>
      <xdr:rowOff>19052</xdr:rowOff>
    </xdr:from>
    <xdr:to>
      <xdr:col>46</xdr:col>
      <xdr:colOff>187325</xdr:colOff>
      <xdr:row>47</xdr:row>
      <xdr:rowOff>923927</xdr:rowOff>
    </xdr:to>
    <xdr:sp macro="" textlink="FillHome!$C$357">
      <xdr:nvSpPr>
        <xdr:cNvPr id="650" name="Rounded Rectangle 1003"/>
        <xdr:cNvSpPr/>
      </xdr:nvSpPr>
      <xdr:spPr>
        <a:xfrm>
          <a:off x="25349200" y="54082952"/>
          <a:ext cx="2613025" cy="904875"/>
        </a:xfrm>
        <a:prstGeom prst="roundRect">
          <a:avLst/>
        </a:prstGeom>
        <a:solidFill>
          <a:schemeClr val="accent4">
            <a:lumMod val="60000"/>
            <a:lumOff val="40000"/>
          </a:schemeClr>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fld id="{71CEF470-E798-4190-AACF-43813F2FD0C8}" type="TxLink">
            <a:rPr lang="en-US" sz="1200" b="0" i="0" u="none" strike="noStrike">
              <a:solidFill>
                <a:srgbClr val="000000"/>
              </a:solidFill>
              <a:latin typeface="Calibri"/>
            </a:rPr>
            <a:pPr algn="ctr"/>
            <a:t>#N/A</a:t>
          </a:fld>
          <a:endParaRPr lang="en-US">
            <a:solidFill>
              <a:sysClr val="windowText" lastClr="000000"/>
            </a:solidFill>
          </a:endParaRPr>
        </a:p>
      </xdr:txBody>
    </xdr:sp>
    <xdr:clientData fLocksWithSheet="0"/>
  </xdr:twoCellAnchor>
  <xdr:twoCellAnchor>
    <xdr:from>
      <xdr:col>42</xdr:col>
      <xdr:colOff>22225</xdr:colOff>
      <xdr:row>48</xdr:row>
      <xdr:rowOff>28577</xdr:rowOff>
    </xdr:from>
    <xdr:to>
      <xdr:col>46</xdr:col>
      <xdr:colOff>196850</xdr:colOff>
      <xdr:row>48</xdr:row>
      <xdr:rowOff>933452</xdr:rowOff>
    </xdr:to>
    <xdr:sp macro="" textlink="FillHome!$C$358">
      <xdr:nvSpPr>
        <xdr:cNvPr id="651" name="Rounded Rectangle 1003"/>
        <xdr:cNvSpPr/>
      </xdr:nvSpPr>
      <xdr:spPr>
        <a:xfrm>
          <a:off x="25358725" y="55292627"/>
          <a:ext cx="2613025" cy="904875"/>
        </a:xfrm>
        <a:prstGeom prst="roundRect">
          <a:avLst/>
        </a:prstGeom>
        <a:solidFill>
          <a:schemeClr val="accent4">
            <a:lumMod val="60000"/>
            <a:lumOff val="40000"/>
          </a:schemeClr>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fld id="{A33C80E2-FC8E-42AE-B534-9CF5686A2265}" type="TxLink">
            <a:rPr lang="en-US" sz="1200" b="0" i="0" u="none" strike="noStrike">
              <a:solidFill>
                <a:srgbClr val="000000"/>
              </a:solidFill>
              <a:latin typeface="Calibri"/>
            </a:rPr>
            <a:pPr algn="ctr"/>
            <a:t>#N/A</a:t>
          </a:fld>
          <a:endParaRPr lang="en-US">
            <a:solidFill>
              <a:sysClr val="windowText" lastClr="000000"/>
            </a:solidFill>
          </a:endParaRPr>
        </a:p>
      </xdr:txBody>
    </xdr:sp>
    <xdr:clientData fLocksWithSheet="0"/>
  </xdr:twoCellAnchor>
  <xdr:twoCellAnchor>
    <xdr:from>
      <xdr:col>42</xdr:col>
      <xdr:colOff>31750</xdr:colOff>
      <xdr:row>49</xdr:row>
      <xdr:rowOff>38102</xdr:rowOff>
    </xdr:from>
    <xdr:to>
      <xdr:col>46</xdr:col>
      <xdr:colOff>206375</xdr:colOff>
      <xdr:row>49</xdr:row>
      <xdr:rowOff>942977</xdr:rowOff>
    </xdr:to>
    <xdr:sp macro="" textlink="FillHome!$C$359">
      <xdr:nvSpPr>
        <xdr:cNvPr id="652" name="Rounded Rectangle 1003"/>
        <xdr:cNvSpPr/>
      </xdr:nvSpPr>
      <xdr:spPr>
        <a:xfrm>
          <a:off x="25368250" y="56502302"/>
          <a:ext cx="2613025" cy="904875"/>
        </a:xfrm>
        <a:prstGeom prst="roundRect">
          <a:avLst/>
        </a:prstGeom>
        <a:solidFill>
          <a:schemeClr val="accent4">
            <a:lumMod val="60000"/>
            <a:lumOff val="40000"/>
          </a:schemeClr>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fld id="{48B53A9E-878C-4B5A-94B7-CDD79AFA325A}" type="TxLink">
            <a:rPr lang="en-US" sz="1200" b="0" i="0" u="none" strike="noStrike">
              <a:solidFill>
                <a:srgbClr val="000000"/>
              </a:solidFill>
              <a:latin typeface="Calibri"/>
            </a:rPr>
            <a:pPr algn="ctr"/>
            <a:t>#N/A</a:t>
          </a:fld>
          <a:endParaRPr lang="en-US">
            <a:solidFill>
              <a:sysClr val="windowText" lastClr="000000"/>
            </a:solidFill>
          </a:endParaRPr>
        </a:p>
      </xdr:txBody>
    </xdr:sp>
    <xdr:clientData fLocksWithSheet="0"/>
  </xdr:twoCellAnchor>
  <xdr:twoCellAnchor>
    <xdr:from>
      <xdr:col>42</xdr:col>
      <xdr:colOff>9525</xdr:colOff>
      <xdr:row>50</xdr:row>
      <xdr:rowOff>31752</xdr:rowOff>
    </xdr:from>
    <xdr:to>
      <xdr:col>46</xdr:col>
      <xdr:colOff>184150</xdr:colOff>
      <xdr:row>50</xdr:row>
      <xdr:rowOff>936627</xdr:rowOff>
    </xdr:to>
    <xdr:sp macro="" textlink="FillHome!$C$360">
      <xdr:nvSpPr>
        <xdr:cNvPr id="653" name="Rounded Rectangle 1003"/>
        <xdr:cNvSpPr/>
      </xdr:nvSpPr>
      <xdr:spPr>
        <a:xfrm>
          <a:off x="25346025" y="57696102"/>
          <a:ext cx="2613025" cy="904875"/>
        </a:xfrm>
        <a:prstGeom prst="roundRect">
          <a:avLst/>
        </a:prstGeom>
        <a:solidFill>
          <a:schemeClr val="accent4">
            <a:lumMod val="60000"/>
            <a:lumOff val="40000"/>
          </a:schemeClr>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fld id="{86F9AB00-8DBC-4121-B450-284F23E785E8}" type="TxLink">
            <a:rPr lang="en-US" sz="1200" b="0" i="0" u="none" strike="noStrike">
              <a:solidFill>
                <a:srgbClr val="000000"/>
              </a:solidFill>
              <a:latin typeface="Calibri"/>
            </a:rPr>
            <a:pPr algn="ctr"/>
            <a:t>#N/A</a:t>
          </a:fld>
          <a:endParaRPr lang="en-US">
            <a:solidFill>
              <a:sysClr val="windowText" lastClr="000000"/>
            </a:solidFill>
          </a:endParaRPr>
        </a:p>
      </xdr:txBody>
    </xdr:sp>
    <xdr:clientData fLocksWithSheet="0"/>
  </xdr:twoCellAnchor>
  <xdr:twoCellAnchor>
    <xdr:from>
      <xdr:col>42</xdr:col>
      <xdr:colOff>19050</xdr:colOff>
      <xdr:row>51</xdr:row>
      <xdr:rowOff>41277</xdr:rowOff>
    </xdr:from>
    <xdr:to>
      <xdr:col>46</xdr:col>
      <xdr:colOff>193675</xdr:colOff>
      <xdr:row>51</xdr:row>
      <xdr:rowOff>946152</xdr:rowOff>
    </xdr:to>
    <xdr:sp macro="" textlink="FillHome!$C$361">
      <xdr:nvSpPr>
        <xdr:cNvPr id="654" name="Rounded Rectangle 1003"/>
        <xdr:cNvSpPr/>
      </xdr:nvSpPr>
      <xdr:spPr>
        <a:xfrm>
          <a:off x="25355550" y="58905777"/>
          <a:ext cx="2613025" cy="904875"/>
        </a:xfrm>
        <a:prstGeom prst="roundRect">
          <a:avLst/>
        </a:prstGeom>
        <a:solidFill>
          <a:schemeClr val="accent4">
            <a:lumMod val="60000"/>
            <a:lumOff val="40000"/>
          </a:schemeClr>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fld id="{8A4C42B8-47AA-4C14-99D2-FC657364414F}" type="TxLink">
            <a:rPr lang="en-US" sz="1200" b="0" i="0" u="none" strike="noStrike">
              <a:solidFill>
                <a:srgbClr val="000000"/>
              </a:solidFill>
              <a:latin typeface="Calibri"/>
            </a:rPr>
            <a:pPr algn="ctr"/>
            <a:t>#N/A</a:t>
          </a:fld>
          <a:endParaRPr lang="en-US">
            <a:solidFill>
              <a:sysClr val="windowText" lastClr="000000"/>
            </a:solidFill>
          </a:endParaRPr>
        </a:p>
      </xdr:txBody>
    </xdr:sp>
    <xdr:clientData fLocksWithSheet="0"/>
  </xdr:twoCellAnchor>
  <xdr:twoCellAnchor>
    <xdr:from>
      <xdr:col>47</xdr:col>
      <xdr:colOff>28575</xdr:colOff>
      <xdr:row>46</xdr:row>
      <xdr:rowOff>19051</xdr:rowOff>
    </xdr:from>
    <xdr:to>
      <xdr:col>51</xdr:col>
      <xdr:colOff>203200</xdr:colOff>
      <xdr:row>46</xdr:row>
      <xdr:rowOff>923926</xdr:rowOff>
    </xdr:to>
    <xdr:sp macro="" textlink="FillHome!$C$362">
      <xdr:nvSpPr>
        <xdr:cNvPr id="656" name="Rounded Rectangle 1003"/>
        <xdr:cNvSpPr/>
      </xdr:nvSpPr>
      <xdr:spPr>
        <a:xfrm>
          <a:off x="28413075" y="52882801"/>
          <a:ext cx="2613025" cy="904875"/>
        </a:xfrm>
        <a:prstGeom prst="roundRect">
          <a:avLst/>
        </a:prstGeom>
        <a:solidFill>
          <a:schemeClr val="accent4">
            <a:lumMod val="60000"/>
            <a:lumOff val="40000"/>
          </a:schemeClr>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fld id="{9CBF3313-725A-4FDF-B10F-81ED97AA2783}" type="TxLink">
            <a:rPr lang="en-US" sz="1200" b="0" i="0" u="none" strike="noStrike">
              <a:solidFill>
                <a:srgbClr val="000000"/>
              </a:solidFill>
              <a:latin typeface="Calibri"/>
            </a:rPr>
            <a:pPr algn="ctr"/>
            <a:t>#N/A</a:t>
          </a:fld>
          <a:endParaRPr lang="en-US">
            <a:solidFill>
              <a:sysClr val="windowText" lastClr="000000"/>
            </a:solidFill>
          </a:endParaRPr>
        </a:p>
      </xdr:txBody>
    </xdr:sp>
    <xdr:clientData fLocksWithSheet="0"/>
  </xdr:twoCellAnchor>
  <xdr:twoCellAnchor>
    <xdr:from>
      <xdr:col>47</xdr:col>
      <xdr:colOff>12700</xdr:colOff>
      <xdr:row>47</xdr:row>
      <xdr:rowOff>19052</xdr:rowOff>
    </xdr:from>
    <xdr:to>
      <xdr:col>51</xdr:col>
      <xdr:colOff>187325</xdr:colOff>
      <xdr:row>47</xdr:row>
      <xdr:rowOff>923927</xdr:rowOff>
    </xdr:to>
    <xdr:sp macro="" textlink="FillHome!$C$363">
      <xdr:nvSpPr>
        <xdr:cNvPr id="657" name="Rounded Rectangle 1003"/>
        <xdr:cNvSpPr/>
      </xdr:nvSpPr>
      <xdr:spPr>
        <a:xfrm>
          <a:off x="28397200" y="54082952"/>
          <a:ext cx="2613025" cy="904875"/>
        </a:xfrm>
        <a:prstGeom prst="roundRect">
          <a:avLst/>
        </a:prstGeom>
        <a:solidFill>
          <a:schemeClr val="accent4">
            <a:lumMod val="60000"/>
            <a:lumOff val="40000"/>
          </a:schemeClr>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fld id="{E4F95062-3FF2-4FE1-8C09-75C984DA47D9}" type="TxLink">
            <a:rPr lang="en-US" sz="1200" b="0" i="0" u="none" strike="noStrike">
              <a:solidFill>
                <a:srgbClr val="000000"/>
              </a:solidFill>
              <a:latin typeface="Calibri"/>
            </a:rPr>
            <a:pPr algn="ctr"/>
            <a:t>#N/A</a:t>
          </a:fld>
          <a:endParaRPr lang="en-US">
            <a:solidFill>
              <a:sysClr val="windowText" lastClr="000000"/>
            </a:solidFill>
          </a:endParaRPr>
        </a:p>
      </xdr:txBody>
    </xdr:sp>
    <xdr:clientData fLocksWithSheet="0"/>
  </xdr:twoCellAnchor>
  <xdr:twoCellAnchor>
    <xdr:from>
      <xdr:col>47</xdr:col>
      <xdr:colOff>22225</xdr:colOff>
      <xdr:row>48</xdr:row>
      <xdr:rowOff>28577</xdr:rowOff>
    </xdr:from>
    <xdr:to>
      <xdr:col>51</xdr:col>
      <xdr:colOff>196850</xdr:colOff>
      <xdr:row>48</xdr:row>
      <xdr:rowOff>933452</xdr:rowOff>
    </xdr:to>
    <xdr:sp macro="" textlink="FillHome!$C$364">
      <xdr:nvSpPr>
        <xdr:cNvPr id="658" name="Rounded Rectangle 1003"/>
        <xdr:cNvSpPr/>
      </xdr:nvSpPr>
      <xdr:spPr>
        <a:xfrm>
          <a:off x="28406725" y="55292627"/>
          <a:ext cx="2613025" cy="904875"/>
        </a:xfrm>
        <a:prstGeom prst="roundRect">
          <a:avLst/>
        </a:prstGeom>
        <a:solidFill>
          <a:schemeClr val="accent4">
            <a:lumMod val="60000"/>
            <a:lumOff val="40000"/>
          </a:schemeClr>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fld id="{F318EBB9-BBD9-48EC-8692-E068BC263BA8}" type="TxLink">
            <a:rPr lang="en-US" sz="1200" b="0" i="0" u="none" strike="noStrike">
              <a:solidFill>
                <a:srgbClr val="000000"/>
              </a:solidFill>
              <a:latin typeface="Calibri"/>
            </a:rPr>
            <a:pPr algn="ctr"/>
            <a:t>#N/A</a:t>
          </a:fld>
          <a:endParaRPr lang="en-US">
            <a:solidFill>
              <a:sysClr val="windowText" lastClr="000000"/>
            </a:solidFill>
          </a:endParaRPr>
        </a:p>
      </xdr:txBody>
    </xdr:sp>
    <xdr:clientData fLocksWithSheet="0"/>
  </xdr:twoCellAnchor>
  <xdr:twoCellAnchor>
    <xdr:from>
      <xdr:col>47</xdr:col>
      <xdr:colOff>31750</xdr:colOff>
      <xdr:row>49</xdr:row>
      <xdr:rowOff>38102</xdr:rowOff>
    </xdr:from>
    <xdr:to>
      <xdr:col>51</xdr:col>
      <xdr:colOff>206375</xdr:colOff>
      <xdr:row>49</xdr:row>
      <xdr:rowOff>942977</xdr:rowOff>
    </xdr:to>
    <xdr:sp macro="" textlink="FillHome!$C$365">
      <xdr:nvSpPr>
        <xdr:cNvPr id="659" name="Rounded Rectangle 1003"/>
        <xdr:cNvSpPr/>
      </xdr:nvSpPr>
      <xdr:spPr>
        <a:xfrm>
          <a:off x="28416250" y="56502302"/>
          <a:ext cx="2613025" cy="904875"/>
        </a:xfrm>
        <a:prstGeom prst="roundRect">
          <a:avLst/>
        </a:prstGeom>
        <a:solidFill>
          <a:schemeClr val="accent4">
            <a:lumMod val="60000"/>
            <a:lumOff val="40000"/>
          </a:schemeClr>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fld id="{D6FADFD4-9C2B-42FB-B478-C0AC957B87DC}" type="TxLink">
            <a:rPr lang="en-US" sz="1200" b="0" i="0" u="none" strike="noStrike">
              <a:solidFill>
                <a:srgbClr val="000000"/>
              </a:solidFill>
              <a:latin typeface="Calibri"/>
            </a:rPr>
            <a:pPr algn="ctr"/>
            <a:t>#N/A</a:t>
          </a:fld>
          <a:endParaRPr lang="en-US">
            <a:solidFill>
              <a:sysClr val="windowText" lastClr="000000"/>
            </a:solidFill>
          </a:endParaRPr>
        </a:p>
      </xdr:txBody>
    </xdr:sp>
    <xdr:clientData fLocksWithSheet="0"/>
  </xdr:twoCellAnchor>
  <xdr:twoCellAnchor>
    <xdr:from>
      <xdr:col>47</xdr:col>
      <xdr:colOff>9525</xdr:colOff>
      <xdr:row>50</xdr:row>
      <xdr:rowOff>31752</xdr:rowOff>
    </xdr:from>
    <xdr:to>
      <xdr:col>51</xdr:col>
      <xdr:colOff>184150</xdr:colOff>
      <xdr:row>50</xdr:row>
      <xdr:rowOff>936627</xdr:rowOff>
    </xdr:to>
    <xdr:sp macro="" textlink="FillHome!$C$366">
      <xdr:nvSpPr>
        <xdr:cNvPr id="660" name="Rounded Rectangle 1003"/>
        <xdr:cNvSpPr/>
      </xdr:nvSpPr>
      <xdr:spPr>
        <a:xfrm>
          <a:off x="28394025" y="57696102"/>
          <a:ext cx="2613025" cy="904875"/>
        </a:xfrm>
        <a:prstGeom prst="roundRect">
          <a:avLst/>
        </a:prstGeom>
        <a:solidFill>
          <a:schemeClr val="accent4">
            <a:lumMod val="60000"/>
            <a:lumOff val="40000"/>
          </a:schemeClr>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fld id="{CE032C5B-0F53-4897-A0F3-8A987426AFA8}" type="TxLink">
            <a:rPr lang="en-US" sz="1200" b="0" i="0" u="none" strike="noStrike">
              <a:solidFill>
                <a:srgbClr val="000000"/>
              </a:solidFill>
              <a:latin typeface="Calibri"/>
            </a:rPr>
            <a:pPr algn="ctr"/>
            <a:t>#N/A</a:t>
          </a:fld>
          <a:endParaRPr lang="en-US">
            <a:solidFill>
              <a:sysClr val="windowText" lastClr="000000"/>
            </a:solidFill>
          </a:endParaRPr>
        </a:p>
      </xdr:txBody>
    </xdr:sp>
    <xdr:clientData fLocksWithSheet="0"/>
  </xdr:twoCellAnchor>
  <xdr:twoCellAnchor>
    <xdr:from>
      <xdr:col>47</xdr:col>
      <xdr:colOff>19050</xdr:colOff>
      <xdr:row>51</xdr:row>
      <xdr:rowOff>41277</xdr:rowOff>
    </xdr:from>
    <xdr:to>
      <xdr:col>51</xdr:col>
      <xdr:colOff>193675</xdr:colOff>
      <xdr:row>51</xdr:row>
      <xdr:rowOff>946152</xdr:rowOff>
    </xdr:to>
    <xdr:sp macro="" textlink="FillHome!$C$367">
      <xdr:nvSpPr>
        <xdr:cNvPr id="661" name="Rounded Rectangle 1003"/>
        <xdr:cNvSpPr/>
      </xdr:nvSpPr>
      <xdr:spPr>
        <a:xfrm>
          <a:off x="28403550" y="58905777"/>
          <a:ext cx="2613025" cy="904875"/>
        </a:xfrm>
        <a:prstGeom prst="roundRect">
          <a:avLst/>
        </a:prstGeom>
        <a:solidFill>
          <a:schemeClr val="accent4">
            <a:lumMod val="60000"/>
            <a:lumOff val="40000"/>
          </a:schemeClr>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fld id="{8AFA84B1-9D44-475C-81E2-BD316CA73B4D}" type="TxLink">
            <a:rPr lang="en-US" sz="1200" b="0" i="0" u="none" strike="noStrike">
              <a:solidFill>
                <a:srgbClr val="000000"/>
              </a:solidFill>
              <a:latin typeface="Calibri"/>
            </a:rPr>
            <a:pPr algn="ctr"/>
            <a:t>#N/A</a:t>
          </a:fld>
          <a:endParaRPr lang="en-US">
            <a:solidFill>
              <a:sysClr val="windowText" lastClr="000000"/>
            </a:solidFill>
          </a:endParaRPr>
        </a:p>
      </xdr:txBody>
    </xdr:sp>
    <xdr:clientData fLocksWithSheet="0"/>
  </xdr:twoCellAnchor>
  <xdr:twoCellAnchor>
    <xdr:from>
      <xdr:col>1</xdr:col>
      <xdr:colOff>0</xdr:colOff>
      <xdr:row>43</xdr:row>
      <xdr:rowOff>0</xdr:rowOff>
    </xdr:from>
    <xdr:to>
      <xdr:col>5</xdr:col>
      <xdr:colOff>555928</xdr:colOff>
      <xdr:row>43</xdr:row>
      <xdr:rowOff>877660</xdr:rowOff>
    </xdr:to>
    <xdr:sp macro="" textlink="FillHome!$C$252">
      <xdr:nvSpPr>
        <xdr:cNvPr id="663" name="Rounded Rectangle 1003"/>
        <xdr:cNvSpPr/>
      </xdr:nvSpPr>
      <xdr:spPr>
        <a:xfrm>
          <a:off x="349250" y="49704625"/>
          <a:ext cx="2968928" cy="877660"/>
        </a:xfrm>
        <a:prstGeom prst="roundRect">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fld id="{F616CD63-6D4D-48F7-BD25-131B87B5BFC5}" type="TxLink">
            <a:rPr lang="en-US" sz="1200" b="0" i="0" u="none" strike="noStrike">
              <a:solidFill>
                <a:srgbClr val="FFFFFF"/>
              </a:solidFill>
              <a:latin typeface="Calibri"/>
            </a:rPr>
            <a:pPr algn="ctr"/>
            <a:t>4.8 - Number of national SDGs progress reports submitted</a:t>
          </a:fld>
          <a:endParaRPr lang="en-US">
            <a:solidFill>
              <a:schemeClr val="bg1"/>
            </a:solidFill>
          </a:endParaRPr>
        </a:p>
      </xdr:txBody>
    </xdr:sp>
    <xdr:clientData fLocksWithSheet="0"/>
  </xdr:twoCellAnchor>
  <xdr:twoCellAnchor>
    <xdr:from>
      <xdr:col>0</xdr:col>
      <xdr:colOff>95250</xdr:colOff>
      <xdr:row>0</xdr:row>
      <xdr:rowOff>136072</xdr:rowOff>
    </xdr:from>
    <xdr:to>
      <xdr:col>26</xdr:col>
      <xdr:colOff>548399</xdr:colOff>
      <xdr:row>4</xdr:row>
      <xdr:rowOff>13668</xdr:rowOff>
    </xdr:to>
    <xdr:grpSp>
      <xdr:nvGrpSpPr>
        <xdr:cNvPr id="620" name="Group 619"/>
        <xdr:cNvGrpSpPr/>
      </xdr:nvGrpSpPr>
      <xdr:grpSpPr>
        <a:xfrm>
          <a:off x="95250" y="136072"/>
          <a:ext cx="16101363" cy="1387989"/>
          <a:chOff x="104775" y="771525"/>
          <a:chExt cx="16101363" cy="1387989"/>
        </a:xfrm>
      </xdr:grpSpPr>
      <xdr:grpSp>
        <xdr:nvGrpSpPr>
          <xdr:cNvPr id="627" name="Group 626"/>
          <xdr:cNvGrpSpPr/>
        </xdr:nvGrpSpPr>
        <xdr:grpSpPr>
          <a:xfrm>
            <a:off x="104775" y="771525"/>
            <a:ext cx="16101363" cy="1387989"/>
            <a:chOff x="104775" y="123825"/>
            <a:chExt cx="16101363" cy="1387989"/>
          </a:xfrm>
        </xdr:grpSpPr>
        <xdr:sp macro="" textlink="">
          <xdr:nvSpPr>
            <xdr:cNvPr id="641" name="Rounded Rectangle 640">
              <a:hlinkClick xmlns:r="http://schemas.openxmlformats.org/officeDocument/2006/relationships" r:id="rId19"/>
            </xdr:cNvPr>
            <xdr:cNvSpPr/>
          </xdr:nvSpPr>
          <xdr:spPr>
            <a:xfrm>
              <a:off x="14731737" y="187384"/>
              <a:ext cx="1474401" cy="621600"/>
            </a:xfrm>
            <a:prstGeom prst="roundRect">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r>
                <a:rPr lang="fr-FR" sz="1400"/>
                <a:t>Resources</a:t>
              </a:r>
            </a:p>
          </xdr:txBody>
        </xdr:sp>
        <xdr:pic>
          <xdr:nvPicPr>
            <xdr:cNvPr id="648" name="Picture 647">
              <a:hlinkClick xmlns:r="http://schemas.openxmlformats.org/officeDocument/2006/relationships" r:id="rId20"/>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104775" y="123825"/>
              <a:ext cx="675134" cy="1387989"/>
            </a:xfrm>
            <a:prstGeom prst="rect">
              <a:avLst/>
            </a:prstGeom>
          </xdr:spPr>
        </xdr:pic>
        <xdr:sp macro="" textlink="">
          <xdr:nvSpPr>
            <xdr:cNvPr id="655" name="Rounded Rectangle 654">
              <a:hlinkClick xmlns:r="http://schemas.openxmlformats.org/officeDocument/2006/relationships" r:id="rId22"/>
            </xdr:cNvPr>
            <xdr:cNvSpPr/>
          </xdr:nvSpPr>
          <xdr:spPr>
            <a:xfrm>
              <a:off x="2722660" y="186177"/>
              <a:ext cx="1474402" cy="621600"/>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fr-FR" sz="1400"/>
                <a:t>Signature Solutions</a:t>
              </a:r>
            </a:p>
          </xdr:txBody>
        </xdr:sp>
        <xdr:sp macro="" textlink="">
          <xdr:nvSpPr>
            <xdr:cNvPr id="662" name="Rounded Rectangle 661">
              <a:hlinkClick xmlns:r="http://schemas.openxmlformats.org/officeDocument/2006/relationships" r:id="rId23"/>
            </xdr:cNvPr>
            <xdr:cNvSpPr/>
          </xdr:nvSpPr>
          <xdr:spPr>
            <a:xfrm>
              <a:off x="7836732" y="205906"/>
              <a:ext cx="1474403" cy="621600"/>
            </a:xfrm>
            <a:prstGeom prst="roundRect">
              <a:avLst/>
            </a:prstGeom>
          </xdr:spPr>
          <xdr:style>
            <a:lnRef idx="0">
              <a:schemeClr val="accent2"/>
            </a:lnRef>
            <a:fillRef idx="1001">
              <a:schemeClr val="dk2"/>
            </a:fillRef>
            <a:effectRef idx="3">
              <a:schemeClr val="accent2"/>
            </a:effectRef>
            <a:fontRef idx="minor">
              <a:schemeClr val="lt1"/>
            </a:fontRef>
          </xdr:style>
          <xdr:txBody>
            <a:bodyPr vertOverflow="clip" horzOverflow="clip" rtlCol="0" anchor="ctr"/>
            <a:lstStyle/>
            <a:p>
              <a:pPr algn="ctr"/>
              <a:r>
                <a:rPr lang="fr-FR" sz="1400"/>
                <a:t>Monitoring Plan</a:t>
              </a:r>
            </a:p>
          </xdr:txBody>
        </xdr:sp>
        <xdr:sp macro="" textlink="">
          <xdr:nvSpPr>
            <xdr:cNvPr id="664" name="Rounded Rectangle 663">
              <a:hlinkClick xmlns:r="http://schemas.openxmlformats.org/officeDocument/2006/relationships" r:id="rId24"/>
            </xdr:cNvPr>
            <xdr:cNvSpPr/>
          </xdr:nvSpPr>
          <xdr:spPr>
            <a:xfrm>
              <a:off x="886857" y="188368"/>
              <a:ext cx="1568184" cy="621526"/>
            </a:xfrm>
            <a:prstGeom prst="roundRect">
              <a:avLst/>
            </a:prstGeom>
            <a:solidFill>
              <a:srgbClr val="FFF8E5"/>
            </a:solidFill>
            <a:ln/>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r>
                <a:rPr lang="fr-FR" sz="1800" b="1">
                  <a:solidFill>
                    <a:schemeClr val="tx1"/>
                  </a:solidFill>
                </a:rPr>
                <a:t>          HOME</a:t>
              </a:r>
            </a:p>
          </xdr:txBody>
        </xdr:sp>
        <xdr:sp macro="" textlink="'CO CPD'!$K$9">
          <xdr:nvSpPr>
            <xdr:cNvPr id="665" name="Rounded Rectangle 664">
              <a:hlinkClick xmlns:r="http://schemas.openxmlformats.org/officeDocument/2006/relationships" r:id="rId25"/>
            </xdr:cNvPr>
            <xdr:cNvSpPr/>
          </xdr:nvSpPr>
          <xdr:spPr>
            <a:xfrm>
              <a:off x="6061363" y="192943"/>
              <a:ext cx="1608499" cy="621600"/>
            </a:xfrm>
            <a:prstGeom prst="roundRect">
              <a:avLst/>
            </a:prstGeom>
            <a:solidFill>
              <a:schemeClr val="accent1">
                <a:lumMod val="60000"/>
                <a:lumOff val="40000"/>
              </a:schemeClr>
            </a:solidFill>
          </xdr:spPr>
          <xdr:style>
            <a:lnRef idx="0">
              <a:schemeClr val="accent2"/>
            </a:lnRef>
            <a:fillRef idx="1001">
              <a:schemeClr val="dk2"/>
            </a:fillRef>
            <a:effectRef idx="3">
              <a:schemeClr val="accent2"/>
            </a:effectRef>
            <a:fontRef idx="minor">
              <a:schemeClr val="lt1"/>
            </a:fontRef>
          </xdr:style>
          <xdr:txBody>
            <a:bodyPr vertOverflow="clip" horzOverflow="clip" lIns="548640" rIns="91440" rtlCol="0" anchor="ctr"/>
            <a:lstStyle/>
            <a:p>
              <a:pPr algn="ctr"/>
              <a:fld id="{DD2FAAD4-D0B8-4A71-BBBA-E60F78A1D42F}" type="TxLink">
                <a:rPr lang="en-US" sz="1400" b="0" i="0" u="none" strike="noStrike">
                  <a:solidFill>
                    <a:srgbClr val="FFFFFF"/>
                  </a:solidFill>
                  <a:latin typeface="Calibri"/>
                </a:rPr>
                <a:pPr algn="ctr"/>
                <a:t>CPD Cape Verde</a:t>
              </a:fld>
              <a:endParaRPr lang="fr-FR" sz="1400"/>
            </a:p>
          </xdr:txBody>
        </xdr:sp>
        <xdr:pic>
          <xdr:nvPicPr>
            <xdr:cNvPr id="666" name="Picture 665">
              <a:hlinkClick xmlns:r="http://schemas.openxmlformats.org/officeDocument/2006/relationships" r:id="rId25"/>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6189910" y="279011"/>
              <a:ext cx="271232" cy="449825"/>
            </a:xfrm>
            <a:prstGeom prst="rect">
              <a:avLst/>
            </a:prstGeom>
            <a:ln>
              <a:noFill/>
            </a:ln>
          </xdr:spPr>
        </xdr:pic>
        <xdr:sp macro="" textlink="">
          <xdr:nvSpPr>
            <xdr:cNvPr id="667" name="Rounded Rectangle 666">
              <a:hlinkClick xmlns:r="http://schemas.openxmlformats.org/officeDocument/2006/relationships" r:id="rId27"/>
            </xdr:cNvPr>
            <xdr:cNvSpPr/>
          </xdr:nvSpPr>
          <xdr:spPr>
            <a:xfrm>
              <a:off x="9595607" y="191619"/>
              <a:ext cx="1469313" cy="621600"/>
            </a:xfrm>
            <a:prstGeom prst="roundRect">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r>
                <a:rPr lang="fr-FR" sz="1400"/>
                <a:t>Evaluation Plan</a:t>
              </a:r>
            </a:p>
          </xdr:txBody>
        </xdr:sp>
        <xdr:sp macro="" textlink="">
          <xdr:nvSpPr>
            <xdr:cNvPr id="668" name="Rounded Rectangle 667">
              <a:hlinkClick xmlns:r="http://schemas.openxmlformats.org/officeDocument/2006/relationships" r:id="rId28"/>
            </xdr:cNvPr>
            <xdr:cNvSpPr/>
          </xdr:nvSpPr>
          <xdr:spPr>
            <a:xfrm>
              <a:off x="11361649" y="199292"/>
              <a:ext cx="1469314" cy="621600"/>
            </a:xfrm>
            <a:prstGeom prst="roundRect">
              <a:avLst/>
            </a:prstGeom>
            <a:solidFill>
              <a:srgbClr val="C00000"/>
            </a:solidFill>
          </xdr:spPr>
          <xdr:style>
            <a:lnRef idx="0">
              <a:schemeClr val="accent4"/>
            </a:lnRef>
            <a:fillRef idx="3">
              <a:schemeClr val="accent4"/>
            </a:fillRef>
            <a:effectRef idx="3">
              <a:schemeClr val="accent4"/>
            </a:effectRef>
            <a:fontRef idx="minor">
              <a:schemeClr val="lt1"/>
            </a:fontRef>
          </xdr:style>
          <xdr:txBody>
            <a:bodyPr vertOverflow="clip" horzOverflow="clip" lIns="0" rIns="0" rtlCol="0" anchor="ctr"/>
            <a:lstStyle/>
            <a:p>
              <a:pPr marL="0" indent="0" algn="ctr"/>
              <a:r>
                <a:rPr lang="fr-FR" sz="1400">
                  <a:solidFill>
                    <a:schemeClr val="lt1"/>
                  </a:solidFill>
                  <a:latin typeface="+mn-lt"/>
                  <a:ea typeface="+mn-ea"/>
                  <a:cs typeface="+mn-cs"/>
                </a:rPr>
                <a:t>Management Calendar</a:t>
              </a:r>
            </a:p>
          </xdr:txBody>
        </xdr:sp>
        <xdr:sp macro="" textlink="">
          <xdr:nvSpPr>
            <xdr:cNvPr id="669" name="Rounded Rectangle 668">
              <a:hlinkClick xmlns:r="http://schemas.openxmlformats.org/officeDocument/2006/relationships" r:id="rId29"/>
            </xdr:cNvPr>
            <xdr:cNvSpPr/>
          </xdr:nvSpPr>
          <xdr:spPr>
            <a:xfrm>
              <a:off x="13055175" y="195323"/>
              <a:ext cx="1469314" cy="621600"/>
            </a:xfrm>
            <a:prstGeom prst="roundRect">
              <a:avLst/>
            </a:prstGeom>
            <a:solidFill>
              <a:srgbClr val="A886D6"/>
            </a:solidFill>
          </xdr:spPr>
          <xdr:style>
            <a:lnRef idx="0">
              <a:schemeClr val="accent4"/>
            </a:lnRef>
            <a:fillRef idx="3">
              <a:schemeClr val="accent4"/>
            </a:fillRef>
            <a:effectRef idx="3">
              <a:schemeClr val="accent4"/>
            </a:effectRef>
            <a:fontRef idx="minor">
              <a:schemeClr val="lt1"/>
            </a:fontRef>
          </xdr:style>
          <xdr:txBody>
            <a:bodyPr vertOverflow="clip" horzOverflow="clip" lIns="0" rIns="0" rtlCol="0" anchor="ctr"/>
            <a:lstStyle/>
            <a:p>
              <a:pPr marL="0" indent="0" algn="ctr"/>
              <a:r>
                <a:rPr lang="fr-FR" sz="1400">
                  <a:solidFill>
                    <a:schemeClr val="lt1"/>
                  </a:solidFill>
                  <a:latin typeface="+mn-lt"/>
                  <a:ea typeface="+mn-ea"/>
                  <a:cs typeface="+mn-cs"/>
                </a:rPr>
                <a:t>Statistics</a:t>
              </a:r>
            </a:p>
          </xdr:txBody>
        </xdr:sp>
        <xdr:sp macro="" textlink="">
          <xdr:nvSpPr>
            <xdr:cNvPr id="670" name="Rounded Rectangle 669">
              <a:hlinkClick xmlns:r="http://schemas.openxmlformats.org/officeDocument/2006/relationships" r:id="rId30"/>
            </xdr:cNvPr>
            <xdr:cNvSpPr/>
          </xdr:nvSpPr>
          <xdr:spPr>
            <a:xfrm>
              <a:off x="4398685" y="178314"/>
              <a:ext cx="1474403" cy="621600"/>
            </a:xfrm>
            <a:prstGeom prst="roundRect">
              <a:avLst/>
            </a:prstGeom>
            <a:solidFill>
              <a:schemeClr val="accent1">
                <a:lumMod val="75000"/>
              </a:schemeClr>
            </a:solidFill>
          </xdr:spPr>
          <xdr:style>
            <a:lnRef idx="0">
              <a:schemeClr val="accent2"/>
            </a:lnRef>
            <a:fillRef idx="1001">
              <a:schemeClr val="dk2"/>
            </a:fillRef>
            <a:effectRef idx="3">
              <a:schemeClr val="accent2"/>
            </a:effectRef>
            <a:fontRef idx="minor">
              <a:schemeClr val="lt1"/>
            </a:fontRef>
          </xdr:style>
          <xdr:txBody>
            <a:bodyPr vertOverflow="clip" horzOverflow="clip" rtlCol="0" anchor="ctr"/>
            <a:lstStyle/>
            <a:p>
              <a:pPr algn="ctr"/>
              <a:r>
                <a:rPr lang="fr-FR" sz="1400"/>
                <a:t>CO Programme Architecture</a:t>
              </a:r>
            </a:p>
          </xdr:txBody>
        </xdr:sp>
      </xdr:grpSp>
      <xdr:pic>
        <xdr:nvPicPr>
          <xdr:cNvPr id="634" name="Picture 633"/>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a:xfrm>
            <a:off x="990110" y="816944"/>
            <a:ext cx="546283" cy="554592"/>
          </a:xfrm>
          <a:prstGeom prst="rect">
            <a:avLst/>
          </a:prstGeom>
        </xdr:spPr>
      </xdr:pic>
    </xdr:grpSp>
    <xdr:clientData/>
  </xdr:twoCellAnchor>
</xdr:wsDr>
</file>

<file path=xl/drawings/drawing40.xml><?xml version="1.0" encoding="utf-8"?>
<xdr:wsDr xmlns:xdr="http://schemas.openxmlformats.org/drawingml/2006/spreadsheetDrawing" xmlns:a="http://schemas.openxmlformats.org/drawingml/2006/main">
  <xdr:twoCellAnchor>
    <xdr:from>
      <xdr:col>10</xdr:col>
      <xdr:colOff>740331</xdr:colOff>
      <xdr:row>0</xdr:row>
      <xdr:rowOff>340240</xdr:rowOff>
    </xdr:from>
    <xdr:to>
      <xdr:col>11</xdr:col>
      <xdr:colOff>587948</xdr:colOff>
      <xdr:row>0</xdr:row>
      <xdr:rowOff>979774</xdr:rowOff>
    </xdr:to>
    <xdr:pic>
      <xdr:nvPicPr>
        <xdr:cNvPr id="4" name="Picture 3">
          <a:hlinkClick xmlns:r="http://schemas.openxmlformats.org/officeDocument/2006/relationships" r:id="rId1"/>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6565438" y="340240"/>
          <a:ext cx="596010" cy="639534"/>
        </a:xfrm>
        <a:prstGeom prst="rect">
          <a:avLst/>
        </a:prstGeom>
      </xdr:spPr>
    </xdr:pic>
    <xdr:clientData/>
  </xdr:twoCellAnchor>
  <xdr:twoCellAnchor>
    <xdr:from>
      <xdr:col>10</xdr:col>
      <xdr:colOff>476249</xdr:colOff>
      <xdr:row>1</xdr:row>
      <xdr:rowOff>13607</xdr:rowOff>
    </xdr:from>
    <xdr:to>
      <xdr:col>13</xdr:col>
      <xdr:colOff>607216</xdr:colOff>
      <xdr:row>1</xdr:row>
      <xdr:rowOff>870857</xdr:rowOff>
    </xdr:to>
    <xdr:sp macro="" textlink="">
      <xdr:nvSpPr>
        <xdr:cNvPr id="20" name="Rounded Rectangle 19">
          <a:hlinkClick xmlns:r="http://schemas.openxmlformats.org/officeDocument/2006/relationships" r:id="rId3"/>
        </xdr:cNvPr>
        <xdr:cNvSpPr/>
      </xdr:nvSpPr>
      <xdr:spPr>
        <a:xfrm>
          <a:off x="16301356" y="2054678"/>
          <a:ext cx="3124539" cy="857250"/>
        </a:xfrm>
        <a:prstGeom prst="roundRect">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ctr"/>
        <a:lstStyle/>
        <a:p>
          <a:pPr algn="ctr"/>
          <a:r>
            <a:rPr lang="fr-FR" sz="1800" b="1"/>
            <a:t>Back to CO</a:t>
          </a:r>
          <a:r>
            <a:rPr lang="fr-FR" sz="1800" b="1" baseline="0"/>
            <a:t> Performance Monitoring Table</a:t>
          </a:r>
          <a:endParaRPr lang="fr-FR" sz="1800" b="1"/>
        </a:p>
      </xdr:txBody>
    </xdr:sp>
    <xdr:clientData/>
  </xdr:twoCellAnchor>
  <xdr:twoCellAnchor>
    <xdr:from>
      <xdr:col>0</xdr:col>
      <xdr:colOff>136072</xdr:colOff>
      <xdr:row>0</xdr:row>
      <xdr:rowOff>163286</xdr:rowOff>
    </xdr:from>
    <xdr:to>
      <xdr:col>10</xdr:col>
      <xdr:colOff>412328</xdr:colOff>
      <xdr:row>0</xdr:row>
      <xdr:rowOff>1551275</xdr:rowOff>
    </xdr:to>
    <xdr:grpSp>
      <xdr:nvGrpSpPr>
        <xdr:cNvPr id="36" name="Group 35"/>
        <xdr:cNvGrpSpPr/>
      </xdr:nvGrpSpPr>
      <xdr:grpSpPr>
        <a:xfrm>
          <a:off x="136072" y="163286"/>
          <a:ext cx="16101363" cy="1387989"/>
          <a:chOff x="104775" y="771525"/>
          <a:chExt cx="16101363" cy="1387989"/>
        </a:xfrm>
      </xdr:grpSpPr>
      <xdr:grpSp>
        <xdr:nvGrpSpPr>
          <xdr:cNvPr id="37" name="Group 36"/>
          <xdr:cNvGrpSpPr/>
        </xdr:nvGrpSpPr>
        <xdr:grpSpPr>
          <a:xfrm>
            <a:off x="104775" y="771525"/>
            <a:ext cx="16101363" cy="1387989"/>
            <a:chOff x="104775" y="123825"/>
            <a:chExt cx="16101363" cy="1387989"/>
          </a:xfrm>
        </xdr:grpSpPr>
        <xdr:sp macro="" textlink="">
          <xdr:nvSpPr>
            <xdr:cNvPr id="39" name="Rounded Rectangle 38">
              <a:hlinkClick xmlns:r="http://schemas.openxmlformats.org/officeDocument/2006/relationships" r:id="rId4"/>
            </xdr:cNvPr>
            <xdr:cNvSpPr/>
          </xdr:nvSpPr>
          <xdr:spPr>
            <a:xfrm>
              <a:off x="14731737" y="187384"/>
              <a:ext cx="1474401" cy="621600"/>
            </a:xfrm>
            <a:prstGeom prst="roundRect">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r>
                <a:rPr lang="fr-FR" sz="1400"/>
                <a:t>Resources</a:t>
              </a:r>
            </a:p>
          </xdr:txBody>
        </xdr:sp>
        <xdr:pic>
          <xdr:nvPicPr>
            <xdr:cNvPr id="40" name="Picture 39">
              <a:hlinkClick xmlns:r="http://schemas.openxmlformats.org/officeDocument/2006/relationships" r:id="rId5"/>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04775" y="123825"/>
              <a:ext cx="675134" cy="1387989"/>
            </a:xfrm>
            <a:prstGeom prst="rect">
              <a:avLst/>
            </a:prstGeom>
          </xdr:spPr>
        </xdr:pic>
        <xdr:sp macro="" textlink="">
          <xdr:nvSpPr>
            <xdr:cNvPr id="41" name="Rounded Rectangle 40">
              <a:hlinkClick xmlns:r="http://schemas.openxmlformats.org/officeDocument/2006/relationships" r:id="rId7"/>
            </xdr:cNvPr>
            <xdr:cNvSpPr/>
          </xdr:nvSpPr>
          <xdr:spPr>
            <a:xfrm>
              <a:off x="2722660" y="186177"/>
              <a:ext cx="1474402" cy="621600"/>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fr-FR" sz="1400"/>
                <a:t>Signature Solutions</a:t>
              </a:r>
            </a:p>
          </xdr:txBody>
        </xdr:sp>
        <xdr:sp macro="" textlink="">
          <xdr:nvSpPr>
            <xdr:cNvPr id="42" name="Rounded Rectangle 41">
              <a:hlinkClick xmlns:r="http://schemas.openxmlformats.org/officeDocument/2006/relationships" r:id="rId8"/>
            </xdr:cNvPr>
            <xdr:cNvSpPr/>
          </xdr:nvSpPr>
          <xdr:spPr>
            <a:xfrm>
              <a:off x="7836732" y="205906"/>
              <a:ext cx="1474403" cy="621600"/>
            </a:xfrm>
            <a:prstGeom prst="roundRect">
              <a:avLst/>
            </a:prstGeom>
          </xdr:spPr>
          <xdr:style>
            <a:lnRef idx="0">
              <a:schemeClr val="accent2"/>
            </a:lnRef>
            <a:fillRef idx="1001">
              <a:schemeClr val="dk2"/>
            </a:fillRef>
            <a:effectRef idx="3">
              <a:schemeClr val="accent2"/>
            </a:effectRef>
            <a:fontRef idx="minor">
              <a:schemeClr val="lt1"/>
            </a:fontRef>
          </xdr:style>
          <xdr:txBody>
            <a:bodyPr vertOverflow="clip" horzOverflow="clip" rtlCol="0" anchor="ctr"/>
            <a:lstStyle/>
            <a:p>
              <a:pPr algn="ctr"/>
              <a:r>
                <a:rPr lang="fr-FR" sz="1400"/>
                <a:t>Monitoring Plan</a:t>
              </a:r>
            </a:p>
          </xdr:txBody>
        </xdr:sp>
        <xdr:sp macro="" textlink="">
          <xdr:nvSpPr>
            <xdr:cNvPr id="43" name="Rounded Rectangle 42">
              <a:hlinkClick xmlns:r="http://schemas.openxmlformats.org/officeDocument/2006/relationships" r:id="rId9"/>
            </xdr:cNvPr>
            <xdr:cNvSpPr/>
          </xdr:nvSpPr>
          <xdr:spPr>
            <a:xfrm>
              <a:off x="886857" y="188368"/>
              <a:ext cx="1568184" cy="621526"/>
            </a:xfrm>
            <a:prstGeom prst="roundRect">
              <a:avLst/>
            </a:prstGeom>
            <a:solidFill>
              <a:srgbClr val="FFF8E5"/>
            </a:solidFill>
            <a:ln/>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r>
                <a:rPr lang="fr-FR" sz="1800" b="1">
                  <a:solidFill>
                    <a:schemeClr val="tx1"/>
                  </a:solidFill>
                </a:rPr>
                <a:t>          HOME</a:t>
              </a:r>
            </a:p>
          </xdr:txBody>
        </xdr:sp>
        <xdr:sp macro="" textlink="'CO CPD'!$K$9">
          <xdr:nvSpPr>
            <xdr:cNvPr id="44" name="Rounded Rectangle 43">
              <a:hlinkClick xmlns:r="http://schemas.openxmlformats.org/officeDocument/2006/relationships" r:id="rId10"/>
            </xdr:cNvPr>
            <xdr:cNvSpPr/>
          </xdr:nvSpPr>
          <xdr:spPr>
            <a:xfrm>
              <a:off x="6061363" y="192943"/>
              <a:ext cx="1608499" cy="621600"/>
            </a:xfrm>
            <a:prstGeom prst="roundRect">
              <a:avLst/>
            </a:prstGeom>
            <a:solidFill>
              <a:schemeClr val="accent1">
                <a:lumMod val="60000"/>
                <a:lumOff val="40000"/>
              </a:schemeClr>
            </a:solidFill>
          </xdr:spPr>
          <xdr:style>
            <a:lnRef idx="0">
              <a:schemeClr val="accent2"/>
            </a:lnRef>
            <a:fillRef idx="1001">
              <a:schemeClr val="dk2"/>
            </a:fillRef>
            <a:effectRef idx="3">
              <a:schemeClr val="accent2"/>
            </a:effectRef>
            <a:fontRef idx="minor">
              <a:schemeClr val="lt1"/>
            </a:fontRef>
          </xdr:style>
          <xdr:txBody>
            <a:bodyPr vertOverflow="clip" horzOverflow="clip" lIns="548640" rIns="91440" rtlCol="0" anchor="ctr"/>
            <a:lstStyle/>
            <a:p>
              <a:pPr algn="ctr"/>
              <a:fld id="{DD2FAAD4-D0B8-4A71-BBBA-E60F78A1D42F}" type="TxLink">
                <a:rPr lang="en-US" sz="1400" b="0" i="0" u="none" strike="noStrike">
                  <a:solidFill>
                    <a:srgbClr val="FFFFFF"/>
                  </a:solidFill>
                  <a:latin typeface="Calibri"/>
                </a:rPr>
                <a:pPr algn="ctr"/>
                <a:t>CPD Cape Verde</a:t>
              </a:fld>
              <a:endParaRPr lang="fr-FR" sz="1400"/>
            </a:p>
          </xdr:txBody>
        </xdr:sp>
        <xdr:pic>
          <xdr:nvPicPr>
            <xdr:cNvPr id="45" name="Picture 44">
              <a:hlinkClick xmlns:r="http://schemas.openxmlformats.org/officeDocument/2006/relationships" r:id="rId10"/>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6189910" y="279011"/>
              <a:ext cx="271232" cy="449825"/>
            </a:xfrm>
            <a:prstGeom prst="rect">
              <a:avLst/>
            </a:prstGeom>
            <a:ln>
              <a:noFill/>
            </a:ln>
          </xdr:spPr>
        </xdr:pic>
        <xdr:sp macro="" textlink="">
          <xdr:nvSpPr>
            <xdr:cNvPr id="46" name="Rounded Rectangle 45">
              <a:hlinkClick xmlns:r="http://schemas.openxmlformats.org/officeDocument/2006/relationships" r:id="rId12"/>
            </xdr:cNvPr>
            <xdr:cNvSpPr/>
          </xdr:nvSpPr>
          <xdr:spPr>
            <a:xfrm>
              <a:off x="9595607" y="191619"/>
              <a:ext cx="1469313" cy="621600"/>
            </a:xfrm>
            <a:prstGeom prst="roundRect">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r>
                <a:rPr lang="fr-FR" sz="1400"/>
                <a:t>Evaluation Plan</a:t>
              </a:r>
            </a:p>
          </xdr:txBody>
        </xdr:sp>
        <xdr:sp macro="" textlink="">
          <xdr:nvSpPr>
            <xdr:cNvPr id="47" name="Rounded Rectangle 46">
              <a:hlinkClick xmlns:r="http://schemas.openxmlformats.org/officeDocument/2006/relationships" r:id="rId13"/>
            </xdr:cNvPr>
            <xdr:cNvSpPr/>
          </xdr:nvSpPr>
          <xdr:spPr>
            <a:xfrm>
              <a:off x="11361649" y="199292"/>
              <a:ext cx="1469314" cy="621600"/>
            </a:xfrm>
            <a:prstGeom prst="roundRect">
              <a:avLst/>
            </a:prstGeom>
            <a:solidFill>
              <a:srgbClr val="C00000"/>
            </a:solidFill>
          </xdr:spPr>
          <xdr:style>
            <a:lnRef idx="0">
              <a:schemeClr val="accent4"/>
            </a:lnRef>
            <a:fillRef idx="3">
              <a:schemeClr val="accent4"/>
            </a:fillRef>
            <a:effectRef idx="3">
              <a:schemeClr val="accent4"/>
            </a:effectRef>
            <a:fontRef idx="minor">
              <a:schemeClr val="lt1"/>
            </a:fontRef>
          </xdr:style>
          <xdr:txBody>
            <a:bodyPr vertOverflow="clip" horzOverflow="clip" lIns="0" rIns="0" rtlCol="0" anchor="ctr"/>
            <a:lstStyle/>
            <a:p>
              <a:pPr marL="0" indent="0" algn="ctr"/>
              <a:r>
                <a:rPr lang="fr-FR" sz="1400">
                  <a:solidFill>
                    <a:schemeClr val="lt1"/>
                  </a:solidFill>
                  <a:latin typeface="+mn-lt"/>
                  <a:ea typeface="+mn-ea"/>
                  <a:cs typeface="+mn-cs"/>
                </a:rPr>
                <a:t>Management Calendar</a:t>
              </a:r>
            </a:p>
          </xdr:txBody>
        </xdr:sp>
        <xdr:sp macro="" textlink="">
          <xdr:nvSpPr>
            <xdr:cNvPr id="48" name="Rounded Rectangle 47">
              <a:hlinkClick xmlns:r="http://schemas.openxmlformats.org/officeDocument/2006/relationships" r:id="rId14"/>
            </xdr:cNvPr>
            <xdr:cNvSpPr/>
          </xdr:nvSpPr>
          <xdr:spPr>
            <a:xfrm>
              <a:off x="13055175" y="195323"/>
              <a:ext cx="1469314" cy="621600"/>
            </a:xfrm>
            <a:prstGeom prst="roundRect">
              <a:avLst/>
            </a:prstGeom>
            <a:solidFill>
              <a:srgbClr val="A886D6"/>
            </a:solidFill>
          </xdr:spPr>
          <xdr:style>
            <a:lnRef idx="0">
              <a:schemeClr val="accent4"/>
            </a:lnRef>
            <a:fillRef idx="3">
              <a:schemeClr val="accent4"/>
            </a:fillRef>
            <a:effectRef idx="3">
              <a:schemeClr val="accent4"/>
            </a:effectRef>
            <a:fontRef idx="minor">
              <a:schemeClr val="lt1"/>
            </a:fontRef>
          </xdr:style>
          <xdr:txBody>
            <a:bodyPr vertOverflow="clip" horzOverflow="clip" lIns="0" rIns="0" rtlCol="0" anchor="ctr"/>
            <a:lstStyle/>
            <a:p>
              <a:pPr marL="0" indent="0" algn="ctr"/>
              <a:r>
                <a:rPr lang="fr-FR" sz="1400">
                  <a:solidFill>
                    <a:schemeClr val="lt1"/>
                  </a:solidFill>
                  <a:latin typeface="+mn-lt"/>
                  <a:ea typeface="+mn-ea"/>
                  <a:cs typeface="+mn-cs"/>
                </a:rPr>
                <a:t>Statistics</a:t>
              </a:r>
            </a:p>
          </xdr:txBody>
        </xdr:sp>
        <xdr:sp macro="" textlink="">
          <xdr:nvSpPr>
            <xdr:cNvPr id="49" name="Rounded Rectangle 48">
              <a:hlinkClick xmlns:r="http://schemas.openxmlformats.org/officeDocument/2006/relationships" r:id="rId15"/>
            </xdr:cNvPr>
            <xdr:cNvSpPr/>
          </xdr:nvSpPr>
          <xdr:spPr>
            <a:xfrm>
              <a:off x="4398685" y="178314"/>
              <a:ext cx="1474403" cy="621600"/>
            </a:xfrm>
            <a:prstGeom prst="roundRect">
              <a:avLst/>
            </a:prstGeom>
            <a:solidFill>
              <a:schemeClr val="accent1">
                <a:lumMod val="75000"/>
              </a:schemeClr>
            </a:solidFill>
          </xdr:spPr>
          <xdr:style>
            <a:lnRef idx="0">
              <a:schemeClr val="accent2"/>
            </a:lnRef>
            <a:fillRef idx="1001">
              <a:schemeClr val="dk2"/>
            </a:fillRef>
            <a:effectRef idx="3">
              <a:schemeClr val="accent2"/>
            </a:effectRef>
            <a:fontRef idx="minor">
              <a:schemeClr val="lt1"/>
            </a:fontRef>
          </xdr:style>
          <xdr:txBody>
            <a:bodyPr vertOverflow="clip" horzOverflow="clip" rtlCol="0" anchor="ctr"/>
            <a:lstStyle/>
            <a:p>
              <a:pPr algn="ctr"/>
              <a:r>
                <a:rPr lang="fr-FR" sz="1400"/>
                <a:t>CO Programme Architecture</a:t>
              </a:r>
            </a:p>
          </xdr:txBody>
        </xdr:sp>
      </xdr:grpSp>
      <xdr:pic>
        <xdr:nvPicPr>
          <xdr:cNvPr id="38" name="Picture 37"/>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990110" y="816944"/>
            <a:ext cx="546283" cy="554592"/>
          </a:xfrm>
          <a:prstGeom prst="rect">
            <a:avLst/>
          </a:prstGeom>
        </xdr:spPr>
      </xdr:pic>
    </xdr:grpSp>
    <xdr:clientData/>
  </xdr:twoCellAnchor>
</xdr:wsDr>
</file>

<file path=xl/drawings/drawing41.xml><?xml version="1.0" encoding="utf-8"?>
<xdr:wsDr xmlns:xdr="http://schemas.openxmlformats.org/drawingml/2006/spreadsheetDrawing" xmlns:a="http://schemas.openxmlformats.org/drawingml/2006/main">
  <xdr:twoCellAnchor>
    <xdr:from>
      <xdr:col>11</xdr:col>
      <xdr:colOff>338254</xdr:colOff>
      <xdr:row>1</xdr:row>
      <xdr:rowOff>28695</xdr:rowOff>
    </xdr:from>
    <xdr:to>
      <xdr:col>12</xdr:col>
      <xdr:colOff>324574</xdr:colOff>
      <xdr:row>4</xdr:row>
      <xdr:rowOff>96004</xdr:rowOff>
    </xdr:to>
    <xdr:pic>
      <xdr:nvPicPr>
        <xdr:cNvPr id="4" name="Picture 3">
          <a:hlinkClick xmlns:r="http://schemas.openxmlformats.org/officeDocument/2006/relationships" r:id="rId1"/>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6678921" y="219195"/>
          <a:ext cx="600153" cy="638809"/>
        </a:xfrm>
        <a:prstGeom prst="rect">
          <a:avLst/>
        </a:prstGeom>
      </xdr:spPr>
    </xdr:pic>
    <xdr:clientData/>
  </xdr:twoCellAnchor>
  <xdr:twoCellAnchor>
    <xdr:from>
      <xdr:col>4</xdr:col>
      <xdr:colOff>609600</xdr:colOff>
      <xdr:row>13</xdr:row>
      <xdr:rowOff>7560</xdr:rowOff>
    </xdr:from>
    <xdr:to>
      <xdr:col>10</xdr:col>
      <xdr:colOff>72305</xdr:colOff>
      <xdr:row>15</xdr:row>
      <xdr:rowOff>314477</xdr:rowOff>
    </xdr:to>
    <xdr:sp macro="" textlink="">
      <xdr:nvSpPr>
        <xdr:cNvPr id="20" name="Rounded Rectangle 19">
          <a:hlinkClick xmlns:r="http://schemas.openxmlformats.org/officeDocument/2006/relationships" r:id="rId3"/>
        </xdr:cNvPr>
        <xdr:cNvSpPr/>
      </xdr:nvSpPr>
      <xdr:spPr>
        <a:xfrm>
          <a:off x="12653433" y="2727477"/>
          <a:ext cx="3145705" cy="1100667"/>
        </a:xfrm>
        <a:prstGeom prst="roundRect">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ctr"/>
        <a:lstStyle/>
        <a:p>
          <a:pPr algn="ctr"/>
          <a:r>
            <a:rPr lang="fr-FR" sz="1800" b="1"/>
            <a:t>Back to CO</a:t>
          </a:r>
          <a:r>
            <a:rPr lang="fr-FR" sz="1800" b="1" baseline="0"/>
            <a:t> Performance Monitoring Table</a:t>
          </a:r>
          <a:endParaRPr lang="fr-FR" sz="1800" b="1"/>
        </a:p>
      </xdr:txBody>
    </xdr:sp>
    <xdr:clientData/>
  </xdr:twoCellAnchor>
  <xdr:twoCellAnchor>
    <xdr:from>
      <xdr:col>0</xdr:col>
      <xdr:colOff>84667</xdr:colOff>
      <xdr:row>0</xdr:row>
      <xdr:rowOff>137583</xdr:rowOff>
    </xdr:from>
    <xdr:to>
      <xdr:col>10</xdr:col>
      <xdr:colOff>459197</xdr:colOff>
      <xdr:row>8</xdr:row>
      <xdr:rowOff>1572</xdr:rowOff>
    </xdr:to>
    <xdr:grpSp>
      <xdr:nvGrpSpPr>
        <xdr:cNvPr id="36" name="Group 35"/>
        <xdr:cNvGrpSpPr/>
      </xdr:nvGrpSpPr>
      <xdr:grpSpPr>
        <a:xfrm>
          <a:off x="84667" y="137583"/>
          <a:ext cx="16101363" cy="1387989"/>
          <a:chOff x="104775" y="771525"/>
          <a:chExt cx="16101363" cy="1387989"/>
        </a:xfrm>
      </xdr:grpSpPr>
      <xdr:grpSp>
        <xdr:nvGrpSpPr>
          <xdr:cNvPr id="37" name="Group 36"/>
          <xdr:cNvGrpSpPr/>
        </xdr:nvGrpSpPr>
        <xdr:grpSpPr>
          <a:xfrm>
            <a:off x="104775" y="771525"/>
            <a:ext cx="16101363" cy="1387989"/>
            <a:chOff x="104775" y="123825"/>
            <a:chExt cx="16101363" cy="1387989"/>
          </a:xfrm>
        </xdr:grpSpPr>
        <xdr:sp macro="" textlink="">
          <xdr:nvSpPr>
            <xdr:cNvPr id="39" name="Rounded Rectangle 38">
              <a:hlinkClick xmlns:r="http://schemas.openxmlformats.org/officeDocument/2006/relationships" r:id="rId4"/>
            </xdr:cNvPr>
            <xdr:cNvSpPr/>
          </xdr:nvSpPr>
          <xdr:spPr>
            <a:xfrm>
              <a:off x="14731737" y="187384"/>
              <a:ext cx="1474401" cy="621600"/>
            </a:xfrm>
            <a:prstGeom prst="roundRect">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r>
                <a:rPr lang="fr-FR" sz="1400"/>
                <a:t>Resources</a:t>
              </a:r>
            </a:p>
          </xdr:txBody>
        </xdr:sp>
        <xdr:pic>
          <xdr:nvPicPr>
            <xdr:cNvPr id="40" name="Picture 39">
              <a:hlinkClick xmlns:r="http://schemas.openxmlformats.org/officeDocument/2006/relationships" r:id="rId5"/>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04775" y="123825"/>
              <a:ext cx="675134" cy="1387989"/>
            </a:xfrm>
            <a:prstGeom prst="rect">
              <a:avLst/>
            </a:prstGeom>
          </xdr:spPr>
        </xdr:pic>
        <xdr:sp macro="" textlink="">
          <xdr:nvSpPr>
            <xdr:cNvPr id="41" name="Rounded Rectangle 40">
              <a:hlinkClick xmlns:r="http://schemas.openxmlformats.org/officeDocument/2006/relationships" r:id="rId7"/>
            </xdr:cNvPr>
            <xdr:cNvSpPr/>
          </xdr:nvSpPr>
          <xdr:spPr>
            <a:xfrm>
              <a:off x="2722660" y="186177"/>
              <a:ext cx="1474402" cy="621600"/>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fr-FR" sz="1400"/>
                <a:t>Signature Solutions</a:t>
              </a:r>
            </a:p>
          </xdr:txBody>
        </xdr:sp>
        <xdr:sp macro="" textlink="">
          <xdr:nvSpPr>
            <xdr:cNvPr id="42" name="Rounded Rectangle 41">
              <a:hlinkClick xmlns:r="http://schemas.openxmlformats.org/officeDocument/2006/relationships" r:id="rId8"/>
            </xdr:cNvPr>
            <xdr:cNvSpPr/>
          </xdr:nvSpPr>
          <xdr:spPr>
            <a:xfrm>
              <a:off x="7836732" y="205906"/>
              <a:ext cx="1474403" cy="621600"/>
            </a:xfrm>
            <a:prstGeom prst="roundRect">
              <a:avLst/>
            </a:prstGeom>
          </xdr:spPr>
          <xdr:style>
            <a:lnRef idx="0">
              <a:schemeClr val="accent2"/>
            </a:lnRef>
            <a:fillRef idx="1001">
              <a:schemeClr val="dk2"/>
            </a:fillRef>
            <a:effectRef idx="3">
              <a:schemeClr val="accent2"/>
            </a:effectRef>
            <a:fontRef idx="minor">
              <a:schemeClr val="lt1"/>
            </a:fontRef>
          </xdr:style>
          <xdr:txBody>
            <a:bodyPr vertOverflow="clip" horzOverflow="clip" rtlCol="0" anchor="ctr"/>
            <a:lstStyle/>
            <a:p>
              <a:pPr algn="ctr"/>
              <a:r>
                <a:rPr lang="fr-FR" sz="1400"/>
                <a:t>Monitoring Plan</a:t>
              </a:r>
            </a:p>
          </xdr:txBody>
        </xdr:sp>
        <xdr:sp macro="" textlink="">
          <xdr:nvSpPr>
            <xdr:cNvPr id="43" name="Rounded Rectangle 42">
              <a:hlinkClick xmlns:r="http://schemas.openxmlformats.org/officeDocument/2006/relationships" r:id="rId9"/>
            </xdr:cNvPr>
            <xdr:cNvSpPr/>
          </xdr:nvSpPr>
          <xdr:spPr>
            <a:xfrm>
              <a:off x="886857" y="188368"/>
              <a:ext cx="1568184" cy="621526"/>
            </a:xfrm>
            <a:prstGeom prst="roundRect">
              <a:avLst/>
            </a:prstGeom>
            <a:solidFill>
              <a:srgbClr val="FFF8E5"/>
            </a:solidFill>
            <a:ln/>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r>
                <a:rPr lang="fr-FR" sz="1800" b="1">
                  <a:solidFill>
                    <a:schemeClr val="tx1"/>
                  </a:solidFill>
                </a:rPr>
                <a:t>          HOME</a:t>
              </a:r>
            </a:p>
          </xdr:txBody>
        </xdr:sp>
        <xdr:sp macro="" textlink="'CO CPD'!$K$9">
          <xdr:nvSpPr>
            <xdr:cNvPr id="44" name="Rounded Rectangle 43">
              <a:hlinkClick xmlns:r="http://schemas.openxmlformats.org/officeDocument/2006/relationships" r:id="rId10"/>
            </xdr:cNvPr>
            <xdr:cNvSpPr/>
          </xdr:nvSpPr>
          <xdr:spPr>
            <a:xfrm>
              <a:off x="6061363" y="192943"/>
              <a:ext cx="1608499" cy="621600"/>
            </a:xfrm>
            <a:prstGeom prst="roundRect">
              <a:avLst/>
            </a:prstGeom>
            <a:solidFill>
              <a:schemeClr val="accent1">
                <a:lumMod val="60000"/>
                <a:lumOff val="40000"/>
              </a:schemeClr>
            </a:solidFill>
          </xdr:spPr>
          <xdr:style>
            <a:lnRef idx="0">
              <a:schemeClr val="accent2"/>
            </a:lnRef>
            <a:fillRef idx="1001">
              <a:schemeClr val="dk2"/>
            </a:fillRef>
            <a:effectRef idx="3">
              <a:schemeClr val="accent2"/>
            </a:effectRef>
            <a:fontRef idx="minor">
              <a:schemeClr val="lt1"/>
            </a:fontRef>
          </xdr:style>
          <xdr:txBody>
            <a:bodyPr vertOverflow="clip" horzOverflow="clip" lIns="548640" rIns="91440" rtlCol="0" anchor="ctr"/>
            <a:lstStyle/>
            <a:p>
              <a:pPr algn="ctr"/>
              <a:fld id="{DD2FAAD4-D0B8-4A71-BBBA-E60F78A1D42F}" type="TxLink">
                <a:rPr lang="en-US" sz="1400" b="0" i="0" u="none" strike="noStrike">
                  <a:solidFill>
                    <a:srgbClr val="FFFFFF"/>
                  </a:solidFill>
                  <a:latin typeface="Calibri"/>
                </a:rPr>
                <a:pPr algn="ctr"/>
                <a:t>CPD Cape Verde</a:t>
              </a:fld>
              <a:endParaRPr lang="fr-FR" sz="1400"/>
            </a:p>
          </xdr:txBody>
        </xdr:sp>
        <xdr:pic>
          <xdr:nvPicPr>
            <xdr:cNvPr id="45" name="Picture 44">
              <a:hlinkClick xmlns:r="http://schemas.openxmlformats.org/officeDocument/2006/relationships" r:id="rId10"/>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6189910" y="279011"/>
              <a:ext cx="271232" cy="449825"/>
            </a:xfrm>
            <a:prstGeom prst="rect">
              <a:avLst/>
            </a:prstGeom>
            <a:ln>
              <a:noFill/>
            </a:ln>
          </xdr:spPr>
        </xdr:pic>
        <xdr:sp macro="" textlink="">
          <xdr:nvSpPr>
            <xdr:cNvPr id="46" name="Rounded Rectangle 45">
              <a:hlinkClick xmlns:r="http://schemas.openxmlformats.org/officeDocument/2006/relationships" r:id="rId12"/>
            </xdr:cNvPr>
            <xdr:cNvSpPr/>
          </xdr:nvSpPr>
          <xdr:spPr>
            <a:xfrm>
              <a:off x="9595607" y="191619"/>
              <a:ext cx="1469313" cy="621600"/>
            </a:xfrm>
            <a:prstGeom prst="roundRect">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r>
                <a:rPr lang="fr-FR" sz="1400"/>
                <a:t>Evaluation Plan</a:t>
              </a:r>
            </a:p>
          </xdr:txBody>
        </xdr:sp>
        <xdr:sp macro="" textlink="">
          <xdr:nvSpPr>
            <xdr:cNvPr id="47" name="Rounded Rectangle 46">
              <a:hlinkClick xmlns:r="http://schemas.openxmlformats.org/officeDocument/2006/relationships" r:id="rId13"/>
            </xdr:cNvPr>
            <xdr:cNvSpPr/>
          </xdr:nvSpPr>
          <xdr:spPr>
            <a:xfrm>
              <a:off x="11361649" y="199292"/>
              <a:ext cx="1469314" cy="621600"/>
            </a:xfrm>
            <a:prstGeom prst="roundRect">
              <a:avLst/>
            </a:prstGeom>
            <a:solidFill>
              <a:srgbClr val="C00000"/>
            </a:solidFill>
          </xdr:spPr>
          <xdr:style>
            <a:lnRef idx="0">
              <a:schemeClr val="accent4"/>
            </a:lnRef>
            <a:fillRef idx="3">
              <a:schemeClr val="accent4"/>
            </a:fillRef>
            <a:effectRef idx="3">
              <a:schemeClr val="accent4"/>
            </a:effectRef>
            <a:fontRef idx="minor">
              <a:schemeClr val="lt1"/>
            </a:fontRef>
          </xdr:style>
          <xdr:txBody>
            <a:bodyPr vertOverflow="clip" horzOverflow="clip" lIns="0" rIns="0" rtlCol="0" anchor="ctr"/>
            <a:lstStyle/>
            <a:p>
              <a:pPr marL="0" indent="0" algn="ctr"/>
              <a:r>
                <a:rPr lang="fr-FR" sz="1400">
                  <a:solidFill>
                    <a:schemeClr val="lt1"/>
                  </a:solidFill>
                  <a:latin typeface="+mn-lt"/>
                  <a:ea typeface="+mn-ea"/>
                  <a:cs typeface="+mn-cs"/>
                </a:rPr>
                <a:t>Management Calendar</a:t>
              </a:r>
            </a:p>
          </xdr:txBody>
        </xdr:sp>
        <xdr:sp macro="" textlink="">
          <xdr:nvSpPr>
            <xdr:cNvPr id="48" name="Rounded Rectangle 47">
              <a:hlinkClick xmlns:r="http://schemas.openxmlformats.org/officeDocument/2006/relationships" r:id="rId14"/>
            </xdr:cNvPr>
            <xdr:cNvSpPr/>
          </xdr:nvSpPr>
          <xdr:spPr>
            <a:xfrm>
              <a:off x="13055175" y="195323"/>
              <a:ext cx="1469314" cy="621600"/>
            </a:xfrm>
            <a:prstGeom prst="roundRect">
              <a:avLst/>
            </a:prstGeom>
            <a:solidFill>
              <a:srgbClr val="A886D6"/>
            </a:solidFill>
          </xdr:spPr>
          <xdr:style>
            <a:lnRef idx="0">
              <a:schemeClr val="accent4"/>
            </a:lnRef>
            <a:fillRef idx="3">
              <a:schemeClr val="accent4"/>
            </a:fillRef>
            <a:effectRef idx="3">
              <a:schemeClr val="accent4"/>
            </a:effectRef>
            <a:fontRef idx="minor">
              <a:schemeClr val="lt1"/>
            </a:fontRef>
          </xdr:style>
          <xdr:txBody>
            <a:bodyPr vertOverflow="clip" horzOverflow="clip" lIns="0" rIns="0" rtlCol="0" anchor="ctr"/>
            <a:lstStyle/>
            <a:p>
              <a:pPr marL="0" indent="0" algn="ctr"/>
              <a:r>
                <a:rPr lang="fr-FR" sz="1400">
                  <a:solidFill>
                    <a:schemeClr val="lt1"/>
                  </a:solidFill>
                  <a:latin typeface="+mn-lt"/>
                  <a:ea typeface="+mn-ea"/>
                  <a:cs typeface="+mn-cs"/>
                </a:rPr>
                <a:t>Statistics</a:t>
              </a:r>
            </a:p>
          </xdr:txBody>
        </xdr:sp>
        <xdr:sp macro="" textlink="">
          <xdr:nvSpPr>
            <xdr:cNvPr id="49" name="Rounded Rectangle 48">
              <a:hlinkClick xmlns:r="http://schemas.openxmlformats.org/officeDocument/2006/relationships" r:id="rId15"/>
            </xdr:cNvPr>
            <xdr:cNvSpPr/>
          </xdr:nvSpPr>
          <xdr:spPr>
            <a:xfrm>
              <a:off x="4398685" y="178314"/>
              <a:ext cx="1474403" cy="621600"/>
            </a:xfrm>
            <a:prstGeom prst="roundRect">
              <a:avLst/>
            </a:prstGeom>
            <a:solidFill>
              <a:schemeClr val="accent1">
                <a:lumMod val="75000"/>
              </a:schemeClr>
            </a:solidFill>
          </xdr:spPr>
          <xdr:style>
            <a:lnRef idx="0">
              <a:schemeClr val="accent2"/>
            </a:lnRef>
            <a:fillRef idx="1001">
              <a:schemeClr val="dk2"/>
            </a:fillRef>
            <a:effectRef idx="3">
              <a:schemeClr val="accent2"/>
            </a:effectRef>
            <a:fontRef idx="minor">
              <a:schemeClr val="lt1"/>
            </a:fontRef>
          </xdr:style>
          <xdr:txBody>
            <a:bodyPr vertOverflow="clip" horzOverflow="clip" rtlCol="0" anchor="ctr"/>
            <a:lstStyle/>
            <a:p>
              <a:pPr algn="ctr"/>
              <a:r>
                <a:rPr lang="fr-FR" sz="1400"/>
                <a:t>CO Programme Architecture</a:t>
              </a:r>
            </a:p>
          </xdr:txBody>
        </xdr:sp>
      </xdr:grpSp>
      <xdr:pic>
        <xdr:nvPicPr>
          <xdr:cNvPr id="38" name="Picture 37"/>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990110" y="816944"/>
            <a:ext cx="546283" cy="554592"/>
          </a:xfrm>
          <a:prstGeom prst="rect">
            <a:avLst/>
          </a:prstGeom>
        </xdr:spPr>
      </xdr:pic>
    </xdr:grp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188802</xdr:colOff>
      <xdr:row>8</xdr:row>
      <xdr:rowOff>0</xdr:rowOff>
    </xdr:from>
    <xdr:to>
      <xdr:col>4</xdr:col>
      <xdr:colOff>379303</xdr:colOff>
      <xdr:row>8</xdr:row>
      <xdr:rowOff>0</xdr:rowOff>
    </xdr:to>
    <xdr:grpSp>
      <xdr:nvGrpSpPr>
        <xdr:cNvPr id="2" name="Group 1"/>
        <xdr:cNvGrpSpPr/>
      </xdr:nvGrpSpPr>
      <xdr:grpSpPr>
        <a:xfrm>
          <a:off x="1022240" y="1524000"/>
          <a:ext cx="3893344" cy="0"/>
          <a:chOff x="1821656" y="2712244"/>
          <a:chExt cx="2012157" cy="2102644"/>
        </a:xfrm>
      </xdr:grpSpPr>
      <xdr:sp macro="" textlink="">
        <xdr:nvSpPr>
          <xdr:cNvPr id="3" name="Rectangle 2">
            <a:hlinkClick xmlns:r="http://schemas.openxmlformats.org/officeDocument/2006/relationships" r:id="rId1"/>
          </xdr:cNvPr>
          <xdr:cNvSpPr/>
        </xdr:nvSpPr>
        <xdr:spPr>
          <a:xfrm>
            <a:off x="1821656" y="2712244"/>
            <a:ext cx="2012157" cy="2102644"/>
          </a:xfrm>
          <a:prstGeom prst="rect">
            <a:avLst/>
          </a:prstGeom>
          <a:solidFill>
            <a:schemeClr val="accent2"/>
          </a:solidFill>
          <a:ln/>
          <a:scene3d>
            <a:camera prst="orthographicFront"/>
            <a:lightRig rig="threePt" dir="t"/>
          </a:scene3d>
          <a:sp3d>
            <a:bevelT/>
          </a:sp3d>
        </xdr:spPr>
        <xdr:style>
          <a:lnRef idx="2">
            <a:schemeClr val="accent3"/>
          </a:lnRef>
          <a:fillRef idx="1">
            <a:schemeClr val="lt1"/>
          </a:fillRef>
          <a:effectRef idx="0">
            <a:schemeClr val="accent3"/>
          </a:effectRef>
          <a:fontRef idx="minor">
            <a:schemeClr val="dk1"/>
          </a:fontRef>
        </xdr:style>
        <xdr:txBody>
          <a:bodyPr vertOverflow="clip" horzOverflow="clip" rtlCol="0" anchor="ctr"/>
          <a:lstStyle/>
          <a:p>
            <a:pPr algn="ctr"/>
            <a:endParaRPr lang="fr-FR" sz="1600" b="0">
              <a:latin typeface="Berlin Sans FB Demi" panose="020E0802020502020306" pitchFamily="34" charset="0"/>
            </a:endParaRPr>
          </a:p>
          <a:p>
            <a:pPr algn="ctr"/>
            <a:endParaRPr lang="fr-FR" sz="1600" b="1">
              <a:latin typeface="Berlin Sans FB Demi" panose="020E0802020502020306" pitchFamily="34" charset="0"/>
            </a:endParaRPr>
          </a:p>
          <a:p>
            <a:pPr algn="ctr"/>
            <a:endParaRPr lang="fr-FR" sz="1600" b="1">
              <a:latin typeface="Berlin Sans FB Demi" panose="020E0802020502020306" pitchFamily="34" charset="0"/>
            </a:endParaRPr>
          </a:p>
          <a:p>
            <a:pPr algn="ctr"/>
            <a:endParaRPr lang="fr-FR" sz="1600" b="1">
              <a:latin typeface="Berlin Sans FB Demi" panose="020E0802020502020306" pitchFamily="34" charset="0"/>
            </a:endParaRPr>
          </a:p>
          <a:p>
            <a:pPr algn="ctr"/>
            <a:endParaRPr lang="fr-FR" sz="1600" b="1">
              <a:latin typeface="Berlin Sans FB Demi" panose="020E0802020502020306" pitchFamily="34" charset="0"/>
            </a:endParaRPr>
          </a:p>
          <a:p>
            <a:pPr algn="ctr"/>
            <a:r>
              <a:rPr lang="fr-FR" sz="1600" b="1">
                <a:latin typeface="Arial Rounded MT Bold" panose="020F0704030504030204" pitchFamily="34" charset="0"/>
                <a:cs typeface="Estrangelo Edessa" panose="03080600000000000000" pitchFamily="66" charset="0"/>
              </a:rPr>
              <a:t>CPD Indicators Performance Tracking Table</a:t>
            </a:r>
          </a:p>
        </xdr:txBody>
      </xdr:sp>
      <xdr:pic>
        <xdr:nvPicPr>
          <xdr:cNvPr id="4" name="Picture 3">
            <a:hlinkClick xmlns:r="http://schemas.openxmlformats.org/officeDocument/2006/relationships" r:id="rId1"/>
          </xdr:cNvPr>
          <xdr:cNvPicPr>
            <a:picLocks noChangeAspect="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2357438" y="2940844"/>
            <a:ext cx="948472" cy="948472"/>
          </a:xfrm>
          <a:prstGeom prst="rect">
            <a:avLst/>
          </a:prstGeom>
          <a:noFill/>
          <a:ln>
            <a:noFill/>
          </a:ln>
        </xdr:spPr>
      </xdr:pic>
    </xdr:grpSp>
    <xdr:clientData/>
  </xdr:twoCellAnchor>
  <xdr:twoCellAnchor>
    <xdr:from>
      <xdr:col>0</xdr:col>
      <xdr:colOff>136071</xdr:colOff>
      <xdr:row>0</xdr:row>
      <xdr:rowOff>163286</xdr:rowOff>
    </xdr:from>
    <xdr:to>
      <xdr:col>13</xdr:col>
      <xdr:colOff>795593</xdr:colOff>
      <xdr:row>7</xdr:row>
      <xdr:rowOff>122464</xdr:rowOff>
    </xdr:to>
    <xdr:grpSp>
      <xdr:nvGrpSpPr>
        <xdr:cNvPr id="36" name="Group 35"/>
        <xdr:cNvGrpSpPr/>
      </xdr:nvGrpSpPr>
      <xdr:grpSpPr>
        <a:xfrm>
          <a:off x="136071" y="163286"/>
          <a:ext cx="22090772" cy="1292678"/>
          <a:chOff x="116921" y="176832"/>
          <a:chExt cx="16144452" cy="1387989"/>
        </a:xfrm>
      </xdr:grpSpPr>
      <xdr:sp macro="" textlink="">
        <xdr:nvSpPr>
          <xdr:cNvPr id="37" name="Rounded Rectangle 36">
            <a:hlinkClick xmlns:r="http://schemas.openxmlformats.org/officeDocument/2006/relationships" r:id="rId3"/>
          </xdr:cNvPr>
          <xdr:cNvSpPr/>
        </xdr:nvSpPr>
        <xdr:spPr>
          <a:xfrm>
            <a:off x="14783026" y="240391"/>
            <a:ext cx="1478347" cy="621600"/>
          </a:xfrm>
          <a:prstGeom prst="roundRect">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r>
              <a:rPr lang="fr-FR" sz="1400"/>
              <a:t>Resources</a:t>
            </a:r>
          </a:p>
        </xdr:txBody>
      </xdr:sp>
      <xdr:grpSp>
        <xdr:nvGrpSpPr>
          <xdr:cNvPr id="38" name="Group 37"/>
          <xdr:cNvGrpSpPr/>
        </xdr:nvGrpSpPr>
        <xdr:grpSpPr>
          <a:xfrm>
            <a:off x="116921" y="176832"/>
            <a:ext cx="14458302" cy="1387989"/>
            <a:chOff x="116921" y="176832"/>
            <a:chExt cx="14458302" cy="1387989"/>
          </a:xfrm>
        </xdr:grpSpPr>
        <xdr:pic>
          <xdr:nvPicPr>
            <xdr:cNvPr id="39" name="Picture 38"/>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16921" y="176832"/>
              <a:ext cx="676940" cy="1387989"/>
            </a:xfrm>
            <a:prstGeom prst="rect">
              <a:avLst/>
            </a:prstGeom>
          </xdr:spPr>
        </xdr:pic>
        <xdr:sp macro="" textlink="">
          <xdr:nvSpPr>
            <xdr:cNvPr id="40" name="Rounded Rectangle 39">
              <a:hlinkClick xmlns:r="http://schemas.openxmlformats.org/officeDocument/2006/relationships" r:id="rId5"/>
            </xdr:cNvPr>
            <xdr:cNvSpPr/>
          </xdr:nvSpPr>
          <xdr:spPr>
            <a:xfrm>
              <a:off x="2741812" y="239184"/>
              <a:ext cx="1478348" cy="621600"/>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fr-FR" sz="1400"/>
                <a:t>Signature Solutions</a:t>
              </a:r>
            </a:p>
          </xdr:txBody>
        </xdr:sp>
        <xdr:sp macro="" textlink="">
          <xdr:nvSpPr>
            <xdr:cNvPr id="41" name="Rounded Rectangle 40">
              <a:hlinkClick xmlns:r="http://schemas.openxmlformats.org/officeDocument/2006/relationships" r:id="rId6"/>
            </xdr:cNvPr>
            <xdr:cNvSpPr/>
          </xdr:nvSpPr>
          <xdr:spPr>
            <a:xfrm>
              <a:off x="7869570" y="258913"/>
              <a:ext cx="1478349" cy="621600"/>
            </a:xfrm>
            <a:prstGeom prst="roundRect">
              <a:avLst/>
            </a:prstGeom>
          </xdr:spPr>
          <xdr:style>
            <a:lnRef idx="0">
              <a:schemeClr val="accent2"/>
            </a:lnRef>
            <a:fillRef idx="1001">
              <a:schemeClr val="dk2"/>
            </a:fillRef>
            <a:effectRef idx="3">
              <a:schemeClr val="accent2"/>
            </a:effectRef>
            <a:fontRef idx="minor">
              <a:schemeClr val="lt1"/>
            </a:fontRef>
          </xdr:style>
          <xdr:txBody>
            <a:bodyPr vertOverflow="clip" horzOverflow="clip" rtlCol="0" anchor="ctr"/>
            <a:lstStyle/>
            <a:p>
              <a:pPr algn="ctr"/>
              <a:r>
                <a:rPr lang="fr-FR" sz="1400"/>
                <a:t>Monitoring Plan</a:t>
              </a:r>
            </a:p>
          </xdr:txBody>
        </xdr:sp>
        <xdr:grpSp>
          <xdr:nvGrpSpPr>
            <xdr:cNvPr id="42" name="Group 41"/>
            <xdr:cNvGrpSpPr/>
          </xdr:nvGrpSpPr>
          <xdr:grpSpPr>
            <a:xfrm>
              <a:off x="901096" y="222251"/>
              <a:ext cx="1572380" cy="640650"/>
              <a:chOff x="476250" y="142875"/>
              <a:chExt cx="1400175" cy="638175"/>
            </a:xfrm>
          </xdr:grpSpPr>
          <xdr:sp macro="" textlink="">
            <xdr:nvSpPr>
              <xdr:cNvPr id="50" name="Rounded Rectangle 49">
                <a:hlinkClick xmlns:r="http://schemas.openxmlformats.org/officeDocument/2006/relationships" r:id="rId7"/>
              </xdr:cNvPr>
              <xdr:cNvSpPr/>
            </xdr:nvSpPr>
            <xdr:spPr>
              <a:xfrm>
                <a:off x="476250" y="161925"/>
                <a:ext cx="1400175" cy="619125"/>
              </a:xfrm>
              <a:prstGeom prst="roundRect">
                <a:avLst/>
              </a:prstGeom>
              <a:solidFill>
                <a:srgbClr val="FFF8E5"/>
              </a:solidFill>
              <a:ln/>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r>
                  <a:rPr lang="fr-FR" sz="1800" b="1">
                    <a:solidFill>
                      <a:schemeClr val="tx1"/>
                    </a:solidFill>
                  </a:rPr>
                  <a:t>          HOME</a:t>
                </a:r>
              </a:p>
            </xdr:txBody>
          </xdr:sp>
          <xdr:pic>
            <xdr:nvPicPr>
              <xdr:cNvPr id="51" name="Picture 50"/>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542927" y="142875"/>
                <a:ext cx="487756" cy="552449"/>
              </a:xfrm>
              <a:prstGeom prst="rect">
                <a:avLst/>
              </a:prstGeom>
            </xdr:spPr>
          </xdr:pic>
        </xdr:grpSp>
        <xdr:grpSp>
          <xdr:nvGrpSpPr>
            <xdr:cNvPr id="43" name="Group 42"/>
            <xdr:cNvGrpSpPr/>
          </xdr:nvGrpSpPr>
          <xdr:grpSpPr>
            <a:xfrm>
              <a:off x="6127664" y="245950"/>
              <a:ext cx="1478348" cy="621600"/>
              <a:chOff x="4362450" y="971550"/>
              <a:chExt cx="1800225" cy="619125"/>
            </a:xfrm>
          </xdr:grpSpPr>
          <xdr:sp macro="" textlink="">
            <xdr:nvSpPr>
              <xdr:cNvPr id="48" name="Rounded Rectangle 47">
                <a:hlinkClick xmlns:r="http://schemas.openxmlformats.org/officeDocument/2006/relationships" r:id="rId9"/>
              </xdr:cNvPr>
              <xdr:cNvSpPr/>
            </xdr:nvSpPr>
            <xdr:spPr>
              <a:xfrm>
                <a:off x="4362450" y="971550"/>
                <a:ext cx="1800225" cy="619125"/>
              </a:xfrm>
              <a:prstGeom prst="roundRect">
                <a:avLst/>
              </a:prstGeom>
              <a:solidFill>
                <a:schemeClr val="accent1">
                  <a:lumMod val="60000"/>
                  <a:lumOff val="40000"/>
                </a:schemeClr>
              </a:solidFill>
            </xdr:spPr>
            <xdr:style>
              <a:lnRef idx="0">
                <a:schemeClr val="accent2"/>
              </a:lnRef>
              <a:fillRef idx="1001">
                <a:schemeClr val="dk2"/>
              </a:fillRef>
              <a:effectRef idx="3">
                <a:schemeClr val="accent2"/>
              </a:effectRef>
              <a:fontRef idx="minor">
                <a:schemeClr val="lt1"/>
              </a:fontRef>
            </xdr:style>
            <xdr:txBody>
              <a:bodyPr vertOverflow="clip" horzOverflow="clip" lIns="548640" rIns="91440" rtlCol="0" anchor="ctr"/>
              <a:lstStyle/>
              <a:p>
                <a:pPr algn="ctr"/>
                <a:r>
                  <a:rPr lang="fr-FR" sz="1400" baseline="0"/>
                  <a:t>Rwanda</a:t>
                </a:r>
              </a:p>
              <a:p>
                <a:pPr algn="ctr"/>
                <a:r>
                  <a:rPr lang="fr-FR" sz="1400" baseline="0"/>
                  <a:t>CPD</a:t>
                </a:r>
                <a:endParaRPr lang="fr-FR" sz="1400"/>
              </a:p>
            </xdr:txBody>
          </xdr:sp>
          <xdr:pic>
            <xdr:nvPicPr>
              <xdr:cNvPr id="49" name="Picture 48"/>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4531036" y="1057275"/>
                <a:ext cx="331171" cy="448034"/>
              </a:xfrm>
              <a:prstGeom prst="rect">
                <a:avLst/>
              </a:prstGeom>
              <a:ln>
                <a:noFill/>
              </a:ln>
            </xdr:spPr>
          </xdr:pic>
        </xdr:grpSp>
        <xdr:sp macro="" textlink="">
          <xdr:nvSpPr>
            <xdr:cNvPr id="44" name="Rectangle_Evaluation">
              <a:hlinkClick xmlns:r="http://schemas.openxmlformats.org/officeDocument/2006/relationships" r:id="rId11"/>
            </xdr:cNvPr>
            <xdr:cNvSpPr/>
          </xdr:nvSpPr>
          <xdr:spPr>
            <a:xfrm>
              <a:off x="9633151" y="244626"/>
              <a:ext cx="1473245" cy="621600"/>
            </a:xfrm>
            <a:prstGeom prst="roundRect">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r>
                <a:rPr lang="fr-FR" sz="1400"/>
                <a:t>Evaluation Plan</a:t>
              </a:r>
            </a:p>
          </xdr:txBody>
        </xdr:sp>
        <xdr:sp macro="" textlink="">
          <xdr:nvSpPr>
            <xdr:cNvPr id="45" name="Rounded Rectangle 44">
              <a:hlinkClick xmlns:r="http://schemas.openxmlformats.org/officeDocument/2006/relationships" r:id="rId12"/>
            </xdr:cNvPr>
            <xdr:cNvSpPr/>
          </xdr:nvSpPr>
          <xdr:spPr>
            <a:xfrm>
              <a:off x="11403919" y="252299"/>
              <a:ext cx="1473246" cy="621600"/>
            </a:xfrm>
            <a:prstGeom prst="roundRect">
              <a:avLst/>
            </a:prstGeom>
            <a:solidFill>
              <a:srgbClr val="C00000"/>
            </a:solidFill>
          </xdr:spPr>
          <xdr:style>
            <a:lnRef idx="0">
              <a:schemeClr val="accent4"/>
            </a:lnRef>
            <a:fillRef idx="3">
              <a:schemeClr val="accent4"/>
            </a:fillRef>
            <a:effectRef idx="3">
              <a:schemeClr val="accent4"/>
            </a:effectRef>
            <a:fontRef idx="minor">
              <a:schemeClr val="lt1"/>
            </a:fontRef>
          </xdr:style>
          <xdr:txBody>
            <a:bodyPr vertOverflow="clip" horzOverflow="clip" lIns="0" rIns="0" rtlCol="0" anchor="ctr"/>
            <a:lstStyle/>
            <a:p>
              <a:pPr marL="0" indent="0" algn="ctr"/>
              <a:r>
                <a:rPr lang="fr-FR" sz="1400">
                  <a:solidFill>
                    <a:schemeClr val="lt1"/>
                  </a:solidFill>
                  <a:latin typeface="+mn-lt"/>
                  <a:ea typeface="+mn-ea"/>
                  <a:cs typeface="+mn-cs"/>
                </a:rPr>
                <a:t>Management Calendar</a:t>
              </a:r>
            </a:p>
          </xdr:txBody>
        </xdr:sp>
        <xdr:sp macro="" textlink="">
          <xdr:nvSpPr>
            <xdr:cNvPr id="46" name="Rounded Rectangle 45">
              <a:hlinkClick xmlns:r="http://schemas.openxmlformats.org/officeDocument/2006/relationships" r:id="rId13"/>
            </xdr:cNvPr>
            <xdr:cNvSpPr/>
          </xdr:nvSpPr>
          <xdr:spPr>
            <a:xfrm>
              <a:off x="13101977" y="248330"/>
              <a:ext cx="1473246" cy="621600"/>
            </a:xfrm>
            <a:prstGeom prst="roundRect">
              <a:avLst/>
            </a:prstGeom>
            <a:solidFill>
              <a:srgbClr val="A886D6"/>
            </a:solidFill>
          </xdr:spPr>
          <xdr:style>
            <a:lnRef idx="0">
              <a:schemeClr val="accent4"/>
            </a:lnRef>
            <a:fillRef idx="3">
              <a:schemeClr val="accent4"/>
            </a:fillRef>
            <a:effectRef idx="3">
              <a:schemeClr val="accent4"/>
            </a:effectRef>
            <a:fontRef idx="minor">
              <a:schemeClr val="lt1"/>
            </a:fontRef>
          </xdr:style>
          <xdr:txBody>
            <a:bodyPr vertOverflow="clip" horzOverflow="clip" lIns="0" rIns="0" rtlCol="0" anchor="ctr"/>
            <a:lstStyle/>
            <a:p>
              <a:pPr marL="0" indent="0" algn="ctr"/>
              <a:r>
                <a:rPr lang="fr-FR" sz="1400">
                  <a:solidFill>
                    <a:schemeClr val="lt1"/>
                  </a:solidFill>
                  <a:latin typeface="+mn-lt"/>
                  <a:ea typeface="+mn-ea"/>
                  <a:cs typeface="+mn-cs"/>
                </a:rPr>
                <a:t>Statistics</a:t>
              </a:r>
            </a:p>
          </xdr:txBody>
        </xdr:sp>
        <xdr:sp macro="" textlink="">
          <xdr:nvSpPr>
            <xdr:cNvPr id="47" name="Rounded Rectangle 46">
              <a:hlinkClick xmlns:r="http://schemas.openxmlformats.org/officeDocument/2006/relationships" r:id="rId14"/>
            </xdr:cNvPr>
            <xdr:cNvSpPr/>
          </xdr:nvSpPr>
          <xdr:spPr>
            <a:xfrm>
              <a:off x="4422322" y="231321"/>
              <a:ext cx="1478349" cy="621600"/>
            </a:xfrm>
            <a:prstGeom prst="roundRect">
              <a:avLst/>
            </a:prstGeom>
            <a:solidFill>
              <a:schemeClr val="accent1">
                <a:lumMod val="75000"/>
              </a:schemeClr>
            </a:solidFill>
          </xdr:spPr>
          <xdr:style>
            <a:lnRef idx="0">
              <a:schemeClr val="accent2"/>
            </a:lnRef>
            <a:fillRef idx="1001">
              <a:schemeClr val="dk2"/>
            </a:fillRef>
            <a:effectRef idx="3">
              <a:schemeClr val="accent2"/>
            </a:effectRef>
            <a:fontRef idx="minor">
              <a:schemeClr val="lt1"/>
            </a:fontRef>
          </xdr:style>
          <xdr:txBody>
            <a:bodyPr vertOverflow="clip" horzOverflow="clip" rtlCol="0" anchor="ctr"/>
            <a:lstStyle/>
            <a:p>
              <a:pPr algn="ctr"/>
              <a:r>
                <a:rPr lang="fr-FR" sz="1400"/>
                <a:t>CO Programme Architecture</a:t>
              </a:r>
            </a:p>
          </xdr:txBody>
        </xdr:sp>
      </xdr:grpSp>
    </xdr:grpSp>
    <xdr:clientData/>
  </xdr:twoCellAnchor>
  <xdr:twoCellAnchor>
    <xdr:from>
      <xdr:col>13</xdr:col>
      <xdr:colOff>1175759</xdr:colOff>
      <xdr:row>1</xdr:row>
      <xdr:rowOff>13669</xdr:rowOff>
    </xdr:from>
    <xdr:to>
      <xdr:col>13</xdr:col>
      <xdr:colOff>1771770</xdr:colOff>
      <xdr:row>4</xdr:row>
      <xdr:rowOff>81703</xdr:rowOff>
    </xdr:to>
    <xdr:pic>
      <xdr:nvPicPr>
        <xdr:cNvPr id="52" name="Picture 51">
          <a:hlinkClick xmlns:r="http://schemas.openxmlformats.org/officeDocument/2006/relationships" r:id="rId15"/>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6660688" y="204169"/>
          <a:ext cx="596011" cy="639534"/>
        </a:xfrm>
        <a:prstGeom prst="rect">
          <a:avLst/>
        </a:prstGeom>
      </xdr:spPr>
    </xdr:pic>
    <xdr:clientData/>
  </xdr:twoCellAnchor>
  <xdr:twoCellAnchor>
    <xdr:from>
      <xdr:col>10</xdr:col>
      <xdr:colOff>0</xdr:colOff>
      <xdr:row>9</xdr:row>
      <xdr:rowOff>0</xdr:rowOff>
    </xdr:from>
    <xdr:to>
      <xdr:col>11</xdr:col>
      <xdr:colOff>1595438</xdr:colOff>
      <xdr:row>9</xdr:row>
      <xdr:rowOff>775608</xdr:rowOff>
    </xdr:to>
    <xdr:sp macro="" textlink="">
      <xdr:nvSpPr>
        <xdr:cNvPr id="22" name="Rounded Rectangle 21">
          <a:hlinkClick xmlns:r="http://schemas.openxmlformats.org/officeDocument/2006/relationships" r:id="rId17"/>
        </xdr:cNvPr>
        <xdr:cNvSpPr/>
      </xdr:nvSpPr>
      <xdr:spPr>
        <a:xfrm>
          <a:off x="10608469" y="1714500"/>
          <a:ext cx="2857500" cy="775608"/>
        </a:xfrm>
        <a:prstGeom prst="roundRect">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fr-FR" sz="1600" b="1"/>
            <a:t>Check Links between CPD outputs and SP outputs</a:t>
          </a:r>
        </a:p>
        <a:p>
          <a:pPr algn="ctr"/>
          <a:endParaRPr lang="fr-FR" sz="1600" b="1"/>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26</xdr:col>
      <xdr:colOff>220780</xdr:colOff>
      <xdr:row>1</xdr:row>
      <xdr:rowOff>54186</xdr:rowOff>
    </xdr:from>
    <xdr:to>
      <xdr:col>27</xdr:col>
      <xdr:colOff>207100</xdr:colOff>
      <xdr:row>4</xdr:row>
      <xdr:rowOff>122220</xdr:rowOff>
    </xdr:to>
    <xdr:pic>
      <xdr:nvPicPr>
        <xdr:cNvPr id="5" name="Picture 4">
          <a:hlinkClick xmlns:r="http://schemas.openxmlformats.org/officeDocument/2006/relationships" r:id="rId1"/>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6699030" y="244686"/>
          <a:ext cx="600153" cy="639534"/>
        </a:xfrm>
        <a:prstGeom prst="rect">
          <a:avLst/>
        </a:prstGeom>
      </xdr:spPr>
    </xdr:pic>
    <xdr:clientData/>
  </xdr:twoCellAnchor>
  <xdr:twoCellAnchor>
    <xdr:from>
      <xdr:col>6</xdr:col>
      <xdr:colOff>31749</xdr:colOff>
      <xdr:row>1</xdr:row>
      <xdr:rowOff>127000</xdr:rowOff>
    </xdr:from>
    <xdr:to>
      <xdr:col>30</xdr:col>
      <xdr:colOff>359835</xdr:colOff>
      <xdr:row>8</xdr:row>
      <xdr:rowOff>285749</xdr:rowOff>
    </xdr:to>
    <xdr:grpSp>
      <xdr:nvGrpSpPr>
        <xdr:cNvPr id="51" name="Group 50"/>
        <xdr:cNvGrpSpPr/>
      </xdr:nvGrpSpPr>
      <xdr:grpSpPr>
        <a:xfrm>
          <a:off x="3675062" y="317500"/>
          <a:ext cx="15925273" cy="1885155"/>
          <a:chOff x="3682999" y="285750"/>
          <a:chExt cx="16065503" cy="1883832"/>
        </a:xfrm>
      </xdr:grpSpPr>
      <xdr:grpSp>
        <xdr:nvGrpSpPr>
          <xdr:cNvPr id="34" name="Group 33"/>
          <xdr:cNvGrpSpPr/>
        </xdr:nvGrpSpPr>
        <xdr:grpSpPr>
          <a:xfrm>
            <a:off x="8784166" y="285750"/>
            <a:ext cx="8678336" cy="1883832"/>
            <a:chOff x="8741833" y="74084"/>
            <a:chExt cx="8678336" cy="1649914"/>
          </a:xfrm>
        </xdr:grpSpPr>
        <xdr:sp macro="" textlink="">
          <xdr:nvSpPr>
            <xdr:cNvPr id="21" name="TextBox 20"/>
            <xdr:cNvSpPr txBox="1"/>
          </xdr:nvSpPr>
          <xdr:spPr>
            <a:xfrm>
              <a:off x="15536333" y="1290081"/>
              <a:ext cx="1629834" cy="4339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400" b="1">
                  <a:solidFill>
                    <a:srgbClr val="FF0000"/>
                  </a:solidFill>
                </a:rPr>
                <a:t>Navigation Pan</a:t>
              </a:r>
              <a:r>
                <a:rPr lang="fr-FR" sz="1400" b="1" baseline="0">
                  <a:solidFill>
                    <a:srgbClr val="FF0000"/>
                  </a:solidFill>
                </a:rPr>
                <a:t> </a:t>
              </a:r>
              <a:endParaRPr lang="fr-FR" sz="1400" b="1">
                <a:solidFill>
                  <a:srgbClr val="FF0000"/>
                </a:solidFill>
              </a:endParaRPr>
            </a:p>
          </xdr:txBody>
        </xdr:sp>
        <xdr:grpSp>
          <xdr:nvGrpSpPr>
            <xdr:cNvPr id="28" name="Group 27"/>
            <xdr:cNvGrpSpPr/>
          </xdr:nvGrpSpPr>
          <xdr:grpSpPr>
            <a:xfrm>
              <a:off x="8741833" y="74084"/>
              <a:ext cx="8678336" cy="656941"/>
              <a:chOff x="8741833" y="74084"/>
              <a:chExt cx="8678336" cy="656941"/>
            </a:xfrm>
          </xdr:grpSpPr>
          <xdr:cxnSp macro="">
            <xdr:nvCxnSpPr>
              <xdr:cNvPr id="23" name="Straight Connector 22"/>
              <xdr:cNvCxnSpPr/>
            </xdr:nvCxnSpPr>
            <xdr:spPr>
              <a:xfrm flipH="1">
                <a:off x="8741833" y="699275"/>
                <a:ext cx="8646584" cy="31750"/>
              </a:xfrm>
              <a:prstGeom prst="line">
                <a:avLst/>
              </a:prstGeom>
              <a:ln w="28575">
                <a:solidFill>
                  <a:srgbClr val="FF0000"/>
                </a:solidFill>
              </a:ln>
            </xdr:spPr>
            <xdr:style>
              <a:lnRef idx="1">
                <a:schemeClr val="accent2"/>
              </a:lnRef>
              <a:fillRef idx="0">
                <a:schemeClr val="accent2"/>
              </a:fillRef>
              <a:effectRef idx="0">
                <a:schemeClr val="accent2"/>
              </a:effectRef>
              <a:fontRef idx="minor">
                <a:schemeClr val="tx1"/>
              </a:fontRef>
            </xdr:style>
          </xdr:cxnSp>
          <xdr:cxnSp macro="">
            <xdr:nvCxnSpPr>
              <xdr:cNvPr id="25" name="Straight Connector 24"/>
              <xdr:cNvCxnSpPr/>
            </xdr:nvCxnSpPr>
            <xdr:spPr>
              <a:xfrm flipH="1">
                <a:off x="17409583" y="74084"/>
                <a:ext cx="10586" cy="633449"/>
              </a:xfrm>
              <a:prstGeom prst="line">
                <a:avLst/>
              </a:prstGeom>
              <a:ln w="28575">
                <a:solidFill>
                  <a:srgbClr val="FF0000"/>
                </a:solidFill>
              </a:ln>
            </xdr:spPr>
            <xdr:style>
              <a:lnRef idx="1">
                <a:schemeClr val="accent2"/>
              </a:lnRef>
              <a:fillRef idx="0">
                <a:schemeClr val="accent2"/>
              </a:fillRef>
              <a:effectRef idx="0">
                <a:schemeClr val="accent2"/>
              </a:effectRef>
              <a:fontRef idx="minor">
                <a:schemeClr val="tx1"/>
              </a:fontRef>
            </xdr:style>
          </xdr:cxnSp>
        </xdr:grpSp>
        <xdr:cxnSp macro="">
          <xdr:nvCxnSpPr>
            <xdr:cNvPr id="32" name="Straight Arrow Connector 31"/>
            <xdr:cNvCxnSpPr/>
          </xdr:nvCxnSpPr>
          <xdr:spPr>
            <a:xfrm flipH="1" flipV="1">
              <a:off x="15705668" y="739749"/>
              <a:ext cx="105832" cy="560915"/>
            </a:xfrm>
            <a:prstGeom prst="straightConnector1">
              <a:avLst/>
            </a:prstGeom>
            <a:ln w="1905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grpSp>
      <xdr:grpSp>
        <xdr:nvGrpSpPr>
          <xdr:cNvPr id="50" name="Group 49"/>
          <xdr:cNvGrpSpPr/>
        </xdr:nvGrpSpPr>
        <xdr:grpSpPr>
          <a:xfrm>
            <a:off x="17314334" y="476250"/>
            <a:ext cx="2434168" cy="920751"/>
            <a:chOff x="17314334" y="476250"/>
            <a:chExt cx="2434168" cy="920751"/>
          </a:xfrm>
        </xdr:grpSpPr>
        <xdr:sp macro="" textlink="">
          <xdr:nvSpPr>
            <xdr:cNvPr id="35" name="TextBox 34"/>
            <xdr:cNvSpPr txBox="1"/>
          </xdr:nvSpPr>
          <xdr:spPr>
            <a:xfrm>
              <a:off x="18118667" y="476250"/>
              <a:ext cx="1629835" cy="9207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400" b="1">
                  <a:solidFill>
                    <a:srgbClr val="FF0000"/>
                  </a:solidFill>
                </a:rPr>
                <a:t>On any page, click here to access the Guide/Help</a:t>
              </a:r>
            </a:p>
            <a:p>
              <a:endParaRPr lang="fr-FR" sz="1400" b="1">
                <a:solidFill>
                  <a:srgbClr val="FF0000"/>
                </a:solidFill>
              </a:endParaRPr>
            </a:p>
          </xdr:txBody>
        </xdr:sp>
        <xdr:cxnSp macro="">
          <xdr:nvCxnSpPr>
            <xdr:cNvPr id="36" name="Straight Arrow Connector 35"/>
            <xdr:cNvCxnSpPr/>
          </xdr:nvCxnSpPr>
          <xdr:spPr>
            <a:xfrm flipH="1" flipV="1">
              <a:off x="17314334" y="656167"/>
              <a:ext cx="825500" cy="169332"/>
            </a:xfrm>
            <a:prstGeom prst="straightConnector1">
              <a:avLst/>
            </a:prstGeom>
            <a:ln w="1905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grpSp>
      <xdr:grpSp>
        <xdr:nvGrpSpPr>
          <xdr:cNvPr id="48" name="Group 47"/>
          <xdr:cNvGrpSpPr/>
        </xdr:nvGrpSpPr>
        <xdr:grpSpPr>
          <a:xfrm>
            <a:off x="3682999" y="952500"/>
            <a:ext cx="3122084" cy="878416"/>
            <a:chOff x="3682999" y="952500"/>
            <a:chExt cx="3122084" cy="878416"/>
          </a:xfrm>
        </xdr:grpSpPr>
        <xdr:sp macro="" textlink="">
          <xdr:nvSpPr>
            <xdr:cNvPr id="38" name="TextBox 37"/>
            <xdr:cNvSpPr txBox="1"/>
          </xdr:nvSpPr>
          <xdr:spPr>
            <a:xfrm>
              <a:off x="3682999" y="1291166"/>
              <a:ext cx="3122084" cy="539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400" b="1">
                  <a:solidFill>
                    <a:srgbClr val="FF0000"/>
                  </a:solidFill>
                </a:rPr>
                <a:t>Link toward your CPD</a:t>
              </a:r>
            </a:p>
            <a:p>
              <a:r>
                <a:rPr lang="fr-FR" sz="1400" b="1">
                  <a:solidFill>
                    <a:srgbClr val="FF0000"/>
                  </a:solidFill>
                </a:rPr>
                <a:t>(hyperlink needs to be updated)</a:t>
              </a:r>
            </a:p>
          </xdr:txBody>
        </xdr:sp>
        <xdr:cxnSp macro="">
          <xdr:nvCxnSpPr>
            <xdr:cNvPr id="39" name="Straight Arrow Connector 38"/>
            <xdr:cNvCxnSpPr/>
          </xdr:nvCxnSpPr>
          <xdr:spPr>
            <a:xfrm flipV="1">
              <a:off x="4910668" y="952500"/>
              <a:ext cx="1767416" cy="359833"/>
            </a:xfrm>
            <a:prstGeom prst="straightConnector1">
              <a:avLst/>
            </a:prstGeom>
            <a:ln w="1905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grpSp>
      <xdr:grpSp>
        <xdr:nvGrpSpPr>
          <xdr:cNvPr id="49" name="Group 48"/>
          <xdr:cNvGrpSpPr/>
        </xdr:nvGrpSpPr>
        <xdr:grpSpPr>
          <a:xfrm>
            <a:off x="8942916" y="910167"/>
            <a:ext cx="3122083" cy="1058333"/>
            <a:chOff x="8942916" y="910167"/>
            <a:chExt cx="3122083" cy="1058333"/>
          </a:xfrm>
        </xdr:grpSpPr>
        <xdr:sp macro="" textlink="">
          <xdr:nvSpPr>
            <xdr:cNvPr id="41" name="TextBox 40"/>
            <xdr:cNvSpPr txBox="1"/>
          </xdr:nvSpPr>
          <xdr:spPr>
            <a:xfrm>
              <a:off x="8942916" y="1407583"/>
              <a:ext cx="3122083" cy="5609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400" b="1">
                  <a:solidFill>
                    <a:srgbClr val="FF0000"/>
                  </a:solidFill>
                </a:rPr>
                <a:t>Link toward your CO page on ERC</a:t>
              </a:r>
            </a:p>
            <a:p>
              <a:r>
                <a:rPr lang="fr-FR" sz="1400" b="1">
                  <a:solidFill>
                    <a:srgbClr val="FF0000"/>
                  </a:solidFill>
                </a:rPr>
                <a:t>(hyperlink needs to be updated)</a:t>
              </a:r>
            </a:p>
          </xdr:txBody>
        </xdr:sp>
        <xdr:cxnSp macro="">
          <xdr:nvCxnSpPr>
            <xdr:cNvPr id="42" name="Straight Arrow Connector 41"/>
            <xdr:cNvCxnSpPr/>
          </xdr:nvCxnSpPr>
          <xdr:spPr>
            <a:xfrm flipH="1" flipV="1">
              <a:off x="10297584" y="910167"/>
              <a:ext cx="10583" cy="518583"/>
            </a:xfrm>
            <a:prstGeom prst="straightConnector1">
              <a:avLst/>
            </a:prstGeom>
            <a:ln w="1905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grpSp>
    </xdr:grpSp>
    <xdr:clientData/>
  </xdr:twoCellAnchor>
  <xdr:twoCellAnchor>
    <xdr:from>
      <xdr:col>1</xdr:col>
      <xdr:colOff>31750</xdr:colOff>
      <xdr:row>8</xdr:row>
      <xdr:rowOff>285751</xdr:rowOff>
    </xdr:from>
    <xdr:to>
      <xdr:col>7</xdr:col>
      <xdr:colOff>518583</xdr:colOff>
      <xdr:row>9</xdr:row>
      <xdr:rowOff>21167</xdr:rowOff>
    </xdr:to>
    <xdr:sp macro="" textlink="">
      <xdr:nvSpPr>
        <xdr:cNvPr id="2" name="Rounded Rectangle 1">
          <a:hlinkClick xmlns:r="http://schemas.openxmlformats.org/officeDocument/2006/relationships" r:id="rId3"/>
        </xdr:cNvPr>
        <xdr:cNvSpPr/>
      </xdr:nvSpPr>
      <xdr:spPr>
        <a:xfrm>
          <a:off x="645583" y="2201334"/>
          <a:ext cx="4688417" cy="412750"/>
        </a:xfrm>
        <a:prstGeom prst="round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ctr"/>
        <a:lstStyle/>
        <a:p>
          <a:pPr algn="ctr"/>
          <a:r>
            <a:rPr lang="fr-FR" sz="1200" b="1"/>
            <a:t>For Support contact the RSCA </a:t>
          </a:r>
          <a:r>
            <a:rPr lang="fr-FR" sz="1200" b="1" baseline="0"/>
            <a:t>RBM team: </a:t>
          </a:r>
          <a:r>
            <a:rPr lang="en-US" sz="1200" b="1">
              <a:solidFill>
                <a:schemeClr val="lt1"/>
              </a:solidFill>
              <a:effectLst/>
              <a:latin typeface="+mn-lt"/>
              <a:ea typeface="+mn-ea"/>
              <a:cs typeface="+mn-cs"/>
            </a:rPr>
            <a:t>rsca.rbm@undp.org</a:t>
          </a:r>
          <a:endParaRPr lang="fr-FR" sz="1200" b="1"/>
        </a:p>
      </xdr:txBody>
    </xdr:sp>
    <xdr:clientData/>
  </xdr:twoCellAnchor>
  <xdr:twoCellAnchor>
    <xdr:from>
      <xdr:col>0</xdr:col>
      <xdr:colOff>59531</xdr:colOff>
      <xdr:row>0</xdr:row>
      <xdr:rowOff>178594</xdr:rowOff>
    </xdr:from>
    <xdr:to>
      <xdr:col>25</xdr:col>
      <xdr:colOff>456550</xdr:colOff>
      <xdr:row>7</xdr:row>
      <xdr:rowOff>233083</xdr:rowOff>
    </xdr:to>
    <xdr:grpSp>
      <xdr:nvGrpSpPr>
        <xdr:cNvPr id="75" name="Group 74"/>
        <xdr:cNvGrpSpPr/>
      </xdr:nvGrpSpPr>
      <xdr:grpSpPr>
        <a:xfrm>
          <a:off x="59531" y="178594"/>
          <a:ext cx="16101363" cy="1387989"/>
          <a:chOff x="104775" y="771525"/>
          <a:chExt cx="16101363" cy="1387989"/>
        </a:xfrm>
      </xdr:grpSpPr>
      <xdr:grpSp>
        <xdr:nvGrpSpPr>
          <xdr:cNvPr id="76" name="Group 75"/>
          <xdr:cNvGrpSpPr/>
        </xdr:nvGrpSpPr>
        <xdr:grpSpPr>
          <a:xfrm>
            <a:off x="104775" y="771525"/>
            <a:ext cx="16101363" cy="1387989"/>
            <a:chOff x="104775" y="123825"/>
            <a:chExt cx="16101363" cy="1387989"/>
          </a:xfrm>
        </xdr:grpSpPr>
        <xdr:sp macro="" textlink="">
          <xdr:nvSpPr>
            <xdr:cNvPr id="78" name="Rounded Rectangle 77">
              <a:hlinkClick xmlns:r="http://schemas.openxmlformats.org/officeDocument/2006/relationships" r:id="rId4"/>
            </xdr:cNvPr>
            <xdr:cNvSpPr/>
          </xdr:nvSpPr>
          <xdr:spPr>
            <a:xfrm>
              <a:off x="14731737" y="187384"/>
              <a:ext cx="1474401" cy="621600"/>
            </a:xfrm>
            <a:prstGeom prst="roundRect">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r>
                <a:rPr lang="fr-FR" sz="1400"/>
                <a:t>Resources</a:t>
              </a:r>
            </a:p>
          </xdr:txBody>
        </xdr:sp>
        <xdr:pic>
          <xdr:nvPicPr>
            <xdr:cNvPr id="79" name="Picture 78">
              <a:hlinkClick xmlns:r="http://schemas.openxmlformats.org/officeDocument/2006/relationships" r:id="rId5"/>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04775" y="123825"/>
              <a:ext cx="675134" cy="1387989"/>
            </a:xfrm>
            <a:prstGeom prst="rect">
              <a:avLst/>
            </a:prstGeom>
          </xdr:spPr>
        </xdr:pic>
        <xdr:sp macro="" textlink="">
          <xdr:nvSpPr>
            <xdr:cNvPr id="80" name="Rounded Rectangle 79">
              <a:hlinkClick xmlns:r="http://schemas.openxmlformats.org/officeDocument/2006/relationships" r:id="rId7"/>
            </xdr:cNvPr>
            <xdr:cNvSpPr/>
          </xdr:nvSpPr>
          <xdr:spPr>
            <a:xfrm>
              <a:off x="2722660" y="186177"/>
              <a:ext cx="1474402" cy="621600"/>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fr-FR" sz="1400"/>
                <a:t>Signature Solutions</a:t>
              </a:r>
            </a:p>
          </xdr:txBody>
        </xdr:sp>
        <xdr:sp macro="" textlink="">
          <xdr:nvSpPr>
            <xdr:cNvPr id="81" name="Rounded Rectangle 80">
              <a:hlinkClick xmlns:r="http://schemas.openxmlformats.org/officeDocument/2006/relationships" r:id="rId8"/>
            </xdr:cNvPr>
            <xdr:cNvSpPr/>
          </xdr:nvSpPr>
          <xdr:spPr>
            <a:xfrm>
              <a:off x="7836732" y="205906"/>
              <a:ext cx="1474403" cy="621600"/>
            </a:xfrm>
            <a:prstGeom prst="roundRect">
              <a:avLst/>
            </a:prstGeom>
          </xdr:spPr>
          <xdr:style>
            <a:lnRef idx="0">
              <a:schemeClr val="accent2"/>
            </a:lnRef>
            <a:fillRef idx="1001">
              <a:schemeClr val="dk2"/>
            </a:fillRef>
            <a:effectRef idx="3">
              <a:schemeClr val="accent2"/>
            </a:effectRef>
            <a:fontRef idx="minor">
              <a:schemeClr val="lt1"/>
            </a:fontRef>
          </xdr:style>
          <xdr:txBody>
            <a:bodyPr vertOverflow="clip" horzOverflow="clip" rtlCol="0" anchor="ctr"/>
            <a:lstStyle/>
            <a:p>
              <a:pPr algn="ctr"/>
              <a:r>
                <a:rPr lang="fr-FR" sz="1400"/>
                <a:t>Monitoring Plan</a:t>
              </a:r>
            </a:p>
          </xdr:txBody>
        </xdr:sp>
        <xdr:sp macro="" textlink="">
          <xdr:nvSpPr>
            <xdr:cNvPr id="82" name="Rounded Rectangle 81">
              <a:hlinkClick xmlns:r="http://schemas.openxmlformats.org/officeDocument/2006/relationships" r:id="rId9"/>
            </xdr:cNvPr>
            <xdr:cNvSpPr/>
          </xdr:nvSpPr>
          <xdr:spPr>
            <a:xfrm>
              <a:off x="886857" y="188368"/>
              <a:ext cx="1568184" cy="621526"/>
            </a:xfrm>
            <a:prstGeom prst="roundRect">
              <a:avLst/>
            </a:prstGeom>
            <a:solidFill>
              <a:srgbClr val="FFF8E5"/>
            </a:solidFill>
            <a:ln/>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r>
                <a:rPr lang="fr-FR" sz="1800" b="1">
                  <a:solidFill>
                    <a:schemeClr val="tx1"/>
                  </a:solidFill>
                </a:rPr>
                <a:t>          HOME</a:t>
              </a:r>
            </a:p>
          </xdr:txBody>
        </xdr:sp>
        <xdr:sp macro="" textlink="'CO CPD'!$K$9">
          <xdr:nvSpPr>
            <xdr:cNvPr id="83" name="Rounded Rectangle 82">
              <a:hlinkClick xmlns:r="http://schemas.openxmlformats.org/officeDocument/2006/relationships" r:id="rId10"/>
            </xdr:cNvPr>
            <xdr:cNvSpPr/>
          </xdr:nvSpPr>
          <xdr:spPr>
            <a:xfrm>
              <a:off x="6061363" y="192943"/>
              <a:ext cx="1608499" cy="621600"/>
            </a:xfrm>
            <a:prstGeom prst="roundRect">
              <a:avLst/>
            </a:prstGeom>
            <a:solidFill>
              <a:schemeClr val="accent1">
                <a:lumMod val="60000"/>
                <a:lumOff val="40000"/>
              </a:schemeClr>
            </a:solidFill>
          </xdr:spPr>
          <xdr:style>
            <a:lnRef idx="0">
              <a:schemeClr val="accent2"/>
            </a:lnRef>
            <a:fillRef idx="1001">
              <a:schemeClr val="dk2"/>
            </a:fillRef>
            <a:effectRef idx="3">
              <a:schemeClr val="accent2"/>
            </a:effectRef>
            <a:fontRef idx="minor">
              <a:schemeClr val="lt1"/>
            </a:fontRef>
          </xdr:style>
          <xdr:txBody>
            <a:bodyPr vertOverflow="clip" horzOverflow="clip" lIns="548640" rIns="91440" rtlCol="0" anchor="ctr"/>
            <a:lstStyle/>
            <a:p>
              <a:pPr algn="ctr"/>
              <a:fld id="{DD2FAAD4-D0B8-4A71-BBBA-E60F78A1D42F}" type="TxLink">
                <a:rPr lang="en-US" sz="1400" b="0" i="0" u="none" strike="noStrike">
                  <a:solidFill>
                    <a:srgbClr val="FFFFFF"/>
                  </a:solidFill>
                  <a:latin typeface="Calibri"/>
                </a:rPr>
                <a:pPr algn="ctr"/>
                <a:t>CPD Cape Verde</a:t>
              </a:fld>
              <a:endParaRPr lang="fr-FR" sz="1400"/>
            </a:p>
          </xdr:txBody>
        </xdr:sp>
        <xdr:pic>
          <xdr:nvPicPr>
            <xdr:cNvPr id="84" name="Picture 83">
              <a:hlinkClick xmlns:r="http://schemas.openxmlformats.org/officeDocument/2006/relationships" r:id="rId10"/>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6189910" y="279011"/>
              <a:ext cx="271232" cy="449825"/>
            </a:xfrm>
            <a:prstGeom prst="rect">
              <a:avLst/>
            </a:prstGeom>
            <a:ln>
              <a:noFill/>
            </a:ln>
          </xdr:spPr>
        </xdr:pic>
        <xdr:sp macro="" textlink="">
          <xdr:nvSpPr>
            <xdr:cNvPr id="85" name="Rounded Rectangle 84">
              <a:hlinkClick xmlns:r="http://schemas.openxmlformats.org/officeDocument/2006/relationships" r:id="rId12"/>
            </xdr:cNvPr>
            <xdr:cNvSpPr/>
          </xdr:nvSpPr>
          <xdr:spPr>
            <a:xfrm>
              <a:off x="9595607" y="191619"/>
              <a:ext cx="1469313" cy="621600"/>
            </a:xfrm>
            <a:prstGeom prst="roundRect">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r>
                <a:rPr lang="fr-FR" sz="1400"/>
                <a:t>Evaluation Plan</a:t>
              </a:r>
            </a:p>
          </xdr:txBody>
        </xdr:sp>
        <xdr:sp macro="" textlink="">
          <xdr:nvSpPr>
            <xdr:cNvPr id="86" name="Rounded Rectangle 85">
              <a:hlinkClick xmlns:r="http://schemas.openxmlformats.org/officeDocument/2006/relationships" r:id="rId13"/>
            </xdr:cNvPr>
            <xdr:cNvSpPr/>
          </xdr:nvSpPr>
          <xdr:spPr>
            <a:xfrm>
              <a:off x="11361649" y="199292"/>
              <a:ext cx="1469314" cy="621600"/>
            </a:xfrm>
            <a:prstGeom prst="roundRect">
              <a:avLst/>
            </a:prstGeom>
            <a:solidFill>
              <a:srgbClr val="C00000"/>
            </a:solidFill>
          </xdr:spPr>
          <xdr:style>
            <a:lnRef idx="0">
              <a:schemeClr val="accent4"/>
            </a:lnRef>
            <a:fillRef idx="3">
              <a:schemeClr val="accent4"/>
            </a:fillRef>
            <a:effectRef idx="3">
              <a:schemeClr val="accent4"/>
            </a:effectRef>
            <a:fontRef idx="minor">
              <a:schemeClr val="lt1"/>
            </a:fontRef>
          </xdr:style>
          <xdr:txBody>
            <a:bodyPr vertOverflow="clip" horzOverflow="clip" lIns="0" rIns="0" rtlCol="0" anchor="ctr"/>
            <a:lstStyle/>
            <a:p>
              <a:pPr marL="0" indent="0" algn="ctr"/>
              <a:r>
                <a:rPr lang="fr-FR" sz="1400">
                  <a:solidFill>
                    <a:schemeClr val="lt1"/>
                  </a:solidFill>
                  <a:latin typeface="+mn-lt"/>
                  <a:ea typeface="+mn-ea"/>
                  <a:cs typeface="+mn-cs"/>
                </a:rPr>
                <a:t>Management Calendar</a:t>
              </a:r>
            </a:p>
          </xdr:txBody>
        </xdr:sp>
        <xdr:sp macro="" textlink="">
          <xdr:nvSpPr>
            <xdr:cNvPr id="87" name="Rounded Rectangle 86">
              <a:hlinkClick xmlns:r="http://schemas.openxmlformats.org/officeDocument/2006/relationships" r:id="rId14"/>
            </xdr:cNvPr>
            <xdr:cNvSpPr/>
          </xdr:nvSpPr>
          <xdr:spPr>
            <a:xfrm>
              <a:off x="13055175" y="195323"/>
              <a:ext cx="1469314" cy="621600"/>
            </a:xfrm>
            <a:prstGeom prst="roundRect">
              <a:avLst/>
            </a:prstGeom>
            <a:solidFill>
              <a:srgbClr val="A886D6"/>
            </a:solidFill>
          </xdr:spPr>
          <xdr:style>
            <a:lnRef idx="0">
              <a:schemeClr val="accent4"/>
            </a:lnRef>
            <a:fillRef idx="3">
              <a:schemeClr val="accent4"/>
            </a:fillRef>
            <a:effectRef idx="3">
              <a:schemeClr val="accent4"/>
            </a:effectRef>
            <a:fontRef idx="minor">
              <a:schemeClr val="lt1"/>
            </a:fontRef>
          </xdr:style>
          <xdr:txBody>
            <a:bodyPr vertOverflow="clip" horzOverflow="clip" lIns="0" rIns="0" rtlCol="0" anchor="ctr"/>
            <a:lstStyle/>
            <a:p>
              <a:pPr marL="0" indent="0" algn="ctr"/>
              <a:r>
                <a:rPr lang="fr-FR" sz="1400">
                  <a:solidFill>
                    <a:schemeClr val="lt1"/>
                  </a:solidFill>
                  <a:latin typeface="+mn-lt"/>
                  <a:ea typeface="+mn-ea"/>
                  <a:cs typeface="+mn-cs"/>
                </a:rPr>
                <a:t>Statistics</a:t>
              </a:r>
            </a:p>
          </xdr:txBody>
        </xdr:sp>
        <xdr:sp macro="" textlink="">
          <xdr:nvSpPr>
            <xdr:cNvPr id="88" name="Rounded Rectangle 87">
              <a:hlinkClick xmlns:r="http://schemas.openxmlformats.org/officeDocument/2006/relationships" r:id="rId15"/>
            </xdr:cNvPr>
            <xdr:cNvSpPr/>
          </xdr:nvSpPr>
          <xdr:spPr>
            <a:xfrm>
              <a:off x="4398685" y="178314"/>
              <a:ext cx="1474403" cy="621600"/>
            </a:xfrm>
            <a:prstGeom prst="roundRect">
              <a:avLst/>
            </a:prstGeom>
            <a:solidFill>
              <a:schemeClr val="accent1">
                <a:lumMod val="75000"/>
              </a:schemeClr>
            </a:solidFill>
          </xdr:spPr>
          <xdr:style>
            <a:lnRef idx="0">
              <a:schemeClr val="accent2"/>
            </a:lnRef>
            <a:fillRef idx="1001">
              <a:schemeClr val="dk2"/>
            </a:fillRef>
            <a:effectRef idx="3">
              <a:schemeClr val="accent2"/>
            </a:effectRef>
            <a:fontRef idx="minor">
              <a:schemeClr val="lt1"/>
            </a:fontRef>
          </xdr:style>
          <xdr:txBody>
            <a:bodyPr vertOverflow="clip" horzOverflow="clip" rtlCol="0" anchor="ctr"/>
            <a:lstStyle/>
            <a:p>
              <a:pPr algn="ctr"/>
              <a:r>
                <a:rPr lang="fr-FR" sz="1400"/>
                <a:t>CO Programme Architecture</a:t>
              </a:r>
            </a:p>
          </xdr:txBody>
        </xdr:sp>
      </xdr:grpSp>
      <xdr:pic>
        <xdr:nvPicPr>
          <xdr:cNvPr id="77" name="Picture 76"/>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990110" y="816944"/>
            <a:ext cx="546283" cy="554592"/>
          </a:xfrm>
          <a:prstGeom prst="rect">
            <a:avLst/>
          </a:prstGeom>
        </xdr:spPr>
      </xdr:pic>
    </xdr:grp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188802</xdr:colOff>
      <xdr:row>9</xdr:row>
      <xdr:rowOff>16328</xdr:rowOff>
    </xdr:from>
    <xdr:to>
      <xdr:col>4</xdr:col>
      <xdr:colOff>379303</xdr:colOff>
      <xdr:row>15</xdr:row>
      <xdr:rowOff>35378</xdr:rowOff>
    </xdr:to>
    <xdr:grpSp>
      <xdr:nvGrpSpPr>
        <xdr:cNvPr id="10" name="Group 9"/>
        <xdr:cNvGrpSpPr/>
      </xdr:nvGrpSpPr>
      <xdr:grpSpPr>
        <a:xfrm>
          <a:off x="796021" y="3326266"/>
          <a:ext cx="2012157" cy="2102643"/>
          <a:chOff x="1821656" y="2712244"/>
          <a:chExt cx="2012157" cy="2102644"/>
        </a:xfrm>
      </xdr:grpSpPr>
      <xdr:sp macro="" textlink="">
        <xdr:nvSpPr>
          <xdr:cNvPr id="13" name="Rectangle 12">
            <a:hlinkClick xmlns:r="http://schemas.openxmlformats.org/officeDocument/2006/relationships" r:id="rId1"/>
          </xdr:cNvPr>
          <xdr:cNvSpPr/>
        </xdr:nvSpPr>
        <xdr:spPr>
          <a:xfrm>
            <a:off x="1821656" y="2712244"/>
            <a:ext cx="2012157" cy="2102644"/>
          </a:xfrm>
          <a:prstGeom prst="rect">
            <a:avLst/>
          </a:prstGeom>
          <a:solidFill>
            <a:schemeClr val="accent2"/>
          </a:solidFill>
          <a:ln/>
          <a:scene3d>
            <a:camera prst="orthographicFront"/>
            <a:lightRig rig="threePt" dir="t"/>
          </a:scene3d>
          <a:sp3d>
            <a:bevelT/>
          </a:sp3d>
        </xdr:spPr>
        <xdr:style>
          <a:lnRef idx="2">
            <a:schemeClr val="accent3"/>
          </a:lnRef>
          <a:fillRef idx="1">
            <a:schemeClr val="lt1"/>
          </a:fillRef>
          <a:effectRef idx="0">
            <a:schemeClr val="accent3"/>
          </a:effectRef>
          <a:fontRef idx="minor">
            <a:schemeClr val="dk1"/>
          </a:fontRef>
        </xdr:style>
        <xdr:txBody>
          <a:bodyPr vertOverflow="clip" horzOverflow="clip" rtlCol="0" anchor="ctr"/>
          <a:lstStyle/>
          <a:p>
            <a:pPr algn="ctr"/>
            <a:endParaRPr lang="fr-FR" sz="1600" b="0">
              <a:latin typeface="Berlin Sans FB Demi" panose="020E0802020502020306" pitchFamily="34" charset="0"/>
            </a:endParaRPr>
          </a:p>
          <a:p>
            <a:pPr algn="ctr"/>
            <a:endParaRPr lang="fr-FR" sz="1600" b="1">
              <a:latin typeface="Berlin Sans FB Demi" panose="020E0802020502020306" pitchFamily="34" charset="0"/>
            </a:endParaRPr>
          </a:p>
          <a:p>
            <a:pPr algn="ctr"/>
            <a:endParaRPr lang="fr-FR" sz="1600" b="1">
              <a:latin typeface="Berlin Sans FB Demi" panose="020E0802020502020306" pitchFamily="34" charset="0"/>
            </a:endParaRPr>
          </a:p>
          <a:p>
            <a:pPr algn="ctr"/>
            <a:endParaRPr lang="fr-FR" sz="1600" b="1">
              <a:latin typeface="Berlin Sans FB Demi" panose="020E0802020502020306" pitchFamily="34" charset="0"/>
            </a:endParaRPr>
          </a:p>
          <a:p>
            <a:pPr algn="ctr"/>
            <a:endParaRPr lang="fr-FR" sz="1600" b="1">
              <a:latin typeface="Berlin Sans FB Demi" panose="020E0802020502020306" pitchFamily="34" charset="0"/>
            </a:endParaRPr>
          </a:p>
          <a:p>
            <a:pPr algn="ctr"/>
            <a:r>
              <a:rPr lang="fr-FR" sz="1600" b="1">
                <a:latin typeface="Arial Rounded MT Bold" panose="020F0704030504030204" pitchFamily="34" charset="0"/>
                <a:cs typeface="Estrangelo Edessa" panose="03080600000000000000" pitchFamily="66" charset="0"/>
              </a:rPr>
              <a:t>CPD Indicators Performance Tracking Table</a:t>
            </a:r>
          </a:p>
        </xdr:txBody>
      </xdr:sp>
      <xdr:pic>
        <xdr:nvPicPr>
          <xdr:cNvPr id="14" name="Picture 13">
            <a:hlinkClick xmlns:r="http://schemas.openxmlformats.org/officeDocument/2006/relationships" r:id="rId1"/>
          </xdr:cNvPr>
          <xdr:cNvPicPr>
            <a:picLocks noChangeAspect="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2357438" y="2940844"/>
            <a:ext cx="948472" cy="948472"/>
          </a:xfrm>
          <a:prstGeom prst="rect">
            <a:avLst/>
          </a:prstGeom>
          <a:noFill/>
          <a:ln>
            <a:noFill/>
          </a:ln>
        </xdr:spPr>
      </xdr:pic>
    </xdr:grpSp>
    <xdr:clientData/>
  </xdr:twoCellAnchor>
  <xdr:twoCellAnchor>
    <xdr:from>
      <xdr:col>14</xdr:col>
      <xdr:colOff>386445</xdr:colOff>
      <xdr:row>9</xdr:row>
      <xdr:rowOff>27215</xdr:rowOff>
    </xdr:from>
    <xdr:to>
      <xdr:col>17</xdr:col>
      <xdr:colOff>576945</xdr:colOff>
      <xdr:row>15</xdr:row>
      <xdr:rowOff>46265</xdr:rowOff>
    </xdr:to>
    <xdr:grpSp>
      <xdr:nvGrpSpPr>
        <xdr:cNvPr id="16" name="Group 15"/>
        <xdr:cNvGrpSpPr/>
      </xdr:nvGrpSpPr>
      <xdr:grpSpPr>
        <a:xfrm>
          <a:off x="8887508" y="3337153"/>
          <a:ext cx="2012156" cy="2102643"/>
          <a:chOff x="6293648" y="2702719"/>
          <a:chExt cx="2012156" cy="2102644"/>
        </a:xfrm>
      </xdr:grpSpPr>
      <xdr:sp macro="" textlink="">
        <xdr:nvSpPr>
          <xdr:cNvPr id="28" name="Rectangle 27">
            <a:hlinkClick xmlns:r="http://schemas.openxmlformats.org/officeDocument/2006/relationships" r:id="rId3"/>
          </xdr:cNvPr>
          <xdr:cNvSpPr/>
        </xdr:nvSpPr>
        <xdr:spPr>
          <a:xfrm>
            <a:off x="6293648" y="2702719"/>
            <a:ext cx="2012156" cy="2102644"/>
          </a:xfrm>
          <a:prstGeom prst="rect">
            <a:avLst/>
          </a:prstGeom>
          <a:solidFill>
            <a:srgbClr val="FF9797"/>
          </a:solidFill>
          <a:ln/>
          <a:scene3d>
            <a:camera prst="orthographicFront"/>
            <a:lightRig rig="threePt" dir="t"/>
          </a:scene3d>
          <a:sp3d>
            <a:bevelT/>
          </a:sp3d>
        </xdr:spPr>
        <xdr:style>
          <a:lnRef idx="2">
            <a:schemeClr val="accent3"/>
          </a:lnRef>
          <a:fillRef idx="1">
            <a:schemeClr val="lt1"/>
          </a:fillRef>
          <a:effectRef idx="0">
            <a:schemeClr val="accent3"/>
          </a:effectRef>
          <a:fontRef idx="minor">
            <a:schemeClr val="dk1"/>
          </a:fontRef>
        </xdr:style>
        <xdr:txBody>
          <a:bodyPr vertOverflow="clip" horzOverflow="clip" rtlCol="0" anchor="ctr"/>
          <a:lstStyle/>
          <a:p>
            <a:pPr algn="ctr"/>
            <a:endParaRPr lang="fr-FR" sz="1600" b="0">
              <a:latin typeface="Berlin Sans FB Demi" panose="020E0802020502020306" pitchFamily="34" charset="0"/>
            </a:endParaRPr>
          </a:p>
          <a:p>
            <a:pPr algn="ctr"/>
            <a:endParaRPr lang="fr-FR" sz="1600" b="1">
              <a:latin typeface="Berlin Sans FB Demi" panose="020E0802020502020306" pitchFamily="34" charset="0"/>
            </a:endParaRPr>
          </a:p>
          <a:p>
            <a:pPr algn="ctr"/>
            <a:endParaRPr lang="fr-FR" sz="1600" b="1">
              <a:latin typeface="Berlin Sans FB Demi" panose="020E0802020502020306" pitchFamily="34" charset="0"/>
            </a:endParaRPr>
          </a:p>
          <a:p>
            <a:pPr algn="ctr"/>
            <a:endParaRPr lang="fr-FR" sz="1600" b="1">
              <a:latin typeface="Berlin Sans FB Demi" panose="020E0802020502020306" pitchFamily="34" charset="0"/>
            </a:endParaRPr>
          </a:p>
          <a:p>
            <a:pPr algn="ctr"/>
            <a:endParaRPr lang="fr-FR" sz="1600" b="1">
              <a:latin typeface="Berlin Sans FB Demi" panose="020E0802020502020306" pitchFamily="34" charset="0"/>
            </a:endParaRPr>
          </a:p>
          <a:p>
            <a:pPr algn="ctr"/>
            <a:endParaRPr lang="fr-FR" sz="1600" b="1">
              <a:latin typeface="Berlin Sans FB Demi" panose="020E0802020502020306" pitchFamily="34" charset="0"/>
            </a:endParaRPr>
          </a:p>
          <a:p>
            <a:pPr algn="ctr"/>
            <a:r>
              <a:rPr lang="fr-FR" sz="1600" b="1">
                <a:latin typeface="Arial Rounded MT Bold" panose="020F0704030504030204" pitchFamily="34" charset="0"/>
              </a:rPr>
              <a:t>Management Calendar</a:t>
            </a:r>
            <a:endParaRPr lang="fr-FR" sz="1600" b="1">
              <a:latin typeface="Arial Rounded MT Bold" panose="020F0704030504030204" pitchFamily="34" charset="0"/>
              <a:cs typeface="Estrangelo Edessa" panose="03080600000000000000" pitchFamily="66" charset="0"/>
            </a:endParaRPr>
          </a:p>
        </xdr:txBody>
      </xdr:sp>
      <xdr:pic>
        <xdr:nvPicPr>
          <xdr:cNvPr id="31" name="Picture 30">
            <a:hlinkClick xmlns:r="http://schemas.openxmlformats.org/officeDocument/2006/relationships" r:id="rId3"/>
          </xdr:cNvPr>
          <xdr:cNvPicPr>
            <a:picLocks noChangeAspect="1"/>
          </xdr:cNvPicPr>
        </xdr:nvPicPr>
        <xdr:blipFill>
          <a:blip xmlns:r="http://schemas.openxmlformats.org/officeDocument/2006/relationships" r:embed="rId4" cstate="print">
            <a:clrChange>
              <a:clrFrom>
                <a:srgbClr val="F9FFFF"/>
              </a:clrFrom>
              <a:clrTo>
                <a:srgbClr val="F9FFFF">
                  <a:alpha val="0"/>
                </a:srgbClr>
              </a:clrTo>
            </a:clrChange>
            <a:extLst>
              <a:ext uri="{28A0092B-C50C-407E-A947-70E740481C1C}">
                <a14:useLocalDpi xmlns:a14="http://schemas.microsoft.com/office/drawing/2010/main" val="0"/>
              </a:ext>
            </a:extLst>
          </a:blip>
          <a:stretch>
            <a:fillRect/>
          </a:stretch>
        </xdr:blipFill>
        <xdr:spPr>
          <a:xfrm>
            <a:off x="6896099" y="3121820"/>
            <a:ext cx="881063" cy="883444"/>
          </a:xfrm>
          <a:prstGeom prst="rect">
            <a:avLst/>
          </a:prstGeom>
          <a:noFill/>
          <a:ln>
            <a:noFill/>
          </a:ln>
        </xdr:spPr>
      </xdr:pic>
    </xdr:grpSp>
    <xdr:clientData/>
  </xdr:twoCellAnchor>
  <xdr:twoCellAnchor>
    <xdr:from>
      <xdr:col>21</xdr:col>
      <xdr:colOff>42179</xdr:colOff>
      <xdr:row>19</xdr:row>
      <xdr:rowOff>25175</xdr:rowOff>
    </xdr:from>
    <xdr:to>
      <xdr:col>24</xdr:col>
      <xdr:colOff>237782</xdr:colOff>
      <xdr:row>30</xdr:row>
      <xdr:rowOff>34700</xdr:rowOff>
    </xdr:to>
    <xdr:grpSp>
      <xdr:nvGrpSpPr>
        <xdr:cNvPr id="11" name="Group 10"/>
        <xdr:cNvGrpSpPr/>
      </xdr:nvGrpSpPr>
      <xdr:grpSpPr>
        <a:xfrm>
          <a:off x="12793773" y="6180706"/>
          <a:ext cx="2017259" cy="2105025"/>
          <a:chOff x="12900929" y="6175604"/>
          <a:chExt cx="2032567" cy="2105025"/>
        </a:xfrm>
      </xdr:grpSpPr>
      <xdr:sp macro="" textlink="">
        <xdr:nvSpPr>
          <xdr:cNvPr id="41" name="Rectangle 40">
            <a:hlinkClick xmlns:r="http://schemas.openxmlformats.org/officeDocument/2006/relationships" r:id="rId5"/>
          </xdr:cNvPr>
          <xdr:cNvSpPr/>
        </xdr:nvSpPr>
        <xdr:spPr>
          <a:xfrm>
            <a:off x="12900929" y="6175604"/>
            <a:ext cx="2032567" cy="2105025"/>
          </a:xfrm>
          <a:prstGeom prst="rect">
            <a:avLst/>
          </a:prstGeom>
          <a:solidFill>
            <a:srgbClr val="00B0F0"/>
          </a:solidFill>
          <a:ln/>
          <a:scene3d>
            <a:camera prst="orthographicFront"/>
            <a:lightRig rig="threePt" dir="t"/>
          </a:scene3d>
          <a:sp3d>
            <a:bevelT/>
          </a:sp3d>
        </xdr:spPr>
        <xdr:style>
          <a:lnRef idx="2">
            <a:schemeClr val="accent3"/>
          </a:lnRef>
          <a:fillRef idx="1002">
            <a:schemeClr val="lt2"/>
          </a:fillRef>
          <a:effectRef idx="0">
            <a:schemeClr val="accent3"/>
          </a:effectRef>
          <a:fontRef idx="minor">
            <a:schemeClr val="dk1"/>
          </a:fontRef>
        </xdr:style>
        <xdr:txBody>
          <a:bodyPr vertOverflow="clip" horzOverflow="clip" rtlCol="0" anchor="ctr"/>
          <a:lstStyle/>
          <a:p>
            <a:pPr algn="ctr"/>
            <a:endParaRPr lang="fr-FR" sz="1600" b="0">
              <a:latin typeface="Berlin Sans FB Demi" panose="020E0802020502020306" pitchFamily="34" charset="0"/>
            </a:endParaRPr>
          </a:p>
          <a:p>
            <a:pPr algn="ctr"/>
            <a:endParaRPr lang="fr-FR" sz="1600" b="1">
              <a:latin typeface="Berlin Sans FB Demi" panose="020E0802020502020306" pitchFamily="34" charset="0"/>
            </a:endParaRPr>
          </a:p>
          <a:p>
            <a:pPr algn="ctr"/>
            <a:endParaRPr lang="fr-FR" sz="1600" b="1">
              <a:latin typeface="Berlin Sans FB Demi" panose="020E0802020502020306" pitchFamily="34" charset="0"/>
            </a:endParaRPr>
          </a:p>
          <a:p>
            <a:pPr algn="ctr"/>
            <a:endParaRPr lang="fr-FR" sz="1600" b="1">
              <a:latin typeface="Berlin Sans FB Demi" panose="020E0802020502020306" pitchFamily="34" charset="0"/>
            </a:endParaRPr>
          </a:p>
          <a:p>
            <a:pPr algn="ctr"/>
            <a:endParaRPr lang="fr-FR" sz="1600" b="1">
              <a:latin typeface="Berlin Sans FB Demi" panose="020E0802020502020306" pitchFamily="34" charset="0"/>
            </a:endParaRPr>
          </a:p>
          <a:p>
            <a:pPr algn="ctr"/>
            <a:endParaRPr lang="fr-FR" sz="1600" b="1">
              <a:latin typeface="Arial Rounded MT Bold" panose="020F0704030504030204" pitchFamily="34" charset="0"/>
              <a:cs typeface="Estrangelo Edessa" panose="03080600000000000000" pitchFamily="66" charset="0"/>
            </a:endParaRPr>
          </a:p>
          <a:p>
            <a:pPr algn="ctr"/>
            <a:r>
              <a:rPr lang="fr-FR" sz="1600" b="1">
                <a:latin typeface="Arial Rounded MT Bold" panose="020F0704030504030204" pitchFamily="34" charset="0"/>
                <a:cs typeface="Estrangelo Edessa" panose="03080600000000000000" pitchFamily="66" charset="0"/>
              </a:rPr>
              <a:t>ROAR</a:t>
            </a:r>
          </a:p>
        </xdr:txBody>
      </xdr:sp>
      <xdr:pic>
        <xdr:nvPicPr>
          <xdr:cNvPr id="42" name="Picture 41">
            <a:hlinkClick xmlns:r="http://schemas.openxmlformats.org/officeDocument/2006/relationships" r:id="rId5"/>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extLst>
              <a:ext uri="{BEBA8EAE-BF5A-486C-A8C5-ECC9F3942E4B}">
                <a14:imgProps xmlns:a14="http://schemas.microsoft.com/office/drawing/2010/main">
                  <a14:imgLayer r:embed="rId7">
                    <a14:imgEffect>
                      <a14:sharpenSoften amount="100000"/>
                    </a14:imgEffect>
                  </a14:imgLayer>
                </a14:imgProps>
              </a:ext>
              <a:ext uri="{28A0092B-C50C-407E-A947-70E740481C1C}">
                <a14:useLocalDpi xmlns:a14="http://schemas.microsoft.com/office/drawing/2010/main" val="0"/>
              </a:ext>
            </a:extLst>
          </a:blip>
          <a:stretch>
            <a:fillRect/>
          </a:stretch>
        </xdr:blipFill>
        <xdr:spPr>
          <a:xfrm>
            <a:off x="13320515" y="6480078"/>
            <a:ext cx="1169686" cy="1157940"/>
          </a:xfrm>
          <a:prstGeom prst="rect">
            <a:avLst/>
          </a:prstGeom>
          <a:solidFill>
            <a:srgbClr val="00B0F0">
              <a:alpha val="0"/>
            </a:srgbClr>
          </a:solidFill>
          <a:ln>
            <a:noFill/>
          </a:ln>
        </xdr:spPr>
      </xdr:pic>
    </xdr:grpSp>
    <xdr:clientData/>
  </xdr:twoCellAnchor>
  <xdr:twoCellAnchor>
    <xdr:from>
      <xdr:col>12</xdr:col>
      <xdr:colOff>225878</xdr:colOff>
      <xdr:row>19</xdr:row>
      <xdr:rowOff>31978</xdr:rowOff>
    </xdr:from>
    <xdr:to>
      <xdr:col>15</xdr:col>
      <xdr:colOff>416378</xdr:colOff>
      <xdr:row>30</xdr:row>
      <xdr:rowOff>41503</xdr:rowOff>
    </xdr:to>
    <xdr:sp macro="" textlink="">
      <xdr:nvSpPr>
        <xdr:cNvPr id="47" name="Rectangle 46">
          <a:hlinkClick xmlns:r="http://schemas.openxmlformats.org/officeDocument/2006/relationships" r:id="rId8"/>
        </xdr:cNvPr>
        <xdr:cNvSpPr/>
      </xdr:nvSpPr>
      <xdr:spPr>
        <a:xfrm>
          <a:off x="7573735" y="5855835"/>
          <a:ext cx="2027464" cy="2105025"/>
        </a:xfrm>
        <a:prstGeom prst="rect">
          <a:avLst/>
        </a:prstGeom>
        <a:noFill/>
        <a:ln/>
        <a:effectLst>
          <a:outerShdw blurRad="50800" dist="38100" dir="2700000" algn="tl" rotWithShape="0">
            <a:prstClr val="black">
              <a:alpha val="40000"/>
            </a:prstClr>
          </a:outerShdw>
        </a:effectLst>
        <a:scene3d>
          <a:camera prst="orthographicFront"/>
          <a:lightRig rig="threePt" dir="t"/>
        </a:scene3d>
        <a:sp3d>
          <a:bevelT/>
        </a:sp3d>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endParaRPr lang="fr-FR" sz="1600" b="0">
            <a:latin typeface="Berlin Sans FB Demi" panose="020E0802020502020306" pitchFamily="34" charset="0"/>
          </a:endParaRPr>
        </a:p>
        <a:p>
          <a:pPr algn="ctr"/>
          <a:endParaRPr lang="fr-FR" sz="1600" b="1">
            <a:latin typeface="Berlin Sans FB Demi" panose="020E0802020502020306" pitchFamily="34" charset="0"/>
          </a:endParaRPr>
        </a:p>
        <a:p>
          <a:pPr algn="ctr"/>
          <a:endParaRPr lang="fr-FR" sz="1600" b="1">
            <a:latin typeface="Berlin Sans FB Demi" panose="020E0802020502020306" pitchFamily="34" charset="0"/>
          </a:endParaRPr>
        </a:p>
        <a:p>
          <a:pPr algn="ctr"/>
          <a:endParaRPr lang="fr-FR" sz="1600" b="1">
            <a:latin typeface="Berlin Sans FB Demi" panose="020E0802020502020306" pitchFamily="34" charset="0"/>
          </a:endParaRPr>
        </a:p>
        <a:p>
          <a:pPr algn="ctr"/>
          <a:endParaRPr lang="fr-FR" sz="1600" b="1">
            <a:latin typeface="Berlin Sans FB Demi" panose="020E0802020502020306" pitchFamily="34" charset="0"/>
          </a:endParaRPr>
        </a:p>
        <a:p>
          <a:pPr algn="ctr"/>
          <a:endParaRPr lang="fr-FR" sz="1600" b="1">
            <a:latin typeface="Arial Rounded MT Bold" panose="020F0704030504030204" pitchFamily="34" charset="0"/>
            <a:cs typeface="Estrangelo Edessa" panose="03080600000000000000" pitchFamily="66" charset="0"/>
          </a:endParaRPr>
        </a:p>
        <a:p>
          <a:pPr algn="ctr"/>
          <a:r>
            <a:rPr lang="fr-FR" sz="1600" b="1">
              <a:latin typeface="Arial Rounded MT Bold" panose="020F0704030504030204" pitchFamily="34" charset="0"/>
              <a:cs typeface="Estrangelo Edessa" panose="03080600000000000000" pitchFamily="66" charset="0"/>
            </a:rPr>
            <a:t>Tranparency</a:t>
          </a:r>
        </a:p>
      </xdr:txBody>
    </xdr:sp>
    <xdr:clientData/>
  </xdr:twoCellAnchor>
  <xdr:twoCellAnchor>
    <xdr:from>
      <xdr:col>18</xdr:col>
      <xdr:colOff>453121</xdr:colOff>
      <xdr:row>9</xdr:row>
      <xdr:rowOff>20411</xdr:rowOff>
    </xdr:from>
    <xdr:to>
      <xdr:col>22</xdr:col>
      <xdr:colOff>36402</xdr:colOff>
      <xdr:row>15</xdr:row>
      <xdr:rowOff>39461</xdr:rowOff>
    </xdr:to>
    <xdr:grpSp>
      <xdr:nvGrpSpPr>
        <xdr:cNvPr id="3" name="Group 2"/>
        <xdr:cNvGrpSpPr/>
      </xdr:nvGrpSpPr>
      <xdr:grpSpPr>
        <a:xfrm>
          <a:off x="11383059" y="3330349"/>
          <a:ext cx="2012156" cy="2102643"/>
          <a:chOff x="9944100" y="2702719"/>
          <a:chExt cx="2012156" cy="2102644"/>
        </a:xfrm>
      </xdr:grpSpPr>
      <xdr:sp macro="" textlink="">
        <xdr:nvSpPr>
          <xdr:cNvPr id="39" name="Rectangle 38">
            <a:hlinkClick xmlns:r="http://schemas.openxmlformats.org/officeDocument/2006/relationships" r:id="rId9"/>
          </xdr:cNvPr>
          <xdr:cNvSpPr/>
        </xdr:nvSpPr>
        <xdr:spPr>
          <a:xfrm>
            <a:off x="9944100" y="2702719"/>
            <a:ext cx="2012156" cy="2102644"/>
          </a:xfrm>
          <a:prstGeom prst="rect">
            <a:avLst/>
          </a:prstGeom>
          <a:solidFill>
            <a:srgbClr val="B482DA"/>
          </a:solidFill>
          <a:ln/>
          <a:scene3d>
            <a:camera prst="orthographicFront"/>
            <a:lightRig rig="threePt" dir="t"/>
          </a:scene3d>
          <a:sp3d>
            <a:bevelT/>
          </a:sp3d>
        </xdr:spPr>
        <xdr:style>
          <a:lnRef idx="2">
            <a:schemeClr val="accent3"/>
          </a:lnRef>
          <a:fillRef idx="1002">
            <a:schemeClr val="lt2"/>
          </a:fillRef>
          <a:effectRef idx="0">
            <a:schemeClr val="accent3"/>
          </a:effectRef>
          <a:fontRef idx="minor">
            <a:schemeClr val="dk1"/>
          </a:fontRef>
        </xdr:style>
        <xdr:txBody>
          <a:bodyPr vertOverflow="clip" horzOverflow="clip" rtlCol="0" anchor="ctr"/>
          <a:lstStyle/>
          <a:p>
            <a:pPr algn="ctr"/>
            <a:endParaRPr lang="fr-FR" sz="1600" b="0">
              <a:latin typeface="Berlin Sans FB Demi" panose="020E0802020502020306" pitchFamily="34" charset="0"/>
            </a:endParaRPr>
          </a:p>
          <a:p>
            <a:pPr algn="ctr"/>
            <a:endParaRPr lang="fr-FR" sz="1600" b="1">
              <a:latin typeface="Berlin Sans FB Demi" panose="020E0802020502020306" pitchFamily="34" charset="0"/>
            </a:endParaRPr>
          </a:p>
          <a:p>
            <a:pPr algn="ctr"/>
            <a:endParaRPr lang="fr-FR" sz="1600" b="1">
              <a:latin typeface="Berlin Sans FB Demi" panose="020E0802020502020306" pitchFamily="34" charset="0"/>
            </a:endParaRPr>
          </a:p>
          <a:p>
            <a:pPr algn="ctr"/>
            <a:endParaRPr lang="fr-FR" sz="1600" b="1">
              <a:latin typeface="Berlin Sans FB Demi" panose="020E0802020502020306" pitchFamily="34" charset="0"/>
            </a:endParaRPr>
          </a:p>
          <a:p>
            <a:pPr algn="ctr"/>
            <a:endParaRPr lang="fr-FR" sz="1600" b="1">
              <a:latin typeface="Berlin Sans FB Demi" panose="020E0802020502020306" pitchFamily="34" charset="0"/>
            </a:endParaRPr>
          </a:p>
          <a:p>
            <a:pPr algn="ctr"/>
            <a:endParaRPr lang="fr-FR" sz="1600" b="1">
              <a:latin typeface="Arial Rounded MT Bold" panose="020F0704030504030204" pitchFamily="34" charset="0"/>
              <a:cs typeface="Estrangelo Edessa" panose="03080600000000000000" pitchFamily="66" charset="0"/>
            </a:endParaRPr>
          </a:p>
          <a:p>
            <a:pPr algn="ctr"/>
            <a:r>
              <a:rPr lang="fr-FR" sz="1600" b="1">
                <a:latin typeface="Arial Rounded MT Bold" panose="020F0704030504030204" pitchFamily="34" charset="0"/>
                <a:cs typeface="Estrangelo Edessa" panose="03080600000000000000" pitchFamily="66" charset="0"/>
              </a:rPr>
              <a:t>Joint Monitoring Mission</a:t>
            </a:r>
          </a:p>
        </xdr:txBody>
      </xdr:sp>
      <xdr:pic>
        <xdr:nvPicPr>
          <xdr:cNvPr id="2" name="Picture 1">
            <a:hlinkClick xmlns:r="http://schemas.openxmlformats.org/officeDocument/2006/relationships" r:id="rId9"/>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10358436" y="3083718"/>
            <a:ext cx="1069557" cy="952345"/>
          </a:xfrm>
          <a:prstGeom prst="rect">
            <a:avLst/>
          </a:prstGeom>
        </xdr:spPr>
      </xdr:pic>
    </xdr:grpSp>
    <xdr:clientData/>
  </xdr:twoCellAnchor>
  <xdr:twoCellAnchor>
    <xdr:from>
      <xdr:col>16</xdr:col>
      <xdr:colOff>466044</xdr:colOff>
      <xdr:row>19</xdr:row>
      <xdr:rowOff>20411</xdr:rowOff>
    </xdr:from>
    <xdr:to>
      <xdr:col>20</xdr:col>
      <xdr:colOff>49324</xdr:colOff>
      <xdr:row>30</xdr:row>
      <xdr:rowOff>27555</xdr:rowOff>
    </xdr:to>
    <xdr:grpSp>
      <xdr:nvGrpSpPr>
        <xdr:cNvPr id="17" name="Group 16"/>
        <xdr:cNvGrpSpPr/>
      </xdr:nvGrpSpPr>
      <xdr:grpSpPr>
        <a:xfrm>
          <a:off x="10181544" y="6175942"/>
          <a:ext cx="2012155" cy="2102644"/>
          <a:chOff x="10263187" y="6170840"/>
          <a:chExt cx="2032566" cy="2102644"/>
        </a:xfrm>
      </xdr:grpSpPr>
      <xdr:sp macro="" textlink="">
        <xdr:nvSpPr>
          <xdr:cNvPr id="57" name="Rectangle 56">
            <a:hlinkClick xmlns:r="http://schemas.openxmlformats.org/officeDocument/2006/relationships" r:id="rId11"/>
          </xdr:cNvPr>
          <xdr:cNvSpPr/>
        </xdr:nvSpPr>
        <xdr:spPr>
          <a:xfrm>
            <a:off x="10263187" y="6170840"/>
            <a:ext cx="2032566" cy="2102644"/>
          </a:xfrm>
          <a:prstGeom prst="rect">
            <a:avLst/>
          </a:prstGeom>
          <a:solidFill>
            <a:srgbClr val="D3CFCF"/>
          </a:solidFill>
          <a:ln/>
          <a:scene3d>
            <a:camera prst="orthographicFront"/>
            <a:lightRig rig="threePt" dir="t"/>
          </a:scene3d>
          <a:sp3d>
            <a:bevelT/>
          </a:sp3d>
        </xdr:spPr>
        <xdr:style>
          <a:lnRef idx="2">
            <a:schemeClr val="accent3"/>
          </a:lnRef>
          <a:fillRef idx="1002">
            <a:schemeClr val="lt2"/>
          </a:fillRef>
          <a:effectRef idx="0">
            <a:schemeClr val="accent3"/>
          </a:effectRef>
          <a:fontRef idx="minor">
            <a:schemeClr val="dk1"/>
          </a:fontRef>
        </xdr:style>
        <xdr:txBody>
          <a:bodyPr vertOverflow="clip" horzOverflow="clip" rtlCol="0" anchor="ctr"/>
          <a:lstStyle/>
          <a:p>
            <a:pPr algn="ctr"/>
            <a:endParaRPr lang="fr-FR" sz="1600" b="0">
              <a:latin typeface="Berlin Sans FB Demi" panose="020E0802020502020306" pitchFamily="34" charset="0"/>
            </a:endParaRPr>
          </a:p>
          <a:p>
            <a:pPr algn="ctr"/>
            <a:endParaRPr lang="fr-FR" sz="1600" b="1">
              <a:latin typeface="Berlin Sans FB Demi" panose="020E0802020502020306" pitchFamily="34" charset="0"/>
            </a:endParaRPr>
          </a:p>
          <a:p>
            <a:pPr algn="ctr"/>
            <a:endParaRPr lang="fr-FR" sz="1600" b="1">
              <a:latin typeface="Berlin Sans FB Demi" panose="020E0802020502020306" pitchFamily="34" charset="0"/>
            </a:endParaRPr>
          </a:p>
          <a:p>
            <a:pPr algn="ctr"/>
            <a:endParaRPr lang="fr-FR" sz="1600" b="1">
              <a:latin typeface="Berlin Sans FB Demi" panose="020E0802020502020306" pitchFamily="34" charset="0"/>
            </a:endParaRPr>
          </a:p>
          <a:p>
            <a:pPr algn="ctr"/>
            <a:endParaRPr lang="fr-FR" sz="1600" b="1">
              <a:latin typeface="Berlin Sans FB Demi" panose="020E0802020502020306" pitchFamily="34" charset="0"/>
            </a:endParaRPr>
          </a:p>
          <a:p>
            <a:pPr algn="ctr"/>
            <a:endParaRPr lang="fr-FR" sz="1600" b="1">
              <a:latin typeface="Arial Rounded MT Bold" panose="020F0704030504030204" pitchFamily="34" charset="0"/>
              <a:cs typeface="Estrangelo Edessa" panose="03080600000000000000" pitchFamily="66" charset="0"/>
            </a:endParaRPr>
          </a:p>
          <a:p>
            <a:pPr algn="ctr"/>
            <a:r>
              <a:rPr lang="fr-FR" sz="1600" b="1">
                <a:latin typeface="Arial Rounded MT Bold" panose="020F0704030504030204" pitchFamily="34" charset="0"/>
                <a:cs typeface="Estrangelo Edessa" panose="03080600000000000000" pitchFamily="66" charset="0"/>
              </a:rPr>
              <a:t>2018 IWP</a:t>
            </a:r>
          </a:p>
        </xdr:txBody>
      </xdr:sp>
      <xdr:pic>
        <xdr:nvPicPr>
          <xdr:cNvPr id="4" name="Picture 3">
            <a:hlinkClick xmlns:r="http://schemas.openxmlformats.org/officeDocument/2006/relationships" r:id="rId12"/>
          </xdr:cNvPr>
          <xdr:cNvPicPr>
            <a:picLocks noChangeAspect="1"/>
          </xdr:cNvPicPr>
        </xdr:nvPicPr>
        <xdr:blipFill>
          <a:blip xmlns:r="http://schemas.openxmlformats.org/officeDocument/2006/relationships" r:embed="rId13">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10672106" y="6492309"/>
            <a:ext cx="1154593" cy="1142999"/>
          </a:xfrm>
          <a:prstGeom prst="rect">
            <a:avLst/>
          </a:prstGeom>
        </xdr:spPr>
      </xdr:pic>
    </xdr:grpSp>
    <xdr:clientData/>
  </xdr:twoCellAnchor>
  <xdr:twoCellAnchor>
    <xdr:from>
      <xdr:col>7</xdr:col>
      <xdr:colOff>492578</xdr:colOff>
      <xdr:row>19</xdr:row>
      <xdr:rowOff>30617</xdr:rowOff>
    </xdr:from>
    <xdr:to>
      <xdr:col>11</xdr:col>
      <xdr:colOff>75860</xdr:colOff>
      <xdr:row>30</xdr:row>
      <xdr:rowOff>40142</xdr:rowOff>
    </xdr:to>
    <xdr:grpSp>
      <xdr:nvGrpSpPr>
        <xdr:cNvPr id="7" name="Group 6"/>
        <xdr:cNvGrpSpPr/>
      </xdr:nvGrpSpPr>
      <xdr:grpSpPr>
        <a:xfrm>
          <a:off x="4743109" y="6186148"/>
          <a:ext cx="2012157" cy="2105025"/>
          <a:chOff x="4545806" y="5405438"/>
          <a:chExt cx="2012157" cy="2105025"/>
        </a:xfrm>
      </xdr:grpSpPr>
      <xdr:sp macro="" textlink="">
        <xdr:nvSpPr>
          <xdr:cNvPr id="30" name="Rectangle 29">
            <a:hlinkClick xmlns:r="http://schemas.openxmlformats.org/officeDocument/2006/relationships" r:id="rId14"/>
          </xdr:cNvPr>
          <xdr:cNvSpPr/>
        </xdr:nvSpPr>
        <xdr:spPr>
          <a:xfrm>
            <a:off x="4545806" y="5405438"/>
            <a:ext cx="2012157" cy="2105025"/>
          </a:xfrm>
          <a:prstGeom prst="rect">
            <a:avLst/>
          </a:prstGeom>
          <a:solidFill>
            <a:schemeClr val="accent4">
              <a:lumMod val="60000"/>
              <a:lumOff val="40000"/>
            </a:schemeClr>
          </a:solidFill>
          <a:ln/>
          <a:scene3d>
            <a:camera prst="orthographicFront"/>
            <a:lightRig rig="threePt" dir="t"/>
          </a:scene3d>
          <a:sp3d>
            <a:bevelT/>
          </a:sp3d>
        </xdr:spPr>
        <xdr:style>
          <a:lnRef idx="2">
            <a:schemeClr val="accent3"/>
          </a:lnRef>
          <a:fillRef idx="1">
            <a:schemeClr val="lt1"/>
          </a:fillRef>
          <a:effectRef idx="0">
            <a:schemeClr val="accent3"/>
          </a:effectRef>
          <a:fontRef idx="minor">
            <a:schemeClr val="dk1"/>
          </a:fontRef>
        </xdr:style>
        <xdr:txBody>
          <a:bodyPr vertOverflow="clip" horzOverflow="clip" rtlCol="0" anchor="ctr"/>
          <a:lstStyle/>
          <a:p>
            <a:pPr algn="ctr"/>
            <a:endParaRPr lang="fr-FR" sz="1600" b="0">
              <a:latin typeface="Berlin Sans FB Demi" panose="020E0802020502020306" pitchFamily="34" charset="0"/>
            </a:endParaRPr>
          </a:p>
          <a:p>
            <a:pPr algn="ctr"/>
            <a:endParaRPr lang="fr-FR" sz="1600" b="1">
              <a:latin typeface="Berlin Sans FB Demi" panose="020E0802020502020306" pitchFamily="34" charset="0"/>
            </a:endParaRPr>
          </a:p>
          <a:p>
            <a:pPr algn="ctr"/>
            <a:endParaRPr lang="fr-FR" sz="1600" b="1">
              <a:latin typeface="Berlin Sans FB Demi" panose="020E0802020502020306" pitchFamily="34" charset="0"/>
            </a:endParaRPr>
          </a:p>
          <a:p>
            <a:pPr algn="ctr"/>
            <a:endParaRPr lang="fr-FR" sz="1600" b="1">
              <a:latin typeface="Berlin Sans FB Demi" panose="020E0802020502020306" pitchFamily="34" charset="0"/>
            </a:endParaRPr>
          </a:p>
          <a:p>
            <a:pPr algn="ctr"/>
            <a:endParaRPr lang="fr-FR" sz="1600" b="1">
              <a:latin typeface="Berlin Sans FB Demi" panose="020E0802020502020306" pitchFamily="34" charset="0"/>
            </a:endParaRPr>
          </a:p>
          <a:p>
            <a:pPr algn="ctr"/>
            <a:endParaRPr lang="fr-FR" sz="1600" b="1">
              <a:latin typeface="Arial Rounded MT Bold" panose="020F0704030504030204" pitchFamily="34" charset="0"/>
              <a:cs typeface="Estrangelo Edessa" panose="03080600000000000000" pitchFamily="66" charset="0"/>
            </a:endParaRPr>
          </a:p>
          <a:p>
            <a:pPr algn="ctr"/>
            <a:r>
              <a:rPr lang="fr-FR" sz="1600" b="1">
                <a:latin typeface="Arial Rounded MT Bold" panose="020F0704030504030204" pitchFamily="34" charset="0"/>
                <a:cs typeface="Estrangelo Edessa" panose="03080600000000000000" pitchFamily="66" charset="0"/>
              </a:rPr>
              <a:t>PQA Monitoring</a:t>
            </a:r>
          </a:p>
        </xdr:txBody>
      </xdr:sp>
      <xdr:pic>
        <xdr:nvPicPr>
          <xdr:cNvPr id="6" name="Picture 5">
            <a:hlinkClick xmlns:r="http://schemas.openxmlformats.org/officeDocument/2006/relationships" r:id="rId14"/>
          </xdr:cNvPr>
          <xdr:cNvPicPr>
            <a:picLocks noChangeAspect="1"/>
          </xdr:cNvPicPr>
        </xdr:nvPicPr>
        <xdr:blipFill>
          <a:blip xmlns:r="http://schemas.openxmlformats.org/officeDocument/2006/relationships" r:embed="rId15">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4964906" y="5679281"/>
            <a:ext cx="1119188" cy="1119188"/>
          </a:xfrm>
          <a:prstGeom prst="rect">
            <a:avLst/>
          </a:prstGeom>
        </xdr:spPr>
      </xdr:pic>
    </xdr:grpSp>
    <xdr:clientData/>
  </xdr:twoCellAnchor>
  <xdr:twoCellAnchor>
    <xdr:from>
      <xdr:col>10</xdr:col>
      <xdr:colOff>205470</xdr:colOff>
      <xdr:row>9</xdr:row>
      <xdr:rowOff>22452</xdr:rowOff>
    </xdr:from>
    <xdr:to>
      <xdr:col>13</xdr:col>
      <xdr:colOff>395971</xdr:colOff>
      <xdr:row>15</xdr:row>
      <xdr:rowOff>41502</xdr:rowOff>
    </xdr:to>
    <xdr:grpSp>
      <xdr:nvGrpSpPr>
        <xdr:cNvPr id="9" name="Group 8"/>
        <xdr:cNvGrpSpPr/>
      </xdr:nvGrpSpPr>
      <xdr:grpSpPr>
        <a:xfrm>
          <a:off x="6277658" y="3332390"/>
          <a:ext cx="2012157" cy="2102643"/>
          <a:chOff x="4517231" y="2721769"/>
          <a:chExt cx="2012157" cy="2102644"/>
        </a:xfrm>
      </xdr:grpSpPr>
      <xdr:sp macro="" textlink="">
        <xdr:nvSpPr>
          <xdr:cNvPr id="26" name="Rectangle 25">
            <a:hlinkClick xmlns:r="http://schemas.openxmlformats.org/officeDocument/2006/relationships" r:id="rId16"/>
          </xdr:cNvPr>
          <xdr:cNvSpPr/>
        </xdr:nvSpPr>
        <xdr:spPr>
          <a:xfrm>
            <a:off x="4517231" y="2721769"/>
            <a:ext cx="2012157" cy="2102644"/>
          </a:xfrm>
          <a:prstGeom prst="rect">
            <a:avLst/>
          </a:prstGeom>
          <a:solidFill>
            <a:srgbClr val="00B050"/>
          </a:solidFill>
          <a:ln/>
          <a:scene3d>
            <a:camera prst="orthographicFront"/>
            <a:lightRig rig="threePt" dir="t"/>
          </a:scene3d>
          <a:sp3d>
            <a:bevelT/>
          </a:sp3d>
        </xdr:spPr>
        <xdr:style>
          <a:lnRef idx="2">
            <a:schemeClr val="accent3"/>
          </a:lnRef>
          <a:fillRef idx="1">
            <a:schemeClr val="lt1"/>
          </a:fillRef>
          <a:effectRef idx="0">
            <a:schemeClr val="accent3"/>
          </a:effectRef>
          <a:fontRef idx="minor">
            <a:schemeClr val="dk1"/>
          </a:fontRef>
        </xdr:style>
        <xdr:txBody>
          <a:bodyPr vertOverflow="clip" horzOverflow="clip" rtlCol="0" anchor="ctr"/>
          <a:lstStyle/>
          <a:p>
            <a:pPr algn="ctr"/>
            <a:endParaRPr lang="fr-FR" sz="1600" b="0">
              <a:latin typeface="Berlin Sans FB Demi" panose="020E0802020502020306" pitchFamily="34" charset="0"/>
            </a:endParaRPr>
          </a:p>
          <a:p>
            <a:pPr algn="ctr"/>
            <a:endParaRPr lang="fr-FR" sz="1600" b="1">
              <a:latin typeface="Berlin Sans FB Demi" panose="020E0802020502020306" pitchFamily="34" charset="0"/>
            </a:endParaRPr>
          </a:p>
          <a:p>
            <a:pPr algn="ctr"/>
            <a:endParaRPr lang="fr-FR" sz="1600" b="1">
              <a:latin typeface="Berlin Sans FB Demi" panose="020E0802020502020306" pitchFamily="34" charset="0"/>
            </a:endParaRPr>
          </a:p>
          <a:p>
            <a:pPr algn="ctr"/>
            <a:endParaRPr lang="fr-FR" sz="1600" b="1">
              <a:latin typeface="Berlin Sans FB Demi" panose="020E0802020502020306" pitchFamily="34" charset="0"/>
            </a:endParaRPr>
          </a:p>
          <a:p>
            <a:pPr algn="ctr"/>
            <a:endParaRPr lang="fr-FR" sz="1600" b="1">
              <a:latin typeface="Berlin Sans FB Demi" panose="020E0802020502020306" pitchFamily="34" charset="0"/>
            </a:endParaRPr>
          </a:p>
          <a:p>
            <a:pPr algn="ctr"/>
            <a:r>
              <a:rPr lang="fr-FR" sz="1600" b="1">
                <a:latin typeface="Arial Rounded MT Bold" panose="020F0704030504030204" pitchFamily="34" charset="0"/>
                <a:cs typeface="Estrangelo Edessa" panose="03080600000000000000" pitchFamily="66" charset="0"/>
              </a:rPr>
              <a:t>Country Office Performance Indicators</a:t>
            </a:r>
          </a:p>
        </xdr:txBody>
      </xdr:sp>
      <xdr:pic>
        <xdr:nvPicPr>
          <xdr:cNvPr id="8" name="Picture 7">
            <a:hlinkClick xmlns:r="http://schemas.openxmlformats.org/officeDocument/2006/relationships" r:id="rId16"/>
          </xdr:cNvPr>
          <xdr:cNvPicPr>
            <a:picLocks noChangeAspect="1"/>
          </xdr:cNvPicPr>
        </xdr:nvPicPr>
        <xdr:blipFill>
          <a:blip xmlns:r="http://schemas.openxmlformats.org/officeDocument/2006/relationships" r:embed="rId17"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5036345" y="2976561"/>
            <a:ext cx="928687" cy="928687"/>
          </a:xfrm>
          <a:prstGeom prst="rect">
            <a:avLst/>
          </a:prstGeom>
        </xdr:spPr>
      </xdr:pic>
    </xdr:grpSp>
    <xdr:clientData/>
  </xdr:twoCellAnchor>
  <xdr:twoCellAnchor>
    <xdr:from>
      <xdr:col>22</xdr:col>
      <xdr:colOff>547688</xdr:colOff>
      <xdr:row>8</xdr:row>
      <xdr:rowOff>678657</xdr:rowOff>
    </xdr:from>
    <xdr:to>
      <xdr:col>26</xdr:col>
      <xdr:colOff>440531</xdr:colOff>
      <xdr:row>8</xdr:row>
      <xdr:rowOff>1386568</xdr:rowOff>
    </xdr:to>
    <xdr:grpSp>
      <xdr:nvGrpSpPr>
        <xdr:cNvPr id="40" name="Group 39"/>
        <xdr:cNvGrpSpPr/>
      </xdr:nvGrpSpPr>
      <xdr:grpSpPr>
        <a:xfrm>
          <a:off x="13906501" y="2202657"/>
          <a:ext cx="2321718" cy="707911"/>
          <a:chOff x="13561218" y="1619251"/>
          <a:chExt cx="2321718" cy="709612"/>
        </a:xfrm>
      </xdr:grpSpPr>
      <xdr:pic>
        <xdr:nvPicPr>
          <xdr:cNvPr id="43" name="Picture 42">
            <a:hlinkClick xmlns:r="http://schemas.openxmlformats.org/officeDocument/2006/relationships" r:id="rId18"/>
          </xdr:cNvPr>
          <xdr:cNvPicPr>
            <a:picLocks noChangeAspect="1"/>
          </xdr:cNvPicPr>
        </xdr:nvPicPr>
        <xdr:blipFill rotWithShape="1">
          <a:blip xmlns:r="http://schemas.openxmlformats.org/officeDocument/2006/relationships" r:embed="rId19" cstate="print">
            <a:clrChange>
              <a:clrFrom>
                <a:srgbClr val="01BAF3"/>
              </a:clrFrom>
              <a:clrTo>
                <a:srgbClr val="01BAF3">
                  <a:alpha val="0"/>
                </a:srgbClr>
              </a:clrTo>
            </a:clrChange>
            <a:extLst>
              <a:ext uri="{28A0092B-C50C-407E-A947-70E740481C1C}">
                <a14:useLocalDpi xmlns:a14="http://schemas.microsoft.com/office/drawing/2010/main" val="0"/>
              </a:ext>
            </a:extLst>
          </a:blip>
          <a:srcRect l="1058" t="13109" r="-1058" b="22097"/>
          <a:stretch/>
        </xdr:blipFill>
        <xdr:spPr>
          <a:xfrm>
            <a:off x="13561218" y="1619251"/>
            <a:ext cx="746741" cy="573156"/>
          </a:xfrm>
          <a:prstGeom prst="rect">
            <a:avLst/>
          </a:prstGeom>
        </xdr:spPr>
      </xdr:pic>
      <xdr:sp macro="" textlink="">
        <xdr:nvSpPr>
          <xdr:cNvPr id="44" name="TextBox 43">
            <a:hlinkClick xmlns:r="http://schemas.openxmlformats.org/officeDocument/2006/relationships" r:id="rId18"/>
          </xdr:cNvPr>
          <xdr:cNvSpPr txBox="1"/>
        </xdr:nvSpPr>
        <xdr:spPr>
          <a:xfrm>
            <a:off x="14382093" y="1726406"/>
            <a:ext cx="1500843" cy="6024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400" b="1">
                <a:solidFill>
                  <a:srgbClr val="00B0F0"/>
                </a:solidFill>
              </a:rPr>
              <a:t>UNDP Monitoring Policy - POPP</a:t>
            </a:r>
          </a:p>
        </xdr:txBody>
      </xdr:sp>
    </xdr:grpSp>
    <xdr:clientData/>
  </xdr:twoCellAnchor>
  <xdr:twoCellAnchor>
    <xdr:from>
      <xdr:col>22</xdr:col>
      <xdr:colOff>522172</xdr:colOff>
      <xdr:row>9</xdr:row>
      <xdr:rowOff>20412</xdr:rowOff>
    </xdr:from>
    <xdr:to>
      <xdr:col>26</xdr:col>
      <xdr:colOff>105453</xdr:colOff>
      <xdr:row>15</xdr:row>
      <xdr:rowOff>39462</xdr:rowOff>
    </xdr:to>
    <xdr:grpSp>
      <xdr:nvGrpSpPr>
        <xdr:cNvPr id="18" name="Group 17"/>
        <xdr:cNvGrpSpPr/>
      </xdr:nvGrpSpPr>
      <xdr:grpSpPr>
        <a:xfrm>
          <a:off x="13880985" y="3330350"/>
          <a:ext cx="2012156" cy="2102643"/>
          <a:chOff x="11394281" y="2714626"/>
          <a:chExt cx="2012156" cy="2102644"/>
        </a:xfrm>
      </xdr:grpSpPr>
      <xdr:sp macro="" textlink="">
        <xdr:nvSpPr>
          <xdr:cNvPr id="50" name="Rectangle 49">
            <a:hlinkClick xmlns:r="http://schemas.openxmlformats.org/officeDocument/2006/relationships" r:id="rId20"/>
          </xdr:cNvPr>
          <xdr:cNvSpPr/>
        </xdr:nvSpPr>
        <xdr:spPr>
          <a:xfrm>
            <a:off x="11394281" y="2714626"/>
            <a:ext cx="2012156" cy="2102644"/>
          </a:xfrm>
          <a:prstGeom prst="rect">
            <a:avLst/>
          </a:prstGeom>
          <a:solidFill>
            <a:srgbClr val="FFC000"/>
          </a:solidFill>
          <a:ln/>
          <a:scene3d>
            <a:camera prst="orthographicFront"/>
            <a:lightRig rig="threePt" dir="t"/>
          </a:scene3d>
          <a:sp3d>
            <a:bevelT/>
          </a:sp3d>
        </xdr:spPr>
        <xdr:style>
          <a:lnRef idx="2">
            <a:schemeClr val="accent3"/>
          </a:lnRef>
          <a:fillRef idx="1002">
            <a:schemeClr val="lt2"/>
          </a:fillRef>
          <a:effectRef idx="0">
            <a:schemeClr val="accent3"/>
          </a:effectRef>
          <a:fontRef idx="minor">
            <a:schemeClr val="dk1"/>
          </a:fontRef>
        </xdr:style>
        <xdr:txBody>
          <a:bodyPr vertOverflow="clip" horzOverflow="clip" rtlCol="0" anchor="ctr"/>
          <a:lstStyle/>
          <a:p>
            <a:pPr algn="ctr"/>
            <a:endParaRPr lang="fr-FR" sz="1600" b="0">
              <a:latin typeface="Berlin Sans FB Demi" panose="020E0802020502020306" pitchFamily="34" charset="0"/>
            </a:endParaRPr>
          </a:p>
          <a:p>
            <a:pPr algn="ctr"/>
            <a:endParaRPr lang="fr-FR" sz="1600" b="1">
              <a:latin typeface="Berlin Sans FB Demi" panose="020E0802020502020306" pitchFamily="34" charset="0"/>
            </a:endParaRPr>
          </a:p>
          <a:p>
            <a:pPr algn="ctr"/>
            <a:endParaRPr lang="fr-FR" sz="1600" b="1">
              <a:latin typeface="Berlin Sans FB Demi" panose="020E0802020502020306" pitchFamily="34" charset="0"/>
            </a:endParaRPr>
          </a:p>
          <a:p>
            <a:pPr algn="ctr"/>
            <a:endParaRPr lang="fr-FR" sz="1600" b="1">
              <a:latin typeface="Berlin Sans FB Demi" panose="020E0802020502020306" pitchFamily="34" charset="0"/>
            </a:endParaRPr>
          </a:p>
          <a:p>
            <a:pPr algn="ctr"/>
            <a:endParaRPr lang="fr-FR" sz="1600" b="1">
              <a:latin typeface="Berlin Sans FB Demi" panose="020E0802020502020306" pitchFamily="34" charset="0"/>
            </a:endParaRPr>
          </a:p>
          <a:p>
            <a:pPr algn="ctr"/>
            <a:r>
              <a:rPr lang="fr-FR" sz="1600" b="1">
                <a:latin typeface="Arial Rounded MT Bold" panose="020F0704030504030204" pitchFamily="34" charset="0"/>
                <a:cs typeface="Estrangelo Edessa" panose="03080600000000000000" pitchFamily="66" charset="0"/>
              </a:rPr>
              <a:t>Surveys</a:t>
            </a:r>
            <a:r>
              <a:rPr lang="fr-FR" sz="1600" b="1" baseline="0">
                <a:latin typeface="Arial Rounded MT Bold" panose="020F0704030504030204" pitchFamily="34" charset="0"/>
                <a:cs typeface="Estrangelo Edessa" panose="03080600000000000000" pitchFamily="66" charset="0"/>
              </a:rPr>
              <a:t>, Studies and Research</a:t>
            </a:r>
            <a:endParaRPr lang="fr-FR" sz="1600" b="1">
              <a:latin typeface="Arial Rounded MT Bold" panose="020F0704030504030204" pitchFamily="34" charset="0"/>
              <a:cs typeface="Estrangelo Edessa" panose="03080600000000000000" pitchFamily="66" charset="0"/>
            </a:endParaRPr>
          </a:p>
        </xdr:txBody>
      </xdr:sp>
      <xdr:pic>
        <xdr:nvPicPr>
          <xdr:cNvPr id="51" name="Picture 50">
            <a:hlinkClick xmlns:r="http://schemas.openxmlformats.org/officeDocument/2006/relationships" r:id="rId20"/>
          </xdr:cNvPr>
          <xdr:cNvPicPr>
            <a:picLocks noChangeAspect="1"/>
          </xdr:cNvPicPr>
        </xdr:nvPicPr>
        <xdr:blipFill>
          <a:blip xmlns:r="http://schemas.openxmlformats.org/officeDocument/2006/relationships" r:embed="rId21">
            <a:clrChange>
              <a:clrFrom>
                <a:srgbClr val="FFFFFF"/>
              </a:clrFrom>
              <a:clrTo>
                <a:srgbClr val="FFFFFF">
                  <a:alpha val="0"/>
                </a:srgbClr>
              </a:clrTo>
            </a:clrChange>
            <a:biLevel thresh="75000"/>
            <a:extLst>
              <a:ext uri="{28A0092B-C50C-407E-A947-70E740481C1C}">
                <a14:useLocalDpi xmlns:a14="http://schemas.microsoft.com/office/drawing/2010/main" val="0"/>
              </a:ext>
            </a:extLst>
          </a:blip>
          <a:stretch>
            <a:fillRect/>
          </a:stretch>
        </xdr:blipFill>
        <xdr:spPr>
          <a:xfrm>
            <a:off x="11963398" y="3110242"/>
            <a:ext cx="1069557" cy="875484"/>
          </a:xfrm>
          <a:prstGeom prst="rect">
            <a:avLst/>
          </a:prstGeom>
        </xdr:spPr>
      </xdr:pic>
    </xdr:grpSp>
    <xdr:clientData/>
  </xdr:twoCellAnchor>
  <xdr:twoCellAnchor>
    <xdr:from>
      <xdr:col>5</xdr:col>
      <xdr:colOff>379297</xdr:colOff>
      <xdr:row>9</xdr:row>
      <xdr:rowOff>18709</xdr:rowOff>
    </xdr:from>
    <xdr:to>
      <xdr:col>8</xdr:col>
      <xdr:colOff>569797</xdr:colOff>
      <xdr:row>15</xdr:row>
      <xdr:rowOff>37759</xdr:rowOff>
    </xdr:to>
    <xdr:grpSp>
      <xdr:nvGrpSpPr>
        <xdr:cNvPr id="20" name="Group 19"/>
        <xdr:cNvGrpSpPr/>
      </xdr:nvGrpSpPr>
      <xdr:grpSpPr>
        <a:xfrm>
          <a:off x="3415391" y="3328647"/>
          <a:ext cx="2012156" cy="2102643"/>
          <a:chOff x="3428999" y="2714625"/>
          <a:chExt cx="2012156" cy="2102644"/>
        </a:xfrm>
      </xdr:grpSpPr>
      <xdr:sp macro="" textlink="">
        <xdr:nvSpPr>
          <xdr:cNvPr id="104" name="Rectangle 103">
            <a:hlinkClick xmlns:r="http://schemas.openxmlformats.org/officeDocument/2006/relationships" r:id="rId22"/>
          </xdr:cNvPr>
          <xdr:cNvSpPr/>
        </xdr:nvSpPr>
        <xdr:spPr>
          <a:xfrm>
            <a:off x="3428999" y="2714625"/>
            <a:ext cx="2012156" cy="2102644"/>
          </a:xfrm>
          <a:prstGeom prst="rect">
            <a:avLst/>
          </a:prstGeom>
          <a:solidFill>
            <a:schemeClr val="accent1">
              <a:lumMod val="40000"/>
              <a:lumOff val="60000"/>
            </a:schemeClr>
          </a:solidFill>
          <a:ln/>
          <a:scene3d>
            <a:camera prst="orthographicFront"/>
            <a:lightRig rig="threePt" dir="t"/>
          </a:scene3d>
          <a:sp3d>
            <a:bevelT/>
          </a:sp3d>
        </xdr:spPr>
        <xdr:style>
          <a:lnRef idx="2">
            <a:schemeClr val="accent3"/>
          </a:lnRef>
          <a:fillRef idx="1002">
            <a:schemeClr val="lt2"/>
          </a:fillRef>
          <a:effectRef idx="0">
            <a:schemeClr val="accent3"/>
          </a:effectRef>
          <a:fontRef idx="minor">
            <a:schemeClr val="dk1"/>
          </a:fontRef>
        </xdr:style>
        <xdr:txBody>
          <a:bodyPr vertOverflow="clip" horzOverflow="clip" rtlCol="0" anchor="ctr"/>
          <a:lstStyle/>
          <a:p>
            <a:pPr algn="ctr"/>
            <a:endParaRPr lang="fr-FR" sz="1600" b="0">
              <a:latin typeface="Berlin Sans FB Demi" panose="020E0802020502020306" pitchFamily="34" charset="0"/>
            </a:endParaRPr>
          </a:p>
          <a:p>
            <a:pPr algn="ctr"/>
            <a:endParaRPr lang="fr-FR" sz="1600" b="1">
              <a:latin typeface="Berlin Sans FB Demi" panose="020E0802020502020306" pitchFamily="34" charset="0"/>
            </a:endParaRPr>
          </a:p>
          <a:p>
            <a:pPr algn="ctr"/>
            <a:endParaRPr lang="fr-FR" sz="1600" b="1">
              <a:latin typeface="Berlin Sans FB Demi" panose="020E0802020502020306" pitchFamily="34" charset="0"/>
            </a:endParaRPr>
          </a:p>
          <a:p>
            <a:pPr algn="ctr"/>
            <a:endParaRPr lang="fr-FR" sz="1600" b="1">
              <a:latin typeface="Berlin Sans FB Demi" panose="020E0802020502020306" pitchFamily="34" charset="0"/>
            </a:endParaRPr>
          </a:p>
          <a:p>
            <a:pPr algn="ctr"/>
            <a:endParaRPr lang="fr-FR" sz="1600" b="1">
              <a:latin typeface="Berlin Sans FB Demi" panose="020E0802020502020306" pitchFamily="34" charset="0"/>
            </a:endParaRPr>
          </a:p>
          <a:p>
            <a:pPr algn="ctr"/>
            <a:r>
              <a:rPr lang="fr-FR" sz="1600" b="1">
                <a:latin typeface="Arial Rounded MT Bold" panose="020F0704030504030204" pitchFamily="34" charset="0"/>
                <a:cs typeface="Estrangelo Edessa" panose="03080600000000000000" pitchFamily="66" charset="0"/>
              </a:rPr>
              <a:t>CPD Indicators Data Collection Table</a:t>
            </a:r>
          </a:p>
        </xdr:txBody>
      </xdr:sp>
      <xdr:pic>
        <xdr:nvPicPr>
          <xdr:cNvPr id="105" name="Picture 104">
            <a:hlinkClick xmlns:r="http://schemas.openxmlformats.org/officeDocument/2006/relationships" r:id="rId22"/>
          </xdr:cNvPr>
          <xdr:cNvPicPr>
            <a:picLocks noChangeAspect="1"/>
          </xdr:cNvPicPr>
        </xdr:nvPicPr>
        <xdr:blipFill>
          <a:blip xmlns:r="http://schemas.openxmlformats.org/officeDocument/2006/relationships" r:embed="rId23"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4013327" y="3038804"/>
            <a:ext cx="729570" cy="875484"/>
          </a:xfrm>
          <a:prstGeom prst="rect">
            <a:avLst/>
          </a:prstGeom>
        </xdr:spPr>
      </xdr:pic>
    </xdr:grpSp>
    <xdr:clientData/>
  </xdr:twoCellAnchor>
  <xdr:twoCellAnchor>
    <xdr:from>
      <xdr:col>3</xdr:col>
      <xdr:colOff>302078</xdr:colOff>
      <xdr:row>19</xdr:row>
      <xdr:rowOff>18711</xdr:rowOff>
    </xdr:from>
    <xdr:to>
      <xdr:col>6</xdr:col>
      <xdr:colOff>492578</xdr:colOff>
      <xdr:row>30</xdr:row>
      <xdr:rowOff>28236</xdr:rowOff>
    </xdr:to>
    <xdr:grpSp>
      <xdr:nvGrpSpPr>
        <xdr:cNvPr id="106" name="Group 105"/>
        <xdr:cNvGrpSpPr/>
      </xdr:nvGrpSpPr>
      <xdr:grpSpPr>
        <a:xfrm>
          <a:off x="2123734" y="6174242"/>
          <a:ext cx="2012157" cy="2105025"/>
          <a:chOff x="1878806" y="5405438"/>
          <a:chExt cx="2012157" cy="2105025"/>
        </a:xfrm>
      </xdr:grpSpPr>
      <xdr:sp macro="" textlink="">
        <xdr:nvSpPr>
          <xdr:cNvPr id="107" name="Rectangle 106">
            <a:hlinkClick xmlns:r="http://schemas.openxmlformats.org/officeDocument/2006/relationships" r:id="rId24"/>
          </xdr:cNvPr>
          <xdr:cNvSpPr/>
        </xdr:nvSpPr>
        <xdr:spPr>
          <a:xfrm>
            <a:off x="1878806" y="5405438"/>
            <a:ext cx="2012157" cy="2105025"/>
          </a:xfrm>
          <a:prstGeom prst="rect">
            <a:avLst/>
          </a:prstGeom>
          <a:solidFill>
            <a:schemeClr val="tx2">
              <a:lumMod val="60000"/>
              <a:lumOff val="40000"/>
            </a:schemeClr>
          </a:solidFill>
          <a:ln/>
          <a:scene3d>
            <a:camera prst="orthographicFront"/>
            <a:lightRig rig="threePt" dir="t"/>
          </a:scene3d>
          <a:sp3d>
            <a:bevelT/>
          </a:sp3d>
        </xdr:spPr>
        <xdr:style>
          <a:lnRef idx="2">
            <a:schemeClr val="accent3"/>
          </a:lnRef>
          <a:fillRef idx="1">
            <a:schemeClr val="lt1"/>
          </a:fillRef>
          <a:effectRef idx="0">
            <a:schemeClr val="accent3"/>
          </a:effectRef>
          <a:fontRef idx="minor">
            <a:schemeClr val="dk1"/>
          </a:fontRef>
        </xdr:style>
        <xdr:txBody>
          <a:bodyPr vertOverflow="clip" horzOverflow="clip" rtlCol="0" anchor="ctr"/>
          <a:lstStyle/>
          <a:p>
            <a:pPr algn="ctr"/>
            <a:endParaRPr lang="fr-FR" sz="1600" b="0">
              <a:latin typeface="Berlin Sans FB Demi" panose="020E0802020502020306" pitchFamily="34" charset="0"/>
            </a:endParaRPr>
          </a:p>
          <a:p>
            <a:pPr algn="ctr"/>
            <a:endParaRPr lang="fr-FR" sz="1600" b="1">
              <a:latin typeface="Berlin Sans FB Demi" panose="020E0802020502020306" pitchFamily="34" charset="0"/>
            </a:endParaRPr>
          </a:p>
          <a:p>
            <a:pPr algn="ctr"/>
            <a:endParaRPr lang="fr-FR" sz="1600" b="1">
              <a:latin typeface="Berlin Sans FB Demi" panose="020E0802020502020306" pitchFamily="34" charset="0"/>
            </a:endParaRPr>
          </a:p>
          <a:p>
            <a:pPr algn="ctr"/>
            <a:endParaRPr lang="fr-FR" sz="1600" b="1">
              <a:latin typeface="Berlin Sans FB Demi" panose="020E0802020502020306" pitchFamily="34" charset="0"/>
            </a:endParaRPr>
          </a:p>
          <a:p>
            <a:pPr algn="ctr"/>
            <a:endParaRPr lang="fr-FR" sz="1600" b="1">
              <a:latin typeface="Berlin Sans FB Demi" panose="020E0802020502020306" pitchFamily="34" charset="0"/>
            </a:endParaRPr>
          </a:p>
          <a:p>
            <a:pPr algn="ctr"/>
            <a:r>
              <a:rPr lang="fr-FR" sz="1600" b="1">
                <a:latin typeface="Arial Rounded MT Bold" panose="020F0704030504030204" pitchFamily="34" charset="0"/>
                <a:cs typeface="Estrangelo Edessa" panose="03080600000000000000" pitchFamily="66" charset="0"/>
              </a:rPr>
              <a:t>AWP Monitoring and NIM advances</a:t>
            </a:r>
            <a:endParaRPr lang="fr-FR" sz="1400" b="1">
              <a:latin typeface="Arial Rounded MT Bold" panose="020F0704030504030204" pitchFamily="34" charset="0"/>
              <a:cs typeface="Estrangelo Edessa" panose="03080600000000000000" pitchFamily="66" charset="0"/>
            </a:endParaRPr>
          </a:p>
        </xdr:txBody>
      </xdr:sp>
      <xdr:pic>
        <xdr:nvPicPr>
          <xdr:cNvPr id="108" name="Picture 107">
            <a:hlinkClick xmlns:r="http://schemas.openxmlformats.org/officeDocument/2006/relationships" r:id="rId24"/>
          </xdr:cNvPr>
          <xdr:cNvPicPr>
            <a:picLocks noChangeAspect="1"/>
          </xdr:cNvPicPr>
        </xdr:nvPicPr>
        <xdr:blipFill>
          <a:blip xmlns:r="http://schemas.openxmlformats.org/officeDocument/2006/relationships" r:embed="rId25">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2274093" y="5698331"/>
            <a:ext cx="1226225" cy="930087"/>
          </a:xfrm>
          <a:prstGeom prst="rect">
            <a:avLst/>
          </a:prstGeom>
          <a:noFill/>
          <a:ln>
            <a:noFill/>
          </a:ln>
        </xdr:spPr>
      </xdr:pic>
    </xdr:grpSp>
    <xdr:clientData/>
  </xdr:twoCellAnchor>
  <xdr:twoCellAnchor>
    <xdr:from>
      <xdr:col>26</xdr:col>
      <xdr:colOff>590653</xdr:colOff>
      <xdr:row>1</xdr:row>
      <xdr:rowOff>27276</xdr:rowOff>
    </xdr:from>
    <xdr:to>
      <xdr:col>27</xdr:col>
      <xdr:colOff>574341</xdr:colOff>
      <xdr:row>4</xdr:row>
      <xdr:rowOff>95310</xdr:rowOff>
    </xdr:to>
    <xdr:pic>
      <xdr:nvPicPr>
        <xdr:cNvPr id="58" name="Picture 57">
          <a:hlinkClick xmlns:r="http://schemas.openxmlformats.org/officeDocument/2006/relationships" r:id="rId26"/>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a:off x="16511010" y="217776"/>
          <a:ext cx="596010" cy="639534"/>
        </a:xfrm>
        <a:prstGeom prst="rect">
          <a:avLst/>
        </a:prstGeom>
      </xdr:spPr>
    </xdr:pic>
    <xdr:clientData/>
  </xdr:twoCellAnchor>
  <xdr:twoCellAnchor>
    <xdr:from>
      <xdr:col>0</xdr:col>
      <xdr:colOff>122465</xdr:colOff>
      <xdr:row>0</xdr:row>
      <xdr:rowOff>149679</xdr:rowOff>
    </xdr:from>
    <xdr:to>
      <xdr:col>26</xdr:col>
      <xdr:colOff>303471</xdr:colOff>
      <xdr:row>8</xdr:row>
      <xdr:rowOff>13668</xdr:rowOff>
    </xdr:to>
    <xdr:grpSp>
      <xdr:nvGrpSpPr>
        <xdr:cNvPr id="101" name="Group 100"/>
        <xdr:cNvGrpSpPr/>
      </xdr:nvGrpSpPr>
      <xdr:grpSpPr>
        <a:xfrm>
          <a:off x="122465" y="149679"/>
          <a:ext cx="15968694" cy="1387989"/>
          <a:chOff x="104775" y="771525"/>
          <a:chExt cx="16101363" cy="1387989"/>
        </a:xfrm>
      </xdr:grpSpPr>
      <xdr:grpSp>
        <xdr:nvGrpSpPr>
          <xdr:cNvPr id="102" name="Group 101"/>
          <xdr:cNvGrpSpPr/>
        </xdr:nvGrpSpPr>
        <xdr:grpSpPr>
          <a:xfrm>
            <a:off x="104775" y="771525"/>
            <a:ext cx="16101363" cy="1387989"/>
            <a:chOff x="104775" y="123825"/>
            <a:chExt cx="16101363" cy="1387989"/>
          </a:xfrm>
        </xdr:grpSpPr>
        <xdr:sp macro="" textlink="">
          <xdr:nvSpPr>
            <xdr:cNvPr id="109" name="Rounded Rectangle 108">
              <a:hlinkClick xmlns:r="http://schemas.openxmlformats.org/officeDocument/2006/relationships" r:id="rId28"/>
            </xdr:cNvPr>
            <xdr:cNvSpPr/>
          </xdr:nvSpPr>
          <xdr:spPr>
            <a:xfrm>
              <a:off x="14731737" y="187384"/>
              <a:ext cx="1474401" cy="621600"/>
            </a:xfrm>
            <a:prstGeom prst="roundRect">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r>
                <a:rPr lang="fr-FR" sz="1400"/>
                <a:t>Resources</a:t>
              </a:r>
            </a:p>
          </xdr:txBody>
        </xdr:sp>
        <xdr:pic>
          <xdr:nvPicPr>
            <xdr:cNvPr id="110" name="Picture 109">
              <a:hlinkClick xmlns:r="http://schemas.openxmlformats.org/officeDocument/2006/relationships" r:id="rId29"/>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104775" y="123825"/>
              <a:ext cx="675134" cy="1387989"/>
            </a:xfrm>
            <a:prstGeom prst="rect">
              <a:avLst/>
            </a:prstGeom>
          </xdr:spPr>
        </xdr:pic>
        <xdr:sp macro="" textlink="">
          <xdr:nvSpPr>
            <xdr:cNvPr id="111" name="Rounded Rectangle 110">
              <a:hlinkClick xmlns:r="http://schemas.openxmlformats.org/officeDocument/2006/relationships" r:id="rId31"/>
            </xdr:cNvPr>
            <xdr:cNvSpPr/>
          </xdr:nvSpPr>
          <xdr:spPr>
            <a:xfrm>
              <a:off x="2722660" y="186177"/>
              <a:ext cx="1474402" cy="621600"/>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fr-FR" sz="1400"/>
                <a:t>Signature Solutions</a:t>
              </a:r>
            </a:p>
          </xdr:txBody>
        </xdr:sp>
        <xdr:sp macro="" textlink="">
          <xdr:nvSpPr>
            <xdr:cNvPr id="112" name="Rounded Rectangle 111">
              <a:hlinkClick xmlns:r="http://schemas.openxmlformats.org/officeDocument/2006/relationships" r:id="rId32"/>
            </xdr:cNvPr>
            <xdr:cNvSpPr/>
          </xdr:nvSpPr>
          <xdr:spPr>
            <a:xfrm>
              <a:off x="7836732" y="205906"/>
              <a:ext cx="1474403" cy="621600"/>
            </a:xfrm>
            <a:prstGeom prst="roundRect">
              <a:avLst/>
            </a:prstGeom>
          </xdr:spPr>
          <xdr:style>
            <a:lnRef idx="0">
              <a:schemeClr val="accent2"/>
            </a:lnRef>
            <a:fillRef idx="1001">
              <a:schemeClr val="dk2"/>
            </a:fillRef>
            <a:effectRef idx="3">
              <a:schemeClr val="accent2"/>
            </a:effectRef>
            <a:fontRef idx="minor">
              <a:schemeClr val="lt1"/>
            </a:fontRef>
          </xdr:style>
          <xdr:txBody>
            <a:bodyPr vertOverflow="clip" horzOverflow="clip" rtlCol="0" anchor="ctr"/>
            <a:lstStyle/>
            <a:p>
              <a:pPr algn="ctr"/>
              <a:r>
                <a:rPr lang="fr-FR" sz="1400"/>
                <a:t>Monitoring Plan</a:t>
              </a:r>
            </a:p>
          </xdr:txBody>
        </xdr:sp>
        <xdr:sp macro="" textlink="">
          <xdr:nvSpPr>
            <xdr:cNvPr id="113" name="Rounded Rectangle 112">
              <a:hlinkClick xmlns:r="http://schemas.openxmlformats.org/officeDocument/2006/relationships" r:id="rId33"/>
            </xdr:cNvPr>
            <xdr:cNvSpPr/>
          </xdr:nvSpPr>
          <xdr:spPr>
            <a:xfrm>
              <a:off x="886857" y="188368"/>
              <a:ext cx="1568184" cy="621526"/>
            </a:xfrm>
            <a:prstGeom prst="roundRect">
              <a:avLst/>
            </a:prstGeom>
            <a:solidFill>
              <a:srgbClr val="FFF8E5"/>
            </a:solidFill>
            <a:ln/>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r>
                <a:rPr lang="fr-FR" sz="1800" b="1">
                  <a:solidFill>
                    <a:schemeClr val="tx1"/>
                  </a:solidFill>
                </a:rPr>
                <a:t>          HOME</a:t>
              </a:r>
            </a:p>
          </xdr:txBody>
        </xdr:sp>
        <xdr:sp macro="" textlink="'CO CPD'!$K$9">
          <xdr:nvSpPr>
            <xdr:cNvPr id="114" name="Rounded Rectangle 113">
              <a:hlinkClick xmlns:r="http://schemas.openxmlformats.org/officeDocument/2006/relationships" r:id="rId34"/>
            </xdr:cNvPr>
            <xdr:cNvSpPr/>
          </xdr:nvSpPr>
          <xdr:spPr>
            <a:xfrm>
              <a:off x="6061363" y="192943"/>
              <a:ext cx="1608499" cy="621600"/>
            </a:xfrm>
            <a:prstGeom prst="roundRect">
              <a:avLst/>
            </a:prstGeom>
            <a:solidFill>
              <a:schemeClr val="accent1">
                <a:lumMod val="60000"/>
                <a:lumOff val="40000"/>
              </a:schemeClr>
            </a:solidFill>
          </xdr:spPr>
          <xdr:style>
            <a:lnRef idx="0">
              <a:schemeClr val="accent2"/>
            </a:lnRef>
            <a:fillRef idx="1001">
              <a:schemeClr val="dk2"/>
            </a:fillRef>
            <a:effectRef idx="3">
              <a:schemeClr val="accent2"/>
            </a:effectRef>
            <a:fontRef idx="minor">
              <a:schemeClr val="lt1"/>
            </a:fontRef>
          </xdr:style>
          <xdr:txBody>
            <a:bodyPr vertOverflow="clip" horzOverflow="clip" lIns="548640" rIns="91440" rtlCol="0" anchor="ctr"/>
            <a:lstStyle/>
            <a:p>
              <a:pPr algn="ctr"/>
              <a:fld id="{DD2FAAD4-D0B8-4A71-BBBA-E60F78A1D42F}" type="TxLink">
                <a:rPr lang="en-US" sz="1400" b="0" i="0" u="none" strike="noStrike">
                  <a:solidFill>
                    <a:srgbClr val="FFFFFF"/>
                  </a:solidFill>
                  <a:latin typeface="Calibri"/>
                </a:rPr>
                <a:pPr algn="ctr"/>
                <a:t>CPD Cape Verde</a:t>
              </a:fld>
              <a:endParaRPr lang="fr-FR" sz="1400"/>
            </a:p>
          </xdr:txBody>
        </xdr:sp>
        <xdr:pic>
          <xdr:nvPicPr>
            <xdr:cNvPr id="115" name="Picture 114">
              <a:hlinkClick xmlns:r="http://schemas.openxmlformats.org/officeDocument/2006/relationships" r:id="rId34"/>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a:xfrm>
              <a:off x="6189910" y="279011"/>
              <a:ext cx="271232" cy="449825"/>
            </a:xfrm>
            <a:prstGeom prst="rect">
              <a:avLst/>
            </a:prstGeom>
            <a:ln>
              <a:noFill/>
            </a:ln>
          </xdr:spPr>
        </xdr:pic>
        <xdr:sp macro="" textlink="">
          <xdr:nvSpPr>
            <xdr:cNvPr id="116" name="Rounded Rectangle 115">
              <a:hlinkClick xmlns:r="http://schemas.openxmlformats.org/officeDocument/2006/relationships" r:id="rId36"/>
            </xdr:cNvPr>
            <xdr:cNvSpPr/>
          </xdr:nvSpPr>
          <xdr:spPr>
            <a:xfrm>
              <a:off x="9595607" y="191619"/>
              <a:ext cx="1469313" cy="621600"/>
            </a:xfrm>
            <a:prstGeom prst="roundRect">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r>
                <a:rPr lang="fr-FR" sz="1400"/>
                <a:t>Evaluation Plan</a:t>
              </a:r>
            </a:p>
          </xdr:txBody>
        </xdr:sp>
        <xdr:sp macro="" textlink="">
          <xdr:nvSpPr>
            <xdr:cNvPr id="117" name="Rounded Rectangle 116">
              <a:hlinkClick xmlns:r="http://schemas.openxmlformats.org/officeDocument/2006/relationships" r:id="rId3"/>
            </xdr:cNvPr>
            <xdr:cNvSpPr/>
          </xdr:nvSpPr>
          <xdr:spPr>
            <a:xfrm>
              <a:off x="11361649" y="199292"/>
              <a:ext cx="1469314" cy="621600"/>
            </a:xfrm>
            <a:prstGeom prst="roundRect">
              <a:avLst/>
            </a:prstGeom>
            <a:solidFill>
              <a:srgbClr val="C00000"/>
            </a:solidFill>
          </xdr:spPr>
          <xdr:style>
            <a:lnRef idx="0">
              <a:schemeClr val="accent4"/>
            </a:lnRef>
            <a:fillRef idx="3">
              <a:schemeClr val="accent4"/>
            </a:fillRef>
            <a:effectRef idx="3">
              <a:schemeClr val="accent4"/>
            </a:effectRef>
            <a:fontRef idx="minor">
              <a:schemeClr val="lt1"/>
            </a:fontRef>
          </xdr:style>
          <xdr:txBody>
            <a:bodyPr vertOverflow="clip" horzOverflow="clip" lIns="0" rIns="0" rtlCol="0" anchor="ctr"/>
            <a:lstStyle/>
            <a:p>
              <a:pPr marL="0" indent="0" algn="ctr"/>
              <a:r>
                <a:rPr lang="fr-FR" sz="1400">
                  <a:solidFill>
                    <a:schemeClr val="lt1"/>
                  </a:solidFill>
                  <a:latin typeface="+mn-lt"/>
                  <a:ea typeface="+mn-ea"/>
                  <a:cs typeface="+mn-cs"/>
                </a:rPr>
                <a:t>Management Calendar</a:t>
              </a:r>
            </a:p>
          </xdr:txBody>
        </xdr:sp>
        <xdr:sp macro="" textlink="">
          <xdr:nvSpPr>
            <xdr:cNvPr id="118" name="Rounded Rectangle 117">
              <a:hlinkClick xmlns:r="http://schemas.openxmlformats.org/officeDocument/2006/relationships" r:id="rId37"/>
            </xdr:cNvPr>
            <xdr:cNvSpPr/>
          </xdr:nvSpPr>
          <xdr:spPr>
            <a:xfrm>
              <a:off x="13055175" y="195323"/>
              <a:ext cx="1469314" cy="621600"/>
            </a:xfrm>
            <a:prstGeom prst="roundRect">
              <a:avLst/>
            </a:prstGeom>
            <a:solidFill>
              <a:srgbClr val="A886D6"/>
            </a:solidFill>
          </xdr:spPr>
          <xdr:style>
            <a:lnRef idx="0">
              <a:schemeClr val="accent4"/>
            </a:lnRef>
            <a:fillRef idx="3">
              <a:schemeClr val="accent4"/>
            </a:fillRef>
            <a:effectRef idx="3">
              <a:schemeClr val="accent4"/>
            </a:effectRef>
            <a:fontRef idx="minor">
              <a:schemeClr val="lt1"/>
            </a:fontRef>
          </xdr:style>
          <xdr:txBody>
            <a:bodyPr vertOverflow="clip" horzOverflow="clip" lIns="0" rIns="0" rtlCol="0" anchor="ctr"/>
            <a:lstStyle/>
            <a:p>
              <a:pPr marL="0" indent="0" algn="ctr"/>
              <a:r>
                <a:rPr lang="fr-FR" sz="1400">
                  <a:solidFill>
                    <a:schemeClr val="lt1"/>
                  </a:solidFill>
                  <a:latin typeface="+mn-lt"/>
                  <a:ea typeface="+mn-ea"/>
                  <a:cs typeface="+mn-cs"/>
                </a:rPr>
                <a:t>Statistics</a:t>
              </a:r>
            </a:p>
          </xdr:txBody>
        </xdr:sp>
        <xdr:sp macro="" textlink="">
          <xdr:nvSpPr>
            <xdr:cNvPr id="119" name="Rounded Rectangle 118">
              <a:hlinkClick xmlns:r="http://schemas.openxmlformats.org/officeDocument/2006/relationships" r:id="rId38"/>
            </xdr:cNvPr>
            <xdr:cNvSpPr/>
          </xdr:nvSpPr>
          <xdr:spPr>
            <a:xfrm>
              <a:off x="4398685" y="178314"/>
              <a:ext cx="1474403" cy="621600"/>
            </a:xfrm>
            <a:prstGeom prst="roundRect">
              <a:avLst/>
            </a:prstGeom>
            <a:solidFill>
              <a:schemeClr val="accent1">
                <a:lumMod val="75000"/>
              </a:schemeClr>
            </a:solidFill>
          </xdr:spPr>
          <xdr:style>
            <a:lnRef idx="0">
              <a:schemeClr val="accent2"/>
            </a:lnRef>
            <a:fillRef idx="1001">
              <a:schemeClr val="dk2"/>
            </a:fillRef>
            <a:effectRef idx="3">
              <a:schemeClr val="accent2"/>
            </a:effectRef>
            <a:fontRef idx="minor">
              <a:schemeClr val="lt1"/>
            </a:fontRef>
          </xdr:style>
          <xdr:txBody>
            <a:bodyPr vertOverflow="clip" horzOverflow="clip" rtlCol="0" anchor="ctr"/>
            <a:lstStyle/>
            <a:p>
              <a:pPr algn="ctr"/>
              <a:r>
                <a:rPr lang="fr-FR" sz="1400"/>
                <a:t>CO Programme Architecture</a:t>
              </a:r>
            </a:p>
          </xdr:txBody>
        </xdr:sp>
      </xdr:grpSp>
      <xdr:pic>
        <xdr:nvPicPr>
          <xdr:cNvPr id="103" name="Picture 102"/>
          <xdr:cNvPicPr>
            <a:picLocks noChangeAspect="1"/>
          </xdr:cNvPicPr>
        </xdr:nvPicPr>
        <xdr:blipFill>
          <a:blip xmlns:r="http://schemas.openxmlformats.org/officeDocument/2006/relationships" r:embed="rId39" cstate="print">
            <a:extLst>
              <a:ext uri="{28A0092B-C50C-407E-A947-70E740481C1C}">
                <a14:useLocalDpi xmlns:a14="http://schemas.microsoft.com/office/drawing/2010/main" val="0"/>
              </a:ext>
            </a:extLst>
          </a:blip>
          <a:stretch>
            <a:fillRect/>
          </a:stretch>
        </xdr:blipFill>
        <xdr:spPr>
          <a:xfrm>
            <a:off x="990110" y="816944"/>
            <a:ext cx="546283" cy="554592"/>
          </a:xfrm>
          <a:prstGeom prst="rect">
            <a:avLst/>
          </a:prstGeom>
        </xdr:spPr>
      </xdr:pic>
    </xdr:grpSp>
    <xdr:clientData/>
  </xdr:twoCellAnchor>
</xdr:wsDr>
</file>

<file path=xl/drawings/drawing8.xml><?xml version="1.0" encoding="utf-8"?>
<xdr:wsDr xmlns:xdr="http://schemas.openxmlformats.org/drawingml/2006/spreadsheetDrawing" xmlns:a="http://schemas.openxmlformats.org/drawingml/2006/main">
  <xdr:twoCellAnchor>
    <xdr:from>
      <xdr:col>14</xdr:col>
      <xdr:colOff>511969</xdr:colOff>
      <xdr:row>4</xdr:row>
      <xdr:rowOff>809625</xdr:rowOff>
    </xdr:from>
    <xdr:to>
      <xdr:col>17</xdr:col>
      <xdr:colOff>273844</xdr:colOff>
      <xdr:row>13</xdr:row>
      <xdr:rowOff>71437</xdr:rowOff>
    </xdr:to>
    <xdr:sp macro="" textlink="">
      <xdr:nvSpPr>
        <xdr:cNvPr id="2" name="Rounded Rectangle 1">
          <a:hlinkClick xmlns:r="http://schemas.openxmlformats.org/officeDocument/2006/relationships" r:id="rId1"/>
        </xdr:cNvPr>
        <xdr:cNvSpPr/>
      </xdr:nvSpPr>
      <xdr:spPr>
        <a:xfrm>
          <a:off x="13454063" y="2512219"/>
          <a:ext cx="1583531" cy="2583656"/>
        </a:xfrm>
        <a:prstGeom prst="roundRect">
          <a:avLst/>
        </a:prstGeom>
        <a:effectLst>
          <a:outerShdw blurRad="50800" dist="38100" dir="2700000" algn="tl" rotWithShape="0">
            <a:prstClr val="black">
              <a:alpha val="40000"/>
            </a:prstClr>
          </a:outerShdw>
        </a:effectLst>
      </xdr:spPr>
      <xdr:style>
        <a:lnRef idx="1">
          <a:schemeClr val="accent6"/>
        </a:lnRef>
        <a:fillRef idx="3">
          <a:schemeClr val="accent6"/>
        </a:fillRef>
        <a:effectRef idx="2">
          <a:schemeClr val="accent6"/>
        </a:effectRef>
        <a:fontRef idx="minor">
          <a:schemeClr val="lt1"/>
        </a:fontRef>
      </xdr:style>
      <xdr:txBody>
        <a:bodyPr vertOverflow="clip" horzOverflow="clip" rtlCol="0" anchor="ctr"/>
        <a:lstStyle/>
        <a:p>
          <a:pPr algn="ctr"/>
          <a:r>
            <a:rPr lang="fr-FR" sz="1800"/>
            <a:t>Detailed Table: Joint Monitoring Mission</a:t>
          </a:r>
        </a:p>
      </xdr:txBody>
    </xdr:sp>
    <xdr:clientData/>
  </xdr:twoCellAnchor>
  <xdr:twoCellAnchor>
    <xdr:from>
      <xdr:col>16</xdr:col>
      <xdr:colOff>309563</xdr:colOff>
      <xdr:row>27</xdr:row>
      <xdr:rowOff>357186</xdr:rowOff>
    </xdr:from>
    <xdr:to>
      <xdr:col>19</xdr:col>
      <xdr:colOff>285750</xdr:colOff>
      <xdr:row>34</xdr:row>
      <xdr:rowOff>95248</xdr:rowOff>
    </xdr:to>
    <xdr:sp macro="" textlink="">
      <xdr:nvSpPr>
        <xdr:cNvPr id="16" name="Rounded Rectangle 15">
          <a:hlinkClick xmlns:r="http://schemas.openxmlformats.org/officeDocument/2006/relationships" r:id="rId2"/>
        </xdr:cNvPr>
        <xdr:cNvSpPr/>
      </xdr:nvSpPr>
      <xdr:spPr>
        <a:xfrm>
          <a:off x="13442157" y="9501186"/>
          <a:ext cx="1797843" cy="2393156"/>
        </a:xfrm>
        <a:prstGeom prst="round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fr-FR" sz="1800"/>
            <a:t>Detailed table of CPD indicators</a:t>
          </a:r>
        </a:p>
      </xdr:txBody>
    </xdr:sp>
    <xdr:clientData/>
  </xdr:twoCellAnchor>
  <xdr:twoCellAnchor>
    <xdr:from>
      <xdr:col>13</xdr:col>
      <xdr:colOff>273842</xdr:colOff>
      <xdr:row>8</xdr:row>
      <xdr:rowOff>11907</xdr:rowOff>
    </xdr:from>
    <xdr:to>
      <xdr:col>14</xdr:col>
      <xdr:colOff>273843</xdr:colOff>
      <xdr:row>9</xdr:row>
      <xdr:rowOff>261939</xdr:rowOff>
    </xdr:to>
    <xdr:sp macro="" textlink="">
      <xdr:nvSpPr>
        <xdr:cNvPr id="3" name="Right Arrow 2"/>
        <xdr:cNvSpPr/>
      </xdr:nvSpPr>
      <xdr:spPr>
        <a:xfrm>
          <a:off x="11584780" y="3274220"/>
          <a:ext cx="607219" cy="559594"/>
        </a:xfrm>
        <a:prstGeom prst="rightArrow">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fr-FR" sz="1100"/>
        </a:p>
      </xdr:txBody>
    </xdr:sp>
    <xdr:clientData/>
  </xdr:twoCellAnchor>
  <xdr:twoCellAnchor>
    <xdr:from>
      <xdr:col>15</xdr:col>
      <xdr:colOff>190500</xdr:colOff>
      <xdr:row>30</xdr:row>
      <xdr:rowOff>71438</xdr:rowOff>
    </xdr:from>
    <xdr:to>
      <xdr:col>16</xdr:col>
      <xdr:colOff>190500</xdr:colOff>
      <xdr:row>31</xdr:row>
      <xdr:rowOff>178594</xdr:rowOff>
    </xdr:to>
    <xdr:sp macro="" textlink="">
      <xdr:nvSpPr>
        <xdr:cNvPr id="18" name="Right Arrow 17"/>
        <xdr:cNvSpPr/>
      </xdr:nvSpPr>
      <xdr:spPr>
        <a:xfrm>
          <a:off x="12715875" y="10513219"/>
          <a:ext cx="607219" cy="559594"/>
        </a:xfrm>
        <a:prstGeom prst="rightArrow">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19</xdr:col>
      <xdr:colOff>408875</xdr:colOff>
      <xdr:row>0</xdr:row>
      <xdr:rowOff>165048</xdr:rowOff>
    </xdr:from>
    <xdr:to>
      <xdr:col>20</xdr:col>
      <xdr:colOff>407654</xdr:colOff>
      <xdr:row>2</xdr:row>
      <xdr:rowOff>185457</xdr:rowOff>
    </xdr:to>
    <xdr:pic>
      <xdr:nvPicPr>
        <xdr:cNvPr id="35" name="Picture 34">
          <a:hlinkClick xmlns:r="http://schemas.openxmlformats.org/officeDocument/2006/relationships" r:id="rId3"/>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6387063" y="165048"/>
          <a:ext cx="605997" cy="639534"/>
        </a:xfrm>
        <a:prstGeom prst="rect">
          <a:avLst/>
        </a:prstGeom>
      </xdr:spPr>
    </xdr:pic>
    <xdr:clientData/>
  </xdr:twoCellAnchor>
  <xdr:twoCellAnchor>
    <xdr:from>
      <xdr:col>0</xdr:col>
      <xdr:colOff>47625</xdr:colOff>
      <xdr:row>0</xdr:row>
      <xdr:rowOff>107157</xdr:rowOff>
    </xdr:from>
    <xdr:to>
      <xdr:col>19</xdr:col>
      <xdr:colOff>170800</xdr:colOff>
      <xdr:row>3</xdr:row>
      <xdr:rowOff>566458</xdr:rowOff>
    </xdr:to>
    <xdr:grpSp>
      <xdr:nvGrpSpPr>
        <xdr:cNvPr id="71" name="Group 70"/>
        <xdr:cNvGrpSpPr/>
      </xdr:nvGrpSpPr>
      <xdr:grpSpPr>
        <a:xfrm>
          <a:off x="47625" y="107157"/>
          <a:ext cx="16101363" cy="1387989"/>
          <a:chOff x="104775" y="771525"/>
          <a:chExt cx="16101363" cy="1387989"/>
        </a:xfrm>
      </xdr:grpSpPr>
      <xdr:grpSp>
        <xdr:nvGrpSpPr>
          <xdr:cNvPr id="72" name="Group 71"/>
          <xdr:cNvGrpSpPr/>
        </xdr:nvGrpSpPr>
        <xdr:grpSpPr>
          <a:xfrm>
            <a:off x="104775" y="771525"/>
            <a:ext cx="16101363" cy="1387989"/>
            <a:chOff x="104775" y="123825"/>
            <a:chExt cx="16101363" cy="1387989"/>
          </a:xfrm>
        </xdr:grpSpPr>
        <xdr:sp macro="" textlink="">
          <xdr:nvSpPr>
            <xdr:cNvPr id="74" name="Rounded Rectangle 73">
              <a:hlinkClick xmlns:r="http://schemas.openxmlformats.org/officeDocument/2006/relationships" r:id="rId5"/>
            </xdr:cNvPr>
            <xdr:cNvSpPr/>
          </xdr:nvSpPr>
          <xdr:spPr>
            <a:xfrm>
              <a:off x="14731737" y="187384"/>
              <a:ext cx="1474401" cy="621600"/>
            </a:xfrm>
            <a:prstGeom prst="roundRect">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r>
                <a:rPr lang="fr-FR" sz="1400"/>
                <a:t>Resources</a:t>
              </a:r>
            </a:p>
          </xdr:txBody>
        </xdr:sp>
        <xdr:pic>
          <xdr:nvPicPr>
            <xdr:cNvPr id="75" name="Picture 74">
              <a:hlinkClick xmlns:r="http://schemas.openxmlformats.org/officeDocument/2006/relationships" r:id="rId6"/>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04775" y="123825"/>
              <a:ext cx="675134" cy="1387989"/>
            </a:xfrm>
            <a:prstGeom prst="rect">
              <a:avLst/>
            </a:prstGeom>
          </xdr:spPr>
        </xdr:pic>
        <xdr:sp macro="" textlink="">
          <xdr:nvSpPr>
            <xdr:cNvPr id="76" name="Rounded Rectangle 75">
              <a:hlinkClick xmlns:r="http://schemas.openxmlformats.org/officeDocument/2006/relationships" r:id="rId8"/>
            </xdr:cNvPr>
            <xdr:cNvSpPr/>
          </xdr:nvSpPr>
          <xdr:spPr>
            <a:xfrm>
              <a:off x="2722660" y="186177"/>
              <a:ext cx="1474402" cy="621600"/>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fr-FR" sz="1400"/>
                <a:t>Signature Solutions</a:t>
              </a:r>
            </a:p>
          </xdr:txBody>
        </xdr:sp>
        <xdr:sp macro="" textlink="">
          <xdr:nvSpPr>
            <xdr:cNvPr id="77" name="Rounded Rectangle 76">
              <a:hlinkClick xmlns:r="http://schemas.openxmlformats.org/officeDocument/2006/relationships" r:id="rId9"/>
            </xdr:cNvPr>
            <xdr:cNvSpPr/>
          </xdr:nvSpPr>
          <xdr:spPr>
            <a:xfrm>
              <a:off x="7836732" y="205906"/>
              <a:ext cx="1474403" cy="621600"/>
            </a:xfrm>
            <a:prstGeom prst="roundRect">
              <a:avLst/>
            </a:prstGeom>
          </xdr:spPr>
          <xdr:style>
            <a:lnRef idx="0">
              <a:schemeClr val="accent2"/>
            </a:lnRef>
            <a:fillRef idx="1001">
              <a:schemeClr val="dk2"/>
            </a:fillRef>
            <a:effectRef idx="3">
              <a:schemeClr val="accent2"/>
            </a:effectRef>
            <a:fontRef idx="minor">
              <a:schemeClr val="lt1"/>
            </a:fontRef>
          </xdr:style>
          <xdr:txBody>
            <a:bodyPr vertOverflow="clip" horzOverflow="clip" rtlCol="0" anchor="ctr"/>
            <a:lstStyle/>
            <a:p>
              <a:pPr algn="ctr"/>
              <a:r>
                <a:rPr lang="fr-FR" sz="1400"/>
                <a:t>Monitoring Plan</a:t>
              </a:r>
            </a:p>
          </xdr:txBody>
        </xdr:sp>
        <xdr:sp macro="" textlink="">
          <xdr:nvSpPr>
            <xdr:cNvPr id="78" name="Rounded Rectangle 77">
              <a:hlinkClick xmlns:r="http://schemas.openxmlformats.org/officeDocument/2006/relationships" r:id="rId10"/>
            </xdr:cNvPr>
            <xdr:cNvSpPr/>
          </xdr:nvSpPr>
          <xdr:spPr>
            <a:xfrm>
              <a:off x="886857" y="188368"/>
              <a:ext cx="1568184" cy="621526"/>
            </a:xfrm>
            <a:prstGeom prst="roundRect">
              <a:avLst/>
            </a:prstGeom>
            <a:solidFill>
              <a:srgbClr val="FFF8E5"/>
            </a:solidFill>
            <a:ln/>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r>
                <a:rPr lang="fr-FR" sz="1800" b="1">
                  <a:solidFill>
                    <a:schemeClr val="tx1"/>
                  </a:solidFill>
                </a:rPr>
                <a:t>          HOME</a:t>
              </a:r>
            </a:p>
          </xdr:txBody>
        </xdr:sp>
        <xdr:sp macro="" textlink="'CO CPD'!$K$9">
          <xdr:nvSpPr>
            <xdr:cNvPr id="79" name="Rounded Rectangle 78">
              <a:hlinkClick xmlns:r="http://schemas.openxmlformats.org/officeDocument/2006/relationships" r:id="rId11"/>
            </xdr:cNvPr>
            <xdr:cNvSpPr/>
          </xdr:nvSpPr>
          <xdr:spPr>
            <a:xfrm>
              <a:off x="6061363" y="192943"/>
              <a:ext cx="1608499" cy="621600"/>
            </a:xfrm>
            <a:prstGeom prst="roundRect">
              <a:avLst/>
            </a:prstGeom>
            <a:solidFill>
              <a:schemeClr val="accent1">
                <a:lumMod val="60000"/>
                <a:lumOff val="40000"/>
              </a:schemeClr>
            </a:solidFill>
          </xdr:spPr>
          <xdr:style>
            <a:lnRef idx="0">
              <a:schemeClr val="accent2"/>
            </a:lnRef>
            <a:fillRef idx="1001">
              <a:schemeClr val="dk2"/>
            </a:fillRef>
            <a:effectRef idx="3">
              <a:schemeClr val="accent2"/>
            </a:effectRef>
            <a:fontRef idx="minor">
              <a:schemeClr val="lt1"/>
            </a:fontRef>
          </xdr:style>
          <xdr:txBody>
            <a:bodyPr vertOverflow="clip" horzOverflow="clip" lIns="548640" rIns="91440" rtlCol="0" anchor="ctr"/>
            <a:lstStyle/>
            <a:p>
              <a:pPr algn="ctr"/>
              <a:fld id="{DD2FAAD4-D0B8-4A71-BBBA-E60F78A1D42F}" type="TxLink">
                <a:rPr lang="en-US" sz="1400" b="0" i="0" u="none" strike="noStrike">
                  <a:solidFill>
                    <a:srgbClr val="FFFFFF"/>
                  </a:solidFill>
                  <a:latin typeface="Calibri"/>
                </a:rPr>
                <a:pPr algn="ctr"/>
                <a:t>CPD Cape Verde</a:t>
              </a:fld>
              <a:endParaRPr lang="fr-FR" sz="1400"/>
            </a:p>
          </xdr:txBody>
        </xdr:sp>
        <xdr:pic>
          <xdr:nvPicPr>
            <xdr:cNvPr id="80" name="Picture 79">
              <a:hlinkClick xmlns:r="http://schemas.openxmlformats.org/officeDocument/2006/relationships" r:id="rId11"/>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6189910" y="279011"/>
              <a:ext cx="271232" cy="449825"/>
            </a:xfrm>
            <a:prstGeom prst="rect">
              <a:avLst/>
            </a:prstGeom>
            <a:ln>
              <a:noFill/>
            </a:ln>
          </xdr:spPr>
        </xdr:pic>
        <xdr:sp macro="" textlink="">
          <xdr:nvSpPr>
            <xdr:cNvPr id="81" name="Rounded Rectangle 80">
              <a:hlinkClick xmlns:r="http://schemas.openxmlformats.org/officeDocument/2006/relationships" r:id="rId13"/>
            </xdr:cNvPr>
            <xdr:cNvSpPr/>
          </xdr:nvSpPr>
          <xdr:spPr>
            <a:xfrm>
              <a:off x="9595607" y="191619"/>
              <a:ext cx="1469313" cy="621600"/>
            </a:xfrm>
            <a:prstGeom prst="roundRect">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r>
                <a:rPr lang="fr-FR" sz="1400"/>
                <a:t>Evaluation Plan</a:t>
              </a:r>
            </a:p>
          </xdr:txBody>
        </xdr:sp>
        <xdr:sp macro="" textlink="">
          <xdr:nvSpPr>
            <xdr:cNvPr id="82" name="Rounded Rectangle 81">
              <a:hlinkClick xmlns:r="http://schemas.openxmlformats.org/officeDocument/2006/relationships" r:id="rId14"/>
            </xdr:cNvPr>
            <xdr:cNvSpPr/>
          </xdr:nvSpPr>
          <xdr:spPr>
            <a:xfrm>
              <a:off x="11361649" y="199292"/>
              <a:ext cx="1469314" cy="621600"/>
            </a:xfrm>
            <a:prstGeom prst="roundRect">
              <a:avLst/>
            </a:prstGeom>
            <a:solidFill>
              <a:srgbClr val="C00000"/>
            </a:solidFill>
          </xdr:spPr>
          <xdr:style>
            <a:lnRef idx="0">
              <a:schemeClr val="accent4"/>
            </a:lnRef>
            <a:fillRef idx="3">
              <a:schemeClr val="accent4"/>
            </a:fillRef>
            <a:effectRef idx="3">
              <a:schemeClr val="accent4"/>
            </a:effectRef>
            <a:fontRef idx="minor">
              <a:schemeClr val="lt1"/>
            </a:fontRef>
          </xdr:style>
          <xdr:txBody>
            <a:bodyPr vertOverflow="clip" horzOverflow="clip" lIns="0" rIns="0" rtlCol="0" anchor="ctr"/>
            <a:lstStyle/>
            <a:p>
              <a:pPr marL="0" indent="0" algn="ctr"/>
              <a:r>
                <a:rPr lang="fr-FR" sz="1400">
                  <a:solidFill>
                    <a:schemeClr val="lt1"/>
                  </a:solidFill>
                  <a:latin typeface="+mn-lt"/>
                  <a:ea typeface="+mn-ea"/>
                  <a:cs typeface="+mn-cs"/>
                </a:rPr>
                <a:t>Management Calendar</a:t>
              </a:r>
            </a:p>
          </xdr:txBody>
        </xdr:sp>
        <xdr:sp macro="" textlink="">
          <xdr:nvSpPr>
            <xdr:cNvPr id="83" name="Rounded Rectangle 82">
              <a:hlinkClick xmlns:r="http://schemas.openxmlformats.org/officeDocument/2006/relationships" r:id="rId15"/>
            </xdr:cNvPr>
            <xdr:cNvSpPr/>
          </xdr:nvSpPr>
          <xdr:spPr>
            <a:xfrm>
              <a:off x="13055175" y="195323"/>
              <a:ext cx="1469314" cy="621600"/>
            </a:xfrm>
            <a:prstGeom prst="roundRect">
              <a:avLst/>
            </a:prstGeom>
            <a:solidFill>
              <a:srgbClr val="A886D6"/>
            </a:solidFill>
          </xdr:spPr>
          <xdr:style>
            <a:lnRef idx="0">
              <a:schemeClr val="accent4"/>
            </a:lnRef>
            <a:fillRef idx="3">
              <a:schemeClr val="accent4"/>
            </a:fillRef>
            <a:effectRef idx="3">
              <a:schemeClr val="accent4"/>
            </a:effectRef>
            <a:fontRef idx="minor">
              <a:schemeClr val="lt1"/>
            </a:fontRef>
          </xdr:style>
          <xdr:txBody>
            <a:bodyPr vertOverflow="clip" horzOverflow="clip" lIns="0" rIns="0" rtlCol="0" anchor="ctr"/>
            <a:lstStyle/>
            <a:p>
              <a:pPr marL="0" indent="0" algn="ctr"/>
              <a:r>
                <a:rPr lang="fr-FR" sz="1400">
                  <a:solidFill>
                    <a:schemeClr val="lt1"/>
                  </a:solidFill>
                  <a:latin typeface="+mn-lt"/>
                  <a:ea typeface="+mn-ea"/>
                  <a:cs typeface="+mn-cs"/>
                </a:rPr>
                <a:t>Statistics</a:t>
              </a:r>
            </a:p>
          </xdr:txBody>
        </xdr:sp>
        <xdr:sp macro="" textlink="">
          <xdr:nvSpPr>
            <xdr:cNvPr id="84" name="Rounded Rectangle 83">
              <a:hlinkClick xmlns:r="http://schemas.openxmlformats.org/officeDocument/2006/relationships" r:id="rId16"/>
            </xdr:cNvPr>
            <xdr:cNvSpPr/>
          </xdr:nvSpPr>
          <xdr:spPr>
            <a:xfrm>
              <a:off x="4398685" y="178314"/>
              <a:ext cx="1474403" cy="621600"/>
            </a:xfrm>
            <a:prstGeom prst="roundRect">
              <a:avLst/>
            </a:prstGeom>
            <a:solidFill>
              <a:schemeClr val="accent1">
                <a:lumMod val="75000"/>
              </a:schemeClr>
            </a:solidFill>
          </xdr:spPr>
          <xdr:style>
            <a:lnRef idx="0">
              <a:schemeClr val="accent2"/>
            </a:lnRef>
            <a:fillRef idx="1001">
              <a:schemeClr val="dk2"/>
            </a:fillRef>
            <a:effectRef idx="3">
              <a:schemeClr val="accent2"/>
            </a:effectRef>
            <a:fontRef idx="minor">
              <a:schemeClr val="lt1"/>
            </a:fontRef>
          </xdr:style>
          <xdr:txBody>
            <a:bodyPr vertOverflow="clip" horzOverflow="clip" rtlCol="0" anchor="ctr"/>
            <a:lstStyle/>
            <a:p>
              <a:pPr algn="ctr"/>
              <a:r>
                <a:rPr lang="fr-FR" sz="1400"/>
                <a:t>CO Programme Architecture</a:t>
              </a:r>
            </a:p>
          </xdr:txBody>
        </xdr:sp>
      </xdr:grpSp>
      <xdr:pic>
        <xdr:nvPicPr>
          <xdr:cNvPr id="73" name="Picture 72"/>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990110" y="816944"/>
            <a:ext cx="546283" cy="554592"/>
          </a:xfrm>
          <a:prstGeom prst="rect">
            <a:avLst/>
          </a:prstGeom>
        </xdr:spPr>
      </xdr:pic>
    </xdr:grpSp>
    <xdr:clientData/>
  </xdr:twoCellAnchor>
  <xdr:twoCellAnchor>
    <xdr:from>
      <xdr:col>20</xdr:col>
      <xdr:colOff>378617</xdr:colOff>
      <xdr:row>26</xdr:row>
      <xdr:rowOff>412748</xdr:rowOff>
    </xdr:from>
    <xdr:to>
      <xdr:col>40</xdr:col>
      <xdr:colOff>569115</xdr:colOff>
      <xdr:row>36</xdr:row>
      <xdr:rowOff>35716</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20</xdr:col>
      <xdr:colOff>419100</xdr:colOff>
      <xdr:row>16</xdr:row>
      <xdr:rowOff>152400</xdr:rowOff>
    </xdr:from>
    <xdr:to>
      <xdr:col>35</xdr:col>
      <xdr:colOff>171450</xdr:colOff>
      <xdr:row>25</xdr:row>
      <xdr:rowOff>161924</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20</xdr:col>
      <xdr:colOff>416719</xdr:colOff>
      <xdr:row>4</xdr:row>
      <xdr:rowOff>831055</xdr:rowOff>
    </xdr:from>
    <xdr:to>
      <xdr:col>35</xdr:col>
      <xdr:colOff>119062</xdr:colOff>
      <xdr:row>14</xdr:row>
      <xdr:rowOff>166686</xdr:rowOff>
    </xdr:to>
    <xdr:graphicFrame macro="">
      <xdr:nvGraphicFramePr>
        <xdr:cNvPr id="8" name="Chart 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editAs="oneCell">
    <xdr:from>
      <xdr:col>3</xdr:col>
      <xdr:colOff>685462</xdr:colOff>
      <xdr:row>0</xdr:row>
      <xdr:rowOff>1404940</xdr:rowOff>
    </xdr:from>
    <xdr:to>
      <xdr:col>3</xdr:col>
      <xdr:colOff>1590336</xdr:colOff>
      <xdr:row>1</xdr:row>
      <xdr:rowOff>505166</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49891" y="1404940"/>
          <a:ext cx="904874" cy="896369"/>
        </a:xfrm>
        <a:prstGeom prst="rect">
          <a:avLst/>
        </a:prstGeom>
      </xdr:spPr>
    </xdr:pic>
    <xdr:clientData/>
  </xdr:twoCellAnchor>
  <xdr:twoCellAnchor>
    <xdr:from>
      <xdr:col>13</xdr:col>
      <xdr:colOff>290079</xdr:colOff>
      <xdr:row>0</xdr:row>
      <xdr:rowOff>204168</xdr:rowOff>
    </xdr:from>
    <xdr:to>
      <xdr:col>13</xdr:col>
      <xdr:colOff>941733</xdr:colOff>
      <xdr:row>0</xdr:row>
      <xdr:rowOff>843702</xdr:rowOff>
    </xdr:to>
    <xdr:pic>
      <xdr:nvPicPr>
        <xdr:cNvPr id="59" name="Picture 58">
          <a:hlinkClick xmlns:r="http://schemas.openxmlformats.org/officeDocument/2006/relationships" r:id="rId2"/>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8129043" y="204168"/>
          <a:ext cx="651654" cy="639534"/>
        </a:xfrm>
        <a:prstGeom prst="rect">
          <a:avLst/>
        </a:prstGeom>
      </xdr:spPr>
    </xdr:pic>
    <xdr:clientData/>
  </xdr:twoCellAnchor>
  <xdr:twoCellAnchor>
    <xdr:from>
      <xdr:col>15</xdr:col>
      <xdr:colOff>693964</xdr:colOff>
      <xdr:row>0</xdr:row>
      <xdr:rowOff>1714499</xdr:rowOff>
    </xdr:from>
    <xdr:to>
      <xdr:col>27</xdr:col>
      <xdr:colOff>27214</xdr:colOff>
      <xdr:row>2</xdr:row>
      <xdr:rowOff>96571</xdr:rowOff>
    </xdr:to>
    <xdr:sp macro="" textlink="">
      <xdr:nvSpPr>
        <xdr:cNvPr id="53" name="Rounded Rectangle 52"/>
        <xdr:cNvSpPr/>
      </xdr:nvSpPr>
      <xdr:spPr>
        <a:xfrm>
          <a:off x="18356035" y="1714499"/>
          <a:ext cx="8871858" cy="736108"/>
        </a:xfrm>
        <a:prstGeom prst="roundRect">
          <a:avLst/>
        </a:prstGeom>
        <a:noFill/>
        <a:ln w="28575"/>
        <a:effectLst>
          <a:outerShdw blurRad="50800" dist="38100" dir="18900000" algn="bl" rotWithShape="0">
            <a:prstClr val="black">
              <a:alpha val="40000"/>
            </a:prstClr>
          </a:outerShdw>
        </a:effectLst>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endParaRPr lang="fr-FR" sz="1100"/>
        </a:p>
      </xdr:txBody>
    </xdr:sp>
    <xdr:clientData/>
  </xdr:twoCellAnchor>
  <xdr:twoCellAnchor>
    <xdr:from>
      <xdr:col>0</xdr:col>
      <xdr:colOff>95250</xdr:colOff>
      <xdr:row>0</xdr:row>
      <xdr:rowOff>122464</xdr:rowOff>
    </xdr:from>
    <xdr:to>
      <xdr:col>13</xdr:col>
      <xdr:colOff>72149</xdr:colOff>
      <xdr:row>0</xdr:row>
      <xdr:rowOff>1510453</xdr:rowOff>
    </xdr:to>
    <xdr:grpSp>
      <xdr:nvGrpSpPr>
        <xdr:cNvPr id="54" name="Group 53"/>
        <xdr:cNvGrpSpPr/>
      </xdr:nvGrpSpPr>
      <xdr:grpSpPr>
        <a:xfrm>
          <a:off x="95250" y="122464"/>
          <a:ext cx="16101363" cy="1387989"/>
          <a:chOff x="104775" y="771525"/>
          <a:chExt cx="16101363" cy="1387989"/>
        </a:xfrm>
      </xdr:grpSpPr>
      <xdr:grpSp>
        <xdr:nvGrpSpPr>
          <xdr:cNvPr id="55" name="Group 54"/>
          <xdr:cNvGrpSpPr/>
        </xdr:nvGrpSpPr>
        <xdr:grpSpPr>
          <a:xfrm>
            <a:off x="104775" y="771525"/>
            <a:ext cx="16101363" cy="1387989"/>
            <a:chOff x="104775" y="123825"/>
            <a:chExt cx="16101363" cy="1387989"/>
          </a:xfrm>
        </xdr:grpSpPr>
        <xdr:sp macro="" textlink="">
          <xdr:nvSpPr>
            <xdr:cNvPr id="57" name="Rounded Rectangle 56">
              <a:hlinkClick xmlns:r="http://schemas.openxmlformats.org/officeDocument/2006/relationships" r:id="rId4"/>
            </xdr:cNvPr>
            <xdr:cNvSpPr/>
          </xdr:nvSpPr>
          <xdr:spPr>
            <a:xfrm>
              <a:off x="14731737" y="187384"/>
              <a:ext cx="1474401" cy="621600"/>
            </a:xfrm>
            <a:prstGeom prst="roundRect">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r>
                <a:rPr lang="fr-FR" sz="1400"/>
                <a:t>Resources</a:t>
              </a:r>
            </a:p>
          </xdr:txBody>
        </xdr:sp>
        <xdr:pic>
          <xdr:nvPicPr>
            <xdr:cNvPr id="75" name="Picture 74">
              <a:hlinkClick xmlns:r="http://schemas.openxmlformats.org/officeDocument/2006/relationships" r:id="rId5"/>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04775" y="123825"/>
              <a:ext cx="675134" cy="1387989"/>
            </a:xfrm>
            <a:prstGeom prst="rect">
              <a:avLst/>
            </a:prstGeom>
          </xdr:spPr>
        </xdr:pic>
        <xdr:sp macro="" textlink="">
          <xdr:nvSpPr>
            <xdr:cNvPr id="76" name="Rounded Rectangle 75">
              <a:hlinkClick xmlns:r="http://schemas.openxmlformats.org/officeDocument/2006/relationships" r:id="rId7"/>
            </xdr:cNvPr>
            <xdr:cNvSpPr/>
          </xdr:nvSpPr>
          <xdr:spPr>
            <a:xfrm>
              <a:off x="2722660" y="186177"/>
              <a:ext cx="1474402" cy="621600"/>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fr-FR" sz="1400"/>
                <a:t>Signature Solutions</a:t>
              </a:r>
            </a:p>
          </xdr:txBody>
        </xdr:sp>
        <xdr:sp macro="" textlink="">
          <xdr:nvSpPr>
            <xdr:cNvPr id="77" name="Rounded Rectangle 76">
              <a:hlinkClick xmlns:r="http://schemas.openxmlformats.org/officeDocument/2006/relationships" r:id="rId8"/>
            </xdr:cNvPr>
            <xdr:cNvSpPr/>
          </xdr:nvSpPr>
          <xdr:spPr>
            <a:xfrm>
              <a:off x="7836732" y="205906"/>
              <a:ext cx="1474403" cy="621600"/>
            </a:xfrm>
            <a:prstGeom prst="roundRect">
              <a:avLst/>
            </a:prstGeom>
          </xdr:spPr>
          <xdr:style>
            <a:lnRef idx="0">
              <a:schemeClr val="accent2"/>
            </a:lnRef>
            <a:fillRef idx="1001">
              <a:schemeClr val="dk2"/>
            </a:fillRef>
            <a:effectRef idx="3">
              <a:schemeClr val="accent2"/>
            </a:effectRef>
            <a:fontRef idx="minor">
              <a:schemeClr val="lt1"/>
            </a:fontRef>
          </xdr:style>
          <xdr:txBody>
            <a:bodyPr vertOverflow="clip" horzOverflow="clip" rtlCol="0" anchor="ctr"/>
            <a:lstStyle/>
            <a:p>
              <a:pPr algn="ctr"/>
              <a:r>
                <a:rPr lang="fr-FR" sz="1400"/>
                <a:t>Monitoring Plan</a:t>
              </a:r>
            </a:p>
          </xdr:txBody>
        </xdr:sp>
        <xdr:sp macro="" textlink="">
          <xdr:nvSpPr>
            <xdr:cNvPr id="78" name="Rounded Rectangle 77">
              <a:hlinkClick xmlns:r="http://schemas.openxmlformats.org/officeDocument/2006/relationships" r:id="rId9"/>
            </xdr:cNvPr>
            <xdr:cNvSpPr/>
          </xdr:nvSpPr>
          <xdr:spPr>
            <a:xfrm>
              <a:off x="886857" y="188368"/>
              <a:ext cx="1568184" cy="621526"/>
            </a:xfrm>
            <a:prstGeom prst="roundRect">
              <a:avLst/>
            </a:prstGeom>
            <a:solidFill>
              <a:srgbClr val="FFF8E5"/>
            </a:solidFill>
            <a:ln/>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r>
                <a:rPr lang="fr-FR" sz="1800" b="1">
                  <a:solidFill>
                    <a:schemeClr val="tx1"/>
                  </a:solidFill>
                </a:rPr>
                <a:t>          HOME</a:t>
              </a:r>
            </a:p>
          </xdr:txBody>
        </xdr:sp>
        <xdr:sp macro="" textlink="'CO CPD'!$K$9">
          <xdr:nvSpPr>
            <xdr:cNvPr id="79" name="Rounded Rectangle 78">
              <a:hlinkClick xmlns:r="http://schemas.openxmlformats.org/officeDocument/2006/relationships" r:id="rId10"/>
            </xdr:cNvPr>
            <xdr:cNvSpPr/>
          </xdr:nvSpPr>
          <xdr:spPr>
            <a:xfrm>
              <a:off x="6061363" y="192943"/>
              <a:ext cx="1608499" cy="621600"/>
            </a:xfrm>
            <a:prstGeom prst="roundRect">
              <a:avLst/>
            </a:prstGeom>
            <a:solidFill>
              <a:schemeClr val="accent1">
                <a:lumMod val="60000"/>
                <a:lumOff val="40000"/>
              </a:schemeClr>
            </a:solidFill>
          </xdr:spPr>
          <xdr:style>
            <a:lnRef idx="0">
              <a:schemeClr val="accent2"/>
            </a:lnRef>
            <a:fillRef idx="1001">
              <a:schemeClr val="dk2"/>
            </a:fillRef>
            <a:effectRef idx="3">
              <a:schemeClr val="accent2"/>
            </a:effectRef>
            <a:fontRef idx="minor">
              <a:schemeClr val="lt1"/>
            </a:fontRef>
          </xdr:style>
          <xdr:txBody>
            <a:bodyPr vertOverflow="clip" horzOverflow="clip" lIns="548640" rIns="91440" rtlCol="0" anchor="ctr"/>
            <a:lstStyle/>
            <a:p>
              <a:pPr algn="ctr"/>
              <a:fld id="{DD2FAAD4-D0B8-4A71-BBBA-E60F78A1D42F}" type="TxLink">
                <a:rPr lang="en-US" sz="1400" b="0" i="0" u="none" strike="noStrike">
                  <a:solidFill>
                    <a:srgbClr val="FFFFFF"/>
                  </a:solidFill>
                  <a:latin typeface="Calibri"/>
                </a:rPr>
                <a:pPr algn="ctr"/>
                <a:t>CPD Cape Verde</a:t>
              </a:fld>
              <a:endParaRPr lang="fr-FR" sz="1400"/>
            </a:p>
          </xdr:txBody>
        </xdr:sp>
        <xdr:pic>
          <xdr:nvPicPr>
            <xdr:cNvPr id="80" name="Picture 79">
              <a:hlinkClick xmlns:r="http://schemas.openxmlformats.org/officeDocument/2006/relationships" r:id="rId10"/>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6189910" y="279011"/>
              <a:ext cx="271232" cy="449825"/>
            </a:xfrm>
            <a:prstGeom prst="rect">
              <a:avLst/>
            </a:prstGeom>
            <a:ln>
              <a:noFill/>
            </a:ln>
          </xdr:spPr>
        </xdr:pic>
        <xdr:sp macro="" textlink="">
          <xdr:nvSpPr>
            <xdr:cNvPr id="81" name="Rounded Rectangle 80">
              <a:hlinkClick xmlns:r="http://schemas.openxmlformats.org/officeDocument/2006/relationships" r:id="rId12"/>
            </xdr:cNvPr>
            <xdr:cNvSpPr/>
          </xdr:nvSpPr>
          <xdr:spPr>
            <a:xfrm>
              <a:off x="9595607" y="191619"/>
              <a:ext cx="1469313" cy="621600"/>
            </a:xfrm>
            <a:prstGeom prst="roundRect">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r>
                <a:rPr lang="fr-FR" sz="1400"/>
                <a:t>Evaluation Plan</a:t>
              </a:r>
            </a:p>
          </xdr:txBody>
        </xdr:sp>
        <xdr:sp macro="" textlink="">
          <xdr:nvSpPr>
            <xdr:cNvPr id="82" name="Rounded Rectangle 81">
              <a:hlinkClick xmlns:r="http://schemas.openxmlformats.org/officeDocument/2006/relationships" r:id="rId13"/>
            </xdr:cNvPr>
            <xdr:cNvSpPr/>
          </xdr:nvSpPr>
          <xdr:spPr>
            <a:xfrm>
              <a:off x="11361649" y="199292"/>
              <a:ext cx="1469314" cy="621600"/>
            </a:xfrm>
            <a:prstGeom prst="roundRect">
              <a:avLst/>
            </a:prstGeom>
            <a:solidFill>
              <a:srgbClr val="C00000"/>
            </a:solidFill>
          </xdr:spPr>
          <xdr:style>
            <a:lnRef idx="0">
              <a:schemeClr val="accent4"/>
            </a:lnRef>
            <a:fillRef idx="3">
              <a:schemeClr val="accent4"/>
            </a:fillRef>
            <a:effectRef idx="3">
              <a:schemeClr val="accent4"/>
            </a:effectRef>
            <a:fontRef idx="minor">
              <a:schemeClr val="lt1"/>
            </a:fontRef>
          </xdr:style>
          <xdr:txBody>
            <a:bodyPr vertOverflow="clip" horzOverflow="clip" lIns="0" rIns="0" rtlCol="0" anchor="ctr"/>
            <a:lstStyle/>
            <a:p>
              <a:pPr marL="0" indent="0" algn="ctr"/>
              <a:r>
                <a:rPr lang="fr-FR" sz="1400">
                  <a:solidFill>
                    <a:schemeClr val="lt1"/>
                  </a:solidFill>
                  <a:latin typeface="+mn-lt"/>
                  <a:ea typeface="+mn-ea"/>
                  <a:cs typeface="+mn-cs"/>
                </a:rPr>
                <a:t>Management Calendar</a:t>
              </a:r>
            </a:p>
          </xdr:txBody>
        </xdr:sp>
        <xdr:sp macro="" textlink="">
          <xdr:nvSpPr>
            <xdr:cNvPr id="83" name="Rounded Rectangle 82">
              <a:hlinkClick xmlns:r="http://schemas.openxmlformats.org/officeDocument/2006/relationships" r:id="rId14"/>
            </xdr:cNvPr>
            <xdr:cNvSpPr/>
          </xdr:nvSpPr>
          <xdr:spPr>
            <a:xfrm>
              <a:off x="13055175" y="195323"/>
              <a:ext cx="1469314" cy="621600"/>
            </a:xfrm>
            <a:prstGeom prst="roundRect">
              <a:avLst/>
            </a:prstGeom>
            <a:solidFill>
              <a:srgbClr val="A886D6"/>
            </a:solidFill>
          </xdr:spPr>
          <xdr:style>
            <a:lnRef idx="0">
              <a:schemeClr val="accent4"/>
            </a:lnRef>
            <a:fillRef idx="3">
              <a:schemeClr val="accent4"/>
            </a:fillRef>
            <a:effectRef idx="3">
              <a:schemeClr val="accent4"/>
            </a:effectRef>
            <a:fontRef idx="minor">
              <a:schemeClr val="lt1"/>
            </a:fontRef>
          </xdr:style>
          <xdr:txBody>
            <a:bodyPr vertOverflow="clip" horzOverflow="clip" lIns="0" rIns="0" rtlCol="0" anchor="ctr"/>
            <a:lstStyle/>
            <a:p>
              <a:pPr marL="0" indent="0" algn="ctr"/>
              <a:r>
                <a:rPr lang="fr-FR" sz="1400">
                  <a:solidFill>
                    <a:schemeClr val="lt1"/>
                  </a:solidFill>
                  <a:latin typeface="+mn-lt"/>
                  <a:ea typeface="+mn-ea"/>
                  <a:cs typeface="+mn-cs"/>
                </a:rPr>
                <a:t>Statistics</a:t>
              </a:r>
            </a:p>
          </xdr:txBody>
        </xdr:sp>
        <xdr:sp macro="" textlink="">
          <xdr:nvSpPr>
            <xdr:cNvPr id="84" name="Rounded Rectangle 83">
              <a:hlinkClick xmlns:r="http://schemas.openxmlformats.org/officeDocument/2006/relationships" r:id="rId15"/>
            </xdr:cNvPr>
            <xdr:cNvSpPr/>
          </xdr:nvSpPr>
          <xdr:spPr>
            <a:xfrm>
              <a:off x="4398685" y="178314"/>
              <a:ext cx="1474403" cy="621600"/>
            </a:xfrm>
            <a:prstGeom prst="roundRect">
              <a:avLst/>
            </a:prstGeom>
            <a:solidFill>
              <a:schemeClr val="accent1">
                <a:lumMod val="75000"/>
              </a:schemeClr>
            </a:solidFill>
          </xdr:spPr>
          <xdr:style>
            <a:lnRef idx="0">
              <a:schemeClr val="accent2"/>
            </a:lnRef>
            <a:fillRef idx="1001">
              <a:schemeClr val="dk2"/>
            </a:fillRef>
            <a:effectRef idx="3">
              <a:schemeClr val="accent2"/>
            </a:effectRef>
            <a:fontRef idx="minor">
              <a:schemeClr val="lt1"/>
            </a:fontRef>
          </xdr:style>
          <xdr:txBody>
            <a:bodyPr vertOverflow="clip" horzOverflow="clip" rtlCol="0" anchor="ctr"/>
            <a:lstStyle/>
            <a:p>
              <a:pPr algn="ctr"/>
              <a:r>
                <a:rPr lang="fr-FR" sz="1400"/>
                <a:t>CO Programme Architecture</a:t>
              </a:r>
            </a:p>
          </xdr:txBody>
        </xdr:sp>
      </xdr:grpSp>
      <xdr:pic>
        <xdr:nvPicPr>
          <xdr:cNvPr id="56" name="Picture 55"/>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990110" y="816944"/>
            <a:ext cx="546283" cy="554592"/>
          </a:xfrm>
          <a:prstGeom prst="rect">
            <a:avLst/>
          </a:prstGeom>
        </xdr:spPr>
      </xdr:pic>
    </xdr:grpSp>
    <xdr:clientData/>
  </xdr:twoCellAnchor>
  <xdr:twoCellAnchor>
    <xdr:from>
      <xdr:col>6</xdr:col>
      <xdr:colOff>381000</xdr:colOff>
      <xdr:row>2</xdr:row>
      <xdr:rowOff>-1</xdr:rowOff>
    </xdr:from>
    <xdr:to>
      <xdr:col>8</xdr:col>
      <xdr:colOff>81643</xdr:colOff>
      <xdr:row>3</xdr:row>
      <xdr:rowOff>204107</xdr:rowOff>
    </xdr:to>
    <xdr:sp macro="" textlink="">
      <xdr:nvSpPr>
        <xdr:cNvPr id="4" name="Rounded Rectangle 3">
          <a:hlinkClick xmlns:r="http://schemas.openxmlformats.org/officeDocument/2006/relationships" r:id="rId17"/>
        </xdr:cNvPr>
        <xdr:cNvSpPr/>
      </xdr:nvSpPr>
      <xdr:spPr>
        <a:xfrm>
          <a:off x="9470571" y="2354035"/>
          <a:ext cx="2081893" cy="544286"/>
        </a:xfrm>
        <a:prstGeom prst="roundRect">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ctr"/>
        <a:lstStyle/>
        <a:p>
          <a:pPr algn="ctr"/>
          <a:r>
            <a:rPr lang="fr-FR" sz="1100" b="1"/>
            <a:t>Click here to go to Data collection Table to fill the data</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ocuments%20Mali/PQA/PlanAction_PQA_Mali_2018_11_04_ToutesUnit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18 PQA Action Plan"/>
      <sheetName val="liste projets"/>
      <sheetName val="PQA 2017"/>
      <sheetName val="exemption 2017"/>
    </sheetNames>
    <sheetDataSet>
      <sheetData sheetId="0"/>
      <sheetData sheetId="1"/>
      <sheetData sheetId="2">
        <row r="1">
          <cell r="B1" t="str">
            <v>Project Num</v>
          </cell>
          <cell r="C1" t="str">
            <v>Project Title</v>
          </cell>
          <cell r="D1" t="str">
            <v>URL</v>
          </cell>
          <cell r="E1" t="str">
            <v>Stage</v>
          </cell>
          <cell r="F1" t="str">
            <v>Status</v>
          </cell>
        </row>
        <row r="2">
          <cell r="B2" t="str">
            <v>00013615</v>
          </cell>
          <cell r="C2" t="str">
            <v>Energie Nouvelles Et Renouvelables</v>
          </cell>
          <cell r="D2" t="str">
            <v>https://intranet.undp.org/sites/MLI/project/00013615</v>
          </cell>
          <cell r="E2" t="str">
            <v>2. IMPLEMENTATION</v>
          </cell>
          <cell r="F2" t="str">
            <v>Approved</v>
          </cell>
        </row>
        <row r="3">
          <cell r="B3" t="str">
            <v>00040874</v>
          </cell>
          <cell r="C3" t="str">
            <v>Initiative Pauvrete-Environnement</v>
          </cell>
          <cell r="D3" t="str">
            <v>https://intranet.undp.org/sites/MLI/project/00040874</v>
          </cell>
          <cell r="E3" t="str">
            <v>2. IMPLEMENTATION</v>
          </cell>
          <cell r="F3" t="str">
            <v>Approved</v>
          </cell>
        </row>
        <row r="4">
          <cell r="B4" t="str">
            <v>00049035</v>
          </cell>
          <cell r="C4" t="str">
            <v>Renforcement Capacités Assemblée Nationale.</v>
          </cell>
          <cell r="D4" t="str">
            <v>https://intranet.undp.org/sites/MLI/project/00049035</v>
          </cell>
          <cell r="E4" t="str">
            <v>3. CLOSURE</v>
          </cell>
          <cell r="F4" t="str">
            <v>Approved</v>
          </cell>
        </row>
        <row r="5">
          <cell r="B5" t="str">
            <v>00049322</v>
          </cell>
          <cell r="C5" t="str">
            <v>Développement Capacités Commerciales</v>
          </cell>
          <cell r="D5" t="str">
            <v>https://intranet.undp.org/sites/MLI/project/00049322</v>
          </cell>
          <cell r="E5" t="str">
            <v>2. IMPLEMENTATION</v>
          </cell>
          <cell r="F5" t="str">
            <v>Approved</v>
          </cell>
        </row>
        <row r="6">
          <cell r="B6" t="str">
            <v>00050529</v>
          </cell>
          <cell r="C6" t="str">
            <v>POVERTY REDUCTION AND WOMEN'S EMPOWERMENT MODEL IN WEST</v>
          </cell>
          <cell r="D6" t="str">
            <v>https://intranet.undp.org/sites/MLI/project/00050529</v>
          </cell>
          <cell r="E6" t="str">
            <v>2. IMPLEMENTATION</v>
          </cell>
          <cell r="F6" t="str">
            <v>Approved</v>
          </cell>
        </row>
        <row r="7">
          <cell r="B7" t="str">
            <v>00050830</v>
          </cell>
          <cell r="C7" t="str">
            <v>Transfer of Knowledge through Expatriate National</v>
          </cell>
          <cell r="D7" t="str">
            <v>https://intranet.undp.org/sites/MLI/project/00050830</v>
          </cell>
          <cell r="E7" t="str">
            <v>2. IMPLEMENTATION</v>
          </cell>
          <cell r="F7" t="str">
            <v>Approved</v>
          </cell>
        </row>
        <row r="8">
          <cell r="B8" t="str">
            <v>00050910</v>
          </cell>
          <cell r="C8" t="str">
            <v>Renforcement Capacités de l'Ecole de Maintien de la Paix</v>
          </cell>
          <cell r="D8" t="str">
            <v>https://intranet.undp.org/sites/MLI/project/00050910</v>
          </cell>
          <cell r="E8" t="str">
            <v>2. IMPLEMENTATION</v>
          </cell>
          <cell r="F8" t="str">
            <v>Approved</v>
          </cell>
        </row>
        <row r="9">
          <cell r="B9" t="str">
            <v>00058696</v>
          </cell>
          <cell r="C9" t="str">
            <v>Amélior° Adapt° et Résil CC sect agric</v>
          </cell>
          <cell r="D9" t="str">
            <v>https://intranet.undp.org/sites/MLI/project/00058696</v>
          </cell>
          <cell r="E9" t="str">
            <v>2. IMPLEMENTATION</v>
          </cell>
          <cell r="F9" t="str">
            <v>Approved</v>
          </cell>
        </row>
        <row r="10">
          <cell r="B10" t="str">
            <v>00059873</v>
          </cell>
          <cell r="C10" t="str">
            <v>PAPAM Mali PIMS 4138</v>
          </cell>
          <cell r="D10" t="str">
            <v>https://intranet.undp.org/sites/MLI/project/00059873</v>
          </cell>
          <cell r="E10" t="str">
            <v>2. IMPLEMENTATION</v>
          </cell>
          <cell r="F10" t="str">
            <v>Approved</v>
          </cell>
        </row>
        <row r="11">
          <cell r="B11" t="str">
            <v>00060166</v>
          </cell>
          <cell r="C11" t="str">
            <v>Amélioration Environnement avec communautés ONG/OCB</v>
          </cell>
          <cell r="D11" t="str">
            <v>https://intranet.undp.org/sites/MLI/project/00060166</v>
          </cell>
          <cell r="E11" t="str">
            <v>2. IMPLEMENTATION</v>
          </cell>
          <cell r="F11" t="str">
            <v>Approved</v>
          </cell>
        </row>
        <row r="12">
          <cell r="B12" t="str">
            <v>00060646</v>
          </cell>
          <cell r="C12" t="str">
            <v>Aires Protégées ERSAP MALI</v>
          </cell>
          <cell r="D12" t="str">
            <v>https://intranet.undp.org/sites/MLI/project/00060646</v>
          </cell>
          <cell r="E12" t="str">
            <v>2. IMPLEMENTATION</v>
          </cell>
          <cell r="F12" t="str">
            <v>Approved</v>
          </cell>
        </row>
        <row r="13">
          <cell r="B13" t="str">
            <v>00061126</v>
          </cell>
          <cell r="C13" t="str">
            <v>Projet Appui à la restauration du Système lac Faguibine</v>
          </cell>
          <cell r="D13" t="str">
            <v>https://intranet.undp.org/sites/MLI/project/00061126</v>
          </cell>
          <cell r="E13" t="str">
            <v>2. IMPLEMENTATION</v>
          </cell>
          <cell r="F13" t="str">
            <v>Approved</v>
          </cell>
        </row>
        <row r="14">
          <cell r="B14" t="str">
            <v>00061686</v>
          </cell>
          <cell r="C14" t="str">
            <v>PAGEDD Mali</v>
          </cell>
          <cell r="D14" t="str">
            <v>https://intranet.undp.org/sites/MLI/project/00061686</v>
          </cell>
          <cell r="E14" t="str">
            <v>2. IMPLEMENTATION</v>
          </cell>
          <cell r="F14" t="str">
            <v>Approved</v>
          </cell>
        </row>
        <row r="15">
          <cell r="B15" t="str">
            <v>00062069</v>
          </cell>
          <cell r="C15" t="str">
            <v>Plan de Gestion d' Elimination HCFCs  du Mali</v>
          </cell>
          <cell r="D15" t="str">
            <v>https://intranet.undp.org/sites/MLI/project/00062069</v>
          </cell>
          <cell r="E15" t="str">
            <v>2. IMPLEMENTATION</v>
          </cell>
          <cell r="F15" t="str">
            <v>Approved</v>
          </cell>
        </row>
        <row r="16">
          <cell r="B16" t="str">
            <v>00064182</v>
          </cell>
          <cell r="C16" t="str">
            <v>Programme d'Adaptation aux  CC  Mopti/ Tombouctou</v>
          </cell>
          <cell r="D16" t="str">
            <v>https://intranet.undp.org/sites/MLI/project/00064182</v>
          </cell>
          <cell r="E16" t="str">
            <v>2. IMPLEMENTATION</v>
          </cell>
          <cell r="F16" t="str">
            <v>Approved</v>
          </cell>
        </row>
        <row r="17">
          <cell r="B17" t="str">
            <v>00064570</v>
          </cell>
          <cell r="C17" t="str">
            <v>Projet Elections 2012-2014</v>
          </cell>
          <cell r="D17" t="str">
            <v>https://intranet.undp.org/sites/MLI/project/00064570</v>
          </cell>
          <cell r="E17" t="str">
            <v>3. CLOSURE</v>
          </cell>
          <cell r="F17" t="str">
            <v>Approved</v>
          </cell>
        </row>
        <row r="18">
          <cell r="B18" t="str">
            <v>00064583</v>
          </cell>
          <cell r="C18" t="str">
            <v>ProgrammeDroits de l'Homme au Mali</v>
          </cell>
          <cell r="D18" t="str">
            <v>https://intranet.undp.org/sites/MLI/project/00064583</v>
          </cell>
          <cell r="E18" t="str">
            <v>3. CLOSURE</v>
          </cell>
          <cell r="F18" t="str">
            <v>Approved</v>
          </cell>
        </row>
        <row r="19">
          <cell r="B19" t="str">
            <v>00064774</v>
          </cell>
          <cell r="C19" t="str">
            <v>Promotion Production Utilisation huile pourghère</v>
          </cell>
          <cell r="D19" t="str">
            <v>https://intranet.undp.org/sites/MLI/project/00064774</v>
          </cell>
          <cell r="E19" t="str">
            <v>2. IMPLEMENTATION</v>
          </cell>
          <cell r="F19" t="str">
            <v>Approved</v>
          </cell>
        </row>
        <row r="20">
          <cell r="B20" t="str">
            <v>00065290</v>
          </cell>
          <cell r="C20" t="str">
            <v>Appui conjoint Partenaires Tech Financ Pool Technique II</v>
          </cell>
          <cell r="D20" t="str">
            <v>https://intranet.undp.org/sites/MLI/project/00065290</v>
          </cell>
          <cell r="E20" t="str">
            <v>2. IMPLEMENTATION</v>
          </cell>
          <cell r="F20" t="str">
            <v>Approved</v>
          </cell>
        </row>
        <row r="21">
          <cell r="B21" t="str">
            <v>00074639</v>
          </cell>
          <cell r="C21" t="str">
            <v>Appui au renforcement de la cohésion sociale et promo DS</v>
          </cell>
          <cell r="D21" t="str">
            <v>https://intranet.undp.org/sites/MLI/project/00074639</v>
          </cell>
          <cell r="E21" t="str">
            <v>2. IMPLEMENTATION</v>
          </cell>
          <cell r="F21" t="str">
            <v>Approved</v>
          </cell>
        </row>
        <row r="22">
          <cell r="B22" t="str">
            <v>00076013</v>
          </cell>
          <cell r="C22" t="str">
            <v>Appui Gouvernance économique Réduction Pauvreté</v>
          </cell>
          <cell r="D22" t="str">
            <v>https://intranet.undp.org/sites/MLI/project/00076013</v>
          </cell>
          <cell r="E22" t="str">
            <v>2. IMPLEMENTATION</v>
          </cell>
          <cell r="F22" t="str">
            <v>Approved</v>
          </cell>
        </row>
        <row r="23">
          <cell r="B23" t="str">
            <v>00076174</v>
          </cell>
          <cell r="C23" t="str">
            <v>Troisième Communication nationale changement climatique</v>
          </cell>
          <cell r="D23" t="str">
            <v>https://intranet.undp.org/sites/MLI/project/00076174</v>
          </cell>
          <cell r="E23" t="str">
            <v>2. IMPLEMENTATION</v>
          </cell>
          <cell r="F23" t="str">
            <v>Approved</v>
          </cell>
        </row>
        <row r="24">
          <cell r="B24" t="str">
            <v>00076914</v>
          </cell>
          <cell r="C24" t="str">
            <v>Projet conjoint jeunesse et résilience</v>
          </cell>
          <cell r="D24" t="str">
            <v>https://intranet.undp.org/sites/MLI/project/00076914</v>
          </cell>
          <cell r="E24" t="str">
            <v>2. IMPLEMENTATION</v>
          </cell>
          <cell r="F24" t="str">
            <v>Approved</v>
          </cell>
        </row>
        <row r="25">
          <cell r="B25" t="str">
            <v>00078266</v>
          </cell>
          <cell r="C25" t="str">
            <v>Restaurat° Autorité Etat et accès à la Justice Nord Mali</v>
          </cell>
          <cell r="D25" t="str">
            <v>https://intranet.undp.org/sites/MLI/project/00078266</v>
          </cell>
          <cell r="E25" t="str">
            <v>2. IMPLEMENTATION</v>
          </cell>
          <cell r="F25" t="str">
            <v>Approved</v>
          </cell>
        </row>
        <row r="26">
          <cell r="B26" t="str">
            <v>00082341</v>
          </cell>
          <cell r="C26" t="str">
            <v>Renforcemt de la résilience  des groupes de femmes au CC</v>
          </cell>
          <cell r="D26" t="str">
            <v>https://intranet.undp.org/sites/MLI/project/00082341</v>
          </cell>
          <cell r="E26" t="str">
            <v>2. IMPLEMENTATION</v>
          </cell>
          <cell r="F26" t="str">
            <v>Approved</v>
          </cell>
        </row>
        <row r="27">
          <cell r="B27" t="str">
            <v>00083079</v>
          </cell>
          <cell r="C27" t="str">
            <v>Progr Appui Agriculture Durable Résil CC Yanfolila</v>
          </cell>
          <cell r="D27" t="str">
            <v>https://intranet.undp.org/sites/MLI/project/00083079</v>
          </cell>
          <cell r="E27" t="str">
            <v>3. CLOSURE</v>
          </cell>
          <cell r="F27" t="str">
            <v>Approved</v>
          </cell>
        </row>
        <row r="28">
          <cell r="B28" t="str">
            <v>00084392</v>
          </cell>
          <cell r="C28" t="str">
            <v>Appui à la consolidation de la Paix</v>
          </cell>
          <cell r="D28" t="str">
            <v>https://intranet.undp.org/sites/MLI/project/00084392</v>
          </cell>
          <cell r="E28" t="str">
            <v>2. IMPLEMENTATION</v>
          </cell>
          <cell r="F28" t="str">
            <v>Approved</v>
          </cell>
        </row>
        <row r="29">
          <cell r="B29" t="str">
            <v>00085363</v>
          </cell>
          <cell r="C29" t="str">
            <v>Appui Décentralisation inclusive et resiliente</v>
          </cell>
          <cell r="D29" t="str">
            <v>https://intranet.undp.org/sites/MLI/project/00085363</v>
          </cell>
          <cell r="E29" t="str">
            <v>2. IMPLEMENTATION</v>
          </cell>
          <cell r="F29" t="str">
            <v>Approved</v>
          </cell>
        </row>
        <row r="30">
          <cell r="B30" t="str">
            <v>00086375</v>
          </cell>
          <cell r="C30" t="str">
            <v>Appui au Renf. des Cap de Res des Fem et Jeunes Tomb Gao</v>
          </cell>
          <cell r="D30" t="str">
            <v>https://intranet.undp.org/sites/MLI/project/00086375</v>
          </cell>
          <cell r="E30" t="str">
            <v>2. IMPLEMENTATION</v>
          </cell>
          <cell r="F30" t="str">
            <v>Approved</v>
          </cell>
        </row>
        <row r="31">
          <cell r="B31" t="str">
            <v>00087856</v>
          </cell>
          <cell r="C31" t="str">
            <v>Renforcement capacités opérationnelles Ecole Nat Police</v>
          </cell>
          <cell r="D31" t="str">
            <v>https://intranet.undp.org/sites/MLI/project/00087856</v>
          </cell>
          <cell r="E31" t="str">
            <v>2. IMPLEMENTATION</v>
          </cell>
          <cell r="F31" t="str">
            <v>Approved</v>
          </cell>
        </row>
        <row r="32">
          <cell r="B32" t="str">
            <v>00089433</v>
          </cell>
          <cell r="C32" t="str">
            <v>Promotion produc d'Elecrticité par Technologies Hybrides</v>
          </cell>
          <cell r="D32" t="str">
            <v>https://intranet.undp.org/sites/MLI/project/00089433</v>
          </cell>
          <cell r="E32" t="str">
            <v>2. IMPLEMENTATION</v>
          </cell>
          <cell r="F32" t="str">
            <v>Approved</v>
          </cell>
        </row>
        <row r="33">
          <cell r="B33" t="str">
            <v>00089935</v>
          </cell>
          <cell r="C33" t="str">
            <v>Border management and border communities in the Sahel</v>
          </cell>
          <cell r="D33" t="str">
            <v>https://intranet.undp.org/sites/MLI/project/00089935</v>
          </cell>
          <cell r="E33" t="str">
            <v>2. IMPLEMENTATION</v>
          </cell>
          <cell r="F33" t="str">
            <v>Approved</v>
          </cell>
        </row>
        <row r="34">
          <cell r="B34" t="str">
            <v>00093963</v>
          </cell>
          <cell r="C34" t="str">
            <v>Decentralisation et Gouvernance Locale Inclusive et Dura</v>
          </cell>
          <cell r="D34" t="str">
            <v>https://intranet.undp.org/sites/MLI/project/00093963</v>
          </cell>
          <cell r="E34" t="str">
            <v>2. IMPLEMENTATION</v>
          </cell>
          <cell r="F34" t="str">
            <v>Approved</v>
          </cell>
        </row>
        <row r="35">
          <cell r="B35" t="str">
            <v>00094922</v>
          </cell>
          <cell r="C35" t="str">
            <v>Strengthening of National Response to HIV/AIDS in Mali</v>
          </cell>
          <cell r="D35" t="str">
            <v>https://intranet.undp.org/sites/MLI/project/00094922</v>
          </cell>
          <cell r="E35" t="str">
            <v>2. IMPLEMENTATION</v>
          </cell>
          <cell r="F35" t="str">
            <v>Approved</v>
          </cell>
        </row>
        <row r="36">
          <cell r="B36" t="str">
            <v>00095070</v>
          </cell>
          <cell r="C36" t="str">
            <v>Gestion des risques d'inondations et climatiques</v>
          </cell>
          <cell r="D36" t="str">
            <v>https://intranet.undp.org/sites/MLI/project/00095070</v>
          </cell>
          <cell r="E36" t="str">
            <v>2. IMPLEMENTATION</v>
          </cell>
          <cell r="F36" t="str">
            <v>Approved</v>
          </cell>
        </row>
        <row r="37">
          <cell r="B37" t="str">
            <v>00095448</v>
          </cell>
          <cell r="C37" t="str">
            <v>Appui à la Sécurité Humaine au Nord Mali</v>
          </cell>
          <cell r="D37" t="str">
            <v>https://intranet.undp.org/sites/MLI/project/00095448</v>
          </cell>
          <cell r="E37" t="str">
            <v>2. IMPLEMENTATION</v>
          </cell>
          <cell r="F37" t="str">
            <v>Approved</v>
          </cell>
        </row>
        <row r="38">
          <cell r="B38" t="str">
            <v>00095457</v>
          </cell>
          <cell r="C38" t="str">
            <v>Plates Formes</v>
          </cell>
          <cell r="D38" t="str">
            <v>https://intranet.undp.org/sites/MLI/project/00095457</v>
          </cell>
          <cell r="E38" t="str">
            <v>1. DESIGN</v>
          </cell>
          <cell r="F38" t="str">
            <v>Approved</v>
          </cell>
        </row>
        <row r="39">
          <cell r="B39" t="str">
            <v>00098057</v>
          </cell>
          <cell r="C39" t="str">
            <v>Génération d'avantages globaux  des systèmes d'infos</v>
          </cell>
          <cell r="D39" t="str">
            <v>https://intranet.undp.org/sites/MLI/project/00098057</v>
          </cell>
          <cell r="E39" t="str">
            <v>2. IMPLEMENTATION</v>
          </cell>
          <cell r="F39" t="str">
            <v>Approved</v>
          </cell>
        </row>
        <row r="40">
          <cell r="B40" t="str">
            <v>00099086</v>
          </cell>
          <cell r="C40" t="str">
            <v>Lutte contre les facteurs de conflit-Etat de Droit</v>
          </cell>
          <cell r="D40" t="str">
            <v>https://intranet.undp.org/sites/MLI/project/00099086</v>
          </cell>
          <cell r="E40" t="str">
            <v>2. IMPLEMENTATION</v>
          </cell>
          <cell r="F40" t="str">
            <v>Approved</v>
          </cell>
        </row>
        <row r="41">
          <cell r="B41" t="str">
            <v>00101137</v>
          </cell>
          <cell r="C41" t="str">
            <v>Program Réduction  effets Néfastes CC Cercl Djén Macina</v>
          </cell>
          <cell r="D41" t="str">
            <v>https://intranet.undp.org/sites/MLI/project/00101137</v>
          </cell>
          <cell r="E41" t="str">
            <v>2. IMPLEMENTATION</v>
          </cell>
          <cell r="F41" t="str">
            <v>Approved</v>
          </cell>
        </row>
        <row r="42">
          <cell r="B42" t="str">
            <v>00103392</v>
          </cell>
          <cell r="C42" t="str">
            <v>Améliotio Producé agricole, Animale Pisci aux CC  Kita</v>
          </cell>
          <cell r="D42" t="str">
            <v>https://intranet.undp.org/sites/MLI/project/00103392</v>
          </cell>
          <cell r="E42" t="str">
            <v>2. IMPLEMENTATION</v>
          </cell>
          <cell r="F42" t="str">
            <v>Approved</v>
          </cell>
        </row>
      </sheetData>
      <sheetData sheetId="3">
        <row r="1">
          <cell r="B1" t="str">
            <v>Project Num</v>
          </cell>
          <cell r="C1" t="str">
            <v>Project Description</v>
          </cell>
          <cell r="D1" t="str">
            <v>URL</v>
          </cell>
          <cell r="E1" t="str">
            <v>Exclude Year</v>
          </cell>
          <cell r="F1" t="str">
            <v>Is Proposal</v>
          </cell>
          <cell r="G1" t="str">
            <v>Exclude Reason</v>
          </cell>
          <cell r="H1" t="str">
            <v>Exclude Reason Description</v>
          </cell>
          <cell r="I1" t="str">
            <v>Exclude Comment</v>
          </cell>
        </row>
        <row r="2">
          <cell r="B2" t="str">
            <v>00034958</v>
          </cell>
          <cell r="C2" t="str">
            <v>Projet de Renforcement des Capacités de l'Etat et des Collectivités dans le domaine de l'Environnemen (RCENV)</v>
          </cell>
          <cell r="D2" t="str">
            <v>https://intranet.undp.org/sites/MLI/project/00034958</v>
          </cell>
          <cell r="E2">
            <v>2017</v>
          </cell>
          <cell r="F2">
            <v>0</v>
          </cell>
          <cell r="G2" t="str">
            <v>OCLS</v>
          </cell>
          <cell r="H2" t="str">
            <v>Operationally closed prior to 2016</v>
          </cell>
          <cell r="I2">
            <v>0</v>
          </cell>
        </row>
        <row r="3">
          <cell r="B3" t="str">
            <v>00038027</v>
          </cell>
          <cell r="C3" t="str">
            <v>Collectivités Territoriales et Développement Local dans les régions de Tombouctou et de Mopti (CT-DL)</v>
          </cell>
          <cell r="D3" t="str">
            <v>https://intranet.undp.org/sites/MLI/project/00038027</v>
          </cell>
          <cell r="E3">
            <v>2017</v>
          </cell>
          <cell r="F3">
            <v>0</v>
          </cell>
          <cell r="G3" t="str">
            <v>OCLS</v>
          </cell>
          <cell r="H3" t="str">
            <v>Operationally closed prior to 2016</v>
          </cell>
          <cell r="I3">
            <v>0</v>
          </cell>
        </row>
        <row r="4">
          <cell r="B4" t="str">
            <v>00044198</v>
          </cell>
          <cell r="C4" t="str">
            <v>Projet de recherche à base communautaire avec comme objectif l’atteinte des 8 OMD dans les autres villages de la Communauté Rurale de Léona</v>
          </cell>
          <cell r="D4" t="str">
            <v>https://intranet.undp.org/sites/MLI/project/00044198</v>
          </cell>
          <cell r="E4">
            <v>2017</v>
          </cell>
          <cell r="F4">
            <v>0</v>
          </cell>
          <cell r="G4" t="str">
            <v>OCLS</v>
          </cell>
          <cell r="H4" t="str">
            <v>Operationally closed prior to 2016</v>
          </cell>
          <cell r="I4">
            <v>0</v>
          </cell>
        </row>
        <row r="5">
          <cell r="B5" t="str">
            <v>00046252</v>
          </cell>
          <cell r="C5" t="str">
            <v>Projet de Gestion Durable du Bétail Ruminant Endémique en Afrique de l'Ouest (PIMS1119 - Biodiversité  - West Africa Endemic Livestock)</v>
          </cell>
          <cell r="D5" t="str">
            <v>https://intranet.undp.org/sites/MLI/project/00046252</v>
          </cell>
          <cell r="E5">
            <v>2017</v>
          </cell>
          <cell r="F5">
            <v>0</v>
          </cell>
          <cell r="G5" t="str">
            <v>OCLS</v>
          </cell>
          <cell r="H5" t="str">
            <v>Operationally closed prior to 2016</v>
          </cell>
          <cell r="I5">
            <v>0</v>
          </cell>
        </row>
        <row r="6">
          <cell r="B6" t="str">
            <v>00046702</v>
          </cell>
          <cell r="C6" t="str">
            <v>Le projet vise à contribuer à la création d’un climat de sécurité, de stabilité et de paix qui favorise la lutte contre la pauvreté et le développement humain durable.</v>
          </cell>
          <cell r="D6" t="str">
            <v>https://intranet.undp.org/sites/MLI/project/00046702</v>
          </cell>
          <cell r="E6">
            <v>2017</v>
          </cell>
          <cell r="F6">
            <v>0</v>
          </cell>
          <cell r="G6" t="str">
            <v>OCLS</v>
          </cell>
          <cell r="H6" t="str">
            <v>Operationally closed prior to 2016</v>
          </cell>
          <cell r="I6">
            <v>0</v>
          </cell>
        </row>
        <row r="7">
          <cell r="B7" t="str">
            <v>00047476</v>
          </cell>
          <cell r="C7" t="str">
            <v>Le projet vise à contribuer au renforcement des capacités de planification et de gestion intégrée du développement local</v>
          </cell>
          <cell r="D7" t="str">
            <v>https://intranet.undp.org/sites/MLI/project/00047476</v>
          </cell>
          <cell r="E7">
            <v>2017</v>
          </cell>
          <cell r="F7">
            <v>0</v>
          </cell>
          <cell r="G7" t="str">
            <v>OCLS</v>
          </cell>
          <cell r="H7" t="str">
            <v>Operationally closed prior to 2016</v>
          </cell>
          <cell r="I7">
            <v>0</v>
          </cell>
        </row>
        <row r="8">
          <cell r="B8" t="str">
            <v>00047698</v>
          </cell>
          <cell r="C8" t="str">
            <v>Projet d'Appui à l'amélioration de la gouvernance et de la lutte contre la corruption</v>
          </cell>
          <cell r="D8" t="str">
            <v>https://intranet.undp.org/sites/MLI/project/00047698</v>
          </cell>
          <cell r="E8">
            <v>2017</v>
          </cell>
          <cell r="F8">
            <v>0</v>
          </cell>
          <cell r="G8" t="str">
            <v>OCLS</v>
          </cell>
          <cell r="H8" t="str">
            <v>Operationally closed prior to 2016</v>
          </cell>
          <cell r="I8">
            <v>0</v>
          </cell>
        </row>
        <row r="9">
          <cell r="B9" t="str">
            <v>00048245</v>
          </cell>
          <cell r="C9" t="str">
            <v>Projet d'appui à l'épanouissement économique et socio-politique de la femme</v>
          </cell>
          <cell r="D9" t="str">
            <v>https://intranet.undp.org/sites/MLI/project/00048245</v>
          </cell>
          <cell r="E9">
            <v>2017</v>
          </cell>
          <cell r="F9">
            <v>0</v>
          </cell>
          <cell r="G9" t="str">
            <v>OCLS</v>
          </cell>
          <cell r="H9" t="str">
            <v>Operationally closed prior to 2016</v>
          </cell>
          <cell r="I9">
            <v>0</v>
          </cell>
        </row>
        <row r="10">
          <cell r="B10" t="str">
            <v>00049033</v>
          </cell>
          <cell r="C10" t="str">
            <v>Renforcement Capacité Exécution Nationale</v>
          </cell>
          <cell r="D10" t="str">
            <v>https://intranet.undp.org/sites/MLI/project/00049033</v>
          </cell>
          <cell r="E10">
            <v>2017</v>
          </cell>
          <cell r="F10">
            <v>0</v>
          </cell>
          <cell r="G10" t="str">
            <v>OCLS</v>
          </cell>
          <cell r="H10" t="str">
            <v>Operationally closed prior to 2016</v>
          </cell>
          <cell r="I10">
            <v>0</v>
          </cell>
        </row>
        <row r="11">
          <cell r="B11" t="str">
            <v>00049036</v>
          </cell>
          <cell r="C11" t="str">
            <v>Projet de Renforcement des Capacités de la Section des Comptes ou future Cour des Comptes</v>
          </cell>
          <cell r="D11" t="str">
            <v>https://intranet.undp.org/sites/MLI/project/00049036</v>
          </cell>
          <cell r="E11">
            <v>2017</v>
          </cell>
          <cell r="F11">
            <v>0</v>
          </cell>
          <cell r="G11" t="str">
            <v>OCLS</v>
          </cell>
          <cell r="H11" t="str">
            <v>Operationally closed prior to 2016</v>
          </cell>
          <cell r="I11">
            <v>0</v>
          </cell>
        </row>
        <row r="12">
          <cell r="B12" t="str">
            <v>00049125</v>
          </cell>
          <cell r="C12" t="str">
            <v>Le projet d’appui à l’Observatoire du Développement Humain Durable (ODHD) entend promouvoir le développement humain durable, le suivi évalaution de la mise en oeuvre du CSCP et des OMD.</v>
          </cell>
          <cell r="D12" t="str">
            <v>https://intranet.undp.org/sites/MLI/project/00049125</v>
          </cell>
          <cell r="E12">
            <v>2017</v>
          </cell>
          <cell r="F12">
            <v>0</v>
          </cell>
          <cell r="G12" t="str">
            <v>OCLS</v>
          </cell>
          <cell r="H12" t="str">
            <v>Operationally closed prior to 2016</v>
          </cell>
          <cell r="I12">
            <v>0</v>
          </cell>
        </row>
        <row r="13">
          <cell r="B13" t="str">
            <v>00049688</v>
          </cell>
          <cell r="C13" t="str">
            <v>Appui au développement d'un document de projet d'extension de l'initiative Villages du millénaire à 166 Communes</v>
          </cell>
          <cell r="D13" t="str">
            <v>https://intranet.undp.org/sites/MLI/project/00049688</v>
          </cell>
          <cell r="E13">
            <v>2017</v>
          </cell>
          <cell r="F13">
            <v>0</v>
          </cell>
          <cell r="G13" t="str">
            <v>OCLS</v>
          </cell>
          <cell r="H13" t="str">
            <v>Operationally closed prior to 2016</v>
          </cell>
          <cell r="I13">
            <v>0</v>
          </cell>
        </row>
        <row r="14">
          <cell r="B14" t="str">
            <v>00049988</v>
          </cell>
          <cell r="C14" t="str">
            <v>Programme des Armes Légères de la Communauté Economique des Etats de l'Afrique de l'Ouest (ECOSAP)</v>
          </cell>
          <cell r="D14" t="str">
            <v>https://intranet.undp.org/sites/MLI/project/00049988</v>
          </cell>
          <cell r="E14">
            <v>2017</v>
          </cell>
          <cell r="F14">
            <v>0</v>
          </cell>
          <cell r="G14" t="str">
            <v>OCLS</v>
          </cell>
          <cell r="H14" t="str">
            <v>Operationally closed prior to 2016</v>
          </cell>
          <cell r="I14">
            <v>0</v>
          </cell>
        </row>
        <row r="15">
          <cell r="B15" t="str">
            <v>00050025</v>
          </cell>
          <cell r="C15" t="str">
            <v>Cet appui conjoint des PTF au Pool technique a pour objectif global l’amélioration de l’efficacité de l’aide dans l’esprit de la déclaration de Paris.</v>
          </cell>
          <cell r="D15" t="str">
            <v>https://intranet.undp.org/sites/MLI/project/00050025</v>
          </cell>
          <cell r="E15">
            <v>2017</v>
          </cell>
          <cell r="F15">
            <v>0</v>
          </cell>
          <cell r="G15" t="str">
            <v>OCLS</v>
          </cell>
          <cell r="H15" t="str">
            <v>Operationally closed prior to 2016</v>
          </cell>
          <cell r="I15">
            <v>0</v>
          </cell>
        </row>
        <row r="16">
          <cell r="B16" t="str">
            <v>00050373</v>
          </cell>
          <cell r="C16" t="str">
            <v>Le projet vise à appuyer la responsabilisation et le renforcement des capacités du Secrétariat pour l’Harmonisation de l’Aide en vue de la mise en œuvre du plan d’action pour l’efficacité de l’aide.</v>
          </cell>
          <cell r="D16" t="str">
            <v>https://intranet.undp.org/sites/MLI/project/00050373</v>
          </cell>
          <cell r="E16">
            <v>2017</v>
          </cell>
          <cell r="F16">
            <v>0</v>
          </cell>
          <cell r="G16" t="str">
            <v>OCLS</v>
          </cell>
          <cell r="H16" t="str">
            <v>Operationally closed prior to 2016</v>
          </cell>
          <cell r="I16">
            <v>0</v>
          </cell>
        </row>
        <row r="17">
          <cell r="B17" t="str">
            <v>00056835</v>
          </cell>
          <cell r="C17" t="str">
            <v>Assistance préparatoire/Expansion et renforcement du Système des Aires Protégées au Mali (ERSAP)</v>
          </cell>
          <cell r="D17" t="str">
            <v>https://intranet.undp.org/sites/MLI/project/00056835</v>
          </cell>
          <cell r="E17">
            <v>2017</v>
          </cell>
          <cell r="F17">
            <v>0</v>
          </cell>
          <cell r="G17" t="str">
            <v>GEF</v>
          </cell>
          <cell r="H17" t="str">
            <v>GEF Project Preparation Grants (PPG)</v>
          </cell>
          <cell r="I17">
            <v>0</v>
          </cell>
        </row>
        <row r="18">
          <cell r="B18" t="str">
            <v>00058703</v>
          </cell>
          <cell r="C18" t="str">
            <v>Le programme conjoint d'amélioration de la nutrition infantile et la sécurité alimentaire dans les communes le plus vulnérables du Mali vise l'accélération de l'atteinte de l'OMD1 et l'OMD4.</v>
          </cell>
          <cell r="D18" t="str">
            <v>https://intranet.undp.org/sites/MLI/project/00058703</v>
          </cell>
          <cell r="E18">
            <v>2017</v>
          </cell>
          <cell r="F18">
            <v>0</v>
          </cell>
          <cell r="G18" t="str">
            <v>OCLS</v>
          </cell>
          <cell r="H18" t="str">
            <v>Operationally closed prior to 2016</v>
          </cell>
          <cell r="I18">
            <v>0</v>
          </cell>
        </row>
        <row r="19">
          <cell r="B19" t="str">
            <v>00062550</v>
          </cell>
          <cell r="C19" t="str">
            <v>Projet d'Appui au Renforcements de Capacités Nationales (PARC)</v>
          </cell>
          <cell r="D19" t="str">
            <v>https://intranet.undp.org/sites/MLI/project/00062550</v>
          </cell>
          <cell r="E19">
            <v>2017</v>
          </cell>
          <cell r="F19">
            <v>0</v>
          </cell>
          <cell r="G19" t="str">
            <v>OCLS</v>
          </cell>
          <cell r="H19" t="str">
            <v>Operationally closed prior to 2016</v>
          </cell>
          <cell r="I19">
            <v>0</v>
          </cell>
        </row>
        <row r="20">
          <cell r="B20" t="str">
            <v>00064374</v>
          </cell>
          <cell r="C20" t="str">
            <v>Ce projet vise à appuyer les achats du FIDA pour le compte de leurs projets basés au Mali et le fonctionnement de leur bureau</v>
          </cell>
          <cell r="D20" t="str">
            <v>https://intranet.undp.org/sites/MLI/project/00064374</v>
          </cell>
          <cell r="E20">
            <v>2017</v>
          </cell>
          <cell r="F20">
            <v>0</v>
          </cell>
          <cell r="G20" t="str">
            <v>ADM</v>
          </cell>
          <cell r="H20" t="str">
            <v>Administrative Agent only</v>
          </cell>
          <cell r="I20">
            <v>0</v>
          </cell>
        </row>
        <row r="21">
          <cell r="B21" t="str">
            <v>00068661</v>
          </cell>
          <cell r="C21" t="str">
            <v>Le projet vise à renforcer les capacités de gouvernance locale de la région de Sikasso.</v>
          </cell>
          <cell r="D21" t="str">
            <v>https://intranet.undp.org/sites/MLI/project/00068661</v>
          </cell>
          <cell r="E21">
            <v>2017</v>
          </cell>
          <cell r="F21">
            <v>0</v>
          </cell>
          <cell r="G21" t="str">
            <v>OCLS</v>
          </cell>
          <cell r="H21" t="str">
            <v>Operationally closed prior to 2016</v>
          </cell>
          <cell r="I21">
            <v>0</v>
          </cell>
        </row>
        <row r="22">
          <cell r="B22" t="str">
            <v>00070162</v>
          </cell>
          <cell r="C22" t="str">
            <v>Projet Phase du Round 8 VIH/Sida du Fonds Mondial: Prévention et Traitement du VIH/SIDA au Mali</v>
          </cell>
          <cell r="D22" t="str">
            <v>https://intranet.undp.org/sites/MLI/project/00070162</v>
          </cell>
          <cell r="E22">
            <v>2017</v>
          </cell>
          <cell r="F22">
            <v>0</v>
          </cell>
          <cell r="G22" t="str">
            <v>OCLS</v>
          </cell>
          <cell r="H22" t="str">
            <v>Operationally closed prior to 2016</v>
          </cell>
          <cell r="I22" t="str">
            <v>Automatic exemptions carry over to 2017 - Le projet a été opérationnellement clôturé le 31 décembre 2015.</v>
          </cell>
        </row>
        <row r="23">
          <cell r="B23" t="str">
            <v>00070388</v>
          </cell>
          <cell r="C23" t="str">
            <v>Enhancing National Disaster and Emergency Preparedness, Response, and Recovery Capacity in Mali through a Disaster Reduction Advisor</v>
          </cell>
          <cell r="D23" t="str">
            <v>https://intranet.undp.org/sites/MLI/project/00070388</v>
          </cell>
          <cell r="E23">
            <v>2017</v>
          </cell>
          <cell r="F23">
            <v>0</v>
          </cell>
          <cell r="G23" t="str">
            <v>OCLS</v>
          </cell>
          <cell r="H23" t="str">
            <v>Operationally closed prior to 2016</v>
          </cell>
          <cell r="I23" t="str">
            <v/>
          </cell>
        </row>
        <row r="24">
          <cell r="B24" t="str">
            <v>00072699</v>
          </cell>
          <cell r="C24" t="str">
            <v>Le projet vise à assurer la mise à disposition régulière des fonds au CCM/Mali conformément aux instructions de décaissement que le PNUD recevra du Bureau du CCM et/ou du Fonds Mondial.</v>
          </cell>
          <cell r="D24" t="str">
            <v>https://intranet.undp.org/sites/MLI/project/00072699</v>
          </cell>
          <cell r="E24">
            <v>2017</v>
          </cell>
          <cell r="F24">
            <v>0</v>
          </cell>
          <cell r="G24" t="str">
            <v>OTH</v>
          </cell>
          <cell r="H24" t="str">
            <v>Other (please specify)</v>
          </cell>
          <cell r="I24" t="str">
            <v>Le projet appui opérationnel au CCM n’est pas un projet en tant que tel. C’est un simple budget du CCM que nous exécutons à leur demande faute de capacité.  Il s’agit de payer des salaires, des perdiems, du carburant, des pauses café et pause repas. Il n’y’a rien à faire en terme QA.</v>
          </cell>
        </row>
        <row r="25">
          <cell r="B25" t="str">
            <v>00072907</v>
          </cell>
          <cell r="C25" t="str">
            <v>Projet d'Appui au Relèvement des Populations et Producteurs du Faguibine</v>
          </cell>
          <cell r="D25" t="str">
            <v>https://intranet.undp.org/sites/MLI/project/00072907</v>
          </cell>
          <cell r="E25">
            <v>2017</v>
          </cell>
          <cell r="F25">
            <v>0</v>
          </cell>
          <cell r="G25" t="str">
            <v>OCLS</v>
          </cell>
          <cell r="H25" t="str">
            <v>Operationally closed prior to 2016</v>
          </cell>
          <cell r="I25" t="str">
            <v/>
          </cell>
        </row>
        <row r="26">
          <cell r="B26" t="str">
            <v>00075662</v>
          </cell>
          <cell r="C26" t="str">
            <v>Le projet vise à contribuer à la reconstruction du tissu social, culturel et économique de Tombouctou en s’appuyant sur sa jeunesse à travers la création d’emplois rapides et temporaires et la constitution d’épargnes</v>
          </cell>
          <cell r="D26" t="str">
            <v>https://intranet.undp.org/sites/MLI/project/00075662</v>
          </cell>
          <cell r="E26">
            <v>2017</v>
          </cell>
          <cell r="F26">
            <v>0</v>
          </cell>
          <cell r="G26" t="str">
            <v>OCLS</v>
          </cell>
          <cell r="H26" t="str">
            <v>Operationally closed prior to 2016</v>
          </cell>
          <cell r="I26" t="str">
            <v/>
          </cell>
        </row>
        <row r="27">
          <cell r="B27" t="str">
            <v>00076701</v>
          </cell>
          <cell r="C27" t="str">
            <v>Projet d'Appui au Relèvement des Producteurs du Faguibine durant la Campagne 2013-2014.</v>
          </cell>
          <cell r="D27" t="str">
            <v>https://intranet.undp.org/sites/MLI/project/00076701</v>
          </cell>
          <cell r="E27">
            <v>2017</v>
          </cell>
          <cell r="F27">
            <v>0</v>
          </cell>
          <cell r="G27" t="str">
            <v>OCLS</v>
          </cell>
          <cell r="H27" t="str">
            <v>Operationally closed prior to 2016</v>
          </cell>
          <cell r="I27" t="str">
            <v/>
          </cell>
        </row>
        <row r="28">
          <cell r="B28" t="str">
            <v>00081910</v>
          </cell>
          <cell r="C28" t="str">
            <v>Le projet vise à produire de l’Électricité de manière durable  en milieu rural à travers des mini réseaux ou des plateformes multifonctionnelles utilisant  des technologies hybrides à Énergie Renouvelables et/ou à  hydrocarbure</v>
          </cell>
          <cell r="D28" t="str">
            <v>https://intranet.undp.org/sites/MLI/project/00081910</v>
          </cell>
          <cell r="E28">
            <v>2017</v>
          </cell>
          <cell r="F28">
            <v>0</v>
          </cell>
          <cell r="G28" t="str">
            <v>GEF</v>
          </cell>
          <cell r="H28" t="str">
            <v>GEF Project Preparation Grants (PPG)</v>
          </cell>
          <cell r="I28" t="str">
            <v/>
          </cell>
        </row>
        <row r="29">
          <cell r="B29" t="str">
            <v>00085590</v>
          </cell>
          <cell r="C29" t="str">
            <v>Le projet vise la prévention et la gestion des risques climatiques et d'inondations au Mali en vue de préserver des vies et des biens.</v>
          </cell>
          <cell r="D29" t="str">
            <v>https://intranet.undp.org/sites/MLI/project/00085590</v>
          </cell>
          <cell r="E29">
            <v>2017</v>
          </cell>
          <cell r="F29">
            <v>0</v>
          </cell>
          <cell r="G29" t="str">
            <v>GEF</v>
          </cell>
          <cell r="H29" t="str">
            <v>GEF Project Preparation Grants (PPG)</v>
          </cell>
          <cell r="I29" t="str">
            <v/>
          </cell>
        </row>
        <row r="30">
          <cell r="B30" t="str">
            <v>00089337</v>
          </cell>
          <cell r="C30" t="str">
            <v>Capacités à renforcer en matiere d'environnement</v>
          </cell>
          <cell r="D30" t="str">
            <v>https://intranet.undp.org/sites/MLI/project/00089337</v>
          </cell>
          <cell r="E30">
            <v>2017</v>
          </cell>
          <cell r="F30">
            <v>0</v>
          </cell>
          <cell r="G30" t="str">
            <v>GEF</v>
          </cell>
          <cell r="H30" t="str">
            <v>GEF Project Preparation Grants (PPG)</v>
          </cell>
          <cell r="I30" t="str">
            <v/>
          </cell>
        </row>
        <row r="31">
          <cell r="B31" t="str">
            <v>00093110</v>
          </cell>
          <cell r="C31" t="str">
            <v/>
          </cell>
          <cell r="D31" t="str">
            <v>https://intranet.undp.org/sites/MLI/project/00093110</v>
          </cell>
          <cell r="E31">
            <v>2017</v>
          </cell>
          <cell r="F31">
            <v>0</v>
          </cell>
          <cell r="G31" t="str">
            <v>OTH</v>
          </cell>
          <cell r="H31" t="str">
            <v>Other (please specify)</v>
          </cell>
          <cell r="I31" t="str">
            <v>Projet n'a finalement pas existe il a ete annule</v>
          </cell>
        </row>
        <row r="32">
          <cell r="B32" t="str">
            <v>00097382</v>
          </cell>
          <cell r="C32" t="str">
            <v>Le projet vise à mettre en place au niveau régional des mesures contre le braconnage des éléphants et l'exploitation illicite de la faune.</v>
          </cell>
          <cell r="D32" t="str">
            <v>https://intranet.undp.org/sites/MLI/project/00097382</v>
          </cell>
          <cell r="E32">
            <v>2017</v>
          </cell>
          <cell r="F32">
            <v>0</v>
          </cell>
          <cell r="G32" t="str">
            <v>GEF</v>
          </cell>
          <cell r="H32" t="str">
            <v>GEF Project Preparation Grants (PPG)</v>
          </cell>
          <cell r="I32" t="str">
            <v/>
          </cell>
        </row>
        <row r="33">
          <cell r="B33" t="str">
            <v>00101778</v>
          </cell>
          <cell r="C33" t="str">
            <v>Le projet vise à assurer la réinsertion socio-économique des populations du Nord à travers la restauration des services sociaux de base et le renforcement des capacités et la relance des activités socio-économiques</v>
          </cell>
          <cell r="D33" t="str">
            <v>https://intranet.undp.org/sites/MLI/project/00101778</v>
          </cell>
          <cell r="E33">
            <v>2017</v>
          </cell>
          <cell r="F33">
            <v>0</v>
          </cell>
          <cell r="G33" t="str">
            <v>OTH</v>
          </cell>
          <cell r="H33" t="str">
            <v>Other (please specify)</v>
          </cell>
          <cell r="I33" t="str">
            <v>Suspended</v>
          </cell>
        </row>
        <row r="34">
          <cell r="B34" t="str">
            <v>00103008</v>
          </cell>
          <cell r="C34" t="str">
            <v>Ce projet vise à renforcer les capacités des petits producteurs pour l'adoption de pratiques et technologies agropastorales et piscicoles résilientes</v>
          </cell>
          <cell r="D34" t="str">
            <v>https://intranet.undp.org/sites/MLI/project/00103008</v>
          </cell>
          <cell r="E34">
            <v>2017</v>
          </cell>
          <cell r="F34">
            <v>0</v>
          </cell>
          <cell r="G34" t="str">
            <v>OTH</v>
          </cell>
          <cell r="H34" t="str">
            <v>Other (please specify)</v>
          </cell>
          <cell r="I34" t="str">
            <v>Suspendu à cause d'erreur de création</v>
          </cell>
        </row>
      </sheetData>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Sophie Boutin" refreshedDate="43388.681690393518" createdVersion="5" refreshedVersion="5" minRefreshableVersion="3" recordCount="60">
  <cacheSource type="worksheet">
    <worksheetSource name="CO_indicators_list"/>
  </cacheSource>
  <cacheFields count="12">
    <cacheField name="Country" numFmtId="0">
      <sharedItems containsBlank="1" count="35">
        <s v="CPV"/>
        <s v="ETH" u="1"/>
        <m u="1"/>
        <s v="MDG" u="1"/>
        <s v="GMB" u="1"/>
        <s v="NAM" u="1"/>
        <s v="ZMB" u="1"/>
        <s v="BWA" u="1"/>
        <s v="STP" u="1"/>
        <s v="CAF" u="1"/>
        <s v="MUS" u="1"/>
        <s v="BFA" u="1"/>
        <s v="SEN" u="1"/>
        <s v="TZA" u="1"/>
        <s v="GIN" u="1"/>
        <s v="MOZ" u="1"/>
        <s v="ZWE" u="1"/>
        <s v="TCD" u="1"/>
        <s v="SYC" u="1"/>
        <s v="GHA" u="1"/>
        <s v="GNB" u="1"/>
        <s v="LSO" u="1"/>
        <s v="MRT" u="1"/>
        <s v="COM" u="1"/>
        <s v="AGO" u="1"/>
        <s v="GAB" u="1"/>
        <s v="CMR" u="1"/>
        <s v="UGA" u="1"/>
        <s v="CIV" u="1"/>
        <s v="NGA" u="1"/>
        <s v="RWA" u="1"/>
        <s v="KEN" u="1"/>
        <s v="MWI" u="1"/>
        <s v="ERI" u="1"/>
        <s v="SWZ" u="1"/>
      </sharedItems>
    </cacheField>
    <cacheField name="Outcome or Output numbering" numFmtId="0">
      <sharedItems containsBlank="1" count="34">
        <s v="Output 1.1"/>
        <s v="Output 1.2"/>
        <s v="Output 1.3"/>
        <s v="Output 1.4"/>
        <s v="Outcome 2"/>
        <s v="Output 2.1"/>
        <s v="Output 2.2"/>
        <s v="Output 2.3"/>
        <s v="Outcome 3"/>
        <s v="Output 3.1"/>
        <s v="Output 3.2"/>
        <s v="Output 3.3"/>
        <s v="Output 3.4"/>
        <s v="Outcome 4"/>
        <s v="Output 4.1"/>
        <s v="Output 4.2"/>
        <s v="Output 4.3"/>
        <s v="Outcome 5"/>
        <s v="Output 5.1"/>
        <s v="Output 5.2"/>
        <m u="1"/>
        <s v="Output 2.7" u="1"/>
        <s v="Output 1.5" u="1"/>
        <s v="Output 1.6" u="1"/>
        <s v="Output 4.4" u="1"/>
        <s v="Output 4.5" u="1"/>
        <s v="Output 4.6" u="1"/>
        <s v="Output 4.7" u="1"/>
        <s v="Output 3.5" u="1"/>
        <s v="Output 3.6" u="1"/>
        <s v="Output 2.4" u="1"/>
        <s v="Output 2.5" u="1"/>
        <s v="Output 2.6" u="1"/>
        <s v="Outcome 1" u="1"/>
      </sharedItems>
    </cacheField>
    <cacheField name="Indicator long numbering" numFmtId="0">
      <sharedItems/>
    </cacheField>
    <cacheField name="Indicator wording" numFmtId="0">
      <sharedItems/>
    </cacheField>
    <cacheField name="Indicators Ordering number" numFmtId="0">
      <sharedItems/>
    </cacheField>
    <cacheField name="Search Outcome and Output" numFmtId="0">
      <sharedItems/>
    </cacheField>
    <cacheField name="Indicator Short Numbering" numFmtId="0">
      <sharedItems/>
    </cacheField>
    <cacheField name="Concat 1" numFmtId="0">
      <sharedItems/>
    </cacheField>
    <cacheField name="Concat 2" numFmtId="0">
      <sharedItems/>
    </cacheField>
    <cacheField name="Signature solution" numFmtId="0">
      <sharedItems containsNonDate="0" containsString="0" containsBlank="1"/>
    </cacheField>
    <cacheField name="secondary area" numFmtId="0">
      <sharedItems containsNonDate="0" containsString="0" containsBlank="1"/>
    </cacheField>
    <cacheField name="SP Indicator " numFmtId="0">
      <sharedItems containsNonDate="0" containsString="0" containsBlank="1"/>
    </cacheField>
  </cacheFields>
  <extLst>
    <ext xmlns:x14="http://schemas.microsoft.com/office/spreadsheetml/2009/9/main" uri="{725AE2AE-9491-48be-B2B4-4EB974FC3084}">
      <x14:pivotCacheDefinition pivotCacheId="1"/>
    </ext>
  </extLst>
</pivotCacheDefinition>
</file>

<file path=xl/pivotCache/pivotCacheRecords1.xml><?xml version="1.0" encoding="utf-8"?>
<pivotCacheRecords xmlns="http://schemas.openxmlformats.org/spreadsheetml/2006/main" xmlns:r="http://schemas.openxmlformats.org/officeDocument/2006/relationships" count="60">
  <r>
    <x v="0"/>
    <x v="0"/>
    <s v="Indicator 1.1.1"/>
    <s v="Number of health facilities providing integrated adolescent-friendly health services"/>
    <s v="AA1.1.1"/>
    <s v="Output 1.1"/>
    <s v="1.1.1"/>
    <s v="1.1.1 - Number of health facilities providing integrated adolescent-friendly health services"/>
    <s v="Indicator 1.1.1 - Number of health facilities providing integrated adolescent-friendly health services"/>
    <m/>
    <m/>
    <m/>
  </r>
  <r>
    <x v="0"/>
    <x v="0"/>
    <s v="Indicator 1.1.2"/>
    <s v="Number of district health delegations that have integrated adolescent health interventions within local health plans"/>
    <s v="AA1.1.2"/>
    <s v="Output 1.1"/>
    <s v="1.1.2"/>
    <s v="1.1.2 - Number of district health delegations that have integrated adolescent health interventions within local health plans"/>
    <s v="Indicator 1.1.2 - Number of district health delegations that have integrated adolescent health interventions within local health plans"/>
    <m/>
    <m/>
    <m/>
  </r>
  <r>
    <x v="0"/>
    <x v="1"/>
    <s v="Indicator 1.2.1"/>
    <s v="Number of district health delegations providing care for children with multiple micronutrient powder"/>
    <s v="AA1.2.1"/>
    <s v="Output 1.2"/>
    <s v="1.2.1"/>
    <s v="1.2.1 - Number of district health delegations providing care for children with multiple micronutrient powder"/>
    <s v="Indicator 1.2.1 - Number of district health delegations providing care for children with multiple micronutrient powder"/>
    <m/>
    <m/>
    <m/>
  </r>
  <r>
    <x v="0"/>
    <x v="1"/>
    <s v="Indicator 1.2.2"/>
    <s v="Percentage of district health delegations with at least one infrastructure integrating early child development in their child development monitoring services with nutrition services as entry point"/>
    <s v="AA1.2.2"/>
    <s v="Output 1.2"/>
    <s v="1.2.2"/>
    <s v="1.2.2 - Percentage of district health delegations with at least one infrastructure integrating early child development in their child development monitoring services with nutrition services as entry point"/>
    <s v="Indicator 1.2.2 - Percentage of district health delegations with at least one infrastructure integrating early child development in their child development monitoring services with nutrition services as entry point"/>
    <m/>
    <m/>
    <m/>
  </r>
  <r>
    <x v="0"/>
    <x v="1"/>
    <s v="Indicator 1.2.3"/>
    <s v="Existence of a functional national health information system for maternal, child and adolescent health, including reproductive health"/>
    <s v="AA1.2.3"/>
    <s v="Output 1.2"/>
    <s v="1.2.3"/>
    <s v="1.2.3 - Existence of a functional national health information system for maternal, child and adolescent health, including reproductive health"/>
    <s v="Indicator 1.2.3 - Existence of a functional national health information system for maternal, child and adolescent health, including reproductive health"/>
    <m/>
    <m/>
    <m/>
  </r>
  <r>
    <x v="0"/>
    <x v="2"/>
    <s v="Indicator 1.3.1"/>
    <s v="Existence of a functional integrated early childhood education programme"/>
    <s v="AA1.3.1"/>
    <s v="Output 1.3"/>
    <s v="1.3.1"/>
    <s v="1.3.1 - Existence of a functional integrated early childhood education programme"/>
    <s v="Indicator 1.3.1 - Existence of a functional integrated early childhood education programme"/>
    <m/>
    <m/>
    <m/>
  </r>
  <r>
    <x v="0"/>
    <x v="2"/>
    <s v="Indicator 1.3.2"/>
    <s v="Number of adolescents reached by a comprehensive sexuality education programme aligned with international standards"/>
    <s v="AA1.3.2"/>
    <s v="Output 1.3"/>
    <s v="1.3.2"/>
    <s v="1.3.2 - Number of adolescents reached by a comprehensive sexuality education programme aligned with international standards"/>
    <s v="Indicator 1.3.2 - Number of adolescents reached by a comprehensive sexuality education programme aligned with international standards"/>
    <m/>
    <m/>
    <m/>
  </r>
  <r>
    <x v="0"/>
    <x v="2"/>
    <s v="Indicator 1.3.3"/>
    <s v="Existence of a comprehensive special education programme"/>
    <s v="AA1.3.3"/>
    <s v="Output 1.3"/>
    <s v="1.3.3"/>
    <s v="1.3.3 - Existence of a comprehensive special education programme"/>
    <s v="Indicator 1.3.3 - Existence of a comprehensive special education programme"/>
    <m/>
    <m/>
    <m/>
  </r>
  <r>
    <x v="0"/>
    <x v="3"/>
    <s v="Indicator 1.4.1"/>
    <s v="Existence of a national policy for child protection aligned with the child rights convention"/>
    <s v="AA1.4.1"/>
    <s v="Output 1.4"/>
    <s v="1.4.1"/>
    <s v="1.4.1 - Existence of a national policy for child protection aligned with the child rights convention"/>
    <s v="Indicator 1.4.1 - Existence of a national policy for child protection aligned with the child rights convention"/>
    <m/>
    <m/>
    <m/>
  </r>
  <r>
    <x v="0"/>
    <x v="3"/>
    <s v="Indicator 1.4.2"/>
    <s v="Existence of an integrated child protection information and monitoring system"/>
    <s v="AA1.4.2"/>
    <s v="Output 1.4"/>
    <s v="1.4.2"/>
    <s v="1.4.2 - Existence of an integrated child protection information and monitoring system"/>
    <s v="Indicator 1.4.2 - Existence of an integrated child protection information and monitoring system"/>
    <m/>
    <m/>
    <m/>
  </r>
  <r>
    <x v="0"/>
    <x v="3"/>
    <s v="Indicator 1.4.3"/>
    <s v="A national multi-stakeholder communication for development strategy to prevent and fight child sexual abuse and exploitation is designed and implemented"/>
    <s v="AA1.4.3"/>
    <s v="Output 1.4"/>
    <s v="1.4.3"/>
    <s v="1.4.3 - A national multi-stakeholder communication for development strategy to prevent and fight child sexual abuse and exploitation is designed and implemented"/>
    <s v="Indicator 1.4.3 - A national multi-stakeholder communication for development strategy to prevent and fight child sexual abuse and exploitation is designed and implemented"/>
    <m/>
    <m/>
    <m/>
  </r>
  <r>
    <x v="0"/>
    <x v="4"/>
    <s v="Indicator 2.1"/>
    <s v="Proportion of municipalities that incorporate and implement principles of sustainable urban development in the planning process "/>
    <s v="B2.1"/>
    <s v="Outcome 2"/>
    <s v="2.1"/>
    <s v="2.1 - Proportion of municipalities that incorporate and implement principles of sustainable urban development in the planning process "/>
    <s v="Indicator 2.1 - Proportion of municipalities that incorporate and implement principles of sustainable urban development in the planning process "/>
    <m/>
    <m/>
    <m/>
  </r>
  <r>
    <x v="0"/>
    <x v="4"/>
    <s v="Indicator 2.2"/>
    <s v="Percentage of selected municipalities that integrate resilience and adaptive capacity to climate-related hazards and natural disasters in their development strategies"/>
    <s v="B2.2"/>
    <s v="Outcome 2"/>
    <s v="2.2"/>
    <s v="2.2 - Percentage of selected municipalities that integrate resilience and adaptive capacity to climate-related hazards and natural disasters in their development strategies"/>
    <s v="Indicator 2.2 - Percentage of selected municipalities that integrate resilience and adaptive capacity to climate-related hazards and natural disasters in their development strategies"/>
    <m/>
    <m/>
    <m/>
  </r>
  <r>
    <x v="0"/>
    <x v="4"/>
    <s v="Indicator 2.3"/>
    <s v="Rate of integration of renewable energy for electricity production "/>
    <s v="B2.3"/>
    <s v="Outcome 2"/>
    <s v="2.3"/>
    <s v="2.3 - Rate of integration of renewable energy for electricity production "/>
    <s v="Indicator 2.3 - Rate of integration of renewable energy for electricity production "/>
    <m/>
    <m/>
    <m/>
  </r>
  <r>
    <x v="0"/>
    <x v="5"/>
    <s v="Indicator 2.1.1"/>
    <s v="Percentage of selected national institutions that integrate risk reduction in their policies, strategies and budgets with a gender perspective"/>
    <s v="BB2.1.1"/>
    <s v="Output 2.1"/>
    <s v="2.1.1"/>
    <s v="2.1.1 - Percentage of selected national institutions that integrate risk reduction in their policies, strategies and budgets with a gender perspective"/>
    <s v="Indicator 2.1.1 - Percentage of selected national institutions that integrate risk reduction in their policies, strategies and budgets with a gender perspective"/>
    <m/>
    <m/>
    <m/>
  </r>
  <r>
    <x v="0"/>
    <x v="5"/>
    <s v="Indicator 2.1.2"/>
    <s v="Percentage of municipalities that integrate child and gender-sensitive risk information including climate risk in the plans, strategies and budgets"/>
    <s v="BB2.1.2"/>
    <s v="Output 2.1"/>
    <s v="2.1.2"/>
    <s v="2.1.2 - Percentage of municipalities that integrate child and gender-sensitive risk information including climate risk in the plans, strategies and budgets"/>
    <s v="Indicator 2.1.2 - Percentage of municipalities that integrate child and gender-sensitive risk information including climate risk in the plans, strategies and budgets"/>
    <m/>
    <m/>
    <m/>
  </r>
  <r>
    <x v="0"/>
    <x v="5"/>
    <s v="Indicator 2.1.3"/>
    <s v="Existence of an integrated strategy for risk and vulnerability reduction through water, sanitation and hygiene in schools"/>
    <s v="BB2.1.3"/>
    <s v="Output 2.1"/>
    <s v="2.1.3"/>
    <s v="2.1.3 - Existence of an integrated strategy for risk and vulnerability reduction through water, sanitation and hygiene in schools"/>
    <s v="Indicator 2.1.3 - Existence of an integrated strategy for risk and vulnerability reduction through water, sanitation and hygiene in schools"/>
    <m/>
    <m/>
    <m/>
  </r>
  <r>
    <x v="0"/>
    <x v="6"/>
    <s v="Indicator 2.2.1"/>
    <s v="Number of municipalities that adopt gendersensitive, climate-smart practices for sustainable use of water resources in Joint Office-supported programmes"/>
    <s v="BB2.2.1"/>
    <s v="Output 2.2"/>
    <s v="2.2.1"/>
    <s v="2.2.1 - Number of municipalities that adopt gendersensitive, climate-smart practices for sustainable use of water resources in Joint Office-supported programmes"/>
    <s v="Indicator 2.2.1 - Number of municipalities that adopt gendersensitive, climate-smart practices for sustainable use of water resources in Joint Office-supported programmes"/>
    <m/>
    <m/>
    <m/>
  </r>
  <r>
    <x v="0"/>
    <x v="6"/>
    <s v="Indicator 2.2.2"/>
    <s v="Number of municipalities carrying out mandatory enforcement of the new energy efficiency code"/>
    <s v="BB2.2.2"/>
    <s v="Output 2.2"/>
    <s v="2.2.2"/>
    <s v="2.2.2 - Number of municipalities carrying out mandatory enforcement of the new energy efficiency code"/>
    <s v="Indicator 2.2.2 - Number of municipalities carrying out mandatory enforcement of the new energy efficiency code"/>
    <m/>
    <m/>
    <m/>
  </r>
  <r>
    <x v="0"/>
    <x v="7"/>
    <s v="Indicator 2.3.1"/>
    <s v="Number of institutional policy frameworks in place for conservation, sustainable use of natural resources, biodiversity and ecosystem"/>
    <s v="BB2.3.1"/>
    <s v="Output 2.3"/>
    <s v="2.3.1"/>
    <s v="2.3.1 - Number of institutional policy frameworks in place for conservation, sustainable use of natural resources, biodiversity and ecosystem"/>
    <s v="Indicator 2.3.1 - Number of institutional policy frameworks in place for conservation, sustainable use of natural resources, biodiversity and ecosystem"/>
    <m/>
    <m/>
    <m/>
  </r>
  <r>
    <x v="0"/>
    <x v="7"/>
    <s v="Indicator 2.3.2"/>
    <s v="Number of terrestrial and marine areas of global importance that have management instruments in place for conservation,  sustainable  use  and  valorization  of biodiversity and ecosystem "/>
    <s v="BB2.3.2"/>
    <s v="Output 2.3"/>
    <s v="2.3.2"/>
    <s v="2.3.2 - Number of terrestrial and marine areas of global importance that have management instruments in place for conservation,  sustainable  use  and  valorization  of biodiversity and ecosystem "/>
    <s v="Indicator 2.3.2 - Number of terrestrial and marine areas of global importance that have management instruments in place for conservation,  sustainable  use  and  valorization  of biodiversity and ecosystem "/>
    <m/>
    <m/>
    <m/>
  </r>
  <r>
    <x v="0"/>
    <x v="7"/>
    <s v="Indicator 2.3.3"/>
    <s v="Percentage of tourism operators doing business in protected areas complying with national standards for sustainable tourism"/>
    <s v="BB2.3.3"/>
    <s v="Output 2.3"/>
    <s v="2.3.3"/>
    <s v="2.3.3 - Percentage of tourism operators doing business in protected areas complying with national standards for sustainable tourism"/>
    <s v="Indicator 2.3.3 - Percentage of tourism operators doing business in protected areas complying with national standards for sustainable tourism"/>
    <m/>
    <m/>
    <m/>
  </r>
  <r>
    <x v="0"/>
    <x v="8"/>
    <s v="Indicator 3.1"/>
    <s v="Number of informal production units by activity sector, gender and age of owne"/>
    <s v="C3.1"/>
    <s v="Outcome 3"/>
    <s v="3.1"/>
    <s v="3.1 - Number of informal production units by activity sector, gender and age of owne"/>
    <s v="Indicator 3.1 - Number of informal production units by activity sector, gender and age of owne"/>
    <m/>
    <m/>
    <m/>
  </r>
  <r>
    <x v="0"/>
    <x v="8"/>
    <s v="Indicator 3.2"/>
    <s v="Unemployment rate (over 15 years) by sex/age/area of residence"/>
    <s v="C3.2"/>
    <s v="Outcome 3"/>
    <s v="3.2"/>
    <s v="3.2 - Unemployment rate (over 15 years) by sex/age/area of residence"/>
    <s v="Indicator 3.2 - Unemployment rate (over 15 years) by sex/age/area of residence"/>
    <m/>
    <m/>
    <m/>
  </r>
  <r>
    <x v="0"/>
    <x v="8"/>
    <s v="Indicator 3.3"/>
    <s v="Proportion of jobs in selected sectors of total jobs"/>
    <s v="C3.3"/>
    <s v="Outcome 3"/>
    <s v="3.3"/>
    <s v="3.3 - Proportion of jobs in selected sectors of total jobs"/>
    <s v="Indicator 3.3 - Proportion of jobs in selected sectors of total jobs"/>
    <m/>
    <m/>
    <m/>
  </r>
  <r>
    <x v="0"/>
    <x v="9"/>
    <s v="Indicator 3.1.1"/>
    <s v="Extent to which sector programmes related to the promotion of economic growth are pro-poor, gender- and age-sensitive  "/>
    <s v="CC3.1.1"/>
    <s v="Output 3.1"/>
    <s v="3.1.1"/>
    <s v="3.1.1 - Extent to which sector programmes related to the promotion of economic growth are pro-poor, gender- and age-sensitive  "/>
    <s v="Indicator 3.1.1 - Extent to which sector programmes related to the promotion of economic growth are pro-poor, gender- and age-sensitive  "/>
    <m/>
    <m/>
    <m/>
  </r>
  <r>
    <x v="0"/>
    <x v="9"/>
    <s v="Indicator 3.1.2"/>
    <s v="Number of analyses of the implications of the demographic dividend elaborated and used in public policymaking "/>
    <s v="CC3.1.2"/>
    <s v="Output 3.1"/>
    <s v="3.1.2"/>
    <s v="3.1.2 - Number of analyses of the implications of the demographic dividend elaborated and used in public policymaking "/>
    <s v="Indicator 3.1.2 - Number of analyses of the implications of the demographic dividend elaborated and used in public policymaking "/>
    <m/>
    <m/>
    <m/>
  </r>
  <r>
    <x v="0"/>
    <x v="9"/>
    <s v="Indicator 3.1.3"/>
    <s v="Number of child poverty analyses elaborated and used in public policymaking "/>
    <s v="CC3.1.3"/>
    <s v="Output 3.1"/>
    <s v="3.1.3"/>
    <s v="3.1.3 - Number of child poverty analyses elaborated and used in public policymaking "/>
    <s v="Indicator 3.1.3 - Number of child poverty analyses elaborated and used in public policymaking "/>
    <m/>
    <m/>
    <m/>
  </r>
  <r>
    <x v="0"/>
    <x v="10"/>
    <s v="Indicator 3.2.1"/>
    <s v="Number of young people and women that successfully complete technical and vocational training courses  "/>
    <s v="CC3.2.1"/>
    <s v="Output 3.2"/>
    <s v="3.2.1"/>
    <s v="3.2.1 - Number of young people and women that successfully complete technical and vocational training courses  "/>
    <s v="Indicator 3.2.1 - Number of young people and women that successfully complete technical and vocational training courses  "/>
    <m/>
    <m/>
    <m/>
  </r>
  <r>
    <x v="0"/>
    <x v="10"/>
    <s v="Indicator 3.2.2"/>
    <s v="Percentage of youth beneficiaries and women of employment and entrepreneurship programmes integrated _x000a_in the labour market within three years"/>
    <s v="CC3.2.2"/>
    <s v="Output 3.2"/>
    <s v="3.2.2"/>
    <s v="3.2.2 - Percentage of youth beneficiaries and women of employment and entrepreneurship programmes integrated _x000a_in the labour market within three years"/>
    <s v="Indicator 3.2.2 - Percentage of youth beneficiaries and women of employment and entrepreneurship programmes integrated _x000a_in the labour market within three years"/>
    <m/>
    <m/>
    <m/>
  </r>
  <r>
    <x v="0"/>
    <x v="11"/>
    <s v="Indicator 3.3.1"/>
    <s v="Percentage of members of local development _x000a_platforms that are young women and men _x000a_"/>
    <s v="CC3.3.1"/>
    <s v="Output 3.3"/>
    <s v="3.3.1"/>
    <s v="3.3.1 - Percentage of members of local development _x000a_platforms that are young women and men _x000a_"/>
    <s v="Indicator 3.3.1 - Percentage of members of local development _x000a_platforms that are young women and men _x000a_"/>
    <m/>
    <m/>
    <m/>
  </r>
  <r>
    <x v="0"/>
    <x v="11"/>
    <s v="Indicator 3.3.2"/>
    <s v="Number of elaborated territorial local economic development strategies that explicitly promote employment opportunities for youth and women "/>
    <s v="CC3.3.2"/>
    <s v="Output 3.3"/>
    <s v="3.3.2"/>
    <s v="3.3.2 - Number of elaborated territorial local economic development strategies that explicitly promote employment opportunities for youth and women "/>
    <s v="Indicator 3.3.2 - Number of elaborated territorial local economic development strategies that explicitly promote employment opportunities for youth and women "/>
    <m/>
    <m/>
    <m/>
  </r>
  <r>
    <x v="0"/>
    <x v="12"/>
    <s v="Indicator 3.4.1"/>
    <s v="Existence of a functional integrated system for monitoring and evaluating the social protection programme"/>
    <s v="CC3.4.1"/>
    <s v="Output 3.4"/>
    <s v="3.4.1"/>
    <s v="3.4.1 - Existence of a functional integrated system for monitoring and evaluating the social protection programme"/>
    <s v="Indicator 3.4.1 - Existence of a functional integrated system for monitoring and evaluating the social protection programme"/>
    <m/>
    <m/>
    <m/>
  </r>
  <r>
    <x v="0"/>
    <x v="12"/>
    <s v="Indicator 3.4.2"/>
    <s v="Extent to which policy and institutional reforms increase access to social protection targeting the poor at municipal level (disaggregated by sex, rural and urban)"/>
    <s v="CC3.4.2"/>
    <s v="Output 3.4"/>
    <s v="3.4.2"/>
    <s v="3.4.2 - Extent to which policy and institutional reforms increase access to social protection targeting the poor at municipal level (disaggregated by sex, rural and urban)"/>
    <s v="Indicator 3.4.2 - Extent to which policy and institutional reforms increase access to social protection targeting the poor at municipal level (disaggregated by sex, rural and urban)"/>
    <m/>
    <m/>
    <m/>
  </r>
  <r>
    <x v="0"/>
    <x v="13"/>
    <s v="Indicator 4.1"/>
    <s v="Number of national and local government programmes elaborated and implemented with results-based management approach"/>
    <s v="D4.1"/>
    <s v="Outcome 4"/>
    <s v="4.1"/>
    <s v="4.1 - Number of national and local government programmes elaborated and implemented with results-based management approach"/>
    <s v="Indicator 4.1 - Number of national and local government programmes elaborated and implemented with results-based management approach"/>
    <m/>
    <m/>
    <m/>
  </r>
  <r>
    <x v="0"/>
    <x v="13"/>
    <s v="Indicator 4.2"/>
    <s v="Percentage of gendersensitive local and national budget lines "/>
    <s v="D4.2"/>
    <s v="Outcome 4"/>
    <s v="4.2"/>
    <s v="4.2 - Percentage of gendersensitive local and national budget lines "/>
    <s v="Indicator 4.2 - Percentage of gendersensitive local and national budget lines "/>
    <m/>
    <m/>
    <m/>
  </r>
  <r>
    <x v="0"/>
    <x v="13"/>
    <s v="Indicator 4.3"/>
    <s v="Percentage of women elected to parliament and local government"/>
    <s v="D4.3"/>
    <s v="Outcome 4"/>
    <s v="4.3"/>
    <s v="4.3 - Percentage of women elected to parliament and local government"/>
    <s v="Indicator 4.3 - Percentage of women elected to parliament and local government"/>
    <m/>
    <m/>
    <m/>
  </r>
  <r>
    <x v="0"/>
    <x v="13"/>
    <s v="Indicator 4.4"/>
    <s v="Number of functional participation mechanisms for identification of priorities or public policies at national and local levels"/>
    <s v="D4.4"/>
    <s v="Outcome 4"/>
    <s v="4.4"/>
    <s v="4.4 - Number of functional participation mechanisms for identification of priorities or public policies at national and local levels"/>
    <s v="Indicator 4.4 - Number of functional participation mechanisms for identification of priorities or public policies at national and local levels"/>
    <m/>
    <m/>
    <m/>
  </r>
  <r>
    <x v="0"/>
    <x v="13"/>
    <s v="Indicator 4.5"/>
    <s v="Functionality of a Resource Mobilization and Partnership Development mechanism "/>
    <s v="D4.5"/>
    <s v="Outcome 4"/>
    <s v="4.5"/>
    <s v="4.5 - Functionality of a Resource Mobilization and Partnership Development mechanism "/>
    <s v="Indicator 4.5 - Functionality of a Resource Mobilization and Partnership Development mechanism "/>
    <m/>
    <m/>
    <m/>
  </r>
  <r>
    <x v="0"/>
    <x v="13"/>
    <s v="Indicator 4.6"/>
    <s v="Number of formal, signed partnership agreements (SouthSouth, triangular)"/>
    <s v="D4.6"/>
    <s v="Outcome 4"/>
    <s v="4.6"/>
    <s v="4.6 - Number of formal, signed partnership agreements (SouthSouth, triangular)"/>
    <s v="Indicator 4.6 - Number of formal, signed partnership agreements (SouthSouth, triangular)"/>
    <m/>
    <m/>
    <m/>
  </r>
  <r>
    <x v="0"/>
    <x v="13"/>
    <s v="Indicator 4.7"/>
    <s v="Number of CSOs that participate in the formulation and monitoring of development plans, budgets and public policies "/>
    <s v="D4.7"/>
    <s v="Outcome 4"/>
    <s v="4.7"/>
    <s v="4.7 - Number of CSOs that participate in the formulation and monitoring of development plans, budgets and public policies "/>
    <s v="Indicator 4.7 - Number of CSOs that participate in the formulation and monitoring of development plans, budgets and public policies "/>
    <m/>
    <m/>
    <m/>
  </r>
  <r>
    <x v="0"/>
    <x v="13"/>
    <s v="Indicator 4.8"/>
    <s v="Number of national SDGs progress reports submitted"/>
    <s v="D4.8"/>
    <s v="Outcome 4"/>
    <s v="4.8"/>
    <s v="4.8 - Number of national SDGs progress reports submitted"/>
    <s v="Indicator 4.8 - Number of national SDGs progress reports submitted"/>
    <m/>
    <m/>
    <m/>
  </r>
  <r>
    <x v="0"/>
    <x v="14"/>
    <s v="Indicator 4.1.1"/>
    <s v="Extent to which women’s groups and youth groups have strengthened capacity to engage in critical development issues"/>
    <s v="DD4.1.1"/>
    <s v="Output 4.1"/>
    <s v="4.1.1"/>
    <s v="4.1.1 - Extent to which women’s groups and youth groups have strengthened capacity to engage in critical development issues"/>
    <s v="Indicator 4.1.1 - Extent to which women’s groups and youth groups have strengthened capacity to engage in critical development issues"/>
    <m/>
    <m/>
    <m/>
  </r>
  <r>
    <x v="0"/>
    <x v="14"/>
    <s v="Indicator 4.1.2"/>
    <s v="Number of girls and boys leading within civic engagement initiatives at national or local level in the context of the sustainable development goals."/>
    <s v="DD4.1.2"/>
    <s v="Output 4.1"/>
    <s v="4.1.2"/>
    <s v="4.1.2 - Number of girls and boys leading within civic engagement initiatives at national or local level in the context of the sustainable development goals."/>
    <s v="Indicator 4.1.2 - Number of girls and boys leading within civic engagement initiatives at national or local level in the context of the sustainable development goals."/>
    <m/>
    <m/>
    <m/>
  </r>
  <r>
    <x v="0"/>
    <x v="14"/>
    <s v="Indicator 4.1.3"/>
    <s v="Number of mechanisms at national and local levels that facilitate the participation of young people and _x000a_adolescents in decision-making processes _x000a_"/>
    <s v="DD4.1.3"/>
    <s v="Output 4.1"/>
    <s v="4.1.3"/>
    <s v="4.1.3 - Number of mechanisms at national and local levels that facilitate the participation of young people and _x000a_adolescents in decision-making processes _x000a_"/>
    <s v="Indicator 4.1.3 - Number of mechanisms at national and local levels that facilitate the participation of young people and _x000a_adolescents in decision-making processes _x000a_"/>
    <m/>
    <m/>
    <m/>
  </r>
  <r>
    <x v="0"/>
    <x v="15"/>
    <s v="Indicator 4.2.1"/>
    <s v="Number of national and municipal reports that use updated and disaggregated data to monitor progress on sustainable development targets"/>
    <s v="DD4.2.1"/>
    <s v="Output 4.2"/>
    <s v="4.2.1"/>
    <s v="4.2.1 - Number of national and municipal reports that use updated and disaggregated data to monitor progress on sustainable development targets"/>
    <s v="Indicator 4.2.1 - Number of national and municipal reports that use updated and disaggregated data to monitor progress on sustainable development targets"/>
    <m/>
    <m/>
    <m/>
  </r>
  <r>
    <x v="0"/>
    <x v="15"/>
    <s v="Indicator 4.2.2"/>
    <s v="Number of national and selected sectoral development plans integrating population considerations and the demographic dividend"/>
    <s v="DD4.2.2"/>
    <s v="Output 4.2"/>
    <s v="4.2.2"/>
    <s v="4.2.2 - Number of national and selected sectoral development plans integrating population considerations and the demographic dividend"/>
    <s v="Indicator 4.2.2 - Number of national and selected sectoral development plans integrating population considerations and the demographic dividend"/>
    <m/>
    <m/>
    <m/>
  </r>
  <r>
    <x v="0"/>
    <x v="15"/>
    <s v="Indicator 4.2.3"/>
    <s v="Number of selected sector plans that integrate childsensitive indicators and targets"/>
    <s v="DD4.2.3"/>
    <s v="Output 4.2"/>
    <s v="4.2.3"/>
    <s v="4.2.3 - Number of selected sector plans that integrate childsensitive indicators and targets"/>
    <s v="Indicator 4.2.3 - Number of selected sector plans that integrate childsensitive indicators and targets"/>
    <m/>
    <m/>
    <m/>
  </r>
  <r>
    <x v="0"/>
    <x v="16"/>
    <s v="Indicator 4.3.1"/>
    <s v="Extent to which the sustainable development financing strategy with related coordination tools is elaborated "/>
    <s v="DD4.3.1"/>
    <s v="Output 4.3"/>
    <s v="4.3.1"/>
    <s v="4.3.1 - Extent to which the sustainable development financing strategy with related coordination tools is elaborated "/>
    <s v="Indicator 4.3.1 - Extent to which the sustainable development financing strategy with related coordination tools is elaborated "/>
    <m/>
    <m/>
    <m/>
  </r>
  <r>
    <x v="0"/>
    <x v="16"/>
    <s v="Indicator 4.3.2"/>
    <s v="Number of new partnerships accessed to support the realization of children´s rights in Agenda 2030 "/>
    <s v="DD4.3.2"/>
    <s v="Output 4.3"/>
    <s v="4.3.2"/>
    <s v="4.3.2 - Number of new partnerships accessed to support the realization of children´s rights in Agenda 2030 "/>
    <s v="Indicator 4.3.2 - Number of new partnerships accessed to support the realization of children´s rights in Agenda 2030 "/>
    <m/>
    <m/>
    <m/>
  </r>
  <r>
    <x v="0"/>
    <x v="16"/>
    <s v="Indicator 4.3.3"/>
    <s v="Number of new technical and financial partnership accessed to support national implementation of the ICPD _x000a_areas in the context of Agenda 2030 _x000a_"/>
    <s v="DD4.3.3"/>
    <s v="Output 4.3"/>
    <s v="4.3.3"/>
    <s v="4.3.3 - Number of new technical and financial partnership accessed to support national implementation of the ICPD _x000a_areas in the context of Agenda 2030 _x000a_"/>
    <s v="Indicator 4.3.3 - Number of new technical and financial partnership accessed to support national implementation of the ICPD _x000a_areas in the context of Agenda 2030 _x000a_"/>
    <m/>
    <m/>
    <m/>
  </r>
  <r>
    <x v="0"/>
    <x v="17"/>
    <s v="Indicator 5.1"/>
    <s v="Proportion of women and girls who are victims of gender-based violence (by age/area of residence) "/>
    <s v="E5.1"/>
    <s v="Outcome 5"/>
    <s v="5.1"/>
    <s v="5.1 - Proportion of women and girls who are victims of gender-based violence (by age/area of residence) "/>
    <s v="Indicator 5.1 - Proportion of women and girls who are victims of gender-based violence (by age/area of residence) "/>
    <m/>
    <m/>
    <m/>
  </r>
  <r>
    <x v="0"/>
    <x v="17"/>
    <s v="Indicator 5.2"/>
    <s v="Percentage of universal periodic review (UPR) recommendations implemented "/>
    <s v="E5.2"/>
    <s v="Outcome 5"/>
    <s v="5.2"/>
    <s v="5.2 - Percentage of universal periodic review (UPR) recommendations implemented "/>
    <s v="Indicator 5.2 - Percentage of universal periodic review (UPR) recommendations implemented "/>
    <m/>
    <m/>
    <m/>
  </r>
  <r>
    <x v="0"/>
    <x v="17"/>
    <s v="Indicator 5.3"/>
    <s v="Percentage of court cases with free legal support"/>
    <s v="E5.3"/>
    <s v="Outcome 5"/>
    <s v="5.3"/>
    <s v="5.3 - Percentage of court cases with free legal support"/>
    <s v="Indicator 5.3 - Percentage of court cases with free legal support"/>
    <m/>
    <m/>
    <m/>
  </r>
  <r>
    <x v="0"/>
    <x v="18"/>
    <s v="Indicator 5.1.1"/>
    <s v="Number of municipalities that undertake genderresponsive planning and monitoring of service delivery"/>
    <s v="EE5.1.1"/>
    <s v="Output 5.1"/>
    <s v="5.1.1"/>
    <s v="5.1.1 - Number of municipalities that undertake genderresponsive planning and monitoring of service delivery"/>
    <s v="Indicator 5.1.1 - Number of municipalities that undertake genderresponsive planning and monitoring of service delivery"/>
    <m/>
    <m/>
    <m/>
  </r>
  <r>
    <x v="0"/>
    <x v="18"/>
    <s v="Indicator 5.1.2"/>
    <s v="Percentage of health and education professionals and police with competencies on GBV prevention and response  "/>
    <s v="EE5.1.2"/>
    <s v="Output 5.1"/>
    <s v="5.1.2"/>
    <s v="5.1.2 - Percentage of health and education professionals and police with competencies on GBV prevention and response  "/>
    <s v="Indicator 5.1.2 - Percentage of health and education professionals and police with competencies on GBV prevention and response  "/>
    <m/>
    <m/>
    <m/>
  </r>
  <r>
    <x v="0"/>
    <x v="18"/>
    <s v="Indicator 5.1.3"/>
    <s v="Number of community-based organizations capacitated with training and tools in C4D for behavioural change on gender stereotyping and discrimination affecting children and adolescents "/>
    <s v="EE5.1.3"/>
    <s v="Output 5.1"/>
    <s v="5.1.3"/>
    <s v="5.1.3 - Number of community-based organizations capacitated with training and tools in C4D for behavioural change on gender stereotyping and discrimination affecting children and adolescents "/>
    <s v="Indicator 5.1.3 - Number of community-based organizations capacitated with training and tools in C4D for behavioural change on gender stereotyping and discrimination affecting children and adolescents "/>
    <m/>
    <m/>
    <m/>
  </r>
  <r>
    <x v="0"/>
    <x v="19"/>
    <s v="Indicator 5.2.1"/>
    <s v="Number of institutions and interministerial mechanisms effectively monitoring UPR recommendations and reporting on human rights instruments "/>
    <s v="EE5.2.1"/>
    <s v="Output 5.2"/>
    <s v="5.2.1"/>
    <s v="5.2.1 - Number of institutions and interministerial mechanisms effectively monitoring UPR recommendations and reporting on human rights instruments "/>
    <s v="Indicator 5.2.1 - Number of institutions and interministerial mechanisms effectively monitoring UPR recommendations and reporting on human rights instruments "/>
    <m/>
    <m/>
    <m/>
  </r>
  <r>
    <x v="0"/>
    <x v="19"/>
    <s v="Indicator 5.2.2"/>
    <s v="Number of judicial institutions able to deliver free legal aid to vulnerable groups "/>
    <s v="EE5.2.2"/>
    <s v="Output 5.2"/>
    <s v="5.2.2"/>
    <s v="5.2.2 - Number of judicial institutions able to deliver free legal aid to vulnerable groups "/>
    <s v="Indicator 5.2.2 - Number of judicial institutions able to deliver free legal aid to vulnerable groups "/>
    <m/>
    <m/>
    <m/>
  </r>
  <r>
    <x v="0"/>
    <x v="19"/>
    <s v="Indicator 5.2.3"/>
    <s v="Existence of an operational integrated child-sensitive _x000a_justice case management information system _x000a_"/>
    <s v="EE5.2.3"/>
    <s v="Output 5.2"/>
    <s v="5.2.3"/>
    <s v="5.2.3 - Existence of an operational integrated child-sensitive _x000a_justice case management information system _x000a_"/>
    <s v="Indicator 5.2.3 - Existence of an operational integrated child-sensitive _x000a_justice case management information system _x000a_"/>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1" cacheId="38"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location ref="H11:I32" firstHeaderRow="1" firstDataRow="1" firstDataCol="1"/>
  <pivotFields count="12">
    <pivotField showAll="0">
      <items count="36">
        <item m="1" x="24"/>
        <item m="1" x="11"/>
        <item m="1" x="7"/>
        <item m="1" x="9"/>
        <item m="1" x="28"/>
        <item m="1" x="26"/>
        <item m="1" x="23"/>
        <item x="0"/>
        <item m="1" x="33"/>
        <item m="1" x="1"/>
        <item m="1" x="25"/>
        <item m="1" x="19"/>
        <item m="1" x="14"/>
        <item m="1" x="4"/>
        <item m="1" x="20"/>
        <item m="1" x="31"/>
        <item m="1" x="21"/>
        <item m="1" x="3"/>
        <item m="1" x="15"/>
        <item m="1" x="22"/>
        <item m="1" x="10"/>
        <item m="1" x="32"/>
        <item m="1" x="5"/>
        <item m="1" x="29"/>
        <item m="1" x="30"/>
        <item m="1" x="12"/>
        <item m="1" x="8"/>
        <item m="1" x="34"/>
        <item m="1" x="18"/>
        <item m="1" x="17"/>
        <item m="1" x="13"/>
        <item m="1" x="27"/>
        <item m="1" x="6"/>
        <item m="1" x="16"/>
        <item m="1" x="2"/>
        <item t="default"/>
      </items>
    </pivotField>
    <pivotField axis="axisRow" showAll="0">
      <items count="35">
        <item m="1" x="33"/>
        <item x="4"/>
        <item x="8"/>
        <item x="13"/>
        <item x="17"/>
        <item x="0"/>
        <item x="1"/>
        <item x="2"/>
        <item x="3"/>
        <item m="1" x="22"/>
        <item m="1" x="23"/>
        <item x="5"/>
        <item x="6"/>
        <item x="7"/>
        <item m="1" x="30"/>
        <item m="1" x="31"/>
        <item m="1" x="32"/>
        <item m="1" x="21"/>
        <item x="9"/>
        <item x="10"/>
        <item x="11"/>
        <item x="12"/>
        <item x="14"/>
        <item x="15"/>
        <item x="16"/>
        <item x="18"/>
        <item x="19"/>
        <item m="1" x="28"/>
        <item m="1" x="24"/>
        <item m="1" x="25"/>
        <item m="1" x="26"/>
        <item m="1" x="29"/>
        <item m="1" x="27"/>
        <item m="1" x="20"/>
        <item t="default"/>
      </items>
    </pivotField>
    <pivotField showAll="0"/>
    <pivotField dataField="1" showAll="0"/>
    <pivotField showAll="0"/>
    <pivotField showAll="0"/>
    <pivotField showAll="0"/>
    <pivotField showAll="0"/>
    <pivotField showAll="0"/>
    <pivotField showAll="0"/>
    <pivotField showAll="0"/>
    <pivotField showAll="0"/>
  </pivotFields>
  <rowFields count="1">
    <field x="1"/>
  </rowFields>
  <rowItems count="21">
    <i>
      <x v="1"/>
    </i>
    <i>
      <x v="2"/>
    </i>
    <i>
      <x v="3"/>
    </i>
    <i>
      <x v="4"/>
    </i>
    <i>
      <x v="5"/>
    </i>
    <i>
      <x v="6"/>
    </i>
    <i>
      <x v="7"/>
    </i>
    <i>
      <x v="8"/>
    </i>
    <i>
      <x v="11"/>
    </i>
    <i>
      <x v="12"/>
    </i>
    <i>
      <x v="13"/>
    </i>
    <i>
      <x v="18"/>
    </i>
    <i>
      <x v="19"/>
    </i>
    <i>
      <x v="20"/>
    </i>
    <i>
      <x v="21"/>
    </i>
    <i>
      <x v="22"/>
    </i>
    <i>
      <x v="23"/>
    </i>
    <i>
      <x v="24"/>
    </i>
    <i>
      <x v="25"/>
    </i>
    <i>
      <x v="26"/>
    </i>
    <i t="grand">
      <x/>
    </i>
  </rowItems>
  <colItems count="1">
    <i/>
  </colItems>
  <dataFields count="1">
    <dataField name="Count of Indicator wording" fld="3" subtotal="count" baseField="0" baseItem="0"/>
  </dataFields>
  <formats count="7">
    <format dxfId="477">
      <pivotArea dataOnly="0" labelOnly="1" outline="0" axis="axisValues" fieldPosition="0"/>
    </format>
    <format dxfId="476">
      <pivotArea type="all" dataOnly="0" outline="0" fieldPosition="0"/>
    </format>
    <format dxfId="475">
      <pivotArea outline="0" collapsedLevelsAreSubtotals="1" fieldPosition="0"/>
    </format>
    <format dxfId="474">
      <pivotArea field="1" type="button" dataOnly="0" labelOnly="1" outline="0" axis="axisRow" fieldPosition="0"/>
    </format>
    <format dxfId="473">
      <pivotArea dataOnly="0" labelOnly="1" outline="0" axis="axisValues" fieldPosition="0"/>
    </format>
    <format dxfId="472">
      <pivotArea dataOnly="0" labelOnly="1" fieldPosition="0">
        <references count="1">
          <reference field="1" count="15">
            <x v="0"/>
            <x v="1"/>
            <x v="2"/>
            <x v="3"/>
            <x v="5"/>
            <x v="6"/>
            <x v="7"/>
            <x v="8"/>
            <x v="9"/>
            <x v="11"/>
            <x v="12"/>
            <x v="18"/>
            <x v="19"/>
            <x v="22"/>
            <x v="23"/>
          </reference>
        </references>
      </pivotArea>
    </format>
    <format dxfId="471">
      <pivotArea dataOnly="0" labelOnly="1" grandRow="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mc:Ignorable="x" name="Slicer_Country" sourceName="Country">
  <pivotTables>
    <pivotTable tabId="92" name="PivotTable1"/>
  </pivotTables>
  <data>
    <tabular pivotCacheId="1">
      <items count="35">
        <i x="0" s="1"/>
        <i x="24" s="1" nd="1"/>
        <i x="11" s="1" nd="1"/>
        <i x="7" s="1" nd="1"/>
        <i x="9" s="1" nd="1"/>
        <i x="28" s="1" nd="1"/>
        <i x="26" s="1" nd="1"/>
        <i x="23" s="1" nd="1"/>
        <i x="33" s="1" nd="1"/>
        <i x="1" s="1" nd="1"/>
        <i x="25" s="1" nd="1"/>
        <i x="19" s="1" nd="1"/>
        <i x="14" s="1" nd="1"/>
        <i x="4" s="1" nd="1"/>
        <i x="20" s="1" nd="1"/>
        <i x="31" s="1" nd="1"/>
        <i x="21" s="1" nd="1"/>
        <i x="3" s="1" nd="1"/>
        <i x="15" s="1" nd="1"/>
        <i x="22" s="1" nd="1"/>
        <i x="10" s="1" nd="1"/>
        <i x="32" s="1" nd="1"/>
        <i x="5" s="1" nd="1"/>
        <i x="29" s="1" nd="1"/>
        <i x="30" s="1" nd="1"/>
        <i x="12" s="1" nd="1"/>
        <i x="8" s="1" nd="1"/>
        <i x="34" s="1" nd="1"/>
        <i x="18" s="1" nd="1"/>
        <i x="17" s="1" nd="1"/>
        <i x="13" s="1" nd="1"/>
        <i x="27" s="1" nd="1"/>
        <i x="6" s="1" nd="1"/>
        <i x="16" s="1" nd="1"/>
        <i x="2" s="1" nd="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mc:Ignorable="x">
  <slicer name="Country" cache="Slicer_Country" caption="Country" rowHeight="241300"/>
</slicers>
</file>

<file path=xl/tables/table1.xml><?xml version="1.0" encoding="utf-8"?>
<table xmlns="http://schemas.openxmlformats.org/spreadsheetml/2006/main" id="7" name="Table7" displayName="Table7" ref="A20:E50" totalsRowShown="0" headerRowDxfId="495" dataDxfId="494">
  <tableColumns count="5">
    <tableColumn id="1" name="Outcome number" dataDxfId="493">
      <calculatedColumnFormula array="1">INDEX(SP_Link[], SMALL(IF(SP_Link_CO=$B$16,ROW(SP_Link_CO)-13),ROWS(A$21:A21)),11)</calculatedColumnFormula>
    </tableColumn>
    <tableColumn id="2" name="Outcome name" dataDxfId="492">
      <calculatedColumnFormula array="1">INDEX(SP_Link[], SMALL(IF(SP_Link_CO=$B$16,ROW(SP_Link_CO)-13),ROWS(B$21:B21)),12)</calculatedColumnFormula>
    </tableColumn>
    <tableColumn id="10" name="Short Outcome number" dataDxfId="491">
      <calculatedColumnFormula>VLOOKUP(Table7[[#This Row],[Outcome number]],OO_Numbering[],3,FALSE)</calculatedColumnFormula>
    </tableColumn>
    <tableColumn id="9" name="Concat Outcome Short" dataDxfId="490">
      <calculatedColumnFormula>CONCATENATE(Table7[[#This Row],[Short Outcome number]]," - ",Table7[[#This Row],[Outcome name]])</calculatedColumnFormula>
    </tableColumn>
    <tableColumn id="3" name="Concat Outcome Long" dataDxfId="489">
      <calculatedColumnFormula>CONCATENATE(A21," - ",B21)</calculatedColumnFormula>
    </tableColumn>
  </tableColumns>
  <tableStyleInfo name="TableStyleLight14" showFirstColumn="0" showLastColumn="0" showRowStripes="1" showColumnStripes="0"/>
</table>
</file>

<file path=xl/tables/table10.xml><?xml version="1.0" encoding="utf-8"?>
<table xmlns="http://schemas.openxmlformats.org/spreadsheetml/2006/main" id="16" name="FillHome_OO" displayName="FillHome_OO" ref="A5:C55" totalsRowShown="0">
  <autoFilter ref="A5:C55"/>
  <tableColumns count="3">
    <tableColumn id="1" name="Outcome Output"/>
    <tableColumn id="2" name="Long Name" dataDxfId="431">
      <calculatedColumnFormula>VLOOKUP($A6,CO_Output_List[],5,FALSE)</calculatedColumnFormula>
    </tableColumn>
    <tableColumn id="3" name="Short Name">
      <calculatedColumnFormula>VLOOKUP($A6,CO_Output_List[],4,FALSE)</calculatedColumnFormula>
    </tableColumn>
  </tableColumns>
  <tableStyleInfo name="Table Style 1" showFirstColumn="0" showLastColumn="0" showRowStripes="1" showColumnStripes="0"/>
</table>
</file>

<file path=xl/tables/table11.xml><?xml version="1.0" encoding="utf-8"?>
<table xmlns="http://schemas.openxmlformats.org/spreadsheetml/2006/main" id="17" name="FillHome_Indicators" displayName="FillHome_Indicators" ref="A61:C367" totalsRowShown="0">
  <autoFilter ref="A61:C367"/>
  <tableColumns count="3">
    <tableColumn id="1" name="Indicator"/>
    <tableColumn id="2" name="Long Name" dataDxfId="430">
      <calculatedColumnFormula>VLOOKUP(A62,Check_CO_List[],6,FALSE)</calculatedColumnFormula>
    </tableColumn>
    <tableColumn id="3" name="Short Name" dataDxfId="429">
      <calculatedColumnFormula>VLOOKUP(A62,Check_CO_List[],5,FALSE)</calculatedColumnFormula>
    </tableColumn>
  </tableColumns>
  <tableStyleInfo name="Table Style 1" showFirstColumn="0" showLastColumn="0" showRowStripes="1" showColumnStripes="0"/>
</table>
</file>

<file path=xl/tables/table12.xml><?xml version="1.0" encoding="utf-8"?>
<table xmlns="http://schemas.openxmlformats.org/spreadsheetml/2006/main" id="10" name="Tablo_MonitoringTable" displayName="Tablo_MonitoringTable" ref="D5:AB100" totalsRowShown="0" tableBorderDxfId="428">
  <tableColumns count="25">
    <tableColumn id="1" name="indicators" dataDxfId="427">
      <calculatedColumnFormula array="1">INDEX(CO_indicators_list[], SMALL(IF(CO_Indic_List='1_Entry_Table'!$B$16,ROW(CO_Indic_List)-7),ROWS(D$6:D6)),8)</calculatedColumnFormula>
    </tableColumn>
    <tableColumn id="26" name="Indicators Numbering (can be hidden)" dataDxfId="426">
      <calculatedColumnFormula array="1">INDEX(CO_indicators_list[], SMALL(IF(CO_Indic_List='1_Entry_Table'!$B$16,ROW(CO_Indic_List)-7),ROWS(E$6:E6)),3)</calculatedColumnFormula>
    </tableColumn>
    <tableColumn id="3" name="Indicators - Signature solution" dataDxfId="425"/>
    <tableColumn id="4" name="Sex disagregation" dataDxfId="424"/>
    <tableColumn id="5" name="Frequency" dataDxfId="423">
      <calculatedColumnFormula>VLOOKUP(Tablo_MonitoringTable[[#This Row],[Indicators Numbering (can be hidden)]],Data_collection_table,8,FALSE)</calculatedColumnFormula>
    </tableColumn>
    <tableColumn id="6" name="Year Baseline" dataDxfId="422">
      <calculatedColumnFormula>VLOOKUP(Tablo_MonitoringTable[[#This Row],[Indicators Numbering (can be hidden)]],Data_collection_table,10,FALSE)</calculatedColumnFormula>
    </tableColumn>
    <tableColumn id="7" name="Baseline" dataDxfId="421" dataCellStyle="Comma">
      <calculatedColumnFormula>VLOOKUP(Tablo_MonitoringTable[[#This Row],[Indicators Numbering (can be hidden)]],Data_collection_table,11,FALSE)</calculatedColumnFormula>
    </tableColumn>
    <tableColumn id="8" name="Milestones_x000a_A1" dataDxfId="420">
      <calculatedColumnFormula>VLOOKUP(Tablo_MonitoringTable[[#This Row],[Indicators Numbering (can be hidden)]],Data_collection_table,12,FALSE)</calculatedColumnFormula>
    </tableColumn>
    <tableColumn id="9" name="Column7">
      <calculatedColumnFormula>IF(ISERROR(M6/K6)=TRUE,0,M6/K6)</calculatedColumnFormula>
    </tableColumn>
    <tableColumn id="10" name="Results_x000a_A1" dataDxfId="419">
      <calculatedColumnFormula>VLOOKUP(Tablo_MonitoringTable[[#This Row],[Indicators Numbering (can be hidden)]],Data_collection_table,13,FALSE)</calculatedColumnFormula>
    </tableColumn>
    <tableColumn id="11" name="Milestones_x000a_A2" dataDxfId="418">
      <calculatedColumnFormula>VLOOKUP(Tablo_MonitoringTable[[#This Row],[Indicators Numbering (can be hidden)]],Data_collection_table,14,FALSE)</calculatedColumnFormula>
    </tableColumn>
    <tableColumn id="12" name="Column1">
      <calculatedColumnFormula>IF(ISERROR(P6/N6)=TRUE,0,P6/N6)</calculatedColumnFormula>
    </tableColumn>
    <tableColumn id="13" name="Results_x000a_A2" dataDxfId="417">
      <calculatedColumnFormula>VLOOKUP(Tablo_MonitoringTable[[#This Row],[Indicators Numbering (can be hidden)]],Data_collection_table,15,FALSE)</calculatedColumnFormula>
    </tableColumn>
    <tableColumn id="14" name="Milestones_x000a_A3" dataDxfId="416">
      <calculatedColumnFormula>VLOOKUP(Tablo_MonitoringTable[[#This Row],[Indicators Numbering (can be hidden)]],Data_collection_table,16,FALSE)</calculatedColumnFormula>
    </tableColumn>
    <tableColumn id="15" name="Column2">
      <calculatedColumnFormula>IF(ISERROR(S6/Q6)=TRUE,0,S6/Q6)</calculatedColumnFormula>
    </tableColumn>
    <tableColumn id="16" name="Results_x000a_A3" dataDxfId="415">
      <calculatedColumnFormula>VLOOKUP(Tablo_MonitoringTable[[#This Row],[Indicators Numbering (can be hidden)]],Data_collection_table,17,FALSE)</calculatedColumnFormula>
    </tableColumn>
    <tableColumn id="17" name="Milestones_x000a_A4" dataDxfId="414">
      <calculatedColumnFormula>VLOOKUP(Tablo_MonitoringTable[[#This Row],[Indicators Numbering (can be hidden)]],Data_collection_table,18,FALSE)</calculatedColumnFormula>
    </tableColumn>
    <tableColumn id="18" name="Column3">
      <calculatedColumnFormula>IF(ISERROR(V6/T6)=TRUE,0,V6/T6)</calculatedColumnFormula>
    </tableColumn>
    <tableColumn id="19" name="Results_x000a_A4" dataDxfId="413">
      <calculatedColumnFormula>VLOOKUP(Tablo_MonitoringTable[[#This Row],[Indicators Numbering (can be hidden)]],Data_collection_table,19,FALSE)</calculatedColumnFormula>
    </tableColumn>
    <tableColumn id="20" name="Milestones_x000a_A5" dataDxfId="412">
      <calculatedColumnFormula>VLOOKUP(Tablo_MonitoringTable[[#This Row],[Indicators Numbering (can be hidden)]],Data_collection_table,20,FALSE)</calculatedColumnFormula>
    </tableColumn>
    <tableColumn id="21" name="Column4">
      <calculatedColumnFormula>IF(ISERROR(Y6/W6)=TRUE,0,Y6/W6)</calculatedColumnFormula>
    </tableColumn>
    <tableColumn id="22" name="Results_x000a_A5" dataDxfId="411">
      <calculatedColumnFormula>VLOOKUP(Tablo_MonitoringTable[[#This Row],[Indicators Numbering (can be hidden)]],Data_collection_table,21,FALSE)</calculatedColumnFormula>
    </tableColumn>
    <tableColumn id="23" name="Milestones_x000a_A6" dataDxfId="410">
      <calculatedColumnFormula>VLOOKUP(Tablo_MonitoringTable[[#This Row],[Indicators Numbering (can be hidden)]],Data_collection_table,22,FALSE)</calculatedColumnFormula>
    </tableColumn>
    <tableColumn id="24" name="Column5">
      <calculatedColumnFormula>IF(ISERROR(AB6/Z6)=TRUE,0,AB6/Z6)</calculatedColumnFormula>
    </tableColumn>
    <tableColumn id="25" name="Results_x000a_A6" dataDxfId="409">
      <calculatedColumnFormula>VLOOKUP(Tablo_MonitoringTable[[#This Row],[Indicators Numbering (can be hidden)]],Data_collection_table,23,FALSE)</calculatedColumnFormula>
    </tableColumn>
  </tableColumns>
  <tableStyleInfo name="Table Style 1" showFirstColumn="0" showLastColumn="0" showRowStripes="1" showColumnStripes="0"/>
</table>
</file>

<file path=xl/tables/table13.xml><?xml version="1.0" encoding="utf-8"?>
<table xmlns="http://schemas.openxmlformats.org/spreadsheetml/2006/main" id="18" name="ERC_Number" displayName="ERC_Number" ref="A8:C54" totalsRowShown="0" headerRowDxfId="408" dataDxfId="407">
  <autoFilter ref="A8:C54"/>
  <tableColumns count="3">
    <tableColumn id="1" name="CO Code" dataDxfId="406"/>
    <tableColumn id="2" name="CO " dataDxfId="405"/>
    <tableColumn id="3" name="ERC Number" dataDxfId="404"/>
  </tableColumns>
  <tableStyleInfo name="TableStyleMedium7" showFirstColumn="0" showLastColumn="0" showRowStripes="1" showColumnStripes="0"/>
</table>
</file>

<file path=xl/tables/table14.xml><?xml version="1.0" encoding="utf-8"?>
<table xmlns="http://schemas.openxmlformats.org/spreadsheetml/2006/main" id="1" name="TabloProgArchitecture" displayName="TabloProgArchitecture" ref="A15:J25" totalsRowShown="0" headerRowDxfId="403" dataDxfId="402">
  <autoFilter ref="A15:J25"/>
  <tableColumns count="10">
    <tableColumn id="1" name="unit" dataDxfId="401"/>
    <tableColumn id="2" name="Atlas Project Name" dataDxfId="400"/>
    <tableColumn id="3" name="Atlas Project ID" dataDxfId="399"/>
    <tableColumn id="4" name="Atlas Output name" dataDxfId="398"/>
    <tableColumn id="5" name="Atlas Output ID" dataDxfId="397"/>
    <tableColumn id="6" name="Start Date" dataDxfId="396"/>
    <tableColumn id="7" name="End Date" dataDxfId="395"/>
    <tableColumn id="8" name="Project Manager" dataDxfId="394"/>
    <tableColumn id="9" name="Programme Officer (or staff with quality assurance role)" dataDxfId="393"/>
    <tableColumn id="10" name="Team Leader" dataDxfId="392"/>
  </tableColumns>
  <tableStyleInfo name="TableStyleMedium10" showFirstColumn="0" showLastColumn="0" showRowStripes="1" showColumnStripes="0"/>
</table>
</file>

<file path=xl/tables/table15.xml><?xml version="1.0" encoding="utf-8"?>
<table xmlns="http://schemas.openxmlformats.org/spreadsheetml/2006/main" id="3" name="TabloSurveys" displayName="TabloSurveys" ref="A14:Q40" totalsRowShown="0" headerRowDxfId="391" dataDxfId="390">
  <autoFilter ref="A14:Q40"/>
  <tableColumns count="17">
    <tableColumn id="1" name="Surveys, Studies or Research Name" dataDxfId="389"/>
    <tableColumn id="2" name="Unit" dataDxfId="388"/>
    <tableColumn id="15" name="Project it belongs to_x000a_ (if any)" dataDxfId="387"/>
    <tableColumn id="3" name="Focal Point" dataDxfId="386"/>
    <tableColumn id="4" name="Start date_x000a_1" dataDxfId="385"/>
    <tableColumn id="5" name="End date_x000a_1" dataDxfId="384"/>
    <tableColumn id="6" name="Start date_x000a_2" dataDxfId="383"/>
    <tableColumn id="7" name="End date_x000a_2" dataDxfId="382"/>
    <tableColumn id="8" name="Start date_x000a_3" dataDxfId="381"/>
    <tableColumn id="9" name="End date_x000a_3" dataDxfId="380"/>
    <tableColumn id="10" name="Start date_x000a_4" dataDxfId="379"/>
    <tableColumn id="11" name="End date_x000a_4" dataDxfId="378"/>
    <tableColumn id="12" name="Start date_x000a_5" dataDxfId="377"/>
    <tableColumn id="13" name="End date_x000a_5" dataDxfId="376"/>
    <tableColumn id="18" name="total budget" dataDxfId="375"/>
    <tableColumn id="19" name="Fund source" dataDxfId="374"/>
    <tableColumn id="20" name="Comments and Notes" dataDxfId="373"/>
  </tableColumns>
  <tableStyleInfo name="TableStyleLight10" showFirstColumn="0" showLastColumn="0" showRowStripes="1" showColumnStripes="1"/>
</table>
</file>

<file path=xl/tables/table16.xml><?xml version="1.0" encoding="utf-8"?>
<table xmlns="http://schemas.openxmlformats.org/spreadsheetml/2006/main" id="20" name="Table20" displayName="Table20" ref="A3:B13" totalsRowShown="0">
  <autoFilter ref="A3:B13"/>
  <tableColumns count="2">
    <tableColumn id="1" name="ROAR "/>
    <tableColumn id="2" name="score"/>
  </tableColumns>
  <tableStyleInfo name="Table Style 1" showFirstColumn="0" showLastColumn="0" showRowStripes="1" showColumnStripes="0"/>
</table>
</file>

<file path=xl/tables/table17.xml><?xml version="1.0" encoding="utf-8"?>
<table xmlns="http://schemas.openxmlformats.org/spreadsheetml/2006/main" id="2" name="Table2" displayName="Table2" ref="A13:K31" totalsRowShown="0" headerRowDxfId="372" dataDxfId="370" headerRowBorderDxfId="371" tableBorderDxfId="369" totalsRowBorderDxfId="368">
  <autoFilter ref="A13:K31"/>
  <sortState ref="A14:K32">
    <sortCondition ref="H13:H32"/>
  </sortState>
  <tableColumns count="11">
    <tableColumn id="12" name="Project ID" dataDxfId="367"/>
    <tableColumn id="1" name="Project Title" dataDxfId="366"/>
    <tableColumn id="2" name="Type of assessment conducted in 2017" dataDxfId="365"/>
    <tableColumn id="14" name="Type of assessment to be conducted in 2018 (Design, Implementation, Closure )" dataDxfId="364"/>
    <tableColumn id="4" name="Project expected end date" dataDxfId="363"/>
    <tableColumn id="5" name="QA Assessor (PO or staff with Quality assurance role)" dataDxfId="362"/>
    <tableColumn id="6" name="QA Approver (DRR, CD, DCD, TL)" dataDxfId="361"/>
    <tableColumn id="7" name="Month the assessment is planned for (should be prior the Project Board)" dataDxfId="360"/>
    <tableColumn id="8" name="Possible date of LPAC or Project Board" dataDxfId="359"/>
    <tableColumn id="9" name="Status (Not started, Draft, Under Review, Approved)" dataDxfId="358"/>
    <tableColumn id="10" name="Comment" dataDxfId="357"/>
  </tableColumns>
  <tableStyleInfo name="TableStyleMedium9" showFirstColumn="0" showLastColumn="0" showRowStripes="1" showColumnStripes="0"/>
</table>
</file>

<file path=xl/tables/table18.xml><?xml version="1.0" encoding="utf-8"?>
<table xmlns="http://schemas.openxmlformats.org/spreadsheetml/2006/main" id="5" name="ShadowTable" displayName="ShadowTable" ref="A5:V105" totalsRowShown="0" headerRowDxfId="356" dataDxfId="354" headerRowBorderDxfId="355" tableBorderDxfId="353" totalsRowBorderDxfId="352">
  <tableColumns count="22">
    <tableColumn id="1" name="Numbering" dataDxfId="351">
      <calculatedColumnFormula array="1">INDEX(CO_indicators_list[], SMALL(IF(CO_Indic_List='1_Entry_Table'!$B$16,ROW(CO_Indic_List)-7),ROWS(A$6:A6)),2)</calculatedColumnFormula>
    </tableColumn>
    <tableColumn id="2" name="Outcomes and Outputs" dataDxfId="350">
      <calculatedColumnFormula>IF(ISERROR(VLOOKUP(A6,FillHome_OO[],3,FALSE))=TRUE,,VLOOKUP(A6,FillHome_OO[],3,FALSE))</calculatedColumnFormula>
    </tableColumn>
    <tableColumn id="3" name="Results - Signature solution" dataDxfId="349">
      <calculatedColumnFormula>Monitoring_Table!C6</calculatedColumnFormula>
    </tableColumn>
    <tableColumn id="23" name="Indicators Numbering" dataDxfId="348">
      <calculatedColumnFormula>VLOOKUP(ShadowTable[[#This Row],[indicators]],Tablo_MonitoringTable[],2,FALSE)</calculatedColumnFormula>
    </tableColumn>
    <tableColumn id="4" name="indicators" dataDxfId="347">
      <calculatedColumnFormula array="1">INDEX(CO_indicators_list[], SMALL(IF(CO_Indic_List='1_Entry_Table'!$B$16,ROW(CO_Indic_List)-7),ROWS(E$6:E6)),8)</calculatedColumnFormula>
    </tableColumn>
    <tableColumn id="5" name="Indicators - Signature solution" dataDxfId="346">
      <calculatedColumnFormula>IF(ISERROR(VLOOKUP(ShadowTable[[#This Row],[indicators]],Tablo_MonitoringTable[],3,FALSE))=TRUE,,VLOOKUP(ShadowTable[[#This Row],[indicators]],Tablo_MonitoringTable[],3,FALSE))</calculatedColumnFormula>
    </tableColumn>
    <tableColumn id="6" name="Sex disagregation" dataDxfId="345">
      <calculatedColumnFormula>VLOOKUP(ShadowTable[[#This Row],[indicators]],Tablo_MonitoringTable[],4,FALSE)</calculatedColumnFormula>
    </tableColumn>
    <tableColumn id="7" name="Frequency" dataDxfId="344">
      <calculatedColumnFormula>VLOOKUP(ShadowTable[[#This Row],[indicators]],Tablo_MonitoringTable[],5,FALSE)</calculatedColumnFormula>
    </tableColumn>
    <tableColumn id="8" name="Year Baseline" dataDxfId="343">
      <calculatedColumnFormula>VLOOKUP(ShadowTable[[#This Row],[indicators]],Tablo_MonitoringTable[],6,FALSE)</calculatedColumnFormula>
    </tableColumn>
    <tableColumn id="9" name="Baseline" dataDxfId="342">
      <calculatedColumnFormula>VLOOKUP(ShadowTable[[#This Row],[indicators]],Tablo_MonitoringTable[],7,FALSE)</calculatedColumnFormula>
    </tableColumn>
    <tableColumn id="10" name="2018 Milestone" dataDxfId="341">
      <calculatedColumnFormula>VLOOKUP(ShadowTable[[#This Row],[indicators]],Tablo_MonitoringTable[],8,FALSE)</calculatedColumnFormula>
    </tableColumn>
    <tableColumn id="11" name="2018 Results" dataDxfId="340">
      <calculatedColumnFormula>VLOOKUP(ShadowTable[[#This Row],[indicators]],Tablo_MonitoringTable[],10,FALSE)</calculatedColumnFormula>
    </tableColumn>
    <tableColumn id="12" name="2019 Milestone" dataDxfId="339">
      <calculatedColumnFormula>VLOOKUP(ShadowTable[[#This Row],[indicators]],Tablo_MonitoringTable[],11,FALSE)</calculatedColumnFormula>
    </tableColumn>
    <tableColumn id="13" name="2019 Results" dataDxfId="338">
      <calculatedColumnFormula>VLOOKUP(ShadowTable[[#This Row],[indicators]],Tablo_MonitoringTable[],13,FALSE)</calculatedColumnFormula>
    </tableColumn>
    <tableColumn id="14" name="2020 Milestone" dataDxfId="337">
      <calculatedColumnFormula>VLOOKUP(ShadowTable[[#This Row],[indicators]],Tablo_MonitoringTable[],14,FALSE)</calculatedColumnFormula>
    </tableColumn>
    <tableColumn id="15" name="2020 Results" dataDxfId="336">
      <calculatedColumnFormula>VLOOKUP(ShadowTable[[#This Row],[indicators]],Tablo_MonitoringTable[],16,FALSE)</calculatedColumnFormula>
    </tableColumn>
    <tableColumn id="16" name="2021 Milestone" dataDxfId="335">
      <calculatedColumnFormula>VLOOKUP(ShadowTable[[#This Row],[indicators]],Tablo_MonitoringTable[],17,FALSE)</calculatedColumnFormula>
    </tableColumn>
    <tableColumn id="17" name="2021 Results" dataDxfId="334">
      <calculatedColumnFormula>VLOOKUP(ShadowTable[[#This Row],[indicators]],Tablo_MonitoringTable[],19,FALSE)</calculatedColumnFormula>
    </tableColumn>
    <tableColumn id="18" name="2022 Milestone" dataDxfId="333">
      <calculatedColumnFormula>VLOOKUP(ShadowTable[[#This Row],[indicators]],Tablo_MonitoringTable[],20,FALSE)</calculatedColumnFormula>
    </tableColumn>
    <tableColumn id="20" name="2022 Results" dataDxfId="332">
      <calculatedColumnFormula>VLOOKUP(ShadowTable[[#This Row],[indicators]],Tablo_MonitoringTable[],22,FALSE)</calculatedColumnFormula>
    </tableColumn>
    <tableColumn id="21" name="2023 Target" dataDxfId="331">
      <calculatedColumnFormula>VLOOKUP(ShadowTable[[#This Row],[indicators]],Tablo_MonitoringTable[],23,FALSE)</calculatedColumnFormula>
    </tableColumn>
    <tableColumn id="22" name="2023 Results" dataDxfId="330">
      <calculatedColumnFormula>VLOOKUP(ShadowTable[[#This Row],[indicators]],Tablo_MonitoringTable[],25,FALSE)</calculatedColumnFormula>
    </tableColumn>
  </tableColumns>
  <tableStyleInfo name="TableStyleLight8" showFirstColumn="0" showLastColumn="0" showRowStripes="1" showColumnStripes="0"/>
</table>
</file>

<file path=xl/tables/table19.xml><?xml version="1.0" encoding="utf-8"?>
<table xmlns="http://schemas.openxmlformats.org/spreadsheetml/2006/main" id="19" name="Global_ROAR" displayName="Global_ROAR" ref="A3:T137" totalsRowShown="0" headerRowDxfId="329" headerRowBorderDxfId="328" tableBorderDxfId="327" totalsRowBorderDxfId="326">
  <autoFilter ref="A3:T137"/>
  <sortState ref="A4:T137">
    <sortCondition ref="A3:A137"/>
  </sortState>
  <tableColumns count="20">
    <tableColumn id="1" name="Country code" dataDxfId="325"/>
    <tableColumn id="2" name="Region" dataDxfId="324"/>
    <tableColumn id="3" name="Total" dataDxfId="323"/>
    <tableColumn id="4" name="Rank Global 2016" dataDxfId="322">
      <calculatedColumnFormula>RANK(Global_ROAR[[#This Row],[Total]],Global_ROAR[Total],0)</calculatedColumnFormula>
    </tableColumn>
    <tableColumn id="5" name="RAG" dataDxfId="321"/>
    <tableColumn id="6" name="Total2" dataDxfId="320"/>
    <tableColumn id="7" name="Rank Global 2015" dataDxfId="319">
      <calculatedColumnFormula>RANK(Global_ROAR[[#This Row],[Total2]],Global_ROAR[Total2],0)</calculatedColumnFormula>
    </tableColumn>
    <tableColumn id="8" name="RAG3" dataDxfId="318"/>
    <tableColumn id="9" name="Total4" dataDxfId="317"/>
    <tableColumn id="10" name="Rank Global 2014" dataDxfId="316">
      <calculatedColumnFormula>RANK(Global_ROAR[[#This Row],[Total4]],Global_ROAR[Total4],0)</calculatedColumnFormula>
    </tableColumn>
    <tableColumn id="11" name="RAG5" dataDxfId="315"/>
    <tableColumn id="12" name="Total6" dataDxfId="314"/>
    <tableColumn id="13" name="Rank Global 2013" dataDxfId="313">
      <calculatedColumnFormula>RANK(Global_ROAR[[#This Row],[Total6]],Global_ROAR[Total6],0)</calculatedColumnFormula>
    </tableColumn>
    <tableColumn id="14" name="RAG7" dataDxfId="312"/>
    <tableColumn id="15" name="Total8" dataDxfId="311"/>
    <tableColumn id="16" name="Rank Global 2012" dataDxfId="310">
      <calculatedColumnFormula>RANK(Global_ROAR[[#This Row],[Total8]],Global_ROAR[Total8],0)</calculatedColumnFormula>
    </tableColumn>
    <tableColumn id="17" name="RAG9"/>
    <tableColumn id="18" name="Total10" dataDxfId="309"/>
    <tableColumn id="19" name="Rank Global 2011" dataDxfId="308">
      <calculatedColumnFormula>RANK(Global_ROAR[[#This Row],[Total10]],Global_ROAR[Total10],0)</calculatedColumnFormula>
    </tableColumn>
    <tableColumn id="20" name="RAG11" dataDxfId="307"/>
  </tableColumns>
  <tableStyleInfo name="Table Style 1" showFirstColumn="0" showLastColumn="0" showRowStripes="1" showColumnStripes="0"/>
</table>
</file>

<file path=xl/tables/table2.xml><?xml version="1.0" encoding="utf-8"?>
<table xmlns="http://schemas.openxmlformats.org/spreadsheetml/2006/main" id="11" name="CO_Output_List" displayName="CO_Output_List" ref="F20:J50" totalsRowShown="0" headerRowDxfId="488" dataDxfId="487">
  <tableColumns count="5">
    <tableColumn id="1" name="Output Number" dataDxfId="486">
      <calculatedColumnFormula array="1">INDEX(SP_Link[], SMALL(IF(SP_Link_CO=$B$16,ROW(SP_Link_CO)-13),ROWS(F$21:F21)),2)</calculatedColumnFormula>
    </tableColumn>
    <tableColumn id="2" name="Output Name" dataDxfId="485">
      <calculatedColumnFormula array="1">INDEX(SP_Link[], SMALL(IF(SP_Link_CO=$B$16,ROW(SP_Link_CO)-13),ROWS(G$21:G21)),14)</calculatedColumnFormula>
    </tableColumn>
    <tableColumn id="5" name="Output Number short" dataDxfId="484">
      <calculatedColumnFormula>VLOOKUP(CO_Output_List[[#This Row],[Output Number]],OO_Numbering[],3,FALSE)</calculatedColumnFormula>
    </tableColumn>
    <tableColumn id="4" name="Concat Output short" dataDxfId="483">
      <calculatedColumnFormula>CONCATENATE(CO_Output_List[[#This Row],[Output Number short]]," - ",CO_Output_List[[#This Row],[Output Name]])</calculatedColumnFormula>
    </tableColumn>
    <tableColumn id="3" name="Concat Output long" dataDxfId="482">
      <calculatedColumnFormula>CONCATENATE(F21," - ",G21)</calculatedColumnFormula>
    </tableColumn>
  </tableColumns>
  <tableStyleInfo name="TableStyleLight14" showFirstColumn="0" showLastColumn="0" showRowStripes="1" showColumnStripes="0"/>
</table>
</file>

<file path=xl/tables/table20.xml><?xml version="1.0" encoding="utf-8"?>
<table xmlns="http://schemas.openxmlformats.org/spreadsheetml/2006/main" id="8" name="ROARscores" displayName="ROARscores" ref="B3:CW48" totalsRowShown="0" headerRowDxfId="306" tableBorderDxfId="305">
  <autoFilter ref="B3:CW48"/>
  <sortState ref="B4:CW48">
    <sortCondition ref="B3:B48"/>
  </sortState>
  <tableColumns count="100">
    <tableColumn id="1" name="Country code" dataDxfId="304"/>
    <tableColumn id="2" name="Region" dataDxfId="303"/>
    <tableColumn id="3" name="2016 = CPD YEAR X" dataDxfId="302"/>
    <tableColumn id="4" name="Language" dataDxfId="301"/>
    <tableColumn id="5" name="2016 compared to 2015 " dataDxfId="300">
      <calculatedColumnFormula>IF(H4&gt;Y4,"increase",IF(H4=Y4,"same","decrease"))</calculatedColumnFormula>
    </tableColumn>
    <tableColumn id="6" name="2015 to 2016 score difference" dataDxfId="299">
      <calculatedColumnFormula>H4-Y4</calculatedColumnFormula>
    </tableColumn>
    <tableColumn id="7" name="Total" dataDxfId="298"/>
    <tableColumn id="79" name="rank RBA 2016" dataDxfId="297">
      <calculatedColumnFormula>RANK(ROARscores[[#This Row],[Total]],ROARscores[Total],0)</calculatedColumnFormula>
    </tableColumn>
    <tableColumn id="8" name="RAG" dataDxfId="296"/>
    <tableColumn id="9" name="Total2" dataDxfId="295"/>
    <tableColumn id="10" name="RAG3" dataDxfId="294" dataCellStyle="Percent"/>
    <tableColumn id="11" name="Subtotal" dataDxfId="293"/>
    <tableColumn id="12" name="%" dataDxfId="292" dataCellStyle="Percent"/>
    <tableColumn id="13" name="Results language &amp; use of evidence" dataDxfId="291"/>
    <tableColumn id="14" name="%4" dataDxfId="290" dataCellStyle="Percent"/>
    <tableColumn id="15" name="Targeting" dataDxfId="289"/>
    <tableColumn id="16" name="%5" dataDxfId="288" dataCellStyle="Percent"/>
    <tableColumn id="17" name="Quality of evidence" dataDxfId="287"/>
    <tableColumn id="18" name="%6" dataDxfId="286" dataCellStyle="Percent"/>
    <tableColumn id="19" name="Compliance" dataDxfId="285"/>
    <tableColumn id="20" name="%7" dataDxfId="284"/>
    <tableColumn id="21" name="Compliance8" dataDxfId="283"/>
    <tableColumn id="22" name="%9" dataDxfId="282"/>
    <tableColumn id="23" name="Total10" dataDxfId="281"/>
    <tableColumn id="80" name="Rank RBA 2015" dataDxfId="280">
      <calculatedColumnFormula>RANK(ROARscores[[#This Row],[Total10]],ROARscores[Total10],0)</calculatedColumnFormula>
    </tableColumn>
    <tableColumn id="24" name="RAG11" dataDxfId="279" dataCellStyle="Percent"/>
    <tableColumn id="25" name="Total12" dataDxfId="278"/>
    <tableColumn id="26" name="RAG13" dataDxfId="277" dataCellStyle="Percent"/>
    <tableColumn id="27" name="Quality" dataDxfId="276"/>
    <tableColumn id="28" name="%14" dataDxfId="275" dataCellStyle="Percent"/>
    <tableColumn id="29" name="Compliance15" dataDxfId="274"/>
    <tableColumn id="30" name="%16" dataDxfId="273"/>
    <tableColumn id="31" name="Prog Quality" dataDxfId="272"/>
    <tableColumn id="32" name="%17" dataDxfId="271"/>
    <tableColumn id="33" name="Results Focus" dataDxfId="270"/>
    <tableColumn id="34" name="Evidence/Data" dataDxfId="269"/>
    <tableColumn id="35" name="Compliance18" dataDxfId="268"/>
    <tableColumn id="36" name="Prog Quality19" dataDxfId="267"/>
    <tableColumn id="37" name="Column20" dataDxfId="266" dataCellStyle="Percent"/>
    <tableColumn id="38" name="Total21" dataDxfId="265"/>
    <tableColumn id="81" name="Rank RBA 2014" dataDxfId="264">
      <calculatedColumnFormula>RANK(ROARscores[[#This Row],[Total21]],ROARscores[Total21],0)</calculatedColumnFormula>
    </tableColumn>
    <tableColumn id="39" name="RAG22" dataDxfId="263" dataCellStyle="Percent"/>
    <tableColumn id="40" name="Quality23" dataDxfId="262"/>
    <tableColumn id="41" name="%24" dataDxfId="261"/>
    <tableColumn id="42" name="Compliance25" dataDxfId="260"/>
    <tableColumn id="43" name="%26" dataDxfId="259"/>
    <tableColumn id="44" name="Results Focus27" dataDxfId="258" dataCellStyle="Percent"/>
    <tableColumn id="45" name="Evidence/Data28" dataDxfId="257"/>
    <tableColumn id="46" name="Compliance29" dataDxfId="256"/>
    <tableColumn id="47" name="Score /13" dataDxfId="255"/>
    <tableColumn id="48" name="%30" dataDxfId="254"/>
    <tableColumn id="49" name="Column31" dataDxfId="253" dataCellStyle="Percent"/>
    <tableColumn id="50" name="Total32" dataDxfId="252"/>
    <tableColumn id="82" name="Rank RBA 2013" dataDxfId="251">
      <calculatedColumnFormula>RANK(ROARscores[[#This Row],[Total32]],ROARscores[Total32],0)</calculatedColumnFormula>
    </tableColumn>
    <tableColumn id="51" name="RAG33" dataDxfId="250" dataCellStyle="Percent"/>
    <tableColumn id="52" name="Quality34" dataDxfId="249"/>
    <tableColumn id="53" name="%35" dataDxfId="248"/>
    <tableColumn id="54" name="Compliance36" dataDxfId="247"/>
    <tableColumn id="55" name="%37" dataDxfId="246"/>
    <tableColumn id="56" name="Results Focus38" dataDxfId="245"/>
    <tableColumn id="57" name="Evidence/Data39" dataDxfId="244"/>
    <tableColumn id="58" name="Other" dataDxfId="243"/>
    <tableColumn id="59" name="Column40" dataDxfId="242" dataCellStyle="Percent"/>
    <tableColumn id="60" name="Total41" dataDxfId="241"/>
    <tableColumn id="93" name="Rank RBA 2012" dataDxfId="240">
      <calculatedColumnFormula>RANK(ROARscores[[#This Row],[Total41]],ROARscores[Total41],0)</calculatedColumnFormula>
    </tableColumn>
    <tableColumn id="61" name="RAG42" dataDxfId="239" dataCellStyle="Percent"/>
    <tableColumn id="62" name="Quality43" dataDxfId="238"/>
    <tableColumn id="63" name="%44" dataDxfId="237"/>
    <tableColumn id="64" name="Compliance45" dataDxfId="236"/>
    <tableColumn id="65" name="%46" dataDxfId="235"/>
    <tableColumn id="66" name="Results Focus47"/>
    <tableColumn id="67" name="Evidence/Data48"/>
    <tableColumn id="68" name="Other49"/>
    <tableColumn id="69" name="Column50" dataDxfId="234" dataCellStyle="Percent"/>
    <tableColumn id="70" name="Total51"/>
    <tableColumn id="94" name="Rank RBA 2011" dataDxfId="233">
      <calculatedColumnFormula>RANK(ROARscores[[#This Row],[Total51]],ROARscores[Total51],0)</calculatedColumnFormula>
    </tableColumn>
    <tableColumn id="71" name="RAG52" dataDxfId="232" dataCellStyle="Percent"/>
    <tableColumn id="72" name="Quality53"/>
    <tableColumn id="73" name="%54"/>
    <tableColumn id="74" name="Compliance55"/>
    <tableColumn id="75" name="%56" dataDxfId="231"/>
    <tableColumn id="76" name="Results Focus57" dataDxfId="230"/>
    <tableColumn id="77" name="Evidence/Data58" dataDxfId="229"/>
    <tableColumn id="78" name="Other59" dataDxfId="228"/>
    <tableColumn id="83" name="Other60" dataDxfId="227"/>
    <tableColumn id="84" name="POINTS" dataDxfId="226"/>
    <tableColumn id="85" name="RAG2" dataDxfId="225"/>
    <tableColumn id="86" name="RAG23" dataDxfId="224"/>
    <tableColumn id="102" name="RAG2023" dataDxfId="223"/>
    <tableColumn id="103" name="RAG2021" dataDxfId="222"/>
    <tableColumn id="104" name="RAG2020" dataDxfId="221"/>
    <tableColumn id="101" name="RAG2019" dataDxfId="220"/>
    <tableColumn id="100" name="RAG2018" dataDxfId="219"/>
    <tableColumn id="99" name="RAG2017" dataDxfId="218"/>
    <tableColumn id="87" name="RAG2016" dataDxfId="217">
      <calculatedColumnFormula>IF(ROARscores[[#This Row],[RAG]]="G",2,IF(ROARscores[[#This Row],[RAG]]="Y",1,IF(ROARscores[[#This Row],[RAG]]="R",0,IF(ROARscores[[#This Row],[RAG]]="LG",1.5))))</calculatedColumnFormula>
    </tableColumn>
    <tableColumn id="88" name="RAG2015" dataDxfId="216">
      <calculatedColumnFormula>IF(ROARscores[[#This Row],[RAG11]]="G",2,IF(ROARscores[[#This Row],[RAG11]]="Y",1,IF(ROARscores[[#This Row],[RAG11]]="R",0,IF(ROARscores[[#This Row],[RAG11]]="LG",1.5))))</calculatedColumnFormula>
    </tableColumn>
    <tableColumn id="89" name="RAG2014" dataDxfId="215">
      <calculatedColumnFormula>IF(ROARscores[[#This Row],[RAG22]]="G",2,IF(ROARscores[[#This Row],[RAG22]]="Y",1,IF(ROARscores[[#This Row],[RAG22]]="R",0,IF(ROARscores[[#This Row],[RAG22]]="LG",1.5))))</calculatedColumnFormula>
    </tableColumn>
    <tableColumn id="90" name="RAG2013" dataDxfId="214">
      <calculatedColumnFormula>IF(ROARscores[[#This Row],[RAG33]]="G",2,IF(ROARscores[[#This Row],[RAG33]]="Y",1,IF(ROARscores[[#This Row],[RAG33]]="R",0,IF(ROARscores[[#This Row],[RAG33]]="LG",1.5))))</calculatedColumnFormula>
    </tableColumn>
    <tableColumn id="91" name="RAG2012" dataDxfId="213">
      <calculatedColumnFormula>IF(ROARscores[[#This Row],[RAG42]]="G",2,IF(ROARscores[[#This Row],[RAG42]]="Y",1,IF(ROARscores[[#This Row],[RAG42]]="R",0,IF(ROARscores[[#This Row],[RAG42]]="LG",1.5))))</calculatedColumnFormula>
    </tableColumn>
    <tableColumn id="92" name="RAG2011" dataDxfId="212">
      <calculatedColumnFormula>IF(ROARscores[[#This Row],[RAG52]]="G",2,IF(ROARscores[[#This Row],[RAG52]]="A",1,IF(ROARscores[[#This Row],[RAG52]]="R",0,IF(ROARscores[[#This Row],[RAG52]]="LG",1.5))))</calculatedColumnFormula>
    </tableColumn>
  </tableColumns>
  <tableStyleInfo name="Table Style 1" showFirstColumn="0" showLastColumn="0" showRowStripes="1" showColumnStripes="0"/>
</table>
</file>

<file path=xl/tables/table3.xml><?xml version="1.0" encoding="utf-8"?>
<table xmlns="http://schemas.openxmlformats.org/spreadsheetml/2006/main" id="12" name="CPD_Date" displayName="CPD_Date" ref="A8:D54" totalsRowShown="0">
  <autoFilter ref="A8:D54"/>
  <tableColumns count="4">
    <tableColumn id="1" name="CO Code" dataDxfId="481"/>
    <tableColumn id="2" name="CO " dataDxfId="480"/>
    <tableColumn id="3" name="CPD Start Date" dataDxfId="479"/>
    <tableColumn id="4" name="CPD End Date" dataDxfId="478"/>
  </tableColumns>
  <tableStyleInfo name="TableStyleLight10" showFirstColumn="0" showLastColumn="0" showRowStripes="1" showColumnStripes="0"/>
</table>
</file>

<file path=xl/tables/table4.xml><?xml version="1.0" encoding="utf-8"?>
<table xmlns="http://schemas.openxmlformats.org/spreadsheetml/2006/main" id="14" name="Check_CO_List" displayName="Check_CO_List" ref="A11:F99" totalsRowShown="0" headerRowDxfId="470">
  <autoFilter ref="A11:F99"/>
  <sortState ref="A13:G100">
    <sortCondition ref="C12:C100"/>
  </sortState>
  <tableColumns count="6">
    <tableColumn id="2" name="Indicator Numbering" dataDxfId="469">
      <calculatedColumnFormula array="1">INDEX(CO_indicators_list[], SMALL(IF(CO_Indic_List=$A$8,ROW(CO_Indic_List)-7),ROWS(C$12:C12)),3)</calculatedColumnFormula>
    </tableColumn>
    <tableColumn id="3" name="Indicator wording" dataDxfId="468">
      <calculatedColumnFormula array="1">INDEX(CO_indicators_list[], SMALL(IF(CO_Indic_List=$A$8,ROW(CO_Indic_List)-7),ROWS(C$12:C12)),4)</calculatedColumnFormula>
    </tableColumn>
    <tableColumn id="1" name="Outcome and Output Numbering" dataDxfId="467">
      <calculatedColumnFormula array="1">INDEX(CO_indicators_list[], SMALL(IF(CO_Indic_List=$A$8,ROW(CO_Indic_List)-7),ROWS(C$12:C12)),2)</calculatedColumnFormula>
    </tableColumn>
    <tableColumn id="4" name="Indicator Short Numbering" dataDxfId="466">
      <calculatedColumnFormula>VLOOKUP(Check_CO_List[[#This Row],[Indicator Numbering]],IndicNumbering[],3,FALSE)</calculatedColumnFormula>
    </tableColumn>
    <tableColumn id="5" name="Concat 1" dataDxfId="465">
      <calculatedColumnFormula>CONCATENATE(D12," - ",B12)</calculatedColumnFormula>
    </tableColumn>
    <tableColumn id="6" name="Concat 2" dataDxfId="464">
      <calculatedColumnFormula>CONCATENATE(A12," - ",B12)</calculatedColumnFormula>
    </tableColumn>
  </tableColumns>
  <tableStyleInfo name="TableStyleMedium5" showFirstColumn="0" showLastColumn="0" showRowStripes="1" showColumnStripes="0"/>
</table>
</file>

<file path=xl/tables/table5.xml><?xml version="1.0" encoding="utf-8"?>
<table xmlns="http://schemas.openxmlformats.org/spreadsheetml/2006/main" id="9" name="CO_indicators_list" displayName="CO_indicators_list" ref="A7:L73" totalsRowShown="0" headerRowDxfId="463" dataDxfId="462">
  <autoFilter ref="A7:L73"/>
  <sortState ref="A8:L73">
    <sortCondition ref="A8:A73"/>
    <sortCondition ref="E8:E73"/>
  </sortState>
  <tableColumns count="12">
    <tableColumn id="1" name="Country" dataDxfId="461"/>
    <tableColumn id="2" name="Outcome or Output numbering" dataDxfId="460"/>
    <tableColumn id="3" name="Indicator long numbering" dataDxfId="459"/>
    <tableColumn id="4" name="Indicator wording" dataDxfId="458"/>
    <tableColumn id="13" name="Indicators Ordering number" dataDxfId="457">
      <calculatedColumnFormula>VLOOKUP(CO_indicators_list[[#This Row],[Indicator long numbering]],IndicNumbering[],5,FALSE)</calculatedColumnFormula>
    </tableColumn>
    <tableColumn id="11" name="Search Outcome and Output" dataDxfId="456">
      <calculatedColumnFormula>CO_indicators_list[[#This Row],[Outcome or Output numbering]]</calculatedColumnFormula>
    </tableColumn>
    <tableColumn id="10" name="Indicator Short Numbering" dataDxfId="455">
      <calculatedColumnFormula>VLOOKUP(CO_indicators_list[[#This Row],[Indicator long numbering]],IndicNumbering[],3,FALSE)</calculatedColumnFormula>
    </tableColumn>
    <tableColumn id="5" name="Concat 1" dataDxfId="454">
      <calculatedColumnFormula>CONCATENATE(G8," - ",D8)</calculatedColumnFormula>
    </tableColumn>
    <tableColumn id="9" name="Concat 2" dataDxfId="453">
      <calculatedColumnFormula>CONCATENATE(C8," - ",D8)</calculatedColumnFormula>
    </tableColumn>
    <tableColumn id="6" name="Signature solution" dataDxfId="452"/>
    <tableColumn id="7" name="secondary area" dataDxfId="451"/>
    <tableColumn id="8" name="SP Indicator " dataDxfId="450"/>
  </tableColumns>
  <tableStyleInfo name="TableStyleLight1" showFirstColumn="0" showLastColumn="0" showRowStripes="1" showColumnStripes="0"/>
</table>
</file>

<file path=xl/tables/table6.xml><?xml version="1.0" encoding="utf-8"?>
<table xmlns="http://schemas.openxmlformats.org/spreadsheetml/2006/main" id="6" name="SP_Link" displayName="SP_Link" ref="A13:N29" totalsRowShown="0" headerRowDxfId="449" dataDxfId="447" headerRowBorderDxfId="448" tableBorderDxfId="446">
  <autoFilter ref="A13:N29"/>
  <sortState ref="A14:N440">
    <sortCondition ref="B13:B440"/>
  </sortState>
  <tableColumns count="14">
    <tableColumn id="1" name="Country" dataDxfId="445"/>
    <tableColumn id="2" name="# of CPD Outputs" dataDxfId="444"/>
    <tableColumn id="3" name="bureau" dataDxfId="443"/>
    <tableColumn id="4" name="sp_outcome_title" dataDxfId="442"/>
    <tableColumn id="5" name="sp_outcome_description" dataDxfId="441"/>
    <tableColumn id="6" name="sp_outcome_description_long" dataDxfId="440"/>
    <tableColumn id="7" name="sp_output_title" dataDxfId="439"/>
    <tableColumn id="8" name="sp_output_description" dataDxfId="438"/>
    <tableColumn id="9" name="sp_output_description_long" dataDxfId="437"/>
    <tableColumn id="10" name="outcome_title" dataDxfId="436"/>
    <tableColumn id="11" name="outcome_description" dataDxfId="435"/>
    <tableColumn id="12" name="outcome_description_long" dataDxfId="434"/>
    <tableColumn id="13" name="output_title" dataDxfId="433"/>
    <tableColumn id="14" name="output_description_long" dataDxfId="432"/>
  </tableColumns>
  <tableStyleInfo name="Table Style 1" showFirstColumn="0" showLastColumn="0" showRowStripes="1" showColumnStripes="0"/>
</table>
</file>

<file path=xl/tables/table7.xml><?xml version="1.0" encoding="utf-8"?>
<table xmlns="http://schemas.openxmlformats.org/spreadsheetml/2006/main" id="4" name="Units_Codes" displayName="Units_Codes" ref="P1:Q47" totalsRowShown="0">
  <autoFilter ref="P1:Q47"/>
  <tableColumns count="2">
    <tableColumn id="1" name="Units"/>
    <tableColumn id="2" name="Codes"/>
  </tableColumns>
  <tableStyleInfo name="TableStyleLight9" showFirstColumn="0" showLastColumn="0" showRowStripes="1" showColumnStripes="0"/>
</table>
</file>

<file path=xl/tables/table8.xml><?xml version="1.0" encoding="utf-8"?>
<table xmlns="http://schemas.openxmlformats.org/spreadsheetml/2006/main" id="13" name="IndicNumbering" displayName="IndicNumbering" ref="F2:J321" totalsRowShown="0">
  <autoFilter ref="F2:J321"/>
  <sortState ref="F3:J215">
    <sortCondition ref="J2:J215"/>
  </sortState>
  <tableColumns count="5">
    <tableColumn id="1" name="Column1"/>
    <tableColumn id="2" name="Column2">
      <calculatedColumnFormula>UPPER(F3)</calculatedColumnFormula>
    </tableColumn>
    <tableColumn id="3" name="Column3">
      <calculatedColumnFormula>RIGHT(F3, LEN(F3)-10)</calculatedColumnFormula>
    </tableColumn>
    <tableColumn id="4" name="Column4"/>
    <tableColumn id="5" name="Column5"/>
  </tableColumns>
  <tableStyleInfo name="Table Style 1" showFirstColumn="0" showLastColumn="0" showRowStripes="1" showColumnStripes="0"/>
</table>
</file>

<file path=xl/tables/table9.xml><?xml version="1.0" encoding="utf-8"?>
<table xmlns="http://schemas.openxmlformats.org/spreadsheetml/2006/main" id="15" name="OO_Numbering" displayName="OO_Numbering" ref="B2:D57" totalsRowShown="0">
  <autoFilter ref="B2:D57"/>
  <tableColumns count="3">
    <tableColumn id="1" name="Column1"/>
    <tableColumn id="2" name="Column2">
      <calculatedColumnFormula>UPPER(B3)</calculatedColumnFormula>
    </tableColumn>
    <tableColumn id="3" name="Column3">
      <calculatedColumnFormula>RIGHT(B3,LEN(B3)-7)</calculatedColumnFormula>
    </tableColumn>
  </tableColumns>
  <tableStyleInfo name="Table Style 1"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3" Type="http://schemas.openxmlformats.org/officeDocument/2006/relationships/table" Target="../tables/table12.xml"/><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1.xml"/><Relationship Id="rId1" Type="http://schemas.openxmlformats.org/officeDocument/2006/relationships/printerSettings" Target="../printerSettings/printerSettings12.bin"/><Relationship Id="rId6" Type="http://schemas.openxmlformats.org/officeDocument/2006/relationships/comments" Target="../comments1.xml"/><Relationship Id="rId5" Type="http://schemas.openxmlformats.org/officeDocument/2006/relationships/image" Target="../media/image21.emf"/><Relationship Id="rId4" Type="http://schemas.openxmlformats.org/officeDocument/2006/relationships/oleObject" Target="../embeddings/Microsoft_Word_97_-_2003_Document1.doc"/></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1" Type="http://schemas.openxmlformats.org/officeDocument/2006/relationships/table" Target="../tables/table13.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2.vml"/><Relationship Id="rId7" Type="http://schemas.openxmlformats.org/officeDocument/2006/relationships/image" Target="../media/image30.emf"/><Relationship Id="rId2" Type="http://schemas.openxmlformats.org/officeDocument/2006/relationships/drawing" Target="../drawings/drawing14.xml"/><Relationship Id="rId1" Type="http://schemas.openxmlformats.org/officeDocument/2006/relationships/printerSettings" Target="../printerSettings/printerSettings14.bin"/><Relationship Id="rId6" Type="http://schemas.openxmlformats.org/officeDocument/2006/relationships/package" Target="../embeddings/Microsoft_Excel_Worksheet2.xlsx"/><Relationship Id="rId5" Type="http://schemas.openxmlformats.org/officeDocument/2006/relationships/image" Target="../media/image29.emf"/><Relationship Id="rId4" Type="http://schemas.openxmlformats.org/officeDocument/2006/relationships/package" Target="../embeddings/Microsoft_Word_Document1.docx"/></Relationships>
</file>

<file path=xl/worksheets/_rels/sheet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table" Target="../tables/table2.xml"/></Relationships>
</file>

<file path=xl/worksheets/_rels/sheet20.xml.rels><?xml version="1.0" encoding="UTF-8" standalone="yes"?>
<Relationships xmlns="http://schemas.openxmlformats.org/package/2006/relationships"><Relationship Id="rId3" Type="http://schemas.openxmlformats.org/officeDocument/2006/relationships/table" Target="../tables/table14.xml"/><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6.xml"/><Relationship Id="rId1" Type="http://schemas.openxmlformats.org/officeDocument/2006/relationships/printerSettings" Target="../printerSettings/printerSettings16.bin"/><Relationship Id="rId4" Type="http://schemas.openxmlformats.org/officeDocument/2006/relationships/comments" Target="../comments2.xml"/></Relationships>
</file>

<file path=xl/worksheets/_rels/sheet22.xml.rels><?xml version="1.0" encoding="UTF-8" standalone="yes"?>
<Relationships xmlns="http://schemas.openxmlformats.org/package/2006/relationships"><Relationship Id="rId3" Type="http://schemas.openxmlformats.org/officeDocument/2006/relationships/table" Target="../tables/table15.xml"/><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1" Type="http://schemas.openxmlformats.org/officeDocument/2006/relationships/table" Target="../tables/table16.xml"/></Relationships>
</file>

<file path=xl/worksheets/_rels/sheet25.xml.rels><?xml version="1.0" encoding="UTF-8" standalone="yes"?>
<Relationships xmlns="http://schemas.openxmlformats.org/package/2006/relationships"><Relationship Id="rId3" Type="http://schemas.openxmlformats.org/officeDocument/2006/relationships/table" Target="../tables/table17.xml"/><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4.bin"/><Relationship Id="rId1" Type="http://schemas.openxmlformats.org/officeDocument/2006/relationships/pivotTable" Target="../pivotTables/pivotTable1.xml"/><Relationship Id="rId5" Type="http://schemas.microsoft.com/office/2007/relationships/slicer" Target="../slicers/slicer1.xml"/><Relationship Id="rId4" Type="http://schemas.openxmlformats.org/officeDocument/2006/relationships/table" Target="../tables/table4.xml"/></Relationships>
</file>

<file path=xl/worksheets/_rels/sheet40.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34.xml"/><Relationship Id="rId1" Type="http://schemas.openxmlformats.org/officeDocument/2006/relationships/printerSettings" Target="../printerSettings/printerSettings34.bin"/><Relationship Id="rId5" Type="http://schemas.openxmlformats.org/officeDocument/2006/relationships/comments" Target="../comments3.xml"/><Relationship Id="rId4" Type="http://schemas.openxmlformats.org/officeDocument/2006/relationships/table" Target="../tables/table18.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42.xml.rels><?xml version="1.0" encoding="UTF-8" standalone="yes"?>
<Relationships xmlns="http://schemas.openxmlformats.org/package/2006/relationships"><Relationship Id="rId1" Type="http://schemas.openxmlformats.org/officeDocument/2006/relationships/table" Target="../tables/table19.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44.xml.rels><?xml version="1.0" encoding="UTF-8" standalone="yes"?>
<Relationships xmlns="http://schemas.openxmlformats.org/package/2006/relationships"><Relationship Id="rId3" Type="http://schemas.openxmlformats.org/officeDocument/2006/relationships/table" Target="../tables/table20.xml"/><Relationship Id="rId2" Type="http://schemas.openxmlformats.org/officeDocument/2006/relationships/vmlDrawing" Target="../drawings/vmlDrawing5.vml"/><Relationship Id="rId1" Type="http://schemas.openxmlformats.org/officeDocument/2006/relationships/printerSettings" Target="../printerSettings/printerSettings35.bin"/><Relationship Id="rId4" Type="http://schemas.openxmlformats.org/officeDocument/2006/relationships/comments" Target="../comments4.xml"/></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8" Type="http://schemas.openxmlformats.org/officeDocument/2006/relationships/hyperlink" Target="https://www.yammer.com/undp.org/threads/911050788" TargetMode="External"/><Relationship Id="rId13" Type="http://schemas.openxmlformats.org/officeDocument/2006/relationships/hyperlink" Target="https://erc.undp.org/" TargetMode="External"/><Relationship Id="rId18" Type="http://schemas.openxmlformats.org/officeDocument/2006/relationships/hyperlink" Target="https://intranet-apps.undp.org/UNDP.HQ.CPS2018/app/offices" TargetMode="External"/><Relationship Id="rId3" Type="http://schemas.openxmlformats.org/officeDocument/2006/relationships/hyperlink" Target="https://popp.undp.org/SitePages/POPPSubject.aspx?SBJID=138&amp;Menu=BusinessUnit&amp;Beta=0" TargetMode="External"/><Relationship Id="rId7" Type="http://schemas.openxmlformats.org/officeDocument/2006/relationships/hyperlink" Target="https://undp.sharepoint.com/teams/programme_effectiveness/" TargetMode="External"/><Relationship Id="rId12" Type="http://schemas.openxmlformats.org/officeDocument/2006/relationships/hyperlink" Target="https://intranet.undp.org/SitePages/Intranet.aspx" TargetMode="External"/><Relationship Id="rId17" Type="http://schemas.openxmlformats.org/officeDocument/2006/relationships/hyperlink" Target="https://intranet.undp.org/apps/snapshot/SitePages/ExecSnapshotHomePage.aspx" TargetMode="External"/><Relationship Id="rId2" Type="http://schemas.openxmlformats.org/officeDocument/2006/relationships/hyperlink" Target="http://prezi.com/mknz7fsk77lv/?utm_campaign=share&amp;utm_medium=copy" TargetMode="External"/><Relationship Id="rId16" Type="http://schemas.openxmlformats.org/officeDocument/2006/relationships/hyperlink" Target="https://intranet.undp.org/unit/ofrm/hact/SitePages/intranet.aspx" TargetMode="External"/><Relationship Id="rId1" Type="http://schemas.openxmlformats.org/officeDocument/2006/relationships/hyperlink" Target="https://undg.org/document/undg-results-based-management-handbook/" TargetMode="External"/><Relationship Id="rId6" Type="http://schemas.openxmlformats.org/officeDocument/2006/relationships/hyperlink" Target="http://web.undp.org/evaluation/guidance.shtml" TargetMode="External"/><Relationship Id="rId11" Type="http://schemas.openxmlformats.org/officeDocument/2006/relationships/hyperlink" Target="https://intranet.undp.org/SitePages/Intranet.aspx" TargetMode="External"/><Relationship Id="rId5" Type="http://schemas.openxmlformats.org/officeDocument/2006/relationships/hyperlink" Target="https://popp.undp.org/SitePages/POPPSubject.aspx?SBJID=446&amp;Menu=BusinessUnit&amp;Beta=0" TargetMode="External"/><Relationship Id="rId15" Type="http://schemas.openxmlformats.org/officeDocument/2006/relationships/hyperlink" Target="https://sustainabledevelopment.un.org/" TargetMode="External"/><Relationship Id="rId10" Type="http://schemas.openxmlformats.org/officeDocument/2006/relationships/hyperlink" Target="https://intranet.undp.org/unit/ofrm/fbp/fbat/SitePages/ProjectClosure.aspx" TargetMode="External"/><Relationship Id="rId19" Type="http://schemas.openxmlformats.org/officeDocument/2006/relationships/drawing" Target="../drawings/drawing38.xml"/><Relationship Id="rId4" Type="http://schemas.openxmlformats.org/officeDocument/2006/relationships/hyperlink" Target="https://popp.undp.org/SitePages/POPPSubject.aspx?SBJID=457&amp;Menu=BusinessUnit&amp;Beta=0" TargetMode="External"/><Relationship Id="rId9" Type="http://schemas.openxmlformats.org/officeDocument/2006/relationships/hyperlink" Target="https://intranet.undp.org/unit/office/exo/Strategic_Plan_2018_21/SitePages/Intranet.aspx" TargetMode="External"/><Relationship Id="rId14" Type="http://schemas.openxmlformats.org/officeDocument/2006/relationships/hyperlink" Target="https://www.partneragencies.org/" TargetMode="External"/></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7.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drawing" Target="../drawings/drawing40.xml"/></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drawing" Target="../drawings/drawing5.xml"/><Relationship Id="rId1" Type="http://schemas.openxmlformats.org/officeDocument/2006/relationships/hyperlink" Target="https://app.powerbi.com/groups/me/reports/edd8a1f2-3344-4b20-8e3d-b862d5661a6e/ReportSectionfb9055d68d512b87e1eb" TargetMode="External"/></Relationships>
</file>

<file path=xl/worksheets/_rels/sheet8.xml.rels><?xml version="1.0" encoding="UTF-8" standalone="yes"?>
<Relationships xmlns="http://schemas.openxmlformats.org/package/2006/relationships"><Relationship Id="rId3" Type="http://schemas.openxmlformats.org/officeDocument/2006/relationships/table" Target="../tables/table9.xml"/><Relationship Id="rId2" Type="http://schemas.openxmlformats.org/officeDocument/2006/relationships/table" Target="../tables/table8.xml"/><Relationship Id="rId1" Type="http://schemas.openxmlformats.org/officeDocument/2006/relationships/table" Target="../tables/table7.xml"/></Relationships>
</file>

<file path=xl/worksheets/_rels/sheet9.xml.rels><?xml version="1.0" encoding="UTF-8" standalone="yes"?>
<Relationships xmlns="http://schemas.openxmlformats.org/package/2006/relationships"><Relationship Id="rId3" Type="http://schemas.openxmlformats.org/officeDocument/2006/relationships/table" Target="../tables/table11.xml"/><Relationship Id="rId2" Type="http://schemas.openxmlformats.org/officeDocument/2006/relationships/table" Target="../tables/table10.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1:AA9"/>
  <sheetViews>
    <sheetView showGridLines="0" workbookViewId="0"/>
  </sheetViews>
  <sheetFormatPr defaultRowHeight="15"/>
  <sheetData>
    <row r="1" spans="3:27" ht="120.75" customHeight="1"/>
    <row r="4" spans="3:27" ht="45.75" customHeight="1">
      <c r="C4" s="829" t="s">
        <v>1451</v>
      </c>
      <c r="D4" s="829"/>
      <c r="E4" s="829"/>
      <c r="F4" s="829"/>
      <c r="G4" s="829"/>
      <c r="H4" s="829"/>
      <c r="I4" s="829"/>
      <c r="J4" s="829"/>
      <c r="K4" s="829"/>
      <c r="L4" s="829"/>
      <c r="M4" s="829"/>
      <c r="N4" s="829"/>
      <c r="O4" s="829"/>
      <c r="P4" s="829"/>
      <c r="Q4" s="829"/>
      <c r="R4" s="829"/>
      <c r="S4" s="829"/>
      <c r="T4" s="829"/>
      <c r="U4" s="829"/>
      <c r="V4" s="829"/>
      <c r="W4" s="829"/>
      <c r="X4" s="829"/>
      <c r="Y4" s="829"/>
      <c r="Z4" s="829"/>
    </row>
    <row r="7" spans="3:27" ht="76.5" customHeight="1">
      <c r="C7" s="830"/>
      <c r="D7" s="830"/>
      <c r="E7" s="830"/>
      <c r="F7" s="830"/>
      <c r="G7" s="830"/>
      <c r="H7" s="830"/>
      <c r="I7" s="830"/>
      <c r="J7" s="830"/>
      <c r="K7" s="830"/>
      <c r="L7" s="830"/>
      <c r="M7" s="830"/>
      <c r="N7" s="830"/>
      <c r="O7" s="830"/>
      <c r="P7" s="830"/>
      <c r="Q7" s="830"/>
      <c r="R7" s="830"/>
      <c r="S7" s="830"/>
      <c r="T7" s="830"/>
      <c r="U7" s="830"/>
      <c r="V7" s="830"/>
      <c r="W7" s="830"/>
      <c r="X7" s="830"/>
      <c r="Y7" s="830"/>
      <c r="Z7" s="830"/>
      <c r="AA7" s="830"/>
    </row>
    <row r="9" spans="3:27" ht="111.75" customHeight="1">
      <c r="C9" s="564"/>
      <c r="D9" s="583"/>
      <c r="E9" s="583"/>
      <c r="F9" s="583"/>
      <c r="G9" s="583"/>
      <c r="H9" s="583"/>
      <c r="I9" s="583"/>
      <c r="J9" s="583"/>
      <c r="K9" s="583"/>
      <c r="L9" s="583"/>
      <c r="M9" s="583"/>
      <c r="N9" s="583"/>
      <c r="O9" s="583"/>
      <c r="P9" s="583"/>
      <c r="Q9" s="583"/>
      <c r="R9" s="583"/>
      <c r="S9" s="583"/>
      <c r="T9" s="583"/>
      <c r="U9" s="583"/>
      <c r="V9" s="583"/>
      <c r="W9" s="583"/>
      <c r="X9" s="583"/>
      <c r="Y9" s="583"/>
      <c r="Z9" s="583"/>
      <c r="AA9" s="583"/>
    </row>
  </sheetData>
  <mergeCells count="2">
    <mergeCell ref="C4:Z4"/>
    <mergeCell ref="C7:AA7"/>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8:AD45"/>
  <sheetViews>
    <sheetView showGridLines="0" zoomScale="80" zoomScaleNormal="80" workbookViewId="0">
      <pane ySplit="13" topLeftCell="A32" activePane="bottomLeft" state="frozen"/>
      <selection pane="bottomLeft" activeCell="A33" sqref="A33:E33"/>
    </sheetView>
  </sheetViews>
  <sheetFormatPr defaultRowHeight="15"/>
  <cols>
    <col min="1" max="6" width="9.140625" style="121"/>
    <col min="7" max="7" width="17" style="121" customWidth="1"/>
    <col min="8" max="29" width="9.140625" style="121"/>
    <col min="30" max="30" width="16.5703125" style="121" customWidth="1"/>
    <col min="31" max="16384" width="9.140625" style="121"/>
  </cols>
  <sheetData>
    <row r="8" spans="1:30" ht="45.75" customHeight="1"/>
    <row r="9" spans="1:30" ht="53.25" customHeight="1">
      <c r="B9" s="863" t="s">
        <v>556</v>
      </c>
      <c r="C9" s="863"/>
      <c r="D9" s="863"/>
      <c r="E9" s="863"/>
      <c r="F9" s="863"/>
      <c r="G9" s="863"/>
      <c r="H9" s="863"/>
      <c r="I9" s="863"/>
      <c r="J9" s="863"/>
      <c r="K9" s="863"/>
      <c r="L9" s="863"/>
      <c r="M9" s="863"/>
      <c r="N9" s="863"/>
      <c r="O9" s="863"/>
      <c r="P9" s="863"/>
      <c r="Q9" s="863"/>
      <c r="R9" s="863"/>
      <c r="S9" s="863"/>
      <c r="T9" s="863"/>
      <c r="U9" s="863"/>
      <c r="V9" s="863"/>
      <c r="W9" s="863"/>
      <c r="X9" s="863"/>
      <c r="Y9" s="863"/>
      <c r="Z9" s="863"/>
      <c r="AA9" s="863"/>
    </row>
    <row r="11" spans="1:30" ht="23.25" customHeight="1">
      <c r="A11" s="871" t="s">
        <v>818</v>
      </c>
      <c r="B11" s="871"/>
      <c r="C11" s="871"/>
      <c r="D11" s="871"/>
      <c r="E11" s="871"/>
      <c r="F11" s="871"/>
      <c r="G11" s="871"/>
      <c r="H11" s="871"/>
      <c r="I11" s="871"/>
      <c r="J11" s="871"/>
      <c r="K11" s="871"/>
      <c r="L11" s="871"/>
      <c r="M11" s="871"/>
      <c r="N11" s="871"/>
      <c r="O11" s="871"/>
      <c r="P11" s="871"/>
      <c r="Q11" s="871"/>
      <c r="R11" s="871"/>
      <c r="S11" s="871"/>
      <c r="T11" s="871"/>
      <c r="U11" s="871"/>
      <c r="V11" s="871"/>
      <c r="W11" s="871"/>
      <c r="X11" s="871"/>
      <c r="Y11" s="871"/>
      <c r="Z11" s="871"/>
      <c r="AA11" s="871"/>
      <c r="AB11" s="871"/>
      <c r="AC11" s="871"/>
      <c r="AD11" s="871"/>
    </row>
    <row r="12" spans="1:30" ht="15" customHeight="1">
      <c r="A12" s="872"/>
      <c r="B12" s="872"/>
      <c r="C12" s="872"/>
      <c r="D12" s="872"/>
      <c r="E12" s="872"/>
      <c r="F12" s="872"/>
      <c r="G12" s="872"/>
      <c r="H12" s="872"/>
      <c r="I12" s="872"/>
      <c r="J12" s="872"/>
      <c r="K12" s="872"/>
      <c r="L12" s="872"/>
      <c r="M12" s="872"/>
      <c r="N12" s="872"/>
      <c r="O12" s="872"/>
      <c r="P12" s="872"/>
      <c r="Q12" s="872"/>
      <c r="R12" s="872"/>
      <c r="S12" s="872"/>
      <c r="T12" s="872"/>
      <c r="U12" s="872"/>
      <c r="V12" s="872"/>
      <c r="W12" s="872"/>
      <c r="X12" s="872"/>
      <c r="Y12" s="872"/>
      <c r="Z12" s="872"/>
      <c r="AA12" s="872"/>
      <c r="AB12" s="872"/>
      <c r="AC12" s="872"/>
      <c r="AD12" s="872"/>
    </row>
    <row r="13" spans="1:30" ht="51.75" customHeight="1">
      <c r="A13" s="864" t="s">
        <v>797</v>
      </c>
      <c r="B13" s="865"/>
      <c r="C13" s="865"/>
      <c r="D13" s="865"/>
      <c r="E13" s="865"/>
      <c r="F13" s="865" t="s">
        <v>557</v>
      </c>
      <c r="G13" s="865"/>
      <c r="H13" s="865" t="s">
        <v>558</v>
      </c>
      <c r="I13" s="865"/>
      <c r="J13" s="865"/>
      <c r="K13" s="865"/>
      <c r="L13" s="865"/>
      <c r="M13" s="865" t="s">
        <v>559</v>
      </c>
      <c r="N13" s="865"/>
      <c r="O13" s="865"/>
      <c r="P13" s="865"/>
      <c r="Q13" s="865"/>
      <c r="R13" s="865"/>
      <c r="S13" s="865"/>
      <c r="T13" s="865"/>
      <c r="U13" s="865"/>
      <c r="V13" s="865"/>
      <c r="W13" s="865"/>
      <c r="X13" s="865"/>
      <c r="Y13" s="865"/>
      <c r="Z13" s="865"/>
      <c r="AA13" s="865"/>
      <c r="AB13" s="865"/>
      <c r="AC13" s="865"/>
      <c r="AD13" s="322" t="s">
        <v>791</v>
      </c>
    </row>
    <row r="14" spans="1:30" ht="75" customHeight="1">
      <c r="A14" s="866" t="s">
        <v>1452</v>
      </c>
      <c r="B14" s="866"/>
      <c r="C14" s="866"/>
      <c r="D14" s="866"/>
      <c r="E14" s="866"/>
      <c r="F14" s="876"/>
      <c r="G14" s="876"/>
      <c r="H14" s="855" t="s">
        <v>1453</v>
      </c>
      <c r="I14" s="855"/>
      <c r="J14" s="855"/>
      <c r="K14" s="855"/>
      <c r="L14" s="855"/>
      <c r="M14" s="855" t="s">
        <v>563</v>
      </c>
      <c r="N14" s="855"/>
      <c r="O14" s="855"/>
      <c r="P14" s="855"/>
      <c r="Q14" s="855"/>
      <c r="R14" s="855"/>
      <c r="S14" s="855"/>
      <c r="T14" s="855"/>
      <c r="U14" s="855"/>
      <c r="V14" s="855"/>
      <c r="W14" s="855"/>
      <c r="X14" s="855"/>
      <c r="Y14" s="855"/>
      <c r="Z14" s="855"/>
      <c r="AA14" s="855"/>
      <c r="AB14" s="855"/>
      <c r="AC14" s="856"/>
      <c r="AD14" s="586"/>
    </row>
    <row r="15" spans="1:30" ht="55.5" customHeight="1">
      <c r="A15" s="857" t="s">
        <v>1454</v>
      </c>
      <c r="B15" s="857"/>
      <c r="C15" s="857"/>
      <c r="D15" s="857"/>
      <c r="E15" s="857"/>
      <c r="F15" s="853"/>
      <c r="G15" s="853"/>
      <c r="H15" s="854" t="s">
        <v>1456</v>
      </c>
      <c r="I15" s="854"/>
      <c r="J15" s="854"/>
      <c r="K15" s="854"/>
      <c r="L15" s="854"/>
      <c r="M15" s="854" t="s">
        <v>1457</v>
      </c>
      <c r="N15" s="854"/>
      <c r="O15" s="854"/>
      <c r="P15" s="854"/>
      <c r="Q15" s="854"/>
      <c r="R15" s="854"/>
      <c r="S15" s="854"/>
      <c r="T15" s="854"/>
      <c r="U15" s="854"/>
      <c r="V15" s="854"/>
      <c r="W15" s="854"/>
      <c r="X15" s="854"/>
      <c r="Y15" s="854"/>
      <c r="Z15" s="854"/>
      <c r="AA15" s="854"/>
      <c r="AB15" s="854"/>
      <c r="AC15" s="860"/>
      <c r="AD15" s="312"/>
    </row>
    <row r="16" spans="1:30" ht="61.5" customHeight="1">
      <c r="A16" s="857" t="s">
        <v>1455</v>
      </c>
      <c r="B16" s="857"/>
      <c r="C16" s="857"/>
      <c r="D16" s="857"/>
      <c r="E16" s="857"/>
      <c r="F16" s="858"/>
      <c r="G16" s="859"/>
      <c r="H16" s="854" t="s">
        <v>1456</v>
      </c>
      <c r="I16" s="854"/>
      <c r="J16" s="854"/>
      <c r="K16" s="854"/>
      <c r="L16" s="854"/>
      <c r="M16" s="854" t="s">
        <v>1458</v>
      </c>
      <c r="N16" s="854"/>
      <c r="O16" s="854"/>
      <c r="P16" s="854"/>
      <c r="Q16" s="854"/>
      <c r="R16" s="854"/>
      <c r="S16" s="854"/>
      <c r="T16" s="854"/>
      <c r="U16" s="854"/>
      <c r="V16" s="854"/>
      <c r="W16" s="854"/>
      <c r="X16" s="854"/>
      <c r="Y16" s="854"/>
      <c r="Z16" s="854"/>
      <c r="AA16" s="854"/>
      <c r="AB16" s="854"/>
      <c r="AC16" s="860"/>
      <c r="AD16" s="312"/>
    </row>
    <row r="17" spans="1:30" ht="96" customHeight="1">
      <c r="A17" s="866" t="s">
        <v>1460</v>
      </c>
      <c r="B17" s="866"/>
      <c r="C17" s="866"/>
      <c r="D17" s="866"/>
      <c r="E17" s="866"/>
      <c r="F17" s="876" t="s">
        <v>561</v>
      </c>
      <c r="G17" s="876"/>
      <c r="H17" s="855" t="s">
        <v>562</v>
      </c>
      <c r="I17" s="855"/>
      <c r="J17" s="855"/>
      <c r="K17" s="855"/>
      <c r="L17" s="855"/>
      <c r="M17" s="855" t="s">
        <v>1459</v>
      </c>
      <c r="N17" s="855"/>
      <c r="O17" s="855"/>
      <c r="P17" s="855"/>
      <c r="Q17" s="855"/>
      <c r="R17" s="855"/>
      <c r="S17" s="855"/>
      <c r="T17" s="855"/>
      <c r="U17" s="855"/>
      <c r="V17" s="855"/>
      <c r="W17" s="855"/>
      <c r="X17" s="855"/>
      <c r="Y17" s="855"/>
      <c r="Z17" s="855"/>
      <c r="AA17" s="855"/>
      <c r="AB17" s="855"/>
      <c r="AC17" s="856"/>
      <c r="AD17" s="586"/>
    </row>
    <row r="18" spans="1:30" ht="239.25" customHeight="1">
      <c r="A18" s="857" t="s">
        <v>1320</v>
      </c>
      <c r="B18" s="857"/>
      <c r="C18" s="857"/>
      <c r="D18" s="857"/>
      <c r="E18" s="857"/>
      <c r="F18" s="853" t="s">
        <v>574</v>
      </c>
      <c r="G18" s="853"/>
      <c r="H18" s="854" t="s">
        <v>575</v>
      </c>
      <c r="I18" s="854"/>
      <c r="J18" s="854"/>
      <c r="K18" s="854"/>
      <c r="L18" s="854"/>
      <c r="M18" s="867" t="s">
        <v>1476</v>
      </c>
      <c r="N18" s="868"/>
      <c r="O18" s="868"/>
      <c r="P18" s="868"/>
      <c r="Q18" s="868"/>
      <c r="R18" s="868"/>
      <c r="S18" s="868"/>
      <c r="T18" s="868"/>
      <c r="U18" s="868"/>
      <c r="V18" s="869"/>
      <c r="W18" s="867" t="s">
        <v>576</v>
      </c>
      <c r="X18" s="868"/>
      <c r="Y18" s="868"/>
      <c r="Z18" s="868"/>
      <c r="AA18" s="868"/>
      <c r="AB18" s="868"/>
      <c r="AC18" s="869"/>
      <c r="AD18" s="312"/>
    </row>
    <row r="19" spans="1:30" ht="365.25" customHeight="1">
      <c r="A19" s="857" t="s">
        <v>428</v>
      </c>
      <c r="B19" s="857"/>
      <c r="C19" s="857"/>
      <c r="D19" s="857"/>
      <c r="E19" s="857"/>
      <c r="F19" s="853" t="s">
        <v>577</v>
      </c>
      <c r="G19" s="853"/>
      <c r="H19" s="854" t="s">
        <v>578</v>
      </c>
      <c r="I19" s="854"/>
      <c r="J19" s="854"/>
      <c r="K19" s="854"/>
      <c r="L19" s="854"/>
      <c r="M19" s="854" t="s">
        <v>1607</v>
      </c>
      <c r="N19" s="854"/>
      <c r="O19" s="854"/>
      <c r="P19" s="854"/>
      <c r="Q19" s="854"/>
      <c r="R19" s="854"/>
      <c r="S19" s="854"/>
      <c r="T19" s="854"/>
      <c r="U19" s="854"/>
      <c r="V19" s="854"/>
      <c r="W19" s="854"/>
      <c r="X19" s="854"/>
      <c r="Y19" s="854"/>
      <c r="Z19" s="854"/>
      <c r="AA19" s="854"/>
      <c r="AB19" s="854"/>
      <c r="AC19" s="854"/>
      <c r="AD19" s="775" t="s">
        <v>1320</v>
      </c>
    </row>
    <row r="20" spans="1:30" ht="66.75" customHeight="1">
      <c r="A20" s="850" t="s">
        <v>1461</v>
      </c>
      <c r="B20" s="850"/>
      <c r="C20" s="850"/>
      <c r="D20" s="850"/>
      <c r="E20" s="850"/>
      <c r="F20" s="851" t="s">
        <v>563</v>
      </c>
      <c r="G20" s="851"/>
      <c r="H20" s="870" t="s">
        <v>565</v>
      </c>
      <c r="I20" s="870"/>
      <c r="J20" s="870"/>
      <c r="K20" s="870"/>
      <c r="L20" s="870"/>
      <c r="M20" s="852" t="s">
        <v>563</v>
      </c>
      <c r="N20" s="852"/>
      <c r="O20" s="852"/>
      <c r="P20" s="852"/>
      <c r="Q20" s="852"/>
      <c r="R20" s="852"/>
      <c r="S20" s="852"/>
      <c r="T20" s="852"/>
      <c r="U20" s="852"/>
      <c r="V20" s="852"/>
      <c r="W20" s="852"/>
      <c r="X20" s="852"/>
      <c r="Y20" s="852"/>
      <c r="Z20" s="852"/>
      <c r="AA20" s="852"/>
      <c r="AB20" s="852"/>
      <c r="AC20" s="852"/>
      <c r="AD20" s="873"/>
    </row>
    <row r="21" spans="1:30" ht="30.75" customHeight="1">
      <c r="A21" s="862" t="s">
        <v>1462</v>
      </c>
      <c r="B21" s="862"/>
      <c r="C21" s="862"/>
      <c r="D21" s="862"/>
      <c r="E21" s="862"/>
      <c r="F21" s="880" t="s">
        <v>563</v>
      </c>
      <c r="G21" s="881"/>
      <c r="H21" s="877" t="s">
        <v>568</v>
      </c>
      <c r="I21" s="878"/>
      <c r="J21" s="878"/>
      <c r="K21" s="878"/>
      <c r="L21" s="879"/>
      <c r="M21" s="877" t="s">
        <v>567</v>
      </c>
      <c r="N21" s="878"/>
      <c r="O21" s="878"/>
      <c r="P21" s="878"/>
      <c r="Q21" s="878"/>
      <c r="R21" s="878"/>
      <c r="S21" s="878"/>
      <c r="T21" s="878"/>
      <c r="U21" s="878"/>
      <c r="V21" s="878"/>
      <c r="W21" s="878"/>
      <c r="X21" s="878"/>
      <c r="Y21" s="878"/>
      <c r="Z21" s="878"/>
      <c r="AA21" s="878"/>
      <c r="AB21" s="878"/>
      <c r="AC21" s="879"/>
      <c r="AD21" s="874"/>
    </row>
    <row r="22" spans="1:30" ht="30.75" customHeight="1">
      <c r="A22" s="862" t="s">
        <v>1463</v>
      </c>
      <c r="B22" s="862"/>
      <c r="C22" s="862"/>
      <c r="D22" s="862"/>
      <c r="E22" s="862"/>
      <c r="F22" s="882"/>
      <c r="G22" s="883"/>
      <c r="H22" s="886"/>
      <c r="I22" s="887"/>
      <c r="J22" s="887"/>
      <c r="K22" s="887"/>
      <c r="L22" s="888"/>
      <c r="M22" s="886"/>
      <c r="N22" s="887"/>
      <c r="O22" s="887"/>
      <c r="P22" s="887"/>
      <c r="Q22" s="887"/>
      <c r="R22" s="887"/>
      <c r="S22" s="887"/>
      <c r="T22" s="887"/>
      <c r="U22" s="887"/>
      <c r="V22" s="887"/>
      <c r="W22" s="887"/>
      <c r="X22" s="887"/>
      <c r="Y22" s="887"/>
      <c r="Z22" s="887"/>
      <c r="AA22" s="887"/>
      <c r="AB22" s="887"/>
      <c r="AC22" s="888"/>
      <c r="AD22" s="874"/>
    </row>
    <row r="23" spans="1:30" ht="30.75" customHeight="1">
      <c r="A23" s="862" t="s">
        <v>1464</v>
      </c>
      <c r="B23" s="862"/>
      <c r="C23" s="862"/>
      <c r="D23" s="862"/>
      <c r="E23" s="862"/>
      <c r="F23" s="882"/>
      <c r="G23" s="883"/>
      <c r="H23" s="886"/>
      <c r="I23" s="887"/>
      <c r="J23" s="887"/>
      <c r="K23" s="887"/>
      <c r="L23" s="888"/>
      <c r="M23" s="886"/>
      <c r="N23" s="887"/>
      <c r="O23" s="887"/>
      <c r="P23" s="887"/>
      <c r="Q23" s="887"/>
      <c r="R23" s="887"/>
      <c r="S23" s="887"/>
      <c r="T23" s="887"/>
      <c r="U23" s="887"/>
      <c r="V23" s="887"/>
      <c r="W23" s="887"/>
      <c r="X23" s="887"/>
      <c r="Y23" s="887"/>
      <c r="Z23" s="887"/>
      <c r="AA23" s="887"/>
      <c r="AB23" s="887"/>
      <c r="AC23" s="888"/>
      <c r="AD23" s="874"/>
    </row>
    <row r="24" spans="1:30" ht="30.75" customHeight="1">
      <c r="A24" s="862" t="s">
        <v>1465</v>
      </c>
      <c r="B24" s="862"/>
      <c r="C24" s="862"/>
      <c r="D24" s="862"/>
      <c r="E24" s="862"/>
      <c r="F24" s="882"/>
      <c r="G24" s="883"/>
      <c r="H24" s="886"/>
      <c r="I24" s="887"/>
      <c r="J24" s="887"/>
      <c r="K24" s="887"/>
      <c r="L24" s="888"/>
      <c r="M24" s="886"/>
      <c r="N24" s="887"/>
      <c r="O24" s="887"/>
      <c r="P24" s="887"/>
      <c r="Q24" s="887"/>
      <c r="R24" s="887"/>
      <c r="S24" s="887"/>
      <c r="T24" s="887"/>
      <c r="U24" s="887"/>
      <c r="V24" s="887"/>
      <c r="W24" s="887"/>
      <c r="X24" s="887"/>
      <c r="Y24" s="887"/>
      <c r="Z24" s="887"/>
      <c r="AA24" s="887"/>
      <c r="AB24" s="887"/>
      <c r="AC24" s="888"/>
      <c r="AD24" s="874"/>
    </row>
    <row r="25" spans="1:30" ht="30.75" customHeight="1">
      <c r="A25" s="862" t="s">
        <v>1466</v>
      </c>
      <c r="B25" s="862"/>
      <c r="C25" s="862"/>
      <c r="D25" s="862"/>
      <c r="E25" s="862"/>
      <c r="F25" s="882"/>
      <c r="G25" s="883"/>
      <c r="H25" s="886"/>
      <c r="I25" s="887"/>
      <c r="J25" s="887"/>
      <c r="K25" s="887"/>
      <c r="L25" s="888"/>
      <c r="M25" s="886"/>
      <c r="N25" s="887"/>
      <c r="O25" s="887"/>
      <c r="P25" s="887"/>
      <c r="Q25" s="887"/>
      <c r="R25" s="887"/>
      <c r="S25" s="887"/>
      <c r="T25" s="887"/>
      <c r="U25" s="887"/>
      <c r="V25" s="887"/>
      <c r="W25" s="887"/>
      <c r="X25" s="887"/>
      <c r="Y25" s="887"/>
      <c r="Z25" s="887"/>
      <c r="AA25" s="887"/>
      <c r="AB25" s="887"/>
      <c r="AC25" s="888"/>
      <c r="AD25" s="874"/>
    </row>
    <row r="26" spans="1:30" ht="30.75" customHeight="1">
      <c r="A26" s="862" t="s">
        <v>1467</v>
      </c>
      <c r="B26" s="862"/>
      <c r="C26" s="862"/>
      <c r="D26" s="862"/>
      <c r="E26" s="862"/>
      <c r="F26" s="884"/>
      <c r="G26" s="885"/>
      <c r="H26" s="889"/>
      <c r="I26" s="890"/>
      <c r="J26" s="890"/>
      <c r="K26" s="890"/>
      <c r="L26" s="891"/>
      <c r="M26" s="889"/>
      <c r="N26" s="890"/>
      <c r="O26" s="890"/>
      <c r="P26" s="890"/>
      <c r="Q26" s="890"/>
      <c r="R26" s="890"/>
      <c r="S26" s="890"/>
      <c r="T26" s="890"/>
      <c r="U26" s="890"/>
      <c r="V26" s="890"/>
      <c r="W26" s="890"/>
      <c r="X26" s="890"/>
      <c r="Y26" s="890"/>
      <c r="Z26" s="890"/>
      <c r="AA26" s="890"/>
      <c r="AB26" s="890"/>
      <c r="AC26" s="891"/>
      <c r="AD26" s="875"/>
    </row>
    <row r="27" spans="1:30" ht="132" customHeight="1">
      <c r="A27" s="850" t="s">
        <v>1468</v>
      </c>
      <c r="B27" s="850"/>
      <c r="C27" s="850"/>
      <c r="D27" s="850"/>
      <c r="E27" s="850"/>
      <c r="F27" s="851" t="s">
        <v>581</v>
      </c>
      <c r="G27" s="851"/>
      <c r="H27" s="852" t="s">
        <v>631</v>
      </c>
      <c r="I27" s="852"/>
      <c r="J27" s="852"/>
      <c r="K27" s="852"/>
      <c r="L27" s="852"/>
      <c r="M27" s="852" t="s">
        <v>776</v>
      </c>
      <c r="N27" s="852"/>
      <c r="O27" s="852"/>
      <c r="P27" s="852"/>
      <c r="Q27" s="852"/>
      <c r="R27" s="852"/>
      <c r="S27" s="852"/>
      <c r="T27" s="852"/>
      <c r="U27" s="852"/>
      <c r="V27" s="852"/>
      <c r="W27" s="852"/>
      <c r="X27" s="852"/>
      <c r="Y27" s="852"/>
      <c r="Z27" s="852"/>
      <c r="AA27" s="852"/>
      <c r="AB27" s="852"/>
      <c r="AC27" s="852"/>
      <c r="AD27" s="294"/>
    </row>
    <row r="28" spans="1:30" ht="81" customHeight="1">
      <c r="A28" s="850" t="s">
        <v>1469</v>
      </c>
      <c r="B28" s="850"/>
      <c r="C28" s="850"/>
      <c r="D28" s="850"/>
      <c r="E28" s="850"/>
      <c r="F28" s="851" t="s">
        <v>564</v>
      </c>
      <c r="G28" s="851"/>
      <c r="H28" s="852" t="s">
        <v>573</v>
      </c>
      <c r="I28" s="852"/>
      <c r="J28" s="852"/>
      <c r="K28" s="852"/>
      <c r="L28" s="852"/>
      <c r="M28" s="852" t="s">
        <v>566</v>
      </c>
      <c r="N28" s="852"/>
      <c r="O28" s="852"/>
      <c r="P28" s="852"/>
      <c r="Q28" s="852"/>
      <c r="R28" s="852"/>
      <c r="S28" s="852"/>
      <c r="T28" s="852"/>
      <c r="U28" s="852"/>
      <c r="V28" s="852"/>
      <c r="W28" s="852"/>
      <c r="X28" s="852"/>
      <c r="Y28" s="852"/>
      <c r="Z28" s="852"/>
      <c r="AA28" s="852"/>
      <c r="AB28" s="852"/>
      <c r="AC28" s="852"/>
      <c r="AD28" s="294"/>
    </row>
    <row r="29" spans="1:30" ht="37.5" customHeight="1">
      <c r="A29" s="911" t="s">
        <v>1470</v>
      </c>
      <c r="B29" s="912"/>
      <c r="C29" s="912"/>
      <c r="D29" s="912"/>
      <c r="E29" s="913"/>
      <c r="F29" s="880" t="s">
        <v>563</v>
      </c>
      <c r="G29" s="881"/>
      <c r="H29" s="877" t="s">
        <v>572</v>
      </c>
      <c r="I29" s="878"/>
      <c r="J29" s="878"/>
      <c r="K29" s="878"/>
      <c r="L29" s="879"/>
      <c r="M29" s="877" t="s">
        <v>571</v>
      </c>
      <c r="N29" s="878"/>
      <c r="O29" s="878"/>
      <c r="P29" s="878"/>
      <c r="Q29" s="878"/>
      <c r="R29" s="878"/>
      <c r="S29" s="878"/>
      <c r="T29" s="878"/>
      <c r="U29" s="878"/>
      <c r="V29" s="878"/>
      <c r="W29" s="878"/>
      <c r="X29" s="878"/>
      <c r="Y29" s="878"/>
      <c r="Z29" s="878"/>
      <c r="AA29" s="878"/>
      <c r="AB29" s="878"/>
      <c r="AC29" s="879"/>
      <c r="AD29" s="873"/>
    </row>
    <row r="30" spans="1:30" ht="97.5" customHeight="1">
      <c r="A30" s="914"/>
      <c r="B30" s="915"/>
      <c r="C30" s="915"/>
      <c r="D30" s="915"/>
      <c r="E30" s="916"/>
      <c r="F30" s="884"/>
      <c r="G30" s="885"/>
      <c r="H30" s="889"/>
      <c r="I30" s="890"/>
      <c r="J30" s="890"/>
      <c r="K30" s="890"/>
      <c r="L30" s="891"/>
      <c r="M30" s="905" t="s">
        <v>570</v>
      </c>
      <c r="N30" s="906"/>
      <c r="O30" s="906"/>
      <c r="P30" s="906"/>
      <c r="Q30" s="906"/>
      <c r="R30" s="906" t="s">
        <v>569</v>
      </c>
      <c r="S30" s="906"/>
      <c r="T30" s="906"/>
      <c r="U30" s="906"/>
      <c r="V30" s="906"/>
      <c r="W30" s="898"/>
      <c r="X30" s="898"/>
      <c r="Y30" s="898"/>
      <c r="Z30" s="898"/>
      <c r="AA30" s="898"/>
      <c r="AB30" s="898"/>
      <c r="AC30" s="885"/>
      <c r="AD30" s="875"/>
    </row>
    <row r="31" spans="1:30" ht="157.5" customHeight="1">
      <c r="A31" s="850" t="s">
        <v>792</v>
      </c>
      <c r="B31" s="850"/>
      <c r="C31" s="850"/>
      <c r="D31" s="850"/>
      <c r="E31" s="850"/>
      <c r="F31" s="851" t="s">
        <v>777</v>
      </c>
      <c r="G31" s="851"/>
      <c r="H31" s="852" t="s">
        <v>778</v>
      </c>
      <c r="I31" s="852"/>
      <c r="J31" s="852"/>
      <c r="K31" s="852"/>
      <c r="L31" s="852"/>
      <c r="M31" s="852" t="s">
        <v>1487</v>
      </c>
      <c r="N31" s="852"/>
      <c r="O31" s="852"/>
      <c r="P31" s="852"/>
      <c r="Q31" s="852"/>
      <c r="R31" s="852"/>
      <c r="S31" s="852"/>
      <c r="T31" s="852"/>
      <c r="U31" s="852"/>
      <c r="V31" s="852"/>
      <c r="W31" s="852"/>
      <c r="X31" s="852"/>
      <c r="Y31" s="852"/>
      <c r="Z31" s="852"/>
      <c r="AA31" s="852"/>
      <c r="AB31" s="852"/>
      <c r="AC31" s="852"/>
      <c r="AD31" s="295" t="s">
        <v>1488</v>
      </c>
    </row>
    <row r="32" spans="1:30" ht="186" customHeight="1">
      <c r="A32" s="917" t="s">
        <v>1471</v>
      </c>
      <c r="B32" s="917"/>
      <c r="C32" s="917"/>
      <c r="D32" s="917"/>
      <c r="E32" s="917"/>
      <c r="F32" s="918" t="s">
        <v>782</v>
      </c>
      <c r="G32" s="918"/>
      <c r="H32" s="861" t="s">
        <v>780</v>
      </c>
      <c r="I32" s="861"/>
      <c r="J32" s="861"/>
      <c r="K32" s="861"/>
      <c r="L32" s="861"/>
      <c r="M32" s="861" t="s">
        <v>1486</v>
      </c>
      <c r="N32" s="861"/>
      <c r="O32" s="861"/>
      <c r="P32" s="861"/>
      <c r="Q32" s="861"/>
      <c r="R32" s="861"/>
      <c r="S32" s="861"/>
      <c r="T32" s="861"/>
      <c r="U32" s="861"/>
      <c r="V32" s="861"/>
      <c r="W32" s="861"/>
      <c r="X32" s="861"/>
      <c r="Y32" s="861"/>
      <c r="Z32" s="861"/>
      <c r="AA32" s="861"/>
      <c r="AB32" s="861"/>
      <c r="AC32" s="861"/>
      <c r="AD32" s="294"/>
    </row>
    <row r="33" spans="1:30" ht="94.5" customHeight="1">
      <c r="A33" s="850" t="s">
        <v>1472</v>
      </c>
      <c r="B33" s="850"/>
      <c r="C33" s="850"/>
      <c r="D33" s="850"/>
      <c r="E33" s="850"/>
      <c r="F33" s="851" t="s">
        <v>781</v>
      </c>
      <c r="G33" s="851"/>
      <c r="H33" s="852" t="s">
        <v>783</v>
      </c>
      <c r="I33" s="852"/>
      <c r="J33" s="852"/>
      <c r="K33" s="852"/>
      <c r="L33" s="852"/>
      <c r="M33" s="852" t="s">
        <v>1652</v>
      </c>
      <c r="N33" s="852"/>
      <c r="O33" s="852"/>
      <c r="P33" s="852"/>
      <c r="Q33" s="852"/>
      <c r="R33" s="852"/>
      <c r="S33" s="852"/>
      <c r="T33" s="852"/>
      <c r="U33" s="852"/>
      <c r="V33" s="852"/>
      <c r="W33" s="852"/>
      <c r="X33" s="852"/>
      <c r="Y33" s="852"/>
      <c r="Z33" s="852"/>
      <c r="AA33" s="852"/>
      <c r="AB33" s="852"/>
      <c r="AC33" s="852"/>
      <c r="AD33" s="295"/>
    </row>
    <row r="34" spans="1:30" ht="148.5" customHeight="1">
      <c r="A34" s="893" t="s">
        <v>1473</v>
      </c>
      <c r="B34" s="894"/>
      <c r="C34" s="894"/>
      <c r="D34" s="894"/>
      <c r="E34" s="895"/>
      <c r="F34" s="851" t="s">
        <v>784</v>
      </c>
      <c r="G34" s="851"/>
      <c r="H34" s="852" t="s">
        <v>785</v>
      </c>
      <c r="I34" s="852"/>
      <c r="J34" s="852"/>
      <c r="K34" s="852"/>
      <c r="L34" s="852"/>
      <c r="M34" s="852" t="s">
        <v>793</v>
      </c>
      <c r="N34" s="852"/>
      <c r="O34" s="852"/>
      <c r="P34" s="852"/>
      <c r="Q34" s="852"/>
      <c r="R34" s="852"/>
      <c r="S34" s="852"/>
      <c r="T34" s="852"/>
      <c r="U34" s="852"/>
      <c r="V34" s="852"/>
      <c r="W34" s="852"/>
      <c r="X34" s="852"/>
      <c r="Y34" s="852"/>
      <c r="Z34" s="852"/>
      <c r="AA34" s="852"/>
      <c r="AB34" s="852"/>
      <c r="AC34" s="852"/>
      <c r="AD34" s="295" t="s">
        <v>792</v>
      </c>
    </row>
    <row r="35" spans="1:30" ht="175.5" customHeight="1">
      <c r="A35" s="893" t="s">
        <v>1474</v>
      </c>
      <c r="B35" s="894"/>
      <c r="C35" s="894"/>
      <c r="D35" s="894"/>
      <c r="E35" s="895"/>
      <c r="F35" s="851" t="s">
        <v>485</v>
      </c>
      <c r="G35" s="851"/>
      <c r="H35" s="852" t="s">
        <v>795</v>
      </c>
      <c r="I35" s="852"/>
      <c r="J35" s="852"/>
      <c r="K35" s="852"/>
      <c r="L35" s="852"/>
      <c r="M35" s="852" t="s">
        <v>796</v>
      </c>
      <c r="N35" s="852"/>
      <c r="O35" s="852"/>
      <c r="P35" s="852"/>
      <c r="Q35" s="852"/>
      <c r="R35" s="852"/>
      <c r="S35" s="852"/>
      <c r="T35" s="852"/>
      <c r="U35" s="852"/>
      <c r="V35" s="852"/>
      <c r="W35" s="852"/>
      <c r="X35" s="852"/>
      <c r="Y35" s="852"/>
      <c r="Z35" s="852"/>
      <c r="AA35" s="852"/>
      <c r="AB35" s="852"/>
      <c r="AC35" s="852"/>
      <c r="AD35" s="296" t="s">
        <v>563</v>
      </c>
    </row>
    <row r="36" spans="1:30" ht="196.5" customHeight="1">
      <c r="A36" s="850" t="s">
        <v>1475</v>
      </c>
      <c r="B36" s="850"/>
      <c r="C36" s="850"/>
      <c r="D36" s="850"/>
      <c r="E36" s="850"/>
      <c r="F36" s="851" t="s">
        <v>798</v>
      </c>
      <c r="G36" s="851"/>
      <c r="H36" s="852" t="s">
        <v>799</v>
      </c>
      <c r="I36" s="852"/>
      <c r="J36" s="852"/>
      <c r="K36" s="852"/>
      <c r="L36" s="852"/>
      <c r="M36" s="892" t="s">
        <v>1483</v>
      </c>
      <c r="N36" s="892"/>
      <c r="O36" s="892"/>
      <c r="P36" s="892"/>
      <c r="Q36" s="892"/>
      <c r="R36" s="892"/>
      <c r="S36" s="892"/>
      <c r="T36" s="892"/>
      <c r="U36" s="892"/>
      <c r="V36" s="892"/>
      <c r="W36" s="892"/>
      <c r="X36" s="892"/>
      <c r="Y36" s="892"/>
      <c r="Z36" s="892"/>
      <c r="AA36" s="892"/>
      <c r="AB36" s="892"/>
      <c r="AC36" s="892"/>
      <c r="AD36" s="309" t="s">
        <v>801</v>
      </c>
    </row>
    <row r="37" spans="1:30" ht="38.25" customHeight="1">
      <c r="A37" s="850" t="s">
        <v>189</v>
      </c>
      <c r="B37" s="850"/>
      <c r="C37" s="850"/>
      <c r="D37" s="850"/>
      <c r="E37" s="850"/>
      <c r="F37" s="880" t="s">
        <v>805</v>
      </c>
      <c r="G37" s="881"/>
      <c r="H37" s="877" t="s">
        <v>806</v>
      </c>
      <c r="I37" s="878"/>
      <c r="J37" s="878"/>
      <c r="K37" s="878"/>
      <c r="L37" s="879"/>
      <c r="M37" s="899" t="s">
        <v>808</v>
      </c>
      <c r="N37" s="900"/>
      <c r="O37" s="900"/>
      <c r="P37" s="900"/>
      <c r="Q37" s="900"/>
      <c r="R37" s="900"/>
      <c r="S37" s="900"/>
      <c r="T37" s="900"/>
      <c r="U37" s="900"/>
      <c r="V37" s="900"/>
      <c r="W37" s="900"/>
      <c r="X37" s="900"/>
      <c r="Y37" s="900"/>
      <c r="Z37" s="900"/>
      <c r="AA37" s="900"/>
      <c r="AB37" s="900"/>
      <c r="AC37" s="901"/>
      <c r="AD37" s="908"/>
    </row>
    <row r="38" spans="1:30" ht="38.25" customHeight="1">
      <c r="A38" s="850" t="s">
        <v>195</v>
      </c>
      <c r="B38" s="850"/>
      <c r="C38" s="850"/>
      <c r="D38" s="850"/>
      <c r="E38" s="850"/>
      <c r="F38" s="882"/>
      <c r="G38" s="883"/>
      <c r="H38" s="886"/>
      <c r="I38" s="887"/>
      <c r="J38" s="887"/>
      <c r="K38" s="887"/>
      <c r="L38" s="888"/>
      <c r="M38" s="902"/>
      <c r="N38" s="903"/>
      <c r="O38" s="903"/>
      <c r="P38" s="903"/>
      <c r="Q38" s="903"/>
      <c r="R38" s="903"/>
      <c r="S38" s="903"/>
      <c r="T38" s="903"/>
      <c r="U38" s="903"/>
      <c r="V38" s="903"/>
      <c r="W38" s="903"/>
      <c r="X38" s="903"/>
      <c r="Y38" s="903"/>
      <c r="Z38" s="903"/>
      <c r="AA38" s="903"/>
      <c r="AB38" s="903"/>
      <c r="AC38" s="904"/>
      <c r="AD38" s="909"/>
    </row>
    <row r="39" spans="1:30" ht="38.25" customHeight="1">
      <c r="A39" s="850" t="s">
        <v>201</v>
      </c>
      <c r="B39" s="850"/>
      <c r="C39" s="850"/>
      <c r="D39" s="850"/>
      <c r="E39" s="850"/>
      <c r="F39" s="882"/>
      <c r="G39" s="883"/>
      <c r="H39" s="886"/>
      <c r="I39" s="887"/>
      <c r="J39" s="887"/>
      <c r="K39" s="887"/>
      <c r="L39" s="888"/>
      <c r="M39" s="902"/>
      <c r="N39" s="903"/>
      <c r="O39" s="903"/>
      <c r="P39" s="903"/>
      <c r="Q39" s="903"/>
      <c r="R39" s="903"/>
      <c r="S39" s="903"/>
      <c r="T39" s="903"/>
      <c r="U39" s="903"/>
      <c r="V39" s="903"/>
      <c r="W39" s="903"/>
      <c r="X39" s="903"/>
      <c r="Y39" s="903"/>
      <c r="Z39" s="903"/>
      <c r="AA39" s="903"/>
      <c r="AB39" s="903"/>
      <c r="AC39" s="904"/>
      <c r="AD39" s="909"/>
    </row>
    <row r="40" spans="1:30" ht="38.25" customHeight="1">
      <c r="A40" s="850" t="s">
        <v>243</v>
      </c>
      <c r="B40" s="850"/>
      <c r="C40" s="850"/>
      <c r="D40" s="850"/>
      <c r="E40" s="850"/>
      <c r="F40" s="884"/>
      <c r="G40" s="885"/>
      <c r="H40" s="889"/>
      <c r="I40" s="890"/>
      <c r="J40" s="890"/>
      <c r="K40" s="890"/>
      <c r="L40" s="891"/>
      <c r="M40" s="905"/>
      <c r="N40" s="906"/>
      <c r="O40" s="906"/>
      <c r="P40" s="906"/>
      <c r="Q40" s="906"/>
      <c r="R40" s="906"/>
      <c r="S40" s="906"/>
      <c r="T40" s="906"/>
      <c r="U40" s="906"/>
      <c r="V40" s="906"/>
      <c r="W40" s="906"/>
      <c r="X40" s="906"/>
      <c r="Y40" s="906"/>
      <c r="Z40" s="906"/>
      <c r="AA40" s="906"/>
      <c r="AB40" s="906"/>
      <c r="AC40" s="907"/>
      <c r="AD40" s="910"/>
    </row>
    <row r="41" spans="1:30" ht="61.5" customHeight="1">
      <c r="A41" s="850" t="s">
        <v>190</v>
      </c>
      <c r="B41" s="850"/>
      <c r="C41" s="850"/>
      <c r="D41" s="850"/>
      <c r="E41" s="850"/>
      <c r="F41" s="880" t="s">
        <v>805</v>
      </c>
      <c r="G41" s="881"/>
      <c r="H41" s="880" t="s">
        <v>807</v>
      </c>
      <c r="I41" s="896"/>
      <c r="J41" s="896"/>
      <c r="K41" s="896"/>
      <c r="L41" s="881"/>
      <c r="M41" s="899" t="s">
        <v>809</v>
      </c>
      <c r="N41" s="900"/>
      <c r="O41" s="900"/>
      <c r="P41" s="900"/>
      <c r="Q41" s="900"/>
      <c r="R41" s="900"/>
      <c r="S41" s="900"/>
      <c r="T41" s="900"/>
      <c r="U41" s="900"/>
      <c r="V41" s="900"/>
      <c r="W41" s="900"/>
      <c r="X41" s="900"/>
      <c r="Y41" s="900"/>
      <c r="Z41" s="900"/>
      <c r="AA41" s="900"/>
      <c r="AB41" s="900"/>
      <c r="AC41" s="901"/>
      <c r="AD41" s="873"/>
    </row>
    <row r="42" spans="1:30" ht="61.5" customHeight="1">
      <c r="A42" s="850" t="s">
        <v>191</v>
      </c>
      <c r="B42" s="850"/>
      <c r="C42" s="850"/>
      <c r="D42" s="850"/>
      <c r="E42" s="850"/>
      <c r="F42" s="882"/>
      <c r="G42" s="883"/>
      <c r="H42" s="882"/>
      <c r="I42" s="897"/>
      <c r="J42" s="897"/>
      <c r="K42" s="897"/>
      <c r="L42" s="883"/>
      <c r="M42" s="902"/>
      <c r="N42" s="903"/>
      <c r="O42" s="903"/>
      <c r="P42" s="903"/>
      <c r="Q42" s="903"/>
      <c r="R42" s="903"/>
      <c r="S42" s="903"/>
      <c r="T42" s="903"/>
      <c r="U42" s="903"/>
      <c r="V42" s="903"/>
      <c r="W42" s="903"/>
      <c r="X42" s="903"/>
      <c r="Y42" s="903"/>
      <c r="Z42" s="903"/>
      <c r="AA42" s="903"/>
      <c r="AB42" s="903"/>
      <c r="AC42" s="904"/>
      <c r="AD42" s="874"/>
    </row>
    <row r="43" spans="1:30" ht="61.5" customHeight="1">
      <c r="A43" s="850" t="s">
        <v>196</v>
      </c>
      <c r="B43" s="850"/>
      <c r="C43" s="850"/>
      <c r="D43" s="850"/>
      <c r="E43" s="850"/>
      <c r="F43" s="884"/>
      <c r="G43" s="885"/>
      <c r="H43" s="884"/>
      <c r="I43" s="898"/>
      <c r="J43" s="898"/>
      <c r="K43" s="898"/>
      <c r="L43" s="885"/>
      <c r="M43" s="905"/>
      <c r="N43" s="906"/>
      <c r="O43" s="906"/>
      <c r="P43" s="906"/>
      <c r="Q43" s="906"/>
      <c r="R43" s="906"/>
      <c r="S43" s="906"/>
      <c r="T43" s="906"/>
      <c r="U43" s="906"/>
      <c r="V43" s="906"/>
      <c r="W43" s="906"/>
      <c r="X43" s="906"/>
      <c r="Y43" s="906"/>
      <c r="Z43" s="906"/>
      <c r="AA43" s="906"/>
      <c r="AB43" s="906"/>
      <c r="AC43" s="907"/>
      <c r="AD43" s="875"/>
    </row>
    <row r="44" spans="1:30" ht="64.5" customHeight="1">
      <c r="A44" s="850" t="s">
        <v>779</v>
      </c>
      <c r="B44" s="850"/>
      <c r="C44" s="850"/>
      <c r="D44" s="850"/>
      <c r="E44" s="850"/>
      <c r="F44" s="851" t="s">
        <v>802</v>
      </c>
      <c r="G44" s="851"/>
      <c r="H44" s="852" t="s">
        <v>803</v>
      </c>
      <c r="I44" s="852"/>
      <c r="J44" s="852"/>
      <c r="K44" s="852"/>
      <c r="L44" s="852"/>
      <c r="M44" s="852" t="s">
        <v>804</v>
      </c>
      <c r="N44" s="852"/>
      <c r="O44" s="852"/>
      <c r="P44" s="852"/>
      <c r="Q44" s="852"/>
      <c r="R44" s="852"/>
      <c r="S44" s="852"/>
      <c r="T44" s="852"/>
      <c r="U44" s="852"/>
      <c r="V44" s="852"/>
      <c r="W44" s="852"/>
      <c r="X44" s="852"/>
      <c r="Y44" s="852"/>
      <c r="Z44" s="852"/>
      <c r="AA44" s="852"/>
      <c r="AB44" s="852"/>
      <c r="AC44" s="852"/>
      <c r="AD44" s="294"/>
    </row>
    <row r="45" spans="1:30" ht="76.5" customHeight="1">
      <c r="A45" s="850" t="s">
        <v>1638</v>
      </c>
      <c r="B45" s="850"/>
      <c r="C45" s="850"/>
      <c r="D45" s="850"/>
      <c r="E45" s="850"/>
      <c r="F45" s="851" t="s">
        <v>1639</v>
      </c>
      <c r="G45" s="851"/>
      <c r="H45" s="852" t="s">
        <v>1640</v>
      </c>
      <c r="I45" s="852"/>
      <c r="J45" s="852"/>
      <c r="K45" s="852"/>
      <c r="L45" s="852"/>
      <c r="M45" s="852" t="s">
        <v>1641</v>
      </c>
      <c r="N45" s="852"/>
      <c r="O45" s="852"/>
      <c r="P45" s="852"/>
      <c r="Q45" s="852"/>
      <c r="R45" s="852"/>
      <c r="S45" s="852"/>
      <c r="T45" s="852"/>
      <c r="U45" s="852"/>
      <c r="V45" s="852"/>
      <c r="W45" s="852"/>
      <c r="X45" s="852"/>
      <c r="Y45" s="852"/>
      <c r="Z45" s="852"/>
      <c r="AA45" s="852"/>
      <c r="AB45" s="852"/>
      <c r="AC45" s="852"/>
      <c r="AD45" s="294"/>
    </row>
  </sheetData>
  <sheetProtection sheet="1" objects="1" scenarios="1"/>
  <mergeCells count="108">
    <mergeCell ref="AD29:AD30"/>
    <mergeCell ref="F41:G43"/>
    <mergeCell ref="H41:L43"/>
    <mergeCell ref="M41:AC43"/>
    <mergeCell ref="AD37:AD40"/>
    <mergeCell ref="F37:G40"/>
    <mergeCell ref="H37:L40"/>
    <mergeCell ref="M37:AC40"/>
    <mergeCell ref="A42:E42"/>
    <mergeCell ref="AD41:AD43"/>
    <mergeCell ref="M30:Q30"/>
    <mergeCell ref="R30:V30"/>
    <mergeCell ref="W30:AC30"/>
    <mergeCell ref="H29:L30"/>
    <mergeCell ref="F29:G30"/>
    <mergeCell ref="A29:E30"/>
    <mergeCell ref="A31:E31"/>
    <mergeCell ref="F31:G31"/>
    <mergeCell ref="H31:L31"/>
    <mergeCell ref="M31:AC31"/>
    <mergeCell ref="F33:G33"/>
    <mergeCell ref="H33:L33"/>
    <mergeCell ref="A32:E32"/>
    <mergeCell ref="F32:G32"/>
    <mergeCell ref="A44:E44"/>
    <mergeCell ref="F44:G44"/>
    <mergeCell ref="H44:L44"/>
    <mergeCell ref="M44:AC44"/>
    <mergeCell ref="A41:E41"/>
    <mergeCell ref="M35:AC35"/>
    <mergeCell ref="M33:AC33"/>
    <mergeCell ref="H36:L36"/>
    <mergeCell ref="M36:AC36"/>
    <mergeCell ref="A43:E43"/>
    <mergeCell ref="A39:E39"/>
    <mergeCell ref="A40:E40"/>
    <mergeCell ref="A37:E37"/>
    <mergeCell ref="A38:E38"/>
    <mergeCell ref="A36:E36"/>
    <mergeCell ref="F36:G36"/>
    <mergeCell ref="A35:E35"/>
    <mergeCell ref="F35:G35"/>
    <mergeCell ref="H35:L35"/>
    <mergeCell ref="A34:E34"/>
    <mergeCell ref="F34:G34"/>
    <mergeCell ref="H34:L34"/>
    <mergeCell ref="M34:AC34"/>
    <mergeCell ref="A33:E33"/>
    <mergeCell ref="F28:G28"/>
    <mergeCell ref="H28:L28"/>
    <mergeCell ref="M29:AC29"/>
    <mergeCell ref="F21:G26"/>
    <mergeCell ref="H21:L26"/>
    <mergeCell ref="M21:AC26"/>
    <mergeCell ref="A25:E25"/>
    <mergeCell ref="A22:E22"/>
    <mergeCell ref="A23:E23"/>
    <mergeCell ref="M28:AC28"/>
    <mergeCell ref="H27:L27"/>
    <mergeCell ref="M27:AC27"/>
    <mergeCell ref="B9:AA9"/>
    <mergeCell ref="A13:E13"/>
    <mergeCell ref="A17:E17"/>
    <mergeCell ref="A20:E20"/>
    <mergeCell ref="A18:E18"/>
    <mergeCell ref="F18:G18"/>
    <mergeCell ref="H18:L18"/>
    <mergeCell ref="M18:V18"/>
    <mergeCell ref="W18:AC18"/>
    <mergeCell ref="H20:L20"/>
    <mergeCell ref="M20:AC20"/>
    <mergeCell ref="A11:AD12"/>
    <mergeCell ref="A19:E19"/>
    <mergeCell ref="AD20:AD26"/>
    <mergeCell ref="F13:G13"/>
    <mergeCell ref="H13:L13"/>
    <mergeCell ref="M13:AC13"/>
    <mergeCell ref="F17:G17"/>
    <mergeCell ref="H17:L17"/>
    <mergeCell ref="M17:AC17"/>
    <mergeCell ref="F20:G20"/>
    <mergeCell ref="M19:AC19"/>
    <mergeCell ref="A14:E14"/>
    <mergeCell ref="F14:G14"/>
    <mergeCell ref="A45:E45"/>
    <mergeCell ref="F45:G45"/>
    <mergeCell ref="H45:L45"/>
    <mergeCell ref="M45:AC45"/>
    <mergeCell ref="F19:G19"/>
    <mergeCell ref="H19:L19"/>
    <mergeCell ref="H14:L14"/>
    <mergeCell ref="M14:AC14"/>
    <mergeCell ref="A16:E16"/>
    <mergeCell ref="F16:G16"/>
    <mergeCell ref="H16:L16"/>
    <mergeCell ref="M16:AC16"/>
    <mergeCell ref="A15:E15"/>
    <mergeCell ref="F15:G15"/>
    <mergeCell ref="H15:L15"/>
    <mergeCell ref="M15:AC15"/>
    <mergeCell ref="H32:L32"/>
    <mergeCell ref="M32:AC32"/>
    <mergeCell ref="A28:E28"/>
    <mergeCell ref="A21:E21"/>
    <mergeCell ref="A26:E26"/>
    <mergeCell ref="A24:E24"/>
    <mergeCell ref="A27:E27"/>
    <mergeCell ref="F27:G27"/>
  </mergeCells>
  <hyperlinks>
    <hyperlink ref="A17:C17" location="Home!A1" display="Home!A1"/>
    <hyperlink ref="A20:C20" location="'Signature Solutions'!A1" display="'Signature Solutions'!A1"/>
    <hyperlink ref="A28:C28" location="ProgArchitecture!A1" display="ProgArchitecture!A1"/>
    <hyperlink ref="A21:E21" location="Poverty!A1" display="Poverty!A1"/>
    <hyperlink ref="A22:E22" location="Governance!A1" display="Governance!A1"/>
    <hyperlink ref="A23:E23" location="Gender!A1" display="Gender!A1"/>
    <hyperlink ref="A24:E24" location="Energy!A1" display="Energy!A1"/>
    <hyperlink ref="A25:E25" location="SustPlanet!A1" display="SustPlanet!A1"/>
    <hyperlink ref="A26:E26" location="Resilience!A1" display="Resilience!A1"/>
    <hyperlink ref="A18:E18" location="Monitoring_Table!A1" display="Monitoring_Table!A1"/>
    <hyperlink ref="A27:E27" location="QualityProg!A1" display="QualityProg!A1"/>
    <hyperlink ref="A31:E31" location="Mngt_Calendar!A1" display="Mngt_Calendar!A1"/>
    <hyperlink ref="A32:E32" location="AWP_Monitoring!A1" display="AWP_Monitoring!A1"/>
    <hyperlink ref="A33:E33" location="Field_Monitoring!A1" display="Field_Monitoring!A1"/>
    <hyperlink ref="A34:E34" location="Surveys!A1" display="Surveys!A1"/>
    <hyperlink ref="AD34" location="Mngt_Calendar!A1" display="Management Calendar"/>
    <hyperlink ref="A35:E35" location="PQA!A1" display="PQA!A1"/>
    <hyperlink ref="A36:E36" location="Stats!A1" display="Stats!A1"/>
    <hyperlink ref="A44:E44" location="Resources!A1" display="Resources"/>
    <hyperlink ref="A37:E37" location="Outcome1!A1" display="Outcome 1"/>
    <hyperlink ref="A38:E38" location="Outcome2!A1" display="Outcome 2"/>
    <hyperlink ref="A39:E39" location="Outcome3!A1" display="Outcome 3"/>
    <hyperlink ref="A40:E40" location="Outcome4!A1" display="Outcome 4"/>
    <hyperlink ref="A41:E41" location="Output1.1!A1" display="Output 1.1"/>
    <hyperlink ref="A42:E42" location="Output1.2!A1" display="Output 1.2"/>
    <hyperlink ref="A43:E43" location="Output2.1!A1" display="Output 1.3"/>
    <hyperlink ref="A14:E14" location="Welcome!A1" display="Welcome Page"/>
    <hyperlink ref="A15:E15" location="'1_Entry_Table'!A1" display="Step 1"/>
    <hyperlink ref="A16:E16" location="'2_Entry_Indicators'!A16" display="Step 2"/>
    <hyperlink ref="A19:E19" location="CPD_data_Collection!A1" display="CPD_data_Collection!A1"/>
    <hyperlink ref="A29:E30" location="Monitoring_Plan!A1" display="Monitoring Plan"/>
    <hyperlink ref="AD31" location="Surveys!A1" display="Surveys"/>
    <hyperlink ref="A45:E45" location="EvaluationPlan!A1" display="Evaluation Plan"/>
  </hyperlinks>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7:AF11"/>
  <sheetViews>
    <sheetView zoomScale="80" zoomScaleNormal="80" workbookViewId="0"/>
  </sheetViews>
  <sheetFormatPr defaultRowHeight="15"/>
  <cols>
    <col min="1" max="16384" width="9.140625" style="121"/>
  </cols>
  <sheetData>
    <row r="7" spans="1:32">
      <c r="AF7" s="293"/>
    </row>
    <row r="8" spans="1:32">
      <c r="AF8" s="293"/>
    </row>
    <row r="9" spans="1:32" ht="140.25" customHeight="1">
      <c r="A9" s="863" t="s">
        <v>30</v>
      </c>
      <c r="B9" s="863"/>
      <c r="C9" s="863"/>
      <c r="D9" s="863"/>
      <c r="E9" s="863"/>
      <c r="F9" s="863"/>
      <c r="G9" s="863"/>
      <c r="H9" s="863"/>
      <c r="I9" s="863"/>
      <c r="J9" s="863"/>
      <c r="K9" s="863"/>
      <c r="L9" s="863"/>
      <c r="M9" s="863"/>
      <c r="N9" s="863"/>
      <c r="O9" s="863"/>
      <c r="P9" s="863"/>
      <c r="Q9" s="863"/>
      <c r="R9" s="863"/>
      <c r="S9" s="863"/>
      <c r="T9" s="863"/>
      <c r="U9" s="863"/>
      <c r="V9" s="863"/>
      <c r="W9" s="863"/>
      <c r="X9" s="863"/>
      <c r="Y9" s="863"/>
      <c r="Z9" s="863"/>
    </row>
    <row r="10" spans="1:32" ht="89.25" customHeight="1"/>
    <row r="11" spans="1:32">
      <c r="AA11" s="163"/>
    </row>
  </sheetData>
  <sheetProtection sheet="1" objects="1" scenarios="1"/>
  <mergeCells count="1">
    <mergeCell ref="A9:Z9"/>
  </mergeCell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2:AH35"/>
  <sheetViews>
    <sheetView zoomScale="80" zoomScaleNormal="80" workbookViewId="0">
      <pane ySplit="4" topLeftCell="A5" activePane="bottomLeft" state="frozen"/>
      <selection pane="bottomLeft" activeCell="C13" sqref="C13"/>
    </sheetView>
  </sheetViews>
  <sheetFormatPr defaultRowHeight="15"/>
  <cols>
    <col min="1" max="1" width="54.42578125" style="4" customWidth="1"/>
    <col min="2" max="11" width="10.85546875" style="4" customWidth="1"/>
    <col min="12" max="12" width="11.140625" style="4" customWidth="1"/>
    <col min="13" max="13" width="10.5703125" style="4" customWidth="1"/>
    <col min="14" max="16384" width="9.140625" style="4"/>
  </cols>
  <sheetData>
    <row r="2" spans="1:34" ht="33.75" customHeight="1"/>
    <row r="3" spans="1:34" ht="24.75" customHeight="1"/>
    <row r="4" spans="1:34" ht="60.75" customHeight="1">
      <c r="A4" s="942" t="s">
        <v>31</v>
      </c>
      <c r="B4" s="942"/>
      <c r="C4" s="942"/>
      <c r="D4" s="942"/>
      <c r="E4" s="942"/>
      <c r="F4" s="942"/>
      <c r="G4" s="942"/>
      <c r="H4" s="942"/>
      <c r="I4" s="929">
        <v>2018</v>
      </c>
      <c r="J4" s="929"/>
      <c r="K4" s="33"/>
      <c r="L4" s="33"/>
      <c r="M4" s="33"/>
      <c r="N4" s="33"/>
      <c r="O4" s="33"/>
      <c r="P4" s="33"/>
      <c r="Q4" s="33"/>
      <c r="R4" s="33"/>
      <c r="S4" s="33"/>
      <c r="T4" s="33"/>
      <c r="U4" s="33"/>
      <c r="V4" s="33"/>
      <c r="W4" s="33"/>
      <c r="X4" s="33"/>
      <c r="Y4" s="33"/>
      <c r="Z4" s="33"/>
    </row>
    <row r="5" spans="1:34" ht="66.75" customHeight="1" thickBot="1">
      <c r="A5" s="941" t="s">
        <v>32</v>
      </c>
      <c r="B5" s="941"/>
      <c r="C5" s="941"/>
      <c r="D5" s="941"/>
      <c r="E5" s="941"/>
      <c r="F5" s="941"/>
      <c r="G5" s="941"/>
      <c r="H5" s="941"/>
      <c r="I5" s="941"/>
      <c r="J5" s="941"/>
      <c r="K5" s="941"/>
      <c r="L5" s="941"/>
      <c r="M5" s="941"/>
      <c r="N5" s="34"/>
      <c r="O5" s="34"/>
      <c r="P5" s="34"/>
      <c r="Q5" s="33"/>
      <c r="R5" s="33"/>
      <c r="S5" s="33"/>
      <c r="T5" s="33"/>
      <c r="U5" s="33"/>
      <c r="V5" s="33"/>
      <c r="W5" s="33"/>
      <c r="X5" s="33"/>
      <c r="Y5" s="33"/>
      <c r="Z5" s="33"/>
    </row>
    <row r="6" spans="1:34" ht="24" customHeight="1" thickBot="1">
      <c r="A6" s="43" t="s">
        <v>33</v>
      </c>
      <c r="B6" s="926" t="s">
        <v>1646</v>
      </c>
      <c r="C6" s="927"/>
      <c r="D6" s="928"/>
      <c r="E6" s="935" t="s">
        <v>1646</v>
      </c>
      <c r="F6" s="935"/>
      <c r="G6" s="936"/>
      <c r="H6" s="937" t="s">
        <v>1646</v>
      </c>
      <c r="I6" s="935"/>
      <c r="J6" s="936"/>
      <c r="K6" s="938" t="s">
        <v>12</v>
      </c>
      <c r="L6" s="939"/>
      <c r="M6" s="940"/>
    </row>
    <row r="7" spans="1:34" ht="24" customHeight="1" thickBot="1">
      <c r="A7" s="36" t="s">
        <v>423</v>
      </c>
      <c r="B7" s="148" t="s">
        <v>34</v>
      </c>
      <c r="C7" s="148" t="s">
        <v>35</v>
      </c>
      <c r="D7" s="44" t="s">
        <v>13</v>
      </c>
      <c r="E7" s="148" t="s">
        <v>34</v>
      </c>
      <c r="F7" s="148" t="s">
        <v>35</v>
      </c>
      <c r="G7" s="40" t="s">
        <v>13</v>
      </c>
      <c r="H7" s="148" t="s">
        <v>34</v>
      </c>
      <c r="I7" s="148" t="s">
        <v>35</v>
      </c>
      <c r="J7" s="40" t="s">
        <v>13</v>
      </c>
      <c r="K7" s="149" t="s">
        <v>34</v>
      </c>
      <c r="L7" s="149" t="s">
        <v>35</v>
      </c>
      <c r="M7" s="40" t="s">
        <v>13</v>
      </c>
      <c r="V7" s="792"/>
      <c r="W7" s="919" t="s">
        <v>12</v>
      </c>
      <c r="X7" s="920"/>
      <c r="Y7" s="921"/>
      <c r="Z7" s="919" t="s">
        <v>1646</v>
      </c>
      <c r="AA7" s="920"/>
      <c r="AB7" s="921"/>
      <c r="AC7" s="919" t="s">
        <v>1646</v>
      </c>
      <c r="AD7" s="920"/>
      <c r="AE7" s="921"/>
      <c r="AF7" s="919" t="s">
        <v>1646</v>
      </c>
      <c r="AG7" s="920"/>
      <c r="AH7" s="921"/>
    </row>
    <row r="8" spans="1:34" ht="24" customHeight="1" thickBot="1">
      <c r="A8" s="37" t="s">
        <v>36</v>
      </c>
      <c r="B8" s="38">
        <f>Field_Monitoring!$Y$12</f>
        <v>1</v>
      </c>
      <c r="C8" s="38">
        <f>Field_Monitoring!$AE$12</f>
        <v>0</v>
      </c>
      <c r="D8" s="35">
        <f>C8/B8</f>
        <v>0</v>
      </c>
      <c r="E8" s="38">
        <f>Field_Monitoring!$Y$19</f>
        <v>0</v>
      </c>
      <c r="F8" s="38">
        <f>Field_Monitoring!$AE$19</f>
        <v>0</v>
      </c>
      <c r="G8" s="35" t="e">
        <f>F8/E8</f>
        <v>#DIV/0!</v>
      </c>
      <c r="H8" s="38">
        <f>Field_Monitoring!$Y$26</f>
        <v>4</v>
      </c>
      <c r="I8" s="38">
        <f>Field_Monitoring!$AE$26</f>
        <v>0</v>
      </c>
      <c r="J8" s="35">
        <f>I8/H8</f>
        <v>0</v>
      </c>
      <c r="K8" s="45">
        <f t="shared" ref="K8:L12" si="0">B8+E8+H8</f>
        <v>5</v>
      </c>
      <c r="L8" s="45">
        <f t="shared" si="0"/>
        <v>0</v>
      </c>
      <c r="M8" s="35">
        <f>L8/K8</f>
        <v>0</v>
      </c>
      <c r="V8" s="792"/>
      <c r="W8" s="792" t="s">
        <v>34</v>
      </c>
      <c r="X8" s="792" t="s">
        <v>35</v>
      </c>
      <c r="Y8" s="792" t="s">
        <v>13</v>
      </c>
      <c r="Z8" s="792" t="s">
        <v>34</v>
      </c>
      <c r="AA8" s="792" t="s">
        <v>35</v>
      </c>
      <c r="AB8" s="792" t="s">
        <v>13</v>
      </c>
      <c r="AC8" s="792" t="s">
        <v>34</v>
      </c>
      <c r="AD8" s="792" t="s">
        <v>35</v>
      </c>
      <c r="AE8" s="792" t="s">
        <v>13</v>
      </c>
      <c r="AF8" s="792" t="s">
        <v>34</v>
      </c>
      <c r="AG8" s="792" t="s">
        <v>35</v>
      </c>
      <c r="AH8" s="792" t="s">
        <v>13</v>
      </c>
    </row>
    <row r="9" spans="1:34" ht="24" customHeight="1" thickBot="1">
      <c r="A9" s="37" t="s">
        <v>37</v>
      </c>
      <c r="B9" s="38">
        <f>Field_Monitoring!$Z$12</f>
        <v>2</v>
      </c>
      <c r="C9" s="38">
        <f>Field_Monitoring!$AF$12</f>
        <v>0</v>
      </c>
      <c r="D9" s="35">
        <f t="shared" ref="D9:D13" si="1">C9/B9</f>
        <v>0</v>
      </c>
      <c r="E9" s="38">
        <f>Field_Monitoring!$Z$19</f>
        <v>2</v>
      </c>
      <c r="F9" s="38">
        <f>Field_Monitoring!$AF$19</f>
        <v>0</v>
      </c>
      <c r="G9" s="35">
        <f t="shared" ref="G9:G13" si="2">F9/E9</f>
        <v>0</v>
      </c>
      <c r="H9" s="38">
        <f>Field_Monitoring!$Z$26</f>
        <v>0</v>
      </c>
      <c r="I9" s="38">
        <f>Field_Monitoring!$AF$26</f>
        <v>0</v>
      </c>
      <c r="J9" s="35" t="e">
        <f t="shared" ref="J9:J13" si="3">I9/H9</f>
        <v>#DIV/0!</v>
      </c>
      <c r="K9" s="45">
        <f t="shared" si="0"/>
        <v>4</v>
      </c>
      <c r="L9" s="45">
        <f t="shared" si="0"/>
        <v>0</v>
      </c>
      <c r="M9" s="35">
        <f t="shared" ref="M9:M13" si="4">L9/K9</f>
        <v>0</v>
      </c>
      <c r="V9" s="792" t="s">
        <v>14</v>
      </c>
      <c r="W9" s="792">
        <f>K13</f>
        <v>11</v>
      </c>
      <c r="X9" s="792">
        <f>L13</f>
        <v>0</v>
      </c>
      <c r="Y9" s="792">
        <f>M13</f>
        <v>0</v>
      </c>
      <c r="Z9" s="792">
        <f t="shared" ref="Z9:AH9" si="5">B13</f>
        <v>4</v>
      </c>
      <c r="AA9" s="792">
        <f t="shared" si="5"/>
        <v>0</v>
      </c>
      <c r="AB9" s="792">
        <f t="shared" si="5"/>
        <v>0</v>
      </c>
      <c r="AC9" s="792">
        <f t="shared" si="5"/>
        <v>3</v>
      </c>
      <c r="AD9" s="792">
        <f t="shared" si="5"/>
        <v>0</v>
      </c>
      <c r="AE9" s="792">
        <f t="shared" si="5"/>
        <v>0</v>
      </c>
      <c r="AF9" s="792">
        <f t="shared" si="5"/>
        <v>4</v>
      </c>
      <c r="AG9" s="792">
        <f t="shared" si="5"/>
        <v>0</v>
      </c>
      <c r="AH9" s="792">
        <f t="shared" si="5"/>
        <v>0</v>
      </c>
    </row>
    <row r="10" spans="1:34" ht="24" customHeight="1" thickBot="1">
      <c r="A10" s="37" t="s">
        <v>38</v>
      </c>
      <c r="B10" s="38">
        <f>Field_Monitoring!$AA$12</f>
        <v>0</v>
      </c>
      <c r="C10" s="38">
        <f>Field_Monitoring!$AG$12</f>
        <v>0</v>
      </c>
      <c r="D10" s="35" t="e">
        <f t="shared" si="1"/>
        <v>#DIV/0!</v>
      </c>
      <c r="E10" s="38">
        <f>Field_Monitoring!$AA$19</f>
        <v>1</v>
      </c>
      <c r="F10" s="38">
        <f>Field_Monitoring!$AG$19</f>
        <v>0</v>
      </c>
      <c r="G10" s="35">
        <f t="shared" si="2"/>
        <v>0</v>
      </c>
      <c r="H10" s="38">
        <f>Field_Monitoring!$AA$26</f>
        <v>0</v>
      </c>
      <c r="I10" s="38">
        <f>Field_Monitoring!$AG$26</f>
        <v>0</v>
      </c>
      <c r="J10" s="35" t="e">
        <f t="shared" si="3"/>
        <v>#DIV/0!</v>
      </c>
      <c r="K10" s="45">
        <f t="shared" si="0"/>
        <v>1</v>
      </c>
      <c r="L10" s="45">
        <f t="shared" si="0"/>
        <v>0</v>
      </c>
      <c r="M10" s="35">
        <f t="shared" si="4"/>
        <v>0</v>
      </c>
    </row>
    <row r="11" spans="1:34" ht="24" customHeight="1" thickBot="1">
      <c r="A11" s="37" t="s">
        <v>39</v>
      </c>
      <c r="B11" s="38">
        <f>Field_Monitoring!$AB$12</f>
        <v>0</v>
      </c>
      <c r="C11" s="38">
        <f>Field_Monitoring!$AH$12</f>
        <v>0</v>
      </c>
      <c r="D11" s="35" t="e">
        <f t="shared" si="1"/>
        <v>#DIV/0!</v>
      </c>
      <c r="E11" s="38">
        <f>Field_Monitoring!$AB$19</f>
        <v>0</v>
      </c>
      <c r="F11" s="38">
        <f>Field_Monitoring!$AH$19</f>
        <v>0</v>
      </c>
      <c r="G11" s="35" t="e">
        <f t="shared" si="2"/>
        <v>#DIV/0!</v>
      </c>
      <c r="H11" s="38">
        <f>Field_Monitoring!$AB$26</f>
        <v>0</v>
      </c>
      <c r="I11" s="38">
        <f>Field_Monitoring!$AH$26</f>
        <v>0</v>
      </c>
      <c r="J11" s="35" t="e">
        <f t="shared" si="3"/>
        <v>#DIV/0!</v>
      </c>
      <c r="K11" s="45">
        <f t="shared" si="0"/>
        <v>0</v>
      </c>
      <c r="L11" s="45">
        <f t="shared" si="0"/>
        <v>0</v>
      </c>
      <c r="M11" s="35" t="e">
        <f t="shared" si="4"/>
        <v>#DIV/0!</v>
      </c>
    </row>
    <row r="12" spans="1:34" ht="24" customHeight="1" thickBot="1">
      <c r="A12" s="37" t="s">
        <v>40</v>
      </c>
      <c r="B12" s="38">
        <f>Field_Monitoring!$AC$12</f>
        <v>1</v>
      </c>
      <c r="C12" s="38">
        <f>Field_Monitoring!$AI$12</f>
        <v>0</v>
      </c>
      <c r="D12" s="35">
        <f t="shared" si="1"/>
        <v>0</v>
      </c>
      <c r="E12" s="38">
        <f>Field_Monitoring!$AC$19</f>
        <v>0</v>
      </c>
      <c r="F12" s="38">
        <f>Field_Monitoring!$AI$19</f>
        <v>0</v>
      </c>
      <c r="G12" s="35" t="e">
        <f t="shared" si="2"/>
        <v>#DIV/0!</v>
      </c>
      <c r="H12" s="38">
        <f>Field_Monitoring!$AC$26</f>
        <v>0</v>
      </c>
      <c r="I12" s="38">
        <f>Field_Monitoring!$AI$26</f>
        <v>0</v>
      </c>
      <c r="J12" s="35" t="e">
        <f t="shared" si="3"/>
        <v>#DIV/0!</v>
      </c>
      <c r="K12" s="45">
        <f t="shared" si="0"/>
        <v>1</v>
      </c>
      <c r="L12" s="45">
        <f t="shared" si="0"/>
        <v>0</v>
      </c>
      <c r="M12" s="35">
        <f t="shared" si="4"/>
        <v>0</v>
      </c>
    </row>
    <row r="13" spans="1:34" ht="24" customHeight="1" thickBot="1">
      <c r="A13" s="42" t="s">
        <v>14</v>
      </c>
      <c r="B13" s="41">
        <f>SUM(B8:B12)</f>
        <v>4</v>
      </c>
      <c r="C13" s="41">
        <f>SUM(C8:C12)</f>
        <v>0</v>
      </c>
      <c r="D13" s="35">
        <f t="shared" si="1"/>
        <v>0</v>
      </c>
      <c r="E13" s="41">
        <f t="shared" ref="E13:L13" si="6">SUM(E8:E12)</f>
        <v>3</v>
      </c>
      <c r="F13" s="41">
        <f t="shared" si="6"/>
        <v>0</v>
      </c>
      <c r="G13" s="35">
        <f t="shared" si="2"/>
        <v>0</v>
      </c>
      <c r="H13" s="41">
        <f t="shared" si="6"/>
        <v>4</v>
      </c>
      <c r="I13" s="41">
        <f t="shared" si="6"/>
        <v>0</v>
      </c>
      <c r="J13" s="35">
        <f t="shared" si="3"/>
        <v>0</v>
      </c>
      <c r="K13" s="41">
        <f t="shared" si="6"/>
        <v>11</v>
      </c>
      <c r="L13" s="41">
        <f t="shared" si="6"/>
        <v>0</v>
      </c>
      <c r="M13" s="35">
        <f t="shared" si="4"/>
        <v>0</v>
      </c>
    </row>
    <row r="17" spans="1:34" ht="42" customHeight="1" thickBot="1">
      <c r="A17" s="930" t="s">
        <v>41</v>
      </c>
      <c r="B17" s="930"/>
      <c r="C17" s="930"/>
      <c r="D17" s="930"/>
      <c r="E17" s="314">
        <f>I4</f>
        <v>2018</v>
      </c>
      <c r="G17" s="314"/>
      <c r="H17" s="314"/>
      <c r="I17" s="314"/>
      <c r="J17" s="314"/>
      <c r="K17" s="314"/>
      <c r="L17" s="314"/>
      <c r="M17" s="314"/>
    </row>
    <row r="18" spans="1:34" ht="21" customHeight="1" thickBot="1">
      <c r="A18" s="39"/>
      <c r="B18" s="926" t="s">
        <v>42</v>
      </c>
      <c r="C18" s="927"/>
      <c r="D18" s="927"/>
      <c r="E18" s="927"/>
      <c r="F18" s="927"/>
      <c r="G18" s="927"/>
      <c r="H18" s="927"/>
      <c r="I18" s="927"/>
      <c r="J18" s="927"/>
      <c r="K18" s="928"/>
      <c r="L18" s="943" t="s">
        <v>12</v>
      </c>
      <c r="M18" s="944"/>
      <c r="V18" s="792"/>
      <c r="W18" s="792"/>
      <c r="X18" s="792"/>
      <c r="Y18" s="792" t="s">
        <v>42</v>
      </c>
      <c r="Z18" s="792"/>
      <c r="AA18" s="792"/>
      <c r="AB18" s="792"/>
      <c r="AC18" s="792"/>
      <c r="AD18" s="792"/>
      <c r="AE18" s="792"/>
      <c r="AF18" s="792"/>
      <c r="AG18" s="792"/>
      <c r="AH18" s="792"/>
    </row>
    <row r="19" spans="1:34" ht="22.5" customHeight="1" thickBot="1">
      <c r="A19" s="947" t="s">
        <v>33</v>
      </c>
      <c r="B19" s="949" t="s">
        <v>16</v>
      </c>
      <c r="C19" s="950"/>
      <c r="D19" s="925" t="s">
        <v>424</v>
      </c>
      <c r="E19" s="924"/>
      <c r="F19" s="923" t="s">
        <v>44</v>
      </c>
      <c r="G19" s="924"/>
      <c r="H19" s="925" t="s">
        <v>43</v>
      </c>
      <c r="I19" s="924"/>
      <c r="J19" s="923" t="s">
        <v>45</v>
      </c>
      <c r="K19" s="924"/>
      <c r="L19" s="945"/>
      <c r="M19" s="946"/>
      <c r="V19" s="792" t="s">
        <v>33</v>
      </c>
      <c r="W19" s="792" t="s">
        <v>12</v>
      </c>
      <c r="X19" s="792"/>
      <c r="Y19" s="792" t="s">
        <v>16</v>
      </c>
      <c r="Z19" s="792"/>
      <c r="AA19" s="792" t="s">
        <v>424</v>
      </c>
      <c r="AB19" s="792"/>
      <c r="AC19" s="792" t="s">
        <v>44</v>
      </c>
      <c r="AD19" s="792"/>
      <c r="AE19" s="792" t="s">
        <v>43</v>
      </c>
      <c r="AF19" s="792"/>
      <c r="AG19" s="792" t="s">
        <v>45</v>
      </c>
      <c r="AH19" s="792"/>
    </row>
    <row r="20" spans="1:34" ht="22.5" customHeight="1" thickBot="1">
      <c r="A20" s="948"/>
      <c r="B20" s="148" t="s">
        <v>34</v>
      </c>
      <c r="C20" s="148" t="s">
        <v>35</v>
      </c>
      <c r="D20" s="148" t="s">
        <v>34</v>
      </c>
      <c r="E20" s="148" t="s">
        <v>35</v>
      </c>
      <c r="F20" s="148" t="s">
        <v>34</v>
      </c>
      <c r="G20" s="148" t="s">
        <v>35</v>
      </c>
      <c r="H20" s="148" t="s">
        <v>34</v>
      </c>
      <c r="I20" s="148" t="s">
        <v>35</v>
      </c>
      <c r="J20" s="148" t="s">
        <v>34</v>
      </c>
      <c r="K20" s="148" t="s">
        <v>35</v>
      </c>
      <c r="L20" s="149" t="s">
        <v>34</v>
      </c>
      <c r="M20" s="149" t="s">
        <v>35</v>
      </c>
      <c r="V20" s="792"/>
      <c r="W20" s="792" t="s">
        <v>34</v>
      </c>
      <c r="X20" s="792" t="s">
        <v>35</v>
      </c>
      <c r="Y20" s="792" t="s">
        <v>34</v>
      </c>
      <c r="Z20" s="792" t="s">
        <v>35</v>
      </c>
      <c r="AA20" s="792" t="s">
        <v>34</v>
      </c>
      <c r="AB20" s="792" t="s">
        <v>35</v>
      </c>
      <c r="AC20" s="792" t="s">
        <v>34</v>
      </c>
      <c r="AD20" s="792" t="s">
        <v>35</v>
      </c>
      <c r="AE20" s="792" t="s">
        <v>34</v>
      </c>
      <c r="AF20" s="792" t="s">
        <v>35</v>
      </c>
      <c r="AG20" s="792" t="s">
        <v>34</v>
      </c>
      <c r="AH20" s="792" t="s">
        <v>35</v>
      </c>
    </row>
    <row r="21" spans="1:34" ht="22.5" customHeight="1" thickBot="1">
      <c r="A21" s="177" t="s">
        <v>538</v>
      </c>
      <c r="B21" s="38"/>
      <c r="C21" s="38"/>
      <c r="D21" s="38"/>
      <c r="E21" s="38"/>
      <c r="F21" s="38"/>
      <c r="G21" s="38"/>
      <c r="H21" s="38"/>
      <c r="I21" s="38"/>
      <c r="J21" s="38">
        <v>5</v>
      </c>
      <c r="K21" s="38"/>
      <c r="L21" s="41">
        <f>B21+H21+D21+F21+J21</f>
        <v>5</v>
      </c>
      <c r="M21" s="41">
        <f>C21+I21+E21+G21+K21</f>
        <v>0</v>
      </c>
      <c r="V21" s="792" t="s">
        <v>538</v>
      </c>
      <c r="W21" s="792">
        <f t="shared" ref="W21:X24" si="7">L21</f>
        <v>5</v>
      </c>
      <c r="X21" s="792">
        <f t="shared" si="7"/>
        <v>0</v>
      </c>
      <c r="Y21" s="792">
        <f>B21</f>
        <v>0</v>
      </c>
      <c r="Z21" s="792">
        <f t="shared" ref="Z21:AH21" si="8">C21</f>
        <v>0</v>
      </c>
      <c r="AA21" s="792">
        <f t="shared" si="8"/>
        <v>0</v>
      </c>
      <c r="AB21" s="792">
        <f t="shared" si="8"/>
        <v>0</v>
      </c>
      <c r="AC21" s="792">
        <f t="shared" si="8"/>
        <v>0</v>
      </c>
      <c r="AD21" s="792">
        <f t="shared" si="8"/>
        <v>0</v>
      </c>
      <c r="AE21" s="792">
        <f t="shared" si="8"/>
        <v>0</v>
      </c>
      <c r="AF21" s="792">
        <f t="shared" si="8"/>
        <v>0</v>
      </c>
      <c r="AG21" s="792">
        <f t="shared" si="8"/>
        <v>5</v>
      </c>
      <c r="AH21" s="792">
        <f t="shared" si="8"/>
        <v>0</v>
      </c>
    </row>
    <row r="22" spans="1:34" ht="22.5" customHeight="1" thickBot="1">
      <c r="A22" s="177" t="s">
        <v>539</v>
      </c>
      <c r="B22" s="38"/>
      <c r="C22" s="38"/>
      <c r="D22" s="38"/>
      <c r="E22" s="38"/>
      <c r="F22" s="38"/>
      <c r="G22" s="38"/>
      <c r="H22" s="38"/>
      <c r="I22" s="38"/>
      <c r="J22" s="38">
        <v>3</v>
      </c>
      <c r="K22" s="38"/>
      <c r="L22" s="41">
        <f>B22+H22+D22+F22+J22</f>
        <v>3</v>
      </c>
      <c r="M22" s="41">
        <f>C22+I22+E22+G22+K22</f>
        <v>0</v>
      </c>
      <c r="V22" s="792" t="s">
        <v>539</v>
      </c>
      <c r="W22" s="792">
        <f t="shared" si="7"/>
        <v>3</v>
      </c>
      <c r="X22" s="792">
        <f t="shared" si="7"/>
        <v>0</v>
      </c>
      <c r="Y22" s="792">
        <f t="shared" ref="Y22:Y24" si="9">B22</f>
        <v>0</v>
      </c>
      <c r="Z22" s="792">
        <f t="shared" ref="Z22:Z24" si="10">C22</f>
        <v>0</v>
      </c>
      <c r="AA22" s="792">
        <f t="shared" ref="AA22:AA24" si="11">D22</f>
        <v>0</v>
      </c>
      <c r="AB22" s="792">
        <f t="shared" ref="AB22:AB24" si="12">E22</f>
        <v>0</v>
      </c>
      <c r="AC22" s="792">
        <f t="shared" ref="AC22:AC24" si="13">F22</f>
        <v>0</v>
      </c>
      <c r="AD22" s="792">
        <f t="shared" ref="AD22:AD24" si="14">G22</f>
        <v>0</v>
      </c>
      <c r="AE22" s="792">
        <f t="shared" ref="AE22:AE24" si="15">H22</f>
        <v>0</v>
      </c>
      <c r="AF22" s="792">
        <f t="shared" ref="AF22:AF24" si="16">I22</f>
        <v>0</v>
      </c>
      <c r="AG22" s="792">
        <f t="shared" ref="AG22:AG24" si="17">J22</f>
        <v>3</v>
      </c>
      <c r="AH22" s="792">
        <f t="shared" ref="AH22:AH24" si="18">K22</f>
        <v>0</v>
      </c>
    </row>
    <row r="23" spans="1:34" ht="22.5" customHeight="1" thickBot="1">
      <c r="A23" s="177" t="s">
        <v>540</v>
      </c>
      <c r="B23" s="38">
        <v>1</v>
      </c>
      <c r="C23" s="38"/>
      <c r="D23" s="38">
        <v>1</v>
      </c>
      <c r="E23" s="38"/>
      <c r="F23" s="38"/>
      <c r="G23" s="38"/>
      <c r="H23" s="38"/>
      <c r="I23" s="38"/>
      <c r="J23" s="38"/>
      <c r="K23" s="38"/>
      <c r="L23" s="41">
        <f>B23+H23+D23+F23+J23</f>
        <v>2</v>
      </c>
      <c r="M23" s="41">
        <f t="shared" ref="M23" si="19">C23+I23+E23+G23+K23</f>
        <v>0</v>
      </c>
      <c r="V23" s="792" t="s">
        <v>540</v>
      </c>
      <c r="W23" s="792">
        <f t="shared" si="7"/>
        <v>2</v>
      </c>
      <c r="X23" s="792">
        <f t="shared" si="7"/>
        <v>0</v>
      </c>
      <c r="Y23" s="792">
        <f t="shared" si="9"/>
        <v>1</v>
      </c>
      <c r="Z23" s="792">
        <f t="shared" si="10"/>
        <v>0</v>
      </c>
      <c r="AA23" s="792">
        <f t="shared" si="11"/>
        <v>1</v>
      </c>
      <c r="AB23" s="792">
        <f t="shared" si="12"/>
        <v>0</v>
      </c>
      <c r="AC23" s="792">
        <f t="shared" si="13"/>
        <v>0</v>
      </c>
      <c r="AD23" s="792">
        <f t="shared" si="14"/>
        <v>0</v>
      </c>
      <c r="AE23" s="792">
        <f t="shared" si="15"/>
        <v>0</v>
      </c>
      <c r="AF23" s="792">
        <f t="shared" si="16"/>
        <v>0</v>
      </c>
      <c r="AG23" s="792">
        <f t="shared" si="17"/>
        <v>0</v>
      </c>
      <c r="AH23" s="792">
        <f t="shared" si="18"/>
        <v>0</v>
      </c>
    </row>
    <row r="24" spans="1:34" ht="22.5" customHeight="1" thickBot="1">
      <c r="A24" s="42" t="s">
        <v>12</v>
      </c>
      <c r="B24" s="41">
        <f>SUM(B21:B23)</f>
        <v>1</v>
      </c>
      <c r="C24" s="41">
        <f t="shared" ref="C24:K24" si="20">SUM(C21:C23)</f>
        <v>0</v>
      </c>
      <c r="D24" s="41">
        <f t="shared" si="20"/>
        <v>1</v>
      </c>
      <c r="E24" s="41">
        <f t="shared" si="20"/>
        <v>0</v>
      </c>
      <c r="F24" s="41">
        <f t="shared" si="20"/>
        <v>0</v>
      </c>
      <c r="G24" s="41">
        <f t="shared" si="20"/>
        <v>0</v>
      </c>
      <c r="H24" s="41">
        <f t="shared" si="20"/>
        <v>0</v>
      </c>
      <c r="I24" s="41">
        <f t="shared" si="20"/>
        <v>0</v>
      </c>
      <c r="J24" s="41">
        <f t="shared" si="20"/>
        <v>8</v>
      </c>
      <c r="K24" s="41">
        <f t="shared" si="20"/>
        <v>0</v>
      </c>
      <c r="L24" s="41">
        <f t="shared" ref="L24" si="21">SUM(L21:L23)</f>
        <v>10</v>
      </c>
      <c r="M24" s="41">
        <f t="shared" ref="M24" si="22">SUM(M21:M23)</f>
        <v>0</v>
      </c>
      <c r="V24" s="792" t="s">
        <v>12</v>
      </c>
      <c r="W24" s="792">
        <f t="shared" si="7"/>
        <v>10</v>
      </c>
      <c r="X24" s="792">
        <f t="shared" si="7"/>
        <v>0</v>
      </c>
      <c r="Y24" s="792">
        <f t="shared" si="9"/>
        <v>1</v>
      </c>
      <c r="Z24" s="792">
        <f t="shared" si="10"/>
        <v>0</v>
      </c>
      <c r="AA24" s="792">
        <f t="shared" si="11"/>
        <v>1</v>
      </c>
      <c r="AB24" s="792">
        <f t="shared" si="12"/>
        <v>0</v>
      </c>
      <c r="AC24" s="792">
        <f t="shared" si="13"/>
        <v>0</v>
      </c>
      <c r="AD24" s="792">
        <f t="shared" si="14"/>
        <v>0</v>
      </c>
      <c r="AE24" s="792">
        <f t="shared" si="15"/>
        <v>0</v>
      </c>
      <c r="AF24" s="792">
        <f t="shared" si="16"/>
        <v>0</v>
      </c>
      <c r="AG24" s="792">
        <f t="shared" si="17"/>
        <v>8</v>
      </c>
      <c r="AH24" s="792">
        <f t="shared" si="18"/>
        <v>0</v>
      </c>
    </row>
    <row r="27" spans="1:34" ht="45.75" customHeight="1" thickBot="1">
      <c r="A27" s="922" t="s">
        <v>811</v>
      </c>
      <c r="B27" s="922"/>
      <c r="C27" s="315">
        <f>I4</f>
        <v>2018</v>
      </c>
      <c r="E27" s="314"/>
      <c r="F27" s="314"/>
      <c r="G27" s="314"/>
      <c r="H27" s="314"/>
      <c r="I27" s="314"/>
      <c r="J27" s="314"/>
      <c r="K27" s="314"/>
      <c r="L27" s="314"/>
      <c r="M27" s="314"/>
    </row>
    <row r="28" spans="1:34" ht="30.75" customHeight="1" thickBot="1">
      <c r="A28" s="46" t="s">
        <v>46</v>
      </c>
      <c r="B28" s="927" t="s">
        <v>47</v>
      </c>
      <c r="C28" s="927"/>
      <c r="D28" s="926" t="s">
        <v>48</v>
      </c>
      <c r="E28" s="928"/>
      <c r="F28" s="927" t="s">
        <v>49</v>
      </c>
      <c r="G28" s="927"/>
      <c r="H28" s="926" t="s">
        <v>50</v>
      </c>
      <c r="I28" s="928"/>
      <c r="J28" s="927" t="s">
        <v>51</v>
      </c>
      <c r="K28" s="927"/>
      <c r="L28" s="926" t="s">
        <v>52</v>
      </c>
      <c r="M28" s="928"/>
      <c r="N28" s="955" t="s">
        <v>12</v>
      </c>
      <c r="O28" s="956"/>
      <c r="V28" s="793" t="s">
        <v>46</v>
      </c>
      <c r="W28" s="794" t="s">
        <v>12</v>
      </c>
      <c r="X28" s="795" t="s">
        <v>47</v>
      </c>
      <c r="Y28" s="795" t="s">
        <v>48</v>
      </c>
      <c r="Z28" s="795" t="s">
        <v>49</v>
      </c>
      <c r="AA28" s="795" t="s">
        <v>50</v>
      </c>
      <c r="AB28" s="795" t="s">
        <v>51</v>
      </c>
      <c r="AC28" s="795" t="s">
        <v>52</v>
      </c>
    </row>
    <row r="29" spans="1:34" ht="35.25" customHeight="1" thickBot="1">
      <c r="A29" s="316" t="s">
        <v>53</v>
      </c>
      <c r="B29" s="931">
        <f>COUNTIF(Indic_SignatureSolutions,B$28)</f>
        <v>0</v>
      </c>
      <c r="C29" s="932"/>
      <c r="D29" s="931">
        <f>COUNTIF(Indic_SignatureSolutions,D$28)</f>
        <v>0</v>
      </c>
      <c r="E29" s="932"/>
      <c r="F29" s="931">
        <f>COUNTIF(Indic_SignatureSolutions,F$28)</f>
        <v>0</v>
      </c>
      <c r="G29" s="932"/>
      <c r="H29" s="931">
        <f>COUNTIF(Indic_SignatureSolutions,H$28)</f>
        <v>0</v>
      </c>
      <c r="I29" s="932"/>
      <c r="J29" s="931">
        <f>COUNTIF(Indic_SignatureSolutions,J$28)</f>
        <v>0</v>
      </c>
      <c r="K29" s="932"/>
      <c r="L29" s="931">
        <f>COUNTIF(Indic_SignatureSolutions,L$28)</f>
        <v>0</v>
      </c>
      <c r="M29" s="932"/>
      <c r="N29" s="957">
        <f t="shared" ref="N29:N35" si="23">SUM(B29:M29)</f>
        <v>0</v>
      </c>
      <c r="O29" s="958"/>
      <c r="V29" s="796" t="s">
        <v>53</v>
      </c>
      <c r="W29" s="797">
        <f>SUM($X$29:$AC$29)</f>
        <v>0</v>
      </c>
      <c r="X29" s="798">
        <f t="shared" ref="X29:AC29" si="24">COUNTIF(Indic_SignatureSolutions,X$28)</f>
        <v>0</v>
      </c>
      <c r="Y29" s="798">
        <f t="shared" si="24"/>
        <v>0</v>
      </c>
      <c r="Z29" s="798">
        <f t="shared" si="24"/>
        <v>0</v>
      </c>
      <c r="AA29" s="798">
        <f t="shared" si="24"/>
        <v>0</v>
      </c>
      <c r="AB29" s="798">
        <f t="shared" si="24"/>
        <v>0</v>
      </c>
      <c r="AC29" s="798">
        <f t="shared" si="24"/>
        <v>0</v>
      </c>
    </row>
    <row r="30" spans="1:34" ht="54" customHeight="1" thickBot="1">
      <c r="A30" s="318" t="s">
        <v>812</v>
      </c>
      <c r="B30" s="933">
        <f>IF($I$4='CO CPD'!$I$9,COUNTIFS(Indic_SignatureSolutions,B$28,MilestoneA1,"&lt;&gt;0",MilestoneA1,"&lt;&gt;#DIV/0!"),IF($I$4='CO CPD'!$I$10,COUNTIFS(Indic_SignatureSolutions,B$28,MilestoneA2,"&lt;&gt;0",MilestoneA2,"&lt;&gt;#DIV/0!"),IF($I$4='CO CPD'!$I$11,COUNTIFS(Indic_SignatureSolutions,B$28,MilestoneA3,"&lt;&gt;0",MilestoneA3,"&lt;&gt;#DIV/0!"),IF($I$4='CO CPD'!$I$12,COUNTIFS(Indic_SignatureSolutions,B$28,MilestoneA4,"&lt;&gt;0",MilestoneA4,"&lt;&gt;#DIV/0!"),IF($I$4='CO CPD'!$I$13,COUNTIFS(Indic_SignatureSolutions,B$28,MilestoneA5,"&lt;&gt;0",MilestoneA5,"&lt;&gt;#DIV/0!"),IF($I$4='CO CPD'!$I$14,COUNTIFS(Indic_SignatureSolutions,B$28,MilestoneA6,"&lt;&gt;0",MilestoneA6,"&lt;&gt;#DIV/0!"),"need to create additional years"))))))</f>
        <v>0</v>
      </c>
      <c r="C30" s="934"/>
      <c r="D30" s="933">
        <f>IF($I$4='CO CPD'!$I$9,COUNTIFS(Indic_SignatureSolutions,D$28,MilestoneA1,"&lt;&gt;0",MilestoneA1,"&lt;&gt;#DIV/0!"),IF($I$4='CO CPD'!$I$10,COUNTIFS(Indic_SignatureSolutions,D$28,MilestoneA2,"&lt;&gt;0",MilestoneA2,"&lt;&gt;#DIV/0!"),IF($I$4='CO CPD'!$I$11,COUNTIFS(Indic_SignatureSolutions,D$28,MilestoneA3,"&lt;&gt;0",MilestoneA3,"&lt;&gt;#DIV/0!"),IF($I$4='CO CPD'!$I$12,COUNTIFS(Indic_SignatureSolutions,D$28,MilestoneA4,"&lt;&gt;0",MilestoneA4,"&lt;&gt;#DIV/0!"),IF($I$4='CO CPD'!$I$13,COUNTIFS(Indic_SignatureSolutions,D$28,MilestoneA5,"&lt;&gt;0",MilestoneA5,"&lt;&gt;#DIV/0!"),IF($I$4='CO CPD'!$I$14,COUNTIFS(Indic_SignatureSolutions,D$28,MilestoneA6,"&lt;&gt;0",MilestoneA6,"&lt;&gt;#DIV/0!"),"need to create additional years"))))))</f>
        <v>0</v>
      </c>
      <c r="E30" s="934"/>
      <c r="F30" s="933">
        <f>IF($I$4='CO CPD'!$I$9,COUNTIFS(Indic_SignatureSolutions,F$28,MilestoneA1,"&lt;&gt;0",MilestoneA1,"&lt;&gt;#DIV/0!"),IF($I$4='CO CPD'!$I$10,COUNTIFS(Indic_SignatureSolutions,F$28,MilestoneA2,"&lt;&gt;0",MilestoneA2,"&lt;&gt;#DIV/0!"),IF($I$4='CO CPD'!$I$11,COUNTIFS(Indic_SignatureSolutions,F$28,MilestoneA3,"&lt;&gt;0",MilestoneA3,"&lt;&gt;#DIV/0!"),IF($I$4='CO CPD'!$I$12,COUNTIFS(Indic_SignatureSolutions,F$28,MilestoneA4,"&lt;&gt;0",MilestoneA4,"&lt;&gt;#DIV/0!"),IF($I$4='CO CPD'!$I$13,COUNTIFS(Indic_SignatureSolutions,F$28,MilestoneA5,"&lt;&gt;0",MilestoneA5,"&lt;&gt;#DIV/0!"),IF($I$4='CO CPD'!$I$14,COUNTIFS(Indic_SignatureSolutions,F$28,MilestoneA6,"&lt;&gt;0",MilestoneA6,"&lt;&gt;#DIV/0!"),"need to create additional years"))))))</f>
        <v>0</v>
      </c>
      <c r="G30" s="934"/>
      <c r="H30" s="933">
        <f>IF($I$4='CO CPD'!$I$9,COUNTIFS(Indic_SignatureSolutions,H$28,MilestoneA1,"&lt;&gt;0",MilestoneA1,"&lt;&gt;#DIV/0!"),IF($I$4='CO CPD'!$I$10,COUNTIFS(Indic_SignatureSolutions,H$28,MilestoneA2,"&lt;&gt;0",MilestoneA2,"&lt;&gt;#DIV/0!"),IF($I$4='CO CPD'!$I$11,COUNTIFS(Indic_SignatureSolutions,H$28,MilestoneA3,"&lt;&gt;0",MilestoneA3,"&lt;&gt;#DIV/0!"),IF($I$4='CO CPD'!$I$12,COUNTIFS(Indic_SignatureSolutions,H$28,MilestoneA4,"&lt;&gt;0",MilestoneA4,"&lt;&gt;#DIV/0!"),IF($I$4='CO CPD'!$I$13,COUNTIFS(Indic_SignatureSolutions,H$28,MilestoneA5,"&lt;&gt;0",MilestoneA5,"&lt;&gt;#DIV/0!"),IF($I$4='CO CPD'!$I$14,COUNTIFS(Indic_SignatureSolutions,H$28,MilestoneA6,"&lt;&gt;0",MilestoneA6,"&lt;&gt;#DIV/0!"),"need to create additional years"))))))</f>
        <v>0</v>
      </c>
      <c r="I30" s="934"/>
      <c r="J30" s="933">
        <f>IF($I$4='CO CPD'!$I$9,COUNTIFS(Indic_SignatureSolutions,J$28,MilestoneA1,"&lt;&gt;0",MilestoneA1,"&lt;&gt;#DIV/0!"),IF($I$4='CO CPD'!$I$10,COUNTIFS(Indic_SignatureSolutions,J$28,MilestoneA2,"&lt;&gt;0",MilestoneA2,"&lt;&gt;#DIV/0!"),IF($I$4='CO CPD'!$I$11,COUNTIFS(Indic_SignatureSolutions,J$28,MilestoneA3,"&lt;&gt;0",MilestoneA3,"&lt;&gt;#DIV/0!"),IF($I$4='CO CPD'!$I$12,COUNTIFS(Indic_SignatureSolutions,J$28,MilestoneA4,"&lt;&gt;0",MilestoneA4,"&lt;&gt;#DIV/0!"),IF($I$4='CO CPD'!$I$13,COUNTIFS(Indic_SignatureSolutions,J$28,MilestoneA5,"&lt;&gt;0",MilestoneA5,"&lt;&gt;#DIV/0!"),IF($I$4='CO CPD'!$I$14,COUNTIFS(Indic_SignatureSolutions,J$28,MilestoneA6,"&lt;&gt;0",MilestoneA6,"&lt;&gt;#DIV/0!"),"need to create additional years"))))))</f>
        <v>0</v>
      </c>
      <c r="K30" s="934"/>
      <c r="L30" s="933">
        <f>IF($I$4='CO CPD'!$I$9,COUNTIFS(Indic_SignatureSolutions,L$28,MilestoneA1,"&lt;&gt;0",MilestoneA1,"&lt;&gt;#DIV/0!"),IF($I$4='CO CPD'!$I$10,COUNTIFS(Indic_SignatureSolutions,L$28,MilestoneA2,"&lt;&gt;0",MilestoneA2,"&lt;&gt;#DIV/0!"),IF($I$4='CO CPD'!$I$11,COUNTIFS(Indic_SignatureSolutions,L$28,MilestoneA3,"&lt;&gt;0",MilestoneA3,"&lt;&gt;#DIV/0!"),IF($I$4='CO CPD'!$I$12,COUNTIFS(Indic_SignatureSolutions,L$28,MilestoneA4,"&lt;&gt;0",MilestoneA4,"&lt;&gt;#DIV/0!"),IF($I$4='CO CPD'!$I$13,COUNTIFS(Indic_SignatureSolutions,L$28,MilestoneA5,"&lt;&gt;0",MilestoneA5,"&lt;&gt;#DIV/0!"),IF($I$4='CO CPD'!$I$14,COUNTIFS(Indic_SignatureSolutions,L$28,MilestoneA6,"&lt;&gt;0",MilestoneA6,"&lt;&gt;#DIV/0!"),"need to create additional years"))))))</f>
        <v>0</v>
      </c>
      <c r="M30" s="934"/>
      <c r="N30" s="957">
        <f t="shared" si="23"/>
        <v>0</v>
      </c>
      <c r="O30" s="958"/>
      <c r="V30" s="799" t="s">
        <v>812</v>
      </c>
      <c r="W30" s="797">
        <f>SUM($X$30:$AC$30)</f>
        <v>0</v>
      </c>
      <c r="X30" s="800">
        <f>IF($I$4='CO CPD'!$I$9,COUNTIFS(Indic_SignatureSolutions,X$28,MilestoneA1,"&lt;&gt;0",MilestoneA1,"&lt;&gt;#DIV/0!"),IF($I$4='CO CPD'!$I$10,COUNTIFS(Indic_SignatureSolutions,X$28,MilestoneA2,"&lt;&gt;0",MilestoneA2,"&lt;&gt;#DIV/0!"),IF($I$4='CO CPD'!$I$11,COUNTIFS(Indic_SignatureSolutions,X$28,MilestoneA3,"&lt;&gt;0",MilestoneA3,"&lt;&gt;#DIV/0!"),IF($I$4='CO CPD'!$I$12,COUNTIFS(Indic_SignatureSolutions,X$28,MilestoneA4,"&lt;&gt;0",MilestoneA4,"&lt;&gt;#DIV/0!"),IF($I$4='CO CPD'!$I$13,COUNTIFS(Indic_SignatureSolutions,X$28,MilestoneA5,"&lt;&gt;0",MilestoneA5,"&lt;&gt;#DIV/0!"),IF($I$4='CO CPD'!$I$14,COUNTIFS(Indic_SignatureSolutions,X$28,MilestoneA6,"&lt;&gt;0",MilestoneA6,"&lt;&gt;#DIV/0!"),"need to create additional years"))))))</f>
        <v>0</v>
      </c>
      <c r="Y30" s="800">
        <f>IF($I$4='CO CPD'!$I$9,COUNTIFS(Indic_SignatureSolutions,Y$28,MilestoneA1,"&lt;&gt;0",MilestoneA1,"&lt;&gt;#DIV/0!"),IF($I$4='CO CPD'!$I$10,COUNTIFS(Indic_SignatureSolutions,Y$28,MilestoneA2,"&lt;&gt;0",MilestoneA2,"&lt;&gt;#DIV/0!"),IF($I$4='CO CPD'!$I$11,COUNTIFS(Indic_SignatureSolutions,Y$28,MilestoneA3,"&lt;&gt;0",MilestoneA3,"&lt;&gt;#DIV/0!"),IF($I$4='CO CPD'!$I$12,COUNTIFS(Indic_SignatureSolutions,Y$28,MilestoneA4,"&lt;&gt;0",MilestoneA4,"&lt;&gt;#DIV/0!"),IF($I$4='CO CPD'!$I$13,COUNTIFS(Indic_SignatureSolutions,Y$28,MilestoneA5,"&lt;&gt;0",MilestoneA5,"&lt;&gt;#DIV/0!"),IF($I$4='CO CPD'!$I$14,COUNTIFS(Indic_SignatureSolutions,Y$28,MilestoneA6,"&lt;&gt;0",MilestoneA6,"&lt;&gt;#DIV/0!"),"need to create additional years"))))))</f>
        <v>0</v>
      </c>
      <c r="Z30" s="800">
        <f>IF($I$4='CO CPD'!$I$9,COUNTIFS(Indic_SignatureSolutions,Z$28,MilestoneA1,"&lt;&gt;0",MilestoneA1,"&lt;&gt;#DIV/0!"),IF($I$4='CO CPD'!$I$10,COUNTIFS(Indic_SignatureSolutions,Z$28,MilestoneA2,"&lt;&gt;0",MilestoneA2,"&lt;&gt;#DIV/0!"),IF($I$4='CO CPD'!$I$11,COUNTIFS(Indic_SignatureSolutions,Z$28,MilestoneA3,"&lt;&gt;0",MilestoneA3,"&lt;&gt;#DIV/0!"),IF($I$4='CO CPD'!$I$12,COUNTIFS(Indic_SignatureSolutions,Z$28,MilestoneA4,"&lt;&gt;0",MilestoneA4,"&lt;&gt;#DIV/0!"),IF($I$4='CO CPD'!$I$13,COUNTIFS(Indic_SignatureSolutions,Z$28,MilestoneA5,"&lt;&gt;0",MilestoneA5,"&lt;&gt;#DIV/0!"),IF($I$4='CO CPD'!$I$14,COUNTIFS(Indic_SignatureSolutions,Z$28,MilestoneA6,"&lt;&gt;0",MilestoneA6,"&lt;&gt;#DIV/0!"),"need to create additional years"))))))</f>
        <v>0</v>
      </c>
      <c r="AA30" s="800">
        <f>IF($I$4='CO CPD'!$I$9,COUNTIFS(Indic_SignatureSolutions,AA$28,MilestoneA1,"&lt;&gt;0",MilestoneA1,"&lt;&gt;#DIV/0!"),IF($I$4='CO CPD'!$I$10,COUNTIFS(Indic_SignatureSolutions,AA$28,MilestoneA2,"&lt;&gt;0",MilestoneA2,"&lt;&gt;#DIV/0!"),IF($I$4='CO CPD'!$I$11,COUNTIFS(Indic_SignatureSolutions,AA$28,MilestoneA3,"&lt;&gt;0",MilestoneA3,"&lt;&gt;#DIV/0!"),IF($I$4='CO CPD'!$I$12,COUNTIFS(Indic_SignatureSolutions,AA$28,MilestoneA4,"&lt;&gt;0",MilestoneA4,"&lt;&gt;#DIV/0!"),IF($I$4='CO CPD'!$I$13,COUNTIFS(Indic_SignatureSolutions,AA$28,MilestoneA5,"&lt;&gt;0",MilestoneA5,"&lt;&gt;#DIV/0!"),IF($I$4='CO CPD'!$I$14,COUNTIFS(Indic_SignatureSolutions,AA$28,MilestoneA6,"&lt;&gt;0",MilestoneA6,"&lt;&gt;#DIV/0!"),"need to create additional years"))))))</f>
        <v>0</v>
      </c>
      <c r="AB30" s="800">
        <f>IF($I$4='CO CPD'!$I$9,COUNTIFS(Indic_SignatureSolutions,AB$28,MilestoneA1,"&lt;&gt;0",MilestoneA1,"&lt;&gt;#DIV/0!"),IF($I$4='CO CPD'!$I$10,COUNTIFS(Indic_SignatureSolutions,AB$28,MilestoneA2,"&lt;&gt;0",MilestoneA2,"&lt;&gt;#DIV/0!"),IF($I$4='CO CPD'!$I$11,COUNTIFS(Indic_SignatureSolutions,AB$28,MilestoneA3,"&lt;&gt;0",MilestoneA3,"&lt;&gt;#DIV/0!"),IF($I$4='CO CPD'!$I$12,COUNTIFS(Indic_SignatureSolutions,AB$28,MilestoneA4,"&lt;&gt;0",MilestoneA4,"&lt;&gt;#DIV/0!"),IF($I$4='CO CPD'!$I$13,COUNTIFS(Indic_SignatureSolutions,AB$28,MilestoneA5,"&lt;&gt;0",MilestoneA5,"&lt;&gt;#DIV/0!"),IF($I$4='CO CPD'!$I$14,COUNTIFS(Indic_SignatureSolutions,AB$28,MilestoneA6,"&lt;&gt;0",MilestoneA6,"&lt;&gt;#DIV/0!"),"need to create additional years"))))))</f>
        <v>0</v>
      </c>
      <c r="AC30" s="800">
        <f>IF($I$4='CO CPD'!$I$9,COUNTIFS(Indic_SignatureSolutions,AC$28,MilestoneA1,"&lt;&gt;0",MilestoneA1,"&lt;&gt;#DIV/0!"),IF($I$4='CO CPD'!$I$10,COUNTIFS(Indic_SignatureSolutions,AC$28,MilestoneA2,"&lt;&gt;0",MilestoneA2,"&lt;&gt;#DIV/0!"),IF($I$4='CO CPD'!$I$11,COUNTIFS(Indic_SignatureSolutions,AC$28,MilestoneA3,"&lt;&gt;0",MilestoneA3,"&lt;&gt;#DIV/0!"),IF($I$4='CO CPD'!$I$12,COUNTIFS(Indic_SignatureSolutions,AC$28,MilestoneA4,"&lt;&gt;0",MilestoneA4,"&lt;&gt;#DIV/0!"),IF($I$4='CO CPD'!$I$13,COUNTIFS(Indic_SignatureSolutions,AC$28,MilestoneA5,"&lt;&gt;0",MilestoneA5,"&lt;&gt;#DIV/0!"),IF($I$4='CO CPD'!$I$14,COUNTIFS(Indic_SignatureSolutions,AC$28,MilestoneA6,"&lt;&gt;0",MilestoneA6,"&lt;&gt;#DIV/0!"),"need to create additional years"))))))</f>
        <v>0</v>
      </c>
    </row>
    <row r="31" spans="1:34" ht="35.25" customHeight="1" thickBot="1">
      <c r="A31" s="317" t="s">
        <v>54</v>
      </c>
      <c r="B31" s="931">
        <f>IF($I$4='CO CPD'!$I$9,COUNTIFS(Indic_SignatureSolutions,B$28,MilestoneA1,"&lt;&gt;0",MilestoneA1,"&lt;&gt;#DIV/0!",SexDisagregation,"Yes"),IF($I$4='CO CPD'!$I$10,COUNTIFS(Indic_SignatureSolutions,B$28,MilestoneA2,"&lt;&gt;0",MilestoneA2,"&lt;&gt;#DIV/0!",SexDisagregation,"Yes"),IF($I$4='CO CPD'!$I$11,COUNTIFS(Indic_SignatureSolutions,B$28,MilestoneA3,"&lt;&gt;0",MilestoneA3,"&lt;&gt;#DIV/0!",SexDisagregation,"Yes"),IF($I$4='CO CPD'!$I$12,COUNTIFS(Indic_SignatureSolutions,B$28,MilestoneA4,"&lt;&gt;0",MilestoneA4,"&lt;&gt;#DIV/0!",SexDisagregation,"Yes"),IF($I$4='CO CPD'!$I$13,COUNTIFS(Indic_SignatureSolutions,B$28,MilestoneA5,"&lt;&gt;0",MilestoneA5,"&lt;&gt;#DIV/0!",SexDisagregation,"Yes"),IF($I$4='CO CPD'!$I$14,COUNTIFS(Indic_SignatureSolutions,B$28,MilestoneA6,"&lt;&gt;0",MilestoneA6,"&lt;&gt;#DIV/0!",SexDisagregation,"Yes"),"need to createadditional years"))))))</f>
        <v>0</v>
      </c>
      <c r="C31" s="932"/>
      <c r="D31" s="931">
        <f>IF($I$4='CO CPD'!$I$9,COUNTIFS(Indic_SignatureSolutions,D$28,MilestoneA1,"&lt;&gt;0",MilestoneA1,"&lt;&gt;#DIV/0!",SexDisagregation,"Yes"),IF($I$4='CO CPD'!$I$10,COUNTIFS(Indic_SignatureSolutions,D$28,MilestoneA2,"&lt;&gt;0",MilestoneA2,"&lt;&gt;#DIV/0!",SexDisagregation,"Yes"),IF($I$4='CO CPD'!$I$11,COUNTIFS(Indic_SignatureSolutions,D$28,MilestoneA3,"&lt;&gt;0",MilestoneA3,"&lt;&gt;#DIV/0!",SexDisagregation,"Yes"),IF($I$4='CO CPD'!$I$12,COUNTIFS(Indic_SignatureSolutions,D$28,MilestoneA4,"&lt;&gt;0",MilestoneA4,"&lt;&gt;#DIV/0!",SexDisagregation,"Yes"),IF($I$4='CO CPD'!$I$13,COUNTIFS(Indic_SignatureSolutions,D$28,MilestoneA5,"&lt;&gt;0",MilestoneA5,"&lt;&gt;#DIV/0!",SexDisagregation,"Yes"),IF($I$4='CO CPD'!$I$14,COUNTIFS(Indic_SignatureSolutions,D$28,MilestoneA6,"&lt;&gt;0",MilestoneA6,"&lt;&gt;#DIV/0!",SexDisagregation,"Yes"),"need to createadditional years"))))))</f>
        <v>0</v>
      </c>
      <c r="E31" s="932"/>
      <c r="F31" s="931">
        <f>IF($I$4='CO CPD'!$I$9,COUNTIFS(Indic_SignatureSolutions,F$28,MilestoneA1,"&lt;&gt;0",MilestoneA1,"&lt;&gt;#DIV/0!",SexDisagregation,"Yes"),IF($I$4='CO CPD'!$I$10,COUNTIFS(Indic_SignatureSolutions,F$28,MilestoneA2,"&lt;&gt;0",MilestoneA2,"&lt;&gt;#DIV/0!",SexDisagregation,"Yes"),IF($I$4='CO CPD'!$I$11,COUNTIFS(Indic_SignatureSolutions,F$28,MilestoneA3,"&lt;&gt;0",MilestoneA3,"&lt;&gt;#DIV/0!",SexDisagregation,"Yes"),IF($I$4='CO CPD'!$I$12,COUNTIFS(Indic_SignatureSolutions,F$28,MilestoneA4,"&lt;&gt;0",MilestoneA4,"&lt;&gt;#DIV/0!",SexDisagregation,"Yes"),IF($I$4='CO CPD'!$I$13,COUNTIFS(Indic_SignatureSolutions,F$28,MilestoneA5,"&lt;&gt;0",MilestoneA5,"&lt;&gt;#DIV/0!",SexDisagregation,"Yes"),IF($I$4='CO CPD'!$I$14,COUNTIFS(Indic_SignatureSolutions,F$28,MilestoneA6,"&lt;&gt;0",MilestoneA6,"&lt;&gt;#DIV/0!",SexDisagregation,"Yes"),"need to createadditional years"))))))</f>
        <v>0</v>
      </c>
      <c r="G31" s="932"/>
      <c r="H31" s="931">
        <f>IF($I$4='CO CPD'!$I$9,COUNTIFS(Indic_SignatureSolutions,H$28,MilestoneA1,"&lt;&gt;0",MilestoneA1,"&lt;&gt;#DIV/0!",SexDisagregation,"Yes"),IF($I$4='CO CPD'!$I$10,COUNTIFS(Indic_SignatureSolutions,H$28,MilestoneA2,"&lt;&gt;0",MilestoneA2,"&lt;&gt;#DIV/0!",SexDisagregation,"Yes"),IF($I$4='CO CPD'!$I$11,COUNTIFS(Indic_SignatureSolutions,H$28,MilestoneA3,"&lt;&gt;0",MilestoneA3,"&lt;&gt;#DIV/0!",SexDisagregation,"Yes"),IF($I$4='CO CPD'!$I$12,COUNTIFS(Indic_SignatureSolutions,H$28,MilestoneA4,"&lt;&gt;0",MilestoneA4,"&lt;&gt;#DIV/0!",SexDisagregation,"Yes"),IF($I$4='CO CPD'!$I$13,COUNTIFS(Indic_SignatureSolutions,H$28,MilestoneA5,"&lt;&gt;0",MilestoneA5,"&lt;&gt;#DIV/0!",SexDisagregation,"Yes"),IF($I$4='CO CPD'!$I$14,COUNTIFS(Indic_SignatureSolutions,H$28,MilestoneA6,"&lt;&gt;0",MilestoneA6,"&lt;&gt;#DIV/0!",SexDisagregation,"Yes"),"need to createadditional years"))))))</f>
        <v>0</v>
      </c>
      <c r="I31" s="932"/>
      <c r="J31" s="931">
        <f>IF($I$4='CO CPD'!$I$9,COUNTIFS(Indic_SignatureSolutions,J$28,MilestoneA1,"&lt;&gt;0",MilestoneA1,"&lt;&gt;#DIV/0!",SexDisagregation,"Yes"),IF($I$4='CO CPD'!$I$10,COUNTIFS(Indic_SignatureSolutions,J$28,MilestoneA2,"&lt;&gt;0",MilestoneA2,"&lt;&gt;#DIV/0!",SexDisagregation,"Yes"),IF($I$4='CO CPD'!$I$11,COUNTIFS(Indic_SignatureSolutions,J$28,MilestoneA3,"&lt;&gt;0",MilestoneA3,"&lt;&gt;#DIV/0!",SexDisagregation,"Yes"),IF($I$4='CO CPD'!$I$12,COUNTIFS(Indic_SignatureSolutions,J$28,MilestoneA4,"&lt;&gt;0",MilestoneA4,"&lt;&gt;#DIV/0!",SexDisagregation,"Yes"),IF($I$4='CO CPD'!$I$13,COUNTIFS(Indic_SignatureSolutions,J$28,MilestoneA5,"&lt;&gt;0",MilestoneA5,"&lt;&gt;#DIV/0!",SexDisagregation,"Yes"),IF($I$4='CO CPD'!$I$14,COUNTIFS(Indic_SignatureSolutions,J$28,MilestoneA6,"&lt;&gt;0",MilestoneA6,"&lt;&gt;#DIV/0!",SexDisagregation,"Yes"),"need to createadditional years"))))))</f>
        <v>0</v>
      </c>
      <c r="K31" s="932"/>
      <c r="L31" s="931">
        <f>IF($I$4='CO CPD'!$I$9,COUNTIFS(Indic_SignatureSolutions,L$28,MilestoneA1,"&lt;&gt;0",MilestoneA1,"&lt;&gt;#DIV/0!",SexDisagregation,"Yes"),IF($I$4='CO CPD'!$I$10,COUNTIFS(Indic_SignatureSolutions,L$28,MilestoneA2,"&lt;&gt;0",MilestoneA2,"&lt;&gt;#DIV/0!",SexDisagregation,"Yes"),IF($I$4='CO CPD'!$I$11,COUNTIFS(Indic_SignatureSolutions,L$28,MilestoneA3,"&lt;&gt;0",MilestoneA3,"&lt;&gt;#DIV/0!",SexDisagregation,"Yes"),IF($I$4='CO CPD'!$I$12,COUNTIFS(Indic_SignatureSolutions,L$28,MilestoneA4,"&lt;&gt;0",MilestoneA4,"&lt;&gt;#DIV/0!",SexDisagregation,"Yes"),IF($I$4='CO CPD'!$I$13,COUNTIFS(Indic_SignatureSolutions,L$28,MilestoneA5,"&lt;&gt;0",MilestoneA5,"&lt;&gt;#DIV/0!",SexDisagregation,"Yes"),IF($I$4='CO CPD'!$I$14,COUNTIFS(Indic_SignatureSolutions,L$28,MilestoneA6,"&lt;&gt;0",MilestoneA6,"&lt;&gt;#DIV/0!",SexDisagregation,"Yes"),"need to createadditional years"))))))</f>
        <v>0</v>
      </c>
      <c r="M31" s="932"/>
      <c r="N31" s="957">
        <f t="shared" si="23"/>
        <v>0</v>
      </c>
      <c r="O31" s="958"/>
      <c r="V31" s="801" t="s">
        <v>54</v>
      </c>
      <c r="W31" s="797">
        <f>SUM($X$31:$AC$31)</f>
        <v>0</v>
      </c>
      <c r="X31" s="798">
        <f>IF($I$4='CO CPD'!$I$9,COUNTIFS(Indic_SignatureSolutions,X$28,MilestoneA1,"&lt;&gt;0",MilestoneA1,"&lt;&gt;#DIV/0!",SexDisagregation,"Yes"),IF($I$4='CO CPD'!$I$10,COUNTIFS(Indic_SignatureSolutions,X$28,MilestoneA2,"&lt;&gt;0",MilestoneA2,"&lt;&gt;#DIV/0!",SexDisagregation,"Yes"),IF($I$4='CO CPD'!$I$11,COUNTIFS(Indic_SignatureSolutions,X$28,MilestoneA3,"&lt;&gt;0",MilestoneA3,"&lt;&gt;#DIV/0!",SexDisagregation,"Yes"),IF($I$4='CO CPD'!$I$12,COUNTIFS(Indic_SignatureSolutions,X$28,MilestoneA4,"&lt;&gt;0",MilestoneA4,"&lt;&gt;#DIV/0!",SexDisagregation,"Yes"),IF($I$4='CO CPD'!$I$13,COUNTIFS(Indic_SignatureSolutions,X$28,MilestoneA5,"&lt;&gt;0",MilestoneA5,"&lt;&gt;#DIV/0!",SexDisagregation,"Yes"),IF($I$4='CO CPD'!$I$14,COUNTIFS(Indic_SignatureSolutions,X$28,MilestoneA6,"&lt;&gt;0",MilestoneA6,"&lt;&gt;#DIV/0!",SexDisagregation,"Yes"),"need to createadditional years"))))))</f>
        <v>0</v>
      </c>
      <c r="Y31" s="798">
        <f>IF($I$4='CO CPD'!$I$9,COUNTIFS(Indic_SignatureSolutions,Y$28,MilestoneA1,"&lt;&gt;0",MilestoneA1,"&lt;&gt;#DIV/0!",SexDisagregation,"Yes"),IF($I$4='CO CPD'!$I$10,COUNTIFS(Indic_SignatureSolutions,Y$28,MilestoneA2,"&lt;&gt;0",MilestoneA2,"&lt;&gt;#DIV/0!",SexDisagregation,"Yes"),IF($I$4='CO CPD'!$I$11,COUNTIFS(Indic_SignatureSolutions,Y$28,MilestoneA3,"&lt;&gt;0",MilestoneA3,"&lt;&gt;#DIV/0!",SexDisagregation,"Yes"),IF($I$4='CO CPD'!$I$12,COUNTIFS(Indic_SignatureSolutions,Y$28,MilestoneA4,"&lt;&gt;0",MilestoneA4,"&lt;&gt;#DIV/0!",SexDisagregation,"Yes"),IF($I$4='CO CPD'!$I$13,COUNTIFS(Indic_SignatureSolutions,Y$28,MilestoneA5,"&lt;&gt;0",MilestoneA5,"&lt;&gt;#DIV/0!",SexDisagregation,"Yes"),IF($I$4='CO CPD'!$I$14,COUNTIFS(Indic_SignatureSolutions,Y$28,MilestoneA6,"&lt;&gt;0",MilestoneA6,"&lt;&gt;#DIV/0!",SexDisagregation,"Yes"),"need to createadditional years"))))))</f>
        <v>0</v>
      </c>
      <c r="Z31" s="798">
        <f>IF($I$4='CO CPD'!$I$9,COUNTIFS(Indic_SignatureSolutions,Z$28,MilestoneA1,"&lt;&gt;0",MilestoneA1,"&lt;&gt;#DIV/0!",SexDisagregation,"Yes"),IF($I$4='CO CPD'!$I$10,COUNTIFS(Indic_SignatureSolutions,Z$28,MilestoneA2,"&lt;&gt;0",MilestoneA2,"&lt;&gt;#DIV/0!",SexDisagregation,"Yes"),IF($I$4='CO CPD'!$I$11,COUNTIFS(Indic_SignatureSolutions,Z$28,MilestoneA3,"&lt;&gt;0",MilestoneA3,"&lt;&gt;#DIV/0!",SexDisagregation,"Yes"),IF($I$4='CO CPD'!$I$12,COUNTIFS(Indic_SignatureSolutions,Z$28,MilestoneA4,"&lt;&gt;0",MilestoneA4,"&lt;&gt;#DIV/0!",SexDisagregation,"Yes"),IF($I$4='CO CPD'!$I$13,COUNTIFS(Indic_SignatureSolutions,Z$28,MilestoneA5,"&lt;&gt;0",MilestoneA5,"&lt;&gt;#DIV/0!",SexDisagregation,"Yes"),IF($I$4='CO CPD'!$I$14,COUNTIFS(Indic_SignatureSolutions,Z$28,MilestoneA6,"&lt;&gt;0",MilestoneA6,"&lt;&gt;#DIV/0!",SexDisagregation,"Yes"),"need to createadditional years"))))))</f>
        <v>0</v>
      </c>
      <c r="AA31" s="798">
        <f>IF($I$4='CO CPD'!$I$9,COUNTIFS(Indic_SignatureSolutions,AA$28,MilestoneA1,"&lt;&gt;0",MilestoneA1,"&lt;&gt;#DIV/0!",SexDisagregation,"Yes"),IF($I$4='CO CPD'!$I$10,COUNTIFS(Indic_SignatureSolutions,AA$28,MilestoneA2,"&lt;&gt;0",MilestoneA2,"&lt;&gt;#DIV/0!",SexDisagregation,"Yes"),IF($I$4='CO CPD'!$I$11,COUNTIFS(Indic_SignatureSolutions,AA$28,MilestoneA3,"&lt;&gt;0",MilestoneA3,"&lt;&gt;#DIV/0!",SexDisagregation,"Yes"),IF($I$4='CO CPD'!$I$12,COUNTIFS(Indic_SignatureSolutions,AA$28,MilestoneA4,"&lt;&gt;0",MilestoneA4,"&lt;&gt;#DIV/0!",SexDisagregation,"Yes"),IF($I$4='CO CPD'!$I$13,COUNTIFS(Indic_SignatureSolutions,AA$28,MilestoneA5,"&lt;&gt;0",MilestoneA5,"&lt;&gt;#DIV/0!",SexDisagregation,"Yes"),IF($I$4='CO CPD'!$I$14,COUNTIFS(Indic_SignatureSolutions,AA$28,MilestoneA6,"&lt;&gt;0",MilestoneA6,"&lt;&gt;#DIV/0!",SexDisagregation,"Yes"),"need to createadditional years"))))))</f>
        <v>0</v>
      </c>
      <c r="AB31" s="798">
        <f>IF($I$4='CO CPD'!$I$9,COUNTIFS(Indic_SignatureSolutions,AB$28,MilestoneA1,"&lt;&gt;0",MilestoneA1,"&lt;&gt;#DIV/0!",SexDisagregation,"Yes"),IF($I$4='CO CPD'!$I$10,COUNTIFS(Indic_SignatureSolutions,AB$28,MilestoneA2,"&lt;&gt;0",MilestoneA2,"&lt;&gt;#DIV/0!",SexDisagregation,"Yes"),IF($I$4='CO CPD'!$I$11,COUNTIFS(Indic_SignatureSolutions,AB$28,MilestoneA3,"&lt;&gt;0",MilestoneA3,"&lt;&gt;#DIV/0!",SexDisagregation,"Yes"),IF($I$4='CO CPD'!$I$12,COUNTIFS(Indic_SignatureSolutions,AB$28,MilestoneA4,"&lt;&gt;0",MilestoneA4,"&lt;&gt;#DIV/0!",SexDisagregation,"Yes"),IF($I$4='CO CPD'!$I$13,COUNTIFS(Indic_SignatureSolutions,AB$28,MilestoneA5,"&lt;&gt;0",MilestoneA5,"&lt;&gt;#DIV/0!",SexDisagregation,"Yes"),IF($I$4='CO CPD'!$I$14,COUNTIFS(Indic_SignatureSolutions,AB$28,MilestoneA6,"&lt;&gt;0",MilestoneA6,"&lt;&gt;#DIV/0!",SexDisagregation,"Yes"),"need to createadditional years"))))))</f>
        <v>0</v>
      </c>
      <c r="AC31" s="798">
        <f>IF($I$4='CO CPD'!$I$9,COUNTIFS(Indic_SignatureSolutions,AC$28,MilestoneA1,"&lt;&gt;0",MilestoneA1,"&lt;&gt;#DIV/0!",SexDisagregation,"Yes"),IF($I$4='CO CPD'!$I$10,COUNTIFS(Indic_SignatureSolutions,AC$28,MilestoneA2,"&lt;&gt;0",MilestoneA2,"&lt;&gt;#DIV/0!",SexDisagregation,"Yes"),IF($I$4='CO CPD'!$I$11,COUNTIFS(Indic_SignatureSolutions,AC$28,MilestoneA3,"&lt;&gt;0",MilestoneA3,"&lt;&gt;#DIV/0!",SexDisagregation,"Yes"),IF($I$4='CO CPD'!$I$12,COUNTIFS(Indic_SignatureSolutions,AC$28,MilestoneA4,"&lt;&gt;0",MilestoneA4,"&lt;&gt;#DIV/0!",SexDisagregation,"Yes"),IF($I$4='CO CPD'!$I$13,COUNTIFS(Indic_SignatureSolutions,AC$28,MilestoneA5,"&lt;&gt;0",MilestoneA5,"&lt;&gt;#DIV/0!",SexDisagregation,"Yes"),IF($I$4='CO CPD'!$I$14,COUNTIFS(Indic_SignatureSolutions,AC$28,MilestoneA6,"&lt;&gt;0",MilestoneA6,"&lt;&gt;#DIV/0!",SexDisagregation,"Yes"),"need to createadditional years"))))))</f>
        <v>0</v>
      </c>
    </row>
    <row r="32" spans="1:34" ht="43.5" customHeight="1" thickBot="1">
      <c r="A32" s="319" t="s">
        <v>815</v>
      </c>
      <c r="B32" s="951">
        <f>IF($I$4=2018,COUNTIFS(Indic_SignatureSolutions,B$28,MilestoneA1,"&lt;&gt;0",MilestoneA1,"&lt;&gt;#DIV/0!",ResultsA1_Perf,"&gt;=0.7"),IF($I$4=2019,COUNTIFS(Indic_SignatureSolutions,B$28,MilestoneA2,"&lt;&gt;0",MilestoneA2,"&lt;&gt;#DIV/0!",ResultsA2_Perf,"&gt;=0.7"),IF($I$4='CO CPD'!$I$11,COUNTIFS(Indic_SignatureSolutions,B$28,MilestoneA3,"&lt;&gt;0",MilestoneA3,"&lt;&gt;#DIV/0!",ResultsA3_Perf,"&gt;=0.7"),IF($I$4=2021,COUNTIFS(Indic_SignatureSolutions,B$28,MilestoneA4,"&lt;&gt;0",MilestoneA4,"&lt;&gt;#DIV/0!",ResultsA4_Perf,"&gt;=0.7"),IF($I$4=2022,COUNTIFS(Indic_SignatureSolutions,B$28,MilestoneA5,"&lt;&gt;0",MilestoneA5,"&lt;&gt;#DIV/0!",ResultsA5_Perf,"&gt;=0.7"),IF($I$4=2023,COUNTIFS(Indic_SignatureSolutions,B$28,MilestoneA6,"&lt;&gt;0",MilestoneA6,"&lt;&gt;#DIV/0!",ResultsA6_Perf,"&gt;=0.7"),"you need to create additional years"))))))</f>
        <v>0</v>
      </c>
      <c r="C32" s="952"/>
      <c r="D32" s="951">
        <f>IF($I$4=2018,COUNTIFS(Indic_SignatureSolutions,D$28,MilestoneA1,"&lt;&gt;0",MilestoneA1,"&lt;&gt;#DIV/0!",ResultsA1_Perf,"&gt;=0.7"),IF($I$4=2019,COUNTIFS(Indic_SignatureSolutions,D$28,MilestoneA2,"&lt;&gt;0",MilestoneA2,"&lt;&gt;#DIV/0!",ResultsA2_Perf,"&gt;=0.7"),IF($I$4='CO CPD'!$I$11,COUNTIFS(Indic_SignatureSolutions,D$28,MilestoneA3,"&lt;&gt;0",MilestoneA3,"&lt;&gt;#DIV/0!",ResultsA3_Perf,"&gt;=0.7"),IF($I$4=2021,COUNTIFS(Indic_SignatureSolutions,D$28,MilestoneA4,"&lt;&gt;0",MilestoneA4,"&lt;&gt;#DIV/0!",ResultsA4_Perf,"&gt;=0.7"),IF($I$4=2022,COUNTIFS(Indic_SignatureSolutions,D$28,MilestoneA5,"&lt;&gt;0",MilestoneA5,"&lt;&gt;#DIV/0!",ResultsA5_Perf,"&gt;=0.7"),IF($I$4=2023,COUNTIFS(Indic_SignatureSolutions,D$28,MilestoneA6,"&lt;&gt;0",MilestoneA6,"&lt;&gt;#DIV/0!",ResultsA6_Perf,"&gt;=0.7"),"you need to create additional years"))))))</f>
        <v>0</v>
      </c>
      <c r="E32" s="952"/>
      <c r="F32" s="951">
        <f>IF($I$4=2018,COUNTIFS(Indic_SignatureSolutions,F$28,MilestoneA1,"&lt;&gt;0",MilestoneA1,"&lt;&gt;#DIV/0!",ResultsA1_Perf,"&gt;=0.7"),IF($I$4=2019,COUNTIFS(Indic_SignatureSolutions,F$28,MilestoneA2,"&lt;&gt;0",MilestoneA2,"&lt;&gt;#DIV/0!",ResultsA2_Perf,"&gt;=0.7"),IF($I$4='CO CPD'!$I$11,COUNTIFS(Indic_SignatureSolutions,F$28,MilestoneA3,"&lt;&gt;0",MilestoneA3,"&lt;&gt;#DIV/0!",ResultsA3_Perf,"&gt;=0.7"),IF($I$4=2021,COUNTIFS(Indic_SignatureSolutions,F$28,MilestoneA4,"&lt;&gt;0",MilestoneA4,"&lt;&gt;#DIV/0!",ResultsA4_Perf,"&gt;=0.7"),IF($I$4=2022,COUNTIFS(Indic_SignatureSolutions,F$28,MilestoneA5,"&lt;&gt;0",MilestoneA5,"&lt;&gt;#DIV/0!",ResultsA5_Perf,"&gt;=0.7"),IF($I$4=2023,COUNTIFS(Indic_SignatureSolutions,F$28,MilestoneA6,"&lt;&gt;0",MilestoneA6,"&lt;&gt;#DIV/0!",ResultsA6_Perf,"&gt;=0.7"),"you need to create additional years"))))))</f>
        <v>0</v>
      </c>
      <c r="G32" s="952"/>
      <c r="H32" s="951">
        <f>IF($I$4=2018,COUNTIFS(Indic_SignatureSolutions,H$28,MilestoneA1,"&lt;&gt;0",MilestoneA1,"&lt;&gt;#DIV/0!",ResultsA1_Perf,"&gt;=0.7"),IF($I$4=2019,COUNTIFS(Indic_SignatureSolutions,H$28,MilestoneA2,"&lt;&gt;0",MilestoneA2,"&lt;&gt;#DIV/0!",ResultsA2_Perf,"&gt;=0.7"),IF($I$4='CO CPD'!$I$11,COUNTIFS(Indic_SignatureSolutions,H$28,MilestoneA3,"&lt;&gt;0",MilestoneA3,"&lt;&gt;#DIV/0!",ResultsA3_Perf,"&gt;=0.7"),IF($I$4=2021,COUNTIFS(Indic_SignatureSolutions,H$28,MilestoneA4,"&lt;&gt;0",MilestoneA4,"&lt;&gt;#DIV/0!",ResultsA4_Perf,"&gt;=0.7"),IF($I$4=2022,COUNTIFS(Indic_SignatureSolutions,H$28,MilestoneA5,"&lt;&gt;0",MilestoneA5,"&lt;&gt;#DIV/0!",ResultsA5_Perf,"&gt;=0.7"),IF($I$4=2023,COUNTIFS(Indic_SignatureSolutions,H$28,MilestoneA6,"&lt;&gt;0",MilestoneA6,"&lt;&gt;#DIV/0!",ResultsA6_Perf,"&gt;=0.7"),"you need to create additional years"))))))</f>
        <v>0</v>
      </c>
      <c r="I32" s="952"/>
      <c r="J32" s="951">
        <f>IF($I$4=2018,COUNTIFS(Indic_SignatureSolutions,J$28,MilestoneA1,"&lt;&gt;0",MilestoneA1,"&lt;&gt;#DIV/0!",ResultsA1_Perf,"&gt;=0.7"),IF($I$4=2019,COUNTIFS(Indic_SignatureSolutions,J$28,MilestoneA2,"&lt;&gt;0",MilestoneA2,"&lt;&gt;#DIV/0!",ResultsA2_Perf,"&gt;=0.7"),IF($I$4='CO CPD'!$I$11,COUNTIFS(Indic_SignatureSolutions,J$28,MilestoneA3,"&lt;&gt;0",MilestoneA3,"&lt;&gt;#DIV/0!",ResultsA3_Perf,"&gt;=0.7"),IF($I$4=2021,COUNTIFS(Indic_SignatureSolutions,J$28,MilestoneA4,"&lt;&gt;0",MilestoneA4,"&lt;&gt;#DIV/0!",ResultsA4_Perf,"&gt;=0.7"),IF($I$4=2022,COUNTIFS(Indic_SignatureSolutions,J$28,MilestoneA5,"&lt;&gt;0",MilestoneA5,"&lt;&gt;#DIV/0!",ResultsA5_Perf,"&gt;=0.7"),IF($I$4=2023,COUNTIFS(Indic_SignatureSolutions,J$28,MilestoneA6,"&lt;&gt;0",MilestoneA6,"&lt;&gt;#DIV/0!",ResultsA6_Perf,"&gt;=0.7"),"you need to create additional years"))))))</f>
        <v>0</v>
      </c>
      <c r="K32" s="952"/>
      <c r="L32" s="951">
        <f>IF($I$4=2018,COUNTIFS(Indic_SignatureSolutions,L$28,MilestoneA1,"&lt;&gt;0",MilestoneA1,"&lt;&gt;#DIV/0!",ResultsA1_Perf,"&gt;=0.7"),IF($I$4=2019,COUNTIFS(Indic_SignatureSolutions,L$28,MilestoneA2,"&lt;&gt;0",MilestoneA2,"&lt;&gt;#DIV/0!",ResultsA2_Perf,"&gt;=0.7"),IF($I$4='CO CPD'!$I$11,COUNTIFS(Indic_SignatureSolutions,L$28,MilestoneA3,"&lt;&gt;0",MilestoneA3,"&lt;&gt;#DIV/0!",ResultsA3_Perf,"&gt;=0.7"),IF($I$4=2021,COUNTIFS(Indic_SignatureSolutions,L$28,MilestoneA4,"&lt;&gt;0",MilestoneA4,"&lt;&gt;#DIV/0!",ResultsA4_Perf,"&gt;=0.7"),IF($I$4=2022,COUNTIFS(Indic_SignatureSolutions,L$28,MilestoneA5,"&lt;&gt;0",MilestoneA5,"&lt;&gt;#DIV/0!",ResultsA5_Perf,"&gt;=0.7"),IF($I$4=2023,COUNTIFS(Indic_SignatureSolutions,L$28,MilestoneA6,"&lt;&gt;0",MilestoneA6,"&lt;&gt;#DIV/0!",ResultsA6_Perf,"&gt;=0.7"),"you need to create additional years"))))))</f>
        <v>0</v>
      </c>
      <c r="M32" s="952"/>
      <c r="N32" s="959">
        <f t="shared" si="23"/>
        <v>0</v>
      </c>
      <c r="O32" s="960"/>
      <c r="V32" s="802" t="s">
        <v>815</v>
      </c>
      <c r="W32" s="803">
        <f>SUM($X$32:$AC$32)</f>
        <v>0</v>
      </c>
      <c r="X32" s="804">
        <f>IF($I$4=2018,COUNTIFS(Indic_SignatureSolutions,X$28,MilestoneA1,"&lt;&gt;0",MilestoneA1,"&lt;&gt;#DIV/0!",ResultsA1_Perf,"&gt;=0.7"),IF($I$4=2019,COUNTIFS(Indic_SignatureSolutions,X$28,MilestoneA2,"&lt;&gt;0",MilestoneA2,"&lt;&gt;#DIV/0!",ResultsA2_Perf,"&gt;=0.7"),IF($I$4='CO CPD'!$I$11,COUNTIFS(Indic_SignatureSolutions,X$28,MilestoneA3,"&lt;&gt;0",MilestoneA3,"&lt;&gt;#DIV/0!",ResultsA3_Perf,"&gt;=0.7"),IF($I$4=2021,COUNTIFS(Indic_SignatureSolutions,X$28,MilestoneA4,"&lt;&gt;0",MilestoneA4,"&lt;&gt;#DIV/0!",ResultsA4_Perf,"&gt;=0.7"),IF($I$4=2022,COUNTIFS(Indic_SignatureSolutions,X$28,MilestoneA5,"&lt;&gt;0",MilestoneA5,"&lt;&gt;#DIV/0!",ResultsA5_Perf,"&gt;=0.7"),IF($I$4=2023,COUNTIFS(Indic_SignatureSolutions,X$28,MilestoneA6,"&lt;&gt;0",MilestoneA6,"&lt;&gt;#DIV/0!",ResultsA6_Perf,"&gt;=0.7"),"you need to create additional years"))))))</f>
        <v>0</v>
      </c>
      <c r="Y32" s="804">
        <f>IF($I$4=2018,COUNTIFS(Indic_SignatureSolutions,Y$28,MilestoneA1,"&lt;&gt;0",MilestoneA1,"&lt;&gt;#DIV/0!",ResultsA1_Perf,"&gt;=0.7"),IF($I$4=2019,COUNTIFS(Indic_SignatureSolutions,Y$28,MilestoneA2,"&lt;&gt;0",MilestoneA2,"&lt;&gt;#DIV/0!",ResultsA2_Perf,"&gt;=0.7"),IF($I$4='CO CPD'!$I$11,COUNTIFS(Indic_SignatureSolutions,Y$28,MilestoneA3,"&lt;&gt;0",MilestoneA3,"&lt;&gt;#DIV/0!",ResultsA3_Perf,"&gt;=0.7"),IF($I$4=2021,COUNTIFS(Indic_SignatureSolutions,Y$28,MilestoneA4,"&lt;&gt;0",MilestoneA4,"&lt;&gt;#DIV/0!",ResultsA4_Perf,"&gt;=0.7"),IF($I$4=2022,COUNTIFS(Indic_SignatureSolutions,Y$28,MilestoneA5,"&lt;&gt;0",MilestoneA5,"&lt;&gt;#DIV/0!",ResultsA5_Perf,"&gt;=0.7"),IF($I$4=2023,COUNTIFS(Indic_SignatureSolutions,Y$28,MilestoneA6,"&lt;&gt;0",MilestoneA6,"&lt;&gt;#DIV/0!",ResultsA6_Perf,"&gt;=0.7"),"you need to create additional years"))))))</f>
        <v>0</v>
      </c>
      <c r="Z32" s="804">
        <f>IF($I$4=2018,COUNTIFS(Indic_SignatureSolutions,Z$28,MilestoneA1,"&lt;&gt;0",MilestoneA1,"&lt;&gt;#DIV/0!",ResultsA1_Perf,"&gt;=0.7"),IF($I$4=2019,COUNTIFS(Indic_SignatureSolutions,Z$28,MilestoneA2,"&lt;&gt;0",MilestoneA2,"&lt;&gt;#DIV/0!",ResultsA2_Perf,"&gt;=0.7"),IF($I$4='CO CPD'!$I$11,COUNTIFS(Indic_SignatureSolutions,Z$28,MilestoneA3,"&lt;&gt;0",MilestoneA3,"&lt;&gt;#DIV/0!",ResultsA3_Perf,"&gt;=0.7"),IF($I$4=2021,COUNTIFS(Indic_SignatureSolutions,Z$28,MilestoneA4,"&lt;&gt;0",MilestoneA4,"&lt;&gt;#DIV/0!",ResultsA4_Perf,"&gt;=0.7"),IF($I$4=2022,COUNTIFS(Indic_SignatureSolutions,Z$28,MilestoneA5,"&lt;&gt;0",MilestoneA5,"&lt;&gt;#DIV/0!",ResultsA5_Perf,"&gt;=0.7"),IF($I$4=2023,COUNTIFS(Indic_SignatureSolutions,Z$28,MilestoneA6,"&lt;&gt;0",MilestoneA6,"&lt;&gt;#DIV/0!",ResultsA6_Perf,"&gt;=0.7"),"you need to create additional years"))))))</f>
        <v>0</v>
      </c>
      <c r="AA32" s="804">
        <f>IF($I$4=2018,COUNTIFS(Indic_SignatureSolutions,AA$28,MilestoneA1,"&lt;&gt;0",MilestoneA1,"&lt;&gt;#DIV/0!",ResultsA1_Perf,"&gt;=0.7"),IF($I$4=2019,COUNTIFS(Indic_SignatureSolutions,AA$28,MilestoneA2,"&lt;&gt;0",MilestoneA2,"&lt;&gt;#DIV/0!",ResultsA2_Perf,"&gt;=0.7"),IF($I$4='CO CPD'!$I$11,COUNTIFS(Indic_SignatureSolutions,AA$28,MilestoneA3,"&lt;&gt;0",MilestoneA3,"&lt;&gt;#DIV/0!",ResultsA3_Perf,"&gt;=0.7"),IF($I$4=2021,COUNTIFS(Indic_SignatureSolutions,AA$28,MilestoneA4,"&lt;&gt;0",MilestoneA4,"&lt;&gt;#DIV/0!",ResultsA4_Perf,"&gt;=0.7"),IF($I$4=2022,COUNTIFS(Indic_SignatureSolutions,AA$28,MilestoneA5,"&lt;&gt;0",MilestoneA5,"&lt;&gt;#DIV/0!",ResultsA5_Perf,"&gt;=0.7"),IF($I$4=2023,COUNTIFS(Indic_SignatureSolutions,AA$28,MilestoneA6,"&lt;&gt;0",MilestoneA6,"&lt;&gt;#DIV/0!",ResultsA6_Perf,"&gt;=0.7"),"you need to create additional years"))))))</f>
        <v>0</v>
      </c>
      <c r="AB32" s="804">
        <f>IF($I$4=2018,COUNTIFS(Indic_SignatureSolutions,AB$28,MilestoneA1,"&lt;&gt;0",MilestoneA1,"&lt;&gt;#DIV/0!",ResultsA1_Perf,"&gt;=0.7"),IF($I$4=2019,COUNTIFS(Indic_SignatureSolutions,AB$28,MilestoneA2,"&lt;&gt;0",MilestoneA2,"&lt;&gt;#DIV/0!",ResultsA2_Perf,"&gt;=0.7"),IF($I$4='CO CPD'!$I$11,COUNTIFS(Indic_SignatureSolutions,AB$28,MilestoneA3,"&lt;&gt;0",MilestoneA3,"&lt;&gt;#DIV/0!",ResultsA3_Perf,"&gt;=0.7"),IF($I$4=2021,COUNTIFS(Indic_SignatureSolutions,AB$28,MilestoneA4,"&lt;&gt;0",MilestoneA4,"&lt;&gt;#DIV/0!",ResultsA4_Perf,"&gt;=0.7"),IF($I$4=2022,COUNTIFS(Indic_SignatureSolutions,AB$28,MilestoneA5,"&lt;&gt;0",MilestoneA5,"&lt;&gt;#DIV/0!",ResultsA5_Perf,"&gt;=0.7"),IF($I$4=2023,COUNTIFS(Indic_SignatureSolutions,AB$28,MilestoneA6,"&lt;&gt;0",MilestoneA6,"&lt;&gt;#DIV/0!",ResultsA6_Perf,"&gt;=0.7"),"you need to create additional years"))))))</f>
        <v>0</v>
      </c>
      <c r="AC32" s="804">
        <f>IF($I$4=2018,COUNTIFS(Indic_SignatureSolutions,AC$28,MilestoneA1,"&lt;&gt;0",MilestoneA1,"&lt;&gt;#DIV/0!",ResultsA1_Perf,"&gt;=0.7"),IF($I$4=2019,COUNTIFS(Indic_SignatureSolutions,AC$28,MilestoneA2,"&lt;&gt;0",MilestoneA2,"&lt;&gt;#DIV/0!",ResultsA2_Perf,"&gt;=0.7"),IF($I$4='CO CPD'!$I$11,COUNTIFS(Indic_SignatureSolutions,AC$28,MilestoneA3,"&lt;&gt;0",MilestoneA3,"&lt;&gt;#DIV/0!",ResultsA3_Perf,"&gt;=0.7"),IF($I$4=2021,COUNTIFS(Indic_SignatureSolutions,AC$28,MilestoneA4,"&lt;&gt;0",MilestoneA4,"&lt;&gt;#DIV/0!",ResultsA4_Perf,"&gt;=0.7"),IF($I$4=2022,COUNTIFS(Indic_SignatureSolutions,AC$28,MilestoneA5,"&lt;&gt;0",MilestoneA5,"&lt;&gt;#DIV/0!",ResultsA5_Perf,"&gt;=0.7"),IF($I$4=2023,COUNTIFS(Indic_SignatureSolutions,AC$28,MilestoneA6,"&lt;&gt;0",MilestoneA6,"&lt;&gt;#DIV/0!",ResultsA6_Perf,"&gt;=0.7"),"you need to create additional years"))))))</f>
        <v>0</v>
      </c>
    </row>
    <row r="33" spans="1:29" ht="45" customHeight="1" thickBot="1">
      <c r="A33" s="320" t="s">
        <v>813</v>
      </c>
      <c r="B33" s="953">
        <f>IF($I$4='CO CPD'!$I$9,COUNTIFS(Indic_SignatureSolutions,B$28,MilestoneA1,"&lt;&gt;0",MilestoneA1,"&lt;&gt;#DIV/0!",ResultsA1_Perf,"&gt;=0.5",ResultsA1_Perf,"&lt;0.7"),IF($I$4='CO CPD'!$I$10,COUNTIFS(Indic_SignatureSolutions,B$28,MilestoneA2,"&lt;&gt;0",MilestoneA2,"&lt;&gt;#DIV/0!",ResultsA2_Perf,"&gt;=0.5",ResultsA2_Perf,"&lt;0.7"),IF($I$4='CO CPD'!$I$11,COUNTIFS(Indic_SignatureSolutions,B$28,MilestoneA3,"&lt;&gt;0",MilestoneA3,"&lt;&gt;#DIV/0!",ResultsA3_Perf,"&gt;=0.5",ResultsA3_Perf,"&lt;0.7"),IF($I$4='CO CPD'!$I$12,COUNTIFS(Indic_SignatureSolutions,B$28,MilestoneA4,"&lt;&gt;0",MilestoneA4,"&lt;&gt;#DIV/0!",ResultsA4_Perf,"&gt;=0.5",ResultsA4_Perf,"&lt;0.7"),IF($I$4='CO CPD'!$I$13,COUNTIFS(Indic_SignatureSolutions,B$28,MilestoneA5,"&lt;&gt;0",MilestoneA5,"&lt;&gt;#DIV/0!",ResultsA5_Perf,"&gt;=0.5",ResultsA5_Perf,"&lt;0.7"),IF($I$4='CO CPD'!$I$14,COUNTIFS(Indic_SignatureSolutions,B$28,MilestoneA6,"&lt;&gt;0",MilestoneA6,"&lt;&gt;#DIV/0!",ResultsA6_Perf,"&gt;=0.5",ResultsA6_Perf,"&lt;0.7"),"you need to create another year"))))))</f>
        <v>0</v>
      </c>
      <c r="C33" s="954"/>
      <c r="D33" s="953">
        <f>IF($I$4='CO CPD'!$I$9,COUNTIFS(Indic_SignatureSolutions,D$28,MilestoneA1,"&lt;&gt;0",MilestoneA1,"&lt;&gt;#DIV/0!",ResultsA1_Perf,"&gt;=0.5",ResultsA1_Perf,"&lt;0.7"),IF($I$4='CO CPD'!$I$10,COUNTIFS(Indic_SignatureSolutions,D$28,MilestoneA2,"&lt;&gt;0",MilestoneA2,"&lt;&gt;#DIV/0!",ResultsA2_Perf,"&gt;=0.5",ResultsA2_Perf,"&lt;0.7"),IF($I$4='CO CPD'!$I$11,COUNTIFS(Indic_SignatureSolutions,D$28,MilestoneA3,"&lt;&gt;0",MilestoneA3,"&lt;&gt;#DIV/0!",ResultsA3_Perf,"&gt;=0.5",ResultsA3_Perf,"&lt;0.7"),IF($I$4='CO CPD'!$I$12,COUNTIFS(Indic_SignatureSolutions,D$28,MilestoneA4,"&lt;&gt;0",MilestoneA4,"&lt;&gt;#DIV/0!",ResultsA4_Perf,"&gt;=0.5",ResultsA4_Perf,"&lt;0.7"),IF($I$4='CO CPD'!$I$13,COUNTIFS(Indic_SignatureSolutions,D$28,MilestoneA5,"&lt;&gt;0",MilestoneA5,"&lt;&gt;#DIV/0!",ResultsA5_Perf,"&gt;=0.5",ResultsA5_Perf,"&lt;0.7"),IF($I$4='CO CPD'!$I$14,COUNTIFS(Indic_SignatureSolutions,D$28,MilestoneA6,"&lt;&gt;0",MilestoneA6,"&lt;&gt;#DIV/0!",ResultsA6_Perf,"&gt;=0.5",ResultsA6_Perf,"&lt;0.7"),"you need to create another year"))))))</f>
        <v>0</v>
      </c>
      <c r="E33" s="954"/>
      <c r="F33" s="953">
        <f>IF($I$4='CO CPD'!$I$9,COUNTIFS(Indic_SignatureSolutions,F$28,MilestoneA1,"&lt;&gt;0",MilestoneA1,"&lt;&gt;#DIV/0!",ResultsA1_Perf,"&gt;=0.5",ResultsA1_Perf,"&lt;0.7"),IF($I$4='CO CPD'!$I$10,COUNTIFS(Indic_SignatureSolutions,F$28,MilestoneA2,"&lt;&gt;0",MilestoneA2,"&lt;&gt;#DIV/0!",ResultsA2_Perf,"&gt;=0.5",ResultsA2_Perf,"&lt;0.7"),IF($I$4='CO CPD'!$I$11,COUNTIFS(Indic_SignatureSolutions,F$28,MilestoneA3,"&lt;&gt;0",MilestoneA3,"&lt;&gt;#DIV/0!",ResultsA3_Perf,"&gt;=0.5",ResultsA3_Perf,"&lt;0.7"),IF($I$4='CO CPD'!$I$12,COUNTIFS(Indic_SignatureSolutions,F$28,MilestoneA4,"&lt;&gt;0",MilestoneA4,"&lt;&gt;#DIV/0!",ResultsA4_Perf,"&gt;=0.5",ResultsA4_Perf,"&lt;0.7"),IF($I$4='CO CPD'!$I$13,COUNTIFS(Indic_SignatureSolutions,F$28,MilestoneA5,"&lt;&gt;0",MilestoneA5,"&lt;&gt;#DIV/0!",ResultsA5_Perf,"&gt;=0.5",ResultsA5_Perf,"&lt;0.7"),IF($I$4='CO CPD'!$I$14,COUNTIFS(Indic_SignatureSolutions,F$28,MilestoneA6,"&lt;&gt;0",MilestoneA6,"&lt;&gt;#DIV/0!",ResultsA6_Perf,"&gt;=0.5",ResultsA6_Perf,"&lt;0.7"),"you need to create another year"))))))</f>
        <v>0</v>
      </c>
      <c r="G33" s="954"/>
      <c r="H33" s="953">
        <f>IF($I$4='CO CPD'!$I$9,COUNTIFS(Indic_SignatureSolutions,H$28,MilestoneA1,"&lt;&gt;0",MilestoneA1,"&lt;&gt;#DIV/0!",ResultsA1_Perf,"&gt;=0.5",ResultsA1_Perf,"&lt;0.7"),IF($I$4='CO CPD'!$I$10,COUNTIFS(Indic_SignatureSolutions,H$28,MilestoneA2,"&lt;&gt;0",MilestoneA2,"&lt;&gt;#DIV/0!",ResultsA2_Perf,"&gt;=0.5",ResultsA2_Perf,"&lt;0.7"),IF($I$4='CO CPD'!$I$11,COUNTIFS(Indic_SignatureSolutions,H$28,MilestoneA3,"&lt;&gt;0",MilestoneA3,"&lt;&gt;#DIV/0!",ResultsA3_Perf,"&gt;=0.5",ResultsA3_Perf,"&lt;0.7"),IF($I$4='CO CPD'!$I$12,COUNTIFS(Indic_SignatureSolutions,H$28,MilestoneA4,"&lt;&gt;0",MilestoneA4,"&lt;&gt;#DIV/0!",ResultsA4_Perf,"&gt;=0.5",ResultsA4_Perf,"&lt;0.7"),IF($I$4='CO CPD'!$I$13,COUNTIFS(Indic_SignatureSolutions,H$28,MilestoneA5,"&lt;&gt;0",MilestoneA5,"&lt;&gt;#DIV/0!",ResultsA5_Perf,"&gt;=0.5",ResultsA5_Perf,"&lt;0.7"),IF($I$4='CO CPD'!$I$14,COUNTIFS(Indic_SignatureSolutions,H$28,MilestoneA6,"&lt;&gt;0",MilestoneA6,"&lt;&gt;#DIV/0!",ResultsA6_Perf,"&gt;=0.5",ResultsA6_Perf,"&lt;0.7"),"you need to create another year"))))))</f>
        <v>0</v>
      </c>
      <c r="I33" s="954"/>
      <c r="J33" s="953">
        <f>IF($I$4='CO CPD'!$I$9,COUNTIFS(Indic_SignatureSolutions,J$28,MilestoneA1,"&lt;&gt;0",MilestoneA1,"&lt;&gt;#DIV/0!",ResultsA1_Perf,"&gt;=0.5",ResultsA1_Perf,"&lt;0.7"),IF($I$4='CO CPD'!$I$10,COUNTIFS(Indic_SignatureSolutions,J$28,MilestoneA2,"&lt;&gt;0",MilestoneA2,"&lt;&gt;#DIV/0!",ResultsA2_Perf,"&gt;=0.5",ResultsA2_Perf,"&lt;0.7"),IF($I$4='CO CPD'!$I$11,COUNTIFS(Indic_SignatureSolutions,J$28,MilestoneA3,"&lt;&gt;0",MilestoneA3,"&lt;&gt;#DIV/0!",ResultsA3_Perf,"&gt;=0.5",ResultsA3_Perf,"&lt;0.7"),IF($I$4='CO CPD'!$I$12,COUNTIFS(Indic_SignatureSolutions,J$28,MilestoneA4,"&lt;&gt;0",MilestoneA4,"&lt;&gt;#DIV/0!",ResultsA4_Perf,"&gt;=0.5",ResultsA4_Perf,"&lt;0.7"),IF($I$4='CO CPD'!$I$13,COUNTIFS(Indic_SignatureSolutions,J$28,MilestoneA5,"&lt;&gt;0",MilestoneA5,"&lt;&gt;#DIV/0!",ResultsA5_Perf,"&gt;=0.5",ResultsA5_Perf,"&lt;0.7"),IF($I$4='CO CPD'!$I$14,COUNTIFS(Indic_SignatureSolutions,J$28,MilestoneA6,"&lt;&gt;0",MilestoneA6,"&lt;&gt;#DIV/0!",ResultsA6_Perf,"&gt;=0.5",ResultsA6_Perf,"&lt;0.7"),"you need to create another year"))))))</f>
        <v>0</v>
      </c>
      <c r="K33" s="954"/>
      <c r="L33" s="953">
        <f>IF($I$4='CO CPD'!$I$9,COUNTIFS(Indic_SignatureSolutions,L$28,MilestoneA1,"&lt;&gt;0",MilestoneA1,"&lt;&gt;#DIV/0!",ResultsA1_Perf,"&gt;=0.5",ResultsA1_Perf,"&lt;0.7"),IF($I$4='CO CPD'!$I$10,COUNTIFS(Indic_SignatureSolutions,L$28,MilestoneA2,"&lt;&gt;0",MilestoneA2,"&lt;&gt;#DIV/0!",ResultsA2_Perf,"&gt;=0.5",ResultsA2_Perf,"&lt;0.7"),IF($I$4='CO CPD'!$I$11,COUNTIFS(Indic_SignatureSolutions,L$28,MilestoneA3,"&lt;&gt;0",MilestoneA3,"&lt;&gt;#DIV/0!",ResultsA3_Perf,"&gt;=0.5",ResultsA3_Perf,"&lt;0.7"),IF($I$4='CO CPD'!$I$12,COUNTIFS(Indic_SignatureSolutions,L$28,MilestoneA4,"&lt;&gt;0",MilestoneA4,"&lt;&gt;#DIV/0!",ResultsA4_Perf,"&gt;=0.5",ResultsA4_Perf,"&lt;0.7"),IF($I$4='CO CPD'!$I$13,COUNTIFS(Indic_SignatureSolutions,L$28,MilestoneA5,"&lt;&gt;0",MilestoneA5,"&lt;&gt;#DIV/0!",ResultsA5_Perf,"&gt;=0.5",ResultsA5_Perf,"&lt;0.7"),IF($I$4='CO CPD'!$I$14,COUNTIFS(Indic_SignatureSolutions,L$28,MilestoneA6,"&lt;&gt;0",MilestoneA6,"&lt;&gt;#DIV/0!",ResultsA6_Perf,"&gt;=0.5",ResultsA6_Perf,"&lt;0.7"),"you need to create another year"))))))</f>
        <v>0</v>
      </c>
      <c r="M33" s="954"/>
      <c r="N33" s="965">
        <f t="shared" si="23"/>
        <v>0</v>
      </c>
      <c r="O33" s="966"/>
      <c r="V33" s="805" t="s">
        <v>813</v>
      </c>
      <c r="W33" s="806">
        <f>SUM($X$33:$AC$33)</f>
        <v>0</v>
      </c>
      <c r="X33" s="807">
        <f>IF($I$4='CO CPD'!$I$9,COUNTIFS(Indic_SignatureSolutions,X$28,MilestoneA1,"&lt;&gt;0",MilestoneA1,"&lt;&gt;#DIV/0!",ResultsA1_Perf,"&gt;=0.5",ResultsA1_Perf,"&lt;0.7"),IF($I$4='CO CPD'!$I$10,COUNTIFS(Indic_SignatureSolutions,X$28,MilestoneA2,"&lt;&gt;0",MilestoneA2,"&lt;&gt;#DIV/0!",ResultsA2_Perf,"&gt;=0.5",ResultsA2_Perf,"&lt;0.7"),IF($I$4='CO CPD'!$I$11,COUNTIFS(Indic_SignatureSolutions,X$28,MilestoneA3,"&lt;&gt;0",MilestoneA3,"&lt;&gt;#DIV/0!",ResultsA3_Perf,"&gt;=0.5",ResultsA3_Perf,"&lt;0.7"),IF($I$4='CO CPD'!$I$12,COUNTIFS(Indic_SignatureSolutions,X$28,MilestoneA4,"&lt;&gt;0",MilestoneA4,"&lt;&gt;#DIV/0!",ResultsA4_Perf,"&gt;=0.5",ResultsA4_Perf,"&lt;0.7"),IF($I$4='CO CPD'!$I$13,COUNTIFS(Indic_SignatureSolutions,X$28,MilestoneA5,"&lt;&gt;0",MilestoneA5,"&lt;&gt;#DIV/0!",ResultsA5_Perf,"&gt;=0.5",ResultsA5_Perf,"&lt;0.7"),IF($I$4='CO CPD'!$I$14,COUNTIFS(Indic_SignatureSolutions,X$28,MilestoneA6,"&lt;&gt;0",MilestoneA6,"&lt;&gt;#DIV/0!",ResultsA6_Perf,"&gt;=0.5",ResultsA6_Perf,"&lt;0.7"),"you need to create another year"))))))</f>
        <v>0</v>
      </c>
      <c r="Y33" s="807">
        <f>IF($I$4='CO CPD'!$I$9,COUNTIFS(Indic_SignatureSolutions,Y$28,MilestoneA1,"&lt;&gt;0",MilestoneA1,"&lt;&gt;#DIV/0!",ResultsA1_Perf,"&gt;=0.5",ResultsA1_Perf,"&lt;0.7"),IF($I$4='CO CPD'!$I$10,COUNTIFS(Indic_SignatureSolutions,Y$28,MilestoneA2,"&lt;&gt;0",MilestoneA2,"&lt;&gt;#DIV/0!",ResultsA2_Perf,"&gt;=0.5",ResultsA2_Perf,"&lt;0.7"),IF($I$4='CO CPD'!$I$11,COUNTIFS(Indic_SignatureSolutions,Y$28,MilestoneA3,"&lt;&gt;0",MilestoneA3,"&lt;&gt;#DIV/0!",ResultsA3_Perf,"&gt;=0.5",ResultsA3_Perf,"&lt;0.7"),IF($I$4='CO CPD'!$I$12,COUNTIFS(Indic_SignatureSolutions,Y$28,MilestoneA4,"&lt;&gt;0",MilestoneA4,"&lt;&gt;#DIV/0!",ResultsA4_Perf,"&gt;=0.5",ResultsA4_Perf,"&lt;0.7"),IF($I$4='CO CPD'!$I$13,COUNTIFS(Indic_SignatureSolutions,Y$28,MilestoneA5,"&lt;&gt;0",MilestoneA5,"&lt;&gt;#DIV/0!",ResultsA5_Perf,"&gt;=0.5",ResultsA5_Perf,"&lt;0.7"),IF($I$4='CO CPD'!$I$14,COUNTIFS(Indic_SignatureSolutions,Y$28,MilestoneA6,"&lt;&gt;0",MilestoneA6,"&lt;&gt;#DIV/0!",ResultsA6_Perf,"&gt;=0.5",ResultsA6_Perf,"&lt;0.7"),"you need to create another year"))))))</f>
        <v>0</v>
      </c>
      <c r="Z33" s="807">
        <f>IF($I$4='CO CPD'!$I$9,COUNTIFS(Indic_SignatureSolutions,Z$28,MilestoneA1,"&lt;&gt;0",MilestoneA1,"&lt;&gt;#DIV/0!",ResultsA1_Perf,"&gt;=0.5",ResultsA1_Perf,"&lt;0.7"),IF($I$4='CO CPD'!$I$10,COUNTIFS(Indic_SignatureSolutions,Z$28,MilestoneA2,"&lt;&gt;0",MilestoneA2,"&lt;&gt;#DIV/0!",ResultsA2_Perf,"&gt;=0.5",ResultsA2_Perf,"&lt;0.7"),IF($I$4='CO CPD'!$I$11,COUNTIFS(Indic_SignatureSolutions,Z$28,MilestoneA3,"&lt;&gt;0",MilestoneA3,"&lt;&gt;#DIV/0!",ResultsA3_Perf,"&gt;=0.5",ResultsA3_Perf,"&lt;0.7"),IF($I$4='CO CPD'!$I$12,COUNTIFS(Indic_SignatureSolutions,Z$28,MilestoneA4,"&lt;&gt;0",MilestoneA4,"&lt;&gt;#DIV/0!",ResultsA4_Perf,"&gt;=0.5",ResultsA4_Perf,"&lt;0.7"),IF($I$4='CO CPD'!$I$13,COUNTIFS(Indic_SignatureSolutions,Z$28,MilestoneA5,"&lt;&gt;0",MilestoneA5,"&lt;&gt;#DIV/0!",ResultsA5_Perf,"&gt;=0.5",ResultsA5_Perf,"&lt;0.7"),IF($I$4='CO CPD'!$I$14,COUNTIFS(Indic_SignatureSolutions,Z$28,MilestoneA6,"&lt;&gt;0",MilestoneA6,"&lt;&gt;#DIV/0!",ResultsA6_Perf,"&gt;=0.5",ResultsA6_Perf,"&lt;0.7"),"you need to create another year"))))))</f>
        <v>0</v>
      </c>
      <c r="AA33" s="807">
        <f>IF($I$4='CO CPD'!$I$9,COUNTIFS(Indic_SignatureSolutions,AA$28,MilestoneA1,"&lt;&gt;0",MilestoneA1,"&lt;&gt;#DIV/0!",ResultsA1_Perf,"&gt;=0.5",ResultsA1_Perf,"&lt;0.7"),IF($I$4='CO CPD'!$I$10,COUNTIFS(Indic_SignatureSolutions,AA$28,MilestoneA2,"&lt;&gt;0",MilestoneA2,"&lt;&gt;#DIV/0!",ResultsA2_Perf,"&gt;=0.5",ResultsA2_Perf,"&lt;0.7"),IF($I$4='CO CPD'!$I$11,COUNTIFS(Indic_SignatureSolutions,AA$28,MilestoneA3,"&lt;&gt;0",MilestoneA3,"&lt;&gt;#DIV/0!",ResultsA3_Perf,"&gt;=0.5",ResultsA3_Perf,"&lt;0.7"),IF($I$4='CO CPD'!$I$12,COUNTIFS(Indic_SignatureSolutions,AA$28,MilestoneA4,"&lt;&gt;0",MilestoneA4,"&lt;&gt;#DIV/0!",ResultsA4_Perf,"&gt;=0.5",ResultsA4_Perf,"&lt;0.7"),IF($I$4='CO CPD'!$I$13,COUNTIFS(Indic_SignatureSolutions,AA$28,MilestoneA5,"&lt;&gt;0",MilestoneA5,"&lt;&gt;#DIV/0!",ResultsA5_Perf,"&gt;=0.5",ResultsA5_Perf,"&lt;0.7"),IF($I$4='CO CPD'!$I$14,COUNTIFS(Indic_SignatureSolutions,AA$28,MilestoneA6,"&lt;&gt;0",MilestoneA6,"&lt;&gt;#DIV/0!",ResultsA6_Perf,"&gt;=0.5",ResultsA6_Perf,"&lt;0.7"),"you need to create another year"))))))</f>
        <v>0</v>
      </c>
      <c r="AB33" s="807">
        <f>IF($I$4='CO CPD'!$I$9,COUNTIFS(Indic_SignatureSolutions,AB$28,MilestoneA1,"&lt;&gt;0",MilestoneA1,"&lt;&gt;#DIV/0!",ResultsA1_Perf,"&gt;=0.5",ResultsA1_Perf,"&lt;0.7"),IF($I$4='CO CPD'!$I$10,COUNTIFS(Indic_SignatureSolutions,AB$28,MilestoneA2,"&lt;&gt;0",MilestoneA2,"&lt;&gt;#DIV/0!",ResultsA2_Perf,"&gt;=0.5",ResultsA2_Perf,"&lt;0.7"),IF($I$4='CO CPD'!$I$11,COUNTIFS(Indic_SignatureSolutions,AB$28,MilestoneA3,"&lt;&gt;0",MilestoneA3,"&lt;&gt;#DIV/0!",ResultsA3_Perf,"&gt;=0.5",ResultsA3_Perf,"&lt;0.7"),IF($I$4='CO CPD'!$I$12,COUNTIFS(Indic_SignatureSolutions,AB$28,MilestoneA4,"&lt;&gt;0",MilestoneA4,"&lt;&gt;#DIV/0!",ResultsA4_Perf,"&gt;=0.5",ResultsA4_Perf,"&lt;0.7"),IF($I$4='CO CPD'!$I$13,COUNTIFS(Indic_SignatureSolutions,AB$28,MilestoneA5,"&lt;&gt;0",MilestoneA5,"&lt;&gt;#DIV/0!",ResultsA5_Perf,"&gt;=0.5",ResultsA5_Perf,"&lt;0.7"),IF($I$4='CO CPD'!$I$14,COUNTIFS(Indic_SignatureSolutions,AB$28,MilestoneA6,"&lt;&gt;0",MilestoneA6,"&lt;&gt;#DIV/0!",ResultsA6_Perf,"&gt;=0.5",ResultsA6_Perf,"&lt;0.7"),"you need to create another year"))))))</f>
        <v>0</v>
      </c>
      <c r="AC33" s="807">
        <f>IF($I$4='CO CPD'!$I$9,COUNTIFS(Indic_SignatureSolutions,AC$28,MilestoneA1,"&lt;&gt;0",MilestoneA1,"&lt;&gt;#DIV/0!",ResultsA1_Perf,"&gt;=0.5",ResultsA1_Perf,"&lt;0.7"),IF($I$4='CO CPD'!$I$10,COUNTIFS(Indic_SignatureSolutions,AC$28,MilestoneA2,"&lt;&gt;0",MilestoneA2,"&lt;&gt;#DIV/0!",ResultsA2_Perf,"&gt;=0.5",ResultsA2_Perf,"&lt;0.7"),IF($I$4='CO CPD'!$I$11,COUNTIFS(Indic_SignatureSolutions,AC$28,MilestoneA3,"&lt;&gt;0",MilestoneA3,"&lt;&gt;#DIV/0!",ResultsA3_Perf,"&gt;=0.5",ResultsA3_Perf,"&lt;0.7"),IF($I$4='CO CPD'!$I$12,COUNTIFS(Indic_SignatureSolutions,AC$28,MilestoneA4,"&lt;&gt;0",MilestoneA4,"&lt;&gt;#DIV/0!",ResultsA4_Perf,"&gt;=0.5",ResultsA4_Perf,"&lt;0.7"),IF($I$4='CO CPD'!$I$13,COUNTIFS(Indic_SignatureSolutions,AC$28,MilestoneA5,"&lt;&gt;0",MilestoneA5,"&lt;&gt;#DIV/0!",ResultsA5_Perf,"&gt;=0.5",ResultsA5_Perf,"&lt;0.7"),IF($I$4='CO CPD'!$I$14,COUNTIFS(Indic_SignatureSolutions,AC$28,MilestoneA6,"&lt;&gt;0",MilestoneA6,"&lt;&gt;#DIV/0!",ResultsA6_Perf,"&gt;=0.5",ResultsA6_Perf,"&lt;0.7"),"you need to create another year"))))))</f>
        <v>0</v>
      </c>
    </row>
    <row r="34" spans="1:29" ht="35.25" customHeight="1" thickBot="1">
      <c r="A34" s="321" t="s">
        <v>814</v>
      </c>
      <c r="B34" s="961">
        <f>IF($I$4='CO CPD'!$I$9,COUNTIFS(Indic_SignatureSolutions,B$28,MilestoneA1,"&lt;&gt;0",MilestoneA1,"&lt;&gt;#DIV/0!",ResultsA1_Perf,"&lt;0.5"),IF($I$4='CO CPD'!$I$10,COUNTIFS(Indic_SignatureSolutions,B$28,MilestoneA2,"&lt;&gt;0",MilestoneA2,"&lt;&gt;#DIV/0!",ResultsA2_Perf,"&lt;0.5"),IF($I$4='CO CPD'!$I$11,COUNTIFS(Indic_SignatureSolutions,B$28,MilestoneA3,"&lt;&gt;0",MilestoneA3,"&lt;&gt;#DIV/0!",ResultsA3_Perf,"&lt;0.5"),IF($I$4='CO CPD'!$I$12,COUNTIFS(Indic_SignatureSolutions,B$28,MilestoneA4,"&lt;&gt;0",MilestoneA4,"&lt;&gt;#DIV/0!",ResultsA4_Perf,"&lt;0.5"),IF($I$4='CO CPD'!$I$13,COUNTIFS(Indic_SignatureSolutions,B$28,MilestoneA5,"&lt;&gt;0",MilestoneA5,"&lt;&gt;#DIV/0!",ResultsA5_Perf,"&lt;0.5"),IF($I$4='CO CPD'!$I$14,COUNTIFS(Indic_SignatureSolutions,B$28,MilestoneA6,"&lt;&gt;0",MilestoneA6,"&lt;&gt;#DIV/0!",ResultsA6_Perf,"&lt;0.5"),"you need to create additional years"))))))</f>
        <v>0</v>
      </c>
      <c r="C34" s="962"/>
      <c r="D34" s="961">
        <f>IF($I$4='CO CPD'!$I$9,COUNTIFS(Indic_SignatureSolutions,D$28,MilestoneA1,"&lt;&gt;0",MilestoneA1,"&lt;&gt;#DIV/0!",ResultsA1_Perf,"&lt;0.5"),IF($I$4='CO CPD'!$I$10,COUNTIFS(Indic_SignatureSolutions,D$28,MilestoneA2,"&lt;&gt;0",MilestoneA2,"&lt;&gt;#DIV/0!",ResultsA2_Perf,"&lt;0.5"),IF($I$4='CO CPD'!$I$11,COUNTIFS(Indic_SignatureSolutions,D$28,MilestoneA3,"&lt;&gt;0",MilestoneA3,"&lt;&gt;#DIV/0!",ResultsA3_Perf,"&lt;0.5"),IF($I$4='CO CPD'!$I$12,COUNTIFS(Indic_SignatureSolutions,D$28,MilestoneA4,"&lt;&gt;0",MilestoneA4,"&lt;&gt;#DIV/0!",ResultsA4_Perf,"&lt;0.5"),IF($I$4='CO CPD'!$I$13,COUNTIFS(Indic_SignatureSolutions,D$28,MilestoneA5,"&lt;&gt;0",MilestoneA5,"&lt;&gt;#DIV/0!",ResultsA5_Perf,"&lt;0.5"),IF($I$4='CO CPD'!$I$14,COUNTIFS(Indic_SignatureSolutions,D$28,MilestoneA6,"&lt;&gt;0",MilestoneA6,"&lt;&gt;#DIV/0!",ResultsA6_Perf,"&lt;0.5"),"you need to create additional years"))))))</f>
        <v>0</v>
      </c>
      <c r="E34" s="962"/>
      <c r="F34" s="961">
        <f>IF($I$4='CO CPD'!$I$9,COUNTIFS(Indic_SignatureSolutions,F$28,MilestoneA1,"&lt;&gt;0",MilestoneA1,"&lt;&gt;#DIV/0!",ResultsA1_Perf,"&lt;0.5"),IF($I$4='CO CPD'!$I$10,COUNTIFS(Indic_SignatureSolutions,F$28,MilestoneA2,"&lt;&gt;0",MilestoneA2,"&lt;&gt;#DIV/0!",ResultsA2_Perf,"&lt;0.5"),IF($I$4='CO CPD'!$I$11,COUNTIFS(Indic_SignatureSolutions,F$28,MilestoneA3,"&lt;&gt;0",MilestoneA3,"&lt;&gt;#DIV/0!",ResultsA3_Perf,"&lt;0.5"),IF($I$4='CO CPD'!$I$12,COUNTIFS(Indic_SignatureSolutions,F$28,MilestoneA4,"&lt;&gt;0",MilestoneA4,"&lt;&gt;#DIV/0!",ResultsA4_Perf,"&lt;0.5"),IF($I$4='CO CPD'!$I$13,COUNTIFS(Indic_SignatureSolutions,F$28,MilestoneA5,"&lt;&gt;0",MilestoneA5,"&lt;&gt;#DIV/0!",ResultsA5_Perf,"&lt;0.5"),IF($I$4='CO CPD'!$I$14,COUNTIFS(Indic_SignatureSolutions,F$28,MilestoneA6,"&lt;&gt;0",MilestoneA6,"&lt;&gt;#DIV/0!",ResultsA6_Perf,"&lt;0.5"),"you need to create additional years"))))))</f>
        <v>0</v>
      </c>
      <c r="G34" s="962"/>
      <c r="H34" s="961">
        <f>IF($I$4='CO CPD'!$I$9,COUNTIFS(Indic_SignatureSolutions,H$28,MilestoneA1,"&lt;&gt;0",MilestoneA1,"&lt;&gt;#DIV/0!",ResultsA1_Perf,"&lt;0.5"),IF($I$4='CO CPD'!$I$10,COUNTIFS(Indic_SignatureSolutions,H$28,MilestoneA2,"&lt;&gt;0",MilestoneA2,"&lt;&gt;#DIV/0!",ResultsA2_Perf,"&lt;0.5"),IF($I$4='CO CPD'!$I$11,COUNTIFS(Indic_SignatureSolutions,H$28,MilestoneA3,"&lt;&gt;0",MilestoneA3,"&lt;&gt;#DIV/0!",ResultsA3_Perf,"&lt;0.5"),IF($I$4='CO CPD'!$I$12,COUNTIFS(Indic_SignatureSolutions,H$28,MilestoneA4,"&lt;&gt;0",MilestoneA4,"&lt;&gt;#DIV/0!",ResultsA4_Perf,"&lt;0.5"),IF($I$4='CO CPD'!$I$13,COUNTIFS(Indic_SignatureSolutions,H$28,MilestoneA5,"&lt;&gt;0",MilestoneA5,"&lt;&gt;#DIV/0!",ResultsA5_Perf,"&lt;0.5"),IF($I$4='CO CPD'!$I$14,COUNTIFS(Indic_SignatureSolutions,H$28,MilestoneA6,"&lt;&gt;0",MilestoneA6,"&lt;&gt;#DIV/0!",ResultsA6_Perf,"&lt;0.5"),"you need to create additional years"))))))</f>
        <v>0</v>
      </c>
      <c r="I34" s="962"/>
      <c r="J34" s="961">
        <f>IF($I$4='CO CPD'!$I$9,COUNTIFS(Indic_SignatureSolutions,J$28,MilestoneA1,"&lt;&gt;0",MilestoneA1,"&lt;&gt;#DIV/0!",ResultsA1_Perf,"&lt;0.5"),IF($I$4='CO CPD'!$I$10,COUNTIFS(Indic_SignatureSolutions,J$28,MilestoneA2,"&lt;&gt;0",MilestoneA2,"&lt;&gt;#DIV/0!",ResultsA2_Perf,"&lt;0.5"),IF($I$4='CO CPD'!$I$11,COUNTIFS(Indic_SignatureSolutions,J$28,MilestoneA3,"&lt;&gt;0",MilestoneA3,"&lt;&gt;#DIV/0!",ResultsA3_Perf,"&lt;0.5"),IF($I$4='CO CPD'!$I$12,COUNTIFS(Indic_SignatureSolutions,J$28,MilestoneA4,"&lt;&gt;0",MilestoneA4,"&lt;&gt;#DIV/0!",ResultsA4_Perf,"&lt;0.5"),IF($I$4='CO CPD'!$I$13,COUNTIFS(Indic_SignatureSolutions,J$28,MilestoneA5,"&lt;&gt;0",MilestoneA5,"&lt;&gt;#DIV/0!",ResultsA5_Perf,"&lt;0.5"),IF($I$4='CO CPD'!$I$14,COUNTIFS(Indic_SignatureSolutions,J$28,MilestoneA6,"&lt;&gt;0",MilestoneA6,"&lt;&gt;#DIV/0!",ResultsA6_Perf,"&lt;0.5"),"you need to create additional years"))))))</f>
        <v>0</v>
      </c>
      <c r="K34" s="962"/>
      <c r="L34" s="961">
        <f>IF($I$4='CO CPD'!$I$9,COUNTIFS(Indic_SignatureSolutions,L$28,MilestoneA1,"&lt;&gt;0",MilestoneA1,"&lt;&gt;#DIV/0!",ResultsA1_Perf,"&lt;0.5"),IF($I$4='CO CPD'!$I$10,COUNTIFS(Indic_SignatureSolutions,L$28,MilestoneA2,"&lt;&gt;0",MilestoneA2,"&lt;&gt;#DIV/0!",ResultsA2_Perf,"&lt;0.5"),IF($I$4='CO CPD'!$I$11,COUNTIFS(Indic_SignatureSolutions,L$28,MilestoneA3,"&lt;&gt;0",MilestoneA3,"&lt;&gt;#DIV/0!",ResultsA3_Perf,"&lt;0.5"),IF($I$4='CO CPD'!$I$12,COUNTIFS(Indic_SignatureSolutions,L$28,MilestoneA4,"&lt;&gt;0",MilestoneA4,"&lt;&gt;#DIV/0!",ResultsA4_Perf,"&lt;0.5"),IF($I$4='CO CPD'!$I$13,COUNTIFS(Indic_SignatureSolutions,L$28,MilestoneA5,"&lt;&gt;0",MilestoneA5,"&lt;&gt;#DIV/0!",ResultsA5_Perf,"&lt;0.5"),IF($I$4='CO CPD'!$I$14,COUNTIFS(Indic_SignatureSolutions,L$28,MilestoneA6,"&lt;&gt;0",MilestoneA6,"&lt;&gt;#DIV/0!",ResultsA6_Perf,"&lt;0.5"),"you need to create additional years"))))))</f>
        <v>0</v>
      </c>
      <c r="M34" s="962"/>
      <c r="N34" s="963">
        <f t="shared" ref="N34" si="25">SUM(B34:M34)</f>
        <v>0</v>
      </c>
      <c r="O34" s="964"/>
      <c r="V34" s="808" t="s">
        <v>814</v>
      </c>
      <c r="W34" s="809">
        <f>SUM($X$34:$AC$34)</f>
        <v>0</v>
      </c>
      <c r="X34" s="810">
        <f>IF($I$4='CO CPD'!$I$9,COUNTIFS(Indic_SignatureSolutions,X$28,MilestoneA1,"&lt;&gt;0",MilestoneA1,"&lt;&gt;#DIV/0!",ResultsA1_Perf,"&lt;0.5"),IF($I$4='CO CPD'!$I$10,COUNTIFS(Indic_SignatureSolutions,X$28,MilestoneA2,"&lt;&gt;0",MilestoneA2,"&lt;&gt;#DIV/0!",ResultsA2_Perf,"&lt;0.5"),IF($I$4='CO CPD'!$I$11,COUNTIFS(Indic_SignatureSolutions,X$28,MilestoneA3,"&lt;&gt;0",MilestoneA3,"&lt;&gt;#DIV/0!",ResultsA3_Perf,"&lt;0.5"),IF($I$4='CO CPD'!$I$12,COUNTIFS(Indic_SignatureSolutions,X$28,MilestoneA4,"&lt;&gt;0",MilestoneA4,"&lt;&gt;#DIV/0!",ResultsA4_Perf,"&lt;0.5"),IF($I$4='CO CPD'!$I$13,COUNTIFS(Indic_SignatureSolutions,X$28,MilestoneA5,"&lt;&gt;0",MilestoneA5,"&lt;&gt;#DIV/0!",ResultsA5_Perf,"&lt;0.5"),IF($I$4='CO CPD'!$I$14,COUNTIFS(Indic_SignatureSolutions,X$28,MilestoneA6,"&lt;&gt;0",MilestoneA6,"&lt;&gt;#DIV/0!",ResultsA6_Perf,"&lt;0.5"),"you need to create additional years"))))))</f>
        <v>0</v>
      </c>
      <c r="Y34" s="810">
        <f>IF($I$4='CO CPD'!$I$9,COUNTIFS(Indic_SignatureSolutions,Y$28,MilestoneA1,"&lt;&gt;0",MilestoneA1,"&lt;&gt;#DIV/0!",ResultsA1_Perf,"&lt;0.5"),IF($I$4='CO CPD'!$I$10,COUNTIFS(Indic_SignatureSolutions,Y$28,MilestoneA2,"&lt;&gt;0",MilestoneA2,"&lt;&gt;#DIV/0!",ResultsA2_Perf,"&lt;0.5"),IF($I$4='CO CPD'!$I$11,COUNTIFS(Indic_SignatureSolutions,Y$28,MilestoneA3,"&lt;&gt;0",MilestoneA3,"&lt;&gt;#DIV/0!",ResultsA3_Perf,"&lt;0.5"),IF($I$4='CO CPD'!$I$12,COUNTIFS(Indic_SignatureSolutions,Y$28,MilestoneA4,"&lt;&gt;0",MilestoneA4,"&lt;&gt;#DIV/0!",ResultsA4_Perf,"&lt;0.5"),IF($I$4='CO CPD'!$I$13,COUNTIFS(Indic_SignatureSolutions,Y$28,MilestoneA5,"&lt;&gt;0",MilestoneA5,"&lt;&gt;#DIV/0!",ResultsA5_Perf,"&lt;0.5"),IF($I$4='CO CPD'!$I$14,COUNTIFS(Indic_SignatureSolutions,Y$28,MilestoneA6,"&lt;&gt;0",MilestoneA6,"&lt;&gt;#DIV/0!",ResultsA6_Perf,"&lt;0.5"),"you need to create additional years"))))))</f>
        <v>0</v>
      </c>
      <c r="Z34" s="810">
        <f>IF($I$4='CO CPD'!$I$9,COUNTIFS(Indic_SignatureSolutions,Z$28,MilestoneA1,"&lt;&gt;0",MilestoneA1,"&lt;&gt;#DIV/0!",ResultsA1_Perf,"&lt;0.5"),IF($I$4='CO CPD'!$I$10,COUNTIFS(Indic_SignatureSolutions,Z$28,MilestoneA2,"&lt;&gt;0",MilestoneA2,"&lt;&gt;#DIV/0!",ResultsA2_Perf,"&lt;0.5"),IF($I$4='CO CPD'!$I$11,COUNTIFS(Indic_SignatureSolutions,Z$28,MilestoneA3,"&lt;&gt;0",MilestoneA3,"&lt;&gt;#DIV/0!",ResultsA3_Perf,"&lt;0.5"),IF($I$4='CO CPD'!$I$12,COUNTIFS(Indic_SignatureSolutions,Z$28,MilestoneA4,"&lt;&gt;0",MilestoneA4,"&lt;&gt;#DIV/0!",ResultsA4_Perf,"&lt;0.5"),IF($I$4='CO CPD'!$I$13,COUNTIFS(Indic_SignatureSolutions,Z$28,MilestoneA5,"&lt;&gt;0",MilestoneA5,"&lt;&gt;#DIV/0!",ResultsA5_Perf,"&lt;0.5"),IF($I$4='CO CPD'!$I$14,COUNTIFS(Indic_SignatureSolutions,Z$28,MilestoneA6,"&lt;&gt;0",MilestoneA6,"&lt;&gt;#DIV/0!",ResultsA6_Perf,"&lt;0.5"),"you need to create additional years"))))))</f>
        <v>0</v>
      </c>
      <c r="AA34" s="810">
        <f>IF($I$4='CO CPD'!$I$9,COUNTIFS(Indic_SignatureSolutions,AA$28,MilestoneA1,"&lt;&gt;0",MilestoneA1,"&lt;&gt;#DIV/0!",ResultsA1_Perf,"&lt;0.5"),IF($I$4='CO CPD'!$I$10,COUNTIFS(Indic_SignatureSolutions,AA$28,MilestoneA2,"&lt;&gt;0",MilestoneA2,"&lt;&gt;#DIV/0!",ResultsA2_Perf,"&lt;0.5"),IF($I$4='CO CPD'!$I$11,COUNTIFS(Indic_SignatureSolutions,AA$28,MilestoneA3,"&lt;&gt;0",MilestoneA3,"&lt;&gt;#DIV/0!",ResultsA3_Perf,"&lt;0.5"),IF($I$4='CO CPD'!$I$12,COUNTIFS(Indic_SignatureSolutions,AA$28,MilestoneA4,"&lt;&gt;0",MilestoneA4,"&lt;&gt;#DIV/0!",ResultsA4_Perf,"&lt;0.5"),IF($I$4='CO CPD'!$I$13,COUNTIFS(Indic_SignatureSolutions,AA$28,MilestoneA5,"&lt;&gt;0",MilestoneA5,"&lt;&gt;#DIV/0!",ResultsA5_Perf,"&lt;0.5"),IF($I$4='CO CPD'!$I$14,COUNTIFS(Indic_SignatureSolutions,AA$28,MilestoneA6,"&lt;&gt;0",MilestoneA6,"&lt;&gt;#DIV/0!",ResultsA6_Perf,"&lt;0.5"),"you need to create additional years"))))))</f>
        <v>0</v>
      </c>
      <c r="AB34" s="810">
        <f>IF($I$4='CO CPD'!$I$9,COUNTIFS(Indic_SignatureSolutions,AB$28,MilestoneA1,"&lt;&gt;0",MilestoneA1,"&lt;&gt;#DIV/0!",ResultsA1_Perf,"&lt;0.5"),IF($I$4='CO CPD'!$I$10,COUNTIFS(Indic_SignatureSolutions,AB$28,MilestoneA2,"&lt;&gt;0",MilestoneA2,"&lt;&gt;#DIV/0!",ResultsA2_Perf,"&lt;0.5"),IF($I$4='CO CPD'!$I$11,COUNTIFS(Indic_SignatureSolutions,AB$28,MilestoneA3,"&lt;&gt;0",MilestoneA3,"&lt;&gt;#DIV/0!",ResultsA3_Perf,"&lt;0.5"),IF($I$4='CO CPD'!$I$12,COUNTIFS(Indic_SignatureSolutions,AB$28,MilestoneA4,"&lt;&gt;0",MilestoneA4,"&lt;&gt;#DIV/0!",ResultsA4_Perf,"&lt;0.5"),IF($I$4='CO CPD'!$I$13,COUNTIFS(Indic_SignatureSolutions,AB$28,MilestoneA5,"&lt;&gt;0",MilestoneA5,"&lt;&gt;#DIV/0!",ResultsA5_Perf,"&lt;0.5"),IF($I$4='CO CPD'!$I$14,COUNTIFS(Indic_SignatureSolutions,AB$28,MilestoneA6,"&lt;&gt;0",MilestoneA6,"&lt;&gt;#DIV/0!",ResultsA6_Perf,"&lt;0.5"),"you need to create additional years"))))))</f>
        <v>0</v>
      </c>
      <c r="AC34" s="810">
        <f>IF($I$4='CO CPD'!$I$9,COUNTIFS(Indic_SignatureSolutions,AC$28,MilestoneA1,"&lt;&gt;0",MilestoneA1,"&lt;&gt;#DIV/0!",ResultsA1_Perf,"&lt;0.5"),IF($I$4='CO CPD'!$I$10,COUNTIFS(Indic_SignatureSolutions,AC$28,MilestoneA2,"&lt;&gt;0",MilestoneA2,"&lt;&gt;#DIV/0!",ResultsA2_Perf,"&lt;0.5"),IF($I$4='CO CPD'!$I$11,COUNTIFS(Indic_SignatureSolutions,AC$28,MilestoneA3,"&lt;&gt;0",MilestoneA3,"&lt;&gt;#DIV/0!",ResultsA3_Perf,"&lt;0.5"),IF($I$4='CO CPD'!$I$12,COUNTIFS(Indic_SignatureSolutions,AC$28,MilestoneA4,"&lt;&gt;0",MilestoneA4,"&lt;&gt;#DIV/0!",ResultsA4_Perf,"&lt;0.5"),IF($I$4='CO CPD'!$I$13,COUNTIFS(Indic_SignatureSolutions,AC$28,MilestoneA5,"&lt;&gt;0",MilestoneA5,"&lt;&gt;#DIV/0!",ResultsA5_Perf,"&lt;0.5"),IF($I$4='CO CPD'!$I$14,COUNTIFS(Indic_SignatureSolutions,AC$28,MilestoneA6,"&lt;&gt;0",MilestoneA6,"&lt;&gt;#DIV/0!",ResultsA6_Perf,"&lt;0.5"),"you need to create additional years"))))))</f>
        <v>0</v>
      </c>
    </row>
    <row r="35" spans="1:29" ht="35.25" customHeight="1" thickBot="1">
      <c r="A35" s="316" t="s">
        <v>800</v>
      </c>
      <c r="B35" s="931">
        <f>IF($I$4=2018,COUNTIFS(Indic_SignatureSolutions,B$28,MilestoneA1,"&lt;&gt;0",MilestoneA1,"&lt;&gt;#DIV/0!",ResultsA1_Perf,"=0"),IF($I$4=2019,COUNTIFS(Indic_SignatureSolutions,B$28,MilestoneA2,"&lt;&gt;0",MilestoneA2,"&lt;&gt;#DIV/0!",ResultsA2_Perf,"=0"),IF($I$4=2020,COUNTIFS(Indic_SignatureSolutions,B$28,MilestoneA3,"&lt;&gt;0",MilestoneA3,"&lt;&gt;#DIV/0!",ResultsA3_Perf,"=0"),IF($I$4=2021,COUNTIFS(Indic_SignatureSolutions,B$28,MilestoneA4,"&lt;&gt;0",MilestoneA4,"&lt;&gt;#DIV/0!",ResultsA4_Perf,"=0"),IF($I$4=2022,COUNTIFS(Indic_SignatureSolutions,B$28,MilestoneA5,"&lt;&gt;0",MilestoneA5,"&lt;&gt;#DIV/0!",ResultsA5_Perf,"=0"),IF($I$4=2023,COUNTIFS(Indic_SignatureSolutions,B$28,MilestoneA6,"&lt;&gt;0",MilestoneA6,"&lt;&gt;#DIV/0!",ResultsA6_Perf,"=0"),"need to create additional years"))))))</f>
        <v>0</v>
      </c>
      <c r="C35" s="932"/>
      <c r="D35" s="931">
        <f>IF($I$4=2018,COUNTIFS(Indic_SignatureSolutions,D$28,MilestoneA1,"&lt;&gt;0",MilestoneA1,"&lt;&gt;#DIV/0!",ResultsA1_Perf,"=0"),IF($I$4=2019,COUNTIFS(Indic_SignatureSolutions,D$28,MilestoneA2,"&lt;&gt;0",MilestoneA2,"&lt;&gt;#DIV/0!",ResultsA2_Perf,"=0"),IF($I$4=2020,COUNTIFS(Indic_SignatureSolutions,D$28,MilestoneA3,"&lt;&gt;0",MilestoneA3,"&lt;&gt;#DIV/0!",ResultsA3_Perf,"=0"),IF($I$4=2021,COUNTIFS(Indic_SignatureSolutions,D$28,MilestoneA4,"&lt;&gt;0",MilestoneA4,"&lt;&gt;#DIV/0!",ResultsA4_Perf,"=0"),IF($I$4=2022,COUNTIFS(Indic_SignatureSolutions,D$28,MilestoneA5,"&lt;&gt;0",MilestoneA5,"&lt;&gt;#DIV/0!",ResultsA5_Perf,"=0"),IF($I$4=2023,COUNTIFS(Indic_SignatureSolutions,D$28,MilestoneA6,"&lt;&gt;0",MilestoneA6,"&lt;&gt;#DIV/0!",ResultsA6_Perf,"=0"),"need to create additional years"))))))</f>
        <v>0</v>
      </c>
      <c r="E35" s="932"/>
      <c r="F35" s="931">
        <f>IF($I$4=2018,COUNTIFS(Indic_SignatureSolutions,F$28,MilestoneA1,"&lt;&gt;0",MilestoneA1,"&lt;&gt;#DIV/0!",ResultsA1_Perf,"=0"),IF($I$4=2019,COUNTIFS(Indic_SignatureSolutions,F$28,MilestoneA2,"&lt;&gt;0",MilestoneA2,"&lt;&gt;#DIV/0!",ResultsA2_Perf,"=0"),IF($I$4=2020,COUNTIFS(Indic_SignatureSolutions,F$28,MilestoneA3,"&lt;&gt;0",MilestoneA3,"&lt;&gt;#DIV/0!",ResultsA3_Perf,"=0"),IF($I$4=2021,COUNTIFS(Indic_SignatureSolutions,F$28,MilestoneA4,"&lt;&gt;0",MilestoneA4,"&lt;&gt;#DIV/0!",ResultsA4_Perf,"=0"),IF($I$4=2022,COUNTIFS(Indic_SignatureSolutions,F$28,MilestoneA5,"&lt;&gt;0",MilestoneA5,"&lt;&gt;#DIV/0!",ResultsA5_Perf,"=0"),IF($I$4=2023,COUNTIFS(Indic_SignatureSolutions,F$28,MilestoneA6,"&lt;&gt;0",MilestoneA6,"&lt;&gt;#DIV/0!",ResultsA6_Perf,"=0"),"need to create additional years"))))))</f>
        <v>0</v>
      </c>
      <c r="G35" s="932"/>
      <c r="H35" s="931">
        <f>IF($I$4=2018,COUNTIFS(Indic_SignatureSolutions,H$28,MilestoneA1,"&lt;&gt;0",MilestoneA1,"&lt;&gt;#DIV/0!",ResultsA1_Perf,"=0"),IF($I$4=2019,COUNTIFS(Indic_SignatureSolutions,H$28,MilestoneA2,"&lt;&gt;0",MilestoneA2,"&lt;&gt;#DIV/0!",ResultsA2_Perf,"=0"),IF($I$4=2020,COUNTIFS(Indic_SignatureSolutions,H$28,MilestoneA3,"&lt;&gt;0",MilestoneA3,"&lt;&gt;#DIV/0!",ResultsA3_Perf,"=0"),IF($I$4=2021,COUNTIFS(Indic_SignatureSolutions,H$28,MilestoneA4,"&lt;&gt;0",MilestoneA4,"&lt;&gt;#DIV/0!",ResultsA4_Perf,"=0"),IF($I$4=2022,COUNTIFS(Indic_SignatureSolutions,H$28,MilestoneA5,"&lt;&gt;0",MilestoneA5,"&lt;&gt;#DIV/0!",ResultsA5_Perf,"=0"),IF($I$4=2023,COUNTIFS(Indic_SignatureSolutions,H$28,MilestoneA6,"&lt;&gt;0",MilestoneA6,"&lt;&gt;#DIV/0!",ResultsA6_Perf,"=0"),"need to create additional years"))))))</f>
        <v>0</v>
      </c>
      <c r="I35" s="932"/>
      <c r="J35" s="931">
        <f>IF($I$4=2018,COUNTIFS(Indic_SignatureSolutions,J$28,MilestoneA1,"&lt;&gt;0",MilestoneA1,"&lt;&gt;#DIV/0!",ResultsA1_Perf,"=0"),IF($I$4=2019,COUNTIFS(Indic_SignatureSolutions,J$28,MilestoneA2,"&lt;&gt;0",MilestoneA2,"&lt;&gt;#DIV/0!",ResultsA2_Perf,"=0"),IF($I$4=2020,COUNTIFS(Indic_SignatureSolutions,J$28,MilestoneA3,"&lt;&gt;0",MilestoneA3,"&lt;&gt;#DIV/0!",ResultsA3_Perf,"=0"),IF($I$4=2021,COUNTIFS(Indic_SignatureSolutions,J$28,MilestoneA4,"&lt;&gt;0",MilestoneA4,"&lt;&gt;#DIV/0!",ResultsA4_Perf,"=0"),IF($I$4=2022,COUNTIFS(Indic_SignatureSolutions,J$28,MilestoneA5,"&lt;&gt;0",MilestoneA5,"&lt;&gt;#DIV/0!",ResultsA5_Perf,"=0"),IF($I$4=2023,COUNTIFS(Indic_SignatureSolutions,J$28,MilestoneA6,"&lt;&gt;0",MilestoneA6,"&lt;&gt;#DIV/0!",ResultsA6_Perf,"=0"),"need to create additional years"))))))</f>
        <v>0</v>
      </c>
      <c r="K35" s="932"/>
      <c r="L35" s="931">
        <f>IF($I$4=2018,COUNTIFS(Indic_SignatureSolutions,L$28,MilestoneA1,"&lt;&gt;0",MilestoneA1,"&lt;&gt;#DIV/0!",ResultsA1_Perf,"=0"),IF($I$4=2019,COUNTIFS(Indic_SignatureSolutions,L$28,MilestoneA2,"&lt;&gt;0",MilestoneA2,"&lt;&gt;#DIV/0!",ResultsA2_Perf,"=0"),IF($I$4=2020,COUNTIFS(Indic_SignatureSolutions,L$28,MilestoneA3,"&lt;&gt;0",MilestoneA3,"&lt;&gt;#DIV/0!",ResultsA3_Perf,"=0"),IF($I$4=2021,COUNTIFS(Indic_SignatureSolutions,L$28,MilestoneA4,"&lt;&gt;0",MilestoneA4,"&lt;&gt;#DIV/0!",ResultsA4_Perf,"=0"),IF($I$4=2022,COUNTIFS(Indic_SignatureSolutions,L$28,MilestoneA5,"&lt;&gt;0",MilestoneA5,"&lt;&gt;#DIV/0!",ResultsA5_Perf,"=0"),IF($I$4=2023,COUNTIFS(Indic_SignatureSolutions,L$28,MilestoneA6,"&lt;&gt;0",MilestoneA6,"&lt;&gt;#DIV/0!",ResultsA6_Perf,"=0"),"need to create additional years"))))))</f>
        <v>0</v>
      </c>
      <c r="M35" s="932"/>
      <c r="N35" s="957">
        <f t="shared" si="23"/>
        <v>0</v>
      </c>
      <c r="O35" s="958"/>
      <c r="V35" s="796" t="s">
        <v>800</v>
      </c>
      <c r="W35" s="797">
        <f>SUM($X$35:$AC$35)</f>
        <v>0</v>
      </c>
      <c r="X35" s="798">
        <f t="shared" ref="X35:AC35" si="26">IF($I$4=2018,COUNTIFS(Indic_SignatureSolutions,X$28,MilestoneA1,"&lt;&gt;0",MilestoneA1,"&lt;&gt;#DIV/0!",ResultsA1_Perf,"=0"),IF($I$4=2019,COUNTIFS(Indic_SignatureSolutions,X$28,MilestoneA2,"&lt;&gt;0",MilestoneA2,"&lt;&gt;#DIV/0!",ResultsA2_Perf,"=0"),IF($I$4=2020,COUNTIFS(Indic_SignatureSolutions,X$28,MilestoneA3,"&lt;&gt;0",MilestoneA3,"&lt;&gt;#DIV/0!",ResultsA3_Perf,"=0"),IF($I$4=2021,COUNTIFS(Indic_SignatureSolutions,X$28,MilestoneA4,"&lt;&gt;0",MilestoneA4,"&lt;&gt;#DIV/0!",ResultsA4_Perf,"=0"),IF($I$4=2022,COUNTIFS(Indic_SignatureSolutions,X$28,MilestoneA5,"&lt;&gt;0",MilestoneA5,"&lt;&gt;#DIV/0!",ResultsA5_Perf,"=0"),IF($I$4=2023,COUNTIFS(Indic_SignatureSolutions,X$28,MilestoneA6,"&lt;&gt;0",MilestoneA6,"&lt;&gt;#DIV/0!",ResultsA6_Perf,"=0"),"need to create additional years"))))))</f>
        <v>0</v>
      </c>
      <c r="Y35" s="798">
        <f t="shared" si="26"/>
        <v>0</v>
      </c>
      <c r="Z35" s="798">
        <f t="shared" si="26"/>
        <v>0</v>
      </c>
      <c r="AA35" s="798">
        <f t="shared" si="26"/>
        <v>0</v>
      </c>
      <c r="AB35" s="798">
        <f t="shared" si="26"/>
        <v>0</v>
      </c>
      <c r="AC35" s="798">
        <f t="shared" si="26"/>
        <v>0</v>
      </c>
    </row>
  </sheetData>
  <sheetProtection sheet="1" scenarios="1" formatCells="0"/>
  <protectedRanges>
    <protectedRange sqref="A18:M24 W19:W20 W21:AH24 V18:V24 X18:AH20" name="Range1"/>
    <protectedRange sqref="I4:J4" name="Range2"/>
  </protectedRanges>
  <mergeCells count="77">
    <mergeCell ref="J34:K34"/>
    <mergeCell ref="L34:M34"/>
    <mergeCell ref="N34:O34"/>
    <mergeCell ref="F33:G33"/>
    <mergeCell ref="F35:G35"/>
    <mergeCell ref="H33:I33"/>
    <mergeCell ref="H35:I35"/>
    <mergeCell ref="F34:G34"/>
    <mergeCell ref="H34:I34"/>
    <mergeCell ref="N33:O33"/>
    <mergeCell ref="N35:O35"/>
    <mergeCell ref="J35:K35"/>
    <mergeCell ref="L35:M35"/>
    <mergeCell ref="H28:I28"/>
    <mergeCell ref="H29:I29"/>
    <mergeCell ref="H30:I30"/>
    <mergeCell ref="H31:I31"/>
    <mergeCell ref="H32:I32"/>
    <mergeCell ref="F28:G28"/>
    <mergeCell ref="F29:G29"/>
    <mergeCell ref="F30:G30"/>
    <mergeCell ref="F31:G31"/>
    <mergeCell ref="F32:G32"/>
    <mergeCell ref="J28:K28"/>
    <mergeCell ref="L28:M28"/>
    <mergeCell ref="B35:C35"/>
    <mergeCell ref="D29:E29"/>
    <mergeCell ref="D30:E30"/>
    <mergeCell ref="D31:E31"/>
    <mergeCell ref="D32:E32"/>
    <mergeCell ref="D33:E33"/>
    <mergeCell ref="D35:E35"/>
    <mergeCell ref="B29:C29"/>
    <mergeCell ref="B30:C30"/>
    <mergeCell ref="B31:C31"/>
    <mergeCell ref="B32:C32"/>
    <mergeCell ref="B33:C33"/>
    <mergeCell ref="B34:C34"/>
    <mergeCell ref="D34:E34"/>
    <mergeCell ref="N28:O28"/>
    <mergeCell ref="N29:O29"/>
    <mergeCell ref="N30:O30"/>
    <mergeCell ref="N31:O31"/>
    <mergeCell ref="N32:O32"/>
    <mergeCell ref="L31:M31"/>
    <mergeCell ref="L32:M32"/>
    <mergeCell ref="L33:M33"/>
    <mergeCell ref="J29:K29"/>
    <mergeCell ref="J30:K30"/>
    <mergeCell ref="J31:K31"/>
    <mergeCell ref="J32:K32"/>
    <mergeCell ref="J33:K33"/>
    <mergeCell ref="I4:J4"/>
    <mergeCell ref="A17:D17"/>
    <mergeCell ref="L29:M29"/>
    <mergeCell ref="L30:M30"/>
    <mergeCell ref="B6:D6"/>
    <mergeCell ref="E6:G6"/>
    <mergeCell ref="H6:J6"/>
    <mergeCell ref="K6:M6"/>
    <mergeCell ref="A5:M5"/>
    <mergeCell ref="A4:H4"/>
    <mergeCell ref="B28:C28"/>
    <mergeCell ref="D28:E28"/>
    <mergeCell ref="L18:M19"/>
    <mergeCell ref="A19:A20"/>
    <mergeCell ref="B19:C19"/>
    <mergeCell ref="D19:E19"/>
    <mergeCell ref="AF7:AH7"/>
    <mergeCell ref="W7:Y7"/>
    <mergeCell ref="Z7:AB7"/>
    <mergeCell ref="AC7:AE7"/>
    <mergeCell ref="A27:B27"/>
    <mergeCell ref="F19:G19"/>
    <mergeCell ref="J19:K19"/>
    <mergeCell ref="H19:I19"/>
    <mergeCell ref="B18:K18"/>
  </mergeCells>
  <conditionalFormatting sqref="B8:M13">
    <cfRule type="containsErrors" dxfId="207" priority="6">
      <formula>ISERROR(B8)</formula>
    </cfRule>
  </conditionalFormatting>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'CO CPD'!$I$9:$I$16</xm:f>
          </x14:formula1>
          <xm:sqref>I4:J4</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XFD100"/>
  <sheetViews>
    <sheetView showGridLines="0" tabSelected="1" zoomScale="70" zoomScaleNormal="70" workbookViewId="0">
      <pane ySplit="5" topLeftCell="A6" activePane="bottomLeft" state="frozen"/>
      <selection pane="bottomLeft" activeCell="C6" sqref="C6:C11"/>
    </sheetView>
  </sheetViews>
  <sheetFormatPr defaultRowHeight="15"/>
  <cols>
    <col min="1" max="1" width="40" style="1" customWidth="1"/>
    <col min="2" max="2" width="12.42578125" style="1" hidden="1" customWidth="1"/>
    <col min="3" max="3" width="18" style="1" customWidth="1"/>
    <col min="4" max="4" width="49.5703125" style="1" customWidth="1"/>
    <col min="5" max="5" width="13.28515625" style="1" hidden="1" customWidth="1"/>
    <col min="6" max="6" width="28.85546875" style="1" customWidth="1"/>
    <col min="7" max="7" width="20.140625" style="1" customWidth="1"/>
    <col min="8" max="8" width="15.5703125" style="1" customWidth="1"/>
    <col min="9" max="9" width="20" style="173" customWidth="1"/>
    <col min="10" max="10" width="13.5703125" style="1" customWidth="1"/>
    <col min="11" max="11" width="16.5703125" style="1" customWidth="1"/>
    <col min="12" max="12" width="6.5703125" style="191" customWidth="1"/>
    <col min="13" max="13" width="13.140625" style="1" customWidth="1"/>
    <col min="14" max="14" width="16.7109375" style="1" customWidth="1"/>
    <col min="15" max="15" width="6.28515625" style="191" customWidth="1"/>
    <col min="16" max="16" width="13.7109375" style="1" customWidth="1"/>
    <col min="17" max="17" width="17.5703125" style="1" customWidth="1"/>
    <col min="18" max="18" width="6.5703125" style="191" customWidth="1"/>
    <col min="19" max="19" width="13.7109375" style="1" customWidth="1"/>
    <col min="20" max="20" width="16.5703125" style="150" customWidth="1"/>
    <col min="21" max="21" width="6" style="190" customWidth="1"/>
    <col min="22" max="22" width="13.28515625" customWidth="1"/>
    <col min="23" max="23" width="15.7109375" style="150" customWidth="1"/>
    <col min="24" max="24" width="6.140625" style="190" customWidth="1"/>
    <col min="25" max="25" width="13.28515625" style="171" customWidth="1"/>
    <col min="26" max="26" width="14.28515625" style="150" customWidth="1"/>
    <col min="27" max="27" width="6.5703125" style="205" customWidth="1"/>
    <col min="28" max="28" width="13.28515625" style="171" customWidth="1"/>
  </cols>
  <sheetData>
    <row r="1" spans="1:16384" ht="141.75" customHeight="1">
      <c r="A1" s="967" t="s">
        <v>30</v>
      </c>
      <c r="B1" s="967"/>
      <c r="C1" s="967"/>
      <c r="D1" s="967"/>
      <c r="E1" s="967"/>
      <c r="F1" s="967"/>
      <c r="G1" s="967"/>
      <c r="H1" s="967"/>
      <c r="I1" s="967"/>
      <c r="J1" s="967"/>
      <c r="K1" s="967"/>
      <c r="L1" s="967"/>
      <c r="M1" s="967"/>
      <c r="N1" s="967"/>
      <c r="O1" s="967"/>
      <c r="P1" s="967"/>
      <c r="Q1" s="967"/>
      <c r="R1" s="967"/>
      <c r="S1" s="967"/>
    </row>
    <row r="2" spans="1:16384" ht="44.25" customHeight="1">
      <c r="A2" s="975" t="s">
        <v>1320</v>
      </c>
      <c r="B2" s="975"/>
      <c r="C2" s="975"/>
      <c r="D2" s="975"/>
      <c r="E2" s="975"/>
      <c r="F2" s="975"/>
      <c r="G2" s="975"/>
      <c r="H2" s="975"/>
      <c r="I2" s="566" t="str">
        <f>CONCATENATE('1_Entry_Table'!$B$17,"-",'1_Entry_Table'!$B$18)</f>
        <v>2018-2022</v>
      </c>
      <c r="J2" s="976" t="str">
        <f>'1_Entry_Table'!$B$14</f>
        <v>Cape Verde</v>
      </c>
      <c r="K2" s="976"/>
      <c r="Q2" s="971" t="str">
        <f>HYPERLINK("https://intranet-apps.undp.org/UNDP.HQ.CPS2018/app/"&amp;'1_Entry_Table'!$B$16&amp;"/programmes-indicators","Go to the SP IRRF indicators for "&amp;'1_Entry_Table'!$B$14)</f>
        <v>Go to the SP IRRF indicators for Cape Verde</v>
      </c>
      <c r="R2" s="971"/>
      <c r="S2" s="971"/>
      <c r="T2" s="971"/>
      <c r="U2" s="971"/>
      <c r="V2" s="971"/>
      <c r="W2" s="971"/>
      <c r="X2" s="971"/>
      <c r="Y2" s="971"/>
      <c r="Z2" s="971"/>
    </row>
    <row r="3" spans="1:16384" ht="27" customHeight="1" thickBot="1">
      <c r="T3" s="144"/>
      <c r="U3" s="178"/>
      <c r="V3" s="32"/>
      <c r="W3" s="160"/>
      <c r="X3" s="178"/>
      <c r="Y3" s="160"/>
      <c r="Z3" s="160"/>
      <c r="AA3" s="206"/>
      <c r="AB3" s="160"/>
      <c r="AC3" s="32"/>
      <c r="AD3" s="32"/>
      <c r="AE3" s="32"/>
      <c r="AF3" s="32"/>
      <c r="AG3" s="32"/>
      <c r="AH3" s="32"/>
      <c r="AI3" s="32"/>
      <c r="AJ3" s="32"/>
      <c r="AK3" s="32"/>
      <c r="AL3" s="32"/>
      <c r="AM3" s="32"/>
      <c r="AN3" s="32"/>
      <c r="AO3" s="32"/>
      <c r="AP3" s="32"/>
      <c r="AQ3" s="32"/>
      <c r="AR3" s="32"/>
      <c r="AS3" s="32"/>
      <c r="AT3" s="32"/>
      <c r="AU3" s="32"/>
      <c r="AV3" s="32"/>
      <c r="AW3" s="32"/>
      <c r="AX3" s="32"/>
      <c r="AY3" s="32"/>
      <c r="AZ3" s="32"/>
      <c r="BA3" s="32"/>
      <c r="BB3" s="32"/>
      <c r="BC3" s="32"/>
      <c r="BD3" s="32"/>
      <c r="BE3" s="32"/>
      <c r="BF3" s="32"/>
      <c r="BG3" s="32"/>
      <c r="BH3" s="32"/>
      <c r="BI3" s="32"/>
      <c r="BJ3" s="32"/>
      <c r="BK3" s="32"/>
      <c r="BL3" s="32"/>
      <c r="BM3" s="32"/>
      <c r="BN3" s="32"/>
      <c r="BO3" s="32"/>
      <c r="BP3" s="32"/>
      <c r="BQ3" s="32"/>
      <c r="BR3" s="32"/>
      <c r="BS3" s="32"/>
      <c r="BT3" s="32"/>
      <c r="BU3" s="32"/>
      <c r="BV3" s="32"/>
      <c r="BW3" s="32"/>
      <c r="BX3" s="32"/>
      <c r="BY3" s="32"/>
      <c r="BZ3" s="32"/>
      <c r="CA3" s="32"/>
      <c r="CB3" s="32"/>
      <c r="CC3" s="32"/>
      <c r="CD3" s="32"/>
      <c r="CE3" s="32"/>
      <c r="CF3" s="32"/>
      <c r="CG3" s="32"/>
      <c r="CH3" s="32"/>
      <c r="CI3" s="32"/>
      <c r="CJ3" s="32"/>
      <c r="CK3" s="32"/>
      <c r="CL3" s="32"/>
      <c r="CM3" s="32"/>
      <c r="CN3" s="32"/>
      <c r="CO3" s="32"/>
      <c r="CP3" s="32"/>
      <c r="CQ3" s="32"/>
      <c r="CR3" s="32"/>
      <c r="CS3" s="32"/>
      <c r="CT3" s="32"/>
      <c r="CU3" s="32"/>
      <c r="CV3" s="32"/>
      <c r="CW3" s="32"/>
      <c r="CX3" s="32"/>
      <c r="CY3" s="32"/>
      <c r="CZ3" s="32"/>
      <c r="DA3" s="32"/>
      <c r="DB3" s="32"/>
      <c r="DC3" s="32"/>
      <c r="DD3" s="32"/>
      <c r="DE3" s="32"/>
      <c r="DF3" s="32"/>
      <c r="DG3" s="32"/>
      <c r="DH3" s="32"/>
      <c r="DI3" s="32"/>
      <c r="DJ3" s="32"/>
      <c r="DK3" s="32"/>
      <c r="DL3" s="32"/>
      <c r="DM3" s="32"/>
      <c r="DN3" s="32"/>
      <c r="DO3" s="32"/>
      <c r="DP3" s="32"/>
      <c r="DQ3" s="32"/>
      <c r="DR3" s="32"/>
      <c r="DS3" s="32"/>
      <c r="DT3" s="32"/>
      <c r="DU3" s="32"/>
      <c r="DV3" s="32"/>
      <c r="DW3" s="32"/>
      <c r="DX3" s="32"/>
      <c r="DY3" s="32"/>
      <c r="DZ3" s="32"/>
      <c r="EA3" s="32"/>
      <c r="EB3" s="32"/>
      <c r="EC3" s="32"/>
      <c r="ED3" s="32"/>
      <c r="EE3" s="32"/>
      <c r="EF3" s="32"/>
      <c r="EG3" s="32"/>
      <c r="EH3" s="32"/>
      <c r="EI3" s="32"/>
      <c r="EJ3" s="32"/>
      <c r="EK3" s="32"/>
      <c r="EL3" s="32"/>
      <c r="EM3" s="32"/>
      <c r="EN3" s="32"/>
      <c r="EO3" s="32"/>
      <c r="EP3" s="32"/>
      <c r="EQ3" s="32"/>
      <c r="ER3" s="32"/>
      <c r="ES3" s="32"/>
      <c r="ET3" s="32"/>
      <c r="EU3" s="32"/>
      <c r="EV3" s="32"/>
      <c r="EW3" s="32"/>
      <c r="EX3" s="32"/>
      <c r="EY3" s="32"/>
      <c r="EZ3" s="32"/>
      <c r="FA3" s="32"/>
      <c r="FB3" s="32"/>
      <c r="FC3" s="32"/>
      <c r="FD3" s="32"/>
      <c r="FE3" s="32"/>
      <c r="FF3" s="32"/>
      <c r="FG3" s="32"/>
      <c r="FH3" s="32"/>
      <c r="FI3" s="32"/>
      <c r="FJ3" s="32"/>
      <c r="FK3" s="32"/>
      <c r="FL3" s="32"/>
      <c r="FM3" s="32"/>
      <c r="FN3" s="32"/>
      <c r="FO3" s="32"/>
      <c r="FP3" s="32"/>
      <c r="FQ3" s="32"/>
      <c r="FR3" s="32"/>
      <c r="FS3" s="32"/>
      <c r="FT3" s="32"/>
      <c r="FU3" s="32"/>
      <c r="FV3" s="32"/>
      <c r="FW3" s="32"/>
      <c r="FX3" s="32"/>
      <c r="FY3" s="32"/>
      <c r="FZ3" s="32"/>
      <c r="GA3" s="32"/>
      <c r="GB3" s="32"/>
      <c r="GC3" s="32"/>
      <c r="GD3" s="32"/>
      <c r="GE3" s="32"/>
      <c r="GF3" s="32"/>
      <c r="GG3" s="32"/>
      <c r="GH3" s="32"/>
      <c r="GI3" s="32"/>
      <c r="GJ3" s="32"/>
      <c r="GK3" s="32"/>
      <c r="GL3" s="32"/>
      <c r="GM3" s="32"/>
      <c r="GN3" s="32"/>
      <c r="GO3" s="32"/>
      <c r="GP3" s="32"/>
      <c r="GQ3" s="32"/>
      <c r="GR3" s="32"/>
      <c r="GS3" s="32"/>
      <c r="GT3" s="32"/>
      <c r="GU3" s="32"/>
      <c r="GV3" s="32"/>
      <c r="GW3" s="32"/>
      <c r="GX3" s="32"/>
      <c r="GY3" s="32"/>
      <c r="GZ3" s="32"/>
      <c r="HA3" s="32"/>
      <c r="HB3" s="32"/>
      <c r="HC3" s="32"/>
      <c r="HD3" s="32"/>
      <c r="HE3" s="32"/>
      <c r="HF3" s="32"/>
      <c r="HG3" s="32"/>
      <c r="HH3" s="32"/>
      <c r="HI3" s="32"/>
      <c r="HJ3" s="32"/>
      <c r="HK3" s="32"/>
      <c r="HL3" s="32"/>
      <c r="HM3" s="32"/>
      <c r="HN3" s="32"/>
      <c r="HO3" s="32"/>
      <c r="HP3" s="32"/>
      <c r="HQ3" s="32"/>
      <c r="HR3" s="32"/>
      <c r="HS3" s="32"/>
      <c r="HT3" s="32"/>
      <c r="HU3" s="32"/>
      <c r="HV3" s="32"/>
      <c r="HW3" s="32"/>
      <c r="HX3" s="32"/>
      <c r="HY3" s="32"/>
      <c r="HZ3" s="32"/>
      <c r="IA3" s="32"/>
      <c r="IB3" s="32"/>
      <c r="IC3" s="32"/>
      <c r="ID3" s="32"/>
      <c r="IE3" s="32"/>
      <c r="IF3" s="32"/>
      <c r="IG3" s="32"/>
      <c r="IH3" s="32"/>
      <c r="II3" s="32"/>
      <c r="IJ3" s="32"/>
      <c r="IK3" s="32"/>
      <c r="IL3" s="32"/>
      <c r="IM3" s="32"/>
      <c r="IN3" s="32"/>
      <c r="IO3" s="32"/>
      <c r="IP3" s="32"/>
      <c r="IQ3" s="32"/>
      <c r="IR3" s="32"/>
      <c r="IS3" s="32"/>
      <c r="IT3" s="32"/>
      <c r="IU3" s="32"/>
      <c r="IV3" s="32"/>
      <c r="IW3" s="32"/>
      <c r="IX3" s="32"/>
      <c r="IY3" s="32"/>
      <c r="IZ3" s="32"/>
      <c r="JA3" s="32"/>
      <c r="JB3" s="32"/>
      <c r="JC3" s="32"/>
      <c r="JD3" s="32"/>
      <c r="JE3" s="32"/>
      <c r="JF3" s="32"/>
      <c r="JG3" s="32"/>
      <c r="JH3" s="32"/>
      <c r="JI3" s="32"/>
      <c r="JJ3" s="32"/>
      <c r="JK3" s="32"/>
      <c r="JL3" s="32"/>
      <c r="JM3" s="32"/>
      <c r="JN3" s="32"/>
      <c r="JO3" s="32"/>
      <c r="JP3" s="32"/>
      <c r="JQ3" s="32"/>
      <c r="JR3" s="32"/>
      <c r="JS3" s="32"/>
      <c r="JT3" s="32"/>
      <c r="JU3" s="32"/>
      <c r="JV3" s="32"/>
      <c r="JW3" s="32"/>
      <c r="JX3" s="32"/>
      <c r="JY3" s="32"/>
      <c r="JZ3" s="32"/>
      <c r="KA3" s="32"/>
      <c r="KB3" s="32"/>
      <c r="KC3" s="32"/>
      <c r="KD3" s="32"/>
      <c r="KE3" s="32"/>
      <c r="KF3" s="32"/>
      <c r="KG3" s="32"/>
      <c r="KH3" s="32"/>
      <c r="KI3" s="32"/>
      <c r="KJ3" s="32"/>
      <c r="KK3" s="32"/>
      <c r="KL3" s="32"/>
      <c r="KM3" s="32"/>
      <c r="KN3" s="32"/>
      <c r="KO3" s="32"/>
      <c r="KP3" s="32"/>
      <c r="KQ3" s="32"/>
      <c r="KR3" s="32"/>
      <c r="KS3" s="32"/>
      <c r="KT3" s="32"/>
      <c r="KU3" s="32"/>
      <c r="KV3" s="32"/>
      <c r="KW3" s="32"/>
      <c r="KX3" s="32"/>
      <c r="KY3" s="32"/>
      <c r="KZ3" s="32"/>
      <c r="LA3" s="32"/>
      <c r="LB3" s="32"/>
      <c r="LC3" s="32"/>
      <c r="LD3" s="32"/>
      <c r="LE3" s="32"/>
      <c r="LF3" s="32"/>
      <c r="LG3" s="32"/>
      <c r="LH3" s="32"/>
      <c r="LI3" s="32"/>
      <c r="LJ3" s="32"/>
      <c r="LK3" s="32"/>
      <c r="LL3" s="32"/>
      <c r="LM3" s="32"/>
      <c r="LN3" s="32"/>
      <c r="LO3" s="32"/>
      <c r="LP3" s="32"/>
      <c r="LQ3" s="32"/>
      <c r="LR3" s="32"/>
      <c r="LS3" s="32"/>
      <c r="LT3" s="32"/>
      <c r="LU3" s="32"/>
      <c r="LV3" s="32"/>
      <c r="LW3" s="32"/>
      <c r="LX3" s="32"/>
      <c r="LY3" s="32"/>
      <c r="LZ3" s="32"/>
      <c r="MA3" s="32"/>
      <c r="MB3" s="32"/>
      <c r="MC3" s="32"/>
      <c r="MD3" s="32"/>
      <c r="ME3" s="32"/>
      <c r="MF3" s="32"/>
      <c r="MG3" s="32"/>
      <c r="MH3" s="32"/>
      <c r="MI3" s="32"/>
      <c r="MJ3" s="32"/>
      <c r="MK3" s="32"/>
      <c r="ML3" s="32"/>
      <c r="MM3" s="32"/>
      <c r="MN3" s="32"/>
      <c r="MO3" s="32"/>
      <c r="MP3" s="32"/>
      <c r="MQ3" s="32"/>
      <c r="MR3" s="32"/>
      <c r="MS3" s="32"/>
      <c r="MT3" s="32"/>
      <c r="MU3" s="32"/>
      <c r="MV3" s="32"/>
      <c r="MW3" s="32"/>
      <c r="MX3" s="32"/>
      <c r="MY3" s="32"/>
      <c r="MZ3" s="32"/>
      <c r="NA3" s="32"/>
      <c r="NB3" s="32"/>
      <c r="NC3" s="32"/>
      <c r="ND3" s="32"/>
      <c r="NE3" s="32"/>
      <c r="NF3" s="32"/>
      <c r="NG3" s="32"/>
      <c r="NH3" s="32"/>
      <c r="NI3" s="32"/>
      <c r="NJ3" s="32"/>
      <c r="NK3" s="32"/>
      <c r="NL3" s="32"/>
      <c r="NM3" s="32"/>
      <c r="NN3" s="32"/>
      <c r="NO3" s="32"/>
      <c r="NP3" s="32"/>
      <c r="NQ3" s="32"/>
      <c r="NR3" s="32"/>
      <c r="NS3" s="32"/>
      <c r="NT3" s="32"/>
      <c r="NU3" s="32"/>
      <c r="NV3" s="32"/>
      <c r="NW3" s="32"/>
      <c r="NX3" s="32"/>
      <c r="NY3" s="32"/>
      <c r="NZ3" s="32"/>
      <c r="OA3" s="32"/>
      <c r="OB3" s="32"/>
      <c r="OC3" s="32"/>
      <c r="OD3" s="32"/>
      <c r="OE3" s="32"/>
      <c r="OF3" s="32"/>
      <c r="OG3" s="32"/>
      <c r="OH3" s="32"/>
      <c r="OI3" s="32"/>
      <c r="OJ3" s="32"/>
      <c r="OK3" s="32"/>
      <c r="OL3" s="32"/>
      <c r="OM3" s="32"/>
      <c r="ON3" s="32"/>
      <c r="OO3" s="32"/>
      <c r="OP3" s="32"/>
      <c r="OQ3" s="32"/>
      <c r="OR3" s="32"/>
      <c r="OS3" s="32"/>
      <c r="OT3" s="32"/>
      <c r="OU3" s="32"/>
      <c r="OV3" s="32"/>
      <c r="OW3" s="32"/>
      <c r="OX3" s="32"/>
      <c r="OY3" s="32"/>
      <c r="OZ3" s="32"/>
      <c r="PA3" s="32"/>
      <c r="PB3" s="32"/>
      <c r="PC3" s="32"/>
      <c r="PD3" s="32"/>
      <c r="PE3" s="32"/>
      <c r="PF3" s="32"/>
      <c r="PG3" s="32"/>
      <c r="PH3" s="32"/>
      <c r="PI3" s="32"/>
      <c r="PJ3" s="32"/>
      <c r="PK3" s="32"/>
      <c r="PL3" s="32"/>
      <c r="PM3" s="32"/>
      <c r="PN3" s="32"/>
      <c r="PO3" s="32"/>
      <c r="PP3" s="32"/>
      <c r="PQ3" s="32"/>
      <c r="PR3" s="32"/>
      <c r="PS3" s="32"/>
      <c r="PT3" s="32"/>
      <c r="PU3" s="32"/>
      <c r="PV3" s="32"/>
      <c r="PW3" s="32"/>
      <c r="PX3" s="32"/>
      <c r="PY3" s="32"/>
      <c r="PZ3" s="32"/>
      <c r="QA3" s="32"/>
      <c r="QB3" s="32"/>
      <c r="QC3" s="32"/>
      <c r="QD3" s="32"/>
      <c r="QE3" s="32"/>
      <c r="QF3" s="32"/>
      <c r="QG3" s="32"/>
      <c r="QH3" s="32"/>
      <c r="QI3" s="32"/>
      <c r="QJ3" s="32"/>
      <c r="QK3" s="32"/>
      <c r="QL3" s="32"/>
      <c r="QM3" s="32"/>
      <c r="QN3" s="32"/>
      <c r="QO3" s="32"/>
      <c r="QP3" s="32"/>
      <c r="QQ3" s="32"/>
      <c r="QR3" s="32"/>
      <c r="QS3" s="32"/>
      <c r="QT3" s="32"/>
      <c r="QU3" s="32"/>
      <c r="QV3" s="32"/>
      <c r="QW3" s="32"/>
      <c r="QX3" s="32"/>
      <c r="QY3" s="32"/>
      <c r="QZ3" s="32"/>
      <c r="RA3" s="32"/>
      <c r="RB3" s="32"/>
      <c r="RC3" s="32"/>
      <c r="RD3" s="32"/>
      <c r="RE3" s="32"/>
      <c r="RF3" s="32"/>
      <c r="RG3" s="32"/>
      <c r="RH3" s="32"/>
      <c r="RI3" s="32"/>
      <c r="RJ3" s="32"/>
      <c r="RK3" s="32"/>
      <c r="RL3" s="32"/>
      <c r="RM3" s="32"/>
      <c r="RN3" s="32"/>
      <c r="RO3" s="32"/>
      <c r="RP3" s="32"/>
      <c r="RQ3" s="32"/>
      <c r="RR3" s="32"/>
      <c r="RS3" s="32"/>
      <c r="RT3" s="32"/>
      <c r="RU3" s="32"/>
      <c r="RV3" s="32"/>
      <c r="RW3" s="32"/>
      <c r="RX3" s="32"/>
      <c r="RY3" s="32"/>
      <c r="RZ3" s="32"/>
      <c r="SA3" s="32"/>
      <c r="SB3" s="32"/>
      <c r="SC3" s="32"/>
      <c r="SD3" s="32"/>
      <c r="SE3" s="32"/>
      <c r="SF3" s="32"/>
      <c r="SG3" s="32"/>
      <c r="SH3" s="32"/>
      <c r="SI3" s="32"/>
      <c r="SJ3" s="32"/>
      <c r="SK3" s="32"/>
      <c r="SL3" s="32"/>
      <c r="SM3" s="32"/>
      <c r="SN3" s="32"/>
      <c r="SO3" s="32"/>
      <c r="SP3" s="32"/>
      <c r="SQ3" s="32"/>
      <c r="SR3" s="32"/>
      <c r="SS3" s="32"/>
      <c r="ST3" s="32"/>
      <c r="SU3" s="32"/>
      <c r="SV3" s="32"/>
      <c r="SW3" s="32"/>
      <c r="SX3" s="32"/>
      <c r="SY3" s="32"/>
      <c r="SZ3" s="32"/>
      <c r="TA3" s="32"/>
      <c r="TB3" s="32"/>
      <c r="TC3" s="32"/>
      <c r="TD3" s="32"/>
      <c r="TE3" s="32"/>
      <c r="TF3" s="32"/>
      <c r="TG3" s="32"/>
      <c r="TH3" s="32"/>
      <c r="TI3" s="32"/>
      <c r="TJ3" s="32"/>
      <c r="TK3" s="32"/>
      <c r="TL3" s="32"/>
      <c r="TM3" s="32"/>
      <c r="TN3" s="32"/>
      <c r="TO3" s="32"/>
      <c r="TP3" s="32"/>
      <c r="TQ3" s="32"/>
      <c r="TR3" s="32"/>
      <c r="TS3" s="32"/>
      <c r="TT3" s="32"/>
      <c r="TU3" s="32"/>
      <c r="TV3" s="32"/>
      <c r="TW3" s="32"/>
      <c r="TX3" s="32"/>
      <c r="TY3" s="32"/>
      <c r="TZ3" s="32"/>
      <c r="UA3" s="32"/>
      <c r="UB3" s="32"/>
      <c r="UC3" s="32"/>
      <c r="UD3" s="32"/>
      <c r="UE3" s="32"/>
      <c r="UF3" s="32"/>
      <c r="UG3" s="32"/>
      <c r="UH3" s="32"/>
      <c r="UI3" s="32"/>
      <c r="UJ3" s="32"/>
      <c r="UK3" s="32"/>
      <c r="UL3" s="32"/>
      <c r="UM3" s="32"/>
      <c r="UN3" s="32"/>
      <c r="UO3" s="32"/>
      <c r="UP3" s="32"/>
      <c r="UQ3" s="32"/>
      <c r="UR3" s="32"/>
      <c r="US3" s="32"/>
      <c r="UT3" s="32"/>
      <c r="UU3" s="32"/>
      <c r="UV3" s="32"/>
      <c r="UW3" s="32"/>
      <c r="UX3" s="32"/>
      <c r="UY3" s="32"/>
      <c r="UZ3" s="32"/>
      <c r="VA3" s="32"/>
      <c r="VB3" s="32"/>
      <c r="VC3" s="32"/>
      <c r="VD3" s="32"/>
      <c r="VE3" s="32"/>
      <c r="VF3" s="32"/>
      <c r="VG3" s="32"/>
      <c r="VH3" s="32"/>
      <c r="VI3" s="32"/>
      <c r="VJ3" s="32"/>
      <c r="VK3" s="32"/>
      <c r="VL3" s="32"/>
      <c r="VM3" s="32"/>
      <c r="VN3" s="32"/>
      <c r="VO3" s="32"/>
      <c r="VP3" s="32"/>
      <c r="VQ3" s="32"/>
      <c r="VR3" s="32"/>
      <c r="VS3" s="32"/>
      <c r="VT3" s="32"/>
      <c r="VU3" s="32"/>
      <c r="VV3" s="32"/>
      <c r="VW3" s="32"/>
      <c r="VX3" s="32"/>
      <c r="VY3" s="32"/>
      <c r="VZ3" s="32"/>
      <c r="WA3" s="32"/>
      <c r="WB3" s="32"/>
      <c r="WC3" s="32"/>
      <c r="WD3" s="32"/>
      <c r="WE3" s="32"/>
      <c r="WF3" s="32"/>
      <c r="WG3" s="32"/>
      <c r="WH3" s="32"/>
      <c r="WI3" s="32"/>
      <c r="WJ3" s="32"/>
      <c r="WK3" s="32"/>
      <c r="WL3" s="32"/>
      <c r="WM3" s="32"/>
      <c r="WN3" s="32"/>
      <c r="WO3" s="32"/>
      <c r="WP3" s="32"/>
      <c r="WQ3" s="32"/>
      <c r="WR3" s="32"/>
      <c r="WS3" s="32"/>
      <c r="WT3" s="32"/>
      <c r="WU3" s="32"/>
      <c r="WV3" s="32"/>
      <c r="WW3" s="32"/>
      <c r="WX3" s="32"/>
      <c r="WY3" s="32"/>
      <c r="WZ3" s="32"/>
      <c r="XA3" s="32"/>
      <c r="XB3" s="32"/>
      <c r="XC3" s="32"/>
      <c r="XD3" s="32"/>
      <c r="XE3" s="32"/>
      <c r="XF3" s="32"/>
      <c r="XG3" s="32"/>
      <c r="XH3" s="32"/>
      <c r="XI3" s="32"/>
      <c r="XJ3" s="32"/>
      <c r="XK3" s="32"/>
      <c r="XL3" s="32"/>
      <c r="XM3" s="32"/>
      <c r="XN3" s="32"/>
      <c r="XO3" s="32"/>
      <c r="XP3" s="32"/>
      <c r="XQ3" s="32"/>
      <c r="XR3" s="32"/>
      <c r="XS3" s="32"/>
      <c r="XT3" s="32"/>
      <c r="XU3" s="32"/>
      <c r="XV3" s="32"/>
      <c r="XW3" s="32"/>
      <c r="XX3" s="32"/>
      <c r="XY3" s="32"/>
      <c r="XZ3" s="32"/>
      <c r="YA3" s="32"/>
      <c r="YB3" s="32"/>
      <c r="YC3" s="32"/>
      <c r="YD3" s="32"/>
      <c r="YE3" s="32"/>
      <c r="YF3" s="32"/>
      <c r="YG3" s="32"/>
      <c r="YH3" s="32"/>
      <c r="YI3" s="32"/>
      <c r="YJ3" s="32"/>
      <c r="YK3" s="32"/>
      <c r="YL3" s="32"/>
      <c r="YM3" s="32"/>
      <c r="YN3" s="32"/>
      <c r="YO3" s="32"/>
      <c r="YP3" s="32"/>
      <c r="YQ3" s="32"/>
      <c r="YR3" s="32"/>
      <c r="YS3" s="32"/>
      <c r="YT3" s="32"/>
      <c r="YU3" s="32"/>
      <c r="YV3" s="32"/>
      <c r="YW3" s="32"/>
      <c r="YX3" s="32"/>
      <c r="YY3" s="32"/>
      <c r="YZ3" s="32"/>
      <c r="ZA3" s="32"/>
      <c r="ZB3" s="32"/>
      <c r="ZC3" s="32"/>
      <c r="ZD3" s="32"/>
      <c r="ZE3" s="32"/>
      <c r="ZF3" s="32"/>
      <c r="ZG3" s="32"/>
      <c r="ZH3" s="32"/>
      <c r="ZI3" s="32"/>
      <c r="ZJ3" s="32"/>
      <c r="ZK3" s="32"/>
      <c r="ZL3" s="32"/>
      <c r="ZM3" s="32"/>
      <c r="ZN3" s="32"/>
      <c r="ZO3" s="32"/>
      <c r="ZP3" s="32"/>
      <c r="ZQ3" s="32"/>
      <c r="ZR3" s="32"/>
      <c r="ZS3" s="32"/>
      <c r="ZT3" s="32"/>
      <c r="ZU3" s="32"/>
      <c r="ZV3" s="32"/>
      <c r="ZW3" s="32"/>
      <c r="ZX3" s="32"/>
      <c r="ZY3" s="32"/>
      <c r="ZZ3" s="32"/>
      <c r="AAA3" s="32"/>
      <c r="AAB3" s="32"/>
      <c r="AAC3" s="32"/>
      <c r="AAD3" s="32"/>
      <c r="AAE3" s="32"/>
      <c r="AAF3" s="32"/>
      <c r="AAG3" s="32"/>
      <c r="AAH3" s="32"/>
      <c r="AAI3" s="32"/>
      <c r="AAJ3" s="32"/>
      <c r="AAK3" s="32"/>
      <c r="AAL3" s="32"/>
      <c r="AAM3" s="32"/>
      <c r="AAN3" s="32"/>
      <c r="AAO3" s="32"/>
      <c r="AAP3" s="32"/>
      <c r="AAQ3" s="32"/>
      <c r="AAR3" s="32"/>
      <c r="AAS3" s="32"/>
      <c r="AAT3" s="32"/>
      <c r="AAU3" s="32"/>
      <c r="AAV3" s="32"/>
      <c r="AAW3" s="32"/>
      <c r="AAX3" s="32"/>
      <c r="AAY3" s="32"/>
      <c r="AAZ3" s="32"/>
      <c r="ABA3" s="32"/>
      <c r="ABB3" s="32"/>
      <c r="ABC3" s="32"/>
      <c r="ABD3" s="32"/>
      <c r="ABE3" s="32"/>
      <c r="ABF3" s="32"/>
      <c r="ABG3" s="32"/>
      <c r="ABH3" s="32"/>
      <c r="ABI3" s="32"/>
      <c r="ABJ3" s="32"/>
      <c r="ABK3" s="32"/>
      <c r="ABL3" s="32"/>
      <c r="ABM3" s="32"/>
      <c r="ABN3" s="32"/>
      <c r="ABO3" s="32"/>
      <c r="ABP3" s="32"/>
      <c r="ABQ3" s="32"/>
      <c r="ABR3" s="32"/>
      <c r="ABS3" s="32"/>
      <c r="ABT3" s="32"/>
      <c r="ABU3" s="32"/>
      <c r="ABV3" s="32"/>
      <c r="ABW3" s="32"/>
      <c r="ABX3" s="32"/>
      <c r="ABY3" s="32"/>
      <c r="ABZ3" s="32"/>
      <c r="ACA3" s="32"/>
      <c r="ACB3" s="32"/>
      <c r="ACC3" s="32"/>
      <c r="ACD3" s="32"/>
      <c r="ACE3" s="32"/>
      <c r="ACF3" s="32"/>
      <c r="ACG3" s="32"/>
      <c r="ACH3" s="32"/>
      <c r="ACI3" s="32"/>
      <c r="ACJ3" s="32"/>
      <c r="ACK3" s="32"/>
      <c r="ACL3" s="32"/>
      <c r="ACM3" s="32"/>
      <c r="ACN3" s="32"/>
      <c r="ACO3" s="32"/>
      <c r="ACP3" s="32"/>
      <c r="ACQ3" s="32"/>
      <c r="ACR3" s="32"/>
      <c r="ACS3" s="32"/>
      <c r="ACT3" s="32"/>
      <c r="ACU3" s="32"/>
      <c r="ACV3" s="32"/>
      <c r="ACW3" s="32"/>
      <c r="ACX3" s="32"/>
      <c r="ACY3" s="32"/>
      <c r="ACZ3" s="32"/>
      <c r="ADA3" s="32"/>
      <c r="ADB3" s="32"/>
      <c r="ADC3" s="32"/>
      <c r="ADD3" s="32"/>
      <c r="ADE3" s="32"/>
      <c r="ADF3" s="32"/>
      <c r="ADG3" s="32"/>
      <c r="ADH3" s="32"/>
      <c r="ADI3" s="32"/>
      <c r="ADJ3" s="32"/>
      <c r="ADK3" s="32"/>
      <c r="ADL3" s="32"/>
      <c r="ADM3" s="32"/>
      <c r="ADN3" s="32"/>
      <c r="ADO3" s="32"/>
      <c r="ADP3" s="32"/>
      <c r="ADQ3" s="32"/>
      <c r="ADR3" s="32"/>
      <c r="ADS3" s="32"/>
      <c r="ADT3" s="32"/>
      <c r="ADU3" s="32"/>
      <c r="ADV3" s="32"/>
      <c r="ADW3" s="32"/>
      <c r="ADX3" s="32"/>
      <c r="ADY3" s="32"/>
      <c r="ADZ3" s="32"/>
      <c r="AEA3" s="32"/>
      <c r="AEB3" s="32"/>
      <c r="AEC3" s="32"/>
      <c r="AED3" s="32"/>
      <c r="AEE3" s="32"/>
      <c r="AEF3" s="32"/>
      <c r="AEG3" s="32"/>
      <c r="AEH3" s="32"/>
      <c r="AEI3" s="32"/>
      <c r="AEJ3" s="32"/>
      <c r="AEK3" s="32"/>
      <c r="AEL3" s="32"/>
      <c r="AEM3" s="32"/>
      <c r="AEN3" s="32"/>
      <c r="AEO3" s="32"/>
      <c r="AEP3" s="32"/>
      <c r="AEQ3" s="32"/>
      <c r="AER3" s="32"/>
      <c r="AES3" s="32"/>
      <c r="AET3" s="32"/>
      <c r="AEU3" s="32"/>
      <c r="AEV3" s="32"/>
      <c r="AEW3" s="32"/>
      <c r="AEX3" s="32"/>
      <c r="AEY3" s="32"/>
      <c r="AEZ3" s="32"/>
      <c r="AFA3" s="32"/>
      <c r="AFB3" s="32"/>
      <c r="AFC3" s="32"/>
      <c r="AFD3" s="32"/>
      <c r="AFE3" s="32"/>
      <c r="AFF3" s="32"/>
      <c r="AFG3" s="32"/>
      <c r="AFH3" s="32"/>
      <c r="AFI3" s="32"/>
      <c r="AFJ3" s="32"/>
      <c r="AFK3" s="32"/>
      <c r="AFL3" s="32"/>
      <c r="AFM3" s="32"/>
      <c r="AFN3" s="32"/>
      <c r="AFO3" s="32"/>
      <c r="AFP3" s="32"/>
      <c r="AFQ3" s="32"/>
      <c r="AFR3" s="32"/>
      <c r="AFS3" s="32"/>
      <c r="AFT3" s="32"/>
      <c r="AFU3" s="32"/>
      <c r="AFV3" s="32"/>
      <c r="AFW3" s="32"/>
      <c r="AFX3" s="32"/>
      <c r="AFY3" s="32"/>
      <c r="AFZ3" s="32"/>
      <c r="AGA3" s="32"/>
      <c r="AGB3" s="32"/>
      <c r="AGC3" s="32"/>
      <c r="AGD3" s="32"/>
      <c r="AGE3" s="32"/>
      <c r="AGF3" s="32"/>
      <c r="AGG3" s="32"/>
      <c r="AGH3" s="32"/>
      <c r="AGI3" s="32"/>
      <c r="AGJ3" s="32"/>
      <c r="AGK3" s="32"/>
      <c r="AGL3" s="32"/>
      <c r="AGM3" s="32"/>
      <c r="AGN3" s="32"/>
      <c r="AGO3" s="32"/>
      <c r="AGP3" s="32"/>
      <c r="AGQ3" s="32"/>
      <c r="AGR3" s="32"/>
      <c r="AGS3" s="32"/>
      <c r="AGT3" s="32"/>
      <c r="AGU3" s="32"/>
      <c r="AGV3" s="32"/>
      <c r="AGW3" s="32"/>
      <c r="AGX3" s="32"/>
      <c r="AGY3" s="32"/>
      <c r="AGZ3" s="32"/>
      <c r="AHA3" s="32"/>
      <c r="AHB3" s="32"/>
      <c r="AHC3" s="32"/>
      <c r="AHD3" s="32"/>
      <c r="AHE3" s="32"/>
      <c r="AHF3" s="32"/>
      <c r="AHG3" s="32"/>
      <c r="AHH3" s="32"/>
      <c r="AHI3" s="32"/>
      <c r="AHJ3" s="32"/>
      <c r="AHK3" s="32"/>
      <c r="AHL3" s="32"/>
      <c r="AHM3" s="32"/>
      <c r="AHN3" s="32"/>
      <c r="AHO3" s="32"/>
      <c r="AHP3" s="32"/>
      <c r="AHQ3" s="32"/>
      <c r="AHR3" s="32"/>
      <c r="AHS3" s="32"/>
      <c r="AHT3" s="32"/>
      <c r="AHU3" s="32"/>
      <c r="AHV3" s="32"/>
      <c r="AHW3" s="32"/>
      <c r="AHX3" s="32"/>
      <c r="AHY3" s="32"/>
      <c r="AHZ3" s="32"/>
      <c r="AIA3" s="32"/>
      <c r="AIB3" s="32"/>
      <c r="AIC3" s="32"/>
      <c r="AID3" s="32"/>
      <c r="AIE3" s="32"/>
      <c r="AIF3" s="32"/>
      <c r="AIG3" s="32"/>
      <c r="AIH3" s="32"/>
      <c r="AII3" s="32"/>
      <c r="AIJ3" s="32"/>
      <c r="AIK3" s="32"/>
      <c r="AIL3" s="32"/>
      <c r="AIM3" s="32"/>
      <c r="AIN3" s="32"/>
      <c r="AIO3" s="32"/>
      <c r="AIP3" s="32"/>
      <c r="AIQ3" s="32"/>
      <c r="AIR3" s="32"/>
      <c r="AIS3" s="32"/>
      <c r="AIT3" s="32"/>
      <c r="AIU3" s="32"/>
      <c r="AIV3" s="32"/>
      <c r="AIW3" s="32"/>
      <c r="AIX3" s="32"/>
      <c r="AIY3" s="32"/>
      <c r="AIZ3" s="32"/>
      <c r="AJA3" s="32"/>
      <c r="AJB3" s="32"/>
      <c r="AJC3" s="32"/>
      <c r="AJD3" s="32"/>
      <c r="AJE3" s="32"/>
      <c r="AJF3" s="32"/>
      <c r="AJG3" s="32"/>
      <c r="AJH3" s="32"/>
      <c r="AJI3" s="32"/>
      <c r="AJJ3" s="32"/>
      <c r="AJK3" s="32"/>
      <c r="AJL3" s="32"/>
      <c r="AJM3" s="32"/>
      <c r="AJN3" s="32"/>
      <c r="AJO3" s="32"/>
      <c r="AJP3" s="32"/>
      <c r="AJQ3" s="32"/>
      <c r="AJR3" s="32"/>
      <c r="AJS3" s="32"/>
      <c r="AJT3" s="32"/>
      <c r="AJU3" s="32"/>
      <c r="AJV3" s="32"/>
      <c r="AJW3" s="32"/>
      <c r="AJX3" s="32"/>
      <c r="AJY3" s="32"/>
      <c r="AJZ3" s="32"/>
      <c r="AKA3" s="32"/>
      <c r="AKB3" s="32"/>
      <c r="AKC3" s="32"/>
      <c r="AKD3" s="32"/>
      <c r="AKE3" s="32"/>
      <c r="AKF3" s="32"/>
      <c r="AKG3" s="32"/>
      <c r="AKH3" s="32"/>
      <c r="AKI3" s="32"/>
      <c r="AKJ3" s="32"/>
      <c r="AKK3" s="32"/>
      <c r="AKL3" s="32"/>
      <c r="AKM3" s="32"/>
      <c r="AKN3" s="32"/>
      <c r="AKO3" s="32"/>
      <c r="AKP3" s="32"/>
      <c r="AKQ3" s="32"/>
      <c r="AKR3" s="32"/>
      <c r="AKS3" s="32"/>
      <c r="AKT3" s="32"/>
      <c r="AKU3" s="32"/>
      <c r="AKV3" s="32"/>
      <c r="AKW3" s="32"/>
      <c r="AKX3" s="32"/>
      <c r="AKY3" s="32"/>
      <c r="AKZ3" s="32"/>
      <c r="ALA3" s="32"/>
      <c r="ALB3" s="32"/>
      <c r="ALC3" s="32"/>
      <c r="ALD3" s="32"/>
      <c r="ALE3" s="32"/>
      <c r="ALF3" s="32"/>
      <c r="ALG3" s="32"/>
      <c r="ALH3" s="32"/>
      <c r="ALI3" s="32"/>
      <c r="ALJ3" s="32"/>
      <c r="ALK3" s="32"/>
      <c r="ALL3" s="32"/>
      <c r="ALM3" s="32"/>
      <c r="ALN3" s="32"/>
      <c r="ALO3" s="32"/>
      <c r="ALP3" s="32"/>
      <c r="ALQ3" s="32"/>
      <c r="ALR3" s="32"/>
      <c r="ALS3" s="32"/>
      <c r="ALT3" s="32"/>
      <c r="ALU3" s="32"/>
      <c r="ALV3" s="32"/>
      <c r="ALW3" s="32"/>
      <c r="ALX3" s="32"/>
      <c r="ALY3" s="32"/>
      <c r="ALZ3" s="32"/>
      <c r="AMA3" s="32"/>
      <c r="AMB3" s="32"/>
      <c r="AMC3" s="32"/>
      <c r="AMD3" s="32"/>
      <c r="AME3" s="32"/>
      <c r="AMF3" s="32"/>
      <c r="AMG3" s="32"/>
      <c r="AMH3" s="32"/>
      <c r="AMI3" s="32"/>
      <c r="AMJ3" s="32"/>
      <c r="AMK3" s="32"/>
      <c r="AML3" s="32"/>
      <c r="AMM3" s="32"/>
      <c r="AMN3" s="32"/>
      <c r="AMO3" s="32"/>
      <c r="AMP3" s="32"/>
      <c r="AMQ3" s="32"/>
      <c r="AMR3" s="32"/>
      <c r="AMS3" s="32"/>
      <c r="AMT3" s="32"/>
      <c r="AMU3" s="32"/>
      <c r="AMV3" s="32"/>
      <c r="AMW3" s="32"/>
      <c r="AMX3" s="32"/>
      <c r="AMY3" s="32"/>
      <c r="AMZ3" s="32"/>
      <c r="ANA3" s="32"/>
      <c r="ANB3" s="32"/>
      <c r="ANC3" s="32"/>
      <c r="AND3" s="32"/>
      <c r="ANE3" s="32"/>
      <c r="ANF3" s="32"/>
      <c r="ANG3" s="32"/>
      <c r="ANH3" s="32"/>
      <c r="ANI3" s="32"/>
      <c r="ANJ3" s="32"/>
      <c r="ANK3" s="32"/>
      <c r="ANL3" s="32"/>
      <c r="ANM3" s="32"/>
      <c r="ANN3" s="32"/>
      <c r="ANO3" s="32"/>
      <c r="ANP3" s="32"/>
      <c r="ANQ3" s="32"/>
      <c r="ANR3" s="32"/>
      <c r="ANS3" s="32"/>
      <c r="ANT3" s="32"/>
      <c r="ANU3" s="32"/>
      <c r="ANV3" s="32"/>
      <c r="ANW3" s="32"/>
      <c r="ANX3" s="32"/>
      <c r="ANY3" s="32"/>
      <c r="ANZ3" s="32"/>
      <c r="AOA3" s="32"/>
      <c r="AOB3" s="32"/>
      <c r="AOC3" s="32"/>
      <c r="AOD3" s="32"/>
      <c r="AOE3" s="32"/>
      <c r="AOF3" s="32"/>
      <c r="AOG3" s="32"/>
      <c r="AOH3" s="32"/>
      <c r="AOI3" s="32"/>
      <c r="AOJ3" s="32"/>
      <c r="AOK3" s="32"/>
      <c r="AOL3" s="32"/>
      <c r="AOM3" s="32"/>
      <c r="AON3" s="32"/>
      <c r="AOO3" s="32"/>
      <c r="AOP3" s="32"/>
      <c r="AOQ3" s="32"/>
      <c r="AOR3" s="32"/>
      <c r="AOS3" s="32"/>
      <c r="AOT3" s="32"/>
      <c r="AOU3" s="32"/>
      <c r="AOV3" s="32"/>
      <c r="AOW3" s="32"/>
      <c r="AOX3" s="32"/>
      <c r="AOY3" s="32"/>
      <c r="AOZ3" s="32"/>
      <c r="APA3" s="32"/>
      <c r="APB3" s="32"/>
      <c r="APC3" s="32"/>
      <c r="APD3" s="32"/>
      <c r="APE3" s="32"/>
      <c r="APF3" s="32"/>
      <c r="APG3" s="32"/>
      <c r="APH3" s="32"/>
      <c r="API3" s="32"/>
      <c r="APJ3" s="32"/>
      <c r="APK3" s="32"/>
      <c r="APL3" s="32"/>
      <c r="APM3" s="32"/>
      <c r="APN3" s="32"/>
      <c r="APO3" s="32"/>
      <c r="APP3" s="32"/>
      <c r="APQ3" s="32"/>
      <c r="APR3" s="32"/>
      <c r="APS3" s="32"/>
      <c r="APT3" s="32"/>
      <c r="APU3" s="32"/>
      <c r="APV3" s="32"/>
      <c r="APW3" s="32"/>
      <c r="APX3" s="32"/>
      <c r="APY3" s="32"/>
      <c r="APZ3" s="32"/>
      <c r="AQA3" s="32"/>
      <c r="AQB3" s="32"/>
      <c r="AQC3" s="32"/>
      <c r="AQD3" s="32"/>
      <c r="AQE3" s="32"/>
      <c r="AQF3" s="32"/>
      <c r="AQG3" s="32"/>
      <c r="AQH3" s="32"/>
      <c r="AQI3" s="32"/>
      <c r="AQJ3" s="32"/>
      <c r="AQK3" s="32"/>
      <c r="AQL3" s="32"/>
      <c r="AQM3" s="32"/>
      <c r="AQN3" s="32"/>
      <c r="AQO3" s="32"/>
      <c r="AQP3" s="32"/>
      <c r="AQQ3" s="32"/>
      <c r="AQR3" s="32"/>
      <c r="AQS3" s="32"/>
      <c r="AQT3" s="32"/>
      <c r="AQU3" s="32"/>
      <c r="AQV3" s="32"/>
      <c r="AQW3" s="32"/>
      <c r="AQX3" s="32"/>
      <c r="AQY3" s="32"/>
      <c r="AQZ3" s="32"/>
      <c r="ARA3" s="32"/>
      <c r="ARB3" s="32"/>
      <c r="ARC3" s="32"/>
      <c r="ARD3" s="32"/>
      <c r="ARE3" s="32"/>
      <c r="ARF3" s="32"/>
      <c r="ARG3" s="32"/>
      <c r="ARH3" s="32"/>
      <c r="ARI3" s="32"/>
      <c r="ARJ3" s="32"/>
      <c r="ARK3" s="32"/>
      <c r="ARL3" s="32"/>
      <c r="ARM3" s="32"/>
      <c r="ARN3" s="32"/>
      <c r="ARO3" s="32"/>
      <c r="ARP3" s="32"/>
      <c r="ARQ3" s="32"/>
      <c r="ARR3" s="32"/>
      <c r="ARS3" s="32"/>
      <c r="ART3" s="32"/>
      <c r="ARU3" s="32"/>
      <c r="ARV3" s="32"/>
      <c r="ARW3" s="32"/>
      <c r="ARX3" s="32"/>
      <c r="ARY3" s="32"/>
      <c r="ARZ3" s="32"/>
      <c r="ASA3" s="32"/>
      <c r="ASB3" s="32"/>
      <c r="ASC3" s="32"/>
      <c r="ASD3" s="32"/>
      <c r="ASE3" s="32"/>
      <c r="ASF3" s="32"/>
      <c r="ASG3" s="32"/>
      <c r="ASH3" s="32"/>
      <c r="ASI3" s="32"/>
      <c r="ASJ3" s="32"/>
      <c r="ASK3" s="32"/>
      <c r="ASL3" s="32"/>
      <c r="ASM3" s="32"/>
      <c r="ASN3" s="32"/>
      <c r="ASO3" s="32"/>
      <c r="ASP3" s="32"/>
      <c r="ASQ3" s="32"/>
      <c r="ASR3" s="32"/>
      <c r="ASS3" s="32"/>
      <c r="AST3" s="32"/>
      <c r="ASU3" s="32"/>
      <c r="ASV3" s="32"/>
      <c r="ASW3" s="32"/>
      <c r="ASX3" s="32"/>
      <c r="ASY3" s="32"/>
      <c r="ASZ3" s="32"/>
      <c r="ATA3" s="32"/>
      <c r="ATB3" s="32"/>
      <c r="ATC3" s="32"/>
      <c r="ATD3" s="32"/>
      <c r="ATE3" s="32"/>
      <c r="ATF3" s="32"/>
      <c r="ATG3" s="32"/>
      <c r="ATH3" s="32"/>
      <c r="ATI3" s="32"/>
      <c r="ATJ3" s="32"/>
      <c r="ATK3" s="32"/>
      <c r="ATL3" s="32"/>
      <c r="ATM3" s="32"/>
      <c r="ATN3" s="32"/>
      <c r="ATO3" s="32"/>
      <c r="ATP3" s="32"/>
      <c r="ATQ3" s="32"/>
      <c r="ATR3" s="32"/>
      <c r="ATS3" s="32"/>
      <c r="ATT3" s="32"/>
      <c r="ATU3" s="32"/>
      <c r="ATV3" s="32"/>
      <c r="ATW3" s="32"/>
      <c r="ATX3" s="32"/>
      <c r="ATY3" s="32"/>
      <c r="ATZ3" s="32"/>
      <c r="AUA3" s="32"/>
      <c r="AUB3" s="32"/>
      <c r="AUC3" s="32"/>
      <c r="AUD3" s="32"/>
      <c r="AUE3" s="32"/>
      <c r="AUF3" s="32"/>
      <c r="AUG3" s="32"/>
      <c r="AUH3" s="32"/>
      <c r="AUI3" s="32"/>
      <c r="AUJ3" s="32"/>
      <c r="AUK3" s="32"/>
      <c r="AUL3" s="32"/>
      <c r="AUM3" s="32"/>
      <c r="AUN3" s="32"/>
      <c r="AUO3" s="32"/>
      <c r="AUP3" s="32"/>
      <c r="AUQ3" s="32"/>
      <c r="AUR3" s="32"/>
      <c r="AUS3" s="32"/>
      <c r="AUT3" s="32"/>
      <c r="AUU3" s="32"/>
      <c r="AUV3" s="32"/>
      <c r="AUW3" s="32"/>
      <c r="AUX3" s="32"/>
      <c r="AUY3" s="32"/>
      <c r="AUZ3" s="32"/>
      <c r="AVA3" s="32"/>
      <c r="AVB3" s="32"/>
      <c r="AVC3" s="32"/>
      <c r="AVD3" s="32"/>
      <c r="AVE3" s="32"/>
      <c r="AVF3" s="32"/>
      <c r="AVG3" s="32"/>
      <c r="AVH3" s="32"/>
      <c r="AVI3" s="32"/>
      <c r="AVJ3" s="32"/>
      <c r="AVK3" s="32"/>
      <c r="AVL3" s="32"/>
      <c r="AVM3" s="32"/>
      <c r="AVN3" s="32"/>
      <c r="AVO3" s="32"/>
      <c r="AVP3" s="32"/>
      <c r="AVQ3" s="32"/>
      <c r="AVR3" s="32"/>
      <c r="AVS3" s="32"/>
      <c r="AVT3" s="32"/>
      <c r="AVU3" s="32"/>
      <c r="AVV3" s="32"/>
      <c r="AVW3" s="32"/>
      <c r="AVX3" s="32"/>
      <c r="AVY3" s="32"/>
      <c r="AVZ3" s="32"/>
      <c r="AWA3" s="32"/>
      <c r="AWB3" s="32"/>
      <c r="AWC3" s="32"/>
      <c r="AWD3" s="32"/>
      <c r="AWE3" s="32"/>
      <c r="AWF3" s="32"/>
      <c r="AWG3" s="32"/>
      <c r="AWH3" s="32"/>
      <c r="AWI3" s="32"/>
      <c r="AWJ3" s="32"/>
      <c r="AWK3" s="32"/>
      <c r="AWL3" s="32"/>
      <c r="AWM3" s="32"/>
      <c r="AWN3" s="32"/>
      <c r="AWO3" s="32"/>
      <c r="AWP3" s="32"/>
      <c r="AWQ3" s="32"/>
      <c r="AWR3" s="32"/>
      <c r="AWS3" s="32"/>
      <c r="AWT3" s="32"/>
      <c r="AWU3" s="32"/>
      <c r="AWV3" s="32"/>
      <c r="AWW3" s="32"/>
      <c r="AWX3" s="32"/>
      <c r="AWY3" s="32"/>
      <c r="AWZ3" s="32"/>
      <c r="AXA3" s="32"/>
      <c r="AXB3" s="32"/>
      <c r="AXC3" s="32"/>
      <c r="AXD3" s="32"/>
      <c r="AXE3" s="32"/>
      <c r="AXF3" s="32"/>
      <c r="AXG3" s="32"/>
      <c r="AXH3" s="32"/>
      <c r="AXI3" s="32"/>
      <c r="AXJ3" s="32"/>
      <c r="AXK3" s="32"/>
      <c r="AXL3" s="32"/>
      <c r="AXM3" s="32"/>
      <c r="AXN3" s="32"/>
      <c r="AXO3" s="32"/>
      <c r="AXP3" s="32"/>
      <c r="AXQ3" s="32"/>
      <c r="AXR3" s="32"/>
      <c r="AXS3" s="32"/>
      <c r="AXT3" s="32"/>
      <c r="AXU3" s="32"/>
      <c r="AXV3" s="32"/>
      <c r="AXW3" s="32"/>
      <c r="AXX3" s="32"/>
      <c r="AXY3" s="32"/>
      <c r="AXZ3" s="32"/>
      <c r="AYA3" s="32"/>
      <c r="AYB3" s="32"/>
      <c r="AYC3" s="32"/>
      <c r="AYD3" s="32"/>
      <c r="AYE3" s="32"/>
      <c r="AYF3" s="32"/>
      <c r="AYG3" s="32"/>
      <c r="AYH3" s="32"/>
      <c r="AYI3" s="32"/>
      <c r="AYJ3" s="32"/>
      <c r="AYK3" s="32"/>
      <c r="AYL3" s="32"/>
      <c r="AYM3" s="32"/>
      <c r="AYN3" s="32"/>
      <c r="AYO3" s="32"/>
      <c r="AYP3" s="32"/>
      <c r="AYQ3" s="32"/>
      <c r="AYR3" s="32"/>
      <c r="AYS3" s="32"/>
      <c r="AYT3" s="32"/>
      <c r="AYU3" s="32"/>
      <c r="AYV3" s="32"/>
      <c r="AYW3" s="32"/>
      <c r="AYX3" s="32"/>
      <c r="AYY3" s="32"/>
      <c r="AYZ3" s="32"/>
      <c r="AZA3" s="32"/>
      <c r="AZB3" s="32"/>
      <c r="AZC3" s="32"/>
      <c r="AZD3" s="32"/>
      <c r="AZE3" s="32"/>
      <c r="AZF3" s="32"/>
      <c r="AZG3" s="32"/>
      <c r="AZH3" s="32"/>
      <c r="AZI3" s="32"/>
      <c r="AZJ3" s="32"/>
      <c r="AZK3" s="32"/>
      <c r="AZL3" s="32"/>
      <c r="AZM3" s="32"/>
      <c r="AZN3" s="32"/>
      <c r="AZO3" s="32"/>
      <c r="AZP3" s="32"/>
      <c r="AZQ3" s="32"/>
      <c r="AZR3" s="32"/>
      <c r="AZS3" s="32"/>
      <c r="AZT3" s="32"/>
      <c r="AZU3" s="32"/>
      <c r="AZV3" s="32"/>
      <c r="AZW3" s="32"/>
      <c r="AZX3" s="32"/>
      <c r="AZY3" s="32"/>
      <c r="AZZ3" s="32"/>
      <c r="BAA3" s="32"/>
      <c r="BAB3" s="32"/>
      <c r="BAC3" s="32"/>
      <c r="BAD3" s="32"/>
      <c r="BAE3" s="32"/>
      <c r="BAF3" s="32"/>
      <c r="BAG3" s="32"/>
      <c r="BAH3" s="32"/>
      <c r="BAI3" s="32"/>
      <c r="BAJ3" s="32"/>
      <c r="BAK3" s="32"/>
      <c r="BAL3" s="32"/>
      <c r="BAM3" s="32"/>
      <c r="BAN3" s="32"/>
      <c r="BAO3" s="32"/>
      <c r="BAP3" s="32"/>
      <c r="BAQ3" s="32"/>
      <c r="BAR3" s="32"/>
      <c r="BAS3" s="32"/>
      <c r="BAT3" s="32"/>
      <c r="BAU3" s="32"/>
      <c r="BAV3" s="32"/>
      <c r="BAW3" s="32"/>
      <c r="BAX3" s="32"/>
      <c r="BAY3" s="32"/>
      <c r="BAZ3" s="32"/>
      <c r="BBA3" s="32"/>
      <c r="BBB3" s="32"/>
      <c r="BBC3" s="32"/>
      <c r="BBD3" s="32"/>
      <c r="BBE3" s="32"/>
      <c r="BBF3" s="32"/>
      <c r="BBG3" s="32"/>
      <c r="BBH3" s="32"/>
      <c r="BBI3" s="32"/>
      <c r="BBJ3" s="32"/>
      <c r="BBK3" s="32"/>
      <c r="BBL3" s="32"/>
      <c r="BBM3" s="32"/>
      <c r="BBN3" s="32"/>
      <c r="BBO3" s="32"/>
      <c r="BBP3" s="32"/>
      <c r="BBQ3" s="32"/>
      <c r="BBR3" s="32"/>
      <c r="BBS3" s="32"/>
      <c r="BBT3" s="32"/>
      <c r="BBU3" s="32"/>
      <c r="BBV3" s="32"/>
      <c r="BBW3" s="32"/>
      <c r="BBX3" s="32"/>
      <c r="BBY3" s="32"/>
      <c r="BBZ3" s="32"/>
      <c r="BCA3" s="32"/>
      <c r="BCB3" s="32"/>
      <c r="BCC3" s="32"/>
      <c r="BCD3" s="32"/>
      <c r="BCE3" s="32"/>
      <c r="BCF3" s="32"/>
      <c r="BCG3" s="32"/>
      <c r="BCH3" s="32"/>
      <c r="BCI3" s="32"/>
      <c r="BCJ3" s="32"/>
      <c r="BCK3" s="32"/>
      <c r="BCL3" s="32"/>
      <c r="BCM3" s="32"/>
      <c r="BCN3" s="32"/>
      <c r="BCO3" s="32"/>
      <c r="BCP3" s="32"/>
      <c r="BCQ3" s="32"/>
      <c r="BCR3" s="32"/>
      <c r="BCS3" s="32"/>
      <c r="BCT3" s="32"/>
      <c r="BCU3" s="32"/>
      <c r="BCV3" s="32"/>
      <c r="BCW3" s="32"/>
      <c r="BCX3" s="32"/>
      <c r="BCY3" s="32"/>
      <c r="BCZ3" s="32"/>
      <c r="BDA3" s="32"/>
      <c r="BDB3" s="32"/>
      <c r="BDC3" s="32"/>
      <c r="BDD3" s="32"/>
      <c r="BDE3" s="32"/>
      <c r="BDF3" s="32"/>
      <c r="BDG3" s="32"/>
      <c r="BDH3" s="32"/>
      <c r="BDI3" s="32"/>
      <c r="BDJ3" s="32"/>
      <c r="BDK3" s="32"/>
      <c r="BDL3" s="32"/>
      <c r="BDM3" s="32"/>
      <c r="BDN3" s="32"/>
      <c r="BDO3" s="32"/>
      <c r="BDP3" s="32"/>
      <c r="BDQ3" s="32"/>
      <c r="BDR3" s="32"/>
      <c r="BDS3" s="32"/>
      <c r="BDT3" s="32"/>
      <c r="BDU3" s="32"/>
      <c r="BDV3" s="32"/>
      <c r="BDW3" s="32"/>
      <c r="BDX3" s="32"/>
      <c r="BDY3" s="32"/>
      <c r="BDZ3" s="32"/>
      <c r="BEA3" s="32"/>
      <c r="BEB3" s="32"/>
      <c r="BEC3" s="32"/>
      <c r="BED3" s="32"/>
      <c r="BEE3" s="32"/>
      <c r="BEF3" s="32"/>
      <c r="BEG3" s="32"/>
      <c r="BEH3" s="32"/>
      <c r="BEI3" s="32"/>
      <c r="BEJ3" s="32"/>
      <c r="BEK3" s="32"/>
      <c r="BEL3" s="32"/>
      <c r="BEM3" s="32"/>
      <c r="BEN3" s="32"/>
      <c r="BEO3" s="32"/>
      <c r="BEP3" s="32"/>
      <c r="BEQ3" s="32"/>
      <c r="BER3" s="32"/>
      <c r="BES3" s="32"/>
      <c r="BET3" s="32"/>
      <c r="BEU3" s="32"/>
      <c r="BEV3" s="32"/>
      <c r="BEW3" s="32"/>
      <c r="BEX3" s="32"/>
      <c r="BEY3" s="32"/>
      <c r="BEZ3" s="32"/>
      <c r="BFA3" s="32"/>
      <c r="BFB3" s="32"/>
      <c r="BFC3" s="32"/>
      <c r="BFD3" s="32"/>
      <c r="BFE3" s="32"/>
      <c r="BFF3" s="32"/>
      <c r="BFG3" s="32"/>
      <c r="BFH3" s="32"/>
      <c r="BFI3" s="32"/>
      <c r="BFJ3" s="32"/>
      <c r="BFK3" s="32"/>
      <c r="BFL3" s="32"/>
      <c r="BFM3" s="32"/>
      <c r="BFN3" s="32"/>
      <c r="BFO3" s="32"/>
      <c r="BFP3" s="32"/>
      <c r="BFQ3" s="32"/>
      <c r="BFR3" s="32"/>
      <c r="BFS3" s="32"/>
      <c r="BFT3" s="32"/>
      <c r="BFU3" s="32"/>
      <c r="BFV3" s="32"/>
      <c r="BFW3" s="32"/>
      <c r="BFX3" s="32"/>
      <c r="BFY3" s="32"/>
      <c r="BFZ3" s="32"/>
      <c r="BGA3" s="32"/>
      <c r="BGB3" s="32"/>
      <c r="BGC3" s="32"/>
      <c r="BGD3" s="32"/>
      <c r="BGE3" s="32"/>
      <c r="BGF3" s="32"/>
      <c r="BGG3" s="32"/>
      <c r="BGH3" s="32"/>
      <c r="BGI3" s="32"/>
      <c r="BGJ3" s="32"/>
      <c r="BGK3" s="32"/>
      <c r="BGL3" s="32"/>
      <c r="BGM3" s="32"/>
      <c r="BGN3" s="32"/>
      <c r="BGO3" s="32"/>
      <c r="BGP3" s="32"/>
      <c r="BGQ3" s="32"/>
      <c r="BGR3" s="32"/>
      <c r="BGS3" s="32"/>
      <c r="BGT3" s="32"/>
      <c r="BGU3" s="32"/>
      <c r="BGV3" s="32"/>
      <c r="BGW3" s="32"/>
      <c r="BGX3" s="32"/>
      <c r="BGY3" s="32"/>
      <c r="BGZ3" s="32"/>
      <c r="BHA3" s="32"/>
      <c r="BHB3" s="32"/>
      <c r="BHC3" s="32"/>
      <c r="BHD3" s="32"/>
      <c r="BHE3" s="32"/>
      <c r="BHF3" s="32"/>
      <c r="BHG3" s="32"/>
      <c r="BHH3" s="32"/>
      <c r="BHI3" s="32"/>
      <c r="BHJ3" s="32"/>
      <c r="BHK3" s="32"/>
      <c r="BHL3" s="32"/>
      <c r="BHM3" s="32"/>
      <c r="BHN3" s="32"/>
      <c r="BHO3" s="32"/>
      <c r="BHP3" s="32"/>
      <c r="BHQ3" s="32"/>
      <c r="BHR3" s="32"/>
      <c r="BHS3" s="32"/>
      <c r="BHT3" s="32"/>
      <c r="BHU3" s="32"/>
      <c r="BHV3" s="32"/>
      <c r="BHW3" s="32"/>
      <c r="BHX3" s="32"/>
      <c r="BHY3" s="32"/>
      <c r="BHZ3" s="32"/>
      <c r="BIA3" s="32"/>
      <c r="BIB3" s="32"/>
      <c r="BIC3" s="32"/>
      <c r="BID3" s="32"/>
      <c r="BIE3" s="32"/>
      <c r="BIF3" s="32"/>
      <c r="BIG3" s="32"/>
      <c r="BIH3" s="32"/>
      <c r="BII3" s="32"/>
      <c r="BIJ3" s="32"/>
      <c r="BIK3" s="32"/>
      <c r="BIL3" s="32"/>
      <c r="BIM3" s="32"/>
      <c r="BIN3" s="32"/>
      <c r="BIO3" s="32"/>
      <c r="BIP3" s="32"/>
      <c r="BIQ3" s="32"/>
      <c r="BIR3" s="32"/>
      <c r="BIS3" s="32"/>
      <c r="BIT3" s="32"/>
      <c r="BIU3" s="32"/>
      <c r="BIV3" s="32"/>
      <c r="BIW3" s="32"/>
      <c r="BIX3" s="32"/>
      <c r="BIY3" s="32"/>
      <c r="BIZ3" s="32"/>
      <c r="BJA3" s="32"/>
      <c r="BJB3" s="32"/>
      <c r="BJC3" s="32"/>
      <c r="BJD3" s="32"/>
      <c r="BJE3" s="32"/>
      <c r="BJF3" s="32"/>
      <c r="BJG3" s="32"/>
      <c r="BJH3" s="32"/>
      <c r="BJI3" s="32"/>
      <c r="BJJ3" s="32"/>
      <c r="BJK3" s="32"/>
      <c r="BJL3" s="32"/>
      <c r="BJM3" s="32"/>
      <c r="BJN3" s="32"/>
      <c r="BJO3" s="32"/>
      <c r="BJP3" s="32"/>
      <c r="BJQ3" s="32"/>
      <c r="BJR3" s="32"/>
      <c r="BJS3" s="32"/>
      <c r="BJT3" s="32"/>
      <c r="BJU3" s="32"/>
      <c r="BJV3" s="32"/>
      <c r="BJW3" s="32"/>
      <c r="BJX3" s="32"/>
      <c r="BJY3" s="32"/>
      <c r="BJZ3" s="32"/>
      <c r="BKA3" s="32"/>
      <c r="BKB3" s="32"/>
      <c r="BKC3" s="32"/>
      <c r="BKD3" s="32"/>
      <c r="BKE3" s="32"/>
      <c r="BKF3" s="32"/>
      <c r="BKG3" s="32"/>
      <c r="BKH3" s="32"/>
      <c r="BKI3" s="32"/>
      <c r="BKJ3" s="32"/>
      <c r="BKK3" s="32"/>
      <c r="BKL3" s="32"/>
      <c r="BKM3" s="32"/>
      <c r="BKN3" s="32"/>
      <c r="BKO3" s="32"/>
      <c r="BKP3" s="32"/>
      <c r="BKQ3" s="32"/>
      <c r="BKR3" s="32"/>
      <c r="BKS3" s="32"/>
      <c r="BKT3" s="32"/>
      <c r="BKU3" s="32"/>
      <c r="BKV3" s="32"/>
      <c r="BKW3" s="32"/>
      <c r="BKX3" s="32"/>
      <c r="BKY3" s="32"/>
      <c r="BKZ3" s="32"/>
      <c r="BLA3" s="32"/>
      <c r="BLB3" s="32"/>
      <c r="BLC3" s="32"/>
      <c r="BLD3" s="32"/>
      <c r="BLE3" s="32"/>
      <c r="BLF3" s="32"/>
      <c r="BLG3" s="32"/>
      <c r="BLH3" s="32"/>
      <c r="BLI3" s="32"/>
      <c r="BLJ3" s="32"/>
      <c r="BLK3" s="32"/>
      <c r="BLL3" s="32"/>
      <c r="BLM3" s="32"/>
      <c r="BLN3" s="32"/>
      <c r="BLO3" s="32"/>
      <c r="BLP3" s="32"/>
      <c r="BLQ3" s="32"/>
      <c r="BLR3" s="32"/>
      <c r="BLS3" s="32"/>
      <c r="BLT3" s="32"/>
      <c r="BLU3" s="32"/>
      <c r="BLV3" s="32"/>
      <c r="BLW3" s="32"/>
      <c r="BLX3" s="32"/>
      <c r="BLY3" s="32"/>
      <c r="BLZ3" s="32"/>
      <c r="BMA3" s="32"/>
      <c r="BMB3" s="32"/>
      <c r="BMC3" s="32"/>
      <c r="BMD3" s="32"/>
      <c r="BME3" s="32"/>
      <c r="BMF3" s="32"/>
      <c r="BMG3" s="32"/>
      <c r="BMH3" s="32"/>
      <c r="BMI3" s="32"/>
      <c r="BMJ3" s="32"/>
      <c r="BMK3" s="32"/>
      <c r="BML3" s="32"/>
      <c r="BMM3" s="32"/>
      <c r="BMN3" s="32"/>
      <c r="BMO3" s="32"/>
      <c r="BMP3" s="32"/>
      <c r="BMQ3" s="32"/>
      <c r="BMR3" s="32"/>
      <c r="BMS3" s="32"/>
      <c r="BMT3" s="32"/>
      <c r="BMU3" s="32"/>
      <c r="BMV3" s="32"/>
      <c r="BMW3" s="32"/>
      <c r="BMX3" s="32"/>
      <c r="BMY3" s="32"/>
      <c r="BMZ3" s="32"/>
      <c r="BNA3" s="32"/>
      <c r="BNB3" s="32"/>
      <c r="BNC3" s="32"/>
      <c r="BND3" s="32"/>
      <c r="BNE3" s="32"/>
      <c r="BNF3" s="32"/>
      <c r="BNG3" s="32"/>
      <c r="BNH3" s="32"/>
      <c r="BNI3" s="32"/>
      <c r="BNJ3" s="32"/>
      <c r="BNK3" s="32"/>
      <c r="BNL3" s="32"/>
      <c r="BNM3" s="32"/>
      <c r="BNN3" s="32"/>
      <c r="BNO3" s="32"/>
      <c r="BNP3" s="32"/>
      <c r="BNQ3" s="32"/>
      <c r="BNR3" s="32"/>
      <c r="BNS3" s="32"/>
      <c r="BNT3" s="32"/>
      <c r="BNU3" s="32"/>
      <c r="BNV3" s="32"/>
      <c r="BNW3" s="32"/>
      <c r="BNX3" s="32"/>
      <c r="BNY3" s="32"/>
      <c r="BNZ3" s="32"/>
      <c r="BOA3" s="32"/>
      <c r="BOB3" s="32"/>
      <c r="BOC3" s="32"/>
      <c r="BOD3" s="32"/>
      <c r="BOE3" s="32"/>
      <c r="BOF3" s="32"/>
      <c r="BOG3" s="32"/>
      <c r="BOH3" s="32"/>
      <c r="BOI3" s="32"/>
      <c r="BOJ3" s="32"/>
      <c r="BOK3" s="32"/>
      <c r="BOL3" s="32"/>
      <c r="BOM3" s="32"/>
      <c r="BON3" s="32"/>
      <c r="BOO3" s="32"/>
      <c r="BOP3" s="32"/>
      <c r="BOQ3" s="32"/>
      <c r="BOR3" s="32"/>
      <c r="BOS3" s="32"/>
      <c r="BOT3" s="32"/>
      <c r="BOU3" s="32"/>
      <c r="BOV3" s="32"/>
      <c r="BOW3" s="32"/>
      <c r="BOX3" s="32"/>
      <c r="BOY3" s="32"/>
      <c r="BOZ3" s="32"/>
      <c r="BPA3" s="32"/>
      <c r="BPB3" s="32"/>
      <c r="BPC3" s="32"/>
      <c r="BPD3" s="32"/>
      <c r="BPE3" s="32"/>
      <c r="BPF3" s="32"/>
      <c r="BPG3" s="32"/>
      <c r="BPH3" s="32"/>
      <c r="BPI3" s="32"/>
      <c r="BPJ3" s="32"/>
      <c r="BPK3" s="32"/>
      <c r="BPL3" s="32"/>
      <c r="BPM3" s="32"/>
      <c r="BPN3" s="32"/>
      <c r="BPO3" s="32"/>
      <c r="BPP3" s="32"/>
      <c r="BPQ3" s="32"/>
      <c r="BPR3" s="32"/>
      <c r="BPS3" s="32"/>
      <c r="BPT3" s="32"/>
      <c r="BPU3" s="32"/>
      <c r="BPV3" s="32"/>
      <c r="BPW3" s="32"/>
      <c r="BPX3" s="32"/>
      <c r="BPY3" s="32"/>
      <c r="BPZ3" s="32"/>
      <c r="BQA3" s="32"/>
      <c r="BQB3" s="32"/>
      <c r="BQC3" s="32"/>
      <c r="BQD3" s="32"/>
      <c r="BQE3" s="32"/>
      <c r="BQF3" s="32"/>
      <c r="BQG3" s="32"/>
      <c r="BQH3" s="32"/>
      <c r="BQI3" s="32"/>
      <c r="BQJ3" s="32"/>
      <c r="BQK3" s="32"/>
      <c r="BQL3" s="32"/>
      <c r="BQM3" s="32"/>
      <c r="BQN3" s="32"/>
      <c r="BQO3" s="32"/>
      <c r="BQP3" s="32"/>
      <c r="BQQ3" s="32"/>
      <c r="BQR3" s="32"/>
      <c r="BQS3" s="32"/>
      <c r="BQT3" s="32"/>
      <c r="BQU3" s="32"/>
      <c r="BQV3" s="32"/>
      <c r="BQW3" s="32"/>
      <c r="BQX3" s="32"/>
      <c r="BQY3" s="32"/>
      <c r="BQZ3" s="32"/>
      <c r="BRA3" s="32"/>
      <c r="BRB3" s="32"/>
      <c r="BRC3" s="32"/>
      <c r="BRD3" s="32"/>
      <c r="BRE3" s="32"/>
      <c r="BRF3" s="32"/>
      <c r="BRG3" s="32"/>
      <c r="BRH3" s="32"/>
      <c r="BRI3" s="32"/>
      <c r="BRJ3" s="32"/>
      <c r="BRK3" s="32"/>
      <c r="BRL3" s="32"/>
      <c r="BRM3" s="32"/>
      <c r="BRN3" s="32"/>
      <c r="BRO3" s="32"/>
      <c r="BRP3" s="32"/>
      <c r="BRQ3" s="32"/>
      <c r="BRR3" s="32"/>
      <c r="BRS3" s="32"/>
      <c r="BRT3" s="32"/>
      <c r="BRU3" s="32"/>
      <c r="BRV3" s="32"/>
      <c r="BRW3" s="32"/>
      <c r="BRX3" s="32"/>
      <c r="BRY3" s="32"/>
      <c r="BRZ3" s="32"/>
      <c r="BSA3" s="32"/>
      <c r="BSB3" s="32"/>
      <c r="BSC3" s="32"/>
      <c r="BSD3" s="32"/>
      <c r="BSE3" s="32"/>
      <c r="BSF3" s="32"/>
      <c r="BSG3" s="32"/>
      <c r="BSH3" s="32"/>
      <c r="BSI3" s="32"/>
      <c r="BSJ3" s="32"/>
      <c r="BSK3" s="32"/>
      <c r="BSL3" s="32"/>
      <c r="BSM3" s="32"/>
      <c r="BSN3" s="32"/>
      <c r="BSO3" s="32"/>
      <c r="BSP3" s="32"/>
      <c r="BSQ3" s="32"/>
      <c r="BSR3" s="32"/>
      <c r="BSS3" s="32"/>
      <c r="BST3" s="32"/>
      <c r="BSU3" s="32"/>
      <c r="BSV3" s="32"/>
      <c r="BSW3" s="32"/>
      <c r="BSX3" s="32"/>
      <c r="BSY3" s="32"/>
      <c r="BSZ3" s="32"/>
      <c r="BTA3" s="32"/>
      <c r="BTB3" s="32"/>
      <c r="BTC3" s="32"/>
      <c r="BTD3" s="32"/>
      <c r="BTE3" s="32"/>
      <c r="BTF3" s="32"/>
      <c r="BTG3" s="32"/>
      <c r="BTH3" s="32"/>
      <c r="BTI3" s="32"/>
      <c r="BTJ3" s="32"/>
      <c r="BTK3" s="32"/>
      <c r="BTL3" s="32"/>
      <c r="BTM3" s="32"/>
      <c r="BTN3" s="32"/>
      <c r="BTO3" s="32"/>
      <c r="BTP3" s="32"/>
      <c r="BTQ3" s="32"/>
      <c r="BTR3" s="32"/>
      <c r="BTS3" s="32"/>
      <c r="BTT3" s="32"/>
      <c r="BTU3" s="32"/>
      <c r="BTV3" s="32"/>
      <c r="BTW3" s="32"/>
      <c r="BTX3" s="32"/>
      <c r="BTY3" s="32"/>
      <c r="BTZ3" s="32"/>
      <c r="BUA3" s="32"/>
      <c r="BUB3" s="32"/>
      <c r="BUC3" s="32"/>
      <c r="BUD3" s="32"/>
      <c r="BUE3" s="32"/>
      <c r="BUF3" s="32"/>
      <c r="BUG3" s="32"/>
      <c r="BUH3" s="32"/>
      <c r="BUI3" s="32"/>
      <c r="BUJ3" s="32"/>
      <c r="BUK3" s="32"/>
      <c r="BUL3" s="32"/>
      <c r="BUM3" s="32"/>
      <c r="BUN3" s="32"/>
      <c r="BUO3" s="32"/>
      <c r="BUP3" s="32"/>
      <c r="BUQ3" s="32"/>
      <c r="BUR3" s="32"/>
      <c r="BUS3" s="32"/>
      <c r="BUT3" s="32"/>
      <c r="BUU3" s="32"/>
      <c r="BUV3" s="32"/>
      <c r="BUW3" s="32"/>
      <c r="BUX3" s="32"/>
      <c r="BUY3" s="32"/>
      <c r="BUZ3" s="32"/>
      <c r="BVA3" s="32"/>
      <c r="BVB3" s="32"/>
      <c r="BVC3" s="32"/>
      <c r="BVD3" s="32"/>
      <c r="BVE3" s="32"/>
      <c r="BVF3" s="32"/>
      <c r="BVG3" s="32"/>
      <c r="BVH3" s="32"/>
      <c r="BVI3" s="32"/>
      <c r="BVJ3" s="32"/>
      <c r="BVK3" s="32"/>
      <c r="BVL3" s="32"/>
      <c r="BVM3" s="32"/>
      <c r="BVN3" s="32"/>
      <c r="BVO3" s="32"/>
      <c r="BVP3" s="32"/>
      <c r="BVQ3" s="32"/>
      <c r="BVR3" s="32"/>
      <c r="BVS3" s="32"/>
      <c r="BVT3" s="32"/>
      <c r="BVU3" s="32"/>
      <c r="BVV3" s="32"/>
      <c r="BVW3" s="32"/>
      <c r="BVX3" s="32"/>
      <c r="BVY3" s="32"/>
      <c r="BVZ3" s="32"/>
      <c r="BWA3" s="32"/>
      <c r="BWB3" s="32"/>
      <c r="BWC3" s="32"/>
      <c r="BWD3" s="32"/>
      <c r="BWE3" s="32"/>
      <c r="BWF3" s="32"/>
      <c r="BWG3" s="32"/>
      <c r="BWH3" s="32"/>
      <c r="BWI3" s="32"/>
      <c r="BWJ3" s="32"/>
      <c r="BWK3" s="32"/>
      <c r="BWL3" s="32"/>
      <c r="BWM3" s="32"/>
      <c r="BWN3" s="32"/>
      <c r="BWO3" s="32"/>
      <c r="BWP3" s="32"/>
      <c r="BWQ3" s="32"/>
      <c r="BWR3" s="32"/>
      <c r="BWS3" s="32"/>
      <c r="BWT3" s="32"/>
      <c r="BWU3" s="32"/>
      <c r="BWV3" s="32"/>
      <c r="BWW3" s="32"/>
      <c r="BWX3" s="32"/>
      <c r="BWY3" s="32"/>
      <c r="BWZ3" s="32"/>
      <c r="BXA3" s="32"/>
      <c r="BXB3" s="32"/>
      <c r="BXC3" s="32"/>
      <c r="BXD3" s="32"/>
      <c r="BXE3" s="32"/>
      <c r="BXF3" s="32"/>
      <c r="BXG3" s="32"/>
      <c r="BXH3" s="32"/>
      <c r="BXI3" s="32"/>
      <c r="BXJ3" s="32"/>
      <c r="BXK3" s="32"/>
      <c r="BXL3" s="32"/>
      <c r="BXM3" s="32"/>
      <c r="BXN3" s="32"/>
      <c r="BXO3" s="32"/>
      <c r="BXP3" s="32"/>
      <c r="BXQ3" s="32"/>
      <c r="BXR3" s="32"/>
      <c r="BXS3" s="32"/>
      <c r="BXT3" s="32"/>
      <c r="BXU3" s="32"/>
      <c r="BXV3" s="32"/>
      <c r="BXW3" s="32"/>
      <c r="BXX3" s="32"/>
      <c r="BXY3" s="32"/>
      <c r="BXZ3" s="32"/>
      <c r="BYA3" s="32"/>
      <c r="BYB3" s="32"/>
      <c r="BYC3" s="32"/>
      <c r="BYD3" s="32"/>
      <c r="BYE3" s="32"/>
      <c r="BYF3" s="32"/>
      <c r="BYG3" s="32"/>
      <c r="BYH3" s="32"/>
      <c r="BYI3" s="32"/>
      <c r="BYJ3" s="32"/>
      <c r="BYK3" s="32"/>
      <c r="BYL3" s="32"/>
      <c r="BYM3" s="32"/>
      <c r="BYN3" s="32"/>
      <c r="BYO3" s="32"/>
      <c r="BYP3" s="32"/>
      <c r="BYQ3" s="32"/>
      <c r="BYR3" s="32"/>
      <c r="BYS3" s="32"/>
      <c r="BYT3" s="32"/>
      <c r="BYU3" s="32"/>
      <c r="BYV3" s="32"/>
      <c r="BYW3" s="32"/>
      <c r="BYX3" s="32"/>
      <c r="BYY3" s="32"/>
      <c r="BYZ3" s="32"/>
      <c r="BZA3" s="32"/>
      <c r="BZB3" s="32"/>
      <c r="BZC3" s="32"/>
      <c r="BZD3" s="32"/>
      <c r="BZE3" s="32"/>
      <c r="BZF3" s="32"/>
      <c r="BZG3" s="32"/>
      <c r="BZH3" s="32"/>
      <c r="BZI3" s="32"/>
      <c r="BZJ3" s="32"/>
      <c r="BZK3" s="32"/>
      <c r="BZL3" s="32"/>
      <c r="BZM3" s="32"/>
      <c r="BZN3" s="32"/>
      <c r="BZO3" s="32"/>
      <c r="BZP3" s="32"/>
      <c r="BZQ3" s="32"/>
      <c r="BZR3" s="32"/>
      <c r="BZS3" s="32"/>
      <c r="BZT3" s="32"/>
      <c r="BZU3" s="32"/>
      <c r="BZV3" s="32"/>
      <c r="BZW3" s="32"/>
      <c r="BZX3" s="32"/>
      <c r="BZY3" s="32"/>
      <c r="BZZ3" s="32"/>
      <c r="CAA3" s="32"/>
      <c r="CAB3" s="32"/>
      <c r="CAC3" s="32"/>
      <c r="CAD3" s="32"/>
      <c r="CAE3" s="32"/>
      <c r="CAF3" s="32"/>
      <c r="CAG3" s="32"/>
      <c r="CAH3" s="32"/>
      <c r="CAI3" s="32"/>
      <c r="CAJ3" s="32"/>
      <c r="CAK3" s="32"/>
      <c r="CAL3" s="32"/>
      <c r="CAM3" s="32"/>
      <c r="CAN3" s="32"/>
      <c r="CAO3" s="32"/>
      <c r="CAP3" s="32"/>
      <c r="CAQ3" s="32"/>
      <c r="CAR3" s="32"/>
      <c r="CAS3" s="32"/>
      <c r="CAT3" s="32"/>
      <c r="CAU3" s="32"/>
      <c r="CAV3" s="32"/>
      <c r="CAW3" s="32"/>
      <c r="CAX3" s="32"/>
      <c r="CAY3" s="32"/>
      <c r="CAZ3" s="32"/>
      <c r="CBA3" s="32"/>
      <c r="CBB3" s="32"/>
      <c r="CBC3" s="32"/>
      <c r="CBD3" s="32"/>
      <c r="CBE3" s="32"/>
      <c r="CBF3" s="32"/>
      <c r="CBG3" s="32"/>
      <c r="CBH3" s="32"/>
      <c r="CBI3" s="32"/>
      <c r="CBJ3" s="32"/>
      <c r="CBK3" s="32"/>
      <c r="CBL3" s="32"/>
      <c r="CBM3" s="32"/>
      <c r="CBN3" s="32"/>
      <c r="CBO3" s="32"/>
      <c r="CBP3" s="32"/>
      <c r="CBQ3" s="32"/>
      <c r="CBR3" s="32"/>
      <c r="CBS3" s="32"/>
      <c r="CBT3" s="32"/>
      <c r="CBU3" s="32"/>
      <c r="CBV3" s="32"/>
      <c r="CBW3" s="32"/>
      <c r="CBX3" s="32"/>
      <c r="CBY3" s="32"/>
      <c r="CBZ3" s="32"/>
      <c r="CCA3" s="32"/>
      <c r="CCB3" s="32"/>
      <c r="CCC3" s="32"/>
      <c r="CCD3" s="32"/>
      <c r="CCE3" s="32"/>
      <c r="CCF3" s="32"/>
      <c r="CCG3" s="32"/>
      <c r="CCH3" s="32"/>
      <c r="CCI3" s="32"/>
      <c r="CCJ3" s="32"/>
      <c r="CCK3" s="32"/>
      <c r="CCL3" s="32"/>
      <c r="CCM3" s="32"/>
      <c r="CCN3" s="32"/>
      <c r="CCO3" s="32"/>
      <c r="CCP3" s="32"/>
      <c r="CCQ3" s="32"/>
      <c r="CCR3" s="32"/>
      <c r="CCS3" s="32"/>
      <c r="CCT3" s="32"/>
      <c r="CCU3" s="32"/>
      <c r="CCV3" s="32"/>
      <c r="CCW3" s="32"/>
      <c r="CCX3" s="32"/>
      <c r="CCY3" s="32"/>
      <c r="CCZ3" s="32"/>
      <c r="CDA3" s="32"/>
      <c r="CDB3" s="32"/>
      <c r="CDC3" s="32"/>
      <c r="CDD3" s="32"/>
      <c r="CDE3" s="32"/>
      <c r="CDF3" s="32"/>
      <c r="CDG3" s="32"/>
      <c r="CDH3" s="32"/>
      <c r="CDI3" s="32"/>
      <c r="CDJ3" s="32"/>
      <c r="CDK3" s="32"/>
      <c r="CDL3" s="32"/>
      <c r="CDM3" s="32"/>
      <c r="CDN3" s="32"/>
      <c r="CDO3" s="32"/>
      <c r="CDP3" s="32"/>
      <c r="CDQ3" s="32"/>
      <c r="CDR3" s="32"/>
      <c r="CDS3" s="32"/>
      <c r="CDT3" s="32"/>
      <c r="CDU3" s="32"/>
      <c r="CDV3" s="32"/>
      <c r="CDW3" s="32"/>
      <c r="CDX3" s="32"/>
      <c r="CDY3" s="32"/>
      <c r="CDZ3" s="32"/>
      <c r="CEA3" s="32"/>
      <c r="CEB3" s="32"/>
      <c r="CEC3" s="32"/>
      <c r="CED3" s="32"/>
      <c r="CEE3" s="32"/>
      <c r="CEF3" s="32"/>
      <c r="CEG3" s="32"/>
      <c r="CEH3" s="32"/>
      <c r="CEI3" s="32"/>
      <c r="CEJ3" s="32"/>
      <c r="CEK3" s="32"/>
      <c r="CEL3" s="32"/>
      <c r="CEM3" s="32"/>
      <c r="CEN3" s="32"/>
      <c r="CEO3" s="32"/>
      <c r="CEP3" s="32"/>
      <c r="CEQ3" s="32"/>
      <c r="CER3" s="32"/>
      <c r="CES3" s="32"/>
      <c r="CET3" s="32"/>
      <c r="CEU3" s="32"/>
      <c r="CEV3" s="32"/>
      <c r="CEW3" s="32"/>
      <c r="CEX3" s="32"/>
      <c r="CEY3" s="32"/>
      <c r="CEZ3" s="32"/>
      <c r="CFA3" s="32"/>
      <c r="CFB3" s="32"/>
      <c r="CFC3" s="32"/>
      <c r="CFD3" s="32"/>
      <c r="CFE3" s="32"/>
      <c r="CFF3" s="32"/>
      <c r="CFG3" s="32"/>
      <c r="CFH3" s="32"/>
      <c r="CFI3" s="32"/>
      <c r="CFJ3" s="32"/>
      <c r="CFK3" s="32"/>
      <c r="CFL3" s="32"/>
      <c r="CFM3" s="32"/>
      <c r="CFN3" s="32"/>
      <c r="CFO3" s="32"/>
      <c r="CFP3" s="32"/>
      <c r="CFQ3" s="32"/>
      <c r="CFR3" s="32"/>
      <c r="CFS3" s="32"/>
      <c r="CFT3" s="32"/>
      <c r="CFU3" s="32"/>
      <c r="CFV3" s="32"/>
      <c r="CFW3" s="32"/>
      <c r="CFX3" s="32"/>
      <c r="CFY3" s="32"/>
      <c r="CFZ3" s="32"/>
      <c r="CGA3" s="32"/>
      <c r="CGB3" s="32"/>
      <c r="CGC3" s="32"/>
      <c r="CGD3" s="32"/>
      <c r="CGE3" s="32"/>
      <c r="CGF3" s="32"/>
      <c r="CGG3" s="32"/>
      <c r="CGH3" s="32"/>
      <c r="CGI3" s="32"/>
      <c r="CGJ3" s="32"/>
      <c r="CGK3" s="32"/>
      <c r="CGL3" s="32"/>
      <c r="CGM3" s="32"/>
      <c r="CGN3" s="32"/>
      <c r="CGO3" s="32"/>
      <c r="CGP3" s="32"/>
      <c r="CGQ3" s="32"/>
      <c r="CGR3" s="32"/>
      <c r="CGS3" s="32"/>
      <c r="CGT3" s="32"/>
      <c r="CGU3" s="32"/>
      <c r="CGV3" s="32"/>
      <c r="CGW3" s="32"/>
      <c r="CGX3" s="32"/>
      <c r="CGY3" s="32"/>
      <c r="CGZ3" s="32"/>
      <c r="CHA3" s="32"/>
      <c r="CHB3" s="32"/>
      <c r="CHC3" s="32"/>
      <c r="CHD3" s="32"/>
      <c r="CHE3" s="32"/>
      <c r="CHF3" s="32"/>
      <c r="CHG3" s="32"/>
      <c r="CHH3" s="32"/>
      <c r="CHI3" s="32"/>
      <c r="CHJ3" s="32"/>
      <c r="CHK3" s="32"/>
      <c r="CHL3" s="32"/>
      <c r="CHM3" s="32"/>
      <c r="CHN3" s="32"/>
      <c r="CHO3" s="32"/>
      <c r="CHP3" s="32"/>
      <c r="CHQ3" s="32"/>
      <c r="CHR3" s="32"/>
      <c r="CHS3" s="32"/>
      <c r="CHT3" s="32"/>
      <c r="CHU3" s="32"/>
      <c r="CHV3" s="32"/>
      <c r="CHW3" s="32"/>
      <c r="CHX3" s="32"/>
      <c r="CHY3" s="32"/>
      <c r="CHZ3" s="32"/>
      <c r="CIA3" s="32"/>
      <c r="CIB3" s="32"/>
      <c r="CIC3" s="32"/>
      <c r="CID3" s="32"/>
      <c r="CIE3" s="32"/>
      <c r="CIF3" s="32"/>
      <c r="CIG3" s="32"/>
      <c r="CIH3" s="32"/>
      <c r="CII3" s="32"/>
      <c r="CIJ3" s="32"/>
      <c r="CIK3" s="32"/>
      <c r="CIL3" s="32"/>
      <c r="CIM3" s="32"/>
      <c r="CIN3" s="32"/>
      <c r="CIO3" s="32"/>
      <c r="CIP3" s="32"/>
      <c r="CIQ3" s="32"/>
      <c r="CIR3" s="32"/>
      <c r="CIS3" s="32"/>
      <c r="CIT3" s="32"/>
      <c r="CIU3" s="32"/>
      <c r="CIV3" s="32"/>
      <c r="CIW3" s="32"/>
      <c r="CIX3" s="32"/>
      <c r="CIY3" s="32"/>
      <c r="CIZ3" s="32"/>
      <c r="CJA3" s="32"/>
      <c r="CJB3" s="32"/>
      <c r="CJC3" s="32"/>
      <c r="CJD3" s="32"/>
      <c r="CJE3" s="32"/>
      <c r="CJF3" s="32"/>
      <c r="CJG3" s="32"/>
      <c r="CJH3" s="32"/>
      <c r="CJI3" s="32"/>
      <c r="CJJ3" s="32"/>
      <c r="CJK3" s="32"/>
      <c r="CJL3" s="32"/>
      <c r="CJM3" s="32"/>
      <c r="CJN3" s="32"/>
      <c r="CJO3" s="32"/>
      <c r="CJP3" s="32"/>
      <c r="CJQ3" s="32"/>
      <c r="CJR3" s="32"/>
      <c r="CJS3" s="32"/>
      <c r="CJT3" s="32"/>
      <c r="CJU3" s="32"/>
      <c r="CJV3" s="32"/>
      <c r="CJW3" s="32"/>
      <c r="CJX3" s="32"/>
      <c r="CJY3" s="32"/>
      <c r="CJZ3" s="32"/>
      <c r="CKA3" s="32"/>
      <c r="CKB3" s="32"/>
      <c r="CKC3" s="32"/>
      <c r="CKD3" s="32"/>
      <c r="CKE3" s="32"/>
      <c r="CKF3" s="32"/>
      <c r="CKG3" s="32"/>
      <c r="CKH3" s="32"/>
      <c r="CKI3" s="32"/>
      <c r="CKJ3" s="32"/>
      <c r="CKK3" s="32"/>
      <c r="CKL3" s="32"/>
      <c r="CKM3" s="32"/>
      <c r="CKN3" s="32"/>
      <c r="CKO3" s="32"/>
      <c r="CKP3" s="32"/>
      <c r="CKQ3" s="32"/>
      <c r="CKR3" s="32"/>
      <c r="CKS3" s="32"/>
      <c r="CKT3" s="32"/>
      <c r="CKU3" s="32"/>
      <c r="CKV3" s="32"/>
      <c r="CKW3" s="32"/>
      <c r="CKX3" s="32"/>
      <c r="CKY3" s="32"/>
      <c r="CKZ3" s="32"/>
      <c r="CLA3" s="32"/>
      <c r="CLB3" s="32"/>
      <c r="CLC3" s="32"/>
      <c r="CLD3" s="32"/>
      <c r="CLE3" s="32"/>
      <c r="CLF3" s="32"/>
      <c r="CLG3" s="32"/>
      <c r="CLH3" s="32"/>
      <c r="CLI3" s="32"/>
      <c r="CLJ3" s="32"/>
      <c r="CLK3" s="32"/>
      <c r="CLL3" s="32"/>
      <c r="CLM3" s="32"/>
      <c r="CLN3" s="32"/>
      <c r="CLO3" s="32"/>
      <c r="CLP3" s="32"/>
      <c r="CLQ3" s="32"/>
      <c r="CLR3" s="32"/>
      <c r="CLS3" s="32"/>
      <c r="CLT3" s="32"/>
      <c r="CLU3" s="32"/>
      <c r="CLV3" s="32"/>
      <c r="CLW3" s="32"/>
      <c r="CLX3" s="32"/>
      <c r="CLY3" s="32"/>
      <c r="CLZ3" s="32"/>
      <c r="CMA3" s="32"/>
      <c r="CMB3" s="32"/>
      <c r="CMC3" s="32"/>
      <c r="CMD3" s="32"/>
      <c r="CME3" s="32"/>
      <c r="CMF3" s="32"/>
      <c r="CMG3" s="32"/>
      <c r="CMH3" s="32"/>
      <c r="CMI3" s="32"/>
      <c r="CMJ3" s="32"/>
      <c r="CMK3" s="32"/>
      <c r="CML3" s="32"/>
      <c r="CMM3" s="32"/>
      <c r="CMN3" s="32"/>
      <c r="CMO3" s="32"/>
      <c r="CMP3" s="32"/>
      <c r="CMQ3" s="32"/>
      <c r="CMR3" s="32"/>
      <c r="CMS3" s="32"/>
      <c r="CMT3" s="32"/>
      <c r="CMU3" s="32"/>
      <c r="CMV3" s="32"/>
      <c r="CMW3" s="32"/>
      <c r="CMX3" s="32"/>
      <c r="CMY3" s="32"/>
      <c r="CMZ3" s="32"/>
      <c r="CNA3" s="32"/>
      <c r="CNB3" s="32"/>
      <c r="CNC3" s="32"/>
      <c r="CND3" s="32"/>
      <c r="CNE3" s="32"/>
      <c r="CNF3" s="32"/>
      <c r="CNG3" s="32"/>
      <c r="CNH3" s="32"/>
      <c r="CNI3" s="32"/>
      <c r="CNJ3" s="32"/>
      <c r="CNK3" s="32"/>
      <c r="CNL3" s="32"/>
      <c r="CNM3" s="32"/>
      <c r="CNN3" s="32"/>
      <c r="CNO3" s="32"/>
      <c r="CNP3" s="32"/>
      <c r="CNQ3" s="32"/>
      <c r="CNR3" s="32"/>
      <c r="CNS3" s="32"/>
      <c r="CNT3" s="32"/>
      <c r="CNU3" s="32"/>
      <c r="CNV3" s="32"/>
      <c r="CNW3" s="32"/>
      <c r="CNX3" s="32"/>
      <c r="CNY3" s="32"/>
      <c r="CNZ3" s="32"/>
      <c r="COA3" s="32"/>
      <c r="COB3" s="32"/>
      <c r="COC3" s="32"/>
      <c r="COD3" s="32"/>
      <c r="COE3" s="32"/>
      <c r="COF3" s="32"/>
      <c r="COG3" s="32"/>
      <c r="COH3" s="32"/>
      <c r="COI3" s="32"/>
      <c r="COJ3" s="32"/>
      <c r="COK3" s="32"/>
      <c r="COL3" s="32"/>
      <c r="COM3" s="32"/>
      <c r="CON3" s="32"/>
      <c r="COO3" s="32"/>
      <c r="COP3" s="32"/>
      <c r="COQ3" s="32"/>
      <c r="COR3" s="32"/>
      <c r="COS3" s="32"/>
      <c r="COT3" s="32"/>
      <c r="COU3" s="32"/>
      <c r="COV3" s="32"/>
      <c r="COW3" s="32"/>
      <c r="COX3" s="32"/>
      <c r="COY3" s="32"/>
      <c r="COZ3" s="32"/>
      <c r="CPA3" s="32"/>
      <c r="CPB3" s="32"/>
      <c r="CPC3" s="32"/>
      <c r="CPD3" s="32"/>
      <c r="CPE3" s="32"/>
      <c r="CPF3" s="32"/>
      <c r="CPG3" s="32"/>
      <c r="CPH3" s="32"/>
      <c r="CPI3" s="32"/>
      <c r="CPJ3" s="32"/>
      <c r="CPK3" s="32"/>
      <c r="CPL3" s="32"/>
      <c r="CPM3" s="32"/>
      <c r="CPN3" s="32"/>
      <c r="CPO3" s="32"/>
      <c r="CPP3" s="32"/>
      <c r="CPQ3" s="32"/>
      <c r="CPR3" s="32"/>
      <c r="CPS3" s="32"/>
      <c r="CPT3" s="32"/>
      <c r="CPU3" s="32"/>
      <c r="CPV3" s="32"/>
      <c r="CPW3" s="32"/>
      <c r="CPX3" s="32"/>
      <c r="CPY3" s="32"/>
      <c r="CPZ3" s="32"/>
      <c r="CQA3" s="32"/>
      <c r="CQB3" s="32"/>
      <c r="CQC3" s="32"/>
      <c r="CQD3" s="32"/>
      <c r="CQE3" s="32"/>
      <c r="CQF3" s="32"/>
      <c r="CQG3" s="32"/>
      <c r="CQH3" s="32"/>
      <c r="CQI3" s="32"/>
      <c r="CQJ3" s="32"/>
      <c r="CQK3" s="32"/>
      <c r="CQL3" s="32"/>
      <c r="CQM3" s="32"/>
      <c r="CQN3" s="32"/>
      <c r="CQO3" s="32"/>
      <c r="CQP3" s="32"/>
      <c r="CQQ3" s="32"/>
      <c r="CQR3" s="32"/>
      <c r="CQS3" s="32"/>
      <c r="CQT3" s="32"/>
      <c r="CQU3" s="32"/>
      <c r="CQV3" s="32"/>
      <c r="CQW3" s="32"/>
      <c r="CQX3" s="32"/>
      <c r="CQY3" s="32"/>
      <c r="CQZ3" s="32"/>
      <c r="CRA3" s="32"/>
      <c r="CRB3" s="32"/>
      <c r="CRC3" s="32"/>
      <c r="CRD3" s="32"/>
      <c r="CRE3" s="32"/>
      <c r="CRF3" s="32"/>
      <c r="CRG3" s="32"/>
      <c r="CRH3" s="32"/>
      <c r="CRI3" s="32"/>
      <c r="CRJ3" s="32"/>
      <c r="CRK3" s="32"/>
      <c r="CRL3" s="32"/>
      <c r="CRM3" s="32"/>
      <c r="CRN3" s="32"/>
      <c r="CRO3" s="32"/>
      <c r="CRP3" s="32"/>
      <c r="CRQ3" s="32"/>
      <c r="CRR3" s="32"/>
      <c r="CRS3" s="32"/>
      <c r="CRT3" s="32"/>
      <c r="CRU3" s="32"/>
      <c r="CRV3" s="32"/>
      <c r="CRW3" s="32"/>
      <c r="CRX3" s="32"/>
      <c r="CRY3" s="32"/>
      <c r="CRZ3" s="32"/>
      <c r="CSA3" s="32"/>
      <c r="CSB3" s="32"/>
      <c r="CSC3" s="32"/>
      <c r="CSD3" s="32"/>
      <c r="CSE3" s="32"/>
      <c r="CSF3" s="32"/>
      <c r="CSG3" s="32"/>
      <c r="CSH3" s="32"/>
      <c r="CSI3" s="32"/>
      <c r="CSJ3" s="32"/>
      <c r="CSK3" s="32"/>
      <c r="CSL3" s="32"/>
      <c r="CSM3" s="32"/>
      <c r="CSN3" s="32"/>
      <c r="CSO3" s="32"/>
      <c r="CSP3" s="32"/>
      <c r="CSQ3" s="32"/>
      <c r="CSR3" s="32"/>
      <c r="CSS3" s="32"/>
      <c r="CST3" s="32"/>
      <c r="CSU3" s="32"/>
      <c r="CSV3" s="32"/>
      <c r="CSW3" s="32"/>
      <c r="CSX3" s="32"/>
      <c r="CSY3" s="32"/>
      <c r="CSZ3" s="32"/>
      <c r="CTA3" s="32"/>
      <c r="CTB3" s="32"/>
      <c r="CTC3" s="32"/>
      <c r="CTD3" s="32"/>
      <c r="CTE3" s="32"/>
      <c r="CTF3" s="32"/>
      <c r="CTG3" s="32"/>
      <c r="CTH3" s="32"/>
      <c r="CTI3" s="32"/>
      <c r="CTJ3" s="32"/>
      <c r="CTK3" s="32"/>
      <c r="CTL3" s="32"/>
      <c r="CTM3" s="32"/>
      <c r="CTN3" s="32"/>
      <c r="CTO3" s="32"/>
      <c r="CTP3" s="32"/>
      <c r="CTQ3" s="32"/>
      <c r="CTR3" s="32"/>
      <c r="CTS3" s="32"/>
      <c r="CTT3" s="32"/>
      <c r="CTU3" s="32"/>
      <c r="CTV3" s="32"/>
      <c r="CTW3" s="32"/>
      <c r="CTX3" s="32"/>
      <c r="CTY3" s="32"/>
      <c r="CTZ3" s="32"/>
      <c r="CUA3" s="32"/>
      <c r="CUB3" s="32"/>
      <c r="CUC3" s="32"/>
      <c r="CUD3" s="32"/>
      <c r="CUE3" s="32"/>
      <c r="CUF3" s="32"/>
      <c r="CUG3" s="32"/>
      <c r="CUH3" s="32"/>
      <c r="CUI3" s="32"/>
      <c r="CUJ3" s="32"/>
      <c r="CUK3" s="32"/>
      <c r="CUL3" s="32"/>
      <c r="CUM3" s="32"/>
      <c r="CUN3" s="32"/>
      <c r="CUO3" s="32"/>
      <c r="CUP3" s="32"/>
      <c r="CUQ3" s="32"/>
      <c r="CUR3" s="32"/>
      <c r="CUS3" s="32"/>
      <c r="CUT3" s="32"/>
      <c r="CUU3" s="32"/>
      <c r="CUV3" s="32"/>
      <c r="CUW3" s="32"/>
      <c r="CUX3" s="32"/>
      <c r="CUY3" s="32"/>
      <c r="CUZ3" s="32"/>
      <c r="CVA3" s="32"/>
      <c r="CVB3" s="32"/>
      <c r="CVC3" s="32"/>
      <c r="CVD3" s="32"/>
      <c r="CVE3" s="32"/>
      <c r="CVF3" s="32"/>
      <c r="CVG3" s="32"/>
      <c r="CVH3" s="32"/>
      <c r="CVI3" s="32"/>
      <c r="CVJ3" s="32"/>
      <c r="CVK3" s="32"/>
      <c r="CVL3" s="32"/>
      <c r="CVM3" s="32"/>
      <c r="CVN3" s="32"/>
      <c r="CVO3" s="32"/>
      <c r="CVP3" s="32"/>
      <c r="CVQ3" s="32"/>
      <c r="CVR3" s="32"/>
      <c r="CVS3" s="32"/>
      <c r="CVT3" s="32"/>
      <c r="CVU3" s="32"/>
      <c r="CVV3" s="32"/>
      <c r="CVW3" s="32"/>
      <c r="CVX3" s="32"/>
      <c r="CVY3" s="32"/>
      <c r="CVZ3" s="32"/>
      <c r="CWA3" s="32"/>
      <c r="CWB3" s="32"/>
      <c r="CWC3" s="32"/>
      <c r="CWD3" s="32"/>
      <c r="CWE3" s="32"/>
      <c r="CWF3" s="32"/>
      <c r="CWG3" s="32"/>
      <c r="CWH3" s="32"/>
      <c r="CWI3" s="32"/>
      <c r="CWJ3" s="32"/>
      <c r="CWK3" s="32"/>
      <c r="CWL3" s="32"/>
      <c r="CWM3" s="32"/>
      <c r="CWN3" s="32"/>
      <c r="CWO3" s="32"/>
      <c r="CWP3" s="32"/>
      <c r="CWQ3" s="32"/>
      <c r="CWR3" s="32"/>
      <c r="CWS3" s="32"/>
      <c r="CWT3" s="32"/>
      <c r="CWU3" s="32"/>
      <c r="CWV3" s="32"/>
      <c r="CWW3" s="32"/>
      <c r="CWX3" s="32"/>
      <c r="CWY3" s="32"/>
      <c r="CWZ3" s="32"/>
      <c r="CXA3" s="32"/>
      <c r="CXB3" s="32"/>
      <c r="CXC3" s="32"/>
      <c r="CXD3" s="32"/>
      <c r="CXE3" s="32"/>
      <c r="CXF3" s="32"/>
      <c r="CXG3" s="32"/>
      <c r="CXH3" s="32"/>
      <c r="CXI3" s="32"/>
      <c r="CXJ3" s="32"/>
      <c r="CXK3" s="32"/>
      <c r="CXL3" s="32"/>
      <c r="CXM3" s="32"/>
      <c r="CXN3" s="32"/>
      <c r="CXO3" s="32"/>
      <c r="CXP3" s="32"/>
      <c r="CXQ3" s="32"/>
      <c r="CXR3" s="32"/>
      <c r="CXS3" s="32"/>
      <c r="CXT3" s="32"/>
      <c r="CXU3" s="32"/>
      <c r="CXV3" s="32"/>
      <c r="CXW3" s="32"/>
      <c r="CXX3" s="32"/>
      <c r="CXY3" s="32"/>
      <c r="CXZ3" s="32"/>
      <c r="CYA3" s="32"/>
      <c r="CYB3" s="32"/>
      <c r="CYC3" s="32"/>
      <c r="CYD3" s="32"/>
      <c r="CYE3" s="32"/>
      <c r="CYF3" s="32"/>
      <c r="CYG3" s="32"/>
      <c r="CYH3" s="32"/>
      <c r="CYI3" s="32"/>
      <c r="CYJ3" s="32"/>
      <c r="CYK3" s="32"/>
      <c r="CYL3" s="32"/>
      <c r="CYM3" s="32"/>
      <c r="CYN3" s="32"/>
      <c r="CYO3" s="32"/>
      <c r="CYP3" s="32"/>
      <c r="CYQ3" s="32"/>
      <c r="CYR3" s="32"/>
      <c r="CYS3" s="32"/>
      <c r="CYT3" s="32"/>
      <c r="CYU3" s="32"/>
      <c r="CYV3" s="32"/>
      <c r="CYW3" s="32"/>
      <c r="CYX3" s="32"/>
      <c r="CYY3" s="32"/>
      <c r="CYZ3" s="32"/>
      <c r="CZA3" s="32"/>
      <c r="CZB3" s="32"/>
      <c r="CZC3" s="32"/>
      <c r="CZD3" s="32"/>
      <c r="CZE3" s="32"/>
      <c r="CZF3" s="32"/>
      <c r="CZG3" s="32"/>
      <c r="CZH3" s="32"/>
      <c r="CZI3" s="32"/>
      <c r="CZJ3" s="32"/>
      <c r="CZK3" s="32"/>
      <c r="CZL3" s="32"/>
      <c r="CZM3" s="32"/>
      <c r="CZN3" s="32"/>
      <c r="CZO3" s="32"/>
      <c r="CZP3" s="32"/>
      <c r="CZQ3" s="32"/>
      <c r="CZR3" s="32"/>
      <c r="CZS3" s="32"/>
      <c r="CZT3" s="32"/>
      <c r="CZU3" s="32"/>
      <c r="CZV3" s="32"/>
      <c r="CZW3" s="32"/>
      <c r="CZX3" s="32"/>
      <c r="CZY3" s="32"/>
      <c r="CZZ3" s="32"/>
      <c r="DAA3" s="32"/>
      <c r="DAB3" s="32"/>
      <c r="DAC3" s="32"/>
      <c r="DAD3" s="32"/>
      <c r="DAE3" s="32"/>
      <c r="DAF3" s="32"/>
      <c r="DAG3" s="32"/>
      <c r="DAH3" s="32"/>
      <c r="DAI3" s="32"/>
      <c r="DAJ3" s="32"/>
      <c r="DAK3" s="32"/>
      <c r="DAL3" s="32"/>
      <c r="DAM3" s="32"/>
      <c r="DAN3" s="32"/>
      <c r="DAO3" s="32"/>
      <c r="DAP3" s="32"/>
      <c r="DAQ3" s="32"/>
      <c r="DAR3" s="32"/>
      <c r="DAS3" s="32"/>
      <c r="DAT3" s="32"/>
      <c r="DAU3" s="32"/>
      <c r="DAV3" s="32"/>
      <c r="DAW3" s="32"/>
      <c r="DAX3" s="32"/>
      <c r="DAY3" s="32"/>
      <c r="DAZ3" s="32"/>
      <c r="DBA3" s="32"/>
      <c r="DBB3" s="32"/>
      <c r="DBC3" s="32"/>
      <c r="DBD3" s="32"/>
      <c r="DBE3" s="32"/>
      <c r="DBF3" s="32"/>
      <c r="DBG3" s="32"/>
      <c r="DBH3" s="32"/>
      <c r="DBI3" s="32"/>
      <c r="DBJ3" s="32"/>
      <c r="DBK3" s="32"/>
      <c r="DBL3" s="32"/>
      <c r="DBM3" s="32"/>
      <c r="DBN3" s="32"/>
      <c r="DBO3" s="32"/>
      <c r="DBP3" s="32"/>
      <c r="DBQ3" s="32"/>
      <c r="DBR3" s="32"/>
      <c r="DBS3" s="32"/>
      <c r="DBT3" s="32"/>
      <c r="DBU3" s="32"/>
      <c r="DBV3" s="32"/>
      <c r="DBW3" s="32"/>
      <c r="DBX3" s="32"/>
      <c r="DBY3" s="32"/>
      <c r="DBZ3" s="32"/>
      <c r="DCA3" s="32"/>
      <c r="DCB3" s="32"/>
      <c r="DCC3" s="32"/>
      <c r="DCD3" s="32"/>
      <c r="DCE3" s="32"/>
      <c r="DCF3" s="32"/>
      <c r="DCG3" s="32"/>
      <c r="DCH3" s="32"/>
      <c r="DCI3" s="32"/>
      <c r="DCJ3" s="32"/>
      <c r="DCK3" s="32"/>
      <c r="DCL3" s="32"/>
      <c r="DCM3" s="32"/>
      <c r="DCN3" s="32"/>
      <c r="DCO3" s="32"/>
      <c r="DCP3" s="32"/>
      <c r="DCQ3" s="32"/>
      <c r="DCR3" s="32"/>
      <c r="DCS3" s="32"/>
      <c r="DCT3" s="32"/>
      <c r="DCU3" s="32"/>
      <c r="DCV3" s="32"/>
      <c r="DCW3" s="32"/>
      <c r="DCX3" s="32"/>
      <c r="DCY3" s="32"/>
      <c r="DCZ3" s="32"/>
      <c r="DDA3" s="32"/>
      <c r="DDB3" s="32"/>
      <c r="DDC3" s="32"/>
      <c r="DDD3" s="32"/>
      <c r="DDE3" s="32"/>
      <c r="DDF3" s="32"/>
      <c r="DDG3" s="32"/>
      <c r="DDH3" s="32"/>
      <c r="DDI3" s="32"/>
      <c r="DDJ3" s="32"/>
      <c r="DDK3" s="32"/>
      <c r="DDL3" s="32"/>
      <c r="DDM3" s="32"/>
      <c r="DDN3" s="32"/>
      <c r="DDO3" s="32"/>
      <c r="DDP3" s="32"/>
      <c r="DDQ3" s="32"/>
      <c r="DDR3" s="32"/>
      <c r="DDS3" s="32"/>
      <c r="DDT3" s="32"/>
      <c r="DDU3" s="32"/>
      <c r="DDV3" s="32"/>
      <c r="DDW3" s="32"/>
      <c r="DDX3" s="32"/>
      <c r="DDY3" s="32"/>
      <c r="DDZ3" s="32"/>
      <c r="DEA3" s="32"/>
      <c r="DEB3" s="32"/>
      <c r="DEC3" s="32"/>
      <c r="DED3" s="32"/>
      <c r="DEE3" s="32"/>
      <c r="DEF3" s="32"/>
      <c r="DEG3" s="32"/>
      <c r="DEH3" s="32"/>
      <c r="DEI3" s="32"/>
      <c r="DEJ3" s="32"/>
      <c r="DEK3" s="32"/>
      <c r="DEL3" s="32"/>
      <c r="DEM3" s="32"/>
      <c r="DEN3" s="32"/>
      <c r="DEO3" s="32"/>
      <c r="DEP3" s="32"/>
      <c r="DEQ3" s="32"/>
      <c r="DER3" s="32"/>
      <c r="DES3" s="32"/>
      <c r="DET3" s="32"/>
      <c r="DEU3" s="32"/>
      <c r="DEV3" s="32"/>
      <c r="DEW3" s="32"/>
      <c r="DEX3" s="32"/>
      <c r="DEY3" s="32"/>
      <c r="DEZ3" s="32"/>
      <c r="DFA3" s="32"/>
      <c r="DFB3" s="32"/>
      <c r="DFC3" s="32"/>
      <c r="DFD3" s="32"/>
      <c r="DFE3" s="32"/>
      <c r="DFF3" s="32"/>
      <c r="DFG3" s="32"/>
      <c r="DFH3" s="32"/>
      <c r="DFI3" s="32"/>
      <c r="DFJ3" s="32"/>
      <c r="DFK3" s="32"/>
      <c r="DFL3" s="32"/>
      <c r="DFM3" s="32"/>
      <c r="DFN3" s="32"/>
      <c r="DFO3" s="32"/>
      <c r="DFP3" s="32"/>
      <c r="DFQ3" s="32"/>
      <c r="DFR3" s="32"/>
      <c r="DFS3" s="32"/>
      <c r="DFT3" s="32"/>
      <c r="DFU3" s="32"/>
      <c r="DFV3" s="32"/>
      <c r="DFW3" s="32"/>
      <c r="DFX3" s="32"/>
      <c r="DFY3" s="32"/>
      <c r="DFZ3" s="32"/>
      <c r="DGA3" s="32"/>
      <c r="DGB3" s="32"/>
      <c r="DGC3" s="32"/>
      <c r="DGD3" s="32"/>
      <c r="DGE3" s="32"/>
      <c r="DGF3" s="32"/>
      <c r="DGG3" s="32"/>
      <c r="DGH3" s="32"/>
      <c r="DGI3" s="32"/>
      <c r="DGJ3" s="32"/>
      <c r="DGK3" s="32"/>
      <c r="DGL3" s="32"/>
      <c r="DGM3" s="32"/>
      <c r="DGN3" s="32"/>
      <c r="DGO3" s="32"/>
      <c r="DGP3" s="32"/>
      <c r="DGQ3" s="32"/>
      <c r="DGR3" s="32"/>
      <c r="DGS3" s="32"/>
      <c r="DGT3" s="32"/>
      <c r="DGU3" s="32"/>
      <c r="DGV3" s="32"/>
      <c r="DGW3" s="32"/>
      <c r="DGX3" s="32"/>
      <c r="DGY3" s="32"/>
      <c r="DGZ3" s="32"/>
      <c r="DHA3" s="32"/>
      <c r="DHB3" s="32"/>
      <c r="DHC3" s="32"/>
      <c r="DHD3" s="32"/>
      <c r="DHE3" s="32"/>
      <c r="DHF3" s="32"/>
      <c r="DHG3" s="32"/>
      <c r="DHH3" s="32"/>
      <c r="DHI3" s="32"/>
      <c r="DHJ3" s="32"/>
      <c r="DHK3" s="32"/>
      <c r="DHL3" s="32"/>
      <c r="DHM3" s="32"/>
      <c r="DHN3" s="32"/>
      <c r="DHO3" s="32"/>
      <c r="DHP3" s="32"/>
      <c r="DHQ3" s="32"/>
      <c r="DHR3" s="32"/>
      <c r="DHS3" s="32"/>
      <c r="DHT3" s="32"/>
      <c r="DHU3" s="32"/>
      <c r="DHV3" s="32"/>
      <c r="DHW3" s="32"/>
      <c r="DHX3" s="32"/>
      <c r="DHY3" s="32"/>
      <c r="DHZ3" s="32"/>
      <c r="DIA3" s="32"/>
      <c r="DIB3" s="32"/>
      <c r="DIC3" s="32"/>
      <c r="DID3" s="32"/>
      <c r="DIE3" s="32"/>
      <c r="DIF3" s="32"/>
      <c r="DIG3" s="32"/>
      <c r="DIH3" s="32"/>
      <c r="DII3" s="32"/>
      <c r="DIJ3" s="32"/>
      <c r="DIK3" s="32"/>
      <c r="DIL3" s="32"/>
      <c r="DIM3" s="32"/>
      <c r="DIN3" s="32"/>
      <c r="DIO3" s="32"/>
      <c r="DIP3" s="32"/>
      <c r="DIQ3" s="32"/>
      <c r="DIR3" s="32"/>
      <c r="DIS3" s="32"/>
      <c r="DIT3" s="32"/>
      <c r="DIU3" s="32"/>
      <c r="DIV3" s="32"/>
      <c r="DIW3" s="32"/>
      <c r="DIX3" s="32"/>
      <c r="DIY3" s="32"/>
      <c r="DIZ3" s="32"/>
      <c r="DJA3" s="32"/>
      <c r="DJB3" s="32"/>
      <c r="DJC3" s="32"/>
      <c r="DJD3" s="32"/>
      <c r="DJE3" s="32"/>
      <c r="DJF3" s="32"/>
      <c r="DJG3" s="32"/>
      <c r="DJH3" s="32"/>
      <c r="DJI3" s="32"/>
      <c r="DJJ3" s="32"/>
      <c r="DJK3" s="32"/>
      <c r="DJL3" s="32"/>
      <c r="DJM3" s="32"/>
      <c r="DJN3" s="32"/>
      <c r="DJO3" s="32"/>
      <c r="DJP3" s="32"/>
      <c r="DJQ3" s="32"/>
      <c r="DJR3" s="32"/>
      <c r="DJS3" s="32"/>
      <c r="DJT3" s="32"/>
      <c r="DJU3" s="32"/>
      <c r="DJV3" s="32"/>
      <c r="DJW3" s="32"/>
      <c r="DJX3" s="32"/>
      <c r="DJY3" s="32"/>
      <c r="DJZ3" s="32"/>
      <c r="DKA3" s="32"/>
      <c r="DKB3" s="32"/>
      <c r="DKC3" s="32"/>
      <c r="DKD3" s="32"/>
      <c r="DKE3" s="32"/>
      <c r="DKF3" s="32"/>
      <c r="DKG3" s="32"/>
      <c r="DKH3" s="32"/>
      <c r="DKI3" s="32"/>
      <c r="DKJ3" s="32"/>
      <c r="DKK3" s="32"/>
      <c r="DKL3" s="32"/>
      <c r="DKM3" s="32"/>
      <c r="DKN3" s="32"/>
      <c r="DKO3" s="32"/>
      <c r="DKP3" s="32"/>
      <c r="DKQ3" s="32"/>
      <c r="DKR3" s="32"/>
      <c r="DKS3" s="32"/>
      <c r="DKT3" s="32"/>
      <c r="DKU3" s="32"/>
      <c r="DKV3" s="32"/>
      <c r="DKW3" s="32"/>
      <c r="DKX3" s="32"/>
      <c r="DKY3" s="32"/>
      <c r="DKZ3" s="32"/>
      <c r="DLA3" s="32"/>
      <c r="DLB3" s="32"/>
      <c r="DLC3" s="32"/>
      <c r="DLD3" s="32"/>
      <c r="DLE3" s="32"/>
      <c r="DLF3" s="32"/>
      <c r="DLG3" s="32"/>
      <c r="DLH3" s="32"/>
      <c r="DLI3" s="32"/>
      <c r="DLJ3" s="32"/>
      <c r="DLK3" s="32"/>
      <c r="DLL3" s="32"/>
      <c r="DLM3" s="32"/>
      <c r="DLN3" s="32"/>
      <c r="DLO3" s="32"/>
      <c r="DLP3" s="32"/>
      <c r="DLQ3" s="32"/>
      <c r="DLR3" s="32"/>
      <c r="DLS3" s="32"/>
      <c r="DLT3" s="32"/>
      <c r="DLU3" s="32"/>
      <c r="DLV3" s="32"/>
      <c r="DLW3" s="32"/>
      <c r="DLX3" s="32"/>
      <c r="DLY3" s="32"/>
      <c r="DLZ3" s="32"/>
      <c r="DMA3" s="32"/>
      <c r="DMB3" s="32"/>
      <c r="DMC3" s="32"/>
      <c r="DMD3" s="32"/>
      <c r="DME3" s="32"/>
      <c r="DMF3" s="32"/>
      <c r="DMG3" s="32"/>
      <c r="DMH3" s="32"/>
      <c r="DMI3" s="32"/>
      <c r="DMJ3" s="32"/>
      <c r="DMK3" s="32"/>
      <c r="DML3" s="32"/>
      <c r="DMM3" s="32"/>
      <c r="DMN3" s="32"/>
      <c r="DMO3" s="32"/>
      <c r="DMP3" s="32"/>
      <c r="DMQ3" s="32"/>
      <c r="DMR3" s="32"/>
      <c r="DMS3" s="32"/>
      <c r="DMT3" s="32"/>
      <c r="DMU3" s="32"/>
      <c r="DMV3" s="32"/>
      <c r="DMW3" s="32"/>
      <c r="DMX3" s="32"/>
      <c r="DMY3" s="32"/>
      <c r="DMZ3" s="32"/>
      <c r="DNA3" s="32"/>
      <c r="DNB3" s="32"/>
      <c r="DNC3" s="32"/>
      <c r="DND3" s="32"/>
      <c r="DNE3" s="32"/>
      <c r="DNF3" s="32"/>
      <c r="DNG3" s="32"/>
      <c r="DNH3" s="32"/>
      <c r="DNI3" s="32"/>
      <c r="DNJ3" s="32"/>
      <c r="DNK3" s="32"/>
      <c r="DNL3" s="32"/>
      <c r="DNM3" s="32"/>
      <c r="DNN3" s="32"/>
      <c r="DNO3" s="32"/>
      <c r="DNP3" s="32"/>
      <c r="DNQ3" s="32"/>
      <c r="DNR3" s="32"/>
      <c r="DNS3" s="32"/>
      <c r="DNT3" s="32"/>
      <c r="DNU3" s="32"/>
      <c r="DNV3" s="32"/>
      <c r="DNW3" s="32"/>
      <c r="DNX3" s="32"/>
      <c r="DNY3" s="32"/>
      <c r="DNZ3" s="32"/>
      <c r="DOA3" s="32"/>
      <c r="DOB3" s="32"/>
      <c r="DOC3" s="32"/>
      <c r="DOD3" s="32"/>
      <c r="DOE3" s="32"/>
      <c r="DOF3" s="32"/>
      <c r="DOG3" s="32"/>
      <c r="DOH3" s="32"/>
      <c r="DOI3" s="32"/>
      <c r="DOJ3" s="32"/>
      <c r="DOK3" s="32"/>
      <c r="DOL3" s="32"/>
      <c r="DOM3" s="32"/>
      <c r="DON3" s="32"/>
      <c r="DOO3" s="32"/>
      <c r="DOP3" s="32"/>
      <c r="DOQ3" s="32"/>
      <c r="DOR3" s="32"/>
      <c r="DOS3" s="32"/>
      <c r="DOT3" s="32"/>
      <c r="DOU3" s="32"/>
      <c r="DOV3" s="32"/>
      <c r="DOW3" s="32"/>
      <c r="DOX3" s="32"/>
      <c r="DOY3" s="32"/>
      <c r="DOZ3" s="32"/>
      <c r="DPA3" s="32"/>
      <c r="DPB3" s="32"/>
      <c r="DPC3" s="32"/>
      <c r="DPD3" s="32"/>
      <c r="DPE3" s="32"/>
      <c r="DPF3" s="32"/>
      <c r="DPG3" s="32"/>
      <c r="DPH3" s="32"/>
      <c r="DPI3" s="32"/>
      <c r="DPJ3" s="32"/>
      <c r="DPK3" s="32"/>
      <c r="DPL3" s="32"/>
      <c r="DPM3" s="32"/>
      <c r="DPN3" s="32"/>
      <c r="DPO3" s="32"/>
      <c r="DPP3" s="32"/>
      <c r="DPQ3" s="32"/>
      <c r="DPR3" s="32"/>
      <c r="DPS3" s="32"/>
      <c r="DPT3" s="32"/>
      <c r="DPU3" s="32"/>
      <c r="DPV3" s="32"/>
      <c r="DPW3" s="32"/>
      <c r="DPX3" s="32"/>
      <c r="DPY3" s="32"/>
      <c r="DPZ3" s="32"/>
      <c r="DQA3" s="32"/>
      <c r="DQB3" s="32"/>
      <c r="DQC3" s="32"/>
      <c r="DQD3" s="32"/>
      <c r="DQE3" s="32"/>
      <c r="DQF3" s="32"/>
      <c r="DQG3" s="32"/>
      <c r="DQH3" s="32"/>
      <c r="DQI3" s="32"/>
      <c r="DQJ3" s="32"/>
      <c r="DQK3" s="32"/>
      <c r="DQL3" s="32"/>
      <c r="DQM3" s="32"/>
      <c r="DQN3" s="32"/>
      <c r="DQO3" s="32"/>
      <c r="DQP3" s="32"/>
      <c r="DQQ3" s="32"/>
      <c r="DQR3" s="32"/>
      <c r="DQS3" s="32"/>
      <c r="DQT3" s="32"/>
      <c r="DQU3" s="32"/>
      <c r="DQV3" s="32"/>
      <c r="DQW3" s="32"/>
      <c r="DQX3" s="32"/>
      <c r="DQY3" s="32"/>
      <c r="DQZ3" s="32"/>
      <c r="DRA3" s="32"/>
      <c r="DRB3" s="32"/>
      <c r="DRC3" s="32"/>
      <c r="DRD3" s="32"/>
      <c r="DRE3" s="32"/>
      <c r="DRF3" s="32"/>
      <c r="DRG3" s="32"/>
      <c r="DRH3" s="32"/>
      <c r="DRI3" s="32"/>
      <c r="DRJ3" s="32"/>
      <c r="DRK3" s="32"/>
      <c r="DRL3" s="32"/>
      <c r="DRM3" s="32"/>
      <c r="DRN3" s="32"/>
      <c r="DRO3" s="32"/>
      <c r="DRP3" s="32"/>
      <c r="DRQ3" s="32"/>
      <c r="DRR3" s="32"/>
      <c r="DRS3" s="32"/>
      <c r="DRT3" s="32"/>
      <c r="DRU3" s="32"/>
      <c r="DRV3" s="32"/>
      <c r="DRW3" s="32"/>
      <c r="DRX3" s="32"/>
      <c r="DRY3" s="32"/>
      <c r="DRZ3" s="32"/>
      <c r="DSA3" s="32"/>
      <c r="DSB3" s="32"/>
      <c r="DSC3" s="32"/>
      <c r="DSD3" s="32"/>
      <c r="DSE3" s="32"/>
      <c r="DSF3" s="32"/>
      <c r="DSG3" s="32"/>
      <c r="DSH3" s="32"/>
      <c r="DSI3" s="32"/>
      <c r="DSJ3" s="32"/>
      <c r="DSK3" s="32"/>
      <c r="DSL3" s="32"/>
      <c r="DSM3" s="32"/>
      <c r="DSN3" s="32"/>
      <c r="DSO3" s="32"/>
      <c r="DSP3" s="32"/>
      <c r="DSQ3" s="32"/>
      <c r="DSR3" s="32"/>
      <c r="DSS3" s="32"/>
      <c r="DST3" s="32"/>
      <c r="DSU3" s="32"/>
      <c r="DSV3" s="32"/>
      <c r="DSW3" s="32"/>
      <c r="DSX3" s="32"/>
      <c r="DSY3" s="32"/>
      <c r="DSZ3" s="32"/>
      <c r="DTA3" s="32"/>
      <c r="DTB3" s="32"/>
      <c r="DTC3" s="32"/>
      <c r="DTD3" s="32"/>
      <c r="DTE3" s="32"/>
      <c r="DTF3" s="32"/>
      <c r="DTG3" s="32"/>
      <c r="DTH3" s="32"/>
      <c r="DTI3" s="32"/>
      <c r="DTJ3" s="32"/>
      <c r="DTK3" s="32"/>
      <c r="DTL3" s="32"/>
      <c r="DTM3" s="32"/>
      <c r="DTN3" s="32"/>
      <c r="DTO3" s="32"/>
      <c r="DTP3" s="32"/>
      <c r="DTQ3" s="32"/>
      <c r="DTR3" s="32"/>
      <c r="DTS3" s="32"/>
      <c r="DTT3" s="32"/>
      <c r="DTU3" s="32"/>
      <c r="DTV3" s="32"/>
      <c r="DTW3" s="32"/>
      <c r="DTX3" s="32"/>
      <c r="DTY3" s="32"/>
      <c r="DTZ3" s="32"/>
      <c r="DUA3" s="32"/>
      <c r="DUB3" s="32"/>
      <c r="DUC3" s="32"/>
      <c r="DUD3" s="32"/>
      <c r="DUE3" s="32"/>
      <c r="DUF3" s="32"/>
      <c r="DUG3" s="32"/>
      <c r="DUH3" s="32"/>
      <c r="DUI3" s="32"/>
      <c r="DUJ3" s="32"/>
      <c r="DUK3" s="32"/>
      <c r="DUL3" s="32"/>
      <c r="DUM3" s="32"/>
      <c r="DUN3" s="32"/>
      <c r="DUO3" s="32"/>
      <c r="DUP3" s="32"/>
      <c r="DUQ3" s="32"/>
      <c r="DUR3" s="32"/>
      <c r="DUS3" s="32"/>
      <c r="DUT3" s="32"/>
      <c r="DUU3" s="32"/>
      <c r="DUV3" s="32"/>
      <c r="DUW3" s="32"/>
      <c r="DUX3" s="32"/>
      <c r="DUY3" s="32"/>
      <c r="DUZ3" s="32"/>
      <c r="DVA3" s="32"/>
      <c r="DVB3" s="32"/>
      <c r="DVC3" s="32"/>
      <c r="DVD3" s="32"/>
      <c r="DVE3" s="32"/>
      <c r="DVF3" s="32"/>
      <c r="DVG3" s="32"/>
      <c r="DVH3" s="32"/>
      <c r="DVI3" s="32"/>
      <c r="DVJ3" s="32"/>
      <c r="DVK3" s="32"/>
      <c r="DVL3" s="32"/>
      <c r="DVM3" s="32"/>
      <c r="DVN3" s="32"/>
      <c r="DVO3" s="32"/>
      <c r="DVP3" s="32"/>
      <c r="DVQ3" s="32"/>
      <c r="DVR3" s="32"/>
      <c r="DVS3" s="32"/>
      <c r="DVT3" s="32"/>
      <c r="DVU3" s="32"/>
      <c r="DVV3" s="32"/>
      <c r="DVW3" s="32"/>
      <c r="DVX3" s="32"/>
      <c r="DVY3" s="32"/>
      <c r="DVZ3" s="32"/>
      <c r="DWA3" s="32"/>
      <c r="DWB3" s="32"/>
      <c r="DWC3" s="32"/>
      <c r="DWD3" s="32"/>
      <c r="DWE3" s="32"/>
      <c r="DWF3" s="32"/>
      <c r="DWG3" s="32"/>
      <c r="DWH3" s="32"/>
      <c r="DWI3" s="32"/>
      <c r="DWJ3" s="32"/>
      <c r="DWK3" s="32"/>
      <c r="DWL3" s="32"/>
      <c r="DWM3" s="32"/>
      <c r="DWN3" s="32"/>
      <c r="DWO3" s="32"/>
      <c r="DWP3" s="32"/>
      <c r="DWQ3" s="32"/>
      <c r="DWR3" s="32"/>
      <c r="DWS3" s="32"/>
      <c r="DWT3" s="32"/>
      <c r="DWU3" s="32"/>
      <c r="DWV3" s="32"/>
      <c r="DWW3" s="32"/>
      <c r="DWX3" s="32"/>
      <c r="DWY3" s="32"/>
      <c r="DWZ3" s="32"/>
      <c r="DXA3" s="32"/>
      <c r="DXB3" s="32"/>
      <c r="DXC3" s="32"/>
      <c r="DXD3" s="32"/>
      <c r="DXE3" s="32"/>
      <c r="DXF3" s="32"/>
      <c r="DXG3" s="32"/>
      <c r="DXH3" s="32"/>
      <c r="DXI3" s="32"/>
      <c r="DXJ3" s="32"/>
      <c r="DXK3" s="32"/>
      <c r="DXL3" s="32"/>
      <c r="DXM3" s="32"/>
      <c r="DXN3" s="32"/>
      <c r="DXO3" s="32"/>
      <c r="DXP3" s="32"/>
      <c r="DXQ3" s="32"/>
      <c r="DXR3" s="32"/>
      <c r="DXS3" s="32"/>
      <c r="DXT3" s="32"/>
      <c r="DXU3" s="32"/>
      <c r="DXV3" s="32"/>
      <c r="DXW3" s="32"/>
      <c r="DXX3" s="32"/>
      <c r="DXY3" s="32"/>
      <c r="DXZ3" s="32"/>
      <c r="DYA3" s="32"/>
      <c r="DYB3" s="32"/>
      <c r="DYC3" s="32"/>
      <c r="DYD3" s="32"/>
      <c r="DYE3" s="32"/>
      <c r="DYF3" s="32"/>
      <c r="DYG3" s="32"/>
      <c r="DYH3" s="32"/>
      <c r="DYI3" s="32"/>
      <c r="DYJ3" s="32"/>
      <c r="DYK3" s="32"/>
      <c r="DYL3" s="32"/>
      <c r="DYM3" s="32"/>
      <c r="DYN3" s="32"/>
      <c r="DYO3" s="32"/>
      <c r="DYP3" s="32"/>
      <c r="DYQ3" s="32"/>
      <c r="DYR3" s="32"/>
      <c r="DYS3" s="32"/>
      <c r="DYT3" s="32"/>
      <c r="DYU3" s="32"/>
      <c r="DYV3" s="32"/>
      <c r="DYW3" s="32"/>
      <c r="DYX3" s="32"/>
      <c r="DYY3" s="32"/>
      <c r="DYZ3" s="32"/>
      <c r="DZA3" s="32"/>
      <c r="DZB3" s="32"/>
      <c r="DZC3" s="32"/>
      <c r="DZD3" s="32"/>
      <c r="DZE3" s="32"/>
      <c r="DZF3" s="32"/>
      <c r="DZG3" s="32"/>
      <c r="DZH3" s="32"/>
      <c r="DZI3" s="32"/>
      <c r="DZJ3" s="32"/>
      <c r="DZK3" s="32"/>
      <c r="DZL3" s="32"/>
      <c r="DZM3" s="32"/>
      <c r="DZN3" s="32"/>
      <c r="DZO3" s="32"/>
      <c r="DZP3" s="32"/>
      <c r="DZQ3" s="32"/>
      <c r="DZR3" s="32"/>
      <c r="DZS3" s="32"/>
      <c r="DZT3" s="32"/>
      <c r="DZU3" s="32"/>
      <c r="DZV3" s="32"/>
      <c r="DZW3" s="32"/>
      <c r="DZX3" s="32"/>
      <c r="DZY3" s="32"/>
      <c r="DZZ3" s="32"/>
      <c r="EAA3" s="32"/>
      <c r="EAB3" s="32"/>
      <c r="EAC3" s="32"/>
      <c r="EAD3" s="32"/>
      <c r="EAE3" s="32"/>
      <c r="EAF3" s="32"/>
      <c r="EAG3" s="32"/>
      <c r="EAH3" s="32"/>
      <c r="EAI3" s="32"/>
      <c r="EAJ3" s="32"/>
      <c r="EAK3" s="32"/>
      <c r="EAL3" s="32"/>
      <c r="EAM3" s="32"/>
      <c r="EAN3" s="32"/>
      <c r="EAO3" s="32"/>
      <c r="EAP3" s="32"/>
      <c r="EAQ3" s="32"/>
      <c r="EAR3" s="32"/>
      <c r="EAS3" s="32"/>
      <c r="EAT3" s="32"/>
      <c r="EAU3" s="32"/>
      <c r="EAV3" s="32"/>
      <c r="EAW3" s="32"/>
      <c r="EAX3" s="32"/>
      <c r="EAY3" s="32"/>
      <c r="EAZ3" s="32"/>
      <c r="EBA3" s="32"/>
      <c r="EBB3" s="32"/>
      <c r="EBC3" s="32"/>
      <c r="EBD3" s="32"/>
      <c r="EBE3" s="32"/>
      <c r="EBF3" s="32"/>
      <c r="EBG3" s="32"/>
      <c r="EBH3" s="32"/>
      <c r="EBI3" s="32"/>
      <c r="EBJ3" s="32"/>
      <c r="EBK3" s="32"/>
      <c r="EBL3" s="32"/>
      <c r="EBM3" s="32"/>
      <c r="EBN3" s="32"/>
      <c r="EBO3" s="32"/>
      <c r="EBP3" s="32"/>
      <c r="EBQ3" s="32"/>
      <c r="EBR3" s="32"/>
      <c r="EBS3" s="32"/>
      <c r="EBT3" s="32"/>
      <c r="EBU3" s="32"/>
      <c r="EBV3" s="32"/>
      <c r="EBW3" s="32"/>
      <c r="EBX3" s="32"/>
      <c r="EBY3" s="32"/>
      <c r="EBZ3" s="32"/>
      <c r="ECA3" s="32"/>
      <c r="ECB3" s="32"/>
      <c r="ECC3" s="32"/>
      <c r="ECD3" s="32"/>
      <c r="ECE3" s="32"/>
      <c r="ECF3" s="32"/>
      <c r="ECG3" s="32"/>
      <c r="ECH3" s="32"/>
      <c r="ECI3" s="32"/>
      <c r="ECJ3" s="32"/>
      <c r="ECK3" s="32"/>
      <c r="ECL3" s="32"/>
      <c r="ECM3" s="32"/>
      <c r="ECN3" s="32"/>
      <c r="ECO3" s="32"/>
      <c r="ECP3" s="32"/>
      <c r="ECQ3" s="32"/>
      <c r="ECR3" s="32"/>
      <c r="ECS3" s="32"/>
      <c r="ECT3" s="32"/>
      <c r="ECU3" s="32"/>
      <c r="ECV3" s="32"/>
      <c r="ECW3" s="32"/>
      <c r="ECX3" s="32"/>
      <c r="ECY3" s="32"/>
      <c r="ECZ3" s="32"/>
      <c r="EDA3" s="32"/>
      <c r="EDB3" s="32"/>
      <c r="EDC3" s="32"/>
      <c r="EDD3" s="32"/>
      <c r="EDE3" s="32"/>
      <c r="EDF3" s="32"/>
      <c r="EDG3" s="32"/>
      <c r="EDH3" s="32"/>
      <c r="EDI3" s="32"/>
      <c r="EDJ3" s="32"/>
      <c r="EDK3" s="32"/>
      <c r="EDL3" s="32"/>
      <c r="EDM3" s="32"/>
      <c r="EDN3" s="32"/>
      <c r="EDO3" s="32"/>
      <c r="EDP3" s="32"/>
      <c r="EDQ3" s="32"/>
      <c r="EDR3" s="32"/>
      <c r="EDS3" s="32"/>
      <c r="EDT3" s="32"/>
      <c r="EDU3" s="32"/>
      <c r="EDV3" s="32"/>
      <c r="EDW3" s="32"/>
      <c r="EDX3" s="32"/>
      <c r="EDY3" s="32"/>
      <c r="EDZ3" s="32"/>
      <c r="EEA3" s="32"/>
      <c r="EEB3" s="32"/>
      <c r="EEC3" s="32"/>
      <c r="EED3" s="32"/>
      <c r="EEE3" s="32"/>
      <c r="EEF3" s="32"/>
      <c r="EEG3" s="32"/>
      <c r="EEH3" s="32"/>
      <c r="EEI3" s="32"/>
      <c r="EEJ3" s="32"/>
      <c r="EEK3" s="32"/>
      <c r="EEL3" s="32"/>
      <c r="EEM3" s="32"/>
      <c r="EEN3" s="32"/>
      <c r="EEO3" s="32"/>
      <c r="EEP3" s="32"/>
      <c r="EEQ3" s="32"/>
      <c r="EER3" s="32"/>
      <c r="EES3" s="32"/>
      <c r="EET3" s="32"/>
      <c r="EEU3" s="32"/>
      <c r="EEV3" s="32"/>
      <c r="EEW3" s="32"/>
      <c r="EEX3" s="32"/>
      <c r="EEY3" s="32"/>
      <c r="EEZ3" s="32"/>
      <c r="EFA3" s="32"/>
      <c r="EFB3" s="32"/>
      <c r="EFC3" s="32"/>
      <c r="EFD3" s="32"/>
      <c r="EFE3" s="32"/>
      <c r="EFF3" s="32"/>
      <c r="EFG3" s="32"/>
      <c r="EFH3" s="32"/>
      <c r="EFI3" s="32"/>
      <c r="EFJ3" s="32"/>
      <c r="EFK3" s="32"/>
      <c r="EFL3" s="32"/>
      <c r="EFM3" s="32"/>
      <c r="EFN3" s="32"/>
      <c r="EFO3" s="32"/>
      <c r="EFP3" s="32"/>
      <c r="EFQ3" s="32"/>
      <c r="EFR3" s="32"/>
      <c r="EFS3" s="32"/>
      <c r="EFT3" s="32"/>
      <c r="EFU3" s="32"/>
      <c r="EFV3" s="32"/>
      <c r="EFW3" s="32"/>
      <c r="EFX3" s="32"/>
      <c r="EFY3" s="32"/>
      <c r="EFZ3" s="32"/>
      <c r="EGA3" s="32"/>
      <c r="EGB3" s="32"/>
      <c r="EGC3" s="32"/>
      <c r="EGD3" s="32"/>
      <c r="EGE3" s="32"/>
      <c r="EGF3" s="32"/>
      <c r="EGG3" s="32"/>
      <c r="EGH3" s="32"/>
      <c r="EGI3" s="32"/>
      <c r="EGJ3" s="32"/>
      <c r="EGK3" s="32"/>
      <c r="EGL3" s="32"/>
      <c r="EGM3" s="32"/>
      <c r="EGN3" s="32"/>
      <c r="EGO3" s="32"/>
      <c r="EGP3" s="32"/>
      <c r="EGQ3" s="32"/>
      <c r="EGR3" s="32"/>
      <c r="EGS3" s="32"/>
      <c r="EGT3" s="32"/>
      <c r="EGU3" s="32"/>
      <c r="EGV3" s="32"/>
      <c r="EGW3" s="32"/>
      <c r="EGX3" s="32"/>
      <c r="EGY3" s="32"/>
      <c r="EGZ3" s="32"/>
      <c r="EHA3" s="32"/>
      <c r="EHB3" s="32"/>
      <c r="EHC3" s="32"/>
      <c r="EHD3" s="32"/>
      <c r="EHE3" s="32"/>
      <c r="EHF3" s="32"/>
      <c r="EHG3" s="32"/>
      <c r="EHH3" s="32"/>
      <c r="EHI3" s="32"/>
      <c r="EHJ3" s="32"/>
      <c r="EHK3" s="32"/>
      <c r="EHL3" s="32"/>
      <c r="EHM3" s="32"/>
      <c r="EHN3" s="32"/>
      <c r="EHO3" s="32"/>
      <c r="EHP3" s="32"/>
      <c r="EHQ3" s="32"/>
      <c r="EHR3" s="32"/>
      <c r="EHS3" s="32"/>
      <c r="EHT3" s="32"/>
      <c r="EHU3" s="32"/>
      <c r="EHV3" s="32"/>
      <c r="EHW3" s="32"/>
      <c r="EHX3" s="32"/>
      <c r="EHY3" s="32"/>
      <c r="EHZ3" s="32"/>
      <c r="EIA3" s="32"/>
      <c r="EIB3" s="32"/>
      <c r="EIC3" s="32"/>
      <c r="EID3" s="32"/>
      <c r="EIE3" s="32"/>
      <c r="EIF3" s="32"/>
      <c r="EIG3" s="32"/>
      <c r="EIH3" s="32"/>
      <c r="EII3" s="32"/>
      <c r="EIJ3" s="32"/>
      <c r="EIK3" s="32"/>
      <c r="EIL3" s="32"/>
      <c r="EIM3" s="32"/>
      <c r="EIN3" s="32"/>
      <c r="EIO3" s="32"/>
      <c r="EIP3" s="32"/>
      <c r="EIQ3" s="32"/>
      <c r="EIR3" s="32"/>
      <c r="EIS3" s="32"/>
      <c r="EIT3" s="32"/>
      <c r="EIU3" s="32"/>
      <c r="EIV3" s="32"/>
      <c r="EIW3" s="32"/>
      <c r="EIX3" s="32"/>
      <c r="EIY3" s="32"/>
      <c r="EIZ3" s="32"/>
      <c r="EJA3" s="32"/>
      <c r="EJB3" s="32"/>
      <c r="EJC3" s="32"/>
      <c r="EJD3" s="32"/>
      <c r="EJE3" s="32"/>
      <c r="EJF3" s="32"/>
      <c r="EJG3" s="32"/>
      <c r="EJH3" s="32"/>
      <c r="EJI3" s="32"/>
      <c r="EJJ3" s="32"/>
      <c r="EJK3" s="32"/>
      <c r="EJL3" s="32"/>
      <c r="EJM3" s="32"/>
      <c r="EJN3" s="32"/>
      <c r="EJO3" s="32"/>
      <c r="EJP3" s="32"/>
      <c r="EJQ3" s="32"/>
      <c r="EJR3" s="32"/>
      <c r="EJS3" s="32"/>
      <c r="EJT3" s="32"/>
      <c r="EJU3" s="32"/>
      <c r="EJV3" s="32"/>
      <c r="EJW3" s="32"/>
      <c r="EJX3" s="32"/>
      <c r="EJY3" s="32"/>
      <c r="EJZ3" s="32"/>
      <c r="EKA3" s="32"/>
      <c r="EKB3" s="32"/>
      <c r="EKC3" s="32"/>
      <c r="EKD3" s="32"/>
      <c r="EKE3" s="32"/>
      <c r="EKF3" s="32"/>
      <c r="EKG3" s="32"/>
      <c r="EKH3" s="32"/>
      <c r="EKI3" s="32"/>
      <c r="EKJ3" s="32"/>
      <c r="EKK3" s="32"/>
      <c r="EKL3" s="32"/>
      <c r="EKM3" s="32"/>
      <c r="EKN3" s="32"/>
      <c r="EKO3" s="32"/>
      <c r="EKP3" s="32"/>
      <c r="EKQ3" s="32"/>
      <c r="EKR3" s="32"/>
      <c r="EKS3" s="32"/>
      <c r="EKT3" s="32"/>
      <c r="EKU3" s="32"/>
      <c r="EKV3" s="32"/>
      <c r="EKW3" s="32"/>
      <c r="EKX3" s="32"/>
      <c r="EKY3" s="32"/>
      <c r="EKZ3" s="32"/>
      <c r="ELA3" s="32"/>
      <c r="ELB3" s="32"/>
      <c r="ELC3" s="32"/>
      <c r="ELD3" s="32"/>
      <c r="ELE3" s="32"/>
      <c r="ELF3" s="32"/>
      <c r="ELG3" s="32"/>
      <c r="ELH3" s="32"/>
      <c r="ELI3" s="32"/>
      <c r="ELJ3" s="32"/>
      <c r="ELK3" s="32"/>
      <c r="ELL3" s="32"/>
      <c r="ELM3" s="32"/>
      <c r="ELN3" s="32"/>
      <c r="ELO3" s="32"/>
      <c r="ELP3" s="32"/>
      <c r="ELQ3" s="32"/>
      <c r="ELR3" s="32"/>
      <c r="ELS3" s="32"/>
      <c r="ELT3" s="32"/>
      <c r="ELU3" s="32"/>
      <c r="ELV3" s="32"/>
      <c r="ELW3" s="32"/>
      <c r="ELX3" s="32"/>
      <c r="ELY3" s="32"/>
      <c r="ELZ3" s="32"/>
      <c r="EMA3" s="32"/>
      <c r="EMB3" s="32"/>
      <c r="EMC3" s="32"/>
      <c r="EMD3" s="32"/>
      <c r="EME3" s="32"/>
      <c r="EMF3" s="32"/>
      <c r="EMG3" s="32"/>
      <c r="EMH3" s="32"/>
      <c r="EMI3" s="32"/>
      <c r="EMJ3" s="32"/>
      <c r="EMK3" s="32"/>
      <c r="EML3" s="32"/>
      <c r="EMM3" s="32"/>
      <c r="EMN3" s="32"/>
      <c r="EMO3" s="32"/>
      <c r="EMP3" s="32"/>
      <c r="EMQ3" s="32"/>
      <c r="EMR3" s="32"/>
      <c r="EMS3" s="32"/>
      <c r="EMT3" s="32"/>
      <c r="EMU3" s="32"/>
      <c r="EMV3" s="32"/>
      <c r="EMW3" s="32"/>
      <c r="EMX3" s="32"/>
      <c r="EMY3" s="32"/>
      <c r="EMZ3" s="32"/>
      <c r="ENA3" s="32"/>
      <c r="ENB3" s="32"/>
      <c r="ENC3" s="32"/>
      <c r="END3" s="32"/>
      <c r="ENE3" s="32"/>
      <c r="ENF3" s="32"/>
      <c r="ENG3" s="32"/>
      <c r="ENH3" s="32"/>
      <c r="ENI3" s="32"/>
      <c r="ENJ3" s="32"/>
      <c r="ENK3" s="32"/>
      <c r="ENL3" s="32"/>
      <c r="ENM3" s="32"/>
      <c r="ENN3" s="32"/>
      <c r="ENO3" s="32"/>
      <c r="ENP3" s="32"/>
      <c r="ENQ3" s="32"/>
      <c r="ENR3" s="32"/>
      <c r="ENS3" s="32"/>
      <c r="ENT3" s="32"/>
      <c r="ENU3" s="32"/>
      <c r="ENV3" s="32"/>
      <c r="ENW3" s="32"/>
      <c r="ENX3" s="32"/>
      <c r="ENY3" s="32"/>
      <c r="ENZ3" s="32"/>
      <c r="EOA3" s="32"/>
      <c r="EOB3" s="32"/>
      <c r="EOC3" s="32"/>
      <c r="EOD3" s="32"/>
      <c r="EOE3" s="32"/>
      <c r="EOF3" s="32"/>
      <c r="EOG3" s="32"/>
      <c r="EOH3" s="32"/>
      <c r="EOI3" s="32"/>
      <c r="EOJ3" s="32"/>
      <c r="EOK3" s="32"/>
      <c r="EOL3" s="32"/>
      <c r="EOM3" s="32"/>
      <c r="EON3" s="32"/>
      <c r="EOO3" s="32"/>
      <c r="EOP3" s="32"/>
      <c r="EOQ3" s="32"/>
      <c r="EOR3" s="32"/>
      <c r="EOS3" s="32"/>
      <c r="EOT3" s="32"/>
      <c r="EOU3" s="32"/>
      <c r="EOV3" s="32"/>
      <c r="EOW3" s="32"/>
      <c r="EOX3" s="32"/>
      <c r="EOY3" s="32"/>
      <c r="EOZ3" s="32"/>
      <c r="EPA3" s="32"/>
      <c r="EPB3" s="32"/>
      <c r="EPC3" s="32"/>
      <c r="EPD3" s="32"/>
      <c r="EPE3" s="32"/>
      <c r="EPF3" s="32"/>
      <c r="EPG3" s="32"/>
      <c r="EPH3" s="32"/>
      <c r="EPI3" s="32"/>
      <c r="EPJ3" s="32"/>
      <c r="EPK3" s="32"/>
      <c r="EPL3" s="32"/>
      <c r="EPM3" s="32"/>
      <c r="EPN3" s="32"/>
      <c r="EPO3" s="32"/>
      <c r="EPP3" s="32"/>
      <c r="EPQ3" s="32"/>
      <c r="EPR3" s="32"/>
      <c r="EPS3" s="32"/>
      <c r="EPT3" s="32"/>
      <c r="EPU3" s="32"/>
      <c r="EPV3" s="32"/>
      <c r="EPW3" s="32"/>
      <c r="EPX3" s="32"/>
      <c r="EPY3" s="32"/>
      <c r="EPZ3" s="32"/>
      <c r="EQA3" s="32"/>
      <c r="EQB3" s="32"/>
      <c r="EQC3" s="32"/>
      <c r="EQD3" s="32"/>
      <c r="EQE3" s="32"/>
      <c r="EQF3" s="32"/>
      <c r="EQG3" s="32"/>
      <c r="EQH3" s="32"/>
      <c r="EQI3" s="32"/>
      <c r="EQJ3" s="32"/>
      <c r="EQK3" s="32"/>
      <c r="EQL3" s="32"/>
      <c r="EQM3" s="32"/>
      <c r="EQN3" s="32"/>
      <c r="EQO3" s="32"/>
      <c r="EQP3" s="32"/>
      <c r="EQQ3" s="32"/>
      <c r="EQR3" s="32"/>
      <c r="EQS3" s="32"/>
      <c r="EQT3" s="32"/>
      <c r="EQU3" s="32"/>
      <c r="EQV3" s="32"/>
      <c r="EQW3" s="32"/>
      <c r="EQX3" s="32"/>
      <c r="EQY3" s="32"/>
      <c r="EQZ3" s="32"/>
      <c r="ERA3" s="32"/>
      <c r="ERB3" s="32"/>
      <c r="ERC3" s="32"/>
      <c r="ERD3" s="32"/>
      <c r="ERE3" s="32"/>
      <c r="ERF3" s="32"/>
      <c r="ERG3" s="32"/>
      <c r="ERH3" s="32"/>
      <c r="ERI3" s="32"/>
      <c r="ERJ3" s="32"/>
      <c r="ERK3" s="32"/>
      <c r="ERL3" s="32"/>
      <c r="ERM3" s="32"/>
      <c r="ERN3" s="32"/>
      <c r="ERO3" s="32"/>
      <c r="ERP3" s="32"/>
      <c r="ERQ3" s="32"/>
      <c r="ERR3" s="32"/>
      <c r="ERS3" s="32"/>
      <c r="ERT3" s="32"/>
      <c r="ERU3" s="32"/>
      <c r="ERV3" s="32"/>
      <c r="ERW3" s="32"/>
      <c r="ERX3" s="32"/>
      <c r="ERY3" s="32"/>
      <c r="ERZ3" s="32"/>
      <c r="ESA3" s="32"/>
      <c r="ESB3" s="32"/>
      <c r="ESC3" s="32"/>
      <c r="ESD3" s="32"/>
      <c r="ESE3" s="32"/>
      <c r="ESF3" s="32"/>
      <c r="ESG3" s="32"/>
      <c r="ESH3" s="32"/>
      <c r="ESI3" s="32"/>
      <c r="ESJ3" s="32"/>
      <c r="ESK3" s="32"/>
      <c r="ESL3" s="32"/>
      <c r="ESM3" s="32"/>
      <c r="ESN3" s="32"/>
      <c r="ESO3" s="32"/>
      <c r="ESP3" s="32"/>
      <c r="ESQ3" s="32"/>
      <c r="ESR3" s="32"/>
      <c r="ESS3" s="32"/>
      <c r="EST3" s="32"/>
      <c r="ESU3" s="32"/>
      <c r="ESV3" s="32"/>
      <c r="ESW3" s="32"/>
      <c r="ESX3" s="32"/>
      <c r="ESY3" s="32"/>
      <c r="ESZ3" s="32"/>
      <c r="ETA3" s="32"/>
      <c r="ETB3" s="32"/>
      <c r="ETC3" s="32"/>
      <c r="ETD3" s="32"/>
      <c r="ETE3" s="32"/>
      <c r="ETF3" s="32"/>
      <c r="ETG3" s="32"/>
      <c r="ETH3" s="32"/>
      <c r="ETI3" s="32"/>
      <c r="ETJ3" s="32"/>
      <c r="ETK3" s="32"/>
      <c r="ETL3" s="32"/>
      <c r="ETM3" s="32"/>
      <c r="ETN3" s="32"/>
      <c r="ETO3" s="32"/>
      <c r="ETP3" s="32"/>
      <c r="ETQ3" s="32"/>
      <c r="ETR3" s="32"/>
      <c r="ETS3" s="32"/>
      <c r="ETT3" s="32"/>
      <c r="ETU3" s="32"/>
      <c r="ETV3" s="32"/>
      <c r="ETW3" s="32"/>
      <c r="ETX3" s="32"/>
      <c r="ETY3" s="32"/>
      <c r="ETZ3" s="32"/>
      <c r="EUA3" s="32"/>
      <c r="EUB3" s="32"/>
      <c r="EUC3" s="32"/>
      <c r="EUD3" s="32"/>
      <c r="EUE3" s="32"/>
      <c r="EUF3" s="32"/>
      <c r="EUG3" s="32"/>
      <c r="EUH3" s="32"/>
      <c r="EUI3" s="32"/>
      <c r="EUJ3" s="32"/>
      <c r="EUK3" s="32"/>
      <c r="EUL3" s="32"/>
      <c r="EUM3" s="32"/>
      <c r="EUN3" s="32"/>
      <c r="EUO3" s="32"/>
      <c r="EUP3" s="32"/>
      <c r="EUQ3" s="32"/>
      <c r="EUR3" s="32"/>
      <c r="EUS3" s="32"/>
      <c r="EUT3" s="32"/>
      <c r="EUU3" s="32"/>
      <c r="EUV3" s="32"/>
      <c r="EUW3" s="32"/>
      <c r="EUX3" s="32"/>
      <c r="EUY3" s="32"/>
      <c r="EUZ3" s="32"/>
      <c r="EVA3" s="32"/>
      <c r="EVB3" s="32"/>
      <c r="EVC3" s="32"/>
      <c r="EVD3" s="32"/>
      <c r="EVE3" s="32"/>
      <c r="EVF3" s="32"/>
      <c r="EVG3" s="32"/>
      <c r="EVH3" s="32"/>
      <c r="EVI3" s="32"/>
      <c r="EVJ3" s="32"/>
      <c r="EVK3" s="32"/>
      <c r="EVL3" s="32"/>
      <c r="EVM3" s="32"/>
      <c r="EVN3" s="32"/>
      <c r="EVO3" s="32"/>
      <c r="EVP3" s="32"/>
      <c r="EVQ3" s="32"/>
      <c r="EVR3" s="32"/>
      <c r="EVS3" s="32"/>
      <c r="EVT3" s="32"/>
      <c r="EVU3" s="32"/>
      <c r="EVV3" s="32"/>
      <c r="EVW3" s="32"/>
      <c r="EVX3" s="32"/>
      <c r="EVY3" s="32"/>
      <c r="EVZ3" s="32"/>
      <c r="EWA3" s="32"/>
      <c r="EWB3" s="32"/>
      <c r="EWC3" s="32"/>
      <c r="EWD3" s="32"/>
      <c r="EWE3" s="32"/>
      <c r="EWF3" s="32"/>
      <c r="EWG3" s="32"/>
      <c r="EWH3" s="32"/>
      <c r="EWI3" s="32"/>
      <c r="EWJ3" s="32"/>
      <c r="EWK3" s="32"/>
      <c r="EWL3" s="32"/>
      <c r="EWM3" s="32"/>
      <c r="EWN3" s="32"/>
      <c r="EWO3" s="32"/>
      <c r="EWP3" s="32"/>
      <c r="EWQ3" s="32"/>
      <c r="EWR3" s="32"/>
      <c r="EWS3" s="32"/>
      <c r="EWT3" s="32"/>
      <c r="EWU3" s="32"/>
      <c r="EWV3" s="32"/>
      <c r="EWW3" s="32"/>
      <c r="EWX3" s="32"/>
      <c r="EWY3" s="32"/>
      <c r="EWZ3" s="32"/>
      <c r="EXA3" s="32"/>
      <c r="EXB3" s="32"/>
      <c r="EXC3" s="32"/>
      <c r="EXD3" s="32"/>
      <c r="EXE3" s="32"/>
      <c r="EXF3" s="32"/>
      <c r="EXG3" s="32"/>
      <c r="EXH3" s="32"/>
      <c r="EXI3" s="32"/>
      <c r="EXJ3" s="32"/>
      <c r="EXK3" s="32"/>
      <c r="EXL3" s="32"/>
      <c r="EXM3" s="32"/>
      <c r="EXN3" s="32"/>
      <c r="EXO3" s="32"/>
      <c r="EXP3" s="32"/>
      <c r="EXQ3" s="32"/>
      <c r="EXR3" s="32"/>
      <c r="EXS3" s="32"/>
      <c r="EXT3" s="32"/>
      <c r="EXU3" s="32"/>
      <c r="EXV3" s="32"/>
      <c r="EXW3" s="32"/>
      <c r="EXX3" s="32"/>
      <c r="EXY3" s="32"/>
      <c r="EXZ3" s="32"/>
      <c r="EYA3" s="32"/>
      <c r="EYB3" s="32"/>
      <c r="EYC3" s="32"/>
      <c r="EYD3" s="32"/>
      <c r="EYE3" s="32"/>
      <c r="EYF3" s="32"/>
      <c r="EYG3" s="32"/>
      <c r="EYH3" s="32"/>
      <c r="EYI3" s="32"/>
      <c r="EYJ3" s="32"/>
      <c r="EYK3" s="32"/>
      <c r="EYL3" s="32"/>
      <c r="EYM3" s="32"/>
      <c r="EYN3" s="32"/>
      <c r="EYO3" s="32"/>
      <c r="EYP3" s="32"/>
      <c r="EYQ3" s="32"/>
      <c r="EYR3" s="32"/>
      <c r="EYS3" s="32"/>
      <c r="EYT3" s="32"/>
      <c r="EYU3" s="32"/>
      <c r="EYV3" s="32"/>
      <c r="EYW3" s="32"/>
      <c r="EYX3" s="32"/>
      <c r="EYY3" s="32"/>
      <c r="EYZ3" s="32"/>
      <c r="EZA3" s="32"/>
      <c r="EZB3" s="32"/>
      <c r="EZC3" s="32"/>
      <c r="EZD3" s="32"/>
      <c r="EZE3" s="32"/>
      <c r="EZF3" s="32"/>
      <c r="EZG3" s="32"/>
      <c r="EZH3" s="32"/>
      <c r="EZI3" s="32"/>
      <c r="EZJ3" s="32"/>
      <c r="EZK3" s="32"/>
      <c r="EZL3" s="32"/>
      <c r="EZM3" s="32"/>
      <c r="EZN3" s="32"/>
      <c r="EZO3" s="32"/>
      <c r="EZP3" s="32"/>
      <c r="EZQ3" s="32"/>
      <c r="EZR3" s="32"/>
      <c r="EZS3" s="32"/>
      <c r="EZT3" s="32"/>
      <c r="EZU3" s="32"/>
      <c r="EZV3" s="32"/>
      <c r="EZW3" s="32"/>
      <c r="EZX3" s="32"/>
      <c r="EZY3" s="32"/>
      <c r="EZZ3" s="32"/>
      <c r="FAA3" s="32"/>
      <c r="FAB3" s="32"/>
      <c r="FAC3" s="32"/>
      <c r="FAD3" s="32"/>
      <c r="FAE3" s="32"/>
      <c r="FAF3" s="32"/>
      <c r="FAG3" s="32"/>
      <c r="FAH3" s="32"/>
      <c r="FAI3" s="32"/>
      <c r="FAJ3" s="32"/>
      <c r="FAK3" s="32"/>
      <c r="FAL3" s="32"/>
      <c r="FAM3" s="32"/>
      <c r="FAN3" s="32"/>
      <c r="FAO3" s="32"/>
      <c r="FAP3" s="32"/>
      <c r="FAQ3" s="32"/>
      <c r="FAR3" s="32"/>
      <c r="FAS3" s="32"/>
      <c r="FAT3" s="32"/>
      <c r="FAU3" s="32"/>
      <c r="FAV3" s="32"/>
      <c r="FAW3" s="32"/>
      <c r="FAX3" s="32"/>
      <c r="FAY3" s="32"/>
      <c r="FAZ3" s="32"/>
      <c r="FBA3" s="32"/>
      <c r="FBB3" s="32"/>
      <c r="FBC3" s="32"/>
      <c r="FBD3" s="32"/>
      <c r="FBE3" s="32"/>
      <c r="FBF3" s="32"/>
      <c r="FBG3" s="32"/>
      <c r="FBH3" s="32"/>
      <c r="FBI3" s="32"/>
      <c r="FBJ3" s="32"/>
      <c r="FBK3" s="32"/>
      <c r="FBL3" s="32"/>
      <c r="FBM3" s="32"/>
      <c r="FBN3" s="32"/>
      <c r="FBO3" s="32"/>
      <c r="FBP3" s="32"/>
      <c r="FBQ3" s="32"/>
      <c r="FBR3" s="32"/>
      <c r="FBS3" s="32"/>
      <c r="FBT3" s="32"/>
      <c r="FBU3" s="32"/>
      <c r="FBV3" s="32"/>
      <c r="FBW3" s="32"/>
      <c r="FBX3" s="32"/>
      <c r="FBY3" s="32"/>
      <c r="FBZ3" s="32"/>
      <c r="FCA3" s="32"/>
      <c r="FCB3" s="32"/>
      <c r="FCC3" s="32"/>
      <c r="FCD3" s="32"/>
      <c r="FCE3" s="32"/>
      <c r="FCF3" s="32"/>
      <c r="FCG3" s="32"/>
      <c r="FCH3" s="32"/>
      <c r="FCI3" s="32"/>
      <c r="FCJ3" s="32"/>
      <c r="FCK3" s="32"/>
      <c r="FCL3" s="32"/>
      <c r="FCM3" s="32"/>
      <c r="FCN3" s="32"/>
      <c r="FCO3" s="32"/>
      <c r="FCP3" s="32"/>
      <c r="FCQ3" s="32"/>
      <c r="FCR3" s="32"/>
      <c r="FCS3" s="32"/>
      <c r="FCT3" s="32"/>
      <c r="FCU3" s="32"/>
      <c r="FCV3" s="32"/>
      <c r="FCW3" s="32"/>
      <c r="FCX3" s="32"/>
      <c r="FCY3" s="32"/>
      <c r="FCZ3" s="32"/>
      <c r="FDA3" s="32"/>
      <c r="FDB3" s="32"/>
      <c r="FDC3" s="32"/>
      <c r="FDD3" s="32"/>
      <c r="FDE3" s="32"/>
      <c r="FDF3" s="32"/>
      <c r="FDG3" s="32"/>
      <c r="FDH3" s="32"/>
      <c r="FDI3" s="32"/>
      <c r="FDJ3" s="32"/>
      <c r="FDK3" s="32"/>
      <c r="FDL3" s="32"/>
      <c r="FDM3" s="32"/>
      <c r="FDN3" s="32"/>
      <c r="FDO3" s="32"/>
      <c r="FDP3" s="32"/>
      <c r="FDQ3" s="32"/>
      <c r="FDR3" s="32"/>
      <c r="FDS3" s="32"/>
      <c r="FDT3" s="32"/>
      <c r="FDU3" s="32"/>
      <c r="FDV3" s="32"/>
      <c r="FDW3" s="32"/>
      <c r="FDX3" s="32"/>
      <c r="FDY3" s="32"/>
      <c r="FDZ3" s="32"/>
      <c r="FEA3" s="32"/>
      <c r="FEB3" s="32"/>
      <c r="FEC3" s="32"/>
      <c r="FED3" s="32"/>
      <c r="FEE3" s="32"/>
      <c r="FEF3" s="32"/>
      <c r="FEG3" s="32"/>
      <c r="FEH3" s="32"/>
      <c r="FEI3" s="32"/>
      <c r="FEJ3" s="32"/>
      <c r="FEK3" s="32"/>
      <c r="FEL3" s="32"/>
      <c r="FEM3" s="32"/>
      <c r="FEN3" s="32"/>
      <c r="FEO3" s="32"/>
      <c r="FEP3" s="32"/>
      <c r="FEQ3" s="32"/>
      <c r="FER3" s="32"/>
      <c r="FES3" s="32"/>
      <c r="FET3" s="32"/>
      <c r="FEU3" s="32"/>
      <c r="FEV3" s="32"/>
      <c r="FEW3" s="32"/>
      <c r="FEX3" s="32"/>
      <c r="FEY3" s="32"/>
      <c r="FEZ3" s="32"/>
      <c r="FFA3" s="32"/>
      <c r="FFB3" s="32"/>
      <c r="FFC3" s="32"/>
      <c r="FFD3" s="32"/>
      <c r="FFE3" s="32"/>
      <c r="FFF3" s="32"/>
      <c r="FFG3" s="32"/>
      <c r="FFH3" s="32"/>
      <c r="FFI3" s="32"/>
      <c r="FFJ3" s="32"/>
      <c r="FFK3" s="32"/>
      <c r="FFL3" s="32"/>
      <c r="FFM3" s="32"/>
      <c r="FFN3" s="32"/>
      <c r="FFO3" s="32"/>
      <c r="FFP3" s="32"/>
      <c r="FFQ3" s="32"/>
      <c r="FFR3" s="32"/>
      <c r="FFS3" s="32"/>
      <c r="FFT3" s="32"/>
      <c r="FFU3" s="32"/>
      <c r="FFV3" s="32"/>
      <c r="FFW3" s="32"/>
      <c r="FFX3" s="32"/>
      <c r="FFY3" s="32"/>
      <c r="FFZ3" s="32"/>
      <c r="FGA3" s="32"/>
      <c r="FGB3" s="32"/>
      <c r="FGC3" s="32"/>
      <c r="FGD3" s="32"/>
      <c r="FGE3" s="32"/>
      <c r="FGF3" s="32"/>
      <c r="FGG3" s="32"/>
      <c r="FGH3" s="32"/>
      <c r="FGI3" s="32"/>
      <c r="FGJ3" s="32"/>
      <c r="FGK3" s="32"/>
      <c r="FGL3" s="32"/>
      <c r="FGM3" s="32"/>
      <c r="FGN3" s="32"/>
      <c r="FGO3" s="32"/>
      <c r="FGP3" s="32"/>
      <c r="FGQ3" s="32"/>
      <c r="FGR3" s="32"/>
      <c r="FGS3" s="32"/>
      <c r="FGT3" s="32"/>
      <c r="FGU3" s="32"/>
      <c r="FGV3" s="32"/>
      <c r="FGW3" s="32"/>
      <c r="FGX3" s="32"/>
      <c r="FGY3" s="32"/>
      <c r="FGZ3" s="32"/>
      <c r="FHA3" s="32"/>
      <c r="FHB3" s="32"/>
      <c r="FHC3" s="32"/>
      <c r="FHD3" s="32"/>
      <c r="FHE3" s="32"/>
      <c r="FHF3" s="32"/>
      <c r="FHG3" s="32"/>
      <c r="FHH3" s="32"/>
      <c r="FHI3" s="32"/>
      <c r="FHJ3" s="32"/>
      <c r="FHK3" s="32"/>
      <c r="FHL3" s="32"/>
      <c r="FHM3" s="32"/>
      <c r="FHN3" s="32"/>
      <c r="FHO3" s="32"/>
      <c r="FHP3" s="32"/>
      <c r="FHQ3" s="32"/>
      <c r="FHR3" s="32"/>
      <c r="FHS3" s="32"/>
      <c r="FHT3" s="32"/>
      <c r="FHU3" s="32"/>
      <c r="FHV3" s="32"/>
      <c r="FHW3" s="32"/>
      <c r="FHX3" s="32"/>
      <c r="FHY3" s="32"/>
      <c r="FHZ3" s="32"/>
      <c r="FIA3" s="32"/>
      <c r="FIB3" s="32"/>
      <c r="FIC3" s="32"/>
      <c r="FID3" s="32"/>
      <c r="FIE3" s="32"/>
      <c r="FIF3" s="32"/>
      <c r="FIG3" s="32"/>
      <c r="FIH3" s="32"/>
      <c r="FII3" s="32"/>
      <c r="FIJ3" s="32"/>
      <c r="FIK3" s="32"/>
      <c r="FIL3" s="32"/>
      <c r="FIM3" s="32"/>
      <c r="FIN3" s="32"/>
      <c r="FIO3" s="32"/>
      <c r="FIP3" s="32"/>
      <c r="FIQ3" s="32"/>
      <c r="FIR3" s="32"/>
      <c r="FIS3" s="32"/>
      <c r="FIT3" s="32"/>
      <c r="FIU3" s="32"/>
      <c r="FIV3" s="32"/>
      <c r="FIW3" s="32"/>
      <c r="FIX3" s="32"/>
      <c r="FIY3" s="32"/>
      <c r="FIZ3" s="32"/>
      <c r="FJA3" s="32"/>
      <c r="FJB3" s="32"/>
      <c r="FJC3" s="32"/>
      <c r="FJD3" s="32"/>
      <c r="FJE3" s="32"/>
      <c r="FJF3" s="32"/>
      <c r="FJG3" s="32"/>
      <c r="FJH3" s="32"/>
      <c r="FJI3" s="32"/>
      <c r="FJJ3" s="32"/>
      <c r="FJK3" s="32"/>
      <c r="FJL3" s="32"/>
      <c r="FJM3" s="32"/>
      <c r="FJN3" s="32"/>
      <c r="FJO3" s="32"/>
      <c r="FJP3" s="32"/>
      <c r="FJQ3" s="32"/>
      <c r="FJR3" s="32"/>
      <c r="FJS3" s="32"/>
      <c r="FJT3" s="32"/>
      <c r="FJU3" s="32"/>
      <c r="FJV3" s="32"/>
      <c r="FJW3" s="32"/>
      <c r="FJX3" s="32"/>
      <c r="FJY3" s="32"/>
      <c r="FJZ3" s="32"/>
      <c r="FKA3" s="32"/>
      <c r="FKB3" s="32"/>
      <c r="FKC3" s="32"/>
      <c r="FKD3" s="32"/>
      <c r="FKE3" s="32"/>
      <c r="FKF3" s="32"/>
      <c r="FKG3" s="32"/>
      <c r="FKH3" s="32"/>
      <c r="FKI3" s="32"/>
      <c r="FKJ3" s="32"/>
      <c r="FKK3" s="32"/>
      <c r="FKL3" s="32"/>
      <c r="FKM3" s="32"/>
      <c r="FKN3" s="32"/>
      <c r="FKO3" s="32"/>
      <c r="FKP3" s="32"/>
      <c r="FKQ3" s="32"/>
      <c r="FKR3" s="32"/>
      <c r="FKS3" s="32"/>
      <c r="FKT3" s="32"/>
      <c r="FKU3" s="32"/>
      <c r="FKV3" s="32"/>
      <c r="FKW3" s="32"/>
      <c r="FKX3" s="32"/>
      <c r="FKY3" s="32"/>
      <c r="FKZ3" s="32"/>
      <c r="FLA3" s="32"/>
      <c r="FLB3" s="32"/>
      <c r="FLC3" s="32"/>
      <c r="FLD3" s="32"/>
      <c r="FLE3" s="32"/>
      <c r="FLF3" s="32"/>
      <c r="FLG3" s="32"/>
      <c r="FLH3" s="32"/>
      <c r="FLI3" s="32"/>
      <c r="FLJ3" s="32"/>
      <c r="FLK3" s="32"/>
      <c r="FLL3" s="32"/>
      <c r="FLM3" s="32"/>
      <c r="FLN3" s="32"/>
      <c r="FLO3" s="32"/>
      <c r="FLP3" s="32"/>
      <c r="FLQ3" s="32"/>
      <c r="FLR3" s="32"/>
      <c r="FLS3" s="32"/>
      <c r="FLT3" s="32"/>
      <c r="FLU3" s="32"/>
      <c r="FLV3" s="32"/>
      <c r="FLW3" s="32"/>
      <c r="FLX3" s="32"/>
      <c r="FLY3" s="32"/>
      <c r="FLZ3" s="32"/>
      <c r="FMA3" s="32"/>
      <c r="FMB3" s="32"/>
      <c r="FMC3" s="32"/>
      <c r="FMD3" s="32"/>
      <c r="FME3" s="32"/>
      <c r="FMF3" s="32"/>
      <c r="FMG3" s="32"/>
      <c r="FMH3" s="32"/>
      <c r="FMI3" s="32"/>
      <c r="FMJ3" s="32"/>
      <c r="FMK3" s="32"/>
      <c r="FML3" s="32"/>
      <c r="FMM3" s="32"/>
      <c r="FMN3" s="32"/>
      <c r="FMO3" s="32"/>
      <c r="FMP3" s="32"/>
      <c r="FMQ3" s="32"/>
      <c r="FMR3" s="32"/>
      <c r="FMS3" s="32"/>
      <c r="FMT3" s="32"/>
      <c r="FMU3" s="32"/>
      <c r="FMV3" s="32"/>
      <c r="FMW3" s="32"/>
      <c r="FMX3" s="32"/>
      <c r="FMY3" s="32"/>
      <c r="FMZ3" s="32"/>
      <c r="FNA3" s="32"/>
      <c r="FNB3" s="32"/>
      <c r="FNC3" s="32"/>
      <c r="FND3" s="32"/>
      <c r="FNE3" s="32"/>
      <c r="FNF3" s="32"/>
      <c r="FNG3" s="32"/>
      <c r="FNH3" s="32"/>
      <c r="FNI3" s="32"/>
      <c r="FNJ3" s="32"/>
      <c r="FNK3" s="32"/>
      <c r="FNL3" s="32"/>
      <c r="FNM3" s="32"/>
      <c r="FNN3" s="32"/>
      <c r="FNO3" s="32"/>
      <c r="FNP3" s="32"/>
      <c r="FNQ3" s="32"/>
      <c r="FNR3" s="32"/>
      <c r="FNS3" s="32"/>
      <c r="FNT3" s="32"/>
      <c r="FNU3" s="32"/>
      <c r="FNV3" s="32"/>
      <c r="FNW3" s="32"/>
      <c r="FNX3" s="32"/>
      <c r="FNY3" s="32"/>
      <c r="FNZ3" s="32"/>
      <c r="FOA3" s="32"/>
      <c r="FOB3" s="32"/>
      <c r="FOC3" s="32"/>
      <c r="FOD3" s="32"/>
      <c r="FOE3" s="32"/>
      <c r="FOF3" s="32"/>
      <c r="FOG3" s="32"/>
      <c r="FOH3" s="32"/>
      <c r="FOI3" s="32"/>
      <c r="FOJ3" s="32"/>
      <c r="FOK3" s="32"/>
      <c r="FOL3" s="32"/>
      <c r="FOM3" s="32"/>
      <c r="FON3" s="32"/>
      <c r="FOO3" s="32"/>
      <c r="FOP3" s="32"/>
      <c r="FOQ3" s="32"/>
      <c r="FOR3" s="32"/>
      <c r="FOS3" s="32"/>
      <c r="FOT3" s="32"/>
      <c r="FOU3" s="32"/>
      <c r="FOV3" s="32"/>
      <c r="FOW3" s="32"/>
      <c r="FOX3" s="32"/>
      <c r="FOY3" s="32"/>
      <c r="FOZ3" s="32"/>
      <c r="FPA3" s="32"/>
      <c r="FPB3" s="32"/>
      <c r="FPC3" s="32"/>
      <c r="FPD3" s="32"/>
      <c r="FPE3" s="32"/>
      <c r="FPF3" s="32"/>
      <c r="FPG3" s="32"/>
      <c r="FPH3" s="32"/>
      <c r="FPI3" s="32"/>
      <c r="FPJ3" s="32"/>
      <c r="FPK3" s="32"/>
      <c r="FPL3" s="32"/>
      <c r="FPM3" s="32"/>
      <c r="FPN3" s="32"/>
      <c r="FPO3" s="32"/>
      <c r="FPP3" s="32"/>
      <c r="FPQ3" s="32"/>
      <c r="FPR3" s="32"/>
      <c r="FPS3" s="32"/>
      <c r="FPT3" s="32"/>
      <c r="FPU3" s="32"/>
      <c r="FPV3" s="32"/>
      <c r="FPW3" s="32"/>
      <c r="FPX3" s="32"/>
      <c r="FPY3" s="32"/>
      <c r="FPZ3" s="32"/>
      <c r="FQA3" s="32"/>
      <c r="FQB3" s="32"/>
      <c r="FQC3" s="32"/>
      <c r="FQD3" s="32"/>
      <c r="FQE3" s="32"/>
      <c r="FQF3" s="32"/>
      <c r="FQG3" s="32"/>
      <c r="FQH3" s="32"/>
      <c r="FQI3" s="32"/>
      <c r="FQJ3" s="32"/>
      <c r="FQK3" s="32"/>
      <c r="FQL3" s="32"/>
      <c r="FQM3" s="32"/>
      <c r="FQN3" s="32"/>
      <c r="FQO3" s="32"/>
      <c r="FQP3" s="32"/>
      <c r="FQQ3" s="32"/>
      <c r="FQR3" s="32"/>
      <c r="FQS3" s="32"/>
      <c r="FQT3" s="32"/>
      <c r="FQU3" s="32"/>
      <c r="FQV3" s="32"/>
      <c r="FQW3" s="32"/>
      <c r="FQX3" s="32"/>
      <c r="FQY3" s="32"/>
      <c r="FQZ3" s="32"/>
      <c r="FRA3" s="32"/>
      <c r="FRB3" s="32"/>
      <c r="FRC3" s="32"/>
      <c r="FRD3" s="32"/>
      <c r="FRE3" s="32"/>
      <c r="FRF3" s="32"/>
      <c r="FRG3" s="32"/>
      <c r="FRH3" s="32"/>
      <c r="FRI3" s="32"/>
      <c r="FRJ3" s="32"/>
      <c r="FRK3" s="32"/>
      <c r="FRL3" s="32"/>
      <c r="FRM3" s="32"/>
      <c r="FRN3" s="32"/>
      <c r="FRO3" s="32"/>
      <c r="FRP3" s="32"/>
      <c r="FRQ3" s="32"/>
      <c r="FRR3" s="32"/>
      <c r="FRS3" s="32"/>
      <c r="FRT3" s="32"/>
      <c r="FRU3" s="32"/>
      <c r="FRV3" s="32"/>
      <c r="FRW3" s="32"/>
      <c r="FRX3" s="32"/>
      <c r="FRY3" s="32"/>
      <c r="FRZ3" s="32"/>
      <c r="FSA3" s="32"/>
      <c r="FSB3" s="32"/>
      <c r="FSC3" s="32"/>
      <c r="FSD3" s="32"/>
      <c r="FSE3" s="32"/>
      <c r="FSF3" s="32"/>
      <c r="FSG3" s="32"/>
      <c r="FSH3" s="32"/>
      <c r="FSI3" s="32"/>
      <c r="FSJ3" s="32"/>
      <c r="FSK3" s="32"/>
      <c r="FSL3" s="32"/>
      <c r="FSM3" s="32"/>
      <c r="FSN3" s="32"/>
      <c r="FSO3" s="32"/>
      <c r="FSP3" s="32"/>
      <c r="FSQ3" s="32"/>
      <c r="FSR3" s="32"/>
      <c r="FSS3" s="32"/>
      <c r="FST3" s="32"/>
      <c r="FSU3" s="32"/>
      <c r="FSV3" s="32"/>
      <c r="FSW3" s="32"/>
      <c r="FSX3" s="32"/>
      <c r="FSY3" s="32"/>
      <c r="FSZ3" s="32"/>
      <c r="FTA3" s="32"/>
      <c r="FTB3" s="32"/>
      <c r="FTC3" s="32"/>
      <c r="FTD3" s="32"/>
      <c r="FTE3" s="32"/>
      <c r="FTF3" s="32"/>
      <c r="FTG3" s="32"/>
      <c r="FTH3" s="32"/>
      <c r="FTI3" s="32"/>
      <c r="FTJ3" s="32"/>
      <c r="FTK3" s="32"/>
      <c r="FTL3" s="32"/>
      <c r="FTM3" s="32"/>
      <c r="FTN3" s="32"/>
      <c r="FTO3" s="32"/>
      <c r="FTP3" s="32"/>
      <c r="FTQ3" s="32"/>
      <c r="FTR3" s="32"/>
      <c r="FTS3" s="32"/>
      <c r="FTT3" s="32"/>
      <c r="FTU3" s="32"/>
      <c r="FTV3" s="32"/>
      <c r="FTW3" s="32"/>
      <c r="FTX3" s="32"/>
      <c r="FTY3" s="32"/>
      <c r="FTZ3" s="32"/>
      <c r="FUA3" s="32"/>
      <c r="FUB3" s="32"/>
      <c r="FUC3" s="32"/>
      <c r="FUD3" s="32"/>
      <c r="FUE3" s="32"/>
      <c r="FUF3" s="32"/>
      <c r="FUG3" s="32"/>
      <c r="FUH3" s="32"/>
      <c r="FUI3" s="32"/>
      <c r="FUJ3" s="32"/>
      <c r="FUK3" s="32"/>
      <c r="FUL3" s="32"/>
      <c r="FUM3" s="32"/>
      <c r="FUN3" s="32"/>
      <c r="FUO3" s="32"/>
      <c r="FUP3" s="32"/>
      <c r="FUQ3" s="32"/>
      <c r="FUR3" s="32"/>
      <c r="FUS3" s="32"/>
      <c r="FUT3" s="32"/>
      <c r="FUU3" s="32"/>
      <c r="FUV3" s="32"/>
      <c r="FUW3" s="32"/>
      <c r="FUX3" s="32"/>
      <c r="FUY3" s="32"/>
      <c r="FUZ3" s="32"/>
      <c r="FVA3" s="32"/>
      <c r="FVB3" s="32"/>
      <c r="FVC3" s="32"/>
      <c r="FVD3" s="32"/>
      <c r="FVE3" s="32"/>
      <c r="FVF3" s="32"/>
      <c r="FVG3" s="32"/>
      <c r="FVH3" s="32"/>
      <c r="FVI3" s="32"/>
      <c r="FVJ3" s="32"/>
      <c r="FVK3" s="32"/>
      <c r="FVL3" s="32"/>
      <c r="FVM3" s="32"/>
      <c r="FVN3" s="32"/>
      <c r="FVO3" s="32"/>
      <c r="FVP3" s="32"/>
      <c r="FVQ3" s="32"/>
      <c r="FVR3" s="32"/>
      <c r="FVS3" s="32"/>
      <c r="FVT3" s="32"/>
      <c r="FVU3" s="32"/>
      <c r="FVV3" s="32"/>
      <c r="FVW3" s="32"/>
      <c r="FVX3" s="32"/>
      <c r="FVY3" s="32"/>
      <c r="FVZ3" s="32"/>
      <c r="FWA3" s="32"/>
      <c r="FWB3" s="32"/>
      <c r="FWC3" s="32"/>
      <c r="FWD3" s="32"/>
      <c r="FWE3" s="32"/>
      <c r="FWF3" s="32"/>
      <c r="FWG3" s="32"/>
      <c r="FWH3" s="32"/>
      <c r="FWI3" s="32"/>
      <c r="FWJ3" s="32"/>
      <c r="FWK3" s="32"/>
      <c r="FWL3" s="32"/>
      <c r="FWM3" s="32"/>
      <c r="FWN3" s="32"/>
      <c r="FWO3" s="32"/>
      <c r="FWP3" s="32"/>
      <c r="FWQ3" s="32"/>
      <c r="FWR3" s="32"/>
      <c r="FWS3" s="32"/>
      <c r="FWT3" s="32"/>
      <c r="FWU3" s="32"/>
      <c r="FWV3" s="32"/>
      <c r="FWW3" s="32"/>
      <c r="FWX3" s="32"/>
      <c r="FWY3" s="32"/>
      <c r="FWZ3" s="32"/>
      <c r="FXA3" s="32"/>
      <c r="FXB3" s="32"/>
      <c r="FXC3" s="32"/>
      <c r="FXD3" s="32"/>
      <c r="FXE3" s="32"/>
      <c r="FXF3" s="32"/>
      <c r="FXG3" s="32"/>
      <c r="FXH3" s="32"/>
      <c r="FXI3" s="32"/>
      <c r="FXJ3" s="32"/>
      <c r="FXK3" s="32"/>
      <c r="FXL3" s="32"/>
      <c r="FXM3" s="32"/>
      <c r="FXN3" s="32"/>
      <c r="FXO3" s="32"/>
      <c r="FXP3" s="32"/>
      <c r="FXQ3" s="32"/>
      <c r="FXR3" s="32"/>
      <c r="FXS3" s="32"/>
      <c r="FXT3" s="32"/>
      <c r="FXU3" s="32"/>
      <c r="FXV3" s="32"/>
      <c r="FXW3" s="32"/>
      <c r="FXX3" s="32"/>
      <c r="FXY3" s="32"/>
      <c r="FXZ3" s="32"/>
      <c r="FYA3" s="32"/>
      <c r="FYB3" s="32"/>
      <c r="FYC3" s="32"/>
      <c r="FYD3" s="32"/>
      <c r="FYE3" s="32"/>
      <c r="FYF3" s="32"/>
      <c r="FYG3" s="32"/>
      <c r="FYH3" s="32"/>
      <c r="FYI3" s="32"/>
      <c r="FYJ3" s="32"/>
      <c r="FYK3" s="32"/>
      <c r="FYL3" s="32"/>
      <c r="FYM3" s="32"/>
      <c r="FYN3" s="32"/>
      <c r="FYO3" s="32"/>
      <c r="FYP3" s="32"/>
      <c r="FYQ3" s="32"/>
      <c r="FYR3" s="32"/>
      <c r="FYS3" s="32"/>
      <c r="FYT3" s="32"/>
      <c r="FYU3" s="32"/>
      <c r="FYV3" s="32"/>
      <c r="FYW3" s="32"/>
      <c r="FYX3" s="32"/>
      <c r="FYY3" s="32"/>
      <c r="FYZ3" s="32"/>
      <c r="FZA3" s="32"/>
      <c r="FZB3" s="32"/>
      <c r="FZC3" s="32"/>
      <c r="FZD3" s="32"/>
      <c r="FZE3" s="32"/>
      <c r="FZF3" s="32"/>
      <c r="FZG3" s="32"/>
      <c r="FZH3" s="32"/>
      <c r="FZI3" s="32"/>
      <c r="FZJ3" s="32"/>
      <c r="FZK3" s="32"/>
      <c r="FZL3" s="32"/>
      <c r="FZM3" s="32"/>
      <c r="FZN3" s="32"/>
      <c r="FZO3" s="32"/>
      <c r="FZP3" s="32"/>
      <c r="FZQ3" s="32"/>
      <c r="FZR3" s="32"/>
      <c r="FZS3" s="32"/>
      <c r="FZT3" s="32"/>
      <c r="FZU3" s="32"/>
      <c r="FZV3" s="32"/>
      <c r="FZW3" s="32"/>
      <c r="FZX3" s="32"/>
      <c r="FZY3" s="32"/>
      <c r="FZZ3" s="32"/>
      <c r="GAA3" s="32"/>
      <c r="GAB3" s="32"/>
      <c r="GAC3" s="32"/>
      <c r="GAD3" s="32"/>
      <c r="GAE3" s="32"/>
      <c r="GAF3" s="32"/>
      <c r="GAG3" s="32"/>
      <c r="GAH3" s="32"/>
      <c r="GAI3" s="32"/>
      <c r="GAJ3" s="32"/>
      <c r="GAK3" s="32"/>
      <c r="GAL3" s="32"/>
      <c r="GAM3" s="32"/>
      <c r="GAN3" s="32"/>
      <c r="GAO3" s="32"/>
      <c r="GAP3" s="32"/>
      <c r="GAQ3" s="32"/>
      <c r="GAR3" s="32"/>
      <c r="GAS3" s="32"/>
      <c r="GAT3" s="32"/>
      <c r="GAU3" s="32"/>
      <c r="GAV3" s="32"/>
      <c r="GAW3" s="32"/>
      <c r="GAX3" s="32"/>
      <c r="GAY3" s="32"/>
      <c r="GAZ3" s="32"/>
      <c r="GBA3" s="32"/>
      <c r="GBB3" s="32"/>
      <c r="GBC3" s="32"/>
      <c r="GBD3" s="32"/>
      <c r="GBE3" s="32"/>
      <c r="GBF3" s="32"/>
      <c r="GBG3" s="32"/>
      <c r="GBH3" s="32"/>
      <c r="GBI3" s="32"/>
      <c r="GBJ3" s="32"/>
      <c r="GBK3" s="32"/>
      <c r="GBL3" s="32"/>
      <c r="GBM3" s="32"/>
      <c r="GBN3" s="32"/>
      <c r="GBO3" s="32"/>
      <c r="GBP3" s="32"/>
      <c r="GBQ3" s="32"/>
      <c r="GBR3" s="32"/>
      <c r="GBS3" s="32"/>
      <c r="GBT3" s="32"/>
      <c r="GBU3" s="32"/>
      <c r="GBV3" s="32"/>
      <c r="GBW3" s="32"/>
      <c r="GBX3" s="32"/>
      <c r="GBY3" s="32"/>
      <c r="GBZ3" s="32"/>
      <c r="GCA3" s="32"/>
      <c r="GCB3" s="32"/>
      <c r="GCC3" s="32"/>
      <c r="GCD3" s="32"/>
      <c r="GCE3" s="32"/>
      <c r="GCF3" s="32"/>
      <c r="GCG3" s="32"/>
      <c r="GCH3" s="32"/>
      <c r="GCI3" s="32"/>
      <c r="GCJ3" s="32"/>
      <c r="GCK3" s="32"/>
      <c r="GCL3" s="32"/>
      <c r="GCM3" s="32"/>
      <c r="GCN3" s="32"/>
      <c r="GCO3" s="32"/>
      <c r="GCP3" s="32"/>
      <c r="GCQ3" s="32"/>
      <c r="GCR3" s="32"/>
      <c r="GCS3" s="32"/>
      <c r="GCT3" s="32"/>
      <c r="GCU3" s="32"/>
      <c r="GCV3" s="32"/>
      <c r="GCW3" s="32"/>
      <c r="GCX3" s="32"/>
      <c r="GCY3" s="32"/>
      <c r="GCZ3" s="32"/>
      <c r="GDA3" s="32"/>
      <c r="GDB3" s="32"/>
      <c r="GDC3" s="32"/>
      <c r="GDD3" s="32"/>
      <c r="GDE3" s="32"/>
      <c r="GDF3" s="32"/>
      <c r="GDG3" s="32"/>
      <c r="GDH3" s="32"/>
      <c r="GDI3" s="32"/>
      <c r="GDJ3" s="32"/>
      <c r="GDK3" s="32"/>
      <c r="GDL3" s="32"/>
      <c r="GDM3" s="32"/>
      <c r="GDN3" s="32"/>
      <c r="GDO3" s="32"/>
      <c r="GDP3" s="32"/>
      <c r="GDQ3" s="32"/>
      <c r="GDR3" s="32"/>
      <c r="GDS3" s="32"/>
      <c r="GDT3" s="32"/>
      <c r="GDU3" s="32"/>
      <c r="GDV3" s="32"/>
      <c r="GDW3" s="32"/>
      <c r="GDX3" s="32"/>
      <c r="GDY3" s="32"/>
      <c r="GDZ3" s="32"/>
      <c r="GEA3" s="32"/>
      <c r="GEB3" s="32"/>
      <c r="GEC3" s="32"/>
      <c r="GED3" s="32"/>
      <c r="GEE3" s="32"/>
      <c r="GEF3" s="32"/>
      <c r="GEG3" s="32"/>
      <c r="GEH3" s="32"/>
      <c r="GEI3" s="32"/>
      <c r="GEJ3" s="32"/>
      <c r="GEK3" s="32"/>
      <c r="GEL3" s="32"/>
      <c r="GEM3" s="32"/>
      <c r="GEN3" s="32"/>
      <c r="GEO3" s="32"/>
      <c r="GEP3" s="32"/>
      <c r="GEQ3" s="32"/>
      <c r="GER3" s="32"/>
      <c r="GES3" s="32"/>
      <c r="GET3" s="32"/>
      <c r="GEU3" s="32"/>
      <c r="GEV3" s="32"/>
      <c r="GEW3" s="32"/>
      <c r="GEX3" s="32"/>
      <c r="GEY3" s="32"/>
      <c r="GEZ3" s="32"/>
      <c r="GFA3" s="32"/>
      <c r="GFB3" s="32"/>
      <c r="GFC3" s="32"/>
      <c r="GFD3" s="32"/>
      <c r="GFE3" s="32"/>
      <c r="GFF3" s="32"/>
      <c r="GFG3" s="32"/>
      <c r="GFH3" s="32"/>
      <c r="GFI3" s="32"/>
      <c r="GFJ3" s="32"/>
      <c r="GFK3" s="32"/>
      <c r="GFL3" s="32"/>
      <c r="GFM3" s="32"/>
      <c r="GFN3" s="32"/>
      <c r="GFO3" s="32"/>
      <c r="GFP3" s="32"/>
      <c r="GFQ3" s="32"/>
      <c r="GFR3" s="32"/>
      <c r="GFS3" s="32"/>
      <c r="GFT3" s="32"/>
      <c r="GFU3" s="32"/>
      <c r="GFV3" s="32"/>
      <c r="GFW3" s="32"/>
      <c r="GFX3" s="32"/>
      <c r="GFY3" s="32"/>
      <c r="GFZ3" s="32"/>
      <c r="GGA3" s="32"/>
      <c r="GGB3" s="32"/>
      <c r="GGC3" s="32"/>
      <c r="GGD3" s="32"/>
      <c r="GGE3" s="32"/>
      <c r="GGF3" s="32"/>
      <c r="GGG3" s="32"/>
      <c r="GGH3" s="32"/>
      <c r="GGI3" s="32"/>
      <c r="GGJ3" s="32"/>
      <c r="GGK3" s="32"/>
      <c r="GGL3" s="32"/>
      <c r="GGM3" s="32"/>
      <c r="GGN3" s="32"/>
      <c r="GGO3" s="32"/>
      <c r="GGP3" s="32"/>
      <c r="GGQ3" s="32"/>
      <c r="GGR3" s="32"/>
      <c r="GGS3" s="32"/>
      <c r="GGT3" s="32"/>
      <c r="GGU3" s="32"/>
      <c r="GGV3" s="32"/>
      <c r="GGW3" s="32"/>
      <c r="GGX3" s="32"/>
      <c r="GGY3" s="32"/>
      <c r="GGZ3" s="32"/>
      <c r="GHA3" s="32"/>
      <c r="GHB3" s="32"/>
      <c r="GHC3" s="32"/>
      <c r="GHD3" s="32"/>
      <c r="GHE3" s="32"/>
      <c r="GHF3" s="32"/>
      <c r="GHG3" s="32"/>
      <c r="GHH3" s="32"/>
      <c r="GHI3" s="32"/>
      <c r="GHJ3" s="32"/>
      <c r="GHK3" s="32"/>
      <c r="GHL3" s="32"/>
      <c r="GHM3" s="32"/>
      <c r="GHN3" s="32"/>
      <c r="GHO3" s="32"/>
      <c r="GHP3" s="32"/>
      <c r="GHQ3" s="32"/>
      <c r="GHR3" s="32"/>
      <c r="GHS3" s="32"/>
      <c r="GHT3" s="32"/>
      <c r="GHU3" s="32"/>
      <c r="GHV3" s="32"/>
      <c r="GHW3" s="32"/>
      <c r="GHX3" s="32"/>
      <c r="GHY3" s="32"/>
      <c r="GHZ3" s="32"/>
      <c r="GIA3" s="32"/>
      <c r="GIB3" s="32"/>
      <c r="GIC3" s="32"/>
      <c r="GID3" s="32"/>
      <c r="GIE3" s="32"/>
      <c r="GIF3" s="32"/>
      <c r="GIG3" s="32"/>
      <c r="GIH3" s="32"/>
      <c r="GII3" s="32"/>
      <c r="GIJ3" s="32"/>
      <c r="GIK3" s="32"/>
      <c r="GIL3" s="32"/>
      <c r="GIM3" s="32"/>
      <c r="GIN3" s="32"/>
      <c r="GIO3" s="32"/>
      <c r="GIP3" s="32"/>
      <c r="GIQ3" s="32"/>
      <c r="GIR3" s="32"/>
      <c r="GIS3" s="32"/>
      <c r="GIT3" s="32"/>
      <c r="GIU3" s="32"/>
      <c r="GIV3" s="32"/>
      <c r="GIW3" s="32"/>
      <c r="GIX3" s="32"/>
      <c r="GIY3" s="32"/>
      <c r="GIZ3" s="32"/>
      <c r="GJA3" s="32"/>
      <c r="GJB3" s="32"/>
      <c r="GJC3" s="32"/>
      <c r="GJD3" s="32"/>
      <c r="GJE3" s="32"/>
      <c r="GJF3" s="32"/>
      <c r="GJG3" s="32"/>
      <c r="GJH3" s="32"/>
      <c r="GJI3" s="32"/>
      <c r="GJJ3" s="32"/>
      <c r="GJK3" s="32"/>
      <c r="GJL3" s="32"/>
      <c r="GJM3" s="32"/>
      <c r="GJN3" s="32"/>
      <c r="GJO3" s="32"/>
      <c r="GJP3" s="32"/>
      <c r="GJQ3" s="32"/>
      <c r="GJR3" s="32"/>
      <c r="GJS3" s="32"/>
      <c r="GJT3" s="32"/>
      <c r="GJU3" s="32"/>
      <c r="GJV3" s="32"/>
      <c r="GJW3" s="32"/>
      <c r="GJX3" s="32"/>
      <c r="GJY3" s="32"/>
      <c r="GJZ3" s="32"/>
      <c r="GKA3" s="32"/>
      <c r="GKB3" s="32"/>
      <c r="GKC3" s="32"/>
      <c r="GKD3" s="32"/>
      <c r="GKE3" s="32"/>
      <c r="GKF3" s="32"/>
      <c r="GKG3" s="32"/>
      <c r="GKH3" s="32"/>
      <c r="GKI3" s="32"/>
      <c r="GKJ3" s="32"/>
      <c r="GKK3" s="32"/>
      <c r="GKL3" s="32"/>
      <c r="GKM3" s="32"/>
      <c r="GKN3" s="32"/>
      <c r="GKO3" s="32"/>
      <c r="GKP3" s="32"/>
      <c r="GKQ3" s="32"/>
      <c r="GKR3" s="32"/>
      <c r="GKS3" s="32"/>
      <c r="GKT3" s="32"/>
      <c r="GKU3" s="32"/>
      <c r="GKV3" s="32"/>
      <c r="GKW3" s="32"/>
      <c r="GKX3" s="32"/>
      <c r="GKY3" s="32"/>
      <c r="GKZ3" s="32"/>
      <c r="GLA3" s="32"/>
      <c r="GLB3" s="32"/>
      <c r="GLC3" s="32"/>
      <c r="GLD3" s="32"/>
      <c r="GLE3" s="32"/>
      <c r="GLF3" s="32"/>
      <c r="GLG3" s="32"/>
      <c r="GLH3" s="32"/>
      <c r="GLI3" s="32"/>
      <c r="GLJ3" s="32"/>
      <c r="GLK3" s="32"/>
      <c r="GLL3" s="32"/>
      <c r="GLM3" s="32"/>
      <c r="GLN3" s="32"/>
      <c r="GLO3" s="32"/>
      <c r="GLP3" s="32"/>
      <c r="GLQ3" s="32"/>
      <c r="GLR3" s="32"/>
      <c r="GLS3" s="32"/>
      <c r="GLT3" s="32"/>
      <c r="GLU3" s="32"/>
      <c r="GLV3" s="32"/>
      <c r="GLW3" s="32"/>
      <c r="GLX3" s="32"/>
      <c r="GLY3" s="32"/>
      <c r="GLZ3" s="32"/>
      <c r="GMA3" s="32"/>
      <c r="GMB3" s="32"/>
      <c r="GMC3" s="32"/>
      <c r="GMD3" s="32"/>
      <c r="GME3" s="32"/>
      <c r="GMF3" s="32"/>
      <c r="GMG3" s="32"/>
      <c r="GMH3" s="32"/>
      <c r="GMI3" s="32"/>
      <c r="GMJ3" s="32"/>
      <c r="GMK3" s="32"/>
      <c r="GML3" s="32"/>
      <c r="GMM3" s="32"/>
      <c r="GMN3" s="32"/>
      <c r="GMO3" s="32"/>
      <c r="GMP3" s="32"/>
      <c r="GMQ3" s="32"/>
      <c r="GMR3" s="32"/>
      <c r="GMS3" s="32"/>
      <c r="GMT3" s="32"/>
      <c r="GMU3" s="32"/>
      <c r="GMV3" s="32"/>
      <c r="GMW3" s="32"/>
      <c r="GMX3" s="32"/>
      <c r="GMY3" s="32"/>
      <c r="GMZ3" s="32"/>
      <c r="GNA3" s="32"/>
      <c r="GNB3" s="32"/>
      <c r="GNC3" s="32"/>
      <c r="GND3" s="32"/>
      <c r="GNE3" s="32"/>
      <c r="GNF3" s="32"/>
      <c r="GNG3" s="32"/>
      <c r="GNH3" s="32"/>
      <c r="GNI3" s="32"/>
      <c r="GNJ3" s="32"/>
      <c r="GNK3" s="32"/>
      <c r="GNL3" s="32"/>
      <c r="GNM3" s="32"/>
      <c r="GNN3" s="32"/>
      <c r="GNO3" s="32"/>
      <c r="GNP3" s="32"/>
      <c r="GNQ3" s="32"/>
      <c r="GNR3" s="32"/>
      <c r="GNS3" s="32"/>
      <c r="GNT3" s="32"/>
      <c r="GNU3" s="32"/>
      <c r="GNV3" s="32"/>
      <c r="GNW3" s="32"/>
      <c r="GNX3" s="32"/>
      <c r="GNY3" s="32"/>
      <c r="GNZ3" s="32"/>
      <c r="GOA3" s="32"/>
      <c r="GOB3" s="32"/>
      <c r="GOC3" s="32"/>
      <c r="GOD3" s="32"/>
      <c r="GOE3" s="32"/>
      <c r="GOF3" s="32"/>
      <c r="GOG3" s="32"/>
      <c r="GOH3" s="32"/>
      <c r="GOI3" s="32"/>
      <c r="GOJ3" s="32"/>
      <c r="GOK3" s="32"/>
      <c r="GOL3" s="32"/>
      <c r="GOM3" s="32"/>
      <c r="GON3" s="32"/>
      <c r="GOO3" s="32"/>
      <c r="GOP3" s="32"/>
      <c r="GOQ3" s="32"/>
      <c r="GOR3" s="32"/>
      <c r="GOS3" s="32"/>
      <c r="GOT3" s="32"/>
      <c r="GOU3" s="32"/>
      <c r="GOV3" s="32"/>
      <c r="GOW3" s="32"/>
      <c r="GOX3" s="32"/>
      <c r="GOY3" s="32"/>
      <c r="GOZ3" s="32"/>
      <c r="GPA3" s="32"/>
      <c r="GPB3" s="32"/>
      <c r="GPC3" s="32"/>
      <c r="GPD3" s="32"/>
      <c r="GPE3" s="32"/>
      <c r="GPF3" s="32"/>
      <c r="GPG3" s="32"/>
      <c r="GPH3" s="32"/>
      <c r="GPI3" s="32"/>
      <c r="GPJ3" s="32"/>
      <c r="GPK3" s="32"/>
      <c r="GPL3" s="32"/>
      <c r="GPM3" s="32"/>
      <c r="GPN3" s="32"/>
      <c r="GPO3" s="32"/>
      <c r="GPP3" s="32"/>
      <c r="GPQ3" s="32"/>
      <c r="GPR3" s="32"/>
      <c r="GPS3" s="32"/>
      <c r="GPT3" s="32"/>
      <c r="GPU3" s="32"/>
      <c r="GPV3" s="32"/>
      <c r="GPW3" s="32"/>
      <c r="GPX3" s="32"/>
      <c r="GPY3" s="32"/>
      <c r="GPZ3" s="32"/>
      <c r="GQA3" s="32"/>
      <c r="GQB3" s="32"/>
      <c r="GQC3" s="32"/>
      <c r="GQD3" s="32"/>
      <c r="GQE3" s="32"/>
      <c r="GQF3" s="32"/>
      <c r="GQG3" s="32"/>
      <c r="GQH3" s="32"/>
      <c r="GQI3" s="32"/>
      <c r="GQJ3" s="32"/>
      <c r="GQK3" s="32"/>
      <c r="GQL3" s="32"/>
      <c r="GQM3" s="32"/>
      <c r="GQN3" s="32"/>
      <c r="GQO3" s="32"/>
      <c r="GQP3" s="32"/>
      <c r="GQQ3" s="32"/>
      <c r="GQR3" s="32"/>
      <c r="GQS3" s="32"/>
      <c r="GQT3" s="32"/>
      <c r="GQU3" s="32"/>
      <c r="GQV3" s="32"/>
      <c r="GQW3" s="32"/>
      <c r="GQX3" s="32"/>
      <c r="GQY3" s="32"/>
      <c r="GQZ3" s="32"/>
      <c r="GRA3" s="32"/>
      <c r="GRB3" s="32"/>
      <c r="GRC3" s="32"/>
      <c r="GRD3" s="32"/>
      <c r="GRE3" s="32"/>
      <c r="GRF3" s="32"/>
      <c r="GRG3" s="32"/>
      <c r="GRH3" s="32"/>
      <c r="GRI3" s="32"/>
      <c r="GRJ3" s="32"/>
      <c r="GRK3" s="32"/>
      <c r="GRL3" s="32"/>
      <c r="GRM3" s="32"/>
      <c r="GRN3" s="32"/>
      <c r="GRO3" s="32"/>
      <c r="GRP3" s="32"/>
      <c r="GRQ3" s="32"/>
      <c r="GRR3" s="32"/>
      <c r="GRS3" s="32"/>
      <c r="GRT3" s="32"/>
      <c r="GRU3" s="32"/>
      <c r="GRV3" s="32"/>
      <c r="GRW3" s="32"/>
      <c r="GRX3" s="32"/>
      <c r="GRY3" s="32"/>
      <c r="GRZ3" s="32"/>
      <c r="GSA3" s="32"/>
      <c r="GSB3" s="32"/>
      <c r="GSC3" s="32"/>
      <c r="GSD3" s="32"/>
      <c r="GSE3" s="32"/>
      <c r="GSF3" s="32"/>
      <c r="GSG3" s="32"/>
      <c r="GSH3" s="32"/>
      <c r="GSI3" s="32"/>
      <c r="GSJ3" s="32"/>
      <c r="GSK3" s="32"/>
      <c r="GSL3" s="32"/>
      <c r="GSM3" s="32"/>
      <c r="GSN3" s="32"/>
      <c r="GSO3" s="32"/>
      <c r="GSP3" s="32"/>
      <c r="GSQ3" s="32"/>
      <c r="GSR3" s="32"/>
      <c r="GSS3" s="32"/>
      <c r="GST3" s="32"/>
      <c r="GSU3" s="32"/>
      <c r="GSV3" s="32"/>
      <c r="GSW3" s="32"/>
      <c r="GSX3" s="32"/>
      <c r="GSY3" s="32"/>
      <c r="GSZ3" s="32"/>
      <c r="GTA3" s="32"/>
      <c r="GTB3" s="32"/>
      <c r="GTC3" s="32"/>
      <c r="GTD3" s="32"/>
      <c r="GTE3" s="32"/>
      <c r="GTF3" s="32"/>
      <c r="GTG3" s="32"/>
      <c r="GTH3" s="32"/>
      <c r="GTI3" s="32"/>
      <c r="GTJ3" s="32"/>
      <c r="GTK3" s="32"/>
      <c r="GTL3" s="32"/>
      <c r="GTM3" s="32"/>
      <c r="GTN3" s="32"/>
      <c r="GTO3" s="32"/>
      <c r="GTP3" s="32"/>
      <c r="GTQ3" s="32"/>
      <c r="GTR3" s="32"/>
      <c r="GTS3" s="32"/>
      <c r="GTT3" s="32"/>
      <c r="GTU3" s="32"/>
      <c r="GTV3" s="32"/>
      <c r="GTW3" s="32"/>
      <c r="GTX3" s="32"/>
      <c r="GTY3" s="32"/>
      <c r="GTZ3" s="32"/>
      <c r="GUA3" s="32"/>
      <c r="GUB3" s="32"/>
      <c r="GUC3" s="32"/>
      <c r="GUD3" s="32"/>
      <c r="GUE3" s="32"/>
      <c r="GUF3" s="32"/>
      <c r="GUG3" s="32"/>
      <c r="GUH3" s="32"/>
      <c r="GUI3" s="32"/>
      <c r="GUJ3" s="32"/>
      <c r="GUK3" s="32"/>
      <c r="GUL3" s="32"/>
      <c r="GUM3" s="32"/>
      <c r="GUN3" s="32"/>
      <c r="GUO3" s="32"/>
      <c r="GUP3" s="32"/>
      <c r="GUQ3" s="32"/>
      <c r="GUR3" s="32"/>
      <c r="GUS3" s="32"/>
      <c r="GUT3" s="32"/>
      <c r="GUU3" s="32"/>
      <c r="GUV3" s="32"/>
      <c r="GUW3" s="32"/>
      <c r="GUX3" s="32"/>
      <c r="GUY3" s="32"/>
      <c r="GUZ3" s="32"/>
      <c r="GVA3" s="32"/>
      <c r="GVB3" s="32"/>
      <c r="GVC3" s="32"/>
      <c r="GVD3" s="32"/>
      <c r="GVE3" s="32"/>
      <c r="GVF3" s="32"/>
      <c r="GVG3" s="32"/>
      <c r="GVH3" s="32"/>
      <c r="GVI3" s="32"/>
      <c r="GVJ3" s="32"/>
      <c r="GVK3" s="32"/>
      <c r="GVL3" s="32"/>
      <c r="GVM3" s="32"/>
      <c r="GVN3" s="32"/>
      <c r="GVO3" s="32"/>
      <c r="GVP3" s="32"/>
      <c r="GVQ3" s="32"/>
      <c r="GVR3" s="32"/>
      <c r="GVS3" s="32"/>
      <c r="GVT3" s="32"/>
      <c r="GVU3" s="32"/>
      <c r="GVV3" s="32"/>
      <c r="GVW3" s="32"/>
      <c r="GVX3" s="32"/>
      <c r="GVY3" s="32"/>
      <c r="GVZ3" s="32"/>
      <c r="GWA3" s="32"/>
      <c r="GWB3" s="32"/>
      <c r="GWC3" s="32"/>
      <c r="GWD3" s="32"/>
      <c r="GWE3" s="32"/>
      <c r="GWF3" s="32"/>
      <c r="GWG3" s="32"/>
      <c r="GWH3" s="32"/>
      <c r="GWI3" s="32"/>
      <c r="GWJ3" s="32"/>
      <c r="GWK3" s="32"/>
      <c r="GWL3" s="32"/>
      <c r="GWM3" s="32"/>
      <c r="GWN3" s="32"/>
      <c r="GWO3" s="32"/>
      <c r="GWP3" s="32"/>
      <c r="GWQ3" s="32"/>
      <c r="GWR3" s="32"/>
      <c r="GWS3" s="32"/>
      <c r="GWT3" s="32"/>
      <c r="GWU3" s="32"/>
      <c r="GWV3" s="32"/>
      <c r="GWW3" s="32"/>
      <c r="GWX3" s="32"/>
      <c r="GWY3" s="32"/>
      <c r="GWZ3" s="32"/>
      <c r="GXA3" s="32"/>
      <c r="GXB3" s="32"/>
      <c r="GXC3" s="32"/>
      <c r="GXD3" s="32"/>
      <c r="GXE3" s="32"/>
      <c r="GXF3" s="32"/>
      <c r="GXG3" s="32"/>
      <c r="GXH3" s="32"/>
      <c r="GXI3" s="32"/>
      <c r="GXJ3" s="32"/>
      <c r="GXK3" s="32"/>
      <c r="GXL3" s="32"/>
      <c r="GXM3" s="32"/>
      <c r="GXN3" s="32"/>
      <c r="GXO3" s="32"/>
      <c r="GXP3" s="32"/>
      <c r="GXQ3" s="32"/>
      <c r="GXR3" s="32"/>
      <c r="GXS3" s="32"/>
      <c r="GXT3" s="32"/>
      <c r="GXU3" s="32"/>
      <c r="GXV3" s="32"/>
      <c r="GXW3" s="32"/>
      <c r="GXX3" s="32"/>
      <c r="GXY3" s="32"/>
      <c r="GXZ3" s="32"/>
      <c r="GYA3" s="32"/>
      <c r="GYB3" s="32"/>
      <c r="GYC3" s="32"/>
      <c r="GYD3" s="32"/>
      <c r="GYE3" s="32"/>
      <c r="GYF3" s="32"/>
      <c r="GYG3" s="32"/>
      <c r="GYH3" s="32"/>
      <c r="GYI3" s="32"/>
      <c r="GYJ3" s="32"/>
      <c r="GYK3" s="32"/>
      <c r="GYL3" s="32"/>
      <c r="GYM3" s="32"/>
      <c r="GYN3" s="32"/>
      <c r="GYO3" s="32"/>
      <c r="GYP3" s="32"/>
      <c r="GYQ3" s="32"/>
      <c r="GYR3" s="32"/>
      <c r="GYS3" s="32"/>
      <c r="GYT3" s="32"/>
      <c r="GYU3" s="32"/>
      <c r="GYV3" s="32"/>
      <c r="GYW3" s="32"/>
      <c r="GYX3" s="32"/>
      <c r="GYY3" s="32"/>
      <c r="GYZ3" s="32"/>
      <c r="GZA3" s="32"/>
      <c r="GZB3" s="32"/>
      <c r="GZC3" s="32"/>
      <c r="GZD3" s="32"/>
      <c r="GZE3" s="32"/>
      <c r="GZF3" s="32"/>
      <c r="GZG3" s="32"/>
      <c r="GZH3" s="32"/>
      <c r="GZI3" s="32"/>
      <c r="GZJ3" s="32"/>
      <c r="GZK3" s="32"/>
      <c r="GZL3" s="32"/>
      <c r="GZM3" s="32"/>
      <c r="GZN3" s="32"/>
      <c r="GZO3" s="32"/>
      <c r="GZP3" s="32"/>
      <c r="GZQ3" s="32"/>
      <c r="GZR3" s="32"/>
      <c r="GZS3" s="32"/>
      <c r="GZT3" s="32"/>
      <c r="GZU3" s="32"/>
      <c r="GZV3" s="32"/>
      <c r="GZW3" s="32"/>
      <c r="GZX3" s="32"/>
      <c r="GZY3" s="32"/>
      <c r="GZZ3" s="32"/>
      <c r="HAA3" s="32"/>
      <c r="HAB3" s="32"/>
      <c r="HAC3" s="32"/>
      <c r="HAD3" s="32"/>
      <c r="HAE3" s="32"/>
      <c r="HAF3" s="32"/>
      <c r="HAG3" s="32"/>
      <c r="HAH3" s="32"/>
      <c r="HAI3" s="32"/>
      <c r="HAJ3" s="32"/>
      <c r="HAK3" s="32"/>
      <c r="HAL3" s="32"/>
      <c r="HAM3" s="32"/>
      <c r="HAN3" s="32"/>
      <c r="HAO3" s="32"/>
      <c r="HAP3" s="32"/>
      <c r="HAQ3" s="32"/>
      <c r="HAR3" s="32"/>
      <c r="HAS3" s="32"/>
      <c r="HAT3" s="32"/>
      <c r="HAU3" s="32"/>
      <c r="HAV3" s="32"/>
      <c r="HAW3" s="32"/>
      <c r="HAX3" s="32"/>
      <c r="HAY3" s="32"/>
      <c r="HAZ3" s="32"/>
      <c r="HBA3" s="32"/>
      <c r="HBB3" s="32"/>
      <c r="HBC3" s="32"/>
      <c r="HBD3" s="32"/>
      <c r="HBE3" s="32"/>
      <c r="HBF3" s="32"/>
      <c r="HBG3" s="32"/>
      <c r="HBH3" s="32"/>
      <c r="HBI3" s="32"/>
      <c r="HBJ3" s="32"/>
      <c r="HBK3" s="32"/>
      <c r="HBL3" s="32"/>
      <c r="HBM3" s="32"/>
      <c r="HBN3" s="32"/>
      <c r="HBO3" s="32"/>
      <c r="HBP3" s="32"/>
      <c r="HBQ3" s="32"/>
      <c r="HBR3" s="32"/>
      <c r="HBS3" s="32"/>
      <c r="HBT3" s="32"/>
      <c r="HBU3" s="32"/>
      <c r="HBV3" s="32"/>
      <c r="HBW3" s="32"/>
      <c r="HBX3" s="32"/>
      <c r="HBY3" s="32"/>
      <c r="HBZ3" s="32"/>
      <c r="HCA3" s="32"/>
      <c r="HCB3" s="32"/>
      <c r="HCC3" s="32"/>
      <c r="HCD3" s="32"/>
      <c r="HCE3" s="32"/>
      <c r="HCF3" s="32"/>
      <c r="HCG3" s="32"/>
      <c r="HCH3" s="32"/>
      <c r="HCI3" s="32"/>
      <c r="HCJ3" s="32"/>
      <c r="HCK3" s="32"/>
      <c r="HCL3" s="32"/>
      <c r="HCM3" s="32"/>
      <c r="HCN3" s="32"/>
      <c r="HCO3" s="32"/>
      <c r="HCP3" s="32"/>
      <c r="HCQ3" s="32"/>
      <c r="HCR3" s="32"/>
      <c r="HCS3" s="32"/>
      <c r="HCT3" s="32"/>
      <c r="HCU3" s="32"/>
      <c r="HCV3" s="32"/>
      <c r="HCW3" s="32"/>
      <c r="HCX3" s="32"/>
      <c r="HCY3" s="32"/>
      <c r="HCZ3" s="32"/>
      <c r="HDA3" s="32"/>
      <c r="HDB3" s="32"/>
      <c r="HDC3" s="32"/>
      <c r="HDD3" s="32"/>
      <c r="HDE3" s="32"/>
      <c r="HDF3" s="32"/>
      <c r="HDG3" s="32"/>
      <c r="HDH3" s="32"/>
      <c r="HDI3" s="32"/>
      <c r="HDJ3" s="32"/>
      <c r="HDK3" s="32"/>
      <c r="HDL3" s="32"/>
      <c r="HDM3" s="32"/>
      <c r="HDN3" s="32"/>
      <c r="HDO3" s="32"/>
      <c r="HDP3" s="32"/>
      <c r="HDQ3" s="32"/>
      <c r="HDR3" s="32"/>
      <c r="HDS3" s="32"/>
      <c r="HDT3" s="32"/>
      <c r="HDU3" s="32"/>
      <c r="HDV3" s="32"/>
      <c r="HDW3" s="32"/>
      <c r="HDX3" s="32"/>
      <c r="HDY3" s="32"/>
      <c r="HDZ3" s="32"/>
      <c r="HEA3" s="32"/>
      <c r="HEB3" s="32"/>
      <c r="HEC3" s="32"/>
      <c r="HED3" s="32"/>
      <c r="HEE3" s="32"/>
      <c r="HEF3" s="32"/>
      <c r="HEG3" s="32"/>
      <c r="HEH3" s="32"/>
      <c r="HEI3" s="32"/>
      <c r="HEJ3" s="32"/>
      <c r="HEK3" s="32"/>
      <c r="HEL3" s="32"/>
      <c r="HEM3" s="32"/>
      <c r="HEN3" s="32"/>
      <c r="HEO3" s="32"/>
      <c r="HEP3" s="32"/>
      <c r="HEQ3" s="32"/>
      <c r="HER3" s="32"/>
      <c r="HES3" s="32"/>
      <c r="HET3" s="32"/>
      <c r="HEU3" s="32"/>
      <c r="HEV3" s="32"/>
      <c r="HEW3" s="32"/>
      <c r="HEX3" s="32"/>
      <c r="HEY3" s="32"/>
      <c r="HEZ3" s="32"/>
      <c r="HFA3" s="32"/>
      <c r="HFB3" s="32"/>
      <c r="HFC3" s="32"/>
      <c r="HFD3" s="32"/>
      <c r="HFE3" s="32"/>
      <c r="HFF3" s="32"/>
      <c r="HFG3" s="32"/>
      <c r="HFH3" s="32"/>
      <c r="HFI3" s="32"/>
      <c r="HFJ3" s="32"/>
      <c r="HFK3" s="32"/>
      <c r="HFL3" s="32"/>
      <c r="HFM3" s="32"/>
      <c r="HFN3" s="32"/>
      <c r="HFO3" s="32"/>
      <c r="HFP3" s="32"/>
      <c r="HFQ3" s="32"/>
      <c r="HFR3" s="32"/>
      <c r="HFS3" s="32"/>
      <c r="HFT3" s="32"/>
      <c r="HFU3" s="32"/>
      <c r="HFV3" s="32"/>
      <c r="HFW3" s="32"/>
      <c r="HFX3" s="32"/>
      <c r="HFY3" s="32"/>
      <c r="HFZ3" s="32"/>
      <c r="HGA3" s="32"/>
      <c r="HGB3" s="32"/>
      <c r="HGC3" s="32"/>
      <c r="HGD3" s="32"/>
      <c r="HGE3" s="32"/>
      <c r="HGF3" s="32"/>
      <c r="HGG3" s="32"/>
      <c r="HGH3" s="32"/>
      <c r="HGI3" s="32"/>
      <c r="HGJ3" s="32"/>
      <c r="HGK3" s="32"/>
      <c r="HGL3" s="32"/>
      <c r="HGM3" s="32"/>
      <c r="HGN3" s="32"/>
      <c r="HGO3" s="32"/>
      <c r="HGP3" s="32"/>
      <c r="HGQ3" s="32"/>
      <c r="HGR3" s="32"/>
      <c r="HGS3" s="32"/>
      <c r="HGT3" s="32"/>
      <c r="HGU3" s="32"/>
      <c r="HGV3" s="32"/>
      <c r="HGW3" s="32"/>
      <c r="HGX3" s="32"/>
      <c r="HGY3" s="32"/>
      <c r="HGZ3" s="32"/>
      <c r="HHA3" s="32"/>
      <c r="HHB3" s="32"/>
      <c r="HHC3" s="32"/>
      <c r="HHD3" s="32"/>
      <c r="HHE3" s="32"/>
      <c r="HHF3" s="32"/>
      <c r="HHG3" s="32"/>
      <c r="HHH3" s="32"/>
      <c r="HHI3" s="32"/>
      <c r="HHJ3" s="32"/>
      <c r="HHK3" s="32"/>
      <c r="HHL3" s="32"/>
      <c r="HHM3" s="32"/>
      <c r="HHN3" s="32"/>
      <c r="HHO3" s="32"/>
      <c r="HHP3" s="32"/>
      <c r="HHQ3" s="32"/>
      <c r="HHR3" s="32"/>
      <c r="HHS3" s="32"/>
      <c r="HHT3" s="32"/>
      <c r="HHU3" s="32"/>
      <c r="HHV3" s="32"/>
      <c r="HHW3" s="32"/>
      <c r="HHX3" s="32"/>
      <c r="HHY3" s="32"/>
      <c r="HHZ3" s="32"/>
      <c r="HIA3" s="32"/>
      <c r="HIB3" s="32"/>
      <c r="HIC3" s="32"/>
      <c r="HID3" s="32"/>
      <c r="HIE3" s="32"/>
      <c r="HIF3" s="32"/>
      <c r="HIG3" s="32"/>
      <c r="HIH3" s="32"/>
      <c r="HII3" s="32"/>
      <c r="HIJ3" s="32"/>
      <c r="HIK3" s="32"/>
      <c r="HIL3" s="32"/>
      <c r="HIM3" s="32"/>
      <c r="HIN3" s="32"/>
      <c r="HIO3" s="32"/>
      <c r="HIP3" s="32"/>
      <c r="HIQ3" s="32"/>
      <c r="HIR3" s="32"/>
      <c r="HIS3" s="32"/>
      <c r="HIT3" s="32"/>
      <c r="HIU3" s="32"/>
      <c r="HIV3" s="32"/>
      <c r="HIW3" s="32"/>
      <c r="HIX3" s="32"/>
      <c r="HIY3" s="32"/>
      <c r="HIZ3" s="32"/>
      <c r="HJA3" s="32"/>
      <c r="HJB3" s="32"/>
      <c r="HJC3" s="32"/>
      <c r="HJD3" s="32"/>
      <c r="HJE3" s="32"/>
      <c r="HJF3" s="32"/>
      <c r="HJG3" s="32"/>
      <c r="HJH3" s="32"/>
      <c r="HJI3" s="32"/>
      <c r="HJJ3" s="32"/>
      <c r="HJK3" s="32"/>
      <c r="HJL3" s="32"/>
      <c r="HJM3" s="32"/>
      <c r="HJN3" s="32"/>
      <c r="HJO3" s="32"/>
      <c r="HJP3" s="32"/>
      <c r="HJQ3" s="32"/>
      <c r="HJR3" s="32"/>
      <c r="HJS3" s="32"/>
      <c r="HJT3" s="32"/>
      <c r="HJU3" s="32"/>
      <c r="HJV3" s="32"/>
      <c r="HJW3" s="32"/>
      <c r="HJX3" s="32"/>
      <c r="HJY3" s="32"/>
      <c r="HJZ3" s="32"/>
      <c r="HKA3" s="32"/>
      <c r="HKB3" s="32"/>
      <c r="HKC3" s="32"/>
      <c r="HKD3" s="32"/>
      <c r="HKE3" s="32"/>
      <c r="HKF3" s="32"/>
      <c r="HKG3" s="32"/>
      <c r="HKH3" s="32"/>
      <c r="HKI3" s="32"/>
      <c r="HKJ3" s="32"/>
      <c r="HKK3" s="32"/>
      <c r="HKL3" s="32"/>
      <c r="HKM3" s="32"/>
      <c r="HKN3" s="32"/>
      <c r="HKO3" s="32"/>
      <c r="HKP3" s="32"/>
      <c r="HKQ3" s="32"/>
      <c r="HKR3" s="32"/>
      <c r="HKS3" s="32"/>
      <c r="HKT3" s="32"/>
      <c r="HKU3" s="32"/>
      <c r="HKV3" s="32"/>
      <c r="HKW3" s="32"/>
      <c r="HKX3" s="32"/>
      <c r="HKY3" s="32"/>
      <c r="HKZ3" s="32"/>
      <c r="HLA3" s="32"/>
      <c r="HLB3" s="32"/>
      <c r="HLC3" s="32"/>
      <c r="HLD3" s="32"/>
      <c r="HLE3" s="32"/>
      <c r="HLF3" s="32"/>
      <c r="HLG3" s="32"/>
      <c r="HLH3" s="32"/>
      <c r="HLI3" s="32"/>
      <c r="HLJ3" s="32"/>
      <c r="HLK3" s="32"/>
      <c r="HLL3" s="32"/>
      <c r="HLM3" s="32"/>
      <c r="HLN3" s="32"/>
      <c r="HLO3" s="32"/>
      <c r="HLP3" s="32"/>
      <c r="HLQ3" s="32"/>
      <c r="HLR3" s="32"/>
      <c r="HLS3" s="32"/>
      <c r="HLT3" s="32"/>
      <c r="HLU3" s="32"/>
      <c r="HLV3" s="32"/>
      <c r="HLW3" s="32"/>
      <c r="HLX3" s="32"/>
      <c r="HLY3" s="32"/>
      <c r="HLZ3" s="32"/>
      <c r="HMA3" s="32"/>
      <c r="HMB3" s="32"/>
      <c r="HMC3" s="32"/>
      <c r="HMD3" s="32"/>
      <c r="HME3" s="32"/>
      <c r="HMF3" s="32"/>
      <c r="HMG3" s="32"/>
      <c r="HMH3" s="32"/>
      <c r="HMI3" s="32"/>
      <c r="HMJ3" s="32"/>
      <c r="HMK3" s="32"/>
      <c r="HML3" s="32"/>
      <c r="HMM3" s="32"/>
      <c r="HMN3" s="32"/>
      <c r="HMO3" s="32"/>
      <c r="HMP3" s="32"/>
      <c r="HMQ3" s="32"/>
      <c r="HMR3" s="32"/>
      <c r="HMS3" s="32"/>
      <c r="HMT3" s="32"/>
      <c r="HMU3" s="32"/>
      <c r="HMV3" s="32"/>
      <c r="HMW3" s="32"/>
      <c r="HMX3" s="32"/>
      <c r="HMY3" s="32"/>
      <c r="HMZ3" s="32"/>
      <c r="HNA3" s="32"/>
      <c r="HNB3" s="32"/>
      <c r="HNC3" s="32"/>
      <c r="HND3" s="32"/>
      <c r="HNE3" s="32"/>
      <c r="HNF3" s="32"/>
      <c r="HNG3" s="32"/>
      <c r="HNH3" s="32"/>
      <c r="HNI3" s="32"/>
      <c r="HNJ3" s="32"/>
      <c r="HNK3" s="32"/>
      <c r="HNL3" s="32"/>
      <c r="HNM3" s="32"/>
      <c r="HNN3" s="32"/>
      <c r="HNO3" s="32"/>
      <c r="HNP3" s="32"/>
      <c r="HNQ3" s="32"/>
      <c r="HNR3" s="32"/>
      <c r="HNS3" s="32"/>
      <c r="HNT3" s="32"/>
      <c r="HNU3" s="32"/>
      <c r="HNV3" s="32"/>
      <c r="HNW3" s="32"/>
      <c r="HNX3" s="32"/>
      <c r="HNY3" s="32"/>
      <c r="HNZ3" s="32"/>
      <c r="HOA3" s="32"/>
      <c r="HOB3" s="32"/>
      <c r="HOC3" s="32"/>
      <c r="HOD3" s="32"/>
      <c r="HOE3" s="32"/>
      <c r="HOF3" s="32"/>
      <c r="HOG3" s="32"/>
      <c r="HOH3" s="32"/>
      <c r="HOI3" s="32"/>
      <c r="HOJ3" s="32"/>
      <c r="HOK3" s="32"/>
      <c r="HOL3" s="32"/>
      <c r="HOM3" s="32"/>
      <c r="HON3" s="32"/>
      <c r="HOO3" s="32"/>
      <c r="HOP3" s="32"/>
      <c r="HOQ3" s="32"/>
      <c r="HOR3" s="32"/>
      <c r="HOS3" s="32"/>
      <c r="HOT3" s="32"/>
      <c r="HOU3" s="32"/>
      <c r="HOV3" s="32"/>
      <c r="HOW3" s="32"/>
      <c r="HOX3" s="32"/>
      <c r="HOY3" s="32"/>
      <c r="HOZ3" s="32"/>
      <c r="HPA3" s="32"/>
      <c r="HPB3" s="32"/>
      <c r="HPC3" s="32"/>
      <c r="HPD3" s="32"/>
      <c r="HPE3" s="32"/>
      <c r="HPF3" s="32"/>
      <c r="HPG3" s="32"/>
      <c r="HPH3" s="32"/>
      <c r="HPI3" s="32"/>
      <c r="HPJ3" s="32"/>
      <c r="HPK3" s="32"/>
      <c r="HPL3" s="32"/>
      <c r="HPM3" s="32"/>
      <c r="HPN3" s="32"/>
      <c r="HPO3" s="32"/>
      <c r="HPP3" s="32"/>
      <c r="HPQ3" s="32"/>
      <c r="HPR3" s="32"/>
      <c r="HPS3" s="32"/>
      <c r="HPT3" s="32"/>
      <c r="HPU3" s="32"/>
      <c r="HPV3" s="32"/>
      <c r="HPW3" s="32"/>
      <c r="HPX3" s="32"/>
      <c r="HPY3" s="32"/>
      <c r="HPZ3" s="32"/>
      <c r="HQA3" s="32"/>
      <c r="HQB3" s="32"/>
      <c r="HQC3" s="32"/>
      <c r="HQD3" s="32"/>
      <c r="HQE3" s="32"/>
      <c r="HQF3" s="32"/>
      <c r="HQG3" s="32"/>
      <c r="HQH3" s="32"/>
      <c r="HQI3" s="32"/>
      <c r="HQJ3" s="32"/>
      <c r="HQK3" s="32"/>
      <c r="HQL3" s="32"/>
      <c r="HQM3" s="32"/>
      <c r="HQN3" s="32"/>
      <c r="HQO3" s="32"/>
      <c r="HQP3" s="32"/>
      <c r="HQQ3" s="32"/>
      <c r="HQR3" s="32"/>
      <c r="HQS3" s="32"/>
      <c r="HQT3" s="32"/>
      <c r="HQU3" s="32"/>
      <c r="HQV3" s="32"/>
      <c r="HQW3" s="32"/>
      <c r="HQX3" s="32"/>
      <c r="HQY3" s="32"/>
      <c r="HQZ3" s="32"/>
      <c r="HRA3" s="32"/>
      <c r="HRB3" s="32"/>
      <c r="HRC3" s="32"/>
      <c r="HRD3" s="32"/>
      <c r="HRE3" s="32"/>
      <c r="HRF3" s="32"/>
      <c r="HRG3" s="32"/>
      <c r="HRH3" s="32"/>
      <c r="HRI3" s="32"/>
      <c r="HRJ3" s="32"/>
      <c r="HRK3" s="32"/>
      <c r="HRL3" s="32"/>
      <c r="HRM3" s="32"/>
      <c r="HRN3" s="32"/>
      <c r="HRO3" s="32"/>
      <c r="HRP3" s="32"/>
      <c r="HRQ3" s="32"/>
      <c r="HRR3" s="32"/>
      <c r="HRS3" s="32"/>
      <c r="HRT3" s="32"/>
      <c r="HRU3" s="32"/>
      <c r="HRV3" s="32"/>
      <c r="HRW3" s="32"/>
      <c r="HRX3" s="32"/>
      <c r="HRY3" s="32"/>
      <c r="HRZ3" s="32"/>
      <c r="HSA3" s="32"/>
      <c r="HSB3" s="32"/>
      <c r="HSC3" s="32"/>
      <c r="HSD3" s="32"/>
      <c r="HSE3" s="32"/>
      <c r="HSF3" s="32"/>
      <c r="HSG3" s="32"/>
      <c r="HSH3" s="32"/>
      <c r="HSI3" s="32"/>
      <c r="HSJ3" s="32"/>
      <c r="HSK3" s="32"/>
      <c r="HSL3" s="32"/>
      <c r="HSM3" s="32"/>
      <c r="HSN3" s="32"/>
      <c r="HSO3" s="32"/>
      <c r="HSP3" s="32"/>
      <c r="HSQ3" s="32"/>
      <c r="HSR3" s="32"/>
      <c r="HSS3" s="32"/>
      <c r="HST3" s="32"/>
      <c r="HSU3" s="32"/>
      <c r="HSV3" s="32"/>
      <c r="HSW3" s="32"/>
      <c r="HSX3" s="32"/>
      <c r="HSY3" s="32"/>
      <c r="HSZ3" s="32"/>
      <c r="HTA3" s="32"/>
      <c r="HTB3" s="32"/>
      <c r="HTC3" s="32"/>
      <c r="HTD3" s="32"/>
      <c r="HTE3" s="32"/>
      <c r="HTF3" s="32"/>
      <c r="HTG3" s="32"/>
      <c r="HTH3" s="32"/>
      <c r="HTI3" s="32"/>
      <c r="HTJ3" s="32"/>
      <c r="HTK3" s="32"/>
      <c r="HTL3" s="32"/>
      <c r="HTM3" s="32"/>
      <c r="HTN3" s="32"/>
      <c r="HTO3" s="32"/>
      <c r="HTP3" s="32"/>
      <c r="HTQ3" s="32"/>
      <c r="HTR3" s="32"/>
      <c r="HTS3" s="32"/>
      <c r="HTT3" s="32"/>
      <c r="HTU3" s="32"/>
      <c r="HTV3" s="32"/>
      <c r="HTW3" s="32"/>
      <c r="HTX3" s="32"/>
      <c r="HTY3" s="32"/>
      <c r="HTZ3" s="32"/>
      <c r="HUA3" s="32"/>
      <c r="HUB3" s="32"/>
      <c r="HUC3" s="32"/>
      <c r="HUD3" s="32"/>
      <c r="HUE3" s="32"/>
      <c r="HUF3" s="32"/>
      <c r="HUG3" s="32"/>
      <c r="HUH3" s="32"/>
      <c r="HUI3" s="32"/>
      <c r="HUJ3" s="32"/>
      <c r="HUK3" s="32"/>
      <c r="HUL3" s="32"/>
      <c r="HUM3" s="32"/>
      <c r="HUN3" s="32"/>
      <c r="HUO3" s="32"/>
      <c r="HUP3" s="32"/>
      <c r="HUQ3" s="32"/>
      <c r="HUR3" s="32"/>
      <c r="HUS3" s="32"/>
      <c r="HUT3" s="32"/>
      <c r="HUU3" s="32"/>
      <c r="HUV3" s="32"/>
      <c r="HUW3" s="32"/>
      <c r="HUX3" s="32"/>
      <c r="HUY3" s="32"/>
      <c r="HUZ3" s="32"/>
      <c r="HVA3" s="32"/>
      <c r="HVB3" s="32"/>
      <c r="HVC3" s="32"/>
      <c r="HVD3" s="32"/>
      <c r="HVE3" s="32"/>
      <c r="HVF3" s="32"/>
      <c r="HVG3" s="32"/>
      <c r="HVH3" s="32"/>
      <c r="HVI3" s="32"/>
      <c r="HVJ3" s="32"/>
      <c r="HVK3" s="32"/>
      <c r="HVL3" s="32"/>
      <c r="HVM3" s="32"/>
      <c r="HVN3" s="32"/>
      <c r="HVO3" s="32"/>
      <c r="HVP3" s="32"/>
      <c r="HVQ3" s="32"/>
      <c r="HVR3" s="32"/>
      <c r="HVS3" s="32"/>
      <c r="HVT3" s="32"/>
      <c r="HVU3" s="32"/>
      <c r="HVV3" s="32"/>
      <c r="HVW3" s="32"/>
      <c r="HVX3" s="32"/>
      <c r="HVY3" s="32"/>
      <c r="HVZ3" s="32"/>
      <c r="HWA3" s="32"/>
      <c r="HWB3" s="32"/>
      <c r="HWC3" s="32"/>
      <c r="HWD3" s="32"/>
      <c r="HWE3" s="32"/>
      <c r="HWF3" s="32"/>
      <c r="HWG3" s="32"/>
      <c r="HWH3" s="32"/>
      <c r="HWI3" s="32"/>
      <c r="HWJ3" s="32"/>
      <c r="HWK3" s="32"/>
      <c r="HWL3" s="32"/>
      <c r="HWM3" s="32"/>
      <c r="HWN3" s="32"/>
      <c r="HWO3" s="32"/>
      <c r="HWP3" s="32"/>
      <c r="HWQ3" s="32"/>
      <c r="HWR3" s="32"/>
      <c r="HWS3" s="32"/>
      <c r="HWT3" s="32"/>
      <c r="HWU3" s="32"/>
      <c r="HWV3" s="32"/>
      <c r="HWW3" s="32"/>
      <c r="HWX3" s="32"/>
      <c r="HWY3" s="32"/>
      <c r="HWZ3" s="32"/>
      <c r="HXA3" s="32"/>
      <c r="HXB3" s="32"/>
      <c r="HXC3" s="32"/>
      <c r="HXD3" s="32"/>
      <c r="HXE3" s="32"/>
      <c r="HXF3" s="32"/>
      <c r="HXG3" s="32"/>
      <c r="HXH3" s="32"/>
      <c r="HXI3" s="32"/>
      <c r="HXJ3" s="32"/>
      <c r="HXK3" s="32"/>
      <c r="HXL3" s="32"/>
      <c r="HXM3" s="32"/>
      <c r="HXN3" s="32"/>
      <c r="HXO3" s="32"/>
      <c r="HXP3" s="32"/>
      <c r="HXQ3" s="32"/>
      <c r="HXR3" s="32"/>
      <c r="HXS3" s="32"/>
      <c r="HXT3" s="32"/>
      <c r="HXU3" s="32"/>
      <c r="HXV3" s="32"/>
      <c r="HXW3" s="32"/>
      <c r="HXX3" s="32"/>
      <c r="HXY3" s="32"/>
      <c r="HXZ3" s="32"/>
      <c r="HYA3" s="32"/>
      <c r="HYB3" s="32"/>
      <c r="HYC3" s="32"/>
      <c r="HYD3" s="32"/>
      <c r="HYE3" s="32"/>
      <c r="HYF3" s="32"/>
      <c r="HYG3" s="32"/>
      <c r="HYH3" s="32"/>
      <c r="HYI3" s="32"/>
      <c r="HYJ3" s="32"/>
      <c r="HYK3" s="32"/>
      <c r="HYL3" s="32"/>
      <c r="HYM3" s="32"/>
      <c r="HYN3" s="32"/>
      <c r="HYO3" s="32"/>
      <c r="HYP3" s="32"/>
      <c r="HYQ3" s="32"/>
      <c r="HYR3" s="32"/>
      <c r="HYS3" s="32"/>
      <c r="HYT3" s="32"/>
      <c r="HYU3" s="32"/>
      <c r="HYV3" s="32"/>
      <c r="HYW3" s="32"/>
      <c r="HYX3" s="32"/>
      <c r="HYY3" s="32"/>
      <c r="HYZ3" s="32"/>
      <c r="HZA3" s="32"/>
      <c r="HZB3" s="32"/>
      <c r="HZC3" s="32"/>
      <c r="HZD3" s="32"/>
      <c r="HZE3" s="32"/>
      <c r="HZF3" s="32"/>
      <c r="HZG3" s="32"/>
      <c r="HZH3" s="32"/>
      <c r="HZI3" s="32"/>
      <c r="HZJ3" s="32"/>
      <c r="HZK3" s="32"/>
      <c r="HZL3" s="32"/>
      <c r="HZM3" s="32"/>
      <c r="HZN3" s="32"/>
      <c r="HZO3" s="32"/>
      <c r="HZP3" s="32"/>
      <c r="HZQ3" s="32"/>
      <c r="HZR3" s="32"/>
      <c r="HZS3" s="32"/>
      <c r="HZT3" s="32"/>
      <c r="HZU3" s="32"/>
      <c r="HZV3" s="32"/>
      <c r="HZW3" s="32"/>
      <c r="HZX3" s="32"/>
      <c r="HZY3" s="32"/>
      <c r="HZZ3" s="32"/>
      <c r="IAA3" s="32"/>
      <c r="IAB3" s="32"/>
      <c r="IAC3" s="32"/>
      <c r="IAD3" s="32"/>
      <c r="IAE3" s="32"/>
      <c r="IAF3" s="32"/>
      <c r="IAG3" s="32"/>
      <c r="IAH3" s="32"/>
      <c r="IAI3" s="32"/>
      <c r="IAJ3" s="32"/>
      <c r="IAK3" s="32"/>
      <c r="IAL3" s="32"/>
      <c r="IAM3" s="32"/>
      <c r="IAN3" s="32"/>
      <c r="IAO3" s="32"/>
      <c r="IAP3" s="32"/>
      <c r="IAQ3" s="32"/>
      <c r="IAR3" s="32"/>
      <c r="IAS3" s="32"/>
      <c r="IAT3" s="32"/>
      <c r="IAU3" s="32"/>
      <c r="IAV3" s="32"/>
      <c r="IAW3" s="32"/>
      <c r="IAX3" s="32"/>
      <c r="IAY3" s="32"/>
      <c r="IAZ3" s="32"/>
      <c r="IBA3" s="32"/>
      <c r="IBB3" s="32"/>
      <c r="IBC3" s="32"/>
      <c r="IBD3" s="32"/>
      <c r="IBE3" s="32"/>
      <c r="IBF3" s="32"/>
      <c r="IBG3" s="32"/>
      <c r="IBH3" s="32"/>
      <c r="IBI3" s="32"/>
      <c r="IBJ3" s="32"/>
      <c r="IBK3" s="32"/>
      <c r="IBL3" s="32"/>
      <c r="IBM3" s="32"/>
      <c r="IBN3" s="32"/>
      <c r="IBO3" s="32"/>
      <c r="IBP3" s="32"/>
      <c r="IBQ3" s="32"/>
      <c r="IBR3" s="32"/>
      <c r="IBS3" s="32"/>
      <c r="IBT3" s="32"/>
      <c r="IBU3" s="32"/>
      <c r="IBV3" s="32"/>
      <c r="IBW3" s="32"/>
      <c r="IBX3" s="32"/>
      <c r="IBY3" s="32"/>
      <c r="IBZ3" s="32"/>
      <c r="ICA3" s="32"/>
      <c r="ICB3" s="32"/>
      <c r="ICC3" s="32"/>
      <c r="ICD3" s="32"/>
      <c r="ICE3" s="32"/>
      <c r="ICF3" s="32"/>
      <c r="ICG3" s="32"/>
      <c r="ICH3" s="32"/>
      <c r="ICI3" s="32"/>
      <c r="ICJ3" s="32"/>
      <c r="ICK3" s="32"/>
      <c r="ICL3" s="32"/>
      <c r="ICM3" s="32"/>
      <c r="ICN3" s="32"/>
      <c r="ICO3" s="32"/>
      <c r="ICP3" s="32"/>
      <c r="ICQ3" s="32"/>
      <c r="ICR3" s="32"/>
      <c r="ICS3" s="32"/>
      <c r="ICT3" s="32"/>
      <c r="ICU3" s="32"/>
      <c r="ICV3" s="32"/>
      <c r="ICW3" s="32"/>
      <c r="ICX3" s="32"/>
      <c r="ICY3" s="32"/>
      <c r="ICZ3" s="32"/>
      <c r="IDA3" s="32"/>
      <c r="IDB3" s="32"/>
      <c r="IDC3" s="32"/>
      <c r="IDD3" s="32"/>
      <c r="IDE3" s="32"/>
      <c r="IDF3" s="32"/>
      <c r="IDG3" s="32"/>
      <c r="IDH3" s="32"/>
      <c r="IDI3" s="32"/>
      <c r="IDJ3" s="32"/>
      <c r="IDK3" s="32"/>
      <c r="IDL3" s="32"/>
      <c r="IDM3" s="32"/>
      <c r="IDN3" s="32"/>
      <c r="IDO3" s="32"/>
      <c r="IDP3" s="32"/>
      <c r="IDQ3" s="32"/>
      <c r="IDR3" s="32"/>
      <c r="IDS3" s="32"/>
      <c r="IDT3" s="32"/>
      <c r="IDU3" s="32"/>
      <c r="IDV3" s="32"/>
      <c r="IDW3" s="32"/>
      <c r="IDX3" s="32"/>
      <c r="IDY3" s="32"/>
      <c r="IDZ3" s="32"/>
      <c r="IEA3" s="32"/>
      <c r="IEB3" s="32"/>
      <c r="IEC3" s="32"/>
      <c r="IED3" s="32"/>
      <c r="IEE3" s="32"/>
      <c r="IEF3" s="32"/>
      <c r="IEG3" s="32"/>
      <c r="IEH3" s="32"/>
      <c r="IEI3" s="32"/>
      <c r="IEJ3" s="32"/>
      <c r="IEK3" s="32"/>
      <c r="IEL3" s="32"/>
      <c r="IEM3" s="32"/>
      <c r="IEN3" s="32"/>
      <c r="IEO3" s="32"/>
      <c r="IEP3" s="32"/>
      <c r="IEQ3" s="32"/>
      <c r="IER3" s="32"/>
      <c r="IES3" s="32"/>
      <c r="IET3" s="32"/>
      <c r="IEU3" s="32"/>
      <c r="IEV3" s="32"/>
      <c r="IEW3" s="32"/>
      <c r="IEX3" s="32"/>
      <c r="IEY3" s="32"/>
      <c r="IEZ3" s="32"/>
      <c r="IFA3" s="32"/>
      <c r="IFB3" s="32"/>
      <c r="IFC3" s="32"/>
      <c r="IFD3" s="32"/>
      <c r="IFE3" s="32"/>
      <c r="IFF3" s="32"/>
      <c r="IFG3" s="32"/>
      <c r="IFH3" s="32"/>
      <c r="IFI3" s="32"/>
      <c r="IFJ3" s="32"/>
      <c r="IFK3" s="32"/>
      <c r="IFL3" s="32"/>
      <c r="IFM3" s="32"/>
      <c r="IFN3" s="32"/>
      <c r="IFO3" s="32"/>
      <c r="IFP3" s="32"/>
      <c r="IFQ3" s="32"/>
      <c r="IFR3" s="32"/>
      <c r="IFS3" s="32"/>
      <c r="IFT3" s="32"/>
      <c r="IFU3" s="32"/>
      <c r="IFV3" s="32"/>
      <c r="IFW3" s="32"/>
      <c r="IFX3" s="32"/>
      <c r="IFY3" s="32"/>
      <c r="IFZ3" s="32"/>
      <c r="IGA3" s="32"/>
      <c r="IGB3" s="32"/>
      <c r="IGC3" s="32"/>
      <c r="IGD3" s="32"/>
      <c r="IGE3" s="32"/>
      <c r="IGF3" s="32"/>
      <c r="IGG3" s="32"/>
      <c r="IGH3" s="32"/>
      <c r="IGI3" s="32"/>
      <c r="IGJ3" s="32"/>
      <c r="IGK3" s="32"/>
      <c r="IGL3" s="32"/>
      <c r="IGM3" s="32"/>
      <c r="IGN3" s="32"/>
      <c r="IGO3" s="32"/>
      <c r="IGP3" s="32"/>
      <c r="IGQ3" s="32"/>
      <c r="IGR3" s="32"/>
      <c r="IGS3" s="32"/>
      <c r="IGT3" s="32"/>
      <c r="IGU3" s="32"/>
      <c r="IGV3" s="32"/>
      <c r="IGW3" s="32"/>
      <c r="IGX3" s="32"/>
      <c r="IGY3" s="32"/>
      <c r="IGZ3" s="32"/>
      <c r="IHA3" s="32"/>
      <c r="IHB3" s="32"/>
      <c r="IHC3" s="32"/>
      <c r="IHD3" s="32"/>
      <c r="IHE3" s="32"/>
      <c r="IHF3" s="32"/>
      <c r="IHG3" s="32"/>
      <c r="IHH3" s="32"/>
      <c r="IHI3" s="32"/>
      <c r="IHJ3" s="32"/>
      <c r="IHK3" s="32"/>
      <c r="IHL3" s="32"/>
      <c r="IHM3" s="32"/>
      <c r="IHN3" s="32"/>
      <c r="IHO3" s="32"/>
      <c r="IHP3" s="32"/>
      <c r="IHQ3" s="32"/>
      <c r="IHR3" s="32"/>
      <c r="IHS3" s="32"/>
      <c r="IHT3" s="32"/>
      <c r="IHU3" s="32"/>
      <c r="IHV3" s="32"/>
      <c r="IHW3" s="32"/>
      <c r="IHX3" s="32"/>
      <c r="IHY3" s="32"/>
      <c r="IHZ3" s="32"/>
      <c r="IIA3" s="32"/>
      <c r="IIB3" s="32"/>
      <c r="IIC3" s="32"/>
      <c r="IID3" s="32"/>
      <c r="IIE3" s="32"/>
      <c r="IIF3" s="32"/>
      <c r="IIG3" s="32"/>
      <c r="IIH3" s="32"/>
      <c r="III3" s="32"/>
      <c r="IIJ3" s="32"/>
      <c r="IIK3" s="32"/>
      <c r="IIL3" s="32"/>
      <c r="IIM3" s="32"/>
      <c r="IIN3" s="32"/>
      <c r="IIO3" s="32"/>
      <c r="IIP3" s="32"/>
      <c r="IIQ3" s="32"/>
      <c r="IIR3" s="32"/>
      <c r="IIS3" s="32"/>
      <c r="IIT3" s="32"/>
      <c r="IIU3" s="32"/>
      <c r="IIV3" s="32"/>
      <c r="IIW3" s="32"/>
      <c r="IIX3" s="32"/>
      <c r="IIY3" s="32"/>
      <c r="IIZ3" s="32"/>
      <c r="IJA3" s="32"/>
      <c r="IJB3" s="32"/>
      <c r="IJC3" s="32"/>
      <c r="IJD3" s="32"/>
      <c r="IJE3" s="32"/>
      <c r="IJF3" s="32"/>
      <c r="IJG3" s="32"/>
      <c r="IJH3" s="32"/>
      <c r="IJI3" s="32"/>
      <c r="IJJ3" s="32"/>
      <c r="IJK3" s="32"/>
      <c r="IJL3" s="32"/>
      <c r="IJM3" s="32"/>
      <c r="IJN3" s="32"/>
      <c r="IJO3" s="32"/>
      <c r="IJP3" s="32"/>
      <c r="IJQ3" s="32"/>
      <c r="IJR3" s="32"/>
      <c r="IJS3" s="32"/>
      <c r="IJT3" s="32"/>
      <c r="IJU3" s="32"/>
      <c r="IJV3" s="32"/>
      <c r="IJW3" s="32"/>
      <c r="IJX3" s="32"/>
      <c r="IJY3" s="32"/>
      <c r="IJZ3" s="32"/>
      <c r="IKA3" s="32"/>
      <c r="IKB3" s="32"/>
      <c r="IKC3" s="32"/>
      <c r="IKD3" s="32"/>
      <c r="IKE3" s="32"/>
      <c r="IKF3" s="32"/>
      <c r="IKG3" s="32"/>
      <c r="IKH3" s="32"/>
      <c r="IKI3" s="32"/>
      <c r="IKJ3" s="32"/>
      <c r="IKK3" s="32"/>
      <c r="IKL3" s="32"/>
      <c r="IKM3" s="32"/>
      <c r="IKN3" s="32"/>
      <c r="IKO3" s="32"/>
      <c r="IKP3" s="32"/>
      <c r="IKQ3" s="32"/>
      <c r="IKR3" s="32"/>
      <c r="IKS3" s="32"/>
      <c r="IKT3" s="32"/>
      <c r="IKU3" s="32"/>
      <c r="IKV3" s="32"/>
      <c r="IKW3" s="32"/>
      <c r="IKX3" s="32"/>
      <c r="IKY3" s="32"/>
      <c r="IKZ3" s="32"/>
      <c r="ILA3" s="32"/>
      <c r="ILB3" s="32"/>
      <c r="ILC3" s="32"/>
      <c r="ILD3" s="32"/>
      <c r="ILE3" s="32"/>
      <c r="ILF3" s="32"/>
      <c r="ILG3" s="32"/>
      <c r="ILH3" s="32"/>
      <c r="ILI3" s="32"/>
      <c r="ILJ3" s="32"/>
      <c r="ILK3" s="32"/>
      <c r="ILL3" s="32"/>
      <c r="ILM3" s="32"/>
      <c r="ILN3" s="32"/>
      <c r="ILO3" s="32"/>
      <c r="ILP3" s="32"/>
      <c r="ILQ3" s="32"/>
      <c r="ILR3" s="32"/>
      <c r="ILS3" s="32"/>
      <c r="ILT3" s="32"/>
      <c r="ILU3" s="32"/>
      <c r="ILV3" s="32"/>
      <c r="ILW3" s="32"/>
      <c r="ILX3" s="32"/>
      <c r="ILY3" s="32"/>
      <c r="ILZ3" s="32"/>
      <c r="IMA3" s="32"/>
      <c r="IMB3" s="32"/>
      <c r="IMC3" s="32"/>
      <c r="IMD3" s="32"/>
      <c r="IME3" s="32"/>
      <c r="IMF3" s="32"/>
      <c r="IMG3" s="32"/>
      <c r="IMH3" s="32"/>
      <c r="IMI3" s="32"/>
      <c r="IMJ3" s="32"/>
      <c r="IMK3" s="32"/>
      <c r="IML3" s="32"/>
      <c r="IMM3" s="32"/>
      <c r="IMN3" s="32"/>
      <c r="IMO3" s="32"/>
      <c r="IMP3" s="32"/>
      <c r="IMQ3" s="32"/>
      <c r="IMR3" s="32"/>
      <c r="IMS3" s="32"/>
      <c r="IMT3" s="32"/>
      <c r="IMU3" s="32"/>
      <c r="IMV3" s="32"/>
      <c r="IMW3" s="32"/>
      <c r="IMX3" s="32"/>
      <c r="IMY3" s="32"/>
      <c r="IMZ3" s="32"/>
      <c r="INA3" s="32"/>
      <c r="INB3" s="32"/>
      <c r="INC3" s="32"/>
      <c r="IND3" s="32"/>
      <c r="INE3" s="32"/>
      <c r="INF3" s="32"/>
      <c r="ING3" s="32"/>
      <c r="INH3" s="32"/>
      <c r="INI3" s="32"/>
      <c r="INJ3" s="32"/>
      <c r="INK3" s="32"/>
      <c r="INL3" s="32"/>
      <c r="INM3" s="32"/>
      <c r="INN3" s="32"/>
      <c r="INO3" s="32"/>
      <c r="INP3" s="32"/>
      <c r="INQ3" s="32"/>
      <c r="INR3" s="32"/>
      <c r="INS3" s="32"/>
      <c r="INT3" s="32"/>
      <c r="INU3" s="32"/>
      <c r="INV3" s="32"/>
      <c r="INW3" s="32"/>
      <c r="INX3" s="32"/>
      <c r="INY3" s="32"/>
      <c r="INZ3" s="32"/>
      <c r="IOA3" s="32"/>
      <c r="IOB3" s="32"/>
      <c r="IOC3" s="32"/>
      <c r="IOD3" s="32"/>
      <c r="IOE3" s="32"/>
      <c r="IOF3" s="32"/>
      <c r="IOG3" s="32"/>
      <c r="IOH3" s="32"/>
      <c r="IOI3" s="32"/>
      <c r="IOJ3" s="32"/>
      <c r="IOK3" s="32"/>
      <c r="IOL3" s="32"/>
      <c r="IOM3" s="32"/>
      <c r="ION3" s="32"/>
      <c r="IOO3" s="32"/>
      <c r="IOP3" s="32"/>
      <c r="IOQ3" s="32"/>
      <c r="IOR3" s="32"/>
      <c r="IOS3" s="32"/>
      <c r="IOT3" s="32"/>
      <c r="IOU3" s="32"/>
      <c r="IOV3" s="32"/>
      <c r="IOW3" s="32"/>
      <c r="IOX3" s="32"/>
      <c r="IOY3" s="32"/>
      <c r="IOZ3" s="32"/>
      <c r="IPA3" s="32"/>
      <c r="IPB3" s="32"/>
      <c r="IPC3" s="32"/>
      <c r="IPD3" s="32"/>
      <c r="IPE3" s="32"/>
      <c r="IPF3" s="32"/>
      <c r="IPG3" s="32"/>
      <c r="IPH3" s="32"/>
      <c r="IPI3" s="32"/>
      <c r="IPJ3" s="32"/>
      <c r="IPK3" s="32"/>
      <c r="IPL3" s="32"/>
      <c r="IPM3" s="32"/>
      <c r="IPN3" s="32"/>
      <c r="IPO3" s="32"/>
      <c r="IPP3" s="32"/>
      <c r="IPQ3" s="32"/>
      <c r="IPR3" s="32"/>
      <c r="IPS3" s="32"/>
      <c r="IPT3" s="32"/>
      <c r="IPU3" s="32"/>
      <c r="IPV3" s="32"/>
      <c r="IPW3" s="32"/>
      <c r="IPX3" s="32"/>
      <c r="IPY3" s="32"/>
      <c r="IPZ3" s="32"/>
      <c r="IQA3" s="32"/>
      <c r="IQB3" s="32"/>
      <c r="IQC3" s="32"/>
      <c r="IQD3" s="32"/>
      <c r="IQE3" s="32"/>
      <c r="IQF3" s="32"/>
      <c r="IQG3" s="32"/>
      <c r="IQH3" s="32"/>
      <c r="IQI3" s="32"/>
      <c r="IQJ3" s="32"/>
      <c r="IQK3" s="32"/>
      <c r="IQL3" s="32"/>
      <c r="IQM3" s="32"/>
      <c r="IQN3" s="32"/>
      <c r="IQO3" s="32"/>
      <c r="IQP3" s="32"/>
      <c r="IQQ3" s="32"/>
      <c r="IQR3" s="32"/>
      <c r="IQS3" s="32"/>
      <c r="IQT3" s="32"/>
      <c r="IQU3" s="32"/>
      <c r="IQV3" s="32"/>
      <c r="IQW3" s="32"/>
      <c r="IQX3" s="32"/>
      <c r="IQY3" s="32"/>
      <c r="IQZ3" s="32"/>
      <c r="IRA3" s="32"/>
      <c r="IRB3" s="32"/>
      <c r="IRC3" s="32"/>
      <c r="IRD3" s="32"/>
      <c r="IRE3" s="32"/>
      <c r="IRF3" s="32"/>
      <c r="IRG3" s="32"/>
      <c r="IRH3" s="32"/>
      <c r="IRI3" s="32"/>
      <c r="IRJ3" s="32"/>
      <c r="IRK3" s="32"/>
      <c r="IRL3" s="32"/>
      <c r="IRM3" s="32"/>
      <c r="IRN3" s="32"/>
      <c r="IRO3" s="32"/>
      <c r="IRP3" s="32"/>
      <c r="IRQ3" s="32"/>
      <c r="IRR3" s="32"/>
      <c r="IRS3" s="32"/>
      <c r="IRT3" s="32"/>
      <c r="IRU3" s="32"/>
      <c r="IRV3" s="32"/>
      <c r="IRW3" s="32"/>
      <c r="IRX3" s="32"/>
      <c r="IRY3" s="32"/>
      <c r="IRZ3" s="32"/>
      <c r="ISA3" s="32"/>
      <c r="ISB3" s="32"/>
      <c r="ISC3" s="32"/>
      <c r="ISD3" s="32"/>
      <c r="ISE3" s="32"/>
      <c r="ISF3" s="32"/>
      <c r="ISG3" s="32"/>
      <c r="ISH3" s="32"/>
      <c r="ISI3" s="32"/>
      <c r="ISJ3" s="32"/>
      <c r="ISK3" s="32"/>
      <c r="ISL3" s="32"/>
      <c r="ISM3" s="32"/>
      <c r="ISN3" s="32"/>
      <c r="ISO3" s="32"/>
      <c r="ISP3" s="32"/>
      <c r="ISQ3" s="32"/>
      <c r="ISR3" s="32"/>
      <c r="ISS3" s="32"/>
      <c r="IST3" s="32"/>
      <c r="ISU3" s="32"/>
      <c r="ISV3" s="32"/>
      <c r="ISW3" s="32"/>
      <c r="ISX3" s="32"/>
      <c r="ISY3" s="32"/>
      <c r="ISZ3" s="32"/>
      <c r="ITA3" s="32"/>
      <c r="ITB3" s="32"/>
      <c r="ITC3" s="32"/>
      <c r="ITD3" s="32"/>
      <c r="ITE3" s="32"/>
      <c r="ITF3" s="32"/>
      <c r="ITG3" s="32"/>
      <c r="ITH3" s="32"/>
      <c r="ITI3" s="32"/>
      <c r="ITJ3" s="32"/>
      <c r="ITK3" s="32"/>
      <c r="ITL3" s="32"/>
      <c r="ITM3" s="32"/>
      <c r="ITN3" s="32"/>
      <c r="ITO3" s="32"/>
      <c r="ITP3" s="32"/>
      <c r="ITQ3" s="32"/>
      <c r="ITR3" s="32"/>
      <c r="ITS3" s="32"/>
      <c r="ITT3" s="32"/>
      <c r="ITU3" s="32"/>
      <c r="ITV3" s="32"/>
      <c r="ITW3" s="32"/>
      <c r="ITX3" s="32"/>
      <c r="ITY3" s="32"/>
      <c r="ITZ3" s="32"/>
      <c r="IUA3" s="32"/>
      <c r="IUB3" s="32"/>
      <c r="IUC3" s="32"/>
      <c r="IUD3" s="32"/>
      <c r="IUE3" s="32"/>
      <c r="IUF3" s="32"/>
      <c r="IUG3" s="32"/>
      <c r="IUH3" s="32"/>
      <c r="IUI3" s="32"/>
      <c r="IUJ3" s="32"/>
      <c r="IUK3" s="32"/>
      <c r="IUL3" s="32"/>
      <c r="IUM3" s="32"/>
      <c r="IUN3" s="32"/>
      <c r="IUO3" s="32"/>
      <c r="IUP3" s="32"/>
      <c r="IUQ3" s="32"/>
      <c r="IUR3" s="32"/>
      <c r="IUS3" s="32"/>
      <c r="IUT3" s="32"/>
      <c r="IUU3" s="32"/>
      <c r="IUV3" s="32"/>
      <c r="IUW3" s="32"/>
      <c r="IUX3" s="32"/>
      <c r="IUY3" s="32"/>
      <c r="IUZ3" s="32"/>
      <c r="IVA3" s="32"/>
      <c r="IVB3" s="32"/>
      <c r="IVC3" s="32"/>
      <c r="IVD3" s="32"/>
      <c r="IVE3" s="32"/>
      <c r="IVF3" s="32"/>
      <c r="IVG3" s="32"/>
      <c r="IVH3" s="32"/>
      <c r="IVI3" s="32"/>
      <c r="IVJ3" s="32"/>
      <c r="IVK3" s="32"/>
      <c r="IVL3" s="32"/>
      <c r="IVM3" s="32"/>
      <c r="IVN3" s="32"/>
      <c r="IVO3" s="32"/>
      <c r="IVP3" s="32"/>
      <c r="IVQ3" s="32"/>
      <c r="IVR3" s="32"/>
      <c r="IVS3" s="32"/>
      <c r="IVT3" s="32"/>
      <c r="IVU3" s="32"/>
      <c r="IVV3" s="32"/>
      <c r="IVW3" s="32"/>
      <c r="IVX3" s="32"/>
      <c r="IVY3" s="32"/>
      <c r="IVZ3" s="32"/>
      <c r="IWA3" s="32"/>
      <c r="IWB3" s="32"/>
      <c r="IWC3" s="32"/>
      <c r="IWD3" s="32"/>
      <c r="IWE3" s="32"/>
      <c r="IWF3" s="32"/>
      <c r="IWG3" s="32"/>
      <c r="IWH3" s="32"/>
      <c r="IWI3" s="32"/>
      <c r="IWJ3" s="32"/>
      <c r="IWK3" s="32"/>
      <c r="IWL3" s="32"/>
      <c r="IWM3" s="32"/>
      <c r="IWN3" s="32"/>
      <c r="IWO3" s="32"/>
      <c r="IWP3" s="32"/>
      <c r="IWQ3" s="32"/>
      <c r="IWR3" s="32"/>
      <c r="IWS3" s="32"/>
      <c r="IWT3" s="32"/>
      <c r="IWU3" s="32"/>
      <c r="IWV3" s="32"/>
      <c r="IWW3" s="32"/>
      <c r="IWX3" s="32"/>
      <c r="IWY3" s="32"/>
      <c r="IWZ3" s="32"/>
      <c r="IXA3" s="32"/>
      <c r="IXB3" s="32"/>
      <c r="IXC3" s="32"/>
      <c r="IXD3" s="32"/>
      <c r="IXE3" s="32"/>
      <c r="IXF3" s="32"/>
      <c r="IXG3" s="32"/>
      <c r="IXH3" s="32"/>
      <c r="IXI3" s="32"/>
      <c r="IXJ3" s="32"/>
      <c r="IXK3" s="32"/>
      <c r="IXL3" s="32"/>
      <c r="IXM3" s="32"/>
      <c r="IXN3" s="32"/>
      <c r="IXO3" s="32"/>
      <c r="IXP3" s="32"/>
      <c r="IXQ3" s="32"/>
      <c r="IXR3" s="32"/>
      <c r="IXS3" s="32"/>
      <c r="IXT3" s="32"/>
      <c r="IXU3" s="32"/>
      <c r="IXV3" s="32"/>
      <c r="IXW3" s="32"/>
      <c r="IXX3" s="32"/>
      <c r="IXY3" s="32"/>
      <c r="IXZ3" s="32"/>
      <c r="IYA3" s="32"/>
      <c r="IYB3" s="32"/>
      <c r="IYC3" s="32"/>
      <c r="IYD3" s="32"/>
      <c r="IYE3" s="32"/>
      <c r="IYF3" s="32"/>
      <c r="IYG3" s="32"/>
      <c r="IYH3" s="32"/>
      <c r="IYI3" s="32"/>
      <c r="IYJ3" s="32"/>
      <c r="IYK3" s="32"/>
      <c r="IYL3" s="32"/>
      <c r="IYM3" s="32"/>
      <c r="IYN3" s="32"/>
      <c r="IYO3" s="32"/>
      <c r="IYP3" s="32"/>
      <c r="IYQ3" s="32"/>
      <c r="IYR3" s="32"/>
      <c r="IYS3" s="32"/>
      <c r="IYT3" s="32"/>
      <c r="IYU3" s="32"/>
      <c r="IYV3" s="32"/>
      <c r="IYW3" s="32"/>
      <c r="IYX3" s="32"/>
      <c r="IYY3" s="32"/>
      <c r="IYZ3" s="32"/>
      <c r="IZA3" s="32"/>
      <c r="IZB3" s="32"/>
      <c r="IZC3" s="32"/>
      <c r="IZD3" s="32"/>
      <c r="IZE3" s="32"/>
      <c r="IZF3" s="32"/>
      <c r="IZG3" s="32"/>
      <c r="IZH3" s="32"/>
      <c r="IZI3" s="32"/>
      <c r="IZJ3" s="32"/>
      <c r="IZK3" s="32"/>
      <c r="IZL3" s="32"/>
      <c r="IZM3" s="32"/>
      <c r="IZN3" s="32"/>
      <c r="IZO3" s="32"/>
      <c r="IZP3" s="32"/>
      <c r="IZQ3" s="32"/>
      <c r="IZR3" s="32"/>
      <c r="IZS3" s="32"/>
      <c r="IZT3" s="32"/>
      <c r="IZU3" s="32"/>
      <c r="IZV3" s="32"/>
      <c r="IZW3" s="32"/>
      <c r="IZX3" s="32"/>
      <c r="IZY3" s="32"/>
      <c r="IZZ3" s="32"/>
      <c r="JAA3" s="32"/>
      <c r="JAB3" s="32"/>
      <c r="JAC3" s="32"/>
      <c r="JAD3" s="32"/>
      <c r="JAE3" s="32"/>
      <c r="JAF3" s="32"/>
      <c r="JAG3" s="32"/>
      <c r="JAH3" s="32"/>
      <c r="JAI3" s="32"/>
      <c r="JAJ3" s="32"/>
      <c r="JAK3" s="32"/>
      <c r="JAL3" s="32"/>
      <c r="JAM3" s="32"/>
      <c r="JAN3" s="32"/>
      <c r="JAO3" s="32"/>
      <c r="JAP3" s="32"/>
      <c r="JAQ3" s="32"/>
      <c r="JAR3" s="32"/>
      <c r="JAS3" s="32"/>
      <c r="JAT3" s="32"/>
      <c r="JAU3" s="32"/>
      <c r="JAV3" s="32"/>
      <c r="JAW3" s="32"/>
      <c r="JAX3" s="32"/>
      <c r="JAY3" s="32"/>
      <c r="JAZ3" s="32"/>
      <c r="JBA3" s="32"/>
      <c r="JBB3" s="32"/>
      <c r="JBC3" s="32"/>
      <c r="JBD3" s="32"/>
      <c r="JBE3" s="32"/>
      <c r="JBF3" s="32"/>
      <c r="JBG3" s="32"/>
      <c r="JBH3" s="32"/>
      <c r="JBI3" s="32"/>
      <c r="JBJ3" s="32"/>
      <c r="JBK3" s="32"/>
      <c r="JBL3" s="32"/>
      <c r="JBM3" s="32"/>
      <c r="JBN3" s="32"/>
      <c r="JBO3" s="32"/>
      <c r="JBP3" s="32"/>
      <c r="JBQ3" s="32"/>
      <c r="JBR3" s="32"/>
      <c r="JBS3" s="32"/>
      <c r="JBT3" s="32"/>
      <c r="JBU3" s="32"/>
      <c r="JBV3" s="32"/>
      <c r="JBW3" s="32"/>
      <c r="JBX3" s="32"/>
      <c r="JBY3" s="32"/>
      <c r="JBZ3" s="32"/>
      <c r="JCA3" s="32"/>
      <c r="JCB3" s="32"/>
      <c r="JCC3" s="32"/>
      <c r="JCD3" s="32"/>
      <c r="JCE3" s="32"/>
      <c r="JCF3" s="32"/>
      <c r="JCG3" s="32"/>
      <c r="JCH3" s="32"/>
      <c r="JCI3" s="32"/>
      <c r="JCJ3" s="32"/>
      <c r="JCK3" s="32"/>
      <c r="JCL3" s="32"/>
      <c r="JCM3" s="32"/>
      <c r="JCN3" s="32"/>
      <c r="JCO3" s="32"/>
      <c r="JCP3" s="32"/>
      <c r="JCQ3" s="32"/>
      <c r="JCR3" s="32"/>
      <c r="JCS3" s="32"/>
      <c r="JCT3" s="32"/>
      <c r="JCU3" s="32"/>
      <c r="JCV3" s="32"/>
      <c r="JCW3" s="32"/>
      <c r="JCX3" s="32"/>
      <c r="JCY3" s="32"/>
      <c r="JCZ3" s="32"/>
      <c r="JDA3" s="32"/>
      <c r="JDB3" s="32"/>
      <c r="JDC3" s="32"/>
      <c r="JDD3" s="32"/>
      <c r="JDE3" s="32"/>
      <c r="JDF3" s="32"/>
      <c r="JDG3" s="32"/>
      <c r="JDH3" s="32"/>
      <c r="JDI3" s="32"/>
      <c r="JDJ3" s="32"/>
      <c r="JDK3" s="32"/>
      <c r="JDL3" s="32"/>
      <c r="JDM3" s="32"/>
      <c r="JDN3" s="32"/>
      <c r="JDO3" s="32"/>
      <c r="JDP3" s="32"/>
      <c r="JDQ3" s="32"/>
      <c r="JDR3" s="32"/>
      <c r="JDS3" s="32"/>
      <c r="JDT3" s="32"/>
      <c r="JDU3" s="32"/>
      <c r="JDV3" s="32"/>
      <c r="JDW3" s="32"/>
      <c r="JDX3" s="32"/>
      <c r="JDY3" s="32"/>
      <c r="JDZ3" s="32"/>
      <c r="JEA3" s="32"/>
      <c r="JEB3" s="32"/>
      <c r="JEC3" s="32"/>
      <c r="JED3" s="32"/>
      <c r="JEE3" s="32"/>
      <c r="JEF3" s="32"/>
      <c r="JEG3" s="32"/>
      <c r="JEH3" s="32"/>
      <c r="JEI3" s="32"/>
      <c r="JEJ3" s="32"/>
      <c r="JEK3" s="32"/>
      <c r="JEL3" s="32"/>
      <c r="JEM3" s="32"/>
      <c r="JEN3" s="32"/>
      <c r="JEO3" s="32"/>
      <c r="JEP3" s="32"/>
      <c r="JEQ3" s="32"/>
      <c r="JER3" s="32"/>
      <c r="JES3" s="32"/>
      <c r="JET3" s="32"/>
      <c r="JEU3" s="32"/>
      <c r="JEV3" s="32"/>
      <c r="JEW3" s="32"/>
      <c r="JEX3" s="32"/>
      <c r="JEY3" s="32"/>
      <c r="JEZ3" s="32"/>
      <c r="JFA3" s="32"/>
      <c r="JFB3" s="32"/>
      <c r="JFC3" s="32"/>
      <c r="JFD3" s="32"/>
      <c r="JFE3" s="32"/>
      <c r="JFF3" s="32"/>
      <c r="JFG3" s="32"/>
      <c r="JFH3" s="32"/>
      <c r="JFI3" s="32"/>
      <c r="JFJ3" s="32"/>
      <c r="JFK3" s="32"/>
      <c r="JFL3" s="32"/>
      <c r="JFM3" s="32"/>
      <c r="JFN3" s="32"/>
      <c r="JFO3" s="32"/>
      <c r="JFP3" s="32"/>
      <c r="JFQ3" s="32"/>
      <c r="JFR3" s="32"/>
      <c r="JFS3" s="32"/>
      <c r="JFT3" s="32"/>
      <c r="JFU3" s="32"/>
      <c r="JFV3" s="32"/>
      <c r="JFW3" s="32"/>
      <c r="JFX3" s="32"/>
      <c r="JFY3" s="32"/>
      <c r="JFZ3" s="32"/>
      <c r="JGA3" s="32"/>
      <c r="JGB3" s="32"/>
      <c r="JGC3" s="32"/>
      <c r="JGD3" s="32"/>
      <c r="JGE3" s="32"/>
      <c r="JGF3" s="32"/>
      <c r="JGG3" s="32"/>
      <c r="JGH3" s="32"/>
      <c r="JGI3" s="32"/>
      <c r="JGJ3" s="32"/>
      <c r="JGK3" s="32"/>
      <c r="JGL3" s="32"/>
      <c r="JGM3" s="32"/>
      <c r="JGN3" s="32"/>
      <c r="JGO3" s="32"/>
      <c r="JGP3" s="32"/>
      <c r="JGQ3" s="32"/>
      <c r="JGR3" s="32"/>
      <c r="JGS3" s="32"/>
      <c r="JGT3" s="32"/>
      <c r="JGU3" s="32"/>
      <c r="JGV3" s="32"/>
      <c r="JGW3" s="32"/>
      <c r="JGX3" s="32"/>
      <c r="JGY3" s="32"/>
      <c r="JGZ3" s="32"/>
      <c r="JHA3" s="32"/>
      <c r="JHB3" s="32"/>
      <c r="JHC3" s="32"/>
      <c r="JHD3" s="32"/>
      <c r="JHE3" s="32"/>
      <c r="JHF3" s="32"/>
      <c r="JHG3" s="32"/>
      <c r="JHH3" s="32"/>
      <c r="JHI3" s="32"/>
      <c r="JHJ3" s="32"/>
      <c r="JHK3" s="32"/>
      <c r="JHL3" s="32"/>
      <c r="JHM3" s="32"/>
      <c r="JHN3" s="32"/>
      <c r="JHO3" s="32"/>
      <c r="JHP3" s="32"/>
      <c r="JHQ3" s="32"/>
      <c r="JHR3" s="32"/>
      <c r="JHS3" s="32"/>
      <c r="JHT3" s="32"/>
      <c r="JHU3" s="32"/>
      <c r="JHV3" s="32"/>
      <c r="JHW3" s="32"/>
      <c r="JHX3" s="32"/>
      <c r="JHY3" s="32"/>
      <c r="JHZ3" s="32"/>
      <c r="JIA3" s="32"/>
      <c r="JIB3" s="32"/>
      <c r="JIC3" s="32"/>
      <c r="JID3" s="32"/>
      <c r="JIE3" s="32"/>
      <c r="JIF3" s="32"/>
      <c r="JIG3" s="32"/>
      <c r="JIH3" s="32"/>
      <c r="JII3" s="32"/>
      <c r="JIJ3" s="32"/>
      <c r="JIK3" s="32"/>
      <c r="JIL3" s="32"/>
      <c r="JIM3" s="32"/>
      <c r="JIN3" s="32"/>
      <c r="JIO3" s="32"/>
      <c r="JIP3" s="32"/>
      <c r="JIQ3" s="32"/>
      <c r="JIR3" s="32"/>
      <c r="JIS3" s="32"/>
      <c r="JIT3" s="32"/>
      <c r="JIU3" s="32"/>
      <c r="JIV3" s="32"/>
      <c r="JIW3" s="32"/>
      <c r="JIX3" s="32"/>
      <c r="JIY3" s="32"/>
      <c r="JIZ3" s="32"/>
      <c r="JJA3" s="32"/>
      <c r="JJB3" s="32"/>
      <c r="JJC3" s="32"/>
      <c r="JJD3" s="32"/>
      <c r="JJE3" s="32"/>
      <c r="JJF3" s="32"/>
      <c r="JJG3" s="32"/>
      <c r="JJH3" s="32"/>
      <c r="JJI3" s="32"/>
      <c r="JJJ3" s="32"/>
      <c r="JJK3" s="32"/>
      <c r="JJL3" s="32"/>
      <c r="JJM3" s="32"/>
      <c r="JJN3" s="32"/>
      <c r="JJO3" s="32"/>
      <c r="JJP3" s="32"/>
      <c r="JJQ3" s="32"/>
      <c r="JJR3" s="32"/>
      <c r="JJS3" s="32"/>
      <c r="JJT3" s="32"/>
      <c r="JJU3" s="32"/>
      <c r="JJV3" s="32"/>
      <c r="JJW3" s="32"/>
      <c r="JJX3" s="32"/>
      <c r="JJY3" s="32"/>
      <c r="JJZ3" s="32"/>
      <c r="JKA3" s="32"/>
      <c r="JKB3" s="32"/>
      <c r="JKC3" s="32"/>
      <c r="JKD3" s="32"/>
      <c r="JKE3" s="32"/>
      <c r="JKF3" s="32"/>
      <c r="JKG3" s="32"/>
      <c r="JKH3" s="32"/>
      <c r="JKI3" s="32"/>
      <c r="JKJ3" s="32"/>
      <c r="JKK3" s="32"/>
      <c r="JKL3" s="32"/>
      <c r="JKM3" s="32"/>
      <c r="JKN3" s="32"/>
      <c r="JKO3" s="32"/>
      <c r="JKP3" s="32"/>
      <c r="JKQ3" s="32"/>
      <c r="JKR3" s="32"/>
      <c r="JKS3" s="32"/>
      <c r="JKT3" s="32"/>
      <c r="JKU3" s="32"/>
      <c r="JKV3" s="32"/>
      <c r="JKW3" s="32"/>
      <c r="JKX3" s="32"/>
      <c r="JKY3" s="32"/>
      <c r="JKZ3" s="32"/>
      <c r="JLA3" s="32"/>
      <c r="JLB3" s="32"/>
      <c r="JLC3" s="32"/>
      <c r="JLD3" s="32"/>
      <c r="JLE3" s="32"/>
      <c r="JLF3" s="32"/>
      <c r="JLG3" s="32"/>
      <c r="JLH3" s="32"/>
      <c r="JLI3" s="32"/>
      <c r="JLJ3" s="32"/>
      <c r="JLK3" s="32"/>
      <c r="JLL3" s="32"/>
      <c r="JLM3" s="32"/>
      <c r="JLN3" s="32"/>
      <c r="JLO3" s="32"/>
      <c r="JLP3" s="32"/>
      <c r="JLQ3" s="32"/>
      <c r="JLR3" s="32"/>
      <c r="JLS3" s="32"/>
      <c r="JLT3" s="32"/>
      <c r="JLU3" s="32"/>
      <c r="JLV3" s="32"/>
      <c r="JLW3" s="32"/>
      <c r="JLX3" s="32"/>
      <c r="JLY3" s="32"/>
      <c r="JLZ3" s="32"/>
      <c r="JMA3" s="32"/>
      <c r="JMB3" s="32"/>
      <c r="JMC3" s="32"/>
      <c r="JMD3" s="32"/>
      <c r="JME3" s="32"/>
      <c r="JMF3" s="32"/>
      <c r="JMG3" s="32"/>
      <c r="JMH3" s="32"/>
      <c r="JMI3" s="32"/>
      <c r="JMJ3" s="32"/>
      <c r="JMK3" s="32"/>
      <c r="JML3" s="32"/>
      <c r="JMM3" s="32"/>
      <c r="JMN3" s="32"/>
      <c r="JMO3" s="32"/>
      <c r="JMP3" s="32"/>
      <c r="JMQ3" s="32"/>
      <c r="JMR3" s="32"/>
      <c r="JMS3" s="32"/>
      <c r="JMT3" s="32"/>
      <c r="JMU3" s="32"/>
      <c r="JMV3" s="32"/>
      <c r="JMW3" s="32"/>
      <c r="JMX3" s="32"/>
      <c r="JMY3" s="32"/>
      <c r="JMZ3" s="32"/>
      <c r="JNA3" s="32"/>
      <c r="JNB3" s="32"/>
      <c r="JNC3" s="32"/>
      <c r="JND3" s="32"/>
      <c r="JNE3" s="32"/>
      <c r="JNF3" s="32"/>
      <c r="JNG3" s="32"/>
      <c r="JNH3" s="32"/>
      <c r="JNI3" s="32"/>
      <c r="JNJ3" s="32"/>
      <c r="JNK3" s="32"/>
      <c r="JNL3" s="32"/>
      <c r="JNM3" s="32"/>
      <c r="JNN3" s="32"/>
      <c r="JNO3" s="32"/>
      <c r="JNP3" s="32"/>
      <c r="JNQ3" s="32"/>
      <c r="JNR3" s="32"/>
      <c r="JNS3" s="32"/>
      <c r="JNT3" s="32"/>
      <c r="JNU3" s="32"/>
      <c r="JNV3" s="32"/>
      <c r="JNW3" s="32"/>
      <c r="JNX3" s="32"/>
      <c r="JNY3" s="32"/>
      <c r="JNZ3" s="32"/>
      <c r="JOA3" s="32"/>
      <c r="JOB3" s="32"/>
      <c r="JOC3" s="32"/>
      <c r="JOD3" s="32"/>
      <c r="JOE3" s="32"/>
      <c r="JOF3" s="32"/>
      <c r="JOG3" s="32"/>
      <c r="JOH3" s="32"/>
      <c r="JOI3" s="32"/>
      <c r="JOJ3" s="32"/>
      <c r="JOK3" s="32"/>
      <c r="JOL3" s="32"/>
      <c r="JOM3" s="32"/>
      <c r="JON3" s="32"/>
      <c r="JOO3" s="32"/>
      <c r="JOP3" s="32"/>
      <c r="JOQ3" s="32"/>
      <c r="JOR3" s="32"/>
      <c r="JOS3" s="32"/>
      <c r="JOT3" s="32"/>
      <c r="JOU3" s="32"/>
      <c r="JOV3" s="32"/>
      <c r="JOW3" s="32"/>
      <c r="JOX3" s="32"/>
      <c r="JOY3" s="32"/>
      <c r="JOZ3" s="32"/>
      <c r="JPA3" s="32"/>
      <c r="JPB3" s="32"/>
      <c r="JPC3" s="32"/>
      <c r="JPD3" s="32"/>
      <c r="JPE3" s="32"/>
      <c r="JPF3" s="32"/>
      <c r="JPG3" s="32"/>
      <c r="JPH3" s="32"/>
      <c r="JPI3" s="32"/>
      <c r="JPJ3" s="32"/>
      <c r="JPK3" s="32"/>
      <c r="JPL3" s="32"/>
      <c r="JPM3" s="32"/>
      <c r="JPN3" s="32"/>
      <c r="JPO3" s="32"/>
      <c r="JPP3" s="32"/>
      <c r="JPQ3" s="32"/>
      <c r="JPR3" s="32"/>
      <c r="JPS3" s="32"/>
      <c r="JPT3" s="32"/>
      <c r="JPU3" s="32"/>
      <c r="JPV3" s="32"/>
      <c r="JPW3" s="32"/>
      <c r="JPX3" s="32"/>
      <c r="JPY3" s="32"/>
      <c r="JPZ3" s="32"/>
      <c r="JQA3" s="32"/>
      <c r="JQB3" s="32"/>
      <c r="JQC3" s="32"/>
      <c r="JQD3" s="32"/>
      <c r="JQE3" s="32"/>
      <c r="JQF3" s="32"/>
      <c r="JQG3" s="32"/>
      <c r="JQH3" s="32"/>
      <c r="JQI3" s="32"/>
      <c r="JQJ3" s="32"/>
      <c r="JQK3" s="32"/>
      <c r="JQL3" s="32"/>
      <c r="JQM3" s="32"/>
      <c r="JQN3" s="32"/>
      <c r="JQO3" s="32"/>
      <c r="JQP3" s="32"/>
      <c r="JQQ3" s="32"/>
      <c r="JQR3" s="32"/>
      <c r="JQS3" s="32"/>
      <c r="JQT3" s="32"/>
      <c r="JQU3" s="32"/>
      <c r="JQV3" s="32"/>
      <c r="JQW3" s="32"/>
      <c r="JQX3" s="32"/>
      <c r="JQY3" s="32"/>
      <c r="JQZ3" s="32"/>
      <c r="JRA3" s="32"/>
      <c r="JRB3" s="32"/>
      <c r="JRC3" s="32"/>
      <c r="JRD3" s="32"/>
      <c r="JRE3" s="32"/>
      <c r="JRF3" s="32"/>
      <c r="JRG3" s="32"/>
      <c r="JRH3" s="32"/>
      <c r="JRI3" s="32"/>
      <c r="JRJ3" s="32"/>
      <c r="JRK3" s="32"/>
      <c r="JRL3" s="32"/>
      <c r="JRM3" s="32"/>
      <c r="JRN3" s="32"/>
      <c r="JRO3" s="32"/>
      <c r="JRP3" s="32"/>
      <c r="JRQ3" s="32"/>
      <c r="JRR3" s="32"/>
      <c r="JRS3" s="32"/>
      <c r="JRT3" s="32"/>
      <c r="JRU3" s="32"/>
      <c r="JRV3" s="32"/>
      <c r="JRW3" s="32"/>
      <c r="JRX3" s="32"/>
      <c r="JRY3" s="32"/>
      <c r="JRZ3" s="32"/>
      <c r="JSA3" s="32"/>
      <c r="JSB3" s="32"/>
      <c r="JSC3" s="32"/>
      <c r="JSD3" s="32"/>
      <c r="JSE3" s="32"/>
      <c r="JSF3" s="32"/>
      <c r="JSG3" s="32"/>
      <c r="JSH3" s="32"/>
      <c r="JSI3" s="32"/>
      <c r="JSJ3" s="32"/>
      <c r="JSK3" s="32"/>
      <c r="JSL3" s="32"/>
      <c r="JSM3" s="32"/>
      <c r="JSN3" s="32"/>
      <c r="JSO3" s="32"/>
      <c r="JSP3" s="32"/>
      <c r="JSQ3" s="32"/>
      <c r="JSR3" s="32"/>
      <c r="JSS3" s="32"/>
      <c r="JST3" s="32"/>
      <c r="JSU3" s="32"/>
      <c r="JSV3" s="32"/>
      <c r="JSW3" s="32"/>
      <c r="JSX3" s="32"/>
      <c r="JSY3" s="32"/>
      <c r="JSZ3" s="32"/>
      <c r="JTA3" s="32"/>
      <c r="JTB3" s="32"/>
      <c r="JTC3" s="32"/>
      <c r="JTD3" s="32"/>
      <c r="JTE3" s="32"/>
      <c r="JTF3" s="32"/>
      <c r="JTG3" s="32"/>
      <c r="JTH3" s="32"/>
      <c r="JTI3" s="32"/>
      <c r="JTJ3" s="32"/>
      <c r="JTK3" s="32"/>
      <c r="JTL3" s="32"/>
      <c r="JTM3" s="32"/>
      <c r="JTN3" s="32"/>
      <c r="JTO3" s="32"/>
      <c r="JTP3" s="32"/>
      <c r="JTQ3" s="32"/>
      <c r="JTR3" s="32"/>
      <c r="JTS3" s="32"/>
      <c r="JTT3" s="32"/>
      <c r="JTU3" s="32"/>
      <c r="JTV3" s="32"/>
      <c r="JTW3" s="32"/>
      <c r="JTX3" s="32"/>
      <c r="JTY3" s="32"/>
      <c r="JTZ3" s="32"/>
      <c r="JUA3" s="32"/>
      <c r="JUB3" s="32"/>
      <c r="JUC3" s="32"/>
      <c r="JUD3" s="32"/>
      <c r="JUE3" s="32"/>
      <c r="JUF3" s="32"/>
      <c r="JUG3" s="32"/>
      <c r="JUH3" s="32"/>
      <c r="JUI3" s="32"/>
      <c r="JUJ3" s="32"/>
      <c r="JUK3" s="32"/>
      <c r="JUL3" s="32"/>
      <c r="JUM3" s="32"/>
      <c r="JUN3" s="32"/>
      <c r="JUO3" s="32"/>
      <c r="JUP3" s="32"/>
      <c r="JUQ3" s="32"/>
      <c r="JUR3" s="32"/>
      <c r="JUS3" s="32"/>
      <c r="JUT3" s="32"/>
      <c r="JUU3" s="32"/>
      <c r="JUV3" s="32"/>
      <c r="JUW3" s="32"/>
      <c r="JUX3" s="32"/>
      <c r="JUY3" s="32"/>
      <c r="JUZ3" s="32"/>
      <c r="JVA3" s="32"/>
      <c r="JVB3" s="32"/>
      <c r="JVC3" s="32"/>
      <c r="JVD3" s="32"/>
      <c r="JVE3" s="32"/>
      <c r="JVF3" s="32"/>
      <c r="JVG3" s="32"/>
      <c r="JVH3" s="32"/>
      <c r="JVI3" s="32"/>
      <c r="JVJ3" s="32"/>
      <c r="JVK3" s="32"/>
      <c r="JVL3" s="32"/>
      <c r="JVM3" s="32"/>
      <c r="JVN3" s="32"/>
      <c r="JVO3" s="32"/>
      <c r="JVP3" s="32"/>
      <c r="JVQ3" s="32"/>
      <c r="JVR3" s="32"/>
      <c r="JVS3" s="32"/>
      <c r="JVT3" s="32"/>
      <c r="JVU3" s="32"/>
      <c r="JVV3" s="32"/>
      <c r="JVW3" s="32"/>
      <c r="JVX3" s="32"/>
      <c r="JVY3" s="32"/>
      <c r="JVZ3" s="32"/>
      <c r="JWA3" s="32"/>
      <c r="JWB3" s="32"/>
      <c r="JWC3" s="32"/>
      <c r="JWD3" s="32"/>
      <c r="JWE3" s="32"/>
      <c r="JWF3" s="32"/>
      <c r="JWG3" s="32"/>
      <c r="JWH3" s="32"/>
      <c r="JWI3" s="32"/>
      <c r="JWJ3" s="32"/>
      <c r="JWK3" s="32"/>
      <c r="JWL3" s="32"/>
      <c r="JWM3" s="32"/>
      <c r="JWN3" s="32"/>
      <c r="JWO3" s="32"/>
      <c r="JWP3" s="32"/>
      <c r="JWQ3" s="32"/>
      <c r="JWR3" s="32"/>
      <c r="JWS3" s="32"/>
      <c r="JWT3" s="32"/>
      <c r="JWU3" s="32"/>
      <c r="JWV3" s="32"/>
      <c r="JWW3" s="32"/>
      <c r="JWX3" s="32"/>
      <c r="JWY3" s="32"/>
      <c r="JWZ3" s="32"/>
      <c r="JXA3" s="32"/>
      <c r="JXB3" s="32"/>
      <c r="JXC3" s="32"/>
      <c r="JXD3" s="32"/>
      <c r="JXE3" s="32"/>
      <c r="JXF3" s="32"/>
      <c r="JXG3" s="32"/>
      <c r="JXH3" s="32"/>
      <c r="JXI3" s="32"/>
      <c r="JXJ3" s="32"/>
      <c r="JXK3" s="32"/>
      <c r="JXL3" s="32"/>
      <c r="JXM3" s="32"/>
      <c r="JXN3" s="32"/>
      <c r="JXO3" s="32"/>
      <c r="JXP3" s="32"/>
      <c r="JXQ3" s="32"/>
      <c r="JXR3" s="32"/>
      <c r="JXS3" s="32"/>
      <c r="JXT3" s="32"/>
      <c r="JXU3" s="32"/>
      <c r="JXV3" s="32"/>
      <c r="JXW3" s="32"/>
      <c r="JXX3" s="32"/>
      <c r="JXY3" s="32"/>
      <c r="JXZ3" s="32"/>
      <c r="JYA3" s="32"/>
      <c r="JYB3" s="32"/>
      <c r="JYC3" s="32"/>
      <c r="JYD3" s="32"/>
      <c r="JYE3" s="32"/>
      <c r="JYF3" s="32"/>
      <c r="JYG3" s="32"/>
      <c r="JYH3" s="32"/>
      <c r="JYI3" s="32"/>
      <c r="JYJ3" s="32"/>
      <c r="JYK3" s="32"/>
      <c r="JYL3" s="32"/>
      <c r="JYM3" s="32"/>
      <c r="JYN3" s="32"/>
      <c r="JYO3" s="32"/>
      <c r="JYP3" s="32"/>
      <c r="JYQ3" s="32"/>
      <c r="JYR3" s="32"/>
      <c r="JYS3" s="32"/>
      <c r="JYT3" s="32"/>
      <c r="JYU3" s="32"/>
      <c r="JYV3" s="32"/>
      <c r="JYW3" s="32"/>
      <c r="JYX3" s="32"/>
      <c r="JYY3" s="32"/>
      <c r="JYZ3" s="32"/>
      <c r="JZA3" s="32"/>
      <c r="JZB3" s="32"/>
      <c r="JZC3" s="32"/>
      <c r="JZD3" s="32"/>
      <c r="JZE3" s="32"/>
      <c r="JZF3" s="32"/>
      <c r="JZG3" s="32"/>
      <c r="JZH3" s="32"/>
      <c r="JZI3" s="32"/>
      <c r="JZJ3" s="32"/>
      <c r="JZK3" s="32"/>
      <c r="JZL3" s="32"/>
      <c r="JZM3" s="32"/>
      <c r="JZN3" s="32"/>
      <c r="JZO3" s="32"/>
      <c r="JZP3" s="32"/>
      <c r="JZQ3" s="32"/>
      <c r="JZR3" s="32"/>
      <c r="JZS3" s="32"/>
      <c r="JZT3" s="32"/>
      <c r="JZU3" s="32"/>
      <c r="JZV3" s="32"/>
      <c r="JZW3" s="32"/>
      <c r="JZX3" s="32"/>
      <c r="JZY3" s="32"/>
      <c r="JZZ3" s="32"/>
      <c r="KAA3" s="32"/>
      <c r="KAB3" s="32"/>
      <c r="KAC3" s="32"/>
      <c r="KAD3" s="32"/>
      <c r="KAE3" s="32"/>
      <c r="KAF3" s="32"/>
      <c r="KAG3" s="32"/>
      <c r="KAH3" s="32"/>
      <c r="KAI3" s="32"/>
      <c r="KAJ3" s="32"/>
      <c r="KAK3" s="32"/>
      <c r="KAL3" s="32"/>
      <c r="KAM3" s="32"/>
      <c r="KAN3" s="32"/>
      <c r="KAO3" s="32"/>
      <c r="KAP3" s="32"/>
      <c r="KAQ3" s="32"/>
      <c r="KAR3" s="32"/>
      <c r="KAS3" s="32"/>
      <c r="KAT3" s="32"/>
      <c r="KAU3" s="32"/>
      <c r="KAV3" s="32"/>
      <c r="KAW3" s="32"/>
      <c r="KAX3" s="32"/>
      <c r="KAY3" s="32"/>
      <c r="KAZ3" s="32"/>
      <c r="KBA3" s="32"/>
      <c r="KBB3" s="32"/>
      <c r="KBC3" s="32"/>
      <c r="KBD3" s="32"/>
      <c r="KBE3" s="32"/>
      <c r="KBF3" s="32"/>
      <c r="KBG3" s="32"/>
      <c r="KBH3" s="32"/>
      <c r="KBI3" s="32"/>
      <c r="KBJ3" s="32"/>
      <c r="KBK3" s="32"/>
      <c r="KBL3" s="32"/>
      <c r="KBM3" s="32"/>
      <c r="KBN3" s="32"/>
      <c r="KBO3" s="32"/>
      <c r="KBP3" s="32"/>
      <c r="KBQ3" s="32"/>
      <c r="KBR3" s="32"/>
      <c r="KBS3" s="32"/>
      <c r="KBT3" s="32"/>
      <c r="KBU3" s="32"/>
      <c r="KBV3" s="32"/>
      <c r="KBW3" s="32"/>
      <c r="KBX3" s="32"/>
      <c r="KBY3" s="32"/>
      <c r="KBZ3" s="32"/>
      <c r="KCA3" s="32"/>
      <c r="KCB3" s="32"/>
      <c r="KCC3" s="32"/>
      <c r="KCD3" s="32"/>
      <c r="KCE3" s="32"/>
      <c r="KCF3" s="32"/>
      <c r="KCG3" s="32"/>
      <c r="KCH3" s="32"/>
      <c r="KCI3" s="32"/>
      <c r="KCJ3" s="32"/>
      <c r="KCK3" s="32"/>
      <c r="KCL3" s="32"/>
      <c r="KCM3" s="32"/>
      <c r="KCN3" s="32"/>
      <c r="KCO3" s="32"/>
      <c r="KCP3" s="32"/>
      <c r="KCQ3" s="32"/>
      <c r="KCR3" s="32"/>
      <c r="KCS3" s="32"/>
      <c r="KCT3" s="32"/>
      <c r="KCU3" s="32"/>
      <c r="KCV3" s="32"/>
      <c r="KCW3" s="32"/>
      <c r="KCX3" s="32"/>
      <c r="KCY3" s="32"/>
      <c r="KCZ3" s="32"/>
      <c r="KDA3" s="32"/>
      <c r="KDB3" s="32"/>
      <c r="KDC3" s="32"/>
      <c r="KDD3" s="32"/>
      <c r="KDE3" s="32"/>
      <c r="KDF3" s="32"/>
      <c r="KDG3" s="32"/>
      <c r="KDH3" s="32"/>
      <c r="KDI3" s="32"/>
      <c r="KDJ3" s="32"/>
      <c r="KDK3" s="32"/>
      <c r="KDL3" s="32"/>
      <c r="KDM3" s="32"/>
      <c r="KDN3" s="32"/>
      <c r="KDO3" s="32"/>
      <c r="KDP3" s="32"/>
      <c r="KDQ3" s="32"/>
      <c r="KDR3" s="32"/>
      <c r="KDS3" s="32"/>
      <c r="KDT3" s="32"/>
      <c r="KDU3" s="32"/>
      <c r="KDV3" s="32"/>
      <c r="KDW3" s="32"/>
      <c r="KDX3" s="32"/>
      <c r="KDY3" s="32"/>
      <c r="KDZ3" s="32"/>
      <c r="KEA3" s="32"/>
      <c r="KEB3" s="32"/>
      <c r="KEC3" s="32"/>
      <c r="KED3" s="32"/>
      <c r="KEE3" s="32"/>
      <c r="KEF3" s="32"/>
      <c r="KEG3" s="32"/>
      <c r="KEH3" s="32"/>
      <c r="KEI3" s="32"/>
      <c r="KEJ3" s="32"/>
      <c r="KEK3" s="32"/>
      <c r="KEL3" s="32"/>
      <c r="KEM3" s="32"/>
      <c r="KEN3" s="32"/>
      <c r="KEO3" s="32"/>
      <c r="KEP3" s="32"/>
      <c r="KEQ3" s="32"/>
      <c r="KER3" s="32"/>
      <c r="KES3" s="32"/>
      <c r="KET3" s="32"/>
      <c r="KEU3" s="32"/>
      <c r="KEV3" s="32"/>
      <c r="KEW3" s="32"/>
      <c r="KEX3" s="32"/>
      <c r="KEY3" s="32"/>
      <c r="KEZ3" s="32"/>
      <c r="KFA3" s="32"/>
      <c r="KFB3" s="32"/>
      <c r="KFC3" s="32"/>
      <c r="KFD3" s="32"/>
      <c r="KFE3" s="32"/>
      <c r="KFF3" s="32"/>
      <c r="KFG3" s="32"/>
      <c r="KFH3" s="32"/>
      <c r="KFI3" s="32"/>
      <c r="KFJ3" s="32"/>
      <c r="KFK3" s="32"/>
      <c r="KFL3" s="32"/>
      <c r="KFM3" s="32"/>
      <c r="KFN3" s="32"/>
      <c r="KFO3" s="32"/>
      <c r="KFP3" s="32"/>
      <c r="KFQ3" s="32"/>
      <c r="KFR3" s="32"/>
      <c r="KFS3" s="32"/>
      <c r="KFT3" s="32"/>
      <c r="KFU3" s="32"/>
      <c r="KFV3" s="32"/>
      <c r="KFW3" s="32"/>
      <c r="KFX3" s="32"/>
      <c r="KFY3" s="32"/>
      <c r="KFZ3" s="32"/>
      <c r="KGA3" s="32"/>
      <c r="KGB3" s="32"/>
      <c r="KGC3" s="32"/>
      <c r="KGD3" s="32"/>
      <c r="KGE3" s="32"/>
      <c r="KGF3" s="32"/>
      <c r="KGG3" s="32"/>
      <c r="KGH3" s="32"/>
      <c r="KGI3" s="32"/>
      <c r="KGJ3" s="32"/>
      <c r="KGK3" s="32"/>
      <c r="KGL3" s="32"/>
      <c r="KGM3" s="32"/>
      <c r="KGN3" s="32"/>
      <c r="KGO3" s="32"/>
      <c r="KGP3" s="32"/>
      <c r="KGQ3" s="32"/>
      <c r="KGR3" s="32"/>
      <c r="KGS3" s="32"/>
      <c r="KGT3" s="32"/>
      <c r="KGU3" s="32"/>
      <c r="KGV3" s="32"/>
      <c r="KGW3" s="32"/>
      <c r="KGX3" s="32"/>
      <c r="KGY3" s="32"/>
      <c r="KGZ3" s="32"/>
      <c r="KHA3" s="32"/>
      <c r="KHB3" s="32"/>
      <c r="KHC3" s="32"/>
      <c r="KHD3" s="32"/>
      <c r="KHE3" s="32"/>
      <c r="KHF3" s="32"/>
      <c r="KHG3" s="32"/>
      <c r="KHH3" s="32"/>
      <c r="KHI3" s="32"/>
      <c r="KHJ3" s="32"/>
      <c r="KHK3" s="32"/>
      <c r="KHL3" s="32"/>
      <c r="KHM3" s="32"/>
      <c r="KHN3" s="32"/>
      <c r="KHO3" s="32"/>
      <c r="KHP3" s="32"/>
      <c r="KHQ3" s="32"/>
      <c r="KHR3" s="32"/>
      <c r="KHS3" s="32"/>
      <c r="KHT3" s="32"/>
      <c r="KHU3" s="32"/>
      <c r="KHV3" s="32"/>
      <c r="KHW3" s="32"/>
      <c r="KHX3" s="32"/>
      <c r="KHY3" s="32"/>
      <c r="KHZ3" s="32"/>
      <c r="KIA3" s="32"/>
      <c r="KIB3" s="32"/>
      <c r="KIC3" s="32"/>
      <c r="KID3" s="32"/>
      <c r="KIE3" s="32"/>
      <c r="KIF3" s="32"/>
      <c r="KIG3" s="32"/>
      <c r="KIH3" s="32"/>
      <c r="KII3" s="32"/>
      <c r="KIJ3" s="32"/>
      <c r="KIK3" s="32"/>
      <c r="KIL3" s="32"/>
      <c r="KIM3" s="32"/>
      <c r="KIN3" s="32"/>
      <c r="KIO3" s="32"/>
      <c r="KIP3" s="32"/>
      <c r="KIQ3" s="32"/>
      <c r="KIR3" s="32"/>
      <c r="KIS3" s="32"/>
      <c r="KIT3" s="32"/>
      <c r="KIU3" s="32"/>
      <c r="KIV3" s="32"/>
      <c r="KIW3" s="32"/>
      <c r="KIX3" s="32"/>
      <c r="KIY3" s="32"/>
      <c r="KIZ3" s="32"/>
      <c r="KJA3" s="32"/>
      <c r="KJB3" s="32"/>
      <c r="KJC3" s="32"/>
      <c r="KJD3" s="32"/>
      <c r="KJE3" s="32"/>
      <c r="KJF3" s="32"/>
      <c r="KJG3" s="32"/>
      <c r="KJH3" s="32"/>
      <c r="KJI3" s="32"/>
      <c r="KJJ3" s="32"/>
      <c r="KJK3" s="32"/>
      <c r="KJL3" s="32"/>
      <c r="KJM3" s="32"/>
      <c r="KJN3" s="32"/>
      <c r="KJO3" s="32"/>
      <c r="KJP3" s="32"/>
      <c r="KJQ3" s="32"/>
      <c r="KJR3" s="32"/>
      <c r="KJS3" s="32"/>
      <c r="KJT3" s="32"/>
      <c r="KJU3" s="32"/>
      <c r="KJV3" s="32"/>
      <c r="KJW3" s="32"/>
      <c r="KJX3" s="32"/>
      <c r="KJY3" s="32"/>
      <c r="KJZ3" s="32"/>
      <c r="KKA3" s="32"/>
      <c r="KKB3" s="32"/>
      <c r="KKC3" s="32"/>
      <c r="KKD3" s="32"/>
      <c r="KKE3" s="32"/>
      <c r="KKF3" s="32"/>
      <c r="KKG3" s="32"/>
      <c r="KKH3" s="32"/>
      <c r="KKI3" s="32"/>
      <c r="KKJ3" s="32"/>
      <c r="KKK3" s="32"/>
      <c r="KKL3" s="32"/>
      <c r="KKM3" s="32"/>
      <c r="KKN3" s="32"/>
      <c r="KKO3" s="32"/>
      <c r="KKP3" s="32"/>
      <c r="KKQ3" s="32"/>
      <c r="KKR3" s="32"/>
      <c r="KKS3" s="32"/>
      <c r="KKT3" s="32"/>
      <c r="KKU3" s="32"/>
      <c r="KKV3" s="32"/>
      <c r="KKW3" s="32"/>
      <c r="KKX3" s="32"/>
      <c r="KKY3" s="32"/>
      <c r="KKZ3" s="32"/>
      <c r="KLA3" s="32"/>
      <c r="KLB3" s="32"/>
      <c r="KLC3" s="32"/>
      <c r="KLD3" s="32"/>
      <c r="KLE3" s="32"/>
      <c r="KLF3" s="32"/>
      <c r="KLG3" s="32"/>
      <c r="KLH3" s="32"/>
      <c r="KLI3" s="32"/>
      <c r="KLJ3" s="32"/>
      <c r="KLK3" s="32"/>
      <c r="KLL3" s="32"/>
      <c r="KLM3" s="32"/>
      <c r="KLN3" s="32"/>
      <c r="KLO3" s="32"/>
      <c r="KLP3" s="32"/>
      <c r="KLQ3" s="32"/>
      <c r="KLR3" s="32"/>
      <c r="KLS3" s="32"/>
      <c r="KLT3" s="32"/>
      <c r="KLU3" s="32"/>
      <c r="KLV3" s="32"/>
      <c r="KLW3" s="32"/>
      <c r="KLX3" s="32"/>
      <c r="KLY3" s="32"/>
      <c r="KLZ3" s="32"/>
      <c r="KMA3" s="32"/>
      <c r="KMB3" s="32"/>
      <c r="KMC3" s="32"/>
      <c r="KMD3" s="32"/>
      <c r="KME3" s="32"/>
      <c r="KMF3" s="32"/>
      <c r="KMG3" s="32"/>
      <c r="KMH3" s="32"/>
      <c r="KMI3" s="32"/>
      <c r="KMJ3" s="32"/>
      <c r="KMK3" s="32"/>
      <c r="KML3" s="32"/>
      <c r="KMM3" s="32"/>
      <c r="KMN3" s="32"/>
      <c r="KMO3" s="32"/>
      <c r="KMP3" s="32"/>
      <c r="KMQ3" s="32"/>
      <c r="KMR3" s="32"/>
      <c r="KMS3" s="32"/>
      <c r="KMT3" s="32"/>
      <c r="KMU3" s="32"/>
      <c r="KMV3" s="32"/>
      <c r="KMW3" s="32"/>
      <c r="KMX3" s="32"/>
      <c r="KMY3" s="32"/>
      <c r="KMZ3" s="32"/>
      <c r="KNA3" s="32"/>
      <c r="KNB3" s="32"/>
      <c r="KNC3" s="32"/>
      <c r="KND3" s="32"/>
      <c r="KNE3" s="32"/>
      <c r="KNF3" s="32"/>
      <c r="KNG3" s="32"/>
      <c r="KNH3" s="32"/>
      <c r="KNI3" s="32"/>
      <c r="KNJ3" s="32"/>
      <c r="KNK3" s="32"/>
      <c r="KNL3" s="32"/>
      <c r="KNM3" s="32"/>
      <c r="KNN3" s="32"/>
      <c r="KNO3" s="32"/>
      <c r="KNP3" s="32"/>
      <c r="KNQ3" s="32"/>
      <c r="KNR3" s="32"/>
      <c r="KNS3" s="32"/>
      <c r="KNT3" s="32"/>
      <c r="KNU3" s="32"/>
      <c r="KNV3" s="32"/>
      <c r="KNW3" s="32"/>
      <c r="KNX3" s="32"/>
      <c r="KNY3" s="32"/>
      <c r="KNZ3" s="32"/>
      <c r="KOA3" s="32"/>
      <c r="KOB3" s="32"/>
      <c r="KOC3" s="32"/>
      <c r="KOD3" s="32"/>
      <c r="KOE3" s="32"/>
      <c r="KOF3" s="32"/>
      <c r="KOG3" s="32"/>
      <c r="KOH3" s="32"/>
      <c r="KOI3" s="32"/>
      <c r="KOJ3" s="32"/>
      <c r="KOK3" s="32"/>
      <c r="KOL3" s="32"/>
      <c r="KOM3" s="32"/>
      <c r="KON3" s="32"/>
      <c r="KOO3" s="32"/>
      <c r="KOP3" s="32"/>
      <c r="KOQ3" s="32"/>
      <c r="KOR3" s="32"/>
      <c r="KOS3" s="32"/>
      <c r="KOT3" s="32"/>
      <c r="KOU3" s="32"/>
      <c r="KOV3" s="32"/>
      <c r="KOW3" s="32"/>
      <c r="KOX3" s="32"/>
      <c r="KOY3" s="32"/>
      <c r="KOZ3" s="32"/>
      <c r="KPA3" s="32"/>
      <c r="KPB3" s="32"/>
      <c r="KPC3" s="32"/>
      <c r="KPD3" s="32"/>
      <c r="KPE3" s="32"/>
      <c r="KPF3" s="32"/>
      <c r="KPG3" s="32"/>
      <c r="KPH3" s="32"/>
      <c r="KPI3" s="32"/>
      <c r="KPJ3" s="32"/>
      <c r="KPK3" s="32"/>
      <c r="KPL3" s="32"/>
      <c r="KPM3" s="32"/>
      <c r="KPN3" s="32"/>
      <c r="KPO3" s="32"/>
      <c r="KPP3" s="32"/>
      <c r="KPQ3" s="32"/>
      <c r="KPR3" s="32"/>
      <c r="KPS3" s="32"/>
      <c r="KPT3" s="32"/>
      <c r="KPU3" s="32"/>
      <c r="KPV3" s="32"/>
      <c r="KPW3" s="32"/>
      <c r="KPX3" s="32"/>
      <c r="KPY3" s="32"/>
      <c r="KPZ3" s="32"/>
      <c r="KQA3" s="32"/>
      <c r="KQB3" s="32"/>
      <c r="KQC3" s="32"/>
      <c r="KQD3" s="32"/>
      <c r="KQE3" s="32"/>
      <c r="KQF3" s="32"/>
      <c r="KQG3" s="32"/>
      <c r="KQH3" s="32"/>
      <c r="KQI3" s="32"/>
      <c r="KQJ3" s="32"/>
      <c r="KQK3" s="32"/>
      <c r="KQL3" s="32"/>
      <c r="KQM3" s="32"/>
      <c r="KQN3" s="32"/>
      <c r="KQO3" s="32"/>
      <c r="KQP3" s="32"/>
      <c r="KQQ3" s="32"/>
      <c r="KQR3" s="32"/>
      <c r="KQS3" s="32"/>
      <c r="KQT3" s="32"/>
      <c r="KQU3" s="32"/>
      <c r="KQV3" s="32"/>
      <c r="KQW3" s="32"/>
      <c r="KQX3" s="32"/>
      <c r="KQY3" s="32"/>
      <c r="KQZ3" s="32"/>
      <c r="KRA3" s="32"/>
      <c r="KRB3" s="32"/>
      <c r="KRC3" s="32"/>
      <c r="KRD3" s="32"/>
      <c r="KRE3" s="32"/>
      <c r="KRF3" s="32"/>
      <c r="KRG3" s="32"/>
      <c r="KRH3" s="32"/>
      <c r="KRI3" s="32"/>
      <c r="KRJ3" s="32"/>
      <c r="KRK3" s="32"/>
      <c r="KRL3" s="32"/>
      <c r="KRM3" s="32"/>
      <c r="KRN3" s="32"/>
      <c r="KRO3" s="32"/>
      <c r="KRP3" s="32"/>
      <c r="KRQ3" s="32"/>
      <c r="KRR3" s="32"/>
      <c r="KRS3" s="32"/>
      <c r="KRT3" s="32"/>
      <c r="KRU3" s="32"/>
      <c r="KRV3" s="32"/>
      <c r="KRW3" s="32"/>
      <c r="KRX3" s="32"/>
      <c r="KRY3" s="32"/>
      <c r="KRZ3" s="32"/>
      <c r="KSA3" s="32"/>
      <c r="KSB3" s="32"/>
      <c r="KSC3" s="32"/>
      <c r="KSD3" s="32"/>
      <c r="KSE3" s="32"/>
      <c r="KSF3" s="32"/>
      <c r="KSG3" s="32"/>
      <c r="KSH3" s="32"/>
      <c r="KSI3" s="32"/>
      <c r="KSJ3" s="32"/>
      <c r="KSK3" s="32"/>
      <c r="KSL3" s="32"/>
      <c r="KSM3" s="32"/>
      <c r="KSN3" s="32"/>
      <c r="KSO3" s="32"/>
      <c r="KSP3" s="32"/>
      <c r="KSQ3" s="32"/>
      <c r="KSR3" s="32"/>
      <c r="KSS3" s="32"/>
      <c r="KST3" s="32"/>
      <c r="KSU3" s="32"/>
      <c r="KSV3" s="32"/>
      <c r="KSW3" s="32"/>
      <c r="KSX3" s="32"/>
      <c r="KSY3" s="32"/>
      <c r="KSZ3" s="32"/>
      <c r="KTA3" s="32"/>
      <c r="KTB3" s="32"/>
      <c r="KTC3" s="32"/>
      <c r="KTD3" s="32"/>
      <c r="KTE3" s="32"/>
      <c r="KTF3" s="32"/>
      <c r="KTG3" s="32"/>
      <c r="KTH3" s="32"/>
      <c r="KTI3" s="32"/>
      <c r="KTJ3" s="32"/>
      <c r="KTK3" s="32"/>
      <c r="KTL3" s="32"/>
      <c r="KTM3" s="32"/>
      <c r="KTN3" s="32"/>
      <c r="KTO3" s="32"/>
      <c r="KTP3" s="32"/>
      <c r="KTQ3" s="32"/>
      <c r="KTR3" s="32"/>
      <c r="KTS3" s="32"/>
      <c r="KTT3" s="32"/>
      <c r="KTU3" s="32"/>
      <c r="KTV3" s="32"/>
      <c r="KTW3" s="32"/>
      <c r="KTX3" s="32"/>
      <c r="KTY3" s="32"/>
      <c r="KTZ3" s="32"/>
      <c r="KUA3" s="32"/>
      <c r="KUB3" s="32"/>
      <c r="KUC3" s="32"/>
      <c r="KUD3" s="32"/>
      <c r="KUE3" s="32"/>
      <c r="KUF3" s="32"/>
      <c r="KUG3" s="32"/>
      <c r="KUH3" s="32"/>
      <c r="KUI3" s="32"/>
      <c r="KUJ3" s="32"/>
      <c r="KUK3" s="32"/>
      <c r="KUL3" s="32"/>
      <c r="KUM3" s="32"/>
      <c r="KUN3" s="32"/>
      <c r="KUO3" s="32"/>
      <c r="KUP3" s="32"/>
      <c r="KUQ3" s="32"/>
      <c r="KUR3" s="32"/>
      <c r="KUS3" s="32"/>
      <c r="KUT3" s="32"/>
      <c r="KUU3" s="32"/>
      <c r="KUV3" s="32"/>
      <c r="KUW3" s="32"/>
      <c r="KUX3" s="32"/>
      <c r="KUY3" s="32"/>
      <c r="KUZ3" s="32"/>
      <c r="KVA3" s="32"/>
      <c r="KVB3" s="32"/>
      <c r="KVC3" s="32"/>
      <c r="KVD3" s="32"/>
      <c r="KVE3" s="32"/>
      <c r="KVF3" s="32"/>
      <c r="KVG3" s="32"/>
      <c r="KVH3" s="32"/>
      <c r="KVI3" s="32"/>
      <c r="KVJ3" s="32"/>
      <c r="KVK3" s="32"/>
      <c r="KVL3" s="32"/>
      <c r="KVM3" s="32"/>
      <c r="KVN3" s="32"/>
      <c r="KVO3" s="32"/>
      <c r="KVP3" s="32"/>
      <c r="KVQ3" s="32"/>
      <c r="KVR3" s="32"/>
      <c r="KVS3" s="32"/>
      <c r="KVT3" s="32"/>
      <c r="KVU3" s="32"/>
      <c r="KVV3" s="32"/>
      <c r="KVW3" s="32"/>
      <c r="KVX3" s="32"/>
      <c r="KVY3" s="32"/>
      <c r="KVZ3" s="32"/>
      <c r="KWA3" s="32"/>
      <c r="KWB3" s="32"/>
      <c r="KWC3" s="32"/>
      <c r="KWD3" s="32"/>
      <c r="KWE3" s="32"/>
      <c r="KWF3" s="32"/>
      <c r="KWG3" s="32"/>
      <c r="KWH3" s="32"/>
      <c r="KWI3" s="32"/>
      <c r="KWJ3" s="32"/>
      <c r="KWK3" s="32"/>
      <c r="KWL3" s="32"/>
      <c r="KWM3" s="32"/>
      <c r="KWN3" s="32"/>
      <c r="KWO3" s="32"/>
      <c r="KWP3" s="32"/>
      <c r="KWQ3" s="32"/>
      <c r="KWR3" s="32"/>
      <c r="KWS3" s="32"/>
      <c r="KWT3" s="32"/>
      <c r="KWU3" s="32"/>
      <c r="KWV3" s="32"/>
      <c r="KWW3" s="32"/>
      <c r="KWX3" s="32"/>
      <c r="KWY3" s="32"/>
      <c r="KWZ3" s="32"/>
      <c r="KXA3" s="32"/>
      <c r="KXB3" s="32"/>
      <c r="KXC3" s="32"/>
      <c r="KXD3" s="32"/>
      <c r="KXE3" s="32"/>
      <c r="KXF3" s="32"/>
      <c r="KXG3" s="32"/>
      <c r="KXH3" s="32"/>
      <c r="KXI3" s="32"/>
      <c r="KXJ3" s="32"/>
      <c r="KXK3" s="32"/>
      <c r="KXL3" s="32"/>
      <c r="KXM3" s="32"/>
      <c r="KXN3" s="32"/>
      <c r="KXO3" s="32"/>
      <c r="KXP3" s="32"/>
      <c r="KXQ3" s="32"/>
      <c r="KXR3" s="32"/>
      <c r="KXS3" s="32"/>
      <c r="KXT3" s="32"/>
      <c r="KXU3" s="32"/>
      <c r="KXV3" s="32"/>
      <c r="KXW3" s="32"/>
      <c r="KXX3" s="32"/>
      <c r="KXY3" s="32"/>
      <c r="KXZ3" s="32"/>
      <c r="KYA3" s="32"/>
      <c r="KYB3" s="32"/>
      <c r="KYC3" s="32"/>
      <c r="KYD3" s="32"/>
      <c r="KYE3" s="32"/>
      <c r="KYF3" s="32"/>
      <c r="KYG3" s="32"/>
      <c r="KYH3" s="32"/>
      <c r="KYI3" s="32"/>
      <c r="KYJ3" s="32"/>
      <c r="KYK3" s="32"/>
      <c r="KYL3" s="32"/>
      <c r="KYM3" s="32"/>
      <c r="KYN3" s="32"/>
      <c r="KYO3" s="32"/>
      <c r="KYP3" s="32"/>
      <c r="KYQ3" s="32"/>
      <c r="KYR3" s="32"/>
      <c r="KYS3" s="32"/>
      <c r="KYT3" s="32"/>
      <c r="KYU3" s="32"/>
      <c r="KYV3" s="32"/>
      <c r="KYW3" s="32"/>
      <c r="KYX3" s="32"/>
      <c r="KYY3" s="32"/>
      <c r="KYZ3" s="32"/>
      <c r="KZA3" s="32"/>
      <c r="KZB3" s="32"/>
      <c r="KZC3" s="32"/>
      <c r="KZD3" s="32"/>
      <c r="KZE3" s="32"/>
      <c r="KZF3" s="32"/>
      <c r="KZG3" s="32"/>
      <c r="KZH3" s="32"/>
      <c r="KZI3" s="32"/>
      <c r="KZJ3" s="32"/>
      <c r="KZK3" s="32"/>
      <c r="KZL3" s="32"/>
      <c r="KZM3" s="32"/>
      <c r="KZN3" s="32"/>
      <c r="KZO3" s="32"/>
      <c r="KZP3" s="32"/>
      <c r="KZQ3" s="32"/>
      <c r="KZR3" s="32"/>
      <c r="KZS3" s="32"/>
      <c r="KZT3" s="32"/>
      <c r="KZU3" s="32"/>
      <c r="KZV3" s="32"/>
      <c r="KZW3" s="32"/>
      <c r="KZX3" s="32"/>
      <c r="KZY3" s="32"/>
      <c r="KZZ3" s="32"/>
      <c r="LAA3" s="32"/>
      <c r="LAB3" s="32"/>
      <c r="LAC3" s="32"/>
      <c r="LAD3" s="32"/>
      <c r="LAE3" s="32"/>
      <c r="LAF3" s="32"/>
      <c r="LAG3" s="32"/>
      <c r="LAH3" s="32"/>
      <c r="LAI3" s="32"/>
      <c r="LAJ3" s="32"/>
      <c r="LAK3" s="32"/>
      <c r="LAL3" s="32"/>
      <c r="LAM3" s="32"/>
      <c r="LAN3" s="32"/>
      <c r="LAO3" s="32"/>
      <c r="LAP3" s="32"/>
      <c r="LAQ3" s="32"/>
      <c r="LAR3" s="32"/>
      <c r="LAS3" s="32"/>
      <c r="LAT3" s="32"/>
      <c r="LAU3" s="32"/>
      <c r="LAV3" s="32"/>
      <c r="LAW3" s="32"/>
      <c r="LAX3" s="32"/>
      <c r="LAY3" s="32"/>
      <c r="LAZ3" s="32"/>
      <c r="LBA3" s="32"/>
      <c r="LBB3" s="32"/>
      <c r="LBC3" s="32"/>
      <c r="LBD3" s="32"/>
      <c r="LBE3" s="32"/>
      <c r="LBF3" s="32"/>
      <c r="LBG3" s="32"/>
      <c r="LBH3" s="32"/>
      <c r="LBI3" s="32"/>
      <c r="LBJ3" s="32"/>
      <c r="LBK3" s="32"/>
      <c r="LBL3" s="32"/>
      <c r="LBM3" s="32"/>
      <c r="LBN3" s="32"/>
      <c r="LBO3" s="32"/>
      <c r="LBP3" s="32"/>
      <c r="LBQ3" s="32"/>
      <c r="LBR3" s="32"/>
      <c r="LBS3" s="32"/>
      <c r="LBT3" s="32"/>
      <c r="LBU3" s="32"/>
      <c r="LBV3" s="32"/>
      <c r="LBW3" s="32"/>
      <c r="LBX3" s="32"/>
      <c r="LBY3" s="32"/>
      <c r="LBZ3" s="32"/>
      <c r="LCA3" s="32"/>
      <c r="LCB3" s="32"/>
      <c r="LCC3" s="32"/>
      <c r="LCD3" s="32"/>
      <c r="LCE3" s="32"/>
      <c r="LCF3" s="32"/>
      <c r="LCG3" s="32"/>
      <c r="LCH3" s="32"/>
      <c r="LCI3" s="32"/>
      <c r="LCJ3" s="32"/>
      <c r="LCK3" s="32"/>
      <c r="LCL3" s="32"/>
      <c r="LCM3" s="32"/>
      <c r="LCN3" s="32"/>
      <c r="LCO3" s="32"/>
      <c r="LCP3" s="32"/>
      <c r="LCQ3" s="32"/>
      <c r="LCR3" s="32"/>
      <c r="LCS3" s="32"/>
      <c r="LCT3" s="32"/>
      <c r="LCU3" s="32"/>
      <c r="LCV3" s="32"/>
      <c r="LCW3" s="32"/>
      <c r="LCX3" s="32"/>
      <c r="LCY3" s="32"/>
      <c r="LCZ3" s="32"/>
      <c r="LDA3" s="32"/>
      <c r="LDB3" s="32"/>
      <c r="LDC3" s="32"/>
      <c r="LDD3" s="32"/>
      <c r="LDE3" s="32"/>
      <c r="LDF3" s="32"/>
      <c r="LDG3" s="32"/>
      <c r="LDH3" s="32"/>
      <c r="LDI3" s="32"/>
      <c r="LDJ3" s="32"/>
      <c r="LDK3" s="32"/>
      <c r="LDL3" s="32"/>
      <c r="LDM3" s="32"/>
      <c r="LDN3" s="32"/>
      <c r="LDO3" s="32"/>
      <c r="LDP3" s="32"/>
      <c r="LDQ3" s="32"/>
      <c r="LDR3" s="32"/>
      <c r="LDS3" s="32"/>
      <c r="LDT3" s="32"/>
      <c r="LDU3" s="32"/>
      <c r="LDV3" s="32"/>
      <c r="LDW3" s="32"/>
      <c r="LDX3" s="32"/>
      <c r="LDY3" s="32"/>
      <c r="LDZ3" s="32"/>
      <c r="LEA3" s="32"/>
      <c r="LEB3" s="32"/>
      <c r="LEC3" s="32"/>
      <c r="LED3" s="32"/>
      <c r="LEE3" s="32"/>
      <c r="LEF3" s="32"/>
      <c r="LEG3" s="32"/>
      <c r="LEH3" s="32"/>
      <c r="LEI3" s="32"/>
      <c r="LEJ3" s="32"/>
      <c r="LEK3" s="32"/>
      <c r="LEL3" s="32"/>
      <c r="LEM3" s="32"/>
      <c r="LEN3" s="32"/>
      <c r="LEO3" s="32"/>
      <c r="LEP3" s="32"/>
      <c r="LEQ3" s="32"/>
      <c r="LER3" s="32"/>
      <c r="LES3" s="32"/>
      <c r="LET3" s="32"/>
      <c r="LEU3" s="32"/>
      <c r="LEV3" s="32"/>
      <c r="LEW3" s="32"/>
      <c r="LEX3" s="32"/>
      <c r="LEY3" s="32"/>
      <c r="LEZ3" s="32"/>
      <c r="LFA3" s="32"/>
      <c r="LFB3" s="32"/>
      <c r="LFC3" s="32"/>
      <c r="LFD3" s="32"/>
      <c r="LFE3" s="32"/>
      <c r="LFF3" s="32"/>
      <c r="LFG3" s="32"/>
      <c r="LFH3" s="32"/>
      <c r="LFI3" s="32"/>
      <c r="LFJ3" s="32"/>
      <c r="LFK3" s="32"/>
      <c r="LFL3" s="32"/>
      <c r="LFM3" s="32"/>
      <c r="LFN3" s="32"/>
      <c r="LFO3" s="32"/>
      <c r="LFP3" s="32"/>
      <c r="LFQ3" s="32"/>
      <c r="LFR3" s="32"/>
      <c r="LFS3" s="32"/>
      <c r="LFT3" s="32"/>
      <c r="LFU3" s="32"/>
      <c r="LFV3" s="32"/>
      <c r="LFW3" s="32"/>
      <c r="LFX3" s="32"/>
      <c r="LFY3" s="32"/>
      <c r="LFZ3" s="32"/>
      <c r="LGA3" s="32"/>
      <c r="LGB3" s="32"/>
      <c r="LGC3" s="32"/>
      <c r="LGD3" s="32"/>
      <c r="LGE3" s="32"/>
      <c r="LGF3" s="32"/>
      <c r="LGG3" s="32"/>
      <c r="LGH3" s="32"/>
      <c r="LGI3" s="32"/>
      <c r="LGJ3" s="32"/>
      <c r="LGK3" s="32"/>
      <c r="LGL3" s="32"/>
      <c r="LGM3" s="32"/>
      <c r="LGN3" s="32"/>
      <c r="LGO3" s="32"/>
      <c r="LGP3" s="32"/>
      <c r="LGQ3" s="32"/>
      <c r="LGR3" s="32"/>
      <c r="LGS3" s="32"/>
      <c r="LGT3" s="32"/>
      <c r="LGU3" s="32"/>
      <c r="LGV3" s="32"/>
      <c r="LGW3" s="32"/>
      <c r="LGX3" s="32"/>
      <c r="LGY3" s="32"/>
      <c r="LGZ3" s="32"/>
      <c r="LHA3" s="32"/>
      <c r="LHB3" s="32"/>
      <c r="LHC3" s="32"/>
      <c r="LHD3" s="32"/>
      <c r="LHE3" s="32"/>
      <c r="LHF3" s="32"/>
      <c r="LHG3" s="32"/>
      <c r="LHH3" s="32"/>
      <c r="LHI3" s="32"/>
      <c r="LHJ3" s="32"/>
      <c r="LHK3" s="32"/>
      <c r="LHL3" s="32"/>
      <c r="LHM3" s="32"/>
      <c r="LHN3" s="32"/>
      <c r="LHO3" s="32"/>
      <c r="LHP3" s="32"/>
      <c r="LHQ3" s="32"/>
      <c r="LHR3" s="32"/>
      <c r="LHS3" s="32"/>
      <c r="LHT3" s="32"/>
      <c r="LHU3" s="32"/>
      <c r="LHV3" s="32"/>
      <c r="LHW3" s="32"/>
      <c r="LHX3" s="32"/>
      <c r="LHY3" s="32"/>
      <c r="LHZ3" s="32"/>
      <c r="LIA3" s="32"/>
      <c r="LIB3" s="32"/>
      <c r="LIC3" s="32"/>
      <c r="LID3" s="32"/>
      <c r="LIE3" s="32"/>
      <c r="LIF3" s="32"/>
      <c r="LIG3" s="32"/>
      <c r="LIH3" s="32"/>
      <c r="LII3" s="32"/>
      <c r="LIJ3" s="32"/>
      <c r="LIK3" s="32"/>
      <c r="LIL3" s="32"/>
      <c r="LIM3" s="32"/>
      <c r="LIN3" s="32"/>
      <c r="LIO3" s="32"/>
      <c r="LIP3" s="32"/>
      <c r="LIQ3" s="32"/>
      <c r="LIR3" s="32"/>
      <c r="LIS3" s="32"/>
      <c r="LIT3" s="32"/>
      <c r="LIU3" s="32"/>
      <c r="LIV3" s="32"/>
      <c r="LIW3" s="32"/>
      <c r="LIX3" s="32"/>
      <c r="LIY3" s="32"/>
      <c r="LIZ3" s="32"/>
      <c r="LJA3" s="32"/>
      <c r="LJB3" s="32"/>
      <c r="LJC3" s="32"/>
      <c r="LJD3" s="32"/>
      <c r="LJE3" s="32"/>
      <c r="LJF3" s="32"/>
      <c r="LJG3" s="32"/>
      <c r="LJH3" s="32"/>
      <c r="LJI3" s="32"/>
      <c r="LJJ3" s="32"/>
      <c r="LJK3" s="32"/>
      <c r="LJL3" s="32"/>
      <c r="LJM3" s="32"/>
      <c r="LJN3" s="32"/>
      <c r="LJO3" s="32"/>
      <c r="LJP3" s="32"/>
      <c r="LJQ3" s="32"/>
      <c r="LJR3" s="32"/>
      <c r="LJS3" s="32"/>
      <c r="LJT3" s="32"/>
      <c r="LJU3" s="32"/>
      <c r="LJV3" s="32"/>
      <c r="LJW3" s="32"/>
      <c r="LJX3" s="32"/>
      <c r="LJY3" s="32"/>
      <c r="LJZ3" s="32"/>
      <c r="LKA3" s="32"/>
      <c r="LKB3" s="32"/>
      <c r="LKC3" s="32"/>
      <c r="LKD3" s="32"/>
      <c r="LKE3" s="32"/>
      <c r="LKF3" s="32"/>
      <c r="LKG3" s="32"/>
      <c r="LKH3" s="32"/>
      <c r="LKI3" s="32"/>
      <c r="LKJ3" s="32"/>
      <c r="LKK3" s="32"/>
      <c r="LKL3" s="32"/>
      <c r="LKM3" s="32"/>
      <c r="LKN3" s="32"/>
      <c r="LKO3" s="32"/>
      <c r="LKP3" s="32"/>
      <c r="LKQ3" s="32"/>
      <c r="LKR3" s="32"/>
      <c r="LKS3" s="32"/>
      <c r="LKT3" s="32"/>
      <c r="LKU3" s="32"/>
      <c r="LKV3" s="32"/>
      <c r="LKW3" s="32"/>
      <c r="LKX3" s="32"/>
      <c r="LKY3" s="32"/>
      <c r="LKZ3" s="32"/>
      <c r="LLA3" s="32"/>
      <c r="LLB3" s="32"/>
      <c r="LLC3" s="32"/>
      <c r="LLD3" s="32"/>
      <c r="LLE3" s="32"/>
      <c r="LLF3" s="32"/>
      <c r="LLG3" s="32"/>
      <c r="LLH3" s="32"/>
      <c r="LLI3" s="32"/>
      <c r="LLJ3" s="32"/>
      <c r="LLK3" s="32"/>
      <c r="LLL3" s="32"/>
      <c r="LLM3" s="32"/>
      <c r="LLN3" s="32"/>
      <c r="LLO3" s="32"/>
      <c r="LLP3" s="32"/>
      <c r="LLQ3" s="32"/>
      <c r="LLR3" s="32"/>
      <c r="LLS3" s="32"/>
      <c r="LLT3" s="32"/>
      <c r="LLU3" s="32"/>
      <c r="LLV3" s="32"/>
      <c r="LLW3" s="32"/>
      <c r="LLX3" s="32"/>
      <c r="LLY3" s="32"/>
      <c r="LLZ3" s="32"/>
      <c r="LMA3" s="32"/>
      <c r="LMB3" s="32"/>
      <c r="LMC3" s="32"/>
      <c r="LMD3" s="32"/>
      <c r="LME3" s="32"/>
      <c r="LMF3" s="32"/>
      <c r="LMG3" s="32"/>
      <c r="LMH3" s="32"/>
      <c r="LMI3" s="32"/>
      <c r="LMJ3" s="32"/>
      <c r="LMK3" s="32"/>
      <c r="LML3" s="32"/>
      <c r="LMM3" s="32"/>
      <c r="LMN3" s="32"/>
      <c r="LMO3" s="32"/>
      <c r="LMP3" s="32"/>
      <c r="LMQ3" s="32"/>
      <c r="LMR3" s="32"/>
      <c r="LMS3" s="32"/>
      <c r="LMT3" s="32"/>
      <c r="LMU3" s="32"/>
      <c r="LMV3" s="32"/>
      <c r="LMW3" s="32"/>
      <c r="LMX3" s="32"/>
      <c r="LMY3" s="32"/>
      <c r="LMZ3" s="32"/>
      <c r="LNA3" s="32"/>
      <c r="LNB3" s="32"/>
      <c r="LNC3" s="32"/>
      <c r="LND3" s="32"/>
      <c r="LNE3" s="32"/>
      <c r="LNF3" s="32"/>
      <c r="LNG3" s="32"/>
      <c r="LNH3" s="32"/>
      <c r="LNI3" s="32"/>
      <c r="LNJ3" s="32"/>
      <c r="LNK3" s="32"/>
      <c r="LNL3" s="32"/>
      <c r="LNM3" s="32"/>
      <c r="LNN3" s="32"/>
      <c r="LNO3" s="32"/>
      <c r="LNP3" s="32"/>
      <c r="LNQ3" s="32"/>
      <c r="LNR3" s="32"/>
      <c r="LNS3" s="32"/>
      <c r="LNT3" s="32"/>
      <c r="LNU3" s="32"/>
      <c r="LNV3" s="32"/>
      <c r="LNW3" s="32"/>
      <c r="LNX3" s="32"/>
      <c r="LNY3" s="32"/>
      <c r="LNZ3" s="32"/>
      <c r="LOA3" s="32"/>
      <c r="LOB3" s="32"/>
      <c r="LOC3" s="32"/>
      <c r="LOD3" s="32"/>
      <c r="LOE3" s="32"/>
      <c r="LOF3" s="32"/>
      <c r="LOG3" s="32"/>
      <c r="LOH3" s="32"/>
      <c r="LOI3" s="32"/>
      <c r="LOJ3" s="32"/>
      <c r="LOK3" s="32"/>
      <c r="LOL3" s="32"/>
      <c r="LOM3" s="32"/>
      <c r="LON3" s="32"/>
      <c r="LOO3" s="32"/>
      <c r="LOP3" s="32"/>
      <c r="LOQ3" s="32"/>
      <c r="LOR3" s="32"/>
      <c r="LOS3" s="32"/>
      <c r="LOT3" s="32"/>
      <c r="LOU3" s="32"/>
      <c r="LOV3" s="32"/>
      <c r="LOW3" s="32"/>
      <c r="LOX3" s="32"/>
      <c r="LOY3" s="32"/>
      <c r="LOZ3" s="32"/>
      <c r="LPA3" s="32"/>
      <c r="LPB3" s="32"/>
      <c r="LPC3" s="32"/>
      <c r="LPD3" s="32"/>
      <c r="LPE3" s="32"/>
      <c r="LPF3" s="32"/>
      <c r="LPG3" s="32"/>
      <c r="LPH3" s="32"/>
      <c r="LPI3" s="32"/>
      <c r="LPJ3" s="32"/>
      <c r="LPK3" s="32"/>
      <c r="LPL3" s="32"/>
      <c r="LPM3" s="32"/>
      <c r="LPN3" s="32"/>
      <c r="LPO3" s="32"/>
      <c r="LPP3" s="32"/>
      <c r="LPQ3" s="32"/>
      <c r="LPR3" s="32"/>
      <c r="LPS3" s="32"/>
      <c r="LPT3" s="32"/>
      <c r="LPU3" s="32"/>
      <c r="LPV3" s="32"/>
      <c r="LPW3" s="32"/>
      <c r="LPX3" s="32"/>
      <c r="LPY3" s="32"/>
      <c r="LPZ3" s="32"/>
      <c r="LQA3" s="32"/>
      <c r="LQB3" s="32"/>
      <c r="LQC3" s="32"/>
      <c r="LQD3" s="32"/>
      <c r="LQE3" s="32"/>
      <c r="LQF3" s="32"/>
      <c r="LQG3" s="32"/>
      <c r="LQH3" s="32"/>
      <c r="LQI3" s="32"/>
      <c r="LQJ3" s="32"/>
      <c r="LQK3" s="32"/>
      <c r="LQL3" s="32"/>
      <c r="LQM3" s="32"/>
      <c r="LQN3" s="32"/>
      <c r="LQO3" s="32"/>
      <c r="LQP3" s="32"/>
      <c r="LQQ3" s="32"/>
      <c r="LQR3" s="32"/>
      <c r="LQS3" s="32"/>
      <c r="LQT3" s="32"/>
      <c r="LQU3" s="32"/>
      <c r="LQV3" s="32"/>
      <c r="LQW3" s="32"/>
      <c r="LQX3" s="32"/>
      <c r="LQY3" s="32"/>
      <c r="LQZ3" s="32"/>
      <c r="LRA3" s="32"/>
      <c r="LRB3" s="32"/>
      <c r="LRC3" s="32"/>
      <c r="LRD3" s="32"/>
      <c r="LRE3" s="32"/>
      <c r="LRF3" s="32"/>
      <c r="LRG3" s="32"/>
      <c r="LRH3" s="32"/>
      <c r="LRI3" s="32"/>
      <c r="LRJ3" s="32"/>
      <c r="LRK3" s="32"/>
      <c r="LRL3" s="32"/>
      <c r="LRM3" s="32"/>
      <c r="LRN3" s="32"/>
      <c r="LRO3" s="32"/>
      <c r="LRP3" s="32"/>
      <c r="LRQ3" s="32"/>
      <c r="LRR3" s="32"/>
      <c r="LRS3" s="32"/>
      <c r="LRT3" s="32"/>
      <c r="LRU3" s="32"/>
      <c r="LRV3" s="32"/>
      <c r="LRW3" s="32"/>
      <c r="LRX3" s="32"/>
      <c r="LRY3" s="32"/>
      <c r="LRZ3" s="32"/>
      <c r="LSA3" s="32"/>
      <c r="LSB3" s="32"/>
      <c r="LSC3" s="32"/>
      <c r="LSD3" s="32"/>
      <c r="LSE3" s="32"/>
      <c r="LSF3" s="32"/>
      <c r="LSG3" s="32"/>
      <c r="LSH3" s="32"/>
      <c r="LSI3" s="32"/>
      <c r="LSJ3" s="32"/>
      <c r="LSK3" s="32"/>
      <c r="LSL3" s="32"/>
      <c r="LSM3" s="32"/>
      <c r="LSN3" s="32"/>
      <c r="LSO3" s="32"/>
      <c r="LSP3" s="32"/>
      <c r="LSQ3" s="32"/>
      <c r="LSR3" s="32"/>
      <c r="LSS3" s="32"/>
      <c r="LST3" s="32"/>
      <c r="LSU3" s="32"/>
      <c r="LSV3" s="32"/>
      <c r="LSW3" s="32"/>
      <c r="LSX3" s="32"/>
      <c r="LSY3" s="32"/>
      <c r="LSZ3" s="32"/>
      <c r="LTA3" s="32"/>
      <c r="LTB3" s="32"/>
      <c r="LTC3" s="32"/>
      <c r="LTD3" s="32"/>
      <c r="LTE3" s="32"/>
      <c r="LTF3" s="32"/>
      <c r="LTG3" s="32"/>
      <c r="LTH3" s="32"/>
      <c r="LTI3" s="32"/>
      <c r="LTJ3" s="32"/>
      <c r="LTK3" s="32"/>
      <c r="LTL3" s="32"/>
      <c r="LTM3" s="32"/>
      <c r="LTN3" s="32"/>
      <c r="LTO3" s="32"/>
      <c r="LTP3" s="32"/>
      <c r="LTQ3" s="32"/>
      <c r="LTR3" s="32"/>
      <c r="LTS3" s="32"/>
      <c r="LTT3" s="32"/>
      <c r="LTU3" s="32"/>
      <c r="LTV3" s="32"/>
      <c r="LTW3" s="32"/>
      <c r="LTX3" s="32"/>
      <c r="LTY3" s="32"/>
      <c r="LTZ3" s="32"/>
      <c r="LUA3" s="32"/>
      <c r="LUB3" s="32"/>
      <c r="LUC3" s="32"/>
      <c r="LUD3" s="32"/>
      <c r="LUE3" s="32"/>
      <c r="LUF3" s="32"/>
      <c r="LUG3" s="32"/>
      <c r="LUH3" s="32"/>
      <c r="LUI3" s="32"/>
      <c r="LUJ3" s="32"/>
      <c r="LUK3" s="32"/>
      <c r="LUL3" s="32"/>
      <c r="LUM3" s="32"/>
      <c r="LUN3" s="32"/>
      <c r="LUO3" s="32"/>
      <c r="LUP3" s="32"/>
      <c r="LUQ3" s="32"/>
      <c r="LUR3" s="32"/>
      <c r="LUS3" s="32"/>
      <c r="LUT3" s="32"/>
      <c r="LUU3" s="32"/>
      <c r="LUV3" s="32"/>
      <c r="LUW3" s="32"/>
      <c r="LUX3" s="32"/>
      <c r="LUY3" s="32"/>
      <c r="LUZ3" s="32"/>
      <c r="LVA3" s="32"/>
      <c r="LVB3" s="32"/>
      <c r="LVC3" s="32"/>
      <c r="LVD3" s="32"/>
      <c r="LVE3" s="32"/>
      <c r="LVF3" s="32"/>
      <c r="LVG3" s="32"/>
      <c r="LVH3" s="32"/>
      <c r="LVI3" s="32"/>
      <c r="LVJ3" s="32"/>
      <c r="LVK3" s="32"/>
      <c r="LVL3" s="32"/>
      <c r="LVM3" s="32"/>
      <c r="LVN3" s="32"/>
      <c r="LVO3" s="32"/>
      <c r="LVP3" s="32"/>
      <c r="LVQ3" s="32"/>
      <c r="LVR3" s="32"/>
      <c r="LVS3" s="32"/>
      <c r="LVT3" s="32"/>
      <c r="LVU3" s="32"/>
      <c r="LVV3" s="32"/>
      <c r="LVW3" s="32"/>
      <c r="LVX3" s="32"/>
      <c r="LVY3" s="32"/>
      <c r="LVZ3" s="32"/>
      <c r="LWA3" s="32"/>
      <c r="LWB3" s="32"/>
      <c r="LWC3" s="32"/>
      <c r="LWD3" s="32"/>
      <c r="LWE3" s="32"/>
      <c r="LWF3" s="32"/>
      <c r="LWG3" s="32"/>
      <c r="LWH3" s="32"/>
      <c r="LWI3" s="32"/>
      <c r="LWJ3" s="32"/>
      <c r="LWK3" s="32"/>
      <c r="LWL3" s="32"/>
      <c r="LWM3" s="32"/>
      <c r="LWN3" s="32"/>
      <c r="LWO3" s="32"/>
      <c r="LWP3" s="32"/>
      <c r="LWQ3" s="32"/>
      <c r="LWR3" s="32"/>
      <c r="LWS3" s="32"/>
      <c r="LWT3" s="32"/>
      <c r="LWU3" s="32"/>
      <c r="LWV3" s="32"/>
      <c r="LWW3" s="32"/>
      <c r="LWX3" s="32"/>
      <c r="LWY3" s="32"/>
      <c r="LWZ3" s="32"/>
      <c r="LXA3" s="32"/>
      <c r="LXB3" s="32"/>
      <c r="LXC3" s="32"/>
      <c r="LXD3" s="32"/>
      <c r="LXE3" s="32"/>
      <c r="LXF3" s="32"/>
      <c r="LXG3" s="32"/>
      <c r="LXH3" s="32"/>
      <c r="LXI3" s="32"/>
      <c r="LXJ3" s="32"/>
      <c r="LXK3" s="32"/>
      <c r="LXL3" s="32"/>
      <c r="LXM3" s="32"/>
      <c r="LXN3" s="32"/>
      <c r="LXO3" s="32"/>
      <c r="LXP3" s="32"/>
      <c r="LXQ3" s="32"/>
      <c r="LXR3" s="32"/>
      <c r="LXS3" s="32"/>
      <c r="LXT3" s="32"/>
      <c r="LXU3" s="32"/>
      <c r="LXV3" s="32"/>
      <c r="LXW3" s="32"/>
      <c r="LXX3" s="32"/>
      <c r="LXY3" s="32"/>
      <c r="LXZ3" s="32"/>
      <c r="LYA3" s="32"/>
      <c r="LYB3" s="32"/>
      <c r="LYC3" s="32"/>
      <c r="LYD3" s="32"/>
      <c r="LYE3" s="32"/>
      <c r="LYF3" s="32"/>
      <c r="LYG3" s="32"/>
      <c r="LYH3" s="32"/>
      <c r="LYI3" s="32"/>
      <c r="LYJ3" s="32"/>
      <c r="LYK3" s="32"/>
      <c r="LYL3" s="32"/>
      <c r="LYM3" s="32"/>
      <c r="LYN3" s="32"/>
      <c r="LYO3" s="32"/>
      <c r="LYP3" s="32"/>
      <c r="LYQ3" s="32"/>
      <c r="LYR3" s="32"/>
      <c r="LYS3" s="32"/>
      <c r="LYT3" s="32"/>
      <c r="LYU3" s="32"/>
      <c r="LYV3" s="32"/>
      <c r="LYW3" s="32"/>
      <c r="LYX3" s="32"/>
      <c r="LYY3" s="32"/>
      <c r="LYZ3" s="32"/>
      <c r="LZA3" s="32"/>
      <c r="LZB3" s="32"/>
      <c r="LZC3" s="32"/>
      <c r="LZD3" s="32"/>
      <c r="LZE3" s="32"/>
      <c r="LZF3" s="32"/>
      <c r="LZG3" s="32"/>
      <c r="LZH3" s="32"/>
      <c r="LZI3" s="32"/>
      <c r="LZJ3" s="32"/>
      <c r="LZK3" s="32"/>
      <c r="LZL3" s="32"/>
      <c r="LZM3" s="32"/>
      <c r="LZN3" s="32"/>
      <c r="LZO3" s="32"/>
      <c r="LZP3" s="32"/>
      <c r="LZQ3" s="32"/>
      <c r="LZR3" s="32"/>
      <c r="LZS3" s="32"/>
      <c r="LZT3" s="32"/>
      <c r="LZU3" s="32"/>
      <c r="LZV3" s="32"/>
      <c r="LZW3" s="32"/>
      <c r="LZX3" s="32"/>
      <c r="LZY3" s="32"/>
      <c r="LZZ3" s="32"/>
      <c r="MAA3" s="32"/>
      <c r="MAB3" s="32"/>
      <c r="MAC3" s="32"/>
      <c r="MAD3" s="32"/>
      <c r="MAE3" s="32"/>
      <c r="MAF3" s="32"/>
      <c r="MAG3" s="32"/>
      <c r="MAH3" s="32"/>
      <c r="MAI3" s="32"/>
      <c r="MAJ3" s="32"/>
      <c r="MAK3" s="32"/>
      <c r="MAL3" s="32"/>
      <c r="MAM3" s="32"/>
      <c r="MAN3" s="32"/>
      <c r="MAO3" s="32"/>
      <c r="MAP3" s="32"/>
      <c r="MAQ3" s="32"/>
      <c r="MAR3" s="32"/>
      <c r="MAS3" s="32"/>
      <c r="MAT3" s="32"/>
      <c r="MAU3" s="32"/>
      <c r="MAV3" s="32"/>
      <c r="MAW3" s="32"/>
      <c r="MAX3" s="32"/>
      <c r="MAY3" s="32"/>
      <c r="MAZ3" s="32"/>
      <c r="MBA3" s="32"/>
      <c r="MBB3" s="32"/>
      <c r="MBC3" s="32"/>
      <c r="MBD3" s="32"/>
      <c r="MBE3" s="32"/>
      <c r="MBF3" s="32"/>
      <c r="MBG3" s="32"/>
      <c r="MBH3" s="32"/>
      <c r="MBI3" s="32"/>
      <c r="MBJ3" s="32"/>
      <c r="MBK3" s="32"/>
      <c r="MBL3" s="32"/>
      <c r="MBM3" s="32"/>
      <c r="MBN3" s="32"/>
      <c r="MBO3" s="32"/>
      <c r="MBP3" s="32"/>
      <c r="MBQ3" s="32"/>
      <c r="MBR3" s="32"/>
      <c r="MBS3" s="32"/>
      <c r="MBT3" s="32"/>
      <c r="MBU3" s="32"/>
      <c r="MBV3" s="32"/>
      <c r="MBW3" s="32"/>
      <c r="MBX3" s="32"/>
      <c r="MBY3" s="32"/>
      <c r="MBZ3" s="32"/>
      <c r="MCA3" s="32"/>
      <c r="MCB3" s="32"/>
      <c r="MCC3" s="32"/>
      <c r="MCD3" s="32"/>
      <c r="MCE3" s="32"/>
      <c r="MCF3" s="32"/>
      <c r="MCG3" s="32"/>
      <c r="MCH3" s="32"/>
      <c r="MCI3" s="32"/>
      <c r="MCJ3" s="32"/>
      <c r="MCK3" s="32"/>
      <c r="MCL3" s="32"/>
      <c r="MCM3" s="32"/>
      <c r="MCN3" s="32"/>
      <c r="MCO3" s="32"/>
      <c r="MCP3" s="32"/>
      <c r="MCQ3" s="32"/>
      <c r="MCR3" s="32"/>
      <c r="MCS3" s="32"/>
      <c r="MCT3" s="32"/>
      <c r="MCU3" s="32"/>
      <c r="MCV3" s="32"/>
      <c r="MCW3" s="32"/>
      <c r="MCX3" s="32"/>
      <c r="MCY3" s="32"/>
      <c r="MCZ3" s="32"/>
      <c r="MDA3" s="32"/>
      <c r="MDB3" s="32"/>
      <c r="MDC3" s="32"/>
      <c r="MDD3" s="32"/>
      <c r="MDE3" s="32"/>
      <c r="MDF3" s="32"/>
      <c r="MDG3" s="32"/>
      <c r="MDH3" s="32"/>
      <c r="MDI3" s="32"/>
      <c r="MDJ3" s="32"/>
      <c r="MDK3" s="32"/>
      <c r="MDL3" s="32"/>
      <c r="MDM3" s="32"/>
      <c r="MDN3" s="32"/>
      <c r="MDO3" s="32"/>
      <c r="MDP3" s="32"/>
      <c r="MDQ3" s="32"/>
      <c r="MDR3" s="32"/>
      <c r="MDS3" s="32"/>
      <c r="MDT3" s="32"/>
      <c r="MDU3" s="32"/>
      <c r="MDV3" s="32"/>
      <c r="MDW3" s="32"/>
      <c r="MDX3" s="32"/>
      <c r="MDY3" s="32"/>
      <c r="MDZ3" s="32"/>
      <c r="MEA3" s="32"/>
      <c r="MEB3" s="32"/>
      <c r="MEC3" s="32"/>
      <c r="MED3" s="32"/>
      <c r="MEE3" s="32"/>
      <c r="MEF3" s="32"/>
      <c r="MEG3" s="32"/>
      <c r="MEH3" s="32"/>
      <c r="MEI3" s="32"/>
      <c r="MEJ3" s="32"/>
      <c r="MEK3" s="32"/>
      <c r="MEL3" s="32"/>
      <c r="MEM3" s="32"/>
      <c r="MEN3" s="32"/>
      <c r="MEO3" s="32"/>
      <c r="MEP3" s="32"/>
      <c r="MEQ3" s="32"/>
      <c r="MER3" s="32"/>
      <c r="MES3" s="32"/>
      <c r="MET3" s="32"/>
      <c r="MEU3" s="32"/>
      <c r="MEV3" s="32"/>
      <c r="MEW3" s="32"/>
      <c r="MEX3" s="32"/>
      <c r="MEY3" s="32"/>
      <c r="MEZ3" s="32"/>
      <c r="MFA3" s="32"/>
      <c r="MFB3" s="32"/>
      <c r="MFC3" s="32"/>
      <c r="MFD3" s="32"/>
      <c r="MFE3" s="32"/>
      <c r="MFF3" s="32"/>
      <c r="MFG3" s="32"/>
      <c r="MFH3" s="32"/>
      <c r="MFI3" s="32"/>
      <c r="MFJ3" s="32"/>
      <c r="MFK3" s="32"/>
      <c r="MFL3" s="32"/>
      <c r="MFM3" s="32"/>
      <c r="MFN3" s="32"/>
      <c r="MFO3" s="32"/>
      <c r="MFP3" s="32"/>
      <c r="MFQ3" s="32"/>
      <c r="MFR3" s="32"/>
      <c r="MFS3" s="32"/>
      <c r="MFT3" s="32"/>
      <c r="MFU3" s="32"/>
      <c r="MFV3" s="32"/>
      <c r="MFW3" s="32"/>
      <c r="MFX3" s="32"/>
      <c r="MFY3" s="32"/>
      <c r="MFZ3" s="32"/>
      <c r="MGA3" s="32"/>
      <c r="MGB3" s="32"/>
      <c r="MGC3" s="32"/>
      <c r="MGD3" s="32"/>
      <c r="MGE3" s="32"/>
      <c r="MGF3" s="32"/>
      <c r="MGG3" s="32"/>
      <c r="MGH3" s="32"/>
      <c r="MGI3" s="32"/>
      <c r="MGJ3" s="32"/>
      <c r="MGK3" s="32"/>
      <c r="MGL3" s="32"/>
      <c r="MGM3" s="32"/>
      <c r="MGN3" s="32"/>
      <c r="MGO3" s="32"/>
      <c r="MGP3" s="32"/>
      <c r="MGQ3" s="32"/>
      <c r="MGR3" s="32"/>
      <c r="MGS3" s="32"/>
      <c r="MGT3" s="32"/>
      <c r="MGU3" s="32"/>
      <c r="MGV3" s="32"/>
      <c r="MGW3" s="32"/>
      <c r="MGX3" s="32"/>
      <c r="MGY3" s="32"/>
      <c r="MGZ3" s="32"/>
      <c r="MHA3" s="32"/>
      <c r="MHB3" s="32"/>
      <c r="MHC3" s="32"/>
      <c r="MHD3" s="32"/>
      <c r="MHE3" s="32"/>
      <c r="MHF3" s="32"/>
      <c r="MHG3" s="32"/>
      <c r="MHH3" s="32"/>
      <c r="MHI3" s="32"/>
      <c r="MHJ3" s="32"/>
      <c r="MHK3" s="32"/>
      <c r="MHL3" s="32"/>
      <c r="MHM3" s="32"/>
      <c r="MHN3" s="32"/>
      <c r="MHO3" s="32"/>
      <c r="MHP3" s="32"/>
      <c r="MHQ3" s="32"/>
      <c r="MHR3" s="32"/>
      <c r="MHS3" s="32"/>
      <c r="MHT3" s="32"/>
      <c r="MHU3" s="32"/>
      <c r="MHV3" s="32"/>
      <c r="MHW3" s="32"/>
      <c r="MHX3" s="32"/>
      <c r="MHY3" s="32"/>
      <c r="MHZ3" s="32"/>
      <c r="MIA3" s="32"/>
      <c r="MIB3" s="32"/>
      <c r="MIC3" s="32"/>
      <c r="MID3" s="32"/>
      <c r="MIE3" s="32"/>
      <c r="MIF3" s="32"/>
      <c r="MIG3" s="32"/>
      <c r="MIH3" s="32"/>
      <c r="MII3" s="32"/>
      <c r="MIJ3" s="32"/>
      <c r="MIK3" s="32"/>
      <c r="MIL3" s="32"/>
      <c r="MIM3" s="32"/>
      <c r="MIN3" s="32"/>
      <c r="MIO3" s="32"/>
      <c r="MIP3" s="32"/>
      <c r="MIQ3" s="32"/>
      <c r="MIR3" s="32"/>
      <c r="MIS3" s="32"/>
      <c r="MIT3" s="32"/>
      <c r="MIU3" s="32"/>
      <c r="MIV3" s="32"/>
      <c r="MIW3" s="32"/>
      <c r="MIX3" s="32"/>
      <c r="MIY3" s="32"/>
      <c r="MIZ3" s="32"/>
      <c r="MJA3" s="32"/>
      <c r="MJB3" s="32"/>
      <c r="MJC3" s="32"/>
      <c r="MJD3" s="32"/>
      <c r="MJE3" s="32"/>
      <c r="MJF3" s="32"/>
      <c r="MJG3" s="32"/>
      <c r="MJH3" s="32"/>
      <c r="MJI3" s="32"/>
      <c r="MJJ3" s="32"/>
      <c r="MJK3" s="32"/>
      <c r="MJL3" s="32"/>
      <c r="MJM3" s="32"/>
      <c r="MJN3" s="32"/>
      <c r="MJO3" s="32"/>
      <c r="MJP3" s="32"/>
      <c r="MJQ3" s="32"/>
      <c r="MJR3" s="32"/>
      <c r="MJS3" s="32"/>
      <c r="MJT3" s="32"/>
      <c r="MJU3" s="32"/>
      <c r="MJV3" s="32"/>
      <c r="MJW3" s="32"/>
      <c r="MJX3" s="32"/>
      <c r="MJY3" s="32"/>
      <c r="MJZ3" s="32"/>
      <c r="MKA3" s="32"/>
      <c r="MKB3" s="32"/>
      <c r="MKC3" s="32"/>
      <c r="MKD3" s="32"/>
      <c r="MKE3" s="32"/>
      <c r="MKF3" s="32"/>
      <c r="MKG3" s="32"/>
      <c r="MKH3" s="32"/>
      <c r="MKI3" s="32"/>
      <c r="MKJ3" s="32"/>
      <c r="MKK3" s="32"/>
      <c r="MKL3" s="32"/>
      <c r="MKM3" s="32"/>
      <c r="MKN3" s="32"/>
      <c r="MKO3" s="32"/>
      <c r="MKP3" s="32"/>
      <c r="MKQ3" s="32"/>
      <c r="MKR3" s="32"/>
      <c r="MKS3" s="32"/>
      <c r="MKT3" s="32"/>
      <c r="MKU3" s="32"/>
      <c r="MKV3" s="32"/>
      <c r="MKW3" s="32"/>
      <c r="MKX3" s="32"/>
      <c r="MKY3" s="32"/>
      <c r="MKZ3" s="32"/>
      <c r="MLA3" s="32"/>
      <c r="MLB3" s="32"/>
      <c r="MLC3" s="32"/>
      <c r="MLD3" s="32"/>
      <c r="MLE3" s="32"/>
      <c r="MLF3" s="32"/>
      <c r="MLG3" s="32"/>
      <c r="MLH3" s="32"/>
      <c r="MLI3" s="32"/>
      <c r="MLJ3" s="32"/>
      <c r="MLK3" s="32"/>
      <c r="MLL3" s="32"/>
      <c r="MLM3" s="32"/>
      <c r="MLN3" s="32"/>
      <c r="MLO3" s="32"/>
      <c r="MLP3" s="32"/>
      <c r="MLQ3" s="32"/>
      <c r="MLR3" s="32"/>
      <c r="MLS3" s="32"/>
      <c r="MLT3" s="32"/>
      <c r="MLU3" s="32"/>
      <c r="MLV3" s="32"/>
      <c r="MLW3" s="32"/>
      <c r="MLX3" s="32"/>
      <c r="MLY3" s="32"/>
      <c r="MLZ3" s="32"/>
      <c r="MMA3" s="32"/>
      <c r="MMB3" s="32"/>
      <c r="MMC3" s="32"/>
      <c r="MMD3" s="32"/>
      <c r="MME3" s="32"/>
      <c r="MMF3" s="32"/>
      <c r="MMG3" s="32"/>
      <c r="MMH3" s="32"/>
      <c r="MMI3" s="32"/>
      <c r="MMJ3" s="32"/>
      <c r="MMK3" s="32"/>
      <c r="MML3" s="32"/>
      <c r="MMM3" s="32"/>
      <c r="MMN3" s="32"/>
      <c r="MMO3" s="32"/>
      <c r="MMP3" s="32"/>
      <c r="MMQ3" s="32"/>
      <c r="MMR3" s="32"/>
      <c r="MMS3" s="32"/>
      <c r="MMT3" s="32"/>
      <c r="MMU3" s="32"/>
      <c r="MMV3" s="32"/>
      <c r="MMW3" s="32"/>
      <c r="MMX3" s="32"/>
      <c r="MMY3" s="32"/>
      <c r="MMZ3" s="32"/>
      <c r="MNA3" s="32"/>
      <c r="MNB3" s="32"/>
      <c r="MNC3" s="32"/>
      <c r="MND3" s="32"/>
      <c r="MNE3" s="32"/>
      <c r="MNF3" s="32"/>
      <c r="MNG3" s="32"/>
      <c r="MNH3" s="32"/>
      <c r="MNI3" s="32"/>
      <c r="MNJ3" s="32"/>
      <c r="MNK3" s="32"/>
      <c r="MNL3" s="32"/>
      <c r="MNM3" s="32"/>
      <c r="MNN3" s="32"/>
      <c r="MNO3" s="32"/>
      <c r="MNP3" s="32"/>
      <c r="MNQ3" s="32"/>
      <c r="MNR3" s="32"/>
      <c r="MNS3" s="32"/>
      <c r="MNT3" s="32"/>
      <c r="MNU3" s="32"/>
      <c r="MNV3" s="32"/>
      <c r="MNW3" s="32"/>
      <c r="MNX3" s="32"/>
      <c r="MNY3" s="32"/>
      <c r="MNZ3" s="32"/>
      <c r="MOA3" s="32"/>
      <c r="MOB3" s="32"/>
      <c r="MOC3" s="32"/>
      <c r="MOD3" s="32"/>
      <c r="MOE3" s="32"/>
      <c r="MOF3" s="32"/>
      <c r="MOG3" s="32"/>
      <c r="MOH3" s="32"/>
      <c r="MOI3" s="32"/>
      <c r="MOJ3" s="32"/>
      <c r="MOK3" s="32"/>
      <c r="MOL3" s="32"/>
      <c r="MOM3" s="32"/>
      <c r="MON3" s="32"/>
      <c r="MOO3" s="32"/>
      <c r="MOP3" s="32"/>
      <c r="MOQ3" s="32"/>
      <c r="MOR3" s="32"/>
      <c r="MOS3" s="32"/>
      <c r="MOT3" s="32"/>
      <c r="MOU3" s="32"/>
      <c r="MOV3" s="32"/>
      <c r="MOW3" s="32"/>
      <c r="MOX3" s="32"/>
      <c r="MOY3" s="32"/>
      <c r="MOZ3" s="32"/>
      <c r="MPA3" s="32"/>
      <c r="MPB3" s="32"/>
      <c r="MPC3" s="32"/>
      <c r="MPD3" s="32"/>
      <c r="MPE3" s="32"/>
      <c r="MPF3" s="32"/>
      <c r="MPG3" s="32"/>
      <c r="MPH3" s="32"/>
      <c r="MPI3" s="32"/>
      <c r="MPJ3" s="32"/>
      <c r="MPK3" s="32"/>
      <c r="MPL3" s="32"/>
      <c r="MPM3" s="32"/>
      <c r="MPN3" s="32"/>
      <c r="MPO3" s="32"/>
      <c r="MPP3" s="32"/>
      <c r="MPQ3" s="32"/>
      <c r="MPR3" s="32"/>
      <c r="MPS3" s="32"/>
      <c r="MPT3" s="32"/>
      <c r="MPU3" s="32"/>
      <c r="MPV3" s="32"/>
      <c r="MPW3" s="32"/>
      <c r="MPX3" s="32"/>
      <c r="MPY3" s="32"/>
      <c r="MPZ3" s="32"/>
      <c r="MQA3" s="32"/>
      <c r="MQB3" s="32"/>
      <c r="MQC3" s="32"/>
      <c r="MQD3" s="32"/>
      <c r="MQE3" s="32"/>
      <c r="MQF3" s="32"/>
      <c r="MQG3" s="32"/>
      <c r="MQH3" s="32"/>
      <c r="MQI3" s="32"/>
      <c r="MQJ3" s="32"/>
      <c r="MQK3" s="32"/>
      <c r="MQL3" s="32"/>
      <c r="MQM3" s="32"/>
      <c r="MQN3" s="32"/>
      <c r="MQO3" s="32"/>
      <c r="MQP3" s="32"/>
      <c r="MQQ3" s="32"/>
      <c r="MQR3" s="32"/>
      <c r="MQS3" s="32"/>
      <c r="MQT3" s="32"/>
      <c r="MQU3" s="32"/>
      <c r="MQV3" s="32"/>
      <c r="MQW3" s="32"/>
      <c r="MQX3" s="32"/>
      <c r="MQY3" s="32"/>
      <c r="MQZ3" s="32"/>
      <c r="MRA3" s="32"/>
      <c r="MRB3" s="32"/>
      <c r="MRC3" s="32"/>
      <c r="MRD3" s="32"/>
      <c r="MRE3" s="32"/>
      <c r="MRF3" s="32"/>
      <c r="MRG3" s="32"/>
      <c r="MRH3" s="32"/>
      <c r="MRI3" s="32"/>
      <c r="MRJ3" s="32"/>
      <c r="MRK3" s="32"/>
      <c r="MRL3" s="32"/>
      <c r="MRM3" s="32"/>
      <c r="MRN3" s="32"/>
      <c r="MRO3" s="32"/>
      <c r="MRP3" s="32"/>
      <c r="MRQ3" s="32"/>
      <c r="MRR3" s="32"/>
      <c r="MRS3" s="32"/>
      <c r="MRT3" s="32"/>
      <c r="MRU3" s="32"/>
      <c r="MRV3" s="32"/>
      <c r="MRW3" s="32"/>
      <c r="MRX3" s="32"/>
      <c r="MRY3" s="32"/>
      <c r="MRZ3" s="32"/>
      <c r="MSA3" s="32"/>
      <c r="MSB3" s="32"/>
      <c r="MSC3" s="32"/>
      <c r="MSD3" s="32"/>
      <c r="MSE3" s="32"/>
      <c r="MSF3" s="32"/>
      <c r="MSG3" s="32"/>
      <c r="MSH3" s="32"/>
      <c r="MSI3" s="32"/>
      <c r="MSJ3" s="32"/>
      <c r="MSK3" s="32"/>
      <c r="MSL3" s="32"/>
      <c r="MSM3" s="32"/>
      <c r="MSN3" s="32"/>
      <c r="MSO3" s="32"/>
      <c r="MSP3" s="32"/>
      <c r="MSQ3" s="32"/>
      <c r="MSR3" s="32"/>
      <c r="MSS3" s="32"/>
      <c r="MST3" s="32"/>
      <c r="MSU3" s="32"/>
      <c r="MSV3" s="32"/>
      <c r="MSW3" s="32"/>
      <c r="MSX3" s="32"/>
      <c r="MSY3" s="32"/>
      <c r="MSZ3" s="32"/>
      <c r="MTA3" s="32"/>
      <c r="MTB3" s="32"/>
      <c r="MTC3" s="32"/>
      <c r="MTD3" s="32"/>
      <c r="MTE3" s="32"/>
      <c r="MTF3" s="32"/>
      <c r="MTG3" s="32"/>
      <c r="MTH3" s="32"/>
      <c r="MTI3" s="32"/>
      <c r="MTJ3" s="32"/>
      <c r="MTK3" s="32"/>
      <c r="MTL3" s="32"/>
      <c r="MTM3" s="32"/>
      <c r="MTN3" s="32"/>
      <c r="MTO3" s="32"/>
      <c r="MTP3" s="32"/>
      <c r="MTQ3" s="32"/>
      <c r="MTR3" s="32"/>
      <c r="MTS3" s="32"/>
      <c r="MTT3" s="32"/>
      <c r="MTU3" s="32"/>
      <c r="MTV3" s="32"/>
      <c r="MTW3" s="32"/>
      <c r="MTX3" s="32"/>
      <c r="MTY3" s="32"/>
      <c r="MTZ3" s="32"/>
      <c r="MUA3" s="32"/>
      <c r="MUB3" s="32"/>
      <c r="MUC3" s="32"/>
      <c r="MUD3" s="32"/>
      <c r="MUE3" s="32"/>
      <c r="MUF3" s="32"/>
      <c r="MUG3" s="32"/>
      <c r="MUH3" s="32"/>
      <c r="MUI3" s="32"/>
      <c r="MUJ3" s="32"/>
      <c r="MUK3" s="32"/>
      <c r="MUL3" s="32"/>
      <c r="MUM3" s="32"/>
      <c r="MUN3" s="32"/>
      <c r="MUO3" s="32"/>
      <c r="MUP3" s="32"/>
      <c r="MUQ3" s="32"/>
      <c r="MUR3" s="32"/>
      <c r="MUS3" s="32"/>
      <c r="MUT3" s="32"/>
      <c r="MUU3" s="32"/>
      <c r="MUV3" s="32"/>
      <c r="MUW3" s="32"/>
      <c r="MUX3" s="32"/>
      <c r="MUY3" s="32"/>
      <c r="MUZ3" s="32"/>
      <c r="MVA3" s="32"/>
      <c r="MVB3" s="32"/>
      <c r="MVC3" s="32"/>
      <c r="MVD3" s="32"/>
      <c r="MVE3" s="32"/>
      <c r="MVF3" s="32"/>
      <c r="MVG3" s="32"/>
      <c r="MVH3" s="32"/>
      <c r="MVI3" s="32"/>
      <c r="MVJ3" s="32"/>
      <c r="MVK3" s="32"/>
      <c r="MVL3" s="32"/>
      <c r="MVM3" s="32"/>
      <c r="MVN3" s="32"/>
      <c r="MVO3" s="32"/>
      <c r="MVP3" s="32"/>
      <c r="MVQ3" s="32"/>
      <c r="MVR3" s="32"/>
      <c r="MVS3" s="32"/>
      <c r="MVT3" s="32"/>
      <c r="MVU3" s="32"/>
      <c r="MVV3" s="32"/>
      <c r="MVW3" s="32"/>
      <c r="MVX3" s="32"/>
      <c r="MVY3" s="32"/>
      <c r="MVZ3" s="32"/>
      <c r="MWA3" s="32"/>
      <c r="MWB3" s="32"/>
      <c r="MWC3" s="32"/>
      <c r="MWD3" s="32"/>
      <c r="MWE3" s="32"/>
      <c r="MWF3" s="32"/>
      <c r="MWG3" s="32"/>
      <c r="MWH3" s="32"/>
      <c r="MWI3" s="32"/>
      <c r="MWJ3" s="32"/>
      <c r="MWK3" s="32"/>
      <c r="MWL3" s="32"/>
      <c r="MWM3" s="32"/>
      <c r="MWN3" s="32"/>
      <c r="MWO3" s="32"/>
      <c r="MWP3" s="32"/>
      <c r="MWQ3" s="32"/>
      <c r="MWR3" s="32"/>
      <c r="MWS3" s="32"/>
      <c r="MWT3" s="32"/>
      <c r="MWU3" s="32"/>
      <c r="MWV3" s="32"/>
      <c r="MWW3" s="32"/>
      <c r="MWX3" s="32"/>
      <c r="MWY3" s="32"/>
      <c r="MWZ3" s="32"/>
      <c r="MXA3" s="32"/>
      <c r="MXB3" s="32"/>
      <c r="MXC3" s="32"/>
      <c r="MXD3" s="32"/>
      <c r="MXE3" s="32"/>
      <c r="MXF3" s="32"/>
      <c r="MXG3" s="32"/>
      <c r="MXH3" s="32"/>
      <c r="MXI3" s="32"/>
      <c r="MXJ3" s="32"/>
      <c r="MXK3" s="32"/>
      <c r="MXL3" s="32"/>
      <c r="MXM3" s="32"/>
      <c r="MXN3" s="32"/>
      <c r="MXO3" s="32"/>
      <c r="MXP3" s="32"/>
      <c r="MXQ3" s="32"/>
      <c r="MXR3" s="32"/>
      <c r="MXS3" s="32"/>
      <c r="MXT3" s="32"/>
      <c r="MXU3" s="32"/>
      <c r="MXV3" s="32"/>
      <c r="MXW3" s="32"/>
      <c r="MXX3" s="32"/>
      <c r="MXY3" s="32"/>
      <c r="MXZ3" s="32"/>
      <c r="MYA3" s="32"/>
      <c r="MYB3" s="32"/>
      <c r="MYC3" s="32"/>
      <c r="MYD3" s="32"/>
      <c r="MYE3" s="32"/>
      <c r="MYF3" s="32"/>
      <c r="MYG3" s="32"/>
      <c r="MYH3" s="32"/>
      <c r="MYI3" s="32"/>
      <c r="MYJ3" s="32"/>
      <c r="MYK3" s="32"/>
      <c r="MYL3" s="32"/>
      <c r="MYM3" s="32"/>
      <c r="MYN3" s="32"/>
      <c r="MYO3" s="32"/>
      <c r="MYP3" s="32"/>
      <c r="MYQ3" s="32"/>
      <c r="MYR3" s="32"/>
      <c r="MYS3" s="32"/>
      <c r="MYT3" s="32"/>
      <c r="MYU3" s="32"/>
      <c r="MYV3" s="32"/>
      <c r="MYW3" s="32"/>
      <c r="MYX3" s="32"/>
      <c r="MYY3" s="32"/>
      <c r="MYZ3" s="32"/>
      <c r="MZA3" s="32"/>
      <c r="MZB3" s="32"/>
      <c r="MZC3" s="32"/>
      <c r="MZD3" s="32"/>
      <c r="MZE3" s="32"/>
      <c r="MZF3" s="32"/>
      <c r="MZG3" s="32"/>
      <c r="MZH3" s="32"/>
      <c r="MZI3" s="32"/>
      <c r="MZJ3" s="32"/>
      <c r="MZK3" s="32"/>
      <c r="MZL3" s="32"/>
      <c r="MZM3" s="32"/>
      <c r="MZN3" s="32"/>
      <c r="MZO3" s="32"/>
      <c r="MZP3" s="32"/>
      <c r="MZQ3" s="32"/>
      <c r="MZR3" s="32"/>
      <c r="MZS3" s="32"/>
      <c r="MZT3" s="32"/>
      <c r="MZU3" s="32"/>
      <c r="MZV3" s="32"/>
      <c r="MZW3" s="32"/>
      <c r="MZX3" s="32"/>
      <c r="MZY3" s="32"/>
      <c r="MZZ3" s="32"/>
      <c r="NAA3" s="32"/>
      <c r="NAB3" s="32"/>
      <c r="NAC3" s="32"/>
      <c r="NAD3" s="32"/>
      <c r="NAE3" s="32"/>
      <c r="NAF3" s="32"/>
      <c r="NAG3" s="32"/>
      <c r="NAH3" s="32"/>
      <c r="NAI3" s="32"/>
      <c r="NAJ3" s="32"/>
      <c r="NAK3" s="32"/>
      <c r="NAL3" s="32"/>
      <c r="NAM3" s="32"/>
      <c r="NAN3" s="32"/>
      <c r="NAO3" s="32"/>
      <c r="NAP3" s="32"/>
      <c r="NAQ3" s="32"/>
      <c r="NAR3" s="32"/>
      <c r="NAS3" s="32"/>
      <c r="NAT3" s="32"/>
      <c r="NAU3" s="32"/>
      <c r="NAV3" s="32"/>
      <c r="NAW3" s="32"/>
      <c r="NAX3" s="32"/>
      <c r="NAY3" s="32"/>
      <c r="NAZ3" s="32"/>
      <c r="NBA3" s="32"/>
      <c r="NBB3" s="32"/>
      <c r="NBC3" s="32"/>
      <c r="NBD3" s="32"/>
      <c r="NBE3" s="32"/>
      <c r="NBF3" s="32"/>
      <c r="NBG3" s="32"/>
      <c r="NBH3" s="32"/>
      <c r="NBI3" s="32"/>
      <c r="NBJ3" s="32"/>
      <c r="NBK3" s="32"/>
      <c r="NBL3" s="32"/>
      <c r="NBM3" s="32"/>
      <c r="NBN3" s="32"/>
      <c r="NBO3" s="32"/>
      <c r="NBP3" s="32"/>
      <c r="NBQ3" s="32"/>
      <c r="NBR3" s="32"/>
      <c r="NBS3" s="32"/>
      <c r="NBT3" s="32"/>
      <c r="NBU3" s="32"/>
      <c r="NBV3" s="32"/>
      <c r="NBW3" s="32"/>
      <c r="NBX3" s="32"/>
      <c r="NBY3" s="32"/>
      <c r="NBZ3" s="32"/>
      <c r="NCA3" s="32"/>
      <c r="NCB3" s="32"/>
      <c r="NCC3" s="32"/>
      <c r="NCD3" s="32"/>
      <c r="NCE3" s="32"/>
      <c r="NCF3" s="32"/>
      <c r="NCG3" s="32"/>
      <c r="NCH3" s="32"/>
      <c r="NCI3" s="32"/>
      <c r="NCJ3" s="32"/>
      <c r="NCK3" s="32"/>
      <c r="NCL3" s="32"/>
      <c r="NCM3" s="32"/>
      <c r="NCN3" s="32"/>
      <c r="NCO3" s="32"/>
      <c r="NCP3" s="32"/>
      <c r="NCQ3" s="32"/>
      <c r="NCR3" s="32"/>
      <c r="NCS3" s="32"/>
      <c r="NCT3" s="32"/>
      <c r="NCU3" s="32"/>
      <c r="NCV3" s="32"/>
      <c r="NCW3" s="32"/>
      <c r="NCX3" s="32"/>
      <c r="NCY3" s="32"/>
      <c r="NCZ3" s="32"/>
      <c r="NDA3" s="32"/>
      <c r="NDB3" s="32"/>
      <c r="NDC3" s="32"/>
      <c r="NDD3" s="32"/>
      <c r="NDE3" s="32"/>
      <c r="NDF3" s="32"/>
      <c r="NDG3" s="32"/>
      <c r="NDH3" s="32"/>
      <c r="NDI3" s="32"/>
      <c r="NDJ3" s="32"/>
      <c r="NDK3" s="32"/>
      <c r="NDL3" s="32"/>
      <c r="NDM3" s="32"/>
      <c r="NDN3" s="32"/>
      <c r="NDO3" s="32"/>
      <c r="NDP3" s="32"/>
      <c r="NDQ3" s="32"/>
      <c r="NDR3" s="32"/>
      <c r="NDS3" s="32"/>
      <c r="NDT3" s="32"/>
      <c r="NDU3" s="32"/>
      <c r="NDV3" s="32"/>
      <c r="NDW3" s="32"/>
      <c r="NDX3" s="32"/>
      <c r="NDY3" s="32"/>
      <c r="NDZ3" s="32"/>
      <c r="NEA3" s="32"/>
      <c r="NEB3" s="32"/>
      <c r="NEC3" s="32"/>
      <c r="NED3" s="32"/>
      <c r="NEE3" s="32"/>
      <c r="NEF3" s="32"/>
      <c r="NEG3" s="32"/>
      <c r="NEH3" s="32"/>
      <c r="NEI3" s="32"/>
      <c r="NEJ3" s="32"/>
      <c r="NEK3" s="32"/>
      <c r="NEL3" s="32"/>
      <c r="NEM3" s="32"/>
      <c r="NEN3" s="32"/>
      <c r="NEO3" s="32"/>
      <c r="NEP3" s="32"/>
      <c r="NEQ3" s="32"/>
      <c r="NER3" s="32"/>
      <c r="NES3" s="32"/>
      <c r="NET3" s="32"/>
      <c r="NEU3" s="32"/>
      <c r="NEV3" s="32"/>
      <c r="NEW3" s="32"/>
      <c r="NEX3" s="32"/>
      <c r="NEY3" s="32"/>
      <c r="NEZ3" s="32"/>
      <c r="NFA3" s="32"/>
      <c r="NFB3" s="32"/>
      <c r="NFC3" s="32"/>
      <c r="NFD3" s="32"/>
      <c r="NFE3" s="32"/>
      <c r="NFF3" s="32"/>
      <c r="NFG3" s="32"/>
      <c r="NFH3" s="32"/>
      <c r="NFI3" s="32"/>
      <c r="NFJ3" s="32"/>
      <c r="NFK3" s="32"/>
      <c r="NFL3" s="32"/>
      <c r="NFM3" s="32"/>
      <c r="NFN3" s="32"/>
      <c r="NFO3" s="32"/>
      <c r="NFP3" s="32"/>
      <c r="NFQ3" s="32"/>
      <c r="NFR3" s="32"/>
      <c r="NFS3" s="32"/>
      <c r="NFT3" s="32"/>
      <c r="NFU3" s="32"/>
      <c r="NFV3" s="32"/>
      <c r="NFW3" s="32"/>
      <c r="NFX3" s="32"/>
      <c r="NFY3" s="32"/>
      <c r="NFZ3" s="32"/>
      <c r="NGA3" s="32"/>
      <c r="NGB3" s="32"/>
      <c r="NGC3" s="32"/>
      <c r="NGD3" s="32"/>
      <c r="NGE3" s="32"/>
      <c r="NGF3" s="32"/>
      <c r="NGG3" s="32"/>
      <c r="NGH3" s="32"/>
      <c r="NGI3" s="32"/>
      <c r="NGJ3" s="32"/>
      <c r="NGK3" s="32"/>
      <c r="NGL3" s="32"/>
      <c r="NGM3" s="32"/>
      <c r="NGN3" s="32"/>
      <c r="NGO3" s="32"/>
      <c r="NGP3" s="32"/>
      <c r="NGQ3" s="32"/>
      <c r="NGR3" s="32"/>
      <c r="NGS3" s="32"/>
      <c r="NGT3" s="32"/>
      <c r="NGU3" s="32"/>
      <c r="NGV3" s="32"/>
      <c r="NGW3" s="32"/>
      <c r="NGX3" s="32"/>
      <c r="NGY3" s="32"/>
      <c r="NGZ3" s="32"/>
      <c r="NHA3" s="32"/>
      <c r="NHB3" s="32"/>
      <c r="NHC3" s="32"/>
      <c r="NHD3" s="32"/>
      <c r="NHE3" s="32"/>
      <c r="NHF3" s="32"/>
      <c r="NHG3" s="32"/>
      <c r="NHH3" s="32"/>
      <c r="NHI3" s="32"/>
      <c r="NHJ3" s="32"/>
      <c r="NHK3" s="32"/>
      <c r="NHL3" s="32"/>
      <c r="NHM3" s="32"/>
      <c r="NHN3" s="32"/>
      <c r="NHO3" s="32"/>
      <c r="NHP3" s="32"/>
      <c r="NHQ3" s="32"/>
      <c r="NHR3" s="32"/>
      <c r="NHS3" s="32"/>
      <c r="NHT3" s="32"/>
      <c r="NHU3" s="32"/>
      <c r="NHV3" s="32"/>
      <c r="NHW3" s="32"/>
      <c r="NHX3" s="32"/>
      <c r="NHY3" s="32"/>
      <c r="NHZ3" s="32"/>
      <c r="NIA3" s="32"/>
      <c r="NIB3" s="32"/>
      <c r="NIC3" s="32"/>
      <c r="NID3" s="32"/>
      <c r="NIE3" s="32"/>
      <c r="NIF3" s="32"/>
      <c r="NIG3" s="32"/>
      <c r="NIH3" s="32"/>
      <c r="NII3" s="32"/>
      <c r="NIJ3" s="32"/>
      <c r="NIK3" s="32"/>
      <c r="NIL3" s="32"/>
      <c r="NIM3" s="32"/>
      <c r="NIN3" s="32"/>
      <c r="NIO3" s="32"/>
      <c r="NIP3" s="32"/>
      <c r="NIQ3" s="32"/>
      <c r="NIR3" s="32"/>
      <c r="NIS3" s="32"/>
      <c r="NIT3" s="32"/>
      <c r="NIU3" s="32"/>
      <c r="NIV3" s="32"/>
      <c r="NIW3" s="32"/>
      <c r="NIX3" s="32"/>
      <c r="NIY3" s="32"/>
      <c r="NIZ3" s="32"/>
      <c r="NJA3" s="32"/>
      <c r="NJB3" s="32"/>
      <c r="NJC3" s="32"/>
      <c r="NJD3" s="32"/>
      <c r="NJE3" s="32"/>
      <c r="NJF3" s="32"/>
      <c r="NJG3" s="32"/>
      <c r="NJH3" s="32"/>
      <c r="NJI3" s="32"/>
      <c r="NJJ3" s="32"/>
      <c r="NJK3" s="32"/>
      <c r="NJL3" s="32"/>
      <c r="NJM3" s="32"/>
      <c r="NJN3" s="32"/>
      <c r="NJO3" s="32"/>
      <c r="NJP3" s="32"/>
      <c r="NJQ3" s="32"/>
      <c r="NJR3" s="32"/>
      <c r="NJS3" s="32"/>
      <c r="NJT3" s="32"/>
      <c r="NJU3" s="32"/>
      <c r="NJV3" s="32"/>
      <c r="NJW3" s="32"/>
      <c r="NJX3" s="32"/>
      <c r="NJY3" s="32"/>
      <c r="NJZ3" s="32"/>
      <c r="NKA3" s="32"/>
      <c r="NKB3" s="32"/>
      <c r="NKC3" s="32"/>
      <c r="NKD3" s="32"/>
      <c r="NKE3" s="32"/>
      <c r="NKF3" s="32"/>
      <c r="NKG3" s="32"/>
      <c r="NKH3" s="32"/>
      <c r="NKI3" s="32"/>
      <c r="NKJ3" s="32"/>
      <c r="NKK3" s="32"/>
      <c r="NKL3" s="32"/>
      <c r="NKM3" s="32"/>
      <c r="NKN3" s="32"/>
      <c r="NKO3" s="32"/>
      <c r="NKP3" s="32"/>
      <c r="NKQ3" s="32"/>
      <c r="NKR3" s="32"/>
      <c r="NKS3" s="32"/>
      <c r="NKT3" s="32"/>
      <c r="NKU3" s="32"/>
      <c r="NKV3" s="32"/>
      <c r="NKW3" s="32"/>
      <c r="NKX3" s="32"/>
      <c r="NKY3" s="32"/>
      <c r="NKZ3" s="32"/>
      <c r="NLA3" s="32"/>
      <c r="NLB3" s="32"/>
      <c r="NLC3" s="32"/>
      <c r="NLD3" s="32"/>
      <c r="NLE3" s="32"/>
      <c r="NLF3" s="32"/>
      <c r="NLG3" s="32"/>
      <c r="NLH3" s="32"/>
      <c r="NLI3" s="32"/>
      <c r="NLJ3" s="32"/>
      <c r="NLK3" s="32"/>
      <c r="NLL3" s="32"/>
      <c r="NLM3" s="32"/>
      <c r="NLN3" s="32"/>
      <c r="NLO3" s="32"/>
      <c r="NLP3" s="32"/>
      <c r="NLQ3" s="32"/>
      <c r="NLR3" s="32"/>
      <c r="NLS3" s="32"/>
      <c r="NLT3" s="32"/>
      <c r="NLU3" s="32"/>
      <c r="NLV3" s="32"/>
      <c r="NLW3" s="32"/>
      <c r="NLX3" s="32"/>
      <c r="NLY3" s="32"/>
      <c r="NLZ3" s="32"/>
      <c r="NMA3" s="32"/>
      <c r="NMB3" s="32"/>
      <c r="NMC3" s="32"/>
      <c r="NMD3" s="32"/>
      <c r="NME3" s="32"/>
      <c r="NMF3" s="32"/>
      <c r="NMG3" s="32"/>
      <c r="NMH3" s="32"/>
      <c r="NMI3" s="32"/>
      <c r="NMJ3" s="32"/>
      <c r="NMK3" s="32"/>
      <c r="NML3" s="32"/>
      <c r="NMM3" s="32"/>
      <c r="NMN3" s="32"/>
      <c r="NMO3" s="32"/>
      <c r="NMP3" s="32"/>
      <c r="NMQ3" s="32"/>
      <c r="NMR3" s="32"/>
      <c r="NMS3" s="32"/>
      <c r="NMT3" s="32"/>
      <c r="NMU3" s="32"/>
      <c r="NMV3" s="32"/>
      <c r="NMW3" s="32"/>
      <c r="NMX3" s="32"/>
      <c r="NMY3" s="32"/>
      <c r="NMZ3" s="32"/>
      <c r="NNA3" s="32"/>
      <c r="NNB3" s="32"/>
      <c r="NNC3" s="32"/>
      <c r="NND3" s="32"/>
      <c r="NNE3" s="32"/>
      <c r="NNF3" s="32"/>
      <c r="NNG3" s="32"/>
      <c r="NNH3" s="32"/>
      <c r="NNI3" s="32"/>
      <c r="NNJ3" s="32"/>
      <c r="NNK3" s="32"/>
      <c r="NNL3" s="32"/>
      <c r="NNM3" s="32"/>
      <c r="NNN3" s="32"/>
      <c r="NNO3" s="32"/>
      <c r="NNP3" s="32"/>
      <c r="NNQ3" s="32"/>
      <c r="NNR3" s="32"/>
      <c r="NNS3" s="32"/>
      <c r="NNT3" s="32"/>
      <c r="NNU3" s="32"/>
      <c r="NNV3" s="32"/>
      <c r="NNW3" s="32"/>
      <c r="NNX3" s="32"/>
      <c r="NNY3" s="32"/>
      <c r="NNZ3" s="32"/>
      <c r="NOA3" s="32"/>
      <c r="NOB3" s="32"/>
      <c r="NOC3" s="32"/>
      <c r="NOD3" s="32"/>
      <c r="NOE3" s="32"/>
      <c r="NOF3" s="32"/>
      <c r="NOG3" s="32"/>
      <c r="NOH3" s="32"/>
      <c r="NOI3" s="32"/>
      <c r="NOJ3" s="32"/>
      <c r="NOK3" s="32"/>
      <c r="NOL3" s="32"/>
      <c r="NOM3" s="32"/>
      <c r="NON3" s="32"/>
      <c r="NOO3" s="32"/>
      <c r="NOP3" s="32"/>
      <c r="NOQ3" s="32"/>
      <c r="NOR3" s="32"/>
      <c r="NOS3" s="32"/>
      <c r="NOT3" s="32"/>
      <c r="NOU3" s="32"/>
      <c r="NOV3" s="32"/>
      <c r="NOW3" s="32"/>
      <c r="NOX3" s="32"/>
      <c r="NOY3" s="32"/>
      <c r="NOZ3" s="32"/>
      <c r="NPA3" s="32"/>
      <c r="NPB3" s="32"/>
      <c r="NPC3" s="32"/>
      <c r="NPD3" s="32"/>
      <c r="NPE3" s="32"/>
      <c r="NPF3" s="32"/>
      <c r="NPG3" s="32"/>
      <c r="NPH3" s="32"/>
      <c r="NPI3" s="32"/>
      <c r="NPJ3" s="32"/>
      <c r="NPK3" s="32"/>
      <c r="NPL3" s="32"/>
      <c r="NPM3" s="32"/>
      <c r="NPN3" s="32"/>
      <c r="NPO3" s="32"/>
      <c r="NPP3" s="32"/>
      <c r="NPQ3" s="32"/>
      <c r="NPR3" s="32"/>
      <c r="NPS3" s="32"/>
      <c r="NPT3" s="32"/>
      <c r="NPU3" s="32"/>
      <c r="NPV3" s="32"/>
      <c r="NPW3" s="32"/>
      <c r="NPX3" s="32"/>
      <c r="NPY3" s="32"/>
      <c r="NPZ3" s="32"/>
      <c r="NQA3" s="32"/>
      <c r="NQB3" s="32"/>
      <c r="NQC3" s="32"/>
      <c r="NQD3" s="32"/>
      <c r="NQE3" s="32"/>
      <c r="NQF3" s="32"/>
      <c r="NQG3" s="32"/>
      <c r="NQH3" s="32"/>
      <c r="NQI3" s="32"/>
      <c r="NQJ3" s="32"/>
      <c r="NQK3" s="32"/>
      <c r="NQL3" s="32"/>
      <c r="NQM3" s="32"/>
      <c r="NQN3" s="32"/>
      <c r="NQO3" s="32"/>
      <c r="NQP3" s="32"/>
      <c r="NQQ3" s="32"/>
      <c r="NQR3" s="32"/>
      <c r="NQS3" s="32"/>
      <c r="NQT3" s="32"/>
      <c r="NQU3" s="32"/>
      <c r="NQV3" s="32"/>
      <c r="NQW3" s="32"/>
      <c r="NQX3" s="32"/>
      <c r="NQY3" s="32"/>
      <c r="NQZ3" s="32"/>
      <c r="NRA3" s="32"/>
      <c r="NRB3" s="32"/>
      <c r="NRC3" s="32"/>
      <c r="NRD3" s="32"/>
      <c r="NRE3" s="32"/>
      <c r="NRF3" s="32"/>
      <c r="NRG3" s="32"/>
      <c r="NRH3" s="32"/>
      <c r="NRI3" s="32"/>
      <c r="NRJ3" s="32"/>
      <c r="NRK3" s="32"/>
      <c r="NRL3" s="32"/>
      <c r="NRM3" s="32"/>
      <c r="NRN3" s="32"/>
      <c r="NRO3" s="32"/>
      <c r="NRP3" s="32"/>
      <c r="NRQ3" s="32"/>
      <c r="NRR3" s="32"/>
      <c r="NRS3" s="32"/>
      <c r="NRT3" s="32"/>
      <c r="NRU3" s="32"/>
      <c r="NRV3" s="32"/>
      <c r="NRW3" s="32"/>
      <c r="NRX3" s="32"/>
      <c r="NRY3" s="32"/>
      <c r="NRZ3" s="32"/>
      <c r="NSA3" s="32"/>
      <c r="NSB3" s="32"/>
      <c r="NSC3" s="32"/>
      <c r="NSD3" s="32"/>
      <c r="NSE3" s="32"/>
      <c r="NSF3" s="32"/>
      <c r="NSG3" s="32"/>
      <c r="NSH3" s="32"/>
      <c r="NSI3" s="32"/>
      <c r="NSJ3" s="32"/>
      <c r="NSK3" s="32"/>
      <c r="NSL3" s="32"/>
      <c r="NSM3" s="32"/>
      <c r="NSN3" s="32"/>
      <c r="NSO3" s="32"/>
      <c r="NSP3" s="32"/>
      <c r="NSQ3" s="32"/>
      <c r="NSR3" s="32"/>
      <c r="NSS3" s="32"/>
      <c r="NST3" s="32"/>
      <c r="NSU3" s="32"/>
      <c r="NSV3" s="32"/>
      <c r="NSW3" s="32"/>
      <c r="NSX3" s="32"/>
      <c r="NSY3" s="32"/>
      <c r="NSZ3" s="32"/>
      <c r="NTA3" s="32"/>
      <c r="NTB3" s="32"/>
      <c r="NTC3" s="32"/>
      <c r="NTD3" s="32"/>
      <c r="NTE3" s="32"/>
      <c r="NTF3" s="32"/>
      <c r="NTG3" s="32"/>
      <c r="NTH3" s="32"/>
      <c r="NTI3" s="32"/>
      <c r="NTJ3" s="32"/>
      <c r="NTK3" s="32"/>
      <c r="NTL3" s="32"/>
      <c r="NTM3" s="32"/>
      <c r="NTN3" s="32"/>
      <c r="NTO3" s="32"/>
      <c r="NTP3" s="32"/>
      <c r="NTQ3" s="32"/>
      <c r="NTR3" s="32"/>
      <c r="NTS3" s="32"/>
      <c r="NTT3" s="32"/>
      <c r="NTU3" s="32"/>
      <c r="NTV3" s="32"/>
      <c r="NTW3" s="32"/>
      <c r="NTX3" s="32"/>
      <c r="NTY3" s="32"/>
      <c r="NTZ3" s="32"/>
      <c r="NUA3" s="32"/>
      <c r="NUB3" s="32"/>
      <c r="NUC3" s="32"/>
      <c r="NUD3" s="32"/>
      <c r="NUE3" s="32"/>
      <c r="NUF3" s="32"/>
      <c r="NUG3" s="32"/>
      <c r="NUH3" s="32"/>
      <c r="NUI3" s="32"/>
      <c r="NUJ3" s="32"/>
      <c r="NUK3" s="32"/>
      <c r="NUL3" s="32"/>
      <c r="NUM3" s="32"/>
      <c r="NUN3" s="32"/>
      <c r="NUO3" s="32"/>
      <c r="NUP3" s="32"/>
      <c r="NUQ3" s="32"/>
      <c r="NUR3" s="32"/>
      <c r="NUS3" s="32"/>
      <c r="NUT3" s="32"/>
      <c r="NUU3" s="32"/>
      <c r="NUV3" s="32"/>
      <c r="NUW3" s="32"/>
      <c r="NUX3" s="32"/>
      <c r="NUY3" s="32"/>
      <c r="NUZ3" s="32"/>
      <c r="NVA3" s="32"/>
      <c r="NVB3" s="32"/>
      <c r="NVC3" s="32"/>
      <c r="NVD3" s="32"/>
      <c r="NVE3" s="32"/>
      <c r="NVF3" s="32"/>
      <c r="NVG3" s="32"/>
      <c r="NVH3" s="32"/>
      <c r="NVI3" s="32"/>
      <c r="NVJ3" s="32"/>
      <c r="NVK3" s="32"/>
      <c r="NVL3" s="32"/>
      <c r="NVM3" s="32"/>
      <c r="NVN3" s="32"/>
      <c r="NVO3" s="32"/>
      <c r="NVP3" s="32"/>
      <c r="NVQ3" s="32"/>
      <c r="NVR3" s="32"/>
      <c r="NVS3" s="32"/>
      <c r="NVT3" s="32"/>
      <c r="NVU3" s="32"/>
      <c r="NVV3" s="32"/>
      <c r="NVW3" s="32"/>
      <c r="NVX3" s="32"/>
      <c r="NVY3" s="32"/>
      <c r="NVZ3" s="32"/>
      <c r="NWA3" s="32"/>
      <c r="NWB3" s="32"/>
      <c r="NWC3" s="32"/>
      <c r="NWD3" s="32"/>
      <c r="NWE3" s="32"/>
      <c r="NWF3" s="32"/>
      <c r="NWG3" s="32"/>
      <c r="NWH3" s="32"/>
      <c r="NWI3" s="32"/>
      <c r="NWJ3" s="32"/>
      <c r="NWK3" s="32"/>
      <c r="NWL3" s="32"/>
      <c r="NWM3" s="32"/>
      <c r="NWN3" s="32"/>
      <c r="NWO3" s="32"/>
      <c r="NWP3" s="32"/>
      <c r="NWQ3" s="32"/>
      <c r="NWR3" s="32"/>
      <c r="NWS3" s="32"/>
      <c r="NWT3" s="32"/>
      <c r="NWU3" s="32"/>
      <c r="NWV3" s="32"/>
      <c r="NWW3" s="32"/>
      <c r="NWX3" s="32"/>
      <c r="NWY3" s="32"/>
      <c r="NWZ3" s="32"/>
      <c r="NXA3" s="32"/>
      <c r="NXB3" s="32"/>
      <c r="NXC3" s="32"/>
      <c r="NXD3" s="32"/>
      <c r="NXE3" s="32"/>
      <c r="NXF3" s="32"/>
      <c r="NXG3" s="32"/>
      <c r="NXH3" s="32"/>
      <c r="NXI3" s="32"/>
      <c r="NXJ3" s="32"/>
      <c r="NXK3" s="32"/>
      <c r="NXL3" s="32"/>
      <c r="NXM3" s="32"/>
      <c r="NXN3" s="32"/>
      <c r="NXO3" s="32"/>
      <c r="NXP3" s="32"/>
      <c r="NXQ3" s="32"/>
      <c r="NXR3" s="32"/>
      <c r="NXS3" s="32"/>
      <c r="NXT3" s="32"/>
      <c r="NXU3" s="32"/>
      <c r="NXV3" s="32"/>
      <c r="NXW3" s="32"/>
      <c r="NXX3" s="32"/>
      <c r="NXY3" s="32"/>
      <c r="NXZ3" s="32"/>
      <c r="NYA3" s="32"/>
      <c r="NYB3" s="32"/>
      <c r="NYC3" s="32"/>
      <c r="NYD3" s="32"/>
      <c r="NYE3" s="32"/>
      <c r="NYF3" s="32"/>
      <c r="NYG3" s="32"/>
      <c r="NYH3" s="32"/>
      <c r="NYI3" s="32"/>
      <c r="NYJ3" s="32"/>
      <c r="NYK3" s="32"/>
      <c r="NYL3" s="32"/>
      <c r="NYM3" s="32"/>
      <c r="NYN3" s="32"/>
      <c r="NYO3" s="32"/>
      <c r="NYP3" s="32"/>
      <c r="NYQ3" s="32"/>
      <c r="NYR3" s="32"/>
      <c r="NYS3" s="32"/>
      <c r="NYT3" s="32"/>
      <c r="NYU3" s="32"/>
      <c r="NYV3" s="32"/>
      <c r="NYW3" s="32"/>
      <c r="NYX3" s="32"/>
      <c r="NYY3" s="32"/>
      <c r="NYZ3" s="32"/>
      <c r="NZA3" s="32"/>
      <c r="NZB3" s="32"/>
      <c r="NZC3" s="32"/>
      <c r="NZD3" s="32"/>
      <c r="NZE3" s="32"/>
      <c r="NZF3" s="32"/>
      <c r="NZG3" s="32"/>
      <c r="NZH3" s="32"/>
      <c r="NZI3" s="32"/>
      <c r="NZJ3" s="32"/>
      <c r="NZK3" s="32"/>
      <c r="NZL3" s="32"/>
      <c r="NZM3" s="32"/>
      <c r="NZN3" s="32"/>
      <c r="NZO3" s="32"/>
      <c r="NZP3" s="32"/>
      <c r="NZQ3" s="32"/>
      <c r="NZR3" s="32"/>
      <c r="NZS3" s="32"/>
      <c r="NZT3" s="32"/>
      <c r="NZU3" s="32"/>
      <c r="NZV3" s="32"/>
      <c r="NZW3" s="32"/>
      <c r="NZX3" s="32"/>
      <c r="NZY3" s="32"/>
      <c r="NZZ3" s="32"/>
      <c r="OAA3" s="32"/>
      <c r="OAB3" s="32"/>
      <c r="OAC3" s="32"/>
      <c r="OAD3" s="32"/>
      <c r="OAE3" s="32"/>
      <c r="OAF3" s="32"/>
      <c r="OAG3" s="32"/>
      <c r="OAH3" s="32"/>
      <c r="OAI3" s="32"/>
      <c r="OAJ3" s="32"/>
      <c r="OAK3" s="32"/>
      <c r="OAL3" s="32"/>
      <c r="OAM3" s="32"/>
      <c r="OAN3" s="32"/>
      <c r="OAO3" s="32"/>
      <c r="OAP3" s="32"/>
      <c r="OAQ3" s="32"/>
      <c r="OAR3" s="32"/>
      <c r="OAS3" s="32"/>
      <c r="OAT3" s="32"/>
      <c r="OAU3" s="32"/>
      <c r="OAV3" s="32"/>
      <c r="OAW3" s="32"/>
      <c r="OAX3" s="32"/>
      <c r="OAY3" s="32"/>
      <c r="OAZ3" s="32"/>
      <c r="OBA3" s="32"/>
      <c r="OBB3" s="32"/>
      <c r="OBC3" s="32"/>
      <c r="OBD3" s="32"/>
      <c r="OBE3" s="32"/>
      <c r="OBF3" s="32"/>
      <c r="OBG3" s="32"/>
      <c r="OBH3" s="32"/>
      <c r="OBI3" s="32"/>
      <c r="OBJ3" s="32"/>
      <c r="OBK3" s="32"/>
      <c r="OBL3" s="32"/>
      <c r="OBM3" s="32"/>
      <c r="OBN3" s="32"/>
      <c r="OBO3" s="32"/>
      <c r="OBP3" s="32"/>
      <c r="OBQ3" s="32"/>
      <c r="OBR3" s="32"/>
      <c r="OBS3" s="32"/>
      <c r="OBT3" s="32"/>
      <c r="OBU3" s="32"/>
      <c r="OBV3" s="32"/>
      <c r="OBW3" s="32"/>
      <c r="OBX3" s="32"/>
      <c r="OBY3" s="32"/>
      <c r="OBZ3" s="32"/>
      <c r="OCA3" s="32"/>
      <c r="OCB3" s="32"/>
      <c r="OCC3" s="32"/>
      <c r="OCD3" s="32"/>
      <c r="OCE3" s="32"/>
      <c r="OCF3" s="32"/>
      <c r="OCG3" s="32"/>
      <c r="OCH3" s="32"/>
      <c r="OCI3" s="32"/>
      <c r="OCJ3" s="32"/>
      <c r="OCK3" s="32"/>
      <c r="OCL3" s="32"/>
      <c r="OCM3" s="32"/>
      <c r="OCN3" s="32"/>
      <c r="OCO3" s="32"/>
      <c r="OCP3" s="32"/>
      <c r="OCQ3" s="32"/>
      <c r="OCR3" s="32"/>
      <c r="OCS3" s="32"/>
      <c r="OCT3" s="32"/>
      <c r="OCU3" s="32"/>
      <c r="OCV3" s="32"/>
      <c r="OCW3" s="32"/>
      <c r="OCX3" s="32"/>
      <c r="OCY3" s="32"/>
      <c r="OCZ3" s="32"/>
      <c r="ODA3" s="32"/>
      <c r="ODB3" s="32"/>
      <c r="ODC3" s="32"/>
      <c r="ODD3" s="32"/>
      <c r="ODE3" s="32"/>
      <c r="ODF3" s="32"/>
      <c r="ODG3" s="32"/>
      <c r="ODH3" s="32"/>
      <c r="ODI3" s="32"/>
      <c r="ODJ3" s="32"/>
      <c r="ODK3" s="32"/>
      <c r="ODL3" s="32"/>
      <c r="ODM3" s="32"/>
      <c r="ODN3" s="32"/>
      <c r="ODO3" s="32"/>
      <c r="ODP3" s="32"/>
      <c r="ODQ3" s="32"/>
      <c r="ODR3" s="32"/>
      <c r="ODS3" s="32"/>
      <c r="ODT3" s="32"/>
      <c r="ODU3" s="32"/>
      <c r="ODV3" s="32"/>
      <c r="ODW3" s="32"/>
      <c r="ODX3" s="32"/>
      <c r="ODY3" s="32"/>
      <c r="ODZ3" s="32"/>
      <c r="OEA3" s="32"/>
      <c r="OEB3" s="32"/>
      <c r="OEC3" s="32"/>
      <c r="OED3" s="32"/>
      <c r="OEE3" s="32"/>
      <c r="OEF3" s="32"/>
      <c r="OEG3" s="32"/>
      <c r="OEH3" s="32"/>
      <c r="OEI3" s="32"/>
      <c r="OEJ3" s="32"/>
      <c r="OEK3" s="32"/>
      <c r="OEL3" s="32"/>
      <c r="OEM3" s="32"/>
      <c r="OEN3" s="32"/>
      <c r="OEO3" s="32"/>
      <c r="OEP3" s="32"/>
      <c r="OEQ3" s="32"/>
      <c r="OER3" s="32"/>
      <c r="OES3" s="32"/>
      <c r="OET3" s="32"/>
      <c r="OEU3" s="32"/>
      <c r="OEV3" s="32"/>
      <c r="OEW3" s="32"/>
      <c r="OEX3" s="32"/>
      <c r="OEY3" s="32"/>
      <c r="OEZ3" s="32"/>
      <c r="OFA3" s="32"/>
      <c r="OFB3" s="32"/>
      <c r="OFC3" s="32"/>
      <c r="OFD3" s="32"/>
      <c r="OFE3" s="32"/>
      <c r="OFF3" s="32"/>
      <c r="OFG3" s="32"/>
      <c r="OFH3" s="32"/>
      <c r="OFI3" s="32"/>
      <c r="OFJ3" s="32"/>
      <c r="OFK3" s="32"/>
      <c r="OFL3" s="32"/>
      <c r="OFM3" s="32"/>
      <c r="OFN3" s="32"/>
      <c r="OFO3" s="32"/>
      <c r="OFP3" s="32"/>
      <c r="OFQ3" s="32"/>
      <c r="OFR3" s="32"/>
      <c r="OFS3" s="32"/>
      <c r="OFT3" s="32"/>
      <c r="OFU3" s="32"/>
      <c r="OFV3" s="32"/>
      <c r="OFW3" s="32"/>
      <c r="OFX3" s="32"/>
      <c r="OFY3" s="32"/>
      <c r="OFZ3" s="32"/>
      <c r="OGA3" s="32"/>
      <c r="OGB3" s="32"/>
      <c r="OGC3" s="32"/>
      <c r="OGD3" s="32"/>
      <c r="OGE3" s="32"/>
      <c r="OGF3" s="32"/>
      <c r="OGG3" s="32"/>
      <c r="OGH3" s="32"/>
      <c r="OGI3" s="32"/>
      <c r="OGJ3" s="32"/>
      <c r="OGK3" s="32"/>
      <c r="OGL3" s="32"/>
      <c r="OGM3" s="32"/>
      <c r="OGN3" s="32"/>
      <c r="OGO3" s="32"/>
      <c r="OGP3" s="32"/>
      <c r="OGQ3" s="32"/>
      <c r="OGR3" s="32"/>
      <c r="OGS3" s="32"/>
      <c r="OGT3" s="32"/>
      <c r="OGU3" s="32"/>
      <c r="OGV3" s="32"/>
      <c r="OGW3" s="32"/>
      <c r="OGX3" s="32"/>
      <c r="OGY3" s="32"/>
      <c r="OGZ3" s="32"/>
      <c r="OHA3" s="32"/>
      <c r="OHB3" s="32"/>
      <c r="OHC3" s="32"/>
      <c r="OHD3" s="32"/>
      <c r="OHE3" s="32"/>
      <c r="OHF3" s="32"/>
      <c r="OHG3" s="32"/>
      <c r="OHH3" s="32"/>
      <c r="OHI3" s="32"/>
      <c r="OHJ3" s="32"/>
      <c r="OHK3" s="32"/>
      <c r="OHL3" s="32"/>
      <c r="OHM3" s="32"/>
      <c r="OHN3" s="32"/>
      <c r="OHO3" s="32"/>
      <c r="OHP3" s="32"/>
      <c r="OHQ3" s="32"/>
      <c r="OHR3" s="32"/>
      <c r="OHS3" s="32"/>
      <c r="OHT3" s="32"/>
      <c r="OHU3" s="32"/>
      <c r="OHV3" s="32"/>
      <c r="OHW3" s="32"/>
      <c r="OHX3" s="32"/>
      <c r="OHY3" s="32"/>
      <c r="OHZ3" s="32"/>
      <c r="OIA3" s="32"/>
      <c r="OIB3" s="32"/>
      <c r="OIC3" s="32"/>
      <c r="OID3" s="32"/>
      <c r="OIE3" s="32"/>
      <c r="OIF3" s="32"/>
      <c r="OIG3" s="32"/>
      <c r="OIH3" s="32"/>
      <c r="OII3" s="32"/>
      <c r="OIJ3" s="32"/>
      <c r="OIK3" s="32"/>
      <c r="OIL3" s="32"/>
      <c r="OIM3" s="32"/>
      <c r="OIN3" s="32"/>
      <c r="OIO3" s="32"/>
      <c r="OIP3" s="32"/>
      <c r="OIQ3" s="32"/>
      <c r="OIR3" s="32"/>
      <c r="OIS3" s="32"/>
      <c r="OIT3" s="32"/>
      <c r="OIU3" s="32"/>
      <c r="OIV3" s="32"/>
      <c r="OIW3" s="32"/>
      <c r="OIX3" s="32"/>
      <c r="OIY3" s="32"/>
      <c r="OIZ3" s="32"/>
      <c r="OJA3" s="32"/>
      <c r="OJB3" s="32"/>
      <c r="OJC3" s="32"/>
      <c r="OJD3" s="32"/>
      <c r="OJE3" s="32"/>
      <c r="OJF3" s="32"/>
      <c r="OJG3" s="32"/>
      <c r="OJH3" s="32"/>
      <c r="OJI3" s="32"/>
      <c r="OJJ3" s="32"/>
      <c r="OJK3" s="32"/>
      <c r="OJL3" s="32"/>
      <c r="OJM3" s="32"/>
      <c r="OJN3" s="32"/>
      <c r="OJO3" s="32"/>
      <c r="OJP3" s="32"/>
      <c r="OJQ3" s="32"/>
      <c r="OJR3" s="32"/>
      <c r="OJS3" s="32"/>
      <c r="OJT3" s="32"/>
      <c r="OJU3" s="32"/>
      <c r="OJV3" s="32"/>
      <c r="OJW3" s="32"/>
      <c r="OJX3" s="32"/>
      <c r="OJY3" s="32"/>
      <c r="OJZ3" s="32"/>
      <c r="OKA3" s="32"/>
      <c r="OKB3" s="32"/>
      <c r="OKC3" s="32"/>
      <c r="OKD3" s="32"/>
      <c r="OKE3" s="32"/>
      <c r="OKF3" s="32"/>
      <c r="OKG3" s="32"/>
      <c r="OKH3" s="32"/>
      <c r="OKI3" s="32"/>
      <c r="OKJ3" s="32"/>
      <c r="OKK3" s="32"/>
      <c r="OKL3" s="32"/>
      <c r="OKM3" s="32"/>
      <c r="OKN3" s="32"/>
      <c r="OKO3" s="32"/>
      <c r="OKP3" s="32"/>
      <c r="OKQ3" s="32"/>
      <c r="OKR3" s="32"/>
      <c r="OKS3" s="32"/>
      <c r="OKT3" s="32"/>
      <c r="OKU3" s="32"/>
      <c r="OKV3" s="32"/>
      <c r="OKW3" s="32"/>
      <c r="OKX3" s="32"/>
      <c r="OKY3" s="32"/>
      <c r="OKZ3" s="32"/>
      <c r="OLA3" s="32"/>
      <c r="OLB3" s="32"/>
      <c r="OLC3" s="32"/>
      <c r="OLD3" s="32"/>
      <c r="OLE3" s="32"/>
      <c r="OLF3" s="32"/>
      <c r="OLG3" s="32"/>
      <c r="OLH3" s="32"/>
      <c r="OLI3" s="32"/>
      <c r="OLJ3" s="32"/>
      <c r="OLK3" s="32"/>
      <c r="OLL3" s="32"/>
      <c r="OLM3" s="32"/>
      <c r="OLN3" s="32"/>
      <c r="OLO3" s="32"/>
      <c r="OLP3" s="32"/>
      <c r="OLQ3" s="32"/>
      <c r="OLR3" s="32"/>
      <c r="OLS3" s="32"/>
      <c r="OLT3" s="32"/>
      <c r="OLU3" s="32"/>
      <c r="OLV3" s="32"/>
      <c r="OLW3" s="32"/>
      <c r="OLX3" s="32"/>
      <c r="OLY3" s="32"/>
      <c r="OLZ3" s="32"/>
      <c r="OMA3" s="32"/>
      <c r="OMB3" s="32"/>
      <c r="OMC3" s="32"/>
      <c r="OMD3" s="32"/>
      <c r="OME3" s="32"/>
      <c r="OMF3" s="32"/>
      <c r="OMG3" s="32"/>
      <c r="OMH3" s="32"/>
      <c r="OMI3" s="32"/>
      <c r="OMJ3" s="32"/>
      <c r="OMK3" s="32"/>
      <c r="OML3" s="32"/>
      <c r="OMM3" s="32"/>
      <c r="OMN3" s="32"/>
      <c r="OMO3" s="32"/>
      <c r="OMP3" s="32"/>
      <c r="OMQ3" s="32"/>
      <c r="OMR3" s="32"/>
      <c r="OMS3" s="32"/>
      <c r="OMT3" s="32"/>
      <c r="OMU3" s="32"/>
      <c r="OMV3" s="32"/>
      <c r="OMW3" s="32"/>
      <c r="OMX3" s="32"/>
      <c r="OMY3" s="32"/>
      <c r="OMZ3" s="32"/>
      <c r="ONA3" s="32"/>
      <c r="ONB3" s="32"/>
      <c r="ONC3" s="32"/>
      <c r="OND3" s="32"/>
      <c r="ONE3" s="32"/>
      <c r="ONF3" s="32"/>
      <c r="ONG3" s="32"/>
      <c r="ONH3" s="32"/>
      <c r="ONI3" s="32"/>
      <c r="ONJ3" s="32"/>
      <c r="ONK3" s="32"/>
      <c r="ONL3" s="32"/>
      <c r="ONM3" s="32"/>
      <c r="ONN3" s="32"/>
      <c r="ONO3" s="32"/>
      <c r="ONP3" s="32"/>
      <c r="ONQ3" s="32"/>
      <c r="ONR3" s="32"/>
      <c r="ONS3" s="32"/>
      <c r="ONT3" s="32"/>
      <c r="ONU3" s="32"/>
      <c r="ONV3" s="32"/>
      <c r="ONW3" s="32"/>
      <c r="ONX3" s="32"/>
      <c r="ONY3" s="32"/>
      <c r="ONZ3" s="32"/>
      <c r="OOA3" s="32"/>
      <c r="OOB3" s="32"/>
      <c r="OOC3" s="32"/>
      <c r="OOD3" s="32"/>
      <c r="OOE3" s="32"/>
      <c r="OOF3" s="32"/>
      <c r="OOG3" s="32"/>
      <c r="OOH3" s="32"/>
      <c r="OOI3" s="32"/>
      <c r="OOJ3" s="32"/>
      <c r="OOK3" s="32"/>
      <c r="OOL3" s="32"/>
      <c r="OOM3" s="32"/>
      <c r="OON3" s="32"/>
      <c r="OOO3" s="32"/>
      <c r="OOP3" s="32"/>
      <c r="OOQ3" s="32"/>
      <c r="OOR3" s="32"/>
      <c r="OOS3" s="32"/>
      <c r="OOT3" s="32"/>
      <c r="OOU3" s="32"/>
      <c r="OOV3" s="32"/>
      <c r="OOW3" s="32"/>
      <c r="OOX3" s="32"/>
      <c r="OOY3" s="32"/>
      <c r="OOZ3" s="32"/>
      <c r="OPA3" s="32"/>
      <c r="OPB3" s="32"/>
      <c r="OPC3" s="32"/>
      <c r="OPD3" s="32"/>
      <c r="OPE3" s="32"/>
      <c r="OPF3" s="32"/>
      <c r="OPG3" s="32"/>
      <c r="OPH3" s="32"/>
      <c r="OPI3" s="32"/>
      <c r="OPJ3" s="32"/>
      <c r="OPK3" s="32"/>
      <c r="OPL3" s="32"/>
      <c r="OPM3" s="32"/>
      <c r="OPN3" s="32"/>
      <c r="OPO3" s="32"/>
      <c r="OPP3" s="32"/>
      <c r="OPQ3" s="32"/>
      <c r="OPR3" s="32"/>
      <c r="OPS3" s="32"/>
      <c r="OPT3" s="32"/>
      <c r="OPU3" s="32"/>
      <c r="OPV3" s="32"/>
      <c r="OPW3" s="32"/>
      <c r="OPX3" s="32"/>
      <c r="OPY3" s="32"/>
      <c r="OPZ3" s="32"/>
      <c r="OQA3" s="32"/>
      <c r="OQB3" s="32"/>
      <c r="OQC3" s="32"/>
      <c r="OQD3" s="32"/>
      <c r="OQE3" s="32"/>
      <c r="OQF3" s="32"/>
      <c r="OQG3" s="32"/>
      <c r="OQH3" s="32"/>
      <c r="OQI3" s="32"/>
      <c r="OQJ3" s="32"/>
      <c r="OQK3" s="32"/>
      <c r="OQL3" s="32"/>
      <c r="OQM3" s="32"/>
      <c r="OQN3" s="32"/>
      <c r="OQO3" s="32"/>
      <c r="OQP3" s="32"/>
      <c r="OQQ3" s="32"/>
      <c r="OQR3" s="32"/>
      <c r="OQS3" s="32"/>
      <c r="OQT3" s="32"/>
      <c r="OQU3" s="32"/>
      <c r="OQV3" s="32"/>
      <c r="OQW3" s="32"/>
      <c r="OQX3" s="32"/>
      <c r="OQY3" s="32"/>
      <c r="OQZ3" s="32"/>
      <c r="ORA3" s="32"/>
      <c r="ORB3" s="32"/>
      <c r="ORC3" s="32"/>
      <c r="ORD3" s="32"/>
      <c r="ORE3" s="32"/>
      <c r="ORF3" s="32"/>
      <c r="ORG3" s="32"/>
      <c r="ORH3" s="32"/>
      <c r="ORI3" s="32"/>
      <c r="ORJ3" s="32"/>
      <c r="ORK3" s="32"/>
      <c r="ORL3" s="32"/>
      <c r="ORM3" s="32"/>
      <c r="ORN3" s="32"/>
      <c r="ORO3" s="32"/>
      <c r="ORP3" s="32"/>
      <c r="ORQ3" s="32"/>
      <c r="ORR3" s="32"/>
      <c r="ORS3" s="32"/>
      <c r="ORT3" s="32"/>
      <c r="ORU3" s="32"/>
      <c r="ORV3" s="32"/>
      <c r="ORW3" s="32"/>
      <c r="ORX3" s="32"/>
      <c r="ORY3" s="32"/>
      <c r="ORZ3" s="32"/>
      <c r="OSA3" s="32"/>
      <c r="OSB3" s="32"/>
      <c r="OSC3" s="32"/>
      <c r="OSD3" s="32"/>
      <c r="OSE3" s="32"/>
      <c r="OSF3" s="32"/>
      <c r="OSG3" s="32"/>
      <c r="OSH3" s="32"/>
      <c r="OSI3" s="32"/>
      <c r="OSJ3" s="32"/>
      <c r="OSK3" s="32"/>
      <c r="OSL3" s="32"/>
      <c r="OSM3" s="32"/>
      <c r="OSN3" s="32"/>
      <c r="OSO3" s="32"/>
      <c r="OSP3" s="32"/>
      <c r="OSQ3" s="32"/>
      <c r="OSR3" s="32"/>
      <c r="OSS3" s="32"/>
      <c r="OST3" s="32"/>
      <c r="OSU3" s="32"/>
      <c r="OSV3" s="32"/>
      <c r="OSW3" s="32"/>
      <c r="OSX3" s="32"/>
      <c r="OSY3" s="32"/>
      <c r="OSZ3" s="32"/>
      <c r="OTA3" s="32"/>
      <c r="OTB3" s="32"/>
      <c r="OTC3" s="32"/>
      <c r="OTD3" s="32"/>
      <c r="OTE3" s="32"/>
      <c r="OTF3" s="32"/>
      <c r="OTG3" s="32"/>
      <c r="OTH3" s="32"/>
      <c r="OTI3" s="32"/>
      <c r="OTJ3" s="32"/>
      <c r="OTK3" s="32"/>
      <c r="OTL3" s="32"/>
      <c r="OTM3" s="32"/>
      <c r="OTN3" s="32"/>
      <c r="OTO3" s="32"/>
      <c r="OTP3" s="32"/>
      <c r="OTQ3" s="32"/>
      <c r="OTR3" s="32"/>
      <c r="OTS3" s="32"/>
      <c r="OTT3" s="32"/>
      <c r="OTU3" s="32"/>
      <c r="OTV3" s="32"/>
      <c r="OTW3" s="32"/>
      <c r="OTX3" s="32"/>
      <c r="OTY3" s="32"/>
      <c r="OTZ3" s="32"/>
      <c r="OUA3" s="32"/>
      <c r="OUB3" s="32"/>
      <c r="OUC3" s="32"/>
      <c r="OUD3" s="32"/>
      <c r="OUE3" s="32"/>
      <c r="OUF3" s="32"/>
      <c r="OUG3" s="32"/>
      <c r="OUH3" s="32"/>
      <c r="OUI3" s="32"/>
      <c r="OUJ3" s="32"/>
      <c r="OUK3" s="32"/>
      <c r="OUL3" s="32"/>
      <c r="OUM3" s="32"/>
      <c r="OUN3" s="32"/>
      <c r="OUO3" s="32"/>
      <c r="OUP3" s="32"/>
      <c r="OUQ3" s="32"/>
      <c r="OUR3" s="32"/>
      <c r="OUS3" s="32"/>
      <c r="OUT3" s="32"/>
      <c r="OUU3" s="32"/>
      <c r="OUV3" s="32"/>
      <c r="OUW3" s="32"/>
      <c r="OUX3" s="32"/>
      <c r="OUY3" s="32"/>
      <c r="OUZ3" s="32"/>
      <c r="OVA3" s="32"/>
      <c r="OVB3" s="32"/>
      <c r="OVC3" s="32"/>
      <c r="OVD3" s="32"/>
      <c r="OVE3" s="32"/>
      <c r="OVF3" s="32"/>
      <c r="OVG3" s="32"/>
      <c r="OVH3" s="32"/>
      <c r="OVI3" s="32"/>
      <c r="OVJ3" s="32"/>
      <c r="OVK3" s="32"/>
      <c r="OVL3" s="32"/>
      <c r="OVM3" s="32"/>
      <c r="OVN3" s="32"/>
      <c r="OVO3" s="32"/>
      <c r="OVP3" s="32"/>
      <c r="OVQ3" s="32"/>
      <c r="OVR3" s="32"/>
      <c r="OVS3" s="32"/>
      <c r="OVT3" s="32"/>
      <c r="OVU3" s="32"/>
      <c r="OVV3" s="32"/>
      <c r="OVW3" s="32"/>
      <c r="OVX3" s="32"/>
      <c r="OVY3" s="32"/>
      <c r="OVZ3" s="32"/>
      <c r="OWA3" s="32"/>
      <c r="OWB3" s="32"/>
      <c r="OWC3" s="32"/>
      <c r="OWD3" s="32"/>
      <c r="OWE3" s="32"/>
      <c r="OWF3" s="32"/>
      <c r="OWG3" s="32"/>
      <c r="OWH3" s="32"/>
      <c r="OWI3" s="32"/>
      <c r="OWJ3" s="32"/>
      <c r="OWK3" s="32"/>
      <c r="OWL3" s="32"/>
      <c r="OWM3" s="32"/>
      <c r="OWN3" s="32"/>
      <c r="OWO3" s="32"/>
      <c r="OWP3" s="32"/>
      <c r="OWQ3" s="32"/>
      <c r="OWR3" s="32"/>
      <c r="OWS3" s="32"/>
      <c r="OWT3" s="32"/>
      <c r="OWU3" s="32"/>
      <c r="OWV3" s="32"/>
      <c r="OWW3" s="32"/>
      <c r="OWX3" s="32"/>
      <c r="OWY3" s="32"/>
      <c r="OWZ3" s="32"/>
      <c r="OXA3" s="32"/>
      <c r="OXB3" s="32"/>
      <c r="OXC3" s="32"/>
      <c r="OXD3" s="32"/>
      <c r="OXE3" s="32"/>
      <c r="OXF3" s="32"/>
      <c r="OXG3" s="32"/>
      <c r="OXH3" s="32"/>
      <c r="OXI3" s="32"/>
      <c r="OXJ3" s="32"/>
      <c r="OXK3" s="32"/>
      <c r="OXL3" s="32"/>
      <c r="OXM3" s="32"/>
      <c r="OXN3" s="32"/>
      <c r="OXO3" s="32"/>
      <c r="OXP3" s="32"/>
      <c r="OXQ3" s="32"/>
      <c r="OXR3" s="32"/>
      <c r="OXS3" s="32"/>
      <c r="OXT3" s="32"/>
      <c r="OXU3" s="32"/>
      <c r="OXV3" s="32"/>
      <c r="OXW3" s="32"/>
      <c r="OXX3" s="32"/>
      <c r="OXY3" s="32"/>
      <c r="OXZ3" s="32"/>
      <c r="OYA3" s="32"/>
      <c r="OYB3" s="32"/>
      <c r="OYC3" s="32"/>
      <c r="OYD3" s="32"/>
      <c r="OYE3" s="32"/>
      <c r="OYF3" s="32"/>
      <c r="OYG3" s="32"/>
      <c r="OYH3" s="32"/>
      <c r="OYI3" s="32"/>
      <c r="OYJ3" s="32"/>
      <c r="OYK3" s="32"/>
      <c r="OYL3" s="32"/>
      <c r="OYM3" s="32"/>
      <c r="OYN3" s="32"/>
      <c r="OYO3" s="32"/>
      <c r="OYP3" s="32"/>
      <c r="OYQ3" s="32"/>
      <c r="OYR3" s="32"/>
      <c r="OYS3" s="32"/>
      <c r="OYT3" s="32"/>
      <c r="OYU3" s="32"/>
      <c r="OYV3" s="32"/>
      <c r="OYW3" s="32"/>
      <c r="OYX3" s="32"/>
      <c r="OYY3" s="32"/>
      <c r="OYZ3" s="32"/>
      <c r="OZA3" s="32"/>
      <c r="OZB3" s="32"/>
      <c r="OZC3" s="32"/>
      <c r="OZD3" s="32"/>
      <c r="OZE3" s="32"/>
      <c r="OZF3" s="32"/>
      <c r="OZG3" s="32"/>
      <c r="OZH3" s="32"/>
      <c r="OZI3" s="32"/>
      <c r="OZJ3" s="32"/>
      <c r="OZK3" s="32"/>
      <c r="OZL3" s="32"/>
      <c r="OZM3" s="32"/>
      <c r="OZN3" s="32"/>
      <c r="OZO3" s="32"/>
      <c r="OZP3" s="32"/>
      <c r="OZQ3" s="32"/>
      <c r="OZR3" s="32"/>
      <c r="OZS3" s="32"/>
      <c r="OZT3" s="32"/>
      <c r="OZU3" s="32"/>
      <c r="OZV3" s="32"/>
      <c r="OZW3" s="32"/>
      <c r="OZX3" s="32"/>
      <c r="OZY3" s="32"/>
      <c r="OZZ3" s="32"/>
      <c r="PAA3" s="32"/>
      <c r="PAB3" s="32"/>
      <c r="PAC3" s="32"/>
      <c r="PAD3" s="32"/>
      <c r="PAE3" s="32"/>
      <c r="PAF3" s="32"/>
      <c r="PAG3" s="32"/>
      <c r="PAH3" s="32"/>
      <c r="PAI3" s="32"/>
      <c r="PAJ3" s="32"/>
      <c r="PAK3" s="32"/>
      <c r="PAL3" s="32"/>
      <c r="PAM3" s="32"/>
      <c r="PAN3" s="32"/>
      <c r="PAO3" s="32"/>
      <c r="PAP3" s="32"/>
      <c r="PAQ3" s="32"/>
      <c r="PAR3" s="32"/>
      <c r="PAS3" s="32"/>
      <c r="PAT3" s="32"/>
      <c r="PAU3" s="32"/>
      <c r="PAV3" s="32"/>
      <c r="PAW3" s="32"/>
      <c r="PAX3" s="32"/>
      <c r="PAY3" s="32"/>
      <c r="PAZ3" s="32"/>
      <c r="PBA3" s="32"/>
      <c r="PBB3" s="32"/>
      <c r="PBC3" s="32"/>
      <c r="PBD3" s="32"/>
      <c r="PBE3" s="32"/>
      <c r="PBF3" s="32"/>
      <c r="PBG3" s="32"/>
      <c r="PBH3" s="32"/>
      <c r="PBI3" s="32"/>
      <c r="PBJ3" s="32"/>
      <c r="PBK3" s="32"/>
      <c r="PBL3" s="32"/>
      <c r="PBM3" s="32"/>
      <c r="PBN3" s="32"/>
      <c r="PBO3" s="32"/>
      <c r="PBP3" s="32"/>
      <c r="PBQ3" s="32"/>
      <c r="PBR3" s="32"/>
      <c r="PBS3" s="32"/>
      <c r="PBT3" s="32"/>
      <c r="PBU3" s="32"/>
      <c r="PBV3" s="32"/>
      <c r="PBW3" s="32"/>
      <c r="PBX3" s="32"/>
      <c r="PBY3" s="32"/>
      <c r="PBZ3" s="32"/>
      <c r="PCA3" s="32"/>
      <c r="PCB3" s="32"/>
      <c r="PCC3" s="32"/>
      <c r="PCD3" s="32"/>
      <c r="PCE3" s="32"/>
      <c r="PCF3" s="32"/>
      <c r="PCG3" s="32"/>
      <c r="PCH3" s="32"/>
      <c r="PCI3" s="32"/>
      <c r="PCJ3" s="32"/>
      <c r="PCK3" s="32"/>
      <c r="PCL3" s="32"/>
      <c r="PCM3" s="32"/>
      <c r="PCN3" s="32"/>
      <c r="PCO3" s="32"/>
      <c r="PCP3" s="32"/>
      <c r="PCQ3" s="32"/>
      <c r="PCR3" s="32"/>
      <c r="PCS3" s="32"/>
      <c r="PCT3" s="32"/>
      <c r="PCU3" s="32"/>
      <c r="PCV3" s="32"/>
      <c r="PCW3" s="32"/>
      <c r="PCX3" s="32"/>
      <c r="PCY3" s="32"/>
      <c r="PCZ3" s="32"/>
      <c r="PDA3" s="32"/>
      <c r="PDB3" s="32"/>
      <c r="PDC3" s="32"/>
      <c r="PDD3" s="32"/>
      <c r="PDE3" s="32"/>
      <c r="PDF3" s="32"/>
      <c r="PDG3" s="32"/>
      <c r="PDH3" s="32"/>
      <c r="PDI3" s="32"/>
      <c r="PDJ3" s="32"/>
      <c r="PDK3" s="32"/>
      <c r="PDL3" s="32"/>
      <c r="PDM3" s="32"/>
      <c r="PDN3" s="32"/>
      <c r="PDO3" s="32"/>
      <c r="PDP3" s="32"/>
      <c r="PDQ3" s="32"/>
      <c r="PDR3" s="32"/>
      <c r="PDS3" s="32"/>
      <c r="PDT3" s="32"/>
      <c r="PDU3" s="32"/>
      <c r="PDV3" s="32"/>
      <c r="PDW3" s="32"/>
      <c r="PDX3" s="32"/>
      <c r="PDY3" s="32"/>
      <c r="PDZ3" s="32"/>
      <c r="PEA3" s="32"/>
      <c r="PEB3" s="32"/>
      <c r="PEC3" s="32"/>
      <c r="PED3" s="32"/>
      <c r="PEE3" s="32"/>
      <c r="PEF3" s="32"/>
      <c r="PEG3" s="32"/>
      <c r="PEH3" s="32"/>
      <c r="PEI3" s="32"/>
      <c r="PEJ3" s="32"/>
      <c r="PEK3" s="32"/>
      <c r="PEL3" s="32"/>
      <c r="PEM3" s="32"/>
      <c r="PEN3" s="32"/>
      <c r="PEO3" s="32"/>
      <c r="PEP3" s="32"/>
      <c r="PEQ3" s="32"/>
      <c r="PER3" s="32"/>
      <c r="PES3" s="32"/>
      <c r="PET3" s="32"/>
      <c r="PEU3" s="32"/>
      <c r="PEV3" s="32"/>
      <c r="PEW3" s="32"/>
      <c r="PEX3" s="32"/>
      <c r="PEY3" s="32"/>
      <c r="PEZ3" s="32"/>
      <c r="PFA3" s="32"/>
      <c r="PFB3" s="32"/>
      <c r="PFC3" s="32"/>
      <c r="PFD3" s="32"/>
      <c r="PFE3" s="32"/>
      <c r="PFF3" s="32"/>
      <c r="PFG3" s="32"/>
      <c r="PFH3" s="32"/>
      <c r="PFI3" s="32"/>
      <c r="PFJ3" s="32"/>
      <c r="PFK3" s="32"/>
      <c r="PFL3" s="32"/>
      <c r="PFM3" s="32"/>
      <c r="PFN3" s="32"/>
      <c r="PFO3" s="32"/>
      <c r="PFP3" s="32"/>
      <c r="PFQ3" s="32"/>
      <c r="PFR3" s="32"/>
      <c r="PFS3" s="32"/>
      <c r="PFT3" s="32"/>
      <c r="PFU3" s="32"/>
      <c r="PFV3" s="32"/>
      <c r="PFW3" s="32"/>
      <c r="PFX3" s="32"/>
      <c r="PFY3" s="32"/>
      <c r="PFZ3" s="32"/>
      <c r="PGA3" s="32"/>
      <c r="PGB3" s="32"/>
      <c r="PGC3" s="32"/>
      <c r="PGD3" s="32"/>
      <c r="PGE3" s="32"/>
      <c r="PGF3" s="32"/>
      <c r="PGG3" s="32"/>
      <c r="PGH3" s="32"/>
      <c r="PGI3" s="32"/>
      <c r="PGJ3" s="32"/>
      <c r="PGK3" s="32"/>
      <c r="PGL3" s="32"/>
      <c r="PGM3" s="32"/>
      <c r="PGN3" s="32"/>
      <c r="PGO3" s="32"/>
      <c r="PGP3" s="32"/>
      <c r="PGQ3" s="32"/>
      <c r="PGR3" s="32"/>
      <c r="PGS3" s="32"/>
      <c r="PGT3" s="32"/>
      <c r="PGU3" s="32"/>
      <c r="PGV3" s="32"/>
      <c r="PGW3" s="32"/>
      <c r="PGX3" s="32"/>
      <c r="PGY3" s="32"/>
      <c r="PGZ3" s="32"/>
      <c r="PHA3" s="32"/>
      <c r="PHB3" s="32"/>
      <c r="PHC3" s="32"/>
      <c r="PHD3" s="32"/>
      <c r="PHE3" s="32"/>
      <c r="PHF3" s="32"/>
      <c r="PHG3" s="32"/>
      <c r="PHH3" s="32"/>
      <c r="PHI3" s="32"/>
      <c r="PHJ3" s="32"/>
      <c r="PHK3" s="32"/>
      <c r="PHL3" s="32"/>
      <c r="PHM3" s="32"/>
      <c r="PHN3" s="32"/>
      <c r="PHO3" s="32"/>
      <c r="PHP3" s="32"/>
      <c r="PHQ3" s="32"/>
      <c r="PHR3" s="32"/>
      <c r="PHS3" s="32"/>
      <c r="PHT3" s="32"/>
      <c r="PHU3" s="32"/>
      <c r="PHV3" s="32"/>
      <c r="PHW3" s="32"/>
      <c r="PHX3" s="32"/>
      <c r="PHY3" s="32"/>
      <c r="PHZ3" s="32"/>
      <c r="PIA3" s="32"/>
      <c r="PIB3" s="32"/>
      <c r="PIC3" s="32"/>
      <c r="PID3" s="32"/>
      <c r="PIE3" s="32"/>
      <c r="PIF3" s="32"/>
      <c r="PIG3" s="32"/>
      <c r="PIH3" s="32"/>
      <c r="PII3" s="32"/>
      <c r="PIJ3" s="32"/>
      <c r="PIK3" s="32"/>
      <c r="PIL3" s="32"/>
      <c r="PIM3" s="32"/>
      <c r="PIN3" s="32"/>
      <c r="PIO3" s="32"/>
      <c r="PIP3" s="32"/>
      <c r="PIQ3" s="32"/>
      <c r="PIR3" s="32"/>
      <c r="PIS3" s="32"/>
      <c r="PIT3" s="32"/>
      <c r="PIU3" s="32"/>
      <c r="PIV3" s="32"/>
      <c r="PIW3" s="32"/>
      <c r="PIX3" s="32"/>
      <c r="PIY3" s="32"/>
      <c r="PIZ3" s="32"/>
      <c r="PJA3" s="32"/>
      <c r="PJB3" s="32"/>
      <c r="PJC3" s="32"/>
      <c r="PJD3" s="32"/>
      <c r="PJE3" s="32"/>
      <c r="PJF3" s="32"/>
      <c r="PJG3" s="32"/>
      <c r="PJH3" s="32"/>
      <c r="PJI3" s="32"/>
      <c r="PJJ3" s="32"/>
      <c r="PJK3" s="32"/>
      <c r="PJL3" s="32"/>
      <c r="PJM3" s="32"/>
      <c r="PJN3" s="32"/>
      <c r="PJO3" s="32"/>
      <c r="PJP3" s="32"/>
      <c r="PJQ3" s="32"/>
      <c r="PJR3" s="32"/>
      <c r="PJS3" s="32"/>
      <c r="PJT3" s="32"/>
      <c r="PJU3" s="32"/>
      <c r="PJV3" s="32"/>
      <c r="PJW3" s="32"/>
      <c r="PJX3" s="32"/>
      <c r="PJY3" s="32"/>
      <c r="PJZ3" s="32"/>
      <c r="PKA3" s="32"/>
      <c r="PKB3" s="32"/>
      <c r="PKC3" s="32"/>
      <c r="PKD3" s="32"/>
      <c r="PKE3" s="32"/>
      <c r="PKF3" s="32"/>
      <c r="PKG3" s="32"/>
      <c r="PKH3" s="32"/>
      <c r="PKI3" s="32"/>
      <c r="PKJ3" s="32"/>
      <c r="PKK3" s="32"/>
      <c r="PKL3" s="32"/>
      <c r="PKM3" s="32"/>
      <c r="PKN3" s="32"/>
      <c r="PKO3" s="32"/>
      <c r="PKP3" s="32"/>
      <c r="PKQ3" s="32"/>
      <c r="PKR3" s="32"/>
      <c r="PKS3" s="32"/>
      <c r="PKT3" s="32"/>
      <c r="PKU3" s="32"/>
      <c r="PKV3" s="32"/>
      <c r="PKW3" s="32"/>
      <c r="PKX3" s="32"/>
      <c r="PKY3" s="32"/>
      <c r="PKZ3" s="32"/>
      <c r="PLA3" s="32"/>
      <c r="PLB3" s="32"/>
      <c r="PLC3" s="32"/>
      <c r="PLD3" s="32"/>
      <c r="PLE3" s="32"/>
      <c r="PLF3" s="32"/>
      <c r="PLG3" s="32"/>
      <c r="PLH3" s="32"/>
      <c r="PLI3" s="32"/>
      <c r="PLJ3" s="32"/>
      <c r="PLK3" s="32"/>
      <c r="PLL3" s="32"/>
      <c r="PLM3" s="32"/>
      <c r="PLN3" s="32"/>
      <c r="PLO3" s="32"/>
      <c r="PLP3" s="32"/>
      <c r="PLQ3" s="32"/>
      <c r="PLR3" s="32"/>
      <c r="PLS3" s="32"/>
      <c r="PLT3" s="32"/>
      <c r="PLU3" s="32"/>
      <c r="PLV3" s="32"/>
      <c r="PLW3" s="32"/>
      <c r="PLX3" s="32"/>
      <c r="PLY3" s="32"/>
      <c r="PLZ3" s="32"/>
      <c r="PMA3" s="32"/>
      <c r="PMB3" s="32"/>
      <c r="PMC3" s="32"/>
      <c r="PMD3" s="32"/>
      <c r="PME3" s="32"/>
      <c r="PMF3" s="32"/>
      <c r="PMG3" s="32"/>
      <c r="PMH3" s="32"/>
      <c r="PMI3" s="32"/>
      <c r="PMJ3" s="32"/>
      <c r="PMK3" s="32"/>
      <c r="PML3" s="32"/>
      <c r="PMM3" s="32"/>
      <c r="PMN3" s="32"/>
      <c r="PMO3" s="32"/>
      <c r="PMP3" s="32"/>
      <c r="PMQ3" s="32"/>
      <c r="PMR3" s="32"/>
      <c r="PMS3" s="32"/>
      <c r="PMT3" s="32"/>
      <c r="PMU3" s="32"/>
      <c r="PMV3" s="32"/>
      <c r="PMW3" s="32"/>
      <c r="PMX3" s="32"/>
      <c r="PMY3" s="32"/>
      <c r="PMZ3" s="32"/>
      <c r="PNA3" s="32"/>
      <c r="PNB3" s="32"/>
      <c r="PNC3" s="32"/>
      <c r="PND3" s="32"/>
      <c r="PNE3" s="32"/>
      <c r="PNF3" s="32"/>
      <c r="PNG3" s="32"/>
      <c r="PNH3" s="32"/>
      <c r="PNI3" s="32"/>
      <c r="PNJ3" s="32"/>
      <c r="PNK3" s="32"/>
      <c r="PNL3" s="32"/>
      <c r="PNM3" s="32"/>
      <c r="PNN3" s="32"/>
      <c r="PNO3" s="32"/>
      <c r="PNP3" s="32"/>
      <c r="PNQ3" s="32"/>
      <c r="PNR3" s="32"/>
      <c r="PNS3" s="32"/>
      <c r="PNT3" s="32"/>
      <c r="PNU3" s="32"/>
      <c r="PNV3" s="32"/>
      <c r="PNW3" s="32"/>
      <c r="PNX3" s="32"/>
      <c r="PNY3" s="32"/>
      <c r="PNZ3" s="32"/>
      <c r="POA3" s="32"/>
      <c r="POB3" s="32"/>
      <c r="POC3" s="32"/>
      <c r="POD3" s="32"/>
      <c r="POE3" s="32"/>
      <c r="POF3" s="32"/>
      <c r="POG3" s="32"/>
      <c r="POH3" s="32"/>
      <c r="POI3" s="32"/>
      <c r="POJ3" s="32"/>
      <c r="POK3" s="32"/>
      <c r="POL3" s="32"/>
      <c r="POM3" s="32"/>
      <c r="PON3" s="32"/>
      <c r="POO3" s="32"/>
      <c r="POP3" s="32"/>
      <c r="POQ3" s="32"/>
      <c r="POR3" s="32"/>
      <c r="POS3" s="32"/>
      <c r="POT3" s="32"/>
      <c r="POU3" s="32"/>
      <c r="POV3" s="32"/>
      <c r="POW3" s="32"/>
      <c r="POX3" s="32"/>
      <c r="POY3" s="32"/>
      <c r="POZ3" s="32"/>
      <c r="PPA3" s="32"/>
      <c r="PPB3" s="32"/>
      <c r="PPC3" s="32"/>
      <c r="PPD3" s="32"/>
      <c r="PPE3" s="32"/>
      <c r="PPF3" s="32"/>
      <c r="PPG3" s="32"/>
      <c r="PPH3" s="32"/>
      <c r="PPI3" s="32"/>
      <c r="PPJ3" s="32"/>
      <c r="PPK3" s="32"/>
      <c r="PPL3" s="32"/>
      <c r="PPM3" s="32"/>
      <c r="PPN3" s="32"/>
      <c r="PPO3" s="32"/>
      <c r="PPP3" s="32"/>
      <c r="PPQ3" s="32"/>
      <c r="PPR3" s="32"/>
      <c r="PPS3" s="32"/>
      <c r="PPT3" s="32"/>
      <c r="PPU3" s="32"/>
      <c r="PPV3" s="32"/>
      <c r="PPW3" s="32"/>
      <c r="PPX3" s="32"/>
      <c r="PPY3" s="32"/>
      <c r="PPZ3" s="32"/>
      <c r="PQA3" s="32"/>
      <c r="PQB3" s="32"/>
      <c r="PQC3" s="32"/>
      <c r="PQD3" s="32"/>
      <c r="PQE3" s="32"/>
      <c r="PQF3" s="32"/>
      <c r="PQG3" s="32"/>
      <c r="PQH3" s="32"/>
      <c r="PQI3" s="32"/>
      <c r="PQJ3" s="32"/>
      <c r="PQK3" s="32"/>
      <c r="PQL3" s="32"/>
      <c r="PQM3" s="32"/>
      <c r="PQN3" s="32"/>
      <c r="PQO3" s="32"/>
      <c r="PQP3" s="32"/>
      <c r="PQQ3" s="32"/>
      <c r="PQR3" s="32"/>
      <c r="PQS3" s="32"/>
      <c r="PQT3" s="32"/>
      <c r="PQU3" s="32"/>
      <c r="PQV3" s="32"/>
      <c r="PQW3" s="32"/>
      <c r="PQX3" s="32"/>
      <c r="PQY3" s="32"/>
      <c r="PQZ3" s="32"/>
      <c r="PRA3" s="32"/>
      <c r="PRB3" s="32"/>
      <c r="PRC3" s="32"/>
      <c r="PRD3" s="32"/>
      <c r="PRE3" s="32"/>
      <c r="PRF3" s="32"/>
      <c r="PRG3" s="32"/>
      <c r="PRH3" s="32"/>
      <c r="PRI3" s="32"/>
      <c r="PRJ3" s="32"/>
      <c r="PRK3" s="32"/>
      <c r="PRL3" s="32"/>
      <c r="PRM3" s="32"/>
      <c r="PRN3" s="32"/>
      <c r="PRO3" s="32"/>
      <c r="PRP3" s="32"/>
      <c r="PRQ3" s="32"/>
      <c r="PRR3" s="32"/>
      <c r="PRS3" s="32"/>
      <c r="PRT3" s="32"/>
      <c r="PRU3" s="32"/>
      <c r="PRV3" s="32"/>
      <c r="PRW3" s="32"/>
      <c r="PRX3" s="32"/>
      <c r="PRY3" s="32"/>
      <c r="PRZ3" s="32"/>
      <c r="PSA3" s="32"/>
      <c r="PSB3" s="32"/>
      <c r="PSC3" s="32"/>
      <c r="PSD3" s="32"/>
      <c r="PSE3" s="32"/>
      <c r="PSF3" s="32"/>
      <c r="PSG3" s="32"/>
      <c r="PSH3" s="32"/>
      <c r="PSI3" s="32"/>
      <c r="PSJ3" s="32"/>
      <c r="PSK3" s="32"/>
      <c r="PSL3" s="32"/>
      <c r="PSM3" s="32"/>
      <c r="PSN3" s="32"/>
      <c r="PSO3" s="32"/>
      <c r="PSP3" s="32"/>
      <c r="PSQ3" s="32"/>
      <c r="PSR3" s="32"/>
      <c r="PSS3" s="32"/>
      <c r="PST3" s="32"/>
      <c r="PSU3" s="32"/>
      <c r="PSV3" s="32"/>
      <c r="PSW3" s="32"/>
      <c r="PSX3" s="32"/>
      <c r="PSY3" s="32"/>
      <c r="PSZ3" s="32"/>
      <c r="PTA3" s="32"/>
      <c r="PTB3" s="32"/>
      <c r="PTC3" s="32"/>
      <c r="PTD3" s="32"/>
      <c r="PTE3" s="32"/>
      <c r="PTF3" s="32"/>
      <c r="PTG3" s="32"/>
      <c r="PTH3" s="32"/>
      <c r="PTI3" s="32"/>
      <c r="PTJ3" s="32"/>
      <c r="PTK3" s="32"/>
      <c r="PTL3" s="32"/>
      <c r="PTM3" s="32"/>
      <c r="PTN3" s="32"/>
      <c r="PTO3" s="32"/>
      <c r="PTP3" s="32"/>
      <c r="PTQ3" s="32"/>
      <c r="PTR3" s="32"/>
      <c r="PTS3" s="32"/>
      <c r="PTT3" s="32"/>
      <c r="PTU3" s="32"/>
      <c r="PTV3" s="32"/>
      <c r="PTW3" s="32"/>
      <c r="PTX3" s="32"/>
      <c r="PTY3" s="32"/>
      <c r="PTZ3" s="32"/>
      <c r="PUA3" s="32"/>
      <c r="PUB3" s="32"/>
      <c r="PUC3" s="32"/>
      <c r="PUD3" s="32"/>
      <c r="PUE3" s="32"/>
      <c r="PUF3" s="32"/>
      <c r="PUG3" s="32"/>
      <c r="PUH3" s="32"/>
      <c r="PUI3" s="32"/>
      <c r="PUJ3" s="32"/>
      <c r="PUK3" s="32"/>
      <c r="PUL3" s="32"/>
      <c r="PUM3" s="32"/>
      <c r="PUN3" s="32"/>
      <c r="PUO3" s="32"/>
      <c r="PUP3" s="32"/>
      <c r="PUQ3" s="32"/>
      <c r="PUR3" s="32"/>
      <c r="PUS3" s="32"/>
      <c r="PUT3" s="32"/>
      <c r="PUU3" s="32"/>
      <c r="PUV3" s="32"/>
      <c r="PUW3" s="32"/>
      <c r="PUX3" s="32"/>
      <c r="PUY3" s="32"/>
      <c r="PUZ3" s="32"/>
      <c r="PVA3" s="32"/>
      <c r="PVB3" s="32"/>
      <c r="PVC3" s="32"/>
      <c r="PVD3" s="32"/>
      <c r="PVE3" s="32"/>
      <c r="PVF3" s="32"/>
      <c r="PVG3" s="32"/>
      <c r="PVH3" s="32"/>
      <c r="PVI3" s="32"/>
      <c r="PVJ3" s="32"/>
      <c r="PVK3" s="32"/>
      <c r="PVL3" s="32"/>
      <c r="PVM3" s="32"/>
      <c r="PVN3" s="32"/>
      <c r="PVO3" s="32"/>
      <c r="PVP3" s="32"/>
      <c r="PVQ3" s="32"/>
      <c r="PVR3" s="32"/>
      <c r="PVS3" s="32"/>
      <c r="PVT3" s="32"/>
      <c r="PVU3" s="32"/>
      <c r="PVV3" s="32"/>
      <c r="PVW3" s="32"/>
      <c r="PVX3" s="32"/>
      <c r="PVY3" s="32"/>
      <c r="PVZ3" s="32"/>
      <c r="PWA3" s="32"/>
      <c r="PWB3" s="32"/>
      <c r="PWC3" s="32"/>
      <c r="PWD3" s="32"/>
      <c r="PWE3" s="32"/>
      <c r="PWF3" s="32"/>
      <c r="PWG3" s="32"/>
      <c r="PWH3" s="32"/>
      <c r="PWI3" s="32"/>
      <c r="PWJ3" s="32"/>
      <c r="PWK3" s="32"/>
      <c r="PWL3" s="32"/>
      <c r="PWM3" s="32"/>
      <c r="PWN3" s="32"/>
      <c r="PWO3" s="32"/>
      <c r="PWP3" s="32"/>
      <c r="PWQ3" s="32"/>
      <c r="PWR3" s="32"/>
      <c r="PWS3" s="32"/>
      <c r="PWT3" s="32"/>
      <c r="PWU3" s="32"/>
      <c r="PWV3" s="32"/>
      <c r="PWW3" s="32"/>
      <c r="PWX3" s="32"/>
      <c r="PWY3" s="32"/>
      <c r="PWZ3" s="32"/>
      <c r="PXA3" s="32"/>
      <c r="PXB3" s="32"/>
      <c r="PXC3" s="32"/>
      <c r="PXD3" s="32"/>
      <c r="PXE3" s="32"/>
      <c r="PXF3" s="32"/>
      <c r="PXG3" s="32"/>
      <c r="PXH3" s="32"/>
      <c r="PXI3" s="32"/>
      <c r="PXJ3" s="32"/>
      <c r="PXK3" s="32"/>
      <c r="PXL3" s="32"/>
      <c r="PXM3" s="32"/>
      <c r="PXN3" s="32"/>
      <c r="PXO3" s="32"/>
      <c r="PXP3" s="32"/>
      <c r="PXQ3" s="32"/>
      <c r="PXR3" s="32"/>
      <c r="PXS3" s="32"/>
      <c r="PXT3" s="32"/>
      <c r="PXU3" s="32"/>
      <c r="PXV3" s="32"/>
      <c r="PXW3" s="32"/>
      <c r="PXX3" s="32"/>
      <c r="PXY3" s="32"/>
      <c r="PXZ3" s="32"/>
      <c r="PYA3" s="32"/>
      <c r="PYB3" s="32"/>
      <c r="PYC3" s="32"/>
      <c r="PYD3" s="32"/>
      <c r="PYE3" s="32"/>
      <c r="PYF3" s="32"/>
      <c r="PYG3" s="32"/>
      <c r="PYH3" s="32"/>
      <c r="PYI3" s="32"/>
      <c r="PYJ3" s="32"/>
      <c r="PYK3" s="32"/>
      <c r="PYL3" s="32"/>
      <c r="PYM3" s="32"/>
      <c r="PYN3" s="32"/>
      <c r="PYO3" s="32"/>
      <c r="PYP3" s="32"/>
      <c r="PYQ3" s="32"/>
      <c r="PYR3" s="32"/>
      <c r="PYS3" s="32"/>
      <c r="PYT3" s="32"/>
      <c r="PYU3" s="32"/>
      <c r="PYV3" s="32"/>
      <c r="PYW3" s="32"/>
      <c r="PYX3" s="32"/>
      <c r="PYY3" s="32"/>
      <c r="PYZ3" s="32"/>
      <c r="PZA3" s="32"/>
      <c r="PZB3" s="32"/>
      <c r="PZC3" s="32"/>
      <c r="PZD3" s="32"/>
      <c r="PZE3" s="32"/>
      <c r="PZF3" s="32"/>
      <c r="PZG3" s="32"/>
      <c r="PZH3" s="32"/>
      <c r="PZI3" s="32"/>
      <c r="PZJ3" s="32"/>
      <c r="PZK3" s="32"/>
      <c r="PZL3" s="32"/>
      <c r="PZM3" s="32"/>
      <c r="PZN3" s="32"/>
      <c r="PZO3" s="32"/>
      <c r="PZP3" s="32"/>
      <c r="PZQ3" s="32"/>
      <c r="PZR3" s="32"/>
      <c r="PZS3" s="32"/>
      <c r="PZT3" s="32"/>
      <c r="PZU3" s="32"/>
      <c r="PZV3" s="32"/>
      <c r="PZW3" s="32"/>
      <c r="PZX3" s="32"/>
      <c r="PZY3" s="32"/>
      <c r="PZZ3" s="32"/>
      <c r="QAA3" s="32"/>
      <c r="QAB3" s="32"/>
      <c r="QAC3" s="32"/>
      <c r="QAD3" s="32"/>
      <c r="QAE3" s="32"/>
      <c r="QAF3" s="32"/>
      <c r="QAG3" s="32"/>
      <c r="QAH3" s="32"/>
      <c r="QAI3" s="32"/>
      <c r="QAJ3" s="32"/>
      <c r="QAK3" s="32"/>
      <c r="QAL3" s="32"/>
      <c r="QAM3" s="32"/>
      <c r="QAN3" s="32"/>
      <c r="QAO3" s="32"/>
      <c r="QAP3" s="32"/>
      <c r="QAQ3" s="32"/>
      <c r="QAR3" s="32"/>
      <c r="QAS3" s="32"/>
      <c r="QAT3" s="32"/>
      <c r="QAU3" s="32"/>
      <c r="QAV3" s="32"/>
      <c r="QAW3" s="32"/>
      <c r="QAX3" s="32"/>
      <c r="QAY3" s="32"/>
      <c r="QAZ3" s="32"/>
      <c r="QBA3" s="32"/>
      <c r="QBB3" s="32"/>
      <c r="QBC3" s="32"/>
      <c r="QBD3" s="32"/>
      <c r="QBE3" s="32"/>
      <c r="QBF3" s="32"/>
      <c r="QBG3" s="32"/>
      <c r="QBH3" s="32"/>
      <c r="QBI3" s="32"/>
      <c r="QBJ3" s="32"/>
      <c r="QBK3" s="32"/>
      <c r="QBL3" s="32"/>
      <c r="QBM3" s="32"/>
      <c r="QBN3" s="32"/>
      <c r="QBO3" s="32"/>
      <c r="QBP3" s="32"/>
      <c r="QBQ3" s="32"/>
      <c r="QBR3" s="32"/>
      <c r="QBS3" s="32"/>
      <c r="QBT3" s="32"/>
      <c r="QBU3" s="32"/>
      <c r="QBV3" s="32"/>
      <c r="QBW3" s="32"/>
      <c r="QBX3" s="32"/>
      <c r="QBY3" s="32"/>
      <c r="QBZ3" s="32"/>
      <c r="QCA3" s="32"/>
      <c r="QCB3" s="32"/>
      <c r="QCC3" s="32"/>
      <c r="QCD3" s="32"/>
      <c r="QCE3" s="32"/>
      <c r="QCF3" s="32"/>
      <c r="QCG3" s="32"/>
      <c r="QCH3" s="32"/>
      <c r="QCI3" s="32"/>
      <c r="QCJ3" s="32"/>
      <c r="QCK3" s="32"/>
      <c r="QCL3" s="32"/>
      <c r="QCM3" s="32"/>
      <c r="QCN3" s="32"/>
      <c r="QCO3" s="32"/>
      <c r="QCP3" s="32"/>
      <c r="QCQ3" s="32"/>
      <c r="QCR3" s="32"/>
      <c r="QCS3" s="32"/>
      <c r="QCT3" s="32"/>
      <c r="QCU3" s="32"/>
      <c r="QCV3" s="32"/>
      <c r="QCW3" s="32"/>
      <c r="QCX3" s="32"/>
      <c r="QCY3" s="32"/>
      <c r="QCZ3" s="32"/>
      <c r="QDA3" s="32"/>
      <c r="QDB3" s="32"/>
      <c r="QDC3" s="32"/>
      <c r="QDD3" s="32"/>
      <c r="QDE3" s="32"/>
      <c r="QDF3" s="32"/>
      <c r="QDG3" s="32"/>
      <c r="QDH3" s="32"/>
      <c r="QDI3" s="32"/>
      <c r="QDJ3" s="32"/>
      <c r="QDK3" s="32"/>
      <c r="QDL3" s="32"/>
      <c r="QDM3" s="32"/>
      <c r="QDN3" s="32"/>
      <c r="QDO3" s="32"/>
      <c r="QDP3" s="32"/>
      <c r="QDQ3" s="32"/>
      <c r="QDR3" s="32"/>
      <c r="QDS3" s="32"/>
      <c r="QDT3" s="32"/>
      <c r="QDU3" s="32"/>
      <c r="QDV3" s="32"/>
      <c r="QDW3" s="32"/>
      <c r="QDX3" s="32"/>
      <c r="QDY3" s="32"/>
      <c r="QDZ3" s="32"/>
      <c r="QEA3" s="32"/>
      <c r="QEB3" s="32"/>
      <c r="QEC3" s="32"/>
      <c r="QED3" s="32"/>
      <c r="QEE3" s="32"/>
      <c r="QEF3" s="32"/>
      <c r="QEG3" s="32"/>
      <c r="QEH3" s="32"/>
      <c r="QEI3" s="32"/>
      <c r="QEJ3" s="32"/>
      <c r="QEK3" s="32"/>
      <c r="QEL3" s="32"/>
      <c r="QEM3" s="32"/>
      <c r="QEN3" s="32"/>
      <c r="QEO3" s="32"/>
      <c r="QEP3" s="32"/>
      <c r="QEQ3" s="32"/>
      <c r="QER3" s="32"/>
      <c r="QES3" s="32"/>
      <c r="QET3" s="32"/>
      <c r="QEU3" s="32"/>
      <c r="QEV3" s="32"/>
      <c r="QEW3" s="32"/>
      <c r="QEX3" s="32"/>
      <c r="QEY3" s="32"/>
      <c r="QEZ3" s="32"/>
      <c r="QFA3" s="32"/>
      <c r="QFB3" s="32"/>
      <c r="QFC3" s="32"/>
      <c r="QFD3" s="32"/>
      <c r="QFE3" s="32"/>
      <c r="QFF3" s="32"/>
      <c r="QFG3" s="32"/>
      <c r="QFH3" s="32"/>
      <c r="QFI3" s="32"/>
      <c r="QFJ3" s="32"/>
      <c r="QFK3" s="32"/>
      <c r="QFL3" s="32"/>
      <c r="QFM3" s="32"/>
      <c r="QFN3" s="32"/>
      <c r="QFO3" s="32"/>
      <c r="QFP3" s="32"/>
      <c r="QFQ3" s="32"/>
      <c r="QFR3" s="32"/>
      <c r="QFS3" s="32"/>
      <c r="QFT3" s="32"/>
      <c r="QFU3" s="32"/>
      <c r="QFV3" s="32"/>
      <c r="QFW3" s="32"/>
      <c r="QFX3" s="32"/>
      <c r="QFY3" s="32"/>
      <c r="QFZ3" s="32"/>
      <c r="QGA3" s="32"/>
      <c r="QGB3" s="32"/>
      <c r="QGC3" s="32"/>
      <c r="QGD3" s="32"/>
      <c r="QGE3" s="32"/>
      <c r="QGF3" s="32"/>
      <c r="QGG3" s="32"/>
      <c r="QGH3" s="32"/>
      <c r="QGI3" s="32"/>
      <c r="QGJ3" s="32"/>
      <c r="QGK3" s="32"/>
      <c r="QGL3" s="32"/>
      <c r="QGM3" s="32"/>
      <c r="QGN3" s="32"/>
      <c r="QGO3" s="32"/>
      <c r="QGP3" s="32"/>
      <c r="QGQ3" s="32"/>
      <c r="QGR3" s="32"/>
      <c r="QGS3" s="32"/>
      <c r="QGT3" s="32"/>
      <c r="QGU3" s="32"/>
      <c r="QGV3" s="32"/>
      <c r="QGW3" s="32"/>
      <c r="QGX3" s="32"/>
      <c r="QGY3" s="32"/>
      <c r="QGZ3" s="32"/>
      <c r="QHA3" s="32"/>
      <c r="QHB3" s="32"/>
      <c r="QHC3" s="32"/>
      <c r="QHD3" s="32"/>
      <c r="QHE3" s="32"/>
      <c r="QHF3" s="32"/>
      <c r="QHG3" s="32"/>
      <c r="QHH3" s="32"/>
      <c r="QHI3" s="32"/>
      <c r="QHJ3" s="32"/>
      <c r="QHK3" s="32"/>
      <c r="QHL3" s="32"/>
      <c r="QHM3" s="32"/>
      <c r="QHN3" s="32"/>
      <c r="QHO3" s="32"/>
      <c r="QHP3" s="32"/>
      <c r="QHQ3" s="32"/>
      <c r="QHR3" s="32"/>
      <c r="QHS3" s="32"/>
      <c r="QHT3" s="32"/>
      <c r="QHU3" s="32"/>
      <c r="QHV3" s="32"/>
      <c r="QHW3" s="32"/>
      <c r="QHX3" s="32"/>
      <c r="QHY3" s="32"/>
      <c r="QHZ3" s="32"/>
      <c r="QIA3" s="32"/>
      <c r="QIB3" s="32"/>
      <c r="QIC3" s="32"/>
      <c r="QID3" s="32"/>
      <c r="QIE3" s="32"/>
      <c r="QIF3" s="32"/>
      <c r="QIG3" s="32"/>
      <c r="QIH3" s="32"/>
      <c r="QII3" s="32"/>
      <c r="QIJ3" s="32"/>
      <c r="QIK3" s="32"/>
      <c r="QIL3" s="32"/>
      <c r="QIM3" s="32"/>
      <c r="QIN3" s="32"/>
      <c r="QIO3" s="32"/>
      <c r="QIP3" s="32"/>
      <c r="QIQ3" s="32"/>
      <c r="QIR3" s="32"/>
      <c r="QIS3" s="32"/>
      <c r="QIT3" s="32"/>
      <c r="QIU3" s="32"/>
      <c r="QIV3" s="32"/>
      <c r="QIW3" s="32"/>
      <c r="QIX3" s="32"/>
      <c r="QIY3" s="32"/>
      <c r="QIZ3" s="32"/>
      <c r="QJA3" s="32"/>
      <c r="QJB3" s="32"/>
      <c r="QJC3" s="32"/>
      <c r="QJD3" s="32"/>
      <c r="QJE3" s="32"/>
      <c r="QJF3" s="32"/>
      <c r="QJG3" s="32"/>
      <c r="QJH3" s="32"/>
      <c r="QJI3" s="32"/>
      <c r="QJJ3" s="32"/>
      <c r="QJK3" s="32"/>
      <c r="QJL3" s="32"/>
      <c r="QJM3" s="32"/>
      <c r="QJN3" s="32"/>
      <c r="QJO3" s="32"/>
      <c r="QJP3" s="32"/>
      <c r="QJQ3" s="32"/>
      <c r="QJR3" s="32"/>
      <c r="QJS3" s="32"/>
      <c r="QJT3" s="32"/>
      <c r="QJU3" s="32"/>
      <c r="QJV3" s="32"/>
      <c r="QJW3" s="32"/>
      <c r="QJX3" s="32"/>
      <c r="QJY3" s="32"/>
      <c r="QJZ3" s="32"/>
      <c r="QKA3" s="32"/>
      <c r="QKB3" s="32"/>
      <c r="QKC3" s="32"/>
      <c r="QKD3" s="32"/>
      <c r="QKE3" s="32"/>
      <c r="QKF3" s="32"/>
      <c r="QKG3" s="32"/>
      <c r="QKH3" s="32"/>
      <c r="QKI3" s="32"/>
      <c r="QKJ3" s="32"/>
      <c r="QKK3" s="32"/>
      <c r="QKL3" s="32"/>
      <c r="QKM3" s="32"/>
      <c r="QKN3" s="32"/>
      <c r="QKO3" s="32"/>
      <c r="QKP3" s="32"/>
      <c r="QKQ3" s="32"/>
      <c r="QKR3" s="32"/>
      <c r="QKS3" s="32"/>
      <c r="QKT3" s="32"/>
      <c r="QKU3" s="32"/>
      <c r="QKV3" s="32"/>
      <c r="QKW3" s="32"/>
      <c r="QKX3" s="32"/>
      <c r="QKY3" s="32"/>
      <c r="QKZ3" s="32"/>
      <c r="QLA3" s="32"/>
      <c r="QLB3" s="32"/>
      <c r="QLC3" s="32"/>
      <c r="QLD3" s="32"/>
      <c r="QLE3" s="32"/>
      <c r="QLF3" s="32"/>
      <c r="QLG3" s="32"/>
      <c r="QLH3" s="32"/>
      <c r="QLI3" s="32"/>
      <c r="QLJ3" s="32"/>
      <c r="QLK3" s="32"/>
      <c r="QLL3" s="32"/>
      <c r="QLM3" s="32"/>
      <c r="QLN3" s="32"/>
      <c r="QLO3" s="32"/>
      <c r="QLP3" s="32"/>
      <c r="QLQ3" s="32"/>
      <c r="QLR3" s="32"/>
      <c r="QLS3" s="32"/>
      <c r="QLT3" s="32"/>
      <c r="QLU3" s="32"/>
      <c r="QLV3" s="32"/>
      <c r="QLW3" s="32"/>
      <c r="QLX3" s="32"/>
      <c r="QLY3" s="32"/>
      <c r="QLZ3" s="32"/>
      <c r="QMA3" s="32"/>
      <c r="QMB3" s="32"/>
      <c r="QMC3" s="32"/>
      <c r="QMD3" s="32"/>
      <c r="QME3" s="32"/>
      <c r="QMF3" s="32"/>
      <c r="QMG3" s="32"/>
      <c r="QMH3" s="32"/>
      <c r="QMI3" s="32"/>
      <c r="QMJ3" s="32"/>
      <c r="QMK3" s="32"/>
      <c r="QML3" s="32"/>
      <c r="QMM3" s="32"/>
      <c r="QMN3" s="32"/>
      <c r="QMO3" s="32"/>
      <c r="QMP3" s="32"/>
      <c r="QMQ3" s="32"/>
      <c r="QMR3" s="32"/>
      <c r="QMS3" s="32"/>
      <c r="QMT3" s="32"/>
      <c r="QMU3" s="32"/>
      <c r="QMV3" s="32"/>
      <c r="QMW3" s="32"/>
      <c r="QMX3" s="32"/>
      <c r="QMY3" s="32"/>
      <c r="QMZ3" s="32"/>
      <c r="QNA3" s="32"/>
      <c r="QNB3" s="32"/>
      <c r="QNC3" s="32"/>
      <c r="QND3" s="32"/>
      <c r="QNE3" s="32"/>
      <c r="QNF3" s="32"/>
      <c r="QNG3" s="32"/>
      <c r="QNH3" s="32"/>
      <c r="QNI3" s="32"/>
      <c r="QNJ3" s="32"/>
      <c r="QNK3" s="32"/>
      <c r="QNL3" s="32"/>
      <c r="QNM3" s="32"/>
      <c r="QNN3" s="32"/>
      <c r="QNO3" s="32"/>
      <c r="QNP3" s="32"/>
      <c r="QNQ3" s="32"/>
      <c r="QNR3" s="32"/>
      <c r="QNS3" s="32"/>
      <c r="QNT3" s="32"/>
      <c r="QNU3" s="32"/>
      <c r="QNV3" s="32"/>
      <c r="QNW3" s="32"/>
      <c r="QNX3" s="32"/>
      <c r="QNY3" s="32"/>
      <c r="QNZ3" s="32"/>
      <c r="QOA3" s="32"/>
      <c r="QOB3" s="32"/>
      <c r="QOC3" s="32"/>
      <c r="QOD3" s="32"/>
      <c r="QOE3" s="32"/>
      <c r="QOF3" s="32"/>
      <c r="QOG3" s="32"/>
      <c r="QOH3" s="32"/>
      <c r="QOI3" s="32"/>
      <c r="QOJ3" s="32"/>
      <c r="QOK3" s="32"/>
      <c r="QOL3" s="32"/>
      <c r="QOM3" s="32"/>
      <c r="QON3" s="32"/>
      <c r="QOO3" s="32"/>
      <c r="QOP3" s="32"/>
      <c r="QOQ3" s="32"/>
      <c r="QOR3" s="32"/>
      <c r="QOS3" s="32"/>
      <c r="QOT3" s="32"/>
      <c r="QOU3" s="32"/>
      <c r="QOV3" s="32"/>
      <c r="QOW3" s="32"/>
      <c r="QOX3" s="32"/>
      <c r="QOY3" s="32"/>
      <c r="QOZ3" s="32"/>
      <c r="QPA3" s="32"/>
      <c r="QPB3" s="32"/>
      <c r="QPC3" s="32"/>
      <c r="QPD3" s="32"/>
      <c r="QPE3" s="32"/>
      <c r="QPF3" s="32"/>
      <c r="QPG3" s="32"/>
      <c r="QPH3" s="32"/>
      <c r="QPI3" s="32"/>
      <c r="QPJ3" s="32"/>
      <c r="QPK3" s="32"/>
      <c r="QPL3" s="32"/>
      <c r="QPM3" s="32"/>
      <c r="QPN3" s="32"/>
      <c r="QPO3" s="32"/>
      <c r="QPP3" s="32"/>
      <c r="QPQ3" s="32"/>
      <c r="QPR3" s="32"/>
      <c r="QPS3" s="32"/>
      <c r="QPT3" s="32"/>
      <c r="QPU3" s="32"/>
      <c r="QPV3" s="32"/>
      <c r="QPW3" s="32"/>
      <c r="QPX3" s="32"/>
      <c r="QPY3" s="32"/>
      <c r="QPZ3" s="32"/>
      <c r="QQA3" s="32"/>
      <c r="QQB3" s="32"/>
      <c r="QQC3" s="32"/>
      <c r="QQD3" s="32"/>
      <c r="QQE3" s="32"/>
      <c r="QQF3" s="32"/>
      <c r="QQG3" s="32"/>
      <c r="QQH3" s="32"/>
      <c r="QQI3" s="32"/>
      <c r="QQJ3" s="32"/>
      <c r="QQK3" s="32"/>
      <c r="QQL3" s="32"/>
      <c r="QQM3" s="32"/>
      <c r="QQN3" s="32"/>
      <c r="QQO3" s="32"/>
      <c r="QQP3" s="32"/>
      <c r="QQQ3" s="32"/>
      <c r="QQR3" s="32"/>
      <c r="QQS3" s="32"/>
      <c r="QQT3" s="32"/>
      <c r="QQU3" s="32"/>
      <c r="QQV3" s="32"/>
      <c r="QQW3" s="32"/>
      <c r="QQX3" s="32"/>
      <c r="QQY3" s="32"/>
      <c r="QQZ3" s="32"/>
      <c r="QRA3" s="32"/>
      <c r="QRB3" s="32"/>
      <c r="QRC3" s="32"/>
      <c r="QRD3" s="32"/>
      <c r="QRE3" s="32"/>
      <c r="QRF3" s="32"/>
      <c r="QRG3" s="32"/>
      <c r="QRH3" s="32"/>
      <c r="QRI3" s="32"/>
      <c r="QRJ3" s="32"/>
      <c r="QRK3" s="32"/>
      <c r="QRL3" s="32"/>
      <c r="QRM3" s="32"/>
      <c r="QRN3" s="32"/>
      <c r="QRO3" s="32"/>
      <c r="QRP3" s="32"/>
      <c r="QRQ3" s="32"/>
      <c r="QRR3" s="32"/>
      <c r="QRS3" s="32"/>
      <c r="QRT3" s="32"/>
      <c r="QRU3" s="32"/>
      <c r="QRV3" s="32"/>
      <c r="QRW3" s="32"/>
      <c r="QRX3" s="32"/>
      <c r="QRY3" s="32"/>
      <c r="QRZ3" s="32"/>
      <c r="QSA3" s="32"/>
      <c r="QSB3" s="32"/>
      <c r="QSC3" s="32"/>
      <c r="QSD3" s="32"/>
      <c r="QSE3" s="32"/>
      <c r="QSF3" s="32"/>
      <c r="QSG3" s="32"/>
      <c r="QSH3" s="32"/>
      <c r="QSI3" s="32"/>
      <c r="QSJ3" s="32"/>
      <c r="QSK3" s="32"/>
      <c r="QSL3" s="32"/>
      <c r="QSM3" s="32"/>
      <c r="QSN3" s="32"/>
      <c r="QSO3" s="32"/>
      <c r="QSP3" s="32"/>
      <c r="QSQ3" s="32"/>
      <c r="QSR3" s="32"/>
      <c r="QSS3" s="32"/>
      <c r="QST3" s="32"/>
      <c r="QSU3" s="32"/>
      <c r="QSV3" s="32"/>
      <c r="QSW3" s="32"/>
      <c r="QSX3" s="32"/>
      <c r="QSY3" s="32"/>
      <c r="QSZ3" s="32"/>
      <c r="QTA3" s="32"/>
      <c r="QTB3" s="32"/>
      <c r="QTC3" s="32"/>
      <c r="QTD3" s="32"/>
      <c r="QTE3" s="32"/>
      <c r="QTF3" s="32"/>
      <c r="QTG3" s="32"/>
      <c r="QTH3" s="32"/>
      <c r="QTI3" s="32"/>
      <c r="QTJ3" s="32"/>
      <c r="QTK3" s="32"/>
      <c r="QTL3" s="32"/>
      <c r="QTM3" s="32"/>
      <c r="QTN3" s="32"/>
      <c r="QTO3" s="32"/>
      <c r="QTP3" s="32"/>
      <c r="QTQ3" s="32"/>
      <c r="QTR3" s="32"/>
      <c r="QTS3" s="32"/>
      <c r="QTT3" s="32"/>
      <c r="QTU3" s="32"/>
      <c r="QTV3" s="32"/>
      <c r="QTW3" s="32"/>
      <c r="QTX3" s="32"/>
      <c r="QTY3" s="32"/>
      <c r="QTZ3" s="32"/>
      <c r="QUA3" s="32"/>
      <c r="QUB3" s="32"/>
      <c r="QUC3" s="32"/>
      <c r="QUD3" s="32"/>
      <c r="QUE3" s="32"/>
      <c r="QUF3" s="32"/>
      <c r="QUG3" s="32"/>
      <c r="QUH3" s="32"/>
      <c r="QUI3" s="32"/>
      <c r="QUJ3" s="32"/>
      <c r="QUK3" s="32"/>
      <c r="QUL3" s="32"/>
      <c r="QUM3" s="32"/>
      <c r="QUN3" s="32"/>
      <c r="QUO3" s="32"/>
      <c r="QUP3" s="32"/>
      <c r="QUQ3" s="32"/>
      <c r="QUR3" s="32"/>
      <c r="QUS3" s="32"/>
      <c r="QUT3" s="32"/>
      <c r="QUU3" s="32"/>
      <c r="QUV3" s="32"/>
      <c r="QUW3" s="32"/>
      <c r="QUX3" s="32"/>
      <c r="QUY3" s="32"/>
      <c r="QUZ3" s="32"/>
      <c r="QVA3" s="32"/>
      <c r="QVB3" s="32"/>
      <c r="QVC3" s="32"/>
      <c r="QVD3" s="32"/>
      <c r="QVE3" s="32"/>
      <c r="QVF3" s="32"/>
      <c r="QVG3" s="32"/>
      <c r="QVH3" s="32"/>
      <c r="QVI3" s="32"/>
      <c r="QVJ3" s="32"/>
      <c r="QVK3" s="32"/>
      <c r="QVL3" s="32"/>
      <c r="QVM3" s="32"/>
      <c r="QVN3" s="32"/>
      <c r="QVO3" s="32"/>
      <c r="QVP3" s="32"/>
      <c r="QVQ3" s="32"/>
      <c r="QVR3" s="32"/>
      <c r="QVS3" s="32"/>
      <c r="QVT3" s="32"/>
      <c r="QVU3" s="32"/>
      <c r="QVV3" s="32"/>
      <c r="QVW3" s="32"/>
      <c r="QVX3" s="32"/>
      <c r="QVY3" s="32"/>
      <c r="QVZ3" s="32"/>
      <c r="QWA3" s="32"/>
      <c r="QWB3" s="32"/>
      <c r="QWC3" s="32"/>
      <c r="QWD3" s="32"/>
      <c r="QWE3" s="32"/>
      <c r="QWF3" s="32"/>
      <c r="QWG3" s="32"/>
      <c r="QWH3" s="32"/>
      <c r="QWI3" s="32"/>
      <c r="QWJ3" s="32"/>
      <c r="QWK3" s="32"/>
      <c r="QWL3" s="32"/>
      <c r="QWM3" s="32"/>
      <c r="QWN3" s="32"/>
      <c r="QWO3" s="32"/>
      <c r="QWP3" s="32"/>
      <c r="QWQ3" s="32"/>
      <c r="QWR3" s="32"/>
      <c r="QWS3" s="32"/>
      <c r="QWT3" s="32"/>
      <c r="QWU3" s="32"/>
      <c r="QWV3" s="32"/>
      <c r="QWW3" s="32"/>
      <c r="QWX3" s="32"/>
      <c r="QWY3" s="32"/>
      <c r="QWZ3" s="32"/>
      <c r="QXA3" s="32"/>
      <c r="QXB3" s="32"/>
      <c r="QXC3" s="32"/>
      <c r="QXD3" s="32"/>
      <c r="QXE3" s="32"/>
      <c r="QXF3" s="32"/>
      <c r="QXG3" s="32"/>
      <c r="QXH3" s="32"/>
      <c r="QXI3" s="32"/>
      <c r="QXJ3" s="32"/>
      <c r="QXK3" s="32"/>
      <c r="QXL3" s="32"/>
      <c r="QXM3" s="32"/>
      <c r="QXN3" s="32"/>
      <c r="QXO3" s="32"/>
      <c r="QXP3" s="32"/>
      <c r="QXQ3" s="32"/>
      <c r="QXR3" s="32"/>
      <c r="QXS3" s="32"/>
      <c r="QXT3" s="32"/>
      <c r="QXU3" s="32"/>
      <c r="QXV3" s="32"/>
      <c r="QXW3" s="32"/>
      <c r="QXX3" s="32"/>
      <c r="QXY3" s="32"/>
      <c r="QXZ3" s="32"/>
      <c r="QYA3" s="32"/>
      <c r="QYB3" s="32"/>
      <c r="QYC3" s="32"/>
      <c r="QYD3" s="32"/>
      <c r="QYE3" s="32"/>
      <c r="QYF3" s="32"/>
      <c r="QYG3" s="32"/>
      <c r="QYH3" s="32"/>
      <c r="QYI3" s="32"/>
      <c r="QYJ3" s="32"/>
      <c r="QYK3" s="32"/>
      <c r="QYL3" s="32"/>
      <c r="QYM3" s="32"/>
      <c r="QYN3" s="32"/>
      <c r="QYO3" s="32"/>
      <c r="QYP3" s="32"/>
      <c r="QYQ3" s="32"/>
      <c r="QYR3" s="32"/>
      <c r="QYS3" s="32"/>
      <c r="QYT3" s="32"/>
      <c r="QYU3" s="32"/>
      <c r="QYV3" s="32"/>
      <c r="QYW3" s="32"/>
      <c r="QYX3" s="32"/>
      <c r="QYY3" s="32"/>
      <c r="QYZ3" s="32"/>
      <c r="QZA3" s="32"/>
      <c r="QZB3" s="32"/>
      <c r="QZC3" s="32"/>
      <c r="QZD3" s="32"/>
      <c r="QZE3" s="32"/>
      <c r="QZF3" s="32"/>
      <c r="QZG3" s="32"/>
      <c r="QZH3" s="32"/>
      <c r="QZI3" s="32"/>
      <c r="QZJ3" s="32"/>
      <c r="QZK3" s="32"/>
      <c r="QZL3" s="32"/>
      <c r="QZM3" s="32"/>
      <c r="QZN3" s="32"/>
      <c r="QZO3" s="32"/>
      <c r="QZP3" s="32"/>
      <c r="QZQ3" s="32"/>
      <c r="QZR3" s="32"/>
      <c r="QZS3" s="32"/>
      <c r="QZT3" s="32"/>
      <c r="QZU3" s="32"/>
      <c r="QZV3" s="32"/>
      <c r="QZW3" s="32"/>
      <c r="QZX3" s="32"/>
      <c r="QZY3" s="32"/>
      <c r="QZZ3" s="32"/>
      <c r="RAA3" s="32"/>
      <c r="RAB3" s="32"/>
      <c r="RAC3" s="32"/>
      <c r="RAD3" s="32"/>
      <c r="RAE3" s="32"/>
      <c r="RAF3" s="32"/>
      <c r="RAG3" s="32"/>
      <c r="RAH3" s="32"/>
      <c r="RAI3" s="32"/>
      <c r="RAJ3" s="32"/>
      <c r="RAK3" s="32"/>
      <c r="RAL3" s="32"/>
      <c r="RAM3" s="32"/>
      <c r="RAN3" s="32"/>
      <c r="RAO3" s="32"/>
      <c r="RAP3" s="32"/>
      <c r="RAQ3" s="32"/>
      <c r="RAR3" s="32"/>
      <c r="RAS3" s="32"/>
      <c r="RAT3" s="32"/>
      <c r="RAU3" s="32"/>
      <c r="RAV3" s="32"/>
      <c r="RAW3" s="32"/>
      <c r="RAX3" s="32"/>
      <c r="RAY3" s="32"/>
      <c r="RAZ3" s="32"/>
      <c r="RBA3" s="32"/>
      <c r="RBB3" s="32"/>
      <c r="RBC3" s="32"/>
      <c r="RBD3" s="32"/>
      <c r="RBE3" s="32"/>
      <c r="RBF3" s="32"/>
      <c r="RBG3" s="32"/>
      <c r="RBH3" s="32"/>
      <c r="RBI3" s="32"/>
      <c r="RBJ3" s="32"/>
      <c r="RBK3" s="32"/>
      <c r="RBL3" s="32"/>
      <c r="RBM3" s="32"/>
      <c r="RBN3" s="32"/>
      <c r="RBO3" s="32"/>
      <c r="RBP3" s="32"/>
      <c r="RBQ3" s="32"/>
      <c r="RBR3" s="32"/>
      <c r="RBS3" s="32"/>
      <c r="RBT3" s="32"/>
      <c r="RBU3" s="32"/>
      <c r="RBV3" s="32"/>
      <c r="RBW3" s="32"/>
      <c r="RBX3" s="32"/>
      <c r="RBY3" s="32"/>
      <c r="RBZ3" s="32"/>
      <c r="RCA3" s="32"/>
      <c r="RCB3" s="32"/>
      <c r="RCC3" s="32"/>
      <c r="RCD3" s="32"/>
      <c r="RCE3" s="32"/>
      <c r="RCF3" s="32"/>
      <c r="RCG3" s="32"/>
      <c r="RCH3" s="32"/>
      <c r="RCI3" s="32"/>
      <c r="RCJ3" s="32"/>
      <c r="RCK3" s="32"/>
      <c r="RCL3" s="32"/>
      <c r="RCM3" s="32"/>
      <c r="RCN3" s="32"/>
      <c r="RCO3" s="32"/>
      <c r="RCP3" s="32"/>
      <c r="RCQ3" s="32"/>
      <c r="RCR3" s="32"/>
      <c r="RCS3" s="32"/>
      <c r="RCT3" s="32"/>
      <c r="RCU3" s="32"/>
      <c r="RCV3" s="32"/>
      <c r="RCW3" s="32"/>
      <c r="RCX3" s="32"/>
      <c r="RCY3" s="32"/>
      <c r="RCZ3" s="32"/>
      <c r="RDA3" s="32"/>
      <c r="RDB3" s="32"/>
      <c r="RDC3" s="32"/>
      <c r="RDD3" s="32"/>
      <c r="RDE3" s="32"/>
      <c r="RDF3" s="32"/>
      <c r="RDG3" s="32"/>
      <c r="RDH3" s="32"/>
      <c r="RDI3" s="32"/>
      <c r="RDJ3" s="32"/>
      <c r="RDK3" s="32"/>
      <c r="RDL3" s="32"/>
      <c r="RDM3" s="32"/>
      <c r="RDN3" s="32"/>
      <c r="RDO3" s="32"/>
      <c r="RDP3" s="32"/>
      <c r="RDQ3" s="32"/>
      <c r="RDR3" s="32"/>
      <c r="RDS3" s="32"/>
      <c r="RDT3" s="32"/>
      <c r="RDU3" s="32"/>
      <c r="RDV3" s="32"/>
      <c r="RDW3" s="32"/>
      <c r="RDX3" s="32"/>
      <c r="RDY3" s="32"/>
      <c r="RDZ3" s="32"/>
      <c r="REA3" s="32"/>
      <c r="REB3" s="32"/>
      <c r="REC3" s="32"/>
      <c r="RED3" s="32"/>
      <c r="REE3" s="32"/>
      <c r="REF3" s="32"/>
      <c r="REG3" s="32"/>
      <c r="REH3" s="32"/>
      <c r="REI3" s="32"/>
      <c r="REJ3" s="32"/>
      <c r="REK3" s="32"/>
      <c r="REL3" s="32"/>
      <c r="REM3" s="32"/>
      <c r="REN3" s="32"/>
      <c r="REO3" s="32"/>
      <c r="REP3" s="32"/>
      <c r="REQ3" s="32"/>
      <c r="RER3" s="32"/>
      <c r="RES3" s="32"/>
      <c r="RET3" s="32"/>
      <c r="REU3" s="32"/>
      <c r="REV3" s="32"/>
      <c r="REW3" s="32"/>
      <c r="REX3" s="32"/>
      <c r="REY3" s="32"/>
      <c r="REZ3" s="32"/>
      <c r="RFA3" s="32"/>
      <c r="RFB3" s="32"/>
      <c r="RFC3" s="32"/>
      <c r="RFD3" s="32"/>
      <c r="RFE3" s="32"/>
      <c r="RFF3" s="32"/>
      <c r="RFG3" s="32"/>
      <c r="RFH3" s="32"/>
      <c r="RFI3" s="32"/>
      <c r="RFJ3" s="32"/>
      <c r="RFK3" s="32"/>
      <c r="RFL3" s="32"/>
      <c r="RFM3" s="32"/>
      <c r="RFN3" s="32"/>
      <c r="RFO3" s="32"/>
      <c r="RFP3" s="32"/>
      <c r="RFQ3" s="32"/>
      <c r="RFR3" s="32"/>
      <c r="RFS3" s="32"/>
      <c r="RFT3" s="32"/>
      <c r="RFU3" s="32"/>
      <c r="RFV3" s="32"/>
      <c r="RFW3" s="32"/>
      <c r="RFX3" s="32"/>
      <c r="RFY3" s="32"/>
      <c r="RFZ3" s="32"/>
      <c r="RGA3" s="32"/>
      <c r="RGB3" s="32"/>
      <c r="RGC3" s="32"/>
      <c r="RGD3" s="32"/>
      <c r="RGE3" s="32"/>
      <c r="RGF3" s="32"/>
      <c r="RGG3" s="32"/>
      <c r="RGH3" s="32"/>
      <c r="RGI3" s="32"/>
      <c r="RGJ3" s="32"/>
      <c r="RGK3" s="32"/>
      <c r="RGL3" s="32"/>
      <c r="RGM3" s="32"/>
      <c r="RGN3" s="32"/>
      <c r="RGO3" s="32"/>
      <c r="RGP3" s="32"/>
      <c r="RGQ3" s="32"/>
      <c r="RGR3" s="32"/>
      <c r="RGS3" s="32"/>
      <c r="RGT3" s="32"/>
      <c r="RGU3" s="32"/>
      <c r="RGV3" s="32"/>
      <c r="RGW3" s="32"/>
      <c r="RGX3" s="32"/>
      <c r="RGY3" s="32"/>
      <c r="RGZ3" s="32"/>
      <c r="RHA3" s="32"/>
      <c r="RHB3" s="32"/>
      <c r="RHC3" s="32"/>
      <c r="RHD3" s="32"/>
      <c r="RHE3" s="32"/>
      <c r="RHF3" s="32"/>
      <c r="RHG3" s="32"/>
      <c r="RHH3" s="32"/>
      <c r="RHI3" s="32"/>
      <c r="RHJ3" s="32"/>
      <c r="RHK3" s="32"/>
      <c r="RHL3" s="32"/>
      <c r="RHM3" s="32"/>
      <c r="RHN3" s="32"/>
      <c r="RHO3" s="32"/>
      <c r="RHP3" s="32"/>
      <c r="RHQ3" s="32"/>
      <c r="RHR3" s="32"/>
      <c r="RHS3" s="32"/>
      <c r="RHT3" s="32"/>
      <c r="RHU3" s="32"/>
      <c r="RHV3" s="32"/>
      <c r="RHW3" s="32"/>
      <c r="RHX3" s="32"/>
      <c r="RHY3" s="32"/>
      <c r="RHZ3" s="32"/>
      <c r="RIA3" s="32"/>
      <c r="RIB3" s="32"/>
      <c r="RIC3" s="32"/>
      <c r="RID3" s="32"/>
      <c r="RIE3" s="32"/>
      <c r="RIF3" s="32"/>
      <c r="RIG3" s="32"/>
      <c r="RIH3" s="32"/>
      <c r="RII3" s="32"/>
      <c r="RIJ3" s="32"/>
      <c r="RIK3" s="32"/>
      <c r="RIL3" s="32"/>
      <c r="RIM3" s="32"/>
      <c r="RIN3" s="32"/>
      <c r="RIO3" s="32"/>
      <c r="RIP3" s="32"/>
      <c r="RIQ3" s="32"/>
      <c r="RIR3" s="32"/>
      <c r="RIS3" s="32"/>
      <c r="RIT3" s="32"/>
      <c r="RIU3" s="32"/>
      <c r="RIV3" s="32"/>
      <c r="RIW3" s="32"/>
      <c r="RIX3" s="32"/>
      <c r="RIY3" s="32"/>
      <c r="RIZ3" s="32"/>
      <c r="RJA3" s="32"/>
      <c r="RJB3" s="32"/>
      <c r="RJC3" s="32"/>
      <c r="RJD3" s="32"/>
      <c r="RJE3" s="32"/>
      <c r="RJF3" s="32"/>
      <c r="RJG3" s="32"/>
      <c r="RJH3" s="32"/>
      <c r="RJI3" s="32"/>
      <c r="RJJ3" s="32"/>
      <c r="RJK3" s="32"/>
      <c r="RJL3" s="32"/>
      <c r="RJM3" s="32"/>
      <c r="RJN3" s="32"/>
      <c r="RJO3" s="32"/>
      <c r="RJP3" s="32"/>
      <c r="RJQ3" s="32"/>
      <c r="RJR3" s="32"/>
      <c r="RJS3" s="32"/>
      <c r="RJT3" s="32"/>
      <c r="RJU3" s="32"/>
      <c r="RJV3" s="32"/>
      <c r="RJW3" s="32"/>
      <c r="RJX3" s="32"/>
      <c r="RJY3" s="32"/>
      <c r="RJZ3" s="32"/>
      <c r="RKA3" s="32"/>
      <c r="RKB3" s="32"/>
      <c r="RKC3" s="32"/>
      <c r="RKD3" s="32"/>
      <c r="RKE3" s="32"/>
      <c r="RKF3" s="32"/>
      <c r="RKG3" s="32"/>
      <c r="RKH3" s="32"/>
      <c r="RKI3" s="32"/>
      <c r="RKJ3" s="32"/>
      <c r="RKK3" s="32"/>
      <c r="RKL3" s="32"/>
      <c r="RKM3" s="32"/>
      <c r="RKN3" s="32"/>
      <c r="RKO3" s="32"/>
      <c r="RKP3" s="32"/>
      <c r="RKQ3" s="32"/>
      <c r="RKR3" s="32"/>
      <c r="RKS3" s="32"/>
      <c r="RKT3" s="32"/>
      <c r="RKU3" s="32"/>
      <c r="RKV3" s="32"/>
      <c r="RKW3" s="32"/>
      <c r="RKX3" s="32"/>
      <c r="RKY3" s="32"/>
      <c r="RKZ3" s="32"/>
      <c r="RLA3" s="32"/>
      <c r="RLB3" s="32"/>
      <c r="RLC3" s="32"/>
      <c r="RLD3" s="32"/>
      <c r="RLE3" s="32"/>
      <c r="RLF3" s="32"/>
      <c r="RLG3" s="32"/>
      <c r="RLH3" s="32"/>
      <c r="RLI3" s="32"/>
      <c r="RLJ3" s="32"/>
      <c r="RLK3" s="32"/>
      <c r="RLL3" s="32"/>
      <c r="RLM3" s="32"/>
      <c r="RLN3" s="32"/>
      <c r="RLO3" s="32"/>
      <c r="RLP3" s="32"/>
      <c r="RLQ3" s="32"/>
      <c r="RLR3" s="32"/>
      <c r="RLS3" s="32"/>
      <c r="RLT3" s="32"/>
      <c r="RLU3" s="32"/>
      <c r="RLV3" s="32"/>
      <c r="RLW3" s="32"/>
      <c r="RLX3" s="32"/>
      <c r="RLY3" s="32"/>
      <c r="RLZ3" s="32"/>
      <c r="RMA3" s="32"/>
      <c r="RMB3" s="32"/>
      <c r="RMC3" s="32"/>
      <c r="RMD3" s="32"/>
      <c r="RME3" s="32"/>
      <c r="RMF3" s="32"/>
      <c r="RMG3" s="32"/>
      <c r="RMH3" s="32"/>
      <c r="RMI3" s="32"/>
      <c r="RMJ3" s="32"/>
      <c r="RMK3" s="32"/>
      <c r="RML3" s="32"/>
      <c r="RMM3" s="32"/>
      <c r="RMN3" s="32"/>
      <c r="RMO3" s="32"/>
      <c r="RMP3" s="32"/>
      <c r="RMQ3" s="32"/>
      <c r="RMR3" s="32"/>
      <c r="RMS3" s="32"/>
      <c r="RMT3" s="32"/>
      <c r="RMU3" s="32"/>
      <c r="RMV3" s="32"/>
      <c r="RMW3" s="32"/>
      <c r="RMX3" s="32"/>
      <c r="RMY3" s="32"/>
      <c r="RMZ3" s="32"/>
      <c r="RNA3" s="32"/>
      <c r="RNB3" s="32"/>
      <c r="RNC3" s="32"/>
      <c r="RND3" s="32"/>
      <c r="RNE3" s="32"/>
      <c r="RNF3" s="32"/>
      <c r="RNG3" s="32"/>
      <c r="RNH3" s="32"/>
      <c r="RNI3" s="32"/>
      <c r="RNJ3" s="32"/>
      <c r="RNK3" s="32"/>
      <c r="RNL3" s="32"/>
      <c r="RNM3" s="32"/>
      <c r="RNN3" s="32"/>
      <c r="RNO3" s="32"/>
      <c r="RNP3" s="32"/>
      <c r="RNQ3" s="32"/>
      <c r="RNR3" s="32"/>
      <c r="RNS3" s="32"/>
      <c r="RNT3" s="32"/>
      <c r="RNU3" s="32"/>
      <c r="RNV3" s="32"/>
      <c r="RNW3" s="32"/>
      <c r="RNX3" s="32"/>
      <c r="RNY3" s="32"/>
      <c r="RNZ3" s="32"/>
      <c r="ROA3" s="32"/>
      <c r="ROB3" s="32"/>
      <c r="ROC3" s="32"/>
      <c r="ROD3" s="32"/>
      <c r="ROE3" s="32"/>
      <c r="ROF3" s="32"/>
      <c r="ROG3" s="32"/>
      <c r="ROH3" s="32"/>
      <c r="ROI3" s="32"/>
      <c r="ROJ3" s="32"/>
      <c r="ROK3" s="32"/>
      <c r="ROL3" s="32"/>
      <c r="ROM3" s="32"/>
      <c r="RON3" s="32"/>
      <c r="ROO3" s="32"/>
      <c r="ROP3" s="32"/>
      <c r="ROQ3" s="32"/>
      <c r="ROR3" s="32"/>
      <c r="ROS3" s="32"/>
      <c r="ROT3" s="32"/>
      <c r="ROU3" s="32"/>
      <c r="ROV3" s="32"/>
      <c r="ROW3" s="32"/>
      <c r="ROX3" s="32"/>
      <c r="ROY3" s="32"/>
      <c r="ROZ3" s="32"/>
      <c r="RPA3" s="32"/>
      <c r="RPB3" s="32"/>
      <c r="RPC3" s="32"/>
      <c r="RPD3" s="32"/>
      <c r="RPE3" s="32"/>
      <c r="RPF3" s="32"/>
      <c r="RPG3" s="32"/>
      <c r="RPH3" s="32"/>
      <c r="RPI3" s="32"/>
      <c r="RPJ3" s="32"/>
      <c r="RPK3" s="32"/>
      <c r="RPL3" s="32"/>
      <c r="RPM3" s="32"/>
      <c r="RPN3" s="32"/>
      <c r="RPO3" s="32"/>
      <c r="RPP3" s="32"/>
      <c r="RPQ3" s="32"/>
      <c r="RPR3" s="32"/>
      <c r="RPS3" s="32"/>
      <c r="RPT3" s="32"/>
      <c r="RPU3" s="32"/>
      <c r="RPV3" s="32"/>
      <c r="RPW3" s="32"/>
      <c r="RPX3" s="32"/>
      <c r="RPY3" s="32"/>
      <c r="RPZ3" s="32"/>
      <c r="RQA3" s="32"/>
      <c r="RQB3" s="32"/>
      <c r="RQC3" s="32"/>
      <c r="RQD3" s="32"/>
      <c r="RQE3" s="32"/>
      <c r="RQF3" s="32"/>
      <c r="RQG3" s="32"/>
      <c r="RQH3" s="32"/>
      <c r="RQI3" s="32"/>
      <c r="RQJ3" s="32"/>
      <c r="RQK3" s="32"/>
      <c r="RQL3" s="32"/>
      <c r="RQM3" s="32"/>
      <c r="RQN3" s="32"/>
      <c r="RQO3" s="32"/>
      <c r="RQP3" s="32"/>
      <c r="RQQ3" s="32"/>
      <c r="RQR3" s="32"/>
      <c r="RQS3" s="32"/>
      <c r="RQT3" s="32"/>
      <c r="RQU3" s="32"/>
      <c r="RQV3" s="32"/>
      <c r="RQW3" s="32"/>
      <c r="RQX3" s="32"/>
      <c r="RQY3" s="32"/>
      <c r="RQZ3" s="32"/>
      <c r="RRA3" s="32"/>
      <c r="RRB3" s="32"/>
      <c r="RRC3" s="32"/>
      <c r="RRD3" s="32"/>
      <c r="RRE3" s="32"/>
      <c r="RRF3" s="32"/>
      <c r="RRG3" s="32"/>
      <c r="RRH3" s="32"/>
      <c r="RRI3" s="32"/>
      <c r="RRJ3" s="32"/>
      <c r="RRK3" s="32"/>
      <c r="RRL3" s="32"/>
      <c r="RRM3" s="32"/>
      <c r="RRN3" s="32"/>
      <c r="RRO3" s="32"/>
      <c r="RRP3" s="32"/>
      <c r="RRQ3" s="32"/>
      <c r="RRR3" s="32"/>
      <c r="RRS3" s="32"/>
      <c r="RRT3" s="32"/>
      <c r="RRU3" s="32"/>
      <c r="RRV3" s="32"/>
      <c r="RRW3" s="32"/>
      <c r="RRX3" s="32"/>
      <c r="RRY3" s="32"/>
      <c r="RRZ3" s="32"/>
      <c r="RSA3" s="32"/>
      <c r="RSB3" s="32"/>
      <c r="RSC3" s="32"/>
      <c r="RSD3" s="32"/>
      <c r="RSE3" s="32"/>
      <c r="RSF3" s="32"/>
      <c r="RSG3" s="32"/>
      <c r="RSH3" s="32"/>
      <c r="RSI3" s="32"/>
      <c r="RSJ3" s="32"/>
      <c r="RSK3" s="32"/>
      <c r="RSL3" s="32"/>
      <c r="RSM3" s="32"/>
      <c r="RSN3" s="32"/>
      <c r="RSO3" s="32"/>
      <c r="RSP3" s="32"/>
      <c r="RSQ3" s="32"/>
      <c r="RSR3" s="32"/>
      <c r="RSS3" s="32"/>
      <c r="RST3" s="32"/>
      <c r="RSU3" s="32"/>
      <c r="RSV3" s="32"/>
      <c r="RSW3" s="32"/>
      <c r="RSX3" s="32"/>
      <c r="RSY3" s="32"/>
      <c r="RSZ3" s="32"/>
      <c r="RTA3" s="32"/>
      <c r="RTB3" s="32"/>
      <c r="RTC3" s="32"/>
      <c r="RTD3" s="32"/>
      <c r="RTE3" s="32"/>
      <c r="RTF3" s="32"/>
      <c r="RTG3" s="32"/>
      <c r="RTH3" s="32"/>
      <c r="RTI3" s="32"/>
      <c r="RTJ3" s="32"/>
      <c r="RTK3" s="32"/>
      <c r="RTL3" s="32"/>
      <c r="RTM3" s="32"/>
      <c r="RTN3" s="32"/>
      <c r="RTO3" s="32"/>
      <c r="RTP3" s="32"/>
      <c r="RTQ3" s="32"/>
      <c r="RTR3" s="32"/>
      <c r="RTS3" s="32"/>
      <c r="RTT3" s="32"/>
      <c r="RTU3" s="32"/>
      <c r="RTV3" s="32"/>
      <c r="RTW3" s="32"/>
      <c r="RTX3" s="32"/>
      <c r="RTY3" s="32"/>
      <c r="RTZ3" s="32"/>
      <c r="RUA3" s="32"/>
      <c r="RUB3" s="32"/>
      <c r="RUC3" s="32"/>
      <c r="RUD3" s="32"/>
      <c r="RUE3" s="32"/>
      <c r="RUF3" s="32"/>
      <c r="RUG3" s="32"/>
      <c r="RUH3" s="32"/>
      <c r="RUI3" s="32"/>
      <c r="RUJ3" s="32"/>
      <c r="RUK3" s="32"/>
      <c r="RUL3" s="32"/>
      <c r="RUM3" s="32"/>
      <c r="RUN3" s="32"/>
      <c r="RUO3" s="32"/>
      <c r="RUP3" s="32"/>
      <c r="RUQ3" s="32"/>
      <c r="RUR3" s="32"/>
      <c r="RUS3" s="32"/>
      <c r="RUT3" s="32"/>
      <c r="RUU3" s="32"/>
      <c r="RUV3" s="32"/>
      <c r="RUW3" s="32"/>
      <c r="RUX3" s="32"/>
      <c r="RUY3" s="32"/>
      <c r="RUZ3" s="32"/>
      <c r="RVA3" s="32"/>
      <c r="RVB3" s="32"/>
      <c r="RVC3" s="32"/>
      <c r="RVD3" s="32"/>
      <c r="RVE3" s="32"/>
      <c r="RVF3" s="32"/>
      <c r="RVG3" s="32"/>
      <c r="RVH3" s="32"/>
      <c r="RVI3" s="32"/>
      <c r="RVJ3" s="32"/>
      <c r="RVK3" s="32"/>
      <c r="RVL3" s="32"/>
      <c r="RVM3" s="32"/>
      <c r="RVN3" s="32"/>
      <c r="RVO3" s="32"/>
      <c r="RVP3" s="32"/>
      <c r="RVQ3" s="32"/>
      <c r="RVR3" s="32"/>
      <c r="RVS3" s="32"/>
      <c r="RVT3" s="32"/>
      <c r="RVU3" s="32"/>
      <c r="RVV3" s="32"/>
      <c r="RVW3" s="32"/>
      <c r="RVX3" s="32"/>
      <c r="RVY3" s="32"/>
      <c r="RVZ3" s="32"/>
      <c r="RWA3" s="32"/>
      <c r="RWB3" s="32"/>
      <c r="RWC3" s="32"/>
      <c r="RWD3" s="32"/>
      <c r="RWE3" s="32"/>
      <c r="RWF3" s="32"/>
      <c r="RWG3" s="32"/>
      <c r="RWH3" s="32"/>
      <c r="RWI3" s="32"/>
      <c r="RWJ3" s="32"/>
      <c r="RWK3" s="32"/>
      <c r="RWL3" s="32"/>
      <c r="RWM3" s="32"/>
      <c r="RWN3" s="32"/>
      <c r="RWO3" s="32"/>
      <c r="RWP3" s="32"/>
      <c r="RWQ3" s="32"/>
      <c r="RWR3" s="32"/>
      <c r="RWS3" s="32"/>
      <c r="RWT3" s="32"/>
      <c r="RWU3" s="32"/>
      <c r="RWV3" s="32"/>
      <c r="RWW3" s="32"/>
      <c r="RWX3" s="32"/>
      <c r="RWY3" s="32"/>
      <c r="RWZ3" s="32"/>
      <c r="RXA3" s="32"/>
      <c r="RXB3" s="32"/>
      <c r="RXC3" s="32"/>
      <c r="RXD3" s="32"/>
      <c r="RXE3" s="32"/>
      <c r="RXF3" s="32"/>
      <c r="RXG3" s="32"/>
      <c r="RXH3" s="32"/>
      <c r="RXI3" s="32"/>
      <c r="RXJ3" s="32"/>
      <c r="RXK3" s="32"/>
      <c r="RXL3" s="32"/>
      <c r="RXM3" s="32"/>
      <c r="RXN3" s="32"/>
      <c r="RXO3" s="32"/>
      <c r="RXP3" s="32"/>
      <c r="RXQ3" s="32"/>
      <c r="RXR3" s="32"/>
      <c r="RXS3" s="32"/>
      <c r="RXT3" s="32"/>
      <c r="RXU3" s="32"/>
      <c r="RXV3" s="32"/>
      <c r="RXW3" s="32"/>
      <c r="RXX3" s="32"/>
      <c r="RXY3" s="32"/>
      <c r="RXZ3" s="32"/>
      <c r="RYA3" s="32"/>
      <c r="RYB3" s="32"/>
      <c r="RYC3" s="32"/>
      <c r="RYD3" s="32"/>
      <c r="RYE3" s="32"/>
      <c r="RYF3" s="32"/>
      <c r="RYG3" s="32"/>
      <c r="RYH3" s="32"/>
      <c r="RYI3" s="32"/>
      <c r="RYJ3" s="32"/>
      <c r="RYK3" s="32"/>
      <c r="RYL3" s="32"/>
      <c r="RYM3" s="32"/>
      <c r="RYN3" s="32"/>
      <c r="RYO3" s="32"/>
      <c r="RYP3" s="32"/>
      <c r="RYQ3" s="32"/>
      <c r="RYR3" s="32"/>
      <c r="RYS3" s="32"/>
      <c r="RYT3" s="32"/>
      <c r="RYU3" s="32"/>
      <c r="RYV3" s="32"/>
      <c r="RYW3" s="32"/>
      <c r="RYX3" s="32"/>
      <c r="RYY3" s="32"/>
      <c r="RYZ3" s="32"/>
      <c r="RZA3" s="32"/>
      <c r="RZB3" s="32"/>
      <c r="RZC3" s="32"/>
      <c r="RZD3" s="32"/>
      <c r="RZE3" s="32"/>
      <c r="RZF3" s="32"/>
      <c r="RZG3" s="32"/>
      <c r="RZH3" s="32"/>
      <c r="RZI3" s="32"/>
      <c r="RZJ3" s="32"/>
      <c r="RZK3" s="32"/>
      <c r="RZL3" s="32"/>
      <c r="RZM3" s="32"/>
      <c r="RZN3" s="32"/>
      <c r="RZO3" s="32"/>
      <c r="RZP3" s="32"/>
      <c r="RZQ3" s="32"/>
      <c r="RZR3" s="32"/>
      <c r="RZS3" s="32"/>
      <c r="RZT3" s="32"/>
      <c r="RZU3" s="32"/>
      <c r="RZV3" s="32"/>
      <c r="RZW3" s="32"/>
      <c r="RZX3" s="32"/>
      <c r="RZY3" s="32"/>
      <c r="RZZ3" s="32"/>
      <c r="SAA3" s="32"/>
      <c r="SAB3" s="32"/>
      <c r="SAC3" s="32"/>
      <c r="SAD3" s="32"/>
      <c r="SAE3" s="32"/>
      <c r="SAF3" s="32"/>
      <c r="SAG3" s="32"/>
      <c r="SAH3" s="32"/>
      <c r="SAI3" s="32"/>
      <c r="SAJ3" s="32"/>
      <c r="SAK3" s="32"/>
      <c r="SAL3" s="32"/>
      <c r="SAM3" s="32"/>
      <c r="SAN3" s="32"/>
      <c r="SAO3" s="32"/>
      <c r="SAP3" s="32"/>
      <c r="SAQ3" s="32"/>
      <c r="SAR3" s="32"/>
      <c r="SAS3" s="32"/>
      <c r="SAT3" s="32"/>
      <c r="SAU3" s="32"/>
      <c r="SAV3" s="32"/>
      <c r="SAW3" s="32"/>
      <c r="SAX3" s="32"/>
      <c r="SAY3" s="32"/>
      <c r="SAZ3" s="32"/>
      <c r="SBA3" s="32"/>
      <c r="SBB3" s="32"/>
      <c r="SBC3" s="32"/>
      <c r="SBD3" s="32"/>
      <c r="SBE3" s="32"/>
      <c r="SBF3" s="32"/>
      <c r="SBG3" s="32"/>
      <c r="SBH3" s="32"/>
      <c r="SBI3" s="32"/>
      <c r="SBJ3" s="32"/>
      <c r="SBK3" s="32"/>
      <c r="SBL3" s="32"/>
      <c r="SBM3" s="32"/>
      <c r="SBN3" s="32"/>
      <c r="SBO3" s="32"/>
      <c r="SBP3" s="32"/>
      <c r="SBQ3" s="32"/>
      <c r="SBR3" s="32"/>
      <c r="SBS3" s="32"/>
      <c r="SBT3" s="32"/>
      <c r="SBU3" s="32"/>
      <c r="SBV3" s="32"/>
      <c r="SBW3" s="32"/>
      <c r="SBX3" s="32"/>
      <c r="SBY3" s="32"/>
      <c r="SBZ3" s="32"/>
      <c r="SCA3" s="32"/>
      <c r="SCB3" s="32"/>
      <c r="SCC3" s="32"/>
      <c r="SCD3" s="32"/>
      <c r="SCE3" s="32"/>
      <c r="SCF3" s="32"/>
      <c r="SCG3" s="32"/>
      <c r="SCH3" s="32"/>
      <c r="SCI3" s="32"/>
      <c r="SCJ3" s="32"/>
      <c r="SCK3" s="32"/>
      <c r="SCL3" s="32"/>
      <c r="SCM3" s="32"/>
      <c r="SCN3" s="32"/>
      <c r="SCO3" s="32"/>
      <c r="SCP3" s="32"/>
      <c r="SCQ3" s="32"/>
      <c r="SCR3" s="32"/>
      <c r="SCS3" s="32"/>
      <c r="SCT3" s="32"/>
      <c r="SCU3" s="32"/>
      <c r="SCV3" s="32"/>
      <c r="SCW3" s="32"/>
      <c r="SCX3" s="32"/>
      <c r="SCY3" s="32"/>
      <c r="SCZ3" s="32"/>
      <c r="SDA3" s="32"/>
      <c r="SDB3" s="32"/>
      <c r="SDC3" s="32"/>
      <c r="SDD3" s="32"/>
      <c r="SDE3" s="32"/>
      <c r="SDF3" s="32"/>
      <c r="SDG3" s="32"/>
      <c r="SDH3" s="32"/>
      <c r="SDI3" s="32"/>
      <c r="SDJ3" s="32"/>
      <c r="SDK3" s="32"/>
      <c r="SDL3" s="32"/>
      <c r="SDM3" s="32"/>
      <c r="SDN3" s="32"/>
      <c r="SDO3" s="32"/>
      <c r="SDP3" s="32"/>
      <c r="SDQ3" s="32"/>
      <c r="SDR3" s="32"/>
      <c r="SDS3" s="32"/>
      <c r="SDT3" s="32"/>
      <c r="SDU3" s="32"/>
      <c r="SDV3" s="32"/>
      <c r="SDW3" s="32"/>
      <c r="SDX3" s="32"/>
      <c r="SDY3" s="32"/>
      <c r="SDZ3" s="32"/>
      <c r="SEA3" s="32"/>
      <c r="SEB3" s="32"/>
      <c r="SEC3" s="32"/>
      <c r="SED3" s="32"/>
      <c r="SEE3" s="32"/>
      <c r="SEF3" s="32"/>
      <c r="SEG3" s="32"/>
      <c r="SEH3" s="32"/>
      <c r="SEI3" s="32"/>
      <c r="SEJ3" s="32"/>
      <c r="SEK3" s="32"/>
      <c r="SEL3" s="32"/>
      <c r="SEM3" s="32"/>
      <c r="SEN3" s="32"/>
      <c r="SEO3" s="32"/>
      <c r="SEP3" s="32"/>
      <c r="SEQ3" s="32"/>
      <c r="SER3" s="32"/>
      <c r="SES3" s="32"/>
      <c r="SET3" s="32"/>
      <c r="SEU3" s="32"/>
      <c r="SEV3" s="32"/>
      <c r="SEW3" s="32"/>
      <c r="SEX3" s="32"/>
      <c r="SEY3" s="32"/>
      <c r="SEZ3" s="32"/>
      <c r="SFA3" s="32"/>
      <c r="SFB3" s="32"/>
      <c r="SFC3" s="32"/>
      <c r="SFD3" s="32"/>
      <c r="SFE3" s="32"/>
      <c r="SFF3" s="32"/>
      <c r="SFG3" s="32"/>
      <c r="SFH3" s="32"/>
      <c r="SFI3" s="32"/>
      <c r="SFJ3" s="32"/>
      <c r="SFK3" s="32"/>
      <c r="SFL3" s="32"/>
      <c r="SFM3" s="32"/>
      <c r="SFN3" s="32"/>
      <c r="SFO3" s="32"/>
      <c r="SFP3" s="32"/>
      <c r="SFQ3" s="32"/>
      <c r="SFR3" s="32"/>
      <c r="SFS3" s="32"/>
      <c r="SFT3" s="32"/>
      <c r="SFU3" s="32"/>
      <c r="SFV3" s="32"/>
      <c r="SFW3" s="32"/>
      <c r="SFX3" s="32"/>
      <c r="SFY3" s="32"/>
      <c r="SFZ3" s="32"/>
      <c r="SGA3" s="32"/>
      <c r="SGB3" s="32"/>
      <c r="SGC3" s="32"/>
      <c r="SGD3" s="32"/>
      <c r="SGE3" s="32"/>
      <c r="SGF3" s="32"/>
      <c r="SGG3" s="32"/>
      <c r="SGH3" s="32"/>
      <c r="SGI3" s="32"/>
      <c r="SGJ3" s="32"/>
      <c r="SGK3" s="32"/>
      <c r="SGL3" s="32"/>
      <c r="SGM3" s="32"/>
      <c r="SGN3" s="32"/>
      <c r="SGO3" s="32"/>
      <c r="SGP3" s="32"/>
      <c r="SGQ3" s="32"/>
      <c r="SGR3" s="32"/>
      <c r="SGS3" s="32"/>
      <c r="SGT3" s="32"/>
      <c r="SGU3" s="32"/>
      <c r="SGV3" s="32"/>
      <c r="SGW3" s="32"/>
      <c r="SGX3" s="32"/>
      <c r="SGY3" s="32"/>
      <c r="SGZ3" s="32"/>
      <c r="SHA3" s="32"/>
      <c r="SHB3" s="32"/>
      <c r="SHC3" s="32"/>
      <c r="SHD3" s="32"/>
      <c r="SHE3" s="32"/>
      <c r="SHF3" s="32"/>
      <c r="SHG3" s="32"/>
      <c r="SHH3" s="32"/>
      <c r="SHI3" s="32"/>
      <c r="SHJ3" s="32"/>
      <c r="SHK3" s="32"/>
      <c r="SHL3" s="32"/>
      <c r="SHM3" s="32"/>
      <c r="SHN3" s="32"/>
      <c r="SHO3" s="32"/>
      <c r="SHP3" s="32"/>
      <c r="SHQ3" s="32"/>
      <c r="SHR3" s="32"/>
      <c r="SHS3" s="32"/>
      <c r="SHT3" s="32"/>
      <c r="SHU3" s="32"/>
      <c r="SHV3" s="32"/>
      <c r="SHW3" s="32"/>
      <c r="SHX3" s="32"/>
      <c r="SHY3" s="32"/>
      <c r="SHZ3" s="32"/>
      <c r="SIA3" s="32"/>
      <c r="SIB3" s="32"/>
      <c r="SIC3" s="32"/>
      <c r="SID3" s="32"/>
      <c r="SIE3" s="32"/>
      <c r="SIF3" s="32"/>
      <c r="SIG3" s="32"/>
      <c r="SIH3" s="32"/>
      <c r="SII3" s="32"/>
      <c r="SIJ3" s="32"/>
      <c r="SIK3" s="32"/>
      <c r="SIL3" s="32"/>
      <c r="SIM3" s="32"/>
      <c r="SIN3" s="32"/>
      <c r="SIO3" s="32"/>
      <c r="SIP3" s="32"/>
      <c r="SIQ3" s="32"/>
      <c r="SIR3" s="32"/>
      <c r="SIS3" s="32"/>
      <c r="SIT3" s="32"/>
      <c r="SIU3" s="32"/>
      <c r="SIV3" s="32"/>
      <c r="SIW3" s="32"/>
      <c r="SIX3" s="32"/>
      <c r="SIY3" s="32"/>
      <c r="SIZ3" s="32"/>
      <c r="SJA3" s="32"/>
      <c r="SJB3" s="32"/>
      <c r="SJC3" s="32"/>
      <c r="SJD3" s="32"/>
      <c r="SJE3" s="32"/>
      <c r="SJF3" s="32"/>
      <c r="SJG3" s="32"/>
      <c r="SJH3" s="32"/>
      <c r="SJI3" s="32"/>
      <c r="SJJ3" s="32"/>
      <c r="SJK3" s="32"/>
      <c r="SJL3" s="32"/>
      <c r="SJM3" s="32"/>
      <c r="SJN3" s="32"/>
      <c r="SJO3" s="32"/>
      <c r="SJP3" s="32"/>
      <c r="SJQ3" s="32"/>
      <c r="SJR3" s="32"/>
      <c r="SJS3" s="32"/>
      <c r="SJT3" s="32"/>
      <c r="SJU3" s="32"/>
      <c r="SJV3" s="32"/>
      <c r="SJW3" s="32"/>
      <c r="SJX3" s="32"/>
      <c r="SJY3" s="32"/>
      <c r="SJZ3" s="32"/>
      <c r="SKA3" s="32"/>
      <c r="SKB3" s="32"/>
      <c r="SKC3" s="32"/>
      <c r="SKD3" s="32"/>
      <c r="SKE3" s="32"/>
      <c r="SKF3" s="32"/>
      <c r="SKG3" s="32"/>
      <c r="SKH3" s="32"/>
      <c r="SKI3" s="32"/>
      <c r="SKJ3" s="32"/>
      <c r="SKK3" s="32"/>
      <c r="SKL3" s="32"/>
      <c r="SKM3" s="32"/>
      <c r="SKN3" s="32"/>
      <c r="SKO3" s="32"/>
      <c r="SKP3" s="32"/>
      <c r="SKQ3" s="32"/>
      <c r="SKR3" s="32"/>
      <c r="SKS3" s="32"/>
      <c r="SKT3" s="32"/>
      <c r="SKU3" s="32"/>
      <c r="SKV3" s="32"/>
      <c r="SKW3" s="32"/>
      <c r="SKX3" s="32"/>
      <c r="SKY3" s="32"/>
      <c r="SKZ3" s="32"/>
      <c r="SLA3" s="32"/>
      <c r="SLB3" s="32"/>
      <c r="SLC3" s="32"/>
      <c r="SLD3" s="32"/>
      <c r="SLE3" s="32"/>
      <c r="SLF3" s="32"/>
      <c r="SLG3" s="32"/>
      <c r="SLH3" s="32"/>
      <c r="SLI3" s="32"/>
      <c r="SLJ3" s="32"/>
      <c r="SLK3" s="32"/>
      <c r="SLL3" s="32"/>
      <c r="SLM3" s="32"/>
      <c r="SLN3" s="32"/>
      <c r="SLO3" s="32"/>
      <c r="SLP3" s="32"/>
      <c r="SLQ3" s="32"/>
      <c r="SLR3" s="32"/>
      <c r="SLS3" s="32"/>
      <c r="SLT3" s="32"/>
      <c r="SLU3" s="32"/>
      <c r="SLV3" s="32"/>
      <c r="SLW3" s="32"/>
      <c r="SLX3" s="32"/>
      <c r="SLY3" s="32"/>
      <c r="SLZ3" s="32"/>
      <c r="SMA3" s="32"/>
      <c r="SMB3" s="32"/>
      <c r="SMC3" s="32"/>
      <c r="SMD3" s="32"/>
      <c r="SME3" s="32"/>
      <c r="SMF3" s="32"/>
      <c r="SMG3" s="32"/>
      <c r="SMH3" s="32"/>
      <c r="SMI3" s="32"/>
      <c r="SMJ3" s="32"/>
      <c r="SMK3" s="32"/>
      <c r="SML3" s="32"/>
      <c r="SMM3" s="32"/>
      <c r="SMN3" s="32"/>
      <c r="SMO3" s="32"/>
      <c r="SMP3" s="32"/>
      <c r="SMQ3" s="32"/>
      <c r="SMR3" s="32"/>
      <c r="SMS3" s="32"/>
      <c r="SMT3" s="32"/>
      <c r="SMU3" s="32"/>
      <c r="SMV3" s="32"/>
      <c r="SMW3" s="32"/>
      <c r="SMX3" s="32"/>
      <c r="SMY3" s="32"/>
      <c r="SMZ3" s="32"/>
      <c r="SNA3" s="32"/>
      <c r="SNB3" s="32"/>
      <c r="SNC3" s="32"/>
      <c r="SND3" s="32"/>
      <c r="SNE3" s="32"/>
      <c r="SNF3" s="32"/>
      <c r="SNG3" s="32"/>
      <c r="SNH3" s="32"/>
      <c r="SNI3" s="32"/>
      <c r="SNJ3" s="32"/>
      <c r="SNK3" s="32"/>
      <c r="SNL3" s="32"/>
      <c r="SNM3" s="32"/>
      <c r="SNN3" s="32"/>
      <c r="SNO3" s="32"/>
      <c r="SNP3" s="32"/>
      <c r="SNQ3" s="32"/>
      <c r="SNR3" s="32"/>
      <c r="SNS3" s="32"/>
      <c r="SNT3" s="32"/>
      <c r="SNU3" s="32"/>
      <c r="SNV3" s="32"/>
      <c r="SNW3" s="32"/>
      <c r="SNX3" s="32"/>
      <c r="SNY3" s="32"/>
      <c r="SNZ3" s="32"/>
      <c r="SOA3" s="32"/>
      <c r="SOB3" s="32"/>
      <c r="SOC3" s="32"/>
      <c r="SOD3" s="32"/>
      <c r="SOE3" s="32"/>
      <c r="SOF3" s="32"/>
      <c r="SOG3" s="32"/>
      <c r="SOH3" s="32"/>
      <c r="SOI3" s="32"/>
      <c r="SOJ3" s="32"/>
      <c r="SOK3" s="32"/>
      <c r="SOL3" s="32"/>
      <c r="SOM3" s="32"/>
      <c r="SON3" s="32"/>
      <c r="SOO3" s="32"/>
      <c r="SOP3" s="32"/>
      <c r="SOQ3" s="32"/>
      <c r="SOR3" s="32"/>
      <c r="SOS3" s="32"/>
      <c r="SOT3" s="32"/>
      <c r="SOU3" s="32"/>
      <c r="SOV3" s="32"/>
      <c r="SOW3" s="32"/>
      <c r="SOX3" s="32"/>
      <c r="SOY3" s="32"/>
      <c r="SOZ3" s="32"/>
      <c r="SPA3" s="32"/>
      <c r="SPB3" s="32"/>
      <c r="SPC3" s="32"/>
      <c r="SPD3" s="32"/>
      <c r="SPE3" s="32"/>
      <c r="SPF3" s="32"/>
      <c r="SPG3" s="32"/>
      <c r="SPH3" s="32"/>
      <c r="SPI3" s="32"/>
      <c r="SPJ3" s="32"/>
      <c r="SPK3" s="32"/>
      <c r="SPL3" s="32"/>
      <c r="SPM3" s="32"/>
      <c r="SPN3" s="32"/>
      <c r="SPO3" s="32"/>
      <c r="SPP3" s="32"/>
      <c r="SPQ3" s="32"/>
      <c r="SPR3" s="32"/>
      <c r="SPS3" s="32"/>
      <c r="SPT3" s="32"/>
      <c r="SPU3" s="32"/>
      <c r="SPV3" s="32"/>
      <c r="SPW3" s="32"/>
      <c r="SPX3" s="32"/>
      <c r="SPY3" s="32"/>
      <c r="SPZ3" s="32"/>
      <c r="SQA3" s="32"/>
      <c r="SQB3" s="32"/>
      <c r="SQC3" s="32"/>
      <c r="SQD3" s="32"/>
      <c r="SQE3" s="32"/>
      <c r="SQF3" s="32"/>
      <c r="SQG3" s="32"/>
      <c r="SQH3" s="32"/>
      <c r="SQI3" s="32"/>
      <c r="SQJ3" s="32"/>
      <c r="SQK3" s="32"/>
      <c r="SQL3" s="32"/>
      <c r="SQM3" s="32"/>
      <c r="SQN3" s="32"/>
      <c r="SQO3" s="32"/>
      <c r="SQP3" s="32"/>
      <c r="SQQ3" s="32"/>
      <c r="SQR3" s="32"/>
      <c r="SQS3" s="32"/>
      <c r="SQT3" s="32"/>
      <c r="SQU3" s="32"/>
      <c r="SQV3" s="32"/>
      <c r="SQW3" s="32"/>
      <c r="SQX3" s="32"/>
      <c r="SQY3" s="32"/>
      <c r="SQZ3" s="32"/>
      <c r="SRA3" s="32"/>
      <c r="SRB3" s="32"/>
      <c r="SRC3" s="32"/>
      <c r="SRD3" s="32"/>
      <c r="SRE3" s="32"/>
      <c r="SRF3" s="32"/>
      <c r="SRG3" s="32"/>
      <c r="SRH3" s="32"/>
      <c r="SRI3" s="32"/>
      <c r="SRJ3" s="32"/>
      <c r="SRK3" s="32"/>
      <c r="SRL3" s="32"/>
      <c r="SRM3" s="32"/>
      <c r="SRN3" s="32"/>
      <c r="SRO3" s="32"/>
      <c r="SRP3" s="32"/>
      <c r="SRQ3" s="32"/>
      <c r="SRR3" s="32"/>
      <c r="SRS3" s="32"/>
      <c r="SRT3" s="32"/>
      <c r="SRU3" s="32"/>
      <c r="SRV3" s="32"/>
      <c r="SRW3" s="32"/>
      <c r="SRX3" s="32"/>
      <c r="SRY3" s="32"/>
      <c r="SRZ3" s="32"/>
      <c r="SSA3" s="32"/>
      <c r="SSB3" s="32"/>
      <c r="SSC3" s="32"/>
      <c r="SSD3" s="32"/>
      <c r="SSE3" s="32"/>
      <c r="SSF3" s="32"/>
      <c r="SSG3" s="32"/>
      <c r="SSH3" s="32"/>
      <c r="SSI3" s="32"/>
      <c r="SSJ3" s="32"/>
      <c r="SSK3" s="32"/>
      <c r="SSL3" s="32"/>
      <c r="SSM3" s="32"/>
      <c r="SSN3" s="32"/>
      <c r="SSO3" s="32"/>
      <c r="SSP3" s="32"/>
      <c r="SSQ3" s="32"/>
      <c r="SSR3" s="32"/>
      <c r="SSS3" s="32"/>
      <c r="SST3" s="32"/>
      <c r="SSU3" s="32"/>
      <c r="SSV3" s="32"/>
      <c r="SSW3" s="32"/>
      <c r="SSX3" s="32"/>
      <c r="SSY3" s="32"/>
      <c r="SSZ3" s="32"/>
      <c r="STA3" s="32"/>
      <c r="STB3" s="32"/>
      <c r="STC3" s="32"/>
      <c r="STD3" s="32"/>
      <c r="STE3" s="32"/>
      <c r="STF3" s="32"/>
      <c r="STG3" s="32"/>
      <c r="STH3" s="32"/>
      <c r="STI3" s="32"/>
      <c r="STJ3" s="32"/>
      <c r="STK3" s="32"/>
      <c r="STL3" s="32"/>
      <c r="STM3" s="32"/>
      <c r="STN3" s="32"/>
      <c r="STO3" s="32"/>
      <c r="STP3" s="32"/>
      <c r="STQ3" s="32"/>
      <c r="STR3" s="32"/>
      <c r="STS3" s="32"/>
      <c r="STT3" s="32"/>
      <c r="STU3" s="32"/>
      <c r="STV3" s="32"/>
      <c r="STW3" s="32"/>
      <c r="STX3" s="32"/>
      <c r="STY3" s="32"/>
      <c r="STZ3" s="32"/>
      <c r="SUA3" s="32"/>
      <c r="SUB3" s="32"/>
      <c r="SUC3" s="32"/>
      <c r="SUD3" s="32"/>
      <c r="SUE3" s="32"/>
      <c r="SUF3" s="32"/>
      <c r="SUG3" s="32"/>
      <c r="SUH3" s="32"/>
      <c r="SUI3" s="32"/>
      <c r="SUJ3" s="32"/>
      <c r="SUK3" s="32"/>
      <c r="SUL3" s="32"/>
      <c r="SUM3" s="32"/>
      <c r="SUN3" s="32"/>
      <c r="SUO3" s="32"/>
      <c r="SUP3" s="32"/>
      <c r="SUQ3" s="32"/>
      <c r="SUR3" s="32"/>
      <c r="SUS3" s="32"/>
      <c r="SUT3" s="32"/>
      <c r="SUU3" s="32"/>
      <c r="SUV3" s="32"/>
      <c r="SUW3" s="32"/>
      <c r="SUX3" s="32"/>
      <c r="SUY3" s="32"/>
      <c r="SUZ3" s="32"/>
      <c r="SVA3" s="32"/>
      <c r="SVB3" s="32"/>
      <c r="SVC3" s="32"/>
      <c r="SVD3" s="32"/>
      <c r="SVE3" s="32"/>
      <c r="SVF3" s="32"/>
      <c r="SVG3" s="32"/>
      <c r="SVH3" s="32"/>
      <c r="SVI3" s="32"/>
      <c r="SVJ3" s="32"/>
      <c r="SVK3" s="32"/>
      <c r="SVL3" s="32"/>
      <c r="SVM3" s="32"/>
      <c r="SVN3" s="32"/>
      <c r="SVO3" s="32"/>
      <c r="SVP3" s="32"/>
      <c r="SVQ3" s="32"/>
      <c r="SVR3" s="32"/>
      <c r="SVS3" s="32"/>
      <c r="SVT3" s="32"/>
      <c r="SVU3" s="32"/>
      <c r="SVV3" s="32"/>
      <c r="SVW3" s="32"/>
      <c r="SVX3" s="32"/>
      <c r="SVY3" s="32"/>
      <c r="SVZ3" s="32"/>
      <c r="SWA3" s="32"/>
      <c r="SWB3" s="32"/>
      <c r="SWC3" s="32"/>
      <c r="SWD3" s="32"/>
      <c r="SWE3" s="32"/>
      <c r="SWF3" s="32"/>
      <c r="SWG3" s="32"/>
      <c r="SWH3" s="32"/>
      <c r="SWI3" s="32"/>
      <c r="SWJ3" s="32"/>
      <c r="SWK3" s="32"/>
      <c r="SWL3" s="32"/>
      <c r="SWM3" s="32"/>
      <c r="SWN3" s="32"/>
      <c r="SWO3" s="32"/>
      <c r="SWP3" s="32"/>
      <c r="SWQ3" s="32"/>
      <c r="SWR3" s="32"/>
      <c r="SWS3" s="32"/>
      <c r="SWT3" s="32"/>
      <c r="SWU3" s="32"/>
      <c r="SWV3" s="32"/>
      <c r="SWW3" s="32"/>
      <c r="SWX3" s="32"/>
      <c r="SWY3" s="32"/>
      <c r="SWZ3" s="32"/>
      <c r="SXA3" s="32"/>
      <c r="SXB3" s="32"/>
      <c r="SXC3" s="32"/>
      <c r="SXD3" s="32"/>
      <c r="SXE3" s="32"/>
      <c r="SXF3" s="32"/>
      <c r="SXG3" s="32"/>
      <c r="SXH3" s="32"/>
      <c r="SXI3" s="32"/>
      <c r="SXJ3" s="32"/>
      <c r="SXK3" s="32"/>
      <c r="SXL3" s="32"/>
      <c r="SXM3" s="32"/>
      <c r="SXN3" s="32"/>
      <c r="SXO3" s="32"/>
      <c r="SXP3" s="32"/>
      <c r="SXQ3" s="32"/>
      <c r="SXR3" s="32"/>
      <c r="SXS3" s="32"/>
      <c r="SXT3" s="32"/>
      <c r="SXU3" s="32"/>
      <c r="SXV3" s="32"/>
      <c r="SXW3" s="32"/>
      <c r="SXX3" s="32"/>
      <c r="SXY3" s="32"/>
      <c r="SXZ3" s="32"/>
      <c r="SYA3" s="32"/>
      <c r="SYB3" s="32"/>
      <c r="SYC3" s="32"/>
      <c r="SYD3" s="32"/>
      <c r="SYE3" s="32"/>
      <c r="SYF3" s="32"/>
      <c r="SYG3" s="32"/>
      <c r="SYH3" s="32"/>
      <c r="SYI3" s="32"/>
      <c r="SYJ3" s="32"/>
      <c r="SYK3" s="32"/>
      <c r="SYL3" s="32"/>
      <c r="SYM3" s="32"/>
      <c r="SYN3" s="32"/>
      <c r="SYO3" s="32"/>
      <c r="SYP3" s="32"/>
      <c r="SYQ3" s="32"/>
      <c r="SYR3" s="32"/>
      <c r="SYS3" s="32"/>
      <c r="SYT3" s="32"/>
      <c r="SYU3" s="32"/>
      <c r="SYV3" s="32"/>
      <c r="SYW3" s="32"/>
      <c r="SYX3" s="32"/>
      <c r="SYY3" s="32"/>
      <c r="SYZ3" s="32"/>
      <c r="SZA3" s="32"/>
      <c r="SZB3" s="32"/>
      <c r="SZC3" s="32"/>
      <c r="SZD3" s="32"/>
      <c r="SZE3" s="32"/>
      <c r="SZF3" s="32"/>
      <c r="SZG3" s="32"/>
      <c r="SZH3" s="32"/>
      <c r="SZI3" s="32"/>
      <c r="SZJ3" s="32"/>
      <c r="SZK3" s="32"/>
      <c r="SZL3" s="32"/>
      <c r="SZM3" s="32"/>
      <c r="SZN3" s="32"/>
      <c r="SZO3" s="32"/>
      <c r="SZP3" s="32"/>
      <c r="SZQ3" s="32"/>
      <c r="SZR3" s="32"/>
      <c r="SZS3" s="32"/>
      <c r="SZT3" s="32"/>
      <c r="SZU3" s="32"/>
      <c r="SZV3" s="32"/>
      <c r="SZW3" s="32"/>
      <c r="SZX3" s="32"/>
      <c r="SZY3" s="32"/>
      <c r="SZZ3" s="32"/>
      <c r="TAA3" s="32"/>
      <c r="TAB3" s="32"/>
      <c r="TAC3" s="32"/>
      <c r="TAD3" s="32"/>
      <c r="TAE3" s="32"/>
      <c r="TAF3" s="32"/>
      <c r="TAG3" s="32"/>
      <c r="TAH3" s="32"/>
      <c r="TAI3" s="32"/>
      <c r="TAJ3" s="32"/>
      <c r="TAK3" s="32"/>
      <c r="TAL3" s="32"/>
      <c r="TAM3" s="32"/>
      <c r="TAN3" s="32"/>
      <c r="TAO3" s="32"/>
      <c r="TAP3" s="32"/>
      <c r="TAQ3" s="32"/>
      <c r="TAR3" s="32"/>
      <c r="TAS3" s="32"/>
      <c r="TAT3" s="32"/>
      <c r="TAU3" s="32"/>
      <c r="TAV3" s="32"/>
      <c r="TAW3" s="32"/>
      <c r="TAX3" s="32"/>
      <c r="TAY3" s="32"/>
      <c r="TAZ3" s="32"/>
      <c r="TBA3" s="32"/>
      <c r="TBB3" s="32"/>
      <c r="TBC3" s="32"/>
      <c r="TBD3" s="32"/>
      <c r="TBE3" s="32"/>
      <c r="TBF3" s="32"/>
      <c r="TBG3" s="32"/>
      <c r="TBH3" s="32"/>
      <c r="TBI3" s="32"/>
      <c r="TBJ3" s="32"/>
      <c r="TBK3" s="32"/>
      <c r="TBL3" s="32"/>
      <c r="TBM3" s="32"/>
      <c r="TBN3" s="32"/>
      <c r="TBO3" s="32"/>
      <c r="TBP3" s="32"/>
      <c r="TBQ3" s="32"/>
      <c r="TBR3" s="32"/>
      <c r="TBS3" s="32"/>
      <c r="TBT3" s="32"/>
      <c r="TBU3" s="32"/>
      <c r="TBV3" s="32"/>
      <c r="TBW3" s="32"/>
      <c r="TBX3" s="32"/>
      <c r="TBY3" s="32"/>
      <c r="TBZ3" s="32"/>
      <c r="TCA3" s="32"/>
      <c r="TCB3" s="32"/>
      <c r="TCC3" s="32"/>
      <c r="TCD3" s="32"/>
      <c r="TCE3" s="32"/>
      <c r="TCF3" s="32"/>
      <c r="TCG3" s="32"/>
      <c r="TCH3" s="32"/>
      <c r="TCI3" s="32"/>
      <c r="TCJ3" s="32"/>
      <c r="TCK3" s="32"/>
      <c r="TCL3" s="32"/>
      <c r="TCM3" s="32"/>
      <c r="TCN3" s="32"/>
      <c r="TCO3" s="32"/>
      <c r="TCP3" s="32"/>
      <c r="TCQ3" s="32"/>
      <c r="TCR3" s="32"/>
      <c r="TCS3" s="32"/>
      <c r="TCT3" s="32"/>
      <c r="TCU3" s="32"/>
      <c r="TCV3" s="32"/>
      <c r="TCW3" s="32"/>
      <c r="TCX3" s="32"/>
      <c r="TCY3" s="32"/>
      <c r="TCZ3" s="32"/>
      <c r="TDA3" s="32"/>
      <c r="TDB3" s="32"/>
      <c r="TDC3" s="32"/>
      <c r="TDD3" s="32"/>
      <c r="TDE3" s="32"/>
      <c r="TDF3" s="32"/>
      <c r="TDG3" s="32"/>
      <c r="TDH3" s="32"/>
      <c r="TDI3" s="32"/>
      <c r="TDJ3" s="32"/>
      <c r="TDK3" s="32"/>
      <c r="TDL3" s="32"/>
      <c r="TDM3" s="32"/>
      <c r="TDN3" s="32"/>
      <c r="TDO3" s="32"/>
      <c r="TDP3" s="32"/>
      <c r="TDQ3" s="32"/>
      <c r="TDR3" s="32"/>
      <c r="TDS3" s="32"/>
      <c r="TDT3" s="32"/>
      <c r="TDU3" s="32"/>
      <c r="TDV3" s="32"/>
      <c r="TDW3" s="32"/>
      <c r="TDX3" s="32"/>
      <c r="TDY3" s="32"/>
      <c r="TDZ3" s="32"/>
      <c r="TEA3" s="32"/>
      <c r="TEB3" s="32"/>
      <c r="TEC3" s="32"/>
      <c r="TED3" s="32"/>
      <c r="TEE3" s="32"/>
      <c r="TEF3" s="32"/>
      <c r="TEG3" s="32"/>
      <c r="TEH3" s="32"/>
      <c r="TEI3" s="32"/>
      <c r="TEJ3" s="32"/>
      <c r="TEK3" s="32"/>
      <c r="TEL3" s="32"/>
      <c r="TEM3" s="32"/>
      <c r="TEN3" s="32"/>
      <c r="TEO3" s="32"/>
      <c r="TEP3" s="32"/>
      <c r="TEQ3" s="32"/>
      <c r="TER3" s="32"/>
      <c r="TES3" s="32"/>
      <c r="TET3" s="32"/>
      <c r="TEU3" s="32"/>
      <c r="TEV3" s="32"/>
      <c r="TEW3" s="32"/>
      <c r="TEX3" s="32"/>
      <c r="TEY3" s="32"/>
      <c r="TEZ3" s="32"/>
      <c r="TFA3" s="32"/>
      <c r="TFB3" s="32"/>
      <c r="TFC3" s="32"/>
      <c r="TFD3" s="32"/>
      <c r="TFE3" s="32"/>
      <c r="TFF3" s="32"/>
      <c r="TFG3" s="32"/>
      <c r="TFH3" s="32"/>
      <c r="TFI3" s="32"/>
      <c r="TFJ3" s="32"/>
      <c r="TFK3" s="32"/>
      <c r="TFL3" s="32"/>
      <c r="TFM3" s="32"/>
      <c r="TFN3" s="32"/>
      <c r="TFO3" s="32"/>
      <c r="TFP3" s="32"/>
      <c r="TFQ3" s="32"/>
      <c r="TFR3" s="32"/>
      <c r="TFS3" s="32"/>
      <c r="TFT3" s="32"/>
      <c r="TFU3" s="32"/>
      <c r="TFV3" s="32"/>
      <c r="TFW3" s="32"/>
      <c r="TFX3" s="32"/>
      <c r="TFY3" s="32"/>
      <c r="TFZ3" s="32"/>
      <c r="TGA3" s="32"/>
      <c r="TGB3" s="32"/>
      <c r="TGC3" s="32"/>
      <c r="TGD3" s="32"/>
      <c r="TGE3" s="32"/>
      <c r="TGF3" s="32"/>
      <c r="TGG3" s="32"/>
      <c r="TGH3" s="32"/>
      <c r="TGI3" s="32"/>
      <c r="TGJ3" s="32"/>
      <c r="TGK3" s="32"/>
      <c r="TGL3" s="32"/>
      <c r="TGM3" s="32"/>
      <c r="TGN3" s="32"/>
      <c r="TGO3" s="32"/>
      <c r="TGP3" s="32"/>
      <c r="TGQ3" s="32"/>
      <c r="TGR3" s="32"/>
      <c r="TGS3" s="32"/>
      <c r="TGT3" s="32"/>
      <c r="TGU3" s="32"/>
      <c r="TGV3" s="32"/>
      <c r="TGW3" s="32"/>
      <c r="TGX3" s="32"/>
      <c r="TGY3" s="32"/>
      <c r="TGZ3" s="32"/>
      <c r="THA3" s="32"/>
      <c r="THB3" s="32"/>
      <c r="THC3" s="32"/>
      <c r="THD3" s="32"/>
      <c r="THE3" s="32"/>
      <c r="THF3" s="32"/>
      <c r="THG3" s="32"/>
      <c r="THH3" s="32"/>
      <c r="THI3" s="32"/>
      <c r="THJ3" s="32"/>
      <c r="THK3" s="32"/>
      <c r="THL3" s="32"/>
      <c r="THM3" s="32"/>
      <c r="THN3" s="32"/>
      <c r="THO3" s="32"/>
      <c r="THP3" s="32"/>
      <c r="THQ3" s="32"/>
      <c r="THR3" s="32"/>
      <c r="THS3" s="32"/>
      <c r="THT3" s="32"/>
      <c r="THU3" s="32"/>
      <c r="THV3" s="32"/>
      <c r="THW3" s="32"/>
      <c r="THX3" s="32"/>
      <c r="THY3" s="32"/>
      <c r="THZ3" s="32"/>
      <c r="TIA3" s="32"/>
      <c r="TIB3" s="32"/>
      <c r="TIC3" s="32"/>
      <c r="TID3" s="32"/>
      <c r="TIE3" s="32"/>
      <c r="TIF3" s="32"/>
      <c r="TIG3" s="32"/>
      <c r="TIH3" s="32"/>
      <c r="TII3" s="32"/>
      <c r="TIJ3" s="32"/>
      <c r="TIK3" s="32"/>
      <c r="TIL3" s="32"/>
      <c r="TIM3" s="32"/>
      <c r="TIN3" s="32"/>
      <c r="TIO3" s="32"/>
      <c r="TIP3" s="32"/>
      <c r="TIQ3" s="32"/>
      <c r="TIR3" s="32"/>
      <c r="TIS3" s="32"/>
      <c r="TIT3" s="32"/>
      <c r="TIU3" s="32"/>
      <c r="TIV3" s="32"/>
      <c r="TIW3" s="32"/>
      <c r="TIX3" s="32"/>
      <c r="TIY3" s="32"/>
      <c r="TIZ3" s="32"/>
      <c r="TJA3" s="32"/>
      <c r="TJB3" s="32"/>
      <c r="TJC3" s="32"/>
      <c r="TJD3" s="32"/>
      <c r="TJE3" s="32"/>
      <c r="TJF3" s="32"/>
      <c r="TJG3" s="32"/>
      <c r="TJH3" s="32"/>
      <c r="TJI3" s="32"/>
      <c r="TJJ3" s="32"/>
      <c r="TJK3" s="32"/>
      <c r="TJL3" s="32"/>
      <c r="TJM3" s="32"/>
      <c r="TJN3" s="32"/>
      <c r="TJO3" s="32"/>
      <c r="TJP3" s="32"/>
      <c r="TJQ3" s="32"/>
      <c r="TJR3" s="32"/>
      <c r="TJS3" s="32"/>
      <c r="TJT3" s="32"/>
      <c r="TJU3" s="32"/>
      <c r="TJV3" s="32"/>
      <c r="TJW3" s="32"/>
      <c r="TJX3" s="32"/>
      <c r="TJY3" s="32"/>
      <c r="TJZ3" s="32"/>
      <c r="TKA3" s="32"/>
      <c r="TKB3" s="32"/>
      <c r="TKC3" s="32"/>
      <c r="TKD3" s="32"/>
      <c r="TKE3" s="32"/>
      <c r="TKF3" s="32"/>
      <c r="TKG3" s="32"/>
      <c r="TKH3" s="32"/>
      <c r="TKI3" s="32"/>
      <c r="TKJ3" s="32"/>
      <c r="TKK3" s="32"/>
      <c r="TKL3" s="32"/>
      <c r="TKM3" s="32"/>
      <c r="TKN3" s="32"/>
      <c r="TKO3" s="32"/>
      <c r="TKP3" s="32"/>
      <c r="TKQ3" s="32"/>
      <c r="TKR3" s="32"/>
      <c r="TKS3" s="32"/>
      <c r="TKT3" s="32"/>
      <c r="TKU3" s="32"/>
      <c r="TKV3" s="32"/>
      <c r="TKW3" s="32"/>
      <c r="TKX3" s="32"/>
      <c r="TKY3" s="32"/>
      <c r="TKZ3" s="32"/>
      <c r="TLA3" s="32"/>
      <c r="TLB3" s="32"/>
      <c r="TLC3" s="32"/>
      <c r="TLD3" s="32"/>
      <c r="TLE3" s="32"/>
      <c r="TLF3" s="32"/>
      <c r="TLG3" s="32"/>
      <c r="TLH3" s="32"/>
      <c r="TLI3" s="32"/>
      <c r="TLJ3" s="32"/>
      <c r="TLK3" s="32"/>
      <c r="TLL3" s="32"/>
      <c r="TLM3" s="32"/>
      <c r="TLN3" s="32"/>
      <c r="TLO3" s="32"/>
      <c r="TLP3" s="32"/>
      <c r="TLQ3" s="32"/>
      <c r="TLR3" s="32"/>
      <c r="TLS3" s="32"/>
      <c r="TLT3" s="32"/>
      <c r="TLU3" s="32"/>
      <c r="TLV3" s="32"/>
      <c r="TLW3" s="32"/>
      <c r="TLX3" s="32"/>
      <c r="TLY3" s="32"/>
      <c r="TLZ3" s="32"/>
      <c r="TMA3" s="32"/>
      <c r="TMB3" s="32"/>
      <c r="TMC3" s="32"/>
      <c r="TMD3" s="32"/>
      <c r="TME3" s="32"/>
      <c r="TMF3" s="32"/>
      <c r="TMG3" s="32"/>
      <c r="TMH3" s="32"/>
      <c r="TMI3" s="32"/>
      <c r="TMJ3" s="32"/>
      <c r="TMK3" s="32"/>
      <c r="TML3" s="32"/>
      <c r="TMM3" s="32"/>
      <c r="TMN3" s="32"/>
      <c r="TMO3" s="32"/>
      <c r="TMP3" s="32"/>
      <c r="TMQ3" s="32"/>
      <c r="TMR3" s="32"/>
      <c r="TMS3" s="32"/>
      <c r="TMT3" s="32"/>
      <c r="TMU3" s="32"/>
      <c r="TMV3" s="32"/>
      <c r="TMW3" s="32"/>
      <c r="TMX3" s="32"/>
      <c r="TMY3" s="32"/>
      <c r="TMZ3" s="32"/>
      <c r="TNA3" s="32"/>
      <c r="TNB3" s="32"/>
      <c r="TNC3" s="32"/>
      <c r="TND3" s="32"/>
      <c r="TNE3" s="32"/>
      <c r="TNF3" s="32"/>
      <c r="TNG3" s="32"/>
      <c r="TNH3" s="32"/>
      <c r="TNI3" s="32"/>
      <c r="TNJ3" s="32"/>
      <c r="TNK3" s="32"/>
      <c r="TNL3" s="32"/>
      <c r="TNM3" s="32"/>
      <c r="TNN3" s="32"/>
      <c r="TNO3" s="32"/>
      <c r="TNP3" s="32"/>
      <c r="TNQ3" s="32"/>
      <c r="TNR3" s="32"/>
      <c r="TNS3" s="32"/>
      <c r="TNT3" s="32"/>
      <c r="TNU3" s="32"/>
      <c r="TNV3" s="32"/>
      <c r="TNW3" s="32"/>
      <c r="TNX3" s="32"/>
      <c r="TNY3" s="32"/>
      <c r="TNZ3" s="32"/>
      <c r="TOA3" s="32"/>
      <c r="TOB3" s="32"/>
      <c r="TOC3" s="32"/>
      <c r="TOD3" s="32"/>
      <c r="TOE3" s="32"/>
      <c r="TOF3" s="32"/>
      <c r="TOG3" s="32"/>
      <c r="TOH3" s="32"/>
      <c r="TOI3" s="32"/>
      <c r="TOJ3" s="32"/>
      <c r="TOK3" s="32"/>
      <c r="TOL3" s="32"/>
      <c r="TOM3" s="32"/>
      <c r="TON3" s="32"/>
      <c r="TOO3" s="32"/>
      <c r="TOP3" s="32"/>
      <c r="TOQ3" s="32"/>
      <c r="TOR3" s="32"/>
      <c r="TOS3" s="32"/>
      <c r="TOT3" s="32"/>
      <c r="TOU3" s="32"/>
      <c r="TOV3" s="32"/>
      <c r="TOW3" s="32"/>
      <c r="TOX3" s="32"/>
      <c r="TOY3" s="32"/>
      <c r="TOZ3" s="32"/>
      <c r="TPA3" s="32"/>
      <c r="TPB3" s="32"/>
      <c r="TPC3" s="32"/>
      <c r="TPD3" s="32"/>
      <c r="TPE3" s="32"/>
      <c r="TPF3" s="32"/>
      <c r="TPG3" s="32"/>
      <c r="TPH3" s="32"/>
      <c r="TPI3" s="32"/>
      <c r="TPJ3" s="32"/>
      <c r="TPK3" s="32"/>
      <c r="TPL3" s="32"/>
      <c r="TPM3" s="32"/>
      <c r="TPN3" s="32"/>
      <c r="TPO3" s="32"/>
      <c r="TPP3" s="32"/>
      <c r="TPQ3" s="32"/>
      <c r="TPR3" s="32"/>
      <c r="TPS3" s="32"/>
      <c r="TPT3" s="32"/>
      <c r="TPU3" s="32"/>
      <c r="TPV3" s="32"/>
      <c r="TPW3" s="32"/>
      <c r="TPX3" s="32"/>
      <c r="TPY3" s="32"/>
      <c r="TPZ3" s="32"/>
      <c r="TQA3" s="32"/>
      <c r="TQB3" s="32"/>
      <c r="TQC3" s="32"/>
      <c r="TQD3" s="32"/>
      <c r="TQE3" s="32"/>
      <c r="TQF3" s="32"/>
      <c r="TQG3" s="32"/>
      <c r="TQH3" s="32"/>
      <c r="TQI3" s="32"/>
      <c r="TQJ3" s="32"/>
      <c r="TQK3" s="32"/>
      <c r="TQL3" s="32"/>
      <c r="TQM3" s="32"/>
      <c r="TQN3" s="32"/>
      <c r="TQO3" s="32"/>
      <c r="TQP3" s="32"/>
      <c r="TQQ3" s="32"/>
      <c r="TQR3" s="32"/>
      <c r="TQS3" s="32"/>
      <c r="TQT3" s="32"/>
      <c r="TQU3" s="32"/>
      <c r="TQV3" s="32"/>
      <c r="TQW3" s="32"/>
      <c r="TQX3" s="32"/>
      <c r="TQY3" s="32"/>
      <c r="TQZ3" s="32"/>
      <c r="TRA3" s="32"/>
      <c r="TRB3" s="32"/>
      <c r="TRC3" s="32"/>
      <c r="TRD3" s="32"/>
      <c r="TRE3" s="32"/>
      <c r="TRF3" s="32"/>
      <c r="TRG3" s="32"/>
      <c r="TRH3" s="32"/>
      <c r="TRI3" s="32"/>
      <c r="TRJ3" s="32"/>
      <c r="TRK3" s="32"/>
      <c r="TRL3" s="32"/>
      <c r="TRM3" s="32"/>
      <c r="TRN3" s="32"/>
      <c r="TRO3" s="32"/>
      <c r="TRP3" s="32"/>
      <c r="TRQ3" s="32"/>
      <c r="TRR3" s="32"/>
      <c r="TRS3" s="32"/>
      <c r="TRT3" s="32"/>
      <c r="TRU3" s="32"/>
      <c r="TRV3" s="32"/>
      <c r="TRW3" s="32"/>
      <c r="TRX3" s="32"/>
      <c r="TRY3" s="32"/>
      <c r="TRZ3" s="32"/>
      <c r="TSA3" s="32"/>
      <c r="TSB3" s="32"/>
      <c r="TSC3" s="32"/>
      <c r="TSD3" s="32"/>
      <c r="TSE3" s="32"/>
      <c r="TSF3" s="32"/>
      <c r="TSG3" s="32"/>
      <c r="TSH3" s="32"/>
      <c r="TSI3" s="32"/>
      <c r="TSJ3" s="32"/>
      <c r="TSK3" s="32"/>
      <c r="TSL3" s="32"/>
      <c r="TSM3" s="32"/>
      <c r="TSN3" s="32"/>
      <c r="TSO3" s="32"/>
      <c r="TSP3" s="32"/>
      <c r="TSQ3" s="32"/>
      <c r="TSR3" s="32"/>
      <c r="TSS3" s="32"/>
      <c r="TST3" s="32"/>
      <c r="TSU3" s="32"/>
      <c r="TSV3" s="32"/>
      <c r="TSW3" s="32"/>
      <c r="TSX3" s="32"/>
      <c r="TSY3" s="32"/>
      <c r="TSZ3" s="32"/>
      <c r="TTA3" s="32"/>
      <c r="TTB3" s="32"/>
      <c r="TTC3" s="32"/>
      <c r="TTD3" s="32"/>
      <c r="TTE3" s="32"/>
      <c r="TTF3" s="32"/>
      <c r="TTG3" s="32"/>
      <c r="TTH3" s="32"/>
      <c r="TTI3" s="32"/>
      <c r="TTJ3" s="32"/>
      <c r="TTK3" s="32"/>
      <c r="TTL3" s="32"/>
      <c r="TTM3" s="32"/>
      <c r="TTN3" s="32"/>
      <c r="TTO3" s="32"/>
      <c r="TTP3" s="32"/>
      <c r="TTQ3" s="32"/>
      <c r="TTR3" s="32"/>
      <c r="TTS3" s="32"/>
      <c r="TTT3" s="32"/>
      <c r="TTU3" s="32"/>
      <c r="TTV3" s="32"/>
      <c r="TTW3" s="32"/>
      <c r="TTX3" s="32"/>
      <c r="TTY3" s="32"/>
      <c r="TTZ3" s="32"/>
      <c r="TUA3" s="32"/>
      <c r="TUB3" s="32"/>
      <c r="TUC3" s="32"/>
      <c r="TUD3" s="32"/>
      <c r="TUE3" s="32"/>
      <c r="TUF3" s="32"/>
      <c r="TUG3" s="32"/>
      <c r="TUH3" s="32"/>
      <c r="TUI3" s="32"/>
      <c r="TUJ3" s="32"/>
      <c r="TUK3" s="32"/>
      <c r="TUL3" s="32"/>
      <c r="TUM3" s="32"/>
      <c r="TUN3" s="32"/>
      <c r="TUO3" s="32"/>
      <c r="TUP3" s="32"/>
      <c r="TUQ3" s="32"/>
      <c r="TUR3" s="32"/>
      <c r="TUS3" s="32"/>
      <c r="TUT3" s="32"/>
      <c r="TUU3" s="32"/>
      <c r="TUV3" s="32"/>
      <c r="TUW3" s="32"/>
      <c r="TUX3" s="32"/>
      <c r="TUY3" s="32"/>
      <c r="TUZ3" s="32"/>
      <c r="TVA3" s="32"/>
      <c r="TVB3" s="32"/>
      <c r="TVC3" s="32"/>
      <c r="TVD3" s="32"/>
      <c r="TVE3" s="32"/>
      <c r="TVF3" s="32"/>
      <c r="TVG3" s="32"/>
      <c r="TVH3" s="32"/>
      <c r="TVI3" s="32"/>
      <c r="TVJ3" s="32"/>
      <c r="TVK3" s="32"/>
      <c r="TVL3" s="32"/>
      <c r="TVM3" s="32"/>
      <c r="TVN3" s="32"/>
      <c r="TVO3" s="32"/>
      <c r="TVP3" s="32"/>
      <c r="TVQ3" s="32"/>
      <c r="TVR3" s="32"/>
      <c r="TVS3" s="32"/>
      <c r="TVT3" s="32"/>
      <c r="TVU3" s="32"/>
      <c r="TVV3" s="32"/>
      <c r="TVW3" s="32"/>
      <c r="TVX3" s="32"/>
      <c r="TVY3" s="32"/>
      <c r="TVZ3" s="32"/>
      <c r="TWA3" s="32"/>
      <c r="TWB3" s="32"/>
      <c r="TWC3" s="32"/>
      <c r="TWD3" s="32"/>
      <c r="TWE3" s="32"/>
      <c r="TWF3" s="32"/>
      <c r="TWG3" s="32"/>
      <c r="TWH3" s="32"/>
      <c r="TWI3" s="32"/>
      <c r="TWJ3" s="32"/>
      <c r="TWK3" s="32"/>
      <c r="TWL3" s="32"/>
      <c r="TWM3" s="32"/>
      <c r="TWN3" s="32"/>
      <c r="TWO3" s="32"/>
      <c r="TWP3" s="32"/>
      <c r="TWQ3" s="32"/>
      <c r="TWR3" s="32"/>
      <c r="TWS3" s="32"/>
      <c r="TWT3" s="32"/>
      <c r="TWU3" s="32"/>
      <c r="TWV3" s="32"/>
      <c r="TWW3" s="32"/>
      <c r="TWX3" s="32"/>
      <c r="TWY3" s="32"/>
      <c r="TWZ3" s="32"/>
      <c r="TXA3" s="32"/>
      <c r="TXB3" s="32"/>
      <c r="TXC3" s="32"/>
      <c r="TXD3" s="32"/>
      <c r="TXE3" s="32"/>
      <c r="TXF3" s="32"/>
      <c r="TXG3" s="32"/>
      <c r="TXH3" s="32"/>
      <c r="TXI3" s="32"/>
      <c r="TXJ3" s="32"/>
      <c r="TXK3" s="32"/>
      <c r="TXL3" s="32"/>
      <c r="TXM3" s="32"/>
      <c r="TXN3" s="32"/>
      <c r="TXO3" s="32"/>
      <c r="TXP3" s="32"/>
      <c r="TXQ3" s="32"/>
      <c r="TXR3" s="32"/>
      <c r="TXS3" s="32"/>
      <c r="TXT3" s="32"/>
      <c r="TXU3" s="32"/>
      <c r="TXV3" s="32"/>
      <c r="TXW3" s="32"/>
      <c r="TXX3" s="32"/>
      <c r="TXY3" s="32"/>
      <c r="TXZ3" s="32"/>
      <c r="TYA3" s="32"/>
      <c r="TYB3" s="32"/>
      <c r="TYC3" s="32"/>
      <c r="TYD3" s="32"/>
      <c r="TYE3" s="32"/>
      <c r="TYF3" s="32"/>
      <c r="TYG3" s="32"/>
      <c r="TYH3" s="32"/>
      <c r="TYI3" s="32"/>
      <c r="TYJ3" s="32"/>
      <c r="TYK3" s="32"/>
      <c r="TYL3" s="32"/>
      <c r="TYM3" s="32"/>
      <c r="TYN3" s="32"/>
      <c r="TYO3" s="32"/>
      <c r="TYP3" s="32"/>
      <c r="TYQ3" s="32"/>
      <c r="TYR3" s="32"/>
      <c r="TYS3" s="32"/>
      <c r="TYT3" s="32"/>
      <c r="TYU3" s="32"/>
      <c r="TYV3" s="32"/>
      <c r="TYW3" s="32"/>
      <c r="TYX3" s="32"/>
      <c r="TYY3" s="32"/>
      <c r="TYZ3" s="32"/>
      <c r="TZA3" s="32"/>
      <c r="TZB3" s="32"/>
      <c r="TZC3" s="32"/>
      <c r="TZD3" s="32"/>
      <c r="TZE3" s="32"/>
      <c r="TZF3" s="32"/>
      <c r="TZG3" s="32"/>
      <c r="TZH3" s="32"/>
      <c r="TZI3" s="32"/>
      <c r="TZJ3" s="32"/>
      <c r="TZK3" s="32"/>
      <c r="TZL3" s="32"/>
      <c r="TZM3" s="32"/>
      <c r="TZN3" s="32"/>
      <c r="TZO3" s="32"/>
      <c r="TZP3" s="32"/>
      <c r="TZQ3" s="32"/>
      <c r="TZR3" s="32"/>
      <c r="TZS3" s="32"/>
      <c r="TZT3" s="32"/>
      <c r="TZU3" s="32"/>
      <c r="TZV3" s="32"/>
      <c r="TZW3" s="32"/>
      <c r="TZX3" s="32"/>
      <c r="TZY3" s="32"/>
      <c r="TZZ3" s="32"/>
      <c r="UAA3" s="32"/>
      <c r="UAB3" s="32"/>
      <c r="UAC3" s="32"/>
      <c r="UAD3" s="32"/>
      <c r="UAE3" s="32"/>
      <c r="UAF3" s="32"/>
      <c r="UAG3" s="32"/>
      <c r="UAH3" s="32"/>
      <c r="UAI3" s="32"/>
      <c r="UAJ3" s="32"/>
      <c r="UAK3" s="32"/>
      <c r="UAL3" s="32"/>
      <c r="UAM3" s="32"/>
      <c r="UAN3" s="32"/>
      <c r="UAO3" s="32"/>
      <c r="UAP3" s="32"/>
      <c r="UAQ3" s="32"/>
      <c r="UAR3" s="32"/>
      <c r="UAS3" s="32"/>
      <c r="UAT3" s="32"/>
      <c r="UAU3" s="32"/>
      <c r="UAV3" s="32"/>
      <c r="UAW3" s="32"/>
      <c r="UAX3" s="32"/>
      <c r="UAY3" s="32"/>
      <c r="UAZ3" s="32"/>
      <c r="UBA3" s="32"/>
      <c r="UBB3" s="32"/>
      <c r="UBC3" s="32"/>
      <c r="UBD3" s="32"/>
      <c r="UBE3" s="32"/>
      <c r="UBF3" s="32"/>
      <c r="UBG3" s="32"/>
      <c r="UBH3" s="32"/>
      <c r="UBI3" s="32"/>
      <c r="UBJ3" s="32"/>
      <c r="UBK3" s="32"/>
      <c r="UBL3" s="32"/>
      <c r="UBM3" s="32"/>
      <c r="UBN3" s="32"/>
      <c r="UBO3" s="32"/>
      <c r="UBP3" s="32"/>
      <c r="UBQ3" s="32"/>
      <c r="UBR3" s="32"/>
      <c r="UBS3" s="32"/>
      <c r="UBT3" s="32"/>
      <c r="UBU3" s="32"/>
      <c r="UBV3" s="32"/>
      <c r="UBW3" s="32"/>
      <c r="UBX3" s="32"/>
      <c r="UBY3" s="32"/>
      <c r="UBZ3" s="32"/>
      <c r="UCA3" s="32"/>
      <c r="UCB3" s="32"/>
      <c r="UCC3" s="32"/>
      <c r="UCD3" s="32"/>
      <c r="UCE3" s="32"/>
      <c r="UCF3" s="32"/>
      <c r="UCG3" s="32"/>
      <c r="UCH3" s="32"/>
      <c r="UCI3" s="32"/>
      <c r="UCJ3" s="32"/>
      <c r="UCK3" s="32"/>
      <c r="UCL3" s="32"/>
      <c r="UCM3" s="32"/>
      <c r="UCN3" s="32"/>
      <c r="UCO3" s="32"/>
      <c r="UCP3" s="32"/>
      <c r="UCQ3" s="32"/>
      <c r="UCR3" s="32"/>
      <c r="UCS3" s="32"/>
      <c r="UCT3" s="32"/>
      <c r="UCU3" s="32"/>
      <c r="UCV3" s="32"/>
      <c r="UCW3" s="32"/>
      <c r="UCX3" s="32"/>
      <c r="UCY3" s="32"/>
      <c r="UCZ3" s="32"/>
      <c r="UDA3" s="32"/>
      <c r="UDB3" s="32"/>
      <c r="UDC3" s="32"/>
      <c r="UDD3" s="32"/>
      <c r="UDE3" s="32"/>
      <c r="UDF3" s="32"/>
      <c r="UDG3" s="32"/>
      <c r="UDH3" s="32"/>
      <c r="UDI3" s="32"/>
      <c r="UDJ3" s="32"/>
      <c r="UDK3" s="32"/>
      <c r="UDL3" s="32"/>
      <c r="UDM3" s="32"/>
      <c r="UDN3" s="32"/>
      <c r="UDO3" s="32"/>
      <c r="UDP3" s="32"/>
      <c r="UDQ3" s="32"/>
      <c r="UDR3" s="32"/>
      <c r="UDS3" s="32"/>
      <c r="UDT3" s="32"/>
      <c r="UDU3" s="32"/>
      <c r="UDV3" s="32"/>
      <c r="UDW3" s="32"/>
      <c r="UDX3" s="32"/>
      <c r="UDY3" s="32"/>
      <c r="UDZ3" s="32"/>
      <c r="UEA3" s="32"/>
      <c r="UEB3" s="32"/>
      <c r="UEC3" s="32"/>
      <c r="UED3" s="32"/>
      <c r="UEE3" s="32"/>
      <c r="UEF3" s="32"/>
      <c r="UEG3" s="32"/>
      <c r="UEH3" s="32"/>
      <c r="UEI3" s="32"/>
      <c r="UEJ3" s="32"/>
      <c r="UEK3" s="32"/>
      <c r="UEL3" s="32"/>
      <c r="UEM3" s="32"/>
      <c r="UEN3" s="32"/>
      <c r="UEO3" s="32"/>
      <c r="UEP3" s="32"/>
      <c r="UEQ3" s="32"/>
      <c r="UER3" s="32"/>
      <c r="UES3" s="32"/>
      <c r="UET3" s="32"/>
      <c r="UEU3" s="32"/>
      <c r="UEV3" s="32"/>
      <c r="UEW3" s="32"/>
      <c r="UEX3" s="32"/>
      <c r="UEY3" s="32"/>
      <c r="UEZ3" s="32"/>
      <c r="UFA3" s="32"/>
      <c r="UFB3" s="32"/>
      <c r="UFC3" s="32"/>
      <c r="UFD3" s="32"/>
      <c r="UFE3" s="32"/>
      <c r="UFF3" s="32"/>
      <c r="UFG3" s="32"/>
      <c r="UFH3" s="32"/>
      <c r="UFI3" s="32"/>
      <c r="UFJ3" s="32"/>
      <c r="UFK3" s="32"/>
      <c r="UFL3" s="32"/>
      <c r="UFM3" s="32"/>
      <c r="UFN3" s="32"/>
      <c r="UFO3" s="32"/>
      <c r="UFP3" s="32"/>
      <c r="UFQ3" s="32"/>
      <c r="UFR3" s="32"/>
      <c r="UFS3" s="32"/>
      <c r="UFT3" s="32"/>
      <c r="UFU3" s="32"/>
      <c r="UFV3" s="32"/>
      <c r="UFW3" s="32"/>
      <c r="UFX3" s="32"/>
      <c r="UFY3" s="32"/>
      <c r="UFZ3" s="32"/>
      <c r="UGA3" s="32"/>
      <c r="UGB3" s="32"/>
      <c r="UGC3" s="32"/>
      <c r="UGD3" s="32"/>
      <c r="UGE3" s="32"/>
      <c r="UGF3" s="32"/>
      <c r="UGG3" s="32"/>
      <c r="UGH3" s="32"/>
      <c r="UGI3" s="32"/>
      <c r="UGJ3" s="32"/>
      <c r="UGK3" s="32"/>
      <c r="UGL3" s="32"/>
      <c r="UGM3" s="32"/>
      <c r="UGN3" s="32"/>
      <c r="UGO3" s="32"/>
      <c r="UGP3" s="32"/>
      <c r="UGQ3" s="32"/>
      <c r="UGR3" s="32"/>
      <c r="UGS3" s="32"/>
      <c r="UGT3" s="32"/>
      <c r="UGU3" s="32"/>
      <c r="UGV3" s="32"/>
      <c r="UGW3" s="32"/>
      <c r="UGX3" s="32"/>
      <c r="UGY3" s="32"/>
      <c r="UGZ3" s="32"/>
      <c r="UHA3" s="32"/>
      <c r="UHB3" s="32"/>
      <c r="UHC3" s="32"/>
      <c r="UHD3" s="32"/>
      <c r="UHE3" s="32"/>
      <c r="UHF3" s="32"/>
      <c r="UHG3" s="32"/>
      <c r="UHH3" s="32"/>
      <c r="UHI3" s="32"/>
      <c r="UHJ3" s="32"/>
      <c r="UHK3" s="32"/>
      <c r="UHL3" s="32"/>
      <c r="UHM3" s="32"/>
      <c r="UHN3" s="32"/>
      <c r="UHO3" s="32"/>
      <c r="UHP3" s="32"/>
      <c r="UHQ3" s="32"/>
      <c r="UHR3" s="32"/>
      <c r="UHS3" s="32"/>
      <c r="UHT3" s="32"/>
      <c r="UHU3" s="32"/>
      <c r="UHV3" s="32"/>
      <c r="UHW3" s="32"/>
      <c r="UHX3" s="32"/>
      <c r="UHY3" s="32"/>
      <c r="UHZ3" s="32"/>
      <c r="UIA3" s="32"/>
      <c r="UIB3" s="32"/>
      <c r="UIC3" s="32"/>
      <c r="UID3" s="32"/>
      <c r="UIE3" s="32"/>
      <c r="UIF3" s="32"/>
      <c r="UIG3" s="32"/>
      <c r="UIH3" s="32"/>
      <c r="UII3" s="32"/>
      <c r="UIJ3" s="32"/>
      <c r="UIK3" s="32"/>
      <c r="UIL3" s="32"/>
      <c r="UIM3" s="32"/>
      <c r="UIN3" s="32"/>
      <c r="UIO3" s="32"/>
      <c r="UIP3" s="32"/>
      <c r="UIQ3" s="32"/>
      <c r="UIR3" s="32"/>
      <c r="UIS3" s="32"/>
      <c r="UIT3" s="32"/>
      <c r="UIU3" s="32"/>
      <c r="UIV3" s="32"/>
      <c r="UIW3" s="32"/>
      <c r="UIX3" s="32"/>
      <c r="UIY3" s="32"/>
      <c r="UIZ3" s="32"/>
      <c r="UJA3" s="32"/>
      <c r="UJB3" s="32"/>
      <c r="UJC3" s="32"/>
      <c r="UJD3" s="32"/>
      <c r="UJE3" s="32"/>
      <c r="UJF3" s="32"/>
      <c r="UJG3" s="32"/>
      <c r="UJH3" s="32"/>
      <c r="UJI3" s="32"/>
      <c r="UJJ3" s="32"/>
      <c r="UJK3" s="32"/>
      <c r="UJL3" s="32"/>
      <c r="UJM3" s="32"/>
      <c r="UJN3" s="32"/>
      <c r="UJO3" s="32"/>
      <c r="UJP3" s="32"/>
      <c r="UJQ3" s="32"/>
      <c r="UJR3" s="32"/>
      <c r="UJS3" s="32"/>
      <c r="UJT3" s="32"/>
      <c r="UJU3" s="32"/>
      <c r="UJV3" s="32"/>
      <c r="UJW3" s="32"/>
      <c r="UJX3" s="32"/>
      <c r="UJY3" s="32"/>
      <c r="UJZ3" s="32"/>
      <c r="UKA3" s="32"/>
      <c r="UKB3" s="32"/>
      <c r="UKC3" s="32"/>
      <c r="UKD3" s="32"/>
      <c r="UKE3" s="32"/>
      <c r="UKF3" s="32"/>
      <c r="UKG3" s="32"/>
      <c r="UKH3" s="32"/>
      <c r="UKI3" s="32"/>
      <c r="UKJ3" s="32"/>
      <c r="UKK3" s="32"/>
      <c r="UKL3" s="32"/>
      <c r="UKM3" s="32"/>
      <c r="UKN3" s="32"/>
      <c r="UKO3" s="32"/>
      <c r="UKP3" s="32"/>
      <c r="UKQ3" s="32"/>
      <c r="UKR3" s="32"/>
      <c r="UKS3" s="32"/>
      <c r="UKT3" s="32"/>
      <c r="UKU3" s="32"/>
      <c r="UKV3" s="32"/>
      <c r="UKW3" s="32"/>
      <c r="UKX3" s="32"/>
      <c r="UKY3" s="32"/>
      <c r="UKZ3" s="32"/>
      <c r="ULA3" s="32"/>
      <c r="ULB3" s="32"/>
      <c r="ULC3" s="32"/>
      <c r="ULD3" s="32"/>
      <c r="ULE3" s="32"/>
      <c r="ULF3" s="32"/>
      <c r="ULG3" s="32"/>
      <c r="ULH3" s="32"/>
      <c r="ULI3" s="32"/>
      <c r="ULJ3" s="32"/>
      <c r="ULK3" s="32"/>
      <c r="ULL3" s="32"/>
      <c r="ULM3" s="32"/>
      <c r="ULN3" s="32"/>
      <c r="ULO3" s="32"/>
      <c r="ULP3" s="32"/>
      <c r="ULQ3" s="32"/>
      <c r="ULR3" s="32"/>
      <c r="ULS3" s="32"/>
      <c r="ULT3" s="32"/>
      <c r="ULU3" s="32"/>
      <c r="ULV3" s="32"/>
      <c r="ULW3" s="32"/>
      <c r="ULX3" s="32"/>
      <c r="ULY3" s="32"/>
      <c r="ULZ3" s="32"/>
      <c r="UMA3" s="32"/>
      <c r="UMB3" s="32"/>
      <c r="UMC3" s="32"/>
      <c r="UMD3" s="32"/>
      <c r="UME3" s="32"/>
      <c r="UMF3" s="32"/>
      <c r="UMG3" s="32"/>
      <c r="UMH3" s="32"/>
      <c r="UMI3" s="32"/>
      <c r="UMJ3" s="32"/>
      <c r="UMK3" s="32"/>
      <c r="UML3" s="32"/>
      <c r="UMM3" s="32"/>
      <c r="UMN3" s="32"/>
      <c r="UMO3" s="32"/>
      <c r="UMP3" s="32"/>
      <c r="UMQ3" s="32"/>
      <c r="UMR3" s="32"/>
      <c r="UMS3" s="32"/>
      <c r="UMT3" s="32"/>
      <c r="UMU3" s="32"/>
      <c r="UMV3" s="32"/>
      <c r="UMW3" s="32"/>
      <c r="UMX3" s="32"/>
      <c r="UMY3" s="32"/>
      <c r="UMZ3" s="32"/>
      <c r="UNA3" s="32"/>
      <c r="UNB3" s="32"/>
      <c r="UNC3" s="32"/>
      <c r="UND3" s="32"/>
      <c r="UNE3" s="32"/>
      <c r="UNF3" s="32"/>
      <c r="UNG3" s="32"/>
      <c r="UNH3" s="32"/>
      <c r="UNI3" s="32"/>
      <c r="UNJ3" s="32"/>
      <c r="UNK3" s="32"/>
      <c r="UNL3" s="32"/>
      <c r="UNM3" s="32"/>
      <c r="UNN3" s="32"/>
      <c r="UNO3" s="32"/>
      <c r="UNP3" s="32"/>
      <c r="UNQ3" s="32"/>
      <c r="UNR3" s="32"/>
      <c r="UNS3" s="32"/>
      <c r="UNT3" s="32"/>
      <c r="UNU3" s="32"/>
      <c r="UNV3" s="32"/>
      <c r="UNW3" s="32"/>
      <c r="UNX3" s="32"/>
      <c r="UNY3" s="32"/>
      <c r="UNZ3" s="32"/>
      <c r="UOA3" s="32"/>
      <c r="UOB3" s="32"/>
      <c r="UOC3" s="32"/>
      <c r="UOD3" s="32"/>
      <c r="UOE3" s="32"/>
      <c r="UOF3" s="32"/>
      <c r="UOG3" s="32"/>
      <c r="UOH3" s="32"/>
      <c r="UOI3" s="32"/>
      <c r="UOJ3" s="32"/>
      <c r="UOK3" s="32"/>
      <c r="UOL3" s="32"/>
      <c r="UOM3" s="32"/>
      <c r="UON3" s="32"/>
      <c r="UOO3" s="32"/>
      <c r="UOP3" s="32"/>
      <c r="UOQ3" s="32"/>
      <c r="UOR3" s="32"/>
      <c r="UOS3" s="32"/>
      <c r="UOT3" s="32"/>
      <c r="UOU3" s="32"/>
      <c r="UOV3" s="32"/>
      <c r="UOW3" s="32"/>
      <c r="UOX3" s="32"/>
      <c r="UOY3" s="32"/>
      <c r="UOZ3" s="32"/>
      <c r="UPA3" s="32"/>
      <c r="UPB3" s="32"/>
      <c r="UPC3" s="32"/>
      <c r="UPD3" s="32"/>
      <c r="UPE3" s="32"/>
      <c r="UPF3" s="32"/>
      <c r="UPG3" s="32"/>
      <c r="UPH3" s="32"/>
      <c r="UPI3" s="32"/>
      <c r="UPJ3" s="32"/>
      <c r="UPK3" s="32"/>
      <c r="UPL3" s="32"/>
      <c r="UPM3" s="32"/>
      <c r="UPN3" s="32"/>
      <c r="UPO3" s="32"/>
      <c r="UPP3" s="32"/>
      <c r="UPQ3" s="32"/>
      <c r="UPR3" s="32"/>
      <c r="UPS3" s="32"/>
      <c r="UPT3" s="32"/>
      <c r="UPU3" s="32"/>
      <c r="UPV3" s="32"/>
      <c r="UPW3" s="32"/>
      <c r="UPX3" s="32"/>
      <c r="UPY3" s="32"/>
      <c r="UPZ3" s="32"/>
      <c r="UQA3" s="32"/>
      <c r="UQB3" s="32"/>
      <c r="UQC3" s="32"/>
      <c r="UQD3" s="32"/>
      <c r="UQE3" s="32"/>
      <c r="UQF3" s="32"/>
      <c r="UQG3" s="32"/>
      <c r="UQH3" s="32"/>
      <c r="UQI3" s="32"/>
      <c r="UQJ3" s="32"/>
      <c r="UQK3" s="32"/>
      <c r="UQL3" s="32"/>
      <c r="UQM3" s="32"/>
      <c r="UQN3" s="32"/>
      <c r="UQO3" s="32"/>
      <c r="UQP3" s="32"/>
      <c r="UQQ3" s="32"/>
      <c r="UQR3" s="32"/>
      <c r="UQS3" s="32"/>
      <c r="UQT3" s="32"/>
      <c r="UQU3" s="32"/>
      <c r="UQV3" s="32"/>
      <c r="UQW3" s="32"/>
      <c r="UQX3" s="32"/>
      <c r="UQY3" s="32"/>
      <c r="UQZ3" s="32"/>
      <c r="URA3" s="32"/>
      <c r="URB3" s="32"/>
      <c r="URC3" s="32"/>
      <c r="URD3" s="32"/>
      <c r="URE3" s="32"/>
      <c r="URF3" s="32"/>
      <c r="URG3" s="32"/>
      <c r="URH3" s="32"/>
      <c r="URI3" s="32"/>
      <c r="URJ3" s="32"/>
      <c r="URK3" s="32"/>
      <c r="URL3" s="32"/>
      <c r="URM3" s="32"/>
      <c r="URN3" s="32"/>
      <c r="URO3" s="32"/>
      <c r="URP3" s="32"/>
      <c r="URQ3" s="32"/>
      <c r="URR3" s="32"/>
      <c r="URS3" s="32"/>
      <c r="URT3" s="32"/>
      <c r="URU3" s="32"/>
      <c r="URV3" s="32"/>
      <c r="URW3" s="32"/>
      <c r="URX3" s="32"/>
      <c r="URY3" s="32"/>
      <c r="URZ3" s="32"/>
      <c r="USA3" s="32"/>
      <c r="USB3" s="32"/>
      <c r="USC3" s="32"/>
      <c r="USD3" s="32"/>
      <c r="USE3" s="32"/>
      <c r="USF3" s="32"/>
      <c r="USG3" s="32"/>
      <c r="USH3" s="32"/>
      <c r="USI3" s="32"/>
      <c r="USJ3" s="32"/>
      <c r="USK3" s="32"/>
      <c r="USL3" s="32"/>
      <c r="USM3" s="32"/>
      <c r="USN3" s="32"/>
      <c r="USO3" s="32"/>
      <c r="USP3" s="32"/>
      <c r="USQ3" s="32"/>
      <c r="USR3" s="32"/>
      <c r="USS3" s="32"/>
      <c r="UST3" s="32"/>
      <c r="USU3" s="32"/>
      <c r="USV3" s="32"/>
      <c r="USW3" s="32"/>
      <c r="USX3" s="32"/>
      <c r="USY3" s="32"/>
      <c r="USZ3" s="32"/>
      <c r="UTA3" s="32"/>
      <c r="UTB3" s="32"/>
      <c r="UTC3" s="32"/>
      <c r="UTD3" s="32"/>
      <c r="UTE3" s="32"/>
      <c r="UTF3" s="32"/>
      <c r="UTG3" s="32"/>
      <c r="UTH3" s="32"/>
      <c r="UTI3" s="32"/>
      <c r="UTJ3" s="32"/>
      <c r="UTK3" s="32"/>
      <c r="UTL3" s="32"/>
      <c r="UTM3" s="32"/>
      <c r="UTN3" s="32"/>
      <c r="UTO3" s="32"/>
      <c r="UTP3" s="32"/>
      <c r="UTQ3" s="32"/>
      <c r="UTR3" s="32"/>
      <c r="UTS3" s="32"/>
      <c r="UTT3" s="32"/>
      <c r="UTU3" s="32"/>
      <c r="UTV3" s="32"/>
      <c r="UTW3" s="32"/>
      <c r="UTX3" s="32"/>
      <c r="UTY3" s="32"/>
      <c r="UTZ3" s="32"/>
      <c r="UUA3" s="32"/>
      <c r="UUB3" s="32"/>
      <c r="UUC3" s="32"/>
      <c r="UUD3" s="32"/>
      <c r="UUE3" s="32"/>
      <c r="UUF3" s="32"/>
      <c r="UUG3" s="32"/>
      <c r="UUH3" s="32"/>
      <c r="UUI3" s="32"/>
      <c r="UUJ3" s="32"/>
      <c r="UUK3" s="32"/>
      <c r="UUL3" s="32"/>
      <c r="UUM3" s="32"/>
      <c r="UUN3" s="32"/>
      <c r="UUO3" s="32"/>
      <c r="UUP3" s="32"/>
      <c r="UUQ3" s="32"/>
      <c r="UUR3" s="32"/>
      <c r="UUS3" s="32"/>
      <c r="UUT3" s="32"/>
      <c r="UUU3" s="32"/>
      <c r="UUV3" s="32"/>
      <c r="UUW3" s="32"/>
      <c r="UUX3" s="32"/>
      <c r="UUY3" s="32"/>
      <c r="UUZ3" s="32"/>
      <c r="UVA3" s="32"/>
      <c r="UVB3" s="32"/>
      <c r="UVC3" s="32"/>
      <c r="UVD3" s="32"/>
      <c r="UVE3" s="32"/>
      <c r="UVF3" s="32"/>
      <c r="UVG3" s="32"/>
      <c r="UVH3" s="32"/>
      <c r="UVI3" s="32"/>
      <c r="UVJ3" s="32"/>
      <c r="UVK3" s="32"/>
      <c r="UVL3" s="32"/>
      <c r="UVM3" s="32"/>
      <c r="UVN3" s="32"/>
      <c r="UVO3" s="32"/>
      <c r="UVP3" s="32"/>
      <c r="UVQ3" s="32"/>
      <c r="UVR3" s="32"/>
      <c r="UVS3" s="32"/>
      <c r="UVT3" s="32"/>
      <c r="UVU3" s="32"/>
      <c r="UVV3" s="32"/>
      <c r="UVW3" s="32"/>
      <c r="UVX3" s="32"/>
      <c r="UVY3" s="32"/>
      <c r="UVZ3" s="32"/>
      <c r="UWA3" s="32"/>
      <c r="UWB3" s="32"/>
      <c r="UWC3" s="32"/>
      <c r="UWD3" s="32"/>
      <c r="UWE3" s="32"/>
      <c r="UWF3" s="32"/>
      <c r="UWG3" s="32"/>
      <c r="UWH3" s="32"/>
      <c r="UWI3" s="32"/>
      <c r="UWJ3" s="32"/>
      <c r="UWK3" s="32"/>
      <c r="UWL3" s="32"/>
      <c r="UWM3" s="32"/>
      <c r="UWN3" s="32"/>
      <c r="UWO3" s="32"/>
      <c r="UWP3" s="32"/>
      <c r="UWQ3" s="32"/>
      <c r="UWR3" s="32"/>
      <c r="UWS3" s="32"/>
      <c r="UWT3" s="32"/>
      <c r="UWU3" s="32"/>
      <c r="UWV3" s="32"/>
      <c r="UWW3" s="32"/>
      <c r="UWX3" s="32"/>
      <c r="UWY3" s="32"/>
      <c r="UWZ3" s="32"/>
      <c r="UXA3" s="32"/>
      <c r="UXB3" s="32"/>
      <c r="UXC3" s="32"/>
      <c r="UXD3" s="32"/>
      <c r="UXE3" s="32"/>
      <c r="UXF3" s="32"/>
      <c r="UXG3" s="32"/>
      <c r="UXH3" s="32"/>
      <c r="UXI3" s="32"/>
      <c r="UXJ3" s="32"/>
      <c r="UXK3" s="32"/>
      <c r="UXL3" s="32"/>
      <c r="UXM3" s="32"/>
      <c r="UXN3" s="32"/>
      <c r="UXO3" s="32"/>
      <c r="UXP3" s="32"/>
      <c r="UXQ3" s="32"/>
      <c r="UXR3" s="32"/>
      <c r="UXS3" s="32"/>
      <c r="UXT3" s="32"/>
      <c r="UXU3" s="32"/>
      <c r="UXV3" s="32"/>
      <c r="UXW3" s="32"/>
      <c r="UXX3" s="32"/>
      <c r="UXY3" s="32"/>
      <c r="UXZ3" s="32"/>
      <c r="UYA3" s="32"/>
      <c r="UYB3" s="32"/>
      <c r="UYC3" s="32"/>
      <c r="UYD3" s="32"/>
      <c r="UYE3" s="32"/>
      <c r="UYF3" s="32"/>
      <c r="UYG3" s="32"/>
      <c r="UYH3" s="32"/>
      <c r="UYI3" s="32"/>
      <c r="UYJ3" s="32"/>
      <c r="UYK3" s="32"/>
      <c r="UYL3" s="32"/>
      <c r="UYM3" s="32"/>
      <c r="UYN3" s="32"/>
      <c r="UYO3" s="32"/>
      <c r="UYP3" s="32"/>
      <c r="UYQ3" s="32"/>
      <c r="UYR3" s="32"/>
      <c r="UYS3" s="32"/>
      <c r="UYT3" s="32"/>
      <c r="UYU3" s="32"/>
      <c r="UYV3" s="32"/>
      <c r="UYW3" s="32"/>
      <c r="UYX3" s="32"/>
      <c r="UYY3" s="32"/>
      <c r="UYZ3" s="32"/>
      <c r="UZA3" s="32"/>
      <c r="UZB3" s="32"/>
      <c r="UZC3" s="32"/>
      <c r="UZD3" s="32"/>
      <c r="UZE3" s="32"/>
      <c r="UZF3" s="32"/>
      <c r="UZG3" s="32"/>
      <c r="UZH3" s="32"/>
      <c r="UZI3" s="32"/>
      <c r="UZJ3" s="32"/>
      <c r="UZK3" s="32"/>
      <c r="UZL3" s="32"/>
      <c r="UZM3" s="32"/>
      <c r="UZN3" s="32"/>
      <c r="UZO3" s="32"/>
      <c r="UZP3" s="32"/>
      <c r="UZQ3" s="32"/>
      <c r="UZR3" s="32"/>
      <c r="UZS3" s="32"/>
      <c r="UZT3" s="32"/>
      <c r="UZU3" s="32"/>
      <c r="UZV3" s="32"/>
      <c r="UZW3" s="32"/>
      <c r="UZX3" s="32"/>
      <c r="UZY3" s="32"/>
      <c r="UZZ3" s="32"/>
      <c r="VAA3" s="32"/>
      <c r="VAB3" s="32"/>
      <c r="VAC3" s="32"/>
      <c r="VAD3" s="32"/>
      <c r="VAE3" s="32"/>
      <c r="VAF3" s="32"/>
      <c r="VAG3" s="32"/>
      <c r="VAH3" s="32"/>
      <c r="VAI3" s="32"/>
      <c r="VAJ3" s="32"/>
      <c r="VAK3" s="32"/>
      <c r="VAL3" s="32"/>
      <c r="VAM3" s="32"/>
      <c r="VAN3" s="32"/>
      <c r="VAO3" s="32"/>
      <c r="VAP3" s="32"/>
      <c r="VAQ3" s="32"/>
      <c r="VAR3" s="32"/>
      <c r="VAS3" s="32"/>
      <c r="VAT3" s="32"/>
      <c r="VAU3" s="32"/>
      <c r="VAV3" s="32"/>
      <c r="VAW3" s="32"/>
      <c r="VAX3" s="32"/>
      <c r="VAY3" s="32"/>
      <c r="VAZ3" s="32"/>
      <c r="VBA3" s="32"/>
      <c r="VBB3" s="32"/>
      <c r="VBC3" s="32"/>
      <c r="VBD3" s="32"/>
      <c r="VBE3" s="32"/>
      <c r="VBF3" s="32"/>
      <c r="VBG3" s="32"/>
      <c r="VBH3" s="32"/>
      <c r="VBI3" s="32"/>
      <c r="VBJ3" s="32"/>
      <c r="VBK3" s="32"/>
      <c r="VBL3" s="32"/>
      <c r="VBM3" s="32"/>
      <c r="VBN3" s="32"/>
      <c r="VBO3" s="32"/>
      <c r="VBP3" s="32"/>
      <c r="VBQ3" s="32"/>
      <c r="VBR3" s="32"/>
      <c r="VBS3" s="32"/>
      <c r="VBT3" s="32"/>
      <c r="VBU3" s="32"/>
      <c r="VBV3" s="32"/>
      <c r="VBW3" s="32"/>
      <c r="VBX3" s="32"/>
      <c r="VBY3" s="32"/>
      <c r="VBZ3" s="32"/>
      <c r="VCA3" s="32"/>
      <c r="VCB3" s="32"/>
      <c r="VCC3" s="32"/>
      <c r="VCD3" s="32"/>
      <c r="VCE3" s="32"/>
      <c r="VCF3" s="32"/>
      <c r="VCG3" s="32"/>
      <c r="VCH3" s="32"/>
      <c r="VCI3" s="32"/>
      <c r="VCJ3" s="32"/>
      <c r="VCK3" s="32"/>
      <c r="VCL3" s="32"/>
      <c r="VCM3" s="32"/>
      <c r="VCN3" s="32"/>
      <c r="VCO3" s="32"/>
      <c r="VCP3" s="32"/>
      <c r="VCQ3" s="32"/>
      <c r="VCR3" s="32"/>
      <c r="VCS3" s="32"/>
      <c r="VCT3" s="32"/>
      <c r="VCU3" s="32"/>
      <c r="VCV3" s="32"/>
      <c r="VCW3" s="32"/>
      <c r="VCX3" s="32"/>
      <c r="VCY3" s="32"/>
      <c r="VCZ3" s="32"/>
      <c r="VDA3" s="32"/>
      <c r="VDB3" s="32"/>
      <c r="VDC3" s="32"/>
      <c r="VDD3" s="32"/>
      <c r="VDE3" s="32"/>
      <c r="VDF3" s="32"/>
      <c r="VDG3" s="32"/>
      <c r="VDH3" s="32"/>
      <c r="VDI3" s="32"/>
      <c r="VDJ3" s="32"/>
      <c r="VDK3" s="32"/>
      <c r="VDL3" s="32"/>
      <c r="VDM3" s="32"/>
      <c r="VDN3" s="32"/>
      <c r="VDO3" s="32"/>
      <c r="VDP3" s="32"/>
      <c r="VDQ3" s="32"/>
      <c r="VDR3" s="32"/>
      <c r="VDS3" s="32"/>
      <c r="VDT3" s="32"/>
      <c r="VDU3" s="32"/>
      <c r="VDV3" s="32"/>
      <c r="VDW3" s="32"/>
      <c r="VDX3" s="32"/>
      <c r="VDY3" s="32"/>
      <c r="VDZ3" s="32"/>
      <c r="VEA3" s="32"/>
      <c r="VEB3" s="32"/>
      <c r="VEC3" s="32"/>
      <c r="VED3" s="32"/>
      <c r="VEE3" s="32"/>
      <c r="VEF3" s="32"/>
      <c r="VEG3" s="32"/>
      <c r="VEH3" s="32"/>
      <c r="VEI3" s="32"/>
      <c r="VEJ3" s="32"/>
      <c r="VEK3" s="32"/>
      <c r="VEL3" s="32"/>
      <c r="VEM3" s="32"/>
      <c r="VEN3" s="32"/>
      <c r="VEO3" s="32"/>
      <c r="VEP3" s="32"/>
      <c r="VEQ3" s="32"/>
      <c r="VER3" s="32"/>
      <c r="VES3" s="32"/>
      <c r="VET3" s="32"/>
      <c r="VEU3" s="32"/>
      <c r="VEV3" s="32"/>
      <c r="VEW3" s="32"/>
      <c r="VEX3" s="32"/>
      <c r="VEY3" s="32"/>
      <c r="VEZ3" s="32"/>
      <c r="VFA3" s="32"/>
      <c r="VFB3" s="32"/>
      <c r="VFC3" s="32"/>
      <c r="VFD3" s="32"/>
      <c r="VFE3" s="32"/>
      <c r="VFF3" s="32"/>
      <c r="VFG3" s="32"/>
      <c r="VFH3" s="32"/>
      <c r="VFI3" s="32"/>
      <c r="VFJ3" s="32"/>
      <c r="VFK3" s="32"/>
      <c r="VFL3" s="32"/>
      <c r="VFM3" s="32"/>
      <c r="VFN3" s="32"/>
      <c r="VFO3" s="32"/>
      <c r="VFP3" s="32"/>
      <c r="VFQ3" s="32"/>
      <c r="VFR3" s="32"/>
      <c r="VFS3" s="32"/>
      <c r="VFT3" s="32"/>
      <c r="VFU3" s="32"/>
      <c r="VFV3" s="32"/>
      <c r="VFW3" s="32"/>
      <c r="VFX3" s="32"/>
      <c r="VFY3" s="32"/>
      <c r="VFZ3" s="32"/>
      <c r="VGA3" s="32"/>
      <c r="VGB3" s="32"/>
      <c r="VGC3" s="32"/>
      <c r="VGD3" s="32"/>
      <c r="VGE3" s="32"/>
      <c r="VGF3" s="32"/>
      <c r="VGG3" s="32"/>
      <c r="VGH3" s="32"/>
      <c r="VGI3" s="32"/>
      <c r="VGJ3" s="32"/>
      <c r="VGK3" s="32"/>
      <c r="VGL3" s="32"/>
      <c r="VGM3" s="32"/>
      <c r="VGN3" s="32"/>
      <c r="VGO3" s="32"/>
      <c r="VGP3" s="32"/>
      <c r="VGQ3" s="32"/>
      <c r="VGR3" s="32"/>
      <c r="VGS3" s="32"/>
      <c r="VGT3" s="32"/>
      <c r="VGU3" s="32"/>
      <c r="VGV3" s="32"/>
      <c r="VGW3" s="32"/>
      <c r="VGX3" s="32"/>
      <c r="VGY3" s="32"/>
      <c r="VGZ3" s="32"/>
      <c r="VHA3" s="32"/>
      <c r="VHB3" s="32"/>
      <c r="VHC3" s="32"/>
      <c r="VHD3" s="32"/>
      <c r="VHE3" s="32"/>
      <c r="VHF3" s="32"/>
      <c r="VHG3" s="32"/>
      <c r="VHH3" s="32"/>
      <c r="VHI3" s="32"/>
      <c r="VHJ3" s="32"/>
      <c r="VHK3" s="32"/>
      <c r="VHL3" s="32"/>
      <c r="VHM3" s="32"/>
      <c r="VHN3" s="32"/>
      <c r="VHO3" s="32"/>
      <c r="VHP3" s="32"/>
      <c r="VHQ3" s="32"/>
      <c r="VHR3" s="32"/>
      <c r="VHS3" s="32"/>
      <c r="VHT3" s="32"/>
      <c r="VHU3" s="32"/>
      <c r="VHV3" s="32"/>
      <c r="VHW3" s="32"/>
      <c r="VHX3" s="32"/>
      <c r="VHY3" s="32"/>
      <c r="VHZ3" s="32"/>
      <c r="VIA3" s="32"/>
      <c r="VIB3" s="32"/>
      <c r="VIC3" s="32"/>
      <c r="VID3" s="32"/>
      <c r="VIE3" s="32"/>
      <c r="VIF3" s="32"/>
      <c r="VIG3" s="32"/>
      <c r="VIH3" s="32"/>
      <c r="VII3" s="32"/>
      <c r="VIJ3" s="32"/>
      <c r="VIK3" s="32"/>
      <c r="VIL3" s="32"/>
      <c r="VIM3" s="32"/>
      <c r="VIN3" s="32"/>
      <c r="VIO3" s="32"/>
      <c r="VIP3" s="32"/>
      <c r="VIQ3" s="32"/>
      <c r="VIR3" s="32"/>
      <c r="VIS3" s="32"/>
      <c r="VIT3" s="32"/>
      <c r="VIU3" s="32"/>
      <c r="VIV3" s="32"/>
      <c r="VIW3" s="32"/>
      <c r="VIX3" s="32"/>
      <c r="VIY3" s="32"/>
      <c r="VIZ3" s="32"/>
      <c r="VJA3" s="32"/>
      <c r="VJB3" s="32"/>
      <c r="VJC3" s="32"/>
      <c r="VJD3" s="32"/>
      <c r="VJE3" s="32"/>
      <c r="VJF3" s="32"/>
      <c r="VJG3" s="32"/>
      <c r="VJH3" s="32"/>
      <c r="VJI3" s="32"/>
      <c r="VJJ3" s="32"/>
      <c r="VJK3" s="32"/>
      <c r="VJL3" s="32"/>
      <c r="VJM3" s="32"/>
      <c r="VJN3" s="32"/>
      <c r="VJO3" s="32"/>
      <c r="VJP3" s="32"/>
      <c r="VJQ3" s="32"/>
      <c r="VJR3" s="32"/>
      <c r="VJS3" s="32"/>
      <c r="VJT3" s="32"/>
      <c r="VJU3" s="32"/>
      <c r="VJV3" s="32"/>
      <c r="VJW3" s="32"/>
      <c r="VJX3" s="32"/>
      <c r="VJY3" s="32"/>
      <c r="VJZ3" s="32"/>
      <c r="VKA3" s="32"/>
      <c r="VKB3" s="32"/>
      <c r="VKC3" s="32"/>
      <c r="VKD3" s="32"/>
      <c r="VKE3" s="32"/>
      <c r="VKF3" s="32"/>
      <c r="VKG3" s="32"/>
      <c r="VKH3" s="32"/>
      <c r="VKI3" s="32"/>
      <c r="VKJ3" s="32"/>
      <c r="VKK3" s="32"/>
      <c r="VKL3" s="32"/>
      <c r="VKM3" s="32"/>
      <c r="VKN3" s="32"/>
      <c r="VKO3" s="32"/>
      <c r="VKP3" s="32"/>
      <c r="VKQ3" s="32"/>
      <c r="VKR3" s="32"/>
      <c r="VKS3" s="32"/>
      <c r="VKT3" s="32"/>
      <c r="VKU3" s="32"/>
      <c r="VKV3" s="32"/>
      <c r="VKW3" s="32"/>
      <c r="VKX3" s="32"/>
      <c r="VKY3" s="32"/>
      <c r="VKZ3" s="32"/>
      <c r="VLA3" s="32"/>
      <c r="VLB3" s="32"/>
      <c r="VLC3" s="32"/>
      <c r="VLD3" s="32"/>
      <c r="VLE3" s="32"/>
      <c r="VLF3" s="32"/>
      <c r="VLG3" s="32"/>
      <c r="VLH3" s="32"/>
      <c r="VLI3" s="32"/>
      <c r="VLJ3" s="32"/>
      <c r="VLK3" s="32"/>
      <c r="VLL3" s="32"/>
      <c r="VLM3" s="32"/>
      <c r="VLN3" s="32"/>
      <c r="VLO3" s="32"/>
      <c r="VLP3" s="32"/>
      <c r="VLQ3" s="32"/>
      <c r="VLR3" s="32"/>
      <c r="VLS3" s="32"/>
      <c r="VLT3" s="32"/>
      <c r="VLU3" s="32"/>
      <c r="VLV3" s="32"/>
      <c r="VLW3" s="32"/>
      <c r="VLX3" s="32"/>
      <c r="VLY3" s="32"/>
      <c r="VLZ3" s="32"/>
      <c r="VMA3" s="32"/>
      <c r="VMB3" s="32"/>
      <c r="VMC3" s="32"/>
      <c r="VMD3" s="32"/>
      <c r="VME3" s="32"/>
      <c r="VMF3" s="32"/>
      <c r="VMG3" s="32"/>
      <c r="VMH3" s="32"/>
      <c r="VMI3" s="32"/>
      <c r="VMJ3" s="32"/>
      <c r="VMK3" s="32"/>
      <c r="VML3" s="32"/>
      <c r="VMM3" s="32"/>
      <c r="VMN3" s="32"/>
      <c r="VMO3" s="32"/>
      <c r="VMP3" s="32"/>
      <c r="VMQ3" s="32"/>
      <c r="VMR3" s="32"/>
      <c r="VMS3" s="32"/>
      <c r="VMT3" s="32"/>
      <c r="VMU3" s="32"/>
      <c r="VMV3" s="32"/>
      <c r="VMW3" s="32"/>
      <c r="VMX3" s="32"/>
      <c r="VMY3" s="32"/>
      <c r="VMZ3" s="32"/>
      <c r="VNA3" s="32"/>
      <c r="VNB3" s="32"/>
      <c r="VNC3" s="32"/>
      <c r="VND3" s="32"/>
      <c r="VNE3" s="32"/>
      <c r="VNF3" s="32"/>
      <c r="VNG3" s="32"/>
      <c r="VNH3" s="32"/>
      <c r="VNI3" s="32"/>
      <c r="VNJ3" s="32"/>
      <c r="VNK3" s="32"/>
      <c r="VNL3" s="32"/>
      <c r="VNM3" s="32"/>
      <c r="VNN3" s="32"/>
      <c r="VNO3" s="32"/>
      <c r="VNP3" s="32"/>
      <c r="VNQ3" s="32"/>
      <c r="VNR3" s="32"/>
      <c r="VNS3" s="32"/>
      <c r="VNT3" s="32"/>
      <c r="VNU3" s="32"/>
      <c r="VNV3" s="32"/>
      <c r="VNW3" s="32"/>
      <c r="VNX3" s="32"/>
      <c r="VNY3" s="32"/>
      <c r="VNZ3" s="32"/>
      <c r="VOA3" s="32"/>
      <c r="VOB3" s="32"/>
      <c r="VOC3" s="32"/>
      <c r="VOD3" s="32"/>
      <c r="VOE3" s="32"/>
      <c r="VOF3" s="32"/>
      <c r="VOG3" s="32"/>
      <c r="VOH3" s="32"/>
      <c r="VOI3" s="32"/>
      <c r="VOJ3" s="32"/>
      <c r="VOK3" s="32"/>
      <c r="VOL3" s="32"/>
      <c r="VOM3" s="32"/>
      <c r="VON3" s="32"/>
      <c r="VOO3" s="32"/>
      <c r="VOP3" s="32"/>
      <c r="VOQ3" s="32"/>
      <c r="VOR3" s="32"/>
      <c r="VOS3" s="32"/>
      <c r="VOT3" s="32"/>
      <c r="VOU3" s="32"/>
      <c r="VOV3" s="32"/>
      <c r="VOW3" s="32"/>
      <c r="VOX3" s="32"/>
      <c r="VOY3" s="32"/>
      <c r="VOZ3" s="32"/>
      <c r="VPA3" s="32"/>
      <c r="VPB3" s="32"/>
      <c r="VPC3" s="32"/>
      <c r="VPD3" s="32"/>
      <c r="VPE3" s="32"/>
      <c r="VPF3" s="32"/>
      <c r="VPG3" s="32"/>
      <c r="VPH3" s="32"/>
      <c r="VPI3" s="32"/>
      <c r="VPJ3" s="32"/>
      <c r="VPK3" s="32"/>
      <c r="VPL3" s="32"/>
      <c r="VPM3" s="32"/>
      <c r="VPN3" s="32"/>
      <c r="VPO3" s="32"/>
      <c r="VPP3" s="32"/>
      <c r="VPQ3" s="32"/>
      <c r="VPR3" s="32"/>
      <c r="VPS3" s="32"/>
      <c r="VPT3" s="32"/>
      <c r="VPU3" s="32"/>
      <c r="VPV3" s="32"/>
      <c r="VPW3" s="32"/>
      <c r="VPX3" s="32"/>
      <c r="VPY3" s="32"/>
      <c r="VPZ3" s="32"/>
      <c r="VQA3" s="32"/>
      <c r="VQB3" s="32"/>
      <c r="VQC3" s="32"/>
      <c r="VQD3" s="32"/>
      <c r="VQE3" s="32"/>
      <c r="VQF3" s="32"/>
      <c r="VQG3" s="32"/>
      <c r="VQH3" s="32"/>
      <c r="VQI3" s="32"/>
      <c r="VQJ3" s="32"/>
      <c r="VQK3" s="32"/>
      <c r="VQL3" s="32"/>
      <c r="VQM3" s="32"/>
      <c r="VQN3" s="32"/>
      <c r="VQO3" s="32"/>
      <c r="VQP3" s="32"/>
      <c r="VQQ3" s="32"/>
      <c r="VQR3" s="32"/>
      <c r="VQS3" s="32"/>
      <c r="VQT3" s="32"/>
      <c r="VQU3" s="32"/>
      <c r="VQV3" s="32"/>
      <c r="VQW3" s="32"/>
      <c r="VQX3" s="32"/>
      <c r="VQY3" s="32"/>
      <c r="VQZ3" s="32"/>
      <c r="VRA3" s="32"/>
      <c r="VRB3" s="32"/>
      <c r="VRC3" s="32"/>
      <c r="VRD3" s="32"/>
      <c r="VRE3" s="32"/>
      <c r="VRF3" s="32"/>
      <c r="VRG3" s="32"/>
      <c r="VRH3" s="32"/>
      <c r="VRI3" s="32"/>
      <c r="VRJ3" s="32"/>
      <c r="VRK3" s="32"/>
      <c r="VRL3" s="32"/>
      <c r="VRM3" s="32"/>
      <c r="VRN3" s="32"/>
      <c r="VRO3" s="32"/>
      <c r="VRP3" s="32"/>
      <c r="VRQ3" s="32"/>
      <c r="VRR3" s="32"/>
      <c r="VRS3" s="32"/>
      <c r="VRT3" s="32"/>
      <c r="VRU3" s="32"/>
      <c r="VRV3" s="32"/>
      <c r="VRW3" s="32"/>
      <c r="VRX3" s="32"/>
      <c r="VRY3" s="32"/>
      <c r="VRZ3" s="32"/>
      <c r="VSA3" s="32"/>
      <c r="VSB3" s="32"/>
      <c r="VSC3" s="32"/>
      <c r="VSD3" s="32"/>
      <c r="VSE3" s="32"/>
      <c r="VSF3" s="32"/>
      <c r="VSG3" s="32"/>
      <c r="VSH3" s="32"/>
      <c r="VSI3" s="32"/>
      <c r="VSJ3" s="32"/>
      <c r="VSK3" s="32"/>
      <c r="VSL3" s="32"/>
      <c r="VSM3" s="32"/>
      <c r="VSN3" s="32"/>
      <c r="VSO3" s="32"/>
      <c r="VSP3" s="32"/>
      <c r="VSQ3" s="32"/>
      <c r="VSR3" s="32"/>
      <c r="VSS3" s="32"/>
      <c r="VST3" s="32"/>
      <c r="VSU3" s="32"/>
      <c r="VSV3" s="32"/>
      <c r="VSW3" s="32"/>
      <c r="VSX3" s="32"/>
      <c r="VSY3" s="32"/>
      <c r="VSZ3" s="32"/>
      <c r="VTA3" s="32"/>
      <c r="VTB3" s="32"/>
      <c r="VTC3" s="32"/>
      <c r="VTD3" s="32"/>
      <c r="VTE3" s="32"/>
      <c r="VTF3" s="32"/>
      <c r="VTG3" s="32"/>
      <c r="VTH3" s="32"/>
      <c r="VTI3" s="32"/>
      <c r="VTJ3" s="32"/>
      <c r="VTK3" s="32"/>
      <c r="VTL3" s="32"/>
      <c r="VTM3" s="32"/>
      <c r="VTN3" s="32"/>
      <c r="VTO3" s="32"/>
      <c r="VTP3" s="32"/>
      <c r="VTQ3" s="32"/>
      <c r="VTR3" s="32"/>
      <c r="VTS3" s="32"/>
      <c r="VTT3" s="32"/>
      <c r="VTU3" s="32"/>
      <c r="VTV3" s="32"/>
      <c r="VTW3" s="32"/>
      <c r="VTX3" s="32"/>
      <c r="VTY3" s="32"/>
      <c r="VTZ3" s="32"/>
      <c r="VUA3" s="32"/>
      <c r="VUB3" s="32"/>
      <c r="VUC3" s="32"/>
      <c r="VUD3" s="32"/>
      <c r="VUE3" s="32"/>
      <c r="VUF3" s="32"/>
      <c r="VUG3" s="32"/>
      <c r="VUH3" s="32"/>
      <c r="VUI3" s="32"/>
      <c r="VUJ3" s="32"/>
      <c r="VUK3" s="32"/>
      <c r="VUL3" s="32"/>
      <c r="VUM3" s="32"/>
      <c r="VUN3" s="32"/>
      <c r="VUO3" s="32"/>
      <c r="VUP3" s="32"/>
      <c r="VUQ3" s="32"/>
      <c r="VUR3" s="32"/>
      <c r="VUS3" s="32"/>
      <c r="VUT3" s="32"/>
      <c r="VUU3" s="32"/>
      <c r="VUV3" s="32"/>
      <c r="VUW3" s="32"/>
      <c r="VUX3" s="32"/>
      <c r="VUY3" s="32"/>
      <c r="VUZ3" s="32"/>
      <c r="VVA3" s="32"/>
      <c r="VVB3" s="32"/>
      <c r="VVC3" s="32"/>
      <c r="VVD3" s="32"/>
      <c r="VVE3" s="32"/>
      <c r="VVF3" s="32"/>
      <c r="VVG3" s="32"/>
      <c r="VVH3" s="32"/>
      <c r="VVI3" s="32"/>
      <c r="VVJ3" s="32"/>
      <c r="VVK3" s="32"/>
      <c r="VVL3" s="32"/>
      <c r="VVM3" s="32"/>
      <c r="VVN3" s="32"/>
      <c r="VVO3" s="32"/>
      <c r="VVP3" s="32"/>
      <c r="VVQ3" s="32"/>
      <c r="VVR3" s="32"/>
      <c r="VVS3" s="32"/>
      <c r="VVT3" s="32"/>
      <c r="VVU3" s="32"/>
      <c r="VVV3" s="32"/>
      <c r="VVW3" s="32"/>
      <c r="VVX3" s="32"/>
      <c r="VVY3" s="32"/>
      <c r="VVZ3" s="32"/>
      <c r="VWA3" s="32"/>
      <c r="VWB3" s="32"/>
      <c r="VWC3" s="32"/>
      <c r="VWD3" s="32"/>
      <c r="VWE3" s="32"/>
      <c r="VWF3" s="32"/>
      <c r="VWG3" s="32"/>
      <c r="VWH3" s="32"/>
      <c r="VWI3" s="32"/>
      <c r="VWJ3" s="32"/>
      <c r="VWK3" s="32"/>
      <c r="VWL3" s="32"/>
      <c r="VWM3" s="32"/>
      <c r="VWN3" s="32"/>
      <c r="VWO3" s="32"/>
      <c r="VWP3" s="32"/>
      <c r="VWQ3" s="32"/>
      <c r="VWR3" s="32"/>
      <c r="VWS3" s="32"/>
      <c r="VWT3" s="32"/>
      <c r="VWU3" s="32"/>
      <c r="VWV3" s="32"/>
      <c r="VWW3" s="32"/>
      <c r="VWX3" s="32"/>
      <c r="VWY3" s="32"/>
      <c r="VWZ3" s="32"/>
      <c r="VXA3" s="32"/>
      <c r="VXB3" s="32"/>
      <c r="VXC3" s="32"/>
      <c r="VXD3" s="32"/>
      <c r="VXE3" s="32"/>
      <c r="VXF3" s="32"/>
      <c r="VXG3" s="32"/>
      <c r="VXH3" s="32"/>
      <c r="VXI3" s="32"/>
      <c r="VXJ3" s="32"/>
      <c r="VXK3" s="32"/>
      <c r="VXL3" s="32"/>
      <c r="VXM3" s="32"/>
      <c r="VXN3" s="32"/>
      <c r="VXO3" s="32"/>
      <c r="VXP3" s="32"/>
      <c r="VXQ3" s="32"/>
      <c r="VXR3" s="32"/>
      <c r="VXS3" s="32"/>
      <c r="VXT3" s="32"/>
      <c r="VXU3" s="32"/>
      <c r="VXV3" s="32"/>
      <c r="VXW3" s="32"/>
      <c r="VXX3" s="32"/>
      <c r="VXY3" s="32"/>
      <c r="VXZ3" s="32"/>
      <c r="VYA3" s="32"/>
      <c r="VYB3" s="32"/>
      <c r="VYC3" s="32"/>
      <c r="VYD3" s="32"/>
      <c r="VYE3" s="32"/>
      <c r="VYF3" s="32"/>
      <c r="VYG3" s="32"/>
      <c r="VYH3" s="32"/>
      <c r="VYI3" s="32"/>
      <c r="VYJ3" s="32"/>
      <c r="VYK3" s="32"/>
      <c r="VYL3" s="32"/>
      <c r="VYM3" s="32"/>
      <c r="VYN3" s="32"/>
      <c r="VYO3" s="32"/>
      <c r="VYP3" s="32"/>
      <c r="VYQ3" s="32"/>
      <c r="VYR3" s="32"/>
      <c r="VYS3" s="32"/>
      <c r="VYT3" s="32"/>
      <c r="VYU3" s="32"/>
      <c r="VYV3" s="32"/>
      <c r="VYW3" s="32"/>
      <c r="VYX3" s="32"/>
      <c r="VYY3" s="32"/>
      <c r="VYZ3" s="32"/>
      <c r="VZA3" s="32"/>
      <c r="VZB3" s="32"/>
      <c r="VZC3" s="32"/>
      <c r="VZD3" s="32"/>
      <c r="VZE3" s="32"/>
      <c r="VZF3" s="32"/>
      <c r="VZG3" s="32"/>
      <c r="VZH3" s="32"/>
      <c r="VZI3" s="32"/>
      <c r="VZJ3" s="32"/>
      <c r="VZK3" s="32"/>
      <c r="VZL3" s="32"/>
      <c r="VZM3" s="32"/>
      <c r="VZN3" s="32"/>
      <c r="VZO3" s="32"/>
      <c r="VZP3" s="32"/>
      <c r="VZQ3" s="32"/>
      <c r="VZR3" s="32"/>
      <c r="VZS3" s="32"/>
      <c r="VZT3" s="32"/>
      <c r="VZU3" s="32"/>
      <c r="VZV3" s="32"/>
      <c r="VZW3" s="32"/>
      <c r="VZX3" s="32"/>
      <c r="VZY3" s="32"/>
      <c r="VZZ3" s="32"/>
      <c r="WAA3" s="32"/>
      <c r="WAB3" s="32"/>
      <c r="WAC3" s="32"/>
      <c r="WAD3" s="32"/>
      <c r="WAE3" s="32"/>
      <c r="WAF3" s="32"/>
      <c r="WAG3" s="32"/>
      <c r="WAH3" s="32"/>
      <c r="WAI3" s="32"/>
      <c r="WAJ3" s="32"/>
      <c r="WAK3" s="32"/>
      <c r="WAL3" s="32"/>
      <c r="WAM3" s="32"/>
      <c r="WAN3" s="32"/>
      <c r="WAO3" s="32"/>
      <c r="WAP3" s="32"/>
      <c r="WAQ3" s="32"/>
      <c r="WAR3" s="32"/>
      <c r="WAS3" s="32"/>
      <c r="WAT3" s="32"/>
      <c r="WAU3" s="32"/>
      <c r="WAV3" s="32"/>
      <c r="WAW3" s="32"/>
      <c r="WAX3" s="32"/>
      <c r="WAY3" s="32"/>
      <c r="WAZ3" s="32"/>
      <c r="WBA3" s="32"/>
      <c r="WBB3" s="32"/>
      <c r="WBC3" s="32"/>
      <c r="WBD3" s="32"/>
      <c r="WBE3" s="32"/>
      <c r="WBF3" s="32"/>
      <c r="WBG3" s="32"/>
      <c r="WBH3" s="32"/>
      <c r="WBI3" s="32"/>
      <c r="WBJ3" s="32"/>
      <c r="WBK3" s="32"/>
      <c r="WBL3" s="32"/>
      <c r="WBM3" s="32"/>
      <c r="WBN3" s="32"/>
      <c r="WBO3" s="32"/>
      <c r="WBP3" s="32"/>
      <c r="WBQ3" s="32"/>
      <c r="WBR3" s="32"/>
      <c r="WBS3" s="32"/>
      <c r="WBT3" s="32"/>
      <c r="WBU3" s="32"/>
      <c r="WBV3" s="32"/>
      <c r="WBW3" s="32"/>
      <c r="WBX3" s="32"/>
      <c r="WBY3" s="32"/>
      <c r="WBZ3" s="32"/>
      <c r="WCA3" s="32"/>
      <c r="WCB3" s="32"/>
      <c r="WCC3" s="32"/>
      <c r="WCD3" s="32"/>
      <c r="WCE3" s="32"/>
      <c r="WCF3" s="32"/>
      <c r="WCG3" s="32"/>
      <c r="WCH3" s="32"/>
      <c r="WCI3" s="32"/>
      <c r="WCJ3" s="32"/>
      <c r="WCK3" s="32"/>
      <c r="WCL3" s="32"/>
      <c r="WCM3" s="32"/>
      <c r="WCN3" s="32"/>
      <c r="WCO3" s="32"/>
      <c r="WCP3" s="32"/>
      <c r="WCQ3" s="32"/>
      <c r="WCR3" s="32"/>
      <c r="WCS3" s="32"/>
      <c r="WCT3" s="32"/>
      <c r="WCU3" s="32"/>
      <c r="WCV3" s="32"/>
      <c r="WCW3" s="32"/>
      <c r="WCX3" s="32"/>
      <c r="WCY3" s="32"/>
      <c r="WCZ3" s="32"/>
      <c r="WDA3" s="32"/>
      <c r="WDB3" s="32"/>
      <c r="WDC3" s="32"/>
      <c r="WDD3" s="32"/>
      <c r="WDE3" s="32"/>
      <c r="WDF3" s="32"/>
      <c r="WDG3" s="32"/>
      <c r="WDH3" s="32"/>
      <c r="WDI3" s="32"/>
      <c r="WDJ3" s="32"/>
      <c r="WDK3" s="32"/>
      <c r="WDL3" s="32"/>
      <c r="WDM3" s="32"/>
      <c r="WDN3" s="32"/>
      <c r="WDO3" s="32"/>
      <c r="WDP3" s="32"/>
      <c r="WDQ3" s="32"/>
      <c r="WDR3" s="32"/>
      <c r="WDS3" s="32"/>
      <c r="WDT3" s="32"/>
      <c r="WDU3" s="32"/>
      <c r="WDV3" s="32"/>
      <c r="WDW3" s="32"/>
      <c r="WDX3" s="32"/>
      <c r="WDY3" s="32"/>
      <c r="WDZ3" s="32"/>
      <c r="WEA3" s="32"/>
      <c r="WEB3" s="32"/>
      <c r="WEC3" s="32"/>
      <c r="WED3" s="32"/>
      <c r="WEE3" s="32"/>
      <c r="WEF3" s="32"/>
      <c r="WEG3" s="32"/>
      <c r="WEH3" s="32"/>
      <c r="WEI3" s="32"/>
      <c r="WEJ3" s="32"/>
      <c r="WEK3" s="32"/>
      <c r="WEL3" s="32"/>
      <c r="WEM3" s="32"/>
      <c r="WEN3" s="32"/>
      <c r="WEO3" s="32"/>
      <c r="WEP3" s="32"/>
      <c r="WEQ3" s="32"/>
      <c r="WER3" s="32"/>
      <c r="WES3" s="32"/>
      <c r="WET3" s="32"/>
      <c r="WEU3" s="32"/>
      <c r="WEV3" s="32"/>
      <c r="WEW3" s="32"/>
      <c r="WEX3" s="32"/>
      <c r="WEY3" s="32"/>
      <c r="WEZ3" s="32"/>
      <c r="WFA3" s="32"/>
      <c r="WFB3" s="32"/>
      <c r="WFC3" s="32"/>
      <c r="WFD3" s="32"/>
      <c r="WFE3" s="32"/>
      <c r="WFF3" s="32"/>
      <c r="WFG3" s="32"/>
      <c r="WFH3" s="32"/>
      <c r="WFI3" s="32"/>
      <c r="WFJ3" s="32"/>
      <c r="WFK3" s="32"/>
      <c r="WFL3" s="32"/>
      <c r="WFM3" s="32"/>
      <c r="WFN3" s="32"/>
      <c r="WFO3" s="32"/>
      <c r="WFP3" s="32"/>
      <c r="WFQ3" s="32"/>
      <c r="WFR3" s="32"/>
      <c r="WFS3" s="32"/>
      <c r="WFT3" s="32"/>
      <c r="WFU3" s="32"/>
      <c r="WFV3" s="32"/>
      <c r="WFW3" s="32"/>
      <c r="WFX3" s="32"/>
      <c r="WFY3" s="32"/>
      <c r="WFZ3" s="32"/>
      <c r="WGA3" s="32"/>
      <c r="WGB3" s="32"/>
      <c r="WGC3" s="32"/>
      <c r="WGD3" s="32"/>
      <c r="WGE3" s="32"/>
      <c r="WGF3" s="32"/>
      <c r="WGG3" s="32"/>
      <c r="WGH3" s="32"/>
      <c r="WGI3" s="32"/>
      <c r="WGJ3" s="32"/>
      <c r="WGK3" s="32"/>
      <c r="WGL3" s="32"/>
      <c r="WGM3" s="32"/>
      <c r="WGN3" s="32"/>
      <c r="WGO3" s="32"/>
      <c r="WGP3" s="32"/>
      <c r="WGQ3" s="32"/>
      <c r="WGR3" s="32"/>
      <c r="WGS3" s="32"/>
      <c r="WGT3" s="32"/>
      <c r="WGU3" s="32"/>
      <c r="WGV3" s="32"/>
      <c r="WGW3" s="32"/>
      <c r="WGX3" s="32"/>
      <c r="WGY3" s="32"/>
      <c r="WGZ3" s="32"/>
      <c r="WHA3" s="32"/>
      <c r="WHB3" s="32"/>
      <c r="WHC3" s="32"/>
      <c r="WHD3" s="32"/>
      <c r="WHE3" s="32"/>
      <c r="WHF3" s="32"/>
      <c r="WHG3" s="32"/>
      <c r="WHH3" s="32"/>
      <c r="WHI3" s="32"/>
      <c r="WHJ3" s="32"/>
      <c r="WHK3" s="32"/>
      <c r="WHL3" s="32"/>
      <c r="WHM3" s="32"/>
      <c r="WHN3" s="32"/>
      <c r="WHO3" s="32"/>
      <c r="WHP3" s="32"/>
      <c r="WHQ3" s="32"/>
      <c r="WHR3" s="32"/>
      <c r="WHS3" s="32"/>
      <c r="WHT3" s="32"/>
      <c r="WHU3" s="32"/>
      <c r="WHV3" s="32"/>
      <c r="WHW3" s="32"/>
      <c r="WHX3" s="32"/>
      <c r="WHY3" s="32"/>
      <c r="WHZ3" s="32"/>
      <c r="WIA3" s="32"/>
      <c r="WIB3" s="32"/>
      <c r="WIC3" s="32"/>
      <c r="WID3" s="32"/>
      <c r="WIE3" s="32"/>
      <c r="WIF3" s="32"/>
      <c r="WIG3" s="32"/>
      <c r="WIH3" s="32"/>
      <c r="WII3" s="32"/>
      <c r="WIJ3" s="32"/>
      <c r="WIK3" s="32"/>
      <c r="WIL3" s="32"/>
      <c r="WIM3" s="32"/>
      <c r="WIN3" s="32"/>
      <c r="WIO3" s="32"/>
      <c r="WIP3" s="32"/>
      <c r="WIQ3" s="32"/>
      <c r="WIR3" s="32"/>
      <c r="WIS3" s="32"/>
      <c r="WIT3" s="32"/>
      <c r="WIU3" s="32"/>
      <c r="WIV3" s="32"/>
      <c r="WIW3" s="32"/>
      <c r="WIX3" s="32"/>
      <c r="WIY3" s="32"/>
      <c r="WIZ3" s="32"/>
      <c r="WJA3" s="32"/>
      <c r="WJB3" s="32"/>
      <c r="WJC3" s="32"/>
      <c r="WJD3" s="32"/>
      <c r="WJE3" s="32"/>
      <c r="WJF3" s="32"/>
      <c r="WJG3" s="32"/>
      <c r="WJH3" s="32"/>
      <c r="WJI3" s="32"/>
      <c r="WJJ3" s="32"/>
      <c r="WJK3" s="32"/>
      <c r="WJL3" s="32"/>
      <c r="WJM3" s="32"/>
      <c r="WJN3" s="32"/>
      <c r="WJO3" s="32"/>
      <c r="WJP3" s="32"/>
      <c r="WJQ3" s="32"/>
      <c r="WJR3" s="32"/>
      <c r="WJS3" s="32"/>
      <c r="WJT3" s="32"/>
      <c r="WJU3" s="32"/>
      <c r="WJV3" s="32"/>
      <c r="WJW3" s="32"/>
      <c r="WJX3" s="32"/>
      <c r="WJY3" s="32"/>
      <c r="WJZ3" s="32"/>
      <c r="WKA3" s="32"/>
      <c r="WKB3" s="32"/>
      <c r="WKC3" s="32"/>
      <c r="WKD3" s="32"/>
      <c r="WKE3" s="32"/>
      <c r="WKF3" s="32"/>
      <c r="WKG3" s="32"/>
      <c r="WKH3" s="32"/>
      <c r="WKI3" s="32"/>
      <c r="WKJ3" s="32"/>
      <c r="WKK3" s="32"/>
      <c r="WKL3" s="32"/>
      <c r="WKM3" s="32"/>
      <c r="WKN3" s="32"/>
      <c r="WKO3" s="32"/>
      <c r="WKP3" s="32"/>
      <c r="WKQ3" s="32"/>
      <c r="WKR3" s="32"/>
      <c r="WKS3" s="32"/>
      <c r="WKT3" s="32"/>
      <c r="WKU3" s="32"/>
      <c r="WKV3" s="32"/>
      <c r="WKW3" s="32"/>
      <c r="WKX3" s="32"/>
      <c r="WKY3" s="32"/>
      <c r="WKZ3" s="32"/>
      <c r="WLA3" s="32"/>
      <c r="WLB3" s="32"/>
      <c r="WLC3" s="32"/>
      <c r="WLD3" s="32"/>
      <c r="WLE3" s="32"/>
      <c r="WLF3" s="32"/>
      <c r="WLG3" s="32"/>
      <c r="WLH3" s="32"/>
      <c r="WLI3" s="32"/>
      <c r="WLJ3" s="32"/>
      <c r="WLK3" s="32"/>
      <c r="WLL3" s="32"/>
      <c r="WLM3" s="32"/>
      <c r="WLN3" s="32"/>
      <c r="WLO3" s="32"/>
      <c r="WLP3" s="32"/>
      <c r="WLQ3" s="32"/>
      <c r="WLR3" s="32"/>
      <c r="WLS3" s="32"/>
      <c r="WLT3" s="32"/>
      <c r="WLU3" s="32"/>
      <c r="WLV3" s="32"/>
      <c r="WLW3" s="32"/>
      <c r="WLX3" s="32"/>
      <c r="WLY3" s="32"/>
      <c r="WLZ3" s="32"/>
      <c r="WMA3" s="32"/>
      <c r="WMB3" s="32"/>
      <c r="WMC3" s="32"/>
      <c r="WMD3" s="32"/>
      <c r="WME3" s="32"/>
      <c r="WMF3" s="32"/>
      <c r="WMG3" s="32"/>
      <c r="WMH3" s="32"/>
      <c r="WMI3" s="32"/>
      <c r="WMJ3" s="32"/>
      <c r="WMK3" s="32"/>
      <c r="WML3" s="32"/>
      <c r="WMM3" s="32"/>
      <c r="WMN3" s="32"/>
      <c r="WMO3" s="32"/>
      <c r="WMP3" s="32"/>
      <c r="WMQ3" s="32"/>
      <c r="WMR3" s="32"/>
      <c r="WMS3" s="32"/>
      <c r="WMT3" s="32"/>
      <c r="WMU3" s="32"/>
      <c r="WMV3" s="32"/>
      <c r="WMW3" s="32"/>
      <c r="WMX3" s="32"/>
      <c r="WMY3" s="32"/>
      <c r="WMZ3" s="32"/>
      <c r="WNA3" s="32"/>
      <c r="WNB3" s="32"/>
      <c r="WNC3" s="32"/>
      <c r="WND3" s="32"/>
      <c r="WNE3" s="32"/>
      <c r="WNF3" s="32"/>
      <c r="WNG3" s="32"/>
      <c r="WNH3" s="32"/>
      <c r="WNI3" s="32"/>
      <c r="WNJ3" s="32"/>
      <c r="WNK3" s="32"/>
      <c r="WNL3" s="32"/>
      <c r="WNM3" s="32"/>
      <c r="WNN3" s="32"/>
      <c r="WNO3" s="32"/>
      <c r="WNP3" s="32"/>
      <c r="WNQ3" s="32"/>
      <c r="WNR3" s="32"/>
      <c r="WNS3" s="32"/>
      <c r="WNT3" s="32"/>
      <c r="WNU3" s="32"/>
      <c r="WNV3" s="32"/>
      <c r="WNW3" s="32"/>
      <c r="WNX3" s="32"/>
      <c r="WNY3" s="32"/>
      <c r="WNZ3" s="32"/>
      <c r="WOA3" s="32"/>
      <c r="WOB3" s="32"/>
      <c r="WOC3" s="32"/>
      <c r="WOD3" s="32"/>
      <c r="WOE3" s="32"/>
      <c r="WOF3" s="32"/>
      <c r="WOG3" s="32"/>
      <c r="WOH3" s="32"/>
      <c r="WOI3" s="32"/>
      <c r="WOJ3" s="32"/>
      <c r="WOK3" s="32"/>
      <c r="WOL3" s="32"/>
      <c r="WOM3" s="32"/>
      <c r="WON3" s="32"/>
      <c r="WOO3" s="32"/>
      <c r="WOP3" s="32"/>
      <c r="WOQ3" s="32"/>
      <c r="WOR3" s="32"/>
      <c r="WOS3" s="32"/>
      <c r="WOT3" s="32"/>
      <c r="WOU3" s="32"/>
      <c r="WOV3" s="32"/>
      <c r="WOW3" s="32"/>
      <c r="WOX3" s="32"/>
      <c r="WOY3" s="32"/>
      <c r="WOZ3" s="32"/>
      <c r="WPA3" s="32"/>
      <c r="WPB3" s="32"/>
      <c r="WPC3" s="32"/>
      <c r="WPD3" s="32"/>
      <c r="WPE3" s="32"/>
      <c r="WPF3" s="32"/>
      <c r="WPG3" s="32"/>
      <c r="WPH3" s="32"/>
      <c r="WPI3" s="32"/>
      <c r="WPJ3" s="32"/>
      <c r="WPK3" s="32"/>
      <c r="WPL3" s="32"/>
      <c r="WPM3" s="32"/>
      <c r="WPN3" s="32"/>
      <c r="WPO3" s="32"/>
      <c r="WPP3" s="32"/>
      <c r="WPQ3" s="32"/>
      <c r="WPR3" s="32"/>
      <c r="WPS3" s="32"/>
      <c r="WPT3" s="32"/>
      <c r="WPU3" s="32"/>
      <c r="WPV3" s="32"/>
      <c r="WPW3" s="32"/>
      <c r="WPX3" s="32"/>
      <c r="WPY3" s="32"/>
      <c r="WPZ3" s="32"/>
      <c r="WQA3" s="32"/>
      <c r="WQB3" s="32"/>
      <c r="WQC3" s="32"/>
      <c r="WQD3" s="32"/>
      <c r="WQE3" s="32"/>
      <c r="WQF3" s="32"/>
      <c r="WQG3" s="32"/>
      <c r="WQH3" s="32"/>
      <c r="WQI3" s="32"/>
      <c r="WQJ3" s="32"/>
      <c r="WQK3" s="32"/>
      <c r="WQL3" s="32"/>
      <c r="WQM3" s="32"/>
      <c r="WQN3" s="32"/>
      <c r="WQO3" s="32"/>
      <c r="WQP3" s="32"/>
      <c r="WQQ3" s="32"/>
      <c r="WQR3" s="32"/>
      <c r="WQS3" s="32"/>
      <c r="WQT3" s="32"/>
      <c r="WQU3" s="32"/>
      <c r="WQV3" s="32"/>
      <c r="WQW3" s="32"/>
      <c r="WQX3" s="32"/>
      <c r="WQY3" s="32"/>
      <c r="WQZ3" s="32"/>
      <c r="WRA3" s="32"/>
      <c r="WRB3" s="32"/>
      <c r="WRC3" s="32"/>
      <c r="WRD3" s="32"/>
      <c r="WRE3" s="32"/>
      <c r="WRF3" s="32"/>
      <c r="WRG3" s="32"/>
      <c r="WRH3" s="32"/>
      <c r="WRI3" s="32"/>
      <c r="WRJ3" s="32"/>
      <c r="WRK3" s="32"/>
      <c r="WRL3" s="32"/>
      <c r="WRM3" s="32"/>
      <c r="WRN3" s="32"/>
      <c r="WRO3" s="32"/>
      <c r="WRP3" s="32"/>
      <c r="WRQ3" s="32"/>
      <c r="WRR3" s="32"/>
      <c r="WRS3" s="32"/>
      <c r="WRT3" s="32"/>
      <c r="WRU3" s="32"/>
      <c r="WRV3" s="32"/>
      <c r="WRW3" s="32"/>
      <c r="WRX3" s="32"/>
      <c r="WRY3" s="32"/>
      <c r="WRZ3" s="32"/>
      <c r="WSA3" s="32"/>
      <c r="WSB3" s="32"/>
      <c r="WSC3" s="32"/>
      <c r="WSD3" s="32"/>
      <c r="WSE3" s="32"/>
      <c r="WSF3" s="32"/>
      <c r="WSG3" s="32"/>
      <c r="WSH3" s="32"/>
      <c r="WSI3" s="32"/>
      <c r="WSJ3" s="32"/>
      <c r="WSK3" s="32"/>
      <c r="WSL3" s="32"/>
      <c r="WSM3" s="32"/>
      <c r="WSN3" s="32"/>
      <c r="WSO3" s="32"/>
      <c r="WSP3" s="32"/>
      <c r="WSQ3" s="32"/>
      <c r="WSR3" s="32"/>
      <c r="WSS3" s="32"/>
      <c r="WST3" s="32"/>
      <c r="WSU3" s="32"/>
      <c r="WSV3" s="32"/>
      <c r="WSW3" s="32"/>
      <c r="WSX3" s="32"/>
      <c r="WSY3" s="32"/>
      <c r="WSZ3" s="32"/>
      <c r="WTA3" s="32"/>
      <c r="WTB3" s="32"/>
      <c r="WTC3" s="32"/>
      <c r="WTD3" s="32"/>
      <c r="WTE3" s="32"/>
      <c r="WTF3" s="32"/>
      <c r="WTG3" s="32"/>
      <c r="WTH3" s="32"/>
      <c r="WTI3" s="32"/>
      <c r="WTJ3" s="32"/>
      <c r="WTK3" s="32"/>
      <c r="WTL3" s="32"/>
      <c r="WTM3" s="32"/>
      <c r="WTN3" s="32"/>
      <c r="WTO3" s="32"/>
      <c r="WTP3" s="32"/>
      <c r="WTQ3" s="32"/>
      <c r="WTR3" s="32"/>
      <c r="WTS3" s="32"/>
      <c r="WTT3" s="32"/>
      <c r="WTU3" s="32"/>
      <c r="WTV3" s="32"/>
      <c r="WTW3" s="32"/>
      <c r="WTX3" s="32"/>
      <c r="WTY3" s="32"/>
      <c r="WTZ3" s="32"/>
      <c r="WUA3" s="32"/>
      <c r="WUB3" s="32"/>
      <c r="WUC3" s="32"/>
      <c r="WUD3" s="32"/>
      <c r="WUE3" s="32"/>
      <c r="WUF3" s="32"/>
      <c r="WUG3" s="32"/>
      <c r="WUH3" s="32"/>
      <c r="WUI3" s="32"/>
      <c r="WUJ3" s="32"/>
      <c r="WUK3" s="32"/>
      <c r="WUL3" s="32"/>
      <c r="WUM3" s="32"/>
      <c r="WUN3" s="32"/>
      <c r="WUO3" s="32"/>
      <c r="WUP3" s="32"/>
      <c r="WUQ3" s="32"/>
      <c r="WUR3" s="32"/>
      <c r="WUS3" s="32"/>
      <c r="WUT3" s="32"/>
      <c r="WUU3" s="32"/>
      <c r="WUV3" s="32"/>
      <c r="WUW3" s="32"/>
      <c r="WUX3" s="32"/>
      <c r="WUY3" s="32"/>
      <c r="WUZ3" s="32"/>
      <c r="WVA3" s="32"/>
      <c r="WVB3" s="32"/>
      <c r="WVC3" s="32"/>
      <c r="WVD3" s="32"/>
      <c r="WVE3" s="32"/>
      <c r="WVF3" s="32"/>
      <c r="WVG3" s="32"/>
      <c r="WVH3" s="32"/>
      <c r="WVI3" s="32"/>
      <c r="WVJ3" s="32"/>
      <c r="WVK3" s="32"/>
      <c r="WVL3" s="32"/>
      <c r="WVM3" s="32"/>
      <c r="WVN3" s="32"/>
      <c r="WVO3" s="32"/>
      <c r="WVP3" s="32"/>
      <c r="WVQ3" s="32"/>
      <c r="WVR3" s="32"/>
      <c r="WVS3" s="32"/>
      <c r="WVT3" s="32"/>
      <c r="WVU3" s="32"/>
      <c r="WVV3" s="32"/>
      <c r="WVW3" s="32"/>
      <c r="WVX3" s="32"/>
      <c r="WVY3" s="32"/>
      <c r="WVZ3" s="32"/>
      <c r="WWA3" s="32"/>
      <c r="WWB3" s="32"/>
      <c r="WWC3" s="32"/>
      <c r="WWD3" s="32"/>
      <c r="WWE3" s="32"/>
      <c r="WWF3" s="32"/>
      <c r="WWG3" s="32"/>
      <c r="WWH3" s="32"/>
      <c r="WWI3" s="32"/>
      <c r="WWJ3" s="32"/>
      <c r="WWK3" s="32"/>
      <c r="WWL3" s="32"/>
      <c r="WWM3" s="32"/>
      <c r="WWN3" s="32"/>
      <c r="WWO3" s="32"/>
      <c r="WWP3" s="32"/>
      <c r="WWQ3" s="32"/>
      <c r="WWR3" s="32"/>
      <c r="WWS3" s="32"/>
      <c r="WWT3" s="32"/>
      <c r="WWU3" s="32"/>
      <c r="WWV3" s="32"/>
      <c r="WWW3" s="32"/>
      <c r="WWX3" s="32"/>
      <c r="WWY3" s="32"/>
      <c r="WWZ3" s="32"/>
      <c r="WXA3" s="32"/>
      <c r="WXB3" s="32"/>
      <c r="WXC3" s="32"/>
      <c r="WXD3" s="32"/>
      <c r="WXE3" s="32"/>
      <c r="WXF3" s="32"/>
      <c r="WXG3" s="32"/>
      <c r="WXH3" s="32"/>
      <c r="WXI3" s="32"/>
      <c r="WXJ3" s="32"/>
      <c r="WXK3" s="32"/>
      <c r="WXL3" s="32"/>
      <c r="WXM3" s="32"/>
      <c r="WXN3" s="32"/>
      <c r="WXO3" s="32"/>
      <c r="WXP3" s="32"/>
      <c r="WXQ3" s="32"/>
      <c r="WXR3" s="32"/>
      <c r="WXS3" s="32"/>
      <c r="WXT3" s="32"/>
      <c r="WXU3" s="32"/>
      <c r="WXV3" s="32"/>
      <c r="WXW3" s="32"/>
      <c r="WXX3" s="32"/>
      <c r="WXY3" s="32"/>
      <c r="WXZ3" s="32"/>
      <c r="WYA3" s="32"/>
      <c r="WYB3" s="32"/>
      <c r="WYC3" s="32"/>
      <c r="WYD3" s="32"/>
      <c r="WYE3" s="32"/>
      <c r="WYF3" s="32"/>
      <c r="WYG3" s="32"/>
      <c r="WYH3" s="32"/>
      <c r="WYI3" s="32"/>
      <c r="WYJ3" s="32"/>
      <c r="WYK3" s="32"/>
      <c r="WYL3" s="32"/>
      <c r="WYM3" s="32"/>
      <c r="WYN3" s="32"/>
      <c r="WYO3" s="32"/>
      <c r="WYP3" s="32"/>
      <c r="WYQ3" s="32"/>
      <c r="WYR3" s="32"/>
      <c r="WYS3" s="32"/>
      <c r="WYT3" s="32"/>
      <c r="WYU3" s="32"/>
      <c r="WYV3" s="32"/>
      <c r="WYW3" s="32"/>
      <c r="WYX3" s="32"/>
      <c r="WYY3" s="32"/>
      <c r="WYZ3" s="32"/>
      <c r="WZA3" s="32"/>
      <c r="WZB3" s="32"/>
      <c r="WZC3" s="32"/>
      <c r="WZD3" s="32"/>
      <c r="WZE3" s="32"/>
      <c r="WZF3" s="32"/>
      <c r="WZG3" s="32"/>
      <c r="WZH3" s="32"/>
      <c r="WZI3" s="32"/>
      <c r="WZJ3" s="32"/>
      <c r="WZK3" s="32"/>
      <c r="WZL3" s="32"/>
      <c r="WZM3" s="32"/>
      <c r="WZN3" s="32"/>
      <c r="WZO3" s="32"/>
      <c r="WZP3" s="32"/>
      <c r="WZQ3" s="32"/>
      <c r="WZR3" s="32"/>
      <c r="WZS3" s="32"/>
      <c r="WZT3" s="32"/>
      <c r="WZU3" s="32"/>
      <c r="WZV3" s="32"/>
      <c r="WZW3" s="32"/>
      <c r="WZX3" s="32"/>
      <c r="WZY3" s="32"/>
      <c r="WZZ3" s="32"/>
      <c r="XAA3" s="32"/>
      <c r="XAB3" s="32"/>
      <c r="XAC3" s="32"/>
      <c r="XAD3" s="32"/>
      <c r="XAE3" s="32"/>
      <c r="XAF3" s="32"/>
      <c r="XAG3" s="32"/>
      <c r="XAH3" s="32"/>
      <c r="XAI3" s="32"/>
      <c r="XAJ3" s="32"/>
      <c r="XAK3" s="32"/>
      <c r="XAL3" s="32"/>
      <c r="XAM3" s="32"/>
      <c r="XAN3" s="32"/>
      <c r="XAO3" s="32"/>
      <c r="XAP3" s="32"/>
      <c r="XAQ3" s="32"/>
      <c r="XAR3" s="32"/>
      <c r="XAS3" s="32"/>
      <c r="XAT3" s="32"/>
      <c r="XAU3" s="32"/>
      <c r="XAV3" s="32"/>
      <c r="XAW3" s="32"/>
      <c r="XAX3" s="32"/>
      <c r="XAY3" s="32"/>
      <c r="XAZ3" s="32"/>
      <c r="XBA3" s="32"/>
      <c r="XBB3" s="32"/>
      <c r="XBC3" s="32"/>
      <c r="XBD3" s="32"/>
      <c r="XBE3" s="32"/>
      <c r="XBF3" s="32"/>
      <c r="XBG3" s="32"/>
      <c r="XBH3" s="32"/>
      <c r="XBI3" s="32"/>
      <c r="XBJ3" s="32"/>
      <c r="XBK3" s="32"/>
      <c r="XBL3" s="32"/>
      <c r="XBM3" s="32"/>
      <c r="XBN3" s="32"/>
      <c r="XBO3" s="32"/>
      <c r="XBP3" s="32"/>
      <c r="XBQ3" s="32"/>
      <c r="XBR3" s="32"/>
      <c r="XBS3" s="32"/>
      <c r="XBT3" s="32"/>
      <c r="XBU3" s="32"/>
      <c r="XBV3" s="32"/>
      <c r="XBW3" s="32"/>
      <c r="XBX3" s="32"/>
      <c r="XBY3" s="32"/>
      <c r="XBZ3" s="32"/>
      <c r="XCA3" s="32"/>
      <c r="XCB3" s="32"/>
      <c r="XCC3" s="32"/>
      <c r="XCD3" s="32"/>
      <c r="XCE3" s="32"/>
      <c r="XCF3" s="32"/>
      <c r="XCG3" s="32"/>
      <c r="XCH3" s="32"/>
      <c r="XCI3" s="32"/>
      <c r="XCJ3" s="32"/>
      <c r="XCK3" s="32"/>
      <c r="XCL3" s="32"/>
      <c r="XCM3" s="32"/>
      <c r="XCN3" s="32"/>
      <c r="XCO3" s="32"/>
      <c r="XCP3" s="32"/>
      <c r="XCQ3" s="32"/>
      <c r="XCR3" s="32"/>
      <c r="XCS3" s="32"/>
      <c r="XCT3" s="32"/>
      <c r="XCU3" s="32"/>
      <c r="XCV3" s="32"/>
      <c r="XCW3" s="32"/>
      <c r="XCX3" s="32"/>
      <c r="XCY3" s="32"/>
      <c r="XCZ3" s="32"/>
      <c r="XDA3" s="32"/>
      <c r="XDB3" s="32"/>
      <c r="XDC3" s="32"/>
      <c r="XDD3" s="32"/>
      <c r="XDE3" s="32"/>
      <c r="XDF3" s="32"/>
      <c r="XDG3" s="32"/>
      <c r="XDH3" s="32"/>
      <c r="XDI3" s="32"/>
      <c r="XDJ3" s="32"/>
      <c r="XDK3" s="32"/>
      <c r="XDL3" s="32"/>
      <c r="XDM3" s="32"/>
      <c r="XDN3" s="32"/>
      <c r="XDO3" s="32"/>
      <c r="XDP3" s="32"/>
      <c r="XDQ3" s="32"/>
      <c r="XDR3" s="32"/>
      <c r="XDS3" s="32"/>
      <c r="XDT3" s="32"/>
      <c r="XDU3" s="32"/>
      <c r="XDV3" s="32"/>
      <c r="XDW3" s="32"/>
      <c r="XDX3" s="32"/>
      <c r="XDY3" s="32"/>
      <c r="XDZ3" s="32"/>
      <c r="XEA3" s="32"/>
      <c r="XEB3" s="32"/>
      <c r="XEC3" s="32"/>
      <c r="XED3" s="32"/>
      <c r="XEE3" s="32"/>
      <c r="XEF3" s="32"/>
      <c r="XEG3" s="32"/>
      <c r="XEH3" s="32"/>
      <c r="XEI3" s="32"/>
      <c r="XEJ3" s="32"/>
      <c r="XEK3" s="32"/>
      <c r="XEL3" s="32"/>
      <c r="XEM3" s="32"/>
      <c r="XEN3" s="32"/>
      <c r="XEO3" s="32"/>
      <c r="XEP3" s="32"/>
      <c r="XEQ3" s="32"/>
      <c r="XER3" s="32"/>
      <c r="XES3" s="32"/>
      <c r="XET3" s="32"/>
      <c r="XEU3" s="32"/>
      <c r="XEV3" s="32"/>
      <c r="XEW3" s="32"/>
      <c r="XEX3" s="32"/>
      <c r="XEY3" s="32"/>
      <c r="XEZ3" s="32"/>
      <c r="XFA3" s="32"/>
      <c r="XFB3" s="32"/>
      <c r="XFC3" s="32"/>
      <c r="XFD3" s="32"/>
    </row>
    <row r="4" spans="1:16384" ht="29.25" customHeight="1" thickBot="1">
      <c r="A4" s="546"/>
      <c r="B4" s="546"/>
      <c r="C4" s="546"/>
      <c r="D4" s="546"/>
      <c r="E4" s="546"/>
      <c r="F4" s="546"/>
      <c r="G4" s="546"/>
      <c r="H4" s="546"/>
      <c r="I4" s="570"/>
      <c r="K4" s="968">
        <f>'CO CPD'!$I$9</f>
        <v>2018</v>
      </c>
      <c r="L4" s="969"/>
      <c r="M4" s="970"/>
      <c r="N4" s="968">
        <f>'CO CPD'!$I$10</f>
        <v>2019</v>
      </c>
      <c r="O4" s="969"/>
      <c r="P4" s="970"/>
      <c r="Q4" s="968">
        <f>'CO CPD'!$I$11</f>
        <v>2020</v>
      </c>
      <c r="R4" s="969"/>
      <c r="S4" s="970"/>
      <c r="T4" s="972">
        <f>'CO CPD'!$I$12</f>
        <v>2021</v>
      </c>
      <c r="U4" s="973"/>
      <c r="V4" s="974"/>
      <c r="W4" s="972">
        <f>'CO CPD'!$I$13</f>
        <v>2022</v>
      </c>
      <c r="X4" s="973"/>
      <c r="Y4" s="974"/>
      <c r="Z4" s="972">
        <f>'CO CPD'!$I$14</f>
        <v>2023</v>
      </c>
      <c r="AA4" s="973"/>
      <c r="AB4" s="974"/>
    </row>
    <row r="5" spans="1:16384" ht="56.25" customHeight="1" thickBot="1">
      <c r="A5" s="567" t="s">
        <v>83</v>
      </c>
      <c r="B5" s="568" t="s">
        <v>1304</v>
      </c>
      <c r="C5" s="569" t="s">
        <v>82</v>
      </c>
      <c r="D5" s="300" t="s">
        <v>81</v>
      </c>
      <c r="E5" s="311" t="s">
        <v>1295</v>
      </c>
      <c r="F5" s="300" t="s">
        <v>80</v>
      </c>
      <c r="G5" s="301" t="s">
        <v>79</v>
      </c>
      <c r="H5" s="302" t="s">
        <v>78</v>
      </c>
      <c r="I5" s="303" t="s">
        <v>77</v>
      </c>
      <c r="J5" s="569" t="s">
        <v>0</v>
      </c>
      <c r="K5" s="574" t="s">
        <v>1321</v>
      </c>
      <c r="L5" s="572" t="s">
        <v>560</v>
      </c>
      <c r="M5" s="573" t="s">
        <v>1322</v>
      </c>
      <c r="N5" s="571" t="s">
        <v>1323</v>
      </c>
      <c r="O5" s="572" t="s">
        <v>533</v>
      </c>
      <c r="P5" s="573" t="s">
        <v>1324</v>
      </c>
      <c r="Q5" s="571" t="s">
        <v>1325</v>
      </c>
      <c r="R5" s="572" t="s">
        <v>534</v>
      </c>
      <c r="S5" s="573" t="s">
        <v>1326</v>
      </c>
      <c r="T5" s="571" t="s">
        <v>1327</v>
      </c>
      <c r="U5" s="572" t="s">
        <v>535</v>
      </c>
      <c r="V5" s="573" t="s">
        <v>1328</v>
      </c>
      <c r="W5" s="571" t="s">
        <v>1329</v>
      </c>
      <c r="X5" s="572" t="s">
        <v>536</v>
      </c>
      <c r="Y5" s="573" t="s">
        <v>1330</v>
      </c>
      <c r="Z5" s="571" t="s">
        <v>1331</v>
      </c>
      <c r="AA5" s="572" t="s">
        <v>537</v>
      </c>
      <c r="AB5" s="573" t="s">
        <v>1332</v>
      </c>
    </row>
    <row r="6" spans="1:16384" ht="45" customHeight="1">
      <c r="A6" s="1278" t="str">
        <f>VLOOKUP(B6,FillHome_OO[],2,FALSE)</f>
        <v>Outcome 1 - By 2022, Cabo Verdeans, particularly the most vulnerable, have improved access to, and use more quality health and education services, and benefit more from social and child protection and social inclusion, which are gender-sensitive, throughout their life cycle</v>
      </c>
      <c r="B6" s="531" t="str">
        <f>VLOOKUP(Tablo_MonitoringTable[[#This Row],[Indicators Numbering (can be hidden)]],IndicNumbering[],4,FALSE)</f>
        <v>Outcome 1</v>
      </c>
      <c r="C6" s="1271" t="s">
        <v>563</v>
      </c>
      <c r="D6" s="531" t="str">
        <f t="array" ref="D6">INDEX(CO_indicators_list[], SMALL(IF(CO_Indic_List='1_Entry_Table'!$B$16,ROW(CO_Indic_List)-7),ROWS(D$6:D6)),8)</f>
        <v>1.1 - Prevalence of anaemia in children aged 0-5 years (by municipality)</v>
      </c>
      <c r="E6" s="531" t="str">
        <f t="array" ref="E6">INDEX(CO_indicators_list[], SMALL(IF(CO_Indic_List='1_Entry_Table'!$B$16,ROW(CO_Indic_List)-7),ROWS(E$6:E6)),3)</f>
        <v>Indicator 1.1</v>
      </c>
      <c r="F6" s="210" t="s">
        <v>563</v>
      </c>
      <c r="G6" s="194"/>
      <c r="H6" s="212">
        <f>VLOOKUP(Tablo_MonitoringTable[[#This Row],[Indicators Numbering (can be hidden)]],Data_collection_table,8,FALSE)</f>
        <v>0</v>
      </c>
      <c r="I6" s="213">
        <f>VLOOKUP(Tablo_MonitoringTable[[#This Row],[Indicators Numbering (can be hidden)]],Data_collection_table,10,FALSE)</f>
        <v>0</v>
      </c>
      <c r="J6" s="214">
        <f>VLOOKUP(Tablo_MonitoringTable[[#This Row],[Indicators Numbering (can be hidden)]],Data_collection_table,11,FALSE)</f>
        <v>0</v>
      </c>
      <c r="K6" s="195">
        <f>VLOOKUP(Tablo_MonitoringTable[[#This Row],[Indicators Numbering (can be hidden)]],Data_collection_table,12,FALSE)</f>
        <v>0</v>
      </c>
      <c r="L6" s="204">
        <f>IF(ISERROR(M6/K6)=TRUE,0,M6/K6)</f>
        <v>0</v>
      </c>
      <c r="M6" s="196">
        <f>VLOOKUP(Tablo_MonitoringTable[[#This Row],[Indicators Numbering (can be hidden)]],Data_collection_table,13,FALSE)</f>
        <v>0</v>
      </c>
      <c r="N6" s="195">
        <f>VLOOKUP(Tablo_MonitoringTable[[#This Row],[Indicators Numbering (can be hidden)]],Data_collection_table,14,FALSE)</f>
        <v>0</v>
      </c>
      <c r="O6" s="204">
        <f>IF(ISERROR(P6/N6)=TRUE,0,P6/N6)</f>
        <v>0</v>
      </c>
      <c r="P6" s="196">
        <f>VLOOKUP(Tablo_MonitoringTable[[#This Row],[Indicators Numbering (can be hidden)]],Data_collection_table,15,FALSE)</f>
        <v>0</v>
      </c>
      <c r="Q6" s="195">
        <f>VLOOKUP(Tablo_MonitoringTable[[#This Row],[Indicators Numbering (can be hidden)]],Data_collection_table,16,FALSE)</f>
        <v>0</v>
      </c>
      <c r="R6" s="204">
        <f>IF(ISERROR(S6/Q6)=TRUE,0,S6/Q6)</f>
        <v>0</v>
      </c>
      <c r="S6" s="196">
        <f>VLOOKUP(Tablo_MonitoringTable[[#This Row],[Indicators Numbering (can be hidden)]],Data_collection_table,17,FALSE)</f>
        <v>0</v>
      </c>
      <c r="T6" s="195">
        <f>VLOOKUP(Tablo_MonitoringTable[[#This Row],[Indicators Numbering (can be hidden)]],Data_collection_table,18,FALSE)</f>
        <v>0</v>
      </c>
      <c r="U6" s="204">
        <f>IF(ISERROR(V6/T6)=TRUE,0,V6/T6)</f>
        <v>0</v>
      </c>
      <c r="V6" s="196">
        <f>VLOOKUP(Tablo_MonitoringTable[[#This Row],[Indicators Numbering (can be hidden)]],Data_collection_table,19,FALSE)</f>
        <v>0</v>
      </c>
      <c r="W6" s="195">
        <f>VLOOKUP(Tablo_MonitoringTable[[#This Row],[Indicators Numbering (can be hidden)]],Data_collection_table,20,FALSE)</f>
        <v>0</v>
      </c>
      <c r="X6" s="204">
        <f>IF(ISERROR(Y6/W6)=TRUE,0,Y6/W6)</f>
        <v>0</v>
      </c>
      <c r="Y6" s="196">
        <f>VLOOKUP(Tablo_MonitoringTable[[#This Row],[Indicators Numbering (can be hidden)]],Data_collection_table,21,FALSE)</f>
        <v>0</v>
      </c>
      <c r="Z6" s="195">
        <f>VLOOKUP(Tablo_MonitoringTable[[#This Row],[Indicators Numbering (can be hidden)]],Data_collection_table,22,FALSE)</f>
        <v>0</v>
      </c>
      <c r="AA6" s="207">
        <f>IF(ISERROR(AB6/Z6)=TRUE,0,AB6/Z6)</f>
        <v>0</v>
      </c>
      <c r="AB6" s="192">
        <f>VLOOKUP(Tablo_MonitoringTable[[#This Row],[Indicators Numbering (can be hidden)]],Data_collection_table,23,FALSE)</f>
        <v>0</v>
      </c>
      <c r="AC6" s="171"/>
      <c r="AD6" s="171"/>
      <c r="AE6" s="171"/>
      <c r="AF6" s="171"/>
      <c r="AG6" s="171"/>
      <c r="AH6" s="171"/>
      <c r="AI6" s="171"/>
      <c r="AJ6" s="171"/>
      <c r="AK6" s="171"/>
      <c r="AL6" s="171"/>
      <c r="AM6" s="171"/>
      <c r="AN6" s="171"/>
      <c r="AO6" s="171"/>
      <c r="AP6" s="171"/>
      <c r="AQ6" s="171"/>
      <c r="AR6" s="171"/>
      <c r="AS6" s="171"/>
      <c r="AT6" s="171"/>
      <c r="AU6" s="171"/>
      <c r="AV6" s="171"/>
      <c r="AW6" s="171"/>
      <c r="AX6" s="171"/>
      <c r="AY6" s="171"/>
      <c r="AZ6" s="171"/>
      <c r="BA6" s="171"/>
      <c r="BB6" s="171"/>
      <c r="BC6" s="171"/>
      <c r="BD6" s="171"/>
      <c r="BE6" s="171"/>
      <c r="BF6" s="171"/>
      <c r="BG6" s="171"/>
      <c r="BH6" s="171"/>
      <c r="BI6" s="171"/>
      <c r="BJ6" s="171"/>
      <c r="BK6" s="171"/>
      <c r="BL6" s="171"/>
      <c r="BM6" s="171"/>
      <c r="BN6" s="171"/>
      <c r="BO6" s="171"/>
      <c r="BP6" s="171"/>
      <c r="BQ6" s="171"/>
      <c r="BR6" s="171"/>
      <c r="BS6" s="171"/>
      <c r="BT6" s="171"/>
      <c r="BU6" s="171"/>
      <c r="BV6" s="171"/>
      <c r="BW6" s="171"/>
      <c r="BX6" s="171"/>
      <c r="BY6" s="171"/>
      <c r="BZ6" s="171"/>
      <c r="CA6" s="171"/>
      <c r="CB6" s="171"/>
      <c r="CC6" s="171"/>
      <c r="CD6" s="171"/>
      <c r="CE6" s="171"/>
      <c r="CF6" s="171"/>
      <c r="CG6" s="171"/>
      <c r="CH6" s="171"/>
      <c r="CI6" s="171"/>
      <c r="CJ6" s="171"/>
      <c r="CK6" s="171"/>
      <c r="CL6" s="171"/>
      <c r="CM6" s="171"/>
      <c r="CN6" s="171"/>
      <c r="CO6" s="171"/>
      <c r="CP6" s="171"/>
      <c r="CQ6" s="171"/>
      <c r="CR6" s="171"/>
      <c r="CS6" s="171"/>
      <c r="CT6" s="171"/>
      <c r="CU6" s="171"/>
      <c r="CV6" s="171"/>
      <c r="CW6" s="171"/>
      <c r="CX6" s="171"/>
      <c r="CY6" s="171"/>
      <c r="CZ6" s="171"/>
      <c r="DA6" s="171"/>
      <c r="DB6" s="171"/>
      <c r="DC6" s="171"/>
      <c r="DD6" s="171"/>
      <c r="DE6" s="171"/>
      <c r="DF6" s="171"/>
      <c r="DG6" s="171"/>
      <c r="DH6" s="171"/>
      <c r="DI6" s="171"/>
      <c r="DJ6" s="171"/>
      <c r="DK6" s="171"/>
      <c r="DL6" s="171"/>
      <c r="DM6" s="171"/>
      <c r="DN6" s="171"/>
      <c r="DO6" s="171"/>
      <c r="DP6" s="171"/>
      <c r="DQ6" s="171"/>
      <c r="DR6" s="171"/>
      <c r="DS6" s="171"/>
      <c r="DT6" s="171"/>
      <c r="DU6" s="171"/>
      <c r="DV6" s="171"/>
      <c r="DW6" s="171"/>
      <c r="DX6" s="171"/>
      <c r="DY6" s="171"/>
      <c r="DZ6" s="171"/>
      <c r="EA6" s="171"/>
      <c r="EB6" s="171"/>
      <c r="EC6" s="171"/>
      <c r="ED6" s="171"/>
      <c r="EE6" s="171"/>
      <c r="EF6" s="171"/>
      <c r="EG6" s="171"/>
      <c r="EH6" s="171"/>
      <c r="EI6" s="171"/>
      <c r="EJ6" s="171"/>
      <c r="EK6" s="171"/>
      <c r="EL6" s="171"/>
      <c r="EM6" s="171"/>
      <c r="EN6" s="171"/>
      <c r="EO6" s="171"/>
      <c r="EP6" s="171"/>
      <c r="EQ6" s="171"/>
      <c r="ER6" s="171"/>
      <c r="ES6" s="171"/>
      <c r="ET6" s="171"/>
      <c r="EU6" s="171"/>
      <c r="EV6" s="171"/>
      <c r="EW6" s="171"/>
      <c r="EX6" s="171"/>
      <c r="EY6" s="171"/>
      <c r="EZ6" s="171"/>
      <c r="FA6" s="171"/>
      <c r="FB6" s="171"/>
      <c r="FC6" s="171"/>
      <c r="FD6" s="171"/>
      <c r="FE6" s="171"/>
      <c r="FF6" s="171"/>
      <c r="FG6" s="171"/>
      <c r="FH6" s="171"/>
      <c r="FI6" s="171"/>
      <c r="FJ6" s="171"/>
      <c r="FK6" s="171"/>
      <c r="FL6" s="171"/>
      <c r="FM6" s="171"/>
      <c r="FN6" s="171"/>
      <c r="FO6" s="171"/>
      <c r="FP6" s="171"/>
      <c r="FQ6" s="171"/>
      <c r="FR6" s="171"/>
      <c r="FS6" s="171"/>
      <c r="FT6" s="171"/>
      <c r="FU6" s="171"/>
      <c r="FV6" s="171"/>
      <c r="FW6" s="171"/>
      <c r="FX6" s="171"/>
      <c r="FY6" s="171"/>
      <c r="FZ6" s="171"/>
      <c r="GA6" s="171"/>
      <c r="GB6" s="171"/>
      <c r="GC6" s="171"/>
      <c r="GD6" s="171"/>
      <c r="GE6" s="171"/>
      <c r="GF6" s="171"/>
      <c r="GG6" s="171"/>
      <c r="GH6" s="171"/>
      <c r="GI6" s="171"/>
      <c r="GJ6" s="171"/>
      <c r="GK6" s="171"/>
      <c r="GL6" s="171"/>
      <c r="GM6" s="171"/>
      <c r="GN6" s="171"/>
      <c r="GO6" s="171"/>
      <c r="GP6" s="171"/>
      <c r="GQ6" s="171"/>
      <c r="GR6" s="171"/>
      <c r="GS6" s="171"/>
      <c r="GT6" s="171"/>
      <c r="GU6" s="171"/>
      <c r="GV6" s="171"/>
      <c r="GW6" s="171"/>
      <c r="GX6" s="171"/>
      <c r="GY6" s="171"/>
      <c r="GZ6" s="171"/>
      <c r="HA6" s="171"/>
      <c r="HB6" s="171"/>
      <c r="HC6" s="171"/>
      <c r="HD6" s="171"/>
      <c r="HE6" s="171"/>
      <c r="HF6" s="171"/>
      <c r="HG6" s="171"/>
      <c r="HH6" s="171"/>
      <c r="HI6" s="171"/>
      <c r="HJ6" s="171"/>
      <c r="HK6" s="171"/>
      <c r="HL6" s="171"/>
      <c r="HM6" s="171"/>
      <c r="HN6" s="171"/>
      <c r="HO6" s="171"/>
      <c r="HP6" s="171"/>
      <c r="HQ6" s="171"/>
      <c r="HR6" s="171"/>
      <c r="HS6" s="171"/>
      <c r="HT6" s="171"/>
      <c r="HU6" s="171"/>
      <c r="HV6" s="171"/>
      <c r="HW6" s="171"/>
      <c r="HX6" s="171"/>
      <c r="HY6" s="171"/>
      <c r="HZ6" s="171"/>
      <c r="IA6" s="171"/>
      <c r="IB6" s="171"/>
      <c r="IC6" s="171"/>
      <c r="ID6" s="171"/>
      <c r="IE6" s="171"/>
      <c r="IF6" s="171"/>
      <c r="IG6" s="171"/>
      <c r="IH6" s="171"/>
      <c r="II6" s="171"/>
      <c r="IJ6" s="171"/>
      <c r="IK6" s="171"/>
      <c r="IL6" s="171"/>
      <c r="IM6" s="171"/>
      <c r="IN6" s="171"/>
      <c r="IO6" s="171"/>
      <c r="IP6" s="171"/>
      <c r="IQ6" s="171"/>
      <c r="IR6" s="171"/>
      <c r="IS6" s="171"/>
      <c r="IT6" s="171"/>
      <c r="IU6" s="171"/>
      <c r="IV6" s="171"/>
      <c r="IW6" s="171"/>
      <c r="IX6" s="171"/>
      <c r="IY6" s="171"/>
      <c r="IZ6" s="171"/>
      <c r="JA6" s="171"/>
      <c r="JB6" s="171"/>
      <c r="JC6" s="171"/>
      <c r="JD6" s="171"/>
      <c r="JE6" s="171"/>
      <c r="JF6" s="171"/>
      <c r="JG6" s="171"/>
      <c r="JH6" s="171"/>
      <c r="JI6" s="171"/>
      <c r="JJ6" s="171"/>
      <c r="JK6" s="171"/>
      <c r="JL6" s="171"/>
      <c r="JM6" s="171"/>
      <c r="JN6" s="171"/>
      <c r="JO6" s="171"/>
      <c r="JP6" s="171"/>
      <c r="JQ6" s="171"/>
      <c r="JR6" s="171"/>
      <c r="JS6" s="171"/>
      <c r="JT6" s="171"/>
      <c r="JU6" s="171"/>
      <c r="JV6" s="171"/>
      <c r="JW6" s="171"/>
      <c r="JX6" s="171"/>
      <c r="JY6" s="171"/>
      <c r="JZ6" s="171"/>
      <c r="KA6" s="171"/>
      <c r="KB6" s="171"/>
      <c r="KC6" s="171"/>
      <c r="KD6" s="171"/>
      <c r="KE6" s="171"/>
      <c r="KF6" s="171"/>
      <c r="KG6" s="171"/>
      <c r="KH6" s="171"/>
      <c r="KI6" s="171"/>
      <c r="KJ6" s="171"/>
      <c r="KK6" s="171"/>
      <c r="KL6" s="171"/>
      <c r="KM6" s="171"/>
      <c r="KN6" s="171"/>
      <c r="KO6" s="171"/>
      <c r="KP6" s="171"/>
      <c r="KQ6" s="171"/>
      <c r="KR6" s="171"/>
      <c r="KS6" s="171"/>
      <c r="KT6" s="171"/>
      <c r="KU6" s="171"/>
      <c r="KV6" s="171"/>
      <c r="KW6" s="171"/>
      <c r="KX6" s="171"/>
      <c r="KY6" s="171"/>
      <c r="KZ6" s="171"/>
      <c r="LA6" s="171"/>
      <c r="LB6" s="171"/>
      <c r="LC6" s="171"/>
      <c r="LD6" s="171"/>
      <c r="LE6" s="171"/>
      <c r="LF6" s="171"/>
      <c r="LG6" s="171"/>
      <c r="LH6" s="171"/>
      <c r="LI6" s="171"/>
      <c r="LJ6" s="171"/>
      <c r="LK6" s="171"/>
      <c r="LL6" s="171"/>
      <c r="LM6" s="171"/>
      <c r="LN6" s="171"/>
      <c r="LO6" s="171"/>
      <c r="LP6" s="171"/>
      <c r="LQ6" s="171"/>
      <c r="LR6" s="171"/>
      <c r="LS6" s="171"/>
      <c r="LT6" s="171"/>
      <c r="LU6" s="171"/>
      <c r="LV6" s="171"/>
      <c r="LW6" s="171"/>
      <c r="LX6" s="171"/>
      <c r="LY6" s="171"/>
      <c r="LZ6" s="171"/>
      <c r="MA6" s="171"/>
      <c r="MB6" s="171"/>
      <c r="MC6" s="171"/>
      <c r="MD6" s="171"/>
      <c r="ME6" s="171"/>
      <c r="MF6" s="171"/>
      <c r="MG6" s="171"/>
      <c r="MH6" s="171"/>
      <c r="MI6" s="171"/>
      <c r="MJ6" s="171"/>
      <c r="MK6" s="171"/>
      <c r="ML6" s="171"/>
      <c r="MM6" s="171"/>
      <c r="MN6" s="171"/>
      <c r="MO6" s="171"/>
      <c r="MP6" s="171"/>
      <c r="MQ6" s="171"/>
      <c r="MR6" s="171"/>
      <c r="MS6" s="171"/>
      <c r="MT6" s="171"/>
      <c r="MU6" s="171"/>
      <c r="MV6" s="171"/>
      <c r="MW6" s="171"/>
      <c r="MX6" s="171"/>
      <c r="MY6" s="171"/>
      <c r="MZ6" s="171"/>
      <c r="NA6" s="171"/>
      <c r="NB6" s="171"/>
      <c r="NC6" s="171"/>
      <c r="ND6" s="171"/>
      <c r="NE6" s="171"/>
      <c r="NF6" s="171"/>
      <c r="NG6" s="171"/>
      <c r="NH6" s="171"/>
      <c r="NI6" s="171"/>
      <c r="NJ6" s="171"/>
      <c r="NK6" s="171"/>
      <c r="NL6" s="171"/>
      <c r="NM6" s="171"/>
      <c r="NN6" s="171"/>
      <c r="NO6" s="171"/>
      <c r="NP6" s="171"/>
      <c r="NQ6" s="171"/>
      <c r="NR6" s="171"/>
      <c r="NS6" s="171"/>
      <c r="NT6" s="171"/>
      <c r="NU6" s="171"/>
      <c r="NV6" s="171"/>
      <c r="NW6" s="171"/>
      <c r="NX6" s="171"/>
      <c r="NY6" s="171"/>
      <c r="NZ6" s="171"/>
      <c r="OA6" s="171"/>
      <c r="OB6" s="171"/>
      <c r="OC6" s="171"/>
      <c r="OD6" s="171"/>
      <c r="OE6" s="171"/>
      <c r="OF6" s="171"/>
      <c r="OG6" s="171"/>
      <c r="OH6" s="171"/>
      <c r="OI6" s="171"/>
      <c r="OJ6" s="171"/>
      <c r="OK6" s="171"/>
      <c r="OL6" s="171"/>
      <c r="OM6" s="171"/>
      <c r="ON6" s="171"/>
      <c r="OO6" s="171"/>
      <c r="OP6" s="171"/>
      <c r="OQ6" s="171"/>
      <c r="OR6" s="171"/>
      <c r="OS6" s="171"/>
      <c r="OT6" s="171"/>
      <c r="OU6" s="171"/>
      <c r="OV6" s="171"/>
      <c r="OW6" s="171"/>
      <c r="OX6" s="171"/>
      <c r="OY6" s="171"/>
      <c r="OZ6" s="171"/>
      <c r="PA6" s="171"/>
      <c r="PB6" s="171"/>
      <c r="PC6" s="171"/>
      <c r="PD6" s="171"/>
      <c r="PE6" s="171"/>
      <c r="PF6" s="171"/>
      <c r="PG6" s="171"/>
      <c r="PH6" s="171"/>
      <c r="PI6" s="171"/>
      <c r="PJ6" s="171"/>
      <c r="PK6" s="171"/>
      <c r="PL6" s="171"/>
      <c r="PM6" s="171"/>
      <c r="PN6" s="171"/>
      <c r="PO6" s="171"/>
      <c r="PP6" s="171"/>
      <c r="PQ6" s="171"/>
      <c r="PR6" s="171"/>
      <c r="PS6" s="171"/>
      <c r="PT6" s="171"/>
      <c r="PU6" s="171"/>
      <c r="PV6" s="171"/>
      <c r="PW6" s="171"/>
      <c r="PX6" s="171"/>
      <c r="PY6" s="171"/>
      <c r="PZ6" s="171"/>
      <c r="QA6" s="171"/>
      <c r="QB6" s="171"/>
      <c r="QC6" s="171"/>
      <c r="QD6" s="171"/>
      <c r="QE6" s="171"/>
      <c r="QF6" s="171"/>
      <c r="QG6" s="171"/>
      <c r="QH6" s="171"/>
      <c r="QI6" s="171"/>
      <c r="QJ6" s="171"/>
      <c r="QK6" s="171"/>
      <c r="QL6" s="171"/>
      <c r="QM6" s="171"/>
      <c r="QN6" s="171"/>
      <c r="QO6" s="171"/>
      <c r="QP6" s="171"/>
      <c r="QQ6" s="171"/>
      <c r="QR6" s="171"/>
      <c r="QS6" s="171"/>
      <c r="QT6" s="171"/>
      <c r="QU6" s="171"/>
      <c r="QV6" s="171"/>
      <c r="QW6" s="171"/>
      <c r="QX6" s="171"/>
      <c r="QY6" s="171"/>
      <c r="QZ6" s="171"/>
      <c r="RA6" s="171"/>
      <c r="RB6" s="171"/>
      <c r="RC6" s="171"/>
      <c r="RD6" s="171"/>
      <c r="RE6" s="171"/>
      <c r="RF6" s="171"/>
      <c r="RG6" s="171"/>
      <c r="RH6" s="171"/>
      <c r="RI6" s="171"/>
      <c r="RJ6" s="171"/>
      <c r="RK6" s="171"/>
      <c r="RL6" s="171"/>
      <c r="RM6" s="171"/>
      <c r="RN6" s="171"/>
      <c r="RO6" s="171"/>
      <c r="RP6" s="171"/>
      <c r="RQ6" s="171"/>
      <c r="RR6" s="171"/>
      <c r="RS6" s="171"/>
      <c r="RT6" s="171"/>
      <c r="RU6" s="171"/>
      <c r="RV6" s="171"/>
      <c r="RW6" s="171"/>
      <c r="RX6" s="171"/>
      <c r="RY6" s="171"/>
      <c r="RZ6" s="171"/>
      <c r="SA6" s="171"/>
      <c r="SB6" s="171"/>
      <c r="SC6" s="171"/>
      <c r="SD6" s="171"/>
      <c r="SE6" s="171"/>
      <c r="SF6" s="171"/>
      <c r="SG6" s="171"/>
      <c r="SH6" s="171"/>
      <c r="SI6" s="171"/>
      <c r="SJ6" s="171"/>
      <c r="SK6" s="171"/>
      <c r="SL6" s="171"/>
      <c r="SM6" s="171"/>
      <c r="SN6" s="171"/>
      <c r="SO6" s="171"/>
      <c r="SP6" s="171"/>
      <c r="SQ6" s="171"/>
      <c r="SR6" s="171"/>
      <c r="SS6" s="171"/>
      <c r="ST6" s="171"/>
      <c r="SU6" s="171"/>
      <c r="SV6" s="171"/>
      <c r="SW6" s="171"/>
      <c r="SX6" s="171"/>
      <c r="SY6" s="171"/>
      <c r="SZ6" s="171"/>
      <c r="TA6" s="171"/>
      <c r="TB6" s="171"/>
      <c r="TC6" s="171"/>
      <c r="TD6" s="171"/>
      <c r="TE6" s="171"/>
      <c r="TF6" s="171"/>
      <c r="TG6" s="171"/>
      <c r="TH6" s="171"/>
      <c r="TI6" s="171"/>
      <c r="TJ6" s="171"/>
      <c r="TK6" s="171"/>
      <c r="TL6" s="171"/>
      <c r="TM6" s="171"/>
      <c r="TN6" s="171"/>
      <c r="TO6" s="171"/>
      <c r="TP6" s="171"/>
      <c r="TQ6" s="171"/>
      <c r="TR6" s="171"/>
      <c r="TS6" s="171"/>
      <c r="TT6" s="171"/>
      <c r="TU6" s="171"/>
      <c r="TV6" s="171"/>
      <c r="TW6" s="171"/>
      <c r="TX6" s="171"/>
      <c r="TY6" s="171"/>
      <c r="TZ6" s="171"/>
      <c r="UA6" s="171"/>
      <c r="UB6" s="171"/>
      <c r="UC6" s="171"/>
      <c r="UD6" s="171"/>
      <c r="UE6" s="171"/>
      <c r="UF6" s="171"/>
      <c r="UG6" s="171"/>
      <c r="UH6" s="171"/>
      <c r="UI6" s="171"/>
      <c r="UJ6" s="171"/>
      <c r="UK6" s="171"/>
      <c r="UL6" s="171"/>
      <c r="UM6" s="171"/>
      <c r="UN6" s="171"/>
      <c r="UO6" s="171"/>
      <c r="UP6" s="171"/>
      <c r="UQ6" s="171"/>
      <c r="UR6" s="171"/>
      <c r="US6" s="171"/>
      <c r="UT6" s="171"/>
      <c r="UU6" s="171"/>
      <c r="UV6" s="171"/>
      <c r="UW6" s="171"/>
      <c r="UX6" s="171"/>
      <c r="UY6" s="171"/>
      <c r="UZ6" s="171"/>
      <c r="VA6" s="171"/>
      <c r="VB6" s="171"/>
      <c r="VC6" s="171"/>
      <c r="VD6" s="171"/>
      <c r="VE6" s="171"/>
      <c r="VF6" s="171"/>
      <c r="VG6" s="171"/>
      <c r="VH6" s="171"/>
      <c r="VI6" s="171"/>
      <c r="VJ6" s="171"/>
      <c r="VK6" s="171"/>
      <c r="VL6" s="171"/>
      <c r="VM6" s="171"/>
      <c r="VN6" s="171"/>
      <c r="VO6" s="171"/>
      <c r="VP6" s="171"/>
      <c r="VQ6" s="171"/>
      <c r="VR6" s="171"/>
      <c r="VS6" s="171"/>
      <c r="VT6" s="171"/>
      <c r="VU6" s="171"/>
      <c r="VV6" s="171"/>
      <c r="VW6" s="171"/>
      <c r="VX6" s="171"/>
      <c r="VY6" s="171"/>
      <c r="VZ6" s="171"/>
      <c r="WA6" s="171"/>
      <c r="WB6" s="171"/>
      <c r="WC6" s="171"/>
      <c r="WD6" s="171"/>
      <c r="WE6" s="171"/>
      <c r="WF6" s="171"/>
      <c r="WG6" s="171"/>
      <c r="WH6" s="171"/>
      <c r="WI6" s="171"/>
      <c r="WJ6" s="171"/>
      <c r="WK6" s="171"/>
      <c r="WL6" s="171"/>
      <c r="WM6" s="171"/>
      <c r="WN6" s="171"/>
      <c r="WO6" s="171"/>
      <c r="WP6" s="171"/>
      <c r="WQ6" s="171"/>
      <c r="WR6" s="171"/>
      <c r="WS6" s="171"/>
      <c r="WT6" s="171"/>
      <c r="WU6" s="171"/>
      <c r="WV6" s="171"/>
      <c r="WW6" s="171"/>
      <c r="WX6" s="171"/>
      <c r="WY6" s="171"/>
      <c r="WZ6" s="171"/>
      <c r="XA6" s="171"/>
      <c r="XB6" s="171"/>
      <c r="XC6" s="171"/>
      <c r="XD6" s="171"/>
      <c r="XE6" s="171"/>
      <c r="XF6" s="171"/>
      <c r="XG6" s="171"/>
      <c r="XH6" s="171"/>
      <c r="XI6" s="171"/>
      <c r="XJ6" s="171"/>
      <c r="XK6" s="171"/>
      <c r="XL6" s="171"/>
      <c r="XM6" s="171"/>
      <c r="XN6" s="171"/>
      <c r="XO6" s="171"/>
      <c r="XP6" s="171"/>
      <c r="XQ6" s="171"/>
      <c r="XR6" s="171"/>
      <c r="XS6" s="171"/>
      <c r="XT6" s="171"/>
      <c r="XU6" s="171"/>
      <c r="XV6" s="171"/>
      <c r="XW6" s="171"/>
      <c r="XX6" s="171"/>
      <c r="XY6" s="171"/>
      <c r="XZ6" s="171"/>
      <c r="YA6" s="171"/>
      <c r="YB6" s="171"/>
      <c r="YC6" s="171"/>
      <c r="YD6" s="171"/>
      <c r="YE6" s="171"/>
      <c r="YF6" s="171"/>
      <c r="YG6" s="171"/>
      <c r="YH6" s="171"/>
      <c r="YI6" s="171"/>
      <c r="YJ6" s="171"/>
      <c r="YK6" s="171"/>
      <c r="YL6" s="171"/>
      <c r="YM6" s="171"/>
      <c r="YN6" s="171"/>
      <c r="YO6" s="171"/>
      <c r="YP6" s="171"/>
      <c r="YQ6" s="171"/>
      <c r="YR6" s="171"/>
      <c r="YS6" s="171"/>
      <c r="YT6" s="171"/>
      <c r="YU6" s="171"/>
      <c r="YV6" s="171"/>
      <c r="YW6" s="171"/>
      <c r="YX6" s="171"/>
      <c r="YY6" s="171"/>
      <c r="YZ6" s="171"/>
      <c r="ZA6" s="171"/>
      <c r="ZB6" s="171"/>
      <c r="ZC6" s="171"/>
      <c r="ZD6" s="171"/>
      <c r="ZE6" s="171"/>
      <c r="ZF6" s="171"/>
      <c r="ZG6" s="171"/>
      <c r="ZH6" s="171"/>
      <c r="ZI6" s="171"/>
      <c r="ZJ6" s="171"/>
      <c r="ZK6" s="171"/>
      <c r="ZL6" s="171"/>
      <c r="ZM6" s="171"/>
      <c r="ZN6" s="171"/>
      <c r="ZO6" s="171"/>
      <c r="ZP6" s="171"/>
      <c r="ZQ6" s="171"/>
      <c r="ZR6" s="171"/>
      <c r="ZS6" s="171"/>
      <c r="ZT6" s="171"/>
      <c r="ZU6" s="171"/>
      <c r="ZV6" s="171"/>
      <c r="ZW6" s="171"/>
      <c r="ZX6" s="171"/>
      <c r="ZY6" s="171"/>
      <c r="ZZ6" s="171"/>
      <c r="AAA6" s="171"/>
      <c r="AAB6" s="171"/>
      <c r="AAC6" s="171"/>
      <c r="AAD6" s="171"/>
      <c r="AAE6" s="171"/>
      <c r="AAF6" s="171"/>
      <c r="AAG6" s="171"/>
      <c r="AAH6" s="171"/>
      <c r="AAI6" s="171"/>
      <c r="AAJ6" s="171"/>
      <c r="AAK6" s="171"/>
      <c r="AAL6" s="171"/>
      <c r="AAM6" s="171"/>
      <c r="AAN6" s="171"/>
      <c r="AAO6" s="171"/>
      <c r="AAP6" s="171"/>
      <c r="AAQ6" s="171"/>
      <c r="AAR6" s="171"/>
      <c r="AAS6" s="171"/>
      <c r="AAT6" s="171"/>
      <c r="AAU6" s="171"/>
      <c r="AAV6" s="171"/>
      <c r="AAW6" s="171"/>
      <c r="AAX6" s="171"/>
      <c r="AAY6" s="171"/>
      <c r="AAZ6" s="171"/>
      <c r="ABA6" s="171"/>
      <c r="ABB6" s="171"/>
      <c r="ABC6" s="171"/>
      <c r="ABD6" s="171"/>
      <c r="ABE6" s="171"/>
      <c r="ABF6" s="171"/>
      <c r="ABG6" s="171"/>
      <c r="ABH6" s="171"/>
      <c r="ABI6" s="171"/>
      <c r="ABJ6" s="171"/>
      <c r="ABK6" s="171"/>
      <c r="ABL6" s="171"/>
      <c r="ABM6" s="171"/>
      <c r="ABN6" s="171"/>
      <c r="ABO6" s="171"/>
      <c r="ABP6" s="171"/>
      <c r="ABQ6" s="171"/>
      <c r="ABR6" s="171"/>
      <c r="ABS6" s="171"/>
      <c r="ABT6" s="171"/>
      <c r="ABU6" s="171"/>
      <c r="ABV6" s="171"/>
      <c r="ABW6" s="171"/>
      <c r="ABX6" s="171"/>
      <c r="ABY6" s="171"/>
      <c r="ABZ6" s="171"/>
      <c r="ACA6" s="171"/>
      <c r="ACB6" s="171"/>
      <c r="ACC6" s="171"/>
      <c r="ACD6" s="171"/>
      <c r="ACE6" s="171"/>
      <c r="ACF6" s="171"/>
      <c r="ACG6" s="171"/>
      <c r="ACH6" s="171"/>
      <c r="ACI6" s="171"/>
      <c r="ACJ6" s="171"/>
      <c r="ACK6" s="171"/>
      <c r="ACL6" s="171"/>
      <c r="ACM6" s="171"/>
      <c r="ACN6" s="171"/>
      <c r="ACO6" s="171"/>
      <c r="ACP6" s="171"/>
      <c r="ACQ6" s="171"/>
      <c r="ACR6" s="171"/>
      <c r="ACS6" s="171"/>
      <c r="ACT6" s="171"/>
      <c r="ACU6" s="171"/>
      <c r="ACV6" s="171"/>
      <c r="ACW6" s="171"/>
      <c r="ACX6" s="171"/>
      <c r="ACY6" s="171"/>
      <c r="ACZ6" s="171"/>
      <c r="ADA6" s="171"/>
      <c r="ADB6" s="171"/>
      <c r="ADC6" s="171"/>
      <c r="ADD6" s="171"/>
      <c r="ADE6" s="171"/>
      <c r="ADF6" s="171"/>
      <c r="ADG6" s="171"/>
      <c r="ADH6" s="171"/>
      <c r="ADI6" s="171"/>
      <c r="ADJ6" s="171"/>
      <c r="ADK6" s="171"/>
      <c r="ADL6" s="171"/>
      <c r="ADM6" s="171"/>
      <c r="ADN6" s="171"/>
      <c r="ADO6" s="171"/>
      <c r="ADP6" s="171"/>
      <c r="ADQ6" s="171"/>
      <c r="ADR6" s="171"/>
      <c r="ADS6" s="171"/>
      <c r="ADT6" s="171"/>
      <c r="ADU6" s="171"/>
      <c r="ADV6" s="171"/>
      <c r="ADW6" s="171"/>
      <c r="ADX6" s="171"/>
      <c r="ADY6" s="171"/>
      <c r="ADZ6" s="171"/>
      <c r="AEA6" s="171"/>
      <c r="AEB6" s="171"/>
      <c r="AEC6" s="171"/>
      <c r="AED6" s="171"/>
      <c r="AEE6" s="171"/>
      <c r="AEF6" s="171"/>
      <c r="AEG6" s="171"/>
      <c r="AEH6" s="171"/>
      <c r="AEI6" s="171"/>
      <c r="AEJ6" s="171"/>
      <c r="AEK6" s="171"/>
      <c r="AEL6" s="171"/>
      <c r="AEM6" s="171"/>
      <c r="AEN6" s="171"/>
      <c r="AEO6" s="171"/>
      <c r="AEP6" s="171"/>
      <c r="AEQ6" s="171"/>
      <c r="AER6" s="171"/>
      <c r="AES6" s="171"/>
      <c r="AET6" s="171"/>
      <c r="AEU6" s="171"/>
      <c r="AEV6" s="171"/>
      <c r="AEW6" s="171"/>
      <c r="AEX6" s="171"/>
      <c r="AEY6" s="171"/>
      <c r="AEZ6" s="171"/>
      <c r="AFA6" s="171"/>
      <c r="AFB6" s="171"/>
      <c r="AFC6" s="171"/>
      <c r="AFD6" s="171"/>
      <c r="AFE6" s="171"/>
      <c r="AFF6" s="171"/>
      <c r="AFG6" s="171"/>
      <c r="AFH6" s="171"/>
      <c r="AFI6" s="171"/>
      <c r="AFJ6" s="171"/>
      <c r="AFK6" s="171"/>
      <c r="AFL6" s="171"/>
      <c r="AFM6" s="171"/>
      <c r="AFN6" s="171"/>
      <c r="AFO6" s="171"/>
      <c r="AFP6" s="171"/>
      <c r="AFQ6" s="171"/>
      <c r="AFR6" s="171"/>
      <c r="AFS6" s="171"/>
      <c r="AFT6" s="171"/>
      <c r="AFU6" s="171"/>
      <c r="AFV6" s="171"/>
      <c r="AFW6" s="171"/>
      <c r="AFX6" s="171"/>
      <c r="AFY6" s="171"/>
      <c r="AFZ6" s="171"/>
      <c r="AGA6" s="171"/>
      <c r="AGB6" s="171"/>
      <c r="AGC6" s="171"/>
      <c r="AGD6" s="171"/>
      <c r="AGE6" s="171"/>
      <c r="AGF6" s="171"/>
      <c r="AGG6" s="171"/>
      <c r="AGH6" s="171"/>
      <c r="AGI6" s="171"/>
      <c r="AGJ6" s="171"/>
      <c r="AGK6" s="171"/>
      <c r="AGL6" s="171"/>
      <c r="AGM6" s="171"/>
      <c r="AGN6" s="171"/>
      <c r="AGO6" s="171"/>
      <c r="AGP6" s="171"/>
      <c r="AGQ6" s="171"/>
      <c r="AGR6" s="171"/>
      <c r="AGS6" s="171"/>
      <c r="AGT6" s="171"/>
      <c r="AGU6" s="171"/>
      <c r="AGV6" s="171"/>
      <c r="AGW6" s="171"/>
      <c r="AGX6" s="171"/>
      <c r="AGY6" s="171"/>
      <c r="AGZ6" s="171"/>
      <c r="AHA6" s="171"/>
      <c r="AHB6" s="171"/>
      <c r="AHC6" s="171"/>
      <c r="AHD6" s="171"/>
      <c r="AHE6" s="171"/>
      <c r="AHF6" s="171"/>
      <c r="AHG6" s="171"/>
      <c r="AHH6" s="171"/>
      <c r="AHI6" s="171"/>
      <c r="AHJ6" s="171"/>
      <c r="AHK6" s="171"/>
      <c r="AHL6" s="171"/>
      <c r="AHM6" s="171"/>
      <c r="AHN6" s="171"/>
      <c r="AHO6" s="171"/>
      <c r="AHP6" s="171"/>
      <c r="AHQ6" s="171"/>
      <c r="AHR6" s="171"/>
      <c r="AHS6" s="171"/>
      <c r="AHT6" s="171"/>
      <c r="AHU6" s="171"/>
      <c r="AHV6" s="171"/>
      <c r="AHW6" s="171"/>
      <c r="AHX6" s="171"/>
      <c r="AHY6" s="171"/>
      <c r="AHZ6" s="171"/>
      <c r="AIA6" s="171"/>
      <c r="AIB6" s="171"/>
      <c r="AIC6" s="171"/>
      <c r="AID6" s="171"/>
      <c r="AIE6" s="171"/>
      <c r="AIF6" s="171"/>
      <c r="AIG6" s="171"/>
      <c r="AIH6" s="171"/>
      <c r="AII6" s="171"/>
      <c r="AIJ6" s="171"/>
      <c r="AIK6" s="171"/>
      <c r="AIL6" s="171"/>
      <c r="AIM6" s="171"/>
      <c r="AIN6" s="171"/>
      <c r="AIO6" s="171"/>
      <c r="AIP6" s="171"/>
      <c r="AIQ6" s="171"/>
      <c r="AIR6" s="171"/>
      <c r="AIS6" s="171"/>
      <c r="AIT6" s="171"/>
      <c r="AIU6" s="171"/>
      <c r="AIV6" s="171"/>
      <c r="AIW6" s="171"/>
      <c r="AIX6" s="171"/>
      <c r="AIY6" s="171"/>
      <c r="AIZ6" s="171"/>
      <c r="AJA6" s="171"/>
      <c r="AJB6" s="171"/>
      <c r="AJC6" s="171"/>
      <c r="AJD6" s="171"/>
      <c r="AJE6" s="171"/>
      <c r="AJF6" s="171"/>
      <c r="AJG6" s="171"/>
      <c r="AJH6" s="171"/>
      <c r="AJI6" s="171"/>
      <c r="AJJ6" s="171"/>
      <c r="AJK6" s="171"/>
      <c r="AJL6" s="171"/>
      <c r="AJM6" s="171"/>
      <c r="AJN6" s="171"/>
      <c r="AJO6" s="171"/>
      <c r="AJP6" s="171"/>
      <c r="AJQ6" s="171"/>
      <c r="AJR6" s="171"/>
      <c r="AJS6" s="171"/>
      <c r="AJT6" s="171"/>
      <c r="AJU6" s="171"/>
      <c r="AJV6" s="171"/>
      <c r="AJW6" s="171"/>
      <c r="AJX6" s="171"/>
      <c r="AJY6" s="171"/>
      <c r="AJZ6" s="171"/>
      <c r="AKA6" s="171"/>
      <c r="AKB6" s="171"/>
      <c r="AKC6" s="171"/>
      <c r="AKD6" s="171"/>
      <c r="AKE6" s="171"/>
      <c r="AKF6" s="171"/>
      <c r="AKG6" s="171"/>
      <c r="AKH6" s="171"/>
      <c r="AKI6" s="171"/>
      <c r="AKJ6" s="171"/>
      <c r="AKK6" s="171"/>
      <c r="AKL6" s="171"/>
      <c r="AKM6" s="171"/>
      <c r="AKN6" s="171"/>
      <c r="AKO6" s="171"/>
      <c r="AKP6" s="171"/>
      <c r="AKQ6" s="171"/>
      <c r="AKR6" s="171"/>
      <c r="AKS6" s="171"/>
      <c r="AKT6" s="171"/>
      <c r="AKU6" s="171"/>
      <c r="AKV6" s="171"/>
      <c r="AKW6" s="171"/>
      <c r="AKX6" s="171"/>
      <c r="AKY6" s="171"/>
      <c r="AKZ6" s="171"/>
      <c r="ALA6" s="171"/>
      <c r="ALB6" s="171"/>
      <c r="ALC6" s="171"/>
      <c r="ALD6" s="171"/>
      <c r="ALE6" s="171"/>
      <c r="ALF6" s="171"/>
      <c r="ALG6" s="171"/>
      <c r="ALH6" s="171"/>
      <c r="ALI6" s="171"/>
      <c r="ALJ6" s="171"/>
      <c r="ALK6" s="171"/>
      <c r="ALL6" s="171"/>
      <c r="ALM6" s="171"/>
      <c r="ALN6" s="171"/>
      <c r="ALO6" s="171"/>
      <c r="ALP6" s="171"/>
      <c r="ALQ6" s="171"/>
      <c r="ALR6" s="171"/>
      <c r="ALS6" s="171"/>
      <c r="ALT6" s="171"/>
      <c r="ALU6" s="171"/>
      <c r="ALV6" s="171"/>
      <c r="ALW6" s="171"/>
      <c r="ALX6" s="171"/>
      <c r="ALY6" s="171"/>
      <c r="ALZ6" s="171"/>
      <c r="AMA6" s="171"/>
      <c r="AMB6" s="171"/>
      <c r="AMC6" s="171"/>
      <c r="AMD6" s="171"/>
      <c r="AME6" s="171"/>
      <c r="AMF6" s="171"/>
      <c r="AMG6" s="171"/>
      <c r="AMH6" s="171"/>
      <c r="AMI6" s="171"/>
      <c r="AMJ6" s="171"/>
      <c r="AMK6" s="171"/>
      <c r="AML6" s="171"/>
      <c r="AMM6" s="171"/>
      <c r="AMN6" s="171"/>
      <c r="AMO6" s="171"/>
      <c r="AMP6" s="171"/>
      <c r="AMQ6" s="171"/>
      <c r="AMR6" s="171"/>
      <c r="AMS6" s="171"/>
      <c r="AMT6" s="171"/>
      <c r="AMU6" s="171"/>
      <c r="AMV6" s="171"/>
      <c r="AMW6" s="171"/>
      <c r="AMX6" s="171"/>
      <c r="AMY6" s="171"/>
      <c r="AMZ6" s="171"/>
      <c r="ANA6" s="171"/>
      <c r="ANB6" s="171"/>
      <c r="ANC6" s="171"/>
      <c r="AND6" s="171"/>
      <c r="ANE6" s="171"/>
      <c r="ANF6" s="171"/>
      <c r="ANG6" s="171"/>
      <c r="ANH6" s="171"/>
      <c r="ANI6" s="171"/>
      <c r="ANJ6" s="171"/>
      <c r="ANK6" s="171"/>
      <c r="ANL6" s="171"/>
      <c r="ANM6" s="171"/>
      <c r="ANN6" s="171"/>
      <c r="ANO6" s="171"/>
      <c r="ANP6" s="171"/>
      <c r="ANQ6" s="171"/>
      <c r="ANR6" s="171"/>
      <c r="ANS6" s="171"/>
      <c r="ANT6" s="171"/>
      <c r="ANU6" s="171"/>
      <c r="ANV6" s="171"/>
      <c r="ANW6" s="171"/>
      <c r="ANX6" s="171"/>
      <c r="ANY6" s="171"/>
      <c r="ANZ6" s="171"/>
      <c r="AOA6" s="171"/>
      <c r="AOB6" s="171"/>
      <c r="AOC6" s="171"/>
      <c r="AOD6" s="171"/>
      <c r="AOE6" s="171"/>
      <c r="AOF6" s="171"/>
      <c r="AOG6" s="171"/>
      <c r="AOH6" s="171"/>
      <c r="AOI6" s="171"/>
      <c r="AOJ6" s="171"/>
      <c r="AOK6" s="171"/>
      <c r="AOL6" s="171"/>
      <c r="AOM6" s="171"/>
      <c r="AON6" s="171"/>
      <c r="AOO6" s="171"/>
      <c r="AOP6" s="171"/>
      <c r="AOQ6" s="171"/>
      <c r="AOR6" s="171"/>
      <c r="AOS6" s="171"/>
      <c r="AOT6" s="171"/>
      <c r="AOU6" s="171"/>
      <c r="AOV6" s="171"/>
      <c r="AOW6" s="171"/>
      <c r="AOX6" s="171"/>
      <c r="AOY6" s="171"/>
      <c r="AOZ6" s="171"/>
      <c r="APA6" s="171"/>
      <c r="APB6" s="171"/>
      <c r="APC6" s="171"/>
      <c r="APD6" s="171"/>
      <c r="APE6" s="171"/>
      <c r="APF6" s="171"/>
      <c r="APG6" s="171"/>
      <c r="APH6" s="171"/>
      <c r="API6" s="171"/>
      <c r="APJ6" s="171"/>
      <c r="APK6" s="171"/>
      <c r="APL6" s="171"/>
      <c r="APM6" s="171"/>
      <c r="APN6" s="171"/>
      <c r="APO6" s="171"/>
      <c r="APP6" s="171"/>
      <c r="APQ6" s="171"/>
      <c r="APR6" s="171"/>
      <c r="APS6" s="171"/>
      <c r="APT6" s="171"/>
      <c r="APU6" s="171"/>
      <c r="APV6" s="171"/>
      <c r="APW6" s="171"/>
      <c r="APX6" s="171"/>
      <c r="APY6" s="171"/>
      <c r="APZ6" s="171"/>
      <c r="AQA6" s="171"/>
      <c r="AQB6" s="171"/>
      <c r="AQC6" s="171"/>
      <c r="AQD6" s="171"/>
      <c r="AQE6" s="171"/>
      <c r="AQF6" s="171"/>
      <c r="AQG6" s="171"/>
      <c r="AQH6" s="171"/>
      <c r="AQI6" s="171"/>
      <c r="AQJ6" s="171"/>
      <c r="AQK6" s="171"/>
      <c r="AQL6" s="171"/>
      <c r="AQM6" s="171"/>
      <c r="AQN6" s="171"/>
      <c r="AQO6" s="171"/>
      <c r="AQP6" s="171"/>
      <c r="AQQ6" s="171"/>
      <c r="AQR6" s="171"/>
      <c r="AQS6" s="171"/>
      <c r="AQT6" s="171"/>
      <c r="AQU6" s="171"/>
      <c r="AQV6" s="171"/>
      <c r="AQW6" s="171"/>
      <c r="AQX6" s="171"/>
      <c r="AQY6" s="171"/>
      <c r="AQZ6" s="171"/>
      <c r="ARA6" s="171"/>
      <c r="ARB6" s="171"/>
      <c r="ARC6" s="171"/>
      <c r="ARD6" s="171"/>
      <c r="ARE6" s="171"/>
      <c r="ARF6" s="171"/>
      <c r="ARG6" s="171"/>
      <c r="ARH6" s="171"/>
      <c r="ARI6" s="171"/>
      <c r="ARJ6" s="171"/>
      <c r="ARK6" s="171"/>
      <c r="ARL6" s="171"/>
      <c r="ARM6" s="171"/>
      <c r="ARN6" s="171"/>
      <c r="ARO6" s="171"/>
      <c r="ARP6" s="171"/>
      <c r="ARQ6" s="171"/>
      <c r="ARR6" s="171"/>
      <c r="ARS6" s="171"/>
      <c r="ART6" s="171"/>
      <c r="ARU6" s="171"/>
      <c r="ARV6" s="171"/>
      <c r="ARW6" s="171"/>
      <c r="ARX6" s="171"/>
      <c r="ARY6" s="171"/>
      <c r="ARZ6" s="171"/>
      <c r="ASA6" s="171"/>
      <c r="ASB6" s="171"/>
      <c r="ASC6" s="171"/>
      <c r="ASD6" s="171"/>
      <c r="ASE6" s="171"/>
      <c r="ASF6" s="171"/>
      <c r="ASG6" s="171"/>
      <c r="ASH6" s="171"/>
      <c r="ASI6" s="171"/>
      <c r="ASJ6" s="171"/>
      <c r="ASK6" s="171"/>
      <c r="ASL6" s="171"/>
      <c r="ASM6" s="171"/>
      <c r="ASN6" s="171"/>
      <c r="ASO6" s="171"/>
      <c r="ASP6" s="171"/>
      <c r="ASQ6" s="171"/>
      <c r="ASR6" s="171"/>
      <c r="ASS6" s="171"/>
      <c r="AST6" s="171"/>
      <c r="ASU6" s="171"/>
      <c r="ASV6" s="171"/>
      <c r="ASW6" s="171"/>
      <c r="ASX6" s="171"/>
      <c r="ASY6" s="171"/>
      <c r="ASZ6" s="171"/>
      <c r="ATA6" s="171"/>
      <c r="ATB6" s="171"/>
      <c r="ATC6" s="171"/>
      <c r="ATD6" s="171"/>
      <c r="ATE6" s="171"/>
      <c r="ATF6" s="171"/>
      <c r="ATG6" s="171"/>
      <c r="ATH6" s="171"/>
      <c r="ATI6" s="171"/>
      <c r="ATJ6" s="171"/>
      <c r="ATK6" s="171"/>
      <c r="ATL6" s="171"/>
      <c r="ATM6" s="171"/>
      <c r="ATN6" s="171"/>
      <c r="ATO6" s="171"/>
      <c r="ATP6" s="171"/>
      <c r="ATQ6" s="171"/>
      <c r="ATR6" s="171"/>
      <c r="ATS6" s="171"/>
      <c r="ATT6" s="171"/>
      <c r="ATU6" s="171"/>
      <c r="ATV6" s="171"/>
      <c r="ATW6" s="171"/>
      <c r="ATX6" s="171"/>
      <c r="ATY6" s="171"/>
      <c r="ATZ6" s="171"/>
      <c r="AUA6" s="171"/>
      <c r="AUB6" s="171"/>
      <c r="AUC6" s="171"/>
      <c r="AUD6" s="171"/>
      <c r="AUE6" s="171"/>
      <c r="AUF6" s="171"/>
      <c r="AUG6" s="171"/>
      <c r="AUH6" s="171"/>
      <c r="AUI6" s="171"/>
      <c r="AUJ6" s="171"/>
      <c r="AUK6" s="171"/>
      <c r="AUL6" s="171"/>
      <c r="AUM6" s="171"/>
      <c r="AUN6" s="171"/>
      <c r="AUO6" s="171"/>
      <c r="AUP6" s="171"/>
      <c r="AUQ6" s="171"/>
      <c r="AUR6" s="171"/>
      <c r="AUS6" s="171"/>
      <c r="AUT6" s="171"/>
      <c r="AUU6" s="171"/>
      <c r="AUV6" s="171"/>
      <c r="AUW6" s="171"/>
      <c r="AUX6" s="171"/>
      <c r="AUY6" s="171"/>
      <c r="AUZ6" s="171"/>
      <c r="AVA6" s="171"/>
      <c r="AVB6" s="171"/>
      <c r="AVC6" s="171"/>
      <c r="AVD6" s="171"/>
      <c r="AVE6" s="171"/>
      <c r="AVF6" s="171"/>
      <c r="AVG6" s="171"/>
      <c r="AVH6" s="171"/>
      <c r="AVI6" s="171"/>
      <c r="AVJ6" s="171"/>
      <c r="AVK6" s="171"/>
      <c r="AVL6" s="171"/>
      <c r="AVM6" s="171"/>
      <c r="AVN6" s="171"/>
      <c r="AVO6" s="171"/>
      <c r="AVP6" s="171"/>
      <c r="AVQ6" s="171"/>
      <c r="AVR6" s="171"/>
      <c r="AVS6" s="171"/>
      <c r="AVT6" s="171"/>
      <c r="AVU6" s="171"/>
      <c r="AVV6" s="171"/>
      <c r="AVW6" s="171"/>
      <c r="AVX6" s="171"/>
      <c r="AVY6" s="171"/>
      <c r="AVZ6" s="171"/>
      <c r="AWA6" s="171"/>
      <c r="AWB6" s="171"/>
      <c r="AWC6" s="171"/>
      <c r="AWD6" s="171"/>
      <c r="AWE6" s="171"/>
      <c r="AWF6" s="171"/>
      <c r="AWG6" s="171"/>
      <c r="AWH6" s="171"/>
      <c r="AWI6" s="171"/>
      <c r="AWJ6" s="171"/>
      <c r="AWK6" s="171"/>
      <c r="AWL6" s="171"/>
      <c r="AWM6" s="171"/>
      <c r="AWN6" s="171"/>
      <c r="AWO6" s="171"/>
      <c r="AWP6" s="171"/>
      <c r="AWQ6" s="171"/>
      <c r="AWR6" s="171"/>
      <c r="AWS6" s="171"/>
      <c r="AWT6" s="171"/>
      <c r="AWU6" s="171"/>
      <c r="AWV6" s="171"/>
      <c r="AWW6" s="171"/>
      <c r="AWX6" s="171"/>
      <c r="AWY6" s="171"/>
      <c r="AWZ6" s="171"/>
      <c r="AXA6" s="171"/>
      <c r="AXB6" s="171"/>
      <c r="AXC6" s="171"/>
      <c r="AXD6" s="171"/>
      <c r="AXE6" s="171"/>
      <c r="AXF6" s="171"/>
      <c r="AXG6" s="171"/>
      <c r="AXH6" s="171"/>
      <c r="AXI6" s="171"/>
      <c r="AXJ6" s="171"/>
      <c r="AXK6" s="171"/>
      <c r="AXL6" s="171"/>
      <c r="AXM6" s="171"/>
      <c r="AXN6" s="171"/>
      <c r="AXO6" s="171"/>
      <c r="AXP6" s="171"/>
      <c r="AXQ6" s="171"/>
      <c r="AXR6" s="171"/>
      <c r="AXS6" s="171"/>
      <c r="AXT6" s="171"/>
      <c r="AXU6" s="171"/>
      <c r="AXV6" s="171"/>
      <c r="AXW6" s="171"/>
      <c r="AXX6" s="171"/>
      <c r="AXY6" s="171"/>
      <c r="AXZ6" s="171"/>
      <c r="AYA6" s="171"/>
      <c r="AYB6" s="171"/>
      <c r="AYC6" s="171"/>
      <c r="AYD6" s="171"/>
      <c r="AYE6" s="171"/>
      <c r="AYF6" s="171"/>
      <c r="AYG6" s="171"/>
      <c r="AYH6" s="171"/>
      <c r="AYI6" s="171"/>
      <c r="AYJ6" s="171"/>
      <c r="AYK6" s="171"/>
      <c r="AYL6" s="171"/>
      <c r="AYM6" s="171"/>
      <c r="AYN6" s="171"/>
      <c r="AYO6" s="171"/>
      <c r="AYP6" s="171"/>
      <c r="AYQ6" s="171"/>
      <c r="AYR6" s="171"/>
      <c r="AYS6" s="171"/>
      <c r="AYT6" s="171"/>
      <c r="AYU6" s="171"/>
      <c r="AYV6" s="171"/>
      <c r="AYW6" s="171"/>
      <c r="AYX6" s="171"/>
      <c r="AYY6" s="171"/>
      <c r="AYZ6" s="171"/>
      <c r="AZA6" s="171"/>
      <c r="AZB6" s="171"/>
      <c r="AZC6" s="171"/>
      <c r="AZD6" s="171"/>
      <c r="AZE6" s="171"/>
      <c r="AZF6" s="171"/>
      <c r="AZG6" s="171"/>
      <c r="AZH6" s="171"/>
      <c r="AZI6" s="171"/>
      <c r="AZJ6" s="171"/>
      <c r="AZK6" s="171"/>
      <c r="AZL6" s="171"/>
      <c r="AZM6" s="171"/>
      <c r="AZN6" s="171"/>
      <c r="AZO6" s="171"/>
      <c r="AZP6" s="171"/>
      <c r="AZQ6" s="171"/>
      <c r="AZR6" s="171"/>
      <c r="AZS6" s="171"/>
      <c r="AZT6" s="171"/>
      <c r="AZU6" s="171"/>
      <c r="AZV6" s="171"/>
      <c r="AZW6" s="171"/>
      <c r="AZX6" s="171"/>
      <c r="AZY6" s="171"/>
      <c r="AZZ6" s="171"/>
      <c r="BAA6" s="171"/>
      <c r="BAB6" s="171"/>
      <c r="BAC6" s="171"/>
      <c r="BAD6" s="171"/>
      <c r="BAE6" s="171"/>
      <c r="BAF6" s="171"/>
      <c r="BAG6" s="171"/>
      <c r="BAH6" s="171"/>
      <c r="BAI6" s="171"/>
      <c r="BAJ6" s="171"/>
      <c r="BAK6" s="171"/>
      <c r="BAL6" s="171"/>
      <c r="BAM6" s="171"/>
      <c r="BAN6" s="171"/>
      <c r="BAO6" s="171"/>
      <c r="BAP6" s="171"/>
      <c r="BAQ6" s="171"/>
      <c r="BAR6" s="171"/>
      <c r="BAS6" s="171"/>
      <c r="BAT6" s="171"/>
      <c r="BAU6" s="171"/>
      <c r="BAV6" s="171"/>
      <c r="BAW6" s="171"/>
      <c r="BAX6" s="171"/>
      <c r="BAY6" s="171"/>
      <c r="BAZ6" s="171"/>
      <c r="BBA6" s="171"/>
      <c r="BBB6" s="171"/>
      <c r="BBC6" s="171"/>
      <c r="BBD6" s="171"/>
      <c r="BBE6" s="171"/>
      <c r="BBF6" s="171"/>
      <c r="BBG6" s="171"/>
      <c r="BBH6" s="171"/>
      <c r="BBI6" s="171"/>
      <c r="BBJ6" s="171"/>
      <c r="BBK6" s="171"/>
      <c r="BBL6" s="171"/>
      <c r="BBM6" s="171"/>
      <c r="BBN6" s="171"/>
      <c r="BBO6" s="171"/>
      <c r="BBP6" s="171"/>
      <c r="BBQ6" s="171"/>
      <c r="BBR6" s="171"/>
      <c r="BBS6" s="171"/>
      <c r="BBT6" s="171"/>
      <c r="BBU6" s="171"/>
      <c r="BBV6" s="171"/>
      <c r="BBW6" s="171"/>
      <c r="BBX6" s="171"/>
      <c r="BBY6" s="171"/>
      <c r="BBZ6" s="171"/>
      <c r="BCA6" s="171"/>
      <c r="BCB6" s="171"/>
      <c r="BCC6" s="171"/>
      <c r="BCD6" s="171"/>
      <c r="BCE6" s="171"/>
      <c r="BCF6" s="171"/>
      <c r="BCG6" s="171"/>
      <c r="BCH6" s="171"/>
      <c r="BCI6" s="171"/>
      <c r="BCJ6" s="171"/>
      <c r="BCK6" s="171"/>
      <c r="BCL6" s="171"/>
      <c r="BCM6" s="171"/>
      <c r="BCN6" s="171"/>
      <c r="BCO6" s="171"/>
      <c r="BCP6" s="171"/>
      <c r="BCQ6" s="171"/>
      <c r="BCR6" s="171"/>
      <c r="BCS6" s="171"/>
      <c r="BCT6" s="171"/>
      <c r="BCU6" s="171"/>
      <c r="BCV6" s="171"/>
      <c r="BCW6" s="171"/>
      <c r="BCX6" s="171"/>
      <c r="BCY6" s="171"/>
      <c r="BCZ6" s="171"/>
      <c r="BDA6" s="171"/>
      <c r="BDB6" s="171"/>
      <c r="BDC6" s="171"/>
      <c r="BDD6" s="171"/>
      <c r="BDE6" s="171"/>
      <c r="BDF6" s="171"/>
      <c r="BDG6" s="171"/>
      <c r="BDH6" s="171"/>
      <c r="BDI6" s="171"/>
      <c r="BDJ6" s="171"/>
      <c r="BDK6" s="171"/>
      <c r="BDL6" s="171"/>
      <c r="BDM6" s="171"/>
      <c r="BDN6" s="171"/>
      <c r="BDO6" s="171"/>
      <c r="BDP6" s="171"/>
      <c r="BDQ6" s="171"/>
      <c r="BDR6" s="171"/>
      <c r="BDS6" s="171"/>
      <c r="BDT6" s="171"/>
      <c r="BDU6" s="171"/>
      <c r="BDV6" s="171"/>
      <c r="BDW6" s="171"/>
      <c r="BDX6" s="171"/>
      <c r="BDY6" s="171"/>
      <c r="BDZ6" s="171"/>
      <c r="BEA6" s="171"/>
      <c r="BEB6" s="171"/>
      <c r="BEC6" s="171"/>
      <c r="BED6" s="171"/>
      <c r="BEE6" s="171"/>
      <c r="BEF6" s="171"/>
      <c r="BEG6" s="171"/>
      <c r="BEH6" s="171"/>
      <c r="BEI6" s="171"/>
      <c r="BEJ6" s="171"/>
      <c r="BEK6" s="171"/>
      <c r="BEL6" s="171"/>
      <c r="BEM6" s="171"/>
      <c r="BEN6" s="171"/>
      <c r="BEO6" s="171"/>
      <c r="BEP6" s="171"/>
      <c r="BEQ6" s="171"/>
      <c r="BER6" s="171"/>
      <c r="BES6" s="171"/>
      <c r="BET6" s="171"/>
      <c r="BEU6" s="171"/>
      <c r="BEV6" s="171"/>
      <c r="BEW6" s="171"/>
      <c r="BEX6" s="171"/>
      <c r="BEY6" s="171"/>
      <c r="BEZ6" s="171"/>
      <c r="BFA6" s="171"/>
      <c r="BFB6" s="171"/>
      <c r="BFC6" s="171"/>
      <c r="BFD6" s="171"/>
      <c r="BFE6" s="171"/>
      <c r="BFF6" s="171"/>
      <c r="BFG6" s="171"/>
      <c r="BFH6" s="171"/>
      <c r="BFI6" s="171"/>
      <c r="BFJ6" s="171"/>
      <c r="BFK6" s="171"/>
      <c r="BFL6" s="171"/>
      <c r="BFM6" s="171"/>
      <c r="BFN6" s="171"/>
      <c r="BFO6" s="171"/>
      <c r="BFP6" s="171"/>
      <c r="BFQ6" s="171"/>
      <c r="BFR6" s="171"/>
      <c r="BFS6" s="171"/>
      <c r="BFT6" s="171"/>
      <c r="BFU6" s="171"/>
      <c r="BFV6" s="171"/>
      <c r="BFW6" s="171"/>
      <c r="BFX6" s="171"/>
      <c r="BFY6" s="171"/>
      <c r="BFZ6" s="171"/>
      <c r="BGA6" s="171"/>
      <c r="BGB6" s="171"/>
      <c r="BGC6" s="171"/>
      <c r="BGD6" s="171"/>
      <c r="BGE6" s="171"/>
      <c r="BGF6" s="171"/>
      <c r="BGG6" s="171"/>
      <c r="BGH6" s="171"/>
      <c r="BGI6" s="171"/>
      <c r="BGJ6" s="171"/>
      <c r="BGK6" s="171"/>
      <c r="BGL6" s="171"/>
      <c r="BGM6" s="171"/>
      <c r="BGN6" s="171"/>
      <c r="BGO6" s="171"/>
      <c r="BGP6" s="171"/>
      <c r="BGQ6" s="171"/>
      <c r="BGR6" s="171"/>
      <c r="BGS6" s="171"/>
      <c r="BGT6" s="171"/>
      <c r="BGU6" s="171"/>
      <c r="BGV6" s="171"/>
      <c r="BGW6" s="171"/>
      <c r="BGX6" s="171"/>
      <c r="BGY6" s="171"/>
      <c r="BGZ6" s="171"/>
      <c r="BHA6" s="171"/>
      <c r="BHB6" s="171"/>
      <c r="BHC6" s="171"/>
      <c r="BHD6" s="171"/>
      <c r="BHE6" s="171"/>
      <c r="BHF6" s="171"/>
      <c r="BHG6" s="171"/>
      <c r="BHH6" s="171"/>
      <c r="BHI6" s="171"/>
      <c r="BHJ6" s="171"/>
      <c r="BHK6" s="171"/>
      <c r="BHL6" s="171"/>
      <c r="BHM6" s="171"/>
      <c r="BHN6" s="171"/>
      <c r="BHO6" s="171"/>
      <c r="BHP6" s="171"/>
      <c r="BHQ6" s="171"/>
      <c r="BHR6" s="171"/>
      <c r="BHS6" s="171"/>
      <c r="BHT6" s="171"/>
      <c r="BHU6" s="171"/>
      <c r="BHV6" s="171"/>
      <c r="BHW6" s="171"/>
      <c r="BHX6" s="171"/>
      <c r="BHY6" s="171"/>
      <c r="BHZ6" s="171"/>
      <c r="BIA6" s="171"/>
      <c r="BIB6" s="171"/>
      <c r="BIC6" s="171"/>
      <c r="BID6" s="171"/>
      <c r="BIE6" s="171"/>
      <c r="BIF6" s="171"/>
      <c r="BIG6" s="171"/>
      <c r="BIH6" s="171"/>
      <c r="BII6" s="171"/>
      <c r="BIJ6" s="171"/>
      <c r="BIK6" s="171"/>
      <c r="BIL6" s="171"/>
      <c r="BIM6" s="171"/>
      <c r="BIN6" s="171"/>
      <c r="BIO6" s="171"/>
      <c r="BIP6" s="171"/>
      <c r="BIQ6" s="171"/>
      <c r="BIR6" s="171"/>
      <c r="BIS6" s="171"/>
      <c r="BIT6" s="171"/>
      <c r="BIU6" s="171"/>
      <c r="BIV6" s="171"/>
      <c r="BIW6" s="171"/>
      <c r="BIX6" s="171"/>
      <c r="BIY6" s="171"/>
      <c r="BIZ6" s="171"/>
      <c r="BJA6" s="171"/>
      <c r="BJB6" s="171"/>
      <c r="BJC6" s="171"/>
      <c r="BJD6" s="171"/>
      <c r="BJE6" s="171"/>
      <c r="BJF6" s="171"/>
      <c r="BJG6" s="171"/>
      <c r="BJH6" s="171"/>
      <c r="BJI6" s="171"/>
      <c r="BJJ6" s="171"/>
      <c r="BJK6" s="171"/>
      <c r="BJL6" s="171"/>
      <c r="BJM6" s="171"/>
      <c r="BJN6" s="171"/>
      <c r="BJO6" s="171"/>
      <c r="BJP6" s="171"/>
      <c r="BJQ6" s="171"/>
      <c r="BJR6" s="171"/>
      <c r="BJS6" s="171"/>
      <c r="BJT6" s="171"/>
      <c r="BJU6" s="171"/>
      <c r="BJV6" s="171"/>
      <c r="BJW6" s="171"/>
      <c r="BJX6" s="171"/>
      <c r="BJY6" s="171"/>
      <c r="BJZ6" s="171"/>
      <c r="BKA6" s="171"/>
      <c r="BKB6" s="171"/>
      <c r="BKC6" s="171"/>
      <c r="BKD6" s="171"/>
      <c r="BKE6" s="171"/>
      <c r="BKF6" s="171"/>
      <c r="BKG6" s="171"/>
      <c r="BKH6" s="171"/>
      <c r="BKI6" s="171"/>
      <c r="BKJ6" s="171"/>
      <c r="BKK6" s="171"/>
      <c r="BKL6" s="171"/>
      <c r="BKM6" s="171"/>
      <c r="BKN6" s="171"/>
      <c r="BKO6" s="171"/>
      <c r="BKP6" s="171"/>
      <c r="BKQ6" s="171"/>
      <c r="BKR6" s="171"/>
      <c r="BKS6" s="171"/>
      <c r="BKT6" s="171"/>
      <c r="BKU6" s="171"/>
      <c r="BKV6" s="171"/>
      <c r="BKW6" s="171"/>
      <c r="BKX6" s="171"/>
      <c r="BKY6" s="171"/>
      <c r="BKZ6" s="171"/>
      <c r="BLA6" s="171"/>
      <c r="BLB6" s="171"/>
      <c r="BLC6" s="171"/>
      <c r="BLD6" s="171"/>
      <c r="BLE6" s="171"/>
      <c r="BLF6" s="171"/>
      <c r="BLG6" s="171"/>
      <c r="BLH6" s="171"/>
      <c r="BLI6" s="171"/>
      <c r="BLJ6" s="171"/>
      <c r="BLK6" s="171"/>
      <c r="BLL6" s="171"/>
      <c r="BLM6" s="171"/>
      <c r="BLN6" s="171"/>
      <c r="BLO6" s="171"/>
      <c r="BLP6" s="171"/>
      <c r="BLQ6" s="171"/>
      <c r="BLR6" s="171"/>
      <c r="BLS6" s="171"/>
      <c r="BLT6" s="171"/>
      <c r="BLU6" s="171"/>
      <c r="BLV6" s="171"/>
      <c r="BLW6" s="171"/>
      <c r="BLX6" s="171"/>
      <c r="BLY6" s="171"/>
      <c r="BLZ6" s="171"/>
      <c r="BMA6" s="171"/>
      <c r="BMB6" s="171"/>
      <c r="BMC6" s="171"/>
      <c r="BMD6" s="171"/>
      <c r="BME6" s="171"/>
      <c r="BMF6" s="171"/>
      <c r="BMG6" s="171"/>
      <c r="BMH6" s="171"/>
      <c r="BMI6" s="171"/>
      <c r="BMJ6" s="171"/>
      <c r="BMK6" s="171"/>
      <c r="BML6" s="171"/>
      <c r="BMM6" s="171"/>
      <c r="BMN6" s="171"/>
      <c r="BMO6" s="171"/>
      <c r="BMP6" s="171"/>
      <c r="BMQ6" s="171"/>
      <c r="BMR6" s="171"/>
      <c r="BMS6" s="171"/>
      <c r="BMT6" s="171"/>
      <c r="BMU6" s="171"/>
      <c r="BMV6" s="171"/>
      <c r="BMW6" s="171"/>
      <c r="BMX6" s="171"/>
      <c r="BMY6" s="171"/>
      <c r="BMZ6" s="171"/>
      <c r="BNA6" s="171"/>
      <c r="BNB6" s="171"/>
      <c r="BNC6" s="171"/>
      <c r="BND6" s="171"/>
      <c r="BNE6" s="171"/>
      <c r="BNF6" s="171"/>
      <c r="BNG6" s="171"/>
      <c r="BNH6" s="171"/>
      <c r="BNI6" s="171"/>
      <c r="BNJ6" s="171"/>
      <c r="BNK6" s="171"/>
      <c r="BNL6" s="171"/>
      <c r="BNM6" s="171"/>
      <c r="BNN6" s="171"/>
      <c r="BNO6" s="171"/>
      <c r="BNP6" s="171"/>
      <c r="BNQ6" s="171"/>
      <c r="BNR6" s="171"/>
      <c r="BNS6" s="171"/>
      <c r="BNT6" s="171"/>
      <c r="BNU6" s="171"/>
      <c r="BNV6" s="171"/>
      <c r="BNW6" s="171"/>
      <c r="BNX6" s="171"/>
      <c r="BNY6" s="171"/>
      <c r="BNZ6" s="171"/>
      <c r="BOA6" s="171"/>
      <c r="BOB6" s="171"/>
      <c r="BOC6" s="171"/>
      <c r="BOD6" s="171"/>
      <c r="BOE6" s="171"/>
      <c r="BOF6" s="171"/>
      <c r="BOG6" s="171"/>
      <c r="BOH6" s="171"/>
      <c r="BOI6" s="171"/>
      <c r="BOJ6" s="171"/>
      <c r="BOK6" s="171"/>
      <c r="BOL6" s="171"/>
      <c r="BOM6" s="171"/>
      <c r="BON6" s="171"/>
      <c r="BOO6" s="171"/>
      <c r="BOP6" s="171"/>
      <c r="BOQ6" s="171"/>
      <c r="BOR6" s="171"/>
      <c r="BOS6" s="171"/>
      <c r="BOT6" s="171"/>
      <c r="BOU6" s="171"/>
      <c r="BOV6" s="171"/>
      <c r="BOW6" s="171"/>
      <c r="BOX6" s="171"/>
      <c r="BOY6" s="171"/>
      <c r="BOZ6" s="171"/>
      <c r="BPA6" s="171"/>
      <c r="BPB6" s="171"/>
      <c r="BPC6" s="171"/>
      <c r="BPD6" s="171"/>
      <c r="BPE6" s="171"/>
      <c r="BPF6" s="171"/>
      <c r="BPG6" s="171"/>
      <c r="BPH6" s="171"/>
      <c r="BPI6" s="171"/>
      <c r="BPJ6" s="171"/>
      <c r="BPK6" s="171"/>
      <c r="BPL6" s="171"/>
      <c r="BPM6" s="171"/>
      <c r="BPN6" s="171"/>
      <c r="BPO6" s="171"/>
      <c r="BPP6" s="171"/>
      <c r="BPQ6" s="171"/>
      <c r="BPR6" s="171"/>
      <c r="BPS6" s="171"/>
      <c r="BPT6" s="171"/>
      <c r="BPU6" s="171"/>
      <c r="BPV6" s="171"/>
      <c r="BPW6" s="171"/>
      <c r="BPX6" s="171"/>
      <c r="BPY6" s="171"/>
      <c r="BPZ6" s="171"/>
      <c r="BQA6" s="171"/>
      <c r="BQB6" s="171"/>
      <c r="BQC6" s="171"/>
      <c r="BQD6" s="171"/>
      <c r="BQE6" s="171"/>
      <c r="BQF6" s="171"/>
      <c r="BQG6" s="171"/>
      <c r="BQH6" s="171"/>
      <c r="BQI6" s="171"/>
      <c r="BQJ6" s="171"/>
      <c r="BQK6" s="171"/>
      <c r="BQL6" s="171"/>
      <c r="BQM6" s="171"/>
      <c r="BQN6" s="171"/>
      <c r="BQO6" s="171"/>
      <c r="BQP6" s="171"/>
      <c r="BQQ6" s="171"/>
      <c r="BQR6" s="171"/>
      <c r="BQS6" s="171"/>
      <c r="BQT6" s="171"/>
      <c r="BQU6" s="171"/>
      <c r="BQV6" s="171"/>
      <c r="BQW6" s="171"/>
      <c r="BQX6" s="171"/>
      <c r="BQY6" s="171"/>
      <c r="BQZ6" s="171"/>
      <c r="BRA6" s="171"/>
      <c r="BRB6" s="171"/>
      <c r="BRC6" s="171"/>
      <c r="BRD6" s="171"/>
      <c r="BRE6" s="171"/>
      <c r="BRF6" s="171"/>
      <c r="BRG6" s="171"/>
      <c r="BRH6" s="171"/>
      <c r="BRI6" s="171"/>
      <c r="BRJ6" s="171"/>
      <c r="BRK6" s="171"/>
      <c r="BRL6" s="171"/>
      <c r="BRM6" s="171"/>
      <c r="BRN6" s="171"/>
      <c r="BRO6" s="171"/>
      <c r="BRP6" s="171"/>
      <c r="BRQ6" s="171"/>
      <c r="BRR6" s="171"/>
      <c r="BRS6" s="171"/>
      <c r="BRT6" s="171"/>
      <c r="BRU6" s="171"/>
      <c r="BRV6" s="171"/>
      <c r="BRW6" s="171"/>
      <c r="BRX6" s="171"/>
      <c r="BRY6" s="171"/>
      <c r="BRZ6" s="171"/>
      <c r="BSA6" s="171"/>
      <c r="BSB6" s="171"/>
      <c r="BSC6" s="171"/>
      <c r="BSD6" s="171"/>
      <c r="BSE6" s="171"/>
      <c r="BSF6" s="171"/>
      <c r="BSG6" s="171"/>
      <c r="BSH6" s="171"/>
      <c r="BSI6" s="171"/>
      <c r="BSJ6" s="171"/>
      <c r="BSK6" s="171"/>
      <c r="BSL6" s="171"/>
      <c r="BSM6" s="171"/>
      <c r="BSN6" s="171"/>
      <c r="BSO6" s="171"/>
      <c r="BSP6" s="171"/>
      <c r="BSQ6" s="171"/>
      <c r="BSR6" s="171"/>
      <c r="BSS6" s="171"/>
      <c r="BST6" s="171"/>
      <c r="BSU6" s="171"/>
      <c r="BSV6" s="171"/>
      <c r="BSW6" s="171"/>
      <c r="BSX6" s="171"/>
      <c r="BSY6" s="171"/>
      <c r="BSZ6" s="171"/>
      <c r="BTA6" s="171"/>
      <c r="BTB6" s="171"/>
      <c r="BTC6" s="171"/>
      <c r="BTD6" s="171"/>
      <c r="BTE6" s="171"/>
      <c r="BTF6" s="171"/>
      <c r="BTG6" s="171"/>
      <c r="BTH6" s="171"/>
      <c r="BTI6" s="171"/>
      <c r="BTJ6" s="171"/>
      <c r="BTK6" s="171"/>
      <c r="BTL6" s="171"/>
      <c r="BTM6" s="171"/>
      <c r="BTN6" s="171"/>
      <c r="BTO6" s="171"/>
      <c r="BTP6" s="171"/>
      <c r="BTQ6" s="171"/>
      <c r="BTR6" s="171"/>
      <c r="BTS6" s="171"/>
      <c r="BTT6" s="171"/>
      <c r="BTU6" s="171"/>
      <c r="BTV6" s="171"/>
      <c r="BTW6" s="171"/>
      <c r="BTX6" s="171"/>
      <c r="BTY6" s="171"/>
      <c r="BTZ6" s="171"/>
      <c r="BUA6" s="171"/>
      <c r="BUB6" s="171"/>
      <c r="BUC6" s="171"/>
      <c r="BUD6" s="171"/>
      <c r="BUE6" s="171"/>
      <c r="BUF6" s="171"/>
      <c r="BUG6" s="171"/>
      <c r="BUH6" s="171"/>
      <c r="BUI6" s="171"/>
      <c r="BUJ6" s="171"/>
      <c r="BUK6" s="171"/>
      <c r="BUL6" s="171"/>
      <c r="BUM6" s="171"/>
      <c r="BUN6" s="171"/>
      <c r="BUO6" s="171"/>
      <c r="BUP6" s="171"/>
      <c r="BUQ6" s="171"/>
      <c r="BUR6" s="171"/>
      <c r="BUS6" s="171"/>
      <c r="BUT6" s="171"/>
      <c r="BUU6" s="171"/>
      <c r="BUV6" s="171"/>
      <c r="BUW6" s="171"/>
      <c r="BUX6" s="171"/>
      <c r="BUY6" s="171"/>
      <c r="BUZ6" s="171"/>
      <c r="BVA6" s="171"/>
      <c r="BVB6" s="171"/>
      <c r="BVC6" s="171"/>
      <c r="BVD6" s="171"/>
      <c r="BVE6" s="171"/>
      <c r="BVF6" s="171"/>
      <c r="BVG6" s="171"/>
      <c r="BVH6" s="171"/>
      <c r="BVI6" s="171"/>
      <c r="BVJ6" s="171"/>
      <c r="BVK6" s="171"/>
      <c r="BVL6" s="171"/>
      <c r="BVM6" s="171"/>
      <c r="BVN6" s="171"/>
      <c r="BVO6" s="171"/>
      <c r="BVP6" s="171"/>
      <c r="BVQ6" s="171"/>
      <c r="BVR6" s="171"/>
      <c r="BVS6" s="171"/>
      <c r="BVT6" s="171"/>
      <c r="BVU6" s="171"/>
      <c r="BVV6" s="171"/>
      <c r="BVW6" s="171"/>
      <c r="BVX6" s="171"/>
      <c r="BVY6" s="171"/>
      <c r="BVZ6" s="171"/>
      <c r="BWA6" s="171"/>
      <c r="BWB6" s="171"/>
      <c r="BWC6" s="171"/>
      <c r="BWD6" s="171"/>
      <c r="BWE6" s="171"/>
      <c r="BWF6" s="171"/>
      <c r="BWG6" s="171"/>
      <c r="BWH6" s="171"/>
      <c r="BWI6" s="171"/>
      <c r="BWJ6" s="171"/>
      <c r="BWK6" s="171"/>
      <c r="BWL6" s="171"/>
      <c r="BWM6" s="171"/>
      <c r="BWN6" s="171"/>
      <c r="BWO6" s="171"/>
      <c r="BWP6" s="171"/>
      <c r="BWQ6" s="171"/>
      <c r="BWR6" s="171"/>
      <c r="BWS6" s="171"/>
      <c r="BWT6" s="171"/>
      <c r="BWU6" s="171"/>
      <c r="BWV6" s="171"/>
      <c r="BWW6" s="171"/>
      <c r="BWX6" s="171"/>
      <c r="BWY6" s="171"/>
      <c r="BWZ6" s="171"/>
      <c r="BXA6" s="171"/>
      <c r="BXB6" s="171"/>
      <c r="BXC6" s="171"/>
      <c r="BXD6" s="171"/>
      <c r="BXE6" s="171"/>
      <c r="BXF6" s="171"/>
      <c r="BXG6" s="171"/>
      <c r="BXH6" s="171"/>
      <c r="BXI6" s="171"/>
      <c r="BXJ6" s="171"/>
      <c r="BXK6" s="171"/>
      <c r="BXL6" s="171"/>
      <c r="BXM6" s="171"/>
      <c r="BXN6" s="171"/>
      <c r="BXO6" s="171"/>
      <c r="BXP6" s="171"/>
      <c r="BXQ6" s="171"/>
      <c r="BXR6" s="171"/>
      <c r="BXS6" s="171"/>
      <c r="BXT6" s="171"/>
      <c r="BXU6" s="171"/>
      <c r="BXV6" s="171"/>
      <c r="BXW6" s="171"/>
      <c r="BXX6" s="171"/>
      <c r="BXY6" s="171"/>
      <c r="BXZ6" s="171"/>
      <c r="BYA6" s="171"/>
      <c r="BYB6" s="171"/>
      <c r="BYC6" s="171"/>
      <c r="BYD6" s="171"/>
      <c r="BYE6" s="171"/>
      <c r="BYF6" s="171"/>
      <c r="BYG6" s="171"/>
      <c r="BYH6" s="171"/>
      <c r="BYI6" s="171"/>
      <c r="BYJ6" s="171"/>
      <c r="BYK6" s="171"/>
      <c r="BYL6" s="171"/>
      <c r="BYM6" s="171"/>
      <c r="BYN6" s="171"/>
      <c r="BYO6" s="171"/>
      <c r="BYP6" s="171"/>
      <c r="BYQ6" s="171"/>
      <c r="BYR6" s="171"/>
      <c r="BYS6" s="171"/>
      <c r="BYT6" s="171"/>
      <c r="BYU6" s="171"/>
      <c r="BYV6" s="171"/>
      <c r="BYW6" s="171"/>
      <c r="BYX6" s="171"/>
      <c r="BYY6" s="171"/>
      <c r="BYZ6" s="171"/>
      <c r="BZA6" s="171"/>
      <c r="BZB6" s="171"/>
      <c r="BZC6" s="171"/>
      <c r="BZD6" s="171"/>
      <c r="BZE6" s="171"/>
      <c r="BZF6" s="171"/>
      <c r="BZG6" s="171"/>
      <c r="BZH6" s="171"/>
      <c r="BZI6" s="171"/>
      <c r="BZJ6" s="171"/>
      <c r="BZK6" s="171"/>
      <c r="BZL6" s="171"/>
      <c r="BZM6" s="171"/>
      <c r="BZN6" s="171"/>
      <c r="BZO6" s="171"/>
      <c r="BZP6" s="171"/>
      <c r="BZQ6" s="171"/>
      <c r="BZR6" s="171"/>
      <c r="BZS6" s="171"/>
      <c r="BZT6" s="171"/>
      <c r="BZU6" s="171"/>
      <c r="BZV6" s="171"/>
      <c r="BZW6" s="171"/>
      <c r="BZX6" s="171"/>
      <c r="BZY6" s="171"/>
      <c r="BZZ6" s="171"/>
      <c r="CAA6" s="171"/>
      <c r="CAB6" s="171"/>
      <c r="CAC6" s="171"/>
      <c r="CAD6" s="171"/>
      <c r="CAE6" s="171"/>
      <c r="CAF6" s="171"/>
      <c r="CAG6" s="171"/>
      <c r="CAH6" s="171"/>
      <c r="CAI6" s="171"/>
      <c r="CAJ6" s="171"/>
      <c r="CAK6" s="171"/>
      <c r="CAL6" s="171"/>
      <c r="CAM6" s="171"/>
      <c r="CAN6" s="171"/>
      <c r="CAO6" s="171"/>
      <c r="CAP6" s="171"/>
      <c r="CAQ6" s="171"/>
      <c r="CAR6" s="171"/>
      <c r="CAS6" s="171"/>
      <c r="CAT6" s="171"/>
      <c r="CAU6" s="171"/>
      <c r="CAV6" s="171"/>
      <c r="CAW6" s="171"/>
      <c r="CAX6" s="171"/>
      <c r="CAY6" s="171"/>
      <c r="CAZ6" s="171"/>
      <c r="CBA6" s="171"/>
      <c r="CBB6" s="171"/>
      <c r="CBC6" s="171"/>
      <c r="CBD6" s="171"/>
      <c r="CBE6" s="171"/>
      <c r="CBF6" s="171"/>
      <c r="CBG6" s="171"/>
      <c r="CBH6" s="171"/>
      <c r="CBI6" s="171"/>
      <c r="CBJ6" s="171"/>
      <c r="CBK6" s="171"/>
      <c r="CBL6" s="171"/>
      <c r="CBM6" s="171"/>
      <c r="CBN6" s="171"/>
      <c r="CBO6" s="171"/>
      <c r="CBP6" s="171"/>
      <c r="CBQ6" s="171"/>
      <c r="CBR6" s="171"/>
      <c r="CBS6" s="171"/>
      <c r="CBT6" s="171"/>
      <c r="CBU6" s="171"/>
      <c r="CBV6" s="171"/>
      <c r="CBW6" s="171"/>
      <c r="CBX6" s="171"/>
      <c r="CBY6" s="171"/>
      <c r="CBZ6" s="171"/>
      <c r="CCA6" s="171"/>
      <c r="CCB6" s="171"/>
      <c r="CCC6" s="171"/>
      <c r="CCD6" s="171"/>
      <c r="CCE6" s="171"/>
      <c r="CCF6" s="171"/>
      <c r="CCG6" s="171"/>
      <c r="CCH6" s="171"/>
      <c r="CCI6" s="171"/>
      <c r="CCJ6" s="171"/>
      <c r="CCK6" s="171"/>
      <c r="CCL6" s="171"/>
      <c r="CCM6" s="171"/>
      <c r="CCN6" s="171"/>
      <c r="CCO6" s="171"/>
      <c r="CCP6" s="171"/>
      <c r="CCQ6" s="171"/>
      <c r="CCR6" s="171"/>
      <c r="CCS6" s="171"/>
      <c r="CCT6" s="171"/>
      <c r="CCU6" s="171"/>
      <c r="CCV6" s="171"/>
      <c r="CCW6" s="171"/>
      <c r="CCX6" s="171"/>
      <c r="CCY6" s="171"/>
      <c r="CCZ6" s="171"/>
      <c r="CDA6" s="171"/>
      <c r="CDB6" s="171"/>
      <c r="CDC6" s="171"/>
      <c r="CDD6" s="171"/>
      <c r="CDE6" s="171"/>
      <c r="CDF6" s="171"/>
      <c r="CDG6" s="171"/>
      <c r="CDH6" s="171"/>
      <c r="CDI6" s="171"/>
      <c r="CDJ6" s="171"/>
      <c r="CDK6" s="171"/>
      <c r="CDL6" s="171"/>
      <c r="CDM6" s="171"/>
      <c r="CDN6" s="171"/>
      <c r="CDO6" s="171"/>
      <c r="CDP6" s="171"/>
      <c r="CDQ6" s="171"/>
      <c r="CDR6" s="171"/>
      <c r="CDS6" s="171"/>
      <c r="CDT6" s="171"/>
      <c r="CDU6" s="171"/>
      <c r="CDV6" s="171"/>
      <c r="CDW6" s="171"/>
      <c r="CDX6" s="171"/>
      <c r="CDY6" s="171"/>
      <c r="CDZ6" s="171"/>
      <c r="CEA6" s="171"/>
      <c r="CEB6" s="171"/>
      <c r="CEC6" s="171"/>
      <c r="CED6" s="171"/>
      <c r="CEE6" s="171"/>
      <c r="CEF6" s="171"/>
      <c r="CEG6" s="171"/>
      <c r="CEH6" s="171"/>
      <c r="CEI6" s="171"/>
      <c r="CEJ6" s="171"/>
      <c r="CEK6" s="171"/>
      <c r="CEL6" s="171"/>
      <c r="CEM6" s="171"/>
      <c r="CEN6" s="171"/>
      <c r="CEO6" s="171"/>
      <c r="CEP6" s="171"/>
      <c r="CEQ6" s="171"/>
      <c r="CER6" s="171"/>
      <c r="CES6" s="171"/>
      <c r="CET6" s="171"/>
      <c r="CEU6" s="171"/>
      <c r="CEV6" s="171"/>
      <c r="CEW6" s="171"/>
      <c r="CEX6" s="171"/>
      <c r="CEY6" s="171"/>
      <c r="CEZ6" s="171"/>
      <c r="CFA6" s="171"/>
      <c r="CFB6" s="171"/>
      <c r="CFC6" s="171"/>
      <c r="CFD6" s="171"/>
      <c r="CFE6" s="171"/>
      <c r="CFF6" s="171"/>
      <c r="CFG6" s="171"/>
      <c r="CFH6" s="171"/>
      <c r="CFI6" s="171"/>
      <c r="CFJ6" s="171"/>
      <c r="CFK6" s="171"/>
      <c r="CFL6" s="171"/>
      <c r="CFM6" s="171"/>
      <c r="CFN6" s="171"/>
      <c r="CFO6" s="171"/>
      <c r="CFP6" s="171"/>
      <c r="CFQ6" s="171"/>
      <c r="CFR6" s="171"/>
      <c r="CFS6" s="171"/>
      <c r="CFT6" s="171"/>
      <c r="CFU6" s="171"/>
      <c r="CFV6" s="171"/>
      <c r="CFW6" s="171"/>
      <c r="CFX6" s="171"/>
      <c r="CFY6" s="171"/>
      <c r="CFZ6" s="171"/>
      <c r="CGA6" s="171"/>
      <c r="CGB6" s="171"/>
      <c r="CGC6" s="171"/>
      <c r="CGD6" s="171"/>
      <c r="CGE6" s="171"/>
      <c r="CGF6" s="171"/>
      <c r="CGG6" s="171"/>
      <c r="CGH6" s="171"/>
      <c r="CGI6" s="171"/>
      <c r="CGJ6" s="171"/>
      <c r="CGK6" s="171"/>
      <c r="CGL6" s="171"/>
      <c r="CGM6" s="171"/>
      <c r="CGN6" s="171"/>
      <c r="CGO6" s="171"/>
      <c r="CGP6" s="171"/>
      <c r="CGQ6" s="171"/>
      <c r="CGR6" s="171"/>
      <c r="CGS6" s="171"/>
      <c r="CGT6" s="171"/>
      <c r="CGU6" s="171"/>
      <c r="CGV6" s="171"/>
      <c r="CGW6" s="171"/>
      <c r="CGX6" s="171"/>
      <c r="CGY6" s="171"/>
      <c r="CGZ6" s="171"/>
      <c r="CHA6" s="171"/>
      <c r="CHB6" s="171"/>
      <c r="CHC6" s="171"/>
      <c r="CHD6" s="171"/>
      <c r="CHE6" s="171"/>
      <c r="CHF6" s="171"/>
      <c r="CHG6" s="171"/>
      <c r="CHH6" s="171"/>
      <c r="CHI6" s="171"/>
      <c r="CHJ6" s="171"/>
      <c r="CHK6" s="171"/>
      <c r="CHL6" s="171"/>
      <c r="CHM6" s="171"/>
      <c r="CHN6" s="171"/>
      <c r="CHO6" s="171"/>
      <c r="CHP6" s="171"/>
      <c r="CHQ6" s="171"/>
      <c r="CHR6" s="171"/>
      <c r="CHS6" s="171"/>
      <c r="CHT6" s="171"/>
      <c r="CHU6" s="171"/>
      <c r="CHV6" s="171"/>
      <c r="CHW6" s="171"/>
      <c r="CHX6" s="171"/>
      <c r="CHY6" s="171"/>
      <c r="CHZ6" s="171"/>
      <c r="CIA6" s="171"/>
      <c r="CIB6" s="171"/>
      <c r="CIC6" s="171"/>
      <c r="CID6" s="171"/>
      <c r="CIE6" s="171"/>
      <c r="CIF6" s="171"/>
      <c r="CIG6" s="171"/>
      <c r="CIH6" s="171"/>
      <c r="CII6" s="171"/>
      <c r="CIJ6" s="171"/>
      <c r="CIK6" s="171"/>
      <c r="CIL6" s="171"/>
      <c r="CIM6" s="171"/>
      <c r="CIN6" s="171"/>
      <c r="CIO6" s="171"/>
      <c r="CIP6" s="171"/>
      <c r="CIQ6" s="171"/>
      <c r="CIR6" s="171"/>
      <c r="CIS6" s="171"/>
      <c r="CIT6" s="171"/>
      <c r="CIU6" s="171"/>
      <c r="CIV6" s="171"/>
      <c r="CIW6" s="171"/>
      <c r="CIX6" s="171"/>
      <c r="CIY6" s="171"/>
      <c r="CIZ6" s="171"/>
      <c r="CJA6" s="171"/>
      <c r="CJB6" s="171"/>
      <c r="CJC6" s="171"/>
      <c r="CJD6" s="171"/>
      <c r="CJE6" s="171"/>
      <c r="CJF6" s="171"/>
      <c r="CJG6" s="171"/>
      <c r="CJH6" s="171"/>
      <c r="CJI6" s="171"/>
      <c r="CJJ6" s="171"/>
      <c r="CJK6" s="171"/>
      <c r="CJL6" s="171"/>
      <c r="CJM6" s="171"/>
      <c r="CJN6" s="171"/>
      <c r="CJO6" s="171"/>
      <c r="CJP6" s="171"/>
      <c r="CJQ6" s="171"/>
      <c r="CJR6" s="171"/>
      <c r="CJS6" s="171"/>
      <c r="CJT6" s="171"/>
      <c r="CJU6" s="171"/>
      <c r="CJV6" s="171"/>
      <c r="CJW6" s="171"/>
      <c r="CJX6" s="171"/>
      <c r="CJY6" s="171"/>
      <c r="CJZ6" s="171"/>
      <c r="CKA6" s="171"/>
      <c r="CKB6" s="171"/>
      <c r="CKC6" s="171"/>
      <c r="CKD6" s="171"/>
      <c r="CKE6" s="171"/>
      <c r="CKF6" s="171"/>
      <c r="CKG6" s="171"/>
      <c r="CKH6" s="171"/>
      <c r="CKI6" s="171"/>
      <c r="CKJ6" s="171"/>
      <c r="CKK6" s="171"/>
      <c r="CKL6" s="171"/>
      <c r="CKM6" s="171"/>
      <c r="CKN6" s="171"/>
      <c r="CKO6" s="171"/>
      <c r="CKP6" s="171"/>
      <c r="CKQ6" s="171"/>
      <c r="CKR6" s="171"/>
      <c r="CKS6" s="171"/>
      <c r="CKT6" s="171"/>
      <c r="CKU6" s="171"/>
      <c r="CKV6" s="171"/>
      <c r="CKW6" s="171"/>
      <c r="CKX6" s="171"/>
      <c r="CKY6" s="171"/>
      <c r="CKZ6" s="171"/>
      <c r="CLA6" s="171"/>
      <c r="CLB6" s="171"/>
      <c r="CLC6" s="171"/>
      <c r="CLD6" s="171"/>
      <c r="CLE6" s="171"/>
      <c r="CLF6" s="171"/>
      <c r="CLG6" s="171"/>
      <c r="CLH6" s="171"/>
      <c r="CLI6" s="171"/>
      <c r="CLJ6" s="171"/>
      <c r="CLK6" s="171"/>
      <c r="CLL6" s="171"/>
      <c r="CLM6" s="171"/>
      <c r="CLN6" s="171"/>
      <c r="CLO6" s="171"/>
      <c r="CLP6" s="171"/>
      <c r="CLQ6" s="171"/>
      <c r="CLR6" s="171"/>
      <c r="CLS6" s="171"/>
      <c r="CLT6" s="171"/>
      <c r="CLU6" s="171"/>
      <c r="CLV6" s="171"/>
      <c r="CLW6" s="171"/>
      <c r="CLX6" s="171"/>
      <c r="CLY6" s="171"/>
      <c r="CLZ6" s="171"/>
      <c r="CMA6" s="171"/>
      <c r="CMB6" s="171"/>
      <c r="CMC6" s="171"/>
      <c r="CMD6" s="171"/>
      <c r="CME6" s="171"/>
      <c r="CMF6" s="171"/>
      <c r="CMG6" s="171"/>
      <c r="CMH6" s="171"/>
      <c r="CMI6" s="171"/>
      <c r="CMJ6" s="171"/>
      <c r="CMK6" s="171"/>
      <c r="CML6" s="171"/>
      <c r="CMM6" s="171"/>
      <c r="CMN6" s="171"/>
      <c r="CMO6" s="171"/>
      <c r="CMP6" s="171"/>
      <c r="CMQ6" s="171"/>
      <c r="CMR6" s="171"/>
      <c r="CMS6" s="171"/>
      <c r="CMT6" s="171"/>
      <c r="CMU6" s="171"/>
      <c r="CMV6" s="171"/>
      <c r="CMW6" s="171"/>
      <c r="CMX6" s="171"/>
      <c r="CMY6" s="171"/>
      <c r="CMZ6" s="171"/>
      <c r="CNA6" s="171"/>
      <c r="CNB6" s="171"/>
      <c r="CNC6" s="171"/>
      <c r="CND6" s="171"/>
      <c r="CNE6" s="171"/>
      <c r="CNF6" s="171"/>
      <c r="CNG6" s="171"/>
      <c r="CNH6" s="171"/>
      <c r="CNI6" s="171"/>
      <c r="CNJ6" s="171"/>
      <c r="CNK6" s="171"/>
      <c r="CNL6" s="171"/>
      <c r="CNM6" s="171"/>
      <c r="CNN6" s="171"/>
      <c r="CNO6" s="171"/>
      <c r="CNP6" s="171"/>
      <c r="CNQ6" s="171"/>
      <c r="CNR6" s="171"/>
      <c r="CNS6" s="171"/>
      <c r="CNT6" s="171"/>
      <c r="CNU6" s="171"/>
      <c r="CNV6" s="171"/>
      <c r="CNW6" s="171"/>
      <c r="CNX6" s="171"/>
      <c r="CNY6" s="171"/>
      <c r="CNZ6" s="171"/>
      <c r="COA6" s="171"/>
      <c r="COB6" s="171"/>
      <c r="COC6" s="171"/>
      <c r="COD6" s="171"/>
      <c r="COE6" s="171"/>
      <c r="COF6" s="171"/>
      <c r="COG6" s="171"/>
      <c r="COH6" s="171"/>
      <c r="COI6" s="171"/>
      <c r="COJ6" s="171"/>
      <c r="COK6" s="171"/>
      <c r="COL6" s="171"/>
      <c r="COM6" s="171"/>
      <c r="CON6" s="171"/>
      <c r="COO6" s="171"/>
      <c r="COP6" s="171"/>
      <c r="COQ6" s="171"/>
      <c r="COR6" s="171"/>
      <c r="COS6" s="171"/>
      <c r="COT6" s="171"/>
      <c r="COU6" s="171"/>
      <c r="COV6" s="171"/>
      <c r="COW6" s="171"/>
      <c r="COX6" s="171"/>
      <c r="COY6" s="171"/>
      <c r="COZ6" s="171"/>
      <c r="CPA6" s="171"/>
      <c r="CPB6" s="171"/>
      <c r="CPC6" s="171"/>
      <c r="CPD6" s="171"/>
      <c r="CPE6" s="171"/>
      <c r="CPF6" s="171"/>
      <c r="CPG6" s="171"/>
      <c r="CPH6" s="171"/>
      <c r="CPI6" s="171"/>
      <c r="CPJ6" s="171"/>
      <c r="CPK6" s="171"/>
      <c r="CPL6" s="171"/>
      <c r="CPM6" s="171"/>
      <c r="CPN6" s="171"/>
      <c r="CPO6" s="171"/>
      <c r="CPP6" s="171"/>
      <c r="CPQ6" s="171"/>
      <c r="CPR6" s="171"/>
      <c r="CPS6" s="171"/>
      <c r="CPT6" s="171"/>
      <c r="CPU6" s="171"/>
      <c r="CPV6" s="171"/>
      <c r="CPW6" s="171"/>
      <c r="CPX6" s="171"/>
      <c r="CPY6" s="171"/>
      <c r="CPZ6" s="171"/>
      <c r="CQA6" s="171"/>
      <c r="CQB6" s="171"/>
      <c r="CQC6" s="171"/>
      <c r="CQD6" s="171"/>
      <c r="CQE6" s="171"/>
      <c r="CQF6" s="171"/>
      <c r="CQG6" s="171"/>
      <c r="CQH6" s="171"/>
      <c r="CQI6" s="171"/>
      <c r="CQJ6" s="171"/>
      <c r="CQK6" s="171"/>
      <c r="CQL6" s="171"/>
      <c r="CQM6" s="171"/>
      <c r="CQN6" s="171"/>
      <c r="CQO6" s="171"/>
      <c r="CQP6" s="171"/>
      <c r="CQQ6" s="171"/>
      <c r="CQR6" s="171"/>
      <c r="CQS6" s="171"/>
      <c r="CQT6" s="171"/>
      <c r="CQU6" s="171"/>
      <c r="CQV6" s="171"/>
      <c r="CQW6" s="171"/>
      <c r="CQX6" s="171"/>
      <c r="CQY6" s="171"/>
      <c r="CQZ6" s="171"/>
      <c r="CRA6" s="171"/>
      <c r="CRB6" s="171"/>
      <c r="CRC6" s="171"/>
      <c r="CRD6" s="171"/>
      <c r="CRE6" s="171"/>
      <c r="CRF6" s="171"/>
      <c r="CRG6" s="171"/>
      <c r="CRH6" s="171"/>
      <c r="CRI6" s="171"/>
      <c r="CRJ6" s="171"/>
      <c r="CRK6" s="171"/>
      <c r="CRL6" s="171"/>
      <c r="CRM6" s="171"/>
      <c r="CRN6" s="171"/>
      <c r="CRO6" s="171"/>
      <c r="CRP6" s="171"/>
      <c r="CRQ6" s="171"/>
      <c r="CRR6" s="171"/>
      <c r="CRS6" s="171"/>
      <c r="CRT6" s="171"/>
      <c r="CRU6" s="171"/>
      <c r="CRV6" s="171"/>
      <c r="CRW6" s="171"/>
      <c r="CRX6" s="171"/>
      <c r="CRY6" s="171"/>
      <c r="CRZ6" s="171"/>
      <c r="CSA6" s="171"/>
      <c r="CSB6" s="171"/>
      <c r="CSC6" s="171"/>
      <c r="CSD6" s="171"/>
      <c r="CSE6" s="171"/>
      <c r="CSF6" s="171"/>
      <c r="CSG6" s="171"/>
      <c r="CSH6" s="171"/>
      <c r="CSI6" s="171"/>
      <c r="CSJ6" s="171"/>
      <c r="CSK6" s="171"/>
      <c r="CSL6" s="171"/>
      <c r="CSM6" s="171"/>
      <c r="CSN6" s="171"/>
      <c r="CSO6" s="171"/>
      <c r="CSP6" s="171"/>
      <c r="CSQ6" s="171"/>
      <c r="CSR6" s="171"/>
      <c r="CSS6" s="171"/>
      <c r="CST6" s="171"/>
      <c r="CSU6" s="171"/>
      <c r="CSV6" s="171"/>
      <c r="CSW6" s="171"/>
      <c r="CSX6" s="171"/>
      <c r="CSY6" s="171"/>
      <c r="CSZ6" s="171"/>
      <c r="CTA6" s="171"/>
      <c r="CTB6" s="171"/>
      <c r="CTC6" s="171"/>
      <c r="CTD6" s="171"/>
      <c r="CTE6" s="171"/>
      <c r="CTF6" s="171"/>
      <c r="CTG6" s="171"/>
      <c r="CTH6" s="171"/>
      <c r="CTI6" s="171"/>
      <c r="CTJ6" s="171"/>
      <c r="CTK6" s="171"/>
      <c r="CTL6" s="171"/>
      <c r="CTM6" s="171"/>
      <c r="CTN6" s="171"/>
      <c r="CTO6" s="171"/>
      <c r="CTP6" s="171"/>
      <c r="CTQ6" s="171"/>
      <c r="CTR6" s="171"/>
      <c r="CTS6" s="171"/>
      <c r="CTT6" s="171"/>
      <c r="CTU6" s="171"/>
      <c r="CTV6" s="171"/>
      <c r="CTW6" s="171"/>
      <c r="CTX6" s="171"/>
      <c r="CTY6" s="171"/>
      <c r="CTZ6" s="171"/>
      <c r="CUA6" s="171"/>
      <c r="CUB6" s="171"/>
      <c r="CUC6" s="171"/>
      <c r="CUD6" s="171"/>
      <c r="CUE6" s="171"/>
      <c r="CUF6" s="171"/>
      <c r="CUG6" s="171"/>
      <c r="CUH6" s="171"/>
      <c r="CUI6" s="171"/>
      <c r="CUJ6" s="171"/>
      <c r="CUK6" s="171"/>
      <c r="CUL6" s="171"/>
      <c r="CUM6" s="171"/>
      <c r="CUN6" s="171"/>
      <c r="CUO6" s="171"/>
      <c r="CUP6" s="171"/>
      <c r="CUQ6" s="171"/>
      <c r="CUR6" s="171"/>
      <c r="CUS6" s="171"/>
      <c r="CUT6" s="171"/>
      <c r="CUU6" s="171"/>
      <c r="CUV6" s="171"/>
      <c r="CUW6" s="171"/>
      <c r="CUX6" s="171"/>
      <c r="CUY6" s="171"/>
      <c r="CUZ6" s="171"/>
      <c r="CVA6" s="171"/>
      <c r="CVB6" s="171"/>
      <c r="CVC6" s="171"/>
      <c r="CVD6" s="171"/>
      <c r="CVE6" s="171"/>
      <c r="CVF6" s="171"/>
      <c r="CVG6" s="171"/>
      <c r="CVH6" s="171"/>
      <c r="CVI6" s="171"/>
      <c r="CVJ6" s="171"/>
      <c r="CVK6" s="171"/>
      <c r="CVL6" s="171"/>
      <c r="CVM6" s="171"/>
      <c r="CVN6" s="171"/>
      <c r="CVO6" s="171"/>
      <c r="CVP6" s="171"/>
      <c r="CVQ6" s="171"/>
      <c r="CVR6" s="171"/>
      <c r="CVS6" s="171"/>
      <c r="CVT6" s="171"/>
      <c r="CVU6" s="171"/>
      <c r="CVV6" s="171"/>
      <c r="CVW6" s="171"/>
      <c r="CVX6" s="171"/>
      <c r="CVY6" s="171"/>
      <c r="CVZ6" s="171"/>
      <c r="CWA6" s="171"/>
      <c r="CWB6" s="171"/>
      <c r="CWC6" s="171"/>
      <c r="CWD6" s="171"/>
      <c r="CWE6" s="171"/>
      <c r="CWF6" s="171"/>
      <c r="CWG6" s="171"/>
      <c r="CWH6" s="171"/>
      <c r="CWI6" s="171"/>
      <c r="CWJ6" s="171"/>
      <c r="CWK6" s="171"/>
      <c r="CWL6" s="171"/>
      <c r="CWM6" s="171"/>
      <c r="CWN6" s="171"/>
      <c r="CWO6" s="171"/>
      <c r="CWP6" s="171"/>
      <c r="CWQ6" s="171"/>
      <c r="CWR6" s="171"/>
      <c r="CWS6" s="171"/>
      <c r="CWT6" s="171"/>
      <c r="CWU6" s="171"/>
      <c r="CWV6" s="171"/>
      <c r="CWW6" s="171"/>
      <c r="CWX6" s="171"/>
      <c r="CWY6" s="171"/>
      <c r="CWZ6" s="171"/>
      <c r="CXA6" s="171"/>
      <c r="CXB6" s="171"/>
      <c r="CXC6" s="171"/>
      <c r="CXD6" s="171"/>
      <c r="CXE6" s="171"/>
      <c r="CXF6" s="171"/>
      <c r="CXG6" s="171"/>
      <c r="CXH6" s="171"/>
      <c r="CXI6" s="171"/>
      <c r="CXJ6" s="171"/>
      <c r="CXK6" s="171"/>
      <c r="CXL6" s="171"/>
      <c r="CXM6" s="171"/>
      <c r="CXN6" s="171"/>
      <c r="CXO6" s="171"/>
      <c r="CXP6" s="171"/>
      <c r="CXQ6" s="171"/>
      <c r="CXR6" s="171"/>
      <c r="CXS6" s="171"/>
      <c r="CXT6" s="171"/>
      <c r="CXU6" s="171"/>
      <c r="CXV6" s="171"/>
      <c r="CXW6" s="171"/>
      <c r="CXX6" s="171"/>
      <c r="CXY6" s="171"/>
      <c r="CXZ6" s="171"/>
      <c r="CYA6" s="171"/>
      <c r="CYB6" s="171"/>
      <c r="CYC6" s="171"/>
      <c r="CYD6" s="171"/>
      <c r="CYE6" s="171"/>
      <c r="CYF6" s="171"/>
      <c r="CYG6" s="171"/>
      <c r="CYH6" s="171"/>
      <c r="CYI6" s="171"/>
      <c r="CYJ6" s="171"/>
      <c r="CYK6" s="171"/>
      <c r="CYL6" s="171"/>
      <c r="CYM6" s="171"/>
      <c r="CYN6" s="171"/>
      <c r="CYO6" s="171"/>
      <c r="CYP6" s="171"/>
      <c r="CYQ6" s="171"/>
      <c r="CYR6" s="171"/>
      <c r="CYS6" s="171"/>
      <c r="CYT6" s="171"/>
      <c r="CYU6" s="171"/>
      <c r="CYV6" s="171"/>
      <c r="CYW6" s="171"/>
      <c r="CYX6" s="171"/>
      <c r="CYY6" s="171"/>
      <c r="CYZ6" s="171"/>
      <c r="CZA6" s="171"/>
      <c r="CZB6" s="171"/>
      <c r="CZC6" s="171"/>
      <c r="CZD6" s="171"/>
      <c r="CZE6" s="171"/>
      <c r="CZF6" s="171"/>
      <c r="CZG6" s="171"/>
      <c r="CZH6" s="171"/>
      <c r="CZI6" s="171"/>
      <c r="CZJ6" s="171"/>
      <c r="CZK6" s="171"/>
      <c r="CZL6" s="171"/>
      <c r="CZM6" s="171"/>
      <c r="CZN6" s="171"/>
      <c r="CZO6" s="171"/>
      <c r="CZP6" s="171"/>
      <c r="CZQ6" s="171"/>
      <c r="CZR6" s="171"/>
      <c r="CZS6" s="171"/>
      <c r="CZT6" s="171"/>
      <c r="CZU6" s="171"/>
      <c r="CZV6" s="171"/>
      <c r="CZW6" s="171"/>
      <c r="CZX6" s="171"/>
      <c r="CZY6" s="171"/>
      <c r="CZZ6" s="171"/>
      <c r="DAA6" s="171"/>
      <c r="DAB6" s="171"/>
      <c r="DAC6" s="171"/>
      <c r="DAD6" s="171"/>
      <c r="DAE6" s="171"/>
      <c r="DAF6" s="171"/>
      <c r="DAG6" s="171"/>
      <c r="DAH6" s="171"/>
      <c r="DAI6" s="171"/>
      <c r="DAJ6" s="171"/>
      <c r="DAK6" s="171"/>
      <c r="DAL6" s="171"/>
      <c r="DAM6" s="171"/>
      <c r="DAN6" s="171"/>
      <c r="DAO6" s="171"/>
      <c r="DAP6" s="171"/>
      <c r="DAQ6" s="171"/>
      <c r="DAR6" s="171"/>
      <c r="DAS6" s="171"/>
      <c r="DAT6" s="171"/>
      <c r="DAU6" s="171"/>
      <c r="DAV6" s="171"/>
      <c r="DAW6" s="171"/>
      <c r="DAX6" s="171"/>
      <c r="DAY6" s="171"/>
      <c r="DAZ6" s="171"/>
      <c r="DBA6" s="171"/>
      <c r="DBB6" s="171"/>
      <c r="DBC6" s="171"/>
      <c r="DBD6" s="171"/>
      <c r="DBE6" s="171"/>
      <c r="DBF6" s="171"/>
      <c r="DBG6" s="171"/>
      <c r="DBH6" s="171"/>
      <c r="DBI6" s="171"/>
      <c r="DBJ6" s="171"/>
      <c r="DBK6" s="171"/>
      <c r="DBL6" s="171"/>
      <c r="DBM6" s="171"/>
      <c r="DBN6" s="171"/>
      <c r="DBO6" s="171"/>
      <c r="DBP6" s="171"/>
      <c r="DBQ6" s="171"/>
      <c r="DBR6" s="171"/>
      <c r="DBS6" s="171"/>
      <c r="DBT6" s="171"/>
      <c r="DBU6" s="171"/>
      <c r="DBV6" s="171"/>
      <c r="DBW6" s="171"/>
      <c r="DBX6" s="171"/>
      <c r="DBY6" s="171"/>
      <c r="DBZ6" s="171"/>
      <c r="DCA6" s="171"/>
      <c r="DCB6" s="171"/>
      <c r="DCC6" s="171"/>
      <c r="DCD6" s="171"/>
      <c r="DCE6" s="171"/>
      <c r="DCF6" s="171"/>
      <c r="DCG6" s="171"/>
      <c r="DCH6" s="171"/>
      <c r="DCI6" s="171"/>
      <c r="DCJ6" s="171"/>
      <c r="DCK6" s="171"/>
      <c r="DCL6" s="171"/>
      <c r="DCM6" s="171"/>
      <c r="DCN6" s="171"/>
      <c r="DCO6" s="171"/>
      <c r="DCP6" s="171"/>
      <c r="DCQ6" s="171"/>
      <c r="DCR6" s="171"/>
      <c r="DCS6" s="171"/>
      <c r="DCT6" s="171"/>
      <c r="DCU6" s="171"/>
      <c r="DCV6" s="171"/>
      <c r="DCW6" s="171"/>
      <c r="DCX6" s="171"/>
      <c r="DCY6" s="171"/>
      <c r="DCZ6" s="171"/>
      <c r="DDA6" s="171"/>
      <c r="DDB6" s="171"/>
      <c r="DDC6" s="171"/>
      <c r="DDD6" s="171"/>
      <c r="DDE6" s="171"/>
      <c r="DDF6" s="171"/>
      <c r="DDG6" s="171"/>
      <c r="DDH6" s="171"/>
      <c r="DDI6" s="171"/>
      <c r="DDJ6" s="171"/>
      <c r="DDK6" s="171"/>
      <c r="DDL6" s="171"/>
      <c r="DDM6" s="171"/>
      <c r="DDN6" s="171"/>
      <c r="DDO6" s="171"/>
      <c r="DDP6" s="171"/>
      <c r="DDQ6" s="171"/>
      <c r="DDR6" s="171"/>
      <c r="DDS6" s="171"/>
      <c r="DDT6" s="171"/>
      <c r="DDU6" s="171"/>
      <c r="DDV6" s="171"/>
      <c r="DDW6" s="171"/>
      <c r="DDX6" s="171"/>
      <c r="DDY6" s="171"/>
      <c r="DDZ6" s="171"/>
      <c r="DEA6" s="171"/>
      <c r="DEB6" s="171"/>
      <c r="DEC6" s="171"/>
      <c r="DED6" s="171"/>
      <c r="DEE6" s="171"/>
      <c r="DEF6" s="171"/>
      <c r="DEG6" s="171"/>
      <c r="DEH6" s="171"/>
      <c r="DEI6" s="171"/>
      <c r="DEJ6" s="171"/>
      <c r="DEK6" s="171"/>
      <c r="DEL6" s="171"/>
      <c r="DEM6" s="171"/>
      <c r="DEN6" s="171"/>
      <c r="DEO6" s="171"/>
      <c r="DEP6" s="171"/>
      <c r="DEQ6" s="171"/>
      <c r="DER6" s="171"/>
      <c r="DES6" s="171"/>
      <c r="DET6" s="171"/>
      <c r="DEU6" s="171"/>
      <c r="DEV6" s="171"/>
      <c r="DEW6" s="171"/>
      <c r="DEX6" s="171"/>
      <c r="DEY6" s="171"/>
      <c r="DEZ6" s="171"/>
      <c r="DFA6" s="171"/>
      <c r="DFB6" s="171"/>
      <c r="DFC6" s="171"/>
      <c r="DFD6" s="171"/>
      <c r="DFE6" s="171"/>
      <c r="DFF6" s="171"/>
      <c r="DFG6" s="171"/>
      <c r="DFH6" s="171"/>
      <c r="DFI6" s="171"/>
      <c r="DFJ6" s="171"/>
      <c r="DFK6" s="171"/>
      <c r="DFL6" s="171"/>
      <c r="DFM6" s="171"/>
      <c r="DFN6" s="171"/>
      <c r="DFO6" s="171"/>
      <c r="DFP6" s="171"/>
      <c r="DFQ6" s="171"/>
      <c r="DFR6" s="171"/>
      <c r="DFS6" s="171"/>
      <c r="DFT6" s="171"/>
      <c r="DFU6" s="171"/>
      <c r="DFV6" s="171"/>
      <c r="DFW6" s="171"/>
      <c r="DFX6" s="171"/>
      <c r="DFY6" s="171"/>
      <c r="DFZ6" s="171"/>
      <c r="DGA6" s="171"/>
      <c r="DGB6" s="171"/>
      <c r="DGC6" s="171"/>
      <c r="DGD6" s="171"/>
      <c r="DGE6" s="171"/>
      <c r="DGF6" s="171"/>
      <c r="DGG6" s="171"/>
      <c r="DGH6" s="171"/>
      <c r="DGI6" s="171"/>
      <c r="DGJ6" s="171"/>
      <c r="DGK6" s="171"/>
      <c r="DGL6" s="171"/>
      <c r="DGM6" s="171"/>
      <c r="DGN6" s="171"/>
      <c r="DGO6" s="171"/>
      <c r="DGP6" s="171"/>
      <c r="DGQ6" s="171"/>
      <c r="DGR6" s="171"/>
      <c r="DGS6" s="171"/>
      <c r="DGT6" s="171"/>
      <c r="DGU6" s="171"/>
      <c r="DGV6" s="171"/>
      <c r="DGW6" s="171"/>
      <c r="DGX6" s="171"/>
      <c r="DGY6" s="171"/>
      <c r="DGZ6" s="171"/>
      <c r="DHA6" s="171"/>
      <c r="DHB6" s="171"/>
      <c r="DHC6" s="171"/>
      <c r="DHD6" s="171"/>
      <c r="DHE6" s="171"/>
      <c r="DHF6" s="171"/>
      <c r="DHG6" s="171"/>
      <c r="DHH6" s="171"/>
      <c r="DHI6" s="171"/>
      <c r="DHJ6" s="171"/>
      <c r="DHK6" s="171"/>
      <c r="DHL6" s="171"/>
      <c r="DHM6" s="171"/>
      <c r="DHN6" s="171"/>
      <c r="DHO6" s="171"/>
      <c r="DHP6" s="171"/>
      <c r="DHQ6" s="171"/>
      <c r="DHR6" s="171"/>
      <c r="DHS6" s="171"/>
      <c r="DHT6" s="171"/>
      <c r="DHU6" s="171"/>
      <c r="DHV6" s="171"/>
      <c r="DHW6" s="171"/>
      <c r="DHX6" s="171"/>
      <c r="DHY6" s="171"/>
      <c r="DHZ6" s="171"/>
      <c r="DIA6" s="171"/>
      <c r="DIB6" s="171"/>
      <c r="DIC6" s="171"/>
      <c r="DID6" s="171"/>
      <c r="DIE6" s="171"/>
      <c r="DIF6" s="171"/>
      <c r="DIG6" s="171"/>
      <c r="DIH6" s="171"/>
      <c r="DII6" s="171"/>
      <c r="DIJ6" s="171"/>
      <c r="DIK6" s="171"/>
      <c r="DIL6" s="171"/>
      <c r="DIM6" s="171"/>
      <c r="DIN6" s="171"/>
      <c r="DIO6" s="171"/>
      <c r="DIP6" s="171"/>
      <c r="DIQ6" s="171"/>
      <c r="DIR6" s="171"/>
      <c r="DIS6" s="171"/>
      <c r="DIT6" s="171"/>
      <c r="DIU6" s="171"/>
      <c r="DIV6" s="171"/>
      <c r="DIW6" s="171"/>
      <c r="DIX6" s="171"/>
      <c r="DIY6" s="171"/>
      <c r="DIZ6" s="171"/>
      <c r="DJA6" s="171"/>
      <c r="DJB6" s="171"/>
      <c r="DJC6" s="171"/>
      <c r="DJD6" s="171"/>
      <c r="DJE6" s="171"/>
      <c r="DJF6" s="171"/>
      <c r="DJG6" s="171"/>
      <c r="DJH6" s="171"/>
      <c r="DJI6" s="171"/>
      <c r="DJJ6" s="171"/>
      <c r="DJK6" s="171"/>
      <c r="DJL6" s="171"/>
      <c r="DJM6" s="171"/>
      <c r="DJN6" s="171"/>
      <c r="DJO6" s="171"/>
      <c r="DJP6" s="171"/>
      <c r="DJQ6" s="171"/>
      <c r="DJR6" s="171"/>
      <c r="DJS6" s="171"/>
      <c r="DJT6" s="171"/>
      <c r="DJU6" s="171"/>
      <c r="DJV6" s="171"/>
      <c r="DJW6" s="171"/>
      <c r="DJX6" s="171"/>
      <c r="DJY6" s="171"/>
      <c r="DJZ6" s="171"/>
      <c r="DKA6" s="171"/>
      <c r="DKB6" s="171"/>
      <c r="DKC6" s="171"/>
      <c r="DKD6" s="171"/>
      <c r="DKE6" s="171"/>
      <c r="DKF6" s="171"/>
      <c r="DKG6" s="171"/>
      <c r="DKH6" s="171"/>
      <c r="DKI6" s="171"/>
      <c r="DKJ6" s="171"/>
      <c r="DKK6" s="171"/>
      <c r="DKL6" s="171"/>
      <c r="DKM6" s="171"/>
      <c r="DKN6" s="171"/>
      <c r="DKO6" s="171"/>
      <c r="DKP6" s="171"/>
      <c r="DKQ6" s="171"/>
      <c r="DKR6" s="171"/>
      <c r="DKS6" s="171"/>
      <c r="DKT6" s="171"/>
      <c r="DKU6" s="171"/>
      <c r="DKV6" s="171"/>
      <c r="DKW6" s="171"/>
      <c r="DKX6" s="171"/>
      <c r="DKY6" s="171"/>
      <c r="DKZ6" s="171"/>
      <c r="DLA6" s="171"/>
      <c r="DLB6" s="171"/>
      <c r="DLC6" s="171"/>
      <c r="DLD6" s="171"/>
      <c r="DLE6" s="171"/>
      <c r="DLF6" s="171"/>
      <c r="DLG6" s="171"/>
      <c r="DLH6" s="171"/>
      <c r="DLI6" s="171"/>
      <c r="DLJ6" s="171"/>
      <c r="DLK6" s="171"/>
      <c r="DLL6" s="171"/>
      <c r="DLM6" s="171"/>
      <c r="DLN6" s="171"/>
      <c r="DLO6" s="171"/>
      <c r="DLP6" s="171"/>
      <c r="DLQ6" s="171"/>
      <c r="DLR6" s="171"/>
      <c r="DLS6" s="171"/>
      <c r="DLT6" s="171"/>
      <c r="DLU6" s="171"/>
      <c r="DLV6" s="171"/>
      <c r="DLW6" s="171"/>
      <c r="DLX6" s="171"/>
      <c r="DLY6" s="171"/>
      <c r="DLZ6" s="171"/>
      <c r="DMA6" s="171"/>
      <c r="DMB6" s="171"/>
      <c r="DMC6" s="171"/>
      <c r="DMD6" s="171"/>
      <c r="DME6" s="171"/>
      <c r="DMF6" s="171"/>
      <c r="DMG6" s="171"/>
      <c r="DMH6" s="171"/>
      <c r="DMI6" s="171"/>
      <c r="DMJ6" s="171"/>
      <c r="DMK6" s="171"/>
      <c r="DML6" s="171"/>
      <c r="DMM6" s="171"/>
      <c r="DMN6" s="171"/>
      <c r="DMO6" s="171"/>
      <c r="DMP6" s="171"/>
      <c r="DMQ6" s="171"/>
      <c r="DMR6" s="171"/>
      <c r="DMS6" s="171"/>
      <c r="DMT6" s="171"/>
      <c r="DMU6" s="171"/>
      <c r="DMV6" s="171"/>
      <c r="DMW6" s="171"/>
      <c r="DMX6" s="171"/>
      <c r="DMY6" s="171"/>
      <c r="DMZ6" s="171"/>
      <c r="DNA6" s="171"/>
      <c r="DNB6" s="171"/>
      <c r="DNC6" s="171"/>
      <c r="DND6" s="171"/>
      <c r="DNE6" s="171"/>
      <c r="DNF6" s="171"/>
      <c r="DNG6" s="171"/>
      <c r="DNH6" s="171"/>
      <c r="DNI6" s="171"/>
      <c r="DNJ6" s="171"/>
      <c r="DNK6" s="171"/>
      <c r="DNL6" s="171"/>
      <c r="DNM6" s="171"/>
      <c r="DNN6" s="171"/>
      <c r="DNO6" s="171"/>
      <c r="DNP6" s="171"/>
      <c r="DNQ6" s="171"/>
      <c r="DNR6" s="171"/>
      <c r="DNS6" s="171"/>
      <c r="DNT6" s="171"/>
      <c r="DNU6" s="171"/>
      <c r="DNV6" s="171"/>
      <c r="DNW6" s="171"/>
      <c r="DNX6" s="171"/>
      <c r="DNY6" s="171"/>
      <c r="DNZ6" s="171"/>
      <c r="DOA6" s="171"/>
      <c r="DOB6" s="171"/>
      <c r="DOC6" s="171"/>
      <c r="DOD6" s="171"/>
      <c r="DOE6" s="171"/>
      <c r="DOF6" s="171"/>
      <c r="DOG6" s="171"/>
      <c r="DOH6" s="171"/>
      <c r="DOI6" s="171"/>
      <c r="DOJ6" s="171"/>
      <c r="DOK6" s="171"/>
      <c r="DOL6" s="171"/>
      <c r="DOM6" s="171"/>
      <c r="DON6" s="171"/>
      <c r="DOO6" s="171"/>
      <c r="DOP6" s="171"/>
      <c r="DOQ6" s="171"/>
      <c r="DOR6" s="171"/>
      <c r="DOS6" s="171"/>
      <c r="DOT6" s="171"/>
      <c r="DOU6" s="171"/>
      <c r="DOV6" s="171"/>
      <c r="DOW6" s="171"/>
      <c r="DOX6" s="171"/>
      <c r="DOY6" s="171"/>
      <c r="DOZ6" s="171"/>
      <c r="DPA6" s="171"/>
      <c r="DPB6" s="171"/>
      <c r="DPC6" s="171"/>
      <c r="DPD6" s="171"/>
      <c r="DPE6" s="171"/>
      <c r="DPF6" s="171"/>
      <c r="DPG6" s="171"/>
      <c r="DPH6" s="171"/>
      <c r="DPI6" s="171"/>
      <c r="DPJ6" s="171"/>
      <c r="DPK6" s="171"/>
      <c r="DPL6" s="171"/>
      <c r="DPM6" s="171"/>
      <c r="DPN6" s="171"/>
      <c r="DPO6" s="171"/>
      <c r="DPP6" s="171"/>
      <c r="DPQ6" s="171"/>
      <c r="DPR6" s="171"/>
      <c r="DPS6" s="171"/>
      <c r="DPT6" s="171"/>
      <c r="DPU6" s="171"/>
      <c r="DPV6" s="171"/>
      <c r="DPW6" s="171"/>
      <c r="DPX6" s="171"/>
      <c r="DPY6" s="171"/>
      <c r="DPZ6" s="171"/>
      <c r="DQA6" s="171"/>
      <c r="DQB6" s="171"/>
      <c r="DQC6" s="171"/>
      <c r="DQD6" s="171"/>
      <c r="DQE6" s="171"/>
      <c r="DQF6" s="171"/>
      <c r="DQG6" s="171"/>
      <c r="DQH6" s="171"/>
      <c r="DQI6" s="171"/>
      <c r="DQJ6" s="171"/>
      <c r="DQK6" s="171"/>
      <c r="DQL6" s="171"/>
      <c r="DQM6" s="171"/>
      <c r="DQN6" s="171"/>
      <c r="DQO6" s="171"/>
      <c r="DQP6" s="171"/>
      <c r="DQQ6" s="171"/>
      <c r="DQR6" s="171"/>
      <c r="DQS6" s="171"/>
      <c r="DQT6" s="171"/>
      <c r="DQU6" s="171"/>
      <c r="DQV6" s="171"/>
      <c r="DQW6" s="171"/>
      <c r="DQX6" s="171"/>
      <c r="DQY6" s="171"/>
      <c r="DQZ6" s="171"/>
      <c r="DRA6" s="171"/>
      <c r="DRB6" s="171"/>
      <c r="DRC6" s="171"/>
      <c r="DRD6" s="171"/>
      <c r="DRE6" s="171"/>
      <c r="DRF6" s="171"/>
      <c r="DRG6" s="171"/>
      <c r="DRH6" s="171"/>
      <c r="DRI6" s="171"/>
      <c r="DRJ6" s="171"/>
      <c r="DRK6" s="171"/>
      <c r="DRL6" s="171"/>
      <c r="DRM6" s="171"/>
      <c r="DRN6" s="171"/>
      <c r="DRO6" s="171"/>
      <c r="DRP6" s="171"/>
      <c r="DRQ6" s="171"/>
      <c r="DRR6" s="171"/>
      <c r="DRS6" s="171"/>
      <c r="DRT6" s="171"/>
      <c r="DRU6" s="171"/>
      <c r="DRV6" s="171"/>
      <c r="DRW6" s="171"/>
      <c r="DRX6" s="171"/>
      <c r="DRY6" s="171"/>
      <c r="DRZ6" s="171"/>
      <c r="DSA6" s="171"/>
      <c r="DSB6" s="171"/>
      <c r="DSC6" s="171"/>
      <c r="DSD6" s="171"/>
      <c r="DSE6" s="171"/>
      <c r="DSF6" s="171"/>
      <c r="DSG6" s="171"/>
      <c r="DSH6" s="171"/>
      <c r="DSI6" s="171"/>
      <c r="DSJ6" s="171"/>
      <c r="DSK6" s="171"/>
      <c r="DSL6" s="171"/>
      <c r="DSM6" s="171"/>
      <c r="DSN6" s="171"/>
      <c r="DSO6" s="171"/>
      <c r="DSP6" s="171"/>
      <c r="DSQ6" s="171"/>
      <c r="DSR6" s="171"/>
      <c r="DSS6" s="171"/>
      <c r="DST6" s="171"/>
      <c r="DSU6" s="171"/>
      <c r="DSV6" s="171"/>
      <c r="DSW6" s="171"/>
      <c r="DSX6" s="171"/>
      <c r="DSY6" s="171"/>
      <c r="DSZ6" s="171"/>
      <c r="DTA6" s="171"/>
      <c r="DTB6" s="171"/>
      <c r="DTC6" s="171"/>
      <c r="DTD6" s="171"/>
      <c r="DTE6" s="171"/>
      <c r="DTF6" s="171"/>
      <c r="DTG6" s="171"/>
      <c r="DTH6" s="171"/>
      <c r="DTI6" s="171"/>
      <c r="DTJ6" s="171"/>
      <c r="DTK6" s="171"/>
      <c r="DTL6" s="171"/>
      <c r="DTM6" s="171"/>
      <c r="DTN6" s="171"/>
      <c r="DTO6" s="171"/>
      <c r="DTP6" s="171"/>
      <c r="DTQ6" s="171"/>
      <c r="DTR6" s="171"/>
      <c r="DTS6" s="171"/>
      <c r="DTT6" s="171"/>
      <c r="DTU6" s="171"/>
      <c r="DTV6" s="171"/>
      <c r="DTW6" s="171"/>
      <c r="DTX6" s="171"/>
      <c r="DTY6" s="171"/>
      <c r="DTZ6" s="171"/>
      <c r="DUA6" s="171"/>
      <c r="DUB6" s="171"/>
      <c r="DUC6" s="171"/>
      <c r="DUD6" s="171"/>
      <c r="DUE6" s="171"/>
      <c r="DUF6" s="171"/>
      <c r="DUG6" s="171"/>
      <c r="DUH6" s="171"/>
      <c r="DUI6" s="171"/>
      <c r="DUJ6" s="171"/>
      <c r="DUK6" s="171"/>
      <c r="DUL6" s="171"/>
      <c r="DUM6" s="171"/>
      <c r="DUN6" s="171"/>
      <c r="DUO6" s="171"/>
      <c r="DUP6" s="171"/>
      <c r="DUQ6" s="171"/>
      <c r="DUR6" s="171"/>
      <c r="DUS6" s="171"/>
      <c r="DUT6" s="171"/>
      <c r="DUU6" s="171"/>
      <c r="DUV6" s="171"/>
      <c r="DUW6" s="171"/>
      <c r="DUX6" s="171"/>
      <c r="DUY6" s="171"/>
      <c r="DUZ6" s="171"/>
      <c r="DVA6" s="171"/>
      <c r="DVB6" s="171"/>
      <c r="DVC6" s="171"/>
      <c r="DVD6" s="171"/>
      <c r="DVE6" s="171"/>
      <c r="DVF6" s="171"/>
      <c r="DVG6" s="171"/>
      <c r="DVH6" s="171"/>
      <c r="DVI6" s="171"/>
      <c r="DVJ6" s="171"/>
      <c r="DVK6" s="171"/>
      <c r="DVL6" s="171"/>
      <c r="DVM6" s="171"/>
      <c r="DVN6" s="171"/>
      <c r="DVO6" s="171"/>
      <c r="DVP6" s="171"/>
      <c r="DVQ6" s="171"/>
      <c r="DVR6" s="171"/>
      <c r="DVS6" s="171"/>
      <c r="DVT6" s="171"/>
      <c r="DVU6" s="171"/>
      <c r="DVV6" s="171"/>
      <c r="DVW6" s="171"/>
      <c r="DVX6" s="171"/>
      <c r="DVY6" s="171"/>
      <c r="DVZ6" s="171"/>
      <c r="DWA6" s="171"/>
      <c r="DWB6" s="171"/>
      <c r="DWC6" s="171"/>
      <c r="DWD6" s="171"/>
      <c r="DWE6" s="171"/>
      <c r="DWF6" s="171"/>
      <c r="DWG6" s="171"/>
      <c r="DWH6" s="171"/>
      <c r="DWI6" s="171"/>
      <c r="DWJ6" s="171"/>
      <c r="DWK6" s="171"/>
      <c r="DWL6" s="171"/>
      <c r="DWM6" s="171"/>
      <c r="DWN6" s="171"/>
      <c r="DWO6" s="171"/>
      <c r="DWP6" s="171"/>
      <c r="DWQ6" s="171"/>
      <c r="DWR6" s="171"/>
      <c r="DWS6" s="171"/>
      <c r="DWT6" s="171"/>
      <c r="DWU6" s="171"/>
      <c r="DWV6" s="171"/>
      <c r="DWW6" s="171"/>
      <c r="DWX6" s="171"/>
      <c r="DWY6" s="171"/>
      <c r="DWZ6" s="171"/>
      <c r="DXA6" s="171"/>
      <c r="DXB6" s="171"/>
      <c r="DXC6" s="171"/>
      <c r="DXD6" s="171"/>
      <c r="DXE6" s="171"/>
      <c r="DXF6" s="171"/>
      <c r="DXG6" s="171"/>
      <c r="DXH6" s="171"/>
      <c r="DXI6" s="171"/>
      <c r="DXJ6" s="171"/>
      <c r="DXK6" s="171"/>
      <c r="DXL6" s="171"/>
      <c r="DXM6" s="171"/>
      <c r="DXN6" s="171"/>
      <c r="DXO6" s="171"/>
      <c r="DXP6" s="171"/>
      <c r="DXQ6" s="171"/>
      <c r="DXR6" s="171"/>
      <c r="DXS6" s="171"/>
      <c r="DXT6" s="171"/>
      <c r="DXU6" s="171"/>
      <c r="DXV6" s="171"/>
      <c r="DXW6" s="171"/>
      <c r="DXX6" s="171"/>
      <c r="DXY6" s="171"/>
      <c r="DXZ6" s="171"/>
      <c r="DYA6" s="171"/>
      <c r="DYB6" s="171"/>
      <c r="DYC6" s="171"/>
      <c r="DYD6" s="171"/>
      <c r="DYE6" s="171"/>
      <c r="DYF6" s="171"/>
      <c r="DYG6" s="171"/>
      <c r="DYH6" s="171"/>
      <c r="DYI6" s="171"/>
      <c r="DYJ6" s="171"/>
      <c r="DYK6" s="171"/>
      <c r="DYL6" s="171"/>
      <c r="DYM6" s="171"/>
      <c r="DYN6" s="171"/>
      <c r="DYO6" s="171"/>
      <c r="DYP6" s="171"/>
      <c r="DYQ6" s="171"/>
      <c r="DYR6" s="171"/>
      <c r="DYS6" s="171"/>
      <c r="DYT6" s="171"/>
      <c r="DYU6" s="171"/>
      <c r="DYV6" s="171"/>
      <c r="DYW6" s="171"/>
      <c r="DYX6" s="171"/>
      <c r="DYY6" s="171"/>
      <c r="DYZ6" s="171"/>
      <c r="DZA6" s="171"/>
      <c r="DZB6" s="171"/>
      <c r="DZC6" s="171"/>
      <c r="DZD6" s="171"/>
      <c r="DZE6" s="171"/>
      <c r="DZF6" s="171"/>
      <c r="DZG6" s="171"/>
      <c r="DZH6" s="171"/>
      <c r="DZI6" s="171"/>
      <c r="DZJ6" s="171"/>
      <c r="DZK6" s="171"/>
      <c r="DZL6" s="171"/>
      <c r="DZM6" s="171"/>
      <c r="DZN6" s="171"/>
      <c r="DZO6" s="171"/>
      <c r="DZP6" s="171"/>
      <c r="DZQ6" s="171"/>
      <c r="DZR6" s="171"/>
      <c r="DZS6" s="171"/>
      <c r="DZT6" s="171"/>
      <c r="DZU6" s="171"/>
      <c r="DZV6" s="171"/>
      <c r="DZW6" s="171"/>
      <c r="DZX6" s="171"/>
      <c r="DZY6" s="171"/>
      <c r="DZZ6" s="171"/>
      <c r="EAA6" s="171"/>
      <c r="EAB6" s="171"/>
      <c r="EAC6" s="171"/>
      <c r="EAD6" s="171"/>
      <c r="EAE6" s="171"/>
      <c r="EAF6" s="171"/>
      <c r="EAG6" s="171"/>
      <c r="EAH6" s="171"/>
      <c r="EAI6" s="171"/>
      <c r="EAJ6" s="171"/>
      <c r="EAK6" s="171"/>
      <c r="EAL6" s="171"/>
      <c r="EAM6" s="171"/>
      <c r="EAN6" s="171"/>
      <c r="EAO6" s="171"/>
      <c r="EAP6" s="171"/>
      <c r="EAQ6" s="171"/>
      <c r="EAR6" s="171"/>
      <c r="EAS6" s="171"/>
      <c r="EAT6" s="171"/>
      <c r="EAU6" s="171"/>
      <c r="EAV6" s="171"/>
      <c r="EAW6" s="171"/>
      <c r="EAX6" s="171"/>
      <c r="EAY6" s="171"/>
      <c r="EAZ6" s="171"/>
      <c r="EBA6" s="171"/>
      <c r="EBB6" s="171"/>
      <c r="EBC6" s="171"/>
      <c r="EBD6" s="171"/>
      <c r="EBE6" s="171"/>
      <c r="EBF6" s="171"/>
      <c r="EBG6" s="171"/>
      <c r="EBH6" s="171"/>
      <c r="EBI6" s="171"/>
      <c r="EBJ6" s="171"/>
      <c r="EBK6" s="171"/>
      <c r="EBL6" s="171"/>
      <c r="EBM6" s="171"/>
      <c r="EBN6" s="171"/>
      <c r="EBO6" s="171"/>
      <c r="EBP6" s="171"/>
      <c r="EBQ6" s="171"/>
      <c r="EBR6" s="171"/>
      <c r="EBS6" s="171"/>
      <c r="EBT6" s="171"/>
      <c r="EBU6" s="171"/>
      <c r="EBV6" s="171"/>
      <c r="EBW6" s="171"/>
      <c r="EBX6" s="171"/>
      <c r="EBY6" s="171"/>
      <c r="EBZ6" s="171"/>
      <c r="ECA6" s="171"/>
      <c r="ECB6" s="171"/>
      <c r="ECC6" s="171"/>
      <c r="ECD6" s="171"/>
      <c r="ECE6" s="171"/>
      <c r="ECF6" s="171"/>
      <c r="ECG6" s="171"/>
      <c r="ECH6" s="171"/>
      <c r="ECI6" s="171"/>
      <c r="ECJ6" s="171"/>
      <c r="ECK6" s="171"/>
      <c r="ECL6" s="171"/>
      <c r="ECM6" s="171"/>
      <c r="ECN6" s="171"/>
      <c r="ECO6" s="171"/>
      <c r="ECP6" s="171"/>
      <c r="ECQ6" s="171"/>
      <c r="ECR6" s="171"/>
      <c r="ECS6" s="171"/>
      <c r="ECT6" s="171"/>
      <c r="ECU6" s="171"/>
      <c r="ECV6" s="171"/>
      <c r="ECW6" s="171"/>
      <c r="ECX6" s="171"/>
      <c r="ECY6" s="171"/>
      <c r="ECZ6" s="171"/>
      <c r="EDA6" s="171"/>
      <c r="EDB6" s="171"/>
      <c r="EDC6" s="171"/>
      <c r="EDD6" s="171"/>
      <c r="EDE6" s="171"/>
      <c r="EDF6" s="171"/>
      <c r="EDG6" s="171"/>
      <c r="EDH6" s="171"/>
      <c r="EDI6" s="171"/>
      <c r="EDJ6" s="171"/>
      <c r="EDK6" s="171"/>
      <c r="EDL6" s="171"/>
      <c r="EDM6" s="171"/>
      <c r="EDN6" s="171"/>
      <c r="EDO6" s="171"/>
      <c r="EDP6" s="171"/>
      <c r="EDQ6" s="171"/>
      <c r="EDR6" s="171"/>
      <c r="EDS6" s="171"/>
      <c r="EDT6" s="171"/>
      <c r="EDU6" s="171"/>
      <c r="EDV6" s="171"/>
      <c r="EDW6" s="171"/>
      <c r="EDX6" s="171"/>
      <c r="EDY6" s="171"/>
      <c r="EDZ6" s="171"/>
      <c r="EEA6" s="171"/>
      <c r="EEB6" s="171"/>
      <c r="EEC6" s="171"/>
      <c r="EED6" s="171"/>
      <c r="EEE6" s="171"/>
      <c r="EEF6" s="171"/>
      <c r="EEG6" s="171"/>
      <c r="EEH6" s="171"/>
      <c r="EEI6" s="171"/>
      <c r="EEJ6" s="171"/>
      <c r="EEK6" s="171"/>
      <c r="EEL6" s="171"/>
      <c r="EEM6" s="171"/>
      <c r="EEN6" s="171"/>
      <c r="EEO6" s="171"/>
      <c r="EEP6" s="171"/>
      <c r="EEQ6" s="171"/>
      <c r="EER6" s="171"/>
      <c r="EES6" s="171"/>
      <c r="EET6" s="171"/>
      <c r="EEU6" s="171"/>
      <c r="EEV6" s="171"/>
      <c r="EEW6" s="171"/>
      <c r="EEX6" s="171"/>
      <c r="EEY6" s="171"/>
      <c r="EEZ6" s="171"/>
      <c r="EFA6" s="171"/>
      <c r="EFB6" s="171"/>
      <c r="EFC6" s="171"/>
      <c r="EFD6" s="171"/>
      <c r="EFE6" s="171"/>
      <c r="EFF6" s="171"/>
      <c r="EFG6" s="171"/>
      <c r="EFH6" s="171"/>
      <c r="EFI6" s="171"/>
      <c r="EFJ6" s="171"/>
      <c r="EFK6" s="171"/>
      <c r="EFL6" s="171"/>
      <c r="EFM6" s="171"/>
      <c r="EFN6" s="171"/>
      <c r="EFO6" s="171"/>
      <c r="EFP6" s="171"/>
      <c r="EFQ6" s="171"/>
      <c r="EFR6" s="171"/>
      <c r="EFS6" s="171"/>
      <c r="EFT6" s="171"/>
      <c r="EFU6" s="171"/>
      <c r="EFV6" s="171"/>
      <c r="EFW6" s="171"/>
      <c r="EFX6" s="171"/>
      <c r="EFY6" s="171"/>
      <c r="EFZ6" s="171"/>
      <c r="EGA6" s="171"/>
      <c r="EGB6" s="171"/>
      <c r="EGC6" s="171"/>
      <c r="EGD6" s="171"/>
      <c r="EGE6" s="171"/>
      <c r="EGF6" s="171"/>
      <c r="EGG6" s="171"/>
      <c r="EGH6" s="171"/>
      <c r="EGI6" s="171"/>
      <c r="EGJ6" s="171"/>
      <c r="EGK6" s="171"/>
      <c r="EGL6" s="171"/>
      <c r="EGM6" s="171"/>
      <c r="EGN6" s="171"/>
      <c r="EGO6" s="171"/>
      <c r="EGP6" s="171"/>
      <c r="EGQ6" s="171"/>
      <c r="EGR6" s="171"/>
      <c r="EGS6" s="171"/>
      <c r="EGT6" s="171"/>
      <c r="EGU6" s="171"/>
      <c r="EGV6" s="171"/>
      <c r="EGW6" s="171"/>
      <c r="EGX6" s="171"/>
      <c r="EGY6" s="171"/>
      <c r="EGZ6" s="171"/>
      <c r="EHA6" s="171"/>
      <c r="EHB6" s="171"/>
      <c r="EHC6" s="171"/>
      <c r="EHD6" s="171"/>
      <c r="EHE6" s="171"/>
      <c r="EHF6" s="171"/>
      <c r="EHG6" s="171"/>
      <c r="EHH6" s="171"/>
      <c r="EHI6" s="171"/>
      <c r="EHJ6" s="171"/>
      <c r="EHK6" s="171"/>
      <c r="EHL6" s="171"/>
      <c r="EHM6" s="171"/>
      <c r="EHN6" s="171"/>
      <c r="EHO6" s="171"/>
      <c r="EHP6" s="171"/>
      <c r="EHQ6" s="171"/>
      <c r="EHR6" s="171"/>
      <c r="EHS6" s="171"/>
      <c r="EHT6" s="171"/>
      <c r="EHU6" s="171"/>
      <c r="EHV6" s="171"/>
      <c r="EHW6" s="171"/>
      <c r="EHX6" s="171"/>
      <c r="EHY6" s="171"/>
      <c r="EHZ6" s="171"/>
      <c r="EIA6" s="171"/>
      <c r="EIB6" s="171"/>
      <c r="EIC6" s="171"/>
      <c r="EID6" s="171"/>
      <c r="EIE6" s="171"/>
      <c r="EIF6" s="171"/>
      <c r="EIG6" s="171"/>
      <c r="EIH6" s="171"/>
      <c r="EII6" s="171"/>
      <c r="EIJ6" s="171"/>
      <c r="EIK6" s="171"/>
      <c r="EIL6" s="171"/>
      <c r="EIM6" s="171"/>
      <c r="EIN6" s="171"/>
      <c r="EIO6" s="171"/>
      <c r="EIP6" s="171"/>
      <c r="EIQ6" s="171"/>
      <c r="EIR6" s="171"/>
      <c r="EIS6" s="171"/>
      <c r="EIT6" s="171"/>
      <c r="EIU6" s="171"/>
      <c r="EIV6" s="171"/>
      <c r="EIW6" s="171"/>
      <c r="EIX6" s="171"/>
      <c r="EIY6" s="171"/>
      <c r="EIZ6" s="171"/>
      <c r="EJA6" s="171"/>
      <c r="EJB6" s="171"/>
      <c r="EJC6" s="171"/>
      <c r="EJD6" s="171"/>
      <c r="EJE6" s="171"/>
      <c r="EJF6" s="171"/>
      <c r="EJG6" s="171"/>
      <c r="EJH6" s="171"/>
      <c r="EJI6" s="171"/>
      <c r="EJJ6" s="171"/>
      <c r="EJK6" s="171"/>
      <c r="EJL6" s="171"/>
      <c r="EJM6" s="171"/>
      <c r="EJN6" s="171"/>
      <c r="EJO6" s="171"/>
      <c r="EJP6" s="171"/>
      <c r="EJQ6" s="171"/>
      <c r="EJR6" s="171"/>
      <c r="EJS6" s="171"/>
      <c r="EJT6" s="171"/>
      <c r="EJU6" s="171"/>
      <c r="EJV6" s="171"/>
      <c r="EJW6" s="171"/>
      <c r="EJX6" s="171"/>
      <c r="EJY6" s="171"/>
      <c r="EJZ6" s="171"/>
      <c r="EKA6" s="171"/>
      <c r="EKB6" s="171"/>
      <c r="EKC6" s="171"/>
      <c r="EKD6" s="171"/>
      <c r="EKE6" s="171"/>
      <c r="EKF6" s="171"/>
      <c r="EKG6" s="171"/>
      <c r="EKH6" s="171"/>
      <c r="EKI6" s="171"/>
      <c r="EKJ6" s="171"/>
      <c r="EKK6" s="171"/>
      <c r="EKL6" s="171"/>
      <c r="EKM6" s="171"/>
      <c r="EKN6" s="171"/>
      <c r="EKO6" s="171"/>
      <c r="EKP6" s="171"/>
      <c r="EKQ6" s="171"/>
      <c r="EKR6" s="171"/>
      <c r="EKS6" s="171"/>
      <c r="EKT6" s="171"/>
      <c r="EKU6" s="171"/>
      <c r="EKV6" s="171"/>
      <c r="EKW6" s="171"/>
      <c r="EKX6" s="171"/>
      <c r="EKY6" s="171"/>
      <c r="EKZ6" s="171"/>
      <c r="ELA6" s="171"/>
      <c r="ELB6" s="171"/>
      <c r="ELC6" s="171"/>
      <c r="ELD6" s="171"/>
      <c r="ELE6" s="171"/>
      <c r="ELF6" s="171"/>
      <c r="ELG6" s="171"/>
      <c r="ELH6" s="171"/>
      <c r="ELI6" s="171"/>
      <c r="ELJ6" s="171"/>
      <c r="ELK6" s="171"/>
      <c r="ELL6" s="171"/>
      <c r="ELM6" s="171"/>
      <c r="ELN6" s="171"/>
      <c r="ELO6" s="171"/>
      <c r="ELP6" s="171"/>
      <c r="ELQ6" s="171"/>
      <c r="ELR6" s="171"/>
      <c r="ELS6" s="171"/>
      <c r="ELT6" s="171"/>
      <c r="ELU6" s="171"/>
      <c r="ELV6" s="171"/>
      <c r="ELW6" s="171"/>
      <c r="ELX6" s="171"/>
      <c r="ELY6" s="171"/>
      <c r="ELZ6" s="171"/>
      <c r="EMA6" s="171"/>
      <c r="EMB6" s="171"/>
      <c r="EMC6" s="171"/>
      <c r="EMD6" s="171"/>
      <c r="EME6" s="171"/>
      <c r="EMF6" s="171"/>
      <c r="EMG6" s="171"/>
      <c r="EMH6" s="171"/>
      <c r="EMI6" s="171"/>
      <c r="EMJ6" s="171"/>
      <c r="EMK6" s="171"/>
      <c r="EML6" s="171"/>
      <c r="EMM6" s="171"/>
      <c r="EMN6" s="171"/>
      <c r="EMO6" s="171"/>
      <c r="EMP6" s="171"/>
      <c r="EMQ6" s="171"/>
      <c r="EMR6" s="171"/>
      <c r="EMS6" s="171"/>
      <c r="EMT6" s="171"/>
      <c r="EMU6" s="171"/>
      <c r="EMV6" s="171"/>
      <c r="EMW6" s="171"/>
      <c r="EMX6" s="171"/>
      <c r="EMY6" s="171"/>
      <c r="EMZ6" s="171"/>
      <c r="ENA6" s="171"/>
      <c r="ENB6" s="171"/>
      <c r="ENC6" s="171"/>
      <c r="END6" s="171"/>
      <c r="ENE6" s="171"/>
      <c r="ENF6" s="171"/>
      <c r="ENG6" s="171"/>
      <c r="ENH6" s="171"/>
      <c r="ENI6" s="171"/>
      <c r="ENJ6" s="171"/>
      <c r="ENK6" s="171"/>
      <c r="ENL6" s="171"/>
      <c r="ENM6" s="171"/>
      <c r="ENN6" s="171"/>
      <c r="ENO6" s="171"/>
      <c r="ENP6" s="171"/>
      <c r="ENQ6" s="171"/>
      <c r="ENR6" s="171"/>
      <c r="ENS6" s="171"/>
      <c r="ENT6" s="171"/>
      <c r="ENU6" s="171"/>
      <c r="ENV6" s="171"/>
      <c r="ENW6" s="171"/>
      <c r="ENX6" s="171"/>
      <c r="ENY6" s="171"/>
      <c r="ENZ6" s="171"/>
      <c r="EOA6" s="171"/>
      <c r="EOB6" s="171"/>
      <c r="EOC6" s="171"/>
      <c r="EOD6" s="171"/>
      <c r="EOE6" s="171"/>
      <c r="EOF6" s="171"/>
      <c r="EOG6" s="171"/>
      <c r="EOH6" s="171"/>
      <c r="EOI6" s="171"/>
      <c r="EOJ6" s="171"/>
      <c r="EOK6" s="171"/>
      <c r="EOL6" s="171"/>
      <c r="EOM6" s="171"/>
      <c r="EON6" s="171"/>
      <c r="EOO6" s="171"/>
      <c r="EOP6" s="171"/>
      <c r="EOQ6" s="171"/>
      <c r="EOR6" s="171"/>
      <c r="EOS6" s="171"/>
      <c r="EOT6" s="171"/>
      <c r="EOU6" s="171"/>
      <c r="EOV6" s="171"/>
      <c r="EOW6" s="171"/>
      <c r="EOX6" s="171"/>
      <c r="EOY6" s="171"/>
      <c r="EOZ6" s="171"/>
      <c r="EPA6" s="171"/>
      <c r="EPB6" s="171"/>
      <c r="EPC6" s="171"/>
      <c r="EPD6" s="171"/>
      <c r="EPE6" s="171"/>
      <c r="EPF6" s="171"/>
      <c r="EPG6" s="171"/>
      <c r="EPH6" s="171"/>
      <c r="EPI6" s="171"/>
      <c r="EPJ6" s="171"/>
      <c r="EPK6" s="171"/>
      <c r="EPL6" s="171"/>
      <c r="EPM6" s="171"/>
      <c r="EPN6" s="171"/>
      <c r="EPO6" s="171"/>
      <c r="EPP6" s="171"/>
      <c r="EPQ6" s="171"/>
      <c r="EPR6" s="171"/>
      <c r="EPS6" s="171"/>
      <c r="EPT6" s="171"/>
      <c r="EPU6" s="171"/>
      <c r="EPV6" s="171"/>
      <c r="EPW6" s="171"/>
      <c r="EPX6" s="171"/>
      <c r="EPY6" s="171"/>
      <c r="EPZ6" s="171"/>
      <c r="EQA6" s="171"/>
      <c r="EQB6" s="171"/>
      <c r="EQC6" s="171"/>
      <c r="EQD6" s="171"/>
      <c r="EQE6" s="171"/>
      <c r="EQF6" s="171"/>
      <c r="EQG6" s="171"/>
      <c r="EQH6" s="171"/>
      <c r="EQI6" s="171"/>
      <c r="EQJ6" s="171"/>
      <c r="EQK6" s="171"/>
      <c r="EQL6" s="171"/>
      <c r="EQM6" s="171"/>
      <c r="EQN6" s="171"/>
      <c r="EQO6" s="171"/>
      <c r="EQP6" s="171"/>
      <c r="EQQ6" s="171"/>
      <c r="EQR6" s="171"/>
      <c r="EQS6" s="171"/>
      <c r="EQT6" s="171"/>
      <c r="EQU6" s="171"/>
      <c r="EQV6" s="171"/>
      <c r="EQW6" s="171"/>
      <c r="EQX6" s="171"/>
      <c r="EQY6" s="171"/>
      <c r="EQZ6" s="171"/>
      <c r="ERA6" s="171"/>
      <c r="ERB6" s="171"/>
      <c r="ERC6" s="171"/>
      <c r="ERD6" s="171"/>
      <c r="ERE6" s="171"/>
      <c r="ERF6" s="171"/>
      <c r="ERG6" s="171"/>
      <c r="ERH6" s="171"/>
      <c r="ERI6" s="171"/>
      <c r="ERJ6" s="171"/>
      <c r="ERK6" s="171"/>
      <c r="ERL6" s="171"/>
      <c r="ERM6" s="171"/>
      <c r="ERN6" s="171"/>
      <c r="ERO6" s="171"/>
      <c r="ERP6" s="171"/>
      <c r="ERQ6" s="171"/>
      <c r="ERR6" s="171"/>
      <c r="ERS6" s="171"/>
      <c r="ERT6" s="171"/>
      <c r="ERU6" s="171"/>
      <c r="ERV6" s="171"/>
      <c r="ERW6" s="171"/>
      <c r="ERX6" s="171"/>
      <c r="ERY6" s="171"/>
      <c r="ERZ6" s="171"/>
      <c r="ESA6" s="171"/>
      <c r="ESB6" s="171"/>
      <c r="ESC6" s="171"/>
      <c r="ESD6" s="171"/>
      <c r="ESE6" s="171"/>
      <c r="ESF6" s="171"/>
      <c r="ESG6" s="171"/>
      <c r="ESH6" s="171"/>
      <c r="ESI6" s="171"/>
      <c r="ESJ6" s="171"/>
      <c r="ESK6" s="171"/>
      <c r="ESL6" s="171"/>
      <c r="ESM6" s="171"/>
      <c r="ESN6" s="171"/>
      <c r="ESO6" s="171"/>
      <c r="ESP6" s="171"/>
      <c r="ESQ6" s="171"/>
      <c r="ESR6" s="171"/>
      <c r="ESS6" s="171"/>
      <c r="EST6" s="171"/>
      <c r="ESU6" s="171"/>
      <c r="ESV6" s="171"/>
      <c r="ESW6" s="171"/>
      <c r="ESX6" s="171"/>
      <c r="ESY6" s="171"/>
      <c r="ESZ6" s="171"/>
      <c r="ETA6" s="171"/>
      <c r="ETB6" s="171"/>
      <c r="ETC6" s="171"/>
      <c r="ETD6" s="171"/>
      <c r="ETE6" s="171"/>
      <c r="ETF6" s="171"/>
      <c r="ETG6" s="171"/>
      <c r="ETH6" s="171"/>
      <c r="ETI6" s="171"/>
      <c r="ETJ6" s="171"/>
      <c r="ETK6" s="171"/>
      <c r="ETL6" s="171"/>
      <c r="ETM6" s="171"/>
      <c r="ETN6" s="171"/>
      <c r="ETO6" s="171"/>
      <c r="ETP6" s="171"/>
      <c r="ETQ6" s="171"/>
      <c r="ETR6" s="171"/>
      <c r="ETS6" s="171"/>
      <c r="ETT6" s="171"/>
      <c r="ETU6" s="171"/>
      <c r="ETV6" s="171"/>
      <c r="ETW6" s="171"/>
      <c r="ETX6" s="171"/>
      <c r="ETY6" s="171"/>
      <c r="ETZ6" s="171"/>
      <c r="EUA6" s="171"/>
      <c r="EUB6" s="171"/>
      <c r="EUC6" s="171"/>
      <c r="EUD6" s="171"/>
      <c r="EUE6" s="171"/>
      <c r="EUF6" s="171"/>
      <c r="EUG6" s="171"/>
      <c r="EUH6" s="171"/>
      <c r="EUI6" s="171"/>
      <c r="EUJ6" s="171"/>
      <c r="EUK6" s="171"/>
      <c r="EUL6" s="171"/>
      <c r="EUM6" s="171"/>
      <c r="EUN6" s="171"/>
      <c r="EUO6" s="171"/>
      <c r="EUP6" s="171"/>
      <c r="EUQ6" s="171"/>
      <c r="EUR6" s="171"/>
      <c r="EUS6" s="171"/>
      <c r="EUT6" s="171"/>
      <c r="EUU6" s="171"/>
      <c r="EUV6" s="171"/>
      <c r="EUW6" s="171"/>
      <c r="EUX6" s="171"/>
      <c r="EUY6" s="171"/>
      <c r="EUZ6" s="171"/>
      <c r="EVA6" s="171"/>
      <c r="EVB6" s="171"/>
      <c r="EVC6" s="171"/>
      <c r="EVD6" s="171"/>
      <c r="EVE6" s="171"/>
      <c r="EVF6" s="171"/>
      <c r="EVG6" s="171"/>
      <c r="EVH6" s="171"/>
      <c r="EVI6" s="171"/>
      <c r="EVJ6" s="171"/>
      <c r="EVK6" s="171"/>
      <c r="EVL6" s="171"/>
      <c r="EVM6" s="171"/>
      <c r="EVN6" s="171"/>
      <c r="EVO6" s="171"/>
      <c r="EVP6" s="171"/>
      <c r="EVQ6" s="171"/>
      <c r="EVR6" s="171"/>
      <c r="EVS6" s="171"/>
      <c r="EVT6" s="171"/>
      <c r="EVU6" s="171"/>
      <c r="EVV6" s="171"/>
      <c r="EVW6" s="171"/>
      <c r="EVX6" s="171"/>
      <c r="EVY6" s="171"/>
      <c r="EVZ6" s="171"/>
      <c r="EWA6" s="171"/>
      <c r="EWB6" s="171"/>
      <c r="EWC6" s="171"/>
      <c r="EWD6" s="171"/>
      <c r="EWE6" s="171"/>
      <c r="EWF6" s="171"/>
      <c r="EWG6" s="171"/>
      <c r="EWH6" s="171"/>
      <c r="EWI6" s="171"/>
      <c r="EWJ6" s="171"/>
      <c r="EWK6" s="171"/>
      <c r="EWL6" s="171"/>
      <c r="EWM6" s="171"/>
      <c r="EWN6" s="171"/>
      <c r="EWO6" s="171"/>
      <c r="EWP6" s="171"/>
      <c r="EWQ6" s="171"/>
      <c r="EWR6" s="171"/>
      <c r="EWS6" s="171"/>
      <c r="EWT6" s="171"/>
      <c r="EWU6" s="171"/>
      <c r="EWV6" s="171"/>
      <c r="EWW6" s="171"/>
      <c r="EWX6" s="171"/>
      <c r="EWY6" s="171"/>
      <c r="EWZ6" s="171"/>
      <c r="EXA6" s="171"/>
      <c r="EXB6" s="171"/>
      <c r="EXC6" s="171"/>
      <c r="EXD6" s="171"/>
      <c r="EXE6" s="171"/>
      <c r="EXF6" s="171"/>
      <c r="EXG6" s="171"/>
      <c r="EXH6" s="171"/>
      <c r="EXI6" s="171"/>
      <c r="EXJ6" s="171"/>
      <c r="EXK6" s="171"/>
      <c r="EXL6" s="171"/>
      <c r="EXM6" s="171"/>
      <c r="EXN6" s="171"/>
      <c r="EXO6" s="171"/>
      <c r="EXP6" s="171"/>
      <c r="EXQ6" s="171"/>
      <c r="EXR6" s="171"/>
      <c r="EXS6" s="171"/>
      <c r="EXT6" s="171"/>
      <c r="EXU6" s="171"/>
      <c r="EXV6" s="171"/>
      <c r="EXW6" s="171"/>
      <c r="EXX6" s="171"/>
      <c r="EXY6" s="171"/>
      <c r="EXZ6" s="171"/>
      <c r="EYA6" s="171"/>
      <c r="EYB6" s="171"/>
      <c r="EYC6" s="171"/>
      <c r="EYD6" s="171"/>
      <c r="EYE6" s="171"/>
      <c r="EYF6" s="171"/>
      <c r="EYG6" s="171"/>
      <c r="EYH6" s="171"/>
      <c r="EYI6" s="171"/>
      <c r="EYJ6" s="171"/>
      <c r="EYK6" s="171"/>
      <c r="EYL6" s="171"/>
      <c r="EYM6" s="171"/>
      <c r="EYN6" s="171"/>
      <c r="EYO6" s="171"/>
      <c r="EYP6" s="171"/>
      <c r="EYQ6" s="171"/>
      <c r="EYR6" s="171"/>
      <c r="EYS6" s="171"/>
      <c r="EYT6" s="171"/>
      <c r="EYU6" s="171"/>
      <c r="EYV6" s="171"/>
      <c r="EYW6" s="171"/>
      <c r="EYX6" s="171"/>
      <c r="EYY6" s="171"/>
      <c r="EYZ6" s="171"/>
      <c r="EZA6" s="171"/>
      <c r="EZB6" s="171"/>
      <c r="EZC6" s="171"/>
      <c r="EZD6" s="171"/>
      <c r="EZE6" s="171"/>
      <c r="EZF6" s="171"/>
      <c r="EZG6" s="171"/>
      <c r="EZH6" s="171"/>
      <c r="EZI6" s="171"/>
      <c r="EZJ6" s="171"/>
      <c r="EZK6" s="171"/>
      <c r="EZL6" s="171"/>
      <c r="EZM6" s="171"/>
      <c r="EZN6" s="171"/>
      <c r="EZO6" s="171"/>
      <c r="EZP6" s="171"/>
      <c r="EZQ6" s="171"/>
      <c r="EZR6" s="171"/>
      <c r="EZS6" s="171"/>
      <c r="EZT6" s="171"/>
      <c r="EZU6" s="171"/>
      <c r="EZV6" s="171"/>
      <c r="EZW6" s="171"/>
      <c r="EZX6" s="171"/>
      <c r="EZY6" s="171"/>
      <c r="EZZ6" s="171"/>
      <c r="FAA6" s="171"/>
      <c r="FAB6" s="171"/>
      <c r="FAC6" s="171"/>
      <c r="FAD6" s="171"/>
      <c r="FAE6" s="171"/>
      <c r="FAF6" s="171"/>
      <c r="FAG6" s="171"/>
      <c r="FAH6" s="171"/>
      <c r="FAI6" s="171"/>
      <c r="FAJ6" s="171"/>
      <c r="FAK6" s="171"/>
      <c r="FAL6" s="171"/>
      <c r="FAM6" s="171"/>
      <c r="FAN6" s="171"/>
      <c r="FAO6" s="171"/>
      <c r="FAP6" s="171"/>
      <c r="FAQ6" s="171"/>
      <c r="FAR6" s="171"/>
      <c r="FAS6" s="171"/>
      <c r="FAT6" s="171"/>
      <c r="FAU6" s="171"/>
      <c r="FAV6" s="171"/>
      <c r="FAW6" s="171"/>
      <c r="FAX6" s="171"/>
      <c r="FAY6" s="171"/>
      <c r="FAZ6" s="171"/>
      <c r="FBA6" s="171"/>
      <c r="FBB6" s="171"/>
      <c r="FBC6" s="171"/>
      <c r="FBD6" s="171"/>
      <c r="FBE6" s="171"/>
      <c r="FBF6" s="171"/>
      <c r="FBG6" s="171"/>
      <c r="FBH6" s="171"/>
      <c r="FBI6" s="171"/>
      <c r="FBJ6" s="171"/>
      <c r="FBK6" s="171"/>
      <c r="FBL6" s="171"/>
      <c r="FBM6" s="171"/>
      <c r="FBN6" s="171"/>
      <c r="FBO6" s="171"/>
      <c r="FBP6" s="171"/>
      <c r="FBQ6" s="171"/>
      <c r="FBR6" s="171"/>
      <c r="FBS6" s="171"/>
      <c r="FBT6" s="171"/>
      <c r="FBU6" s="171"/>
      <c r="FBV6" s="171"/>
      <c r="FBW6" s="171"/>
      <c r="FBX6" s="171"/>
      <c r="FBY6" s="171"/>
      <c r="FBZ6" s="171"/>
      <c r="FCA6" s="171"/>
      <c r="FCB6" s="171"/>
      <c r="FCC6" s="171"/>
      <c r="FCD6" s="171"/>
      <c r="FCE6" s="171"/>
      <c r="FCF6" s="171"/>
      <c r="FCG6" s="171"/>
      <c r="FCH6" s="171"/>
      <c r="FCI6" s="171"/>
      <c r="FCJ6" s="171"/>
      <c r="FCK6" s="171"/>
      <c r="FCL6" s="171"/>
      <c r="FCM6" s="171"/>
      <c r="FCN6" s="171"/>
      <c r="FCO6" s="171"/>
      <c r="FCP6" s="171"/>
      <c r="FCQ6" s="171"/>
      <c r="FCR6" s="171"/>
      <c r="FCS6" s="171"/>
      <c r="FCT6" s="171"/>
      <c r="FCU6" s="171"/>
      <c r="FCV6" s="171"/>
      <c r="FCW6" s="171"/>
      <c r="FCX6" s="171"/>
      <c r="FCY6" s="171"/>
      <c r="FCZ6" s="171"/>
      <c r="FDA6" s="171"/>
      <c r="FDB6" s="171"/>
      <c r="FDC6" s="171"/>
      <c r="FDD6" s="171"/>
      <c r="FDE6" s="171"/>
      <c r="FDF6" s="171"/>
      <c r="FDG6" s="171"/>
      <c r="FDH6" s="171"/>
      <c r="FDI6" s="171"/>
      <c r="FDJ6" s="171"/>
      <c r="FDK6" s="171"/>
      <c r="FDL6" s="171"/>
      <c r="FDM6" s="171"/>
      <c r="FDN6" s="171"/>
      <c r="FDO6" s="171"/>
      <c r="FDP6" s="171"/>
      <c r="FDQ6" s="171"/>
      <c r="FDR6" s="171"/>
      <c r="FDS6" s="171"/>
      <c r="FDT6" s="171"/>
      <c r="FDU6" s="171"/>
      <c r="FDV6" s="171"/>
      <c r="FDW6" s="171"/>
      <c r="FDX6" s="171"/>
      <c r="FDY6" s="171"/>
      <c r="FDZ6" s="171"/>
      <c r="FEA6" s="171"/>
      <c r="FEB6" s="171"/>
      <c r="FEC6" s="171"/>
      <c r="FED6" s="171"/>
      <c r="FEE6" s="171"/>
      <c r="FEF6" s="171"/>
      <c r="FEG6" s="171"/>
      <c r="FEH6" s="171"/>
      <c r="FEI6" s="171"/>
      <c r="FEJ6" s="171"/>
      <c r="FEK6" s="171"/>
      <c r="FEL6" s="171"/>
      <c r="FEM6" s="171"/>
      <c r="FEN6" s="171"/>
      <c r="FEO6" s="171"/>
      <c r="FEP6" s="171"/>
      <c r="FEQ6" s="171"/>
      <c r="FER6" s="171"/>
      <c r="FES6" s="171"/>
      <c r="FET6" s="171"/>
      <c r="FEU6" s="171"/>
      <c r="FEV6" s="171"/>
      <c r="FEW6" s="171"/>
      <c r="FEX6" s="171"/>
      <c r="FEY6" s="171"/>
      <c r="FEZ6" s="171"/>
      <c r="FFA6" s="171"/>
      <c r="FFB6" s="171"/>
      <c r="FFC6" s="171"/>
      <c r="FFD6" s="171"/>
      <c r="FFE6" s="171"/>
      <c r="FFF6" s="171"/>
      <c r="FFG6" s="171"/>
      <c r="FFH6" s="171"/>
      <c r="FFI6" s="171"/>
      <c r="FFJ6" s="171"/>
      <c r="FFK6" s="171"/>
      <c r="FFL6" s="171"/>
      <c r="FFM6" s="171"/>
      <c r="FFN6" s="171"/>
      <c r="FFO6" s="171"/>
      <c r="FFP6" s="171"/>
      <c r="FFQ6" s="171"/>
      <c r="FFR6" s="171"/>
      <c r="FFS6" s="171"/>
      <c r="FFT6" s="171"/>
      <c r="FFU6" s="171"/>
      <c r="FFV6" s="171"/>
      <c r="FFW6" s="171"/>
      <c r="FFX6" s="171"/>
      <c r="FFY6" s="171"/>
      <c r="FFZ6" s="171"/>
      <c r="FGA6" s="171"/>
      <c r="FGB6" s="171"/>
      <c r="FGC6" s="171"/>
      <c r="FGD6" s="171"/>
      <c r="FGE6" s="171"/>
      <c r="FGF6" s="171"/>
      <c r="FGG6" s="171"/>
      <c r="FGH6" s="171"/>
      <c r="FGI6" s="171"/>
      <c r="FGJ6" s="171"/>
      <c r="FGK6" s="171"/>
      <c r="FGL6" s="171"/>
      <c r="FGM6" s="171"/>
      <c r="FGN6" s="171"/>
      <c r="FGO6" s="171"/>
      <c r="FGP6" s="171"/>
      <c r="FGQ6" s="171"/>
      <c r="FGR6" s="171"/>
      <c r="FGS6" s="171"/>
      <c r="FGT6" s="171"/>
      <c r="FGU6" s="171"/>
      <c r="FGV6" s="171"/>
      <c r="FGW6" s="171"/>
      <c r="FGX6" s="171"/>
      <c r="FGY6" s="171"/>
      <c r="FGZ6" s="171"/>
      <c r="FHA6" s="171"/>
      <c r="FHB6" s="171"/>
      <c r="FHC6" s="171"/>
      <c r="FHD6" s="171"/>
      <c r="FHE6" s="171"/>
      <c r="FHF6" s="171"/>
      <c r="FHG6" s="171"/>
      <c r="FHH6" s="171"/>
      <c r="FHI6" s="171"/>
      <c r="FHJ6" s="171"/>
      <c r="FHK6" s="171"/>
      <c r="FHL6" s="171"/>
      <c r="FHM6" s="171"/>
      <c r="FHN6" s="171"/>
      <c r="FHO6" s="171"/>
      <c r="FHP6" s="171"/>
      <c r="FHQ6" s="171"/>
      <c r="FHR6" s="171"/>
      <c r="FHS6" s="171"/>
      <c r="FHT6" s="171"/>
      <c r="FHU6" s="171"/>
      <c r="FHV6" s="171"/>
      <c r="FHW6" s="171"/>
      <c r="FHX6" s="171"/>
      <c r="FHY6" s="171"/>
      <c r="FHZ6" s="171"/>
      <c r="FIA6" s="171"/>
      <c r="FIB6" s="171"/>
      <c r="FIC6" s="171"/>
      <c r="FID6" s="171"/>
      <c r="FIE6" s="171"/>
      <c r="FIF6" s="171"/>
      <c r="FIG6" s="171"/>
      <c r="FIH6" s="171"/>
      <c r="FII6" s="171"/>
      <c r="FIJ6" s="171"/>
      <c r="FIK6" s="171"/>
      <c r="FIL6" s="171"/>
      <c r="FIM6" s="171"/>
      <c r="FIN6" s="171"/>
      <c r="FIO6" s="171"/>
      <c r="FIP6" s="171"/>
      <c r="FIQ6" s="171"/>
      <c r="FIR6" s="171"/>
      <c r="FIS6" s="171"/>
      <c r="FIT6" s="171"/>
      <c r="FIU6" s="171"/>
      <c r="FIV6" s="171"/>
      <c r="FIW6" s="171"/>
      <c r="FIX6" s="171"/>
      <c r="FIY6" s="171"/>
      <c r="FIZ6" s="171"/>
      <c r="FJA6" s="171"/>
      <c r="FJB6" s="171"/>
      <c r="FJC6" s="171"/>
      <c r="FJD6" s="171"/>
      <c r="FJE6" s="171"/>
      <c r="FJF6" s="171"/>
      <c r="FJG6" s="171"/>
      <c r="FJH6" s="171"/>
      <c r="FJI6" s="171"/>
      <c r="FJJ6" s="171"/>
      <c r="FJK6" s="171"/>
      <c r="FJL6" s="171"/>
      <c r="FJM6" s="171"/>
      <c r="FJN6" s="171"/>
      <c r="FJO6" s="171"/>
      <c r="FJP6" s="171"/>
      <c r="FJQ6" s="171"/>
      <c r="FJR6" s="171"/>
      <c r="FJS6" s="171"/>
      <c r="FJT6" s="171"/>
      <c r="FJU6" s="171"/>
      <c r="FJV6" s="171"/>
      <c r="FJW6" s="171"/>
      <c r="FJX6" s="171"/>
      <c r="FJY6" s="171"/>
      <c r="FJZ6" s="171"/>
      <c r="FKA6" s="171"/>
      <c r="FKB6" s="171"/>
      <c r="FKC6" s="171"/>
      <c r="FKD6" s="171"/>
      <c r="FKE6" s="171"/>
      <c r="FKF6" s="171"/>
      <c r="FKG6" s="171"/>
      <c r="FKH6" s="171"/>
      <c r="FKI6" s="171"/>
      <c r="FKJ6" s="171"/>
      <c r="FKK6" s="171"/>
      <c r="FKL6" s="171"/>
      <c r="FKM6" s="171"/>
      <c r="FKN6" s="171"/>
      <c r="FKO6" s="171"/>
      <c r="FKP6" s="171"/>
      <c r="FKQ6" s="171"/>
      <c r="FKR6" s="171"/>
      <c r="FKS6" s="171"/>
      <c r="FKT6" s="171"/>
      <c r="FKU6" s="171"/>
      <c r="FKV6" s="171"/>
      <c r="FKW6" s="171"/>
      <c r="FKX6" s="171"/>
      <c r="FKY6" s="171"/>
      <c r="FKZ6" s="171"/>
      <c r="FLA6" s="171"/>
      <c r="FLB6" s="171"/>
      <c r="FLC6" s="171"/>
      <c r="FLD6" s="171"/>
      <c r="FLE6" s="171"/>
      <c r="FLF6" s="171"/>
      <c r="FLG6" s="171"/>
      <c r="FLH6" s="171"/>
      <c r="FLI6" s="171"/>
      <c r="FLJ6" s="171"/>
      <c r="FLK6" s="171"/>
      <c r="FLL6" s="171"/>
      <c r="FLM6" s="171"/>
      <c r="FLN6" s="171"/>
      <c r="FLO6" s="171"/>
      <c r="FLP6" s="171"/>
      <c r="FLQ6" s="171"/>
      <c r="FLR6" s="171"/>
      <c r="FLS6" s="171"/>
      <c r="FLT6" s="171"/>
      <c r="FLU6" s="171"/>
      <c r="FLV6" s="171"/>
      <c r="FLW6" s="171"/>
      <c r="FLX6" s="171"/>
      <c r="FLY6" s="171"/>
      <c r="FLZ6" s="171"/>
      <c r="FMA6" s="171"/>
      <c r="FMB6" s="171"/>
      <c r="FMC6" s="171"/>
      <c r="FMD6" s="171"/>
      <c r="FME6" s="171"/>
      <c r="FMF6" s="171"/>
      <c r="FMG6" s="171"/>
      <c r="FMH6" s="171"/>
      <c r="FMI6" s="171"/>
      <c r="FMJ6" s="171"/>
      <c r="FMK6" s="171"/>
      <c r="FML6" s="171"/>
      <c r="FMM6" s="171"/>
      <c r="FMN6" s="171"/>
      <c r="FMO6" s="171"/>
      <c r="FMP6" s="171"/>
      <c r="FMQ6" s="171"/>
      <c r="FMR6" s="171"/>
      <c r="FMS6" s="171"/>
      <c r="FMT6" s="171"/>
      <c r="FMU6" s="171"/>
      <c r="FMV6" s="171"/>
      <c r="FMW6" s="171"/>
      <c r="FMX6" s="171"/>
      <c r="FMY6" s="171"/>
      <c r="FMZ6" s="171"/>
      <c r="FNA6" s="171"/>
      <c r="FNB6" s="171"/>
      <c r="FNC6" s="171"/>
      <c r="FND6" s="171"/>
      <c r="FNE6" s="171"/>
      <c r="FNF6" s="171"/>
      <c r="FNG6" s="171"/>
      <c r="FNH6" s="171"/>
      <c r="FNI6" s="171"/>
      <c r="FNJ6" s="171"/>
      <c r="FNK6" s="171"/>
      <c r="FNL6" s="171"/>
      <c r="FNM6" s="171"/>
      <c r="FNN6" s="171"/>
      <c r="FNO6" s="171"/>
      <c r="FNP6" s="171"/>
      <c r="FNQ6" s="171"/>
      <c r="FNR6" s="171"/>
      <c r="FNS6" s="171"/>
      <c r="FNT6" s="171"/>
      <c r="FNU6" s="171"/>
      <c r="FNV6" s="171"/>
      <c r="FNW6" s="171"/>
      <c r="FNX6" s="171"/>
      <c r="FNY6" s="171"/>
      <c r="FNZ6" s="171"/>
      <c r="FOA6" s="171"/>
      <c r="FOB6" s="171"/>
      <c r="FOC6" s="171"/>
      <c r="FOD6" s="171"/>
      <c r="FOE6" s="171"/>
      <c r="FOF6" s="171"/>
      <c r="FOG6" s="171"/>
      <c r="FOH6" s="171"/>
      <c r="FOI6" s="171"/>
      <c r="FOJ6" s="171"/>
      <c r="FOK6" s="171"/>
      <c r="FOL6" s="171"/>
      <c r="FOM6" s="171"/>
      <c r="FON6" s="171"/>
      <c r="FOO6" s="171"/>
      <c r="FOP6" s="171"/>
      <c r="FOQ6" s="171"/>
      <c r="FOR6" s="171"/>
      <c r="FOS6" s="171"/>
      <c r="FOT6" s="171"/>
      <c r="FOU6" s="171"/>
      <c r="FOV6" s="171"/>
      <c r="FOW6" s="171"/>
      <c r="FOX6" s="171"/>
      <c r="FOY6" s="171"/>
      <c r="FOZ6" s="171"/>
      <c r="FPA6" s="171"/>
      <c r="FPB6" s="171"/>
      <c r="FPC6" s="171"/>
      <c r="FPD6" s="171"/>
      <c r="FPE6" s="171"/>
      <c r="FPF6" s="171"/>
      <c r="FPG6" s="171"/>
      <c r="FPH6" s="171"/>
      <c r="FPI6" s="171"/>
      <c r="FPJ6" s="171"/>
      <c r="FPK6" s="171"/>
      <c r="FPL6" s="171"/>
      <c r="FPM6" s="171"/>
      <c r="FPN6" s="171"/>
      <c r="FPO6" s="171"/>
      <c r="FPP6" s="171"/>
      <c r="FPQ6" s="171"/>
      <c r="FPR6" s="171"/>
      <c r="FPS6" s="171"/>
      <c r="FPT6" s="171"/>
      <c r="FPU6" s="171"/>
      <c r="FPV6" s="171"/>
      <c r="FPW6" s="171"/>
      <c r="FPX6" s="171"/>
      <c r="FPY6" s="171"/>
      <c r="FPZ6" s="171"/>
      <c r="FQA6" s="171"/>
      <c r="FQB6" s="171"/>
      <c r="FQC6" s="171"/>
      <c r="FQD6" s="171"/>
      <c r="FQE6" s="171"/>
      <c r="FQF6" s="171"/>
      <c r="FQG6" s="171"/>
      <c r="FQH6" s="171"/>
      <c r="FQI6" s="171"/>
      <c r="FQJ6" s="171"/>
      <c r="FQK6" s="171"/>
      <c r="FQL6" s="171"/>
      <c r="FQM6" s="171"/>
      <c r="FQN6" s="171"/>
      <c r="FQO6" s="171"/>
      <c r="FQP6" s="171"/>
      <c r="FQQ6" s="171"/>
      <c r="FQR6" s="171"/>
      <c r="FQS6" s="171"/>
      <c r="FQT6" s="171"/>
      <c r="FQU6" s="171"/>
      <c r="FQV6" s="171"/>
      <c r="FQW6" s="171"/>
      <c r="FQX6" s="171"/>
      <c r="FQY6" s="171"/>
      <c r="FQZ6" s="171"/>
      <c r="FRA6" s="171"/>
      <c r="FRB6" s="171"/>
      <c r="FRC6" s="171"/>
      <c r="FRD6" s="171"/>
      <c r="FRE6" s="171"/>
      <c r="FRF6" s="171"/>
      <c r="FRG6" s="171"/>
      <c r="FRH6" s="171"/>
      <c r="FRI6" s="171"/>
      <c r="FRJ6" s="171"/>
      <c r="FRK6" s="171"/>
      <c r="FRL6" s="171"/>
      <c r="FRM6" s="171"/>
      <c r="FRN6" s="171"/>
      <c r="FRO6" s="171"/>
      <c r="FRP6" s="171"/>
      <c r="FRQ6" s="171"/>
      <c r="FRR6" s="171"/>
      <c r="FRS6" s="171"/>
      <c r="FRT6" s="171"/>
      <c r="FRU6" s="171"/>
      <c r="FRV6" s="171"/>
      <c r="FRW6" s="171"/>
      <c r="FRX6" s="171"/>
      <c r="FRY6" s="171"/>
      <c r="FRZ6" s="171"/>
      <c r="FSA6" s="171"/>
      <c r="FSB6" s="171"/>
      <c r="FSC6" s="171"/>
      <c r="FSD6" s="171"/>
      <c r="FSE6" s="171"/>
      <c r="FSF6" s="171"/>
      <c r="FSG6" s="171"/>
      <c r="FSH6" s="171"/>
      <c r="FSI6" s="171"/>
      <c r="FSJ6" s="171"/>
      <c r="FSK6" s="171"/>
      <c r="FSL6" s="171"/>
      <c r="FSM6" s="171"/>
      <c r="FSN6" s="171"/>
      <c r="FSO6" s="171"/>
      <c r="FSP6" s="171"/>
      <c r="FSQ6" s="171"/>
      <c r="FSR6" s="171"/>
      <c r="FSS6" s="171"/>
      <c r="FST6" s="171"/>
      <c r="FSU6" s="171"/>
      <c r="FSV6" s="171"/>
      <c r="FSW6" s="171"/>
      <c r="FSX6" s="171"/>
      <c r="FSY6" s="171"/>
      <c r="FSZ6" s="171"/>
      <c r="FTA6" s="171"/>
      <c r="FTB6" s="171"/>
      <c r="FTC6" s="171"/>
      <c r="FTD6" s="171"/>
      <c r="FTE6" s="171"/>
      <c r="FTF6" s="171"/>
      <c r="FTG6" s="171"/>
      <c r="FTH6" s="171"/>
      <c r="FTI6" s="171"/>
      <c r="FTJ6" s="171"/>
      <c r="FTK6" s="171"/>
      <c r="FTL6" s="171"/>
      <c r="FTM6" s="171"/>
      <c r="FTN6" s="171"/>
      <c r="FTO6" s="171"/>
      <c r="FTP6" s="171"/>
      <c r="FTQ6" s="171"/>
      <c r="FTR6" s="171"/>
      <c r="FTS6" s="171"/>
      <c r="FTT6" s="171"/>
      <c r="FTU6" s="171"/>
      <c r="FTV6" s="171"/>
      <c r="FTW6" s="171"/>
      <c r="FTX6" s="171"/>
      <c r="FTY6" s="171"/>
      <c r="FTZ6" s="171"/>
      <c r="FUA6" s="171"/>
      <c r="FUB6" s="171"/>
      <c r="FUC6" s="171"/>
      <c r="FUD6" s="171"/>
      <c r="FUE6" s="171"/>
      <c r="FUF6" s="171"/>
      <c r="FUG6" s="171"/>
      <c r="FUH6" s="171"/>
      <c r="FUI6" s="171"/>
      <c r="FUJ6" s="171"/>
      <c r="FUK6" s="171"/>
      <c r="FUL6" s="171"/>
      <c r="FUM6" s="171"/>
      <c r="FUN6" s="171"/>
      <c r="FUO6" s="171"/>
      <c r="FUP6" s="171"/>
      <c r="FUQ6" s="171"/>
      <c r="FUR6" s="171"/>
      <c r="FUS6" s="171"/>
      <c r="FUT6" s="171"/>
      <c r="FUU6" s="171"/>
      <c r="FUV6" s="171"/>
      <c r="FUW6" s="171"/>
      <c r="FUX6" s="171"/>
      <c r="FUY6" s="171"/>
      <c r="FUZ6" s="171"/>
      <c r="FVA6" s="171"/>
      <c r="FVB6" s="171"/>
      <c r="FVC6" s="171"/>
      <c r="FVD6" s="171"/>
      <c r="FVE6" s="171"/>
      <c r="FVF6" s="171"/>
      <c r="FVG6" s="171"/>
      <c r="FVH6" s="171"/>
      <c r="FVI6" s="171"/>
      <c r="FVJ6" s="171"/>
      <c r="FVK6" s="171"/>
      <c r="FVL6" s="171"/>
      <c r="FVM6" s="171"/>
      <c r="FVN6" s="171"/>
      <c r="FVO6" s="171"/>
      <c r="FVP6" s="171"/>
      <c r="FVQ6" s="171"/>
      <c r="FVR6" s="171"/>
      <c r="FVS6" s="171"/>
      <c r="FVT6" s="171"/>
      <c r="FVU6" s="171"/>
      <c r="FVV6" s="171"/>
      <c r="FVW6" s="171"/>
      <c r="FVX6" s="171"/>
      <c r="FVY6" s="171"/>
      <c r="FVZ6" s="171"/>
      <c r="FWA6" s="171"/>
      <c r="FWB6" s="171"/>
      <c r="FWC6" s="171"/>
      <c r="FWD6" s="171"/>
      <c r="FWE6" s="171"/>
      <c r="FWF6" s="171"/>
      <c r="FWG6" s="171"/>
      <c r="FWH6" s="171"/>
      <c r="FWI6" s="171"/>
      <c r="FWJ6" s="171"/>
      <c r="FWK6" s="171"/>
      <c r="FWL6" s="171"/>
      <c r="FWM6" s="171"/>
      <c r="FWN6" s="171"/>
      <c r="FWO6" s="171"/>
      <c r="FWP6" s="171"/>
      <c r="FWQ6" s="171"/>
      <c r="FWR6" s="171"/>
      <c r="FWS6" s="171"/>
      <c r="FWT6" s="171"/>
      <c r="FWU6" s="171"/>
      <c r="FWV6" s="171"/>
      <c r="FWW6" s="171"/>
      <c r="FWX6" s="171"/>
      <c r="FWY6" s="171"/>
      <c r="FWZ6" s="171"/>
      <c r="FXA6" s="171"/>
      <c r="FXB6" s="171"/>
      <c r="FXC6" s="171"/>
      <c r="FXD6" s="171"/>
      <c r="FXE6" s="171"/>
      <c r="FXF6" s="171"/>
      <c r="FXG6" s="171"/>
      <c r="FXH6" s="171"/>
      <c r="FXI6" s="171"/>
      <c r="FXJ6" s="171"/>
      <c r="FXK6" s="171"/>
      <c r="FXL6" s="171"/>
      <c r="FXM6" s="171"/>
      <c r="FXN6" s="171"/>
      <c r="FXO6" s="171"/>
      <c r="FXP6" s="171"/>
      <c r="FXQ6" s="171"/>
      <c r="FXR6" s="171"/>
      <c r="FXS6" s="171"/>
      <c r="FXT6" s="171"/>
      <c r="FXU6" s="171"/>
      <c r="FXV6" s="171"/>
      <c r="FXW6" s="171"/>
      <c r="FXX6" s="171"/>
      <c r="FXY6" s="171"/>
      <c r="FXZ6" s="171"/>
      <c r="FYA6" s="171"/>
      <c r="FYB6" s="171"/>
      <c r="FYC6" s="171"/>
      <c r="FYD6" s="171"/>
      <c r="FYE6" s="171"/>
      <c r="FYF6" s="171"/>
      <c r="FYG6" s="171"/>
      <c r="FYH6" s="171"/>
      <c r="FYI6" s="171"/>
      <c r="FYJ6" s="171"/>
      <c r="FYK6" s="171"/>
      <c r="FYL6" s="171"/>
      <c r="FYM6" s="171"/>
      <c r="FYN6" s="171"/>
      <c r="FYO6" s="171"/>
      <c r="FYP6" s="171"/>
      <c r="FYQ6" s="171"/>
      <c r="FYR6" s="171"/>
      <c r="FYS6" s="171"/>
      <c r="FYT6" s="171"/>
      <c r="FYU6" s="171"/>
      <c r="FYV6" s="171"/>
      <c r="FYW6" s="171"/>
      <c r="FYX6" s="171"/>
      <c r="FYY6" s="171"/>
      <c r="FYZ6" s="171"/>
      <c r="FZA6" s="171"/>
      <c r="FZB6" s="171"/>
      <c r="FZC6" s="171"/>
      <c r="FZD6" s="171"/>
      <c r="FZE6" s="171"/>
      <c r="FZF6" s="171"/>
      <c r="FZG6" s="171"/>
      <c r="FZH6" s="171"/>
      <c r="FZI6" s="171"/>
      <c r="FZJ6" s="171"/>
      <c r="FZK6" s="171"/>
      <c r="FZL6" s="171"/>
      <c r="FZM6" s="171"/>
      <c r="FZN6" s="171"/>
      <c r="FZO6" s="171"/>
      <c r="FZP6" s="171"/>
      <c r="FZQ6" s="171"/>
      <c r="FZR6" s="171"/>
      <c r="FZS6" s="171"/>
      <c r="FZT6" s="171"/>
      <c r="FZU6" s="171"/>
      <c r="FZV6" s="171"/>
      <c r="FZW6" s="171"/>
      <c r="FZX6" s="171"/>
      <c r="FZY6" s="171"/>
      <c r="FZZ6" s="171"/>
      <c r="GAA6" s="171"/>
      <c r="GAB6" s="171"/>
      <c r="GAC6" s="171"/>
      <c r="GAD6" s="171"/>
      <c r="GAE6" s="171"/>
      <c r="GAF6" s="171"/>
      <c r="GAG6" s="171"/>
      <c r="GAH6" s="171"/>
      <c r="GAI6" s="171"/>
      <c r="GAJ6" s="171"/>
      <c r="GAK6" s="171"/>
      <c r="GAL6" s="171"/>
      <c r="GAM6" s="171"/>
      <c r="GAN6" s="171"/>
      <c r="GAO6" s="171"/>
      <c r="GAP6" s="171"/>
      <c r="GAQ6" s="171"/>
      <c r="GAR6" s="171"/>
      <c r="GAS6" s="171"/>
      <c r="GAT6" s="171"/>
      <c r="GAU6" s="171"/>
      <c r="GAV6" s="171"/>
      <c r="GAW6" s="171"/>
      <c r="GAX6" s="171"/>
      <c r="GAY6" s="171"/>
      <c r="GAZ6" s="171"/>
      <c r="GBA6" s="171"/>
      <c r="GBB6" s="171"/>
      <c r="GBC6" s="171"/>
      <c r="GBD6" s="171"/>
      <c r="GBE6" s="171"/>
      <c r="GBF6" s="171"/>
      <c r="GBG6" s="171"/>
      <c r="GBH6" s="171"/>
      <c r="GBI6" s="171"/>
      <c r="GBJ6" s="171"/>
      <c r="GBK6" s="171"/>
      <c r="GBL6" s="171"/>
      <c r="GBM6" s="171"/>
      <c r="GBN6" s="171"/>
      <c r="GBO6" s="171"/>
      <c r="GBP6" s="171"/>
      <c r="GBQ6" s="171"/>
      <c r="GBR6" s="171"/>
      <c r="GBS6" s="171"/>
      <c r="GBT6" s="171"/>
      <c r="GBU6" s="171"/>
      <c r="GBV6" s="171"/>
      <c r="GBW6" s="171"/>
      <c r="GBX6" s="171"/>
      <c r="GBY6" s="171"/>
      <c r="GBZ6" s="171"/>
      <c r="GCA6" s="171"/>
      <c r="GCB6" s="171"/>
      <c r="GCC6" s="171"/>
      <c r="GCD6" s="171"/>
      <c r="GCE6" s="171"/>
      <c r="GCF6" s="171"/>
      <c r="GCG6" s="171"/>
      <c r="GCH6" s="171"/>
      <c r="GCI6" s="171"/>
      <c r="GCJ6" s="171"/>
      <c r="GCK6" s="171"/>
      <c r="GCL6" s="171"/>
      <c r="GCM6" s="171"/>
      <c r="GCN6" s="171"/>
      <c r="GCO6" s="171"/>
      <c r="GCP6" s="171"/>
      <c r="GCQ6" s="171"/>
      <c r="GCR6" s="171"/>
      <c r="GCS6" s="171"/>
      <c r="GCT6" s="171"/>
      <c r="GCU6" s="171"/>
      <c r="GCV6" s="171"/>
      <c r="GCW6" s="171"/>
      <c r="GCX6" s="171"/>
      <c r="GCY6" s="171"/>
      <c r="GCZ6" s="171"/>
      <c r="GDA6" s="171"/>
      <c r="GDB6" s="171"/>
      <c r="GDC6" s="171"/>
      <c r="GDD6" s="171"/>
      <c r="GDE6" s="171"/>
      <c r="GDF6" s="171"/>
      <c r="GDG6" s="171"/>
      <c r="GDH6" s="171"/>
      <c r="GDI6" s="171"/>
      <c r="GDJ6" s="171"/>
      <c r="GDK6" s="171"/>
      <c r="GDL6" s="171"/>
      <c r="GDM6" s="171"/>
      <c r="GDN6" s="171"/>
      <c r="GDO6" s="171"/>
      <c r="GDP6" s="171"/>
      <c r="GDQ6" s="171"/>
      <c r="GDR6" s="171"/>
      <c r="GDS6" s="171"/>
      <c r="GDT6" s="171"/>
      <c r="GDU6" s="171"/>
      <c r="GDV6" s="171"/>
      <c r="GDW6" s="171"/>
      <c r="GDX6" s="171"/>
      <c r="GDY6" s="171"/>
      <c r="GDZ6" s="171"/>
      <c r="GEA6" s="171"/>
      <c r="GEB6" s="171"/>
      <c r="GEC6" s="171"/>
      <c r="GED6" s="171"/>
      <c r="GEE6" s="171"/>
      <c r="GEF6" s="171"/>
      <c r="GEG6" s="171"/>
      <c r="GEH6" s="171"/>
      <c r="GEI6" s="171"/>
      <c r="GEJ6" s="171"/>
      <c r="GEK6" s="171"/>
      <c r="GEL6" s="171"/>
      <c r="GEM6" s="171"/>
      <c r="GEN6" s="171"/>
      <c r="GEO6" s="171"/>
      <c r="GEP6" s="171"/>
      <c r="GEQ6" s="171"/>
      <c r="GER6" s="171"/>
      <c r="GES6" s="171"/>
      <c r="GET6" s="171"/>
      <c r="GEU6" s="171"/>
      <c r="GEV6" s="171"/>
      <c r="GEW6" s="171"/>
      <c r="GEX6" s="171"/>
      <c r="GEY6" s="171"/>
      <c r="GEZ6" s="171"/>
      <c r="GFA6" s="171"/>
      <c r="GFB6" s="171"/>
      <c r="GFC6" s="171"/>
      <c r="GFD6" s="171"/>
      <c r="GFE6" s="171"/>
      <c r="GFF6" s="171"/>
      <c r="GFG6" s="171"/>
      <c r="GFH6" s="171"/>
      <c r="GFI6" s="171"/>
      <c r="GFJ6" s="171"/>
      <c r="GFK6" s="171"/>
      <c r="GFL6" s="171"/>
      <c r="GFM6" s="171"/>
      <c r="GFN6" s="171"/>
      <c r="GFO6" s="171"/>
      <c r="GFP6" s="171"/>
      <c r="GFQ6" s="171"/>
      <c r="GFR6" s="171"/>
      <c r="GFS6" s="171"/>
      <c r="GFT6" s="171"/>
      <c r="GFU6" s="171"/>
      <c r="GFV6" s="171"/>
      <c r="GFW6" s="171"/>
      <c r="GFX6" s="171"/>
      <c r="GFY6" s="171"/>
      <c r="GFZ6" s="171"/>
      <c r="GGA6" s="171"/>
      <c r="GGB6" s="171"/>
      <c r="GGC6" s="171"/>
      <c r="GGD6" s="171"/>
      <c r="GGE6" s="171"/>
      <c r="GGF6" s="171"/>
      <c r="GGG6" s="171"/>
      <c r="GGH6" s="171"/>
      <c r="GGI6" s="171"/>
      <c r="GGJ6" s="171"/>
      <c r="GGK6" s="171"/>
      <c r="GGL6" s="171"/>
      <c r="GGM6" s="171"/>
      <c r="GGN6" s="171"/>
      <c r="GGO6" s="171"/>
      <c r="GGP6" s="171"/>
      <c r="GGQ6" s="171"/>
      <c r="GGR6" s="171"/>
      <c r="GGS6" s="171"/>
      <c r="GGT6" s="171"/>
      <c r="GGU6" s="171"/>
      <c r="GGV6" s="171"/>
      <c r="GGW6" s="171"/>
      <c r="GGX6" s="171"/>
      <c r="GGY6" s="171"/>
      <c r="GGZ6" s="171"/>
      <c r="GHA6" s="171"/>
      <c r="GHB6" s="171"/>
      <c r="GHC6" s="171"/>
      <c r="GHD6" s="171"/>
      <c r="GHE6" s="171"/>
      <c r="GHF6" s="171"/>
      <c r="GHG6" s="171"/>
      <c r="GHH6" s="171"/>
      <c r="GHI6" s="171"/>
      <c r="GHJ6" s="171"/>
      <c r="GHK6" s="171"/>
      <c r="GHL6" s="171"/>
      <c r="GHM6" s="171"/>
      <c r="GHN6" s="171"/>
      <c r="GHO6" s="171"/>
      <c r="GHP6" s="171"/>
      <c r="GHQ6" s="171"/>
      <c r="GHR6" s="171"/>
      <c r="GHS6" s="171"/>
      <c r="GHT6" s="171"/>
      <c r="GHU6" s="171"/>
      <c r="GHV6" s="171"/>
      <c r="GHW6" s="171"/>
      <c r="GHX6" s="171"/>
      <c r="GHY6" s="171"/>
      <c r="GHZ6" s="171"/>
      <c r="GIA6" s="171"/>
      <c r="GIB6" s="171"/>
      <c r="GIC6" s="171"/>
      <c r="GID6" s="171"/>
      <c r="GIE6" s="171"/>
      <c r="GIF6" s="171"/>
      <c r="GIG6" s="171"/>
      <c r="GIH6" s="171"/>
      <c r="GII6" s="171"/>
      <c r="GIJ6" s="171"/>
      <c r="GIK6" s="171"/>
      <c r="GIL6" s="171"/>
      <c r="GIM6" s="171"/>
      <c r="GIN6" s="171"/>
      <c r="GIO6" s="171"/>
      <c r="GIP6" s="171"/>
      <c r="GIQ6" s="171"/>
      <c r="GIR6" s="171"/>
      <c r="GIS6" s="171"/>
      <c r="GIT6" s="171"/>
      <c r="GIU6" s="171"/>
      <c r="GIV6" s="171"/>
      <c r="GIW6" s="171"/>
      <c r="GIX6" s="171"/>
      <c r="GIY6" s="171"/>
      <c r="GIZ6" s="171"/>
      <c r="GJA6" s="171"/>
      <c r="GJB6" s="171"/>
      <c r="GJC6" s="171"/>
      <c r="GJD6" s="171"/>
      <c r="GJE6" s="171"/>
      <c r="GJF6" s="171"/>
      <c r="GJG6" s="171"/>
      <c r="GJH6" s="171"/>
      <c r="GJI6" s="171"/>
      <c r="GJJ6" s="171"/>
      <c r="GJK6" s="171"/>
      <c r="GJL6" s="171"/>
      <c r="GJM6" s="171"/>
      <c r="GJN6" s="171"/>
      <c r="GJO6" s="171"/>
      <c r="GJP6" s="171"/>
      <c r="GJQ6" s="171"/>
      <c r="GJR6" s="171"/>
      <c r="GJS6" s="171"/>
      <c r="GJT6" s="171"/>
      <c r="GJU6" s="171"/>
      <c r="GJV6" s="171"/>
      <c r="GJW6" s="171"/>
      <c r="GJX6" s="171"/>
      <c r="GJY6" s="171"/>
      <c r="GJZ6" s="171"/>
      <c r="GKA6" s="171"/>
      <c r="GKB6" s="171"/>
      <c r="GKC6" s="171"/>
      <c r="GKD6" s="171"/>
      <c r="GKE6" s="171"/>
      <c r="GKF6" s="171"/>
      <c r="GKG6" s="171"/>
      <c r="GKH6" s="171"/>
      <c r="GKI6" s="171"/>
      <c r="GKJ6" s="171"/>
      <c r="GKK6" s="171"/>
      <c r="GKL6" s="171"/>
      <c r="GKM6" s="171"/>
      <c r="GKN6" s="171"/>
      <c r="GKO6" s="171"/>
      <c r="GKP6" s="171"/>
      <c r="GKQ6" s="171"/>
      <c r="GKR6" s="171"/>
      <c r="GKS6" s="171"/>
      <c r="GKT6" s="171"/>
      <c r="GKU6" s="171"/>
      <c r="GKV6" s="171"/>
      <c r="GKW6" s="171"/>
      <c r="GKX6" s="171"/>
      <c r="GKY6" s="171"/>
      <c r="GKZ6" s="171"/>
      <c r="GLA6" s="171"/>
      <c r="GLB6" s="171"/>
      <c r="GLC6" s="171"/>
      <c r="GLD6" s="171"/>
      <c r="GLE6" s="171"/>
      <c r="GLF6" s="171"/>
      <c r="GLG6" s="171"/>
      <c r="GLH6" s="171"/>
      <c r="GLI6" s="171"/>
      <c r="GLJ6" s="171"/>
      <c r="GLK6" s="171"/>
      <c r="GLL6" s="171"/>
      <c r="GLM6" s="171"/>
      <c r="GLN6" s="171"/>
      <c r="GLO6" s="171"/>
      <c r="GLP6" s="171"/>
      <c r="GLQ6" s="171"/>
      <c r="GLR6" s="171"/>
      <c r="GLS6" s="171"/>
      <c r="GLT6" s="171"/>
      <c r="GLU6" s="171"/>
      <c r="GLV6" s="171"/>
      <c r="GLW6" s="171"/>
      <c r="GLX6" s="171"/>
      <c r="GLY6" s="171"/>
      <c r="GLZ6" s="171"/>
      <c r="GMA6" s="171"/>
      <c r="GMB6" s="171"/>
      <c r="GMC6" s="171"/>
      <c r="GMD6" s="171"/>
      <c r="GME6" s="171"/>
      <c r="GMF6" s="171"/>
      <c r="GMG6" s="171"/>
      <c r="GMH6" s="171"/>
      <c r="GMI6" s="171"/>
      <c r="GMJ6" s="171"/>
      <c r="GMK6" s="171"/>
      <c r="GML6" s="171"/>
      <c r="GMM6" s="171"/>
      <c r="GMN6" s="171"/>
      <c r="GMO6" s="171"/>
      <c r="GMP6" s="171"/>
      <c r="GMQ6" s="171"/>
      <c r="GMR6" s="171"/>
      <c r="GMS6" s="171"/>
      <c r="GMT6" s="171"/>
      <c r="GMU6" s="171"/>
      <c r="GMV6" s="171"/>
      <c r="GMW6" s="171"/>
      <c r="GMX6" s="171"/>
      <c r="GMY6" s="171"/>
      <c r="GMZ6" s="171"/>
      <c r="GNA6" s="171"/>
      <c r="GNB6" s="171"/>
      <c r="GNC6" s="171"/>
      <c r="GND6" s="171"/>
      <c r="GNE6" s="171"/>
      <c r="GNF6" s="171"/>
      <c r="GNG6" s="171"/>
      <c r="GNH6" s="171"/>
      <c r="GNI6" s="171"/>
      <c r="GNJ6" s="171"/>
      <c r="GNK6" s="171"/>
      <c r="GNL6" s="171"/>
      <c r="GNM6" s="171"/>
      <c r="GNN6" s="171"/>
      <c r="GNO6" s="171"/>
      <c r="GNP6" s="171"/>
      <c r="GNQ6" s="171"/>
      <c r="GNR6" s="171"/>
      <c r="GNS6" s="171"/>
      <c r="GNT6" s="171"/>
      <c r="GNU6" s="171"/>
      <c r="GNV6" s="171"/>
      <c r="GNW6" s="171"/>
      <c r="GNX6" s="171"/>
      <c r="GNY6" s="171"/>
      <c r="GNZ6" s="171"/>
      <c r="GOA6" s="171"/>
      <c r="GOB6" s="171"/>
      <c r="GOC6" s="171"/>
      <c r="GOD6" s="171"/>
      <c r="GOE6" s="171"/>
      <c r="GOF6" s="171"/>
      <c r="GOG6" s="171"/>
      <c r="GOH6" s="171"/>
      <c r="GOI6" s="171"/>
      <c r="GOJ6" s="171"/>
      <c r="GOK6" s="171"/>
      <c r="GOL6" s="171"/>
      <c r="GOM6" s="171"/>
      <c r="GON6" s="171"/>
      <c r="GOO6" s="171"/>
      <c r="GOP6" s="171"/>
      <c r="GOQ6" s="171"/>
      <c r="GOR6" s="171"/>
      <c r="GOS6" s="171"/>
      <c r="GOT6" s="171"/>
      <c r="GOU6" s="171"/>
      <c r="GOV6" s="171"/>
      <c r="GOW6" s="171"/>
      <c r="GOX6" s="171"/>
      <c r="GOY6" s="171"/>
      <c r="GOZ6" s="171"/>
      <c r="GPA6" s="171"/>
      <c r="GPB6" s="171"/>
      <c r="GPC6" s="171"/>
      <c r="GPD6" s="171"/>
      <c r="GPE6" s="171"/>
      <c r="GPF6" s="171"/>
      <c r="GPG6" s="171"/>
      <c r="GPH6" s="171"/>
      <c r="GPI6" s="171"/>
      <c r="GPJ6" s="171"/>
      <c r="GPK6" s="171"/>
      <c r="GPL6" s="171"/>
      <c r="GPM6" s="171"/>
      <c r="GPN6" s="171"/>
      <c r="GPO6" s="171"/>
      <c r="GPP6" s="171"/>
      <c r="GPQ6" s="171"/>
      <c r="GPR6" s="171"/>
      <c r="GPS6" s="171"/>
      <c r="GPT6" s="171"/>
      <c r="GPU6" s="171"/>
      <c r="GPV6" s="171"/>
      <c r="GPW6" s="171"/>
      <c r="GPX6" s="171"/>
      <c r="GPY6" s="171"/>
      <c r="GPZ6" s="171"/>
      <c r="GQA6" s="171"/>
      <c r="GQB6" s="171"/>
      <c r="GQC6" s="171"/>
      <c r="GQD6" s="171"/>
      <c r="GQE6" s="171"/>
      <c r="GQF6" s="171"/>
      <c r="GQG6" s="171"/>
      <c r="GQH6" s="171"/>
      <c r="GQI6" s="171"/>
      <c r="GQJ6" s="171"/>
      <c r="GQK6" s="171"/>
      <c r="GQL6" s="171"/>
      <c r="GQM6" s="171"/>
      <c r="GQN6" s="171"/>
      <c r="GQO6" s="171"/>
      <c r="GQP6" s="171"/>
      <c r="GQQ6" s="171"/>
      <c r="GQR6" s="171"/>
      <c r="GQS6" s="171"/>
      <c r="GQT6" s="171"/>
      <c r="GQU6" s="171"/>
      <c r="GQV6" s="171"/>
      <c r="GQW6" s="171"/>
      <c r="GQX6" s="171"/>
      <c r="GQY6" s="171"/>
      <c r="GQZ6" s="171"/>
      <c r="GRA6" s="171"/>
      <c r="GRB6" s="171"/>
      <c r="GRC6" s="171"/>
      <c r="GRD6" s="171"/>
      <c r="GRE6" s="171"/>
      <c r="GRF6" s="171"/>
      <c r="GRG6" s="171"/>
      <c r="GRH6" s="171"/>
      <c r="GRI6" s="171"/>
      <c r="GRJ6" s="171"/>
      <c r="GRK6" s="171"/>
      <c r="GRL6" s="171"/>
      <c r="GRM6" s="171"/>
      <c r="GRN6" s="171"/>
      <c r="GRO6" s="171"/>
      <c r="GRP6" s="171"/>
      <c r="GRQ6" s="171"/>
      <c r="GRR6" s="171"/>
      <c r="GRS6" s="171"/>
      <c r="GRT6" s="171"/>
      <c r="GRU6" s="171"/>
      <c r="GRV6" s="171"/>
      <c r="GRW6" s="171"/>
      <c r="GRX6" s="171"/>
      <c r="GRY6" s="171"/>
      <c r="GRZ6" s="171"/>
      <c r="GSA6" s="171"/>
      <c r="GSB6" s="171"/>
      <c r="GSC6" s="171"/>
      <c r="GSD6" s="171"/>
      <c r="GSE6" s="171"/>
      <c r="GSF6" s="171"/>
      <c r="GSG6" s="171"/>
      <c r="GSH6" s="171"/>
      <c r="GSI6" s="171"/>
      <c r="GSJ6" s="171"/>
      <c r="GSK6" s="171"/>
      <c r="GSL6" s="171"/>
      <c r="GSM6" s="171"/>
      <c r="GSN6" s="171"/>
      <c r="GSO6" s="171"/>
      <c r="GSP6" s="171"/>
      <c r="GSQ6" s="171"/>
      <c r="GSR6" s="171"/>
      <c r="GSS6" s="171"/>
      <c r="GST6" s="171"/>
      <c r="GSU6" s="171"/>
      <c r="GSV6" s="171"/>
      <c r="GSW6" s="171"/>
      <c r="GSX6" s="171"/>
      <c r="GSY6" s="171"/>
      <c r="GSZ6" s="171"/>
      <c r="GTA6" s="171"/>
      <c r="GTB6" s="171"/>
      <c r="GTC6" s="171"/>
      <c r="GTD6" s="171"/>
      <c r="GTE6" s="171"/>
      <c r="GTF6" s="171"/>
      <c r="GTG6" s="171"/>
      <c r="GTH6" s="171"/>
      <c r="GTI6" s="171"/>
      <c r="GTJ6" s="171"/>
      <c r="GTK6" s="171"/>
      <c r="GTL6" s="171"/>
      <c r="GTM6" s="171"/>
      <c r="GTN6" s="171"/>
      <c r="GTO6" s="171"/>
      <c r="GTP6" s="171"/>
      <c r="GTQ6" s="171"/>
      <c r="GTR6" s="171"/>
      <c r="GTS6" s="171"/>
      <c r="GTT6" s="171"/>
      <c r="GTU6" s="171"/>
      <c r="GTV6" s="171"/>
      <c r="GTW6" s="171"/>
      <c r="GTX6" s="171"/>
      <c r="GTY6" s="171"/>
      <c r="GTZ6" s="171"/>
      <c r="GUA6" s="171"/>
      <c r="GUB6" s="171"/>
      <c r="GUC6" s="171"/>
      <c r="GUD6" s="171"/>
      <c r="GUE6" s="171"/>
      <c r="GUF6" s="171"/>
      <c r="GUG6" s="171"/>
      <c r="GUH6" s="171"/>
      <c r="GUI6" s="171"/>
      <c r="GUJ6" s="171"/>
      <c r="GUK6" s="171"/>
      <c r="GUL6" s="171"/>
      <c r="GUM6" s="171"/>
      <c r="GUN6" s="171"/>
      <c r="GUO6" s="171"/>
      <c r="GUP6" s="171"/>
      <c r="GUQ6" s="171"/>
      <c r="GUR6" s="171"/>
      <c r="GUS6" s="171"/>
      <c r="GUT6" s="171"/>
      <c r="GUU6" s="171"/>
      <c r="GUV6" s="171"/>
      <c r="GUW6" s="171"/>
      <c r="GUX6" s="171"/>
      <c r="GUY6" s="171"/>
      <c r="GUZ6" s="171"/>
      <c r="GVA6" s="171"/>
      <c r="GVB6" s="171"/>
      <c r="GVC6" s="171"/>
      <c r="GVD6" s="171"/>
      <c r="GVE6" s="171"/>
      <c r="GVF6" s="171"/>
      <c r="GVG6" s="171"/>
      <c r="GVH6" s="171"/>
      <c r="GVI6" s="171"/>
      <c r="GVJ6" s="171"/>
      <c r="GVK6" s="171"/>
      <c r="GVL6" s="171"/>
      <c r="GVM6" s="171"/>
      <c r="GVN6" s="171"/>
      <c r="GVO6" s="171"/>
      <c r="GVP6" s="171"/>
      <c r="GVQ6" s="171"/>
      <c r="GVR6" s="171"/>
      <c r="GVS6" s="171"/>
      <c r="GVT6" s="171"/>
      <c r="GVU6" s="171"/>
      <c r="GVV6" s="171"/>
      <c r="GVW6" s="171"/>
      <c r="GVX6" s="171"/>
      <c r="GVY6" s="171"/>
      <c r="GVZ6" s="171"/>
      <c r="GWA6" s="171"/>
      <c r="GWB6" s="171"/>
      <c r="GWC6" s="171"/>
      <c r="GWD6" s="171"/>
      <c r="GWE6" s="171"/>
      <c r="GWF6" s="171"/>
      <c r="GWG6" s="171"/>
      <c r="GWH6" s="171"/>
      <c r="GWI6" s="171"/>
      <c r="GWJ6" s="171"/>
      <c r="GWK6" s="171"/>
      <c r="GWL6" s="171"/>
      <c r="GWM6" s="171"/>
      <c r="GWN6" s="171"/>
      <c r="GWO6" s="171"/>
      <c r="GWP6" s="171"/>
      <c r="GWQ6" s="171"/>
      <c r="GWR6" s="171"/>
      <c r="GWS6" s="171"/>
      <c r="GWT6" s="171"/>
      <c r="GWU6" s="171"/>
      <c r="GWV6" s="171"/>
      <c r="GWW6" s="171"/>
      <c r="GWX6" s="171"/>
      <c r="GWY6" s="171"/>
      <c r="GWZ6" s="171"/>
      <c r="GXA6" s="171"/>
      <c r="GXB6" s="171"/>
      <c r="GXC6" s="171"/>
      <c r="GXD6" s="171"/>
      <c r="GXE6" s="171"/>
      <c r="GXF6" s="171"/>
      <c r="GXG6" s="171"/>
      <c r="GXH6" s="171"/>
      <c r="GXI6" s="171"/>
      <c r="GXJ6" s="171"/>
      <c r="GXK6" s="171"/>
      <c r="GXL6" s="171"/>
      <c r="GXM6" s="171"/>
      <c r="GXN6" s="171"/>
      <c r="GXO6" s="171"/>
      <c r="GXP6" s="171"/>
      <c r="GXQ6" s="171"/>
      <c r="GXR6" s="171"/>
      <c r="GXS6" s="171"/>
      <c r="GXT6" s="171"/>
      <c r="GXU6" s="171"/>
      <c r="GXV6" s="171"/>
      <c r="GXW6" s="171"/>
      <c r="GXX6" s="171"/>
      <c r="GXY6" s="171"/>
      <c r="GXZ6" s="171"/>
      <c r="GYA6" s="171"/>
      <c r="GYB6" s="171"/>
      <c r="GYC6" s="171"/>
      <c r="GYD6" s="171"/>
      <c r="GYE6" s="171"/>
      <c r="GYF6" s="171"/>
      <c r="GYG6" s="171"/>
      <c r="GYH6" s="171"/>
      <c r="GYI6" s="171"/>
      <c r="GYJ6" s="171"/>
      <c r="GYK6" s="171"/>
      <c r="GYL6" s="171"/>
      <c r="GYM6" s="171"/>
      <c r="GYN6" s="171"/>
      <c r="GYO6" s="171"/>
      <c r="GYP6" s="171"/>
      <c r="GYQ6" s="171"/>
      <c r="GYR6" s="171"/>
      <c r="GYS6" s="171"/>
      <c r="GYT6" s="171"/>
      <c r="GYU6" s="171"/>
      <c r="GYV6" s="171"/>
      <c r="GYW6" s="171"/>
      <c r="GYX6" s="171"/>
      <c r="GYY6" s="171"/>
      <c r="GYZ6" s="171"/>
      <c r="GZA6" s="171"/>
      <c r="GZB6" s="171"/>
      <c r="GZC6" s="171"/>
      <c r="GZD6" s="171"/>
      <c r="GZE6" s="171"/>
      <c r="GZF6" s="171"/>
      <c r="GZG6" s="171"/>
      <c r="GZH6" s="171"/>
      <c r="GZI6" s="171"/>
      <c r="GZJ6" s="171"/>
      <c r="GZK6" s="171"/>
      <c r="GZL6" s="171"/>
      <c r="GZM6" s="171"/>
      <c r="GZN6" s="171"/>
      <c r="GZO6" s="171"/>
      <c r="GZP6" s="171"/>
      <c r="GZQ6" s="171"/>
      <c r="GZR6" s="171"/>
      <c r="GZS6" s="171"/>
      <c r="GZT6" s="171"/>
      <c r="GZU6" s="171"/>
      <c r="GZV6" s="171"/>
      <c r="GZW6" s="171"/>
      <c r="GZX6" s="171"/>
      <c r="GZY6" s="171"/>
      <c r="GZZ6" s="171"/>
      <c r="HAA6" s="171"/>
      <c r="HAB6" s="171"/>
      <c r="HAC6" s="171"/>
      <c r="HAD6" s="171"/>
      <c r="HAE6" s="171"/>
      <c r="HAF6" s="171"/>
      <c r="HAG6" s="171"/>
      <c r="HAH6" s="171"/>
      <c r="HAI6" s="171"/>
      <c r="HAJ6" s="171"/>
      <c r="HAK6" s="171"/>
      <c r="HAL6" s="171"/>
      <c r="HAM6" s="171"/>
      <c r="HAN6" s="171"/>
      <c r="HAO6" s="171"/>
      <c r="HAP6" s="171"/>
      <c r="HAQ6" s="171"/>
      <c r="HAR6" s="171"/>
      <c r="HAS6" s="171"/>
      <c r="HAT6" s="171"/>
      <c r="HAU6" s="171"/>
      <c r="HAV6" s="171"/>
      <c r="HAW6" s="171"/>
      <c r="HAX6" s="171"/>
      <c r="HAY6" s="171"/>
      <c r="HAZ6" s="171"/>
      <c r="HBA6" s="171"/>
      <c r="HBB6" s="171"/>
      <c r="HBC6" s="171"/>
      <c r="HBD6" s="171"/>
      <c r="HBE6" s="171"/>
      <c r="HBF6" s="171"/>
      <c r="HBG6" s="171"/>
      <c r="HBH6" s="171"/>
      <c r="HBI6" s="171"/>
      <c r="HBJ6" s="171"/>
      <c r="HBK6" s="171"/>
      <c r="HBL6" s="171"/>
      <c r="HBM6" s="171"/>
      <c r="HBN6" s="171"/>
      <c r="HBO6" s="171"/>
      <c r="HBP6" s="171"/>
      <c r="HBQ6" s="171"/>
      <c r="HBR6" s="171"/>
      <c r="HBS6" s="171"/>
      <c r="HBT6" s="171"/>
      <c r="HBU6" s="171"/>
      <c r="HBV6" s="171"/>
      <c r="HBW6" s="171"/>
      <c r="HBX6" s="171"/>
      <c r="HBY6" s="171"/>
      <c r="HBZ6" s="171"/>
      <c r="HCA6" s="171"/>
      <c r="HCB6" s="171"/>
      <c r="HCC6" s="171"/>
      <c r="HCD6" s="171"/>
      <c r="HCE6" s="171"/>
      <c r="HCF6" s="171"/>
      <c r="HCG6" s="171"/>
      <c r="HCH6" s="171"/>
      <c r="HCI6" s="171"/>
      <c r="HCJ6" s="171"/>
      <c r="HCK6" s="171"/>
      <c r="HCL6" s="171"/>
      <c r="HCM6" s="171"/>
      <c r="HCN6" s="171"/>
      <c r="HCO6" s="171"/>
      <c r="HCP6" s="171"/>
      <c r="HCQ6" s="171"/>
      <c r="HCR6" s="171"/>
      <c r="HCS6" s="171"/>
      <c r="HCT6" s="171"/>
      <c r="HCU6" s="171"/>
      <c r="HCV6" s="171"/>
      <c r="HCW6" s="171"/>
      <c r="HCX6" s="171"/>
      <c r="HCY6" s="171"/>
      <c r="HCZ6" s="171"/>
      <c r="HDA6" s="171"/>
      <c r="HDB6" s="171"/>
      <c r="HDC6" s="171"/>
      <c r="HDD6" s="171"/>
      <c r="HDE6" s="171"/>
      <c r="HDF6" s="171"/>
      <c r="HDG6" s="171"/>
      <c r="HDH6" s="171"/>
      <c r="HDI6" s="171"/>
      <c r="HDJ6" s="171"/>
      <c r="HDK6" s="171"/>
      <c r="HDL6" s="171"/>
      <c r="HDM6" s="171"/>
      <c r="HDN6" s="171"/>
      <c r="HDO6" s="171"/>
      <c r="HDP6" s="171"/>
      <c r="HDQ6" s="171"/>
      <c r="HDR6" s="171"/>
      <c r="HDS6" s="171"/>
      <c r="HDT6" s="171"/>
      <c r="HDU6" s="171"/>
      <c r="HDV6" s="171"/>
      <c r="HDW6" s="171"/>
      <c r="HDX6" s="171"/>
      <c r="HDY6" s="171"/>
      <c r="HDZ6" s="171"/>
      <c r="HEA6" s="171"/>
      <c r="HEB6" s="171"/>
      <c r="HEC6" s="171"/>
      <c r="HED6" s="171"/>
      <c r="HEE6" s="171"/>
      <c r="HEF6" s="171"/>
      <c r="HEG6" s="171"/>
      <c r="HEH6" s="171"/>
      <c r="HEI6" s="171"/>
      <c r="HEJ6" s="171"/>
      <c r="HEK6" s="171"/>
      <c r="HEL6" s="171"/>
      <c r="HEM6" s="171"/>
      <c r="HEN6" s="171"/>
      <c r="HEO6" s="171"/>
      <c r="HEP6" s="171"/>
      <c r="HEQ6" s="171"/>
      <c r="HER6" s="171"/>
      <c r="HES6" s="171"/>
      <c r="HET6" s="171"/>
      <c r="HEU6" s="171"/>
      <c r="HEV6" s="171"/>
      <c r="HEW6" s="171"/>
      <c r="HEX6" s="171"/>
      <c r="HEY6" s="171"/>
      <c r="HEZ6" s="171"/>
      <c r="HFA6" s="171"/>
      <c r="HFB6" s="171"/>
      <c r="HFC6" s="171"/>
      <c r="HFD6" s="171"/>
      <c r="HFE6" s="171"/>
      <c r="HFF6" s="171"/>
      <c r="HFG6" s="171"/>
      <c r="HFH6" s="171"/>
      <c r="HFI6" s="171"/>
      <c r="HFJ6" s="171"/>
      <c r="HFK6" s="171"/>
      <c r="HFL6" s="171"/>
      <c r="HFM6" s="171"/>
      <c r="HFN6" s="171"/>
      <c r="HFO6" s="171"/>
      <c r="HFP6" s="171"/>
      <c r="HFQ6" s="171"/>
      <c r="HFR6" s="171"/>
      <c r="HFS6" s="171"/>
      <c r="HFT6" s="171"/>
      <c r="HFU6" s="171"/>
      <c r="HFV6" s="171"/>
      <c r="HFW6" s="171"/>
      <c r="HFX6" s="171"/>
      <c r="HFY6" s="171"/>
      <c r="HFZ6" s="171"/>
      <c r="HGA6" s="171"/>
      <c r="HGB6" s="171"/>
      <c r="HGC6" s="171"/>
      <c r="HGD6" s="171"/>
      <c r="HGE6" s="171"/>
      <c r="HGF6" s="171"/>
      <c r="HGG6" s="171"/>
      <c r="HGH6" s="171"/>
      <c r="HGI6" s="171"/>
      <c r="HGJ6" s="171"/>
      <c r="HGK6" s="171"/>
      <c r="HGL6" s="171"/>
      <c r="HGM6" s="171"/>
      <c r="HGN6" s="171"/>
      <c r="HGO6" s="171"/>
      <c r="HGP6" s="171"/>
      <c r="HGQ6" s="171"/>
      <c r="HGR6" s="171"/>
      <c r="HGS6" s="171"/>
      <c r="HGT6" s="171"/>
      <c r="HGU6" s="171"/>
      <c r="HGV6" s="171"/>
      <c r="HGW6" s="171"/>
      <c r="HGX6" s="171"/>
      <c r="HGY6" s="171"/>
      <c r="HGZ6" s="171"/>
      <c r="HHA6" s="171"/>
      <c r="HHB6" s="171"/>
      <c r="HHC6" s="171"/>
      <c r="HHD6" s="171"/>
      <c r="HHE6" s="171"/>
      <c r="HHF6" s="171"/>
      <c r="HHG6" s="171"/>
      <c r="HHH6" s="171"/>
      <c r="HHI6" s="171"/>
      <c r="HHJ6" s="171"/>
      <c r="HHK6" s="171"/>
      <c r="HHL6" s="171"/>
      <c r="HHM6" s="171"/>
      <c r="HHN6" s="171"/>
      <c r="HHO6" s="171"/>
      <c r="HHP6" s="171"/>
      <c r="HHQ6" s="171"/>
      <c r="HHR6" s="171"/>
      <c r="HHS6" s="171"/>
      <c r="HHT6" s="171"/>
      <c r="HHU6" s="171"/>
      <c r="HHV6" s="171"/>
      <c r="HHW6" s="171"/>
      <c r="HHX6" s="171"/>
      <c r="HHY6" s="171"/>
      <c r="HHZ6" s="171"/>
      <c r="HIA6" s="171"/>
      <c r="HIB6" s="171"/>
      <c r="HIC6" s="171"/>
      <c r="HID6" s="171"/>
      <c r="HIE6" s="171"/>
      <c r="HIF6" s="171"/>
      <c r="HIG6" s="171"/>
      <c r="HIH6" s="171"/>
      <c r="HII6" s="171"/>
      <c r="HIJ6" s="171"/>
      <c r="HIK6" s="171"/>
      <c r="HIL6" s="171"/>
      <c r="HIM6" s="171"/>
      <c r="HIN6" s="171"/>
      <c r="HIO6" s="171"/>
      <c r="HIP6" s="171"/>
      <c r="HIQ6" s="171"/>
      <c r="HIR6" s="171"/>
      <c r="HIS6" s="171"/>
      <c r="HIT6" s="171"/>
      <c r="HIU6" s="171"/>
      <c r="HIV6" s="171"/>
      <c r="HIW6" s="171"/>
      <c r="HIX6" s="171"/>
      <c r="HIY6" s="171"/>
      <c r="HIZ6" s="171"/>
      <c r="HJA6" s="171"/>
      <c r="HJB6" s="171"/>
      <c r="HJC6" s="171"/>
      <c r="HJD6" s="171"/>
      <c r="HJE6" s="171"/>
      <c r="HJF6" s="171"/>
      <c r="HJG6" s="171"/>
      <c r="HJH6" s="171"/>
      <c r="HJI6" s="171"/>
      <c r="HJJ6" s="171"/>
      <c r="HJK6" s="171"/>
      <c r="HJL6" s="171"/>
      <c r="HJM6" s="171"/>
      <c r="HJN6" s="171"/>
      <c r="HJO6" s="171"/>
      <c r="HJP6" s="171"/>
      <c r="HJQ6" s="171"/>
      <c r="HJR6" s="171"/>
      <c r="HJS6" s="171"/>
      <c r="HJT6" s="171"/>
      <c r="HJU6" s="171"/>
      <c r="HJV6" s="171"/>
      <c r="HJW6" s="171"/>
      <c r="HJX6" s="171"/>
      <c r="HJY6" s="171"/>
      <c r="HJZ6" s="171"/>
      <c r="HKA6" s="171"/>
      <c r="HKB6" s="171"/>
      <c r="HKC6" s="171"/>
      <c r="HKD6" s="171"/>
      <c r="HKE6" s="171"/>
      <c r="HKF6" s="171"/>
      <c r="HKG6" s="171"/>
      <c r="HKH6" s="171"/>
      <c r="HKI6" s="171"/>
      <c r="HKJ6" s="171"/>
      <c r="HKK6" s="171"/>
      <c r="HKL6" s="171"/>
      <c r="HKM6" s="171"/>
      <c r="HKN6" s="171"/>
      <c r="HKO6" s="171"/>
      <c r="HKP6" s="171"/>
      <c r="HKQ6" s="171"/>
      <c r="HKR6" s="171"/>
      <c r="HKS6" s="171"/>
      <c r="HKT6" s="171"/>
      <c r="HKU6" s="171"/>
      <c r="HKV6" s="171"/>
      <c r="HKW6" s="171"/>
      <c r="HKX6" s="171"/>
      <c r="HKY6" s="171"/>
      <c r="HKZ6" s="171"/>
      <c r="HLA6" s="171"/>
      <c r="HLB6" s="171"/>
      <c r="HLC6" s="171"/>
      <c r="HLD6" s="171"/>
      <c r="HLE6" s="171"/>
      <c r="HLF6" s="171"/>
      <c r="HLG6" s="171"/>
      <c r="HLH6" s="171"/>
      <c r="HLI6" s="171"/>
      <c r="HLJ6" s="171"/>
      <c r="HLK6" s="171"/>
      <c r="HLL6" s="171"/>
      <c r="HLM6" s="171"/>
      <c r="HLN6" s="171"/>
      <c r="HLO6" s="171"/>
      <c r="HLP6" s="171"/>
      <c r="HLQ6" s="171"/>
      <c r="HLR6" s="171"/>
      <c r="HLS6" s="171"/>
      <c r="HLT6" s="171"/>
      <c r="HLU6" s="171"/>
      <c r="HLV6" s="171"/>
      <c r="HLW6" s="171"/>
      <c r="HLX6" s="171"/>
      <c r="HLY6" s="171"/>
      <c r="HLZ6" s="171"/>
      <c r="HMA6" s="171"/>
      <c r="HMB6" s="171"/>
      <c r="HMC6" s="171"/>
      <c r="HMD6" s="171"/>
      <c r="HME6" s="171"/>
      <c r="HMF6" s="171"/>
      <c r="HMG6" s="171"/>
      <c r="HMH6" s="171"/>
      <c r="HMI6" s="171"/>
      <c r="HMJ6" s="171"/>
      <c r="HMK6" s="171"/>
      <c r="HML6" s="171"/>
      <c r="HMM6" s="171"/>
      <c r="HMN6" s="171"/>
      <c r="HMO6" s="171"/>
      <c r="HMP6" s="171"/>
      <c r="HMQ6" s="171"/>
      <c r="HMR6" s="171"/>
      <c r="HMS6" s="171"/>
      <c r="HMT6" s="171"/>
      <c r="HMU6" s="171"/>
      <c r="HMV6" s="171"/>
      <c r="HMW6" s="171"/>
      <c r="HMX6" s="171"/>
      <c r="HMY6" s="171"/>
      <c r="HMZ6" s="171"/>
      <c r="HNA6" s="171"/>
      <c r="HNB6" s="171"/>
      <c r="HNC6" s="171"/>
      <c r="HND6" s="171"/>
      <c r="HNE6" s="171"/>
      <c r="HNF6" s="171"/>
      <c r="HNG6" s="171"/>
      <c r="HNH6" s="171"/>
      <c r="HNI6" s="171"/>
      <c r="HNJ6" s="171"/>
      <c r="HNK6" s="171"/>
      <c r="HNL6" s="171"/>
      <c r="HNM6" s="171"/>
      <c r="HNN6" s="171"/>
      <c r="HNO6" s="171"/>
      <c r="HNP6" s="171"/>
      <c r="HNQ6" s="171"/>
      <c r="HNR6" s="171"/>
      <c r="HNS6" s="171"/>
      <c r="HNT6" s="171"/>
      <c r="HNU6" s="171"/>
      <c r="HNV6" s="171"/>
      <c r="HNW6" s="171"/>
      <c r="HNX6" s="171"/>
      <c r="HNY6" s="171"/>
      <c r="HNZ6" s="171"/>
      <c r="HOA6" s="171"/>
      <c r="HOB6" s="171"/>
      <c r="HOC6" s="171"/>
      <c r="HOD6" s="171"/>
      <c r="HOE6" s="171"/>
      <c r="HOF6" s="171"/>
      <c r="HOG6" s="171"/>
      <c r="HOH6" s="171"/>
      <c r="HOI6" s="171"/>
      <c r="HOJ6" s="171"/>
      <c r="HOK6" s="171"/>
      <c r="HOL6" s="171"/>
      <c r="HOM6" s="171"/>
      <c r="HON6" s="171"/>
      <c r="HOO6" s="171"/>
      <c r="HOP6" s="171"/>
      <c r="HOQ6" s="171"/>
      <c r="HOR6" s="171"/>
      <c r="HOS6" s="171"/>
      <c r="HOT6" s="171"/>
      <c r="HOU6" s="171"/>
      <c r="HOV6" s="171"/>
      <c r="HOW6" s="171"/>
      <c r="HOX6" s="171"/>
      <c r="HOY6" s="171"/>
      <c r="HOZ6" s="171"/>
      <c r="HPA6" s="171"/>
      <c r="HPB6" s="171"/>
      <c r="HPC6" s="171"/>
      <c r="HPD6" s="171"/>
      <c r="HPE6" s="171"/>
      <c r="HPF6" s="171"/>
      <c r="HPG6" s="171"/>
      <c r="HPH6" s="171"/>
      <c r="HPI6" s="171"/>
      <c r="HPJ6" s="171"/>
      <c r="HPK6" s="171"/>
      <c r="HPL6" s="171"/>
      <c r="HPM6" s="171"/>
      <c r="HPN6" s="171"/>
      <c r="HPO6" s="171"/>
      <c r="HPP6" s="171"/>
      <c r="HPQ6" s="171"/>
      <c r="HPR6" s="171"/>
      <c r="HPS6" s="171"/>
      <c r="HPT6" s="171"/>
      <c r="HPU6" s="171"/>
      <c r="HPV6" s="171"/>
      <c r="HPW6" s="171"/>
      <c r="HPX6" s="171"/>
      <c r="HPY6" s="171"/>
      <c r="HPZ6" s="171"/>
      <c r="HQA6" s="171"/>
      <c r="HQB6" s="171"/>
      <c r="HQC6" s="171"/>
      <c r="HQD6" s="171"/>
      <c r="HQE6" s="171"/>
      <c r="HQF6" s="171"/>
      <c r="HQG6" s="171"/>
      <c r="HQH6" s="171"/>
      <c r="HQI6" s="171"/>
      <c r="HQJ6" s="171"/>
      <c r="HQK6" s="171"/>
      <c r="HQL6" s="171"/>
      <c r="HQM6" s="171"/>
      <c r="HQN6" s="171"/>
      <c r="HQO6" s="171"/>
      <c r="HQP6" s="171"/>
      <c r="HQQ6" s="171"/>
      <c r="HQR6" s="171"/>
      <c r="HQS6" s="171"/>
      <c r="HQT6" s="171"/>
      <c r="HQU6" s="171"/>
      <c r="HQV6" s="171"/>
      <c r="HQW6" s="171"/>
      <c r="HQX6" s="171"/>
      <c r="HQY6" s="171"/>
      <c r="HQZ6" s="171"/>
      <c r="HRA6" s="171"/>
      <c r="HRB6" s="171"/>
      <c r="HRC6" s="171"/>
      <c r="HRD6" s="171"/>
      <c r="HRE6" s="171"/>
      <c r="HRF6" s="171"/>
      <c r="HRG6" s="171"/>
      <c r="HRH6" s="171"/>
      <c r="HRI6" s="171"/>
      <c r="HRJ6" s="171"/>
      <c r="HRK6" s="171"/>
      <c r="HRL6" s="171"/>
      <c r="HRM6" s="171"/>
      <c r="HRN6" s="171"/>
      <c r="HRO6" s="171"/>
      <c r="HRP6" s="171"/>
      <c r="HRQ6" s="171"/>
      <c r="HRR6" s="171"/>
      <c r="HRS6" s="171"/>
      <c r="HRT6" s="171"/>
      <c r="HRU6" s="171"/>
      <c r="HRV6" s="171"/>
      <c r="HRW6" s="171"/>
      <c r="HRX6" s="171"/>
      <c r="HRY6" s="171"/>
      <c r="HRZ6" s="171"/>
      <c r="HSA6" s="171"/>
      <c r="HSB6" s="171"/>
      <c r="HSC6" s="171"/>
      <c r="HSD6" s="171"/>
      <c r="HSE6" s="171"/>
      <c r="HSF6" s="171"/>
      <c r="HSG6" s="171"/>
      <c r="HSH6" s="171"/>
      <c r="HSI6" s="171"/>
      <c r="HSJ6" s="171"/>
      <c r="HSK6" s="171"/>
      <c r="HSL6" s="171"/>
      <c r="HSM6" s="171"/>
      <c r="HSN6" s="171"/>
      <c r="HSO6" s="171"/>
      <c r="HSP6" s="171"/>
      <c r="HSQ6" s="171"/>
      <c r="HSR6" s="171"/>
      <c r="HSS6" s="171"/>
      <c r="HST6" s="171"/>
      <c r="HSU6" s="171"/>
      <c r="HSV6" s="171"/>
      <c r="HSW6" s="171"/>
      <c r="HSX6" s="171"/>
      <c r="HSY6" s="171"/>
      <c r="HSZ6" s="171"/>
      <c r="HTA6" s="171"/>
      <c r="HTB6" s="171"/>
      <c r="HTC6" s="171"/>
      <c r="HTD6" s="171"/>
      <c r="HTE6" s="171"/>
      <c r="HTF6" s="171"/>
      <c r="HTG6" s="171"/>
      <c r="HTH6" s="171"/>
      <c r="HTI6" s="171"/>
      <c r="HTJ6" s="171"/>
      <c r="HTK6" s="171"/>
      <c r="HTL6" s="171"/>
      <c r="HTM6" s="171"/>
      <c r="HTN6" s="171"/>
      <c r="HTO6" s="171"/>
      <c r="HTP6" s="171"/>
      <c r="HTQ6" s="171"/>
      <c r="HTR6" s="171"/>
      <c r="HTS6" s="171"/>
      <c r="HTT6" s="171"/>
      <c r="HTU6" s="171"/>
      <c r="HTV6" s="171"/>
      <c r="HTW6" s="171"/>
      <c r="HTX6" s="171"/>
      <c r="HTY6" s="171"/>
      <c r="HTZ6" s="171"/>
      <c r="HUA6" s="171"/>
      <c r="HUB6" s="171"/>
      <c r="HUC6" s="171"/>
      <c r="HUD6" s="171"/>
      <c r="HUE6" s="171"/>
      <c r="HUF6" s="171"/>
      <c r="HUG6" s="171"/>
      <c r="HUH6" s="171"/>
      <c r="HUI6" s="171"/>
      <c r="HUJ6" s="171"/>
      <c r="HUK6" s="171"/>
      <c r="HUL6" s="171"/>
      <c r="HUM6" s="171"/>
      <c r="HUN6" s="171"/>
      <c r="HUO6" s="171"/>
      <c r="HUP6" s="171"/>
      <c r="HUQ6" s="171"/>
      <c r="HUR6" s="171"/>
      <c r="HUS6" s="171"/>
      <c r="HUT6" s="171"/>
      <c r="HUU6" s="171"/>
      <c r="HUV6" s="171"/>
      <c r="HUW6" s="171"/>
      <c r="HUX6" s="171"/>
      <c r="HUY6" s="171"/>
      <c r="HUZ6" s="171"/>
      <c r="HVA6" s="171"/>
      <c r="HVB6" s="171"/>
      <c r="HVC6" s="171"/>
      <c r="HVD6" s="171"/>
      <c r="HVE6" s="171"/>
      <c r="HVF6" s="171"/>
      <c r="HVG6" s="171"/>
      <c r="HVH6" s="171"/>
      <c r="HVI6" s="171"/>
      <c r="HVJ6" s="171"/>
      <c r="HVK6" s="171"/>
      <c r="HVL6" s="171"/>
      <c r="HVM6" s="171"/>
      <c r="HVN6" s="171"/>
      <c r="HVO6" s="171"/>
      <c r="HVP6" s="171"/>
      <c r="HVQ6" s="171"/>
      <c r="HVR6" s="171"/>
      <c r="HVS6" s="171"/>
      <c r="HVT6" s="171"/>
      <c r="HVU6" s="171"/>
      <c r="HVV6" s="171"/>
      <c r="HVW6" s="171"/>
      <c r="HVX6" s="171"/>
      <c r="HVY6" s="171"/>
      <c r="HVZ6" s="171"/>
      <c r="HWA6" s="171"/>
      <c r="HWB6" s="171"/>
      <c r="HWC6" s="171"/>
      <c r="HWD6" s="171"/>
      <c r="HWE6" s="171"/>
      <c r="HWF6" s="171"/>
      <c r="HWG6" s="171"/>
      <c r="HWH6" s="171"/>
      <c r="HWI6" s="171"/>
      <c r="HWJ6" s="171"/>
      <c r="HWK6" s="171"/>
      <c r="HWL6" s="171"/>
      <c r="HWM6" s="171"/>
      <c r="HWN6" s="171"/>
      <c r="HWO6" s="171"/>
      <c r="HWP6" s="171"/>
      <c r="HWQ6" s="171"/>
      <c r="HWR6" s="171"/>
      <c r="HWS6" s="171"/>
      <c r="HWT6" s="171"/>
      <c r="HWU6" s="171"/>
      <c r="HWV6" s="171"/>
      <c r="HWW6" s="171"/>
      <c r="HWX6" s="171"/>
      <c r="HWY6" s="171"/>
      <c r="HWZ6" s="171"/>
      <c r="HXA6" s="171"/>
      <c r="HXB6" s="171"/>
      <c r="HXC6" s="171"/>
      <c r="HXD6" s="171"/>
      <c r="HXE6" s="171"/>
      <c r="HXF6" s="171"/>
      <c r="HXG6" s="171"/>
      <c r="HXH6" s="171"/>
      <c r="HXI6" s="171"/>
      <c r="HXJ6" s="171"/>
      <c r="HXK6" s="171"/>
      <c r="HXL6" s="171"/>
      <c r="HXM6" s="171"/>
      <c r="HXN6" s="171"/>
      <c r="HXO6" s="171"/>
      <c r="HXP6" s="171"/>
      <c r="HXQ6" s="171"/>
      <c r="HXR6" s="171"/>
      <c r="HXS6" s="171"/>
      <c r="HXT6" s="171"/>
      <c r="HXU6" s="171"/>
      <c r="HXV6" s="171"/>
      <c r="HXW6" s="171"/>
      <c r="HXX6" s="171"/>
      <c r="HXY6" s="171"/>
      <c r="HXZ6" s="171"/>
      <c r="HYA6" s="171"/>
      <c r="HYB6" s="171"/>
      <c r="HYC6" s="171"/>
      <c r="HYD6" s="171"/>
      <c r="HYE6" s="171"/>
      <c r="HYF6" s="171"/>
      <c r="HYG6" s="171"/>
      <c r="HYH6" s="171"/>
      <c r="HYI6" s="171"/>
      <c r="HYJ6" s="171"/>
      <c r="HYK6" s="171"/>
      <c r="HYL6" s="171"/>
      <c r="HYM6" s="171"/>
      <c r="HYN6" s="171"/>
      <c r="HYO6" s="171"/>
      <c r="HYP6" s="171"/>
      <c r="HYQ6" s="171"/>
      <c r="HYR6" s="171"/>
      <c r="HYS6" s="171"/>
      <c r="HYT6" s="171"/>
      <c r="HYU6" s="171"/>
      <c r="HYV6" s="171"/>
      <c r="HYW6" s="171"/>
      <c r="HYX6" s="171"/>
      <c r="HYY6" s="171"/>
      <c r="HYZ6" s="171"/>
      <c r="HZA6" s="171"/>
      <c r="HZB6" s="171"/>
      <c r="HZC6" s="171"/>
      <c r="HZD6" s="171"/>
      <c r="HZE6" s="171"/>
      <c r="HZF6" s="171"/>
      <c r="HZG6" s="171"/>
      <c r="HZH6" s="171"/>
      <c r="HZI6" s="171"/>
      <c r="HZJ6" s="171"/>
      <c r="HZK6" s="171"/>
      <c r="HZL6" s="171"/>
      <c r="HZM6" s="171"/>
      <c r="HZN6" s="171"/>
      <c r="HZO6" s="171"/>
      <c r="HZP6" s="171"/>
      <c r="HZQ6" s="171"/>
      <c r="HZR6" s="171"/>
      <c r="HZS6" s="171"/>
      <c r="HZT6" s="171"/>
      <c r="HZU6" s="171"/>
      <c r="HZV6" s="171"/>
      <c r="HZW6" s="171"/>
      <c r="HZX6" s="171"/>
      <c r="HZY6" s="171"/>
      <c r="HZZ6" s="171"/>
      <c r="IAA6" s="171"/>
      <c r="IAB6" s="171"/>
      <c r="IAC6" s="171"/>
      <c r="IAD6" s="171"/>
      <c r="IAE6" s="171"/>
      <c r="IAF6" s="171"/>
      <c r="IAG6" s="171"/>
      <c r="IAH6" s="171"/>
      <c r="IAI6" s="171"/>
      <c r="IAJ6" s="171"/>
      <c r="IAK6" s="171"/>
      <c r="IAL6" s="171"/>
      <c r="IAM6" s="171"/>
      <c r="IAN6" s="171"/>
      <c r="IAO6" s="171"/>
      <c r="IAP6" s="171"/>
      <c r="IAQ6" s="171"/>
      <c r="IAR6" s="171"/>
      <c r="IAS6" s="171"/>
      <c r="IAT6" s="171"/>
      <c r="IAU6" s="171"/>
      <c r="IAV6" s="171"/>
      <c r="IAW6" s="171"/>
      <c r="IAX6" s="171"/>
      <c r="IAY6" s="171"/>
      <c r="IAZ6" s="171"/>
      <c r="IBA6" s="171"/>
      <c r="IBB6" s="171"/>
      <c r="IBC6" s="171"/>
      <c r="IBD6" s="171"/>
      <c r="IBE6" s="171"/>
      <c r="IBF6" s="171"/>
      <c r="IBG6" s="171"/>
      <c r="IBH6" s="171"/>
      <c r="IBI6" s="171"/>
      <c r="IBJ6" s="171"/>
      <c r="IBK6" s="171"/>
      <c r="IBL6" s="171"/>
      <c r="IBM6" s="171"/>
      <c r="IBN6" s="171"/>
      <c r="IBO6" s="171"/>
      <c r="IBP6" s="171"/>
      <c r="IBQ6" s="171"/>
      <c r="IBR6" s="171"/>
      <c r="IBS6" s="171"/>
      <c r="IBT6" s="171"/>
      <c r="IBU6" s="171"/>
      <c r="IBV6" s="171"/>
      <c r="IBW6" s="171"/>
      <c r="IBX6" s="171"/>
      <c r="IBY6" s="171"/>
      <c r="IBZ6" s="171"/>
      <c r="ICA6" s="171"/>
      <c r="ICB6" s="171"/>
      <c r="ICC6" s="171"/>
      <c r="ICD6" s="171"/>
      <c r="ICE6" s="171"/>
      <c r="ICF6" s="171"/>
      <c r="ICG6" s="171"/>
      <c r="ICH6" s="171"/>
      <c r="ICI6" s="171"/>
      <c r="ICJ6" s="171"/>
      <c r="ICK6" s="171"/>
      <c r="ICL6" s="171"/>
      <c r="ICM6" s="171"/>
      <c r="ICN6" s="171"/>
      <c r="ICO6" s="171"/>
      <c r="ICP6" s="171"/>
      <c r="ICQ6" s="171"/>
      <c r="ICR6" s="171"/>
      <c r="ICS6" s="171"/>
      <c r="ICT6" s="171"/>
      <c r="ICU6" s="171"/>
      <c r="ICV6" s="171"/>
      <c r="ICW6" s="171"/>
      <c r="ICX6" s="171"/>
      <c r="ICY6" s="171"/>
      <c r="ICZ6" s="171"/>
      <c r="IDA6" s="171"/>
      <c r="IDB6" s="171"/>
      <c r="IDC6" s="171"/>
      <c r="IDD6" s="171"/>
      <c r="IDE6" s="171"/>
      <c r="IDF6" s="171"/>
      <c r="IDG6" s="171"/>
      <c r="IDH6" s="171"/>
      <c r="IDI6" s="171"/>
      <c r="IDJ6" s="171"/>
      <c r="IDK6" s="171"/>
      <c r="IDL6" s="171"/>
      <c r="IDM6" s="171"/>
      <c r="IDN6" s="171"/>
      <c r="IDO6" s="171"/>
      <c r="IDP6" s="171"/>
      <c r="IDQ6" s="171"/>
      <c r="IDR6" s="171"/>
      <c r="IDS6" s="171"/>
      <c r="IDT6" s="171"/>
      <c r="IDU6" s="171"/>
      <c r="IDV6" s="171"/>
      <c r="IDW6" s="171"/>
      <c r="IDX6" s="171"/>
      <c r="IDY6" s="171"/>
      <c r="IDZ6" s="171"/>
      <c r="IEA6" s="171"/>
      <c r="IEB6" s="171"/>
      <c r="IEC6" s="171"/>
      <c r="IED6" s="171"/>
      <c r="IEE6" s="171"/>
      <c r="IEF6" s="171"/>
      <c r="IEG6" s="171"/>
      <c r="IEH6" s="171"/>
      <c r="IEI6" s="171"/>
      <c r="IEJ6" s="171"/>
      <c r="IEK6" s="171"/>
      <c r="IEL6" s="171"/>
      <c r="IEM6" s="171"/>
      <c r="IEN6" s="171"/>
      <c r="IEO6" s="171"/>
      <c r="IEP6" s="171"/>
      <c r="IEQ6" s="171"/>
      <c r="IER6" s="171"/>
      <c r="IES6" s="171"/>
      <c r="IET6" s="171"/>
      <c r="IEU6" s="171"/>
      <c r="IEV6" s="171"/>
      <c r="IEW6" s="171"/>
      <c r="IEX6" s="171"/>
      <c r="IEY6" s="171"/>
      <c r="IEZ6" s="171"/>
      <c r="IFA6" s="171"/>
      <c r="IFB6" s="171"/>
      <c r="IFC6" s="171"/>
      <c r="IFD6" s="171"/>
      <c r="IFE6" s="171"/>
      <c r="IFF6" s="171"/>
      <c r="IFG6" s="171"/>
      <c r="IFH6" s="171"/>
      <c r="IFI6" s="171"/>
      <c r="IFJ6" s="171"/>
      <c r="IFK6" s="171"/>
      <c r="IFL6" s="171"/>
      <c r="IFM6" s="171"/>
      <c r="IFN6" s="171"/>
      <c r="IFO6" s="171"/>
      <c r="IFP6" s="171"/>
      <c r="IFQ6" s="171"/>
      <c r="IFR6" s="171"/>
      <c r="IFS6" s="171"/>
      <c r="IFT6" s="171"/>
      <c r="IFU6" s="171"/>
      <c r="IFV6" s="171"/>
      <c r="IFW6" s="171"/>
      <c r="IFX6" s="171"/>
      <c r="IFY6" s="171"/>
      <c r="IFZ6" s="171"/>
      <c r="IGA6" s="171"/>
      <c r="IGB6" s="171"/>
      <c r="IGC6" s="171"/>
      <c r="IGD6" s="171"/>
      <c r="IGE6" s="171"/>
      <c r="IGF6" s="171"/>
      <c r="IGG6" s="171"/>
      <c r="IGH6" s="171"/>
      <c r="IGI6" s="171"/>
      <c r="IGJ6" s="171"/>
      <c r="IGK6" s="171"/>
      <c r="IGL6" s="171"/>
      <c r="IGM6" s="171"/>
      <c r="IGN6" s="171"/>
      <c r="IGO6" s="171"/>
      <c r="IGP6" s="171"/>
      <c r="IGQ6" s="171"/>
      <c r="IGR6" s="171"/>
      <c r="IGS6" s="171"/>
      <c r="IGT6" s="171"/>
      <c r="IGU6" s="171"/>
      <c r="IGV6" s="171"/>
      <c r="IGW6" s="171"/>
      <c r="IGX6" s="171"/>
      <c r="IGY6" s="171"/>
      <c r="IGZ6" s="171"/>
      <c r="IHA6" s="171"/>
      <c r="IHB6" s="171"/>
      <c r="IHC6" s="171"/>
      <c r="IHD6" s="171"/>
      <c r="IHE6" s="171"/>
      <c r="IHF6" s="171"/>
      <c r="IHG6" s="171"/>
      <c r="IHH6" s="171"/>
      <c r="IHI6" s="171"/>
      <c r="IHJ6" s="171"/>
      <c r="IHK6" s="171"/>
      <c r="IHL6" s="171"/>
      <c r="IHM6" s="171"/>
      <c r="IHN6" s="171"/>
      <c r="IHO6" s="171"/>
      <c r="IHP6" s="171"/>
      <c r="IHQ6" s="171"/>
      <c r="IHR6" s="171"/>
      <c r="IHS6" s="171"/>
      <c r="IHT6" s="171"/>
      <c r="IHU6" s="171"/>
      <c r="IHV6" s="171"/>
      <c r="IHW6" s="171"/>
      <c r="IHX6" s="171"/>
      <c r="IHY6" s="171"/>
      <c r="IHZ6" s="171"/>
      <c r="IIA6" s="171"/>
      <c r="IIB6" s="171"/>
      <c r="IIC6" s="171"/>
      <c r="IID6" s="171"/>
      <c r="IIE6" s="171"/>
      <c r="IIF6" s="171"/>
      <c r="IIG6" s="171"/>
      <c r="IIH6" s="171"/>
      <c r="III6" s="171"/>
      <c r="IIJ6" s="171"/>
      <c r="IIK6" s="171"/>
      <c r="IIL6" s="171"/>
      <c r="IIM6" s="171"/>
      <c r="IIN6" s="171"/>
      <c r="IIO6" s="171"/>
      <c r="IIP6" s="171"/>
      <c r="IIQ6" s="171"/>
      <c r="IIR6" s="171"/>
      <c r="IIS6" s="171"/>
      <c r="IIT6" s="171"/>
      <c r="IIU6" s="171"/>
      <c r="IIV6" s="171"/>
      <c r="IIW6" s="171"/>
      <c r="IIX6" s="171"/>
      <c r="IIY6" s="171"/>
      <c r="IIZ6" s="171"/>
      <c r="IJA6" s="171"/>
      <c r="IJB6" s="171"/>
      <c r="IJC6" s="171"/>
      <c r="IJD6" s="171"/>
      <c r="IJE6" s="171"/>
      <c r="IJF6" s="171"/>
      <c r="IJG6" s="171"/>
      <c r="IJH6" s="171"/>
      <c r="IJI6" s="171"/>
      <c r="IJJ6" s="171"/>
      <c r="IJK6" s="171"/>
      <c r="IJL6" s="171"/>
      <c r="IJM6" s="171"/>
      <c r="IJN6" s="171"/>
      <c r="IJO6" s="171"/>
      <c r="IJP6" s="171"/>
      <c r="IJQ6" s="171"/>
      <c r="IJR6" s="171"/>
      <c r="IJS6" s="171"/>
      <c r="IJT6" s="171"/>
      <c r="IJU6" s="171"/>
      <c r="IJV6" s="171"/>
      <c r="IJW6" s="171"/>
      <c r="IJX6" s="171"/>
      <c r="IJY6" s="171"/>
      <c r="IJZ6" s="171"/>
      <c r="IKA6" s="171"/>
      <c r="IKB6" s="171"/>
      <c r="IKC6" s="171"/>
      <c r="IKD6" s="171"/>
      <c r="IKE6" s="171"/>
      <c r="IKF6" s="171"/>
      <c r="IKG6" s="171"/>
      <c r="IKH6" s="171"/>
      <c r="IKI6" s="171"/>
      <c r="IKJ6" s="171"/>
      <c r="IKK6" s="171"/>
      <c r="IKL6" s="171"/>
      <c r="IKM6" s="171"/>
      <c r="IKN6" s="171"/>
      <c r="IKO6" s="171"/>
      <c r="IKP6" s="171"/>
      <c r="IKQ6" s="171"/>
      <c r="IKR6" s="171"/>
      <c r="IKS6" s="171"/>
      <c r="IKT6" s="171"/>
      <c r="IKU6" s="171"/>
      <c r="IKV6" s="171"/>
      <c r="IKW6" s="171"/>
      <c r="IKX6" s="171"/>
      <c r="IKY6" s="171"/>
      <c r="IKZ6" s="171"/>
      <c r="ILA6" s="171"/>
      <c r="ILB6" s="171"/>
      <c r="ILC6" s="171"/>
      <c r="ILD6" s="171"/>
      <c r="ILE6" s="171"/>
      <c r="ILF6" s="171"/>
      <c r="ILG6" s="171"/>
      <c r="ILH6" s="171"/>
      <c r="ILI6" s="171"/>
      <c r="ILJ6" s="171"/>
      <c r="ILK6" s="171"/>
      <c r="ILL6" s="171"/>
      <c r="ILM6" s="171"/>
      <c r="ILN6" s="171"/>
      <c r="ILO6" s="171"/>
      <c r="ILP6" s="171"/>
      <c r="ILQ6" s="171"/>
      <c r="ILR6" s="171"/>
      <c r="ILS6" s="171"/>
      <c r="ILT6" s="171"/>
      <c r="ILU6" s="171"/>
      <c r="ILV6" s="171"/>
      <c r="ILW6" s="171"/>
      <c r="ILX6" s="171"/>
      <c r="ILY6" s="171"/>
      <c r="ILZ6" s="171"/>
      <c r="IMA6" s="171"/>
      <c r="IMB6" s="171"/>
      <c r="IMC6" s="171"/>
      <c r="IMD6" s="171"/>
      <c r="IME6" s="171"/>
      <c r="IMF6" s="171"/>
      <c r="IMG6" s="171"/>
      <c r="IMH6" s="171"/>
      <c r="IMI6" s="171"/>
      <c r="IMJ6" s="171"/>
      <c r="IMK6" s="171"/>
      <c r="IML6" s="171"/>
      <c r="IMM6" s="171"/>
      <c r="IMN6" s="171"/>
      <c r="IMO6" s="171"/>
      <c r="IMP6" s="171"/>
      <c r="IMQ6" s="171"/>
      <c r="IMR6" s="171"/>
      <c r="IMS6" s="171"/>
      <c r="IMT6" s="171"/>
      <c r="IMU6" s="171"/>
      <c r="IMV6" s="171"/>
      <c r="IMW6" s="171"/>
      <c r="IMX6" s="171"/>
      <c r="IMY6" s="171"/>
      <c r="IMZ6" s="171"/>
      <c r="INA6" s="171"/>
      <c r="INB6" s="171"/>
      <c r="INC6" s="171"/>
      <c r="IND6" s="171"/>
      <c r="INE6" s="171"/>
      <c r="INF6" s="171"/>
      <c r="ING6" s="171"/>
      <c r="INH6" s="171"/>
      <c r="INI6" s="171"/>
      <c r="INJ6" s="171"/>
      <c r="INK6" s="171"/>
      <c r="INL6" s="171"/>
      <c r="INM6" s="171"/>
      <c r="INN6" s="171"/>
      <c r="INO6" s="171"/>
      <c r="INP6" s="171"/>
      <c r="INQ6" s="171"/>
      <c r="INR6" s="171"/>
      <c r="INS6" s="171"/>
      <c r="INT6" s="171"/>
      <c r="INU6" s="171"/>
      <c r="INV6" s="171"/>
      <c r="INW6" s="171"/>
      <c r="INX6" s="171"/>
      <c r="INY6" s="171"/>
      <c r="INZ6" s="171"/>
      <c r="IOA6" s="171"/>
      <c r="IOB6" s="171"/>
      <c r="IOC6" s="171"/>
      <c r="IOD6" s="171"/>
      <c r="IOE6" s="171"/>
      <c r="IOF6" s="171"/>
      <c r="IOG6" s="171"/>
      <c r="IOH6" s="171"/>
      <c r="IOI6" s="171"/>
      <c r="IOJ6" s="171"/>
      <c r="IOK6" s="171"/>
      <c r="IOL6" s="171"/>
      <c r="IOM6" s="171"/>
      <c r="ION6" s="171"/>
      <c r="IOO6" s="171"/>
      <c r="IOP6" s="171"/>
      <c r="IOQ6" s="171"/>
      <c r="IOR6" s="171"/>
      <c r="IOS6" s="171"/>
      <c r="IOT6" s="171"/>
      <c r="IOU6" s="171"/>
      <c r="IOV6" s="171"/>
      <c r="IOW6" s="171"/>
      <c r="IOX6" s="171"/>
      <c r="IOY6" s="171"/>
      <c r="IOZ6" s="171"/>
      <c r="IPA6" s="171"/>
      <c r="IPB6" s="171"/>
      <c r="IPC6" s="171"/>
      <c r="IPD6" s="171"/>
      <c r="IPE6" s="171"/>
      <c r="IPF6" s="171"/>
      <c r="IPG6" s="171"/>
      <c r="IPH6" s="171"/>
      <c r="IPI6" s="171"/>
      <c r="IPJ6" s="171"/>
      <c r="IPK6" s="171"/>
      <c r="IPL6" s="171"/>
      <c r="IPM6" s="171"/>
      <c r="IPN6" s="171"/>
      <c r="IPO6" s="171"/>
      <c r="IPP6" s="171"/>
      <c r="IPQ6" s="171"/>
      <c r="IPR6" s="171"/>
      <c r="IPS6" s="171"/>
      <c r="IPT6" s="171"/>
      <c r="IPU6" s="171"/>
      <c r="IPV6" s="171"/>
      <c r="IPW6" s="171"/>
      <c r="IPX6" s="171"/>
      <c r="IPY6" s="171"/>
      <c r="IPZ6" s="171"/>
      <c r="IQA6" s="171"/>
      <c r="IQB6" s="171"/>
      <c r="IQC6" s="171"/>
      <c r="IQD6" s="171"/>
      <c r="IQE6" s="171"/>
      <c r="IQF6" s="171"/>
      <c r="IQG6" s="171"/>
      <c r="IQH6" s="171"/>
      <c r="IQI6" s="171"/>
      <c r="IQJ6" s="171"/>
      <c r="IQK6" s="171"/>
      <c r="IQL6" s="171"/>
      <c r="IQM6" s="171"/>
      <c r="IQN6" s="171"/>
      <c r="IQO6" s="171"/>
      <c r="IQP6" s="171"/>
      <c r="IQQ6" s="171"/>
      <c r="IQR6" s="171"/>
      <c r="IQS6" s="171"/>
      <c r="IQT6" s="171"/>
      <c r="IQU6" s="171"/>
      <c r="IQV6" s="171"/>
      <c r="IQW6" s="171"/>
      <c r="IQX6" s="171"/>
      <c r="IQY6" s="171"/>
      <c r="IQZ6" s="171"/>
      <c r="IRA6" s="171"/>
      <c r="IRB6" s="171"/>
      <c r="IRC6" s="171"/>
      <c r="IRD6" s="171"/>
      <c r="IRE6" s="171"/>
      <c r="IRF6" s="171"/>
      <c r="IRG6" s="171"/>
      <c r="IRH6" s="171"/>
      <c r="IRI6" s="171"/>
      <c r="IRJ6" s="171"/>
      <c r="IRK6" s="171"/>
      <c r="IRL6" s="171"/>
      <c r="IRM6" s="171"/>
      <c r="IRN6" s="171"/>
      <c r="IRO6" s="171"/>
      <c r="IRP6" s="171"/>
      <c r="IRQ6" s="171"/>
      <c r="IRR6" s="171"/>
      <c r="IRS6" s="171"/>
      <c r="IRT6" s="171"/>
      <c r="IRU6" s="171"/>
      <c r="IRV6" s="171"/>
      <c r="IRW6" s="171"/>
      <c r="IRX6" s="171"/>
      <c r="IRY6" s="171"/>
      <c r="IRZ6" s="171"/>
      <c r="ISA6" s="171"/>
      <c r="ISB6" s="171"/>
      <c r="ISC6" s="171"/>
      <c r="ISD6" s="171"/>
      <c r="ISE6" s="171"/>
      <c r="ISF6" s="171"/>
      <c r="ISG6" s="171"/>
      <c r="ISH6" s="171"/>
      <c r="ISI6" s="171"/>
      <c r="ISJ6" s="171"/>
      <c r="ISK6" s="171"/>
      <c r="ISL6" s="171"/>
      <c r="ISM6" s="171"/>
      <c r="ISN6" s="171"/>
      <c r="ISO6" s="171"/>
      <c r="ISP6" s="171"/>
      <c r="ISQ6" s="171"/>
      <c r="ISR6" s="171"/>
      <c r="ISS6" s="171"/>
      <c r="IST6" s="171"/>
      <c r="ISU6" s="171"/>
      <c r="ISV6" s="171"/>
      <c r="ISW6" s="171"/>
      <c r="ISX6" s="171"/>
      <c r="ISY6" s="171"/>
      <c r="ISZ6" s="171"/>
      <c r="ITA6" s="171"/>
      <c r="ITB6" s="171"/>
      <c r="ITC6" s="171"/>
      <c r="ITD6" s="171"/>
      <c r="ITE6" s="171"/>
      <c r="ITF6" s="171"/>
      <c r="ITG6" s="171"/>
      <c r="ITH6" s="171"/>
      <c r="ITI6" s="171"/>
      <c r="ITJ6" s="171"/>
      <c r="ITK6" s="171"/>
      <c r="ITL6" s="171"/>
      <c r="ITM6" s="171"/>
      <c r="ITN6" s="171"/>
      <c r="ITO6" s="171"/>
      <c r="ITP6" s="171"/>
      <c r="ITQ6" s="171"/>
      <c r="ITR6" s="171"/>
      <c r="ITS6" s="171"/>
      <c r="ITT6" s="171"/>
      <c r="ITU6" s="171"/>
      <c r="ITV6" s="171"/>
      <c r="ITW6" s="171"/>
      <c r="ITX6" s="171"/>
      <c r="ITY6" s="171"/>
      <c r="ITZ6" s="171"/>
      <c r="IUA6" s="171"/>
      <c r="IUB6" s="171"/>
      <c r="IUC6" s="171"/>
      <c r="IUD6" s="171"/>
      <c r="IUE6" s="171"/>
      <c r="IUF6" s="171"/>
      <c r="IUG6" s="171"/>
      <c r="IUH6" s="171"/>
      <c r="IUI6" s="171"/>
      <c r="IUJ6" s="171"/>
      <c r="IUK6" s="171"/>
      <c r="IUL6" s="171"/>
      <c r="IUM6" s="171"/>
      <c r="IUN6" s="171"/>
      <c r="IUO6" s="171"/>
      <c r="IUP6" s="171"/>
      <c r="IUQ6" s="171"/>
      <c r="IUR6" s="171"/>
      <c r="IUS6" s="171"/>
      <c r="IUT6" s="171"/>
      <c r="IUU6" s="171"/>
      <c r="IUV6" s="171"/>
      <c r="IUW6" s="171"/>
      <c r="IUX6" s="171"/>
      <c r="IUY6" s="171"/>
      <c r="IUZ6" s="171"/>
      <c r="IVA6" s="171"/>
      <c r="IVB6" s="171"/>
      <c r="IVC6" s="171"/>
      <c r="IVD6" s="171"/>
      <c r="IVE6" s="171"/>
      <c r="IVF6" s="171"/>
      <c r="IVG6" s="171"/>
      <c r="IVH6" s="171"/>
      <c r="IVI6" s="171"/>
      <c r="IVJ6" s="171"/>
      <c r="IVK6" s="171"/>
      <c r="IVL6" s="171"/>
      <c r="IVM6" s="171"/>
      <c r="IVN6" s="171"/>
      <c r="IVO6" s="171"/>
      <c r="IVP6" s="171"/>
      <c r="IVQ6" s="171"/>
      <c r="IVR6" s="171"/>
      <c r="IVS6" s="171"/>
      <c r="IVT6" s="171"/>
      <c r="IVU6" s="171"/>
      <c r="IVV6" s="171"/>
      <c r="IVW6" s="171"/>
      <c r="IVX6" s="171"/>
      <c r="IVY6" s="171"/>
      <c r="IVZ6" s="171"/>
      <c r="IWA6" s="171"/>
      <c r="IWB6" s="171"/>
      <c r="IWC6" s="171"/>
      <c r="IWD6" s="171"/>
      <c r="IWE6" s="171"/>
      <c r="IWF6" s="171"/>
      <c r="IWG6" s="171"/>
      <c r="IWH6" s="171"/>
      <c r="IWI6" s="171"/>
      <c r="IWJ6" s="171"/>
      <c r="IWK6" s="171"/>
      <c r="IWL6" s="171"/>
      <c r="IWM6" s="171"/>
      <c r="IWN6" s="171"/>
      <c r="IWO6" s="171"/>
      <c r="IWP6" s="171"/>
      <c r="IWQ6" s="171"/>
      <c r="IWR6" s="171"/>
      <c r="IWS6" s="171"/>
      <c r="IWT6" s="171"/>
      <c r="IWU6" s="171"/>
      <c r="IWV6" s="171"/>
      <c r="IWW6" s="171"/>
      <c r="IWX6" s="171"/>
      <c r="IWY6" s="171"/>
      <c r="IWZ6" s="171"/>
      <c r="IXA6" s="171"/>
      <c r="IXB6" s="171"/>
      <c r="IXC6" s="171"/>
      <c r="IXD6" s="171"/>
      <c r="IXE6" s="171"/>
      <c r="IXF6" s="171"/>
      <c r="IXG6" s="171"/>
      <c r="IXH6" s="171"/>
      <c r="IXI6" s="171"/>
      <c r="IXJ6" s="171"/>
      <c r="IXK6" s="171"/>
      <c r="IXL6" s="171"/>
      <c r="IXM6" s="171"/>
      <c r="IXN6" s="171"/>
      <c r="IXO6" s="171"/>
      <c r="IXP6" s="171"/>
      <c r="IXQ6" s="171"/>
      <c r="IXR6" s="171"/>
      <c r="IXS6" s="171"/>
      <c r="IXT6" s="171"/>
      <c r="IXU6" s="171"/>
      <c r="IXV6" s="171"/>
      <c r="IXW6" s="171"/>
      <c r="IXX6" s="171"/>
      <c r="IXY6" s="171"/>
      <c r="IXZ6" s="171"/>
      <c r="IYA6" s="171"/>
      <c r="IYB6" s="171"/>
      <c r="IYC6" s="171"/>
      <c r="IYD6" s="171"/>
      <c r="IYE6" s="171"/>
      <c r="IYF6" s="171"/>
      <c r="IYG6" s="171"/>
      <c r="IYH6" s="171"/>
      <c r="IYI6" s="171"/>
      <c r="IYJ6" s="171"/>
      <c r="IYK6" s="171"/>
      <c r="IYL6" s="171"/>
      <c r="IYM6" s="171"/>
      <c r="IYN6" s="171"/>
      <c r="IYO6" s="171"/>
      <c r="IYP6" s="171"/>
      <c r="IYQ6" s="171"/>
      <c r="IYR6" s="171"/>
      <c r="IYS6" s="171"/>
      <c r="IYT6" s="171"/>
      <c r="IYU6" s="171"/>
      <c r="IYV6" s="171"/>
      <c r="IYW6" s="171"/>
      <c r="IYX6" s="171"/>
      <c r="IYY6" s="171"/>
      <c r="IYZ6" s="171"/>
      <c r="IZA6" s="171"/>
      <c r="IZB6" s="171"/>
      <c r="IZC6" s="171"/>
      <c r="IZD6" s="171"/>
      <c r="IZE6" s="171"/>
      <c r="IZF6" s="171"/>
      <c r="IZG6" s="171"/>
      <c r="IZH6" s="171"/>
      <c r="IZI6" s="171"/>
      <c r="IZJ6" s="171"/>
      <c r="IZK6" s="171"/>
      <c r="IZL6" s="171"/>
      <c r="IZM6" s="171"/>
      <c r="IZN6" s="171"/>
      <c r="IZO6" s="171"/>
      <c r="IZP6" s="171"/>
      <c r="IZQ6" s="171"/>
      <c r="IZR6" s="171"/>
      <c r="IZS6" s="171"/>
      <c r="IZT6" s="171"/>
      <c r="IZU6" s="171"/>
      <c r="IZV6" s="171"/>
      <c r="IZW6" s="171"/>
      <c r="IZX6" s="171"/>
      <c r="IZY6" s="171"/>
      <c r="IZZ6" s="171"/>
      <c r="JAA6" s="171"/>
      <c r="JAB6" s="171"/>
      <c r="JAC6" s="171"/>
      <c r="JAD6" s="171"/>
      <c r="JAE6" s="171"/>
      <c r="JAF6" s="171"/>
      <c r="JAG6" s="171"/>
      <c r="JAH6" s="171"/>
      <c r="JAI6" s="171"/>
      <c r="JAJ6" s="171"/>
      <c r="JAK6" s="171"/>
      <c r="JAL6" s="171"/>
      <c r="JAM6" s="171"/>
      <c r="JAN6" s="171"/>
      <c r="JAO6" s="171"/>
      <c r="JAP6" s="171"/>
      <c r="JAQ6" s="171"/>
      <c r="JAR6" s="171"/>
      <c r="JAS6" s="171"/>
      <c r="JAT6" s="171"/>
      <c r="JAU6" s="171"/>
      <c r="JAV6" s="171"/>
      <c r="JAW6" s="171"/>
      <c r="JAX6" s="171"/>
      <c r="JAY6" s="171"/>
      <c r="JAZ6" s="171"/>
      <c r="JBA6" s="171"/>
      <c r="JBB6" s="171"/>
      <c r="JBC6" s="171"/>
      <c r="JBD6" s="171"/>
      <c r="JBE6" s="171"/>
      <c r="JBF6" s="171"/>
      <c r="JBG6" s="171"/>
      <c r="JBH6" s="171"/>
      <c r="JBI6" s="171"/>
      <c r="JBJ6" s="171"/>
      <c r="JBK6" s="171"/>
      <c r="JBL6" s="171"/>
      <c r="JBM6" s="171"/>
      <c r="JBN6" s="171"/>
      <c r="JBO6" s="171"/>
      <c r="JBP6" s="171"/>
      <c r="JBQ6" s="171"/>
      <c r="JBR6" s="171"/>
      <c r="JBS6" s="171"/>
      <c r="JBT6" s="171"/>
      <c r="JBU6" s="171"/>
      <c r="JBV6" s="171"/>
      <c r="JBW6" s="171"/>
      <c r="JBX6" s="171"/>
      <c r="JBY6" s="171"/>
      <c r="JBZ6" s="171"/>
      <c r="JCA6" s="171"/>
      <c r="JCB6" s="171"/>
      <c r="JCC6" s="171"/>
      <c r="JCD6" s="171"/>
      <c r="JCE6" s="171"/>
      <c r="JCF6" s="171"/>
      <c r="JCG6" s="171"/>
      <c r="JCH6" s="171"/>
      <c r="JCI6" s="171"/>
      <c r="JCJ6" s="171"/>
      <c r="JCK6" s="171"/>
      <c r="JCL6" s="171"/>
      <c r="JCM6" s="171"/>
      <c r="JCN6" s="171"/>
      <c r="JCO6" s="171"/>
      <c r="JCP6" s="171"/>
      <c r="JCQ6" s="171"/>
      <c r="JCR6" s="171"/>
      <c r="JCS6" s="171"/>
      <c r="JCT6" s="171"/>
      <c r="JCU6" s="171"/>
      <c r="JCV6" s="171"/>
      <c r="JCW6" s="171"/>
      <c r="JCX6" s="171"/>
      <c r="JCY6" s="171"/>
      <c r="JCZ6" s="171"/>
      <c r="JDA6" s="171"/>
      <c r="JDB6" s="171"/>
      <c r="JDC6" s="171"/>
      <c r="JDD6" s="171"/>
      <c r="JDE6" s="171"/>
      <c r="JDF6" s="171"/>
      <c r="JDG6" s="171"/>
      <c r="JDH6" s="171"/>
      <c r="JDI6" s="171"/>
      <c r="JDJ6" s="171"/>
      <c r="JDK6" s="171"/>
      <c r="JDL6" s="171"/>
      <c r="JDM6" s="171"/>
      <c r="JDN6" s="171"/>
      <c r="JDO6" s="171"/>
      <c r="JDP6" s="171"/>
      <c r="JDQ6" s="171"/>
      <c r="JDR6" s="171"/>
      <c r="JDS6" s="171"/>
      <c r="JDT6" s="171"/>
      <c r="JDU6" s="171"/>
      <c r="JDV6" s="171"/>
      <c r="JDW6" s="171"/>
      <c r="JDX6" s="171"/>
      <c r="JDY6" s="171"/>
      <c r="JDZ6" s="171"/>
      <c r="JEA6" s="171"/>
      <c r="JEB6" s="171"/>
      <c r="JEC6" s="171"/>
      <c r="JED6" s="171"/>
      <c r="JEE6" s="171"/>
      <c r="JEF6" s="171"/>
      <c r="JEG6" s="171"/>
      <c r="JEH6" s="171"/>
      <c r="JEI6" s="171"/>
      <c r="JEJ6" s="171"/>
      <c r="JEK6" s="171"/>
      <c r="JEL6" s="171"/>
      <c r="JEM6" s="171"/>
      <c r="JEN6" s="171"/>
      <c r="JEO6" s="171"/>
      <c r="JEP6" s="171"/>
      <c r="JEQ6" s="171"/>
      <c r="JER6" s="171"/>
      <c r="JES6" s="171"/>
      <c r="JET6" s="171"/>
      <c r="JEU6" s="171"/>
      <c r="JEV6" s="171"/>
      <c r="JEW6" s="171"/>
      <c r="JEX6" s="171"/>
      <c r="JEY6" s="171"/>
      <c r="JEZ6" s="171"/>
      <c r="JFA6" s="171"/>
      <c r="JFB6" s="171"/>
      <c r="JFC6" s="171"/>
      <c r="JFD6" s="171"/>
      <c r="JFE6" s="171"/>
      <c r="JFF6" s="171"/>
      <c r="JFG6" s="171"/>
      <c r="JFH6" s="171"/>
      <c r="JFI6" s="171"/>
      <c r="JFJ6" s="171"/>
      <c r="JFK6" s="171"/>
      <c r="JFL6" s="171"/>
      <c r="JFM6" s="171"/>
      <c r="JFN6" s="171"/>
      <c r="JFO6" s="171"/>
      <c r="JFP6" s="171"/>
      <c r="JFQ6" s="171"/>
      <c r="JFR6" s="171"/>
      <c r="JFS6" s="171"/>
      <c r="JFT6" s="171"/>
      <c r="JFU6" s="171"/>
      <c r="JFV6" s="171"/>
      <c r="JFW6" s="171"/>
      <c r="JFX6" s="171"/>
      <c r="JFY6" s="171"/>
      <c r="JFZ6" s="171"/>
      <c r="JGA6" s="171"/>
      <c r="JGB6" s="171"/>
      <c r="JGC6" s="171"/>
      <c r="JGD6" s="171"/>
      <c r="JGE6" s="171"/>
      <c r="JGF6" s="171"/>
      <c r="JGG6" s="171"/>
      <c r="JGH6" s="171"/>
      <c r="JGI6" s="171"/>
      <c r="JGJ6" s="171"/>
      <c r="JGK6" s="171"/>
      <c r="JGL6" s="171"/>
      <c r="JGM6" s="171"/>
      <c r="JGN6" s="171"/>
      <c r="JGO6" s="171"/>
      <c r="JGP6" s="171"/>
      <c r="JGQ6" s="171"/>
      <c r="JGR6" s="171"/>
      <c r="JGS6" s="171"/>
      <c r="JGT6" s="171"/>
      <c r="JGU6" s="171"/>
      <c r="JGV6" s="171"/>
      <c r="JGW6" s="171"/>
      <c r="JGX6" s="171"/>
      <c r="JGY6" s="171"/>
      <c r="JGZ6" s="171"/>
      <c r="JHA6" s="171"/>
      <c r="JHB6" s="171"/>
      <c r="JHC6" s="171"/>
      <c r="JHD6" s="171"/>
      <c r="JHE6" s="171"/>
      <c r="JHF6" s="171"/>
      <c r="JHG6" s="171"/>
      <c r="JHH6" s="171"/>
      <c r="JHI6" s="171"/>
      <c r="JHJ6" s="171"/>
      <c r="JHK6" s="171"/>
      <c r="JHL6" s="171"/>
      <c r="JHM6" s="171"/>
      <c r="JHN6" s="171"/>
      <c r="JHO6" s="171"/>
      <c r="JHP6" s="171"/>
      <c r="JHQ6" s="171"/>
      <c r="JHR6" s="171"/>
      <c r="JHS6" s="171"/>
      <c r="JHT6" s="171"/>
      <c r="JHU6" s="171"/>
      <c r="JHV6" s="171"/>
      <c r="JHW6" s="171"/>
      <c r="JHX6" s="171"/>
      <c r="JHY6" s="171"/>
      <c r="JHZ6" s="171"/>
      <c r="JIA6" s="171"/>
      <c r="JIB6" s="171"/>
      <c r="JIC6" s="171"/>
      <c r="JID6" s="171"/>
      <c r="JIE6" s="171"/>
      <c r="JIF6" s="171"/>
      <c r="JIG6" s="171"/>
      <c r="JIH6" s="171"/>
      <c r="JII6" s="171"/>
      <c r="JIJ6" s="171"/>
      <c r="JIK6" s="171"/>
      <c r="JIL6" s="171"/>
      <c r="JIM6" s="171"/>
      <c r="JIN6" s="171"/>
      <c r="JIO6" s="171"/>
      <c r="JIP6" s="171"/>
      <c r="JIQ6" s="171"/>
      <c r="JIR6" s="171"/>
      <c r="JIS6" s="171"/>
      <c r="JIT6" s="171"/>
      <c r="JIU6" s="171"/>
      <c r="JIV6" s="171"/>
      <c r="JIW6" s="171"/>
      <c r="JIX6" s="171"/>
      <c r="JIY6" s="171"/>
      <c r="JIZ6" s="171"/>
      <c r="JJA6" s="171"/>
      <c r="JJB6" s="171"/>
      <c r="JJC6" s="171"/>
      <c r="JJD6" s="171"/>
      <c r="JJE6" s="171"/>
      <c r="JJF6" s="171"/>
      <c r="JJG6" s="171"/>
      <c r="JJH6" s="171"/>
      <c r="JJI6" s="171"/>
      <c r="JJJ6" s="171"/>
      <c r="JJK6" s="171"/>
      <c r="JJL6" s="171"/>
      <c r="JJM6" s="171"/>
      <c r="JJN6" s="171"/>
      <c r="JJO6" s="171"/>
      <c r="JJP6" s="171"/>
      <c r="JJQ6" s="171"/>
      <c r="JJR6" s="171"/>
      <c r="JJS6" s="171"/>
      <c r="JJT6" s="171"/>
      <c r="JJU6" s="171"/>
      <c r="JJV6" s="171"/>
      <c r="JJW6" s="171"/>
      <c r="JJX6" s="171"/>
      <c r="JJY6" s="171"/>
      <c r="JJZ6" s="171"/>
      <c r="JKA6" s="171"/>
      <c r="JKB6" s="171"/>
      <c r="JKC6" s="171"/>
      <c r="JKD6" s="171"/>
      <c r="JKE6" s="171"/>
      <c r="JKF6" s="171"/>
      <c r="JKG6" s="171"/>
      <c r="JKH6" s="171"/>
      <c r="JKI6" s="171"/>
      <c r="JKJ6" s="171"/>
      <c r="JKK6" s="171"/>
      <c r="JKL6" s="171"/>
      <c r="JKM6" s="171"/>
      <c r="JKN6" s="171"/>
      <c r="JKO6" s="171"/>
      <c r="JKP6" s="171"/>
      <c r="JKQ6" s="171"/>
      <c r="JKR6" s="171"/>
      <c r="JKS6" s="171"/>
      <c r="JKT6" s="171"/>
      <c r="JKU6" s="171"/>
      <c r="JKV6" s="171"/>
      <c r="JKW6" s="171"/>
      <c r="JKX6" s="171"/>
      <c r="JKY6" s="171"/>
      <c r="JKZ6" s="171"/>
      <c r="JLA6" s="171"/>
      <c r="JLB6" s="171"/>
      <c r="JLC6" s="171"/>
      <c r="JLD6" s="171"/>
      <c r="JLE6" s="171"/>
      <c r="JLF6" s="171"/>
      <c r="JLG6" s="171"/>
      <c r="JLH6" s="171"/>
      <c r="JLI6" s="171"/>
      <c r="JLJ6" s="171"/>
      <c r="JLK6" s="171"/>
      <c r="JLL6" s="171"/>
      <c r="JLM6" s="171"/>
      <c r="JLN6" s="171"/>
      <c r="JLO6" s="171"/>
      <c r="JLP6" s="171"/>
      <c r="JLQ6" s="171"/>
      <c r="JLR6" s="171"/>
      <c r="JLS6" s="171"/>
      <c r="JLT6" s="171"/>
      <c r="JLU6" s="171"/>
      <c r="JLV6" s="171"/>
      <c r="JLW6" s="171"/>
      <c r="JLX6" s="171"/>
      <c r="JLY6" s="171"/>
      <c r="JLZ6" s="171"/>
      <c r="JMA6" s="171"/>
      <c r="JMB6" s="171"/>
      <c r="JMC6" s="171"/>
      <c r="JMD6" s="171"/>
      <c r="JME6" s="171"/>
      <c r="JMF6" s="171"/>
      <c r="JMG6" s="171"/>
      <c r="JMH6" s="171"/>
      <c r="JMI6" s="171"/>
      <c r="JMJ6" s="171"/>
      <c r="JMK6" s="171"/>
      <c r="JML6" s="171"/>
      <c r="JMM6" s="171"/>
      <c r="JMN6" s="171"/>
      <c r="JMO6" s="171"/>
      <c r="JMP6" s="171"/>
      <c r="JMQ6" s="171"/>
      <c r="JMR6" s="171"/>
      <c r="JMS6" s="171"/>
      <c r="JMT6" s="171"/>
      <c r="JMU6" s="171"/>
      <c r="JMV6" s="171"/>
      <c r="JMW6" s="171"/>
      <c r="JMX6" s="171"/>
      <c r="JMY6" s="171"/>
      <c r="JMZ6" s="171"/>
      <c r="JNA6" s="171"/>
      <c r="JNB6" s="171"/>
      <c r="JNC6" s="171"/>
      <c r="JND6" s="171"/>
      <c r="JNE6" s="171"/>
      <c r="JNF6" s="171"/>
      <c r="JNG6" s="171"/>
      <c r="JNH6" s="171"/>
      <c r="JNI6" s="171"/>
      <c r="JNJ6" s="171"/>
      <c r="JNK6" s="171"/>
      <c r="JNL6" s="171"/>
      <c r="JNM6" s="171"/>
      <c r="JNN6" s="171"/>
      <c r="JNO6" s="171"/>
      <c r="JNP6" s="171"/>
      <c r="JNQ6" s="171"/>
      <c r="JNR6" s="171"/>
      <c r="JNS6" s="171"/>
      <c r="JNT6" s="171"/>
      <c r="JNU6" s="171"/>
      <c r="JNV6" s="171"/>
      <c r="JNW6" s="171"/>
      <c r="JNX6" s="171"/>
      <c r="JNY6" s="171"/>
      <c r="JNZ6" s="171"/>
      <c r="JOA6" s="171"/>
      <c r="JOB6" s="171"/>
      <c r="JOC6" s="171"/>
      <c r="JOD6" s="171"/>
      <c r="JOE6" s="171"/>
      <c r="JOF6" s="171"/>
      <c r="JOG6" s="171"/>
      <c r="JOH6" s="171"/>
      <c r="JOI6" s="171"/>
      <c r="JOJ6" s="171"/>
      <c r="JOK6" s="171"/>
      <c r="JOL6" s="171"/>
      <c r="JOM6" s="171"/>
      <c r="JON6" s="171"/>
      <c r="JOO6" s="171"/>
      <c r="JOP6" s="171"/>
      <c r="JOQ6" s="171"/>
      <c r="JOR6" s="171"/>
      <c r="JOS6" s="171"/>
      <c r="JOT6" s="171"/>
      <c r="JOU6" s="171"/>
      <c r="JOV6" s="171"/>
      <c r="JOW6" s="171"/>
      <c r="JOX6" s="171"/>
      <c r="JOY6" s="171"/>
      <c r="JOZ6" s="171"/>
      <c r="JPA6" s="171"/>
      <c r="JPB6" s="171"/>
      <c r="JPC6" s="171"/>
      <c r="JPD6" s="171"/>
      <c r="JPE6" s="171"/>
      <c r="JPF6" s="171"/>
      <c r="JPG6" s="171"/>
      <c r="JPH6" s="171"/>
      <c r="JPI6" s="171"/>
      <c r="JPJ6" s="171"/>
      <c r="JPK6" s="171"/>
      <c r="JPL6" s="171"/>
      <c r="JPM6" s="171"/>
      <c r="JPN6" s="171"/>
      <c r="JPO6" s="171"/>
      <c r="JPP6" s="171"/>
      <c r="JPQ6" s="171"/>
      <c r="JPR6" s="171"/>
      <c r="JPS6" s="171"/>
      <c r="JPT6" s="171"/>
      <c r="JPU6" s="171"/>
      <c r="JPV6" s="171"/>
      <c r="JPW6" s="171"/>
      <c r="JPX6" s="171"/>
      <c r="JPY6" s="171"/>
      <c r="JPZ6" s="171"/>
      <c r="JQA6" s="171"/>
      <c r="JQB6" s="171"/>
      <c r="JQC6" s="171"/>
      <c r="JQD6" s="171"/>
      <c r="JQE6" s="171"/>
      <c r="JQF6" s="171"/>
      <c r="JQG6" s="171"/>
      <c r="JQH6" s="171"/>
      <c r="JQI6" s="171"/>
      <c r="JQJ6" s="171"/>
      <c r="JQK6" s="171"/>
      <c r="JQL6" s="171"/>
      <c r="JQM6" s="171"/>
      <c r="JQN6" s="171"/>
      <c r="JQO6" s="171"/>
      <c r="JQP6" s="171"/>
      <c r="JQQ6" s="171"/>
      <c r="JQR6" s="171"/>
      <c r="JQS6" s="171"/>
      <c r="JQT6" s="171"/>
      <c r="JQU6" s="171"/>
      <c r="JQV6" s="171"/>
      <c r="JQW6" s="171"/>
      <c r="JQX6" s="171"/>
      <c r="JQY6" s="171"/>
      <c r="JQZ6" s="171"/>
      <c r="JRA6" s="171"/>
      <c r="JRB6" s="171"/>
      <c r="JRC6" s="171"/>
      <c r="JRD6" s="171"/>
      <c r="JRE6" s="171"/>
      <c r="JRF6" s="171"/>
      <c r="JRG6" s="171"/>
      <c r="JRH6" s="171"/>
      <c r="JRI6" s="171"/>
      <c r="JRJ6" s="171"/>
      <c r="JRK6" s="171"/>
      <c r="JRL6" s="171"/>
      <c r="JRM6" s="171"/>
      <c r="JRN6" s="171"/>
      <c r="JRO6" s="171"/>
      <c r="JRP6" s="171"/>
      <c r="JRQ6" s="171"/>
      <c r="JRR6" s="171"/>
      <c r="JRS6" s="171"/>
      <c r="JRT6" s="171"/>
      <c r="JRU6" s="171"/>
      <c r="JRV6" s="171"/>
      <c r="JRW6" s="171"/>
      <c r="JRX6" s="171"/>
      <c r="JRY6" s="171"/>
      <c r="JRZ6" s="171"/>
      <c r="JSA6" s="171"/>
      <c r="JSB6" s="171"/>
      <c r="JSC6" s="171"/>
      <c r="JSD6" s="171"/>
      <c r="JSE6" s="171"/>
      <c r="JSF6" s="171"/>
      <c r="JSG6" s="171"/>
      <c r="JSH6" s="171"/>
      <c r="JSI6" s="171"/>
      <c r="JSJ6" s="171"/>
      <c r="JSK6" s="171"/>
      <c r="JSL6" s="171"/>
      <c r="JSM6" s="171"/>
      <c r="JSN6" s="171"/>
      <c r="JSO6" s="171"/>
      <c r="JSP6" s="171"/>
      <c r="JSQ6" s="171"/>
      <c r="JSR6" s="171"/>
      <c r="JSS6" s="171"/>
      <c r="JST6" s="171"/>
      <c r="JSU6" s="171"/>
      <c r="JSV6" s="171"/>
      <c r="JSW6" s="171"/>
      <c r="JSX6" s="171"/>
      <c r="JSY6" s="171"/>
      <c r="JSZ6" s="171"/>
      <c r="JTA6" s="171"/>
      <c r="JTB6" s="171"/>
      <c r="JTC6" s="171"/>
      <c r="JTD6" s="171"/>
      <c r="JTE6" s="171"/>
      <c r="JTF6" s="171"/>
      <c r="JTG6" s="171"/>
      <c r="JTH6" s="171"/>
      <c r="JTI6" s="171"/>
      <c r="JTJ6" s="171"/>
      <c r="JTK6" s="171"/>
      <c r="JTL6" s="171"/>
      <c r="JTM6" s="171"/>
      <c r="JTN6" s="171"/>
      <c r="JTO6" s="171"/>
      <c r="JTP6" s="171"/>
      <c r="JTQ6" s="171"/>
      <c r="JTR6" s="171"/>
      <c r="JTS6" s="171"/>
      <c r="JTT6" s="171"/>
      <c r="JTU6" s="171"/>
      <c r="JTV6" s="171"/>
      <c r="JTW6" s="171"/>
      <c r="JTX6" s="171"/>
      <c r="JTY6" s="171"/>
      <c r="JTZ6" s="171"/>
      <c r="JUA6" s="171"/>
      <c r="JUB6" s="171"/>
      <c r="JUC6" s="171"/>
      <c r="JUD6" s="171"/>
      <c r="JUE6" s="171"/>
      <c r="JUF6" s="171"/>
      <c r="JUG6" s="171"/>
      <c r="JUH6" s="171"/>
      <c r="JUI6" s="171"/>
      <c r="JUJ6" s="171"/>
      <c r="JUK6" s="171"/>
      <c r="JUL6" s="171"/>
      <c r="JUM6" s="171"/>
      <c r="JUN6" s="171"/>
      <c r="JUO6" s="171"/>
      <c r="JUP6" s="171"/>
      <c r="JUQ6" s="171"/>
      <c r="JUR6" s="171"/>
      <c r="JUS6" s="171"/>
      <c r="JUT6" s="171"/>
      <c r="JUU6" s="171"/>
      <c r="JUV6" s="171"/>
      <c r="JUW6" s="171"/>
      <c r="JUX6" s="171"/>
      <c r="JUY6" s="171"/>
      <c r="JUZ6" s="171"/>
      <c r="JVA6" s="171"/>
      <c r="JVB6" s="171"/>
      <c r="JVC6" s="171"/>
      <c r="JVD6" s="171"/>
      <c r="JVE6" s="171"/>
      <c r="JVF6" s="171"/>
      <c r="JVG6" s="171"/>
      <c r="JVH6" s="171"/>
      <c r="JVI6" s="171"/>
      <c r="JVJ6" s="171"/>
      <c r="JVK6" s="171"/>
      <c r="JVL6" s="171"/>
      <c r="JVM6" s="171"/>
      <c r="JVN6" s="171"/>
      <c r="JVO6" s="171"/>
      <c r="JVP6" s="171"/>
      <c r="JVQ6" s="171"/>
      <c r="JVR6" s="171"/>
      <c r="JVS6" s="171"/>
      <c r="JVT6" s="171"/>
      <c r="JVU6" s="171"/>
      <c r="JVV6" s="171"/>
      <c r="JVW6" s="171"/>
      <c r="JVX6" s="171"/>
      <c r="JVY6" s="171"/>
      <c r="JVZ6" s="171"/>
      <c r="JWA6" s="171"/>
      <c r="JWB6" s="171"/>
      <c r="JWC6" s="171"/>
      <c r="JWD6" s="171"/>
      <c r="JWE6" s="171"/>
      <c r="JWF6" s="171"/>
      <c r="JWG6" s="171"/>
      <c r="JWH6" s="171"/>
      <c r="JWI6" s="171"/>
      <c r="JWJ6" s="171"/>
      <c r="JWK6" s="171"/>
      <c r="JWL6" s="171"/>
      <c r="JWM6" s="171"/>
      <c r="JWN6" s="171"/>
      <c r="JWO6" s="171"/>
      <c r="JWP6" s="171"/>
      <c r="JWQ6" s="171"/>
      <c r="JWR6" s="171"/>
      <c r="JWS6" s="171"/>
      <c r="JWT6" s="171"/>
      <c r="JWU6" s="171"/>
      <c r="JWV6" s="171"/>
      <c r="JWW6" s="171"/>
      <c r="JWX6" s="171"/>
      <c r="JWY6" s="171"/>
      <c r="JWZ6" s="171"/>
      <c r="JXA6" s="171"/>
      <c r="JXB6" s="171"/>
      <c r="JXC6" s="171"/>
      <c r="JXD6" s="171"/>
      <c r="JXE6" s="171"/>
      <c r="JXF6" s="171"/>
      <c r="JXG6" s="171"/>
      <c r="JXH6" s="171"/>
      <c r="JXI6" s="171"/>
      <c r="JXJ6" s="171"/>
      <c r="JXK6" s="171"/>
      <c r="JXL6" s="171"/>
      <c r="JXM6" s="171"/>
      <c r="JXN6" s="171"/>
      <c r="JXO6" s="171"/>
      <c r="JXP6" s="171"/>
      <c r="JXQ6" s="171"/>
      <c r="JXR6" s="171"/>
      <c r="JXS6" s="171"/>
      <c r="JXT6" s="171"/>
      <c r="JXU6" s="171"/>
      <c r="JXV6" s="171"/>
      <c r="JXW6" s="171"/>
      <c r="JXX6" s="171"/>
      <c r="JXY6" s="171"/>
      <c r="JXZ6" s="171"/>
      <c r="JYA6" s="171"/>
      <c r="JYB6" s="171"/>
      <c r="JYC6" s="171"/>
      <c r="JYD6" s="171"/>
      <c r="JYE6" s="171"/>
      <c r="JYF6" s="171"/>
      <c r="JYG6" s="171"/>
      <c r="JYH6" s="171"/>
      <c r="JYI6" s="171"/>
      <c r="JYJ6" s="171"/>
      <c r="JYK6" s="171"/>
      <c r="JYL6" s="171"/>
      <c r="JYM6" s="171"/>
      <c r="JYN6" s="171"/>
      <c r="JYO6" s="171"/>
      <c r="JYP6" s="171"/>
      <c r="JYQ6" s="171"/>
      <c r="JYR6" s="171"/>
      <c r="JYS6" s="171"/>
      <c r="JYT6" s="171"/>
      <c r="JYU6" s="171"/>
      <c r="JYV6" s="171"/>
      <c r="JYW6" s="171"/>
      <c r="JYX6" s="171"/>
      <c r="JYY6" s="171"/>
      <c r="JYZ6" s="171"/>
      <c r="JZA6" s="171"/>
      <c r="JZB6" s="171"/>
      <c r="JZC6" s="171"/>
      <c r="JZD6" s="171"/>
      <c r="JZE6" s="171"/>
      <c r="JZF6" s="171"/>
      <c r="JZG6" s="171"/>
      <c r="JZH6" s="171"/>
      <c r="JZI6" s="171"/>
      <c r="JZJ6" s="171"/>
      <c r="JZK6" s="171"/>
      <c r="JZL6" s="171"/>
      <c r="JZM6" s="171"/>
      <c r="JZN6" s="171"/>
      <c r="JZO6" s="171"/>
      <c r="JZP6" s="171"/>
      <c r="JZQ6" s="171"/>
      <c r="JZR6" s="171"/>
      <c r="JZS6" s="171"/>
      <c r="JZT6" s="171"/>
      <c r="JZU6" s="171"/>
      <c r="JZV6" s="171"/>
      <c r="JZW6" s="171"/>
      <c r="JZX6" s="171"/>
      <c r="JZY6" s="171"/>
      <c r="JZZ6" s="171"/>
      <c r="KAA6" s="171"/>
      <c r="KAB6" s="171"/>
      <c r="KAC6" s="171"/>
      <c r="KAD6" s="171"/>
      <c r="KAE6" s="171"/>
      <c r="KAF6" s="171"/>
      <c r="KAG6" s="171"/>
      <c r="KAH6" s="171"/>
      <c r="KAI6" s="171"/>
      <c r="KAJ6" s="171"/>
      <c r="KAK6" s="171"/>
      <c r="KAL6" s="171"/>
      <c r="KAM6" s="171"/>
      <c r="KAN6" s="171"/>
      <c r="KAO6" s="171"/>
      <c r="KAP6" s="171"/>
      <c r="KAQ6" s="171"/>
      <c r="KAR6" s="171"/>
      <c r="KAS6" s="171"/>
      <c r="KAT6" s="171"/>
      <c r="KAU6" s="171"/>
      <c r="KAV6" s="171"/>
      <c r="KAW6" s="171"/>
      <c r="KAX6" s="171"/>
      <c r="KAY6" s="171"/>
      <c r="KAZ6" s="171"/>
      <c r="KBA6" s="171"/>
      <c r="KBB6" s="171"/>
      <c r="KBC6" s="171"/>
      <c r="KBD6" s="171"/>
      <c r="KBE6" s="171"/>
      <c r="KBF6" s="171"/>
      <c r="KBG6" s="171"/>
      <c r="KBH6" s="171"/>
      <c r="KBI6" s="171"/>
      <c r="KBJ6" s="171"/>
      <c r="KBK6" s="171"/>
      <c r="KBL6" s="171"/>
      <c r="KBM6" s="171"/>
      <c r="KBN6" s="171"/>
      <c r="KBO6" s="171"/>
      <c r="KBP6" s="171"/>
      <c r="KBQ6" s="171"/>
      <c r="KBR6" s="171"/>
      <c r="KBS6" s="171"/>
      <c r="KBT6" s="171"/>
      <c r="KBU6" s="171"/>
      <c r="KBV6" s="171"/>
      <c r="KBW6" s="171"/>
      <c r="KBX6" s="171"/>
      <c r="KBY6" s="171"/>
      <c r="KBZ6" s="171"/>
      <c r="KCA6" s="171"/>
      <c r="KCB6" s="171"/>
      <c r="KCC6" s="171"/>
      <c r="KCD6" s="171"/>
      <c r="KCE6" s="171"/>
      <c r="KCF6" s="171"/>
      <c r="KCG6" s="171"/>
      <c r="KCH6" s="171"/>
      <c r="KCI6" s="171"/>
      <c r="KCJ6" s="171"/>
      <c r="KCK6" s="171"/>
      <c r="KCL6" s="171"/>
      <c r="KCM6" s="171"/>
      <c r="KCN6" s="171"/>
      <c r="KCO6" s="171"/>
      <c r="KCP6" s="171"/>
      <c r="KCQ6" s="171"/>
      <c r="KCR6" s="171"/>
      <c r="KCS6" s="171"/>
      <c r="KCT6" s="171"/>
      <c r="KCU6" s="171"/>
      <c r="KCV6" s="171"/>
      <c r="KCW6" s="171"/>
      <c r="KCX6" s="171"/>
      <c r="KCY6" s="171"/>
      <c r="KCZ6" s="171"/>
      <c r="KDA6" s="171"/>
      <c r="KDB6" s="171"/>
      <c r="KDC6" s="171"/>
      <c r="KDD6" s="171"/>
      <c r="KDE6" s="171"/>
      <c r="KDF6" s="171"/>
      <c r="KDG6" s="171"/>
      <c r="KDH6" s="171"/>
      <c r="KDI6" s="171"/>
      <c r="KDJ6" s="171"/>
      <c r="KDK6" s="171"/>
      <c r="KDL6" s="171"/>
      <c r="KDM6" s="171"/>
      <c r="KDN6" s="171"/>
      <c r="KDO6" s="171"/>
      <c r="KDP6" s="171"/>
      <c r="KDQ6" s="171"/>
      <c r="KDR6" s="171"/>
      <c r="KDS6" s="171"/>
      <c r="KDT6" s="171"/>
      <c r="KDU6" s="171"/>
      <c r="KDV6" s="171"/>
      <c r="KDW6" s="171"/>
      <c r="KDX6" s="171"/>
      <c r="KDY6" s="171"/>
      <c r="KDZ6" s="171"/>
      <c r="KEA6" s="171"/>
      <c r="KEB6" s="171"/>
      <c r="KEC6" s="171"/>
      <c r="KED6" s="171"/>
      <c r="KEE6" s="171"/>
      <c r="KEF6" s="171"/>
      <c r="KEG6" s="171"/>
      <c r="KEH6" s="171"/>
      <c r="KEI6" s="171"/>
      <c r="KEJ6" s="171"/>
      <c r="KEK6" s="171"/>
      <c r="KEL6" s="171"/>
      <c r="KEM6" s="171"/>
      <c r="KEN6" s="171"/>
      <c r="KEO6" s="171"/>
      <c r="KEP6" s="171"/>
      <c r="KEQ6" s="171"/>
      <c r="KER6" s="171"/>
      <c r="KES6" s="171"/>
      <c r="KET6" s="171"/>
      <c r="KEU6" s="171"/>
      <c r="KEV6" s="171"/>
      <c r="KEW6" s="171"/>
      <c r="KEX6" s="171"/>
      <c r="KEY6" s="171"/>
      <c r="KEZ6" s="171"/>
      <c r="KFA6" s="171"/>
      <c r="KFB6" s="171"/>
      <c r="KFC6" s="171"/>
      <c r="KFD6" s="171"/>
      <c r="KFE6" s="171"/>
      <c r="KFF6" s="171"/>
      <c r="KFG6" s="171"/>
      <c r="KFH6" s="171"/>
      <c r="KFI6" s="171"/>
      <c r="KFJ6" s="171"/>
      <c r="KFK6" s="171"/>
      <c r="KFL6" s="171"/>
      <c r="KFM6" s="171"/>
      <c r="KFN6" s="171"/>
      <c r="KFO6" s="171"/>
      <c r="KFP6" s="171"/>
      <c r="KFQ6" s="171"/>
      <c r="KFR6" s="171"/>
      <c r="KFS6" s="171"/>
      <c r="KFT6" s="171"/>
      <c r="KFU6" s="171"/>
      <c r="KFV6" s="171"/>
      <c r="KFW6" s="171"/>
      <c r="KFX6" s="171"/>
      <c r="KFY6" s="171"/>
      <c r="KFZ6" s="171"/>
      <c r="KGA6" s="171"/>
      <c r="KGB6" s="171"/>
      <c r="KGC6" s="171"/>
      <c r="KGD6" s="171"/>
      <c r="KGE6" s="171"/>
      <c r="KGF6" s="171"/>
      <c r="KGG6" s="171"/>
      <c r="KGH6" s="171"/>
      <c r="KGI6" s="171"/>
      <c r="KGJ6" s="171"/>
      <c r="KGK6" s="171"/>
      <c r="KGL6" s="171"/>
      <c r="KGM6" s="171"/>
      <c r="KGN6" s="171"/>
      <c r="KGO6" s="171"/>
      <c r="KGP6" s="171"/>
      <c r="KGQ6" s="171"/>
      <c r="KGR6" s="171"/>
      <c r="KGS6" s="171"/>
      <c r="KGT6" s="171"/>
      <c r="KGU6" s="171"/>
      <c r="KGV6" s="171"/>
      <c r="KGW6" s="171"/>
      <c r="KGX6" s="171"/>
      <c r="KGY6" s="171"/>
      <c r="KGZ6" s="171"/>
      <c r="KHA6" s="171"/>
      <c r="KHB6" s="171"/>
      <c r="KHC6" s="171"/>
      <c r="KHD6" s="171"/>
      <c r="KHE6" s="171"/>
      <c r="KHF6" s="171"/>
      <c r="KHG6" s="171"/>
      <c r="KHH6" s="171"/>
      <c r="KHI6" s="171"/>
      <c r="KHJ6" s="171"/>
      <c r="KHK6" s="171"/>
      <c r="KHL6" s="171"/>
      <c r="KHM6" s="171"/>
      <c r="KHN6" s="171"/>
      <c r="KHO6" s="171"/>
      <c r="KHP6" s="171"/>
      <c r="KHQ6" s="171"/>
      <c r="KHR6" s="171"/>
      <c r="KHS6" s="171"/>
      <c r="KHT6" s="171"/>
      <c r="KHU6" s="171"/>
      <c r="KHV6" s="171"/>
      <c r="KHW6" s="171"/>
      <c r="KHX6" s="171"/>
      <c r="KHY6" s="171"/>
      <c r="KHZ6" s="171"/>
      <c r="KIA6" s="171"/>
      <c r="KIB6" s="171"/>
      <c r="KIC6" s="171"/>
      <c r="KID6" s="171"/>
      <c r="KIE6" s="171"/>
      <c r="KIF6" s="171"/>
      <c r="KIG6" s="171"/>
      <c r="KIH6" s="171"/>
      <c r="KII6" s="171"/>
      <c r="KIJ6" s="171"/>
      <c r="KIK6" s="171"/>
      <c r="KIL6" s="171"/>
      <c r="KIM6" s="171"/>
      <c r="KIN6" s="171"/>
      <c r="KIO6" s="171"/>
      <c r="KIP6" s="171"/>
      <c r="KIQ6" s="171"/>
      <c r="KIR6" s="171"/>
      <c r="KIS6" s="171"/>
      <c r="KIT6" s="171"/>
      <c r="KIU6" s="171"/>
      <c r="KIV6" s="171"/>
      <c r="KIW6" s="171"/>
      <c r="KIX6" s="171"/>
      <c r="KIY6" s="171"/>
      <c r="KIZ6" s="171"/>
      <c r="KJA6" s="171"/>
      <c r="KJB6" s="171"/>
      <c r="KJC6" s="171"/>
      <c r="KJD6" s="171"/>
      <c r="KJE6" s="171"/>
      <c r="KJF6" s="171"/>
      <c r="KJG6" s="171"/>
      <c r="KJH6" s="171"/>
      <c r="KJI6" s="171"/>
      <c r="KJJ6" s="171"/>
      <c r="KJK6" s="171"/>
      <c r="KJL6" s="171"/>
      <c r="KJM6" s="171"/>
      <c r="KJN6" s="171"/>
      <c r="KJO6" s="171"/>
      <c r="KJP6" s="171"/>
      <c r="KJQ6" s="171"/>
      <c r="KJR6" s="171"/>
      <c r="KJS6" s="171"/>
      <c r="KJT6" s="171"/>
      <c r="KJU6" s="171"/>
      <c r="KJV6" s="171"/>
      <c r="KJW6" s="171"/>
      <c r="KJX6" s="171"/>
      <c r="KJY6" s="171"/>
      <c r="KJZ6" s="171"/>
      <c r="KKA6" s="171"/>
      <c r="KKB6" s="171"/>
      <c r="KKC6" s="171"/>
      <c r="KKD6" s="171"/>
      <c r="KKE6" s="171"/>
      <c r="KKF6" s="171"/>
      <c r="KKG6" s="171"/>
      <c r="KKH6" s="171"/>
      <c r="KKI6" s="171"/>
      <c r="KKJ6" s="171"/>
      <c r="KKK6" s="171"/>
      <c r="KKL6" s="171"/>
      <c r="KKM6" s="171"/>
      <c r="KKN6" s="171"/>
      <c r="KKO6" s="171"/>
      <c r="KKP6" s="171"/>
      <c r="KKQ6" s="171"/>
      <c r="KKR6" s="171"/>
      <c r="KKS6" s="171"/>
      <c r="KKT6" s="171"/>
      <c r="KKU6" s="171"/>
      <c r="KKV6" s="171"/>
      <c r="KKW6" s="171"/>
      <c r="KKX6" s="171"/>
      <c r="KKY6" s="171"/>
      <c r="KKZ6" s="171"/>
      <c r="KLA6" s="171"/>
      <c r="KLB6" s="171"/>
      <c r="KLC6" s="171"/>
      <c r="KLD6" s="171"/>
      <c r="KLE6" s="171"/>
      <c r="KLF6" s="171"/>
      <c r="KLG6" s="171"/>
      <c r="KLH6" s="171"/>
      <c r="KLI6" s="171"/>
      <c r="KLJ6" s="171"/>
      <c r="KLK6" s="171"/>
      <c r="KLL6" s="171"/>
      <c r="KLM6" s="171"/>
      <c r="KLN6" s="171"/>
      <c r="KLO6" s="171"/>
      <c r="KLP6" s="171"/>
      <c r="KLQ6" s="171"/>
      <c r="KLR6" s="171"/>
      <c r="KLS6" s="171"/>
      <c r="KLT6" s="171"/>
      <c r="KLU6" s="171"/>
      <c r="KLV6" s="171"/>
      <c r="KLW6" s="171"/>
      <c r="KLX6" s="171"/>
      <c r="KLY6" s="171"/>
      <c r="KLZ6" s="171"/>
      <c r="KMA6" s="171"/>
      <c r="KMB6" s="171"/>
      <c r="KMC6" s="171"/>
      <c r="KMD6" s="171"/>
      <c r="KME6" s="171"/>
      <c r="KMF6" s="171"/>
      <c r="KMG6" s="171"/>
      <c r="KMH6" s="171"/>
      <c r="KMI6" s="171"/>
      <c r="KMJ6" s="171"/>
      <c r="KMK6" s="171"/>
      <c r="KML6" s="171"/>
      <c r="KMM6" s="171"/>
      <c r="KMN6" s="171"/>
      <c r="KMO6" s="171"/>
      <c r="KMP6" s="171"/>
      <c r="KMQ6" s="171"/>
      <c r="KMR6" s="171"/>
      <c r="KMS6" s="171"/>
      <c r="KMT6" s="171"/>
      <c r="KMU6" s="171"/>
      <c r="KMV6" s="171"/>
      <c r="KMW6" s="171"/>
      <c r="KMX6" s="171"/>
      <c r="KMY6" s="171"/>
      <c r="KMZ6" s="171"/>
      <c r="KNA6" s="171"/>
      <c r="KNB6" s="171"/>
      <c r="KNC6" s="171"/>
      <c r="KND6" s="171"/>
      <c r="KNE6" s="171"/>
      <c r="KNF6" s="171"/>
      <c r="KNG6" s="171"/>
      <c r="KNH6" s="171"/>
      <c r="KNI6" s="171"/>
      <c r="KNJ6" s="171"/>
      <c r="KNK6" s="171"/>
      <c r="KNL6" s="171"/>
      <c r="KNM6" s="171"/>
      <c r="KNN6" s="171"/>
      <c r="KNO6" s="171"/>
      <c r="KNP6" s="171"/>
      <c r="KNQ6" s="171"/>
      <c r="KNR6" s="171"/>
      <c r="KNS6" s="171"/>
      <c r="KNT6" s="171"/>
      <c r="KNU6" s="171"/>
      <c r="KNV6" s="171"/>
      <c r="KNW6" s="171"/>
      <c r="KNX6" s="171"/>
      <c r="KNY6" s="171"/>
      <c r="KNZ6" s="171"/>
      <c r="KOA6" s="171"/>
      <c r="KOB6" s="171"/>
      <c r="KOC6" s="171"/>
      <c r="KOD6" s="171"/>
      <c r="KOE6" s="171"/>
      <c r="KOF6" s="171"/>
      <c r="KOG6" s="171"/>
      <c r="KOH6" s="171"/>
      <c r="KOI6" s="171"/>
      <c r="KOJ6" s="171"/>
      <c r="KOK6" s="171"/>
      <c r="KOL6" s="171"/>
      <c r="KOM6" s="171"/>
      <c r="KON6" s="171"/>
      <c r="KOO6" s="171"/>
      <c r="KOP6" s="171"/>
      <c r="KOQ6" s="171"/>
      <c r="KOR6" s="171"/>
      <c r="KOS6" s="171"/>
      <c r="KOT6" s="171"/>
      <c r="KOU6" s="171"/>
      <c r="KOV6" s="171"/>
      <c r="KOW6" s="171"/>
      <c r="KOX6" s="171"/>
      <c r="KOY6" s="171"/>
      <c r="KOZ6" s="171"/>
      <c r="KPA6" s="171"/>
      <c r="KPB6" s="171"/>
      <c r="KPC6" s="171"/>
      <c r="KPD6" s="171"/>
      <c r="KPE6" s="171"/>
      <c r="KPF6" s="171"/>
      <c r="KPG6" s="171"/>
      <c r="KPH6" s="171"/>
      <c r="KPI6" s="171"/>
      <c r="KPJ6" s="171"/>
      <c r="KPK6" s="171"/>
      <c r="KPL6" s="171"/>
      <c r="KPM6" s="171"/>
      <c r="KPN6" s="171"/>
      <c r="KPO6" s="171"/>
      <c r="KPP6" s="171"/>
      <c r="KPQ6" s="171"/>
      <c r="KPR6" s="171"/>
      <c r="KPS6" s="171"/>
      <c r="KPT6" s="171"/>
      <c r="KPU6" s="171"/>
      <c r="KPV6" s="171"/>
      <c r="KPW6" s="171"/>
      <c r="KPX6" s="171"/>
      <c r="KPY6" s="171"/>
      <c r="KPZ6" s="171"/>
      <c r="KQA6" s="171"/>
      <c r="KQB6" s="171"/>
      <c r="KQC6" s="171"/>
      <c r="KQD6" s="171"/>
      <c r="KQE6" s="171"/>
      <c r="KQF6" s="171"/>
      <c r="KQG6" s="171"/>
      <c r="KQH6" s="171"/>
      <c r="KQI6" s="171"/>
      <c r="KQJ6" s="171"/>
      <c r="KQK6" s="171"/>
      <c r="KQL6" s="171"/>
      <c r="KQM6" s="171"/>
      <c r="KQN6" s="171"/>
      <c r="KQO6" s="171"/>
      <c r="KQP6" s="171"/>
      <c r="KQQ6" s="171"/>
      <c r="KQR6" s="171"/>
      <c r="KQS6" s="171"/>
      <c r="KQT6" s="171"/>
      <c r="KQU6" s="171"/>
      <c r="KQV6" s="171"/>
      <c r="KQW6" s="171"/>
      <c r="KQX6" s="171"/>
      <c r="KQY6" s="171"/>
      <c r="KQZ6" s="171"/>
      <c r="KRA6" s="171"/>
      <c r="KRB6" s="171"/>
      <c r="KRC6" s="171"/>
      <c r="KRD6" s="171"/>
      <c r="KRE6" s="171"/>
      <c r="KRF6" s="171"/>
      <c r="KRG6" s="171"/>
      <c r="KRH6" s="171"/>
      <c r="KRI6" s="171"/>
      <c r="KRJ6" s="171"/>
      <c r="KRK6" s="171"/>
      <c r="KRL6" s="171"/>
      <c r="KRM6" s="171"/>
      <c r="KRN6" s="171"/>
      <c r="KRO6" s="171"/>
      <c r="KRP6" s="171"/>
      <c r="KRQ6" s="171"/>
      <c r="KRR6" s="171"/>
      <c r="KRS6" s="171"/>
      <c r="KRT6" s="171"/>
      <c r="KRU6" s="171"/>
      <c r="KRV6" s="171"/>
      <c r="KRW6" s="171"/>
      <c r="KRX6" s="171"/>
      <c r="KRY6" s="171"/>
      <c r="KRZ6" s="171"/>
      <c r="KSA6" s="171"/>
      <c r="KSB6" s="171"/>
      <c r="KSC6" s="171"/>
      <c r="KSD6" s="171"/>
      <c r="KSE6" s="171"/>
      <c r="KSF6" s="171"/>
      <c r="KSG6" s="171"/>
      <c r="KSH6" s="171"/>
      <c r="KSI6" s="171"/>
      <c r="KSJ6" s="171"/>
      <c r="KSK6" s="171"/>
      <c r="KSL6" s="171"/>
      <c r="KSM6" s="171"/>
      <c r="KSN6" s="171"/>
      <c r="KSO6" s="171"/>
      <c r="KSP6" s="171"/>
      <c r="KSQ6" s="171"/>
      <c r="KSR6" s="171"/>
      <c r="KSS6" s="171"/>
      <c r="KST6" s="171"/>
      <c r="KSU6" s="171"/>
      <c r="KSV6" s="171"/>
      <c r="KSW6" s="171"/>
      <c r="KSX6" s="171"/>
      <c r="KSY6" s="171"/>
      <c r="KSZ6" s="171"/>
      <c r="KTA6" s="171"/>
      <c r="KTB6" s="171"/>
      <c r="KTC6" s="171"/>
      <c r="KTD6" s="171"/>
      <c r="KTE6" s="171"/>
      <c r="KTF6" s="171"/>
      <c r="KTG6" s="171"/>
      <c r="KTH6" s="171"/>
      <c r="KTI6" s="171"/>
      <c r="KTJ6" s="171"/>
      <c r="KTK6" s="171"/>
      <c r="KTL6" s="171"/>
      <c r="KTM6" s="171"/>
      <c r="KTN6" s="171"/>
      <c r="KTO6" s="171"/>
      <c r="KTP6" s="171"/>
      <c r="KTQ6" s="171"/>
      <c r="KTR6" s="171"/>
      <c r="KTS6" s="171"/>
      <c r="KTT6" s="171"/>
      <c r="KTU6" s="171"/>
      <c r="KTV6" s="171"/>
      <c r="KTW6" s="171"/>
      <c r="KTX6" s="171"/>
      <c r="KTY6" s="171"/>
      <c r="KTZ6" s="171"/>
      <c r="KUA6" s="171"/>
      <c r="KUB6" s="171"/>
      <c r="KUC6" s="171"/>
      <c r="KUD6" s="171"/>
      <c r="KUE6" s="171"/>
      <c r="KUF6" s="171"/>
      <c r="KUG6" s="171"/>
      <c r="KUH6" s="171"/>
      <c r="KUI6" s="171"/>
      <c r="KUJ6" s="171"/>
      <c r="KUK6" s="171"/>
      <c r="KUL6" s="171"/>
      <c r="KUM6" s="171"/>
      <c r="KUN6" s="171"/>
      <c r="KUO6" s="171"/>
      <c r="KUP6" s="171"/>
      <c r="KUQ6" s="171"/>
      <c r="KUR6" s="171"/>
      <c r="KUS6" s="171"/>
      <c r="KUT6" s="171"/>
      <c r="KUU6" s="171"/>
      <c r="KUV6" s="171"/>
      <c r="KUW6" s="171"/>
      <c r="KUX6" s="171"/>
      <c r="KUY6" s="171"/>
      <c r="KUZ6" s="171"/>
      <c r="KVA6" s="171"/>
      <c r="KVB6" s="171"/>
      <c r="KVC6" s="171"/>
      <c r="KVD6" s="171"/>
      <c r="KVE6" s="171"/>
      <c r="KVF6" s="171"/>
      <c r="KVG6" s="171"/>
      <c r="KVH6" s="171"/>
      <c r="KVI6" s="171"/>
      <c r="KVJ6" s="171"/>
      <c r="KVK6" s="171"/>
      <c r="KVL6" s="171"/>
      <c r="KVM6" s="171"/>
      <c r="KVN6" s="171"/>
      <c r="KVO6" s="171"/>
      <c r="KVP6" s="171"/>
      <c r="KVQ6" s="171"/>
      <c r="KVR6" s="171"/>
      <c r="KVS6" s="171"/>
      <c r="KVT6" s="171"/>
      <c r="KVU6" s="171"/>
      <c r="KVV6" s="171"/>
      <c r="KVW6" s="171"/>
      <c r="KVX6" s="171"/>
      <c r="KVY6" s="171"/>
      <c r="KVZ6" s="171"/>
      <c r="KWA6" s="171"/>
      <c r="KWB6" s="171"/>
      <c r="KWC6" s="171"/>
      <c r="KWD6" s="171"/>
      <c r="KWE6" s="171"/>
      <c r="KWF6" s="171"/>
      <c r="KWG6" s="171"/>
      <c r="KWH6" s="171"/>
      <c r="KWI6" s="171"/>
      <c r="KWJ6" s="171"/>
      <c r="KWK6" s="171"/>
      <c r="KWL6" s="171"/>
      <c r="KWM6" s="171"/>
      <c r="KWN6" s="171"/>
      <c r="KWO6" s="171"/>
      <c r="KWP6" s="171"/>
      <c r="KWQ6" s="171"/>
      <c r="KWR6" s="171"/>
      <c r="KWS6" s="171"/>
      <c r="KWT6" s="171"/>
      <c r="KWU6" s="171"/>
      <c r="KWV6" s="171"/>
      <c r="KWW6" s="171"/>
      <c r="KWX6" s="171"/>
      <c r="KWY6" s="171"/>
      <c r="KWZ6" s="171"/>
      <c r="KXA6" s="171"/>
      <c r="KXB6" s="171"/>
      <c r="KXC6" s="171"/>
      <c r="KXD6" s="171"/>
      <c r="KXE6" s="171"/>
      <c r="KXF6" s="171"/>
      <c r="KXG6" s="171"/>
      <c r="KXH6" s="171"/>
      <c r="KXI6" s="171"/>
      <c r="KXJ6" s="171"/>
      <c r="KXK6" s="171"/>
      <c r="KXL6" s="171"/>
      <c r="KXM6" s="171"/>
      <c r="KXN6" s="171"/>
      <c r="KXO6" s="171"/>
      <c r="KXP6" s="171"/>
      <c r="KXQ6" s="171"/>
      <c r="KXR6" s="171"/>
      <c r="KXS6" s="171"/>
      <c r="KXT6" s="171"/>
      <c r="KXU6" s="171"/>
      <c r="KXV6" s="171"/>
      <c r="KXW6" s="171"/>
      <c r="KXX6" s="171"/>
      <c r="KXY6" s="171"/>
      <c r="KXZ6" s="171"/>
      <c r="KYA6" s="171"/>
      <c r="KYB6" s="171"/>
      <c r="KYC6" s="171"/>
      <c r="KYD6" s="171"/>
      <c r="KYE6" s="171"/>
      <c r="KYF6" s="171"/>
      <c r="KYG6" s="171"/>
      <c r="KYH6" s="171"/>
      <c r="KYI6" s="171"/>
      <c r="KYJ6" s="171"/>
      <c r="KYK6" s="171"/>
      <c r="KYL6" s="171"/>
      <c r="KYM6" s="171"/>
      <c r="KYN6" s="171"/>
      <c r="KYO6" s="171"/>
      <c r="KYP6" s="171"/>
      <c r="KYQ6" s="171"/>
      <c r="KYR6" s="171"/>
      <c r="KYS6" s="171"/>
      <c r="KYT6" s="171"/>
      <c r="KYU6" s="171"/>
      <c r="KYV6" s="171"/>
      <c r="KYW6" s="171"/>
      <c r="KYX6" s="171"/>
      <c r="KYY6" s="171"/>
      <c r="KYZ6" s="171"/>
      <c r="KZA6" s="171"/>
      <c r="KZB6" s="171"/>
      <c r="KZC6" s="171"/>
      <c r="KZD6" s="171"/>
      <c r="KZE6" s="171"/>
      <c r="KZF6" s="171"/>
      <c r="KZG6" s="171"/>
      <c r="KZH6" s="171"/>
      <c r="KZI6" s="171"/>
      <c r="KZJ6" s="171"/>
      <c r="KZK6" s="171"/>
      <c r="KZL6" s="171"/>
      <c r="KZM6" s="171"/>
      <c r="KZN6" s="171"/>
      <c r="KZO6" s="171"/>
      <c r="KZP6" s="171"/>
      <c r="KZQ6" s="171"/>
      <c r="KZR6" s="171"/>
      <c r="KZS6" s="171"/>
      <c r="KZT6" s="171"/>
      <c r="KZU6" s="171"/>
      <c r="KZV6" s="171"/>
      <c r="KZW6" s="171"/>
      <c r="KZX6" s="171"/>
      <c r="KZY6" s="171"/>
      <c r="KZZ6" s="171"/>
      <c r="LAA6" s="171"/>
      <c r="LAB6" s="171"/>
      <c r="LAC6" s="171"/>
      <c r="LAD6" s="171"/>
      <c r="LAE6" s="171"/>
      <c r="LAF6" s="171"/>
      <c r="LAG6" s="171"/>
      <c r="LAH6" s="171"/>
      <c r="LAI6" s="171"/>
      <c r="LAJ6" s="171"/>
      <c r="LAK6" s="171"/>
      <c r="LAL6" s="171"/>
      <c r="LAM6" s="171"/>
      <c r="LAN6" s="171"/>
      <c r="LAO6" s="171"/>
      <c r="LAP6" s="171"/>
      <c r="LAQ6" s="171"/>
      <c r="LAR6" s="171"/>
      <c r="LAS6" s="171"/>
      <c r="LAT6" s="171"/>
      <c r="LAU6" s="171"/>
      <c r="LAV6" s="171"/>
      <c r="LAW6" s="171"/>
      <c r="LAX6" s="171"/>
      <c r="LAY6" s="171"/>
      <c r="LAZ6" s="171"/>
      <c r="LBA6" s="171"/>
      <c r="LBB6" s="171"/>
      <c r="LBC6" s="171"/>
      <c r="LBD6" s="171"/>
      <c r="LBE6" s="171"/>
      <c r="LBF6" s="171"/>
      <c r="LBG6" s="171"/>
      <c r="LBH6" s="171"/>
      <c r="LBI6" s="171"/>
      <c r="LBJ6" s="171"/>
      <c r="LBK6" s="171"/>
      <c r="LBL6" s="171"/>
      <c r="LBM6" s="171"/>
      <c r="LBN6" s="171"/>
      <c r="LBO6" s="171"/>
      <c r="LBP6" s="171"/>
      <c r="LBQ6" s="171"/>
      <c r="LBR6" s="171"/>
      <c r="LBS6" s="171"/>
      <c r="LBT6" s="171"/>
      <c r="LBU6" s="171"/>
      <c r="LBV6" s="171"/>
      <c r="LBW6" s="171"/>
      <c r="LBX6" s="171"/>
      <c r="LBY6" s="171"/>
      <c r="LBZ6" s="171"/>
      <c r="LCA6" s="171"/>
      <c r="LCB6" s="171"/>
      <c r="LCC6" s="171"/>
      <c r="LCD6" s="171"/>
      <c r="LCE6" s="171"/>
      <c r="LCF6" s="171"/>
      <c r="LCG6" s="171"/>
      <c r="LCH6" s="171"/>
      <c r="LCI6" s="171"/>
      <c r="LCJ6" s="171"/>
      <c r="LCK6" s="171"/>
      <c r="LCL6" s="171"/>
      <c r="LCM6" s="171"/>
      <c r="LCN6" s="171"/>
      <c r="LCO6" s="171"/>
      <c r="LCP6" s="171"/>
      <c r="LCQ6" s="171"/>
      <c r="LCR6" s="171"/>
      <c r="LCS6" s="171"/>
      <c r="LCT6" s="171"/>
      <c r="LCU6" s="171"/>
      <c r="LCV6" s="171"/>
      <c r="LCW6" s="171"/>
      <c r="LCX6" s="171"/>
      <c r="LCY6" s="171"/>
      <c r="LCZ6" s="171"/>
      <c r="LDA6" s="171"/>
      <c r="LDB6" s="171"/>
      <c r="LDC6" s="171"/>
      <c r="LDD6" s="171"/>
      <c r="LDE6" s="171"/>
      <c r="LDF6" s="171"/>
      <c r="LDG6" s="171"/>
      <c r="LDH6" s="171"/>
      <c r="LDI6" s="171"/>
      <c r="LDJ6" s="171"/>
      <c r="LDK6" s="171"/>
      <c r="LDL6" s="171"/>
      <c r="LDM6" s="171"/>
      <c r="LDN6" s="171"/>
      <c r="LDO6" s="171"/>
      <c r="LDP6" s="171"/>
      <c r="LDQ6" s="171"/>
      <c r="LDR6" s="171"/>
      <c r="LDS6" s="171"/>
      <c r="LDT6" s="171"/>
      <c r="LDU6" s="171"/>
      <c r="LDV6" s="171"/>
      <c r="LDW6" s="171"/>
      <c r="LDX6" s="171"/>
      <c r="LDY6" s="171"/>
      <c r="LDZ6" s="171"/>
      <c r="LEA6" s="171"/>
      <c r="LEB6" s="171"/>
      <c r="LEC6" s="171"/>
      <c r="LED6" s="171"/>
      <c r="LEE6" s="171"/>
      <c r="LEF6" s="171"/>
      <c r="LEG6" s="171"/>
      <c r="LEH6" s="171"/>
      <c r="LEI6" s="171"/>
      <c r="LEJ6" s="171"/>
      <c r="LEK6" s="171"/>
      <c r="LEL6" s="171"/>
      <c r="LEM6" s="171"/>
      <c r="LEN6" s="171"/>
      <c r="LEO6" s="171"/>
      <c r="LEP6" s="171"/>
      <c r="LEQ6" s="171"/>
      <c r="LER6" s="171"/>
      <c r="LES6" s="171"/>
      <c r="LET6" s="171"/>
      <c r="LEU6" s="171"/>
      <c r="LEV6" s="171"/>
      <c r="LEW6" s="171"/>
      <c r="LEX6" s="171"/>
      <c r="LEY6" s="171"/>
      <c r="LEZ6" s="171"/>
      <c r="LFA6" s="171"/>
      <c r="LFB6" s="171"/>
      <c r="LFC6" s="171"/>
      <c r="LFD6" s="171"/>
      <c r="LFE6" s="171"/>
      <c r="LFF6" s="171"/>
      <c r="LFG6" s="171"/>
      <c r="LFH6" s="171"/>
      <c r="LFI6" s="171"/>
      <c r="LFJ6" s="171"/>
      <c r="LFK6" s="171"/>
      <c r="LFL6" s="171"/>
      <c r="LFM6" s="171"/>
      <c r="LFN6" s="171"/>
      <c r="LFO6" s="171"/>
      <c r="LFP6" s="171"/>
      <c r="LFQ6" s="171"/>
      <c r="LFR6" s="171"/>
      <c r="LFS6" s="171"/>
      <c r="LFT6" s="171"/>
      <c r="LFU6" s="171"/>
      <c r="LFV6" s="171"/>
      <c r="LFW6" s="171"/>
      <c r="LFX6" s="171"/>
      <c r="LFY6" s="171"/>
      <c r="LFZ6" s="171"/>
      <c r="LGA6" s="171"/>
      <c r="LGB6" s="171"/>
      <c r="LGC6" s="171"/>
      <c r="LGD6" s="171"/>
      <c r="LGE6" s="171"/>
      <c r="LGF6" s="171"/>
      <c r="LGG6" s="171"/>
      <c r="LGH6" s="171"/>
      <c r="LGI6" s="171"/>
      <c r="LGJ6" s="171"/>
      <c r="LGK6" s="171"/>
      <c r="LGL6" s="171"/>
      <c r="LGM6" s="171"/>
      <c r="LGN6" s="171"/>
      <c r="LGO6" s="171"/>
      <c r="LGP6" s="171"/>
      <c r="LGQ6" s="171"/>
      <c r="LGR6" s="171"/>
      <c r="LGS6" s="171"/>
      <c r="LGT6" s="171"/>
      <c r="LGU6" s="171"/>
      <c r="LGV6" s="171"/>
      <c r="LGW6" s="171"/>
      <c r="LGX6" s="171"/>
      <c r="LGY6" s="171"/>
      <c r="LGZ6" s="171"/>
      <c r="LHA6" s="171"/>
      <c r="LHB6" s="171"/>
      <c r="LHC6" s="171"/>
      <c r="LHD6" s="171"/>
      <c r="LHE6" s="171"/>
      <c r="LHF6" s="171"/>
      <c r="LHG6" s="171"/>
      <c r="LHH6" s="171"/>
      <c r="LHI6" s="171"/>
      <c r="LHJ6" s="171"/>
      <c r="LHK6" s="171"/>
      <c r="LHL6" s="171"/>
      <c r="LHM6" s="171"/>
      <c r="LHN6" s="171"/>
      <c r="LHO6" s="171"/>
      <c r="LHP6" s="171"/>
      <c r="LHQ6" s="171"/>
      <c r="LHR6" s="171"/>
      <c r="LHS6" s="171"/>
      <c r="LHT6" s="171"/>
      <c r="LHU6" s="171"/>
      <c r="LHV6" s="171"/>
      <c r="LHW6" s="171"/>
      <c r="LHX6" s="171"/>
      <c r="LHY6" s="171"/>
      <c r="LHZ6" s="171"/>
      <c r="LIA6" s="171"/>
      <c r="LIB6" s="171"/>
      <c r="LIC6" s="171"/>
      <c r="LID6" s="171"/>
      <c r="LIE6" s="171"/>
      <c r="LIF6" s="171"/>
      <c r="LIG6" s="171"/>
      <c r="LIH6" s="171"/>
      <c r="LII6" s="171"/>
      <c r="LIJ6" s="171"/>
      <c r="LIK6" s="171"/>
      <c r="LIL6" s="171"/>
      <c r="LIM6" s="171"/>
      <c r="LIN6" s="171"/>
      <c r="LIO6" s="171"/>
      <c r="LIP6" s="171"/>
      <c r="LIQ6" s="171"/>
      <c r="LIR6" s="171"/>
      <c r="LIS6" s="171"/>
      <c r="LIT6" s="171"/>
      <c r="LIU6" s="171"/>
      <c r="LIV6" s="171"/>
      <c r="LIW6" s="171"/>
      <c r="LIX6" s="171"/>
      <c r="LIY6" s="171"/>
      <c r="LIZ6" s="171"/>
      <c r="LJA6" s="171"/>
      <c r="LJB6" s="171"/>
      <c r="LJC6" s="171"/>
      <c r="LJD6" s="171"/>
      <c r="LJE6" s="171"/>
      <c r="LJF6" s="171"/>
      <c r="LJG6" s="171"/>
      <c r="LJH6" s="171"/>
      <c r="LJI6" s="171"/>
      <c r="LJJ6" s="171"/>
      <c r="LJK6" s="171"/>
      <c r="LJL6" s="171"/>
      <c r="LJM6" s="171"/>
      <c r="LJN6" s="171"/>
      <c r="LJO6" s="171"/>
      <c r="LJP6" s="171"/>
      <c r="LJQ6" s="171"/>
      <c r="LJR6" s="171"/>
      <c r="LJS6" s="171"/>
      <c r="LJT6" s="171"/>
      <c r="LJU6" s="171"/>
      <c r="LJV6" s="171"/>
      <c r="LJW6" s="171"/>
      <c r="LJX6" s="171"/>
      <c r="LJY6" s="171"/>
      <c r="LJZ6" s="171"/>
      <c r="LKA6" s="171"/>
      <c r="LKB6" s="171"/>
      <c r="LKC6" s="171"/>
      <c r="LKD6" s="171"/>
      <c r="LKE6" s="171"/>
      <c r="LKF6" s="171"/>
      <c r="LKG6" s="171"/>
      <c r="LKH6" s="171"/>
      <c r="LKI6" s="171"/>
      <c r="LKJ6" s="171"/>
      <c r="LKK6" s="171"/>
      <c r="LKL6" s="171"/>
      <c r="LKM6" s="171"/>
      <c r="LKN6" s="171"/>
      <c r="LKO6" s="171"/>
      <c r="LKP6" s="171"/>
      <c r="LKQ6" s="171"/>
      <c r="LKR6" s="171"/>
      <c r="LKS6" s="171"/>
      <c r="LKT6" s="171"/>
      <c r="LKU6" s="171"/>
      <c r="LKV6" s="171"/>
      <c r="LKW6" s="171"/>
      <c r="LKX6" s="171"/>
      <c r="LKY6" s="171"/>
      <c r="LKZ6" s="171"/>
      <c r="LLA6" s="171"/>
      <c r="LLB6" s="171"/>
      <c r="LLC6" s="171"/>
      <c r="LLD6" s="171"/>
      <c r="LLE6" s="171"/>
      <c r="LLF6" s="171"/>
      <c r="LLG6" s="171"/>
      <c r="LLH6" s="171"/>
      <c r="LLI6" s="171"/>
      <c r="LLJ6" s="171"/>
      <c r="LLK6" s="171"/>
      <c r="LLL6" s="171"/>
      <c r="LLM6" s="171"/>
      <c r="LLN6" s="171"/>
      <c r="LLO6" s="171"/>
      <c r="LLP6" s="171"/>
      <c r="LLQ6" s="171"/>
      <c r="LLR6" s="171"/>
      <c r="LLS6" s="171"/>
      <c r="LLT6" s="171"/>
      <c r="LLU6" s="171"/>
      <c r="LLV6" s="171"/>
      <c r="LLW6" s="171"/>
      <c r="LLX6" s="171"/>
      <c r="LLY6" s="171"/>
      <c r="LLZ6" s="171"/>
      <c r="LMA6" s="171"/>
      <c r="LMB6" s="171"/>
      <c r="LMC6" s="171"/>
      <c r="LMD6" s="171"/>
      <c r="LME6" s="171"/>
      <c r="LMF6" s="171"/>
      <c r="LMG6" s="171"/>
      <c r="LMH6" s="171"/>
      <c r="LMI6" s="171"/>
      <c r="LMJ6" s="171"/>
      <c r="LMK6" s="171"/>
      <c r="LML6" s="171"/>
      <c r="LMM6" s="171"/>
      <c r="LMN6" s="171"/>
      <c r="LMO6" s="171"/>
      <c r="LMP6" s="171"/>
      <c r="LMQ6" s="171"/>
      <c r="LMR6" s="171"/>
      <c r="LMS6" s="171"/>
      <c r="LMT6" s="171"/>
      <c r="LMU6" s="171"/>
      <c r="LMV6" s="171"/>
      <c r="LMW6" s="171"/>
      <c r="LMX6" s="171"/>
      <c r="LMY6" s="171"/>
      <c r="LMZ6" s="171"/>
      <c r="LNA6" s="171"/>
      <c r="LNB6" s="171"/>
      <c r="LNC6" s="171"/>
      <c r="LND6" s="171"/>
      <c r="LNE6" s="171"/>
      <c r="LNF6" s="171"/>
      <c r="LNG6" s="171"/>
      <c r="LNH6" s="171"/>
      <c r="LNI6" s="171"/>
      <c r="LNJ6" s="171"/>
      <c r="LNK6" s="171"/>
      <c r="LNL6" s="171"/>
      <c r="LNM6" s="171"/>
      <c r="LNN6" s="171"/>
      <c r="LNO6" s="171"/>
      <c r="LNP6" s="171"/>
      <c r="LNQ6" s="171"/>
      <c r="LNR6" s="171"/>
      <c r="LNS6" s="171"/>
      <c r="LNT6" s="171"/>
      <c r="LNU6" s="171"/>
      <c r="LNV6" s="171"/>
      <c r="LNW6" s="171"/>
      <c r="LNX6" s="171"/>
      <c r="LNY6" s="171"/>
      <c r="LNZ6" s="171"/>
      <c r="LOA6" s="171"/>
      <c r="LOB6" s="171"/>
      <c r="LOC6" s="171"/>
      <c r="LOD6" s="171"/>
      <c r="LOE6" s="171"/>
      <c r="LOF6" s="171"/>
      <c r="LOG6" s="171"/>
      <c r="LOH6" s="171"/>
      <c r="LOI6" s="171"/>
      <c r="LOJ6" s="171"/>
      <c r="LOK6" s="171"/>
      <c r="LOL6" s="171"/>
      <c r="LOM6" s="171"/>
      <c r="LON6" s="171"/>
      <c r="LOO6" s="171"/>
      <c r="LOP6" s="171"/>
      <c r="LOQ6" s="171"/>
      <c r="LOR6" s="171"/>
      <c r="LOS6" s="171"/>
      <c r="LOT6" s="171"/>
      <c r="LOU6" s="171"/>
      <c r="LOV6" s="171"/>
      <c r="LOW6" s="171"/>
      <c r="LOX6" s="171"/>
      <c r="LOY6" s="171"/>
      <c r="LOZ6" s="171"/>
      <c r="LPA6" s="171"/>
      <c r="LPB6" s="171"/>
      <c r="LPC6" s="171"/>
      <c r="LPD6" s="171"/>
      <c r="LPE6" s="171"/>
      <c r="LPF6" s="171"/>
      <c r="LPG6" s="171"/>
      <c r="LPH6" s="171"/>
      <c r="LPI6" s="171"/>
      <c r="LPJ6" s="171"/>
      <c r="LPK6" s="171"/>
      <c r="LPL6" s="171"/>
      <c r="LPM6" s="171"/>
      <c r="LPN6" s="171"/>
      <c r="LPO6" s="171"/>
      <c r="LPP6" s="171"/>
      <c r="LPQ6" s="171"/>
      <c r="LPR6" s="171"/>
      <c r="LPS6" s="171"/>
      <c r="LPT6" s="171"/>
      <c r="LPU6" s="171"/>
      <c r="LPV6" s="171"/>
      <c r="LPW6" s="171"/>
      <c r="LPX6" s="171"/>
      <c r="LPY6" s="171"/>
      <c r="LPZ6" s="171"/>
      <c r="LQA6" s="171"/>
      <c r="LQB6" s="171"/>
      <c r="LQC6" s="171"/>
      <c r="LQD6" s="171"/>
      <c r="LQE6" s="171"/>
      <c r="LQF6" s="171"/>
      <c r="LQG6" s="171"/>
      <c r="LQH6" s="171"/>
      <c r="LQI6" s="171"/>
      <c r="LQJ6" s="171"/>
      <c r="LQK6" s="171"/>
      <c r="LQL6" s="171"/>
      <c r="LQM6" s="171"/>
      <c r="LQN6" s="171"/>
      <c r="LQO6" s="171"/>
      <c r="LQP6" s="171"/>
      <c r="LQQ6" s="171"/>
      <c r="LQR6" s="171"/>
      <c r="LQS6" s="171"/>
      <c r="LQT6" s="171"/>
      <c r="LQU6" s="171"/>
      <c r="LQV6" s="171"/>
      <c r="LQW6" s="171"/>
      <c r="LQX6" s="171"/>
      <c r="LQY6" s="171"/>
      <c r="LQZ6" s="171"/>
      <c r="LRA6" s="171"/>
      <c r="LRB6" s="171"/>
      <c r="LRC6" s="171"/>
      <c r="LRD6" s="171"/>
      <c r="LRE6" s="171"/>
      <c r="LRF6" s="171"/>
      <c r="LRG6" s="171"/>
      <c r="LRH6" s="171"/>
      <c r="LRI6" s="171"/>
      <c r="LRJ6" s="171"/>
      <c r="LRK6" s="171"/>
      <c r="LRL6" s="171"/>
      <c r="LRM6" s="171"/>
      <c r="LRN6" s="171"/>
      <c r="LRO6" s="171"/>
      <c r="LRP6" s="171"/>
      <c r="LRQ6" s="171"/>
      <c r="LRR6" s="171"/>
      <c r="LRS6" s="171"/>
      <c r="LRT6" s="171"/>
      <c r="LRU6" s="171"/>
      <c r="LRV6" s="171"/>
      <c r="LRW6" s="171"/>
      <c r="LRX6" s="171"/>
      <c r="LRY6" s="171"/>
      <c r="LRZ6" s="171"/>
      <c r="LSA6" s="171"/>
      <c r="LSB6" s="171"/>
      <c r="LSC6" s="171"/>
      <c r="LSD6" s="171"/>
      <c r="LSE6" s="171"/>
      <c r="LSF6" s="171"/>
      <c r="LSG6" s="171"/>
      <c r="LSH6" s="171"/>
      <c r="LSI6" s="171"/>
      <c r="LSJ6" s="171"/>
      <c r="LSK6" s="171"/>
      <c r="LSL6" s="171"/>
      <c r="LSM6" s="171"/>
      <c r="LSN6" s="171"/>
      <c r="LSO6" s="171"/>
      <c r="LSP6" s="171"/>
      <c r="LSQ6" s="171"/>
      <c r="LSR6" s="171"/>
      <c r="LSS6" s="171"/>
      <c r="LST6" s="171"/>
      <c r="LSU6" s="171"/>
      <c r="LSV6" s="171"/>
      <c r="LSW6" s="171"/>
      <c r="LSX6" s="171"/>
      <c r="LSY6" s="171"/>
      <c r="LSZ6" s="171"/>
      <c r="LTA6" s="171"/>
      <c r="LTB6" s="171"/>
      <c r="LTC6" s="171"/>
      <c r="LTD6" s="171"/>
      <c r="LTE6" s="171"/>
      <c r="LTF6" s="171"/>
      <c r="LTG6" s="171"/>
      <c r="LTH6" s="171"/>
      <c r="LTI6" s="171"/>
      <c r="LTJ6" s="171"/>
      <c r="LTK6" s="171"/>
      <c r="LTL6" s="171"/>
      <c r="LTM6" s="171"/>
      <c r="LTN6" s="171"/>
      <c r="LTO6" s="171"/>
      <c r="LTP6" s="171"/>
      <c r="LTQ6" s="171"/>
      <c r="LTR6" s="171"/>
      <c r="LTS6" s="171"/>
      <c r="LTT6" s="171"/>
      <c r="LTU6" s="171"/>
      <c r="LTV6" s="171"/>
      <c r="LTW6" s="171"/>
      <c r="LTX6" s="171"/>
      <c r="LTY6" s="171"/>
      <c r="LTZ6" s="171"/>
      <c r="LUA6" s="171"/>
      <c r="LUB6" s="171"/>
      <c r="LUC6" s="171"/>
      <c r="LUD6" s="171"/>
      <c r="LUE6" s="171"/>
      <c r="LUF6" s="171"/>
      <c r="LUG6" s="171"/>
      <c r="LUH6" s="171"/>
      <c r="LUI6" s="171"/>
      <c r="LUJ6" s="171"/>
      <c r="LUK6" s="171"/>
      <c r="LUL6" s="171"/>
      <c r="LUM6" s="171"/>
      <c r="LUN6" s="171"/>
      <c r="LUO6" s="171"/>
      <c r="LUP6" s="171"/>
      <c r="LUQ6" s="171"/>
      <c r="LUR6" s="171"/>
      <c r="LUS6" s="171"/>
      <c r="LUT6" s="171"/>
      <c r="LUU6" s="171"/>
      <c r="LUV6" s="171"/>
      <c r="LUW6" s="171"/>
      <c r="LUX6" s="171"/>
      <c r="LUY6" s="171"/>
      <c r="LUZ6" s="171"/>
      <c r="LVA6" s="171"/>
      <c r="LVB6" s="171"/>
      <c r="LVC6" s="171"/>
      <c r="LVD6" s="171"/>
      <c r="LVE6" s="171"/>
      <c r="LVF6" s="171"/>
      <c r="LVG6" s="171"/>
      <c r="LVH6" s="171"/>
      <c r="LVI6" s="171"/>
      <c r="LVJ6" s="171"/>
      <c r="LVK6" s="171"/>
      <c r="LVL6" s="171"/>
      <c r="LVM6" s="171"/>
      <c r="LVN6" s="171"/>
      <c r="LVO6" s="171"/>
      <c r="LVP6" s="171"/>
      <c r="LVQ6" s="171"/>
      <c r="LVR6" s="171"/>
      <c r="LVS6" s="171"/>
      <c r="LVT6" s="171"/>
      <c r="LVU6" s="171"/>
      <c r="LVV6" s="171"/>
      <c r="LVW6" s="171"/>
      <c r="LVX6" s="171"/>
      <c r="LVY6" s="171"/>
      <c r="LVZ6" s="171"/>
      <c r="LWA6" s="171"/>
      <c r="LWB6" s="171"/>
      <c r="LWC6" s="171"/>
      <c r="LWD6" s="171"/>
      <c r="LWE6" s="171"/>
      <c r="LWF6" s="171"/>
      <c r="LWG6" s="171"/>
      <c r="LWH6" s="171"/>
      <c r="LWI6" s="171"/>
      <c r="LWJ6" s="171"/>
      <c r="LWK6" s="171"/>
      <c r="LWL6" s="171"/>
      <c r="LWM6" s="171"/>
      <c r="LWN6" s="171"/>
      <c r="LWO6" s="171"/>
      <c r="LWP6" s="171"/>
      <c r="LWQ6" s="171"/>
      <c r="LWR6" s="171"/>
      <c r="LWS6" s="171"/>
      <c r="LWT6" s="171"/>
      <c r="LWU6" s="171"/>
      <c r="LWV6" s="171"/>
      <c r="LWW6" s="171"/>
      <c r="LWX6" s="171"/>
      <c r="LWY6" s="171"/>
      <c r="LWZ6" s="171"/>
      <c r="LXA6" s="171"/>
      <c r="LXB6" s="171"/>
      <c r="LXC6" s="171"/>
      <c r="LXD6" s="171"/>
      <c r="LXE6" s="171"/>
      <c r="LXF6" s="171"/>
      <c r="LXG6" s="171"/>
      <c r="LXH6" s="171"/>
      <c r="LXI6" s="171"/>
      <c r="LXJ6" s="171"/>
      <c r="LXK6" s="171"/>
      <c r="LXL6" s="171"/>
      <c r="LXM6" s="171"/>
      <c r="LXN6" s="171"/>
      <c r="LXO6" s="171"/>
      <c r="LXP6" s="171"/>
      <c r="LXQ6" s="171"/>
      <c r="LXR6" s="171"/>
      <c r="LXS6" s="171"/>
      <c r="LXT6" s="171"/>
      <c r="LXU6" s="171"/>
      <c r="LXV6" s="171"/>
      <c r="LXW6" s="171"/>
      <c r="LXX6" s="171"/>
      <c r="LXY6" s="171"/>
      <c r="LXZ6" s="171"/>
      <c r="LYA6" s="171"/>
      <c r="LYB6" s="171"/>
      <c r="LYC6" s="171"/>
      <c r="LYD6" s="171"/>
      <c r="LYE6" s="171"/>
      <c r="LYF6" s="171"/>
      <c r="LYG6" s="171"/>
      <c r="LYH6" s="171"/>
      <c r="LYI6" s="171"/>
      <c r="LYJ6" s="171"/>
      <c r="LYK6" s="171"/>
      <c r="LYL6" s="171"/>
      <c r="LYM6" s="171"/>
      <c r="LYN6" s="171"/>
      <c r="LYO6" s="171"/>
      <c r="LYP6" s="171"/>
      <c r="LYQ6" s="171"/>
      <c r="LYR6" s="171"/>
      <c r="LYS6" s="171"/>
      <c r="LYT6" s="171"/>
      <c r="LYU6" s="171"/>
      <c r="LYV6" s="171"/>
      <c r="LYW6" s="171"/>
      <c r="LYX6" s="171"/>
      <c r="LYY6" s="171"/>
      <c r="LYZ6" s="171"/>
      <c r="LZA6" s="171"/>
      <c r="LZB6" s="171"/>
      <c r="LZC6" s="171"/>
      <c r="LZD6" s="171"/>
      <c r="LZE6" s="171"/>
      <c r="LZF6" s="171"/>
      <c r="LZG6" s="171"/>
      <c r="LZH6" s="171"/>
      <c r="LZI6" s="171"/>
      <c r="LZJ6" s="171"/>
      <c r="LZK6" s="171"/>
      <c r="LZL6" s="171"/>
      <c r="LZM6" s="171"/>
      <c r="LZN6" s="171"/>
      <c r="LZO6" s="171"/>
      <c r="LZP6" s="171"/>
      <c r="LZQ6" s="171"/>
      <c r="LZR6" s="171"/>
      <c r="LZS6" s="171"/>
      <c r="LZT6" s="171"/>
      <c r="LZU6" s="171"/>
      <c r="LZV6" s="171"/>
      <c r="LZW6" s="171"/>
      <c r="LZX6" s="171"/>
      <c r="LZY6" s="171"/>
      <c r="LZZ6" s="171"/>
      <c r="MAA6" s="171"/>
      <c r="MAB6" s="171"/>
      <c r="MAC6" s="171"/>
      <c r="MAD6" s="171"/>
      <c r="MAE6" s="171"/>
      <c r="MAF6" s="171"/>
      <c r="MAG6" s="171"/>
      <c r="MAH6" s="171"/>
      <c r="MAI6" s="171"/>
      <c r="MAJ6" s="171"/>
      <c r="MAK6" s="171"/>
      <c r="MAL6" s="171"/>
      <c r="MAM6" s="171"/>
      <c r="MAN6" s="171"/>
      <c r="MAO6" s="171"/>
      <c r="MAP6" s="171"/>
      <c r="MAQ6" s="171"/>
      <c r="MAR6" s="171"/>
      <c r="MAS6" s="171"/>
      <c r="MAT6" s="171"/>
      <c r="MAU6" s="171"/>
      <c r="MAV6" s="171"/>
      <c r="MAW6" s="171"/>
      <c r="MAX6" s="171"/>
      <c r="MAY6" s="171"/>
      <c r="MAZ6" s="171"/>
      <c r="MBA6" s="171"/>
      <c r="MBB6" s="171"/>
      <c r="MBC6" s="171"/>
      <c r="MBD6" s="171"/>
      <c r="MBE6" s="171"/>
      <c r="MBF6" s="171"/>
      <c r="MBG6" s="171"/>
      <c r="MBH6" s="171"/>
      <c r="MBI6" s="171"/>
      <c r="MBJ6" s="171"/>
      <c r="MBK6" s="171"/>
      <c r="MBL6" s="171"/>
      <c r="MBM6" s="171"/>
      <c r="MBN6" s="171"/>
      <c r="MBO6" s="171"/>
      <c r="MBP6" s="171"/>
      <c r="MBQ6" s="171"/>
      <c r="MBR6" s="171"/>
      <c r="MBS6" s="171"/>
      <c r="MBT6" s="171"/>
      <c r="MBU6" s="171"/>
      <c r="MBV6" s="171"/>
      <c r="MBW6" s="171"/>
      <c r="MBX6" s="171"/>
      <c r="MBY6" s="171"/>
      <c r="MBZ6" s="171"/>
      <c r="MCA6" s="171"/>
      <c r="MCB6" s="171"/>
      <c r="MCC6" s="171"/>
      <c r="MCD6" s="171"/>
      <c r="MCE6" s="171"/>
      <c r="MCF6" s="171"/>
      <c r="MCG6" s="171"/>
      <c r="MCH6" s="171"/>
      <c r="MCI6" s="171"/>
      <c r="MCJ6" s="171"/>
      <c r="MCK6" s="171"/>
      <c r="MCL6" s="171"/>
      <c r="MCM6" s="171"/>
      <c r="MCN6" s="171"/>
      <c r="MCO6" s="171"/>
      <c r="MCP6" s="171"/>
      <c r="MCQ6" s="171"/>
      <c r="MCR6" s="171"/>
      <c r="MCS6" s="171"/>
      <c r="MCT6" s="171"/>
      <c r="MCU6" s="171"/>
      <c r="MCV6" s="171"/>
      <c r="MCW6" s="171"/>
      <c r="MCX6" s="171"/>
      <c r="MCY6" s="171"/>
      <c r="MCZ6" s="171"/>
      <c r="MDA6" s="171"/>
      <c r="MDB6" s="171"/>
      <c r="MDC6" s="171"/>
      <c r="MDD6" s="171"/>
      <c r="MDE6" s="171"/>
      <c r="MDF6" s="171"/>
      <c r="MDG6" s="171"/>
      <c r="MDH6" s="171"/>
      <c r="MDI6" s="171"/>
      <c r="MDJ6" s="171"/>
      <c r="MDK6" s="171"/>
      <c r="MDL6" s="171"/>
      <c r="MDM6" s="171"/>
      <c r="MDN6" s="171"/>
      <c r="MDO6" s="171"/>
      <c r="MDP6" s="171"/>
      <c r="MDQ6" s="171"/>
      <c r="MDR6" s="171"/>
      <c r="MDS6" s="171"/>
      <c r="MDT6" s="171"/>
      <c r="MDU6" s="171"/>
      <c r="MDV6" s="171"/>
      <c r="MDW6" s="171"/>
      <c r="MDX6" s="171"/>
      <c r="MDY6" s="171"/>
      <c r="MDZ6" s="171"/>
      <c r="MEA6" s="171"/>
      <c r="MEB6" s="171"/>
      <c r="MEC6" s="171"/>
      <c r="MED6" s="171"/>
      <c r="MEE6" s="171"/>
      <c r="MEF6" s="171"/>
      <c r="MEG6" s="171"/>
      <c r="MEH6" s="171"/>
      <c r="MEI6" s="171"/>
      <c r="MEJ6" s="171"/>
      <c r="MEK6" s="171"/>
      <c r="MEL6" s="171"/>
      <c r="MEM6" s="171"/>
      <c r="MEN6" s="171"/>
      <c r="MEO6" s="171"/>
      <c r="MEP6" s="171"/>
      <c r="MEQ6" s="171"/>
      <c r="MER6" s="171"/>
      <c r="MES6" s="171"/>
      <c r="MET6" s="171"/>
      <c r="MEU6" s="171"/>
      <c r="MEV6" s="171"/>
      <c r="MEW6" s="171"/>
      <c r="MEX6" s="171"/>
      <c r="MEY6" s="171"/>
      <c r="MEZ6" s="171"/>
      <c r="MFA6" s="171"/>
      <c r="MFB6" s="171"/>
      <c r="MFC6" s="171"/>
      <c r="MFD6" s="171"/>
      <c r="MFE6" s="171"/>
      <c r="MFF6" s="171"/>
      <c r="MFG6" s="171"/>
      <c r="MFH6" s="171"/>
      <c r="MFI6" s="171"/>
      <c r="MFJ6" s="171"/>
      <c r="MFK6" s="171"/>
      <c r="MFL6" s="171"/>
      <c r="MFM6" s="171"/>
      <c r="MFN6" s="171"/>
      <c r="MFO6" s="171"/>
      <c r="MFP6" s="171"/>
      <c r="MFQ6" s="171"/>
      <c r="MFR6" s="171"/>
      <c r="MFS6" s="171"/>
      <c r="MFT6" s="171"/>
      <c r="MFU6" s="171"/>
      <c r="MFV6" s="171"/>
      <c r="MFW6" s="171"/>
      <c r="MFX6" s="171"/>
      <c r="MFY6" s="171"/>
      <c r="MFZ6" s="171"/>
      <c r="MGA6" s="171"/>
      <c r="MGB6" s="171"/>
      <c r="MGC6" s="171"/>
      <c r="MGD6" s="171"/>
      <c r="MGE6" s="171"/>
      <c r="MGF6" s="171"/>
      <c r="MGG6" s="171"/>
      <c r="MGH6" s="171"/>
      <c r="MGI6" s="171"/>
      <c r="MGJ6" s="171"/>
      <c r="MGK6" s="171"/>
      <c r="MGL6" s="171"/>
      <c r="MGM6" s="171"/>
      <c r="MGN6" s="171"/>
      <c r="MGO6" s="171"/>
      <c r="MGP6" s="171"/>
      <c r="MGQ6" s="171"/>
      <c r="MGR6" s="171"/>
      <c r="MGS6" s="171"/>
      <c r="MGT6" s="171"/>
      <c r="MGU6" s="171"/>
      <c r="MGV6" s="171"/>
      <c r="MGW6" s="171"/>
      <c r="MGX6" s="171"/>
      <c r="MGY6" s="171"/>
      <c r="MGZ6" s="171"/>
      <c r="MHA6" s="171"/>
      <c r="MHB6" s="171"/>
      <c r="MHC6" s="171"/>
      <c r="MHD6" s="171"/>
      <c r="MHE6" s="171"/>
      <c r="MHF6" s="171"/>
      <c r="MHG6" s="171"/>
      <c r="MHH6" s="171"/>
      <c r="MHI6" s="171"/>
      <c r="MHJ6" s="171"/>
      <c r="MHK6" s="171"/>
      <c r="MHL6" s="171"/>
      <c r="MHM6" s="171"/>
      <c r="MHN6" s="171"/>
      <c r="MHO6" s="171"/>
      <c r="MHP6" s="171"/>
      <c r="MHQ6" s="171"/>
      <c r="MHR6" s="171"/>
      <c r="MHS6" s="171"/>
      <c r="MHT6" s="171"/>
      <c r="MHU6" s="171"/>
      <c r="MHV6" s="171"/>
      <c r="MHW6" s="171"/>
      <c r="MHX6" s="171"/>
      <c r="MHY6" s="171"/>
      <c r="MHZ6" s="171"/>
      <c r="MIA6" s="171"/>
      <c r="MIB6" s="171"/>
      <c r="MIC6" s="171"/>
      <c r="MID6" s="171"/>
      <c r="MIE6" s="171"/>
      <c r="MIF6" s="171"/>
      <c r="MIG6" s="171"/>
      <c r="MIH6" s="171"/>
      <c r="MII6" s="171"/>
      <c r="MIJ6" s="171"/>
      <c r="MIK6" s="171"/>
      <c r="MIL6" s="171"/>
      <c r="MIM6" s="171"/>
      <c r="MIN6" s="171"/>
      <c r="MIO6" s="171"/>
      <c r="MIP6" s="171"/>
      <c r="MIQ6" s="171"/>
      <c r="MIR6" s="171"/>
      <c r="MIS6" s="171"/>
      <c r="MIT6" s="171"/>
      <c r="MIU6" s="171"/>
      <c r="MIV6" s="171"/>
      <c r="MIW6" s="171"/>
      <c r="MIX6" s="171"/>
      <c r="MIY6" s="171"/>
      <c r="MIZ6" s="171"/>
      <c r="MJA6" s="171"/>
      <c r="MJB6" s="171"/>
      <c r="MJC6" s="171"/>
      <c r="MJD6" s="171"/>
      <c r="MJE6" s="171"/>
      <c r="MJF6" s="171"/>
      <c r="MJG6" s="171"/>
      <c r="MJH6" s="171"/>
      <c r="MJI6" s="171"/>
      <c r="MJJ6" s="171"/>
      <c r="MJK6" s="171"/>
      <c r="MJL6" s="171"/>
      <c r="MJM6" s="171"/>
      <c r="MJN6" s="171"/>
      <c r="MJO6" s="171"/>
      <c r="MJP6" s="171"/>
      <c r="MJQ6" s="171"/>
      <c r="MJR6" s="171"/>
      <c r="MJS6" s="171"/>
      <c r="MJT6" s="171"/>
      <c r="MJU6" s="171"/>
      <c r="MJV6" s="171"/>
      <c r="MJW6" s="171"/>
      <c r="MJX6" s="171"/>
      <c r="MJY6" s="171"/>
      <c r="MJZ6" s="171"/>
      <c r="MKA6" s="171"/>
      <c r="MKB6" s="171"/>
      <c r="MKC6" s="171"/>
      <c r="MKD6" s="171"/>
      <c r="MKE6" s="171"/>
      <c r="MKF6" s="171"/>
      <c r="MKG6" s="171"/>
      <c r="MKH6" s="171"/>
      <c r="MKI6" s="171"/>
      <c r="MKJ6" s="171"/>
      <c r="MKK6" s="171"/>
      <c r="MKL6" s="171"/>
      <c r="MKM6" s="171"/>
      <c r="MKN6" s="171"/>
      <c r="MKO6" s="171"/>
      <c r="MKP6" s="171"/>
      <c r="MKQ6" s="171"/>
      <c r="MKR6" s="171"/>
      <c r="MKS6" s="171"/>
      <c r="MKT6" s="171"/>
      <c r="MKU6" s="171"/>
      <c r="MKV6" s="171"/>
      <c r="MKW6" s="171"/>
      <c r="MKX6" s="171"/>
      <c r="MKY6" s="171"/>
      <c r="MKZ6" s="171"/>
      <c r="MLA6" s="171"/>
      <c r="MLB6" s="171"/>
      <c r="MLC6" s="171"/>
      <c r="MLD6" s="171"/>
      <c r="MLE6" s="171"/>
      <c r="MLF6" s="171"/>
      <c r="MLG6" s="171"/>
      <c r="MLH6" s="171"/>
      <c r="MLI6" s="171"/>
      <c r="MLJ6" s="171"/>
      <c r="MLK6" s="171"/>
      <c r="MLL6" s="171"/>
      <c r="MLM6" s="171"/>
      <c r="MLN6" s="171"/>
      <c r="MLO6" s="171"/>
      <c r="MLP6" s="171"/>
      <c r="MLQ6" s="171"/>
      <c r="MLR6" s="171"/>
      <c r="MLS6" s="171"/>
      <c r="MLT6" s="171"/>
      <c r="MLU6" s="171"/>
      <c r="MLV6" s="171"/>
      <c r="MLW6" s="171"/>
      <c r="MLX6" s="171"/>
      <c r="MLY6" s="171"/>
      <c r="MLZ6" s="171"/>
      <c r="MMA6" s="171"/>
      <c r="MMB6" s="171"/>
      <c r="MMC6" s="171"/>
      <c r="MMD6" s="171"/>
      <c r="MME6" s="171"/>
      <c r="MMF6" s="171"/>
      <c r="MMG6" s="171"/>
      <c r="MMH6" s="171"/>
      <c r="MMI6" s="171"/>
      <c r="MMJ6" s="171"/>
      <c r="MMK6" s="171"/>
      <c r="MML6" s="171"/>
      <c r="MMM6" s="171"/>
      <c r="MMN6" s="171"/>
      <c r="MMO6" s="171"/>
      <c r="MMP6" s="171"/>
      <c r="MMQ6" s="171"/>
      <c r="MMR6" s="171"/>
      <c r="MMS6" s="171"/>
      <c r="MMT6" s="171"/>
      <c r="MMU6" s="171"/>
      <c r="MMV6" s="171"/>
      <c r="MMW6" s="171"/>
      <c r="MMX6" s="171"/>
      <c r="MMY6" s="171"/>
      <c r="MMZ6" s="171"/>
      <c r="MNA6" s="171"/>
      <c r="MNB6" s="171"/>
      <c r="MNC6" s="171"/>
      <c r="MND6" s="171"/>
      <c r="MNE6" s="171"/>
      <c r="MNF6" s="171"/>
      <c r="MNG6" s="171"/>
      <c r="MNH6" s="171"/>
      <c r="MNI6" s="171"/>
      <c r="MNJ6" s="171"/>
      <c r="MNK6" s="171"/>
      <c r="MNL6" s="171"/>
      <c r="MNM6" s="171"/>
      <c r="MNN6" s="171"/>
      <c r="MNO6" s="171"/>
      <c r="MNP6" s="171"/>
      <c r="MNQ6" s="171"/>
      <c r="MNR6" s="171"/>
      <c r="MNS6" s="171"/>
      <c r="MNT6" s="171"/>
      <c r="MNU6" s="171"/>
      <c r="MNV6" s="171"/>
      <c r="MNW6" s="171"/>
      <c r="MNX6" s="171"/>
      <c r="MNY6" s="171"/>
      <c r="MNZ6" s="171"/>
      <c r="MOA6" s="171"/>
      <c r="MOB6" s="171"/>
      <c r="MOC6" s="171"/>
      <c r="MOD6" s="171"/>
      <c r="MOE6" s="171"/>
      <c r="MOF6" s="171"/>
      <c r="MOG6" s="171"/>
      <c r="MOH6" s="171"/>
      <c r="MOI6" s="171"/>
      <c r="MOJ6" s="171"/>
      <c r="MOK6" s="171"/>
      <c r="MOL6" s="171"/>
      <c r="MOM6" s="171"/>
      <c r="MON6" s="171"/>
      <c r="MOO6" s="171"/>
      <c r="MOP6" s="171"/>
      <c r="MOQ6" s="171"/>
      <c r="MOR6" s="171"/>
      <c r="MOS6" s="171"/>
      <c r="MOT6" s="171"/>
      <c r="MOU6" s="171"/>
      <c r="MOV6" s="171"/>
      <c r="MOW6" s="171"/>
      <c r="MOX6" s="171"/>
      <c r="MOY6" s="171"/>
      <c r="MOZ6" s="171"/>
      <c r="MPA6" s="171"/>
      <c r="MPB6" s="171"/>
      <c r="MPC6" s="171"/>
      <c r="MPD6" s="171"/>
      <c r="MPE6" s="171"/>
      <c r="MPF6" s="171"/>
      <c r="MPG6" s="171"/>
      <c r="MPH6" s="171"/>
      <c r="MPI6" s="171"/>
      <c r="MPJ6" s="171"/>
      <c r="MPK6" s="171"/>
      <c r="MPL6" s="171"/>
      <c r="MPM6" s="171"/>
      <c r="MPN6" s="171"/>
      <c r="MPO6" s="171"/>
      <c r="MPP6" s="171"/>
      <c r="MPQ6" s="171"/>
      <c r="MPR6" s="171"/>
      <c r="MPS6" s="171"/>
      <c r="MPT6" s="171"/>
      <c r="MPU6" s="171"/>
      <c r="MPV6" s="171"/>
      <c r="MPW6" s="171"/>
      <c r="MPX6" s="171"/>
      <c r="MPY6" s="171"/>
      <c r="MPZ6" s="171"/>
      <c r="MQA6" s="171"/>
      <c r="MQB6" s="171"/>
      <c r="MQC6" s="171"/>
      <c r="MQD6" s="171"/>
      <c r="MQE6" s="171"/>
      <c r="MQF6" s="171"/>
      <c r="MQG6" s="171"/>
      <c r="MQH6" s="171"/>
      <c r="MQI6" s="171"/>
      <c r="MQJ6" s="171"/>
      <c r="MQK6" s="171"/>
      <c r="MQL6" s="171"/>
      <c r="MQM6" s="171"/>
      <c r="MQN6" s="171"/>
      <c r="MQO6" s="171"/>
      <c r="MQP6" s="171"/>
      <c r="MQQ6" s="171"/>
      <c r="MQR6" s="171"/>
      <c r="MQS6" s="171"/>
      <c r="MQT6" s="171"/>
      <c r="MQU6" s="171"/>
      <c r="MQV6" s="171"/>
      <c r="MQW6" s="171"/>
      <c r="MQX6" s="171"/>
      <c r="MQY6" s="171"/>
      <c r="MQZ6" s="171"/>
      <c r="MRA6" s="171"/>
      <c r="MRB6" s="171"/>
      <c r="MRC6" s="171"/>
      <c r="MRD6" s="171"/>
      <c r="MRE6" s="171"/>
      <c r="MRF6" s="171"/>
      <c r="MRG6" s="171"/>
      <c r="MRH6" s="171"/>
      <c r="MRI6" s="171"/>
      <c r="MRJ6" s="171"/>
      <c r="MRK6" s="171"/>
      <c r="MRL6" s="171"/>
      <c r="MRM6" s="171"/>
      <c r="MRN6" s="171"/>
      <c r="MRO6" s="171"/>
      <c r="MRP6" s="171"/>
      <c r="MRQ6" s="171"/>
      <c r="MRR6" s="171"/>
      <c r="MRS6" s="171"/>
      <c r="MRT6" s="171"/>
      <c r="MRU6" s="171"/>
      <c r="MRV6" s="171"/>
      <c r="MRW6" s="171"/>
      <c r="MRX6" s="171"/>
      <c r="MRY6" s="171"/>
      <c r="MRZ6" s="171"/>
      <c r="MSA6" s="171"/>
      <c r="MSB6" s="171"/>
      <c r="MSC6" s="171"/>
      <c r="MSD6" s="171"/>
      <c r="MSE6" s="171"/>
      <c r="MSF6" s="171"/>
      <c r="MSG6" s="171"/>
      <c r="MSH6" s="171"/>
      <c r="MSI6" s="171"/>
      <c r="MSJ6" s="171"/>
      <c r="MSK6" s="171"/>
      <c r="MSL6" s="171"/>
      <c r="MSM6" s="171"/>
      <c r="MSN6" s="171"/>
      <c r="MSO6" s="171"/>
      <c r="MSP6" s="171"/>
      <c r="MSQ6" s="171"/>
      <c r="MSR6" s="171"/>
      <c r="MSS6" s="171"/>
      <c r="MST6" s="171"/>
      <c r="MSU6" s="171"/>
      <c r="MSV6" s="171"/>
      <c r="MSW6" s="171"/>
      <c r="MSX6" s="171"/>
      <c r="MSY6" s="171"/>
      <c r="MSZ6" s="171"/>
      <c r="MTA6" s="171"/>
      <c r="MTB6" s="171"/>
      <c r="MTC6" s="171"/>
      <c r="MTD6" s="171"/>
      <c r="MTE6" s="171"/>
      <c r="MTF6" s="171"/>
      <c r="MTG6" s="171"/>
      <c r="MTH6" s="171"/>
      <c r="MTI6" s="171"/>
      <c r="MTJ6" s="171"/>
      <c r="MTK6" s="171"/>
      <c r="MTL6" s="171"/>
      <c r="MTM6" s="171"/>
      <c r="MTN6" s="171"/>
      <c r="MTO6" s="171"/>
      <c r="MTP6" s="171"/>
      <c r="MTQ6" s="171"/>
      <c r="MTR6" s="171"/>
      <c r="MTS6" s="171"/>
      <c r="MTT6" s="171"/>
      <c r="MTU6" s="171"/>
      <c r="MTV6" s="171"/>
      <c r="MTW6" s="171"/>
      <c r="MTX6" s="171"/>
      <c r="MTY6" s="171"/>
      <c r="MTZ6" s="171"/>
      <c r="MUA6" s="171"/>
      <c r="MUB6" s="171"/>
      <c r="MUC6" s="171"/>
      <c r="MUD6" s="171"/>
      <c r="MUE6" s="171"/>
      <c r="MUF6" s="171"/>
      <c r="MUG6" s="171"/>
      <c r="MUH6" s="171"/>
      <c r="MUI6" s="171"/>
      <c r="MUJ6" s="171"/>
      <c r="MUK6" s="171"/>
      <c r="MUL6" s="171"/>
      <c r="MUM6" s="171"/>
      <c r="MUN6" s="171"/>
      <c r="MUO6" s="171"/>
      <c r="MUP6" s="171"/>
      <c r="MUQ6" s="171"/>
      <c r="MUR6" s="171"/>
      <c r="MUS6" s="171"/>
      <c r="MUT6" s="171"/>
      <c r="MUU6" s="171"/>
      <c r="MUV6" s="171"/>
      <c r="MUW6" s="171"/>
      <c r="MUX6" s="171"/>
      <c r="MUY6" s="171"/>
      <c r="MUZ6" s="171"/>
      <c r="MVA6" s="171"/>
      <c r="MVB6" s="171"/>
      <c r="MVC6" s="171"/>
      <c r="MVD6" s="171"/>
      <c r="MVE6" s="171"/>
      <c r="MVF6" s="171"/>
      <c r="MVG6" s="171"/>
      <c r="MVH6" s="171"/>
      <c r="MVI6" s="171"/>
      <c r="MVJ6" s="171"/>
      <c r="MVK6" s="171"/>
      <c r="MVL6" s="171"/>
      <c r="MVM6" s="171"/>
      <c r="MVN6" s="171"/>
      <c r="MVO6" s="171"/>
      <c r="MVP6" s="171"/>
      <c r="MVQ6" s="171"/>
      <c r="MVR6" s="171"/>
      <c r="MVS6" s="171"/>
      <c r="MVT6" s="171"/>
      <c r="MVU6" s="171"/>
      <c r="MVV6" s="171"/>
      <c r="MVW6" s="171"/>
      <c r="MVX6" s="171"/>
      <c r="MVY6" s="171"/>
      <c r="MVZ6" s="171"/>
      <c r="MWA6" s="171"/>
      <c r="MWB6" s="171"/>
      <c r="MWC6" s="171"/>
      <c r="MWD6" s="171"/>
      <c r="MWE6" s="171"/>
      <c r="MWF6" s="171"/>
      <c r="MWG6" s="171"/>
      <c r="MWH6" s="171"/>
      <c r="MWI6" s="171"/>
      <c r="MWJ6" s="171"/>
      <c r="MWK6" s="171"/>
      <c r="MWL6" s="171"/>
      <c r="MWM6" s="171"/>
      <c r="MWN6" s="171"/>
      <c r="MWO6" s="171"/>
      <c r="MWP6" s="171"/>
      <c r="MWQ6" s="171"/>
      <c r="MWR6" s="171"/>
      <c r="MWS6" s="171"/>
      <c r="MWT6" s="171"/>
      <c r="MWU6" s="171"/>
      <c r="MWV6" s="171"/>
      <c r="MWW6" s="171"/>
      <c r="MWX6" s="171"/>
      <c r="MWY6" s="171"/>
      <c r="MWZ6" s="171"/>
      <c r="MXA6" s="171"/>
      <c r="MXB6" s="171"/>
      <c r="MXC6" s="171"/>
      <c r="MXD6" s="171"/>
      <c r="MXE6" s="171"/>
      <c r="MXF6" s="171"/>
      <c r="MXG6" s="171"/>
      <c r="MXH6" s="171"/>
      <c r="MXI6" s="171"/>
      <c r="MXJ6" s="171"/>
      <c r="MXK6" s="171"/>
      <c r="MXL6" s="171"/>
      <c r="MXM6" s="171"/>
      <c r="MXN6" s="171"/>
      <c r="MXO6" s="171"/>
      <c r="MXP6" s="171"/>
      <c r="MXQ6" s="171"/>
      <c r="MXR6" s="171"/>
      <c r="MXS6" s="171"/>
      <c r="MXT6" s="171"/>
      <c r="MXU6" s="171"/>
      <c r="MXV6" s="171"/>
      <c r="MXW6" s="171"/>
      <c r="MXX6" s="171"/>
      <c r="MXY6" s="171"/>
      <c r="MXZ6" s="171"/>
      <c r="MYA6" s="171"/>
      <c r="MYB6" s="171"/>
      <c r="MYC6" s="171"/>
      <c r="MYD6" s="171"/>
      <c r="MYE6" s="171"/>
      <c r="MYF6" s="171"/>
      <c r="MYG6" s="171"/>
      <c r="MYH6" s="171"/>
      <c r="MYI6" s="171"/>
      <c r="MYJ6" s="171"/>
      <c r="MYK6" s="171"/>
      <c r="MYL6" s="171"/>
      <c r="MYM6" s="171"/>
      <c r="MYN6" s="171"/>
      <c r="MYO6" s="171"/>
      <c r="MYP6" s="171"/>
      <c r="MYQ6" s="171"/>
      <c r="MYR6" s="171"/>
      <c r="MYS6" s="171"/>
      <c r="MYT6" s="171"/>
      <c r="MYU6" s="171"/>
      <c r="MYV6" s="171"/>
      <c r="MYW6" s="171"/>
      <c r="MYX6" s="171"/>
      <c r="MYY6" s="171"/>
      <c r="MYZ6" s="171"/>
      <c r="MZA6" s="171"/>
      <c r="MZB6" s="171"/>
      <c r="MZC6" s="171"/>
      <c r="MZD6" s="171"/>
      <c r="MZE6" s="171"/>
      <c r="MZF6" s="171"/>
      <c r="MZG6" s="171"/>
      <c r="MZH6" s="171"/>
      <c r="MZI6" s="171"/>
      <c r="MZJ6" s="171"/>
      <c r="MZK6" s="171"/>
      <c r="MZL6" s="171"/>
      <c r="MZM6" s="171"/>
      <c r="MZN6" s="171"/>
      <c r="MZO6" s="171"/>
      <c r="MZP6" s="171"/>
      <c r="MZQ6" s="171"/>
      <c r="MZR6" s="171"/>
      <c r="MZS6" s="171"/>
      <c r="MZT6" s="171"/>
      <c r="MZU6" s="171"/>
      <c r="MZV6" s="171"/>
      <c r="MZW6" s="171"/>
      <c r="MZX6" s="171"/>
      <c r="MZY6" s="171"/>
      <c r="MZZ6" s="171"/>
      <c r="NAA6" s="171"/>
      <c r="NAB6" s="171"/>
      <c r="NAC6" s="171"/>
      <c r="NAD6" s="171"/>
      <c r="NAE6" s="171"/>
      <c r="NAF6" s="171"/>
      <c r="NAG6" s="171"/>
      <c r="NAH6" s="171"/>
      <c r="NAI6" s="171"/>
      <c r="NAJ6" s="171"/>
      <c r="NAK6" s="171"/>
      <c r="NAL6" s="171"/>
      <c r="NAM6" s="171"/>
      <c r="NAN6" s="171"/>
      <c r="NAO6" s="171"/>
      <c r="NAP6" s="171"/>
      <c r="NAQ6" s="171"/>
      <c r="NAR6" s="171"/>
      <c r="NAS6" s="171"/>
      <c r="NAT6" s="171"/>
      <c r="NAU6" s="171"/>
      <c r="NAV6" s="171"/>
      <c r="NAW6" s="171"/>
      <c r="NAX6" s="171"/>
      <c r="NAY6" s="171"/>
      <c r="NAZ6" s="171"/>
      <c r="NBA6" s="171"/>
      <c r="NBB6" s="171"/>
      <c r="NBC6" s="171"/>
      <c r="NBD6" s="171"/>
      <c r="NBE6" s="171"/>
      <c r="NBF6" s="171"/>
      <c r="NBG6" s="171"/>
      <c r="NBH6" s="171"/>
      <c r="NBI6" s="171"/>
      <c r="NBJ6" s="171"/>
      <c r="NBK6" s="171"/>
      <c r="NBL6" s="171"/>
      <c r="NBM6" s="171"/>
      <c r="NBN6" s="171"/>
      <c r="NBO6" s="171"/>
      <c r="NBP6" s="171"/>
      <c r="NBQ6" s="171"/>
      <c r="NBR6" s="171"/>
      <c r="NBS6" s="171"/>
      <c r="NBT6" s="171"/>
      <c r="NBU6" s="171"/>
      <c r="NBV6" s="171"/>
      <c r="NBW6" s="171"/>
      <c r="NBX6" s="171"/>
      <c r="NBY6" s="171"/>
      <c r="NBZ6" s="171"/>
      <c r="NCA6" s="171"/>
      <c r="NCB6" s="171"/>
      <c r="NCC6" s="171"/>
      <c r="NCD6" s="171"/>
      <c r="NCE6" s="171"/>
      <c r="NCF6" s="171"/>
      <c r="NCG6" s="171"/>
      <c r="NCH6" s="171"/>
      <c r="NCI6" s="171"/>
      <c r="NCJ6" s="171"/>
      <c r="NCK6" s="171"/>
      <c r="NCL6" s="171"/>
      <c r="NCM6" s="171"/>
      <c r="NCN6" s="171"/>
      <c r="NCO6" s="171"/>
      <c r="NCP6" s="171"/>
      <c r="NCQ6" s="171"/>
      <c r="NCR6" s="171"/>
      <c r="NCS6" s="171"/>
      <c r="NCT6" s="171"/>
      <c r="NCU6" s="171"/>
      <c r="NCV6" s="171"/>
      <c r="NCW6" s="171"/>
      <c r="NCX6" s="171"/>
      <c r="NCY6" s="171"/>
      <c r="NCZ6" s="171"/>
      <c r="NDA6" s="171"/>
      <c r="NDB6" s="171"/>
      <c r="NDC6" s="171"/>
      <c r="NDD6" s="171"/>
      <c r="NDE6" s="171"/>
      <c r="NDF6" s="171"/>
      <c r="NDG6" s="171"/>
      <c r="NDH6" s="171"/>
      <c r="NDI6" s="171"/>
      <c r="NDJ6" s="171"/>
      <c r="NDK6" s="171"/>
      <c r="NDL6" s="171"/>
      <c r="NDM6" s="171"/>
      <c r="NDN6" s="171"/>
      <c r="NDO6" s="171"/>
      <c r="NDP6" s="171"/>
      <c r="NDQ6" s="171"/>
      <c r="NDR6" s="171"/>
      <c r="NDS6" s="171"/>
      <c r="NDT6" s="171"/>
      <c r="NDU6" s="171"/>
      <c r="NDV6" s="171"/>
      <c r="NDW6" s="171"/>
      <c r="NDX6" s="171"/>
      <c r="NDY6" s="171"/>
      <c r="NDZ6" s="171"/>
      <c r="NEA6" s="171"/>
      <c r="NEB6" s="171"/>
      <c r="NEC6" s="171"/>
      <c r="NED6" s="171"/>
      <c r="NEE6" s="171"/>
      <c r="NEF6" s="171"/>
      <c r="NEG6" s="171"/>
      <c r="NEH6" s="171"/>
      <c r="NEI6" s="171"/>
      <c r="NEJ6" s="171"/>
      <c r="NEK6" s="171"/>
      <c r="NEL6" s="171"/>
      <c r="NEM6" s="171"/>
      <c r="NEN6" s="171"/>
      <c r="NEO6" s="171"/>
      <c r="NEP6" s="171"/>
      <c r="NEQ6" s="171"/>
      <c r="NER6" s="171"/>
      <c r="NES6" s="171"/>
      <c r="NET6" s="171"/>
      <c r="NEU6" s="171"/>
      <c r="NEV6" s="171"/>
      <c r="NEW6" s="171"/>
      <c r="NEX6" s="171"/>
      <c r="NEY6" s="171"/>
      <c r="NEZ6" s="171"/>
      <c r="NFA6" s="171"/>
      <c r="NFB6" s="171"/>
      <c r="NFC6" s="171"/>
      <c r="NFD6" s="171"/>
      <c r="NFE6" s="171"/>
      <c r="NFF6" s="171"/>
      <c r="NFG6" s="171"/>
      <c r="NFH6" s="171"/>
      <c r="NFI6" s="171"/>
      <c r="NFJ6" s="171"/>
      <c r="NFK6" s="171"/>
      <c r="NFL6" s="171"/>
      <c r="NFM6" s="171"/>
      <c r="NFN6" s="171"/>
      <c r="NFO6" s="171"/>
      <c r="NFP6" s="171"/>
      <c r="NFQ6" s="171"/>
      <c r="NFR6" s="171"/>
      <c r="NFS6" s="171"/>
      <c r="NFT6" s="171"/>
      <c r="NFU6" s="171"/>
      <c r="NFV6" s="171"/>
      <c r="NFW6" s="171"/>
      <c r="NFX6" s="171"/>
      <c r="NFY6" s="171"/>
      <c r="NFZ6" s="171"/>
      <c r="NGA6" s="171"/>
      <c r="NGB6" s="171"/>
      <c r="NGC6" s="171"/>
      <c r="NGD6" s="171"/>
      <c r="NGE6" s="171"/>
      <c r="NGF6" s="171"/>
      <c r="NGG6" s="171"/>
      <c r="NGH6" s="171"/>
      <c r="NGI6" s="171"/>
      <c r="NGJ6" s="171"/>
      <c r="NGK6" s="171"/>
      <c r="NGL6" s="171"/>
      <c r="NGM6" s="171"/>
      <c r="NGN6" s="171"/>
      <c r="NGO6" s="171"/>
      <c r="NGP6" s="171"/>
      <c r="NGQ6" s="171"/>
      <c r="NGR6" s="171"/>
      <c r="NGS6" s="171"/>
      <c r="NGT6" s="171"/>
      <c r="NGU6" s="171"/>
      <c r="NGV6" s="171"/>
      <c r="NGW6" s="171"/>
      <c r="NGX6" s="171"/>
      <c r="NGY6" s="171"/>
      <c r="NGZ6" s="171"/>
      <c r="NHA6" s="171"/>
      <c r="NHB6" s="171"/>
      <c r="NHC6" s="171"/>
      <c r="NHD6" s="171"/>
      <c r="NHE6" s="171"/>
      <c r="NHF6" s="171"/>
      <c r="NHG6" s="171"/>
      <c r="NHH6" s="171"/>
      <c r="NHI6" s="171"/>
      <c r="NHJ6" s="171"/>
      <c r="NHK6" s="171"/>
      <c r="NHL6" s="171"/>
      <c r="NHM6" s="171"/>
      <c r="NHN6" s="171"/>
      <c r="NHO6" s="171"/>
      <c r="NHP6" s="171"/>
      <c r="NHQ6" s="171"/>
      <c r="NHR6" s="171"/>
      <c r="NHS6" s="171"/>
      <c r="NHT6" s="171"/>
      <c r="NHU6" s="171"/>
      <c r="NHV6" s="171"/>
      <c r="NHW6" s="171"/>
      <c r="NHX6" s="171"/>
      <c r="NHY6" s="171"/>
      <c r="NHZ6" s="171"/>
      <c r="NIA6" s="171"/>
      <c r="NIB6" s="171"/>
      <c r="NIC6" s="171"/>
      <c r="NID6" s="171"/>
      <c r="NIE6" s="171"/>
      <c r="NIF6" s="171"/>
      <c r="NIG6" s="171"/>
      <c r="NIH6" s="171"/>
      <c r="NII6" s="171"/>
      <c r="NIJ6" s="171"/>
      <c r="NIK6" s="171"/>
      <c r="NIL6" s="171"/>
      <c r="NIM6" s="171"/>
      <c r="NIN6" s="171"/>
      <c r="NIO6" s="171"/>
      <c r="NIP6" s="171"/>
      <c r="NIQ6" s="171"/>
      <c r="NIR6" s="171"/>
      <c r="NIS6" s="171"/>
      <c r="NIT6" s="171"/>
      <c r="NIU6" s="171"/>
      <c r="NIV6" s="171"/>
      <c r="NIW6" s="171"/>
      <c r="NIX6" s="171"/>
      <c r="NIY6" s="171"/>
      <c r="NIZ6" s="171"/>
      <c r="NJA6" s="171"/>
      <c r="NJB6" s="171"/>
      <c r="NJC6" s="171"/>
      <c r="NJD6" s="171"/>
      <c r="NJE6" s="171"/>
      <c r="NJF6" s="171"/>
      <c r="NJG6" s="171"/>
      <c r="NJH6" s="171"/>
      <c r="NJI6" s="171"/>
      <c r="NJJ6" s="171"/>
      <c r="NJK6" s="171"/>
      <c r="NJL6" s="171"/>
      <c r="NJM6" s="171"/>
      <c r="NJN6" s="171"/>
      <c r="NJO6" s="171"/>
      <c r="NJP6" s="171"/>
      <c r="NJQ6" s="171"/>
      <c r="NJR6" s="171"/>
      <c r="NJS6" s="171"/>
      <c r="NJT6" s="171"/>
      <c r="NJU6" s="171"/>
      <c r="NJV6" s="171"/>
      <c r="NJW6" s="171"/>
      <c r="NJX6" s="171"/>
      <c r="NJY6" s="171"/>
      <c r="NJZ6" s="171"/>
      <c r="NKA6" s="171"/>
      <c r="NKB6" s="171"/>
      <c r="NKC6" s="171"/>
      <c r="NKD6" s="171"/>
      <c r="NKE6" s="171"/>
      <c r="NKF6" s="171"/>
      <c r="NKG6" s="171"/>
      <c r="NKH6" s="171"/>
      <c r="NKI6" s="171"/>
      <c r="NKJ6" s="171"/>
      <c r="NKK6" s="171"/>
      <c r="NKL6" s="171"/>
      <c r="NKM6" s="171"/>
      <c r="NKN6" s="171"/>
      <c r="NKO6" s="171"/>
      <c r="NKP6" s="171"/>
      <c r="NKQ6" s="171"/>
      <c r="NKR6" s="171"/>
      <c r="NKS6" s="171"/>
      <c r="NKT6" s="171"/>
      <c r="NKU6" s="171"/>
      <c r="NKV6" s="171"/>
      <c r="NKW6" s="171"/>
      <c r="NKX6" s="171"/>
      <c r="NKY6" s="171"/>
      <c r="NKZ6" s="171"/>
      <c r="NLA6" s="171"/>
      <c r="NLB6" s="171"/>
      <c r="NLC6" s="171"/>
      <c r="NLD6" s="171"/>
      <c r="NLE6" s="171"/>
      <c r="NLF6" s="171"/>
      <c r="NLG6" s="171"/>
      <c r="NLH6" s="171"/>
      <c r="NLI6" s="171"/>
      <c r="NLJ6" s="171"/>
      <c r="NLK6" s="171"/>
      <c r="NLL6" s="171"/>
      <c r="NLM6" s="171"/>
      <c r="NLN6" s="171"/>
      <c r="NLO6" s="171"/>
      <c r="NLP6" s="171"/>
      <c r="NLQ6" s="171"/>
      <c r="NLR6" s="171"/>
      <c r="NLS6" s="171"/>
      <c r="NLT6" s="171"/>
      <c r="NLU6" s="171"/>
      <c r="NLV6" s="171"/>
      <c r="NLW6" s="171"/>
      <c r="NLX6" s="171"/>
      <c r="NLY6" s="171"/>
      <c r="NLZ6" s="171"/>
      <c r="NMA6" s="171"/>
      <c r="NMB6" s="171"/>
      <c r="NMC6" s="171"/>
      <c r="NMD6" s="171"/>
      <c r="NME6" s="171"/>
      <c r="NMF6" s="171"/>
      <c r="NMG6" s="171"/>
      <c r="NMH6" s="171"/>
      <c r="NMI6" s="171"/>
      <c r="NMJ6" s="171"/>
      <c r="NMK6" s="171"/>
      <c r="NML6" s="171"/>
      <c r="NMM6" s="171"/>
      <c r="NMN6" s="171"/>
      <c r="NMO6" s="171"/>
      <c r="NMP6" s="171"/>
      <c r="NMQ6" s="171"/>
      <c r="NMR6" s="171"/>
      <c r="NMS6" s="171"/>
      <c r="NMT6" s="171"/>
      <c r="NMU6" s="171"/>
      <c r="NMV6" s="171"/>
      <c r="NMW6" s="171"/>
      <c r="NMX6" s="171"/>
      <c r="NMY6" s="171"/>
      <c r="NMZ6" s="171"/>
      <c r="NNA6" s="171"/>
      <c r="NNB6" s="171"/>
      <c r="NNC6" s="171"/>
      <c r="NND6" s="171"/>
      <c r="NNE6" s="171"/>
      <c r="NNF6" s="171"/>
      <c r="NNG6" s="171"/>
      <c r="NNH6" s="171"/>
      <c r="NNI6" s="171"/>
      <c r="NNJ6" s="171"/>
      <c r="NNK6" s="171"/>
      <c r="NNL6" s="171"/>
      <c r="NNM6" s="171"/>
      <c r="NNN6" s="171"/>
      <c r="NNO6" s="171"/>
      <c r="NNP6" s="171"/>
      <c r="NNQ6" s="171"/>
      <c r="NNR6" s="171"/>
      <c r="NNS6" s="171"/>
      <c r="NNT6" s="171"/>
      <c r="NNU6" s="171"/>
      <c r="NNV6" s="171"/>
      <c r="NNW6" s="171"/>
      <c r="NNX6" s="171"/>
      <c r="NNY6" s="171"/>
      <c r="NNZ6" s="171"/>
      <c r="NOA6" s="171"/>
      <c r="NOB6" s="171"/>
      <c r="NOC6" s="171"/>
      <c r="NOD6" s="171"/>
      <c r="NOE6" s="171"/>
      <c r="NOF6" s="171"/>
      <c r="NOG6" s="171"/>
      <c r="NOH6" s="171"/>
      <c r="NOI6" s="171"/>
      <c r="NOJ6" s="171"/>
      <c r="NOK6" s="171"/>
      <c r="NOL6" s="171"/>
      <c r="NOM6" s="171"/>
      <c r="NON6" s="171"/>
      <c r="NOO6" s="171"/>
      <c r="NOP6" s="171"/>
      <c r="NOQ6" s="171"/>
      <c r="NOR6" s="171"/>
      <c r="NOS6" s="171"/>
      <c r="NOT6" s="171"/>
      <c r="NOU6" s="171"/>
      <c r="NOV6" s="171"/>
      <c r="NOW6" s="171"/>
      <c r="NOX6" s="171"/>
      <c r="NOY6" s="171"/>
      <c r="NOZ6" s="171"/>
      <c r="NPA6" s="171"/>
      <c r="NPB6" s="171"/>
      <c r="NPC6" s="171"/>
      <c r="NPD6" s="171"/>
      <c r="NPE6" s="171"/>
      <c r="NPF6" s="171"/>
      <c r="NPG6" s="171"/>
      <c r="NPH6" s="171"/>
      <c r="NPI6" s="171"/>
      <c r="NPJ6" s="171"/>
      <c r="NPK6" s="171"/>
      <c r="NPL6" s="171"/>
      <c r="NPM6" s="171"/>
      <c r="NPN6" s="171"/>
      <c r="NPO6" s="171"/>
      <c r="NPP6" s="171"/>
      <c r="NPQ6" s="171"/>
      <c r="NPR6" s="171"/>
      <c r="NPS6" s="171"/>
      <c r="NPT6" s="171"/>
      <c r="NPU6" s="171"/>
      <c r="NPV6" s="171"/>
      <c r="NPW6" s="171"/>
      <c r="NPX6" s="171"/>
      <c r="NPY6" s="171"/>
      <c r="NPZ6" s="171"/>
      <c r="NQA6" s="171"/>
      <c r="NQB6" s="171"/>
      <c r="NQC6" s="171"/>
      <c r="NQD6" s="171"/>
      <c r="NQE6" s="171"/>
      <c r="NQF6" s="171"/>
      <c r="NQG6" s="171"/>
      <c r="NQH6" s="171"/>
      <c r="NQI6" s="171"/>
      <c r="NQJ6" s="171"/>
      <c r="NQK6" s="171"/>
      <c r="NQL6" s="171"/>
      <c r="NQM6" s="171"/>
      <c r="NQN6" s="171"/>
      <c r="NQO6" s="171"/>
      <c r="NQP6" s="171"/>
      <c r="NQQ6" s="171"/>
      <c r="NQR6" s="171"/>
      <c r="NQS6" s="171"/>
      <c r="NQT6" s="171"/>
      <c r="NQU6" s="171"/>
      <c r="NQV6" s="171"/>
      <c r="NQW6" s="171"/>
      <c r="NQX6" s="171"/>
      <c r="NQY6" s="171"/>
      <c r="NQZ6" s="171"/>
      <c r="NRA6" s="171"/>
      <c r="NRB6" s="171"/>
      <c r="NRC6" s="171"/>
      <c r="NRD6" s="171"/>
      <c r="NRE6" s="171"/>
      <c r="NRF6" s="171"/>
      <c r="NRG6" s="171"/>
      <c r="NRH6" s="171"/>
      <c r="NRI6" s="171"/>
      <c r="NRJ6" s="171"/>
      <c r="NRK6" s="171"/>
      <c r="NRL6" s="171"/>
      <c r="NRM6" s="171"/>
      <c r="NRN6" s="171"/>
      <c r="NRO6" s="171"/>
      <c r="NRP6" s="171"/>
      <c r="NRQ6" s="171"/>
      <c r="NRR6" s="171"/>
      <c r="NRS6" s="171"/>
      <c r="NRT6" s="171"/>
      <c r="NRU6" s="171"/>
      <c r="NRV6" s="171"/>
      <c r="NRW6" s="171"/>
      <c r="NRX6" s="171"/>
      <c r="NRY6" s="171"/>
      <c r="NRZ6" s="171"/>
      <c r="NSA6" s="171"/>
      <c r="NSB6" s="171"/>
      <c r="NSC6" s="171"/>
      <c r="NSD6" s="171"/>
      <c r="NSE6" s="171"/>
      <c r="NSF6" s="171"/>
      <c r="NSG6" s="171"/>
      <c r="NSH6" s="171"/>
      <c r="NSI6" s="171"/>
      <c r="NSJ6" s="171"/>
      <c r="NSK6" s="171"/>
      <c r="NSL6" s="171"/>
      <c r="NSM6" s="171"/>
      <c r="NSN6" s="171"/>
      <c r="NSO6" s="171"/>
      <c r="NSP6" s="171"/>
      <c r="NSQ6" s="171"/>
      <c r="NSR6" s="171"/>
      <c r="NSS6" s="171"/>
      <c r="NST6" s="171"/>
      <c r="NSU6" s="171"/>
      <c r="NSV6" s="171"/>
      <c r="NSW6" s="171"/>
      <c r="NSX6" s="171"/>
      <c r="NSY6" s="171"/>
      <c r="NSZ6" s="171"/>
      <c r="NTA6" s="171"/>
      <c r="NTB6" s="171"/>
      <c r="NTC6" s="171"/>
      <c r="NTD6" s="171"/>
      <c r="NTE6" s="171"/>
      <c r="NTF6" s="171"/>
      <c r="NTG6" s="171"/>
      <c r="NTH6" s="171"/>
      <c r="NTI6" s="171"/>
      <c r="NTJ6" s="171"/>
      <c r="NTK6" s="171"/>
      <c r="NTL6" s="171"/>
      <c r="NTM6" s="171"/>
      <c r="NTN6" s="171"/>
      <c r="NTO6" s="171"/>
      <c r="NTP6" s="171"/>
      <c r="NTQ6" s="171"/>
      <c r="NTR6" s="171"/>
      <c r="NTS6" s="171"/>
      <c r="NTT6" s="171"/>
      <c r="NTU6" s="171"/>
      <c r="NTV6" s="171"/>
      <c r="NTW6" s="171"/>
      <c r="NTX6" s="171"/>
      <c r="NTY6" s="171"/>
      <c r="NTZ6" s="171"/>
      <c r="NUA6" s="171"/>
      <c r="NUB6" s="171"/>
      <c r="NUC6" s="171"/>
      <c r="NUD6" s="171"/>
      <c r="NUE6" s="171"/>
      <c r="NUF6" s="171"/>
      <c r="NUG6" s="171"/>
      <c r="NUH6" s="171"/>
      <c r="NUI6" s="171"/>
      <c r="NUJ6" s="171"/>
      <c r="NUK6" s="171"/>
      <c r="NUL6" s="171"/>
      <c r="NUM6" s="171"/>
      <c r="NUN6" s="171"/>
      <c r="NUO6" s="171"/>
      <c r="NUP6" s="171"/>
      <c r="NUQ6" s="171"/>
      <c r="NUR6" s="171"/>
      <c r="NUS6" s="171"/>
      <c r="NUT6" s="171"/>
      <c r="NUU6" s="171"/>
      <c r="NUV6" s="171"/>
      <c r="NUW6" s="171"/>
      <c r="NUX6" s="171"/>
      <c r="NUY6" s="171"/>
      <c r="NUZ6" s="171"/>
      <c r="NVA6" s="171"/>
      <c r="NVB6" s="171"/>
      <c r="NVC6" s="171"/>
      <c r="NVD6" s="171"/>
      <c r="NVE6" s="171"/>
      <c r="NVF6" s="171"/>
      <c r="NVG6" s="171"/>
      <c r="NVH6" s="171"/>
      <c r="NVI6" s="171"/>
      <c r="NVJ6" s="171"/>
      <c r="NVK6" s="171"/>
      <c r="NVL6" s="171"/>
      <c r="NVM6" s="171"/>
      <c r="NVN6" s="171"/>
      <c r="NVO6" s="171"/>
      <c r="NVP6" s="171"/>
      <c r="NVQ6" s="171"/>
      <c r="NVR6" s="171"/>
      <c r="NVS6" s="171"/>
      <c r="NVT6" s="171"/>
      <c r="NVU6" s="171"/>
      <c r="NVV6" s="171"/>
      <c r="NVW6" s="171"/>
      <c r="NVX6" s="171"/>
      <c r="NVY6" s="171"/>
      <c r="NVZ6" s="171"/>
      <c r="NWA6" s="171"/>
      <c r="NWB6" s="171"/>
      <c r="NWC6" s="171"/>
      <c r="NWD6" s="171"/>
      <c r="NWE6" s="171"/>
      <c r="NWF6" s="171"/>
      <c r="NWG6" s="171"/>
      <c r="NWH6" s="171"/>
      <c r="NWI6" s="171"/>
      <c r="NWJ6" s="171"/>
      <c r="NWK6" s="171"/>
      <c r="NWL6" s="171"/>
      <c r="NWM6" s="171"/>
      <c r="NWN6" s="171"/>
      <c r="NWO6" s="171"/>
      <c r="NWP6" s="171"/>
      <c r="NWQ6" s="171"/>
      <c r="NWR6" s="171"/>
      <c r="NWS6" s="171"/>
      <c r="NWT6" s="171"/>
      <c r="NWU6" s="171"/>
      <c r="NWV6" s="171"/>
      <c r="NWW6" s="171"/>
      <c r="NWX6" s="171"/>
      <c r="NWY6" s="171"/>
      <c r="NWZ6" s="171"/>
      <c r="NXA6" s="171"/>
      <c r="NXB6" s="171"/>
      <c r="NXC6" s="171"/>
      <c r="NXD6" s="171"/>
      <c r="NXE6" s="171"/>
      <c r="NXF6" s="171"/>
      <c r="NXG6" s="171"/>
      <c r="NXH6" s="171"/>
      <c r="NXI6" s="171"/>
      <c r="NXJ6" s="171"/>
      <c r="NXK6" s="171"/>
      <c r="NXL6" s="171"/>
      <c r="NXM6" s="171"/>
      <c r="NXN6" s="171"/>
      <c r="NXO6" s="171"/>
      <c r="NXP6" s="171"/>
      <c r="NXQ6" s="171"/>
      <c r="NXR6" s="171"/>
      <c r="NXS6" s="171"/>
      <c r="NXT6" s="171"/>
      <c r="NXU6" s="171"/>
      <c r="NXV6" s="171"/>
      <c r="NXW6" s="171"/>
      <c r="NXX6" s="171"/>
      <c r="NXY6" s="171"/>
      <c r="NXZ6" s="171"/>
      <c r="NYA6" s="171"/>
      <c r="NYB6" s="171"/>
      <c r="NYC6" s="171"/>
      <c r="NYD6" s="171"/>
      <c r="NYE6" s="171"/>
      <c r="NYF6" s="171"/>
      <c r="NYG6" s="171"/>
      <c r="NYH6" s="171"/>
      <c r="NYI6" s="171"/>
      <c r="NYJ6" s="171"/>
      <c r="NYK6" s="171"/>
      <c r="NYL6" s="171"/>
      <c r="NYM6" s="171"/>
      <c r="NYN6" s="171"/>
      <c r="NYO6" s="171"/>
      <c r="NYP6" s="171"/>
      <c r="NYQ6" s="171"/>
      <c r="NYR6" s="171"/>
      <c r="NYS6" s="171"/>
      <c r="NYT6" s="171"/>
      <c r="NYU6" s="171"/>
      <c r="NYV6" s="171"/>
      <c r="NYW6" s="171"/>
      <c r="NYX6" s="171"/>
      <c r="NYY6" s="171"/>
      <c r="NYZ6" s="171"/>
      <c r="NZA6" s="171"/>
      <c r="NZB6" s="171"/>
      <c r="NZC6" s="171"/>
      <c r="NZD6" s="171"/>
      <c r="NZE6" s="171"/>
      <c r="NZF6" s="171"/>
      <c r="NZG6" s="171"/>
      <c r="NZH6" s="171"/>
      <c r="NZI6" s="171"/>
      <c r="NZJ6" s="171"/>
      <c r="NZK6" s="171"/>
      <c r="NZL6" s="171"/>
      <c r="NZM6" s="171"/>
      <c r="NZN6" s="171"/>
      <c r="NZO6" s="171"/>
      <c r="NZP6" s="171"/>
      <c r="NZQ6" s="171"/>
      <c r="NZR6" s="171"/>
      <c r="NZS6" s="171"/>
      <c r="NZT6" s="171"/>
      <c r="NZU6" s="171"/>
      <c r="NZV6" s="171"/>
      <c r="NZW6" s="171"/>
      <c r="NZX6" s="171"/>
      <c r="NZY6" s="171"/>
      <c r="NZZ6" s="171"/>
      <c r="OAA6" s="171"/>
      <c r="OAB6" s="171"/>
      <c r="OAC6" s="171"/>
      <c r="OAD6" s="171"/>
      <c r="OAE6" s="171"/>
      <c r="OAF6" s="171"/>
      <c r="OAG6" s="171"/>
      <c r="OAH6" s="171"/>
      <c r="OAI6" s="171"/>
      <c r="OAJ6" s="171"/>
      <c r="OAK6" s="171"/>
      <c r="OAL6" s="171"/>
      <c r="OAM6" s="171"/>
      <c r="OAN6" s="171"/>
      <c r="OAO6" s="171"/>
      <c r="OAP6" s="171"/>
      <c r="OAQ6" s="171"/>
      <c r="OAR6" s="171"/>
      <c r="OAS6" s="171"/>
      <c r="OAT6" s="171"/>
      <c r="OAU6" s="171"/>
      <c r="OAV6" s="171"/>
      <c r="OAW6" s="171"/>
      <c r="OAX6" s="171"/>
      <c r="OAY6" s="171"/>
      <c r="OAZ6" s="171"/>
      <c r="OBA6" s="171"/>
      <c r="OBB6" s="171"/>
      <c r="OBC6" s="171"/>
      <c r="OBD6" s="171"/>
      <c r="OBE6" s="171"/>
      <c r="OBF6" s="171"/>
      <c r="OBG6" s="171"/>
      <c r="OBH6" s="171"/>
      <c r="OBI6" s="171"/>
      <c r="OBJ6" s="171"/>
      <c r="OBK6" s="171"/>
      <c r="OBL6" s="171"/>
      <c r="OBM6" s="171"/>
      <c r="OBN6" s="171"/>
      <c r="OBO6" s="171"/>
      <c r="OBP6" s="171"/>
      <c r="OBQ6" s="171"/>
      <c r="OBR6" s="171"/>
      <c r="OBS6" s="171"/>
      <c r="OBT6" s="171"/>
      <c r="OBU6" s="171"/>
      <c r="OBV6" s="171"/>
      <c r="OBW6" s="171"/>
      <c r="OBX6" s="171"/>
      <c r="OBY6" s="171"/>
      <c r="OBZ6" s="171"/>
      <c r="OCA6" s="171"/>
      <c r="OCB6" s="171"/>
      <c r="OCC6" s="171"/>
      <c r="OCD6" s="171"/>
      <c r="OCE6" s="171"/>
      <c r="OCF6" s="171"/>
      <c r="OCG6" s="171"/>
      <c r="OCH6" s="171"/>
      <c r="OCI6" s="171"/>
      <c r="OCJ6" s="171"/>
      <c r="OCK6" s="171"/>
      <c r="OCL6" s="171"/>
      <c r="OCM6" s="171"/>
      <c r="OCN6" s="171"/>
      <c r="OCO6" s="171"/>
      <c r="OCP6" s="171"/>
      <c r="OCQ6" s="171"/>
      <c r="OCR6" s="171"/>
      <c r="OCS6" s="171"/>
      <c r="OCT6" s="171"/>
      <c r="OCU6" s="171"/>
      <c r="OCV6" s="171"/>
      <c r="OCW6" s="171"/>
      <c r="OCX6" s="171"/>
      <c r="OCY6" s="171"/>
      <c r="OCZ6" s="171"/>
      <c r="ODA6" s="171"/>
      <c r="ODB6" s="171"/>
      <c r="ODC6" s="171"/>
      <c r="ODD6" s="171"/>
      <c r="ODE6" s="171"/>
      <c r="ODF6" s="171"/>
      <c r="ODG6" s="171"/>
      <c r="ODH6" s="171"/>
      <c r="ODI6" s="171"/>
      <c r="ODJ6" s="171"/>
      <c r="ODK6" s="171"/>
      <c r="ODL6" s="171"/>
      <c r="ODM6" s="171"/>
      <c r="ODN6" s="171"/>
      <c r="ODO6" s="171"/>
      <c r="ODP6" s="171"/>
      <c r="ODQ6" s="171"/>
      <c r="ODR6" s="171"/>
      <c r="ODS6" s="171"/>
      <c r="ODT6" s="171"/>
      <c r="ODU6" s="171"/>
      <c r="ODV6" s="171"/>
      <c r="ODW6" s="171"/>
      <c r="ODX6" s="171"/>
      <c r="ODY6" s="171"/>
      <c r="ODZ6" s="171"/>
      <c r="OEA6" s="171"/>
      <c r="OEB6" s="171"/>
      <c r="OEC6" s="171"/>
      <c r="OED6" s="171"/>
      <c r="OEE6" s="171"/>
      <c r="OEF6" s="171"/>
      <c r="OEG6" s="171"/>
      <c r="OEH6" s="171"/>
      <c r="OEI6" s="171"/>
      <c r="OEJ6" s="171"/>
      <c r="OEK6" s="171"/>
      <c r="OEL6" s="171"/>
      <c r="OEM6" s="171"/>
      <c r="OEN6" s="171"/>
      <c r="OEO6" s="171"/>
      <c r="OEP6" s="171"/>
      <c r="OEQ6" s="171"/>
      <c r="OER6" s="171"/>
      <c r="OES6" s="171"/>
      <c r="OET6" s="171"/>
      <c r="OEU6" s="171"/>
      <c r="OEV6" s="171"/>
      <c r="OEW6" s="171"/>
      <c r="OEX6" s="171"/>
      <c r="OEY6" s="171"/>
      <c r="OEZ6" s="171"/>
      <c r="OFA6" s="171"/>
      <c r="OFB6" s="171"/>
      <c r="OFC6" s="171"/>
      <c r="OFD6" s="171"/>
      <c r="OFE6" s="171"/>
      <c r="OFF6" s="171"/>
      <c r="OFG6" s="171"/>
      <c r="OFH6" s="171"/>
      <c r="OFI6" s="171"/>
      <c r="OFJ6" s="171"/>
      <c r="OFK6" s="171"/>
      <c r="OFL6" s="171"/>
      <c r="OFM6" s="171"/>
      <c r="OFN6" s="171"/>
      <c r="OFO6" s="171"/>
      <c r="OFP6" s="171"/>
      <c r="OFQ6" s="171"/>
      <c r="OFR6" s="171"/>
      <c r="OFS6" s="171"/>
      <c r="OFT6" s="171"/>
      <c r="OFU6" s="171"/>
      <c r="OFV6" s="171"/>
      <c r="OFW6" s="171"/>
      <c r="OFX6" s="171"/>
      <c r="OFY6" s="171"/>
      <c r="OFZ6" s="171"/>
      <c r="OGA6" s="171"/>
      <c r="OGB6" s="171"/>
      <c r="OGC6" s="171"/>
      <c r="OGD6" s="171"/>
      <c r="OGE6" s="171"/>
      <c r="OGF6" s="171"/>
      <c r="OGG6" s="171"/>
      <c r="OGH6" s="171"/>
      <c r="OGI6" s="171"/>
      <c r="OGJ6" s="171"/>
      <c r="OGK6" s="171"/>
      <c r="OGL6" s="171"/>
      <c r="OGM6" s="171"/>
      <c r="OGN6" s="171"/>
      <c r="OGO6" s="171"/>
      <c r="OGP6" s="171"/>
      <c r="OGQ6" s="171"/>
      <c r="OGR6" s="171"/>
      <c r="OGS6" s="171"/>
      <c r="OGT6" s="171"/>
      <c r="OGU6" s="171"/>
      <c r="OGV6" s="171"/>
      <c r="OGW6" s="171"/>
      <c r="OGX6" s="171"/>
      <c r="OGY6" s="171"/>
      <c r="OGZ6" s="171"/>
      <c r="OHA6" s="171"/>
      <c r="OHB6" s="171"/>
      <c r="OHC6" s="171"/>
      <c r="OHD6" s="171"/>
      <c r="OHE6" s="171"/>
      <c r="OHF6" s="171"/>
      <c r="OHG6" s="171"/>
      <c r="OHH6" s="171"/>
      <c r="OHI6" s="171"/>
      <c r="OHJ6" s="171"/>
      <c r="OHK6" s="171"/>
      <c r="OHL6" s="171"/>
      <c r="OHM6" s="171"/>
      <c r="OHN6" s="171"/>
      <c r="OHO6" s="171"/>
      <c r="OHP6" s="171"/>
      <c r="OHQ6" s="171"/>
      <c r="OHR6" s="171"/>
      <c r="OHS6" s="171"/>
      <c r="OHT6" s="171"/>
      <c r="OHU6" s="171"/>
      <c r="OHV6" s="171"/>
      <c r="OHW6" s="171"/>
      <c r="OHX6" s="171"/>
      <c r="OHY6" s="171"/>
      <c r="OHZ6" s="171"/>
      <c r="OIA6" s="171"/>
      <c r="OIB6" s="171"/>
      <c r="OIC6" s="171"/>
      <c r="OID6" s="171"/>
      <c r="OIE6" s="171"/>
      <c r="OIF6" s="171"/>
      <c r="OIG6" s="171"/>
      <c r="OIH6" s="171"/>
      <c r="OII6" s="171"/>
      <c r="OIJ6" s="171"/>
      <c r="OIK6" s="171"/>
      <c r="OIL6" s="171"/>
      <c r="OIM6" s="171"/>
      <c r="OIN6" s="171"/>
      <c r="OIO6" s="171"/>
      <c r="OIP6" s="171"/>
      <c r="OIQ6" s="171"/>
      <c r="OIR6" s="171"/>
      <c r="OIS6" s="171"/>
      <c r="OIT6" s="171"/>
      <c r="OIU6" s="171"/>
      <c r="OIV6" s="171"/>
      <c r="OIW6" s="171"/>
      <c r="OIX6" s="171"/>
      <c r="OIY6" s="171"/>
      <c r="OIZ6" s="171"/>
      <c r="OJA6" s="171"/>
      <c r="OJB6" s="171"/>
      <c r="OJC6" s="171"/>
      <c r="OJD6" s="171"/>
      <c r="OJE6" s="171"/>
      <c r="OJF6" s="171"/>
      <c r="OJG6" s="171"/>
      <c r="OJH6" s="171"/>
      <c r="OJI6" s="171"/>
      <c r="OJJ6" s="171"/>
      <c r="OJK6" s="171"/>
      <c r="OJL6" s="171"/>
      <c r="OJM6" s="171"/>
      <c r="OJN6" s="171"/>
      <c r="OJO6" s="171"/>
      <c r="OJP6" s="171"/>
      <c r="OJQ6" s="171"/>
      <c r="OJR6" s="171"/>
      <c r="OJS6" s="171"/>
      <c r="OJT6" s="171"/>
      <c r="OJU6" s="171"/>
      <c r="OJV6" s="171"/>
      <c r="OJW6" s="171"/>
      <c r="OJX6" s="171"/>
      <c r="OJY6" s="171"/>
      <c r="OJZ6" s="171"/>
      <c r="OKA6" s="171"/>
      <c r="OKB6" s="171"/>
      <c r="OKC6" s="171"/>
      <c r="OKD6" s="171"/>
      <c r="OKE6" s="171"/>
      <c r="OKF6" s="171"/>
      <c r="OKG6" s="171"/>
      <c r="OKH6" s="171"/>
      <c r="OKI6" s="171"/>
      <c r="OKJ6" s="171"/>
      <c r="OKK6" s="171"/>
      <c r="OKL6" s="171"/>
      <c r="OKM6" s="171"/>
      <c r="OKN6" s="171"/>
      <c r="OKO6" s="171"/>
      <c r="OKP6" s="171"/>
      <c r="OKQ6" s="171"/>
      <c r="OKR6" s="171"/>
      <c r="OKS6" s="171"/>
      <c r="OKT6" s="171"/>
      <c r="OKU6" s="171"/>
      <c r="OKV6" s="171"/>
      <c r="OKW6" s="171"/>
      <c r="OKX6" s="171"/>
      <c r="OKY6" s="171"/>
      <c r="OKZ6" s="171"/>
      <c r="OLA6" s="171"/>
      <c r="OLB6" s="171"/>
      <c r="OLC6" s="171"/>
      <c r="OLD6" s="171"/>
      <c r="OLE6" s="171"/>
      <c r="OLF6" s="171"/>
      <c r="OLG6" s="171"/>
      <c r="OLH6" s="171"/>
      <c r="OLI6" s="171"/>
      <c r="OLJ6" s="171"/>
      <c r="OLK6" s="171"/>
      <c r="OLL6" s="171"/>
      <c r="OLM6" s="171"/>
      <c r="OLN6" s="171"/>
      <c r="OLO6" s="171"/>
      <c r="OLP6" s="171"/>
      <c r="OLQ6" s="171"/>
      <c r="OLR6" s="171"/>
      <c r="OLS6" s="171"/>
      <c r="OLT6" s="171"/>
      <c r="OLU6" s="171"/>
      <c r="OLV6" s="171"/>
      <c r="OLW6" s="171"/>
      <c r="OLX6" s="171"/>
      <c r="OLY6" s="171"/>
      <c r="OLZ6" s="171"/>
      <c r="OMA6" s="171"/>
      <c r="OMB6" s="171"/>
      <c r="OMC6" s="171"/>
      <c r="OMD6" s="171"/>
      <c r="OME6" s="171"/>
      <c r="OMF6" s="171"/>
      <c r="OMG6" s="171"/>
      <c r="OMH6" s="171"/>
      <c r="OMI6" s="171"/>
      <c r="OMJ6" s="171"/>
      <c r="OMK6" s="171"/>
      <c r="OML6" s="171"/>
      <c r="OMM6" s="171"/>
      <c r="OMN6" s="171"/>
      <c r="OMO6" s="171"/>
      <c r="OMP6" s="171"/>
      <c r="OMQ6" s="171"/>
      <c r="OMR6" s="171"/>
      <c r="OMS6" s="171"/>
      <c r="OMT6" s="171"/>
      <c r="OMU6" s="171"/>
      <c r="OMV6" s="171"/>
      <c r="OMW6" s="171"/>
      <c r="OMX6" s="171"/>
      <c r="OMY6" s="171"/>
      <c r="OMZ6" s="171"/>
      <c r="ONA6" s="171"/>
      <c r="ONB6" s="171"/>
      <c r="ONC6" s="171"/>
      <c r="OND6" s="171"/>
      <c r="ONE6" s="171"/>
      <c r="ONF6" s="171"/>
      <c r="ONG6" s="171"/>
      <c r="ONH6" s="171"/>
      <c r="ONI6" s="171"/>
      <c r="ONJ6" s="171"/>
      <c r="ONK6" s="171"/>
      <c r="ONL6" s="171"/>
      <c r="ONM6" s="171"/>
      <c r="ONN6" s="171"/>
      <c r="ONO6" s="171"/>
      <c r="ONP6" s="171"/>
      <c r="ONQ6" s="171"/>
      <c r="ONR6" s="171"/>
      <c r="ONS6" s="171"/>
      <c r="ONT6" s="171"/>
      <c r="ONU6" s="171"/>
      <c r="ONV6" s="171"/>
      <c r="ONW6" s="171"/>
      <c r="ONX6" s="171"/>
      <c r="ONY6" s="171"/>
      <c r="ONZ6" s="171"/>
      <c r="OOA6" s="171"/>
      <c r="OOB6" s="171"/>
      <c r="OOC6" s="171"/>
      <c r="OOD6" s="171"/>
      <c r="OOE6" s="171"/>
      <c r="OOF6" s="171"/>
      <c r="OOG6" s="171"/>
      <c r="OOH6" s="171"/>
      <c r="OOI6" s="171"/>
      <c r="OOJ6" s="171"/>
      <c r="OOK6" s="171"/>
      <c r="OOL6" s="171"/>
      <c r="OOM6" s="171"/>
      <c r="OON6" s="171"/>
      <c r="OOO6" s="171"/>
      <c r="OOP6" s="171"/>
      <c r="OOQ6" s="171"/>
      <c r="OOR6" s="171"/>
      <c r="OOS6" s="171"/>
      <c r="OOT6" s="171"/>
      <c r="OOU6" s="171"/>
      <c r="OOV6" s="171"/>
      <c r="OOW6" s="171"/>
      <c r="OOX6" s="171"/>
      <c r="OOY6" s="171"/>
      <c r="OOZ6" s="171"/>
      <c r="OPA6" s="171"/>
      <c r="OPB6" s="171"/>
      <c r="OPC6" s="171"/>
      <c r="OPD6" s="171"/>
      <c r="OPE6" s="171"/>
      <c r="OPF6" s="171"/>
      <c r="OPG6" s="171"/>
      <c r="OPH6" s="171"/>
      <c r="OPI6" s="171"/>
      <c r="OPJ6" s="171"/>
      <c r="OPK6" s="171"/>
      <c r="OPL6" s="171"/>
      <c r="OPM6" s="171"/>
      <c r="OPN6" s="171"/>
      <c r="OPO6" s="171"/>
      <c r="OPP6" s="171"/>
      <c r="OPQ6" s="171"/>
      <c r="OPR6" s="171"/>
      <c r="OPS6" s="171"/>
      <c r="OPT6" s="171"/>
      <c r="OPU6" s="171"/>
      <c r="OPV6" s="171"/>
      <c r="OPW6" s="171"/>
      <c r="OPX6" s="171"/>
      <c r="OPY6" s="171"/>
      <c r="OPZ6" s="171"/>
      <c r="OQA6" s="171"/>
      <c r="OQB6" s="171"/>
      <c r="OQC6" s="171"/>
      <c r="OQD6" s="171"/>
      <c r="OQE6" s="171"/>
      <c r="OQF6" s="171"/>
      <c r="OQG6" s="171"/>
      <c r="OQH6" s="171"/>
      <c r="OQI6" s="171"/>
      <c r="OQJ6" s="171"/>
      <c r="OQK6" s="171"/>
      <c r="OQL6" s="171"/>
      <c r="OQM6" s="171"/>
      <c r="OQN6" s="171"/>
      <c r="OQO6" s="171"/>
      <c r="OQP6" s="171"/>
      <c r="OQQ6" s="171"/>
      <c r="OQR6" s="171"/>
      <c r="OQS6" s="171"/>
      <c r="OQT6" s="171"/>
      <c r="OQU6" s="171"/>
      <c r="OQV6" s="171"/>
      <c r="OQW6" s="171"/>
      <c r="OQX6" s="171"/>
      <c r="OQY6" s="171"/>
      <c r="OQZ6" s="171"/>
      <c r="ORA6" s="171"/>
      <c r="ORB6" s="171"/>
      <c r="ORC6" s="171"/>
      <c r="ORD6" s="171"/>
      <c r="ORE6" s="171"/>
      <c r="ORF6" s="171"/>
      <c r="ORG6" s="171"/>
      <c r="ORH6" s="171"/>
      <c r="ORI6" s="171"/>
      <c r="ORJ6" s="171"/>
      <c r="ORK6" s="171"/>
      <c r="ORL6" s="171"/>
      <c r="ORM6" s="171"/>
      <c r="ORN6" s="171"/>
      <c r="ORO6" s="171"/>
      <c r="ORP6" s="171"/>
      <c r="ORQ6" s="171"/>
      <c r="ORR6" s="171"/>
      <c r="ORS6" s="171"/>
      <c r="ORT6" s="171"/>
      <c r="ORU6" s="171"/>
      <c r="ORV6" s="171"/>
      <c r="ORW6" s="171"/>
      <c r="ORX6" s="171"/>
      <c r="ORY6" s="171"/>
      <c r="ORZ6" s="171"/>
      <c r="OSA6" s="171"/>
      <c r="OSB6" s="171"/>
      <c r="OSC6" s="171"/>
      <c r="OSD6" s="171"/>
      <c r="OSE6" s="171"/>
      <c r="OSF6" s="171"/>
      <c r="OSG6" s="171"/>
      <c r="OSH6" s="171"/>
      <c r="OSI6" s="171"/>
      <c r="OSJ6" s="171"/>
      <c r="OSK6" s="171"/>
      <c r="OSL6" s="171"/>
      <c r="OSM6" s="171"/>
      <c r="OSN6" s="171"/>
      <c r="OSO6" s="171"/>
      <c r="OSP6" s="171"/>
      <c r="OSQ6" s="171"/>
      <c r="OSR6" s="171"/>
      <c r="OSS6" s="171"/>
      <c r="OST6" s="171"/>
      <c r="OSU6" s="171"/>
      <c r="OSV6" s="171"/>
      <c r="OSW6" s="171"/>
      <c r="OSX6" s="171"/>
      <c r="OSY6" s="171"/>
      <c r="OSZ6" s="171"/>
      <c r="OTA6" s="171"/>
      <c r="OTB6" s="171"/>
      <c r="OTC6" s="171"/>
      <c r="OTD6" s="171"/>
      <c r="OTE6" s="171"/>
      <c r="OTF6" s="171"/>
      <c r="OTG6" s="171"/>
      <c r="OTH6" s="171"/>
      <c r="OTI6" s="171"/>
      <c r="OTJ6" s="171"/>
      <c r="OTK6" s="171"/>
      <c r="OTL6" s="171"/>
      <c r="OTM6" s="171"/>
      <c r="OTN6" s="171"/>
      <c r="OTO6" s="171"/>
      <c r="OTP6" s="171"/>
      <c r="OTQ6" s="171"/>
      <c r="OTR6" s="171"/>
      <c r="OTS6" s="171"/>
      <c r="OTT6" s="171"/>
      <c r="OTU6" s="171"/>
      <c r="OTV6" s="171"/>
      <c r="OTW6" s="171"/>
      <c r="OTX6" s="171"/>
      <c r="OTY6" s="171"/>
      <c r="OTZ6" s="171"/>
      <c r="OUA6" s="171"/>
      <c r="OUB6" s="171"/>
      <c r="OUC6" s="171"/>
      <c r="OUD6" s="171"/>
      <c r="OUE6" s="171"/>
      <c r="OUF6" s="171"/>
      <c r="OUG6" s="171"/>
      <c r="OUH6" s="171"/>
      <c r="OUI6" s="171"/>
      <c r="OUJ6" s="171"/>
      <c r="OUK6" s="171"/>
      <c r="OUL6" s="171"/>
      <c r="OUM6" s="171"/>
      <c r="OUN6" s="171"/>
      <c r="OUO6" s="171"/>
      <c r="OUP6" s="171"/>
      <c r="OUQ6" s="171"/>
      <c r="OUR6" s="171"/>
      <c r="OUS6" s="171"/>
      <c r="OUT6" s="171"/>
      <c r="OUU6" s="171"/>
      <c r="OUV6" s="171"/>
      <c r="OUW6" s="171"/>
      <c r="OUX6" s="171"/>
      <c r="OUY6" s="171"/>
      <c r="OUZ6" s="171"/>
      <c r="OVA6" s="171"/>
      <c r="OVB6" s="171"/>
      <c r="OVC6" s="171"/>
      <c r="OVD6" s="171"/>
      <c r="OVE6" s="171"/>
      <c r="OVF6" s="171"/>
      <c r="OVG6" s="171"/>
      <c r="OVH6" s="171"/>
      <c r="OVI6" s="171"/>
      <c r="OVJ6" s="171"/>
      <c r="OVK6" s="171"/>
      <c r="OVL6" s="171"/>
      <c r="OVM6" s="171"/>
      <c r="OVN6" s="171"/>
      <c r="OVO6" s="171"/>
      <c r="OVP6" s="171"/>
      <c r="OVQ6" s="171"/>
      <c r="OVR6" s="171"/>
      <c r="OVS6" s="171"/>
      <c r="OVT6" s="171"/>
      <c r="OVU6" s="171"/>
      <c r="OVV6" s="171"/>
      <c r="OVW6" s="171"/>
      <c r="OVX6" s="171"/>
      <c r="OVY6" s="171"/>
      <c r="OVZ6" s="171"/>
      <c r="OWA6" s="171"/>
      <c r="OWB6" s="171"/>
      <c r="OWC6" s="171"/>
      <c r="OWD6" s="171"/>
      <c r="OWE6" s="171"/>
      <c r="OWF6" s="171"/>
      <c r="OWG6" s="171"/>
      <c r="OWH6" s="171"/>
      <c r="OWI6" s="171"/>
      <c r="OWJ6" s="171"/>
      <c r="OWK6" s="171"/>
      <c r="OWL6" s="171"/>
      <c r="OWM6" s="171"/>
      <c r="OWN6" s="171"/>
      <c r="OWO6" s="171"/>
      <c r="OWP6" s="171"/>
      <c r="OWQ6" s="171"/>
      <c r="OWR6" s="171"/>
      <c r="OWS6" s="171"/>
      <c r="OWT6" s="171"/>
      <c r="OWU6" s="171"/>
      <c r="OWV6" s="171"/>
      <c r="OWW6" s="171"/>
      <c r="OWX6" s="171"/>
      <c r="OWY6" s="171"/>
      <c r="OWZ6" s="171"/>
      <c r="OXA6" s="171"/>
      <c r="OXB6" s="171"/>
      <c r="OXC6" s="171"/>
      <c r="OXD6" s="171"/>
      <c r="OXE6" s="171"/>
      <c r="OXF6" s="171"/>
      <c r="OXG6" s="171"/>
      <c r="OXH6" s="171"/>
      <c r="OXI6" s="171"/>
      <c r="OXJ6" s="171"/>
      <c r="OXK6" s="171"/>
      <c r="OXL6" s="171"/>
      <c r="OXM6" s="171"/>
      <c r="OXN6" s="171"/>
      <c r="OXO6" s="171"/>
      <c r="OXP6" s="171"/>
      <c r="OXQ6" s="171"/>
      <c r="OXR6" s="171"/>
      <c r="OXS6" s="171"/>
      <c r="OXT6" s="171"/>
      <c r="OXU6" s="171"/>
      <c r="OXV6" s="171"/>
      <c r="OXW6" s="171"/>
      <c r="OXX6" s="171"/>
      <c r="OXY6" s="171"/>
      <c r="OXZ6" s="171"/>
      <c r="OYA6" s="171"/>
      <c r="OYB6" s="171"/>
      <c r="OYC6" s="171"/>
      <c r="OYD6" s="171"/>
      <c r="OYE6" s="171"/>
      <c r="OYF6" s="171"/>
      <c r="OYG6" s="171"/>
      <c r="OYH6" s="171"/>
      <c r="OYI6" s="171"/>
      <c r="OYJ6" s="171"/>
      <c r="OYK6" s="171"/>
      <c r="OYL6" s="171"/>
      <c r="OYM6" s="171"/>
      <c r="OYN6" s="171"/>
      <c r="OYO6" s="171"/>
      <c r="OYP6" s="171"/>
      <c r="OYQ6" s="171"/>
      <c r="OYR6" s="171"/>
      <c r="OYS6" s="171"/>
      <c r="OYT6" s="171"/>
      <c r="OYU6" s="171"/>
      <c r="OYV6" s="171"/>
      <c r="OYW6" s="171"/>
      <c r="OYX6" s="171"/>
      <c r="OYY6" s="171"/>
      <c r="OYZ6" s="171"/>
      <c r="OZA6" s="171"/>
      <c r="OZB6" s="171"/>
      <c r="OZC6" s="171"/>
      <c r="OZD6" s="171"/>
      <c r="OZE6" s="171"/>
      <c r="OZF6" s="171"/>
      <c r="OZG6" s="171"/>
      <c r="OZH6" s="171"/>
      <c r="OZI6" s="171"/>
      <c r="OZJ6" s="171"/>
      <c r="OZK6" s="171"/>
      <c r="OZL6" s="171"/>
      <c r="OZM6" s="171"/>
      <c r="OZN6" s="171"/>
      <c r="OZO6" s="171"/>
      <c r="OZP6" s="171"/>
      <c r="OZQ6" s="171"/>
      <c r="OZR6" s="171"/>
      <c r="OZS6" s="171"/>
      <c r="OZT6" s="171"/>
      <c r="OZU6" s="171"/>
      <c r="OZV6" s="171"/>
      <c r="OZW6" s="171"/>
      <c r="OZX6" s="171"/>
      <c r="OZY6" s="171"/>
      <c r="OZZ6" s="171"/>
      <c r="PAA6" s="171"/>
      <c r="PAB6" s="171"/>
      <c r="PAC6" s="171"/>
      <c r="PAD6" s="171"/>
      <c r="PAE6" s="171"/>
      <c r="PAF6" s="171"/>
      <c r="PAG6" s="171"/>
      <c r="PAH6" s="171"/>
      <c r="PAI6" s="171"/>
      <c r="PAJ6" s="171"/>
      <c r="PAK6" s="171"/>
      <c r="PAL6" s="171"/>
      <c r="PAM6" s="171"/>
      <c r="PAN6" s="171"/>
      <c r="PAO6" s="171"/>
      <c r="PAP6" s="171"/>
      <c r="PAQ6" s="171"/>
      <c r="PAR6" s="171"/>
      <c r="PAS6" s="171"/>
      <c r="PAT6" s="171"/>
      <c r="PAU6" s="171"/>
      <c r="PAV6" s="171"/>
      <c r="PAW6" s="171"/>
      <c r="PAX6" s="171"/>
      <c r="PAY6" s="171"/>
      <c r="PAZ6" s="171"/>
      <c r="PBA6" s="171"/>
      <c r="PBB6" s="171"/>
      <c r="PBC6" s="171"/>
      <c r="PBD6" s="171"/>
      <c r="PBE6" s="171"/>
      <c r="PBF6" s="171"/>
      <c r="PBG6" s="171"/>
      <c r="PBH6" s="171"/>
      <c r="PBI6" s="171"/>
      <c r="PBJ6" s="171"/>
      <c r="PBK6" s="171"/>
      <c r="PBL6" s="171"/>
      <c r="PBM6" s="171"/>
      <c r="PBN6" s="171"/>
      <c r="PBO6" s="171"/>
      <c r="PBP6" s="171"/>
      <c r="PBQ6" s="171"/>
      <c r="PBR6" s="171"/>
      <c r="PBS6" s="171"/>
      <c r="PBT6" s="171"/>
      <c r="PBU6" s="171"/>
      <c r="PBV6" s="171"/>
      <c r="PBW6" s="171"/>
      <c r="PBX6" s="171"/>
      <c r="PBY6" s="171"/>
      <c r="PBZ6" s="171"/>
      <c r="PCA6" s="171"/>
      <c r="PCB6" s="171"/>
      <c r="PCC6" s="171"/>
      <c r="PCD6" s="171"/>
      <c r="PCE6" s="171"/>
      <c r="PCF6" s="171"/>
      <c r="PCG6" s="171"/>
      <c r="PCH6" s="171"/>
      <c r="PCI6" s="171"/>
      <c r="PCJ6" s="171"/>
      <c r="PCK6" s="171"/>
      <c r="PCL6" s="171"/>
      <c r="PCM6" s="171"/>
      <c r="PCN6" s="171"/>
      <c r="PCO6" s="171"/>
      <c r="PCP6" s="171"/>
      <c r="PCQ6" s="171"/>
      <c r="PCR6" s="171"/>
      <c r="PCS6" s="171"/>
      <c r="PCT6" s="171"/>
      <c r="PCU6" s="171"/>
      <c r="PCV6" s="171"/>
      <c r="PCW6" s="171"/>
      <c r="PCX6" s="171"/>
      <c r="PCY6" s="171"/>
      <c r="PCZ6" s="171"/>
      <c r="PDA6" s="171"/>
      <c r="PDB6" s="171"/>
      <c r="PDC6" s="171"/>
      <c r="PDD6" s="171"/>
      <c r="PDE6" s="171"/>
      <c r="PDF6" s="171"/>
      <c r="PDG6" s="171"/>
      <c r="PDH6" s="171"/>
      <c r="PDI6" s="171"/>
      <c r="PDJ6" s="171"/>
      <c r="PDK6" s="171"/>
      <c r="PDL6" s="171"/>
      <c r="PDM6" s="171"/>
      <c r="PDN6" s="171"/>
      <c r="PDO6" s="171"/>
      <c r="PDP6" s="171"/>
      <c r="PDQ6" s="171"/>
      <c r="PDR6" s="171"/>
      <c r="PDS6" s="171"/>
      <c r="PDT6" s="171"/>
      <c r="PDU6" s="171"/>
      <c r="PDV6" s="171"/>
      <c r="PDW6" s="171"/>
      <c r="PDX6" s="171"/>
      <c r="PDY6" s="171"/>
      <c r="PDZ6" s="171"/>
      <c r="PEA6" s="171"/>
      <c r="PEB6" s="171"/>
      <c r="PEC6" s="171"/>
      <c r="PED6" s="171"/>
      <c r="PEE6" s="171"/>
      <c r="PEF6" s="171"/>
      <c r="PEG6" s="171"/>
      <c r="PEH6" s="171"/>
      <c r="PEI6" s="171"/>
      <c r="PEJ6" s="171"/>
      <c r="PEK6" s="171"/>
      <c r="PEL6" s="171"/>
      <c r="PEM6" s="171"/>
      <c r="PEN6" s="171"/>
      <c r="PEO6" s="171"/>
      <c r="PEP6" s="171"/>
      <c r="PEQ6" s="171"/>
      <c r="PER6" s="171"/>
      <c r="PES6" s="171"/>
      <c r="PET6" s="171"/>
      <c r="PEU6" s="171"/>
      <c r="PEV6" s="171"/>
      <c r="PEW6" s="171"/>
      <c r="PEX6" s="171"/>
      <c r="PEY6" s="171"/>
      <c r="PEZ6" s="171"/>
      <c r="PFA6" s="171"/>
      <c r="PFB6" s="171"/>
      <c r="PFC6" s="171"/>
      <c r="PFD6" s="171"/>
      <c r="PFE6" s="171"/>
      <c r="PFF6" s="171"/>
      <c r="PFG6" s="171"/>
      <c r="PFH6" s="171"/>
      <c r="PFI6" s="171"/>
      <c r="PFJ6" s="171"/>
      <c r="PFK6" s="171"/>
      <c r="PFL6" s="171"/>
      <c r="PFM6" s="171"/>
      <c r="PFN6" s="171"/>
      <c r="PFO6" s="171"/>
      <c r="PFP6" s="171"/>
      <c r="PFQ6" s="171"/>
      <c r="PFR6" s="171"/>
      <c r="PFS6" s="171"/>
      <c r="PFT6" s="171"/>
      <c r="PFU6" s="171"/>
      <c r="PFV6" s="171"/>
      <c r="PFW6" s="171"/>
      <c r="PFX6" s="171"/>
      <c r="PFY6" s="171"/>
      <c r="PFZ6" s="171"/>
      <c r="PGA6" s="171"/>
      <c r="PGB6" s="171"/>
      <c r="PGC6" s="171"/>
      <c r="PGD6" s="171"/>
      <c r="PGE6" s="171"/>
      <c r="PGF6" s="171"/>
      <c r="PGG6" s="171"/>
      <c r="PGH6" s="171"/>
      <c r="PGI6" s="171"/>
      <c r="PGJ6" s="171"/>
      <c r="PGK6" s="171"/>
      <c r="PGL6" s="171"/>
      <c r="PGM6" s="171"/>
      <c r="PGN6" s="171"/>
      <c r="PGO6" s="171"/>
      <c r="PGP6" s="171"/>
      <c r="PGQ6" s="171"/>
      <c r="PGR6" s="171"/>
      <c r="PGS6" s="171"/>
      <c r="PGT6" s="171"/>
      <c r="PGU6" s="171"/>
      <c r="PGV6" s="171"/>
      <c r="PGW6" s="171"/>
      <c r="PGX6" s="171"/>
      <c r="PGY6" s="171"/>
      <c r="PGZ6" s="171"/>
      <c r="PHA6" s="171"/>
      <c r="PHB6" s="171"/>
      <c r="PHC6" s="171"/>
      <c r="PHD6" s="171"/>
      <c r="PHE6" s="171"/>
      <c r="PHF6" s="171"/>
      <c r="PHG6" s="171"/>
      <c r="PHH6" s="171"/>
      <c r="PHI6" s="171"/>
      <c r="PHJ6" s="171"/>
      <c r="PHK6" s="171"/>
      <c r="PHL6" s="171"/>
      <c r="PHM6" s="171"/>
      <c r="PHN6" s="171"/>
      <c r="PHO6" s="171"/>
      <c r="PHP6" s="171"/>
      <c r="PHQ6" s="171"/>
      <c r="PHR6" s="171"/>
      <c r="PHS6" s="171"/>
      <c r="PHT6" s="171"/>
      <c r="PHU6" s="171"/>
      <c r="PHV6" s="171"/>
      <c r="PHW6" s="171"/>
      <c r="PHX6" s="171"/>
      <c r="PHY6" s="171"/>
      <c r="PHZ6" s="171"/>
      <c r="PIA6" s="171"/>
      <c r="PIB6" s="171"/>
      <c r="PIC6" s="171"/>
      <c r="PID6" s="171"/>
      <c r="PIE6" s="171"/>
      <c r="PIF6" s="171"/>
      <c r="PIG6" s="171"/>
      <c r="PIH6" s="171"/>
      <c r="PII6" s="171"/>
      <c r="PIJ6" s="171"/>
      <c r="PIK6" s="171"/>
      <c r="PIL6" s="171"/>
      <c r="PIM6" s="171"/>
      <c r="PIN6" s="171"/>
      <c r="PIO6" s="171"/>
      <c r="PIP6" s="171"/>
      <c r="PIQ6" s="171"/>
      <c r="PIR6" s="171"/>
      <c r="PIS6" s="171"/>
      <c r="PIT6" s="171"/>
      <c r="PIU6" s="171"/>
      <c r="PIV6" s="171"/>
      <c r="PIW6" s="171"/>
      <c r="PIX6" s="171"/>
      <c r="PIY6" s="171"/>
      <c r="PIZ6" s="171"/>
      <c r="PJA6" s="171"/>
      <c r="PJB6" s="171"/>
      <c r="PJC6" s="171"/>
      <c r="PJD6" s="171"/>
      <c r="PJE6" s="171"/>
      <c r="PJF6" s="171"/>
      <c r="PJG6" s="171"/>
      <c r="PJH6" s="171"/>
      <c r="PJI6" s="171"/>
      <c r="PJJ6" s="171"/>
      <c r="PJK6" s="171"/>
      <c r="PJL6" s="171"/>
      <c r="PJM6" s="171"/>
      <c r="PJN6" s="171"/>
      <c r="PJO6" s="171"/>
      <c r="PJP6" s="171"/>
      <c r="PJQ6" s="171"/>
      <c r="PJR6" s="171"/>
      <c r="PJS6" s="171"/>
      <c r="PJT6" s="171"/>
      <c r="PJU6" s="171"/>
      <c r="PJV6" s="171"/>
      <c r="PJW6" s="171"/>
      <c r="PJX6" s="171"/>
      <c r="PJY6" s="171"/>
      <c r="PJZ6" s="171"/>
      <c r="PKA6" s="171"/>
      <c r="PKB6" s="171"/>
      <c r="PKC6" s="171"/>
      <c r="PKD6" s="171"/>
      <c r="PKE6" s="171"/>
      <c r="PKF6" s="171"/>
      <c r="PKG6" s="171"/>
      <c r="PKH6" s="171"/>
      <c r="PKI6" s="171"/>
      <c r="PKJ6" s="171"/>
      <c r="PKK6" s="171"/>
      <c r="PKL6" s="171"/>
      <c r="PKM6" s="171"/>
      <c r="PKN6" s="171"/>
      <c r="PKO6" s="171"/>
      <c r="PKP6" s="171"/>
      <c r="PKQ6" s="171"/>
      <c r="PKR6" s="171"/>
      <c r="PKS6" s="171"/>
      <c r="PKT6" s="171"/>
      <c r="PKU6" s="171"/>
      <c r="PKV6" s="171"/>
      <c r="PKW6" s="171"/>
      <c r="PKX6" s="171"/>
      <c r="PKY6" s="171"/>
      <c r="PKZ6" s="171"/>
      <c r="PLA6" s="171"/>
      <c r="PLB6" s="171"/>
      <c r="PLC6" s="171"/>
      <c r="PLD6" s="171"/>
      <c r="PLE6" s="171"/>
      <c r="PLF6" s="171"/>
      <c r="PLG6" s="171"/>
      <c r="PLH6" s="171"/>
      <c r="PLI6" s="171"/>
      <c r="PLJ6" s="171"/>
      <c r="PLK6" s="171"/>
      <c r="PLL6" s="171"/>
      <c r="PLM6" s="171"/>
      <c r="PLN6" s="171"/>
      <c r="PLO6" s="171"/>
      <c r="PLP6" s="171"/>
      <c r="PLQ6" s="171"/>
      <c r="PLR6" s="171"/>
      <c r="PLS6" s="171"/>
      <c r="PLT6" s="171"/>
      <c r="PLU6" s="171"/>
      <c r="PLV6" s="171"/>
      <c r="PLW6" s="171"/>
      <c r="PLX6" s="171"/>
      <c r="PLY6" s="171"/>
      <c r="PLZ6" s="171"/>
      <c r="PMA6" s="171"/>
      <c r="PMB6" s="171"/>
      <c r="PMC6" s="171"/>
      <c r="PMD6" s="171"/>
      <c r="PME6" s="171"/>
      <c r="PMF6" s="171"/>
      <c r="PMG6" s="171"/>
      <c r="PMH6" s="171"/>
      <c r="PMI6" s="171"/>
      <c r="PMJ6" s="171"/>
      <c r="PMK6" s="171"/>
      <c r="PML6" s="171"/>
      <c r="PMM6" s="171"/>
      <c r="PMN6" s="171"/>
      <c r="PMO6" s="171"/>
      <c r="PMP6" s="171"/>
      <c r="PMQ6" s="171"/>
      <c r="PMR6" s="171"/>
      <c r="PMS6" s="171"/>
      <c r="PMT6" s="171"/>
      <c r="PMU6" s="171"/>
      <c r="PMV6" s="171"/>
      <c r="PMW6" s="171"/>
      <c r="PMX6" s="171"/>
      <c r="PMY6" s="171"/>
      <c r="PMZ6" s="171"/>
      <c r="PNA6" s="171"/>
      <c r="PNB6" s="171"/>
      <c r="PNC6" s="171"/>
      <c r="PND6" s="171"/>
      <c r="PNE6" s="171"/>
      <c r="PNF6" s="171"/>
      <c r="PNG6" s="171"/>
      <c r="PNH6" s="171"/>
      <c r="PNI6" s="171"/>
      <c r="PNJ6" s="171"/>
      <c r="PNK6" s="171"/>
      <c r="PNL6" s="171"/>
      <c r="PNM6" s="171"/>
      <c r="PNN6" s="171"/>
      <c r="PNO6" s="171"/>
      <c r="PNP6" s="171"/>
      <c r="PNQ6" s="171"/>
      <c r="PNR6" s="171"/>
      <c r="PNS6" s="171"/>
      <c r="PNT6" s="171"/>
      <c r="PNU6" s="171"/>
      <c r="PNV6" s="171"/>
      <c r="PNW6" s="171"/>
      <c r="PNX6" s="171"/>
      <c r="PNY6" s="171"/>
      <c r="PNZ6" s="171"/>
      <c r="POA6" s="171"/>
      <c r="POB6" s="171"/>
      <c r="POC6" s="171"/>
      <c r="POD6" s="171"/>
      <c r="POE6" s="171"/>
      <c r="POF6" s="171"/>
      <c r="POG6" s="171"/>
      <c r="POH6" s="171"/>
      <c r="POI6" s="171"/>
      <c r="POJ6" s="171"/>
      <c r="POK6" s="171"/>
      <c r="POL6" s="171"/>
      <c r="POM6" s="171"/>
      <c r="PON6" s="171"/>
      <c r="POO6" s="171"/>
      <c r="POP6" s="171"/>
      <c r="POQ6" s="171"/>
      <c r="POR6" s="171"/>
      <c r="POS6" s="171"/>
      <c r="POT6" s="171"/>
      <c r="POU6" s="171"/>
      <c r="POV6" s="171"/>
      <c r="POW6" s="171"/>
      <c r="POX6" s="171"/>
      <c r="POY6" s="171"/>
      <c r="POZ6" s="171"/>
      <c r="PPA6" s="171"/>
      <c r="PPB6" s="171"/>
      <c r="PPC6" s="171"/>
      <c r="PPD6" s="171"/>
      <c r="PPE6" s="171"/>
      <c r="PPF6" s="171"/>
      <c r="PPG6" s="171"/>
      <c r="PPH6" s="171"/>
      <c r="PPI6" s="171"/>
      <c r="PPJ6" s="171"/>
      <c r="PPK6" s="171"/>
      <c r="PPL6" s="171"/>
      <c r="PPM6" s="171"/>
      <c r="PPN6" s="171"/>
      <c r="PPO6" s="171"/>
      <c r="PPP6" s="171"/>
      <c r="PPQ6" s="171"/>
      <c r="PPR6" s="171"/>
      <c r="PPS6" s="171"/>
      <c r="PPT6" s="171"/>
      <c r="PPU6" s="171"/>
      <c r="PPV6" s="171"/>
      <c r="PPW6" s="171"/>
      <c r="PPX6" s="171"/>
      <c r="PPY6" s="171"/>
      <c r="PPZ6" s="171"/>
      <c r="PQA6" s="171"/>
      <c r="PQB6" s="171"/>
      <c r="PQC6" s="171"/>
      <c r="PQD6" s="171"/>
      <c r="PQE6" s="171"/>
      <c r="PQF6" s="171"/>
      <c r="PQG6" s="171"/>
      <c r="PQH6" s="171"/>
      <c r="PQI6" s="171"/>
      <c r="PQJ6" s="171"/>
      <c r="PQK6" s="171"/>
      <c r="PQL6" s="171"/>
      <c r="PQM6" s="171"/>
      <c r="PQN6" s="171"/>
      <c r="PQO6" s="171"/>
      <c r="PQP6" s="171"/>
      <c r="PQQ6" s="171"/>
      <c r="PQR6" s="171"/>
      <c r="PQS6" s="171"/>
      <c r="PQT6" s="171"/>
      <c r="PQU6" s="171"/>
      <c r="PQV6" s="171"/>
      <c r="PQW6" s="171"/>
      <c r="PQX6" s="171"/>
      <c r="PQY6" s="171"/>
      <c r="PQZ6" s="171"/>
      <c r="PRA6" s="171"/>
      <c r="PRB6" s="171"/>
      <c r="PRC6" s="171"/>
      <c r="PRD6" s="171"/>
      <c r="PRE6" s="171"/>
      <c r="PRF6" s="171"/>
      <c r="PRG6" s="171"/>
      <c r="PRH6" s="171"/>
      <c r="PRI6" s="171"/>
      <c r="PRJ6" s="171"/>
      <c r="PRK6" s="171"/>
      <c r="PRL6" s="171"/>
      <c r="PRM6" s="171"/>
      <c r="PRN6" s="171"/>
      <c r="PRO6" s="171"/>
      <c r="PRP6" s="171"/>
      <c r="PRQ6" s="171"/>
      <c r="PRR6" s="171"/>
      <c r="PRS6" s="171"/>
      <c r="PRT6" s="171"/>
      <c r="PRU6" s="171"/>
      <c r="PRV6" s="171"/>
      <c r="PRW6" s="171"/>
      <c r="PRX6" s="171"/>
      <c r="PRY6" s="171"/>
      <c r="PRZ6" s="171"/>
      <c r="PSA6" s="171"/>
      <c r="PSB6" s="171"/>
      <c r="PSC6" s="171"/>
      <c r="PSD6" s="171"/>
      <c r="PSE6" s="171"/>
      <c r="PSF6" s="171"/>
      <c r="PSG6" s="171"/>
      <c r="PSH6" s="171"/>
      <c r="PSI6" s="171"/>
      <c r="PSJ6" s="171"/>
      <c r="PSK6" s="171"/>
      <c r="PSL6" s="171"/>
      <c r="PSM6" s="171"/>
      <c r="PSN6" s="171"/>
      <c r="PSO6" s="171"/>
      <c r="PSP6" s="171"/>
      <c r="PSQ6" s="171"/>
      <c r="PSR6" s="171"/>
      <c r="PSS6" s="171"/>
      <c r="PST6" s="171"/>
      <c r="PSU6" s="171"/>
      <c r="PSV6" s="171"/>
      <c r="PSW6" s="171"/>
      <c r="PSX6" s="171"/>
      <c r="PSY6" s="171"/>
      <c r="PSZ6" s="171"/>
      <c r="PTA6" s="171"/>
      <c r="PTB6" s="171"/>
      <c r="PTC6" s="171"/>
      <c r="PTD6" s="171"/>
      <c r="PTE6" s="171"/>
      <c r="PTF6" s="171"/>
      <c r="PTG6" s="171"/>
      <c r="PTH6" s="171"/>
      <c r="PTI6" s="171"/>
      <c r="PTJ6" s="171"/>
      <c r="PTK6" s="171"/>
      <c r="PTL6" s="171"/>
      <c r="PTM6" s="171"/>
      <c r="PTN6" s="171"/>
      <c r="PTO6" s="171"/>
      <c r="PTP6" s="171"/>
      <c r="PTQ6" s="171"/>
      <c r="PTR6" s="171"/>
      <c r="PTS6" s="171"/>
      <c r="PTT6" s="171"/>
      <c r="PTU6" s="171"/>
      <c r="PTV6" s="171"/>
      <c r="PTW6" s="171"/>
      <c r="PTX6" s="171"/>
      <c r="PTY6" s="171"/>
      <c r="PTZ6" s="171"/>
      <c r="PUA6" s="171"/>
      <c r="PUB6" s="171"/>
      <c r="PUC6" s="171"/>
      <c r="PUD6" s="171"/>
      <c r="PUE6" s="171"/>
      <c r="PUF6" s="171"/>
      <c r="PUG6" s="171"/>
      <c r="PUH6" s="171"/>
      <c r="PUI6" s="171"/>
      <c r="PUJ6" s="171"/>
      <c r="PUK6" s="171"/>
      <c r="PUL6" s="171"/>
      <c r="PUM6" s="171"/>
      <c r="PUN6" s="171"/>
      <c r="PUO6" s="171"/>
      <c r="PUP6" s="171"/>
      <c r="PUQ6" s="171"/>
      <c r="PUR6" s="171"/>
      <c r="PUS6" s="171"/>
      <c r="PUT6" s="171"/>
      <c r="PUU6" s="171"/>
      <c r="PUV6" s="171"/>
      <c r="PUW6" s="171"/>
      <c r="PUX6" s="171"/>
      <c r="PUY6" s="171"/>
      <c r="PUZ6" s="171"/>
      <c r="PVA6" s="171"/>
      <c r="PVB6" s="171"/>
      <c r="PVC6" s="171"/>
      <c r="PVD6" s="171"/>
      <c r="PVE6" s="171"/>
      <c r="PVF6" s="171"/>
      <c r="PVG6" s="171"/>
      <c r="PVH6" s="171"/>
      <c r="PVI6" s="171"/>
      <c r="PVJ6" s="171"/>
      <c r="PVK6" s="171"/>
      <c r="PVL6" s="171"/>
      <c r="PVM6" s="171"/>
      <c r="PVN6" s="171"/>
      <c r="PVO6" s="171"/>
      <c r="PVP6" s="171"/>
      <c r="PVQ6" s="171"/>
      <c r="PVR6" s="171"/>
      <c r="PVS6" s="171"/>
      <c r="PVT6" s="171"/>
      <c r="PVU6" s="171"/>
      <c r="PVV6" s="171"/>
      <c r="PVW6" s="171"/>
      <c r="PVX6" s="171"/>
      <c r="PVY6" s="171"/>
      <c r="PVZ6" s="171"/>
      <c r="PWA6" s="171"/>
      <c r="PWB6" s="171"/>
      <c r="PWC6" s="171"/>
      <c r="PWD6" s="171"/>
      <c r="PWE6" s="171"/>
      <c r="PWF6" s="171"/>
      <c r="PWG6" s="171"/>
      <c r="PWH6" s="171"/>
      <c r="PWI6" s="171"/>
      <c r="PWJ6" s="171"/>
      <c r="PWK6" s="171"/>
      <c r="PWL6" s="171"/>
      <c r="PWM6" s="171"/>
      <c r="PWN6" s="171"/>
      <c r="PWO6" s="171"/>
      <c r="PWP6" s="171"/>
      <c r="PWQ6" s="171"/>
      <c r="PWR6" s="171"/>
      <c r="PWS6" s="171"/>
      <c r="PWT6" s="171"/>
      <c r="PWU6" s="171"/>
      <c r="PWV6" s="171"/>
      <c r="PWW6" s="171"/>
      <c r="PWX6" s="171"/>
      <c r="PWY6" s="171"/>
      <c r="PWZ6" s="171"/>
      <c r="PXA6" s="171"/>
      <c r="PXB6" s="171"/>
      <c r="PXC6" s="171"/>
      <c r="PXD6" s="171"/>
      <c r="PXE6" s="171"/>
      <c r="PXF6" s="171"/>
      <c r="PXG6" s="171"/>
      <c r="PXH6" s="171"/>
      <c r="PXI6" s="171"/>
      <c r="PXJ6" s="171"/>
      <c r="PXK6" s="171"/>
      <c r="PXL6" s="171"/>
      <c r="PXM6" s="171"/>
      <c r="PXN6" s="171"/>
      <c r="PXO6" s="171"/>
      <c r="PXP6" s="171"/>
      <c r="PXQ6" s="171"/>
      <c r="PXR6" s="171"/>
      <c r="PXS6" s="171"/>
      <c r="PXT6" s="171"/>
      <c r="PXU6" s="171"/>
      <c r="PXV6" s="171"/>
      <c r="PXW6" s="171"/>
      <c r="PXX6" s="171"/>
      <c r="PXY6" s="171"/>
      <c r="PXZ6" s="171"/>
      <c r="PYA6" s="171"/>
      <c r="PYB6" s="171"/>
      <c r="PYC6" s="171"/>
      <c r="PYD6" s="171"/>
      <c r="PYE6" s="171"/>
      <c r="PYF6" s="171"/>
      <c r="PYG6" s="171"/>
      <c r="PYH6" s="171"/>
      <c r="PYI6" s="171"/>
      <c r="PYJ6" s="171"/>
      <c r="PYK6" s="171"/>
      <c r="PYL6" s="171"/>
      <c r="PYM6" s="171"/>
      <c r="PYN6" s="171"/>
      <c r="PYO6" s="171"/>
      <c r="PYP6" s="171"/>
      <c r="PYQ6" s="171"/>
      <c r="PYR6" s="171"/>
      <c r="PYS6" s="171"/>
      <c r="PYT6" s="171"/>
      <c r="PYU6" s="171"/>
      <c r="PYV6" s="171"/>
      <c r="PYW6" s="171"/>
      <c r="PYX6" s="171"/>
      <c r="PYY6" s="171"/>
      <c r="PYZ6" s="171"/>
      <c r="PZA6" s="171"/>
      <c r="PZB6" s="171"/>
      <c r="PZC6" s="171"/>
      <c r="PZD6" s="171"/>
      <c r="PZE6" s="171"/>
      <c r="PZF6" s="171"/>
      <c r="PZG6" s="171"/>
      <c r="PZH6" s="171"/>
      <c r="PZI6" s="171"/>
      <c r="PZJ6" s="171"/>
      <c r="PZK6" s="171"/>
      <c r="PZL6" s="171"/>
      <c r="PZM6" s="171"/>
      <c r="PZN6" s="171"/>
      <c r="PZO6" s="171"/>
      <c r="PZP6" s="171"/>
      <c r="PZQ6" s="171"/>
      <c r="PZR6" s="171"/>
      <c r="PZS6" s="171"/>
      <c r="PZT6" s="171"/>
      <c r="PZU6" s="171"/>
      <c r="PZV6" s="171"/>
      <c r="PZW6" s="171"/>
      <c r="PZX6" s="171"/>
      <c r="PZY6" s="171"/>
      <c r="PZZ6" s="171"/>
      <c r="QAA6" s="171"/>
      <c r="QAB6" s="171"/>
      <c r="QAC6" s="171"/>
      <c r="QAD6" s="171"/>
      <c r="QAE6" s="171"/>
      <c r="QAF6" s="171"/>
      <c r="QAG6" s="171"/>
      <c r="QAH6" s="171"/>
      <c r="QAI6" s="171"/>
      <c r="QAJ6" s="171"/>
      <c r="QAK6" s="171"/>
      <c r="QAL6" s="171"/>
      <c r="QAM6" s="171"/>
      <c r="QAN6" s="171"/>
      <c r="QAO6" s="171"/>
      <c r="QAP6" s="171"/>
      <c r="QAQ6" s="171"/>
      <c r="QAR6" s="171"/>
      <c r="QAS6" s="171"/>
      <c r="QAT6" s="171"/>
      <c r="QAU6" s="171"/>
      <c r="QAV6" s="171"/>
      <c r="QAW6" s="171"/>
      <c r="QAX6" s="171"/>
      <c r="QAY6" s="171"/>
      <c r="QAZ6" s="171"/>
      <c r="QBA6" s="171"/>
      <c r="QBB6" s="171"/>
      <c r="QBC6" s="171"/>
      <c r="QBD6" s="171"/>
      <c r="QBE6" s="171"/>
      <c r="QBF6" s="171"/>
      <c r="QBG6" s="171"/>
      <c r="QBH6" s="171"/>
      <c r="QBI6" s="171"/>
      <c r="QBJ6" s="171"/>
      <c r="QBK6" s="171"/>
      <c r="QBL6" s="171"/>
      <c r="QBM6" s="171"/>
      <c r="QBN6" s="171"/>
      <c r="QBO6" s="171"/>
      <c r="QBP6" s="171"/>
      <c r="QBQ6" s="171"/>
      <c r="QBR6" s="171"/>
      <c r="QBS6" s="171"/>
      <c r="QBT6" s="171"/>
      <c r="QBU6" s="171"/>
      <c r="QBV6" s="171"/>
      <c r="QBW6" s="171"/>
      <c r="QBX6" s="171"/>
      <c r="QBY6" s="171"/>
      <c r="QBZ6" s="171"/>
      <c r="QCA6" s="171"/>
      <c r="QCB6" s="171"/>
      <c r="QCC6" s="171"/>
      <c r="QCD6" s="171"/>
      <c r="QCE6" s="171"/>
      <c r="QCF6" s="171"/>
      <c r="QCG6" s="171"/>
      <c r="QCH6" s="171"/>
      <c r="QCI6" s="171"/>
      <c r="QCJ6" s="171"/>
      <c r="QCK6" s="171"/>
      <c r="QCL6" s="171"/>
      <c r="QCM6" s="171"/>
      <c r="QCN6" s="171"/>
      <c r="QCO6" s="171"/>
      <c r="QCP6" s="171"/>
      <c r="QCQ6" s="171"/>
      <c r="QCR6" s="171"/>
      <c r="QCS6" s="171"/>
      <c r="QCT6" s="171"/>
      <c r="QCU6" s="171"/>
      <c r="QCV6" s="171"/>
      <c r="QCW6" s="171"/>
      <c r="QCX6" s="171"/>
      <c r="QCY6" s="171"/>
      <c r="QCZ6" s="171"/>
      <c r="QDA6" s="171"/>
      <c r="QDB6" s="171"/>
      <c r="QDC6" s="171"/>
      <c r="QDD6" s="171"/>
      <c r="QDE6" s="171"/>
      <c r="QDF6" s="171"/>
      <c r="QDG6" s="171"/>
      <c r="QDH6" s="171"/>
      <c r="QDI6" s="171"/>
      <c r="QDJ6" s="171"/>
      <c r="QDK6" s="171"/>
      <c r="QDL6" s="171"/>
      <c r="QDM6" s="171"/>
      <c r="QDN6" s="171"/>
      <c r="QDO6" s="171"/>
      <c r="QDP6" s="171"/>
      <c r="QDQ6" s="171"/>
      <c r="QDR6" s="171"/>
      <c r="QDS6" s="171"/>
      <c r="QDT6" s="171"/>
      <c r="QDU6" s="171"/>
      <c r="QDV6" s="171"/>
      <c r="QDW6" s="171"/>
      <c r="QDX6" s="171"/>
      <c r="QDY6" s="171"/>
      <c r="QDZ6" s="171"/>
      <c r="QEA6" s="171"/>
      <c r="QEB6" s="171"/>
      <c r="QEC6" s="171"/>
      <c r="QED6" s="171"/>
      <c r="QEE6" s="171"/>
      <c r="QEF6" s="171"/>
      <c r="QEG6" s="171"/>
      <c r="QEH6" s="171"/>
      <c r="QEI6" s="171"/>
      <c r="QEJ6" s="171"/>
      <c r="QEK6" s="171"/>
      <c r="QEL6" s="171"/>
      <c r="QEM6" s="171"/>
      <c r="QEN6" s="171"/>
      <c r="QEO6" s="171"/>
      <c r="QEP6" s="171"/>
      <c r="QEQ6" s="171"/>
      <c r="QER6" s="171"/>
      <c r="QES6" s="171"/>
      <c r="QET6" s="171"/>
      <c r="QEU6" s="171"/>
      <c r="QEV6" s="171"/>
      <c r="QEW6" s="171"/>
      <c r="QEX6" s="171"/>
      <c r="QEY6" s="171"/>
      <c r="QEZ6" s="171"/>
      <c r="QFA6" s="171"/>
      <c r="QFB6" s="171"/>
      <c r="QFC6" s="171"/>
      <c r="QFD6" s="171"/>
      <c r="QFE6" s="171"/>
      <c r="QFF6" s="171"/>
      <c r="QFG6" s="171"/>
      <c r="QFH6" s="171"/>
      <c r="QFI6" s="171"/>
      <c r="QFJ6" s="171"/>
      <c r="QFK6" s="171"/>
      <c r="QFL6" s="171"/>
      <c r="QFM6" s="171"/>
      <c r="QFN6" s="171"/>
      <c r="QFO6" s="171"/>
      <c r="QFP6" s="171"/>
      <c r="QFQ6" s="171"/>
      <c r="QFR6" s="171"/>
      <c r="QFS6" s="171"/>
      <c r="QFT6" s="171"/>
      <c r="QFU6" s="171"/>
      <c r="QFV6" s="171"/>
      <c r="QFW6" s="171"/>
      <c r="QFX6" s="171"/>
      <c r="QFY6" s="171"/>
      <c r="QFZ6" s="171"/>
      <c r="QGA6" s="171"/>
      <c r="QGB6" s="171"/>
      <c r="QGC6" s="171"/>
      <c r="QGD6" s="171"/>
      <c r="QGE6" s="171"/>
      <c r="QGF6" s="171"/>
      <c r="QGG6" s="171"/>
      <c r="QGH6" s="171"/>
      <c r="QGI6" s="171"/>
      <c r="QGJ6" s="171"/>
      <c r="QGK6" s="171"/>
      <c r="QGL6" s="171"/>
      <c r="QGM6" s="171"/>
      <c r="QGN6" s="171"/>
      <c r="QGO6" s="171"/>
      <c r="QGP6" s="171"/>
      <c r="QGQ6" s="171"/>
      <c r="QGR6" s="171"/>
      <c r="QGS6" s="171"/>
      <c r="QGT6" s="171"/>
      <c r="QGU6" s="171"/>
      <c r="QGV6" s="171"/>
      <c r="QGW6" s="171"/>
      <c r="QGX6" s="171"/>
      <c r="QGY6" s="171"/>
      <c r="QGZ6" s="171"/>
      <c r="QHA6" s="171"/>
      <c r="QHB6" s="171"/>
      <c r="QHC6" s="171"/>
      <c r="QHD6" s="171"/>
      <c r="QHE6" s="171"/>
      <c r="QHF6" s="171"/>
      <c r="QHG6" s="171"/>
      <c r="QHH6" s="171"/>
      <c r="QHI6" s="171"/>
      <c r="QHJ6" s="171"/>
      <c r="QHK6" s="171"/>
      <c r="QHL6" s="171"/>
      <c r="QHM6" s="171"/>
      <c r="QHN6" s="171"/>
      <c r="QHO6" s="171"/>
      <c r="QHP6" s="171"/>
      <c r="QHQ6" s="171"/>
      <c r="QHR6" s="171"/>
      <c r="QHS6" s="171"/>
      <c r="QHT6" s="171"/>
      <c r="QHU6" s="171"/>
      <c r="QHV6" s="171"/>
      <c r="QHW6" s="171"/>
      <c r="QHX6" s="171"/>
      <c r="QHY6" s="171"/>
      <c r="QHZ6" s="171"/>
      <c r="QIA6" s="171"/>
      <c r="QIB6" s="171"/>
      <c r="QIC6" s="171"/>
      <c r="QID6" s="171"/>
      <c r="QIE6" s="171"/>
      <c r="QIF6" s="171"/>
      <c r="QIG6" s="171"/>
      <c r="QIH6" s="171"/>
      <c r="QII6" s="171"/>
      <c r="QIJ6" s="171"/>
      <c r="QIK6" s="171"/>
      <c r="QIL6" s="171"/>
      <c r="QIM6" s="171"/>
      <c r="QIN6" s="171"/>
      <c r="QIO6" s="171"/>
      <c r="QIP6" s="171"/>
      <c r="QIQ6" s="171"/>
      <c r="QIR6" s="171"/>
      <c r="QIS6" s="171"/>
      <c r="QIT6" s="171"/>
      <c r="QIU6" s="171"/>
      <c r="QIV6" s="171"/>
      <c r="QIW6" s="171"/>
      <c r="QIX6" s="171"/>
      <c r="QIY6" s="171"/>
      <c r="QIZ6" s="171"/>
      <c r="QJA6" s="171"/>
      <c r="QJB6" s="171"/>
      <c r="QJC6" s="171"/>
      <c r="QJD6" s="171"/>
      <c r="QJE6" s="171"/>
      <c r="QJF6" s="171"/>
      <c r="QJG6" s="171"/>
      <c r="QJH6" s="171"/>
      <c r="QJI6" s="171"/>
      <c r="QJJ6" s="171"/>
      <c r="QJK6" s="171"/>
      <c r="QJL6" s="171"/>
      <c r="QJM6" s="171"/>
      <c r="QJN6" s="171"/>
      <c r="QJO6" s="171"/>
      <c r="QJP6" s="171"/>
      <c r="QJQ6" s="171"/>
      <c r="QJR6" s="171"/>
      <c r="QJS6" s="171"/>
      <c r="QJT6" s="171"/>
      <c r="QJU6" s="171"/>
      <c r="QJV6" s="171"/>
      <c r="QJW6" s="171"/>
      <c r="QJX6" s="171"/>
      <c r="QJY6" s="171"/>
      <c r="QJZ6" s="171"/>
      <c r="QKA6" s="171"/>
      <c r="QKB6" s="171"/>
      <c r="QKC6" s="171"/>
      <c r="QKD6" s="171"/>
      <c r="QKE6" s="171"/>
      <c r="QKF6" s="171"/>
      <c r="QKG6" s="171"/>
      <c r="QKH6" s="171"/>
      <c r="QKI6" s="171"/>
      <c r="QKJ6" s="171"/>
      <c r="QKK6" s="171"/>
      <c r="QKL6" s="171"/>
      <c r="QKM6" s="171"/>
      <c r="QKN6" s="171"/>
      <c r="QKO6" s="171"/>
      <c r="QKP6" s="171"/>
      <c r="QKQ6" s="171"/>
      <c r="QKR6" s="171"/>
      <c r="QKS6" s="171"/>
      <c r="QKT6" s="171"/>
      <c r="QKU6" s="171"/>
      <c r="QKV6" s="171"/>
      <c r="QKW6" s="171"/>
      <c r="QKX6" s="171"/>
      <c r="QKY6" s="171"/>
      <c r="QKZ6" s="171"/>
      <c r="QLA6" s="171"/>
      <c r="QLB6" s="171"/>
      <c r="QLC6" s="171"/>
      <c r="QLD6" s="171"/>
      <c r="QLE6" s="171"/>
      <c r="QLF6" s="171"/>
      <c r="QLG6" s="171"/>
      <c r="QLH6" s="171"/>
      <c r="QLI6" s="171"/>
      <c r="QLJ6" s="171"/>
      <c r="QLK6" s="171"/>
      <c r="QLL6" s="171"/>
      <c r="QLM6" s="171"/>
      <c r="QLN6" s="171"/>
      <c r="QLO6" s="171"/>
      <c r="QLP6" s="171"/>
      <c r="QLQ6" s="171"/>
      <c r="QLR6" s="171"/>
      <c r="QLS6" s="171"/>
      <c r="QLT6" s="171"/>
      <c r="QLU6" s="171"/>
      <c r="QLV6" s="171"/>
      <c r="QLW6" s="171"/>
      <c r="QLX6" s="171"/>
      <c r="QLY6" s="171"/>
      <c r="QLZ6" s="171"/>
      <c r="QMA6" s="171"/>
      <c r="QMB6" s="171"/>
      <c r="QMC6" s="171"/>
      <c r="QMD6" s="171"/>
      <c r="QME6" s="171"/>
      <c r="QMF6" s="171"/>
      <c r="QMG6" s="171"/>
      <c r="QMH6" s="171"/>
      <c r="QMI6" s="171"/>
      <c r="QMJ6" s="171"/>
      <c r="QMK6" s="171"/>
      <c r="QML6" s="171"/>
      <c r="QMM6" s="171"/>
      <c r="QMN6" s="171"/>
      <c r="QMO6" s="171"/>
      <c r="QMP6" s="171"/>
      <c r="QMQ6" s="171"/>
      <c r="QMR6" s="171"/>
      <c r="QMS6" s="171"/>
      <c r="QMT6" s="171"/>
      <c r="QMU6" s="171"/>
      <c r="QMV6" s="171"/>
      <c r="QMW6" s="171"/>
      <c r="QMX6" s="171"/>
      <c r="QMY6" s="171"/>
      <c r="QMZ6" s="171"/>
      <c r="QNA6" s="171"/>
      <c r="QNB6" s="171"/>
      <c r="QNC6" s="171"/>
      <c r="QND6" s="171"/>
      <c r="QNE6" s="171"/>
      <c r="QNF6" s="171"/>
      <c r="QNG6" s="171"/>
      <c r="QNH6" s="171"/>
      <c r="QNI6" s="171"/>
      <c r="QNJ6" s="171"/>
      <c r="QNK6" s="171"/>
      <c r="QNL6" s="171"/>
      <c r="QNM6" s="171"/>
      <c r="QNN6" s="171"/>
      <c r="QNO6" s="171"/>
      <c r="QNP6" s="171"/>
      <c r="QNQ6" s="171"/>
      <c r="QNR6" s="171"/>
      <c r="QNS6" s="171"/>
      <c r="QNT6" s="171"/>
      <c r="QNU6" s="171"/>
      <c r="QNV6" s="171"/>
      <c r="QNW6" s="171"/>
      <c r="QNX6" s="171"/>
      <c r="QNY6" s="171"/>
      <c r="QNZ6" s="171"/>
      <c r="QOA6" s="171"/>
      <c r="QOB6" s="171"/>
      <c r="QOC6" s="171"/>
      <c r="QOD6" s="171"/>
      <c r="QOE6" s="171"/>
      <c r="QOF6" s="171"/>
      <c r="QOG6" s="171"/>
      <c r="QOH6" s="171"/>
      <c r="QOI6" s="171"/>
      <c r="QOJ6" s="171"/>
      <c r="QOK6" s="171"/>
      <c r="QOL6" s="171"/>
      <c r="QOM6" s="171"/>
      <c r="QON6" s="171"/>
      <c r="QOO6" s="171"/>
      <c r="QOP6" s="171"/>
      <c r="QOQ6" s="171"/>
      <c r="QOR6" s="171"/>
      <c r="QOS6" s="171"/>
      <c r="QOT6" s="171"/>
      <c r="QOU6" s="171"/>
      <c r="QOV6" s="171"/>
      <c r="QOW6" s="171"/>
      <c r="QOX6" s="171"/>
      <c r="QOY6" s="171"/>
      <c r="QOZ6" s="171"/>
      <c r="QPA6" s="171"/>
      <c r="QPB6" s="171"/>
      <c r="QPC6" s="171"/>
      <c r="QPD6" s="171"/>
      <c r="QPE6" s="171"/>
      <c r="QPF6" s="171"/>
      <c r="QPG6" s="171"/>
      <c r="QPH6" s="171"/>
      <c r="QPI6" s="171"/>
      <c r="QPJ6" s="171"/>
      <c r="QPK6" s="171"/>
      <c r="QPL6" s="171"/>
      <c r="QPM6" s="171"/>
      <c r="QPN6" s="171"/>
      <c r="QPO6" s="171"/>
      <c r="QPP6" s="171"/>
      <c r="QPQ6" s="171"/>
      <c r="QPR6" s="171"/>
      <c r="QPS6" s="171"/>
      <c r="QPT6" s="171"/>
      <c r="QPU6" s="171"/>
      <c r="QPV6" s="171"/>
      <c r="QPW6" s="171"/>
      <c r="QPX6" s="171"/>
      <c r="QPY6" s="171"/>
      <c r="QPZ6" s="171"/>
      <c r="QQA6" s="171"/>
      <c r="QQB6" s="171"/>
      <c r="QQC6" s="171"/>
      <c r="QQD6" s="171"/>
      <c r="QQE6" s="171"/>
      <c r="QQF6" s="171"/>
      <c r="QQG6" s="171"/>
      <c r="QQH6" s="171"/>
      <c r="QQI6" s="171"/>
      <c r="QQJ6" s="171"/>
      <c r="QQK6" s="171"/>
      <c r="QQL6" s="171"/>
      <c r="QQM6" s="171"/>
      <c r="QQN6" s="171"/>
      <c r="QQO6" s="171"/>
      <c r="QQP6" s="171"/>
      <c r="QQQ6" s="171"/>
      <c r="QQR6" s="171"/>
      <c r="QQS6" s="171"/>
      <c r="QQT6" s="171"/>
      <c r="QQU6" s="171"/>
      <c r="QQV6" s="171"/>
      <c r="QQW6" s="171"/>
      <c r="QQX6" s="171"/>
      <c r="QQY6" s="171"/>
      <c r="QQZ6" s="171"/>
      <c r="QRA6" s="171"/>
      <c r="QRB6" s="171"/>
      <c r="QRC6" s="171"/>
      <c r="QRD6" s="171"/>
      <c r="QRE6" s="171"/>
      <c r="QRF6" s="171"/>
      <c r="QRG6" s="171"/>
      <c r="QRH6" s="171"/>
      <c r="QRI6" s="171"/>
      <c r="QRJ6" s="171"/>
      <c r="QRK6" s="171"/>
      <c r="QRL6" s="171"/>
      <c r="QRM6" s="171"/>
      <c r="QRN6" s="171"/>
      <c r="QRO6" s="171"/>
      <c r="QRP6" s="171"/>
      <c r="QRQ6" s="171"/>
      <c r="QRR6" s="171"/>
      <c r="QRS6" s="171"/>
      <c r="QRT6" s="171"/>
      <c r="QRU6" s="171"/>
      <c r="QRV6" s="171"/>
      <c r="QRW6" s="171"/>
      <c r="QRX6" s="171"/>
      <c r="QRY6" s="171"/>
      <c r="QRZ6" s="171"/>
      <c r="QSA6" s="171"/>
      <c r="QSB6" s="171"/>
      <c r="QSC6" s="171"/>
      <c r="QSD6" s="171"/>
      <c r="QSE6" s="171"/>
      <c r="QSF6" s="171"/>
      <c r="QSG6" s="171"/>
      <c r="QSH6" s="171"/>
      <c r="QSI6" s="171"/>
      <c r="QSJ6" s="171"/>
      <c r="QSK6" s="171"/>
      <c r="QSL6" s="171"/>
      <c r="QSM6" s="171"/>
      <c r="QSN6" s="171"/>
      <c r="QSO6" s="171"/>
      <c r="QSP6" s="171"/>
      <c r="QSQ6" s="171"/>
      <c r="QSR6" s="171"/>
      <c r="QSS6" s="171"/>
      <c r="QST6" s="171"/>
      <c r="QSU6" s="171"/>
      <c r="QSV6" s="171"/>
      <c r="QSW6" s="171"/>
      <c r="QSX6" s="171"/>
      <c r="QSY6" s="171"/>
      <c r="QSZ6" s="171"/>
      <c r="QTA6" s="171"/>
      <c r="QTB6" s="171"/>
      <c r="QTC6" s="171"/>
      <c r="QTD6" s="171"/>
      <c r="QTE6" s="171"/>
      <c r="QTF6" s="171"/>
      <c r="QTG6" s="171"/>
      <c r="QTH6" s="171"/>
      <c r="QTI6" s="171"/>
      <c r="QTJ6" s="171"/>
      <c r="QTK6" s="171"/>
      <c r="QTL6" s="171"/>
      <c r="QTM6" s="171"/>
      <c r="QTN6" s="171"/>
      <c r="QTO6" s="171"/>
      <c r="QTP6" s="171"/>
      <c r="QTQ6" s="171"/>
      <c r="QTR6" s="171"/>
      <c r="QTS6" s="171"/>
      <c r="QTT6" s="171"/>
      <c r="QTU6" s="171"/>
      <c r="QTV6" s="171"/>
      <c r="QTW6" s="171"/>
      <c r="QTX6" s="171"/>
      <c r="QTY6" s="171"/>
      <c r="QTZ6" s="171"/>
      <c r="QUA6" s="171"/>
      <c r="QUB6" s="171"/>
      <c r="QUC6" s="171"/>
      <c r="QUD6" s="171"/>
      <c r="QUE6" s="171"/>
      <c r="QUF6" s="171"/>
      <c r="QUG6" s="171"/>
      <c r="QUH6" s="171"/>
      <c r="QUI6" s="171"/>
      <c r="QUJ6" s="171"/>
      <c r="QUK6" s="171"/>
      <c r="QUL6" s="171"/>
      <c r="QUM6" s="171"/>
      <c r="QUN6" s="171"/>
      <c r="QUO6" s="171"/>
      <c r="QUP6" s="171"/>
      <c r="QUQ6" s="171"/>
      <c r="QUR6" s="171"/>
      <c r="QUS6" s="171"/>
      <c r="QUT6" s="171"/>
      <c r="QUU6" s="171"/>
      <c r="QUV6" s="171"/>
      <c r="QUW6" s="171"/>
      <c r="QUX6" s="171"/>
      <c r="QUY6" s="171"/>
      <c r="QUZ6" s="171"/>
      <c r="QVA6" s="171"/>
      <c r="QVB6" s="171"/>
      <c r="QVC6" s="171"/>
      <c r="QVD6" s="171"/>
      <c r="QVE6" s="171"/>
      <c r="QVF6" s="171"/>
      <c r="QVG6" s="171"/>
      <c r="QVH6" s="171"/>
      <c r="QVI6" s="171"/>
      <c r="QVJ6" s="171"/>
      <c r="QVK6" s="171"/>
      <c r="QVL6" s="171"/>
      <c r="QVM6" s="171"/>
      <c r="QVN6" s="171"/>
      <c r="QVO6" s="171"/>
      <c r="QVP6" s="171"/>
      <c r="QVQ6" s="171"/>
      <c r="QVR6" s="171"/>
      <c r="QVS6" s="171"/>
      <c r="QVT6" s="171"/>
      <c r="QVU6" s="171"/>
      <c r="QVV6" s="171"/>
      <c r="QVW6" s="171"/>
      <c r="QVX6" s="171"/>
      <c r="QVY6" s="171"/>
      <c r="QVZ6" s="171"/>
      <c r="QWA6" s="171"/>
      <c r="QWB6" s="171"/>
      <c r="QWC6" s="171"/>
      <c r="QWD6" s="171"/>
      <c r="QWE6" s="171"/>
      <c r="QWF6" s="171"/>
      <c r="QWG6" s="171"/>
      <c r="QWH6" s="171"/>
      <c r="QWI6" s="171"/>
      <c r="QWJ6" s="171"/>
      <c r="QWK6" s="171"/>
      <c r="QWL6" s="171"/>
      <c r="QWM6" s="171"/>
      <c r="QWN6" s="171"/>
      <c r="QWO6" s="171"/>
      <c r="QWP6" s="171"/>
      <c r="QWQ6" s="171"/>
      <c r="QWR6" s="171"/>
      <c r="QWS6" s="171"/>
      <c r="QWT6" s="171"/>
      <c r="QWU6" s="171"/>
      <c r="QWV6" s="171"/>
      <c r="QWW6" s="171"/>
      <c r="QWX6" s="171"/>
      <c r="QWY6" s="171"/>
      <c r="QWZ6" s="171"/>
      <c r="QXA6" s="171"/>
      <c r="QXB6" s="171"/>
      <c r="QXC6" s="171"/>
      <c r="QXD6" s="171"/>
      <c r="QXE6" s="171"/>
      <c r="QXF6" s="171"/>
      <c r="QXG6" s="171"/>
      <c r="QXH6" s="171"/>
      <c r="QXI6" s="171"/>
      <c r="QXJ6" s="171"/>
      <c r="QXK6" s="171"/>
      <c r="QXL6" s="171"/>
      <c r="QXM6" s="171"/>
      <c r="QXN6" s="171"/>
      <c r="QXO6" s="171"/>
      <c r="QXP6" s="171"/>
      <c r="QXQ6" s="171"/>
      <c r="QXR6" s="171"/>
      <c r="QXS6" s="171"/>
      <c r="QXT6" s="171"/>
      <c r="QXU6" s="171"/>
      <c r="QXV6" s="171"/>
      <c r="QXW6" s="171"/>
      <c r="QXX6" s="171"/>
      <c r="QXY6" s="171"/>
      <c r="QXZ6" s="171"/>
      <c r="QYA6" s="171"/>
      <c r="QYB6" s="171"/>
      <c r="QYC6" s="171"/>
      <c r="QYD6" s="171"/>
      <c r="QYE6" s="171"/>
      <c r="QYF6" s="171"/>
      <c r="QYG6" s="171"/>
      <c r="QYH6" s="171"/>
      <c r="QYI6" s="171"/>
      <c r="QYJ6" s="171"/>
      <c r="QYK6" s="171"/>
      <c r="QYL6" s="171"/>
      <c r="QYM6" s="171"/>
      <c r="QYN6" s="171"/>
      <c r="QYO6" s="171"/>
      <c r="QYP6" s="171"/>
      <c r="QYQ6" s="171"/>
      <c r="QYR6" s="171"/>
      <c r="QYS6" s="171"/>
      <c r="QYT6" s="171"/>
      <c r="QYU6" s="171"/>
      <c r="QYV6" s="171"/>
      <c r="QYW6" s="171"/>
      <c r="QYX6" s="171"/>
      <c r="QYY6" s="171"/>
      <c r="QYZ6" s="171"/>
      <c r="QZA6" s="171"/>
      <c r="QZB6" s="171"/>
      <c r="QZC6" s="171"/>
      <c r="QZD6" s="171"/>
      <c r="QZE6" s="171"/>
      <c r="QZF6" s="171"/>
      <c r="QZG6" s="171"/>
      <c r="QZH6" s="171"/>
      <c r="QZI6" s="171"/>
      <c r="QZJ6" s="171"/>
      <c r="QZK6" s="171"/>
      <c r="QZL6" s="171"/>
      <c r="QZM6" s="171"/>
      <c r="QZN6" s="171"/>
      <c r="QZO6" s="171"/>
      <c r="QZP6" s="171"/>
      <c r="QZQ6" s="171"/>
      <c r="QZR6" s="171"/>
      <c r="QZS6" s="171"/>
      <c r="QZT6" s="171"/>
      <c r="QZU6" s="171"/>
      <c r="QZV6" s="171"/>
      <c r="QZW6" s="171"/>
      <c r="QZX6" s="171"/>
      <c r="QZY6" s="171"/>
      <c r="QZZ6" s="171"/>
      <c r="RAA6" s="171"/>
      <c r="RAB6" s="171"/>
      <c r="RAC6" s="171"/>
      <c r="RAD6" s="171"/>
      <c r="RAE6" s="171"/>
      <c r="RAF6" s="171"/>
      <c r="RAG6" s="171"/>
      <c r="RAH6" s="171"/>
      <c r="RAI6" s="171"/>
      <c r="RAJ6" s="171"/>
      <c r="RAK6" s="171"/>
      <c r="RAL6" s="171"/>
      <c r="RAM6" s="171"/>
      <c r="RAN6" s="171"/>
      <c r="RAO6" s="171"/>
      <c r="RAP6" s="171"/>
      <c r="RAQ6" s="171"/>
      <c r="RAR6" s="171"/>
      <c r="RAS6" s="171"/>
      <c r="RAT6" s="171"/>
      <c r="RAU6" s="171"/>
      <c r="RAV6" s="171"/>
      <c r="RAW6" s="171"/>
      <c r="RAX6" s="171"/>
      <c r="RAY6" s="171"/>
      <c r="RAZ6" s="171"/>
      <c r="RBA6" s="171"/>
      <c r="RBB6" s="171"/>
      <c r="RBC6" s="171"/>
      <c r="RBD6" s="171"/>
      <c r="RBE6" s="171"/>
      <c r="RBF6" s="171"/>
      <c r="RBG6" s="171"/>
      <c r="RBH6" s="171"/>
      <c r="RBI6" s="171"/>
      <c r="RBJ6" s="171"/>
      <c r="RBK6" s="171"/>
      <c r="RBL6" s="171"/>
      <c r="RBM6" s="171"/>
      <c r="RBN6" s="171"/>
      <c r="RBO6" s="171"/>
      <c r="RBP6" s="171"/>
      <c r="RBQ6" s="171"/>
      <c r="RBR6" s="171"/>
      <c r="RBS6" s="171"/>
      <c r="RBT6" s="171"/>
      <c r="RBU6" s="171"/>
      <c r="RBV6" s="171"/>
      <c r="RBW6" s="171"/>
      <c r="RBX6" s="171"/>
      <c r="RBY6" s="171"/>
      <c r="RBZ6" s="171"/>
      <c r="RCA6" s="171"/>
      <c r="RCB6" s="171"/>
      <c r="RCC6" s="171"/>
      <c r="RCD6" s="171"/>
      <c r="RCE6" s="171"/>
      <c r="RCF6" s="171"/>
      <c r="RCG6" s="171"/>
      <c r="RCH6" s="171"/>
      <c r="RCI6" s="171"/>
      <c r="RCJ6" s="171"/>
      <c r="RCK6" s="171"/>
      <c r="RCL6" s="171"/>
      <c r="RCM6" s="171"/>
      <c r="RCN6" s="171"/>
      <c r="RCO6" s="171"/>
      <c r="RCP6" s="171"/>
      <c r="RCQ6" s="171"/>
      <c r="RCR6" s="171"/>
      <c r="RCS6" s="171"/>
      <c r="RCT6" s="171"/>
      <c r="RCU6" s="171"/>
      <c r="RCV6" s="171"/>
      <c r="RCW6" s="171"/>
      <c r="RCX6" s="171"/>
      <c r="RCY6" s="171"/>
      <c r="RCZ6" s="171"/>
      <c r="RDA6" s="171"/>
      <c r="RDB6" s="171"/>
      <c r="RDC6" s="171"/>
      <c r="RDD6" s="171"/>
      <c r="RDE6" s="171"/>
      <c r="RDF6" s="171"/>
      <c r="RDG6" s="171"/>
      <c r="RDH6" s="171"/>
      <c r="RDI6" s="171"/>
      <c r="RDJ6" s="171"/>
      <c r="RDK6" s="171"/>
      <c r="RDL6" s="171"/>
      <c r="RDM6" s="171"/>
      <c r="RDN6" s="171"/>
      <c r="RDO6" s="171"/>
      <c r="RDP6" s="171"/>
      <c r="RDQ6" s="171"/>
      <c r="RDR6" s="171"/>
      <c r="RDS6" s="171"/>
      <c r="RDT6" s="171"/>
      <c r="RDU6" s="171"/>
      <c r="RDV6" s="171"/>
      <c r="RDW6" s="171"/>
      <c r="RDX6" s="171"/>
      <c r="RDY6" s="171"/>
      <c r="RDZ6" s="171"/>
      <c r="REA6" s="171"/>
      <c r="REB6" s="171"/>
      <c r="REC6" s="171"/>
      <c r="RED6" s="171"/>
      <c r="REE6" s="171"/>
      <c r="REF6" s="171"/>
      <c r="REG6" s="171"/>
      <c r="REH6" s="171"/>
      <c r="REI6" s="171"/>
      <c r="REJ6" s="171"/>
      <c r="REK6" s="171"/>
      <c r="REL6" s="171"/>
      <c r="REM6" s="171"/>
      <c r="REN6" s="171"/>
      <c r="REO6" s="171"/>
      <c r="REP6" s="171"/>
      <c r="REQ6" s="171"/>
      <c r="RER6" s="171"/>
      <c r="RES6" s="171"/>
      <c r="RET6" s="171"/>
      <c r="REU6" s="171"/>
      <c r="REV6" s="171"/>
      <c r="REW6" s="171"/>
      <c r="REX6" s="171"/>
      <c r="REY6" s="171"/>
      <c r="REZ6" s="171"/>
      <c r="RFA6" s="171"/>
      <c r="RFB6" s="171"/>
      <c r="RFC6" s="171"/>
      <c r="RFD6" s="171"/>
      <c r="RFE6" s="171"/>
      <c r="RFF6" s="171"/>
      <c r="RFG6" s="171"/>
      <c r="RFH6" s="171"/>
      <c r="RFI6" s="171"/>
      <c r="RFJ6" s="171"/>
      <c r="RFK6" s="171"/>
      <c r="RFL6" s="171"/>
      <c r="RFM6" s="171"/>
      <c r="RFN6" s="171"/>
      <c r="RFO6" s="171"/>
      <c r="RFP6" s="171"/>
      <c r="RFQ6" s="171"/>
      <c r="RFR6" s="171"/>
      <c r="RFS6" s="171"/>
      <c r="RFT6" s="171"/>
      <c r="RFU6" s="171"/>
      <c r="RFV6" s="171"/>
      <c r="RFW6" s="171"/>
      <c r="RFX6" s="171"/>
      <c r="RFY6" s="171"/>
      <c r="RFZ6" s="171"/>
      <c r="RGA6" s="171"/>
      <c r="RGB6" s="171"/>
      <c r="RGC6" s="171"/>
      <c r="RGD6" s="171"/>
      <c r="RGE6" s="171"/>
      <c r="RGF6" s="171"/>
      <c r="RGG6" s="171"/>
      <c r="RGH6" s="171"/>
      <c r="RGI6" s="171"/>
      <c r="RGJ6" s="171"/>
      <c r="RGK6" s="171"/>
      <c r="RGL6" s="171"/>
      <c r="RGM6" s="171"/>
      <c r="RGN6" s="171"/>
      <c r="RGO6" s="171"/>
      <c r="RGP6" s="171"/>
      <c r="RGQ6" s="171"/>
      <c r="RGR6" s="171"/>
      <c r="RGS6" s="171"/>
      <c r="RGT6" s="171"/>
      <c r="RGU6" s="171"/>
      <c r="RGV6" s="171"/>
      <c r="RGW6" s="171"/>
      <c r="RGX6" s="171"/>
      <c r="RGY6" s="171"/>
      <c r="RGZ6" s="171"/>
      <c r="RHA6" s="171"/>
      <c r="RHB6" s="171"/>
      <c r="RHC6" s="171"/>
      <c r="RHD6" s="171"/>
      <c r="RHE6" s="171"/>
      <c r="RHF6" s="171"/>
      <c r="RHG6" s="171"/>
      <c r="RHH6" s="171"/>
      <c r="RHI6" s="171"/>
      <c r="RHJ6" s="171"/>
      <c r="RHK6" s="171"/>
      <c r="RHL6" s="171"/>
      <c r="RHM6" s="171"/>
      <c r="RHN6" s="171"/>
      <c r="RHO6" s="171"/>
      <c r="RHP6" s="171"/>
      <c r="RHQ6" s="171"/>
      <c r="RHR6" s="171"/>
      <c r="RHS6" s="171"/>
      <c r="RHT6" s="171"/>
      <c r="RHU6" s="171"/>
      <c r="RHV6" s="171"/>
      <c r="RHW6" s="171"/>
      <c r="RHX6" s="171"/>
      <c r="RHY6" s="171"/>
      <c r="RHZ6" s="171"/>
      <c r="RIA6" s="171"/>
      <c r="RIB6" s="171"/>
      <c r="RIC6" s="171"/>
      <c r="RID6" s="171"/>
      <c r="RIE6" s="171"/>
      <c r="RIF6" s="171"/>
      <c r="RIG6" s="171"/>
      <c r="RIH6" s="171"/>
      <c r="RII6" s="171"/>
      <c r="RIJ6" s="171"/>
      <c r="RIK6" s="171"/>
      <c r="RIL6" s="171"/>
      <c r="RIM6" s="171"/>
      <c r="RIN6" s="171"/>
      <c r="RIO6" s="171"/>
      <c r="RIP6" s="171"/>
      <c r="RIQ6" s="171"/>
      <c r="RIR6" s="171"/>
      <c r="RIS6" s="171"/>
      <c r="RIT6" s="171"/>
      <c r="RIU6" s="171"/>
      <c r="RIV6" s="171"/>
      <c r="RIW6" s="171"/>
      <c r="RIX6" s="171"/>
      <c r="RIY6" s="171"/>
      <c r="RIZ6" s="171"/>
      <c r="RJA6" s="171"/>
      <c r="RJB6" s="171"/>
      <c r="RJC6" s="171"/>
      <c r="RJD6" s="171"/>
      <c r="RJE6" s="171"/>
      <c r="RJF6" s="171"/>
      <c r="RJG6" s="171"/>
      <c r="RJH6" s="171"/>
      <c r="RJI6" s="171"/>
      <c r="RJJ6" s="171"/>
      <c r="RJK6" s="171"/>
      <c r="RJL6" s="171"/>
      <c r="RJM6" s="171"/>
      <c r="RJN6" s="171"/>
      <c r="RJO6" s="171"/>
      <c r="RJP6" s="171"/>
      <c r="RJQ6" s="171"/>
      <c r="RJR6" s="171"/>
      <c r="RJS6" s="171"/>
      <c r="RJT6" s="171"/>
      <c r="RJU6" s="171"/>
      <c r="RJV6" s="171"/>
      <c r="RJW6" s="171"/>
      <c r="RJX6" s="171"/>
      <c r="RJY6" s="171"/>
      <c r="RJZ6" s="171"/>
      <c r="RKA6" s="171"/>
      <c r="RKB6" s="171"/>
      <c r="RKC6" s="171"/>
      <c r="RKD6" s="171"/>
      <c r="RKE6" s="171"/>
      <c r="RKF6" s="171"/>
      <c r="RKG6" s="171"/>
      <c r="RKH6" s="171"/>
      <c r="RKI6" s="171"/>
      <c r="RKJ6" s="171"/>
      <c r="RKK6" s="171"/>
      <c r="RKL6" s="171"/>
      <c r="RKM6" s="171"/>
      <c r="RKN6" s="171"/>
      <c r="RKO6" s="171"/>
      <c r="RKP6" s="171"/>
      <c r="RKQ6" s="171"/>
      <c r="RKR6" s="171"/>
      <c r="RKS6" s="171"/>
      <c r="RKT6" s="171"/>
      <c r="RKU6" s="171"/>
      <c r="RKV6" s="171"/>
      <c r="RKW6" s="171"/>
      <c r="RKX6" s="171"/>
      <c r="RKY6" s="171"/>
      <c r="RKZ6" s="171"/>
      <c r="RLA6" s="171"/>
      <c r="RLB6" s="171"/>
      <c r="RLC6" s="171"/>
      <c r="RLD6" s="171"/>
      <c r="RLE6" s="171"/>
      <c r="RLF6" s="171"/>
      <c r="RLG6" s="171"/>
      <c r="RLH6" s="171"/>
      <c r="RLI6" s="171"/>
      <c r="RLJ6" s="171"/>
      <c r="RLK6" s="171"/>
      <c r="RLL6" s="171"/>
      <c r="RLM6" s="171"/>
      <c r="RLN6" s="171"/>
      <c r="RLO6" s="171"/>
      <c r="RLP6" s="171"/>
      <c r="RLQ6" s="171"/>
      <c r="RLR6" s="171"/>
      <c r="RLS6" s="171"/>
      <c r="RLT6" s="171"/>
      <c r="RLU6" s="171"/>
      <c r="RLV6" s="171"/>
      <c r="RLW6" s="171"/>
      <c r="RLX6" s="171"/>
      <c r="RLY6" s="171"/>
      <c r="RLZ6" s="171"/>
      <c r="RMA6" s="171"/>
      <c r="RMB6" s="171"/>
      <c r="RMC6" s="171"/>
      <c r="RMD6" s="171"/>
      <c r="RME6" s="171"/>
      <c r="RMF6" s="171"/>
      <c r="RMG6" s="171"/>
      <c r="RMH6" s="171"/>
      <c r="RMI6" s="171"/>
      <c r="RMJ6" s="171"/>
      <c r="RMK6" s="171"/>
      <c r="RML6" s="171"/>
      <c r="RMM6" s="171"/>
      <c r="RMN6" s="171"/>
      <c r="RMO6" s="171"/>
      <c r="RMP6" s="171"/>
      <c r="RMQ6" s="171"/>
      <c r="RMR6" s="171"/>
      <c r="RMS6" s="171"/>
      <c r="RMT6" s="171"/>
      <c r="RMU6" s="171"/>
      <c r="RMV6" s="171"/>
      <c r="RMW6" s="171"/>
      <c r="RMX6" s="171"/>
      <c r="RMY6" s="171"/>
      <c r="RMZ6" s="171"/>
      <c r="RNA6" s="171"/>
      <c r="RNB6" s="171"/>
      <c r="RNC6" s="171"/>
      <c r="RND6" s="171"/>
      <c r="RNE6" s="171"/>
      <c r="RNF6" s="171"/>
      <c r="RNG6" s="171"/>
      <c r="RNH6" s="171"/>
      <c r="RNI6" s="171"/>
      <c r="RNJ6" s="171"/>
      <c r="RNK6" s="171"/>
      <c r="RNL6" s="171"/>
      <c r="RNM6" s="171"/>
      <c r="RNN6" s="171"/>
      <c r="RNO6" s="171"/>
      <c r="RNP6" s="171"/>
      <c r="RNQ6" s="171"/>
      <c r="RNR6" s="171"/>
      <c r="RNS6" s="171"/>
      <c r="RNT6" s="171"/>
      <c r="RNU6" s="171"/>
      <c r="RNV6" s="171"/>
      <c r="RNW6" s="171"/>
      <c r="RNX6" s="171"/>
      <c r="RNY6" s="171"/>
      <c r="RNZ6" s="171"/>
      <c r="ROA6" s="171"/>
      <c r="ROB6" s="171"/>
      <c r="ROC6" s="171"/>
      <c r="ROD6" s="171"/>
      <c r="ROE6" s="171"/>
      <c r="ROF6" s="171"/>
      <c r="ROG6" s="171"/>
      <c r="ROH6" s="171"/>
      <c r="ROI6" s="171"/>
      <c r="ROJ6" s="171"/>
      <c r="ROK6" s="171"/>
      <c r="ROL6" s="171"/>
      <c r="ROM6" s="171"/>
      <c r="RON6" s="171"/>
      <c r="ROO6" s="171"/>
      <c r="ROP6" s="171"/>
      <c r="ROQ6" s="171"/>
      <c r="ROR6" s="171"/>
      <c r="ROS6" s="171"/>
      <c r="ROT6" s="171"/>
      <c r="ROU6" s="171"/>
      <c r="ROV6" s="171"/>
      <c r="ROW6" s="171"/>
      <c r="ROX6" s="171"/>
      <c r="ROY6" s="171"/>
      <c r="ROZ6" s="171"/>
      <c r="RPA6" s="171"/>
      <c r="RPB6" s="171"/>
      <c r="RPC6" s="171"/>
      <c r="RPD6" s="171"/>
      <c r="RPE6" s="171"/>
      <c r="RPF6" s="171"/>
      <c r="RPG6" s="171"/>
      <c r="RPH6" s="171"/>
      <c r="RPI6" s="171"/>
      <c r="RPJ6" s="171"/>
      <c r="RPK6" s="171"/>
      <c r="RPL6" s="171"/>
      <c r="RPM6" s="171"/>
      <c r="RPN6" s="171"/>
      <c r="RPO6" s="171"/>
      <c r="RPP6" s="171"/>
      <c r="RPQ6" s="171"/>
      <c r="RPR6" s="171"/>
      <c r="RPS6" s="171"/>
      <c r="RPT6" s="171"/>
      <c r="RPU6" s="171"/>
      <c r="RPV6" s="171"/>
      <c r="RPW6" s="171"/>
      <c r="RPX6" s="171"/>
      <c r="RPY6" s="171"/>
      <c r="RPZ6" s="171"/>
      <c r="RQA6" s="171"/>
      <c r="RQB6" s="171"/>
      <c r="RQC6" s="171"/>
      <c r="RQD6" s="171"/>
      <c r="RQE6" s="171"/>
      <c r="RQF6" s="171"/>
      <c r="RQG6" s="171"/>
      <c r="RQH6" s="171"/>
      <c r="RQI6" s="171"/>
      <c r="RQJ6" s="171"/>
      <c r="RQK6" s="171"/>
      <c r="RQL6" s="171"/>
      <c r="RQM6" s="171"/>
      <c r="RQN6" s="171"/>
      <c r="RQO6" s="171"/>
      <c r="RQP6" s="171"/>
      <c r="RQQ6" s="171"/>
      <c r="RQR6" s="171"/>
      <c r="RQS6" s="171"/>
      <c r="RQT6" s="171"/>
      <c r="RQU6" s="171"/>
      <c r="RQV6" s="171"/>
      <c r="RQW6" s="171"/>
      <c r="RQX6" s="171"/>
      <c r="RQY6" s="171"/>
      <c r="RQZ6" s="171"/>
      <c r="RRA6" s="171"/>
      <c r="RRB6" s="171"/>
      <c r="RRC6" s="171"/>
      <c r="RRD6" s="171"/>
      <c r="RRE6" s="171"/>
      <c r="RRF6" s="171"/>
      <c r="RRG6" s="171"/>
      <c r="RRH6" s="171"/>
      <c r="RRI6" s="171"/>
      <c r="RRJ6" s="171"/>
      <c r="RRK6" s="171"/>
      <c r="RRL6" s="171"/>
      <c r="RRM6" s="171"/>
      <c r="RRN6" s="171"/>
      <c r="RRO6" s="171"/>
      <c r="RRP6" s="171"/>
      <c r="RRQ6" s="171"/>
      <c r="RRR6" s="171"/>
      <c r="RRS6" s="171"/>
      <c r="RRT6" s="171"/>
      <c r="RRU6" s="171"/>
      <c r="RRV6" s="171"/>
      <c r="RRW6" s="171"/>
      <c r="RRX6" s="171"/>
      <c r="RRY6" s="171"/>
      <c r="RRZ6" s="171"/>
      <c r="RSA6" s="171"/>
      <c r="RSB6" s="171"/>
      <c r="RSC6" s="171"/>
      <c r="RSD6" s="171"/>
      <c r="RSE6" s="171"/>
      <c r="RSF6" s="171"/>
      <c r="RSG6" s="171"/>
      <c r="RSH6" s="171"/>
      <c r="RSI6" s="171"/>
      <c r="RSJ6" s="171"/>
      <c r="RSK6" s="171"/>
      <c r="RSL6" s="171"/>
      <c r="RSM6" s="171"/>
      <c r="RSN6" s="171"/>
      <c r="RSO6" s="171"/>
      <c r="RSP6" s="171"/>
      <c r="RSQ6" s="171"/>
      <c r="RSR6" s="171"/>
      <c r="RSS6" s="171"/>
      <c r="RST6" s="171"/>
      <c r="RSU6" s="171"/>
      <c r="RSV6" s="171"/>
      <c r="RSW6" s="171"/>
      <c r="RSX6" s="171"/>
      <c r="RSY6" s="171"/>
      <c r="RSZ6" s="171"/>
      <c r="RTA6" s="171"/>
      <c r="RTB6" s="171"/>
      <c r="RTC6" s="171"/>
      <c r="RTD6" s="171"/>
      <c r="RTE6" s="171"/>
      <c r="RTF6" s="171"/>
      <c r="RTG6" s="171"/>
      <c r="RTH6" s="171"/>
      <c r="RTI6" s="171"/>
      <c r="RTJ6" s="171"/>
      <c r="RTK6" s="171"/>
      <c r="RTL6" s="171"/>
      <c r="RTM6" s="171"/>
      <c r="RTN6" s="171"/>
      <c r="RTO6" s="171"/>
      <c r="RTP6" s="171"/>
      <c r="RTQ6" s="171"/>
      <c r="RTR6" s="171"/>
      <c r="RTS6" s="171"/>
      <c r="RTT6" s="171"/>
      <c r="RTU6" s="171"/>
      <c r="RTV6" s="171"/>
      <c r="RTW6" s="171"/>
      <c r="RTX6" s="171"/>
      <c r="RTY6" s="171"/>
      <c r="RTZ6" s="171"/>
      <c r="RUA6" s="171"/>
      <c r="RUB6" s="171"/>
      <c r="RUC6" s="171"/>
      <c r="RUD6" s="171"/>
      <c r="RUE6" s="171"/>
      <c r="RUF6" s="171"/>
      <c r="RUG6" s="171"/>
      <c r="RUH6" s="171"/>
      <c r="RUI6" s="171"/>
      <c r="RUJ6" s="171"/>
      <c r="RUK6" s="171"/>
      <c r="RUL6" s="171"/>
      <c r="RUM6" s="171"/>
      <c r="RUN6" s="171"/>
      <c r="RUO6" s="171"/>
      <c r="RUP6" s="171"/>
      <c r="RUQ6" s="171"/>
      <c r="RUR6" s="171"/>
      <c r="RUS6" s="171"/>
      <c r="RUT6" s="171"/>
      <c r="RUU6" s="171"/>
      <c r="RUV6" s="171"/>
      <c r="RUW6" s="171"/>
      <c r="RUX6" s="171"/>
      <c r="RUY6" s="171"/>
      <c r="RUZ6" s="171"/>
      <c r="RVA6" s="171"/>
      <c r="RVB6" s="171"/>
      <c r="RVC6" s="171"/>
      <c r="RVD6" s="171"/>
      <c r="RVE6" s="171"/>
      <c r="RVF6" s="171"/>
      <c r="RVG6" s="171"/>
      <c r="RVH6" s="171"/>
      <c r="RVI6" s="171"/>
      <c r="RVJ6" s="171"/>
      <c r="RVK6" s="171"/>
      <c r="RVL6" s="171"/>
      <c r="RVM6" s="171"/>
      <c r="RVN6" s="171"/>
      <c r="RVO6" s="171"/>
      <c r="RVP6" s="171"/>
      <c r="RVQ6" s="171"/>
      <c r="RVR6" s="171"/>
      <c r="RVS6" s="171"/>
      <c r="RVT6" s="171"/>
      <c r="RVU6" s="171"/>
      <c r="RVV6" s="171"/>
      <c r="RVW6" s="171"/>
      <c r="RVX6" s="171"/>
      <c r="RVY6" s="171"/>
      <c r="RVZ6" s="171"/>
      <c r="RWA6" s="171"/>
      <c r="RWB6" s="171"/>
      <c r="RWC6" s="171"/>
      <c r="RWD6" s="171"/>
      <c r="RWE6" s="171"/>
      <c r="RWF6" s="171"/>
      <c r="RWG6" s="171"/>
      <c r="RWH6" s="171"/>
      <c r="RWI6" s="171"/>
      <c r="RWJ6" s="171"/>
      <c r="RWK6" s="171"/>
      <c r="RWL6" s="171"/>
      <c r="RWM6" s="171"/>
      <c r="RWN6" s="171"/>
      <c r="RWO6" s="171"/>
      <c r="RWP6" s="171"/>
      <c r="RWQ6" s="171"/>
      <c r="RWR6" s="171"/>
      <c r="RWS6" s="171"/>
      <c r="RWT6" s="171"/>
      <c r="RWU6" s="171"/>
      <c r="RWV6" s="171"/>
      <c r="RWW6" s="171"/>
      <c r="RWX6" s="171"/>
      <c r="RWY6" s="171"/>
      <c r="RWZ6" s="171"/>
      <c r="RXA6" s="171"/>
      <c r="RXB6" s="171"/>
      <c r="RXC6" s="171"/>
      <c r="RXD6" s="171"/>
      <c r="RXE6" s="171"/>
      <c r="RXF6" s="171"/>
      <c r="RXG6" s="171"/>
      <c r="RXH6" s="171"/>
      <c r="RXI6" s="171"/>
      <c r="RXJ6" s="171"/>
      <c r="RXK6" s="171"/>
      <c r="RXL6" s="171"/>
      <c r="RXM6" s="171"/>
      <c r="RXN6" s="171"/>
      <c r="RXO6" s="171"/>
      <c r="RXP6" s="171"/>
      <c r="RXQ6" s="171"/>
      <c r="RXR6" s="171"/>
      <c r="RXS6" s="171"/>
      <c r="RXT6" s="171"/>
      <c r="RXU6" s="171"/>
      <c r="RXV6" s="171"/>
      <c r="RXW6" s="171"/>
      <c r="RXX6" s="171"/>
      <c r="RXY6" s="171"/>
      <c r="RXZ6" s="171"/>
      <c r="RYA6" s="171"/>
      <c r="RYB6" s="171"/>
      <c r="RYC6" s="171"/>
      <c r="RYD6" s="171"/>
      <c r="RYE6" s="171"/>
      <c r="RYF6" s="171"/>
      <c r="RYG6" s="171"/>
      <c r="RYH6" s="171"/>
      <c r="RYI6" s="171"/>
      <c r="RYJ6" s="171"/>
      <c r="RYK6" s="171"/>
      <c r="RYL6" s="171"/>
      <c r="RYM6" s="171"/>
      <c r="RYN6" s="171"/>
      <c r="RYO6" s="171"/>
      <c r="RYP6" s="171"/>
      <c r="RYQ6" s="171"/>
      <c r="RYR6" s="171"/>
      <c r="RYS6" s="171"/>
      <c r="RYT6" s="171"/>
      <c r="RYU6" s="171"/>
      <c r="RYV6" s="171"/>
      <c r="RYW6" s="171"/>
      <c r="RYX6" s="171"/>
      <c r="RYY6" s="171"/>
      <c r="RYZ6" s="171"/>
      <c r="RZA6" s="171"/>
      <c r="RZB6" s="171"/>
      <c r="RZC6" s="171"/>
      <c r="RZD6" s="171"/>
      <c r="RZE6" s="171"/>
      <c r="RZF6" s="171"/>
      <c r="RZG6" s="171"/>
      <c r="RZH6" s="171"/>
      <c r="RZI6" s="171"/>
      <c r="RZJ6" s="171"/>
      <c r="RZK6" s="171"/>
      <c r="RZL6" s="171"/>
      <c r="RZM6" s="171"/>
      <c r="RZN6" s="171"/>
      <c r="RZO6" s="171"/>
      <c r="RZP6" s="171"/>
      <c r="RZQ6" s="171"/>
      <c r="RZR6" s="171"/>
      <c r="RZS6" s="171"/>
      <c r="RZT6" s="171"/>
      <c r="RZU6" s="171"/>
      <c r="RZV6" s="171"/>
      <c r="RZW6" s="171"/>
      <c r="RZX6" s="171"/>
      <c r="RZY6" s="171"/>
      <c r="RZZ6" s="171"/>
      <c r="SAA6" s="171"/>
      <c r="SAB6" s="171"/>
      <c r="SAC6" s="171"/>
      <c r="SAD6" s="171"/>
      <c r="SAE6" s="171"/>
      <c r="SAF6" s="171"/>
      <c r="SAG6" s="171"/>
      <c r="SAH6" s="171"/>
      <c r="SAI6" s="171"/>
      <c r="SAJ6" s="171"/>
      <c r="SAK6" s="171"/>
      <c r="SAL6" s="171"/>
      <c r="SAM6" s="171"/>
      <c r="SAN6" s="171"/>
      <c r="SAO6" s="171"/>
      <c r="SAP6" s="171"/>
      <c r="SAQ6" s="171"/>
      <c r="SAR6" s="171"/>
      <c r="SAS6" s="171"/>
      <c r="SAT6" s="171"/>
      <c r="SAU6" s="171"/>
      <c r="SAV6" s="171"/>
      <c r="SAW6" s="171"/>
      <c r="SAX6" s="171"/>
      <c r="SAY6" s="171"/>
      <c r="SAZ6" s="171"/>
      <c r="SBA6" s="171"/>
      <c r="SBB6" s="171"/>
      <c r="SBC6" s="171"/>
      <c r="SBD6" s="171"/>
      <c r="SBE6" s="171"/>
      <c r="SBF6" s="171"/>
      <c r="SBG6" s="171"/>
      <c r="SBH6" s="171"/>
      <c r="SBI6" s="171"/>
      <c r="SBJ6" s="171"/>
      <c r="SBK6" s="171"/>
      <c r="SBL6" s="171"/>
      <c r="SBM6" s="171"/>
      <c r="SBN6" s="171"/>
      <c r="SBO6" s="171"/>
      <c r="SBP6" s="171"/>
      <c r="SBQ6" s="171"/>
      <c r="SBR6" s="171"/>
      <c r="SBS6" s="171"/>
      <c r="SBT6" s="171"/>
      <c r="SBU6" s="171"/>
      <c r="SBV6" s="171"/>
      <c r="SBW6" s="171"/>
      <c r="SBX6" s="171"/>
      <c r="SBY6" s="171"/>
      <c r="SBZ6" s="171"/>
      <c r="SCA6" s="171"/>
      <c r="SCB6" s="171"/>
      <c r="SCC6" s="171"/>
      <c r="SCD6" s="171"/>
      <c r="SCE6" s="171"/>
      <c r="SCF6" s="171"/>
      <c r="SCG6" s="171"/>
      <c r="SCH6" s="171"/>
      <c r="SCI6" s="171"/>
      <c r="SCJ6" s="171"/>
      <c r="SCK6" s="171"/>
      <c r="SCL6" s="171"/>
      <c r="SCM6" s="171"/>
      <c r="SCN6" s="171"/>
      <c r="SCO6" s="171"/>
      <c r="SCP6" s="171"/>
      <c r="SCQ6" s="171"/>
      <c r="SCR6" s="171"/>
      <c r="SCS6" s="171"/>
      <c r="SCT6" s="171"/>
      <c r="SCU6" s="171"/>
      <c r="SCV6" s="171"/>
      <c r="SCW6" s="171"/>
      <c r="SCX6" s="171"/>
      <c r="SCY6" s="171"/>
      <c r="SCZ6" s="171"/>
      <c r="SDA6" s="171"/>
      <c r="SDB6" s="171"/>
      <c r="SDC6" s="171"/>
      <c r="SDD6" s="171"/>
      <c r="SDE6" s="171"/>
      <c r="SDF6" s="171"/>
      <c r="SDG6" s="171"/>
      <c r="SDH6" s="171"/>
      <c r="SDI6" s="171"/>
      <c r="SDJ6" s="171"/>
      <c r="SDK6" s="171"/>
      <c r="SDL6" s="171"/>
      <c r="SDM6" s="171"/>
      <c r="SDN6" s="171"/>
      <c r="SDO6" s="171"/>
      <c r="SDP6" s="171"/>
      <c r="SDQ6" s="171"/>
      <c r="SDR6" s="171"/>
      <c r="SDS6" s="171"/>
      <c r="SDT6" s="171"/>
      <c r="SDU6" s="171"/>
      <c r="SDV6" s="171"/>
      <c r="SDW6" s="171"/>
      <c r="SDX6" s="171"/>
      <c r="SDY6" s="171"/>
      <c r="SDZ6" s="171"/>
      <c r="SEA6" s="171"/>
      <c r="SEB6" s="171"/>
      <c r="SEC6" s="171"/>
      <c r="SED6" s="171"/>
      <c r="SEE6" s="171"/>
      <c r="SEF6" s="171"/>
      <c r="SEG6" s="171"/>
      <c r="SEH6" s="171"/>
      <c r="SEI6" s="171"/>
      <c r="SEJ6" s="171"/>
      <c r="SEK6" s="171"/>
      <c r="SEL6" s="171"/>
      <c r="SEM6" s="171"/>
      <c r="SEN6" s="171"/>
      <c r="SEO6" s="171"/>
      <c r="SEP6" s="171"/>
      <c r="SEQ6" s="171"/>
      <c r="SER6" s="171"/>
      <c r="SES6" s="171"/>
      <c r="SET6" s="171"/>
      <c r="SEU6" s="171"/>
      <c r="SEV6" s="171"/>
      <c r="SEW6" s="171"/>
      <c r="SEX6" s="171"/>
      <c r="SEY6" s="171"/>
      <c r="SEZ6" s="171"/>
      <c r="SFA6" s="171"/>
      <c r="SFB6" s="171"/>
      <c r="SFC6" s="171"/>
      <c r="SFD6" s="171"/>
      <c r="SFE6" s="171"/>
      <c r="SFF6" s="171"/>
      <c r="SFG6" s="171"/>
      <c r="SFH6" s="171"/>
      <c r="SFI6" s="171"/>
      <c r="SFJ6" s="171"/>
      <c r="SFK6" s="171"/>
      <c r="SFL6" s="171"/>
      <c r="SFM6" s="171"/>
      <c r="SFN6" s="171"/>
      <c r="SFO6" s="171"/>
      <c r="SFP6" s="171"/>
      <c r="SFQ6" s="171"/>
      <c r="SFR6" s="171"/>
      <c r="SFS6" s="171"/>
      <c r="SFT6" s="171"/>
      <c r="SFU6" s="171"/>
      <c r="SFV6" s="171"/>
      <c r="SFW6" s="171"/>
      <c r="SFX6" s="171"/>
      <c r="SFY6" s="171"/>
      <c r="SFZ6" s="171"/>
      <c r="SGA6" s="171"/>
      <c r="SGB6" s="171"/>
      <c r="SGC6" s="171"/>
      <c r="SGD6" s="171"/>
      <c r="SGE6" s="171"/>
      <c r="SGF6" s="171"/>
      <c r="SGG6" s="171"/>
      <c r="SGH6" s="171"/>
      <c r="SGI6" s="171"/>
      <c r="SGJ6" s="171"/>
      <c r="SGK6" s="171"/>
      <c r="SGL6" s="171"/>
      <c r="SGM6" s="171"/>
      <c r="SGN6" s="171"/>
      <c r="SGO6" s="171"/>
      <c r="SGP6" s="171"/>
      <c r="SGQ6" s="171"/>
      <c r="SGR6" s="171"/>
      <c r="SGS6" s="171"/>
      <c r="SGT6" s="171"/>
      <c r="SGU6" s="171"/>
      <c r="SGV6" s="171"/>
      <c r="SGW6" s="171"/>
      <c r="SGX6" s="171"/>
      <c r="SGY6" s="171"/>
      <c r="SGZ6" s="171"/>
      <c r="SHA6" s="171"/>
      <c r="SHB6" s="171"/>
      <c r="SHC6" s="171"/>
      <c r="SHD6" s="171"/>
      <c r="SHE6" s="171"/>
      <c r="SHF6" s="171"/>
      <c r="SHG6" s="171"/>
      <c r="SHH6" s="171"/>
      <c r="SHI6" s="171"/>
      <c r="SHJ6" s="171"/>
      <c r="SHK6" s="171"/>
      <c r="SHL6" s="171"/>
      <c r="SHM6" s="171"/>
      <c r="SHN6" s="171"/>
      <c r="SHO6" s="171"/>
      <c r="SHP6" s="171"/>
      <c r="SHQ6" s="171"/>
      <c r="SHR6" s="171"/>
      <c r="SHS6" s="171"/>
      <c r="SHT6" s="171"/>
      <c r="SHU6" s="171"/>
      <c r="SHV6" s="171"/>
      <c r="SHW6" s="171"/>
      <c r="SHX6" s="171"/>
      <c r="SHY6" s="171"/>
      <c r="SHZ6" s="171"/>
      <c r="SIA6" s="171"/>
      <c r="SIB6" s="171"/>
      <c r="SIC6" s="171"/>
      <c r="SID6" s="171"/>
      <c r="SIE6" s="171"/>
      <c r="SIF6" s="171"/>
      <c r="SIG6" s="171"/>
      <c r="SIH6" s="171"/>
      <c r="SII6" s="171"/>
      <c r="SIJ6" s="171"/>
      <c r="SIK6" s="171"/>
      <c r="SIL6" s="171"/>
      <c r="SIM6" s="171"/>
      <c r="SIN6" s="171"/>
      <c r="SIO6" s="171"/>
      <c r="SIP6" s="171"/>
      <c r="SIQ6" s="171"/>
      <c r="SIR6" s="171"/>
      <c r="SIS6" s="171"/>
      <c r="SIT6" s="171"/>
      <c r="SIU6" s="171"/>
      <c r="SIV6" s="171"/>
      <c r="SIW6" s="171"/>
      <c r="SIX6" s="171"/>
      <c r="SIY6" s="171"/>
      <c r="SIZ6" s="171"/>
      <c r="SJA6" s="171"/>
      <c r="SJB6" s="171"/>
      <c r="SJC6" s="171"/>
      <c r="SJD6" s="171"/>
      <c r="SJE6" s="171"/>
      <c r="SJF6" s="171"/>
      <c r="SJG6" s="171"/>
      <c r="SJH6" s="171"/>
      <c r="SJI6" s="171"/>
      <c r="SJJ6" s="171"/>
      <c r="SJK6" s="171"/>
      <c r="SJL6" s="171"/>
      <c r="SJM6" s="171"/>
      <c r="SJN6" s="171"/>
      <c r="SJO6" s="171"/>
      <c r="SJP6" s="171"/>
      <c r="SJQ6" s="171"/>
      <c r="SJR6" s="171"/>
      <c r="SJS6" s="171"/>
      <c r="SJT6" s="171"/>
      <c r="SJU6" s="171"/>
      <c r="SJV6" s="171"/>
      <c r="SJW6" s="171"/>
      <c r="SJX6" s="171"/>
      <c r="SJY6" s="171"/>
      <c r="SJZ6" s="171"/>
      <c r="SKA6" s="171"/>
      <c r="SKB6" s="171"/>
      <c r="SKC6" s="171"/>
      <c r="SKD6" s="171"/>
      <c r="SKE6" s="171"/>
      <c r="SKF6" s="171"/>
      <c r="SKG6" s="171"/>
      <c r="SKH6" s="171"/>
      <c r="SKI6" s="171"/>
      <c r="SKJ6" s="171"/>
      <c r="SKK6" s="171"/>
      <c r="SKL6" s="171"/>
      <c r="SKM6" s="171"/>
      <c r="SKN6" s="171"/>
      <c r="SKO6" s="171"/>
      <c r="SKP6" s="171"/>
      <c r="SKQ6" s="171"/>
      <c r="SKR6" s="171"/>
      <c r="SKS6" s="171"/>
      <c r="SKT6" s="171"/>
      <c r="SKU6" s="171"/>
      <c r="SKV6" s="171"/>
      <c r="SKW6" s="171"/>
      <c r="SKX6" s="171"/>
      <c r="SKY6" s="171"/>
      <c r="SKZ6" s="171"/>
      <c r="SLA6" s="171"/>
      <c r="SLB6" s="171"/>
      <c r="SLC6" s="171"/>
      <c r="SLD6" s="171"/>
      <c r="SLE6" s="171"/>
      <c r="SLF6" s="171"/>
      <c r="SLG6" s="171"/>
      <c r="SLH6" s="171"/>
      <c r="SLI6" s="171"/>
      <c r="SLJ6" s="171"/>
      <c r="SLK6" s="171"/>
      <c r="SLL6" s="171"/>
      <c r="SLM6" s="171"/>
      <c r="SLN6" s="171"/>
      <c r="SLO6" s="171"/>
      <c r="SLP6" s="171"/>
      <c r="SLQ6" s="171"/>
      <c r="SLR6" s="171"/>
      <c r="SLS6" s="171"/>
      <c r="SLT6" s="171"/>
      <c r="SLU6" s="171"/>
      <c r="SLV6" s="171"/>
      <c r="SLW6" s="171"/>
      <c r="SLX6" s="171"/>
      <c r="SLY6" s="171"/>
      <c r="SLZ6" s="171"/>
      <c r="SMA6" s="171"/>
      <c r="SMB6" s="171"/>
      <c r="SMC6" s="171"/>
      <c r="SMD6" s="171"/>
      <c r="SME6" s="171"/>
      <c r="SMF6" s="171"/>
      <c r="SMG6" s="171"/>
      <c r="SMH6" s="171"/>
      <c r="SMI6" s="171"/>
      <c r="SMJ6" s="171"/>
      <c r="SMK6" s="171"/>
      <c r="SML6" s="171"/>
      <c r="SMM6" s="171"/>
      <c r="SMN6" s="171"/>
      <c r="SMO6" s="171"/>
      <c r="SMP6" s="171"/>
      <c r="SMQ6" s="171"/>
      <c r="SMR6" s="171"/>
      <c r="SMS6" s="171"/>
      <c r="SMT6" s="171"/>
      <c r="SMU6" s="171"/>
      <c r="SMV6" s="171"/>
      <c r="SMW6" s="171"/>
      <c r="SMX6" s="171"/>
      <c r="SMY6" s="171"/>
      <c r="SMZ6" s="171"/>
      <c r="SNA6" s="171"/>
      <c r="SNB6" s="171"/>
      <c r="SNC6" s="171"/>
      <c r="SND6" s="171"/>
      <c r="SNE6" s="171"/>
      <c r="SNF6" s="171"/>
      <c r="SNG6" s="171"/>
      <c r="SNH6" s="171"/>
      <c r="SNI6" s="171"/>
      <c r="SNJ6" s="171"/>
      <c r="SNK6" s="171"/>
      <c r="SNL6" s="171"/>
      <c r="SNM6" s="171"/>
      <c r="SNN6" s="171"/>
      <c r="SNO6" s="171"/>
      <c r="SNP6" s="171"/>
      <c r="SNQ6" s="171"/>
      <c r="SNR6" s="171"/>
      <c r="SNS6" s="171"/>
      <c r="SNT6" s="171"/>
      <c r="SNU6" s="171"/>
      <c r="SNV6" s="171"/>
      <c r="SNW6" s="171"/>
      <c r="SNX6" s="171"/>
      <c r="SNY6" s="171"/>
      <c r="SNZ6" s="171"/>
      <c r="SOA6" s="171"/>
      <c r="SOB6" s="171"/>
      <c r="SOC6" s="171"/>
      <c r="SOD6" s="171"/>
      <c r="SOE6" s="171"/>
      <c r="SOF6" s="171"/>
      <c r="SOG6" s="171"/>
      <c r="SOH6" s="171"/>
      <c r="SOI6" s="171"/>
      <c r="SOJ6" s="171"/>
      <c r="SOK6" s="171"/>
      <c r="SOL6" s="171"/>
      <c r="SOM6" s="171"/>
      <c r="SON6" s="171"/>
      <c r="SOO6" s="171"/>
      <c r="SOP6" s="171"/>
      <c r="SOQ6" s="171"/>
      <c r="SOR6" s="171"/>
      <c r="SOS6" s="171"/>
      <c r="SOT6" s="171"/>
      <c r="SOU6" s="171"/>
      <c r="SOV6" s="171"/>
      <c r="SOW6" s="171"/>
      <c r="SOX6" s="171"/>
      <c r="SOY6" s="171"/>
      <c r="SOZ6" s="171"/>
      <c r="SPA6" s="171"/>
      <c r="SPB6" s="171"/>
      <c r="SPC6" s="171"/>
      <c r="SPD6" s="171"/>
      <c r="SPE6" s="171"/>
      <c r="SPF6" s="171"/>
      <c r="SPG6" s="171"/>
      <c r="SPH6" s="171"/>
      <c r="SPI6" s="171"/>
      <c r="SPJ6" s="171"/>
      <c r="SPK6" s="171"/>
      <c r="SPL6" s="171"/>
      <c r="SPM6" s="171"/>
      <c r="SPN6" s="171"/>
      <c r="SPO6" s="171"/>
      <c r="SPP6" s="171"/>
      <c r="SPQ6" s="171"/>
      <c r="SPR6" s="171"/>
      <c r="SPS6" s="171"/>
      <c r="SPT6" s="171"/>
      <c r="SPU6" s="171"/>
      <c r="SPV6" s="171"/>
      <c r="SPW6" s="171"/>
      <c r="SPX6" s="171"/>
      <c r="SPY6" s="171"/>
      <c r="SPZ6" s="171"/>
      <c r="SQA6" s="171"/>
      <c r="SQB6" s="171"/>
      <c r="SQC6" s="171"/>
      <c r="SQD6" s="171"/>
      <c r="SQE6" s="171"/>
      <c r="SQF6" s="171"/>
      <c r="SQG6" s="171"/>
      <c r="SQH6" s="171"/>
      <c r="SQI6" s="171"/>
      <c r="SQJ6" s="171"/>
      <c r="SQK6" s="171"/>
      <c r="SQL6" s="171"/>
      <c r="SQM6" s="171"/>
      <c r="SQN6" s="171"/>
      <c r="SQO6" s="171"/>
      <c r="SQP6" s="171"/>
      <c r="SQQ6" s="171"/>
      <c r="SQR6" s="171"/>
      <c r="SQS6" s="171"/>
      <c r="SQT6" s="171"/>
      <c r="SQU6" s="171"/>
      <c r="SQV6" s="171"/>
      <c r="SQW6" s="171"/>
      <c r="SQX6" s="171"/>
      <c r="SQY6" s="171"/>
      <c r="SQZ6" s="171"/>
      <c r="SRA6" s="171"/>
      <c r="SRB6" s="171"/>
      <c r="SRC6" s="171"/>
      <c r="SRD6" s="171"/>
      <c r="SRE6" s="171"/>
      <c r="SRF6" s="171"/>
      <c r="SRG6" s="171"/>
      <c r="SRH6" s="171"/>
      <c r="SRI6" s="171"/>
      <c r="SRJ6" s="171"/>
      <c r="SRK6" s="171"/>
      <c r="SRL6" s="171"/>
      <c r="SRM6" s="171"/>
      <c r="SRN6" s="171"/>
      <c r="SRO6" s="171"/>
      <c r="SRP6" s="171"/>
      <c r="SRQ6" s="171"/>
      <c r="SRR6" s="171"/>
      <c r="SRS6" s="171"/>
      <c r="SRT6" s="171"/>
      <c r="SRU6" s="171"/>
      <c r="SRV6" s="171"/>
      <c r="SRW6" s="171"/>
      <c r="SRX6" s="171"/>
      <c r="SRY6" s="171"/>
      <c r="SRZ6" s="171"/>
      <c r="SSA6" s="171"/>
      <c r="SSB6" s="171"/>
      <c r="SSC6" s="171"/>
      <c r="SSD6" s="171"/>
      <c r="SSE6" s="171"/>
      <c r="SSF6" s="171"/>
      <c r="SSG6" s="171"/>
      <c r="SSH6" s="171"/>
      <c r="SSI6" s="171"/>
      <c r="SSJ6" s="171"/>
      <c r="SSK6" s="171"/>
      <c r="SSL6" s="171"/>
      <c r="SSM6" s="171"/>
      <c r="SSN6" s="171"/>
      <c r="SSO6" s="171"/>
      <c r="SSP6" s="171"/>
      <c r="SSQ6" s="171"/>
      <c r="SSR6" s="171"/>
      <c r="SSS6" s="171"/>
      <c r="SST6" s="171"/>
      <c r="SSU6" s="171"/>
      <c r="SSV6" s="171"/>
      <c r="SSW6" s="171"/>
      <c r="SSX6" s="171"/>
      <c r="SSY6" s="171"/>
      <c r="SSZ6" s="171"/>
      <c r="STA6" s="171"/>
      <c r="STB6" s="171"/>
      <c r="STC6" s="171"/>
      <c r="STD6" s="171"/>
      <c r="STE6" s="171"/>
      <c r="STF6" s="171"/>
      <c r="STG6" s="171"/>
      <c r="STH6" s="171"/>
      <c r="STI6" s="171"/>
      <c r="STJ6" s="171"/>
      <c r="STK6" s="171"/>
      <c r="STL6" s="171"/>
      <c r="STM6" s="171"/>
      <c r="STN6" s="171"/>
      <c r="STO6" s="171"/>
      <c r="STP6" s="171"/>
      <c r="STQ6" s="171"/>
      <c r="STR6" s="171"/>
      <c r="STS6" s="171"/>
      <c r="STT6" s="171"/>
      <c r="STU6" s="171"/>
      <c r="STV6" s="171"/>
      <c r="STW6" s="171"/>
      <c r="STX6" s="171"/>
      <c r="STY6" s="171"/>
      <c r="STZ6" s="171"/>
      <c r="SUA6" s="171"/>
      <c r="SUB6" s="171"/>
      <c r="SUC6" s="171"/>
      <c r="SUD6" s="171"/>
      <c r="SUE6" s="171"/>
      <c r="SUF6" s="171"/>
      <c r="SUG6" s="171"/>
      <c r="SUH6" s="171"/>
      <c r="SUI6" s="171"/>
      <c r="SUJ6" s="171"/>
      <c r="SUK6" s="171"/>
      <c r="SUL6" s="171"/>
      <c r="SUM6" s="171"/>
      <c r="SUN6" s="171"/>
      <c r="SUO6" s="171"/>
      <c r="SUP6" s="171"/>
      <c r="SUQ6" s="171"/>
      <c r="SUR6" s="171"/>
      <c r="SUS6" s="171"/>
      <c r="SUT6" s="171"/>
      <c r="SUU6" s="171"/>
      <c r="SUV6" s="171"/>
      <c r="SUW6" s="171"/>
      <c r="SUX6" s="171"/>
      <c r="SUY6" s="171"/>
      <c r="SUZ6" s="171"/>
      <c r="SVA6" s="171"/>
      <c r="SVB6" s="171"/>
      <c r="SVC6" s="171"/>
      <c r="SVD6" s="171"/>
      <c r="SVE6" s="171"/>
      <c r="SVF6" s="171"/>
      <c r="SVG6" s="171"/>
      <c r="SVH6" s="171"/>
      <c r="SVI6" s="171"/>
      <c r="SVJ6" s="171"/>
      <c r="SVK6" s="171"/>
      <c r="SVL6" s="171"/>
      <c r="SVM6" s="171"/>
      <c r="SVN6" s="171"/>
      <c r="SVO6" s="171"/>
      <c r="SVP6" s="171"/>
      <c r="SVQ6" s="171"/>
      <c r="SVR6" s="171"/>
      <c r="SVS6" s="171"/>
      <c r="SVT6" s="171"/>
      <c r="SVU6" s="171"/>
      <c r="SVV6" s="171"/>
      <c r="SVW6" s="171"/>
      <c r="SVX6" s="171"/>
      <c r="SVY6" s="171"/>
      <c r="SVZ6" s="171"/>
      <c r="SWA6" s="171"/>
      <c r="SWB6" s="171"/>
      <c r="SWC6" s="171"/>
      <c r="SWD6" s="171"/>
      <c r="SWE6" s="171"/>
      <c r="SWF6" s="171"/>
      <c r="SWG6" s="171"/>
      <c r="SWH6" s="171"/>
      <c r="SWI6" s="171"/>
      <c r="SWJ6" s="171"/>
      <c r="SWK6" s="171"/>
      <c r="SWL6" s="171"/>
      <c r="SWM6" s="171"/>
      <c r="SWN6" s="171"/>
      <c r="SWO6" s="171"/>
      <c r="SWP6" s="171"/>
      <c r="SWQ6" s="171"/>
      <c r="SWR6" s="171"/>
      <c r="SWS6" s="171"/>
      <c r="SWT6" s="171"/>
      <c r="SWU6" s="171"/>
      <c r="SWV6" s="171"/>
      <c r="SWW6" s="171"/>
      <c r="SWX6" s="171"/>
      <c r="SWY6" s="171"/>
      <c r="SWZ6" s="171"/>
      <c r="SXA6" s="171"/>
      <c r="SXB6" s="171"/>
      <c r="SXC6" s="171"/>
      <c r="SXD6" s="171"/>
      <c r="SXE6" s="171"/>
      <c r="SXF6" s="171"/>
      <c r="SXG6" s="171"/>
      <c r="SXH6" s="171"/>
      <c r="SXI6" s="171"/>
      <c r="SXJ6" s="171"/>
      <c r="SXK6" s="171"/>
      <c r="SXL6" s="171"/>
      <c r="SXM6" s="171"/>
      <c r="SXN6" s="171"/>
      <c r="SXO6" s="171"/>
      <c r="SXP6" s="171"/>
      <c r="SXQ6" s="171"/>
      <c r="SXR6" s="171"/>
      <c r="SXS6" s="171"/>
      <c r="SXT6" s="171"/>
      <c r="SXU6" s="171"/>
      <c r="SXV6" s="171"/>
      <c r="SXW6" s="171"/>
      <c r="SXX6" s="171"/>
      <c r="SXY6" s="171"/>
      <c r="SXZ6" s="171"/>
      <c r="SYA6" s="171"/>
      <c r="SYB6" s="171"/>
      <c r="SYC6" s="171"/>
      <c r="SYD6" s="171"/>
      <c r="SYE6" s="171"/>
      <c r="SYF6" s="171"/>
      <c r="SYG6" s="171"/>
      <c r="SYH6" s="171"/>
      <c r="SYI6" s="171"/>
      <c r="SYJ6" s="171"/>
      <c r="SYK6" s="171"/>
      <c r="SYL6" s="171"/>
      <c r="SYM6" s="171"/>
      <c r="SYN6" s="171"/>
      <c r="SYO6" s="171"/>
      <c r="SYP6" s="171"/>
      <c r="SYQ6" s="171"/>
      <c r="SYR6" s="171"/>
      <c r="SYS6" s="171"/>
      <c r="SYT6" s="171"/>
      <c r="SYU6" s="171"/>
      <c r="SYV6" s="171"/>
      <c r="SYW6" s="171"/>
      <c r="SYX6" s="171"/>
      <c r="SYY6" s="171"/>
      <c r="SYZ6" s="171"/>
      <c r="SZA6" s="171"/>
      <c r="SZB6" s="171"/>
      <c r="SZC6" s="171"/>
      <c r="SZD6" s="171"/>
      <c r="SZE6" s="171"/>
      <c r="SZF6" s="171"/>
      <c r="SZG6" s="171"/>
      <c r="SZH6" s="171"/>
      <c r="SZI6" s="171"/>
      <c r="SZJ6" s="171"/>
      <c r="SZK6" s="171"/>
      <c r="SZL6" s="171"/>
      <c r="SZM6" s="171"/>
      <c r="SZN6" s="171"/>
      <c r="SZO6" s="171"/>
      <c r="SZP6" s="171"/>
      <c r="SZQ6" s="171"/>
      <c r="SZR6" s="171"/>
      <c r="SZS6" s="171"/>
      <c r="SZT6" s="171"/>
      <c r="SZU6" s="171"/>
      <c r="SZV6" s="171"/>
      <c r="SZW6" s="171"/>
      <c r="SZX6" s="171"/>
      <c r="SZY6" s="171"/>
      <c r="SZZ6" s="171"/>
      <c r="TAA6" s="171"/>
      <c r="TAB6" s="171"/>
      <c r="TAC6" s="171"/>
      <c r="TAD6" s="171"/>
      <c r="TAE6" s="171"/>
      <c r="TAF6" s="171"/>
      <c r="TAG6" s="171"/>
      <c r="TAH6" s="171"/>
      <c r="TAI6" s="171"/>
      <c r="TAJ6" s="171"/>
      <c r="TAK6" s="171"/>
      <c r="TAL6" s="171"/>
      <c r="TAM6" s="171"/>
      <c r="TAN6" s="171"/>
      <c r="TAO6" s="171"/>
      <c r="TAP6" s="171"/>
      <c r="TAQ6" s="171"/>
      <c r="TAR6" s="171"/>
      <c r="TAS6" s="171"/>
      <c r="TAT6" s="171"/>
      <c r="TAU6" s="171"/>
      <c r="TAV6" s="171"/>
      <c r="TAW6" s="171"/>
      <c r="TAX6" s="171"/>
      <c r="TAY6" s="171"/>
      <c r="TAZ6" s="171"/>
      <c r="TBA6" s="171"/>
      <c r="TBB6" s="171"/>
      <c r="TBC6" s="171"/>
      <c r="TBD6" s="171"/>
      <c r="TBE6" s="171"/>
      <c r="TBF6" s="171"/>
      <c r="TBG6" s="171"/>
      <c r="TBH6" s="171"/>
      <c r="TBI6" s="171"/>
      <c r="TBJ6" s="171"/>
      <c r="TBK6" s="171"/>
      <c r="TBL6" s="171"/>
      <c r="TBM6" s="171"/>
      <c r="TBN6" s="171"/>
      <c r="TBO6" s="171"/>
      <c r="TBP6" s="171"/>
      <c r="TBQ6" s="171"/>
      <c r="TBR6" s="171"/>
      <c r="TBS6" s="171"/>
      <c r="TBT6" s="171"/>
      <c r="TBU6" s="171"/>
      <c r="TBV6" s="171"/>
      <c r="TBW6" s="171"/>
      <c r="TBX6" s="171"/>
      <c r="TBY6" s="171"/>
      <c r="TBZ6" s="171"/>
      <c r="TCA6" s="171"/>
      <c r="TCB6" s="171"/>
      <c r="TCC6" s="171"/>
      <c r="TCD6" s="171"/>
      <c r="TCE6" s="171"/>
      <c r="TCF6" s="171"/>
      <c r="TCG6" s="171"/>
      <c r="TCH6" s="171"/>
      <c r="TCI6" s="171"/>
      <c r="TCJ6" s="171"/>
      <c r="TCK6" s="171"/>
      <c r="TCL6" s="171"/>
      <c r="TCM6" s="171"/>
      <c r="TCN6" s="171"/>
      <c r="TCO6" s="171"/>
      <c r="TCP6" s="171"/>
      <c r="TCQ6" s="171"/>
      <c r="TCR6" s="171"/>
      <c r="TCS6" s="171"/>
      <c r="TCT6" s="171"/>
      <c r="TCU6" s="171"/>
      <c r="TCV6" s="171"/>
      <c r="TCW6" s="171"/>
      <c r="TCX6" s="171"/>
      <c r="TCY6" s="171"/>
      <c r="TCZ6" s="171"/>
      <c r="TDA6" s="171"/>
      <c r="TDB6" s="171"/>
      <c r="TDC6" s="171"/>
      <c r="TDD6" s="171"/>
      <c r="TDE6" s="171"/>
      <c r="TDF6" s="171"/>
      <c r="TDG6" s="171"/>
      <c r="TDH6" s="171"/>
      <c r="TDI6" s="171"/>
      <c r="TDJ6" s="171"/>
      <c r="TDK6" s="171"/>
      <c r="TDL6" s="171"/>
      <c r="TDM6" s="171"/>
      <c r="TDN6" s="171"/>
      <c r="TDO6" s="171"/>
      <c r="TDP6" s="171"/>
      <c r="TDQ6" s="171"/>
      <c r="TDR6" s="171"/>
      <c r="TDS6" s="171"/>
      <c r="TDT6" s="171"/>
      <c r="TDU6" s="171"/>
      <c r="TDV6" s="171"/>
      <c r="TDW6" s="171"/>
      <c r="TDX6" s="171"/>
      <c r="TDY6" s="171"/>
      <c r="TDZ6" s="171"/>
      <c r="TEA6" s="171"/>
      <c r="TEB6" s="171"/>
      <c r="TEC6" s="171"/>
      <c r="TED6" s="171"/>
      <c r="TEE6" s="171"/>
      <c r="TEF6" s="171"/>
      <c r="TEG6" s="171"/>
      <c r="TEH6" s="171"/>
      <c r="TEI6" s="171"/>
      <c r="TEJ6" s="171"/>
      <c r="TEK6" s="171"/>
      <c r="TEL6" s="171"/>
      <c r="TEM6" s="171"/>
      <c r="TEN6" s="171"/>
      <c r="TEO6" s="171"/>
      <c r="TEP6" s="171"/>
      <c r="TEQ6" s="171"/>
      <c r="TER6" s="171"/>
      <c r="TES6" s="171"/>
      <c r="TET6" s="171"/>
      <c r="TEU6" s="171"/>
      <c r="TEV6" s="171"/>
      <c r="TEW6" s="171"/>
      <c r="TEX6" s="171"/>
      <c r="TEY6" s="171"/>
      <c r="TEZ6" s="171"/>
      <c r="TFA6" s="171"/>
      <c r="TFB6" s="171"/>
      <c r="TFC6" s="171"/>
      <c r="TFD6" s="171"/>
      <c r="TFE6" s="171"/>
      <c r="TFF6" s="171"/>
      <c r="TFG6" s="171"/>
      <c r="TFH6" s="171"/>
      <c r="TFI6" s="171"/>
      <c r="TFJ6" s="171"/>
      <c r="TFK6" s="171"/>
      <c r="TFL6" s="171"/>
      <c r="TFM6" s="171"/>
      <c r="TFN6" s="171"/>
      <c r="TFO6" s="171"/>
      <c r="TFP6" s="171"/>
      <c r="TFQ6" s="171"/>
      <c r="TFR6" s="171"/>
      <c r="TFS6" s="171"/>
      <c r="TFT6" s="171"/>
      <c r="TFU6" s="171"/>
      <c r="TFV6" s="171"/>
      <c r="TFW6" s="171"/>
      <c r="TFX6" s="171"/>
      <c r="TFY6" s="171"/>
      <c r="TFZ6" s="171"/>
      <c r="TGA6" s="171"/>
      <c r="TGB6" s="171"/>
      <c r="TGC6" s="171"/>
      <c r="TGD6" s="171"/>
      <c r="TGE6" s="171"/>
      <c r="TGF6" s="171"/>
      <c r="TGG6" s="171"/>
      <c r="TGH6" s="171"/>
      <c r="TGI6" s="171"/>
      <c r="TGJ6" s="171"/>
      <c r="TGK6" s="171"/>
      <c r="TGL6" s="171"/>
      <c r="TGM6" s="171"/>
      <c r="TGN6" s="171"/>
      <c r="TGO6" s="171"/>
      <c r="TGP6" s="171"/>
      <c r="TGQ6" s="171"/>
      <c r="TGR6" s="171"/>
      <c r="TGS6" s="171"/>
      <c r="TGT6" s="171"/>
      <c r="TGU6" s="171"/>
      <c r="TGV6" s="171"/>
      <c r="TGW6" s="171"/>
      <c r="TGX6" s="171"/>
      <c r="TGY6" s="171"/>
      <c r="TGZ6" s="171"/>
      <c r="THA6" s="171"/>
      <c r="THB6" s="171"/>
      <c r="THC6" s="171"/>
      <c r="THD6" s="171"/>
      <c r="THE6" s="171"/>
      <c r="THF6" s="171"/>
      <c r="THG6" s="171"/>
      <c r="THH6" s="171"/>
      <c r="THI6" s="171"/>
      <c r="THJ6" s="171"/>
      <c r="THK6" s="171"/>
      <c r="THL6" s="171"/>
      <c r="THM6" s="171"/>
      <c r="THN6" s="171"/>
      <c r="THO6" s="171"/>
      <c r="THP6" s="171"/>
      <c r="THQ6" s="171"/>
      <c r="THR6" s="171"/>
      <c r="THS6" s="171"/>
      <c r="THT6" s="171"/>
      <c r="THU6" s="171"/>
      <c r="THV6" s="171"/>
      <c r="THW6" s="171"/>
      <c r="THX6" s="171"/>
      <c r="THY6" s="171"/>
      <c r="THZ6" s="171"/>
      <c r="TIA6" s="171"/>
      <c r="TIB6" s="171"/>
      <c r="TIC6" s="171"/>
      <c r="TID6" s="171"/>
      <c r="TIE6" s="171"/>
      <c r="TIF6" s="171"/>
      <c r="TIG6" s="171"/>
      <c r="TIH6" s="171"/>
      <c r="TII6" s="171"/>
      <c r="TIJ6" s="171"/>
      <c r="TIK6" s="171"/>
      <c r="TIL6" s="171"/>
      <c r="TIM6" s="171"/>
      <c r="TIN6" s="171"/>
      <c r="TIO6" s="171"/>
      <c r="TIP6" s="171"/>
      <c r="TIQ6" s="171"/>
      <c r="TIR6" s="171"/>
      <c r="TIS6" s="171"/>
      <c r="TIT6" s="171"/>
      <c r="TIU6" s="171"/>
      <c r="TIV6" s="171"/>
      <c r="TIW6" s="171"/>
      <c r="TIX6" s="171"/>
      <c r="TIY6" s="171"/>
      <c r="TIZ6" s="171"/>
      <c r="TJA6" s="171"/>
      <c r="TJB6" s="171"/>
      <c r="TJC6" s="171"/>
      <c r="TJD6" s="171"/>
      <c r="TJE6" s="171"/>
      <c r="TJF6" s="171"/>
      <c r="TJG6" s="171"/>
      <c r="TJH6" s="171"/>
      <c r="TJI6" s="171"/>
      <c r="TJJ6" s="171"/>
      <c r="TJK6" s="171"/>
      <c r="TJL6" s="171"/>
      <c r="TJM6" s="171"/>
      <c r="TJN6" s="171"/>
      <c r="TJO6" s="171"/>
      <c r="TJP6" s="171"/>
      <c r="TJQ6" s="171"/>
      <c r="TJR6" s="171"/>
      <c r="TJS6" s="171"/>
      <c r="TJT6" s="171"/>
      <c r="TJU6" s="171"/>
      <c r="TJV6" s="171"/>
      <c r="TJW6" s="171"/>
      <c r="TJX6" s="171"/>
      <c r="TJY6" s="171"/>
      <c r="TJZ6" s="171"/>
      <c r="TKA6" s="171"/>
      <c r="TKB6" s="171"/>
      <c r="TKC6" s="171"/>
      <c r="TKD6" s="171"/>
      <c r="TKE6" s="171"/>
      <c r="TKF6" s="171"/>
      <c r="TKG6" s="171"/>
      <c r="TKH6" s="171"/>
      <c r="TKI6" s="171"/>
      <c r="TKJ6" s="171"/>
      <c r="TKK6" s="171"/>
      <c r="TKL6" s="171"/>
      <c r="TKM6" s="171"/>
      <c r="TKN6" s="171"/>
      <c r="TKO6" s="171"/>
      <c r="TKP6" s="171"/>
      <c r="TKQ6" s="171"/>
      <c r="TKR6" s="171"/>
      <c r="TKS6" s="171"/>
      <c r="TKT6" s="171"/>
      <c r="TKU6" s="171"/>
      <c r="TKV6" s="171"/>
      <c r="TKW6" s="171"/>
      <c r="TKX6" s="171"/>
      <c r="TKY6" s="171"/>
      <c r="TKZ6" s="171"/>
      <c r="TLA6" s="171"/>
      <c r="TLB6" s="171"/>
      <c r="TLC6" s="171"/>
      <c r="TLD6" s="171"/>
      <c r="TLE6" s="171"/>
      <c r="TLF6" s="171"/>
      <c r="TLG6" s="171"/>
      <c r="TLH6" s="171"/>
      <c r="TLI6" s="171"/>
      <c r="TLJ6" s="171"/>
      <c r="TLK6" s="171"/>
      <c r="TLL6" s="171"/>
      <c r="TLM6" s="171"/>
      <c r="TLN6" s="171"/>
      <c r="TLO6" s="171"/>
      <c r="TLP6" s="171"/>
      <c r="TLQ6" s="171"/>
      <c r="TLR6" s="171"/>
      <c r="TLS6" s="171"/>
      <c r="TLT6" s="171"/>
      <c r="TLU6" s="171"/>
      <c r="TLV6" s="171"/>
      <c r="TLW6" s="171"/>
      <c r="TLX6" s="171"/>
      <c r="TLY6" s="171"/>
      <c r="TLZ6" s="171"/>
      <c r="TMA6" s="171"/>
      <c r="TMB6" s="171"/>
      <c r="TMC6" s="171"/>
      <c r="TMD6" s="171"/>
      <c r="TME6" s="171"/>
      <c r="TMF6" s="171"/>
      <c r="TMG6" s="171"/>
      <c r="TMH6" s="171"/>
      <c r="TMI6" s="171"/>
      <c r="TMJ6" s="171"/>
      <c r="TMK6" s="171"/>
      <c r="TML6" s="171"/>
      <c r="TMM6" s="171"/>
      <c r="TMN6" s="171"/>
      <c r="TMO6" s="171"/>
      <c r="TMP6" s="171"/>
      <c r="TMQ6" s="171"/>
      <c r="TMR6" s="171"/>
      <c r="TMS6" s="171"/>
      <c r="TMT6" s="171"/>
      <c r="TMU6" s="171"/>
      <c r="TMV6" s="171"/>
      <c r="TMW6" s="171"/>
      <c r="TMX6" s="171"/>
      <c r="TMY6" s="171"/>
      <c r="TMZ6" s="171"/>
      <c r="TNA6" s="171"/>
      <c r="TNB6" s="171"/>
      <c r="TNC6" s="171"/>
      <c r="TND6" s="171"/>
      <c r="TNE6" s="171"/>
      <c r="TNF6" s="171"/>
      <c r="TNG6" s="171"/>
      <c r="TNH6" s="171"/>
      <c r="TNI6" s="171"/>
      <c r="TNJ6" s="171"/>
      <c r="TNK6" s="171"/>
      <c r="TNL6" s="171"/>
      <c r="TNM6" s="171"/>
      <c r="TNN6" s="171"/>
      <c r="TNO6" s="171"/>
      <c r="TNP6" s="171"/>
      <c r="TNQ6" s="171"/>
      <c r="TNR6" s="171"/>
      <c r="TNS6" s="171"/>
      <c r="TNT6" s="171"/>
      <c r="TNU6" s="171"/>
      <c r="TNV6" s="171"/>
      <c r="TNW6" s="171"/>
      <c r="TNX6" s="171"/>
      <c r="TNY6" s="171"/>
      <c r="TNZ6" s="171"/>
      <c r="TOA6" s="171"/>
      <c r="TOB6" s="171"/>
      <c r="TOC6" s="171"/>
      <c r="TOD6" s="171"/>
      <c r="TOE6" s="171"/>
      <c r="TOF6" s="171"/>
      <c r="TOG6" s="171"/>
      <c r="TOH6" s="171"/>
      <c r="TOI6" s="171"/>
      <c r="TOJ6" s="171"/>
      <c r="TOK6" s="171"/>
      <c r="TOL6" s="171"/>
      <c r="TOM6" s="171"/>
      <c r="TON6" s="171"/>
      <c r="TOO6" s="171"/>
      <c r="TOP6" s="171"/>
      <c r="TOQ6" s="171"/>
      <c r="TOR6" s="171"/>
      <c r="TOS6" s="171"/>
      <c r="TOT6" s="171"/>
      <c r="TOU6" s="171"/>
      <c r="TOV6" s="171"/>
      <c r="TOW6" s="171"/>
      <c r="TOX6" s="171"/>
      <c r="TOY6" s="171"/>
      <c r="TOZ6" s="171"/>
      <c r="TPA6" s="171"/>
      <c r="TPB6" s="171"/>
      <c r="TPC6" s="171"/>
      <c r="TPD6" s="171"/>
      <c r="TPE6" s="171"/>
      <c r="TPF6" s="171"/>
      <c r="TPG6" s="171"/>
      <c r="TPH6" s="171"/>
      <c r="TPI6" s="171"/>
      <c r="TPJ6" s="171"/>
      <c r="TPK6" s="171"/>
      <c r="TPL6" s="171"/>
      <c r="TPM6" s="171"/>
      <c r="TPN6" s="171"/>
      <c r="TPO6" s="171"/>
      <c r="TPP6" s="171"/>
      <c r="TPQ6" s="171"/>
      <c r="TPR6" s="171"/>
      <c r="TPS6" s="171"/>
      <c r="TPT6" s="171"/>
      <c r="TPU6" s="171"/>
      <c r="TPV6" s="171"/>
      <c r="TPW6" s="171"/>
      <c r="TPX6" s="171"/>
      <c r="TPY6" s="171"/>
      <c r="TPZ6" s="171"/>
      <c r="TQA6" s="171"/>
      <c r="TQB6" s="171"/>
      <c r="TQC6" s="171"/>
      <c r="TQD6" s="171"/>
      <c r="TQE6" s="171"/>
      <c r="TQF6" s="171"/>
      <c r="TQG6" s="171"/>
      <c r="TQH6" s="171"/>
      <c r="TQI6" s="171"/>
      <c r="TQJ6" s="171"/>
      <c r="TQK6" s="171"/>
      <c r="TQL6" s="171"/>
      <c r="TQM6" s="171"/>
      <c r="TQN6" s="171"/>
      <c r="TQO6" s="171"/>
      <c r="TQP6" s="171"/>
      <c r="TQQ6" s="171"/>
      <c r="TQR6" s="171"/>
      <c r="TQS6" s="171"/>
      <c r="TQT6" s="171"/>
      <c r="TQU6" s="171"/>
      <c r="TQV6" s="171"/>
      <c r="TQW6" s="171"/>
      <c r="TQX6" s="171"/>
      <c r="TQY6" s="171"/>
      <c r="TQZ6" s="171"/>
      <c r="TRA6" s="171"/>
      <c r="TRB6" s="171"/>
      <c r="TRC6" s="171"/>
      <c r="TRD6" s="171"/>
      <c r="TRE6" s="171"/>
      <c r="TRF6" s="171"/>
      <c r="TRG6" s="171"/>
      <c r="TRH6" s="171"/>
      <c r="TRI6" s="171"/>
      <c r="TRJ6" s="171"/>
      <c r="TRK6" s="171"/>
      <c r="TRL6" s="171"/>
      <c r="TRM6" s="171"/>
      <c r="TRN6" s="171"/>
      <c r="TRO6" s="171"/>
      <c r="TRP6" s="171"/>
      <c r="TRQ6" s="171"/>
      <c r="TRR6" s="171"/>
      <c r="TRS6" s="171"/>
      <c r="TRT6" s="171"/>
      <c r="TRU6" s="171"/>
      <c r="TRV6" s="171"/>
      <c r="TRW6" s="171"/>
      <c r="TRX6" s="171"/>
      <c r="TRY6" s="171"/>
      <c r="TRZ6" s="171"/>
      <c r="TSA6" s="171"/>
      <c r="TSB6" s="171"/>
      <c r="TSC6" s="171"/>
      <c r="TSD6" s="171"/>
      <c r="TSE6" s="171"/>
      <c r="TSF6" s="171"/>
      <c r="TSG6" s="171"/>
      <c r="TSH6" s="171"/>
      <c r="TSI6" s="171"/>
      <c r="TSJ6" s="171"/>
      <c r="TSK6" s="171"/>
      <c r="TSL6" s="171"/>
      <c r="TSM6" s="171"/>
      <c r="TSN6" s="171"/>
      <c r="TSO6" s="171"/>
      <c r="TSP6" s="171"/>
      <c r="TSQ6" s="171"/>
      <c r="TSR6" s="171"/>
      <c r="TSS6" s="171"/>
      <c r="TST6" s="171"/>
      <c r="TSU6" s="171"/>
      <c r="TSV6" s="171"/>
      <c r="TSW6" s="171"/>
      <c r="TSX6" s="171"/>
      <c r="TSY6" s="171"/>
      <c r="TSZ6" s="171"/>
      <c r="TTA6" s="171"/>
      <c r="TTB6" s="171"/>
      <c r="TTC6" s="171"/>
      <c r="TTD6" s="171"/>
      <c r="TTE6" s="171"/>
      <c r="TTF6" s="171"/>
      <c r="TTG6" s="171"/>
      <c r="TTH6" s="171"/>
      <c r="TTI6" s="171"/>
      <c r="TTJ6" s="171"/>
      <c r="TTK6" s="171"/>
      <c r="TTL6" s="171"/>
      <c r="TTM6" s="171"/>
      <c r="TTN6" s="171"/>
      <c r="TTO6" s="171"/>
      <c r="TTP6" s="171"/>
      <c r="TTQ6" s="171"/>
      <c r="TTR6" s="171"/>
      <c r="TTS6" s="171"/>
      <c r="TTT6" s="171"/>
      <c r="TTU6" s="171"/>
      <c r="TTV6" s="171"/>
      <c r="TTW6" s="171"/>
      <c r="TTX6" s="171"/>
      <c r="TTY6" s="171"/>
      <c r="TTZ6" s="171"/>
      <c r="TUA6" s="171"/>
      <c r="TUB6" s="171"/>
      <c r="TUC6" s="171"/>
      <c r="TUD6" s="171"/>
      <c r="TUE6" s="171"/>
      <c r="TUF6" s="171"/>
      <c r="TUG6" s="171"/>
      <c r="TUH6" s="171"/>
      <c r="TUI6" s="171"/>
      <c r="TUJ6" s="171"/>
      <c r="TUK6" s="171"/>
      <c r="TUL6" s="171"/>
      <c r="TUM6" s="171"/>
      <c r="TUN6" s="171"/>
      <c r="TUO6" s="171"/>
      <c r="TUP6" s="171"/>
      <c r="TUQ6" s="171"/>
      <c r="TUR6" s="171"/>
      <c r="TUS6" s="171"/>
      <c r="TUT6" s="171"/>
      <c r="TUU6" s="171"/>
      <c r="TUV6" s="171"/>
      <c r="TUW6" s="171"/>
      <c r="TUX6" s="171"/>
      <c r="TUY6" s="171"/>
      <c r="TUZ6" s="171"/>
      <c r="TVA6" s="171"/>
      <c r="TVB6" s="171"/>
      <c r="TVC6" s="171"/>
      <c r="TVD6" s="171"/>
      <c r="TVE6" s="171"/>
      <c r="TVF6" s="171"/>
      <c r="TVG6" s="171"/>
      <c r="TVH6" s="171"/>
      <c r="TVI6" s="171"/>
      <c r="TVJ6" s="171"/>
      <c r="TVK6" s="171"/>
      <c r="TVL6" s="171"/>
      <c r="TVM6" s="171"/>
      <c r="TVN6" s="171"/>
      <c r="TVO6" s="171"/>
      <c r="TVP6" s="171"/>
      <c r="TVQ6" s="171"/>
      <c r="TVR6" s="171"/>
      <c r="TVS6" s="171"/>
      <c r="TVT6" s="171"/>
      <c r="TVU6" s="171"/>
      <c r="TVV6" s="171"/>
      <c r="TVW6" s="171"/>
      <c r="TVX6" s="171"/>
      <c r="TVY6" s="171"/>
      <c r="TVZ6" s="171"/>
      <c r="TWA6" s="171"/>
      <c r="TWB6" s="171"/>
      <c r="TWC6" s="171"/>
      <c r="TWD6" s="171"/>
      <c r="TWE6" s="171"/>
      <c r="TWF6" s="171"/>
      <c r="TWG6" s="171"/>
      <c r="TWH6" s="171"/>
      <c r="TWI6" s="171"/>
      <c r="TWJ6" s="171"/>
      <c r="TWK6" s="171"/>
      <c r="TWL6" s="171"/>
      <c r="TWM6" s="171"/>
      <c r="TWN6" s="171"/>
      <c r="TWO6" s="171"/>
      <c r="TWP6" s="171"/>
      <c r="TWQ6" s="171"/>
      <c r="TWR6" s="171"/>
      <c r="TWS6" s="171"/>
      <c r="TWT6" s="171"/>
      <c r="TWU6" s="171"/>
      <c r="TWV6" s="171"/>
      <c r="TWW6" s="171"/>
      <c r="TWX6" s="171"/>
      <c r="TWY6" s="171"/>
      <c r="TWZ6" s="171"/>
      <c r="TXA6" s="171"/>
      <c r="TXB6" s="171"/>
      <c r="TXC6" s="171"/>
      <c r="TXD6" s="171"/>
      <c r="TXE6" s="171"/>
      <c r="TXF6" s="171"/>
      <c r="TXG6" s="171"/>
      <c r="TXH6" s="171"/>
      <c r="TXI6" s="171"/>
      <c r="TXJ6" s="171"/>
      <c r="TXK6" s="171"/>
      <c r="TXL6" s="171"/>
      <c r="TXM6" s="171"/>
      <c r="TXN6" s="171"/>
      <c r="TXO6" s="171"/>
      <c r="TXP6" s="171"/>
      <c r="TXQ6" s="171"/>
      <c r="TXR6" s="171"/>
      <c r="TXS6" s="171"/>
      <c r="TXT6" s="171"/>
      <c r="TXU6" s="171"/>
      <c r="TXV6" s="171"/>
      <c r="TXW6" s="171"/>
      <c r="TXX6" s="171"/>
      <c r="TXY6" s="171"/>
      <c r="TXZ6" s="171"/>
      <c r="TYA6" s="171"/>
      <c r="TYB6" s="171"/>
      <c r="TYC6" s="171"/>
      <c r="TYD6" s="171"/>
      <c r="TYE6" s="171"/>
      <c r="TYF6" s="171"/>
      <c r="TYG6" s="171"/>
      <c r="TYH6" s="171"/>
      <c r="TYI6" s="171"/>
      <c r="TYJ6" s="171"/>
      <c r="TYK6" s="171"/>
      <c r="TYL6" s="171"/>
      <c r="TYM6" s="171"/>
      <c r="TYN6" s="171"/>
      <c r="TYO6" s="171"/>
      <c r="TYP6" s="171"/>
      <c r="TYQ6" s="171"/>
      <c r="TYR6" s="171"/>
      <c r="TYS6" s="171"/>
      <c r="TYT6" s="171"/>
      <c r="TYU6" s="171"/>
      <c r="TYV6" s="171"/>
      <c r="TYW6" s="171"/>
      <c r="TYX6" s="171"/>
      <c r="TYY6" s="171"/>
      <c r="TYZ6" s="171"/>
      <c r="TZA6" s="171"/>
      <c r="TZB6" s="171"/>
      <c r="TZC6" s="171"/>
      <c r="TZD6" s="171"/>
      <c r="TZE6" s="171"/>
      <c r="TZF6" s="171"/>
      <c r="TZG6" s="171"/>
      <c r="TZH6" s="171"/>
      <c r="TZI6" s="171"/>
      <c r="TZJ6" s="171"/>
      <c r="TZK6" s="171"/>
      <c r="TZL6" s="171"/>
      <c r="TZM6" s="171"/>
      <c r="TZN6" s="171"/>
      <c r="TZO6" s="171"/>
      <c r="TZP6" s="171"/>
      <c r="TZQ6" s="171"/>
      <c r="TZR6" s="171"/>
      <c r="TZS6" s="171"/>
      <c r="TZT6" s="171"/>
      <c r="TZU6" s="171"/>
      <c r="TZV6" s="171"/>
      <c r="TZW6" s="171"/>
      <c r="TZX6" s="171"/>
      <c r="TZY6" s="171"/>
      <c r="TZZ6" s="171"/>
      <c r="UAA6" s="171"/>
      <c r="UAB6" s="171"/>
      <c r="UAC6" s="171"/>
      <c r="UAD6" s="171"/>
      <c r="UAE6" s="171"/>
      <c r="UAF6" s="171"/>
      <c r="UAG6" s="171"/>
      <c r="UAH6" s="171"/>
      <c r="UAI6" s="171"/>
      <c r="UAJ6" s="171"/>
      <c r="UAK6" s="171"/>
      <c r="UAL6" s="171"/>
      <c r="UAM6" s="171"/>
      <c r="UAN6" s="171"/>
      <c r="UAO6" s="171"/>
      <c r="UAP6" s="171"/>
      <c r="UAQ6" s="171"/>
      <c r="UAR6" s="171"/>
      <c r="UAS6" s="171"/>
      <c r="UAT6" s="171"/>
      <c r="UAU6" s="171"/>
      <c r="UAV6" s="171"/>
      <c r="UAW6" s="171"/>
      <c r="UAX6" s="171"/>
      <c r="UAY6" s="171"/>
      <c r="UAZ6" s="171"/>
      <c r="UBA6" s="171"/>
      <c r="UBB6" s="171"/>
      <c r="UBC6" s="171"/>
      <c r="UBD6" s="171"/>
      <c r="UBE6" s="171"/>
      <c r="UBF6" s="171"/>
      <c r="UBG6" s="171"/>
      <c r="UBH6" s="171"/>
      <c r="UBI6" s="171"/>
      <c r="UBJ6" s="171"/>
      <c r="UBK6" s="171"/>
      <c r="UBL6" s="171"/>
      <c r="UBM6" s="171"/>
      <c r="UBN6" s="171"/>
      <c r="UBO6" s="171"/>
      <c r="UBP6" s="171"/>
      <c r="UBQ6" s="171"/>
      <c r="UBR6" s="171"/>
      <c r="UBS6" s="171"/>
      <c r="UBT6" s="171"/>
      <c r="UBU6" s="171"/>
      <c r="UBV6" s="171"/>
      <c r="UBW6" s="171"/>
      <c r="UBX6" s="171"/>
      <c r="UBY6" s="171"/>
      <c r="UBZ6" s="171"/>
      <c r="UCA6" s="171"/>
      <c r="UCB6" s="171"/>
      <c r="UCC6" s="171"/>
      <c r="UCD6" s="171"/>
      <c r="UCE6" s="171"/>
      <c r="UCF6" s="171"/>
      <c r="UCG6" s="171"/>
      <c r="UCH6" s="171"/>
      <c r="UCI6" s="171"/>
      <c r="UCJ6" s="171"/>
      <c r="UCK6" s="171"/>
      <c r="UCL6" s="171"/>
      <c r="UCM6" s="171"/>
      <c r="UCN6" s="171"/>
      <c r="UCO6" s="171"/>
      <c r="UCP6" s="171"/>
      <c r="UCQ6" s="171"/>
      <c r="UCR6" s="171"/>
      <c r="UCS6" s="171"/>
      <c r="UCT6" s="171"/>
      <c r="UCU6" s="171"/>
      <c r="UCV6" s="171"/>
      <c r="UCW6" s="171"/>
      <c r="UCX6" s="171"/>
      <c r="UCY6" s="171"/>
      <c r="UCZ6" s="171"/>
      <c r="UDA6" s="171"/>
      <c r="UDB6" s="171"/>
      <c r="UDC6" s="171"/>
      <c r="UDD6" s="171"/>
      <c r="UDE6" s="171"/>
      <c r="UDF6" s="171"/>
      <c r="UDG6" s="171"/>
      <c r="UDH6" s="171"/>
      <c r="UDI6" s="171"/>
      <c r="UDJ6" s="171"/>
      <c r="UDK6" s="171"/>
      <c r="UDL6" s="171"/>
      <c r="UDM6" s="171"/>
      <c r="UDN6" s="171"/>
      <c r="UDO6" s="171"/>
      <c r="UDP6" s="171"/>
      <c r="UDQ6" s="171"/>
      <c r="UDR6" s="171"/>
      <c r="UDS6" s="171"/>
      <c r="UDT6" s="171"/>
      <c r="UDU6" s="171"/>
      <c r="UDV6" s="171"/>
      <c r="UDW6" s="171"/>
      <c r="UDX6" s="171"/>
      <c r="UDY6" s="171"/>
      <c r="UDZ6" s="171"/>
      <c r="UEA6" s="171"/>
      <c r="UEB6" s="171"/>
      <c r="UEC6" s="171"/>
      <c r="UED6" s="171"/>
      <c r="UEE6" s="171"/>
      <c r="UEF6" s="171"/>
      <c r="UEG6" s="171"/>
      <c r="UEH6" s="171"/>
      <c r="UEI6" s="171"/>
      <c r="UEJ6" s="171"/>
      <c r="UEK6" s="171"/>
      <c r="UEL6" s="171"/>
      <c r="UEM6" s="171"/>
      <c r="UEN6" s="171"/>
      <c r="UEO6" s="171"/>
      <c r="UEP6" s="171"/>
      <c r="UEQ6" s="171"/>
      <c r="UER6" s="171"/>
      <c r="UES6" s="171"/>
      <c r="UET6" s="171"/>
      <c r="UEU6" s="171"/>
      <c r="UEV6" s="171"/>
      <c r="UEW6" s="171"/>
      <c r="UEX6" s="171"/>
      <c r="UEY6" s="171"/>
      <c r="UEZ6" s="171"/>
      <c r="UFA6" s="171"/>
      <c r="UFB6" s="171"/>
      <c r="UFC6" s="171"/>
      <c r="UFD6" s="171"/>
      <c r="UFE6" s="171"/>
      <c r="UFF6" s="171"/>
      <c r="UFG6" s="171"/>
      <c r="UFH6" s="171"/>
      <c r="UFI6" s="171"/>
      <c r="UFJ6" s="171"/>
      <c r="UFK6" s="171"/>
      <c r="UFL6" s="171"/>
      <c r="UFM6" s="171"/>
      <c r="UFN6" s="171"/>
      <c r="UFO6" s="171"/>
      <c r="UFP6" s="171"/>
      <c r="UFQ6" s="171"/>
      <c r="UFR6" s="171"/>
      <c r="UFS6" s="171"/>
      <c r="UFT6" s="171"/>
      <c r="UFU6" s="171"/>
      <c r="UFV6" s="171"/>
      <c r="UFW6" s="171"/>
      <c r="UFX6" s="171"/>
      <c r="UFY6" s="171"/>
      <c r="UFZ6" s="171"/>
      <c r="UGA6" s="171"/>
      <c r="UGB6" s="171"/>
      <c r="UGC6" s="171"/>
      <c r="UGD6" s="171"/>
      <c r="UGE6" s="171"/>
      <c r="UGF6" s="171"/>
      <c r="UGG6" s="171"/>
      <c r="UGH6" s="171"/>
      <c r="UGI6" s="171"/>
      <c r="UGJ6" s="171"/>
      <c r="UGK6" s="171"/>
      <c r="UGL6" s="171"/>
      <c r="UGM6" s="171"/>
      <c r="UGN6" s="171"/>
      <c r="UGO6" s="171"/>
      <c r="UGP6" s="171"/>
      <c r="UGQ6" s="171"/>
      <c r="UGR6" s="171"/>
      <c r="UGS6" s="171"/>
      <c r="UGT6" s="171"/>
      <c r="UGU6" s="171"/>
      <c r="UGV6" s="171"/>
      <c r="UGW6" s="171"/>
      <c r="UGX6" s="171"/>
      <c r="UGY6" s="171"/>
      <c r="UGZ6" s="171"/>
      <c r="UHA6" s="171"/>
      <c r="UHB6" s="171"/>
      <c r="UHC6" s="171"/>
      <c r="UHD6" s="171"/>
      <c r="UHE6" s="171"/>
      <c r="UHF6" s="171"/>
      <c r="UHG6" s="171"/>
      <c r="UHH6" s="171"/>
      <c r="UHI6" s="171"/>
      <c r="UHJ6" s="171"/>
      <c r="UHK6" s="171"/>
      <c r="UHL6" s="171"/>
      <c r="UHM6" s="171"/>
      <c r="UHN6" s="171"/>
      <c r="UHO6" s="171"/>
      <c r="UHP6" s="171"/>
      <c r="UHQ6" s="171"/>
      <c r="UHR6" s="171"/>
      <c r="UHS6" s="171"/>
      <c r="UHT6" s="171"/>
      <c r="UHU6" s="171"/>
      <c r="UHV6" s="171"/>
      <c r="UHW6" s="171"/>
      <c r="UHX6" s="171"/>
      <c r="UHY6" s="171"/>
      <c r="UHZ6" s="171"/>
      <c r="UIA6" s="171"/>
      <c r="UIB6" s="171"/>
      <c r="UIC6" s="171"/>
      <c r="UID6" s="171"/>
      <c r="UIE6" s="171"/>
      <c r="UIF6" s="171"/>
      <c r="UIG6" s="171"/>
      <c r="UIH6" s="171"/>
      <c r="UII6" s="171"/>
      <c r="UIJ6" s="171"/>
      <c r="UIK6" s="171"/>
      <c r="UIL6" s="171"/>
      <c r="UIM6" s="171"/>
      <c r="UIN6" s="171"/>
      <c r="UIO6" s="171"/>
      <c r="UIP6" s="171"/>
      <c r="UIQ6" s="171"/>
      <c r="UIR6" s="171"/>
      <c r="UIS6" s="171"/>
      <c r="UIT6" s="171"/>
      <c r="UIU6" s="171"/>
      <c r="UIV6" s="171"/>
      <c r="UIW6" s="171"/>
      <c r="UIX6" s="171"/>
      <c r="UIY6" s="171"/>
      <c r="UIZ6" s="171"/>
      <c r="UJA6" s="171"/>
      <c r="UJB6" s="171"/>
      <c r="UJC6" s="171"/>
      <c r="UJD6" s="171"/>
      <c r="UJE6" s="171"/>
      <c r="UJF6" s="171"/>
      <c r="UJG6" s="171"/>
      <c r="UJH6" s="171"/>
      <c r="UJI6" s="171"/>
      <c r="UJJ6" s="171"/>
      <c r="UJK6" s="171"/>
      <c r="UJL6" s="171"/>
      <c r="UJM6" s="171"/>
      <c r="UJN6" s="171"/>
      <c r="UJO6" s="171"/>
      <c r="UJP6" s="171"/>
      <c r="UJQ6" s="171"/>
      <c r="UJR6" s="171"/>
      <c r="UJS6" s="171"/>
      <c r="UJT6" s="171"/>
      <c r="UJU6" s="171"/>
      <c r="UJV6" s="171"/>
      <c r="UJW6" s="171"/>
      <c r="UJX6" s="171"/>
      <c r="UJY6" s="171"/>
      <c r="UJZ6" s="171"/>
      <c r="UKA6" s="171"/>
      <c r="UKB6" s="171"/>
      <c r="UKC6" s="171"/>
      <c r="UKD6" s="171"/>
      <c r="UKE6" s="171"/>
      <c r="UKF6" s="171"/>
      <c r="UKG6" s="171"/>
      <c r="UKH6" s="171"/>
      <c r="UKI6" s="171"/>
      <c r="UKJ6" s="171"/>
      <c r="UKK6" s="171"/>
      <c r="UKL6" s="171"/>
      <c r="UKM6" s="171"/>
      <c r="UKN6" s="171"/>
      <c r="UKO6" s="171"/>
      <c r="UKP6" s="171"/>
      <c r="UKQ6" s="171"/>
      <c r="UKR6" s="171"/>
      <c r="UKS6" s="171"/>
      <c r="UKT6" s="171"/>
      <c r="UKU6" s="171"/>
      <c r="UKV6" s="171"/>
      <c r="UKW6" s="171"/>
      <c r="UKX6" s="171"/>
      <c r="UKY6" s="171"/>
      <c r="UKZ6" s="171"/>
      <c r="ULA6" s="171"/>
      <c r="ULB6" s="171"/>
      <c r="ULC6" s="171"/>
      <c r="ULD6" s="171"/>
      <c r="ULE6" s="171"/>
      <c r="ULF6" s="171"/>
      <c r="ULG6" s="171"/>
      <c r="ULH6" s="171"/>
      <c r="ULI6" s="171"/>
      <c r="ULJ6" s="171"/>
      <c r="ULK6" s="171"/>
      <c r="ULL6" s="171"/>
      <c r="ULM6" s="171"/>
      <c r="ULN6" s="171"/>
      <c r="ULO6" s="171"/>
      <c r="ULP6" s="171"/>
      <c r="ULQ6" s="171"/>
      <c r="ULR6" s="171"/>
      <c r="ULS6" s="171"/>
      <c r="ULT6" s="171"/>
      <c r="ULU6" s="171"/>
      <c r="ULV6" s="171"/>
      <c r="ULW6" s="171"/>
      <c r="ULX6" s="171"/>
      <c r="ULY6" s="171"/>
      <c r="ULZ6" s="171"/>
      <c r="UMA6" s="171"/>
      <c r="UMB6" s="171"/>
      <c r="UMC6" s="171"/>
      <c r="UMD6" s="171"/>
      <c r="UME6" s="171"/>
      <c r="UMF6" s="171"/>
      <c r="UMG6" s="171"/>
      <c r="UMH6" s="171"/>
      <c r="UMI6" s="171"/>
      <c r="UMJ6" s="171"/>
      <c r="UMK6" s="171"/>
      <c r="UML6" s="171"/>
      <c r="UMM6" s="171"/>
      <c r="UMN6" s="171"/>
      <c r="UMO6" s="171"/>
      <c r="UMP6" s="171"/>
      <c r="UMQ6" s="171"/>
      <c r="UMR6" s="171"/>
      <c r="UMS6" s="171"/>
      <c r="UMT6" s="171"/>
      <c r="UMU6" s="171"/>
      <c r="UMV6" s="171"/>
      <c r="UMW6" s="171"/>
      <c r="UMX6" s="171"/>
      <c r="UMY6" s="171"/>
      <c r="UMZ6" s="171"/>
      <c r="UNA6" s="171"/>
      <c r="UNB6" s="171"/>
      <c r="UNC6" s="171"/>
      <c r="UND6" s="171"/>
      <c r="UNE6" s="171"/>
      <c r="UNF6" s="171"/>
      <c r="UNG6" s="171"/>
      <c r="UNH6" s="171"/>
      <c r="UNI6" s="171"/>
      <c r="UNJ6" s="171"/>
      <c r="UNK6" s="171"/>
      <c r="UNL6" s="171"/>
      <c r="UNM6" s="171"/>
      <c r="UNN6" s="171"/>
      <c r="UNO6" s="171"/>
      <c r="UNP6" s="171"/>
      <c r="UNQ6" s="171"/>
      <c r="UNR6" s="171"/>
      <c r="UNS6" s="171"/>
      <c r="UNT6" s="171"/>
      <c r="UNU6" s="171"/>
      <c r="UNV6" s="171"/>
      <c r="UNW6" s="171"/>
      <c r="UNX6" s="171"/>
      <c r="UNY6" s="171"/>
      <c r="UNZ6" s="171"/>
      <c r="UOA6" s="171"/>
      <c r="UOB6" s="171"/>
      <c r="UOC6" s="171"/>
      <c r="UOD6" s="171"/>
      <c r="UOE6" s="171"/>
      <c r="UOF6" s="171"/>
      <c r="UOG6" s="171"/>
      <c r="UOH6" s="171"/>
      <c r="UOI6" s="171"/>
      <c r="UOJ6" s="171"/>
      <c r="UOK6" s="171"/>
      <c r="UOL6" s="171"/>
      <c r="UOM6" s="171"/>
      <c r="UON6" s="171"/>
      <c r="UOO6" s="171"/>
      <c r="UOP6" s="171"/>
      <c r="UOQ6" s="171"/>
      <c r="UOR6" s="171"/>
      <c r="UOS6" s="171"/>
      <c r="UOT6" s="171"/>
      <c r="UOU6" s="171"/>
      <c r="UOV6" s="171"/>
      <c r="UOW6" s="171"/>
      <c r="UOX6" s="171"/>
      <c r="UOY6" s="171"/>
      <c r="UOZ6" s="171"/>
      <c r="UPA6" s="171"/>
      <c r="UPB6" s="171"/>
      <c r="UPC6" s="171"/>
      <c r="UPD6" s="171"/>
      <c r="UPE6" s="171"/>
      <c r="UPF6" s="171"/>
      <c r="UPG6" s="171"/>
      <c r="UPH6" s="171"/>
      <c r="UPI6" s="171"/>
      <c r="UPJ6" s="171"/>
      <c r="UPK6" s="171"/>
      <c r="UPL6" s="171"/>
      <c r="UPM6" s="171"/>
      <c r="UPN6" s="171"/>
      <c r="UPO6" s="171"/>
      <c r="UPP6" s="171"/>
      <c r="UPQ6" s="171"/>
      <c r="UPR6" s="171"/>
      <c r="UPS6" s="171"/>
      <c r="UPT6" s="171"/>
      <c r="UPU6" s="171"/>
      <c r="UPV6" s="171"/>
      <c r="UPW6" s="171"/>
      <c r="UPX6" s="171"/>
      <c r="UPY6" s="171"/>
      <c r="UPZ6" s="171"/>
      <c r="UQA6" s="171"/>
      <c r="UQB6" s="171"/>
      <c r="UQC6" s="171"/>
      <c r="UQD6" s="171"/>
      <c r="UQE6" s="171"/>
      <c r="UQF6" s="171"/>
      <c r="UQG6" s="171"/>
      <c r="UQH6" s="171"/>
      <c r="UQI6" s="171"/>
      <c r="UQJ6" s="171"/>
      <c r="UQK6" s="171"/>
      <c r="UQL6" s="171"/>
      <c r="UQM6" s="171"/>
      <c r="UQN6" s="171"/>
      <c r="UQO6" s="171"/>
      <c r="UQP6" s="171"/>
      <c r="UQQ6" s="171"/>
      <c r="UQR6" s="171"/>
      <c r="UQS6" s="171"/>
      <c r="UQT6" s="171"/>
      <c r="UQU6" s="171"/>
      <c r="UQV6" s="171"/>
      <c r="UQW6" s="171"/>
      <c r="UQX6" s="171"/>
      <c r="UQY6" s="171"/>
      <c r="UQZ6" s="171"/>
      <c r="URA6" s="171"/>
      <c r="URB6" s="171"/>
      <c r="URC6" s="171"/>
      <c r="URD6" s="171"/>
      <c r="URE6" s="171"/>
      <c r="URF6" s="171"/>
      <c r="URG6" s="171"/>
      <c r="URH6" s="171"/>
      <c r="URI6" s="171"/>
      <c r="URJ6" s="171"/>
      <c r="URK6" s="171"/>
      <c r="URL6" s="171"/>
      <c r="URM6" s="171"/>
      <c r="URN6" s="171"/>
      <c r="URO6" s="171"/>
      <c r="URP6" s="171"/>
      <c r="URQ6" s="171"/>
      <c r="URR6" s="171"/>
      <c r="URS6" s="171"/>
      <c r="URT6" s="171"/>
      <c r="URU6" s="171"/>
      <c r="URV6" s="171"/>
      <c r="URW6" s="171"/>
      <c r="URX6" s="171"/>
      <c r="URY6" s="171"/>
      <c r="URZ6" s="171"/>
      <c r="USA6" s="171"/>
      <c r="USB6" s="171"/>
      <c r="USC6" s="171"/>
      <c r="USD6" s="171"/>
      <c r="USE6" s="171"/>
      <c r="USF6" s="171"/>
      <c r="USG6" s="171"/>
      <c r="USH6" s="171"/>
      <c r="USI6" s="171"/>
      <c r="USJ6" s="171"/>
      <c r="USK6" s="171"/>
      <c r="USL6" s="171"/>
      <c r="USM6" s="171"/>
      <c r="USN6" s="171"/>
      <c r="USO6" s="171"/>
      <c r="USP6" s="171"/>
      <c r="USQ6" s="171"/>
      <c r="USR6" s="171"/>
      <c r="USS6" s="171"/>
      <c r="UST6" s="171"/>
      <c r="USU6" s="171"/>
      <c r="USV6" s="171"/>
      <c r="USW6" s="171"/>
      <c r="USX6" s="171"/>
      <c r="USY6" s="171"/>
      <c r="USZ6" s="171"/>
      <c r="UTA6" s="171"/>
      <c r="UTB6" s="171"/>
      <c r="UTC6" s="171"/>
      <c r="UTD6" s="171"/>
      <c r="UTE6" s="171"/>
      <c r="UTF6" s="171"/>
      <c r="UTG6" s="171"/>
      <c r="UTH6" s="171"/>
      <c r="UTI6" s="171"/>
      <c r="UTJ6" s="171"/>
      <c r="UTK6" s="171"/>
      <c r="UTL6" s="171"/>
      <c r="UTM6" s="171"/>
      <c r="UTN6" s="171"/>
      <c r="UTO6" s="171"/>
      <c r="UTP6" s="171"/>
      <c r="UTQ6" s="171"/>
      <c r="UTR6" s="171"/>
      <c r="UTS6" s="171"/>
      <c r="UTT6" s="171"/>
      <c r="UTU6" s="171"/>
      <c r="UTV6" s="171"/>
      <c r="UTW6" s="171"/>
      <c r="UTX6" s="171"/>
      <c r="UTY6" s="171"/>
      <c r="UTZ6" s="171"/>
      <c r="UUA6" s="171"/>
      <c r="UUB6" s="171"/>
      <c r="UUC6" s="171"/>
      <c r="UUD6" s="171"/>
      <c r="UUE6" s="171"/>
      <c r="UUF6" s="171"/>
      <c r="UUG6" s="171"/>
      <c r="UUH6" s="171"/>
      <c r="UUI6" s="171"/>
      <c r="UUJ6" s="171"/>
      <c r="UUK6" s="171"/>
      <c r="UUL6" s="171"/>
      <c r="UUM6" s="171"/>
      <c r="UUN6" s="171"/>
      <c r="UUO6" s="171"/>
      <c r="UUP6" s="171"/>
      <c r="UUQ6" s="171"/>
      <c r="UUR6" s="171"/>
      <c r="UUS6" s="171"/>
      <c r="UUT6" s="171"/>
      <c r="UUU6" s="171"/>
      <c r="UUV6" s="171"/>
      <c r="UUW6" s="171"/>
      <c r="UUX6" s="171"/>
      <c r="UUY6" s="171"/>
      <c r="UUZ6" s="171"/>
      <c r="UVA6" s="171"/>
      <c r="UVB6" s="171"/>
      <c r="UVC6" s="171"/>
      <c r="UVD6" s="171"/>
      <c r="UVE6" s="171"/>
      <c r="UVF6" s="171"/>
      <c r="UVG6" s="171"/>
      <c r="UVH6" s="171"/>
      <c r="UVI6" s="171"/>
      <c r="UVJ6" s="171"/>
      <c r="UVK6" s="171"/>
      <c r="UVL6" s="171"/>
      <c r="UVM6" s="171"/>
      <c r="UVN6" s="171"/>
      <c r="UVO6" s="171"/>
      <c r="UVP6" s="171"/>
      <c r="UVQ6" s="171"/>
      <c r="UVR6" s="171"/>
      <c r="UVS6" s="171"/>
      <c r="UVT6" s="171"/>
      <c r="UVU6" s="171"/>
      <c r="UVV6" s="171"/>
      <c r="UVW6" s="171"/>
      <c r="UVX6" s="171"/>
      <c r="UVY6" s="171"/>
      <c r="UVZ6" s="171"/>
      <c r="UWA6" s="171"/>
      <c r="UWB6" s="171"/>
      <c r="UWC6" s="171"/>
      <c r="UWD6" s="171"/>
      <c r="UWE6" s="171"/>
      <c r="UWF6" s="171"/>
      <c r="UWG6" s="171"/>
      <c r="UWH6" s="171"/>
      <c r="UWI6" s="171"/>
      <c r="UWJ6" s="171"/>
      <c r="UWK6" s="171"/>
      <c r="UWL6" s="171"/>
      <c r="UWM6" s="171"/>
      <c r="UWN6" s="171"/>
      <c r="UWO6" s="171"/>
      <c r="UWP6" s="171"/>
      <c r="UWQ6" s="171"/>
      <c r="UWR6" s="171"/>
      <c r="UWS6" s="171"/>
      <c r="UWT6" s="171"/>
      <c r="UWU6" s="171"/>
      <c r="UWV6" s="171"/>
      <c r="UWW6" s="171"/>
      <c r="UWX6" s="171"/>
      <c r="UWY6" s="171"/>
      <c r="UWZ6" s="171"/>
      <c r="UXA6" s="171"/>
      <c r="UXB6" s="171"/>
      <c r="UXC6" s="171"/>
      <c r="UXD6" s="171"/>
      <c r="UXE6" s="171"/>
      <c r="UXF6" s="171"/>
      <c r="UXG6" s="171"/>
      <c r="UXH6" s="171"/>
      <c r="UXI6" s="171"/>
      <c r="UXJ6" s="171"/>
      <c r="UXK6" s="171"/>
      <c r="UXL6" s="171"/>
      <c r="UXM6" s="171"/>
      <c r="UXN6" s="171"/>
      <c r="UXO6" s="171"/>
      <c r="UXP6" s="171"/>
      <c r="UXQ6" s="171"/>
      <c r="UXR6" s="171"/>
      <c r="UXS6" s="171"/>
      <c r="UXT6" s="171"/>
      <c r="UXU6" s="171"/>
      <c r="UXV6" s="171"/>
      <c r="UXW6" s="171"/>
      <c r="UXX6" s="171"/>
      <c r="UXY6" s="171"/>
      <c r="UXZ6" s="171"/>
      <c r="UYA6" s="171"/>
      <c r="UYB6" s="171"/>
      <c r="UYC6" s="171"/>
      <c r="UYD6" s="171"/>
      <c r="UYE6" s="171"/>
      <c r="UYF6" s="171"/>
      <c r="UYG6" s="171"/>
      <c r="UYH6" s="171"/>
      <c r="UYI6" s="171"/>
      <c r="UYJ6" s="171"/>
      <c r="UYK6" s="171"/>
      <c r="UYL6" s="171"/>
      <c r="UYM6" s="171"/>
      <c r="UYN6" s="171"/>
      <c r="UYO6" s="171"/>
      <c r="UYP6" s="171"/>
      <c r="UYQ6" s="171"/>
      <c r="UYR6" s="171"/>
      <c r="UYS6" s="171"/>
      <c r="UYT6" s="171"/>
      <c r="UYU6" s="171"/>
      <c r="UYV6" s="171"/>
      <c r="UYW6" s="171"/>
      <c r="UYX6" s="171"/>
      <c r="UYY6" s="171"/>
      <c r="UYZ6" s="171"/>
      <c r="UZA6" s="171"/>
      <c r="UZB6" s="171"/>
      <c r="UZC6" s="171"/>
      <c r="UZD6" s="171"/>
      <c r="UZE6" s="171"/>
      <c r="UZF6" s="171"/>
      <c r="UZG6" s="171"/>
      <c r="UZH6" s="171"/>
      <c r="UZI6" s="171"/>
      <c r="UZJ6" s="171"/>
      <c r="UZK6" s="171"/>
      <c r="UZL6" s="171"/>
      <c r="UZM6" s="171"/>
      <c r="UZN6" s="171"/>
      <c r="UZO6" s="171"/>
      <c r="UZP6" s="171"/>
      <c r="UZQ6" s="171"/>
      <c r="UZR6" s="171"/>
      <c r="UZS6" s="171"/>
      <c r="UZT6" s="171"/>
      <c r="UZU6" s="171"/>
      <c r="UZV6" s="171"/>
      <c r="UZW6" s="171"/>
      <c r="UZX6" s="171"/>
      <c r="UZY6" s="171"/>
      <c r="UZZ6" s="171"/>
      <c r="VAA6" s="171"/>
      <c r="VAB6" s="171"/>
      <c r="VAC6" s="171"/>
      <c r="VAD6" s="171"/>
      <c r="VAE6" s="171"/>
      <c r="VAF6" s="171"/>
      <c r="VAG6" s="171"/>
      <c r="VAH6" s="171"/>
      <c r="VAI6" s="171"/>
      <c r="VAJ6" s="171"/>
      <c r="VAK6" s="171"/>
      <c r="VAL6" s="171"/>
      <c r="VAM6" s="171"/>
      <c r="VAN6" s="171"/>
      <c r="VAO6" s="171"/>
      <c r="VAP6" s="171"/>
      <c r="VAQ6" s="171"/>
      <c r="VAR6" s="171"/>
      <c r="VAS6" s="171"/>
      <c r="VAT6" s="171"/>
      <c r="VAU6" s="171"/>
      <c r="VAV6" s="171"/>
      <c r="VAW6" s="171"/>
      <c r="VAX6" s="171"/>
      <c r="VAY6" s="171"/>
      <c r="VAZ6" s="171"/>
      <c r="VBA6" s="171"/>
      <c r="VBB6" s="171"/>
      <c r="VBC6" s="171"/>
      <c r="VBD6" s="171"/>
      <c r="VBE6" s="171"/>
      <c r="VBF6" s="171"/>
      <c r="VBG6" s="171"/>
      <c r="VBH6" s="171"/>
      <c r="VBI6" s="171"/>
      <c r="VBJ6" s="171"/>
      <c r="VBK6" s="171"/>
      <c r="VBL6" s="171"/>
      <c r="VBM6" s="171"/>
      <c r="VBN6" s="171"/>
      <c r="VBO6" s="171"/>
      <c r="VBP6" s="171"/>
      <c r="VBQ6" s="171"/>
      <c r="VBR6" s="171"/>
      <c r="VBS6" s="171"/>
      <c r="VBT6" s="171"/>
      <c r="VBU6" s="171"/>
      <c r="VBV6" s="171"/>
      <c r="VBW6" s="171"/>
      <c r="VBX6" s="171"/>
      <c r="VBY6" s="171"/>
      <c r="VBZ6" s="171"/>
      <c r="VCA6" s="171"/>
      <c r="VCB6" s="171"/>
      <c r="VCC6" s="171"/>
      <c r="VCD6" s="171"/>
      <c r="VCE6" s="171"/>
      <c r="VCF6" s="171"/>
      <c r="VCG6" s="171"/>
      <c r="VCH6" s="171"/>
      <c r="VCI6" s="171"/>
      <c r="VCJ6" s="171"/>
      <c r="VCK6" s="171"/>
      <c r="VCL6" s="171"/>
      <c r="VCM6" s="171"/>
      <c r="VCN6" s="171"/>
      <c r="VCO6" s="171"/>
      <c r="VCP6" s="171"/>
      <c r="VCQ6" s="171"/>
      <c r="VCR6" s="171"/>
      <c r="VCS6" s="171"/>
      <c r="VCT6" s="171"/>
      <c r="VCU6" s="171"/>
      <c r="VCV6" s="171"/>
      <c r="VCW6" s="171"/>
      <c r="VCX6" s="171"/>
      <c r="VCY6" s="171"/>
      <c r="VCZ6" s="171"/>
      <c r="VDA6" s="171"/>
      <c r="VDB6" s="171"/>
      <c r="VDC6" s="171"/>
      <c r="VDD6" s="171"/>
      <c r="VDE6" s="171"/>
      <c r="VDF6" s="171"/>
      <c r="VDG6" s="171"/>
      <c r="VDH6" s="171"/>
      <c r="VDI6" s="171"/>
      <c r="VDJ6" s="171"/>
      <c r="VDK6" s="171"/>
      <c r="VDL6" s="171"/>
      <c r="VDM6" s="171"/>
      <c r="VDN6" s="171"/>
      <c r="VDO6" s="171"/>
      <c r="VDP6" s="171"/>
      <c r="VDQ6" s="171"/>
      <c r="VDR6" s="171"/>
      <c r="VDS6" s="171"/>
      <c r="VDT6" s="171"/>
      <c r="VDU6" s="171"/>
      <c r="VDV6" s="171"/>
      <c r="VDW6" s="171"/>
      <c r="VDX6" s="171"/>
      <c r="VDY6" s="171"/>
      <c r="VDZ6" s="171"/>
      <c r="VEA6" s="171"/>
      <c r="VEB6" s="171"/>
      <c r="VEC6" s="171"/>
      <c r="VED6" s="171"/>
      <c r="VEE6" s="171"/>
      <c r="VEF6" s="171"/>
      <c r="VEG6" s="171"/>
      <c r="VEH6" s="171"/>
      <c r="VEI6" s="171"/>
      <c r="VEJ6" s="171"/>
      <c r="VEK6" s="171"/>
      <c r="VEL6" s="171"/>
      <c r="VEM6" s="171"/>
      <c r="VEN6" s="171"/>
      <c r="VEO6" s="171"/>
      <c r="VEP6" s="171"/>
      <c r="VEQ6" s="171"/>
      <c r="VER6" s="171"/>
      <c r="VES6" s="171"/>
      <c r="VET6" s="171"/>
      <c r="VEU6" s="171"/>
      <c r="VEV6" s="171"/>
      <c r="VEW6" s="171"/>
      <c r="VEX6" s="171"/>
      <c r="VEY6" s="171"/>
      <c r="VEZ6" s="171"/>
      <c r="VFA6" s="171"/>
      <c r="VFB6" s="171"/>
      <c r="VFC6" s="171"/>
      <c r="VFD6" s="171"/>
      <c r="VFE6" s="171"/>
      <c r="VFF6" s="171"/>
      <c r="VFG6" s="171"/>
      <c r="VFH6" s="171"/>
      <c r="VFI6" s="171"/>
      <c r="VFJ6" s="171"/>
      <c r="VFK6" s="171"/>
      <c r="VFL6" s="171"/>
      <c r="VFM6" s="171"/>
      <c r="VFN6" s="171"/>
      <c r="VFO6" s="171"/>
      <c r="VFP6" s="171"/>
      <c r="VFQ6" s="171"/>
      <c r="VFR6" s="171"/>
      <c r="VFS6" s="171"/>
      <c r="VFT6" s="171"/>
      <c r="VFU6" s="171"/>
      <c r="VFV6" s="171"/>
      <c r="VFW6" s="171"/>
      <c r="VFX6" s="171"/>
      <c r="VFY6" s="171"/>
      <c r="VFZ6" s="171"/>
      <c r="VGA6" s="171"/>
      <c r="VGB6" s="171"/>
      <c r="VGC6" s="171"/>
      <c r="VGD6" s="171"/>
      <c r="VGE6" s="171"/>
      <c r="VGF6" s="171"/>
      <c r="VGG6" s="171"/>
      <c r="VGH6" s="171"/>
      <c r="VGI6" s="171"/>
      <c r="VGJ6" s="171"/>
      <c r="VGK6" s="171"/>
      <c r="VGL6" s="171"/>
      <c r="VGM6" s="171"/>
      <c r="VGN6" s="171"/>
      <c r="VGO6" s="171"/>
      <c r="VGP6" s="171"/>
      <c r="VGQ6" s="171"/>
      <c r="VGR6" s="171"/>
      <c r="VGS6" s="171"/>
      <c r="VGT6" s="171"/>
      <c r="VGU6" s="171"/>
      <c r="VGV6" s="171"/>
      <c r="VGW6" s="171"/>
      <c r="VGX6" s="171"/>
      <c r="VGY6" s="171"/>
      <c r="VGZ6" s="171"/>
      <c r="VHA6" s="171"/>
      <c r="VHB6" s="171"/>
      <c r="VHC6" s="171"/>
      <c r="VHD6" s="171"/>
      <c r="VHE6" s="171"/>
      <c r="VHF6" s="171"/>
      <c r="VHG6" s="171"/>
      <c r="VHH6" s="171"/>
      <c r="VHI6" s="171"/>
      <c r="VHJ6" s="171"/>
      <c r="VHK6" s="171"/>
      <c r="VHL6" s="171"/>
      <c r="VHM6" s="171"/>
      <c r="VHN6" s="171"/>
      <c r="VHO6" s="171"/>
      <c r="VHP6" s="171"/>
      <c r="VHQ6" s="171"/>
      <c r="VHR6" s="171"/>
      <c r="VHS6" s="171"/>
      <c r="VHT6" s="171"/>
      <c r="VHU6" s="171"/>
      <c r="VHV6" s="171"/>
      <c r="VHW6" s="171"/>
      <c r="VHX6" s="171"/>
      <c r="VHY6" s="171"/>
      <c r="VHZ6" s="171"/>
      <c r="VIA6" s="171"/>
      <c r="VIB6" s="171"/>
      <c r="VIC6" s="171"/>
      <c r="VID6" s="171"/>
      <c r="VIE6" s="171"/>
      <c r="VIF6" s="171"/>
      <c r="VIG6" s="171"/>
      <c r="VIH6" s="171"/>
      <c r="VII6" s="171"/>
      <c r="VIJ6" s="171"/>
      <c r="VIK6" s="171"/>
      <c r="VIL6" s="171"/>
      <c r="VIM6" s="171"/>
      <c r="VIN6" s="171"/>
      <c r="VIO6" s="171"/>
      <c r="VIP6" s="171"/>
      <c r="VIQ6" s="171"/>
      <c r="VIR6" s="171"/>
      <c r="VIS6" s="171"/>
      <c r="VIT6" s="171"/>
      <c r="VIU6" s="171"/>
      <c r="VIV6" s="171"/>
      <c r="VIW6" s="171"/>
      <c r="VIX6" s="171"/>
      <c r="VIY6" s="171"/>
      <c r="VIZ6" s="171"/>
      <c r="VJA6" s="171"/>
      <c r="VJB6" s="171"/>
      <c r="VJC6" s="171"/>
      <c r="VJD6" s="171"/>
      <c r="VJE6" s="171"/>
      <c r="VJF6" s="171"/>
      <c r="VJG6" s="171"/>
      <c r="VJH6" s="171"/>
      <c r="VJI6" s="171"/>
      <c r="VJJ6" s="171"/>
      <c r="VJK6" s="171"/>
      <c r="VJL6" s="171"/>
      <c r="VJM6" s="171"/>
      <c r="VJN6" s="171"/>
      <c r="VJO6" s="171"/>
      <c r="VJP6" s="171"/>
      <c r="VJQ6" s="171"/>
      <c r="VJR6" s="171"/>
      <c r="VJS6" s="171"/>
      <c r="VJT6" s="171"/>
      <c r="VJU6" s="171"/>
      <c r="VJV6" s="171"/>
      <c r="VJW6" s="171"/>
      <c r="VJX6" s="171"/>
      <c r="VJY6" s="171"/>
      <c r="VJZ6" s="171"/>
      <c r="VKA6" s="171"/>
      <c r="VKB6" s="171"/>
      <c r="VKC6" s="171"/>
      <c r="VKD6" s="171"/>
      <c r="VKE6" s="171"/>
      <c r="VKF6" s="171"/>
      <c r="VKG6" s="171"/>
      <c r="VKH6" s="171"/>
      <c r="VKI6" s="171"/>
      <c r="VKJ6" s="171"/>
      <c r="VKK6" s="171"/>
      <c r="VKL6" s="171"/>
      <c r="VKM6" s="171"/>
      <c r="VKN6" s="171"/>
      <c r="VKO6" s="171"/>
      <c r="VKP6" s="171"/>
      <c r="VKQ6" s="171"/>
      <c r="VKR6" s="171"/>
      <c r="VKS6" s="171"/>
      <c r="VKT6" s="171"/>
      <c r="VKU6" s="171"/>
      <c r="VKV6" s="171"/>
      <c r="VKW6" s="171"/>
      <c r="VKX6" s="171"/>
      <c r="VKY6" s="171"/>
      <c r="VKZ6" s="171"/>
      <c r="VLA6" s="171"/>
      <c r="VLB6" s="171"/>
      <c r="VLC6" s="171"/>
      <c r="VLD6" s="171"/>
      <c r="VLE6" s="171"/>
      <c r="VLF6" s="171"/>
      <c r="VLG6" s="171"/>
      <c r="VLH6" s="171"/>
      <c r="VLI6" s="171"/>
      <c r="VLJ6" s="171"/>
      <c r="VLK6" s="171"/>
      <c r="VLL6" s="171"/>
      <c r="VLM6" s="171"/>
      <c r="VLN6" s="171"/>
      <c r="VLO6" s="171"/>
      <c r="VLP6" s="171"/>
      <c r="VLQ6" s="171"/>
      <c r="VLR6" s="171"/>
      <c r="VLS6" s="171"/>
      <c r="VLT6" s="171"/>
      <c r="VLU6" s="171"/>
      <c r="VLV6" s="171"/>
      <c r="VLW6" s="171"/>
      <c r="VLX6" s="171"/>
      <c r="VLY6" s="171"/>
      <c r="VLZ6" s="171"/>
      <c r="VMA6" s="171"/>
      <c r="VMB6" s="171"/>
      <c r="VMC6" s="171"/>
      <c r="VMD6" s="171"/>
      <c r="VME6" s="171"/>
      <c r="VMF6" s="171"/>
      <c r="VMG6" s="171"/>
      <c r="VMH6" s="171"/>
      <c r="VMI6" s="171"/>
      <c r="VMJ6" s="171"/>
      <c r="VMK6" s="171"/>
      <c r="VML6" s="171"/>
      <c r="VMM6" s="171"/>
      <c r="VMN6" s="171"/>
      <c r="VMO6" s="171"/>
      <c r="VMP6" s="171"/>
      <c r="VMQ6" s="171"/>
      <c r="VMR6" s="171"/>
      <c r="VMS6" s="171"/>
      <c r="VMT6" s="171"/>
      <c r="VMU6" s="171"/>
      <c r="VMV6" s="171"/>
      <c r="VMW6" s="171"/>
      <c r="VMX6" s="171"/>
      <c r="VMY6" s="171"/>
      <c r="VMZ6" s="171"/>
      <c r="VNA6" s="171"/>
      <c r="VNB6" s="171"/>
      <c r="VNC6" s="171"/>
      <c r="VND6" s="171"/>
      <c r="VNE6" s="171"/>
      <c r="VNF6" s="171"/>
      <c r="VNG6" s="171"/>
      <c r="VNH6" s="171"/>
      <c r="VNI6" s="171"/>
      <c r="VNJ6" s="171"/>
      <c r="VNK6" s="171"/>
      <c r="VNL6" s="171"/>
      <c r="VNM6" s="171"/>
      <c r="VNN6" s="171"/>
      <c r="VNO6" s="171"/>
      <c r="VNP6" s="171"/>
      <c r="VNQ6" s="171"/>
      <c r="VNR6" s="171"/>
      <c r="VNS6" s="171"/>
      <c r="VNT6" s="171"/>
      <c r="VNU6" s="171"/>
      <c r="VNV6" s="171"/>
      <c r="VNW6" s="171"/>
      <c r="VNX6" s="171"/>
      <c r="VNY6" s="171"/>
      <c r="VNZ6" s="171"/>
      <c r="VOA6" s="171"/>
      <c r="VOB6" s="171"/>
      <c r="VOC6" s="171"/>
      <c r="VOD6" s="171"/>
      <c r="VOE6" s="171"/>
      <c r="VOF6" s="171"/>
      <c r="VOG6" s="171"/>
      <c r="VOH6" s="171"/>
      <c r="VOI6" s="171"/>
      <c r="VOJ6" s="171"/>
      <c r="VOK6" s="171"/>
      <c r="VOL6" s="171"/>
      <c r="VOM6" s="171"/>
      <c r="VON6" s="171"/>
      <c r="VOO6" s="171"/>
      <c r="VOP6" s="171"/>
      <c r="VOQ6" s="171"/>
      <c r="VOR6" s="171"/>
      <c r="VOS6" s="171"/>
      <c r="VOT6" s="171"/>
      <c r="VOU6" s="171"/>
      <c r="VOV6" s="171"/>
      <c r="VOW6" s="171"/>
      <c r="VOX6" s="171"/>
      <c r="VOY6" s="171"/>
      <c r="VOZ6" s="171"/>
      <c r="VPA6" s="171"/>
      <c r="VPB6" s="171"/>
      <c r="VPC6" s="171"/>
      <c r="VPD6" s="171"/>
      <c r="VPE6" s="171"/>
      <c r="VPF6" s="171"/>
      <c r="VPG6" s="171"/>
      <c r="VPH6" s="171"/>
      <c r="VPI6" s="171"/>
      <c r="VPJ6" s="171"/>
      <c r="VPK6" s="171"/>
      <c r="VPL6" s="171"/>
      <c r="VPM6" s="171"/>
      <c r="VPN6" s="171"/>
      <c r="VPO6" s="171"/>
      <c r="VPP6" s="171"/>
      <c r="VPQ6" s="171"/>
      <c r="VPR6" s="171"/>
      <c r="VPS6" s="171"/>
      <c r="VPT6" s="171"/>
      <c r="VPU6" s="171"/>
      <c r="VPV6" s="171"/>
      <c r="VPW6" s="171"/>
      <c r="VPX6" s="171"/>
      <c r="VPY6" s="171"/>
      <c r="VPZ6" s="171"/>
      <c r="VQA6" s="171"/>
      <c r="VQB6" s="171"/>
      <c r="VQC6" s="171"/>
      <c r="VQD6" s="171"/>
      <c r="VQE6" s="171"/>
      <c r="VQF6" s="171"/>
      <c r="VQG6" s="171"/>
      <c r="VQH6" s="171"/>
      <c r="VQI6" s="171"/>
      <c r="VQJ6" s="171"/>
      <c r="VQK6" s="171"/>
      <c r="VQL6" s="171"/>
      <c r="VQM6" s="171"/>
      <c r="VQN6" s="171"/>
      <c r="VQO6" s="171"/>
      <c r="VQP6" s="171"/>
      <c r="VQQ6" s="171"/>
      <c r="VQR6" s="171"/>
      <c r="VQS6" s="171"/>
      <c r="VQT6" s="171"/>
      <c r="VQU6" s="171"/>
      <c r="VQV6" s="171"/>
      <c r="VQW6" s="171"/>
      <c r="VQX6" s="171"/>
      <c r="VQY6" s="171"/>
      <c r="VQZ6" s="171"/>
      <c r="VRA6" s="171"/>
      <c r="VRB6" s="171"/>
      <c r="VRC6" s="171"/>
      <c r="VRD6" s="171"/>
      <c r="VRE6" s="171"/>
      <c r="VRF6" s="171"/>
      <c r="VRG6" s="171"/>
      <c r="VRH6" s="171"/>
      <c r="VRI6" s="171"/>
      <c r="VRJ6" s="171"/>
      <c r="VRK6" s="171"/>
      <c r="VRL6" s="171"/>
      <c r="VRM6" s="171"/>
      <c r="VRN6" s="171"/>
      <c r="VRO6" s="171"/>
      <c r="VRP6" s="171"/>
      <c r="VRQ6" s="171"/>
      <c r="VRR6" s="171"/>
      <c r="VRS6" s="171"/>
      <c r="VRT6" s="171"/>
      <c r="VRU6" s="171"/>
      <c r="VRV6" s="171"/>
      <c r="VRW6" s="171"/>
      <c r="VRX6" s="171"/>
      <c r="VRY6" s="171"/>
      <c r="VRZ6" s="171"/>
      <c r="VSA6" s="171"/>
      <c r="VSB6" s="171"/>
      <c r="VSC6" s="171"/>
      <c r="VSD6" s="171"/>
      <c r="VSE6" s="171"/>
      <c r="VSF6" s="171"/>
      <c r="VSG6" s="171"/>
      <c r="VSH6" s="171"/>
      <c r="VSI6" s="171"/>
      <c r="VSJ6" s="171"/>
      <c r="VSK6" s="171"/>
      <c r="VSL6" s="171"/>
      <c r="VSM6" s="171"/>
      <c r="VSN6" s="171"/>
      <c r="VSO6" s="171"/>
      <c r="VSP6" s="171"/>
      <c r="VSQ6" s="171"/>
      <c r="VSR6" s="171"/>
      <c r="VSS6" s="171"/>
      <c r="VST6" s="171"/>
      <c r="VSU6" s="171"/>
      <c r="VSV6" s="171"/>
      <c r="VSW6" s="171"/>
      <c r="VSX6" s="171"/>
      <c r="VSY6" s="171"/>
      <c r="VSZ6" s="171"/>
      <c r="VTA6" s="171"/>
      <c r="VTB6" s="171"/>
      <c r="VTC6" s="171"/>
      <c r="VTD6" s="171"/>
      <c r="VTE6" s="171"/>
      <c r="VTF6" s="171"/>
      <c r="VTG6" s="171"/>
      <c r="VTH6" s="171"/>
      <c r="VTI6" s="171"/>
      <c r="VTJ6" s="171"/>
      <c r="VTK6" s="171"/>
      <c r="VTL6" s="171"/>
      <c r="VTM6" s="171"/>
      <c r="VTN6" s="171"/>
      <c r="VTO6" s="171"/>
      <c r="VTP6" s="171"/>
      <c r="VTQ6" s="171"/>
      <c r="VTR6" s="171"/>
      <c r="VTS6" s="171"/>
      <c r="VTT6" s="171"/>
      <c r="VTU6" s="171"/>
      <c r="VTV6" s="171"/>
      <c r="VTW6" s="171"/>
      <c r="VTX6" s="171"/>
      <c r="VTY6" s="171"/>
      <c r="VTZ6" s="171"/>
      <c r="VUA6" s="171"/>
      <c r="VUB6" s="171"/>
      <c r="VUC6" s="171"/>
      <c r="VUD6" s="171"/>
      <c r="VUE6" s="171"/>
      <c r="VUF6" s="171"/>
      <c r="VUG6" s="171"/>
      <c r="VUH6" s="171"/>
      <c r="VUI6" s="171"/>
      <c r="VUJ6" s="171"/>
      <c r="VUK6" s="171"/>
      <c r="VUL6" s="171"/>
      <c r="VUM6" s="171"/>
      <c r="VUN6" s="171"/>
      <c r="VUO6" s="171"/>
      <c r="VUP6" s="171"/>
      <c r="VUQ6" s="171"/>
      <c r="VUR6" s="171"/>
      <c r="VUS6" s="171"/>
      <c r="VUT6" s="171"/>
      <c r="VUU6" s="171"/>
      <c r="VUV6" s="171"/>
      <c r="VUW6" s="171"/>
      <c r="VUX6" s="171"/>
      <c r="VUY6" s="171"/>
      <c r="VUZ6" s="171"/>
      <c r="VVA6" s="171"/>
      <c r="VVB6" s="171"/>
      <c r="VVC6" s="171"/>
      <c r="VVD6" s="171"/>
      <c r="VVE6" s="171"/>
      <c r="VVF6" s="171"/>
      <c r="VVG6" s="171"/>
      <c r="VVH6" s="171"/>
      <c r="VVI6" s="171"/>
      <c r="VVJ6" s="171"/>
      <c r="VVK6" s="171"/>
      <c r="VVL6" s="171"/>
      <c r="VVM6" s="171"/>
      <c r="VVN6" s="171"/>
      <c r="VVO6" s="171"/>
      <c r="VVP6" s="171"/>
      <c r="VVQ6" s="171"/>
      <c r="VVR6" s="171"/>
      <c r="VVS6" s="171"/>
      <c r="VVT6" s="171"/>
      <c r="VVU6" s="171"/>
      <c r="VVV6" s="171"/>
      <c r="VVW6" s="171"/>
      <c r="VVX6" s="171"/>
      <c r="VVY6" s="171"/>
      <c r="VVZ6" s="171"/>
      <c r="VWA6" s="171"/>
      <c r="VWB6" s="171"/>
      <c r="VWC6" s="171"/>
      <c r="VWD6" s="171"/>
      <c r="VWE6" s="171"/>
      <c r="VWF6" s="171"/>
      <c r="VWG6" s="171"/>
      <c r="VWH6" s="171"/>
      <c r="VWI6" s="171"/>
      <c r="VWJ6" s="171"/>
      <c r="VWK6" s="171"/>
      <c r="VWL6" s="171"/>
      <c r="VWM6" s="171"/>
      <c r="VWN6" s="171"/>
      <c r="VWO6" s="171"/>
      <c r="VWP6" s="171"/>
      <c r="VWQ6" s="171"/>
      <c r="VWR6" s="171"/>
      <c r="VWS6" s="171"/>
      <c r="VWT6" s="171"/>
      <c r="VWU6" s="171"/>
      <c r="VWV6" s="171"/>
      <c r="VWW6" s="171"/>
      <c r="VWX6" s="171"/>
      <c r="VWY6" s="171"/>
      <c r="VWZ6" s="171"/>
      <c r="VXA6" s="171"/>
      <c r="VXB6" s="171"/>
      <c r="VXC6" s="171"/>
      <c r="VXD6" s="171"/>
      <c r="VXE6" s="171"/>
      <c r="VXF6" s="171"/>
      <c r="VXG6" s="171"/>
      <c r="VXH6" s="171"/>
      <c r="VXI6" s="171"/>
      <c r="VXJ6" s="171"/>
      <c r="VXK6" s="171"/>
      <c r="VXL6" s="171"/>
      <c r="VXM6" s="171"/>
      <c r="VXN6" s="171"/>
      <c r="VXO6" s="171"/>
      <c r="VXP6" s="171"/>
      <c r="VXQ6" s="171"/>
      <c r="VXR6" s="171"/>
      <c r="VXS6" s="171"/>
      <c r="VXT6" s="171"/>
      <c r="VXU6" s="171"/>
      <c r="VXV6" s="171"/>
      <c r="VXW6" s="171"/>
      <c r="VXX6" s="171"/>
      <c r="VXY6" s="171"/>
      <c r="VXZ6" s="171"/>
      <c r="VYA6" s="171"/>
      <c r="VYB6" s="171"/>
      <c r="VYC6" s="171"/>
      <c r="VYD6" s="171"/>
      <c r="VYE6" s="171"/>
      <c r="VYF6" s="171"/>
      <c r="VYG6" s="171"/>
      <c r="VYH6" s="171"/>
      <c r="VYI6" s="171"/>
      <c r="VYJ6" s="171"/>
      <c r="VYK6" s="171"/>
      <c r="VYL6" s="171"/>
      <c r="VYM6" s="171"/>
      <c r="VYN6" s="171"/>
      <c r="VYO6" s="171"/>
      <c r="VYP6" s="171"/>
      <c r="VYQ6" s="171"/>
      <c r="VYR6" s="171"/>
      <c r="VYS6" s="171"/>
      <c r="VYT6" s="171"/>
      <c r="VYU6" s="171"/>
      <c r="VYV6" s="171"/>
      <c r="VYW6" s="171"/>
      <c r="VYX6" s="171"/>
      <c r="VYY6" s="171"/>
      <c r="VYZ6" s="171"/>
      <c r="VZA6" s="171"/>
      <c r="VZB6" s="171"/>
      <c r="VZC6" s="171"/>
      <c r="VZD6" s="171"/>
      <c r="VZE6" s="171"/>
      <c r="VZF6" s="171"/>
      <c r="VZG6" s="171"/>
      <c r="VZH6" s="171"/>
      <c r="VZI6" s="171"/>
      <c r="VZJ6" s="171"/>
      <c r="VZK6" s="171"/>
      <c r="VZL6" s="171"/>
      <c r="VZM6" s="171"/>
      <c r="VZN6" s="171"/>
      <c r="VZO6" s="171"/>
      <c r="VZP6" s="171"/>
      <c r="VZQ6" s="171"/>
      <c r="VZR6" s="171"/>
      <c r="VZS6" s="171"/>
      <c r="VZT6" s="171"/>
      <c r="VZU6" s="171"/>
      <c r="VZV6" s="171"/>
      <c r="VZW6" s="171"/>
      <c r="VZX6" s="171"/>
      <c r="VZY6" s="171"/>
      <c r="VZZ6" s="171"/>
      <c r="WAA6" s="171"/>
      <c r="WAB6" s="171"/>
      <c r="WAC6" s="171"/>
      <c r="WAD6" s="171"/>
      <c r="WAE6" s="171"/>
      <c r="WAF6" s="171"/>
      <c r="WAG6" s="171"/>
      <c r="WAH6" s="171"/>
      <c r="WAI6" s="171"/>
      <c r="WAJ6" s="171"/>
      <c r="WAK6" s="171"/>
      <c r="WAL6" s="171"/>
      <c r="WAM6" s="171"/>
      <c r="WAN6" s="171"/>
      <c r="WAO6" s="171"/>
      <c r="WAP6" s="171"/>
      <c r="WAQ6" s="171"/>
      <c r="WAR6" s="171"/>
      <c r="WAS6" s="171"/>
      <c r="WAT6" s="171"/>
      <c r="WAU6" s="171"/>
      <c r="WAV6" s="171"/>
      <c r="WAW6" s="171"/>
      <c r="WAX6" s="171"/>
      <c r="WAY6" s="171"/>
      <c r="WAZ6" s="171"/>
      <c r="WBA6" s="171"/>
      <c r="WBB6" s="171"/>
      <c r="WBC6" s="171"/>
      <c r="WBD6" s="171"/>
      <c r="WBE6" s="171"/>
      <c r="WBF6" s="171"/>
      <c r="WBG6" s="171"/>
      <c r="WBH6" s="171"/>
      <c r="WBI6" s="171"/>
      <c r="WBJ6" s="171"/>
      <c r="WBK6" s="171"/>
      <c r="WBL6" s="171"/>
      <c r="WBM6" s="171"/>
      <c r="WBN6" s="171"/>
      <c r="WBO6" s="171"/>
      <c r="WBP6" s="171"/>
      <c r="WBQ6" s="171"/>
      <c r="WBR6" s="171"/>
      <c r="WBS6" s="171"/>
      <c r="WBT6" s="171"/>
      <c r="WBU6" s="171"/>
      <c r="WBV6" s="171"/>
      <c r="WBW6" s="171"/>
      <c r="WBX6" s="171"/>
      <c r="WBY6" s="171"/>
      <c r="WBZ6" s="171"/>
      <c r="WCA6" s="171"/>
      <c r="WCB6" s="171"/>
      <c r="WCC6" s="171"/>
      <c r="WCD6" s="171"/>
      <c r="WCE6" s="171"/>
      <c r="WCF6" s="171"/>
      <c r="WCG6" s="171"/>
      <c r="WCH6" s="171"/>
      <c r="WCI6" s="171"/>
      <c r="WCJ6" s="171"/>
      <c r="WCK6" s="171"/>
      <c r="WCL6" s="171"/>
      <c r="WCM6" s="171"/>
      <c r="WCN6" s="171"/>
      <c r="WCO6" s="171"/>
      <c r="WCP6" s="171"/>
      <c r="WCQ6" s="171"/>
      <c r="WCR6" s="171"/>
      <c r="WCS6" s="171"/>
      <c r="WCT6" s="171"/>
      <c r="WCU6" s="171"/>
      <c r="WCV6" s="171"/>
      <c r="WCW6" s="171"/>
      <c r="WCX6" s="171"/>
      <c r="WCY6" s="171"/>
      <c r="WCZ6" s="171"/>
      <c r="WDA6" s="171"/>
      <c r="WDB6" s="171"/>
      <c r="WDC6" s="171"/>
      <c r="WDD6" s="171"/>
      <c r="WDE6" s="171"/>
      <c r="WDF6" s="171"/>
      <c r="WDG6" s="171"/>
      <c r="WDH6" s="171"/>
      <c r="WDI6" s="171"/>
      <c r="WDJ6" s="171"/>
      <c r="WDK6" s="171"/>
      <c r="WDL6" s="171"/>
      <c r="WDM6" s="171"/>
      <c r="WDN6" s="171"/>
      <c r="WDO6" s="171"/>
      <c r="WDP6" s="171"/>
      <c r="WDQ6" s="171"/>
      <c r="WDR6" s="171"/>
      <c r="WDS6" s="171"/>
      <c r="WDT6" s="171"/>
      <c r="WDU6" s="171"/>
      <c r="WDV6" s="171"/>
      <c r="WDW6" s="171"/>
      <c r="WDX6" s="171"/>
      <c r="WDY6" s="171"/>
      <c r="WDZ6" s="171"/>
      <c r="WEA6" s="171"/>
      <c r="WEB6" s="171"/>
      <c r="WEC6" s="171"/>
      <c r="WED6" s="171"/>
      <c r="WEE6" s="171"/>
      <c r="WEF6" s="171"/>
      <c r="WEG6" s="171"/>
      <c r="WEH6" s="171"/>
      <c r="WEI6" s="171"/>
      <c r="WEJ6" s="171"/>
      <c r="WEK6" s="171"/>
      <c r="WEL6" s="171"/>
      <c r="WEM6" s="171"/>
      <c r="WEN6" s="171"/>
      <c r="WEO6" s="171"/>
      <c r="WEP6" s="171"/>
      <c r="WEQ6" s="171"/>
      <c r="WER6" s="171"/>
      <c r="WES6" s="171"/>
      <c r="WET6" s="171"/>
      <c r="WEU6" s="171"/>
      <c r="WEV6" s="171"/>
      <c r="WEW6" s="171"/>
      <c r="WEX6" s="171"/>
      <c r="WEY6" s="171"/>
      <c r="WEZ6" s="171"/>
      <c r="WFA6" s="171"/>
      <c r="WFB6" s="171"/>
      <c r="WFC6" s="171"/>
      <c r="WFD6" s="171"/>
      <c r="WFE6" s="171"/>
      <c r="WFF6" s="171"/>
      <c r="WFG6" s="171"/>
      <c r="WFH6" s="171"/>
      <c r="WFI6" s="171"/>
      <c r="WFJ6" s="171"/>
      <c r="WFK6" s="171"/>
      <c r="WFL6" s="171"/>
      <c r="WFM6" s="171"/>
      <c r="WFN6" s="171"/>
      <c r="WFO6" s="171"/>
      <c r="WFP6" s="171"/>
      <c r="WFQ6" s="171"/>
      <c r="WFR6" s="171"/>
      <c r="WFS6" s="171"/>
      <c r="WFT6" s="171"/>
      <c r="WFU6" s="171"/>
      <c r="WFV6" s="171"/>
      <c r="WFW6" s="171"/>
      <c r="WFX6" s="171"/>
      <c r="WFY6" s="171"/>
      <c r="WFZ6" s="171"/>
      <c r="WGA6" s="171"/>
      <c r="WGB6" s="171"/>
      <c r="WGC6" s="171"/>
      <c r="WGD6" s="171"/>
      <c r="WGE6" s="171"/>
      <c r="WGF6" s="171"/>
      <c r="WGG6" s="171"/>
      <c r="WGH6" s="171"/>
      <c r="WGI6" s="171"/>
      <c r="WGJ6" s="171"/>
      <c r="WGK6" s="171"/>
      <c r="WGL6" s="171"/>
      <c r="WGM6" s="171"/>
      <c r="WGN6" s="171"/>
      <c r="WGO6" s="171"/>
      <c r="WGP6" s="171"/>
      <c r="WGQ6" s="171"/>
      <c r="WGR6" s="171"/>
      <c r="WGS6" s="171"/>
      <c r="WGT6" s="171"/>
      <c r="WGU6" s="171"/>
      <c r="WGV6" s="171"/>
      <c r="WGW6" s="171"/>
      <c r="WGX6" s="171"/>
      <c r="WGY6" s="171"/>
      <c r="WGZ6" s="171"/>
      <c r="WHA6" s="171"/>
      <c r="WHB6" s="171"/>
      <c r="WHC6" s="171"/>
      <c r="WHD6" s="171"/>
      <c r="WHE6" s="171"/>
      <c r="WHF6" s="171"/>
      <c r="WHG6" s="171"/>
      <c r="WHH6" s="171"/>
      <c r="WHI6" s="171"/>
      <c r="WHJ6" s="171"/>
      <c r="WHK6" s="171"/>
      <c r="WHL6" s="171"/>
      <c r="WHM6" s="171"/>
      <c r="WHN6" s="171"/>
      <c r="WHO6" s="171"/>
      <c r="WHP6" s="171"/>
      <c r="WHQ6" s="171"/>
      <c r="WHR6" s="171"/>
      <c r="WHS6" s="171"/>
      <c r="WHT6" s="171"/>
      <c r="WHU6" s="171"/>
      <c r="WHV6" s="171"/>
      <c r="WHW6" s="171"/>
      <c r="WHX6" s="171"/>
      <c r="WHY6" s="171"/>
      <c r="WHZ6" s="171"/>
      <c r="WIA6" s="171"/>
      <c r="WIB6" s="171"/>
      <c r="WIC6" s="171"/>
      <c r="WID6" s="171"/>
      <c r="WIE6" s="171"/>
      <c r="WIF6" s="171"/>
      <c r="WIG6" s="171"/>
      <c r="WIH6" s="171"/>
      <c r="WII6" s="171"/>
      <c r="WIJ6" s="171"/>
      <c r="WIK6" s="171"/>
      <c r="WIL6" s="171"/>
      <c r="WIM6" s="171"/>
      <c r="WIN6" s="171"/>
      <c r="WIO6" s="171"/>
      <c r="WIP6" s="171"/>
      <c r="WIQ6" s="171"/>
      <c r="WIR6" s="171"/>
      <c r="WIS6" s="171"/>
      <c r="WIT6" s="171"/>
      <c r="WIU6" s="171"/>
      <c r="WIV6" s="171"/>
      <c r="WIW6" s="171"/>
      <c r="WIX6" s="171"/>
      <c r="WIY6" s="171"/>
      <c r="WIZ6" s="171"/>
      <c r="WJA6" s="171"/>
      <c r="WJB6" s="171"/>
      <c r="WJC6" s="171"/>
      <c r="WJD6" s="171"/>
      <c r="WJE6" s="171"/>
      <c r="WJF6" s="171"/>
      <c r="WJG6" s="171"/>
      <c r="WJH6" s="171"/>
      <c r="WJI6" s="171"/>
      <c r="WJJ6" s="171"/>
      <c r="WJK6" s="171"/>
      <c r="WJL6" s="171"/>
      <c r="WJM6" s="171"/>
      <c r="WJN6" s="171"/>
      <c r="WJO6" s="171"/>
      <c r="WJP6" s="171"/>
      <c r="WJQ6" s="171"/>
      <c r="WJR6" s="171"/>
      <c r="WJS6" s="171"/>
      <c r="WJT6" s="171"/>
      <c r="WJU6" s="171"/>
      <c r="WJV6" s="171"/>
      <c r="WJW6" s="171"/>
      <c r="WJX6" s="171"/>
      <c r="WJY6" s="171"/>
      <c r="WJZ6" s="171"/>
      <c r="WKA6" s="171"/>
      <c r="WKB6" s="171"/>
      <c r="WKC6" s="171"/>
      <c r="WKD6" s="171"/>
      <c r="WKE6" s="171"/>
      <c r="WKF6" s="171"/>
      <c r="WKG6" s="171"/>
      <c r="WKH6" s="171"/>
      <c r="WKI6" s="171"/>
      <c r="WKJ6" s="171"/>
      <c r="WKK6" s="171"/>
      <c r="WKL6" s="171"/>
      <c r="WKM6" s="171"/>
      <c r="WKN6" s="171"/>
      <c r="WKO6" s="171"/>
      <c r="WKP6" s="171"/>
      <c r="WKQ6" s="171"/>
      <c r="WKR6" s="171"/>
      <c r="WKS6" s="171"/>
      <c r="WKT6" s="171"/>
      <c r="WKU6" s="171"/>
      <c r="WKV6" s="171"/>
      <c r="WKW6" s="171"/>
      <c r="WKX6" s="171"/>
      <c r="WKY6" s="171"/>
      <c r="WKZ6" s="171"/>
      <c r="WLA6" s="171"/>
      <c r="WLB6" s="171"/>
      <c r="WLC6" s="171"/>
      <c r="WLD6" s="171"/>
      <c r="WLE6" s="171"/>
      <c r="WLF6" s="171"/>
      <c r="WLG6" s="171"/>
      <c r="WLH6" s="171"/>
      <c r="WLI6" s="171"/>
      <c r="WLJ6" s="171"/>
      <c r="WLK6" s="171"/>
      <c r="WLL6" s="171"/>
      <c r="WLM6" s="171"/>
      <c r="WLN6" s="171"/>
      <c r="WLO6" s="171"/>
      <c r="WLP6" s="171"/>
      <c r="WLQ6" s="171"/>
      <c r="WLR6" s="171"/>
      <c r="WLS6" s="171"/>
      <c r="WLT6" s="171"/>
      <c r="WLU6" s="171"/>
      <c r="WLV6" s="171"/>
      <c r="WLW6" s="171"/>
      <c r="WLX6" s="171"/>
      <c r="WLY6" s="171"/>
      <c r="WLZ6" s="171"/>
      <c r="WMA6" s="171"/>
      <c r="WMB6" s="171"/>
      <c r="WMC6" s="171"/>
      <c r="WMD6" s="171"/>
      <c r="WME6" s="171"/>
      <c r="WMF6" s="171"/>
      <c r="WMG6" s="171"/>
      <c r="WMH6" s="171"/>
      <c r="WMI6" s="171"/>
      <c r="WMJ6" s="171"/>
      <c r="WMK6" s="171"/>
      <c r="WML6" s="171"/>
      <c r="WMM6" s="171"/>
      <c r="WMN6" s="171"/>
      <c r="WMO6" s="171"/>
      <c r="WMP6" s="171"/>
      <c r="WMQ6" s="171"/>
      <c r="WMR6" s="171"/>
      <c r="WMS6" s="171"/>
      <c r="WMT6" s="171"/>
      <c r="WMU6" s="171"/>
      <c r="WMV6" s="171"/>
      <c r="WMW6" s="171"/>
      <c r="WMX6" s="171"/>
      <c r="WMY6" s="171"/>
      <c r="WMZ6" s="171"/>
      <c r="WNA6" s="171"/>
      <c r="WNB6" s="171"/>
      <c r="WNC6" s="171"/>
      <c r="WND6" s="171"/>
      <c r="WNE6" s="171"/>
      <c r="WNF6" s="171"/>
      <c r="WNG6" s="171"/>
      <c r="WNH6" s="171"/>
      <c r="WNI6" s="171"/>
      <c r="WNJ6" s="171"/>
      <c r="WNK6" s="171"/>
      <c r="WNL6" s="171"/>
      <c r="WNM6" s="171"/>
      <c r="WNN6" s="171"/>
      <c r="WNO6" s="171"/>
      <c r="WNP6" s="171"/>
      <c r="WNQ6" s="171"/>
      <c r="WNR6" s="171"/>
      <c r="WNS6" s="171"/>
      <c r="WNT6" s="171"/>
      <c r="WNU6" s="171"/>
      <c r="WNV6" s="171"/>
      <c r="WNW6" s="171"/>
      <c r="WNX6" s="171"/>
      <c r="WNY6" s="171"/>
      <c r="WNZ6" s="171"/>
      <c r="WOA6" s="171"/>
      <c r="WOB6" s="171"/>
      <c r="WOC6" s="171"/>
      <c r="WOD6" s="171"/>
      <c r="WOE6" s="171"/>
      <c r="WOF6" s="171"/>
      <c r="WOG6" s="171"/>
      <c r="WOH6" s="171"/>
      <c r="WOI6" s="171"/>
      <c r="WOJ6" s="171"/>
      <c r="WOK6" s="171"/>
      <c r="WOL6" s="171"/>
      <c r="WOM6" s="171"/>
      <c r="WON6" s="171"/>
      <c r="WOO6" s="171"/>
      <c r="WOP6" s="171"/>
      <c r="WOQ6" s="171"/>
      <c r="WOR6" s="171"/>
      <c r="WOS6" s="171"/>
      <c r="WOT6" s="171"/>
      <c r="WOU6" s="171"/>
      <c r="WOV6" s="171"/>
      <c r="WOW6" s="171"/>
      <c r="WOX6" s="171"/>
      <c r="WOY6" s="171"/>
      <c r="WOZ6" s="171"/>
      <c r="WPA6" s="171"/>
      <c r="WPB6" s="171"/>
      <c r="WPC6" s="171"/>
      <c r="WPD6" s="171"/>
      <c r="WPE6" s="171"/>
      <c r="WPF6" s="171"/>
      <c r="WPG6" s="171"/>
      <c r="WPH6" s="171"/>
      <c r="WPI6" s="171"/>
      <c r="WPJ6" s="171"/>
      <c r="WPK6" s="171"/>
      <c r="WPL6" s="171"/>
      <c r="WPM6" s="171"/>
      <c r="WPN6" s="171"/>
      <c r="WPO6" s="171"/>
      <c r="WPP6" s="171"/>
      <c r="WPQ6" s="171"/>
      <c r="WPR6" s="171"/>
      <c r="WPS6" s="171"/>
      <c r="WPT6" s="171"/>
      <c r="WPU6" s="171"/>
      <c r="WPV6" s="171"/>
      <c r="WPW6" s="171"/>
      <c r="WPX6" s="171"/>
      <c r="WPY6" s="171"/>
      <c r="WPZ6" s="171"/>
      <c r="WQA6" s="171"/>
      <c r="WQB6" s="171"/>
      <c r="WQC6" s="171"/>
      <c r="WQD6" s="171"/>
      <c r="WQE6" s="171"/>
      <c r="WQF6" s="171"/>
      <c r="WQG6" s="171"/>
      <c r="WQH6" s="171"/>
      <c r="WQI6" s="171"/>
      <c r="WQJ6" s="171"/>
      <c r="WQK6" s="171"/>
      <c r="WQL6" s="171"/>
      <c r="WQM6" s="171"/>
      <c r="WQN6" s="171"/>
      <c r="WQO6" s="171"/>
      <c r="WQP6" s="171"/>
      <c r="WQQ6" s="171"/>
      <c r="WQR6" s="171"/>
      <c r="WQS6" s="171"/>
      <c r="WQT6" s="171"/>
      <c r="WQU6" s="171"/>
      <c r="WQV6" s="171"/>
      <c r="WQW6" s="171"/>
      <c r="WQX6" s="171"/>
      <c r="WQY6" s="171"/>
      <c r="WQZ6" s="171"/>
      <c r="WRA6" s="171"/>
      <c r="WRB6" s="171"/>
      <c r="WRC6" s="171"/>
      <c r="WRD6" s="171"/>
      <c r="WRE6" s="171"/>
      <c r="WRF6" s="171"/>
      <c r="WRG6" s="171"/>
      <c r="WRH6" s="171"/>
      <c r="WRI6" s="171"/>
      <c r="WRJ6" s="171"/>
      <c r="WRK6" s="171"/>
      <c r="WRL6" s="171"/>
      <c r="WRM6" s="171"/>
      <c r="WRN6" s="171"/>
      <c r="WRO6" s="171"/>
      <c r="WRP6" s="171"/>
      <c r="WRQ6" s="171"/>
      <c r="WRR6" s="171"/>
      <c r="WRS6" s="171"/>
      <c r="WRT6" s="171"/>
      <c r="WRU6" s="171"/>
      <c r="WRV6" s="171"/>
      <c r="WRW6" s="171"/>
      <c r="WRX6" s="171"/>
      <c r="WRY6" s="171"/>
      <c r="WRZ6" s="171"/>
      <c r="WSA6" s="171"/>
      <c r="WSB6" s="171"/>
      <c r="WSC6" s="171"/>
      <c r="WSD6" s="171"/>
      <c r="WSE6" s="171"/>
      <c r="WSF6" s="171"/>
      <c r="WSG6" s="171"/>
      <c r="WSH6" s="171"/>
      <c r="WSI6" s="171"/>
      <c r="WSJ6" s="171"/>
      <c r="WSK6" s="171"/>
      <c r="WSL6" s="171"/>
      <c r="WSM6" s="171"/>
      <c r="WSN6" s="171"/>
      <c r="WSO6" s="171"/>
      <c r="WSP6" s="171"/>
      <c r="WSQ6" s="171"/>
      <c r="WSR6" s="171"/>
      <c r="WSS6" s="171"/>
      <c r="WST6" s="171"/>
      <c r="WSU6" s="171"/>
      <c r="WSV6" s="171"/>
      <c r="WSW6" s="171"/>
      <c r="WSX6" s="171"/>
      <c r="WSY6" s="171"/>
      <c r="WSZ6" s="171"/>
      <c r="WTA6" s="171"/>
      <c r="WTB6" s="171"/>
      <c r="WTC6" s="171"/>
      <c r="WTD6" s="171"/>
      <c r="WTE6" s="171"/>
      <c r="WTF6" s="171"/>
      <c r="WTG6" s="171"/>
      <c r="WTH6" s="171"/>
      <c r="WTI6" s="171"/>
      <c r="WTJ6" s="171"/>
      <c r="WTK6" s="171"/>
      <c r="WTL6" s="171"/>
      <c r="WTM6" s="171"/>
      <c r="WTN6" s="171"/>
      <c r="WTO6" s="171"/>
      <c r="WTP6" s="171"/>
      <c r="WTQ6" s="171"/>
      <c r="WTR6" s="171"/>
      <c r="WTS6" s="171"/>
      <c r="WTT6" s="171"/>
      <c r="WTU6" s="171"/>
      <c r="WTV6" s="171"/>
      <c r="WTW6" s="171"/>
      <c r="WTX6" s="171"/>
      <c r="WTY6" s="171"/>
      <c r="WTZ6" s="171"/>
      <c r="WUA6" s="171"/>
      <c r="WUB6" s="171"/>
      <c r="WUC6" s="171"/>
      <c r="WUD6" s="171"/>
      <c r="WUE6" s="171"/>
      <c r="WUF6" s="171"/>
      <c r="WUG6" s="171"/>
      <c r="WUH6" s="171"/>
      <c r="WUI6" s="171"/>
      <c r="WUJ6" s="171"/>
      <c r="WUK6" s="171"/>
      <c r="WUL6" s="171"/>
      <c r="WUM6" s="171"/>
      <c r="WUN6" s="171"/>
      <c r="WUO6" s="171"/>
      <c r="WUP6" s="171"/>
      <c r="WUQ6" s="171"/>
      <c r="WUR6" s="171"/>
      <c r="WUS6" s="171"/>
      <c r="WUT6" s="171"/>
      <c r="WUU6" s="171"/>
      <c r="WUV6" s="171"/>
      <c r="WUW6" s="171"/>
      <c r="WUX6" s="171"/>
      <c r="WUY6" s="171"/>
      <c r="WUZ6" s="171"/>
      <c r="WVA6" s="171"/>
      <c r="WVB6" s="171"/>
      <c r="WVC6" s="171"/>
      <c r="WVD6" s="171"/>
      <c r="WVE6" s="171"/>
      <c r="WVF6" s="171"/>
      <c r="WVG6" s="171"/>
      <c r="WVH6" s="171"/>
      <c r="WVI6" s="171"/>
      <c r="WVJ6" s="171"/>
      <c r="WVK6" s="171"/>
      <c r="WVL6" s="171"/>
      <c r="WVM6" s="171"/>
      <c r="WVN6" s="171"/>
      <c r="WVO6" s="171"/>
      <c r="WVP6" s="171"/>
      <c r="WVQ6" s="171"/>
      <c r="WVR6" s="171"/>
      <c r="WVS6" s="171"/>
      <c r="WVT6" s="171"/>
      <c r="WVU6" s="171"/>
      <c r="WVV6" s="171"/>
      <c r="WVW6" s="171"/>
      <c r="WVX6" s="171"/>
      <c r="WVY6" s="171"/>
      <c r="WVZ6" s="171"/>
      <c r="WWA6" s="171"/>
      <c r="WWB6" s="171"/>
      <c r="WWC6" s="171"/>
      <c r="WWD6" s="171"/>
      <c r="WWE6" s="171"/>
      <c r="WWF6" s="171"/>
      <c r="WWG6" s="171"/>
      <c r="WWH6" s="171"/>
      <c r="WWI6" s="171"/>
      <c r="WWJ6" s="171"/>
      <c r="WWK6" s="171"/>
      <c r="WWL6" s="171"/>
      <c r="WWM6" s="171"/>
      <c r="WWN6" s="171"/>
      <c r="WWO6" s="171"/>
      <c r="WWP6" s="171"/>
      <c r="WWQ6" s="171"/>
      <c r="WWR6" s="171"/>
      <c r="WWS6" s="171"/>
      <c r="WWT6" s="171"/>
      <c r="WWU6" s="171"/>
      <c r="WWV6" s="171"/>
      <c r="WWW6" s="171"/>
      <c r="WWX6" s="171"/>
      <c r="WWY6" s="171"/>
      <c r="WWZ6" s="171"/>
      <c r="WXA6" s="171"/>
      <c r="WXB6" s="171"/>
      <c r="WXC6" s="171"/>
      <c r="WXD6" s="171"/>
      <c r="WXE6" s="171"/>
      <c r="WXF6" s="171"/>
      <c r="WXG6" s="171"/>
      <c r="WXH6" s="171"/>
      <c r="WXI6" s="171"/>
      <c r="WXJ6" s="171"/>
      <c r="WXK6" s="171"/>
      <c r="WXL6" s="171"/>
      <c r="WXM6" s="171"/>
      <c r="WXN6" s="171"/>
      <c r="WXO6" s="171"/>
      <c r="WXP6" s="171"/>
      <c r="WXQ6" s="171"/>
      <c r="WXR6" s="171"/>
      <c r="WXS6" s="171"/>
      <c r="WXT6" s="171"/>
      <c r="WXU6" s="171"/>
      <c r="WXV6" s="171"/>
      <c r="WXW6" s="171"/>
      <c r="WXX6" s="171"/>
      <c r="WXY6" s="171"/>
      <c r="WXZ6" s="171"/>
      <c r="WYA6" s="171"/>
      <c r="WYB6" s="171"/>
      <c r="WYC6" s="171"/>
      <c r="WYD6" s="171"/>
      <c r="WYE6" s="171"/>
      <c r="WYF6" s="171"/>
      <c r="WYG6" s="171"/>
      <c r="WYH6" s="171"/>
      <c r="WYI6" s="171"/>
      <c r="WYJ6" s="171"/>
      <c r="WYK6" s="171"/>
      <c r="WYL6" s="171"/>
      <c r="WYM6" s="171"/>
      <c r="WYN6" s="171"/>
      <c r="WYO6" s="171"/>
      <c r="WYP6" s="171"/>
      <c r="WYQ6" s="171"/>
      <c r="WYR6" s="171"/>
      <c r="WYS6" s="171"/>
      <c r="WYT6" s="171"/>
      <c r="WYU6" s="171"/>
      <c r="WYV6" s="171"/>
      <c r="WYW6" s="171"/>
      <c r="WYX6" s="171"/>
      <c r="WYY6" s="171"/>
      <c r="WYZ6" s="171"/>
      <c r="WZA6" s="171"/>
      <c r="WZB6" s="171"/>
      <c r="WZC6" s="171"/>
      <c r="WZD6" s="171"/>
      <c r="WZE6" s="171"/>
      <c r="WZF6" s="171"/>
      <c r="WZG6" s="171"/>
      <c r="WZH6" s="171"/>
      <c r="WZI6" s="171"/>
      <c r="WZJ6" s="171"/>
      <c r="WZK6" s="171"/>
      <c r="WZL6" s="171"/>
      <c r="WZM6" s="171"/>
      <c r="WZN6" s="171"/>
      <c r="WZO6" s="171"/>
      <c r="WZP6" s="171"/>
      <c r="WZQ6" s="171"/>
      <c r="WZR6" s="171"/>
      <c r="WZS6" s="171"/>
      <c r="WZT6" s="171"/>
      <c r="WZU6" s="171"/>
      <c r="WZV6" s="171"/>
      <c r="WZW6" s="171"/>
      <c r="WZX6" s="171"/>
      <c r="WZY6" s="171"/>
      <c r="WZZ6" s="171"/>
      <c r="XAA6" s="171"/>
      <c r="XAB6" s="171"/>
      <c r="XAC6" s="171"/>
      <c r="XAD6" s="171"/>
      <c r="XAE6" s="171"/>
      <c r="XAF6" s="171"/>
      <c r="XAG6" s="171"/>
      <c r="XAH6" s="171"/>
      <c r="XAI6" s="171"/>
      <c r="XAJ6" s="171"/>
      <c r="XAK6" s="171"/>
      <c r="XAL6" s="171"/>
      <c r="XAM6" s="171"/>
      <c r="XAN6" s="171"/>
      <c r="XAO6" s="171"/>
      <c r="XAP6" s="171"/>
      <c r="XAQ6" s="171"/>
      <c r="XAR6" s="171"/>
      <c r="XAS6" s="171"/>
      <c r="XAT6" s="171"/>
      <c r="XAU6" s="171"/>
      <c r="XAV6" s="171"/>
      <c r="XAW6" s="171"/>
      <c r="XAX6" s="171"/>
      <c r="XAY6" s="171"/>
      <c r="XAZ6" s="171"/>
      <c r="XBA6" s="171"/>
      <c r="XBB6" s="171"/>
      <c r="XBC6" s="171"/>
      <c r="XBD6" s="171"/>
      <c r="XBE6" s="171"/>
      <c r="XBF6" s="171"/>
      <c r="XBG6" s="171"/>
      <c r="XBH6" s="171"/>
      <c r="XBI6" s="171"/>
      <c r="XBJ6" s="171"/>
      <c r="XBK6" s="171"/>
      <c r="XBL6" s="171"/>
      <c r="XBM6" s="171"/>
      <c r="XBN6" s="171"/>
      <c r="XBO6" s="171"/>
      <c r="XBP6" s="171"/>
      <c r="XBQ6" s="171"/>
      <c r="XBR6" s="171"/>
      <c r="XBS6" s="171"/>
      <c r="XBT6" s="171"/>
      <c r="XBU6" s="171"/>
      <c r="XBV6" s="171"/>
      <c r="XBW6" s="171"/>
      <c r="XBX6" s="171"/>
      <c r="XBY6" s="171"/>
      <c r="XBZ6" s="171"/>
      <c r="XCA6" s="171"/>
      <c r="XCB6" s="171"/>
      <c r="XCC6" s="171"/>
      <c r="XCD6" s="171"/>
      <c r="XCE6" s="171"/>
      <c r="XCF6" s="171"/>
      <c r="XCG6" s="171"/>
      <c r="XCH6" s="171"/>
      <c r="XCI6" s="171"/>
      <c r="XCJ6" s="171"/>
      <c r="XCK6" s="171"/>
      <c r="XCL6" s="171"/>
      <c r="XCM6" s="171"/>
      <c r="XCN6" s="171"/>
      <c r="XCO6" s="171"/>
      <c r="XCP6" s="171"/>
      <c r="XCQ6" s="171"/>
      <c r="XCR6" s="171"/>
      <c r="XCS6" s="171"/>
      <c r="XCT6" s="171"/>
      <c r="XCU6" s="171"/>
      <c r="XCV6" s="171"/>
      <c r="XCW6" s="171"/>
      <c r="XCX6" s="171"/>
      <c r="XCY6" s="171"/>
      <c r="XCZ6" s="171"/>
      <c r="XDA6" s="171"/>
      <c r="XDB6" s="171"/>
      <c r="XDC6" s="171"/>
      <c r="XDD6" s="171"/>
      <c r="XDE6" s="171"/>
      <c r="XDF6" s="171"/>
      <c r="XDG6" s="171"/>
      <c r="XDH6" s="171"/>
      <c r="XDI6" s="171"/>
      <c r="XDJ6" s="171"/>
      <c r="XDK6" s="171"/>
      <c r="XDL6" s="171"/>
      <c r="XDM6" s="171"/>
      <c r="XDN6" s="171"/>
      <c r="XDO6" s="171"/>
      <c r="XDP6" s="171"/>
      <c r="XDQ6" s="171"/>
      <c r="XDR6" s="171"/>
      <c r="XDS6" s="171"/>
      <c r="XDT6" s="171"/>
      <c r="XDU6" s="171"/>
      <c r="XDV6" s="171"/>
      <c r="XDW6" s="171"/>
      <c r="XDX6" s="171"/>
      <c r="XDY6" s="171"/>
      <c r="XDZ6" s="171"/>
      <c r="XEA6" s="171"/>
      <c r="XEB6" s="171"/>
      <c r="XEC6" s="171"/>
      <c r="XED6" s="171"/>
      <c r="XEE6" s="171"/>
      <c r="XEF6" s="171"/>
      <c r="XEG6" s="171"/>
      <c r="XEH6" s="171"/>
      <c r="XEI6" s="171"/>
      <c r="XEJ6" s="171"/>
      <c r="XEK6" s="171"/>
      <c r="XEL6" s="171"/>
      <c r="XEM6" s="171"/>
      <c r="XEN6" s="171"/>
      <c r="XEO6" s="171"/>
      <c r="XEP6" s="171"/>
      <c r="XEQ6" s="171"/>
      <c r="XER6" s="171"/>
      <c r="XES6" s="171"/>
      <c r="XET6" s="171"/>
      <c r="XEU6" s="171"/>
      <c r="XEV6" s="171"/>
      <c r="XEW6" s="171"/>
      <c r="XEX6" s="171"/>
      <c r="XEY6" s="171"/>
      <c r="XEZ6" s="171"/>
      <c r="XFA6" s="171"/>
      <c r="XFB6" s="171"/>
      <c r="XFC6" s="171"/>
      <c r="XFD6" s="171"/>
    </row>
    <row r="7" spans="1:16384" ht="30" customHeight="1">
      <c r="A7" s="1276"/>
      <c r="B7" s="531" t="str">
        <f>VLOOKUP(Tablo_MonitoringTable[[#This Row],[Indicators Numbering (can be hidden)]],IndicNumbering[],4,FALSE)</f>
        <v>Outcome 1</v>
      </c>
      <c r="C7" s="1272"/>
      <c r="D7" s="531" t="str">
        <f t="array" ref="D7">INDEX(CO_indicators_list[], SMALL(IF(CO_Indic_List='1_Entry_Table'!$B$16,ROW(CO_Indic_List)-7),ROWS(D$6:D7)),8)</f>
        <v>1.2 - Rate of adolescent pregnancy (15-19 years)</v>
      </c>
      <c r="E7" s="531" t="str">
        <f t="array" ref="E7">INDEX(CO_indicators_list[], SMALL(IF(CO_Indic_List='1_Entry_Table'!$B$16,ROW(CO_Indic_List)-7),ROWS(E$6:E7)),3)</f>
        <v>Indicator 1.2</v>
      </c>
      <c r="F7" s="210"/>
      <c r="G7" s="194"/>
      <c r="H7" s="203">
        <f>VLOOKUP(Tablo_MonitoringTable[[#This Row],[Indicators Numbering (can be hidden)]],Data_collection_table,8,FALSE)</f>
        <v>0</v>
      </c>
      <c r="I7" s="198">
        <f>VLOOKUP(Tablo_MonitoringTable[[#This Row],[Indicators Numbering (can be hidden)]],Data_collection_table,10,FALSE)</f>
        <v>0</v>
      </c>
      <c r="J7" s="201">
        <f>VLOOKUP(Tablo_MonitoringTable[[#This Row],[Indicators Numbering (can be hidden)]],Data_collection_table,11,FALSE)</f>
        <v>0</v>
      </c>
      <c r="K7" s="200">
        <f>VLOOKUP(Tablo_MonitoringTable[[#This Row],[Indicators Numbering (can be hidden)]],Data_collection_table,12,FALSE)</f>
        <v>0</v>
      </c>
      <c r="L7" s="215">
        <f t="shared" ref="L7:L39" si="0">IF(ISERROR(M7/K7)=TRUE,0,M7/K7)</f>
        <v>0</v>
      </c>
      <c r="M7" s="216">
        <f>VLOOKUP(Tablo_MonitoringTable[[#This Row],[Indicators Numbering (can be hidden)]],Data_collection_table,13,FALSE)</f>
        <v>0</v>
      </c>
      <c r="N7" s="200">
        <f>VLOOKUP(Tablo_MonitoringTable[[#This Row],[Indicators Numbering (can be hidden)]],Data_collection_table,14,FALSE)</f>
        <v>0</v>
      </c>
      <c r="O7" s="215">
        <f t="shared" ref="O7:O39" si="1">IF(ISERROR(P7/N7)=TRUE,0,P7/N7)</f>
        <v>0</v>
      </c>
      <c r="P7" s="216">
        <f>VLOOKUP(Tablo_MonitoringTable[[#This Row],[Indicators Numbering (can be hidden)]],Data_collection_table,15,FALSE)</f>
        <v>0</v>
      </c>
      <c r="Q7" s="200">
        <f>VLOOKUP(Tablo_MonitoringTable[[#This Row],[Indicators Numbering (can be hidden)]],Data_collection_table,16,FALSE)</f>
        <v>0</v>
      </c>
      <c r="R7" s="215">
        <f t="shared" ref="R7:R39" si="2">IF(ISERROR(S7/Q7)=TRUE,0,S7/Q7)</f>
        <v>0</v>
      </c>
      <c r="S7" s="216">
        <f>VLOOKUP(Tablo_MonitoringTable[[#This Row],[Indicators Numbering (can be hidden)]],Data_collection_table,17,FALSE)</f>
        <v>0</v>
      </c>
      <c r="T7" s="200">
        <f>VLOOKUP(Tablo_MonitoringTable[[#This Row],[Indicators Numbering (can be hidden)]],Data_collection_table,18,FALSE)</f>
        <v>0</v>
      </c>
      <c r="U7" s="215">
        <f t="shared" ref="U7:U39" si="3">IF(ISERROR(V7/T7)=TRUE,0,V7/T7)</f>
        <v>0</v>
      </c>
      <c r="V7" s="216">
        <f>VLOOKUP(Tablo_MonitoringTable[[#This Row],[Indicators Numbering (can be hidden)]],Data_collection_table,19,FALSE)</f>
        <v>0</v>
      </c>
      <c r="W7" s="200">
        <f>VLOOKUP(Tablo_MonitoringTable[[#This Row],[Indicators Numbering (can be hidden)]],Data_collection_table,20,FALSE)</f>
        <v>0</v>
      </c>
      <c r="X7" s="215">
        <f t="shared" ref="X7:X39" si="4">IF(ISERROR(Y7/W7)=TRUE,0,Y7/W7)</f>
        <v>0</v>
      </c>
      <c r="Y7" s="216">
        <f>VLOOKUP(Tablo_MonitoringTable[[#This Row],[Indicators Numbering (can be hidden)]],Data_collection_table,21,FALSE)</f>
        <v>0</v>
      </c>
      <c r="Z7" s="200">
        <f>VLOOKUP(Tablo_MonitoringTable[[#This Row],[Indicators Numbering (can be hidden)]],Data_collection_table,22,FALSE)</f>
        <v>0</v>
      </c>
      <c r="AA7" s="215">
        <f t="shared" ref="AA7:AA39" si="5">IF(ISERROR(AB7/Z7)=TRUE,0,AB7/Z7)</f>
        <v>0</v>
      </c>
      <c r="AB7" s="297">
        <f>VLOOKUP(Tablo_MonitoringTable[[#This Row],[Indicators Numbering (can be hidden)]],Data_collection_table,23,FALSE)</f>
        <v>0</v>
      </c>
      <c r="AC7" s="171"/>
      <c r="AD7" s="171"/>
      <c r="AE7" s="171"/>
      <c r="AF7" s="171"/>
      <c r="AG7" s="171"/>
      <c r="AH7" s="171"/>
      <c r="AI7" s="171"/>
      <c r="AJ7" s="171"/>
      <c r="AK7" s="171"/>
      <c r="AL7" s="171"/>
      <c r="AM7" s="171"/>
      <c r="AN7" s="171"/>
      <c r="AO7" s="171"/>
      <c r="AP7" s="171"/>
      <c r="AQ7" s="171"/>
      <c r="AR7" s="171"/>
      <c r="AS7" s="171"/>
      <c r="AT7" s="171"/>
      <c r="AU7" s="171"/>
      <c r="AV7" s="171"/>
      <c r="AW7" s="171"/>
      <c r="AX7" s="171"/>
      <c r="AY7" s="171"/>
      <c r="AZ7" s="171"/>
      <c r="BA7" s="171"/>
      <c r="BB7" s="171"/>
      <c r="BC7" s="171"/>
      <c r="BD7" s="171"/>
      <c r="BE7" s="171"/>
      <c r="BF7" s="171"/>
      <c r="BG7" s="171"/>
      <c r="BH7" s="171"/>
      <c r="BI7" s="171"/>
      <c r="BJ7" s="171"/>
      <c r="BK7" s="171"/>
      <c r="BL7" s="171"/>
      <c r="BM7" s="171"/>
      <c r="BN7" s="171"/>
      <c r="BO7" s="171"/>
      <c r="BP7" s="171"/>
      <c r="BQ7" s="171"/>
      <c r="BR7" s="171"/>
      <c r="BS7" s="171"/>
      <c r="BT7" s="171"/>
      <c r="BU7" s="171"/>
      <c r="BV7" s="171"/>
      <c r="BW7" s="171"/>
      <c r="BX7" s="171"/>
      <c r="BY7" s="171"/>
      <c r="BZ7" s="171"/>
      <c r="CA7" s="171"/>
      <c r="CB7" s="171"/>
      <c r="CC7" s="171"/>
      <c r="CD7" s="171"/>
      <c r="CE7" s="171"/>
      <c r="CF7" s="171"/>
      <c r="CG7" s="171"/>
      <c r="CH7" s="171"/>
      <c r="CI7" s="171"/>
      <c r="CJ7" s="171"/>
      <c r="CK7" s="171"/>
      <c r="CL7" s="171"/>
      <c r="CM7" s="171"/>
      <c r="CN7" s="171"/>
      <c r="CO7" s="171"/>
      <c r="CP7" s="171"/>
      <c r="CQ7" s="171"/>
      <c r="CR7" s="171"/>
      <c r="CS7" s="171"/>
      <c r="CT7" s="171"/>
      <c r="CU7" s="171"/>
      <c r="CV7" s="171"/>
      <c r="CW7" s="171"/>
      <c r="CX7" s="171"/>
      <c r="CY7" s="171"/>
      <c r="CZ7" s="171"/>
      <c r="DA7" s="171"/>
      <c r="DB7" s="171"/>
      <c r="DC7" s="171"/>
      <c r="DD7" s="171"/>
      <c r="DE7" s="171"/>
      <c r="DF7" s="171"/>
      <c r="DG7" s="171"/>
      <c r="DH7" s="171"/>
      <c r="DI7" s="171"/>
      <c r="DJ7" s="171"/>
      <c r="DK7" s="171"/>
      <c r="DL7" s="171"/>
      <c r="DM7" s="171"/>
      <c r="DN7" s="171"/>
      <c r="DO7" s="171"/>
      <c r="DP7" s="171"/>
      <c r="DQ7" s="171"/>
      <c r="DR7" s="171"/>
      <c r="DS7" s="171"/>
      <c r="DT7" s="171"/>
      <c r="DU7" s="171"/>
      <c r="DV7" s="171"/>
      <c r="DW7" s="171"/>
      <c r="DX7" s="171"/>
      <c r="DY7" s="171"/>
      <c r="DZ7" s="171"/>
      <c r="EA7" s="171"/>
      <c r="EB7" s="171"/>
      <c r="EC7" s="171"/>
      <c r="ED7" s="171"/>
      <c r="EE7" s="171"/>
      <c r="EF7" s="171"/>
      <c r="EG7" s="171"/>
      <c r="EH7" s="171"/>
      <c r="EI7" s="171"/>
      <c r="EJ7" s="171"/>
      <c r="EK7" s="171"/>
      <c r="EL7" s="171"/>
      <c r="EM7" s="171"/>
      <c r="EN7" s="171"/>
      <c r="EO7" s="171"/>
      <c r="EP7" s="171"/>
      <c r="EQ7" s="171"/>
      <c r="ER7" s="171"/>
      <c r="ES7" s="171"/>
      <c r="ET7" s="171"/>
      <c r="EU7" s="171"/>
      <c r="EV7" s="171"/>
      <c r="EW7" s="171"/>
      <c r="EX7" s="171"/>
      <c r="EY7" s="171"/>
      <c r="EZ7" s="171"/>
      <c r="FA7" s="171"/>
      <c r="FB7" s="171"/>
      <c r="FC7" s="171"/>
      <c r="FD7" s="171"/>
      <c r="FE7" s="171"/>
      <c r="FF7" s="171"/>
      <c r="FG7" s="171"/>
      <c r="FH7" s="171"/>
      <c r="FI7" s="171"/>
      <c r="FJ7" s="171"/>
      <c r="FK7" s="171"/>
      <c r="FL7" s="171"/>
      <c r="FM7" s="171"/>
      <c r="FN7" s="171"/>
      <c r="FO7" s="171"/>
      <c r="FP7" s="171"/>
      <c r="FQ7" s="171"/>
      <c r="FR7" s="171"/>
      <c r="FS7" s="171"/>
      <c r="FT7" s="171"/>
      <c r="FU7" s="171"/>
      <c r="FV7" s="171"/>
      <c r="FW7" s="171"/>
      <c r="FX7" s="171"/>
      <c r="FY7" s="171"/>
      <c r="FZ7" s="171"/>
      <c r="GA7" s="171"/>
      <c r="GB7" s="171"/>
      <c r="GC7" s="171"/>
      <c r="GD7" s="171"/>
      <c r="GE7" s="171"/>
      <c r="GF7" s="171"/>
      <c r="GG7" s="171"/>
      <c r="GH7" s="171"/>
      <c r="GI7" s="171"/>
      <c r="GJ7" s="171"/>
      <c r="GK7" s="171"/>
      <c r="GL7" s="171"/>
      <c r="GM7" s="171"/>
      <c r="GN7" s="171"/>
      <c r="GO7" s="171"/>
      <c r="GP7" s="171"/>
      <c r="GQ7" s="171"/>
      <c r="GR7" s="171"/>
      <c r="GS7" s="171"/>
      <c r="GT7" s="171"/>
      <c r="GU7" s="171"/>
      <c r="GV7" s="171"/>
      <c r="GW7" s="171"/>
      <c r="GX7" s="171"/>
      <c r="GY7" s="171"/>
      <c r="GZ7" s="171"/>
      <c r="HA7" s="171"/>
      <c r="HB7" s="171"/>
      <c r="HC7" s="171"/>
      <c r="HD7" s="171"/>
      <c r="HE7" s="171"/>
      <c r="HF7" s="171"/>
      <c r="HG7" s="171"/>
      <c r="HH7" s="171"/>
      <c r="HI7" s="171"/>
      <c r="HJ7" s="171"/>
      <c r="HK7" s="171"/>
      <c r="HL7" s="171"/>
      <c r="HM7" s="171"/>
      <c r="HN7" s="171"/>
      <c r="HO7" s="171"/>
      <c r="HP7" s="171"/>
      <c r="HQ7" s="171"/>
      <c r="HR7" s="171"/>
      <c r="HS7" s="171"/>
      <c r="HT7" s="171"/>
      <c r="HU7" s="171"/>
      <c r="HV7" s="171"/>
      <c r="HW7" s="171"/>
      <c r="HX7" s="171"/>
      <c r="HY7" s="171"/>
      <c r="HZ7" s="171"/>
      <c r="IA7" s="171"/>
      <c r="IB7" s="171"/>
      <c r="IC7" s="171"/>
      <c r="ID7" s="171"/>
      <c r="IE7" s="171"/>
      <c r="IF7" s="171"/>
      <c r="IG7" s="171"/>
      <c r="IH7" s="171"/>
      <c r="II7" s="171"/>
      <c r="IJ7" s="171"/>
      <c r="IK7" s="171"/>
      <c r="IL7" s="171"/>
      <c r="IM7" s="171"/>
      <c r="IN7" s="171"/>
      <c r="IO7" s="171"/>
      <c r="IP7" s="171"/>
      <c r="IQ7" s="171"/>
      <c r="IR7" s="171"/>
      <c r="IS7" s="171"/>
      <c r="IT7" s="171"/>
      <c r="IU7" s="171"/>
      <c r="IV7" s="171"/>
      <c r="IW7" s="171"/>
      <c r="IX7" s="171"/>
      <c r="IY7" s="171"/>
      <c r="IZ7" s="171"/>
      <c r="JA7" s="171"/>
      <c r="JB7" s="171"/>
      <c r="JC7" s="171"/>
      <c r="JD7" s="171"/>
      <c r="JE7" s="171"/>
      <c r="JF7" s="171"/>
      <c r="JG7" s="171"/>
      <c r="JH7" s="171"/>
      <c r="JI7" s="171"/>
      <c r="JJ7" s="171"/>
      <c r="JK7" s="171"/>
      <c r="JL7" s="171"/>
      <c r="JM7" s="171"/>
      <c r="JN7" s="171"/>
      <c r="JO7" s="171"/>
      <c r="JP7" s="171"/>
      <c r="JQ7" s="171"/>
      <c r="JR7" s="171"/>
      <c r="JS7" s="171"/>
      <c r="JT7" s="171"/>
      <c r="JU7" s="171"/>
      <c r="JV7" s="171"/>
      <c r="JW7" s="171"/>
      <c r="JX7" s="171"/>
      <c r="JY7" s="171"/>
      <c r="JZ7" s="171"/>
      <c r="KA7" s="171"/>
      <c r="KB7" s="171"/>
      <c r="KC7" s="171"/>
      <c r="KD7" s="171"/>
      <c r="KE7" s="171"/>
      <c r="KF7" s="171"/>
      <c r="KG7" s="171"/>
      <c r="KH7" s="171"/>
      <c r="KI7" s="171"/>
      <c r="KJ7" s="171"/>
      <c r="KK7" s="171"/>
      <c r="KL7" s="171"/>
      <c r="KM7" s="171"/>
      <c r="KN7" s="171"/>
      <c r="KO7" s="171"/>
      <c r="KP7" s="171"/>
      <c r="KQ7" s="171"/>
      <c r="KR7" s="171"/>
      <c r="KS7" s="171"/>
      <c r="KT7" s="171"/>
      <c r="KU7" s="171"/>
      <c r="KV7" s="171"/>
      <c r="KW7" s="171"/>
      <c r="KX7" s="171"/>
      <c r="KY7" s="171"/>
      <c r="KZ7" s="171"/>
      <c r="LA7" s="171"/>
      <c r="LB7" s="171"/>
      <c r="LC7" s="171"/>
      <c r="LD7" s="171"/>
      <c r="LE7" s="171"/>
      <c r="LF7" s="171"/>
      <c r="LG7" s="171"/>
      <c r="LH7" s="171"/>
      <c r="LI7" s="171"/>
      <c r="LJ7" s="171"/>
      <c r="LK7" s="171"/>
      <c r="LL7" s="171"/>
      <c r="LM7" s="171"/>
      <c r="LN7" s="171"/>
      <c r="LO7" s="171"/>
      <c r="LP7" s="171"/>
      <c r="LQ7" s="171"/>
      <c r="LR7" s="171"/>
      <c r="LS7" s="171"/>
      <c r="LT7" s="171"/>
      <c r="LU7" s="171"/>
      <c r="LV7" s="171"/>
      <c r="LW7" s="171"/>
      <c r="LX7" s="171"/>
      <c r="LY7" s="171"/>
      <c r="LZ7" s="171"/>
      <c r="MA7" s="171"/>
      <c r="MB7" s="171"/>
      <c r="MC7" s="171"/>
      <c r="MD7" s="171"/>
      <c r="ME7" s="171"/>
      <c r="MF7" s="171"/>
      <c r="MG7" s="171"/>
      <c r="MH7" s="171"/>
      <c r="MI7" s="171"/>
      <c r="MJ7" s="171"/>
      <c r="MK7" s="171"/>
      <c r="ML7" s="171"/>
      <c r="MM7" s="171"/>
      <c r="MN7" s="171"/>
      <c r="MO7" s="171"/>
      <c r="MP7" s="171"/>
      <c r="MQ7" s="171"/>
      <c r="MR7" s="171"/>
      <c r="MS7" s="171"/>
      <c r="MT7" s="171"/>
      <c r="MU7" s="171"/>
      <c r="MV7" s="171"/>
      <c r="MW7" s="171"/>
      <c r="MX7" s="171"/>
      <c r="MY7" s="171"/>
      <c r="MZ7" s="171"/>
      <c r="NA7" s="171"/>
      <c r="NB7" s="171"/>
      <c r="NC7" s="171"/>
      <c r="ND7" s="171"/>
      <c r="NE7" s="171"/>
      <c r="NF7" s="171"/>
      <c r="NG7" s="171"/>
      <c r="NH7" s="171"/>
      <c r="NI7" s="171"/>
      <c r="NJ7" s="171"/>
      <c r="NK7" s="171"/>
      <c r="NL7" s="171"/>
      <c r="NM7" s="171"/>
      <c r="NN7" s="171"/>
      <c r="NO7" s="171"/>
      <c r="NP7" s="171"/>
      <c r="NQ7" s="171"/>
      <c r="NR7" s="171"/>
      <c r="NS7" s="171"/>
      <c r="NT7" s="171"/>
      <c r="NU7" s="171"/>
      <c r="NV7" s="171"/>
      <c r="NW7" s="171"/>
      <c r="NX7" s="171"/>
      <c r="NY7" s="171"/>
      <c r="NZ7" s="171"/>
      <c r="OA7" s="171"/>
      <c r="OB7" s="171"/>
      <c r="OC7" s="171"/>
      <c r="OD7" s="171"/>
      <c r="OE7" s="171"/>
      <c r="OF7" s="171"/>
      <c r="OG7" s="171"/>
      <c r="OH7" s="171"/>
      <c r="OI7" s="171"/>
      <c r="OJ7" s="171"/>
      <c r="OK7" s="171"/>
      <c r="OL7" s="171"/>
      <c r="OM7" s="171"/>
      <c r="ON7" s="171"/>
      <c r="OO7" s="171"/>
      <c r="OP7" s="171"/>
      <c r="OQ7" s="171"/>
      <c r="OR7" s="171"/>
      <c r="OS7" s="171"/>
      <c r="OT7" s="171"/>
      <c r="OU7" s="171"/>
      <c r="OV7" s="171"/>
      <c r="OW7" s="171"/>
      <c r="OX7" s="171"/>
      <c r="OY7" s="171"/>
      <c r="OZ7" s="171"/>
      <c r="PA7" s="171"/>
      <c r="PB7" s="171"/>
      <c r="PC7" s="171"/>
      <c r="PD7" s="171"/>
      <c r="PE7" s="171"/>
      <c r="PF7" s="171"/>
      <c r="PG7" s="171"/>
      <c r="PH7" s="171"/>
      <c r="PI7" s="171"/>
      <c r="PJ7" s="171"/>
      <c r="PK7" s="171"/>
      <c r="PL7" s="171"/>
      <c r="PM7" s="171"/>
      <c r="PN7" s="171"/>
      <c r="PO7" s="171"/>
      <c r="PP7" s="171"/>
      <c r="PQ7" s="171"/>
      <c r="PR7" s="171"/>
      <c r="PS7" s="171"/>
      <c r="PT7" s="171"/>
      <c r="PU7" s="171"/>
      <c r="PV7" s="171"/>
      <c r="PW7" s="171"/>
      <c r="PX7" s="171"/>
      <c r="PY7" s="171"/>
      <c r="PZ7" s="171"/>
      <c r="QA7" s="171"/>
      <c r="QB7" s="171"/>
      <c r="QC7" s="171"/>
      <c r="QD7" s="171"/>
      <c r="QE7" s="171"/>
      <c r="QF7" s="171"/>
      <c r="QG7" s="171"/>
      <c r="QH7" s="171"/>
      <c r="QI7" s="171"/>
      <c r="QJ7" s="171"/>
      <c r="QK7" s="171"/>
      <c r="QL7" s="171"/>
      <c r="QM7" s="171"/>
      <c r="QN7" s="171"/>
      <c r="QO7" s="171"/>
      <c r="QP7" s="171"/>
      <c r="QQ7" s="171"/>
      <c r="QR7" s="171"/>
      <c r="QS7" s="171"/>
      <c r="QT7" s="171"/>
      <c r="QU7" s="171"/>
      <c r="QV7" s="171"/>
      <c r="QW7" s="171"/>
      <c r="QX7" s="171"/>
      <c r="QY7" s="171"/>
      <c r="QZ7" s="171"/>
      <c r="RA7" s="171"/>
      <c r="RB7" s="171"/>
      <c r="RC7" s="171"/>
      <c r="RD7" s="171"/>
      <c r="RE7" s="171"/>
      <c r="RF7" s="171"/>
      <c r="RG7" s="171"/>
      <c r="RH7" s="171"/>
      <c r="RI7" s="171"/>
      <c r="RJ7" s="171"/>
      <c r="RK7" s="171"/>
      <c r="RL7" s="171"/>
      <c r="RM7" s="171"/>
      <c r="RN7" s="171"/>
      <c r="RO7" s="171"/>
      <c r="RP7" s="171"/>
      <c r="RQ7" s="171"/>
      <c r="RR7" s="171"/>
      <c r="RS7" s="171"/>
      <c r="RT7" s="171"/>
      <c r="RU7" s="171"/>
      <c r="RV7" s="171"/>
      <c r="RW7" s="171"/>
      <c r="RX7" s="171"/>
      <c r="RY7" s="171"/>
      <c r="RZ7" s="171"/>
      <c r="SA7" s="171"/>
      <c r="SB7" s="171"/>
      <c r="SC7" s="171"/>
      <c r="SD7" s="171"/>
      <c r="SE7" s="171"/>
      <c r="SF7" s="171"/>
      <c r="SG7" s="171"/>
      <c r="SH7" s="171"/>
      <c r="SI7" s="171"/>
      <c r="SJ7" s="171"/>
      <c r="SK7" s="171"/>
      <c r="SL7" s="171"/>
      <c r="SM7" s="171"/>
      <c r="SN7" s="171"/>
      <c r="SO7" s="171"/>
      <c r="SP7" s="171"/>
      <c r="SQ7" s="171"/>
      <c r="SR7" s="171"/>
      <c r="SS7" s="171"/>
      <c r="ST7" s="171"/>
      <c r="SU7" s="171"/>
      <c r="SV7" s="171"/>
      <c r="SW7" s="171"/>
      <c r="SX7" s="171"/>
      <c r="SY7" s="171"/>
      <c r="SZ7" s="171"/>
      <c r="TA7" s="171"/>
      <c r="TB7" s="171"/>
      <c r="TC7" s="171"/>
      <c r="TD7" s="171"/>
      <c r="TE7" s="171"/>
      <c r="TF7" s="171"/>
      <c r="TG7" s="171"/>
      <c r="TH7" s="171"/>
      <c r="TI7" s="171"/>
      <c r="TJ7" s="171"/>
      <c r="TK7" s="171"/>
      <c r="TL7" s="171"/>
      <c r="TM7" s="171"/>
      <c r="TN7" s="171"/>
      <c r="TO7" s="171"/>
      <c r="TP7" s="171"/>
      <c r="TQ7" s="171"/>
      <c r="TR7" s="171"/>
      <c r="TS7" s="171"/>
      <c r="TT7" s="171"/>
      <c r="TU7" s="171"/>
      <c r="TV7" s="171"/>
      <c r="TW7" s="171"/>
      <c r="TX7" s="171"/>
      <c r="TY7" s="171"/>
      <c r="TZ7" s="171"/>
      <c r="UA7" s="171"/>
      <c r="UB7" s="171"/>
      <c r="UC7" s="171"/>
      <c r="UD7" s="171"/>
      <c r="UE7" s="171"/>
      <c r="UF7" s="171"/>
      <c r="UG7" s="171"/>
      <c r="UH7" s="171"/>
      <c r="UI7" s="171"/>
      <c r="UJ7" s="171"/>
      <c r="UK7" s="171"/>
      <c r="UL7" s="171"/>
      <c r="UM7" s="171"/>
      <c r="UN7" s="171"/>
      <c r="UO7" s="171"/>
      <c r="UP7" s="171"/>
      <c r="UQ7" s="171"/>
      <c r="UR7" s="171"/>
      <c r="US7" s="171"/>
      <c r="UT7" s="171"/>
      <c r="UU7" s="171"/>
      <c r="UV7" s="171"/>
      <c r="UW7" s="171"/>
      <c r="UX7" s="171"/>
      <c r="UY7" s="171"/>
      <c r="UZ7" s="171"/>
      <c r="VA7" s="171"/>
      <c r="VB7" s="171"/>
      <c r="VC7" s="171"/>
      <c r="VD7" s="171"/>
      <c r="VE7" s="171"/>
      <c r="VF7" s="171"/>
      <c r="VG7" s="171"/>
      <c r="VH7" s="171"/>
      <c r="VI7" s="171"/>
      <c r="VJ7" s="171"/>
      <c r="VK7" s="171"/>
      <c r="VL7" s="171"/>
      <c r="VM7" s="171"/>
      <c r="VN7" s="171"/>
      <c r="VO7" s="171"/>
      <c r="VP7" s="171"/>
      <c r="VQ7" s="171"/>
      <c r="VR7" s="171"/>
      <c r="VS7" s="171"/>
      <c r="VT7" s="171"/>
      <c r="VU7" s="171"/>
      <c r="VV7" s="171"/>
      <c r="VW7" s="171"/>
      <c r="VX7" s="171"/>
      <c r="VY7" s="171"/>
      <c r="VZ7" s="171"/>
      <c r="WA7" s="171"/>
      <c r="WB7" s="171"/>
      <c r="WC7" s="171"/>
      <c r="WD7" s="171"/>
      <c r="WE7" s="171"/>
      <c r="WF7" s="171"/>
      <c r="WG7" s="171"/>
      <c r="WH7" s="171"/>
      <c r="WI7" s="171"/>
      <c r="WJ7" s="171"/>
      <c r="WK7" s="171"/>
      <c r="WL7" s="171"/>
      <c r="WM7" s="171"/>
      <c r="WN7" s="171"/>
      <c r="WO7" s="171"/>
      <c r="WP7" s="171"/>
      <c r="WQ7" s="171"/>
      <c r="WR7" s="171"/>
      <c r="WS7" s="171"/>
      <c r="WT7" s="171"/>
      <c r="WU7" s="171"/>
      <c r="WV7" s="171"/>
      <c r="WW7" s="171"/>
      <c r="WX7" s="171"/>
      <c r="WY7" s="171"/>
      <c r="WZ7" s="171"/>
      <c r="XA7" s="171"/>
      <c r="XB7" s="171"/>
      <c r="XC7" s="171"/>
      <c r="XD7" s="171"/>
      <c r="XE7" s="171"/>
      <c r="XF7" s="171"/>
      <c r="XG7" s="171"/>
      <c r="XH7" s="171"/>
      <c r="XI7" s="171"/>
      <c r="XJ7" s="171"/>
      <c r="XK7" s="171"/>
      <c r="XL7" s="171"/>
      <c r="XM7" s="171"/>
      <c r="XN7" s="171"/>
      <c r="XO7" s="171"/>
      <c r="XP7" s="171"/>
      <c r="XQ7" s="171"/>
      <c r="XR7" s="171"/>
      <c r="XS7" s="171"/>
      <c r="XT7" s="171"/>
      <c r="XU7" s="171"/>
      <c r="XV7" s="171"/>
      <c r="XW7" s="171"/>
      <c r="XX7" s="171"/>
      <c r="XY7" s="171"/>
      <c r="XZ7" s="171"/>
      <c r="YA7" s="171"/>
      <c r="YB7" s="171"/>
      <c r="YC7" s="171"/>
      <c r="YD7" s="171"/>
      <c r="YE7" s="171"/>
      <c r="YF7" s="171"/>
      <c r="YG7" s="171"/>
      <c r="YH7" s="171"/>
      <c r="YI7" s="171"/>
      <c r="YJ7" s="171"/>
      <c r="YK7" s="171"/>
      <c r="YL7" s="171"/>
      <c r="YM7" s="171"/>
      <c r="YN7" s="171"/>
      <c r="YO7" s="171"/>
      <c r="YP7" s="171"/>
      <c r="YQ7" s="171"/>
      <c r="YR7" s="171"/>
      <c r="YS7" s="171"/>
      <c r="YT7" s="171"/>
      <c r="YU7" s="171"/>
      <c r="YV7" s="171"/>
      <c r="YW7" s="171"/>
      <c r="YX7" s="171"/>
      <c r="YY7" s="171"/>
      <c r="YZ7" s="171"/>
      <c r="ZA7" s="171"/>
      <c r="ZB7" s="171"/>
      <c r="ZC7" s="171"/>
      <c r="ZD7" s="171"/>
      <c r="ZE7" s="171"/>
      <c r="ZF7" s="171"/>
      <c r="ZG7" s="171"/>
      <c r="ZH7" s="171"/>
      <c r="ZI7" s="171"/>
      <c r="ZJ7" s="171"/>
      <c r="ZK7" s="171"/>
      <c r="ZL7" s="171"/>
      <c r="ZM7" s="171"/>
      <c r="ZN7" s="171"/>
      <c r="ZO7" s="171"/>
      <c r="ZP7" s="171"/>
      <c r="ZQ7" s="171"/>
      <c r="ZR7" s="171"/>
      <c r="ZS7" s="171"/>
      <c r="ZT7" s="171"/>
      <c r="ZU7" s="171"/>
      <c r="ZV7" s="171"/>
      <c r="ZW7" s="171"/>
      <c r="ZX7" s="171"/>
      <c r="ZY7" s="171"/>
      <c r="ZZ7" s="171"/>
      <c r="AAA7" s="171"/>
      <c r="AAB7" s="171"/>
      <c r="AAC7" s="171"/>
      <c r="AAD7" s="171"/>
      <c r="AAE7" s="171"/>
      <c r="AAF7" s="171"/>
      <c r="AAG7" s="171"/>
      <c r="AAH7" s="171"/>
      <c r="AAI7" s="171"/>
      <c r="AAJ7" s="171"/>
      <c r="AAK7" s="171"/>
      <c r="AAL7" s="171"/>
      <c r="AAM7" s="171"/>
      <c r="AAN7" s="171"/>
      <c r="AAO7" s="171"/>
      <c r="AAP7" s="171"/>
      <c r="AAQ7" s="171"/>
      <c r="AAR7" s="171"/>
      <c r="AAS7" s="171"/>
      <c r="AAT7" s="171"/>
      <c r="AAU7" s="171"/>
      <c r="AAV7" s="171"/>
      <c r="AAW7" s="171"/>
      <c r="AAX7" s="171"/>
      <c r="AAY7" s="171"/>
      <c r="AAZ7" s="171"/>
      <c r="ABA7" s="171"/>
      <c r="ABB7" s="171"/>
      <c r="ABC7" s="171"/>
      <c r="ABD7" s="171"/>
      <c r="ABE7" s="171"/>
      <c r="ABF7" s="171"/>
      <c r="ABG7" s="171"/>
      <c r="ABH7" s="171"/>
      <c r="ABI7" s="171"/>
      <c r="ABJ7" s="171"/>
      <c r="ABK7" s="171"/>
      <c r="ABL7" s="171"/>
      <c r="ABM7" s="171"/>
      <c r="ABN7" s="171"/>
      <c r="ABO7" s="171"/>
      <c r="ABP7" s="171"/>
      <c r="ABQ7" s="171"/>
      <c r="ABR7" s="171"/>
      <c r="ABS7" s="171"/>
      <c r="ABT7" s="171"/>
      <c r="ABU7" s="171"/>
      <c r="ABV7" s="171"/>
      <c r="ABW7" s="171"/>
      <c r="ABX7" s="171"/>
      <c r="ABY7" s="171"/>
      <c r="ABZ7" s="171"/>
      <c r="ACA7" s="171"/>
      <c r="ACB7" s="171"/>
      <c r="ACC7" s="171"/>
      <c r="ACD7" s="171"/>
      <c r="ACE7" s="171"/>
      <c r="ACF7" s="171"/>
      <c r="ACG7" s="171"/>
      <c r="ACH7" s="171"/>
      <c r="ACI7" s="171"/>
      <c r="ACJ7" s="171"/>
      <c r="ACK7" s="171"/>
      <c r="ACL7" s="171"/>
      <c r="ACM7" s="171"/>
      <c r="ACN7" s="171"/>
      <c r="ACO7" s="171"/>
      <c r="ACP7" s="171"/>
      <c r="ACQ7" s="171"/>
      <c r="ACR7" s="171"/>
      <c r="ACS7" s="171"/>
      <c r="ACT7" s="171"/>
      <c r="ACU7" s="171"/>
      <c r="ACV7" s="171"/>
      <c r="ACW7" s="171"/>
      <c r="ACX7" s="171"/>
      <c r="ACY7" s="171"/>
      <c r="ACZ7" s="171"/>
      <c r="ADA7" s="171"/>
      <c r="ADB7" s="171"/>
      <c r="ADC7" s="171"/>
      <c r="ADD7" s="171"/>
      <c r="ADE7" s="171"/>
      <c r="ADF7" s="171"/>
      <c r="ADG7" s="171"/>
      <c r="ADH7" s="171"/>
      <c r="ADI7" s="171"/>
      <c r="ADJ7" s="171"/>
      <c r="ADK7" s="171"/>
      <c r="ADL7" s="171"/>
      <c r="ADM7" s="171"/>
      <c r="ADN7" s="171"/>
      <c r="ADO7" s="171"/>
      <c r="ADP7" s="171"/>
      <c r="ADQ7" s="171"/>
      <c r="ADR7" s="171"/>
      <c r="ADS7" s="171"/>
      <c r="ADT7" s="171"/>
      <c r="ADU7" s="171"/>
      <c r="ADV7" s="171"/>
      <c r="ADW7" s="171"/>
      <c r="ADX7" s="171"/>
      <c r="ADY7" s="171"/>
      <c r="ADZ7" s="171"/>
      <c r="AEA7" s="171"/>
      <c r="AEB7" s="171"/>
      <c r="AEC7" s="171"/>
      <c r="AED7" s="171"/>
      <c r="AEE7" s="171"/>
      <c r="AEF7" s="171"/>
      <c r="AEG7" s="171"/>
      <c r="AEH7" s="171"/>
      <c r="AEI7" s="171"/>
      <c r="AEJ7" s="171"/>
      <c r="AEK7" s="171"/>
      <c r="AEL7" s="171"/>
      <c r="AEM7" s="171"/>
      <c r="AEN7" s="171"/>
      <c r="AEO7" s="171"/>
      <c r="AEP7" s="171"/>
      <c r="AEQ7" s="171"/>
      <c r="AER7" s="171"/>
      <c r="AES7" s="171"/>
      <c r="AET7" s="171"/>
      <c r="AEU7" s="171"/>
      <c r="AEV7" s="171"/>
      <c r="AEW7" s="171"/>
      <c r="AEX7" s="171"/>
      <c r="AEY7" s="171"/>
      <c r="AEZ7" s="171"/>
      <c r="AFA7" s="171"/>
      <c r="AFB7" s="171"/>
      <c r="AFC7" s="171"/>
      <c r="AFD7" s="171"/>
      <c r="AFE7" s="171"/>
      <c r="AFF7" s="171"/>
      <c r="AFG7" s="171"/>
      <c r="AFH7" s="171"/>
      <c r="AFI7" s="171"/>
      <c r="AFJ7" s="171"/>
      <c r="AFK7" s="171"/>
      <c r="AFL7" s="171"/>
      <c r="AFM7" s="171"/>
      <c r="AFN7" s="171"/>
      <c r="AFO7" s="171"/>
      <c r="AFP7" s="171"/>
      <c r="AFQ7" s="171"/>
      <c r="AFR7" s="171"/>
      <c r="AFS7" s="171"/>
      <c r="AFT7" s="171"/>
      <c r="AFU7" s="171"/>
      <c r="AFV7" s="171"/>
      <c r="AFW7" s="171"/>
      <c r="AFX7" s="171"/>
      <c r="AFY7" s="171"/>
      <c r="AFZ7" s="171"/>
      <c r="AGA7" s="171"/>
      <c r="AGB7" s="171"/>
      <c r="AGC7" s="171"/>
      <c r="AGD7" s="171"/>
      <c r="AGE7" s="171"/>
      <c r="AGF7" s="171"/>
      <c r="AGG7" s="171"/>
      <c r="AGH7" s="171"/>
      <c r="AGI7" s="171"/>
      <c r="AGJ7" s="171"/>
      <c r="AGK7" s="171"/>
      <c r="AGL7" s="171"/>
      <c r="AGM7" s="171"/>
      <c r="AGN7" s="171"/>
      <c r="AGO7" s="171"/>
      <c r="AGP7" s="171"/>
      <c r="AGQ7" s="171"/>
      <c r="AGR7" s="171"/>
      <c r="AGS7" s="171"/>
      <c r="AGT7" s="171"/>
      <c r="AGU7" s="171"/>
      <c r="AGV7" s="171"/>
      <c r="AGW7" s="171"/>
      <c r="AGX7" s="171"/>
      <c r="AGY7" s="171"/>
      <c r="AGZ7" s="171"/>
      <c r="AHA7" s="171"/>
      <c r="AHB7" s="171"/>
      <c r="AHC7" s="171"/>
      <c r="AHD7" s="171"/>
      <c r="AHE7" s="171"/>
      <c r="AHF7" s="171"/>
      <c r="AHG7" s="171"/>
      <c r="AHH7" s="171"/>
      <c r="AHI7" s="171"/>
      <c r="AHJ7" s="171"/>
      <c r="AHK7" s="171"/>
      <c r="AHL7" s="171"/>
      <c r="AHM7" s="171"/>
      <c r="AHN7" s="171"/>
      <c r="AHO7" s="171"/>
      <c r="AHP7" s="171"/>
      <c r="AHQ7" s="171"/>
      <c r="AHR7" s="171"/>
      <c r="AHS7" s="171"/>
      <c r="AHT7" s="171"/>
      <c r="AHU7" s="171"/>
      <c r="AHV7" s="171"/>
      <c r="AHW7" s="171"/>
      <c r="AHX7" s="171"/>
      <c r="AHY7" s="171"/>
      <c r="AHZ7" s="171"/>
      <c r="AIA7" s="171"/>
      <c r="AIB7" s="171"/>
      <c r="AIC7" s="171"/>
      <c r="AID7" s="171"/>
      <c r="AIE7" s="171"/>
      <c r="AIF7" s="171"/>
      <c r="AIG7" s="171"/>
      <c r="AIH7" s="171"/>
      <c r="AII7" s="171"/>
      <c r="AIJ7" s="171"/>
      <c r="AIK7" s="171"/>
      <c r="AIL7" s="171"/>
      <c r="AIM7" s="171"/>
      <c r="AIN7" s="171"/>
      <c r="AIO7" s="171"/>
      <c r="AIP7" s="171"/>
      <c r="AIQ7" s="171"/>
      <c r="AIR7" s="171"/>
      <c r="AIS7" s="171"/>
      <c r="AIT7" s="171"/>
      <c r="AIU7" s="171"/>
      <c r="AIV7" s="171"/>
      <c r="AIW7" s="171"/>
      <c r="AIX7" s="171"/>
      <c r="AIY7" s="171"/>
      <c r="AIZ7" s="171"/>
      <c r="AJA7" s="171"/>
      <c r="AJB7" s="171"/>
      <c r="AJC7" s="171"/>
      <c r="AJD7" s="171"/>
      <c r="AJE7" s="171"/>
      <c r="AJF7" s="171"/>
      <c r="AJG7" s="171"/>
      <c r="AJH7" s="171"/>
      <c r="AJI7" s="171"/>
      <c r="AJJ7" s="171"/>
      <c r="AJK7" s="171"/>
      <c r="AJL7" s="171"/>
      <c r="AJM7" s="171"/>
      <c r="AJN7" s="171"/>
      <c r="AJO7" s="171"/>
      <c r="AJP7" s="171"/>
      <c r="AJQ7" s="171"/>
      <c r="AJR7" s="171"/>
      <c r="AJS7" s="171"/>
      <c r="AJT7" s="171"/>
      <c r="AJU7" s="171"/>
      <c r="AJV7" s="171"/>
      <c r="AJW7" s="171"/>
      <c r="AJX7" s="171"/>
      <c r="AJY7" s="171"/>
      <c r="AJZ7" s="171"/>
      <c r="AKA7" s="171"/>
      <c r="AKB7" s="171"/>
      <c r="AKC7" s="171"/>
      <c r="AKD7" s="171"/>
      <c r="AKE7" s="171"/>
      <c r="AKF7" s="171"/>
      <c r="AKG7" s="171"/>
      <c r="AKH7" s="171"/>
      <c r="AKI7" s="171"/>
      <c r="AKJ7" s="171"/>
      <c r="AKK7" s="171"/>
      <c r="AKL7" s="171"/>
      <c r="AKM7" s="171"/>
      <c r="AKN7" s="171"/>
      <c r="AKO7" s="171"/>
      <c r="AKP7" s="171"/>
      <c r="AKQ7" s="171"/>
      <c r="AKR7" s="171"/>
      <c r="AKS7" s="171"/>
      <c r="AKT7" s="171"/>
      <c r="AKU7" s="171"/>
      <c r="AKV7" s="171"/>
      <c r="AKW7" s="171"/>
      <c r="AKX7" s="171"/>
      <c r="AKY7" s="171"/>
      <c r="AKZ7" s="171"/>
      <c r="ALA7" s="171"/>
      <c r="ALB7" s="171"/>
      <c r="ALC7" s="171"/>
      <c r="ALD7" s="171"/>
      <c r="ALE7" s="171"/>
      <c r="ALF7" s="171"/>
      <c r="ALG7" s="171"/>
      <c r="ALH7" s="171"/>
      <c r="ALI7" s="171"/>
      <c r="ALJ7" s="171"/>
      <c r="ALK7" s="171"/>
      <c r="ALL7" s="171"/>
      <c r="ALM7" s="171"/>
      <c r="ALN7" s="171"/>
      <c r="ALO7" s="171"/>
      <c r="ALP7" s="171"/>
      <c r="ALQ7" s="171"/>
      <c r="ALR7" s="171"/>
      <c r="ALS7" s="171"/>
      <c r="ALT7" s="171"/>
      <c r="ALU7" s="171"/>
      <c r="ALV7" s="171"/>
      <c r="ALW7" s="171"/>
      <c r="ALX7" s="171"/>
      <c r="ALY7" s="171"/>
      <c r="ALZ7" s="171"/>
      <c r="AMA7" s="171"/>
      <c r="AMB7" s="171"/>
      <c r="AMC7" s="171"/>
      <c r="AMD7" s="171"/>
      <c r="AME7" s="171"/>
      <c r="AMF7" s="171"/>
      <c r="AMG7" s="171"/>
      <c r="AMH7" s="171"/>
      <c r="AMI7" s="171"/>
      <c r="AMJ7" s="171"/>
      <c r="AMK7" s="171"/>
      <c r="AML7" s="171"/>
      <c r="AMM7" s="171"/>
      <c r="AMN7" s="171"/>
      <c r="AMO7" s="171"/>
      <c r="AMP7" s="171"/>
      <c r="AMQ7" s="171"/>
      <c r="AMR7" s="171"/>
      <c r="AMS7" s="171"/>
      <c r="AMT7" s="171"/>
      <c r="AMU7" s="171"/>
      <c r="AMV7" s="171"/>
      <c r="AMW7" s="171"/>
      <c r="AMX7" s="171"/>
      <c r="AMY7" s="171"/>
      <c r="AMZ7" s="171"/>
      <c r="ANA7" s="171"/>
      <c r="ANB7" s="171"/>
      <c r="ANC7" s="171"/>
      <c r="AND7" s="171"/>
      <c r="ANE7" s="171"/>
      <c r="ANF7" s="171"/>
      <c r="ANG7" s="171"/>
      <c r="ANH7" s="171"/>
      <c r="ANI7" s="171"/>
      <c r="ANJ7" s="171"/>
      <c r="ANK7" s="171"/>
      <c r="ANL7" s="171"/>
      <c r="ANM7" s="171"/>
      <c r="ANN7" s="171"/>
      <c r="ANO7" s="171"/>
      <c r="ANP7" s="171"/>
      <c r="ANQ7" s="171"/>
      <c r="ANR7" s="171"/>
      <c r="ANS7" s="171"/>
      <c r="ANT7" s="171"/>
      <c r="ANU7" s="171"/>
      <c r="ANV7" s="171"/>
      <c r="ANW7" s="171"/>
      <c r="ANX7" s="171"/>
      <c r="ANY7" s="171"/>
      <c r="ANZ7" s="171"/>
      <c r="AOA7" s="171"/>
      <c r="AOB7" s="171"/>
      <c r="AOC7" s="171"/>
      <c r="AOD7" s="171"/>
      <c r="AOE7" s="171"/>
      <c r="AOF7" s="171"/>
      <c r="AOG7" s="171"/>
      <c r="AOH7" s="171"/>
      <c r="AOI7" s="171"/>
      <c r="AOJ7" s="171"/>
      <c r="AOK7" s="171"/>
      <c r="AOL7" s="171"/>
      <c r="AOM7" s="171"/>
      <c r="AON7" s="171"/>
      <c r="AOO7" s="171"/>
      <c r="AOP7" s="171"/>
      <c r="AOQ7" s="171"/>
      <c r="AOR7" s="171"/>
      <c r="AOS7" s="171"/>
      <c r="AOT7" s="171"/>
      <c r="AOU7" s="171"/>
      <c r="AOV7" s="171"/>
      <c r="AOW7" s="171"/>
      <c r="AOX7" s="171"/>
      <c r="AOY7" s="171"/>
      <c r="AOZ7" s="171"/>
      <c r="APA7" s="171"/>
      <c r="APB7" s="171"/>
      <c r="APC7" s="171"/>
      <c r="APD7" s="171"/>
      <c r="APE7" s="171"/>
      <c r="APF7" s="171"/>
      <c r="APG7" s="171"/>
      <c r="APH7" s="171"/>
      <c r="API7" s="171"/>
      <c r="APJ7" s="171"/>
      <c r="APK7" s="171"/>
      <c r="APL7" s="171"/>
      <c r="APM7" s="171"/>
      <c r="APN7" s="171"/>
      <c r="APO7" s="171"/>
      <c r="APP7" s="171"/>
      <c r="APQ7" s="171"/>
      <c r="APR7" s="171"/>
      <c r="APS7" s="171"/>
      <c r="APT7" s="171"/>
      <c r="APU7" s="171"/>
      <c r="APV7" s="171"/>
      <c r="APW7" s="171"/>
      <c r="APX7" s="171"/>
      <c r="APY7" s="171"/>
      <c r="APZ7" s="171"/>
      <c r="AQA7" s="171"/>
      <c r="AQB7" s="171"/>
      <c r="AQC7" s="171"/>
      <c r="AQD7" s="171"/>
      <c r="AQE7" s="171"/>
      <c r="AQF7" s="171"/>
      <c r="AQG7" s="171"/>
      <c r="AQH7" s="171"/>
      <c r="AQI7" s="171"/>
      <c r="AQJ7" s="171"/>
      <c r="AQK7" s="171"/>
      <c r="AQL7" s="171"/>
      <c r="AQM7" s="171"/>
      <c r="AQN7" s="171"/>
      <c r="AQO7" s="171"/>
      <c r="AQP7" s="171"/>
      <c r="AQQ7" s="171"/>
      <c r="AQR7" s="171"/>
      <c r="AQS7" s="171"/>
      <c r="AQT7" s="171"/>
      <c r="AQU7" s="171"/>
      <c r="AQV7" s="171"/>
      <c r="AQW7" s="171"/>
      <c r="AQX7" s="171"/>
      <c r="AQY7" s="171"/>
      <c r="AQZ7" s="171"/>
      <c r="ARA7" s="171"/>
      <c r="ARB7" s="171"/>
      <c r="ARC7" s="171"/>
      <c r="ARD7" s="171"/>
      <c r="ARE7" s="171"/>
      <c r="ARF7" s="171"/>
      <c r="ARG7" s="171"/>
      <c r="ARH7" s="171"/>
      <c r="ARI7" s="171"/>
      <c r="ARJ7" s="171"/>
      <c r="ARK7" s="171"/>
      <c r="ARL7" s="171"/>
      <c r="ARM7" s="171"/>
      <c r="ARN7" s="171"/>
      <c r="ARO7" s="171"/>
      <c r="ARP7" s="171"/>
      <c r="ARQ7" s="171"/>
      <c r="ARR7" s="171"/>
      <c r="ARS7" s="171"/>
      <c r="ART7" s="171"/>
      <c r="ARU7" s="171"/>
      <c r="ARV7" s="171"/>
      <c r="ARW7" s="171"/>
      <c r="ARX7" s="171"/>
      <c r="ARY7" s="171"/>
      <c r="ARZ7" s="171"/>
      <c r="ASA7" s="171"/>
      <c r="ASB7" s="171"/>
      <c r="ASC7" s="171"/>
      <c r="ASD7" s="171"/>
      <c r="ASE7" s="171"/>
      <c r="ASF7" s="171"/>
      <c r="ASG7" s="171"/>
      <c r="ASH7" s="171"/>
      <c r="ASI7" s="171"/>
      <c r="ASJ7" s="171"/>
      <c r="ASK7" s="171"/>
      <c r="ASL7" s="171"/>
      <c r="ASM7" s="171"/>
      <c r="ASN7" s="171"/>
      <c r="ASO7" s="171"/>
      <c r="ASP7" s="171"/>
      <c r="ASQ7" s="171"/>
      <c r="ASR7" s="171"/>
      <c r="ASS7" s="171"/>
      <c r="AST7" s="171"/>
      <c r="ASU7" s="171"/>
      <c r="ASV7" s="171"/>
      <c r="ASW7" s="171"/>
      <c r="ASX7" s="171"/>
      <c r="ASY7" s="171"/>
      <c r="ASZ7" s="171"/>
      <c r="ATA7" s="171"/>
      <c r="ATB7" s="171"/>
      <c r="ATC7" s="171"/>
      <c r="ATD7" s="171"/>
      <c r="ATE7" s="171"/>
      <c r="ATF7" s="171"/>
      <c r="ATG7" s="171"/>
      <c r="ATH7" s="171"/>
      <c r="ATI7" s="171"/>
      <c r="ATJ7" s="171"/>
      <c r="ATK7" s="171"/>
      <c r="ATL7" s="171"/>
      <c r="ATM7" s="171"/>
      <c r="ATN7" s="171"/>
      <c r="ATO7" s="171"/>
      <c r="ATP7" s="171"/>
      <c r="ATQ7" s="171"/>
      <c r="ATR7" s="171"/>
      <c r="ATS7" s="171"/>
      <c r="ATT7" s="171"/>
      <c r="ATU7" s="171"/>
      <c r="ATV7" s="171"/>
      <c r="ATW7" s="171"/>
      <c r="ATX7" s="171"/>
      <c r="ATY7" s="171"/>
      <c r="ATZ7" s="171"/>
      <c r="AUA7" s="171"/>
      <c r="AUB7" s="171"/>
      <c r="AUC7" s="171"/>
      <c r="AUD7" s="171"/>
      <c r="AUE7" s="171"/>
      <c r="AUF7" s="171"/>
      <c r="AUG7" s="171"/>
      <c r="AUH7" s="171"/>
      <c r="AUI7" s="171"/>
      <c r="AUJ7" s="171"/>
      <c r="AUK7" s="171"/>
      <c r="AUL7" s="171"/>
      <c r="AUM7" s="171"/>
      <c r="AUN7" s="171"/>
      <c r="AUO7" s="171"/>
      <c r="AUP7" s="171"/>
      <c r="AUQ7" s="171"/>
      <c r="AUR7" s="171"/>
      <c r="AUS7" s="171"/>
      <c r="AUT7" s="171"/>
      <c r="AUU7" s="171"/>
      <c r="AUV7" s="171"/>
      <c r="AUW7" s="171"/>
      <c r="AUX7" s="171"/>
      <c r="AUY7" s="171"/>
      <c r="AUZ7" s="171"/>
      <c r="AVA7" s="171"/>
      <c r="AVB7" s="171"/>
      <c r="AVC7" s="171"/>
      <c r="AVD7" s="171"/>
      <c r="AVE7" s="171"/>
      <c r="AVF7" s="171"/>
      <c r="AVG7" s="171"/>
      <c r="AVH7" s="171"/>
      <c r="AVI7" s="171"/>
      <c r="AVJ7" s="171"/>
      <c r="AVK7" s="171"/>
      <c r="AVL7" s="171"/>
      <c r="AVM7" s="171"/>
      <c r="AVN7" s="171"/>
      <c r="AVO7" s="171"/>
      <c r="AVP7" s="171"/>
      <c r="AVQ7" s="171"/>
      <c r="AVR7" s="171"/>
      <c r="AVS7" s="171"/>
      <c r="AVT7" s="171"/>
      <c r="AVU7" s="171"/>
      <c r="AVV7" s="171"/>
      <c r="AVW7" s="171"/>
      <c r="AVX7" s="171"/>
      <c r="AVY7" s="171"/>
      <c r="AVZ7" s="171"/>
      <c r="AWA7" s="171"/>
      <c r="AWB7" s="171"/>
      <c r="AWC7" s="171"/>
      <c r="AWD7" s="171"/>
      <c r="AWE7" s="171"/>
      <c r="AWF7" s="171"/>
      <c r="AWG7" s="171"/>
      <c r="AWH7" s="171"/>
      <c r="AWI7" s="171"/>
      <c r="AWJ7" s="171"/>
      <c r="AWK7" s="171"/>
      <c r="AWL7" s="171"/>
      <c r="AWM7" s="171"/>
      <c r="AWN7" s="171"/>
      <c r="AWO7" s="171"/>
      <c r="AWP7" s="171"/>
      <c r="AWQ7" s="171"/>
      <c r="AWR7" s="171"/>
      <c r="AWS7" s="171"/>
      <c r="AWT7" s="171"/>
      <c r="AWU7" s="171"/>
      <c r="AWV7" s="171"/>
      <c r="AWW7" s="171"/>
      <c r="AWX7" s="171"/>
      <c r="AWY7" s="171"/>
      <c r="AWZ7" s="171"/>
      <c r="AXA7" s="171"/>
      <c r="AXB7" s="171"/>
      <c r="AXC7" s="171"/>
      <c r="AXD7" s="171"/>
      <c r="AXE7" s="171"/>
      <c r="AXF7" s="171"/>
      <c r="AXG7" s="171"/>
      <c r="AXH7" s="171"/>
      <c r="AXI7" s="171"/>
      <c r="AXJ7" s="171"/>
      <c r="AXK7" s="171"/>
      <c r="AXL7" s="171"/>
      <c r="AXM7" s="171"/>
      <c r="AXN7" s="171"/>
      <c r="AXO7" s="171"/>
      <c r="AXP7" s="171"/>
      <c r="AXQ7" s="171"/>
      <c r="AXR7" s="171"/>
      <c r="AXS7" s="171"/>
      <c r="AXT7" s="171"/>
      <c r="AXU7" s="171"/>
      <c r="AXV7" s="171"/>
      <c r="AXW7" s="171"/>
      <c r="AXX7" s="171"/>
      <c r="AXY7" s="171"/>
      <c r="AXZ7" s="171"/>
      <c r="AYA7" s="171"/>
      <c r="AYB7" s="171"/>
      <c r="AYC7" s="171"/>
      <c r="AYD7" s="171"/>
      <c r="AYE7" s="171"/>
      <c r="AYF7" s="171"/>
      <c r="AYG7" s="171"/>
      <c r="AYH7" s="171"/>
      <c r="AYI7" s="171"/>
      <c r="AYJ7" s="171"/>
      <c r="AYK7" s="171"/>
      <c r="AYL7" s="171"/>
      <c r="AYM7" s="171"/>
      <c r="AYN7" s="171"/>
      <c r="AYO7" s="171"/>
      <c r="AYP7" s="171"/>
      <c r="AYQ7" s="171"/>
      <c r="AYR7" s="171"/>
      <c r="AYS7" s="171"/>
      <c r="AYT7" s="171"/>
      <c r="AYU7" s="171"/>
      <c r="AYV7" s="171"/>
      <c r="AYW7" s="171"/>
      <c r="AYX7" s="171"/>
      <c r="AYY7" s="171"/>
      <c r="AYZ7" s="171"/>
      <c r="AZA7" s="171"/>
      <c r="AZB7" s="171"/>
      <c r="AZC7" s="171"/>
      <c r="AZD7" s="171"/>
      <c r="AZE7" s="171"/>
      <c r="AZF7" s="171"/>
      <c r="AZG7" s="171"/>
      <c r="AZH7" s="171"/>
      <c r="AZI7" s="171"/>
      <c r="AZJ7" s="171"/>
      <c r="AZK7" s="171"/>
      <c r="AZL7" s="171"/>
      <c r="AZM7" s="171"/>
      <c r="AZN7" s="171"/>
      <c r="AZO7" s="171"/>
      <c r="AZP7" s="171"/>
      <c r="AZQ7" s="171"/>
      <c r="AZR7" s="171"/>
      <c r="AZS7" s="171"/>
      <c r="AZT7" s="171"/>
      <c r="AZU7" s="171"/>
      <c r="AZV7" s="171"/>
      <c r="AZW7" s="171"/>
      <c r="AZX7" s="171"/>
      <c r="AZY7" s="171"/>
      <c r="AZZ7" s="171"/>
      <c r="BAA7" s="171"/>
      <c r="BAB7" s="171"/>
      <c r="BAC7" s="171"/>
      <c r="BAD7" s="171"/>
      <c r="BAE7" s="171"/>
      <c r="BAF7" s="171"/>
      <c r="BAG7" s="171"/>
      <c r="BAH7" s="171"/>
      <c r="BAI7" s="171"/>
      <c r="BAJ7" s="171"/>
      <c r="BAK7" s="171"/>
      <c r="BAL7" s="171"/>
      <c r="BAM7" s="171"/>
      <c r="BAN7" s="171"/>
      <c r="BAO7" s="171"/>
      <c r="BAP7" s="171"/>
      <c r="BAQ7" s="171"/>
      <c r="BAR7" s="171"/>
      <c r="BAS7" s="171"/>
      <c r="BAT7" s="171"/>
      <c r="BAU7" s="171"/>
      <c r="BAV7" s="171"/>
      <c r="BAW7" s="171"/>
      <c r="BAX7" s="171"/>
      <c r="BAY7" s="171"/>
      <c r="BAZ7" s="171"/>
      <c r="BBA7" s="171"/>
      <c r="BBB7" s="171"/>
      <c r="BBC7" s="171"/>
      <c r="BBD7" s="171"/>
      <c r="BBE7" s="171"/>
      <c r="BBF7" s="171"/>
      <c r="BBG7" s="171"/>
      <c r="BBH7" s="171"/>
      <c r="BBI7" s="171"/>
      <c r="BBJ7" s="171"/>
      <c r="BBK7" s="171"/>
      <c r="BBL7" s="171"/>
      <c r="BBM7" s="171"/>
      <c r="BBN7" s="171"/>
      <c r="BBO7" s="171"/>
      <c r="BBP7" s="171"/>
      <c r="BBQ7" s="171"/>
      <c r="BBR7" s="171"/>
      <c r="BBS7" s="171"/>
      <c r="BBT7" s="171"/>
      <c r="BBU7" s="171"/>
      <c r="BBV7" s="171"/>
      <c r="BBW7" s="171"/>
      <c r="BBX7" s="171"/>
      <c r="BBY7" s="171"/>
      <c r="BBZ7" s="171"/>
      <c r="BCA7" s="171"/>
      <c r="BCB7" s="171"/>
      <c r="BCC7" s="171"/>
      <c r="BCD7" s="171"/>
      <c r="BCE7" s="171"/>
      <c r="BCF7" s="171"/>
      <c r="BCG7" s="171"/>
      <c r="BCH7" s="171"/>
      <c r="BCI7" s="171"/>
      <c r="BCJ7" s="171"/>
      <c r="BCK7" s="171"/>
      <c r="BCL7" s="171"/>
      <c r="BCM7" s="171"/>
      <c r="BCN7" s="171"/>
      <c r="BCO7" s="171"/>
      <c r="BCP7" s="171"/>
      <c r="BCQ7" s="171"/>
      <c r="BCR7" s="171"/>
      <c r="BCS7" s="171"/>
      <c r="BCT7" s="171"/>
      <c r="BCU7" s="171"/>
      <c r="BCV7" s="171"/>
      <c r="BCW7" s="171"/>
      <c r="BCX7" s="171"/>
      <c r="BCY7" s="171"/>
      <c r="BCZ7" s="171"/>
      <c r="BDA7" s="171"/>
      <c r="BDB7" s="171"/>
      <c r="BDC7" s="171"/>
      <c r="BDD7" s="171"/>
      <c r="BDE7" s="171"/>
      <c r="BDF7" s="171"/>
      <c r="BDG7" s="171"/>
      <c r="BDH7" s="171"/>
      <c r="BDI7" s="171"/>
      <c r="BDJ7" s="171"/>
      <c r="BDK7" s="171"/>
      <c r="BDL7" s="171"/>
      <c r="BDM7" s="171"/>
      <c r="BDN7" s="171"/>
      <c r="BDO7" s="171"/>
      <c r="BDP7" s="171"/>
      <c r="BDQ7" s="171"/>
      <c r="BDR7" s="171"/>
      <c r="BDS7" s="171"/>
      <c r="BDT7" s="171"/>
      <c r="BDU7" s="171"/>
      <c r="BDV7" s="171"/>
      <c r="BDW7" s="171"/>
      <c r="BDX7" s="171"/>
      <c r="BDY7" s="171"/>
      <c r="BDZ7" s="171"/>
      <c r="BEA7" s="171"/>
      <c r="BEB7" s="171"/>
      <c r="BEC7" s="171"/>
      <c r="BED7" s="171"/>
      <c r="BEE7" s="171"/>
      <c r="BEF7" s="171"/>
      <c r="BEG7" s="171"/>
      <c r="BEH7" s="171"/>
      <c r="BEI7" s="171"/>
      <c r="BEJ7" s="171"/>
      <c r="BEK7" s="171"/>
      <c r="BEL7" s="171"/>
      <c r="BEM7" s="171"/>
      <c r="BEN7" s="171"/>
      <c r="BEO7" s="171"/>
      <c r="BEP7" s="171"/>
      <c r="BEQ7" s="171"/>
      <c r="BER7" s="171"/>
      <c r="BES7" s="171"/>
      <c r="BET7" s="171"/>
      <c r="BEU7" s="171"/>
      <c r="BEV7" s="171"/>
      <c r="BEW7" s="171"/>
      <c r="BEX7" s="171"/>
      <c r="BEY7" s="171"/>
      <c r="BEZ7" s="171"/>
      <c r="BFA7" s="171"/>
      <c r="BFB7" s="171"/>
      <c r="BFC7" s="171"/>
      <c r="BFD7" s="171"/>
      <c r="BFE7" s="171"/>
      <c r="BFF7" s="171"/>
      <c r="BFG7" s="171"/>
      <c r="BFH7" s="171"/>
      <c r="BFI7" s="171"/>
      <c r="BFJ7" s="171"/>
      <c r="BFK7" s="171"/>
      <c r="BFL7" s="171"/>
      <c r="BFM7" s="171"/>
      <c r="BFN7" s="171"/>
      <c r="BFO7" s="171"/>
      <c r="BFP7" s="171"/>
      <c r="BFQ7" s="171"/>
      <c r="BFR7" s="171"/>
      <c r="BFS7" s="171"/>
      <c r="BFT7" s="171"/>
      <c r="BFU7" s="171"/>
      <c r="BFV7" s="171"/>
      <c r="BFW7" s="171"/>
      <c r="BFX7" s="171"/>
      <c r="BFY7" s="171"/>
      <c r="BFZ7" s="171"/>
      <c r="BGA7" s="171"/>
      <c r="BGB7" s="171"/>
      <c r="BGC7" s="171"/>
      <c r="BGD7" s="171"/>
      <c r="BGE7" s="171"/>
      <c r="BGF7" s="171"/>
      <c r="BGG7" s="171"/>
      <c r="BGH7" s="171"/>
      <c r="BGI7" s="171"/>
      <c r="BGJ7" s="171"/>
      <c r="BGK7" s="171"/>
      <c r="BGL7" s="171"/>
      <c r="BGM7" s="171"/>
      <c r="BGN7" s="171"/>
      <c r="BGO7" s="171"/>
      <c r="BGP7" s="171"/>
      <c r="BGQ7" s="171"/>
      <c r="BGR7" s="171"/>
      <c r="BGS7" s="171"/>
      <c r="BGT7" s="171"/>
      <c r="BGU7" s="171"/>
      <c r="BGV7" s="171"/>
      <c r="BGW7" s="171"/>
      <c r="BGX7" s="171"/>
      <c r="BGY7" s="171"/>
      <c r="BGZ7" s="171"/>
      <c r="BHA7" s="171"/>
      <c r="BHB7" s="171"/>
      <c r="BHC7" s="171"/>
      <c r="BHD7" s="171"/>
      <c r="BHE7" s="171"/>
      <c r="BHF7" s="171"/>
      <c r="BHG7" s="171"/>
      <c r="BHH7" s="171"/>
      <c r="BHI7" s="171"/>
      <c r="BHJ7" s="171"/>
      <c r="BHK7" s="171"/>
      <c r="BHL7" s="171"/>
      <c r="BHM7" s="171"/>
      <c r="BHN7" s="171"/>
      <c r="BHO7" s="171"/>
      <c r="BHP7" s="171"/>
      <c r="BHQ7" s="171"/>
      <c r="BHR7" s="171"/>
      <c r="BHS7" s="171"/>
      <c r="BHT7" s="171"/>
      <c r="BHU7" s="171"/>
      <c r="BHV7" s="171"/>
      <c r="BHW7" s="171"/>
      <c r="BHX7" s="171"/>
      <c r="BHY7" s="171"/>
      <c r="BHZ7" s="171"/>
      <c r="BIA7" s="171"/>
      <c r="BIB7" s="171"/>
      <c r="BIC7" s="171"/>
      <c r="BID7" s="171"/>
      <c r="BIE7" s="171"/>
      <c r="BIF7" s="171"/>
      <c r="BIG7" s="171"/>
      <c r="BIH7" s="171"/>
      <c r="BII7" s="171"/>
      <c r="BIJ7" s="171"/>
      <c r="BIK7" s="171"/>
      <c r="BIL7" s="171"/>
      <c r="BIM7" s="171"/>
      <c r="BIN7" s="171"/>
      <c r="BIO7" s="171"/>
      <c r="BIP7" s="171"/>
      <c r="BIQ7" s="171"/>
      <c r="BIR7" s="171"/>
      <c r="BIS7" s="171"/>
      <c r="BIT7" s="171"/>
      <c r="BIU7" s="171"/>
      <c r="BIV7" s="171"/>
      <c r="BIW7" s="171"/>
      <c r="BIX7" s="171"/>
      <c r="BIY7" s="171"/>
      <c r="BIZ7" s="171"/>
      <c r="BJA7" s="171"/>
      <c r="BJB7" s="171"/>
      <c r="BJC7" s="171"/>
      <c r="BJD7" s="171"/>
      <c r="BJE7" s="171"/>
      <c r="BJF7" s="171"/>
      <c r="BJG7" s="171"/>
      <c r="BJH7" s="171"/>
      <c r="BJI7" s="171"/>
      <c r="BJJ7" s="171"/>
      <c r="BJK7" s="171"/>
      <c r="BJL7" s="171"/>
      <c r="BJM7" s="171"/>
      <c r="BJN7" s="171"/>
      <c r="BJO7" s="171"/>
      <c r="BJP7" s="171"/>
      <c r="BJQ7" s="171"/>
      <c r="BJR7" s="171"/>
      <c r="BJS7" s="171"/>
      <c r="BJT7" s="171"/>
      <c r="BJU7" s="171"/>
      <c r="BJV7" s="171"/>
      <c r="BJW7" s="171"/>
      <c r="BJX7" s="171"/>
      <c r="BJY7" s="171"/>
      <c r="BJZ7" s="171"/>
      <c r="BKA7" s="171"/>
      <c r="BKB7" s="171"/>
      <c r="BKC7" s="171"/>
      <c r="BKD7" s="171"/>
      <c r="BKE7" s="171"/>
      <c r="BKF7" s="171"/>
      <c r="BKG7" s="171"/>
      <c r="BKH7" s="171"/>
      <c r="BKI7" s="171"/>
      <c r="BKJ7" s="171"/>
      <c r="BKK7" s="171"/>
      <c r="BKL7" s="171"/>
      <c r="BKM7" s="171"/>
      <c r="BKN7" s="171"/>
      <c r="BKO7" s="171"/>
      <c r="BKP7" s="171"/>
      <c r="BKQ7" s="171"/>
      <c r="BKR7" s="171"/>
      <c r="BKS7" s="171"/>
      <c r="BKT7" s="171"/>
      <c r="BKU7" s="171"/>
      <c r="BKV7" s="171"/>
      <c r="BKW7" s="171"/>
      <c r="BKX7" s="171"/>
      <c r="BKY7" s="171"/>
      <c r="BKZ7" s="171"/>
      <c r="BLA7" s="171"/>
      <c r="BLB7" s="171"/>
      <c r="BLC7" s="171"/>
      <c r="BLD7" s="171"/>
      <c r="BLE7" s="171"/>
      <c r="BLF7" s="171"/>
      <c r="BLG7" s="171"/>
      <c r="BLH7" s="171"/>
      <c r="BLI7" s="171"/>
      <c r="BLJ7" s="171"/>
      <c r="BLK7" s="171"/>
      <c r="BLL7" s="171"/>
      <c r="BLM7" s="171"/>
      <c r="BLN7" s="171"/>
      <c r="BLO7" s="171"/>
      <c r="BLP7" s="171"/>
      <c r="BLQ7" s="171"/>
      <c r="BLR7" s="171"/>
      <c r="BLS7" s="171"/>
      <c r="BLT7" s="171"/>
      <c r="BLU7" s="171"/>
      <c r="BLV7" s="171"/>
      <c r="BLW7" s="171"/>
      <c r="BLX7" s="171"/>
      <c r="BLY7" s="171"/>
      <c r="BLZ7" s="171"/>
      <c r="BMA7" s="171"/>
      <c r="BMB7" s="171"/>
      <c r="BMC7" s="171"/>
      <c r="BMD7" s="171"/>
      <c r="BME7" s="171"/>
      <c r="BMF7" s="171"/>
      <c r="BMG7" s="171"/>
      <c r="BMH7" s="171"/>
      <c r="BMI7" s="171"/>
      <c r="BMJ7" s="171"/>
      <c r="BMK7" s="171"/>
      <c r="BML7" s="171"/>
      <c r="BMM7" s="171"/>
      <c r="BMN7" s="171"/>
      <c r="BMO7" s="171"/>
      <c r="BMP7" s="171"/>
      <c r="BMQ7" s="171"/>
      <c r="BMR7" s="171"/>
      <c r="BMS7" s="171"/>
      <c r="BMT7" s="171"/>
      <c r="BMU7" s="171"/>
      <c r="BMV7" s="171"/>
      <c r="BMW7" s="171"/>
      <c r="BMX7" s="171"/>
      <c r="BMY7" s="171"/>
      <c r="BMZ7" s="171"/>
      <c r="BNA7" s="171"/>
      <c r="BNB7" s="171"/>
      <c r="BNC7" s="171"/>
      <c r="BND7" s="171"/>
      <c r="BNE7" s="171"/>
      <c r="BNF7" s="171"/>
      <c r="BNG7" s="171"/>
      <c r="BNH7" s="171"/>
      <c r="BNI7" s="171"/>
      <c r="BNJ7" s="171"/>
      <c r="BNK7" s="171"/>
      <c r="BNL7" s="171"/>
      <c r="BNM7" s="171"/>
      <c r="BNN7" s="171"/>
      <c r="BNO7" s="171"/>
      <c r="BNP7" s="171"/>
      <c r="BNQ7" s="171"/>
      <c r="BNR7" s="171"/>
      <c r="BNS7" s="171"/>
      <c r="BNT7" s="171"/>
      <c r="BNU7" s="171"/>
      <c r="BNV7" s="171"/>
      <c r="BNW7" s="171"/>
      <c r="BNX7" s="171"/>
      <c r="BNY7" s="171"/>
      <c r="BNZ7" s="171"/>
      <c r="BOA7" s="171"/>
      <c r="BOB7" s="171"/>
      <c r="BOC7" s="171"/>
      <c r="BOD7" s="171"/>
      <c r="BOE7" s="171"/>
      <c r="BOF7" s="171"/>
      <c r="BOG7" s="171"/>
      <c r="BOH7" s="171"/>
      <c r="BOI7" s="171"/>
      <c r="BOJ7" s="171"/>
      <c r="BOK7" s="171"/>
      <c r="BOL7" s="171"/>
      <c r="BOM7" s="171"/>
      <c r="BON7" s="171"/>
      <c r="BOO7" s="171"/>
      <c r="BOP7" s="171"/>
      <c r="BOQ7" s="171"/>
      <c r="BOR7" s="171"/>
      <c r="BOS7" s="171"/>
      <c r="BOT7" s="171"/>
      <c r="BOU7" s="171"/>
      <c r="BOV7" s="171"/>
      <c r="BOW7" s="171"/>
      <c r="BOX7" s="171"/>
      <c r="BOY7" s="171"/>
      <c r="BOZ7" s="171"/>
      <c r="BPA7" s="171"/>
      <c r="BPB7" s="171"/>
      <c r="BPC7" s="171"/>
      <c r="BPD7" s="171"/>
      <c r="BPE7" s="171"/>
      <c r="BPF7" s="171"/>
      <c r="BPG7" s="171"/>
      <c r="BPH7" s="171"/>
      <c r="BPI7" s="171"/>
      <c r="BPJ7" s="171"/>
      <c r="BPK7" s="171"/>
      <c r="BPL7" s="171"/>
      <c r="BPM7" s="171"/>
      <c r="BPN7" s="171"/>
      <c r="BPO7" s="171"/>
      <c r="BPP7" s="171"/>
      <c r="BPQ7" s="171"/>
      <c r="BPR7" s="171"/>
      <c r="BPS7" s="171"/>
      <c r="BPT7" s="171"/>
      <c r="BPU7" s="171"/>
      <c r="BPV7" s="171"/>
      <c r="BPW7" s="171"/>
      <c r="BPX7" s="171"/>
      <c r="BPY7" s="171"/>
      <c r="BPZ7" s="171"/>
      <c r="BQA7" s="171"/>
      <c r="BQB7" s="171"/>
      <c r="BQC7" s="171"/>
      <c r="BQD7" s="171"/>
      <c r="BQE7" s="171"/>
      <c r="BQF7" s="171"/>
      <c r="BQG7" s="171"/>
      <c r="BQH7" s="171"/>
      <c r="BQI7" s="171"/>
      <c r="BQJ7" s="171"/>
      <c r="BQK7" s="171"/>
      <c r="BQL7" s="171"/>
      <c r="BQM7" s="171"/>
      <c r="BQN7" s="171"/>
      <c r="BQO7" s="171"/>
      <c r="BQP7" s="171"/>
      <c r="BQQ7" s="171"/>
      <c r="BQR7" s="171"/>
      <c r="BQS7" s="171"/>
      <c r="BQT7" s="171"/>
      <c r="BQU7" s="171"/>
      <c r="BQV7" s="171"/>
      <c r="BQW7" s="171"/>
      <c r="BQX7" s="171"/>
      <c r="BQY7" s="171"/>
      <c r="BQZ7" s="171"/>
      <c r="BRA7" s="171"/>
      <c r="BRB7" s="171"/>
      <c r="BRC7" s="171"/>
      <c r="BRD7" s="171"/>
      <c r="BRE7" s="171"/>
      <c r="BRF7" s="171"/>
      <c r="BRG7" s="171"/>
      <c r="BRH7" s="171"/>
      <c r="BRI7" s="171"/>
      <c r="BRJ7" s="171"/>
      <c r="BRK7" s="171"/>
      <c r="BRL7" s="171"/>
      <c r="BRM7" s="171"/>
      <c r="BRN7" s="171"/>
      <c r="BRO7" s="171"/>
      <c r="BRP7" s="171"/>
      <c r="BRQ7" s="171"/>
      <c r="BRR7" s="171"/>
      <c r="BRS7" s="171"/>
      <c r="BRT7" s="171"/>
      <c r="BRU7" s="171"/>
      <c r="BRV7" s="171"/>
      <c r="BRW7" s="171"/>
      <c r="BRX7" s="171"/>
      <c r="BRY7" s="171"/>
      <c r="BRZ7" s="171"/>
      <c r="BSA7" s="171"/>
      <c r="BSB7" s="171"/>
      <c r="BSC7" s="171"/>
      <c r="BSD7" s="171"/>
      <c r="BSE7" s="171"/>
      <c r="BSF7" s="171"/>
      <c r="BSG7" s="171"/>
      <c r="BSH7" s="171"/>
      <c r="BSI7" s="171"/>
      <c r="BSJ7" s="171"/>
      <c r="BSK7" s="171"/>
      <c r="BSL7" s="171"/>
      <c r="BSM7" s="171"/>
      <c r="BSN7" s="171"/>
      <c r="BSO7" s="171"/>
      <c r="BSP7" s="171"/>
      <c r="BSQ7" s="171"/>
      <c r="BSR7" s="171"/>
      <c r="BSS7" s="171"/>
      <c r="BST7" s="171"/>
      <c r="BSU7" s="171"/>
      <c r="BSV7" s="171"/>
      <c r="BSW7" s="171"/>
      <c r="BSX7" s="171"/>
      <c r="BSY7" s="171"/>
      <c r="BSZ7" s="171"/>
      <c r="BTA7" s="171"/>
      <c r="BTB7" s="171"/>
      <c r="BTC7" s="171"/>
      <c r="BTD7" s="171"/>
      <c r="BTE7" s="171"/>
      <c r="BTF7" s="171"/>
      <c r="BTG7" s="171"/>
      <c r="BTH7" s="171"/>
      <c r="BTI7" s="171"/>
      <c r="BTJ7" s="171"/>
      <c r="BTK7" s="171"/>
      <c r="BTL7" s="171"/>
      <c r="BTM7" s="171"/>
      <c r="BTN7" s="171"/>
      <c r="BTO7" s="171"/>
      <c r="BTP7" s="171"/>
      <c r="BTQ7" s="171"/>
      <c r="BTR7" s="171"/>
      <c r="BTS7" s="171"/>
      <c r="BTT7" s="171"/>
      <c r="BTU7" s="171"/>
      <c r="BTV7" s="171"/>
      <c r="BTW7" s="171"/>
      <c r="BTX7" s="171"/>
      <c r="BTY7" s="171"/>
      <c r="BTZ7" s="171"/>
      <c r="BUA7" s="171"/>
      <c r="BUB7" s="171"/>
      <c r="BUC7" s="171"/>
      <c r="BUD7" s="171"/>
      <c r="BUE7" s="171"/>
      <c r="BUF7" s="171"/>
      <c r="BUG7" s="171"/>
      <c r="BUH7" s="171"/>
      <c r="BUI7" s="171"/>
      <c r="BUJ7" s="171"/>
      <c r="BUK7" s="171"/>
      <c r="BUL7" s="171"/>
      <c r="BUM7" s="171"/>
      <c r="BUN7" s="171"/>
      <c r="BUO7" s="171"/>
      <c r="BUP7" s="171"/>
      <c r="BUQ7" s="171"/>
      <c r="BUR7" s="171"/>
      <c r="BUS7" s="171"/>
      <c r="BUT7" s="171"/>
      <c r="BUU7" s="171"/>
      <c r="BUV7" s="171"/>
      <c r="BUW7" s="171"/>
      <c r="BUX7" s="171"/>
      <c r="BUY7" s="171"/>
      <c r="BUZ7" s="171"/>
      <c r="BVA7" s="171"/>
      <c r="BVB7" s="171"/>
      <c r="BVC7" s="171"/>
      <c r="BVD7" s="171"/>
      <c r="BVE7" s="171"/>
      <c r="BVF7" s="171"/>
      <c r="BVG7" s="171"/>
      <c r="BVH7" s="171"/>
      <c r="BVI7" s="171"/>
      <c r="BVJ7" s="171"/>
      <c r="BVK7" s="171"/>
      <c r="BVL7" s="171"/>
      <c r="BVM7" s="171"/>
      <c r="BVN7" s="171"/>
      <c r="BVO7" s="171"/>
      <c r="BVP7" s="171"/>
      <c r="BVQ7" s="171"/>
      <c r="BVR7" s="171"/>
      <c r="BVS7" s="171"/>
      <c r="BVT7" s="171"/>
      <c r="BVU7" s="171"/>
      <c r="BVV7" s="171"/>
      <c r="BVW7" s="171"/>
      <c r="BVX7" s="171"/>
      <c r="BVY7" s="171"/>
      <c r="BVZ7" s="171"/>
      <c r="BWA7" s="171"/>
      <c r="BWB7" s="171"/>
      <c r="BWC7" s="171"/>
      <c r="BWD7" s="171"/>
      <c r="BWE7" s="171"/>
      <c r="BWF7" s="171"/>
      <c r="BWG7" s="171"/>
      <c r="BWH7" s="171"/>
      <c r="BWI7" s="171"/>
      <c r="BWJ7" s="171"/>
      <c r="BWK7" s="171"/>
      <c r="BWL7" s="171"/>
      <c r="BWM7" s="171"/>
      <c r="BWN7" s="171"/>
      <c r="BWO7" s="171"/>
      <c r="BWP7" s="171"/>
      <c r="BWQ7" s="171"/>
      <c r="BWR7" s="171"/>
      <c r="BWS7" s="171"/>
      <c r="BWT7" s="171"/>
      <c r="BWU7" s="171"/>
      <c r="BWV7" s="171"/>
      <c r="BWW7" s="171"/>
      <c r="BWX7" s="171"/>
      <c r="BWY7" s="171"/>
      <c r="BWZ7" s="171"/>
      <c r="BXA7" s="171"/>
      <c r="BXB7" s="171"/>
      <c r="BXC7" s="171"/>
      <c r="BXD7" s="171"/>
      <c r="BXE7" s="171"/>
      <c r="BXF7" s="171"/>
      <c r="BXG7" s="171"/>
      <c r="BXH7" s="171"/>
      <c r="BXI7" s="171"/>
      <c r="BXJ7" s="171"/>
      <c r="BXK7" s="171"/>
      <c r="BXL7" s="171"/>
      <c r="BXM7" s="171"/>
      <c r="BXN7" s="171"/>
      <c r="BXO7" s="171"/>
      <c r="BXP7" s="171"/>
      <c r="BXQ7" s="171"/>
      <c r="BXR7" s="171"/>
      <c r="BXS7" s="171"/>
      <c r="BXT7" s="171"/>
      <c r="BXU7" s="171"/>
      <c r="BXV7" s="171"/>
      <c r="BXW7" s="171"/>
      <c r="BXX7" s="171"/>
      <c r="BXY7" s="171"/>
      <c r="BXZ7" s="171"/>
      <c r="BYA7" s="171"/>
      <c r="BYB7" s="171"/>
      <c r="BYC7" s="171"/>
      <c r="BYD7" s="171"/>
      <c r="BYE7" s="171"/>
      <c r="BYF7" s="171"/>
      <c r="BYG7" s="171"/>
      <c r="BYH7" s="171"/>
      <c r="BYI7" s="171"/>
      <c r="BYJ7" s="171"/>
      <c r="BYK7" s="171"/>
      <c r="BYL7" s="171"/>
      <c r="BYM7" s="171"/>
      <c r="BYN7" s="171"/>
      <c r="BYO7" s="171"/>
      <c r="BYP7" s="171"/>
      <c r="BYQ7" s="171"/>
      <c r="BYR7" s="171"/>
      <c r="BYS7" s="171"/>
      <c r="BYT7" s="171"/>
      <c r="BYU7" s="171"/>
      <c r="BYV7" s="171"/>
      <c r="BYW7" s="171"/>
      <c r="BYX7" s="171"/>
      <c r="BYY7" s="171"/>
      <c r="BYZ7" s="171"/>
      <c r="BZA7" s="171"/>
      <c r="BZB7" s="171"/>
      <c r="BZC7" s="171"/>
      <c r="BZD7" s="171"/>
      <c r="BZE7" s="171"/>
      <c r="BZF7" s="171"/>
      <c r="BZG7" s="171"/>
      <c r="BZH7" s="171"/>
      <c r="BZI7" s="171"/>
      <c r="BZJ7" s="171"/>
      <c r="BZK7" s="171"/>
      <c r="BZL7" s="171"/>
      <c r="BZM7" s="171"/>
      <c r="BZN7" s="171"/>
      <c r="BZO7" s="171"/>
      <c r="BZP7" s="171"/>
      <c r="BZQ7" s="171"/>
      <c r="BZR7" s="171"/>
      <c r="BZS7" s="171"/>
      <c r="BZT7" s="171"/>
      <c r="BZU7" s="171"/>
      <c r="BZV7" s="171"/>
      <c r="BZW7" s="171"/>
      <c r="BZX7" s="171"/>
      <c r="BZY7" s="171"/>
      <c r="BZZ7" s="171"/>
      <c r="CAA7" s="171"/>
      <c r="CAB7" s="171"/>
      <c r="CAC7" s="171"/>
      <c r="CAD7" s="171"/>
      <c r="CAE7" s="171"/>
      <c r="CAF7" s="171"/>
      <c r="CAG7" s="171"/>
      <c r="CAH7" s="171"/>
      <c r="CAI7" s="171"/>
      <c r="CAJ7" s="171"/>
      <c r="CAK7" s="171"/>
      <c r="CAL7" s="171"/>
      <c r="CAM7" s="171"/>
      <c r="CAN7" s="171"/>
      <c r="CAO7" s="171"/>
      <c r="CAP7" s="171"/>
      <c r="CAQ7" s="171"/>
      <c r="CAR7" s="171"/>
      <c r="CAS7" s="171"/>
      <c r="CAT7" s="171"/>
      <c r="CAU7" s="171"/>
      <c r="CAV7" s="171"/>
      <c r="CAW7" s="171"/>
      <c r="CAX7" s="171"/>
      <c r="CAY7" s="171"/>
      <c r="CAZ7" s="171"/>
      <c r="CBA7" s="171"/>
      <c r="CBB7" s="171"/>
      <c r="CBC7" s="171"/>
      <c r="CBD7" s="171"/>
      <c r="CBE7" s="171"/>
      <c r="CBF7" s="171"/>
      <c r="CBG7" s="171"/>
      <c r="CBH7" s="171"/>
      <c r="CBI7" s="171"/>
      <c r="CBJ7" s="171"/>
      <c r="CBK7" s="171"/>
      <c r="CBL7" s="171"/>
      <c r="CBM7" s="171"/>
      <c r="CBN7" s="171"/>
      <c r="CBO7" s="171"/>
      <c r="CBP7" s="171"/>
      <c r="CBQ7" s="171"/>
      <c r="CBR7" s="171"/>
      <c r="CBS7" s="171"/>
      <c r="CBT7" s="171"/>
      <c r="CBU7" s="171"/>
      <c r="CBV7" s="171"/>
      <c r="CBW7" s="171"/>
      <c r="CBX7" s="171"/>
      <c r="CBY7" s="171"/>
      <c r="CBZ7" s="171"/>
      <c r="CCA7" s="171"/>
      <c r="CCB7" s="171"/>
      <c r="CCC7" s="171"/>
      <c r="CCD7" s="171"/>
      <c r="CCE7" s="171"/>
      <c r="CCF7" s="171"/>
      <c r="CCG7" s="171"/>
      <c r="CCH7" s="171"/>
      <c r="CCI7" s="171"/>
      <c r="CCJ7" s="171"/>
      <c r="CCK7" s="171"/>
      <c r="CCL7" s="171"/>
      <c r="CCM7" s="171"/>
      <c r="CCN7" s="171"/>
      <c r="CCO7" s="171"/>
      <c r="CCP7" s="171"/>
      <c r="CCQ7" s="171"/>
      <c r="CCR7" s="171"/>
      <c r="CCS7" s="171"/>
      <c r="CCT7" s="171"/>
      <c r="CCU7" s="171"/>
      <c r="CCV7" s="171"/>
      <c r="CCW7" s="171"/>
      <c r="CCX7" s="171"/>
      <c r="CCY7" s="171"/>
      <c r="CCZ7" s="171"/>
      <c r="CDA7" s="171"/>
      <c r="CDB7" s="171"/>
      <c r="CDC7" s="171"/>
      <c r="CDD7" s="171"/>
      <c r="CDE7" s="171"/>
      <c r="CDF7" s="171"/>
      <c r="CDG7" s="171"/>
      <c r="CDH7" s="171"/>
      <c r="CDI7" s="171"/>
      <c r="CDJ7" s="171"/>
      <c r="CDK7" s="171"/>
      <c r="CDL7" s="171"/>
      <c r="CDM7" s="171"/>
      <c r="CDN7" s="171"/>
      <c r="CDO7" s="171"/>
      <c r="CDP7" s="171"/>
      <c r="CDQ7" s="171"/>
      <c r="CDR7" s="171"/>
      <c r="CDS7" s="171"/>
      <c r="CDT7" s="171"/>
      <c r="CDU7" s="171"/>
      <c r="CDV7" s="171"/>
      <c r="CDW7" s="171"/>
      <c r="CDX7" s="171"/>
      <c r="CDY7" s="171"/>
      <c r="CDZ7" s="171"/>
      <c r="CEA7" s="171"/>
      <c r="CEB7" s="171"/>
      <c r="CEC7" s="171"/>
      <c r="CED7" s="171"/>
      <c r="CEE7" s="171"/>
      <c r="CEF7" s="171"/>
      <c r="CEG7" s="171"/>
      <c r="CEH7" s="171"/>
      <c r="CEI7" s="171"/>
      <c r="CEJ7" s="171"/>
      <c r="CEK7" s="171"/>
      <c r="CEL7" s="171"/>
      <c r="CEM7" s="171"/>
      <c r="CEN7" s="171"/>
      <c r="CEO7" s="171"/>
      <c r="CEP7" s="171"/>
      <c r="CEQ7" s="171"/>
      <c r="CER7" s="171"/>
      <c r="CES7" s="171"/>
      <c r="CET7" s="171"/>
      <c r="CEU7" s="171"/>
      <c r="CEV7" s="171"/>
      <c r="CEW7" s="171"/>
      <c r="CEX7" s="171"/>
      <c r="CEY7" s="171"/>
      <c r="CEZ7" s="171"/>
      <c r="CFA7" s="171"/>
      <c r="CFB7" s="171"/>
      <c r="CFC7" s="171"/>
      <c r="CFD7" s="171"/>
      <c r="CFE7" s="171"/>
      <c r="CFF7" s="171"/>
      <c r="CFG7" s="171"/>
      <c r="CFH7" s="171"/>
      <c r="CFI7" s="171"/>
      <c r="CFJ7" s="171"/>
      <c r="CFK7" s="171"/>
      <c r="CFL7" s="171"/>
      <c r="CFM7" s="171"/>
      <c r="CFN7" s="171"/>
      <c r="CFO7" s="171"/>
      <c r="CFP7" s="171"/>
      <c r="CFQ7" s="171"/>
      <c r="CFR7" s="171"/>
      <c r="CFS7" s="171"/>
      <c r="CFT7" s="171"/>
      <c r="CFU7" s="171"/>
      <c r="CFV7" s="171"/>
      <c r="CFW7" s="171"/>
      <c r="CFX7" s="171"/>
      <c r="CFY7" s="171"/>
      <c r="CFZ7" s="171"/>
      <c r="CGA7" s="171"/>
      <c r="CGB7" s="171"/>
      <c r="CGC7" s="171"/>
      <c r="CGD7" s="171"/>
      <c r="CGE7" s="171"/>
      <c r="CGF7" s="171"/>
      <c r="CGG7" s="171"/>
      <c r="CGH7" s="171"/>
      <c r="CGI7" s="171"/>
      <c r="CGJ7" s="171"/>
      <c r="CGK7" s="171"/>
      <c r="CGL7" s="171"/>
      <c r="CGM7" s="171"/>
      <c r="CGN7" s="171"/>
      <c r="CGO7" s="171"/>
      <c r="CGP7" s="171"/>
      <c r="CGQ7" s="171"/>
      <c r="CGR7" s="171"/>
      <c r="CGS7" s="171"/>
      <c r="CGT7" s="171"/>
      <c r="CGU7" s="171"/>
      <c r="CGV7" s="171"/>
      <c r="CGW7" s="171"/>
      <c r="CGX7" s="171"/>
      <c r="CGY7" s="171"/>
      <c r="CGZ7" s="171"/>
      <c r="CHA7" s="171"/>
      <c r="CHB7" s="171"/>
      <c r="CHC7" s="171"/>
      <c r="CHD7" s="171"/>
      <c r="CHE7" s="171"/>
      <c r="CHF7" s="171"/>
      <c r="CHG7" s="171"/>
      <c r="CHH7" s="171"/>
      <c r="CHI7" s="171"/>
      <c r="CHJ7" s="171"/>
      <c r="CHK7" s="171"/>
      <c r="CHL7" s="171"/>
      <c r="CHM7" s="171"/>
      <c r="CHN7" s="171"/>
      <c r="CHO7" s="171"/>
      <c r="CHP7" s="171"/>
      <c r="CHQ7" s="171"/>
      <c r="CHR7" s="171"/>
      <c r="CHS7" s="171"/>
      <c r="CHT7" s="171"/>
      <c r="CHU7" s="171"/>
      <c r="CHV7" s="171"/>
      <c r="CHW7" s="171"/>
      <c r="CHX7" s="171"/>
      <c r="CHY7" s="171"/>
      <c r="CHZ7" s="171"/>
      <c r="CIA7" s="171"/>
      <c r="CIB7" s="171"/>
      <c r="CIC7" s="171"/>
      <c r="CID7" s="171"/>
      <c r="CIE7" s="171"/>
      <c r="CIF7" s="171"/>
      <c r="CIG7" s="171"/>
      <c r="CIH7" s="171"/>
      <c r="CII7" s="171"/>
      <c r="CIJ7" s="171"/>
      <c r="CIK7" s="171"/>
      <c r="CIL7" s="171"/>
      <c r="CIM7" s="171"/>
      <c r="CIN7" s="171"/>
      <c r="CIO7" s="171"/>
      <c r="CIP7" s="171"/>
      <c r="CIQ7" s="171"/>
      <c r="CIR7" s="171"/>
      <c r="CIS7" s="171"/>
      <c r="CIT7" s="171"/>
      <c r="CIU7" s="171"/>
      <c r="CIV7" s="171"/>
      <c r="CIW7" s="171"/>
      <c r="CIX7" s="171"/>
      <c r="CIY7" s="171"/>
      <c r="CIZ7" s="171"/>
      <c r="CJA7" s="171"/>
      <c r="CJB7" s="171"/>
      <c r="CJC7" s="171"/>
      <c r="CJD7" s="171"/>
      <c r="CJE7" s="171"/>
      <c r="CJF7" s="171"/>
      <c r="CJG7" s="171"/>
      <c r="CJH7" s="171"/>
      <c r="CJI7" s="171"/>
      <c r="CJJ7" s="171"/>
      <c r="CJK7" s="171"/>
      <c r="CJL7" s="171"/>
      <c r="CJM7" s="171"/>
      <c r="CJN7" s="171"/>
      <c r="CJO7" s="171"/>
      <c r="CJP7" s="171"/>
      <c r="CJQ7" s="171"/>
      <c r="CJR7" s="171"/>
      <c r="CJS7" s="171"/>
      <c r="CJT7" s="171"/>
      <c r="CJU7" s="171"/>
      <c r="CJV7" s="171"/>
      <c r="CJW7" s="171"/>
      <c r="CJX7" s="171"/>
      <c r="CJY7" s="171"/>
      <c r="CJZ7" s="171"/>
      <c r="CKA7" s="171"/>
      <c r="CKB7" s="171"/>
      <c r="CKC7" s="171"/>
      <c r="CKD7" s="171"/>
      <c r="CKE7" s="171"/>
      <c r="CKF7" s="171"/>
      <c r="CKG7" s="171"/>
      <c r="CKH7" s="171"/>
      <c r="CKI7" s="171"/>
      <c r="CKJ7" s="171"/>
      <c r="CKK7" s="171"/>
      <c r="CKL7" s="171"/>
      <c r="CKM7" s="171"/>
      <c r="CKN7" s="171"/>
      <c r="CKO7" s="171"/>
      <c r="CKP7" s="171"/>
      <c r="CKQ7" s="171"/>
      <c r="CKR7" s="171"/>
      <c r="CKS7" s="171"/>
      <c r="CKT7" s="171"/>
      <c r="CKU7" s="171"/>
      <c r="CKV7" s="171"/>
      <c r="CKW7" s="171"/>
      <c r="CKX7" s="171"/>
      <c r="CKY7" s="171"/>
      <c r="CKZ7" s="171"/>
      <c r="CLA7" s="171"/>
      <c r="CLB7" s="171"/>
      <c r="CLC7" s="171"/>
      <c r="CLD7" s="171"/>
      <c r="CLE7" s="171"/>
      <c r="CLF7" s="171"/>
      <c r="CLG7" s="171"/>
      <c r="CLH7" s="171"/>
      <c r="CLI7" s="171"/>
      <c r="CLJ7" s="171"/>
      <c r="CLK7" s="171"/>
      <c r="CLL7" s="171"/>
      <c r="CLM7" s="171"/>
      <c r="CLN7" s="171"/>
      <c r="CLO7" s="171"/>
      <c r="CLP7" s="171"/>
      <c r="CLQ7" s="171"/>
      <c r="CLR7" s="171"/>
      <c r="CLS7" s="171"/>
      <c r="CLT7" s="171"/>
      <c r="CLU7" s="171"/>
      <c r="CLV7" s="171"/>
      <c r="CLW7" s="171"/>
      <c r="CLX7" s="171"/>
      <c r="CLY7" s="171"/>
      <c r="CLZ7" s="171"/>
      <c r="CMA7" s="171"/>
      <c r="CMB7" s="171"/>
      <c r="CMC7" s="171"/>
      <c r="CMD7" s="171"/>
      <c r="CME7" s="171"/>
      <c r="CMF7" s="171"/>
      <c r="CMG7" s="171"/>
      <c r="CMH7" s="171"/>
      <c r="CMI7" s="171"/>
      <c r="CMJ7" s="171"/>
      <c r="CMK7" s="171"/>
      <c r="CML7" s="171"/>
      <c r="CMM7" s="171"/>
      <c r="CMN7" s="171"/>
      <c r="CMO7" s="171"/>
      <c r="CMP7" s="171"/>
      <c r="CMQ7" s="171"/>
      <c r="CMR7" s="171"/>
      <c r="CMS7" s="171"/>
      <c r="CMT7" s="171"/>
      <c r="CMU7" s="171"/>
      <c r="CMV7" s="171"/>
      <c r="CMW7" s="171"/>
      <c r="CMX7" s="171"/>
      <c r="CMY7" s="171"/>
      <c r="CMZ7" s="171"/>
      <c r="CNA7" s="171"/>
      <c r="CNB7" s="171"/>
      <c r="CNC7" s="171"/>
      <c r="CND7" s="171"/>
      <c r="CNE7" s="171"/>
      <c r="CNF7" s="171"/>
      <c r="CNG7" s="171"/>
      <c r="CNH7" s="171"/>
      <c r="CNI7" s="171"/>
      <c r="CNJ7" s="171"/>
      <c r="CNK7" s="171"/>
      <c r="CNL7" s="171"/>
      <c r="CNM7" s="171"/>
      <c r="CNN7" s="171"/>
      <c r="CNO7" s="171"/>
      <c r="CNP7" s="171"/>
      <c r="CNQ7" s="171"/>
      <c r="CNR7" s="171"/>
      <c r="CNS7" s="171"/>
      <c r="CNT7" s="171"/>
      <c r="CNU7" s="171"/>
      <c r="CNV7" s="171"/>
      <c r="CNW7" s="171"/>
      <c r="CNX7" s="171"/>
      <c r="CNY7" s="171"/>
      <c r="CNZ7" s="171"/>
      <c r="COA7" s="171"/>
      <c r="COB7" s="171"/>
      <c r="COC7" s="171"/>
      <c r="COD7" s="171"/>
      <c r="COE7" s="171"/>
      <c r="COF7" s="171"/>
      <c r="COG7" s="171"/>
      <c r="COH7" s="171"/>
      <c r="COI7" s="171"/>
      <c r="COJ7" s="171"/>
      <c r="COK7" s="171"/>
      <c r="COL7" s="171"/>
      <c r="COM7" s="171"/>
      <c r="CON7" s="171"/>
      <c r="COO7" s="171"/>
      <c r="COP7" s="171"/>
      <c r="COQ7" s="171"/>
      <c r="COR7" s="171"/>
      <c r="COS7" s="171"/>
      <c r="COT7" s="171"/>
      <c r="COU7" s="171"/>
      <c r="COV7" s="171"/>
      <c r="COW7" s="171"/>
      <c r="COX7" s="171"/>
      <c r="COY7" s="171"/>
      <c r="COZ7" s="171"/>
      <c r="CPA7" s="171"/>
      <c r="CPB7" s="171"/>
      <c r="CPC7" s="171"/>
      <c r="CPD7" s="171"/>
      <c r="CPE7" s="171"/>
      <c r="CPF7" s="171"/>
      <c r="CPG7" s="171"/>
      <c r="CPH7" s="171"/>
      <c r="CPI7" s="171"/>
      <c r="CPJ7" s="171"/>
      <c r="CPK7" s="171"/>
      <c r="CPL7" s="171"/>
      <c r="CPM7" s="171"/>
      <c r="CPN7" s="171"/>
      <c r="CPO7" s="171"/>
      <c r="CPP7" s="171"/>
      <c r="CPQ7" s="171"/>
      <c r="CPR7" s="171"/>
      <c r="CPS7" s="171"/>
      <c r="CPT7" s="171"/>
      <c r="CPU7" s="171"/>
      <c r="CPV7" s="171"/>
      <c r="CPW7" s="171"/>
      <c r="CPX7" s="171"/>
      <c r="CPY7" s="171"/>
      <c r="CPZ7" s="171"/>
      <c r="CQA7" s="171"/>
      <c r="CQB7" s="171"/>
      <c r="CQC7" s="171"/>
      <c r="CQD7" s="171"/>
      <c r="CQE7" s="171"/>
      <c r="CQF7" s="171"/>
      <c r="CQG7" s="171"/>
      <c r="CQH7" s="171"/>
      <c r="CQI7" s="171"/>
      <c r="CQJ7" s="171"/>
      <c r="CQK7" s="171"/>
      <c r="CQL7" s="171"/>
      <c r="CQM7" s="171"/>
      <c r="CQN7" s="171"/>
      <c r="CQO7" s="171"/>
      <c r="CQP7" s="171"/>
      <c r="CQQ7" s="171"/>
      <c r="CQR7" s="171"/>
      <c r="CQS7" s="171"/>
      <c r="CQT7" s="171"/>
      <c r="CQU7" s="171"/>
      <c r="CQV7" s="171"/>
      <c r="CQW7" s="171"/>
      <c r="CQX7" s="171"/>
      <c r="CQY7" s="171"/>
      <c r="CQZ7" s="171"/>
      <c r="CRA7" s="171"/>
      <c r="CRB7" s="171"/>
      <c r="CRC7" s="171"/>
      <c r="CRD7" s="171"/>
      <c r="CRE7" s="171"/>
      <c r="CRF7" s="171"/>
      <c r="CRG7" s="171"/>
      <c r="CRH7" s="171"/>
      <c r="CRI7" s="171"/>
      <c r="CRJ7" s="171"/>
      <c r="CRK7" s="171"/>
      <c r="CRL7" s="171"/>
      <c r="CRM7" s="171"/>
      <c r="CRN7" s="171"/>
      <c r="CRO7" s="171"/>
      <c r="CRP7" s="171"/>
      <c r="CRQ7" s="171"/>
      <c r="CRR7" s="171"/>
      <c r="CRS7" s="171"/>
      <c r="CRT7" s="171"/>
      <c r="CRU7" s="171"/>
      <c r="CRV7" s="171"/>
      <c r="CRW7" s="171"/>
      <c r="CRX7" s="171"/>
      <c r="CRY7" s="171"/>
      <c r="CRZ7" s="171"/>
      <c r="CSA7" s="171"/>
      <c r="CSB7" s="171"/>
      <c r="CSC7" s="171"/>
      <c r="CSD7" s="171"/>
      <c r="CSE7" s="171"/>
      <c r="CSF7" s="171"/>
      <c r="CSG7" s="171"/>
      <c r="CSH7" s="171"/>
      <c r="CSI7" s="171"/>
      <c r="CSJ7" s="171"/>
      <c r="CSK7" s="171"/>
      <c r="CSL7" s="171"/>
      <c r="CSM7" s="171"/>
      <c r="CSN7" s="171"/>
      <c r="CSO7" s="171"/>
      <c r="CSP7" s="171"/>
      <c r="CSQ7" s="171"/>
      <c r="CSR7" s="171"/>
      <c r="CSS7" s="171"/>
      <c r="CST7" s="171"/>
      <c r="CSU7" s="171"/>
      <c r="CSV7" s="171"/>
      <c r="CSW7" s="171"/>
      <c r="CSX7" s="171"/>
      <c r="CSY7" s="171"/>
      <c r="CSZ7" s="171"/>
      <c r="CTA7" s="171"/>
      <c r="CTB7" s="171"/>
      <c r="CTC7" s="171"/>
      <c r="CTD7" s="171"/>
      <c r="CTE7" s="171"/>
      <c r="CTF7" s="171"/>
      <c r="CTG7" s="171"/>
      <c r="CTH7" s="171"/>
      <c r="CTI7" s="171"/>
      <c r="CTJ7" s="171"/>
      <c r="CTK7" s="171"/>
      <c r="CTL7" s="171"/>
      <c r="CTM7" s="171"/>
      <c r="CTN7" s="171"/>
      <c r="CTO7" s="171"/>
      <c r="CTP7" s="171"/>
      <c r="CTQ7" s="171"/>
      <c r="CTR7" s="171"/>
      <c r="CTS7" s="171"/>
      <c r="CTT7" s="171"/>
      <c r="CTU7" s="171"/>
      <c r="CTV7" s="171"/>
      <c r="CTW7" s="171"/>
      <c r="CTX7" s="171"/>
      <c r="CTY7" s="171"/>
      <c r="CTZ7" s="171"/>
      <c r="CUA7" s="171"/>
      <c r="CUB7" s="171"/>
      <c r="CUC7" s="171"/>
      <c r="CUD7" s="171"/>
      <c r="CUE7" s="171"/>
      <c r="CUF7" s="171"/>
      <c r="CUG7" s="171"/>
      <c r="CUH7" s="171"/>
      <c r="CUI7" s="171"/>
      <c r="CUJ7" s="171"/>
      <c r="CUK7" s="171"/>
      <c r="CUL7" s="171"/>
      <c r="CUM7" s="171"/>
      <c r="CUN7" s="171"/>
      <c r="CUO7" s="171"/>
      <c r="CUP7" s="171"/>
      <c r="CUQ7" s="171"/>
      <c r="CUR7" s="171"/>
      <c r="CUS7" s="171"/>
      <c r="CUT7" s="171"/>
      <c r="CUU7" s="171"/>
      <c r="CUV7" s="171"/>
      <c r="CUW7" s="171"/>
      <c r="CUX7" s="171"/>
      <c r="CUY7" s="171"/>
      <c r="CUZ7" s="171"/>
      <c r="CVA7" s="171"/>
      <c r="CVB7" s="171"/>
      <c r="CVC7" s="171"/>
      <c r="CVD7" s="171"/>
      <c r="CVE7" s="171"/>
      <c r="CVF7" s="171"/>
      <c r="CVG7" s="171"/>
      <c r="CVH7" s="171"/>
      <c r="CVI7" s="171"/>
      <c r="CVJ7" s="171"/>
      <c r="CVK7" s="171"/>
      <c r="CVL7" s="171"/>
      <c r="CVM7" s="171"/>
      <c r="CVN7" s="171"/>
      <c r="CVO7" s="171"/>
      <c r="CVP7" s="171"/>
      <c r="CVQ7" s="171"/>
      <c r="CVR7" s="171"/>
      <c r="CVS7" s="171"/>
      <c r="CVT7" s="171"/>
      <c r="CVU7" s="171"/>
      <c r="CVV7" s="171"/>
      <c r="CVW7" s="171"/>
      <c r="CVX7" s="171"/>
      <c r="CVY7" s="171"/>
      <c r="CVZ7" s="171"/>
      <c r="CWA7" s="171"/>
      <c r="CWB7" s="171"/>
      <c r="CWC7" s="171"/>
      <c r="CWD7" s="171"/>
      <c r="CWE7" s="171"/>
      <c r="CWF7" s="171"/>
      <c r="CWG7" s="171"/>
      <c r="CWH7" s="171"/>
      <c r="CWI7" s="171"/>
      <c r="CWJ7" s="171"/>
      <c r="CWK7" s="171"/>
      <c r="CWL7" s="171"/>
      <c r="CWM7" s="171"/>
      <c r="CWN7" s="171"/>
      <c r="CWO7" s="171"/>
      <c r="CWP7" s="171"/>
      <c r="CWQ7" s="171"/>
      <c r="CWR7" s="171"/>
      <c r="CWS7" s="171"/>
      <c r="CWT7" s="171"/>
      <c r="CWU7" s="171"/>
      <c r="CWV7" s="171"/>
      <c r="CWW7" s="171"/>
      <c r="CWX7" s="171"/>
      <c r="CWY7" s="171"/>
      <c r="CWZ7" s="171"/>
      <c r="CXA7" s="171"/>
      <c r="CXB7" s="171"/>
      <c r="CXC7" s="171"/>
      <c r="CXD7" s="171"/>
      <c r="CXE7" s="171"/>
      <c r="CXF7" s="171"/>
      <c r="CXG7" s="171"/>
      <c r="CXH7" s="171"/>
      <c r="CXI7" s="171"/>
      <c r="CXJ7" s="171"/>
      <c r="CXK7" s="171"/>
      <c r="CXL7" s="171"/>
      <c r="CXM7" s="171"/>
      <c r="CXN7" s="171"/>
      <c r="CXO7" s="171"/>
      <c r="CXP7" s="171"/>
      <c r="CXQ7" s="171"/>
      <c r="CXR7" s="171"/>
      <c r="CXS7" s="171"/>
      <c r="CXT7" s="171"/>
      <c r="CXU7" s="171"/>
      <c r="CXV7" s="171"/>
      <c r="CXW7" s="171"/>
      <c r="CXX7" s="171"/>
      <c r="CXY7" s="171"/>
      <c r="CXZ7" s="171"/>
      <c r="CYA7" s="171"/>
      <c r="CYB7" s="171"/>
      <c r="CYC7" s="171"/>
      <c r="CYD7" s="171"/>
      <c r="CYE7" s="171"/>
      <c r="CYF7" s="171"/>
      <c r="CYG7" s="171"/>
      <c r="CYH7" s="171"/>
      <c r="CYI7" s="171"/>
      <c r="CYJ7" s="171"/>
      <c r="CYK7" s="171"/>
      <c r="CYL7" s="171"/>
      <c r="CYM7" s="171"/>
      <c r="CYN7" s="171"/>
      <c r="CYO7" s="171"/>
      <c r="CYP7" s="171"/>
      <c r="CYQ7" s="171"/>
      <c r="CYR7" s="171"/>
      <c r="CYS7" s="171"/>
      <c r="CYT7" s="171"/>
      <c r="CYU7" s="171"/>
      <c r="CYV7" s="171"/>
      <c r="CYW7" s="171"/>
      <c r="CYX7" s="171"/>
      <c r="CYY7" s="171"/>
      <c r="CYZ7" s="171"/>
      <c r="CZA7" s="171"/>
      <c r="CZB7" s="171"/>
      <c r="CZC7" s="171"/>
      <c r="CZD7" s="171"/>
      <c r="CZE7" s="171"/>
      <c r="CZF7" s="171"/>
      <c r="CZG7" s="171"/>
      <c r="CZH7" s="171"/>
      <c r="CZI7" s="171"/>
      <c r="CZJ7" s="171"/>
      <c r="CZK7" s="171"/>
      <c r="CZL7" s="171"/>
      <c r="CZM7" s="171"/>
      <c r="CZN7" s="171"/>
      <c r="CZO7" s="171"/>
      <c r="CZP7" s="171"/>
      <c r="CZQ7" s="171"/>
      <c r="CZR7" s="171"/>
      <c r="CZS7" s="171"/>
      <c r="CZT7" s="171"/>
      <c r="CZU7" s="171"/>
      <c r="CZV7" s="171"/>
      <c r="CZW7" s="171"/>
      <c r="CZX7" s="171"/>
      <c r="CZY7" s="171"/>
      <c r="CZZ7" s="171"/>
      <c r="DAA7" s="171"/>
      <c r="DAB7" s="171"/>
      <c r="DAC7" s="171"/>
      <c r="DAD7" s="171"/>
      <c r="DAE7" s="171"/>
      <c r="DAF7" s="171"/>
      <c r="DAG7" s="171"/>
      <c r="DAH7" s="171"/>
      <c r="DAI7" s="171"/>
      <c r="DAJ7" s="171"/>
      <c r="DAK7" s="171"/>
      <c r="DAL7" s="171"/>
      <c r="DAM7" s="171"/>
      <c r="DAN7" s="171"/>
      <c r="DAO7" s="171"/>
      <c r="DAP7" s="171"/>
      <c r="DAQ7" s="171"/>
      <c r="DAR7" s="171"/>
      <c r="DAS7" s="171"/>
      <c r="DAT7" s="171"/>
      <c r="DAU7" s="171"/>
      <c r="DAV7" s="171"/>
      <c r="DAW7" s="171"/>
      <c r="DAX7" s="171"/>
      <c r="DAY7" s="171"/>
      <c r="DAZ7" s="171"/>
      <c r="DBA7" s="171"/>
      <c r="DBB7" s="171"/>
      <c r="DBC7" s="171"/>
      <c r="DBD7" s="171"/>
      <c r="DBE7" s="171"/>
      <c r="DBF7" s="171"/>
      <c r="DBG7" s="171"/>
      <c r="DBH7" s="171"/>
      <c r="DBI7" s="171"/>
      <c r="DBJ7" s="171"/>
      <c r="DBK7" s="171"/>
      <c r="DBL7" s="171"/>
      <c r="DBM7" s="171"/>
      <c r="DBN7" s="171"/>
      <c r="DBO7" s="171"/>
      <c r="DBP7" s="171"/>
      <c r="DBQ7" s="171"/>
      <c r="DBR7" s="171"/>
      <c r="DBS7" s="171"/>
      <c r="DBT7" s="171"/>
      <c r="DBU7" s="171"/>
      <c r="DBV7" s="171"/>
      <c r="DBW7" s="171"/>
      <c r="DBX7" s="171"/>
      <c r="DBY7" s="171"/>
      <c r="DBZ7" s="171"/>
      <c r="DCA7" s="171"/>
      <c r="DCB7" s="171"/>
      <c r="DCC7" s="171"/>
      <c r="DCD7" s="171"/>
      <c r="DCE7" s="171"/>
      <c r="DCF7" s="171"/>
      <c r="DCG7" s="171"/>
      <c r="DCH7" s="171"/>
      <c r="DCI7" s="171"/>
      <c r="DCJ7" s="171"/>
      <c r="DCK7" s="171"/>
      <c r="DCL7" s="171"/>
      <c r="DCM7" s="171"/>
      <c r="DCN7" s="171"/>
      <c r="DCO7" s="171"/>
      <c r="DCP7" s="171"/>
      <c r="DCQ7" s="171"/>
      <c r="DCR7" s="171"/>
      <c r="DCS7" s="171"/>
      <c r="DCT7" s="171"/>
      <c r="DCU7" s="171"/>
      <c r="DCV7" s="171"/>
      <c r="DCW7" s="171"/>
      <c r="DCX7" s="171"/>
      <c r="DCY7" s="171"/>
      <c r="DCZ7" s="171"/>
      <c r="DDA7" s="171"/>
      <c r="DDB7" s="171"/>
      <c r="DDC7" s="171"/>
      <c r="DDD7" s="171"/>
      <c r="DDE7" s="171"/>
      <c r="DDF7" s="171"/>
      <c r="DDG7" s="171"/>
      <c r="DDH7" s="171"/>
      <c r="DDI7" s="171"/>
      <c r="DDJ7" s="171"/>
      <c r="DDK7" s="171"/>
      <c r="DDL7" s="171"/>
      <c r="DDM7" s="171"/>
      <c r="DDN7" s="171"/>
      <c r="DDO7" s="171"/>
      <c r="DDP7" s="171"/>
      <c r="DDQ7" s="171"/>
      <c r="DDR7" s="171"/>
      <c r="DDS7" s="171"/>
      <c r="DDT7" s="171"/>
      <c r="DDU7" s="171"/>
      <c r="DDV7" s="171"/>
      <c r="DDW7" s="171"/>
      <c r="DDX7" s="171"/>
      <c r="DDY7" s="171"/>
      <c r="DDZ7" s="171"/>
      <c r="DEA7" s="171"/>
      <c r="DEB7" s="171"/>
      <c r="DEC7" s="171"/>
      <c r="DED7" s="171"/>
      <c r="DEE7" s="171"/>
      <c r="DEF7" s="171"/>
      <c r="DEG7" s="171"/>
      <c r="DEH7" s="171"/>
      <c r="DEI7" s="171"/>
      <c r="DEJ7" s="171"/>
      <c r="DEK7" s="171"/>
      <c r="DEL7" s="171"/>
      <c r="DEM7" s="171"/>
      <c r="DEN7" s="171"/>
      <c r="DEO7" s="171"/>
      <c r="DEP7" s="171"/>
      <c r="DEQ7" s="171"/>
      <c r="DER7" s="171"/>
      <c r="DES7" s="171"/>
      <c r="DET7" s="171"/>
      <c r="DEU7" s="171"/>
      <c r="DEV7" s="171"/>
      <c r="DEW7" s="171"/>
      <c r="DEX7" s="171"/>
      <c r="DEY7" s="171"/>
      <c r="DEZ7" s="171"/>
      <c r="DFA7" s="171"/>
      <c r="DFB7" s="171"/>
      <c r="DFC7" s="171"/>
      <c r="DFD7" s="171"/>
      <c r="DFE7" s="171"/>
      <c r="DFF7" s="171"/>
      <c r="DFG7" s="171"/>
      <c r="DFH7" s="171"/>
      <c r="DFI7" s="171"/>
      <c r="DFJ7" s="171"/>
      <c r="DFK7" s="171"/>
      <c r="DFL7" s="171"/>
      <c r="DFM7" s="171"/>
      <c r="DFN7" s="171"/>
      <c r="DFO7" s="171"/>
      <c r="DFP7" s="171"/>
      <c r="DFQ7" s="171"/>
      <c r="DFR7" s="171"/>
      <c r="DFS7" s="171"/>
      <c r="DFT7" s="171"/>
      <c r="DFU7" s="171"/>
      <c r="DFV7" s="171"/>
      <c r="DFW7" s="171"/>
      <c r="DFX7" s="171"/>
      <c r="DFY7" s="171"/>
      <c r="DFZ7" s="171"/>
      <c r="DGA7" s="171"/>
      <c r="DGB7" s="171"/>
      <c r="DGC7" s="171"/>
      <c r="DGD7" s="171"/>
      <c r="DGE7" s="171"/>
      <c r="DGF7" s="171"/>
      <c r="DGG7" s="171"/>
      <c r="DGH7" s="171"/>
      <c r="DGI7" s="171"/>
      <c r="DGJ7" s="171"/>
      <c r="DGK7" s="171"/>
      <c r="DGL7" s="171"/>
      <c r="DGM7" s="171"/>
      <c r="DGN7" s="171"/>
      <c r="DGO7" s="171"/>
      <c r="DGP7" s="171"/>
      <c r="DGQ7" s="171"/>
      <c r="DGR7" s="171"/>
      <c r="DGS7" s="171"/>
      <c r="DGT7" s="171"/>
      <c r="DGU7" s="171"/>
      <c r="DGV7" s="171"/>
      <c r="DGW7" s="171"/>
      <c r="DGX7" s="171"/>
      <c r="DGY7" s="171"/>
      <c r="DGZ7" s="171"/>
      <c r="DHA7" s="171"/>
      <c r="DHB7" s="171"/>
      <c r="DHC7" s="171"/>
      <c r="DHD7" s="171"/>
      <c r="DHE7" s="171"/>
      <c r="DHF7" s="171"/>
      <c r="DHG7" s="171"/>
      <c r="DHH7" s="171"/>
      <c r="DHI7" s="171"/>
      <c r="DHJ7" s="171"/>
      <c r="DHK7" s="171"/>
      <c r="DHL7" s="171"/>
      <c r="DHM7" s="171"/>
      <c r="DHN7" s="171"/>
      <c r="DHO7" s="171"/>
      <c r="DHP7" s="171"/>
      <c r="DHQ7" s="171"/>
      <c r="DHR7" s="171"/>
      <c r="DHS7" s="171"/>
      <c r="DHT7" s="171"/>
      <c r="DHU7" s="171"/>
      <c r="DHV7" s="171"/>
      <c r="DHW7" s="171"/>
      <c r="DHX7" s="171"/>
      <c r="DHY7" s="171"/>
      <c r="DHZ7" s="171"/>
      <c r="DIA7" s="171"/>
      <c r="DIB7" s="171"/>
      <c r="DIC7" s="171"/>
      <c r="DID7" s="171"/>
      <c r="DIE7" s="171"/>
      <c r="DIF7" s="171"/>
      <c r="DIG7" s="171"/>
      <c r="DIH7" s="171"/>
      <c r="DII7" s="171"/>
      <c r="DIJ7" s="171"/>
      <c r="DIK7" s="171"/>
      <c r="DIL7" s="171"/>
      <c r="DIM7" s="171"/>
      <c r="DIN7" s="171"/>
      <c r="DIO7" s="171"/>
      <c r="DIP7" s="171"/>
      <c r="DIQ7" s="171"/>
      <c r="DIR7" s="171"/>
      <c r="DIS7" s="171"/>
      <c r="DIT7" s="171"/>
      <c r="DIU7" s="171"/>
      <c r="DIV7" s="171"/>
      <c r="DIW7" s="171"/>
      <c r="DIX7" s="171"/>
      <c r="DIY7" s="171"/>
      <c r="DIZ7" s="171"/>
      <c r="DJA7" s="171"/>
      <c r="DJB7" s="171"/>
      <c r="DJC7" s="171"/>
      <c r="DJD7" s="171"/>
      <c r="DJE7" s="171"/>
      <c r="DJF7" s="171"/>
      <c r="DJG7" s="171"/>
      <c r="DJH7" s="171"/>
      <c r="DJI7" s="171"/>
      <c r="DJJ7" s="171"/>
      <c r="DJK7" s="171"/>
      <c r="DJL7" s="171"/>
      <c r="DJM7" s="171"/>
      <c r="DJN7" s="171"/>
      <c r="DJO7" s="171"/>
      <c r="DJP7" s="171"/>
      <c r="DJQ7" s="171"/>
      <c r="DJR7" s="171"/>
      <c r="DJS7" s="171"/>
      <c r="DJT7" s="171"/>
      <c r="DJU7" s="171"/>
      <c r="DJV7" s="171"/>
      <c r="DJW7" s="171"/>
      <c r="DJX7" s="171"/>
      <c r="DJY7" s="171"/>
      <c r="DJZ7" s="171"/>
      <c r="DKA7" s="171"/>
      <c r="DKB7" s="171"/>
      <c r="DKC7" s="171"/>
      <c r="DKD7" s="171"/>
      <c r="DKE7" s="171"/>
      <c r="DKF7" s="171"/>
      <c r="DKG7" s="171"/>
      <c r="DKH7" s="171"/>
      <c r="DKI7" s="171"/>
      <c r="DKJ7" s="171"/>
      <c r="DKK7" s="171"/>
      <c r="DKL7" s="171"/>
      <c r="DKM7" s="171"/>
      <c r="DKN7" s="171"/>
      <c r="DKO7" s="171"/>
      <c r="DKP7" s="171"/>
      <c r="DKQ7" s="171"/>
      <c r="DKR7" s="171"/>
      <c r="DKS7" s="171"/>
      <c r="DKT7" s="171"/>
      <c r="DKU7" s="171"/>
      <c r="DKV7" s="171"/>
      <c r="DKW7" s="171"/>
      <c r="DKX7" s="171"/>
      <c r="DKY7" s="171"/>
      <c r="DKZ7" s="171"/>
      <c r="DLA7" s="171"/>
      <c r="DLB7" s="171"/>
      <c r="DLC7" s="171"/>
      <c r="DLD7" s="171"/>
      <c r="DLE7" s="171"/>
      <c r="DLF7" s="171"/>
      <c r="DLG7" s="171"/>
      <c r="DLH7" s="171"/>
      <c r="DLI7" s="171"/>
      <c r="DLJ7" s="171"/>
      <c r="DLK7" s="171"/>
      <c r="DLL7" s="171"/>
      <c r="DLM7" s="171"/>
      <c r="DLN7" s="171"/>
      <c r="DLO7" s="171"/>
      <c r="DLP7" s="171"/>
      <c r="DLQ7" s="171"/>
      <c r="DLR7" s="171"/>
      <c r="DLS7" s="171"/>
      <c r="DLT7" s="171"/>
      <c r="DLU7" s="171"/>
      <c r="DLV7" s="171"/>
      <c r="DLW7" s="171"/>
      <c r="DLX7" s="171"/>
      <c r="DLY7" s="171"/>
      <c r="DLZ7" s="171"/>
      <c r="DMA7" s="171"/>
      <c r="DMB7" s="171"/>
      <c r="DMC7" s="171"/>
      <c r="DMD7" s="171"/>
      <c r="DME7" s="171"/>
      <c r="DMF7" s="171"/>
      <c r="DMG7" s="171"/>
      <c r="DMH7" s="171"/>
      <c r="DMI7" s="171"/>
      <c r="DMJ7" s="171"/>
      <c r="DMK7" s="171"/>
      <c r="DML7" s="171"/>
      <c r="DMM7" s="171"/>
      <c r="DMN7" s="171"/>
      <c r="DMO7" s="171"/>
      <c r="DMP7" s="171"/>
      <c r="DMQ7" s="171"/>
      <c r="DMR7" s="171"/>
      <c r="DMS7" s="171"/>
      <c r="DMT7" s="171"/>
      <c r="DMU7" s="171"/>
      <c r="DMV7" s="171"/>
      <c r="DMW7" s="171"/>
      <c r="DMX7" s="171"/>
      <c r="DMY7" s="171"/>
      <c r="DMZ7" s="171"/>
      <c r="DNA7" s="171"/>
      <c r="DNB7" s="171"/>
      <c r="DNC7" s="171"/>
      <c r="DND7" s="171"/>
      <c r="DNE7" s="171"/>
      <c r="DNF7" s="171"/>
      <c r="DNG7" s="171"/>
      <c r="DNH7" s="171"/>
      <c r="DNI7" s="171"/>
      <c r="DNJ7" s="171"/>
      <c r="DNK7" s="171"/>
      <c r="DNL7" s="171"/>
      <c r="DNM7" s="171"/>
      <c r="DNN7" s="171"/>
      <c r="DNO7" s="171"/>
      <c r="DNP7" s="171"/>
      <c r="DNQ7" s="171"/>
      <c r="DNR7" s="171"/>
      <c r="DNS7" s="171"/>
      <c r="DNT7" s="171"/>
      <c r="DNU7" s="171"/>
      <c r="DNV7" s="171"/>
      <c r="DNW7" s="171"/>
      <c r="DNX7" s="171"/>
      <c r="DNY7" s="171"/>
      <c r="DNZ7" s="171"/>
      <c r="DOA7" s="171"/>
      <c r="DOB7" s="171"/>
      <c r="DOC7" s="171"/>
      <c r="DOD7" s="171"/>
      <c r="DOE7" s="171"/>
      <c r="DOF7" s="171"/>
      <c r="DOG7" s="171"/>
      <c r="DOH7" s="171"/>
      <c r="DOI7" s="171"/>
      <c r="DOJ7" s="171"/>
      <c r="DOK7" s="171"/>
      <c r="DOL7" s="171"/>
      <c r="DOM7" s="171"/>
      <c r="DON7" s="171"/>
      <c r="DOO7" s="171"/>
      <c r="DOP7" s="171"/>
      <c r="DOQ7" s="171"/>
      <c r="DOR7" s="171"/>
      <c r="DOS7" s="171"/>
      <c r="DOT7" s="171"/>
      <c r="DOU7" s="171"/>
      <c r="DOV7" s="171"/>
      <c r="DOW7" s="171"/>
      <c r="DOX7" s="171"/>
      <c r="DOY7" s="171"/>
      <c r="DOZ7" s="171"/>
      <c r="DPA7" s="171"/>
      <c r="DPB7" s="171"/>
      <c r="DPC7" s="171"/>
      <c r="DPD7" s="171"/>
      <c r="DPE7" s="171"/>
      <c r="DPF7" s="171"/>
      <c r="DPG7" s="171"/>
      <c r="DPH7" s="171"/>
      <c r="DPI7" s="171"/>
      <c r="DPJ7" s="171"/>
      <c r="DPK7" s="171"/>
      <c r="DPL7" s="171"/>
      <c r="DPM7" s="171"/>
      <c r="DPN7" s="171"/>
      <c r="DPO7" s="171"/>
      <c r="DPP7" s="171"/>
      <c r="DPQ7" s="171"/>
      <c r="DPR7" s="171"/>
      <c r="DPS7" s="171"/>
      <c r="DPT7" s="171"/>
      <c r="DPU7" s="171"/>
      <c r="DPV7" s="171"/>
      <c r="DPW7" s="171"/>
      <c r="DPX7" s="171"/>
      <c r="DPY7" s="171"/>
      <c r="DPZ7" s="171"/>
      <c r="DQA7" s="171"/>
      <c r="DQB7" s="171"/>
      <c r="DQC7" s="171"/>
      <c r="DQD7" s="171"/>
      <c r="DQE7" s="171"/>
      <c r="DQF7" s="171"/>
      <c r="DQG7" s="171"/>
      <c r="DQH7" s="171"/>
      <c r="DQI7" s="171"/>
      <c r="DQJ7" s="171"/>
      <c r="DQK7" s="171"/>
      <c r="DQL7" s="171"/>
      <c r="DQM7" s="171"/>
      <c r="DQN7" s="171"/>
      <c r="DQO7" s="171"/>
      <c r="DQP7" s="171"/>
      <c r="DQQ7" s="171"/>
      <c r="DQR7" s="171"/>
      <c r="DQS7" s="171"/>
      <c r="DQT7" s="171"/>
      <c r="DQU7" s="171"/>
      <c r="DQV7" s="171"/>
      <c r="DQW7" s="171"/>
      <c r="DQX7" s="171"/>
      <c r="DQY7" s="171"/>
      <c r="DQZ7" s="171"/>
      <c r="DRA7" s="171"/>
      <c r="DRB7" s="171"/>
      <c r="DRC7" s="171"/>
      <c r="DRD7" s="171"/>
      <c r="DRE7" s="171"/>
      <c r="DRF7" s="171"/>
      <c r="DRG7" s="171"/>
      <c r="DRH7" s="171"/>
      <c r="DRI7" s="171"/>
      <c r="DRJ7" s="171"/>
      <c r="DRK7" s="171"/>
      <c r="DRL7" s="171"/>
      <c r="DRM7" s="171"/>
      <c r="DRN7" s="171"/>
      <c r="DRO7" s="171"/>
      <c r="DRP7" s="171"/>
      <c r="DRQ7" s="171"/>
      <c r="DRR7" s="171"/>
      <c r="DRS7" s="171"/>
      <c r="DRT7" s="171"/>
      <c r="DRU7" s="171"/>
      <c r="DRV7" s="171"/>
      <c r="DRW7" s="171"/>
      <c r="DRX7" s="171"/>
      <c r="DRY7" s="171"/>
      <c r="DRZ7" s="171"/>
      <c r="DSA7" s="171"/>
      <c r="DSB7" s="171"/>
      <c r="DSC7" s="171"/>
      <c r="DSD7" s="171"/>
      <c r="DSE7" s="171"/>
      <c r="DSF7" s="171"/>
      <c r="DSG7" s="171"/>
      <c r="DSH7" s="171"/>
      <c r="DSI7" s="171"/>
      <c r="DSJ7" s="171"/>
      <c r="DSK7" s="171"/>
      <c r="DSL7" s="171"/>
      <c r="DSM7" s="171"/>
      <c r="DSN7" s="171"/>
      <c r="DSO7" s="171"/>
      <c r="DSP7" s="171"/>
      <c r="DSQ7" s="171"/>
      <c r="DSR7" s="171"/>
      <c r="DSS7" s="171"/>
      <c r="DST7" s="171"/>
      <c r="DSU7" s="171"/>
      <c r="DSV7" s="171"/>
      <c r="DSW7" s="171"/>
      <c r="DSX7" s="171"/>
      <c r="DSY7" s="171"/>
      <c r="DSZ7" s="171"/>
      <c r="DTA7" s="171"/>
      <c r="DTB7" s="171"/>
      <c r="DTC7" s="171"/>
      <c r="DTD7" s="171"/>
      <c r="DTE7" s="171"/>
      <c r="DTF7" s="171"/>
      <c r="DTG7" s="171"/>
      <c r="DTH7" s="171"/>
      <c r="DTI7" s="171"/>
      <c r="DTJ7" s="171"/>
      <c r="DTK7" s="171"/>
      <c r="DTL7" s="171"/>
      <c r="DTM7" s="171"/>
      <c r="DTN7" s="171"/>
      <c r="DTO7" s="171"/>
      <c r="DTP7" s="171"/>
      <c r="DTQ7" s="171"/>
      <c r="DTR7" s="171"/>
      <c r="DTS7" s="171"/>
      <c r="DTT7" s="171"/>
      <c r="DTU7" s="171"/>
      <c r="DTV7" s="171"/>
      <c r="DTW7" s="171"/>
      <c r="DTX7" s="171"/>
      <c r="DTY7" s="171"/>
      <c r="DTZ7" s="171"/>
      <c r="DUA7" s="171"/>
      <c r="DUB7" s="171"/>
      <c r="DUC7" s="171"/>
      <c r="DUD7" s="171"/>
      <c r="DUE7" s="171"/>
      <c r="DUF7" s="171"/>
      <c r="DUG7" s="171"/>
      <c r="DUH7" s="171"/>
      <c r="DUI7" s="171"/>
      <c r="DUJ7" s="171"/>
      <c r="DUK7" s="171"/>
      <c r="DUL7" s="171"/>
      <c r="DUM7" s="171"/>
      <c r="DUN7" s="171"/>
      <c r="DUO7" s="171"/>
      <c r="DUP7" s="171"/>
      <c r="DUQ7" s="171"/>
      <c r="DUR7" s="171"/>
      <c r="DUS7" s="171"/>
      <c r="DUT7" s="171"/>
      <c r="DUU7" s="171"/>
      <c r="DUV7" s="171"/>
      <c r="DUW7" s="171"/>
      <c r="DUX7" s="171"/>
      <c r="DUY7" s="171"/>
      <c r="DUZ7" s="171"/>
      <c r="DVA7" s="171"/>
      <c r="DVB7" s="171"/>
      <c r="DVC7" s="171"/>
      <c r="DVD7" s="171"/>
      <c r="DVE7" s="171"/>
      <c r="DVF7" s="171"/>
      <c r="DVG7" s="171"/>
      <c r="DVH7" s="171"/>
      <c r="DVI7" s="171"/>
      <c r="DVJ7" s="171"/>
      <c r="DVK7" s="171"/>
      <c r="DVL7" s="171"/>
      <c r="DVM7" s="171"/>
      <c r="DVN7" s="171"/>
      <c r="DVO7" s="171"/>
      <c r="DVP7" s="171"/>
      <c r="DVQ7" s="171"/>
      <c r="DVR7" s="171"/>
      <c r="DVS7" s="171"/>
      <c r="DVT7" s="171"/>
      <c r="DVU7" s="171"/>
      <c r="DVV7" s="171"/>
      <c r="DVW7" s="171"/>
      <c r="DVX7" s="171"/>
      <c r="DVY7" s="171"/>
      <c r="DVZ7" s="171"/>
      <c r="DWA7" s="171"/>
      <c r="DWB7" s="171"/>
      <c r="DWC7" s="171"/>
      <c r="DWD7" s="171"/>
      <c r="DWE7" s="171"/>
      <c r="DWF7" s="171"/>
      <c r="DWG7" s="171"/>
      <c r="DWH7" s="171"/>
      <c r="DWI7" s="171"/>
      <c r="DWJ7" s="171"/>
      <c r="DWK7" s="171"/>
      <c r="DWL7" s="171"/>
      <c r="DWM7" s="171"/>
      <c r="DWN7" s="171"/>
      <c r="DWO7" s="171"/>
      <c r="DWP7" s="171"/>
      <c r="DWQ7" s="171"/>
      <c r="DWR7" s="171"/>
      <c r="DWS7" s="171"/>
      <c r="DWT7" s="171"/>
      <c r="DWU7" s="171"/>
      <c r="DWV7" s="171"/>
      <c r="DWW7" s="171"/>
      <c r="DWX7" s="171"/>
      <c r="DWY7" s="171"/>
      <c r="DWZ7" s="171"/>
      <c r="DXA7" s="171"/>
      <c r="DXB7" s="171"/>
      <c r="DXC7" s="171"/>
      <c r="DXD7" s="171"/>
      <c r="DXE7" s="171"/>
      <c r="DXF7" s="171"/>
      <c r="DXG7" s="171"/>
      <c r="DXH7" s="171"/>
      <c r="DXI7" s="171"/>
      <c r="DXJ7" s="171"/>
      <c r="DXK7" s="171"/>
      <c r="DXL7" s="171"/>
      <c r="DXM7" s="171"/>
      <c r="DXN7" s="171"/>
      <c r="DXO7" s="171"/>
      <c r="DXP7" s="171"/>
      <c r="DXQ7" s="171"/>
      <c r="DXR7" s="171"/>
      <c r="DXS7" s="171"/>
      <c r="DXT7" s="171"/>
      <c r="DXU7" s="171"/>
      <c r="DXV7" s="171"/>
      <c r="DXW7" s="171"/>
      <c r="DXX7" s="171"/>
      <c r="DXY7" s="171"/>
      <c r="DXZ7" s="171"/>
      <c r="DYA7" s="171"/>
      <c r="DYB7" s="171"/>
      <c r="DYC7" s="171"/>
      <c r="DYD7" s="171"/>
      <c r="DYE7" s="171"/>
      <c r="DYF7" s="171"/>
      <c r="DYG7" s="171"/>
      <c r="DYH7" s="171"/>
      <c r="DYI7" s="171"/>
      <c r="DYJ7" s="171"/>
      <c r="DYK7" s="171"/>
      <c r="DYL7" s="171"/>
      <c r="DYM7" s="171"/>
      <c r="DYN7" s="171"/>
      <c r="DYO7" s="171"/>
      <c r="DYP7" s="171"/>
      <c r="DYQ7" s="171"/>
      <c r="DYR7" s="171"/>
      <c r="DYS7" s="171"/>
      <c r="DYT7" s="171"/>
      <c r="DYU7" s="171"/>
      <c r="DYV7" s="171"/>
      <c r="DYW7" s="171"/>
      <c r="DYX7" s="171"/>
      <c r="DYY7" s="171"/>
      <c r="DYZ7" s="171"/>
      <c r="DZA7" s="171"/>
      <c r="DZB7" s="171"/>
      <c r="DZC7" s="171"/>
      <c r="DZD7" s="171"/>
      <c r="DZE7" s="171"/>
      <c r="DZF7" s="171"/>
      <c r="DZG7" s="171"/>
      <c r="DZH7" s="171"/>
      <c r="DZI7" s="171"/>
      <c r="DZJ7" s="171"/>
      <c r="DZK7" s="171"/>
      <c r="DZL7" s="171"/>
      <c r="DZM7" s="171"/>
      <c r="DZN7" s="171"/>
      <c r="DZO7" s="171"/>
      <c r="DZP7" s="171"/>
      <c r="DZQ7" s="171"/>
      <c r="DZR7" s="171"/>
      <c r="DZS7" s="171"/>
      <c r="DZT7" s="171"/>
      <c r="DZU7" s="171"/>
      <c r="DZV7" s="171"/>
      <c r="DZW7" s="171"/>
      <c r="DZX7" s="171"/>
      <c r="DZY7" s="171"/>
      <c r="DZZ7" s="171"/>
      <c r="EAA7" s="171"/>
      <c r="EAB7" s="171"/>
      <c r="EAC7" s="171"/>
      <c r="EAD7" s="171"/>
      <c r="EAE7" s="171"/>
      <c r="EAF7" s="171"/>
      <c r="EAG7" s="171"/>
      <c r="EAH7" s="171"/>
      <c r="EAI7" s="171"/>
      <c r="EAJ7" s="171"/>
      <c r="EAK7" s="171"/>
      <c r="EAL7" s="171"/>
      <c r="EAM7" s="171"/>
      <c r="EAN7" s="171"/>
      <c r="EAO7" s="171"/>
      <c r="EAP7" s="171"/>
      <c r="EAQ7" s="171"/>
      <c r="EAR7" s="171"/>
      <c r="EAS7" s="171"/>
      <c r="EAT7" s="171"/>
      <c r="EAU7" s="171"/>
      <c r="EAV7" s="171"/>
      <c r="EAW7" s="171"/>
      <c r="EAX7" s="171"/>
      <c r="EAY7" s="171"/>
      <c r="EAZ7" s="171"/>
      <c r="EBA7" s="171"/>
      <c r="EBB7" s="171"/>
      <c r="EBC7" s="171"/>
      <c r="EBD7" s="171"/>
      <c r="EBE7" s="171"/>
      <c r="EBF7" s="171"/>
      <c r="EBG7" s="171"/>
      <c r="EBH7" s="171"/>
      <c r="EBI7" s="171"/>
      <c r="EBJ7" s="171"/>
      <c r="EBK7" s="171"/>
      <c r="EBL7" s="171"/>
      <c r="EBM7" s="171"/>
      <c r="EBN7" s="171"/>
      <c r="EBO7" s="171"/>
      <c r="EBP7" s="171"/>
      <c r="EBQ7" s="171"/>
      <c r="EBR7" s="171"/>
      <c r="EBS7" s="171"/>
      <c r="EBT7" s="171"/>
      <c r="EBU7" s="171"/>
      <c r="EBV7" s="171"/>
      <c r="EBW7" s="171"/>
      <c r="EBX7" s="171"/>
      <c r="EBY7" s="171"/>
      <c r="EBZ7" s="171"/>
      <c r="ECA7" s="171"/>
      <c r="ECB7" s="171"/>
      <c r="ECC7" s="171"/>
      <c r="ECD7" s="171"/>
      <c r="ECE7" s="171"/>
      <c r="ECF7" s="171"/>
      <c r="ECG7" s="171"/>
      <c r="ECH7" s="171"/>
      <c r="ECI7" s="171"/>
      <c r="ECJ7" s="171"/>
      <c r="ECK7" s="171"/>
      <c r="ECL7" s="171"/>
      <c r="ECM7" s="171"/>
      <c r="ECN7" s="171"/>
      <c r="ECO7" s="171"/>
      <c r="ECP7" s="171"/>
      <c r="ECQ7" s="171"/>
      <c r="ECR7" s="171"/>
      <c r="ECS7" s="171"/>
      <c r="ECT7" s="171"/>
      <c r="ECU7" s="171"/>
      <c r="ECV7" s="171"/>
      <c r="ECW7" s="171"/>
      <c r="ECX7" s="171"/>
      <c r="ECY7" s="171"/>
      <c r="ECZ7" s="171"/>
      <c r="EDA7" s="171"/>
      <c r="EDB7" s="171"/>
      <c r="EDC7" s="171"/>
      <c r="EDD7" s="171"/>
      <c r="EDE7" s="171"/>
      <c r="EDF7" s="171"/>
      <c r="EDG7" s="171"/>
      <c r="EDH7" s="171"/>
      <c r="EDI7" s="171"/>
      <c r="EDJ7" s="171"/>
      <c r="EDK7" s="171"/>
      <c r="EDL7" s="171"/>
      <c r="EDM7" s="171"/>
      <c r="EDN7" s="171"/>
      <c r="EDO7" s="171"/>
      <c r="EDP7" s="171"/>
      <c r="EDQ7" s="171"/>
      <c r="EDR7" s="171"/>
      <c r="EDS7" s="171"/>
      <c r="EDT7" s="171"/>
      <c r="EDU7" s="171"/>
      <c r="EDV7" s="171"/>
      <c r="EDW7" s="171"/>
      <c r="EDX7" s="171"/>
      <c r="EDY7" s="171"/>
      <c r="EDZ7" s="171"/>
      <c r="EEA7" s="171"/>
      <c r="EEB7" s="171"/>
      <c r="EEC7" s="171"/>
      <c r="EED7" s="171"/>
      <c r="EEE7" s="171"/>
      <c r="EEF7" s="171"/>
      <c r="EEG7" s="171"/>
      <c r="EEH7" s="171"/>
      <c r="EEI7" s="171"/>
      <c r="EEJ7" s="171"/>
      <c r="EEK7" s="171"/>
      <c r="EEL7" s="171"/>
      <c r="EEM7" s="171"/>
      <c r="EEN7" s="171"/>
      <c r="EEO7" s="171"/>
      <c r="EEP7" s="171"/>
      <c r="EEQ7" s="171"/>
      <c r="EER7" s="171"/>
      <c r="EES7" s="171"/>
      <c r="EET7" s="171"/>
      <c r="EEU7" s="171"/>
      <c r="EEV7" s="171"/>
      <c r="EEW7" s="171"/>
      <c r="EEX7" s="171"/>
      <c r="EEY7" s="171"/>
      <c r="EEZ7" s="171"/>
      <c r="EFA7" s="171"/>
      <c r="EFB7" s="171"/>
      <c r="EFC7" s="171"/>
      <c r="EFD7" s="171"/>
      <c r="EFE7" s="171"/>
      <c r="EFF7" s="171"/>
      <c r="EFG7" s="171"/>
      <c r="EFH7" s="171"/>
      <c r="EFI7" s="171"/>
      <c r="EFJ7" s="171"/>
      <c r="EFK7" s="171"/>
      <c r="EFL7" s="171"/>
      <c r="EFM7" s="171"/>
      <c r="EFN7" s="171"/>
      <c r="EFO7" s="171"/>
      <c r="EFP7" s="171"/>
      <c r="EFQ7" s="171"/>
      <c r="EFR7" s="171"/>
      <c r="EFS7" s="171"/>
      <c r="EFT7" s="171"/>
      <c r="EFU7" s="171"/>
      <c r="EFV7" s="171"/>
      <c r="EFW7" s="171"/>
      <c r="EFX7" s="171"/>
      <c r="EFY7" s="171"/>
      <c r="EFZ7" s="171"/>
      <c r="EGA7" s="171"/>
      <c r="EGB7" s="171"/>
      <c r="EGC7" s="171"/>
      <c r="EGD7" s="171"/>
      <c r="EGE7" s="171"/>
      <c r="EGF7" s="171"/>
      <c r="EGG7" s="171"/>
      <c r="EGH7" s="171"/>
      <c r="EGI7" s="171"/>
      <c r="EGJ7" s="171"/>
      <c r="EGK7" s="171"/>
      <c r="EGL7" s="171"/>
      <c r="EGM7" s="171"/>
      <c r="EGN7" s="171"/>
      <c r="EGO7" s="171"/>
      <c r="EGP7" s="171"/>
      <c r="EGQ7" s="171"/>
      <c r="EGR7" s="171"/>
      <c r="EGS7" s="171"/>
      <c r="EGT7" s="171"/>
      <c r="EGU7" s="171"/>
      <c r="EGV7" s="171"/>
      <c r="EGW7" s="171"/>
      <c r="EGX7" s="171"/>
      <c r="EGY7" s="171"/>
      <c r="EGZ7" s="171"/>
      <c r="EHA7" s="171"/>
      <c r="EHB7" s="171"/>
      <c r="EHC7" s="171"/>
      <c r="EHD7" s="171"/>
      <c r="EHE7" s="171"/>
      <c r="EHF7" s="171"/>
      <c r="EHG7" s="171"/>
      <c r="EHH7" s="171"/>
      <c r="EHI7" s="171"/>
      <c r="EHJ7" s="171"/>
      <c r="EHK7" s="171"/>
      <c r="EHL7" s="171"/>
      <c r="EHM7" s="171"/>
      <c r="EHN7" s="171"/>
      <c r="EHO7" s="171"/>
      <c r="EHP7" s="171"/>
      <c r="EHQ7" s="171"/>
      <c r="EHR7" s="171"/>
      <c r="EHS7" s="171"/>
      <c r="EHT7" s="171"/>
      <c r="EHU7" s="171"/>
      <c r="EHV7" s="171"/>
      <c r="EHW7" s="171"/>
      <c r="EHX7" s="171"/>
      <c r="EHY7" s="171"/>
      <c r="EHZ7" s="171"/>
      <c r="EIA7" s="171"/>
      <c r="EIB7" s="171"/>
      <c r="EIC7" s="171"/>
      <c r="EID7" s="171"/>
      <c r="EIE7" s="171"/>
      <c r="EIF7" s="171"/>
      <c r="EIG7" s="171"/>
      <c r="EIH7" s="171"/>
      <c r="EII7" s="171"/>
      <c r="EIJ7" s="171"/>
      <c r="EIK7" s="171"/>
      <c r="EIL7" s="171"/>
      <c r="EIM7" s="171"/>
      <c r="EIN7" s="171"/>
      <c r="EIO7" s="171"/>
      <c r="EIP7" s="171"/>
      <c r="EIQ7" s="171"/>
      <c r="EIR7" s="171"/>
      <c r="EIS7" s="171"/>
      <c r="EIT7" s="171"/>
      <c r="EIU7" s="171"/>
      <c r="EIV7" s="171"/>
      <c r="EIW7" s="171"/>
      <c r="EIX7" s="171"/>
      <c r="EIY7" s="171"/>
      <c r="EIZ7" s="171"/>
      <c r="EJA7" s="171"/>
      <c r="EJB7" s="171"/>
      <c r="EJC7" s="171"/>
      <c r="EJD7" s="171"/>
      <c r="EJE7" s="171"/>
      <c r="EJF7" s="171"/>
      <c r="EJG7" s="171"/>
      <c r="EJH7" s="171"/>
      <c r="EJI7" s="171"/>
      <c r="EJJ7" s="171"/>
      <c r="EJK7" s="171"/>
      <c r="EJL7" s="171"/>
      <c r="EJM7" s="171"/>
      <c r="EJN7" s="171"/>
      <c r="EJO7" s="171"/>
      <c r="EJP7" s="171"/>
      <c r="EJQ7" s="171"/>
      <c r="EJR7" s="171"/>
      <c r="EJS7" s="171"/>
      <c r="EJT7" s="171"/>
      <c r="EJU7" s="171"/>
      <c r="EJV7" s="171"/>
      <c r="EJW7" s="171"/>
      <c r="EJX7" s="171"/>
      <c r="EJY7" s="171"/>
      <c r="EJZ7" s="171"/>
      <c r="EKA7" s="171"/>
      <c r="EKB7" s="171"/>
      <c r="EKC7" s="171"/>
      <c r="EKD7" s="171"/>
      <c r="EKE7" s="171"/>
      <c r="EKF7" s="171"/>
      <c r="EKG7" s="171"/>
      <c r="EKH7" s="171"/>
      <c r="EKI7" s="171"/>
      <c r="EKJ7" s="171"/>
      <c r="EKK7" s="171"/>
      <c r="EKL7" s="171"/>
      <c r="EKM7" s="171"/>
      <c r="EKN7" s="171"/>
      <c r="EKO7" s="171"/>
      <c r="EKP7" s="171"/>
      <c r="EKQ7" s="171"/>
      <c r="EKR7" s="171"/>
      <c r="EKS7" s="171"/>
      <c r="EKT7" s="171"/>
      <c r="EKU7" s="171"/>
      <c r="EKV7" s="171"/>
      <c r="EKW7" s="171"/>
      <c r="EKX7" s="171"/>
      <c r="EKY7" s="171"/>
      <c r="EKZ7" s="171"/>
      <c r="ELA7" s="171"/>
      <c r="ELB7" s="171"/>
      <c r="ELC7" s="171"/>
      <c r="ELD7" s="171"/>
      <c r="ELE7" s="171"/>
      <c r="ELF7" s="171"/>
      <c r="ELG7" s="171"/>
      <c r="ELH7" s="171"/>
      <c r="ELI7" s="171"/>
      <c r="ELJ7" s="171"/>
      <c r="ELK7" s="171"/>
      <c r="ELL7" s="171"/>
      <c r="ELM7" s="171"/>
      <c r="ELN7" s="171"/>
      <c r="ELO7" s="171"/>
      <c r="ELP7" s="171"/>
      <c r="ELQ7" s="171"/>
      <c r="ELR7" s="171"/>
      <c r="ELS7" s="171"/>
      <c r="ELT7" s="171"/>
      <c r="ELU7" s="171"/>
      <c r="ELV7" s="171"/>
      <c r="ELW7" s="171"/>
      <c r="ELX7" s="171"/>
      <c r="ELY7" s="171"/>
      <c r="ELZ7" s="171"/>
      <c r="EMA7" s="171"/>
      <c r="EMB7" s="171"/>
      <c r="EMC7" s="171"/>
      <c r="EMD7" s="171"/>
      <c r="EME7" s="171"/>
      <c r="EMF7" s="171"/>
      <c r="EMG7" s="171"/>
      <c r="EMH7" s="171"/>
      <c r="EMI7" s="171"/>
      <c r="EMJ7" s="171"/>
      <c r="EMK7" s="171"/>
      <c r="EML7" s="171"/>
      <c r="EMM7" s="171"/>
      <c r="EMN7" s="171"/>
      <c r="EMO7" s="171"/>
      <c r="EMP7" s="171"/>
      <c r="EMQ7" s="171"/>
      <c r="EMR7" s="171"/>
      <c r="EMS7" s="171"/>
      <c r="EMT7" s="171"/>
      <c r="EMU7" s="171"/>
      <c r="EMV7" s="171"/>
      <c r="EMW7" s="171"/>
      <c r="EMX7" s="171"/>
      <c r="EMY7" s="171"/>
      <c r="EMZ7" s="171"/>
      <c r="ENA7" s="171"/>
      <c r="ENB7" s="171"/>
      <c r="ENC7" s="171"/>
      <c r="END7" s="171"/>
      <c r="ENE7" s="171"/>
      <c r="ENF7" s="171"/>
      <c r="ENG7" s="171"/>
      <c r="ENH7" s="171"/>
      <c r="ENI7" s="171"/>
      <c r="ENJ7" s="171"/>
      <c r="ENK7" s="171"/>
      <c r="ENL7" s="171"/>
      <c r="ENM7" s="171"/>
      <c r="ENN7" s="171"/>
      <c r="ENO7" s="171"/>
      <c r="ENP7" s="171"/>
      <c r="ENQ7" s="171"/>
      <c r="ENR7" s="171"/>
      <c r="ENS7" s="171"/>
      <c r="ENT7" s="171"/>
      <c r="ENU7" s="171"/>
      <c r="ENV7" s="171"/>
      <c r="ENW7" s="171"/>
      <c r="ENX7" s="171"/>
      <c r="ENY7" s="171"/>
      <c r="ENZ7" s="171"/>
      <c r="EOA7" s="171"/>
      <c r="EOB7" s="171"/>
      <c r="EOC7" s="171"/>
      <c r="EOD7" s="171"/>
      <c r="EOE7" s="171"/>
      <c r="EOF7" s="171"/>
      <c r="EOG7" s="171"/>
      <c r="EOH7" s="171"/>
      <c r="EOI7" s="171"/>
      <c r="EOJ7" s="171"/>
      <c r="EOK7" s="171"/>
      <c r="EOL7" s="171"/>
      <c r="EOM7" s="171"/>
      <c r="EON7" s="171"/>
      <c r="EOO7" s="171"/>
      <c r="EOP7" s="171"/>
      <c r="EOQ7" s="171"/>
      <c r="EOR7" s="171"/>
      <c r="EOS7" s="171"/>
      <c r="EOT7" s="171"/>
      <c r="EOU7" s="171"/>
      <c r="EOV7" s="171"/>
      <c r="EOW7" s="171"/>
      <c r="EOX7" s="171"/>
      <c r="EOY7" s="171"/>
      <c r="EOZ7" s="171"/>
      <c r="EPA7" s="171"/>
      <c r="EPB7" s="171"/>
      <c r="EPC7" s="171"/>
      <c r="EPD7" s="171"/>
      <c r="EPE7" s="171"/>
      <c r="EPF7" s="171"/>
      <c r="EPG7" s="171"/>
      <c r="EPH7" s="171"/>
      <c r="EPI7" s="171"/>
      <c r="EPJ7" s="171"/>
      <c r="EPK7" s="171"/>
      <c r="EPL7" s="171"/>
      <c r="EPM7" s="171"/>
      <c r="EPN7" s="171"/>
      <c r="EPO7" s="171"/>
      <c r="EPP7" s="171"/>
      <c r="EPQ7" s="171"/>
      <c r="EPR7" s="171"/>
      <c r="EPS7" s="171"/>
      <c r="EPT7" s="171"/>
      <c r="EPU7" s="171"/>
      <c r="EPV7" s="171"/>
      <c r="EPW7" s="171"/>
      <c r="EPX7" s="171"/>
      <c r="EPY7" s="171"/>
      <c r="EPZ7" s="171"/>
      <c r="EQA7" s="171"/>
      <c r="EQB7" s="171"/>
      <c r="EQC7" s="171"/>
      <c r="EQD7" s="171"/>
      <c r="EQE7" s="171"/>
      <c r="EQF7" s="171"/>
      <c r="EQG7" s="171"/>
      <c r="EQH7" s="171"/>
      <c r="EQI7" s="171"/>
      <c r="EQJ7" s="171"/>
      <c r="EQK7" s="171"/>
      <c r="EQL7" s="171"/>
      <c r="EQM7" s="171"/>
      <c r="EQN7" s="171"/>
      <c r="EQO7" s="171"/>
      <c r="EQP7" s="171"/>
      <c r="EQQ7" s="171"/>
      <c r="EQR7" s="171"/>
      <c r="EQS7" s="171"/>
      <c r="EQT7" s="171"/>
      <c r="EQU7" s="171"/>
      <c r="EQV7" s="171"/>
      <c r="EQW7" s="171"/>
      <c r="EQX7" s="171"/>
      <c r="EQY7" s="171"/>
      <c r="EQZ7" s="171"/>
      <c r="ERA7" s="171"/>
      <c r="ERB7" s="171"/>
      <c r="ERC7" s="171"/>
      <c r="ERD7" s="171"/>
      <c r="ERE7" s="171"/>
      <c r="ERF7" s="171"/>
      <c r="ERG7" s="171"/>
      <c r="ERH7" s="171"/>
      <c r="ERI7" s="171"/>
      <c r="ERJ7" s="171"/>
      <c r="ERK7" s="171"/>
      <c r="ERL7" s="171"/>
      <c r="ERM7" s="171"/>
      <c r="ERN7" s="171"/>
      <c r="ERO7" s="171"/>
      <c r="ERP7" s="171"/>
      <c r="ERQ7" s="171"/>
      <c r="ERR7" s="171"/>
      <c r="ERS7" s="171"/>
      <c r="ERT7" s="171"/>
      <c r="ERU7" s="171"/>
      <c r="ERV7" s="171"/>
      <c r="ERW7" s="171"/>
      <c r="ERX7" s="171"/>
      <c r="ERY7" s="171"/>
      <c r="ERZ7" s="171"/>
      <c r="ESA7" s="171"/>
      <c r="ESB7" s="171"/>
      <c r="ESC7" s="171"/>
      <c r="ESD7" s="171"/>
      <c r="ESE7" s="171"/>
      <c r="ESF7" s="171"/>
      <c r="ESG7" s="171"/>
      <c r="ESH7" s="171"/>
      <c r="ESI7" s="171"/>
      <c r="ESJ7" s="171"/>
      <c r="ESK7" s="171"/>
      <c r="ESL7" s="171"/>
      <c r="ESM7" s="171"/>
      <c r="ESN7" s="171"/>
      <c r="ESO7" s="171"/>
      <c r="ESP7" s="171"/>
      <c r="ESQ7" s="171"/>
      <c r="ESR7" s="171"/>
      <c r="ESS7" s="171"/>
      <c r="EST7" s="171"/>
      <c r="ESU7" s="171"/>
      <c r="ESV7" s="171"/>
      <c r="ESW7" s="171"/>
      <c r="ESX7" s="171"/>
      <c r="ESY7" s="171"/>
      <c r="ESZ7" s="171"/>
      <c r="ETA7" s="171"/>
      <c r="ETB7" s="171"/>
      <c r="ETC7" s="171"/>
      <c r="ETD7" s="171"/>
      <c r="ETE7" s="171"/>
      <c r="ETF7" s="171"/>
      <c r="ETG7" s="171"/>
      <c r="ETH7" s="171"/>
      <c r="ETI7" s="171"/>
      <c r="ETJ7" s="171"/>
      <c r="ETK7" s="171"/>
      <c r="ETL7" s="171"/>
      <c r="ETM7" s="171"/>
      <c r="ETN7" s="171"/>
      <c r="ETO7" s="171"/>
      <c r="ETP7" s="171"/>
      <c r="ETQ7" s="171"/>
      <c r="ETR7" s="171"/>
      <c r="ETS7" s="171"/>
      <c r="ETT7" s="171"/>
      <c r="ETU7" s="171"/>
      <c r="ETV7" s="171"/>
      <c r="ETW7" s="171"/>
      <c r="ETX7" s="171"/>
      <c r="ETY7" s="171"/>
      <c r="ETZ7" s="171"/>
      <c r="EUA7" s="171"/>
      <c r="EUB7" s="171"/>
      <c r="EUC7" s="171"/>
      <c r="EUD7" s="171"/>
      <c r="EUE7" s="171"/>
      <c r="EUF7" s="171"/>
      <c r="EUG7" s="171"/>
      <c r="EUH7" s="171"/>
      <c r="EUI7" s="171"/>
      <c r="EUJ7" s="171"/>
      <c r="EUK7" s="171"/>
      <c r="EUL7" s="171"/>
      <c r="EUM7" s="171"/>
      <c r="EUN7" s="171"/>
      <c r="EUO7" s="171"/>
      <c r="EUP7" s="171"/>
      <c r="EUQ7" s="171"/>
      <c r="EUR7" s="171"/>
      <c r="EUS7" s="171"/>
      <c r="EUT7" s="171"/>
      <c r="EUU7" s="171"/>
      <c r="EUV7" s="171"/>
      <c r="EUW7" s="171"/>
      <c r="EUX7" s="171"/>
      <c r="EUY7" s="171"/>
      <c r="EUZ7" s="171"/>
      <c r="EVA7" s="171"/>
      <c r="EVB7" s="171"/>
      <c r="EVC7" s="171"/>
      <c r="EVD7" s="171"/>
      <c r="EVE7" s="171"/>
      <c r="EVF7" s="171"/>
      <c r="EVG7" s="171"/>
      <c r="EVH7" s="171"/>
      <c r="EVI7" s="171"/>
      <c r="EVJ7" s="171"/>
      <c r="EVK7" s="171"/>
      <c r="EVL7" s="171"/>
      <c r="EVM7" s="171"/>
      <c r="EVN7" s="171"/>
      <c r="EVO7" s="171"/>
      <c r="EVP7" s="171"/>
      <c r="EVQ7" s="171"/>
      <c r="EVR7" s="171"/>
      <c r="EVS7" s="171"/>
      <c r="EVT7" s="171"/>
      <c r="EVU7" s="171"/>
      <c r="EVV7" s="171"/>
      <c r="EVW7" s="171"/>
      <c r="EVX7" s="171"/>
      <c r="EVY7" s="171"/>
      <c r="EVZ7" s="171"/>
      <c r="EWA7" s="171"/>
      <c r="EWB7" s="171"/>
      <c r="EWC7" s="171"/>
      <c r="EWD7" s="171"/>
      <c r="EWE7" s="171"/>
      <c r="EWF7" s="171"/>
      <c r="EWG7" s="171"/>
      <c r="EWH7" s="171"/>
      <c r="EWI7" s="171"/>
      <c r="EWJ7" s="171"/>
      <c r="EWK7" s="171"/>
      <c r="EWL7" s="171"/>
      <c r="EWM7" s="171"/>
      <c r="EWN7" s="171"/>
      <c r="EWO7" s="171"/>
      <c r="EWP7" s="171"/>
      <c r="EWQ7" s="171"/>
      <c r="EWR7" s="171"/>
      <c r="EWS7" s="171"/>
      <c r="EWT7" s="171"/>
      <c r="EWU7" s="171"/>
      <c r="EWV7" s="171"/>
      <c r="EWW7" s="171"/>
      <c r="EWX7" s="171"/>
      <c r="EWY7" s="171"/>
      <c r="EWZ7" s="171"/>
      <c r="EXA7" s="171"/>
      <c r="EXB7" s="171"/>
      <c r="EXC7" s="171"/>
      <c r="EXD7" s="171"/>
      <c r="EXE7" s="171"/>
      <c r="EXF7" s="171"/>
      <c r="EXG7" s="171"/>
      <c r="EXH7" s="171"/>
      <c r="EXI7" s="171"/>
      <c r="EXJ7" s="171"/>
      <c r="EXK7" s="171"/>
      <c r="EXL7" s="171"/>
      <c r="EXM7" s="171"/>
      <c r="EXN7" s="171"/>
      <c r="EXO7" s="171"/>
      <c r="EXP7" s="171"/>
      <c r="EXQ7" s="171"/>
      <c r="EXR7" s="171"/>
      <c r="EXS7" s="171"/>
      <c r="EXT7" s="171"/>
      <c r="EXU7" s="171"/>
      <c r="EXV7" s="171"/>
      <c r="EXW7" s="171"/>
      <c r="EXX7" s="171"/>
      <c r="EXY7" s="171"/>
      <c r="EXZ7" s="171"/>
      <c r="EYA7" s="171"/>
      <c r="EYB7" s="171"/>
      <c r="EYC7" s="171"/>
      <c r="EYD7" s="171"/>
      <c r="EYE7" s="171"/>
      <c r="EYF7" s="171"/>
      <c r="EYG7" s="171"/>
      <c r="EYH7" s="171"/>
      <c r="EYI7" s="171"/>
      <c r="EYJ7" s="171"/>
      <c r="EYK7" s="171"/>
      <c r="EYL7" s="171"/>
      <c r="EYM7" s="171"/>
      <c r="EYN7" s="171"/>
      <c r="EYO7" s="171"/>
      <c r="EYP7" s="171"/>
      <c r="EYQ7" s="171"/>
      <c r="EYR7" s="171"/>
      <c r="EYS7" s="171"/>
      <c r="EYT7" s="171"/>
      <c r="EYU7" s="171"/>
      <c r="EYV7" s="171"/>
      <c r="EYW7" s="171"/>
      <c r="EYX7" s="171"/>
      <c r="EYY7" s="171"/>
      <c r="EYZ7" s="171"/>
      <c r="EZA7" s="171"/>
      <c r="EZB7" s="171"/>
      <c r="EZC7" s="171"/>
      <c r="EZD7" s="171"/>
      <c r="EZE7" s="171"/>
      <c r="EZF7" s="171"/>
      <c r="EZG7" s="171"/>
      <c r="EZH7" s="171"/>
      <c r="EZI7" s="171"/>
      <c r="EZJ7" s="171"/>
      <c r="EZK7" s="171"/>
      <c r="EZL7" s="171"/>
      <c r="EZM7" s="171"/>
      <c r="EZN7" s="171"/>
      <c r="EZO7" s="171"/>
      <c r="EZP7" s="171"/>
      <c r="EZQ7" s="171"/>
      <c r="EZR7" s="171"/>
      <c r="EZS7" s="171"/>
      <c r="EZT7" s="171"/>
      <c r="EZU7" s="171"/>
      <c r="EZV7" s="171"/>
      <c r="EZW7" s="171"/>
      <c r="EZX7" s="171"/>
      <c r="EZY7" s="171"/>
      <c r="EZZ7" s="171"/>
      <c r="FAA7" s="171"/>
      <c r="FAB7" s="171"/>
      <c r="FAC7" s="171"/>
      <c r="FAD7" s="171"/>
      <c r="FAE7" s="171"/>
      <c r="FAF7" s="171"/>
      <c r="FAG7" s="171"/>
      <c r="FAH7" s="171"/>
      <c r="FAI7" s="171"/>
      <c r="FAJ7" s="171"/>
      <c r="FAK7" s="171"/>
      <c r="FAL7" s="171"/>
      <c r="FAM7" s="171"/>
      <c r="FAN7" s="171"/>
      <c r="FAO7" s="171"/>
      <c r="FAP7" s="171"/>
      <c r="FAQ7" s="171"/>
      <c r="FAR7" s="171"/>
      <c r="FAS7" s="171"/>
      <c r="FAT7" s="171"/>
      <c r="FAU7" s="171"/>
      <c r="FAV7" s="171"/>
      <c r="FAW7" s="171"/>
      <c r="FAX7" s="171"/>
      <c r="FAY7" s="171"/>
      <c r="FAZ7" s="171"/>
      <c r="FBA7" s="171"/>
      <c r="FBB7" s="171"/>
      <c r="FBC7" s="171"/>
      <c r="FBD7" s="171"/>
      <c r="FBE7" s="171"/>
      <c r="FBF7" s="171"/>
      <c r="FBG7" s="171"/>
      <c r="FBH7" s="171"/>
      <c r="FBI7" s="171"/>
      <c r="FBJ7" s="171"/>
      <c r="FBK7" s="171"/>
      <c r="FBL7" s="171"/>
      <c r="FBM7" s="171"/>
      <c r="FBN7" s="171"/>
      <c r="FBO7" s="171"/>
      <c r="FBP7" s="171"/>
      <c r="FBQ7" s="171"/>
      <c r="FBR7" s="171"/>
      <c r="FBS7" s="171"/>
      <c r="FBT7" s="171"/>
      <c r="FBU7" s="171"/>
      <c r="FBV7" s="171"/>
      <c r="FBW7" s="171"/>
      <c r="FBX7" s="171"/>
      <c r="FBY7" s="171"/>
      <c r="FBZ7" s="171"/>
      <c r="FCA7" s="171"/>
      <c r="FCB7" s="171"/>
      <c r="FCC7" s="171"/>
      <c r="FCD7" s="171"/>
      <c r="FCE7" s="171"/>
      <c r="FCF7" s="171"/>
      <c r="FCG7" s="171"/>
      <c r="FCH7" s="171"/>
      <c r="FCI7" s="171"/>
      <c r="FCJ7" s="171"/>
      <c r="FCK7" s="171"/>
      <c r="FCL7" s="171"/>
      <c r="FCM7" s="171"/>
      <c r="FCN7" s="171"/>
      <c r="FCO7" s="171"/>
      <c r="FCP7" s="171"/>
      <c r="FCQ7" s="171"/>
      <c r="FCR7" s="171"/>
      <c r="FCS7" s="171"/>
      <c r="FCT7" s="171"/>
      <c r="FCU7" s="171"/>
      <c r="FCV7" s="171"/>
      <c r="FCW7" s="171"/>
      <c r="FCX7" s="171"/>
      <c r="FCY7" s="171"/>
      <c r="FCZ7" s="171"/>
      <c r="FDA7" s="171"/>
      <c r="FDB7" s="171"/>
      <c r="FDC7" s="171"/>
      <c r="FDD7" s="171"/>
      <c r="FDE7" s="171"/>
      <c r="FDF7" s="171"/>
      <c r="FDG7" s="171"/>
      <c r="FDH7" s="171"/>
      <c r="FDI7" s="171"/>
      <c r="FDJ7" s="171"/>
      <c r="FDK7" s="171"/>
      <c r="FDL7" s="171"/>
      <c r="FDM7" s="171"/>
      <c r="FDN7" s="171"/>
      <c r="FDO7" s="171"/>
      <c r="FDP7" s="171"/>
      <c r="FDQ7" s="171"/>
      <c r="FDR7" s="171"/>
      <c r="FDS7" s="171"/>
      <c r="FDT7" s="171"/>
      <c r="FDU7" s="171"/>
      <c r="FDV7" s="171"/>
      <c r="FDW7" s="171"/>
      <c r="FDX7" s="171"/>
      <c r="FDY7" s="171"/>
      <c r="FDZ7" s="171"/>
      <c r="FEA7" s="171"/>
      <c r="FEB7" s="171"/>
      <c r="FEC7" s="171"/>
      <c r="FED7" s="171"/>
      <c r="FEE7" s="171"/>
      <c r="FEF7" s="171"/>
      <c r="FEG7" s="171"/>
      <c r="FEH7" s="171"/>
      <c r="FEI7" s="171"/>
      <c r="FEJ7" s="171"/>
      <c r="FEK7" s="171"/>
      <c r="FEL7" s="171"/>
      <c r="FEM7" s="171"/>
      <c r="FEN7" s="171"/>
      <c r="FEO7" s="171"/>
      <c r="FEP7" s="171"/>
      <c r="FEQ7" s="171"/>
      <c r="FER7" s="171"/>
      <c r="FES7" s="171"/>
      <c r="FET7" s="171"/>
      <c r="FEU7" s="171"/>
      <c r="FEV7" s="171"/>
      <c r="FEW7" s="171"/>
      <c r="FEX7" s="171"/>
      <c r="FEY7" s="171"/>
      <c r="FEZ7" s="171"/>
      <c r="FFA7" s="171"/>
      <c r="FFB7" s="171"/>
      <c r="FFC7" s="171"/>
      <c r="FFD7" s="171"/>
      <c r="FFE7" s="171"/>
      <c r="FFF7" s="171"/>
      <c r="FFG7" s="171"/>
      <c r="FFH7" s="171"/>
      <c r="FFI7" s="171"/>
      <c r="FFJ7" s="171"/>
      <c r="FFK7" s="171"/>
      <c r="FFL7" s="171"/>
      <c r="FFM7" s="171"/>
      <c r="FFN7" s="171"/>
      <c r="FFO7" s="171"/>
      <c r="FFP7" s="171"/>
      <c r="FFQ7" s="171"/>
      <c r="FFR7" s="171"/>
      <c r="FFS7" s="171"/>
      <c r="FFT7" s="171"/>
      <c r="FFU7" s="171"/>
      <c r="FFV7" s="171"/>
      <c r="FFW7" s="171"/>
      <c r="FFX7" s="171"/>
      <c r="FFY7" s="171"/>
      <c r="FFZ7" s="171"/>
      <c r="FGA7" s="171"/>
      <c r="FGB7" s="171"/>
      <c r="FGC7" s="171"/>
      <c r="FGD7" s="171"/>
      <c r="FGE7" s="171"/>
      <c r="FGF7" s="171"/>
      <c r="FGG7" s="171"/>
      <c r="FGH7" s="171"/>
      <c r="FGI7" s="171"/>
      <c r="FGJ7" s="171"/>
      <c r="FGK7" s="171"/>
      <c r="FGL7" s="171"/>
      <c r="FGM7" s="171"/>
      <c r="FGN7" s="171"/>
      <c r="FGO7" s="171"/>
      <c r="FGP7" s="171"/>
      <c r="FGQ7" s="171"/>
      <c r="FGR7" s="171"/>
      <c r="FGS7" s="171"/>
      <c r="FGT7" s="171"/>
      <c r="FGU7" s="171"/>
      <c r="FGV7" s="171"/>
      <c r="FGW7" s="171"/>
      <c r="FGX7" s="171"/>
      <c r="FGY7" s="171"/>
      <c r="FGZ7" s="171"/>
      <c r="FHA7" s="171"/>
      <c r="FHB7" s="171"/>
      <c r="FHC7" s="171"/>
      <c r="FHD7" s="171"/>
      <c r="FHE7" s="171"/>
      <c r="FHF7" s="171"/>
      <c r="FHG7" s="171"/>
      <c r="FHH7" s="171"/>
      <c r="FHI7" s="171"/>
      <c r="FHJ7" s="171"/>
      <c r="FHK7" s="171"/>
      <c r="FHL7" s="171"/>
      <c r="FHM7" s="171"/>
      <c r="FHN7" s="171"/>
      <c r="FHO7" s="171"/>
      <c r="FHP7" s="171"/>
      <c r="FHQ7" s="171"/>
      <c r="FHR7" s="171"/>
      <c r="FHS7" s="171"/>
      <c r="FHT7" s="171"/>
      <c r="FHU7" s="171"/>
      <c r="FHV7" s="171"/>
      <c r="FHW7" s="171"/>
      <c r="FHX7" s="171"/>
      <c r="FHY7" s="171"/>
      <c r="FHZ7" s="171"/>
      <c r="FIA7" s="171"/>
      <c r="FIB7" s="171"/>
      <c r="FIC7" s="171"/>
      <c r="FID7" s="171"/>
      <c r="FIE7" s="171"/>
      <c r="FIF7" s="171"/>
      <c r="FIG7" s="171"/>
      <c r="FIH7" s="171"/>
      <c r="FII7" s="171"/>
      <c r="FIJ7" s="171"/>
      <c r="FIK7" s="171"/>
      <c r="FIL7" s="171"/>
      <c r="FIM7" s="171"/>
      <c r="FIN7" s="171"/>
      <c r="FIO7" s="171"/>
      <c r="FIP7" s="171"/>
      <c r="FIQ7" s="171"/>
      <c r="FIR7" s="171"/>
      <c r="FIS7" s="171"/>
      <c r="FIT7" s="171"/>
      <c r="FIU7" s="171"/>
      <c r="FIV7" s="171"/>
      <c r="FIW7" s="171"/>
      <c r="FIX7" s="171"/>
      <c r="FIY7" s="171"/>
      <c r="FIZ7" s="171"/>
      <c r="FJA7" s="171"/>
      <c r="FJB7" s="171"/>
      <c r="FJC7" s="171"/>
      <c r="FJD7" s="171"/>
      <c r="FJE7" s="171"/>
      <c r="FJF7" s="171"/>
      <c r="FJG7" s="171"/>
      <c r="FJH7" s="171"/>
      <c r="FJI7" s="171"/>
      <c r="FJJ7" s="171"/>
      <c r="FJK7" s="171"/>
      <c r="FJL7" s="171"/>
      <c r="FJM7" s="171"/>
      <c r="FJN7" s="171"/>
      <c r="FJO7" s="171"/>
      <c r="FJP7" s="171"/>
      <c r="FJQ7" s="171"/>
      <c r="FJR7" s="171"/>
      <c r="FJS7" s="171"/>
      <c r="FJT7" s="171"/>
      <c r="FJU7" s="171"/>
      <c r="FJV7" s="171"/>
      <c r="FJW7" s="171"/>
      <c r="FJX7" s="171"/>
      <c r="FJY7" s="171"/>
      <c r="FJZ7" s="171"/>
      <c r="FKA7" s="171"/>
      <c r="FKB7" s="171"/>
      <c r="FKC7" s="171"/>
      <c r="FKD7" s="171"/>
      <c r="FKE7" s="171"/>
      <c r="FKF7" s="171"/>
      <c r="FKG7" s="171"/>
      <c r="FKH7" s="171"/>
      <c r="FKI7" s="171"/>
      <c r="FKJ7" s="171"/>
      <c r="FKK7" s="171"/>
      <c r="FKL7" s="171"/>
      <c r="FKM7" s="171"/>
      <c r="FKN7" s="171"/>
      <c r="FKO7" s="171"/>
      <c r="FKP7" s="171"/>
      <c r="FKQ7" s="171"/>
      <c r="FKR7" s="171"/>
      <c r="FKS7" s="171"/>
      <c r="FKT7" s="171"/>
      <c r="FKU7" s="171"/>
      <c r="FKV7" s="171"/>
      <c r="FKW7" s="171"/>
      <c r="FKX7" s="171"/>
      <c r="FKY7" s="171"/>
      <c r="FKZ7" s="171"/>
      <c r="FLA7" s="171"/>
      <c r="FLB7" s="171"/>
      <c r="FLC7" s="171"/>
      <c r="FLD7" s="171"/>
      <c r="FLE7" s="171"/>
      <c r="FLF7" s="171"/>
      <c r="FLG7" s="171"/>
      <c r="FLH7" s="171"/>
      <c r="FLI7" s="171"/>
      <c r="FLJ7" s="171"/>
      <c r="FLK7" s="171"/>
      <c r="FLL7" s="171"/>
      <c r="FLM7" s="171"/>
      <c r="FLN7" s="171"/>
      <c r="FLO7" s="171"/>
      <c r="FLP7" s="171"/>
      <c r="FLQ7" s="171"/>
      <c r="FLR7" s="171"/>
      <c r="FLS7" s="171"/>
      <c r="FLT7" s="171"/>
      <c r="FLU7" s="171"/>
      <c r="FLV7" s="171"/>
      <c r="FLW7" s="171"/>
      <c r="FLX7" s="171"/>
      <c r="FLY7" s="171"/>
      <c r="FLZ7" s="171"/>
      <c r="FMA7" s="171"/>
      <c r="FMB7" s="171"/>
      <c r="FMC7" s="171"/>
      <c r="FMD7" s="171"/>
      <c r="FME7" s="171"/>
      <c r="FMF7" s="171"/>
      <c r="FMG7" s="171"/>
      <c r="FMH7" s="171"/>
      <c r="FMI7" s="171"/>
      <c r="FMJ7" s="171"/>
      <c r="FMK7" s="171"/>
      <c r="FML7" s="171"/>
      <c r="FMM7" s="171"/>
      <c r="FMN7" s="171"/>
      <c r="FMO7" s="171"/>
      <c r="FMP7" s="171"/>
      <c r="FMQ7" s="171"/>
      <c r="FMR7" s="171"/>
      <c r="FMS7" s="171"/>
      <c r="FMT7" s="171"/>
      <c r="FMU7" s="171"/>
      <c r="FMV7" s="171"/>
      <c r="FMW7" s="171"/>
      <c r="FMX7" s="171"/>
      <c r="FMY7" s="171"/>
      <c r="FMZ7" s="171"/>
      <c r="FNA7" s="171"/>
      <c r="FNB7" s="171"/>
      <c r="FNC7" s="171"/>
      <c r="FND7" s="171"/>
      <c r="FNE7" s="171"/>
      <c r="FNF7" s="171"/>
      <c r="FNG7" s="171"/>
      <c r="FNH7" s="171"/>
      <c r="FNI7" s="171"/>
      <c r="FNJ7" s="171"/>
      <c r="FNK7" s="171"/>
      <c r="FNL7" s="171"/>
      <c r="FNM7" s="171"/>
      <c r="FNN7" s="171"/>
      <c r="FNO7" s="171"/>
      <c r="FNP7" s="171"/>
      <c r="FNQ7" s="171"/>
      <c r="FNR7" s="171"/>
      <c r="FNS7" s="171"/>
      <c r="FNT7" s="171"/>
      <c r="FNU7" s="171"/>
      <c r="FNV7" s="171"/>
      <c r="FNW7" s="171"/>
      <c r="FNX7" s="171"/>
      <c r="FNY7" s="171"/>
      <c r="FNZ7" s="171"/>
      <c r="FOA7" s="171"/>
      <c r="FOB7" s="171"/>
      <c r="FOC7" s="171"/>
      <c r="FOD7" s="171"/>
      <c r="FOE7" s="171"/>
      <c r="FOF7" s="171"/>
      <c r="FOG7" s="171"/>
      <c r="FOH7" s="171"/>
      <c r="FOI7" s="171"/>
      <c r="FOJ7" s="171"/>
      <c r="FOK7" s="171"/>
      <c r="FOL7" s="171"/>
      <c r="FOM7" s="171"/>
      <c r="FON7" s="171"/>
      <c r="FOO7" s="171"/>
      <c r="FOP7" s="171"/>
      <c r="FOQ7" s="171"/>
      <c r="FOR7" s="171"/>
      <c r="FOS7" s="171"/>
      <c r="FOT7" s="171"/>
      <c r="FOU7" s="171"/>
      <c r="FOV7" s="171"/>
      <c r="FOW7" s="171"/>
      <c r="FOX7" s="171"/>
      <c r="FOY7" s="171"/>
      <c r="FOZ7" s="171"/>
      <c r="FPA7" s="171"/>
      <c r="FPB7" s="171"/>
      <c r="FPC7" s="171"/>
      <c r="FPD7" s="171"/>
      <c r="FPE7" s="171"/>
      <c r="FPF7" s="171"/>
      <c r="FPG7" s="171"/>
      <c r="FPH7" s="171"/>
      <c r="FPI7" s="171"/>
      <c r="FPJ7" s="171"/>
      <c r="FPK7" s="171"/>
      <c r="FPL7" s="171"/>
      <c r="FPM7" s="171"/>
      <c r="FPN7" s="171"/>
      <c r="FPO7" s="171"/>
      <c r="FPP7" s="171"/>
      <c r="FPQ7" s="171"/>
      <c r="FPR7" s="171"/>
      <c r="FPS7" s="171"/>
      <c r="FPT7" s="171"/>
      <c r="FPU7" s="171"/>
      <c r="FPV7" s="171"/>
      <c r="FPW7" s="171"/>
      <c r="FPX7" s="171"/>
      <c r="FPY7" s="171"/>
      <c r="FPZ7" s="171"/>
      <c r="FQA7" s="171"/>
      <c r="FQB7" s="171"/>
      <c r="FQC7" s="171"/>
      <c r="FQD7" s="171"/>
      <c r="FQE7" s="171"/>
      <c r="FQF7" s="171"/>
      <c r="FQG7" s="171"/>
      <c r="FQH7" s="171"/>
      <c r="FQI7" s="171"/>
      <c r="FQJ7" s="171"/>
      <c r="FQK7" s="171"/>
      <c r="FQL7" s="171"/>
      <c r="FQM7" s="171"/>
      <c r="FQN7" s="171"/>
      <c r="FQO7" s="171"/>
      <c r="FQP7" s="171"/>
      <c r="FQQ7" s="171"/>
      <c r="FQR7" s="171"/>
      <c r="FQS7" s="171"/>
      <c r="FQT7" s="171"/>
      <c r="FQU7" s="171"/>
      <c r="FQV7" s="171"/>
      <c r="FQW7" s="171"/>
      <c r="FQX7" s="171"/>
      <c r="FQY7" s="171"/>
      <c r="FQZ7" s="171"/>
      <c r="FRA7" s="171"/>
      <c r="FRB7" s="171"/>
      <c r="FRC7" s="171"/>
      <c r="FRD7" s="171"/>
      <c r="FRE7" s="171"/>
      <c r="FRF7" s="171"/>
      <c r="FRG7" s="171"/>
      <c r="FRH7" s="171"/>
      <c r="FRI7" s="171"/>
      <c r="FRJ7" s="171"/>
      <c r="FRK7" s="171"/>
      <c r="FRL7" s="171"/>
      <c r="FRM7" s="171"/>
      <c r="FRN7" s="171"/>
      <c r="FRO7" s="171"/>
      <c r="FRP7" s="171"/>
      <c r="FRQ7" s="171"/>
      <c r="FRR7" s="171"/>
      <c r="FRS7" s="171"/>
      <c r="FRT7" s="171"/>
      <c r="FRU7" s="171"/>
      <c r="FRV7" s="171"/>
      <c r="FRW7" s="171"/>
      <c r="FRX7" s="171"/>
      <c r="FRY7" s="171"/>
      <c r="FRZ7" s="171"/>
      <c r="FSA7" s="171"/>
      <c r="FSB7" s="171"/>
      <c r="FSC7" s="171"/>
      <c r="FSD7" s="171"/>
      <c r="FSE7" s="171"/>
      <c r="FSF7" s="171"/>
      <c r="FSG7" s="171"/>
      <c r="FSH7" s="171"/>
      <c r="FSI7" s="171"/>
      <c r="FSJ7" s="171"/>
      <c r="FSK7" s="171"/>
      <c r="FSL7" s="171"/>
      <c r="FSM7" s="171"/>
      <c r="FSN7" s="171"/>
      <c r="FSO7" s="171"/>
      <c r="FSP7" s="171"/>
      <c r="FSQ7" s="171"/>
      <c r="FSR7" s="171"/>
      <c r="FSS7" s="171"/>
      <c r="FST7" s="171"/>
      <c r="FSU7" s="171"/>
      <c r="FSV7" s="171"/>
      <c r="FSW7" s="171"/>
      <c r="FSX7" s="171"/>
      <c r="FSY7" s="171"/>
      <c r="FSZ7" s="171"/>
      <c r="FTA7" s="171"/>
      <c r="FTB7" s="171"/>
      <c r="FTC7" s="171"/>
      <c r="FTD7" s="171"/>
      <c r="FTE7" s="171"/>
      <c r="FTF7" s="171"/>
      <c r="FTG7" s="171"/>
      <c r="FTH7" s="171"/>
      <c r="FTI7" s="171"/>
      <c r="FTJ7" s="171"/>
      <c r="FTK7" s="171"/>
      <c r="FTL7" s="171"/>
      <c r="FTM7" s="171"/>
      <c r="FTN7" s="171"/>
      <c r="FTO7" s="171"/>
      <c r="FTP7" s="171"/>
      <c r="FTQ7" s="171"/>
      <c r="FTR7" s="171"/>
      <c r="FTS7" s="171"/>
      <c r="FTT7" s="171"/>
      <c r="FTU7" s="171"/>
      <c r="FTV7" s="171"/>
      <c r="FTW7" s="171"/>
      <c r="FTX7" s="171"/>
      <c r="FTY7" s="171"/>
      <c r="FTZ7" s="171"/>
      <c r="FUA7" s="171"/>
      <c r="FUB7" s="171"/>
      <c r="FUC7" s="171"/>
      <c r="FUD7" s="171"/>
      <c r="FUE7" s="171"/>
      <c r="FUF7" s="171"/>
      <c r="FUG7" s="171"/>
      <c r="FUH7" s="171"/>
      <c r="FUI7" s="171"/>
      <c r="FUJ7" s="171"/>
      <c r="FUK7" s="171"/>
      <c r="FUL7" s="171"/>
      <c r="FUM7" s="171"/>
      <c r="FUN7" s="171"/>
      <c r="FUO7" s="171"/>
      <c r="FUP7" s="171"/>
      <c r="FUQ7" s="171"/>
      <c r="FUR7" s="171"/>
      <c r="FUS7" s="171"/>
      <c r="FUT7" s="171"/>
      <c r="FUU7" s="171"/>
      <c r="FUV7" s="171"/>
      <c r="FUW7" s="171"/>
      <c r="FUX7" s="171"/>
      <c r="FUY7" s="171"/>
      <c r="FUZ7" s="171"/>
      <c r="FVA7" s="171"/>
      <c r="FVB7" s="171"/>
      <c r="FVC7" s="171"/>
      <c r="FVD7" s="171"/>
      <c r="FVE7" s="171"/>
      <c r="FVF7" s="171"/>
      <c r="FVG7" s="171"/>
      <c r="FVH7" s="171"/>
      <c r="FVI7" s="171"/>
      <c r="FVJ7" s="171"/>
      <c r="FVK7" s="171"/>
      <c r="FVL7" s="171"/>
      <c r="FVM7" s="171"/>
      <c r="FVN7" s="171"/>
      <c r="FVO7" s="171"/>
      <c r="FVP7" s="171"/>
      <c r="FVQ7" s="171"/>
      <c r="FVR7" s="171"/>
      <c r="FVS7" s="171"/>
      <c r="FVT7" s="171"/>
      <c r="FVU7" s="171"/>
      <c r="FVV7" s="171"/>
      <c r="FVW7" s="171"/>
      <c r="FVX7" s="171"/>
      <c r="FVY7" s="171"/>
      <c r="FVZ7" s="171"/>
      <c r="FWA7" s="171"/>
      <c r="FWB7" s="171"/>
      <c r="FWC7" s="171"/>
      <c r="FWD7" s="171"/>
      <c r="FWE7" s="171"/>
      <c r="FWF7" s="171"/>
      <c r="FWG7" s="171"/>
      <c r="FWH7" s="171"/>
      <c r="FWI7" s="171"/>
      <c r="FWJ7" s="171"/>
      <c r="FWK7" s="171"/>
      <c r="FWL7" s="171"/>
      <c r="FWM7" s="171"/>
      <c r="FWN7" s="171"/>
      <c r="FWO7" s="171"/>
      <c r="FWP7" s="171"/>
      <c r="FWQ7" s="171"/>
      <c r="FWR7" s="171"/>
      <c r="FWS7" s="171"/>
      <c r="FWT7" s="171"/>
      <c r="FWU7" s="171"/>
      <c r="FWV7" s="171"/>
      <c r="FWW7" s="171"/>
      <c r="FWX7" s="171"/>
      <c r="FWY7" s="171"/>
      <c r="FWZ7" s="171"/>
      <c r="FXA7" s="171"/>
      <c r="FXB7" s="171"/>
      <c r="FXC7" s="171"/>
      <c r="FXD7" s="171"/>
      <c r="FXE7" s="171"/>
      <c r="FXF7" s="171"/>
      <c r="FXG7" s="171"/>
      <c r="FXH7" s="171"/>
      <c r="FXI7" s="171"/>
      <c r="FXJ7" s="171"/>
      <c r="FXK7" s="171"/>
      <c r="FXL7" s="171"/>
      <c r="FXM7" s="171"/>
      <c r="FXN7" s="171"/>
      <c r="FXO7" s="171"/>
      <c r="FXP7" s="171"/>
      <c r="FXQ7" s="171"/>
      <c r="FXR7" s="171"/>
      <c r="FXS7" s="171"/>
      <c r="FXT7" s="171"/>
      <c r="FXU7" s="171"/>
      <c r="FXV7" s="171"/>
      <c r="FXW7" s="171"/>
      <c r="FXX7" s="171"/>
      <c r="FXY7" s="171"/>
      <c r="FXZ7" s="171"/>
      <c r="FYA7" s="171"/>
      <c r="FYB7" s="171"/>
      <c r="FYC7" s="171"/>
      <c r="FYD7" s="171"/>
      <c r="FYE7" s="171"/>
      <c r="FYF7" s="171"/>
      <c r="FYG7" s="171"/>
      <c r="FYH7" s="171"/>
      <c r="FYI7" s="171"/>
      <c r="FYJ7" s="171"/>
      <c r="FYK7" s="171"/>
      <c r="FYL7" s="171"/>
      <c r="FYM7" s="171"/>
      <c r="FYN7" s="171"/>
      <c r="FYO7" s="171"/>
      <c r="FYP7" s="171"/>
      <c r="FYQ7" s="171"/>
      <c r="FYR7" s="171"/>
      <c r="FYS7" s="171"/>
      <c r="FYT7" s="171"/>
      <c r="FYU7" s="171"/>
      <c r="FYV7" s="171"/>
      <c r="FYW7" s="171"/>
      <c r="FYX7" s="171"/>
      <c r="FYY7" s="171"/>
      <c r="FYZ7" s="171"/>
      <c r="FZA7" s="171"/>
      <c r="FZB7" s="171"/>
      <c r="FZC7" s="171"/>
      <c r="FZD7" s="171"/>
      <c r="FZE7" s="171"/>
      <c r="FZF7" s="171"/>
      <c r="FZG7" s="171"/>
      <c r="FZH7" s="171"/>
      <c r="FZI7" s="171"/>
      <c r="FZJ7" s="171"/>
      <c r="FZK7" s="171"/>
      <c r="FZL7" s="171"/>
      <c r="FZM7" s="171"/>
      <c r="FZN7" s="171"/>
      <c r="FZO7" s="171"/>
      <c r="FZP7" s="171"/>
      <c r="FZQ7" s="171"/>
      <c r="FZR7" s="171"/>
      <c r="FZS7" s="171"/>
      <c r="FZT7" s="171"/>
      <c r="FZU7" s="171"/>
      <c r="FZV7" s="171"/>
      <c r="FZW7" s="171"/>
      <c r="FZX7" s="171"/>
      <c r="FZY7" s="171"/>
      <c r="FZZ7" s="171"/>
      <c r="GAA7" s="171"/>
      <c r="GAB7" s="171"/>
      <c r="GAC7" s="171"/>
      <c r="GAD7" s="171"/>
      <c r="GAE7" s="171"/>
      <c r="GAF7" s="171"/>
      <c r="GAG7" s="171"/>
      <c r="GAH7" s="171"/>
      <c r="GAI7" s="171"/>
      <c r="GAJ7" s="171"/>
      <c r="GAK7" s="171"/>
      <c r="GAL7" s="171"/>
      <c r="GAM7" s="171"/>
      <c r="GAN7" s="171"/>
      <c r="GAO7" s="171"/>
      <c r="GAP7" s="171"/>
      <c r="GAQ7" s="171"/>
      <c r="GAR7" s="171"/>
      <c r="GAS7" s="171"/>
      <c r="GAT7" s="171"/>
      <c r="GAU7" s="171"/>
      <c r="GAV7" s="171"/>
      <c r="GAW7" s="171"/>
      <c r="GAX7" s="171"/>
      <c r="GAY7" s="171"/>
      <c r="GAZ7" s="171"/>
      <c r="GBA7" s="171"/>
      <c r="GBB7" s="171"/>
      <c r="GBC7" s="171"/>
      <c r="GBD7" s="171"/>
      <c r="GBE7" s="171"/>
      <c r="GBF7" s="171"/>
      <c r="GBG7" s="171"/>
      <c r="GBH7" s="171"/>
      <c r="GBI7" s="171"/>
      <c r="GBJ7" s="171"/>
      <c r="GBK7" s="171"/>
      <c r="GBL7" s="171"/>
      <c r="GBM7" s="171"/>
      <c r="GBN7" s="171"/>
      <c r="GBO7" s="171"/>
      <c r="GBP7" s="171"/>
      <c r="GBQ7" s="171"/>
      <c r="GBR7" s="171"/>
      <c r="GBS7" s="171"/>
      <c r="GBT7" s="171"/>
      <c r="GBU7" s="171"/>
      <c r="GBV7" s="171"/>
      <c r="GBW7" s="171"/>
      <c r="GBX7" s="171"/>
      <c r="GBY7" s="171"/>
      <c r="GBZ7" s="171"/>
      <c r="GCA7" s="171"/>
      <c r="GCB7" s="171"/>
      <c r="GCC7" s="171"/>
      <c r="GCD7" s="171"/>
      <c r="GCE7" s="171"/>
      <c r="GCF7" s="171"/>
      <c r="GCG7" s="171"/>
      <c r="GCH7" s="171"/>
      <c r="GCI7" s="171"/>
      <c r="GCJ7" s="171"/>
      <c r="GCK7" s="171"/>
      <c r="GCL7" s="171"/>
      <c r="GCM7" s="171"/>
      <c r="GCN7" s="171"/>
      <c r="GCO7" s="171"/>
      <c r="GCP7" s="171"/>
      <c r="GCQ7" s="171"/>
      <c r="GCR7" s="171"/>
      <c r="GCS7" s="171"/>
      <c r="GCT7" s="171"/>
      <c r="GCU7" s="171"/>
      <c r="GCV7" s="171"/>
      <c r="GCW7" s="171"/>
      <c r="GCX7" s="171"/>
      <c r="GCY7" s="171"/>
      <c r="GCZ7" s="171"/>
      <c r="GDA7" s="171"/>
      <c r="GDB7" s="171"/>
      <c r="GDC7" s="171"/>
      <c r="GDD7" s="171"/>
      <c r="GDE7" s="171"/>
      <c r="GDF7" s="171"/>
      <c r="GDG7" s="171"/>
      <c r="GDH7" s="171"/>
      <c r="GDI7" s="171"/>
      <c r="GDJ7" s="171"/>
      <c r="GDK7" s="171"/>
      <c r="GDL7" s="171"/>
      <c r="GDM7" s="171"/>
      <c r="GDN7" s="171"/>
      <c r="GDO7" s="171"/>
      <c r="GDP7" s="171"/>
      <c r="GDQ7" s="171"/>
      <c r="GDR7" s="171"/>
      <c r="GDS7" s="171"/>
      <c r="GDT7" s="171"/>
      <c r="GDU7" s="171"/>
      <c r="GDV7" s="171"/>
      <c r="GDW7" s="171"/>
      <c r="GDX7" s="171"/>
      <c r="GDY7" s="171"/>
      <c r="GDZ7" s="171"/>
      <c r="GEA7" s="171"/>
      <c r="GEB7" s="171"/>
      <c r="GEC7" s="171"/>
      <c r="GED7" s="171"/>
      <c r="GEE7" s="171"/>
      <c r="GEF7" s="171"/>
      <c r="GEG7" s="171"/>
      <c r="GEH7" s="171"/>
      <c r="GEI7" s="171"/>
      <c r="GEJ7" s="171"/>
      <c r="GEK7" s="171"/>
      <c r="GEL7" s="171"/>
      <c r="GEM7" s="171"/>
      <c r="GEN7" s="171"/>
      <c r="GEO7" s="171"/>
      <c r="GEP7" s="171"/>
      <c r="GEQ7" s="171"/>
      <c r="GER7" s="171"/>
      <c r="GES7" s="171"/>
      <c r="GET7" s="171"/>
      <c r="GEU7" s="171"/>
      <c r="GEV7" s="171"/>
      <c r="GEW7" s="171"/>
      <c r="GEX7" s="171"/>
      <c r="GEY7" s="171"/>
      <c r="GEZ7" s="171"/>
      <c r="GFA7" s="171"/>
      <c r="GFB7" s="171"/>
      <c r="GFC7" s="171"/>
      <c r="GFD7" s="171"/>
      <c r="GFE7" s="171"/>
      <c r="GFF7" s="171"/>
      <c r="GFG7" s="171"/>
      <c r="GFH7" s="171"/>
      <c r="GFI7" s="171"/>
      <c r="GFJ7" s="171"/>
      <c r="GFK7" s="171"/>
      <c r="GFL7" s="171"/>
      <c r="GFM7" s="171"/>
      <c r="GFN7" s="171"/>
      <c r="GFO7" s="171"/>
      <c r="GFP7" s="171"/>
      <c r="GFQ7" s="171"/>
      <c r="GFR7" s="171"/>
      <c r="GFS7" s="171"/>
      <c r="GFT7" s="171"/>
      <c r="GFU7" s="171"/>
      <c r="GFV7" s="171"/>
      <c r="GFW7" s="171"/>
      <c r="GFX7" s="171"/>
      <c r="GFY7" s="171"/>
      <c r="GFZ7" s="171"/>
      <c r="GGA7" s="171"/>
      <c r="GGB7" s="171"/>
      <c r="GGC7" s="171"/>
      <c r="GGD7" s="171"/>
      <c r="GGE7" s="171"/>
      <c r="GGF7" s="171"/>
      <c r="GGG7" s="171"/>
      <c r="GGH7" s="171"/>
      <c r="GGI7" s="171"/>
      <c r="GGJ7" s="171"/>
      <c r="GGK7" s="171"/>
      <c r="GGL7" s="171"/>
      <c r="GGM7" s="171"/>
      <c r="GGN7" s="171"/>
      <c r="GGO7" s="171"/>
      <c r="GGP7" s="171"/>
      <c r="GGQ7" s="171"/>
      <c r="GGR7" s="171"/>
      <c r="GGS7" s="171"/>
      <c r="GGT7" s="171"/>
      <c r="GGU7" s="171"/>
      <c r="GGV7" s="171"/>
      <c r="GGW7" s="171"/>
      <c r="GGX7" s="171"/>
      <c r="GGY7" s="171"/>
      <c r="GGZ7" s="171"/>
      <c r="GHA7" s="171"/>
      <c r="GHB7" s="171"/>
      <c r="GHC7" s="171"/>
      <c r="GHD7" s="171"/>
      <c r="GHE7" s="171"/>
      <c r="GHF7" s="171"/>
      <c r="GHG7" s="171"/>
      <c r="GHH7" s="171"/>
      <c r="GHI7" s="171"/>
      <c r="GHJ7" s="171"/>
      <c r="GHK7" s="171"/>
      <c r="GHL7" s="171"/>
      <c r="GHM7" s="171"/>
      <c r="GHN7" s="171"/>
      <c r="GHO7" s="171"/>
      <c r="GHP7" s="171"/>
      <c r="GHQ7" s="171"/>
      <c r="GHR7" s="171"/>
      <c r="GHS7" s="171"/>
      <c r="GHT7" s="171"/>
      <c r="GHU7" s="171"/>
      <c r="GHV7" s="171"/>
      <c r="GHW7" s="171"/>
      <c r="GHX7" s="171"/>
      <c r="GHY7" s="171"/>
      <c r="GHZ7" s="171"/>
      <c r="GIA7" s="171"/>
      <c r="GIB7" s="171"/>
      <c r="GIC7" s="171"/>
      <c r="GID7" s="171"/>
      <c r="GIE7" s="171"/>
      <c r="GIF7" s="171"/>
      <c r="GIG7" s="171"/>
      <c r="GIH7" s="171"/>
      <c r="GII7" s="171"/>
      <c r="GIJ7" s="171"/>
      <c r="GIK7" s="171"/>
      <c r="GIL7" s="171"/>
      <c r="GIM7" s="171"/>
      <c r="GIN7" s="171"/>
      <c r="GIO7" s="171"/>
      <c r="GIP7" s="171"/>
      <c r="GIQ7" s="171"/>
      <c r="GIR7" s="171"/>
      <c r="GIS7" s="171"/>
      <c r="GIT7" s="171"/>
      <c r="GIU7" s="171"/>
      <c r="GIV7" s="171"/>
      <c r="GIW7" s="171"/>
      <c r="GIX7" s="171"/>
      <c r="GIY7" s="171"/>
      <c r="GIZ7" s="171"/>
      <c r="GJA7" s="171"/>
      <c r="GJB7" s="171"/>
      <c r="GJC7" s="171"/>
      <c r="GJD7" s="171"/>
      <c r="GJE7" s="171"/>
      <c r="GJF7" s="171"/>
      <c r="GJG7" s="171"/>
      <c r="GJH7" s="171"/>
      <c r="GJI7" s="171"/>
      <c r="GJJ7" s="171"/>
      <c r="GJK7" s="171"/>
      <c r="GJL7" s="171"/>
      <c r="GJM7" s="171"/>
      <c r="GJN7" s="171"/>
      <c r="GJO7" s="171"/>
      <c r="GJP7" s="171"/>
      <c r="GJQ7" s="171"/>
      <c r="GJR7" s="171"/>
      <c r="GJS7" s="171"/>
      <c r="GJT7" s="171"/>
      <c r="GJU7" s="171"/>
      <c r="GJV7" s="171"/>
      <c r="GJW7" s="171"/>
      <c r="GJX7" s="171"/>
      <c r="GJY7" s="171"/>
      <c r="GJZ7" s="171"/>
      <c r="GKA7" s="171"/>
      <c r="GKB7" s="171"/>
      <c r="GKC7" s="171"/>
      <c r="GKD7" s="171"/>
      <c r="GKE7" s="171"/>
      <c r="GKF7" s="171"/>
      <c r="GKG7" s="171"/>
      <c r="GKH7" s="171"/>
      <c r="GKI7" s="171"/>
      <c r="GKJ7" s="171"/>
      <c r="GKK7" s="171"/>
      <c r="GKL7" s="171"/>
      <c r="GKM7" s="171"/>
      <c r="GKN7" s="171"/>
      <c r="GKO7" s="171"/>
      <c r="GKP7" s="171"/>
      <c r="GKQ7" s="171"/>
      <c r="GKR7" s="171"/>
      <c r="GKS7" s="171"/>
      <c r="GKT7" s="171"/>
      <c r="GKU7" s="171"/>
      <c r="GKV7" s="171"/>
      <c r="GKW7" s="171"/>
      <c r="GKX7" s="171"/>
      <c r="GKY7" s="171"/>
      <c r="GKZ7" s="171"/>
      <c r="GLA7" s="171"/>
      <c r="GLB7" s="171"/>
      <c r="GLC7" s="171"/>
      <c r="GLD7" s="171"/>
      <c r="GLE7" s="171"/>
      <c r="GLF7" s="171"/>
      <c r="GLG7" s="171"/>
      <c r="GLH7" s="171"/>
      <c r="GLI7" s="171"/>
      <c r="GLJ7" s="171"/>
      <c r="GLK7" s="171"/>
      <c r="GLL7" s="171"/>
      <c r="GLM7" s="171"/>
      <c r="GLN7" s="171"/>
      <c r="GLO7" s="171"/>
      <c r="GLP7" s="171"/>
      <c r="GLQ7" s="171"/>
      <c r="GLR7" s="171"/>
      <c r="GLS7" s="171"/>
      <c r="GLT7" s="171"/>
      <c r="GLU7" s="171"/>
      <c r="GLV7" s="171"/>
      <c r="GLW7" s="171"/>
      <c r="GLX7" s="171"/>
      <c r="GLY7" s="171"/>
      <c r="GLZ7" s="171"/>
      <c r="GMA7" s="171"/>
      <c r="GMB7" s="171"/>
      <c r="GMC7" s="171"/>
      <c r="GMD7" s="171"/>
      <c r="GME7" s="171"/>
      <c r="GMF7" s="171"/>
      <c r="GMG7" s="171"/>
      <c r="GMH7" s="171"/>
      <c r="GMI7" s="171"/>
      <c r="GMJ7" s="171"/>
      <c r="GMK7" s="171"/>
      <c r="GML7" s="171"/>
      <c r="GMM7" s="171"/>
      <c r="GMN7" s="171"/>
      <c r="GMO7" s="171"/>
      <c r="GMP7" s="171"/>
      <c r="GMQ7" s="171"/>
      <c r="GMR7" s="171"/>
      <c r="GMS7" s="171"/>
      <c r="GMT7" s="171"/>
      <c r="GMU7" s="171"/>
      <c r="GMV7" s="171"/>
      <c r="GMW7" s="171"/>
      <c r="GMX7" s="171"/>
      <c r="GMY7" s="171"/>
      <c r="GMZ7" s="171"/>
      <c r="GNA7" s="171"/>
      <c r="GNB7" s="171"/>
      <c r="GNC7" s="171"/>
      <c r="GND7" s="171"/>
      <c r="GNE7" s="171"/>
      <c r="GNF7" s="171"/>
      <c r="GNG7" s="171"/>
      <c r="GNH7" s="171"/>
      <c r="GNI7" s="171"/>
      <c r="GNJ7" s="171"/>
      <c r="GNK7" s="171"/>
      <c r="GNL7" s="171"/>
      <c r="GNM7" s="171"/>
      <c r="GNN7" s="171"/>
      <c r="GNO7" s="171"/>
      <c r="GNP7" s="171"/>
      <c r="GNQ7" s="171"/>
      <c r="GNR7" s="171"/>
      <c r="GNS7" s="171"/>
      <c r="GNT7" s="171"/>
      <c r="GNU7" s="171"/>
      <c r="GNV7" s="171"/>
      <c r="GNW7" s="171"/>
      <c r="GNX7" s="171"/>
      <c r="GNY7" s="171"/>
      <c r="GNZ7" s="171"/>
      <c r="GOA7" s="171"/>
      <c r="GOB7" s="171"/>
      <c r="GOC7" s="171"/>
      <c r="GOD7" s="171"/>
      <c r="GOE7" s="171"/>
      <c r="GOF7" s="171"/>
      <c r="GOG7" s="171"/>
      <c r="GOH7" s="171"/>
      <c r="GOI7" s="171"/>
      <c r="GOJ7" s="171"/>
      <c r="GOK7" s="171"/>
      <c r="GOL7" s="171"/>
      <c r="GOM7" s="171"/>
      <c r="GON7" s="171"/>
      <c r="GOO7" s="171"/>
      <c r="GOP7" s="171"/>
      <c r="GOQ7" s="171"/>
      <c r="GOR7" s="171"/>
      <c r="GOS7" s="171"/>
      <c r="GOT7" s="171"/>
      <c r="GOU7" s="171"/>
      <c r="GOV7" s="171"/>
      <c r="GOW7" s="171"/>
      <c r="GOX7" s="171"/>
      <c r="GOY7" s="171"/>
      <c r="GOZ7" s="171"/>
      <c r="GPA7" s="171"/>
      <c r="GPB7" s="171"/>
      <c r="GPC7" s="171"/>
      <c r="GPD7" s="171"/>
      <c r="GPE7" s="171"/>
      <c r="GPF7" s="171"/>
      <c r="GPG7" s="171"/>
      <c r="GPH7" s="171"/>
      <c r="GPI7" s="171"/>
      <c r="GPJ7" s="171"/>
      <c r="GPK7" s="171"/>
      <c r="GPL7" s="171"/>
      <c r="GPM7" s="171"/>
      <c r="GPN7" s="171"/>
      <c r="GPO7" s="171"/>
      <c r="GPP7" s="171"/>
      <c r="GPQ7" s="171"/>
      <c r="GPR7" s="171"/>
      <c r="GPS7" s="171"/>
      <c r="GPT7" s="171"/>
      <c r="GPU7" s="171"/>
      <c r="GPV7" s="171"/>
      <c r="GPW7" s="171"/>
      <c r="GPX7" s="171"/>
      <c r="GPY7" s="171"/>
      <c r="GPZ7" s="171"/>
      <c r="GQA7" s="171"/>
      <c r="GQB7" s="171"/>
      <c r="GQC7" s="171"/>
      <c r="GQD7" s="171"/>
      <c r="GQE7" s="171"/>
      <c r="GQF7" s="171"/>
      <c r="GQG7" s="171"/>
      <c r="GQH7" s="171"/>
      <c r="GQI7" s="171"/>
      <c r="GQJ7" s="171"/>
      <c r="GQK7" s="171"/>
      <c r="GQL7" s="171"/>
      <c r="GQM7" s="171"/>
      <c r="GQN7" s="171"/>
      <c r="GQO7" s="171"/>
      <c r="GQP7" s="171"/>
      <c r="GQQ7" s="171"/>
      <c r="GQR7" s="171"/>
      <c r="GQS7" s="171"/>
      <c r="GQT7" s="171"/>
      <c r="GQU7" s="171"/>
      <c r="GQV7" s="171"/>
      <c r="GQW7" s="171"/>
      <c r="GQX7" s="171"/>
      <c r="GQY7" s="171"/>
      <c r="GQZ7" s="171"/>
      <c r="GRA7" s="171"/>
      <c r="GRB7" s="171"/>
      <c r="GRC7" s="171"/>
      <c r="GRD7" s="171"/>
      <c r="GRE7" s="171"/>
      <c r="GRF7" s="171"/>
      <c r="GRG7" s="171"/>
      <c r="GRH7" s="171"/>
      <c r="GRI7" s="171"/>
      <c r="GRJ7" s="171"/>
      <c r="GRK7" s="171"/>
      <c r="GRL7" s="171"/>
      <c r="GRM7" s="171"/>
      <c r="GRN7" s="171"/>
      <c r="GRO7" s="171"/>
      <c r="GRP7" s="171"/>
      <c r="GRQ7" s="171"/>
      <c r="GRR7" s="171"/>
      <c r="GRS7" s="171"/>
      <c r="GRT7" s="171"/>
      <c r="GRU7" s="171"/>
      <c r="GRV7" s="171"/>
      <c r="GRW7" s="171"/>
      <c r="GRX7" s="171"/>
      <c r="GRY7" s="171"/>
      <c r="GRZ7" s="171"/>
      <c r="GSA7" s="171"/>
      <c r="GSB7" s="171"/>
      <c r="GSC7" s="171"/>
      <c r="GSD7" s="171"/>
      <c r="GSE7" s="171"/>
      <c r="GSF7" s="171"/>
      <c r="GSG7" s="171"/>
      <c r="GSH7" s="171"/>
      <c r="GSI7" s="171"/>
      <c r="GSJ7" s="171"/>
      <c r="GSK7" s="171"/>
      <c r="GSL7" s="171"/>
      <c r="GSM7" s="171"/>
      <c r="GSN7" s="171"/>
      <c r="GSO7" s="171"/>
      <c r="GSP7" s="171"/>
      <c r="GSQ7" s="171"/>
      <c r="GSR7" s="171"/>
      <c r="GSS7" s="171"/>
      <c r="GST7" s="171"/>
      <c r="GSU7" s="171"/>
      <c r="GSV7" s="171"/>
      <c r="GSW7" s="171"/>
      <c r="GSX7" s="171"/>
      <c r="GSY7" s="171"/>
      <c r="GSZ7" s="171"/>
      <c r="GTA7" s="171"/>
      <c r="GTB7" s="171"/>
      <c r="GTC7" s="171"/>
      <c r="GTD7" s="171"/>
      <c r="GTE7" s="171"/>
      <c r="GTF7" s="171"/>
      <c r="GTG7" s="171"/>
      <c r="GTH7" s="171"/>
      <c r="GTI7" s="171"/>
      <c r="GTJ7" s="171"/>
      <c r="GTK7" s="171"/>
      <c r="GTL7" s="171"/>
      <c r="GTM7" s="171"/>
      <c r="GTN7" s="171"/>
      <c r="GTO7" s="171"/>
      <c r="GTP7" s="171"/>
      <c r="GTQ7" s="171"/>
      <c r="GTR7" s="171"/>
      <c r="GTS7" s="171"/>
      <c r="GTT7" s="171"/>
      <c r="GTU7" s="171"/>
      <c r="GTV7" s="171"/>
      <c r="GTW7" s="171"/>
      <c r="GTX7" s="171"/>
      <c r="GTY7" s="171"/>
      <c r="GTZ7" s="171"/>
      <c r="GUA7" s="171"/>
      <c r="GUB7" s="171"/>
      <c r="GUC7" s="171"/>
      <c r="GUD7" s="171"/>
      <c r="GUE7" s="171"/>
      <c r="GUF7" s="171"/>
      <c r="GUG7" s="171"/>
      <c r="GUH7" s="171"/>
      <c r="GUI7" s="171"/>
      <c r="GUJ7" s="171"/>
      <c r="GUK7" s="171"/>
      <c r="GUL7" s="171"/>
      <c r="GUM7" s="171"/>
      <c r="GUN7" s="171"/>
      <c r="GUO7" s="171"/>
      <c r="GUP7" s="171"/>
      <c r="GUQ7" s="171"/>
      <c r="GUR7" s="171"/>
      <c r="GUS7" s="171"/>
      <c r="GUT7" s="171"/>
      <c r="GUU7" s="171"/>
      <c r="GUV7" s="171"/>
      <c r="GUW7" s="171"/>
      <c r="GUX7" s="171"/>
      <c r="GUY7" s="171"/>
      <c r="GUZ7" s="171"/>
      <c r="GVA7" s="171"/>
      <c r="GVB7" s="171"/>
      <c r="GVC7" s="171"/>
      <c r="GVD7" s="171"/>
      <c r="GVE7" s="171"/>
      <c r="GVF7" s="171"/>
      <c r="GVG7" s="171"/>
      <c r="GVH7" s="171"/>
      <c r="GVI7" s="171"/>
      <c r="GVJ7" s="171"/>
      <c r="GVK7" s="171"/>
      <c r="GVL7" s="171"/>
      <c r="GVM7" s="171"/>
      <c r="GVN7" s="171"/>
      <c r="GVO7" s="171"/>
      <c r="GVP7" s="171"/>
      <c r="GVQ7" s="171"/>
      <c r="GVR7" s="171"/>
      <c r="GVS7" s="171"/>
      <c r="GVT7" s="171"/>
      <c r="GVU7" s="171"/>
      <c r="GVV7" s="171"/>
      <c r="GVW7" s="171"/>
      <c r="GVX7" s="171"/>
      <c r="GVY7" s="171"/>
      <c r="GVZ7" s="171"/>
      <c r="GWA7" s="171"/>
      <c r="GWB7" s="171"/>
      <c r="GWC7" s="171"/>
      <c r="GWD7" s="171"/>
      <c r="GWE7" s="171"/>
      <c r="GWF7" s="171"/>
      <c r="GWG7" s="171"/>
      <c r="GWH7" s="171"/>
      <c r="GWI7" s="171"/>
      <c r="GWJ7" s="171"/>
      <c r="GWK7" s="171"/>
      <c r="GWL7" s="171"/>
      <c r="GWM7" s="171"/>
      <c r="GWN7" s="171"/>
      <c r="GWO7" s="171"/>
      <c r="GWP7" s="171"/>
      <c r="GWQ7" s="171"/>
      <c r="GWR7" s="171"/>
      <c r="GWS7" s="171"/>
      <c r="GWT7" s="171"/>
      <c r="GWU7" s="171"/>
      <c r="GWV7" s="171"/>
      <c r="GWW7" s="171"/>
      <c r="GWX7" s="171"/>
      <c r="GWY7" s="171"/>
      <c r="GWZ7" s="171"/>
      <c r="GXA7" s="171"/>
      <c r="GXB7" s="171"/>
      <c r="GXC7" s="171"/>
      <c r="GXD7" s="171"/>
      <c r="GXE7" s="171"/>
      <c r="GXF7" s="171"/>
      <c r="GXG7" s="171"/>
      <c r="GXH7" s="171"/>
      <c r="GXI7" s="171"/>
      <c r="GXJ7" s="171"/>
      <c r="GXK7" s="171"/>
      <c r="GXL7" s="171"/>
      <c r="GXM7" s="171"/>
      <c r="GXN7" s="171"/>
      <c r="GXO7" s="171"/>
      <c r="GXP7" s="171"/>
      <c r="GXQ7" s="171"/>
      <c r="GXR7" s="171"/>
      <c r="GXS7" s="171"/>
      <c r="GXT7" s="171"/>
      <c r="GXU7" s="171"/>
      <c r="GXV7" s="171"/>
      <c r="GXW7" s="171"/>
      <c r="GXX7" s="171"/>
      <c r="GXY7" s="171"/>
      <c r="GXZ7" s="171"/>
      <c r="GYA7" s="171"/>
      <c r="GYB7" s="171"/>
      <c r="GYC7" s="171"/>
      <c r="GYD7" s="171"/>
      <c r="GYE7" s="171"/>
      <c r="GYF7" s="171"/>
      <c r="GYG7" s="171"/>
      <c r="GYH7" s="171"/>
      <c r="GYI7" s="171"/>
      <c r="GYJ7" s="171"/>
      <c r="GYK7" s="171"/>
      <c r="GYL7" s="171"/>
      <c r="GYM7" s="171"/>
      <c r="GYN7" s="171"/>
      <c r="GYO7" s="171"/>
      <c r="GYP7" s="171"/>
      <c r="GYQ7" s="171"/>
      <c r="GYR7" s="171"/>
      <c r="GYS7" s="171"/>
      <c r="GYT7" s="171"/>
      <c r="GYU7" s="171"/>
      <c r="GYV7" s="171"/>
      <c r="GYW7" s="171"/>
      <c r="GYX7" s="171"/>
      <c r="GYY7" s="171"/>
      <c r="GYZ7" s="171"/>
      <c r="GZA7" s="171"/>
      <c r="GZB7" s="171"/>
      <c r="GZC7" s="171"/>
      <c r="GZD7" s="171"/>
      <c r="GZE7" s="171"/>
      <c r="GZF7" s="171"/>
      <c r="GZG7" s="171"/>
      <c r="GZH7" s="171"/>
      <c r="GZI7" s="171"/>
      <c r="GZJ7" s="171"/>
      <c r="GZK7" s="171"/>
      <c r="GZL7" s="171"/>
      <c r="GZM7" s="171"/>
      <c r="GZN7" s="171"/>
      <c r="GZO7" s="171"/>
      <c r="GZP7" s="171"/>
      <c r="GZQ7" s="171"/>
      <c r="GZR7" s="171"/>
      <c r="GZS7" s="171"/>
      <c r="GZT7" s="171"/>
      <c r="GZU7" s="171"/>
      <c r="GZV7" s="171"/>
      <c r="GZW7" s="171"/>
      <c r="GZX7" s="171"/>
      <c r="GZY7" s="171"/>
      <c r="GZZ7" s="171"/>
      <c r="HAA7" s="171"/>
      <c r="HAB7" s="171"/>
      <c r="HAC7" s="171"/>
      <c r="HAD7" s="171"/>
      <c r="HAE7" s="171"/>
      <c r="HAF7" s="171"/>
      <c r="HAG7" s="171"/>
      <c r="HAH7" s="171"/>
      <c r="HAI7" s="171"/>
      <c r="HAJ7" s="171"/>
      <c r="HAK7" s="171"/>
      <c r="HAL7" s="171"/>
      <c r="HAM7" s="171"/>
      <c r="HAN7" s="171"/>
      <c r="HAO7" s="171"/>
      <c r="HAP7" s="171"/>
      <c r="HAQ7" s="171"/>
      <c r="HAR7" s="171"/>
      <c r="HAS7" s="171"/>
      <c r="HAT7" s="171"/>
      <c r="HAU7" s="171"/>
      <c r="HAV7" s="171"/>
      <c r="HAW7" s="171"/>
      <c r="HAX7" s="171"/>
      <c r="HAY7" s="171"/>
      <c r="HAZ7" s="171"/>
      <c r="HBA7" s="171"/>
      <c r="HBB7" s="171"/>
      <c r="HBC7" s="171"/>
      <c r="HBD7" s="171"/>
      <c r="HBE7" s="171"/>
      <c r="HBF7" s="171"/>
      <c r="HBG7" s="171"/>
      <c r="HBH7" s="171"/>
      <c r="HBI7" s="171"/>
      <c r="HBJ7" s="171"/>
      <c r="HBK7" s="171"/>
      <c r="HBL7" s="171"/>
      <c r="HBM7" s="171"/>
      <c r="HBN7" s="171"/>
      <c r="HBO7" s="171"/>
      <c r="HBP7" s="171"/>
      <c r="HBQ7" s="171"/>
      <c r="HBR7" s="171"/>
      <c r="HBS7" s="171"/>
      <c r="HBT7" s="171"/>
      <c r="HBU7" s="171"/>
      <c r="HBV7" s="171"/>
      <c r="HBW7" s="171"/>
      <c r="HBX7" s="171"/>
      <c r="HBY7" s="171"/>
      <c r="HBZ7" s="171"/>
      <c r="HCA7" s="171"/>
      <c r="HCB7" s="171"/>
      <c r="HCC7" s="171"/>
      <c r="HCD7" s="171"/>
      <c r="HCE7" s="171"/>
      <c r="HCF7" s="171"/>
      <c r="HCG7" s="171"/>
      <c r="HCH7" s="171"/>
      <c r="HCI7" s="171"/>
      <c r="HCJ7" s="171"/>
      <c r="HCK7" s="171"/>
      <c r="HCL7" s="171"/>
      <c r="HCM7" s="171"/>
      <c r="HCN7" s="171"/>
      <c r="HCO7" s="171"/>
      <c r="HCP7" s="171"/>
      <c r="HCQ7" s="171"/>
      <c r="HCR7" s="171"/>
      <c r="HCS7" s="171"/>
      <c r="HCT7" s="171"/>
      <c r="HCU7" s="171"/>
      <c r="HCV7" s="171"/>
      <c r="HCW7" s="171"/>
      <c r="HCX7" s="171"/>
      <c r="HCY7" s="171"/>
      <c r="HCZ7" s="171"/>
      <c r="HDA7" s="171"/>
      <c r="HDB7" s="171"/>
      <c r="HDC7" s="171"/>
      <c r="HDD7" s="171"/>
      <c r="HDE7" s="171"/>
      <c r="HDF7" s="171"/>
      <c r="HDG7" s="171"/>
      <c r="HDH7" s="171"/>
      <c r="HDI7" s="171"/>
      <c r="HDJ7" s="171"/>
      <c r="HDK7" s="171"/>
      <c r="HDL7" s="171"/>
      <c r="HDM7" s="171"/>
      <c r="HDN7" s="171"/>
      <c r="HDO7" s="171"/>
      <c r="HDP7" s="171"/>
      <c r="HDQ7" s="171"/>
      <c r="HDR7" s="171"/>
      <c r="HDS7" s="171"/>
      <c r="HDT7" s="171"/>
      <c r="HDU7" s="171"/>
      <c r="HDV7" s="171"/>
      <c r="HDW7" s="171"/>
      <c r="HDX7" s="171"/>
      <c r="HDY7" s="171"/>
      <c r="HDZ7" s="171"/>
      <c r="HEA7" s="171"/>
      <c r="HEB7" s="171"/>
      <c r="HEC7" s="171"/>
      <c r="HED7" s="171"/>
      <c r="HEE7" s="171"/>
      <c r="HEF7" s="171"/>
      <c r="HEG7" s="171"/>
      <c r="HEH7" s="171"/>
      <c r="HEI7" s="171"/>
      <c r="HEJ7" s="171"/>
      <c r="HEK7" s="171"/>
      <c r="HEL7" s="171"/>
      <c r="HEM7" s="171"/>
      <c r="HEN7" s="171"/>
      <c r="HEO7" s="171"/>
      <c r="HEP7" s="171"/>
      <c r="HEQ7" s="171"/>
      <c r="HER7" s="171"/>
      <c r="HES7" s="171"/>
      <c r="HET7" s="171"/>
      <c r="HEU7" s="171"/>
      <c r="HEV7" s="171"/>
      <c r="HEW7" s="171"/>
      <c r="HEX7" s="171"/>
      <c r="HEY7" s="171"/>
      <c r="HEZ7" s="171"/>
      <c r="HFA7" s="171"/>
      <c r="HFB7" s="171"/>
      <c r="HFC7" s="171"/>
      <c r="HFD7" s="171"/>
      <c r="HFE7" s="171"/>
      <c r="HFF7" s="171"/>
      <c r="HFG7" s="171"/>
      <c r="HFH7" s="171"/>
      <c r="HFI7" s="171"/>
      <c r="HFJ7" s="171"/>
      <c r="HFK7" s="171"/>
      <c r="HFL7" s="171"/>
      <c r="HFM7" s="171"/>
      <c r="HFN7" s="171"/>
      <c r="HFO7" s="171"/>
      <c r="HFP7" s="171"/>
      <c r="HFQ7" s="171"/>
      <c r="HFR7" s="171"/>
      <c r="HFS7" s="171"/>
      <c r="HFT7" s="171"/>
      <c r="HFU7" s="171"/>
      <c r="HFV7" s="171"/>
      <c r="HFW7" s="171"/>
      <c r="HFX7" s="171"/>
      <c r="HFY7" s="171"/>
      <c r="HFZ7" s="171"/>
      <c r="HGA7" s="171"/>
      <c r="HGB7" s="171"/>
      <c r="HGC7" s="171"/>
      <c r="HGD7" s="171"/>
      <c r="HGE7" s="171"/>
      <c r="HGF7" s="171"/>
      <c r="HGG7" s="171"/>
      <c r="HGH7" s="171"/>
      <c r="HGI7" s="171"/>
      <c r="HGJ7" s="171"/>
      <c r="HGK7" s="171"/>
      <c r="HGL7" s="171"/>
      <c r="HGM7" s="171"/>
      <c r="HGN7" s="171"/>
      <c r="HGO7" s="171"/>
      <c r="HGP7" s="171"/>
      <c r="HGQ7" s="171"/>
      <c r="HGR7" s="171"/>
      <c r="HGS7" s="171"/>
      <c r="HGT7" s="171"/>
      <c r="HGU7" s="171"/>
      <c r="HGV7" s="171"/>
      <c r="HGW7" s="171"/>
      <c r="HGX7" s="171"/>
      <c r="HGY7" s="171"/>
      <c r="HGZ7" s="171"/>
      <c r="HHA7" s="171"/>
      <c r="HHB7" s="171"/>
      <c r="HHC7" s="171"/>
      <c r="HHD7" s="171"/>
      <c r="HHE7" s="171"/>
      <c r="HHF7" s="171"/>
      <c r="HHG7" s="171"/>
      <c r="HHH7" s="171"/>
      <c r="HHI7" s="171"/>
      <c r="HHJ7" s="171"/>
      <c r="HHK7" s="171"/>
      <c r="HHL7" s="171"/>
      <c r="HHM7" s="171"/>
      <c r="HHN7" s="171"/>
      <c r="HHO7" s="171"/>
      <c r="HHP7" s="171"/>
      <c r="HHQ7" s="171"/>
      <c r="HHR7" s="171"/>
      <c r="HHS7" s="171"/>
      <c r="HHT7" s="171"/>
      <c r="HHU7" s="171"/>
      <c r="HHV7" s="171"/>
      <c r="HHW7" s="171"/>
      <c r="HHX7" s="171"/>
      <c r="HHY7" s="171"/>
      <c r="HHZ7" s="171"/>
      <c r="HIA7" s="171"/>
      <c r="HIB7" s="171"/>
      <c r="HIC7" s="171"/>
      <c r="HID7" s="171"/>
      <c r="HIE7" s="171"/>
      <c r="HIF7" s="171"/>
      <c r="HIG7" s="171"/>
      <c r="HIH7" s="171"/>
      <c r="HII7" s="171"/>
      <c r="HIJ7" s="171"/>
      <c r="HIK7" s="171"/>
      <c r="HIL7" s="171"/>
      <c r="HIM7" s="171"/>
      <c r="HIN7" s="171"/>
      <c r="HIO7" s="171"/>
      <c r="HIP7" s="171"/>
      <c r="HIQ7" s="171"/>
      <c r="HIR7" s="171"/>
      <c r="HIS7" s="171"/>
      <c r="HIT7" s="171"/>
      <c r="HIU7" s="171"/>
      <c r="HIV7" s="171"/>
      <c r="HIW7" s="171"/>
      <c r="HIX7" s="171"/>
      <c r="HIY7" s="171"/>
      <c r="HIZ7" s="171"/>
      <c r="HJA7" s="171"/>
      <c r="HJB7" s="171"/>
      <c r="HJC7" s="171"/>
      <c r="HJD7" s="171"/>
      <c r="HJE7" s="171"/>
      <c r="HJF7" s="171"/>
      <c r="HJG7" s="171"/>
      <c r="HJH7" s="171"/>
      <c r="HJI7" s="171"/>
      <c r="HJJ7" s="171"/>
      <c r="HJK7" s="171"/>
      <c r="HJL7" s="171"/>
      <c r="HJM7" s="171"/>
      <c r="HJN7" s="171"/>
      <c r="HJO7" s="171"/>
      <c r="HJP7" s="171"/>
      <c r="HJQ7" s="171"/>
      <c r="HJR7" s="171"/>
      <c r="HJS7" s="171"/>
      <c r="HJT7" s="171"/>
      <c r="HJU7" s="171"/>
      <c r="HJV7" s="171"/>
      <c r="HJW7" s="171"/>
      <c r="HJX7" s="171"/>
      <c r="HJY7" s="171"/>
      <c r="HJZ7" s="171"/>
      <c r="HKA7" s="171"/>
      <c r="HKB7" s="171"/>
      <c r="HKC7" s="171"/>
      <c r="HKD7" s="171"/>
      <c r="HKE7" s="171"/>
      <c r="HKF7" s="171"/>
      <c r="HKG7" s="171"/>
      <c r="HKH7" s="171"/>
      <c r="HKI7" s="171"/>
      <c r="HKJ7" s="171"/>
      <c r="HKK7" s="171"/>
      <c r="HKL7" s="171"/>
      <c r="HKM7" s="171"/>
      <c r="HKN7" s="171"/>
      <c r="HKO7" s="171"/>
      <c r="HKP7" s="171"/>
      <c r="HKQ7" s="171"/>
      <c r="HKR7" s="171"/>
      <c r="HKS7" s="171"/>
      <c r="HKT7" s="171"/>
      <c r="HKU7" s="171"/>
      <c r="HKV7" s="171"/>
      <c r="HKW7" s="171"/>
      <c r="HKX7" s="171"/>
      <c r="HKY7" s="171"/>
      <c r="HKZ7" s="171"/>
      <c r="HLA7" s="171"/>
      <c r="HLB7" s="171"/>
      <c r="HLC7" s="171"/>
      <c r="HLD7" s="171"/>
      <c r="HLE7" s="171"/>
      <c r="HLF7" s="171"/>
      <c r="HLG7" s="171"/>
      <c r="HLH7" s="171"/>
      <c r="HLI7" s="171"/>
      <c r="HLJ7" s="171"/>
      <c r="HLK7" s="171"/>
      <c r="HLL7" s="171"/>
      <c r="HLM7" s="171"/>
      <c r="HLN7" s="171"/>
      <c r="HLO7" s="171"/>
      <c r="HLP7" s="171"/>
      <c r="HLQ7" s="171"/>
      <c r="HLR7" s="171"/>
      <c r="HLS7" s="171"/>
      <c r="HLT7" s="171"/>
      <c r="HLU7" s="171"/>
      <c r="HLV7" s="171"/>
      <c r="HLW7" s="171"/>
      <c r="HLX7" s="171"/>
      <c r="HLY7" s="171"/>
      <c r="HLZ7" s="171"/>
      <c r="HMA7" s="171"/>
      <c r="HMB7" s="171"/>
      <c r="HMC7" s="171"/>
      <c r="HMD7" s="171"/>
      <c r="HME7" s="171"/>
      <c r="HMF7" s="171"/>
      <c r="HMG7" s="171"/>
      <c r="HMH7" s="171"/>
      <c r="HMI7" s="171"/>
      <c r="HMJ7" s="171"/>
      <c r="HMK7" s="171"/>
      <c r="HML7" s="171"/>
      <c r="HMM7" s="171"/>
      <c r="HMN7" s="171"/>
      <c r="HMO7" s="171"/>
      <c r="HMP7" s="171"/>
      <c r="HMQ7" s="171"/>
      <c r="HMR7" s="171"/>
      <c r="HMS7" s="171"/>
      <c r="HMT7" s="171"/>
      <c r="HMU7" s="171"/>
      <c r="HMV7" s="171"/>
      <c r="HMW7" s="171"/>
      <c r="HMX7" s="171"/>
      <c r="HMY7" s="171"/>
      <c r="HMZ7" s="171"/>
      <c r="HNA7" s="171"/>
      <c r="HNB7" s="171"/>
      <c r="HNC7" s="171"/>
      <c r="HND7" s="171"/>
      <c r="HNE7" s="171"/>
      <c r="HNF7" s="171"/>
      <c r="HNG7" s="171"/>
      <c r="HNH7" s="171"/>
      <c r="HNI7" s="171"/>
      <c r="HNJ7" s="171"/>
      <c r="HNK7" s="171"/>
      <c r="HNL7" s="171"/>
      <c r="HNM7" s="171"/>
      <c r="HNN7" s="171"/>
      <c r="HNO7" s="171"/>
      <c r="HNP7" s="171"/>
      <c r="HNQ7" s="171"/>
      <c r="HNR7" s="171"/>
      <c r="HNS7" s="171"/>
      <c r="HNT7" s="171"/>
      <c r="HNU7" s="171"/>
      <c r="HNV7" s="171"/>
      <c r="HNW7" s="171"/>
      <c r="HNX7" s="171"/>
      <c r="HNY7" s="171"/>
      <c r="HNZ7" s="171"/>
      <c r="HOA7" s="171"/>
      <c r="HOB7" s="171"/>
      <c r="HOC7" s="171"/>
      <c r="HOD7" s="171"/>
      <c r="HOE7" s="171"/>
      <c r="HOF7" s="171"/>
      <c r="HOG7" s="171"/>
      <c r="HOH7" s="171"/>
      <c r="HOI7" s="171"/>
      <c r="HOJ7" s="171"/>
      <c r="HOK7" s="171"/>
      <c r="HOL7" s="171"/>
      <c r="HOM7" s="171"/>
      <c r="HON7" s="171"/>
      <c r="HOO7" s="171"/>
      <c r="HOP7" s="171"/>
      <c r="HOQ7" s="171"/>
      <c r="HOR7" s="171"/>
      <c r="HOS7" s="171"/>
      <c r="HOT7" s="171"/>
      <c r="HOU7" s="171"/>
      <c r="HOV7" s="171"/>
      <c r="HOW7" s="171"/>
      <c r="HOX7" s="171"/>
      <c r="HOY7" s="171"/>
      <c r="HOZ7" s="171"/>
      <c r="HPA7" s="171"/>
      <c r="HPB7" s="171"/>
      <c r="HPC7" s="171"/>
      <c r="HPD7" s="171"/>
      <c r="HPE7" s="171"/>
      <c r="HPF7" s="171"/>
      <c r="HPG7" s="171"/>
      <c r="HPH7" s="171"/>
      <c r="HPI7" s="171"/>
      <c r="HPJ7" s="171"/>
      <c r="HPK7" s="171"/>
      <c r="HPL7" s="171"/>
      <c r="HPM7" s="171"/>
      <c r="HPN7" s="171"/>
      <c r="HPO7" s="171"/>
      <c r="HPP7" s="171"/>
      <c r="HPQ7" s="171"/>
      <c r="HPR7" s="171"/>
      <c r="HPS7" s="171"/>
      <c r="HPT7" s="171"/>
      <c r="HPU7" s="171"/>
      <c r="HPV7" s="171"/>
      <c r="HPW7" s="171"/>
      <c r="HPX7" s="171"/>
      <c r="HPY7" s="171"/>
      <c r="HPZ7" s="171"/>
      <c r="HQA7" s="171"/>
      <c r="HQB7" s="171"/>
      <c r="HQC7" s="171"/>
      <c r="HQD7" s="171"/>
      <c r="HQE7" s="171"/>
      <c r="HQF7" s="171"/>
      <c r="HQG7" s="171"/>
      <c r="HQH7" s="171"/>
      <c r="HQI7" s="171"/>
      <c r="HQJ7" s="171"/>
      <c r="HQK7" s="171"/>
      <c r="HQL7" s="171"/>
      <c r="HQM7" s="171"/>
      <c r="HQN7" s="171"/>
      <c r="HQO7" s="171"/>
      <c r="HQP7" s="171"/>
      <c r="HQQ7" s="171"/>
      <c r="HQR7" s="171"/>
      <c r="HQS7" s="171"/>
      <c r="HQT7" s="171"/>
      <c r="HQU7" s="171"/>
      <c r="HQV7" s="171"/>
      <c r="HQW7" s="171"/>
      <c r="HQX7" s="171"/>
      <c r="HQY7" s="171"/>
      <c r="HQZ7" s="171"/>
      <c r="HRA7" s="171"/>
      <c r="HRB7" s="171"/>
      <c r="HRC7" s="171"/>
      <c r="HRD7" s="171"/>
      <c r="HRE7" s="171"/>
      <c r="HRF7" s="171"/>
      <c r="HRG7" s="171"/>
      <c r="HRH7" s="171"/>
      <c r="HRI7" s="171"/>
      <c r="HRJ7" s="171"/>
      <c r="HRK7" s="171"/>
      <c r="HRL7" s="171"/>
      <c r="HRM7" s="171"/>
      <c r="HRN7" s="171"/>
      <c r="HRO7" s="171"/>
      <c r="HRP7" s="171"/>
      <c r="HRQ7" s="171"/>
      <c r="HRR7" s="171"/>
      <c r="HRS7" s="171"/>
      <c r="HRT7" s="171"/>
      <c r="HRU7" s="171"/>
      <c r="HRV7" s="171"/>
      <c r="HRW7" s="171"/>
      <c r="HRX7" s="171"/>
      <c r="HRY7" s="171"/>
      <c r="HRZ7" s="171"/>
      <c r="HSA7" s="171"/>
      <c r="HSB7" s="171"/>
      <c r="HSC7" s="171"/>
      <c r="HSD7" s="171"/>
      <c r="HSE7" s="171"/>
      <c r="HSF7" s="171"/>
      <c r="HSG7" s="171"/>
      <c r="HSH7" s="171"/>
      <c r="HSI7" s="171"/>
      <c r="HSJ7" s="171"/>
      <c r="HSK7" s="171"/>
      <c r="HSL7" s="171"/>
      <c r="HSM7" s="171"/>
      <c r="HSN7" s="171"/>
      <c r="HSO7" s="171"/>
      <c r="HSP7" s="171"/>
      <c r="HSQ7" s="171"/>
      <c r="HSR7" s="171"/>
      <c r="HSS7" s="171"/>
      <c r="HST7" s="171"/>
      <c r="HSU7" s="171"/>
      <c r="HSV7" s="171"/>
      <c r="HSW7" s="171"/>
      <c r="HSX7" s="171"/>
      <c r="HSY7" s="171"/>
      <c r="HSZ7" s="171"/>
      <c r="HTA7" s="171"/>
      <c r="HTB7" s="171"/>
      <c r="HTC7" s="171"/>
      <c r="HTD7" s="171"/>
      <c r="HTE7" s="171"/>
      <c r="HTF7" s="171"/>
      <c r="HTG7" s="171"/>
      <c r="HTH7" s="171"/>
      <c r="HTI7" s="171"/>
      <c r="HTJ7" s="171"/>
      <c r="HTK7" s="171"/>
      <c r="HTL7" s="171"/>
      <c r="HTM7" s="171"/>
      <c r="HTN7" s="171"/>
      <c r="HTO7" s="171"/>
      <c r="HTP7" s="171"/>
      <c r="HTQ7" s="171"/>
      <c r="HTR7" s="171"/>
      <c r="HTS7" s="171"/>
      <c r="HTT7" s="171"/>
      <c r="HTU7" s="171"/>
      <c r="HTV7" s="171"/>
      <c r="HTW7" s="171"/>
      <c r="HTX7" s="171"/>
      <c r="HTY7" s="171"/>
      <c r="HTZ7" s="171"/>
      <c r="HUA7" s="171"/>
      <c r="HUB7" s="171"/>
      <c r="HUC7" s="171"/>
      <c r="HUD7" s="171"/>
      <c r="HUE7" s="171"/>
      <c r="HUF7" s="171"/>
      <c r="HUG7" s="171"/>
      <c r="HUH7" s="171"/>
      <c r="HUI7" s="171"/>
      <c r="HUJ7" s="171"/>
      <c r="HUK7" s="171"/>
      <c r="HUL7" s="171"/>
      <c r="HUM7" s="171"/>
      <c r="HUN7" s="171"/>
      <c r="HUO7" s="171"/>
      <c r="HUP7" s="171"/>
      <c r="HUQ7" s="171"/>
      <c r="HUR7" s="171"/>
      <c r="HUS7" s="171"/>
      <c r="HUT7" s="171"/>
      <c r="HUU7" s="171"/>
      <c r="HUV7" s="171"/>
      <c r="HUW7" s="171"/>
      <c r="HUX7" s="171"/>
      <c r="HUY7" s="171"/>
      <c r="HUZ7" s="171"/>
      <c r="HVA7" s="171"/>
      <c r="HVB7" s="171"/>
      <c r="HVC7" s="171"/>
      <c r="HVD7" s="171"/>
      <c r="HVE7" s="171"/>
      <c r="HVF7" s="171"/>
      <c r="HVG7" s="171"/>
      <c r="HVH7" s="171"/>
      <c r="HVI7" s="171"/>
      <c r="HVJ7" s="171"/>
      <c r="HVK7" s="171"/>
      <c r="HVL7" s="171"/>
      <c r="HVM7" s="171"/>
      <c r="HVN7" s="171"/>
      <c r="HVO7" s="171"/>
      <c r="HVP7" s="171"/>
      <c r="HVQ7" s="171"/>
      <c r="HVR7" s="171"/>
      <c r="HVS7" s="171"/>
      <c r="HVT7" s="171"/>
      <c r="HVU7" s="171"/>
      <c r="HVV7" s="171"/>
      <c r="HVW7" s="171"/>
      <c r="HVX7" s="171"/>
      <c r="HVY7" s="171"/>
      <c r="HVZ7" s="171"/>
      <c r="HWA7" s="171"/>
      <c r="HWB7" s="171"/>
      <c r="HWC7" s="171"/>
      <c r="HWD7" s="171"/>
      <c r="HWE7" s="171"/>
      <c r="HWF7" s="171"/>
      <c r="HWG7" s="171"/>
      <c r="HWH7" s="171"/>
      <c r="HWI7" s="171"/>
      <c r="HWJ7" s="171"/>
      <c r="HWK7" s="171"/>
      <c r="HWL7" s="171"/>
      <c r="HWM7" s="171"/>
      <c r="HWN7" s="171"/>
      <c r="HWO7" s="171"/>
      <c r="HWP7" s="171"/>
      <c r="HWQ7" s="171"/>
      <c r="HWR7" s="171"/>
      <c r="HWS7" s="171"/>
      <c r="HWT7" s="171"/>
      <c r="HWU7" s="171"/>
      <c r="HWV7" s="171"/>
      <c r="HWW7" s="171"/>
      <c r="HWX7" s="171"/>
      <c r="HWY7" s="171"/>
      <c r="HWZ7" s="171"/>
      <c r="HXA7" s="171"/>
      <c r="HXB7" s="171"/>
      <c r="HXC7" s="171"/>
      <c r="HXD7" s="171"/>
      <c r="HXE7" s="171"/>
      <c r="HXF7" s="171"/>
      <c r="HXG7" s="171"/>
      <c r="HXH7" s="171"/>
      <c r="HXI7" s="171"/>
      <c r="HXJ7" s="171"/>
      <c r="HXK7" s="171"/>
      <c r="HXL7" s="171"/>
      <c r="HXM7" s="171"/>
      <c r="HXN7" s="171"/>
      <c r="HXO7" s="171"/>
      <c r="HXP7" s="171"/>
      <c r="HXQ7" s="171"/>
      <c r="HXR7" s="171"/>
      <c r="HXS7" s="171"/>
      <c r="HXT7" s="171"/>
      <c r="HXU7" s="171"/>
      <c r="HXV7" s="171"/>
      <c r="HXW7" s="171"/>
      <c r="HXX7" s="171"/>
      <c r="HXY7" s="171"/>
      <c r="HXZ7" s="171"/>
      <c r="HYA7" s="171"/>
      <c r="HYB7" s="171"/>
      <c r="HYC7" s="171"/>
      <c r="HYD7" s="171"/>
      <c r="HYE7" s="171"/>
      <c r="HYF7" s="171"/>
      <c r="HYG7" s="171"/>
      <c r="HYH7" s="171"/>
      <c r="HYI7" s="171"/>
      <c r="HYJ7" s="171"/>
      <c r="HYK7" s="171"/>
      <c r="HYL7" s="171"/>
      <c r="HYM7" s="171"/>
      <c r="HYN7" s="171"/>
      <c r="HYO7" s="171"/>
      <c r="HYP7" s="171"/>
      <c r="HYQ7" s="171"/>
      <c r="HYR7" s="171"/>
      <c r="HYS7" s="171"/>
      <c r="HYT7" s="171"/>
      <c r="HYU7" s="171"/>
      <c r="HYV7" s="171"/>
      <c r="HYW7" s="171"/>
      <c r="HYX7" s="171"/>
      <c r="HYY7" s="171"/>
      <c r="HYZ7" s="171"/>
      <c r="HZA7" s="171"/>
      <c r="HZB7" s="171"/>
      <c r="HZC7" s="171"/>
      <c r="HZD7" s="171"/>
      <c r="HZE7" s="171"/>
      <c r="HZF7" s="171"/>
      <c r="HZG7" s="171"/>
      <c r="HZH7" s="171"/>
      <c r="HZI7" s="171"/>
      <c r="HZJ7" s="171"/>
      <c r="HZK7" s="171"/>
      <c r="HZL7" s="171"/>
      <c r="HZM7" s="171"/>
      <c r="HZN7" s="171"/>
      <c r="HZO7" s="171"/>
      <c r="HZP7" s="171"/>
      <c r="HZQ7" s="171"/>
      <c r="HZR7" s="171"/>
      <c r="HZS7" s="171"/>
      <c r="HZT7" s="171"/>
      <c r="HZU7" s="171"/>
      <c r="HZV7" s="171"/>
      <c r="HZW7" s="171"/>
      <c r="HZX7" s="171"/>
      <c r="HZY7" s="171"/>
      <c r="HZZ7" s="171"/>
      <c r="IAA7" s="171"/>
      <c r="IAB7" s="171"/>
      <c r="IAC7" s="171"/>
      <c r="IAD7" s="171"/>
      <c r="IAE7" s="171"/>
      <c r="IAF7" s="171"/>
      <c r="IAG7" s="171"/>
      <c r="IAH7" s="171"/>
      <c r="IAI7" s="171"/>
      <c r="IAJ7" s="171"/>
      <c r="IAK7" s="171"/>
      <c r="IAL7" s="171"/>
      <c r="IAM7" s="171"/>
      <c r="IAN7" s="171"/>
      <c r="IAO7" s="171"/>
      <c r="IAP7" s="171"/>
      <c r="IAQ7" s="171"/>
      <c r="IAR7" s="171"/>
      <c r="IAS7" s="171"/>
      <c r="IAT7" s="171"/>
      <c r="IAU7" s="171"/>
      <c r="IAV7" s="171"/>
      <c r="IAW7" s="171"/>
      <c r="IAX7" s="171"/>
      <c r="IAY7" s="171"/>
      <c r="IAZ7" s="171"/>
      <c r="IBA7" s="171"/>
      <c r="IBB7" s="171"/>
      <c r="IBC7" s="171"/>
      <c r="IBD7" s="171"/>
      <c r="IBE7" s="171"/>
      <c r="IBF7" s="171"/>
      <c r="IBG7" s="171"/>
      <c r="IBH7" s="171"/>
      <c r="IBI7" s="171"/>
      <c r="IBJ7" s="171"/>
      <c r="IBK7" s="171"/>
      <c r="IBL7" s="171"/>
      <c r="IBM7" s="171"/>
      <c r="IBN7" s="171"/>
      <c r="IBO7" s="171"/>
      <c r="IBP7" s="171"/>
      <c r="IBQ7" s="171"/>
      <c r="IBR7" s="171"/>
      <c r="IBS7" s="171"/>
      <c r="IBT7" s="171"/>
      <c r="IBU7" s="171"/>
      <c r="IBV7" s="171"/>
      <c r="IBW7" s="171"/>
      <c r="IBX7" s="171"/>
      <c r="IBY7" s="171"/>
      <c r="IBZ7" s="171"/>
      <c r="ICA7" s="171"/>
      <c r="ICB7" s="171"/>
      <c r="ICC7" s="171"/>
      <c r="ICD7" s="171"/>
      <c r="ICE7" s="171"/>
      <c r="ICF7" s="171"/>
      <c r="ICG7" s="171"/>
      <c r="ICH7" s="171"/>
      <c r="ICI7" s="171"/>
      <c r="ICJ7" s="171"/>
      <c r="ICK7" s="171"/>
      <c r="ICL7" s="171"/>
      <c r="ICM7" s="171"/>
      <c r="ICN7" s="171"/>
      <c r="ICO7" s="171"/>
      <c r="ICP7" s="171"/>
      <c r="ICQ7" s="171"/>
      <c r="ICR7" s="171"/>
      <c r="ICS7" s="171"/>
      <c r="ICT7" s="171"/>
      <c r="ICU7" s="171"/>
      <c r="ICV7" s="171"/>
      <c r="ICW7" s="171"/>
      <c r="ICX7" s="171"/>
      <c r="ICY7" s="171"/>
      <c r="ICZ7" s="171"/>
      <c r="IDA7" s="171"/>
      <c r="IDB7" s="171"/>
      <c r="IDC7" s="171"/>
      <c r="IDD7" s="171"/>
      <c r="IDE7" s="171"/>
      <c r="IDF7" s="171"/>
      <c r="IDG7" s="171"/>
      <c r="IDH7" s="171"/>
      <c r="IDI7" s="171"/>
      <c r="IDJ7" s="171"/>
      <c r="IDK7" s="171"/>
      <c r="IDL7" s="171"/>
      <c r="IDM7" s="171"/>
      <c r="IDN7" s="171"/>
      <c r="IDO7" s="171"/>
      <c r="IDP7" s="171"/>
      <c r="IDQ7" s="171"/>
      <c r="IDR7" s="171"/>
      <c r="IDS7" s="171"/>
      <c r="IDT7" s="171"/>
      <c r="IDU7" s="171"/>
      <c r="IDV7" s="171"/>
      <c r="IDW7" s="171"/>
      <c r="IDX7" s="171"/>
      <c r="IDY7" s="171"/>
      <c r="IDZ7" s="171"/>
      <c r="IEA7" s="171"/>
      <c r="IEB7" s="171"/>
      <c r="IEC7" s="171"/>
      <c r="IED7" s="171"/>
      <c r="IEE7" s="171"/>
      <c r="IEF7" s="171"/>
      <c r="IEG7" s="171"/>
      <c r="IEH7" s="171"/>
      <c r="IEI7" s="171"/>
      <c r="IEJ7" s="171"/>
      <c r="IEK7" s="171"/>
      <c r="IEL7" s="171"/>
      <c r="IEM7" s="171"/>
      <c r="IEN7" s="171"/>
      <c r="IEO7" s="171"/>
      <c r="IEP7" s="171"/>
      <c r="IEQ7" s="171"/>
      <c r="IER7" s="171"/>
      <c r="IES7" s="171"/>
      <c r="IET7" s="171"/>
      <c r="IEU7" s="171"/>
      <c r="IEV7" s="171"/>
      <c r="IEW7" s="171"/>
      <c r="IEX7" s="171"/>
      <c r="IEY7" s="171"/>
      <c r="IEZ7" s="171"/>
      <c r="IFA7" s="171"/>
      <c r="IFB7" s="171"/>
      <c r="IFC7" s="171"/>
      <c r="IFD7" s="171"/>
      <c r="IFE7" s="171"/>
      <c r="IFF7" s="171"/>
      <c r="IFG7" s="171"/>
      <c r="IFH7" s="171"/>
      <c r="IFI7" s="171"/>
      <c r="IFJ7" s="171"/>
      <c r="IFK7" s="171"/>
      <c r="IFL7" s="171"/>
      <c r="IFM7" s="171"/>
      <c r="IFN7" s="171"/>
      <c r="IFO7" s="171"/>
      <c r="IFP7" s="171"/>
      <c r="IFQ7" s="171"/>
      <c r="IFR7" s="171"/>
      <c r="IFS7" s="171"/>
      <c r="IFT7" s="171"/>
      <c r="IFU7" s="171"/>
      <c r="IFV7" s="171"/>
      <c r="IFW7" s="171"/>
      <c r="IFX7" s="171"/>
      <c r="IFY7" s="171"/>
      <c r="IFZ7" s="171"/>
      <c r="IGA7" s="171"/>
      <c r="IGB7" s="171"/>
      <c r="IGC7" s="171"/>
      <c r="IGD7" s="171"/>
      <c r="IGE7" s="171"/>
      <c r="IGF7" s="171"/>
      <c r="IGG7" s="171"/>
      <c r="IGH7" s="171"/>
      <c r="IGI7" s="171"/>
      <c r="IGJ7" s="171"/>
      <c r="IGK7" s="171"/>
      <c r="IGL7" s="171"/>
      <c r="IGM7" s="171"/>
      <c r="IGN7" s="171"/>
      <c r="IGO7" s="171"/>
      <c r="IGP7" s="171"/>
      <c r="IGQ7" s="171"/>
      <c r="IGR7" s="171"/>
      <c r="IGS7" s="171"/>
      <c r="IGT7" s="171"/>
      <c r="IGU7" s="171"/>
      <c r="IGV7" s="171"/>
      <c r="IGW7" s="171"/>
      <c r="IGX7" s="171"/>
      <c r="IGY7" s="171"/>
      <c r="IGZ7" s="171"/>
      <c r="IHA7" s="171"/>
      <c r="IHB7" s="171"/>
      <c r="IHC7" s="171"/>
      <c r="IHD7" s="171"/>
      <c r="IHE7" s="171"/>
      <c r="IHF7" s="171"/>
      <c r="IHG7" s="171"/>
      <c r="IHH7" s="171"/>
      <c r="IHI7" s="171"/>
      <c r="IHJ7" s="171"/>
      <c r="IHK7" s="171"/>
      <c r="IHL7" s="171"/>
      <c r="IHM7" s="171"/>
      <c r="IHN7" s="171"/>
      <c r="IHO7" s="171"/>
      <c r="IHP7" s="171"/>
      <c r="IHQ7" s="171"/>
      <c r="IHR7" s="171"/>
      <c r="IHS7" s="171"/>
      <c r="IHT7" s="171"/>
      <c r="IHU7" s="171"/>
      <c r="IHV7" s="171"/>
      <c r="IHW7" s="171"/>
      <c r="IHX7" s="171"/>
      <c r="IHY7" s="171"/>
      <c r="IHZ7" s="171"/>
      <c r="IIA7" s="171"/>
      <c r="IIB7" s="171"/>
      <c r="IIC7" s="171"/>
      <c r="IID7" s="171"/>
      <c r="IIE7" s="171"/>
      <c r="IIF7" s="171"/>
      <c r="IIG7" s="171"/>
      <c r="IIH7" s="171"/>
      <c r="III7" s="171"/>
      <c r="IIJ7" s="171"/>
      <c r="IIK7" s="171"/>
      <c r="IIL7" s="171"/>
      <c r="IIM7" s="171"/>
      <c r="IIN7" s="171"/>
      <c r="IIO7" s="171"/>
      <c r="IIP7" s="171"/>
      <c r="IIQ7" s="171"/>
      <c r="IIR7" s="171"/>
      <c r="IIS7" s="171"/>
      <c r="IIT7" s="171"/>
      <c r="IIU7" s="171"/>
      <c r="IIV7" s="171"/>
      <c r="IIW7" s="171"/>
      <c r="IIX7" s="171"/>
      <c r="IIY7" s="171"/>
      <c r="IIZ7" s="171"/>
      <c r="IJA7" s="171"/>
      <c r="IJB7" s="171"/>
      <c r="IJC7" s="171"/>
      <c r="IJD7" s="171"/>
      <c r="IJE7" s="171"/>
      <c r="IJF7" s="171"/>
      <c r="IJG7" s="171"/>
      <c r="IJH7" s="171"/>
      <c r="IJI7" s="171"/>
      <c r="IJJ7" s="171"/>
      <c r="IJK7" s="171"/>
      <c r="IJL7" s="171"/>
      <c r="IJM7" s="171"/>
      <c r="IJN7" s="171"/>
      <c r="IJO7" s="171"/>
      <c r="IJP7" s="171"/>
      <c r="IJQ7" s="171"/>
      <c r="IJR7" s="171"/>
      <c r="IJS7" s="171"/>
      <c r="IJT7" s="171"/>
      <c r="IJU7" s="171"/>
      <c r="IJV7" s="171"/>
      <c r="IJW7" s="171"/>
      <c r="IJX7" s="171"/>
      <c r="IJY7" s="171"/>
      <c r="IJZ7" s="171"/>
      <c r="IKA7" s="171"/>
      <c r="IKB7" s="171"/>
      <c r="IKC7" s="171"/>
      <c r="IKD7" s="171"/>
      <c r="IKE7" s="171"/>
      <c r="IKF7" s="171"/>
      <c r="IKG7" s="171"/>
      <c r="IKH7" s="171"/>
      <c r="IKI7" s="171"/>
      <c r="IKJ7" s="171"/>
      <c r="IKK7" s="171"/>
      <c r="IKL7" s="171"/>
      <c r="IKM7" s="171"/>
      <c r="IKN7" s="171"/>
      <c r="IKO7" s="171"/>
      <c r="IKP7" s="171"/>
      <c r="IKQ7" s="171"/>
      <c r="IKR7" s="171"/>
      <c r="IKS7" s="171"/>
      <c r="IKT7" s="171"/>
      <c r="IKU7" s="171"/>
      <c r="IKV7" s="171"/>
      <c r="IKW7" s="171"/>
      <c r="IKX7" s="171"/>
      <c r="IKY7" s="171"/>
      <c r="IKZ7" s="171"/>
      <c r="ILA7" s="171"/>
      <c r="ILB7" s="171"/>
      <c r="ILC7" s="171"/>
      <c r="ILD7" s="171"/>
      <c r="ILE7" s="171"/>
      <c r="ILF7" s="171"/>
      <c r="ILG7" s="171"/>
      <c r="ILH7" s="171"/>
      <c r="ILI7" s="171"/>
      <c r="ILJ7" s="171"/>
      <c r="ILK7" s="171"/>
      <c r="ILL7" s="171"/>
      <c r="ILM7" s="171"/>
      <c r="ILN7" s="171"/>
      <c r="ILO7" s="171"/>
      <c r="ILP7" s="171"/>
      <c r="ILQ7" s="171"/>
      <c r="ILR7" s="171"/>
      <c r="ILS7" s="171"/>
      <c r="ILT7" s="171"/>
      <c r="ILU7" s="171"/>
      <c r="ILV7" s="171"/>
      <c r="ILW7" s="171"/>
      <c r="ILX7" s="171"/>
      <c r="ILY7" s="171"/>
      <c r="ILZ7" s="171"/>
      <c r="IMA7" s="171"/>
      <c r="IMB7" s="171"/>
      <c r="IMC7" s="171"/>
      <c r="IMD7" s="171"/>
      <c r="IME7" s="171"/>
      <c r="IMF7" s="171"/>
      <c r="IMG7" s="171"/>
      <c r="IMH7" s="171"/>
      <c r="IMI7" s="171"/>
      <c r="IMJ7" s="171"/>
      <c r="IMK7" s="171"/>
      <c r="IML7" s="171"/>
      <c r="IMM7" s="171"/>
      <c r="IMN7" s="171"/>
      <c r="IMO7" s="171"/>
      <c r="IMP7" s="171"/>
      <c r="IMQ7" s="171"/>
      <c r="IMR7" s="171"/>
      <c r="IMS7" s="171"/>
      <c r="IMT7" s="171"/>
      <c r="IMU7" s="171"/>
      <c r="IMV7" s="171"/>
      <c r="IMW7" s="171"/>
      <c r="IMX7" s="171"/>
      <c r="IMY7" s="171"/>
      <c r="IMZ7" s="171"/>
      <c r="INA7" s="171"/>
      <c r="INB7" s="171"/>
      <c r="INC7" s="171"/>
      <c r="IND7" s="171"/>
      <c r="INE7" s="171"/>
      <c r="INF7" s="171"/>
      <c r="ING7" s="171"/>
      <c r="INH7" s="171"/>
      <c r="INI7" s="171"/>
      <c r="INJ7" s="171"/>
      <c r="INK7" s="171"/>
      <c r="INL7" s="171"/>
      <c r="INM7" s="171"/>
      <c r="INN7" s="171"/>
      <c r="INO7" s="171"/>
      <c r="INP7" s="171"/>
      <c r="INQ7" s="171"/>
      <c r="INR7" s="171"/>
      <c r="INS7" s="171"/>
      <c r="INT7" s="171"/>
      <c r="INU7" s="171"/>
      <c r="INV7" s="171"/>
      <c r="INW7" s="171"/>
      <c r="INX7" s="171"/>
      <c r="INY7" s="171"/>
      <c r="INZ7" s="171"/>
      <c r="IOA7" s="171"/>
      <c r="IOB7" s="171"/>
      <c r="IOC7" s="171"/>
      <c r="IOD7" s="171"/>
      <c r="IOE7" s="171"/>
      <c r="IOF7" s="171"/>
      <c r="IOG7" s="171"/>
      <c r="IOH7" s="171"/>
      <c r="IOI7" s="171"/>
      <c r="IOJ7" s="171"/>
      <c r="IOK7" s="171"/>
      <c r="IOL7" s="171"/>
      <c r="IOM7" s="171"/>
      <c r="ION7" s="171"/>
      <c r="IOO7" s="171"/>
      <c r="IOP7" s="171"/>
      <c r="IOQ7" s="171"/>
      <c r="IOR7" s="171"/>
      <c r="IOS7" s="171"/>
      <c r="IOT7" s="171"/>
      <c r="IOU7" s="171"/>
      <c r="IOV7" s="171"/>
      <c r="IOW7" s="171"/>
      <c r="IOX7" s="171"/>
      <c r="IOY7" s="171"/>
      <c r="IOZ7" s="171"/>
      <c r="IPA7" s="171"/>
      <c r="IPB7" s="171"/>
      <c r="IPC7" s="171"/>
      <c r="IPD7" s="171"/>
      <c r="IPE7" s="171"/>
      <c r="IPF7" s="171"/>
      <c r="IPG7" s="171"/>
      <c r="IPH7" s="171"/>
      <c r="IPI7" s="171"/>
      <c r="IPJ7" s="171"/>
      <c r="IPK7" s="171"/>
      <c r="IPL7" s="171"/>
      <c r="IPM7" s="171"/>
      <c r="IPN7" s="171"/>
      <c r="IPO7" s="171"/>
      <c r="IPP7" s="171"/>
      <c r="IPQ7" s="171"/>
      <c r="IPR7" s="171"/>
      <c r="IPS7" s="171"/>
      <c r="IPT7" s="171"/>
      <c r="IPU7" s="171"/>
      <c r="IPV7" s="171"/>
      <c r="IPW7" s="171"/>
      <c r="IPX7" s="171"/>
      <c r="IPY7" s="171"/>
      <c r="IPZ7" s="171"/>
      <c r="IQA7" s="171"/>
      <c r="IQB7" s="171"/>
      <c r="IQC7" s="171"/>
      <c r="IQD7" s="171"/>
      <c r="IQE7" s="171"/>
      <c r="IQF7" s="171"/>
      <c r="IQG7" s="171"/>
      <c r="IQH7" s="171"/>
      <c r="IQI7" s="171"/>
      <c r="IQJ7" s="171"/>
      <c r="IQK7" s="171"/>
      <c r="IQL7" s="171"/>
      <c r="IQM7" s="171"/>
      <c r="IQN7" s="171"/>
      <c r="IQO7" s="171"/>
      <c r="IQP7" s="171"/>
      <c r="IQQ7" s="171"/>
      <c r="IQR7" s="171"/>
      <c r="IQS7" s="171"/>
      <c r="IQT7" s="171"/>
      <c r="IQU7" s="171"/>
      <c r="IQV7" s="171"/>
      <c r="IQW7" s="171"/>
      <c r="IQX7" s="171"/>
      <c r="IQY7" s="171"/>
      <c r="IQZ7" s="171"/>
      <c r="IRA7" s="171"/>
      <c r="IRB7" s="171"/>
      <c r="IRC7" s="171"/>
      <c r="IRD7" s="171"/>
      <c r="IRE7" s="171"/>
      <c r="IRF7" s="171"/>
      <c r="IRG7" s="171"/>
      <c r="IRH7" s="171"/>
      <c r="IRI7" s="171"/>
      <c r="IRJ7" s="171"/>
      <c r="IRK7" s="171"/>
      <c r="IRL7" s="171"/>
      <c r="IRM7" s="171"/>
      <c r="IRN7" s="171"/>
      <c r="IRO7" s="171"/>
      <c r="IRP7" s="171"/>
      <c r="IRQ7" s="171"/>
      <c r="IRR7" s="171"/>
      <c r="IRS7" s="171"/>
      <c r="IRT7" s="171"/>
      <c r="IRU7" s="171"/>
      <c r="IRV7" s="171"/>
      <c r="IRW7" s="171"/>
      <c r="IRX7" s="171"/>
      <c r="IRY7" s="171"/>
      <c r="IRZ7" s="171"/>
      <c r="ISA7" s="171"/>
      <c r="ISB7" s="171"/>
      <c r="ISC7" s="171"/>
      <c r="ISD7" s="171"/>
      <c r="ISE7" s="171"/>
      <c r="ISF7" s="171"/>
      <c r="ISG7" s="171"/>
      <c r="ISH7" s="171"/>
      <c r="ISI7" s="171"/>
      <c r="ISJ7" s="171"/>
      <c r="ISK7" s="171"/>
      <c r="ISL7" s="171"/>
      <c r="ISM7" s="171"/>
      <c r="ISN7" s="171"/>
      <c r="ISO7" s="171"/>
      <c r="ISP7" s="171"/>
      <c r="ISQ7" s="171"/>
      <c r="ISR7" s="171"/>
      <c r="ISS7" s="171"/>
      <c r="IST7" s="171"/>
      <c r="ISU7" s="171"/>
      <c r="ISV7" s="171"/>
      <c r="ISW7" s="171"/>
      <c r="ISX7" s="171"/>
      <c r="ISY7" s="171"/>
      <c r="ISZ7" s="171"/>
      <c r="ITA7" s="171"/>
      <c r="ITB7" s="171"/>
      <c r="ITC7" s="171"/>
      <c r="ITD7" s="171"/>
      <c r="ITE7" s="171"/>
      <c r="ITF7" s="171"/>
      <c r="ITG7" s="171"/>
      <c r="ITH7" s="171"/>
      <c r="ITI7" s="171"/>
      <c r="ITJ7" s="171"/>
      <c r="ITK7" s="171"/>
      <c r="ITL7" s="171"/>
      <c r="ITM7" s="171"/>
      <c r="ITN7" s="171"/>
      <c r="ITO7" s="171"/>
      <c r="ITP7" s="171"/>
      <c r="ITQ7" s="171"/>
      <c r="ITR7" s="171"/>
      <c r="ITS7" s="171"/>
      <c r="ITT7" s="171"/>
      <c r="ITU7" s="171"/>
      <c r="ITV7" s="171"/>
      <c r="ITW7" s="171"/>
      <c r="ITX7" s="171"/>
      <c r="ITY7" s="171"/>
      <c r="ITZ7" s="171"/>
      <c r="IUA7" s="171"/>
      <c r="IUB7" s="171"/>
      <c r="IUC7" s="171"/>
      <c r="IUD7" s="171"/>
      <c r="IUE7" s="171"/>
      <c r="IUF7" s="171"/>
      <c r="IUG7" s="171"/>
      <c r="IUH7" s="171"/>
      <c r="IUI7" s="171"/>
      <c r="IUJ7" s="171"/>
      <c r="IUK7" s="171"/>
      <c r="IUL7" s="171"/>
      <c r="IUM7" s="171"/>
      <c r="IUN7" s="171"/>
      <c r="IUO7" s="171"/>
      <c r="IUP7" s="171"/>
      <c r="IUQ7" s="171"/>
      <c r="IUR7" s="171"/>
      <c r="IUS7" s="171"/>
      <c r="IUT7" s="171"/>
      <c r="IUU7" s="171"/>
      <c r="IUV7" s="171"/>
      <c r="IUW7" s="171"/>
      <c r="IUX7" s="171"/>
      <c r="IUY7" s="171"/>
      <c r="IUZ7" s="171"/>
      <c r="IVA7" s="171"/>
      <c r="IVB7" s="171"/>
      <c r="IVC7" s="171"/>
      <c r="IVD7" s="171"/>
      <c r="IVE7" s="171"/>
      <c r="IVF7" s="171"/>
      <c r="IVG7" s="171"/>
      <c r="IVH7" s="171"/>
      <c r="IVI7" s="171"/>
      <c r="IVJ7" s="171"/>
      <c r="IVK7" s="171"/>
      <c r="IVL7" s="171"/>
      <c r="IVM7" s="171"/>
      <c r="IVN7" s="171"/>
      <c r="IVO7" s="171"/>
      <c r="IVP7" s="171"/>
      <c r="IVQ7" s="171"/>
      <c r="IVR7" s="171"/>
      <c r="IVS7" s="171"/>
      <c r="IVT7" s="171"/>
      <c r="IVU7" s="171"/>
      <c r="IVV7" s="171"/>
      <c r="IVW7" s="171"/>
      <c r="IVX7" s="171"/>
      <c r="IVY7" s="171"/>
      <c r="IVZ7" s="171"/>
      <c r="IWA7" s="171"/>
      <c r="IWB7" s="171"/>
      <c r="IWC7" s="171"/>
      <c r="IWD7" s="171"/>
      <c r="IWE7" s="171"/>
      <c r="IWF7" s="171"/>
      <c r="IWG7" s="171"/>
      <c r="IWH7" s="171"/>
      <c r="IWI7" s="171"/>
      <c r="IWJ7" s="171"/>
      <c r="IWK7" s="171"/>
      <c r="IWL7" s="171"/>
      <c r="IWM7" s="171"/>
      <c r="IWN7" s="171"/>
      <c r="IWO7" s="171"/>
      <c r="IWP7" s="171"/>
      <c r="IWQ7" s="171"/>
      <c r="IWR7" s="171"/>
      <c r="IWS7" s="171"/>
      <c r="IWT7" s="171"/>
      <c r="IWU7" s="171"/>
      <c r="IWV7" s="171"/>
      <c r="IWW7" s="171"/>
      <c r="IWX7" s="171"/>
      <c r="IWY7" s="171"/>
      <c r="IWZ7" s="171"/>
      <c r="IXA7" s="171"/>
      <c r="IXB7" s="171"/>
      <c r="IXC7" s="171"/>
      <c r="IXD7" s="171"/>
      <c r="IXE7" s="171"/>
      <c r="IXF7" s="171"/>
      <c r="IXG7" s="171"/>
      <c r="IXH7" s="171"/>
      <c r="IXI7" s="171"/>
      <c r="IXJ7" s="171"/>
      <c r="IXK7" s="171"/>
      <c r="IXL7" s="171"/>
      <c r="IXM7" s="171"/>
      <c r="IXN7" s="171"/>
      <c r="IXO7" s="171"/>
      <c r="IXP7" s="171"/>
      <c r="IXQ7" s="171"/>
      <c r="IXR7" s="171"/>
      <c r="IXS7" s="171"/>
      <c r="IXT7" s="171"/>
      <c r="IXU7" s="171"/>
      <c r="IXV7" s="171"/>
      <c r="IXW7" s="171"/>
      <c r="IXX7" s="171"/>
      <c r="IXY7" s="171"/>
      <c r="IXZ7" s="171"/>
      <c r="IYA7" s="171"/>
      <c r="IYB7" s="171"/>
      <c r="IYC7" s="171"/>
      <c r="IYD7" s="171"/>
      <c r="IYE7" s="171"/>
      <c r="IYF7" s="171"/>
      <c r="IYG7" s="171"/>
      <c r="IYH7" s="171"/>
      <c r="IYI7" s="171"/>
      <c r="IYJ7" s="171"/>
      <c r="IYK7" s="171"/>
      <c r="IYL7" s="171"/>
      <c r="IYM7" s="171"/>
      <c r="IYN7" s="171"/>
      <c r="IYO7" s="171"/>
      <c r="IYP7" s="171"/>
      <c r="IYQ7" s="171"/>
      <c r="IYR7" s="171"/>
      <c r="IYS7" s="171"/>
      <c r="IYT7" s="171"/>
      <c r="IYU7" s="171"/>
      <c r="IYV7" s="171"/>
      <c r="IYW7" s="171"/>
      <c r="IYX7" s="171"/>
      <c r="IYY7" s="171"/>
      <c r="IYZ7" s="171"/>
      <c r="IZA7" s="171"/>
      <c r="IZB7" s="171"/>
      <c r="IZC7" s="171"/>
      <c r="IZD7" s="171"/>
      <c r="IZE7" s="171"/>
      <c r="IZF7" s="171"/>
      <c r="IZG7" s="171"/>
      <c r="IZH7" s="171"/>
      <c r="IZI7" s="171"/>
      <c r="IZJ7" s="171"/>
      <c r="IZK7" s="171"/>
      <c r="IZL7" s="171"/>
      <c r="IZM7" s="171"/>
      <c r="IZN7" s="171"/>
      <c r="IZO7" s="171"/>
      <c r="IZP7" s="171"/>
      <c r="IZQ7" s="171"/>
      <c r="IZR7" s="171"/>
      <c r="IZS7" s="171"/>
      <c r="IZT7" s="171"/>
      <c r="IZU7" s="171"/>
      <c r="IZV7" s="171"/>
      <c r="IZW7" s="171"/>
      <c r="IZX7" s="171"/>
      <c r="IZY7" s="171"/>
      <c r="IZZ7" s="171"/>
      <c r="JAA7" s="171"/>
      <c r="JAB7" s="171"/>
      <c r="JAC7" s="171"/>
      <c r="JAD7" s="171"/>
      <c r="JAE7" s="171"/>
      <c r="JAF7" s="171"/>
      <c r="JAG7" s="171"/>
      <c r="JAH7" s="171"/>
      <c r="JAI7" s="171"/>
      <c r="JAJ7" s="171"/>
      <c r="JAK7" s="171"/>
      <c r="JAL7" s="171"/>
      <c r="JAM7" s="171"/>
      <c r="JAN7" s="171"/>
      <c r="JAO7" s="171"/>
      <c r="JAP7" s="171"/>
      <c r="JAQ7" s="171"/>
      <c r="JAR7" s="171"/>
      <c r="JAS7" s="171"/>
      <c r="JAT7" s="171"/>
      <c r="JAU7" s="171"/>
      <c r="JAV7" s="171"/>
      <c r="JAW7" s="171"/>
      <c r="JAX7" s="171"/>
      <c r="JAY7" s="171"/>
      <c r="JAZ7" s="171"/>
      <c r="JBA7" s="171"/>
      <c r="JBB7" s="171"/>
      <c r="JBC7" s="171"/>
      <c r="JBD7" s="171"/>
      <c r="JBE7" s="171"/>
      <c r="JBF7" s="171"/>
      <c r="JBG7" s="171"/>
      <c r="JBH7" s="171"/>
      <c r="JBI7" s="171"/>
      <c r="JBJ7" s="171"/>
      <c r="JBK7" s="171"/>
      <c r="JBL7" s="171"/>
      <c r="JBM7" s="171"/>
      <c r="JBN7" s="171"/>
      <c r="JBO7" s="171"/>
      <c r="JBP7" s="171"/>
      <c r="JBQ7" s="171"/>
      <c r="JBR7" s="171"/>
      <c r="JBS7" s="171"/>
      <c r="JBT7" s="171"/>
      <c r="JBU7" s="171"/>
      <c r="JBV7" s="171"/>
      <c r="JBW7" s="171"/>
      <c r="JBX7" s="171"/>
      <c r="JBY7" s="171"/>
      <c r="JBZ7" s="171"/>
      <c r="JCA7" s="171"/>
      <c r="JCB7" s="171"/>
      <c r="JCC7" s="171"/>
      <c r="JCD7" s="171"/>
      <c r="JCE7" s="171"/>
      <c r="JCF7" s="171"/>
      <c r="JCG7" s="171"/>
      <c r="JCH7" s="171"/>
      <c r="JCI7" s="171"/>
      <c r="JCJ7" s="171"/>
      <c r="JCK7" s="171"/>
      <c r="JCL7" s="171"/>
      <c r="JCM7" s="171"/>
      <c r="JCN7" s="171"/>
      <c r="JCO7" s="171"/>
      <c r="JCP7" s="171"/>
      <c r="JCQ7" s="171"/>
      <c r="JCR7" s="171"/>
      <c r="JCS7" s="171"/>
      <c r="JCT7" s="171"/>
      <c r="JCU7" s="171"/>
      <c r="JCV7" s="171"/>
      <c r="JCW7" s="171"/>
      <c r="JCX7" s="171"/>
      <c r="JCY7" s="171"/>
      <c r="JCZ7" s="171"/>
      <c r="JDA7" s="171"/>
      <c r="JDB7" s="171"/>
      <c r="JDC7" s="171"/>
      <c r="JDD7" s="171"/>
      <c r="JDE7" s="171"/>
      <c r="JDF7" s="171"/>
      <c r="JDG7" s="171"/>
      <c r="JDH7" s="171"/>
      <c r="JDI7" s="171"/>
      <c r="JDJ7" s="171"/>
      <c r="JDK7" s="171"/>
      <c r="JDL7" s="171"/>
      <c r="JDM7" s="171"/>
      <c r="JDN7" s="171"/>
      <c r="JDO7" s="171"/>
      <c r="JDP7" s="171"/>
      <c r="JDQ7" s="171"/>
      <c r="JDR7" s="171"/>
      <c r="JDS7" s="171"/>
      <c r="JDT7" s="171"/>
      <c r="JDU7" s="171"/>
      <c r="JDV7" s="171"/>
      <c r="JDW7" s="171"/>
      <c r="JDX7" s="171"/>
      <c r="JDY7" s="171"/>
      <c r="JDZ7" s="171"/>
      <c r="JEA7" s="171"/>
      <c r="JEB7" s="171"/>
      <c r="JEC7" s="171"/>
      <c r="JED7" s="171"/>
      <c r="JEE7" s="171"/>
      <c r="JEF7" s="171"/>
      <c r="JEG7" s="171"/>
      <c r="JEH7" s="171"/>
      <c r="JEI7" s="171"/>
      <c r="JEJ7" s="171"/>
      <c r="JEK7" s="171"/>
      <c r="JEL7" s="171"/>
      <c r="JEM7" s="171"/>
      <c r="JEN7" s="171"/>
      <c r="JEO7" s="171"/>
      <c r="JEP7" s="171"/>
      <c r="JEQ7" s="171"/>
      <c r="JER7" s="171"/>
      <c r="JES7" s="171"/>
      <c r="JET7" s="171"/>
      <c r="JEU7" s="171"/>
      <c r="JEV7" s="171"/>
      <c r="JEW7" s="171"/>
      <c r="JEX7" s="171"/>
      <c r="JEY7" s="171"/>
      <c r="JEZ7" s="171"/>
      <c r="JFA7" s="171"/>
      <c r="JFB7" s="171"/>
      <c r="JFC7" s="171"/>
      <c r="JFD7" s="171"/>
      <c r="JFE7" s="171"/>
      <c r="JFF7" s="171"/>
      <c r="JFG7" s="171"/>
      <c r="JFH7" s="171"/>
      <c r="JFI7" s="171"/>
      <c r="JFJ7" s="171"/>
      <c r="JFK7" s="171"/>
      <c r="JFL7" s="171"/>
      <c r="JFM7" s="171"/>
      <c r="JFN7" s="171"/>
      <c r="JFO7" s="171"/>
      <c r="JFP7" s="171"/>
      <c r="JFQ7" s="171"/>
      <c r="JFR7" s="171"/>
      <c r="JFS7" s="171"/>
      <c r="JFT7" s="171"/>
      <c r="JFU7" s="171"/>
      <c r="JFV7" s="171"/>
      <c r="JFW7" s="171"/>
      <c r="JFX7" s="171"/>
      <c r="JFY7" s="171"/>
      <c r="JFZ7" s="171"/>
      <c r="JGA7" s="171"/>
      <c r="JGB7" s="171"/>
      <c r="JGC7" s="171"/>
      <c r="JGD7" s="171"/>
      <c r="JGE7" s="171"/>
      <c r="JGF7" s="171"/>
      <c r="JGG7" s="171"/>
      <c r="JGH7" s="171"/>
      <c r="JGI7" s="171"/>
      <c r="JGJ7" s="171"/>
      <c r="JGK7" s="171"/>
      <c r="JGL7" s="171"/>
      <c r="JGM7" s="171"/>
      <c r="JGN7" s="171"/>
      <c r="JGO7" s="171"/>
      <c r="JGP7" s="171"/>
      <c r="JGQ7" s="171"/>
      <c r="JGR7" s="171"/>
      <c r="JGS7" s="171"/>
      <c r="JGT7" s="171"/>
      <c r="JGU7" s="171"/>
      <c r="JGV7" s="171"/>
      <c r="JGW7" s="171"/>
      <c r="JGX7" s="171"/>
      <c r="JGY7" s="171"/>
      <c r="JGZ7" s="171"/>
      <c r="JHA7" s="171"/>
      <c r="JHB7" s="171"/>
      <c r="JHC7" s="171"/>
      <c r="JHD7" s="171"/>
      <c r="JHE7" s="171"/>
      <c r="JHF7" s="171"/>
      <c r="JHG7" s="171"/>
      <c r="JHH7" s="171"/>
      <c r="JHI7" s="171"/>
      <c r="JHJ7" s="171"/>
      <c r="JHK7" s="171"/>
      <c r="JHL7" s="171"/>
      <c r="JHM7" s="171"/>
      <c r="JHN7" s="171"/>
      <c r="JHO7" s="171"/>
      <c r="JHP7" s="171"/>
      <c r="JHQ7" s="171"/>
      <c r="JHR7" s="171"/>
      <c r="JHS7" s="171"/>
      <c r="JHT7" s="171"/>
      <c r="JHU7" s="171"/>
      <c r="JHV7" s="171"/>
      <c r="JHW7" s="171"/>
      <c r="JHX7" s="171"/>
      <c r="JHY7" s="171"/>
      <c r="JHZ7" s="171"/>
      <c r="JIA7" s="171"/>
      <c r="JIB7" s="171"/>
      <c r="JIC7" s="171"/>
      <c r="JID7" s="171"/>
      <c r="JIE7" s="171"/>
      <c r="JIF7" s="171"/>
      <c r="JIG7" s="171"/>
      <c r="JIH7" s="171"/>
      <c r="JII7" s="171"/>
      <c r="JIJ7" s="171"/>
      <c r="JIK7" s="171"/>
      <c r="JIL7" s="171"/>
      <c r="JIM7" s="171"/>
      <c r="JIN7" s="171"/>
      <c r="JIO7" s="171"/>
      <c r="JIP7" s="171"/>
      <c r="JIQ7" s="171"/>
      <c r="JIR7" s="171"/>
      <c r="JIS7" s="171"/>
      <c r="JIT7" s="171"/>
      <c r="JIU7" s="171"/>
      <c r="JIV7" s="171"/>
      <c r="JIW7" s="171"/>
      <c r="JIX7" s="171"/>
      <c r="JIY7" s="171"/>
      <c r="JIZ7" s="171"/>
      <c r="JJA7" s="171"/>
      <c r="JJB7" s="171"/>
      <c r="JJC7" s="171"/>
      <c r="JJD7" s="171"/>
      <c r="JJE7" s="171"/>
      <c r="JJF7" s="171"/>
      <c r="JJG7" s="171"/>
      <c r="JJH7" s="171"/>
      <c r="JJI7" s="171"/>
      <c r="JJJ7" s="171"/>
      <c r="JJK7" s="171"/>
      <c r="JJL7" s="171"/>
      <c r="JJM7" s="171"/>
      <c r="JJN7" s="171"/>
      <c r="JJO7" s="171"/>
      <c r="JJP7" s="171"/>
      <c r="JJQ7" s="171"/>
      <c r="JJR7" s="171"/>
      <c r="JJS7" s="171"/>
      <c r="JJT7" s="171"/>
      <c r="JJU7" s="171"/>
      <c r="JJV7" s="171"/>
      <c r="JJW7" s="171"/>
      <c r="JJX7" s="171"/>
      <c r="JJY7" s="171"/>
      <c r="JJZ7" s="171"/>
      <c r="JKA7" s="171"/>
      <c r="JKB7" s="171"/>
      <c r="JKC7" s="171"/>
      <c r="JKD7" s="171"/>
      <c r="JKE7" s="171"/>
      <c r="JKF7" s="171"/>
      <c r="JKG7" s="171"/>
      <c r="JKH7" s="171"/>
      <c r="JKI7" s="171"/>
      <c r="JKJ7" s="171"/>
      <c r="JKK7" s="171"/>
      <c r="JKL7" s="171"/>
      <c r="JKM7" s="171"/>
      <c r="JKN7" s="171"/>
      <c r="JKO7" s="171"/>
      <c r="JKP7" s="171"/>
      <c r="JKQ7" s="171"/>
      <c r="JKR7" s="171"/>
      <c r="JKS7" s="171"/>
      <c r="JKT7" s="171"/>
      <c r="JKU7" s="171"/>
      <c r="JKV7" s="171"/>
      <c r="JKW7" s="171"/>
      <c r="JKX7" s="171"/>
      <c r="JKY7" s="171"/>
      <c r="JKZ7" s="171"/>
      <c r="JLA7" s="171"/>
      <c r="JLB7" s="171"/>
      <c r="JLC7" s="171"/>
      <c r="JLD7" s="171"/>
      <c r="JLE7" s="171"/>
      <c r="JLF7" s="171"/>
      <c r="JLG7" s="171"/>
      <c r="JLH7" s="171"/>
      <c r="JLI7" s="171"/>
      <c r="JLJ7" s="171"/>
      <c r="JLK7" s="171"/>
      <c r="JLL7" s="171"/>
      <c r="JLM7" s="171"/>
      <c r="JLN7" s="171"/>
      <c r="JLO7" s="171"/>
      <c r="JLP7" s="171"/>
      <c r="JLQ7" s="171"/>
      <c r="JLR7" s="171"/>
      <c r="JLS7" s="171"/>
      <c r="JLT7" s="171"/>
      <c r="JLU7" s="171"/>
      <c r="JLV7" s="171"/>
      <c r="JLW7" s="171"/>
      <c r="JLX7" s="171"/>
      <c r="JLY7" s="171"/>
      <c r="JLZ7" s="171"/>
      <c r="JMA7" s="171"/>
      <c r="JMB7" s="171"/>
      <c r="JMC7" s="171"/>
      <c r="JMD7" s="171"/>
      <c r="JME7" s="171"/>
      <c r="JMF7" s="171"/>
      <c r="JMG7" s="171"/>
      <c r="JMH7" s="171"/>
      <c r="JMI7" s="171"/>
      <c r="JMJ7" s="171"/>
      <c r="JMK7" s="171"/>
      <c r="JML7" s="171"/>
      <c r="JMM7" s="171"/>
      <c r="JMN7" s="171"/>
      <c r="JMO7" s="171"/>
      <c r="JMP7" s="171"/>
      <c r="JMQ7" s="171"/>
      <c r="JMR7" s="171"/>
      <c r="JMS7" s="171"/>
      <c r="JMT7" s="171"/>
      <c r="JMU7" s="171"/>
      <c r="JMV7" s="171"/>
      <c r="JMW7" s="171"/>
      <c r="JMX7" s="171"/>
      <c r="JMY7" s="171"/>
      <c r="JMZ7" s="171"/>
      <c r="JNA7" s="171"/>
      <c r="JNB7" s="171"/>
      <c r="JNC7" s="171"/>
      <c r="JND7" s="171"/>
      <c r="JNE7" s="171"/>
      <c r="JNF7" s="171"/>
      <c r="JNG7" s="171"/>
      <c r="JNH7" s="171"/>
      <c r="JNI7" s="171"/>
      <c r="JNJ7" s="171"/>
      <c r="JNK7" s="171"/>
      <c r="JNL7" s="171"/>
      <c r="JNM7" s="171"/>
      <c r="JNN7" s="171"/>
      <c r="JNO7" s="171"/>
      <c r="JNP7" s="171"/>
      <c r="JNQ7" s="171"/>
      <c r="JNR7" s="171"/>
      <c r="JNS7" s="171"/>
      <c r="JNT7" s="171"/>
      <c r="JNU7" s="171"/>
      <c r="JNV7" s="171"/>
      <c r="JNW7" s="171"/>
      <c r="JNX7" s="171"/>
      <c r="JNY7" s="171"/>
      <c r="JNZ7" s="171"/>
      <c r="JOA7" s="171"/>
      <c r="JOB7" s="171"/>
      <c r="JOC7" s="171"/>
      <c r="JOD7" s="171"/>
      <c r="JOE7" s="171"/>
      <c r="JOF7" s="171"/>
      <c r="JOG7" s="171"/>
      <c r="JOH7" s="171"/>
      <c r="JOI7" s="171"/>
      <c r="JOJ7" s="171"/>
      <c r="JOK7" s="171"/>
      <c r="JOL7" s="171"/>
      <c r="JOM7" s="171"/>
      <c r="JON7" s="171"/>
      <c r="JOO7" s="171"/>
      <c r="JOP7" s="171"/>
      <c r="JOQ7" s="171"/>
      <c r="JOR7" s="171"/>
      <c r="JOS7" s="171"/>
      <c r="JOT7" s="171"/>
      <c r="JOU7" s="171"/>
      <c r="JOV7" s="171"/>
      <c r="JOW7" s="171"/>
      <c r="JOX7" s="171"/>
      <c r="JOY7" s="171"/>
      <c r="JOZ7" s="171"/>
      <c r="JPA7" s="171"/>
      <c r="JPB7" s="171"/>
      <c r="JPC7" s="171"/>
      <c r="JPD7" s="171"/>
      <c r="JPE7" s="171"/>
      <c r="JPF7" s="171"/>
      <c r="JPG7" s="171"/>
      <c r="JPH7" s="171"/>
      <c r="JPI7" s="171"/>
      <c r="JPJ7" s="171"/>
      <c r="JPK7" s="171"/>
      <c r="JPL7" s="171"/>
      <c r="JPM7" s="171"/>
      <c r="JPN7" s="171"/>
      <c r="JPO7" s="171"/>
      <c r="JPP7" s="171"/>
      <c r="JPQ7" s="171"/>
      <c r="JPR7" s="171"/>
      <c r="JPS7" s="171"/>
      <c r="JPT7" s="171"/>
      <c r="JPU7" s="171"/>
      <c r="JPV7" s="171"/>
      <c r="JPW7" s="171"/>
      <c r="JPX7" s="171"/>
      <c r="JPY7" s="171"/>
      <c r="JPZ7" s="171"/>
      <c r="JQA7" s="171"/>
      <c r="JQB7" s="171"/>
      <c r="JQC7" s="171"/>
      <c r="JQD7" s="171"/>
      <c r="JQE7" s="171"/>
      <c r="JQF7" s="171"/>
      <c r="JQG7" s="171"/>
      <c r="JQH7" s="171"/>
      <c r="JQI7" s="171"/>
      <c r="JQJ7" s="171"/>
      <c r="JQK7" s="171"/>
      <c r="JQL7" s="171"/>
      <c r="JQM7" s="171"/>
      <c r="JQN7" s="171"/>
      <c r="JQO7" s="171"/>
      <c r="JQP7" s="171"/>
      <c r="JQQ7" s="171"/>
      <c r="JQR7" s="171"/>
      <c r="JQS7" s="171"/>
      <c r="JQT7" s="171"/>
      <c r="JQU7" s="171"/>
      <c r="JQV7" s="171"/>
      <c r="JQW7" s="171"/>
      <c r="JQX7" s="171"/>
      <c r="JQY7" s="171"/>
      <c r="JQZ7" s="171"/>
      <c r="JRA7" s="171"/>
      <c r="JRB7" s="171"/>
      <c r="JRC7" s="171"/>
      <c r="JRD7" s="171"/>
      <c r="JRE7" s="171"/>
      <c r="JRF7" s="171"/>
      <c r="JRG7" s="171"/>
      <c r="JRH7" s="171"/>
      <c r="JRI7" s="171"/>
      <c r="JRJ7" s="171"/>
      <c r="JRK7" s="171"/>
      <c r="JRL7" s="171"/>
      <c r="JRM7" s="171"/>
      <c r="JRN7" s="171"/>
      <c r="JRO7" s="171"/>
      <c r="JRP7" s="171"/>
      <c r="JRQ7" s="171"/>
      <c r="JRR7" s="171"/>
      <c r="JRS7" s="171"/>
      <c r="JRT7" s="171"/>
      <c r="JRU7" s="171"/>
      <c r="JRV7" s="171"/>
      <c r="JRW7" s="171"/>
      <c r="JRX7" s="171"/>
      <c r="JRY7" s="171"/>
      <c r="JRZ7" s="171"/>
      <c r="JSA7" s="171"/>
      <c r="JSB7" s="171"/>
      <c r="JSC7" s="171"/>
      <c r="JSD7" s="171"/>
      <c r="JSE7" s="171"/>
      <c r="JSF7" s="171"/>
      <c r="JSG7" s="171"/>
      <c r="JSH7" s="171"/>
      <c r="JSI7" s="171"/>
      <c r="JSJ7" s="171"/>
      <c r="JSK7" s="171"/>
      <c r="JSL7" s="171"/>
      <c r="JSM7" s="171"/>
      <c r="JSN7" s="171"/>
      <c r="JSO7" s="171"/>
      <c r="JSP7" s="171"/>
      <c r="JSQ7" s="171"/>
      <c r="JSR7" s="171"/>
      <c r="JSS7" s="171"/>
      <c r="JST7" s="171"/>
      <c r="JSU7" s="171"/>
      <c r="JSV7" s="171"/>
      <c r="JSW7" s="171"/>
      <c r="JSX7" s="171"/>
      <c r="JSY7" s="171"/>
      <c r="JSZ7" s="171"/>
      <c r="JTA7" s="171"/>
      <c r="JTB7" s="171"/>
      <c r="JTC7" s="171"/>
      <c r="JTD7" s="171"/>
      <c r="JTE7" s="171"/>
      <c r="JTF7" s="171"/>
      <c r="JTG7" s="171"/>
      <c r="JTH7" s="171"/>
      <c r="JTI7" s="171"/>
      <c r="JTJ7" s="171"/>
      <c r="JTK7" s="171"/>
      <c r="JTL7" s="171"/>
      <c r="JTM7" s="171"/>
      <c r="JTN7" s="171"/>
      <c r="JTO7" s="171"/>
      <c r="JTP7" s="171"/>
      <c r="JTQ7" s="171"/>
      <c r="JTR7" s="171"/>
      <c r="JTS7" s="171"/>
      <c r="JTT7" s="171"/>
      <c r="JTU7" s="171"/>
      <c r="JTV7" s="171"/>
      <c r="JTW7" s="171"/>
      <c r="JTX7" s="171"/>
      <c r="JTY7" s="171"/>
      <c r="JTZ7" s="171"/>
      <c r="JUA7" s="171"/>
      <c r="JUB7" s="171"/>
      <c r="JUC7" s="171"/>
      <c r="JUD7" s="171"/>
      <c r="JUE7" s="171"/>
      <c r="JUF7" s="171"/>
      <c r="JUG7" s="171"/>
      <c r="JUH7" s="171"/>
      <c r="JUI7" s="171"/>
      <c r="JUJ7" s="171"/>
      <c r="JUK7" s="171"/>
      <c r="JUL7" s="171"/>
      <c r="JUM7" s="171"/>
      <c r="JUN7" s="171"/>
      <c r="JUO7" s="171"/>
      <c r="JUP7" s="171"/>
      <c r="JUQ7" s="171"/>
      <c r="JUR7" s="171"/>
      <c r="JUS7" s="171"/>
      <c r="JUT7" s="171"/>
      <c r="JUU7" s="171"/>
      <c r="JUV7" s="171"/>
      <c r="JUW7" s="171"/>
      <c r="JUX7" s="171"/>
      <c r="JUY7" s="171"/>
      <c r="JUZ7" s="171"/>
      <c r="JVA7" s="171"/>
      <c r="JVB7" s="171"/>
      <c r="JVC7" s="171"/>
      <c r="JVD7" s="171"/>
      <c r="JVE7" s="171"/>
      <c r="JVF7" s="171"/>
      <c r="JVG7" s="171"/>
      <c r="JVH7" s="171"/>
      <c r="JVI7" s="171"/>
      <c r="JVJ7" s="171"/>
      <c r="JVK7" s="171"/>
      <c r="JVL7" s="171"/>
      <c r="JVM7" s="171"/>
      <c r="JVN7" s="171"/>
      <c r="JVO7" s="171"/>
      <c r="JVP7" s="171"/>
      <c r="JVQ7" s="171"/>
      <c r="JVR7" s="171"/>
      <c r="JVS7" s="171"/>
      <c r="JVT7" s="171"/>
      <c r="JVU7" s="171"/>
      <c r="JVV7" s="171"/>
      <c r="JVW7" s="171"/>
      <c r="JVX7" s="171"/>
      <c r="JVY7" s="171"/>
      <c r="JVZ7" s="171"/>
      <c r="JWA7" s="171"/>
      <c r="JWB7" s="171"/>
      <c r="JWC7" s="171"/>
      <c r="JWD7" s="171"/>
      <c r="JWE7" s="171"/>
      <c r="JWF7" s="171"/>
      <c r="JWG7" s="171"/>
      <c r="JWH7" s="171"/>
      <c r="JWI7" s="171"/>
      <c r="JWJ7" s="171"/>
      <c r="JWK7" s="171"/>
      <c r="JWL7" s="171"/>
      <c r="JWM7" s="171"/>
      <c r="JWN7" s="171"/>
      <c r="JWO7" s="171"/>
      <c r="JWP7" s="171"/>
      <c r="JWQ7" s="171"/>
      <c r="JWR7" s="171"/>
      <c r="JWS7" s="171"/>
      <c r="JWT7" s="171"/>
      <c r="JWU7" s="171"/>
      <c r="JWV7" s="171"/>
      <c r="JWW7" s="171"/>
      <c r="JWX7" s="171"/>
      <c r="JWY7" s="171"/>
      <c r="JWZ7" s="171"/>
      <c r="JXA7" s="171"/>
      <c r="JXB7" s="171"/>
      <c r="JXC7" s="171"/>
      <c r="JXD7" s="171"/>
      <c r="JXE7" s="171"/>
      <c r="JXF7" s="171"/>
      <c r="JXG7" s="171"/>
      <c r="JXH7" s="171"/>
      <c r="JXI7" s="171"/>
      <c r="JXJ7" s="171"/>
      <c r="JXK7" s="171"/>
      <c r="JXL7" s="171"/>
      <c r="JXM7" s="171"/>
      <c r="JXN7" s="171"/>
      <c r="JXO7" s="171"/>
      <c r="JXP7" s="171"/>
      <c r="JXQ7" s="171"/>
      <c r="JXR7" s="171"/>
      <c r="JXS7" s="171"/>
      <c r="JXT7" s="171"/>
      <c r="JXU7" s="171"/>
      <c r="JXV7" s="171"/>
      <c r="JXW7" s="171"/>
      <c r="JXX7" s="171"/>
      <c r="JXY7" s="171"/>
      <c r="JXZ7" s="171"/>
      <c r="JYA7" s="171"/>
      <c r="JYB7" s="171"/>
      <c r="JYC7" s="171"/>
      <c r="JYD7" s="171"/>
      <c r="JYE7" s="171"/>
      <c r="JYF7" s="171"/>
      <c r="JYG7" s="171"/>
      <c r="JYH7" s="171"/>
      <c r="JYI7" s="171"/>
      <c r="JYJ7" s="171"/>
      <c r="JYK7" s="171"/>
      <c r="JYL7" s="171"/>
      <c r="JYM7" s="171"/>
      <c r="JYN7" s="171"/>
      <c r="JYO7" s="171"/>
      <c r="JYP7" s="171"/>
      <c r="JYQ7" s="171"/>
      <c r="JYR7" s="171"/>
      <c r="JYS7" s="171"/>
      <c r="JYT7" s="171"/>
      <c r="JYU7" s="171"/>
      <c r="JYV7" s="171"/>
      <c r="JYW7" s="171"/>
      <c r="JYX7" s="171"/>
      <c r="JYY7" s="171"/>
      <c r="JYZ7" s="171"/>
      <c r="JZA7" s="171"/>
      <c r="JZB7" s="171"/>
      <c r="JZC7" s="171"/>
      <c r="JZD7" s="171"/>
      <c r="JZE7" s="171"/>
      <c r="JZF7" s="171"/>
      <c r="JZG7" s="171"/>
      <c r="JZH7" s="171"/>
      <c r="JZI7" s="171"/>
      <c r="JZJ7" s="171"/>
      <c r="JZK7" s="171"/>
      <c r="JZL7" s="171"/>
      <c r="JZM7" s="171"/>
      <c r="JZN7" s="171"/>
      <c r="JZO7" s="171"/>
      <c r="JZP7" s="171"/>
      <c r="JZQ7" s="171"/>
      <c r="JZR7" s="171"/>
      <c r="JZS7" s="171"/>
      <c r="JZT7" s="171"/>
      <c r="JZU7" s="171"/>
      <c r="JZV7" s="171"/>
      <c r="JZW7" s="171"/>
      <c r="JZX7" s="171"/>
      <c r="JZY7" s="171"/>
      <c r="JZZ7" s="171"/>
      <c r="KAA7" s="171"/>
      <c r="KAB7" s="171"/>
      <c r="KAC7" s="171"/>
      <c r="KAD7" s="171"/>
      <c r="KAE7" s="171"/>
      <c r="KAF7" s="171"/>
      <c r="KAG7" s="171"/>
      <c r="KAH7" s="171"/>
      <c r="KAI7" s="171"/>
      <c r="KAJ7" s="171"/>
      <c r="KAK7" s="171"/>
      <c r="KAL7" s="171"/>
      <c r="KAM7" s="171"/>
      <c r="KAN7" s="171"/>
      <c r="KAO7" s="171"/>
      <c r="KAP7" s="171"/>
      <c r="KAQ7" s="171"/>
      <c r="KAR7" s="171"/>
      <c r="KAS7" s="171"/>
      <c r="KAT7" s="171"/>
      <c r="KAU7" s="171"/>
      <c r="KAV7" s="171"/>
      <c r="KAW7" s="171"/>
      <c r="KAX7" s="171"/>
      <c r="KAY7" s="171"/>
      <c r="KAZ7" s="171"/>
      <c r="KBA7" s="171"/>
      <c r="KBB7" s="171"/>
      <c r="KBC7" s="171"/>
      <c r="KBD7" s="171"/>
      <c r="KBE7" s="171"/>
      <c r="KBF7" s="171"/>
      <c r="KBG7" s="171"/>
      <c r="KBH7" s="171"/>
      <c r="KBI7" s="171"/>
      <c r="KBJ7" s="171"/>
      <c r="KBK7" s="171"/>
      <c r="KBL7" s="171"/>
      <c r="KBM7" s="171"/>
      <c r="KBN7" s="171"/>
      <c r="KBO7" s="171"/>
      <c r="KBP7" s="171"/>
      <c r="KBQ7" s="171"/>
      <c r="KBR7" s="171"/>
      <c r="KBS7" s="171"/>
      <c r="KBT7" s="171"/>
      <c r="KBU7" s="171"/>
      <c r="KBV7" s="171"/>
      <c r="KBW7" s="171"/>
      <c r="KBX7" s="171"/>
      <c r="KBY7" s="171"/>
      <c r="KBZ7" s="171"/>
      <c r="KCA7" s="171"/>
      <c r="KCB7" s="171"/>
      <c r="KCC7" s="171"/>
      <c r="KCD7" s="171"/>
      <c r="KCE7" s="171"/>
      <c r="KCF7" s="171"/>
      <c r="KCG7" s="171"/>
      <c r="KCH7" s="171"/>
      <c r="KCI7" s="171"/>
      <c r="KCJ7" s="171"/>
      <c r="KCK7" s="171"/>
      <c r="KCL7" s="171"/>
      <c r="KCM7" s="171"/>
      <c r="KCN7" s="171"/>
      <c r="KCO7" s="171"/>
      <c r="KCP7" s="171"/>
      <c r="KCQ7" s="171"/>
      <c r="KCR7" s="171"/>
      <c r="KCS7" s="171"/>
      <c r="KCT7" s="171"/>
      <c r="KCU7" s="171"/>
      <c r="KCV7" s="171"/>
      <c r="KCW7" s="171"/>
      <c r="KCX7" s="171"/>
      <c r="KCY7" s="171"/>
      <c r="KCZ7" s="171"/>
      <c r="KDA7" s="171"/>
      <c r="KDB7" s="171"/>
      <c r="KDC7" s="171"/>
      <c r="KDD7" s="171"/>
      <c r="KDE7" s="171"/>
      <c r="KDF7" s="171"/>
      <c r="KDG7" s="171"/>
      <c r="KDH7" s="171"/>
      <c r="KDI7" s="171"/>
      <c r="KDJ7" s="171"/>
      <c r="KDK7" s="171"/>
      <c r="KDL7" s="171"/>
      <c r="KDM7" s="171"/>
      <c r="KDN7" s="171"/>
      <c r="KDO7" s="171"/>
      <c r="KDP7" s="171"/>
      <c r="KDQ7" s="171"/>
      <c r="KDR7" s="171"/>
      <c r="KDS7" s="171"/>
      <c r="KDT7" s="171"/>
      <c r="KDU7" s="171"/>
      <c r="KDV7" s="171"/>
      <c r="KDW7" s="171"/>
      <c r="KDX7" s="171"/>
      <c r="KDY7" s="171"/>
      <c r="KDZ7" s="171"/>
      <c r="KEA7" s="171"/>
      <c r="KEB7" s="171"/>
      <c r="KEC7" s="171"/>
      <c r="KED7" s="171"/>
      <c r="KEE7" s="171"/>
      <c r="KEF7" s="171"/>
      <c r="KEG7" s="171"/>
      <c r="KEH7" s="171"/>
      <c r="KEI7" s="171"/>
      <c r="KEJ7" s="171"/>
      <c r="KEK7" s="171"/>
      <c r="KEL7" s="171"/>
      <c r="KEM7" s="171"/>
      <c r="KEN7" s="171"/>
      <c r="KEO7" s="171"/>
      <c r="KEP7" s="171"/>
      <c r="KEQ7" s="171"/>
      <c r="KER7" s="171"/>
      <c r="KES7" s="171"/>
      <c r="KET7" s="171"/>
      <c r="KEU7" s="171"/>
      <c r="KEV7" s="171"/>
      <c r="KEW7" s="171"/>
      <c r="KEX7" s="171"/>
      <c r="KEY7" s="171"/>
      <c r="KEZ7" s="171"/>
      <c r="KFA7" s="171"/>
      <c r="KFB7" s="171"/>
      <c r="KFC7" s="171"/>
      <c r="KFD7" s="171"/>
      <c r="KFE7" s="171"/>
      <c r="KFF7" s="171"/>
      <c r="KFG7" s="171"/>
      <c r="KFH7" s="171"/>
      <c r="KFI7" s="171"/>
      <c r="KFJ7" s="171"/>
      <c r="KFK7" s="171"/>
      <c r="KFL7" s="171"/>
      <c r="KFM7" s="171"/>
      <c r="KFN7" s="171"/>
      <c r="KFO7" s="171"/>
      <c r="KFP7" s="171"/>
      <c r="KFQ7" s="171"/>
      <c r="KFR7" s="171"/>
      <c r="KFS7" s="171"/>
      <c r="KFT7" s="171"/>
      <c r="KFU7" s="171"/>
      <c r="KFV7" s="171"/>
      <c r="KFW7" s="171"/>
      <c r="KFX7" s="171"/>
      <c r="KFY7" s="171"/>
      <c r="KFZ7" s="171"/>
      <c r="KGA7" s="171"/>
      <c r="KGB7" s="171"/>
      <c r="KGC7" s="171"/>
      <c r="KGD7" s="171"/>
      <c r="KGE7" s="171"/>
      <c r="KGF7" s="171"/>
      <c r="KGG7" s="171"/>
      <c r="KGH7" s="171"/>
      <c r="KGI7" s="171"/>
      <c r="KGJ7" s="171"/>
      <c r="KGK7" s="171"/>
      <c r="KGL7" s="171"/>
      <c r="KGM7" s="171"/>
      <c r="KGN7" s="171"/>
      <c r="KGO7" s="171"/>
      <c r="KGP7" s="171"/>
      <c r="KGQ7" s="171"/>
      <c r="KGR7" s="171"/>
      <c r="KGS7" s="171"/>
      <c r="KGT7" s="171"/>
      <c r="KGU7" s="171"/>
      <c r="KGV7" s="171"/>
      <c r="KGW7" s="171"/>
      <c r="KGX7" s="171"/>
      <c r="KGY7" s="171"/>
      <c r="KGZ7" s="171"/>
      <c r="KHA7" s="171"/>
      <c r="KHB7" s="171"/>
      <c r="KHC7" s="171"/>
      <c r="KHD7" s="171"/>
      <c r="KHE7" s="171"/>
      <c r="KHF7" s="171"/>
      <c r="KHG7" s="171"/>
      <c r="KHH7" s="171"/>
      <c r="KHI7" s="171"/>
      <c r="KHJ7" s="171"/>
      <c r="KHK7" s="171"/>
      <c r="KHL7" s="171"/>
      <c r="KHM7" s="171"/>
      <c r="KHN7" s="171"/>
      <c r="KHO7" s="171"/>
      <c r="KHP7" s="171"/>
      <c r="KHQ7" s="171"/>
      <c r="KHR7" s="171"/>
      <c r="KHS7" s="171"/>
      <c r="KHT7" s="171"/>
      <c r="KHU7" s="171"/>
      <c r="KHV7" s="171"/>
      <c r="KHW7" s="171"/>
      <c r="KHX7" s="171"/>
      <c r="KHY7" s="171"/>
      <c r="KHZ7" s="171"/>
      <c r="KIA7" s="171"/>
      <c r="KIB7" s="171"/>
      <c r="KIC7" s="171"/>
      <c r="KID7" s="171"/>
      <c r="KIE7" s="171"/>
      <c r="KIF7" s="171"/>
      <c r="KIG7" s="171"/>
      <c r="KIH7" s="171"/>
      <c r="KII7" s="171"/>
      <c r="KIJ7" s="171"/>
      <c r="KIK7" s="171"/>
      <c r="KIL7" s="171"/>
      <c r="KIM7" s="171"/>
      <c r="KIN7" s="171"/>
      <c r="KIO7" s="171"/>
      <c r="KIP7" s="171"/>
      <c r="KIQ7" s="171"/>
      <c r="KIR7" s="171"/>
      <c r="KIS7" s="171"/>
      <c r="KIT7" s="171"/>
      <c r="KIU7" s="171"/>
      <c r="KIV7" s="171"/>
      <c r="KIW7" s="171"/>
      <c r="KIX7" s="171"/>
      <c r="KIY7" s="171"/>
      <c r="KIZ7" s="171"/>
      <c r="KJA7" s="171"/>
      <c r="KJB7" s="171"/>
      <c r="KJC7" s="171"/>
      <c r="KJD7" s="171"/>
      <c r="KJE7" s="171"/>
      <c r="KJF7" s="171"/>
      <c r="KJG7" s="171"/>
      <c r="KJH7" s="171"/>
      <c r="KJI7" s="171"/>
      <c r="KJJ7" s="171"/>
      <c r="KJK7" s="171"/>
      <c r="KJL7" s="171"/>
      <c r="KJM7" s="171"/>
      <c r="KJN7" s="171"/>
      <c r="KJO7" s="171"/>
      <c r="KJP7" s="171"/>
      <c r="KJQ7" s="171"/>
      <c r="KJR7" s="171"/>
      <c r="KJS7" s="171"/>
      <c r="KJT7" s="171"/>
      <c r="KJU7" s="171"/>
      <c r="KJV7" s="171"/>
      <c r="KJW7" s="171"/>
      <c r="KJX7" s="171"/>
      <c r="KJY7" s="171"/>
      <c r="KJZ7" s="171"/>
      <c r="KKA7" s="171"/>
      <c r="KKB7" s="171"/>
      <c r="KKC7" s="171"/>
      <c r="KKD7" s="171"/>
      <c r="KKE7" s="171"/>
      <c r="KKF7" s="171"/>
      <c r="KKG7" s="171"/>
      <c r="KKH7" s="171"/>
      <c r="KKI7" s="171"/>
      <c r="KKJ7" s="171"/>
      <c r="KKK7" s="171"/>
      <c r="KKL7" s="171"/>
      <c r="KKM7" s="171"/>
      <c r="KKN7" s="171"/>
      <c r="KKO7" s="171"/>
      <c r="KKP7" s="171"/>
      <c r="KKQ7" s="171"/>
      <c r="KKR7" s="171"/>
      <c r="KKS7" s="171"/>
      <c r="KKT7" s="171"/>
      <c r="KKU7" s="171"/>
      <c r="KKV7" s="171"/>
      <c r="KKW7" s="171"/>
      <c r="KKX7" s="171"/>
      <c r="KKY7" s="171"/>
      <c r="KKZ7" s="171"/>
      <c r="KLA7" s="171"/>
      <c r="KLB7" s="171"/>
      <c r="KLC7" s="171"/>
      <c r="KLD7" s="171"/>
      <c r="KLE7" s="171"/>
      <c r="KLF7" s="171"/>
      <c r="KLG7" s="171"/>
      <c r="KLH7" s="171"/>
      <c r="KLI7" s="171"/>
      <c r="KLJ7" s="171"/>
      <c r="KLK7" s="171"/>
      <c r="KLL7" s="171"/>
      <c r="KLM7" s="171"/>
      <c r="KLN7" s="171"/>
      <c r="KLO7" s="171"/>
      <c r="KLP7" s="171"/>
      <c r="KLQ7" s="171"/>
      <c r="KLR7" s="171"/>
      <c r="KLS7" s="171"/>
      <c r="KLT7" s="171"/>
      <c r="KLU7" s="171"/>
      <c r="KLV7" s="171"/>
      <c r="KLW7" s="171"/>
      <c r="KLX7" s="171"/>
      <c r="KLY7" s="171"/>
      <c r="KLZ7" s="171"/>
      <c r="KMA7" s="171"/>
      <c r="KMB7" s="171"/>
      <c r="KMC7" s="171"/>
      <c r="KMD7" s="171"/>
      <c r="KME7" s="171"/>
      <c r="KMF7" s="171"/>
      <c r="KMG7" s="171"/>
      <c r="KMH7" s="171"/>
      <c r="KMI7" s="171"/>
      <c r="KMJ7" s="171"/>
      <c r="KMK7" s="171"/>
      <c r="KML7" s="171"/>
      <c r="KMM7" s="171"/>
      <c r="KMN7" s="171"/>
      <c r="KMO7" s="171"/>
      <c r="KMP7" s="171"/>
      <c r="KMQ7" s="171"/>
      <c r="KMR7" s="171"/>
      <c r="KMS7" s="171"/>
      <c r="KMT7" s="171"/>
      <c r="KMU7" s="171"/>
      <c r="KMV7" s="171"/>
      <c r="KMW7" s="171"/>
      <c r="KMX7" s="171"/>
      <c r="KMY7" s="171"/>
      <c r="KMZ7" s="171"/>
      <c r="KNA7" s="171"/>
      <c r="KNB7" s="171"/>
      <c r="KNC7" s="171"/>
      <c r="KND7" s="171"/>
      <c r="KNE7" s="171"/>
      <c r="KNF7" s="171"/>
      <c r="KNG7" s="171"/>
      <c r="KNH7" s="171"/>
      <c r="KNI7" s="171"/>
      <c r="KNJ7" s="171"/>
      <c r="KNK7" s="171"/>
      <c r="KNL7" s="171"/>
      <c r="KNM7" s="171"/>
      <c r="KNN7" s="171"/>
      <c r="KNO7" s="171"/>
      <c r="KNP7" s="171"/>
      <c r="KNQ7" s="171"/>
      <c r="KNR7" s="171"/>
      <c r="KNS7" s="171"/>
      <c r="KNT7" s="171"/>
      <c r="KNU7" s="171"/>
      <c r="KNV7" s="171"/>
      <c r="KNW7" s="171"/>
      <c r="KNX7" s="171"/>
      <c r="KNY7" s="171"/>
      <c r="KNZ7" s="171"/>
      <c r="KOA7" s="171"/>
      <c r="KOB7" s="171"/>
      <c r="KOC7" s="171"/>
      <c r="KOD7" s="171"/>
      <c r="KOE7" s="171"/>
      <c r="KOF7" s="171"/>
      <c r="KOG7" s="171"/>
      <c r="KOH7" s="171"/>
      <c r="KOI7" s="171"/>
      <c r="KOJ7" s="171"/>
      <c r="KOK7" s="171"/>
      <c r="KOL7" s="171"/>
      <c r="KOM7" s="171"/>
      <c r="KON7" s="171"/>
      <c r="KOO7" s="171"/>
      <c r="KOP7" s="171"/>
      <c r="KOQ7" s="171"/>
      <c r="KOR7" s="171"/>
      <c r="KOS7" s="171"/>
      <c r="KOT7" s="171"/>
      <c r="KOU7" s="171"/>
      <c r="KOV7" s="171"/>
      <c r="KOW7" s="171"/>
      <c r="KOX7" s="171"/>
      <c r="KOY7" s="171"/>
      <c r="KOZ7" s="171"/>
      <c r="KPA7" s="171"/>
      <c r="KPB7" s="171"/>
      <c r="KPC7" s="171"/>
      <c r="KPD7" s="171"/>
      <c r="KPE7" s="171"/>
      <c r="KPF7" s="171"/>
      <c r="KPG7" s="171"/>
      <c r="KPH7" s="171"/>
      <c r="KPI7" s="171"/>
      <c r="KPJ7" s="171"/>
      <c r="KPK7" s="171"/>
      <c r="KPL7" s="171"/>
      <c r="KPM7" s="171"/>
      <c r="KPN7" s="171"/>
      <c r="KPO7" s="171"/>
      <c r="KPP7" s="171"/>
      <c r="KPQ7" s="171"/>
      <c r="KPR7" s="171"/>
      <c r="KPS7" s="171"/>
      <c r="KPT7" s="171"/>
      <c r="KPU7" s="171"/>
      <c r="KPV7" s="171"/>
      <c r="KPW7" s="171"/>
      <c r="KPX7" s="171"/>
      <c r="KPY7" s="171"/>
      <c r="KPZ7" s="171"/>
      <c r="KQA7" s="171"/>
      <c r="KQB7" s="171"/>
      <c r="KQC7" s="171"/>
      <c r="KQD7" s="171"/>
      <c r="KQE7" s="171"/>
      <c r="KQF7" s="171"/>
      <c r="KQG7" s="171"/>
      <c r="KQH7" s="171"/>
      <c r="KQI7" s="171"/>
      <c r="KQJ7" s="171"/>
      <c r="KQK7" s="171"/>
      <c r="KQL7" s="171"/>
      <c r="KQM7" s="171"/>
      <c r="KQN7" s="171"/>
      <c r="KQO7" s="171"/>
      <c r="KQP7" s="171"/>
      <c r="KQQ7" s="171"/>
      <c r="KQR7" s="171"/>
      <c r="KQS7" s="171"/>
      <c r="KQT7" s="171"/>
      <c r="KQU7" s="171"/>
      <c r="KQV7" s="171"/>
      <c r="KQW7" s="171"/>
      <c r="KQX7" s="171"/>
      <c r="KQY7" s="171"/>
      <c r="KQZ7" s="171"/>
      <c r="KRA7" s="171"/>
      <c r="KRB7" s="171"/>
      <c r="KRC7" s="171"/>
      <c r="KRD7" s="171"/>
      <c r="KRE7" s="171"/>
      <c r="KRF7" s="171"/>
      <c r="KRG7" s="171"/>
      <c r="KRH7" s="171"/>
      <c r="KRI7" s="171"/>
      <c r="KRJ7" s="171"/>
      <c r="KRK7" s="171"/>
      <c r="KRL7" s="171"/>
      <c r="KRM7" s="171"/>
      <c r="KRN7" s="171"/>
      <c r="KRO7" s="171"/>
      <c r="KRP7" s="171"/>
      <c r="KRQ7" s="171"/>
      <c r="KRR7" s="171"/>
      <c r="KRS7" s="171"/>
      <c r="KRT7" s="171"/>
      <c r="KRU7" s="171"/>
      <c r="KRV7" s="171"/>
      <c r="KRW7" s="171"/>
      <c r="KRX7" s="171"/>
      <c r="KRY7" s="171"/>
      <c r="KRZ7" s="171"/>
      <c r="KSA7" s="171"/>
      <c r="KSB7" s="171"/>
      <c r="KSC7" s="171"/>
      <c r="KSD7" s="171"/>
      <c r="KSE7" s="171"/>
      <c r="KSF7" s="171"/>
      <c r="KSG7" s="171"/>
      <c r="KSH7" s="171"/>
      <c r="KSI7" s="171"/>
      <c r="KSJ7" s="171"/>
      <c r="KSK7" s="171"/>
      <c r="KSL7" s="171"/>
      <c r="KSM7" s="171"/>
      <c r="KSN7" s="171"/>
      <c r="KSO7" s="171"/>
      <c r="KSP7" s="171"/>
      <c r="KSQ7" s="171"/>
      <c r="KSR7" s="171"/>
      <c r="KSS7" s="171"/>
      <c r="KST7" s="171"/>
      <c r="KSU7" s="171"/>
      <c r="KSV7" s="171"/>
      <c r="KSW7" s="171"/>
      <c r="KSX7" s="171"/>
      <c r="KSY7" s="171"/>
      <c r="KSZ7" s="171"/>
      <c r="KTA7" s="171"/>
      <c r="KTB7" s="171"/>
      <c r="KTC7" s="171"/>
      <c r="KTD7" s="171"/>
      <c r="KTE7" s="171"/>
      <c r="KTF7" s="171"/>
      <c r="KTG7" s="171"/>
      <c r="KTH7" s="171"/>
      <c r="KTI7" s="171"/>
      <c r="KTJ7" s="171"/>
      <c r="KTK7" s="171"/>
      <c r="KTL7" s="171"/>
      <c r="KTM7" s="171"/>
      <c r="KTN7" s="171"/>
      <c r="KTO7" s="171"/>
      <c r="KTP7" s="171"/>
      <c r="KTQ7" s="171"/>
      <c r="KTR7" s="171"/>
      <c r="KTS7" s="171"/>
      <c r="KTT7" s="171"/>
      <c r="KTU7" s="171"/>
      <c r="KTV7" s="171"/>
      <c r="KTW7" s="171"/>
      <c r="KTX7" s="171"/>
      <c r="KTY7" s="171"/>
      <c r="KTZ7" s="171"/>
      <c r="KUA7" s="171"/>
      <c r="KUB7" s="171"/>
      <c r="KUC7" s="171"/>
      <c r="KUD7" s="171"/>
      <c r="KUE7" s="171"/>
      <c r="KUF7" s="171"/>
      <c r="KUG7" s="171"/>
      <c r="KUH7" s="171"/>
      <c r="KUI7" s="171"/>
      <c r="KUJ7" s="171"/>
      <c r="KUK7" s="171"/>
      <c r="KUL7" s="171"/>
      <c r="KUM7" s="171"/>
      <c r="KUN7" s="171"/>
      <c r="KUO7" s="171"/>
      <c r="KUP7" s="171"/>
      <c r="KUQ7" s="171"/>
      <c r="KUR7" s="171"/>
      <c r="KUS7" s="171"/>
      <c r="KUT7" s="171"/>
      <c r="KUU7" s="171"/>
      <c r="KUV7" s="171"/>
      <c r="KUW7" s="171"/>
      <c r="KUX7" s="171"/>
      <c r="KUY7" s="171"/>
      <c r="KUZ7" s="171"/>
      <c r="KVA7" s="171"/>
      <c r="KVB7" s="171"/>
      <c r="KVC7" s="171"/>
      <c r="KVD7" s="171"/>
      <c r="KVE7" s="171"/>
      <c r="KVF7" s="171"/>
      <c r="KVG7" s="171"/>
      <c r="KVH7" s="171"/>
      <c r="KVI7" s="171"/>
      <c r="KVJ7" s="171"/>
      <c r="KVK7" s="171"/>
      <c r="KVL7" s="171"/>
      <c r="KVM7" s="171"/>
      <c r="KVN7" s="171"/>
      <c r="KVO7" s="171"/>
      <c r="KVP7" s="171"/>
      <c r="KVQ7" s="171"/>
      <c r="KVR7" s="171"/>
      <c r="KVS7" s="171"/>
      <c r="KVT7" s="171"/>
      <c r="KVU7" s="171"/>
      <c r="KVV7" s="171"/>
      <c r="KVW7" s="171"/>
      <c r="KVX7" s="171"/>
      <c r="KVY7" s="171"/>
      <c r="KVZ7" s="171"/>
      <c r="KWA7" s="171"/>
      <c r="KWB7" s="171"/>
      <c r="KWC7" s="171"/>
      <c r="KWD7" s="171"/>
      <c r="KWE7" s="171"/>
      <c r="KWF7" s="171"/>
      <c r="KWG7" s="171"/>
      <c r="KWH7" s="171"/>
      <c r="KWI7" s="171"/>
      <c r="KWJ7" s="171"/>
      <c r="KWK7" s="171"/>
      <c r="KWL7" s="171"/>
      <c r="KWM7" s="171"/>
      <c r="KWN7" s="171"/>
      <c r="KWO7" s="171"/>
      <c r="KWP7" s="171"/>
      <c r="KWQ7" s="171"/>
      <c r="KWR7" s="171"/>
      <c r="KWS7" s="171"/>
      <c r="KWT7" s="171"/>
      <c r="KWU7" s="171"/>
      <c r="KWV7" s="171"/>
      <c r="KWW7" s="171"/>
      <c r="KWX7" s="171"/>
      <c r="KWY7" s="171"/>
      <c r="KWZ7" s="171"/>
      <c r="KXA7" s="171"/>
      <c r="KXB7" s="171"/>
      <c r="KXC7" s="171"/>
      <c r="KXD7" s="171"/>
      <c r="KXE7" s="171"/>
      <c r="KXF7" s="171"/>
      <c r="KXG7" s="171"/>
      <c r="KXH7" s="171"/>
      <c r="KXI7" s="171"/>
      <c r="KXJ7" s="171"/>
      <c r="KXK7" s="171"/>
      <c r="KXL7" s="171"/>
      <c r="KXM7" s="171"/>
      <c r="KXN7" s="171"/>
      <c r="KXO7" s="171"/>
      <c r="KXP7" s="171"/>
      <c r="KXQ7" s="171"/>
      <c r="KXR7" s="171"/>
      <c r="KXS7" s="171"/>
      <c r="KXT7" s="171"/>
      <c r="KXU7" s="171"/>
      <c r="KXV7" s="171"/>
      <c r="KXW7" s="171"/>
      <c r="KXX7" s="171"/>
      <c r="KXY7" s="171"/>
      <c r="KXZ7" s="171"/>
      <c r="KYA7" s="171"/>
      <c r="KYB7" s="171"/>
      <c r="KYC7" s="171"/>
      <c r="KYD7" s="171"/>
      <c r="KYE7" s="171"/>
      <c r="KYF7" s="171"/>
      <c r="KYG7" s="171"/>
      <c r="KYH7" s="171"/>
      <c r="KYI7" s="171"/>
      <c r="KYJ7" s="171"/>
      <c r="KYK7" s="171"/>
      <c r="KYL7" s="171"/>
      <c r="KYM7" s="171"/>
      <c r="KYN7" s="171"/>
      <c r="KYO7" s="171"/>
      <c r="KYP7" s="171"/>
      <c r="KYQ7" s="171"/>
      <c r="KYR7" s="171"/>
      <c r="KYS7" s="171"/>
      <c r="KYT7" s="171"/>
      <c r="KYU7" s="171"/>
      <c r="KYV7" s="171"/>
      <c r="KYW7" s="171"/>
      <c r="KYX7" s="171"/>
      <c r="KYY7" s="171"/>
      <c r="KYZ7" s="171"/>
      <c r="KZA7" s="171"/>
      <c r="KZB7" s="171"/>
      <c r="KZC7" s="171"/>
      <c r="KZD7" s="171"/>
      <c r="KZE7" s="171"/>
      <c r="KZF7" s="171"/>
      <c r="KZG7" s="171"/>
      <c r="KZH7" s="171"/>
      <c r="KZI7" s="171"/>
      <c r="KZJ7" s="171"/>
      <c r="KZK7" s="171"/>
      <c r="KZL7" s="171"/>
      <c r="KZM7" s="171"/>
      <c r="KZN7" s="171"/>
      <c r="KZO7" s="171"/>
      <c r="KZP7" s="171"/>
      <c r="KZQ7" s="171"/>
      <c r="KZR7" s="171"/>
      <c r="KZS7" s="171"/>
      <c r="KZT7" s="171"/>
      <c r="KZU7" s="171"/>
      <c r="KZV7" s="171"/>
      <c r="KZW7" s="171"/>
      <c r="KZX7" s="171"/>
      <c r="KZY7" s="171"/>
      <c r="KZZ7" s="171"/>
      <c r="LAA7" s="171"/>
      <c r="LAB7" s="171"/>
      <c r="LAC7" s="171"/>
      <c r="LAD7" s="171"/>
      <c r="LAE7" s="171"/>
      <c r="LAF7" s="171"/>
      <c r="LAG7" s="171"/>
      <c r="LAH7" s="171"/>
      <c r="LAI7" s="171"/>
      <c r="LAJ7" s="171"/>
      <c r="LAK7" s="171"/>
      <c r="LAL7" s="171"/>
      <c r="LAM7" s="171"/>
      <c r="LAN7" s="171"/>
      <c r="LAO7" s="171"/>
      <c r="LAP7" s="171"/>
      <c r="LAQ7" s="171"/>
      <c r="LAR7" s="171"/>
      <c r="LAS7" s="171"/>
      <c r="LAT7" s="171"/>
      <c r="LAU7" s="171"/>
      <c r="LAV7" s="171"/>
      <c r="LAW7" s="171"/>
      <c r="LAX7" s="171"/>
      <c r="LAY7" s="171"/>
      <c r="LAZ7" s="171"/>
      <c r="LBA7" s="171"/>
      <c r="LBB7" s="171"/>
      <c r="LBC7" s="171"/>
      <c r="LBD7" s="171"/>
      <c r="LBE7" s="171"/>
      <c r="LBF7" s="171"/>
      <c r="LBG7" s="171"/>
      <c r="LBH7" s="171"/>
      <c r="LBI7" s="171"/>
      <c r="LBJ7" s="171"/>
      <c r="LBK7" s="171"/>
      <c r="LBL7" s="171"/>
      <c r="LBM7" s="171"/>
      <c r="LBN7" s="171"/>
      <c r="LBO7" s="171"/>
      <c r="LBP7" s="171"/>
      <c r="LBQ7" s="171"/>
      <c r="LBR7" s="171"/>
      <c r="LBS7" s="171"/>
      <c r="LBT7" s="171"/>
      <c r="LBU7" s="171"/>
      <c r="LBV7" s="171"/>
      <c r="LBW7" s="171"/>
      <c r="LBX7" s="171"/>
      <c r="LBY7" s="171"/>
      <c r="LBZ7" s="171"/>
      <c r="LCA7" s="171"/>
      <c r="LCB7" s="171"/>
      <c r="LCC7" s="171"/>
      <c r="LCD7" s="171"/>
      <c r="LCE7" s="171"/>
      <c r="LCF7" s="171"/>
      <c r="LCG7" s="171"/>
      <c r="LCH7" s="171"/>
      <c r="LCI7" s="171"/>
      <c r="LCJ7" s="171"/>
      <c r="LCK7" s="171"/>
      <c r="LCL7" s="171"/>
      <c r="LCM7" s="171"/>
      <c r="LCN7" s="171"/>
      <c r="LCO7" s="171"/>
      <c r="LCP7" s="171"/>
      <c r="LCQ7" s="171"/>
      <c r="LCR7" s="171"/>
      <c r="LCS7" s="171"/>
      <c r="LCT7" s="171"/>
      <c r="LCU7" s="171"/>
      <c r="LCV7" s="171"/>
      <c r="LCW7" s="171"/>
      <c r="LCX7" s="171"/>
      <c r="LCY7" s="171"/>
      <c r="LCZ7" s="171"/>
      <c r="LDA7" s="171"/>
      <c r="LDB7" s="171"/>
      <c r="LDC7" s="171"/>
      <c r="LDD7" s="171"/>
      <c r="LDE7" s="171"/>
      <c r="LDF7" s="171"/>
      <c r="LDG7" s="171"/>
      <c r="LDH7" s="171"/>
      <c r="LDI7" s="171"/>
      <c r="LDJ7" s="171"/>
      <c r="LDK7" s="171"/>
      <c r="LDL7" s="171"/>
      <c r="LDM7" s="171"/>
      <c r="LDN7" s="171"/>
      <c r="LDO7" s="171"/>
      <c r="LDP7" s="171"/>
      <c r="LDQ7" s="171"/>
      <c r="LDR7" s="171"/>
      <c r="LDS7" s="171"/>
      <c r="LDT7" s="171"/>
      <c r="LDU7" s="171"/>
      <c r="LDV7" s="171"/>
      <c r="LDW7" s="171"/>
      <c r="LDX7" s="171"/>
      <c r="LDY7" s="171"/>
      <c r="LDZ7" s="171"/>
      <c r="LEA7" s="171"/>
      <c r="LEB7" s="171"/>
      <c r="LEC7" s="171"/>
      <c r="LED7" s="171"/>
      <c r="LEE7" s="171"/>
      <c r="LEF7" s="171"/>
      <c r="LEG7" s="171"/>
      <c r="LEH7" s="171"/>
      <c r="LEI7" s="171"/>
      <c r="LEJ7" s="171"/>
      <c r="LEK7" s="171"/>
      <c r="LEL7" s="171"/>
      <c r="LEM7" s="171"/>
      <c r="LEN7" s="171"/>
      <c r="LEO7" s="171"/>
      <c r="LEP7" s="171"/>
      <c r="LEQ7" s="171"/>
      <c r="LER7" s="171"/>
      <c r="LES7" s="171"/>
      <c r="LET7" s="171"/>
      <c r="LEU7" s="171"/>
      <c r="LEV7" s="171"/>
      <c r="LEW7" s="171"/>
      <c r="LEX7" s="171"/>
      <c r="LEY7" s="171"/>
      <c r="LEZ7" s="171"/>
      <c r="LFA7" s="171"/>
      <c r="LFB7" s="171"/>
      <c r="LFC7" s="171"/>
      <c r="LFD7" s="171"/>
      <c r="LFE7" s="171"/>
      <c r="LFF7" s="171"/>
      <c r="LFG7" s="171"/>
      <c r="LFH7" s="171"/>
      <c r="LFI7" s="171"/>
      <c r="LFJ7" s="171"/>
      <c r="LFK7" s="171"/>
      <c r="LFL7" s="171"/>
      <c r="LFM7" s="171"/>
      <c r="LFN7" s="171"/>
      <c r="LFO7" s="171"/>
      <c r="LFP7" s="171"/>
      <c r="LFQ7" s="171"/>
      <c r="LFR7" s="171"/>
      <c r="LFS7" s="171"/>
      <c r="LFT7" s="171"/>
      <c r="LFU7" s="171"/>
      <c r="LFV7" s="171"/>
      <c r="LFW7" s="171"/>
      <c r="LFX7" s="171"/>
      <c r="LFY7" s="171"/>
      <c r="LFZ7" s="171"/>
      <c r="LGA7" s="171"/>
      <c r="LGB7" s="171"/>
      <c r="LGC7" s="171"/>
      <c r="LGD7" s="171"/>
      <c r="LGE7" s="171"/>
      <c r="LGF7" s="171"/>
      <c r="LGG7" s="171"/>
      <c r="LGH7" s="171"/>
      <c r="LGI7" s="171"/>
      <c r="LGJ7" s="171"/>
      <c r="LGK7" s="171"/>
      <c r="LGL7" s="171"/>
      <c r="LGM7" s="171"/>
      <c r="LGN7" s="171"/>
      <c r="LGO7" s="171"/>
      <c r="LGP7" s="171"/>
      <c r="LGQ7" s="171"/>
      <c r="LGR7" s="171"/>
      <c r="LGS7" s="171"/>
      <c r="LGT7" s="171"/>
      <c r="LGU7" s="171"/>
      <c r="LGV7" s="171"/>
      <c r="LGW7" s="171"/>
      <c r="LGX7" s="171"/>
      <c r="LGY7" s="171"/>
      <c r="LGZ7" s="171"/>
      <c r="LHA7" s="171"/>
      <c r="LHB7" s="171"/>
      <c r="LHC7" s="171"/>
      <c r="LHD7" s="171"/>
      <c r="LHE7" s="171"/>
      <c r="LHF7" s="171"/>
      <c r="LHG7" s="171"/>
      <c r="LHH7" s="171"/>
      <c r="LHI7" s="171"/>
      <c r="LHJ7" s="171"/>
      <c r="LHK7" s="171"/>
      <c r="LHL7" s="171"/>
      <c r="LHM7" s="171"/>
      <c r="LHN7" s="171"/>
      <c r="LHO7" s="171"/>
      <c r="LHP7" s="171"/>
      <c r="LHQ7" s="171"/>
      <c r="LHR7" s="171"/>
      <c r="LHS7" s="171"/>
      <c r="LHT7" s="171"/>
      <c r="LHU7" s="171"/>
      <c r="LHV7" s="171"/>
      <c r="LHW7" s="171"/>
      <c r="LHX7" s="171"/>
      <c r="LHY7" s="171"/>
      <c r="LHZ7" s="171"/>
      <c r="LIA7" s="171"/>
      <c r="LIB7" s="171"/>
      <c r="LIC7" s="171"/>
      <c r="LID7" s="171"/>
      <c r="LIE7" s="171"/>
      <c r="LIF7" s="171"/>
      <c r="LIG7" s="171"/>
      <c r="LIH7" s="171"/>
      <c r="LII7" s="171"/>
      <c r="LIJ7" s="171"/>
      <c r="LIK7" s="171"/>
      <c r="LIL7" s="171"/>
      <c r="LIM7" s="171"/>
      <c r="LIN7" s="171"/>
      <c r="LIO7" s="171"/>
      <c r="LIP7" s="171"/>
      <c r="LIQ7" s="171"/>
      <c r="LIR7" s="171"/>
      <c r="LIS7" s="171"/>
      <c r="LIT7" s="171"/>
      <c r="LIU7" s="171"/>
      <c r="LIV7" s="171"/>
      <c r="LIW7" s="171"/>
      <c r="LIX7" s="171"/>
      <c r="LIY7" s="171"/>
      <c r="LIZ7" s="171"/>
      <c r="LJA7" s="171"/>
      <c r="LJB7" s="171"/>
      <c r="LJC7" s="171"/>
      <c r="LJD7" s="171"/>
      <c r="LJE7" s="171"/>
      <c r="LJF7" s="171"/>
      <c r="LJG7" s="171"/>
      <c r="LJH7" s="171"/>
      <c r="LJI7" s="171"/>
      <c r="LJJ7" s="171"/>
      <c r="LJK7" s="171"/>
      <c r="LJL7" s="171"/>
      <c r="LJM7" s="171"/>
      <c r="LJN7" s="171"/>
      <c r="LJO7" s="171"/>
      <c r="LJP7" s="171"/>
      <c r="LJQ7" s="171"/>
      <c r="LJR7" s="171"/>
      <c r="LJS7" s="171"/>
      <c r="LJT7" s="171"/>
      <c r="LJU7" s="171"/>
      <c r="LJV7" s="171"/>
      <c r="LJW7" s="171"/>
      <c r="LJX7" s="171"/>
      <c r="LJY7" s="171"/>
      <c r="LJZ7" s="171"/>
      <c r="LKA7" s="171"/>
      <c r="LKB7" s="171"/>
      <c r="LKC7" s="171"/>
      <c r="LKD7" s="171"/>
      <c r="LKE7" s="171"/>
      <c r="LKF7" s="171"/>
      <c r="LKG7" s="171"/>
      <c r="LKH7" s="171"/>
      <c r="LKI7" s="171"/>
      <c r="LKJ7" s="171"/>
      <c r="LKK7" s="171"/>
      <c r="LKL7" s="171"/>
      <c r="LKM7" s="171"/>
      <c r="LKN7" s="171"/>
      <c r="LKO7" s="171"/>
      <c r="LKP7" s="171"/>
      <c r="LKQ7" s="171"/>
      <c r="LKR7" s="171"/>
      <c r="LKS7" s="171"/>
      <c r="LKT7" s="171"/>
      <c r="LKU7" s="171"/>
      <c r="LKV7" s="171"/>
      <c r="LKW7" s="171"/>
      <c r="LKX7" s="171"/>
      <c r="LKY7" s="171"/>
      <c r="LKZ7" s="171"/>
      <c r="LLA7" s="171"/>
      <c r="LLB7" s="171"/>
      <c r="LLC7" s="171"/>
      <c r="LLD7" s="171"/>
      <c r="LLE7" s="171"/>
      <c r="LLF7" s="171"/>
      <c r="LLG7" s="171"/>
      <c r="LLH7" s="171"/>
      <c r="LLI7" s="171"/>
      <c r="LLJ7" s="171"/>
      <c r="LLK7" s="171"/>
      <c r="LLL7" s="171"/>
      <c r="LLM7" s="171"/>
      <c r="LLN7" s="171"/>
      <c r="LLO7" s="171"/>
      <c r="LLP7" s="171"/>
      <c r="LLQ7" s="171"/>
      <c r="LLR7" s="171"/>
      <c r="LLS7" s="171"/>
      <c r="LLT7" s="171"/>
      <c r="LLU7" s="171"/>
      <c r="LLV7" s="171"/>
      <c r="LLW7" s="171"/>
      <c r="LLX7" s="171"/>
      <c r="LLY7" s="171"/>
      <c r="LLZ7" s="171"/>
      <c r="LMA7" s="171"/>
      <c r="LMB7" s="171"/>
      <c r="LMC7" s="171"/>
      <c r="LMD7" s="171"/>
      <c r="LME7" s="171"/>
      <c r="LMF7" s="171"/>
      <c r="LMG7" s="171"/>
      <c r="LMH7" s="171"/>
      <c r="LMI7" s="171"/>
      <c r="LMJ7" s="171"/>
      <c r="LMK7" s="171"/>
      <c r="LML7" s="171"/>
      <c r="LMM7" s="171"/>
      <c r="LMN7" s="171"/>
      <c r="LMO7" s="171"/>
      <c r="LMP7" s="171"/>
      <c r="LMQ7" s="171"/>
      <c r="LMR7" s="171"/>
      <c r="LMS7" s="171"/>
      <c r="LMT7" s="171"/>
      <c r="LMU7" s="171"/>
      <c r="LMV7" s="171"/>
      <c r="LMW7" s="171"/>
      <c r="LMX7" s="171"/>
      <c r="LMY7" s="171"/>
      <c r="LMZ7" s="171"/>
      <c r="LNA7" s="171"/>
      <c r="LNB7" s="171"/>
      <c r="LNC7" s="171"/>
      <c r="LND7" s="171"/>
      <c r="LNE7" s="171"/>
      <c r="LNF7" s="171"/>
      <c r="LNG7" s="171"/>
      <c r="LNH7" s="171"/>
      <c r="LNI7" s="171"/>
      <c r="LNJ7" s="171"/>
      <c r="LNK7" s="171"/>
      <c r="LNL7" s="171"/>
      <c r="LNM7" s="171"/>
      <c r="LNN7" s="171"/>
      <c r="LNO7" s="171"/>
      <c r="LNP7" s="171"/>
      <c r="LNQ7" s="171"/>
      <c r="LNR7" s="171"/>
      <c r="LNS7" s="171"/>
      <c r="LNT7" s="171"/>
      <c r="LNU7" s="171"/>
      <c r="LNV7" s="171"/>
      <c r="LNW7" s="171"/>
      <c r="LNX7" s="171"/>
      <c r="LNY7" s="171"/>
      <c r="LNZ7" s="171"/>
      <c r="LOA7" s="171"/>
      <c r="LOB7" s="171"/>
      <c r="LOC7" s="171"/>
      <c r="LOD7" s="171"/>
      <c r="LOE7" s="171"/>
      <c r="LOF7" s="171"/>
      <c r="LOG7" s="171"/>
      <c r="LOH7" s="171"/>
      <c r="LOI7" s="171"/>
      <c r="LOJ7" s="171"/>
      <c r="LOK7" s="171"/>
      <c r="LOL7" s="171"/>
      <c r="LOM7" s="171"/>
      <c r="LON7" s="171"/>
      <c r="LOO7" s="171"/>
      <c r="LOP7" s="171"/>
      <c r="LOQ7" s="171"/>
      <c r="LOR7" s="171"/>
      <c r="LOS7" s="171"/>
      <c r="LOT7" s="171"/>
      <c r="LOU7" s="171"/>
      <c r="LOV7" s="171"/>
      <c r="LOW7" s="171"/>
      <c r="LOX7" s="171"/>
      <c r="LOY7" s="171"/>
      <c r="LOZ7" s="171"/>
      <c r="LPA7" s="171"/>
      <c r="LPB7" s="171"/>
      <c r="LPC7" s="171"/>
      <c r="LPD7" s="171"/>
      <c r="LPE7" s="171"/>
      <c r="LPF7" s="171"/>
      <c r="LPG7" s="171"/>
      <c r="LPH7" s="171"/>
      <c r="LPI7" s="171"/>
      <c r="LPJ7" s="171"/>
      <c r="LPK7" s="171"/>
      <c r="LPL7" s="171"/>
      <c r="LPM7" s="171"/>
      <c r="LPN7" s="171"/>
      <c r="LPO7" s="171"/>
      <c r="LPP7" s="171"/>
      <c r="LPQ7" s="171"/>
      <c r="LPR7" s="171"/>
      <c r="LPS7" s="171"/>
      <c r="LPT7" s="171"/>
      <c r="LPU7" s="171"/>
      <c r="LPV7" s="171"/>
      <c r="LPW7" s="171"/>
      <c r="LPX7" s="171"/>
      <c r="LPY7" s="171"/>
      <c r="LPZ7" s="171"/>
      <c r="LQA7" s="171"/>
      <c r="LQB7" s="171"/>
      <c r="LQC7" s="171"/>
      <c r="LQD7" s="171"/>
      <c r="LQE7" s="171"/>
      <c r="LQF7" s="171"/>
      <c r="LQG7" s="171"/>
      <c r="LQH7" s="171"/>
      <c r="LQI7" s="171"/>
      <c r="LQJ7" s="171"/>
      <c r="LQK7" s="171"/>
      <c r="LQL7" s="171"/>
      <c r="LQM7" s="171"/>
      <c r="LQN7" s="171"/>
      <c r="LQO7" s="171"/>
      <c r="LQP7" s="171"/>
      <c r="LQQ7" s="171"/>
      <c r="LQR7" s="171"/>
      <c r="LQS7" s="171"/>
      <c r="LQT7" s="171"/>
      <c r="LQU7" s="171"/>
      <c r="LQV7" s="171"/>
      <c r="LQW7" s="171"/>
      <c r="LQX7" s="171"/>
      <c r="LQY7" s="171"/>
      <c r="LQZ7" s="171"/>
      <c r="LRA7" s="171"/>
      <c r="LRB7" s="171"/>
      <c r="LRC7" s="171"/>
      <c r="LRD7" s="171"/>
      <c r="LRE7" s="171"/>
      <c r="LRF7" s="171"/>
      <c r="LRG7" s="171"/>
      <c r="LRH7" s="171"/>
      <c r="LRI7" s="171"/>
      <c r="LRJ7" s="171"/>
      <c r="LRK7" s="171"/>
      <c r="LRL7" s="171"/>
      <c r="LRM7" s="171"/>
      <c r="LRN7" s="171"/>
      <c r="LRO7" s="171"/>
      <c r="LRP7" s="171"/>
      <c r="LRQ7" s="171"/>
      <c r="LRR7" s="171"/>
      <c r="LRS7" s="171"/>
      <c r="LRT7" s="171"/>
      <c r="LRU7" s="171"/>
      <c r="LRV7" s="171"/>
      <c r="LRW7" s="171"/>
      <c r="LRX7" s="171"/>
      <c r="LRY7" s="171"/>
      <c r="LRZ7" s="171"/>
      <c r="LSA7" s="171"/>
      <c r="LSB7" s="171"/>
      <c r="LSC7" s="171"/>
      <c r="LSD7" s="171"/>
      <c r="LSE7" s="171"/>
      <c r="LSF7" s="171"/>
      <c r="LSG7" s="171"/>
      <c r="LSH7" s="171"/>
      <c r="LSI7" s="171"/>
      <c r="LSJ7" s="171"/>
      <c r="LSK7" s="171"/>
      <c r="LSL7" s="171"/>
      <c r="LSM7" s="171"/>
      <c r="LSN7" s="171"/>
      <c r="LSO7" s="171"/>
      <c r="LSP7" s="171"/>
      <c r="LSQ7" s="171"/>
      <c r="LSR7" s="171"/>
      <c r="LSS7" s="171"/>
      <c r="LST7" s="171"/>
      <c r="LSU7" s="171"/>
      <c r="LSV7" s="171"/>
      <c r="LSW7" s="171"/>
      <c r="LSX7" s="171"/>
      <c r="LSY7" s="171"/>
      <c r="LSZ7" s="171"/>
      <c r="LTA7" s="171"/>
      <c r="LTB7" s="171"/>
      <c r="LTC7" s="171"/>
      <c r="LTD7" s="171"/>
      <c r="LTE7" s="171"/>
      <c r="LTF7" s="171"/>
      <c r="LTG7" s="171"/>
      <c r="LTH7" s="171"/>
      <c r="LTI7" s="171"/>
      <c r="LTJ7" s="171"/>
      <c r="LTK7" s="171"/>
      <c r="LTL7" s="171"/>
      <c r="LTM7" s="171"/>
      <c r="LTN7" s="171"/>
      <c r="LTO7" s="171"/>
      <c r="LTP7" s="171"/>
      <c r="LTQ7" s="171"/>
      <c r="LTR7" s="171"/>
      <c r="LTS7" s="171"/>
      <c r="LTT7" s="171"/>
      <c r="LTU7" s="171"/>
      <c r="LTV7" s="171"/>
      <c r="LTW7" s="171"/>
      <c r="LTX7" s="171"/>
      <c r="LTY7" s="171"/>
      <c r="LTZ7" s="171"/>
      <c r="LUA7" s="171"/>
      <c r="LUB7" s="171"/>
      <c r="LUC7" s="171"/>
      <c r="LUD7" s="171"/>
      <c r="LUE7" s="171"/>
      <c r="LUF7" s="171"/>
      <c r="LUG7" s="171"/>
      <c r="LUH7" s="171"/>
      <c r="LUI7" s="171"/>
      <c r="LUJ7" s="171"/>
      <c r="LUK7" s="171"/>
      <c r="LUL7" s="171"/>
      <c r="LUM7" s="171"/>
      <c r="LUN7" s="171"/>
      <c r="LUO7" s="171"/>
      <c r="LUP7" s="171"/>
      <c r="LUQ7" s="171"/>
      <c r="LUR7" s="171"/>
      <c r="LUS7" s="171"/>
      <c r="LUT7" s="171"/>
      <c r="LUU7" s="171"/>
      <c r="LUV7" s="171"/>
      <c r="LUW7" s="171"/>
      <c r="LUX7" s="171"/>
      <c r="LUY7" s="171"/>
      <c r="LUZ7" s="171"/>
      <c r="LVA7" s="171"/>
      <c r="LVB7" s="171"/>
      <c r="LVC7" s="171"/>
      <c r="LVD7" s="171"/>
      <c r="LVE7" s="171"/>
      <c r="LVF7" s="171"/>
      <c r="LVG7" s="171"/>
      <c r="LVH7" s="171"/>
      <c r="LVI7" s="171"/>
      <c r="LVJ7" s="171"/>
      <c r="LVK7" s="171"/>
      <c r="LVL7" s="171"/>
      <c r="LVM7" s="171"/>
      <c r="LVN7" s="171"/>
      <c r="LVO7" s="171"/>
      <c r="LVP7" s="171"/>
      <c r="LVQ7" s="171"/>
      <c r="LVR7" s="171"/>
      <c r="LVS7" s="171"/>
      <c r="LVT7" s="171"/>
      <c r="LVU7" s="171"/>
      <c r="LVV7" s="171"/>
      <c r="LVW7" s="171"/>
      <c r="LVX7" s="171"/>
      <c r="LVY7" s="171"/>
      <c r="LVZ7" s="171"/>
      <c r="LWA7" s="171"/>
      <c r="LWB7" s="171"/>
      <c r="LWC7" s="171"/>
      <c r="LWD7" s="171"/>
      <c r="LWE7" s="171"/>
      <c r="LWF7" s="171"/>
      <c r="LWG7" s="171"/>
      <c r="LWH7" s="171"/>
      <c r="LWI7" s="171"/>
      <c r="LWJ7" s="171"/>
      <c r="LWK7" s="171"/>
      <c r="LWL7" s="171"/>
      <c r="LWM7" s="171"/>
      <c r="LWN7" s="171"/>
      <c r="LWO7" s="171"/>
      <c r="LWP7" s="171"/>
      <c r="LWQ7" s="171"/>
      <c r="LWR7" s="171"/>
      <c r="LWS7" s="171"/>
      <c r="LWT7" s="171"/>
      <c r="LWU7" s="171"/>
      <c r="LWV7" s="171"/>
      <c r="LWW7" s="171"/>
      <c r="LWX7" s="171"/>
      <c r="LWY7" s="171"/>
      <c r="LWZ7" s="171"/>
      <c r="LXA7" s="171"/>
      <c r="LXB7" s="171"/>
      <c r="LXC7" s="171"/>
      <c r="LXD7" s="171"/>
      <c r="LXE7" s="171"/>
      <c r="LXF7" s="171"/>
      <c r="LXG7" s="171"/>
      <c r="LXH7" s="171"/>
      <c r="LXI7" s="171"/>
      <c r="LXJ7" s="171"/>
      <c r="LXK7" s="171"/>
      <c r="LXL7" s="171"/>
      <c r="LXM7" s="171"/>
      <c r="LXN7" s="171"/>
      <c r="LXO7" s="171"/>
      <c r="LXP7" s="171"/>
      <c r="LXQ7" s="171"/>
      <c r="LXR7" s="171"/>
      <c r="LXS7" s="171"/>
      <c r="LXT7" s="171"/>
      <c r="LXU7" s="171"/>
      <c r="LXV7" s="171"/>
      <c r="LXW7" s="171"/>
      <c r="LXX7" s="171"/>
      <c r="LXY7" s="171"/>
      <c r="LXZ7" s="171"/>
      <c r="LYA7" s="171"/>
      <c r="LYB7" s="171"/>
      <c r="LYC7" s="171"/>
      <c r="LYD7" s="171"/>
      <c r="LYE7" s="171"/>
      <c r="LYF7" s="171"/>
      <c r="LYG7" s="171"/>
      <c r="LYH7" s="171"/>
      <c r="LYI7" s="171"/>
      <c r="LYJ7" s="171"/>
      <c r="LYK7" s="171"/>
      <c r="LYL7" s="171"/>
      <c r="LYM7" s="171"/>
      <c r="LYN7" s="171"/>
      <c r="LYO7" s="171"/>
      <c r="LYP7" s="171"/>
      <c r="LYQ7" s="171"/>
      <c r="LYR7" s="171"/>
      <c r="LYS7" s="171"/>
      <c r="LYT7" s="171"/>
      <c r="LYU7" s="171"/>
      <c r="LYV7" s="171"/>
      <c r="LYW7" s="171"/>
      <c r="LYX7" s="171"/>
      <c r="LYY7" s="171"/>
      <c r="LYZ7" s="171"/>
      <c r="LZA7" s="171"/>
      <c r="LZB7" s="171"/>
      <c r="LZC7" s="171"/>
      <c r="LZD7" s="171"/>
      <c r="LZE7" s="171"/>
      <c r="LZF7" s="171"/>
      <c r="LZG7" s="171"/>
      <c r="LZH7" s="171"/>
      <c r="LZI7" s="171"/>
      <c r="LZJ7" s="171"/>
      <c r="LZK7" s="171"/>
      <c r="LZL7" s="171"/>
      <c r="LZM7" s="171"/>
      <c r="LZN7" s="171"/>
      <c r="LZO7" s="171"/>
      <c r="LZP7" s="171"/>
      <c r="LZQ7" s="171"/>
      <c r="LZR7" s="171"/>
      <c r="LZS7" s="171"/>
      <c r="LZT7" s="171"/>
      <c r="LZU7" s="171"/>
      <c r="LZV7" s="171"/>
      <c r="LZW7" s="171"/>
      <c r="LZX7" s="171"/>
      <c r="LZY7" s="171"/>
      <c r="LZZ7" s="171"/>
      <c r="MAA7" s="171"/>
      <c r="MAB7" s="171"/>
      <c r="MAC7" s="171"/>
      <c r="MAD7" s="171"/>
      <c r="MAE7" s="171"/>
      <c r="MAF7" s="171"/>
      <c r="MAG7" s="171"/>
      <c r="MAH7" s="171"/>
      <c r="MAI7" s="171"/>
      <c r="MAJ7" s="171"/>
      <c r="MAK7" s="171"/>
      <c r="MAL7" s="171"/>
      <c r="MAM7" s="171"/>
      <c r="MAN7" s="171"/>
      <c r="MAO7" s="171"/>
      <c r="MAP7" s="171"/>
      <c r="MAQ7" s="171"/>
      <c r="MAR7" s="171"/>
      <c r="MAS7" s="171"/>
      <c r="MAT7" s="171"/>
      <c r="MAU7" s="171"/>
      <c r="MAV7" s="171"/>
      <c r="MAW7" s="171"/>
      <c r="MAX7" s="171"/>
      <c r="MAY7" s="171"/>
      <c r="MAZ7" s="171"/>
      <c r="MBA7" s="171"/>
      <c r="MBB7" s="171"/>
      <c r="MBC7" s="171"/>
      <c r="MBD7" s="171"/>
      <c r="MBE7" s="171"/>
      <c r="MBF7" s="171"/>
      <c r="MBG7" s="171"/>
      <c r="MBH7" s="171"/>
      <c r="MBI7" s="171"/>
      <c r="MBJ7" s="171"/>
      <c r="MBK7" s="171"/>
      <c r="MBL7" s="171"/>
      <c r="MBM7" s="171"/>
      <c r="MBN7" s="171"/>
      <c r="MBO7" s="171"/>
      <c r="MBP7" s="171"/>
      <c r="MBQ7" s="171"/>
      <c r="MBR7" s="171"/>
      <c r="MBS7" s="171"/>
      <c r="MBT7" s="171"/>
      <c r="MBU7" s="171"/>
      <c r="MBV7" s="171"/>
      <c r="MBW7" s="171"/>
      <c r="MBX7" s="171"/>
      <c r="MBY7" s="171"/>
      <c r="MBZ7" s="171"/>
      <c r="MCA7" s="171"/>
      <c r="MCB7" s="171"/>
      <c r="MCC7" s="171"/>
      <c r="MCD7" s="171"/>
      <c r="MCE7" s="171"/>
      <c r="MCF7" s="171"/>
      <c r="MCG7" s="171"/>
      <c r="MCH7" s="171"/>
      <c r="MCI7" s="171"/>
      <c r="MCJ7" s="171"/>
      <c r="MCK7" s="171"/>
      <c r="MCL7" s="171"/>
      <c r="MCM7" s="171"/>
      <c r="MCN7" s="171"/>
      <c r="MCO7" s="171"/>
      <c r="MCP7" s="171"/>
      <c r="MCQ7" s="171"/>
      <c r="MCR7" s="171"/>
      <c r="MCS7" s="171"/>
      <c r="MCT7" s="171"/>
      <c r="MCU7" s="171"/>
      <c r="MCV7" s="171"/>
      <c r="MCW7" s="171"/>
      <c r="MCX7" s="171"/>
      <c r="MCY7" s="171"/>
      <c r="MCZ7" s="171"/>
      <c r="MDA7" s="171"/>
      <c r="MDB7" s="171"/>
      <c r="MDC7" s="171"/>
      <c r="MDD7" s="171"/>
      <c r="MDE7" s="171"/>
      <c r="MDF7" s="171"/>
      <c r="MDG7" s="171"/>
      <c r="MDH7" s="171"/>
      <c r="MDI7" s="171"/>
      <c r="MDJ7" s="171"/>
      <c r="MDK7" s="171"/>
      <c r="MDL7" s="171"/>
      <c r="MDM7" s="171"/>
      <c r="MDN7" s="171"/>
      <c r="MDO7" s="171"/>
      <c r="MDP7" s="171"/>
      <c r="MDQ7" s="171"/>
      <c r="MDR7" s="171"/>
      <c r="MDS7" s="171"/>
      <c r="MDT7" s="171"/>
      <c r="MDU7" s="171"/>
      <c r="MDV7" s="171"/>
      <c r="MDW7" s="171"/>
      <c r="MDX7" s="171"/>
      <c r="MDY7" s="171"/>
      <c r="MDZ7" s="171"/>
      <c r="MEA7" s="171"/>
      <c r="MEB7" s="171"/>
      <c r="MEC7" s="171"/>
      <c r="MED7" s="171"/>
      <c r="MEE7" s="171"/>
      <c r="MEF7" s="171"/>
      <c r="MEG7" s="171"/>
      <c r="MEH7" s="171"/>
      <c r="MEI7" s="171"/>
      <c r="MEJ7" s="171"/>
      <c r="MEK7" s="171"/>
      <c r="MEL7" s="171"/>
      <c r="MEM7" s="171"/>
      <c r="MEN7" s="171"/>
      <c r="MEO7" s="171"/>
      <c r="MEP7" s="171"/>
      <c r="MEQ7" s="171"/>
      <c r="MER7" s="171"/>
      <c r="MES7" s="171"/>
      <c r="MET7" s="171"/>
      <c r="MEU7" s="171"/>
      <c r="MEV7" s="171"/>
      <c r="MEW7" s="171"/>
      <c r="MEX7" s="171"/>
      <c r="MEY7" s="171"/>
      <c r="MEZ7" s="171"/>
      <c r="MFA7" s="171"/>
      <c r="MFB7" s="171"/>
      <c r="MFC7" s="171"/>
      <c r="MFD7" s="171"/>
      <c r="MFE7" s="171"/>
      <c r="MFF7" s="171"/>
      <c r="MFG7" s="171"/>
      <c r="MFH7" s="171"/>
      <c r="MFI7" s="171"/>
      <c r="MFJ7" s="171"/>
      <c r="MFK7" s="171"/>
      <c r="MFL7" s="171"/>
      <c r="MFM7" s="171"/>
      <c r="MFN7" s="171"/>
      <c r="MFO7" s="171"/>
      <c r="MFP7" s="171"/>
      <c r="MFQ7" s="171"/>
      <c r="MFR7" s="171"/>
      <c r="MFS7" s="171"/>
      <c r="MFT7" s="171"/>
      <c r="MFU7" s="171"/>
      <c r="MFV7" s="171"/>
      <c r="MFW7" s="171"/>
      <c r="MFX7" s="171"/>
      <c r="MFY7" s="171"/>
      <c r="MFZ7" s="171"/>
      <c r="MGA7" s="171"/>
      <c r="MGB7" s="171"/>
      <c r="MGC7" s="171"/>
      <c r="MGD7" s="171"/>
      <c r="MGE7" s="171"/>
      <c r="MGF7" s="171"/>
      <c r="MGG7" s="171"/>
      <c r="MGH7" s="171"/>
      <c r="MGI7" s="171"/>
      <c r="MGJ7" s="171"/>
      <c r="MGK7" s="171"/>
      <c r="MGL7" s="171"/>
      <c r="MGM7" s="171"/>
      <c r="MGN7" s="171"/>
      <c r="MGO7" s="171"/>
      <c r="MGP7" s="171"/>
      <c r="MGQ7" s="171"/>
      <c r="MGR7" s="171"/>
      <c r="MGS7" s="171"/>
      <c r="MGT7" s="171"/>
      <c r="MGU7" s="171"/>
      <c r="MGV7" s="171"/>
      <c r="MGW7" s="171"/>
      <c r="MGX7" s="171"/>
      <c r="MGY7" s="171"/>
      <c r="MGZ7" s="171"/>
      <c r="MHA7" s="171"/>
      <c r="MHB7" s="171"/>
      <c r="MHC7" s="171"/>
      <c r="MHD7" s="171"/>
      <c r="MHE7" s="171"/>
      <c r="MHF7" s="171"/>
      <c r="MHG7" s="171"/>
      <c r="MHH7" s="171"/>
      <c r="MHI7" s="171"/>
      <c r="MHJ7" s="171"/>
      <c r="MHK7" s="171"/>
      <c r="MHL7" s="171"/>
      <c r="MHM7" s="171"/>
      <c r="MHN7" s="171"/>
      <c r="MHO7" s="171"/>
      <c r="MHP7" s="171"/>
      <c r="MHQ7" s="171"/>
      <c r="MHR7" s="171"/>
      <c r="MHS7" s="171"/>
      <c r="MHT7" s="171"/>
      <c r="MHU7" s="171"/>
      <c r="MHV7" s="171"/>
      <c r="MHW7" s="171"/>
      <c r="MHX7" s="171"/>
      <c r="MHY7" s="171"/>
      <c r="MHZ7" s="171"/>
      <c r="MIA7" s="171"/>
      <c r="MIB7" s="171"/>
      <c r="MIC7" s="171"/>
      <c r="MID7" s="171"/>
      <c r="MIE7" s="171"/>
      <c r="MIF7" s="171"/>
      <c r="MIG7" s="171"/>
      <c r="MIH7" s="171"/>
      <c r="MII7" s="171"/>
      <c r="MIJ7" s="171"/>
      <c r="MIK7" s="171"/>
      <c r="MIL7" s="171"/>
      <c r="MIM7" s="171"/>
      <c r="MIN7" s="171"/>
      <c r="MIO7" s="171"/>
      <c r="MIP7" s="171"/>
      <c r="MIQ7" s="171"/>
      <c r="MIR7" s="171"/>
      <c r="MIS7" s="171"/>
      <c r="MIT7" s="171"/>
      <c r="MIU7" s="171"/>
      <c r="MIV7" s="171"/>
      <c r="MIW7" s="171"/>
      <c r="MIX7" s="171"/>
      <c r="MIY7" s="171"/>
      <c r="MIZ7" s="171"/>
      <c r="MJA7" s="171"/>
      <c r="MJB7" s="171"/>
      <c r="MJC7" s="171"/>
      <c r="MJD7" s="171"/>
      <c r="MJE7" s="171"/>
      <c r="MJF7" s="171"/>
      <c r="MJG7" s="171"/>
      <c r="MJH7" s="171"/>
      <c r="MJI7" s="171"/>
      <c r="MJJ7" s="171"/>
      <c r="MJK7" s="171"/>
      <c r="MJL7" s="171"/>
      <c r="MJM7" s="171"/>
      <c r="MJN7" s="171"/>
      <c r="MJO7" s="171"/>
      <c r="MJP7" s="171"/>
      <c r="MJQ7" s="171"/>
      <c r="MJR7" s="171"/>
      <c r="MJS7" s="171"/>
      <c r="MJT7" s="171"/>
      <c r="MJU7" s="171"/>
      <c r="MJV7" s="171"/>
      <c r="MJW7" s="171"/>
      <c r="MJX7" s="171"/>
      <c r="MJY7" s="171"/>
      <c r="MJZ7" s="171"/>
      <c r="MKA7" s="171"/>
      <c r="MKB7" s="171"/>
      <c r="MKC7" s="171"/>
      <c r="MKD7" s="171"/>
      <c r="MKE7" s="171"/>
      <c r="MKF7" s="171"/>
      <c r="MKG7" s="171"/>
      <c r="MKH7" s="171"/>
      <c r="MKI7" s="171"/>
      <c r="MKJ7" s="171"/>
      <c r="MKK7" s="171"/>
      <c r="MKL7" s="171"/>
      <c r="MKM7" s="171"/>
      <c r="MKN7" s="171"/>
      <c r="MKO7" s="171"/>
      <c r="MKP7" s="171"/>
      <c r="MKQ7" s="171"/>
      <c r="MKR7" s="171"/>
      <c r="MKS7" s="171"/>
      <c r="MKT7" s="171"/>
      <c r="MKU7" s="171"/>
      <c r="MKV7" s="171"/>
      <c r="MKW7" s="171"/>
      <c r="MKX7" s="171"/>
      <c r="MKY7" s="171"/>
      <c r="MKZ7" s="171"/>
      <c r="MLA7" s="171"/>
      <c r="MLB7" s="171"/>
      <c r="MLC7" s="171"/>
      <c r="MLD7" s="171"/>
      <c r="MLE7" s="171"/>
      <c r="MLF7" s="171"/>
      <c r="MLG7" s="171"/>
      <c r="MLH7" s="171"/>
      <c r="MLI7" s="171"/>
      <c r="MLJ7" s="171"/>
      <c r="MLK7" s="171"/>
      <c r="MLL7" s="171"/>
      <c r="MLM7" s="171"/>
      <c r="MLN7" s="171"/>
      <c r="MLO7" s="171"/>
      <c r="MLP7" s="171"/>
      <c r="MLQ7" s="171"/>
      <c r="MLR7" s="171"/>
      <c r="MLS7" s="171"/>
      <c r="MLT7" s="171"/>
      <c r="MLU7" s="171"/>
      <c r="MLV7" s="171"/>
      <c r="MLW7" s="171"/>
      <c r="MLX7" s="171"/>
      <c r="MLY7" s="171"/>
      <c r="MLZ7" s="171"/>
      <c r="MMA7" s="171"/>
      <c r="MMB7" s="171"/>
      <c r="MMC7" s="171"/>
      <c r="MMD7" s="171"/>
      <c r="MME7" s="171"/>
      <c r="MMF7" s="171"/>
      <c r="MMG7" s="171"/>
      <c r="MMH7" s="171"/>
      <c r="MMI7" s="171"/>
      <c r="MMJ7" s="171"/>
      <c r="MMK7" s="171"/>
      <c r="MML7" s="171"/>
      <c r="MMM7" s="171"/>
      <c r="MMN7" s="171"/>
      <c r="MMO7" s="171"/>
      <c r="MMP7" s="171"/>
      <c r="MMQ7" s="171"/>
      <c r="MMR7" s="171"/>
      <c r="MMS7" s="171"/>
      <c r="MMT7" s="171"/>
      <c r="MMU7" s="171"/>
      <c r="MMV7" s="171"/>
      <c r="MMW7" s="171"/>
      <c r="MMX7" s="171"/>
      <c r="MMY7" s="171"/>
      <c r="MMZ7" s="171"/>
      <c r="MNA7" s="171"/>
      <c r="MNB7" s="171"/>
      <c r="MNC7" s="171"/>
      <c r="MND7" s="171"/>
      <c r="MNE7" s="171"/>
      <c r="MNF7" s="171"/>
      <c r="MNG7" s="171"/>
      <c r="MNH7" s="171"/>
      <c r="MNI7" s="171"/>
      <c r="MNJ7" s="171"/>
      <c r="MNK7" s="171"/>
      <c r="MNL7" s="171"/>
      <c r="MNM7" s="171"/>
      <c r="MNN7" s="171"/>
      <c r="MNO7" s="171"/>
      <c r="MNP7" s="171"/>
      <c r="MNQ7" s="171"/>
      <c r="MNR7" s="171"/>
      <c r="MNS7" s="171"/>
      <c r="MNT7" s="171"/>
      <c r="MNU7" s="171"/>
      <c r="MNV7" s="171"/>
      <c r="MNW7" s="171"/>
      <c r="MNX7" s="171"/>
      <c r="MNY7" s="171"/>
      <c r="MNZ7" s="171"/>
      <c r="MOA7" s="171"/>
      <c r="MOB7" s="171"/>
      <c r="MOC7" s="171"/>
      <c r="MOD7" s="171"/>
      <c r="MOE7" s="171"/>
      <c r="MOF7" s="171"/>
      <c r="MOG7" s="171"/>
      <c r="MOH7" s="171"/>
      <c r="MOI7" s="171"/>
      <c r="MOJ7" s="171"/>
      <c r="MOK7" s="171"/>
      <c r="MOL7" s="171"/>
      <c r="MOM7" s="171"/>
      <c r="MON7" s="171"/>
      <c r="MOO7" s="171"/>
      <c r="MOP7" s="171"/>
      <c r="MOQ7" s="171"/>
      <c r="MOR7" s="171"/>
      <c r="MOS7" s="171"/>
      <c r="MOT7" s="171"/>
      <c r="MOU7" s="171"/>
      <c r="MOV7" s="171"/>
      <c r="MOW7" s="171"/>
      <c r="MOX7" s="171"/>
      <c r="MOY7" s="171"/>
      <c r="MOZ7" s="171"/>
      <c r="MPA7" s="171"/>
      <c r="MPB7" s="171"/>
      <c r="MPC7" s="171"/>
      <c r="MPD7" s="171"/>
      <c r="MPE7" s="171"/>
      <c r="MPF7" s="171"/>
      <c r="MPG7" s="171"/>
      <c r="MPH7" s="171"/>
      <c r="MPI7" s="171"/>
      <c r="MPJ7" s="171"/>
      <c r="MPK7" s="171"/>
      <c r="MPL7" s="171"/>
      <c r="MPM7" s="171"/>
      <c r="MPN7" s="171"/>
      <c r="MPO7" s="171"/>
      <c r="MPP7" s="171"/>
      <c r="MPQ7" s="171"/>
      <c r="MPR7" s="171"/>
      <c r="MPS7" s="171"/>
      <c r="MPT7" s="171"/>
      <c r="MPU7" s="171"/>
      <c r="MPV7" s="171"/>
      <c r="MPW7" s="171"/>
      <c r="MPX7" s="171"/>
      <c r="MPY7" s="171"/>
      <c r="MPZ7" s="171"/>
      <c r="MQA7" s="171"/>
      <c r="MQB7" s="171"/>
      <c r="MQC7" s="171"/>
      <c r="MQD7" s="171"/>
      <c r="MQE7" s="171"/>
      <c r="MQF7" s="171"/>
      <c r="MQG7" s="171"/>
      <c r="MQH7" s="171"/>
      <c r="MQI7" s="171"/>
      <c r="MQJ7" s="171"/>
      <c r="MQK7" s="171"/>
      <c r="MQL7" s="171"/>
      <c r="MQM7" s="171"/>
      <c r="MQN7" s="171"/>
      <c r="MQO7" s="171"/>
      <c r="MQP7" s="171"/>
      <c r="MQQ7" s="171"/>
      <c r="MQR7" s="171"/>
      <c r="MQS7" s="171"/>
      <c r="MQT7" s="171"/>
      <c r="MQU7" s="171"/>
      <c r="MQV7" s="171"/>
      <c r="MQW7" s="171"/>
      <c r="MQX7" s="171"/>
      <c r="MQY7" s="171"/>
      <c r="MQZ7" s="171"/>
      <c r="MRA7" s="171"/>
      <c r="MRB7" s="171"/>
      <c r="MRC7" s="171"/>
      <c r="MRD7" s="171"/>
      <c r="MRE7" s="171"/>
      <c r="MRF7" s="171"/>
      <c r="MRG7" s="171"/>
      <c r="MRH7" s="171"/>
      <c r="MRI7" s="171"/>
      <c r="MRJ7" s="171"/>
      <c r="MRK7" s="171"/>
      <c r="MRL7" s="171"/>
      <c r="MRM7" s="171"/>
      <c r="MRN7" s="171"/>
      <c r="MRO7" s="171"/>
      <c r="MRP7" s="171"/>
      <c r="MRQ7" s="171"/>
      <c r="MRR7" s="171"/>
      <c r="MRS7" s="171"/>
      <c r="MRT7" s="171"/>
      <c r="MRU7" s="171"/>
      <c r="MRV7" s="171"/>
      <c r="MRW7" s="171"/>
      <c r="MRX7" s="171"/>
      <c r="MRY7" s="171"/>
      <c r="MRZ7" s="171"/>
      <c r="MSA7" s="171"/>
      <c r="MSB7" s="171"/>
      <c r="MSC7" s="171"/>
      <c r="MSD7" s="171"/>
      <c r="MSE7" s="171"/>
      <c r="MSF7" s="171"/>
      <c r="MSG7" s="171"/>
      <c r="MSH7" s="171"/>
      <c r="MSI7" s="171"/>
      <c r="MSJ7" s="171"/>
      <c r="MSK7" s="171"/>
      <c r="MSL7" s="171"/>
      <c r="MSM7" s="171"/>
      <c r="MSN7" s="171"/>
      <c r="MSO7" s="171"/>
      <c r="MSP7" s="171"/>
      <c r="MSQ7" s="171"/>
      <c r="MSR7" s="171"/>
      <c r="MSS7" s="171"/>
      <c r="MST7" s="171"/>
      <c r="MSU7" s="171"/>
      <c r="MSV7" s="171"/>
      <c r="MSW7" s="171"/>
      <c r="MSX7" s="171"/>
      <c r="MSY7" s="171"/>
      <c r="MSZ7" s="171"/>
      <c r="MTA7" s="171"/>
      <c r="MTB7" s="171"/>
      <c r="MTC7" s="171"/>
      <c r="MTD7" s="171"/>
      <c r="MTE7" s="171"/>
      <c r="MTF7" s="171"/>
      <c r="MTG7" s="171"/>
      <c r="MTH7" s="171"/>
      <c r="MTI7" s="171"/>
      <c r="MTJ7" s="171"/>
      <c r="MTK7" s="171"/>
      <c r="MTL7" s="171"/>
      <c r="MTM7" s="171"/>
      <c r="MTN7" s="171"/>
      <c r="MTO7" s="171"/>
      <c r="MTP7" s="171"/>
      <c r="MTQ7" s="171"/>
      <c r="MTR7" s="171"/>
      <c r="MTS7" s="171"/>
      <c r="MTT7" s="171"/>
      <c r="MTU7" s="171"/>
      <c r="MTV7" s="171"/>
      <c r="MTW7" s="171"/>
      <c r="MTX7" s="171"/>
      <c r="MTY7" s="171"/>
      <c r="MTZ7" s="171"/>
      <c r="MUA7" s="171"/>
      <c r="MUB7" s="171"/>
      <c r="MUC7" s="171"/>
      <c r="MUD7" s="171"/>
      <c r="MUE7" s="171"/>
      <c r="MUF7" s="171"/>
      <c r="MUG7" s="171"/>
      <c r="MUH7" s="171"/>
      <c r="MUI7" s="171"/>
      <c r="MUJ7" s="171"/>
      <c r="MUK7" s="171"/>
      <c r="MUL7" s="171"/>
      <c r="MUM7" s="171"/>
      <c r="MUN7" s="171"/>
      <c r="MUO7" s="171"/>
      <c r="MUP7" s="171"/>
      <c r="MUQ7" s="171"/>
      <c r="MUR7" s="171"/>
      <c r="MUS7" s="171"/>
      <c r="MUT7" s="171"/>
      <c r="MUU7" s="171"/>
      <c r="MUV7" s="171"/>
      <c r="MUW7" s="171"/>
      <c r="MUX7" s="171"/>
      <c r="MUY7" s="171"/>
      <c r="MUZ7" s="171"/>
      <c r="MVA7" s="171"/>
      <c r="MVB7" s="171"/>
      <c r="MVC7" s="171"/>
      <c r="MVD7" s="171"/>
      <c r="MVE7" s="171"/>
      <c r="MVF7" s="171"/>
      <c r="MVG7" s="171"/>
      <c r="MVH7" s="171"/>
      <c r="MVI7" s="171"/>
      <c r="MVJ7" s="171"/>
      <c r="MVK7" s="171"/>
      <c r="MVL7" s="171"/>
      <c r="MVM7" s="171"/>
      <c r="MVN7" s="171"/>
      <c r="MVO7" s="171"/>
      <c r="MVP7" s="171"/>
      <c r="MVQ7" s="171"/>
      <c r="MVR7" s="171"/>
      <c r="MVS7" s="171"/>
      <c r="MVT7" s="171"/>
      <c r="MVU7" s="171"/>
      <c r="MVV7" s="171"/>
      <c r="MVW7" s="171"/>
      <c r="MVX7" s="171"/>
      <c r="MVY7" s="171"/>
      <c r="MVZ7" s="171"/>
      <c r="MWA7" s="171"/>
      <c r="MWB7" s="171"/>
      <c r="MWC7" s="171"/>
      <c r="MWD7" s="171"/>
      <c r="MWE7" s="171"/>
      <c r="MWF7" s="171"/>
      <c r="MWG7" s="171"/>
      <c r="MWH7" s="171"/>
      <c r="MWI7" s="171"/>
      <c r="MWJ7" s="171"/>
      <c r="MWK7" s="171"/>
      <c r="MWL7" s="171"/>
      <c r="MWM7" s="171"/>
      <c r="MWN7" s="171"/>
      <c r="MWO7" s="171"/>
      <c r="MWP7" s="171"/>
      <c r="MWQ7" s="171"/>
      <c r="MWR7" s="171"/>
      <c r="MWS7" s="171"/>
      <c r="MWT7" s="171"/>
      <c r="MWU7" s="171"/>
      <c r="MWV7" s="171"/>
      <c r="MWW7" s="171"/>
      <c r="MWX7" s="171"/>
      <c r="MWY7" s="171"/>
      <c r="MWZ7" s="171"/>
      <c r="MXA7" s="171"/>
      <c r="MXB7" s="171"/>
      <c r="MXC7" s="171"/>
      <c r="MXD7" s="171"/>
      <c r="MXE7" s="171"/>
      <c r="MXF7" s="171"/>
      <c r="MXG7" s="171"/>
      <c r="MXH7" s="171"/>
      <c r="MXI7" s="171"/>
      <c r="MXJ7" s="171"/>
      <c r="MXK7" s="171"/>
      <c r="MXL7" s="171"/>
      <c r="MXM7" s="171"/>
      <c r="MXN7" s="171"/>
      <c r="MXO7" s="171"/>
      <c r="MXP7" s="171"/>
      <c r="MXQ7" s="171"/>
      <c r="MXR7" s="171"/>
      <c r="MXS7" s="171"/>
      <c r="MXT7" s="171"/>
      <c r="MXU7" s="171"/>
      <c r="MXV7" s="171"/>
      <c r="MXW7" s="171"/>
      <c r="MXX7" s="171"/>
      <c r="MXY7" s="171"/>
      <c r="MXZ7" s="171"/>
      <c r="MYA7" s="171"/>
      <c r="MYB7" s="171"/>
      <c r="MYC7" s="171"/>
      <c r="MYD7" s="171"/>
      <c r="MYE7" s="171"/>
      <c r="MYF7" s="171"/>
      <c r="MYG7" s="171"/>
      <c r="MYH7" s="171"/>
      <c r="MYI7" s="171"/>
      <c r="MYJ7" s="171"/>
      <c r="MYK7" s="171"/>
      <c r="MYL7" s="171"/>
      <c r="MYM7" s="171"/>
      <c r="MYN7" s="171"/>
      <c r="MYO7" s="171"/>
      <c r="MYP7" s="171"/>
      <c r="MYQ7" s="171"/>
      <c r="MYR7" s="171"/>
      <c r="MYS7" s="171"/>
      <c r="MYT7" s="171"/>
      <c r="MYU7" s="171"/>
      <c r="MYV7" s="171"/>
      <c r="MYW7" s="171"/>
      <c r="MYX7" s="171"/>
      <c r="MYY7" s="171"/>
      <c r="MYZ7" s="171"/>
      <c r="MZA7" s="171"/>
      <c r="MZB7" s="171"/>
      <c r="MZC7" s="171"/>
      <c r="MZD7" s="171"/>
      <c r="MZE7" s="171"/>
      <c r="MZF7" s="171"/>
      <c r="MZG7" s="171"/>
      <c r="MZH7" s="171"/>
      <c r="MZI7" s="171"/>
      <c r="MZJ7" s="171"/>
      <c r="MZK7" s="171"/>
      <c r="MZL7" s="171"/>
      <c r="MZM7" s="171"/>
      <c r="MZN7" s="171"/>
      <c r="MZO7" s="171"/>
      <c r="MZP7" s="171"/>
      <c r="MZQ7" s="171"/>
      <c r="MZR7" s="171"/>
      <c r="MZS7" s="171"/>
      <c r="MZT7" s="171"/>
      <c r="MZU7" s="171"/>
      <c r="MZV7" s="171"/>
      <c r="MZW7" s="171"/>
      <c r="MZX7" s="171"/>
      <c r="MZY7" s="171"/>
      <c r="MZZ7" s="171"/>
      <c r="NAA7" s="171"/>
      <c r="NAB7" s="171"/>
      <c r="NAC7" s="171"/>
      <c r="NAD7" s="171"/>
      <c r="NAE7" s="171"/>
      <c r="NAF7" s="171"/>
      <c r="NAG7" s="171"/>
      <c r="NAH7" s="171"/>
      <c r="NAI7" s="171"/>
      <c r="NAJ7" s="171"/>
      <c r="NAK7" s="171"/>
      <c r="NAL7" s="171"/>
      <c r="NAM7" s="171"/>
      <c r="NAN7" s="171"/>
      <c r="NAO7" s="171"/>
      <c r="NAP7" s="171"/>
      <c r="NAQ7" s="171"/>
      <c r="NAR7" s="171"/>
      <c r="NAS7" s="171"/>
      <c r="NAT7" s="171"/>
      <c r="NAU7" s="171"/>
      <c r="NAV7" s="171"/>
      <c r="NAW7" s="171"/>
      <c r="NAX7" s="171"/>
      <c r="NAY7" s="171"/>
      <c r="NAZ7" s="171"/>
      <c r="NBA7" s="171"/>
      <c r="NBB7" s="171"/>
      <c r="NBC7" s="171"/>
      <c r="NBD7" s="171"/>
      <c r="NBE7" s="171"/>
      <c r="NBF7" s="171"/>
      <c r="NBG7" s="171"/>
      <c r="NBH7" s="171"/>
      <c r="NBI7" s="171"/>
      <c r="NBJ7" s="171"/>
      <c r="NBK7" s="171"/>
      <c r="NBL7" s="171"/>
      <c r="NBM7" s="171"/>
      <c r="NBN7" s="171"/>
      <c r="NBO7" s="171"/>
      <c r="NBP7" s="171"/>
      <c r="NBQ7" s="171"/>
      <c r="NBR7" s="171"/>
      <c r="NBS7" s="171"/>
      <c r="NBT7" s="171"/>
      <c r="NBU7" s="171"/>
      <c r="NBV7" s="171"/>
      <c r="NBW7" s="171"/>
      <c r="NBX7" s="171"/>
      <c r="NBY7" s="171"/>
      <c r="NBZ7" s="171"/>
      <c r="NCA7" s="171"/>
      <c r="NCB7" s="171"/>
      <c r="NCC7" s="171"/>
      <c r="NCD7" s="171"/>
      <c r="NCE7" s="171"/>
      <c r="NCF7" s="171"/>
      <c r="NCG7" s="171"/>
      <c r="NCH7" s="171"/>
      <c r="NCI7" s="171"/>
      <c r="NCJ7" s="171"/>
      <c r="NCK7" s="171"/>
      <c r="NCL7" s="171"/>
      <c r="NCM7" s="171"/>
      <c r="NCN7" s="171"/>
      <c r="NCO7" s="171"/>
      <c r="NCP7" s="171"/>
      <c r="NCQ7" s="171"/>
      <c r="NCR7" s="171"/>
      <c r="NCS7" s="171"/>
      <c r="NCT7" s="171"/>
      <c r="NCU7" s="171"/>
      <c r="NCV7" s="171"/>
      <c r="NCW7" s="171"/>
      <c r="NCX7" s="171"/>
      <c r="NCY7" s="171"/>
      <c r="NCZ7" s="171"/>
      <c r="NDA7" s="171"/>
      <c r="NDB7" s="171"/>
      <c r="NDC7" s="171"/>
      <c r="NDD7" s="171"/>
      <c r="NDE7" s="171"/>
      <c r="NDF7" s="171"/>
      <c r="NDG7" s="171"/>
      <c r="NDH7" s="171"/>
      <c r="NDI7" s="171"/>
      <c r="NDJ7" s="171"/>
      <c r="NDK7" s="171"/>
      <c r="NDL7" s="171"/>
      <c r="NDM7" s="171"/>
      <c r="NDN7" s="171"/>
      <c r="NDO7" s="171"/>
      <c r="NDP7" s="171"/>
      <c r="NDQ7" s="171"/>
      <c r="NDR7" s="171"/>
      <c r="NDS7" s="171"/>
      <c r="NDT7" s="171"/>
      <c r="NDU7" s="171"/>
      <c r="NDV7" s="171"/>
      <c r="NDW7" s="171"/>
      <c r="NDX7" s="171"/>
      <c r="NDY7" s="171"/>
      <c r="NDZ7" s="171"/>
      <c r="NEA7" s="171"/>
      <c r="NEB7" s="171"/>
      <c r="NEC7" s="171"/>
      <c r="NED7" s="171"/>
      <c r="NEE7" s="171"/>
      <c r="NEF7" s="171"/>
      <c r="NEG7" s="171"/>
      <c r="NEH7" s="171"/>
      <c r="NEI7" s="171"/>
      <c r="NEJ7" s="171"/>
      <c r="NEK7" s="171"/>
      <c r="NEL7" s="171"/>
      <c r="NEM7" s="171"/>
      <c r="NEN7" s="171"/>
      <c r="NEO7" s="171"/>
      <c r="NEP7" s="171"/>
      <c r="NEQ7" s="171"/>
      <c r="NER7" s="171"/>
      <c r="NES7" s="171"/>
      <c r="NET7" s="171"/>
      <c r="NEU7" s="171"/>
      <c r="NEV7" s="171"/>
      <c r="NEW7" s="171"/>
      <c r="NEX7" s="171"/>
      <c r="NEY7" s="171"/>
      <c r="NEZ7" s="171"/>
      <c r="NFA7" s="171"/>
      <c r="NFB7" s="171"/>
      <c r="NFC7" s="171"/>
      <c r="NFD7" s="171"/>
      <c r="NFE7" s="171"/>
      <c r="NFF7" s="171"/>
      <c r="NFG7" s="171"/>
      <c r="NFH7" s="171"/>
      <c r="NFI7" s="171"/>
      <c r="NFJ7" s="171"/>
      <c r="NFK7" s="171"/>
      <c r="NFL7" s="171"/>
      <c r="NFM7" s="171"/>
      <c r="NFN7" s="171"/>
      <c r="NFO7" s="171"/>
      <c r="NFP7" s="171"/>
      <c r="NFQ7" s="171"/>
      <c r="NFR7" s="171"/>
      <c r="NFS7" s="171"/>
      <c r="NFT7" s="171"/>
      <c r="NFU7" s="171"/>
      <c r="NFV7" s="171"/>
      <c r="NFW7" s="171"/>
      <c r="NFX7" s="171"/>
      <c r="NFY7" s="171"/>
      <c r="NFZ7" s="171"/>
      <c r="NGA7" s="171"/>
      <c r="NGB7" s="171"/>
      <c r="NGC7" s="171"/>
      <c r="NGD7" s="171"/>
      <c r="NGE7" s="171"/>
      <c r="NGF7" s="171"/>
      <c r="NGG7" s="171"/>
      <c r="NGH7" s="171"/>
      <c r="NGI7" s="171"/>
      <c r="NGJ7" s="171"/>
      <c r="NGK7" s="171"/>
      <c r="NGL7" s="171"/>
      <c r="NGM7" s="171"/>
      <c r="NGN7" s="171"/>
      <c r="NGO7" s="171"/>
      <c r="NGP7" s="171"/>
      <c r="NGQ7" s="171"/>
      <c r="NGR7" s="171"/>
      <c r="NGS7" s="171"/>
      <c r="NGT7" s="171"/>
      <c r="NGU7" s="171"/>
      <c r="NGV7" s="171"/>
      <c r="NGW7" s="171"/>
      <c r="NGX7" s="171"/>
      <c r="NGY7" s="171"/>
      <c r="NGZ7" s="171"/>
      <c r="NHA7" s="171"/>
      <c r="NHB7" s="171"/>
      <c r="NHC7" s="171"/>
      <c r="NHD7" s="171"/>
      <c r="NHE7" s="171"/>
      <c r="NHF7" s="171"/>
      <c r="NHG7" s="171"/>
      <c r="NHH7" s="171"/>
      <c r="NHI7" s="171"/>
      <c r="NHJ7" s="171"/>
      <c r="NHK7" s="171"/>
      <c r="NHL7" s="171"/>
      <c r="NHM7" s="171"/>
      <c r="NHN7" s="171"/>
      <c r="NHO7" s="171"/>
      <c r="NHP7" s="171"/>
      <c r="NHQ7" s="171"/>
      <c r="NHR7" s="171"/>
      <c r="NHS7" s="171"/>
      <c r="NHT7" s="171"/>
      <c r="NHU7" s="171"/>
      <c r="NHV7" s="171"/>
      <c r="NHW7" s="171"/>
      <c r="NHX7" s="171"/>
      <c r="NHY7" s="171"/>
      <c r="NHZ7" s="171"/>
      <c r="NIA7" s="171"/>
      <c r="NIB7" s="171"/>
      <c r="NIC7" s="171"/>
      <c r="NID7" s="171"/>
      <c r="NIE7" s="171"/>
      <c r="NIF7" s="171"/>
      <c r="NIG7" s="171"/>
      <c r="NIH7" s="171"/>
      <c r="NII7" s="171"/>
      <c r="NIJ7" s="171"/>
      <c r="NIK7" s="171"/>
      <c r="NIL7" s="171"/>
      <c r="NIM7" s="171"/>
      <c r="NIN7" s="171"/>
      <c r="NIO7" s="171"/>
      <c r="NIP7" s="171"/>
      <c r="NIQ7" s="171"/>
      <c r="NIR7" s="171"/>
      <c r="NIS7" s="171"/>
      <c r="NIT7" s="171"/>
      <c r="NIU7" s="171"/>
      <c r="NIV7" s="171"/>
      <c r="NIW7" s="171"/>
      <c r="NIX7" s="171"/>
      <c r="NIY7" s="171"/>
      <c r="NIZ7" s="171"/>
      <c r="NJA7" s="171"/>
      <c r="NJB7" s="171"/>
      <c r="NJC7" s="171"/>
      <c r="NJD7" s="171"/>
      <c r="NJE7" s="171"/>
      <c r="NJF7" s="171"/>
      <c r="NJG7" s="171"/>
      <c r="NJH7" s="171"/>
      <c r="NJI7" s="171"/>
      <c r="NJJ7" s="171"/>
      <c r="NJK7" s="171"/>
      <c r="NJL7" s="171"/>
      <c r="NJM7" s="171"/>
      <c r="NJN7" s="171"/>
      <c r="NJO7" s="171"/>
      <c r="NJP7" s="171"/>
      <c r="NJQ7" s="171"/>
      <c r="NJR7" s="171"/>
      <c r="NJS7" s="171"/>
      <c r="NJT7" s="171"/>
      <c r="NJU7" s="171"/>
      <c r="NJV7" s="171"/>
      <c r="NJW7" s="171"/>
      <c r="NJX7" s="171"/>
      <c r="NJY7" s="171"/>
      <c r="NJZ7" s="171"/>
      <c r="NKA7" s="171"/>
      <c r="NKB7" s="171"/>
      <c r="NKC7" s="171"/>
      <c r="NKD7" s="171"/>
      <c r="NKE7" s="171"/>
      <c r="NKF7" s="171"/>
      <c r="NKG7" s="171"/>
      <c r="NKH7" s="171"/>
      <c r="NKI7" s="171"/>
      <c r="NKJ7" s="171"/>
      <c r="NKK7" s="171"/>
      <c r="NKL7" s="171"/>
      <c r="NKM7" s="171"/>
      <c r="NKN7" s="171"/>
      <c r="NKO7" s="171"/>
      <c r="NKP7" s="171"/>
      <c r="NKQ7" s="171"/>
      <c r="NKR7" s="171"/>
      <c r="NKS7" s="171"/>
      <c r="NKT7" s="171"/>
      <c r="NKU7" s="171"/>
      <c r="NKV7" s="171"/>
      <c r="NKW7" s="171"/>
      <c r="NKX7" s="171"/>
      <c r="NKY7" s="171"/>
      <c r="NKZ7" s="171"/>
      <c r="NLA7" s="171"/>
      <c r="NLB7" s="171"/>
      <c r="NLC7" s="171"/>
      <c r="NLD7" s="171"/>
      <c r="NLE7" s="171"/>
      <c r="NLF7" s="171"/>
      <c r="NLG7" s="171"/>
      <c r="NLH7" s="171"/>
      <c r="NLI7" s="171"/>
      <c r="NLJ7" s="171"/>
      <c r="NLK7" s="171"/>
      <c r="NLL7" s="171"/>
      <c r="NLM7" s="171"/>
      <c r="NLN7" s="171"/>
      <c r="NLO7" s="171"/>
      <c r="NLP7" s="171"/>
      <c r="NLQ7" s="171"/>
      <c r="NLR7" s="171"/>
      <c r="NLS7" s="171"/>
      <c r="NLT7" s="171"/>
      <c r="NLU7" s="171"/>
      <c r="NLV7" s="171"/>
      <c r="NLW7" s="171"/>
      <c r="NLX7" s="171"/>
      <c r="NLY7" s="171"/>
      <c r="NLZ7" s="171"/>
      <c r="NMA7" s="171"/>
      <c r="NMB7" s="171"/>
      <c r="NMC7" s="171"/>
      <c r="NMD7" s="171"/>
      <c r="NME7" s="171"/>
      <c r="NMF7" s="171"/>
      <c r="NMG7" s="171"/>
      <c r="NMH7" s="171"/>
      <c r="NMI7" s="171"/>
      <c r="NMJ7" s="171"/>
      <c r="NMK7" s="171"/>
      <c r="NML7" s="171"/>
      <c r="NMM7" s="171"/>
      <c r="NMN7" s="171"/>
      <c r="NMO7" s="171"/>
      <c r="NMP7" s="171"/>
      <c r="NMQ7" s="171"/>
      <c r="NMR7" s="171"/>
      <c r="NMS7" s="171"/>
      <c r="NMT7" s="171"/>
      <c r="NMU7" s="171"/>
      <c r="NMV7" s="171"/>
      <c r="NMW7" s="171"/>
      <c r="NMX7" s="171"/>
      <c r="NMY7" s="171"/>
      <c r="NMZ7" s="171"/>
      <c r="NNA7" s="171"/>
      <c r="NNB7" s="171"/>
      <c r="NNC7" s="171"/>
      <c r="NND7" s="171"/>
      <c r="NNE7" s="171"/>
      <c r="NNF7" s="171"/>
      <c r="NNG7" s="171"/>
      <c r="NNH7" s="171"/>
      <c r="NNI7" s="171"/>
      <c r="NNJ7" s="171"/>
      <c r="NNK7" s="171"/>
      <c r="NNL7" s="171"/>
      <c r="NNM7" s="171"/>
      <c r="NNN7" s="171"/>
      <c r="NNO7" s="171"/>
      <c r="NNP7" s="171"/>
      <c r="NNQ7" s="171"/>
      <c r="NNR7" s="171"/>
      <c r="NNS7" s="171"/>
      <c r="NNT7" s="171"/>
      <c r="NNU7" s="171"/>
      <c r="NNV7" s="171"/>
      <c r="NNW7" s="171"/>
      <c r="NNX7" s="171"/>
      <c r="NNY7" s="171"/>
      <c r="NNZ7" s="171"/>
      <c r="NOA7" s="171"/>
      <c r="NOB7" s="171"/>
      <c r="NOC7" s="171"/>
      <c r="NOD7" s="171"/>
      <c r="NOE7" s="171"/>
      <c r="NOF7" s="171"/>
      <c r="NOG7" s="171"/>
      <c r="NOH7" s="171"/>
      <c r="NOI7" s="171"/>
      <c r="NOJ7" s="171"/>
      <c r="NOK7" s="171"/>
      <c r="NOL7" s="171"/>
      <c r="NOM7" s="171"/>
      <c r="NON7" s="171"/>
      <c r="NOO7" s="171"/>
      <c r="NOP7" s="171"/>
      <c r="NOQ7" s="171"/>
      <c r="NOR7" s="171"/>
      <c r="NOS7" s="171"/>
      <c r="NOT7" s="171"/>
      <c r="NOU7" s="171"/>
      <c r="NOV7" s="171"/>
      <c r="NOW7" s="171"/>
      <c r="NOX7" s="171"/>
      <c r="NOY7" s="171"/>
      <c r="NOZ7" s="171"/>
      <c r="NPA7" s="171"/>
      <c r="NPB7" s="171"/>
      <c r="NPC7" s="171"/>
      <c r="NPD7" s="171"/>
      <c r="NPE7" s="171"/>
      <c r="NPF7" s="171"/>
      <c r="NPG7" s="171"/>
      <c r="NPH7" s="171"/>
      <c r="NPI7" s="171"/>
      <c r="NPJ7" s="171"/>
      <c r="NPK7" s="171"/>
      <c r="NPL7" s="171"/>
      <c r="NPM7" s="171"/>
      <c r="NPN7" s="171"/>
      <c r="NPO7" s="171"/>
      <c r="NPP7" s="171"/>
      <c r="NPQ7" s="171"/>
      <c r="NPR7" s="171"/>
      <c r="NPS7" s="171"/>
      <c r="NPT7" s="171"/>
      <c r="NPU7" s="171"/>
      <c r="NPV7" s="171"/>
      <c r="NPW7" s="171"/>
      <c r="NPX7" s="171"/>
      <c r="NPY7" s="171"/>
      <c r="NPZ7" s="171"/>
      <c r="NQA7" s="171"/>
      <c r="NQB7" s="171"/>
      <c r="NQC7" s="171"/>
      <c r="NQD7" s="171"/>
      <c r="NQE7" s="171"/>
      <c r="NQF7" s="171"/>
      <c r="NQG7" s="171"/>
      <c r="NQH7" s="171"/>
      <c r="NQI7" s="171"/>
      <c r="NQJ7" s="171"/>
      <c r="NQK7" s="171"/>
      <c r="NQL7" s="171"/>
      <c r="NQM7" s="171"/>
      <c r="NQN7" s="171"/>
      <c r="NQO7" s="171"/>
      <c r="NQP7" s="171"/>
      <c r="NQQ7" s="171"/>
      <c r="NQR7" s="171"/>
      <c r="NQS7" s="171"/>
      <c r="NQT7" s="171"/>
      <c r="NQU7" s="171"/>
      <c r="NQV7" s="171"/>
      <c r="NQW7" s="171"/>
      <c r="NQX7" s="171"/>
      <c r="NQY7" s="171"/>
      <c r="NQZ7" s="171"/>
      <c r="NRA7" s="171"/>
      <c r="NRB7" s="171"/>
      <c r="NRC7" s="171"/>
      <c r="NRD7" s="171"/>
      <c r="NRE7" s="171"/>
      <c r="NRF7" s="171"/>
      <c r="NRG7" s="171"/>
      <c r="NRH7" s="171"/>
      <c r="NRI7" s="171"/>
      <c r="NRJ7" s="171"/>
      <c r="NRK7" s="171"/>
      <c r="NRL7" s="171"/>
      <c r="NRM7" s="171"/>
      <c r="NRN7" s="171"/>
      <c r="NRO7" s="171"/>
      <c r="NRP7" s="171"/>
      <c r="NRQ7" s="171"/>
      <c r="NRR7" s="171"/>
      <c r="NRS7" s="171"/>
      <c r="NRT7" s="171"/>
      <c r="NRU7" s="171"/>
      <c r="NRV7" s="171"/>
      <c r="NRW7" s="171"/>
      <c r="NRX7" s="171"/>
      <c r="NRY7" s="171"/>
      <c r="NRZ7" s="171"/>
      <c r="NSA7" s="171"/>
      <c r="NSB7" s="171"/>
      <c r="NSC7" s="171"/>
      <c r="NSD7" s="171"/>
      <c r="NSE7" s="171"/>
      <c r="NSF7" s="171"/>
      <c r="NSG7" s="171"/>
      <c r="NSH7" s="171"/>
      <c r="NSI7" s="171"/>
      <c r="NSJ7" s="171"/>
      <c r="NSK7" s="171"/>
      <c r="NSL7" s="171"/>
      <c r="NSM7" s="171"/>
      <c r="NSN7" s="171"/>
      <c r="NSO7" s="171"/>
      <c r="NSP7" s="171"/>
      <c r="NSQ7" s="171"/>
      <c r="NSR7" s="171"/>
      <c r="NSS7" s="171"/>
      <c r="NST7" s="171"/>
      <c r="NSU7" s="171"/>
      <c r="NSV7" s="171"/>
      <c r="NSW7" s="171"/>
      <c r="NSX7" s="171"/>
      <c r="NSY7" s="171"/>
      <c r="NSZ7" s="171"/>
      <c r="NTA7" s="171"/>
      <c r="NTB7" s="171"/>
      <c r="NTC7" s="171"/>
      <c r="NTD7" s="171"/>
      <c r="NTE7" s="171"/>
      <c r="NTF7" s="171"/>
      <c r="NTG7" s="171"/>
      <c r="NTH7" s="171"/>
      <c r="NTI7" s="171"/>
      <c r="NTJ7" s="171"/>
      <c r="NTK7" s="171"/>
      <c r="NTL7" s="171"/>
      <c r="NTM7" s="171"/>
      <c r="NTN7" s="171"/>
      <c r="NTO7" s="171"/>
      <c r="NTP7" s="171"/>
      <c r="NTQ7" s="171"/>
      <c r="NTR7" s="171"/>
      <c r="NTS7" s="171"/>
      <c r="NTT7" s="171"/>
      <c r="NTU7" s="171"/>
      <c r="NTV7" s="171"/>
      <c r="NTW7" s="171"/>
      <c r="NTX7" s="171"/>
      <c r="NTY7" s="171"/>
      <c r="NTZ7" s="171"/>
      <c r="NUA7" s="171"/>
      <c r="NUB7" s="171"/>
      <c r="NUC7" s="171"/>
      <c r="NUD7" s="171"/>
      <c r="NUE7" s="171"/>
      <c r="NUF7" s="171"/>
      <c r="NUG7" s="171"/>
      <c r="NUH7" s="171"/>
      <c r="NUI7" s="171"/>
      <c r="NUJ7" s="171"/>
      <c r="NUK7" s="171"/>
      <c r="NUL7" s="171"/>
      <c r="NUM7" s="171"/>
      <c r="NUN7" s="171"/>
      <c r="NUO7" s="171"/>
      <c r="NUP7" s="171"/>
      <c r="NUQ7" s="171"/>
      <c r="NUR7" s="171"/>
      <c r="NUS7" s="171"/>
      <c r="NUT7" s="171"/>
      <c r="NUU7" s="171"/>
      <c r="NUV7" s="171"/>
      <c r="NUW7" s="171"/>
      <c r="NUX7" s="171"/>
      <c r="NUY7" s="171"/>
      <c r="NUZ7" s="171"/>
      <c r="NVA7" s="171"/>
      <c r="NVB7" s="171"/>
      <c r="NVC7" s="171"/>
      <c r="NVD7" s="171"/>
      <c r="NVE7" s="171"/>
      <c r="NVF7" s="171"/>
      <c r="NVG7" s="171"/>
      <c r="NVH7" s="171"/>
      <c r="NVI7" s="171"/>
      <c r="NVJ7" s="171"/>
      <c r="NVK7" s="171"/>
      <c r="NVL7" s="171"/>
      <c r="NVM7" s="171"/>
      <c r="NVN7" s="171"/>
      <c r="NVO7" s="171"/>
      <c r="NVP7" s="171"/>
      <c r="NVQ7" s="171"/>
      <c r="NVR7" s="171"/>
      <c r="NVS7" s="171"/>
      <c r="NVT7" s="171"/>
      <c r="NVU7" s="171"/>
      <c r="NVV7" s="171"/>
      <c r="NVW7" s="171"/>
      <c r="NVX7" s="171"/>
      <c r="NVY7" s="171"/>
      <c r="NVZ7" s="171"/>
      <c r="NWA7" s="171"/>
      <c r="NWB7" s="171"/>
      <c r="NWC7" s="171"/>
      <c r="NWD7" s="171"/>
      <c r="NWE7" s="171"/>
      <c r="NWF7" s="171"/>
      <c r="NWG7" s="171"/>
      <c r="NWH7" s="171"/>
      <c r="NWI7" s="171"/>
      <c r="NWJ7" s="171"/>
      <c r="NWK7" s="171"/>
      <c r="NWL7" s="171"/>
      <c r="NWM7" s="171"/>
      <c r="NWN7" s="171"/>
      <c r="NWO7" s="171"/>
      <c r="NWP7" s="171"/>
      <c r="NWQ7" s="171"/>
      <c r="NWR7" s="171"/>
      <c r="NWS7" s="171"/>
      <c r="NWT7" s="171"/>
      <c r="NWU7" s="171"/>
      <c r="NWV7" s="171"/>
      <c r="NWW7" s="171"/>
      <c r="NWX7" s="171"/>
      <c r="NWY7" s="171"/>
      <c r="NWZ7" s="171"/>
      <c r="NXA7" s="171"/>
      <c r="NXB7" s="171"/>
      <c r="NXC7" s="171"/>
      <c r="NXD7" s="171"/>
      <c r="NXE7" s="171"/>
      <c r="NXF7" s="171"/>
      <c r="NXG7" s="171"/>
      <c r="NXH7" s="171"/>
      <c r="NXI7" s="171"/>
      <c r="NXJ7" s="171"/>
      <c r="NXK7" s="171"/>
      <c r="NXL7" s="171"/>
      <c r="NXM7" s="171"/>
      <c r="NXN7" s="171"/>
      <c r="NXO7" s="171"/>
      <c r="NXP7" s="171"/>
      <c r="NXQ7" s="171"/>
      <c r="NXR7" s="171"/>
      <c r="NXS7" s="171"/>
      <c r="NXT7" s="171"/>
      <c r="NXU7" s="171"/>
      <c r="NXV7" s="171"/>
      <c r="NXW7" s="171"/>
      <c r="NXX7" s="171"/>
      <c r="NXY7" s="171"/>
      <c r="NXZ7" s="171"/>
      <c r="NYA7" s="171"/>
      <c r="NYB7" s="171"/>
      <c r="NYC7" s="171"/>
      <c r="NYD7" s="171"/>
      <c r="NYE7" s="171"/>
      <c r="NYF7" s="171"/>
      <c r="NYG7" s="171"/>
      <c r="NYH7" s="171"/>
      <c r="NYI7" s="171"/>
      <c r="NYJ7" s="171"/>
      <c r="NYK7" s="171"/>
      <c r="NYL7" s="171"/>
      <c r="NYM7" s="171"/>
      <c r="NYN7" s="171"/>
      <c r="NYO7" s="171"/>
      <c r="NYP7" s="171"/>
      <c r="NYQ7" s="171"/>
      <c r="NYR7" s="171"/>
      <c r="NYS7" s="171"/>
      <c r="NYT7" s="171"/>
      <c r="NYU7" s="171"/>
      <c r="NYV7" s="171"/>
      <c r="NYW7" s="171"/>
      <c r="NYX7" s="171"/>
      <c r="NYY7" s="171"/>
      <c r="NYZ7" s="171"/>
      <c r="NZA7" s="171"/>
      <c r="NZB7" s="171"/>
      <c r="NZC7" s="171"/>
      <c r="NZD7" s="171"/>
      <c r="NZE7" s="171"/>
      <c r="NZF7" s="171"/>
      <c r="NZG7" s="171"/>
      <c r="NZH7" s="171"/>
      <c r="NZI7" s="171"/>
      <c r="NZJ7" s="171"/>
      <c r="NZK7" s="171"/>
      <c r="NZL7" s="171"/>
      <c r="NZM7" s="171"/>
      <c r="NZN7" s="171"/>
      <c r="NZO7" s="171"/>
      <c r="NZP7" s="171"/>
      <c r="NZQ7" s="171"/>
      <c r="NZR7" s="171"/>
      <c r="NZS7" s="171"/>
      <c r="NZT7" s="171"/>
      <c r="NZU7" s="171"/>
      <c r="NZV7" s="171"/>
      <c r="NZW7" s="171"/>
      <c r="NZX7" s="171"/>
      <c r="NZY7" s="171"/>
      <c r="NZZ7" s="171"/>
      <c r="OAA7" s="171"/>
      <c r="OAB7" s="171"/>
      <c r="OAC7" s="171"/>
      <c r="OAD7" s="171"/>
      <c r="OAE7" s="171"/>
      <c r="OAF7" s="171"/>
      <c r="OAG7" s="171"/>
      <c r="OAH7" s="171"/>
      <c r="OAI7" s="171"/>
      <c r="OAJ7" s="171"/>
      <c r="OAK7" s="171"/>
      <c r="OAL7" s="171"/>
      <c r="OAM7" s="171"/>
      <c r="OAN7" s="171"/>
      <c r="OAO7" s="171"/>
      <c r="OAP7" s="171"/>
      <c r="OAQ7" s="171"/>
      <c r="OAR7" s="171"/>
      <c r="OAS7" s="171"/>
      <c r="OAT7" s="171"/>
      <c r="OAU7" s="171"/>
      <c r="OAV7" s="171"/>
      <c r="OAW7" s="171"/>
      <c r="OAX7" s="171"/>
      <c r="OAY7" s="171"/>
      <c r="OAZ7" s="171"/>
      <c r="OBA7" s="171"/>
      <c r="OBB7" s="171"/>
      <c r="OBC7" s="171"/>
      <c r="OBD7" s="171"/>
      <c r="OBE7" s="171"/>
      <c r="OBF7" s="171"/>
      <c r="OBG7" s="171"/>
      <c r="OBH7" s="171"/>
      <c r="OBI7" s="171"/>
      <c r="OBJ7" s="171"/>
      <c r="OBK7" s="171"/>
      <c r="OBL7" s="171"/>
      <c r="OBM7" s="171"/>
      <c r="OBN7" s="171"/>
      <c r="OBO7" s="171"/>
      <c r="OBP7" s="171"/>
      <c r="OBQ7" s="171"/>
      <c r="OBR7" s="171"/>
      <c r="OBS7" s="171"/>
      <c r="OBT7" s="171"/>
      <c r="OBU7" s="171"/>
      <c r="OBV7" s="171"/>
      <c r="OBW7" s="171"/>
      <c r="OBX7" s="171"/>
      <c r="OBY7" s="171"/>
      <c r="OBZ7" s="171"/>
      <c r="OCA7" s="171"/>
      <c r="OCB7" s="171"/>
      <c r="OCC7" s="171"/>
      <c r="OCD7" s="171"/>
      <c r="OCE7" s="171"/>
      <c r="OCF7" s="171"/>
      <c r="OCG7" s="171"/>
      <c r="OCH7" s="171"/>
      <c r="OCI7" s="171"/>
      <c r="OCJ7" s="171"/>
      <c r="OCK7" s="171"/>
      <c r="OCL7" s="171"/>
      <c r="OCM7" s="171"/>
      <c r="OCN7" s="171"/>
      <c r="OCO7" s="171"/>
      <c r="OCP7" s="171"/>
      <c r="OCQ7" s="171"/>
      <c r="OCR7" s="171"/>
      <c r="OCS7" s="171"/>
      <c r="OCT7" s="171"/>
      <c r="OCU7" s="171"/>
      <c r="OCV7" s="171"/>
      <c r="OCW7" s="171"/>
      <c r="OCX7" s="171"/>
      <c r="OCY7" s="171"/>
      <c r="OCZ7" s="171"/>
      <c r="ODA7" s="171"/>
      <c r="ODB7" s="171"/>
      <c r="ODC7" s="171"/>
      <c r="ODD7" s="171"/>
      <c r="ODE7" s="171"/>
      <c r="ODF7" s="171"/>
      <c r="ODG7" s="171"/>
      <c r="ODH7" s="171"/>
      <c r="ODI7" s="171"/>
      <c r="ODJ7" s="171"/>
      <c r="ODK7" s="171"/>
      <c r="ODL7" s="171"/>
      <c r="ODM7" s="171"/>
      <c r="ODN7" s="171"/>
      <c r="ODO7" s="171"/>
      <c r="ODP7" s="171"/>
      <c r="ODQ7" s="171"/>
      <c r="ODR7" s="171"/>
      <c r="ODS7" s="171"/>
      <c r="ODT7" s="171"/>
      <c r="ODU7" s="171"/>
      <c r="ODV7" s="171"/>
      <c r="ODW7" s="171"/>
      <c r="ODX7" s="171"/>
      <c r="ODY7" s="171"/>
      <c r="ODZ7" s="171"/>
      <c r="OEA7" s="171"/>
      <c r="OEB7" s="171"/>
      <c r="OEC7" s="171"/>
      <c r="OED7" s="171"/>
      <c r="OEE7" s="171"/>
      <c r="OEF7" s="171"/>
      <c r="OEG7" s="171"/>
      <c r="OEH7" s="171"/>
      <c r="OEI7" s="171"/>
      <c r="OEJ7" s="171"/>
      <c r="OEK7" s="171"/>
      <c r="OEL7" s="171"/>
      <c r="OEM7" s="171"/>
      <c r="OEN7" s="171"/>
      <c r="OEO7" s="171"/>
      <c r="OEP7" s="171"/>
      <c r="OEQ7" s="171"/>
      <c r="OER7" s="171"/>
      <c r="OES7" s="171"/>
      <c r="OET7" s="171"/>
      <c r="OEU7" s="171"/>
      <c r="OEV7" s="171"/>
      <c r="OEW7" s="171"/>
      <c r="OEX7" s="171"/>
      <c r="OEY7" s="171"/>
      <c r="OEZ7" s="171"/>
      <c r="OFA7" s="171"/>
      <c r="OFB7" s="171"/>
      <c r="OFC7" s="171"/>
      <c r="OFD7" s="171"/>
      <c r="OFE7" s="171"/>
      <c r="OFF7" s="171"/>
      <c r="OFG7" s="171"/>
      <c r="OFH7" s="171"/>
      <c r="OFI7" s="171"/>
      <c r="OFJ7" s="171"/>
      <c r="OFK7" s="171"/>
      <c r="OFL7" s="171"/>
      <c r="OFM7" s="171"/>
      <c r="OFN7" s="171"/>
      <c r="OFO7" s="171"/>
      <c r="OFP7" s="171"/>
      <c r="OFQ7" s="171"/>
      <c r="OFR7" s="171"/>
      <c r="OFS7" s="171"/>
      <c r="OFT7" s="171"/>
      <c r="OFU7" s="171"/>
      <c r="OFV7" s="171"/>
      <c r="OFW7" s="171"/>
      <c r="OFX7" s="171"/>
      <c r="OFY7" s="171"/>
      <c r="OFZ7" s="171"/>
      <c r="OGA7" s="171"/>
      <c r="OGB7" s="171"/>
      <c r="OGC7" s="171"/>
      <c r="OGD7" s="171"/>
      <c r="OGE7" s="171"/>
      <c r="OGF7" s="171"/>
      <c r="OGG7" s="171"/>
      <c r="OGH7" s="171"/>
      <c r="OGI7" s="171"/>
      <c r="OGJ7" s="171"/>
      <c r="OGK7" s="171"/>
      <c r="OGL7" s="171"/>
      <c r="OGM7" s="171"/>
      <c r="OGN7" s="171"/>
      <c r="OGO7" s="171"/>
      <c r="OGP7" s="171"/>
      <c r="OGQ7" s="171"/>
      <c r="OGR7" s="171"/>
      <c r="OGS7" s="171"/>
      <c r="OGT7" s="171"/>
      <c r="OGU7" s="171"/>
      <c r="OGV7" s="171"/>
      <c r="OGW7" s="171"/>
      <c r="OGX7" s="171"/>
      <c r="OGY7" s="171"/>
      <c r="OGZ7" s="171"/>
      <c r="OHA7" s="171"/>
      <c r="OHB7" s="171"/>
      <c r="OHC7" s="171"/>
      <c r="OHD7" s="171"/>
      <c r="OHE7" s="171"/>
      <c r="OHF7" s="171"/>
      <c r="OHG7" s="171"/>
      <c r="OHH7" s="171"/>
      <c r="OHI7" s="171"/>
      <c r="OHJ7" s="171"/>
      <c r="OHK7" s="171"/>
      <c r="OHL7" s="171"/>
      <c r="OHM7" s="171"/>
      <c r="OHN7" s="171"/>
      <c r="OHO7" s="171"/>
      <c r="OHP7" s="171"/>
      <c r="OHQ7" s="171"/>
      <c r="OHR7" s="171"/>
      <c r="OHS7" s="171"/>
      <c r="OHT7" s="171"/>
      <c r="OHU7" s="171"/>
      <c r="OHV7" s="171"/>
      <c r="OHW7" s="171"/>
      <c r="OHX7" s="171"/>
      <c r="OHY7" s="171"/>
      <c r="OHZ7" s="171"/>
      <c r="OIA7" s="171"/>
      <c r="OIB7" s="171"/>
      <c r="OIC7" s="171"/>
      <c r="OID7" s="171"/>
      <c r="OIE7" s="171"/>
      <c r="OIF7" s="171"/>
      <c r="OIG7" s="171"/>
      <c r="OIH7" s="171"/>
      <c r="OII7" s="171"/>
      <c r="OIJ7" s="171"/>
      <c r="OIK7" s="171"/>
      <c r="OIL7" s="171"/>
      <c r="OIM7" s="171"/>
      <c r="OIN7" s="171"/>
      <c r="OIO7" s="171"/>
      <c r="OIP7" s="171"/>
      <c r="OIQ7" s="171"/>
      <c r="OIR7" s="171"/>
      <c r="OIS7" s="171"/>
      <c r="OIT7" s="171"/>
      <c r="OIU7" s="171"/>
      <c r="OIV7" s="171"/>
      <c r="OIW7" s="171"/>
      <c r="OIX7" s="171"/>
      <c r="OIY7" s="171"/>
      <c r="OIZ7" s="171"/>
      <c r="OJA7" s="171"/>
      <c r="OJB7" s="171"/>
      <c r="OJC7" s="171"/>
      <c r="OJD7" s="171"/>
      <c r="OJE7" s="171"/>
      <c r="OJF7" s="171"/>
      <c r="OJG7" s="171"/>
      <c r="OJH7" s="171"/>
      <c r="OJI7" s="171"/>
      <c r="OJJ7" s="171"/>
      <c r="OJK7" s="171"/>
      <c r="OJL7" s="171"/>
      <c r="OJM7" s="171"/>
      <c r="OJN7" s="171"/>
      <c r="OJO7" s="171"/>
      <c r="OJP7" s="171"/>
      <c r="OJQ7" s="171"/>
      <c r="OJR7" s="171"/>
      <c r="OJS7" s="171"/>
      <c r="OJT7" s="171"/>
      <c r="OJU7" s="171"/>
      <c r="OJV7" s="171"/>
      <c r="OJW7" s="171"/>
      <c r="OJX7" s="171"/>
      <c r="OJY7" s="171"/>
      <c r="OJZ7" s="171"/>
      <c r="OKA7" s="171"/>
      <c r="OKB7" s="171"/>
      <c r="OKC7" s="171"/>
      <c r="OKD7" s="171"/>
      <c r="OKE7" s="171"/>
      <c r="OKF7" s="171"/>
      <c r="OKG7" s="171"/>
      <c r="OKH7" s="171"/>
      <c r="OKI7" s="171"/>
      <c r="OKJ7" s="171"/>
      <c r="OKK7" s="171"/>
      <c r="OKL7" s="171"/>
      <c r="OKM7" s="171"/>
      <c r="OKN7" s="171"/>
      <c r="OKO7" s="171"/>
      <c r="OKP7" s="171"/>
      <c r="OKQ7" s="171"/>
      <c r="OKR7" s="171"/>
      <c r="OKS7" s="171"/>
      <c r="OKT7" s="171"/>
      <c r="OKU7" s="171"/>
      <c r="OKV7" s="171"/>
      <c r="OKW7" s="171"/>
      <c r="OKX7" s="171"/>
      <c r="OKY7" s="171"/>
      <c r="OKZ7" s="171"/>
      <c r="OLA7" s="171"/>
      <c r="OLB7" s="171"/>
      <c r="OLC7" s="171"/>
      <c r="OLD7" s="171"/>
      <c r="OLE7" s="171"/>
      <c r="OLF7" s="171"/>
      <c r="OLG7" s="171"/>
      <c r="OLH7" s="171"/>
      <c r="OLI7" s="171"/>
      <c r="OLJ7" s="171"/>
      <c r="OLK7" s="171"/>
      <c r="OLL7" s="171"/>
      <c r="OLM7" s="171"/>
      <c r="OLN7" s="171"/>
      <c r="OLO7" s="171"/>
      <c r="OLP7" s="171"/>
      <c r="OLQ7" s="171"/>
      <c r="OLR7" s="171"/>
      <c r="OLS7" s="171"/>
      <c r="OLT7" s="171"/>
      <c r="OLU7" s="171"/>
      <c r="OLV7" s="171"/>
      <c r="OLW7" s="171"/>
      <c r="OLX7" s="171"/>
      <c r="OLY7" s="171"/>
      <c r="OLZ7" s="171"/>
      <c r="OMA7" s="171"/>
      <c r="OMB7" s="171"/>
      <c r="OMC7" s="171"/>
      <c r="OMD7" s="171"/>
      <c r="OME7" s="171"/>
      <c r="OMF7" s="171"/>
      <c r="OMG7" s="171"/>
      <c r="OMH7" s="171"/>
      <c r="OMI7" s="171"/>
      <c r="OMJ7" s="171"/>
      <c r="OMK7" s="171"/>
      <c r="OML7" s="171"/>
      <c r="OMM7" s="171"/>
      <c r="OMN7" s="171"/>
      <c r="OMO7" s="171"/>
      <c r="OMP7" s="171"/>
      <c r="OMQ7" s="171"/>
      <c r="OMR7" s="171"/>
      <c r="OMS7" s="171"/>
      <c r="OMT7" s="171"/>
      <c r="OMU7" s="171"/>
      <c r="OMV7" s="171"/>
      <c r="OMW7" s="171"/>
      <c r="OMX7" s="171"/>
      <c r="OMY7" s="171"/>
      <c r="OMZ7" s="171"/>
      <c r="ONA7" s="171"/>
      <c r="ONB7" s="171"/>
      <c r="ONC7" s="171"/>
      <c r="OND7" s="171"/>
      <c r="ONE7" s="171"/>
      <c r="ONF7" s="171"/>
      <c r="ONG7" s="171"/>
      <c r="ONH7" s="171"/>
      <c r="ONI7" s="171"/>
      <c r="ONJ7" s="171"/>
      <c r="ONK7" s="171"/>
      <c r="ONL7" s="171"/>
      <c r="ONM7" s="171"/>
      <c r="ONN7" s="171"/>
      <c r="ONO7" s="171"/>
      <c r="ONP7" s="171"/>
      <c r="ONQ7" s="171"/>
      <c r="ONR7" s="171"/>
      <c r="ONS7" s="171"/>
      <c r="ONT7" s="171"/>
      <c r="ONU7" s="171"/>
      <c r="ONV7" s="171"/>
      <c r="ONW7" s="171"/>
      <c r="ONX7" s="171"/>
      <c r="ONY7" s="171"/>
      <c r="ONZ7" s="171"/>
      <c r="OOA7" s="171"/>
      <c r="OOB7" s="171"/>
      <c r="OOC7" s="171"/>
      <c r="OOD7" s="171"/>
      <c r="OOE7" s="171"/>
      <c r="OOF7" s="171"/>
      <c r="OOG7" s="171"/>
      <c r="OOH7" s="171"/>
      <c r="OOI7" s="171"/>
      <c r="OOJ7" s="171"/>
      <c r="OOK7" s="171"/>
      <c r="OOL7" s="171"/>
      <c r="OOM7" s="171"/>
      <c r="OON7" s="171"/>
      <c r="OOO7" s="171"/>
      <c r="OOP7" s="171"/>
      <c r="OOQ7" s="171"/>
      <c r="OOR7" s="171"/>
      <c r="OOS7" s="171"/>
      <c r="OOT7" s="171"/>
      <c r="OOU7" s="171"/>
      <c r="OOV7" s="171"/>
      <c r="OOW7" s="171"/>
      <c r="OOX7" s="171"/>
      <c r="OOY7" s="171"/>
      <c r="OOZ7" s="171"/>
      <c r="OPA7" s="171"/>
      <c r="OPB7" s="171"/>
      <c r="OPC7" s="171"/>
      <c r="OPD7" s="171"/>
      <c r="OPE7" s="171"/>
      <c r="OPF7" s="171"/>
      <c r="OPG7" s="171"/>
      <c r="OPH7" s="171"/>
      <c r="OPI7" s="171"/>
      <c r="OPJ7" s="171"/>
      <c r="OPK7" s="171"/>
      <c r="OPL7" s="171"/>
      <c r="OPM7" s="171"/>
      <c r="OPN7" s="171"/>
      <c r="OPO7" s="171"/>
      <c r="OPP7" s="171"/>
      <c r="OPQ7" s="171"/>
      <c r="OPR7" s="171"/>
      <c r="OPS7" s="171"/>
      <c r="OPT7" s="171"/>
      <c r="OPU7" s="171"/>
      <c r="OPV7" s="171"/>
      <c r="OPW7" s="171"/>
      <c r="OPX7" s="171"/>
      <c r="OPY7" s="171"/>
      <c r="OPZ7" s="171"/>
      <c r="OQA7" s="171"/>
      <c r="OQB7" s="171"/>
      <c r="OQC7" s="171"/>
      <c r="OQD7" s="171"/>
      <c r="OQE7" s="171"/>
      <c r="OQF7" s="171"/>
      <c r="OQG7" s="171"/>
      <c r="OQH7" s="171"/>
      <c r="OQI7" s="171"/>
      <c r="OQJ7" s="171"/>
      <c r="OQK7" s="171"/>
      <c r="OQL7" s="171"/>
      <c r="OQM7" s="171"/>
      <c r="OQN7" s="171"/>
      <c r="OQO7" s="171"/>
      <c r="OQP7" s="171"/>
      <c r="OQQ7" s="171"/>
      <c r="OQR7" s="171"/>
      <c r="OQS7" s="171"/>
      <c r="OQT7" s="171"/>
      <c r="OQU7" s="171"/>
      <c r="OQV7" s="171"/>
      <c r="OQW7" s="171"/>
      <c r="OQX7" s="171"/>
      <c r="OQY7" s="171"/>
      <c r="OQZ7" s="171"/>
      <c r="ORA7" s="171"/>
      <c r="ORB7" s="171"/>
      <c r="ORC7" s="171"/>
      <c r="ORD7" s="171"/>
      <c r="ORE7" s="171"/>
      <c r="ORF7" s="171"/>
      <c r="ORG7" s="171"/>
      <c r="ORH7" s="171"/>
      <c r="ORI7" s="171"/>
      <c r="ORJ7" s="171"/>
      <c r="ORK7" s="171"/>
      <c r="ORL7" s="171"/>
      <c r="ORM7" s="171"/>
      <c r="ORN7" s="171"/>
      <c r="ORO7" s="171"/>
      <c r="ORP7" s="171"/>
      <c r="ORQ7" s="171"/>
      <c r="ORR7" s="171"/>
      <c r="ORS7" s="171"/>
      <c r="ORT7" s="171"/>
      <c r="ORU7" s="171"/>
      <c r="ORV7" s="171"/>
      <c r="ORW7" s="171"/>
      <c r="ORX7" s="171"/>
      <c r="ORY7" s="171"/>
      <c r="ORZ7" s="171"/>
      <c r="OSA7" s="171"/>
      <c r="OSB7" s="171"/>
      <c r="OSC7" s="171"/>
      <c r="OSD7" s="171"/>
      <c r="OSE7" s="171"/>
      <c r="OSF7" s="171"/>
      <c r="OSG7" s="171"/>
      <c r="OSH7" s="171"/>
      <c r="OSI7" s="171"/>
      <c r="OSJ7" s="171"/>
      <c r="OSK7" s="171"/>
      <c r="OSL7" s="171"/>
      <c r="OSM7" s="171"/>
      <c r="OSN7" s="171"/>
      <c r="OSO7" s="171"/>
      <c r="OSP7" s="171"/>
      <c r="OSQ7" s="171"/>
      <c r="OSR7" s="171"/>
      <c r="OSS7" s="171"/>
      <c r="OST7" s="171"/>
      <c r="OSU7" s="171"/>
      <c r="OSV7" s="171"/>
      <c r="OSW7" s="171"/>
      <c r="OSX7" s="171"/>
      <c r="OSY7" s="171"/>
      <c r="OSZ7" s="171"/>
      <c r="OTA7" s="171"/>
      <c r="OTB7" s="171"/>
      <c r="OTC7" s="171"/>
      <c r="OTD7" s="171"/>
      <c r="OTE7" s="171"/>
      <c r="OTF7" s="171"/>
      <c r="OTG7" s="171"/>
      <c r="OTH7" s="171"/>
      <c r="OTI7" s="171"/>
      <c r="OTJ7" s="171"/>
      <c r="OTK7" s="171"/>
      <c r="OTL7" s="171"/>
      <c r="OTM7" s="171"/>
      <c r="OTN7" s="171"/>
      <c r="OTO7" s="171"/>
      <c r="OTP7" s="171"/>
      <c r="OTQ7" s="171"/>
      <c r="OTR7" s="171"/>
      <c r="OTS7" s="171"/>
      <c r="OTT7" s="171"/>
      <c r="OTU7" s="171"/>
      <c r="OTV7" s="171"/>
      <c r="OTW7" s="171"/>
      <c r="OTX7" s="171"/>
      <c r="OTY7" s="171"/>
      <c r="OTZ7" s="171"/>
      <c r="OUA7" s="171"/>
      <c r="OUB7" s="171"/>
      <c r="OUC7" s="171"/>
      <c r="OUD7" s="171"/>
      <c r="OUE7" s="171"/>
      <c r="OUF7" s="171"/>
      <c r="OUG7" s="171"/>
      <c r="OUH7" s="171"/>
      <c r="OUI7" s="171"/>
      <c r="OUJ7" s="171"/>
      <c r="OUK7" s="171"/>
      <c r="OUL7" s="171"/>
      <c r="OUM7" s="171"/>
      <c r="OUN7" s="171"/>
      <c r="OUO7" s="171"/>
      <c r="OUP7" s="171"/>
      <c r="OUQ7" s="171"/>
      <c r="OUR7" s="171"/>
      <c r="OUS7" s="171"/>
      <c r="OUT7" s="171"/>
      <c r="OUU7" s="171"/>
      <c r="OUV7" s="171"/>
      <c r="OUW7" s="171"/>
      <c r="OUX7" s="171"/>
      <c r="OUY7" s="171"/>
      <c r="OUZ7" s="171"/>
      <c r="OVA7" s="171"/>
      <c r="OVB7" s="171"/>
      <c r="OVC7" s="171"/>
      <c r="OVD7" s="171"/>
      <c r="OVE7" s="171"/>
      <c r="OVF7" s="171"/>
      <c r="OVG7" s="171"/>
      <c r="OVH7" s="171"/>
      <c r="OVI7" s="171"/>
      <c r="OVJ7" s="171"/>
      <c r="OVK7" s="171"/>
      <c r="OVL7" s="171"/>
      <c r="OVM7" s="171"/>
      <c r="OVN7" s="171"/>
      <c r="OVO7" s="171"/>
      <c r="OVP7" s="171"/>
      <c r="OVQ7" s="171"/>
      <c r="OVR7" s="171"/>
      <c r="OVS7" s="171"/>
      <c r="OVT7" s="171"/>
      <c r="OVU7" s="171"/>
      <c r="OVV7" s="171"/>
      <c r="OVW7" s="171"/>
      <c r="OVX7" s="171"/>
      <c r="OVY7" s="171"/>
      <c r="OVZ7" s="171"/>
      <c r="OWA7" s="171"/>
      <c r="OWB7" s="171"/>
      <c r="OWC7" s="171"/>
      <c r="OWD7" s="171"/>
      <c r="OWE7" s="171"/>
      <c r="OWF7" s="171"/>
      <c r="OWG7" s="171"/>
      <c r="OWH7" s="171"/>
      <c r="OWI7" s="171"/>
      <c r="OWJ7" s="171"/>
      <c r="OWK7" s="171"/>
      <c r="OWL7" s="171"/>
      <c r="OWM7" s="171"/>
      <c r="OWN7" s="171"/>
      <c r="OWO7" s="171"/>
      <c r="OWP7" s="171"/>
      <c r="OWQ7" s="171"/>
      <c r="OWR7" s="171"/>
      <c r="OWS7" s="171"/>
      <c r="OWT7" s="171"/>
      <c r="OWU7" s="171"/>
      <c r="OWV7" s="171"/>
      <c r="OWW7" s="171"/>
      <c r="OWX7" s="171"/>
      <c r="OWY7" s="171"/>
      <c r="OWZ7" s="171"/>
      <c r="OXA7" s="171"/>
      <c r="OXB7" s="171"/>
      <c r="OXC7" s="171"/>
      <c r="OXD7" s="171"/>
      <c r="OXE7" s="171"/>
      <c r="OXF7" s="171"/>
      <c r="OXG7" s="171"/>
      <c r="OXH7" s="171"/>
      <c r="OXI7" s="171"/>
      <c r="OXJ7" s="171"/>
      <c r="OXK7" s="171"/>
      <c r="OXL7" s="171"/>
      <c r="OXM7" s="171"/>
      <c r="OXN7" s="171"/>
      <c r="OXO7" s="171"/>
      <c r="OXP7" s="171"/>
      <c r="OXQ7" s="171"/>
      <c r="OXR7" s="171"/>
      <c r="OXS7" s="171"/>
      <c r="OXT7" s="171"/>
      <c r="OXU7" s="171"/>
      <c r="OXV7" s="171"/>
      <c r="OXW7" s="171"/>
      <c r="OXX7" s="171"/>
      <c r="OXY7" s="171"/>
      <c r="OXZ7" s="171"/>
      <c r="OYA7" s="171"/>
      <c r="OYB7" s="171"/>
      <c r="OYC7" s="171"/>
      <c r="OYD7" s="171"/>
      <c r="OYE7" s="171"/>
      <c r="OYF7" s="171"/>
      <c r="OYG7" s="171"/>
      <c r="OYH7" s="171"/>
      <c r="OYI7" s="171"/>
      <c r="OYJ7" s="171"/>
      <c r="OYK7" s="171"/>
      <c r="OYL7" s="171"/>
      <c r="OYM7" s="171"/>
      <c r="OYN7" s="171"/>
      <c r="OYO7" s="171"/>
      <c r="OYP7" s="171"/>
      <c r="OYQ7" s="171"/>
      <c r="OYR7" s="171"/>
      <c r="OYS7" s="171"/>
      <c r="OYT7" s="171"/>
      <c r="OYU7" s="171"/>
      <c r="OYV7" s="171"/>
      <c r="OYW7" s="171"/>
      <c r="OYX7" s="171"/>
      <c r="OYY7" s="171"/>
      <c r="OYZ7" s="171"/>
      <c r="OZA7" s="171"/>
      <c r="OZB7" s="171"/>
      <c r="OZC7" s="171"/>
      <c r="OZD7" s="171"/>
      <c r="OZE7" s="171"/>
      <c r="OZF7" s="171"/>
      <c r="OZG7" s="171"/>
      <c r="OZH7" s="171"/>
      <c r="OZI7" s="171"/>
      <c r="OZJ7" s="171"/>
      <c r="OZK7" s="171"/>
      <c r="OZL7" s="171"/>
      <c r="OZM7" s="171"/>
      <c r="OZN7" s="171"/>
      <c r="OZO7" s="171"/>
      <c r="OZP7" s="171"/>
      <c r="OZQ7" s="171"/>
      <c r="OZR7" s="171"/>
      <c r="OZS7" s="171"/>
      <c r="OZT7" s="171"/>
      <c r="OZU7" s="171"/>
      <c r="OZV7" s="171"/>
      <c r="OZW7" s="171"/>
      <c r="OZX7" s="171"/>
      <c r="OZY7" s="171"/>
      <c r="OZZ7" s="171"/>
      <c r="PAA7" s="171"/>
      <c r="PAB7" s="171"/>
      <c r="PAC7" s="171"/>
      <c r="PAD7" s="171"/>
      <c r="PAE7" s="171"/>
      <c r="PAF7" s="171"/>
      <c r="PAG7" s="171"/>
      <c r="PAH7" s="171"/>
      <c r="PAI7" s="171"/>
      <c r="PAJ7" s="171"/>
      <c r="PAK7" s="171"/>
      <c r="PAL7" s="171"/>
      <c r="PAM7" s="171"/>
      <c r="PAN7" s="171"/>
      <c r="PAO7" s="171"/>
      <c r="PAP7" s="171"/>
      <c r="PAQ7" s="171"/>
      <c r="PAR7" s="171"/>
      <c r="PAS7" s="171"/>
      <c r="PAT7" s="171"/>
      <c r="PAU7" s="171"/>
      <c r="PAV7" s="171"/>
      <c r="PAW7" s="171"/>
      <c r="PAX7" s="171"/>
      <c r="PAY7" s="171"/>
      <c r="PAZ7" s="171"/>
      <c r="PBA7" s="171"/>
      <c r="PBB7" s="171"/>
      <c r="PBC7" s="171"/>
      <c r="PBD7" s="171"/>
      <c r="PBE7" s="171"/>
      <c r="PBF7" s="171"/>
      <c r="PBG7" s="171"/>
      <c r="PBH7" s="171"/>
      <c r="PBI7" s="171"/>
      <c r="PBJ7" s="171"/>
      <c r="PBK7" s="171"/>
      <c r="PBL7" s="171"/>
      <c r="PBM7" s="171"/>
      <c r="PBN7" s="171"/>
      <c r="PBO7" s="171"/>
      <c r="PBP7" s="171"/>
      <c r="PBQ7" s="171"/>
      <c r="PBR7" s="171"/>
      <c r="PBS7" s="171"/>
      <c r="PBT7" s="171"/>
      <c r="PBU7" s="171"/>
      <c r="PBV7" s="171"/>
      <c r="PBW7" s="171"/>
      <c r="PBX7" s="171"/>
      <c r="PBY7" s="171"/>
      <c r="PBZ7" s="171"/>
      <c r="PCA7" s="171"/>
      <c r="PCB7" s="171"/>
      <c r="PCC7" s="171"/>
      <c r="PCD7" s="171"/>
      <c r="PCE7" s="171"/>
      <c r="PCF7" s="171"/>
      <c r="PCG7" s="171"/>
      <c r="PCH7" s="171"/>
      <c r="PCI7" s="171"/>
      <c r="PCJ7" s="171"/>
      <c r="PCK7" s="171"/>
      <c r="PCL7" s="171"/>
      <c r="PCM7" s="171"/>
      <c r="PCN7" s="171"/>
      <c r="PCO7" s="171"/>
      <c r="PCP7" s="171"/>
      <c r="PCQ7" s="171"/>
      <c r="PCR7" s="171"/>
      <c r="PCS7" s="171"/>
      <c r="PCT7" s="171"/>
      <c r="PCU7" s="171"/>
      <c r="PCV7" s="171"/>
      <c r="PCW7" s="171"/>
      <c r="PCX7" s="171"/>
      <c r="PCY7" s="171"/>
      <c r="PCZ7" s="171"/>
      <c r="PDA7" s="171"/>
      <c r="PDB7" s="171"/>
      <c r="PDC7" s="171"/>
      <c r="PDD7" s="171"/>
      <c r="PDE7" s="171"/>
      <c r="PDF7" s="171"/>
      <c r="PDG7" s="171"/>
      <c r="PDH7" s="171"/>
      <c r="PDI7" s="171"/>
      <c r="PDJ7" s="171"/>
      <c r="PDK7" s="171"/>
      <c r="PDL7" s="171"/>
      <c r="PDM7" s="171"/>
      <c r="PDN7" s="171"/>
      <c r="PDO7" s="171"/>
      <c r="PDP7" s="171"/>
      <c r="PDQ7" s="171"/>
      <c r="PDR7" s="171"/>
      <c r="PDS7" s="171"/>
      <c r="PDT7" s="171"/>
      <c r="PDU7" s="171"/>
      <c r="PDV7" s="171"/>
      <c r="PDW7" s="171"/>
      <c r="PDX7" s="171"/>
      <c r="PDY7" s="171"/>
      <c r="PDZ7" s="171"/>
      <c r="PEA7" s="171"/>
      <c r="PEB7" s="171"/>
      <c r="PEC7" s="171"/>
      <c r="PED7" s="171"/>
      <c r="PEE7" s="171"/>
      <c r="PEF7" s="171"/>
      <c r="PEG7" s="171"/>
      <c r="PEH7" s="171"/>
      <c r="PEI7" s="171"/>
      <c r="PEJ7" s="171"/>
      <c r="PEK7" s="171"/>
      <c r="PEL7" s="171"/>
      <c r="PEM7" s="171"/>
      <c r="PEN7" s="171"/>
      <c r="PEO7" s="171"/>
      <c r="PEP7" s="171"/>
      <c r="PEQ7" s="171"/>
      <c r="PER7" s="171"/>
      <c r="PES7" s="171"/>
      <c r="PET7" s="171"/>
      <c r="PEU7" s="171"/>
      <c r="PEV7" s="171"/>
      <c r="PEW7" s="171"/>
      <c r="PEX7" s="171"/>
      <c r="PEY7" s="171"/>
      <c r="PEZ7" s="171"/>
      <c r="PFA7" s="171"/>
      <c r="PFB7" s="171"/>
      <c r="PFC7" s="171"/>
      <c r="PFD7" s="171"/>
      <c r="PFE7" s="171"/>
      <c r="PFF7" s="171"/>
      <c r="PFG7" s="171"/>
      <c r="PFH7" s="171"/>
      <c r="PFI7" s="171"/>
      <c r="PFJ7" s="171"/>
      <c r="PFK7" s="171"/>
      <c r="PFL7" s="171"/>
      <c r="PFM7" s="171"/>
      <c r="PFN7" s="171"/>
      <c r="PFO7" s="171"/>
      <c r="PFP7" s="171"/>
      <c r="PFQ7" s="171"/>
      <c r="PFR7" s="171"/>
      <c r="PFS7" s="171"/>
      <c r="PFT7" s="171"/>
      <c r="PFU7" s="171"/>
      <c r="PFV7" s="171"/>
      <c r="PFW7" s="171"/>
      <c r="PFX7" s="171"/>
      <c r="PFY7" s="171"/>
      <c r="PFZ7" s="171"/>
      <c r="PGA7" s="171"/>
      <c r="PGB7" s="171"/>
      <c r="PGC7" s="171"/>
      <c r="PGD7" s="171"/>
      <c r="PGE7" s="171"/>
      <c r="PGF7" s="171"/>
      <c r="PGG7" s="171"/>
      <c r="PGH7" s="171"/>
      <c r="PGI7" s="171"/>
      <c r="PGJ7" s="171"/>
      <c r="PGK7" s="171"/>
      <c r="PGL7" s="171"/>
      <c r="PGM7" s="171"/>
      <c r="PGN7" s="171"/>
      <c r="PGO7" s="171"/>
      <c r="PGP7" s="171"/>
      <c r="PGQ7" s="171"/>
      <c r="PGR7" s="171"/>
      <c r="PGS7" s="171"/>
      <c r="PGT7" s="171"/>
      <c r="PGU7" s="171"/>
      <c r="PGV7" s="171"/>
      <c r="PGW7" s="171"/>
      <c r="PGX7" s="171"/>
      <c r="PGY7" s="171"/>
      <c r="PGZ7" s="171"/>
      <c r="PHA7" s="171"/>
      <c r="PHB7" s="171"/>
      <c r="PHC7" s="171"/>
      <c r="PHD7" s="171"/>
      <c r="PHE7" s="171"/>
      <c r="PHF7" s="171"/>
      <c r="PHG7" s="171"/>
      <c r="PHH7" s="171"/>
      <c r="PHI7" s="171"/>
      <c r="PHJ7" s="171"/>
      <c r="PHK7" s="171"/>
      <c r="PHL7" s="171"/>
      <c r="PHM7" s="171"/>
      <c r="PHN7" s="171"/>
      <c r="PHO7" s="171"/>
      <c r="PHP7" s="171"/>
      <c r="PHQ7" s="171"/>
      <c r="PHR7" s="171"/>
      <c r="PHS7" s="171"/>
      <c r="PHT7" s="171"/>
      <c r="PHU7" s="171"/>
      <c r="PHV7" s="171"/>
      <c r="PHW7" s="171"/>
      <c r="PHX7" s="171"/>
      <c r="PHY7" s="171"/>
      <c r="PHZ7" s="171"/>
      <c r="PIA7" s="171"/>
      <c r="PIB7" s="171"/>
      <c r="PIC7" s="171"/>
      <c r="PID7" s="171"/>
      <c r="PIE7" s="171"/>
      <c r="PIF7" s="171"/>
      <c r="PIG7" s="171"/>
      <c r="PIH7" s="171"/>
      <c r="PII7" s="171"/>
      <c r="PIJ7" s="171"/>
      <c r="PIK7" s="171"/>
      <c r="PIL7" s="171"/>
      <c r="PIM7" s="171"/>
      <c r="PIN7" s="171"/>
      <c r="PIO7" s="171"/>
      <c r="PIP7" s="171"/>
      <c r="PIQ7" s="171"/>
      <c r="PIR7" s="171"/>
      <c r="PIS7" s="171"/>
      <c r="PIT7" s="171"/>
      <c r="PIU7" s="171"/>
      <c r="PIV7" s="171"/>
      <c r="PIW7" s="171"/>
      <c r="PIX7" s="171"/>
      <c r="PIY7" s="171"/>
      <c r="PIZ7" s="171"/>
      <c r="PJA7" s="171"/>
      <c r="PJB7" s="171"/>
      <c r="PJC7" s="171"/>
      <c r="PJD7" s="171"/>
      <c r="PJE7" s="171"/>
      <c r="PJF7" s="171"/>
      <c r="PJG7" s="171"/>
      <c r="PJH7" s="171"/>
      <c r="PJI7" s="171"/>
      <c r="PJJ7" s="171"/>
      <c r="PJK7" s="171"/>
      <c r="PJL7" s="171"/>
      <c r="PJM7" s="171"/>
      <c r="PJN7" s="171"/>
      <c r="PJO7" s="171"/>
      <c r="PJP7" s="171"/>
      <c r="PJQ7" s="171"/>
      <c r="PJR7" s="171"/>
      <c r="PJS7" s="171"/>
      <c r="PJT7" s="171"/>
      <c r="PJU7" s="171"/>
      <c r="PJV7" s="171"/>
      <c r="PJW7" s="171"/>
      <c r="PJX7" s="171"/>
      <c r="PJY7" s="171"/>
      <c r="PJZ7" s="171"/>
      <c r="PKA7" s="171"/>
      <c r="PKB7" s="171"/>
      <c r="PKC7" s="171"/>
      <c r="PKD7" s="171"/>
      <c r="PKE7" s="171"/>
      <c r="PKF7" s="171"/>
      <c r="PKG7" s="171"/>
      <c r="PKH7" s="171"/>
      <c r="PKI7" s="171"/>
      <c r="PKJ7" s="171"/>
      <c r="PKK7" s="171"/>
      <c r="PKL7" s="171"/>
      <c r="PKM7" s="171"/>
      <c r="PKN7" s="171"/>
      <c r="PKO7" s="171"/>
      <c r="PKP7" s="171"/>
      <c r="PKQ7" s="171"/>
      <c r="PKR7" s="171"/>
      <c r="PKS7" s="171"/>
      <c r="PKT7" s="171"/>
      <c r="PKU7" s="171"/>
      <c r="PKV7" s="171"/>
      <c r="PKW7" s="171"/>
      <c r="PKX7" s="171"/>
      <c r="PKY7" s="171"/>
      <c r="PKZ7" s="171"/>
      <c r="PLA7" s="171"/>
      <c r="PLB7" s="171"/>
      <c r="PLC7" s="171"/>
      <c r="PLD7" s="171"/>
      <c r="PLE7" s="171"/>
      <c r="PLF7" s="171"/>
      <c r="PLG7" s="171"/>
      <c r="PLH7" s="171"/>
      <c r="PLI7" s="171"/>
      <c r="PLJ7" s="171"/>
      <c r="PLK7" s="171"/>
      <c r="PLL7" s="171"/>
      <c r="PLM7" s="171"/>
      <c r="PLN7" s="171"/>
      <c r="PLO7" s="171"/>
      <c r="PLP7" s="171"/>
      <c r="PLQ7" s="171"/>
      <c r="PLR7" s="171"/>
      <c r="PLS7" s="171"/>
      <c r="PLT7" s="171"/>
      <c r="PLU7" s="171"/>
      <c r="PLV7" s="171"/>
      <c r="PLW7" s="171"/>
      <c r="PLX7" s="171"/>
      <c r="PLY7" s="171"/>
      <c r="PLZ7" s="171"/>
      <c r="PMA7" s="171"/>
      <c r="PMB7" s="171"/>
      <c r="PMC7" s="171"/>
      <c r="PMD7" s="171"/>
      <c r="PME7" s="171"/>
      <c r="PMF7" s="171"/>
      <c r="PMG7" s="171"/>
      <c r="PMH7" s="171"/>
      <c r="PMI7" s="171"/>
      <c r="PMJ7" s="171"/>
      <c r="PMK7" s="171"/>
      <c r="PML7" s="171"/>
      <c r="PMM7" s="171"/>
      <c r="PMN7" s="171"/>
      <c r="PMO7" s="171"/>
      <c r="PMP7" s="171"/>
      <c r="PMQ7" s="171"/>
      <c r="PMR7" s="171"/>
      <c r="PMS7" s="171"/>
      <c r="PMT7" s="171"/>
      <c r="PMU7" s="171"/>
      <c r="PMV7" s="171"/>
      <c r="PMW7" s="171"/>
      <c r="PMX7" s="171"/>
      <c r="PMY7" s="171"/>
      <c r="PMZ7" s="171"/>
      <c r="PNA7" s="171"/>
      <c r="PNB7" s="171"/>
      <c r="PNC7" s="171"/>
      <c r="PND7" s="171"/>
      <c r="PNE7" s="171"/>
      <c r="PNF7" s="171"/>
      <c r="PNG7" s="171"/>
      <c r="PNH7" s="171"/>
      <c r="PNI7" s="171"/>
      <c r="PNJ7" s="171"/>
      <c r="PNK7" s="171"/>
      <c r="PNL7" s="171"/>
      <c r="PNM7" s="171"/>
      <c r="PNN7" s="171"/>
      <c r="PNO7" s="171"/>
      <c r="PNP7" s="171"/>
      <c r="PNQ7" s="171"/>
      <c r="PNR7" s="171"/>
      <c r="PNS7" s="171"/>
      <c r="PNT7" s="171"/>
      <c r="PNU7" s="171"/>
      <c r="PNV7" s="171"/>
      <c r="PNW7" s="171"/>
      <c r="PNX7" s="171"/>
      <c r="PNY7" s="171"/>
      <c r="PNZ7" s="171"/>
      <c r="POA7" s="171"/>
      <c r="POB7" s="171"/>
      <c r="POC7" s="171"/>
      <c r="POD7" s="171"/>
      <c r="POE7" s="171"/>
      <c r="POF7" s="171"/>
      <c r="POG7" s="171"/>
      <c r="POH7" s="171"/>
      <c r="POI7" s="171"/>
      <c r="POJ7" s="171"/>
      <c r="POK7" s="171"/>
      <c r="POL7" s="171"/>
      <c r="POM7" s="171"/>
      <c r="PON7" s="171"/>
      <c r="POO7" s="171"/>
      <c r="POP7" s="171"/>
      <c r="POQ7" s="171"/>
      <c r="POR7" s="171"/>
      <c r="POS7" s="171"/>
      <c r="POT7" s="171"/>
      <c r="POU7" s="171"/>
      <c r="POV7" s="171"/>
      <c r="POW7" s="171"/>
      <c r="POX7" s="171"/>
      <c r="POY7" s="171"/>
      <c r="POZ7" s="171"/>
      <c r="PPA7" s="171"/>
      <c r="PPB7" s="171"/>
      <c r="PPC7" s="171"/>
      <c r="PPD7" s="171"/>
      <c r="PPE7" s="171"/>
      <c r="PPF7" s="171"/>
      <c r="PPG7" s="171"/>
      <c r="PPH7" s="171"/>
      <c r="PPI7" s="171"/>
      <c r="PPJ7" s="171"/>
      <c r="PPK7" s="171"/>
      <c r="PPL7" s="171"/>
      <c r="PPM7" s="171"/>
      <c r="PPN7" s="171"/>
      <c r="PPO7" s="171"/>
      <c r="PPP7" s="171"/>
      <c r="PPQ7" s="171"/>
      <c r="PPR7" s="171"/>
      <c r="PPS7" s="171"/>
      <c r="PPT7" s="171"/>
      <c r="PPU7" s="171"/>
      <c r="PPV7" s="171"/>
      <c r="PPW7" s="171"/>
      <c r="PPX7" s="171"/>
      <c r="PPY7" s="171"/>
      <c r="PPZ7" s="171"/>
      <c r="PQA7" s="171"/>
      <c r="PQB7" s="171"/>
      <c r="PQC7" s="171"/>
      <c r="PQD7" s="171"/>
      <c r="PQE7" s="171"/>
      <c r="PQF7" s="171"/>
      <c r="PQG7" s="171"/>
      <c r="PQH7" s="171"/>
      <c r="PQI7" s="171"/>
      <c r="PQJ7" s="171"/>
      <c r="PQK7" s="171"/>
      <c r="PQL7" s="171"/>
      <c r="PQM7" s="171"/>
      <c r="PQN7" s="171"/>
      <c r="PQO7" s="171"/>
      <c r="PQP7" s="171"/>
      <c r="PQQ7" s="171"/>
      <c r="PQR7" s="171"/>
      <c r="PQS7" s="171"/>
      <c r="PQT7" s="171"/>
      <c r="PQU7" s="171"/>
      <c r="PQV7" s="171"/>
      <c r="PQW7" s="171"/>
      <c r="PQX7" s="171"/>
      <c r="PQY7" s="171"/>
      <c r="PQZ7" s="171"/>
      <c r="PRA7" s="171"/>
      <c r="PRB7" s="171"/>
      <c r="PRC7" s="171"/>
      <c r="PRD7" s="171"/>
      <c r="PRE7" s="171"/>
      <c r="PRF7" s="171"/>
      <c r="PRG7" s="171"/>
      <c r="PRH7" s="171"/>
      <c r="PRI7" s="171"/>
      <c r="PRJ7" s="171"/>
      <c r="PRK7" s="171"/>
      <c r="PRL7" s="171"/>
      <c r="PRM7" s="171"/>
      <c r="PRN7" s="171"/>
      <c r="PRO7" s="171"/>
      <c r="PRP7" s="171"/>
      <c r="PRQ7" s="171"/>
      <c r="PRR7" s="171"/>
      <c r="PRS7" s="171"/>
      <c r="PRT7" s="171"/>
      <c r="PRU7" s="171"/>
      <c r="PRV7" s="171"/>
      <c r="PRW7" s="171"/>
      <c r="PRX7" s="171"/>
      <c r="PRY7" s="171"/>
      <c r="PRZ7" s="171"/>
      <c r="PSA7" s="171"/>
      <c r="PSB7" s="171"/>
      <c r="PSC7" s="171"/>
      <c r="PSD7" s="171"/>
      <c r="PSE7" s="171"/>
      <c r="PSF7" s="171"/>
      <c r="PSG7" s="171"/>
      <c r="PSH7" s="171"/>
      <c r="PSI7" s="171"/>
      <c r="PSJ7" s="171"/>
      <c r="PSK7" s="171"/>
      <c r="PSL7" s="171"/>
      <c r="PSM7" s="171"/>
      <c r="PSN7" s="171"/>
      <c r="PSO7" s="171"/>
      <c r="PSP7" s="171"/>
      <c r="PSQ7" s="171"/>
      <c r="PSR7" s="171"/>
      <c r="PSS7" s="171"/>
      <c r="PST7" s="171"/>
      <c r="PSU7" s="171"/>
      <c r="PSV7" s="171"/>
      <c r="PSW7" s="171"/>
      <c r="PSX7" s="171"/>
      <c r="PSY7" s="171"/>
      <c r="PSZ7" s="171"/>
      <c r="PTA7" s="171"/>
      <c r="PTB7" s="171"/>
      <c r="PTC7" s="171"/>
      <c r="PTD7" s="171"/>
      <c r="PTE7" s="171"/>
      <c r="PTF7" s="171"/>
      <c r="PTG7" s="171"/>
      <c r="PTH7" s="171"/>
      <c r="PTI7" s="171"/>
      <c r="PTJ7" s="171"/>
      <c r="PTK7" s="171"/>
      <c r="PTL7" s="171"/>
      <c r="PTM7" s="171"/>
      <c r="PTN7" s="171"/>
      <c r="PTO7" s="171"/>
      <c r="PTP7" s="171"/>
      <c r="PTQ7" s="171"/>
      <c r="PTR7" s="171"/>
      <c r="PTS7" s="171"/>
      <c r="PTT7" s="171"/>
      <c r="PTU7" s="171"/>
      <c r="PTV7" s="171"/>
      <c r="PTW7" s="171"/>
      <c r="PTX7" s="171"/>
      <c r="PTY7" s="171"/>
      <c r="PTZ7" s="171"/>
      <c r="PUA7" s="171"/>
      <c r="PUB7" s="171"/>
      <c r="PUC7" s="171"/>
      <c r="PUD7" s="171"/>
      <c r="PUE7" s="171"/>
      <c r="PUF7" s="171"/>
      <c r="PUG7" s="171"/>
      <c r="PUH7" s="171"/>
      <c r="PUI7" s="171"/>
      <c r="PUJ7" s="171"/>
      <c r="PUK7" s="171"/>
      <c r="PUL7" s="171"/>
      <c r="PUM7" s="171"/>
      <c r="PUN7" s="171"/>
      <c r="PUO7" s="171"/>
      <c r="PUP7" s="171"/>
      <c r="PUQ7" s="171"/>
      <c r="PUR7" s="171"/>
      <c r="PUS7" s="171"/>
      <c r="PUT7" s="171"/>
      <c r="PUU7" s="171"/>
      <c r="PUV7" s="171"/>
      <c r="PUW7" s="171"/>
      <c r="PUX7" s="171"/>
      <c r="PUY7" s="171"/>
      <c r="PUZ7" s="171"/>
      <c r="PVA7" s="171"/>
      <c r="PVB7" s="171"/>
      <c r="PVC7" s="171"/>
      <c r="PVD7" s="171"/>
      <c r="PVE7" s="171"/>
      <c r="PVF7" s="171"/>
      <c r="PVG7" s="171"/>
      <c r="PVH7" s="171"/>
      <c r="PVI7" s="171"/>
      <c r="PVJ7" s="171"/>
      <c r="PVK7" s="171"/>
      <c r="PVL7" s="171"/>
      <c r="PVM7" s="171"/>
      <c r="PVN7" s="171"/>
      <c r="PVO7" s="171"/>
      <c r="PVP7" s="171"/>
      <c r="PVQ7" s="171"/>
      <c r="PVR7" s="171"/>
      <c r="PVS7" s="171"/>
      <c r="PVT7" s="171"/>
      <c r="PVU7" s="171"/>
      <c r="PVV7" s="171"/>
      <c r="PVW7" s="171"/>
      <c r="PVX7" s="171"/>
      <c r="PVY7" s="171"/>
      <c r="PVZ7" s="171"/>
      <c r="PWA7" s="171"/>
      <c r="PWB7" s="171"/>
      <c r="PWC7" s="171"/>
      <c r="PWD7" s="171"/>
      <c r="PWE7" s="171"/>
      <c r="PWF7" s="171"/>
      <c r="PWG7" s="171"/>
      <c r="PWH7" s="171"/>
      <c r="PWI7" s="171"/>
      <c r="PWJ7" s="171"/>
      <c r="PWK7" s="171"/>
      <c r="PWL7" s="171"/>
      <c r="PWM7" s="171"/>
      <c r="PWN7" s="171"/>
      <c r="PWO7" s="171"/>
      <c r="PWP7" s="171"/>
      <c r="PWQ7" s="171"/>
      <c r="PWR7" s="171"/>
      <c r="PWS7" s="171"/>
      <c r="PWT7" s="171"/>
      <c r="PWU7" s="171"/>
      <c r="PWV7" s="171"/>
      <c r="PWW7" s="171"/>
      <c r="PWX7" s="171"/>
      <c r="PWY7" s="171"/>
      <c r="PWZ7" s="171"/>
      <c r="PXA7" s="171"/>
      <c r="PXB7" s="171"/>
      <c r="PXC7" s="171"/>
      <c r="PXD7" s="171"/>
      <c r="PXE7" s="171"/>
      <c r="PXF7" s="171"/>
      <c r="PXG7" s="171"/>
      <c r="PXH7" s="171"/>
      <c r="PXI7" s="171"/>
      <c r="PXJ7" s="171"/>
      <c r="PXK7" s="171"/>
      <c r="PXL7" s="171"/>
      <c r="PXM7" s="171"/>
      <c r="PXN7" s="171"/>
      <c r="PXO7" s="171"/>
      <c r="PXP7" s="171"/>
      <c r="PXQ7" s="171"/>
      <c r="PXR7" s="171"/>
      <c r="PXS7" s="171"/>
      <c r="PXT7" s="171"/>
      <c r="PXU7" s="171"/>
      <c r="PXV7" s="171"/>
      <c r="PXW7" s="171"/>
      <c r="PXX7" s="171"/>
      <c r="PXY7" s="171"/>
      <c r="PXZ7" s="171"/>
      <c r="PYA7" s="171"/>
      <c r="PYB7" s="171"/>
      <c r="PYC7" s="171"/>
      <c r="PYD7" s="171"/>
      <c r="PYE7" s="171"/>
      <c r="PYF7" s="171"/>
      <c r="PYG7" s="171"/>
      <c r="PYH7" s="171"/>
      <c r="PYI7" s="171"/>
      <c r="PYJ7" s="171"/>
      <c r="PYK7" s="171"/>
      <c r="PYL7" s="171"/>
      <c r="PYM7" s="171"/>
      <c r="PYN7" s="171"/>
      <c r="PYO7" s="171"/>
      <c r="PYP7" s="171"/>
      <c r="PYQ7" s="171"/>
      <c r="PYR7" s="171"/>
      <c r="PYS7" s="171"/>
      <c r="PYT7" s="171"/>
      <c r="PYU7" s="171"/>
      <c r="PYV7" s="171"/>
      <c r="PYW7" s="171"/>
      <c r="PYX7" s="171"/>
      <c r="PYY7" s="171"/>
      <c r="PYZ7" s="171"/>
      <c r="PZA7" s="171"/>
      <c r="PZB7" s="171"/>
      <c r="PZC7" s="171"/>
      <c r="PZD7" s="171"/>
      <c r="PZE7" s="171"/>
      <c r="PZF7" s="171"/>
      <c r="PZG7" s="171"/>
      <c r="PZH7" s="171"/>
      <c r="PZI7" s="171"/>
      <c r="PZJ7" s="171"/>
      <c r="PZK7" s="171"/>
      <c r="PZL7" s="171"/>
      <c r="PZM7" s="171"/>
      <c r="PZN7" s="171"/>
      <c r="PZO7" s="171"/>
      <c r="PZP7" s="171"/>
      <c r="PZQ7" s="171"/>
      <c r="PZR7" s="171"/>
      <c r="PZS7" s="171"/>
      <c r="PZT7" s="171"/>
      <c r="PZU7" s="171"/>
      <c r="PZV7" s="171"/>
      <c r="PZW7" s="171"/>
      <c r="PZX7" s="171"/>
      <c r="PZY7" s="171"/>
      <c r="PZZ7" s="171"/>
      <c r="QAA7" s="171"/>
      <c r="QAB7" s="171"/>
      <c r="QAC7" s="171"/>
      <c r="QAD7" s="171"/>
      <c r="QAE7" s="171"/>
      <c r="QAF7" s="171"/>
      <c r="QAG7" s="171"/>
      <c r="QAH7" s="171"/>
      <c r="QAI7" s="171"/>
      <c r="QAJ7" s="171"/>
      <c r="QAK7" s="171"/>
      <c r="QAL7" s="171"/>
      <c r="QAM7" s="171"/>
      <c r="QAN7" s="171"/>
      <c r="QAO7" s="171"/>
      <c r="QAP7" s="171"/>
      <c r="QAQ7" s="171"/>
      <c r="QAR7" s="171"/>
      <c r="QAS7" s="171"/>
      <c r="QAT7" s="171"/>
      <c r="QAU7" s="171"/>
      <c r="QAV7" s="171"/>
      <c r="QAW7" s="171"/>
      <c r="QAX7" s="171"/>
      <c r="QAY7" s="171"/>
      <c r="QAZ7" s="171"/>
      <c r="QBA7" s="171"/>
      <c r="QBB7" s="171"/>
      <c r="QBC7" s="171"/>
      <c r="QBD7" s="171"/>
      <c r="QBE7" s="171"/>
      <c r="QBF7" s="171"/>
      <c r="QBG7" s="171"/>
      <c r="QBH7" s="171"/>
      <c r="QBI7" s="171"/>
      <c r="QBJ7" s="171"/>
      <c r="QBK7" s="171"/>
      <c r="QBL7" s="171"/>
      <c r="QBM7" s="171"/>
      <c r="QBN7" s="171"/>
      <c r="QBO7" s="171"/>
      <c r="QBP7" s="171"/>
      <c r="QBQ7" s="171"/>
      <c r="QBR7" s="171"/>
      <c r="QBS7" s="171"/>
      <c r="QBT7" s="171"/>
      <c r="QBU7" s="171"/>
      <c r="QBV7" s="171"/>
      <c r="QBW7" s="171"/>
      <c r="QBX7" s="171"/>
      <c r="QBY7" s="171"/>
      <c r="QBZ7" s="171"/>
      <c r="QCA7" s="171"/>
      <c r="QCB7" s="171"/>
      <c r="QCC7" s="171"/>
      <c r="QCD7" s="171"/>
      <c r="QCE7" s="171"/>
      <c r="QCF7" s="171"/>
      <c r="QCG7" s="171"/>
      <c r="QCH7" s="171"/>
      <c r="QCI7" s="171"/>
      <c r="QCJ7" s="171"/>
      <c r="QCK7" s="171"/>
      <c r="QCL7" s="171"/>
      <c r="QCM7" s="171"/>
      <c r="QCN7" s="171"/>
      <c r="QCO7" s="171"/>
      <c r="QCP7" s="171"/>
      <c r="QCQ7" s="171"/>
      <c r="QCR7" s="171"/>
      <c r="QCS7" s="171"/>
      <c r="QCT7" s="171"/>
      <c r="QCU7" s="171"/>
      <c r="QCV7" s="171"/>
      <c r="QCW7" s="171"/>
      <c r="QCX7" s="171"/>
      <c r="QCY7" s="171"/>
      <c r="QCZ7" s="171"/>
      <c r="QDA7" s="171"/>
      <c r="QDB7" s="171"/>
      <c r="QDC7" s="171"/>
      <c r="QDD7" s="171"/>
      <c r="QDE7" s="171"/>
      <c r="QDF7" s="171"/>
      <c r="QDG7" s="171"/>
      <c r="QDH7" s="171"/>
      <c r="QDI7" s="171"/>
      <c r="QDJ7" s="171"/>
      <c r="QDK7" s="171"/>
      <c r="QDL7" s="171"/>
      <c r="QDM7" s="171"/>
      <c r="QDN7" s="171"/>
      <c r="QDO7" s="171"/>
      <c r="QDP7" s="171"/>
      <c r="QDQ7" s="171"/>
      <c r="QDR7" s="171"/>
      <c r="QDS7" s="171"/>
      <c r="QDT7" s="171"/>
      <c r="QDU7" s="171"/>
      <c r="QDV7" s="171"/>
      <c r="QDW7" s="171"/>
      <c r="QDX7" s="171"/>
      <c r="QDY7" s="171"/>
      <c r="QDZ7" s="171"/>
      <c r="QEA7" s="171"/>
      <c r="QEB7" s="171"/>
      <c r="QEC7" s="171"/>
      <c r="QED7" s="171"/>
      <c r="QEE7" s="171"/>
      <c r="QEF7" s="171"/>
      <c r="QEG7" s="171"/>
      <c r="QEH7" s="171"/>
      <c r="QEI7" s="171"/>
      <c r="QEJ7" s="171"/>
      <c r="QEK7" s="171"/>
      <c r="QEL7" s="171"/>
      <c r="QEM7" s="171"/>
      <c r="QEN7" s="171"/>
      <c r="QEO7" s="171"/>
      <c r="QEP7" s="171"/>
      <c r="QEQ7" s="171"/>
      <c r="QER7" s="171"/>
      <c r="QES7" s="171"/>
      <c r="QET7" s="171"/>
      <c r="QEU7" s="171"/>
      <c r="QEV7" s="171"/>
      <c r="QEW7" s="171"/>
      <c r="QEX7" s="171"/>
      <c r="QEY7" s="171"/>
      <c r="QEZ7" s="171"/>
      <c r="QFA7" s="171"/>
      <c r="QFB7" s="171"/>
      <c r="QFC7" s="171"/>
      <c r="QFD7" s="171"/>
      <c r="QFE7" s="171"/>
      <c r="QFF7" s="171"/>
      <c r="QFG7" s="171"/>
      <c r="QFH7" s="171"/>
      <c r="QFI7" s="171"/>
      <c r="QFJ7" s="171"/>
      <c r="QFK7" s="171"/>
      <c r="QFL7" s="171"/>
      <c r="QFM7" s="171"/>
      <c r="QFN7" s="171"/>
      <c r="QFO7" s="171"/>
      <c r="QFP7" s="171"/>
      <c r="QFQ7" s="171"/>
      <c r="QFR7" s="171"/>
      <c r="QFS7" s="171"/>
      <c r="QFT7" s="171"/>
      <c r="QFU7" s="171"/>
      <c r="QFV7" s="171"/>
      <c r="QFW7" s="171"/>
      <c r="QFX7" s="171"/>
      <c r="QFY7" s="171"/>
      <c r="QFZ7" s="171"/>
      <c r="QGA7" s="171"/>
      <c r="QGB7" s="171"/>
      <c r="QGC7" s="171"/>
      <c r="QGD7" s="171"/>
      <c r="QGE7" s="171"/>
      <c r="QGF7" s="171"/>
      <c r="QGG7" s="171"/>
      <c r="QGH7" s="171"/>
      <c r="QGI7" s="171"/>
      <c r="QGJ7" s="171"/>
      <c r="QGK7" s="171"/>
      <c r="QGL7" s="171"/>
      <c r="QGM7" s="171"/>
      <c r="QGN7" s="171"/>
      <c r="QGO7" s="171"/>
      <c r="QGP7" s="171"/>
      <c r="QGQ7" s="171"/>
      <c r="QGR7" s="171"/>
      <c r="QGS7" s="171"/>
      <c r="QGT7" s="171"/>
      <c r="QGU7" s="171"/>
      <c r="QGV7" s="171"/>
      <c r="QGW7" s="171"/>
      <c r="QGX7" s="171"/>
      <c r="QGY7" s="171"/>
      <c r="QGZ7" s="171"/>
      <c r="QHA7" s="171"/>
      <c r="QHB7" s="171"/>
      <c r="QHC7" s="171"/>
      <c r="QHD7" s="171"/>
      <c r="QHE7" s="171"/>
      <c r="QHF7" s="171"/>
      <c r="QHG7" s="171"/>
      <c r="QHH7" s="171"/>
      <c r="QHI7" s="171"/>
      <c r="QHJ7" s="171"/>
      <c r="QHK7" s="171"/>
      <c r="QHL7" s="171"/>
      <c r="QHM7" s="171"/>
      <c r="QHN7" s="171"/>
      <c r="QHO7" s="171"/>
      <c r="QHP7" s="171"/>
      <c r="QHQ7" s="171"/>
      <c r="QHR7" s="171"/>
      <c r="QHS7" s="171"/>
      <c r="QHT7" s="171"/>
      <c r="QHU7" s="171"/>
      <c r="QHV7" s="171"/>
      <c r="QHW7" s="171"/>
      <c r="QHX7" s="171"/>
      <c r="QHY7" s="171"/>
      <c r="QHZ7" s="171"/>
      <c r="QIA7" s="171"/>
      <c r="QIB7" s="171"/>
      <c r="QIC7" s="171"/>
      <c r="QID7" s="171"/>
      <c r="QIE7" s="171"/>
      <c r="QIF7" s="171"/>
      <c r="QIG7" s="171"/>
      <c r="QIH7" s="171"/>
      <c r="QII7" s="171"/>
      <c r="QIJ7" s="171"/>
      <c r="QIK7" s="171"/>
      <c r="QIL7" s="171"/>
      <c r="QIM7" s="171"/>
      <c r="QIN7" s="171"/>
      <c r="QIO7" s="171"/>
      <c r="QIP7" s="171"/>
      <c r="QIQ7" s="171"/>
      <c r="QIR7" s="171"/>
      <c r="QIS7" s="171"/>
      <c r="QIT7" s="171"/>
      <c r="QIU7" s="171"/>
      <c r="QIV7" s="171"/>
      <c r="QIW7" s="171"/>
      <c r="QIX7" s="171"/>
      <c r="QIY7" s="171"/>
      <c r="QIZ7" s="171"/>
      <c r="QJA7" s="171"/>
      <c r="QJB7" s="171"/>
      <c r="QJC7" s="171"/>
      <c r="QJD7" s="171"/>
      <c r="QJE7" s="171"/>
      <c r="QJF7" s="171"/>
      <c r="QJG7" s="171"/>
      <c r="QJH7" s="171"/>
      <c r="QJI7" s="171"/>
      <c r="QJJ7" s="171"/>
      <c r="QJK7" s="171"/>
      <c r="QJL7" s="171"/>
      <c r="QJM7" s="171"/>
      <c r="QJN7" s="171"/>
      <c r="QJO7" s="171"/>
      <c r="QJP7" s="171"/>
      <c r="QJQ7" s="171"/>
      <c r="QJR7" s="171"/>
      <c r="QJS7" s="171"/>
      <c r="QJT7" s="171"/>
      <c r="QJU7" s="171"/>
      <c r="QJV7" s="171"/>
      <c r="QJW7" s="171"/>
      <c r="QJX7" s="171"/>
      <c r="QJY7" s="171"/>
      <c r="QJZ7" s="171"/>
      <c r="QKA7" s="171"/>
      <c r="QKB7" s="171"/>
      <c r="QKC7" s="171"/>
      <c r="QKD7" s="171"/>
      <c r="QKE7" s="171"/>
      <c r="QKF7" s="171"/>
      <c r="QKG7" s="171"/>
      <c r="QKH7" s="171"/>
      <c r="QKI7" s="171"/>
      <c r="QKJ7" s="171"/>
      <c r="QKK7" s="171"/>
      <c r="QKL7" s="171"/>
      <c r="QKM7" s="171"/>
      <c r="QKN7" s="171"/>
      <c r="QKO7" s="171"/>
      <c r="QKP7" s="171"/>
      <c r="QKQ7" s="171"/>
      <c r="QKR7" s="171"/>
      <c r="QKS7" s="171"/>
      <c r="QKT7" s="171"/>
      <c r="QKU7" s="171"/>
      <c r="QKV7" s="171"/>
      <c r="QKW7" s="171"/>
      <c r="QKX7" s="171"/>
      <c r="QKY7" s="171"/>
      <c r="QKZ7" s="171"/>
      <c r="QLA7" s="171"/>
      <c r="QLB7" s="171"/>
      <c r="QLC7" s="171"/>
      <c r="QLD7" s="171"/>
      <c r="QLE7" s="171"/>
      <c r="QLF7" s="171"/>
      <c r="QLG7" s="171"/>
      <c r="QLH7" s="171"/>
      <c r="QLI7" s="171"/>
      <c r="QLJ7" s="171"/>
      <c r="QLK7" s="171"/>
      <c r="QLL7" s="171"/>
      <c r="QLM7" s="171"/>
      <c r="QLN7" s="171"/>
      <c r="QLO7" s="171"/>
      <c r="QLP7" s="171"/>
      <c r="QLQ7" s="171"/>
      <c r="QLR7" s="171"/>
      <c r="QLS7" s="171"/>
      <c r="QLT7" s="171"/>
      <c r="QLU7" s="171"/>
      <c r="QLV7" s="171"/>
      <c r="QLW7" s="171"/>
      <c r="QLX7" s="171"/>
      <c r="QLY7" s="171"/>
      <c r="QLZ7" s="171"/>
      <c r="QMA7" s="171"/>
      <c r="QMB7" s="171"/>
      <c r="QMC7" s="171"/>
      <c r="QMD7" s="171"/>
      <c r="QME7" s="171"/>
      <c r="QMF7" s="171"/>
      <c r="QMG7" s="171"/>
      <c r="QMH7" s="171"/>
      <c r="QMI7" s="171"/>
      <c r="QMJ7" s="171"/>
      <c r="QMK7" s="171"/>
      <c r="QML7" s="171"/>
      <c r="QMM7" s="171"/>
      <c r="QMN7" s="171"/>
      <c r="QMO7" s="171"/>
      <c r="QMP7" s="171"/>
      <c r="QMQ7" s="171"/>
      <c r="QMR7" s="171"/>
      <c r="QMS7" s="171"/>
      <c r="QMT7" s="171"/>
      <c r="QMU7" s="171"/>
      <c r="QMV7" s="171"/>
      <c r="QMW7" s="171"/>
      <c r="QMX7" s="171"/>
      <c r="QMY7" s="171"/>
      <c r="QMZ7" s="171"/>
      <c r="QNA7" s="171"/>
      <c r="QNB7" s="171"/>
      <c r="QNC7" s="171"/>
      <c r="QND7" s="171"/>
      <c r="QNE7" s="171"/>
      <c r="QNF7" s="171"/>
      <c r="QNG7" s="171"/>
      <c r="QNH7" s="171"/>
      <c r="QNI7" s="171"/>
      <c r="QNJ7" s="171"/>
      <c r="QNK7" s="171"/>
      <c r="QNL7" s="171"/>
      <c r="QNM7" s="171"/>
      <c r="QNN7" s="171"/>
      <c r="QNO7" s="171"/>
      <c r="QNP7" s="171"/>
      <c r="QNQ7" s="171"/>
      <c r="QNR7" s="171"/>
      <c r="QNS7" s="171"/>
      <c r="QNT7" s="171"/>
      <c r="QNU7" s="171"/>
      <c r="QNV7" s="171"/>
      <c r="QNW7" s="171"/>
      <c r="QNX7" s="171"/>
      <c r="QNY7" s="171"/>
      <c r="QNZ7" s="171"/>
      <c r="QOA7" s="171"/>
      <c r="QOB7" s="171"/>
      <c r="QOC7" s="171"/>
      <c r="QOD7" s="171"/>
      <c r="QOE7" s="171"/>
      <c r="QOF7" s="171"/>
      <c r="QOG7" s="171"/>
      <c r="QOH7" s="171"/>
      <c r="QOI7" s="171"/>
      <c r="QOJ7" s="171"/>
      <c r="QOK7" s="171"/>
      <c r="QOL7" s="171"/>
      <c r="QOM7" s="171"/>
      <c r="QON7" s="171"/>
      <c r="QOO7" s="171"/>
      <c r="QOP7" s="171"/>
      <c r="QOQ7" s="171"/>
      <c r="QOR7" s="171"/>
      <c r="QOS7" s="171"/>
      <c r="QOT7" s="171"/>
      <c r="QOU7" s="171"/>
      <c r="QOV7" s="171"/>
      <c r="QOW7" s="171"/>
      <c r="QOX7" s="171"/>
      <c r="QOY7" s="171"/>
      <c r="QOZ7" s="171"/>
      <c r="QPA7" s="171"/>
      <c r="QPB7" s="171"/>
      <c r="QPC7" s="171"/>
      <c r="QPD7" s="171"/>
      <c r="QPE7" s="171"/>
      <c r="QPF7" s="171"/>
      <c r="QPG7" s="171"/>
      <c r="QPH7" s="171"/>
      <c r="QPI7" s="171"/>
      <c r="QPJ7" s="171"/>
      <c r="QPK7" s="171"/>
      <c r="QPL7" s="171"/>
      <c r="QPM7" s="171"/>
      <c r="QPN7" s="171"/>
      <c r="QPO7" s="171"/>
      <c r="QPP7" s="171"/>
      <c r="QPQ7" s="171"/>
      <c r="QPR7" s="171"/>
      <c r="QPS7" s="171"/>
      <c r="QPT7" s="171"/>
      <c r="QPU7" s="171"/>
      <c r="QPV7" s="171"/>
      <c r="QPW7" s="171"/>
      <c r="QPX7" s="171"/>
      <c r="QPY7" s="171"/>
      <c r="QPZ7" s="171"/>
      <c r="QQA7" s="171"/>
      <c r="QQB7" s="171"/>
      <c r="QQC7" s="171"/>
      <c r="QQD7" s="171"/>
      <c r="QQE7" s="171"/>
      <c r="QQF7" s="171"/>
      <c r="QQG7" s="171"/>
      <c r="QQH7" s="171"/>
      <c r="QQI7" s="171"/>
      <c r="QQJ7" s="171"/>
      <c r="QQK7" s="171"/>
      <c r="QQL7" s="171"/>
      <c r="QQM7" s="171"/>
      <c r="QQN7" s="171"/>
      <c r="QQO7" s="171"/>
      <c r="QQP7" s="171"/>
      <c r="QQQ7" s="171"/>
      <c r="QQR7" s="171"/>
      <c r="QQS7" s="171"/>
      <c r="QQT7" s="171"/>
      <c r="QQU7" s="171"/>
      <c r="QQV7" s="171"/>
      <c r="QQW7" s="171"/>
      <c r="QQX7" s="171"/>
      <c r="QQY7" s="171"/>
      <c r="QQZ7" s="171"/>
      <c r="QRA7" s="171"/>
      <c r="QRB7" s="171"/>
      <c r="QRC7" s="171"/>
      <c r="QRD7" s="171"/>
      <c r="QRE7" s="171"/>
      <c r="QRF7" s="171"/>
      <c r="QRG7" s="171"/>
      <c r="QRH7" s="171"/>
      <c r="QRI7" s="171"/>
      <c r="QRJ7" s="171"/>
      <c r="QRK7" s="171"/>
      <c r="QRL7" s="171"/>
      <c r="QRM7" s="171"/>
      <c r="QRN7" s="171"/>
      <c r="QRO7" s="171"/>
      <c r="QRP7" s="171"/>
      <c r="QRQ7" s="171"/>
      <c r="QRR7" s="171"/>
      <c r="QRS7" s="171"/>
      <c r="QRT7" s="171"/>
      <c r="QRU7" s="171"/>
      <c r="QRV7" s="171"/>
      <c r="QRW7" s="171"/>
      <c r="QRX7" s="171"/>
      <c r="QRY7" s="171"/>
      <c r="QRZ7" s="171"/>
      <c r="QSA7" s="171"/>
      <c r="QSB7" s="171"/>
      <c r="QSC7" s="171"/>
      <c r="QSD7" s="171"/>
      <c r="QSE7" s="171"/>
      <c r="QSF7" s="171"/>
      <c r="QSG7" s="171"/>
      <c r="QSH7" s="171"/>
      <c r="QSI7" s="171"/>
      <c r="QSJ7" s="171"/>
      <c r="QSK7" s="171"/>
      <c r="QSL7" s="171"/>
      <c r="QSM7" s="171"/>
      <c r="QSN7" s="171"/>
      <c r="QSO7" s="171"/>
      <c r="QSP7" s="171"/>
      <c r="QSQ7" s="171"/>
      <c r="QSR7" s="171"/>
      <c r="QSS7" s="171"/>
      <c r="QST7" s="171"/>
      <c r="QSU7" s="171"/>
      <c r="QSV7" s="171"/>
      <c r="QSW7" s="171"/>
      <c r="QSX7" s="171"/>
      <c r="QSY7" s="171"/>
      <c r="QSZ7" s="171"/>
      <c r="QTA7" s="171"/>
      <c r="QTB7" s="171"/>
      <c r="QTC7" s="171"/>
      <c r="QTD7" s="171"/>
      <c r="QTE7" s="171"/>
      <c r="QTF7" s="171"/>
      <c r="QTG7" s="171"/>
      <c r="QTH7" s="171"/>
      <c r="QTI7" s="171"/>
      <c r="QTJ7" s="171"/>
      <c r="QTK7" s="171"/>
      <c r="QTL7" s="171"/>
      <c r="QTM7" s="171"/>
      <c r="QTN7" s="171"/>
      <c r="QTO7" s="171"/>
      <c r="QTP7" s="171"/>
      <c r="QTQ7" s="171"/>
      <c r="QTR7" s="171"/>
      <c r="QTS7" s="171"/>
      <c r="QTT7" s="171"/>
      <c r="QTU7" s="171"/>
      <c r="QTV7" s="171"/>
      <c r="QTW7" s="171"/>
      <c r="QTX7" s="171"/>
      <c r="QTY7" s="171"/>
      <c r="QTZ7" s="171"/>
      <c r="QUA7" s="171"/>
      <c r="QUB7" s="171"/>
      <c r="QUC7" s="171"/>
      <c r="QUD7" s="171"/>
      <c r="QUE7" s="171"/>
      <c r="QUF7" s="171"/>
      <c r="QUG7" s="171"/>
      <c r="QUH7" s="171"/>
      <c r="QUI7" s="171"/>
      <c r="QUJ7" s="171"/>
      <c r="QUK7" s="171"/>
      <c r="QUL7" s="171"/>
      <c r="QUM7" s="171"/>
      <c r="QUN7" s="171"/>
      <c r="QUO7" s="171"/>
      <c r="QUP7" s="171"/>
      <c r="QUQ7" s="171"/>
      <c r="QUR7" s="171"/>
      <c r="QUS7" s="171"/>
      <c r="QUT7" s="171"/>
      <c r="QUU7" s="171"/>
      <c r="QUV7" s="171"/>
      <c r="QUW7" s="171"/>
      <c r="QUX7" s="171"/>
      <c r="QUY7" s="171"/>
      <c r="QUZ7" s="171"/>
      <c r="QVA7" s="171"/>
      <c r="QVB7" s="171"/>
      <c r="QVC7" s="171"/>
      <c r="QVD7" s="171"/>
      <c r="QVE7" s="171"/>
      <c r="QVF7" s="171"/>
      <c r="QVG7" s="171"/>
      <c r="QVH7" s="171"/>
      <c r="QVI7" s="171"/>
      <c r="QVJ7" s="171"/>
      <c r="QVK7" s="171"/>
      <c r="QVL7" s="171"/>
      <c r="QVM7" s="171"/>
      <c r="QVN7" s="171"/>
      <c r="QVO7" s="171"/>
      <c r="QVP7" s="171"/>
      <c r="QVQ7" s="171"/>
      <c r="QVR7" s="171"/>
      <c r="QVS7" s="171"/>
      <c r="QVT7" s="171"/>
      <c r="QVU7" s="171"/>
      <c r="QVV7" s="171"/>
      <c r="QVW7" s="171"/>
      <c r="QVX7" s="171"/>
      <c r="QVY7" s="171"/>
      <c r="QVZ7" s="171"/>
      <c r="QWA7" s="171"/>
      <c r="QWB7" s="171"/>
      <c r="QWC7" s="171"/>
      <c r="QWD7" s="171"/>
      <c r="QWE7" s="171"/>
      <c r="QWF7" s="171"/>
      <c r="QWG7" s="171"/>
      <c r="QWH7" s="171"/>
      <c r="QWI7" s="171"/>
      <c r="QWJ7" s="171"/>
      <c r="QWK7" s="171"/>
      <c r="QWL7" s="171"/>
      <c r="QWM7" s="171"/>
      <c r="QWN7" s="171"/>
      <c r="QWO7" s="171"/>
      <c r="QWP7" s="171"/>
      <c r="QWQ7" s="171"/>
      <c r="QWR7" s="171"/>
      <c r="QWS7" s="171"/>
      <c r="QWT7" s="171"/>
      <c r="QWU7" s="171"/>
      <c r="QWV7" s="171"/>
      <c r="QWW7" s="171"/>
      <c r="QWX7" s="171"/>
      <c r="QWY7" s="171"/>
      <c r="QWZ7" s="171"/>
      <c r="QXA7" s="171"/>
      <c r="QXB7" s="171"/>
      <c r="QXC7" s="171"/>
      <c r="QXD7" s="171"/>
      <c r="QXE7" s="171"/>
      <c r="QXF7" s="171"/>
      <c r="QXG7" s="171"/>
      <c r="QXH7" s="171"/>
      <c r="QXI7" s="171"/>
      <c r="QXJ7" s="171"/>
      <c r="QXK7" s="171"/>
      <c r="QXL7" s="171"/>
      <c r="QXM7" s="171"/>
      <c r="QXN7" s="171"/>
      <c r="QXO7" s="171"/>
      <c r="QXP7" s="171"/>
      <c r="QXQ7" s="171"/>
      <c r="QXR7" s="171"/>
      <c r="QXS7" s="171"/>
      <c r="QXT7" s="171"/>
      <c r="QXU7" s="171"/>
      <c r="QXV7" s="171"/>
      <c r="QXW7" s="171"/>
      <c r="QXX7" s="171"/>
      <c r="QXY7" s="171"/>
      <c r="QXZ7" s="171"/>
      <c r="QYA7" s="171"/>
      <c r="QYB7" s="171"/>
      <c r="QYC7" s="171"/>
      <c r="QYD7" s="171"/>
      <c r="QYE7" s="171"/>
      <c r="QYF7" s="171"/>
      <c r="QYG7" s="171"/>
      <c r="QYH7" s="171"/>
      <c r="QYI7" s="171"/>
      <c r="QYJ7" s="171"/>
      <c r="QYK7" s="171"/>
      <c r="QYL7" s="171"/>
      <c r="QYM7" s="171"/>
      <c r="QYN7" s="171"/>
      <c r="QYO7" s="171"/>
      <c r="QYP7" s="171"/>
      <c r="QYQ7" s="171"/>
      <c r="QYR7" s="171"/>
      <c r="QYS7" s="171"/>
      <c r="QYT7" s="171"/>
      <c r="QYU7" s="171"/>
      <c r="QYV7" s="171"/>
      <c r="QYW7" s="171"/>
      <c r="QYX7" s="171"/>
      <c r="QYY7" s="171"/>
      <c r="QYZ7" s="171"/>
      <c r="QZA7" s="171"/>
      <c r="QZB7" s="171"/>
      <c r="QZC7" s="171"/>
      <c r="QZD7" s="171"/>
      <c r="QZE7" s="171"/>
      <c r="QZF7" s="171"/>
      <c r="QZG7" s="171"/>
      <c r="QZH7" s="171"/>
      <c r="QZI7" s="171"/>
      <c r="QZJ7" s="171"/>
      <c r="QZK7" s="171"/>
      <c r="QZL7" s="171"/>
      <c r="QZM7" s="171"/>
      <c r="QZN7" s="171"/>
      <c r="QZO7" s="171"/>
      <c r="QZP7" s="171"/>
      <c r="QZQ7" s="171"/>
      <c r="QZR7" s="171"/>
      <c r="QZS7" s="171"/>
      <c r="QZT7" s="171"/>
      <c r="QZU7" s="171"/>
      <c r="QZV7" s="171"/>
      <c r="QZW7" s="171"/>
      <c r="QZX7" s="171"/>
      <c r="QZY7" s="171"/>
      <c r="QZZ7" s="171"/>
      <c r="RAA7" s="171"/>
      <c r="RAB7" s="171"/>
      <c r="RAC7" s="171"/>
      <c r="RAD7" s="171"/>
      <c r="RAE7" s="171"/>
      <c r="RAF7" s="171"/>
      <c r="RAG7" s="171"/>
      <c r="RAH7" s="171"/>
      <c r="RAI7" s="171"/>
      <c r="RAJ7" s="171"/>
      <c r="RAK7" s="171"/>
      <c r="RAL7" s="171"/>
      <c r="RAM7" s="171"/>
      <c r="RAN7" s="171"/>
      <c r="RAO7" s="171"/>
      <c r="RAP7" s="171"/>
      <c r="RAQ7" s="171"/>
      <c r="RAR7" s="171"/>
      <c r="RAS7" s="171"/>
      <c r="RAT7" s="171"/>
      <c r="RAU7" s="171"/>
      <c r="RAV7" s="171"/>
      <c r="RAW7" s="171"/>
      <c r="RAX7" s="171"/>
      <c r="RAY7" s="171"/>
      <c r="RAZ7" s="171"/>
      <c r="RBA7" s="171"/>
      <c r="RBB7" s="171"/>
      <c r="RBC7" s="171"/>
      <c r="RBD7" s="171"/>
      <c r="RBE7" s="171"/>
      <c r="RBF7" s="171"/>
      <c r="RBG7" s="171"/>
      <c r="RBH7" s="171"/>
      <c r="RBI7" s="171"/>
      <c r="RBJ7" s="171"/>
      <c r="RBK7" s="171"/>
      <c r="RBL7" s="171"/>
      <c r="RBM7" s="171"/>
      <c r="RBN7" s="171"/>
      <c r="RBO7" s="171"/>
      <c r="RBP7" s="171"/>
      <c r="RBQ7" s="171"/>
      <c r="RBR7" s="171"/>
      <c r="RBS7" s="171"/>
      <c r="RBT7" s="171"/>
      <c r="RBU7" s="171"/>
      <c r="RBV7" s="171"/>
      <c r="RBW7" s="171"/>
      <c r="RBX7" s="171"/>
      <c r="RBY7" s="171"/>
      <c r="RBZ7" s="171"/>
      <c r="RCA7" s="171"/>
      <c r="RCB7" s="171"/>
      <c r="RCC7" s="171"/>
      <c r="RCD7" s="171"/>
      <c r="RCE7" s="171"/>
      <c r="RCF7" s="171"/>
      <c r="RCG7" s="171"/>
      <c r="RCH7" s="171"/>
      <c r="RCI7" s="171"/>
      <c r="RCJ7" s="171"/>
      <c r="RCK7" s="171"/>
      <c r="RCL7" s="171"/>
      <c r="RCM7" s="171"/>
      <c r="RCN7" s="171"/>
      <c r="RCO7" s="171"/>
      <c r="RCP7" s="171"/>
      <c r="RCQ7" s="171"/>
      <c r="RCR7" s="171"/>
      <c r="RCS7" s="171"/>
      <c r="RCT7" s="171"/>
      <c r="RCU7" s="171"/>
      <c r="RCV7" s="171"/>
      <c r="RCW7" s="171"/>
      <c r="RCX7" s="171"/>
      <c r="RCY7" s="171"/>
      <c r="RCZ7" s="171"/>
      <c r="RDA7" s="171"/>
      <c r="RDB7" s="171"/>
      <c r="RDC7" s="171"/>
      <c r="RDD7" s="171"/>
      <c r="RDE7" s="171"/>
      <c r="RDF7" s="171"/>
      <c r="RDG7" s="171"/>
      <c r="RDH7" s="171"/>
      <c r="RDI7" s="171"/>
      <c r="RDJ7" s="171"/>
      <c r="RDK7" s="171"/>
      <c r="RDL7" s="171"/>
      <c r="RDM7" s="171"/>
      <c r="RDN7" s="171"/>
      <c r="RDO7" s="171"/>
      <c r="RDP7" s="171"/>
      <c r="RDQ7" s="171"/>
      <c r="RDR7" s="171"/>
      <c r="RDS7" s="171"/>
      <c r="RDT7" s="171"/>
      <c r="RDU7" s="171"/>
      <c r="RDV7" s="171"/>
      <c r="RDW7" s="171"/>
      <c r="RDX7" s="171"/>
      <c r="RDY7" s="171"/>
      <c r="RDZ7" s="171"/>
      <c r="REA7" s="171"/>
      <c r="REB7" s="171"/>
      <c r="REC7" s="171"/>
      <c r="RED7" s="171"/>
      <c r="REE7" s="171"/>
      <c r="REF7" s="171"/>
      <c r="REG7" s="171"/>
      <c r="REH7" s="171"/>
      <c r="REI7" s="171"/>
      <c r="REJ7" s="171"/>
      <c r="REK7" s="171"/>
      <c r="REL7" s="171"/>
      <c r="REM7" s="171"/>
      <c r="REN7" s="171"/>
      <c r="REO7" s="171"/>
      <c r="REP7" s="171"/>
      <c r="REQ7" s="171"/>
      <c r="RER7" s="171"/>
      <c r="RES7" s="171"/>
      <c r="RET7" s="171"/>
      <c r="REU7" s="171"/>
      <c r="REV7" s="171"/>
      <c r="REW7" s="171"/>
      <c r="REX7" s="171"/>
      <c r="REY7" s="171"/>
      <c r="REZ7" s="171"/>
      <c r="RFA7" s="171"/>
      <c r="RFB7" s="171"/>
      <c r="RFC7" s="171"/>
      <c r="RFD7" s="171"/>
      <c r="RFE7" s="171"/>
      <c r="RFF7" s="171"/>
      <c r="RFG7" s="171"/>
      <c r="RFH7" s="171"/>
      <c r="RFI7" s="171"/>
      <c r="RFJ7" s="171"/>
      <c r="RFK7" s="171"/>
      <c r="RFL7" s="171"/>
      <c r="RFM7" s="171"/>
      <c r="RFN7" s="171"/>
      <c r="RFO7" s="171"/>
      <c r="RFP7" s="171"/>
      <c r="RFQ7" s="171"/>
      <c r="RFR7" s="171"/>
      <c r="RFS7" s="171"/>
      <c r="RFT7" s="171"/>
      <c r="RFU7" s="171"/>
      <c r="RFV7" s="171"/>
      <c r="RFW7" s="171"/>
      <c r="RFX7" s="171"/>
      <c r="RFY7" s="171"/>
      <c r="RFZ7" s="171"/>
      <c r="RGA7" s="171"/>
      <c r="RGB7" s="171"/>
      <c r="RGC7" s="171"/>
      <c r="RGD7" s="171"/>
      <c r="RGE7" s="171"/>
      <c r="RGF7" s="171"/>
      <c r="RGG7" s="171"/>
      <c r="RGH7" s="171"/>
      <c r="RGI7" s="171"/>
      <c r="RGJ7" s="171"/>
      <c r="RGK7" s="171"/>
      <c r="RGL7" s="171"/>
      <c r="RGM7" s="171"/>
      <c r="RGN7" s="171"/>
      <c r="RGO7" s="171"/>
      <c r="RGP7" s="171"/>
      <c r="RGQ7" s="171"/>
      <c r="RGR7" s="171"/>
      <c r="RGS7" s="171"/>
      <c r="RGT7" s="171"/>
      <c r="RGU7" s="171"/>
      <c r="RGV7" s="171"/>
      <c r="RGW7" s="171"/>
      <c r="RGX7" s="171"/>
      <c r="RGY7" s="171"/>
      <c r="RGZ7" s="171"/>
      <c r="RHA7" s="171"/>
      <c r="RHB7" s="171"/>
      <c r="RHC7" s="171"/>
      <c r="RHD7" s="171"/>
      <c r="RHE7" s="171"/>
      <c r="RHF7" s="171"/>
      <c r="RHG7" s="171"/>
      <c r="RHH7" s="171"/>
      <c r="RHI7" s="171"/>
      <c r="RHJ7" s="171"/>
      <c r="RHK7" s="171"/>
      <c r="RHL7" s="171"/>
      <c r="RHM7" s="171"/>
      <c r="RHN7" s="171"/>
      <c r="RHO7" s="171"/>
      <c r="RHP7" s="171"/>
      <c r="RHQ7" s="171"/>
      <c r="RHR7" s="171"/>
      <c r="RHS7" s="171"/>
      <c r="RHT7" s="171"/>
      <c r="RHU7" s="171"/>
      <c r="RHV7" s="171"/>
      <c r="RHW7" s="171"/>
      <c r="RHX7" s="171"/>
      <c r="RHY7" s="171"/>
      <c r="RHZ7" s="171"/>
      <c r="RIA7" s="171"/>
      <c r="RIB7" s="171"/>
      <c r="RIC7" s="171"/>
      <c r="RID7" s="171"/>
      <c r="RIE7" s="171"/>
      <c r="RIF7" s="171"/>
      <c r="RIG7" s="171"/>
      <c r="RIH7" s="171"/>
      <c r="RII7" s="171"/>
      <c r="RIJ7" s="171"/>
      <c r="RIK7" s="171"/>
      <c r="RIL7" s="171"/>
      <c r="RIM7" s="171"/>
      <c r="RIN7" s="171"/>
      <c r="RIO7" s="171"/>
      <c r="RIP7" s="171"/>
      <c r="RIQ7" s="171"/>
      <c r="RIR7" s="171"/>
      <c r="RIS7" s="171"/>
      <c r="RIT7" s="171"/>
      <c r="RIU7" s="171"/>
      <c r="RIV7" s="171"/>
      <c r="RIW7" s="171"/>
      <c r="RIX7" s="171"/>
      <c r="RIY7" s="171"/>
      <c r="RIZ7" s="171"/>
      <c r="RJA7" s="171"/>
      <c r="RJB7" s="171"/>
      <c r="RJC7" s="171"/>
      <c r="RJD7" s="171"/>
      <c r="RJE7" s="171"/>
      <c r="RJF7" s="171"/>
      <c r="RJG7" s="171"/>
      <c r="RJH7" s="171"/>
      <c r="RJI7" s="171"/>
      <c r="RJJ7" s="171"/>
      <c r="RJK7" s="171"/>
      <c r="RJL7" s="171"/>
      <c r="RJM7" s="171"/>
      <c r="RJN7" s="171"/>
      <c r="RJO7" s="171"/>
      <c r="RJP7" s="171"/>
      <c r="RJQ7" s="171"/>
      <c r="RJR7" s="171"/>
      <c r="RJS7" s="171"/>
      <c r="RJT7" s="171"/>
      <c r="RJU7" s="171"/>
      <c r="RJV7" s="171"/>
      <c r="RJW7" s="171"/>
      <c r="RJX7" s="171"/>
      <c r="RJY7" s="171"/>
      <c r="RJZ7" s="171"/>
      <c r="RKA7" s="171"/>
      <c r="RKB7" s="171"/>
      <c r="RKC7" s="171"/>
      <c r="RKD7" s="171"/>
      <c r="RKE7" s="171"/>
      <c r="RKF7" s="171"/>
      <c r="RKG7" s="171"/>
      <c r="RKH7" s="171"/>
      <c r="RKI7" s="171"/>
      <c r="RKJ7" s="171"/>
      <c r="RKK7" s="171"/>
      <c r="RKL7" s="171"/>
      <c r="RKM7" s="171"/>
      <c r="RKN7" s="171"/>
      <c r="RKO7" s="171"/>
      <c r="RKP7" s="171"/>
      <c r="RKQ7" s="171"/>
      <c r="RKR7" s="171"/>
      <c r="RKS7" s="171"/>
      <c r="RKT7" s="171"/>
      <c r="RKU7" s="171"/>
      <c r="RKV7" s="171"/>
      <c r="RKW7" s="171"/>
      <c r="RKX7" s="171"/>
      <c r="RKY7" s="171"/>
      <c r="RKZ7" s="171"/>
      <c r="RLA7" s="171"/>
      <c r="RLB7" s="171"/>
      <c r="RLC7" s="171"/>
      <c r="RLD7" s="171"/>
      <c r="RLE7" s="171"/>
      <c r="RLF7" s="171"/>
      <c r="RLG7" s="171"/>
      <c r="RLH7" s="171"/>
      <c r="RLI7" s="171"/>
      <c r="RLJ7" s="171"/>
      <c r="RLK7" s="171"/>
      <c r="RLL7" s="171"/>
      <c r="RLM7" s="171"/>
      <c r="RLN7" s="171"/>
      <c r="RLO7" s="171"/>
      <c r="RLP7" s="171"/>
      <c r="RLQ7" s="171"/>
      <c r="RLR7" s="171"/>
      <c r="RLS7" s="171"/>
      <c r="RLT7" s="171"/>
      <c r="RLU7" s="171"/>
      <c r="RLV7" s="171"/>
      <c r="RLW7" s="171"/>
      <c r="RLX7" s="171"/>
      <c r="RLY7" s="171"/>
      <c r="RLZ7" s="171"/>
      <c r="RMA7" s="171"/>
      <c r="RMB7" s="171"/>
      <c r="RMC7" s="171"/>
      <c r="RMD7" s="171"/>
      <c r="RME7" s="171"/>
      <c r="RMF7" s="171"/>
      <c r="RMG7" s="171"/>
      <c r="RMH7" s="171"/>
      <c r="RMI7" s="171"/>
      <c r="RMJ7" s="171"/>
      <c r="RMK7" s="171"/>
      <c r="RML7" s="171"/>
      <c r="RMM7" s="171"/>
      <c r="RMN7" s="171"/>
      <c r="RMO7" s="171"/>
      <c r="RMP7" s="171"/>
      <c r="RMQ7" s="171"/>
      <c r="RMR7" s="171"/>
      <c r="RMS7" s="171"/>
      <c r="RMT7" s="171"/>
      <c r="RMU7" s="171"/>
      <c r="RMV7" s="171"/>
      <c r="RMW7" s="171"/>
      <c r="RMX7" s="171"/>
      <c r="RMY7" s="171"/>
      <c r="RMZ7" s="171"/>
      <c r="RNA7" s="171"/>
      <c r="RNB7" s="171"/>
      <c r="RNC7" s="171"/>
      <c r="RND7" s="171"/>
      <c r="RNE7" s="171"/>
      <c r="RNF7" s="171"/>
      <c r="RNG7" s="171"/>
      <c r="RNH7" s="171"/>
      <c r="RNI7" s="171"/>
      <c r="RNJ7" s="171"/>
      <c r="RNK7" s="171"/>
      <c r="RNL7" s="171"/>
      <c r="RNM7" s="171"/>
      <c r="RNN7" s="171"/>
      <c r="RNO7" s="171"/>
      <c r="RNP7" s="171"/>
      <c r="RNQ7" s="171"/>
      <c r="RNR7" s="171"/>
      <c r="RNS7" s="171"/>
      <c r="RNT7" s="171"/>
      <c r="RNU7" s="171"/>
      <c r="RNV7" s="171"/>
      <c r="RNW7" s="171"/>
      <c r="RNX7" s="171"/>
      <c r="RNY7" s="171"/>
      <c r="RNZ7" s="171"/>
      <c r="ROA7" s="171"/>
      <c r="ROB7" s="171"/>
      <c r="ROC7" s="171"/>
      <c r="ROD7" s="171"/>
      <c r="ROE7" s="171"/>
      <c r="ROF7" s="171"/>
      <c r="ROG7" s="171"/>
      <c r="ROH7" s="171"/>
      <c r="ROI7" s="171"/>
      <c r="ROJ7" s="171"/>
      <c r="ROK7" s="171"/>
      <c r="ROL7" s="171"/>
      <c r="ROM7" s="171"/>
      <c r="RON7" s="171"/>
      <c r="ROO7" s="171"/>
      <c r="ROP7" s="171"/>
      <c r="ROQ7" s="171"/>
      <c r="ROR7" s="171"/>
      <c r="ROS7" s="171"/>
      <c r="ROT7" s="171"/>
      <c r="ROU7" s="171"/>
      <c r="ROV7" s="171"/>
      <c r="ROW7" s="171"/>
      <c r="ROX7" s="171"/>
      <c r="ROY7" s="171"/>
      <c r="ROZ7" s="171"/>
      <c r="RPA7" s="171"/>
      <c r="RPB7" s="171"/>
      <c r="RPC7" s="171"/>
      <c r="RPD7" s="171"/>
      <c r="RPE7" s="171"/>
      <c r="RPF7" s="171"/>
      <c r="RPG7" s="171"/>
      <c r="RPH7" s="171"/>
      <c r="RPI7" s="171"/>
      <c r="RPJ7" s="171"/>
      <c r="RPK7" s="171"/>
      <c r="RPL7" s="171"/>
      <c r="RPM7" s="171"/>
      <c r="RPN7" s="171"/>
      <c r="RPO7" s="171"/>
      <c r="RPP7" s="171"/>
      <c r="RPQ7" s="171"/>
      <c r="RPR7" s="171"/>
      <c r="RPS7" s="171"/>
      <c r="RPT7" s="171"/>
      <c r="RPU7" s="171"/>
      <c r="RPV7" s="171"/>
      <c r="RPW7" s="171"/>
      <c r="RPX7" s="171"/>
      <c r="RPY7" s="171"/>
      <c r="RPZ7" s="171"/>
      <c r="RQA7" s="171"/>
      <c r="RQB7" s="171"/>
      <c r="RQC7" s="171"/>
      <c r="RQD7" s="171"/>
      <c r="RQE7" s="171"/>
      <c r="RQF7" s="171"/>
      <c r="RQG7" s="171"/>
      <c r="RQH7" s="171"/>
      <c r="RQI7" s="171"/>
      <c r="RQJ7" s="171"/>
      <c r="RQK7" s="171"/>
      <c r="RQL7" s="171"/>
      <c r="RQM7" s="171"/>
      <c r="RQN7" s="171"/>
      <c r="RQO7" s="171"/>
      <c r="RQP7" s="171"/>
      <c r="RQQ7" s="171"/>
      <c r="RQR7" s="171"/>
      <c r="RQS7" s="171"/>
      <c r="RQT7" s="171"/>
      <c r="RQU7" s="171"/>
      <c r="RQV7" s="171"/>
      <c r="RQW7" s="171"/>
      <c r="RQX7" s="171"/>
      <c r="RQY7" s="171"/>
      <c r="RQZ7" s="171"/>
      <c r="RRA7" s="171"/>
      <c r="RRB7" s="171"/>
      <c r="RRC7" s="171"/>
      <c r="RRD7" s="171"/>
      <c r="RRE7" s="171"/>
      <c r="RRF7" s="171"/>
      <c r="RRG7" s="171"/>
      <c r="RRH7" s="171"/>
      <c r="RRI7" s="171"/>
      <c r="RRJ7" s="171"/>
      <c r="RRK7" s="171"/>
      <c r="RRL7" s="171"/>
      <c r="RRM7" s="171"/>
      <c r="RRN7" s="171"/>
      <c r="RRO7" s="171"/>
      <c r="RRP7" s="171"/>
      <c r="RRQ7" s="171"/>
      <c r="RRR7" s="171"/>
      <c r="RRS7" s="171"/>
      <c r="RRT7" s="171"/>
      <c r="RRU7" s="171"/>
      <c r="RRV7" s="171"/>
      <c r="RRW7" s="171"/>
      <c r="RRX7" s="171"/>
      <c r="RRY7" s="171"/>
      <c r="RRZ7" s="171"/>
      <c r="RSA7" s="171"/>
      <c r="RSB7" s="171"/>
      <c r="RSC7" s="171"/>
      <c r="RSD7" s="171"/>
      <c r="RSE7" s="171"/>
      <c r="RSF7" s="171"/>
      <c r="RSG7" s="171"/>
      <c r="RSH7" s="171"/>
      <c r="RSI7" s="171"/>
      <c r="RSJ7" s="171"/>
      <c r="RSK7" s="171"/>
      <c r="RSL7" s="171"/>
      <c r="RSM7" s="171"/>
      <c r="RSN7" s="171"/>
      <c r="RSO7" s="171"/>
      <c r="RSP7" s="171"/>
      <c r="RSQ7" s="171"/>
      <c r="RSR7" s="171"/>
      <c r="RSS7" s="171"/>
      <c r="RST7" s="171"/>
      <c r="RSU7" s="171"/>
      <c r="RSV7" s="171"/>
      <c r="RSW7" s="171"/>
      <c r="RSX7" s="171"/>
      <c r="RSY7" s="171"/>
      <c r="RSZ7" s="171"/>
      <c r="RTA7" s="171"/>
      <c r="RTB7" s="171"/>
      <c r="RTC7" s="171"/>
      <c r="RTD7" s="171"/>
      <c r="RTE7" s="171"/>
      <c r="RTF7" s="171"/>
      <c r="RTG7" s="171"/>
      <c r="RTH7" s="171"/>
      <c r="RTI7" s="171"/>
      <c r="RTJ7" s="171"/>
      <c r="RTK7" s="171"/>
      <c r="RTL7" s="171"/>
      <c r="RTM7" s="171"/>
      <c r="RTN7" s="171"/>
      <c r="RTO7" s="171"/>
      <c r="RTP7" s="171"/>
      <c r="RTQ7" s="171"/>
      <c r="RTR7" s="171"/>
      <c r="RTS7" s="171"/>
      <c r="RTT7" s="171"/>
      <c r="RTU7" s="171"/>
      <c r="RTV7" s="171"/>
      <c r="RTW7" s="171"/>
      <c r="RTX7" s="171"/>
      <c r="RTY7" s="171"/>
      <c r="RTZ7" s="171"/>
      <c r="RUA7" s="171"/>
      <c r="RUB7" s="171"/>
      <c r="RUC7" s="171"/>
      <c r="RUD7" s="171"/>
      <c r="RUE7" s="171"/>
      <c r="RUF7" s="171"/>
      <c r="RUG7" s="171"/>
      <c r="RUH7" s="171"/>
      <c r="RUI7" s="171"/>
      <c r="RUJ7" s="171"/>
      <c r="RUK7" s="171"/>
      <c r="RUL7" s="171"/>
      <c r="RUM7" s="171"/>
      <c r="RUN7" s="171"/>
      <c r="RUO7" s="171"/>
      <c r="RUP7" s="171"/>
      <c r="RUQ7" s="171"/>
      <c r="RUR7" s="171"/>
      <c r="RUS7" s="171"/>
      <c r="RUT7" s="171"/>
      <c r="RUU7" s="171"/>
      <c r="RUV7" s="171"/>
      <c r="RUW7" s="171"/>
      <c r="RUX7" s="171"/>
      <c r="RUY7" s="171"/>
      <c r="RUZ7" s="171"/>
      <c r="RVA7" s="171"/>
      <c r="RVB7" s="171"/>
      <c r="RVC7" s="171"/>
      <c r="RVD7" s="171"/>
      <c r="RVE7" s="171"/>
      <c r="RVF7" s="171"/>
      <c r="RVG7" s="171"/>
      <c r="RVH7" s="171"/>
      <c r="RVI7" s="171"/>
      <c r="RVJ7" s="171"/>
      <c r="RVK7" s="171"/>
      <c r="RVL7" s="171"/>
      <c r="RVM7" s="171"/>
      <c r="RVN7" s="171"/>
      <c r="RVO7" s="171"/>
      <c r="RVP7" s="171"/>
      <c r="RVQ7" s="171"/>
      <c r="RVR7" s="171"/>
      <c r="RVS7" s="171"/>
      <c r="RVT7" s="171"/>
      <c r="RVU7" s="171"/>
      <c r="RVV7" s="171"/>
      <c r="RVW7" s="171"/>
      <c r="RVX7" s="171"/>
      <c r="RVY7" s="171"/>
      <c r="RVZ7" s="171"/>
      <c r="RWA7" s="171"/>
      <c r="RWB7" s="171"/>
      <c r="RWC7" s="171"/>
      <c r="RWD7" s="171"/>
      <c r="RWE7" s="171"/>
      <c r="RWF7" s="171"/>
      <c r="RWG7" s="171"/>
      <c r="RWH7" s="171"/>
      <c r="RWI7" s="171"/>
      <c r="RWJ7" s="171"/>
      <c r="RWK7" s="171"/>
      <c r="RWL7" s="171"/>
      <c r="RWM7" s="171"/>
      <c r="RWN7" s="171"/>
      <c r="RWO7" s="171"/>
      <c r="RWP7" s="171"/>
      <c r="RWQ7" s="171"/>
      <c r="RWR7" s="171"/>
      <c r="RWS7" s="171"/>
      <c r="RWT7" s="171"/>
      <c r="RWU7" s="171"/>
      <c r="RWV7" s="171"/>
      <c r="RWW7" s="171"/>
      <c r="RWX7" s="171"/>
      <c r="RWY7" s="171"/>
      <c r="RWZ7" s="171"/>
      <c r="RXA7" s="171"/>
      <c r="RXB7" s="171"/>
      <c r="RXC7" s="171"/>
      <c r="RXD7" s="171"/>
      <c r="RXE7" s="171"/>
      <c r="RXF7" s="171"/>
      <c r="RXG7" s="171"/>
      <c r="RXH7" s="171"/>
      <c r="RXI7" s="171"/>
      <c r="RXJ7" s="171"/>
      <c r="RXK7" s="171"/>
      <c r="RXL7" s="171"/>
      <c r="RXM7" s="171"/>
      <c r="RXN7" s="171"/>
      <c r="RXO7" s="171"/>
      <c r="RXP7" s="171"/>
      <c r="RXQ7" s="171"/>
      <c r="RXR7" s="171"/>
      <c r="RXS7" s="171"/>
      <c r="RXT7" s="171"/>
      <c r="RXU7" s="171"/>
      <c r="RXV7" s="171"/>
      <c r="RXW7" s="171"/>
      <c r="RXX7" s="171"/>
      <c r="RXY7" s="171"/>
      <c r="RXZ7" s="171"/>
      <c r="RYA7" s="171"/>
      <c r="RYB7" s="171"/>
      <c r="RYC7" s="171"/>
      <c r="RYD7" s="171"/>
      <c r="RYE7" s="171"/>
      <c r="RYF7" s="171"/>
      <c r="RYG7" s="171"/>
      <c r="RYH7" s="171"/>
      <c r="RYI7" s="171"/>
      <c r="RYJ7" s="171"/>
      <c r="RYK7" s="171"/>
      <c r="RYL7" s="171"/>
      <c r="RYM7" s="171"/>
      <c r="RYN7" s="171"/>
      <c r="RYO7" s="171"/>
      <c r="RYP7" s="171"/>
      <c r="RYQ7" s="171"/>
      <c r="RYR7" s="171"/>
      <c r="RYS7" s="171"/>
      <c r="RYT7" s="171"/>
      <c r="RYU7" s="171"/>
      <c r="RYV7" s="171"/>
      <c r="RYW7" s="171"/>
      <c r="RYX7" s="171"/>
      <c r="RYY7" s="171"/>
      <c r="RYZ7" s="171"/>
      <c r="RZA7" s="171"/>
      <c r="RZB7" s="171"/>
      <c r="RZC7" s="171"/>
      <c r="RZD7" s="171"/>
      <c r="RZE7" s="171"/>
      <c r="RZF7" s="171"/>
      <c r="RZG7" s="171"/>
      <c r="RZH7" s="171"/>
      <c r="RZI7" s="171"/>
      <c r="RZJ7" s="171"/>
      <c r="RZK7" s="171"/>
      <c r="RZL7" s="171"/>
      <c r="RZM7" s="171"/>
      <c r="RZN7" s="171"/>
      <c r="RZO7" s="171"/>
      <c r="RZP7" s="171"/>
      <c r="RZQ7" s="171"/>
      <c r="RZR7" s="171"/>
      <c r="RZS7" s="171"/>
      <c r="RZT7" s="171"/>
      <c r="RZU7" s="171"/>
      <c r="RZV7" s="171"/>
      <c r="RZW7" s="171"/>
      <c r="RZX7" s="171"/>
      <c r="RZY7" s="171"/>
      <c r="RZZ7" s="171"/>
      <c r="SAA7" s="171"/>
      <c r="SAB7" s="171"/>
      <c r="SAC7" s="171"/>
      <c r="SAD7" s="171"/>
      <c r="SAE7" s="171"/>
      <c r="SAF7" s="171"/>
      <c r="SAG7" s="171"/>
      <c r="SAH7" s="171"/>
      <c r="SAI7" s="171"/>
      <c r="SAJ7" s="171"/>
      <c r="SAK7" s="171"/>
      <c r="SAL7" s="171"/>
      <c r="SAM7" s="171"/>
      <c r="SAN7" s="171"/>
      <c r="SAO7" s="171"/>
      <c r="SAP7" s="171"/>
      <c r="SAQ7" s="171"/>
      <c r="SAR7" s="171"/>
      <c r="SAS7" s="171"/>
      <c r="SAT7" s="171"/>
      <c r="SAU7" s="171"/>
      <c r="SAV7" s="171"/>
      <c r="SAW7" s="171"/>
      <c r="SAX7" s="171"/>
      <c r="SAY7" s="171"/>
      <c r="SAZ7" s="171"/>
      <c r="SBA7" s="171"/>
      <c r="SBB7" s="171"/>
      <c r="SBC7" s="171"/>
      <c r="SBD7" s="171"/>
      <c r="SBE7" s="171"/>
      <c r="SBF7" s="171"/>
      <c r="SBG7" s="171"/>
      <c r="SBH7" s="171"/>
      <c r="SBI7" s="171"/>
      <c r="SBJ7" s="171"/>
      <c r="SBK7" s="171"/>
      <c r="SBL7" s="171"/>
      <c r="SBM7" s="171"/>
      <c r="SBN7" s="171"/>
      <c r="SBO7" s="171"/>
      <c r="SBP7" s="171"/>
      <c r="SBQ7" s="171"/>
      <c r="SBR7" s="171"/>
      <c r="SBS7" s="171"/>
      <c r="SBT7" s="171"/>
      <c r="SBU7" s="171"/>
      <c r="SBV7" s="171"/>
      <c r="SBW7" s="171"/>
      <c r="SBX7" s="171"/>
      <c r="SBY7" s="171"/>
      <c r="SBZ7" s="171"/>
      <c r="SCA7" s="171"/>
      <c r="SCB7" s="171"/>
      <c r="SCC7" s="171"/>
      <c r="SCD7" s="171"/>
      <c r="SCE7" s="171"/>
      <c r="SCF7" s="171"/>
      <c r="SCG7" s="171"/>
      <c r="SCH7" s="171"/>
      <c r="SCI7" s="171"/>
      <c r="SCJ7" s="171"/>
      <c r="SCK7" s="171"/>
      <c r="SCL7" s="171"/>
      <c r="SCM7" s="171"/>
      <c r="SCN7" s="171"/>
      <c r="SCO7" s="171"/>
      <c r="SCP7" s="171"/>
      <c r="SCQ7" s="171"/>
      <c r="SCR7" s="171"/>
      <c r="SCS7" s="171"/>
      <c r="SCT7" s="171"/>
      <c r="SCU7" s="171"/>
      <c r="SCV7" s="171"/>
      <c r="SCW7" s="171"/>
      <c r="SCX7" s="171"/>
      <c r="SCY7" s="171"/>
      <c r="SCZ7" s="171"/>
      <c r="SDA7" s="171"/>
      <c r="SDB7" s="171"/>
      <c r="SDC7" s="171"/>
      <c r="SDD7" s="171"/>
      <c r="SDE7" s="171"/>
      <c r="SDF7" s="171"/>
      <c r="SDG7" s="171"/>
      <c r="SDH7" s="171"/>
      <c r="SDI7" s="171"/>
      <c r="SDJ7" s="171"/>
      <c r="SDK7" s="171"/>
      <c r="SDL7" s="171"/>
      <c r="SDM7" s="171"/>
      <c r="SDN7" s="171"/>
      <c r="SDO7" s="171"/>
      <c r="SDP7" s="171"/>
      <c r="SDQ7" s="171"/>
      <c r="SDR7" s="171"/>
      <c r="SDS7" s="171"/>
      <c r="SDT7" s="171"/>
      <c r="SDU7" s="171"/>
      <c r="SDV7" s="171"/>
      <c r="SDW7" s="171"/>
      <c r="SDX7" s="171"/>
      <c r="SDY7" s="171"/>
      <c r="SDZ7" s="171"/>
      <c r="SEA7" s="171"/>
      <c r="SEB7" s="171"/>
      <c r="SEC7" s="171"/>
      <c r="SED7" s="171"/>
      <c r="SEE7" s="171"/>
      <c r="SEF7" s="171"/>
      <c r="SEG7" s="171"/>
      <c r="SEH7" s="171"/>
      <c r="SEI7" s="171"/>
      <c r="SEJ7" s="171"/>
      <c r="SEK7" s="171"/>
      <c r="SEL7" s="171"/>
      <c r="SEM7" s="171"/>
      <c r="SEN7" s="171"/>
      <c r="SEO7" s="171"/>
      <c r="SEP7" s="171"/>
      <c r="SEQ7" s="171"/>
      <c r="SER7" s="171"/>
      <c r="SES7" s="171"/>
      <c r="SET7" s="171"/>
      <c r="SEU7" s="171"/>
      <c r="SEV7" s="171"/>
      <c r="SEW7" s="171"/>
      <c r="SEX7" s="171"/>
      <c r="SEY7" s="171"/>
      <c r="SEZ7" s="171"/>
      <c r="SFA7" s="171"/>
      <c r="SFB7" s="171"/>
      <c r="SFC7" s="171"/>
      <c r="SFD7" s="171"/>
      <c r="SFE7" s="171"/>
      <c r="SFF7" s="171"/>
      <c r="SFG7" s="171"/>
      <c r="SFH7" s="171"/>
      <c r="SFI7" s="171"/>
      <c r="SFJ7" s="171"/>
      <c r="SFK7" s="171"/>
      <c r="SFL7" s="171"/>
      <c r="SFM7" s="171"/>
      <c r="SFN7" s="171"/>
      <c r="SFO7" s="171"/>
      <c r="SFP7" s="171"/>
      <c r="SFQ7" s="171"/>
      <c r="SFR7" s="171"/>
      <c r="SFS7" s="171"/>
      <c r="SFT7" s="171"/>
      <c r="SFU7" s="171"/>
      <c r="SFV7" s="171"/>
      <c r="SFW7" s="171"/>
      <c r="SFX7" s="171"/>
      <c r="SFY7" s="171"/>
      <c r="SFZ7" s="171"/>
      <c r="SGA7" s="171"/>
      <c r="SGB7" s="171"/>
      <c r="SGC7" s="171"/>
      <c r="SGD7" s="171"/>
      <c r="SGE7" s="171"/>
      <c r="SGF7" s="171"/>
      <c r="SGG7" s="171"/>
      <c r="SGH7" s="171"/>
      <c r="SGI7" s="171"/>
      <c r="SGJ7" s="171"/>
      <c r="SGK7" s="171"/>
      <c r="SGL7" s="171"/>
      <c r="SGM7" s="171"/>
      <c r="SGN7" s="171"/>
      <c r="SGO7" s="171"/>
      <c r="SGP7" s="171"/>
      <c r="SGQ7" s="171"/>
      <c r="SGR7" s="171"/>
      <c r="SGS7" s="171"/>
      <c r="SGT7" s="171"/>
      <c r="SGU7" s="171"/>
      <c r="SGV7" s="171"/>
      <c r="SGW7" s="171"/>
      <c r="SGX7" s="171"/>
      <c r="SGY7" s="171"/>
      <c r="SGZ7" s="171"/>
      <c r="SHA7" s="171"/>
      <c r="SHB7" s="171"/>
      <c r="SHC7" s="171"/>
      <c r="SHD7" s="171"/>
      <c r="SHE7" s="171"/>
      <c r="SHF7" s="171"/>
      <c r="SHG7" s="171"/>
      <c r="SHH7" s="171"/>
      <c r="SHI7" s="171"/>
      <c r="SHJ7" s="171"/>
      <c r="SHK7" s="171"/>
      <c r="SHL7" s="171"/>
      <c r="SHM7" s="171"/>
      <c r="SHN7" s="171"/>
      <c r="SHO7" s="171"/>
      <c r="SHP7" s="171"/>
      <c r="SHQ7" s="171"/>
      <c r="SHR7" s="171"/>
      <c r="SHS7" s="171"/>
      <c r="SHT7" s="171"/>
      <c r="SHU7" s="171"/>
      <c r="SHV7" s="171"/>
      <c r="SHW7" s="171"/>
      <c r="SHX7" s="171"/>
      <c r="SHY7" s="171"/>
      <c r="SHZ7" s="171"/>
      <c r="SIA7" s="171"/>
      <c r="SIB7" s="171"/>
      <c r="SIC7" s="171"/>
      <c r="SID7" s="171"/>
      <c r="SIE7" s="171"/>
      <c r="SIF7" s="171"/>
      <c r="SIG7" s="171"/>
      <c r="SIH7" s="171"/>
      <c r="SII7" s="171"/>
      <c r="SIJ7" s="171"/>
      <c r="SIK7" s="171"/>
      <c r="SIL7" s="171"/>
      <c r="SIM7" s="171"/>
      <c r="SIN7" s="171"/>
      <c r="SIO7" s="171"/>
      <c r="SIP7" s="171"/>
      <c r="SIQ7" s="171"/>
      <c r="SIR7" s="171"/>
      <c r="SIS7" s="171"/>
      <c r="SIT7" s="171"/>
      <c r="SIU7" s="171"/>
      <c r="SIV7" s="171"/>
      <c r="SIW7" s="171"/>
      <c r="SIX7" s="171"/>
      <c r="SIY7" s="171"/>
      <c r="SIZ7" s="171"/>
      <c r="SJA7" s="171"/>
      <c r="SJB7" s="171"/>
      <c r="SJC7" s="171"/>
      <c r="SJD7" s="171"/>
      <c r="SJE7" s="171"/>
      <c r="SJF7" s="171"/>
      <c r="SJG7" s="171"/>
      <c r="SJH7" s="171"/>
      <c r="SJI7" s="171"/>
      <c r="SJJ7" s="171"/>
      <c r="SJK7" s="171"/>
      <c r="SJL7" s="171"/>
      <c r="SJM7" s="171"/>
      <c r="SJN7" s="171"/>
      <c r="SJO7" s="171"/>
      <c r="SJP7" s="171"/>
      <c r="SJQ7" s="171"/>
      <c r="SJR7" s="171"/>
      <c r="SJS7" s="171"/>
      <c r="SJT7" s="171"/>
      <c r="SJU7" s="171"/>
      <c r="SJV7" s="171"/>
      <c r="SJW7" s="171"/>
      <c r="SJX7" s="171"/>
      <c r="SJY7" s="171"/>
      <c r="SJZ7" s="171"/>
      <c r="SKA7" s="171"/>
      <c r="SKB7" s="171"/>
      <c r="SKC7" s="171"/>
      <c r="SKD7" s="171"/>
      <c r="SKE7" s="171"/>
      <c r="SKF7" s="171"/>
      <c r="SKG7" s="171"/>
      <c r="SKH7" s="171"/>
      <c r="SKI7" s="171"/>
      <c r="SKJ7" s="171"/>
      <c r="SKK7" s="171"/>
      <c r="SKL7" s="171"/>
      <c r="SKM7" s="171"/>
      <c r="SKN7" s="171"/>
      <c r="SKO7" s="171"/>
      <c r="SKP7" s="171"/>
      <c r="SKQ7" s="171"/>
      <c r="SKR7" s="171"/>
      <c r="SKS7" s="171"/>
      <c r="SKT7" s="171"/>
      <c r="SKU7" s="171"/>
      <c r="SKV7" s="171"/>
      <c r="SKW7" s="171"/>
      <c r="SKX7" s="171"/>
      <c r="SKY7" s="171"/>
      <c r="SKZ7" s="171"/>
      <c r="SLA7" s="171"/>
      <c r="SLB7" s="171"/>
      <c r="SLC7" s="171"/>
      <c r="SLD7" s="171"/>
      <c r="SLE7" s="171"/>
      <c r="SLF7" s="171"/>
      <c r="SLG7" s="171"/>
      <c r="SLH7" s="171"/>
      <c r="SLI7" s="171"/>
      <c r="SLJ7" s="171"/>
      <c r="SLK7" s="171"/>
      <c r="SLL7" s="171"/>
      <c r="SLM7" s="171"/>
      <c r="SLN7" s="171"/>
      <c r="SLO7" s="171"/>
      <c r="SLP7" s="171"/>
      <c r="SLQ7" s="171"/>
      <c r="SLR7" s="171"/>
      <c r="SLS7" s="171"/>
      <c r="SLT7" s="171"/>
      <c r="SLU7" s="171"/>
      <c r="SLV7" s="171"/>
      <c r="SLW7" s="171"/>
      <c r="SLX7" s="171"/>
      <c r="SLY7" s="171"/>
      <c r="SLZ7" s="171"/>
      <c r="SMA7" s="171"/>
      <c r="SMB7" s="171"/>
      <c r="SMC7" s="171"/>
      <c r="SMD7" s="171"/>
      <c r="SME7" s="171"/>
      <c r="SMF7" s="171"/>
      <c r="SMG7" s="171"/>
      <c r="SMH7" s="171"/>
      <c r="SMI7" s="171"/>
      <c r="SMJ7" s="171"/>
      <c r="SMK7" s="171"/>
      <c r="SML7" s="171"/>
      <c r="SMM7" s="171"/>
      <c r="SMN7" s="171"/>
      <c r="SMO7" s="171"/>
      <c r="SMP7" s="171"/>
      <c r="SMQ7" s="171"/>
      <c r="SMR7" s="171"/>
      <c r="SMS7" s="171"/>
      <c r="SMT7" s="171"/>
      <c r="SMU7" s="171"/>
      <c r="SMV7" s="171"/>
      <c r="SMW7" s="171"/>
      <c r="SMX7" s="171"/>
      <c r="SMY7" s="171"/>
      <c r="SMZ7" s="171"/>
      <c r="SNA7" s="171"/>
      <c r="SNB7" s="171"/>
      <c r="SNC7" s="171"/>
      <c r="SND7" s="171"/>
      <c r="SNE7" s="171"/>
      <c r="SNF7" s="171"/>
      <c r="SNG7" s="171"/>
      <c r="SNH7" s="171"/>
      <c r="SNI7" s="171"/>
      <c r="SNJ7" s="171"/>
      <c r="SNK7" s="171"/>
      <c r="SNL7" s="171"/>
      <c r="SNM7" s="171"/>
      <c r="SNN7" s="171"/>
      <c r="SNO7" s="171"/>
      <c r="SNP7" s="171"/>
      <c r="SNQ7" s="171"/>
      <c r="SNR7" s="171"/>
      <c r="SNS7" s="171"/>
      <c r="SNT7" s="171"/>
      <c r="SNU7" s="171"/>
      <c r="SNV7" s="171"/>
      <c r="SNW7" s="171"/>
      <c r="SNX7" s="171"/>
      <c r="SNY7" s="171"/>
      <c r="SNZ7" s="171"/>
      <c r="SOA7" s="171"/>
      <c r="SOB7" s="171"/>
      <c r="SOC7" s="171"/>
      <c r="SOD7" s="171"/>
      <c r="SOE7" s="171"/>
      <c r="SOF7" s="171"/>
      <c r="SOG7" s="171"/>
      <c r="SOH7" s="171"/>
      <c r="SOI7" s="171"/>
      <c r="SOJ7" s="171"/>
      <c r="SOK7" s="171"/>
      <c r="SOL7" s="171"/>
      <c r="SOM7" s="171"/>
      <c r="SON7" s="171"/>
      <c r="SOO7" s="171"/>
      <c r="SOP7" s="171"/>
      <c r="SOQ7" s="171"/>
      <c r="SOR7" s="171"/>
      <c r="SOS7" s="171"/>
      <c r="SOT7" s="171"/>
      <c r="SOU7" s="171"/>
      <c r="SOV7" s="171"/>
      <c r="SOW7" s="171"/>
      <c r="SOX7" s="171"/>
      <c r="SOY7" s="171"/>
      <c r="SOZ7" s="171"/>
      <c r="SPA7" s="171"/>
      <c r="SPB7" s="171"/>
      <c r="SPC7" s="171"/>
      <c r="SPD7" s="171"/>
      <c r="SPE7" s="171"/>
      <c r="SPF7" s="171"/>
      <c r="SPG7" s="171"/>
      <c r="SPH7" s="171"/>
      <c r="SPI7" s="171"/>
      <c r="SPJ7" s="171"/>
      <c r="SPK7" s="171"/>
      <c r="SPL7" s="171"/>
      <c r="SPM7" s="171"/>
      <c r="SPN7" s="171"/>
      <c r="SPO7" s="171"/>
      <c r="SPP7" s="171"/>
      <c r="SPQ7" s="171"/>
      <c r="SPR7" s="171"/>
      <c r="SPS7" s="171"/>
      <c r="SPT7" s="171"/>
      <c r="SPU7" s="171"/>
      <c r="SPV7" s="171"/>
      <c r="SPW7" s="171"/>
      <c r="SPX7" s="171"/>
      <c r="SPY7" s="171"/>
      <c r="SPZ7" s="171"/>
      <c r="SQA7" s="171"/>
      <c r="SQB7" s="171"/>
      <c r="SQC7" s="171"/>
      <c r="SQD7" s="171"/>
      <c r="SQE7" s="171"/>
      <c r="SQF7" s="171"/>
      <c r="SQG7" s="171"/>
      <c r="SQH7" s="171"/>
      <c r="SQI7" s="171"/>
      <c r="SQJ7" s="171"/>
      <c r="SQK7" s="171"/>
      <c r="SQL7" s="171"/>
      <c r="SQM7" s="171"/>
      <c r="SQN7" s="171"/>
      <c r="SQO7" s="171"/>
      <c r="SQP7" s="171"/>
      <c r="SQQ7" s="171"/>
      <c r="SQR7" s="171"/>
      <c r="SQS7" s="171"/>
      <c r="SQT7" s="171"/>
      <c r="SQU7" s="171"/>
      <c r="SQV7" s="171"/>
      <c r="SQW7" s="171"/>
      <c r="SQX7" s="171"/>
      <c r="SQY7" s="171"/>
      <c r="SQZ7" s="171"/>
      <c r="SRA7" s="171"/>
      <c r="SRB7" s="171"/>
      <c r="SRC7" s="171"/>
      <c r="SRD7" s="171"/>
      <c r="SRE7" s="171"/>
      <c r="SRF7" s="171"/>
      <c r="SRG7" s="171"/>
      <c r="SRH7" s="171"/>
      <c r="SRI7" s="171"/>
      <c r="SRJ7" s="171"/>
      <c r="SRK7" s="171"/>
      <c r="SRL7" s="171"/>
      <c r="SRM7" s="171"/>
      <c r="SRN7" s="171"/>
      <c r="SRO7" s="171"/>
      <c r="SRP7" s="171"/>
      <c r="SRQ7" s="171"/>
      <c r="SRR7" s="171"/>
      <c r="SRS7" s="171"/>
      <c r="SRT7" s="171"/>
      <c r="SRU7" s="171"/>
      <c r="SRV7" s="171"/>
      <c r="SRW7" s="171"/>
      <c r="SRX7" s="171"/>
      <c r="SRY7" s="171"/>
      <c r="SRZ7" s="171"/>
      <c r="SSA7" s="171"/>
      <c r="SSB7" s="171"/>
      <c r="SSC7" s="171"/>
      <c r="SSD7" s="171"/>
      <c r="SSE7" s="171"/>
      <c r="SSF7" s="171"/>
      <c r="SSG7" s="171"/>
      <c r="SSH7" s="171"/>
      <c r="SSI7" s="171"/>
      <c r="SSJ7" s="171"/>
      <c r="SSK7" s="171"/>
      <c r="SSL7" s="171"/>
      <c r="SSM7" s="171"/>
      <c r="SSN7" s="171"/>
      <c r="SSO7" s="171"/>
      <c r="SSP7" s="171"/>
      <c r="SSQ7" s="171"/>
      <c r="SSR7" s="171"/>
      <c r="SSS7" s="171"/>
      <c r="SST7" s="171"/>
      <c r="SSU7" s="171"/>
      <c r="SSV7" s="171"/>
      <c r="SSW7" s="171"/>
      <c r="SSX7" s="171"/>
      <c r="SSY7" s="171"/>
      <c r="SSZ7" s="171"/>
      <c r="STA7" s="171"/>
      <c r="STB7" s="171"/>
      <c r="STC7" s="171"/>
      <c r="STD7" s="171"/>
      <c r="STE7" s="171"/>
      <c r="STF7" s="171"/>
      <c r="STG7" s="171"/>
      <c r="STH7" s="171"/>
      <c r="STI7" s="171"/>
      <c r="STJ7" s="171"/>
      <c r="STK7" s="171"/>
      <c r="STL7" s="171"/>
      <c r="STM7" s="171"/>
      <c r="STN7" s="171"/>
      <c r="STO7" s="171"/>
      <c r="STP7" s="171"/>
      <c r="STQ7" s="171"/>
      <c r="STR7" s="171"/>
      <c r="STS7" s="171"/>
      <c r="STT7" s="171"/>
      <c r="STU7" s="171"/>
      <c r="STV7" s="171"/>
      <c r="STW7" s="171"/>
      <c r="STX7" s="171"/>
      <c r="STY7" s="171"/>
      <c r="STZ7" s="171"/>
      <c r="SUA7" s="171"/>
      <c r="SUB7" s="171"/>
      <c r="SUC7" s="171"/>
      <c r="SUD7" s="171"/>
      <c r="SUE7" s="171"/>
      <c r="SUF7" s="171"/>
      <c r="SUG7" s="171"/>
      <c r="SUH7" s="171"/>
      <c r="SUI7" s="171"/>
      <c r="SUJ7" s="171"/>
      <c r="SUK7" s="171"/>
      <c r="SUL7" s="171"/>
      <c r="SUM7" s="171"/>
      <c r="SUN7" s="171"/>
      <c r="SUO7" s="171"/>
      <c r="SUP7" s="171"/>
      <c r="SUQ7" s="171"/>
      <c r="SUR7" s="171"/>
      <c r="SUS7" s="171"/>
      <c r="SUT7" s="171"/>
      <c r="SUU7" s="171"/>
      <c r="SUV7" s="171"/>
      <c r="SUW7" s="171"/>
      <c r="SUX7" s="171"/>
      <c r="SUY7" s="171"/>
      <c r="SUZ7" s="171"/>
      <c r="SVA7" s="171"/>
      <c r="SVB7" s="171"/>
      <c r="SVC7" s="171"/>
      <c r="SVD7" s="171"/>
      <c r="SVE7" s="171"/>
      <c r="SVF7" s="171"/>
      <c r="SVG7" s="171"/>
      <c r="SVH7" s="171"/>
      <c r="SVI7" s="171"/>
      <c r="SVJ7" s="171"/>
      <c r="SVK7" s="171"/>
      <c r="SVL7" s="171"/>
      <c r="SVM7" s="171"/>
      <c r="SVN7" s="171"/>
      <c r="SVO7" s="171"/>
      <c r="SVP7" s="171"/>
      <c r="SVQ7" s="171"/>
      <c r="SVR7" s="171"/>
      <c r="SVS7" s="171"/>
      <c r="SVT7" s="171"/>
      <c r="SVU7" s="171"/>
      <c r="SVV7" s="171"/>
      <c r="SVW7" s="171"/>
      <c r="SVX7" s="171"/>
      <c r="SVY7" s="171"/>
      <c r="SVZ7" s="171"/>
      <c r="SWA7" s="171"/>
      <c r="SWB7" s="171"/>
      <c r="SWC7" s="171"/>
      <c r="SWD7" s="171"/>
      <c r="SWE7" s="171"/>
      <c r="SWF7" s="171"/>
      <c r="SWG7" s="171"/>
      <c r="SWH7" s="171"/>
      <c r="SWI7" s="171"/>
      <c r="SWJ7" s="171"/>
      <c r="SWK7" s="171"/>
      <c r="SWL7" s="171"/>
      <c r="SWM7" s="171"/>
      <c r="SWN7" s="171"/>
      <c r="SWO7" s="171"/>
      <c r="SWP7" s="171"/>
      <c r="SWQ7" s="171"/>
      <c r="SWR7" s="171"/>
      <c r="SWS7" s="171"/>
      <c r="SWT7" s="171"/>
      <c r="SWU7" s="171"/>
      <c r="SWV7" s="171"/>
      <c r="SWW7" s="171"/>
      <c r="SWX7" s="171"/>
      <c r="SWY7" s="171"/>
      <c r="SWZ7" s="171"/>
      <c r="SXA7" s="171"/>
      <c r="SXB7" s="171"/>
      <c r="SXC7" s="171"/>
      <c r="SXD7" s="171"/>
      <c r="SXE7" s="171"/>
      <c r="SXF7" s="171"/>
      <c r="SXG7" s="171"/>
      <c r="SXH7" s="171"/>
      <c r="SXI7" s="171"/>
      <c r="SXJ7" s="171"/>
      <c r="SXK7" s="171"/>
      <c r="SXL7" s="171"/>
      <c r="SXM7" s="171"/>
      <c r="SXN7" s="171"/>
      <c r="SXO7" s="171"/>
      <c r="SXP7" s="171"/>
      <c r="SXQ7" s="171"/>
      <c r="SXR7" s="171"/>
      <c r="SXS7" s="171"/>
      <c r="SXT7" s="171"/>
      <c r="SXU7" s="171"/>
      <c r="SXV7" s="171"/>
      <c r="SXW7" s="171"/>
      <c r="SXX7" s="171"/>
      <c r="SXY7" s="171"/>
      <c r="SXZ7" s="171"/>
      <c r="SYA7" s="171"/>
      <c r="SYB7" s="171"/>
      <c r="SYC7" s="171"/>
      <c r="SYD7" s="171"/>
      <c r="SYE7" s="171"/>
      <c r="SYF7" s="171"/>
      <c r="SYG7" s="171"/>
      <c r="SYH7" s="171"/>
      <c r="SYI7" s="171"/>
      <c r="SYJ7" s="171"/>
      <c r="SYK7" s="171"/>
      <c r="SYL7" s="171"/>
      <c r="SYM7" s="171"/>
      <c r="SYN7" s="171"/>
      <c r="SYO7" s="171"/>
      <c r="SYP7" s="171"/>
      <c r="SYQ7" s="171"/>
      <c r="SYR7" s="171"/>
      <c r="SYS7" s="171"/>
      <c r="SYT7" s="171"/>
      <c r="SYU7" s="171"/>
      <c r="SYV7" s="171"/>
      <c r="SYW7" s="171"/>
      <c r="SYX7" s="171"/>
      <c r="SYY7" s="171"/>
      <c r="SYZ7" s="171"/>
      <c r="SZA7" s="171"/>
      <c r="SZB7" s="171"/>
      <c r="SZC7" s="171"/>
      <c r="SZD7" s="171"/>
      <c r="SZE7" s="171"/>
      <c r="SZF7" s="171"/>
      <c r="SZG7" s="171"/>
      <c r="SZH7" s="171"/>
      <c r="SZI7" s="171"/>
      <c r="SZJ7" s="171"/>
      <c r="SZK7" s="171"/>
      <c r="SZL7" s="171"/>
      <c r="SZM7" s="171"/>
      <c r="SZN7" s="171"/>
      <c r="SZO7" s="171"/>
      <c r="SZP7" s="171"/>
      <c r="SZQ7" s="171"/>
      <c r="SZR7" s="171"/>
      <c r="SZS7" s="171"/>
      <c r="SZT7" s="171"/>
      <c r="SZU7" s="171"/>
      <c r="SZV7" s="171"/>
      <c r="SZW7" s="171"/>
      <c r="SZX7" s="171"/>
      <c r="SZY7" s="171"/>
      <c r="SZZ7" s="171"/>
      <c r="TAA7" s="171"/>
      <c r="TAB7" s="171"/>
      <c r="TAC7" s="171"/>
      <c r="TAD7" s="171"/>
      <c r="TAE7" s="171"/>
      <c r="TAF7" s="171"/>
      <c r="TAG7" s="171"/>
      <c r="TAH7" s="171"/>
      <c r="TAI7" s="171"/>
      <c r="TAJ7" s="171"/>
      <c r="TAK7" s="171"/>
      <c r="TAL7" s="171"/>
      <c r="TAM7" s="171"/>
      <c r="TAN7" s="171"/>
      <c r="TAO7" s="171"/>
      <c r="TAP7" s="171"/>
      <c r="TAQ7" s="171"/>
      <c r="TAR7" s="171"/>
      <c r="TAS7" s="171"/>
      <c r="TAT7" s="171"/>
      <c r="TAU7" s="171"/>
      <c r="TAV7" s="171"/>
      <c r="TAW7" s="171"/>
      <c r="TAX7" s="171"/>
      <c r="TAY7" s="171"/>
      <c r="TAZ7" s="171"/>
      <c r="TBA7" s="171"/>
      <c r="TBB7" s="171"/>
      <c r="TBC7" s="171"/>
      <c r="TBD7" s="171"/>
      <c r="TBE7" s="171"/>
      <c r="TBF7" s="171"/>
      <c r="TBG7" s="171"/>
      <c r="TBH7" s="171"/>
      <c r="TBI7" s="171"/>
      <c r="TBJ7" s="171"/>
      <c r="TBK7" s="171"/>
      <c r="TBL7" s="171"/>
      <c r="TBM7" s="171"/>
      <c r="TBN7" s="171"/>
      <c r="TBO7" s="171"/>
      <c r="TBP7" s="171"/>
      <c r="TBQ7" s="171"/>
      <c r="TBR7" s="171"/>
      <c r="TBS7" s="171"/>
      <c r="TBT7" s="171"/>
      <c r="TBU7" s="171"/>
      <c r="TBV7" s="171"/>
      <c r="TBW7" s="171"/>
      <c r="TBX7" s="171"/>
      <c r="TBY7" s="171"/>
      <c r="TBZ7" s="171"/>
      <c r="TCA7" s="171"/>
      <c r="TCB7" s="171"/>
      <c r="TCC7" s="171"/>
      <c r="TCD7" s="171"/>
      <c r="TCE7" s="171"/>
      <c r="TCF7" s="171"/>
      <c r="TCG7" s="171"/>
      <c r="TCH7" s="171"/>
      <c r="TCI7" s="171"/>
      <c r="TCJ7" s="171"/>
      <c r="TCK7" s="171"/>
      <c r="TCL7" s="171"/>
      <c r="TCM7" s="171"/>
      <c r="TCN7" s="171"/>
      <c r="TCO7" s="171"/>
      <c r="TCP7" s="171"/>
      <c r="TCQ7" s="171"/>
      <c r="TCR7" s="171"/>
      <c r="TCS7" s="171"/>
      <c r="TCT7" s="171"/>
      <c r="TCU7" s="171"/>
      <c r="TCV7" s="171"/>
      <c r="TCW7" s="171"/>
      <c r="TCX7" s="171"/>
      <c r="TCY7" s="171"/>
      <c r="TCZ7" s="171"/>
      <c r="TDA7" s="171"/>
      <c r="TDB7" s="171"/>
      <c r="TDC7" s="171"/>
      <c r="TDD7" s="171"/>
      <c r="TDE7" s="171"/>
      <c r="TDF7" s="171"/>
      <c r="TDG7" s="171"/>
      <c r="TDH7" s="171"/>
      <c r="TDI7" s="171"/>
      <c r="TDJ7" s="171"/>
      <c r="TDK7" s="171"/>
      <c r="TDL7" s="171"/>
      <c r="TDM7" s="171"/>
      <c r="TDN7" s="171"/>
      <c r="TDO7" s="171"/>
      <c r="TDP7" s="171"/>
      <c r="TDQ7" s="171"/>
      <c r="TDR7" s="171"/>
      <c r="TDS7" s="171"/>
      <c r="TDT7" s="171"/>
      <c r="TDU7" s="171"/>
      <c r="TDV7" s="171"/>
      <c r="TDW7" s="171"/>
      <c r="TDX7" s="171"/>
      <c r="TDY7" s="171"/>
      <c r="TDZ7" s="171"/>
      <c r="TEA7" s="171"/>
      <c r="TEB7" s="171"/>
      <c r="TEC7" s="171"/>
      <c r="TED7" s="171"/>
      <c r="TEE7" s="171"/>
      <c r="TEF7" s="171"/>
      <c r="TEG7" s="171"/>
      <c r="TEH7" s="171"/>
      <c r="TEI7" s="171"/>
      <c r="TEJ7" s="171"/>
      <c r="TEK7" s="171"/>
      <c r="TEL7" s="171"/>
      <c r="TEM7" s="171"/>
      <c r="TEN7" s="171"/>
      <c r="TEO7" s="171"/>
      <c r="TEP7" s="171"/>
      <c r="TEQ7" s="171"/>
      <c r="TER7" s="171"/>
      <c r="TES7" s="171"/>
      <c r="TET7" s="171"/>
      <c r="TEU7" s="171"/>
      <c r="TEV7" s="171"/>
      <c r="TEW7" s="171"/>
      <c r="TEX7" s="171"/>
      <c r="TEY7" s="171"/>
      <c r="TEZ7" s="171"/>
      <c r="TFA7" s="171"/>
      <c r="TFB7" s="171"/>
      <c r="TFC7" s="171"/>
      <c r="TFD7" s="171"/>
      <c r="TFE7" s="171"/>
      <c r="TFF7" s="171"/>
      <c r="TFG7" s="171"/>
      <c r="TFH7" s="171"/>
      <c r="TFI7" s="171"/>
      <c r="TFJ7" s="171"/>
      <c r="TFK7" s="171"/>
      <c r="TFL7" s="171"/>
      <c r="TFM7" s="171"/>
      <c r="TFN7" s="171"/>
      <c r="TFO7" s="171"/>
      <c r="TFP7" s="171"/>
      <c r="TFQ7" s="171"/>
      <c r="TFR7" s="171"/>
      <c r="TFS7" s="171"/>
      <c r="TFT7" s="171"/>
      <c r="TFU7" s="171"/>
      <c r="TFV7" s="171"/>
      <c r="TFW7" s="171"/>
      <c r="TFX7" s="171"/>
      <c r="TFY7" s="171"/>
      <c r="TFZ7" s="171"/>
      <c r="TGA7" s="171"/>
      <c r="TGB7" s="171"/>
      <c r="TGC7" s="171"/>
      <c r="TGD7" s="171"/>
      <c r="TGE7" s="171"/>
      <c r="TGF7" s="171"/>
      <c r="TGG7" s="171"/>
      <c r="TGH7" s="171"/>
      <c r="TGI7" s="171"/>
      <c r="TGJ7" s="171"/>
      <c r="TGK7" s="171"/>
      <c r="TGL7" s="171"/>
      <c r="TGM7" s="171"/>
      <c r="TGN7" s="171"/>
      <c r="TGO7" s="171"/>
      <c r="TGP7" s="171"/>
      <c r="TGQ7" s="171"/>
      <c r="TGR7" s="171"/>
      <c r="TGS7" s="171"/>
      <c r="TGT7" s="171"/>
      <c r="TGU7" s="171"/>
      <c r="TGV7" s="171"/>
      <c r="TGW7" s="171"/>
      <c r="TGX7" s="171"/>
      <c r="TGY7" s="171"/>
      <c r="TGZ7" s="171"/>
      <c r="THA7" s="171"/>
      <c r="THB7" s="171"/>
      <c r="THC7" s="171"/>
      <c r="THD7" s="171"/>
      <c r="THE7" s="171"/>
      <c r="THF7" s="171"/>
      <c r="THG7" s="171"/>
      <c r="THH7" s="171"/>
      <c r="THI7" s="171"/>
      <c r="THJ7" s="171"/>
      <c r="THK7" s="171"/>
      <c r="THL7" s="171"/>
      <c r="THM7" s="171"/>
      <c r="THN7" s="171"/>
      <c r="THO7" s="171"/>
      <c r="THP7" s="171"/>
      <c r="THQ7" s="171"/>
      <c r="THR7" s="171"/>
      <c r="THS7" s="171"/>
      <c r="THT7" s="171"/>
      <c r="THU7" s="171"/>
      <c r="THV7" s="171"/>
      <c r="THW7" s="171"/>
      <c r="THX7" s="171"/>
      <c r="THY7" s="171"/>
      <c r="THZ7" s="171"/>
      <c r="TIA7" s="171"/>
      <c r="TIB7" s="171"/>
      <c r="TIC7" s="171"/>
      <c r="TID7" s="171"/>
      <c r="TIE7" s="171"/>
      <c r="TIF7" s="171"/>
      <c r="TIG7" s="171"/>
      <c r="TIH7" s="171"/>
      <c r="TII7" s="171"/>
      <c r="TIJ7" s="171"/>
      <c r="TIK7" s="171"/>
      <c r="TIL7" s="171"/>
      <c r="TIM7" s="171"/>
      <c r="TIN7" s="171"/>
      <c r="TIO7" s="171"/>
      <c r="TIP7" s="171"/>
      <c r="TIQ7" s="171"/>
      <c r="TIR7" s="171"/>
      <c r="TIS7" s="171"/>
      <c r="TIT7" s="171"/>
      <c r="TIU7" s="171"/>
      <c r="TIV7" s="171"/>
      <c r="TIW7" s="171"/>
      <c r="TIX7" s="171"/>
      <c r="TIY7" s="171"/>
      <c r="TIZ7" s="171"/>
      <c r="TJA7" s="171"/>
      <c r="TJB7" s="171"/>
      <c r="TJC7" s="171"/>
      <c r="TJD7" s="171"/>
      <c r="TJE7" s="171"/>
      <c r="TJF7" s="171"/>
      <c r="TJG7" s="171"/>
      <c r="TJH7" s="171"/>
      <c r="TJI7" s="171"/>
      <c r="TJJ7" s="171"/>
      <c r="TJK7" s="171"/>
      <c r="TJL7" s="171"/>
      <c r="TJM7" s="171"/>
      <c r="TJN7" s="171"/>
      <c r="TJO7" s="171"/>
      <c r="TJP7" s="171"/>
      <c r="TJQ7" s="171"/>
      <c r="TJR7" s="171"/>
      <c r="TJS7" s="171"/>
      <c r="TJT7" s="171"/>
      <c r="TJU7" s="171"/>
      <c r="TJV7" s="171"/>
      <c r="TJW7" s="171"/>
      <c r="TJX7" s="171"/>
      <c r="TJY7" s="171"/>
      <c r="TJZ7" s="171"/>
      <c r="TKA7" s="171"/>
      <c r="TKB7" s="171"/>
      <c r="TKC7" s="171"/>
      <c r="TKD7" s="171"/>
      <c r="TKE7" s="171"/>
      <c r="TKF7" s="171"/>
      <c r="TKG7" s="171"/>
      <c r="TKH7" s="171"/>
      <c r="TKI7" s="171"/>
      <c r="TKJ7" s="171"/>
      <c r="TKK7" s="171"/>
      <c r="TKL7" s="171"/>
      <c r="TKM7" s="171"/>
      <c r="TKN7" s="171"/>
      <c r="TKO7" s="171"/>
      <c r="TKP7" s="171"/>
      <c r="TKQ7" s="171"/>
      <c r="TKR7" s="171"/>
      <c r="TKS7" s="171"/>
      <c r="TKT7" s="171"/>
      <c r="TKU7" s="171"/>
      <c r="TKV7" s="171"/>
      <c r="TKW7" s="171"/>
      <c r="TKX7" s="171"/>
      <c r="TKY7" s="171"/>
      <c r="TKZ7" s="171"/>
      <c r="TLA7" s="171"/>
      <c r="TLB7" s="171"/>
      <c r="TLC7" s="171"/>
      <c r="TLD7" s="171"/>
      <c r="TLE7" s="171"/>
      <c r="TLF7" s="171"/>
      <c r="TLG7" s="171"/>
      <c r="TLH7" s="171"/>
      <c r="TLI7" s="171"/>
      <c r="TLJ7" s="171"/>
      <c r="TLK7" s="171"/>
      <c r="TLL7" s="171"/>
      <c r="TLM7" s="171"/>
      <c r="TLN7" s="171"/>
      <c r="TLO7" s="171"/>
      <c r="TLP7" s="171"/>
      <c r="TLQ7" s="171"/>
      <c r="TLR7" s="171"/>
      <c r="TLS7" s="171"/>
      <c r="TLT7" s="171"/>
      <c r="TLU7" s="171"/>
      <c r="TLV7" s="171"/>
      <c r="TLW7" s="171"/>
      <c r="TLX7" s="171"/>
      <c r="TLY7" s="171"/>
      <c r="TLZ7" s="171"/>
      <c r="TMA7" s="171"/>
      <c r="TMB7" s="171"/>
      <c r="TMC7" s="171"/>
      <c r="TMD7" s="171"/>
      <c r="TME7" s="171"/>
      <c r="TMF7" s="171"/>
      <c r="TMG7" s="171"/>
      <c r="TMH7" s="171"/>
      <c r="TMI7" s="171"/>
      <c r="TMJ7" s="171"/>
      <c r="TMK7" s="171"/>
      <c r="TML7" s="171"/>
      <c r="TMM7" s="171"/>
      <c r="TMN7" s="171"/>
      <c r="TMO7" s="171"/>
      <c r="TMP7" s="171"/>
      <c r="TMQ7" s="171"/>
      <c r="TMR7" s="171"/>
      <c r="TMS7" s="171"/>
      <c r="TMT7" s="171"/>
      <c r="TMU7" s="171"/>
      <c r="TMV7" s="171"/>
      <c r="TMW7" s="171"/>
      <c r="TMX7" s="171"/>
      <c r="TMY7" s="171"/>
      <c r="TMZ7" s="171"/>
      <c r="TNA7" s="171"/>
      <c r="TNB7" s="171"/>
      <c r="TNC7" s="171"/>
      <c r="TND7" s="171"/>
      <c r="TNE7" s="171"/>
      <c r="TNF7" s="171"/>
      <c r="TNG7" s="171"/>
      <c r="TNH7" s="171"/>
      <c r="TNI7" s="171"/>
      <c r="TNJ7" s="171"/>
      <c r="TNK7" s="171"/>
      <c r="TNL7" s="171"/>
      <c r="TNM7" s="171"/>
      <c r="TNN7" s="171"/>
      <c r="TNO7" s="171"/>
      <c r="TNP7" s="171"/>
      <c r="TNQ7" s="171"/>
      <c r="TNR7" s="171"/>
      <c r="TNS7" s="171"/>
      <c r="TNT7" s="171"/>
      <c r="TNU7" s="171"/>
      <c r="TNV7" s="171"/>
      <c r="TNW7" s="171"/>
      <c r="TNX7" s="171"/>
      <c r="TNY7" s="171"/>
      <c r="TNZ7" s="171"/>
      <c r="TOA7" s="171"/>
      <c r="TOB7" s="171"/>
      <c r="TOC7" s="171"/>
      <c r="TOD7" s="171"/>
      <c r="TOE7" s="171"/>
      <c r="TOF7" s="171"/>
      <c r="TOG7" s="171"/>
      <c r="TOH7" s="171"/>
      <c r="TOI7" s="171"/>
      <c r="TOJ7" s="171"/>
      <c r="TOK7" s="171"/>
      <c r="TOL7" s="171"/>
      <c r="TOM7" s="171"/>
      <c r="TON7" s="171"/>
      <c r="TOO7" s="171"/>
      <c r="TOP7" s="171"/>
      <c r="TOQ7" s="171"/>
      <c r="TOR7" s="171"/>
      <c r="TOS7" s="171"/>
      <c r="TOT7" s="171"/>
      <c r="TOU7" s="171"/>
      <c r="TOV7" s="171"/>
      <c r="TOW7" s="171"/>
      <c r="TOX7" s="171"/>
      <c r="TOY7" s="171"/>
      <c r="TOZ7" s="171"/>
      <c r="TPA7" s="171"/>
      <c r="TPB7" s="171"/>
      <c r="TPC7" s="171"/>
      <c r="TPD7" s="171"/>
      <c r="TPE7" s="171"/>
      <c r="TPF7" s="171"/>
      <c r="TPG7" s="171"/>
      <c r="TPH7" s="171"/>
      <c r="TPI7" s="171"/>
      <c r="TPJ7" s="171"/>
      <c r="TPK7" s="171"/>
      <c r="TPL7" s="171"/>
      <c r="TPM7" s="171"/>
      <c r="TPN7" s="171"/>
      <c r="TPO7" s="171"/>
      <c r="TPP7" s="171"/>
      <c r="TPQ7" s="171"/>
      <c r="TPR7" s="171"/>
      <c r="TPS7" s="171"/>
      <c r="TPT7" s="171"/>
      <c r="TPU7" s="171"/>
      <c r="TPV7" s="171"/>
      <c r="TPW7" s="171"/>
      <c r="TPX7" s="171"/>
      <c r="TPY7" s="171"/>
      <c r="TPZ7" s="171"/>
      <c r="TQA7" s="171"/>
      <c r="TQB7" s="171"/>
      <c r="TQC7" s="171"/>
      <c r="TQD7" s="171"/>
      <c r="TQE7" s="171"/>
      <c r="TQF7" s="171"/>
      <c r="TQG7" s="171"/>
      <c r="TQH7" s="171"/>
      <c r="TQI7" s="171"/>
      <c r="TQJ7" s="171"/>
      <c r="TQK7" s="171"/>
      <c r="TQL7" s="171"/>
      <c r="TQM7" s="171"/>
      <c r="TQN7" s="171"/>
      <c r="TQO7" s="171"/>
      <c r="TQP7" s="171"/>
      <c r="TQQ7" s="171"/>
      <c r="TQR7" s="171"/>
      <c r="TQS7" s="171"/>
      <c r="TQT7" s="171"/>
      <c r="TQU7" s="171"/>
      <c r="TQV7" s="171"/>
      <c r="TQW7" s="171"/>
      <c r="TQX7" s="171"/>
      <c r="TQY7" s="171"/>
      <c r="TQZ7" s="171"/>
      <c r="TRA7" s="171"/>
      <c r="TRB7" s="171"/>
      <c r="TRC7" s="171"/>
      <c r="TRD7" s="171"/>
      <c r="TRE7" s="171"/>
      <c r="TRF7" s="171"/>
      <c r="TRG7" s="171"/>
      <c r="TRH7" s="171"/>
      <c r="TRI7" s="171"/>
      <c r="TRJ7" s="171"/>
      <c r="TRK7" s="171"/>
      <c r="TRL7" s="171"/>
      <c r="TRM7" s="171"/>
      <c r="TRN7" s="171"/>
      <c r="TRO7" s="171"/>
      <c r="TRP7" s="171"/>
      <c r="TRQ7" s="171"/>
      <c r="TRR7" s="171"/>
      <c r="TRS7" s="171"/>
      <c r="TRT7" s="171"/>
      <c r="TRU7" s="171"/>
      <c r="TRV7" s="171"/>
      <c r="TRW7" s="171"/>
      <c r="TRX7" s="171"/>
      <c r="TRY7" s="171"/>
      <c r="TRZ7" s="171"/>
      <c r="TSA7" s="171"/>
      <c r="TSB7" s="171"/>
      <c r="TSC7" s="171"/>
      <c r="TSD7" s="171"/>
      <c r="TSE7" s="171"/>
      <c r="TSF7" s="171"/>
      <c r="TSG7" s="171"/>
      <c r="TSH7" s="171"/>
      <c r="TSI7" s="171"/>
      <c r="TSJ7" s="171"/>
      <c r="TSK7" s="171"/>
      <c r="TSL7" s="171"/>
      <c r="TSM7" s="171"/>
      <c r="TSN7" s="171"/>
      <c r="TSO7" s="171"/>
      <c r="TSP7" s="171"/>
      <c r="TSQ7" s="171"/>
      <c r="TSR7" s="171"/>
      <c r="TSS7" s="171"/>
      <c r="TST7" s="171"/>
      <c r="TSU7" s="171"/>
      <c r="TSV7" s="171"/>
      <c r="TSW7" s="171"/>
      <c r="TSX7" s="171"/>
      <c r="TSY7" s="171"/>
      <c r="TSZ7" s="171"/>
      <c r="TTA7" s="171"/>
      <c r="TTB7" s="171"/>
      <c r="TTC7" s="171"/>
      <c r="TTD7" s="171"/>
      <c r="TTE7" s="171"/>
      <c r="TTF7" s="171"/>
      <c r="TTG7" s="171"/>
      <c r="TTH7" s="171"/>
      <c r="TTI7" s="171"/>
      <c r="TTJ7" s="171"/>
      <c r="TTK7" s="171"/>
      <c r="TTL7" s="171"/>
      <c r="TTM7" s="171"/>
      <c r="TTN7" s="171"/>
      <c r="TTO7" s="171"/>
      <c r="TTP7" s="171"/>
      <c r="TTQ7" s="171"/>
      <c r="TTR7" s="171"/>
      <c r="TTS7" s="171"/>
      <c r="TTT7" s="171"/>
      <c r="TTU7" s="171"/>
      <c r="TTV7" s="171"/>
      <c r="TTW7" s="171"/>
      <c r="TTX7" s="171"/>
      <c r="TTY7" s="171"/>
      <c r="TTZ7" s="171"/>
      <c r="TUA7" s="171"/>
      <c r="TUB7" s="171"/>
      <c r="TUC7" s="171"/>
      <c r="TUD7" s="171"/>
      <c r="TUE7" s="171"/>
      <c r="TUF7" s="171"/>
      <c r="TUG7" s="171"/>
      <c r="TUH7" s="171"/>
      <c r="TUI7" s="171"/>
      <c r="TUJ7" s="171"/>
      <c r="TUK7" s="171"/>
      <c r="TUL7" s="171"/>
      <c r="TUM7" s="171"/>
      <c r="TUN7" s="171"/>
      <c r="TUO7" s="171"/>
      <c r="TUP7" s="171"/>
      <c r="TUQ7" s="171"/>
      <c r="TUR7" s="171"/>
      <c r="TUS7" s="171"/>
      <c r="TUT7" s="171"/>
      <c r="TUU7" s="171"/>
      <c r="TUV7" s="171"/>
      <c r="TUW7" s="171"/>
      <c r="TUX7" s="171"/>
      <c r="TUY7" s="171"/>
      <c r="TUZ7" s="171"/>
      <c r="TVA7" s="171"/>
      <c r="TVB7" s="171"/>
      <c r="TVC7" s="171"/>
      <c r="TVD7" s="171"/>
      <c r="TVE7" s="171"/>
      <c r="TVF7" s="171"/>
      <c r="TVG7" s="171"/>
      <c r="TVH7" s="171"/>
      <c r="TVI7" s="171"/>
      <c r="TVJ7" s="171"/>
      <c r="TVK7" s="171"/>
      <c r="TVL7" s="171"/>
      <c r="TVM7" s="171"/>
      <c r="TVN7" s="171"/>
      <c r="TVO7" s="171"/>
      <c r="TVP7" s="171"/>
      <c r="TVQ7" s="171"/>
      <c r="TVR7" s="171"/>
      <c r="TVS7" s="171"/>
      <c r="TVT7" s="171"/>
      <c r="TVU7" s="171"/>
      <c r="TVV7" s="171"/>
      <c r="TVW7" s="171"/>
      <c r="TVX7" s="171"/>
      <c r="TVY7" s="171"/>
      <c r="TVZ7" s="171"/>
      <c r="TWA7" s="171"/>
      <c r="TWB7" s="171"/>
      <c r="TWC7" s="171"/>
      <c r="TWD7" s="171"/>
      <c r="TWE7" s="171"/>
      <c r="TWF7" s="171"/>
      <c r="TWG7" s="171"/>
      <c r="TWH7" s="171"/>
      <c r="TWI7" s="171"/>
      <c r="TWJ7" s="171"/>
      <c r="TWK7" s="171"/>
      <c r="TWL7" s="171"/>
      <c r="TWM7" s="171"/>
      <c r="TWN7" s="171"/>
      <c r="TWO7" s="171"/>
      <c r="TWP7" s="171"/>
      <c r="TWQ7" s="171"/>
      <c r="TWR7" s="171"/>
      <c r="TWS7" s="171"/>
      <c r="TWT7" s="171"/>
      <c r="TWU7" s="171"/>
      <c r="TWV7" s="171"/>
      <c r="TWW7" s="171"/>
      <c r="TWX7" s="171"/>
      <c r="TWY7" s="171"/>
      <c r="TWZ7" s="171"/>
      <c r="TXA7" s="171"/>
      <c r="TXB7" s="171"/>
      <c r="TXC7" s="171"/>
      <c r="TXD7" s="171"/>
      <c r="TXE7" s="171"/>
      <c r="TXF7" s="171"/>
      <c r="TXG7" s="171"/>
      <c r="TXH7" s="171"/>
      <c r="TXI7" s="171"/>
      <c r="TXJ7" s="171"/>
      <c r="TXK7" s="171"/>
      <c r="TXL7" s="171"/>
      <c r="TXM7" s="171"/>
      <c r="TXN7" s="171"/>
      <c r="TXO7" s="171"/>
      <c r="TXP7" s="171"/>
      <c r="TXQ7" s="171"/>
      <c r="TXR7" s="171"/>
      <c r="TXS7" s="171"/>
      <c r="TXT7" s="171"/>
      <c r="TXU7" s="171"/>
      <c r="TXV7" s="171"/>
      <c r="TXW7" s="171"/>
      <c r="TXX7" s="171"/>
      <c r="TXY7" s="171"/>
      <c r="TXZ7" s="171"/>
      <c r="TYA7" s="171"/>
      <c r="TYB7" s="171"/>
      <c r="TYC7" s="171"/>
      <c r="TYD7" s="171"/>
      <c r="TYE7" s="171"/>
      <c r="TYF7" s="171"/>
      <c r="TYG7" s="171"/>
      <c r="TYH7" s="171"/>
      <c r="TYI7" s="171"/>
      <c r="TYJ7" s="171"/>
      <c r="TYK7" s="171"/>
      <c r="TYL7" s="171"/>
      <c r="TYM7" s="171"/>
      <c r="TYN7" s="171"/>
      <c r="TYO7" s="171"/>
      <c r="TYP7" s="171"/>
      <c r="TYQ7" s="171"/>
      <c r="TYR7" s="171"/>
      <c r="TYS7" s="171"/>
      <c r="TYT7" s="171"/>
      <c r="TYU7" s="171"/>
      <c r="TYV7" s="171"/>
      <c r="TYW7" s="171"/>
      <c r="TYX7" s="171"/>
      <c r="TYY7" s="171"/>
      <c r="TYZ7" s="171"/>
      <c r="TZA7" s="171"/>
      <c r="TZB7" s="171"/>
      <c r="TZC7" s="171"/>
      <c r="TZD7" s="171"/>
      <c r="TZE7" s="171"/>
      <c r="TZF7" s="171"/>
      <c r="TZG7" s="171"/>
      <c r="TZH7" s="171"/>
      <c r="TZI7" s="171"/>
      <c r="TZJ7" s="171"/>
      <c r="TZK7" s="171"/>
      <c r="TZL7" s="171"/>
      <c r="TZM7" s="171"/>
      <c r="TZN7" s="171"/>
      <c r="TZO7" s="171"/>
      <c r="TZP7" s="171"/>
      <c r="TZQ7" s="171"/>
      <c r="TZR7" s="171"/>
      <c r="TZS7" s="171"/>
      <c r="TZT7" s="171"/>
      <c r="TZU7" s="171"/>
      <c r="TZV7" s="171"/>
      <c r="TZW7" s="171"/>
      <c r="TZX7" s="171"/>
      <c r="TZY7" s="171"/>
      <c r="TZZ7" s="171"/>
      <c r="UAA7" s="171"/>
      <c r="UAB7" s="171"/>
      <c r="UAC7" s="171"/>
      <c r="UAD7" s="171"/>
      <c r="UAE7" s="171"/>
      <c r="UAF7" s="171"/>
      <c r="UAG7" s="171"/>
      <c r="UAH7" s="171"/>
      <c r="UAI7" s="171"/>
      <c r="UAJ7" s="171"/>
      <c r="UAK7" s="171"/>
      <c r="UAL7" s="171"/>
      <c r="UAM7" s="171"/>
      <c r="UAN7" s="171"/>
      <c r="UAO7" s="171"/>
      <c r="UAP7" s="171"/>
      <c r="UAQ7" s="171"/>
      <c r="UAR7" s="171"/>
      <c r="UAS7" s="171"/>
      <c r="UAT7" s="171"/>
      <c r="UAU7" s="171"/>
      <c r="UAV7" s="171"/>
      <c r="UAW7" s="171"/>
      <c r="UAX7" s="171"/>
      <c r="UAY7" s="171"/>
      <c r="UAZ7" s="171"/>
      <c r="UBA7" s="171"/>
      <c r="UBB7" s="171"/>
      <c r="UBC7" s="171"/>
      <c r="UBD7" s="171"/>
      <c r="UBE7" s="171"/>
      <c r="UBF7" s="171"/>
      <c r="UBG7" s="171"/>
      <c r="UBH7" s="171"/>
      <c r="UBI7" s="171"/>
      <c r="UBJ7" s="171"/>
      <c r="UBK7" s="171"/>
      <c r="UBL7" s="171"/>
      <c r="UBM7" s="171"/>
      <c r="UBN7" s="171"/>
      <c r="UBO7" s="171"/>
      <c r="UBP7" s="171"/>
      <c r="UBQ7" s="171"/>
      <c r="UBR7" s="171"/>
      <c r="UBS7" s="171"/>
      <c r="UBT7" s="171"/>
      <c r="UBU7" s="171"/>
      <c r="UBV7" s="171"/>
      <c r="UBW7" s="171"/>
      <c r="UBX7" s="171"/>
      <c r="UBY7" s="171"/>
      <c r="UBZ7" s="171"/>
      <c r="UCA7" s="171"/>
      <c r="UCB7" s="171"/>
      <c r="UCC7" s="171"/>
      <c r="UCD7" s="171"/>
      <c r="UCE7" s="171"/>
      <c r="UCF7" s="171"/>
      <c r="UCG7" s="171"/>
      <c r="UCH7" s="171"/>
      <c r="UCI7" s="171"/>
      <c r="UCJ7" s="171"/>
      <c r="UCK7" s="171"/>
      <c r="UCL7" s="171"/>
      <c r="UCM7" s="171"/>
      <c r="UCN7" s="171"/>
      <c r="UCO7" s="171"/>
      <c r="UCP7" s="171"/>
      <c r="UCQ7" s="171"/>
      <c r="UCR7" s="171"/>
      <c r="UCS7" s="171"/>
      <c r="UCT7" s="171"/>
      <c r="UCU7" s="171"/>
      <c r="UCV7" s="171"/>
      <c r="UCW7" s="171"/>
      <c r="UCX7" s="171"/>
      <c r="UCY7" s="171"/>
      <c r="UCZ7" s="171"/>
      <c r="UDA7" s="171"/>
      <c r="UDB7" s="171"/>
      <c r="UDC7" s="171"/>
      <c r="UDD7" s="171"/>
      <c r="UDE7" s="171"/>
      <c r="UDF7" s="171"/>
      <c r="UDG7" s="171"/>
      <c r="UDH7" s="171"/>
      <c r="UDI7" s="171"/>
      <c r="UDJ7" s="171"/>
      <c r="UDK7" s="171"/>
      <c r="UDL7" s="171"/>
      <c r="UDM7" s="171"/>
      <c r="UDN7" s="171"/>
      <c r="UDO7" s="171"/>
      <c r="UDP7" s="171"/>
      <c r="UDQ7" s="171"/>
      <c r="UDR7" s="171"/>
      <c r="UDS7" s="171"/>
      <c r="UDT7" s="171"/>
      <c r="UDU7" s="171"/>
      <c r="UDV7" s="171"/>
      <c r="UDW7" s="171"/>
      <c r="UDX7" s="171"/>
      <c r="UDY7" s="171"/>
      <c r="UDZ7" s="171"/>
      <c r="UEA7" s="171"/>
      <c r="UEB7" s="171"/>
      <c r="UEC7" s="171"/>
      <c r="UED7" s="171"/>
      <c r="UEE7" s="171"/>
      <c r="UEF7" s="171"/>
      <c r="UEG7" s="171"/>
      <c r="UEH7" s="171"/>
      <c r="UEI7" s="171"/>
      <c r="UEJ7" s="171"/>
      <c r="UEK7" s="171"/>
      <c r="UEL7" s="171"/>
      <c r="UEM7" s="171"/>
      <c r="UEN7" s="171"/>
      <c r="UEO7" s="171"/>
      <c r="UEP7" s="171"/>
      <c r="UEQ7" s="171"/>
      <c r="UER7" s="171"/>
      <c r="UES7" s="171"/>
      <c r="UET7" s="171"/>
      <c r="UEU7" s="171"/>
      <c r="UEV7" s="171"/>
      <c r="UEW7" s="171"/>
      <c r="UEX7" s="171"/>
      <c r="UEY7" s="171"/>
      <c r="UEZ7" s="171"/>
      <c r="UFA7" s="171"/>
      <c r="UFB7" s="171"/>
      <c r="UFC7" s="171"/>
      <c r="UFD7" s="171"/>
      <c r="UFE7" s="171"/>
      <c r="UFF7" s="171"/>
      <c r="UFG7" s="171"/>
      <c r="UFH7" s="171"/>
      <c r="UFI7" s="171"/>
      <c r="UFJ7" s="171"/>
      <c r="UFK7" s="171"/>
      <c r="UFL7" s="171"/>
      <c r="UFM7" s="171"/>
      <c r="UFN7" s="171"/>
      <c r="UFO7" s="171"/>
      <c r="UFP7" s="171"/>
      <c r="UFQ7" s="171"/>
      <c r="UFR7" s="171"/>
      <c r="UFS7" s="171"/>
      <c r="UFT7" s="171"/>
      <c r="UFU7" s="171"/>
      <c r="UFV7" s="171"/>
      <c r="UFW7" s="171"/>
      <c r="UFX7" s="171"/>
      <c r="UFY7" s="171"/>
      <c r="UFZ7" s="171"/>
      <c r="UGA7" s="171"/>
      <c r="UGB7" s="171"/>
      <c r="UGC7" s="171"/>
      <c r="UGD7" s="171"/>
      <c r="UGE7" s="171"/>
      <c r="UGF7" s="171"/>
      <c r="UGG7" s="171"/>
      <c r="UGH7" s="171"/>
      <c r="UGI7" s="171"/>
      <c r="UGJ7" s="171"/>
      <c r="UGK7" s="171"/>
      <c r="UGL7" s="171"/>
      <c r="UGM7" s="171"/>
      <c r="UGN7" s="171"/>
      <c r="UGO7" s="171"/>
      <c r="UGP7" s="171"/>
      <c r="UGQ7" s="171"/>
      <c r="UGR7" s="171"/>
      <c r="UGS7" s="171"/>
      <c r="UGT7" s="171"/>
      <c r="UGU7" s="171"/>
      <c r="UGV7" s="171"/>
      <c r="UGW7" s="171"/>
      <c r="UGX7" s="171"/>
      <c r="UGY7" s="171"/>
      <c r="UGZ7" s="171"/>
      <c r="UHA7" s="171"/>
      <c r="UHB7" s="171"/>
      <c r="UHC7" s="171"/>
      <c r="UHD7" s="171"/>
      <c r="UHE7" s="171"/>
      <c r="UHF7" s="171"/>
      <c r="UHG7" s="171"/>
      <c r="UHH7" s="171"/>
      <c r="UHI7" s="171"/>
      <c r="UHJ7" s="171"/>
      <c r="UHK7" s="171"/>
      <c r="UHL7" s="171"/>
      <c r="UHM7" s="171"/>
      <c r="UHN7" s="171"/>
      <c r="UHO7" s="171"/>
      <c r="UHP7" s="171"/>
      <c r="UHQ7" s="171"/>
      <c r="UHR7" s="171"/>
      <c r="UHS7" s="171"/>
      <c r="UHT7" s="171"/>
      <c r="UHU7" s="171"/>
      <c r="UHV7" s="171"/>
      <c r="UHW7" s="171"/>
      <c r="UHX7" s="171"/>
      <c r="UHY7" s="171"/>
      <c r="UHZ7" s="171"/>
      <c r="UIA7" s="171"/>
      <c r="UIB7" s="171"/>
      <c r="UIC7" s="171"/>
      <c r="UID7" s="171"/>
      <c r="UIE7" s="171"/>
      <c r="UIF7" s="171"/>
      <c r="UIG7" s="171"/>
      <c r="UIH7" s="171"/>
      <c r="UII7" s="171"/>
      <c r="UIJ7" s="171"/>
      <c r="UIK7" s="171"/>
      <c r="UIL7" s="171"/>
      <c r="UIM7" s="171"/>
      <c r="UIN7" s="171"/>
      <c r="UIO7" s="171"/>
      <c r="UIP7" s="171"/>
      <c r="UIQ7" s="171"/>
      <c r="UIR7" s="171"/>
      <c r="UIS7" s="171"/>
      <c r="UIT7" s="171"/>
      <c r="UIU7" s="171"/>
      <c r="UIV7" s="171"/>
      <c r="UIW7" s="171"/>
      <c r="UIX7" s="171"/>
      <c r="UIY7" s="171"/>
      <c r="UIZ7" s="171"/>
      <c r="UJA7" s="171"/>
      <c r="UJB7" s="171"/>
      <c r="UJC7" s="171"/>
      <c r="UJD7" s="171"/>
      <c r="UJE7" s="171"/>
      <c r="UJF7" s="171"/>
      <c r="UJG7" s="171"/>
      <c r="UJH7" s="171"/>
      <c r="UJI7" s="171"/>
      <c r="UJJ7" s="171"/>
      <c r="UJK7" s="171"/>
      <c r="UJL7" s="171"/>
      <c r="UJM7" s="171"/>
      <c r="UJN7" s="171"/>
      <c r="UJO7" s="171"/>
      <c r="UJP7" s="171"/>
      <c r="UJQ7" s="171"/>
      <c r="UJR7" s="171"/>
      <c r="UJS7" s="171"/>
      <c r="UJT7" s="171"/>
      <c r="UJU7" s="171"/>
      <c r="UJV7" s="171"/>
      <c r="UJW7" s="171"/>
      <c r="UJX7" s="171"/>
      <c r="UJY7" s="171"/>
      <c r="UJZ7" s="171"/>
      <c r="UKA7" s="171"/>
      <c r="UKB7" s="171"/>
      <c r="UKC7" s="171"/>
      <c r="UKD7" s="171"/>
      <c r="UKE7" s="171"/>
      <c r="UKF7" s="171"/>
      <c r="UKG7" s="171"/>
      <c r="UKH7" s="171"/>
      <c r="UKI7" s="171"/>
      <c r="UKJ7" s="171"/>
      <c r="UKK7" s="171"/>
      <c r="UKL7" s="171"/>
      <c r="UKM7" s="171"/>
      <c r="UKN7" s="171"/>
      <c r="UKO7" s="171"/>
      <c r="UKP7" s="171"/>
      <c r="UKQ7" s="171"/>
      <c r="UKR7" s="171"/>
      <c r="UKS7" s="171"/>
      <c r="UKT7" s="171"/>
      <c r="UKU7" s="171"/>
      <c r="UKV7" s="171"/>
      <c r="UKW7" s="171"/>
      <c r="UKX7" s="171"/>
      <c r="UKY7" s="171"/>
      <c r="UKZ7" s="171"/>
      <c r="ULA7" s="171"/>
      <c r="ULB7" s="171"/>
      <c r="ULC7" s="171"/>
      <c r="ULD7" s="171"/>
      <c r="ULE7" s="171"/>
      <c r="ULF7" s="171"/>
      <c r="ULG7" s="171"/>
      <c r="ULH7" s="171"/>
      <c r="ULI7" s="171"/>
      <c r="ULJ7" s="171"/>
      <c r="ULK7" s="171"/>
      <c r="ULL7" s="171"/>
      <c r="ULM7" s="171"/>
      <c r="ULN7" s="171"/>
      <c r="ULO7" s="171"/>
      <c r="ULP7" s="171"/>
      <c r="ULQ7" s="171"/>
      <c r="ULR7" s="171"/>
      <c r="ULS7" s="171"/>
      <c r="ULT7" s="171"/>
      <c r="ULU7" s="171"/>
      <c r="ULV7" s="171"/>
      <c r="ULW7" s="171"/>
      <c r="ULX7" s="171"/>
      <c r="ULY7" s="171"/>
      <c r="ULZ7" s="171"/>
      <c r="UMA7" s="171"/>
      <c r="UMB7" s="171"/>
      <c r="UMC7" s="171"/>
      <c r="UMD7" s="171"/>
      <c r="UME7" s="171"/>
      <c r="UMF7" s="171"/>
      <c r="UMG7" s="171"/>
      <c r="UMH7" s="171"/>
      <c r="UMI7" s="171"/>
      <c r="UMJ7" s="171"/>
      <c r="UMK7" s="171"/>
      <c r="UML7" s="171"/>
      <c r="UMM7" s="171"/>
      <c r="UMN7" s="171"/>
      <c r="UMO7" s="171"/>
      <c r="UMP7" s="171"/>
      <c r="UMQ7" s="171"/>
      <c r="UMR7" s="171"/>
      <c r="UMS7" s="171"/>
      <c r="UMT7" s="171"/>
      <c r="UMU7" s="171"/>
      <c r="UMV7" s="171"/>
      <c r="UMW7" s="171"/>
      <c r="UMX7" s="171"/>
      <c r="UMY7" s="171"/>
      <c r="UMZ7" s="171"/>
      <c r="UNA7" s="171"/>
      <c r="UNB7" s="171"/>
      <c r="UNC7" s="171"/>
      <c r="UND7" s="171"/>
      <c r="UNE7" s="171"/>
      <c r="UNF7" s="171"/>
      <c r="UNG7" s="171"/>
      <c r="UNH7" s="171"/>
      <c r="UNI7" s="171"/>
      <c r="UNJ7" s="171"/>
      <c r="UNK7" s="171"/>
      <c r="UNL7" s="171"/>
      <c r="UNM7" s="171"/>
      <c r="UNN7" s="171"/>
      <c r="UNO7" s="171"/>
      <c r="UNP7" s="171"/>
      <c r="UNQ7" s="171"/>
      <c r="UNR7" s="171"/>
      <c r="UNS7" s="171"/>
      <c r="UNT7" s="171"/>
      <c r="UNU7" s="171"/>
      <c r="UNV7" s="171"/>
      <c r="UNW7" s="171"/>
      <c r="UNX7" s="171"/>
      <c r="UNY7" s="171"/>
      <c r="UNZ7" s="171"/>
      <c r="UOA7" s="171"/>
      <c r="UOB7" s="171"/>
      <c r="UOC7" s="171"/>
      <c r="UOD7" s="171"/>
      <c r="UOE7" s="171"/>
      <c r="UOF7" s="171"/>
      <c r="UOG7" s="171"/>
      <c r="UOH7" s="171"/>
      <c r="UOI7" s="171"/>
      <c r="UOJ7" s="171"/>
      <c r="UOK7" s="171"/>
      <c r="UOL7" s="171"/>
      <c r="UOM7" s="171"/>
      <c r="UON7" s="171"/>
      <c r="UOO7" s="171"/>
      <c r="UOP7" s="171"/>
      <c r="UOQ7" s="171"/>
      <c r="UOR7" s="171"/>
      <c r="UOS7" s="171"/>
      <c r="UOT7" s="171"/>
      <c r="UOU7" s="171"/>
      <c r="UOV7" s="171"/>
      <c r="UOW7" s="171"/>
      <c r="UOX7" s="171"/>
      <c r="UOY7" s="171"/>
      <c r="UOZ7" s="171"/>
      <c r="UPA7" s="171"/>
      <c r="UPB7" s="171"/>
      <c r="UPC7" s="171"/>
      <c r="UPD7" s="171"/>
      <c r="UPE7" s="171"/>
      <c r="UPF7" s="171"/>
      <c r="UPG7" s="171"/>
      <c r="UPH7" s="171"/>
      <c r="UPI7" s="171"/>
      <c r="UPJ7" s="171"/>
      <c r="UPK7" s="171"/>
      <c r="UPL7" s="171"/>
      <c r="UPM7" s="171"/>
      <c r="UPN7" s="171"/>
      <c r="UPO7" s="171"/>
      <c r="UPP7" s="171"/>
      <c r="UPQ7" s="171"/>
      <c r="UPR7" s="171"/>
      <c r="UPS7" s="171"/>
      <c r="UPT7" s="171"/>
      <c r="UPU7" s="171"/>
      <c r="UPV7" s="171"/>
      <c r="UPW7" s="171"/>
      <c r="UPX7" s="171"/>
      <c r="UPY7" s="171"/>
      <c r="UPZ7" s="171"/>
      <c r="UQA7" s="171"/>
      <c r="UQB7" s="171"/>
      <c r="UQC7" s="171"/>
      <c r="UQD7" s="171"/>
      <c r="UQE7" s="171"/>
      <c r="UQF7" s="171"/>
      <c r="UQG7" s="171"/>
      <c r="UQH7" s="171"/>
      <c r="UQI7" s="171"/>
      <c r="UQJ7" s="171"/>
      <c r="UQK7" s="171"/>
      <c r="UQL7" s="171"/>
      <c r="UQM7" s="171"/>
      <c r="UQN7" s="171"/>
      <c r="UQO7" s="171"/>
      <c r="UQP7" s="171"/>
      <c r="UQQ7" s="171"/>
      <c r="UQR7" s="171"/>
      <c r="UQS7" s="171"/>
      <c r="UQT7" s="171"/>
      <c r="UQU7" s="171"/>
      <c r="UQV7" s="171"/>
      <c r="UQW7" s="171"/>
      <c r="UQX7" s="171"/>
      <c r="UQY7" s="171"/>
      <c r="UQZ7" s="171"/>
      <c r="URA7" s="171"/>
      <c r="URB7" s="171"/>
      <c r="URC7" s="171"/>
      <c r="URD7" s="171"/>
      <c r="URE7" s="171"/>
      <c r="URF7" s="171"/>
      <c r="URG7" s="171"/>
      <c r="URH7" s="171"/>
      <c r="URI7" s="171"/>
      <c r="URJ7" s="171"/>
      <c r="URK7" s="171"/>
      <c r="URL7" s="171"/>
      <c r="URM7" s="171"/>
      <c r="URN7" s="171"/>
      <c r="URO7" s="171"/>
      <c r="URP7" s="171"/>
      <c r="URQ7" s="171"/>
      <c r="URR7" s="171"/>
      <c r="URS7" s="171"/>
      <c r="URT7" s="171"/>
      <c r="URU7" s="171"/>
      <c r="URV7" s="171"/>
      <c r="URW7" s="171"/>
      <c r="URX7" s="171"/>
      <c r="URY7" s="171"/>
      <c r="URZ7" s="171"/>
      <c r="USA7" s="171"/>
      <c r="USB7" s="171"/>
      <c r="USC7" s="171"/>
      <c r="USD7" s="171"/>
      <c r="USE7" s="171"/>
      <c r="USF7" s="171"/>
      <c r="USG7" s="171"/>
      <c r="USH7" s="171"/>
      <c r="USI7" s="171"/>
      <c r="USJ7" s="171"/>
      <c r="USK7" s="171"/>
      <c r="USL7" s="171"/>
      <c r="USM7" s="171"/>
      <c r="USN7" s="171"/>
      <c r="USO7" s="171"/>
      <c r="USP7" s="171"/>
      <c r="USQ7" s="171"/>
      <c r="USR7" s="171"/>
      <c r="USS7" s="171"/>
      <c r="UST7" s="171"/>
      <c r="USU7" s="171"/>
      <c r="USV7" s="171"/>
      <c r="USW7" s="171"/>
      <c r="USX7" s="171"/>
      <c r="USY7" s="171"/>
      <c r="USZ7" s="171"/>
      <c r="UTA7" s="171"/>
      <c r="UTB7" s="171"/>
      <c r="UTC7" s="171"/>
      <c r="UTD7" s="171"/>
      <c r="UTE7" s="171"/>
      <c r="UTF7" s="171"/>
      <c r="UTG7" s="171"/>
      <c r="UTH7" s="171"/>
      <c r="UTI7" s="171"/>
      <c r="UTJ7" s="171"/>
      <c r="UTK7" s="171"/>
      <c r="UTL7" s="171"/>
      <c r="UTM7" s="171"/>
      <c r="UTN7" s="171"/>
      <c r="UTO7" s="171"/>
      <c r="UTP7" s="171"/>
      <c r="UTQ7" s="171"/>
      <c r="UTR7" s="171"/>
      <c r="UTS7" s="171"/>
      <c r="UTT7" s="171"/>
      <c r="UTU7" s="171"/>
      <c r="UTV7" s="171"/>
      <c r="UTW7" s="171"/>
      <c r="UTX7" s="171"/>
      <c r="UTY7" s="171"/>
      <c r="UTZ7" s="171"/>
      <c r="UUA7" s="171"/>
      <c r="UUB7" s="171"/>
      <c r="UUC7" s="171"/>
      <c r="UUD7" s="171"/>
      <c r="UUE7" s="171"/>
      <c r="UUF7" s="171"/>
      <c r="UUG7" s="171"/>
      <c r="UUH7" s="171"/>
      <c r="UUI7" s="171"/>
      <c r="UUJ7" s="171"/>
      <c r="UUK7" s="171"/>
      <c r="UUL7" s="171"/>
      <c r="UUM7" s="171"/>
      <c r="UUN7" s="171"/>
      <c r="UUO7" s="171"/>
      <c r="UUP7" s="171"/>
      <c r="UUQ7" s="171"/>
      <c r="UUR7" s="171"/>
      <c r="UUS7" s="171"/>
      <c r="UUT7" s="171"/>
      <c r="UUU7" s="171"/>
      <c r="UUV7" s="171"/>
      <c r="UUW7" s="171"/>
      <c r="UUX7" s="171"/>
      <c r="UUY7" s="171"/>
      <c r="UUZ7" s="171"/>
      <c r="UVA7" s="171"/>
      <c r="UVB7" s="171"/>
      <c r="UVC7" s="171"/>
      <c r="UVD7" s="171"/>
      <c r="UVE7" s="171"/>
      <c r="UVF7" s="171"/>
      <c r="UVG7" s="171"/>
      <c r="UVH7" s="171"/>
      <c r="UVI7" s="171"/>
      <c r="UVJ7" s="171"/>
      <c r="UVK7" s="171"/>
      <c r="UVL7" s="171"/>
      <c r="UVM7" s="171"/>
      <c r="UVN7" s="171"/>
      <c r="UVO7" s="171"/>
      <c r="UVP7" s="171"/>
      <c r="UVQ7" s="171"/>
      <c r="UVR7" s="171"/>
      <c r="UVS7" s="171"/>
      <c r="UVT7" s="171"/>
      <c r="UVU7" s="171"/>
      <c r="UVV7" s="171"/>
      <c r="UVW7" s="171"/>
      <c r="UVX7" s="171"/>
      <c r="UVY7" s="171"/>
      <c r="UVZ7" s="171"/>
      <c r="UWA7" s="171"/>
      <c r="UWB7" s="171"/>
      <c r="UWC7" s="171"/>
      <c r="UWD7" s="171"/>
      <c r="UWE7" s="171"/>
      <c r="UWF7" s="171"/>
      <c r="UWG7" s="171"/>
      <c r="UWH7" s="171"/>
      <c r="UWI7" s="171"/>
      <c r="UWJ7" s="171"/>
      <c r="UWK7" s="171"/>
      <c r="UWL7" s="171"/>
      <c r="UWM7" s="171"/>
      <c r="UWN7" s="171"/>
      <c r="UWO7" s="171"/>
      <c r="UWP7" s="171"/>
      <c r="UWQ7" s="171"/>
      <c r="UWR7" s="171"/>
      <c r="UWS7" s="171"/>
      <c r="UWT7" s="171"/>
      <c r="UWU7" s="171"/>
      <c r="UWV7" s="171"/>
      <c r="UWW7" s="171"/>
      <c r="UWX7" s="171"/>
      <c r="UWY7" s="171"/>
      <c r="UWZ7" s="171"/>
      <c r="UXA7" s="171"/>
      <c r="UXB7" s="171"/>
      <c r="UXC7" s="171"/>
      <c r="UXD7" s="171"/>
      <c r="UXE7" s="171"/>
      <c r="UXF7" s="171"/>
      <c r="UXG7" s="171"/>
      <c r="UXH7" s="171"/>
      <c r="UXI7" s="171"/>
      <c r="UXJ7" s="171"/>
      <c r="UXK7" s="171"/>
      <c r="UXL7" s="171"/>
      <c r="UXM7" s="171"/>
      <c r="UXN7" s="171"/>
      <c r="UXO7" s="171"/>
      <c r="UXP7" s="171"/>
      <c r="UXQ7" s="171"/>
      <c r="UXR7" s="171"/>
      <c r="UXS7" s="171"/>
      <c r="UXT7" s="171"/>
      <c r="UXU7" s="171"/>
      <c r="UXV7" s="171"/>
      <c r="UXW7" s="171"/>
      <c r="UXX7" s="171"/>
      <c r="UXY7" s="171"/>
      <c r="UXZ7" s="171"/>
      <c r="UYA7" s="171"/>
      <c r="UYB7" s="171"/>
      <c r="UYC7" s="171"/>
      <c r="UYD7" s="171"/>
      <c r="UYE7" s="171"/>
      <c r="UYF7" s="171"/>
      <c r="UYG7" s="171"/>
      <c r="UYH7" s="171"/>
      <c r="UYI7" s="171"/>
      <c r="UYJ7" s="171"/>
      <c r="UYK7" s="171"/>
      <c r="UYL7" s="171"/>
      <c r="UYM7" s="171"/>
      <c r="UYN7" s="171"/>
      <c r="UYO7" s="171"/>
      <c r="UYP7" s="171"/>
      <c r="UYQ7" s="171"/>
      <c r="UYR7" s="171"/>
      <c r="UYS7" s="171"/>
      <c r="UYT7" s="171"/>
      <c r="UYU7" s="171"/>
      <c r="UYV7" s="171"/>
      <c r="UYW7" s="171"/>
      <c r="UYX7" s="171"/>
      <c r="UYY7" s="171"/>
      <c r="UYZ7" s="171"/>
      <c r="UZA7" s="171"/>
      <c r="UZB7" s="171"/>
      <c r="UZC7" s="171"/>
      <c r="UZD7" s="171"/>
      <c r="UZE7" s="171"/>
      <c r="UZF7" s="171"/>
      <c r="UZG7" s="171"/>
      <c r="UZH7" s="171"/>
      <c r="UZI7" s="171"/>
      <c r="UZJ7" s="171"/>
      <c r="UZK7" s="171"/>
      <c r="UZL7" s="171"/>
      <c r="UZM7" s="171"/>
      <c r="UZN7" s="171"/>
      <c r="UZO7" s="171"/>
      <c r="UZP7" s="171"/>
      <c r="UZQ7" s="171"/>
      <c r="UZR7" s="171"/>
      <c r="UZS7" s="171"/>
      <c r="UZT7" s="171"/>
      <c r="UZU7" s="171"/>
      <c r="UZV7" s="171"/>
      <c r="UZW7" s="171"/>
      <c r="UZX7" s="171"/>
      <c r="UZY7" s="171"/>
      <c r="UZZ7" s="171"/>
      <c r="VAA7" s="171"/>
      <c r="VAB7" s="171"/>
      <c r="VAC7" s="171"/>
      <c r="VAD7" s="171"/>
      <c r="VAE7" s="171"/>
      <c r="VAF7" s="171"/>
      <c r="VAG7" s="171"/>
      <c r="VAH7" s="171"/>
      <c r="VAI7" s="171"/>
      <c r="VAJ7" s="171"/>
      <c r="VAK7" s="171"/>
      <c r="VAL7" s="171"/>
      <c r="VAM7" s="171"/>
      <c r="VAN7" s="171"/>
      <c r="VAO7" s="171"/>
      <c r="VAP7" s="171"/>
      <c r="VAQ7" s="171"/>
      <c r="VAR7" s="171"/>
      <c r="VAS7" s="171"/>
      <c r="VAT7" s="171"/>
      <c r="VAU7" s="171"/>
      <c r="VAV7" s="171"/>
      <c r="VAW7" s="171"/>
      <c r="VAX7" s="171"/>
      <c r="VAY7" s="171"/>
      <c r="VAZ7" s="171"/>
      <c r="VBA7" s="171"/>
      <c r="VBB7" s="171"/>
      <c r="VBC7" s="171"/>
      <c r="VBD7" s="171"/>
      <c r="VBE7" s="171"/>
      <c r="VBF7" s="171"/>
      <c r="VBG7" s="171"/>
      <c r="VBH7" s="171"/>
      <c r="VBI7" s="171"/>
      <c r="VBJ7" s="171"/>
      <c r="VBK7" s="171"/>
      <c r="VBL7" s="171"/>
      <c r="VBM7" s="171"/>
      <c r="VBN7" s="171"/>
      <c r="VBO7" s="171"/>
      <c r="VBP7" s="171"/>
      <c r="VBQ7" s="171"/>
      <c r="VBR7" s="171"/>
      <c r="VBS7" s="171"/>
      <c r="VBT7" s="171"/>
      <c r="VBU7" s="171"/>
      <c r="VBV7" s="171"/>
      <c r="VBW7" s="171"/>
      <c r="VBX7" s="171"/>
      <c r="VBY7" s="171"/>
      <c r="VBZ7" s="171"/>
      <c r="VCA7" s="171"/>
      <c r="VCB7" s="171"/>
      <c r="VCC7" s="171"/>
      <c r="VCD7" s="171"/>
      <c r="VCE7" s="171"/>
      <c r="VCF7" s="171"/>
      <c r="VCG7" s="171"/>
      <c r="VCH7" s="171"/>
      <c r="VCI7" s="171"/>
      <c r="VCJ7" s="171"/>
      <c r="VCK7" s="171"/>
      <c r="VCL7" s="171"/>
      <c r="VCM7" s="171"/>
      <c r="VCN7" s="171"/>
      <c r="VCO7" s="171"/>
      <c r="VCP7" s="171"/>
      <c r="VCQ7" s="171"/>
      <c r="VCR7" s="171"/>
      <c r="VCS7" s="171"/>
      <c r="VCT7" s="171"/>
      <c r="VCU7" s="171"/>
      <c r="VCV7" s="171"/>
      <c r="VCW7" s="171"/>
      <c r="VCX7" s="171"/>
      <c r="VCY7" s="171"/>
      <c r="VCZ7" s="171"/>
      <c r="VDA7" s="171"/>
      <c r="VDB7" s="171"/>
      <c r="VDC7" s="171"/>
      <c r="VDD7" s="171"/>
      <c r="VDE7" s="171"/>
      <c r="VDF7" s="171"/>
      <c r="VDG7" s="171"/>
      <c r="VDH7" s="171"/>
      <c r="VDI7" s="171"/>
      <c r="VDJ7" s="171"/>
      <c r="VDK7" s="171"/>
      <c r="VDL7" s="171"/>
      <c r="VDM7" s="171"/>
      <c r="VDN7" s="171"/>
      <c r="VDO7" s="171"/>
      <c r="VDP7" s="171"/>
      <c r="VDQ7" s="171"/>
      <c r="VDR7" s="171"/>
      <c r="VDS7" s="171"/>
      <c r="VDT7" s="171"/>
      <c r="VDU7" s="171"/>
      <c r="VDV7" s="171"/>
      <c r="VDW7" s="171"/>
      <c r="VDX7" s="171"/>
      <c r="VDY7" s="171"/>
      <c r="VDZ7" s="171"/>
      <c r="VEA7" s="171"/>
      <c r="VEB7" s="171"/>
      <c r="VEC7" s="171"/>
      <c r="VED7" s="171"/>
      <c r="VEE7" s="171"/>
      <c r="VEF7" s="171"/>
      <c r="VEG7" s="171"/>
      <c r="VEH7" s="171"/>
      <c r="VEI7" s="171"/>
      <c r="VEJ7" s="171"/>
      <c r="VEK7" s="171"/>
      <c r="VEL7" s="171"/>
      <c r="VEM7" s="171"/>
      <c r="VEN7" s="171"/>
      <c r="VEO7" s="171"/>
      <c r="VEP7" s="171"/>
      <c r="VEQ7" s="171"/>
      <c r="VER7" s="171"/>
      <c r="VES7" s="171"/>
      <c r="VET7" s="171"/>
      <c r="VEU7" s="171"/>
      <c r="VEV7" s="171"/>
      <c r="VEW7" s="171"/>
      <c r="VEX7" s="171"/>
      <c r="VEY7" s="171"/>
      <c r="VEZ7" s="171"/>
      <c r="VFA7" s="171"/>
      <c r="VFB7" s="171"/>
      <c r="VFC7" s="171"/>
      <c r="VFD7" s="171"/>
      <c r="VFE7" s="171"/>
      <c r="VFF7" s="171"/>
      <c r="VFG7" s="171"/>
      <c r="VFH7" s="171"/>
      <c r="VFI7" s="171"/>
      <c r="VFJ7" s="171"/>
      <c r="VFK7" s="171"/>
      <c r="VFL7" s="171"/>
      <c r="VFM7" s="171"/>
      <c r="VFN7" s="171"/>
      <c r="VFO7" s="171"/>
      <c r="VFP7" s="171"/>
      <c r="VFQ7" s="171"/>
      <c r="VFR7" s="171"/>
      <c r="VFS7" s="171"/>
      <c r="VFT7" s="171"/>
      <c r="VFU7" s="171"/>
      <c r="VFV7" s="171"/>
      <c r="VFW7" s="171"/>
      <c r="VFX7" s="171"/>
      <c r="VFY7" s="171"/>
      <c r="VFZ7" s="171"/>
      <c r="VGA7" s="171"/>
      <c r="VGB7" s="171"/>
      <c r="VGC7" s="171"/>
      <c r="VGD7" s="171"/>
      <c r="VGE7" s="171"/>
      <c r="VGF7" s="171"/>
      <c r="VGG7" s="171"/>
      <c r="VGH7" s="171"/>
      <c r="VGI7" s="171"/>
      <c r="VGJ7" s="171"/>
      <c r="VGK7" s="171"/>
      <c r="VGL7" s="171"/>
      <c r="VGM7" s="171"/>
      <c r="VGN7" s="171"/>
      <c r="VGO7" s="171"/>
      <c r="VGP7" s="171"/>
      <c r="VGQ7" s="171"/>
      <c r="VGR7" s="171"/>
      <c r="VGS7" s="171"/>
      <c r="VGT7" s="171"/>
      <c r="VGU7" s="171"/>
      <c r="VGV7" s="171"/>
      <c r="VGW7" s="171"/>
      <c r="VGX7" s="171"/>
      <c r="VGY7" s="171"/>
      <c r="VGZ7" s="171"/>
      <c r="VHA7" s="171"/>
      <c r="VHB7" s="171"/>
      <c r="VHC7" s="171"/>
      <c r="VHD7" s="171"/>
      <c r="VHE7" s="171"/>
      <c r="VHF7" s="171"/>
      <c r="VHG7" s="171"/>
      <c r="VHH7" s="171"/>
      <c r="VHI7" s="171"/>
      <c r="VHJ7" s="171"/>
      <c r="VHK7" s="171"/>
      <c r="VHL7" s="171"/>
      <c r="VHM7" s="171"/>
      <c r="VHN7" s="171"/>
      <c r="VHO7" s="171"/>
      <c r="VHP7" s="171"/>
      <c r="VHQ7" s="171"/>
      <c r="VHR7" s="171"/>
      <c r="VHS7" s="171"/>
      <c r="VHT7" s="171"/>
      <c r="VHU7" s="171"/>
      <c r="VHV7" s="171"/>
      <c r="VHW7" s="171"/>
      <c r="VHX7" s="171"/>
      <c r="VHY7" s="171"/>
      <c r="VHZ7" s="171"/>
      <c r="VIA7" s="171"/>
      <c r="VIB7" s="171"/>
      <c r="VIC7" s="171"/>
      <c r="VID7" s="171"/>
      <c r="VIE7" s="171"/>
      <c r="VIF7" s="171"/>
      <c r="VIG7" s="171"/>
      <c r="VIH7" s="171"/>
      <c r="VII7" s="171"/>
      <c r="VIJ7" s="171"/>
      <c r="VIK7" s="171"/>
      <c r="VIL7" s="171"/>
      <c r="VIM7" s="171"/>
      <c r="VIN7" s="171"/>
      <c r="VIO7" s="171"/>
      <c r="VIP7" s="171"/>
      <c r="VIQ7" s="171"/>
      <c r="VIR7" s="171"/>
      <c r="VIS7" s="171"/>
      <c r="VIT7" s="171"/>
      <c r="VIU7" s="171"/>
      <c r="VIV7" s="171"/>
      <c r="VIW7" s="171"/>
      <c r="VIX7" s="171"/>
      <c r="VIY7" s="171"/>
      <c r="VIZ7" s="171"/>
      <c r="VJA7" s="171"/>
      <c r="VJB7" s="171"/>
      <c r="VJC7" s="171"/>
      <c r="VJD7" s="171"/>
      <c r="VJE7" s="171"/>
      <c r="VJF7" s="171"/>
      <c r="VJG7" s="171"/>
      <c r="VJH7" s="171"/>
      <c r="VJI7" s="171"/>
      <c r="VJJ7" s="171"/>
      <c r="VJK7" s="171"/>
      <c r="VJL7" s="171"/>
      <c r="VJM7" s="171"/>
      <c r="VJN7" s="171"/>
      <c r="VJO7" s="171"/>
      <c r="VJP7" s="171"/>
      <c r="VJQ7" s="171"/>
      <c r="VJR7" s="171"/>
      <c r="VJS7" s="171"/>
      <c r="VJT7" s="171"/>
      <c r="VJU7" s="171"/>
      <c r="VJV7" s="171"/>
      <c r="VJW7" s="171"/>
      <c r="VJX7" s="171"/>
      <c r="VJY7" s="171"/>
      <c r="VJZ7" s="171"/>
      <c r="VKA7" s="171"/>
      <c r="VKB7" s="171"/>
      <c r="VKC7" s="171"/>
      <c r="VKD7" s="171"/>
      <c r="VKE7" s="171"/>
      <c r="VKF7" s="171"/>
      <c r="VKG7" s="171"/>
      <c r="VKH7" s="171"/>
      <c r="VKI7" s="171"/>
      <c r="VKJ7" s="171"/>
      <c r="VKK7" s="171"/>
      <c r="VKL7" s="171"/>
      <c r="VKM7" s="171"/>
      <c r="VKN7" s="171"/>
      <c r="VKO7" s="171"/>
      <c r="VKP7" s="171"/>
      <c r="VKQ7" s="171"/>
      <c r="VKR7" s="171"/>
      <c r="VKS7" s="171"/>
      <c r="VKT7" s="171"/>
      <c r="VKU7" s="171"/>
      <c r="VKV7" s="171"/>
      <c r="VKW7" s="171"/>
      <c r="VKX7" s="171"/>
      <c r="VKY7" s="171"/>
      <c r="VKZ7" s="171"/>
      <c r="VLA7" s="171"/>
      <c r="VLB7" s="171"/>
      <c r="VLC7" s="171"/>
      <c r="VLD7" s="171"/>
      <c r="VLE7" s="171"/>
      <c r="VLF7" s="171"/>
      <c r="VLG7" s="171"/>
      <c r="VLH7" s="171"/>
      <c r="VLI7" s="171"/>
      <c r="VLJ7" s="171"/>
      <c r="VLK7" s="171"/>
      <c r="VLL7" s="171"/>
      <c r="VLM7" s="171"/>
      <c r="VLN7" s="171"/>
      <c r="VLO7" s="171"/>
      <c r="VLP7" s="171"/>
      <c r="VLQ7" s="171"/>
      <c r="VLR7" s="171"/>
      <c r="VLS7" s="171"/>
      <c r="VLT7" s="171"/>
      <c r="VLU7" s="171"/>
      <c r="VLV7" s="171"/>
      <c r="VLW7" s="171"/>
      <c r="VLX7" s="171"/>
      <c r="VLY7" s="171"/>
      <c r="VLZ7" s="171"/>
      <c r="VMA7" s="171"/>
      <c r="VMB7" s="171"/>
      <c r="VMC7" s="171"/>
      <c r="VMD7" s="171"/>
      <c r="VME7" s="171"/>
      <c r="VMF7" s="171"/>
      <c r="VMG7" s="171"/>
      <c r="VMH7" s="171"/>
      <c r="VMI7" s="171"/>
      <c r="VMJ7" s="171"/>
      <c r="VMK7" s="171"/>
      <c r="VML7" s="171"/>
      <c r="VMM7" s="171"/>
      <c r="VMN7" s="171"/>
      <c r="VMO7" s="171"/>
      <c r="VMP7" s="171"/>
      <c r="VMQ7" s="171"/>
      <c r="VMR7" s="171"/>
      <c r="VMS7" s="171"/>
      <c r="VMT7" s="171"/>
      <c r="VMU7" s="171"/>
      <c r="VMV7" s="171"/>
      <c r="VMW7" s="171"/>
      <c r="VMX7" s="171"/>
      <c r="VMY7" s="171"/>
      <c r="VMZ7" s="171"/>
      <c r="VNA7" s="171"/>
      <c r="VNB7" s="171"/>
      <c r="VNC7" s="171"/>
      <c r="VND7" s="171"/>
      <c r="VNE7" s="171"/>
      <c r="VNF7" s="171"/>
      <c r="VNG7" s="171"/>
      <c r="VNH7" s="171"/>
      <c r="VNI7" s="171"/>
      <c r="VNJ7" s="171"/>
      <c r="VNK7" s="171"/>
      <c r="VNL7" s="171"/>
      <c r="VNM7" s="171"/>
      <c r="VNN7" s="171"/>
      <c r="VNO7" s="171"/>
      <c r="VNP7" s="171"/>
      <c r="VNQ7" s="171"/>
      <c r="VNR7" s="171"/>
      <c r="VNS7" s="171"/>
      <c r="VNT7" s="171"/>
      <c r="VNU7" s="171"/>
      <c r="VNV7" s="171"/>
      <c r="VNW7" s="171"/>
      <c r="VNX7" s="171"/>
      <c r="VNY7" s="171"/>
      <c r="VNZ7" s="171"/>
      <c r="VOA7" s="171"/>
      <c r="VOB7" s="171"/>
      <c r="VOC7" s="171"/>
      <c r="VOD7" s="171"/>
      <c r="VOE7" s="171"/>
      <c r="VOF7" s="171"/>
      <c r="VOG7" s="171"/>
      <c r="VOH7" s="171"/>
      <c r="VOI7" s="171"/>
      <c r="VOJ7" s="171"/>
      <c r="VOK7" s="171"/>
      <c r="VOL7" s="171"/>
      <c r="VOM7" s="171"/>
      <c r="VON7" s="171"/>
      <c r="VOO7" s="171"/>
      <c r="VOP7" s="171"/>
      <c r="VOQ7" s="171"/>
      <c r="VOR7" s="171"/>
      <c r="VOS7" s="171"/>
      <c r="VOT7" s="171"/>
      <c r="VOU7" s="171"/>
      <c r="VOV7" s="171"/>
      <c r="VOW7" s="171"/>
      <c r="VOX7" s="171"/>
      <c r="VOY7" s="171"/>
      <c r="VOZ7" s="171"/>
      <c r="VPA7" s="171"/>
      <c r="VPB7" s="171"/>
      <c r="VPC7" s="171"/>
      <c r="VPD7" s="171"/>
      <c r="VPE7" s="171"/>
      <c r="VPF7" s="171"/>
      <c r="VPG7" s="171"/>
      <c r="VPH7" s="171"/>
      <c r="VPI7" s="171"/>
      <c r="VPJ7" s="171"/>
      <c r="VPK7" s="171"/>
      <c r="VPL7" s="171"/>
      <c r="VPM7" s="171"/>
      <c r="VPN7" s="171"/>
      <c r="VPO7" s="171"/>
      <c r="VPP7" s="171"/>
      <c r="VPQ7" s="171"/>
      <c r="VPR7" s="171"/>
      <c r="VPS7" s="171"/>
      <c r="VPT7" s="171"/>
      <c r="VPU7" s="171"/>
      <c r="VPV7" s="171"/>
      <c r="VPW7" s="171"/>
      <c r="VPX7" s="171"/>
      <c r="VPY7" s="171"/>
      <c r="VPZ7" s="171"/>
      <c r="VQA7" s="171"/>
      <c r="VQB7" s="171"/>
      <c r="VQC7" s="171"/>
      <c r="VQD7" s="171"/>
      <c r="VQE7" s="171"/>
      <c r="VQF7" s="171"/>
      <c r="VQG7" s="171"/>
      <c r="VQH7" s="171"/>
      <c r="VQI7" s="171"/>
      <c r="VQJ7" s="171"/>
      <c r="VQK7" s="171"/>
      <c r="VQL7" s="171"/>
      <c r="VQM7" s="171"/>
      <c r="VQN7" s="171"/>
      <c r="VQO7" s="171"/>
      <c r="VQP7" s="171"/>
      <c r="VQQ7" s="171"/>
      <c r="VQR7" s="171"/>
      <c r="VQS7" s="171"/>
      <c r="VQT7" s="171"/>
      <c r="VQU7" s="171"/>
      <c r="VQV7" s="171"/>
      <c r="VQW7" s="171"/>
      <c r="VQX7" s="171"/>
      <c r="VQY7" s="171"/>
      <c r="VQZ7" s="171"/>
      <c r="VRA7" s="171"/>
      <c r="VRB7" s="171"/>
      <c r="VRC7" s="171"/>
      <c r="VRD7" s="171"/>
      <c r="VRE7" s="171"/>
      <c r="VRF7" s="171"/>
      <c r="VRG7" s="171"/>
      <c r="VRH7" s="171"/>
      <c r="VRI7" s="171"/>
      <c r="VRJ7" s="171"/>
      <c r="VRK7" s="171"/>
      <c r="VRL7" s="171"/>
      <c r="VRM7" s="171"/>
      <c r="VRN7" s="171"/>
      <c r="VRO7" s="171"/>
      <c r="VRP7" s="171"/>
      <c r="VRQ7" s="171"/>
      <c r="VRR7" s="171"/>
      <c r="VRS7" s="171"/>
      <c r="VRT7" s="171"/>
      <c r="VRU7" s="171"/>
      <c r="VRV7" s="171"/>
      <c r="VRW7" s="171"/>
      <c r="VRX7" s="171"/>
      <c r="VRY7" s="171"/>
      <c r="VRZ7" s="171"/>
      <c r="VSA7" s="171"/>
      <c r="VSB7" s="171"/>
      <c r="VSC7" s="171"/>
      <c r="VSD7" s="171"/>
      <c r="VSE7" s="171"/>
      <c r="VSF7" s="171"/>
      <c r="VSG7" s="171"/>
      <c r="VSH7" s="171"/>
      <c r="VSI7" s="171"/>
      <c r="VSJ7" s="171"/>
      <c r="VSK7" s="171"/>
      <c r="VSL7" s="171"/>
      <c r="VSM7" s="171"/>
      <c r="VSN7" s="171"/>
      <c r="VSO7" s="171"/>
      <c r="VSP7" s="171"/>
      <c r="VSQ7" s="171"/>
      <c r="VSR7" s="171"/>
      <c r="VSS7" s="171"/>
      <c r="VST7" s="171"/>
      <c r="VSU7" s="171"/>
      <c r="VSV7" s="171"/>
      <c r="VSW7" s="171"/>
      <c r="VSX7" s="171"/>
      <c r="VSY7" s="171"/>
      <c r="VSZ7" s="171"/>
      <c r="VTA7" s="171"/>
      <c r="VTB7" s="171"/>
      <c r="VTC7" s="171"/>
      <c r="VTD7" s="171"/>
      <c r="VTE7" s="171"/>
      <c r="VTF7" s="171"/>
      <c r="VTG7" s="171"/>
      <c r="VTH7" s="171"/>
      <c r="VTI7" s="171"/>
      <c r="VTJ7" s="171"/>
      <c r="VTK7" s="171"/>
      <c r="VTL7" s="171"/>
      <c r="VTM7" s="171"/>
      <c r="VTN7" s="171"/>
      <c r="VTO7" s="171"/>
      <c r="VTP7" s="171"/>
      <c r="VTQ7" s="171"/>
      <c r="VTR7" s="171"/>
      <c r="VTS7" s="171"/>
      <c r="VTT7" s="171"/>
      <c r="VTU7" s="171"/>
      <c r="VTV7" s="171"/>
      <c r="VTW7" s="171"/>
      <c r="VTX7" s="171"/>
      <c r="VTY7" s="171"/>
      <c r="VTZ7" s="171"/>
      <c r="VUA7" s="171"/>
      <c r="VUB7" s="171"/>
      <c r="VUC7" s="171"/>
      <c r="VUD7" s="171"/>
      <c r="VUE7" s="171"/>
      <c r="VUF7" s="171"/>
      <c r="VUG7" s="171"/>
      <c r="VUH7" s="171"/>
      <c r="VUI7" s="171"/>
      <c r="VUJ7" s="171"/>
      <c r="VUK7" s="171"/>
      <c r="VUL7" s="171"/>
      <c r="VUM7" s="171"/>
      <c r="VUN7" s="171"/>
      <c r="VUO7" s="171"/>
      <c r="VUP7" s="171"/>
      <c r="VUQ7" s="171"/>
      <c r="VUR7" s="171"/>
      <c r="VUS7" s="171"/>
      <c r="VUT7" s="171"/>
      <c r="VUU7" s="171"/>
      <c r="VUV7" s="171"/>
      <c r="VUW7" s="171"/>
      <c r="VUX7" s="171"/>
      <c r="VUY7" s="171"/>
      <c r="VUZ7" s="171"/>
      <c r="VVA7" s="171"/>
      <c r="VVB7" s="171"/>
      <c r="VVC7" s="171"/>
      <c r="VVD7" s="171"/>
      <c r="VVE7" s="171"/>
      <c r="VVF7" s="171"/>
      <c r="VVG7" s="171"/>
      <c r="VVH7" s="171"/>
      <c r="VVI7" s="171"/>
      <c r="VVJ7" s="171"/>
      <c r="VVK7" s="171"/>
      <c r="VVL7" s="171"/>
      <c r="VVM7" s="171"/>
      <c r="VVN7" s="171"/>
      <c r="VVO7" s="171"/>
      <c r="VVP7" s="171"/>
      <c r="VVQ7" s="171"/>
      <c r="VVR7" s="171"/>
      <c r="VVS7" s="171"/>
      <c r="VVT7" s="171"/>
      <c r="VVU7" s="171"/>
      <c r="VVV7" s="171"/>
      <c r="VVW7" s="171"/>
      <c r="VVX7" s="171"/>
      <c r="VVY7" s="171"/>
      <c r="VVZ7" s="171"/>
      <c r="VWA7" s="171"/>
      <c r="VWB7" s="171"/>
      <c r="VWC7" s="171"/>
      <c r="VWD7" s="171"/>
      <c r="VWE7" s="171"/>
      <c r="VWF7" s="171"/>
      <c r="VWG7" s="171"/>
      <c r="VWH7" s="171"/>
      <c r="VWI7" s="171"/>
      <c r="VWJ7" s="171"/>
      <c r="VWK7" s="171"/>
      <c r="VWL7" s="171"/>
      <c r="VWM7" s="171"/>
      <c r="VWN7" s="171"/>
      <c r="VWO7" s="171"/>
      <c r="VWP7" s="171"/>
      <c r="VWQ7" s="171"/>
      <c r="VWR7" s="171"/>
      <c r="VWS7" s="171"/>
      <c r="VWT7" s="171"/>
      <c r="VWU7" s="171"/>
      <c r="VWV7" s="171"/>
      <c r="VWW7" s="171"/>
      <c r="VWX7" s="171"/>
      <c r="VWY7" s="171"/>
      <c r="VWZ7" s="171"/>
      <c r="VXA7" s="171"/>
      <c r="VXB7" s="171"/>
      <c r="VXC7" s="171"/>
      <c r="VXD7" s="171"/>
      <c r="VXE7" s="171"/>
      <c r="VXF7" s="171"/>
      <c r="VXG7" s="171"/>
      <c r="VXH7" s="171"/>
      <c r="VXI7" s="171"/>
      <c r="VXJ7" s="171"/>
      <c r="VXK7" s="171"/>
      <c r="VXL7" s="171"/>
      <c r="VXM7" s="171"/>
      <c r="VXN7" s="171"/>
      <c r="VXO7" s="171"/>
      <c r="VXP7" s="171"/>
      <c r="VXQ7" s="171"/>
      <c r="VXR7" s="171"/>
      <c r="VXS7" s="171"/>
      <c r="VXT7" s="171"/>
      <c r="VXU7" s="171"/>
      <c r="VXV7" s="171"/>
      <c r="VXW7" s="171"/>
      <c r="VXX7" s="171"/>
      <c r="VXY7" s="171"/>
      <c r="VXZ7" s="171"/>
      <c r="VYA7" s="171"/>
      <c r="VYB7" s="171"/>
      <c r="VYC7" s="171"/>
      <c r="VYD7" s="171"/>
      <c r="VYE7" s="171"/>
      <c r="VYF7" s="171"/>
      <c r="VYG7" s="171"/>
      <c r="VYH7" s="171"/>
      <c r="VYI7" s="171"/>
      <c r="VYJ7" s="171"/>
      <c r="VYK7" s="171"/>
      <c r="VYL7" s="171"/>
      <c r="VYM7" s="171"/>
      <c r="VYN7" s="171"/>
      <c r="VYO7" s="171"/>
      <c r="VYP7" s="171"/>
      <c r="VYQ7" s="171"/>
      <c r="VYR7" s="171"/>
      <c r="VYS7" s="171"/>
      <c r="VYT7" s="171"/>
      <c r="VYU7" s="171"/>
      <c r="VYV7" s="171"/>
      <c r="VYW7" s="171"/>
      <c r="VYX7" s="171"/>
      <c r="VYY7" s="171"/>
      <c r="VYZ7" s="171"/>
      <c r="VZA7" s="171"/>
      <c r="VZB7" s="171"/>
      <c r="VZC7" s="171"/>
      <c r="VZD7" s="171"/>
      <c r="VZE7" s="171"/>
      <c r="VZF7" s="171"/>
      <c r="VZG7" s="171"/>
      <c r="VZH7" s="171"/>
      <c r="VZI7" s="171"/>
      <c r="VZJ7" s="171"/>
      <c r="VZK7" s="171"/>
      <c r="VZL7" s="171"/>
      <c r="VZM7" s="171"/>
      <c r="VZN7" s="171"/>
      <c r="VZO7" s="171"/>
      <c r="VZP7" s="171"/>
      <c r="VZQ7" s="171"/>
      <c r="VZR7" s="171"/>
      <c r="VZS7" s="171"/>
      <c r="VZT7" s="171"/>
      <c r="VZU7" s="171"/>
      <c r="VZV7" s="171"/>
      <c r="VZW7" s="171"/>
      <c r="VZX7" s="171"/>
      <c r="VZY7" s="171"/>
      <c r="VZZ7" s="171"/>
      <c r="WAA7" s="171"/>
      <c r="WAB7" s="171"/>
      <c r="WAC7" s="171"/>
      <c r="WAD7" s="171"/>
      <c r="WAE7" s="171"/>
      <c r="WAF7" s="171"/>
      <c r="WAG7" s="171"/>
      <c r="WAH7" s="171"/>
      <c r="WAI7" s="171"/>
      <c r="WAJ7" s="171"/>
      <c r="WAK7" s="171"/>
      <c r="WAL7" s="171"/>
      <c r="WAM7" s="171"/>
      <c r="WAN7" s="171"/>
      <c r="WAO7" s="171"/>
      <c r="WAP7" s="171"/>
      <c r="WAQ7" s="171"/>
      <c r="WAR7" s="171"/>
      <c r="WAS7" s="171"/>
      <c r="WAT7" s="171"/>
      <c r="WAU7" s="171"/>
      <c r="WAV7" s="171"/>
      <c r="WAW7" s="171"/>
      <c r="WAX7" s="171"/>
      <c r="WAY7" s="171"/>
      <c r="WAZ7" s="171"/>
      <c r="WBA7" s="171"/>
      <c r="WBB7" s="171"/>
      <c r="WBC7" s="171"/>
      <c r="WBD7" s="171"/>
      <c r="WBE7" s="171"/>
      <c r="WBF7" s="171"/>
      <c r="WBG7" s="171"/>
      <c r="WBH7" s="171"/>
      <c r="WBI7" s="171"/>
      <c r="WBJ7" s="171"/>
      <c r="WBK7" s="171"/>
      <c r="WBL7" s="171"/>
      <c r="WBM7" s="171"/>
      <c r="WBN7" s="171"/>
      <c r="WBO7" s="171"/>
      <c r="WBP7" s="171"/>
      <c r="WBQ7" s="171"/>
      <c r="WBR7" s="171"/>
      <c r="WBS7" s="171"/>
      <c r="WBT7" s="171"/>
      <c r="WBU7" s="171"/>
      <c r="WBV7" s="171"/>
      <c r="WBW7" s="171"/>
      <c r="WBX7" s="171"/>
      <c r="WBY7" s="171"/>
      <c r="WBZ7" s="171"/>
      <c r="WCA7" s="171"/>
      <c r="WCB7" s="171"/>
      <c r="WCC7" s="171"/>
      <c r="WCD7" s="171"/>
      <c r="WCE7" s="171"/>
      <c r="WCF7" s="171"/>
      <c r="WCG7" s="171"/>
      <c r="WCH7" s="171"/>
      <c r="WCI7" s="171"/>
      <c r="WCJ7" s="171"/>
      <c r="WCK7" s="171"/>
      <c r="WCL7" s="171"/>
      <c r="WCM7" s="171"/>
      <c r="WCN7" s="171"/>
      <c r="WCO7" s="171"/>
      <c r="WCP7" s="171"/>
      <c r="WCQ7" s="171"/>
      <c r="WCR7" s="171"/>
      <c r="WCS7" s="171"/>
      <c r="WCT7" s="171"/>
      <c r="WCU7" s="171"/>
      <c r="WCV7" s="171"/>
      <c r="WCW7" s="171"/>
      <c r="WCX7" s="171"/>
      <c r="WCY7" s="171"/>
      <c r="WCZ7" s="171"/>
      <c r="WDA7" s="171"/>
      <c r="WDB7" s="171"/>
      <c r="WDC7" s="171"/>
      <c r="WDD7" s="171"/>
      <c r="WDE7" s="171"/>
      <c r="WDF7" s="171"/>
      <c r="WDG7" s="171"/>
      <c r="WDH7" s="171"/>
      <c r="WDI7" s="171"/>
      <c r="WDJ7" s="171"/>
      <c r="WDK7" s="171"/>
      <c r="WDL7" s="171"/>
      <c r="WDM7" s="171"/>
      <c r="WDN7" s="171"/>
      <c r="WDO7" s="171"/>
      <c r="WDP7" s="171"/>
      <c r="WDQ7" s="171"/>
      <c r="WDR7" s="171"/>
      <c r="WDS7" s="171"/>
      <c r="WDT7" s="171"/>
      <c r="WDU7" s="171"/>
      <c r="WDV7" s="171"/>
      <c r="WDW7" s="171"/>
      <c r="WDX7" s="171"/>
      <c r="WDY7" s="171"/>
      <c r="WDZ7" s="171"/>
      <c r="WEA7" s="171"/>
      <c r="WEB7" s="171"/>
      <c r="WEC7" s="171"/>
      <c r="WED7" s="171"/>
      <c r="WEE7" s="171"/>
      <c r="WEF7" s="171"/>
      <c r="WEG7" s="171"/>
      <c r="WEH7" s="171"/>
      <c r="WEI7" s="171"/>
      <c r="WEJ7" s="171"/>
      <c r="WEK7" s="171"/>
      <c r="WEL7" s="171"/>
      <c r="WEM7" s="171"/>
      <c r="WEN7" s="171"/>
      <c r="WEO7" s="171"/>
      <c r="WEP7" s="171"/>
      <c r="WEQ7" s="171"/>
      <c r="WER7" s="171"/>
      <c r="WES7" s="171"/>
      <c r="WET7" s="171"/>
      <c r="WEU7" s="171"/>
      <c r="WEV7" s="171"/>
      <c r="WEW7" s="171"/>
      <c r="WEX7" s="171"/>
      <c r="WEY7" s="171"/>
      <c r="WEZ7" s="171"/>
      <c r="WFA7" s="171"/>
      <c r="WFB7" s="171"/>
      <c r="WFC7" s="171"/>
      <c r="WFD7" s="171"/>
      <c r="WFE7" s="171"/>
      <c r="WFF7" s="171"/>
      <c r="WFG7" s="171"/>
      <c r="WFH7" s="171"/>
      <c r="WFI7" s="171"/>
      <c r="WFJ7" s="171"/>
      <c r="WFK7" s="171"/>
      <c r="WFL7" s="171"/>
      <c r="WFM7" s="171"/>
      <c r="WFN7" s="171"/>
      <c r="WFO7" s="171"/>
      <c r="WFP7" s="171"/>
      <c r="WFQ7" s="171"/>
      <c r="WFR7" s="171"/>
      <c r="WFS7" s="171"/>
      <c r="WFT7" s="171"/>
      <c r="WFU7" s="171"/>
      <c r="WFV7" s="171"/>
      <c r="WFW7" s="171"/>
      <c r="WFX7" s="171"/>
      <c r="WFY7" s="171"/>
      <c r="WFZ7" s="171"/>
      <c r="WGA7" s="171"/>
      <c r="WGB7" s="171"/>
      <c r="WGC7" s="171"/>
      <c r="WGD7" s="171"/>
      <c r="WGE7" s="171"/>
      <c r="WGF7" s="171"/>
      <c r="WGG7" s="171"/>
      <c r="WGH7" s="171"/>
      <c r="WGI7" s="171"/>
      <c r="WGJ7" s="171"/>
      <c r="WGK7" s="171"/>
      <c r="WGL7" s="171"/>
      <c r="WGM7" s="171"/>
      <c r="WGN7" s="171"/>
      <c r="WGO7" s="171"/>
      <c r="WGP7" s="171"/>
      <c r="WGQ7" s="171"/>
      <c r="WGR7" s="171"/>
      <c r="WGS7" s="171"/>
      <c r="WGT7" s="171"/>
      <c r="WGU7" s="171"/>
      <c r="WGV7" s="171"/>
      <c r="WGW7" s="171"/>
      <c r="WGX7" s="171"/>
      <c r="WGY7" s="171"/>
      <c r="WGZ7" s="171"/>
      <c r="WHA7" s="171"/>
      <c r="WHB7" s="171"/>
      <c r="WHC7" s="171"/>
      <c r="WHD7" s="171"/>
      <c r="WHE7" s="171"/>
      <c r="WHF7" s="171"/>
      <c r="WHG7" s="171"/>
      <c r="WHH7" s="171"/>
      <c r="WHI7" s="171"/>
      <c r="WHJ7" s="171"/>
      <c r="WHK7" s="171"/>
      <c r="WHL7" s="171"/>
      <c r="WHM7" s="171"/>
      <c r="WHN7" s="171"/>
      <c r="WHO7" s="171"/>
      <c r="WHP7" s="171"/>
      <c r="WHQ7" s="171"/>
      <c r="WHR7" s="171"/>
      <c r="WHS7" s="171"/>
      <c r="WHT7" s="171"/>
      <c r="WHU7" s="171"/>
      <c r="WHV7" s="171"/>
      <c r="WHW7" s="171"/>
      <c r="WHX7" s="171"/>
      <c r="WHY7" s="171"/>
      <c r="WHZ7" s="171"/>
      <c r="WIA7" s="171"/>
      <c r="WIB7" s="171"/>
      <c r="WIC7" s="171"/>
      <c r="WID7" s="171"/>
      <c r="WIE7" s="171"/>
      <c r="WIF7" s="171"/>
      <c r="WIG7" s="171"/>
      <c r="WIH7" s="171"/>
      <c r="WII7" s="171"/>
      <c r="WIJ7" s="171"/>
      <c r="WIK7" s="171"/>
      <c r="WIL7" s="171"/>
      <c r="WIM7" s="171"/>
      <c r="WIN7" s="171"/>
      <c r="WIO7" s="171"/>
      <c r="WIP7" s="171"/>
      <c r="WIQ7" s="171"/>
      <c r="WIR7" s="171"/>
      <c r="WIS7" s="171"/>
      <c r="WIT7" s="171"/>
      <c r="WIU7" s="171"/>
      <c r="WIV7" s="171"/>
      <c r="WIW7" s="171"/>
      <c r="WIX7" s="171"/>
      <c r="WIY7" s="171"/>
      <c r="WIZ7" s="171"/>
      <c r="WJA7" s="171"/>
      <c r="WJB7" s="171"/>
      <c r="WJC7" s="171"/>
      <c r="WJD7" s="171"/>
      <c r="WJE7" s="171"/>
      <c r="WJF7" s="171"/>
      <c r="WJG7" s="171"/>
      <c r="WJH7" s="171"/>
      <c r="WJI7" s="171"/>
      <c r="WJJ7" s="171"/>
      <c r="WJK7" s="171"/>
      <c r="WJL7" s="171"/>
      <c r="WJM7" s="171"/>
      <c r="WJN7" s="171"/>
      <c r="WJO7" s="171"/>
      <c r="WJP7" s="171"/>
      <c r="WJQ7" s="171"/>
      <c r="WJR7" s="171"/>
      <c r="WJS7" s="171"/>
      <c r="WJT7" s="171"/>
      <c r="WJU7" s="171"/>
      <c r="WJV7" s="171"/>
      <c r="WJW7" s="171"/>
      <c r="WJX7" s="171"/>
      <c r="WJY7" s="171"/>
      <c r="WJZ7" s="171"/>
      <c r="WKA7" s="171"/>
      <c r="WKB7" s="171"/>
      <c r="WKC7" s="171"/>
      <c r="WKD7" s="171"/>
      <c r="WKE7" s="171"/>
      <c r="WKF7" s="171"/>
      <c r="WKG7" s="171"/>
      <c r="WKH7" s="171"/>
      <c r="WKI7" s="171"/>
      <c r="WKJ7" s="171"/>
      <c r="WKK7" s="171"/>
      <c r="WKL7" s="171"/>
      <c r="WKM7" s="171"/>
      <c r="WKN7" s="171"/>
      <c r="WKO7" s="171"/>
      <c r="WKP7" s="171"/>
      <c r="WKQ7" s="171"/>
      <c r="WKR7" s="171"/>
      <c r="WKS7" s="171"/>
      <c r="WKT7" s="171"/>
      <c r="WKU7" s="171"/>
      <c r="WKV7" s="171"/>
      <c r="WKW7" s="171"/>
      <c r="WKX7" s="171"/>
      <c r="WKY7" s="171"/>
      <c r="WKZ7" s="171"/>
      <c r="WLA7" s="171"/>
      <c r="WLB7" s="171"/>
      <c r="WLC7" s="171"/>
      <c r="WLD7" s="171"/>
      <c r="WLE7" s="171"/>
      <c r="WLF7" s="171"/>
      <c r="WLG7" s="171"/>
      <c r="WLH7" s="171"/>
      <c r="WLI7" s="171"/>
      <c r="WLJ7" s="171"/>
      <c r="WLK7" s="171"/>
      <c r="WLL7" s="171"/>
      <c r="WLM7" s="171"/>
      <c r="WLN7" s="171"/>
      <c r="WLO7" s="171"/>
      <c r="WLP7" s="171"/>
      <c r="WLQ7" s="171"/>
      <c r="WLR7" s="171"/>
      <c r="WLS7" s="171"/>
      <c r="WLT7" s="171"/>
      <c r="WLU7" s="171"/>
      <c r="WLV7" s="171"/>
      <c r="WLW7" s="171"/>
      <c r="WLX7" s="171"/>
      <c r="WLY7" s="171"/>
      <c r="WLZ7" s="171"/>
      <c r="WMA7" s="171"/>
      <c r="WMB7" s="171"/>
      <c r="WMC7" s="171"/>
      <c r="WMD7" s="171"/>
      <c r="WME7" s="171"/>
      <c r="WMF7" s="171"/>
      <c r="WMG7" s="171"/>
      <c r="WMH7" s="171"/>
      <c r="WMI7" s="171"/>
      <c r="WMJ7" s="171"/>
      <c r="WMK7" s="171"/>
      <c r="WML7" s="171"/>
      <c r="WMM7" s="171"/>
      <c r="WMN7" s="171"/>
      <c r="WMO7" s="171"/>
      <c r="WMP7" s="171"/>
      <c r="WMQ7" s="171"/>
      <c r="WMR7" s="171"/>
      <c r="WMS7" s="171"/>
      <c r="WMT7" s="171"/>
      <c r="WMU7" s="171"/>
      <c r="WMV7" s="171"/>
      <c r="WMW7" s="171"/>
      <c r="WMX7" s="171"/>
      <c r="WMY7" s="171"/>
      <c r="WMZ7" s="171"/>
      <c r="WNA7" s="171"/>
      <c r="WNB7" s="171"/>
      <c r="WNC7" s="171"/>
      <c r="WND7" s="171"/>
      <c r="WNE7" s="171"/>
      <c r="WNF7" s="171"/>
      <c r="WNG7" s="171"/>
      <c r="WNH7" s="171"/>
      <c r="WNI7" s="171"/>
      <c r="WNJ7" s="171"/>
      <c r="WNK7" s="171"/>
      <c r="WNL7" s="171"/>
      <c r="WNM7" s="171"/>
      <c r="WNN7" s="171"/>
      <c r="WNO7" s="171"/>
      <c r="WNP7" s="171"/>
      <c r="WNQ7" s="171"/>
      <c r="WNR7" s="171"/>
      <c r="WNS7" s="171"/>
      <c r="WNT7" s="171"/>
      <c r="WNU7" s="171"/>
      <c r="WNV7" s="171"/>
      <c r="WNW7" s="171"/>
      <c r="WNX7" s="171"/>
      <c r="WNY7" s="171"/>
      <c r="WNZ7" s="171"/>
      <c r="WOA7" s="171"/>
      <c r="WOB7" s="171"/>
      <c r="WOC7" s="171"/>
      <c r="WOD7" s="171"/>
      <c r="WOE7" s="171"/>
      <c r="WOF7" s="171"/>
      <c r="WOG7" s="171"/>
      <c r="WOH7" s="171"/>
      <c r="WOI7" s="171"/>
      <c r="WOJ7" s="171"/>
      <c r="WOK7" s="171"/>
      <c r="WOL7" s="171"/>
      <c r="WOM7" s="171"/>
      <c r="WON7" s="171"/>
      <c r="WOO7" s="171"/>
      <c r="WOP7" s="171"/>
      <c r="WOQ7" s="171"/>
      <c r="WOR7" s="171"/>
      <c r="WOS7" s="171"/>
      <c r="WOT7" s="171"/>
      <c r="WOU7" s="171"/>
      <c r="WOV7" s="171"/>
      <c r="WOW7" s="171"/>
      <c r="WOX7" s="171"/>
      <c r="WOY7" s="171"/>
      <c r="WOZ7" s="171"/>
      <c r="WPA7" s="171"/>
      <c r="WPB7" s="171"/>
      <c r="WPC7" s="171"/>
      <c r="WPD7" s="171"/>
      <c r="WPE7" s="171"/>
      <c r="WPF7" s="171"/>
      <c r="WPG7" s="171"/>
      <c r="WPH7" s="171"/>
      <c r="WPI7" s="171"/>
      <c r="WPJ7" s="171"/>
      <c r="WPK7" s="171"/>
      <c r="WPL7" s="171"/>
      <c r="WPM7" s="171"/>
      <c r="WPN7" s="171"/>
      <c r="WPO7" s="171"/>
      <c r="WPP7" s="171"/>
      <c r="WPQ7" s="171"/>
      <c r="WPR7" s="171"/>
      <c r="WPS7" s="171"/>
      <c r="WPT7" s="171"/>
      <c r="WPU7" s="171"/>
      <c r="WPV7" s="171"/>
      <c r="WPW7" s="171"/>
      <c r="WPX7" s="171"/>
      <c r="WPY7" s="171"/>
      <c r="WPZ7" s="171"/>
      <c r="WQA7" s="171"/>
      <c r="WQB7" s="171"/>
      <c r="WQC7" s="171"/>
      <c r="WQD7" s="171"/>
      <c r="WQE7" s="171"/>
      <c r="WQF7" s="171"/>
      <c r="WQG7" s="171"/>
      <c r="WQH7" s="171"/>
      <c r="WQI7" s="171"/>
      <c r="WQJ7" s="171"/>
      <c r="WQK7" s="171"/>
      <c r="WQL7" s="171"/>
      <c r="WQM7" s="171"/>
      <c r="WQN7" s="171"/>
      <c r="WQO7" s="171"/>
      <c r="WQP7" s="171"/>
      <c r="WQQ7" s="171"/>
      <c r="WQR7" s="171"/>
      <c r="WQS7" s="171"/>
      <c r="WQT7" s="171"/>
      <c r="WQU7" s="171"/>
      <c r="WQV7" s="171"/>
      <c r="WQW7" s="171"/>
      <c r="WQX7" s="171"/>
      <c r="WQY7" s="171"/>
      <c r="WQZ7" s="171"/>
      <c r="WRA7" s="171"/>
      <c r="WRB7" s="171"/>
      <c r="WRC7" s="171"/>
      <c r="WRD7" s="171"/>
      <c r="WRE7" s="171"/>
      <c r="WRF7" s="171"/>
      <c r="WRG7" s="171"/>
      <c r="WRH7" s="171"/>
      <c r="WRI7" s="171"/>
      <c r="WRJ7" s="171"/>
      <c r="WRK7" s="171"/>
      <c r="WRL7" s="171"/>
      <c r="WRM7" s="171"/>
      <c r="WRN7" s="171"/>
      <c r="WRO7" s="171"/>
      <c r="WRP7" s="171"/>
      <c r="WRQ7" s="171"/>
      <c r="WRR7" s="171"/>
      <c r="WRS7" s="171"/>
      <c r="WRT7" s="171"/>
      <c r="WRU7" s="171"/>
      <c r="WRV7" s="171"/>
      <c r="WRW7" s="171"/>
      <c r="WRX7" s="171"/>
      <c r="WRY7" s="171"/>
      <c r="WRZ7" s="171"/>
      <c r="WSA7" s="171"/>
      <c r="WSB7" s="171"/>
      <c r="WSC7" s="171"/>
      <c r="WSD7" s="171"/>
      <c r="WSE7" s="171"/>
      <c r="WSF7" s="171"/>
      <c r="WSG7" s="171"/>
      <c r="WSH7" s="171"/>
      <c r="WSI7" s="171"/>
      <c r="WSJ7" s="171"/>
      <c r="WSK7" s="171"/>
      <c r="WSL7" s="171"/>
      <c r="WSM7" s="171"/>
      <c r="WSN7" s="171"/>
      <c r="WSO7" s="171"/>
      <c r="WSP7" s="171"/>
      <c r="WSQ7" s="171"/>
      <c r="WSR7" s="171"/>
      <c r="WSS7" s="171"/>
      <c r="WST7" s="171"/>
      <c r="WSU7" s="171"/>
      <c r="WSV7" s="171"/>
      <c r="WSW7" s="171"/>
      <c r="WSX7" s="171"/>
      <c r="WSY7" s="171"/>
      <c r="WSZ7" s="171"/>
      <c r="WTA7" s="171"/>
      <c r="WTB7" s="171"/>
      <c r="WTC7" s="171"/>
      <c r="WTD7" s="171"/>
      <c r="WTE7" s="171"/>
      <c r="WTF7" s="171"/>
      <c r="WTG7" s="171"/>
      <c r="WTH7" s="171"/>
      <c r="WTI7" s="171"/>
      <c r="WTJ7" s="171"/>
      <c r="WTK7" s="171"/>
      <c r="WTL7" s="171"/>
      <c r="WTM7" s="171"/>
      <c r="WTN7" s="171"/>
      <c r="WTO7" s="171"/>
      <c r="WTP7" s="171"/>
      <c r="WTQ7" s="171"/>
      <c r="WTR7" s="171"/>
      <c r="WTS7" s="171"/>
      <c r="WTT7" s="171"/>
      <c r="WTU7" s="171"/>
      <c r="WTV7" s="171"/>
      <c r="WTW7" s="171"/>
      <c r="WTX7" s="171"/>
      <c r="WTY7" s="171"/>
      <c r="WTZ7" s="171"/>
      <c r="WUA7" s="171"/>
      <c r="WUB7" s="171"/>
      <c r="WUC7" s="171"/>
      <c r="WUD7" s="171"/>
      <c r="WUE7" s="171"/>
      <c r="WUF7" s="171"/>
      <c r="WUG7" s="171"/>
      <c r="WUH7" s="171"/>
      <c r="WUI7" s="171"/>
      <c r="WUJ7" s="171"/>
      <c r="WUK7" s="171"/>
      <c r="WUL7" s="171"/>
      <c r="WUM7" s="171"/>
      <c r="WUN7" s="171"/>
      <c r="WUO7" s="171"/>
      <c r="WUP7" s="171"/>
      <c r="WUQ7" s="171"/>
      <c r="WUR7" s="171"/>
      <c r="WUS7" s="171"/>
      <c r="WUT7" s="171"/>
      <c r="WUU7" s="171"/>
      <c r="WUV7" s="171"/>
      <c r="WUW7" s="171"/>
      <c r="WUX7" s="171"/>
      <c r="WUY7" s="171"/>
      <c r="WUZ7" s="171"/>
      <c r="WVA7" s="171"/>
      <c r="WVB7" s="171"/>
      <c r="WVC7" s="171"/>
      <c r="WVD7" s="171"/>
      <c r="WVE7" s="171"/>
      <c r="WVF7" s="171"/>
      <c r="WVG7" s="171"/>
      <c r="WVH7" s="171"/>
      <c r="WVI7" s="171"/>
      <c r="WVJ7" s="171"/>
      <c r="WVK7" s="171"/>
      <c r="WVL7" s="171"/>
      <c r="WVM7" s="171"/>
      <c r="WVN7" s="171"/>
      <c r="WVO7" s="171"/>
      <c r="WVP7" s="171"/>
      <c r="WVQ7" s="171"/>
      <c r="WVR7" s="171"/>
      <c r="WVS7" s="171"/>
      <c r="WVT7" s="171"/>
      <c r="WVU7" s="171"/>
      <c r="WVV7" s="171"/>
      <c r="WVW7" s="171"/>
      <c r="WVX7" s="171"/>
      <c r="WVY7" s="171"/>
      <c r="WVZ7" s="171"/>
      <c r="WWA7" s="171"/>
      <c r="WWB7" s="171"/>
      <c r="WWC7" s="171"/>
      <c r="WWD7" s="171"/>
      <c r="WWE7" s="171"/>
      <c r="WWF7" s="171"/>
      <c r="WWG7" s="171"/>
      <c r="WWH7" s="171"/>
      <c r="WWI7" s="171"/>
      <c r="WWJ7" s="171"/>
      <c r="WWK7" s="171"/>
      <c r="WWL7" s="171"/>
      <c r="WWM7" s="171"/>
      <c r="WWN7" s="171"/>
      <c r="WWO7" s="171"/>
      <c r="WWP7" s="171"/>
      <c r="WWQ7" s="171"/>
      <c r="WWR7" s="171"/>
      <c r="WWS7" s="171"/>
      <c r="WWT7" s="171"/>
      <c r="WWU7" s="171"/>
      <c r="WWV7" s="171"/>
      <c r="WWW7" s="171"/>
      <c r="WWX7" s="171"/>
      <c r="WWY7" s="171"/>
      <c r="WWZ7" s="171"/>
      <c r="WXA7" s="171"/>
      <c r="WXB7" s="171"/>
      <c r="WXC7" s="171"/>
      <c r="WXD7" s="171"/>
      <c r="WXE7" s="171"/>
      <c r="WXF7" s="171"/>
      <c r="WXG7" s="171"/>
      <c r="WXH7" s="171"/>
      <c r="WXI7" s="171"/>
      <c r="WXJ7" s="171"/>
      <c r="WXK7" s="171"/>
      <c r="WXL7" s="171"/>
      <c r="WXM7" s="171"/>
      <c r="WXN7" s="171"/>
      <c r="WXO7" s="171"/>
      <c r="WXP7" s="171"/>
      <c r="WXQ7" s="171"/>
      <c r="WXR7" s="171"/>
      <c r="WXS7" s="171"/>
      <c r="WXT7" s="171"/>
      <c r="WXU7" s="171"/>
      <c r="WXV7" s="171"/>
      <c r="WXW7" s="171"/>
      <c r="WXX7" s="171"/>
      <c r="WXY7" s="171"/>
      <c r="WXZ7" s="171"/>
      <c r="WYA7" s="171"/>
      <c r="WYB7" s="171"/>
      <c r="WYC7" s="171"/>
      <c r="WYD7" s="171"/>
      <c r="WYE7" s="171"/>
      <c r="WYF7" s="171"/>
      <c r="WYG7" s="171"/>
      <c r="WYH7" s="171"/>
      <c r="WYI7" s="171"/>
      <c r="WYJ7" s="171"/>
      <c r="WYK7" s="171"/>
      <c r="WYL7" s="171"/>
      <c r="WYM7" s="171"/>
      <c r="WYN7" s="171"/>
      <c r="WYO7" s="171"/>
      <c r="WYP7" s="171"/>
      <c r="WYQ7" s="171"/>
      <c r="WYR7" s="171"/>
      <c r="WYS7" s="171"/>
      <c r="WYT7" s="171"/>
      <c r="WYU7" s="171"/>
      <c r="WYV7" s="171"/>
      <c r="WYW7" s="171"/>
      <c r="WYX7" s="171"/>
      <c r="WYY7" s="171"/>
      <c r="WYZ7" s="171"/>
      <c r="WZA7" s="171"/>
      <c r="WZB7" s="171"/>
      <c r="WZC7" s="171"/>
      <c r="WZD7" s="171"/>
      <c r="WZE7" s="171"/>
      <c r="WZF7" s="171"/>
      <c r="WZG7" s="171"/>
      <c r="WZH7" s="171"/>
      <c r="WZI7" s="171"/>
      <c r="WZJ7" s="171"/>
      <c r="WZK7" s="171"/>
      <c r="WZL7" s="171"/>
      <c r="WZM7" s="171"/>
      <c r="WZN7" s="171"/>
      <c r="WZO7" s="171"/>
      <c r="WZP7" s="171"/>
      <c r="WZQ7" s="171"/>
      <c r="WZR7" s="171"/>
      <c r="WZS7" s="171"/>
      <c r="WZT7" s="171"/>
      <c r="WZU7" s="171"/>
      <c r="WZV7" s="171"/>
      <c r="WZW7" s="171"/>
      <c r="WZX7" s="171"/>
      <c r="WZY7" s="171"/>
      <c r="WZZ7" s="171"/>
      <c r="XAA7" s="171"/>
      <c r="XAB7" s="171"/>
      <c r="XAC7" s="171"/>
      <c r="XAD7" s="171"/>
      <c r="XAE7" s="171"/>
      <c r="XAF7" s="171"/>
      <c r="XAG7" s="171"/>
      <c r="XAH7" s="171"/>
      <c r="XAI7" s="171"/>
      <c r="XAJ7" s="171"/>
      <c r="XAK7" s="171"/>
      <c r="XAL7" s="171"/>
      <c r="XAM7" s="171"/>
      <c r="XAN7" s="171"/>
      <c r="XAO7" s="171"/>
      <c r="XAP7" s="171"/>
      <c r="XAQ7" s="171"/>
      <c r="XAR7" s="171"/>
      <c r="XAS7" s="171"/>
      <c r="XAT7" s="171"/>
      <c r="XAU7" s="171"/>
      <c r="XAV7" s="171"/>
      <c r="XAW7" s="171"/>
      <c r="XAX7" s="171"/>
      <c r="XAY7" s="171"/>
      <c r="XAZ7" s="171"/>
      <c r="XBA7" s="171"/>
      <c r="XBB7" s="171"/>
      <c r="XBC7" s="171"/>
      <c r="XBD7" s="171"/>
      <c r="XBE7" s="171"/>
      <c r="XBF7" s="171"/>
      <c r="XBG7" s="171"/>
      <c r="XBH7" s="171"/>
      <c r="XBI7" s="171"/>
      <c r="XBJ7" s="171"/>
      <c r="XBK7" s="171"/>
      <c r="XBL7" s="171"/>
      <c r="XBM7" s="171"/>
      <c r="XBN7" s="171"/>
      <c r="XBO7" s="171"/>
      <c r="XBP7" s="171"/>
      <c r="XBQ7" s="171"/>
      <c r="XBR7" s="171"/>
      <c r="XBS7" s="171"/>
      <c r="XBT7" s="171"/>
      <c r="XBU7" s="171"/>
      <c r="XBV7" s="171"/>
      <c r="XBW7" s="171"/>
      <c r="XBX7" s="171"/>
      <c r="XBY7" s="171"/>
      <c r="XBZ7" s="171"/>
      <c r="XCA7" s="171"/>
      <c r="XCB7" s="171"/>
      <c r="XCC7" s="171"/>
      <c r="XCD7" s="171"/>
      <c r="XCE7" s="171"/>
      <c r="XCF7" s="171"/>
      <c r="XCG7" s="171"/>
      <c r="XCH7" s="171"/>
      <c r="XCI7" s="171"/>
      <c r="XCJ7" s="171"/>
      <c r="XCK7" s="171"/>
      <c r="XCL7" s="171"/>
      <c r="XCM7" s="171"/>
      <c r="XCN7" s="171"/>
      <c r="XCO7" s="171"/>
      <c r="XCP7" s="171"/>
      <c r="XCQ7" s="171"/>
      <c r="XCR7" s="171"/>
      <c r="XCS7" s="171"/>
      <c r="XCT7" s="171"/>
      <c r="XCU7" s="171"/>
      <c r="XCV7" s="171"/>
      <c r="XCW7" s="171"/>
      <c r="XCX7" s="171"/>
      <c r="XCY7" s="171"/>
      <c r="XCZ7" s="171"/>
      <c r="XDA7" s="171"/>
      <c r="XDB7" s="171"/>
      <c r="XDC7" s="171"/>
      <c r="XDD7" s="171"/>
      <c r="XDE7" s="171"/>
      <c r="XDF7" s="171"/>
      <c r="XDG7" s="171"/>
      <c r="XDH7" s="171"/>
      <c r="XDI7" s="171"/>
      <c r="XDJ7" s="171"/>
      <c r="XDK7" s="171"/>
      <c r="XDL7" s="171"/>
      <c r="XDM7" s="171"/>
      <c r="XDN7" s="171"/>
      <c r="XDO7" s="171"/>
      <c r="XDP7" s="171"/>
      <c r="XDQ7" s="171"/>
      <c r="XDR7" s="171"/>
      <c r="XDS7" s="171"/>
      <c r="XDT7" s="171"/>
      <c r="XDU7" s="171"/>
      <c r="XDV7" s="171"/>
      <c r="XDW7" s="171"/>
      <c r="XDX7" s="171"/>
      <c r="XDY7" s="171"/>
      <c r="XDZ7" s="171"/>
      <c r="XEA7" s="171"/>
      <c r="XEB7" s="171"/>
      <c r="XEC7" s="171"/>
      <c r="XED7" s="171"/>
      <c r="XEE7" s="171"/>
      <c r="XEF7" s="171"/>
      <c r="XEG7" s="171"/>
      <c r="XEH7" s="171"/>
      <c r="XEI7" s="171"/>
      <c r="XEJ7" s="171"/>
      <c r="XEK7" s="171"/>
      <c r="XEL7" s="171"/>
      <c r="XEM7" s="171"/>
      <c r="XEN7" s="171"/>
      <c r="XEO7" s="171"/>
      <c r="XEP7" s="171"/>
      <c r="XEQ7" s="171"/>
      <c r="XER7" s="171"/>
      <c r="XES7" s="171"/>
      <c r="XET7" s="171"/>
      <c r="XEU7" s="171"/>
      <c r="XEV7" s="171"/>
      <c r="XEW7" s="171"/>
      <c r="XEX7" s="171"/>
      <c r="XEY7" s="171"/>
      <c r="XEZ7" s="171"/>
      <c r="XFA7" s="171"/>
      <c r="XFB7" s="171"/>
      <c r="XFC7" s="171"/>
      <c r="XFD7" s="171"/>
    </row>
    <row r="8" spans="1:16384" ht="105" customHeight="1">
      <c r="A8" s="1276"/>
      <c r="B8" s="531" t="str">
        <f>VLOOKUP(Tablo_MonitoringTable[[#This Row],[Indicators Numbering (can be hidden)]],IndicNumbering[],4,FALSE)</f>
        <v>Outcome 1</v>
      </c>
      <c r="C8" s="1272"/>
      <c r="D8" s="531" t="str">
        <f t="array" ref="D8">INDEX(CO_indicators_list[], SMALL(IF(CO_Indic_List='1_Entry_Table'!$B$16,ROW(CO_Indic_List)-7),ROWS(D$6:D8)),8)</f>
        <v>1.3 - Population with access to integrated care services (by sex/age)</v>
      </c>
      <c r="E8" s="531" t="str">
        <f t="array" ref="E8">INDEX(CO_indicators_list[], SMALL(IF(CO_Indic_List='1_Entry_Table'!$B$16,ROW(CO_Indic_List)-7),ROWS(E$6:E8)),3)</f>
        <v>Indicator 1.3</v>
      </c>
      <c r="F8" s="210"/>
      <c r="G8" s="194"/>
      <c r="H8" s="203">
        <f>VLOOKUP(Tablo_MonitoringTable[[#This Row],[Indicators Numbering (can be hidden)]],Data_collection_table,8,FALSE)</f>
        <v>0</v>
      </c>
      <c r="I8" s="198">
        <f>VLOOKUP(Tablo_MonitoringTable[[#This Row],[Indicators Numbering (can be hidden)]],Data_collection_table,10,FALSE)</f>
        <v>0</v>
      </c>
      <c r="J8" s="201">
        <f>VLOOKUP(Tablo_MonitoringTable[[#This Row],[Indicators Numbering (can be hidden)]],Data_collection_table,11,FALSE)</f>
        <v>0</v>
      </c>
      <c r="K8" s="200">
        <f>VLOOKUP(Tablo_MonitoringTable[[#This Row],[Indicators Numbering (can be hidden)]],Data_collection_table,12,FALSE)</f>
        <v>0</v>
      </c>
      <c r="L8" s="215">
        <f t="shared" si="0"/>
        <v>0</v>
      </c>
      <c r="M8" s="216">
        <f>VLOOKUP(Tablo_MonitoringTable[[#This Row],[Indicators Numbering (can be hidden)]],Data_collection_table,13,FALSE)</f>
        <v>0</v>
      </c>
      <c r="N8" s="200">
        <f>VLOOKUP(Tablo_MonitoringTable[[#This Row],[Indicators Numbering (can be hidden)]],Data_collection_table,14,FALSE)</f>
        <v>0</v>
      </c>
      <c r="O8" s="215">
        <f t="shared" si="1"/>
        <v>0</v>
      </c>
      <c r="P8" s="216">
        <f>VLOOKUP(Tablo_MonitoringTable[[#This Row],[Indicators Numbering (can be hidden)]],Data_collection_table,15,FALSE)</f>
        <v>0</v>
      </c>
      <c r="Q8" s="200">
        <f>VLOOKUP(Tablo_MonitoringTable[[#This Row],[Indicators Numbering (can be hidden)]],Data_collection_table,16,FALSE)</f>
        <v>0</v>
      </c>
      <c r="R8" s="215">
        <f t="shared" si="2"/>
        <v>0</v>
      </c>
      <c r="S8" s="216">
        <f>VLOOKUP(Tablo_MonitoringTable[[#This Row],[Indicators Numbering (can be hidden)]],Data_collection_table,17,FALSE)</f>
        <v>0</v>
      </c>
      <c r="T8" s="200">
        <f>VLOOKUP(Tablo_MonitoringTable[[#This Row],[Indicators Numbering (can be hidden)]],Data_collection_table,18,FALSE)</f>
        <v>0</v>
      </c>
      <c r="U8" s="215">
        <f t="shared" si="3"/>
        <v>0</v>
      </c>
      <c r="V8" s="216">
        <f>VLOOKUP(Tablo_MonitoringTable[[#This Row],[Indicators Numbering (can be hidden)]],Data_collection_table,19,FALSE)</f>
        <v>0</v>
      </c>
      <c r="W8" s="200">
        <f>VLOOKUP(Tablo_MonitoringTable[[#This Row],[Indicators Numbering (can be hidden)]],Data_collection_table,20,FALSE)</f>
        <v>0</v>
      </c>
      <c r="X8" s="215">
        <f t="shared" si="4"/>
        <v>0</v>
      </c>
      <c r="Y8" s="216">
        <f>VLOOKUP(Tablo_MonitoringTable[[#This Row],[Indicators Numbering (can be hidden)]],Data_collection_table,21,FALSE)</f>
        <v>0</v>
      </c>
      <c r="Z8" s="200">
        <f>VLOOKUP(Tablo_MonitoringTable[[#This Row],[Indicators Numbering (can be hidden)]],Data_collection_table,22,FALSE)</f>
        <v>0</v>
      </c>
      <c r="AA8" s="215">
        <f t="shared" si="5"/>
        <v>0</v>
      </c>
      <c r="AB8" s="297">
        <f>VLOOKUP(Tablo_MonitoringTable[[#This Row],[Indicators Numbering (can be hidden)]],Data_collection_table,23,FALSE)</f>
        <v>0</v>
      </c>
      <c r="AC8" s="171"/>
      <c r="AD8" s="171"/>
      <c r="AE8" s="171"/>
      <c r="AF8" s="171"/>
      <c r="AG8" s="171"/>
      <c r="AH8" s="171"/>
      <c r="AI8" s="171"/>
      <c r="AJ8" s="171"/>
      <c r="AK8" s="171"/>
      <c r="AL8" s="171"/>
      <c r="AM8" s="171"/>
      <c r="AN8" s="171"/>
      <c r="AO8" s="171"/>
      <c r="AP8" s="171"/>
      <c r="AQ8" s="171"/>
      <c r="AR8" s="171"/>
      <c r="AS8" s="171"/>
      <c r="AT8" s="171"/>
      <c r="AU8" s="171"/>
      <c r="AV8" s="171"/>
      <c r="AW8" s="171"/>
      <c r="AX8" s="171"/>
      <c r="AY8" s="171"/>
      <c r="AZ8" s="171"/>
      <c r="BA8" s="171"/>
      <c r="BB8" s="171"/>
      <c r="BC8" s="171"/>
      <c r="BD8" s="171"/>
      <c r="BE8" s="171"/>
      <c r="BF8" s="171"/>
      <c r="BG8" s="171"/>
      <c r="BH8" s="171"/>
      <c r="BI8" s="171"/>
      <c r="BJ8" s="171"/>
      <c r="BK8" s="171"/>
      <c r="BL8" s="171"/>
      <c r="BM8" s="171"/>
      <c r="BN8" s="171"/>
      <c r="BO8" s="171"/>
      <c r="BP8" s="171"/>
      <c r="BQ8" s="171"/>
      <c r="BR8" s="171"/>
      <c r="BS8" s="171"/>
      <c r="BT8" s="171"/>
      <c r="BU8" s="171"/>
      <c r="BV8" s="171"/>
      <c r="BW8" s="171"/>
      <c r="BX8" s="171"/>
      <c r="BY8" s="171"/>
      <c r="BZ8" s="171"/>
      <c r="CA8" s="171"/>
      <c r="CB8" s="171"/>
      <c r="CC8" s="171"/>
      <c r="CD8" s="171"/>
      <c r="CE8" s="171"/>
      <c r="CF8" s="171"/>
      <c r="CG8" s="171"/>
      <c r="CH8" s="171"/>
      <c r="CI8" s="171"/>
      <c r="CJ8" s="171"/>
      <c r="CK8" s="171"/>
      <c r="CL8" s="171"/>
      <c r="CM8" s="171"/>
      <c r="CN8" s="171"/>
      <c r="CO8" s="171"/>
      <c r="CP8" s="171"/>
      <c r="CQ8" s="171"/>
      <c r="CR8" s="171"/>
      <c r="CS8" s="171"/>
      <c r="CT8" s="171"/>
      <c r="CU8" s="171"/>
      <c r="CV8" s="171"/>
      <c r="CW8" s="171"/>
      <c r="CX8" s="171"/>
      <c r="CY8" s="171"/>
      <c r="CZ8" s="171"/>
      <c r="DA8" s="171"/>
      <c r="DB8" s="171"/>
      <c r="DC8" s="171"/>
      <c r="DD8" s="171"/>
      <c r="DE8" s="171"/>
      <c r="DF8" s="171"/>
      <c r="DG8" s="171"/>
      <c r="DH8" s="171"/>
      <c r="DI8" s="171"/>
      <c r="DJ8" s="171"/>
      <c r="DK8" s="171"/>
      <c r="DL8" s="171"/>
      <c r="DM8" s="171"/>
      <c r="DN8" s="171"/>
      <c r="DO8" s="171"/>
      <c r="DP8" s="171"/>
      <c r="DQ8" s="171"/>
      <c r="DR8" s="171"/>
      <c r="DS8" s="171"/>
      <c r="DT8" s="171"/>
      <c r="DU8" s="171"/>
      <c r="DV8" s="171"/>
      <c r="DW8" s="171"/>
      <c r="DX8" s="171"/>
      <c r="DY8" s="171"/>
      <c r="DZ8" s="171"/>
      <c r="EA8" s="171"/>
      <c r="EB8" s="171"/>
      <c r="EC8" s="171"/>
      <c r="ED8" s="171"/>
      <c r="EE8" s="171"/>
      <c r="EF8" s="171"/>
      <c r="EG8" s="171"/>
      <c r="EH8" s="171"/>
      <c r="EI8" s="171"/>
      <c r="EJ8" s="171"/>
      <c r="EK8" s="171"/>
      <c r="EL8" s="171"/>
      <c r="EM8" s="171"/>
      <c r="EN8" s="171"/>
      <c r="EO8" s="171"/>
      <c r="EP8" s="171"/>
      <c r="EQ8" s="171"/>
      <c r="ER8" s="171"/>
      <c r="ES8" s="171"/>
      <c r="ET8" s="171"/>
      <c r="EU8" s="171"/>
      <c r="EV8" s="171"/>
      <c r="EW8" s="171"/>
      <c r="EX8" s="171"/>
      <c r="EY8" s="171"/>
      <c r="EZ8" s="171"/>
      <c r="FA8" s="171"/>
      <c r="FB8" s="171"/>
      <c r="FC8" s="171"/>
      <c r="FD8" s="171"/>
      <c r="FE8" s="171"/>
      <c r="FF8" s="171"/>
      <c r="FG8" s="171"/>
      <c r="FH8" s="171"/>
      <c r="FI8" s="171"/>
      <c r="FJ8" s="171"/>
      <c r="FK8" s="171"/>
      <c r="FL8" s="171"/>
      <c r="FM8" s="171"/>
      <c r="FN8" s="171"/>
      <c r="FO8" s="171"/>
      <c r="FP8" s="171"/>
      <c r="FQ8" s="171"/>
      <c r="FR8" s="171"/>
      <c r="FS8" s="171"/>
      <c r="FT8" s="171"/>
      <c r="FU8" s="171"/>
      <c r="FV8" s="171"/>
      <c r="FW8" s="171"/>
      <c r="FX8" s="171"/>
      <c r="FY8" s="171"/>
      <c r="FZ8" s="171"/>
      <c r="GA8" s="171"/>
      <c r="GB8" s="171"/>
      <c r="GC8" s="171"/>
      <c r="GD8" s="171"/>
      <c r="GE8" s="171"/>
      <c r="GF8" s="171"/>
      <c r="GG8" s="171"/>
      <c r="GH8" s="171"/>
      <c r="GI8" s="171"/>
      <c r="GJ8" s="171"/>
      <c r="GK8" s="171"/>
      <c r="GL8" s="171"/>
      <c r="GM8" s="171"/>
      <c r="GN8" s="171"/>
      <c r="GO8" s="171"/>
      <c r="GP8" s="171"/>
      <c r="GQ8" s="171"/>
      <c r="GR8" s="171"/>
      <c r="GS8" s="171"/>
      <c r="GT8" s="171"/>
      <c r="GU8" s="171"/>
      <c r="GV8" s="171"/>
      <c r="GW8" s="171"/>
      <c r="GX8" s="171"/>
      <c r="GY8" s="171"/>
      <c r="GZ8" s="171"/>
      <c r="HA8" s="171"/>
      <c r="HB8" s="171"/>
      <c r="HC8" s="171"/>
      <c r="HD8" s="171"/>
      <c r="HE8" s="171"/>
      <c r="HF8" s="171"/>
      <c r="HG8" s="171"/>
      <c r="HH8" s="171"/>
      <c r="HI8" s="171"/>
      <c r="HJ8" s="171"/>
      <c r="HK8" s="171"/>
      <c r="HL8" s="171"/>
      <c r="HM8" s="171"/>
      <c r="HN8" s="171"/>
      <c r="HO8" s="171"/>
      <c r="HP8" s="171"/>
      <c r="HQ8" s="171"/>
      <c r="HR8" s="171"/>
      <c r="HS8" s="171"/>
      <c r="HT8" s="171"/>
      <c r="HU8" s="171"/>
      <c r="HV8" s="171"/>
      <c r="HW8" s="171"/>
      <c r="HX8" s="171"/>
      <c r="HY8" s="171"/>
      <c r="HZ8" s="171"/>
      <c r="IA8" s="171"/>
      <c r="IB8" s="171"/>
      <c r="IC8" s="171"/>
      <c r="ID8" s="171"/>
      <c r="IE8" s="171"/>
      <c r="IF8" s="171"/>
      <c r="IG8" s="171"/>
      <c r="IH8" s="171"/>
      <c r="II8" s="171"/>
      <c r="IJ8" s="171"/>
      <c r="IK8" s="171"/>
      <c r="IL8" s="171"/>
      <c r="IM8" s="171"/>
      <c r="IN8" s="171"/>
      <c r="IO8" s="171"/>
      <c r="IP8" s="171"/>
      <c r="IQ8" s="171"/>
      <c r="IR8" s="171"/>
      <c r="IS8" s="171"/>
      <c r="IT8" s="171"/>
      <c r="IU8" s="171"/>
      <c r="IV8" s="171"/>
      <c r="IW8" s="171"/>
      <c r="IX8" s="171"/>
      <c r="IY8" s="171"/>
      <c r="IZ8" s="171"/>
      <c r="JA8" s="171"/>
      <c r="JB8" s="171"/>
      <c r="JC8" s="171"/>
      <c r="JD8" s="171"/>
      <c r="JE8" s="171"/>
      <c r="JF8" s="171"/>
      <c r="JG8" s="171"/>
      <c r="JH8" s="171"/>
      <c r="JI8" s="171"/>
      <c r="JJ8" s="171"/>
      <c r="JK8" s="171"/>
      <c r="JL8" s="171"/>
      <c r="JM8" s="171"/>
      <c r="JN8" s="171"/>
      <c r="JO8" s="171"/>
      <c r="JP8" s="171"/>
      <c r="JQ8" s="171"/>
      <c r="JR8" s="171"/>
      <c r="JS8" s="171"/>
      <c r="JT8" s="171"/>
      <c r="JU8" s="171"/>
      <c r="JV8" s="171"/>
      <c r="JW8" s="171"/>
      <c r="JX8" s="171"/>
      <c r="JY8" s="171"/>
      <c r="JZ8" s="171"/>
      <c r="KA8" s="171"/>
      <c r="KB8" s="171"/>
      <c r="KC8" s="171"/>
      <c r="KD8" s="171"/>
      <c r="KE8" s="171"/>
      <c r="KF8" s="171"/>
      <c r="KG8" s="171"/>
      <c r="KH8" s="171"/>
      <c r="KI8" s="171"/>
      <c r="KJ8" s="171"/>
      <c r="KK8" s="171"/>
      <c r="KL8" s="171"/>
      <c r="KM8" s="171"/>
      <c r="KN8" s="171"/>
      <c r="KO8" s="171"/>
      <c r="KP8" s="171"/>
      <c r="KQ8" s="171"/>
      <c r="KR8" s="171"/>
      <c r="KS8" s="171"/>
      <c r="KT8" s="171"/>
      <c r="KU8" s="171"/>
      <c r="KV8" s="171"/>
      <c r="KW8" s="171"/>
      <c r="KX8" s="171"/>
      <c r="KY8" s="171"/>
      <c r="KZ8" s="171"/>
      <c r="LA8" s="171"/>
      <c r="LB8" s="171"/>
      <c r="LC8" s="171"/>
      <c r="LD8" s="171"/>
      <c r="LE8" s="171"/>
      <c r="LF8" s="171"/>
      <c r="LG8" s="171"/>
      <c r="LH8" s="171"/>
      <c r="LI8" s="171"/>
      <c r="LJ8" s="171"/>
      <c r="LK8" s="171"/>
      <c r="LL8" s="171"/>
      <c r="LM8" s="171"/>
      <c r="LN8" s="171"/>
      <c r="LO8" s="171"/>
      <c r="LP8" s="171"/>
      <c r="LQ8" s="171"/>
      <c r="LR8" s="171"/>
      <c r="LS8" s="171"/>
      <c r="LT8" s="171"/>
      <c r="LU8" s="171"/>
      <c r="LV8" s="171"/>
      <c r="LW8" s="171"/>
      <c r="LX8" s="171"/>
      <c r="LY8" s="171"/>
      <c r="LZ8" s="171"/>
      <c r="MA8" s="171"/>
      <c r="MB8" s="171"/>
      <c r="MC8" s="171"/>
      <c r="MD8" s="171"/>
      <c r="ME8" s="171"/>
      <c r="MF8" s="171"/>
      <c r="MG8" s="171"/>
      <c r="MH8" s="171"/>
      <c r="MI8" s="171"/>
      <c r="MJ8" s="171"/>
      <c r="MK8" s="171"/>
      <c r="ML8" s="171"/>
      <c r="MM8" s="171"/>
      <c r="MN8" s="171"/>
      <c r="MO8" s="171"/>
      <c r="MP8" s="171"/>
      <c r="MQ8" s="171"/>
      <c r="MR8" s="171"/>
      <c r="MS8" s="171"/>
      <c r="MT8" s="171"/>
      <c r="MU8" s="171"/>
      <c r="MV8" s="171"/>
      <c r="MW8" s="171"/>
      <c r="MX8" s="171"/>
      <c r="MY8" s="171"/>
      <c r="MZ8" s="171"/>
      <c r="NA8" s="171"/>
      <c r="NB8" s="171"/>
      <c r="NC8" s="171"/>
      <c r="ND8" s="171"/>
      <c r="NE8" s="171"/>
      <c r="NF8" s="171"/>
      <c r="NG8" s="171"/>
      <c r="NH8" s="171"/>
      <c r="NI8" s="171"/>
      <c r="NJ8" s="171"/>
      <c r="NK8" s="171"/>
      <c r="NL8" s="171"/>
      <c r="NM8" s="171"/>
      <c r="NN8" s="171"/>
      <c r="NO8" s="171"/>
      <c r="NP8" s="171"/>
      <c r="NQ8" s="171"/>
      <c r="NR8" s="171"/>
      <c r="NS8" s="171"/>
      <c r="NT8" s="171"/>
      <c r="NU8" s="171"/>
      <c r="NV8" s="171"/>
      <c r="NW8" s="171"/>
      <c r="NX8" s="171"/>
      <c r="NY8" s="171"/>
      <c r="NZ8" s="171"/>
      <c r="OA8" s="171"/>
      <c r="OB8" s="171"/>
      <c r="OC8" s="171"/>
      <c r="OD8" s="171"/>
      <c r="OE8" s="171"/>
      <c r="OF8" s="171"/>
      <c r="OG8" s="171"/>
      <c r="OH8" s="171"/>
      <c r="OI8" s="171"/>
      <c r="OJ8" s="171"/>
      <c r="OK8" s="171"/>
      <c r="OL8" s="171"/>
      <c r="OM8" s="171"/>
      <c r="ON8" s="171"/>
      <c r="OO8" s="171"/>
      <c r="OP8" s="171"/>
      <c r="OQ8" s="171"/>
      <c r="OR8" s="171"/>
      <c r="OS8" s="171"/>
      <c r="OT8" s="171"/>
      <c r="OU8" s="171"/>
      <c r="OV8" s="171"/>
      <c r="OW8" s="171"/>
      <c r="OX8" s="171"/>
      <c r="OY8" s="171"/>
      <c r="OZ8" s="171"/>
      <c r="PA8" s="171"/>
      <c r="PB8" s="171"/>
      <c r="PC8" s="171"/>
      <c r="PD8" s="171"/>
      <c r="PE8" s="171"/>
      <c r="PF8" s="171"/>
      <c r="PG8" s="171"/>
      <c r="PH8" s="171"/>
      <c r="PI8" s="171"/>
      <c r="PJ8" s="171"/>
      <c r="PK8" s="171"/>
      <c r="PL8" s="171"/>
      <c r="PM8" s="171"/>
      <c r="PN8" s="171"/>
      <c r="PO8" s="171"/>
      <c r="PP8" s="171"/>
      <c r="PQ8" s="171"/>
      <c r="PR8" s="171"/>
      <c r="PS8" s="171"/>
      <c r="PT8" s="171"/>
      <c r="PU8" s="171"/>
      <c r="PV8" s="171"/>
      <c r="PW8" s="171"/>
      <c r="PX8" s="171"/>
      <c r="PY8" s="171"/>
      <c r="PZ8" s="171"/>
      <c r="QA8" s="171"/>
      <c r="QB8" s="171"/>
      <c r="QC8" s="171"/>
      <c r="QD8" s="171"/>
      <c r="QE8" s="171"/>
      <c r="QF8" s="171"/>
      <c r="QG8" s="171"/>
      <c r="QH8" s="171"/>
      <c r="QI8" s="171"/>
      <c r="QJ8" s="171"/>
      <c r="QK8" s="171"/>
      <c r="QL8" s="171"/>
      <c r="QM8" s="171"/>
      <c r="QN8" s="171"/>
      <c r="QO8" s="171"/>
      <c r="QP8" s="171"/>
      <c r="QQ8" s="171"/>
      <c r="QR8" s="171"/>
      <c r="QS8" s="171"/>
      <c r="QT8" s="171"/>
      <c r="QU8" s="171"/>
      <c r="QV8" s="171"/>
      <c r="QW8" s="171"/>
      <c r="QX8" s="171"/>
      <c r="QY8" s="171"/>
      <c r="QZ8" s="171"/>
      <c r="RA8" s="171"/>
      <c r="RB8" s="171"/>
      <c r="RC8" s="171"/>
      <c r="RD8" s="171"/>
      <c r="RE8" s="171"/>
      <c r="RF8" s="171"/>
      <c r="RG8" s="171"/>
      <c r="RH8" s="171"/>
      <c r="RI8" s="171"/>
      <c r="RJ8" s="171"/>
      <c r="RK8" s="171"/>
      <c r="RL8" s="171"/>
      <c r="RM8" s="171"/>
      <c r="RN8" s="171"/>
      <c r="RO8" s="171"/>
      <c r="RP8" s="171"/>
      <c r="RQ8" s="171"/>
      <c r="RR8" s="171"/>
      <c r="RS8" s="171"/>
      <c r="RT8" s="171"/>
      <c r="RU8" s="171"/>
      <c r="RV8" s="171"/>
      <c r="RW8" s="171"/>
      <c r="RX8" s="171"/>
      <c r="RY8" s="171"/>
      <c r="RZ8" s="171"/>
      <c r="SA8" s="171"/>
      <c r="SB8" s="171"/>
      <c r="SC8" s="171"/>
      <c r="SD8" s="171"/>
      <c r="SE8" s="171"/>
      <c r="SF8" s="171"/>
      <c r="SG8" s="171"/>
      <c r="SH8" s="171"/>
      <c r="SI8" s="171"/>
      <c r="SJ8" s="171"/>
      <c r="SK8" s="171"/>
      <c r="SL8" s="171"/>
      <c r="SM8" s="171"/>
      <c r="SN8" s="171"/>
      <c r="SO8" s="171"/>
      <c r="SP8" s="171"/>
      <c r="SQ8" s="171"/>
      <c r="SR8" s="171"/>
      <c r="SS8" s="171"/>
      <c r="ST8" s="171"/>
      <c r="SU8" s="171"/>
      <c r="SV8" s="171"/>
      <c r="SW8" s="171"/>
      <c r="SX8" s="171"/>
      <c r="SY8" s="171"/>
      <c r="SZ8" s="171"/>
      <c r="TA8" s="171"/>
      <c r="TB8" s="171"/>
      <c r="TC8" s="171"/>
      <c r="TD8" s="171"/>
      <c r="TE8" s="171"/>
      <c r="TF8" s="171"/>
      <c r="TG8" s="171"/>
      <c r="TH8" s="171"/>
      <c r="TI8" s="171"/>
      <c r="TJ8" s="171"/>
      <c r="TK8" s="171"/>
      <c r="TL8" s="171"/>
      <c r="TM8" s="171"/>
      <c r="TN8" s="171"/>
      <c r="TO8" s="171"/>
      <c r="TP8" s="171"/>
      <c r="TQ8" s="171"/>
      <c r="TR8" s="171"/>
      <c r="TS8" s="171"/>
      <c r="TT8" s="171"/>
      <c r="TU8" s="171"/>
      <c r="TV8" s="171"/>
      <c r="TW8" s="171"/>
      <c r="TX8" s="171"/>
      <c r="TY8" s="171"/>
      <c r="TZ8" s="171"/>
      <c r="UA8" s="171"/>
      <c r="UB8" s="171"/>
      <c r="UC8" s="171"/>
      <c r="UD8" s="171"/>
      <c r="UE8" s="171"/>
      <c r="UF8" s="171"/>
      <c r="UG8" s="171"/>
      <c r="UH8" s="171"/>
      <c r="UI8" s="171"/>
      <c r="UJ8" s="171"/>
      <c r="UK8" s="171"/>
      <c r="UL8" s="171"/>
      <c r="UM8" s="171"/>
      <c r="UN8" s="171"/>
      <c r="UO8" s="171"/>
      <c r="UP8" s="171"/>
      <c r="UQ8" s="171"/>
      <c r="UR8" s="171"/>
      <c r="US8" s="171"/>
      <c r="UT8" s="171"/>
      <c r="UU8" s="171"/>
      <c r="UV8" s="171"/>
      <c r="UW8" s="171"/>
      <c r="UX8" s="171"/>
      <c r="UY8" s="171"/>
      <c r="UZ8" s="171"/>
      <c r="VA8" s="171"/>
      <c r="VB8" s="171"/>
      <c r="VC8" s="171"/>
      <c r="VD8" s="171"/>
      <c r="VE8" s="171"/>
      <c r="VF8" s="171"/>
      <c r="VG8" s="171"/>
      <c r="VH8" s="171"/>
      <c r="VI8" s="171"/>
      <c r="VJ8" s="171"/>
      <c r="VK8" s="171"/>
      <c r="VL8" s="171"/>
      <c r="VM8" s="171"/>
      <c r="VN8" s="171"/>
      <c r="VO8" s="171"/>
      <c r="VP8" s="171"/>
      <c r="VQ8" s="171"/>
      <c r="VR8" s="171"/>
      <c r="VS8" s="171"/>
      <c r="VT8" s="171"/>
      <c r="VU8" s="171"/>
      <c r="VV8" s="171"/>
      <c r="VW8" s="171"/>
      <c r="VX8" s="171"/>
      <c r="VY8" s="171"/>
      <c r="VZ8" s="171"/>
      <c r="WA8" s="171"/>
      <c r="WB8" s="171"/>
      <c r="WC8" s="171"/>
      <c r="WD8" s="171"/>
      <c r="WE8" s="171"/>
      <c r="WF8" s="171"/>
      <c r="WG8" s="171"/>
      <c r="WH8" s="171"/>
      <c r="WI8" s="171"/>
      <c r="WJ8" s="171"/>
      <c r="WK8" s="171"/>
      <c r="WL8" s="171"/>
      <c r="WM8" s="171"/>
      <c r="WN8" s="171"/>
      <c r="WO8" s="171"/>
      <c r="WP8" s="171"/>
      <c r="WQ8" s="171"/>
      <c r="WR8" s="171"/>
      <c r="WS8" s="171"/>
      <c r="WT8" s="171"/>
      <c r="WU8" s="171"/>
      <c r="WV8" s="171"/>
      <c r="WW8" s="171"/>
      <c r="WX8" s="171"/>
      <c r="WY8" s="171"/>
      <c r="WZ8" s="171"/>
      <c r="XA8" s="171"/>
      <c r="XB8" s="171"/>
      <c r="XC8" s="171"/>
      <c r="XD8" s="171"/>
      <c r="XE8" s="171"/>
      <c r="XF8" s="171"/>
      <c r="XG8" s="171"/>
      <c r="XH8" s="171"/>
      <c r="XI8" s="171"/>
      <c r="XJ8" s="171"/>
      <c r="XK8" s="171"/>
      <c r="XL8" s="171"/>
      <c r="XM8" s="171"/>
      <c r="XN8" s="171"/>
      <c r="XO8" s="171"/>
      <c r="XP8" s="171"/>
      <c r="XQ8" s="171"/>
      <c r="XR8" s="171"/>
      <c r="XS8" s="171"/>
      <c r="XT8" s="171"/>
      <c r="XU8" s="171"/>
      <c r="XV8" s="171"/>
      <c r="XW8" s="171"/>
      <c r="XX8" s="171"/>
      <c r="XY8" s="171"/>
      <c r="XZ8" s="171"/>
      <c r="YA8" s="171"/>
      <c r="YB8" s="171"/>
      <c r="YC8" s="171"/>
      <c r="YD8" s="171"/>
      <c r="YE8" s="171"/>
      <c r="YF8" s="171"/>
      <c r="YG8" s="171"/>
      <c r="YH8" s="171"/>
      <c r="YI8" s="171"/>
      <c r="YJ8" s="171"/>
      <c r="YK8" s="171"/>
      <c r="YL8" s="171"/>
      <c r="YM8" s="171"/>
      <c r="YN8" s="171"/>
      <c r="YO8" s="171"/>
      <c r="YP8" s="171"/>
      <c r="YQ8" s="171"/>
      <c r="YR8" s="171"/>
      <c r="YS8" s="171"/>
      <c r="YT8" s="171"/>
      <c r="YU8" s="171"/>
      <c r="YV8" s="171"/>
      <c r="YW8" s="171"/>
      <c r="YX8" s="171"/>
      <c r="YY8" s="171"/>
      <c r="YZ8" s="171"/>
      <c r="ZA8" s="171"/>
      <c r="ZB8" s="171"/>
      <c r="ZC8" s="171"/>
      <c r="ZD8" s="171"/>
      <c r="ZE8" s="171"/>
      <c r="ZF8" s="171"/>
      <c r="ZG8" s="171"/>
      <c r="ZH8" s="171"/>
      <c r="ZI8" s="171"/>
      <c r="ZJ8" s="171"/>
      <c r="ZK8" s="171"/>
      <c r="ZL8" s="171"/>
      <c r="ZM8" s="171"/>
      <c r="ZN8" s="171"/>
      <c r="ZO8" s="171"/>
      <c r="ZP8" s="171"/>
      <c r="ZQ8" s="171"/>
      <c r="ZR8" s="171"/>
      <c r="ZS8" s="171"/>
      <c r="ZT8" s="171"/>
      <c r="ZU8" s="171"/>
      <c r="ZV8" s="171"/>
      <c r="ZW8" s="171"/>
      <c r="ZX8" s="171"/>
      <c r="ZY8" s="171"/>
      <c r="ZZ8" s="171"/>
      <c r="AAA8" s="171"/>
      <c r="AAB8" s="171"/>
      <c r="AAC8" s="171"/>
      <c r="AAD8" s="171"/>
      <c r="AAE8" s="171"/>
      <c r="AAF8" s="171"/>
      <c r="AAG8" s="171"/>
      <c r="AAH8" s="171"/>
      <c r="AAI8" s="171"/>
      <c r="AAJ8" s="171"/>
      <c r="AAK8" s="171"/>
      <c r="AAL8" s="171"/>
      <c r="AAM8" s="171"/>
      <c r="AAN8" s="171"/>
      <c r="AAO8" s="171"/>
      <c r="AAP8" s="171"/>
      <c r="AAQ8" s="171"/>
      <c r="AAR8" s="171"/>
      <c r="AAS8" s="171"/>
      <c r="AAT8" s="171"/>
      <c r="AAU8" s="171"/>
      <c r="AAV8" s="171"/>
      <c r="AAW8" s="171"/>
      <c r="AAX8" s="171"/>
      <c r="AAY8" s="171"/>
      <c r="AAZ8" s="171"/>
      <c r="ABA8" s="171"/>
      <c r="ABB8" s="171"/>
      <c r="ABC8" s="171"/>
      <c r="ABD8" s="171"/>
      <c r="ABE8" s="171"/>
      <c r="ABF8" s="171"/>
      <c r="ABG8" s="171"/>
      <c r="ABH8" s="171"/>
      <c r="ABI8" s="171"/>
      <c r="ABJ8" s="171"/>
      <c r="ABK8" s="171"/>
      <c r="ABL8" s="171"/>
      <c r="ABM8" s="171"/>
      <c r="ABN8" s="171"/>
      <c r="ABO8" s="171"/>
      <c r="ABP8" s="171"/>
      <c r="ABQ8" s="171"/>
      <c r="ABR8" s="171"/>
      <c r="ABS8" s="171"/>
      <c r="ABT8" s="171"/>
      <c r="ABU8" s="171"/>
      <c r="ABV8" s="171"/>
      <c r="ABW8" s="171"/>
      <c r="ABX8" s="171"/>
      <c r="ABY8" s="171"/>
      <c r="ABZ8" s="171"/>
      <c r="ACA8" s="171"/>
      <c r="ACB8" s="171"/>
      <c r="ACC8" s="171"/>
      <c r="ACD8" s="171"/>
      <c r="ACE8" s="171"/>
      <c r="ACF8" s="171"/>
      <c r="ACG8" s="171"/>
      <c r="ACH8" s="171"/>
      <c r="ACI8" s="171"/>
      <c r="ACJ8" s="171"/>
      <c r="ACK8" s="171"/>
      <c r="ACL8" s="171"/>
      <c r="ACM8" s="171"/>
      <c r="ACN8" s="171"/>
      <c r="ACO8" s="171"/>
      <c r="ACP8" s="171"/>
      <c r="ACQ8" s="171"/>
      <c r="ACR8" s="171"/>
      <c r="ACS8" s="171"/>
      <c r="ACT8" s="171"/>
      <c r="ACU8" s="171"/>
      <c r="ACV8" s="171"/>
      <c r="ACW8" s="171"/>
      <c r="ACX8" s="171"/>
      <c r="ACY8" s="171"/>
      <c r="ACZ8" s="171"/>
      <c r="ADA8" s="171"/>
      <c r="ADB8" s="171"/>
      <c r="ADC8" s="171"/>
      <c r="ADD8" s="171"/>
      <c r="ADE8" s="171"/>
      <c r="ADF8" s="171"/>
      <c r="ADG8" s="171"/>
      <c r="ADH8" s="171"/>
      <c r="ADI8" s="171"/>
      <c r="ADJ8" s="171"/>
      <c r="ADK8" s="171"/>
      <c r="ADL8" s="171"/>
      <c r="ADM8" s="171"/>
      <c r="ADN8" s="171"/>
      <c r="ADO8" s="171"/>
      <c r="ADP8" s="171"/>
      <c r="ADQ8" s="171"/>
      <c r="ADR8" s="171"/>
      <c r="ADS8" s="171"/>
      <c r="ADT8" s="171"/>
      <c r="ADU8" s="171"/>
      <c r="ADV8" s="171"/>
      <c r="ADW8" s="171"/>
      <c r="ADX8" s="171"/>
      <c r="ADY8" s="171"/>
      <c r="ADZ8" s="171"/>
      <c r="AEA8" s="171"/>
      <c r="AEB8" s="171"/>
      <c r="AEC8" s="171"/>
      <c r="AED8" s="171"/>
      <c r="AEE8" s="171"/>
      <c r="AEF8" s="171"/>
      <c r="AEG8" s="171"/>
      <c r="AEH8" s="171"/>
      <c r="AEI8" s="171"/>
      <c r="AEJ8" s="171"/>
      <c r="AEK8" s="171"/>
      <c r="AEL8" s="171"/>
      <c r="AEM8" s="171"/>
      <c r="AEN8" s="171"/>
      <c r="AEO8" s="171"/>
      <c r="AEP8" s="171"/>
      <c r="AEQ8" s="171"/>
      <c r="AER8" s="171"/>
      <c r="AES8" s="171"/>
      <c r="AET8" s="171"/>
      <c r="AEU8" s="171"/>
      <c r="AEV8" s="171"/>
      <c r="AEW8" s="171"/>
      <c r="AEX8" s="171"/>
      <c r="AEY8" s="171"/>
      <c r="AEZ8" s="171"/>
      <c r="AFA8" s="171"/>
      <c r="AFB8" s="171"/>
      <c r="AFC8" s="171"/>
      <c r="AFD8" s="171"/>
      <c r="AFE8" s="171"/>
      <c r="AFF8" s="171"/>
      <c r="AFG8" s="171"/>
      <c r="AFH8" s="171"/>
      <c r="AFI8" s="171"/>
      <c r="AFJ8" s="171"/>
      <c r="AFK8" s="171"/>
      <c r="AFL8" s="171"/>
      <c r="AFM8" s="171"/>
      <c r="AFN8" s="171"/>
      <c r="AFO8" s="171"/>
      <c r="AFP8" s="171"/>
      <c r="AFQ8" s="171"/>
      <c r="AFR8" s="171"/>
      <c r="AFS8" s="171"/>
      <c r="AFT8" s="171"/>
      <c r="AFU8" s="171"/>
      <c r="AFV8" s="171"/>
      <c r="AFW8" s="171"/>
      <c r="AFX8" s="171"/>
      <c r="AFY8" s="171"/>
      <c r="AFZ8" s="171"/>
      <c r="AGA8" s="171"/>
      <c r="AGB8" s="171"/>
      <c r="AGC8" s="171"/>
      <c r="AGD8" s="171"/>
      <c r="AGE8" s="171"/>
      <c r="AGF8" s="171"/>
      <c r="AGG8" s="171"/>
      <c r="AGH8" s="171"/>
      <c r="AGI8" s="171"/>
      <c r="AGJ8" s="171"/>
      <c r="AGK8" s="171"/>
      <c r="AGL8" s="171"/>
      <c r="AGM8" s="171"/>
      <c r="AGN8" s="171"/>
      <c r="AGO8" s="171"/>
      <c r="AGP8" s="171"/>
      <c r="AGQ8" s="171"/>
      <c r="AGR8" s="171"/>
      <c r="AGS8" s="171"/>
      <c r="AGT8" s="171"/>
      <c r="AGU8" s="171"/>
      <c r="AGV8" s="171"/>
      <c r="AGW8" s="171"/>
      <c r="AGX8" s="171"/>
      <c r="AGY8" s="171"/>
      <c r="AGZ8" s="171"/>
      <c r="AHA8" s="171"/>
      <c r="AHB8" s="171"/>
      <c r="AHC8" s="171"/>
      <c r="AHD8" s="171"/>
      <c r="AHE8" s="171"/>
      <c r="AHF8" s="171"/>
      <c r="AHG8" s="171"/>
      <c r="AHH8" s="171"/>
      <c r="AHI8" s="171"/>
      <c r="AHJ8" s="171"/>
      <c r="AHK8" s="171"/>
      <c r="AHL8" s="171"/>
      <c r="AHM8" s="171"/>
      <c r="AHN8" s="171"/>
      <c r="AHO8" s="171"/>
      <c r="AHP8" s="171"/>
      <c r="AHQ8" s="171"/>
      <c r="AHR8" s="171"/>
      <c r="AHS8" s="171"/>
      <c r="AHT8" s="171"/>
      <c r="AHU8" s="171"/>
      <c r="AHV8" s="171"/>
      <c r="AHW8" s="171"/>
      <c r="AHX8" s="171"/>
      <c r="AHY8" s="171"/>
      <c r="AHZ8" s="171"/>
      <c r="AIA8" s="171"/>
      <c r="AIB8" s="171"/>
      <c r="AIC8" s="171"/>
      <c r="AID8" s="171"/>
      <c r="AIE8" s="171"/>
      <c r="AIF8" s="171"/>
      <c r="AIG8" s="171"/>
      <c r="AIH8" s="171"/>
      <c r="AII8" s="171"/>
      <c r="AIJ8" s="171"/>
      <c r="AIK8" s="171"/>
      <c r="AIL8" s="171"/>
      <c r="AIM8" s="171"/>
      <c r="AIN8" s="171"/>
      <c r="AIO8" s="171"/>
      <c r="AIP8" s="171"/>
      <c r="AIQ8" s="171"/>
      <c r="AIR8" s="171"/>
      <c r="AIS8" s="171"/>
      <c r="AIT8" s="171"/>
      <c r="AIU8" s="171"/>
      <c r="AIV8" s="171"/>
      <c r="AIW8" s="171"/>
      <c r="AIX8" s="171"/>
      <c r="AIY8" s="171"/>
      <c r="AIZ8" s="171"/>
      <c r="AJA8" s="171"/>
      <c r="AJB8" s="171"/>
      <c r="AJC8" s="171"/>
      <c r="AJD8" s="171"/>
      <c r="AJE8" s="171"/>
      <c r="AJF8" s="171"/>
      <c r="AJG8" s="171"/>
      <c r="AJH8" s="171"/>
      <c r="AJI8" s="171"/>
      <c r="AJJ8" s="171"/>
      <c r="AJK8" s="171"/>
      <c r="AJL8" s="171"/>
      <c r="AJM8" s="171"/>
      <c r="AJN8" s="171"/>
      <c r="AJO8" s="171"/>
      <c r="AJP8" s="171"/>
      <c r="AJQ8" s="171"/>
      <c r="AJR8" s="171"/>
      <c r="AJS8" s="171"/>
      <c r="AJT8" s="171"/>
      <c r="AJU8" s="171"/>
      <c r="AJV8" s="171"/>
      <c r="AJW8" s="171"/>
      <c r="AJX8" s="171"/>
      <c r="AJY8" s="171"/>
      <c r="AJZ8" s="171"/>
      <c r="AKA8" s="171"/>
      <c r="AKB8" s="171"/>
      <c r="AKC8" s="171"/>
      <c r="AKD8" s="171"/>
      <c r="AKE8" s="171"/>
      <c r="AKF8" s="171"/>
      <c r="AKG8" s="171"/>
      <c r="AKH8" s="171"/>
      <c r="AKI8" s="171"/>
      <c r="AKJ8" s="171"/>
      <c r="AKK8" s="171"/>
      <c r="AKL8" s="171"/>
      <c r="AKM8" s="171"/>
      <c r="AKN8" s="171"/>
      <c r="AKO8" s="171"/>
      <c r="AKP8" s="171"/>
      <c r="AKQ8" s="171"/>
      <c r="AKR8" s="171"/>
      <c r="AKS8" s="171"/>
      <c r="AKT8" s="171"/>
      <c r="AKU8" s="171"/>
      <c r="AKV8" s="171"/>
      <c r="AKW8" s="171"/>
      <c r="AKX8" s="171"/>
      <c r="AKY8" s="171"/>
      <c r="AKZ8" s="171"/>
      <c r="ALA8" s="171"/>
      <c r="ALB8" s="171"/>
      <c r="ALC8" s="171"/>
      <c r="ALD8" s="171"/>
      <c r="ALE8" s="171"/>
      <c r="ALF8" s="171"/>
      <c r="ALG8" s="171"/>
      <c r="ALH8" s="171"/>
      <c r="ALI8" s="171"/>
      <c r="ALJ8" s="171"/>
      <c r="ALK8" s="171"/>
      <c r="ALL8" s="171"/>
      <c r="ALM8" s="171"/>
      <c r="ALN8" s="171"/>
      <c r="ALO8" s="171"/>
      <c r="ALP8" s="171"/>
      <c r="ALQ8" s="171"/>
      <c r="ALR8" s="171"/>
      <c r="ALS8" s="171"/>
      <c r="ALT8" s="171"/>
      <c r="ALU8" s="171"/>
      <c r="ALV8" s="171"/>
      <c r="ALW8" s="171"/>
      <c r="ALX8" s="171"/>
      <c r="ALY8" s="171"/>
      <c r="ALZ8" s="171"/>
      <c r="AMA8" s="171"/>
      <c r="AMB8" s="171"/>
      <c r="AMC8" s="171"/>
      <c r="AMD8" s="171"/>
      <c r="AME8" s="171"/>
      <c r="AMF8" s="171"/>
      <c r="AMG8" s="171"/>
      <c r="AMH8" s="171"/>
      <c r="AMI8" s="171"/>
      <c r="AMJ8" s="171"/>
      <c r="AMK8" s="171"/>
      <c r="AML8" s="171"/>
      <c r="AMM8" s="171"/>
      <c r="AMN8" s="171"/>
      <c r="AMO8" s="171"/>
      <c r="AMP8" s="171"/>
      <c r="AMQ8" s="171"/>
      <c r="AMR8" s="171"/>
      <c r="AMS8" s="171"/>
      <c r="AMT8" s="171"/>
      <c r="AMU8" s="171"/>
      <c r="AMV8" s="171"/>
      <c r="AMW8" s="171"/>
      <c r="AMX8" s="171"/>
      <c r="AMY8" s="171"/>
      <c r="AMZ8" s="171"/>
      <c r="ANA8" s="171"/>
      <c r="ANB8" s="171"/>
      <c r="ANC8" s="171"/>
      <c r="AND8" s="171"/>
      <c r="ANE8" s="171"/>
      <c r="ANF8" s="171"/>
      <c r="ANG8" s="171"/>
      <c r="ANH8" s="171"/>
      <c r="ANI8" s="171"/>
      <c r="ANJ8" s="171"/>
      <c r="ANK8" s="171"/>
      <c r="ANL8" s="171"/>
      <c r="ANM8" s="171"/>
      <c r="ANN8" s="171"/>
      <c r="ANO8" s="171"/>
      <c r="ANP8" s="171"/>
      <c r="ANQ8" s="171"/>
      <c r="ANR8" s="171"/>
      <c r="ANS8" s="171"/>
      <c r="ANT8" s="171"/>
      <c r="ANU8" s="171"/>
      <c r="ANV8" s="171"/>
      <c r="ANW8" s="171"/>
      <c r="ANX8" s="171"/>
      <c r="ANY8" s="171"/>
      <c r="ANZ8" s="171"/>
      <c r="AOA8" s="171"/>
      <c r="AOB8" s="171"/>
      <c r="AOC8" s="171"/>
      <c r="AOD8" s="171"/>
      <c r="AOE8" s="171"/>
      <c r="AOF8" s="171"/>
      <c r="AOG8" s="171"/>
      <c r="AOH8" s="171"/>
      <c r="AOI8" s="171"/>
      <c r="AOJ8" s="171"/>
      <c r="AOK8" s="171"/>
      <c r="AOL8" s="171"/>
      <c r="AOM8" s="171"/>
      <c r="AON8" s="171"/>
      <c r="AOO8" s="171"/>
      <c r="AOP8" s="171"/>
      <c r="AOQ8" s="171"/>
      <c r="AOR8" s="171"/>
      <c r="AOS8" s="171"/>
      <c r="AOT8" s="171"/>
      <c r="AOU8" s="171"/>
      <c r="AOV8" s="171"/>
      <c r="AOW8" s="171"/>
      <c r="AOX8" s="171"/>
      <c r="AOY8" s="171"/>
      <c r="AOZ8" s="171"/>
      <c r="APA8" s="171"/>
      <c r="APB8" s="171"/>
      <c r="APC8" s="171"/>
      <c r="APD8" s="171"/>
      <c r="APE8" s="171"/>
      <c r="APF8" s="171"/>
      <c r="APG8" s="171"/>
      <c r="APH8" s="171"/>
      <c r="API8" s="171"/>
      <c r="APJ8" s="171"/>
      <c r="APK8" s="171"/>
      <c r="APL8" s="171"/>
      <c r="APM8" s="171"/>
      <c r="APN8" s="171"/>
      <c r="APO8" s="171"/>
      <c r="APP8" s="171"/>
      <c r="APQ8" s="171"/>
      <c r="APR8" s="171"/>
      <c r="APS8" s="171"/>
      <c r="APT8" s="171"/>
      <c r="APU8" s="171"/>
      <c r="APV8" s="171"/>
      <c r="APW8" s="171"/>
      <c r="APX8" s="171"/>
      <c r="APY8" s="171"/>
      <c r="APZ8" s="171"/>
      <c r="AQA8" s="171"/>
      <c r="AQB8" s="171"/>
      <c r="AQC8" s="171"/>
      <c r="AQD8" s="171"/>
      <c r="AQE8" s="171"/>
      <c r="AQF8" s="171"/>
      <c r="AQG8" s="171"/>
      <c r="AQH8" s="171"/>
      <c r="AQI8" s="171"/>
      <c r="AQJ8" s="171"/>
      <c r="AQK8" s="171"/>
      <c r="AQL8" s="171"/>
      <c r="AQM8" s="171"/>
      <c r="AQN8" s="171"/>
      <c r="AQO8" s="171"/>
      <c r="AQP8" s="171"/>
      <c r="AQQ8" s="171"/>
      <c r="AQR8" s="171"/>
      <c r="AQS8" s="171"/>
      <c r="AQT8" s="171"/>
      <c r="AQU8" s="171"/>
      <c r="AQV8" s="171"/>
      <c r="AQW8" s="171"/>
      <c r="AQX8" s="171"/>
      <c r="AQY8" s="171"/>
      <c r="AQZ8" s="171"/>
      <c r="ARA8" s="171"/>
      <c r="ARB8" s="171"/>
      <c r="ARC8" s="171"/>
      <c r="ARD8" s="171"/>
      <c r="ARE8" s="171"/>
      <c r="ARF8" s="171"/>
      <c r="ARG8" s="171"/>
      <c r="ARH8" s="171"/>
      <c r="ARI8" s="171"/>
      <c r="ARJ8" s="171"/>
      <c r="ARK8" s="171"/>
      <c r="ARL8" s="171"/>
      <c r="ARM8" s="171"/>
      <c r="ARN8" s="171"/>
      <c r="ARO8" s="171"/>
      <c r="ARP8" s="171"/>
      <c r="ARQ8" s="171"/>
      <c r="ARR8" s="171"/>
      <c r="ARS8" s="171"/>
      <c r="ART8" s="171"/>
      <c r="ARU8" s="171"/>
      <c r="ARV8" s="171"/>
      <c r="ARW8" s="171"/>
      <c r="ARX8" s="171"/>
      <c r="ARY8" s="171"/>
      <c r="ARZ8" s="171"/>
      <c r="ASA8" s="171"/>
      <c r="ASB8" s="171"/>
      <c r="ASC8" s="171"/>
      <c r="ASD8" s="171"/>
      <c r="ASE8" s="171"/>
      <c r="ASF8" s="171"/>
      <c r="ASG8" s="171"/>
      <c r="ASH8" s="171"/>
      <c r="ASI8" s="171"/>
      <c r="ASJ8" s="171"/>
      <c r="ASK8" s="171"/>
      <c r="ASL8" s="171"/>
      <c r="ASM8" s="171"/>
      <c r="ASN8" s="171"/>
      <c r="ASO8" s="171"/>
      <c r="ASP8" s="171"/>
      <c r="ASQ8" s="171"/>
      <c r="ASR8" s="171"/>
      <c r="ASS8" s="171"/>
      <c r="AST8" s="171"/>
      <c r="ASU8" s="171"/>
      <c r="ASV8" s="171"/>
      <c r="ASW8" s="171"/>
      <c r="ASX8" s="171"/>
      <c r="ASY8" s="171"/>
      <c r="ASZ8" s="171"/>
      <c r="ATA8" s="171"/>
      <c r="ATB8" s="171"/>
      <c r="ATC8" s="171"/>
      <c r="ATD8" s="171"/>
      <c r="ATE8" s="171"/>
      <c r="ATF8" s="171"/>
      <c r="ATG8" s="171"/>
      <c r="ATH8" s="171"/>
      <c r="ATI8" s="171"/>
      <c r="ATJ8" s="171"/>
      <c r="ATK8" s="171"/>
      <c r="ATL8" s="171"/>
      <c r="ATM8" s="171"/>
      <c r="ATN8" s="171"/>
      <c r="ATO8" s="171"/>
      <c r="ATP8" s="171"/>
      <c r="ATQ8" s="171"/>
      <c r="ATR8" s="171"/>
      <c r="ATS8" s="171"/>
      <c r="ATT8" s="171"/>
      <c r="ATU8" s="171"/>
      <c r="ATV8" s="171"/>
      <c r="ATW8" s="171"/>
      <c r="ATX8" s="171"/>
      <c r="ATY8" s="171"/>
      <c r="ATZ8" s="171"/>
      <c r="AUA8" s="171"/>
      <c r="AUB8" s="171"/>
      <c r="AUC8" s="171"/>
      <c r="AUD8" s="171"/>
      <c r="AUE8" s="171"/>
      <c r="AUF8" s="171"/>
      <c r="AUG8" s="171"/>
      <c r="AUH8" s="171"/>
      <c r="AUI8" s="171"/>
      <c r="AUJ8" s="171"/>
      <c r="AUK8" s="171"/>
      <c r="AUL8" s="171"/>
      <c r="AUM8" s="171"/>
      <c r="AUN8" s="171"/>
      <c r="AUO8" s="171"/>
      <c r="AUP8" s="171"/>
      <c r="AUQ8" s="171"/>
      <c r="AUR8" s="171"/>
      <c r="AUS8" s="171"/>
      <c r="AUT8" s="171"/>
      <c r="AUU8" s="171"/>
      <c r="AUV8" s="171"/>
      <c r="AUW8" s="171"/>
      <c r="AUX8" s="171"/>
      <c r="AUY8" s="171"/>
      <c r="AUZ8" s="171"/>
      <c r="AVA8" s="171"/>
      <c r="AVB8" s="171"/>
      <c r="AVC8" s="171"/>
      <c r="AVD8" s="171"/>
      <c r="AVE8" s="171"/>
      <c r="AVF8" s="171"/>
      <c r="AVG8" s="171"/>
      <c r="AVH8" s="171"/>
      <c r="AVI8" s="171"/>
      <c r="AVJ8" s="171"/>
      <c r="AVK8" s="171"/>
      <c r="AVL8" s="171"/>
      <c r="AVM8" s="171"/>
      <c r="AVN8" s="171"/>
      <c r="AVO8" s="171"/>
      <c r="AVP8" s="171"/>
      <c r="AVQ8" s="171"/>
      <c r="AVR8" s="171"/>
      <c r="AVS8" s="171"/>
      <c r="AVT8" s="171"/>
      <c r="AVU8" s="171"/>
      <c r="AVV8" s="171"/>
      <c r="AVW8" s="171"/>
      <c r="AVX8" s="171"/>
      <c r="AVY8" s="171"/>
      <c r="AVZ8" s="171"/>
      <c r="AWA8" s="171"/>
      <c r="AWB8" s="171"/>
      <c r="AWC8" s="171"/>
      <c r="AWD8" s="171"/>
      <c r="AWE8" s="171"/>
      <c r="AWF8" s="171"/>
      <c r="AWG8" s="171"/>
      <c r="AWH8" s="171"/>
      <c r="AWI8" s="171"/>
      <c r="AWJ8" s="171"/>
      <c r="AWK8" s="171"/>
      <c r="AWL8" s="171"/>
      <c r="AWM8" s="171"/>
      <c r="AWN8" s="171"/>
      <c r="AWO8" s="171"/>
      <c r="AWP8" s="171"/>
      <c r="AWQ8" s="171"/>
      <c r="AWR8" s="171"/>
      <c r="AWS8" s="171"/>
      <c r="AWT8" s="171"/>
      <c r="AWU8" s="171"/>
      <c r="AWV8" s="171"/>
      <c r="AWW8" s="171"/>
      <c r="AWX8" s="171"/>
      <c r="AWY8" s="171"/>
      <c r="AWZ8" s="171"/>
      <c r="AXA8" s="171"/>
      <c r="AXB8" s="171"/>
      <c r="AXC8" s="171"/>
      <c r="AXD8" s="171"/>
      <c r="AXE8" s="171"/>
      <c r="AXF8" s="171"/>
      <c r="AXG8" s="171"/>
      <c r="AXH8" s="171"/>
      <c r="AXI8" s="171"/>
      <c r="AXJ8" s="171"/>
      <c r="AXK8" s="171"/>
      <c r="AXL8" s="171"/>
      <c r="AXM8" s="171"/>
      <c r="AXN8" s="171"/>
      <c r="AXO8" s="171"/>
      <c r="AXP8" s="171"/>
      <c r="AXQ8" s="171"/>
      <c r="AXR8" s="171"/>
      <c r="AXS8" s="171"/>
      <c r="AXT8" s="171"/>
      <c r="AXU8" s="171"/>
      <c r="AXV8" s="171"/>
      <c r="AXW8" s="171"/>
      <c r="AXX8" s="171"/>
      <c r="AXY8" s="171"/>
      <c r="AXZ8" s="171"/>
      <c r="AYA8" s="171"/>
      <c r="AYB8" s="171"/>
      <c r="AYC8" s="171"/>
      <c r="AYD8" s="171"/>
      <c r="AYE8" s="171"/>
      <c r="AYF8" s="171"/>
      <c r="AYG8" s="171"/>
      <c r="AYH8" s="171"/>
      <c r="AYI8" s="171"/>
      <c r="AYJ8" s="171"/>
      <c r="AYK8" s="171"/>
      <c r="AYL8" s="171"/>
      <c r="AYM8" s="171"/>
      <c r="AYN8" s="171"/>
      <c r="AYO8" s="171"/>
      <c r="AYP8" s="171"/>
      <c r="AYQ8" s="171"/>
      <c r="AYR8" s="171"/>
      <c r="AYS8" s="171"/>
      <c r="AYT8" s="171"/>
      <c r="AYU8" s="171"/>
      <c r="AYV8" s="171"/>
      <c r="AYW8" s="171"/>
      <c r="AYX8" s="171"/>
      <c r="AYY8" s="171"/>
      <c r="AYZ8" s="171"/>
      <c r="AZA8" s="171"/>
      <c r="AZB8" s="171"/>
      <c r="AZC8" s="171"/>
      <c r="AZD8" s="171"/>
      <c r="AZE8" s="171"/>
      <c r="AZF8" s="171"/>
      <c r="AZG8" s="171"/>
      <c r="AZH8" s="171"/>
      <c r="AZI8" s="171"/>
      <c r="AZJ8" s="171"/>
      <c r="AZK8" s="171"/>
      <c r="AZL8" s="171"/>
      <c r="AZM8" s="171"/>
      <c r="AZN8" s="171"/>
      <c r="AZO8" s="171"/>
      <c r="AZP8" s="171"/>
      <c r="AZQ8" s="171"/>
      <c r="AZR8" s="171"/>
      <c r="AZS8" s="171"/>
      <c r="AZT8" s="171"/>
      <c r="AZU8" s="171"/>
      <c r="AZV8" s="171"/>
      <c r="AZW8" s="171"/>
      <c r="AZX8" s="171"/>
      <c r="AZY8" s="171"/>
      <c r="AZZ8" s="171"/>
      <c r="BAA8" s="171"/>
      <c r="BAB8" s="171"/>
      <c r="BAC8" s="171"/>
      <c r="BAD8" s="171"/>
      <c r="BAE8" s="171"/>
      <c r="BAF8" s="171"/>
      <c r="BAG8" s="171"/>
      <c r="BAH8" s="171"/>
      <c r="BAI8" s="171"/>
      <c r="BAJ8" s="171"/>
      <c r="BAK8" s="171"/>
      <c r="BAL8" s="171"/>
      <c r="BAM8" s="171"/>
      <c r="BAN8" s="171"/>
      <c r="BAO8" s="171"/>
      <c r="BAP8" s="171"/>
      <c r="BAQ8" s="171"/>
      <c r="BAR8" s="171"/>
      <c r="BAS8" s="171"/>
      <c r="BAT8" s="171"/>
      <c r="BAU8" s="171"/>
      <c r="BAV8" s="171"/>
      <c r="BAW8" s="171"/>
      <c r="BAX8" s="171"/>
      <c r="BAY8" s="171"/>
      <c r="BAZ8" s="171"/>
      <c r="BBA8" s="171"/>
      <c r="BBB8" s="171"/>
      <c r="BBC8" s="171"/>
      <c r="BBD8" s="171"/>
      <c r="BBE8" s="171"/>
      <c r="BBF8" s="171"/>
      <c r="BBG8" s="171"/>
      <c r="BBH8" s="171"/>
      <c r="BBI8" s="171"/>
      <c r="BBJ8" s="171"/>
      <c r="BBK8" s="171"/>
      <c r="BBL8" s="171"/>
      <c r="BBM8" s="171"/>
      <c r="BBN8" s="171"/>
      <c r="BBO8" s="171"/>
      <c r="BBP8" s="171"/>
      <c r="BBQ8" s="171"/>
      <c r="BBR8" s="171"/>
      <c r="BBS8" s="171"/>
      <c r="BBT8" s="171"/>
      <c r="BBU8" s="171"/>
      <c r="BBV8" s="171"/>
      <c r="BBW8" s="171"/>
      <c r="BBX8" s="171"/>
      <c r="BBY8" s="171"/>
      <c r="BBZ8" s="171"/>
      <c r="BCA8" s="171"/>
      <c r="BCB8" s="171"/>
      <c r="BCC8" s="171"/>
      <c r="BCD8" s="171"/>
      <c r="BCE8" s="171"/>
      <c r="BCF8" s="171"/>
      <c r="BCG8" s="171"/>
      <c r="BCH8" s="171"/>
      <c r="BCI8" s="171"/>
      <c r="BCJ8" s="171"/>
      <c r="BCK8" s="171"/>
      <c r="BCL8" s="171"/>
      <c r="BCM8" s="171"/>
      <c r="BCN8" s="171"/>
      <c r="BCO8" s="171"/>
      <c r="BCP8" s="171"/>
      <c r="BCQ8" s="171"/>
      <c r="BCR8" s="171"/>
      <c r="BCS8" s="171"/>
      <c r="BCT8" s="171"/>
      <c r="BCU8" s="171"/>
      <c r="BCV8" s="171"/>
      <c r="BCW8" s="171"/>
      <c r="BCX8" s="171"/>
      <c r="BCY8" s="171"/>
      <c r="BCZ8" s="171"/>
      <c r="BDA8" s="171"/>
      <c r="BDB8" s="171"/>
      <c r="BDC8" s="171"/>
      <c r="BDD8" s="171"/>
      <c r="BDE8" s="171"/>
      <c r="BDF8" s="171"/>
      <c r="BDG8" s="171"/>
      <c r="BDH8" s="171"/>
      <c r="BDI8" s="171"/>
      <c r="BDJ8" s="171"/>
      <c r="BDK8" s="171"/>
      <c r="BDL8" s="171"/>
      <c r="BDM8" s="171"/>
      <c r="BDN8" s="171"/>
      <c r="BDO8" s="171"/>
      <c r="BDP8" s="171"/>
      <c r="BDQ8" s="171"/>
      <c r="BDR8" s="171"/>
      <c r="BDS8" s="171"/>
      <c r="BDT8" s="171"/>
      <c r="BDU8" s="171"/>
      <c r="BDV8" s="171"/>
      <c r="BDW8" s="171"/>
      <c r="BDX8" s="171"/>
      <c r="BDY8" s="171"/>
      <c r="BDZ8" s="171"/>
      <c r="BEA8" s="171"/>
      <c r="BEB8" s="171"/>
      <c r="BEC8" s="171"/>
      <c r="BED8" s="171"/>
      <c r="BEE8" s="171"/>
      <c r="BEF8" s="171"/>
      <c r="BEG8" s="171"/>
      <c r="BEH8" s="171"/>
      <c r="BEI8" s="171"/>
      <c r="BEJ8" s="171"/>
      <c r="BEK8" s="171"/>
      <c r="BEL8" s="171"/>
      <c r="BEM8" s="171"/>
      <c r="BEN8" s="171"/>
      <c r="BEO8" s="171"/>
      <c r="BEP8" s="171"/>
      <c r="BEQ8" s="171"/>
      <c r="BER8" s="171"/>
      <c r="BES8" s="171"/>
      <c r="BET8" s="171"/>
      <c r="BEU8" s="171"/>
      <c r="BEV8" s="171"/>
      <c r="BEW8" s="171"/>
      <c r="BEX8" s="171"/>
      <c r="BEY8" s="171"/>
      <c r="BEZ8" s="171"/>
      <c r="BFA8" s="171"/>
      <c r="BFB8" s="171"/>
      <c r="BFC8" s="171"/>
      <c r="BFD8" s="171"/>
      <c r="BFE8" s="171"/>
      <c r="BFF8" s="171"/>
      <c r="BFG8" s="171"/>
      <c r="BFH8" s="171"/>
      <c r="BFI8" s="171"/>
      <c r="BFJ8" s="171"/>
      <c r="BFK8" s="171"/>
      <c r="BFL8" s="171"/>
      <c r="BFM8" s="171"/>
      <c r="BFN8" s="171"/>
      <c r="BFO8" s="171"/>
      <c r="BFP8" s="171"/>
      <c r="BFQ8" s="171"/>
      <c r="BFR8" s="171"/>
      <c r="BFS8" s="171"/>
      <c r="BFT8" s="171"/>
      <c r="BFU8" s="171"/>
      <c r="BFV8" s="171"/>
      <c r="BFW8" s="171"/>
      <c r="BFX8" s="171"/>
      <c r="BFY8" s="171"/>
      <c r="BFZ8" s="171"/>
      <c r="BGA8" s="171"/>
      <c r="BGB8" s="171"/>
      <c r="BGC8" s="171"/>
      <c r="BGD8" s="171"/>
      <c r="BGE8" s="171"/>
      <c r="BGF8" s="171"/>
      <c r="BGG8" s="171"/>
      <c r="BGH8" s="171"/>
      <c r="BGI8" s="171"/>
      <c r="BGJ8" s="171"/>
      <c r="BGK8" s="171"/>
      <c r="BGL8" s="171"/>
      <c r="BGM8" s="171"/>
      <c r="BGN8" s="171"/>
      <c r="BGO8" s="171"/>
      <c r="BGP8" s="171"/>
      <c r="BGQ8" s="171"/>
      <c r="BGR8" s="171"/>
      <c r="BGS8" s="171"/>
      <c r="BGT8" s="171"/>
      <c r="BGU8" s="171"/>
      <c r="BGV8" s="171"/>
      <c r="BGW8" s="171"/>
      <c r="BGX8" s="171"/>
      <c r="BGY8" s="171"/>
      <c r="BGZ8" s="171"/>
      <c r="BHA8" s="171"/>
      <c r="BHB8" s="171"/>
      <c r="BHC8" s="171"/>
      <c r="BHD8" s="171"/>
      <c r="BHE8" s="171"/>
      <c r="BHF8" s="171"/>
      <c r="BHG8" s="171"/>
      <c r="BHH8" s="171"/>
      <c r="BHI8" s="171"/>
      <c r="BHJ8" s="171"/>
      <c r="BHK8" s="171"/>
      <c r="BHL8" s="171"/>
      <c r="BHM8" s="171"/>
      <c r="BHN8" s="171"/>
      <c r="BHO8" s="171"/>
      <c r="BHP8" s="171"/>
      <c r="BHQ8" s="171"/>
      <c r="BHR8" s="171"/>
      <c r="BHS8" s="171"/>
      <c r="BHT8" s="171"/>
      <c r="BHU8" s="171"/>
      <c r="BHV8" s="171"/>
      <c r="BHW8" s="171"/>
      <c r="BHX8" s="171"/>
      <c r="BHY8" s="171"/>
      <c r="BHZ8" s="171"/>
      <c r="BIA8" s="171"/>
      <c r="BIB8" s="171"/>
      <c r="BIC8" s="171"/>
      <c r="BID8" s="171"/>
      <c r="BIE8" s="171"/>
      <c r="BIF8" s="171"/>
      <c r="BIG8" s="171"/>
      <c r="BIH8" s="171"/>
      <c r="BII8" s="171"/>
      <c r="BIJ8" s="171"/>
      <c r="BIK8" s="171"/>
      <c r="BIL8" s="171"/>
      <c r="BIM8" s="171"/>
      <c r="BIN8" s="171"/>
      <c r="BIO8" s="171"/>
      <c r="BIP8" s="171"/>
      <c r="BIQ8" s="171"/>
      <c r="BIR8" s="171"/>
      <c r="BIS8" s="171"/>
      <c r="BIT8" s="171"/>
      <c r="BIU8" s="171"/>
      <c r="BIV8" s="171"/>
      <c r="BIW8" s="171"/>
      <c r="BIX8" s="171"/>
      <c r="BIY8" s="171"/>
      <c r="BIZ8" s="171"/>
      <c r="BJA8" s="171"/>
      <c r="BJB8" s="171"/>
      <c r="BJC8" s="171"/>
      <c r="BJD8" s="171"/>
      <c r="BJE8" s="171"/>
      <c r="BJF8" s="171"/>
      <c r="BJG8" s="171"/>
      <c r="BJH8" s="171"/>
      <c r="BJI8" s="171"/>
      <c r="BJJ8" s="171"/>
      <c r="BJK8" s="171"/>
      <c r="BJL8" s="171"/>
      <c r="BJM8" s="171"/>
      <c r="BJN8" s="171"/>
      <c r="BJO8" s="171"/>
      <c r="BJP8" s="171"/>
      <c r="BJQ8" s="171"/>
      <c r="BJR8" s="171"/>
      <c r="BJS8" s="171"/>
      <c r="BJT8" s="171"/>
      <c r="BJU8" s="171"/>
      <c r="BJV8" s="171"/>
      <c r="BJW8" s="171"/>
      <c r="BJX8" s="171"/>
      <c r="BJY8" s="171"/>
      <c r="BJZ8" s="171"/>
      <c r="BKA8" s="171"/>
      <c r="BKB8" s="171"/>
      <c r="BKC8" s="171"/>
      <c r="BKD8" s="171"/>
      <c r="BKE8" s="171"/>
      <c r="BKF8" s="171"/>
      <c r="BKG8" s="171"/>
      <c r="BKH8" s="171"/>
      <c r="BKI8" s="171"/>
      <c r="BKJ8" s="171"/>
      <c r="BKK8" s="171"/>
      <c r="BKL8" s="171"/>
      <c r="BKM8" s="171"/>
      <c r="BKN8" s="171"/>
      <c r="BKO8" s="171"/>
      <c r="BKP8" s="171"/>
      <c r="BKQ8" s="171"/>
      <c r="BKR8" s="171"/>
      <c r="BKS8" s="171"/>
      <c r="BKT8" s="171"/>
      <c r="BKU8" s="171"/>
      <c r="BKV8" s="171"/>
      <c r="BKW8" s="171"/>
      <c r="BKX8" s="171"/>
      <c r="BKY8" s="171"/>
      <c r="BKZ8" s="171"/>
      <c r="BLA8" s="171"/>
      <c r="BLB8" s="171"/>
      <c r="BLC8" s="171"/>
      <c r="BLD8" s="171"/>
      <c r="BLE8" s="171"/>
      <c r="BLF8" s="171"/>
      <c r="BLG8" s="171"/>
      <c r="BLH8" s="171"/>
      <c r="BLI8" s="171"/>
      <c r="BLJ8" s="171"/>
      <c r="BLK8" s="171"/>
      <c r="BLL8" s="171"/>
      <c r="BLM8" s="171"/>
      <c r="BLN8" s="171"/>
      <c r="BLO8" s="171"/>
      <c r="BLP8" s="171"/>
      <c r="BLQ8" s="171"/>
      <c r="BLR8" s="171"/>
      <c r="BLS8" s="171"/>
      <c r="BLT8" s="171"/>
      <c r="BLU8" s="171"/>
      <c r="BLV8" s="171"/>
      <c r="BLW8" s="171"/>
      <c r="BLX8" s="171"/>
      <c r="BLY8" s="171"/>
      <c r="BLZ8" s="171"/>
      <c r="BMA8" s="171"/>
      <c r="BMB8" s="171"/>
      <c r="BMC8" s="171"/>
      <c r="BMD8" s="171"/>
      <c r="BME8" s="171"/>
      <c r="BMF8" s="171"/>
      <c r="BMG8" s="171"/>
      <c r="BMH8" s="171"/>
      <c r="BMI8" s="171"/>
      <c r="BMJ8" s="171"/>
      <c r="BMK8" s="171"/>
      <c r="BML8" s="171"/>
      <c r="BMM8" s="171"/>
      <c r="BMN8" s="171"/>
      <c r="BMO8" s="171"/>
      <c r="BMP8" s="171"/>
      <c r="BMQ8" s="171"/>
      <c r="BMR8" s="171"/>
      <c r="BMS8" s="171"/>
      <c r="BMT8" s="171"/>
      <c r="BMU8" s="171"/>
      <c r="BMV8" s="171"/>
      <c r="BMW8" s="171"/>
      <c r="BMX8" s="171"/>
      <c r="BMY8" s="171"/>
      <c r="BMZ8" s="171"/>
      <c r="BNA8" s="171"/>
      <c r="BNB8" s="171"/>
      <c r="BNC8" s="171"/>
      <c r="BND8" s="171"/>
      <c r="BNE8" s="171"/>
      <c r="BNF8" s="171"/>
      <c r="BNG8" s="171"/>
      <c r="BNH8" s="171"/>
      <c r="BNI8" s="171"/>
      <c r="BNJ8" s="171"/>
      <c r="BNK8" s="171"/>
      <c r="BNL8" s="171"/>
      <c r="BNM8" s="171"/>
      <c r="BNN8" s="171"/>
      <c r="BNO8" s="171"/>
      <c r="BNP8" s="171"/>
      <c r="BNQ8" s="171"/>
      <c r="BNR8" s="171"/>
      <c r="BNS8" s="171"/>
      <c r="BNT8" s="171"/>
      <c r="BNU8" s="171"/>
      <c r="BNV8" s="171"/>
      <c r="BNW8" s="171"/>
      <c r="BNX8" s="171"/>
      <c r="BNY8" s="171"/>
      <c r="BNZ8" s="171"/>
      <c r="BOA8" s="171"/>
      <c r="BOB8" s="171"/>
      <c r="BOC8" s="171"/>
      <c r="BOD8" s="171"/>
      <c r="BOE8" s="171"/>
      <c r="BOF8" s="171"/>
      <c r="BOG8" s="171"/>
      <c r="BOH8" s="171"/>
      <c r="BOI8" s="171"/>
      <c r="BOJ8" s="171"/>
      <c r="BOK8" s="171"/>
      <c r="BOL8" s="171"/>
      <c r="BOM8" s="171"/>
      <c r="BON8" s="171"/>
      <c r="BOO8" s="171"/>
      <c r="BOP8" s="171"/>
      <c r="BOQ8" s="171"/>
      <c r="BOR8" s="171"/>
      <c r="BOS8" s="171"/>
      <c r="BOT8" s="171"/>
      <c r="BOU8" s="171"/>
      <c r="BOV8" s="171"/>
      <c r="BOW8" s="171"/>
      <c r="BOX8" s="171"/>
      <c r="BOY8" s="171"/>
      <c r="BOZ8" s="171"/>
      <c r="BPA8" s="171"/>
      <c r="BPB8" s="171"/>
      <c r="BPC8" s="171"/>
      <c r="BPD8" s="171"/>
      <c r="BPE8" s="171"/>
      <c r="BPF8" s="171"/>
      <c r="BPG8" s="171"/>
      <c r="BPH8" s="171"/>
      <c r="BPI8" s="171"/>
      <c r="BPJ8" s="171"/>
      <c r="BPK8" s="171"/>
      <c r="BPL8" s="171"/>
      <c r="BPM8" s="171"/>
      <c r="BPN8" s="171"/>
      <c r="BPO8" s="171"/>
      <c r="BPP8" s="171"/>
      <c r="BPQ8" s="171"/>
      <c r="BPR8" s="171"/>
      <c r="BPS8" s="171"/>
      <c r="BPT8" s="171"/>
      <c r="BPU8" s="171"/>
      <c r="BPV8" s="171"/>
      <c r="BPW8" s="171"/>
      <c r="BPX8" s="171"/>
      <c r="BPY8" s="171"/>
      <c r="BPZ8" s="171"/>
      <c r="BQA8" s="171"/>
      <c r="BQB8" s="171"/>
      <c r="BQC8" s="171"/>
      <c r="BQD8" s="171"/>
      <c r="BQE8" s="171"/>
      <c r="BQF8" s="171"/>
      <c r="BQG8" s="171"/>
      <c r="BQH8" s="171"/>
      <c r="BQI8" s="171"/>
      <c r="BQJ8" s="171"/>
      <c r="BQK8" s="171"/>
      <c r="BQL8" s="171"/>
      <c r="BQM8" s="171"/>
      <c r="BQN8" s="171"/>
      <c r="BQO8" s="171"/>
      <c r="BQP8" s="171"/>
      <c r="BQQ8" s="171"/>
      <c r="BQR8" s="171"/>
      <c r="BQS8" s="171"/>
      <c r="BQT8" s="171"/>
      <c r="BQU8" s="171"/>
      <c r="BQV8" s="171"/>
      <c r="BQW8" s="171"/>
      <c r="BQX8" s="171"/>
      <c r="BQY8" s="171"/>
      <c r="BQZ8" s="171"/>
      <c r="BRA8" s="171"/>
      <c r="BRB8" s="171"/>
      <c r="BRC8" s="171"/>
      <c r="BRD8" s="171"/>
      <c r="BRE8" s="171"/>
      <c r="BRF8" s="171"/>
      <c r="BRG8" s="171"/>
      <c r="BRH8" s="171"/>
      <c r="BRI8" s="171"/>
      <c r="BRJ8" s="171"/>
      <c r="BRK8" s="171"/>
      <c r="BRL8" s="171"/>
      <c r="BRM8" s="171"/>
      <c r="BRN8" s="171"/>
      <c r="BRO8" s="171"/>
      <c r="BRP8" s="171"/>
      <c r="BRQ8" s="171"/>
      <c r="BRR8" s="171"/>
      <c r="BRS8" s="171"/>
      <c r="BRT8" s="171"/>
      <c r="BRU8" s="171"/>
      <c r="BRV8" s="171"/>
      <c r="BRW8" s="171"/>
      <c r="BRX8" s="171"/>
      <c r="BRY8" s="171"/>
      <c r="BRZ8" s="171"/>
      <c r="BSA8" s="171"/>
      <c r="BSB8" s="171"/>
      <c r="BSC8" s="171"/>
      <c r="BSD8" s="171"/>
      <c r="BSE8" s="171"/>
      <c r="BSF8" s="171"/>
      <c r="BSG8" s="171"/>
      <c r="BSH8" s="171"/>
      <c r="BSI8" s="171"/>
      <c r="BSJ8" s="171"/>
      <c r="BSK8" s="171"/>
      <c r="BSL8" s="171"/>
      <c r="BSM8" s="171"/>
      <c r="BSN8" s="171"/>
      <c r="BSO8" s="171"/>
      <c r="BSP8" s="171"/>
      <c r="BSQ8" s="171"/>
      <c r="BSR8" s="171"/>
      <c r="BSS8" s="171"/>
      <c r="BST8" s="171"/>
      <c r="BSU8" s="171"/>
      <c r="BSV8" s="171"/>
      <c r="BSW8" s="171"/>
      <c r="BSX8" s="171"/>
      <c r="BSY8" s="171"/>
      <c r="BSZ8" s="171"/>
      <c r="BTA8" s="171"/>
      <c r="BTB8" s="171"/>
      <c r="BTC8" s="171"/>
      <c r="BTD8" s="171"/>
      <c r="BTE8" s="171"/>
      <c r="BTF8" s="171"/>
      <c r="BTG8" s="171"/>
      <c r="BTH8" s="171"/>
      <c r="BTI8" s="171"/>
      <c r="BTJ8" s="171"/>
      <c r="BTK8" s="171"/>
      <c r="BTL8" s="171"/>
      <c r="BTM8" s="171"/>
      <c r="BTN8" s="171"/>
      <c r="BTO8" s="171"/>
      <c r="BTP8" s="171"/>
      <c r="BTQ8" s="171"/>
      <c r="BTR8" s="171"/>
      <c r="BTS8" s="171"/>
      <c r="BTT8" s="171"/>
      <c r="BTU8" s="171"/>
      <c r="BTV8" s="171"/>
      <c r="BTW8" s="171"/>
      <c r="BTX8" s="171"/>
      <c r="BTY8" s="171"/>
      <c r="BTZ8" s="171"/>
      <c r="BUA8" s="171"/>
      <c r="BUB8" s="171"/>
      <c r="BUC8" s="171"/>
      <c r="BUD8" s="171"/>
      <c r="BUE8" s="171"/>
      <c r="BUF8" s="171"/>
      <c r="BUG8" s="171"/>
      <c r="BUH8" s="171"/>
      <c r="BUI8" s="171"/>
      <c r="BUJ8" s="171"/>
      <c r="BUK8" s="171"/>
      <c r="BUL8" s="171"/>
      <c r="BUM8" s="171"/>
      <c r="BUN8" s="171"/>
      <c r="BUO8" s="171"/>
      <c r="BUP8" s="171"/>
      <c r="BUQ8" s="171"/>
      <c r="BUR8" s="171"/>
      <c r="BUS8" s="171"/>
      <c r="BUT8" s="171"/>
      <c r="BUU8" s="171"/>
      <c r="BUV8" s="171"/>
      <c r="BUW8" s="171"/>
      <c r="BUX8" s="171"/>
      <c r="BUY8" s="171"/>
      <c r="BUZ8" s="171"/>
      <c r="BVA8" s="171"/>
      <c r="BVB8" s="171"/>
      <c r="BVC8" s="171"/>
      <c r="BVD8" s="171"/>
      <c r="BVE8" s="171"/>
      <c r="BVF8" s="171"/>
      <c r="BVG8" s="171"/>
      <c r="BVH8" s="171"/>
      <c r="BVI8" s="171"/>
      <c r="BVJ8" s="171"/>
      <c r="BVK8" s="171"/>
      <c r="BVL8" s="171"/>
      <c r="BVM8" s="171"/>
      <c r="BVN8" s="171"/>
      <c r="BVO8" s="171"/>
      <c r="BVP8" s="171"/>
      <c r="BVQ8" s="171"/>
      <c r="BVR8" s="171"/>
      <c r="BVS8" s="171"/>
      <c r="BVT8" s="171"/>
      <c r="BVU8" s="171"/>
      <c r="BVV8" s="171"/>
      <c r="BVW8" s="171"/>
      <c r="BVX8" s="171"/>
      <c r="BVY8" s="171"/>
      <c r="BVZ8" s="171"/>
      <c r="BWA8" s="171"/>
      <c r="BWB8" s="171"/>
      <c r="BWC8" s="171"/>
      <c r="BWD8" s="171"/>
      <c r="BWE8" s="171"/>
      <c r="BWF8" s="171"/>
      <c r="BWG8" s="171"/>
      <c r="BWH8" s="171"/>
      <c r="BWI8" s="171"/>
      <c r="BWJ8" s="171"/>
      <c r="BWK8" s="171"/>
      <c r="BWL8" s="171"/>
      <c r="BWM8" s="171"/>
      <c r="BWN8" s="171"/>
      <c r="BWO8" s="171"/>
      <c r="BWP8" s="171"/>
      <c r="BWQ8" s="171"/>
      <c r="BWR8" s="171"/>
      <c r="BWS8" s="171"/>
      <c r="BWT8" s="171"/>
      <c r="BWU8" s="171"/>
      <c r="BWV8" s="171"/>
      <c r="BWW8" s="171"/>
      <c r="BWX8" s="171"/>
      <c r="BWY8" s="171"/>
      <c r="BWZ8" s="171"/>
      <c r="BXA8" s="171"/>
      <c r="BXB8" s="171"/>
      <c r="BXC8" s="171"/>
      <c r="BXD8" s="171"/>
      <c r="BXE8" s="171"/>
      <c r="BXF8" s="171"/>
      <c r="BXG8" s="171"/>
      <c r="BXH8" s="171"/>
      <c r="BXI8" s="171"/>
      <c r="BXJ8" s="171"/>
      <c r="BXK8" s="171"/>
      <c r="BXL8" s="171"/>
      <c r="BXM8" s="171"/>
      <c r="BXN8" s="171"/>
      <c r="BXO8" s="171"/>
      <c r="BXP8" s="171"/>
      <c r="BXQ8" s="171"/>
      <c r="BXR8" s="171"/>
      <c r="BXS8" s="171"/>
      <c r="BXT8" s="171"/>
      <c r="BXU8" s="171"/>
      <c r="BXV8" s="171"/>
      <c r="BXW8" s="171"/>
      <c r="BXX8" s="171"/>
      <c r="BXY8" s="171"/>
      <c r="BXZ8" s="171"/>
      <c r="BYA8" s="171"/>
      <c r="BYB8" s="171"/>
      <c r="BYC8" s="171"/>
      <c r="BYD8" s="171"/>
      <c r="BYE8" s="171"/>
      <c r="BYF8" s="171"/>
      <c r="BYG8" s="171"/>
      <c r="BYH8" s="171"/>
      <c r="BYI8" s="171"/>
      <c r="BYJ8" s="171"/>
      <c r="BYK8" s="171"/>
      <c r="BYL8" s="171"/>
      <c r="BYM8" s="171"/>
      <c r="BYN8" s="171"/>
      <c r="BYO8" s="171"/>
      <c r="BYP8" s="171"/>
      <c r="BYQ8" s="171"/>
      <c r="BYR8" s="171"/>
      <c r="BYS8" s="171"/>
      <c r="BYT8" s="171"/>
      <c r="BYU8" s="171"/>
      <c r="BYV8" s="171"/>
      <c r="BYW8" s="171"/>
      <c r="BYX8" s="171"/>
      <c r="BYY8" s="171"/>
      <c r="BYZ8" s="171"/>
      <c r="BZA8" s="171"/>
      <c r="BZB8" s="171"/>
      <c r="BZC8" s="171"/>
      <c r="BZD8" s="171"/>
      <c r="BZE8" s="171"/>
      <c r="BZF8" s="171"/>
      <c r="BZG8" s="171"/>
      <c r="BZH8" s="171"/>
      <c r="BZI8" s="171"/>
      <c r="BZJ8" s="171"/>
      <c r="BZK8" s="171"/>
      <c r="BZL8" s="171"/>
      <c r="BZM8" s="171"/>
      <c r="BZN8" s="171"/>
      <c r="BZO8" s="171"/>
      <c r="BZP8" s="171"/>
      <c r="BZQ8" s="171"/>
      <c r="BZR8" s="171"/>
      <c r="BZS8" s="171"/>
      <c r="BZT8" s="171"/>
      <c r="BZU8" s="171"/>
      <c r="BZV8" s="171"/>
      <c r="BZW8" s="171"/>
      <c r="BZX8" s="171"/>
      <c r="BZY8" s="171"/>
      <c r="BZZ8" s="171"/>
      <c r="CAA8" s="171"/>
      <c r="CAB8" s="171"/>
      <c r="CAC8" s="171"/>
      <c r="CAD8" s="171"/>
      <c r="CAE8" s="171"/>
      <c r="CAF8" s="171"/>
      <c r="CAG8" s="171"/>
      <c r="CAH8" s="171"/>
      <c r="CAI8" s="171"/>
      <c r="CAJ8" s="171"/>
      <c r="CAK8" s="171"/>
      <c r="CAL8" s="171"/>
      <c r="CAM8" s="171"/>
      <c r="CAN8" s="171"/>
      <c r="CAO8" s="171"/>
      <c r="CAP8" s="171"/>
      <c r="CAQ8" s="171"/>
      <c r="CAR8" s="171"/>
      <c r="CAS8" s="171"/>
      <c r="CAT8" s="171"/>
      <c r="CAU8" s="171"/>
      <c r="CAV8" s="171"/>
      <c r="CAW8" s="171"/>
      <c r="CAX8" s="171"/>
      <c r="CAY8" s="171"/>
      <c r="CAZ8" s="171"/>
      <c r="CBA8" s="171"/>
      <c r="CBB8" s="171"/>
      <c r="CBC8" s="171"/>
      <c r="CBD8" s="171"/>
      <c r="CBE8" s="171"/>
      <c r="CBF8" s="171"/>
      <c r="CBG8" s="171"/>
      <c r="CBH8" s="171"/>
      <c r="CBI8" s="171"/>
      <c r="CBJ8" s="171"/>
      <c r="CBK8" s="171"/>
      <c r="CBL8" s="171"/>
      <c r="CBM8" s="171"/>
      <c r="CBN8" s="171"/>
      <c r="CBO8" s="171"/>
      <c r="CBP8" s="171"/>
      <c r="CBQ8" s="171"/>
      <c r="CBR8" s="171"/>
      <c r="CBS8" s="171"/>
      <c r="CBT8" s="171"/>
      <c r="CBU8" s="171"/>
      <c r="CBV8" s="171"/>
      <c r="CBW8" s="171"/>
      <c r="CBX8" s="171"/>
      <c r="CBY8" s="171"/>
      <c r="CBZ8" s="171"/>
      <c r="CCA8" s="171"/>
      <c r="CCB8" s="171"/>
      <c r="CCC8" s="171"/>
      <c r="CCD8" s="171"/>
      <c r="CCE8" s="171"/>
      <c r="CCF8" s="171"/>
      <c r="CCG8" s="171"/>
      <c r="CCH8" s="171"/>
      <c r="CCI8" s="171"/>
      <c r="CCJ8" s="171"/>
      <c r="CCK8" s="171"/>
      <c r="CCL8" s="171"/>
      <c r="CCM8" s="171"/>
      <c r="CCN8" s="171"/>
      <c r="CCO8" s="171"/>
      <c r="CCP8" s="171"/>
      <c r="CCQ8" s="171"/>
      <c r="CCR8" s="171"/>
      <c r="CCS8" s="171"/>
      <c r="CCT8" s="171"/>
      <c r="CCU8" s="171"/>
      <c r="CCV8" s="171"/>
      <c r="CCW8" s="171"/>
      <c r="CCX8" s="171"/>
      <c r="CCY8" s="171"/>
      <c r="CCZ8" s="171"/>
      <c r="CDA8" s="171"/>
      <c r="CDB8" s="171"/>
      <c r="CDC8" s="171"/>
      <c r="CDD8" s="171"/>
      <c r="CDE8" s="171"/>
      <c r="CDF8" s="171"/>
      <c r="CDG8" s="171"/>
      <c r="CDH8" s="171"/>
      <c r="CDI8" s="171"/>
      <c r="CDJ8" s="171"/>
      <c r="CDK8" s="171"/>
      <c r="CDL8" s="171"/>
      <c r="CDM8" s="171"/>
      <c r="CDN8" s="171"/>
      <c r="CDO8" s="171"/>
      <c r="CDP8" s="171"/>
      <c r="CDQ8" s="171"/>
      <c r="CDR8" s="171"/>
      <c r="CDS8" s="171"/>
      <c r="CDT8" s="171"/>
      <c r="CDU8" s="171"/>
      <c r="CDV8" s="171"/>
      <c r="CDW8" s="171"/>
      <c r="CDX8" s="171"/>
      <c r="CDY8" s="171"/>
      <c r="CDZ8" s="171"/>
      <c r="CEA8" s="171"/>
      <c r="CEB8" s="171"/>
      <c r="CEC8" s="171"/>
      <c r="CED8" s="171"/>
      <c r="CEE8" s="171"/>
      <c r="CEF8" s="171"/>
      <c r="CEG8" s="171"/>
      <c r="CEH8" s="171"/>
      <c r="CEI8" s="171"/>
      <c r="CEJ8" s="171"/>
      <c r="CEK8" s="171"/>
      <c r="CEL8" s="171"/>
      <c r="CEM8" s="171"/>
      <c r="CEN8" s="171"/>
      <c r="CEO8" s="171"/>
      <c r="CEP8" s="171"/>
      <c r="CEQ8" s="171"/>
      <c r="CER8" s="171"/>
      <c r="CES8" s="171"/>
      <c r="CET8" s="171"/>
      <c r="CEU8" s="171"/>
      <c r="CEV8" s="171"/>
      <c r="CEW8" s="171"/>
      <c r="CEX8" s="171"/>
      <c r="CEY8" s="171"/>
      <c r="CEZ8" s="171"/>
      <c r="CFA8" s="171"/>
      <c r="CFB8" s="171"/>
      <c r="CFC8" s="171"/>
      <c r="CFD8" s="171"/>
      <c r="CFE8" s="171"/>
      <c r="CFF8" s="171"/>
      <c r="CFG8" s="171"/>
      <c r="CFH8" s="171"/>
      <c r="CFI8" s="171"/>
      <c r="CFJ8" s="171"/>
      <c r="CFK8" s="171"/>
      <c r="CFL8" s="171"/>
      <c r="CFM8" s="171"/>
      <c r="CFN8" s="171"/>
      <c r="CFO8" s="171"/>
      <c r="CFP8" s="171"/>
      <c r="CFQ8" s="171"/>
      <c r="CFR8" s="171"/>
      <c r="CFS8" s="171"/>
      <c r="CFT8" s="171"/>
      <c r="CFU8" s="171"/>
      <c r="CFV8" s="171"/>
      <c r="CFW8" s="171"/>
      <c r="CFX8" s="171"/>
      <c r="CFY8" s="171"/>
      <c r="CFZ8" s="171"/>
      <c r="CGA8" s="171"/>
      <c r="CGB8" s="171"/>
      <c r="CGC8" s="171"/>
      <c r="CGD8" s="171"/>
      <c r="CGE8" s="171"/>
      <c r="CGF8" s="171"/>
      <c r="CGG8" s="171"/>
      <c r="CGH8" s="171"/>
      <c r="CGI8" s="171"/>
      <c r="CGJ8" s="171"/>
      <c r="CGK8" s="171"/>
      <c r="CGL8" s="171"/>
      <c r="CGM8" s="171"/>
      <c r="CGN8" s="171"/>
      <c r="CGO8" s="171"/>
      <c r="CGP8" s="171"/>
      <c r="CGQ8" s="171"/>
      <c r="CGR8" s="171"/>
      <c r="CGS8" s="171"/>
      <c r="CGT8" s="171"/>
      <c r="CGU8" s="171"/>
      <c r="CGV8" s="171"/>
      <c r="CGW8" s="171"/>
      <c r="CGX8" s="171"/>
      <c r="CGY8" s="171"/>
      <c r="CGZ8" s="171"/>
      <c r="CHA8" s="171"/>
      <c r="CHB8" s="171"/>
      <c r="CHC8" s="171"/>
      <c r="CHD8" s="171"/>
      <c r="CHE8" s="171"/>
      <c r="CHF8" s="171"/>
      <c r="CHG8" s="171"/>
      <c r="CHH8" s="171"/>
      <c r="CHI8" s="171"/>
      <c r="CHJ8" s="171"/>
      <c r="CHK8" s="171"/>
      <c r="CHL8" s="171"/>
      <c r="CHM8" s="171"/>
      <c r="CHN8" s="171"/>
      <c r="CHO8" s="171"/>
      <c r="CHP8" s="171"/>
      <c r="CHQ8" s="171"/>
      <c r="CHR8" s="171"/>
      <c r="CHS8" s="171"/>
      <c r="CHT8" s="171"/>
      <c r="CHU8" s="171"/>
      <c r="CHV8" s="171"/>
      <c r="CHW8" s="171"/>
      <c r="CHX8" s="171"/>
      <c r="CHY8" s="171"/>
      <c r="CHZ8" s="171"/>
      <c r="CIA8" s="171"/>
      <c r="CIB8" s="171"/>
      <c r="CIC8" s="171"/>
      <c r="CID8" s="171"/>
      <c r="CIE8" s="171"/>
      <c r="CIF8" s="171"/>
      <c r="CIG8" s="171"/>
      <c r="CIH8" s="171"/>
      <c r="CII8" s="171"/>
      <c r="CIJ8" s="171"/>
      <c r="CIK8" s="171"/>
      <c r="CIL8" s="171"/>
      <c r="CIM8" s="171"/>
      <c r="CIN8" s="171"/>
      <c r="CIO8" s="171"/>
      <c r="CIP8" s="171"/>
      <c r="CIQ8" s="171"/>
      <c r="CIR8" s="171"/>
      <c r="CIS8" s="171"/>
      <c r="CIT8" s="171"/>
      <c r="CIU8" s="171"/>
      <c r="CIV8" s="171"/>
      <c r="CIW8" s="171"/>
      <c r="CIX8" s="171"/>
      <c r="CIY8" s="171"/>
      <c r="CIZ8" s="171"/>
      <c r="CJA8" s="171"/>
      <c r="CJB8" s="171"/>
      <c r="CJC8" s="171"/>
      <c r="CJD8" s="171"/>
      <c r="CJE8" s="171"/>
      <c r="CJF8" s="171"/>
      <c r="CJG8" s="171"/>
      <c r="CJH8" s="171"/>
      <c r="CJI8" s="171"/>
      <c r="CJJ8" s="171"/>
      <c r="CJK8" s="171"/>
      <c r="CJL8" s="171"/>
      <c r="CJM8" s="171"/>
      <c r="CJN8" s="171"/>
      <c r="CJO8" s="171"/>
      <c r="CJP8" s="171"/>
      <c r="CJQ8" s="171"/>
      <c r="CJR8" s="171"/>
      <c r="CJS8" s="171"/>
      <c r="CJT8" s="171"/>
      <c r="CJU8" s="171"/>
      <c r="CJV8" s="171"/>
      <c r="CJW8" s="171"/>
      <c r="CJX8" s="171"/>
      <c r="CJY8" s="171"/>
      <c r="CJZ8" s="171"/>
      <c r="CKA8" s="171"/>
      <c r="CKB8" s="171"/>
      <c r="CKC8" s="171"/>
      <c r="CKD8" s="171"/>
      <c r="CKE8" s="171"/>
      <c r="CKF8" s="171"/>
      <c r="CKG8" s="171"/>
      <c r="CKH8" s="171"/>
      <c r="CKI8" s="171"/>
      <c r="CKJ8" s="171"/>
      <c r="CKK8" s="171"/>
      <c r="CKL8" s="171"/>
      <c r="CKM8" s="171"/>
      <c r="CKN8" s="171"/>
      <c r="CKO8" s="171"/>
      <c r="CKP8" s="171"/>
      <c r="CKQ8" s="171"/>
      <c r="CKR8" s="171"/>
      <c r="CKS8" s="171"/>
      <c r="CKT8" s="171"/>
      <c r="CKU8" s="171"/>
      <c r="CKV8" s="171"/>
      <c r="CKW8" s="171"/>
      <c r="CKX8" s="171"/>
      <c r="CKY8" s="171"/>
      <c r="CKZ8" s="171"/>
      <c r="CLA8" s="171"/>
      <c r="CLB8" s="171"/>
      <c r="CLC8" s="171"/>
      <c r="CLD8" s="171"/>
      <c r="CLE8" s="171"/>
      <c r="CLF8" s="171"/>
      <c r="CLG8" s="171"/>
      <c r="CLH8" s="171"/>
      <c r="CLI8" s="171"/>
      <c r="CLJ8" s="171"/>
      <c r="CLK8" s="171"/>
      <c r="CLL8" s="171"/>
      <c r="CLM8" s="171"/>
      <c r="CLN8" s="171"/>
      <c r="CLO8" s="171"/>
      <c r="CLP8" s="171"/>
      <c r="CLQ8" s="171"/>
      <c r="CLR8" s="171"/>
      <c r="CLS8" s="171"/>
      <c r="CLT8" s="171"/>
      <c r="CLU8" s="171"/>
      <c r="CLV8" s="171"/>
      <c r="CLW8" s="171"/>
      <c r="CLX8" s="171"/>
      <c r="CLY8" s="171"/>
      <c r="CLZ8" s="171"/>
      <c r="CMA8" s="171"/>
      <c r="CMB8" s="171"/>
      <c r="CMC8" s="171"/>
      <c r="CMD8" s="171"/>
      <c r="CME8" s="171"/>
      <c r="CMF8" s="171"/>
      <c r="CMG8" s="171"/>
      <c r="CMH8" s="171"/>
      <c r="CMI8" s="171"/>
      <c r="CMJ8" s="171"/>
      <c r="CMK8" s="171"/>
      <c r="CML8" s="171"/>
      <c r="CMM8" s="171"/>
      <c r="CMN8" s="171"/>
      <c r="CMO8" s="171"/>
      <c r="CMP8" s="171"/>
      <c r="CMQ8" s="171"/>
      <c r="CMR8" s="171"/>
      <c r="CMS8" s="171"/>
      <c r="CMT8" s="171"/>
      <c r="CMU8" s="171"/>
      <c r="CMV8" s="171"/>
      <c r="CMW8" s="171"/>
      <c r="CMX8" s="171"/>
      <c r="CMY8" s="171"/>
      <c r="CMZ8" s="171"/>
      <c r="CNA8" s="171"/>
      <c r="CNB8" s="171"/>
      <c r="CNC8" s="171"/>
      <c r="CND8" s="171"/>
      <c r="CNE8" s="171"/>
      <c r="CNF8" s="171"/>
      <c r="CNG8" s="171"/>
      <c r="CNH8" s="171"/>
      <c r="CNI8" s="171"/>
      <c r="CNJ8" s="171"/>
      <c r="CNK8" s="171"/>
      <c r="CNL8" s="171"/>
      <c r="CNM8" s="171"/>
      <c r="CNN8" s="171"/>
      <c r="CNO8" s="171"/>
      <c r="CNP8" s="171"/>
      <c r="CNQ8" s="171"/>
      <c r="CNR8" s="171"/>
      <c r="CNS8" s="171"/>
      <c r="CNT8" s="171"/>
      <c r="CNU8" s="171"/>
      <c r="CNV8" s="171"/>
      <c r="CNW8" s="171"/>
      <c r="CNX8" s="171"/>
      <c r="CNY8" s="171"/>
      <c r="CNZ8" s="171"/>
      <c r="COA8" s="171"/>
      <c r="COB8" s="171"/>
      <c r="COC8" s="171"/>
      <c r="COD8" s="171"/>
      <c r="COE8" s="171"/>
      <c r="COF8" s="171"/>
      <c r="COG8" s="171"/>
      <c r="COH8" s="171"/>
      <c r="COI8" s="171"/>
      <c r="COJ8" s="171"/>
      <c r="COK8" s="171"/>
      <c r="COL8" s="171"/>
      <c r="COM8" s="171"/>
      <c r="CON8" s="171"/>
      <c r="COO8" s="171"/>
      <c r="COP8" s="171"/>
      <c r="COQ8" s="171"/>
      <c r="COR8" s="171"/>
      <c r="COS8" s="171"/>
      <c r="COT8" s="171"/>
      <c r="COU8" s="171"/>
      <c r="COV8" s="171"/>
      <c r="COW8" s="171"/>
      <c r="COX8" s="171"/>
      <c r="COY8" s="171"/>
      <c r="COZ8" s="171"/>
      <c r="CPA8" s="171"/>
      <c r="CPB8" s="171"/>
      <c r="CPC8" s="171"/>
      <c r="CPD8" s="171"/>
      <c r="CPE8" s="171"/>
      <c r="CPF8" s="171"/>
      <c r="CPG8" s="171"/>
      <c r="CPH8" s="171"/>
      <c r="CPI8" s="171"/>
      <c r="CPJ8" s="171"/>
      <c r="CPK8" s="171"/>
      <c r="CPL8" s="171"/>
      <c r="CPM8" s="171"/>
      <c r="CPN8" s="171"/>
      <c r="CPO8" s="171"/>
      <c r="CPP8" s="171"/>
      <c r="CPQ8" s="171"/>
      <c r="CPR8" s="171"/>
      <c r="CPS8" s="171"/>
      <c r="CPT8" s="171"/>
      <c r="CPU8" s="171"/>
      <c r="CPV8" s="171"/>
      <c r="CPW8" s="171"/>
      <c r="CPX8" s="171"/>
      <c r="CPY8" s="171"/>
      <c r="CPZ8" s="171"/>
      <c r="CQA8" s="171"/>
      <c r="CQB8" s="171"/>
      <c r="CQC8" s="171"/>
      <c r="CQD8" s="171"/>
      <c r="CQE8" s="171"/>
      <c r="CQF8" s="171"/>
      <c r="CQG8" s="171"/>
      <c r="CQH8" s="171"/>
      <c r="CQI8" s="171"/>
      <c r="CQJ8" s="171"/>
      <c r="CQK8" s="171"/>
      <c r="CQL8" s="171"/>
      <c r="CQM8" s="171"/>
      <c r="CQN8" s="171"/>
      <c r="CQO8" s="171"/>
      <c r="CQP8" s="171"/>
      <c r="CQQ8" s="171"/>
      <c r="CQR8" s="171"/>
      <c r="CQS8" s="171"/>
      <c r="CQT8" s="171"/>
      <c r="CQU8" s="171"/>
      <c r="CQV8" s="171"/>
      <c r="CQW8" s="171"/>
      <c r="CQX8" s="171"/>
      <c r="CQY8" s="171"/>
      <c r="CQZ8" s="171"/>
      <c r="CRA8" s="171"/>
      <c r="CRB8" s="171"/>
      <c r="CRC8" s="171"/>
      <c r="CRD8" s="171"/>
      <c r="CRE8" s="171"/>
      <c r="CRF8" s="171"/>
      <c r="CRG8" s="171"/>
      <c r="CRH8" s="171"/>
      <c r="CRI8" s="171"/>
      <c r="CRJ8" s="171"/>
      <c r="CRK8" s="171"/>
      <c r="CRL8" s="171"/>
      <c r="CRM8" s="171"/>
      <c r="CRN8" s="171"/>
      <c r="CRO8" s="171"/>
      <c r="CRP8" s="171"/>
      <c r="CRQ8" s="171"/>
      <c r="CRR8" s="171"/>
      <c r="CRS8" s="171"/>
      <c r="CRT8" s="171"/>
      <c r="CRU8" s="171"/>
      <c r="CRV8" s="171"/>
      <c r="CRW8" s="171"/>
      <c r="CRX8" s="171"/>
      <c r="CRY8" s="171"/>
      <c r="CRZ8" s="171"/>
      <c r="CSA8" s="171"/>
      <c r="CSB8" s="171"/>
      <c r="CSC8" s="171"/>
      <c r="CSD8" s="171"/>
      <c r="CSE8" s="171"/>
      <c r="CSF8" s="171"/>
      <c r="CSG8" s="171"/>
      <c r="CSH8" s="171"/>
      <c r="CSI8" s="171"/>
      <c r="CSJ8" s="171"/>
      <c r="CSK8" s="171"/>
      <c r="CSL8" s="171"/>
      <c r="CSM8" s="171"/>
      <c r="CSN8" s="171"/>
      <c r="CSO8" s="171"/>
      <c r="CSP8" s="171"/>
      <c r="CSQ8" s="171"/>
      <c r="CSR8" s="171"/>
      <c r="CSS8" s="171"/>
      <c r="CST8" s="171"/>
      <c r="CSU8" s="171"/>
      <c r="CSV8" s="171"/>
      <c r="CSW8" s="171"/>
      <c r="CSX8" s="171"/>
      <c r="CSY8" s="171"/>
      <c r="CSZ8" s="171"/>
      <c r="CTA8" s="171"/>
      <c r="CTB8" s="171"/>
      <c r="CTC8" s="171"/>
      <c r="CTD8" s="171"/>
      <c r="CTE8" s="171"/>
      <c r="CTF8" s="171"/>
      <c r="CTG8" s="171"/>
      <c r="CTH8" s="171"/>
      <c r="CTI8" s="171"/>
      <c r="CTJ8" s="171"/>
      <c r="CTK8" s="171"/>
      <c r="CTL8" s="171"/>
      <c r="CTM8" s="171"/>
      <c r="CTN8" s="171"/>
      <c r="CTO8" s="171"/>
      <c r="CTP8" s="171"/>
      <c r="CTQ8" s="171"/>
      <c r="CTR8" s="171"/>
      <c r="CTS8" s="171"/>
      <c r="CTT8" s="171"/>
      <c r="CTU8" s="171"/>
      <c r="CTV8" s="171"/>
      <c r="CTW8" s="171"/>
      <c r="CTX8" s="171"/>
      <c r="CTY8" s="171"/>
      <c r="CTZ8" s="171"/>
      <c r="CUA8" s="171"/>
      <c r="CUB8" s="171"/>
      <c r="CUC8" s="171"/>
      <c r="CUD8" s="171"/>
      <c r="CUE8" s="171"/>
      <c r="CUF8" s="171"/>
      <c r="CUG8" s="171"/>
      <c r="CUH8" s="171"/>
      <c r="CUI8" s="171"/>
      <c r="CUJ8" s="171"/>
      <c r="CUK8" s="171"/>
      <c r="CUL8" s="171"/>
      <c r="CUM8" s="171"/>
      <c r="CUN8" s="171"/>
      <c r="CUO8" s="171"/>
      <c r="CUP8" s="171"/>
      <c r="CUQ8" s="171"/>
      <c r="CUR8" s="171"/>
      <c r="CUS8" s="171"/>
      <c r="CUT8" s="171"/>
      <c r="CUU8" s="171"/>
      <c r="CUV8" s="171"/>
      <c r="CUW8" s="171"/>
      <c r="CUX8" s="171"/>
      <c r="CUY8" s="171"/>
      <c r="CUZ8" s="171"/>
      <c r="CVA8" s="171"/>
      <c r="CVB8" s="171"/>
      <c r="CVC8" s="171"/>
      <c r="CVD8" s="171"/>
      <c r="CVE8" s="171"/>
      <c r="CVF8" s="171"/>
      <c r="CVG8" s="171"/>
      <c r="CVH8" s="171"/>
      <c r="CVI8" s="171"/>
      <c r="CVJ8" s="171"/>
      <c r="CVK8" s="171"/>
      <c r="CVL8" s="171"/>
      <c r="CVM8" s="171"/>
      <c r="CVN8" s="171"/>
      <c r="CVO8" s="171"/>
      <c r="CVP8" s="171"/>
      <c r="CVQ8" s="171"/>
      <c r="CVR8" s="171"/>
      <c r="CVS8" s="171"/>
      <c r="CVT8" s="171"/>
      <c r="CVU8" s="171"/>
      <c r="CVV8" s="171"/>
      <c r="CVW8" s="171"/>
      <c r="CVX8" s="171"/>
      <c r="CVY8" s="171"/>
      <c r="CVZ8" s="171"/>
      <c r="CWA8" s="171"/>
      <c r="CWB8" s="171"/>
      <c r="CWC8" s="171"/>
      <c r="CWD8" s="171"/>
      <c r="CWE8" s="171"/>
      <c r="CWF8" s="171"/>
      <c r="CWG8" s="171"/>
      <c r="CWH8" s="171"/>
      <c r="CWI8" s="171"/>
      <c r="CWJ8" s="171"/>
      <c r="CWK8" s="171"/>
      <c r="CWL8" s="171"/>
      <c r="CWM8" s="171"/>
      <c r="CWN8" s="171"/>
      <c r="CWO8" s="171"/>
      <c r="CWP8" s="171"/>
      <c r="CWQ8" s="171"/>
      <c r="CWR8" s="171"/>
      <c r="CWS8" s="171"/>
      <c r="CWT8" s="171"/>
      <c r="CWU8" s="171"/>
      <c r="CWV8" s="171"/>
      <c r="CWW8" s="171"/>
      <c r="CWX8" s="171"/>
      <c r="CWY8" s="171"/>
      <c r="CWZ8" s="171"/>
      <c r="CXA8" s="171"/>
      <c r="CXB8" s="171"/>
      <c r="CXC8" s="171"/>
      <c r="CXD8" s="171"/>
      <c r="CXE8" s="171"/>
      <c r="CXF8" s="171"/>
      <c r="CXG8" s="171"/>
      <c r="CXH8" s="171"/>
      <c r="CXI8" s="171"/>
      <c r="CXJ8" s="171"/>
      <c r="CXK8" s="171"/>
      <c r="CXL8" s="171"/>
      <c r="CXM8" s="171"/>
      <c r="CXN8" s="171"/>
      <c r="CXO8" s="171"/>
      <c r="CXP8" s="171"/>
      <c r="CXQ8" s="171"/>
      <c r="CXR8" s="171"/>
      <c r="CXS8" s="171"/>
      <c r="CXT8" s="171"/>
      <c r="CXU8" s="171"/>
      <c r="CXV8" s="171"/>
      <c r="CXW8" s="171"/>
      <c r="CXX8" s="171"/>
      <c r="CXY8" s="171"/>
      <c r="CXZ8" s="171"/>
      <c r="CYA8" s="171"/>
      <c r="CYB8" s="171"/>
      <c r="CYC8" s="171"/>
      <c r="CYD8" s="171"/>
      <c r="CYE8" s="171"/>
      <c r="CYF8" s="171"/>
      <c r="CYG8" s="171"/>
      <c r="CYH8" s="171"/>
      <c r="CYI8" s="171"/>
      <c r="CYJ8" s="171"/>
      <c r="CYK8" s="171"/>
      <c r="CYL8" s="171"/>
      <c r="CYM8" s="171"/>
      <c r="CYN8" s="171"/>
      <c r="CYO8" s="171"/>
      <c r="CYP8" s="171"/>
      <c r="CYQ8" s="171"/>
      <c r="CYR8" s="171"/>
      <c r="CYS8" s="171"/>
      <c r="CYT8" s="171"/>
      <c r="CYU8" s="171"/>
      <c r="CYV8" s="171"/>
      <c r="CYW8" s="171"/>
      <c r="CYX8" s="171"/>
      <c r="CYY8" s="171"/>
      <c r="CYZ8" s="171"/>
      <c r="CZA8" s="171"/>
      <c r="CZB8" s="171"/>
      <c r="CZC8" s="171"/>
      <c r="CZD8" s="171"/>
      <c r="CZE8" s="171"/>
      <c r="CZF8" s="171"/>
      <c r="CZG8" s="171"/>
      <c r="CZH8" s="171"/>
      <c r="CZI8" s="171"/>
      <c r="CZJ8" s="171"/>
      <c r="CZK8" s="171"/>
      <c r="CZL8" s="171"/>
      <c r="CZM8" s="171"/>
      <c r="CZN8" s="171"/>
      <c r="CZO8" s="171"/>
      <c r="CZP8" s="171"/>
      <c r="CZQ8" s="171"/>
      <c r="CZR8" s="171"/>
      <c r="CZS8" s="171"/>
      <c r="CZT8" s="171"/>
      <c r="CZU8" s="171"/>
      <c r="CZV8" s="171"/>
      <c r="CZW8" s="171"/>
      <c r="CZX8" s="171"/>
      <c r="CZY8" s="171"/>
      <c r="CZZ8" s="171"/>
      <c r="DAA8" s="171"/>
      <c r="DAB8" s="171"/>
      <c r="DAC8" s="171"/>
      <c r="DAD8" s="171"/>
      <c r="DAE8" s="171"/>
      <c r="DAF8" s="171"/>
      <c r="DAG8" s="171"/>
      <c r="DAH8" s="171"/>
      <c r="DAI8" s="171"/>
      <c r="DAJ8" s="171"/>
      <c r="DAK8" s="171"/>
      <c r="DAL8" s="171"/>
      <c r="DAM8" s="171"/>
      <c r="DAN8" s="171"/>
      <c r="DAO8" s="171"/>
      <c r="DAP8" s="171"/>
      <c r="DAQ8" s="171"/>
      <c r="DAR8" s="171"/>
      <c r="DAS8" s="171"/>
      <c r="DAT8" s="171"/>
      <c r="DAU8" s="171"/>
      <c r="DAV8" s="171"/>
      <c r="DAW8" s="171"/>
      <c r="DAX8" s="171"/>
      <c r="DAY8" s="171"/>
      <c r="DAZ8" s="171"/>
      <c r="DBA8" s="171"/>
      <c r="DBB8" s="171"/>
      <c r="DBC8" s="171"/>
      <c r="DBD8" s="171"/>
      <c r="DBE8" s="171"/>
      <c r="DBF8" s="171"/>
      <c r="DBG8" s="171"/>
      <c r="DBH8" s="171"/>
      <c r="DBI8" s="171"/>
      <c r="DBJ8" s="171"/>
      <c r="DBK8" s="171"/>
      <c r="DBL8" s="171"/>
      <c r="DBM8" s="171"/>
      <c r="DBN8" s="171"/>
      <c r="DBO8" s="171"/>
      <c r="DBP8" s="171"/>
      <c r="DBQ8" s="171"/>
      <c r="DBR8" s="171"/>
      <c r="DBS8" s="171"/>
      <c r="DBT8" s="171"/>
      <c r="DBU8" s="171"/>
      <c r="DBV8" s="171"/>
      <c r="DBW8" s="171"/>
      <c r="DBX8" s="171"/>
      <c r="DBY8" s="171"/>
      <c r="DBZ8" s="171"/>
      <c r="DCA8" s="171"/>
      <c r="DCB8" s="171"/>
      <c r="DCC8" s="171"/>
      <c r="DCD8" s="171"/>
      <c r="DCE8" s="171"/>
      <c r="DCF8" s="171"/>
      <c r="DCG8" s="171"/>
      <c r="DCH8" s="171"/>
      <c r="DCI8" s="171"/>
      <c r="DCJ8" s="171"/>
      <c r="DCK8" s="171"/>
      <c r="DCL8" s="171"/>
      <c r="DCM8" s="171"/>
      <c r="DCN8" s="171"/>
      <c r="DCO8" s="171"/>
      <c r="DCP8" s="171"/>
      <c r="DCQ8" s="171"/>
      <c r="DCR8" s="171"/>
      <c r="DCS8" s="171"/>
      <c r="DCT8" s="171"/>
      <c r="DCU8" s="171"/>
      <c r="DCV8" s="171"/>
      <c r="DCW8" s="171"/>
      <c r="DCX8" s="171"/>
      <c r="DCY8" s="171"/>
      <c r="DCZ8" s="171"/>
      <c r="DDA8" s="171"/>
      <c r="DDB8" s="171"/>
      <c r="DDC8" s="171"/>
      <c r="DDD8" s="171"/>
      <c r="DDE8" s="171"/>
      <c r="DDF8" s="171"/>
      <c r="DDG8" s="171"/>
      <c r="DDH8" s="171"/>
      <c r="DDI8" s="171"/>
      <c r="DDJ8" s="171"/>
      <c r="DDK8" s="171"/>
      <c r="DDL8" s="171"/>
      <c r="DDM8" s="171"/>
      <c r="DDN8" s="171"/>
      <c r="DDO8" s="171"/>
      <c r="DDP8" s="171"/>
      <c r="DDQ8" s="171"/>
      <c r="DDR8" s="171"/>
      <c r="DDS8" s="171"/>
      <c r="DDT8" s="171"/>
      <c r="DDU8" s="171"/>
      <c r="DDV8" s="171"/>
      <c r="DDW8" s="171"/>
      <c r="DDX8" s="171"/>
      <c r="DDY8" s="171"/>
      <c r="DDZ8" s="171"/>
      <c r="DEA8" s="171"/>
      <c r="DEB8" s="171"/>
      <c r="DEC8" s="171"/>
      <c r="DED8" s="171"/>
      <c r="DEE8" s="171"/>
      <c r="DEF8" s="171"/>
      <c r="DEG8" s="171"/>
      <c r="DEH8" s="171"/>
      <c r="DEI8" s="171"/>
      <c r="DEJ8" s="171"/>
      <c r="DEK8" s="171"/>
      <c r="DEL8" s="171"/>
      <c r="DEM8" s="171"/>
      <c r="DEN8" s="171"/>
      <c r="DEO8" s="171"/>
      <c r="DEP8" s="171"/>
      <c r="DEQ8" s="171"/>
      <c r="DER8" s="171"/>
      <c r="DES8" s="171"/>
      <c r="DET8" s="171"/>
      <c r="DEU8" s="171"/>
      <c r="DEV8" s="171"/>
      <c r="DEW8" s="171"/>
      <c r="DEX8" s="171"/>
      <c r="DEY8" s="171"/>
      <c r="DEZ8" s="171"/>
      <c r="DFA8" s="171"/>
      <c r="DFB8" s="171"/>
      <c r="DFC8" s="171"/>
      <c r="DFD8" s="171"/>
      <c r="DFE8" s="171"/>
      <c r="DFF8" s="171"/>
      <c r="DFG8" s="171"/>
      <c r="DFH8" s="171"/>
      <c r="DFI8" s="171"/>
      <c r="DFJ8" s="171"/>
      <c r="DFK8" s="171"/>
      <c r="DFL8" s="171"/>
      <c r="DFM8" s="171"/>
      <c r="DFN8" s="171"/>
      <c r="DFO8" s="171"/>
      <c r="DFP8" s="171"/>
      <c r="DFQ8" s="171"/>
      <c r="DFR8" s="171"/>
      <c r="DFS8" s="171"/>
      <c r="DFT8" s="171"/>
      <c r="DFU8" s="171"/>
      <c r="DFV8" s="171"/>
      <c r="DFW8" s="171"/>
      <c r="DFX8" s="171"/>
      <c r="DFY8" s="171"/>
      <c r="DFZ8" s="171"/>
      <c r="DGA8" s="171"/>
      <c r="DGB8" s="171"/>
      <c r="DGC8" s="171"/>
      <c r="DGD8" s="171"/>
      <c r="DGE8" s="171"/>
      <c r="DGF8" s="171"/>
      <c r="DGG8" s="171"/>
      <c r="DGH8" s="171"/>
      <c r="DGI8" s="171"/>
      <c r="DGJ8" s="171"/>
      <c r="DGK8" s="171"/>
      <c r="DGL8" s="171"/>
      <c r="DGM8" s="171"/>
      <c r="DGN8" s="171"/>
      <c r="DGO8" s="171"/>
      <c r="DGP8" s="171"/>
      <c r="DGQ8" s="171"/>
      <c r="DGR8" s="171"/>
      <c r="DGS8" s="171"/>
      <c r="DGT8" s="171"/>
      <c r="DGU8" s="171"/>
      <c r="DGV8" s="171"/>
      <c r="DGW8" s="171"/>
      <c r="DGX8" s="171"/>
      <c r="DGY8" s="171"/>
      <c r="DGZ8" s="171"/>
      <c r="DHA8" s="171"/>
      <c r="DHB8" s="171"/>
      <c r="DHC8" s="171"/>
      <c r="DHD8" s="171"/>
      <c r="DHE8" s="171"/>
      <c r="DHF8" s="171"/>
      <c r="DHG8" s="171"/>
      <c r="DHH8" s="171"/>
      <c r="DHI8" s="171"/>
      <c r="DHJ8" s="171"/>
      <c r="DHK8" s="171"/>
      <c r="DHL8" s="171"/>
      <c r="DHM8" s="171"/>
      <c r="DHN8" s="171"/>
      <c r="DHO8" s="171"/>
      <c r="DHP8" s="171"/>
      <c r="DHQ8" s="171"/>
      <c r="DHR8" s="171"/>
      <c r="DHS8" s="171"/>
      <c r="DHT8" s="171"/>
      <c r="DHU8" s="171"/>
      <c r="DHV8" s="171"/>
      <c r="DHW8" s="171"/>
      <c r="DHX8" s="171"/>
      <c r="DHY8" s="171"/>
      <c r="DHZ8" s="171"/>
      <c r="DIA8" s="171"/>
      <c r="DIB8" s="171"/>
      <c r="DIC8" s="171"/>
      <c r="DID8" s="171"/>
      <c r="DIE8" s="171"/>
      <c r="DIF8" s="171"/>
      <c r="DIG8" s="171"/>
      <c r="DIH8" s="171"/>
      <c r="DII8" s="171"/>
      <c r="DIJ8" s="171"/>
      <c r="DIK8" s="171"/>
      <c r="DIL8" s="171"/>
      <c r="DIM8" s="171"/>
      <c r="DIN8" s="171"/>
      <c r="DIO8" s="171"/>
      <c r="DIP8" s="171"/>
      <c r="DIQ8" s="171"/>
      <c r="DIR8" s="171"/>
      <c r="DIS8" s="171"/>
      <c r="DIT8" s="171"/>
      <c r="DIU8" s="171"/>
      <c r="DIV8" s="171"/>
      <c r="DIW8" s="171"/>
      <c r="DIX8" s="171"/>
      <c r="DIY8" s="171"/>
      <c r="DIZ8" s="171"/>
      <c r="DJA8" s="171"/>
      <c r="DJB8" s="171"/>
      <c r="DJC8" s="171"/>
      <c r="DJD8" s="171"/>
      <c r="DJE8" s="171"/>
      <c r="DJF8" s="171"/>
      <c r="DJG8" s="171"/>
      <c r="DJH8" s="171"/>
      <c r="DJI8" s="171"/>
      <c r="DJJ8" s="171"/>
      <c r="DJK8" s="171"/>
      <c r="DJL8" s="171"/>
      <c r="DJM8" s="171"/>
      <c r="DJN8" s="171"/>
      <c r="DJO8" s="171"/>
      <c r="DJP8" s="171"/>
      <c r="DJQ8" s="171"/>
      <c r="DJR8" s="171"/>
      <c r="DJS8" s="171"/>
      <c r="DJT8" s="171"/>
      <c r="DJU8" s="171"/>
      <c r="DJV8" s="171"/>
      <c r="DJW8" s="171"/>
      <c r="DJX8" s="171"/>
      <c r="DJY8" s="171"/>
      <c r="DJZ8" s="171"/>
      <c r="DKA8" s="171"/>
      <c r="DKB8" s="171"/>
      <c r="DKC8" s="171"/>
      <c r="DKD8" s="171"/>
      <c r="DKE8" s="171"/>
      <c r="DKF8" s="171"/>
      <c r="DKG8" s="171"/>
      <c r="DKH8" s="171"/>
      <c r="DKI8" s="171"/>
      <c r="DKJ8" s="171"/>
      <c r="DKK8" s="171"/>
      <c r="DKL8" s="171"/>
      <c r="DKM8" s="171"/>
      <c r="DKN8" s="171"/>
      <c r="DKO8" s="171"/>
      <c r="DKP8" s="171"/>
      <c r="DKQ8" s="171"/>
      <c r="DKR8" s="171"/>
      <c r="DKS8" s="171"/>
      <c r="DKT8" s="171"/>
      <c r="DKU8" s="171"/>
      <c r="DKV8" s="171"/>
      <c r="DKW8" s="171"/>
      <c r="DKX8" s="171"/>
      <c r="DKY8" s="171"/>
      <c r="DKZ8" s="171"/>
      <c r="DLA8" s="171"/>
      <c r="DLB8" s="171"/>
      <c r="DLC8" s="171"/>
      <c r="DLD8" s="171"/>
      <c r="DLE8" s="171"/>
      <c r="DLF8" s="171"/>
      <c r="DLG8" s="171"/>
      <c r="DLH8" s="171"/>
      <c r="DLI8" s="171"/>
      <c r="DLJ8" s="171"/>
      <c r="DLK8" s="171"/>
      <c r="DLL8" s="171"/>
      <c r="DLM8" s="171"/>
      <c r="DLN8" s="171"/>
      <c r="DLO8" s="171"/>
      <c r="DLP8" s="171"/>
      <c r="DLQ8" s="171"/>
      <c r="DLR8" s="171"/>
      <c r="DLS8" s="171"/>
      <c r="DLT8" s="171"/>
      <c r="DLU8" s="171"/>
      <c r="DLV8" s="171"/>
      <c r="DLW8" s="171"/>
      <c r="DLX8" s="171"/>
      <c r="DLY8" s="171"/>
      <c r="DLZ8" s="171"/>
      <c r="DMA8" s="171"/>
      <c r="DMB8" s="171"/>
      <c r="DMC8" s="171"/>
      <c r="DMD8" s="171"/>
      <c r="DME8" s="171"/>
      <c r="DMF8" s="171"/>
      <c r="DMG8" s="171"/>
      <c r="DMH8" s="171"/>
      <c r="DMI8" s="171"/>
      <c r="DMJ8" s="171"/>
      <c r="DMK8" s="171"/>
      <c r="DML8" s="171"/>
      <c r="DMM8" s="171"/>
      <c r="DMN8" s="171"/>
      <c r="DMO8" s="171"/>
      <c r="DMP8" s="171"/>
      <c r="DMQ8" s="171"/>
      <c r="DMR8" s="171"/>
      <c r="DMS8" s="171"/>
      <c r="DMT8" s="171"/>
      <c r="DMU8" s="171"/>
      <c r="DMV8" s="171"/>
      <c r="DMW8" s="171"/>
      <c r="DMX8" s="171"/>
      <c r="DMY8" s="171"/>
      <c r="DMZ8" s="171"/>
      <c r="DNA8" s="171"/>
      <c r="DNB8" s="171"/>
      <c r="DNC8" s="171"/>
      <c r="DND8" s="171"/>
      <c r="DNE8" s="171"/>
      <c r="DNF8" s="171"/>
      <c r="DNG8" s="171"/>
      <c r="DNH8" s="171"/>
      <c r="DNI8" s="171"/>
      <c r="DNJ8" s="171"/>
      <c r="DNK8" s="171"/>
      <c r="DNL8" s="171"/>
      <c r="DNM8" s="171"/>
      <c r="DNN8" s="171"/>
      <c r="DNO8" s="171"/>
      <c r="DNP8" s="171"/>
      <c r="DNQ8" s="171"/>
      <c r="DNR8" s="171"/>
      <c r="DNS8" s="171"/>
      <c r="DNT8" s="171"/>
      <c r="DNU8" s="171"/>
      <c r="DNV8" s="171"/>
      <c r="DNW8" s="171"/>
      <c r="DNX8" s="171"/>
      <c r="DNY8" s="171"/>
      <c r="DNZ8" s="171"/>
      <c r="DOA8" s="171"/>
      <c r="DOB8" s="171"/>
      <c r="DOC8" s="171"/>
      <c r="DOD8" s="171"/>
      <c r="DOE8" s="171"/>
      <c r="DOF8" s="171"/>
      <c r="DOG8" s="171"/>
      <c r="DOH8" s="171"/>
      <c r="DOI8" s="171"/>
      <c r="DOJ8" s="171"/>
      <c r="DOK8" s="171"/>
      <c r="DOL8" s="171"/>
      <c r="DOM8" s="171"/>
      <c r="DON8" s="171"/>
      <c r="DOO8" s="171"/>
      <c r="DOP8" s="171"/>
      <c r="DOQ8" s="171"/>
      <c r="DOR8" s="171"/>
      <c r="DOS8" s="171"/>
      <c r="DOT8" s="171"/>
      <c r="DOU8" s="171"/>
      <c r="DOV8" s="171"/>
      <c r="DOW8" s="171"/>
      <c r="DOX8" s="171"/>
      <c r="DOY8" s="171"/>
      <c r="DOZ8" s="171"/>
      <c r="DPA8" s="171"/>
      <c r="DPB8" s="171"/>
      <c r="DPC8" s="171"/>
      <c r="DPD8" s="171"/>
      <c r="DPE8" s="171"/>
      <c r="DPF8" s="171"/>
      <c r="DPG8" s="171"/>
      <c r="DPH8" s="171"/>
      <c r="DPI8" s="171"/>
      <c r="DPJ8" s="171"/>
      <c r="DPK8" s="171"/>
      <c r="DPL8" s="171"/>
      <c r="DPM8" s="171"/>
      <c r="DPN8" s="171"/>
      <c r="DPO8" s="171"/>
      <c r="DPP8" s="171"/>
      <c r="DPQ8" s="171"/>
      <c r="DPR8" s="171"/>
      <c r="DPS8" s="171"/>
      <c r="DPT8" s="171"/>
      <c r="DPU8" s="171"/>
      <c r="DPV8" s="171"/>
      <c r="DPW8" s="171"/>
      <c r="DPX8" s="171"/>
      <c r="DPY8" s="171"/>
      <c r="DPZ8" s="171"/>
      <c r="DQA8" s="171"/>
      <c r="DQB8" s="171"/>
      <c r="DQC8" s="171"/>
      <c r="DQD8" s="171"/>
      <c r="DQE8" s="171"/>
      <c r="DQF8" s="171"/>
      <c r="DQG8" s="171"/>
      <c r="DQH8" s="171"/>
      <c r="DQI8" s="171"/>
      <c r="DQJ8" s="171"/>
      <c r="DQK8" s="171"/>
      <c r="DQL8" s="171"/>
      <c r="DQM8" s="171"/>
      <c r="DQN8" s="171"/>
      <c r="DQO8" s="171"/>
      <c r="DQP8" s="171"/>
      <c r="DQQ8" s="171"/>
      <c r="DQR8" s="171"/>
      <c r="DQS8" s="171"/>
      <c r="DQT8" s="171"/>
      <c r="DQU8" s="171"/>
      <c r="DQV8" s="171"/>
      <c r="DQW8" s="171"/>
      <c r="DQX8" s="171"/>
      <c r="DQY8" s="171"/>
      <c r="DQZ8" s="171"/>
      <c r="DRA8" s="171"/>
      <c r="DRB8" s="171"/>
      <c r="DRC8" s="171"/>
      <c r="DRD8" s="171"/>
      <c r="DRE8" s="171"/>
      <c r="DRF8" s="171"/>
      <c r="DRG8" s="171"/>
      <c r="DRH8" s="171"/>
      <c r="DRI8" s="171"/>
      <c r="DRJ8" s="171"/>
      <c r="DRK8" s="171"/>
      <c r="DRL8" s="171"/>
      <c r="DRM8" s="171"/>
      <c r="DRN8" s="171"/>
      <c r="DRO8" s="171"/>
      <c r="DRP8" s="171"/>
      <c r="DRQ8" s="171"/>
      <c r="DRR8" s="171"/>
      <c r="DRS8" s="171"/>
      <c r="DRT8" s="171"/>
      <c r="DRU8" s="171"/>
      <c r="DRV8" s="171"/>
      <c r="DRW8" s="171"/>
      <c r="DRX8" s="171"/>
      <c r="DRY8" s="171"/>
      <c r="DRZ8" s="171"/>
      <c r="DSA8" s="171"/>
      <c r="DSB8" s="171"/>
      <c r="DSC8" s="171"/>
      <c r="DSD8" s="171"/>
      <c r="DSE8" s="171"/>
      <c r="DSF8" s="171"/>
      <c r="DSG8" s="171"/>
      <c r="DSH8" s="171"/>
      <c r="DSI8" s="171"/>
      <c r="DSJ8" s="171"/>
      <c r="DSK8" s="171"/>
      <c r="DSL8" s="171"/>
      <c r="DSM8" s="171"/>
      <c r="DSN8" s="171"/>
      <c r="DSO8" s="171"/>
      <c r="DSP8" s="171"/>
      <c r="DSQ8" s="171"/>
      <c r="DSR8" s="171"/>
      <c r="DSS8" s="171"/>
      <c r="DST8" s="171"/>
      <c r="DSU8" s="171"/>
      <c r="DSV8" s="171"/>
      <c r="DSW8" s="171"/>
      <c r="DSX8" s="171"/>
      <c r="DSY8" s="171"/>
      <c r="DSZ8" s="171"/>
      <c r="DTA8" s="171"/>
      <c r="DTB8" s="171"/>
      <c r="DTC8" s="171"/>
      <c r="DTD8" s="171"/>
      <c r="DTE8" s="171"/>
      <c r="DTF8" s="171"/>
      <c r="DTG8" s="171"/>
      <c r="DTH8" s="171"/>
      <c r="DTI8" s="171"/>
      <c r="DTJ8" s="171"/>
      <c r="DTK8" s="171"/>
      <c r="DTL8" s="171"/>
      <c r="DTM8" s="171"/>
      <c r="DTN8" s="171"/>
      <c r="DTO8" s="171"/>
      <c r="DTP8" s="171"/>
      <c r="DTQ8" s="171"/>
      <c r="DTR8" s="171"/>
      <c r="DTS8" s="171"/>
      <c r="DTT8" s="171"/>
      <c r="DTU8" s="171"/>
      <c r="DTV8" s="171"/>
      <c r="DTW8" s="171"/>
      <c r="DTX8" s="171"/>
      <c r="DTY8" s="171"/>
      <c r="DTZ8" s="171"/>
      <c r="DUA8" s="171"/>
      <c r="DUB8" s="171"/>
      <c r="DUC8" s="171"/>
      <c r="DUD8" s="171"/>
      <c r="DUE8" s="171"/>
      <c r="DUF8" s="171"/>
      <c r="DUG8" s="171"/>
      <c r="DUH8" s="171"/>
      <c r="DUI8" s="171"/>
      <c r="DUJ8" s="171"/>
      <c r="DUK8" s="171"/>
      <c r="DUL8" s="171"/>
      <c r="DUM8" s="171"/>
      <c r="DUN8" s="171"/>
      <c r="DUO8" s="171"/>
      <c r="DUP8" s="171"/>
      <c r="DUQ8" s="171"/>
      <c r="DUR8" s="171"/>
      <c r="DUS8" s="171"/>
      <c r="DUT8" s="171"/>
      <c r="DUU8" s="171"/>
      <c r="DUV8" s="171"/>
      <c r="DUW8" s="171"/>
      <c r="DUX8" s="171"/>
      <c r="DUY8" s="171"/>
      <c r="DUZ8" s="171"/>
      <c r="DVA8" s="171"/>
      <c r="DVB8" s="171"/>
      <c r="DVC8" s="171"/>
      <c r="DVD8" s="171"/>
      <c r="DVE8" s="171"/>
      <c r="DVF8" s="171"/>
      <c r="DVG8" s="171"/>
      <c r="DVH8" s="171"/>
      <c r="DVI8" s="171"/>
      <c r="DVJ8" s="171"/>
      <c r="DVK8" s="171"/>
      <c r="DVL8" s="171"/>
      <c r="DVM8" s="171"/>
      <c r="DVN8" s="171"/>
      <c r="DVO8" s="171"/>
      <c r="DVP8" s="171"/>
      <c r="DVQ8" s="171"/>
      <c r="DVR8" s="171"/>
      <c r="DVS8" s="171"/>
      <c r="DVT8" s="171"/>
      <c r="DVU8" s="171"/>
      <c r="DVV8" s="171"/>
      <c r="DVW8" s="171"/>
      <c r="DVX8" s="171"/>
      <c r="DVY8" s="171"/>
      <c r="DVZ8" s="171"/>
      <c r="DWA8" s="171"/>
      <c r="DWB8" s="171"/>
      <c r="DWC8" s="171"/>
      <c r="DWD8" s="171"/>
      <c r="DWE8" s="171"/>
      <c r="DWF8" s="171"/>
      <c r="DWG8" s="171"/>
      <c r="DWH8" s="171"/>
      <c r="DWI8" s="171"/>
      <c r="DWJ8" s="171"/>
      <c r="DWK8" s="171"/>
      <c r="DWL8" s="171"/>
      <c r="DWM8" s="171"/>
      <c r="DWN8" s="171"/>
      <c r="DWO8" s="171"/>
      <c r="DWP8" s="171"/>
      <c r="DWQ8" s="171"/>
      <c r="DWR8" s="171"/>
      <c r="DWS8" s="171"/>
      <c r="DWT8" s="171"/>
      <c r="DWU8" s="171"/>
      <c r="DWV8" s="171"/>
      <c r="DWW8" s="171"/>
      <c r="DWX8" s="171"/>
      <c r="DWY8" s="171"/>
      <c r="DWZ8" s="171"/>
      <c r="DXA8" s="171"/>
      <c r="DXB8" s="171"/>
      <c r="DXC8" s="171"/>
      <c r="DXD8" s="171"/>
      <c r="DXE8" s="171"/>
      <c r="DXF8" s="171"/>
      <c r="DXG8" s="171"/>
      <c r="DXH8" s="171"/>
      <c r="DXI8" s="171"/>
      <c r="DXJ8" s="171"/>
      <c r="DXK8" s="171"/>
      <c r="DXL8" s="171"/>
      <c r="DXM8" s="171"/>
      <c r="DXN8" s="171"/>
      <c r="DXO8" s="171"/>
      <c r="DXP8" s="171"/>
      <c r="DXQ8" s="171"/>
      <c r="DXR8" s="171"/>
      <c r="DXS8" s="171"/>
      <c r="DXT8" s="171"/>
      <c r="DXU8" s="171"/>
      <c r="DXV8" s="171"/>
      <c r="DXW8" s="171"/>
      <c r="DXX8" s="171"/>
      <c r="DXY8" s="171"/>
      <c r="DXZ8" s="171"/>
      <c r="DYA8" s="171"/>
      <c r="DYB8" s="171"/>
      <c r="DYC8" s="171"/>
      <c r="DYD8" s="171"/>
      <c r="DYE8" s="171"/>
      <c r="DYF8" s="171"/>
      <c r="DYG8" s="171"/>
      <c r="DYH8" s="171"/>
      <c r="DYI8" s="171"/>
      <c r="DYJ8" s="171"/>
      <c r="DYK8" s="171"/>
      <c r="DYL8" s="171"/>
      <c r="DYM8" s="171"/>
      <c r="DYN8" s="171"/>
      <c r="DYO8" s="171"/>
      <c r="DYP8" s="171"/>
      <c r="DYQ8" s="171"/>
      <c r="DYR8" s="171"/>
      <c r="DYS8" s="171"/>
      <c r="DYT8" s="171"/>
      <c r="DYU8" s="171"/>
      <c r="DYV8" s="171"/>
      <c r="DYW8" s="171"/>
      <c r="DYX8" s="171"/>
      <c r="DYY8" s="171"/>
      <c r="DYZ8" s="171"/>
      <c r="DZA8" s="171"/>
      <c r="DZB8" s="171"/>
      <c r="DZC8" s="171"/>
      <c r="DZD8" s="171"/>
      <c r="DZE8" s="171"/>
      <c r="DZF8" s="171"/>
      <c r="DZG8" s="171"/>
      <c r="DZH8" s="171"/>
      <c r="DZI8" s="171"/>
      <c r="DZJ8" s="171"/>
      <c r="DZK8" s="171"/>
      <c r="DZL8" s="171"/>
      <c r="DZM8" s="171"/>
      <c r="DZN8" s="171"/>
      <c r="DZO8" s="171"/>
      <c r="DZP8" s="171"/>
      <c r="DZQ8" s="171"/>
      <c r="DZR8" s="171"/>
      <c r="DZS8" s="171"/>
      <c r="DZT8" s="171"/>
      <c r="DZU8" s="171"/>
      <c r="DZV8" s="171"/>
      <c r="DZW8" s="171"/>
      <c r="DZX8" s="171"/>
      <c r="DZY8" s="171"/>
      <c r="DZZ8" s="171"/>
      <c r="EAA8" s="171"/>
      <c r="EAB8" s="171"/>
      <c r="EAC8" s="171"/>
      <c r="EAD8" s="171"/>
      <c r="EAE8" s="171"/>
      <c r="EAF8" s="171"/>
      <c r="EAG8" s="171"/>
      <c r="EAH8" s="171"/>
      <c r="EAI8" s="171"/>
      <c r="EAJ8" s="171"/>
      <c r="EAK8" s="171"/>
      <c r="EAL8" s="171"/>
      <c r="EAM8" s="171"/>
      <c r="EAN8" s="171"/>
      <c r="EAO8" s="171"/>
      <c r="EAP8" s="171"/>
      <c r="EAQ8" s="171"/>
      <c r="EAR8" s="171"/>
      <c r="EAS8" s="171"/>
      <c r="EAT8" s="171"/>
      <c r="EAU8" s="171"/>
      <c r="EAV8" s="171"/>
      <c r="EAW8" s="171"/>
      <c r="EAX8" s="171"/>
      <c r="EAY8" s="171"/>
      <c r="EAZ8" s="171"/>
      <c r="EBA8" s="171"/>
      <c r="EBB8" s="171"/>
      <c r="EBC8" s="171"/>
      <c r="EBD8" s="171"/>
      <c r="EBE8" s="171"/>
      <c r="EBF8" s="171"/>
      <c r="EBG8" s="171"/>
      <c r="EBH8" s="171"/>
      <c r="EBI8" s="171"/>
      <c r="EBJ8" s="171"/>
      <c r="EBK8" s="171"/>
      <c r="EBL8" s="171"/>
      <c r="EBM8" s="171"/>
      <c r="EBN8" s="171"/>
      <c r="EBO8" s="171"/>
      <c r="EBP8" s="171"/>
      <c r="EBQ8" s="171"/>
      <c r="EBR8" s="171"/>
      <c r="EBS8" s="171"/>
      <c r="EBT8" s="171"/>
      <c r="EBU8" s="171"/>
      <c r="EBV8" s="171"/>
      <c r="EBW8" s="171"/>
      <c r="EBX8" s="171"/>
      <c r="EBY8" s="171"/>
      <c r="EBZ8" s="171"/>
      <c r="ECA8" s="171"/>
      <c r="ECB8" s="171"/>
      <c r="ECC8" s="171"/>
      <c r="ECD8" s="171"/>
      <c r="ECE8" s="171"/>
      <c r="ECF8" s="171"/>
      <c r="ECG8" s="171"/>
      <c r="ECH8" s="171"/>
      <c r="ECI8" s="171"/>
      <c r="ECJ8" s="171"/>
      <c r="ECK8" s="171"/>
      <c r="ECL8" s="171"/>
      <c r="ECM8" s="171"/>
      <c r="ECN8" s="171"/>
      <c r="ECO8" s="171"/>
      <c r="ECP8" s="171"/>
      <c r="ECQ8" s="171"/>
      <c r="ECR8" s="171"/>
      <c r="ECS8" s="171"/>
      <c r="ECT8" s="171"/>
      <c r="ECU8" s="171"/>
      <c r="ECV8" s="171"/>
      <c r="ECW8" s="171"/>
      <c r="ECX8" s="171"/>
      <c r="ECY8" s="171"/>
      <c r="ECZ8" s="171"/>
      <c r="EDA8" s="171"/>
      <c r="EDB8" s="171"/>
      <c r="EDC8" s="171"/>
      <c r="EDD8" s="171"/>
      <c r="EDE8" s="171"/>
      <c r="EDF8" s="171"/>
      <c r="EDG8" s="171"/>
      <c r="EDH8" s="171"/>
      <c r="EDI8" s="171"/>
      <c r="EDJ8" s="171"/>
      <c r="EDK8" s="171"/>
      <c r="EDL8" s="171"/>
      <c r="EDM8" s="171"/>
      <c r="EDN8" s="171"/>
      <c r="EDO8" s="171"/>
      <c r="EDP8" s="171"/>
      <c r="EDQ8" s="171"/>
      <c r="EDR8" s="171"/>
      <c r="EDS8" s="171"/>
      <c r="EDT8" s="171"/>
      <c r="EDU8" s="171"/>
      <c r="EDV8" s="171"/>
      <c r="EDW8" s="171"/>
      <c r="EDX8" s="171"/>
      <c r="EDY8" s="171"/>
      <c r="EDZ8" s="171"/>
      <c r="EEA8" s="171"/>
      <c r="EEB8" s="171"/>
      <c r="EEC8" s="171"/>
      <c r="EED8" s="171"/>
      <c r="EEE8" s="171"/>
      <c r="EEF8" s="171"/>
      <c r="EEG8" s="171"/>
      <c r="EEH8" s="171"/>
      <c r="EEI8" s="171"/>
      <c r="EEJ8" s="171"/>
      <c r="EEK8" s="171"/>
      <c r="EEL8" s="171"/>
      <c r="EEM8" s="171"/>
      <c r="EEN8" s="171"/>
      <c r="EEO8" s="171"/>
      <c r="EEP8" s="171"/>
      <c r="EEQ8" s="171"/>
      <c r="EER8" s="171"/>
      <c r="EES8" s="171"/>
      <c r="EET8" s="171"/>
      <c r="EEU8" s="171"/>
      <c r="EEV8" s="171"/>
      <c r="EEW8" s="171"/>
      <c r="EEX8" s="171"/>
      <c r="EEY8" s="171"/>
      <c r="EEZ8" s="171"/>
      <c r="EFA8" s="171"/>
      <c r="EFB8" s="171"/>
      <c r="EFC8" s="171"/>
      <c r="EFD8" s="171"/>
      <c r="EFE8" s="171"/>
      <c r="EFF8" s="171"/>
      <c r="EFG8" s="171"/>
      <c r="EFH8" s="171"/>
      <c r="EFI8" s="171"/>
      <c r="EFJ8" s="171"/>
      <c r="EFK8" s="171"/>
      <c r="EFL8" s="171"/>
      <c r="EFM8" s="171"/>
      <c r="EFN8" s="171"/>
      <c r="EFO8" s="171"/>
      <c r="EFP8" s="171"/>
      <c r="EFQ8" s="171"/>
      <c r="EFR8" s="171"/>
      <c r="EFS8" s="171"/>
      <c r="EFT8" s="171"/>
      <c r="EFU8" s="171"/>
      <c r="EFV8" s="171"/>
      <c r="EFW8" s="171"/>
      <c r="EFX8" s="171"/>
      <c r="EFY8" s="171"/>
      <c r="EFZ8" s="171"/>
      <c r="EGA8" s="171"/>
      <c r="EGB8" s="171"/>
      <c r="EGC8" s="171"/>
      <c r="EGD8" s="171"/>
      <c r="EGE8" s="171"/>
      <c r="EGF8" s="171"/>
      <c r="EGG8" s="171"/>
      <c r="EGH8" s="171"/>
      <c r="EGI8" s="171"/>
      <c r="EGJ8" s="171"/>
      <c r="EGK8" s="171"/>
      <c r="EGL8" s="171"/>
      <c r="EGM8" s="171"/>
      <c r="EGN8" s="171"/>
      <c r="EGO8" s="171"/>
      <c r="EGP8" s="171"/>
      <c r="EGQ8" s="171"/>
      <c r="EGR8" s="171"/>
      <c r="EGS8" s="171"/>
      <c r="EGT8" s="171"/>
      <c r="EGU8" s="171"/>
      <c r="EGV8" s="171"/>
      <c r="EGW8" s="171"/>
      <c r="EGX8" s="171"/>
      <c r="EGY8" s="171"/>
      <c r="EGZ8" s="171"/>
      <c r="EHA8" s="171"/>
      <c r="EHB8" s="171"/>
      <c r="EHC8" s="171"/>
      <c r="EHD8" s="171"/>
      <c r="EHE8" s="171"/>
      <c r="EHF8" s="171"/>
      <c r="EHG8" s="171"/>
      <c r="EHH8" s="171"/>
      <c r="EHI8" s="171"/>
      <c r="EHJ8" s="171"/>
      <c r="EHK8" s="171"/>
      <c r="EHL8" s="171"/>
      <c r="EHM8" s="171"/>
      <c r="EHN8" s="171"/>
      <c r="EHO8" s="171"/>
      <c r="EHP8" s="171"/>
      <c r="EHQ8" s="171"/>
      <c r="EHR8" s="171"/>
      <c r="EHS8" s="171"/>
      <c r="EHT8" s="171"/>
      <c r="EHU8" s="171"/>
      <c r="EHV8" s="171"/>
      <c r="EHW8" s="171"/>
      <c r="EHX8" s="171"/>
      <c r="EHY8" s="171"/>
      <c r="EHZ8" s="171"/>
      <c r="EIA8" s="171"/>
      <c r="EIB8" s="171"/>
      <c r="EIC8" s="171"/>
      <c r="EID8" s="171"/>
      <c r="EIE8" s="171"/>
      <c r="EIF8" s="171"/>
      <c r="EIG8" s="171"/>
      <c r="EIH8" s="171"/>
      <c r="EII8" s="171"/>
      <c r="EIJ8" s="171"/>
      <c r="EIK8" s="171"/>
      <c r="EIL8" s="171"/>
      <c r="EIM8" s="171"/>
      <c r="EIN8" s="171"/>
      <c r="EIO8" s="171"/>
      <c r="EIP8" s="171"/>
      <c r="EIQ8" s="171"/>
      <c r="EIR8" s="171"/>
      <c r="EIS8" s="171"/>
      <c r="EIT8" s="171"/>
      <c r="EIU8" s="171"/>
      <c r="EIV8" s="171"/>
      <c r="EIW8" s="171"/>
      <c r="EIX8" s="171"/>
      <c r="EIY8" s="171"/>
      <c r="EIZ8" s="171"/>
      <c r="EJA8" s="171"/>
      <c r="EJB8" s="171"/>
      <c r="EJC8" s="171"/>
      <c r="EJD8" s="171"/>
      <c r="EJE8" s="171"/>
      <c r="EJF8" s="171"/>
      <c r="EJG8" s="171"/>
      <c r="EJH8" s="171"/>
      <c r="EJI8" s="171"/>
      <c r="EJJ8" s="171"/>
      <c r="EJK8" s="171"/>
      <c r="EJL8" s="171"/>
      <c r="EJM8" s="171"/>
      <c r="EJN8" s="171"/>
      <c r="EJO8" s="171"/>
      <c r="EJP8" s="171"/>
      <c r="EJQ8" s="171"/>
      <c r="EJR8" s="171"/>
      <c r="EJS8" s="171"/>
      <c r="EJT8" s="171"/>
      <c r="EJU8" s="171"/>
      <c r="EJV8" s="171"/>
      <c r="EJW8" s="171"/>
      <c r="EJX8" s="171"/>
      <c r="EJY8" s="171"/>
      <c r="EJZ8" s="171"/>
      <c r="EKA8" s="171"/>
      <c r="EKB8" s="171"/>
      <c r="EKC8" s="171"/>
      <c r="EKD8" s="171"/>
      <c r="EKE8" s="171"/>
      <c r="EKF8" s="171"/>
      <c r="EKG8" s="171"/>
      <c r="EKH8" s="171"/>
      <c r="EKI8" s="171"/>
      <c r="EKJ8" s="171"/>
      <c r="EKK8" s="171"/>
      <c r="EKL8" s="171"/>
      <c r="EKM8" s="171"/>
      <c r="EKN8" s="171"/>
      <c r="EKO8" s="171"/>
      <c r="EKP8" s="171"/>
      <c r="EKQ8" s="171"/>
      <c r="EKR8" s="171"/>
      <c r="EKS8" s="171"/>
      <c r="EKT8" s="171"/>
      <c r="EKU8" s="171"/>
      <c r="EKV8" s="171"/>
      <c r="EKW8" s="171"/>
      <c r="EKX8" s="171"/>
      <c r="EKY8" s="171"/>
      <c r="EKZ8" s="171"/>
      <c r="ELA8" s="171"/>
      <c r="ELB8" s="171"/>
      <c r="ELC8" s="171"/>
      <c r="ELD8" s="171"/>
      <c r="ELE8" s="171"/>
      <c r="ELF8" s="171"/>
      <c r="ELG8" s="171"/>
      <c r="ELH8" s="171"/>
      <c r="ELI8" s="171"/>
      <c r="ELJ8" s="171"/>
      <c r="ELK8" s="171"/>
      <c r="ELL8" s="171"/>
      <c r="ELM8" s="171"/>
      <c r="ELN8" s="171"/>
      <c r="ELO8" s="171"/>
      <c r="ELP8" s="171"/>
      <c r="ELQ8" s="171"/>
      <c r="ELR8" s="171"/>
      <c r="ELS8" s="171"/>
      <c r="ELT8" s="171"/>
      <c r="ELU8" s="171"/>
      <c r="ELV8" s="171"/>
      <c r="ELW8" s="171"/>
      <c r="ELX8" s="171"/>
      <c r="ELY8" s="171"/>
      <c r="ELZ8" s="171"/>
      <c r="EMA8" s="171"/>
      <c r="EMB8" s="171"/>
      <c r="EMC8" s="171"/>
      <c r="EMD8" s="171"/>
      <c r="EME8" s="171"/>
      <c r="EMF8" s="171"/>
      <c r="EMG8" s="171"/>
      <c r="EMH8" s="171"/>
      <c r="EMI8" s="171"/>
      <c r="EMJ8" s="171"/>
      <c r="EMK8" s="171"/>
      <c r="EML8" s="171"/>
      <c r="EMM8" s="171"/>
      <c r="EMN8" s="171"/>
      <c r="EMO8" s="171"/>
      <c r="EMP8" s="171"/>
      <c r="EMQ8" s="171"/>
      <c r="EMR8" s="171"/>
      <c r="EMS8" s="171"/>
      <c r="EMT8" s="171"/>
      <c r="EMU8" s="171"/>
      <c r="EMV8" s="171"/>
      <c r="EMW8" s="171"/>
      <c r="EMX8" s="171"/>
      <c r="EMY8" s="171"/>
      <c r="EMZ8" s="171"/>
      <c r="ENA8" s="171"/>
      <c r="ENB8" s="171"/>
      <c r="ENC8" s="171"/>
      <c r="END8" s="171"/>
      <c r="ENE8" s="171"/>
      <c r="ENF8" s="171"/>
      <c r="ENG8" s="171"/>
      <c r="ENH8" s="171"/>
      <c r="ENI8" s="171"/>
      <c r="ENJ8" s="171"/>
      <c r="ENK8" s="171"/>
      <c r="ENL8" s="171"/>
      <c r="ENM8" s="171"/>
      <c r="ENN8" s="171"/>
      <c r="ENO8" s="171"/>
      <c r="ENP8" s="171"/>
      <c r="ENQ8" s="171"/>
      <c r="ENR8" s="171"/>
      <c r="ENS8" s="171"/>
      <c r="ENT8" s="171"/>
      <c r="ENU8" s="171"/>
      <c r="ENV8" s="171"/>
      <c r="ENW8" s="171"/>
      <c r="ENX8" s="171"/>
      <c r="ENY8" s="171"/>
      <c r="ENZ8" s="171"/>
      <c r="EOA8" s="171"/>
      <c r="EOB8" s="171"/>
      <c r="EOC8" s="171"/>
      <c r="EOD8" s="171"/>
      <c r="EOE8" s="171"/>
      <c r="EOF8" s="171"/>
      <c r="EOG8" s="171"/>
      <c r="EOH8" s="171"/>
      <c r="EOI8" s="171"/>
      <c r="EOJ8" s="171"/>
      <c r="EOK8" s="171"/>
      <c r="EOL8" s="171"/>
      <c r="EOM8" s="171"/>
      <c r="EON8" s="171"/>
      <c r="EOO8" s="171"/>
      <c r="EOP8" s="171"/>
      <c r="EOQ8" s="171"/>
      <c r="EOR8" s="171"/>
      <c r="EOS8" s="171"/>
      <c r="EOT8" s="171"/>
      <c r="EOU8" s="171"/>
      <c r="EOV8" s="171"/>
      <c r="EOW8" s="171"/>
      <c r="EOX8" s="171"/>
      <c r="EOY8" s="171"/>
      <c r="EOZ8" s="171"/>
      <c r="EPA8" s="171"/>
      <c r="EPB8" s="171"/>
      <c r="EPC8" s="171"/>
      <c r="EPD8" s="171"/>
      <c r="EPE8" s="171"/>
      <c r="EPF8" s="171"/>
      <c r="EPG8" s="171"/>
      <c r="EPH8" s="171"/>
      <c r="EPI8" s="171"/>
      <c r="EPJ8" s="171"/>
      <c r="EPK8" s="171"/>
      <c r="EPL8" s="171"/>
      <c r="EPM8" s="171"/>
      <c r="EPN8" s="171"/>
      <c r="EPO8" s="171"/>
      <c r="EPP8" s="171"/>
      <c r="EPQ8" s="171"/>
      <c r="EPR8" s="171"/>
      <c r="EPS8" s="171"/>
      <c r="EPT8" s="171"/>
      <c r="EPU8" s="171"/>
      <c r="EPV8" s="171"/>
      <c r="EPW8" s="171"/>
      <c r="EPX8" s="171"/>
      <c r="EPY8" s="171"/>
      <c r="EPZ8" s="171"/>
      <c r="EQA8" s="171"/>
      <c r="EQB8" s="171"/>
      <c r="EQC8" s="171"/>
      <c r="EQD8" s="171"/>
      <c r="EQE8" s="171"/>
      <c r="EQF8" s="171"/>
      <c r="EQG8" s="171"/>
      <c r="EQH8" s="171"/>
      <c r="EQI8" s="171"/>
      <c r="EQJ8" s="171"/>
      <c r="EQK8" s="171"/>
      <c r="EQL8" s="171"/>
      <c r="EQM8" s="171"/>
      <c r="EQN8" s="171"/>
      <c r="EQO8" s="171"/>
      <c r="EQP8" s="171"/>
      <c r="EQQ8" s="171"/>
      <c r="EQR8" s="171"/>
      <c r="EQS8" s="171"/>
      <c r="EQT8" s="171"/>
      <c r="EQU8" s="171"/>
      <c r="EQV8" s="171"/>
      <c r="EQW8" s="171"/>
      <c r="EQX8" s="171"/>
      <c r="EQY8" s="171"/>
      <c r="EQZ8" s="171"/>
      <c r="ERA8" s="171"/>
      <c r="ERB8" s="171"/>
      <c r="ERC8" s="171"/>
      <c r="ERD8" s="171"/>
      <c r="ERE8" s="171"/>
      <c r="ERF8" s="171"/>
      <c r="ERG8" s="171"/>
      <c r="ERH8" s="171"/>
      <c r="ERI8" s="171"/>
      <c r="ERJ8" s="171"/>
      <c r="ERK8" s="171"/>
      <c r="ERL8" s="171"/>
      <c r="ERM8" s="171"/>
      <c r="ERN8" s="171"/>
      <c r="ERO8" s="171"/>
      <c r="ERP8" s="171"/>
      <c r="ERQ8" s="171"/>
      <c r="ERR8" s="171"/>
      <c r="ERS8" s="171"/>
      <c r="ERT8" s="171"/>
      <c r="ERU8" s="171"/>
      <c r="ERV8" s="171"/>
      <c r="ERW8" s="171"/>
      <c r="ERX8" s="171"/>
      <c r="ERY8" s="171"/>
      <c r="ERZ8" s="171"/>
      <c r="ESA8" s="171"/>
      <c r="ESB8" s="171"/>
      <c r="ESC8" s="171"/>
      <c r="ESD8" s="171"/>
      <c r="ESE8" s="171"/>
      <c r="ESF8" s="171"/>
      <c r="ESG8" s="171"/>
      <c r="ESH8" s="171"/>
      <c r="ESI8" s="171"/>
      <c r="ESJ8" s="171"/>
      <c r="ESK8" s="171"/>
      <c r="ESL8" s="171"/>
      <c r="ESM8" s="171"/>
      <c r="ESN8" s="171"/>
      <c r="ESO8" s="171"/>
      <c r="ESP8" s="171"/>
      <c r="ESQ8" s="171"/>
      <c r="ESR8" s="171"/>
      <c r="ESS8" s="171"/>
      <c r="EST8" s="171"/>
      <c r="ESU8" s="171"/>
      <c r="ESV8" s="171"/>
      <c r="ESW8" s="171"/>
      <c r="ESX8" s="171"/>
      <c r="ESY8" s="171"/>
      <c r="ESZ8" s="171"/>
      <c r="ETA8" s="171"/>
      <c r="ETB8" s="171"/>
      <c r="ETC8" s="171"/>
      <c r="ETD8" s="171"/>
      <c r="ETE8" s="171"/>
      <c r="ETF8" s="171"/>
      <c r="ETG8" s="171"/>
      <c r="ETH8" s="171"/>
      <c r="ETI8" s="171"/>
      <c r="ETJ8" s="171"/>
      <c r="ETK8" s="171"/>
      <c r="ETL8" s="171"/>
      <c r="ETM8" s="171"/>
      <c r="ETN8" s="171"/>
      <c r="ETO8" s="171"/>
      <c r="ETP8" s="171"/>
      <c r="ETQ8" s="171"/>
      <c r="ETR8" s="171"/>
      <c r="ETS8" s="171"/>
      <c r="ETT8" s="171"/>
      <c r="ETU8" s="171"/>
      <c r="ETV8" s="171"/>
      <c r="ETW8" s="171"/>
      <c r="ETX8" s="171"/>
      <c r="ETY8" s="171"/>
      <c r="ETZ8" s="171"/>
      <c r="EUA8" s="171"/>
      <c r="EUB8" s="171"/>
      <c r="EUC8" s="171"/>
      <c r="EUD8" s="171"/>
      <c r="EUE8" s="171"/>
      <c r="EUF8" s="171"/>
      <c r="EUG8" s="171"/>
      <c r="EUH8" s="171"/>
      <c r="EUI8" s="171"/>
      <c r="EUJ8" s="171"/>
      <c r="EUK8" s="171"/>
      <c r="EUL8" s="171"/>
      <c r="EUM8" s="171"/>
      <c r="EUN8" s="171"/>
      <c r="EUO8" s="171"/>
      <c r="EUP8" s="171"/>
      <c r="EUQ8" s="171"/>
      <c r="EUR8" s="171"/>
      <c r="EUS8" s="171"/>
      <c r="EUT8" s="171"/>
      <c r="EUU8" s="171"/>
      <c r="EUV8" s="171"/>
      <c r="EUW8" s="171"/>
      <c r="EUX8" s="171"/>
      <c r="EUY8" s="171"/>
      <c r="EUZ8" s="171"/>
      <c r="EVA8" s="171"/>
      <c r="EVB8" s="171"/>
      <c r="EVC8" s="171"/>
      <c r="EVD8" s="171"/>
      <c r="EVE8" s="171"/>
      <c r="EVF8" s="171"/>
      <c r="EVG8" s="171"/>
      <c r="EVH8" s="171"/>
      <c r="EVI8" s="171"/>
      <c r="EVJ8" s="171"/>
      <c r="EVK8" s="171"/>
      <c r="EVL8" s="171"/>
      <c r="EVM8" s="171"/>
      <c r="EVN8" s="171"/>
      <c r="EVO8" s="171"/>
      <c r="EVP8" s="171"/>
      <c r="EVQ8" s="171"/>
      <c r="EVR8" s="171"/>
      <c r="EVS8" s="171"/>
      <c r="EVT8" s="171"/>
      <c r="EVU8" s="171"/>
      <c r="EVV8" s="171"/>
      <c r="EVW8" s="171"/>
      <c r="EVX8" s="171"/>
      <c r="EVY8" s="171"/>
      <c r="EVZ8" s="171"/>
      <c r="EWA8" s="171"/>
      <c r="EWB8" s="171"/>
      <c r="EWC8" s="171"/>
      <c r="EWD8" s="171"/>
      <c r="EWE8" s="171"/>
      <c r="EWF8" s="171"/>
      <c r="EWG8" s="171"/>
      <c r="EWH8" s="171"/>
      <c r="EWI8" s="171"/>
      <c r="EWJ8" s="171"/>
      <c r="EWK8" s="171"/>
      <c r="EWL8" s="171"/>
      <c r="EWM8" s="171"/>
      <c r="EWN8" s="171"/>
      <c r="EWO8" s="171"/>
      <c r="EWP8" s="171"/>
      <c r="EWQ8" s="171"/>
      <c r="EWR8" s="171"/>
      <c r="EWS8" s="171"/>
      <c r="EWT8" s="171"/>
      <c r="EWU8" s="171"/>
      <c r="EWV8" s="171"/>
      <c r="EWW8" s="171"/>
      <c r="EWX8" s="171"/>
      <c r="EWY8" s="171"/>
      <c r="EWZ8" s="171"/>
      <c r="EXA8" s="171"/>
      <c r="EXB8" s="171"/>
      <c r="EXC8" s="171"/>
      <c r="EXD8" s="171"/>
      <c r="EXE8" s="171"/>
      <c r="EXF8" s="171"/>
      <c r="EXG8" s="171"/>
      <c r="EXH8" s="171"/>
      <c r="EXI8" s="171"/>
      <c r="EXJ8" s="171"/>
      <c r="EXK8" s="171"/>
      <c r="EXL8" s="171"/>
      <c r="EXM8" s="171"/>
      <c r="EXN8" s="171"/>
      <c r="EXO8" s="171"/>
      <c r="EXP8" s="171"/>
      <c r="EXQ8" s="171"/>
      <c r="EXR8" s="171"/>
      <c r="EXS8" s="171"/>
      <c r="EXT8" s="171"/>
      <c r="EXU8" s="171"/>
      <c r="EXV8" s="171"/>
      <c r="EXW8" s="171"/>
      <c r="EXX8" s="171"/>
      <c r="EXY8" s="171"/>
      <c r="EXZ8" s="171"/>
      <c r="EYA8" s="171"/>
      <c r="EYB8" s="171"/>
      <c r="EYC8" s="171"/>
      <c r="EYD8" s="171"/>
      <c r="EYE8" s="171"/>
      <c r="EYF8" s="171"/>
      <c r="EYG8" s="171"/>
      <c r="EYH8" s="171"/>
      <c r="EYI8" s="171"/>
      <c r="EYJ8" s="171"/>
      <c r="EYK8" s="171"/>
      <c r="EYL8" s="171"/>
      <c r="EYM8" s="171"/>
      <c r="EYN8" s="171"/>
      <c r="EYO8" s="171"/>
      <c r="EYP8" s="171"/>
      <c r="EYQ8" s="171"/>
      <c r="EYR8" s="171"/>
      <c r="EYS8" s="171"/>
      <c r="EYT8" s="171"/>
      <c r="EYU8" s="171"/>
      <c r="EYV8" s="171"/>
      <c r="EYW8" s="171"/>
      <c r="EYX8" s="171"/>
      <c r="EYY8" s="171"/>
      <c r="EYZ8" s="171"/>
      <c r="EZA8" s="171"/>
      <c r="EZB8" s="171"/>
      <c r="EZC8" s="171"/>
      <c r="EZD8" s="171"/>
      <c r="EZE8" s="171"/>
      <c r="EZF8" s="171"/>
      <c r="EZG8" s="171"/>
      <c r="EZH8" s="171"/>
      <c r="EZI8" s="171"/>
      <c r="EZJ8" s="171"/>
      <c r="EZK8" s="171"/>
      <c r="EZL8" s="171"/>
      <c r="EZM8" s="171"/>
      <c r="EZN8" s="171"/>
      <c r="EZO8" s="171"/>
      <c r="EZP8" s="171"/>
      <c r="EZQ8" s="171"/>
      <c r="EZR8" s="171"/>
      <c r="EZS8" s="171"/>
      <c r="EZT8" s="171"/>
      <c r="EZU8" s="171"/>
      <c r="EZV8" s="171"/>
      <c r="EZW8" s="171"/>
      <c r="EZX8" s="171"/>
      <c r="EZY8" s="171"/>
      <c r="EZZ8" s="171"/>
      <c r="FAA8" s="171"/>
      <c r="FAB8" s="171"/>
      <c r="FAC8" s="171"/>
      <c r="FAD8" s="171"/>
      <c r="FAE8" s="171"/>
      <c r="FAF8" s="171"/>
      <c r="FAG8" s="171"/>
      <c r="FAH8" s="171"/>
      <c r="FAI8" s="171"/>
      <c r="FAJ8" s="171"/>
      <c r="FAK8" s="171"/>
      <c r="FAL8" s="171"/>
      <c r="FAM8" s="171"/>
      <c r="FAN8" s="171"/>
      <c r="FAO8" s="171"/>
      <c r="FAP8" s="171"/>
      <c r="FAQ8" s="171"/>
      <c r="FAR8" s="171"/>
      <c r="FAS8" s="171"/>
      <c r="FAT8" s="171"/>
      <c r="FAU8" s="171"/>
      <c r="FAV8" s="171"/>
      <c r="FAW8" s="171"/>
      <c r="FAX8" s="171"/>
      <c r="FAY8" s="171"/>
      <c r="FAZ8" s="171"/>
      <c r="FBA8" s="171"/>
      <c r="FBB8" s="171"/>
      <c r="FBC8" s="171"/>
      <c r="FBD8" s="171"/>
      <c r="FBE8" s="171"/>
      <c r="FBF8" s="171"/>
      <c r="FBG8" s="171"/>
      <c r="FBH8" s="171"/>
      <c r="FBI8" s="171"/>
      <c r="FBJ8" s="171"/>
      <c r="FBK8" s="171"/>
      <c r="FBL8" s="171"/>
      <c r="FBM8" s="171"/>
      <c r="FBN8" s="171"/>
      <c r="FBO8" s="171"/>
      <c r="FBP8" s="171"/>
      <c r="FBQ8" s="171"/>
      <c r="FBR8" s="171"/>
      <c r="FBS8" s="171"/>
      <c r="FBT8" s="171"/>
      <c r="FBU8" s="171"/>
      <c r="FBV8" s="171"/>
      <c r="FBW8" s="171"/>
      <c r="FBX8" s="171"/>
      <c r="FBY8" s="171"/>
      <c r="FBZ8" s="171"/>
      <c r="FCA8" s="171"/>
      <c r="FCB8" s="171"/>
      <c r="FCC8" s="171"/>
      <c r="FCD8" s="171"/>
      <c r="FCE8" s="171"/>
      <c r="FCF8" s="171"/>
      <c r="FCG8" s="171"/>
      <c r="FCH8" s="171"/>
      <c r="FCI8" s="171"/>
      <c r="FCJ8" s="171"/>
      <c r="FCK8" s="171"/>
      <c r="FCL8" s="171"/>
      <c r="FCM8" s="171"/>
      <c r="FCN8" s="171"/>
      <c r="FCO8" s="171"/>
      <c r="FCP8" s="171"/>
      <c r="FCQ8" s="171"/>
      <c r="FCR8" s="171"/>
      <c r="FCS8" s="171"/>
      <c r="FCT8" s="171"/>
      <c r="FCU8" s="171"/>
      <c r="FCV8" s="171"/>
      <c r="FCW8" s="171"/>
      <c r="FCX8" s="171"/>
      <c r="FCY8" s="171"/>
      <c r="FCZ8" s="171"/>
      <c r="FDA8" s="171"/>
      <c r="FDB8" s="171"/>
      <c r="FDC8" s="171"/>
      <c r="FDD8" s="171"/>
      <c r="FDE8" s="171"/>
      <c r="FDF8" s="171"/>
      <c r="FDG8" s="171"/>
      <c r="FDH8" s="171"/>
      <c r="FDI8" s="171"/>
      <c r="FDJ8" s="171"/>
      <c r="FDK8" s="171"/>
      <c r="FDL8" s="171"/>
      <c r="FDM8" s="171"/>
      <c r="FDN8" s="171"/>
      <c r="FDO8" s="171"/>
      <c r="FDP8" s="171"/>
      <c r="FDQ8" s="171"/>
      <c r="FDR8" s="171"/>
      <c r="FDS8" s="171"/>
      <c r="FDT8" s="171"/>
      <c r="FDU8" s="171"/>
      <c r="FDV8" s="171"/>
      <c r="FDW8" s="171"/>
      <c r="FDX8" s="171"/>
      <c r="FDY8" s="171"/>
      <c r="FDZ8" s="171"/>
      <c r="FEA8" s="171"/>
      <c r="FEB8" s="171"/>
      <c r="FEC8" s="171"/>
      <c r="FED8" s="171"/>
      <c r="FEE8" s="171"/>
      <c r="FEF8" s="171"/>
      <c r="FEG8" s="171"/>
      <c r="FEH8" s="171"/>
      <c r="FEI8" s="171"/>
      <c r="FEJ8" s="171"/>
      <c r="FEK8" s="171"/>
      <c r="FEL8" s="171"/>
      <c r="FEM8" s="171"/>
      <c r="FEN8" s="171"/>
      <c r="FEO8" s="171"/>
      <c r="FEP8" s="171"/>
      <c r="FEQ8" s="171"/>
      <c r="FER8" s="171"/>
      <c r="FES8" s="171"/>
      <c r="FET8" s="171"/>
      <c r="FEU8" s="171"/>
      <c r="FEV8" s="171"/>
      <c r="FEW8" s="171"/>
      <c r="FEX8" s="171"/>
      <c r="FEY8" s="171"/>
      <c r="FEZ8" s="171"/>
      <c r="FFA8" s="171"/>
      <c r="FFB8" s="171"/>
      <c r="FFC8" s="171"/>
      <c r="FFD8" s="171"/>
      <c r="FFE8" s="171"/>
      <c r="FFF8" s="171"/>
      <c r="FFG8" s="171"/>
      <c r="FFH8" s="171"/>
      <c r="FFI8" s="171"/>
      <c r="FFJ8" s="171"/>
      <c r="FFK8" s="171"/>
      <c r="FFL8" s="171"/>
      <c r="FFM8" s="171"/>
      <c r="FFN8" s="171"/>
      <c r="FFO8" s="171"/>
      <c r="FFP8" s="171"/>
      <c r="FFQ8" s="171"/>
      <c r="FFR8" s="171"/>
      <c r="FFS8" s="171"/>
      <c r="FFT8" s="171"/>
      <c r="FFU8" s="171"/>
      <c r="FFV8" s="171"/>
      <c r="FFW8" s="171"/>
      <c r="FFX8" s="171"/>
      <c r="FFY8" s="171"/>
      <c r="FFZ8" s="171"/>
      <c r="FGA8" s="171"/>
      <c r="FGB8" s="171"/>
      <c r="FGC8" s="171"/>
      <c r="FGD8" s="171"/>
      <c r="FGE8" s="171"/>
      <c r="FGF8" s="171"/>
      <c r="FGG8" s="171"/>
      <c r="FGH8" s="171"/>
      <c r="FGI8" s="171"/>
      <c r="FGJ8" s="171"/>
      <c r="FGK8" s="171"/>
      <c r="FGL8" s="171"/>
      <c r="FGM8" s="171"/>
      <c r="FGN8" s="171"/>
      <c r="FGO8" s="171"/>
      <c r="FGP8" s="171"/>
      <c r="FGQ8" s="171"/>
      <c r="FGR8" s="171"/>
      <c r="FGS8" s="171"/>
      <c r="FGT8" s="171"/>
      <c r="FGU8" s="171"/>
      <c r="FGV8" s="171"/>
      <c r="FGW8" s="171"/>
      <c r="FGX8" s="171"/>
      <c r="FGY8" s="171"/>
      <c r="FGZ8" s="171"/>
      <c r="FHA8" s="171"/>
      <c r="FHB8" s="171"/>
      <c r="FHC8" s="171"/>
      <c r="FHD8" s="171"/>
      <c r="FHE8" s="171"/>
      <c r="FHF8" s="171"/>
      <c r="FHG8" s="171"/>
      <c r="FHH8" s="171"/>
      <c r="FHI8" s="171"/>
      <c r="FHJ8" s="171"/>
      <c r="FHK8" s="171"/>
      <c r="FHL8" s="171"/>
      <c r="FHM8" s="171"/>
      <c r="FHN8" s="171"/>
      <c r="FHO8" s="171"/>
      <c r="FHP8" s="171"/>
      <c r="FHQ8" s="171"/>
      <c r="FHR8" s="171"/>
      <c r="FHS8" s="171"/>
      <c r="FHT8" s="171"/>
      <c r="FHU8" s="171"/>
      <c r="FHV8" s="171"/>
      <c r="FHW8" s="171"/>
      <c r="FHX8" s="171"/>
      <c r="FHY8" s="171"/>
      <c r="FHZ8" s="171"/>
      <c r="FIA8" s="171"/>
      <c r="FIB8" s="171"/>
      <c r="FIC8" s="171"/>
      <c r="FID8" s="171"/>
      <c r="FIE8" s="171"/>
      <c r="FIF8" s="171"/>
      <c r="FIG8" s="171"/>
      <c r="FIH8" s="171"/>
      <c r="FII8" s="171"/>
      <c r="FIJ8" s="171"/>
      <c r="FIK8" s="171"/>
      <c r="FIL8" s="171"/>
      <c r="FIM8" s="171"/>
      <c r="FIN8" s="171"/>
      <c r="FIO8" s="171"/>
      <c r="FIP8" s="171"/>
      <c r="FIQ8" s="171"/>
      <c r="FIR8" s="171"/>
      <c r="FIS8" s="171"/>
      <c r="FIT8" s="171"/>
      <c r="FIU8" s="171"/>
      <c r="FIV8" s="171"/>
      <c r="FIW8" s="171"/>
      <c r="FIX8" s="171"/>
      <c r="FIY8" s="171"/>
      <c r="FIZ8" s="171"/>
      <c r="FJA8" s="171"/>
      <c r="FJB8" s="171"/>
      <c r="FJC8" s="171"/>
      <c r="FJD8" s="171"/>
      <c r="FJE8" s="171"/>
      <c r="FJF8" s="171"/>
      <c r="FJG8" s="171"/>
      <c r="FJH8" s="171"/>
      <c r="FJI8" s="171"/>
      <c r="FJJ8" s="171"/>
      <c r="FJK8" s="171"/>
      <c r="FJL8" s="171"/>
      <c r="FJM8" s="171"/>
      <c r="FJN8" s="171"/>
      <c r="FJO8" s="171"/>
      <c r="FJP8" s="171"/>
      <c r="FJQ8" s="171"/>
      <c r="FJR8" s="171"/>
      <c r="FJS8" s="171"/>
      <c r="FJT8" s="171"/>
      <c r="FJU8" s="171"/>
      <c r="FJV8" s="171"/>
      <c r="FJW8" s="171"/>
      <c r="FJX8" s="171"/>
      <c r="FJY8" s="171"/>
      <c r="FJZ8" s="171"/>
      <c r="FKA8" s="171"/>
      <c r="FKB8" s="171"/>
      <c r="FKC8" s="171"/>
      <c r="FKD8" s="171"/>
      <c r="FKE8" s="171"/>
      <c r="FKF8" s="171"/>
      <c r="FKG8" s="171"/>
      <c r="FKH8" s="171"/>
      <c r="FKI8" s="171"/>
      <c r="FKJ8" s="171"/>
      <c r="FKK8" s="171"/>
      <c r="FKL8" s="171"/>
      <c r="FKM8" s="171"/>
      <c r="FKN8" s="171"/>
      <c r="FKO8" s="171"/>
      <c r="FKP8" s="171"/>
      <c r="FKQ8" s="171"/>
      <c r="FKR8" s="171"/>
      <c r="FKS8" s="171"/>
      <c r="FKT8" s="171"/>
      <c r="FKU8" s="171"/>
      <c r="FKV8" s="171"/>
      <c r="FKW8" s="171"/>
      <c r="FKX8" s="171"/>
      <c r="FKY8" s="171"/>
      <c r="FKZ8" s="171"/>
      <c r="FLA8" s="171"/>
      <c r="FLB8" s="171"/>
      <c r="FLC8" s="171"/>
      <c r="FLD8" s="171"/>
      <c r="FLE8" s="171"/>
      <c r="FLF8" s="171"/>
      <c r="FLG8" s="171"/>
      <c r="FLH8" s="171"/>
      <c r="FLI8" s="171"/>
      <c r="FLJ8" s="171"/>
      <c r="FLK8" s="171"/>
      <c r="FLL8" s="171"/>
      <c r="FLM8" s="171"/>
      <c r="FLN8" s="171"/>
      <c r="FLO8" s="171"/>
      <c r="FLP8" s="171"/>
      <c r="FLQ8" s="171"/>
      <c r="FLR8" s="171"/>
      <c r="FLS8" s="171"/>
      <c r="FLT8" s="171"/>
      <c r="FLU8" s="171"/>
      <c r="FLV8" s="171"/>
      <c r="FLW8" s="171"/>
      <c r="FLX8" s="171"/>
      <c r="FLY8" s="171"/>
      <c r="FLZ8" s="171"/>
      <c r="FMA8" s="171"/>
      <c r="FMB8" s="171"/>
      <c r="FMC8" s="171"/>
      <c r="FMD8" s="171"/>
      <c r="FME8" s="171"/>
      <c r="FMF8" s="171"/>
      <c r="FMG8" s="171"/>
      <c r="FMH8" s="171"/>
      <c r="FMI8" s="171"/>
      <c r="FMJ8" s="171"/>
      <c r="FMK8" s="171"/>
      <c r="FML8" s="171"/>
      <c r="FMM8" s="171"/>
      <c r="FMN8" s="171"/>
      <c r="FMO8" s="171"/>
      <c r="FMP8" s="171"/>
      <c r="FMQ8" s="171"/>
      <c r="FMR8" s="171"/>
      <c r="FMS8" s="171"/>
      <c r="FMT8" s="171"/>
      <c r="FMU8" s="171"/>
      <c r="FMV8" s="171"/>
      <c r="FMW8" s="171"/>
      <c r="FMX8" s="171"/>
      <c r="FMY8" s="171"/>
      <c r="FMZ8" s="171"/>
      <c r="FNA8" s="171"/>
      <c r="FNB8" s="171"/>
      <c r="FNC8" s="171"/>
      <c r="FND8" s="171"/>
      <c r="FNE8" s="171"/>
      <c r="FNF8" s="171"/>
      <c r="FNG8" s="171"/>
      <c r="FNH8" s="171"/>
      <c r="FNI8" s="171"/>
      <c r="FNJ8" s="171"/>
      <c r="FNK8" s="171"/>
      <c r="FNL8" s="171"/>
      <c r="FNM8" s="171"/>
      <c r="FNN8" s="171"/>
      <c r="FNO8" s="171"/>
      <c r="FNP8" s="171"/>
      <c r="FNQ8" s="171"/>
      <c r="FNR8" s="171"/>
      <c r="FNS8" s="171"/>
      <c r="FNT8" s="171"/>
      <c r="FNU8" s="171"/>
      <c r="FNV8" s="171"/>
      <c r="FNW8" s="171"/>
      <c r="FNX8" s="171"/>
      <c r="FNY8" s="171"/>
      <c r="FNZ8" s="171"/>
      <c r="FOA8" s="171"/>
      <c r="FOB8" s="171"/>
      <c r="FOC8" s="171"/>
      <c r="FOD8" s="171"/>
      <c r="FOE8" s="171"/>
      <c r="FOF8" s="171"/>
      <c r="FOG8" s="171"/>
      <c r="FOH8" s="171"/>
      <c r="FOI8" s="171"/>
      <c r="FOJ8" s="171"/>
      <c r="FOK8" s="171"/>
      <c r="FOL8" s="171"/>
      <c r="FOM8" s="171"/>
      <c r="FON8" s="171"/>
      <c r="FOO8" s="171"/>
      <c r="FOP8" s="171"/>
      <c r="FOQ8" s="171"/>
      <c r="FOR8" s="171"/>
      <c r="FOS8" s="171"/>
      <c r="FOT8" s="171"/>
      <c r="FOU8" s="171"/>
      <c r="FOV8" s="171"/>
      <c r="FOW8" s="171"/>
      <c r="FOX8" s="171"/>
      <c r="FOY8" s="171"/>
      <c r="FOZ8" s="171"/>
      <c r="FPA8" s="171"/>
      <c r="FPB8" s="171"/>
      <c r="FPC8" s="171"/>
      <c r="FPD8" s="171"/>
      <c r="FPE8" s="171"/>
      <c r="FPF8" s="171"/>
      <c r="FPG8" s="171"/>
      <c r="FPH8" s="171"/>
      <c r="FPI8" s="171"/>
      <c r="FPJ8" s="171"/>
      <c r="FPK8" s="171"/>
      <c r="FPL8" s="171"/>
      <c r="FPM8" s="171"/>
      <c r="FPN8" s="171"/>
      <c r="FPO8" s="171"/>
      <c r="FPP8" s="171"/>
      <c r="FPQ8" s="171"/>
      <c r="FPR8" s="171"/>
      <c r="FPS8" s="171"/>
      <c r="FPT8" s="171"/>
      <c r="FPU8" s="171"/>
      <c r="FPV8" s="171"/>
      <c r="FPW8" s="171"/>
      <c r="FPX8" s="171"/>
      <c r="FPY8" s="171"/>
      <c r="FPZ8" s="171"/>
      <c r="FQA8" s="171"/>
      <c r="FQB8" s="171"/>
      <c r="FQC8" s="171"/>
      <c r="FQD8" s="171"/>
      <c r="FQE8" s="171"/>
      <c r="FQF8" s="171"/>
      <c r="FQG8" s="171"/>
      <c r="FQH8" s="171"/>
      <c r="FQI8" s="171"/>
      <c r="FQJ8" s="171"/>
      <c r="FQK8" s="171"/>
      <c r="FQL8" s="171"/>
      <c r="FQM8" s="171"/>
      <c r="FQN8" s="171"/>
      <c r="FQO8" s="171"/>
      <c r="FQP8" s="171"/>
      <c r="FQQ8" s="171"/>
      <c r="FQR8" s="171"/>
      <c r="FQS8" s="171"/>
      <c r="FQT8" s="171"/>
      <c r="FQU8" s="171"/>
      <c r="FQV8" s="171"/>
      <c r="FQW8" s="171"/>
      <c r="FQX8" s="171"/>
      <c r="FQY8" s="171"/>
      <c r="FQZ8" s="171"/>
      <c r="FRA8" s="171"/>
      <c r="FRB8" s="171"/>
      <c r="FRC8" s="171"/>
      <c r="FRD8" s="171"/>
      <c r="FRE8" s="171"/>
      <c r="FRF8" s="171"/>
      <c r="FRG8" s="171"/>
      <c r="FRH8" s="171"/>
      <c r="FRI8" s="171"/>
      <c r="FRJ8" s="171"/>
      <c r="FRK8" s="171"/>
      <c r="FRL8" s="171"/>
      <c r="FRM8" s="171"/>
      <c r="FRN8" s="171"/>
      <c r="FRO8" s="171"/>
      <c r="FRP8" s="171"/>
      <c r="FRQ8" s="171"/>
      <c r="FRR8" s="171"/>
      <c r="FRS8" s="171"/>
      <c r="FRT8" s="171"/>
      <c r="FRU8" s="171"/>
      <c r="FRV8" s="171"/>
      <c r="FRW8" s="171"/>
      <c r="FRX8" s="171"/>
      <c r="FRY8" s="171"/>
      <c r="FRZ8" s="171"/>
      <c r="FSA8" s="171"/>
      <c r="FSB8" s="171"/>
      <c r="FSC8" s="171"/>
      <c r="FSD8" s="171"/>
      <c r="FSE8" s="171"/>
      <c r="FSF8" s="171"/>
      <c r="FSG8" s="171"/>
      <c r="FSH8" s="171"/>
      <c r="FSI8" s="171"/>
      <c r="FSJ8" s="171"/>
      <c r="FSK8" s="171"/>
      <c r="FSL8" s="171"/>
      <c r="FSM8" s="171"/>
      <c r="FSN8" s="171"/>
      <c r="FSO8" s="171"/>
      <c r="FSP8" s="171"/>
      <c r="FSQ8" s="171"/>
      <c r="FSR8" s="171"/>
      <c r="FSS8" s="171"/>
      <c r="FST8" s="171"/>
      <c r="FSU8" s="171"/>
      <c r="FSV8" s="171"/>
      <c r="FSW8" s="171"/>
      <c r="FSX8" s="171"/>
      <c r="FSY8" s="171"/>
      <c r="FSZ8" s="171"/>
      <c r="FTA8" s="171"/>
      <c r="FTB8" s="171"/>
      <c r="FTC8" s="171"/>
      <c r="FTD8" s="171"/>
      <c r="FTE8" s="171"/>
      <c r="FTF8" s="171"/>
      <c r="FTG8" s="171"/>
      <c r="FTH8" s="171"/>
      <c r="FTI8" s="171"/>
      <c r="FTJ8" s="171"/>
      <c r="FTK8" s="171"/>
      <c r="FTL8" s="171"/>
      <c r="FTM8" s="171"/>
      <c r="FTN8" s="171"/>
      <c r="FTO8" s="171"/>
      <c r="FTP8" s="171"/>
      <c r="FTQ8" s="171"/>
      <c r="FTR8" s="171"/>
      <c r="FTS8" s="171"/>
      <c r="FTT8" s="171"/>
      <c r="FTU8" s="171"/>
      <c r="FTV8" s="171"/>
      <c r="FTW8" s="171"/>
      <c r="FTX8" s="171"/>
      <c r="FTY8" s="171"/>
      <c r="FTZ8" s="171"/>
      <c r="FUA8" s="171"/>
      <c r="FUB8" s="171"/>
      <c r="FUC8" s="171"/>
      <c r="FUD8" s="171"/>
      <c r="FUE8" s="171"/>
      <c r="FUF8" s="171"/>
      <c r="FUG8" s="171"/>
      <c r="FUH8" s="171"/>
      <c r="FUI8" s="171"/>
      <c r="FUJ8" s="171"/>
      <c r="FUK8" s="171"/>
      <c r="FUL8" s="171"/>
      <c r="FUM8" s="171"/>
      <c r="FUN8" s="171"/>
      <c r="FUO8" s="171"/>
      <c r="FUP8" s="171"/>
      <c r="FUQ8" s="171"/>
      <c r="FUR8" s="171"/>
      <c r="FUS8" s="171"/>
      <c r="FUT8" s="171"/>
      <c r="FUU8" s="171"/>
      <c r="FUV8" s="171"/>
      <c r="FUW8" s="171"/>
      <c r="FUX8" s="171"/>
      <c r="FUY8" s="171"/>
      <c r="FUZ8" s="171"/>
      <c r="FVA8" s="171"/>
      <c r="FVB8" s="171"/>
      <c r="FVC8" s="171"/>
      <c r="FVD8" s="171"/>
      <c r="FVE8" s="171"/>
      <c r="FVF8" s="171"/>
      <c r="FVG8" s="171"/>
      <c r="FVH8" s="171"/>
      <c r="FVI8" s="171"/>
      <c r="FVJ8" s="171"/>
      <c r="FVK8" s="171"/>
      <c r="FVL8" s="171"/>
      <c r="FVM8" s="171"/>
      <c r="FVN8" s="171"/>
      <c r="FVO8" s="171"/>
      <c r="FVP8" s="171"/>
      <c r="FVQ8" s="171"/>
      <c r="FVR8" s="171"/>
      <c r="FVS8" s="171"/>
      <c r="FVT8" s="171"/>
      <c r="FVU8" s="171"/>
      <c r="FVV8" s="171"/>
      <c r="FVW8" s="171"/>
      <c r="FVX8" s="171"/>
      <c r="FVY8" s="171"/>
      <c r="FVZ8" s="171"/>
      <c r="FWA8" s="171"/>
      <c r="FWB8" s="171"/>
      <c r="FWC8" s="171"/>
      <c r="FWD8" s="171"/>
      <c r="FWE8" s="171"/>
      <c r="FWF8" s="171"/>
      <c r="FWG8" s="171"/>
      <c r="FWH8" s="171"/>
      <c r="FWI8" s="171"/>
      <c r="FWJ8" s="171"/>
      <c r="FWK8" s="171"/>
      <c r="FWL8" s="171"/>
      <c r="FWM8" s="171"/>
      <c r="FWN8" s="171"/>
      <c r="FWO8" s="171"/>
      <c r="FWP8" s="171"/>
      <c r="FWQ8" s="171"/>
      <c r="FWR8" s="171"/>
      <c r="FWS8" s="171"/>
      <c r="FWT8" s="171"/>
      <c r="FWU8" s="171"/>
      <c r="FWV8" s="171"/>
      <c r="FWW8" s="171"/>
      <c r="FWX8" s="171"/>
      <c r="FWY8" s="171"/>
      <c r="FWZ8" s="171"/>
      <c r="FXA8" s="171"/>
      <c r="FXB8" s="171"/>
      <c r="FXC8" s="171"/>
      <c r="FXD8" s="171"/>
      <c r="FXE8" s="171"/>
      <c r="FXF8" s="171"/>
      <c r="FXG8" s="171"/>
      <c r="FXH8" s="171"/>
      <c r="FXI8" s="171"/>
      <c r="FXJ8" s="171"/>
      <c r="FXK8" s="171"/>
      <c r="FXL8" s="171"/>
      <c r="FXM8" s="171"/>
      <c r="FXN8" s="171"/>
      <c r="FXO8" s="171"/>
      <c r="FXP8" s="171"/>
      <c r="FXQ8" s="171"/>
      <c r="FXR8" s="171"/>
      <c r="FXS8" s="171"/>
      <c r="FXT8" s="171"/>
      <c r="FXU8" s="171"/>
      <c r="FXV8" s="171"/>
      <c r="FXW8" s="171"/>
      <c r="FXX8" s="171"/>
      <c r="FXY8" s="171"/>
      <c r="FXZ8" s="171"/>
      <c r="FYA8" s="171"/>
      <c r="FYB8" s="171"/>
      <c r="FYC8" s="171"/>
      <c r="FYD8" s="171"/>
      <c r="FYE8" s="171"/>
      <c r="FYF8" s="171"/>
      <c r="FYG8" s="171"/>
      <c r="FYH8" s="171"/>
      <c r="FYI8" s="171"/>
      <c r="FYJ8" s="171"/>
      <c r="FYK8" s="171"/>
      <c r="FYL8" s="171"/>
      <c r="FYM8" s="171"/>
      <c r="FYN8" s="171"/>
      <c r="FYO8" s="171"/>
      <c r="FYP8" s="171"/>
      <c r="FYQ8" s="171"/>
      <c r="FYR8" s="171"/>
      <c r="FYS8" s="171"/>
      <c r="FYT8" s="171"/>
      <c r="FYU8" s="171"/>
      <c r="FYV8" s="171"/>
      <c r="FYW8" s="171"/>
      <c r="FYX8" s="171"/>
      <c r="FYY8" s="171"/>
      <c r="FYZ8" s="171"/>
      <c r="FZA8" s="171"/>
      <c r="FZB8" s="171"/>
      <c r="FZC8" s="171"/>
      <c r="FZD8" s="171"/>
      <c r="FZE8" s="171"/>
      <c r="FZF8" s="171"/>
      <c r="FZG8" s="171"/>
      <c r="FZH8" s="171"/>
      <c r="FZI8" s="171"/>
      <c r="FZJ8" s="171"/>
      <c r="FZK8" s="171"/>
      <c r="FZL8" s="171"/>
      <c r="FZM8" s="171"/>
      <c r="FZN8" s="171"/>
      <c r="FZO8" s="171"/>
      <c r="FZP8" s="171"/>
      <c r="FZQ8" s="171"/>
      <c r="FZR8" s="171"/>
      <c r="FZS8" s="171"/>
      <c r="FZT8" s="171"/>
      <c r="FZU8" s="171"/>
      <c r="FZV8" s="171"/>
      <c r="FZW8" s="171"/>
      <c r="FZX8" s="171"/>
      <c r="FZY8" s="171"/>
      <c r="FZZ8" s="171"/>
      <c r="GAA8" s="171"/>
      <c r="GAB8" s="171"/>
      <c r="GAC8" s="171"/>
      <c r="GAD8" s="171"/>
      <c r="GAE8" s="171"/>
      <c r="GAF8" s="171"/>
      <c r="GAG8" s="171"/>
      <c r="GAH8" s="171"/>
      <c r="GAI8" s="171"/>
      <c r="GAJ8" s="171"/>
      <c r="GAK8" s="171"/>
      <c r="GAL8" s="171"/>
      <c r="GAM8" s="171"/>
      <c r="GAN8" s="171"/>
      <c r="GAO8" s="171"/>
      <c r="GAP8" s="171"/>
      <c r="GAQ8" s="171"/>
      <c r="GAR8" s="171"/>
      <c r="GAS8" s="171"/>
      <c r="GAT8" s="171"/>
      <c r="GAU8" s="171"/>
      <c r="GAV8" s="171"/>
      <c r="GAW8" s="171"/>
      <c r="GAX8" s="171"/>
      <c r="GAY8" s="171"/>
      <c r="GAZ8" s="171"/>
      <c r="GBA8" s="171"/>
      <c r="GBB8" s="171"/>
      <c r="GBC8" s="171"/>
      <c r="GBD8" s="171"/>
      <c r="GBE8" s="171"/>
      <c r="GBF8" s="171"/>
      <c r="GBG8" s="171"/>
      <c r="GBH8" s="171"/>
      <c r="GBI8" s="171"/>
      <c r="GBJ8" s="171"/>
      <c r="GBK8" s="171"/>
      <c r="GBL8" s="171"/>
      <c r="GBM8" s="171"/>
      <c r="GBN8" s="171"/>
      <c r="GBO8" s="171"/>
      <c r="GBP8" s="171"/>
      <c r="GBQ8" s="171"/>
      <c r="GBR8" s="171"/>
      <c r="GBS8" s="171"/>
      <c r="GBT8" s="171"/>
      <c r="GBU8" s="171"/>
      <c r="GBV8" s="171"/>
      <c r="GBW8" s="171"/>
      <c r="GBX8" s="171"/>
      <c r="GBY8" s="171"/>
      <c r="GBZ8" s="171"/>
      <c r="GCA8" s="171"/>
      <c r="GCB8" s="171"/>
      <c r="GCC8" s="171"/>
      <c r="GCD8" s="171"/>
      <c r="GCE8" s="171"/>
      <c r="GCF8" s="171"/>
      <c r="GCG8" s="171"/>
      <c r="GCH8" s="171"/>
      <c r="GCI8" s="171"/>
      <c r="GCJ8" s="171"/>
      <c r="GCK8" s="171"/>
      <c r="GCL8" s="171"/>
      <c r="GCM8" s="171"/>
      <c r="GCN8" s="171"/>
      <c r="GCO8" s="171"/>
      <c r="GCP8" s="171"/>
      <c r="GCQ8" s="171"/>
      <c r="GCR8" s="171"/>
      <c r="GCS8" s="171"/>
      <c r="GCT8" s="171"/>
      <c r="GCU8" s="171"/>
      <c r="GCV8" s="171"/>
      <c r="GCW8" s="171"/>
      <c r="GCX8" s="171"/>
      <c r="GCY8" s="171"/>
      <c r="GCZ8" s="171"/>
      <c r="GDA8" s="171"/>
      <c r="GDB8" s="171"/>
      <c r="GDC8" s="171"/>
      <c r="GDD8" s="171"/>
      <c r="GDE8" s="171"/>
      <c r="GDF8" s="171"/>
      <c r="GDG8" s="171"/>
      <c r="GDH8" s="171"/>
      <c r="GDI8" s="171"/>
      <c r="GDJ8" s="171"/>
      <c r="GDK8" s="171"/>
      <c r="GDL8" s="171"/>
      <c r="GDM8" s="171"/>
      <c r="GDN8" s="171"/>
      <c r="GDO8" s="171"/>
      <c r="GDP8" s="171"/>
      <c r="GDQ8" s="171"/>
      <c r="GDR8" s="171"/>
      <c r="GDS8" s="171"/>
      <c r="GDT8" s="171"/>
      <c r="GDU8" s="171"/>
      <c r="GDV8" s="171"/>
      <c r="GDW8" s="171"/>
      <c r="GDX8" s="171"/>
      <c r="GDY8" s="171"/>
      <c r="GDZ8" s="171"/>
      <c r="GEA8" s="171"/>
      <c r="GEB8" s="171"/>
      <c r="GEC8" s="171"/>
      <c r="GED8" s="171"/>
      <c r="GEE8" s="171"/>
      <c r="GEF8" s="171"/>
      <c r="GEG8" s="171"/>
      <c r="GEH8" s="171"/>
      <c r="GEI8" s="171"/>
      <c r="GEJ8" s="171"/>
      <c r="GEK8" s="171"/>
      <c r="GEL8" s="171"/>
      <c r="GEM8" s="171"/>
      <c r="GEN8" s="171"/>
      <c r="GEO8" s="171"/>
      <c r="GEP8" s="171"/>
      <c r="GEQ8" s="171"/>
      <c r="GER8" s="171"/>
      <c r="GES8" s="171"/>
      <c r="GET8" s="171"/>
      <c r="GEU8" s="171"/>
      <c r="GEV8" s="171"/>
      <c r="GEW8" s="171"/>
      <c r="GEX8" s="171"/>
      <c r="GEY8" s="171"/>
      <c r="GEZ8" s="171"/>
      <c r="GFA8" s="171"/>
      <c r="GFB8" s="171"/>
      <c r="GFC8" s="171"/>
      <c r="GFD8" s="171"/>
      <c r="GFE8" s="171"/>
      <c r="GFF8" s="171"/>
      <c r="GFG8" s="171"/>
      <c r="GFH8" s="171"/>
      <c r="GFI8" s="171"/>
      <c r="GFJ8" s="171"/>
      <c r="GFK8" s="171"/>
      <c r="GFL8" s="171"/>
      <c r="GFM8" s="171"/>
      <c r="GFN8" s="171"/>
      <c r="GFO8" s="171"/>
      <c r="GFP8" s="171"/>
      <c r="GFQ8" s="171"/>
      <c r="GFR8" s="171"/>
      <c r="GFS8" s="171"/>
      <c r="GFT8" s="171"/>
      <c r="GFU8" s="171"/>
      <c r="GFV8" s="171"/>
      <c r="GFW8" s="171"/>
      <c r="GFX8" s="171"/>
      <c r="GFY8" s="171"/>
      <c r="GFZ8" s="171"/>
      <c r="GGA8" s="171"/>
      <c r="GGB8" s="171"/>
      <c r="GGC8" s="171"/>
      <c r="GGD8" s="171"/>
      <c r="GGE8" s="171"/>
      <c r="GGF8" s="171"/>
      <c r="GGG8" s="171"/>
      <c r="GGH8" s="171"/>
      <c r="GGI8" s="171"/>
      <c r="GGJ8" s="171"/>
      <c r="GGK8" s="171"/>
      <c r="GGL8" s="171"/>
      <c r="GGM8" s="171"/>
      <c r="GGN8" s="171"/>
      <c r="GGO8" s="171"/>
      <c r="GGP8" s="171"/>
      <c r="GGQ8" s="171"/>
      <c r="GGR8" s="171"/>
      <c r="GGS8" s="171"/>
      <c r="GGT8" s="171"/>
      <c r="GGU8" s="171"/>
      <c r="GGV8" s="171"/>
      <c r="GGW8" s="171"/>
      <c r="GGX8" s="171"/>
      <c r="GGY8" s="171"/>
      <c r="GGZ8" s="171"/>
      <c r="GHA8" s="171"/>
      <c r="GHB8" s="171"/>
      <c r="GHC8" s="171"/>
      <c r="GHD8" s="171"/>
      <c r="GHE8" s="171"/>
      <c r="GHF8" s="171"/>
      <c r="GHG8" s="171"/>
      <c r="GHH8" s="171"/>
      <c r="GHI8" s="171"/>
      <c r="GHJ8" s="171"/>
      <c r="GHK8" s="171"/>
      <c r="GHL8" s="171"/>
      <c r="GHM8" s="171"/>
      <c r="GHN8" s="171"/>
      <c r="GHO8" s="171"/>
      <c r="GHP8" s="171"/>
      <c r="GHQ8" s="171"/>
      <c r="GHR8" s="171"/>
      <c r="GHS8" s="171"/>
      <c r="GHT8" s="171"/>
      <c r="GHU8" s="171"/>
      <c r="GHV8" s="171"/>
      <c r="GHW8" s="171"/>
      <c r="GHX8" s="171"/>
      <c r="GHY8" s="171"/>
      <c r="GHZ8" s="171"/>
      <c r="GIA8" s="171"/>
      <c r="GIB8" s="171"/>
      <c r="GIC8" s="171"/>
      <c r="GID8" s="171"/>
      <c r="GIE8" s="171"/>
      <c r="GIF8" s="171"/>
      <c r="GIG8" s="171"/>
      <c r="GIH8" s="171"/>
      <c r="GII8" s="171"/>
      <c r="GIJ8" s="171"/>
      <c r="GIK8" s="171"/>
      <c r="GIL8" s="171"/>
      <c r="GIM8" s="171"/>
      <c r="GIN8" s="171"/>
      <c r="GIO8" s="171"/>
      <c r="GIP8" s="171"/>
      <c r="GIQ8" s="171"/>
      <c r="GIR8" s="171"/>
      <c r="GIS8" s="171"/>
      <c r="GIT8" s="171"/>
      <c r="GIU8" s="171"/>
      <c r="GIV8" s="171"/>
      <c r="GIW8" s="171"/>
      <c r="GIX8" s="171"/>
      <c r="GIY8" s="171"/>
      <c r="GIZ8" s="171"/>
      <c r="GJA8" s="171"/>
      <c r="GJB8" s="171"/>
      <c r="GJC8" s="171"/>
      <c r="GJD8" s="171"/>
      <c r="GJE8" s="171"/>
      <c r="GJF8" s="171"/>
      <c r="GJG8" s="171"/>
      <c r="GJH8" s="171"/>
      <c r="GJI8" s="171"/>
      <c r="GJJ8" s="171"/>
      <c r="GJK8" s="171"/>
      <c r="GJL8" s="171"/>
      <c r="GJM8" s="171"/>
      <c r="GJN8" s="171"/>
      <c r="GJO8" s="171"/>
      <c r="GJP8" s="171"/>
      <c r="GJQ8" s="171"/>
      <c r="GJR8" s="171"/>
      <c r="GJS8" s="171"/>
      <c r="GJT8" s="171"/>
      <c r="GJU8" s="171"/>
      <c r="GJV8" s="171"/>
      <c r="GJW8" s="171"/>
      <c r="GJX8" s="171"/>
      <c r="GJY8" s="171"/>
      <c r="GJZ8" s="171"/>
      <c r="GKA8" s="171"/>
      <c r="GKB8" s="171"/>
      <c r="GKC8" s="171"/>
      <c r="GKD8" s="171"/>
      <c r="GKE8" s="171"/>
      <c r="GKF8" s="171"/>
      <c r="GKG8" s="171"/>
      <c r="GKH8" s="171"/>
      <c r="GKI8" s="171"/>
      <c r="GKJ8" s="171"/>
      <c r="GKK8" s="171"/>
      <c r="GKL8" s="171"/>
      <c r="GKM8" s="171"/>
      <c r="GKN8" s="171"/>
      <c r="GKO8" s="171"/>
      <c r="GKP8" s="171"/>
      <c r="GKQ8" s="171"/>
      <c r="GKR8" s="171"/>
      <c r="GKS8" s="171"/>
      <c r="GKT8" s="171"/>
      <c r="GKU8" s="171"/>
      <c r="GKV8" s="171"/>
      <c r="GKW8" s="171"/>
      <c r="GKX8" s="171"/>
      <c r="GKY8" s="171"/>
      <c r="GKZ8" s="171"/>
      <c r="GLA8" s="171"/>
      <c r="GLB8" s="171"/>
      <c r="GLC8" s="171"/>
      <c r="GLD8" s="171"/>
      <c r="GLE8" s="171"/>
      <c r="GLF8" s="171"/>
      <c r="GLG8" s="171"/>
      <c r="GLH8" s="171"/>
      <c r="GLI8" s="171"/>
      <c r="GLJ8" s="171"/>
      <c r="GLK8" s="171"/>
      <c r="GLL8" s="171"/>
      <c r="GLM8" s="171"/>
      <c r="GLN8" s="171"/>
      <c r="GLO8" s="171"/>
      <c r="GLP8" s="171"/>
      <c r="GLQ8" s="171"/>
      <c r="GLR8" s="171"/>
      <c r="GLS8" s="171"/>
      <c r="GLT8" s="171"/>
      <c r="GLU8" s="171"/>
      <c r="GLV8" s="171"/>
      <c r="GLW8" s="171"/>
      <c r="GLX8" s="171"/>
      <c r="GLY8" s="171"/>
      <c r="GLZ8" s="171"/>
      <c r="GMA8" s="171"/>
      <c r="GMB8" s="171"/>
      <c r="GMC8" s="171"/>
      <c r="GMD8" s="171"/>
      <c r="GME8" s="171"/>
      <c r="GMF8" s="171"/>
      <c r="GMG8" s="171"/>
      <c r="GMH8" s="171"/>
      <c r="GMI8" s="171"/>
      <c r="GMJ8" s="171"/>
      <c r="GMK8" s="171"/>
      <c r="GML8" s="171"/>
      <c r="GMM8" s="171"/>
      <c r="GMN8" s="171"/>
      <c r="GMO8" s="171"/>
      <c r="GMP8" s="171"/>
      <c r="GMQ8" s="171"/>
      <c r="GMR8" s="171"/>
      <c r="GMS8" s="171"/>
      <c r="GMT8" s="171"/>
      <c r="GMU8" s="171"/>
      <c r="GMV8" s="171"/>
      <c r="GMW8" s="171"/>
      <c r="GMX8" s="171"/>
      <c r="GMY8" s="171"/>
      <c r="GMZ8" s="171"/>
      <c r="GNA8" s="171"/>
      <c r="GNB8" s="171"/>
      <c r="GNC8" s="171"/>
      <c r="GND8" s="171"/>
      <c r="GNE8" s="171"/>
      <c r="GNF8" s="171"/>
      <c r="GNG8" s="171"/>
      <c r="GNH8" s="171"/>
      <c r="GNI8" s="171"/>
      <c r="GNJ8" s="171"/>
      <c r="GNK8" s="171"/>
      <c r="GNL8" s="171"/>
      <c r="GNM8" s="171"/>
      <c r="GNN8" s="171"/>
      <c r="GNO8" s="171"/>
      <c r="GNP8" s="171"/>
      <c r="GNQ8" s="171"/>
      <c r="GNR8" s="171"/>
      <c r="GNS8" s="171"/>
      <c r="GNT8" s="171"/>
      <c r="GNU8" s="171"/>
      <c r="GNV8" s="171"/>
      <c r="GNW8" s="171"/>
      <c r="GNX8" s="171"/>
      <c r="GNY8" s="171"/>
      <c r="GNZ8" s="171"/>
      <c r="GOA8" s="171"/>
      <c r="GOB8" s="171"/>
      <c r="GOC8" s="171"/>
      <c r="GOD8" s="171"/>
      <c r="GOE8" s="171"/>
      <c r="GOF8" s="171"/>
      <c r="GOG8" s="171"/>
      <c r="GOH8" s="171"/>
      <c r="GOI8" s="171"/>
      <c r="GOJ8" s="171"/>
      <c r="GOK8" s="171"/>
      <c r="GOL8" s="171"/>
      <c r="GOM8" s="171"/>
      <c r="GON8" s="171"/>
      <c r="GOO8" s="171"/>
      <c r="GOP8" s="171"/>
      <c r="GOQ8" s="171"/>
      <c r="GOR8" s="171"/>
      <c r="GOS8" s="171"/>
      <c r="GOT8" s="171"/>
      <c r="GOU8" s="171"/>
      <c r="GOV8" s="171"/>
      <c r="GOW8" s="171"/>
      <c r="GOX8" s="171"/>
      <c r="GOY8" s="171"/>
      <c r="GOZ8" s="171"/>
      <c r="GPA8" s="171"/>
      <c r="GPB8" s="171"/>
      <c r="GPC8" s="171"/>
      <c r="GPD8" s="171"/>
      <c r="GPE8" s="171"/>
      <c r="GPF8" s="171"/>
      <c r="GPG8" s="171"/>
      <c r="GPH8" s="171"/>
      <c r="GPI8" s="171"/>
      <c r="GPJ8" s="171"/>
      <c r="GPK8" s="171"/>
      <c r="GPL8" s="171"/>
      <c r="GPM8" s="171"/>
      <c r="GPN8" s="171"/>
      <c r="GPO8" s="171"/>
      <c r="GPP8" s="171"/>
      <c r="GPQ8" s="171"/>
      <c r="GPR8" s="171"/>
      <c r="GPS8" s="171"/>
      <c r="GPT8" s="171"/>
      <c r="GPU8" s="171"/>
      <c r="GPV8" s="171"/>
      <c r="GPW8" s="171"/>
      <c r="GPX8" s="171"/>
      <c r="GPY8" s="171"/>
      <c r="GPZ8" s="171"/>
      <c r="GQA8" s="171"/>
      <c r="GQB8" s="171"/>
      <c r="GQC8" s="171"/>
      <c r="GQD8" s="171"/>
      <c r="GQE8" s="171"/>
      <c r="GQF8" s="171"/>
      <c r="GQG8" s="171"/>
      <c r="GQH8" s="171"/>
      <c r="GQI8" s="171"/>
      <c r="GQJ8" s="171"/>
      <c r="GQK8" s="171"/>
      <c r="GQL8" s="171"/>
      <c r="GQM8" s="171"/>
      <c r="GQN8" s="171"/>
      <c r="GQO8" s="171"/>
      <c r="GQP8" s="171"/>
      <c r="GQQ8" s="171"/>
      <c r="GQR8" s="171"/>
      <c r="GQS8" s="171"/>
      <c r="GQT8" s="171"/>
      <c r="GQU8" s="171"/>
      <c r="GQV8" s="171"/>
      <c r="GQW8" s="171"/>
      <c r="GQX8" s="171"/>
      <c r="GQY8" s="171"/>
      <c r="GQZ8" s="171"/>
      <c r="GRA8" s="171"/>
      <c r="GRB8" s="171"/>
      <c r="GRC8" s="171"/>
      <c r="GRD8" s="171"/>
      <c r="GRE8" s="171"/>
      <c r="GRF8" s="171"/>
      <c r="GRG8" s="171"/>
      <c r="GRH8" s="171"/>
      <c r="GRI8" s="171"/>
      <c r="GRJ8" s="171"/>
      <c r="GRK8" s="171"/>
      <c r="GRL8" s="171"/>
      <c r="GRM8" s="171"/>
      <c r="GRN8" s="171"/>
      <c r="GRO8" s="171"/>
      <c r="GRP8" s="171"/>
      <c r="GRQ8" s="171"/>
      <c r="GRR8" s="171"/>
      <c r="GRS8" s="171"/>
      <c r="GRT8" s="171"/>
      <c r="GRU8" s="171"/>
      <c r="GRV8" s="171"/>
      <c r="GRW8" s="171"/>
      <c r="GRX8" s="171"/>
      <c r="GRY8" s="171"/>
      <c r="GRZ8" s="171"/>
      <c r="GSA8" s="171"/>
      <c r="GSB8" s="171"/>
      <c r="GSC8" s="171"/>
      <c r="GSD8" s="171"/>
      <c r="GSE8" s="171"/>
      <c r="GSF8" s="171"/>
      <c r="GSG8" s="171"/>
      <c r="GSH8" s="171"/>
      <c r="GSI8" s="171"/>
      <c r="GSJ8" s="171"/>
      <c r="GSK8" s="171"/>
      <c r="GSL8" s="171"/>
      <c r="GSM8" s="171"/>
      <c r="GSN8" s="171"/>
      <c r="GSO8" s="171"/>
      <c r="GSP8" s="171"/>
      <c r="GSQ8" s="171"/>
      <c r="GSR8" s="171"/>
      <c r="GSS8" s="171"/>
      <c r="GST8" s="171"/>
      <c r="GSU8" s="171"/>
      <c r="GSV8" s="171"/>
      <c r="GSW8" s="171"/>
      <c r="GSX8" s="171"/>
      <c r="GSY8" s="171"/>
      <c r="GSZ8" s="171"/>
      <c r="GTA8" s="171"/>
      <c r="GTB8" s="171"/>
      <c r="GTC8" s="171"/>
      <c r="GTD8" s="171"/>
      <c r="GTE8" s="171"/>
      <c r="GTF8" s="171"/>
      <c r="GTG8" s="171"/>
      <c r="GTH8" s="171"/>
      <c r="GTI8" s="171"/>
      <c r="GTJ8" s="171"/>
      <c r="GTK8" s="171"/>
      <c r="GTL8" s="171"/>
      <c r="GTM8" s="171"/>
      <c r="GTN8" s="171"/>
      <c r="GTO8" s="171"/>
      <c r="GTP8" s="171"/>
      <c r="GTQ8" s="171"/>
      <c r="GTR8" s="171"/>
      <c r="GTS8" s="171"/>
      <c r="GTT8" s="171"/>
      <c r="GTU8" s="171"/>
      <c r="GTV8" s="171"/>
      <c r="GTW8" s="171"/>
      <c r="GTX8" s="171"/>
      <c r="GTY8" s="171"/>
      <c r="GTZ8" s="171"/>
      <c r="GUA8" s="171"/>
      <c r="GUB8" s="171"/>
      <c r="GUC8" s="171"/>
      <c r="GUD8" s="171"/>
      <c r="GUE8" s="171"/>
      <c r="GUF8" s="171"/>
      <c r="GUG8" s="171"/>
      <c r="GUH8" s="171"/>
      <c r="GUI8" s="171"/>
      <c r="GUJ8" s="171"/>
      <c r="GUK8" s="171"/>
      <c r="GUL8" s="171"/>
      <c r="GUM8" s="171"/>
      <c r="GUN8" s="171"/>
      <c r="GUO8" s="171"/>
      <c r="GUP8" s="171"/>
      <c r="GUQ8" s="171"/>
      <c r="GUR8" s="171"/>
      <c r="GUS8" s="171"/>
      <c r="GUT8" s="171"/>
      <c r="GUU8" s="171"/>
      <c r="GUV8" s="171"/>
      <c r="GUW8" s="171"/>
      <c r="GUX8" s="171"/>
      <c r="GUY8" s="171"/>
      <c r="GUZ8" s="171"/>
      <c r="GVA8" s="171"/>
      <c r="GVB8" s="171"/>
      <c r="GVC8" s="171"/>
      <c r="GVD8" s="171"/>
      <c r="GVE8" s="171"/>
      <c r="GVF8" s="171"/>
      <c r="GVG8" s="171"/>
      <c r="GVH8" s="171"/>
      <c r="GVI8" s="171"/>
      <c r="GVJ8" s="171"/>
      <c r="GVK8" s="171"/>
      <c r="GVL8" s="171"/>
      <c r="GVM8" s="171"/>
      <c r="GVN8" s="171"/>
      <c r="GVO8" s="171"/>
      <c r="GVP8" s="171"/>
      <c r="GVQ8" s="171"/>
      <c r="GVR8" s="171"/>
      <c r="GVS8" s="171"/>
      <c r="GVT8" s="171"/>
      <c r="GVU8" s="171"/>
      <c r="GVV8" s="171"/>
      <c r="GVW8" s="171"/>
      <c r="GVX8" s="171"/>
      <c r="GVY8" s="171"/>
      <c r="GVZ8" s="171"/>
      <c r="GWA8" s="171"/>
      <c r="GWB8" s="171"/>
      <c r="GWC8" s="171"/>
      <c r="GWD8" s="171"/>
      <c r="GWE8" s="171"/>
      <c r="GWF8" s="171"/>
      <c r="GWG8" s="171"/>
      <c r="GWH8" s="171"/>
      <c r="GWI8" s="171"/>
      <c r="GWJ8" s="171"/>
      <c r="GWK8" s="171"/>
      <c r="GWL8" s="171"/>
      <c r="GWM8" s="171"/>
      <c r="GWN8" s="171"/>
      <c r="GWO8" s="171"/>
      <c r="GWP8" s="171"/>
      <c r="GWQ8" s="171"/>
      <c r="GWR8" s="171"/>
      <c r="GWS8" s="171"/>
      <c r="GWT8" s="171"/>
      <c r="GWU8" s="171"/>
      <c r="GWV8" s="171"/>
      <c r="GWW8" s="171"/>
      <c r="GWX8" s="171"/>
      <c r="GWY8" s="171"/>
      <c r="GWZ8" s="171"/>
      <c r="GXA8" s="171"/>
      <c r="GXB8" s="171"/>
      <c r="GXC8" s="171"/>
      <c r="GXD8" s="171"/>
      <c r="GXE8" s="171"/>
      <c r="GXF8" s="171"/>
      <c r="GXG8" s="171"/>
      <c r="GXH8" s="171"/>
      <c r="GXI8" s="171"/>
      <c r="GXJ8" s="171"/>
      <c r="GXK8" s="171"/>
      <c r="GXL8" s="171"/>
      <c r="GXM8" s="171"/>
      <c r="GXN8" s="171"/>
      <c r="GXO8" s="171"/>
      <c r="GXP8" s="171"/>
      <c r="GXQ8" s="171"/>
      <c r="GXR8" s="171"/>
      <c r="GXS8" s="171"/>
      <c r="GXT8" s="171"/>
      <c r="GXU8" s="171"/>
      <c r="GXV8" s="171"/>
      <c r="GXW8" s="171"/>
      <c r="GXX8" s="171"/>
      <c r="GXY8" s="171"/>
      <c r="GXZ8" s="171"/>
      <c r="GYA8" s="171"/>
      <c r="GYB8" s="171"/>
      <c r="GYC8" s="171"/>
      <c r="GYD8" s="171"/>
      <c r="GYE8" s="171"/>
      <c r="GYF8" s="171"/>
      <c r="GYG8" s="171"/>
      <c r="GYH8" s="171"/>
      <c r="GYI8" s="171"/>
      <c r="GYJ8" s="171"/>
      <c r="GYK8" s="171"/>
      <c r="GYL8" s="171"/>
      <c r="GYM8" s="171"/>
      <c r="GYN8" s="171"/>
      <c r="GYO8" s="171"/>
      <c r="GYP8" s="171"/>
      <c r="GYQ8" s="171"/>
      <c r="GYR8" s="171"/>
      <c r="GYS8" s="171"/>
      <c r="GYT8" s="171"/>
      <c r="GYU8" s="171"/>
      <c r="GYV8" s="171"/>
      <c r="GYW8" s="171"/>
      <c r="GYX8" s="171"/>
      <c r="GYY8" s="171"/>
      <c r="GYZ8" s="171"/>
      <c r="GZA8" s="171"/>
      <c r="GZB8" s="171"/>
      <c r="GZC8" s="171"/>
      <c r="GZD8" s="171"/>
      <c r="GZE8" s="171"/>
      <c r="GZF8" s="171"/>
      <c r="GZG8" s="171"/>
      <c r="GZH8" s="171"/>
      <c r="GZI8" s="171"/>
      <c r="GZJ8" s="171"/>
      <c r="GZK8" s="171"/>
      <c r="GZL8" s="171"/>
      <c r="GZM8" s="171"/>
      <c r="GZN8" s="171"/>
      <c r="GZO8" s="171"/>
      <c r="GZP8" s="171"/>
      <c r="GZQ8" s="171"/>
      <c r="GZR8" s="171"/>
      <c r="GZS8" s="171"/>
      <c r="GZT8" s="171"/>
      <c r="GZU8" s="171"/>
      <c r="GZV8" s="171"/>
      <c r="GZW8" s="171"/>
      <c r="GZX8" s="171"/>
      <c r="GZY8" s="171"/>
      <c r="GZZ8" s="171"/>
      <c r="HAA8" s="171"/>
      <c r="HAB8" s="171"/>
      <c r="HAC8" s="171"/>
      <c r="HAD8" s="171"/>
      <c r="HAE8" s="171"/>
      <c r="HAF8" s="171"/>
      <c r="HAG8" s="171"/>
      <c r="HAH8" s="171"/>
      <c r="HAI8" s="171"/>
      <c r="HAJ8" s="171"/>
      <c r="HAK8" s="171"/>
      <c r="HAL8" s="171"/>
      <c r="HAM8" s="171"/>
      <c r="HAN8" s="171"/>
      <c r="HAO8" s="171"/>
      <c r="HAP8" s="171"/>
      <c r="HAQ8" s="171"/>
      <c r="HAR8" s="171"/>
      <c r="HAS8" s="171"/>
      <c r="HAT8" s="171"/>
      <c r="HAU8" s="171"/>
      <c r="HAV8" s="171"/>
      <c r="HAW8" s="171"/>
      <c r="HAX8" s="171"/>
      <c r="HAY8" s="171"/>
      <c r="HAZ8" s="171"/>
      <c r="HBA8" s="171"/>
      <c r="HBB8" s="171"/>
      <c r="HBC8" s="171"/>
      <c r="HBD8" s="171"/>
      <c r="HBE8" s="171"/>
      <c r="HBF8" s="171"/>
      <c r="HBG8" s="171"/>
      <c r="HBH8" s="171"/>
      <c r="HBI8" s="171"/>
      <c r="HBJ8" s="171"/>
      <c r="HBK8" s="171"/>
      <c r="HBL8" s="171"/>
      <c r="HBM8" s="171"/>
      <c r="HBN8" s="171"/>
      <c r="HBO8" s="171"/>
      <c r="HBP8" s="171"/>
      <c r="HBQ8" s="171"/>
      <c r="HBR8" s="171"/>
      <c r="HBS8" s="171"/>
      <c r="HBT8" s="171"/>
      <c r="HBU8" s="171"/>
      <c r="HBV8" s="171"/>
      <c r="HBW8" s="171"/>
      <c r="HBX8" s="171"/>
      <c r="HBY8" s="171"/>
      <c r="HBZ8" s="171"/>
      <c r="HCA8" s="171"/>
      <c r="HCB8" s="171"/>
      <c r="HCC8" s="171"/>
      <c r="HCD8" s="171"/>
      <c r="HCE8" s="171"/>
      <c r="HCF8" s="171"/>
      <c r="HCG8" s="171"/>
      <c r="HCH8" s="171"/>
      <c r="HCI8" s="171"/>
      <c r="HCJ8" s="171"/>
      <c r="HCK8" s="171"/>
      <c r="HCL8" s="171"/>
      <c r="HCM8" s="171"/>
      <c r="HCN8" s="171"/>
      <c r="HCO8" s="171"/>
      <c r="HCP8" s="171"/>
      <c r="HCQ8" s="171"/>
      <c r="HCR8" s="171"/>
      <c r="HCS8" s="171"/>
      <c r="HCT8" s="171"/>
      <c r="HCU8" s="171"/>
      <c r="HCV8" s="171"/>
      <c r="HCW8" s="171"/>
      <c r="HCX8" s="171"/>
      <c r="HCY8" s="171"/>
      <c r="HCZ8" s="171"/>
      <c r="HDA8" s="171"/>
      <c r="HDB8" s="171"/>
      <c r="HDC8" s="171"/>
      <c r="HDD8" s="171"/>
      <c r="HDE8" s="171"/>
      <c r="HDF8" s="171"/>
      <c r="HDG8" s="171"/>
      <c r="HDH8" s="171"/>
      <c r="HDI8" s="171"/>
      <c r="HDJ8" s="171"/>
      <c r="HDK8" s="171"/>
      <c r="HDL8" s="171"/>
      <c r="HDM8" s="171"/>
      <c r="HDN8" s="171"/>
      <c r="HDO8" s="171"/>
      <c r="HDP8" s="171"/>
      <c r="HDQ8" s="171"/>
      <c r="HDR8" s="171"/>
      <c r="HDS8" s="171"/>
      <c r="HDT8" s="171"/>
      <c r="HDU8" s="171"/>
      <c r="HDV8" s="171"/>
      <c r="HDW8" s="171"/>
      <c r="HDX8" s="171"/>
      <c r="HDY8" s="171"/>
      <c r="HDZ8" s="171"/>
      <c r="HEA8" s="171"/>
      <c r="HEB8" s="171"/>
      <c r="HEC8" s="171"/>
      <c r="HED8" s="171"/>
      <c r="HEE8" s="171"/>
      <c r="HEF8" s="171"/>
      <c r="HEG8" s="171"/>
      <c r="HEH8" s="171"/>
      <c r="HEI8" s="171"/>
      <c r="HEJ8" s="171"/>
      <c r="HEK8" s="171"/>
      <c r="HEL8" s="171"/>
      <c r="HEM8" s="171"/>
      <c r="HEN8" s="171"/>
      <c r="HEO8" s="171"/>
      <c r="HEP8" s="171"/>
      <c r="HEQ8" s="171"/>
      <c r="HER8" s="171"/>
      <c r="HES8" s="171"/>
      <c r="HET8" s="171"/>
      <c r="HEU8" s="171"/>
      <c r="HEV8" s="171"/>
      <c r="HEW8" s="171"/>
      <c r="HEX8" s="171"/>
      <c r="HEY8" s="171"/>
      <c r="HEZ8" s="171"/>
      <c r="HFA8" s="171"/>
      <c r="HFB8" s="171"/>
      <c r="HFC8" s="171"/>
      <c r="HFD8" s="171"/>
      <c r="HFE8" s="171"/>
      <c r="HFF8" s="171"/>
      <c r="HFG8" s="171"/>
      <c r="HFH8" s="171"/>
      <c r="HFI8" s="171"/>
      <c r="HFJ8" s="171"/>
      <c r="HFK8" s="171"/>
      <c r="HFL8" s="171"/>
      <c r="HFM8" s="171"/>
      <c r="HFN8" s="171"/>
      <c r="HFO8" s="171"/>
      <c r="HFP8" s="171"/>
      <c r="HFQ8" s="171"/>
      <c r="HFR8" s="171"/>
      <c r="HFS8" s="171"/>
      <c r="HFT8" s="171"/>
      <c r="HFU8" s="171"/>
      <c r="HFV8" s="171"/>
      <c r="HFW8" s="171"/>
      <c r="HFX8" s="171"/>
      <c r="HFY8" s="171"/>
      <c r="HFZ8" s="171"/>
      <c r="HGA8" s="171"/>
      <c r="HGB8" s="171"/>
      <c r="HGC8" s="171"/>
      <c r="HGD8" s="171"/>
      <c r="HGE8" s="171"/>
      <c r="HGF8" s="171"/>
      <c r="HGG8" s="171"/>
      <c r="HGH8" s="171"/>
      <c r="HGI8" s="171"/>
      <c r="HGJ8" s="171"/>
      <c r="HGK8" s="171"/>
      <c r="HGL8" s="171"/>
      <c r="HGM8" s="171"/>
      <c r="HGN8" s="171"/>
      <c r="HGO8" s="171"/>
      <c r="HGP8" s="171"/>
      <c r="HGQ8" s="171"/>
      <c r="HGR8" s="171"/>
      <c r="HGS8" s="171"/>
      <c r="HGT8" s="171"/>
      <c r="HGU8" s="171"/>
      <c r="HGV8" s="171"/>
      <c r="HGW8" s="171"/>
      <c r="HGX8" s="171"/>
      <c r="HGY8" s="171"/>
      <c r="HGZ8" s="171"/>
      <c r="HHA8" s="171"/>
      <c r="HHB8" s="171"/>
      <c r="HHC8" s="171"/>
      <c r="HHD8" s="171"/>
      <c r="HHE8" s="171"/>
      <c r="HHF8" s="171"/>
      <c r="HHG8" s="171"/>
      <c r="HHH8" s="171"/>
      <c r="HHI8" s="171"/>
      <c r="HHJ8" s="171"/>
      <c r="HHK8" s="171"/>
      <c r="HHL8" s="171"/>
      <c r="HHM8" s="171"/>
      <c r="HHN8" s="171"/>
      <c r="HHO8" s="171"/>
      <c r="HHP8" s="171"/>
      <c r="HHQ8" s="171"/>
      <c r="HHR8" s="171"/>
      <c r="HHS8" s="171"/>
      <c r="HHT8" s="171"/>
      <c r="HHU8" s="171"/>
      <c r="HHV8" s="171"/>
      <c r="HHW8" s="171"/>
      <c r="HHX8" s="171"/>
      <c r="HHY8" s="171"/>
      <c r="HHZ8" s="171"/>
      <c r="HIA8" s="171"/>
      <c r="HIB8" s="171"/>
      <c r="HIC8" s="171"/>
      <c r="HID8" s="171"/>
      <c r="HIE8" s="171"/>
      <c r="HIF8" s="171"/>
      <c r="HIG8" s="171"/>
      <c r="HIH8" s="171"/>
      <c r="HII8" s="171"/>
      <c r="HIJ8" s="171"/>
      <c r="HIK8" s="171"/>
      <c r="HIL8" s="171"/>
      <c r="HIM8" s="171"/>
      <c r="HIN8" s="171"/>
      <c r="HIO8" s="171"/>
      <c r="HIP8" s="171"/>
      <c r="HIQ8" s="171"/>
      <c r="HIR8" s="171"/>
      <c r="HIS8" s="171"/>
      <c r="HIT8" s="171"/>
      <c r="HIU8" s="171"/>
      <c r="HIV8" s="171"/>
      <c r="HIW8" s="171"/>
      <c r="HIX8" s="171"/>
      <c r="HIY8" s="171"/>
      <c r="HIZ8" s="171"/>
      <c r="HJA8" s="171"/>
      <c r="HJB8" s="171"/>
      <c r="HJC8" s="171"/>
      <c r="HJD8" s="171"/>
      <c r="HJE8" s="171"/>
      <c r="HJF8" s="171"/>
      <c r="HJG8" s="171"/>
      <c r="HJH8" s="171"/>
      <c r="HJI8" s="171"/>
      <c r="HJJ8" s="171"/>
      <c r="HJK8" s="171"/>
      <c r="HJL8" s="171"/>
      <c r="HJM8" s="171"/>
      <c r="HJN8" s="171"/>
      <c r="HJO8" s="171"/>
      <c r="HJP8" s="171"/>
      <c r="HJQ8" s="171"/>
      <c r="HJR8" s="171"/>
      <c r="HJS8" s="171"/>
      <c r="HJT8" s="171"/>
      <c r="HJU8" s="171"/>
      <c r="HJV8" s="171"/>
      <c r="HJW8" s="171"/>
      <c r="HJX8" s="171"/>
      <c r="HJY8" s="171"/>
      <c r="HJZ8" s="171"/>
      <c r="HKA8" s="171"/>
      <c r="HKB8" s="171"/>
      <c r="HKC8" s="171"/>
      <c r="HKD8" s="171"/>
      <c r="HKE8" s="171"/>
      <c r="HKF8" s="171"/>
      <c r="HKG8" s="171"/>
      <c r="HKH8" s="171"/>
      <c r="HKI8" s="171"/>
      <c r="HKJ8" s="171"/>
      <c r="HKK8" s="171"/>
      <c r="HKL8" s="171"/>
      <c r="HKM8" s="171"/>
      <c r="HKN8" s="171"/>
      <c r="HKO8" s="171"/>
      <c r="HKP8" s="171"/>
      <c r="HKQ8" s="171"/>
      <c r="HKR8" s="171"/>
      <c r="HKS8" s="171"/>
      <c r="HKT8" s="171"/>
      <c r="HKU8" s="171"/>
      <c r="HKV8" s="171"/>
      <c r="HKW8" s="171"/>
      <c r="HKX8" s="171"/>
      <c r="HKY8" s="171"/>
      <c r="HKZ8" s="171"/>
      <c r="HLA8" s="171"/>
      <c r="HLB8" s="171"/>
      <c r="HLC8" s="171"/>
      <c r="HLD8" s="171"/>
      <c r="HLE8" s="171"/>
      <c r="HLF8" s="171"/>
      <c r="HLG8" s="171"/>
      <c r="HLH8" s="171"/>
      <c r="HLI8" s="171"/>
      <c r="HLJ8" s="171"/>
      <c r="HLK8" s="171"/>
      <c r="HLL8" s="171"/>
      <c r="HLM8" s="171"/>
      <c r="HLN8" s="171"/>
      <c r="HLO8" s="171"/>
      <c r="HLP8" s="171"/>
      <c r="HLQ8" s="171"/>
      <c r="HLR8" s="171"/>
      <c r="HLS8" s="171"/>
      <c r="HLT8" s="171"/>
      <c r="HLU8" s="171"/>
      <c r="HLV8" s="171"/>
      <c r="HLW8" s="171"/>
      <c r="HLX8" s="171"/>
      <c r="HLY8" s="171"/>
      <c r="HLZ8" s="171"/>
      <c r="HMA8" s="171"/>
      <c r="HMB8" s="171"/>
      <c r="HMC8" s="171"/>
      <c r="HMD8" s="171"/>
      <c r="HME8" s="171"/>
      <c r="HMF8" s="171"/>
      <c r="HMG8" s="171"/>
      <c r="HMH8" s="171"/>
      <c r="HMI8" s="171"/>
      <c r="HMJ8" s="171"/>
      <c r="HMK8" s="171"/>
      <c r="HML8" s="171"/>
      <c r="HMM8" s="171"/>
      <c r="HMN8" s="171"/>
      <c r="HMO8" s="171"/>
      <c r="HMP8" s="171"/>
      <c r="HMQ8" s="171"/>
      <c r="HMR8" s="171"/>
      <c r="HMS8" s="171"/>
      <c r="HMT8" s="171"/>
      <c r="HMU8" s="171"/>
      <c r="HMV8" s="171"/>
      <c r="HMW8" s="171"/>
      <c r="HMX8" s="171"/>
      <c r="HMY8" s="171"/>
      <c r="HMZ8" s="171"/>
      <c r="HNA8" s="171"/>
      <c r="HNB8" s="171"/>
      <c r="HNC8" s="171"/>
      <c r="HND8" s="171"/>
      <c r="HNE8" s="171"/>
      <c r="HNF8" s="171"/>
      <c r="HNG8" s="171"/>
      <c r="HNH8" s="171"/>
      <c r="HNI8" s="171"/>
      <c r="HNJ8" s="171"/>
      <c r="HNK8" s="171"/>
      <c r="HNL8" s="171"/>
      <c r="HNM8" s="171"/>
      <c r="HNN8" s="171"/>
      <c r="HNO8" s="171"/>
      <c r="HNP8" s="171"/>
      <c r="HNQ8" s="171"/>
      <c r="HNR8" s="171"/>
      <c r="HNS8" s="171"/>
      <c r="HNT8" s="171"/>
      <c r="HNU8" s="171"/>
      <c r="HNV8" s="171"/>
      <c r="HNW8" s="171"/>
      <c r="HNX8" s="171"/>
      <c r="HNY8" s="171"/>
      <c r="HNZ8" s="171"/>
      <c r="HOA8" s="171"/>
      <c r="HOB8" s="171"/>
      <c r="HOC8" s="171"/>
      <c r="HOD8" s="171"/>
      <c r="HOE8" s="171"/>
      <c r="HOF8" s="171"/>
      <c r="HOG8" s="171"/>
      <c r="HOH8" s="171"/>
      <c r="HOI8" s="171"/>
      <c r="HOJ8" s="171"/>
      <c r="HOK8" s="171"/>
      <c r="HOL8" s="171"/>
      <c r="HOM8" s="171"/>
      <c r="HON8" s="171"/>
      <c r="HOO8" s="171"/>
      <c r="HOP8" s="171"/>
      <c r="HOQ8" s="171"/>
      <c r="HOR8" s="171"/>
      <c r="HOS8" s="171"/>
      <c r="HOT8" s="171"/>
      <c r="HOU8" s="171"/>
      <c r="HOV8" s="171"/>
      <c r="HOW8" s="171"/>
      <c r="HOX8" s="171"/>
      <c r="HOY8" s="171"/>
      <c r="HOZ8" s="171"/>
      <c r="HPA8" s="171"/>
      <c r="HPB8" s="171"/>
      <c r="HPC8" s="171"/>
      <c r="HPD8" s="171"/>
      <c r="HPE8" s="171"/>
      <c r="HPF8" s="171"/>
      <c r="HPG8" s="171"/>
      <c r="HPH8" s="171"/>
      <c r="HPI8" s="171"/>
      <c r="HPJ8" s="171"/>
      <c r="HPK8" s="171"/>
      <c r="HPL8" s="171"/>
      <c r="HPM8" s="171"/>
      <c r="HPN8" s="171"/>
      <c r="HPO8" s="171"/>
      <c r="HPP8" s="171"/>
      <c r="HPQ8" s="171"/>
      <c r="HPR8" s="171"/>
      <c r="HPS8" s="171"/>
      <c r="HPT8" s="171"/>
      <c r="HPU8" s="171"/>
      <c r="HPV8" s="171"/>
      <c r="HPW8" s="171"/>
      <c r="HPX8" s="171"/>
      <c r="HPY8" s="171"/>
      <c r="HPZ8" s="171"/>
      <c r="HQA8" s="171"/>
      <c r="HQB8" s="171"/>
      <c r="HQC8" s="171"/>
      <c r="HQD8" s="171"/>
      <c r="HQE8" s="171"/>
      <c r="HQF8" s="171"/>
      <c r="HQG8" s="171"/>
      <c r="HQH8" s="171"/>
      <c r="HQI8" s="171"/>
      <c r="HQJ8" s="171"/>
      <c r="HQK8" s="171"/>
      <c r="HQL8" s="171"/>
      <c r="HQM8" s="171"/>
      <c r="HQN8" s="171"/>
      <c r="HQO8" s="171"/>
      <c r="HQP8" s="171"/>
      <c r="HQQ8" s="171"/>
      <c r="HQR8" s="171"/>
      <c r="HQS8" s="171"/>
      <c r="HQT8" s="171"/>
      <c r="HQU8" s="171"/>
      <c r="HQV8" s="171"/>
      <c r="HQW8" s="171"/>
      <c r="HQX8" s="171"/>
      <c r="HQY8" s="171"/>
      <c r="HQZ8" s="171"/>
      <c r="HRA8" s="171"/>
      <c r="HRB8" s="171"/>
      <c r="HRC8" s="171"/>
      <c r="HRD8" s="171"/>
      <c r="HRE8" s="171"/>
      <c r="HRF8" s="171"/>
      <c r="HRG8" s="171"/>
      <c r="HRH8" s="171"/>
      <c r="HRI8" s="171"/>
      <c r="HRJ8" s="171"/>
      <c r="HRK8" s="171"/>
      <c r="HRL8" s="171"/>
      <c r="HRM8" s="171"/>
      <c r="HRN8" s="171"/>
      <c r="HRO8" s="171"/>
      <c r="HRP8" s="171"/>
      <c r="HRQ8" s="171"/>
      <c r="HRR8" s="171"/>
      <c r="HRS8" s="171"/>
      <c r="HRT8" s="171"/>
      <c r="HRU8" s="171"/>
      <c r="HRV8" s="171"/>
      <c r="HRW8" s="171"/>
      <c r="HRX8" s="171"/>
      <c r="HRY8" s="171"/>
      <c r="HRZ8" s="171"/>
      <c r="HSA8" s="171"/>
      <c r="HSB8" s="171"/>
      <c r="HSC8" s="171"/>
      <c r="HSD8" s="171"/>
      <c r="HSE8" s="171"/>
      <c r="HSF8" s="171"/>
      <c r="HSG8" s="171"/>
      <c r="HSH8" s="171"/>
      <c r="HSI8" s="171"/>
      <c r="HSJ8" s="171"/>
      <c r="HSK8" s="171"/>
      <c r="HSL8" s="171"/>
      <c r="HSM8" s="171"/>
      <c r="HSN8" s="171"/>
      <c r="HSO8" s="171"/>
      <c r="HSP8" s="171"/>
      <c r="HSQ8" s="171"/>
      <c r="HSR8" s="171"/>
      <c r="HSS8" s="171"/>
      <c r="HST8" s="171"/>
      <c r="HSU8" s="171"/>
      <c r="HSV8" s="171"/>
      <c r="HSW8" s="171"/>
      <c r="HSX8" s="171"/>
      <c r="HSY8" s="171"/>
      <c r="HSZ8" s="171"/>
      <c r="HTA8" s="171"/>
      <c r="HTB8" s="171"/>
      <c r="HTC8" s="171"/>
      <c r="HTD8" s="171"/>
      <c r="HTE8" s="171"/>
      <c r="HTF8" s="171"/>
      <c r="HTG8" s="171"/>
      <c r="HTH8" s="171"/>
      <c r="HTI8" s="171"/>
      <c r="HTJ8" s="171"/>
      <c r="HTK8" s="171"/>
      <c r="HTL8" s="171"/>
      <c r="HTM8" s="171"/>
      <c r="HTN8" s="171"/>
      <c r="HTO8" s="171"/>
      <c r="HTP8" s="171"/>
      <c r="HTQ8" s="171"/>
      <c r="HTR8" s="171"/>
      <c r="HTS8" s="171"/>
      <c r="HTT8" s="171"/>
      <c r="HTU8" s="171"/>
      <c r="HTV8" s="171"/>
      <c r="HTW8" s="171"/>
      <c r="HTX8" s="171"/>
      <c r="HTY8" s="171"/>
      <c r="HTZ8" s="171"/>
      <c r="HUA8" s="171"/>
      <c r="HUB8" s="171"/>
      <c r="HUC8" s="171"/>
      <c r="HUD8" s="171"/>
      <c r="HUE8" s="171"/>
      <c r="HUF8" s="171"/>
      <c r="HUG8" s="171"/>
      <c r="HUH8" s="171"/>
      <c r="HUI8" s="171"/>
      <c r="HUJ8" s="171"/>
      <c r="HUK8" s="171"/>
      <c r="HUL8" s="171"/>
      <c r="HUM8" s="171"/>
      <c r="HUN8" s="171"/>
      <c r="HUO8" s="171"/>
      <c r="HUP8" s="171"/>
      <c r="HUQ8" s="171"/>
      <c r="HUR8" s="171"/>
      <c r="HUS8" s="171"/>
      <c r="HUT8" s="171"/>
      <c r="HUU8" s="171"/>
      <c r="HUV8" s="171"/>
      <c r="HUW8" s="171"/>
      <c r="HUX8" s="171"/>
      <c r="HUY8" s="171"/>
      <c r="HUZ8" s="171"/>
      <c r="HVA8" s="171"/>
      <c r="HVB8" s="171"/>
      <c r="HVC8" s="171"/>
      <c r="HVD8" s="171"/>
      <c r="HVE8" s="171"/>
      <c r="HVF8" s="171"/>
      <c r="HVG8" s="171"/>
      <c r="HVH8" s="171"/>
      <c r="HVI8" s="171"/>
      <c r="HVJ8" s="171"/>
      <c r="HVK8" s="171"/>
      <c r="HVL8" s="171"/>
      <c r="HVM8" s="171"/>
      <c r="HVN8" s="171"/>
      <c r="HVO8" s="171"/>
      <c r="HVP8" s="171"/>
      <c r="HVQ8" s="171"/>
      <c r="HVR8" s="171"/>
      <c r="HVS8" s="171"/>
      <c r="HVT8" s="171"/>
      <c r="HVU8" s="171"/>
      <c r="HVV8" s="171"/>
      <c r="HVW8" s="171"/>
      <c r="HVX8" s="171"/>
      <c r="HVY8" s="171"/>
      <c r="HVZ8" s="171"/>
      <c r="HWA8" s="171"/>
      <c r="HWB8" s="171"/>
      <c r="HWC8" s="171"/>
      <c r="HWD8" s="171"/>
      <c r="HWE8" s="171"/>
      <c r="HWF8" s="171"/>
      <c r="HWG8" s="171"/>
      <c r="HWH8" s="171"/>
      <c r="HWI8" s="171"/>
      <c r="HWJ8" s="171"/>
      <c r="HWK8" s="171"/>
      <c r="HWL8" s="171"/>
      <c r="HWM8" s="171"/>
      <c r="HWN8" s="171"/>
      <c r="HWO8" s="171"/>
      <c r="HWP8" s="171"/>
      <c r="HWQ8" s="171"/>
      <c r="HWR8" s="171"/>
      <c r="HWS8" s="171"/>
      <c r="HWT8" s="171"/>
      <c r="HWU8" s="171"/>
      <c r="HWV8" s="171"/>
      <c r="HWW8" s="171"/>
      <c r="HWX8" s="171"/>
      <c r="HWY8" s="171"/>
      <c r="HWZ8" s="171"/>
      <c r="HXA8" s="171"/>
      <c r="HXB8" s="171"/>
      <c r="HXC8" s="171"/>
      <c r="HXD8" s="171"/>
      <c r="HXE8" s="171"/>
      <c r="HXF8" s="171"/>
      <c r="HXG8" s="171"/>
      <c r="HXH8" s="171"/>
      <c r="HXI8" s="171"/>
      <c r="HXJ8" s="171"/>
      <c r="HXK8" s="171"/>
      <c r="HXL8" s="171"/>
      <c r="HXM8" s="171"/>
      <c r="HXN8" s="171"/>
      <c r="HXO8" s="171"/>
      <c r="HXP8" s="171"/>
      <c r="HXQ8" s="171"/>
      <c r="HXR8" s="171"/>
      <c r="HXS8" s="171"/>
      <c r="HXT8" s="171"/>
      <c r="HXU8" s="171"/>
      <c r="HXV8" s="171"/>
      <c r="HXW8" s="171"/>
      <c r="HXX8" s="171"/>
      <c r="HXY8" s="171"/>
      <c r="HXZ8" s="171"/>
      <c r="HYA8" s="171"/>
      <c r="HYB8" s="171"/>
      <c r="HYC8" s="171"/>
      <c r="HYD8" s="171"/>
      <c r="HYE8" s="171"/>
      <c r="HYF8" s="171"/>
      <c r="HYG8" s="171"/>
      <c r="HYH8" s="171"/>
      <c r="HYI8" s="171"/>
      <c r="HYJ8" s="171"/>
      <c r="HYK8" s="171"/>
      <c r="HYL8" s="171"/>
      <c r="HYM8" s="171"/>
      <c r="HYN8" s="171"/>
      <c r="HYO8" s="171"/>
      <c r="HYP8" s="171"/>
      <c r="HYQ8" s="171"/>
      <c r="HYR8" s="171"/>
      <c r="HYS8" s="171"/>
      <c r="HYT8" s="171"/>
      <c r="HYU8" s="171"/>
      <c r="HYV8" s="171"/>
      <c r="HYW8" s="171"/>
      <c r="HYX8" s="171"/>
      <c r="HYY8" s="171"/>
      <c r="HYZ8" s="171"/>
      <c r="HZA8" s="171"/>
      <c r="HZB8" s="171"/>
      <c r="HZC8" s="171"/>
      <c r="HZD8" s="171"/>
      <c r="HZE8" s="171"/>
      <c r="HZF8" s="171"/>
      <c r="HZG8" s="171"/>
      <c r="HZH8" s="171"/>
      <c r="HZI8" s="171"/>
      <c r="HZJ8" s="171"/>
      <c r="HZK8" s="171"/>
      <c r="HZL8" s="171"/>
      <c r="HZM8" s="171"/>
      <c r="HZN8" s="171"/>
      <c r="HZO8" s="171"/>
      <c r="HZP8" s="171"/>
      <c r="HZQ8" s="171"/>
      <c r="HZR8" s="171"/>
      <c r="HZS8" s="171"/>
      <c r="HZT8" s="171"/>
      <c r="HZU8" s="171"/>
      <c r="HZV8" s="171"/>
      <c r="HZW8" s="171"/>
      <c r="HZX8" s="171"/>
      <c r="HZY8" s="171"/>
      <c r="HZZ8" s="171"/>
      <c r="IAA8" s="171"/>
      <c r="IAB8" s="171"/>
      <c r="IAC8" s="171"/>
      <c r="IAD8" s="171"/>
      <c r="IAE8" s="171"/>
      <c r="IAF8" s="171"/>
      <c r="IAG8" s="171"/>
      <c r="IAH8" s="171"/>
      <c r="IAI8" s="171"/>
      <c r="IAJ8" s="171"/>
      <c r="IAK8" s="171"/>
      <c r="IAL8" s="171"/>
      <c r="IAM8" s="171"/>
      <c r="IAN8" s="171"/>
      <c r="IAO8" s="171"/>
      <c r="IAP8" s="171"/>
      <c r="IAQ8" s="171"/>
      <c r="IAR8" s="171"/>
      <c r="IAS8" s="171"/>
      <c r="IAT8" s="171"/>
      <c r="IAU8" s="171"/>
      <c r="IAV8" s="171"/>
      <c r="IAW8" s="171"/>
      <c r="IAX8" s="171"/>
      <c r="IAY8" s="171"/>
      <c r="IAZ8" s="171"/>
      <c r="IBA8" s="171"/>
      <c r="IBB8" s="171"/>
      <c r="IBC8" s="171"/>
      <c r="IBD8" s="171"/>
      <c r="IBE8" s="171"/>
      <c r="IBF8" s="171"/>
      <c r="IBG8" s="171"/>
      <c r="IBH8" s="171"/>
      <c r="IBI8" s="171"/>
      <c r="IBJ8" s="171"/>
      <c r="IBK8" s="171"/>
      <c r="IBL8" s="171"/>
      <c r="IBM8" s="171"/>
      <c r="IBN8" s="171"/>
      <c r="IBO8" s="171"/>
      <c r="IBP8" s="171"/>
      <c r="IBQ8" s="171"/>
      <c r="IBR8" s="171"/>
      <c r="IBS8" s="171"/>
      <c r="IBT8" s="171"/>
      <c r="IBU8" s="171"/>
      <c r="IBV8" s="171"/>
      <c r="IBW8" s="171"/>
      <c r="IBX8" s="171"/>
      <c r="IBY8" s="171"/>
      <c r="IBZ8" s="171"/>
      <c r="ICA8" s="171"/>
      <c r="ICB8" s="171"/>
      <c r="ICC8" s="171"/>
      <c r="ICD8" s="171"/>
      <c r="ICE8" s="171"/>
      <c r="ICF8" s="171"/>
      <c r="ICG8" s="171"/>
      <c r="ICH8" s="171"/>
      <c r="ICI8" s="171"/>
      <c r="ICJ8" s="171"/>
      <c r="ICK8" s="171"/>
      <c r="ICL8" s="171"/>
      <c r="ICM8" s="171"/>
      <c r="ICN8" s="171"/>
      <c r="ICO8" s="171"/>
      <c r="ICP8" s="171"/>
      <c r="ICQ8" s="171"/>
      <c r="ICR8" s="171"/>
      <c r="ICS8" s="171"/>
      <c r="ICT8" s="171"/>
      <c r="ICU8" s="171"/>
      <c r="ICV8" s="171"/>
      <c r="ICW8" s="171"/>
      <c r="ICX8" s="171"/>
      <c r="ICY8" s="171"/>
      <c r="ICZ8" s="171"/>
      <c r="IDA8" s="171"/>
      <c r="IDB8" s="171"/>
      <c r="IDC8" s="171"/>
      <c r="IDD8" s="171"/>
      <c r="IDE8" s="171"/>
      <c r="IDF8" s="171"/>
      <c r="IDG8" s="171"/>
      <c r="IDH8" s="171"/>
      <c r="IDI8" s="171"/>
      <c r="IDJ8" s="171"/>
      <c r="IDK8" s="171"/>
      <c r="IDL8" s="171"/>
      <c r="IDM8" s="171"/>
      <c r="IDN8" s="171"/>
      <c r="IDO8" s="171"/>
      <c r="IDP8" s="171"/>
      <c r="IDQ8" s="171"/>
      <c r="IDR8" s="171"/>
      <c r="IDS8" s="171"/>
      <c r="IDT8" s="171"/>
      <c r="IDU8" s="171"/>
      <c r="IDV8" s="171"/>
      <c r="IDW8" s="171"/>
      <c r="IDX8" s="171"/>
      <c r="IDY8" s="171"/>
      <c r="IDZ8" s="171"/>
      <c r="IEA8" s="171"/>
      <c r="IEB8" s="171"/>
      <c r="IEC8" s="171"/>
      <c r="IED8" s="171"/>
      <c r="IEE8" s="171"/>
      <c r="IEF8" s="171"/>
      <c r="IEG8" s="171"/>
      <c r="IEH8" s="171"/>
      <c r="IEI8" s="171"/>
      <c r="IEJ8" s="171"/>
      <c r="IEK8" s="171"/>
      <c r="IEL8" s="171"/>
      <c r="IEM8" s="171"/>
      <c r="IEN8" s="171"/>
      <c r="IEO8" s="171"/>
      <c r="IEP8" s="171"/>
      <c r="IEQ8" s="171"/>
      <c r="IER8" s="171"/>
      <c r="IES8" s="171"/>
      <c r="IET8" s="171"/>
      <c r="IEU8" s="171"/>
      <c r="IEV8" s="171"/>
      <c r="IEW8" s="171"/>
      <c r="IEX8" s="171"/>
      <c r="IEY8" s="171"/>
      <c r="IEZ8" s="171"/>
      <c r="IFA8" s="171"/>
      <c r="IFB8" s="171"/>
      <c r="IFC8" s="171"/>
      <c r="IFD8" s="171"/>
      <c r="IFE8" s="171"/>
      <c r="IFF8" s="171"/>
      <c r="IFG8" s="171"/>
      <c r="IFH8" s="171"/>
      <c r="IFI8" s="171"/>
      <c r="IFJ8" s="171"/>
      <c r="IFK8" s="171"/>
      <c r="IFL8" s="171"/>
      <c r="IFM8" s="171"/>
      <c r="IFN8" s="171"/>
      <c r="IFO8" s="171"/>
      <c r="IFP8" s="171"/>
      <c r="IFQ8" s="171"/>
      <c r="IFR8" s="171"/>
      <c r="IFS8" s="171"/>
      <c r="IFT8" s="171"/>
      <c r="IFU8" s="171"/>
      <c r="IFV8" s="171"/>
      <c r="IFW8" s="171"/>
      <c r="IFX8" s="171"/>
      <c r="IFY8" s="171"/>
      <c r="IFZ8" s="171"/>
      <c r="IGA8" s="171"/>
      <c r="IGB8" s="171"/>
      <c r="IGC8" s="171"/>
      <c r="IGD8" s="171"/>
      <c r="IGE8" s="171"/>
      <c r="IGF8" s="171"/>
      <c r="IGG8" s="171"/>
      <c r="IGH8" s="171"/>
      <c r="IGI8" s="171"/>
      <c r="IGJ8" s="171"/>
      <c r="IGK8" s="171"/>
      <c r="IGL8" s="171"/>
      <c r="IGM8" s="171"/>
      <c r="IGN8" s="171"/>
      <c r="IGO8" s="171"/>
      <c r="IGP8" s="171"/>
      <c r="IGQ8" s="171"/>
      <c r="IGR8" s="171"/>
      <c r="IGS8" s="171"/>
      <c r="IGT8" s="171"/>
      <c r="IGU8" s="171"/>
      <c r="IGV8" s="171"/>
      <c r="IGW8" s="171"/>
      <c r="IGX8" s="171"/>
      <c r="IGY8" s="171"/>
      <c r="IGZ8" s="171"/>
      <c r="IHA8" s="171"/>
      <c r="IHB8" s="171"/>
      <c r="IHC8" s="171"/>
      <c r="IHD8" s="171"/>
      <c r="IHE8" s="171"/>
      <c r="IHF8" s="171"/>
      <c r="IHG8" s="171"/>
      <c r="IHH8" s="171"/>
      <c r="IHI8" s="171"/>
      <c r="IHJ8" s="171"/>
      <c r="IHK8" s="171"/>
      <c r="IHL8" s="171"/>
      <c r="IHM8" s="171"/>
      <c r="IHN8" s="171"/>
      <c r="IHO8" s="171"/>
      <c r="IHP8" s="171"/>
      <c r="IHQ8" s="171"/>
      <c r="IHR8" s="171"/>
      <c r="IHS8" s="171"/>
      <c r="IHT8" s="171"/>
      <c r="IHU8" s="171"/>
      <c r="IHV8" s="171"/>
      <c r="IHW8" s="171"/>
      <c r="IHX8" s="171"/>
      <c r="IHY8" s="171"/>
      <c r="IHZ8" s="171"/>
      <c r="IIA8" s="171"/>
      <c r="IIB8" s="171"/>
      <c r="IIC8" s="171"/>
      <c r="IID8" s="171"/>
      <c r="IIE8" s="171"/>
      <c r="IIF8" s="171"/>
      <c r="IIG8" s="171"/>
      <c r="IIH8" s="171"/>
      <c r="III8" s="171"/>
      <c r="IIJ8" s="171"/>
      <c r="IIK8" s="171"/>
      <c r="IIL8" s="171"/>
      <c r="IIM8" s="171"/>
      <c r="IIN8" s="171"/>
      <c r="IIO8" s="171"/>
      <c r="IIP8" s="171"/>
      <c r="IIQ8" s="171"/>
      <c r="IIR8" s="171"/>
      <c r="IIS8" s="171"/>
      <c r="IIT8" s="171"/>
      <c r="IIU8" s="171"/>
      <c r="IIV8" s="171"/>
      <c r="IIW8" s="171"/>
      <c r="IIX8" s="171"/>
      <c r="IIY8" s="171"/>
      <c r="IIZ8" s="171"/>
      <c r="IJA8" s="171"/>
      <c r="IJB8" s="171"/>
      <c r="IJC8" s="171"/>
      <c r="IJD8" s="171"/>
      <c r="IJE8" s="171"/>
      <c r="IJF8" s="171"/>
      <c r="IJG8" s="171"/>
      <c r="IJH8" s="171"/>
      <c r="IJI8" s="171"/>
      <c r="IJJ8" s="171"/>
      <c r="IJK8" s="171"/>
      <c r="IJL8" s="171"/>
      <c r="IJM8" s="171"/>
      <c r="IJN8" s="171"/>
      <c r="IJO8" s="171"/>
      <c r="IJP8" s="171"/>
      <c r="IJQ8" s="171"/>
      <c r="IJR8" s="171"/>
      <c r="IJS8" s="171"/>
      <c r="IJT8" s="171"/>
      <c r="IJU8" s="171"/>
      <c r="IJV8" s="171"/>
      <c r="IJW8" s="171"/>
      <c r="IJX8" s="171"/>
      <c r="IJY8" s="171"/>
      <c r="IJZ8" s="171"/>
      <c r="IKA8" s="171"/>
      <c r="IKB8" s="171"/>
      <c r="IKC8" s="171"/>
      <c r="IKD8" s="171"/>
      <c r="IKE8" s="171"/>
      <c r="IKF8" s="171"/>
      <c r="IKG8" s="171"/>
      <c r="IKH8" s="171"/>
      <c r="IKI8" s="171"/>
      <c r="IKJ8" s="171"/>
      <c r="IKK8" s="171"/>
      <c r="IKL8" s="171"/>
      <c r="IKM8" s="171"/>
      <c r="IKN8" s="171"/>
      <c r="IKO8" s="171"/>
      <c r="IKP8" s="171"/>
      <c r="IKQ8" s="171"/>
      <c r="IKR8" s="171"/>
      <c r="IKS8" s="171"/>
      <c r="IKT8" s="171"/>
      <c r="IKU8" s="171"/>
      <c r="IKV8" s="171"/>
      <c r="IKW8" s="171"/>
      <c r="IKX8" s="171"/>
      <c r="IKY8" s="171"/>
      <c r="IKZ8" s="171"/>
      <c r="ILA8" s="171"/>
      <c r="ILB8" s="171"/>
      <c r="ILC8" s="171"/>
      <c r="ILD8" s="171"/>
      <c r="ILE8" s="171"/>
      <c r="ILF8" s="171"/>
      <c r="ILG8" s="171"/>
      <c r="ILH8" s="171"/>
      <c r="ILI8" s="171"/>
      <c r="ILJ8" s="171"/>
      <c r="ILK8" s="171"/>
      <c r="ILL8" s="171"/>
      <c r="ILM8" s="171"/>
      <c r="ILN8" s="171"/>
      <c r="ILO8" s="171"/>
      <c r="ILP8" s="171"/>
      <c r="ILQ8" s="171"/>
      <c r="ILR8" s="171"/>
      <c r="ILS8" s="171"/>
      <c r="ILT8" s="171"/>
      <c r="ILU8" s="171"/>
      <c r="ILV8" s="171"/>
      <c r="ILW8" s="171"/>
      <c r="ILX8" s="171"/>
      <c r="ILY8" s="171"/>
      <c r="ILZ8" s="171"/>
      <c r="IMA8" s="171"/>
      <c r="IMB8" s="171"/>
      <c r="IMC8" s="171"/>
      <c r="IMD8" s="171"/>
      <c r="IME8" s="171"/>
      <c r="IMF8" s="171"/>
      <c r="IMG8" s="171"/>
      <c r="IMH8" s="171"/>
      <c r="IMI8" s="171"/>
      <c r="IMJ8" s="171"/>
      <c r="IMK8" s="171"/>
      <c r="IML8" s="171"/>
      <c r="IMM8" s="171"/>
      <c r="IMN8" s="171"/>
      <c r="IMO8" s="171"/>
      <c r="IMP8" s="171"/>
      <c r="IMQ8" s="171"/>
      <c r="IMR8" s="171"/>
      <c r="IMS8" s="171"/>
      <c r="IMT8" s="171"/>
      <c r="IMU8" s="171"/>
      <c r="IMV8" s="171"/>
      <c r="IMW8" s="171"/>
      <c r="IMX8" s="171"/>
      <c r="IMY8" s="171"/>
      <c r="IMZ8" s="171"/>
      <c r="INA8" s="171"/>
      <c r="INB8" s="171"/>
      <c r="INC8" s="171"/>
      <c r="IND8" s="171"/>
      <c r="INE8" s="171"/>
      <c r="INF8" s="171"/>
      <c r="ING8" s="171"/>
      <c r="INH8" s="171"/>
      <c r="INI8" s="171"/>
      <c r="INJ8" s="171"/>
      <c r="INK8" s="171"/>
      <c r="INL8" s="171"/>
      <c r="INM8" s="171"/>
      <c r="INN8" s="171"/>
      <c r="INO8" s="171"/>
      <c r="INP8" s="171"/>
      <c r="INQ8" s="171"/>
      <c r="INR8" s="171"/>
      <c r="INS8" s="171"/>
      <c r="INT8" s="171"/>
      <c r="INU8" s="171"/>
      <c r="INV8" s="171"/>
      <c r="INW8" s="171"/>
      <c r="INX8" s="171"/>
      <c r="INY8" s="171"/>
      <c r="INZ8" s="171"/>
      <c r="IOA8" s="171"/>
      <c r="IOB8" s="171"/>
      <c r="IOC8" s="171"/>
      <c r="IOD8" s="171"/>
      <c r="IOE8" s="171"/>
      <c r="IOF8" s="171"/>
      <c r="IOG8" s="171"/>
      <c r="IOH8" s="171"/>
      <c r="IOI8" s="171"/>
      <c r="IOJ8" s="171"/>
      <c r="IOK8" s="171"/>
      <c r="IOL8" s="171"/>
      <c r="IOM8" s="171"/>
      <c r="ION8" s="171"/>
      <c r="IOO8" s="171"/>
      <c r="IOP8" s="171"/>
      <c r="IOQ8" s="171"/>
      <c r="IOR8" s="171"/>
      <c r="IOS8" s="171"/>
      <c r="IOT8" s="171"/>
      <c r="IOU8" s="171"/>
      <c r="IOV8" s="171"/>
      <c r="IOW8" s="171"/>
      <c r="IOX8" s="171"/>
      <c r="IOY8" s="171"/>
      <c r="IOZ8" s="171"/>
      <c r="IPA8" s="171"/>
      <c r="IPB8" s="171"/>
      <c r="IPC8" s="171"/>
      <c r="IPD8" s="171"/>
      <c r="IPE8" s="171"/>
      <c r="IPF8" s="171"/>
      <c r="IPG8" s="171"/>
      <c r="IPH8" s="171"/>
      <c r="IPI8" s="171"/>
      <c r="IPJ8" s="171"/>
      <c r="IPK8" s="171"/>
      <c r="IPL8" s="171"/>
      <c r="IPM8" s="171"/>
      <c r="IPN8" s="171"/>
      <c r="IPO8" s="171"/>
      <c r="IPP8" s="171"/>
      <c r="IPQ8" s="171"/>
      <c r="IPR8" s="171"/>
      <c r="IPS8" s="171"/>
      <c r="IPT8" s="171"/>
      <c r="IPU8" s="171"/>
      <c r="IPV8" s="171"/>
      <c r="IPW8" s="171"/>
      <c r="IPX8" s="171"/>
      <c r="IPY8" s="171"/>
      <c r="IPZ8" s="171"/>
      <c r="IQA8" s="171"/>
      <c r="IQB8" s="171"/>
      <c r="IQC8" s="171"/>
      <c r="IQD8" s="171"/>
      <c r="IQE8" s="171"/>
      <c r="IQF8" s="171"/>
      <c r="IQG8" s="171"/>
      <c r="IQH8" s="171"/>
      <c r="IQI8" s="171"/>
      <c r="IQJ8" s="171"/>
      <c r="IQK8" s="171"/>
      <c r="IQL8" s="171"/>
      <c r="IQM8" s="171"/>
      <c r="IQN8" s="171"/>
      <c r="IQO8" s="171"/>
      <c r="IQP8" s="171"/>
      <c r="IQQ8" s="171"/>
      <c r="IQR8" s="171"/>
      <c r="IQS8" s="171"/>
      <c r="IQT8" s="171"/>
      <c r="IQU8" s="171"/>
      <c r="IQV8" s="171"/>
      <c r="IQW8" s="171"/>
      <c r="IQX8" s="171"/>
      <c r="IQY8" s="171"/>
      <c r="IQZ8" s="171"/>
      <c r="IRA8" s="171"/>
      <c r="IRB8" s="171"/>
      <c r="IRC8" s="171"/>
      <c r="IRD8" s="171"/>
      <c r="IRE8" s="171"/>
      <c r="IRF8" s="171"/>
      <c r="IRG8" s="171"/>
      <c r="IRH8" s="171"/>
      <c r="IRI8" s="171"/>
      <c r="IRJ8" s="171"/>
      <c r="IRK8" s="171"/>
      <c r="IRL8" s="171"/>
      <c r="IRM8" s="171"/>
      <c r="IRN8" s="171"/>
      <c r="IRO8" s="171"/>
      <c r="IRP8" s="171"/>
      <c r="IRQ8" s="171"/>
      <c r="IRR8" s="171"/>
      <c r="IRS8" s="171"/>
      <c r="IRT8" s="171"/>
      <c r="IRU8" s="171"/>
      <c r="IRV8" s="171"/>
      <c r="IRW8" s="171"/>
      <c r="IRX8" s="171"/>
      <c r="IRY8" s="171"/>
      <c r="IRZ8" s="171"/>
      <c r="ISA8" s="171"/>
      <c r="ISB8" s="171"/>
      <c r="ISC8" s="171"/>
      <c r="ISD8" s="171"/>
      <c r="ISE8" s="171"/>
      <c r="ISF8" s="171"/>
      <c r="ISG8" s="171"/>
      <c r="ISH8" s="171"/>
      <c r="ISI8" s="171"/>
      <c r="ISJ8" s="171"/>
      <c r="ISK8" s="171"/>
      <c r="ISL8" s="171"/>
      <c r="ISM8" s="171"/>
      <c r="ISN8" s="171"/>
      <c r="ISO8" s="171"/>
      <c r="ISP8" s="171"/>
      <c r="ISQ8" s="171"/>
      <c r="ISR8" s="171"/>
      <c r="ISS8" s="171"/>
      <c r="IST8" s="171"/>
      <c r="ISU8" s="171"/>
      <c r="ISV8" s="171"/>
      <c r="ISW8" s="171"/>
      <c r="ISX8" s="171"/>
      <c r="ISY8" s="171"/>
      <c r="ISZ8" s="171"/>
      <c r="ITA8" s="171"/>
      <c r="ITB8" s="171"/>
      <c r="ITC8" s="171"/>
      <c r="ITD8" s="171"/>
      <c r="ITE8" s="171"/>
      <c r="ITF8" s="171"/>
      <c r="ITG8" s="171"/>
      <c r="ITH8" s="171"/>
      <c r="ITI8" s="171"/>
      <c r="ITJ8" s="171"/>
      <c r="ITK8" s="171"/>
      <c r="ITL8" s="171"/>
      <c r="ITM8" s="171"/>
      <c r="ITN8" s="171"/>
      <c r="ITO8" s="171"/>
      <c r="ITP8" s="171"/>
      <c r="ITQ8" s="171"/>
      <c r="ITR8" s="171"/>
      <c r="ITS8" s="171"/>
      <c r="ITT8" s="171"/>
      <c r="ITU8" s="171"/>
      <c r="ITV8" s="171"/>
      <c r="ITW8" s="171"/>
      <c r="ITX8" s="171"/>
      <c r="ITY8" s="171"/>
      <c r="ITZ8" s="171"/>
      <c r="IUA8" s="171"/>
      <c r="IUB8" s="171"/>
      <c r="IUC8" s="171"/>
      <c r="IUD8" s="171"/>
      <c r="IUE8" s="171"/>
      <c r="IUF8" s="171"/>
      <c r="IUG8" s="171"/>
      <c r="IUH8" s="171"/>
      <c r="IUI8" s="171"/>
      <c r="IUJ8" s="171"/>
      <c r="IUK8" s="171"/>
      <c r="IUL8" s="171"/>
      <c r="IUM8" s="171"/>
      <c r="IUN8" s="171"/>
      <c r="IUO8" s="171"/>
      <c r="IUP8" s="171"/>
      <c r="IUQ8" s="171"/>
      <c r="IUR8" s="171"/>
      <c r="IUS8" s="171"/>
      <c r="IUT8" s="171"/>
      <c r="IUU8" s="171"/>
      <c r="IUV8" s="171"/>
      <c r="IUW8" s="171"/>
      <c r="IUX8" s="171"/>
      <c r="IUY8" s="171"/>
      <c r="IUZ8" s="171"/>
      <c r="IVA8" s="171"/>
      <c r="IVB8" s="171"/>
      <c r="IVC8" s="171"/>
      <c r="IVD8" s="171"/>
      <c r="IVE8" s="171"/>
      <c r="IVF8" s="171"/>
      <c r="IVG8" s="171"/>
      <c r="IVH8" s="171"/>
      <c r="IVI8" s="171"/>
      <c r="IVJ8" s="171"/>
      <c r="IVK8" s="171"/>
      <c r="IVL8" s="171"/>
      <c r="IVM8" s="171"/>
      <c r="IVN8" s="171"/>
      <c r="IVO8" s="171"/>
      <c r="IVP8" s="171"/>
      <c r="IVQ8" s="171"/>
      <c r="IVR8" s="171"/>
      <c r="IVS8" s="171"/>
      <c r="IVT8" s="171"/>
      <c r="IVU8" s="171"/>
      <c r="IVV8" s="171"/>
      <c r="IVW8" s="171"/>
      <c r="IVX8" s="171"/>
      <c r="IVY8" s="171"/>
      <c r="IVZ8" s="171"/>
      <c r="IWA8" s="171"/>
      <c r="IWB8" s="171"/>
      <c r="IWC8" s="171"/>
      <c r="IWD8" s="171"/>
      <c r="IWE8" s="171"/>
      <c r="IWF8" s="171"/>
      <c r="IWG8" s="171"/>
      <c r="IWH8" s="171"/>
      <c r="IWI8" s="171"/>
      <c r="IWJ8" s="171"/>
      <c r="IWK8" s="171"/>
      <c r="IWL8" s="171"/>
      <c r="IWM8" s="171"/>
      <c r="IWN8" s="171"/>
      <c r="IWO8" s="171"/>
      <c r="IWP8" s="171"/>
      <c r="IWQ8" s="171"/>
      <c r="IWR8" s="171"/>
      <c r="IWS8" s="171"/>
      <c r="IWT8" s="171"/>
      <c r="IWU8" s="171"/>
      <c r="IWV8" s="171"/>
      <c r="IWW8" s="171"/>
      <c r="IWX8" s="171"/>
      <c r="IWY8" s="171"/>
      <c r="IWZ8" s="171"/>
      <c r="IXA8" s="171"/>
      <c r="IXB8" s="171"/>
      <c r="IXC8" s="171"/>
      <c r="IXD8" s="171"/>
      <c r="IXE8" s="171"/>
      <c r="IXF8" s="171"/>
      <c r="IXG8" s="171"/>
      <c r="IXH8" s="171"/>
      <c r="IXI8" s="171"/>
      <c r="IXJ8" s="171"/>
      <c r="IXK8" s="171"/>
      <c r="IXL8" s="171"/>
      <c r="IXM8" s="171"/>
      <c r="IXN8" s="171"/>
      <c r="IXO8" s="171"/>
      <c r="IXP8" s="171"/>
      <c r="IXQ8" s="171"/>
      <c r="IXR8" s="171"/>
      <c r="IXS8" s="171"/>
      <c r="IXT8" s="171"/>
      <c r="IXU8" s="171"/>
      <c r="IXV8" s="171"/>
      <c r="IXW8" s="171"/>
      <c r="IXX8" s="171"/>
      <c r="IXY8" s="171"/>
      <c r="IXZ8" s="171"/>
      <c r="IYA8" s="171"/>
      <c r="IYB8" s="171"/>
      <c r="IYC8" s="171"/>
      <c r="IYD8" s="171"/>
      <c r="IYE8" s="171"/>
      <c r="IYF8" s="171"/>
      <c r="IYG8" s="171"/>
      <c r="IYH8" s="171"/>
      <c r="IYI8" s="171"/>
      <c r="IYJ8" s="171"/>
      <c r="IYK8" s="171"/>
      <c r="IYL8" s="171"/>
      <c r="IYM8" s="171"/>
      <c r="IYN8" s="171"/>
      <c r="IYO8" s="171"/>
      <c r="IYP8" s="171"/>
      <c r="IYQ8" s="171"/>
      <c r="IYR8" s="171"/>
      <c r="IYS8" s="171"/>
      <c r="IYT8" s="171"/>
      <c r="IYU8" s="171"/>
      <c r="IYV8" s="171"/>
      <c r="IYW8" s="171"/>
      <c r="IYX8" s="171"/>
      <c r="IYY8" s="171"/>
      <c r="IYZ8" s="171"/>
      <c r="IZA8" s="171"/>
      <c r="IZB8" s="171"/>
      <c r="IZC8" s="171"/>
      <c r="IZD8" s="171"/>
      <c r="IZE8" s="171"/>
      <c r="IZF8" s="171"/>
      <c r="IZG8" s="171"/>
      <c r="IZH8" s="171"/>
      <c r="IZI8" s="171"/>
      <c r="IZJ8" s="171"/>
      <c r="IZK8" s="171"/>
      <c r="IZL8" s="171"/>
      <c r="IZM8" s="171"/>
      <c r="IZN8" s="171"/>
      <c r="IZO8" s="171"/>
      <c r="IZP8" s="171"/>
      <c r="IZQ8" s="171"/>
      <c r="IZR8" s="171"/>
      <c r="IZS8" s="171"/>
      <c r="IZT8" s="171"/>
      <c r="IZU8" s="171"/>
      <c r="IZV8" s="171"/>
      <c r="IZW8" s="171"/>
      <c r="IZX8" s="171"/>
      <c r="IZY8" s="171"/>
      <c r="IZZ8" s="171"/>
      <c r="JAA8" s="171"/>
      <c r="JAB8" s="171"/>
      <c r="JAC8" s="171"/>
      <c r="JAD8" s="171"/>
      <c r="JAE8" s="171"/>
      <c r="JAF8" s="171"/>
      <c r="JAG8" s="171"/>
      <c r="JAH8" s="171"/>
      <c r="JAI8" s="171"/>
      <c r="JAJ8" s="171"/>
      <c r="JAK8" s="171"/>
      <c r="JAL8" s="171"/>
      <c r="JAM8" s="171"/>
      <c r="JAN8" s="171"/>
      <c r="JAO8" s="171"/>
      <c r="JAP8" s="171"/>
      <c r="JAQ8" s="171"/>
      <c r="JAR8" s="171"/>
      <c r="JAS8" s="171"/>
      <c r="JAT8" s="171"/>
      <c r="JAU8" s="171"/>
      <c r="JAV8" s="171"/>
      <c r="JAW8" s="171"/>
      <c r="JAX8" s="171"/>
      <c r="JAY8" s="171"/>
      <c r="JAZ8" s="171"/>
      <c r="JBA8" s="171"/>
      <c r="JBB8" s="171"/>
      <c r="JBC8" s="171"/>
      <c r="JBD8" s="171"/>
      <c r="JBE8" s="171"/>
      <c r="JBF8" s="171"/>
      <c r="JBG8" s="171"/>
      <c r="JBH8" s="171"/>
      <c r="JBI8" s="171"/>
      <c r="JBJ8" s="171"/>
      <c r="JBK8" s="171"/>
      <c r="JBL8" s="171"/>
      <c r="JBM8" s="171"/>
      <c r="JBN8" s="171"/>
      <c r="JBO8" s="171"/>
      <c r="JBP8" s="171"/>
      <c r="JBQ8" s="171"/>
      <c r="JBR8" s="171"/>
      <c r="JBS8" s="171"/>
      <c r="JBT8" s="171"/>
      <c r="JBU8" s="171"/>
      <c r="JBV8" s="171"/>
      <c r="JBW8" s="171"/>
      <c r="JBX8" s="171"/>
      <c r="JBY8" s="171"/>
      <c r="JBZ8" s="171"/>
      <c r="JCA8" s="171"/>
      <c r="JCB8" s="171"/>
      <c r="JCC8" s="171"/>
      <c r="JCD8" s="171"/>
      <c r="JCE8" s="171"/>
      <c r="JCF8" s="171"/>
      <c r="JCG8" s="171"/>
      <c r="JCH8" s="171"/>
      <c r="JCI8" s="171"/>
      <c r="JCJ8" s="171"/>
      <c r="JCK8" s="171"/>
      <c r="JCL8" s="171"/>
      <c r="JCM8" s="171"/>
      <c r="JCN8" s="171"/>
      <c r="JCO8" s="171"/>
      <c r="JCP8" s="171"/>
      <c r="JCQ8" s="171"/>
      <c r="JCR8" s="171"/>
      <c r="JCS8" s="171"/>
      <c r="JCT8" s="171"/>
      <c r="JCU8" s="171"/>
      <c r="JCV8" s="171"/>
      <c r="JCW8" s="171"/>
      <c r="JCX8" s="171"/>
      <c r="JCY8" s="171"/>
      <c r="JCZ8" s="171"/>
      <c r="JDA8" s="171"/>
      <c r="JDB8" s="171"/>
      <c r="JDC8" s="171"/>
      <c r="JDD8" s="171"/>
      <c r="JDE8" s="171"/>
      <c r="JDF8" s="171"/>
      <c r="JDG8" s="171"/>
      <c r="JDH8" s="171"/>
      <c r="JDI8" s="171"/>
      <c r="JDJ8" s="171"/>
      <c r="JDK8" s="171"/>
      <c r="JDL8" s="171"/>
      <c r="JDM8" s="171"/>
      <c r="JDN8" s="171"/>
      <c r="JDO8" s="171"/>
      <c r="JDP8" s="171"/>
      <c r="JDQ8" s="171"/>
      <c r="JDR8" s="171"/>
      <c r="JDS8" s="171"/>
      <c r="JDT8" s="171"/>
      <c r="JDU8" s="171"/>
      <c r="JDV8" s="171"/>
      <c r="JDW8" s="171"/>
      <c r="JDX8" s="171"/>
      <c r="JDY8" s="171"/>
      <c r="JDZ8" s="171"/>
      <c r="JEA8" s="171"/>
      <c r="JEB8" s="171"/>
      <c r="JEC8" s="171"/>
      <c r="JED8" s="171"/>
      <c r="JEE8" s="171"/>
      <c r="JEF8" s="171"/>
      <c r="JEG8" s="171"/>
      <c r="JEH8" s="171"/>
      <c r="JEI8" s="171"/>
      <c r="JEJ8" s="171"/>
      <c r="JEK8" s="171"/>
      <c r="JEL8" s="171"/>
      <c r="JEM8" s="171"/>
      <c r="JEN8" s="171"/>
      <c r="JEO8" s="171"/>
      <c r="JEP8" s="171"/>
      <c r="JEQ8" s="171"/>
      <c r="JER8" s="171"/>
      <c r="JES8" s="171"/>
      <c r="JET8" s="171"/>
      <c r="JEU8" s="171"/>
      <c r="JEV8" s="171"/>
      <c r="JEW8" s="171"/>
      <c r="JEX8" s="171"/>
      <c r="JEY8" s="171"/>
      <c r="JEZ8" s="171"/>
      <c r="JFA8" s="171"/>
      <c r="JFB8" s="171"/>
      <c r="JFC8" s="171"/>
      <c r="JFD8" s="171"/>
      <c r="JFE8" s="171"/>
      <c r="JFF8" s="171"/>
      <c r="JFG8" s="171"/>
      <c r="JFH8" s="171"/>
      <c r="JFI8" s="171"/>
      <c r="JFJ8" s="171"/>
      <c r="JFK8" s="171"/>
      <c r="JFL8" s="171"/>
      <c r="JFM8" s="171"/>
      <c r="JFN8" s="171"/>
      <c r="JFO8" s="171"/>
      <c r="JFP8" s="171"/>
      <c r="JFQ8" s="171"/>
      <c r="JFR8" s="171"/>
      <c r="JFS8" s="171"/>
      <c r="JFT8" s="171"/>
      <c r="JFU8" s="171"/>
      <c r="JFV8" s="171"/>
      <c r="JFW8" s="171"/>
      <c r="JFX8" s="171"/>
      <c r="JFY8" s="171"/>
      <c r="JFZ8" s="171"/>
      <c r="JGA8" s="171"/>
      <c r="JGB8" s="171"/>
      <c r="JGC8" s="171"/>
      <c r="JGD8" s="171"/>
      <c r="JGE8" s="171"/>
      <c r="JGF8" s="171"/>
      <c r="JGG8" s="171"/>
      <c r="JGH8" s="171"/>
      <c r="JGI8" s="171"/>
      <c r="JGJ8" s="171"/>
      <c r="JGK8" s="171"/>
      <c r="JGL8" s="171"/>
      <c r="JGM8" s="171"/>
      <c r="JGN8" s="171"/>
      <c r="JGO8" s="171"/>
      <c r="JGP8" s="171"/>
      <c r="JGQ8" s="171"/>
      <c r="JGR8" s="171"/>
      <c r="JGS8" s="171"/>
      <c r="JGT8" s="171"/>
      <c r="JGU8" s="171"/>
      <c r="JGV8" s="171"/>
      <c r="JGW8" s="171"/>
      <c r="JGX8" s="171"/>
      <c r="JGY8" s="171"/>
      <c r="JGZ8" s="171"/>
      <c r="JHA8" s="171"/>
      <c r="JHB8" s="171"/>
      <c r="JHC8" s="171"/>
      <c r="JHD8" s="171"/>
      <c r="JHE8" s="171"/>
      <c r="JHF8" s="171"/>
      <c r="JHG8" s="171"/>
      <c r="JHH8" s="171"/>
      <c r="JHI8" s="171"/>
      <c r="JHJ8" s="171"/>
      <c r="JHK8" s="171"/>
      <c r="JHL8" s="171"/>
      <c r="JHM8" s="171"/>
      <c r="JHN8" s="171"/>
      <c r="JHO8" s="171"/>
      <c r="JHP8" s="171"/>
      <c r="JHQ8" s="171"/>
      <c r="JHR8" s="171"/>
      <c r="JHS8" s="171"/>
      <c r="JHT8" s="171"/>
      <c r="JHU8" s="171"/>
      <c r="JHV8" s="171"/>
      <c r="JHW8" s="171"/>
      <c r="JHX8" s="171"/>
      <c r="JHY8" s="171"/>
      <c r="JHZ8" s="171"/>
      <c r="JIA8" s="171"/>
      <c r="JIB8" s="171"/>
      <c r="JIC8" s="171"/>
      <c r="JID8" s="171"/>
      <c r="JIE8" s="171"/>
      <c r="JIF8" s="171"/>
      <c r="JIG8" s="171"/>
      <c r="JIH8" s="171"/>
      <c r="JII8" s="171"/>
      <c r="JIJ8" s="171"/>
      <c r="JIK8" s="171"/>
      <c r="JIL8" s="171"/>
      <c r="JIM8" s="171"/>
      <c r="JIN8" s="171"/>
      <c r="JIO8" s="171"/>
      <c r="JIP8" s="171"/>
      <c r="JIQ8" s="171"/>
      <c r="JIR8" s="171"/>
      <c r="JIS8" s="171"/>
      <c r="JIT8" s="171"/>
      <c r="JIU8" s="171"/>
      <c r="JIV8" s="171"/>
      <c r="JIW8" s="171"/>
      <c r="JIX8" s="171"/>
      <c r="JIY8" s="171"/>
      <c r="JIZ8" s="171"/>
      <c r="JJA8" s="171"/>
      <c r="JJB8" s="171"/>
      <c r="JJC8" s="171"/>
      <c r="JJD8" s="171"/>
      <c r="JJE8" s="171"/>
      <c r="JJF8" s="171"/>
      <c r="JJG8" s="171"/>
      <c r="JJH8" s="171"/>
      <c r="JJI8" s="171"/>
      <c r="JJJ8" s="171"/>
      <c r="JJK8" s="171"/>
      <c r="JJL8" s="171"/>
      <c r="JJM8" s="171"/>
      <c r="JJN8" s="171"/>
      <c r="JJO8" s="171"/>
      <c r="JJP8" s="171"/>
      <c r="JJQ8" s="171"/>
      <c r="JJR8" s="171"/>
      <c r="JJS8" s="171"/>
      <c r="JJT8" s="171"/>
      <c r="JJU8" s="171"/>
      <c r="JJV8" s="171"/>
      <c r="JJW8" s="171"/>
      <c r="JJX8" s="171"/>
      <c r="JJY8" s="171"/>
      <c r="JJZ8" s="171"/>
      <c r="JKA8" s="171"/>
      <c r="JKB8" s="171"/>
      <c r="JKC8" s="171"/>
      <c r="JKD8" s="171"/>
      <c r="JKE8" s="171"/>
      <c r="JKF8" s="171"/>
      <c r="JKG8" s="171"/>
      <c r="JKH8" s="171"/>
      <c r="JKI8" s="171"/>
      <c r="JKJ8" s="171"/>
      <c r="JKK8" s="171"/>
      <c r="JKL8" s="171"/>
      <c r="JKM8" s="171"/>
      <c r="JKN8" s="171"/>
      <c r="JKO8" s="171"/>
      <c r="JKP8" s="171"/>
      <c r="JKQ8" s="171"/>
      <c r="JKR8" s="171"/>
      <c r="JKS8" s="171"/>
      <c r="JKT8" s="171"/>
      <c r="JKU8" s="171"/>
      <c r="JKV8" s="171"/>
      <c r="JKW8" s="171"/>
      <c r="JKX8" s="171"/>
      <c r="JKY8" s="171"/>
      <c r="JKZ8" s="171"/>
      <c r="JLA8" s="171"/>
      <c r="JLB8" s="171"/>
      <c r="JLC8" s="171"/>
      <c r="JLD8" s="171"/>
      <c r="JLE8" s="171"/>
      <c r="JLF8" s="171"/>
      <c r="JLG8" s="171"/>
      <c r="JLH8" s="171"/>
      <c r="JLI8" s="171"/>
      <c r="JLJ8" s="171"/>
      <c r="JLK8" s="171"/>
      <c r="JLL8" s="171"/>
      <c r="JLM8" s="171"/>
      <c r="JLN8" s="171"/>
      <c r="JLO8" s="171"/>
      <c r="JLP8" s="171"/>
      <c r="JLQ8" s="171"/>
      <c r="JLR8" s="171"/>
      <c r="JLS8" s="171"/>
      <c r="JLT8" s="171"/>
      <c r="JLU8" s="171"/>
      <c r="JLV8" s="171"/>
      <c r="JLW8" s="171"/>
      <c r="JLX8" s="171"/>
      <c r="JLY8" s="171"/>
      <c r="JLZ8" s="171"/>
      <c r="JMA8" s="171"/>
      <c r="JMB8" s="171"/>
      <c r="JMC8" s="171"/>
      <c r="JMD8" s="171"/>
      <c r="JME8" s="171"/>
      <c r="JMF8" s="171"/>
      <c r="JMG8" s="171"/>
      <c r="JMH8" s="171"/>
      <c r="JMI8" s="171"/>
      <c r="JMJ8" s="171"/>
      <c r="JMK8" s="171"/>
      <c r="JML8" s="171"/>
      <c r="JMM8" s="171"/>
      <c r="JMN8" s="171"/>
      <c r="JMO8" s="171"/>
      <c r="JMP8" s="171"/>
      <c r="JMQ8" s="171"/>
      <c r="JMR8" s="171"/>
      <c r="JMS8" s="171"/>
      <c r="JMT8" s="171"/>
      <c r="JMU8" s="171"/>
      <c r="JMV8" s="171"/>
      <c r="JMW8" s="171"/>
      <c r="JMX8" s="171"/>
      <c r="JMY8" s="171"/>
      <c r="JMZ8" s="171"/>
      <c r="JNA8" s="171"/>
      <c r="JNB8" s="171"/>
      <c r="JNC8" s="171"/>
      <c r="JND8" s="171"/>
      <c r="JNE8" s="171"/>
      <c r="JNF8" s="171"/>
      <c r="JNG8" s="171"/>
      <c r="JNH8" s="171"/>
      <c r="JNI8" s="171"/>
      <c r="JNJ8" s="171"/>
      <c r="JNK8" s="171"/>
      <c r="JNL8" s="171"/>
      <c r="JNM8" s="171"/>
      <c r="JNN8" s="171"/>
      <c r="JNO8" s="171"/>
      <c r="JNP8" s="171"/>
      <c r="JNQ8" s="171"/>
      <c r="JNR8" s="171"/>
      <c r="JNS8" s="171"/>
      <c r="JNT8" s="171"/>
      <c r="JNU8" s="171"/>
      <c r="JNV8" s="171"/>
      <c r="JNW8" s="171"/>
      <c r="JNX8" s="171"/>
      <c r="JNY8" s="171"/>
      <c r="JNZ8" s="171"/>
      <c r="JOA8" s="171"/>
      <c r="JOB8" s="171"/>
      <c r="JOC8" s="171"/>
      <c r="JOD8" s="171"/>
      <c r="JOE8" s="171"/>
      <c r="JOF8" s="171"/>
      <c r="JOG8" s="171"/>
      <c r="JOH8" s="171"/>
      <c r="JOI8" s="171"/>
      <c r="JOJ8" s="171"/>
      <c r="JOK8" s="171"/>
      <c r="JOL8" s="171"/>
      <c r="JOM8" s="171"/>
      <c r="JON8" s="171"/>
      <c r="JOO8" s="171"/>
      <c r="JOP8" s="171"/>
      <c r="JOQ8" s="171"/>
      <c r="JOR8" s="171"/>
      <c r="JOS8" s="171"/>
      <c r="JOT8" s="171"/>
      <c r="JOU8" s="171"/>
      <c r="JOV8" s="171"/>
      <c r="JOW8" s="171"/>
      <c r="JOX8" s="171"/>
      <c r="JOY8" s="171"/>
      <c r="JOZ8" s="171"/>
      <c r="JPA8" s="171"/>
      <c r="JPB8" s="171"/>
      <c r="JPC8" s="171"/>
      <c r="JPD8" s="171"/>
      <c r="JPE8" s="171"/>
      <c r="JPF8" s="171"/>
      <c r="JPG8" s="171"/>
      <c r="JPH8" s="171"/>
      <c r="JPI8" s="171"/>
      <c r="JPJ8" s="171"/>
      <c r="JPK8" s="171"/>
      <c r="JPL8" s="171"/>
      <c r="JPM8" s="171"/>
      <c r="JPN8" s="171"/>
      <c r="JPO8" s="171"/>
      <c r="JPP8" s="171"/>
      <c r="JPQ8" s="171"/>
      <c r="JPR8" s="171"/>
      <c r="JPS8" s="171"/>
      <c r="JPT8" s="171"/>
      <c r="JPU8" s="171"/>
      <c r="JPV8" s="171"/>
      <c r="JPW8" s="171"/>
      <c r="JPX8" s="171"/>
      <c r="JPY8" s="171"/>
      <c r="JPZ8" s="171"/>
      <c r="JQA8" s="171"/>
      <c r="JQB8" s="171"/>
      <c r="JQC8" s="171"/>
      <c r="JQD8" s="171"/>
      <c r="JQE8" s="171"/>
      <c r="JQF8" s="171"/>
      <c r="JQG8" s="171"/>
      <c r="JQH8" s="171"/>
      <c r="JQI8" s="171"/>
      <c r="JQJ8" s="171"/>
      <c r="JQK8" s="171"/>
      <c r="JQL8" s="171"/>
      <c r="JQM8" s="171"/>
      <c r="JQN8" s="171"/>
      <c r="JQO8" s="171"/>
      <c r="JQP8" s="171"/>
      <c r="JQQ8" s="171"/>
      <c r="JQR8" s="171"/>
      <c r="JQS8" s="171"/>
      <c r="JQT8" s="171"/>
      <c r="JQU8" s="171"/>
      <c r="JQV8" s="171"/>
      <c r="JQW8" s="171"/>
      <c r="JQX8" s="171"/>
      <c r="JQY8" s="171"/>
      <c r="JQZ8" s="171"/>
      <c r="JRA8" s="171"/>
      <c r="JRB8" s="171"/>
      <c r="JRC8" s="171"/>
      <c r="JRD8" s="171"/>
      <c r="JRE8" s="171"/>
      <c r="JRF8" s="171"/>
      <c r="JRG8" s="171"/>
      <c r="JRH8" s="171"/>
      <c r="JRI8" s="171"/>
      <c r="JRJ8" s="171"/>
      <c r="JRK8" s="171"/>
      <c r="JRL8" s="171"/>
      <c r="JRM8" s="171"/>
      <c r="JRN8" s="171"/>
      <c r="JRO8" s="171"/>
      <c r="JRP8" s="171"/>
      <c r="JRQ8" s="171"/>
      <c r="JRR8" s="171"/>
      <c r="JRS8" s="171"/>
      <c r="JRT8" s="171"/>
      <c r="JRU8" s="171"/>
      <c r="JRV8" s="171"/>
      <c r="JRW8" s="171"/>
      <c r="JRX8" s="171"/>
      <c r="JRY8" s="171"/>
      <c r="JRZ8" s="171"/>
      <c r="JSA8" s="171"/>
      <c r="JSB8" s="171"/>
      <c r="JSC8" s="171"/>
      <c r="JSD8" s="171"/>
      <c r="JSE8" s="171"/>
      <c r="JSF8" s="171"/>
      <c r="JSG8" s="171"/>
      <c r="JSH8" s="171"/>
      <c r="JSI8" s="171"/>
      <c r="JSJ8" s="171"/>
      <c r="JSK8" s="171"/>
      <c r="JSL8" s="171"/>
      <c r="JSM8" s="171"/>
      <c r="JSN8" s="171"/>
      <c r="JSO8" s="171"/>
      <c r="JSP8" s="171"/>
      <c r="JSQ8" s="171"/>
      <c r="JSR8" s="171"/>
      <c r="JSS8" s="171"/>
      <c r="JST8" s="171"/>
      <c r="JSU8" s="171"/>
      <c r="JSV8" s="171"/>
      <c r="JSW8" s="171"/>
      <c r="JSX8" s="171"/>
      <c r="JSY8" s="171"/>
      <c r="JSZ8" s="171"/>
      <c r="JTA8" s="171"/>
      <c r="JTB8" s="171"/>
      <c r="JTC8" s="171"/>
      <c r="JTD8" s="171"/>
      <c r="JTE8" s="171"/>
      <c r="JTF8" s="171"/>
      <c r="JTG8" s="171"/>
      <c r="JTH8" s="171"/>
      <c r="JTI8" s="171"/>
      <c r="JTJ8" s="171"/>
      <c r="JTK8" s="171"/>
      <c r="JTL8" s="171"/>
      <c r="JTM8" s="171"/>
      <c r="JTN8" s="171"/>
      <c r="JTO8" s="171"/>
      <c r="JTP8" s="171"/>
      <c r="JTQ8" s="171"/>
      <c r="JTR8" s="171"/>
      <c r="JTS8" s="171"/>
      <c r="JTT8" s="171"/>
      <c r="JTU8" s="171"/>
      <c r="JTV8" s="171"/>
      <c r="JTW8" s="171"/>
      <c r="JTX8" s="171"/>
      <c r="JTY8" s="171"/>
      <c r="JTZ8" s="171"/>
      <c r="JUA8" s="171"/>
      <c r="JUB8" s="171"/>
      <c r="JUC8" s="171"/>
      <c r="JUD8" s="171"/>
      <c r="JUE8" s="171"/>
      <c r="JUF8" s="171"/>
      <c r="JUG8" s="171"/>
      <c r="JUH8" s="171"/>
      <c r="JUI8" s="171"/>
      <c r="JUJ8" s="171"/>
      <c r="JUK8" s="171"/>
      <c r="JUL8" s="171"/>
      <c r="JUM8" s="171"/>
      <c r="JUN8" s="171"/>
      <c r="JUO8" s="171"/>
      <c r="JUP8" s="171"/>
      <c r="JUQ8" s="171"/>
      <c r="JUR8" s="171"/>
      <c r="JUS8" s="171"/>
      <c r="JUT8" s="171"/>
      <c r="JUU8" s="171"/>
      <c r="JUV8" s="171"/>
      <c r="JUW8" s="171"/>
      <c r="JUX8" s="171"/>
      <c r="JUY8" s="171"/>
      <c r="JUZ8" s="171"/>
      <c r="JVA8" s="171"/>
      <c r="JVB8" s="171"/>
      <c r="JVC8" s="171"/>
      <c r="JVD8" s="171"/>
      <c r="JVE8" s="171"/>
      <c r="JVF8" s="171"/>
      <c r="JVG8" s="171"/>
      <c r="JVH8" s="171"/>
      <c r="JVI8" s="171"/>
      <c r="JVJ8" s="171"/>
      <c r="JVK8" s="171"/>
      <c r="JVL8" s="171"/>
      <c r="JVM8" s="171"/>
      <c r="JVN8" s="171"/>
      <c r="JVO8" s="171"/>
      <c r="JVP8" s="171"/>
      <c r="JVQ8" s="171"/>
      <c r="JVR8" s="171"/>
      <c r="JVS8" s="171"/>
      <c r="JVT8" s="171"/>
      <c r="JVU8" s="171"/>
      <c r="JVV8" s="171"/>
      <c r="JVW8" s="171"/>
      <c r="JVX8" s="171"/>
      <c r="JVY8" s="171"/>
      <c r="JVZ8" s="171"/>
      <c r="JWA8" s="171"/>
      <c r="JWB8" s="171"/>
      <c r="JWC8" s="171"/>
      <c r="JWD8" s="171"/>
      <c r="JWE8" s="171"/>
      <c r="JWF8" s="171"/>
      <c r="JWG8" s="171"/>
      <c r="JWH8" s="171"/>
      <c r="JWI8" s="171"/>
      <c r="JWJ8" s="171"/>
      <c r="JWK8" s="171"/>
      <c r="JWL8" s="171"/>
      <c r="JWM8" s="171"/>
      <c r="JWN8" s="171"/>
      <c r="JWO8" s="171"/>
      <c r="JWP8" s="171"/>
      <c r="JWQ8" s="171"/>
      <c r="JWR8" s="171"/>
      <c r="JWS8" s="171"/>
      <c r="JWT8" s="171"/>
      <c r="JWU8" s="171"/>
      <c r="JWV8" s="171"/>
      <c r="JWW8" s="171"/>
      <c r="JWX8" s="171"/>
      <c r="JWY8" s="171"/>
      <c r="JWZ8" s="171"/>
      <c r="JXA8" s="171"/>
      <c r="JXB8" s="171"/>
      <c r="JXC8" s="171"/>
      <c r="JXD8" s="171"/>
      <c r="JXE8" s="171"/>
      <c r="JXF8" s="171"/>
      <c r="JXG8" s="171"/>
      <c r="JXH8" s="171"/>
      <c r="JXI8" s="171"/>
      <c r="JXJ8" s="171"/>
      <c r="JXK8" s="171"/>
      <c r="JXL8" s="171"/>
      <c r="JXM8" s="171"/>
      <c r="JXN8" s="171"/>
      <c r="JXO8" s="171"/>
      <c r="JXP8" s="171"/>
      <c r="JXQ8" s="171"/>
      <c r="JXR8" s="171"/>
      <c r="JXS8" s="171"/>
      <c r="JXT8" s="171"/>
      <c r="JXU8" s="171"/>
      <c r="JXV8" s="171"/>
      <c r="JXW8" s="171"/>
      <c r="JXX8" s="171"/>
      <c r="JXY8" s="171"/>
      <c r="JXZ8" s="171"/>
      <c r="JYA8" s="171"/>
      <c r="JYB8" s="171"/>
      <c r="JYC8" s="171"/>
      <c r="JYD8" s="171"/>
      <c r="JYE8" s="171"/>
      <c r="JYF8" s="171"/>
      <c r="JYG8" s="171"/>
      <c r="JYH8" s="171"/>
      <c r="JYI8" s="171"/>
      <c r="JYJ8" s="171"/>
      <c r="JYK8" s="171"/>
      <c r="JYL8" s="171"/>
      <c r="JYM8" s="171"/>
      <c r="JYN8" s="171"/>
      <c r="JYO8" s="171"/>
      <c r="JYP8" s="171"/>
      <c r="JYQ8" s="171"/>
      <c r="JYR8" s="171"/>
      <c r="JYS8" s="171"/>
      <c r="JYT8" s="171"/>
      <c r="JYU8" s="171"/>
      <c r="JYV8" s="171"/>
      <c r="JYW8" s="171"/>
      <c r="JYX8" s="171"/>
      <c r="JYY8" s="171"/>
      <c r="JYZ8" s="171"/>
      <c r="JZA8" s="171"/>
      <c r="JZB8" s="171"/>
      <c r="JZC8" s="171"/>
      <c r="JZD8" s="171"/>
      <c r="JZE8" s="171"/>
      <c r="JZF8" s="171"/>
      <c r="JZG8" s="171"/>
      <c r="JZH8" s="171"/>
      <c r="JZI8" s="171"/>
      <c r="JZJ8" s="171"/>
      <c r="JZK8" s="171"/>
      <c r="JZL8" s="171"/>
      <c r="JZM8" s="171"/>
      <c r="JZN8" s="171"/>
      <c r="JZO8" s="171"/>
      <c r="JZP8" s="171"/>
      <c r="JZQ8" s="171"/>
      <c r="JZR8" s="171"/>
      <c r="JZS8" s="171"/>
      <c r="JZT8" s="171"/>
      <c r="JZU8" s="171"/>
      <c r="JZV8" s="171"/>
      <c r="JZW8" s="171"/>
      <c r="JZX8" s="171"/>
      <c r="JZY8" s="171"/>
      <c r="JZZ8" s="171"/>
      <c r="KAA8" s="171"/>
      <c r="KAB8" s="171"/>
      <c r="KAC8" s="171"/>
      <c r="KAD8" s="171"/>
      <c r="KAE8" s="171"/>
      <c r="KAF8" s="171"/>
      <c r="KAG8" s="171"/>
      <c r="KAH8" s="171"/>
      <c r="KAI8" s="171"/>
      <c r="KAJ8" s="171"/>
      <c r="KAK8" s="171"/>
      <c r="KAL8" s="171"/>
      <c r="KAM8" s="171"/>
      <c r="KAN8" s="171"/>
      <c r="KAO8" s="171"/>
      <c r="KAP8" s="171"/>
      <c r="KAQ8" s="171"/>
      <c r="KAR8" s="171"/>
      <c r="KAS8" s="171"/>
      <c r="KAT8" s="171"/>
      <c r="KAU8" s="171"/>
      <c r="KAV8" s="171"/>
      <c r="KAW8" s="171"/>
      <c r="KAX8" s="171"/>
      <c r="KAY8" s="171"/>
      <c r="KAZ8" s="171"/>
      <c r="KBA8" s="171"/>
      <c r="KBB8" s="171"/>
      <c r="KBC8" s="171"/>
      <c r="KBD8" s="171"/>
      <c r="KBE8" s="171"/>
      <c r="KBF8" s="171"/>
      <c r="KBG8" s="171"/>
      <c r="KBH8" s="171"/>
      <c r="KBI8" s="171"/>
      <c r="KBJ8" s="171"/>
      <c r="KBK8" s="171"/>
      <c r="KBL8" s="171"/>
      <c r="KBM8" s="171"/>
      <c r="KBN8" s="171"/>
      <c r="KBO8" s="171"/>
      <c r="KBP8" s="171"/>
      <c r="KBQ8" s="171"/>
      <c r="KBR8" s="171"/>
      <c r="KBS8" s="171"/>
      <c r="KBT8" s="171"/>
      <c r="KBU8" s="171"/>
      <c r="KBV8" s="171"/>
      <c r="KBW8" s="171"/>
      <c r="KBX8" s="171"/>
      <c r="KBY8" s="171"/>
      <c r="KBZ8" s="171"/>
      <c r="KCA8" s="171"/>
      <c r="KCB8" s="171"/>
      <c r="KCC8" s="171"/>
      <c r="KCD8" s="171"/>
      <c r="KCE8" s="171"/>
      <c r="KCF8" s="171"/>
      <c r="KCG8" s="171"/>
      <c r="KCH8" s="171"/>
      <c r="KCI8" s="171"/>
      <c r="KCJ8" s="171"/>
      <c r="KCK8" s="171"/>
      <c r="KCL8" s="171"/>
      <c r="KCM8" s="171"/>
      <c r="KCN8" s="171"/>
      <c r="KCO8" s="171"/>
      <c r="KCP8" s="171"/>
      <c r="KCQ8" s="171"/>
      <c r="KCR8" s="171"/>
      <c r="KCS8" s="171"/>
      <c r="KCT8" s="171"/>
      <c r="KCU8" s="171"/>
      <c r="KCV8" s="171"/>
      <c r="KCW8" s="171"/>
      <c r="KCX8" s="171"/>
      <c r="KCY8" s="171"/>
      <c r="KCZ8" s="171"/>
      <c r="KDA8" s="171"/>
      <c r="KDB8" s="171"/>
      <c r="KDC8" s="171"/>
      <c r="KDD8" s="171"/>
      <c r="KDE8" s="171"/>
      <c r="KDF8" s="171"/>
      <c r="KDG8" s="171"/>
      <c r="KDH8" s="171"/>
      <c r="KDI8" s="171"/>
      <c r="KDJ8" s="171"/>
      <c r="KDK8" s="171"/>
      <c r="KDL8" s="171"/>
      <c r="KDM8" s="171"/>
      <c r="KDN8" s="171"/>
      <c r="KDO8" s="171"/>
      <c r="KDP8" s="171"/>
      <c r="KDQ8" s="171"/>
      <c r="KDR8" s="171"/>
      <c r="KDS8" s="171"/>
      <c r="KDT8" s="171"/>
      <c r="KDU8" s="171"/>
      <c r="KDV8" s="171"/>
      <c r="KDW8" s="171"/>
      <c r="KDX8" s="171"/>
      <c r="KDY8" s="171"/>
      <c r="KDZ8" s="171"/>
      <c r="KEA8" s="171"/>
      <c r="KEB8" s="171"/>
      <c r="KEC8" s="171"/>
      <c r="KED8" s="171"/>
      <c r="KEE8" s="171"/>
      <c r="KEF8" s="171"/>
      <c r="KEG8" s="171"/>
      <c r="KEH8" s="171"/>
      <c r="KEI8" s="171"/>
      <c r="KEJ8" s="171"/>
      <c r="KEK8" s="171"/>
      <c r="KEL8" s="171"/>
      <c r="KEM8" s="171"/>
      <c r="KEN8" s="171"/>
      <c r="KEO8" s="171"/>
      <c r="KEP8" s="171"/>
      <c r="KEQ8" s="171"/>
      <c r="KER8" s="171"/>
      <c r="KES8" s="171"/>
      <c r="KET8" s="171"/>
      <c r="KEU8" s="171"/>
      <c r="KEV8" s="171"/>
      <c r="KEW8" s="171"/>
      <c r="KEX8" s="171"/>
      <c r="KEY8" s="171"/>
      <c r="KEZ8" s="171"/>
      <c r="KFA8" s="171"/>
      <c r="KFB8" s="171"/>
      <c r="KFC8" s="171"/>
      <c r="KFD8" s="171"/>
      <c r="KFE8" s="171"/>
      <c r="KFF8" s="171"/>
      <c r="KFG8" s="171"/>
      <c r="KFH8" s="171"/>
      <c r="KFI8" s="171"/>
      <c r="KFJ8" s="171"/>
      <c r="KFK8" s="171"/>
      <c r="KFL8" s="171"/>
      <c r="KFM8" s="171"/>
      <c r="KFN8" s="171"/>
      <c r="KFO8" s="171"/>
      <c r="KFP8" s="171"/>
      <c r="KFQ8" s="171"/>
      <c r="KFR8" s="171"/>
      <c r="KFS8" s="171"/>
      <c r="KFT8" s="171"/>
      <c r="KFU8" s="171"/>
      <c r="KFV8" s="171"/>
      <c r="KFW8" s="171"/>
      <c r="KFX8" s="171"/>
      <c r="KFY8" s="171"/>
      <c r="KFZ8" s="171"/>
      <c r="KGA8" s="171"/>
      <c r="KGB8" s="171"/>
      <c r="KGC8" s="171"/>
      <c r="KGD8" s="171"/>
      <c r="KGE8" s="171"/>
      <c r="KGF8" s="171"/>
      <c r="KGG8" s="171"/>
      <c r="KGH8" s="171"/>
      <c r="KGI8" s="171"/>
      <c r="KGJ8" s="171"/>
      <c r="KGK8" s="171"/>
      <c r="KGL8" s="171"/>
      <c r="KGM8" s="171"/>
      <c r="KGN8" s="171"/>
      <c r="KGO8" s="171"/>
      <c r="KGP8" s="171"/>
      <c r="KGQ8" s="171"/>
      <c r="KGR8" s="171"/>
      <c r="KGS8" s="171"/>
      <c r="KGT8" s="171"/>
      <c r="KGU8" s="171"/>
      <c r="KGV8" s="171"/>
      <c r="KGW8" s="171"/>
      <c r="KGX8" s="171"/>
      <c r="KGY8" s="171"/>
      <c r="KGZ8" s="171"/>
      <c r="KHA8" s="171"/>
      <c r="KHB8" s="171"/>
      <c r="KHC8" s="171"/>
      <c r="KHD8" s="171"/>
      <c r="KHE8" s="171"/>
      <c r="KHF8" s="171"/>
      <c r="KHG8" s="171"/>
      <c r="KHH8" s="171"/>
      <c r="KHI8" s="171"/>
      <c r="KHJ8" s="171"/>
      <c r="KHK8" s="171"/>
      <c r="KHL8" s="171"/>
      <c r="KHM8" s="171"/>
      <c r="KHN8" s="171"/>
      <c r="KHO8" s="171"/>
      <c r="KHP8" s="171"/>
      <c r="KHQ8" s="171"/>
      <c r="KHR8" s="171"/>
      <c r="KHS8" s="171"/>
      <c r="KHT8" s="171"/>
      <c r="KHU8" s="171"/>
      <c r="KHV8" s="171"/>
      <c r="KHW8" s="171"/>
      <c r="KHX8" s="171"/>
      <c r="KHY8" s="171"/>
      <c r="KHZ8" s="171"/>
      <c r="KIA8" s="171"/>
      <c r="KIB8" s="171"/>
      <c r="KIC8" s="171"/>
      <c r="KID8" s="171"/>
      <c r="KIE8" s="171"/>
      <c r="KIF8" s="171"/>
      <c r="KIG8" s="171"/>
      <c r="KIH8" s="171"/>
      <c r="KII8" s="171"/>
      <c r="KIJ8" s="171"/>
      <c r="KIK8" s="171"/>
      <c r="KIL8" s="171"/>
      <c r="KIM8" s="171"/>
      <c r="KIN8" s="171"/>
      <c r="KIO8" s="171"/>
      <c r="KIP8" s="171"/>
      <c r="KIQ8" s="171"/>
      <c r="KIR8" s="171"/>
      <c r="KIS8" s="171"/>
      <c r="KIT8" s="171"/>
      <c r="KIU8" s="171"/>
      <c r="KIV8" s="171"/>
      <c r="KIW8" s="171"/>
      <c r="KIX8" s="171"/>
      <c r="KIY8" s="171"/>
      <c r="KIZ8" s="171"/>
      <c r="KJA8" s="171"/>
      <c r="KJB8" s="171"/>
      <c r="KJC8" s="171"/>
      <c r="KJD8" s="171"/>
      <c r="KJE8" s="171"/>
      <c r="KJF8" s="171"/>
      <c r="KJG8" s="171"/>
      <c r="KJH8" s="171"/>
      <c r="KJI8" s="171"/>
      <c r="KJJ8" s="171"/>
      <c r="KJK8" s="171"/>
      <c r="KJL8" s="171"/>
      <c r="KJM8" s="171"/>
      <c r="KJN8" s="171"/>
      <c r="KJO8" s="171"/>
      <c r="KJP8" s="171"/>
      <c r="KJQ8" s="171"/>
      <c r="KJR8" s="171"/>
      <c r="KJS8" s="171"/>
      <c r="KJT8" s="171"/>
      <c r="KJU8" s="171"/>
      <c r="KJV8" s="171"/>
      <c r="KJW8" s="171"/>
      <c r="KJX8" s="171"/>
      <c r="KJY8" s="171"/>
      <c r="KJZ8" s="171"/>
      <c r="KKA8" s="171"/>
      <c r="KKB8" s="171"/>
      <c r="KKC8" s="171"/>
      <c r="KKD8" s="171"/>
      <c r="KKE8" s="171"/>
      <c r="KKF8" s="171"/>
      <c r="KKG8" s="171"/>
      <c r="KKH8" s="171"/>
      <c r="KKI8" s="171"/>
      <c r="KKJ8" s="171"/>
      <c r="KKK8" s="171"/>
      <c r="KKL8" s="171"/>
      <c r="KKM8" s="171"/>
      <c r="KKN8" s="171"/>
      <c r="KKO8" s="171"/>
      <c r="KKP8" s="171"/>
      <c r="KKQ8" s="171"/>
      <c r="KKR8" s="171"/>
      <c r="KKS8" s="171"/>
      <c r="KKT8" s="171"/>
      <c r="KKU8" s="171"/>
      <c r="KKV8" s="171"/>
      <c r="KKW8" s="171"/>
      <c r="KKX8" s="171"/>
      <c r="KKY8" s="171"/>
      <c r="KKZ8" s="171"/>
      <c r="KLA8" s="171"/>
      <c r="KLB8" s="171"/>
      <c r="KLC8" s="171"/>
      <c r="KLD8" s="171"/>
      <c r="KLE8" s="171"/>
      <c r="KLF8" s="171"/>
      <c r="KLG8" s="171"/>
      <c r="KLH8" s="171"/>
      <c r="KLI8" s="171"/>
      <c r="KLJ8" s="171"/>
      <c r="KLK8" s="171"/>
      <c r="KLL8" s="171"/>
      <c r="KLM8" s="171"/>
      <c r="KLN8" s="171"/>
      <c r="KLO8" s="171"/>
      <c r="KLP8" s="171"/>
      <c r="KLQ8" s="171"/>
      <c r="KLR8" s="171"/>
      <c r="KLS8" s="171"/>
      <c r="KLT8" s="171"/>
      <c r="KLU8" s="171"/>
      <c r="KLV8" s="171"/>
      <c r="KLW8" s="171"/>
      <c r="KLX8" s="171"/>
      <c r="KLY8" s="171"/>
      <c r="KLZ8" s="171"/>
      <c r="KMA8" s="171"/>
      <c r="KMB8" s="171"/>
      <c r="KMC8" s="171"/>
      <c r="KMD8" s="171"/>
      <c r="KME8" s="171"/>
      <c r="KMF8" s="171"/>
      <c r="KMG8" s="171"/>
      <c r="KMH8" s="171"/>
      <c r="KMI8" s="171"/>
      <c r="KMJ8" s="171"/>
      <c r="KMK8" s="171"/>
      <c r="KML8" s="171"/>
      <c r="KMM8" s="171"/>
      <c r="KMN8" s="171"/>
      <c r="KMO8" s="171"/>
      <c r="KMP8" s="171"/>
      <c r="KMQ8" s="171"/>
      <c r="KMR8" s="171"/>
      <c r="KMS8" s="171"/>
      <c r="KMT8" s="171"/>
      <c r="KMU8" s="171"/>
      <c r="KMV8" s="171"/>
      <c r="KMW8" s="171"/>
      <c r="KMX8" s="171"/>
      <c r="KMY8" s="171"/>
      <c r="KMZ8" s="171"/>
      <c r="KNA8" s="171"/>
      <c r="KNB8" s="171"/>
      <c r="KNC8" s="171"/>
      <c r="KND8" s="171"/>
      <c r="KNE8" s="171"/>
      <c r="KNF8" s="171"/>
      <c r="KNG8" s="171"/>
      <c r="KNH8" s="171"/>
      <c r="KNI8" s="171"/>
      <c r="KNJ8" s="171"/>
      <c r="KNK8" s="171"/>
      <c r="KNL8" s="171"/>
      <c r="KNM8" s="171"/>
      <c r="KNN8" s="171"/>
      <c r="KNO8" s="171"/>
      <c r="KNP8" s="171"/>
      <c r="KNQ8" s="171"/>
      <c r="KNR8" s="171"/>
      <c r="KNS8" s="171"/>
      <c r="KNT8" s="171"/>
      <c r="KNU8" s="171"/>
      <c r="KNV8" s="171"/>
      <c r="KNW8" s="171"/>
      <c r="KNX8" s="171"/>
      <c r="KNY8" s="171"/>
      <c r="KNZ8" s="171"/>
      <c r="KOA8" s="171"/>
      <c r="KOB8" s="171"/>
      <c r="KOC8" s="171"/>
      <c r="KOD8" s="171"/>
      <c r="KOE8" s="171"/>
      <c r="KOF8" s="171"/>
      <c r="KOG8" s="171"/>
      <c r="KOH8" s="171"/>
      <c r="KOI8" s="171"/>
      <c r="KOJ8" s="171"/>
      <c r="KOK8" s="171"/>
      <c r="KOL8" s="171"/>
      <c r="KOM8" s="171"/>
      <c r="KON8" s="171"/>
      <c r="KOO8" s="171"/>
      <c r="KOP8" s="171"/>
      <c r="KOQ8" s="171"/>
      <c r="KOR8" s="171"/>
      <c r="KOS8" s="171"/>
      <c r="KOT8" s="171"/>
      <c r="KOU8" s="171"/>
      <c r="KOV8" s="171"/>
      <c r="KOW8" s="171"/>
      <c r="KOX8" s="171"/>
      <c r="KOY8" s="171"/>
      <c r="KOZ8" s="171"/>
      <c r="KPA8" s="171"/>
      <c r="KPB8" s="171"/>
      <c r="KPC8" s="171"/>
      <c r="KPD8" s="171"/>
      <c r="KPE8" s="171"/>
      <c r="KPF8" s="171"/>
      <c r="KPG8" s="171"/>
      <c r="KPH8" s="171"/>
      <c r="KPI8" s="171"/>
      <c r="KPJ8" s="171"/>
      <c r="KPK8" s="171"/>
      <c r="KPL8" s="171"/>
      <c r="KPM8" s="171"/>
      <c r="KPN8" s="171"/>
      <c r="KPO8" s="171"/>
      <c r="KPP8" s="171"/>
      <c r="KPQ8" s="171"/>
      <c r="KPR8" s="171"/>
      <c r="KPS8" s="171"/>
      <c r="KPT8" s="171"/>
      <c r="KPU8" s="171"/>
      <c r="KPV8" s="171"/>
      <c r="KPW8" s="171"/>
      <c r="KPX8" s="171"/>
      <c r="KPY8" s="171"/>
      <c r="KPZ8" s="171"/>
      <c r="KQA8" s="171"/>
      <c r="KQB8" s="171"/>
      <c r="KQC8" s="171"/>
      <c r="KQD8" s="171"/>
      <c r="KQE8" s="171"/>
      <c r="KQF8" s="171"/>
      <c r="KQG8" s="171"/>
      <c r="KQH8" s="171"/>
      <c r="KQI8" s="171"/>
      <c r="KQJ8" s="171"/>
      <c r="KQK8" s="171"/>
      <c r="KQL8" s="171"/>
      <c r="KQM8" s="171"/>
      <c r="KQN8" s="171"/>
      <c r="KQO8" s="171"/>
      <c r="KQP8" s="171"/>
      <c r="KQQ8" s="171"/>
      <c r="KQR8" s="171"/>
      <c r="KQS8" s="171"/>
      <c r="KQT8" s="171"/>
      <c r="KQU8" s="171"/>
      <c r="KQV8" s="171"/>
      <c r="KQW8" s="171"/>
      <c r="KQX8" s="171"/>
      <c r="KQY8" s="171"/>
      <c r="KQZ8" s="171"/>
      <c r="KRA8" s="171"/>
      <c r="KRB8" s="171"/>
      <c r="KRC8" s="171"/>
      <c r="KRD8" s="171"/>
      <c r="KRE8" s="171"/>
      <c r="KRF8" s="171"/>
      <c r="KRG8" s="171"/>
      <c r="KRH8" s="171"/>
      <c r="KRI8" s="171"/>
      <c r="KRJ8" s="171"/>
      <c r="KRK8" s="171"/>
      <c r="KRL8" s="171"/>
      <c r="KRM8" s="171"/>
      <c r="KRN8" s="171"/>
      <c r="KRO8" s="171"/>
      <c r="KRP8" s="171"/>
      <c r="KRQ8" s="171"/>
      <c r="KRR8" s="171"/>
      <c r="KRS8" s="171"/>
      <c r="KRT8" s="171"/>
      <c r="KRU8" s="171"/>
      <c r="KRV8" s="171"/>
      <c r="KRW8" s="171"/>
      <c r="KRX8" s="171"/>
      <c r="KRY8" s="171"/>
      <c r="KRZ8" s="171"/>
      <c r="KSA8" s="171"/>
      <c r="KSB8" s="171"/>
      <c r="KSC8" s="171"/>
      <c r="KSD8" s="171"/>
      <c r="KSE8" s="171"/>
      <c r="KSF8" s="171"/>
      <c r="KSG8" s="171"/>
      <c r="KSH8" s="171"/>
      <c r="KSI8" s="171"/>
      <c r="KSJ8" s="171"/>
      <c r="KSK8" s="171"/>
      <c r="KSL8" s="171"/>
      <c r="KSM8" s="171"/>
      <c r="KSN8" s="171"/>
      <c r="KSO8" s="171"/>
      <c r="KSP8" s="171"/>
      <c r="KSQ8" s="171"/>
      <c r="KSR8" s="171"/>
      <c r="KSS8" s="171"/>
      <c r="KST8" s="171"/>
      <c r="KSU8" s="171"/>
      <c r="KSV8" s="171"/>
      <c r="KSW8" s="171"/>
      <c r="KSX8" s="171"/>
      <c r="KSY8" s="171"/>
      <c r="KSZ8" s="171"/>
      <c r="KTA8" s="171"/>
      <c r="KTB8" s="171"/>
      <c r="KTC8" s="171"/>
      <c r="KTD8" s="171"/>
      <c r="KTE8" s="171"/>
      <c r="KTF8" s="171"/>
      <c r="KTG8" s="171"/>
      <c r="KTH8" s="171"/>
      <c r="KTI8" s="171"/>
      <c r="KTJ8" s="171"/>
      <c r="KTK8" s="171"/>
      <c r="KTL8" s="171"/>
      <c r="KTM8" s="171"/>
      <c r="KTN8" s="171"/>
      <c r="KTO8" s="171"/>
      <c r="KTP8" s="171"/>
      <c r="KTQ8" s="171"/>
      <c r="KTR8" s="171"/>
      <c r="KTS8" s="171"/>
      <c r="KTT8" s="171"/>
      <c r="KTU8" s="171"/>
      <c r="KTV8" s="171"/>
      <c r="KTW8" s="171"/>
      <c r="KTX8" s="171"/>
      <c r="KTY8" s="171"/>
      <c r="KTZ8" s="171"/>
      <c r="KUA8" s="171"/>
      <c r="KUB8" s="171"/>
      <c r="KUC8" s="171"/>
      <c r="KUD8" s="171"/>
      <c r="KUE8" s="171"/>
      <c r="KUF8" s="171"/>
      <c r="KUG8" s="171"/>
      <c r="KUH8" s="171"/>
      <c r="KUI8" s="171"/>
      <c r="KUJ8" s="171"/>
      <c r="KUK8" s="171"/>
      <c r="KUL8" s="171"/>
      <c r="KUM8" s="171"/>
      <c r="KUN8" s="171"/>
      <c r="KUO8" s="171"/>
      <c r="KUP8" s="171"/>
      <c r="KUQ8" s="171"/>
      <c r="KUR8" s="171"/>
      <c r="KUS8" s="171"/>
      <c r="KUT8" s="171"/>
      <c r="KUU8" s="171"/>
      <c r="KUV8" s="171"/>
      <c r="KUW8" s="171"/>
      <c r="KUX8" s="171"/>
      <c r="KUY8" s="171"/>
      <c r="KUZ8" s="171"/>
      <c r="KVA8" s="171"/>
      <c r="KVB8" s="171"/>
      <c r="KVC8" s="171"/>
      <c r="KVD8" s="171"/>
      <c r="KVE8" s="171"/>
      <c r="KVF8" s="171"/>
      <c r="KVG8" s="171"/>
      <c r="KVH8" s="171"/>
      <c r="KVI8" s="171"/>
      <c r="KVJ8" s="171"/>
      <c r="KVK8" s="171"/>
      <c r="KVL8" s="171"/>
      <c r="KVM8" s="171"/>
      <c r="KVN8" s="171"/>
      <c r="KVO8" s="171"/>
      <c r="KVP8" s="171"/>
      <c r="KVQ8" s="171"/>
      <c r="KVR8" s="171"/>
      <c r="KVS8" s="171"/>
      <c r="KVT8" s="171"/>
      <c r="KVU8" s="171"/>
      <c r="KVV8" s="171"/>
      <c r="KVW8" s="171"/>
      <c r="KVX8" s="171"/>
      <c r="KVY8" s="171"/>
      <c r="KVZ8" s="171"/>
      <c r="KWA8" s="171"/>
      <c r="KWB8" s="171"/>
      <c r="KWC8" s="171"/>
      <c r="KWD8" s="171"/>
      <c r="KWE8" s="171"/>
      <c r="KWF8" s="171"/>
      <c r="KWG8" s="171"/>
      <c r="KWH8" s="171"/>
      <c r="KWI8" s="171"/>
      <c r="KWJ8" s="171"/>
      <c r="KWK8" s="171"/>
      <c r="KWL8" s="171"/>
      <c r="KWM8" s="171"/>
      <c r="KWN8" s="171"/>
      <c r="KWO8" s="171"/>
      <c r="KWP8" s="171"/>
      <c r="KWQ8" s="171"/>
      <c r="KWR8" s="171"/>
      <c r="KWS8" s="171"/>
      <c r="KWT8" s="171"/>
      <c r="KWU8" s="171"/>
      <c r="KWV8" s="171"/>
      <c r="KWW8" s="171"/>
      <c r="KWX8" s="171"/>
      <c r="KWY8" s="171"/>
      <c r="KWZ8" s="171"/>
      <c r="KXA8" s="171"/>
      <c r="KXB8" s="171"/>
      <c r="KXC8" s="171"/>
      <c r="KXD8" s="171"/>
      <c r="KXE8" s="171"/>
      <c r="KXF8" s="171"/>
      <c r="KXG8" s="171"/>
      <c r="KXH8" s="171"/>
      <c r="KXI8" s="171"/>
      <c r="KXJ8" s="171"/>
      <c r="KXK8" s="171"/>
      <c r="KXL8" s="171"/>
      <c r="KXM8" s="171"/>
      <c r="KXN8" s="171"/>
      <c r="KXO8" s="171"/>
      <c r="KXP8" s="171"/>
      <c r="KXQ8" s="171"/>
      <c r="KXR8" s="171"/>
      <c r="KXS8" s="171"/>
      <c r="KXT8" s="171"/>
      <c r="KXU8" s="171"/>
      <c r="KXV8" s="171"/>
      <c r="KXW8" s="171"/>
      <c r="KXX8" s="171"/>
      <c r="KXY8" s="171"/>
      <c r="KXZ8" s="171"/>
      <c r="KYA8" s="171"/>
      <c r="KYB8" s="171"/>
      <c r="KYC8" s="171"/>
      <c r="KYD8" s="171"/>
      <c r="KYE8" s="171"/>
      <c r="KYF8" s="171"/>
      <c r="KYG8" s="171"/>
      <c r="KYH8" s="171"/>
      <c r="KYI8" s="171"/>
      <c r="KYJ8" s="171"/>
      <c r="KYK8" s="171"/>
      <c r="KYL8" s="171"/>
      <c r="KYM8" s="171"/>
      <c r="KYN8" s="171"/>
      <c r="KYO8" s="171"/>
      <c r="KYP8" s="171"/>
      <c r="KYQ8" s="171"/>
      <c r="KYR8" s="171"/>
      <c r="KYS8" s="171"/>
      <c r="KYT8" s="171"/>
      <c r="KYU8" s="171"/>
      <c r="KYV8" s="171"/>
      <c r="KYW8" s="171"/>
      <c r="KYX8" s="171"/>
      <c r="KYY8" s="171"/>
      <c r="KYZ8" s="171"/>
      <c r="KZA8" s="171"/>
      <c r="KZB8" s="171"/>
      <c r="KZC8" s="171"/>
      <c r="KZD8" s="171"/>
      <c r="KZE8" s="171"/>
      <c r="KZF8" s="171"/>
      <c r="KZG8" s="171"/>
      <c r="KZH8" s="171"/>
      <c r="KZI8" s="171"/>
      <c r="KZJ8" s="171"/>
      <c r="KZK8" s="171"/>
      <c r="KZL8" s="171"/>
      <c r="KZM8" s="171"/>
      <c r="KZN8" s="171"/>
      <c r="KZO8" s="171"/>
      <c r="KZP8" s="171"/>
      <c r="KZQ8" s="171"/>
      <c r="KZR8" s="171"/>
      <c r="KZS8" s="171"/>
      <c r="KZT8" s="171"/>
      <c r="KZU8" s="171"/>
      <c r="KZV8" s="171"/>
      <c r="KZW8" s="171"/>
      <c r="KZX8" s="171"/>
      <c r="KZY8" s="171"/>
      <c r="KZZ8" s="171"/>
      <c r="LAA8" s="171"/>
      <c r="LAB8" s="171"/>
      <c r="LAC8" s="171"/>
      <c r="LAD8" s="171"/>
      <c r="LAE8" s="171"/>
      <c r="LAF8" s="171"/>
      <c r="LAG8" s="171"/>
      <c r="LAH8" s="171"/>
      <c r="LAI8" s="171"/>
      <c r="LAJ8" s="171"/>
      <c r="LAK8" s="171"/>
      <c r="LAL8" s="171"/>
      <c r="LAM8" s="171"/>
      <c r="LAN8" s="171"/>
      <c r="LAO8" s="171"/>
      <c r="LAP8" s="171"/>
      <c r="LAQ8" s="171"/>
      <c r="LAR8" s="171"/>
      <c r="LAS8" s="171"/>
      <c r="LAT8" s="171"/>
      <c r="LAU8" s="171"/>
      <c r="LAV8" s="171"/>
      <c r="LAW8" s="171"/>
      <c r="LAX8" s="171"/>
      <c r="LAY8" s="171"/>
      <c r="LAZ8" s="171"/>
      <c r="LBA8" s="171"/>
      <c r="LBB8" s="171"/>
      <c r="LBC8" s="171"/>
      <c r="LBD8" s="171"/>
      <c r="LBE8" s="171"/>
      <c r="LBF8" s="171"/>
      <c r="LBG8" s="171"/>
      <c r="LBH8" s="171"/>
      <c r="LBI8" s="171"/>
      <c r="LBJ8" s="171"/>
      <c r="LBK8" s="171"/>
      <c r="LBL8" s="171"/>
      <c r="LBM8" s="171"/>
      <c r="LBN8" s="171"/>
      <c r="LBO8" s="171"/>
      <c r="LBP8" s="171"/>
      <c r="LBQ8" s="171"/>
      <c r="LBR8" s="171"/>
      <c r="LBS8" s="171"/>
      <c r="LBT8" s="171"/>
      <c r="LBU8" s="171"/>
      <c r="LBV8" s="171"/>
      <c r="LBW8" s="171"/>
      <c r="LBX8" s="171"/>
      <c r="LBY8" s="171"/>
      <c r="LBZ8" s="171"/>
      <c r="LCA8" s="171"/>
      <c r="LCB8" s="171"/>
      <c r="LCC8" s="171"/>
      <c r="LCD8" s="171"/>
      <c r="LCE8" s="171"/>
      <c r="LCF8" s="171"/>
      <c r="LCG8" s="171"/>
      <c r="LCH8" s="171"/>
      <c r="LCI8" s="171"/>
      <c r="LCJ8" s="171"/>
      <c r="LCK8" s="171"/>
      <c r="LCL8" s="171"/>
      <c r="LCM8" s="171"/>
      <c r="LCN8" s="171"/>
      <c r="LCO8" s="171"/>
      <c r="LCP8" s="171"/>
      <c r="LCQ8" s="171"/>
      <c r="LCR8" s="171"/>
      <c r="LCS8" s="171"/>
      <c r="LCT8" s="171"/>
      <c r="LCU8" s="171"/>
      <c r="LCV8" s="171"/>
      <c r="LCW8" s="171"/>
      <c r="LCX8" s="171"/>
      <c r="LCY8" s="171"/>
      <c r="LCZ8" s="171"/>
      <c r="LDA8" s="171"/>
      <c r="LDB8" s="171"/>
      <c r="LDC8" s="171"/>
      <c r="LDD8" s="171"/>
      <c r="LDE8" s="171"/>
      <c r="LDF8" s="171"/>
      <c r="LDG8" s="171"/>
      <c r="LDH8" s="171"/>
      <c r="LDI8" s="171"/>
      <c r="LDJ8" s="171"/>
      <c r="LDK8" s="171"/>
      <c r="LDL8" s="171"/>
      <c r="LDM8" s="171"/>
      <c r="LDN8" s="171"/>
      <c r="LDO8" s="171"/>
      <c r="LDP8" s="171"/>
      <c r="LDQ8" s="171"/>
      <c r="LDR8" s="171"/>
      <c r="LDS8" s="171"/>
      <c r="LDT8" s="171"/>
      <c r="LDU8" s="171"/>
      <c r="LDV8" s="171"/>
      <c r="LDW8" s="171"/>
      <c r="LDX8" s="171"/>
      <c r="LDY8" s="171"/>
      <c r="LDZ8" s="171"/>
      <c r="LEA8" s="171"/>
      <c r="LEB8" s="171"/>
      <c r="LEC8" s="171"/>
      <c r="LED8" s="171"/>
      <c r="LEE8" s="171"/>
      <c r="LEF8" s="171"/>
      <c r="LEG8" s="171"/>
      <c r="LEH8" s="171"/>
      <c r="LEI8" s="171"/>
      <c r="LEJ8" s="171"/>
      <c r="LEK8" s="171"/>
      <c r="LEL8" s="171"/>
      <c r="LEM8" s="171"/>
      <c r="LEN8" s="171"/>
      <c r="LEO8" s="171"/>
      <c r="LEP8" s="171"/>
      <c r="LEQ8" s="171"/>
      <c r="LER8" s="171"/>
      <c r="LES8" s="171"/>
      <c r="LET8" s="171"/>
      <c r="LEU8" s="171"/>
      <c r="LEV8" s="171"/>
      <c r="LEW8" s="171"/>
      <c r="LEX8" s="171"/>
      <c r="LEY8" s="171"/>
      <c r="LEZ8" s="171"/>
      <c r="LFA8" s="171"/>
      <c r="LFB8" s="171"/>
      <c r="LFC8" s="171"/>
      <c r="LFD8" s="171"/>
      <c r="LFE8" s="171"/>
      <c r="LFF8" s="171"/>
      <c r="LFG8" s="171"/>
      <c r="LFH8" s="171"/>
      <c r="LFI8" s="171"/>
      <c r="LFJ8" s="171"/>
      <c r="LFK8" s="171"/>
      <c r="LFL8" s="171"/>
      <c r="LFM8" s="171"/>
      <c r="LFN8" s="171"/>
      <c r="LFO8" s="171"/>
      <c r="LFP8" s="171"/>
      <c r="LFQ8" s="171"/>
      <c r="LFR8" s="171"/>
      <c r="LFS8" s="171"/>
      <c r="LFT8" s="171"/>
      <c r="LFU8" s="171"/>
      <c r="LFV8" s="171"/>
      <c r="LFW8" s="171"/>
      <c r="LFX8" s="171"/>
      <c r="LFY8" s="171"/>
      <c r="LFZ8" s="171"/>
      <c r="LGA8" s="171"/>
      <c r="LGB8" s="171"/>
      <c r="LGC8" s="171"/>
      <c r="LGD8" s="171"/>
      <c r="LGE8" s="171"/>
      <c r="LGF8" s="171"/>
      <c r="LGG8" s="171"/>
      <c r="LGH8" s="171"/>
      <c r="LGI8" s="171"/>
      <c r="LGJ8" s="171"/>
      <c r="LGK8" s="171"/>
      <c r="LGL8" s="171"/>
      <c r="LGM8" s="171"/>
      <c r="LGN8" s="171"/>
      <c r="LGO8" s="171"/>
      <c r="LGP8" s="171"/>
      <c r="LGQ8" s="171"/>
      <c r="LGR8" s="171"/>
      <c r="LGS8" s="171"/>
      <c r="LGT8" s="171"/>
      <c r="LGU8" s="171"/>
      <c r="LGV8" s="171"/>
      <c r="LGW8" s="171"/>
      <c r="LGX8" s="171"/>
      <c r="LGY8" s="171"/>
      <c r="LGZ8" s="171"/>
      <c r="LHA8" s="171"/>
      <c r="LHB8" s="171"/>
      <c r="LHC8" s="171"/>
      <c r="LHD8" s="171"/>
      <c r="LHE8" s="171"/>
      <c r="LHF8" s="171"/>
      <c r="LHG8" s="171"/>
      <c r="LHH8" s="171"/>
      <c r="LHI8" s="171"/>
      <c r="LHJ8" s="171"/>
      <c r="LHK8" s="171"/>
      <c r="LHL8" s="171"/>
      <c r="LHM8" s="171"/>
      <c r="LHN8" s="171"/>
      <c r="LHO8" s="171"/>
      <c r="LHP8" s="171"/>
      <c r="LHQ8" s="171"/>
      <c r="LHR8" s="171"/>
      <c r="LHS8" s="171"/>
      <c r="LHT8" s="171"/>
      <c r="LHU8" s="171"/>
      <c r="LHV8" s="171"/>
      <c r="LHW8" s="171"/>
      <c r="LHX8" s="171"/>
      <c r="LHY8" s="171"/>
      <c r="LHZ8" s="171"/>
      <c r="LIA8" s="171"/>
      <c r="LIB8" s="171"/>
      <c r="LIC8" s="171"/>
      <c r="LID8" s="171"/>
      <c r="LIE8" s="171"/>
      <c r="LIF8" s="171"/>
      <c r="LIG8" s="171"/>
      <c r="LIH8" s="171"/>
      <c r="LII8" s="171"/>
      <c r="LIJ8" s="171"/>
      <c r="LIK8" s="171"/>
      <c r="LIL8" s="171"/>
      <c r="LIM8" s="171"/>
      <c r="LIN8" s="171"/>
      <c r="LIO8" s="171"/>
      <c r="LIP8" s="171"/>
      <c r="LIQ8" s="171"/>
      <c r="LIR8" s="171"/>
      <c r="LIS8" s="171"/>
      <c r="LIT8" s="171"/>
      <c r="LIU8" s="171"/>
      <c r="LIV8" s="171"/>
      <c r="LIW8" s="171"/>
      <c r="LIX8" s="171"/>
      <c r="LIY8" s="171"/>
      <c r="LIZ8" s="171"/>
      <c r="LJA8" s="171"/>
      <c r="LJB8" s="171"/>
      <c r="LJC8" s="171"/>
      <c r="LJD8" s="171"/>
      <c r="LJE8" s="171"/>
      <c r="LJF8" s="171"/>
      <c r="LJG8" s="171"/>
      <c r="LJH8" s="171"/>
      <c r="LJI8" s="171"/>
      <c r="LJJ8" s="171"/>
      <c r="LJK8" s="171"/>
      <c r="LJL8" s="171"/>
      <c r="LJM8" s="171"/>
      <c r="LJN8" s="171"/>
      <c r="LJO8" s="171"/>
      <c r="LJP8" s="171"/>
      <c r="LJQ8" s="171"/>
      <c r="LJR8" s="171"/>
      <c r="LJS8" s="171"/>
      <c r="LJT8" s="171"/>
      <c r="LJU8" s="171"/>
      <c r="LJV8" s="171"/>
      <c r="LJW8" s="171"/>
      <c r="LJX8" s="171"/>
      <c r="LJY8" s="171"/>
      <c r="LJZ8" s="171"/>
      <c r="LKA8" s="171"/>
      <c r="LKB8" s="171"/>
      <c r="LKC8" s="171"/>
      <c r="LKD8" s="171"/>
      <c r="LKE8" s="171"/>
      <c r="LKF8" s="171"/>
      <c r="LKG8" s="171"/>
      <c r="LKH8" s="171"/>
      <c r="LKI8" s="171"/>
      <c r="LKJ8" s="171"/>
      <c r="LKK8" s="171"/>
      <c r="LKL8" s="171"/>
      <c r="LKM8" s="171"/>
      <c r="LKN8" s="171"/>
      <c r="LKO8" s="171"/>
      <c r="LKP8" s="171"/>
      <c r="LKQ8" s="171"/>
      <c r="LKR8" s="171"/>
      <c r="LKS8" s="171"/>
      <c r="LKT8" s="171"/>
      <c r="LKU8" s="171"/>
      <c r="LKV8" s="171"/>
      <c r="LKW8" s="171"/>
      <c r="LKX8" s="171"/>
      <c r="LKY8" s="171"/>
      <c r="LKZ8" s="171"/>
      <c r="LLA8" s="171"/>
      <c r="LLB8" s="171"/>
      <c r="LLC8" s="171"/>
      <c r="LLD8" s="171"/>
      <c r="LLE8" s="171"/>
      <c r="LLF8" s="171"/>
      <c r="LLG8" s="171"/>
      <c r="LLH8" s="171"/>
      <c r="LLI8" s="171"/>
      <c r="LLJ8" s="171"/>
      <c r="LLK8" s="171"/>
      <c r="LLL8" s="171"/>
      <c r="LLM8" s="171"/>
      <c r="LLN8" s="171"/>
      <c r="LLO8" s="171"/>
      <c r="LLP8" s="171"/>
      <c r="LLQ8" s="171"/>
      <c r="LLR8" s="171"/>
      <c r="LLS8" s="171"/>
      <c r="LLT8" s="171"/>
      <c r="LLU8" s="171"/>
      <c r="LLV8" s="171"/>
      <c r="LLW8" s="171"/>
      <c r="LLX8" s="171"/>
      <c r="LLY8" s="171"/>
      <c r="LLZ8" s="171"/>
      <c r="LMA8" s="171"/>
      <c r="LMB8" s="171"/>
      <c r="LMC8" s="171"/>
      <c r="LMD8" s="171"/>
      <c r="LME8" s="171"/>
      <c r="LMF8" s="171"/>
      <c r="LMG8" s="171"/>
      <c r="LMH8" s="171"/>
      <c r="LMI8" s="171"/>
      <c r="LMJ8" s="171"/>
      <c r="LMK8" s="171"/>
      <c r="LML8" s="171"/>
      <c r="LMM8" s="171"/>
      <c r="LMN8" s="171"/>
      <c r="LMO8" s="171"/>
      <c r="LMP8" s="171"/>
      <c r="LMQ8" s="171"/>
      <c r="LMR8" s="171"/>
      <c r="LMS8" s="171"/>
      <c r="LMT8" s="171"/>
      <c r="LMU8" s="171"/>
      <c r="LMV8" s="171"/>
      <c r="LMW8" s="171"/>
      <c r="LMX8" s="171"/>
      <c r="LMY8" s="171"/>
      <c r="LMZ8" s="171"/>
      <c r="LNA8" s="171"/>
      <c r="LNB8" s="171"/>
      <c r="LNC8" s="171"/>
      <c r="LND8" s="171"/>
      <c r="LNE8" s="171"/>
      <c r="LNF8" s="171"/>
      <c r="LNG8" s="171"/>
      <c r="LNH8" s="171"/>
      <c r="LNI8" s="171"/>
      <c r="LNJ8" s="171"/>
      <c r="LNK8" s="171"/>
      <c r="LNL8" s="171"/>
      <c r="LNM8" s="171"/>
      <c r="LNN8" s="171"/>
      <c r="LNO8" s="171"/>
      <c r="LNP8" s="171"/>
      <c r="LNQ8" s="171"/>
      <c r="LNR8" s="171"/>
      <c r="LNS8" s="171"/>
      <c r="LNT8" s="171"/>
      <c r="LNU8" s="171"/>
      <c r="LNV8" s="171"/>
      <c r="LNW8" s="171"/>
      <c r="LNX8" s="171"/>
      <c r="LNY8" s="171"/>
      <c r="LNZ8" s="171"/>
      <c r="LOA8" s="171"/>
      <c r="LOB8" s="171"/>
      <c r="LOC8" s="171"/>
      <c r="LOD8" s="171"/>
      <c r="LOE8" s="171"/>
      <c r="LOF8" s="171"/>
      <c r="LOG8" s="171"/>
      <c r="LOH8" s="171"/>
      <c r="LOI8" s="171"/>
      <c r="LOJ8" s="171"/>
      <c r="LOK8" s="171"/>
      <c r="LOL8" s="171"/>
      <c r="LOM8" s="171"/>
      <c r="LON8" s="171"/>
      <c r="LOO8" s="171"/>
      <c r="LOP8" s="171"/>
      <c r="LOQ8" s="171"/>
      <c r="LOR8" s="171"/>
      <c r="LOS8" s="171"/>
      <c r="LOT8" s="171"/>
      <c r="LOU8" s="171"/>
      <c r="LOV8" s="171"/>
      <c r="LOW8" s="171"/>
      <c r="LOX8" s="171"/>
      <c r="LOY8" s="171"/>
      <c r="LOZ8" s="171"/>
      <c r="LPA8" s="171"/>
      <c r="LPB8" s="171"/>
      <c r="LPC8" s="171"/>
      <c r="LPD8" s="171"/>
      <c r="LPE8" s="171"/>
      <c r="LPF8" s="171"/>
      <c r="LPG8" s="171"/>
      <c r="LPH8" s="171"/>
      <c r="LPI8" s="171"/>
      <c r="LPJ8" s="171"/>
      <c r="LPK8" s="171"/>
      <c r="LPL8" s="171"/>
      <c r="LPM8" s="171"/>
      <c r="LPN8" s="171"/>
      <c r="LPO8" s="171"/>
      <c r="LPP8" s="171"/>
      <c r="LPQ8" s="171"/>
      <c r="LPR8" s="171"/>
      <c r="LPS8" s="171"/>
      <c r="LPT8" s="171"/>
      <c r="LPU8" s="171"/>
      <c r="LPV8" s="171"/>
      <c r="LPW8" s="171"/>
      <c r="LPX8" s="171"/>
      <c r="LPY8" s="171"/>
      <c r="LPZ8" s="171"/>
      <c r="LQA8" s="171"/>
      <c r="LQB8" s="171"/>
      <c r="LQC8" s="171"/>
      <c r="LQD8" s="171"/>
      <c r="LQE8" s="171"/>
      <c r="LQF8" s="171"/>
      <c r="LQG8" s="171"/>
      <c r="LQH8" s="171"/>
      <c r="LQI8" s="171"/>
      <c r="LQJ8" s="171"/>
      <c r="LQK8" s="171"/>
      <c r="LQL8" s="171"/>
      <c r="LQM8" s="171"/>
      <c r="LQN8" s="171"/>
      <c r="LQO8" s="171"/>
      <c r="LQP8" s="171"/>
      <c r="LQQ8" s="171"/>
      <c r="LQR8" s="171"/>
      <c r="LQS8" s="171"/>
      <c r="LQT8" s="171"/>
      <c r="LQU8" s="171"/>
      <c r="LQV8" s="171"/>
      <c r="LQW8" s="171"/>
      <c r="LQX8" s="171"/>
      <c r="LQY8" s="171"/>
      <c r="LQZ8" s="171"/>
      <c r="LRA8" s="171"/>
      <c r="LRB8" s="171"/>
      <c r="LRC8" s="171"/>
      <c r="LRD8" s="171"/>
      <c r="LRE8" s="171"/>
      <c r="LRF8" s="171"/>
      <c r="LRG8" s="171"/>
      <c r="LRH8" s="171"/>
      <c r="LRI8" s="171"/>
      <c r="LRJ8" s="171"/>
      <c r="LRK8" s="171"/>
      <c r="LRL8" s="171"/>
      <c r="LRM8" s="171"/>
      <c r="LRN8" s="171"/>
      <c r="LRO8" s="171"/>
      <c r="LRP8" s="171"/>
      <c r="LRQ8" s="171"/>
      <c r="LRR8" s="171"/>
      <c r="LRS8" s="171"/>
      <c r="LRT8" s="171"/>
      <c r="LRU8" s="171"/>
      <c r="LRV8" s="171"/>
      <c r="LRW8" s="171"/>
      <c r="LRX8" s="171"/>
      <c r="LRY8" s="171"/>
      <c r="LRZ8" s="171"/>
      <c r="LSA8" s="171"/>
      <c r="LSB8" s="171"/>
      <c r="LSC8" s="171"/>
      <c r="LSD8" s="171"/>
      <c r="LSE8" s="171"/>
      <c r="LSF8" s="171"/>
      <c r="LSG8" s="171"/>
      <c r="LSH8" s="171"/>
      <c r="LSI8" s="171"/>
      <c r="LSJ8" s="171"/>
      <c r="LSK8" s="171"/>
      <c r="LSL8" s="171"/>
      <c r="LSM8" s="171"/>
      <c r="LSN8" s="171"/>
      <c r="LSO8" s="171"/>
      <c r="LSP8" s="171"/>
      <c r="LSQ8" s="171"/>
      <c r="LSR8" s="171"/>
      <c r="LSS8" s="171"/>
      <c r="LST8" s="171"/>
      <c r="LSU8" s="171"/>
      <c r="LSV8" s="171"/>
      <c r="LSW8" s="171"/>
      <c r="LSX8" s="171"/>
      <c r="LSY8" s="171"/>
      <c r="LSZ8" s="171"/>
      <c r="LTA8" s="171"/>
      <c r="LTB8" s="171"/>
      <c r="LTC8" s="171"/>
      <c r="LTD8" s="171"/>
      <c r="LTE8" s="171"/>
      <c r="LTF8" s="171"/>
      <c r="LTG8" s="171"/>
      <c r="LTH8" s="171"/>
      <c r="LTI8" s="171"/>
      <c r="LTJ8" s="171"/>
      <c r="LTK8" s="171"/>
      <c r="LTL8" s="171"/>
      <c r="LTM8" s="171"/>
      <c r="LTN8" s="171"/>
      <c r="LTO8" s="171"/>
      <c r="LTP8" s="171"/>
      <c r="LTQ8" s="171"/>
      <c r="LTR8" s="171"/>
      <c r="LTS8" s="171"/>
      <c r="LTT8" s="171"/>
      <c r="LTU8" s="171"/>
      <c r="LTV8" s="171"/>
      <c r="LTW8" s="171"/>
      <c r="LTX8" s="171"/>
      <c r="LTY8" s="171"/>
      <c r="LTZ8" s="171"/>
      <c r="LUA8" s="171"/>
      <c r="LUB8" s="171"/>
      <c r="LUC8" s="171"/>
      <c r="LUD8" s="171"/>
      <c r="LUE8" s="171"/>
      <c r="LUF8" s="171"/>
      <c r="LUG8" s="171"/>
      <c r="LUH8" s="171"/>
      <c r="LUI8" s="171"/>
      <c r="LUJ8" s="171"/>
      <c r="LUK8" s="171"/>
      <c r="LUL8" s="171"/>
      <c r="LUM8" s="171"/>
      <c r="LUN8" s="171"/>
      <c r="LUO8" s="171"/>
      <c r="LUP8" s="171"/>
      <c r="LUQ8" s="171"/>
      <c r="LUR8" s="171"/>
      <c r="LUS8" s="171"/>
      <c r="LUT8" s="171"/>
      <c r="LUU8" s="171"/>
      <c r="LUV8" s="171"/>
      <c r="LUW8" s="171"/>
      <c r="LUX8" s="171"/>
      <c r="LUY8" s="171"/>
      <c r="LUZ8" s="171"/>
      <c r="LVA8" s="171"/>
      <c r="LVB8" s="171"/>
      <c r="LVC8" s="171"/>
      <c r="LVD8" s="171"/>
      <c r="LVE8" s="171"/>
      <c r="LVF8" s="171"/>
      <c r="LVG8" s="171"/>
      <c r="LVH8" s="171"/>
      <c r="LVI8" s="171"/>
      <c r="LVJ8" s="171"/>
      <c r="LVK8" s="171"/>
      <c r="LVL8" s="171"/>
      <c r="LVM8" s="171"/>
      <c r="LVN8" s="171"/>
      <c r="LVO8" s="171"/>
      <c r="LVP8" s="171"/>
      <c r="LVQ8" s="171"/>
      <c r="LVR8" s="171"/>
      <c r="LVS8" s="171"/>
      <c r="LVT8" s="171"/>
      <c r="LVU8" s="171"/>
      <c r="LVV8" s="171"/>
      <c r="LVW8" s="171"/>
      <c r="LVX8" s="171"/>
      <c r="LVY8" s="171"/>
      <c r="LVZ8" s="171"/>
      <c r="LWA8" s="171"/>
      <c r="LWB8" s="171"/>
      <c r="LWC8" s="171"/>
      <c r="LWD8" s="171"/>
      <c r="LWE8" s="171"/>
      <c r="LWF8" s="171"/>
      <c r="LWG8" s="171"/>
      <c r="LWH8" s="171"/>
      <c r="LWI8" s="171"/>
      <c r="LWJ8" s="171"/>
      <c r="LWK8" s="171"/>
      <c r="LWL8" s="171"/>
      <c r="LWM8" s="171"/>
      <c r="LWN8" s="171"/>
      <c r="LWO8" s="171"/>
      <c r="LWP8" s="171"/>
      <c r="LWQ8" s="171"/>
      <c r="LWR8" s="171"/>
      <c r="LWS8" s="171"/>
      <c r="LWT8" s="171"/>
      <c r="LWU8" s="171"/>
      <c r="LWV8" s="171"/>
      <c r="LWW8" s="171"/>
      <c r="LWX8" s="171"/>
      <c r="LWY8" s="171"/>
      <c r="LWZ8" s="171"/>
      <c r="LXA8" s="171"/>
      <c r="LXB8" s="171"/>
      <c r="LXC8" s="171"/>
      <c r="LXD8" s="171"/>
      <c r="LXE8" s="171"/>
      <c r="LXF8" s="171"/>
      <c r="LXG8" s="171"/>
      <c r="LXH8" s="171"/>
      <c r="LXI8" s="171"/>
      <c r="LXJ8" s="171"/>
      <c r="LXK8" s="171"/>
      <c r="LXL8" s="171"/>
      <c r="LXM8" s="171"/>
      <c r="LXN8" s="171"/>
      <c r="LXO8" s="171"/>
      <c r="LXP8" s="171"/>
      <c r="LXQ8" s="171"/>
      <c r="LXR8" s="171"/>
      <c r="LXS8" s="171"/>
      <c r="LXT8" s="171"/>
      <c r="LXU8" s="171"/>
      <c r="LXV8" s="171"/>
      <c r="LXW8" s="171"/>
      <c r="LXX8" s="171"/>
      <c r="LXY8" s="171"/>
      <c r="LXZ8" s="171"/>
      <c r="LYA8" s="171"/>
      <c r="LYB8" s="171"/>
      <c r="LYC8" s="171"/>
      <c r="LYD8" s="171"/>
      <c r="LYE8" s="171"/>
      <c r="LYF8" s="171"/>
      <c r="LYG8" s="171"/>
      <c r="LYH8" s="171"/>
      <c r="LYI8" s="171"/>
      <c r="LYJ8" s="171"/>
      <c r="LYK8" s="171"/>
      <c r="LYL8" s="171"/>
      <c r="LYM8" s="171"/>
      <c r="LYN8" s="171"/>
      <c r="LYO8" s="171"/>
      <c r="LYP8" s="171"/>
      <c r="LYQ8" s="171"/>
      <c r="LYR8" s="171"/>
      <c r="LYS8" s="171"/>
      <c r="LYT8" s="171"/>
      <c r="LYU8" s="171"/>
      <c r="LYV8" s="171"/>
      <c r="LYW8" s="171"/>
      <c r="LYX8" s="171"/>
      <c r="LYY8" s="171"/>
      <c r="LYZ8" s="171"/>
      <c r="LZA8" s="171"/>
      <c r="LZB8" s="171"/>
      <c r="LZC8" s="171"/>
      <c r="LZD8" s="171"/>
      <c r="LZE8" s="171"/>
      <c r="LZF8" s="171"/>
      <c r="LZG8" s="171"/>
      <c r="LZH8" s="171"/>
      <c r="LZI8" s="171"/>
      <c r="LZJ8" s="171"/>
      <c r="LZK8" s="171"/>
      <c r="LZL8" s="171"/>
      <c r="LZM8" s="171"/>
      <c r="LZN8" s="171"/>
      <c r="LZO8" s="171"/>
      <c r="LZP8" s="171"/>
      <c r="LZQ8" s="171"/>
      <c r="LZR8" s="171"/>
      <c r="LZS8" s="171"/>
      <c r="LZT8" s="171"/>
      <c r="LZU8" s="171"/>
      <c r="LZV8" s="171"/>
      <c r="LZW8" s="171"/>
      <c r="LZX8" s="171"/>
      <c r="LZY8" s="171"/>
      <c r="LZZ8" s="171"/>
      <c r="MAA8" s="171"/>
      <c r="MAB8" s="171"/>
      <c r="MAC8" s="171"/>
      <c r="MAD8" s="171"/>
      <c r="MAE8" s="171"/>
      <c r="MAF8" s="171"/>
      <c r="MAG8" s="171"/>
      <c r="MAH8" s="171"/>
      <c r="MAI8" s="171"/>
      <c r="MAJ8" s="171"/>
      <c r="MAK8" s="171"/>
      <c r="MAL8" s="171"/>
      <c r="MAM8" s="171"/>
      <c r="MAN8" s="171"/>
      <c r="MAO8" s="171"/>
      <c r="MAP8" s="171"/>
      <c r="MAQ8" s="171"/>
      <c r="MAR8" s="171"/>
      <c r="MAS8" s="171"/>
      <c r="MAT8" s="171"/>
      <c r="MAU8" s="171"/>
      <c r="MAV8" s="171"/>
      <c r="MAW8" s="171"/>
      <c r="MAX8" s="171"/>
      <c r="MAY8" s="171"/>
      <c r="MAZ8" s="171"/>
      <c r="MBA8" s="171"/>
      <c r="MBB8" s="171"/>
      <c r="MBC8" s="171"/>
      <c r="MBD8" s="171"/>
      <c r="MBE8" s="171"/>
      <c r="MBF8" s="171"/>
      <c r="MBG8" s="171"/>
      <c r="MBH8" s="171"/>
      <c r="MBI8" s="171"/>
      <c r="MBJ8" s="171"/>
      <c r="MBK8" s="171"/>
      <c r="MBL8" s="171"/>
      <c r="MBM8" s="171"/>
      <c r="MBN8" s="171"/>
      <c r="MBO8" s="171"/>
      <c r="MBP8" s="171"/>
      <c r="MBQ8" s="171"/>
      <c r="MBR8" s="171"/>
      <c r="MBS8" s="171"/>
      <c r="MBT8" s="171"/>
      <c r="MBU8" s="171"/>
      <c r="MBV8" s="171"/>
      <c r="MBW8" s="171"/>
      <c r="MBX8" s="171"/>
      <c r="MBY8" s="171"/>
      <c r="MBZ8" s="171"/>
      <c r="MCA8" s="171"/>
      <c r="MCB8" s="171"/>
      <c r="MCC8" s="171"/>
      <c r="MCD8" s="171"/>
      <c r="MCE8" s="171"/>
      <c r="MCF8" s="171"/>
      <c r="MCG8" s="171"/>
      <c r="MCH8" s="171"/>
      <c r="MCI8" s="171"/>
      <c r="MCJ8" s="171"/>
      <c r="MCK8" s="171"/>
      <c r="MCL8" s="171"/>
      <c r="MCM8" s="171"/>
      <c r="MCN8" s="171"/>
      <c r="MCO8" s="171"/>
      <c r="MCP8" s="171"/>
      <c r="MCQ8" s="171"/>
      <c r="MCR8" s="171"/>
      <c r="MCS8" s="171"/>
      <c r="MCT8" s="171"/>
      <c r="MCU8" s="171"/>
      <c r="MCV8" s="171"/>
      <c r="MCW8" s="171"/>
      <c r="MCX8" s="171"/>
      <c r="MCY8" s="171"/>
      <c r="MCZ8" s="171"/>
      <c r="MDA8" s="171"/>
      <c r="MDB8" s="171"/>
      <c r="MDC8" s="171"/>
      <c r="MDD8" s="171"/>
      <c r="MDE8" s="171"/>
      <c r="MDF8" s="171"/>
      <c r="MDG8" s="171"/>
      <c r="MDH8" s="171"/>
      <c r="MDI8" s="171"/>
      <c r="MDJ8" s="171"/>
      <c r="MDK8" s="171"/>
      <c r="MDL8" s="171"/>
      <c r="MDM8" s="171"/>
      <c r="MDN8" s="171"/>
      <c r="MDO8" s="171"/>
      <c r="MDP8" s="171"/>
      <c r="MDQ8" s="171"/>
      <c r="MDR8" s="171"/>
      <c r="MDS8" s="171"/>
      <c r="MDT8" s="171"/>
      <c r="MDU8" s="171"/>
      <c r="MDV8" s="171"/>
      <c r="MDW8" s="171"/>
      <c r="MDX8" s="171"/>
      <c r="MDY8" s="171"/>
      <c r="MDZ8" s="171"/>
      <c r="MEA8" s="171"/>
      <c r="MEB8" s="171"/>
      <c r="MEC8" s="171"/>
      <c r="MED8" s="171"/>
      <c r="MEE8" s="171"/>
      <c r="MEF8" s="171"/>
      <c r="MEG8" s="171"/>
      <c r="MEH8" s="171"/>
      <c r="MEI8" s="171"/>
      <c r="MEJ8" s="171"/>
      <c r="MEK8" s="171"/>
      <c r="MEL8" s="171"/>
      <c r="MEM8" s="171"/>
      <c r="MEN8" s="171"/>
      <c r="MEO8" s="171"/>
      <c r="MEP8" s="171"/>
      <c r="MEQ8" s="171"/>
      <c r="MER8" s="171"/>
      <c r="MES8" s="171"/>
      <c r="MET8" s="171"/>
      <c r="MEU8" s="171"/>
      <c r="MEV8" s="171"/>
      <c r="MEW8" s="171"/>
      <c r="MEX8" s="171"/>
      <c r="MEY8" s="171"/>
      <c r="MEZ8" s="171"/>
      <c r="MFA8" s="171"/>
      <c r="MFB8" s="171"/>
      <c r="MFC8" s="171"/>
      <c r="MFD8" s="171"/>
      <c r="MFE8" s="171"/>
      <c r="MFF8" s="171"/>
      <c r="MFG8" s="171"/>
      <c r="MFH8" s="171"/>
      <c r="MFI8" s="171"/>
      <c r="MFJ8" s="171"/>
      <c r="MFK8" s="171"/>
      <c r="MFL8" s="171"/>
      <c r="MFM8" s="171"/>
      <c r="MFN8" s="171"/>
      <c r="MFO8" s="171"/>
      <c r="MFP8" s="171"/>
      <c r="MFQ8" s="171"/>
      <c r="MFR8" s="171"/>
      <c r="MFS8" s="171"/>
      <c r="MFT8" s="171"/>
      <c r="MFU8" s="171"/>
      <c r="MFV8" s="171"/>
      <c r="MFW8" s="171"/>
      <c r="MFX8" s="171"/>
      <c r="MFY8" s="171"/>
      <c r="MFZ8" s="171"/>
      <c r="MGA8" s="171"/>
      <c r="MGB8" s="171"/>
      <c r="MGC8" s="171"/>
      <c r="MGD8" s="171"/>
      <c r="MGE8" s="171"/>
      <c r="MGF8" s="171"/>
      <c r="MGG8" s="171"/>
      <c r="MGH8" s="171"/>
      <c r="MGI8" s="171"/>
      <c r="MGJ8" s="171"/>
      <c r="MGK8" s="171"/>
      <c r="MGL8" s="171"/>
      <c r="MGM8" s="171"/>
      <c r="MGN8" s="171"/>
      <c r="MGO8" s="171"/>
      <c r="MGP8" s="171"/>
      <c r="MGQ8" s="171"/>
      <c r="MGR8" s="171"/>
      <c r="MGS8" s="171"/>
      <c r="MGT8" s="171"/>
      <c r="MGU8" s="171"/>
      <c r="MGV8" s="171"/>
      <c r="MGW8" s="171"/>
      <c r="MGX8" s="171"/>
      <c r="MGY8" s="171"/>
      <c r="MGZ8" s="171"/>
      <c r="MHA8" s="171"/>
      <c r="MHB8" s="171"/>
      <c r="MHC8" s="171"/>
      <c r="MHD8" s="171"/>
      <c r="MHE8" s="171"/>
      <c r="MHF8" s="171"/>
      <c r="MHG8" s="171"/>
      <c r="MHH8" s="171"/>
      <c r="MHI8" s="171"/>
      <c r="MHJ8" s="171"/>
      <c r="MHK8" s="171"/>
      <c r="MHL8" s="171"/>
      <c r="MHM8" s="171"/>
      <c r="MHN8" s="171"/>
      <c r="MHO8" s="171"/>
      <c r="MHP8" s="171"/>
      <c r="MHQ8" s="171"/>
      <c r="MHR8" s="171"/>
      <c r="MHS8" s="171"/>
      <c r="MHT8" s="171"/>
      <c r="MHU8" s="171"/>
      <c r="MHV8" s="171"/>
      <c r="MHW8" s="171"/>
      <c r="MHX8" s="171"/>
      <c r="MHY8" s="171"/>
      <c r="MHZ8" s="171"/>
      <c r="MIA8" s="171"/>
      <c r="MIB8" s="171"/>
      <c r="MIC8" s="171"/>
      <c r="MID8" s="171"/>
      <c r="MIE8" s="171"/>
      <c r="MIF8" s="171"/>
      <c r="MIG8" s="171"/>
      <c r="MIH8" s="171"/>
      <c r="MII8" s="171"/>
      <c r="MIJ8" s="171"/>
      <c r="MIK8" s="171"/>
      <c r="MIL8" s="171"/>
      <c r="MIM8" s="171"/>
      <c r="MIN8" s="171"/>
      <c r="MIO8" s="171"/>
      <c r="MIP8" s="171"/>
      <c r="MIQ8" s="171"/>
      <c r="MIR8" s="171"/>
      <c r="MIS8" s="171"/>
      <c r="MIT8" s="171"/>
      <c r="MIU8" s="171"/>
      <c r="MIV8" s="171"/>
      <c r="MIW8" s="171"/>
      <c r="MIX8" s="171"/>
      <c r="MIY8" s="171"/>
      <c r="MIZ8" s="171"/>
      <c r="MJA8" s="171"/>
      <c r="MJB8" s="171"/>
      <c r="MJC8" s="171"/>
      <c r="MJD8" s="171"/>
      <c r="MJE8" s="171"/>
      <c r="MJF8" s="171"/>
      <c r="MJG8" s="171"/>
      <c r="MJH8" s="171"/>
      <c r="MJI8" s="171"/>
      <c r="MJJ8" s="171"/>
      <c r="MJK8" s="171"/>
      <c r="MJL8" s="171"/>
      <c r="MJM8" s="171"/>
      <c r="MJN8" s="171"/>
      <c r="MJO8" s="171"/>
      <c r="MJP8" s="171"/>
      <c r="MJQ8" s="171"/>
      <c r="MJR8" s="171"/>
      <c r="MJS8" s="171"/>
      <c r="MJT8" s="171"/>
      <c r="MJU8" s="171"/>
      <c r="MJV8" s="171"/>
      <c r="MJW8" s="171"/>
      <c r="MJX8" s="171"/>
      <c r="MJY8" s="171"/>
      <c r="MJZ8" s="171"/>
      <c r="MKA8" s="171"/>
      <c r="MKB8" s="171"/>
      <c r="MKC8" s="171"/>
      <c r="MKD8" s="171"/>
      <c r="MKE8" s="171"/>
      <c r="MKF8" s="171"/>
      <c r="MKG8" s="171"/>
      <c r="MKH8" s="171"/>
      <c r="MKI8" s="171"/>
      <c r="MKJ8" s="171"/>
      <c r="MKK8" s="171"/>
      <c r="MKL8" s="171"/>
      <c r="MKM8" s="171"/>
      <c r="MKN8" s="171"/>
      <c r="MKO8" s="171"/>
      <c r="MKP8" s="171"/>
      <c r="MKQ8" s="171"/>
      <c r="MKR8" s="171"/>
      <c r="MKS8" s="171"/>
      <c r="MKT8" s="171"/>
      <c r="MKU8" s="171"/>
      <c r="MKV8" s="171"/>
      <c r="MKW8" s="171"/>
      <c r="MKX8" s="171"/>
      <c r="MKY8" s="171"/>
      <c r="MKZ8" s="171"/>
      <c r="MLA8" s="171"/>
      <c r="MLB8" s="171"/>
      <c r="MLC8" s="171"/>
      <c r="MLD8" s="171"/>
      <c r="MLE8" s="171"/>
      <c r="MLF8" s="171"/>
      <c r="MLG8" s="171"/>
      <c r="MLH8" s="171"/>
      <c r="MLI8" s="171"/>
      <c r="MLJ8" s="171"/>
      <c r="MLK8" s="171"/>
      <c r="MLL8" s="171"/>
      <c r="MLM8" s="171"/>
      <c r="MLN8" s="171"/>
      <c r="MLO8" s="171"/>
      <c r="MLP8" s="171"/>
      <c r="MLQ8" s="171"/>
      <c r="MLR8" s="171"/>
      <c r="MLS8" s="171"/>
      <c r="MLT8" s="171"/>
      <c r="MLU8" s="171"/>
      <c r="MLV8" s="171"/>
      <c r="MLW8" s="171"/>
      <c r="MLX8" s="171"/>
      <c r="MLY8" s="171"/>
      <c r="MLZ8" s="171"/>
      <c r="MMA8" s="171"/>
      <c r="MMB8" s="171"/>
      <c r="MMC8" s="171"/>
      <c r="MMD8" s="171"/>
      <c r="MME8" s="171"/>
      <c r="MMF8" s="171"/>
      <c r="MMG8" s="171"/>
      <c r="MMH8" s="171"/>
      <c r="MMI8" s="171"/>
      <c r="MMJ8" s="171"/>
      <c r="MMK8" s="171"/>
      <c r="MML8" s="171"/>
      <c r="MMM8" s="171"/>
      <c r="MMN8" s="171"/>
      <c r="MMO8" s="171"/>
      <c r="MMP8" s="171"/>
      <c r="MMQ8" s="171"/>
      <c r="MMR8" s="171"/>
      <c r="MMS8" s="171"/>
      <c r="MMT8" s="171"/>
      <c r="MMU8" s="171"/>
      <c r="MMV8" s="171"/>
      <c r="MMW8" s="171"/>
      <c r="MMX8" s="171"/>
      <c r="MMY8" s="171"/>
      <c r="MMZ8" s="171"/>
      <c r="MNA8" s="171"/>
      <c r="MNB8" s="171"/>
      <c r="MNC8" s="171"/>
      <c r="MND8" s="171"/>
      <c r="MNE8" s="171"/>
      <c r="MNF8" s="171"/>
      <c r="MNG8" s="171"/>
      <c r="MNH8" s="171"/>
      <c r="MNI8" s="171"/>
      <c r="MNJ8" s="171"/>
      <c r="MNK8" s="171"/>
      <c r="MNL8" s="171"/>
      <c r="MNM8" s="171"/>
      <c r="MNN8" s="171"/>
      <c r="MNO8" s="171"/>
      <c r="MNP8" s="171"/>
      <c r="MNQ8" s="171"/>
      <c r="MNR8" s="171"/>
      <c r="MNS8" s="171"/>
      <c r="MNT8" s="171"/>
      <c r="MNU8" s="171"/>
      <c r="MNV8" s="171"/>
      <c r="MNW8" s="171"/>
      <c r="MNX8" s="171"/>
      <c r="MNY8" s="171"/>
      <c r="MNZ8" s="171"/>
      <c r="MOA8" s="171"/>
      <c r="MOB8" s="171"/>
      <c r="MOC8" s="171"/>
      <c r="MOD8" s="171"/>
      <c r="MOE8" s="171"/>
      <c r="MOF8" s="171"/>
      <c r="MOG8" s="171"/>
      <c r="MOH8" s="171"/>
      <c r="MOI8" s="171"/>
      <c r="MOJ8" s="171"/>
      <c r="MOK8" s="171"/>
      <c r="MOL8" s="171"/>
      <c r="MOM8" s="171"/>
      <c r="MON8" s="171"/>
      <c r="MOO8" s="171"/>
      <c r="MOP8" s="171"/>
      <c r="MOQ8" s="171"/>
      <c r="MOR8" s="171"/>
      <c r="MOS8" s="171"/>
      <c r="MOT8" s="171"/>
      <c r="MOU8" s="171"/>
      <c r="MOV8" s="171"/>
      <c r="MOW8" s="171"/>
      <c r="MOX8" s="171"/>
      <c r="MOY8" s="171"/>
      <c r="MOZ8" s="171"/>
      <c r="MPA8" s="171"/>
      <c r="MPB8" s="171"/>
      <c r="MPC8" s="171"/>
      <c r="MPD8" s="171"/>
      <c r="MPE8" s="171"/>
      <c r="MPF8" s="171"/>
      <c r="MPG8" s="171"/>
      <c r="MPH8" s="171"/>
      <c r="MPI8" s="171"/>
      <c r="MPJ8" s="171"/>
      <c r="MPK8" s="171"/>
      <c r="MPL8" s="171"/>
      <c r="MPM8" s="171"/>
      <c r="MPN8" s="171"/>
      <c r="MPO8" s="171"/>
      <c r="MPP8" s="171"/>
      <c r="MPQ8" s="171"/>
      <c r="MPR8" s="171"/>
      <c r="MPS8" s="171"/>
      <c r="MPT8" s="171"/>
      <c r="MPU8" s="171"/>
      <c r="MPV8" s="171"/>
      <c r="MPW8" s="171"/>
      <c r="MPX8" s="171"/>
      <c r="MPY8" s="171"/>
      <c r="MPZ8" s="171"/>
      <c r="MQA8" s="171"/>
      <c r="MQB8" s="171"/>
      <c r="MQC8" s="171"/>
      <c r="MQD8" s="171"/>
      <c r="MQE8" s="171"/>
      <c r="MQF8" s="171"/>
      <c r="MQG8" s="171"/>
      <c r="MQH8" s="171"/>
      <c r="MQI8" s="171"/>
      <c r="MQJ8" s="171"/>
      <c r="MQK8" s="171"/>
      <c r="MQL8" s="171"/>
      <c r="MQM8" s="171"/>
      <c r="MQN8" s="171"/>
      <c r="MQO8" s="171"/>
      <c r="MQP8" s="171"/>
      <c r="MQQ8" s="171"/>
      <c r="MQR8" s="171"/>
      <c r="MQS8" s="171"/>
      <c r="MQT8" s="171"/>
      <c r="MQU8" s="171"/>
      <c r="MQV8" s="171"/>
      <c r="MQW8" s="171"/>
      <c r="MQX8" s="171"/>
      <c r="MQY8" s="171"/>
      <c r="MQZ8" s="171"/>
      <c r="MRA8" s="171"/>
      <c r="MRB8" s="171"/>
      <c r="MRC8" s="171"/>
      <c r="MRD8" s="171"/>
      <c r="MRE8" s="171"/>
      <c r="MRF8" s="171"/>
      <c r="MRG8" s="171"/>
      <c r="MRH8" s="171"/>
      <c r="MRI8" s="171"/>
      <c r="MRJ8" s="171"/>
      <c r="MRK8" s="171"/>
      <c r="MRL8" s="171"/>
      <c r="MRM8" s="171"/>
      <c r="MRN8" s="171"/>
      <c r="MRO8" s="171"/>
      <c r="MRP8" s="171"/>
      <c r="MRQ8" s="171"/>
      <c r="MRR8" s="171"/>
      <c r="MRS8" s="171"/>
      <c r="MRT8" s="171"/>
      <c r="MRU8" s="171"/>
      <c r="MRV8" s="171"/>
      <c r="MRW8" s="171"/>
      <c r="MRX8" s="171"/>
      <c r="MRY8" s="171"/>
      <c r="MRZ8" s="171"/>
      <c r="MSA8" s="171"/>
      <c r="MSB8" s="171"/>
      <c r="MSC8" s="171"/>
      <c r="MSD8" s="171"/>
      <c r="MSE8" s="171"/>
      <c r="MSF8" s="171"/>
      <c r="MSG8" s="171"/>
      <c r="MSH8" s="171"/>
      <c r="MSI8" s="171"/>
      <c r="MSJ8" s="171"/>
      <c r="MSK8" s="171"/>
      <c r="MSL8" s="171"/>
      <c r="MSM8" s="171"/>
      <c r="MSN8" s="171"/>
      <c r="MSO8" s="171"/>
      <c r="MSP8" s="171"/>
      <c r="MSQ8" s="171"/>
      <c r="MSR8" s="171"/>
      <c r="MSS8" s="171"/>
      <c r="MST8" s="171"/>
      <c r="MSU8" s="171"/>
      <c r="MSV8" s="171"/>
      <c r="MSW8" s="171"/>
      <c r="MSX8" s="171"/>
      <c r="MSY8" s="171"/>
      <c r="MSZ8" s="171"/>
      <c r="MTA8" s="171"/>
      <c r="MTB8" s="171"/>
      <c r="MTC8" s="171"/>
      <c r="MTD8" s="171"/>
      <c r="MTE8" s="171"/>
      <c r="MTF8" s="171"/>
      <c r="MTG8" s="171"/>
      <c r="MTH8" s="171"/>
      <c r="MTI8" s="171"/>
      <c r="MTJ8" s="171"/>
      <c r="MTK8" s="171"/>
      <c r="MTL8" s="171"/>
      <c r="MTM8" s="171"/>
      <c r="MTN8" s="171"/>
      <c r="MTO8" s="171"/>
      <c r="MTP8" s="171"/>
      <c r="MTQ8" s="171"/>
      <c r="MTR8" s="171"/>
      <c r="MTS8" s="171"/>
      <c r="MTT8" s="171"/>
      <c r="MTU8" s="171"/>
      <c r="MTV8" s="171"/>
      <c r="MTW8" s="171"/>
      <c r="MTX8" s="171"/>
      <c r="MTY8" s="171"/>
      <c r="MTZ8" s="171"/>
      <c r="MUA8" s="171"/>
      <c r="MUB8" s="171"/>
      <c r="MUC8" s="171"/>
      <c r="MUD8" s="171"/>
      <c r="MUE8" s="171"/>
      <c r="MUF8" s="171"/>
      <c r="MUG8" s="171"/>
      <c r="MUH8" s="171"/>
      <c r="MUI8" s="171"/>
      <c r="MUJ8" s="171"/>
      <c r="MUK8" s="171"/>
      <c r="MUL8" s="171"/>
      <c r="MUM8" s="171"/>
      <c r="MUN8" s="171"/>
      <c r="MUO8" s="171"/>
      <c r="MUP8" s="171"/>
      <c r="MUQ8" s="171"/>
      <c r="MUR8" s="171"/>
      <c r="MUS8" s="171"/>
      <c r="MUT8" s="171"/>
      <c r="MUU8" s="171"/>
      <c r="MUV8" s="171"/>
      <c r="MUW8" s="171"/>
      <c r="MUX8" s="171"/>
      <c r="MUY8" s="171"/>
      <c r="MUZ8" s="171"/>
      <c r="MVA8" s="171"/>
      <c r="MVB8" s="171"/>
      <c r="MVC8" s="171"/>
      <c r="MVD8" s="171"/>
      <c r="MVE8" s="171"/>
      <c r="MVF8" s="171"/>
      <c r="MVG8" s="171"/>
      <c r="MVH8" s="171"/>
      <c r="MVI8" s="171"/>
      <c r="MVJ8" s="171"/>
      <c r="MVK8" s="171"/>
      <c r="MVL8" s="171"/>
      <c r="MVM8" s="171"/>
      <c r="MVN8" s="171"/>
      <c r="MVO8" s="171"/>
      <c r="MVP8" s="171"/>
      <c r="MVQ8" s="171"/>
      <c r="MVR8" s="171"/>
      <c r="MVS8" s="171"/>
      <c r="MVT8" s="171"/>
      <c r="MVU8" s="171"/>
      <c r="MVV8" s="171"/>
      <c r="MVW8" s="171"/>
      <c r="MVX8" s="171"/>
      <c r="MVY8" s="171"/>
      <c r="MVZ8" s="171"/>
      <c r="MWA8" s="171"/>
      <c r="MWB8" s="171"/>
      <c r="MWC8" s="171"/>
      <c r="MWD8" s="171"/>
      <c r="MWE8" s="171"/>
      <c r="MWF8" s="171"/>
      <c r="MWG8" s="171"/>
      <c r="MWH8" s="171"/>
      <c r="MWI8" s="171"/>
      <c r="MWJ8" s="171"/>
      <c r="MWK8" s="171"/>
      <c r="MWL8" s="171"/>
      <c r="MWM8" s="171"/>
      <c r="MWN8" s="171"/>
      <c r="MWO8" s="171"/>
      <c r="MWP8" s="171"/>
      <c r="MWQ8" s="171"/>
      <c r="MWR8" s="171"/>
      <c r="MWS8" s="171"/>
      <c r="MWT8" s="171"/>
      <c r="MWU8" s="171"/>
      <c r="MWV8" s="171"/>
      <c r="MWW8" s="171"/>
      <c r="MWX8" s="171"/>
      <c r="MWY8" s="171"/>
      <c r="MWZ8" s="171"/>
      <c r="MXA8" s="171"/>
      <c r="MXB8" s="171"/>
      <c r="MXC8" s="171"/>
      <c r="MXD8" s="171"/>
      <c r="MXE8" s="171"/>
      <c r="MXF8" s="171"/>
      <c r="MXG8" s="171"/>
      <c r="MXH8" s="171"/>
      <c r="MXI8" s="171"/>
      <c r="MXJ8" s="171"/>
      <c r="MXK8" s="171"/>
      <c r="MXL8" s="171"/>
      <c r="MXM8" s="171"/>
      <c r="MXN8" s="171"/>
      <c r="MXO8" s="171"/>
      <c r="MXP8" s="171"/>
      <c r="MXQ8" s="171"/>
      <c r="MXR8" s="171"/>
      <c r="MXS8" s="171"/>
      <c r="MXT8" s="171"/>
      <c r="MXU8" s="171"/>
      <c r="MXV8" s="171"/>
      <c r="MXW8" s="171"/>
      <c r="MXX8" s="171"/>
      <c r="MXY8" s="171"/>
      <c r="MXZ8" s="171"/>
      <c r="MYA8" s="171"/>
      <c r="MYB8" s="171"/>
      <c r="MYC8" s="171"/>
      <c r="MYD8" s="171"/>
      <c r="MYE8" s="171"/>
      <c r="MYF8" s="171"/>
      <c r="MYG8" s="171"/>
      <c r="MYH8" s="171"/>
      <c r="MYI8" s="171"/>
      <c r="MYJ8" s="171"/>
      <c r="MYK8" s="171"/>
      <c r="MYL8" s="171"/>
      <c r="MYM8" s="171"/>
      <c r="MYN8" s="171"/>
      <c r="MYO8" s="171"/>
      <c r="MYP8" s="171"/>
      <c r="MYQ8" s="171"/>
      <c r="MYR8" s="171"/>
      <c r="MYS8" s="171"/>
      <c r="MYT8" s="171"/>
      <c r="MYU8" s="171"/>
      <c r="MYV8" s="171"/>
      <c r="MYW8" s="171"/>
      <c r="MYX8" s="171"/>
      <c r="MYY8" s="171"/>
      <c r="MYZ8" s="171"/>
      <c r="MZA8" s="171"/>
      <c r="MZB8" s="171"/>
      <c r="MZC8" s="171"/>
      <c r="MZD8" s="171"/>
      <c r="MZE8" s="171"/>
      <c r="MZF8" s="171"/>
      <c r="MZG8" s="171"/>
      <c r="MZH8" s="171"/>
      <c r="MZI8" s="171"/>
      <c r="MZJ8" s="171"/>
      <c r="MZK8" s="171"/>
      <c r="MZL8" s="171"/>
      <c r="MZM8" s="171"/>
      <c r="MZN8" s="171"/>
      <c r="MZO8" s="171"/>
      <c r="MZP8" s="171"/>
      <c r="MZQ8" s="171"/>
      <c r="MZR8" s="171"/>
      <c r="MZS8" s="171"/>
      <c r="MZT8" s="171"/>
      <c r="MZU8" s="171"/>
      <c r="MZV8" s="171"/>
      <c r="MZW8" s="171"/>
      <c r="MZX8" s="171"/>
      <c r="MZY8" s="171"/>
      <c r="MZZ8" s="171"/>
      <c r="NAA8" s="171"/>
      <c r="NAB8" s="171"/>
      <c r="NAC8" s="171"/>
      <c r="NAD8" s="171"/>
      <c r="NAE8" s="171"/>
      <c r="NAF8" s="171"/>
      <c r="NAG8" s="171"/>
      <c r="NAH8" s="171"/>
      <c r="NAI8" s="171"/>
      <c r="NAJ8" s="171"/>
      <c r="NAK8" s="171"/>
      <c r="NAL8" s="171"/>
      <c r="NAM8" s="171"/>
      <c r="NAN8" s="171"/>
      <c r="NAO8" s="171"/>
      <c r="NAP8" s="171"/>
      <c r="NAQ8" s="171"/>
      <c r="NAR8" s="171"/>
      <c r="NAS8" s="171"/>
      <c r="NAT8" s="171"/>
      <c r="NAU8" s="171"/>
      <c r="NAV8" s="171"/>
      <c r="NAW8" s="171"/>
      <c r="NAX8" s="171"/>
      <c r="NAY8" s="171"/>
      <c r="NAZ8" s="171"/>
      <c r="NBA8" s="171"/>
      <c r="NBB8" s="171"/>
      <c r="NBC8" s="171"/>
      <c r="NBD8" s="171"/>
      <c r="NBE8" s="171"/>
      <c r="NBF8" s="171"/>
      <c r="NBG8" s="171"/>
      <c r="NBH8" s="171"/>
      <c r="NBI8" s="171"/>
      <c r="NBJ8" s="171"/>
      <c r="NBK8" s="171"/>
      <c r="NBL8" s="171"/>
      <c r="NBM8" s="171"/>
      <c r="NBN8" s="171"/>
      <c r="NBO8" s="171"/>
      <c r="NBP8" s="171"/>
      <c r="NBQ8" s="171"/>
      <c r="NBR8" s="171"/>
      <c r="NBS8" s="171"/>
      <c r="NBT8" s="171"/>
      <c r="NBU8" s="171"/>
      <c r="NBV8" s="171"/>
      <c r="NBW8" s="171"/>
      <c r="NBX8" s="171"/>
      <c r="NBY8" s="171"/>
      <c r="NBZ8" s="171"/>
      <c r="NCA8" s="171"/>
      <c r="NCB8" s="171"/>
      <c r="NCC8" s="171"/>
      <c r="NCD8" s="171"/>
      <c r="NCE8" s="171"/>
      <c r="NCF8" s="171"/>
      <c r="NCG8" s="171"/>
      <c r="NCH8" s="171"/>
      <c r="NCI8" s="171"/>
      <c r="NCJ8" s="171"/>
      <c r="NCK8" s="171"/>
      <c r="NCL8" s="171"/>
      <c r="NCM8" s="171"/>
      <c r="NCN8" s="171"/>
      <c r="NCO8" s="171"/>
      <c r="NCP8" s="171"/>
      <c r="NCQ8" s="171"/>
      <c r="NCR8" s="171"/>
      <c r="NCS8" s="171"/>
      <c r="NCT8" s="171"/>
      <c r="NCU8" s="171"/>
      <c r="NCV8" s="171"/>
      <c r="NCW8" s="171"/>
      <c r="NCX8" s="171"/>
      <c r="NCY8" s="171"/>
      <c r="NCZ8" s="171"/>
      <c r="NDA8" s="171"/>
      <c r="NDB8" s="171"/>
      <c r="NDC8" s="171"/>
      <c r="NDD8" s="171"/>
      <c r="NDE8" s="171"/>
      <c r="NDF8" s="171"/>
      <c r="NDG8" s="171"/>
      <c r="NDH8" s="171"/>
      <c r="NDI8" s="171"/>
      <c r="NDJ8" s="171"/>
      <c r="NDK8" s="171"/>
      <c r="NDL8" s="171"/>
      <c r="NDM8" s="171"/>
      <c r="NDN8" s="171"/>
      <c r="NDO8" s="171"/>
      <c r="NDP8" s="171"/>
      <c r="NDQ8" s="171"/>
      <c r="NDR8" s="171"/>
      <c r="NDS8" s="171"/>
      <c r="NDT8" s="171"/>
      <c r="NDU8" s="171"/>
      <c r="NDV8" s="171"/>
      <c r="NDW8" s="171"/>
      <c r="NDX8" s="171"/>
      <c r="NDY8" s="171"/>
      <c r="NDZ8" s="171"/>
      <c r="NEA8" s="171"/>
      <c r="NEB8" s="171"/>
      <c r="NEC8" s="171"/>
      <c r="NED8" s="171"/>
      <c r="NEE8" s="171"/>
      <c r="NEF8" s="171"/>
      <c r="NEG8" s="171"/>
      <c r="NEH8" s="171"/>
      <c r="NEI8" s="171"/>
      <c r="NEJ8" s="171"/>
      <c r="NEK8" s="171"/>
      <c r="NEL8" s="171"/>
      <c r="NEM8" s="171"/>
      <c r="NEN8" s="171"/>
      <c r="NEO8" s="171"/>
      <c r="NEP8" s="171"/>
      <c r="NEQ8" s="171"/>
      <c r="NER8" s="171"/>
      <c r="NES8" s="171"/>
      <c r="NET8" s="171"/>
      <c r="NEU8" s="171"/>
      <c r="NEV8" s="171"/>
      <c r="NEW8" s="171"/>
      <c r="NEX8" s="171"/>
      <c r="NEY8" s="171"/>
      <c r="NEZ8" s="171"/>
      <c r="NFA8" s="171"/>
      <c r="NFB8" s="171"/>
      <c r="NFC8" s="171"/>
      <c r="NFD8" s="171"/>
      <c r="NFE8" s="171"/>
      <c r="NFF8" s="171"/>
      <c r="NFG8" s="171"/>
      <c r="NFH8" s="171"/>
      <c r="NFI8" s="171"/>
      <c r="NFJ8" s="171"/>
      <c r="NFK8" s="171"/>
      <c r="NFL8" s="171"/>
      <c r="NFM8" s="171"/>
      <c r="NFN8" s="171"/>
      <c r="NFO8" s="171"/>
      <c r="NFP8" s="171"/>
      <c r="NFQ8" s="171"/>
      <c r="NFR8" s="171"/>
      <c r="NFS8" s="171"/>
      <c r="NFT8" s="171"/>
      <c r="NFU8" s="171"/>
      <c r="NFV8" s="171"/>
      <c r="NFW8" s="171"/>
      <c r="NFX8" s="171"/>
      <c r="NFY8" s="171"/>
      <c r="NFZ8" s="171"/>
      <c r="NGA8" s="171"/>
      <c r="NGB8" s="171"/>
      <c r="NGC8" s="171"/>
      <c r="NGD8" s="171"/>
      <c r="NGE8" s="171"/>
      <c r="NGF8" s="171"/>
      <c r="NGG8" s="171"/>
      <c r="NGH8" s="171"/>
      <c r="NGI8" s="171"/>
      <c r="NGJ8" s="171"/>
      <c r="NGK8" s="171"/>
      <c r="NGL8" s="171"/>
      <c r="NGM8" s="171"/>
      <c r="NGN8" s="171"/>
      <c r="NGO8" s="171"/>
      <c r="NGP8" s="171"/>
      <c r="NGQ8" s="171"/>
      <c r="NGR8" s="171"/>
      <c r="NGS8" s="171"/>
      <c r="NGT8" s="171"/>
      <c r="NGU8" s="171"/>
      <c r="NGV8" s="171"/>
      <c r="NGW8" s="171"/>
      <c r="NGX8" s="171"/>
      <c r="NGY8" s="171"/>
      <c r="NGZ8" s="171"/>
      <c r="NHA8" s="171"/>
      <c r="NHB8" s="171"/>
      <c r="NHC8" s="171"/>
      <c r="NHD8" s="171"/>
      <c r="NHE8" s="171"/>
      <c r="NHF8" s="171"/>
      <c r="NHG8" s="171"/>
      <c r="NHH8" s="171"/>
      <c r="NHI8" s="171"/>
      <c r="NHJ8" s="171"/>
      <c r="NHK8" s="171"/>
      <c r="NHL8" s="171"/>
      <c r="NHM8" s="171"/>
      <c r="NHN8" s="171"/>
      <c r="NHO8" s="171"/>
      <c r="NHP8" s="171"/>
      <c r="NHQ8" s="171"/>
      <c r="NHR8" s="171"/>
      <c r="NHS8" s="171"/>
      <c r="NHT8" s="171"/>
      <c r="NHU8" s="171"/>
      <c r="NHV8" s="171"/>
      <c r="NHW8" s="171"/>
      <c r="NHX8" s="171"/>
      <c r="NHY8" s="171"/>
      <c r="NHZ8" s="171"/>
      <c r="NIA8" s="171"/>
      <c r="NIB8" s="171"/>
      <c r="NIC8" s="171"/>
      <c r="NID8" s="171"/>
      <c r="NIE8" s="171"/>
      <c r="NIF8" s="171"/>
      <c r="NIG8" s="171"/>
      <c r="NIH8" s="171"/>
      <c r="NII8" s="171"/>
      <c r="NIJ8" s="171"/>
      <c r="NIK8" s="171"/>
      <c r="NIL8" s="171"/>
      <c r="NIM8" s="171"/>
      <c r="NIN8" s="171"/>
      <c r="NIO8" s="171"/>
      <c r="NIP8" s="171"/>
      <c r="NIQ8" s="171"/>
      <c r="NIR8" s="171"/>
      <c r="NIS8" s="171"/>
      <c r="NIT8" s="171"/>
      <c r="NIU8" s="171"/>
      <c r="NIV8" s="171"/>
      <c r="NIW8" s="171"/>
      <c r="NIX8" s="171"/>
      <c r="NIY8" s="171"/>
      <c r="NIZ8" s="171"/>
      <c r="NJA8" s="171"/>
      <c r="NJB8" s="171"/>
      <c r="NJC8" s="171"/>
      <c r="NJD8" s="171"/>
      <c r="NJE8" s="171"/>
      <c r="NJF8" s="171"/>
      <c r="NJG8" s="171"/>
      <c r="NJH8" s="171"/>
      <c r="NJI8" s="171"/>
      <c r="NJJ8" s="171"/>
      <c r="NJK8" s="171"/>
      <c r="NJL8" s="171"/>
      <c r="NJM8" s="171"/>
      <c r="NJN8" s="171"/>
      <c r="NJO8" s="171"/>
      <c r="NJP8" s="171"/>
      <c r="NJQ8" s="171"/>
      <c r="NJR8" s="171"/>
      <c r="NJS8" s="171"/>
      <c r="NJT8" s="171"/>
      <c r="NJU8" s="171"/>
      <c r="NJV8" s="171"/>
      <c r="NJW8" s="171"/>
      <c r="NJX8" s="171"/>
      <c r="NJY8" s="171"/>
      <c r="NJZ8" s="171"/>
      <c r="NKA8" s="171"/>
      <c r="NKB8" s="171"/>
      <c r="NKC8" s="171"/>
      <c r="NKD8" s="171"/>
      <c r="NKE8" s="171"/>
      <c r="NKF8" s="171"/>
      <c r="NKG8" s="171"/>
      <c r="NKH8" s="171"/>
      <c r="NKI8" s="171"/>
      <c r="NKJ8" s="171"/>
      <c r="NKK8" s="171"/>
      <c r="NKL8" s="171"/>
      <c r="NKM8" s="171"/>
      <c r="NKN8" s="171"/>
      <c r="NKO8" s="171"/>
      <c r="NKP8" s="171"/>
      <c r="NKQ8" s="171"/>
      <c r="NKR8" s="171"/>
      <c r="NKS8" s="171"/>
      <c r="NKT8" s="171"/>
      <c r="NKU8" s="171"/>
      <c r="NKV8" s="171"/>
      <c r="NKW8" s="171"/>
      <c r="NKX8" s="171"/>
      <c r="NKY8" s="171"/>
      <c r="NKZ8" s="171"/>
      <c r="NLA8" s="171"/>
      <c r="NLB8" s="171"/>
      <c r="NLC8" s="171"/>
      <c r="NLD8" s="171"/>
      <c r="NLE8" s="171"/>
      <c r="NLF8" s="171"/>
      <c r="NLG8" s="171"/>
      <c r="NLH8" s="171"/>
      <c r="NLI8" s="171"/>
      <c r="NLJ8" s="171"/>
      <c r="NLK8" s="171"/>
      <c r="NLL8" s="171"/>
      <c r="NLM8" s="171"/>
      <c r="NLN8" s="171"/>
      <c r="NLO8" s="171"/>
      <c r="NLP8" s="171"/>
      <c r="NLQ8" s="171"/>
      <c r="NLR8" s="171"/>
      <c r="NLS8" s="171"/>
      <c r="NLT8" s="171"/>
      <c r="NLU8" s="171"/>
      <c r="NLV8" s="171"/>
      <c r="NLW8" s="171"/>
      <c r="NLX8" s="171"/>
      <c r="NLY8" s="171"/>
      <c r="NLZ8" s="171"/>
      <c r="NMA8" s="171"/>
      <c r="NMB8" s="171"/>
      <c r="NMC8" s="171"/>
      <c r="NMD8" s="171"/>
      <c r="NME8" s="171"/>
      <c r="NMF8" s="171"/>
      <c r="NMG8" s="171"/>
      <c r="NMH8" s="171"/>
      <c r="NMI8" s="171"/>
      <c r="NMJ8" s="171"/>
      <c r="NMK8" s="171"/>
      <c r="NML8" s="171"/>
      <c r="NMM8" s="171"/>
      <c r="NMN8" s="171"/>
      <c r="NMO8" s="171"/>
      <c r="NMP8" s="171"/>
      <c r="NMQ8" s="171"/>
      <c r="NMR8" s="171"/>
      <c r="NMS8" s="171"/>
      <c r="NMT8" s="171"/>
      <c r="NMU8" s="171"/>
      <c r="NMV8" s="171"/>
      <c r="NMW8" s="171"/>
      <c r="NMX8" s="171"/>
      <c r="NMY8" s="171"/>
      <c r="NMZ8" s="171"/>
      <c r="NNA8" s="171"/>
      <c r="NNB8" s="171"/>
      <c r="NNC8" s="171"/>
      <c r="NND8" s="171"/>
      <c r="NNE8" s="171"/>
      <c r="NNF8" s="171"/>
      <c r="NNG8" s="171"/>
      <c r="NNH8" s="171"/>
      <c r="NNI8" s="171"/>
      <c r="NNJ8" s="171"/>
      <c r="NNK8" s="171"/>
      <c r="NNL8" s="171"/>
      <c r="NNM8" s="171"/>
      <c r="NNN8" s="171"/>
      <c r="NNO8" s="171"/>
      <c r="NNP8" s="171"/>
      <c r="NNQ8" s="171"/>
      <c r="NNR8" s="171"/>
      <c r="NNS8" s="171"/>
      <c r="NNT8" s="171"/>
      <c r="NNU8" s="171"/>
      <c r="NNV8" s="171"/>
      <c r="NNW8" s="171"/>
      <c r="NNX8" s="171"/>
      <c r="NNY8" s="171"/>
      <c r="NNZ8" s="171"/>
      <c r="NOA8" s="171"/>
      <c r="NOB8" s="171"/>
      <c r="NOC8" s="171"/>
      <c r="NOD8" s="171"/>
      <c r="NOE8" s="171"/>
      <c r="NOF8" s="171"/>
      <c r="NOG8" s="171"/>
      <c r="NOH8" s="171"/>
      <c r="NOI8" s="171"/>
      <c r="NOJ8" s="171"/>
      <c r="NOK8" s="171"/>
      <c r="NOL8" s="171"/>
      <c r="NOM8" s="171"/>
      <c r="NON8" s="171"/>
      <c r="NOO8" s="171"/>
      <c r="NOP8" s="171"/>
      <c r="NOQ8" s="171"/>
      <c r="NOR8" s="171"/>
      <c r="NOS8" s="171"/>
      <c r="NOT8" s="171"/>
      <c r="NOU8" s="171"/>
      <c r="NOV8" s="171"/>
      <c r="NOW8" s="171"/>
      <c r="NOX8" s="171"/>
      <c r="NOY8" s="171"/>
      <c r="NOZ8" s="171"/>
      <c r="NPA8" s="171"/>
      <c r="NPB8" s="171"/>
      <c r="NPC8" s="171"/>
      <c r="NPD8" s="171"/>
      <c r="NPE8" s="171"/>
      <c r="NPF8" s="171"/>
      <c r="NPG8" s="171"/>
      <c r="NPH8" s="171"/>
      <c r="NPI8" s="171"/>
      <c r="NPJ8" s="171"/>
      <c r="NPK8" s="171"/>
      <c r="NPL8" s="171"/>
      <c r="NPM8" s="171"/>
      <c r="NPN8" s="171"/>
      <c r="NPO8" s="171"/>
      <c r="NPP8" s="171"/>
      <c r="NPQ8" s="171"/>
      <c r="NPR8" s="171"/>
      <c r="NPS8" s="171"/>
      <c r="NPT8" s="171"/>
      <c r="NPU8" s="171"/>
      <c r="NPV8" s="171"/>
      <c r="NPW8" s="171"/>
      <c r="NPX8" s="171"/>
      <c r="NPY8" s="171"/>
      <c r="NPZ8" s="171"/>
      <c r="NQA8" s="171"/>
      <c r="NQB8" s="171"/>
      <c r="NQC8" s="171"/>
      <c r="NQD8" s="171"/>
      <c r="NQE8" s="171"/>
      <c r="NQF8" s="171"/>
      <c r="NQG8" s="171"/>
      <c r="NQH8" s="171"/>
      <c r="NQI8" s="171"/>
      <c r="NQJ8" s="171"/>
      <c r="NQK8" s="171"/>
      <c r="NQL8" s="171"/>
      <c r="NQM8" s="171"/>
      <c r="NQN8" s="171"/>
      <c r="NQO8" s="171"/>
      <c r="NQP8" s="171"/>
      <c r="NQQ8" s="171"/>
      <c r="NQR8" s="171"/>
      <c r="NQS8" s="171"/>
      <c r="NQT8" s="171"/>
      <c r="NQU8" s="171"/>
      <c r="NQV8" s="171"/>
      <c r="NQW8" s="171"/>
      <c r="NQX8" s="171"/>
      <c r="NQY8" s="171"/>
      <c r="NQZ8" s="171"/>
      <c r="NRA8" s="171"/>
      <c r="NRB8" s="171"/>
      <c r="NRC8" s="171"/>
      <c r="NRD8" s="171"/>
      <c r="NRE8" s="171"/>
      <c r="NRF8" s="171"/>
      <c r="NRG8" s="171"/>
      <c r="NRH8" s="171"/>
      <c r="NRI8" s="171"/>
      <c r="NRJ8" s="171"/>
      <c r="NRK8" s="171"/>
      <c r="NRL8" s="171"/>
      <c r="NRM8" s="171"/>
      <c r="NRN8" s="171"/>
      <c r="NRO8" s="171"/>
      <c r="NRP8" s="171"/>
      <c r="NRQ8" s="171"/>
      <c r="NRR8" s="171"/>
      <c r="NRS8" s="171"/>
      <c r="NRT8" s="171"/>
      <c r="NRU8" s="171"/>
      <c r="NRV8" s="171"/>
      <c r="NRW8" s="171"/>
      <c r="NRX8" s="171"/>
      <c r="NRY8" s="171"/>
      <c r="NRZ8" s="171"/>
      <c r="NSA8" s="171"/>
      <c r="NSB8" s="171"/>
      <c r="NSC8" s="171"/>
      <c r="NSD8" s="171"/>
      <c r="NSE8" s="171"/>
      <c r="NSF8" s="171"/>
      <c r="NSG8" s="171"/>
      <c r="NSH8" s="171"/>
      <c r="NSI8" s="171"/>
      <c r="NSJ8" s="171"/>
      <c r="NSK8" s="171"/>
      <c r="NSL8" s="171"/>
      <c r="NSM8" s="171"/>
      <c r="NSN8" s="171"/>
      <c r="NSO8" s="171"/>
      <c r="NSP8" s="171"/>
      <c r="NSQ8" s="171"/>
      <c r="NSR8" s="171"/>
      <c r="NSS8" s="171"/>
      <c r="NST8" s="171"/>
      <c r="NSU8" s="171"/>
      <c r="NSV8" s="171"/>
      <c r="NSW8" s="171"/>
      <c r="NSX8" s="171"/>
      <c r="NSY8" s="171"/>
      <c r="NSZ8" s="171"/>
      <c r="NTA8" s="171"/>
      <c r="NTB8" s="171"/>
      <c r="NTC8" s="171"/>
      <c r="NTD8" s="171"/>
      <c r="NTE8" s="171"/>
      <c r="NTF8" s="171"/>
      <c r="NTG8" s="171"/>
      <c r="NTH8" s="171"/>
      <c r="NTI8" s="171"/>
      <c r="NTJ8" s="171"/>
      <c r="NTK8" s="171"/>
      <c r="NTL8" s="171"/>
      <c r="NTM8" s="171"/>
      <c r="NTN8" s="171"/>
      <c r="NTO8" s="171"/>
      <c r="NTP8" s="171"/>
      <c r="NTQ8" s="171"/>
      <c r="NTR8" s="171"/>
      <c r="NTS8" s="171"/>
      <c r="NTT8" s="171"/>
      <c r="NTU8" s="171"/>
      <c r="NTV8" s="171"/>
      <c r="NTW8" s="171"/>
      <c r="NTX8" s="171"/>
      <c r="NTY8" s="171"/>
      <c r="NTZ8" s="171"/>
      <c r="NUA8" s="171"/>
      <c r="NUB8" s="171"/>
      <c r="NUC8" s="171"/>
      <c r="NUD8" s="171"/>
      <c r="NUE8" s="171"/>
      <c r="NUF8" s="171"/>
      <c r="NUG8" s="171"/>
      <c r="NUH8" s="171"/>
      <c r="NUI8" s="171"/>
      <c r="NUJ8" s="171"/>
      <c r="NUK8" s="171"/>
      <c r="NUL8" s="171"/>
      <c r="NUM8" s="171"/>
      <c r="NUN8" s="171"/>
      <c r="NUO8" s="171"/>
      <c r="NUP8" s="171"/>
      <c r="NUQ8" s="171"/>
      <c r="NUR8" s="171"/>
      <c r="NUS8" s="171"/>
      <c r="NUT8" s="171"/>
      <c r="NUU8" s="171"/>
      <c r="NUV8" s="171"/>
      <c r="NUW8" s="171"/>
      <c r="NUX8" s="171"/>
      <c r="NUY8" s="171"/>
      <c r="NUZ8" s="171"/>
      <c r="NVA8" s="171"/>
      <c r="NVB8" s="171"/>
      <c r="NVC8" s="171"/>
      <c r="NVD8" s="171"/>
      <c r="NVE8" s="171"/>
      <c r="NVF8" s="171"/>
      <c r="NVG8" s="171"/>
      <c r="NVH8" s="171"/>
      <c r="NVI8" s="171"/>
      <c r="NVJ8" s="171"/>
      <c r="NVK8" s="171"/>
      <c r="NVL8" s="171"/>
      <c r="NVM8" s="171"/>
      <c r="NVN8" s="171"/>
      <c r="NVO8" s="171"/>
      <c r="NVP8" s="171"/>
      <c r="NVQ8" s="171"/>
      <c r="NVR8" s="171"/>
      <c r="NVS8" s="171"/>
      <c r="NVT8" s="171"/>
      <c r="NVU8" s="171"/>
      <c r="NVV8" s="171"/>
      <c r="NVW8" s="171"/>
      <c r="NVX8" s="171"/>
      <c r="NVY8" s="171"/>
      <c r="NVZ8" s="171"/>
      <c r="NWA8" s="171"/>
      <c r="NWB8" s="171"/>
      <c r="NWC8" s="171"/>
      <c r="NWD8" s="171"/>
      <c r="NWE8" s="171"/>
      <c r="NWF8" s="171"/>
      <c r="NWG8" s="171"/>
      <c r="NWH8" s="171"/>
      <c r="NWI8" s="171"/>
      <c r="NWJ8" s="171"/>
      <c r="NWK8" s="171"/>
      <c r="NWL8" s="171"/>
      <c r="NWM8" s="171"/>
      <c r="NWN8" s="171"/>
      <c r="NWO8" s="171"/>
      <c r="NWP8" s="171"/>
      <c r="NWQ8" s="171"/>
      <c r="NWR8" s="171"/>
      <c r="NWS8" s="171"/>
      <c r="NWT8" s="171"/>
      <c r="NWU8" s="171"/>
      <c r="NWV8" s="171"/>
      <c r="NWW8" s="171"/>
      <c r="NWX8" s="171"/>
      <c r="NWY8" s="171"/>
      <c r="NWZ8" s="171"/>
      <c r="NXA8" s="171"/>
      <c r="NXB8" s="171"/>
      <c r="NXC8" s="171"/>
      <c r="NXD8" s="171"/>
      <c r="NXE8" s="171"/>
      <c r="NXF8" s="171"/>
      <c r="NXG8" s="171"/>
      <c r="NXH8" s="171"/>
      <c r="NXI8" s="171"/>
      <c r="NXJ8" s="171"/>
      <c r="NXK8" s="171"/>
      <c r="NXL8" s="171"/>
      <c r="NXM8" s="171"/>
      <c r="NXN8" s="171"/>
      <c r="NXO8" s="171"/>
      <c r="NXP8" s="171"/>
      <c r="NXQ8" s="171"/>
      <c r="NXR8" s="171"/>
      <c r="NXS8" s="171"/>
      <c r="NXT8" s="171"/>
      <c r="NXU8" s="171"/>
      <c r="NXV8" s="171"/>
      <c r="NXW8" s="171"/>
      <c r="NXX8" s="171"/>
      <c r="NXY8" s="171"/>
      <c r="NXZ8" s="171"/>
      <c r="NYA8" s="171"/>
      <c r="NYB8" s="171"/>
      <c r="NYC8" s="171"/>
      <c r="NYD8" s="171"/>
      <c r="NYE8" s="171"/>
      <c r="NYF8" s="171"/>
      <c r="NYG8" s="171"/>
      <c r="NYH8" s="171"/>
      <c r="NYI8" s="171"/>
      <c r="NYJ8" s="171"/>
      <c r="NYK8" s="171"/>
      <c r="NYL8" s="171"/>
      <c r="NYM8" s="171"/>
      <c r="NYN8" s="171"/>
      <c r="NYO8" s="171"/>
      <c r="NYP8" s="171"/>
      <c r="NYQ8" s="171"/>
      <c r="NYR8" s="171"/>
      <c r="NYS8" s="171"/>
      <c r="NYT8" s="171"/>
      <c r="NYU8" s="171"/>
      <c r="NYV8" s="171"/>
      <c r="NYW8" s="171"/>
      <c r="NYX8" s="171"/>
      <c r="NYY8" s="171"/>
      <c r="NYZ8" s="171"/>
      <c r="NZA8" s="171"/>
      <c r="NZB8" s="171"/>
      <c r="NZC8" s="171"/>
      <c r="NZD8" s="171"/>
      <c r="NZE8" s="171"/>
      <c r="NZF8" s="171"/>
      <c r="NZG8" s="171"/>
      <c r="NZH8" s="171"/>
      <c r="NZI8" s="171"/>
      <c r="NZJ8" s="171"/>
      <c r="NZK8" s="171"/>
      <c r="NZL8" s="171"/>
      <c r="NZM8" s="171"/>
      <c r="NZN8" s="171"/>
      <c r="NZO8" s="171"/>
      <c r="NZP8" s="171"/>
      <c r="NZQ8" s="171"/>
      <c r="NZR8" s="171"/>
      <c r="NZS8" s="171"/>
      <c r="NZT8" s="171"/>
      <c r="NZU8" s="171"/>
      <c r="NZV8" s="171"/>
      <c r="NZW8" s="171"/>
      <c r="NZX8" s="171"/>
      <c r="NZY8" s="171"/>
      <c r="NZZ8" s="171"/>
      <c r="OAA8" s="171"/>
      <c r="OAB8" s="171"/>
      <c r="OAC8" s="171"/>
      <c r="OAD8" s="171"/>
      <c r="OAE8" s="171"/>
      <c r="OAF8" s="171"/>
      <c r="OAG8" s="171"/>
      <c r="OAH8" s="171"/>
      <c r="OAI8" s="171"/>
      <c r="OAJ8" s="171"/>
      <c r="OAK8" s="171"/>
      <c r="OAL8" s="171"/>
      <c r="OAM8" s="171"/>
      <c r="OAN8" s="171"/>
      <c r="OAO8" s="171"/>
      <c r="OAP8" s="171"/>
      <c r="OAQ8" s="171"/>
      <c r="OAR8" s="171"/>
      <c r="OAS8" s="171"/>
      <c r="OAT8" s="171"/>
      <c r="OAU8" s="171"/>
      <c r="OAV8" s="171"/>
      <c r="OAW8" s="171"/>
      <c r="OAX8" s="171"/>
      <c r="OAY8" s="171"/>
      <c r="OAZ8" s="171"/>
      <c r="OBA8" s="171"/>
      <c r="OBB8" s="171"/>
      <c r="OBC8" s="171"/>
      <c r="OBD8" s="171"/>
      <c r="OBE8" s="171"/>
      <c r="OBF8" s="171"/>
      <c r="OBG8" s="171"/>
      <c r="OBH8" s="171"/>
      <c r="OBI8" s="171"/>
      <c r="OBJ8" s="171"/>
      <c r="OBK8" s="171"/>
      <c r="OBL8" s="171"/>
      <c r="OBM8" s="171"/>
      <c r="OBN8" s="171"/>
      <c r="OBO8" s="171"/>
      <c r="OBP8" s="171"/>
      <c r="OBQ8" s="171"/>
      <c r="OBR8" s="171"/>
      <c r="OBS8" s="171"/>
      <c r="OBT8" s="171"/>
      <c r="OBU8" s="171"/>
      <c r="OBV8" s="171"/>
      <c r="OBW8" s="171"/>
      <c r="OBX8" s="171"/>
      <c r="OBY8" s="171"/>
      <c r="OBZ8" s="171"/>
      <c r="OCA8" s="171"/>
      <c r="OCB8" s="171"/>
      <c r="OCC8" s="171"/>
      <c r="OCD8" s="171"/>
      <c r="OCE8" s="171"/>
      <c r="OCF8" s="171"/>
      <c r="OCG8" s="171"/>
      <c r="OCH8" s="171"/>
      <c r="OCI8" s="171"/>
      <c r="OCJ8" s="171"/>
      <c r="OCK8" s="171"/>
      <c r="OCL8" s="171"/>
      <c r="OCM8" s="171"/>
      <c r="OCN8" s="171"/>
      <c r="OCO8" s="171"/>
      <c r="OCP8" s="171"/>
      <c r="OCQ8" s="171"/>
      <c r="OCR8" s="171"/>
      <c r="OCS8" s="171"/>
      <c r="OCT8" s="171"/>
      <c r="OCU8" s="171"/>
      <c r="OCV8" s="171"/>
      <c r="OCW8" s="171"/>
      <c r="OCX8" s="171"/>
      <c r="OCY8" s="171"/>
      <c r="OCZ8" s="171"/>
      <c r="ODA8" s="171"/>
      <c r="ODB8" s="171"/>
      <c r="ODC8" s="171"/>
      <c r="ODD8" s="171"/>
      <c r="ODE8" s="171"/>
      <c r="ODF8" s="171"/>
      <c r="ODG8" s="171"/>
      <c r="ODH8" s="171"/>
      <c r="ODI8" s="171"/>
      <c r="ODJ8" s="171"/>
      <c r="ODK8" s="171"/>
      <c r="ODL8" s="171"/>
      <c r="ODM8" s="171"/>
      <c r="ODN8" s="171"/>
      <c r="ODO8" s="171"/>
      <c r="ODP8" s="171"/>
      <c r="ODQ8" s="171"/>
      <c r="ODR8" s="171"/>
      <c r="ODS8" s="171"/>
      <c r="ODT8" s="171"/>
      <c r="ODU8" s="171"/>
      <c r="ODV8" s="171"/>
      <c r="ODW8" s="171"/>
      <c r="ODX8" s="171"/>
      <c r="ODY8" s="171"/>
      <c r="ODZ8" s="171"/>
      <c r="OEA8" s="171"/>
      <c r="OEB8" s="171"/>
      <c r="OEC8" s="171"/>
      <c r="OED8" s="171"/>
      <c r="OEE8" s="171"/>
      <c r="OEF8" s="171"/>
      <c r="OEG8" s="171"/>
      <c r="OEH8" s="171"/>
      <c r="OEI8" s="171"/>
      <c r="OEJ8" s="171"/>
      <c r="OEK8" s="171"/>
      <c r="OEL8" s="171"/>
      <c r="OEM8" s="171"/>
      <c r="OEN8" s="171"/>
      <c r="OEO8" s="171"/>
      <c r="OEP8" s="171"/>
      <c r="OEQ8" s="171"/>
      <c r="OER8" s="171"/>
      <c r="OES8" s="171"/>
      <c r="OET8" s="171"/>
      <c r="OEU8" s="171"/>
      <c r="OEV8" s="171"/>
      <c r="OEW8" s="171"/>
      <c r="OEX8" s="171"/>
      <c r="OEY8" s="171"/>
      <c r="OEZ8" s="171"/>
      <c r="OFA8" s="171"/>
      <c r="OFB8" s="171"/>
      <c r="OFC8" s="171"/>
      <c r="OFD8" s="171"/>
      <c r="OFE8" s="171"/>
      <c r="OFF8" s="171"/>
      <c r="OFG8" s="171"/>
      <c r="OFH8" s="171"/>
      <c r="OFI8" s="171"/>
      <c r="OFJ8" s="171"/>
      <c r="OFK8" s="171"/>
      <c r="OFL8" s="171"/>
      <c r="OFM8" s="171"/>
      <c r="OFN8" s="171"/>
      <c r="OFO8" s="171"/>
      <c r="OFP8" s="171"/>
      <c r="OFQ8" s="171"/>
      <c r="OFR8" s="171"/>
      <c r="OFS8" s="171"/>
      <c r="OFT8" s="171"/>
      <c r="OFU8" s="171"/>
      <c r="OFV8" s="171"/>
      <c r="OFW8" s="171"/>
      <c r="OFX8" s="171"/>
      <c r="OFY8" s="171"/>
      <c r="OFZ8" s="171"/>
      <c r="OGA8" s="171"/>
      <c r="OGB8" s="171"/>
      <c r="OGC8" s="171"/>
      <c r="OGD8" s="171"/>
      <c r="OGE8" s="171"/>
      <c r="OGF8" s="171"/>
      <c r="OGG8" s="171"/>
      <c r="OGH8" s="171"/>
      <c r="OGI8" s="171"/>
      <c r="OGJ8" s="171"/>
      <c r="OGK8" s="171"/>
      <c r="OGL8" s="171"/>
      <c r="OGM8" s="171"/>
      <c r="OGN8" s="171"/>
      <c r="OGO8" s="171"/>
      <c r="OGP8" s="171"/>
      <c r="OGQ8" s="171"/>
      <c r="OGR8" s="171"/>
      <c r="OGS8" s="171"/>
      <c r="OGT8" s="171"/>
      <c r="OGU8" s="171"/>
      <c r="OGV8" s="171"/>
      <c r="OGW8" s="171"/>
      <c r="OGX8" s="171"/>
      <c r="OGY8" s="171"/>
      <c r="OGZ8" s="171"/>
      <c r="OHA8" s="171"/>
      <c r="OHB8" s="171"/>
      <c r="OHC8" s="171"/>
      <c r="OHD8" s="171"/>
      <c r="OHE8" s="171"/>
      <c r="OHF8" s="171"/>
      <c r="OHG8" s="171"/>
      <c r="OHH8" s="171"/>
      <c r="OHI8" s="171"/>
      <c r="OHJ8" s="171"/>
      <c r="OHK8" s="171"/>
      <c r="OHL8" s="171"/>
      <c r="OHM8" s="171"/>
      <c r="OHN8" s="171"/>
      <c r="OHO8" s="171"/>
      <c r="OHP8" s="171"/>
      <c r="OHQ8" s="171"/>
      <c r="OHR8" s="171"/>
      <c r="OHS8" s="171"/>
      <c r="OHT8" s="171"/>
      <c r="OHU8" s="171"/>
      <c r="OHV8" s="171"/>
      <c r="OHW8" s="171"/>
      <c r="OHX8" s="171"/>
      <c r="OHY8" s="171"/>
      <c r="OHZ8" s="171"/>
      <c r="OIA8" s="171"/>
      <c r="OIB8" s="171"/>
      <c r="OIC8" s="171"/>
      <c r="OID8" s="171"/>
      <c r="OIE8" s="171"/>
      <c r="OIF8" s="171"/>
      <c r="OIG8" s="171"/>
      <c r="OIH8" s="171"/>
      <c r="OII8" s="171"/>
      <c r="OIJ8" s="171"/>
      <c r="OIK8" s="171"/>
      <c r="OIL8" s="171"/>
      <c r="OIM8" s="171"/>
      <c r="OIN8" s="171"/>
      <c r="OIO8" s="171"/>
      <c r="OIP8" s="171"/>
      <c r="OIQ8" s="171"/>
      <c r="OIR8" s="171"/>
      <c r="OIS8" s="171"/>
      <c r="OIT8" s="171"/>
      <c r="OIU8" s="171"/>
      <c r="OIV8" s="171"/>
      <c r="OIW8" s="171"/>
      <c r="OIX8" s="171"/>
      <c r="OIY8" s="171"/>
      <c r="OIZ8" s="171"/>
      <c r="OJA8" s="171"/>
      <c r="OJB8" s="171"/>
      <c r="OJC8" s="171"/>
      <c r="OJD8" s="171"/>
      <c r="OJE8" s="171"/>
      <c r="OJF8" s="171"/>
      <c r="OJG8" s="171"/>
      <c r="OJH8" s="171"/>
      <c r="OJI8" s="171"/>
      <c r="OJJ8" s="171"/>
      <c r="OJK8" s="171"/>
      <c r="OJL8" s="171"/>
      <c r="OJM8" s="171"/>
      <c r="OJN8" s="171"/>
      <c r="OJO8" s="171"/>
      <c r="OJP8" s="171"/>
      <c r="OJQ8" s="171"/>
      <c r="OJR8" s="171"/>
      <c r="OJS8" s="171"/>
      <c r="OJT8" s="171"/>
      <c r="OJU8" s="171"/>
      <c r="OJV8" s="171"/>
      <c r="OJW8" s="171"/>
      <c r="OJX8" s="171"/>
      <c r="OJY8" s="171"/>
      <c r="OJZ8" s="171"/>
      <c r="OKA8" s="171"/>
      <c r="OKB8" s="171"/>
      <c r="OKC8" s="171"/>
      <c r="OKD8" s="171"/>
      <c r="OKE8" s="171"/>
      <c r="OKF8" s="171"/>
      <c r="OKG8" s="171"/>
      <c r="OKH8" s="171"/>
      <c r="OKI8" s="171"/>
      <c r="OKJ8" s="171"/>
      <c r="OKK8" s="171"/>
      <c r="OKL8" s="171"/>
      <c r="OKM8" s="171"/>
      <c r="OKN8" s="171"/>
      <c r="OKO8" s="171"/>
      <c r="OKP8" s="171"/>
      <c r="OKQ8" s="171"/>
      <c r="OKR8" s="171"/>
      <c r="OKS8" s="171"/>
      <c r="OKT8" s="171"/>
      <c r="OKU8" s="171"/>
      <c r="OKV8" s="171"/>
      <c r="OKW8" s="171"/>
      <c r="OKX8" s="171"/>
      <c r="OKY8" s="171"/>
      <c r="OKZ8" s="171"/>
      <c r="OLA8" s="171"/>
      <c r="OLB8" s="171"/>
      <c r="OLC8" s="171"/>
      <c r="OLD8" s="171"/>
      <c r="OLE8" s="171"/>
      <c r="OLF8" s="171"/>
      <c r="OLG8" s="171"/>
      <c r="OLH8" s="171"/>
      <c r="OLI8" s="171"/>
      <c r="OLJ8" s="171"/>
      <c r="OLK8" s="171"/>
      <c r="OLL8" s="171"/>
      <c r="OLM8" s="171"/>
      <c r="OLN8" s="171"/>
      <c r="OLO8" s="171"/>
      <c r="OLP8" s="171"/>
      <c r="OLQ8" s="171"/>
      <c r="OLR8" s="171"/>
      <c r="OLS8" s="171"/>
      <c r="OLT8" s="171"/>
      <c r="OLU8" s="171"/>
      <c r="OLV8" s="171"/>
      <c r="OLW8" s="171"/>
      <c r="OLX8" s="171"/>
      <c r="OLY8" s="171"/>
      <c r="OLZ8" s="171"/>
      <c r="OMA8" s="171"/>
      <c r="OMB8" s="171"/>
      <c r="OMC8" s="171"/>
      <c r="OMD8" s="171"/>
      <c r="OME8" s="171"/>
      <c r="OMF8" s="171"/>
      <c r="OMG8" s="171"/>
      <c r="OMH8" s="171"/>
      <c r="OMI8" s="171"/>
      <c r="OMJ8" s="171"/>
      <c r="OMK8" s="171"/>
      <c r="OML8" s="171"/>
      <c r="OMM8" s="171"/>
      <c r="OMN8" s="171"/>
      <c r="OMO8" s="171"/>
      <c r="OMP8" s="171"/>
      <c r="OMQ8" s="171"/>
      <c r="OMR8" s="171"/>
      <c r="OMS8" s="171"/>
      <c r="OMT8" s="171"/>
      <c r="OMU8" s="171"/>
      <c r="OMV8" s="171"/>
      <c r="OMW8" s="171"/>
      <c r="OMX8" s="171"/>
      <c r="OMY8" s="171"/>
      <c r="OMZ8" s="171"/>
      <c r="ONA8" s="171"/>
      <c r="ONB8" s="171"/>
      <c r="ONC8" s="171"/>
      <c r="OND8" s="171"/>
      <c r="ONE8" s="171"/>
      <c r="ONF8" s="171"/>
      <c r="ONG8" s="171"/>
      <c r="ONH8" s="171"/>
      <c r="ONI8" s="171"/>
      <c r="ONJ8" s="171"/>
      <c r="ONK8" s="171"/>
      <c r="ONL8" s="171"/>
      <c r="ONM8" s="171"/>
      <c r="ONN8" s="171"/>
      <c r="ONO8" s="171"/>
      <c r="ONP8" s="171"/>
      <c r="ONQ8" s="171"/>
      <c r="ONR8" s="171"/>
      <c r="ONS8" s="171"/>
      <c r="ONT8" s="171"/>
      <c r="ONU8" s="171"/>
      <c r="ONV8" s="171"/>
      <c r="ONW8" s="171"/>
      <c r="ONX8" s="171"/>
      <c r="ONY8" s="171"/>
      <c r="ONZ8" s="171"/>
      <c r="OOA8" s="171"/>
      <c r="OOB8" s="171"/>
      <c r="OOC8" s="171"/>
      <c r="OOD8" s="171"/>
      <c r="OOE8" s="171"/>
      <c r="OOF8" s="171"/>
      <c r="OOG8" s="171"/>
      <c r="OOH8" s="171"/>
      <c r="OOI8" s="171"/>
      <c r="OOJ8" s="171"/>
      <c r="OOK8" s="171"/>
      <c r="OOL8" s="171"/>
      <c r="OOM8" s="171"/>
      <c r="OON8" s="171"/>
      <c r="OOO8" s="171"/>
      <c r="OOP8" s="171"/>
      <c r="OOQ8" s="171"/>
      <c r="OOR8" s="171"/>
      <c r="OOS8" s="171"/>
      <c r="OOT8" s="171"/>
      <c r="OOU8" s="171"/>
      <c r="OOV8" s="171"/>
      <c r="OOW8" s="171"/>
      <c r="OOX8" s="171"/>
      <c r="OOY8" s="171"/>
      <c r="OOZ8" s="171"/>
      <c r="OPA8" s="171"/>
      <c r="OPB8" s="171"/>
      <c r="OPC8" s="171"/>
      <c r="OPD8" s="171"/>
      <c r="OPE8" s="171"/>
      <c r="OPF8" s="171"/>
      <c r="OPG8" s="171"/>
      <c r="OPH8" s="171"/>
      <c r="OPI8" s="171"/>
      <c r="OPJ8" s="171"/>
      <c r="OPK8" s="171"/>
      <c r="OPL8" s="171"/>
      <c r="OPM8" s="171"/>
      <c r="OPN8" s="171"/>
      <c r="OPO8" s="171"/>
      <c r="OPP8" s="171"/>
      <c r="OPQ8" s="171"/>
      <c r="OPR8" s="171"/>
      <c r="OPS8" s="171"/>
      <c r="OPT8" s="171"/>
      <c r="OPU8" s="171"/>
      <c r="OPV8" s="171"/>
      <c r="OPW8" s="171"/>
      <c r="OPX8" s="171"/>
      <c r="OPY8" s="171"/>
      <c r="OPZ8" s="171"/>
      <c r="OQA8" s="171"/>
      <c r="OQB8" s="171"/>
      <c r="OQC8" s="171"/>
      <c r="OQD8" s="171"/>
      <c r="OQE8" s="171"/>
      <c r="OQF8" s="171"/>
      <c r="OQG8" s="171"/>
      <c r="OQH8" s="171"/>
      <c r="OQI8" s="171"/>
      <c r="OQJ8" s="171"/>
      <c r="OQK8" s="171"/>
      <c r="OQL8" s="171"/>
      <c r="OQM8" s="171"/>
      <c r="OQN8" s="171"/>
      <c r="OQO8" s="171"/>
      <c r="OQP8" s="171"/>
      <c r="OQQ8" s="171"/>
      <c r="OQR8" s="171"/>
      <c r="OQS8" s="171"/>
      <c r="OQT8" s="171"/>
      <c r="OQU8" s="171"/>
      <c r="OQV8" s="171"/>
      <c r="OQW8" s="171"/>
      <c r="OQX8" s="171"/>
      <c r="OQY8" s="171"/>
      <c r="OQZ8" s="171"/>
      <c r="ORA8" s="171"/>
      <c r="ORB8" s="171"/>
      <c r="ORC8" s="171"/>
      <c r="ORD8" s="171"/>
      <c r="ORE8" s="171"/>
      <c r="ORF8" s="171"/>
      <c r="ORG8" s="171"/>
      <c r="ORH8" s="171"/>
      <c r="ORI8" s="171"/>
      <c r="ORJ8" s="171"/>
      <c r="ORK8" s="171"/>
      <c r="ORL8" s="171"/>
      <c r="ORM8" s="171"/>
      <c r="ORN8" s="171"/>
      <c r="ORO8" s="171"/>
      <c r="ORP8" s="171"/>
      <c r="ORQ8" s="171"/>
      <c r="ORR8" s="171"/>
      <c r="ORS8" s="171"/>
      <c r="ORT8" s="171"/>
      <c r="ORU8" s="171"/>
      <c r="ORV8" s="171"/>
      <c r="ORW8" s="171"/>
      <c r="ORX8" s="171"/>
      <c r="ORY8" s="171"/>
      <c r="ORZ8" s="171"/>
      <c r="OSA8" s="171"/>
      <c r="OSB8" s="171"/>
      <c r="OSC8" s="171"/>
      <c r="OSD8" s="171"/>
      <c r="OSE8" s="171"/>
      <c r="OSF8" s="171"/>
      <c r="OSG8" s="171"/>
      <c r="OSH8" s="171"/>
      <c r="OSI8" s="171"/>
      <c r="OSJ8" s="171"/>
      <c r="OSK8" s="171"/>
      <c r="OSL8" s="171"/>
      <c r="OSM8" s="171"/>
      <c r="OSN8" s="171"/>
      <c r="OSO8" s="171"/>
      <c r="OSP8" s="171"/>
      <c r="OSQ8" s="171"/>
      <c r="OSR8" s="171"/>
      <c r="OSS8" s="171"/>
      <c r="OST8" s="171"/>
      <c r="OSU8" s="171"/>
      <c r="OSV8" s="171"/>
      <c r="OSW8" s="171"/>
      <c r="OSX8" s="171"/>
      <c r="OSY8" s="171"/>
      <c r="OSZ8" s="171"/>
      <c r="OTA8" s="171"/>
      <c r="OTB8" s="171"/>
      <c r="OTC8" s="171"/>
      <c r="OTD8" s="171"/>
      <c r="OTE8" s="171"/>
      <c r="OTF8" s="171"/>
      <c r="OTG8" s="171"/>
      <c r="OTH8" s="171"/>
      <c r="OTI8" s="171"/>
      <c r="OTJ8" s="171"/>
      <c r="OTK8" s="171"/>
      <c r="OTL8" s="171"/>
      <c r="OTM8" s="171"/>
      <c r="OTN8" s="171"/>
      <c r="OTO8" s="171"/>
      <c r="OTP8" s="171"/>
      <c r="OTQ8" s="171"/>
      <c r="OTR8" s="171"/>
      <c r="OTS8" s="171"/>
      <c r="OTT8" s="171"/>
      <c r="OTU8" s="171"/>
      <c r="OTV8" s="171"/>
      <c r="OTW8" s="171"/>
      <c r="OTX8" s="171"/>
      <c r="OTY8" s="171"/>
      <c r="OTZ8" s="171"/>
      <c r="OUA8" s="171"/>
      <c r="OUB8" s="171"/>
      <c r="OUC8" s="171"/>
      <c r="OUD8" s="171"/>
      <c r="OUE8" s="171"/>
      <c r="OUF8" s="171"/>
      <c r="OUG8" s="171"/>
      <c r="OUH8" s="171"/>
      <c r="OUI8" s="171"/>
      <c r="OUJ8" s="171"/>
      <c r="OUK8" s="171"/>
      <c r="OUL8" s="171"/>
      <c r="OUM8" s="171"/>
      <c r="OUN8" s="171"/>
      <c r="OUO8" s="171"/>
      <c r="OUP8" s="171"/>
      <c r="OUQ8" s="171"/>
      <c r="OUR8" s="171"/>
      <c r="OUS8" s="171"/>
      <c r="OUT8" s="171"/>
      <c r="OUU8" s="171"/>
      <c r="OUV8" s="171"/>
      <c r="OUW8" s="171"/>
      <c r="OUX8" s="171"/>
      <c r="OUY8" s="171"/>
      <c r="OUZ8" s="171"/>
      <c r="OVA8" s="171"/>
      <c r="OVB8" s="171"/>
      <c r="OVC8" s="171"/>
      <c r="OVD8" s="171"/>
      <c r="OVE8" s="171"/>
      <c r="OVF8" s="171"/>
      <c r="OVG8" s="171"/>
      <c r="OVH8" s="171"/>
      <c r="OVI8" s="171"/>
      <c r="OVJ8" s="171"/>
      <c r="OVK8" s="171"/>
      <c r="OVL8" s="171"/>
      <c r="OVM8" s="171"/>
      <c r="OVN8" s="171"/>
      <c r="OVO8" s="171"/>
      <c r="OVP8" s="171"/>
      <c r="OVQ8" s="171"/>
      <c r="OVR8" s="171"/>
      <c r="OVS8" s="171"/>
      <c r="OVT8" s="171"/>
      <c r="OVU8" s="171"/>
      <c r="OVV8" s="171"/>
      <c r="OVW8" s="171"/>
      <c r="OVX8" s="171"/>
      <c r="OVY8" s="171"/>
      <c r="OVZ8" s="171"/>
      <c r="OWA8" s="171"/>
      <c r="OWB8" s="171"/>
      <c r="OWC8" s="171"/>
      <c r="OWD8" s="171"/>
      <c r="OWE8" s="171"/>
      <c r="OWF8" s="171"/>
      <c r="OWG8" s="171"/>
      <c r="OWH8" s="171"/>
      <c r="OWI8" s="171"/>
      <c r="OWJ8" s="171"/>
      <c r="OWK8" s="171"/>
      <c r="OWL8" s="171"/>
      <c r="OWM8" s="171"/>
      <c r="OWN8" s="171"/>
      <c r="OWO8" s="171"/>
      <c r="OWP8" s="171"/>
      <c r="OWQ8" s="171"/>
      <c r="OWR8" s="171"/>
      <c r="OWS8" s="171"/>
      <c r="OWT8" s="171"/>
      <c r="OWU8" s="171"/>
      <c r="OWV8" s="171"/>
      <c r="OWW8" s="171"/>
      <c r="OWX8" s="171"/>
      <c r="OWY8" s="171"/>
      <c r="OWZ8" s="171"/>
      <c r="OXA8" s="171"/>
      <c r="OXB8" s="171"/>
      <c r="OXC8" s="171"/>
      <c r="OXD8" s="171"/>
      <c r="OXE8" s="171"/>
      <c r="OXF8" s="171"/>
      <c r="OXG8" s="171"/>
      <c r="OXH8" s="171"/>
      <c r="OXI8" s="171"/>
      <c r="OXJ8" s="171"/>
      <c r="OXK8" s="171"/>
      <c r="OXL8" s="171"/>
      <c r="OXM8" s="171"/>
      <c r="OXN8" s="171"/>
      <c r="OXO8" s="171"/>
      <c r="OXP8" s="171"/>
      <c r="OXQ8" s="171"/>
      <c r="OXR8" s="171"/>
      <c r="OXS8" s="171"/>
      <c r="OXT8" s="171"/>
      <c r="OXU8" s="171"/>
      <c r="OXV8" s="171"/>
      <c r="OXW8" s="171"/>
      <c r="OXX8" s="171"/>
      <c r="OXY8" s="171"/>
      <c r="OXZ8" s="171"/>
      <c r="OYA8" s="171"/>
      <c r="OYB8" s="171"/>
      <c r="OYC8" s="171"/>
      <c r="OYD8" s="171"/>
      <c r="OYE8" s="171"/>
      <c r="OYF8" s="171"/>
      <c r="OYG8" s="171"/>
      <c r="OYH8" s="171"/>
      <c r="OYI8" s="171"/>
      <c r="OYJ8" s="171"/>
      <c r="OYK8" s="171"/>
      <c r="OYL8" s="171"/>
      <c r="OYM8" s="171"/>
      <c r="OYN8" s="171"/>
      <c r="OYO8" s="171"/>
      <c r="OYP8" s="171"/>
      <c r="OYQ8" s="171"/>
      <c r="OYR8" s="171"/>
      <c r="OYS8" s="171"/>
      <c r="OYT8" s="171"/>
      <c r="OYU8" s="171"/>
      <c r="OYV8" s="171"/>
      <c r="OYW8" s="171"/>
      <c r="OYX8" s="171"/>
      <c r="OYY8" s="171"/>
      <c r="OYZ8" s="171"/>
      <c r="OZA8" s="171"/>
      <c r="OZB8" s="171"/>
      <c r="OZC8" s="171"/>
      <c r="OZD8" s="171"/>
      <c r="OZE8" s="171"/>
      <c r="OZF8" s="171"/>
      <c r="OZG8" s="171"/>
      <c r="OZH8" s="171"/>
      <c r="OZI8" s="171"/>
      <c r="OZJ8" s="171"/>
      <c r="OZK8" s="171"/>
      <c r="OZL8" s="171"/>
      <c r="OZM8" s="171"/>
      <c r="OZN8" s="171"/>
      <c r="OZO8" s="171"/>
      <c r="OZP8" s="171"/>
      <c r="OZQ8" s="171"/>
      <c r="OZR8" s="171"/>
      <c r="OZS8" s="171"/>
      <c r="OZT8" s="171"/>
      <c r="OZU8" s="171"/>
      <c r="OZV8" s="171"/>
      <c r="OZW8" s="171"/>
      <c r="OZX8" s="171"/>
      <c r="OZY8" s="171"/>
      <c r="OZZ8" s="171"/>
      <c r="PAA8" s="171"/>
      <c r="PAB8" s="171"/>
      <c r="PAC8" s="171"/>
      <c r="PAD8" s="171"/>
      <c r="PAE8" s="171"/>
      <c r="PAF8" s="171"/>
      <c r="PAG8" s="171"/>
      <c r="PAH8" s="171"/>
      <c r="PAI8" s="171"/>
      <c r="PAJ8" s="171"/>
      <c r="PAK8" s="171"/>
      <c r="PAL8" s="171"/>
      <c r="PAM8" s="171"/>
      <c r="PAN8" s="171"/>
      <c r="PAO8" s="171"/>
      <c r="PAP8" s="171"/>
      <c r="PAQ8" s="171"/>
      <c r="PAR8" s="171"/>
      <c r="PAS8" s="171"/>
      <c r="PAT8" s="171"/>
      <c r="PAU8" s="171"/>
      <c r="PAV8" s="171"/>
      <c r="PAW8" s="171"/>
      <c r="PAX8" s="171"/>
      <c r="PAY8" s="171"/>
      <c r="PAZ8" s="171"/>
      <c r="PBA8" s="171"/>
      <c r="PBB8" s="171"/>
      <c r="PBC8" s="171"/>
      <c r="PBD8" s="171"/>
      <c r="PBE8" s="171"/>
      <c r="PBF8" s="171"/>
      <c r="PBG8" s="171"/>
      <c r="PBH8" s="171"/>
      <c r="PBI8" s="171"/>
      <c r="PBJ8" s="171"/>
      <c r="PBK8" s="171"/>
      <c r="PBL8" s="171"/>
      <c r="PBM8" s="171"/>
      <c r="PBN8" s="171"/>
      <c r="PBO8" s="171"/>
      <c r="PBP8" s="171"/>
      <c r="PBQ8" s="171"/>
      <c r="PBR8" s="171"/>
      <c r="PBS8" s="171"/>
      <c r="PBT8" s="171"/>
      <c r="PBU8" s="171"/>
      <c r="PBV8" s="171"/>
      <c r="PBW8" s="171"/>
      <c r="PBX8" s="171"/>
      <c r="PBY8" s="171"/>
      <c r="PBZ8" s="171"/>
      <c r="PCA8" s="171"/>
      <c r="PCB8" s="171"/>
      <c r="PCC8" s="171"/>
      <c r="PCD8" s="171"/>
      <c r="PCE8" s="171"/>
      <c r="PCF8" s="171"/>
      <c r="PCG8" s="171"/>
      <c r="PCH8" s="171"/>
      <c r="PCI8" s="171"/>
      <c r="PCJ8" s="171"/>
      <c r="PCK8" s="171"/>
      <c r="PCL8" s="171"/>
      <c r="PCM8" s="171"/>
      <c r="PCN8" s="171"/>
      <c r="PCO8" s="171"/>
      <c r="PCP8" s="171"/>
      <c r="PCQ8" s="171"/>
      <c r="PCR8" s="171"/>
      <c r="PCS8" s="171"/>
      <c r="PCT8" s="171"/>
      <c r="PCU8" s="171"/>
      <c r="PCV8" s="171"/>
      <c r="PCW8" s="171"/>
      <c r="PCX8" s="171"/>
      <c r="PCY8" s="171"/>
      <c r="PCZ8" s="171"/>
      <c r="PDA8" s="171"/>
      <c r="PDB8" s="171"/>
      <c r="PDC8" s="171"/>
      <c r="PDD8" s="171"/>
      <c r="PDE8" s="171"/>
      <c r="PDF8" s="171"/>
      <c r="PDG8" s="171"/>
      <c r="PDH8" s="171"/>
      <c r="PDI8" s="171"/>
      <c r="PDJ8" s="171"/>
      <c r="PDK8" s="171"/>
      <c r="PDL8" s="171"/>
      <c r="PDM8" s="171"/>
      <c r="PDN8" s="171"/>
      <c r="PDO8" s="171"/>
      <c r="PDP8" s="171"/>
      <c r="PDQ8" s="171"/>
      <c r="PDR8" s="171"/>
      <c r="PDS8" s="171"/>
      <c r="PDT8" s="171"/>
      <c r="PDU8" s="171"/>
      <c r="PDV8" s="171"/>
      <c r="PDW8" s="171"/>
      <c r="PDX8" s="171"/>
      <c r="PDY8" s="171"/>
      <c r="PDZ8" s="171"/>
      <c r="PEA8" s="171"/>
      <c r="PEB8" s="171"/>
      <c r="PEC8" s="171"/>
      <c r="PED8" s="171"/>
      <c r="PEE8" s="171"/>
      <c r="PEF8" s="171"/>
      <c r="PEG8" s="171"/>
      <c r="PEH8" s="171"/>
      <c r="PEI8" s="171"/>
      <c r="PEJ8" s="171"/>
      <c r="PEK8" s="171"/>
      <c r="PEL8" s="171"/>
      <c r="PEM8" s="171"/>
      <c r="PEN8" s="171"/>
      <c r="PEO8" s="171"/>
      <c r="PEP8" s="171"/>
      <c r="PEQ8" s="171"/>
      <c r="PER8" s="171"/>
      <c r="PES8" s="171"/>
      <c r="PET8" s="171"/>
      <c r="PEU8" s="171"/>
      <c r="PEV8" s="171"/>
      <c r="PEW8" s="171"/>
      <c r="PEX8" s="171"/>
      <c r="PEY8" s="171"/>
      <c r="PEZ8" s="171"/>
      <c r="PFA8" s="171"/>
      <c r="PFB8" s="171"/>
      <c r="PFC8" s="171"/>
      <c r="PFD8" s="171"/>
      <c r="PFE8" s="171"/>
      <c r="PFF8" s="171"/>
      <c r="PFG8" s="171"/>
      <c r="PFH8" s="171"/>
      <c r="PFI8" s="171"/>
      <c r="PFJ8" s="171"/>
      <c r="PFK8" s="171"/>
      <c r="PFL8" s="171"/>
      <c r="PFM8" s="171"/>
      <c r="PFN8" s="171"/>
      <c r="PFO8" s="171"/>
      <c r="PFP8" s="171"/>
      <c r="PFQ8" s="171"/>
      <c r="PFR8" s="171"/>
      <c r="PFS8" s="171"/>
      <c r="PFT8" s="171"/>
      <c r="PFU8" s="171"/>
      <c r="PFV8" s="171"/>
      <c r="PFW8" s="171"/>
      <c r="PFX8" s="171"/>
      <c r="PFY8" s="171"/>
      <c r="PFZ8" s="171"/>
      <c r="PGA8" s="171"/>
      <c r="PGB8" s="171"/>
      <c r="PGC8" s="171"/>
      <c r="PGD8" s="171"/>
      <c r="PGE8" s="171"/>
      <c r="PGF8" s="171"/>
      <c r="PGG8" s="171"/>
      <c r="PGH8" s="171"/>
      <c r="PGI8" s="171"/>
      <c r="PGJ8" s="171"/>
      <c r="PGK8" s="171"/>
      <c r="PGL8" s="171"/>
      <c r="PGM8" s="171"/>
      <c r="PGN8" s="171"/>
      <c r="PGO8" s="171"/>
      <c r="PGP8" s="171"/>
      <c r="PGQ8" s="171"/>
      <c r="PGR8" s="171"/>
      <c r="PGS8" s="171"/>
      <c r="PGT8" s="171"/>
      <c r="PGU8" s="171"/>
      <c r="PGV8" s="171"/>
      <c r="PGW8" s="171"/>
      <c r="PGX8" s="171"/>
      <c r="PGY8" s="171"/>
      <c r="PGZ8" s="171"/>
      <c r="PHA8" s="171"/>
      <c r="PHB8" s="171"/>
      <c r="PHC8" s="171"/>
      <c r="PHD8" s="171"/>
      <c r="PHE8" s="171"/>
      <c r="PHF8" s="171"/>
      <c r="PHG8" s="171"/>
      <c r="PHH8" s="171"/>
      <c r="PHI8" s="171"/>
      <c r="PHJ8" s="171"/>
      <c r="PHK8" s="171"/>
      <c r="PHL8" s="171"/>
      <c r="PHM8" s="171"/>
      <c r="PHN8" s="171"/>
      <c r="PHO8" s="171"/>
      <c r="PHP8" s="171"/>
      <c r="PHQ8" s="171"/>
      <c r="PHR8" s="171"/>
      <c r="PHS8" s="171"/>
      <c r="PHT8" s="171"/>
      <c r="PHU8" s="171"/>
      <c r="PHV8" s="171"/>
      <c r="PHW8" s="171"/>
      <c r="PHX8" s="171"/>
      <c r="PHY8" s="171"/>
      <c r="PHZ8" s="171"/>
      <c r="PIA8" s="171"/>
      <c r="PIB8" s="171"/>
      <c r="PIC8" s="171"/>
      <c r="PID8" s="171"/>
      <c r="PIE8" s="171"/>
      <c r="PIF8" s="171"/>
      <c r="PIG8" s="171"/>
      <c r="PIH8" s="171"/>
      <c r="PII8" s="171"/>
      <c r="PIJ8" s="171"/>
      <c r="PIK8" s="171"/>
      <c r="PIL8" s="171"/>
      <c r="PIM8" s="171"/>
      <c r="PIN8" s="171"/>
      <c r="PIO8" s="171"/>
      <c r="PIP8" s="171"/>
      <c r="PIQ8" s="171"/>
      <c r="PIR8" s="171"/>
      <c r="PIS8" s="171"/>
      <c r="PIT8" s="171"/>
      <c r="PIU8" s="171"/>
      <c r="PIV8" s="171"/>
      <c r="PIW8" s="171"/>
      <c r="PIX8" s="171"/>
      <c r="PIY8" s="171"/>
      <c r="PIZ8" s="171"/>
      <c r="PJA8" s="171"/>
      <c r="PJB8" s="171"/>
      <c r="PJC8" s="171"/>
      <c r="PJD8" s="171"/>
      <c r="PJE8" s="171"/>
      <c r="PJF8" s="171"/>
      <c r="PJG8" s="171"/>
      <c r="PJH8" s="171"/>
      <c r="PJI8" s="171"/>
      <c r="PJJ8" s="171"/>
      <c r="PJK8" s="171"/>
      <c r="PJL8" s="171"/>
      <c r="PJM8" s="171"/>
      <c r="PJN8" s="171"/>
      <c r="PJO8" s="171"/>
      <c r="PJP8" s="171"/>
      <c r="PJQ8" s="171"/>
      <c r="PJR8" s="171"/>
      <c r="PJS8" s="171"/>
      <c r="PJT8" s="171"/>
      <c r="PJU8" s="171"/>
      <c r="PJV8" s="171"/>
      <c r="PJW8" s="171"/>
      <c r="PJX8" s="171"/>
      <c r="PJY8" s="171"/>
      <c r="PJZ8" s="171"/>
      <c r="PKA8" s="171"/>
      <c r="PKB8" s="171"/>
      <c r="PKC8" s="171"/>
      <c r="PKD8" s="171"/>
      <c r="PKE8" s="171"/>
      <c r="PKF8" s="171"/>
      <c r="PKG8" s="171"/>
      <c r="PKH8" s="171"/>
      <c r="PKI8" s="171"/>
      <c r="PKJ8" s="171"/>
      <c r="PKK8" s="171"/>
      <c r="PKL8" s="171"/>
      <c r="PKM8" s="171"/>
      <c r="PKN8" s="171"/>
      <c r="PKO8" s="171"/>
      <c r="PKP8" s="171"/>
      <c r="PKQ8" s="171"/>
      <c r="PKR8" s="171"/>
      <c r="PKS8" s="171"/>
      <c r="PKT8" s="171"/>
      <c r="PKU8" s="171"/>
      <c r="PKV8" s="171"/>
      <c r="PKW8" s="171"/>
      <c r="PKX8" s="171"/>
      <c r="PKY8" s="171"/>
      <c r="PKZ8" s="171"/>
      <c r="PLA8" s="171"/>
      <c r="PLB8" s="171"/>
      <c r="PLC8" s="171"/>
      <c r="PLD8" s="171"/>
      <c r="PLE8" s="171"/>
      <c r="PLF8" s="171"/>
      <c r="PLG8" s="171"/>
      <c r="PLH8" s="171"/>
      <c r="PLI8" s="171"/>
      <c r="PLJ8" s="171"/>
      <c r="PLK8" s="171"/>
      <c r="PLL8" s="171"/>
      <c r="PLM8" s="171"/>
      <c r="PLN8" s="171"/>
      <c r="PLO8" s="171"/>
      <c r="PLP8" s="171"/>
      <c r="PLQ8" s="171"/>
      <c r="PLR8" s="171"/>
      <c r="PLS8" s="171"/>
      <c r="PLT8" s="171"/>
      <c r="PLU8" s="171"/>
      <c r="PLV8" s="171"/>
      <c r="PLW8" s="171"/>
      <c r="PLX8" s="171"/>
      <c r="PLY8" s="171"/>
      <c r="PLZ8" s="171"/>
      <c r="PMA8" s="171"/>
      <c r="PMB8" s="171"/>
      <c r="PMC8" s="171"/>
      <c r="PMD8" s="171"/>
      <c r="PME8" s="171"/>
      <c r="PMF8" s="171"/>
      <c r="PMG8" s="171"/>
      <c r="PMH8" s="171"/>
      <c r="PMI8" s="171"/>
      <c r="PMJ8" s="171"/>
      <c r="PMK8" s="171"/>
      <c r="PML8" s="171"/>
      <c r="PMM8" s="171"/>
      <c r="PMN8" s="171"/>
      <c r="PMO8" s="171"/>
      <c r="PMP8" s="171"/>
      <c r="PMQ8" s="171"/>
      <c r="PMR8" s="171"/>
      <c r="PMS8" s="171"/>
      <c r="PMT8" s="171"/>
      <c r="PMU8" s="171"/>
      <c r="PMV8" s="171"/>
      <c r="PMW8" s="171"/>
      <c r="PMX8" s="171"/>
      <c r="PMY8" s="171"/>
      <c r="PMZ8" s="171"/>
      <c r="PNA8" s="171"/>
      <c r="PNB8" s="171"/>
      <c r="PNC8" s="171"/>
      <c r="PND8" s="171"/>
      <c r="PNE8" s="171"/>
      <c r="PNF8" s="171"/>
      <c r="PNG8" s="171"/>
      <c r="PNH8" s="171"/>
      <c r="PNI8" s="171"/>
      <c r="PNJ8" s="171"/>
      <c r="PNK8" s="171"/>
      <c r="PNL8" s="171"/>
      <c r="PNM8" s="171"/>
      <c r="PNN8" s="171"/>
      <c r="PNO8" s="171"/>
      <c r="PNP8" s="171"/>
      <c r="PNQ8" s="171"/>
      <c r="PNR8" s="171"/>
      <c r="PNS8" s="171"/>
      <c r="PNT8" s="171"/>
      <c r="PNU8" s="171"/>
      <c r="PNV8" s="171"/>
      <c r="PNW8" s="171"/>
      <c r="PNX8" s="171"/>
      <c r="PNY8" s="171"/>
      <c r="PNZ8" s="171"/>
      <c r="POA8" s="171"/>
      <c r="POB8" s="171"/>
      <c r="POC8" s="171"/>
      <c r="POD8" s="171"/>
      <c r="POE8" s="171"/>
      <c r="POF8" s="171"/>
      <c r="POG8" s="171"/>
      <c r="POH8" s="171"/>
      <c r="POI8" s="171"/>
      <c r="POJ8" s="171"/>
      <c r="POK8" s="171"/>
      <c r="POL8" s="171"/>
      <c r="POM8" s="171"/>
      <c r="PON8" s="171"/>
      <c r="POO8" s="171"/>
      <c r="POP8" s="171"/>
      <c r="POQ8" s="171"/>
      <c r="POR8" s="171"/>
      <c r="POS8" s="171"/>
      <c r="POT8" s="171"/>
      <c r="POU8" s="171"/>
      <c r="POV8" s="171"/>
      <c r="POW8" s="171"/>
      <c r="POX8" s="171"/>
      <c r="POY8" s="171"/>
      <c r="POZ8" s="171"/>
      <c r="PPA8" s="171"/>
      <c r="PPB8" s="171"/>
      <c r="PPC8" s="171"/>
      <c r="PPD8" s="171"/>
      <c r="PPE8" s="171"/>
      <c r="PPF8" s="171"/>
      <c r="PPG8" s="171"/>
      <c r="PPH8" s="171"/>
      <c r="PPI8" s="171"/>
      <c r="PPJ8" s="171"/>
      <c r="PPK8" s="171"/>
      <c r="PPL8" s="171"/>
      <c r="PPM8" s="171"/>
      <c r="PPN8" s="171"/>
      <c r="PPO8" s="171"/>
      <c r="PPP8" s="171"/>
      <c r="PPQ8" s="171"/>
      <c r="PPR8" s="171"/>
      <c r="PPS8" s="171"/>
      <c r="PPT8" s="171"/>
      <c r="PPU8" s="171"/>
      <c r="PPV8" s="171"/>
      <c r="PPW8" s="171"/>
      <c r="PPX8" s="171"/>
      <c r="PPY8" s="171"/>
      <c r="PPZ8" s="171"/>
      <c r="PQA8" s="171"/>
      <c r="PQB8" s="171"/>
      <c r="PQC8" s="171"/>
      <c r="PQD8" s="171"/>
      <c r="PQE8" s="171"/>
      <c r="PQF8" s="171"/>
      <c r="PQG8" s="171"/>
      <c r="PQH8" s="171"/>
      <c r="PQI8" s="171"/>
      <c r="PQJ8" s="171"/>
      <c r="PQK8" s="171"/>
      <c r="PQL8" s="171"/>
      <c r="PQM8" s="171"/>
      <c r="PQN8" s="171"/>
      <c r="PQO8" s="171"/>
      <c r="PQP8" s="171"/>
      <c r="PQQ8" s="171"/>
      <c r="PQR8" s="171"/>
      <c r="PQS8" s="171"/>
      <c r="PQT8" s="171"/>
      <c r="PQU8" s="171"/>
      <c r="PQV8" s="171"/>
      <c r="PQW8" s="171"/>
      <c r="PQX8" s="171"/>
      <c r="PQY8" s="171"/>
      <c r="PQZ8" s="171"/>
      <c r="PRA8" s="171"/>
      <c r="PRB8" s="171"/>
      <c r="PRC8" s="171"/>
      <c r="PRD8" s="171"/>
      <c r="PRE8" s="171"/>
      <c r="PRF8" s="171"/>
      <c r="PRG8" s="171"/>
      <c r="PRH8" s="171"/>
      <c r="PRI8" s="171"/>
      <c r="PRJ8" s="171"/>
      <c r="PRK8" s="171"/>
      <c r="PRL8" s="171"/>
      <c r="PRM8" s="171"/>
      <c r="PRN8" s="171"/>
      <c r="PRO8" s="171"/>
      <c r="PRP8" s="171"/>
      <c r="PRQ8" s="171"/>
      <c r="PRR8" s="171"/>
      <c r="PRS8" s="171"/>
      <c r="PRT8" s="171"/>
      <c r="PRU8" s="171"/>
      <c r="PRV8" s="171"/>
      <c r="PRW8" s="171"/>
      <c r="PRX8" s="171"/>
      <c r="PRY8" s="171"/>
      <c r="PRZ8" s="171"/>
      <c r="PSA8" s="171"/>
      <c r="PSB8" s="171"/>
      <c r="PSC8" s="171"/>
      <c r="PSD8" s="171"/>
      <c r="PSE8" s="171"/>
      <c r="PSF8" s="171"/>
      <c r="PSG8" s="171"/>
      <c r="PSH8" s="171"/>
      <c r="PSI8" s="171"/>
      <c r="PSJ8" s="171"/>
      <c r="PSK8" s="171"/>
      <c r="PSL8" s="171"/>
      <c r="PSM8" s="171"/>
      <c r="PSN8" s="171"/>
      <c r="PSO8" s="171"/>
      <c r="PSP8" s="171"/>
      <c r="PSQ8" s="171"/>
      <c r="PSR8" s="171"/>
      <c r="PSS8" s="171"/>
      <c r="PST8" s="171"/>
      <c r="PSU8" s="171"/>
      <c r="PSV8" s="171"/>
      <c r="PSW8" s="171"/>
      <c r="PSX8" s="171"/>
      <c r="PSY8" s="171"/>
      <c r="PSZ8" s="171"/>
      <c r="PTA8" s="171"/>
      <c r="PTB8" s="171"/>
      <c r="PTC8" s="171"/>
      <c r="PTD8" s="171"/>
      <c r="PTE8" s="171"/>
      <c r="PTF8" s="171"/>
      <c r="PTG8" s="171"/>
      <c r="PTH8" s="171"/>
      <c r="PTI8" s="171"/>
      <c r="PTJ8" s="171"/>
      <c r="PTK8" s="171"/>
      <c r="PTL8" s="171"/>
      <c r="PTM8" s="171"/>
      <c r="PTN8" s="171"/>
      <c r="PTO8" s="171"/>
      <c r="PTP8" s="171"/>
      <c r="PTQ8" s="171"/>
      <c r="PTR8" s="171"/>
      <c r="PTS8" s="171"/>
      <c r="PTT8" s="171"/>
      <c r="PTU8" s="171"/>
      <c r="PTV8" s="171"/>
      <c r="PTW8" s="171"/>
      <c r="PTX8" s="171"/>
      <c r="PTY8" s="171"/>
      <c r="PTZ8" s="171"/>
      <c r="PUA8" s="171"/>
      <c r="PUB8" s="171"/>
      <c r="PUC8" s="171"/>
      <c r="PUD8" s="171"/>
      <c r="PUE8" s="171"/>
      <c r="PUF8" s="171"/>
      <c r="PUG8" s="171"/>
      <c r="PUH8" s="171"/>
      <c r="PUI8" s="171"/>
      <c r="PUJ8" s="171"/>
      <c r="PUK8" s="171"/>
      <c r="PUL8" s="171"/>
      <c r="PUM8" s="171"/>
      <c r="PUN8" s="171"/>
      <c r="PUO8" s="171"/>
      <c r="PUP8" s="171"/>
      <c r="PUQ8" s="171"/>
      <c r="PUR8" s="171"/>
      <c r="PUS8" s="171"/>
      <c r="PUT8" s="171"/>
      <c r="PUU8" s="171"/>
      <c r="PUV8" s="171"/>
      <c r="PUW8" s="171"/>
      <c r="PUX8" s="171"/>
      <c r="PUY8" s="171"/>
      <c r="PUZ8" s="171"/>
      <c r="PVA8" s="171"/>
      <c r="PVB8" s="171"/>
      <c r="PVC8" s="171"/>
      <c r="PVD8" s="171"/>
      <c r="PVE8" s="171"/>
      <c r="PVF8" s="171"/>
      <c r="PVG8" s="171"/>
      <c r="PVH8" s="171"/>
      <c r="PVI8" s="171"/>
      <c r="PVJ8" s="171"/>
      <c r="PVK8" s="171"/>
      <c r="PVL8" s="171"/>
      <c r="PVM8" s="171"/>
      <c r="PVN8" s="171"/>
      <c r="PVO8" s="171"/>
      <c r="PVP8" s="171"/>
      <c r="PVQ8" s="171"/>
      <c r="PVR8" s="171"/>
      <c r="PVS8" s="171"/>
      <c r="PVT8" s="171"/>
      <c r="PVU8" s="171"/>
      <c r="PVV8" s="171"/>
      <c r="PVW8" s="171"/>
      <c r="PVX8" s="171"/>
      <c r="PVY8" s="171"/>
      <c r="PVZ8" s="171"/>
      <c r="PWA8" s="171"/>
      <c r="PWB8" s="171"/>
      <c r="PWC8" s="171"/>
      <c r="PWD8" s="171"/>
      <c r="PWE8" s="171"/>
      <c r="PWF8" s="171"/>
      <c r="PWG8" s="171"/>
      <c r="PWH8" s="171"/>
      <c r="PWI8" s="171"/>
      <c r="PWJ8" s="171"/>
      <c r="PWK8" s="171"/>
      <c r="PWL8" s="171"/>
      <c r="PWM8" s="171"/>
      <c r="PWN8" s="171"/>
      <c r="PWO8" s="171"/>
      <c r="PWP8" s="171"/>
      <c r="PWQ8" s="171"/>
      <c r="PWR8" s="171"/>
      <c r="PWS8" s="171"/>
      <c r="PWT8" s="171"/>
      <c r="PWU8" s="171"/>
      <c r="PWV8" s="171"/>
      <c r="PWW8" s="171"/>
      <c r="PWX8" s="171"/>
      <c r="PWY8" s="171"/>
      <c r="PWZ8" s="171"/>
      <c r="PXA8" s="171"/>
      <c r="PXB8" s="171"/>
      <c r="PXC8" s="171"/>
      <c r="PXD8" s="171"/>
      <c r="PXE8" s="171"/>
      <c r="PXF8" s="171"/>
      <c r="PXG8" s="171"/>
      <c r="PXH8" s="171"/>
      <c r="PXI8" s="171"/>
      <c r="PXJ8" s="171"/>
      <c r="PXK8" s="171"/>
      <c r="PXL8" s="171"/>
      <c r="PXM8" s="171"/>
      <c r="PXN8" s="171"/>
      <c r="PXO8" s="171"/>
      <c r="PXP8" s="171"/>
      <c r="PXQ8" s="171"/>
      <c r="PXR8" s="171"/>
      <c r="PXS8" s="171"/>
      <c r="PXT8" s="171"/>
      <c r="PXU8" s="171"/>
      <c r="PXV8" s="171"/>
      <c r="PXW8" s="171"/>
      <c r="PXX8" s="171"/>
      <c r="PXY8" s="171"/>
      <c r="PXZ8" s="171"/>
      <c r="PYA8" s="171"/>
      <c r="PYB8" s="171"/>
      <c r="PYC8" s="171"/>
      <c r="PYD8" s="171"/>
      <c r="PYE8" s="171"/>
      <c r="PYF8" s="171"/>
      <c r="PYG8" s="171"/>
      <c r="PYH8" s="171"/>
      <c r="PYI8" s="171"/>
      <c r="PYJ8" s="171"/>
      <c r="PYK8" s="171"/>
      <c r="PYL8" s="171"/>
      <c r="PYM8" s="171"/>
      <c r="PYN8" s="171"/>
      <c r="PYO8" s="171"/>
      <c r="PYP8" s="171"/>
      <c r="PYQ8" s="171"/>
      <c r="PYR8" s="171"/>
      <c r="PYS8" s="171"/>
      <c r="PYT8" s="171"/>
      <c r="PYU8" s="171"/>
      <c r="PYV8" s="171"/>
      <c r="PYW8" s="171"/>
      <c r="PYX8" s="171"/>
      <c r="PYY8" s="171"/>
      <c r="PYZ8" s="171"/>
      <c r="PZA8" s="171"/>
      <c r="PZB8" s="171"/>
      <c r="PZC8" s="171"/>
      <c r="PZD8" s="171"/>
      <c r="PZE8" s="171"/>
      <c r="PZF8" s="171"/>
      <c r="PZG8" s="171"/>
      <c r="PZH8" s="171"/>
      <c r="PZI8" s="171"/>
      <c r="PZJ8" s="171"/>
      <c r="PZK8" s="171"/>
      <c r="PZL8" s="171"/>
      <c r="PZM8" s="171"/>
      <c r="PZN8" s="171"/>
      <c r="PZO8" s="171"/>
      <c r="PZP8" s="171"/>
      <c r="PZQ8" s="171"/>
      <c r="PZR8" s="171"/>
      <c r="PZS8" s="171"/>
      <c r="PZT8" s="171"/>
      <c r="PZU8" s="171"/>
      <c r="PZV8" s="171"/>
      <c r="PZW8" s="171"/>
      <c r="PZX8" s="171"/>
      <c r="PZY8" s="171"/>
      <c r="PZZ8" s="171"/>
      <c r="QAA8" s="171"/>
      <c r="QAB8" s="171"/>
      <c r="QAC8" s="171"/>
      <c r="QAD8" s="171"/>
      <c r="QAE8" s="171"/>
      <c r="QAF8" s="171"/>
      <c r="QAG8" s="171"/>
      <c r="QAH8" s="171"/>
      <c r="QAI8" s="171"/>
      <c r="QAJ8" s="171"/>
      <c r="QAK8" s="171"/>
      <c r="QAL8" s="171"/>
      <c r="QAM8" s="171"/>
      <c r="QAN8" s="171"/>
      <c r="QAO8" s="171"/>
      <c r="QAP8" s="171"/>
      <c r="QAQ8" s="171"/>
      <c r="QAR8" s="171"/>
      <c r="QAS8" s="171"/>
      <c r="QAT8" s="171"/>
      <c r="QAU8" s="171"/>
      <c r="QAV8" s="171"/>
      <c r="QAW8" s="171"/>
      <c r="QAX8" s="171"/>
      <c r="QAY8" s="171"/>
      <c r="QAZ8" s="171"/>
      <c r="QBA8" s="171"/>
      <c r="QBB8" s="171"/>
      <c r="QBC8" s="171"/>
      <c r="QBD8" s="171"/>
      <c r="QBE8" s="171"/>
      <c r="QBF8" s="171"/>
      <c r="QBG8" s="171"/>
      <c r="QBH8" s="171"/>
      <c r="QBI8" s="171"/>
      <c r="QBJ8" s="171"/>
      <c r="QBK8" s="171"/>
      <c r="QBL8" s="171"/>
      <c r="QBM8" s="171"/>
      <c r="QBN8" s="171"/>
      <c r="QBO8" s="171"/>
      <c r="QBP8" s="171"/>
      <c r="QBQ8" s="171"/>
      <c r="QBR8" s="171"/>
      <c r="QBS8" s="171"/>
      <c r="QBT8" s="171"/>
      <c r="QBU8" s="171"/>
      <c r="QBV8" s="171"/>
      <c r="QBW8" s="171"/>
      <c r="QBX8" s="171"/>
      <c r="QBY8" s="171"/>
      <c r="QBZ8" s="171"/>
      <c r="QCA8" s="171"/>
      <c r="QCB8" s="171"/>
      <c r="QCC8" s="171"/>
      <c r="QCD8" s="171"/>
      <c r="QCE8" s="171"/>
      <c r="QCF8" s="171"/>
      <c r="QCG8" s="171"/>
      <c r="QCH8" s="171"/>
      <c r="QCI8" s="171"/>
      <c r="QCJ8" s="171"/>
      <c r="QCK8" s="171"/>
      <c r="QCL8" s="171"/>
      <c r="QCM8" s="171"/>
      <c r="QCN8" s="171"/>
      <c r="QCO8" s="171"/>
      <c r="QCP8" s="171"/>
      <c r="QCQ8" s="171"/>
      <c r="QCR8" s="171"/>
      <c r="QCS8" s="171"/>
      <c r="QCT8" s="171"/>
      <c r="QCU8" s="171"/>
      <c r="QCV8" s="171"/>
      <c r="QCW8" s="171"/>
      <c r="QCX8" s="171"/>
      <c r="QCY8" s="171"/>
      <c r="QCZ8" s="171"/>
      <c r="QDA8" s="171"/>
      <c r="QDB8" s="171"/>
      <c r="QDC8" s="171"/>
      <c r="QDD8" s="171"/>
      <c r="QDE8" s="171"/>
      <c r="QDF8" s="171"/>
      <c r="QDG8" s="171"/>
      <c r="QDH8" s="171"/>
      <c r="QDI8" s="171"/>
      <c r="QDJ8" s="171"/>
      <c r="QDK8" s="171"/>
      <c r="QDL8" s="171"/>
      <c r="QDM8" s="171"/>
      <c r="QDN8" s="171"/>
      <c r="QDO8" s="171"/>
      <c r="QDP8" s="171"/>
      <c r="QDQ8" s="171"/>
      <c r="QDR8" s="171"/>
      <c r="QDS8" s="171"/>
      <c r="QDT8" s="171"/>
      <c r="QDU8" s="171"/>
      <c r="QDV8" s="171"/>
      <c r="QDW8" s="171"/>
      <c r="QDX8" s="171"/>
      <c r="QDY8" s="171"/>
      <c r="QDZ8" s="171"/>
      <c r="QEA8" s="171"/>
      <c r="QEB8" s="171"/>
      <c r="QEC8" s="171"/>
      <c r="QED8" s="171"/>
      <c r="QEE8" s="171"/>
      <c r="QEF8" s="171"/>
      <c r="QEG8" s="171"/>
      <c r="QEH8" s="171"/>
      <c r="QEI8" s="171"/>
      <c r="QEJ8" s="171"/>
      <c r="QEK8" s="171"/>
      <c r="QEL8" s="171"/>
      <c r="QEM8" s="171"/>
      <c r="QEN8" s="171"/>
      <c r="QEO8" s="171"/>
      <c r="QEP8" s="171"/>
      <c r="QEQ8" s="171"/>
      <c r="QER8" s="171"/>
      <c r="QES8" s="171"/>
      <c r="QET8" s="171"/>
      <c r="QEU8" s="171"/>
      <c r="QEV8" s="171"/>
      <c r="QEW8" s="171"/>
      <c r="QEX8" s="171"/>
      <c r="QEY8" s="171"/>
      <c r="QEZ8" s="171"/>
      <c r="QFA8" s="171"/>
      <c r="QFB8" s="171"/>
      <c r="QFC8" s="171"/>
      <c r="QFD8" s="171"/>
      <c r="QFE8" s="171"/>
      <c r="QFF8" s="171"/>
      <c r="QFG8" s="171"/>
      <c r="QFH8" s="171"/>
      <c r="QFI8" s="171"/>
      <c r="QFJ8" s="171"/>
      <c r="QFK8" s="171"/>
      <c r="QFL8" s="171"/>
      <c r="QFM8" s="171"/>
      <c r="QFN8" s="171"/>
      <c r="QFO8" s="171"/>
      <c r="QFP8" s="171"/>
      <c r="QFQ8" s="171"/>
      <c r="QFR8" s="171"/>
      <c r="QFS8" s="171"/>
      <c r="QFT8" s="171"/>
      <c r="QFU8" s="171"/>
      <c r="QFV8" s="171"/>
      <c r="QFW8" s="171"/>
      <c r="QFX8" s="171"/>
      <c r="QFY8" s="171"/>
      <c r="QFZ8" s="171"/>
      <c r="QGA8" s="171"/>
      <c r="QGB8" s="171"/>
      <c r="QGC8" s="171"/>
      <c r="QGD8" s="171"/>
      <c r="QGE8" s="171"/>
      <c r="QGF8" s="171"/>
      <c r="QGG8" s="171"/>
      <c r="QGH8" s="171"/>
      <c r="QGI8" s="171"/>
      <c r="QGJ8" s="171"/>
      <c r="QGK8" s="171"/>
      <c r="QGL8" s="171"/>
      <c r="QGM8" s="171"/>
      <c r="QGN8" s="171"/>
      <c r="QGO8" s="171"/>
      <c r="QGP8" s="171"/>
      <c r="QGQ8" s="171"/>
      <c r="QGR8" s="171"/>
      <c r="QGS8" s="171"/>
      <c r="QGT8" s="171"/>
      <c r="QGU8" s="171"/>
      <c r="QGV8" s="171"/>
      <c r="QGW8" s="171"/>
      <c r="QGX8" s="171"/>
      <c r="QGY8" s="171"/>
      <c r="QGZ8" s="171"/>
      <c r="QHA8" s="171"/>
      <c r="QHB8" s="171"/>
      <c r="QHC8" s="171"/>
      <c r="QHD8" s="171"/>
      <c r="QHE8" s="171"/>
      <c r="QHF8" s="171"/>
      <c r="QHG8" s="171"/>
      <c r="QHH8" s="171"/>
      <c r="QHI8" s="171"/>
      <c r="QHJ8" s="171"/>
      <c r="QHK8" s="171"/>
      <c r="QHL8" s="171"/>
      <c r="QHM8" s="171"/>
      <c r="QHN8" s="171"/>
      <c r="QHO8" s="171"/>
      <c r="QHP8" s="171"/>
      <c r="QHQ8" s="171"/>
      <c r="QHR8" s="171"/>
      <c r="QHS8" s="171"/>
      <c r="QHT8" s="171"/>
      <c r="QHU8" s="171"/>
      <c r="QHV8" s="171"/>
      <c r="QHW8" s="171"/>
      <c r="QHX8" s="171"/>
      <c r="QHY8" s="171"/>
      <c r="QHZ8" s="171"/>
      <c r="QIA8" s="171"/>
      <c r="QIB8" s="171"/>
      <c r="QIC8" s="171"/>
      <c r="QID8" s="171"/>
      <c r="QIE8" s="171"/>
      <c r="QIF8" s="171"/>
      <c r="QIG8" s="171"/>
      <c r="QIH8" s="171"/>
      <c r="QII8" s="171"/>
      <c r="QIJ8" s="171"/>
      <c r="QIK8" s="171"/>
      <c r="QIL8" s="171"/>
      <c r="QIM8" s="171"/>
      <c r="QIN8" s="171"/>
      <c r="QIO8" s="171"/>
      <c r="QIP8" s="171"/>
      <c r="QIQ8" s="171"/>
      <c r="QIR8" s="171"/>
      <c r="QIS8" s="171"/>
      <c r="QIT8" s="171"/>
      <c r="QIU8" s="171"/>
      <c r="QIV8" s="171"/>
      <c r="QIW8" s="171"/>
      <c r="QIX8" s="171"/>
      <c r="QIY8" s="171"/>
      <c r="QIZ8" s="171"/>
      <c r="QJA8" s="171"/>
      <c r="QJB8" s="171"/>
      <c r="QJC8" s="171"/>
      <c r="QJD8" s="171"/>
      <c r="QJE8" s="171"/>
      <c r="QJF8" s="171"/>
      <c r="QJG8" s="171"/>
      <c r="QJH8" s="171"/>
      <c r="QJI8" s="171"/>
      <c r="QJJ8" s="171"/>
      <c r="QJK8" s="171"/>
      <c r="QJL8" s="171"/>
      <c r="QJM8" s="171"/>
      <c r="QJN8" s="171"/>
      <c r="QJO8" s="171"/>
      <c r="QJP8" s="171"/>
      <c r="QJQ8" s="171"/>
      <c r="QJR8" s="171"/>
      <c r="QJS8" s="171"/>
      <c r="QJT8" s="171"/>
      <c r="QJU8" s="171"/>
      <c r="QJV8" s="171"/>
      <c r="QJW8" s="171"/>
      <c r="QJX8" s="171"/>
      <c r="QJY8" s="171"/>
      <c r="QJZ8" s="171"/>
      <c r="QKA8" s="171"/>
      <c r="QKB8" s="171"/>
      <c r="QKC8" s="171"/>
      <c r="QKD8" s="171"/>
      <c r="QKE8" s="171"/>
      <c r="QKF8" s="171"/>
      <c r="QKG8" s="171"/>
      <c r="QKH8" s="171"/>
      <c r="QKI8" s="171"/>
      <c r="QKJ8" s="171"/>
      <c r="QKK8" s="171"/>
      <c r="QKL8" s="171"/>
      <c r="QKM8" s="171"/>
      <c r="QKN8" s="171"/>
      <c r="QKO8" s="171"/>
      <c r="QKP8" s="171"/>
      <c r="QKQ8" s="171"/>
      <c r="QKR8" s="171"/>
      <c r="QKS8" s="171"/>
      <c r="QKT8" s="171"/>
      <c r="QKU8" s="171"/>
      <c r="QKV8" s="171"/>
      <c r="QKW8" s="171"/>
      <c r="QKX8" s="171"/>
      <c r="QKY8" s="171"/>
      <c r="QKZ8" s="171"/>
      <c r="QLA8" s="171"/>
      <c r="QLB8" s="171"/>
      <c r="QLC8" s="171"/>
      <c r="QLD8" s="171"/>
      <c r="QLE8" s="171"/>
      <c r="QLF8" s="171"/>
      <c r="QLG8" s="171"/>
      <c r="QLH8" s="171"/>
      <c r="QLI8" s="171"/>
      <c r="QLJ8" s="171"/>
      <c r="QLK8" s="171"/>
      <c r="QLL8" s="171"/>
      <c r="QLM8" s="171"/>
      <c r="QLN8" s="171"/>
      <c r="QLO8" s="171"/>
      <c r="QLP8" s="171"/>
      <c r="QLQ8" s="171"/>
      <c r="QLR8" s="171"/>
      <c r="QLS8" s="171"/>
      <c r="QLT8" s="171"/>
      <c r="QLU8" s="171"/>
      <c r="QLV8" s="171"/>
      <c r="QLW8" s="171"/>
      <c r="QLX8" s="171"/>
      <c r="QLY8" s="171"/>
      <c r="QLZ8" s="171"/>
      <c r="QMA8" s="171"/>
      <c r="QMB8" s="171"/>
      <c r="QMC8" s="171"/>
      <c r="QMD8" s="171"/>
      <c r="QME8" s="171"/>
      <c r="QMF8" s="171"/>
      <c r="QMG8" s="171"/>
      <c r="QMH8" s="171"/>
      <c r="QMI8" s="171"/>
      <c r="QMJ8" s="171"/>
      <c r="QMK8" s="171"/>
      <c r="QML8" s="171"/>
      <c r="QMM8" s="171"/>
      <c r="QMN8" s="171"/>
      <c r="QMO8" s="171"/>
      <c r="QMP8" s="171"/>
      <c r="QMQ8" s="171"/>
      <c r="QMR8" s="171"/>
      <c r="QMS8" s="171"/>
      <c r="QMT8" s="171"/>
      <c r="QMU8" s="171"/>
      <c r="QMV8" s="171"/>
      <c r="QMW8" s="171"/>
      <c r="QMX8" s="171"/>
      <c r="QMY8" s="171"/>
      <c r="QMZ8" s="171"/>
      <c r="QNA8" s="171"/>
      <c r="QNB8" s="171"/>
      <c r="QNC8" s="171"/>
      <c r="QND8" s="171"/>
      <c r="QNE8" s="171"/>
      <c r="QNF8" s="171"/>
      <c r="QNG8" s="171"/>
      <c r="QNH8" s="171"/>
      <c r="QNI8" s="171"/>
      <c r="QNJ8" s="171"/>
      <c r="QNK8" s="171"/>
      <c r="QNL8" s="171"/>
      <c r="QNM8" s="171"/>
      <c r="QNN8" s="171"/>
      <c r="QNO8" s="171"/>
      <c r="QNP8" s="171"/>
      <c r="QNQ8" s="171"/>
      <c r="QNR8" s="171"/>
      <c r="QNS8" s="171"/>
      <c r="QNT8" s="171"/>
      <c r="QNU8" s="171"/>
      <c r="QNV8" s="171"/>
      <c r="QNW8" s="171"/>
      <c r="QNX8" s="171"/>
      <c r="QNY8" s="171"/>
      <c r="QNZ8" s="171"/>
      <c r="QOA8" s="171"/>
      <c r="QOB8" s="171"/>
      <c r="QOC8" s="171"/>
      <c r="QOD8" s="171"/>
      <c r="QOE8" s="171"/>
      <c r="QOF8" s="171"/>
      <c r="QOG8" s="171"/>
      <c r="QOH8" s="171"/>
      <c r="QOI8" s="171"/>
      <c r="QOJ8" s="171"/>
      <c r="QOK8" s="171"/>
      <c r="QOL8" s="171"/>
      <c r="QOM8" s="171"/>
      <c r="QON8" s="171"/>
      <c r="QOO8" s="171"/>
      <c r="QOP8" s="171"/>
      <c r="QOQ8" s="171"/>
      <c r="QOR8" s="171"/>
      <c r="QOS8" s="171"/>
      <c r="QOT8" s="171"/>
      <c r="QOU8" s="171"/>
      <c r="QOV8" s="171"/>
      <c r="QOW8" s="171"/>
      <c r="QOX8" s="171"/>
      <c r="QOY8" s="171"/>
      <c r="QOZ8" s="171"/>
      <c r="QPA8" s="171"/>
      <c r="QPB8" s="171"/>
      <c r="QPC8" s="171"/>
      <c r="QPD8" s="171"/>
      <c r="QPE8" s="171"/>
      <c r="QPF8" s="171"/>
      <c r="QPG8" s="171"/>
      <c r="QPH8" s="171"/>
      <c r="QPI8" s="171"/>
      <c r="QPJ8" s="171"/>
      <c r="QPK8" s="171"/>
      <c r="QPL8" s="171"/>
      <c r="QPM8" s="171"/>
      <c r="QPN8" s="171"/>
      <c r="QPO8" s="171"/>
      <c r="QPP8" s="171"/>
      <c r="QPQ8" s="171"/>
      <c r="QPR8" s="171"/>
      <c r="QPS8" s="171"/>
      <c r="QPT8" s="171"/>
      <c r="QPU8" s="171"/>
      <c r="QPV8" s="171"/>
      <c r="QPW8" s="171"/>
      <c r="QPX8" s="171"/>
      <c r="QPY8" s="171"/>
      <c r="QPZ8" s="171"/>
      <c r="QQA8" s="171"/>
      <c r="QQB8" s="171"/>
      <c r="QQC8" s="171"/>
      <c r="QQD8" s="171"/>
      <c r="QQE8" s="171"/>
      <c r="QQF8" s="171"/>
      <c r="QQG8" s="171"/>
      <c r="QQH8" s="171"/>
      <c r="QQI8" s="171"/>
      <c r="QQJ8" s="171"/>
      <c r="QQK8" s="171"/>
      <c r="QQL8" s="171"/>
      <c r="QQM8" s="171"/>
      <c r="QQN8" s="171"/>
      <c r="QQO8" s="171"/>
      <c r="QQP8" s="171"/>
      <c r="QQQ8" s="171"/>
      <c r="QQR8" s="171"/>
      <c r="QQS8" s="171"/>
      <c r="QQT8" s="171"/>
      <c r="QQU8" s="171"/>
      <c r="QQV8" s="171"/>
      <c r="QQW8" s="171"/>
      <c r="QQX8" s="171"/>
      <c r="QQY8" s="171"/>
      <c r="QQZ8" s="171"/>
      <c r="QRA8" s="171"/>
      <c r="QRB8" s="171"/>
      <c r="QRC8" s="171"/>
      <c r="QRD8" s="171"/>
      <c r="QRE8" s="171"/>
      <c r="QRF8" s="171"/>
      <c r="QRG8" s="171"/>
      <c r="QRH8" s="171"/>
      <c r="QRI8" s="171"/>
      <c r="QRJ8" s="171"/>
      <c r="QRK8" s="171"/>
      <c r="QRL8" s="171"/>
      <c r="QRM8" s="171"/>
      <c r="QRN8" s="171"/>
      <c r="QRO8" s="171"/>
      <c r="QRP8" s="171"/>
      <c r="QRQ8" s="171"/>
      <c r="QRR8" s="171"/>
      <c r="QRS8" s="171"/>
      <c r="QRT8" s="171"/>
      <c r="QRU8" s="171"/>
      <c r="QRV8" s="171"/>
      <c r="QRW8" s="171"/>
      <c r="QRX8" s="171"/>
      <c r="QRY8" s="171"/>
      <c r="QRZ8" s="171"/>
      <c r="QSA8" s="171"/>
      <c r="QSB8" s="171"/>
      <c r="QSC8" s="171"/>
      <c r="QSD8" s="171"/>
      <c r="QSE8" s="171"/>
      <c r="QSF8" s="171"/>
      <c r="QSG8" s="171"/>
      <c r="QSH8" s="171"/>
      <c r="QSI8" s="171"/>
      <c r="QSJ8" s="171"/>
      <c r="QSK8" s="171"/>
      <c r="QSL8" s="171"/>
      <c r="QSM8" s="171"/>
      <c r="QSN8" s="171"/>
      <c r="QSO8" s="171"/>
      <c r="QSP8" s="171"/>
      <c r="QSQ8" s="171"/>
      <c r="QSR8" s="171"/>
      <c r="QSS8" s="171"/>
      <c r="QST8" s="171"/>
      <c r="QSU8" s="171"/>
      <c r="QSV8" s="171"/>
      <c r="QSW8" s="171"/>
      <c r="QSX8" s="171"/>
      <c r="QSY8" s="171"/>
      <c r="QSZ8" s="171"/>
      <c r="QTA8" s="171"/>
      <c r="QTB8" s="171"/>
      <c r="QTC8" s="171"/>
      <c r="QTD8" s="171"/>
      <c r="QTE8" s="171"/>
      <c r="QTF8" s="171"/>
      <c r="QTG8" s="171"/>
      <c r="QTH8" s="171"/>
      <c r="QTI8" s="171"/>
      <c r="QTJ8" s="171"/>
      <c r="QTK8" s="171"/>
      <c r="QTL8" s="171"/>
      <c r="QTM8" s="171"/>
      <c r="QTN8" s="171"/>
      <c r="QTO8" s="171"/>
      <c r="QTP8" s="171"/>
      <c r="QTQ8" s="171"/>
      <c r="QTR8" s="171"/>
      <c r="QTS8" s="171"/>
      <c r="QTT8" s="171"/>
      <c r="QTU8" s="171"/>
      <c r="QTV8" s="171"/>
      <c r="QTW8" s="171"/>
      <c r="QTX8" s="171"/>
      <c r="QTY8" s="171"/>
      <c r="QTZ8" s="171"/>
      <c r="QUA8" s="171"/>
      <c r="QUB8" s="171"/>
      <c r="QUC8" s="171"/>
      <c r="QUD8" s="171"/>
      <c r="QUE8" s="171"/>
      <c r="QUF8" s="171"/>
      <c r="QUG8" s="171"/>
      <c r="QUH8" s="171"/>
      <c r="QUI8" s="171"/>
      <c r="QUJ8" s="171"/>
      <c r="QUK8" s="171"/>
      <c r="QUL8" s="171"/>
      <c r="QUM8" s="171"/>
      <c r="QUN8" s="171"/>
      <c r="QUO8" s="171"/>
      <c r="QUP8" s="171"/>
      <c r="QUQ8" s="171"/>
      <c r="QUR8" s="171"/>
      <c r="QUS8" s="171"/>
      <c r="QUT8" s="171"/>
      <c r="QUU8" s="171"/>
      <c r="QUV8" s="171"/>
      <c r="QUW8" s="171"/>
      <c r="QUX8" s="171"/>
      <c r="QUY8" s="171"/>
      <c r="QUZ8" s="171"/>
      <c r="QVA8" s="171"/>
      <c r="QVB8" s="171"/>
      <c r="QVC8" s="171"/>
      <c r="QVD8" s="171"/>
      <c r="QVE8" s="171"/>
      <c r="QVF8" s="171"/>
      <c r="QVG8" s="171"/>
      <c r="QVH8" s="171"/>
      <c r="QVI8" s="171"/>
      <c r="QVJ8" s="171"/>
      <c r="QVK8" s="171"/>
      <c r="QVL8" s="171"/>
      <c r="QVM8" s="171"/>
      <c r="QVN8" s="171"/>
      <c r="QVO8" s="171"/>
      <c r="QVP8" s="171"/>
      <c r="QVQ8" s="171"/>
      <c r="QVR8" s="171"/>
      <c r="QVS8" s="171"/>
      <c r="QVT8" s="171"/>
      <c r="QVU8" s="171"/>
      <c r="QVV8" s="171"/>
      <c r="QVW8" s="171"/>
      <c r="QVX8" s="171"/>
      <c r="QVY8" s="171"/>
      <c r="QVZ8" s="171"/>
      <c r="QWA8" s="171"/>
      <c r="QWB8" s="171"/>
      <c r="QWC8" s="171"/>
      <c r="QWD8" s="171"/>
      <c r="QWE8" s="171"/>
      <c r="QWF8" s="171"/>
      <c r="QWG8" s="171"/>
      <c r="QWH8" s="171"/>
      <c r="QWI8" s="171"/>
      <c r="QWJ8" s="171"/>
      <c r="QWK8" s="171"/>
      <c r="QWL8" s="171"/>
      <c r="QWM8" s="171"/>
      <c r="QWN8" s="171"/>
      <c r="QWO8" s="171"/>
      <c r="QWP8" s="171"/>
      <c r="QWQ8" s="171"/>
      <c r="QWR8" s="171"/>
      <c r="QWS8" s="171"/>
      <c r="QWT8" s="171"/>
      <c r="QWU8" s="171"/>
      <c r="QWV8" s="171"/>
      <c r="QWW8" s="171"/>
      <c r="QWX8" s="171"/>
      <c r="QWY8" s="171"/>
      <c r="QWZ8" s="171"/>
      <c r="QXA8" s="171"/>
      <c r="QXB8" s="171"/>
      <c r="QXC8" s="171"/>
      <c r="QXD8" s="171"/>
      <c r="QXE8" s="171"/>
      <c r="QXF8" s="171"/>
      <c r="QXG8" s="171"/>
      <c r="QXH8" s="171"/>
      <c r="QXI8" s="171"/>
      <c r="QXJ8" s="171"/>
      <c r="QXK8" s="171"/>
      <c r="QXL8" s="171"/>
      <c r="QXM8" s="171"/>
      <c r="QXN8" s="171"/>
      <c r="QXO8" s="171"/>
      <c r="QXP8" s="171"/>
      <c r="QXQ8" s="171"/>
      <c r="QXR8" s="171"/>
      <c r="QXS8" s="171"/>
      <c r="QXT8" s="171"/>
      <c r="QXU8" s="171"/>
      <c r="QXV8" s="171"/>
      <c r="QXW8" s="171"/>
      <c r="QXX8" s="171"/>
      <c r="QXY8" s="171"/>
      <c r="QXZ8" s="171"/>
      <c r="QYA8" s="171"/>
      <c r="QYB8" s="171"/>
      <c r="QYC8" s="171"/>
      <c r="QYD8" s="171"/>
      <c r="QYE8" s="171"/>
      <c r="QYF8" s="171"/>
      <c r="QYG8" s="171"/>
      <c r="QYH8" s="171"/>
      <c r="QYI8" s="171"/>
      <c r="QYJ8" s="171"/>
      <c r="QYK8" s="171"/>
      <c r="QYL8" s="171"/>
      <c r="QYM8" s="171"/>
      <c r="QYN8" s="171"/>
      <c r="QYO8" s="171"/>
      <c r="QYP8" s="171"/>
      <c r="QYQ8" s="171"/>
      <c r="QYR8" s="171"/>
      <c r="QYS8" s="171"/>
      <c r="QYT8" s="171"/>
      <c r="QYU8" s="171"/>
      <c r="QYV8" s="171"/>
      <c r="QYW8" s="171"/>
      <c r="QYX8" s="171"/>
      <c r="QYY8" s="171"/>
      <c r="QYZ8" s="171"/>
      <c r="QZA8" s="171"/>
      <c r="QZB8" s="171"/>
      <c r="QZC8" s="171"/>
      <c r="QZD8" s="171"/>
      <c r="QZE8" s="171"/>
      <c r="QZF8" s="171"/>
      <c r="QZG8" s="171"/>
      <c r="QZH8" s="171"/>
      <c r="QZI8" s="171"/>
      <c r="QZJ8" s="171"/>
      <c r="QZK8" s="171"/>
      <c r="QZL8" s="171"/>
      <c r="QZM8" s="171"/>
      <c r="QZN8" s="171"/>
      <c r="QZO8" s="171"/>
      <c r="QZP8" s="171"/>
      <c r="QZQ8" s="171"/>
      <c r="QZR8" s="171"/>
      <c r="QZS8" s="171"/>
      <c r="QZT8" s="171"/>
      <c r="QZU8" s="171"/>
      <c r="QZV8" s="171"/>
      <c r="QZW8" s="171"/>
      <c r="QZX8" s="171"/>
      <c r="QZY8" s="171"/>
      <c r="QZZ8" s="171"/>
      <c r="RAA8" s="171"/>
      <c r="RAB8" s="171"/>
      <c r="RAC8" s="171"/>
      <c r="RAD8" s="171"/>
      <c r="RAE8" s="171"/>
      <c r="RAF8" s="171"/>
      <c r="RAG8" s="171"/>
      <c r="RAH8" s="171"/>
      <c r="RAI8" s="171"/>
      <c r="RAJ8" s="171"/>
      <c r="RAK8" s="171"/>
      <c r="RAL8" s="171"/>
      <c r="RAM8" s="171"/>
      <c r="RAN8" s="171"/>
      <c r="RAO8" s="171"/>
      <c r="RAP8" s="171"/>
      <c r="RAQ8" s="171"/>
      <c r="RAR8" s="171"/>
      <c r="RAS8" s="171"/>
      <c r="RAT8" s="171"/>
      <c r="RAU8" s="171"/>
      <c r="RAV8" s="171"/>
      <c r="RAW8" s="171"/>
      <c r="RAX8" s="171"/>
      <c r="RAY8" s="171"/>
      <c r="RAZ8" s="171"/>
      <c r="RBA8" s="171"/>
      <c r="RBB8" s="171"/>
      <c r="RBC8" s="171"/>
      <c r="RBD8" s="171"/>
      <c r="RBE8" s="171"/>
      <c r="RBF8" s="171"/>
      <c r="RBG8" s="171"/>
      <c r="RBH8" s="171"/>
      <c r="RBI8" s="171"/>
      <c r="RBJ8" s="171"/>
      <c r="RBK8" s="171"/>
      <c r="RBL8" s="171"/>
      <c r="RBM8" s="171"/>
      <c r="RBN8" s="171"/>
      <c r="RBO8" s="171"/>
      <c r="RBP8" s="171"/>
      <c r="RBQ8" s="171"/>
      <c r="RBR8" s="171"/>
      <c r="RBS8" s="171"/>
      <c r="RBT8" s="171"/>
      <c r="RBU8" s="171"/>
      <c r="RBV8" s="171"/>
      <c r="RBW8" s="171"/>
      <c r="RBX8" s="171"/>
      <c r="RBY8" s="171"/>
      <c r="RBZ8" s="171"/>
      <c r="RCA8" s="171"/>
      <c r="RCB8" s="171"/>
      <c r="RCC8" s="171"/>
      <c r="RCD8" s="171"/>
      <c r="RCE8" s="171"/>
      <c r="RCF8" s="171"/>
      <c r="RCG8" s="171"/>
      <c r="RCH8" s="171"/>
      <c r="RCI8" s="171"/>
      <c r="RCJ8" s="171"/>
      <c r="RCK8" s="171"/>
      <c r="RCL8" s="171"/>
      <c r="RCM8" s="171"/>
      <c r="RCN8" s="171"/>
      <c r="RCO8" s="171"/>
      <c r="RCP8" s="171"/>
      <c r="RCQ8" s="171"/>
      <c r="RCR8" s="171"/>
      <c r="RCS8" s="171"/>
      <c r="RCT8" s="171"/>
      <c r="RCU8" s="171"/>
      <c r="RCV8" s="171"/>
      <c r="RCW8" s="171"/>
      <c r="RCX8" s="171"/>
      <c r="RCY8" s="171"/>
      <c r="RCZ8" s="171"/>
      <c r="RDA8" s="171"/>
      <c r="RDB8" s="171"/>
      <c r="RDC8" s="171"/>
      <c r="RDD8" s="171"/>
      <c r="RDE8" s="171"/>
      <c r="RDF8" s="171"/>
      <c r="RDG8" s="171"/>
      <c r="RDH8" s="171"/>
      <c r="RDI8" s="171"/>
      <c r="RDJ8" s="171"/>
      <c r="RDK8" s="171"/>
      <c r="RDL8" s="171"/>
      <c r="RDM8" s="171"/>
      <c r="RDN8" s="171"/>
      <c r="RDO8" s="171"/>
      <c r="RDP8" s="171"/>
      <c r="RDQ8" s="171"/>
      <c r="RDR8" s="171"/>
      <c r="RDS8" s="171"/>
      <c r="RDT8" s="171"/>
      <c r="RDU8" s="171"/>
      <c r="RDV8" s="171"/>
      <c r="RDW8" s="171"/>
      <c r="RDX8" s="171"/>
      <c r="RDY8" s="171"/>
      <c r="RDZ8" s="171"/>
      <c r="REA8" s="171"/>
      <c r="REB8" s="171"/>
      <c r="REC8" s="171"/>
      <c r="RED8" s="171"/>
      <c r="REE8" s="171"/>
      <c r="REF8" s="171"/>
      <c r="REG8" s="171"/>
      <c r="REH8" s="171"/>
      <c r="REI8" s="171"/>
      <c r="REJ8" s="171"/>
      <c r="REK8" s="171"/>
      <c r="REL8" s="171"/>
      <c r="REM8" s="171"/>
      <c r="REN8" s="171"/>
      <c r="REO8" s="171"/>
      <c r="REP8" s="171"/>
      <c r="REQ8" s="171"/>
      <c r="RER8" s="171"/>
      <c r="RES8" s="171"/>
      <c r="RET8" s="171"/>
      <c r="REU8" s="171"/>
      <c r="REV8" s="171"/>
      <c r="REW8" s="171"/>
      <c r="REX8" s="171"/>
      <c r="REY8" s="171"/>
      <c r="REZ8" s="171"/>
      <c r="RFA8" s="171"/>
      <c r="RFB8" s="171"/>
      <c r="RFC8" s="171"/>
      <c r="RFD8" s="171"/>
      <c r="RFE8" s="171"/>
      <c r="RFF8" s="171"/>
      <c r="RFG8" s="171"/>
      <c r="RFH8" s="171"/>
      <c r="RFI8" s="171"/>
      <c r="RFJ8" s="171"/>
      <c r="RFK8" s="171"/>
      <c r="RFL8" s="171"/>
      <c r="RFM8" s="171"/>
      <c r="RFN8" s="171"/>
      <c r="RFO8" s="171"/>
      <c r="RFP8" s="171"/>
      <c r="RFQ8" s="171"/>
      <c r="RFR8" s="171"/>
      <c r="RFS8" s="171"/>
      <c r="RFT8" s="171"/>
      <c r="RFU8" s="171"/>
      <c r="RFV8" s="171"/>
      <c r="RFW8" s="171"/>
      <c r="RFX8" s="171"/>
      <c r="RFY8" s="171"/>
      <c r="RFZ8" s="171"/>
      <c r="RGA8" s="171"/>
      <c r="RGB8" s="171"/>
      <c r="RGC8" s="171"/>
      <c r="RGD8" s="171"/>
      <c r="RGE8" s="171"/>
      <c r="RGF8" s="171"/>
      <c r="RGG8" s="171"/>
      <c r="RGH8" s="171"/>
      <c r="RGI8" s="171"/>
      <c r="RGJ8" s="171"/>
      <c r="RGK8" s="171"/>
      <c r="RGL8" s="171"/>
      <c r="RGM8" s="171"/>
      <c r="RGN8" s="171"/>
      <c r="RGO8" s="171"/>
      <c r="RGP8" s="171"/>
      <c r="RGQ8" s="171"/>
      <c r="RGR8" s="171"/>
      <c r="RGS8" s="171"/>
      <c r="RGT8" s="171"/>
      <c r="RGU8" s="171"/>
      <c r="RGV8" s="171"/>
      <c r="RGW8" s="171"/>
      <c r="RGX8" s="171"/>
      <c r="RGY8" s="171"/>
      <c r="RGZ8" s="171"/>
      <c r="RHA8" s="171"/>
      <c r="RHB8" s="171"/>
      <c r="RHC8" s="171"/>
      <c r="RHD8" s="171"/>
      <c r="RHE8" s="171"/>
      <c r="RHF8" s="171"/>
      <c r="RHG8" s="171"/>
      <c r="RHH8" s="171"/>
      <c r="RHI8" s="171"/>
      <c r="RHJ8" s="171"/>
      <c r="RHK8" s="171"/>
      <c r="RHL8" s="171"/>
      <c r="RHM8" s="171"/>
      <c r="RHN8" s="171"/>
      <c r="RHO8" s="171"/>
      <c r="RHP8" s="171"/>
      <c r="RHQ8" s="171"/>
      <c r="RHR8" s="171"/>
      <c r="RHS8" s="171"/>
      <c r="RHT8" s="171"/>
      <c r="RHU8" s="171"/>
      <c r="RHV8" s="171"/>
      <c r="RHW8" s="171"/>
      <c r="RHX8" s="171"/>
      <c r="RHY8" s="171"/>
      <c r="RHZ8" s="171"/>
      <c r="RIA8" s="171"/>
      <c r="RIB8" s="171"/>
      <c r="RIC8" s="171"/>
      <c r="RID8" s="171"/>
      <c r="RIE8" s="171"/>
      <c r="RIF8" s="171"/>
      <c r="RIG8" s="171"/>
      <c r="RIH8" s="171"/>
      <c r="RII8" s="171"/>
      <c r="RIJ8" s="171"/>
      <c r="RIK8" s="171"/>
      <c r="RIL8" s="171"/>
      <c r="RIM8" s="171"/>
      <c r="RIN8" s="171"/>
      <c r="RIO8" s="171"/>
      <c r="RIP8" s="171"/>
      <c r="RIQ8" s="171"/>
      <c r="RIR8" s="171"/>
      <c r="RIS8" s="171"/>
      <c r="RIT8" s="171"/>
      <c r="RIU8" s="171"/>
      <c r="RIV8" s="171"/>
      <c r="RIW8" s="171"/>
      <c r="RIX8" s="171"/>
      <c r="RIY8" s="171"/>
      <c r="RIZ8" s="171"/>
      <c r="RJA8" s="171"/>
      <c r="RJB8" s="171"/>
      <c r="RJC8" s="171"/>
      <c r="RJD8" s="171"/>
      <c r="RJE8" s="171"/>
      <c r="RJF8" s="171"/>
      <c r="RJG8" s="171"/>
      <c r="RJH8" s="171"/>
      <c r="RJI8" s="171"/>
      <c r="RJJ8" s="171"/>
      <c r="RJK8" s="171"/>
      <c r="RJL8" s="171"/>
      <c r="RJM8" s="171"/>
      <c r="RJN8" s="171"/>
      <c r="RJO8" s="171"/>
      <c r="RJP8" s="171"/>
      <c r="RJQ8" s="171"/>
      <c r="RJR8" s="171"/>
      <c r="RJS8" s="171"/>
      <c r="RJT8" s="171"/>
      <c r="RJU8" s="171"/>
      <c r="RJV8" s="171"/>
      <c r="RJW8" s="171"/>
      <c r="RJX8" s="171"/>
      <c r="RJY8" s="171"/>
      <c r="RJZ8" s="171"/>
      <c r="RKA8" s="171"/>
      <c r="RKB8" s="171"/>
      <c r="RKC8" s="171"/>
      <c r="RKD8" s="171"/>
      <c r="RKE8" s="171"/>
      <c r="RKF8" s="171"/>
      <c r="RKG8" s="171"/>
      <c r="RKH8" s="171"/>
      <c r="RKI8" s="171"/>
      <c r="RKJ8" s="171"/>
      <c r="RKK8" s="171"/>
      <c r="RKL8" s="171"/>
      <c r="RKM8" s="171"/>
      <c r="RKN8" s="171"/>
      <c r="RKO8" s="171"/>
      <c r="RKP8" s="171"/>
      <c r="RKQ8" s="171"/>
      <c r="RKR8" s="171"/>
      <c r="RKS8" s="171"/>
      <c r="RKT8" s="171"/>
      <c r="RKU8" s="171"/>
      <c r="RKV8" s="171"/>
      <c r="RKW8" s="171"/>
      <c r="RKX8" s="171"/>
      <c r="RKY8" s="171"/>
      <c r="RKZ8" s="171"/>
      <c r="RLA8" s="171"/>
      <c r="RLB8" s="171"/>
      <c r="RLC8" s="171"/>
      <c r="RLD8" s="171"/>
      <c r="RLE8" s="171"/>
      <c r="RLF8" s="171"/>
      <c r="RLG8" s="171"/>
      <c r="RLH8" s="171"/>
      <c r="RLI8" s="171"/>
      <c r="RLJ8" s="171"/>
      <c r="RLK8" s="171"/>
      <c r="RLL8" s="171"/>
      <c r="RLM8" s="171"/>
      <c r="RLN8" s="171"/>
      <c r="RLO8" s="171"/>
      <c r="RLP8" s="171"/>
      <c r="RLQ8" s="171"/>
      <c r="RLR8" s="171"/>
      <c r="RLS8" s="171"/>
      <c r="RLT8" s="171"/>
      <c r="RLU8" s="171"/>
      <c r="RLV8" s="171"/>
      <c r="RLW8" s="171"/>
      <c r="RLX8" s="171"/>
      <c r="RLY8" s="171"/>
      <c r="RLZ8" s="171"/>
      <c r="RMA8" s="171"/>
      <c r="RMB8" s="171"/>
      <c r="RMC8" s="171"/>
      <c r="RMD8" s="171"/>
      <c r="RME8" s="171"/>
      <c r="RMF8" s="171"/>
      <c r="RMG8" s="171"/>
      <c r="RMH8" s="171"/>
      <c r="RMI8" s="171"/>
      <c r="RMJ8" s="171"/>
      <c r="RMK8" s="171"/>
      <c r="RML8" s="171"/>
      <c r="RMM8" s="171"/>
      <c r="RMN8" s="171"/>
      <c r="RMO8" s="171"/>
      <c r="RMP8" s="171"/>
      <c r="RMQ8" s="171"/>
      <c r="RMR8" s="171"/>
      <c r="RMS8" s="171"/>
      <c r="RMT8" s="171"/>
      <c r="RMU8" s="171"/>
      <c r="RMV8" s="171"/>
      <c r="RMW8" s="171"/>
      <c r="RMX8" s="171"/>
      <c r="RMY8" s="171"/>
      <c r="RMZ8" s="171"/>
      <c r="RNA8" s="171"/>
      <c r="RNB8" s="171"/>
      <c r="RNC8" s="171"/>
      <c r="RND8" s="171"/>
      <c r="RNE8" s="171"/>
      <c r="RNF8" s="171"/>
      <c r="RNG8" s="171"/>
      <c r="RNH8" s="171"/>
      <c r="RNI8" s="171"/>
      <c r="RNJ8" s="171"/>
      <c r="RNK8" s="171"/>
      <c r="RNL8" s="171"/>
      <c r="RNM8" s="171"/>
      <c r="RNN8" s="171"/>
      <c r="RNO8" s="171"/>
      <c r="RNP8" s="171"/>
      <c r="RNQ8" s="171"/>
      <c r="RNR8" s="171"/>
      <c r="RNS8" s="171"/>
      <c r="RNT8" s="171"/>
      <c r="RNU8" s="171"/>
      <c r="RNV8" s="171"/>
      <c r="RNW8" s="171"/>
      <c r="RNX8" s="171"/>
      <c r="RNY8" s="171"/>
      <c r="RNZ8" s="171"/>
      <c r="ROA8" s="171"/>
      <c r="ROB8" s="171"/>
      <c r="ROC8" s="171"/>
      <c r="ROD8" s="171"/>
      <c r="ROE8" s="171"/>
      <c r="ROF8" s="171"/>
      <c r="ROG8" s="171"/>
      <c r="ROH8" s="171"/>
      <c r="ROI8" s="171"/>
      <c r="ROJ8" s="171"/>
      <c r="ROK8" s="171"/>
      <c r="ROL8" s="171"/>
      <c r="ROM8" s="171"/>
      <c r="RON8" s="171"/>
      <c r="ROO8" s="171"/>
      <c r="ROP8" s="171"/>
      <c r="ROQ8" s="171"/>
      <c r="ROR8" s="171"/>
      <c r="ROS8" s="171"/>
      <c r="ROT8" s="171"/>
      <c r="ROU8" s="171"/>
      <c r="ROV8" s="171"/>
      <c r="ROW8" s="171"/>
      <c r="ROX8" s="171"/>
      <c r="ROY8" s="171"/>
      <c r="ROZ8" s="171"/>
      <c r="RPA8" s="171"/>
      <c r="RPB8" s="171"/>
      <c r="RPC8" s="171"/>
      <c r="RPD8" s="171"/>
      <c r="RPE8" s="171"/>
      <c r="RPF8" s="171"/>
      <c r="RPG8" s="171"/>
      <c r="RPH8" s="171"/>
      <c r="RPI8" s="171"/>
      <c r="RPJ8" s="171"/>
      <c r="RPK8" s="171"/>
      <c r="RPL8" s="171"/>
      <c r="RPM8" s="171"/>
      <c r="RPN8" s="171"/>
      <c r="RPO8" s="171"/>
      <c r="RPP8" s="171"/>
      <c r="RPQ8" s="171"/>
      <c r="RPR8" s="171"/>
      <c r="RPS8" s="171"/>
      <c r="RPT8" s="171"/>
      <c r="RPU8" s="171"/>
      <c r="RPV8" s="171"/>
      <c r="RPW8" s="171"/>
      <c r="RPX8" s="171"/>
      <c r="RPY8" s="171"/>
      <c r="RPZ8" s="171"/>
      <c r="RQA8" s="171"/>
      <c r="RQB8" s="171"/>
      <c r="RQC8" s="171"/>
      <c r="RQD8" s="171"/>
      <c r="RQE8" s="171"/>
      <c r="RQF8" s="171"/>
      <c r="RQG8" s="171"/>
      <c r="RQH8" s="171"/>
      <c r="RQI8" s="171"/>
      <c r="RQJ8" s="171"/>
      <c r="RQK8" s="171"/>
      <c r="RQL8" s="171"/>
      <c r="RQM8" s="171"/>
      <c r="RQN8" s="171"/>
      <c r="RQO8" s="171"/>
      <c r="RQP8" s="171"/>
      <c r="RQQ8" s="171"/>
      <c r="RQR8" s="171"/>
      <c r="RQS8" s="171"/>
      <c r="RQT8" s="171"/>
      <c r="RQU8" s="171"/>
      <c r="RQV8" s="171"/>
      <c r="RQW8" s="171"/>
      <c r="RQX8" s="171"/>
      <c r="RQY8" s="171"/>
      <c r="RQZ8" s="171"/>
      <c r="RRA8" s="171"/>
      <c r="RRB8" s="171"/>
      <c r="RRC8" s="171"/>
      <c r="RRD8" s="171"/>
      <c r="RRE8" s="171"/>
      <c r="RRF8" s="171"/>
      <c r="RRG8" s="171"/>
      <c r="RRH8" s="171"/>
      <c r="RRI8" s="171"/>
      <c r="RRJ8" s="171"/>
      <c r="RRK8" s="171"/>
      <c r="RRL8" s="171"/>
      <c r="RRM8" s="171"/>
      <c r="RRN8" s="171"/>
      <c r="RRO8" s="171"/>
      <c r="RRP8" s="171"/>
      <c r="RRQ8" s="171"/>
      <c r="RRR8" s="171"/>
      <c r="RRS8" s="171"/>
      <c r="RRT8" s="171"/>
      <c r="RRU8" s="171"/>
      <c r="RRV8" s="171"/>
      <c r="RRW8" s="171"/>
      <c r="RRX8" s="171"/>
      <c r="RRY8" s="171"/>
      <c r="RRZ8" s="171"/>
      <c r="RSA8" s="171"/>
      <c r="RSB8" s="171"/>
      <c r="RSC8" s="171"/>
      <c r="RSD8" s="171"/>
      <c r="RSE8" s="171"/>
      <c r="RSF8" s="171"/>
      <c r="RSG8" s="171"/>
      <c r="RSH8" s="171"/>
      <c r="RSI8" s="171"/>
      <c r="RSJ8" s="171"/>
      <c r="RSK8" s="171"/>
      <c r="RSL8" s="171"/>
      <c r="RSM8" s="171"/>
      <c r="RSN8" s="171"/>
      <c r="RSO8" s="171"/>
      <c r="RSP8" s="171"/>
      <c r="RSQ8" s="171"/>
      <c r="RSR8" s="171"/>
      <c r="RSS8" s="171"/>
      <c r="RST8" s="171"/>
      <c r="RSU8" s="171"/>
      <c r="RSV8" s="171"/>
      <c r="RSW8" s="171"/>
      <c r="RSX8" s="171"/>
      <c r="RSY8" s="171"/>
      <c r="RSZ8" s="171"/>
      <c r="RTA8" s="171"/>
      <c r="RTB8" s="171"/>
      <c r="RTC8" s="171"/>
      <c r="RTD8" s="171"/>
      <c r="RTE8" s="171"/>
      <c r="RTF8" s="171"/>
      <c r="RTG8" s="171"/>
      <c r="RTH8" s="171"/>
      <c r="RTI8" s="171"/>
      <c r="RTJ8" s="171"/>
      <c r="RTK8" s="171"/>
      <c r="RTL8" s="171"/>
      <c r="RTM8" s="171"/>
      <c r="RTN8" s="171"/>
      <c r="RTO8" s="171"/>
      <c r="RTP8" s="171"/>
      <c r="RTQ8" s="171"/>
      <c r="RTR8" s="171"/>
      <c r="RTS8" s="171"/>
      <c r="RTT8" s="171"/>
      <c r="RTU8" s="171"/>
      <c r="RTV8" s="171"/>
      <c r="RTW8" s="171"/>
      <c r="RTX8" s="171"/>
      <c r="RTY8" s="171"/>
      <c r="RTZ8" s="171"/>
      <c r="RUA8" s="171"/>
      <c r="RUB8" s="171"/>
      <c r="RUC8" s="171"/>
      <c r="RUD8" s="171"/>
      <c r="RUE8" s="171"/>
      <c r="RUF8" s="171"/>
      <c r="RUG8" s="171"/>
      <c r="RUH8" s="171"/>
      <c r="RUI8" s="171"/>
      <c r="RUJ8" s="171"/>
      <c r="RUK8" s="171"/>
      <c r="RUL8" s="171"/>
      <c r="RUM8" s="171"/>
      <c r="RUN8" s="171"/>
      <c r="RUO8" s="171"/>
      <c r="RUP8" s="171"/>
      <c r="RUQ8" s="171"/>
      <c r="RUR8" s="171"/>
      <c r="RUS8" s="171"/>
      <c r="RUT8" s="171"/>
      <c r="RUU8" s="171"/>
      <c r="RUV8" s="171"/>
      <c r="RUW8" s="171"/>
      <c r="RUX8" s="171"/>
      <c r="RUY8" s="171"/>
      <c r="RUZ8" s="171"/>
      <c r="RVA8" s="171"/>
      <c r="RVB8" s="171"/>
      <c r="RVC8" s="171"/>
      <c r="RVD8" s="171"/>
      <c r="RVE8" s="171"/>
      <c r="RVF8" s="171"/>
      <c r="RVG8" s="171"/>
      <c r="RVH8" s="171"/>
      <c r="RVI8" s="171"/>
      <c r="RVJ8" s="171"/>
      <c r="RVK8" s="171"/>
      <c r="RVL8" s="171"/>
      <c r="RVM8" s="171"/>
      <c r="RVN8" s="171"/>
      <c r="RVO8" s="171"/>
      <c r="RVP8" s="171"/>
      <c r="RVQ8" s="171"/>
      <c r="RVR8" s="171"/>
      <c r="RVS8" s="171"/>
      <c r="RVT8" s="171"/>
      <c r="RVU8" s="171"/>
      <c r="RVV8" s="171"/>
      <c r="RVW8" s="171"/>
      <c r="RVX8" s="171"/>
      <c r="RVY8" s="171"/>
      <c r="RVZ8" s="171"/>
      <c r="RWA8" s="171"/>
      <c r="RWB8" s="171"/>
      <c r="RWC8" s="171"/>
      <c r="RWD8" s="171"/>
      <c r="RWE8" s="171"/>
      <c r="RWF8" s="171"/>
      <c r="RWG8" s="171"/>
      <c r="RWH8" s="171"/>
      <c r="RWI8" s="171"/>
      <c r="RWJ8" s="171"/>
      <c r="RWK8" s="171"/>
      <c r="RWL8" s="171"/>
      <c r="RWM8" s="171"/>
      <c r="RWN8" s="171"/>
      <c r="RWO8" s="171"/>
      <c r="RWP8" s="171"/>
      <c r="RWQ8" s="171"/>
      <c r="RWR8" s="171"/>
      <c r="RWS8" s="171"/>
      <c r="RWT8" s="171"/>
      <c r="RWU8" s="171"/>
      <c r="RWV8" s="171"/>
      <c r="RWW8" s="171"/>
      <c r="RWX8" s="171"/>
      <c r="RWY8" s="171"/>
      <c r="RWZ8" s="171"/>
      <c r="RXA8" s="171"/>
      <c r="RXB8" s="171"/>
      <c r="RXC8" s="171"/>
      <c r="RXD8" s="171"/>
      <c r="RXE8" s="171"/>
      <c r="RXF8" s="171"/>
      <c r="RXG8" s="171"/>
      <c r="RXH8" s="171"/>
      <c r="RXI8" s="171"/>
      <c r="RXJ8" s="171"/>
      <c r="RXK8" s="171"/>
      <c r="RXL8" s="171"/>
      <c r="RXM8" s="171"/>
      <c r="RXN8" s="171"/>
      <c r="RXO8" s="171"/>
      <c r="RXP8" s="171"/>
      <c r="RXQ8" s="171"/>
      <c r="RXR8" s="171"/>
      <c r="RXS8" s="171"/>
      <c r="RXT8" s="171"/>
      <c r="RXU8" s="171"/>
      <c r="RXV8" s="171"/>
      <c r="RXW8" s="171"/>
      <c r="RXX8" s="171"/>
      <c r="RXY8" s="171"/>
      <c r="RXZ8" s="171"/>
      <c r="RYA8" s="171"/>
      <c r="RYB8" s="171"/>
      <c r="RYC8" s="171"/>
      <c r="RYD8" s="171"/>
      <c r="RYE8" s="171"/>
      <c r="RYF8" s="171"/>
      <c r="RYG8" s="171"/>
      <c r="RYH8" s="171"/>
      <c r="RYI8" s="171"/>
      <c r="RYJ8" s="171"/>
      <c r="RYK8" s="171"/>
      <c r="RYL8" s="171"/>
      <c r="RYM8" s="171"/>
      <c r="RYN8" s="171"/>
      <c r="RYO8" s="171"/>
      <c r="RYP8" s="171"/>
      <c r="RYQ8" s="171"/>
      <c r="RYR8" s="171"/>
      <c r="RYS8" s="171"/>
      <c r="RYT8" s="171"/>
      <c r="RYU8" s="171"/>
      <c r="RYV8" s="171"/>
      <c r="RYW8" s="171"/>
      <c r="RYX8" s="171"/>
      <c r="RYY8" s="171"/>
      <c r="RYZ8" s="171"/>
      <c r="RZA8" s="171"/>
      <c r="RZB8" s="171"/>
      <c r="RZC8" s="171"/>
      <c r="RZD8" s="171"/>
      <c r="RZE8" s="171"/>
      <c r="RZF8" s="171"/>
      <c r="RZG8" s="171"/>
      <c r="RZH8" s="171"/>
      <c r="RZI8" s="171"/>
      <c r="RZJ8" s="171"/>
      <c r="RZK8" s="171"/>
      <c r="RZL8" s="171"/>
      <c r="RZM8" s="171"/>
      <c r="RZN8" s="171"/>
      <c r="RZO8" s="171"/>
      <c r="RZP8" s="171"/>
      <c r="RZQ8" s="171"/>
      <c r="RZR8" s="171"/>
      <c r="RZS8" s="171"/>
      <c r="RZT8" s="171"/>
      <c r="RZU8" s="171"/>
      <c r="RZV8" s="171"/>
      <c r="RZW8" s="171"/>
      <c r="RZX8" s="171"/>
      <c r="RZY8" s="171"/>
      <c r="RZZ8" s="171"/>
      <c r="SAA8" s="171"/>
      <c r="SAB8" s="171"/>
      <c r="SAC8" s="171"/>
      <c r="SAD8" s="171"/>
      <c r="SAE8" s="171"/>
      <c r="SAF8" s="171"/>
      <c r="SAG8" s="171"/>
      <c r="SAH8" s="171"/>
      <c r="SAI8" s="171"/>
      <c r="SAJ8" s="171"/>
      <c r="SAK8" s="171"/>
      <c r="SAL8" s="171"/>
      <c r="SAM8" s="171"/>
      <c r="SAN8" s="171"/>
      <c r="SAO8" s="171"/>
      <c r="SAP8" s="171"/>
      <c r="SAQ8" s="171"/>
      <c r="SAR8" s="171"/>
      <c r="SAS8" s="171"/>
      <c r="SAT8" s="171"/>
      <c r="SAU8" s="171"/>
      <c r="SAV8" s="171"/>
      <c r="SAW8" s="171"/>
      <c r="SAX8" s="171"/>
      <c r="SAY8" s="171"/>
      <c r="SAZ8" s="171"/>
      <c r="SBA8" s="171"/>
      <c r="SBB8" s="171"/>
      <c r="SBC8" s="171"/>
      <c r="SBD8" s="171"/>
      <c r="SBE8" s="171"/>
      <c r="SBF8" s="171"/>
      <c r="SBG8" s="171"/>
      <c r="SBH8" s="171"/>
      <c r="SBI8" s="171"/>
      <c r="SBJ8" s="171"/>
      <c r="SBK8" s="171"/>
      <c r="SBL8" s="171"/>
      <c r="SBM8" s="171"/>
      <c r="SBN8" s="171"/>
      <c r="SBO8" s="171"/>
      <c r="SBP8" s="171"/>
      <c r="SBQ8" s="171"/>
      <c r="SBR8" s="171"/>
      <c r="SBS8" s="171"/>
      <c r="SBT8" s="171"/>
      <c r="SBU8" s="171"/>
      <c r="SBV8" s="171"/>
      <c r="SBW8" s="171"/>
      <c r="SBX8" s="171"/>
      <c r="SBY8" s="171"/>
      <c r="SBZ8" s="171"/>
      <c r="SCA8" s="171"/>
      <c r="SCB8" s="171"/>
      <c r="SCC8" s="171"/>
      <c r="SCD8" s="171"/>
      <c r="SCE8" s="171"/>
      <c r="SCF8" s="171"/>
      <c r="SCG8" s="171"/>
      <c r="SCH8" s="171"/>
      <c r="SCI8" s="171"/>
      <c r="SCJ8" s="171"/>
      <c r="SCK8" s="171"/>
      <c r="SCL8" s="171"/>
      <c r="SCM8" s="171"/>
      <c r="SCN8" s="171"/>
      <c r="SCO8" s="171"/>
      <c r="SCP8" s="171"/>
      <c r="SCQ8" s="171"/>
      <c r="SCR8" s="171"/>
      <c r="SCS8" s="171"/>
      <c r="SCT8" s="171"/>
      <c r="SCU8" s="171"/>
      <c r="SCV8" s="171"/>
      <c r="SCW8" s="171"/>
      <c r="SCX8" s="171"/>
      <c r="SCY8" s="171"/>
      <c r="SCZ8" s="171"/>
      <c r="SDA8" s="171"/>
      <c r="SDB8" s="171"/>
      <c r="SDC8" s="171"/>
      <c r="SDD8" s="171"/>
      <c r="SDE8" s="171"/>
      <c r="SDF8" s="171"/>
      <c r="SDG8" s="171"/>
      <c r="SDH8" s="171"/>
      <c r="SDI8" s="171"/>
      <c r="SDJ8" s="171"/>
      <c r="SDK8" s="171"/>
      <c r="SDL8" s="171"/>
      <c r="SDM8" s="171"/>
      <c r="SDN8" s="171"/>
      <c r="SDO8" s="171"/>
      <c r="SDP8" s="171"/>
      <c r="SDQ8" s="171"/>
      <c r="SDR8" s="171"/>
      <c r="SDS8" s="171"/>
      <c r="SDT8" s="171"/>
      <c r="SDU8" s="171"/>
      <c r="SDV8" s="171"/>
      <c r="SDW8" s="171"/>
      <c r="SDX8" s="171"/>
      <c r="SDY8" s="171"/>
      <c r="SDZ8" s="171"/>
      <c r="SEA8" s="171"/>
      <c r="SEB8" s="171"/>
      <c r="SEC8" s="171"/>
      <c r="SED8" s="171"/>
      <c r="SEE8" s="171"/>
      <c r="SEF8" s="171"/>
      <c r="SEG8" s="171"/>
      <c r="SEH8" s="171"/>
      <c r="SEI8" s="171"/>
      <c r="SEJ8" s="171"/>
      <c r="SEK8" s="171"/>
      <c r="SEL8" s="171"/>
      <c r="SEM8" s="171"/>
      <c r="SEN8" s="171"/>
      <c r="SEO8" s="171"/>
      <c r="SEP8" s="171"/>
      <c r="SEQ8" s="171"/>
      <c r="SER8" s="171"/>
      <c r="SES8" s="171"/>
      <c r="SET8" s="171"/>
      <c r="SEU8" s="171"/>
      <c r="SEV8" s="171"/>
      <c r="SEW8" s="171"/>
      <c r="SEX8" s="171"/>
      <c r="SEY8" s="171"/>
      <c r="SEZ8" s="171"/>
      <c r="SFA8" s="171"/>
      <c r="SFB8" s="171"/>
      <c r="SFC8" s="171"/>
      <c r="SFD8" s="171"/>
      <c r="SFE8" s="171"/>
      <c r="SFF8" s="171"/>
      <c r="SFG8" s="171"/>
      <c r="SFH8" s="171"/>
      <c r="SFI8" s="171"/>
      <c r="SFJ8" s="171"/>
      <c r="SFK8" s="171"/>
      <c r="SFL8" s="171"/>
      <c r="SFM8" s="171"/>
      <c r="SFN8" s="171"/>
      <c r="SFO8" s="171"/>
      <c r="SFP8" s="171"/>
      <c r="SFQ8" s="171"/>
      <c r="SFR8" s="171"/>
      <c r="SFS8" s="171"/>
      <c r="SFT8" s="171"/>
      <c r="SFU8" s="171"/>
      <c r="SFV8" s="171"/>
      <c r="SFW8" s="171"/>
      <c r="SFX8" s="171"/>
      <c r="SFY8" s="171"/>
      <c r="SFZ8" s="171"/>
      <c r="SGA8" s="171"/>
      <c r="SGB8" s="171"/>
      <c r="SGC8" s="171"/>
      <c r="SGD8" s="171"/>
      <c r="SGE8" s="171"/>
      <c r="SGF8" s="171"/>
      <c r="SGG8" s="171"/>
      <c r="SGH8" s="171"/>
      <c r="SGI8" s="171"/>
      <c r="SGJ8" s="171"/>
      <c r="SGK8" s="171"/>
      <c r="SGL8" s="171"/>
      <c r="SGM8" s="171"/>
      <c r="SGN8" s="171"/>
      <c r="SGO8" s="171"/>
      <c r="SGP8" s="171"/>
      <c r="SGQ8" s="171"/>
      <c r="SGR8" s="171"/>
      <c r="SGS8" s="171"/>
      <c r="SGT8" s="171"/>
      <c r="SGU8" s="171"/>
      <c r="SGV8" s="171"/>
      <c r="SGW8" s="171"/>
      <c r="SGX8" s="171"/>
      <c r="SGY8" s="171"/>
      <c r="SGZ8" s="171"/>
      <c r="SHA8" s="171"/>
      <c r="SHB8" s="171"/>
      <c r="SHC8" s="171"/>
      <c r="SHD8" s="171"/>
      <c r="SHE8" s="171"/>
      <c r="SHF8" s="171"/>
      <c r="SHG8" s="171"/>
      <c r="SHH8" s="171"/>
      <c r="SHI8" s="171"/>
      <c r="SHJ8" s="171"/>
      <c r="SHK8" s="171"/>
      <c r="SHL8" s="171"/>
      <c r="SHM8" s="171"/>
      <c r="SHN8" s="171"/>
      <c r="SHO8" s="171"/>
      <c r="SHP8" s="171"/>
      <c r="SHQ8" s="171"/>
      <c r="SHR8" s="171"/>
      <c r="SHS8" s="171"/>
      <c r="SHT8" s="171"/>
      <c r="SHU8" s="171"/>
      <c r="SHV8" s="171"/>
      <c r="SHW8" s="171"/>
      <c r="SHX8" s="171"/>
      <c r="SHY8" s="171"/>
      <c r="SHZ8" s="171"/>
      <c r="SIA8" s="171"/>
      <c r="SIB8" s="171"/>
      <c r="SIC8" s="171"/>
      <c r="SID8" s="171"/>
      <c r="SIE8" s="171"/>
      <c r="SIF8" s="171"/>
      <c r="SIG8" s="171"/>
      <c r="SIH8" s="171"/>
      <c r="SII8" s="171"/>
      <c r="SIJ8" s="171"/>
      <c r="SIK8" s="171"/>
      <c r="SIL8" s="171"/>
      <c r="SIM8" s="171"/>
      <c r="SIN8" s="171"/>
      <c r="SIO8" s="171"/>
      <c r="SIP8" s="171"/>
      <c r="SIQ8" s="171"/>
      <c r="SIR8" s="171"/>
      <c r="SIS8" s="171"/>
      <c r="SIT8" s="171"/>
      <c r="SIU8" s="171"/>
      <c r="SIV8" s="171"/>
      <c r="SIW8" s="171"/>
      <c r="SIX8" s="171"/>
      <c r="SIY8" s="171"/>
      <c r="SIZ8" s="171"/>
      <c r="SJA8" s="171"/>
      <c r="SJB8" s="171"/>
      <c r="SJC8" s="171"/>
      <c r="SJD8" s="171"/>
      <c r="SJE8" s="171"/>
      <c r="SJF8" s="171"/>
      <c r="SJG8" s="171"/>
      <c r="SJH8" s="171"/>
      <c r="SJI8" s="171"/>
      <c r="SJJ8" s="171"/>
      <c r="SJK8" s="171"/>
      <c r="SJL8" s="171"/>
      <c r="SJM8" s="171"/>
      <c r="SJN8" s="171"/>
      <c r="SJO8" s="171"/>
      <c r="SJP8" s="171"/>
      <c r="SJQ8" s="171"/>
      <c r="SJR8" s="171"/>
      <c r="SJS8" s="171"/>
      <c r="SJT8" s="171"/>
      <c r="SJU8" s="171"/>
      <c r="SJV8" s="171"/>
      <c r="SJW8" s="171"/>
      <c r="SJX8" s="171"/>
      <c r="SJY8" s="171"/>
      <c r="SJZ8" s="171"/>
      <c r="SKA8" s="171"/>
      <c r="SKB8" s="171"/>
      <c r="SKC8" s="171"/>
      <c r="SKD8" s="171"/>
      <c r="SKE8" s="171"/>
      <c r="SKF8" s="171"/>
      <c r="SKG8" s="171"/>
      <c r="SKH8" s="171"/>
      <c r="SKI8" s="171"/>
      <c r="SKJ8" s="171"/>
      <c r="SKK8" s="171"/>
      <c r="SKL8" s="171"/>
      <c r="SKM8" s="171"/>
      <c r="SKN8" s="171"/>
      <c r="SKO8" s="171"/>
      <c r="SKP8" s="171"/>
      <c r="SKQ8" s="171"/>
      <c r="SKR8" s="171"/>
      <c r="SKS8" s="171"/>
      <c r="SKT8" s="171"/>
      <c r="SKU8" s="171"/>
      <c r="SKV8" s="171"/>
      <c r="SKW8" s="171"/>
      <c r="SKX8" s="171"/>
      <c r="SKY8" s="171"/>
      <c r="SKZ8" s="171"/>
      <c r="SLA8" s="171"/>
      <c r="SLB8" s="171"/>
      <c r="SLC8" s="171"/>
      <c r="SLD8" s="171"/>
      <c r="SLE8" s="171"/>
      <c r="SLF8" s="171"/>
      <c r="SLG8" s="171"/>
      <c r="SLH8" s="171"/>
      <c r="SLI8" s="171"/>
      <c r="SLJ8" s="171"/>
      <c r="SLK8" s="171"/>
      <c r="SLL8" s="171"/>
      <c r="SLM8" s="171"/>
      <c r="SLN8" s="171"/>
      <c r="SLO8" s="171"/>
      <c r="SLP8" s="171"/>
      <c r="SLQ8" s="171"/>
      <c r="SLR8" s="171"/>
      <c r="SLS8" s="171"/>
      <c r="SLT8" s="171"/>
      <c r="SLU8" s="171"/>
      <c r="SLV8" s="171"/>
      <c r="SLW8" s="171"/>
      <c r="SLX8" s="171"/>
      <c r="SLY8" s="171"/>
      <c r="SLZ8" s="171"/>
      <c r="SMA8" s="171"/>
      <c r="SMB8" s="171"/>
      <c r="SMC8" s="171"/>
      <c r="SMD8" s="171"/>
      <c r="SME8" s="171"/>
      <c r="SMF8" s="171"/>
      <c r="SMG8" s="171"/>
      <c r="SMH8" s="171"/>
      <c r="SMI8" s="171"/>
      <c r="SMJ8" s="171"/>
      <c r="SMK8" s="171"/>
      <c r="SML8" s="171"/>
      <c r="SMM8" s="171"/>
      <c r="SMN8" s="171"/>
      <c r="SMO8" s="171"/>
      <c r="SMP8" s="171"/>
      <c r="SMQ8" s="171"/>
      <c r="SMR8" s="171"/>
      <c r="SMS8" s="171"/>
      <c r="SMT8" s="171"/>
      <c r="SMU8" s="171"/>
      <c r="SMV8" s="171"/>
      <c r="SMW8" s="171"/>
      <c r="SMX8" s="171"/>
      <c r="SMY8" s="171"/>
      <c r="SMZ8" s="171"/>
      <c r="SNA8" s="171"/>
      <c r="SNB8" s="171"/>
      <c r="SNC8" s="171"/>
      <c r="SND8" s="171"/>
      <c r="SNE8" s="171"/>
      <c r="SNF8" s="171"/>
      <c r="SNG8" s="171"/>
      <c r="SNH8" s="171"/>
      <c r="SNI8" s="171"/>
      <c r="SNJ8" s="171"/>
      <c r="SNK8" s="171"/>
      <c r="SNL8" s="171"/>
      <c r="SNM8" s="171"/>
      <c r="SNN8" s="171"/>
      <c r="SNO8" s="171"/>
      <c r="SNP8" s="171"/>
      <c r="SNQ8" s="171"/>
      <c r="SNR8" s="171"/>
      <c r="SNS8" s="171"/>
      <c r="SNT8" s="171"/>
      <c r="SNU8" s="171"/>
      <c r="SNV8" s="171"/>
      <c r="SNW8" s="171"/>
      <c r="SNX8" s="171"/>
      <c r="SNY8" s="171"/>
      <c r="SNZ8" s="171"/>
      <c r="SOA8" s="171"/>
      <c r="SOB8" s="171"/>
      <c r="SOC8" s="171"/>
      <c r="SOD8" s="171"/>
      <c r="SOE8" s="171"/>
      <c r="SOF8" s="171"/>
      <c r="SOG8" s="171"/>
      <c r="SOH8" s="171"/>
      <c r="SOI8" s="171"/>
      <c r="SOJ8" s="171"/>
      <c r="SOK8" s="171"/>
      <c r="SOL8" s="171"/>
      <c r="SOM8" s="171"/>
      <c r="SON8" s="171"/>
      <c r="SOO8" s="171"/>
      <c r="SOP8" s="171"/>
      <c r="SOQ8" s="171"/>
      <c r="SOR8" s="171"/>
      <c r="SOS8" s="171"/>
      <c r="SOT8" s="171"/>
      <c r="SOU8" s="171"/>
      <c r="SOV8" s="171"/>
      <c r="SOW8" s="171"/>
      <c r="SOX8" s="171"/>
      <c r="SOY8" s="171"/>
      <c r="SOZ8" s="171"/>
      <c r="SPA8" s="171"/>
      <c r="SPB8" s="171"/>
      <c r="SPC8" s="171"/>
      <c r="SPD8" s="171"/>
      <c r="SPE8" s="171"/>
      <c r="SPF8" s="171"/>
      <c r="SPG8" s="171"/>
      <c r="SPH8" s="171"/>
      <c r="SPI8" s="171"/>
      <c r="SPJ8" s="171"/>
      <c r="SPK8" s="171"/>
      <c r="SPL8" s="171"/>
      <c r="SPM8" s="171"/>
      <c r="SPN8" s="171"/>
      <c r="SPO8" s="171"/>
      <c r="SPP8" s="171"/>
      <c r="SPQ8" s="171"/>
      <c r="SPR8" s="171"/>
      <c r="SPS8" s="171"/>
      <c r="SPT8" s="171"/>
      <c r="SPU8" s="171"/>
      <c r="SPV8" s="171"/>
      <c r="SPW8" s="171"/>
      <c r="SPX8" s="171"/>
      <c r="SPY8" s="171"/>
      <c r="SPZ8" s="171"/>
      <c r="SQA8" s="171"/>
      <c r="SQB8" s="171"/>
      <c r="SQC8" s="171"/>
      <c r="SQD8" s="171"/>
      <c r="SQE8" s="171"/>
      <c r="SQF8" s="171"/>
      <c r="SQG8" s="171"/>
      <c r="SQH8" s="171"/>
      <c r="SQI8" s="171"/>
      <c r="SQJ8" s="171"/>
      <c r="SQK8" s="171"/>
      <c r="SQL8" s="171"/>
      <c r="SQM8" s="171"/>
      <c r="SQN8" s="171"/>
      <c r="SQO8" s="171"/>
      <c r="SQP8" s="171"/>
      <c r="SQQ8" s="171"/>
      <c r="SQR8" s="171"/>
      <c r="SQS8" s="171"/>
      <c r="SQT8" s="171"/>
      <c r="SQU8" s="171"/>
      <c r="SQV8" s="171"/>
      <c r="SQW8" s="171"/>
      <c r="SQX8" s="171"/>
      <c r="SQY8" s="171"/>
      <c r="SQZ8" s="171"/>
      <c r="SRA8" s="171"/>
      <c r="SRB8" s="171"/>
      <c r="SRC8" s="171"/>
      <c r="SRD8" s="171"/>
      <c r="SRE8" s="171"/>
      <c r="SRF8" s="171"/>
      <c r="SRG8" s="171"/>
      <c r="SRH8" s="171"/>
      <c r="SRI8" s="171"/>
      <c r="SRJ8" s="171"/>
      <c r="SRK8" s="171"/>
      <c r="SRL8" s="171"/>
      <c r="SRM8" s="171"/>
      <c r="SRN8" s="171"/>
      <c r="SRO8" s="171"/>
      <c r="SRP8" s="171"/>
      <c r="SRQ8" s="171"/>
      <c r="SRR8" s="171"/>
      <c r="SRS8" s="171"/>
      <c r="SRT8" s="171"/>
      <c r="SRU8" s="171"/>
      <c r="SRV8" s="171"/>
      <c r="SRW8" s="171"/>
      <c r="SRX8" s="171"/>
      <c r="SRY8" s="171"/>
      <c r="SRZ8" s="171"/>
      <c r="SSA8" s="171"/>
      <c r="SSB8" s="171"/>
      <c r="SSC8" s="171"/>
      <c r="SSD8" s="171"/>
      <c r="SSE8" s="171"/>
      <c r="SSF8" s="171"/>
      <c r="SSG8" s="171"/>
      <c r="SSH8" s="171"/>
      <c r="SSI8" s="171"/>
      <c r="SSJ8" s="171"/>
      <c r="SSK8" s="171"/>
      <c r="SSL8" s="171"/>
      <c r="SSM8" s="171"/>
      <c r="SSN8" s="171"/>
      <c r="SSO8" s="171"/>
      <c r="SSP8" s="171"/>
      <c r="SSQ8" s="171"/>
      <c r="SSR8" s="171"/>
      <c r="SSS8" s="171"/>
      <c r="SST8" s="171"/>
      <c r="SSU8" s="171"/>
      <c r="SSV8" s="171"/>
      <c r="SSW8" s="171"/>
      <c r="SSX8" s="171"/>
      <c r="SSY8" s="171"/>
      <c r="SSZ8" s="171"/>
      <c r="STA8" s="171"/>
      <c r="STB8" s="171"/>
      <c r="STC8" s="171"/>
      <c r="STD8" s="171"/>
      <c r="STE8" s="171"/>
      <c r="STF8" s="171"/>
      <c r="STG8" s="171"/>
      <c r="STH8" s="171"/>
      <c r="STI8" s="171"/>
      <c r="STJ8" s="171"/>
      <c r="STK8" s="171"/>
      <c r="STL8" s="171"/>
      <c r="STM8" s="171"/>
      <c r="STN8" s="171"/>
      <c r="STO8" s="171"/>
      <c r="STP8" s="171"/>
      <c r="STQ8" s="171"/>
      <c r="STR8" s="171"/>
      <c r="STS8" s="171"/>
      <c r="STT8" s="171"/>
      <c r="STU8" s="171"/>
      <c r="STV8" s="171"/>
      <c r="STW8" s="171"/>
      <c r="STX8" s="171"/>
      <c r="STY8" s="171"/>
      <c r="STZ8" s="171"/>
      <c r="SUA8" s="171"/>
      <c r="SUB8" s="171"/>
      <c r="SUC8" s="171"/>
      <c r="SUD8" s="171"/>
      <c r="SUE8" s="171"/>
      <c r="SUF8" s="171"/>
      <c r="SUG8" s="171"/>
      <c r="SUH8" s="171"/>
      <c r="SUI8" s="171"/>
      <c r="SUJ8" s="171"/>
      <c r="SUK8" s="171"/>
      <c r="SUL8" s="171"/>
      <c r="SUM8" s="171"/>
      <c r="SUN8" s="171"/>
      <c r="SUO8" s="171"/>
      <c r="SUP8" s="171"/>
      <c r="SUQ8" s="171"/>
      <c r="SUR8" s="171"/>
      <c r="SUS8" s="171"/>
      <c r="SUT8" s="171"/>
      <c r="SUU8" s="171"/>
      <c r="SUV8" s="171"/>
      <c r="SUW8" s="171"/>
      <c r="SUX8" s="171"/>
      <c r="SUY8" s="171"/>
      <c r="SUZ8" s="171"/>
      <c r="SVA8" s="171"/>
      <c r="SVB8" s="171"/>
      <c r="SVC8" s="171"/>
      <c r="SVD8" s="171"/>
      <c r="SVE8" s="171"/>
      <c r="SVF8" s="171"/>
      <c r="SVG8" s="171"/>
      <c r="SVH8" s="171"/>
      <c r="SVI8" s="171"/>
      <c r="SVJ8" s="171"/>
      <c r="SVK8" s="171"/>
      <c r="SVL8" s="171"/>
      <c r="SVM8" s="171"/>
      <c r="SVN8" s="171"/>
      <c r="SVO8" s="171"/>
      <c r="SVP8" s="171"/>
      <c r="SVQ8" s="171"/>
      <c r="SVR8" s="171"/>
      <c r="SVS8" s="171"/>
      <c r="SVT8" s="171"/>
      <c r="SVU8" s="171"/>
      <c r="SVV8" s="171"/>
      <c r="SVW8" s="171"/>
      <c r="SVX8" s="171"/>
      <c r="SVY8" s="171"/>
      <c r="SVZ8" s="171"/>
      <c r="SWA8" s="171"/>
      <c r="SWB8" s="171"/>
      <c r="SWC8" s="171"/>
      <c r="SWD8" s="171"/>
      <c r="SWE8" s="171"/>
      <c r="SWF8" s="171"/>
      <c r="SWG8" s="171"/>
      <c r="SWH8" s="171"/>
      <c r="SWI8" s="171"/>
      <c r="SWJ8" s="171"/>
      <c r="SWK8" s="171"/>
      <c r="SWL8" s="171"/>
      <c r="SWM8" s="171"/>
      <c r="SWN8" s="171"/>
      <c r="SWO8" s="171"/>
      <c r="SWP8" s="171"/>
      <c r="SWQ8" s="171"/>
      <c r="SWR8" s="171"/>
      <c r="SWS8" s="171"/>
      <c r="SWT8" s="171"/>
      <c r="SWU8" s="171"/>
      <c r="SWV8" s="171"/>
      <c r="SWW8" s="171"/>
      <c r="SWX8" s="171"/>
      <c r="SWY8" s="171"/>
      <c r="SWZ8" s="171"/>
      <c r="SXA8" s="171"/>
      <c r="SXB8" s="171"/>
      <c r="SXC8" s="171"/>
      <c r="SXD8" s="171"/>
      <c r="SXE8" s="171"/>
      <c r="SXF8" s="171"/>
      <c r="SXG8" s="171"/>
      <c r="SXH8" s="171"/>
      <c r="SXI8" s="171"/>
      <c r="SXJ8" s="171"/>
      <c r="SXK8" s="171"/>
      <c r="SXL8" s="171"/>
      <c r="SXM8" s="171"/>
      <c r="SXN8" s="171"/>
      <c r="SXO8" s="171"/>
      <c r="SXP8" s="171"/>
      <c r="SXQ8" s="171"/>
      <c r="SXR8" s="171"/>
      <c r="SXS8" s="171"/>
      <c r="SXT8" s="171"/>
      <c r="SXU8" s="171"/>
      <c r="SXV8" s="171"/>
      <c r="SXW8" s="171"/>
      <c r="SXX8" s="171"/>
      <c r="SXY8" s="171"/>
      <c r="SXZ8" s="171"/>
      <c r="SYA8" s="171"/>
      <c r="SYB8" s="171"/>
      <c r="SYC8" s="171"/>
      <c r="SYD8" s="171"/>
      <c r="SYE8" s="171"/>
      <c r="SYF8" s="171"/>
      <c r="SYG8" s="171"/>
      <c r="SYH8" s="171"/>
      <c r="SYI8" s="171"/>
      <c r="SYJ8" s="171"/>
      <c r="SYK8" s="171"/>
      <c r="SYL8" s="171"/>
      <c r="SYM8" s="171"/>
      <c r="SYN8" s="171"/>
      <c r="SYO8" s="171"/>
      <c r="SYP8" s="171"/>
      <c r="SYQ8" s="171"/>
      <c r="SYR8" s="171"/>
      <c r="SYS8" s="171"/>
      <c r="SYT8" s="171"/>
      <c r="SYU8" s="171"/>
      <c r="SYV8" s="171"/>
      <c r="SYW8" s="171"/>
      <c r="SYX8" s="171"/>
      <c r="SYY8" s="171"/>
      <c r="SYZ8" s="171"/>
      <c r="SZA8" s="171"/>
      <c r="SZB8" s="171"/>
      <c r="SZC8" s="171"/>
      <c r="SZD8" s="171"/>
      <c r="SZE8" s="171"/>
      <c r="SZF8" s="171"/>
      <c r="SZG8" s="171"/>
      <c r="SZH8" s="171"/>
      <c r="SZI8" s="171"/>
      <c r="SZJ8" s="171"/>
      <c r="SZK8" s="171"/>
      <c r="SZL8" s="171"/>
      <c r="SZM8" s="171"/>
      <c r="SZN8" s="171"/>
      <c r="SZO8" s="171"/>
      <c r="SZP8" s="171"/>
      <c r="SZQ8" s="171"/>
      <c r="SZR8" s="171"/>
      <c r="SZS8" s="171"/>
      <c r="SZT8" s="171"/>
      <c r="SZU8" s="171"/>
      <c r="SZV8" s="171"/>
      <c r="SZW8" s="171"/>
      <c r="SZX8" s="171"/>
      <c r="SZY8" s="171"/>
      <c r="SZZ8" s="171"/>
      <c r="TAA8" s="171"/>
      <c r="TAB8" s="171"/>
      <c r="TAC8" s="171"/>
      <c r="TAD8" s="171"/>
      <c r="TAE8" s="171"/>
      <c r="TAF8" s="171"/>
      <c r="TAG8" s="171"/>
      <c r="TAH8" s="171"/>
      <c r="TAI8" s="171"/>
      <c r="TAJ8" s="171"/>
      <c r="TAK8" s="171"/>
      <c r="TAL8" s="171"/>
      <c r="TAM8" s="171"/>
      <c r="TAN8" s="171"/>
      <c r="TAO8" s="171"/>
      <c r="TAP8" s="171"/>
      <c r="TAQ8" s="171"/>
      <c r="TAR8" s="171"/>
      <c r="TAS8" s="171"/>
      <c r="TAT8" s="171"/>
      <c r="TAU8" s="171"/>
      <c r="TAV8" s="171"/>
      <c r="TAW8" s="171"/>
      <c r="TAX8" s="171"/>
      <c r="TAY8" s="171"/>
      <c r="TAZ8" s="171"/>
      <c r="TBA8" s="171"/>
      <c r="TBB8" s="171"/>
      <c r="TBC8" s="171"/>
      <c r="TBD8" s="171"/>
      <c r="TBE8" s="171"/>
      <c r="TBF8" s="171"/>
      <c r="TBG8" s="171"/>
      <c r="TBH8" s="171"/>
      <c r="TBI8" s="171"/>
      <c r="TBJ8" s="171"/>
      <c r="TBK8" s="171"/>
      <c r="TBL8" s="171"/>
      <c r="TBM8" s="171"/>
      <c r="TBN8" s="171"/>
      <c r="TBO8" s="171"/>
      <c r="TBP8" s="171"/>
      <c r="TBQ8" s="171"/>
      <c r="TBR8" s="171"/>
      <c r="TBS8" s="171"/>
      <c r="TBT8" s="171"/>
      <c r="TBU8" s="171"/>
      <c r="TBV8" s="171"/>
      <c r="TBW8" s="171"/>
      <c r="TBX8" s="171"/>
      <c r="TBY8" s="171"/>
      <c r="TBZ8" s="171"/>
      <c r="TCA8" s="171"/>
      <c r="TCB8" s="171"/>
      <c r="TCC8" s="171"/>
      <c r="TCD8" s="171"/>
      <c r="TCE8" s="171"/>
      <c r="TCF8" s="171"/>
      <c r="TCG8" s="171"/>
      <c r="TCH8" s="171"/>
      <c r="TCI8" s="171"/>
      <c r="TCJ8" s="171"/>
      <c r="TCK8" s="171"/>
      <c r="TCL8" s="171"/>
      <c r="TCM8" s="171"/>
      <c r="TCN8" s="171"/>
      <c r="TCO8" s="171"/>
      <c r="TCP8" s="171"/>
      <c r="TCQ8" s="171"/>
      <c r="TCR8" s="171"/>
      <c r="TCS8" s="171"/>
      <c r="TCT8" s="171"/>
      <c r="TCU8" s="171"/>
      <c r="TCV8" s="171"/>
      <c r="TCW8" s="171"/>
      <c r="TCX8" s="171"/>
      <c r="TCY8" s="171"/>
      <c r="TCZ8" s="171"/>
      <c r="TDA8" s="171"/>
      <c r="TDB8" s="171"/>
      <c r="TDC8" s="171"/>
      <c r="TDD8" s="171"/>
      <c r="TDE8" s="171"/>
      <c r="TDF8" s="171"/>
      <c r="TDG8" s="171"/>
      <c r="TDH8" s="171"/>
      <c r="TDI8" s="171"/>
      <c r="TDJ8" s="171"/>
      <c r="TDK8" s="171"/>
      <c r="TDL8" s="171"/>
      <c r="TDM8" s="171"/>
      <c r="TDN8" s="171"/>
      <c r="TDO8" s="171"/>
      <c r="TDP8" s="171"/>
      <c r="TDQ8" s="171"/>
      <c r="TDR8" s="171"/>
      <c r="TDS8" s="171"/>
      <c r="TDT8" s="171"/>
      <c r="TDU8" s="171"/>
      <c r="TDV8" s="171"/>
      <c r="TDW8" s="171"/>
      <c r="TDX8" s="171"/>
      <c r="TDY8" s="171"/>
      <c r="TDZ8" s="171"/>
      <c r="TEA8" s="171"/>
      <c r="TEB8" s="171"/>
      <c r="TEC8" s="171"/>
      <c r="TED8" s="171"/>
      <c r="TEE8" s="171"/>
      <c r="TEF8" s="171"/>
      <c r="TEG8" s="171"/>
      <c r="TEH8" s="171"/>
      <c r="TEI8" s="171"/>
      <c r="TEJ8" s="171"/>
      <c r="TEK8" s="171"/>
      <c r="TEL8" s="171"/>
      <c r="TEM8" s="171"/>
      <c r="TEN8" s="171"/>
      <c r="TEO8" s="171"/>
      <c r="TEP8" s="171"/>
      <c r="TEQ8" s="171"/>
      <c r="TER8" s="171"/>
      <c r="TES8" s="171"/>
      <c r="TET8" s="171"/>
      <c r="TEU8" s="171"/>
      <c r="TEV8" s="171"/>
      <c r="TEW8" s="171"/>
      <c r="TEX8" s="171"/>
      <c r="TEY8" s="171"/>
      <c r="TEZ8" s="171"/>
      <c r="TFA8" s="171"/>
      <c r="TFB8" s="171"/>
      <c r="TFC8" s="171"/>
      <c r="TFD8" s="171"/>
      <c r="TFE8" s="171"/>
      <c r="TFF8" s="171"/>
      <c r="TFG8" s="171"/>
      <c r="TFH8" s="171"/>
      <c r="TFI8" s="171"/>
      <c r="TFJ8" s="171"/>
      <c r="TFK8" s="171"/>
      <c r="TFL8" s="171"/>
      <c r="TFM8" s="171"/>
      <c r="TFN8" s="171"/>
      <c r="TFO8" s="171"/>
      <c r="TFP8" s="171"/>
      <c r="TFQ8" s="171"/>
      <c r="TFR8" s="171"/>
      <c r="TFS8" s="171"/>
      <c r="TFT8" s="171"/>
      <c r="TFU8" s="171"/>
      <c r="TFV8" s="171"/>
      <c r="TFW8" s="171"/>
      <c r="TFX8" s="171"/>
      <c r="TFY8" s="171"/>
      <c r="TFZ8" s="171"/>
      <c r="TGA8" s="171"/>
      <c r="TGB8" s="171"/>
      <c r="TGC8" s="171"/>
      <c r="TGD8" s="171"/>
      <c r="TGE8" s="171"/>
      <c r="TGF8" s="171"/>
      <c r="TGG8" s="171"/>
      <c r="TGH8" s="171"/>
      <c r="TGI8" s="171"/>
      <c r="TGJ8" s="171"/>
      <c r="TGK8" s="171"/>
      <c r="TGL8" s="171"/>
      <c r="TGM8" s="171"/>
      <c r="TGN8" s="171"/>
      <c r="TGO8" s="171"/>
      <c r="TGP8" s="171"/>
      <c r="TGQ8" s="171"/>
      <c r="TGR8" s="171"/>
      <c r="TGS8" s="171"/>
      <c r="TGT8" s="171"/>
      <c r="TGU8" s="171"/>
      <c r="TGV8" s="171"/>
      <c r="TGW8" s="171"/>
      <c r="TGX8" s="171"/>
      <c r="TGY8" s="171"/>
      <c r="TGZ8" s="171"/>
      <c r="THA8" s="171"/>
      <c r="THB8" s="171"/>
      <c r="THC8" s="171"/>
      <c r="THD8" s="171"/>
      <c r="THE8" s="171"/>
      <c r="THF8" s="171"/>
      <c r="THG8" s="171"/>
      <c r="THH8" s="171"/>
      <c r="THI8" s="171"/>
      <c r="THJ8" s="171"/>
      <c r="THK8" s="171"/>
      <c r="THL8" s="171"/>
      <c r="THM8" s="171"/>
      <c r="THN8" s="171"/>
      <c r="THO8" s="171"/>
      <c r="THP8" s="171"/>
      <c r="THQ8" s="171"/>
      <c r="THR8" s="171"/>
      <c r="THS8" s="171"/>
      <c r="THT8" s="171"/>
      <c r="THU8" s="171"/>
      <c r="THV8" s="171"/>
      <c r="THW8" s="171"/>
      <c r="THX8" s="171"/>
      <c r="THY8" s="171"/>
      <c r="THZ8" s="171"/>
      <c r="TIA8" s="171"/>
      <c r="TIB8" s="171"/>
      <c r="TIC8" s="171"/>
      <c r="TID8" s="171"/>
      <c r="TIE8" s="171"/>
      <c r="TIF8" s="171"/>
      <c r="TIG8" s="171"/>
      <c r="TIH8" s="171"/>
      <c r="TII8" s="171"/>
      <c r="TIJ8" s="171"/>
      <c r="TIK8" s="171"/>
      <c r="TIL8" s="171"/>
      <c r="TIM8" s="171"/>
      <c r="TIN8" s="171"/>
      <c r="TIO8" s="171"/>
      <c r="TIP8" s="171"/>
      <c r="TIQ8" s="171"/>
      <c r="TIR8" s="171"/>
      <c r="TIS8" s="171"/>
      <c r="TIT8" s="171"/>
      <c r="TIU8" s="171"/>
      <c r="TIV8" s="171"/>
      <c r="TIW8" s="171"/>
      <c r="TIX8" s="171"/>
      <c r="TIY8" s="171"/>
      <c r="TIZ8" s="171"/>
      <c r="TJA8" s="171"/>
      <c r="TJB8" s="171"/>
      <c r="TJC8" s="171"/>
      <c r="TJD8" s="171"/>
      <c r="TJE8" s="171"/>
      <c r="TJF8" s="171"/>
      <c r="TJG8" s="171"/>
      <c r="TJH8" s="171"/>
      <c r="TJI8" s="171"/>
      <c r="TJJ8" s="171"/>
      <c r="TJK8" s="171"/>
      <c r="TJL8" s="171"/>
      <c r="TJM8" s="171"/>
      <c r="TJN8" s="171"/>
      <c r="TJO8" s="171"/>
      <c r="TJP8" s="171"/>
      <c r="TJQ8" s="171"/>
      <c r="TJR8" s="171"/>
      <c r="TJS8" s="171"/>
      <c r="TJT8" s="171"/>
      <c r="TJU8" s="171"/>
      <c r="TJV8" s="171"/>
      <c r="TJW8" s="171"/>
      <c r="TJX8" s="171"/>
      <c r="TJY8" s="171"/>
      <c r="TJZ8" s="171"/>
      <c r="TKA8" s="171"/>
      <c r="TKB8" s="171"/>
      <c r="TKC8" s="171"/>
      <c r="TKD8" s="171"/>
      <c r="TKE8" s="171"/>
      <c r="TKF8" s="171"/>
      <c r="TKG8" s="171"/>
      <c r="TKH8" s="171"/>
      <c r="TKI8" s="171"/>
      <c r="TKJ8" s="171"/>
      <c r="TKK8" s="171"/>
      <c r="TKL8" s="171"/>
      <c r="TKM8" s="171"/>
      <c r="TKN8" s="171"/>
      <c r="TKO8" s="171"/>
      <c r="TKP8" s="171"/>
      <c r="TKQ8" s="171"/>
      <c r="TKR8" s="171"/>
      <c r="TKS8" s="171"/>
      <c r="TKT8" s="171"/>
      <c r="TKU8" s="171"/>
      <c r="TKV8" s="171"/>
      <c r="TKW8" s="171"/>
      <c r="TKX8" s="171"/>
      <c r="TKY8" s="171"/>
      <c r="TKZ8" s="171"/>
      <c r="TLA8" s="171"/>
      <c r="TLB8" s="171"/>
      <c r="TLC8" s="171"/>
      <c r="TLD8" s="171"/>
      <c r="TLE8" s="171"/>
      <c r="TLF8" s="171"/>
      <c r="TLG8" s="171"/>
      <c r="TLH8" s="171"/>
      <c r="TLI8" s="171"/>
      <c r="TLJ8" s="171"/>
      <c r="TLK8" s="171"/>
      <c r="TLL8" s="171"/>
      <c r="TLM8" s="171"/>
      <c r="TLN8" s="171"/>
      <c r="TLO8" s="171"/>
      <c r="TLP8" s="171"/>
      <c r="TLQ8" s="171"/>
      <c r="TLR8" s="171"/>
      <c r="TLS8" s="171"/>
      <c r="TLT8" s="171"/>
      <c r="TLU8" s="171"/>
      <c r="TLV8" s="171"/>
      <c r="TLW8" s="171"/>
      <c r="TLX8" s="171"/>
      <c r="TLY8" s="171"/>
      <c r="TLZ8" s="171"/>
      <c r="TMA8" s="171"/>
      <c r="TMB8" s="171"/>
      <c r="TMC8" s="171"/>
      <c r="TMD8" s="171"/>
      <c r="TME8" s="171"/>
      <c r="TMF8" s="171"/>
      <c r="TMG8" s="171"/>
      <c r="TMH8" s="171"/>
      <c r="TMI8" s="171"/>
      <c r="TMJ8" s="171"/>
      <c r="TMK8" s="171"/>
      <c r="TML8" s="171"/>
      <c r="TMM8" s="171"/>
      <c r="TMN8" s="171"/>
      <c r="TMO8" s="171"/>
      <c r="TMP8" s="171"/>
      <c r="TMQ8" s="171"/>
      <c r="TMR8" s="171"/>
      <c r="TMS8" s="171"/>
      <c r="TMT8" s="171"/>
      <c r="TMU8" s="171"/>
      <c r="TMV8" s="171"/>
      <c r="TMW8" s="171"/>
      <c r="TMX8" s="171"/>
      <c r="TMY8" s="171"/>
      <c r="TMZ8" s="171"/>
      <c r="TNA8" s="171"/>
      <c r="TNB8" s="171"/>
      <c r="TNC8" s="171"/>
      <c r="TND8" s="171"/>
      <c r="TNE8" s="171"/>
      <c r="TNF8" s="171"/>
      <c r="TNG8" s="171"/>
      <c r="TNH8" s="171"/>
      <c r="TNI8" s="171"/>
      <c r="TNJ8" s="171"/>
      <c r="TNK8" s="171"/>
      <c r="TNL8" s="171"/>
      <c r="TNM8" s="171"/>
      <c r="TNN8" s="171"/>
      <c r="TNO8" s="171"/>
      <c r="TNP8" s="171"/>
      <c r="TNQ8" s="171"/>
      <c r="TNR8" s="171"/>
      <c r="TNS8" s="171"/>
      <c r="TNT8" s="171"/>
      <c r="TNU8" s="171"/>
      <c r="TNV8" s="171"/>
      <c r="TNW8" s="171"/>
      <c r="TNX8" s="171"/>
      <c r="TNY8" s="171"/>
      <c r="TNZ8" s="171"/>
      <c r="TOA8" s="171"/>
      <c r="TOB8" s="171"/>
      <c r="TOC8" s="171"/>
      <c r="TOD8" s="171"/>
      <c r="TOE8" s="171"/>
      <c r="TOF8" s="171"/>
      <c r="TOG8" s="171"/>
      <c r="TOH8" s="171"/>
      <c r="TOI8" s="171"/>
      <c r="TOJ8" s="171"/>
      <c r="TOK8" s="171"/>
      <c r="TOL8" s="171"/>
      <c r="TOM8" s="171"/>
      <c r="TON8" s="171"/>
      <c r="TOO8" s="171"/>
      <c r="TOP8" s="171"/>
      <c r="TOQ8" s="171"/>
      <c r="TOR8" s="171"/>
      <c r="TOS8" s="171"/>
      <c r="TOT8" s="171"/>
      <c r="TOU8" s="171"/>
      <c r="TOV8" s="171"/>
      <c r="TOW8" s="171"/>
      <c r="TOX8" s="171"/>
      <c r="TOY8" s="171"/>
      <c r="TOZ8" s="171"/>
      <c r="TPA8" s="171"/>
      <c r="TPB8" s="171"/>
      <c r="TPC8" s="171"/>
      <c r="TPD8" s="171"/>
      <c r="TPE8" s="171"/>
      <c r="TPF8" s="171"/>
      <c r="TPG8" s="171"/>
      <c r="TPH8" s="171"/>
      <c r="TPI8" s="171"/>
      <c r="TPJ8" s="171"/>
      <c r="TPK8" s="171"/>
      <c r="TPL8" s="171"/>
      <c r="TPM8" s="171"/>
      <c r="TPN8" s="171"/>
      <c r="TPO8" s="171"/>
      <c r="TPP8" s="171"/>
      <c r="TPQ8" s="171"/>
      <c r="TPR8" s="171"/>
      <c r="TPS8" s="171"/>
      <c r="TPT8" s="171"/>
      <c r="TPU8" s="171"/>
      <c r="TPV8" s="171"/>
      <c r="TPW8" s="171"/>
      <c r="TPX8" s="171"/>
      <c r="TPY8" s="171"/>
      <c r="TPZ8" s="171"/>
      <c r="TQA8" s="171"/>
      <c r="TQB8" s="171"/>
      <c r="TQC8" s="171"/>
      <c r="TQD8" s="171"/>
      <c r="TQE8" s="171"/>
      <c r="TQF8" s="171"/>
      <c r="TQG8" s="171"/>
      <c r="TQH8" s="171"/>
      <c r="TQI8" s="171"/>
      <c r="TQJ8" s="171"/>
      <c r="TQK8" s="171"/>
      <c r="TQL8" s="171"/>
      <c r="TQM8" s="171"/>
      <c r="TQN8" s="171"/>
      <c r="TQO8" s="171"/>
      <c r="TQP8" s="171"/>
      <c r="TQQ8" s="171"/>
      <c r="TQR8" s="171"/>
      <c r="TQS8" s="171"/>
      <c r="TQT8" s="171"/>
      <c r="TQU8" s="171"/>
      <c r="TQV8" s="171"/>
      <c r="TQW8" s="171"/>
      <c r="TQX8" s="171"/>
      <c r="TQY8" s="171"/>
      <c r="TQZ8" s="171"/>
      <c r="TRA8" s="171"/>
      <c r="TRB8" s="171"/>
      <c r="TRC8" s="171"/>
      <c r="TRD8" s="171"/>
      <c r="TRE8" s="171"/>
      <c r="TRF8" s="171"/>
      <c r="TRG8" s="171"/>
      <c r="TRH8" s="171"/>
      <c r="TRI8" s="171"/>
      <c r="TRJ8" s="171"/>
      <c r="TRK8" s="171"/>
      <c r="TRL8" s="171"/>
      <c r="TRM8" s="171"/>
      <c r="TRN8" s="171"/>
      <c r="TRO8" s="171"/>
      <c r="TRP8" s="171"/>
      <c r="TRQ8" s="171"/>
      <c r="TRR8" s="171"/>
      <c r="TRS8" s="171"/>
      <c r="TRT8" s="171"/>
      <c r="TRU8" s="171"/>
      <c r="TRV8" s="171"/>
      <c r="TRW8" s="171"/>
      <c r="TRX8" s="171"/>
      <c r="TRY8" s="171"/>
      <c r="TRZ8" s="171"/>
      <c r="TSA8" s="171"/>
      <c r="TSB8" s="171"/>
      <c r="TSC8" s="171"/>
      <c r="TSD8" s="171"/>
      <c r="TSE8" s="171"/>
      <c r="TSF8" s="171"/>
      <c r="TSG8" s="171"/>
      <c r="TSH8" s="171"/>
      <c r="TSI8" s="171"/>
      <c r="TSJ8" s="171"/>
      <c r="TSK8" s="171"/>
      <c r="TSL8" s="171"/>
      <c r="TSM8" s="171"/>
      <c r="TSN8" s="171"/>
      <c r="TSO8" s="171"/>
      <c r="TSP8" s="171"/>
      <c r="TSQ8" s="171"/>
      <c r="TSR8" s="171"/>
      <c r="TSS8" s="171"/>
      <c r="TST8" s="171"/>
      <c r="TSU8" s="171"/>
      <c r="TSV8" s="171"/>
      <c r="TSW8" s="171"/>
      <c r="TSX8" s="171"/>
      <c r="TSY8" s="171"/>
      <c r="TSZ8" s="171"/>
      <c r="TTA8" s="171"/>
      <c r="TTB8" s="171"/>
      <c r="TTC8" s="171"/>
      <c r="TTD8" s="171"/>
      <c r="TTE8" s="171"/>
      <c r="TTF8" s="171"/>
      <c r="TTG8" s="171"/>
      <c r="TTH8" s="171"/>
      <c r="TTI8" s="171"/>
      <c r="TTJ8" s="171"/>
      <c r="TTK8" s="171"/>
      <c r="TTL8" s="171"/>
      <c r="TTM8" s="171"/>
      <c r="TTN8" s="171"/>
      <c r="TTO8" s="171"/>
      <c r="TTP8" s="171"/>
      <c r="TTQ8" s="171"/>
      <c r="TTR8" s="171"/>
      <c r="TTS8" s="171"/>
      <c r="TTT8" s="171"/>
      <c r="TTU8" s="171"/>
      <c r="TTV8" s="171"/>
      <c r="TTW8" s="171"/>
      <c r="TTX8" s="171"/>
      <c r="TTY8" s="171"/>
      <c r="TTZ8" s="171"/>
      <c r="TUA8" s="171"/>
      <c r="TUB8" s="171"/>
      <c r="TUC8" s="171"/>
      <c r="TUD8" s="171"/>
      <c r="TUE8" s="171"/>
      <c r="TUF8" s="171"/>
      <c r="TUG8" s="171"/>
      <c r="TUH8" s="171"/>
      <c r="TUI8" s="171"/>
      <c r="TUJ8" s="171"/>
      <c r="TUK8" s="171"/>
      <c r="TUL8" s="171"/>
      <c r="TUM8" s="171"/>
      <c r="TUN8" s="171"/>
      <c r="TUO8" s="171"/>
      <c r="TUP8" s="171"/>
      <c r="TUQ8" s="171"/>
      <c r="TUR8" s="171"/>
      <c r="TUS8" s="171"/>
      <c r="TUT8" s="171"/>
      <c r="TUU8" s="171"/>
      <c r="TUV8" s="171"/>
      <c r="TUW8" s="171"/>
      <c r="TUX8" s="171"/>
      <c r="TUY8" s="171"/>
      <c r="TUZ8" s="171"/>
      <c r="TVA8" s="171"/>
      <c r="TVB8" s="171"/>
      <c r="TVC8" s="171"/>
      <c r="TVD8" s="171"/>
      <c r="TVE8" s="171"/>
      <c r="TVF8" s="171"/>
      <c r="TVG8" s="171"/>
      <c r="TVH8" s="171"/>
      <c r="TVI8" s="171"/>
      <c r="TVJ8" s="171"/>
      <c r="TVK8" s="171"/>
      <c r="TVL8" s="171"/>
      <c r="TVM8" s="171"/>
      <c r="TVN8" s="171"/>
      <c r="TVO8" s="171"/>
      <c r="TVP8" s="171"/>
      <c r="TVQ8" s="171"/>
      <c r="TVR8" s="171"/>
      <c r="TVS8" s="171"/>
      <c r="TVT8" s="171"/>
      <c r="TVU8" s="171"/>
      <c r="TVV8" s="171"/>
      <c r="TVW8" s="171"/>
      <c r="TVX8" s="171"/>
      <c r="TVY8" s="171"/>
      <c r="TVZ8" s="171"/>
      <c r="TWA8" s="171"/>
      <c r="TWB8" s="171"/>
      <c r="TWC8" s="171"/>
      <c r="TWD8" s="171"/>
      <c r="TWE8" s="171"/>
      <c r="TWF8" s="171"/>
      <c r="TWG8" s="171"/>
      <c r="TWH8" s="171"/>
      <c r="TWI8" s="171"/>
      <c r="TWJ8" s="171"/>
      <c r="TWK8" s="171"/>
      <c r="TWL8" s="171"/>
      <c r="TWM8" s="171"/>
      <c r="TWN8" s="171"/>
      <c r="TWO8" s="171"/>
      <c r="TWP8" s="171"/>
      <c r="TWQ8" s="171"/>
      <c r="TWR8" s="171"/>
      <c r="TWS8" s="171"/>
      <c r="TWT8" s="171"/>
      <c r="TWU8" s="171"/>
      <c r="TWV8" s="171"/>
      <c r="TWW8" s="171"/>
      <c r="TWX8" s="171"/>
      <c r="TWY8" s="171"/>
      <c r="TWZ8" s="171"/>
      <c r="TXA8" s="171"/>
      <c r="TXB8" s="171"/>
      <c r="TXC8" s="171"/>
      <c r="TXD8" s="171"/>
      <c r="TXE8" s="171"/>
      <c r="TXF8" s="171"/>
      <c r="TXG8" s="171"/>
      <c r="TXH8" s="171"/>
      <c r="TXI8" s="171"/>
      <c r="TXJ8" s="171"/>
      <c r="TXK8" s="171"/>
      <c r="TXL8" s="171"/>
      <c r="TXM8" s="171"/>
      <c r="TXN8" s="171"/>
      <c r="TXO8" s="171"/>
      <c r="TXP8" s="171"/>
      <c r="TXQ8" s="171"/>
      <c r="TXR8" s="171"/>
      <c r="TXS8" s="171"/>
      <c r="TXT8" s="171"/>
      <c r="TXU8" s="171"/>
      <c r="TXV8" s="171"/>
      <c r="TXW8" s="171"/>
      <c r="TXX8" s="171"/>
      <c r="TXY8" s="171"/>
      <c r="TXZ8" s="171"/>
      <c r="TYA8" s="171"/>
      <c r="TYB8" s="171"/>
      <c r="TYC8" s="171"/>
      <c r="TYD8" s="171"/>
      <c r="TYE8" s="171"/>
      <c r="TYF8" s="171"/>
      <c r="TYG8" s="171"/>
      <c r="TYH8" s="171"/>
      <c r="TYI8" s="171"/>
      <c r="TYJ8" s="171"/>
      <c r="TYK8" s="171"/>
      <c r="TYL8" s="171"/>
      <c r="TYM8" s="171"/>
      <c r="TYN8" s="171"/>
      <c r="TYO8" s="171"/>
      <c r="TYP8" s="171"/>
      <c r="TYQ8" s="171"/>
      <c r="TYR8" s="171"/>
      <c r="TYS8" s="171"/>
      <c r="TYT8" s="171"/>
      <c r="TYU8" s="171"/>
      <c r="TYV8" s="171"/>
      <c r="TYW8" s="171"/>
      <c r="TYX8" s="171"/>
      <c r="TYY8" s="171"/>
      <c r="TYZ8" s="171"/>
      <c r="TZA8" s="171"/>
      <c r="TZB8" s="171"/>
      <c r="TZC8" s="171"/>
      <c r="TZD8" s="171"/>
      <c r="TZE8" s="171"/>
      <c r="TZF8" s="171"/>
      <c r="TZG8" s="171"/>
      <c r="TZH8" s="171"/>
      <c r="TZI8" s="171"/>
      <c r="TZJ8" s="171"/>
      <c r="TZK8" s="171"/>
      <c r="TZL8" s="171"/>
      <c r="TZM8" s="171"/>
      <c r="TZN8" s="171"/>
      <c r="TZO8" s="171"/>
      <c r="TZP8" s="171"/>
      <c r="TZQ8" s="171"/>
      <c r="TZR8" s="171"/>
      <c r="TZS8" s="171"/>
      <c r="TZT8" s="171"/>
      <c r="TZU8" s="171"/>
      <c r="TZV8" s="171"/>
      <c r="TZW8" s="171"/>
      <c r="TZX8" s="171"/>
      <c r="TZY8" s="171"/>
      <c r="TZZ8" s="171"/>
      <c r="UAA8" s="171"/>
      <c r="UAB8" s="171"/>
      <c r="UAC8" s="171"/>
      <c r="UAD8" s="171"/>
      <c r="UAE8" s="171"/>
      <c r="UAF8" s="171"/>
      <c r="UAG8" s="171"/>
      <c r="UAH8" s="171"/>
      <c r="UAI8" s="171"/>
      <c r="UAJ8" s="171"/>
      <c r="UAK8" s="171"/>
      <c r="UAL8" s="171"/>
      <c r="UAM8" s="171"/>
      <c r="UAN8" s="171"/>
      <c r="UAO8" s="171"/>
      <c r="UAP8" s="171"/>
      <c r="UAQ8" s="171"/>
      <c r="UAR8" s="171"/>
      <c r="UAS8" s="171"/>
      <c r="UAT8" s="171"/>
      <c r="UAU8" s="171"/>
      <c r="UAV8" s="171"/>
      <c r="UAW8" s="171"/>
      <c r="UAX8" s="171"/>
      <c r="UAY8" s="171"/>
      <c r="UAZ8" s="171"/>
      <c r="UBA8" s="171"/>
      <c r="UBB8" s="171"/>
      <c r="UBC8" s="171"/>
      <c r="UBD8" s="171"/>
      <c r="UBE8" s="171"/>
      <c r="UBF8" s="171"/>
      <c r="UBG8" s="171"/>
      <c r="UBH8" s="171"/>
      <c r="UBI8" s="171"/>
      <c r="UBJ8" s="171"/>
      <c r="UBK8" s="171"/>
      <c r="UBL8" s="171"/>
      <c r="UBM8" s="171"/>
      <c r="UBN8" s="171"/>
      <c r="UBO8" s="171"/>
      <c r="UBP8" s="171"/>
      <c r="UBQ8" s="171"/>
      <c r="UBR8" s="171"/>
      <c r="UBS8" s="171"/>
      <c r="UBT8" s="171"/>
      <c r="UBU8" s="171"/>
      <c r="UBV8" s="171"/>
      <c r="UBW8" s="171"/>
      <c r="UBX8" s="171"/>
      <c r="UBY8" s="171"/>
      <c r="UBZ8" s="171"/>
      <c r="UCA8" s="171"/>
      <c r="UCB8" s="171"/>
      <c r="UCC8" s="171"/>
      <c r="UCD8" s="171"/>
      <c r="UCE8" s="171"/>
      <c r="UCF8" s="171"/>
      <c r="UCG8" s="171"/>
      <c r="UCH8" s="171"/>
      <c r="UCI8" s="171"/>
      <c r="UCJ8" s="171"/>
      <c r="UCK8" s="171"/>
      <c r="UCL8" s="171"/>
      <c r="UCM8" s="171"/>
      <c r="UCN8" s="171"/>
      <c r="UCO8" s="171"/>
      <c r="UCP8" s="171"/>
      <c r="UCQ8" s="171"/>
      <c r="UCR8" s="171"/>
      <c r="UCS8" s="171"/>
      <c r="UCT8" s="171"/>
      <c r="UCU8" s="171"/>
      <c r="UCV8" s="171"/>
      <c r="UCW8" s="171"/>
      <c r="UCX8" s="171"/>
      <c r="UCY8" s="171"/>
      <c r="UCZ8" s="171"/>
      <c r="UDA8" s="171"/>
      <c r="UDB8" s="171"/>
      <c r="UDC8" s="171"/>
      <c r="UDD8" s="171"/>
      <c r="UDE8" s="171"/>
      <c r="UDF8" s="171"/>
      <c r="UDG8" s="171"/>
      <c r="UDH8" s="171"/>
      <c r="UDI8" s="171"/>
      <c r="UDJ8" s="171"/>
      <c r="UDK8" s="171"/>
      <c r="UDL8" s="171"/>
      <c r="UDM8" s="171"/>
      <c r="UDN8" s="171"/>
      <c r="UDO8" s="171"/>
      <c r="UDP8" s="171"/>
      <c r="UDQ8" s="171"/>
      <c r="UDR8" s="171"/>
      <c r="UDS8" s="171"/>
      <c r="UDT8" s="171"/>
      <c r="UDU8" s="171"/>
      <c r="UDV8" s="171"/>
      <c r="UDW8" s="171"/>
      <c r="UDX8" s="171"/>
      <c r="UDY8" s="171"/>
      <c r="UDZ8" s="171"/>
      <c r="UEA8" s="171"/>
      <c r="UEB8" s="171"/>
      <c r="UEC8" s="171"/>
      <c r="UED8" s="171"/>
      <c r="UEE8" s="171"/>
      <c r="UEF8" s="171"/>
      <c r="UEG8" s="171"/>
      <c r="UEH8" s="171"/>
      <c r="UEI8" s="171"/>
      <c r="UEJ8" s="171"/>
      <c r="UEK8" s="171"/>
      <c r="UEL8" s="171"/>
      <c r="UEM8" s="171"/>
      <c r="UEN8" s="171"/>
      <c r="UEO8" s="171"/>
      <c r="UEP8" s="171"/>
      <c r="UEQ8" s="171"/>
      <c r="UER8" s="171"/>
      <c r="UES8" s="171"/>
      <c r="UET8" s="171"/>
      <c r="UEU8" s="171"/>
      <c r="UEV8" s="171"/>
      <c r="UEW8" s="171"/>
      <c r="UEX8" s="171"/>
      <c r="UEY8" s="171"/>
      <c r="UEZ8" s="171"/>
      <c r="UFA8" s="171"/>
      <c r="UFB8" s="171"/>
      <c r="UFC8" s="171"/>
      <c r="UFD8" s="171"/>
      <c r="UFE8" s="171"/>
      <c r="UFF8" s="171"/>
      <c r="UFG8" s="171"/>
      <c r="UFH8" s="171"/>
      <c r="UFI8" s="171"/>
      <c r="UFJ8" s="171"/>
      <c r="UFK8" s="171"/>
      <c r="UFL8" s="171"/>
      <c r="UFM8" s="171"/>
      <c r="UFN8" s="171"/>
      <c r="UFO8" s="171"/>
      <c r="UFP8" s="171"/>
      <c r="UFQ8" s="171"/>
      <c r="UFR8" s="171"/>
      <c r="UFS8" s="171"/>
      <c r="UFT8" s="171"/>
      <c r="UFU8" s="171"/>
      <c r="UFV8" s="171"/>
      <c r="UFW8" s="171"/>
      <c r="UFX8" s="171"/>
      <c r="UFY8" s="171"/>
      <c r="UFZ8" s="171"/>
      <c r="UGA8" s="171"/>
      <c r="UGB8" s="171"/>
      <c r="UGC8" s="171"/>
      <c r="UGD8" s="171"/>
      <c r="UGE8" s="171"/>
      <c r="UGF8" s="171"/>
      <c r="UGG8" s="171"/>
      <c r="UGH8" s="171"/>
      <c r="UGI8" s="171"/>
      <c r="UGJ8" s="171"/>
      <c r="UGK8" s="171"/>
      <c r="UGL8" s="171"/>
      <c r="UGM8" s="171"/>
      <c r="UGN8" s="171"/>
      <c r="UGO8" s="171"/>
      <c r="UGP8" s="171"/>
      <c r="UGQ8" s="171"/>
      <c r="UGR8" s="171"/>
      <c r="UGS8" s="171"/>
      <c r="UGT8" s="171"/>
      <c r="UGU8" s="171"/>
      <c r="UGV8" s="171"/>
      <c r="UGW8" s="171"/>
      <c r="UGX8" s="171"/>
      <c r="UGY8" s="171"/>
      <c r="UGZ8" s="171"/>
      <c r="UHA8" s="171"/>
      <c r="UHB8" s="171"/>
      <c r="UHC8" s="171"/>
      <c r="UHD8" s="171"/>
      <c r="UHE8" s="171"/>
      <c r="UHF8" s="171"/>
      <c r="UHG8" s="171"/>
      <c r="UHH8" s="171"/>
      <c r="UHI8" s="171"/>
      <c r="UHJ8" s="171"/>
      <c r="UHK8" s="171"/>
      <c r="UHL8" s="171"/>
      <c r="UHM8" s="171"/>
      <c r="UHN8" s="171"/>
      <c r="UHO8" s="171"/>
      <c r="UHP8" s="171"/>
      <c r="UHQ8" s="171"/>
      <c r="UHR8" s="171"/>
      <c r="UHS8" s="171"/>
      <c r="UHT8" s="171"/>
      <c r="UHU8" s="171"/>
      <c r="UHV8" s="171"/>
      <c r="UHW8" s="171"/>
      <c r="UHX8" s="171"/>
      <c r="UHY8" s="171"/>
      <c r="UHZ8" s="171"/>
      <c r="UIA8" s="171"/>
      <c r="UIB8" s="171"/>
      <c r="UIC8" s="171"/>
      <c r="UID8" s="171"/>
      <c r="UIE8" s="171"/>
      <c r="UIF8" s="171"/>
      <c r="UIG8" s="171"/>
      <c r="UIH8" s="171"/>
      <c r="UII8" s="171"/>
      <c r="UIJ8" s="171"/>
      <c r="UIK8" s="171"/>
      <c r="UIL8" s="171"/>
      <c r="UIM8" s="171"/>
      <c r="UIN8" s="171"/>
      <c r="UIO8" s="171"/>
      <c r="UIP8" s="171"/>
      <c r="UIQ8" s="171"/>
      <c r="UIR8" s="171"/>
      <c r="UIS8" s="171"/>
      <c r="UIT8" s="171"/>
      <c r="UIU8" s="171"/>
      <c r="UIV8" s="171"/>
      <c r="UIW8" s="171"/>
      <c r="UIX8" s="171"/>
      <c r="UIY8" s="171"/>
      <c r="UIZ8" s="171"/>
      <c r="UJA8" s="171"/>
      <c r="UJB8" s="171"/>
      <c r="UJC8" s="171"/>
      <c r="UJD8" s="171"/>
      <c r="UJE8" s="171"/>
      <c r="UJF8" s="171"/>
      <c r="UJG8" s="171"/>
      <c r="UJH8" s="171"/>
      <c r="UJI8" s="171"/>
      <c r="UJJ8" s="171"/>
      <c r="UJK8" s="171"/>
      <c r="UJL8" s="171"/>
      <c r="UJM8" s="171"/>
      <c r="UJN8" s="171"/>
      <c r="UJO8" s="171"/>
      <c r="UJP8" s="171"/>
      <c r="UJQ8" s="171"/>
      <c r="UJR8" s="171"/>
      <c r="UJS8" s="171"/>
      <c r="UJT8" s="171"/>
      <c r="UJU8" s="171"/>
      <c r="UJV8" s="171"/>
      <c r="UJW8" s="171"/>
      <c r="UJX8" s="171"/>
      <c r="UJY8" s="171"/>
      <c r="UJZ8" s="171"/>
      <c r="UKA8" s="171"/>
      <c r="UKB8" s="171"/>
      <c r="UKC8" s="171"/>
      <c r="UKD8" s="171"/>
      <c r="UKE8" s="171"/>
      <c r="UKF8" s="171"/>
      <c r="UKG8" s="171"/>
      <c r="UKH8" s="171"/>
      <c r="UKI8" s="171"/>
      <c r="UKJ8" s="171"/>
      <c r="UKK8" s="171"/>
      <c r="UKL8" s="171"/>
      <c r="UKM8" s="171"/>
      <c r="UKN8" s="171"/>
      <c r="UKO8" s="171"/>
      <c r="UKP8" s="171"/>
      <c r="UKQ8" s="171"/>
      <c r="UKR8" s="171"/>
      <c r="UKS8" s="171"/>
      <c r="UKT8" s="171"/>
      <c r="UKU8" s="171"/>
      <c r="UKV8" s="171"/>
      <c r="UKW8" s="171"/>
      <c r="UKX8" s="171"/>
      <c r="UKY8" s="171"/>
      <c r="UKZ8" s="171"/>
      <c r="ULA8" s="171"/>
      <c r="ULB8" s="171"/>
      <c r="ULC8" s="171"/>
      <c r="ULD8" s="171"/>
      <c r="ULE8" s="171"/>
      <c r="ULF8" s="171"/>
      <c r="ULG8" s="171"/>
      <c r="ULH8" s="171"/>
      <c r="ULI8" s="171"/>
      <c r="ULJ8" s="171"/>
      <c r="ULK8" s="171"/>
      <c r="ULL8" s="171"/>
      <c r="ULM8" s="171"/>
      <c r="ULN8" s="171"/>
      <c r="ULO8" s="171"/>
      <c r="ULP8" s="171"/>
      <c r="ULQ8" s="171"/>
      <c r="ULR8" s="171"/>
      <c r="ULS8" s="171"/>
      <c r="ULT8" s="171"/>
      <c r="ULU8" s="171"/>
      <c r="ULV8" s="171"/>
      <c r="ULW8" s="171"/>
      <c r="ULX8" s="171"/>
      <c r="ULY8" s="171"/>
      <c r="ULZ8" s="171"/>
      <c r="UMA8" s="171"/>
      <c r="UMB8" s="171"/>
      <c r="UMC8" s="171"/>
      <c r="UMD8" s="171"/>
      <c r="UME8" s="171"/>
      <c r="UMF8" s="171"/>
      <c r="UMG8" s="171"/>
      <c r="UMH8" s="171"/>
      <c r="UMI8" s="171"/>
      <c r="UMJ8" s="171"/>
      <c r="UMK8" s="171"/>
      <c r="UML8" s="171"/>
      <c r="UMM8" s="171"/>
      <c r="UMN8" s="171"/>
      <c r="UMO8" s="171"/>
      <c r="UMP8" s="171"/>
      <c r="UMQ8" s="171"/>
      <c r="UMR8" s="171"/>
      <c r="UMS8" s="171"/>
      <c r="UMT8" s="171"/>
      <c r="UMU8" s="171"/>
      <c r="UMV8" s="171"/>
      <c r="UMW8" s="171"/>
      <c r="UMX8" s="171"/>
      <c r="UMY8" s="171"/>
      <c r="UMZ8" s="171"/>
      <c r="UNA8" s="171"/>
      <c r="UNB8" s="171"/>
      <c r="UNC8" s="171"/>
      <c r="UND8" s="171"/>
      <c r="UNE8" s="171"/>
      <c r="UNF8" s="171"/>
      <c r="UNG8" s="171"/>
      <c r="UNH8" s="171"/>
      <c r="UNI8" s="171"/>
      <c r="UNJ8" s="171"/>
      <c r="UNK8" s="171"/>
      <c r="UNL8" s="171"/>
      <c r="UNM8" s="171"/>
      <c r="UNN8" s="171"/>
      <c r="UNO8" s="171"/>
      <c r="UNP8" s="171"/>
      <c r="UNQ8" s="171"/>
      <c r="UNR8" s="171"/>
      <c r="UNS8" s="171"/>
      <c r="UNT8" s="171"/>
      <c r="UNU8" s="171"/>
      <c r="UNV8" s="171"/>
      <c r="UNW8" s="171"/>
      <c r="UNX8" s="171"/>
      <c r="UNY8" s="171"/>
      <c r="UNZ8" s="171"/>
      <c r="UOA8" s="171"/>
      <c r="UOB8" s="171"/>
      <c r="UOC8" s="171"/>
      <c r="UOD8" s="171"/>
      <c r="UOE8" s="171"/>
      <c r="UOF8" s="171"/>
      <c r="UOG8" s="171"/>
      <c r="UOH8" s="171"/>
      <c r="UOI8" s="171"/>
      <c r="UOJ8" s="171"/>
      <c r="UOK8" s="171"/>
      <c r="UOL8" s="171"/>
      <c r="UOM8" s="171"/>
      <c r="UON8" s="171"/>
      <c r="UOO8" s="171"/>
      <c r="UOP8" s="171"/>
      <c r="UOQ8" s="171"/>
      <c r="UOR8" s="171"/>
      <c r="UOS8" s="171"/>
      <c r="UOT8" s="171"/>
      <c r="UOU8" s="171"/>
      <c r="UOV8" s="171"/>
      <c r="UOW8" s="171"/>
      <c r="UOX8" s="171"/>
      <c r="UOY8" s="171"/>
      <c r="UOZ8" s="171"/>
      <c r="UPA8" s="171"/>
      <c r="UPB8" s="171"/>
      <c r="UPC8" s="171"/>
      <c r="UPD8" s="171"/>
      <c r="UPE8" s="171"/>
      <c r="UPF8" s="171"/>
      <c r="UPG8" s="171"/>
      <c r="UPH8" s="171"/>
      <c r="UPI8" s="171"/>
      <c r="UPJ8" s="171"/>
      <c r="UPK8" s="171"/>
      <c r="UPL8" s="171"/>
      <c r="UPM8" s="171"/>
      <c r="UPN8" s="171"/>
      <c r="UPO8" s="171"/>
      <c r="UPP8" s="171"/>
      <c r="UPQ8" s="171"/>
      <c r="UPR8" s="171"/>
      <c r="UPS8" s="171"/>
      <c r="UPT8" s="171"/>
      <c r="UPU8" s="171"/>
      <c r="UPV8" s="171"/>
      <c r="UPW8" s="171"/>
      <c r="UPX8" s="171"/>
      <c r="UPY8" s="171"/>
      <c r="UPZ8" s="171"/>
      <c r="UQA8" s="171"/>
      <c r="UQB8" s="171"/>
      <c r="UQC8" s="171"/>
      <c r="UQD8" s="171"/>
      <c r="UQE8" s="171"/>
      <c r="UQF8" s="171"/>
      <c r="UQG8" s="171"/>
      <c r="UQH8" s="171"/>
      <c r="UQI8" s="171"/>
      <c r="UQJ8" s="171"/>
      <c r="UQK8" s="171"/>
      <c r="UQL8" s="171"/>
      <c r="UQM8" s="171"/>
      <c r="UQN8" s="171"/>
      <c r="UQO8" s="171"/>
      <c r="UQP8" s="171"/>
      <c r="UQQ8" s="171"/>
      <c r="UQR8" s="171"/>
      <c r="UQS8" s="171"/>
      <c r="UQT8" s="171"/>
      <c r="UQU8" s="171"/>
      <c r="UQV8" s="171"/>
      <c r="UQW8" s="171"/>
      <c r="UQX8" s="171"/>
      <c r="UQY8" s="171"/>
      <c r="UQZ8" s="171"/>
      <c r="URA8" s="171"/>
      <c r="URB8" s="171"/>
      <c r="URC8" s="171"/>
      <c r="URD8" s="171"/>
      <c r="URE8" s="171"/>
      <c r="URF8" s="171"/>
      <c r="URG8" s="171"/>
      <c r="URH8" s="171"/>
      <c r="URI8" s="171"/>
      <c r="URJ8" s="171"/>
      <c r="URK8" s="171"/>
      <c r="URL8" s="171"/>
      <c r="URM8" s="171"/>
      <c r="URN8" s="171"/>
      <c r="URO8" s="171"/>
      <c r="URP8" s="171"/>
      <c r="URQ8" s="171"/>
      <c r="URR8" s="171"/>
      <c r="URS8" s="171"/>
      <c r="URT8" s="171"/>
      <c r="URU8" s="171"/>
      <c r="URV8" s="171"/>
      <c r="URW8" s="171"/>
      <c r="URX8" s="171"/>
      <c r="URY8" s="171"/>
      <c r="URZ8" s="171"/>
      <c r="USA8" s="171"/>
      <c r="USB8" s="171"/>
      <c r="USC8" s="171"/>
      <c r="USD8" s="171"/>
      <c r="USE8" s="171"/>
      <c r="USF8" s="171"/>
      <c r="USG8" s="171"/>
      <c r="USH8" s="171"/>
      <c r="USI8" s="171"/>
      <c r="USJ8" s="171"/>
      <c r="USK8" s="171"/>
      <c r="USL8" s="171"/>
      <c r="USM8" s="171"/>
      <c r="USN8" s="171"/>
      <c r="USO8" s="171"/>
      <c r="USP8" s="171"/>
      <c r="USQ8" s="171"/>
      <c r="USR8" s="171"/>
      <c r="USS8" s="171"/>
      <c r="UST8" s="171"/>
      <c r="USU8" s="171"/>
      <c r="USV8" s="171"/>
      <c r="USW8" s="171"/>
      <c r="USX8" s="171"/>
      <c r="USY8" s="171"/>
      <c r="USZ8" s="171"/>
      <c r="UTA8" s="171"/>
      <c r="UTB8" s="171"/>
      <c r="UTC8" s="171"/>
      <c r="UTD8" s="171"/>
      <c r="UTE8" s="171"/>
      <c r="UTF8" s="171"/>
      <c r="UTG8" s="171"/>
      <c r="UTH8" s="171"/>
      <c r="UTI8" s="171"/>
      <c r="UTJ8" s="171"/>
      <c r="UTK8" s="171"/>
      <c r="UTL8" s="171"/>
      <c r="UTM8" s="171"/>
      <c r="UTN8" s="171"/>
      <c r="UTO8" s="171"/>
      <c r="UTP8" s="171"/>
      <c r="UTQ8" s="171"/>
      <c r="UTR8" s="171"/>
      <c r="UTS8" s="171"/>
      <c r="UTT8" s="171"/>
      <c r="UTU8" s="171"/>
      <c r="UTV8" s="171"/>
      <c r="UTW8" s="171"/>
      <c r="UTX8" s="171"/>
      <c r="UTY8" s="171"/>
      <c r="UTZ8" s="171"/>
      <c r="UUA8" s="171"/>
      <c r="UUB8" s="171"/>
      <c r="UUC8" s="171"/>
      <c r="UUD8" s="171"/>
      <c r="UUE8" s="171"/>
      <c r="UUF8" s="171"/>
      <c r="UUG8" s="171"/>
      <c r="UUH8" s="171"/>
      <c r="UUI8" s="171"/>
      <c r="UUJ8" s="171"/>
      <c r="UUK8" s="171"/>
      <c r="UUL8" s="171"/>
      <c r="UUM8" s="171"/>
      <c r="UUN8" s="171"/>
      <c r="UUO8" s="171"/>
      <c r="UUP8" s="171"/>
      <c r="UUQ8" s="171"/>
      <c r="UUR8" s="171"/>
      <c r="UUS8" s="171"/>
      <c r="UUT8" s="171"/>
      <c r="UUU8" s="171"/>
      <c r="UUV8" s="171"/>
      <c r="UUW8" s="171"/>
      <c r="UUX8" s="171"/>
      <c r="UUY8" s="171"/>
      <c r="UUZ8" s="171"/>
      <c r="UVA8" s="171"/>
      <c r="UVB8" s="171"/>
      <c r="UVC8" s="171"/>
      <c r="UVD8" s="171"/>
      <c r="UVE8" s="171"/>
      <c r="UVF8" s="171"/>
      <c r="UVG8" s="171"/>
      <c r="UVH8" s="171"/>
      <c r="UVI8" s="171"/>
      <c r="UVJ8" s="171"/>
      <c r="UVK8" s="171"/>
      <c r="UVL8" s="171"/>
      <c r="UVM8" s="171"/>
      <c r="UVN8" s="171"/>
      <c r="UVO8" s="171"/>
      <c r="UVP8" s="171"/>
      <c r="UVQ8" s="171"/>
      <c r="UVR8" s="171"/>
      <c r="UVS8" s="171"/>
      <c r="UVT8" s="171"/>
      <c r="UVU8" s="171"/>
      <c r="UVV8" s="171"/>
      <c r="UVW8" s="171"/>
      <c r="UVX8" s="171"/>
      <c r="UVY8" s="171"/>
      <c r="UVZ8" s="171"/>
      <c r="UWA8" s="171"/>
      <c r="UWB8" s="171"/>
      <c r="UWC8" s="171"/>
      <c r="UWD8" s="171"/>
      <c r="UWE8" s="171"/>
      <c r="UWF8" s="171"/>
      <c r="UWG8" s="171"/>
      <c r="UWH8" s="171"/>
      <c r="UWI8" s="171"/>
      <c r="UWJ8" s="171"/>
      <c r="UWK8" s="171"/>
      <c r="UWL8" s="171"/>
      <c r="UWM8" s="171"/>
      <c r="UWN8" s="171"/>
      <c r="UWO8" s="171"/>
      <c r="UWP8" s="171"/>
      <c r="UWQ8" s="171"/>
      <c r="UWR8" s="171"/>
      <c r="UWS8" s="171"/>
      <c r="UWT8" s="171"/>
      <c r="UWU8" s="171"/>
      <c r="UWV8" s="171"/>
      <c r="UWW8" s="171"/>
      <c r="UWX8" s="171"/>
      <c r="UWY8" s="171"/>
      <c r="UWZ8" s="171"/>
      <c r="UXA8" s="171"/>
      <c r="UXB8" s="171"/>
      <c r="UXC8" s="171"/>
      <c r="UXD8" s="171"/>
      <c r="UXE8" s="171"/>
      <c r="UXF8" s="171"/>
      <c r="UXG8" s="171"/>
      <c r="UXH8" s="171"/>
      <c r="UXI8" s="171"/>
      <c r="UXJ8" s="171"/>
      <c r="UXK8" s="171"/>
      <c r="UXL8" s="171"/>
      <c r="UXM8" s="171"/>
      <c r="UXN8" s="171"/>
      <c r="UXO8" s="171"/>
      <c r="UXP8" s="171"/>
      <c r="UXQ8" s="171"/>
      <c r="UXR8" s="171"/>
      <c r="UXS8" s="171"/>
      <c r="UXT8" s="171"/>
      <c r="UXU8" s="171"/>
      <c r="UXV8" s="171"/>
      <c r="UXW8" s="171"/>
      <c r="UXX8" s="171"/>
      <c r="UXY8" s="171"/>
      <c r="UXZ8" s="171"/>
      <c r="UYA8" s="171"/>
      <c r="UYB8" s="171"/>
      <c r="UYC8" s="171"/>
      <c r="UYD8" s="171"/>
      <c r="UYE8" s="171"/>
      <c r="UYF8" s="171"/>
      <c r="UYG8" s="171"/>
      <c r="UYH8" s="171"/>
      <c r="UYI8" s="171"/>
      <c r="UYJ8" s="171"/>
      <c r="UYK8" s="171"/>
      <c r="UYL8" s="171"/>
      <c r="UYM8" s="171"/>
      <c r="UYN8" s="171"/>
      <c r="UYO8" s="171"/>
      <c r="UYP8" s="171"/>
      <c r="UYQ8" s="171"/>
      <c r="UYR8" s="171"/>
      <c r="UYS8" s="171"/>
      <c r="UYT8" s="171"/>
      <c r="UYU8" s="171"/>
      <c r="UYV8" s="171"/>
      <c r="UYW8" s="171"/>
      <c r="UYX8" s="171"/>
      <c r="UYY8" s="171"/>
      <c r="UYZ8" s="171"/>
      <c r="UZA8" s="171"/>
      <c r="UZB8" s="171"/>
      <c r="UZC8" s="171"/>
      <c r="UZD8" s="171"/>
      <c r="UZE8" s="171"/>
      <c r="UZF8" s="171"/>
      <c r="UZG8" s="171"/>
      <c r="UZH8" s="171"/>
      <c r="UZI8" s="171"/>
      <c r="UZJ8" s="171"/>
      <c r="UZK8" s="171"/>
      <c r="UZL8" s="171"/>
      <c r="UZM8" s="171"/>
      <c r="UZN8" s="171"/>
      <c r="UZO8" s="171"/>
      <c r="UZP8" s="171"/>
      <c r="UZQ8" s="171"/>
      <c r="UZR8" s="171"/>
      <c r="UZS8" s="171"/>
      <c r="UZT8" s="171"/>
      <c r="UZU8" s="171"/>
      <c r="UZV8" s="171"/>
      <c r="UZW8" s="171"/>
      <c r="UZX8" s="171"/>
      <c r="UZY8" s="171"/>
      <c r="UZZ8" s="171"/>
      <c r="VAA8" s="171"/>
      <c r="VAB8" s="171"/>
      <c r="VAC8" s="171"/>
      <c r="VAD8" s="171"/>
      <c r="VAE8" s="171"/>
      <c r="VAF8" s="171"/>
      <c r="VAG8" s="171"/>
      <c r="VAH8" s="171"/>
      <c r="VAI8" s="171"/>
      <c r="VAJ8" s="171"/>
      <c r="VAK8" s="171"/>
      <c r="VAL8" s="171"/>
      <c r="VAM8" s="171"/>
      <c r="VAN8" s="171"/>
      <c r="VAO8" s="171"/>
      <c r="VAP8" s="171"/>
      <c r="VAQ8" s="171"/>
      <c r="VAR8" s="171"/>
      <c r="VAS8" s="171"/>
      <c r="VAT8" s="171"/>
      <c r="VAU8" s="171"/>
      <c r="VAV8" s="171"/>
      <c r="VAW8" s="171"/>
      <c r="VAX8" s="171"/>
      <c r="VAY8" s="171"/>
      <c r="VAZ8" s="171"/>
      <c r="VBA8" s="171"/>
      <c r="VBB8" s="171"/>
      <c r="VBC8" s="171"/>
      <c r="VBD8" s="171"/>
      <c r="VBE8" s="171"/>
      <c r="VBF8" s="171"/>
      <c r="VBG8" s="171"/>
      <c r="VBH8" s="171"/>
      <c r="VBI8" s="171"/>
      <c r="VBJ8" s="171"/>
      <c r="VBK8" s="171"/>
      <c r="VBL8" s="171"/>
      <c r="VBM8" s="171"/>
      <c r="VBN8" s="171"/>
      <c r="VBO8" s="171"/>
      <c r="VBP8" s="171"/>
      <c r="VBQ8" s="171"/>
      <c r="VBR8" s="171"/>
      <c r="VBS8" s="171"/>
      <c r="VBT8" s="171"/>
      <c r="VBU8" s="171"/>
      <c r="VBV8" s="171"/>
      <c r="VBW8" s="171"/>
      <c r="VBX8" s="171"/>
      <c r="VBY8" s="171"/>
      <c r="VBZ8" s="171"/>
      <c r="VCA8" s="171"/>
      <c r="VCB8" s="171"/>
      <c r="VCC8" s="171"/>
      <c r="VCD8" s="171"/>
      <c r="VCE8" s="171"/>
      <c r="VCF8" s="171"/>
      <c r="VCG8" s="171"/>
      <c r="VCH8" s="171"/>
      <c r="VCI8" s="171"/>
      <c r="VCJ8" s="171"/>
      <c r="VCK8" s="171"/>
      <c r="VCL8" s="171"/>
      <c r="VCM8" s="171"/>
      <c r="VCN8" s="171"/>
      <c r="VCO8" s="171"/>
      <c r="VCP8" s="171"/>
      <c r="VCQ8" s="171"/>
      <c r="VCR8" s="171"/>
      <c r="VCS8" s="171"/>
      <c r="VCT8" s="171"/>
      <c r="VCU8" s="171"/>
      <c r="VCV8" s="171"/>
      <c r="VCW8" s="171"/>
      <c r="VCX8" s="171"/>
      <c r="VCY8" s="171"/>
      <c r="VCZ8" s="171"/>
      <c r="VDA8" s="171"/>
      <c r="VDB8" s="171"/>
      <c r="VDC8" s="171"/>
      <c r="VDD8" s="171"/>
      <c r="VDE8" s="171"/>
      <c r="VDF8" s="171"/>
      <c r="VDG8" s="171"/>
      <c r="VDH8" s="171"/>
      <c r="VDI8" s="171"/>
      <c r="VDJ8" s="171"/>
      <c r="VDK8" s="171"/>
      <c r="VDL8" s="171"/>
      <c r="VDM8" s="171"/>
      <c r="VDN8" s="171"/>
      <c r="VDO8" s="171"/>
      <c r="VDP8" s="171"/>
      <c r="VDQ8" s="171"/>
      <c r="VDR8" s="171"/>
      <c r="VDS8" s="171"/>
      <c r="VDT8" s="171"/>
      <c r="VDU8" s="171"/>
      <c r="VDV8" s="171"/>
      <c r="VDW8" s="171"/>
      <c r="VDX8" s="171"/>
      <c r="VDY8" s="171"/>
      <c r="VDZ8" s="171"/>
      <c r="VEA8" s="171"/>
      <c r="VEB8" s="171"/>
      <c r="VEC8" s="171"/>
      <c r="VED8" s="171"/>
      <c r="VEE8" s="171"/>
      <c r="VEF8" s="171"/>
      <c r="VEG8" s="171"/>
      <c r="VEH8" s="171"/>
      <c r="VEI8" s="171"/>
      <c r="VEJ8" s="171"/>
      <c r="VEK8" s="171"/>
      <c r="VEL8" s="171"/>
      <c r="VEM8" s="171"/>
      <c r="VEN8" s="171"/>
      <c r="VEO8" s="171"/>
      <c r="VEP8" s="171"/>
      <c r="VEQ8" s="171"/>
      <c r="VER8" s="171"/>
      <c r="VES8" s="171"/>
      <c r="VET8" s="171"/>
      <c r="VEU8" s="171"/>
      <c r="VEV8" s="171"/>
      <c r="VEW8" s="171"/>
      <c r="VEX8" s="171"/>
      <c r="VEY8" s="171"/>
      <c r="VEZ8" s="171"/>
      <c r="VFA8" s="171"/>
      <c r="VFB8" s="171"/>
      <c r="VFC8" s="171"/>
      <c r="VFD8" s="171"/>
      <c r="VFE8" s="171"/>
      <c r="VFF8" s="171"/>
      <c r="VFG8" s="171"/>
      <c r="VFH8" s="171"/>
      <c r="VFI8" s="171"/>
      <c r="VFJ8" s="171"/>
      <c r="VFK8" s="171"/>
      <c r="VFL8" s="171"/>
      <c r="VFM8" s="171"/>
      <c r="VFN8" s="171"/>
      <c r="VFO8" s="171"/>
      <c r="VFP8" s="171"/>
      <c r="VFQ8" s="171"/>
      <c r="VFR8" s="171"/>
      <c r="VFS8" s="171"/>
      <c r="VFT8" s="171"/>
      <c r="VFU8" s="171"/>
      <c r="VFV8" s="171"/>
      <c r="VFW8" s="171"/>
      <c r="VFX8" s="171"/>
      <c r="VFY8" s="171"/>
      <c r="VFZ8" s="171"/>
      <c r="VGA8" s="171"/>
      <c r="VGB8" s="171"/>
      <c r="VGC8" s="171"/>
      <c r="VGD8" s="171"/>
      <c r="VGE8" s="171"/>
      <c r="VGF8" s="171"/>
      <c r="VGG8" s="171"/>
      <c r="VGH8" s="171"/>
      <c r="VGI8" s="171"/>
      <c r="VGJ8" s="171"/>
      <c r="VGK8" s="171"/>
      <c r="VGL8" s="171"/>
      <c r="VGM8" s="171"/>
      <c r="VGN8" s="171"/>
      <c r="VGO8" s="171"/>
      <c r="VGP8" s="171"/>
      <c r="VGQ8" s="171"/>
      <c r="VGR8" s="171"/>
      <c r="VGS8" s="171"/>
      <c r="VGT8" s="171"/>
      <c r="VGU8" s="171"/>
      <c r="VGV8" s="171"/>
      <c r="VGW8" s="171"/>
      <c r="VGX8" s="171"/>
      <c r="VGY8" s="171"/>
      <c r="VGZ8" s="171"/>
      <c r="VHA8" s="171"/>
      <c r="VHB8" s="171"/>
      <c r="VHC8" s="171"/>
      <c r="VHD8" s="171"/>
      <c r="VHE8" s="171"/>
      <c r="VHF8" s="171"/>
      <c r="VHG8" s="171"/>
      <c r="VHH8" s="171"/>
      <c r="VHI8" s="171"/>
      <c r="VHJ8" s="171"/>
      <c r="VHK8" s="171"/>
      <c r="VHL8" s="171"/>
      <c r="VHM8" s="171"/>
      <c r="VHN8" s="171"/>
      <c r="VHO8" s="171"/>
      <c r="VHP8" s="171"/>
      <c r="VHQ8" s="171"/>
      <c r="VHR8" s="171"/>
      <c r="VHS8" s="171"/>
      <c r="VHT8" s="171"/>
      <c r="VHU8" s="171"/>
      <c r="VHV8" s="171"/>
      <c r="VHW8" s="171"/>
      <c r="VHX8" s="171"/>
      <c r="VHY8" s="171"/>
      <c r="VHZ8" s="171"/>
      <c r="VIA8" s="171"/>
      <c r="VIB8" s="171"/>
      <c r="VIC8" s="171"/>
      <c r="VID8" s="171"/>
      <c r="VIE8" s="171"/>
      <c r="VIF8" s="171"/>
      <c r="VIG8" s="171"/>
      <c r="VIH8" s="171"/>
      <c r="VII8" s="171"/>
      <c r="VIJ8" s="171"/>
      <c r="VIK8" s="171"/>
      <c r="VIL8" s="171"/>
      <c r="VIM8" s="171"/>
      <c r="VIN8" s="171"/>
      <c r="VIO8" s="171"/>
      <c r="VIP8" s="171"/>
      <c r="VIQ8" s="171"/>
      <c r="VIR8" s="171"/>
      <c r="VIS8" s="171"/>
      <c r="VIT8" s="171"/>
      <c r="VIU8" s="171"/>
      <c r="VIV8" s="171"/>
      <c r="VIW8" s="171"/>
      <c r="VIX8" s="171"/>
      <c r="VIY8" s="171"/>
      <c r="VIZ8" s="171"/>
      <c r="VJA8" s="171"/>
      <c r="VJB8" s="171"/>
      <c r="VJC8" s="171"/>
      <c r="VJD8" s="171"/>
      <c r="VJE8" s="171"/>
      <c r="VJF8" s="171"/>
      <c r="VJG8" s="171"/>
      <c r="VJH8" s="171"/>
      <c r="VJI8" s="171"/>
      <c r="VJJ8" s="171"/>
      <c r="VJK8" s="171"/>
      <c r="VJL8" s="171"/>
      <c r="VJM8" s="171"/>
      <c r="VJN8" s="171"/>
      <c r="VJO8" s="171"/>
      <c r="VJP8" s="171"/>
      <c r="VJQ8" s="171"/>
      <c r="VJR8" s="171"/>
      <c r="VJS8" s="171"/>
      <c r="VJT8" s="171"/>
      <c r="VJU8" s="171"/>
      <c r="VJV8" s="171"/>
      <c r="VJW8" s="171"/>
      <c r="VJX8" s="171"/>
      <c r="VJY8" s="171"/>
      <c r="VJZ8" s="171"/>
      <c r="VKA8" s="171"/>
      <c r="VKB8" s="171"/>
      <c r="VKC8" s="171"/>
      <c r="VKD8" s="171"/>
      <c r="VKE8" s="171"/>
      <c r="VKF8" s="171"/>
      <c r="VKG8" s="171"/>
      <c r="VKH8" s="171"/>
      <c r="VKI8" s="171"/>
      <c r="VKJ8" s="171"/>
      <c r="VKK8" s="171"/>
      <c r="VKL8" s="171"/>
      <c r="VKM8" s="171"/>
      <c r="VKN8" s="171"/>
      <c r="VKO8" s="171"/>
      <c r="VKP8" s="171"/>
      <c r="VKQ8" s="171"/>
      <c r="VKR8" s="171"/>
      <c r="VKS8" s="171"/>
      <c r="VKT8" s="171"/>
      <c r="VKU8" s="171"/>
      <c r="VKV8" s="171"/>
      <c r="VKW8" s="171"/>
      <c r="VKX8" s="171"/>
      <c r="VKY8" s="171"/>
      <c r="VKZ8" s="171"/>
      <c r="VLA8" s="171"/>
      <c r="VLB8" s="171"/>
      <c r="VLC8" s="171"/>
      <c r="VLD8" s="171"/>
      <c r="VLE8" s="171"/>
      <c r="VLF8" s="171"/>
      <c r="VLG8" s="171"/>
      <c r="VLH8" s="171"/>
      <c r="VLI8" s="171"/>
      <c r="VLJ8" s="171"/>
      <c r="VLK8" s="171"/>
      <c r="VLL8" s="171"/>
      <c r="VLM8" s="171"/>
      <c r="VLN8" s="171"/>
      <c r="VLO8" s="171"/>
      <c r="VLP8" s="171"/>
      <c r="VLQ8" s="171"/>
      <c r="VLR8" s="171"/>
      <c r="VLS8" s="171"/>
      <c r="VLT8" s="171"/>
      <c r="VLU8" s="171"/>
      <c r="VLV8" s="171"/>
      <c r="VLW8" s="171"/>
      <c r="VLX8" s="171"/>
      <c r="VLY8" s="171"/>
      <c r="VLZ8" s="171"/>
      <c r="VMA8" s="171"/>
      <c r="VMB8" s="171"/>
      <c r="VMC8" s="171"/>
      <c r="VMD8" s="171"/>
      <c r="VME8" s="171"/>
      <c r="VMF8" s="171"/>
      <c r="VMG8" s="171"/>
      <c r="VMH8" s="171"/>
      <c r="VMI8" s="171"/>
      <c r="VMJ8" s="171"/>
      <c r="VMK8" s="171"/>
      <c r="VML8" s="171"/>
      <c r="VMM8" s="171"/>
      <c r="VMN8" s="171"/>
      <c r="VMO8" s="171"/>
      <c r="VMP8" s="171"/>
      <c r="VMQ8" s="171"/>
      <c r="VMR8" s="171"/>
      <c r="VMS8" s="171"/>
      <c r="VMT8" s="171"/>
      <c r="VMU8" s="171"/>
      <c r="VMV8" s="171"/>
      <c r="VMW8" s="171"/>
      <c r="VMX8" s="171"/>
      <c r="VMY8" s="171"/>
      <c r="VMZ8" s="171"/>
      <c r="VNA8" s="171"/>
      <c r="VNB8" s="171"/>
      <c r="VNC8" s="171"/>
      <c r="VND8" s="171"/>
      <c r="VNE8" s="171"/>
      <c r="VNF8" s="171"/>
      <c r="VNG8" s="171"/>
      <c r="VNH8" s="171"/>
      <c r="VNI8" s="171"/>
      <c r="VNJ8" s="171"/>
      <c r="VNK8" s="171"/>
      <c r="VNL8" s="171"/>
      <c r="VNM8" s="171"/>
      <c r="VNN8" s="171"/>
      <c r="VNO8" s="171"/>
      <c r="VNP8" s="171"/>
      <c r="VNQ8" s="171"/>
      <c r="VNR8" s="171"/>
      <c r="VNS8" s="171"/>
      <c r="VNT8" s="171"/>
      <c r="VNU8" s="171"/>
      <c r="VNV8" s="171"/>
      <c r="VNW8" s="171"/>
      <c r="VNX8" s="171"/>
      <c r="VNY8" s="171"/>
      <c r="VNZ8" s="171"/>
      <c r="VOA8" s="171"/>
      <c r="VOB8" s="171"/>
      <c r="VOC8" s="171"/>
      <c r="VOD8" s="171"/>
      <c r="VOE8" s="171"/>
      <c r="VOF8" s="171"/>
      <c r="VOG8" s="171"/>
      <c r="VOH8" s="171"/>
      <c r="VOI8" s="171"/>
      <c r="VOJ8" s="171"/>
      <c r="VOK8" s="171"/>
      <c r="VOL8" s="171"/>
      <c r="VOM8" s="171"/>
      <c r="VON8" s="171"/>
      <c r="VOO8" s="171"/>
      <c r="VOP8" s="171"/>
      <c r="VOQ8" s="171"/>
      <c r="VOR8" s="171"/>
      <c r="VOS8" s="171"/>
      <c r="VOT8" s="171"/>
      <c r="VOU8" s="171"/>
      <c r="VOV8" s="171"/>
      <c r="VOW8" s="171"/>
      <c r="VOX8" s="171"/>
      <c r="VOY8" s="171"/>
      <c r="VOZ8" s="171"/>
      <c r="VPA8" s="171"/>
      <c r="VPB8" s="171"/>
      <c r="VPC8" s="171"/>
      <c r="VPD8" s="171"/>
      <c r="VPE8" s="171"/>
      <c r="VPF8" s="171"/>
      <c r="VPG8" s="171"/>
      <c r="VPH8" s="171"/>
      <c r="VPI8" s="171"/>
      <c r="VPJ8" s="171"/>
      <c r="VPK8" s="171"/>
      <c r="VPL8" s="171"/>
      <c r="VPM8" s="171"/>
      <c r="VPN8" s="171"/>
      <c r="VPO8" s="171"/>
      <c r="VPP8" s="171"/>
      <c r="VPQ8" s="171"/>
      <c r="VPR8" s="171"/>
      <c r="VPS8" s="171"/>
      <c r="VPT8" s="171"/>
      <c r="VPU8" s="171"/>
      <c r="VPV8" s="171"/>
      <c r="VPW8" s="171"/>
      <c r="VPX8" s="171"/>
      <c r="VPY8" s="171"/>
      <c r="VPZ8" s="171"/>
      <c r="VQA8" s="171"/>
      <c r="VQB8" s="171"/>
      <c r="VQC8" s="171"/>
      <c r="VQD8" s="171"/>
      <c r="VQE8" s="171"/>
      <c r="VQF8" s="171"/>
      <c r="VQG8" s="171"/>
      <c r="VQH8" s="171"/>
      <c r="VQI8" s="171"/>
      <c r="VQJ8" s="171"/>
      <c r="VQK8" s="171"/>
      <c r="VQL8" s="171"/>
      <c r="VQM8" s="171"/>
      <c r="VQN8" s="171"/>
      <c r="VQO8" s="171"/>
      <c r="VQP8" s="171"/>
      <c r="VQQ8" s="171"/>
      <c r="VQR8" s="171"/>
      <c r="VQS8" s="171"/>
      <c r="VQT8" s="171"/>
      <c r="VQU8" s="171"/>
      <c r="VQV8" s="171"/>
      <c r="VQW8" s="171"/>
      <c r="VQX8" s="171"/>
      <c r="VQY8" s="171"/>
      <c r="VQZ8" s="171"/>
      <c r="VRA8" s="171"/>
      <c r="VRB8" s="171"/>
      <c r="VRC8" s="171"/>
      <c r="VRD8" s="171"/>
      <c r="VRE8" s="171"/>
      <c r="VRF8" s="171"/>
      <c r="VRG8" s="171"/>
      <c r="VRH8" s="171"/>
      <c r="VRI8" s="171"/>
      <c r="VRJ8" s="171"/>
      <c r="VRK8" s="171"/>
      <c r="VRL8" s="171"/>
      <c r="VRM8" s="171"/>
      <c r="VRN8" s="171"/>
      <c r="VRO8" s="171"/>
      <c r="VRP8" s="171"/>
      <c r="VRQ8" s="171"/>
      <c r="VRR8" s="171"/>
      <c r="VRS8" s="171"/>
      <c r="VRT8" s="171"/>
      <c r="VRU8" s="171"/>
      <c r="VRV8" s="171"/>
      <c r="VRW8" s="171"/>
      <c r="VRX8" s="171"/>
      <c r="VRY8" s="171"/>
      <c r="VRZ8" s="171"/>
      <c r="VSA8" s="171"/>
      <c r="VSB8" s="171"/>
      <c r="VSC8" s="171"/>
      <c r="VSD8" s="171"/>
      <c r="VSE8" s="171"/>
      <c r="VSF8" s="171"/>
      <c r="VSG8" s="171"/>
      <c r="VSH8" s="171"/>
      <c r="VSI8" s="171"/>
      <c r="VSJ8" s="171"/>
      <c r="VSK8" s="171"/>
      <c r="VSL8" s="171"/>
      <c r="VSM8" s="171"/>
      <c r="VSN8" s="171"/>
      <c r="VSO8" s="171"/>
      <c r="VSP8" s="171"/>
      <c r="VSQ8" s="171"/>
      <c r="VSR8" s="171"/>
      <c r="VSS8" s="171"/>
      <c r="VST8" s="171"/>
      <c r="VSU8" s="171"/>
      <c r="VSV8" s="171"/>
      <c r="VSW8" s="171"/>
      <c r="VSX8" s="171"/>
      <c r="VSY8" s="171"/>
      <c r="VSZ8" s="171"/>
      <c r="VTA8" s="171"/>
      <c r="VTB8" s="171"/>
      <c r="VTC8" s="171"/>
      <c r="VTD8" s="171"/>
      <c r="VTE8" s="171"/>
      <c r="VTF8" s="171"/>
      <c r="VTG8" s="171"/>
      <c r="VTH8" s="171"/>
      <c r="VTI8" s="171"/>
      <c r="VTJ8" s="171"/>
      <c r="VTK8" s="171"/>
      <c r="VTL8" s="171"/>
      <c r="VTM8" s="171"/>
      <c r="VTN8" s="171"/>
      <c r="VTO8" s="171"/>
      <c r="VTP8" s="171"/>
      <c r="VTQ8" s="171"/>
      <c r="VTR8" s="171"/>
      <c r="VTS8" s="171"/>
      <c r="VTT8" s="171"/>
      <c r="VTU8" s="171"/>
      <c r="VTV8" s="171"/>
      <c r="VTW8" s="171"/>
      <c r="VTX8" s="171"/>
      <c r="VTY8" s="171"/>
      <c r="VTZ8" s="171"/>
      <c r="VUA8" s="171"/>
      <c r="VUB8" s="171"/>
      <c r="VUC8" s="171"/>
      <c r="VUD8" s="171"/>
      <c r="VUE8" s="171"/>
      <c r="VUF8" s="171"/>
      <c r="VUG8" s="171"/>
      <c r="VUH8" s="171"/>
      <c r="VUI8" s="171"/>
      <c r="VUJ8" s="171"/>
      <c r="VUK8" s="171"/>
      <c r="VUL8" s="171"/>
      <c r="VUM8" s="171"/>
      <c r="VUN8" s="171"/>
      <c r="VUO8" s="171"/>
      <c r="VUP8" s="171"/>
      <c r="VUQ8" s="171"/>
      <c r="VUR8" s="171"/>
      <c r="VUS8" s="171"/>
      <c r="VUT8" s="171"/>
      <c r="VUU8" s="171"/>
      <c r="VUV8" s="171"/>
      <c r="VUW8" s="171"/>
      <c r="VUX8" s="171"/>
      <c r="VUY8" s="171"/>
      <c r="VUZ8" s="171"/>
      <c r="VVA8" s="171"/>
      <c r="VVB8" s="171"/>
      <c r="VVC8" s="171"/>
      <c r="VVD8" s="171"/>
      <c r="VVE8" s="171"/>
      <c r="VVF8" s="171"/>
      <c r="VVG8" s="171"/>
      <c r="VVH8" s="171"/>
      <c r="VVI8" s="171"/>
      <c r="VVJ8" s="171"/>
      <c r="VVK8" s="171"/>
      <c r="VVL8" s="171"/>
      <c r="VVM8" s="171"/>
      <c r="VVN8" s="171"/>
      <c r="VVO8" s="171"/>
      <c r="VVP8" s="171"/>
      <c r="VVQ8" s="171"/>
      <c r="VVR8" s="171"/>
      <c r="VVS8" s="171"/>
      <c r="VVT8" s="171"/>
      <c r="VVU8" s="171"/>
      <c r="VVV8" s="171"/>
      <c r="VVW8" s="171"/>
      <c r="VVX8" s="171"/>
      <c r="VVY8" s="171"/>
      <c r="VVZ8" s="171"/>
      <c r="VWA8" s="171"/>
      <c r="VWB8" s="171"/>
      <c r="VWC8" s="171"/>
      <c r="VWD8" s="171"/>
      <c r="VWE8" s="171"/>
      <c r="VWF8" s="171"/>
      <c r="VWG8" s="171"/>
      <c r="VWH8" s="171"/>
      <c r="VWI8" s="171"/>
      <c r="VWJ8" s="171"/>
      <c r="VWK8" s="171"/>
      <c r="VWL8" s="171"/>
      <c r="VWM8" s="171"/>
      <c r="VWN8" s="171"/>
      <c r="VWO8" s="171"/>
      <c r="VWP8" s="171"/>
      <c r="VWQ8" s="171"/>
      <c r="VWR8" s="171"/>
      <c r="VWS8" s="171"/>
      <c r="VWT8" s="171"/>
      <c r="VWU8" s="171"/>
      <c r="VWV8" s="171"/>
      <c r="VWW8" s="171"/>
      <c r="VWX8" s="171"/>
      <c r="VWY8" s="171"/>
      <c r="VWZ8" s="171"/>
      <c r="VXA8" s="171"/>
      <c r="VXB8" s="171"/>
      <c r="VXC8" s="171"/>
      <c r="VXD8" s="171"/>
      <c r="VXE8" s="171"/>
      <c r="VXF8" s="171"/>
      <c r="VXG8" s="171"/>
      <c r="VXH8" s="171"/>
      <c r="VXI8" s="171"/>
      <c r="VXJ8" s="171"/>
      <c r="VXK8" s="171"/>
      <c r="VXL8" s="171"/>
      <c r="VXM8" s="171"/>
      <c r="VXN8" s="171"/>
      <c r="VXO8" s="171"/>
      <c r="VXP8" s="171"/>
      <c r="VXQ8" s="171"/>
      <c r="VXR8" s="171"/>
      <c r="VXS8" s="171"/>
      <c r="VXT8" s="171"/>
      <c r="VXU8" s="171"/>
      <c r="VXV8" s="171"/>
      <c r="VXW8" s="171"/>
      <c r="VXX8" s="171"/>
      <c r="VXY8" s="171"/>
      <c r="VXZ8" s="171"/>
      <c r="VYA8" s="171"/>
      <c r="VYB8" s="171"/>
      <c r="VYC8" s="171"/>
      <c r="VYD8" s="171"/>
      <c r="VYE8" s="171"/>
      <c r="VYF8" s="171"/>
      <c r="VYG8" s="171"/>
      <c r="VYH8" s="171"/>
      <c r="VYI8" s="171"/>
      <c r="VYJ8" s="171"/>
      <c r="VYK8" s="171"/>
      <c r="VYL8" s="171"/>
      <c r="VYM8" s="171"/>
      <c r="VYN8" s="171"/>
      <c r="VYO8" s="171"/>
      <c r="VYP8" s="171"/>
      <c r="VYQ8" s="171"/>
      <c r="VYR8" s="171"/>
      <c r="VYS8" s="171"/>
      <c r="VYT8" s="171"/>
      <c r="VYU8" s="171"/>
      <c r="VYV8" s="171"/>
      <c r="VYW8" s="171"/>
      <c r="VYX8" s="171"/>
      <c r="VYY8" s="171"/>
      <c r="VYZ8" s="171"/>
      <c r="VZA8" s="171"/>
      <c r="VZB8" s="171"/>
      <c r="VZC8" s="171"/>
      <c r="VZD8" s="171"/>
      <c r="VZE8" s="171"/>
      <c r="VZF8" s="171"/>
      <c r="VZG8" s="171"/>
      <c r="VZH8" s="171"/>
      <c r="VZI8" s="171"/>
      <c r="VZJ8" s="171"/>
      <c r="VZK8" s="171"/>
      <c r="VZL8" s="171"/>
      <c r="VZM8" s="171"/>
      <c r="VZN8" s="171"/>
      <c r="VZO8" s="171"/>
      <c r="VZP8" s="171"/>
      <c r="VZQ8" s="171"/>
      <c r="VZR8" s="171"/>
      <c r="VZS8" s="171"/>
      <c r="VZT8" s="171"/>
      <c r="VZU8" s="171"/>
      <c r="VZV8" s="171"/>
      <c r="VZW8" s="171"/>
      <c r="VZX8" s="171"/>
      <c r="VZY8" s="171"/>
      <c r="VZZ8" s="171"/>
      <c r="WAA8" s="171"/>
      <c r="WAB8" s="171"/>
      <c r="WAC8" s="171"/>
      <c r="WAD8" s="171"/>
      <c r="WAE8" s="171"/>
      <c r="WAF8" s="171"/>
      <c r="WAG8" s="171"/>
      <c r="WAH8" s="171"/>
      <c r="WAI8" s="171"/>
      <c r="WAJ8" s="171"/>
      <c r="WAK8" s="171"/>
      <c r="WAL8" s="171"/>
      <c r="WAM8" s="171"/>
      <c r="WAN8" s="171"/>
      <c r="WAO8" s="171"/>
      <c r="WAP8" s="171"/>
      <c r="WAQ8" s="171"/>
      <c r="WAR8" s="171"/>
      <c r="WAS8" s="171"/>
      <c r="WAT8" s="171"/>
      <c r="WAU8" s="171"/>
      <c r="WAV8" s="171"/>
      <c r="WAW8" s="171"/>
      <c r="WAX8" s="171"/>
      <c r="WAY8" s="171"/>
      <c r="WAZ8" s="171"/>
      <c r="WBA8" s="171"/>
      <c r="WBB8" s="171"/>
      <c r="WBC8" s="171"/>
      <c r="WBD8" s="171"/>
      <c r="WBE8" s="171"/>
      <c r="WBF8" s="171"/>
      <c r="WBG8" s="171"/>
      <c r="WBH8" s="171"/>
      <c r="WBI8" s="171"/>
      <c r="WBJ8" s="171"/>
      <c r="WBK8" s="171"/>
      <c r="WBL8" s="171"/>
      <c r="WBM8" s="171"/>
      <c r="WBN8" s="171"/>
      <c r="WBO8" s="171"/>
      <c r="WBP8" s="171"/>
      <c r="WBQ8" s="171"/>
      <c r="WBR8" s="171"/>
      <c r="WBS8" s="171"/>
      <c r="WBT8" s="171"/>
      <c r="WBU8" s="171"/>
      <c r="WBV8" s="171"/>
      <c r="WBW8" s="171"/>
      <c r="WBX8" s="171"/>
      <c r="WBY8" s="171"/>
      <c r="WBZ8" s="171"/>
      <c r="WCA8" s="171"/>
      <c r="WCB8" s="171"/>
      <c r="WCC8" s="171"/>
      <c r="WCD8" s="171"/>
      <c r="WCE8" s="171"/>
      <c r="WCF8" s="171"/>
      <c r="WCG8" s="171"/>
      <c r="WCH8" s="171"/>
      <c r="WCI8" s="171"/>
      <c r="WCJ8" s="171"/>
      <c r="WCK8" s="171"/>
      <c r="WCL8" s="171"/>
      <c r="WCM8" s="171"/>
      <c r="WCN8" s="171"/>
      <c r="WCO8" s="171"/>
      <c r="WCP8" s="171"/>
      <c r="WCQ8" s="171"/>
      <c r="WCR8" s="171"/>
      <c r="WCS8" s="171"/>
      <c r="WCT8" s="171"/>
      <c r="WCU8" s="171"/>
      <c r="WCV8" s="171"/>
      <c r="WCW8" s="171"/>
      <c r="WCX8" s="171"/>
      <c r="WCY8" s="171"/>
      <c r="WCZ8" s="171"/>
      <c r="WDA8" s="171"/>
      <c r="WDB8" s="171"/>
      <c r="WDC8" s="171"/>
      <c r="WDD8" s="171"/>
      <c r="WDE8" s="171"/>
      <c r="WDF8" s="171"/>
      <c r="WDG8" s="171"/>
      <c r="WDH8" s="171"/>
      <c r="WDI8" s="171"/>
      <c r="WDJ8" s="171"/>
      <c r="WDK8" s="171"/>
      <c r="WDL8" s="171"/>
      <c r="WDM8" s="171"/>
      <c r="WDN8" s="171"/>
      <c r="WDO8" s="171"/>
      <c r="WDP8" s="171"/>
      <c r="WDQ8" s="171"/>
      <c r="WDR8" s="171"/>
      <c r="WDS8" s="171"/>
      <c r="WDT8" s="171"/>
      <c r="WDU8" s="171"/>
      <c r="WDV8" s="171"/>
      <c r="WDW8" s="171"/>
      <c r="WDX8" s="171"/>
      <c r="WDY8" s="171"/>
      <c r="WDZ8" s="171"/>
      <c r="WEA8" s="171"/>
      <c r="WEB8" s="171"/>
      <c r="WEC8" s="171"/>
      <c r="WED8" s="171"/>
      <c r="WEE8" s="171"/>
      <c r="WEF8" s="171"/>
      <c r="WEG8" s="171"/>
      <c r="WEH8" s="171"/>
      <c r="WEI8" s="171"/>
      <c r="WEJ8" s="171"/>
      <c r="WEK8" s="171"/>
      <c r="WEL8" s="171"/>
      <c r="WEM8" s="171"/>
      <c r="WEN8" s="171"/>
      <c r="WEO8" s="171"/>
      <c r="WEP8" s="171"/>
      <c r="WEQ8" s="171"/>
      <c r="WER8" s="171"/>
      <c r="WES8" s="171"/>
      <c r="WET8" s="171"/>
      <c r="WEU8" s="171"/>
      <c r="WEV8" s="171"/>
      <c r="WEW8" s="171"/>
      <c r="WEX8" s="171"/>
      <c r="WEY8" s="171"/>
      <c r="WEZ8" s="171"/>
      <c r="WFA8" s="171"/>
      <c r="WFB8" s="171"/>
      <c r="WFC8" s="171"/>
      <c r="WFD8" s="171"/>
      <c r="WFE8" s="171"/>
      <c r="WFF8" s="171"/>
      <c r="WFG8" s="171"/>
      <c r="WFH8" s="171"/>
      <c r="WFI8" s="171"/>
      <c r="WFJ8" s="171"/>
      <c r="WFK8" s="171"/>
      <c r="WFL8" s="171"/>
      <c r="WFM8" s="171"/>
      <c r="WFN8" s="171"/>
      <c r="WFO8" s="171"/>
      <c r="WFP8" s="171"/>
      <c r="WFQ8" s="171"/>
      <c r="WFR8" s="171"/>
      <c r="WFS8" s="171"/>
      <c r="WFT8" s="171"/>
      <c r="WFU8" s="171"/>
      <c r="WFV8" s="171"/>
      <c r="WFW8" s="171"/>
      <c r="WFX8" s="171"/>
      <c r="WFY8" s="171"/>
      <c r="WFZ8" s="171"/>
      <c r="WGA8" s="171"/>
      <c r="WGB8" s="171"/>
      <c r="WGC8" s="171"/>
      <c r="WGD8" s="171"/>
      <c r="WGE8" s="171"/>
      <c r="WGF8" s="171"/>
      <c r="WGG8" s="171"/>
      <c r="WGH8" s="171"/>
      <c r="WGI8" s="171"/>
      <c r="WGJ8" s="171"/>
      <c r="WGK8" s="171"/>
      <c r="WGL8" s="171"/>
      <c r="WGM8" s="171"/>
      <c r="WGN8" s="171"/>
      <c r="WGO8" s="171"/>
      <c r="WGP8" s="171"/>
      <c r="WGQ8" s="171"/>
      <c r="WGR8" s="171"/>
      <c r="WGS8" s="171"/>
      <c r="WGT8" s="171"/>
      <c r="WGU8" s="171"/>
      <c r="WGV8" s="171"/>
      <c r="WGW8" s="171"/>
      <c r="WGX8" s="171"/>
      <c r="WGY8" s="171"/>
      <c r="WGZ8" s="171"/>
      <c r="WHA8" s="171"/>
      <c r="WHB8" s="171"/>
      <c r="WHC8" s="171"/>
      <c r="WHD8" s="171"/>
      <c r="WHE8" s="171"/>
      <c r="WHF8" s="171"/>
      <c r="WHG8" s="171"/>
      <c r="WHH8" s="171"/>
      <c r="WHI8" s="171"/>
      <c r="WHJ8" s="171"/>
      <c r="WHK8" s="171"/>
      <c r="WHL8" s="171"/>
      <c r="WHM8" s="171"/>
      <c r="WHN8" s="171"/>
      <c r="WHO8" s="171"/>
      <c r="WHP8" s="171"/>
      <c r="WHQ8" s="171"/>
      <c r="WHR8" s="171"/>
      <c r="WHS8" s="171"/>
      <c r="WHT8" s="171"/>
      <c r="WHU8" s="171"/>
      <c r="WHV8" s="171"/>
      <c r="WHW8" s="171"/>
      <c r="WHX8" s="171"/>
      <c r="WHY8" s="171"/>
      <c r="WHZ8" s="171"/>
      <c r="WIA8" s="171"/>
      <c r="WIB8" s="171"/>
      <c r="WIC8" s="171"/>
      <c r="WID8" s="171"/>
      <c r="WIE8" s="171"/>
      <c r="WIF8" s="171"/>
      <c r="WIG8" s="171"/>
      <c r="WIH8" s="171"/>
      <c r="WII8" s="171"/>
      <c r="WIJ8" s="171"/>
      <c r="WIK8" s="171"/>
      <c r="WIL8" s="171"/>
      <c r="WIM8" s="171"/>
      <c r="WIN8" s="171"/>
      <c r="WIO8" s="171"/>
      <c r="WIP8" s="171"/>
      <c r="WIQ8" s="171"/>
      <c r="WIR8" s="171"/>
      <c r="WIS8" s="171"/>
      <c r="WIT8" s="171"/>
      <c r="WIU8" s="171"/>
      <c r="WIV8" s="171"/>
      <c r="WIW8" s="171"/>
      <c r="WIX8" s="171"/>
      <c r="WIY8" s="171"/>
      <c r="WIZ8" s="171"/>
      <c r="WJA8" s="171"/>
      <c r="WJB8" s="171"/>
      <c r="WJC8" s="171"/>
      <c r="WJD8" s="171"/>
      <c r="WJE8" s="171"/>
      <c r="WJF8" s="171"/>
      <c r="WJG8" s="171"/>
      <c r="WJH8" s="171"/>
      <c r="WJI8" s="171"/>
      <c r="WJJ8" s="171"/>
      <c r="WJK8" s="171"/>
      <c r="WJL8" s="171"/>
      <c r="WJM8" s="171"/>
      <c r="WJN8" s="171"/>
      <c r="WJO8" s="171"/>
      <c r="WJP8" s="171"/>
      <c r="WJQ8" s="171"/>
      <c r="WJR8" s="171"/>
      <c r="WJS8" s="171"/>
      <c r="WJT8" s="171"/>
      <c r="WJU8" s="171"/>
      <c r="WJV8" s="171"/>
      <c r="WJW8" s="171"/>
      <c r="WJX8" s="171"/>
      <c r="WJY8" s="171"/>
      <c r="WJZ8" s="171"/>
      <c r="WKA8" s="171"/>
      <c r="WKB8" s="171"/>
      <c r="WKC8" s="171"/>
      <c r="WKD8" s="171"/>
      <c r="WKE8" s="171"/>
      <c r="WKF8" s="171"/>
      <c r="WKG8" s="171"/>
      <c r="WKH8" s="171"/>
      <c r="WKI8" s="171"/>
      <c r="WKJ8" s="171"/>
      <c r="WKK8" s="171"/>
      <c r="WKL8" s="171"/>
      <c r="WKM8" s="171"/>
      <c r="WKN8" s="171"/>
      <c r="WKO8" s="171"/>
      <c r="WKP8" s="171"/>
      <c r="WKQ8" s="171"/>
      <c r="WKR8" s="171"/>
      <c r="WKS8" s="171"/>
      <c r="WKT8" s="171"/>
      <c r="WKU8" s="171"/>
      <c r="WKV8" s="171"/>
      <c r="WKW8" s="171"/>
      <c r="WKX8" s="171"/>
      <c r="WKY8" s="171"/>
      <c r="WKZ8" s="171"/>
      <c r="WLA8" s="171"/>
      <c r="WLB8" s="171"/>
      <c r="WLC8" s="171"/>
      <c r="WLD8" s="171"/>
      <c r="WLE8" s="171"/>
      <c r="WLF8" s="171"/>
      <c r="WLG8" s="171"/>
      <c r="WLH8" s="171"/>
      <c r="WLI8" s="171"/>
      <c r="WLJ8" s="171"/>
      <c r="WLK8" s="171"/>
      <c r="WLL8" s="171"/>
      <c r="WLM8" s="171"/>
      <c r="WLN8" s="171"/>
      <c r="WLO8" s="171"/>
      <c r="WLP8" s="171"/>
      <c r="WLQ8" s="171"/>
      <c r="WLR8" s="171"/>
      <c r="WLS8" s="171"/>
      <c r="WLT8" s="171"/>
      <c r="WLU8" s="171"/>
      <c r="WLV8" s="171"/>
      <c r="WLW8" s="171"/>
      <c r="WLX8" s="171"/>
      <c r="WLY8" s="171"/>
      <c r="WLZ8" s="171"/>
      <c r="WMA8" s="171"/>
      <c r="WMB8" s="171"/>
      <c r="WMC8" s="171"/>
      <c r="WMD8" s="171"/>
      <c r="WME8" s="171"/>
      <c r="WMF8" s="171"/>
      <c r="WMG8" s="171"/>
      <c r="WMH8" s="171"/>
      <c r="WMI8" s="171"/>
      <c r="WMJ8" s="171"/>
      <c r="WMK8" s="171"/>
      <c r="WML8" s="171"/>
      <c r="WMM8" s="171"/>
      <c r="WMN8" s="171"/>
      <c r="WMO8" s="171"/>
      <c r="WMP8" s="171"/>
      <c r="WMQ8" s="171"/>
      <c r="WMR8" s="171"/>
      <c r="WMS8" s="171"/>
      <c r="WMT8" s="171"/>
      <c r="WMU8" s="171"/>
      <c r="WMV8" s="171"/>
      <c r="WMW8" s="171"/>
      <c r="WMX8" s="171"/>
      <c r="WMY8" s="171"/>
      <c r="WMZ8" s="171"/>
      <c r="WNA8" s="171"/>
      <c r="WNB8" s="171"/>
      <c r="WNC8" s="171"/>
      <c r="WND8" s="171"/>
      <c r="WNE8" s="171"/>
      <c r="WNF8" s="171"/>
      <c r="WNG8" s="171"/>
      <c r="WNH8" s="171"/>
      <c r="WNI8" s="171"/>
      <c r="WNJ8" s="171"/>
      <c r="WNK8" s="171"/>
      <c r="WNL8" s="171"/>
      <c r="WNM8" s="171"/>
      <c r="WNN8" s="171"/>
      <c r="WNO8" s="171"/>
      <c r="WNP8" s="171"/>
      <c r="WNQ8" s="171"/>
      <c r="WNR8" s="171"/>
      <c r="WNS8" s="171"/>
      <c r="WNT8" s="171"/>
      <c r="WNU8" s="171"/>
      <c r="WNV8" s="171"/>
      <c r="WNW8" s="171"/>
      <c r="WNX8" s="171"/>
      <c r="WNY8" s="171"/>
      <c r="WNZ8" s="171"/>
      <c r="WOA8" s="171"/>
      <c r="WOB8" s="171"/>
      <c r="WOC8" s="171"/>
      <c r="WOD8" s="171"/>
      <c r="WOE8" s="171"/>
      <c r="WOF8" s="171"/>
      <c r="WOG8" s="171"/>
      <c r="WOH8" s="171"/>
      <c r="WOI8" s="171"/>
      <c r="WOJ8" s="171"/>
      <c r="WOK8" s="171"/>
      <c r="WOL8" s="171"/>
      <c r="WOM8" s="171"/>
      <c r="WON8" s="171"/>
      <c r="WOO8" s="171"/>
      <c r="WOP8" s="171"/>
      <c r="WOQ8" s="171"/>
      <c r="WOR8" s="171"/>
      <c r="WOS8" s="171"/>
      <c r="WOT8" s="171"/>
      <c r="WOU8" s="171"/>
      <c r="WOV8" s="171"/>
      <c r="WOW8" s="171"/>
      <c r="WOX8" s="171"/>
      <c r="WOY8" s="171"/>
      <c r="WOZ8" s="171"/>
      <c r="WPA8" s="171"/>
      <c r="WPB8" s="171"/>
      <c r="WPC8" s="171"/>
      <c r="WPD8" s="171"/>
      <c r="WPE8" s="171"/>
      <c r="WPF8" s="171"/>
      <c r="WPG8" s="171"/>
      <c r="WPH8" s="171"/>
      <c r="WPI8" s="171"/>
      <c r="WPJ8" s="171"/>
      <c r="WPK8" s="171"/>
      <c r="WPL8" s="171"/>
      <c r="WPM8" s="171"/>
      <c r="WPN8" s="171"/>
      <c r="WPO8" s="171"/>
      <c r="WPP8" s="171"/>
      <c r="WPQ8" s="171"/>
      <c r="WPR8" s="171"/>
      <c r="WPS8" s="171"/>
      <c r="WPT8" s="171"/>
      <c r="WPU8" s="171"/>
      <c r="WPV8" s="171"/>
      <c r="WPW8" s="171"/>
      <c r="WPX8" s="171"/>
      <c r="WPY8" s="171"/>
      <c r="WPZ8" s="171"/>
      <c r="WQA8" s="171"/>
      <c r="WQB8" s="171"/>
      <c r="WQC8" s="171"/>
      <c r="WQD8" s="171"/>
      <c r="WQE8" s="171"/>
      <c r="WQF8" s="171"/>
      <c r="WQG8" s="171"/>
      <c r="WQH8" s="171"/>
      <c r="WQI8" s="171"/>
      <c r="WQJ8" s="171"/>
      <c r="WQK8" s="171"/>
      <c r="WQL8" s="171"/>
      <c r="WQM8" s="171"/>
      <c r="WQN8" s="171"/>
      <c r="WQO8" s="171"/>
      <c r="WQP8" s="171"/>
      <c r="WQQ8" s="171"/>
      <c r="WQR8" s="171"/>
      <c r="WQS8" s="171"/>
      <c r="WQT8" s="171"/>
      <c r="WQU8" s="171"/>
      <c r="WQV8" s="171"/>
      <c r="WQW8" s="171"/>
      <c r="WQX8" s="171"/>
      <c r="WQY8" s="171"/>
      <c r="WQZ8" s="171"/>
      <c r="WRA8" s="171"/>
      <c r="WRB8" s="171"/>
      <c r="WRC8" s="171"/>
      <c r="WRD8" s="171"/>
      <c r="WRE8" s="171"/>
      <c r="WRF8" s="171"/>
      <c r="WRG8" s="171"/>
      <c r="WRH8" s="171"/>
      <c r="WRI8" s="171"/>
      <c r="WRJ8" s="171"/>
      <c r="WRK8" s="171"/>
      <c r="WRL8" s="171"/>
      <c r="WRM8" s="171"/>
      <c r="WRN8" s="171"/>
      <c r="WRO8" s="171"/>
      <c r="WRP8" s="171"/>
      <c r="WRQ8" s="171"/>
      <c r="WRR8" s="171"/>
      <c r="WRS8" s="171"/>
      <c r="WRT8" s="171"/>
      <c r="WRU8" s="171"/>
      <c r="WRV8" s="171"/>
      <c r="WRW8" s="171"/>
      <c r="WRX8" s="171"/>
      <c r="WRY8" s="171"/>
      <c r="WRZ8" s="171"/>
      <c r="WSA8" s="171"/>
      <c r="WSB8" s="171"/>
      <c r="WSC8" s="171"/>
      <c r="WSD8" s="171"/>
      <c r="WSE8" s="171"/>
      <c r="WSF8" s="171"/>
      <c r="WSG8" s="171"/>
      <c r="WSH8" s="171"/>
      <c r="WSI8" s="171"/>
      <c r="WSJ8" s="171"/>
      <c r="WSK8" s="171"/>
      <c r="WSL8" s="171"/>
      <c r="WSM8" s="171"/>
      <c r="WSN8" s="171"/>
      <c r="WSO8" s="171"/>
      <c r="WSP8" s="171"/>
      <c r="WSQ8" s="171"/>
      <c r="WSR8" s="171"/>
      <c r="WSS8" s="171"/>
      <c r="WST8" s="171"/>
      <c r="WSU8" s="171"/>
      <c r="WSV8" s="171"/>
      <c r="WSW8" s="171"/>
      <c r="WSX8" s="171"/>
      <c r="WSY8" s="171"/>
      <c r="WSZ8" s="171"/>
      <c r="WTA8" s="171"/>
      <c r="WTB8" s="171"/>
      <c r="WTC8" s="171"/>
      <c r="WTD8" s="171"/>
      <c r="WTE8" s="171"/>
      <c r="WTF8" s="171"/>
      <c r="WTG8" s="171"/>
      <c r="WTH8" s="171"/>
      <c r="WTI8" s="171"/>
      <c r="WTJ8" s="171"/>
      <c r="WTK8" s="171"/>
      <c r="WTL8" s="171"/>
      <c r="WTM8" s="171"/>
      <c r="WTN8" s="171"/>
      <c r="WTO8" s="171"/>
      <c r="WTP8" s="171"/>
      <c r="WTQ8" s="171"/>
      <c r="WTR8" s="171"/>
      <c r="WTS8" s="171"/>
      <c r="WTT8" s="171"/>
      <c r="WTU8" s="171"/>
      <c r="WTV8" s="171"/>
      <c r="WTW8" s="171"/>
      <c r="WTX8" s="171"/>
      <c r="WTY8" s="171"/>
      <c r="WTZ8" s="171"/>
      <c r="WUA8" s="171"/>
      <c r="WUB8" s="171"/>
      <c r="WUC8" s="171"/>
      <c r="WUD8" s="171"/>
      <c r="WUE8" s="171"/>
      <c r="WUF8" s="171"/>
      <c r="WUG8" s="171"/>
      <c r="WUH8" s="171"/>
      <c r="WUI8" s="171"/>
      <c r="WUJ8" s="171"/>
      <c r="WUK8" s="171"/>
      <c r="WUL8" s="171"/>
      <c r="WUM8" s="171"/>
      <c r="WUN8" s="171"/>
      <c r="WUO8" s="171"/>
      <c r="WUP8" s="171"/>
      <c r="WUQ8" s="171"/>
      <c r="WUR8" s="171"/>
      <c r="WUS8" s="171"/>
      <c r="WUT8" s="171"/>
      <c r="WUU8" s="171"/>
      <c r="WUV8" s="171"/>
      <c r="WUW8" s="171"/>
      <c r="WUX8" s="171"/>
      <c r="WUY8" s="171"/>
      <c r="WUZ8" s="171"/>
      <c r="WVA8" s="171"/>
      <c r="WVB8" s="171"/>
      <c r="WVC8" s="171"/>
      <c r="WVD8" s="171"/>
      <c r="WVE8" s="171"/>
      <c r="WVF8" s="171"/>
      <c r="WVG8" s="171"/>
      <c r="WVH8" s="171"/>
      <c r="WVI8" s="171"/>
      <c r="WVJ8" s="171"/>
      <c r="WVK8" s="171"/>
      <c r="WVL8" s="171"/>
      <c r="WVM8" s="171"/>
      <c r="WVN8" s="171"/>
      <c r="WVO8" s="171"/>
      <c r="WVP8" s="171"/>
      <c r="WVQ8" s="171"/>
      <c r="WVR8" s="171"/>
      <c r="WVS8" s="171"/>
      <c r="WVT8" s="171"/>
      <c r="WVU8" s="171"/>
      <c r="WVV8" s="171"/>
      <c r="WVW8" s="171"/>
      <c r="WVX8" s="171"/>
      <c r="WVY8" s="171"/>
      <c r="WVZ8" s="171"/>
      <c r="WWA8" s="171"/>
      <c r="WWB8" s="171"/>
      <c r="WWC8" s="171"/>
      <c r="WWD8" s="171"/>
      <c r="WWE8" s="171"/>
      <c r="WWF8" s="171"/>
      <c r="WWG8" s="171"/>
      <c r="WWH8" s="171"/>
      <c r="WWI8" s="171"/>
      <c r="WWJ8" s="171"/>
      <c r="WWK8" s="171"/>
      <c r="WWL8" s="171"/>
      <c r="WWM8" s="171"/>
      <c r="WWN8" s="171"/>
      <c r="WWO8" s="171"/>
      <c r="WWP8" s="171"/>
      <c r="WWQ8" s="171"/>
      <c r="WWR8" s="171"/>
      <c r="WWS8" s="171"/>
      <c r="WWT8" s="171"/>
      <c r="WWU8" s="171"/>
      <c r="WWV8" s="171"/>
      <c r="WWW8" s="171"/>
      <c r="WWX8" s="171"/>
      <c r="WWY8" s="171"/>
      <c r="WWZ8" s="171"/>
      <c r="WXA8" s="171"/>
      <c r="WXB8" s="171"/>
      <c r="WXC8" s="171"/>
      <c r="WXD8" s="171"/>
      <c r="WXE8" s="171"/>
      <c r="WXF8" s="171"/>
      <c r="WXG8" s="171"/>
      <c r="WXH8" s="171"/>
      <c r="WXI8" s="171"/>
      <c r="WXJ8" s="171"/>
      <c r="WXK8" s="171"/>
      <c r="WXL8" s="171"/>
      <c r="WXM8" s="171"/>
      <c r="WXN8" s="171"/>
      <c r="WXO8" s="171"/>
      <c r="WXP8" s="171"/>
      <c r="WXQ8" s="171"/>
      <c r="WXR8" s="171"/>
      <c r="WXS8" s="171"/>
      <c r="WXT8" s="171"/>
      <c r="WXU8" s="171"/>
      <c r="WXV8" s="171"/>
      <c r="WXW8" s="171"/>
      <c r="WXX8" s="171"/>
      <c r="WXY8" s="171"/>
      <c r="WXZ8" s="171"/>
      <c r="WYA8" s="171"/>
      <c r="WYB8" s="171"/>
      <c r="WYC8" s="171"/>
      <c r="WYD8" s="171"/>
      <c r="WYE8" s="171"/>
      <c r="WYF8" s="171"/>
      <c r="WYG8" s="171"/>
      <c r="WYH8" s="171"/>
      <c r="WYI8" s="171"/>
      <c r="WYJ8" s="171"/>
      <c r="WYK8" s="171"/>
      <c r="WYL8" s="171"/>
      <c r="WYM8" s="171"/>
      <c r="WYN8" s="171"/>
      <c r="WYO8" s="171"/>
      <c r="WYP8" s="171"/>
      <c r="WYQ8" s="171"/>
      <c r="WYR8" s="171"/>
      <c r="WYS8" s="171"/>
      <c r="WYT8" s="171"/>
      <c r="WYU8" s="171"/>
      <c r="WYV8" s="171"/>
      <c r="WYW8" s="171"/>
      <c r="WYX8" s="171"/>
      <c r="WYY8" s="171"/>
      <c r="WYZ8" s="171"/>
      <c r="WZA8" s="171"/>
      <c r="WZB8" s="171"/>
      <c r="WZC8" s="171"/>
      <c r="WZD8" s="171"/>
      <c r="WZE8" s="171"/>
      <c r="WZF8" s="171"/>
      <c r="WZG8" s="171"/>
      <c r="WZH8" s="171"/>
      <c r="WZI8" s="171"/>
      <c r="WZJ8" s="171"/>
      <c r="WZK8" s="171"/>
      <c r="WZL8" s="171"/>
      <c r="WZM8" s="171"/>
      <c r="WZN8" s="171"/>
      <c r="WZO8" s="171"/>
      <c r="WZP8" s="171"/>
      <c r="WZQ8" s="171"/>
      <c r="WZR8" s="171"/>
      <c r="WZS8" s="171"/>
      <c r="WZT8" s="171"/>
      <c r="WZU8" s="171"/>
      <c r="WZV8" s="171"/>
      <c r="WZW8" s="171"/>
      <c r="WZX8" s="171"/>
      <c r="WZY8" s="171"/>
      <c r="WZZ8" s="171"/>
      <c r="XAA8" s="171"/>
      <c r="XAB8" s="171"/>
      <c r="XAC8" s="171"/>
      <c r="XAD8" s="171"/>
      <c r="XAE8" s="171"/>
      <c r="XAF8" s="171"/>
      <c r="XAG8" s="171"/>
      <c r="XAH8" s="171"/>
      <c r="XAI8" s="171"/>
      <c r="XAJ8" s="171"/>
      <c r="XAK8" s="171"/>
      <c r="XAL8" s="171"/>
      <c r="XAM8" s="171"/>
      <c r="XAN8" s="171"/>
      <c r="XAO8" s="171"/>
      <c r="XAP8" s="171"/>
      <c r="XAQ8" s="171"/>
      <c r="XAR8" s="171"/>
      <c r="XAS8" s="171"/>
      <c r="XAT8" s="171"/>
      <c r="XAU8" s="171"/>
      <c r="XAV8" s="171"/>
      <c r="XAW8" s="171"/>
      <c r="XAX8" s="171"/>
      <c r="XAY8" s="171"/>
      <c r="XAZ8" s="171"/>
      <c r="XBA8" s="171"/>
      <c r="XBB8" s="171"/>
      <c r="XBC8" s="171"/>
      <c r="XBD8" s="171"/>
      <c r="XBE8" s="171"/>
      <c r="XBF8" s="171"/>
      <c r="XBG8" s="171"/>
      <c r="XBH8" s="171"/>
      <c r="XBI8" s="171"/>
      <c r="XBJ8" s="171"/>
      <c r="XBK8" s="171"/>
      <c r="XBL8" s="171"/>
      <c r="XBM8" s="171"/>
      <c r="XBN8" s="171"/>
      <c r="XBO8" s="171"/>
      <c r="XBP8" s="171"/>
      <c r="XBQ8" s="171"/>
      <c r="XBR8" s="171"/>
      <c r="XBS8" s="171"/>
      <c r="XBT8" s="171"/>
      <c r="XBU8" s="171"/>
      <c r="XBV8" s="171"/>
      <c r="XBW8" s="171"/>
      <c r="XBX8" s="171"/>
      <c r="XBY8" s="171"/>
      <c r="XBZ8" s="171"/>
      <c r="XCA8" s="171"/>
      <c r="XCB8" s="171"/>
      <c r="XCC8" s="171"/>
      <c r="XCD8" s="171"/>
      <c r="XCE8" s="171"/>
      <c r="XCF8" s="171"/>
      <c r="XCG8" s="171"/>
      <c r="XCH8" s="171"/>
      <c r="XCI8" s="171"/>
      <c r="XCJ8" s="171"/>
      <c r="XCK8" s="171"/>
      <c r="XCL8" s="171"/>
      <c r="XCM8" s="171"/>
      <c r="XCN8" s="171"/>
      <c r="XCO8" s="171"/>
      <c r="XCP8" s="171"/>
      <c r="XCQ8" s="171"/>
      <c r="XCR8" s="171"/>
      <c r="XCS8" s="171"/>
      <c r="XCT8" s="171"/>
      <c r="XCU8" s="171"/>
      <c r="XCV8" s="171"/>
      <c r="XCW8" s="171"/>
      <c r="XCX8" s="171"/>
      <c r="XCY8" s="171"/>
      <c r="XCZ8" s="171"/>
      <c r="XDA8" s="171"/>
      <c r="XDB8" s="171"/>
      <c r="XDC8" s="171"/>
      <c r="XDD8" s="171"/>
      <c r="XDE8" s="171"/>
      <c r="XDF8" s="171"/>
      <c r="XDG8" s="171"/>
      <c r="XDH8" s="171"/>
      <c r="XDI8" s="171"/>
      <c r="XDJ8" s="171"/>
      <c r="XDK8" s="171"/>
      <c r="XDL8" s="171"/>
      <c r="XDM8" s="171"/>
      <c r="XDN8" s="171"/>
      <c r="XDO8" s="171"/>
      <c r="XDP8" s="171"/>
      <c r="XDQ8" s="171"/>
      <c r="XDR8" s="171"/>
      <c r="XDS8" s="171"/>
      <c r="XDT8" s="171"/>
      <c r="XDU8" s="171"/>
      <c r="XDV8" s="171"/>
      <c r="XDW8" s="171"/>
      <c r="XDX8" s="171"/>
      <c r="XDY8" s="171"/>
      <c r="XDZ8" s="171"/>
      <c r="XEA8" s="171"/>
      <c r="XEB8" s="171"/>
      <c r="XEC8" s="171"/>
      <c r="XED8" s="171"/>
      <c r="XEE8" s="171"/>
      <c r="XEF8" s="171"/>
      <c r="XEG8" s="171"/>
      <c r="XEH8" s="171"/>
      <c r="XEI8" s="171"/>
      <c r="XEJ8" s="171"/>
      <c r="XEK8" s="171"/>
      <c r="XEL8" s="171"/>
      <c r="XEM8" s="171"/>
      <c r="XEN8" s="171"/>
      <c r="XEO8" s="171"/>
      <c r="XEP8" s="171"/>
      <c r="XEQ8" s="171"/>
      <c r="XER8" s="171"/>
      <c r="XES8" s="171"/>
      <c r="XET8" s="171"/>
      <c r="XEU8" s="171"/>
      <c r="XEV8" s="171"/>
      <c r="XEW8" s="171"/>
      <c r="XEX8" s="171"/>
      <c r="XEY8" s="171"/>
      <c r="XEZ8" s="171"/>
      <c r="XFA8" s="171"/>
      <c r="XFB8" s="171"/>
      <c r="XFC8" s="171"/>
      <c r="XFD8" s="171"/>
    </row>
    <row r="9" spans="1:16384" ht="105" customHeight="1">
      <c r="A9" s="1276"/>
      <c r="B9" s="531" t="str">
        <f>VLOOKUP(Tablo_MonitoringTable[[#This Row],[Indicators Numbering (can be hidden)]],IndicNumbering[],4,FALSE)</f>
        <v>Outcome 1</v>
      </c>
      <c r="C9" s="1272"/>
      <c r="D9" s="531" t="str">
        <f t="array" ref="D9">INDEX(CO_indicators_list[], SMALL(IF(CO_Indic_List='1_Entry_Table'!$B$16,ROW(CO_Indic_List)-7),ROWS(D$6:D9)),8)</f>
        <v>1.4 - Rate of access to preschool education (by sex/urban/rural)</v>
      </c>
      <c r="E9" s="531" t="str">
        <f t="array" ref="E9">INDEX(CO_indicators_list[], SMALL(IF(CO_Indic_List='1_Entry_Table'!$B$16,ROW(CO_Indic_List)-7),ROWS(E$6:E9)),3)</f>
        <v>Indicator 1.4</v>
      </c>
      <c r="F9" s="210"/>
      <c r="G9" s="194"/>
      <c r="H9" s="203">
        <f>VLOOKUP(Tablo_MonitoringTable[[#This Row],[Indicators Numbering (can be hidden)]],Data_collection_table,8,FALSE)</f>
        <v>0</v>
      </c>
      <c r="I9" s="198">
        <f>VLOOKUP(Tablo_MonitoringTable[[#This Row],[Indicators Numbering (can be hidden)]],Data_collection_table,10,FALSE)</f>
        <v>0</v>
      </c>
      <c r="J9" s="221">
        <f>VLOOKUP(Tablo_MonitoringTable[[#This Row],[Indicators Numbering (can be hidden)]],Data_collection_table,11,FALSE)</f>
        <v>0</v>
      </c>
      <c r="K9" s="222">
        <f>VLOOKUP(Tablo_MonitoringTable[[#This Row],[Indicators Numbering (can be hidden)]],Data_collection_table,12,FALSE)</f>
        <v>0</v>
      </c>
      <c r="L9" s="223">
        <f t="shared" si="0"/>
        <v>0</v>
      </c>
      <c r="M9" s="224">
        <f>VLOOKUP(Tablo_MonitoringTable[[#This Row],[Indicators Numbering (can be hidden)]],Data_collection_table,13,FALSE)</f>
        <v>0</v>
      </c>
      <c r="N9" s="222">
        <f>VLOOKUP(Tablo_MonitoringTable[[#This Row],[Indicators Numbering (can be hidden)]],Data_collection_table,14,FALSE)</f>
        <v>0</v>
      </c>
      <c r="O9" s="223">
        <f t="shared" si="1"/>
        <v>0</v>
      </c>
      <c r="P9" s="224">
        <f>VLOOKUP(Tablo_MonitoringTable[[#This Row],[Indicators Numbering (can be hidden)]],Data_collection_table,15,FALSE)</f>
        <v>0</v>
      </c>
      <c r="Q9" s="222">
        <f>VLOOKUP(Tablo_MonitoringTable[[#This Row],[Indicators Numbering (can be hidden)]],Data_collection_table,16,FALSE)</f>
        <v>0</v>
      </c>
      <c r="R9" s="223">
        <f t="shared" si="2"/>
        <v>0</v>
      </c>
      <c r="S9" s="224">
        <f>VLOOKUP(Tablo_MonitoringTable[[#This Row],[Indicators Numbering (can be hidden)]],Data_collection_table,17,FALSE)</f>
        <v>0</v>
      </c>
      <c r="T9" s="222">
        <f>VLOOKUP(Tablo_MonitoringTable[[#This Row],[Indicators Numbering (can be hidden)]],Data_collection_table,18,FALSE)</f>
        <v>0</v>
      </c>
      <c r="U9" s="223">
        <f t="shared" si="3"/>
        <v>0</v>
      </c>
      <c r="V9" s="224">
        <f>VLOOKUP(Tablo_MonitoringTable[[#This Row],[Indicators Numbering (can be hidden)]],Data_collection_table,19,FALSE)</f>
        <v>0</v>
      </c>
      <c r="W9" s="222">
        <f>VLOOKUP(Tablo_MonitoringTable[[#This Row],[Indicators Numbering (can be hidden)]],Data_collection_table,20,FALSE)</f>
        <v>0</v>
      </c>
      <c r="X9" s="223">
        <f t="shared" si="4"/>
        <v>0</v>
      </c>
      <c r="Y9" s="224">
        <f>VLOOKUP(Tablo_MonitoringTable[[#This Row],[Indicators Numbering (can be hidden)]],Data_collection_table,21,FALSE)</f>
        <v>0</v>
      </c>
      <c r="Z9" s="222">
        <f>VLOOKUP(Tablo_MonitoringTable[[#This Row],[Indicators Numbering (can be hidden)]],Data_collection_table,22,FALSE)</f>
        <v>0</v>
      </c>
      <c r="AA9" s="223">
        <f t="shared" si="5"/>
        <v>0</v>
      </c>
      <c r="AB9" s="298">
        <f>VLOOKUP(Tablo_MonitoringTable[[#This Row],[Indicators Numbering (can be hidden)]],Data_collection_table,23,FALSE)</f>
        <v>0</v>
      </c>
    </row>
    <row r="10" spans="1:16384" ht="52.5" customHeight="1">
      <c r="A10" s="1276"/>
      <c r="B10" s="531" t="str">
        <f>VLOOKUP(Tablo_MonitoringTable[[#This Row],[Indicators Numbering (can be hidden)]],IndicNumbering[],4,FALSE)</f>
        <v>Outcome 1</v>
      </c>
      <c r="C10" s="1272"/>
      <c r="D10" s="531" t="str">
        <f t="array" ref="D10">INDEX(CO_indicators_list[], SMALL(IF(CO_Indic_List='1_Entry_Table'!$B$16,ROW(CO_Indic_List)-7),ROWS(D$6:D10)),8)</f>
        <v>1.5 - Percentage of children with satisfactory learning outcomes in math and Portuguese at end of primary school</v>
      </c>
      <c r="E10" s="531" t="str">
        <f t="array" ref="E10">INDEX(CO_indicators_list[], SMALL(IF(CO_Indic_List='1_Entry_Table'!$B$16,ROW(CO_Indic_List)-7),ROWS(E$6:E10)),3)</f>
        <v>Indicator 1.5</v>
      </c>
      <c r="F10" s="210"/>
      <c r="G10" s="194"/>
      <c r="H10" s="203">
        <f>VLOOKUP(Tablo_MonitoringTable[[#This Row],[Indicators Numbering (can be hidden)]],Data_collection_table,8,FALSE)</f>
        <v>0</v>
      </c>
      <c r="I10" s="198">
        <f>VLOOKUP(Tablo_MonitoringTable[[#This Row],[Indicators Numbering (can be hidden)]],Data_collection_table,10,FALSE)</f>
        <v>0</v>
      </c>
      <c r="J10" s="202">
        <f>VLOOKUP(Tablo_MonitoringTable[[#This Row],[Indicators Numbering (can be hidden)]],Data_collection_table,11,FALSE)</f>
        <v>0</v>
      </c>
      <c r="K10" s="195">
        <f>VLOOKUP(Tablo_MonitoringTable[[#This Row],[Indicators Numbering (can be hidden)]],Data_collection_table,12,FALSE)</f>
        <v>0</v>
      </c>
      <c r="L10" s="204">
        <f t="shared" si="0"/>
        <v>0</v>
      </c>
      <c r="M10" s="196">
        <f>VLOOKUP(Tablo_MonitoringTable[[#This Row],[Indicators Numbering (can be hidden)]],Data_collection_table,13,FALSE)</f>
        <v>0</v>
      </c>
      <c r="N10" s="195">
        <f>VLOOKUP(Tablo_MonitoringTable[[#This Row],[Indicators Numbering (can be hidden)]],Data_collection_table,14,FALSE)</f>
        <v>0</v>
      </c>
      <c r="O10" s="204">
        <f t="shared" si="1"/>
        <v>0</v>
      </c>
      <c r="P10" s="196">
        <f>VLOOKUP(Tablo_MonitoringTable[[#This Row],[Indicators Numbering (can be hidden)]],Data_collection_table,15,FALSE)</f>
        <v>0</v>
      </c>
      <c r="Q10" s="195">
        <f>VLOOKUP(Tablo_MonitoringTable[[#This Row],[Indicators Numbering (can be hidden)]],Data_collection_table,16,FALSE)</f>
        <v>0</v>
      </c>
      <c r="R10" s="204">
        <f t="shared" si="2"/>
        <v>0</v>
      </c>
      <c r="S10" s="196">
        <f>VLOOKUP(Tablo_MonitoringTable[[#This Row],[Indicators Numbering (can be hidden)]],Data_collection_table,17,FALSE)</f>
        <v>0</v>
      </c>
      <c r="T10" s="195">
        <f>VLOOKUP(Tablo_MonitoringTable[[#This Row],[Indicators Numbering (can be hidden)]],Data_collection_table,18,FALSE)</f>
        <v>0</v>
      </c>
      <c r="U10" s="204">
        <f t="shared" si="3"/>
        <v>0</v>
      </c>
      <c r="V10" s="196">
        <f>VLOOKUP(Tablo_MonitoringTable[[#This Row],[Indicators Numbering (can be hidden)]],Data_collection_table,19,FALSE)</f>
        <v>0</v>
      </c>
      <c r="W10" s="195">
        <f>VLOOKUP(Tablo_MonitoringTable[[#This Row],[Indicators Numbering (can be hidden)]],Data_collection_table,20,FALSE)</f>
        <v>0</v>
      </c>
      <c r="X10" s="204">
        <f t="shared" si="4"/>
        <v>0</v>
      </c>
      <c r="Y10" s="196">
        <f>VLOOKUP(Tablo_MonitoringTable[[#This Row],[Indicators Numbering (can be hidden)]],Data_collection_table,21,FALSE)</f>
        <v>0</v>
      </c>
      <c r="Z10" s="195">
        <f>VLOOKUP(Tablo_MonitoringTable[[#This Row],[Indicators Numbering (can be hidden)]],Data_collection_table,22,FALSE)</f>
        <v>0</v>
      </c>
      <c r="AA10" s="207">
        <f t="shared" si="5"/>
        <v>0</v>
      </c>
      <c r="AB10" s="192">
        <f>VLOOKUP(Tablo_MonitoringTable[[#This Row],[Indicators Numbering (can be hidden)]],Data_collection_table,23,FALSE)</f>
        <v>0</v>
      </c>
    </row>
    <row r="11" spans="1:16384" ht="105" customHeight="1">
      <c r="A11" s="1277"/>
      <c r="B11" s="531" t="str">
        <f>VLOOKUP(Tablo_MonitoringTable[[#This Row],[Indicators Numbering (can be hidden)]],IndicNumbering[],4,FALSE)</f>
        <v>Outcome 1</v>
      </c>
      <c r="C11" s="1273"/>
      <c r="D11" s="531" t="str">
        <f t="array" ref="D11">INDEX(CO_indicators_list[], SMALL(IF(CO_Indic_List='1_Entry_Table'!$B$16,ROW(CO_Indic_List)-7),ROWS(D$6:D11)),8)</f>
        <v>1.6 - Number of children at risk of exclusion reached by the child protection system (including public and NGO institutions)</v>
      </c>
      <c r="E11" s="531" t="str">
        <f t="array" ref="E11">INDEX(CO_indicators_list[], SMALL(IF(CO_Indic_List='1_Entry_Table'!$B$16,ROW(CO_Indic_List)-7),ROWS(E$6:E11)),3)</f>
        <v>Indicator 1.6</v>
      </c>
      <c r="F11" s="210"/>
      <c r="G11" s="194"/>
      <c r="H11" s="203">
        <f>VLOOKUP(Tablo_MonitoringTable[[#This Row],[Indicators Numbering (can be hidden)]],Data_collection_table,8,FALSE)</f>
        <v>0</v>
      </c>
      <c r="I11" s="198">
        <f>VLOOKUP(Tablo_MonitoringTable[[#This Row],[Indicators Numbering (can be hidden)]],Data_collection_table,10,FALSE)</f>
        <v>0</v>
      </c>
      <c r="J11" s="202">
        <f>VLOOKUP(Tablo_MonitoringTable[[#This Row],[Indicators Numbering (can be hidden)]],Data_collection_table,11,FALSE)</f>
        <v>0</v>
      </c>
      <c r="K11" s="195">
        <f>VLOOKUP(Tablo_MonitoringTable[[#This Row],[Indicators Numbering (can be hidden)]],Data_collection_table,12,FALSE)</f>
        <v>0</v>
      </c>
      <c r="L11" s="204">
        <f t="shared" si="0"/>
        <v>0</v>
      </c>
      <c r="M11" s="196">
        <f>VLOOKUP(Tablo_MonitoringTable[[#This Row],[Indicators Numbering (can be hidden)]],Data_collection_table,13,FALSE)</f>
        <v>0</v>
      </c>
      <c r="N11" s="195">
        <f>VLOOKUP(Tablo_MonitoringTable[[#This Row],[Indicators Numbering (can be hidden)]],Data_collection_table,14,FALSE)</f>
        <v>0</v>
      </c>
      <c r="O11" s="204">
        <f t="shared" si="1"/>
        <v>0</v>
      </c>
      <c r="P11" s="196">
        <f>VLOOKUP(Tablo_MonitoringTable[[#This Row],[Indicators Numbering (can be hidden)]],Data_collection_table,15,FALSE)</f>
        <v>0</v>
      </c>
      <c r="Q11" s="195">
        <f>VLOOKUP(Tablo_MonitoringTable[[#This Row],[Indicators Numbering (can be hidden)]],Data_collection_table,16,FALSE)</f>
        <v>0</v>
      </c>
      <c r="R11" s="204">
        <f t="shared" si="2"/>
        <v>0</v>
      </c>
      <c r="S11" s="196">
        <f>VLOOKUP(Tablo_MonitoringTable[[#This Row],[Indicators Numbering (can be hidden)]],Data_collection_table,17,FALSE)</f>
        <v>0</v>
      </c>
      <c r="T11" s="195">
        <f>VLOOKUP(Tablo_MonitoringTable[[#This Row],[Indicators Numbering (can be hidden)]],Data_collection_table,18,FALSE)</f>
        <v>0</v>
      </c>
      <c r="U11" s="204">
        <f t="shared" si="3"/>
        <v>0</v>
      </c>
      <c r="V11" s="196">
        <f>VLOOKUP(Tablo_MonitoringTable[[#This Row],[Indicators Numbering (can be hidden)]],Data_collection_table,19,FALSE)</f>
        <v>0</v>
      </c>
      <c r="W11" s="195">
        <f>VLOOKUP(Tablo_MonitoringTable[[#This Row],[Indicators Numbering (can be hidden)]],Data_collection_table,20,FALSE)</f>
        <v>0</v>
      </c>
      <c r="X11" s="204">
        <f t="shared" si="4"/>
        <v>0</v>
      </c>
      <c r="Y11" s="196">
        <f>VLOOKUP(Tablo_MonitoringTable[[#This Row],[Indicators Numbering (can be hidden)]],Data_collection_table,21,FALSE)</f>
        <v>0</v>
      </c>
      <c r="Z11" s="195">
        <f>VLOOKUP(Tablo_MonitoringTable[[#This Row],[Indicators Numbering (can be hidden)]],Data_collection_table,22,FALSE)</f>
        <v>0</v>
      </c>
      <c r="AA11" s="207">
        <f t="shared" si="5"/>
        <v>0</v>
      </c>
      <c r="AB11" s="192">
        <f>VLOOKUP(Tablo_MonitoringTable[[#This Row],[Indicators Numbering (can be hidden)]],Data_collection_table,23,FALSE)</f>
        <v>0</v>
      </c>
    </row>
    <row r="12" spans="1:16384" ht="75" customHeight="1">
      <c r="A12" s="1275" t="str">
        <f>VLOOKUP(B12,FillHome_OO[],2,FALSE)</f>
        <v>Output 1.1 - National and local capacity enhanced to provide access and promote effective use of integrated and high-quality, gender-responsive health services, including sexual and reproductive health, especially for adolescents and youth</v>
      </c>
      <c r="B12" s="531" t="str">
        <f>VLOOKUP(Tablo_MonitoringTable[[#This Row],[Indicators Numbering (can be hidden)]],IndicNumbering[],4,FALSE)</f>
        <v>Output 1.1</v>
      </c>
      <c r="C12" s="1274"/>
      <c r="D12" s="531" t="str">
        <f t="array" ref="D12">INDEX(CO_indicators_list[], SMALL(IF(CO_Indic_List='1_Entry_Table'!$B$16,ROW(CO_Indic_List)-7),ROWS(D$6:D12)),8)</f>
        <v>1.1.1 - Number of health facilities providing integrated adolescent-friendly health services</v>
      </c>
      <c r="E12" s="531" t="str">
        <f t="array" ref="E12">INDEX(CO_indicators_list[], SMALL(IF(CO_Indic_List='1_Entry_Table'!$B$16,ROW(CO_Indic_List)-7),ROWS(E$6:E12)),3)</f>
        <v>Indicator 1.1.1</v>
      </c>
      <c r="F12" s="210"/>
      <c r="G12" s="194"/>
      <c r="H12" s="203">
        <f>VLOOKUP(Tablo_MonitoringTable[[#This Row],[Indicators Numbering (can be hidden)]],Data_collection_table,8,FALSE)</f>
        <v>0</v>
      </c>
      <c r="I12" s="198">
        <f>VLOOKUP(Tablo_MonitoringTable[[#This Row],[Indicators Numbering (can be hidden)]],Data_collection_table,10,FALSE)</f>
        <v>0</v>
      </c>
      <c r="J12" s="633">
        <f>VLOOKUP(Tablo_MonitoringTable[[#This Row],[Indicators Numbering (can be hidden)]],Data_collection_table,11,FALSE)</f>
        <v>0</v>
      </c>
      <c r="K12" s="634">
        <f>VLOOKUP(Tablo_MonitoringTable[[#This Row],[Indicators Numbering (can be hidden)]],Data_collection_table,12,FALSE)</f>
        <v>0</v>
      </c>
      <c r="L12" s="635">
        <f t="shared" si="0"/>
        <v>0</v>
      </c>
      <c r="M12" s="636">
        <f>VLOOKUP(Tablo_MonitoringTable[[#This Row],[Indicators Numbering (can be hidden)]],Data_collection_table,13,FALSE)</f>
        <v>0</v>
      </c>
      <c r="N12" s="634">
        <f>VLOOKUP(Tablo_MonitoringTable[[#This Row],[Indicators Numbering (can be hidden)]],Data_collection_table,14,FALSE)</f>
        <v>0</v>
      </c>
      <c r="O12" s="635">
        <f t="shared" si="1"/>
        <v>0</v>
      </c>
      <c r="P12" s="636">
        <f>VLOOKUP(Tablo_MonitoringTable[[#This Row],[Indicators Numbering (can be hidden)]],Data_collection_table,15,FALSE)</f>
        <v>0</v>
      </c>
      <c r="Q12" s="634">
        <f>VLOOKUP(Tablo_MonitoringTable[[#This Row],[Indicators Numbering (can be hidden)]],Data_collection_table,16,FALSE)</f>
        <v>0</v>
      </c>
      <c r="R12" s="635">
        <f t="shared" si="2"/>
        <v>0</v>
      </c>
      <c r="S12" s="636">
        <f>VLOOKUP(Tablo_MonitoringTable[[#This Row],[Indicators Numbering (can be hidden)]],Data_collection_table,17,FALSE)</f>
        <v>0</v>
      </c>
      <c r="T12" s="634">
        <f>VLOOKUP(Tablo_MonitoringTable[[#This Row],[Indicators Numbering (can be hidden)]],Data_collection_table,18,FALSE)</f>
        <v>0</v>
      </c>
      <c r="U12" s="635">
        <f t="shared" si="3"/>
        <v>0</v>
      </c>
      <c r="V12" s="636">
        <f>VLOOKUP(Tablo_MonitoringTable[[#This Row],[Indicators Numbering (can be hidden)]],Data_collection_table,19,FALSE)</f>
        <v>0</v>
      </c>
      <c r="W12" s="634">
        <f>VLOOKUP(Tablo_MonitoringTable[[#This Row],[Indicators Numbering (can be hidden)]],Data_collection_table,20,FALSE)</f>
        <v>0</v>
      </c>
      <c r="X12" s="635">
        <f t="shared" si="4"/>
        <v>0</v>
      </c>
      <c r="Y12" s="636">
        <f>VLOOKUP(Tablo_MonitoringTable[[#This Row],[Indicators Numbering (can be hidden)]],Data_collection_table,21,FALSE)</f>
        <v>0</v>
      </c>
      <c r="Z12" s="634">
        <f>VLOOKUP(Tablo_MonitoringTable[[#This Row],[Indicators Numbering (can be hidden)]],Data_collection_table,22,FALSE)</f>
        <v>0</v>
      </c>
      <c r="AA12" s="635">
        <f t="shared" si="5"/>
        <v>0</v>
      </c>
      <c r="AB12" s="637">
        <f>VLOOKUP(Tablo_MonitoringTable[[#This Row],[Indicators Numbering (can be hidden)]],Data_collection_table,23,FALSE)</f>
        <v>0</v>
      </c>
    </row>
    <row r="13" spans="1:16384" ht="45.75" customHeight="1">
      <c r="A13" s="1277"/>
      <c r="B13" s="531" t="str">
        <f>VLOOKUP(Tablo_MonitoringTable[[#This Row],[Indicators Numbering (can be hidden)]],IndicNumbering[],4,FALSE)</f>
        <v>Output 1.1</v>
      </c>
      <c r="C13" s="1273"/>
      <c r="D13" s="531" t="str">
        <f t="array" ref="D13">INDEX(CO_indicators_list[], SMALL(IF(CO_Indic_List='1_Entry_Table'!$B$16,ROW(CO_Indic_List)-7),ROWS(D$6:D13)),8)</f>
        <v>1.1.2 - Number of district health delegations that have integrated adolescent health interventions within local health plans</v>
      </c>
      <c r="E13" s="531" t="str">
        <f t="array" ref="E13">INDEX(CO_indicators_list[], SMALL(IF(CO_Indic_List='1_Entry_Table'!$B$16,ROW(CO_Indic_List)-7),ROWS(E$6:E13)),3)</f>
        <v>Indicator 1.1.2</v>
      </c>
      <c r="F13" s="210"/>
      <c r="G13" s="194"/>
      <c r="H13" s="203">
        <f>VLOOKUP(Tablo_MonitoringTable[[#This Row],[Indicators Numbering (can be hidden)]],Data_collection_table,8,FALSE)</f>
        <v>0</v>
      </c>
      <c r="I13" s="198">
        <f>VLOOKUP(Tablo_MonitoringTable[[#This Row],[Indicators Numbering (can be hidden)]],Data_collection_table,10,FALSE)</f>
        <v>0</v>
      </c>
      <c r="J13" s="201">
        <f>VLOOKUP(Tablo_MonitoringTable[[#This Row],[Indicators Numbering (can be hidden)]],Data_collection_table,11,FALSE)</f>
        <v>0</v>
      </c>
      <c r="K13" s="200">
        <f>VLOOKUP(Tablo_MonitoringTable[[#This Row],[Indicators Numbering (can be hidden)]],Data_collection_table,12,FALSE)</f>
        <v>0</v>
      </c>
      <c r="L13" s="215">
        <f t="shared" si="0"/>
        <v>0</v>
      </c>
      <c r="M13" s="216">
        <f>VLOOKUP(Tablo_MonitoringTable[[#This Row],[Indicators Numbering (can be hidden)]],Data_collection_table,13,FALSE)</f>
        <v>0</v>
      </c>
      <c r="N13" s="200">
        <f>VLOOKUP(Tablo_MonitoringTable[[#This Row],[Indicators Numbering (can be hidden)]],Data_collection_table,14,FALSE)</f>
        <v>0</v>
      </c>
      <c r="O13" s="215">
        <f t="shared" si="1"/>
        <v>0</v>
      </c>
      <c r="P13" s="216">
        <f>VLOOKUP(Tablo_MonitoringTable[[#This Row],[Indicators Numbering (can be hidden)]],Data_collection_table,15,FALSE)</f>
        <v>0</v>
      </c>
      <c r="Q13" s="200">
        <f>VLOOKUP(Tablo_MonitoringTable[[#This Row],[Indicators Numbering (can be hidden)]],Data_collection_table,16,FALSE)</f>
        <v>0</v>
      </c>
      <c r="R13" s="215">
        <f t="shared" si="2"/>
        <v>0</v>
      </c>
      <c r="S13" s="216">
        <f>VLOOKUP(Tablo_MonitoringTable[[#This Row],[Indicators Numbering (can be hidden)]],Data_collection_table,17,FALSE)</f>
        <v>0</v>
      </c>
      <c r="T13" s="200">
        <f>VLOOKUP(Tablo_MonitoringTable[[#This Row],[Indicators Numbering (can be hidden)]],Data_collection_table,18,FALSE)</f>
        <v>0</v>
      </c>
      <c r="U13" s="215">
        <f t="shared" si="3"/>
        <v>0</v>
      </c>
      <c r="V13" s="216">
        <f>VLOOKUP(Tablo_MonitoringTable[[#This Row],[Indicators Numbering (can be hidden)]],Data_collection_table,19,FALSE)</f>
        <v>0</v>
      </c>
      <c r="W13" s="200">
        <f>VLOOKUP(Tablo_MonitoringTable[[#This Row],[Indicators Numbering (can be hidden)]],Data_collection_table,20,FALSE)</f>
        <v>0</v>
      </c>
      <c r="X13" s="215">
        <f t="shared" si="4"/>
        <v>0</v>
      </c>
      <c r="Y13" s="216">
        <f>VLOOKUP(Tablo_MonitoringTable[[#This Row],[Indicators Numbering (can be hidden)]],Data_collection_table,21,FALSE)</f>
        <v>0</v>
      </c>
      <c r="Z13" s="200">
        <f>VLOOKUP(Tablo_MonitoringTable[[#This Row],[Indicators Numbering (can be hidden)]],Data_collection_table,22,FALSE)</f>
        <v>0</v>
      </c>
      <c r="AA13" s="215">
        <f t="shared" si="5"/>
        <v>0</v>
      </c>
      <c r="AB13" s="297">
        <f>VLOOKUP(Tablo_MonitoringTable[[#This Row],[Indicators Numbering (can be hidden)]],Data_collection_table,23,FALSE)</f>
        <v>0</v>
      </c>
    </row>
    <row r="14" spans="1:16384" ht="56.25" customHeight="1">
      <c r="A14" s="1275" t="str">
        <f>VLOOKUP(B14,FillHome_OO[],2,FALSE)</f>
        <v>Output 1.2 - National and local capacity for maternal, perinatal and child-health services strengthened</v>
      </c>
      <c r="B14" s="531" t="str">
        <f>VLOOKUP(Tablo_MonitoringTable[[#This Row],[Indicators Numbering (can be hidden)]],IndicNumbering[],4,FALSE)</f>
        <v>Output 1.2</v>
      </c>
      <c r="C14" s="1274"/>
      <c r="D14" s="531" t="str">
        <f t="array" ref="D14">INDEX(CO_indicators_list[], SMALL(IF(CO_Indic_List='1_Entry_Table'!$B$16,ROW(CO_Indic_List)-7),ROWS(D$6:D14)),8)</f>
        <v>1.2.1 - Number of district health delegations providing care for children with multiple micronutrient powder</v>
      </c>
      <c r="E14" s="531" t="str">
        <f t="array" ref="E14">INDEX(CO_indicators_list[], SMALL(IF(CO_Indic_List='1_Entry_Table'!$B$16,ROW(CO_Indic_List)-7),ROWS(E$6:E14)),3)</f>
        <v>Indicator 1.2.1</v>
      </c>
      <c r="F14" s="210"/>
      <c r="G14" s="194"/>
      <c r="H14" s="203">
        <f>VLOOKUP(Tablo_MonitoringTable[[#This Row],[Indicators Numbering (can be hidden)]],Data_collection_table,8,FALSE)</f>
        <v>0</v>
      </c>
      <c r="I14" s="198">
        <f>VLOOKUP(Tablo_MonitoringTable[[#This Row],[Indicators Numbering (can be hidden)]],Data_collection_table,10,FALSE)</f>
        <v>0</v>
      </c>
      <c r="J14" s="221">
        <f>VLOOKUP(Tablo_MonitoringTable[[#This Row],[Indicators Numbering (can be hidden)]],Data_collection_table,11,FALSE)</f>
        <v>0</v>
      </c>
      <c r="K14" s="222">
        <f>VLOOKUP(Tablo_MonitoringTable[[#This Row],[Indicators Numbering (can be hidden)]],Data_collection_table,12,FALSE)</f>
        <v>0</v>
      </c>
      <c r="L14" s="223">
        <f t="shared" si="0"/>
        <v>0</v>
      </c>
      <c r="M14" s="224">
        <f>VLOOKUP(Tablo_MonitoringTable[[#This Row],[Indicators Numbering (can be hidden)]],Data_collection_table,13,FALSE)</f>
        <v>0</v>
      </c>
      <c r="N14" s="222">
        <f>VLOOKUP(Tablo_MonitoringTable[[#This Row],[Indicators Numbering (can be hidden)]],Data_collection_table,14,FALSE)</f>
        <v>0</v>
      </c>
      <c r="O14" s="223">
        <f t="shared" si="1"/>
        <v>0</v>
      </c>
      <c r="P14" s="224">
        <f>VLOOKUP(Tablo_MonitoringTable[[#This Row],[Indicators Numbering (can be hidden)]],Data_collection_table,15,FALSE)</f>
        <v>0</v>
      </c>
      <c r="Q14" s="222">
        <f>VLOOKUP(Tablo_MonitoringTable[[#This Row],[Indicators Numbering (can be hidden)]],Data_collection_table,16,FALSE)</f>
        <v>0</v>
      </c>
      <c r="R14" s="223">
        <f t="shared" si="2"/>
        <v>0</v>
      </c>
      <c r="S14" s="224">
        <f>VLOOKUP(Tablo_MonitoringTable[[#This Row],[Indicators Numbering (can be hidden)]],Data_collection_table,17,FALSE)</f>
        <v>0</v>
      </c>
      <c r="T14" s="222">
        <f>VLOOKUP(Tablo_MonitoringTable[[#This Row],[Indicators Numbering (can be hidden)]],Data_collection_table,18,FALSE)</f>
        <v>0</v>
      </c>
      <c r="U14" s="223">
        <f t="shared" si="3"/>
        <v>0</v>
      </c>
      <c r="V14" s="224">
        <f>VLOOKUP(Tablo_MonitoringTable[[#This Row],[Indicators Numbering (can be hidden)]],Data_collection_table,19,FALSE)</f>
        <v>0</v>
      </c>
      <c r="W14" s="222">
        <f>VLOOKUP(Tablo_MonitoringTable[[#This Row],[Indicators Numbering (can be hidden)]],Data_collection_table,20,FALSE)</f>
        <v>0</v>
      </c>
      <c r="X14" s="223">
        <f t="shared" si="4"/>
        <v>0</v>
      </c>
      <c r="Y14" s="224">
        <f>VLOOKUP(Tablo_MonitoringTable[[#This Row],[Indicators Numbering (can be hidden)]],Data_collection_table,21,FALSE)</f>
        <v>0</v>
      </c>
      <c r="Z14" s="222">
        <f>VLOOKUP(Tablo_MonitoringTable[[#This Row],[Indicators Numbering (can be hidden)]],Data_collection_table,22,FALSE)</f>
        <v>0</v>
      </c>
      <c r="AA14" s="223">
        <f t="shared" si="5"/>
        <v>0</v>
      </c>
      <c r="AB14" s="298">
        <f>VLOOKUP(Tablo_MonitoringTable[[#This Row],[Indicators Numbering (can be hidden)]],Data_collection_table,23,FALSE)</f>
        <v>0</v>
      </c>
    </row>
    <row r="15" spans="1:16384" ht="30.75" customHeight="1">
      <c r="A15" s="1276"/>
      <c r="B15" s="531" t="str">
        <f>VLOOKUP(Tablo_MonitoringTable[[#This Row],[Indicators Numbering (can be hidden)]],IndicNumbering[],4,FALSE)</f>
        <v>Output 1.2</v>
      </c>
      <c r="C15" s="1272"/>
      <c r="D15" s="531" t="str">
        <f t="array" ref="D15">INDEX(CO_indicators_list[], SMALL(IF(CO_Indic_List='1_Entry_Table'!$B$16,ROW(CO_Indic_List)-7),ROWS(D$6:D15)),8)</f>
        <v>1.2.2 - Percentage of district health delegations with at least one infrastructure integrating early child development in their child development monitoring services with nutrition services as entry point</v>
      </c>
      <c r="E15" s="531" t="str">
        <f t="array" ref="E15">INDEX(CO_indicators_list[], SMALL(IF(CO_Indic_List='1_Entry_Table'!$B$16,ROW(CO_Indic_List)-7),ROWS(E$6:E15)),3)</f>
        <v>Indicator 1.2.2</v>
      </c>
      <c r="F15" s="210"/>
      <c r="G15" s="194"/>
      <c r="H15" s="203">
        <f>VLOOKUP(Tablo_MonitoringTable[[#This Row],[Indicators Numbering (can be hidden)]],Data_collection_table,8,FALSE)</f>
        <v>0</v>
      </c>
      <c r="I15" s="198">
        <f>VLOOKUP(Tablo_MonitoringTable[[#This Row],[Indicators Numbering (can be hidden)]],Data_collection_table,10,FALSE)</f>
        <v>0</v>
      </c>
      <c r="J15" s="202">
        <f>VLOOKUP(Tablo_MonitoringTable[[#This Row],[Indicators Numbering (can be hidden)]],Data_collection_table,11,FALSE)</f>
        <v>0</v>
      </c>
      <c r="K15" s="195">
        <f>VLOOKUP(Tablo_MonitoringTable[[#This Row],[Indicators Numbering (can be hidden)]],Data_collection_table,12,FALSE)</f>
        <v>0</v>
      </c>
      <c r="L15" s="204">
        <f t="shared" si="0"/>
        <v>0</v>
      </c>
      <c r="M15" s="196">
        <f>VLOOKUP(Tablo_MonitoringTable[[#This Row],[Indicators Numbering (can be hidden)]],Data_collection_table,13,FALSE)</f>
        <v>0</v>
      </c>
      <c r="N15" s="195">
        <f>VLOOKUP(Tablo_MonitoringTable[[#This Row],[Indicators Numbering (can be hidden)]],Data_collection_table,14,FALSE)</f>
        <v>0</v>
      </c>
      <c r="O15" s="204">
        <f t="shared" si="1"/>
        <v>0</v>
      </c>
      <c r="P15" s="196">
        <f>VLOOKUP(Tablo_MonitoringTable[[#This Row],[Indicators Numbering (can be hidden)]],Data_collection_table,15,FALSE)</f>
        <v>0</v>
      </c>
      <c r="Q15" s="195">
        <f>VLOOKUP(Tablo_MonitoringTable[[#This Row],[Indicators Numbering (can be hidden)]],Data_collection_table,16,FALSE)</f>
        <v>0</v>
      </c>
      <c r="R15" s="204">
        <f t="shared" si="2"/>
        <v>0</v>
      </c>
      <c r="S15" s="196">
        <f>VLOOKUP(Tablo_MonitoringTable[[#This Row],[Indicators Numbering (can be hidden)]],Data_collection_table,17,FALSE)</f>
        <v>0</v>
      </c>
      <c r="T15" s="195">
        <f>VLOOKUP(Tablo_MonitoringTable[[#This Row],[Indicators Numbering (can be hidden)]],Data_collection_table,18,FALSE)</f>
        <v>0</v>
      </c>
      <c r="U15" s="204">
        <f t="shared" si="3"/>
        <v>0</v>
      </c>
      <c r="V15" s="196">
        <f>VLOOKUP(Tablo_MonitoringTable[[#This Row],[Indicators Numbering (can be hidden)]],Data_collection_table,19,FALSE)</f>
        <v>0</v>
      </c>
      <c r="W15" s="195">
        <f>VLOOKUP(Tablo_MonitoringTable[[#This Row],[Indicators Numbering (can be hidden)]],Data_collection_table,20,FALSE)</f>
        <v>0</v>
      </c>
      <c r="X15" s="204">
        <f t="shared" si="4"/>
        <v>0</v>
      </c>
      <c r="Y15" s="196">
        <f>VLOOKUP(Tablo_MonitoringTable[[#This Row],[Indicators Numbering (can be hidden)]],Data_collection_table,21,FALSE)</f>
        <v>0</v>
      </c>
      <c r="Z15" s="195">
        <f>VLOOKUP(Tablo_MonitoringTable[[#This Row],[Indicators Numbering (can be hidden)]],Data_collection_table,22,FALSE)</f>
        <v>0</v>
      </c>
      <c r="AA15" s="207">
        <f t="shared" si="5"/>
        <v>0</v>
      </c>
      <c r="AB15" s="192">
        <f>VLOOKUP(Tablo_MonitoringTable[[#This Row],[Indicators Numbering (can be hidden)]],Data_collection_table,23,FALSE)</f>
        <v>0</v>
      </c>
    </row>
    <row r="16" spans="1:16384" ht="79.5" customHeight="1">
      <c r="A16" s="1277"/>
      <c r="B16" s="531" t="str">
        <f>VLOOKUP(Tablo_MonitoringTable[[#This Row],[Indicators Numbering (can be hidden)]],IndicNumbering[],4,FALSE)</f>
        <v>Output 1.2</v>
      </c>
      <c r="C16" s="1273"/>
      <c r="D16" s="531" t="str">
        <f t="array" ref="D16">INDEX(CO_indicators_list[], SMALL(IF(CO_Indic_List='1_Entry_Table'!$B$16,ROW(CO_Indic_List)-7),ROWS(D$6:D16)),8)</f>
        <v>1.2.3 - Existence of a functional national health information system for maternal, child and adolescent health, including reproductive health</v>
      </c>
      <c r="E16" s="531" t="str">
        <f t="array" ref="E16">INDEX(CO_indicators_list[], SMALL(IF(CO_Indic_List='1_Entry_Table'!$B$16,ROW(CO_Indic_List)-7),ROWS(E$6:E16)),3)</f>
        <v>Indicator 1.2.3</v>
      </c>
      <c r="F16" s="210"/>
      <c r="G16" s="194"/>
      <c r="H16" s="203">
        <f>VLOOKUP(Tablo_MonitoringTable[[#This Row],[Indicators Numbering (can be hidden)]],Data_collection_table,8,FALSE)</f>
        <v>0</v>
      </c>
      <c r="I16" s="198">
        <f>VLOOKUP(Tablo_MonitoringTable[[#This Row],[Indicators Numbering (can be hidden)]],Data_collection_table,10,FALSE)</f>
        <v>0</v>
      </c>
      <c r="J16" s="202">
        <f>VLOOKUP(Tablo_MonitoringTable[[#This Row],[Indicators Numbering (can be hidden)]],Data_collection_table,11,FALSE)</f>
        <v>0</v>
      </c>
      <c r="K16" s="195">
        <f>VLOOKUP(Tablo_MonitoringTable[[#This Row],[Indicators Numbering (can be hidden)]],Data_collection_table,12,FALSE)</f>
        <v>0</v>
      </c>
      <c r="L16" s="204">
        <f t="shared" si="0"/>
        <v>0</v>
      </c>
      <c r="M16" s="196">
        <f>VLOOKUP(Tablo_MonitoringTable[[#This Row],[Indicators Numbering (can be hidden)]],Data_collection_table,13,FALSE)</f>
        <v>0</v>
      </c>
      <c r="N16" s="195">
        <f>VLOOKUP(Tablo_MonitoringTable[[#This Row],[Indicators Numbering (can be hidden)]],Data_collection_table,14,FALSE)</f>
        <v>0</v>
      </c>
      <c r="O16" s="204">
        <f t="shared" si="1"/>
        <v>0</v>
      </c>
      <c r="P16" s="196">
        <f>VLOOKUP(Tablo_MonitoringTable[[#This Row],[Indicators Numbering (can be hidden)]],Data_collection_table,15,FALSE)</f>
        <v>0</v>
      </c>
      <c r="Q16" s="195">
        <f>VLOOKUP(Tablo_MonitoringTable[[#This Row],[Indicators Numbering (can be hidden)]],Data_collection_table,16,FALSE)</f>
        <v>0</v>
      </c>
      <c r="R16" s="204">
        <f t="shared" si="2"/>
        <v>0</v>
      </c>
      <c r="S16" s="196">
        <f>VLOOKUP(Tablo_MonitoringTable[[#This Row],[Indicators Numbering (can be hidden)]],Data_collection_table,17,FALSE)</f>
        <v>0</v>
      </c>
      <c r="T16" s="195">
        <f>VLOOKUP(Tablo_MonitoringTable[[#This Row],[Indicators Numbering (can be hidden)]],Data_collection_table,18,FALSE)</f>
        <v>0</v>
      </c>
      <c r="U16" s="204">
        <f t="shared" si="3"/>
        <v>0</v>
      </c>
      <c r="V16" s="196">
        <f>VLOOKUP(Tablo_MonitoringTable[[#This Row],[Indicators Numbering (can be hidden)]],Data_collection_table,19,FALSE)</f>
        <v>0</v>
      </c>
      <c r="W16" s="195">
        <f>VLOOKUP(Tablo_MonitoringTable[[#This Row],[Indicators Numbering (can be hidden)]],Data_collection_table,20,FALSE)</f>
        <v>0</v>
      </c>
      <c r="X16" s="204">
        <f t="shared" si="4"/>
        <v>0</v>
      </c>
      <c r="Y16" s="196">
        <f>VLOOKUP(Tablo_MonitoringTable[[#This Row],[Indicators Numbering (can be hidden)]],Data_collection_table,21,FALSE)</f>
        <v>0</v>
      </c>
      <c r="Z16" s="195">
        <f>VLOOKUP(Tablo_MonitoringTable[[#This Row],[Indicators Numbering (can be hidden)]],Data_collection_table,22,FALSE)</f>
        <v>0</v>
      </c>
      <c r="AA16" s="207">
        <f t="shared" si="5"/>
        <v>0</v>
      </c>
      <c r="AB16" s="192">
        <f>VLOOKUP(Tablo_MonitoringTable[[#This Row],[Indicators Numbering (can be hidden)]],Data_collection_table,23,FALSE)</f>
        <v>0</v>
      </c>
    </row>
    <row r="17" spans="1:16384" ht="54" customHeight="1">
      <c r="A17" s="1275" t="str">
        <f>VLOOKUP(B17,FillHome_OO[],2,FALSE)</f>
        <v>Output 1.3 - Educational learning outcomes for girls and boys enhanced and relevant to the country’s development potential</v>
      </c>
      <c r="B17" s="531" t="str">
        <f>VLOOKUP(Tablo_MonitoringTable[[#This Row],[Indicators Numbering (can be hidden)]],IndicNumbering[],4,FALSE)</f>
        <v>Output 1.3</v>
      </c>
      <c r="C17" s="1274"/>
      <c r="D17" s="531" t="str">
        <f t="array" ref="D17">INDEX(CO_indicators_list[], SMALL(IF(CO_Indic_List='1_Entry_Table'!$B$16,ROW(CO_Indic_List)-7),ROWS(D$6:D17)),8)</f>
        <v>1.3.1 - Existence of a functional integrated early childhood education programme</v>
      </c>
      <c r="E17" s="531" t="str">
        <f t="array" ref="E17">INDEX(CO_indicators_list[], SMALL(IF(CO_Indic_List='1_Entry_Table'!$B$16,ROW(CO_Indic_List)-7),ROWS(E$6:E17)),3)</f>
        <v>Indicator 1.3.1</v>
      </c>
      <c r="F17" s="210"/>
      <c r="G17" s="194"/>
      <c r="H17" s="203">
        <f>VLOOKUP(Tablo_MonitoringTable[[#This Row],[Indicators Numbering (can be hidden)]],Data_collection_table,8,FALSE)</f>
        <v>0</v>
      </c>
      <c r="I17" s="198">
        <f>VLOOKUP(Tablo_MonitoringTable[[#This Row],[Indicators Numbering (can be hidden)]],Data_collection_table,10,FALSE)</f>
        <v>0</v>
      </c>
      <c r="J17" s="202">
        <f>VLOOKUP(Tablo_MonitoringTable[[#This Row],[Indicators Numbering (can be hidden)]],Data_collection_table,11,FALSE)</f>
        <v>0</v>
      </c>
      <c r="K17" s="195">
        <f>VLOOKUP(Tablo_MonitoringTable[[#This Row],[Indicators Numbering (can be hidden)]],Data_collection_table,12,FALSE)</f>
        <v>0</v>
      </c>
      <c r="L17" s="204">
        <f t="shared" si="0"/>
        <v>0</v>
      </c>
      <c r="M17" s="196">
        <f>VLOOKUP(Tablo_MonitoringTable[[#This Row],[Indicators Numbering (can be hidden)]],Data_collection_table,13,FALSE)</f>
        <v>0</v>
      </c>
      <c r="N17" s="195">
        <f>VLOOKUP(Tablo_MonitoringTable[[#This Row],[Indicators Numbering (can be hidden)]],Data_collection_table,14,FALSE)</f>
        <v>0</v>
      </c>
      <c r="O17" s="204">
        <f t="shared" si="1"/>
        <v>0</v>
      </c>
      <c r="P17" s="196">
        <f>VLOOKUP(Tablo_MonitoringTable[[#This Row],[Indicators Numbering (can be hidden)]],Data_collection_table,15,FALSE)</f>
        <v>0</v>
      </c>
      <c r="Q17" s="195">
        <f>VLOOKUP(Tablo_MonitoringTable[[#This Row],[Indicators Numbering (can be hidden)]],Data_collection_table,16,FALSE)</f>
        <v>0</v>
      </c>
      <c r="R17" s="204">
        <f t="shared" si="2"/>
        <v>0</v>
      </c>
      <c r="S17" s="196">
        <f>VLOOKUP(Tablo_MonitoringTable[[#This Row],[Indicators Numbering (can be hidden)]],Data_collection_table,17,FALSE)</f>
        <v>0</v>
      </c>
      <c r="T17" s="195">
        <f>VLOOKUP(Tablo_MonitoringTable[[#This Row],[Indicators Numbering (can be hidden)]],Data_collection_table,18,FALSE)</f>
        <v>0</v>
      </c>
      <c r="U17" s="204">
        <f t="shared" si="3"/>
        <v>0</v>
      </c>
      <c r="V17" s="196">
        <f>VLOOKUP(Tablo_MonitoringTable[[#This Row],[Indicators Numbering (can be hidden)]],Data_collection_table,19,FALSE)</f>
        <v>0</v>
      </c>
      <c r="W17" s="195">
        <f>VLOOKUP(Tablo_MonitoringTable[[#This Row],[Indicators Numbering (can be hidden)]],Data_collection_table,20,FALSE)</f>
        <v>0</v>
      </c>
      <c r="X17" s="204">
        <f t="shared" si="4"/>
        <v>0</v>
      </c>
      <c r="Y17" s="196">
        <f>VLOOKUP(Tablo_MonitoringTable[[#This Row],[Indicators Numbering (can be hidden)]],Data_collection_table,21,FALSE)</f>
        <v>0</v>
      </c>
      <c r="Z17" s="195">
        <f>VLOOKUP(Tablo_MonitoringTable[[#This Row],[Indicators Numbering (can be hidden)]],Data_collection_table,22,FALSE)</f>
        <v>0</v>
      </c>
      <c r="AA17" s="207">
        <f t="shared" si="5"/>
        <v>0</v>
      </c>
      <c r="AB17" s="192">
        <f>VLOOKUP(Tablo_MonitoringTable[[#This Row],[Indicators Numbering (can be hidden)]],Data_collection_table,23,FALSE)</f>
        <v>0</v>
      </c>
    </row>
    <row r="18" spans="1:16384" ht="45">
      <c r="A18" s="1276"/>
      <c r="B18" s="531" t="str">
        <f>VLOOKUP(Tablo_MonitoringTable[[#This Row],[Indicators Numbering (can be hidden)]],IndicNumbering[],4,FALSE)</f>
        <v>Output 1.3</v>
      </c>
      <c r="C18" s="1272"/>
      <c r="D18" s="531" t="str">
        <f t="array" ref="D18">INDEX(CO_indicators_list[], SMALL(IF(CO_Indic_List='1_Entry_Table'!$B$16,ROW(CO_Indic_List)-7),ROWS(D$6:D18)),8)</f>
        <v>1.3.2 - Number of adolescents reached by a comprehensive sexuality education programme aligned with international standards</v>
      </c>
      <c r="E18" s="531" t="str">
        <f t="array" ref="E18">INDEX(CO_indicators_list[], SMALL(IF(CO_Indic_List='1_Entry_Table'!$B$16,ROW(CO_Indic_List)-7),ROWS(E$6:E18)),3)</f>
        <v>Indicator 1.3.2</v>
      </c>
      <c r="F18" s="210"/>
      <c r="G18" s="194"/>
      <c r="H18" s="203">
        <f>VLOOKUP(Tablo_MonitoringTable[[#This Row],[Indicators Numbering (can be hidden)]],Data_collection_table,8,FALSE)</f>
        <v>0</v>
      </c>
      <c r="I18" s="198">
        <f>VLOOKUP(Tablo_MonitoringTable[[#This Row],[Indicators Numbering (can be hidden)]],Data_collection_table,10,FALSE)</f>
        <v>0</v>
      </c>
      <c r="J18" s="202">
        <f>VLOOKUP(Tablo_MonitoringTable[[#This Row],[Indicators Numbering (can be hidden)]],Data_collection_table,11,FALSE)</f>
        <v>0</v>
      </c>
      <c r="K18" s="195">
        <f>VLOOKUP(Tablo_MonitoringTable[[#This Row],[Indicators Numbering (can be hidden)]],Data_collection_table,12,FALSE)</f>
        <v>0</v>
      </c>
      <c r="L18" s="204">
        <f t="shared" si="0"/>
        <v>0</v>
      </c>
      <c r="M18" s="196">
        <f>VLOOKUP(Tablo_MonitoringTable[[#This Row],[Indicators Numbering (can be hidden)]],Data_collection_table,13,FALSE)</f>
        <v>0</v>
      </c>
      <c r="N18" s="195">
        <f>VLOOKUP(Tablo_MonitoringTable[[#This Row],[Indicators Numbering (can be hidden)]],Data_collection_table,14,FALSE)</f>
        <v>0</v>
      </c>
      <c r="O18" s="204">
        <f t="shared" si="1"/>
        <v>0</v>
      </c>
      <c r="P18" s="196">
        <f>VLOOKUP(Tablo_MonitoringTable[[#This Row],[Indicators Numbering (can be hidden)]],Data_collection_table,15,FALSE)</f>
        <v>0</v>
      </c>
      <c r="Q18" s="195">
        <f>VLOOKUP(Tablo_MonitoringTable[[#This Row],[Indicators Numbering (can be hidden)]],Data_collection_table,16,FALSE)</f>
        <v>0</v>
      </c>
      <c r="R18" s="204">
        <f t="shared" si="2"/>
        <v>0</v>
      </c>
      <c r="S18" s="196">
        <f>VLOOKUP(Tablo_MonitoringTable[[#This Row],[Indicators Numbering (can be hidden)]],Data_collection_table,17,FALSE)</f>
        <v>0</v>
      </c>
      <c r="T18" s="195">
        <f>VLOOKUP(Tablo_MonitoringTable[[#This Row],[Indicators Numbering (can be hidden)]],Data_collection_table,18,FALSE)</f>
        <v>0</v>
      </c>
      <c r="U18" s="204">
        <f t="shared" si="3"/>
        <v>0</v>
      </c>
      <c r="V18" s="196">
        <f>VLOOKUP(Tablo_MonitoringTable[[#This Row],[Indicators Numbering (can be hidden)]],Data_collection_table,19,FALSE)</f>
        <v>0</v>
      </c>
      <c r="W18" s="195">
        <f>VLOOKUP(Tablo_MonitoringTable[[#This Row],[Indicators Numbering (can be hidden)]],Data_collection_table,20,FALSE)</f>
        <v>0</v>
      </c>
      <c r="X18" s="204">
        <f t="shared" si="4"/>
        <v>0</v>
      </c>
      <c r="Y18" s="196">
        <f>VLOOKUP(Tablo_MonitoringTable[[#This Row],[Indicators Numbering (can be hidden)]],Data_collection_table,21,FALSE)</f>
        <v>0</v>
      </c>
      <c r="Z18" s="195">
        <f>VLOOKUP(Tablo_MonitoringTable[[#This Row],[Indicators Numbering (can be hidden)]],Data_collection_table,22,FALSE)</f>
        <v>0</v>
      </c>
      <c r="AA18" s="207">
        <f t="shared" si="5"/>
        <v>0</v>
      </c>
      <c r="AB18" s="192">
        <f>VLOOKUP(Tablo_MonitoringTable[[#This Row],[Indicators Numbering (can be hidden)]],Data_collection_table,23,FALSE)</f>
        <v>0</v>
      </c>
    </row>
    <row r="19" spans="1:16384" ht="34.5" customHeight="1">
      <c r="A19" s="1277"/>
      <c r="B19" s="531" t="str">
        <f>VLOOKUP(Tablo_MonitoringTable[[#This Row],[Indicators Numbering (can be hidden)]],IndicNumbering[],4,FALSE)</f>
        <v>Output 1.3</v>
      </c>
      <c r="C19" s="1273"/>
      <c r="D19" s="531" t="str">
        <f t="array" ref="D19">INDEX(CO_indicators_list[], SMALL(IF(CO_Indic_List='1_Entry_Table'!$B$16,ROW(CO_Indic_List)-7),ROWS(D$6:D19)),8)</f>
        <v>1.3.3 - Existence of a comprehensive special education programme</v>
      </c>
      <c r="E19" s="531" t="str">
        <f t="array" ref="E19">INDEX(CO_indicators_list[], SMALL(IF(CO_Indic_List='1_Entry_Table'!$B$16,ROW(CO_Indic_List)-7),ROWS(E$6:E19)),3)</f>
        <v>Indicator 1.3.3</v>
      </c>
      <c r="F19" s="210"/>
      <c r="G19" s="194"/>
      <c r="H19" s="203">
        <f>VLOOKUP(Tablo_MonitoringTable[[#This Row],[Indicators Numbering (can be hidden)]],Data_collection_table,8,FALSE)</f>
        <v>0</v>
      </c>
      <c r="I19" s="198">
        <f>VLOOKUP(Tablo_MonitoringTable[[#This Row],[Indicators Numbering (can be hidden)]],Data_collection_table,10,FALSE)</f>
        <v>0</v>
      </c>
      <c r="J19" s="201">
        <f>VLOOKUP(Tablo_MonitoringTable[[#This Row],[Indicators Numbering (can be hidden)]],Data_collection_table,11,FALSE)</f>
        <v>0</v>
      </c>
      <c r="K19" s="200">
        <f>VLOOKUP(Tablo_MonitoringTable[[#This Row],[Indicators Numbering (can be hidden)]],Data_collection_table,12,FALSE)</f>
        <v>0</v>
      </c>
      <c r="L19" s="215">
        <f t="shared" si="0"/>
        <v>0</v>
      </c>
      <c r="M19" s="216">
        <f>VLOOKUP(Tablo_MonitoringTable[[#This Row],[Indicators Numbering (can be hidden)]],Data_collection_table,13,FALSE)</f>
        <v>0</v>
      </c>
      <c r="N19" s="200">
        <f>VLOOKUP(Tablo_MonitoringTable[[#This Row],[Indicators Numbering (can be hidden)]],Data_collection_table,14,FALSE)</f>
        <v>0</v>
      </c>
      <c r="O19" s="215">
        <f t="shared" si="1"/>
        <v>0</v>
      </c>
      <c r="P19" s="216">
        <f>VLOOKUP(Tablo_MonitoringTable[[#This Row],[Indicators Numbering (can be hidden)]],Data_collection_table,15,FALSE)</f>
        <v>0</v>
      </c>
      <c r="Q19" s="200">
        <f>VLOOKUP(Tablo_MonitoringTable[[#This Row],[Indicators Numbering (can be hidden)]],Data_collection_table,16,FALSE)</f>
        <v>0</v>
      </c>
      <c r="R19" s="215">
        <f t="shared" si="2"/>
        <v>0</v>
      </c>
      <c r="S19" s="216">
        <f>VLOOKUP(Tablo_MonitoringTable[[#This Row],[Indicators Numbering (can be hidden)]],Data_collection_table,17,FALSE)</f>
        <v>0</v>
      </c>
      <c r="T19" s="200">
        <f>VLOOKUP(Tablo_MonitoringTable[[#This Row],[Indicators Numbering (can be hidden)]],Data_collection_table,18,FALSE)</f>
        <v>0</v>
      </c>
      <c r="U19" s="215">
        <f t="shared" si="3"/>
        <v>0</v>
      </c>
      <c r="V19" s="216">
        <f>VLOOKUP(Tablo_MonitoringTable[[#This Row],[Indicators Numbering (can be hidden)]],Data_collection_table,19,FALSE)</f>
        <v>0</v>
      </c>
      <c r="W19" s="200">
        <f>VLOOKUP(Tablo_MonitoringTable[[#This Row],[Indicators Numbering (can be hidden)]],Data_collection_table,20,FALSE)</f>
        <v>0</v>
      </c>
      <c r="X19" s="215">
        <f t="shared" si="4"/>
        <v>0</v>
      </c>
      <c r="Y19" s="216">
        <f>VLOOKUP(Tablo_MonitoringTable[[#This Row],[Indicators Numbering (can be hidden)]],Data_collection_table,21,FALSE)</f>
        <v>0</v>
      </c>
      <c r="Z19" s="200">
        <f>VLOOKUP(Tablo_MonitoringTable[[#This Row],[Indicators Numbering (can be hidden)]],Data_collection_table,22,FALSE)</f>
        <v>0</v>
      </c>
      <c r="AA19" s="215">
        <f t="shared" si="5"/>
        <v>0</v>
      </c>
      <c r="AB19" s="297">
        <f>VLOOKUP(Tablo_MonitoringTable[[#This Row],[Indicators Numbering (can be hidden)]],Data_collection_table,23,FALSE)</f>
        <v>0</v>
      </c>
    </row>
    <row r="20" spans="1:16384" ht="27.75" customHeight="1">
      <c r="A20" s="1275" t="str">
        <f>VLOOKUP(B20,FillHome_OO[],2,FALSE)</f>
        <v>Output 1.4 - Access to inclusive and equitable child protection services enhanced</v>
      </c>
      <c r="B20" s="531" t="str">
        <f>VLOOKUP(Tablo_MonitoringTable[[#This Row],[Indicators Numbering (can be hidden)]],IndicNumbering[],4,FALSE)</f>
        <v>Output 1.4</v>
      </c>
      <c r="C20" s="1274"/>
      <c r="D20" s="531" t="str">
        <f t="array" ref="D20">INDEX(CO_indicators_list[], SMALL(IF(CO_Indic_List='1_Entry_Table'!$B$16,ROW(CO_Indic_List)-7),ROWS(D$6:D20)),8)</f>
        <v>1.4.1 - Existence of a national policy for child protection aligned with the child rights convention</v>
      </c>
      <c r="E20" s="531" t="str">
        <f t="array" ref="E20">INDEX(CO_indicators_list[], SMALL(IF(CO_Indic_List='1_Entry_Table'!$B$16,ROW(CO_Indic_List)-7),ROWS(E$6:E20)),3)</f>
        <v>Indicator 1.4.1</v>
      </c>
      <c r="F20" s="210"/>
      <c r="G20" s="194"/>
      <c r="H20" s="203">
        <f>VLOOKUP(Tablo_MonitoringTable[[#This Row],[Indicators Numbering (can be hidden)]],Data_collection_table,8,FALSE)</f>
        <v>0</v>
      </c>
      <c r="I20" s="198">
        <f>VLOOKUP(Tablo_MonitoringTable[[#This Row],[Indicators Numbering (can be hidden)]],Data_collection_table,10,FALSE)</f>
        <v>0</v>
      </c>
      <c r="J20" s="201">
        <f>VLOOKUP(Tablo_MonitoringTable[[#This Row],[Indicators Numbering (can be hidden)]],Data_collection_table,11,FALSE)</f>
        <v>0</v>
      </c>
      <c r="K20" s="200">
        <f>VLOOKUP(Tablo_MonitoringTable[[#This Row],[Indicators Numbering (can be hidden)]],Data_collection_table,12,FALSE)</f>
        <v>0</v>
      </c>
      <c r="L20" s="215">
        <f t="shared" si="0"/>
        <v>0</v>
      </c>
      <c r="M20" s="216">
        <f>VLOOKUP(Tablo_MonitoringTable[[#This Row],[Indicators Numbering (can be hidden)]],Data_collection_table,13,FALSE)</f>
        <v>0</v>
      </c>
      <c r="N20" s="200">
        <f>VLOOKUP(Tablo_MonitoringTable[[#This Row],[Indicators Numbering (can be hidden)]],Data_collection_table,14,FALSE)</f>
        <v>0</v>
      </c>
      <c r="O20" s="215">
        <f t="shared" si="1"/>
        <v>0</v>
      </c>
      <c r="P20" s="216">
        <f>VLOOKUP(Tablo_MonitoringTable[[#This Row],[Indicators Numbering (can be hidden)]],Data_collection_table,15,FALSE)</f>
        <v>0</v>
      </c>
      <c r="Q20" s="200">
        <f>VLOOKUP(Tablo_MonitoringTable[[#This Row],[Indicators Numbering (can be hidden)]],Data_collection_table,16,FALSE)</f>
        <v>0</v>
      </c>
      <c r="R20" s="215">
        <f t="shared" si="2"/>
        <v>0</v>
      </c>
      <c r="S20" s="216">
        <f>VLOOKUP(Tablo_MonitoringTable[[#This Row],[Indicators Numbering (can be hidden)]],Data_collection_table,17,FALSE)</f>
        <v>0</v>
      </c>
      <c r="T20" s="200">
        <f>VLOOKUP(Tablo_MonitoringTable[[#This Row],[Indicators Numbering (can be hidden)]],Data_collection_table,18,FALSE)</f>
        <v>0</v>
      </c>
      <c r="U20" s="215">
        <f t="shared" si="3"/>
        <v>0</v>
      </c>
      <c r="V20" s="216">
        <f>VLOOKUP(Tablo_MonitoringTable[[#This Row],[Indicators Numbering (can be hidden)]],Data_collection_table,19,FALSE)</f>
        <v>0</v>
      </c>
      <c r="W20" s="200">
        <f>VLOOKUP(Tablo_MonitoringTable[[#This Row],[Indicators Numbering (can be hidden)]],Data_collection_table,20,FALSE)</f>
        <v>0</v>
      </c>
      <c r="X20" s="215">
        <f t="shared" si="4"/>
        <v>0</v>
      </c>
      <c r="Y20" s="216">
        <f>VLOOKUP(Tablo_MonitoringTable[[#This Row],[Indicators Numbering (can be hidden)]],Data_collection_table,21,FALSE)</f>
        <v>0</v>
      </c>
      <c r="Z20" s="200">
        <f>VLOOKUP(Tablo_MonitoringTable[[#This Row],[Indicators Numbering (can be hidden)]],Data_collection_table,22,FALSE)</f>
        <v>0</v>
      </c>
      <c r="AA20" s="215">
        <f t="shared" si="5"/>
        <v>0</v>
      </c>
      <c r="AB20" s="297">
        <f>VLOOKUP(Tablo_MonitoringTable[[#This Row],[Indicators Numbering (can be hidden)]],Data_collection_table,23,FALSE)</f>
        <v>0</v>
      </c>
    </row>
    <row r="21" spans="1:16384" s="1" customFormat="1" ht="45" customHeight="1">
      <c r="A21" s="1276"/>
      <c r="B21" s="531" t="str">
        <f>VLOOKUP(Tablo_MonitoringTable[[#This Row],[Indicators Numbering (can be hidden)]],IndicNumbering[],4,FALSE)</f>
        <v>Output 1.4</v>
      </c>
      <c r="C21" s="1272"/>
      <c r="D21" s="531" t="str">
        <f t="array" ref="D21">INDEX(CO_indicators_list[], SMALL(IF(CO_Indic_List='1_Entry_Table'!$B$16,ROW(CO_Indic_List)-7),ROWS(D$6:D21)),8)</f>
        <v>1.4.2 - Existence of an integrated child protection information and monitoring system</v>
      </c>
      <c r="E21" s="531" t="str">
        <f t="array" ref="E21">INDEX(CO_indicators_list[], SMALL(IF(CO_Indic_List='1_Entry_Table'!$B$16,ROW(CO_Indic_List)-7),ROWS(E$6:E21)),3)</f>
        <v>Indicator 1.4.2</v>
      </c>
      <c r="F21" s="210"/>
      <c r="G21" s="194"/>
      <c r="H21" s="203">
        <f>VLOOKUP(Tablo_MonitoringTable[[#This Row],[Indicators Numbering (can be hidden)]],Data_collection_table,8,FALSE)</f>
        <v>0</v>
      </c>
      <c r="I21" s="198">
        <f>VLOOKUP(Tablo_MonitoringTable[[#This Row],[Indicators Numbering (can be hidden)]],Data_collection_table,10,FALSE)</f>
        <v>0</v>
      </c>
      <c r="J21" s="201">
        <f>VLOOKUP(Tablo_MonitoringTable[[#This Row],[Indicators Numbering (can be hidden)]],Data_collection_table,11,FALSE)</f>
        <v>0</v>
      </c>
      <c r="K21" s="200">
        <f>VLOOKUP(Tablo_MonitoringTable[[#This Row],[Indicators Numbering (can be hidden)]],Data_collection_table,12,FALSE)</f>
        <v>0</v>
      </c>
      <c r="L21" s="215">
        <f t="shared" si="0"/>
        <v>0</v>
      </c>
      <c r="M21" s="216">
        <f>VLOOKUP(Tablo_MonitoringTable[[#This Row],[Indicators Numbering (can be hidden)]],Data_collection_table,13,FALSE)</f>
        <v>0</v>
      </c>
      <c r="N21" s="200">
        <f>VLOOKUP(Tablo_MonitoringTable[[#This Row],[Indicators Numbering (can be hidden)]],Data_collection_table,14,FALSE)</f>
        <v>0</v>
      </c>
      <c r="O21" s="215">
        <f t="shared" si="1"/>
        <v>0</v>
      </c>
      <c r="P21" s="216">
        <f>VLOOKUP(Tablo_MonitoringTable[[#This Row],[Indicators Numbering (can be hidden)]],Data_collection_table,15,FALSE)</f>
        <v>0</v>
      </c>
      <c r="Q21" s="200">
        <f>VLOOKUP(Tablo_MonitoringTable[[#This Row],[Indicators Numbering (can be hidden)]],Data_collection_table,16,FALSE)</f>
        <v>0</v>
      </c>
      <c r="R21" s="215">
        <f t="shared" si="2"/>
        <v>0</v>
      </c>
      <c r="S21" s="216">
        <f>VLOOKUP(Tablo_MonitoringTable[[#This Row],[Indicators Numbering (can be hidden)]],Data_collection_table,17,FALSE)</f>
        <v>0</v>
      </c>
      <c r="T21" s="200">
        <f>VLOOKUP(Tablo_MonitoringTable[[#This Row],[Indicators Numbering (can be hidden)]],Data_collection_table,18,FALSE)</f>
        <v>0</v>
      </c>
      <c r="U21" s="215">
        <f t="shared" si="3"/>
        <v>0</v>
      </c>
      <c r="V21" s="216">
        <f>VLOOKUP(Tablo_MonitoringTable[[#This Row],[Indicators Numbering (can be hidden)]],Data_collection_table,19,FALSE)</f>
        <v>0</v>
      </c>
      <c r="W21" s="200">
        <f>VLOOKUP(Tablo_MonitoringTable[[#This Row],[Indicators Numbering (can be hidden)]],Data_collection_table,20,FALSE)</f>
        <v>0</v>
      </c>
      <c r="X21" s="215">
        <f t="shared" si="4"/>
        <v>0</v>
      </c>
      <c r="Y21" s="216">
        <f>VLOOKUP(Tablo_MonitoringTable[[#This Row],[Indicators Numbering (can be hidden)]],Data_collection_table,21,FALSE)</f>
        <v>0</v>
      </c>
      <c r="Z21" s="200">
        <f>VLOOKUP(Tablo_MonitoringTable[[#This Row],[Indicators Numbering (can be hidden)]],Data_collection_table,22,FALSE)</f>
        <v>0</v>
      </c>
      <c r="AA21" s="215">
        <f t="shared" si="5"/>
        <v>0</v>
      </c>
      <c r="AB21" s="297">
        <f>VLOOKUP(Tablo_MonitoringTable[[#This Row],[Indicators Numbering (can be hidden)]],Data_collection_table,23,FALSE)</f>
        <v>0</v>
      </c>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c r="IW21"/>
      <c r="IX21"/>
      <c r="IY21"/>
      <c r="IZ21"/>
      <c r="JA21"/>
      <c r="JB21"/>
      <c r="JC21"/>
      <c r="JD21"/>
      <c r="JE21"/>
      <c r="JF21"/>
      <c r="JG21"/>
      <c r="JH21"/>
      <c r="JI21"/>
      <c r="JJ21"/>
      <c r="JK21"/>
      <c r="JL21"/>
      <c r="JM21"/>
      <c r="JN21"/>
      <c r="JO21"/>
      <c r="JP21"/>
      <c r="JQ21"/>
      <c r="JR21"/>
      <c r="JS21"/>
      <c r="JT21"/>
      <c r="JU21"/>
      <c r="JV21"/>
      <c r="JW21"/>
      <c r="JX21"/>
      <c r="JY21"/>
      <c r="JZ21"/>
      <c r="KA21"/>
      <c r="KB21"/>
      <c r="KC21"/>
      <c r="KD21"/>
      <c r="KE21"/>
      <c r="KF21"/>
      <c r="KG21"/>
      <c r="KH21"/>
      <c r="KI21"/>
      <c r="KJ21"/>
      <c r="KK21"/>
      <c r="KL21"/>
      <c r="KM21"/>
      <c r="KN21"/>
      <c r="KO21"/>
      <c r="KP21"/>
      <c r="KQ21"/>
      <c r="KR21"/>
      <c r="KS21"/>
      <c r="KT21"/>
      <c r="KU21"/>
      <c r="KV21"/>
      <c r="KW21"/>
      <c r="KX21"/>
      <c r="KY21"/>
      <c r="KZ21"/>
      <c r="LA21"/>
      <c r="LB21"/>
      <c r="LC21"/>
      <c r="LD21"/>
      <c r="LE21"/>
      <c r="LF21"/>
      <c r="LG21"/>
      <c r="LH21"/>
      <c r="LI21"/>
      <c r="LJ21"/>
      <c r="LK21"/>
      <c r="LL21"/>
      <c r="LM21"/>
      <c r="LN21"/>
      <c r="LO21"/>
      <c r="LP21"/>
      <c r="LQ21"/>
      <c r="LR21"/>
      <c r="LS21"/>
      <c r="LT21"/>
      <c r="LU21"/>
      <c r="LV21"/>
      <c r="LW21"/>
      <c r="LX21"/>
      <c r="LY21"/>
      <c r="LZ21"/>
      <c r="MA21"/>
      <c r="MB21"/>
      <c r="MC21"/>
      <c r="MD21"/>
      <c r="ME21"/>
      <c r="MF21"/>
      <c r="MG21"/>
      <c r="MH21"/>
      <c r="MI21"/>
      <c r="MJ21"/>
      <c r="MK21"/>
      <c r="ML21"/>
      <c r="MM21"/>
      <c r="MN21"/>
      <c r="MO21"/>
      <c r="MP21"/>
      <c r="MQ21"/>
      <c r="MR21"/>
      <c r="MS21"/>
      <c r="MT21"/>
      <c r="MU21"/>
      <c r="MV21"/>
      <c r="MW21"/>
      <c r="MX21"/>
      <c r="MY21"/>
      <c r="MZ21"/>
      <c r="NA21"/>
      <c r="NB21"/>
      <c r="NC21"/>
      <c r="ND21"/>
      <c r="NE21"/>
      <c r="NF21"/>
      <c r="NG21"/>
      <c r="NH21"/>
      <c r="NI21"/>
      <c r="NJ21"/>
      <c r="NK21"/>
      <c r="NL21"/>
      <c r="NM21"/>
      <c r="NN21"/>
      <c r="NO21"/>
      <c r="NP21"/>
      <c r="NQ21"/>
      <c r="NR21"/>
      <c r="NS21"/>
      <c r="NT21"/>
      <c r="NU21"/>
      <c r="NV21"/>
      <c r="NW21"/>
      <c r="NX21"/>
      <c r="NY21"/>
      <c r="NZ21"/>
      <c r="OA21"/>
      <c r="OB21"/>
      <c r="OC21"/>
      <c r="OD21"/>
      <c r="OE21"/>
      <c r="OF21"/>
      <c r="OG21"/>
      <c r="OH21"/>
      <c r="OI21"/>
      <c r="OJ21"/>
      <c r="OK21"/>
      <c r="OL21"/>
      <c r="OM21"/>
      <c r="ON21"/>
      <c r="OO21"/>
      <c r="OP21"/>
      <c r="OQ21"/>
      <c r="OR21"/>
      <c r="OS21"/>
      <c r="OT21"/>
      <c r="OU21"/>
      <c r="OV21"/>
      <c r="OW21"/>
      <c r="OX21"/>
      <c r="OY21"/>
      <c r="OZ21"/>
      <c r="PA21"/>
      <c r="PB21"/>
      <c r="PC21"/>
      <c r="PD21"/>
      <c r="PE21"/>
      <c r="PF21"/>
      <c r="PG21"/>
      <c r="PH21"/>
      <c r="PI21"/>
      <c r="PJ21"/>
      <c r="PK21"/>
      <c r="PL21"/>
      <c r="PM21"/>
      <c r="PN21"/>
      <c r="PO21"/>
      <c r="PP21"/>
      <c r="PQ21"/>
      <c r="PR21"/>
      <c r="PS21"/>
      <c r="PT21"/>
      <c r="PU21"/>
      <c r="PV21"/>
      <c r="PW21"/>
      <c r="PX21"/>
      <c r="PY21"/>
      <c r="PZ21"/>
      <c r="QA21"/>
      <c r="QB21"/>
      <c r="QC21"/>
      <c r="QD21"/>
      <c r="QE21"/>
      <c r="QF21"/>
      <c r="QG21"/>
      <c r="QH21"/>
      <c r="QI21"/>
      <c r="QJ21"/>
      <c r="QK21"/>
      <c r="QL21"/>
      <c r="QM21"/>
      <c r="QN21"/>
      <c r="QO21"/>
      <c r="QP21"/>
      <c r="QQ21"/>
      <c r="QR21"/>
      <c r="QS21"/>
      <c r="QT21"/>
      <c r="QU21"/>
      <c r="QV21"/>
      <c r="QW21"/>
      <c r="QX21"/>
      <c r="QY21"/>
      <c r="QZ21"/>
      <c r="RA21"/>
      <c r="RB21"/>
      <c r="RC21"/>
      <c r="RD21"/>
      <c r="RE21"/>
      <c r="RF21"/>
      <c r="RG21"/>
      <c r="RH21"/>
      <c r="RI21"/>
      <c r="RJ21"/>
      <c r="RK21"/>
      <c r="RL21"/>
      <c r="RM21"/>
      <c r="RN21"/>
      <c r="RO21"/>
      <c r="RP21"/>
      <c r="RQ21"/>
      <c r="RR21"/>
      <c r="RS21"/>
      <c r="RT21"/>
      <c r="RU21"/>
      <c r="RV21"/>
      <c r="RW21"/>
      <c r="RX21"/>
      <c r="RY21"/>
      <c r="RZ21"/>
      <c r="SA21"/>
      <c r="SB21"/>
      <c r="SC21"/>
      <c r="SD21"/>
      <c r="SE21"/>
      <c r="SF21"/>
      <c r="SG21"/>
      <c r="SH21"/>
      <c r="SI21"/>
      <c r="SJ21"/>
      <c r="SK21"/>
      <c r="SL21"/>
      <c r="SM21"/>
      <c r="SN21"/>
      <c r="SO21"/>
      <c r="SP21"/>
      <c r="SQ21"/>
      <c r="SR21"/>
      <c r="SS21"/>
      <c r="ST21"/>
      <c r="SU21"/>
      <c r="SV21"/>
      <c r="SW21"/>
      <c r="SX21"/>
      <c r="SY21"/>
      <c r="SZ21"/>
      <c r="TA21"/>
      <c r="TB21"/>
      <c r="TC21"/>
      <c r="TD21"/>
      <c r="TE21"/>
      <c r="TF21"/>
      <c r="TG21"/>
      <c r="TH21"/>
      <c r="TI21"/>
      <c r="TJ21"/>
      <c r="TK21"/>
      <c r="TL21"/>
      <c r="TM21"/>
      <c r="TN21"/>
      <c r="TO21"/>
      <c r="TP21"/>
      <c r="TQ21"/>
      <c r="TR21"/>
      <c r="TS21"/>
      <c r="TT21"/>
      <c r="TU21"/>
      <c r="TV21"/>
      <c r="TW21"/>
      <c r="TX21"/>
      <c r="TY21"/>
      <c r="TZ21"/>
      <c r="UA21"/>
      <c r="UB21"/>
      <c r="UC21"/>
      <c r="UD21"/>
      <c r="UE21"/>
      <c r="UF21"/>
      <c r="UG21"/>
      <c r="UH21"/>
      <c r="UI21"/>
      <c r="UJ21"/>
      <c r="UK21"/>
      <c r="UL21"/>
      <c r="UM21"/>
      <c r="UN21"/>
      <c r="UO21"/>
      <c r="UP21"/>
      <c r="UQ21"/>
      <c r="UR21"/>
      <c r="US21"/>
      <c r="UT21"/>
      <c r="UU21"/>
      <c r="UV21"/>
      <c r="UW21"/>
      <c r="UX21"/>
      <c r="UY21"/>
      <c r="UZ21"/>
      <c r="VA21"/>
      <c r="VB21"/>
      <c r="VC21"/>
      <c r="VD21"/>
      <c r="VE21"/>
      <c r="VF21"/>
      <c r="VG21"/>
      <c r="VH21"/>
      <c r="VI21"/>
      <c r="VJ21"/>
      <c r="VK21"/>
      <c r="VL21"/>
      <c r="VM21"/>
      <c r="VN21"/>
      <c r="VO21"/>
      <c r="VP21"/>
      <c r="VQ21"/>
      <c r="VR21"/>
      <c r="VS21"/>
      <c r="VT21"/>
      <c r="VU21"/>
      <c r="VV21"/>
      <c r="VW21"/>
      <c r="VX21"/>
      <c r="VY21"/>
      <c r="VZ21"/>
      <c r="WA21"/>
      <c r="WB21"/>
      <c r="WC21"/>
      <c r="WD21"/>
      <c r="WE21"/>
      <c r="WF21"/>
      <c r="WG21"/>
      <c r="WH21"/>
      <c r="WI21"/>
      <c r="WJ21"/>
      <c r="WK21"/>
      <c r="WL21"/>
      <c r="WM21"/>
      <c r="WN21"/>
      <c r="WO21"/>
      <c r="WP21"/>
      <c r="WQ21"/>
      <c r="WR21"/>
      <c r="WS21"/>
      <c r="WT21"/>
      <c r="WU21"/>
      <c r="WV21"/>
      <c r="WW21"/>
      <c r="WX21"/>
      <c r="WY21"/>
      <c r="WZ21"/>
      <c r="XA21"/>
      <c r="XB21"/>
      <c r="XC21"/>
      <c r="XD21"/>
      <c r="XE21"/>
      <c r="XF21"/>
      <c r="XG21"/>
      <c r="XH21"/>
      <c r="XI21"/>
      <c r="XJ21"/>
      <c r="XK21"/>
      <c r="XL21"/>
      <c r="XM21"/>
      <c r="XN21"/>
      <c r="XO21"/>
      <c r="XP21"/>
      <c r="XQ21"/>
      <c r="XR21"/>
      <c r="XS21"/>
      <c r="XT21"/>
      <c r="XU21"/>
      <c r="XV21"/>
      <c r="XW21"/>
      <c r="XX21"/>
      <c r="XY21"/>
      <c r="XZ21"/>
      <c r="YA21"/>
      <c r="YB21"/>
      <c r="YC21"/>
      <c r="YD21"/>
      <c r="YE21"/>
      <c r="YF21"/>
      <c r="YG21"/>
      <c r="YH21"/>
      <c r="YI21"/>
      <c r="YJ21"/>
      <c r="YK21"/>
      <c r="YL21"/>
      <c r="YM21"/>
      <c r="YN21"/>
      <c r="YO21"/>
      <c r="YP21"/>
      <c r="YQ21"/>
      <c r="YR21"/>
      <c r="YS21"/>
      <c r="YT21"/>
      <c r="YU21"/>
      <c r="YV21"/>
      <c r="YW21"/>
      <c r="YX21"/>
      <c r="YY21"/>
      <c r="YZ21"/>
      <c r="ZA21"/>
      <c r="ZB21"/>
      <c r="ZC21"/>
      <c r="ZD21"/>
      <c r="ZE21"/>
      <c r="ZF21"/>
      <c r="ZG21"/>
      <c r="ZH21"/>
      <c r="ZI21"/>
      <c r="ZJ21"/>
      <c r="ZK21"/>
      <c r="ZL21"/>
      <c r="ZM21"/>
      <c r="ZN21"/>
      <c r="ZO21"/>
      <c r="ZP21"/>
      <c r="ZQ21"/>
      <c r="ZR21"/>
      <c r="ZS21"/>
      <c r="ZT21"/>
      <c r="ZU21"/>
      <c r="ZV21"/>
      <c r="ZW21"/>
      <c r="ZX21"/>
      <c r="ZY21"/>
      <c r="ZZ21"/>
      <c r="AAA21"/>
      <c r="AAB21"/>
      <c r="AAC21"/>
      <c r="AAD21"/>
      <c r="AAE21"/>
      <c r="AAF21"/>
      <c r="AAG21"/>
      <c r="AAH21"/>
      <c r="AAI21"/>
      <c r="AAJ21"/>
      <c r="AAK21"/>
      <c r="AAL21"/>
      <c r="AAM21"/>
      <c r="AAN21"/>
      <c r="AAO21"/>
      <c r="AAP21"/>
      <c r="AAQ21"/>
      <c r="AAR21"/>
      <c r="AAS21"/>
      <c r="AAT21"/>
      <c r="AAU21"/>
      <c r="AAV21"/>
      <c r="AAW21"/>
      <c r="AAX21"/>
      <c r="AAY21"/>
      <c r="AAZ21"/>
      <c r="ABA21"/>
      <c r="ABB21"/>
      <c r="ABC21"/>
      <c r="ABD21"/>
      <c r="ABE21"/>
      <c r="ABF21"/>
      <c r="ABG21"/>
      <c r="ABH21"/>
      <c r="ABI21"/>
      <c r="ABJ21"/>
      <c r="ABK21"/>
      <c r="ABL21"/>
      <c r="ABM21"/>
      <c r="ABN21"/>
      <c r="ABO21"/>
      <c r="ABP21"/>
      <c r="ABQ21"/>
      <c r="ABR21"/>
      <c r="ABS21"/>
      <c r="ABT21"/>
      <c r="ABU21"/>
      <c r="ABV21"/>
      <c r="ABW21"/>
      <c r="ABX21"/>
      <c r="ABY21"/>
      <c r="ABZ21"/>
      <c r="ACA21"/>
      <c r="ACB21"/>
      <c r="ACC21"/>
      <c r="ACD21"/>
      <c r="ACE21"/>
      <c r="ACF21"/>
      <c r="ACG21"/>
      <c r="ACH21"/>
      <c r="ACI21"/>
      <c r="ACJ21"/>
      <c r="ACK21"/>
      <c r="ACL21"/>
      <c r="ACM21"/>
      <c r="ACN21"/>
      <c r="ACO21"/>
      <c r="ACP21"/>
      <c r="ACQ21"/>
      <c r="ACR21"/>
      <c r="ACS21"/>
      <c r="ACT21"/>
      <c r="ACU21"/>
      <c r="ACV21"/>
      <c r="ACW21"/>
      <c r="ACX21"/>
      <c r="ACY21"/>
      <c r="ACZ21"/>
      <c r="ADA21"/>
      <c r="ADB21"/>
      <c r="ADC21"/>
      <c r="ADD21"/>
      <c r="ADE21"/>
      <c r="ADF21"/>
      <c r="ADG21"/>
      <c r="ADH21"/>
      <c r="ADI21"/>
      <c r="ADJ21"/>
      <c r="ADK21"/>
      <c r="ADL21"/>
      <c r="ADM21"/>
      <c r="ADN21"/>
      <c r="ADO21"/>
      <c r="ADP21"/>
      <c r="ADQ21"/>
      <c r="ADR21"/>
      <c r="ADS21"/>
      <c r="ADT21"/>
      <c r="ADU21"/>
      <c r="ADV21"/>
      <c r="ADW21"/>
      <c r="ADX21"/>
      <c r="ADY21"/>
      <c r="ADZ21"/>
      <c r="AEA21"/>
      <c r="AEB21"/>
      <c r="AEC21"/>
      <c r="AED21"/>
      <c r="AEE21"/>
      <c r="AEF21"/>
      <c r="AEG21"/>
      <c r="AEH21"/>
      <c r="AEI21"/>
      <c r="AEJ21"/>
      <c r="AEK21"/>
      <c r="AEL21"/>
      <c r="AEM21"/>
      <c r="AEN21"/>
      <c r="AEO21"/>
      <c r="AEP21"/>
      <c r="AEQ21"/>
      <c r="AER21"/>
      <c r="AES21"/>
      <c r="AET21"/>
      <c r="AEU21"/>
      <c r="AEV21"/>
      <c r="AEW21"/>
      <c r="AEX21"/>
      <c r="AEY21"/>
      <c r="AEZ21"/>
      <c r="AFA21"/>
      <c r="AFB21"/>
      <c r="AFC21"/>
      <c r="AFD21"/>
      <c r="AFE21"/>
      <c r="AFF21"/>
      <c r="AFG21"/>
      <c r="AFH21"/>
      <c r="AFI21"/>
      <c r="AFJ21"/>
      <c r="AFK21"/>
      <c r="AFL21"/>
      <c r="AFM21"/>
      <c r="AFN21"/>
      <c r="AFO21"/>
      <c r="AFP21"/>
      <c r="AFQ21"/>
      <c r="AFR21"/>
      <c r="AFS21"/>
      <c r="AFT21"/>
      <c r="AFU21"/>
      <c r="AFV21"/>
      <c r="AFW21"/>
      <c r="AFX21"/>
      <c r="AFY21"/>
      <c r="AFZ21"/>
      <c r="AGA21"/>
      <c r="AGB21"/>
      <c r="AGC21"/>
      <c r="AGD21"/>
      <c r="AGE21"/>
      <c r="AGF21"/>
      <c r="AGG21"/>
      <c r="AGH21"/>
      <c r="AGI21"/>
      <c r="AGJ21"/>
      <c r="AGK21"/>
      <c r="AGL21"/>
      <c r="AGM21"/>
      <c r="AGN21"/>
      <c r="AGO21"/>
      <c r="AGP21"/>
      <c r="AGQ21"/>
      <c r="AGR21"/>
      <c r="AGS21"/>
      <c r="AGT21"/>
      <c r="AGU21"/>
      <c r="AGV21"/>
      <c r="AGW21"/>
      <c r="AGX21"/>
      <c r="AGY21"/>
      <c r="AGZ21"/>
      <c r="AHA21"/>
      <c r="AHB21"/>
      <c r="AHC21"/>
      <c r="AHD21"/>
      <c r="AHE21"/>
      <c r="AHF21"/>
      <c r="AHG21"/>
      <c r="AHH21"/>
      <c r="AHI21"/>
      <c r="AHJ21"/>
      <c r="AHK21"/>
      <c r="AHL21"/>
      <c r="AHM21"/>
      <c r="AHN21"/>
      <c r="AHO21"/>
      <c r="AHP21"/>
      <c r="AHQ21"/>
      <c r="AHR21"/>
      <c r="AHS21"/>
      <c r="AHT21"/>
      <c r="AHU21"/>
      <c r="AHV21"/>
      <c r="AHW21"/>
      <c r="AHX21"/>
      <c r="AHY21"/>
      <c r="AHZ21"/>
      <c r="AIA21"/>
      <c r="AIB21"/>
      <c r="AIC21"/>
      <c r="AID21"/>
      <c r="AIE21"/>
      <c r="AIF21"/>
      <c r="AIG21"/>
      <c r="AIH21"/>
      <c r="AII21"/>
      <c r="AIJ21"/>
      <c r="AIK21"/>
      <c r="AIL21"/>
      <c r="AIM21"/>
      <c r="AIN21"/>
      <c r="AIO21"/>
      <c r="AIP21"/>
      <c r="AIQ21"/>
      <c r="AIR21"/>
      <c r="AIS21"/>
      <c r="AIT21"/>
      <c r="AIU21"/>
      <c r="AIV21"/>
      <c r="AIW21"/>
      <c r="AIX21"/>
      <c r="AIY21"/>
      <c r="AIZ21"/>
      <c r="AJA21"/>
      <c r="AJB21"/>
      <c r="AJC21"/>
      <c r="AJD21"/>
      <c r="AJE21"/>
      <c r="AJF21"/>
      <c r="AJG21"/>
      <c r="AJH21"/>
      <c r="AJI21"/>
      <c r="AJJ21"/>
      <c r="AJK21"/>
      <c r="AJL21"/>
      <c r="AJM21"/>
      <c r="AJN21"/>
      <c r="AJO21"/>
      <c r="AJP21"/>
      <c r="AJQ21"/>
      <c r="AJR21"/>
      <c r="AJS21"/>
      <c r="AJT21"/>
      <c r="AJU21"/>
      <c r="AJV21"/>
      <c r="AJW21"/>
      <c r="AJX21"/>
      <c r="AJY21"/>
      <c r="AJZ21"/>
      <c r="AKA21"/>
      <c r="AKB21"/>
      <c r="AKC21"/>
      <c r="AKD21"/>
      <c r="AKE21"/>
      <c r="AKF21"/>
      <c r="AKG21"/>
      <c r="AKH21"/>
      <c r="AKI21"/>
      <c r="AKJ21"/>
      <c r="AKK21"/>
      <c r="AKL21"/>
      <c r="AKM21"/>
      <c r="AKN21"/>
      <c r="AKO21"/>
      <c r="AKP21"/>
      <c r="AKQ21"/>
      <c r="AKR21"/>
      <c r="AKS21"/>
      <c r="AKT21"/>
      <c r="AKU21"/>
      <c r="AKV21"/>
      <c r="AKW21"/>
      <c r="AKX21"/>
      <c r="AKY21"/>
      <c r="AKZ21"/>
      <c r="ALA21"/>
      <c r="ALB21"/>
      <c r="ALC21"/>
      <c r="ALD21"/>
      <c r="ALE21"/>
      <c r="ALF21"/>
      <c r="ALG21"/>
      <c r="ALH21"/>
      <c r="ALI21"/>
      <c r="ALJ21"/>
      <c r="ALK21"/>
      <c r="ALL21"/>
      <c r="ALM21"/>
      <c r="ALN21"/>
      <c r="ALO21"/>
      <c r="ALP21"/>
      <c r="ALQ21"/>
      <c r="ALR21"/>
      <c r="ALS21"/>
      <c r="ALT21"/>
      <c r="ALU21"/>
      <c r="ALV21"/>
      <c r="ALW21"/>
      <c r="ALX21"/>
      <c r="ALY21"/>
      <c r="ALZ21"/>
      <c r="AMA21"/>
      <c r="AMB21"/>
      <c r="AMC21"/>
      <c r="AMD21"/>
      <c r="AME21"/>
      <c r="AMF21"/>
      <c r="AMG21"/>
      <c r="AMH21"/>
      <c r="AMI21"/>
      <c r="AMJ21"/>
      <c r="AMK21"/>
      <c r="AML21"/>
      <c r="AMM21"/>
      <c r="AMN21"/>
      <c r="AMO21"/>
      <c r="AMP21"/>
      <c r="AMQ21"/>
      <c r="AMR21"/>
      <c r="AMS21"/>
      <c r="AMT21"/>
      <c r="AMU21"/>
      <c r="AMV21"/>
      <c r="AMW21"/>
      <c r="AMX21"/>
      <c r="AMY21"/>
      <c r="AMZ21"/>
      <c r="ANA21"/>
      <c r="ANB21"/>
      <c r="ANC21"/>
      <c r="AND21"/>
      <c r="ANE21"/>
      <c r="ANF21"/>
      <c r="ANG21"/>
      <c r="ANH21"/>
      <c r="ANI21"/>
      <c r="ANJ21"/>
      <c r="ANK21"/>
      <c r="ANL21"/>
      <c r="ANM21"/>
      <c r="ANN21"/>
      <c r="ANO21"/>
      <c r="ANP21"/>
      <c r="ANQ21"/>
      <c r="ANR21"/>
      <c r="ANS21"/>
      <c r="ANT21"/>
      <c r="ANU21"/>
      <c r="ANV21"/>
      <c r="ANW21"/>
      <c r="ANX21"/>
      <c r="ANY21"/>
      <c r="ANZ21"/>
      <c r="AOA21"/>
      <c r="AOB21"/>
      <c r="AOC21"/>
      <c r="AOD21"/>
      <c r="AOE21"/>
      <c r="AOF21"/>
      <c r="AOG21"/>
      <c r="AOH21"/>
      <c r="AOI21"/>
      <c r="AOJ21"/>
      <c r="AOK21"/>
      <c r="AOL21"/>
      <c r="AOM21"/>
      <c r="AON21"/>
      <c r="AOO21"/>
      <c r="AOP21"/>
      <c r="AOQ21"/>
      <c r="AOR21"/>
      <c r="AOS21"/>
      <c r="AOT21"/>
      <c r="AOU21"/>
      <c r="AOV21"/>
      <c r="AOW21"/>
      <c r="AOX21"/>
      <c r="AOY21"/>
      <c r="AOZ21"/>
      <c r="APA21"/>
      <c r="APB21"/>
      <c r="APC21"/>
      <c r="APD21"/>
      <c r="APE21"/>
      <c r="APF21"/>
      <c r="APG21"/>
      <c r="APH21"/>
      <c r="API21"/>
      <c r="APJ21"/>
      <c r="APK21"/>
      <c r="APL21"/>
      <c r="APM21"/>
      <c r="APN21"/>
      <c r="APO21"/>
      <c r="APP21"/>
      <c r="APQ21"/>
      <c r="APR21"/>
      <c r="APS21"/>
      <c r="APT21"/>
      <c r="APU21"/>
      <c r="APV21"/>
      <c r="APW21"/>
      <c r="APX21"/>
      <c r="APY21"/>
      <c r="APZ21"/>
      <c r="AQA21"/>
      <c r="AQB21"/>
      <c r="AQC21"/>
      <c r="AQD21"/>
      <c r="AQE21"/>
      <c r="AQF21"/>
      <c r="AQG21"/>
      <c r="AQH21"/>
      <c r="AQI21"/>
      <c r="AQJ21"/>
      <c r="AQK21"/>
      <c r="AQL21"/>
      <c r="AQM21"/>
      <c r="AQN21"/>
      <c r="AQO21"/>
      <c r="AQP21"/>
      <c r="AQQ21"/>
      <c r="AQR21"/>
      <c r="AQS21"/>
      <c r="AQT21"/>
      <c r="AQU21"/>
      <c r="AQV21"/>
      <c r="AQW21"/>
      <c r="AQX21"/>
      <c r="AQY21"/>
      <c r="AQZ21"/>
      <c r="ARA21"/>
      <c r="ARB21"/>
      <c r="ARC21"/>
      <c r="ARD21"/>
      <c r="ARE21"/>
      <c r="ARF21"/>
      <c r="ARG21"/>
      <c r="ARH21"/>
      <c r="ARI21"/>
      <c r="ARJ21"/>
      <c r="ARK21"/>
      <c r="ARL21"/>
      <c r="ARM21"/>
      <c r="ARN21"/>
      <c r="ARO21"/>
      <c r="ARP21"/>
      <c r="ARQ21"/>
      <c r="ARR21"/>
      <c r="ARS21"/>
      <c r="ART21"/>
      <c r="ARU21"/>
      <c r="ARV21"/>
      <c r="ARW21"/>
      <c r="ARX21"/>
      <c r="ARY21"/>
      <c r="ARZ21"/>
      <c r="ASA21"/>
      <c r="ASB21"/>
      <c r="ASC21"/>
      <c r="ASD21"/>
      <c r="ASE21"/>
      <c r="ASF21"/>
      <c r="ASG21"/>
      <c r="ASH21"/>
      <c r="ASI21"/>
      <c r="ASJ21"/>
      <c r="ASK21"/>
      <c r="ASL21"/>
      <c r="ASM21"/>
      <c r="ASN21"/>
      <c r="ASO21"/>
      <c r="ASP21"/>
      <c r="ASQ21"/>
      <c r="ASR21"/>
      <c r="ASS21"/>
      <c r="AST21"/>
      <c r="ASU21"/>
      <c r="ASV21"/>
      <c r="ASW21"/>
      <c r="ASX21"/>
      <c r="ASY21"/>
      <c r="ASZ21"/>
      <c r="ATA21"/>
      <c r="ATB21"/>
      <c r="ATC21"/>
      <c r="ATD21"/>
      <c r="ATE21"/>
      <c r="ATF21"/>
      <c r="ATG21"/>
      <c r="ATH21"/>
      <c r="ATI21"/>
      <c r="ATJ21"/>
      <c r="ATK21"/>
      <c r="ATL21"/>
      <c r="ATM21"/>
      <c r="ATN21"/>
      <c r="ATO21"/>
      <c r="ATP21"/>
      <c r="ATQ21"/>
      <c r="ATR21"/>
      <c r="ATS21"/>
      <c r="ATT21"/>
      <c r="ATU21"/>
      <c r="ATV21"/>
      <c r="ATW21"/>
      <c r="ATX21"/>
      <c r="ATY21"/>
      <c r="ATZ21"/>
      <c r="AUA21"/>
      <c r="AUB21"/>
      <c r="AUC21"/>
      <c r="AUD21"/>
      <c r="AUE21"/>
      <c r="AUF21"/>
      <c r="AUG21"/>
      <c r="AUH21"/>
      <c r="AUI21"/>
      <c r="AUJ21"/>
      <c r="AUK21"/>
      <c r="AUL21"/>
      <c r="AUM21"/>
      <c r="AUN21"/>
      <c r="AUO21"/>
      <c r="AUP21"/>
      <c r="AUQ21"/>
      <c r="AUR21"/>
      <c r="AUS21"/>
      <c r="AUT21"/>
      <c r="AUU21"/>
      <c r="AUV21"/>
      <c r="AUW21"/>
      <c r="AUX21"/>
      <c r="AUY21"/>
      <c r="AUZ21"/>
      <c r="AVA21"/>
      <c r="AVB21"/>
      <c r="AVC21"/>
      <c r="AVD21"/>
      <c r="AVE21"/>
      <c r="AVF21"/>
      <c r="AVG21"/>
      <c r="AVH21"/>
      <c r="AVI21"/>
      <c r="AVJ21"/>
      <c r="AVK21"/>
      <c r="AVL21"/>
      <c r="AVM21"/>
      <c r="AVN21"/>
      <c r="AVO21"/>
      <c r="AVP21"/>
      <c r="AVQ21"/>
      <c r="AVR21"/>
      <c r="AVS21"/>
      <c r="AVT21"/>
      <c r="AVU21"/>
      <c r="AVV21"/>
      <c r="AVW21"/>
      <c r="AVX21"/>
      <c r="AVY21"/>
      <c r="AVZ21"/>
      <c r="AWA21"/>
      <c r="AWB21"/>
      <c r="AWC21"/>
      <c r="AWD21"/>
      <c r="AWE21"/>
      <c r="AWF21"/>
      <c r="AWG21"/>
      <c r="AWH21"/>
      <c r="AWI21"/>
      <c r="AWJ21"/>
      <c r="AWK21"/>
      <c r="AWL21"/>
      <c r="AWM21"/>
      <c r="AWN21"/>
      <c r="AWO21"/>
      <c r="AWP21"/>
      <c r="AWQ21"/>
      <c r="AWR21"/>
      <c r="AWS21"/>
      <c r="AWT21"/>
      <c r="AWU21"/>
      <c r="AWV21"/>
      <c r="AWW21"/>
      <c r="AWX21"/>
      <c r="AWY21"/>
      <c r="AWZ21"/>
      <c r="AXA21"/>
      <c r="AXB21"/>
      <c r="AXC21"/>
      <c r="AXD21"/>
      <c r="AXE21"/>
      <c r="AXF21"/>
      <c r="AXG21"/>
      <c r="AXH21"/>
      <c r="AXI21"/>
      <c r="AXJ21"/>
      <c r="AXK21"/>
      <c r="AXL21"/>
      <c r="AXM21"/>
      <c r="AXN21"/>
      <c r="AXO21"/>
      <c r="AXP21"/>
      <c r="AXQ21"/>
      <c r="AXR21"/>
      <c r="AXS21"/>
      <c r="AXT21"/>
      <c r="AXU21"/>
      <c r="AXV21"/>
      <c r="AXW21"/>
      <c r="AXX21"/>
      <c r="AXY21"/>
      <c r="AXZ21"/>
      <c r="AYA21"/>
      <c r="AYB21"/>
      <c r="AYC21"/>
      <c r="AYD21"/>
      <c r="AYE21"/>
      <c r="AYF21"/>
      <c r="AYG21"/>
      <c r="AYH21"/>
      <c r="AYI21"/>
      <c r="AYJ21"/>
      <c r="AYK21"/>
      <c r="AYL21"/>
      <c r="AYM21"/>
      <c r="AYN21"/>
      <c r="AYO21"/>
      <c r="AYP21"/>
      <c r="AYQ21"/>
      <c r="AYR21"/>
      <c r="AYS21"/>
      <c r="AYT21"/>
      <c r="AYU21"/>
      <c r="AYV21"/>
      <c r="AYW21"/>
      <c r="AYX21"/>
      <c r="AYY21"/>
      <c r="AYZ21"/>
      <c r="AZA21"/>
      <c r="AZB21"/>
      <c r="AZC21"/>
      <c r="AZD21"/>
      <c r="AZE21"/>
      <c r="AZF21"/>
      <c r="AZG21"/>
      <c r="AZH21"/>
      <c r="AZI21"/>
      <c r="AZJ21"/>
      <c r="AZK21"/>
      <c r="AZL21"/>
      <c r="AZM21"/>
      <c r="AZN21"/>
      <c r="AZO21"/>
      <c r="AZP21"/>
      <c r="AZQ21"/>
      <c r="AZR21"/>
      <c r="AZS21"/>
      <c r="AZT21"/>
      <c r="AZU21"/>
      <c r="AZV21"/>
      <c r="AZW21"/>
      <c r="AZX21"/>
      <c r="AZY21"/>
      <c r="AZZ21"/>
      <c r="BAA21"/>
      <c r="BAB21"/>
      <c r="BAC21"/>
      <c r="BAD21"/>
      <c r="BAE21"/>
      <c r="BAF21"/>
      <c r="BAG21"/>
      <c r="BAH21"/>
      <c r="BAI21"/>
      <c r="BAJ21"/>
      <c r="BAK21"/>
      <c r="BAL21"/>
      <c r="BAM21"/>
      <c r="BAN21"/>
      <c r="BAO21"/>
      <c r="BAP21"/>
      <c r="BAQ21"/>
      <c r="BAR21"/>
      <c r="BAS21"/>
      <c r="BAT21"/>
      <c r="BAU21"/>
      <c r="BAV21"/>
      <c r="BAW21"/>
      <c r="BAX21"/>
      <c r="BAY21"/>
      <c r="BAZ21"/>
      <c r="BBA21"/>
      <c r="BBB21"/>
      <c r="BBC21"/>
      <c r="BBD21"/>
      <c r="BBE21"/>
      <c r="BBF21"/>
      <c r="BBG21"/>
      <c r="BBH21"/>
      <c r="BBI21"/>
      <c r="BBJ21"/>
      <c r="BBK21"/>
      <c r="BBL21"/>
      <c r="BBM21"/>
      <c r="BBN21"/>
      <c r="BBO21"/>
      <c r="BBP21"/>
      <c r="BBQ21"/>
      <c r="BBR21"/>
      <c r="BBS21"/>
      <c r="BBT21"/>
      <c r="BBU21"/>
      <c r="BBV21"/>
      <c r="BBW21"/>
      <c r="BBX21"/>
      <c r="BBY21"/>
      <c r="BBZ21"/>
      <c r="BCA21"/>
      <c r="BCB21"/>
      <c r="BCC21"/>
      <c r="BCD21"/>
      <c r="BCE21"/>
      <c r="BCF21"/>
      <c r="BCG21"/>
      <c r="BCH21"/>
      <c r="BCI21"/>
      <c r="BCJ21"/>
      <c r="BCK21"/>
      <c r="BCL21"/>
      <c r="BCM21"/>
      <c r="BCN21"/>
      <c r="BCO21"/>
      <c r="BCP21"/>
      <c r="BCQ21"/>
      <c r="BCR21"/>
      <c r="BCS21"/>
      <c r="BCT21"/>
      <c r="BCU21"/>
      <c r="BCV21"/>
      <c r="BCW21"/>
      <c r="BCX21"/>
      <c r="BCY21"/>
      <c r="BCZ21"/>
      <c r="BDA21"/>
      <c r="BDB21"/>
      <c r="BDC21"/>
      <c r="BDD21"/>
      <c r="BDE21"/>
      <c r="BDF21"/>
      <c r="BDG21"/>
      <c r="BDH21"/>
      <c r="BDI21"/>
      <c r="BDJ21"/>
      <c r="BDK21"/>
      <c r="BDL21"/>
      <c r="BDM21"/>
      <c r="BDN21"/>
      <c r="BDO21"/>
      <c r="BDP21"/>
      <c r="BDQ21"/>
      <c r="BDR21"/>
      <c r="BDS21"/>
      <c r="BDT21"/>
      <c r="BDU21"/>
      <c r="BDV21"/>
      <c r="BDW21"/>
      <c r="BDX21"/>
      <c r="BDY21"/>
      <c r="BDZ21"/>
      <c r="BEA21"/>
      <c r="BEB21"/>
      <c r="BEC21"/>
      <c r="BED21"/>
      <c r="BEE21"/>
      <c r="BEF21"/>
      <c r="BEG21"/>
      <c r="BEH21"/>
      <c r="BEI21"/>
      <c r="BEJ21"/>
      <c r="BEK21"/>
      <c r="BEL21"/>
      <c r="BEM21"/>
      <c r="BEN21"/>
      <c r="BEO21"/>
      <c r="BEP21"/>
      <c r="BEQ21"/>
      <c r="BER21"/>
      <c r="BES21"/>
      <c r="BET21"/>
      <c r="BEU21"/>
      <c r="BEV21"/>
      <c r="BEW21"/>
      <c r="BEX21"/>
      <c r="BEY21"/>
      <c r="BEZ21"/>
      <c r="BFA21"/>
      <c r="BFB21"/>
      <c r="BFC21"/>
      <c r="BFD21"/>
      <c r="BFE21"/>
      <c r="BFF21"/>
      <c r="BFG21"/>
      <c r="BFH21"/>
      <c r="BFI21"/>
      <c r="BFJ21"/>
      <c r="BFK21"/>
      <c r="BFL21"/>
      <c r="BFM21"/>
      <c r="BFN21"/>
      <c r="BFO21"/>
      <c r="BFP21"/>
      <c r="BFQ21"/>
      <c r="BFR21"/>
      <c r="BFS21"/>
      <c r="BFT21"/>
      <c r="BFU21"/>
      <c r="BFV21"/>
      <c r="BFW21"/>
      <c r="BFX21"/>
      <c r="BFY21"/>
      <c r="BFZ21"/>
      <c r="BGA21"/>
      <c r="BGB21"/>
      <c r="BGC21"/>
      <c r="BGD21"/>
      <c r="BGE21"/>
      <c r="BGF21"/>
      <c r="BGG21"/>
      <c r="BGH21"/>
      <c r="BGI21"/>
      <c r="BGJ21"/>
      <c r="BGK21"/>
      <c r="BGL21"/>
      <c r="BGM21"/>
      <c r="BGN21"/>
      <c r="BGO21"/>
      <c r="BGP21"/>
      <c r="BGQ21"/>
      <c r="BGR21"/>
      <c r="BGS21"/>
      <c r="BGT21"/>
      <c r="BGU21"/>
      <c r="BGV21"/>
      <c r="BGW21"/>
      <c r="BGX21"/>
      <c r="BGY21"/>
      <c r="BGZ21"/>
      <c r="BHA21"/>
      <c r="BHB21"/>
      <c r="BHC21"/>
      <c r="BHD21"/>
      <c r="BHE21"/>
      <c r="BHF21"/>
      <c r="BHG21"/>
      <c r="BHH21"/>
      <c r="BHI21"/>
      <c r="BHJ21"/>
      <c r="BHK21"/>
      <c r="BHL21"/>
      <c r="BHM21"/>
      <c r="BHN21"/>
      <c r="BHO21"/>
      <c r="BHP21"/>
      <c r="BHQ21"/>
      <c r="BHR21"/>
      <c r="BHS21"/>
      <c r="BHT21"/>
      <c r="BHU21"/>
      <c r="BHV21"/>
      <c r="BHW21"/>
      <c r="BHX21"/>
      <c r="BHY21"/>
      <c r="BHZ21"/>
      <c r="BIA21"/>
      <c r="BIB21"/>
      <c r="BIC21"/>
      <c r="BID21"/>
      <c r="BIE21"/>
      <c r="BIF21"/>
      <c r="BIG21"/>
      <c r="BIH21"/>
      <c r="BII21"/>
      <c r="BIJ21"/>
      <c r="BIK21"/>
      <c r="BIL21"/>
      <c r="BIM21"/>
      <c r="BIN21"/>
      <c r="BIO21"/>
      <c r="BIP21"/>
      <c r="BIQ21"/>
      <c r="BIR21"/>
      <c r="BIS21"/>
      <c r="BIT21"/>
      <c r="BIU21"/>
      <c r="BIV21"/>
      <c r="BIW21"/>
      <c r="BIX21"/>
      <c r="BIY21"/>
      <c r="BIZ21"/>
      <c r="BJA21"/>
      <c r="BJB21"/>
      <c r="BJC21"/>
      <c r="BJD21"/>
      <c r="BJE21"/>
      <c r="BJF21"/>
      <c r="BJG21"/>
      <c r="BJH21"/>
      <c r="BJI21"/>
      <c r="BJJ21"/>
      <c r="BJK21"/>
      <c r="BJL21"/>
      <c r="BJM21"/>
      <c r="BJN21"/>
      <c r="BJO21"/>
      <c r="BJP21"/>
      <c r="BJQ21"/>
      <c r="BJR21"/>
      <c r="BJS21"/>
      <c r="BJT21"/>
      <c r="BJU21"/>
      <c r="BJV21"/>
      <c r="BJW21"/>
      <c r="BJX21"/>
      <c r="BJY21"/>
      <c r="BJZ21"/>
      <c r="BKA21"/>
      <c r="BKB21"/>
      <c r="BKC21"/>
      <c r="BKD21"/>
      <c r="BKE21"/>
      <c r="BKF21"/>
      <c r="BKG21"/>
      <c r="BKH21"/>
      <c r="BKI21"/>
      <c r="BKJ21"/>
      <c r="BKK21"/>
      <c r="BKL21"/>
      <c r="BKM21"/>
      <c r="BKN21"/>
      <c r="BKO21"/>
      <c r="BKP21"/>
      <c r="BKQ21"/>
      <c r="BKR21"/>
      <c r="BKS21"/>
      <c r="BKT21"/>
      <c r="BKU21"/>
      <c r="BKV21"/>
      <c r="BKW21"/>
      <c r="BKX21"/>
      <c r="BKY21"/>
      <c r="BKZ21"/>
      <c r="BLA21"/>
      <c r="BLB21"/>
      <c r="BLC21"/>
      <c r="BLD21"/>
      <c r="BLE21"/>
      <c r="BLF21"/>
      <c r="BLG21"/>
      <c r="BLH21"/>
      <c r="BLI21"/>
      <c r="BLJ21"/>
      <c r="BLK21"/>
      <c r="BLL21"/>
      <c r="BLM21"/>
      <c r="BLN21"/>
      <c r="BLO21"/>
      <c r="BLP21"/>
      <c r="BLQ21"/>
      <c r="BLR21"/>
      <c r="BLS21"/>
      <c r="BLT21"/>
      <c r="BLU21"/>
      <c r="BLV21"/>
      <c r="BLW21"/>
      <c r="BLX21"/>
      <c r="BLY21"/>
      <c r="BLZ21"/>
      <c r="BMA21"/>
      <c r="BMB21"/>
      <c r="BMC21"/>
      <c r="BMD21"/>
      <c r="BME21"/>
      <c r="BMF21"/>
      <c r="BMG21"/>
      <c r="BMH21"/>
      <c r="BMI21"/>
      <c r="BMJ21"/>
      <c r="BMK21"/>
      <c r="BML21"/>
      <c r="BMM21"/>
      <c r="BMN21"/>
      <c r="BMO21"/>
      <c r="BMP21"/>
      <c r="BMQ21"/>
      <c r="BMR21"/>
      <c r="BMS21"/>
      <c r="BMT21"/>
      <c r="BMU21"/>
      <c r="BMV21"/>
      <c r="BMW21"/>
      <c r="BMX21"/>
      <c r="BMY21"/>
      <c r="BMZ21"/>
      <c r="BNA21"/>
      <c r="BNB21"/>
      <c r="BNC21"/>
      <c r="BND21"/>
      <c r="BNE21"/>
      <c r="BNF21"/>
      <c r="BNG21"/>
      <c r="BNH21"/>
      <c r="BNI21"/>
      <c r="BNJ21"/>
      <c r="BNK21"/>
      <c r="BNL21"/>
      <c r="BNM21"/>
      <c r="BNN21"/>
      <c r="BNO21"/>
      <c r="BNP21"/>
      <c r="BNQ21"/>
      <c r="BNR21"/>
      <c r="BNS21"/>
      <c r="BNT21"/>
      <c r="BNU21"/>
      <c r="BNV21"/>
      <c r="BNW21"/>
      <c r="BNX21"/>
      <c r="BNY21"/>
      <c r="BNZ21"/>
      <c r="BOA21"/>
      <c r="BOB21"/>
      <c r="BOC21"/>
      <c r="BOD21"/>
      <c r="BOE21"/>
      <c r="BOF21"/>
      <c r="BOG21"/>
      <c r="BOH21"/>
      <c r="BOI21"/>
      <c r="BOJ21"/>
      <c r="BOK21"/>
      <c r="BOL21"/>
      <c r="BOM21"/>
      <c r="BON21"/>
      <c r="BOO21"/>
      <c r="BOP21"/>
      <c r="BOQ21"/>
      <c r="BOR21"/>
      <c r="BOS21"/>
      <c r="BOT21"/>
      <c r="BOU21"/>
      <c r="BOV21"/>
      <c r="BOW21"/>
      <c r="BOX21"/>
      <c r="BOY21"/>
      <c r="BOZ21"/>
      <c r="BPA21"/>
      <c r="BPB21"/>
      <c r="BPC21"/>
      <c r="BPD21"/>
      <c r="BPE21"/>
      <c r="BPF21"/>
      <c r="BPG21"/>
      <c r="BPH21"/>
      <c r="BPI21"/>
      <c r="BPJ21"/>
      <c r="BPK21"/>
      <c r="BPL21"/>
      <c r="BPM21"/>
      <c r="BPN21"/>
      <c r="BPO21"/>
      <c r="BPP21"/>
      <c r="BPQ21"/>
      <c r="BPR21"/>
      <c r="BPS21"/>
      <c r="BPT21"/>
      <c r="BPU21"/>
      <c r="BPV21"/>
      <c r="BPW21"/>
      <c r="BPX21"/>
      <c r="BPY21"/>
      <c r="BPZ21"/>
      <c r="BQA21"/>
      <c r="BQB21"/>
      <c r="BQC21"/>
      <c r="BQD21"/>
      <c r="BQE21"/>
      <c r="BQF21"/>
      <c r="BQG21"/>
      <c r="BQH21"/>
      <c r="BQI21"/>
      <c r="BQJ21"/>
      <c r="BQK21"/>
      <c r="BQL21"/>
      <c r="BQM21"/>
      <c r="BQN21"/>
      <c r="BQO21"/>
      <c r="BQP21"/>
      <c r="BQQ21"/>
      <c r="BQR21"/>
      <c r="BQS21"/>
      <c r="BQT21"/>
      <c r="BQU21"/>
      <c r="BQV21"/>
      <c r="BQW21"/>
      <c r="BQX21"/>
      <c r="BQY21"/>
      <c r="BQZ21"/>
      <c r="BRA21"/>
      <c r="BRB21"/>
      <c r="BRC21"/>
      <c r="BRD21"/>
      <c r="BRE21"/>
      <c r="BRF21"/>
      <c r="BRG21"/>
      <c r="BRH21"/>
      <c r="BRI21"/>
      <c r="BRJ21"/>
      <c r="BRK21"/>
      <c r="BRL21"/>
      <c r="BRM21"/>
      <c r="BRN21"/>
      <c r="BRO21"/>
      <c r="BRP21"/>
      <c r="BRQ21"/>
      <c r="BRR21"/>
      <c r="BRS21"/>
      <c r="BRT21"/>
      <c r="BRU21"/>
      <c r="BRV21"/>
      <c r="BRW21"/>
      <c r="BRX21"/>
      <c r="BRY21"/>
      <c r="BRZ21"/>
      <c r="BSA21"/>
      <c r="BSB21"/>
      <c r="BSC21"/>
      <c r="BSD21"/>
      <c r="BSE21"/>
      <c r="BSF21"/>
      <c r="BSG21"/>
      <c r="BSH21"/>
      <c r="BSI21"/>
      <c r="BSJ21"/>
      <c r="BSK21"/>
      <c r="BSL21"/>
      <c r="BSM21"/>
      <c r="BSN21"/>
      <c r="BSO21"/>
      <c r="BSP21"/>
      <c r="BSQ21"/>
      <c r="BSR21"/>
      <c r="BSS21"/>
      <c r="BST21"/>
      <c r="BSU21"/>
      <c r="BSV21"/>
      <c r="BSW21"/>
      <c r="BSX21"/>
      <c r="BSY21"/>
      <c r="BSZ21"/>
      <c r="BTA21"/>
      <c r="BTB21"/>
      <c r="BTC21"/>
      <c r="BTD21"/>
      <c r="BTE21"/>
      <c r="BTF21"/>
      <c r="BTG21"/>
      <c r="BTH21"/>
      <c r="BTI21"/>
      <c r="BTJ21"/>
      <c r="BTK21"/>
      <c r="BTL21"/>
      <c r="BTM21"/>
      <c r="BTN21"/>
      <c r="BTO21"/>
      <c r="BTP21"/>
      <c r="BTQ21"/>
      <c r="BTR21"/>
      <c r="BTS21"/>
      <c r="BTT21"/>
      <c r="BTU21"/>
      <c r="BTV21"/>
      <c r="BTW21"/>
      <c r="BTX21"/>
      <c r="BTY21"/>
      <c r="BTZ21"/>
      <c r="BUA21"/>
      <c r="BUB21"/>
      <c r="BUC21"/>
      <c r="BUD21"/>
      <c r="BUE21"/>
      <c r="BUF21"/>
      <c r="BUG21"/>
      <c r="BUH21"/>
      <c r="BUI21"/>
      <c r="BUJ21"/>
      <c r="BUK21"/>
      <c r="BUL21"/>
      <c r="BUM21"/>
      <c r="BUN21"/>
      <c r="BUO21"/>
      <c r="BUP21"/>
      <c r="BUQ21"/>
      <c r="BUR21"/>
      <c r="BUS21"/>
      <c r="BUT21"/>
      <c r="BUU21"/>
      <c r="BUV21"/>
      <c r="BUW21"/>
      <c r="BUX21"/>
      <c r="BUY21"/>
      <c r="BUZ21"/>
      <c r="BVA21"/>
      <c r="BVB21"/>
      <c r="BVC21"/>
      <c r="BVD21"/>
      <c r="BVE21"/>
      <c r="BVF21"/>
      <c r="BVG21"/>
      <c r="BVH21"/>
      <c r="BVI21"/>
      <c r="BVJ21"/>
      <c r="BVK21"/>
      <c r="BVL21"/>
      <c r="BVM21"/>
      <c r="BVN21"/>
      <c r="BVO21"/>
      <c r="BVP21"/>
      <c r="BVQ21"/>
      <c r="BVR21"/>
      <c r="BVS21"/>
      <c r="BVT21"/>
      <c r="BVU21"/>
      <c r="BVV21"/>
      <c r="BVW21"/>
      <c r="BVX21"/>
      <c r="BVY21"/>
      <c r="BVZ21"/>
      <c r="BWA21"/>
      <c r="BWB21"/>
      <c r="BWC21"/>
      <c r="BWD21"/>
      <c r="BWE21"/>
      <c r="BWF21"/>
      <c r="BWG21"/>
      <c r="BWH21"/>
      <c r="BWI21"/>
      <c r="BWJ21"/>
      <c r="BWK21"/>
      <c r="BWL21"/>
      <c r="BWM21"/>
      <c r="BWN21"/>
      <c r="BWO21"/>
      <c r="BWP21"/>
      <c r="BWQ21"/>
      <c r="BWR21"/>
      <c r="BWS21"/>
      <c r="BWT21"/>
      <c r="BWU21"/>
      <c r="BWV21"/>
      <c r="BWW21"/>
      <c r="BWX21"/>
      <c r="BWY21"/>
      <c r="BWZ21"/>
      <c r="BXA21"/>
      <c r="BXB21"/>
      <c r="BXC21"/>
      <c r="BXD21"/>
      <c r="BXE21"/>
      <c r="BXF21"/>
      <c r="BXG21"/>
      <c r="BXH21"/>
      <c r="BXI21"/>
      <c r="BXJ21"/>
      <c r="BXK21"/>
      <c r="BXL21"/>
      <c r="BXM21"/>
      <c r="BXN21"/>
      <c r="BXO21"/>
      <c r="BXP21"/>
      <c r="BXQ21"/>
      <c r="BXR21"/>
      <c r="BXS21"/>
      <c r="BXT21"/>
      <c r="BXU21"/>
      <c r="BXV21"/>
      <c r="BXW21"/>
      <c r="BXX21"/>
      <c r="BXY21"/>
      <c r="BXZ21"/>
      <c r="BYA21"/>
      <c r="BYB21"/>
      <c r="BYC21"/>
      <c r="BYD21"/>
      <c r="BYE21"/>
      <c r="BYF21"/>
      <c r="BYG21"/>
      <c r="BYH21"/>
      <c r="BYI21"/>
      <c r="BYJ21"/>
      <c r="BYK21"/>
      <c r="BYL21"/>
      <c r="BYM21"/>
      <c r="BYN21"/>
      <c r="BYO21"/>
      <c r="BYP21"/>
      <c r="BYQ21"/>
      <c r="BYR21"/>
      <c r="BYS21"/>
      <c r="BYT21"/>
      <c r="BYU21"/>
      <c r="BYV21"/>
      <c r="BYW21"/>
      <c r="BYX21"/>
      <c r="BYY21"/>
      <c r="BYZ21"/>
      <c r="BZA21"/>
      <c r="BZB21"/>
      <c r="BZC21"/>
      <c r="BZD21"/>
      <c r="BZE21"/>
      <c r="BZF21"/>
      <c r="BZG21"/>
      <c r="BZH21"/>
      <c r="BZI21"/>
      <c r="BZJ21"/>
      <c r="BZK21"/>
      <c r="BZL21"/>
      <c r="BZM21"/>
      <c r="BZN21"/>
      <c r="BZO21"/>
      <c r="BZP21"/>
      <c r="BZQ21"/>
      <c r="BZR21"/>
      <c r="BZS21"/>
      <c r="BZT21"/>
      <c r="BZU21"/>
      <c r="BZV21"/>
      <c r="BZW21"/>
      <c r="BZX21"/>
      <c r="BZY21"/>
      <c r="BZZ21"/>
      <c r="CAA21"/>
      <c r="CAB21"/>
      <c r="CAC21"/>
      <c r="CAD21"/>
      <c r="CAE21"/>
      <c r="CAF21"/>
      <c r="CAG21"/>
      <c r="CAH21"/>
      <c r="CAI21"/>
      <c r="CAJ21"/>
      <c r="CAK21"/>
      <c r="CAL21"/>
      <c r="CAM21"/>
      <c r="CAN21"/>
      <c r="CAO21"/>
      <c r="CAP21"/>
      <c r="CAQ21"/>
      <c r="CAR21"/>
      <c r="CAS21"/>
      <c r="CAT21"/>
      <c r="CAU21"/>
      <c r="CAV21"/>
      <c r="CAW21"/>
      <c r="CAX21"/>
      <c r="CAY21"/>
      <c r="CAZ21"/>
      <c r="CBA21"/>
      <c r="CBB21"/>
      <c r="CBC21"/>
      <c r="CBD21"/>
      <c r="CBE21"/>
      <c r="CBF21"/>
      <c r="CBG21"/>
      <c r="CBH21"/>
      <c r="CBI21"/>
      <c r="CBJ21"/>
      <c r="CBK21"/>
      <c r="CBL21"/>
      <c r="CBM21"/>
      <c r="CBN21"/>
      <c r="CBO21"/>
      <c r="CBP21"/>
      <c r="CBQ21"/>
      <c r="CBR21"/>
      <c r="CBS21"/>
      <c r="CBT21"/>
      <c r="CBU21"/>
      <c r="CBV21"/>
      <c r="CBW21"/>
      <c r="CBX21"/>
      <c r="CBY21"/>
      <c r="CBZ21"/>
      <c r="CCA21"/>
      <c r="CCB21"/>
      <c r="CCC21"/>
      <c r="CCD21"/>
      <c r="CCE21"/>
      <c r="CCF21"/>
      <c r="CCG21"/>
      <c r="CCH21"/>
      <c r="CCI21"/>
      <c r="CCJ21"/>
      <c r="CCK21"/>
      <c r="CCL21"/>
      <c r="CCM21"/>
      <c r="CCN21"/>
      <c r="CCO21"/>
      <c r="CCP21"/>
      <c r="CCQ21"/>
      <c r="CCR21"/>
      <c r="CCS21"/>
      <c r="CCT21"/>
      <c r="CCU21"/>
      <c r="CCV21"/>
      <c r="CCW21"/>
      <c r="CCX21"/>
      <c r="CCY21"/>
      <c r="CCZ21"/>
      <c r="CDA21"/>
      <c r="CDB21"/>
      <c r="CDC21"/>
      <c r="CDD21"/>
      <c r="CDE21"/>
      <c r="CDF21"/>
      <c r="CDG21"/>
      <c r="CDH21"/>
      <c r="CDI21"/>
      <c r="CDJ21"/>
      <c r="CDK21"/>
      <c r="CDL21"/>
      <c r="CDM21"/>
      <c r="CDN21"/>
      <c r="CDO21"/>
      <c r="CDP21"/>
      <c r="CDQ21"/>
      <c r="CDR21"/>
      <c r="CDS21"/>
      <c r="CDT21"/>
      <c r="CDU21"/>
      <c r="CDV21"/>
      <c r="CDW21"/>
      <c r="CDX21"/>
      <c r="CDY21"/>
      <c r="CDZ21"/>
      <c r="CEA21"/>
      <c r="CEB21"/>
      <c r="CEC21"/>
      <c r="CED21"/>
      <c r="CEE21"/>
      <c r="CEF21"/>
      <c r="CEG21"/>
      <c r="CEH21"/>
      <c r="CEI21"/>
      <c r="CEJ21"/>
      <c r="CEK21"/>
      <c r="CEL21"/>
      <c r="CEM21"/>
      <c r="CEN21"/>
      <c r="CEO21"/>
      <c r="CEP21"/>
      <c r="CEQ21"/>
      <c r="CER21"/>
      <c r="CES21"/>
      <c r="CET21"/>
      <c r="CEU21"/>
      <c r="CEV21"/>
      <c r="CEW21"/>
      <c r="CEX21"/>
      <c r="CEY21"/>
      <c r="CEZ21"/>
      <c r="CFA21"/>
      <c r="CFB21"/>
      <c r="CFC21"/>
      <c r="CFD21"/>
      <c r="CFE21"/>
      <c r="CFF21"/>
      <c r="CFG21"/>
      <c r="CFH21"/>
      <c r="CFI21"/>
      <c r="CFJ21"/>
      <c r="CFK21"/>
      <c r="CFL21"/>
      <c r="CFM21"/>
      <c r="CFN21"/>
      <c r="CFO21"/>
      <c r="CFP21"/>
      <c r="CFQ21"/>
      <c r="CFR21"/>
      <c r="CFS21"/>
      <c r="CFT21"/>
      <c r="CFU21"/>
      <c r="CFV21"/>
      <c r="CFW21"/>
      <c r="CFX21"/>
      <c r="CFY21"/>
      <c r="CFZ21"/>
      <c r="CGA21"/>
      <c r="CGB21"/>
      <c r="CGC21"/>
      <c r="CGD21"/>
      <c r="CGE21"/>
      <c r="CGF21"/>
      <c r="CGG21"/>
      <c r="CGH21"/>
      <c r="CGI21"/>
      <c r="CGJ21"/>
      <c r="CGK21"/>
      <c r="CGL21"/>
      <c r="CGM21"/>
      <c r="CGN21"/>
      <c r="CGO21"/>
      <c r="CGP21"/>
      <c r="CGQ21"/>
      <c r="CGR21"/>
      <c r="CGS21"/>
      <c r="CGT21"/>
      <c r="CGU21"/>
      <c r="CGV21"/>
      <c r="CGW21"/>
      <c r="CGX21"/>
      <c r="CGY21"/>
      <c r="CGZ21"/>
      <c r="CHA21"/>
      <c r="CHB21"/>
      <c r="CHC21"/>
      <c r="CHD21"/>
      <c r="CHE21"/>
      <c r="CHF21"/>
      <c r="CHG21"/>
      <c r="CHH21"/>
      <c r="CHI21"/>
      <c r="CHJ21"/>
      <c r="CHK21"/>
      <c r="CHL21"/>
      <c r="CHM21"/>
      <c r="CHN21"/>
      <c r="CHO21"/>
      <c r="CHP21"/>
      <c r="CHQ21"/>
      <c r="CHR21"/>
      <c r="CHS21"/>
      <c r="CHT21"/>
      <c r="CHU21"/>
      <c r="CHV21"/>
      <c r="CHW21"/>
      <c r="CHX21"/>
      <c r="CHY21"/>
      <c r="CHZ21"/>
      <c r="CIA21"/>
      <c r="CIB21"/>
      <c r="CIC21"/>
      <c r="CID21"/>
      <c r="CIE21"/>
      <c r="CIF21"/>
      <c r="CIG21"/>
      <c r="CIH21"/>
      <c r="CII21"/>
      <c r="CIJ21"/>
      <c r="CIK21"/>
      <c r="CIL21"/>
      <c r="CIM21"/>
      <c r="CIN21"/>
      <c r="CIO21"/>
      <c r="CIP21"/>
      <c r="CIQ21"/>
      <c r="CIR21"/>
      <c r="CIS21"/>
      <c r="CIT21"/>
      <c r="CIU21"/>
      <c r="CIV21"/>
      <c r="CIW21"/>
      <c r="CIX21"/>
      <c r="CIY21"/>
      <c r="CIZ21"/>
      <c r="CJA21"/>
      <c r="CJB21"/>
      <c r="CJC21"/>
      <c r="CJD21"/>
      <c r="CJE21"/>
      <c r="CJF21"/>
      <c r="CJG21"/>
      <c r="CJH21"/>
      <c r="CJI21"/>
      <c r="CJJ21"/>
      <c r="CJK21"/>
      <c r="CJL21"/>
      <c r="CJM21"/>
      <c r="CJN21"/>
      <c r="CJO21"/>
      <c r="CJP21"/>
      <c r="CJQ21"/>
      <c r="CJR21"/>
      <c r="CJS21"/>
      <c r="CJT21"/>
      <c r="CJU21"/>
      <c r="CJV21"/>
      <c r="CJW21"/>
      <c r="CJX21"/>
      <c r="CJY21"/>
      <c r="CJZ21"/>
      <c r="CKA21"/>
      <c r="CKB21"/>
      <c r="CKC21"/>
      <c r="CKD21"/>
      <c r="CKE21"/>
      <c r="CKF21"/>
      <c r="CKG21"/>
      <c r="CKH21"/>
      <c r="CKI21"/>
      <c r="CKJ21"/>
      <c r="CKK21"/>
      <c r="CKL21"/>
      <c r="CKM21"/>
      <c r="CKN21"/>
      <c r="CKO21"/>
      <c r="CKP21"/>
      <c r="CKQ21"/>
      <c r="CKR21"/>
      <c r="CKS21"/>
      <c r="CKT21"/>
      <c r="CKU21"/>
      <c r="CKV21"/>
      <c r="CKW21"/>
      <c r="CKX21"/>
      <c r="CKY21"/>
      <c r="CKZ21"/>
      <c r="CLA21"/>
      <c r="CLB21"/>
      <c r="CLC21"/>
      <c r="CLD21"/>
      <c r="CLE21"/>
      <c r="CLF21"/>
      <c r="CLG21"/>
      <c r="CLH21"/>
      <c r="CLI21"/>
      <c r="CLJ21"/>
      <c r="CLK21"/>
      <c r="CLL21"/>
      <c r="CLM21"/>
      <c r="CLN21"/>
      <c r="CLO21"/>
      <c r="CLP21"/>
      <c r="CLQ21"/>
      <c r="CLR21"/>
      <c r="CLS21"/>
      <c r="CLT21"/>
      <c r="CLU21"/>
      <c r="CLV21"/>
      <c r="CLW21"/>
      <c r="CLX21"/>
      <c r="CLY21"/>
      <c r="CLZ21"/>
      <c r="CMA21"/>
      <c r="CMB21"/>
      <c r="CMC21"/>
      <c r="CMD21"/>
      <c r="CME21"/>
      <c r="CMF21"/>
      <c r="CMG21"/>
      <c r="CMH21"/>
      <c r="CMI21"/>
      <c r="CMJ21"/>
      <c r="CMK21"/>
      <c r="CML21"/>
      <c r="CMM21"/>
      <c r="CMN21"/>
      <c r="CMO21"/>
      <c r="CMP21"/>
      <c r="CMQ21"/>
      <c r="CMR21"/>
      <c r="CMS21"/>
      <c r="CMT21"/>
      <c r="CMU21"/>
      <c r="CMV21"/>
      <c r="CMW21"/>
      <c r="CMX21"/>
      <c r="CMY21"/>
      <c r="CMZ21"/>
      <c r="CNA21"/>
      <c r="CNB21"/>
      <c r="CNC21"/>
      <c r="CND21"/>
      <c r="CNE21"/>
      <c r="CNF21"/>
      <c r="CNG21"/>
      <c r="CNH21"/>
      <c r="CNI21"/>
      <c r="CNJ21"/>
      <c r="CNK21"/>
      <c r="CNL21"/>
      <c r="CNM21"/>
      <c r="CNN21"/>
      <c r="CNO21"/>
      <c r="CNP21"/>
      <c r="CNQ21"/>
      <c r="CNR21"/>
      <c r="CNS21"/>
      <c r="CNT21"/>
      <c r="CNU21"/>
      <c r="CNV21"/>
      <c r="CNW21"/>
      <c r="CNX21"/>
      <c r="CNY21"/>
      <c r="CNZ21"/>
      <c r="COA21"/>
      <c r="COB21"/>
      <c r="COC21"/>
      <c r="COD21"/>
      <c r="COE21"/>
      <c r="COF21"/>
      <c r="COG21"/>
      <c r="COH21"/>
      <c r="COI21"/>
      <c r="COJ21"/>
      <c r="COK21"/>
      <c r="COL21"/>
      <c r="COM21"/>
      <c r="CON21"/>
      <c r="COO21"/>
      <c r="COP21"/>
      <c r="COQ21"/>
      <c r="COR21"/>
      <c r="COS21"/>
      <c r="COT21"/>
      <c r="COU21"/>
      <c r="COV21"/>
      <c r="COW21"/>
      <c r="COX21"/>
      <c r="COY21"/>
      <c r="COZ21"/>
      <c r="CPA21"/>
      <c r="CPB21"/>
      <c r="CPC21"/>
      <c r="CPD21"/>
      <c r="CPE21"/>
      <c r="CPF21"/>
      <c r="CPG21"/>
      <c r="CPH21"/>
      <c r="CPI21"/>
      <c r="CPJ21"/>
      <c r="CPK21"/>
      <c r="CPL21"/>
      <c r="CPM21"/>
      <c r="CPN21"/>
      <c r="CPO21"/>
      <c r="CPP21"/>
      <c r="CPQ21"/>
      <c r="CPR21"/>
      <c r="CPS21"/>
      <c r="CPT21"/>
      <c r="CPU21"/>
      <c r="CPV21"/>
      <c r="CPW21"/>
      <c r="CPX21"/>
      <c r="CPY21"/>
      <c r="CPZ21"/>
      <c r="CQA21"/>
      <c r="CQB21"/>
      <c r="CQC21"/>
      <c r="CQD21"/>
      <c r="CQE21"/>
      <c r="CQF21"/>
      <c r="CQG21"/>
      <c r="CQH21"/>
      <c r="CQI21"/>
      <c r="CQJ21"/>
      <c r="CQK21"/>
      <c r="CQL21"/>
      <c r="CQM21"/>
      <c r="CQN21"/>
      <c r="CQO21"/>
      <c r="CQP21"/>
      <c r="CQQ21"/>
      <c r="CQR21"/>
      <c r="CQS21"/>
      <c r="CQT21"/>
      <c r="CQU21"/>
      <c r="CQV21"/>
      <c r="CQW21"/>
      <c r="CQX21"/>
      <c r="CQY21"/>
      <c r="CQZ21"/>
      <c r="CRA21"/>
      <c r="CRB21"/>
      <c r="CRC21"/>
      <c r="CRD21"/>
      <c r="CRE21"/>
      <c r="CRF21"/>
      <c r="CRG21"/>
      <c r="CRH21"/>
      <c r="CRI21"/>
      <c r="CRJ21"/>
      <c r="CRK21"/>
      <c r="CRL21"/>
      <c r="CRM21"/>
      <c r="CRN21"/>
      <c r="CRO21"/>
      <c r="CRP21"/>
      <c r="CRQ21"/>
      <c r="CRR21"/>
      <c r="CRS21"/>
      <c r="CRT21"/>
      <c r="CRU21"/>
      <c r="CRV21"/>
      <c r="CRW21"/>
      <c r="CRX21"/>
      <c r="CRY21"/>
      <c r="CRZ21"/>
      <c r="CSA21"/>
      <c r="CSB21"/>
      <c r="CSC21"/>
      <c r="CSD21"/>
      <c r="CSE21"/>
      <c r="CSF21"/>
      <c r="CSG21"/>
      <c r="CSH21"/>
      <c r="CSI21"/>
      <c r="CSJ21"/>
      <c r="CSK21"/>
      <c r="CSL21"/>
      <c r="CSM21"/>
      <c r="CSN21"/>
      <c r="CSO21"/>
      <c r="CSP21"/>
      <c r="CSQ21"/>
      <c r="CSR21"/>
      <c r="CSS21"/>
      <c r="CST21"/>
      <c r="CSU21"/>
      <c r="CSV21"/>
      <c r="CSW21"/>
      <c r="CSX21"/>
      <c r="CSY21"/>
      <c r="CSZ21"/>
      <c r="CTA21"/>
      <c r="CTB21"/>
      <c r="CTC21"/>
      <c r="CTD21"/>
      <c r="CTE21"/>
      <c r="CTF21"/>
      <c r="CTG21"/>
      <c r="CTH21"/>
      <c r="CTI21"/>
      <c r="CTJ21"/>
      <c r="CTK21"/>
      <c r="CTL21"/>
      <c r="CTM21"/>
      <c r="CTN21"/>
      <c r="CTO21"/>
      <c r="CTP21"/>
      <c r="CTQ21"/>
      <c r="CTR21"/>
      <c r="CTS21"/>
      <c r="CTT21"/>
      <c r="CTU21"/>
      <c r="CTV21"/>
      <c r="CTW21"/>
      <c r="CTX21"/>
      <c r="CTY21"/>
      <c r="CTZ21"/>
      <c r="CUA21"/>
      <c r="CUB21"/>
      <c r="CUC21"/>
      <c r="CUD21"/>
      <c r="CUE21"/>
      <c r="CUF21"/>
      <c r="CUG21"/>
      <c r="CUH21"/>
      <c r="CUI21"/>
      <c r="CUJ21"/>
      <c r="CUK21"/>
      <c r="CUL21"/>
      <c r="CUM21"/>
      <c r="CUN21"/>
      <c r="CUO21"/>
      <c r="CUP21"/>
      <c r="CUQ21"/>
      <c r="CUR21"/>
      <c r="CUS21"/>
      <c r="CUT21"/>
      <c r="CUU21"/>
      <c r="CUV21"/>
      <c r="CUW21"/>
      <c r="CUX21"/>
      <c r="CUY21"/>
      <c r="CUZ21"/>
      <c r="CVA21"/>
      <c r="CVB21"/>
      <c r="CVC21"/>
      <c r="CVD21"/>
      <c r="CVE21"/>
      <c r="CVF21"/>
      <c r="CVG21"/>
      <c r="CVH21"/>
      <c r="CVI21"/>
      <c r="CVJ21"/>
      <c r="CVK21"/>
      <c r="CVL21"/>
      <c r="CVM21"/>
      <c r="CVN21"/>
      <c r="CVO21"/>
      <c r="CVP21"/>
      <c r="CVQ21"/>
      <c r="CVR21"/>
      <c r="CVS21"/>
      <c r="CVT21"/>
      <c r="CVU21"/>
      <c r="CVV21"/>
      <c r="CVW21"/>
      <c r="CVX21"/>
      <c r="CVY21"/>
      <c r="CVZ21"/>
      <c r="CWA21"/>
      <c r="CWB21"/>
      <c r="CWC21"/>
      <c r="CWD21"/>
      <c r="CWE21"/>
      <c r="CWF21"/>
      <c r="CWG21"/>
      <c r="CWH21"/>
      <c r="CWI21"/>
      <c r="CWJ21"/>
      <c r="CWK21"/>
      <c r="CWL21"/>
      <c r="CWM21"/>
      <c r="CWN21"/>
      <c r="CWO21"/>
      <c r="CWP21"/>
      <c r="CWQ21"/>
      <c r="CWR21"/>
      <c r="CWS21"/>
      <c r="CWT21"/>
      <c r="CWU21"/>
      <c r="CWV21"/>
      <c r="CWW21"/>
      <c r="CWX21"/>
      <c r="CWY21"/>
      <c r="CWZ21"/>
      <c r="CXA21"/>
      <c r="CXB21"/>
      <c r="CXC21"/>
      <c r="CXD21"/>
      <c r="CXE21"/>
      <c r="CXF21"/>
      <c r="CXG21"/>
      <c r="CXH21"/>
      <c r="CXI21"/>
      <c r="CXJ21"/>
      <c r="CXK21"/>
      <c r="CXL21"/>
      <c r="CXM21"/>
      <c r="CXN21"/>
      <c r="CXO21"/>
      <c r="CXP21"/>
      <c r="CXQ21"/>
      <c r="CXR21"/>
      <c r="CXS21"/>
      <c r="CXT21"/>
      <c r="CXU21"/>
      <c r="CXV21"/>
      <c r="CXW21"/>
      <c r="CXX21"/>
      <c r="CXY21"/>
      <c r="CXZ21"/>
      <c r="CYA21"/>
      <c r="CYB21"/>
      <c r="CYC21"/>
      <c r="CYD21"/>
      <c r="CYE21"/>
      <c r="CYF21"/>
      <c r="CYG21"/>
      <c r="CYH21"/>
      <c r="CYI21"/>
      <c r="CYJ21"/>
      <c r="CYK21"/>
      <c r="CYL21"/>
      <c r="CYM21"/>
      <c r="CYN21"/>
      <c r="CYO21"/>
      <c r="CYP21"/>
      <c r="CYQ21"/>
      <c r="CYR21"/>
      <c r="CYS21"/>
      <c r="CYT21"/>
      <c r="CYU21"/>
      <c r="CYV21"/>
      <c r="CYW21"/>
      <c r="CYX21"/>
      <c r="CYY21"/>
      <c r="CYZ21"/>
      <c r="CZA21"/>
      <c r="CZB21"/>
      <c r="CZC21"/>
      <c r="CZD21"/>
      <c r="CZE21"/>
      <c r="CZF21"/>
      <c r="CZG21"/>
      <c r="CZH21"/>
      <c r="CZI21"/>
      <c r="CZJ21"/>
      <c r="CZK21"/>
      <c r="CZL21"/>
      <c r="CZM21"/>
      <c r="CZN21"/>
      <c r="CZO21"/>
      <c r="CZP21"/>
      <c r="CZQ21"/>
      <c r="CZR21"/>
      <c r="CZS21"/>
      <c r="CZT21"/>
      <c r="CZU21"/>
      <c r="CZV21"/>
      <c r="CZW21"/>
      <c r="CZX21"/>
      <c r="CZY21"/>
      <c r="CZZ21"/>
      <c r="DAA21"/>
      <c r="DAB21"/>
      <c r="DAC21"/>
      <c r="DAD21"/>
      <c r="DAE21"/>
      <c r="DAF21"/>
      <c r="DAG21"/>
      <c r="DAH21"/>
      <c r="DAI21"/>
      <c r="DAJ21"/>
      <c r="DAK21"/>
      <c r="DAL21"/>
      <c r="DAM21"/>
      <c r="DAN21"/>
      <c r="DAO21"/>
      <c r="DAP21"/>
      <c r="DAQ21"/>
      <c r="DAR21"/>
      <c r="DAS21"/>
      <c r="DAT21"/>
      <c r="DAU21"/>
      <c r="DAV21"/>
      <c r="DAW21"/>
      <c r="DAX21"/>
      <c r="DAY21"/>
      <c r="DAZ21"/>
      <c r="DBA21"/>
      <c r="DBB21"/>
      <c r="DBC21"/>
      <c r="DBD21"/>
      <c r="DBE21"/>
      <c r="DBF21"/>
      <c r="DBG21"/>
      <c r="DBH21"/>
      <c r="DBI21"/>
      <c r="DBJ21"/>
      <c r="DBK21"/>
      <c r="DBL21"/>
      <c r="DBM21"/>
      <c r="DBN21"/>
      <c r="DBO21"/>
      <c r="DBP21"/>
      <c r="DBQ21"/>
      <c r="DBR21"/>
      <c r="DBS21"/>
      <c r="DBT21"/>
      <c r="DBU21"/>
      <c r="DBV21"/>
      <c r="DBW21"/>
      <c r="DBX21"/>
      <c r="DBY21"/>
      <c r="DBZ21"/>
      <c r="DCA21"/>
      <c r="DCB21"/>
      <c r="DCC21"/>
      <c r="DCD21"/>
      <c r="DCE21"/>
      <c r="DCF21"/>
      <c r="DCG21"/>
      <c r="DCH21"/>
      <c r="DCI21"/>
      <c r="DCJ21"/>
      <c r="DCK21"/>
      <c r="DCL21"/>
      <c r="DCM21"/>
      <c r="DCN21"/>
      <c r="DCO21"/>
      <c r="DCP21"/>
      <c r="DCQ21"/>
      <c r="DCR21"/>
      <c r="DCS21"/>
      <c r="DCT21"/>
      <c r="DCU21"/>
      <c r="DCV21"/>
      <c r="DCW21"/>
      <c r="DCX21"/>
      <c r="DCY21"/>
      <c r="DCZ21"/>
      <c r="DDA21"/>
      <c r="DDB21"/>
      <c r="DDC21"/>
      <c r="DDD21"/>
      <c r="DDE21"/>
      <c r="DDF21"/>
      <c r="DDG21"/>
      <c r="DDH21"/>
      <c r="DDI21"/>
      <c r="DDJ21"/>
      <c r="DDK21"/>
      <c r="DDL21"/>
      <c r="DDM21"/>
      <c r="DDN21"/>
      <c r="DDO21"/>
      <c r="DDP21"/>
      <c r="DDQ21"/>
      <c r="DDR21"/>
      <c r="DDS21"/>
      <c r="DDT21"/>
      <c r="DDU21"/>
      <c r="DDV21"/>
      <c r="DDW21"/>
      <c r="DDX21"/>
      <c r="DDY21"/>
      <c r="DDZ21"/>
      <c r="DEA21"/>
      <c r="DEB21"/>
      <c r="DEC21"/>
      <c r="DED21"/>
      <c r="DEE21"/>
      <c r="DEF21"/>
      <c r="DEG21"/>
      <c r="DEH21"/>
      <c r="DEI21"/>
      <c r="DEJ21"/>
      <c r="DEK21"/>
      <c r="DEL21"/>
      <c r="DEM21"/>
      <c r="DEN21"/>
      <c r="DEO21"/>
      <c r="DEP21"/>
      <c r="DEQ21"/>
      <c r="DER21"/>
      <c r="DES21"/>
      <c r="DET21"/>
      <c r="DEU21"/>
      <c r="DEV21"/>
      <c r="DEW21"/>
      <c r="DEX21"/>
      <c r="DEY21"/>
      <c r="DEZ21"/>
      <c r="DFA21"/>
      <c r="DFB21"/>
      <c r="DFC21"/>
      <c r="DFD21"/>
      <c r="DFE21"/>
      <c r="DFF21"/>
      <c r="DFG21"/>
      <c r="DFH21"/>
      <c r="DFI21"/>
      <c r="DFJ21"/>
      <c r="DFK21"/>
      <c r="DFL21"/>
      <c r="DFM21"/>
      <c r="DFN21"/>
      <c r="DFO21"/>
      <c r="DFP21"/>
      <c r="DFQ21"/>
      <c r="DFR21"/>
      <c r="DFS21"/>
      <c r="DFT21"/>
      <c r="DFU21"/>
      <c r="DFV21"/>
      <c r="DFW21"/>
      <c r="DFX21"/>
      <c r="DFY21"/>
      <c r="DFZ21"/>
      <c r="DGA21"/>
      <c r="DGB21"/>
      <c r="DGC21"/>
      <c r="DGD21"/>
      <c r="DGE21"/>
      <c r="DGF21"/>
      <c r="DGG21"/>
      <c r="DGH21"/>
      <c r="DGI21"/>
      <c r="DGJ21"/>
      <c r="DGK21"/>
      <c r="DGL21"/>
      <c r="DGM21"/>
      <c r="DGN21"/>
      <c r="DGO21"/>
      <c r="DGP21"/>
      <c r="DGQ21"/>
      <c r="DGR21"/>
      <c r="DGS21"/>
      <c r="DGT21"/>
      <c r="DGU21"/>
      <c r="DGV21"/>
      <c r="DGW21"/>
      <c r="DGX21"/>
      <c r="DGY21"/>
      <c r="DGZ21"/>
      <c r="DHA21"/>
      <c r="DHB21"/>
      <c r="DHC21"/>
      <c r="DHD21"/>
      <c r="DHE21"/>
      <c r="DHF21"/>
      <c r="DHG21"/>
      <c r="DHH21"/>
      <c r="DHI21"/>
      <c r="DHJ21"/>
      <c r="DHK21"/>
      <c r="DHL21"/>
      <c r="DHM21"/>
      <c r="DHN21"/>
      <c r="DHO21"/>
      <c r="DHP21"/>
      <c r="DHQ21"/>
      <c r="DHR21"/>
      <c r="DHS21"/>
      <c r="DHT21"/>
      <c r="DHU21"/>
      <c r="DHV21"/>
      <c r="DHW21"/>
      <c r="DHX21"/>
      <c r="DHY21"/>
      <c r="DHZ21"/>
      <c r="DIA21"/>
      <c r="DIB21"/>
      <c r="DIC21"/>
      <c r="DID21"/>
      <c r="DIE21"/>
      <c r="DIF21"/>
      <c r="DIG21"/>
      <c r="DIH21"/>
      <c r="DII21"/>
      <c r="DIJ21"/>
      <c r="DIK21"/>
      <c r="DIL21"/>
      <c r="DIM21"/>
      <c r="DIN21"/>
      <c r="DIO21"/>
      <c r="DIP21"/>
      <c r="DIQ21"/>
      <c r="DIR21"/>
      <c r="DIS21"/>
      <c r="DIT21"/>
      <c r="DIU21"/>
      <c r="DIV21"/>
      <c r="DIW21"/>
      <c r="DIX21"/>
      <c r="DIY21"/>
      <c r="DIZ21"/>
      <c r="DJA21"/>
      <c r="DJB21"/>
      <c r="DJC21"/>
      <c r="DJD21"/>
      <c r="DJE21"/>
      <c r="DJF21"/>
      <c r="DJG21"/>
      <c r="DJH21"/>
      <c r="DJI21"/>
      <c r="DJJ21"/>
      <c r="DJK21"/>
      <c r="DJL21"/>
      <c r="DJM21"/>
      <c r="DJN21"/>
      <c r="DJO21"/>
      <c r="DJP21"/>
      <c r="DJQ21"/>
      <c r="DJR21"/>
      <c r="DJS21"/>
      <c r="DJT21"/>
      <c r="DJU21"/>
      <c r="DJV21"/>
      <c r="DJW21"/>
      <c r="DJX21"/>
      <c r="DJY21"/>
      <c r="DJZ21"/>
      <c r="DKA21"/>
      <c r="DKB21"/>
      <c r="DKC21"/>
      <c r="DKD21"/>
      <c r="DKE21"/>
      <c r="DKF21"/>
      <c r="DKG21"/>
      <c r="DKH21"/>
      <c r="DKI21"/>
      <c r="DKJ21"/>
      <c r="DKK21"/>
      <c r="DKL21"/>
      <c r="DKM21"/>
      <c r="DKN21"/>
      <c r="DKO21"/>
      <c r="DKP21"/>
      <c r="DKQ21"/>
      <c r="DKR21"/>
      <c r="DKS21"/>
      <c r="DKT21"/>
      <c r="DKU21"/>
      <c r="DKV21"/>
      <c r="DKW21"/>
      <c r="DKX21"/>
      <c r="DKY21"/>
      <c r="DKZ21"/>
      <c r="DLA21"/>
      <c r="DLB21"/>
      <c r="DLC21"/>
      <c r="DLD21"/>
      <c r="DLE21"/>
      <c r="DLF21"/>
      <c r="DLG21"/>
      <c r="DLH21"/>
      <c r="DLI21"/>
      <c r="DLJ21"/>
      <c r="DLK21"/>
      <c r="DLL21"/>
      <c r="DLM21"/>
      <c r="DLN21"/>
      <c r="DLO21"/>
      <c r="DLP21"/>
      <c r="DLQ21"/>
      <c r="DLR21"/>
      <c r="DLS21"/>
      <c r="DLT21"/>
      <c r="DLU21"/>
      <c r="DLV21"/>
      <c r="DLW21"/>
      <c r="DLX21"/>
      <c r="DLY21"/>
      <c r="DLZ21"/>
      <c r="DMA21"/>
      <c r="DMB21"/>
      <c r="DMC21"/>
      <c r="DMD21"/>
      <c r="DME21"/>
      <c r="DMF21"/>
      <c r="DMG21"/>
      <c r="DMH21"/>
      <c r="DMI21"/>
      <c r="DMJ21"/>
      <c r="DMK21"/>
      <c r="DML21"/>
      <c r="DMM21"/>
      <c r="DMN21"/>
      <c r="DMO21"/>
      <c r="DMP21"/>
      <c r="DMQ21"/>
      <c r="DMR21"/>
      <c r="DMS21"/>
      <c r="DMT21"/>
      <c r="DMU21"/>
      <c r="DMV21"/>
      <c r="DMW21"/>
      <c r="DMX21"/>
      <c r="DMY21"/>
      <c r="DMZ21"/>
      <c r="DNA21"/>
      <c r="DNB21"/>
      <c r="DNC21"/>
      <c r="DND21"/>
      <c r="DNE21"/>
      <c r="DNF21"/>
      <c r="DNG21"/>
      <c r="DNH21"/>
      <c r="DNI21"/>
      <c r="DNJ21"/>
      <c r="DNK21"/>
      <c r="DNL21"/>
      <c r="DNM21"/>
      <c r="DNN21"/>
      <c r="DNO21"/>
      <c r="DNP21"/>
      <c r="DNQ21"/>
      <c r="DNR21"/>
      <c r="DNS21"/>
      <c r="DNT21"/>
      <c r="DNU21"/>
      <c r="DNV21"/>
      <c r="DNW21"/>
      <c r="DNX21"/>
      <c r="DNY21"/>
      <c r="DNZ21"/>
      <c r="DOA21"/>
      <c r="DOB21"/>
      <c r="DOC21"/>
      <c r="DOD21"/>
      <c r="DOE21"/>
      <c r="DOF21"/>
      <c r="DOG21"/>
      <c r="DOH21"/>
      <c r="DOI21"/>
      <c r="DOJ21"/>
      <c r="DOK21"/>
      <c r="DOL21"/>
      <c r="DOM21"/>
      <c r="DON21"/>
      <c r="DOO21"/>
      <c r="DOP21"/>
      <c r="DOQ21"/>
      <c r="DOR21"/>
      <c r="DOS21"/>
      <c r="DOT21"/>
      <c r="DOU21"/>
      <c r="DOV21"/>
      <c r="DOW21"/>
      <c r="DOX21"/>
      <c r="DOY21"/>
      <c r="DOZ21"/>
      <c r="DPA21"/>
      <c r="DPB21"/>
      <c r="DPC21"/>
      <c r="DPD21"/>
      <c r="DPE21"/>
      <c r="DPF21"/>
      <c r="DPG21"/>
      <c r="DPH21"/>
      <c r="DPI21"/>
      <c r="DPJ21"/>
      <c r="DPK21"/>
      <c r="DPL21"/>
      <c r="DPM21"/>
      <c r="DPN21"/>
      <c r="DPO21"/>
      <c r="DPP21"/>
      <c r="DPQ21"/>
      <c r="DPR21"/>
      <c r="DPS21"/>
      <c r="DPT21"/>
      <c r="DPU21"/>
      <c r="DPV21"/>
      <c r="DPW21"/>
      <c r="DPX21"/>
      <c r="DPY21"/>
      <c r="DPZ21"/>
      <c r="DQA21"/>
      <c r="DQB21"/>
      <c r="DQC21"/>
      <c r="DQD21"/>
      <c r="DQE21"/>
      <c r="DQF21"/>
      <c r="DQG21"/>
      <c r="DQH21"/>
      <c r="DQI21"/>
      <c r="DQJ21"/>
      <c r="DQK21"/>
      <c r="DQL21"/>
      <c r="DQM21"/>
      <c r="DQN21"/>
      <c r="DQO21"/>
      <c r="DQP21"/>
      <c r="DQQ21"/>
      <c r="DQR21"/>
      <c r="DQS21"/>
      <c r="DQT21"/>
      <c r="DQU21"/>
      <c r="DQV21"/>
      <c r="DQW21"/>
      <c r="DQX21"/>
      <c r="DQY21"/>
      <c r="DQZ21"/>
      <c r="DRA21"/>
      <c r="DRB21"/>
      <c r="DRC21"/>
      <c r="DRD21"/>
      <c r="DRE21"/>
      <c r="DRF21"/>
      <c r="DRG21"/>
      <c r="DRH21"/>
      <c r="DRI21"/>
      <c r="DRJ21"/>
      <c r="DRK21"/>
      <c r="DRL21"/>
      <c r="DRM21"/>
      <c r="DRN21"/>
      <c r="DRO21"/>
      <c r="DRP21"/>
      <c r="DRQ21"/>
      <c r="DRR21"/>
      <c r="DRS21"/>
      <c r="DRT21"/>
      <c r="DRU21"/>
      <c r="DRV21"/>
      <c r="DRW21"/>
      <c r="DRX21"/>
      <c r="DRY21"/>
      <c r="DRZ21"/>
      <c r="DSA21"/>
      <c r="DSB21"/>
      <c r="DSC21"/>
      <c r="DSD21"/>
      <c r="DSE21"/>
      <c r="DSF21"/>
      <c r="DSG21"/>
      <c r="DSH21"/>
      <c r="DSI21"/>
      <c r="DSJ21"/>
      <c r="DSK21"/>
      <c r="DSL21"/>
      <c r="DSM21"/>
      <c r="DSN21"/>
      <c r="DSO21"/>
      <c r="DSP21"/>
      <c r="DSQ21"/>
      <c r="DSR21"/>
      <c r="DSS21"/>
      <c r="DST21"/>
      <c r="DSU21"/>
      <c r="DSV21"/>
      <c r="DSW21"/>
      <c r="DSX21"/>
      <c r="DSY21"/>
      <c r="DSZ21"/>
      <c r="DTA21"/>
      <c r="DTB21"/>
      <c r="DTC21"/>
      <c r="DTD21"/>
      <c r="DTE21"/>
      <c r="DTF21"/>
      <c r="DTG21"/>
      <c r="DTH21"/>
      <c r="DTI21"/>
      <c r="DTJ21"/>
      <c r="DTK21"/>
      <c r="DTL21"/>
      <c r="DTM21"/>
      <c r="DTN21"/>
      <c r="DTO21"/>
      <c r="DTP21"/>
      <c r="DTQ21"/>
      <c r="DTR21"/>
      <c r="DTS21"/>
      <c r="DTT21"/>
      <c r="DTU21"/>
      <c r="DTV21"/>
      <c r="DTW21"/>
      <c r="DTX21"/>
      <c r="DTY21"/>
      <c r="DTZ21"/>
      <c r="DUA21"/>
      <c r="DUB21"/>
      <c r="DUC21"/>
      <c r="DUD21"/>
      <c r="DUE21"/>
      <c r="DUF21"/>
      <c r="DUG21"/>
      <c r="DUH21"/>
      <c r="DUI21"/>
      <c r="DUJ21"/>
      <c r="DUK21"/>
      <c r="DUL21"/>
      <c r="DUM21"/>
      <c r="DUN21"/>
      <c r="DUO21"/>
      <c r="DUP21"/>
      <c r="DUQ21"/>
      <c r="DUR21"/>
      <c r="DUS21"/>
      <c r="DUT21"/>
      <c r="DUU21"/>
      <c r="DUV21"/>
      <c r="DUW21"/>
      <c r="DUX21"/>
      <c r="DUY21"/>
      <c r="DUZ21"/>
      <c r="DVA21"/>
      <c r="DVB21"/>
      <c r="DVC21"/>
      <c r="DVD21"/>
      <c r="DVE21"/>
      <c r="DVF21"/>
      <c r="DVG21"/>
      <c r="DVH21"/>
      <c r="DVI21"/>
      <c r="DVJ21"/>
      <c r="DVK21"/>
      <c r="DVL21"/>
      <c r="DVM21"/>
      <c r="DVN21"/>
      <c r="DVO21"/>
      <c r="DVP21"/>
      <c r="DVQ21"/>
      <c r="DVR21"/>
      <c r="DVS21"/>
      <c r="DVT21"/>
      <c r="DVU21"/>
      <c r="DVV21"/>
      <c r="DVW21"/>
      <c r="DVX21"/>
      <c r="DVY21"/>
      <c r="DVZ21"/>
      <c r="DWA21"/>
      <c r="DWB21"/>
      <c r="DWC21"/>
      <c r="DWD21"/>
      <c r="DWE21"/>
      <c r="DWF21"/>
      <c r="DWG21"/>
      <c r="DWH21"/>
      <c r="DWI21"/>
      <c r="DWJ21"/>
      <c r="DWK21"/>
      <c r="DWL21"/>
      <c r="DWM21"/>
      <c r="DWN21"/>
      <c r="DWO21"/>
      <c r="DWP21"/>
      <c r="DWQ21"/>
      <c r="DWR21"/>
      <c r="DWS21"/>
      <c r="DWT21"/>
      <c r="DWU21"/>
      <c r="DWV21"/>
      <c r="DWW21"/>
      <c r="DWX21"/>
      <c r="DWY21"/>
      <c r="DWZ21"/>
      <c r="DXA21"/>
      <c r="DXB21"/>
      <c r="DXC21"/>
      <c r="DXD21"/>
      <c r="DXE21"/>
      <c r="DXF21"/>
      <c r="DXG21"/>
      <c r="DXH21"/>
      <c r="DXI21"/>
      <c r="DXJ21"/>
      <c r="DXK21"/>
      <c r="DXL21"/>
      <c r="DXM21"/>
      <c r="DXN21"/>
      <c r="DXO21"/>
      <c r="DXP21"/>
      <c r="DXQ21"/>
      <c r="DXR21"/>
      <c r="DXS21"/>
      <c r="DXT21"/>
      <c r="DXU21"/>
      <c r="DXV21"/>
      <c r="DXW21"/>
      <c r="DXX21"/>
      <c r="DXY21"/>
      <c r="DXZ21"/>
      <c r="DYA21"/>
      <c r="DYB21"/>
      <c r="DYC21"/>
      <c r="DYD21"/>
      <c r="DYE21"/>
      <c r="DYF21"/>
      <c r="DYG21"/>
      <c r="DYH21"/>
      <c r="DYI21"/>
      <c r="DYJ21"/>
      <c r="DYK21"/>
      <c r="DYL21"/>
      <c r="DYM21"/>
      <c r="DYN21"/>
      <c r="DYO21"/>
      <c r="DYP21"/>
      <c r="DYQ21"/>
      <c r="DYR21"/>
      <c r="DYS21"/>
      <c r="DYT21"/>
      <c r="DYU21"/>
      <c r="DYV21"/>
      <c r="DYW21"/>
      <c r="DYX21"/>
      <c r="DYY21"/>
      <c r="DYZ21"/>
      <c r="DZA21"/>
      <c r="DZB21"/>
      <c r="DZC21"/>
      <c r="DZD21"/>
      <c r="DZE21"/>
      <c r="DZF21"/>
      <c r="DZG21"/>
      <c r="DZH21"/>
      <c r="DZI21"/>
      <c r="DZJ21"/>
      <c r="DZK21"/>
      <c r="DZL21"/>
      <c r="DZM21"/>
      <c r="DZN21"/>
      <c r="DZO21"/>
      <c r="DZP21"/>
      <c r="DZQ21"/>
      <c r="DZR21"/>
      <c r="DZS21"/>
      <c r="DZT21"/>
      <c r="DZU21"/>
      <c r="DZV21"/>
      <c r="DZW21"/>
      <c r="DZX21"/>
      <c r="DZY21"/>
      <c r="DZZ21"/>
      <c r="EAA21"/>
      <c r="EAB21"/>
      <c r="EAC21"/>
      <c r="EAD21"/>
      <c r="EAE21"/>
      <c r="EAF21"/>
      <c r="EAG21"/>
      <c r="EAH21"/>
      <c r="EAI21"/>
      <c r="EAJ21"/>
      <c r="EAK21"/>
      <c r="EAL21"/>
      <c r="EAM21"/>
      <c r="EAN21"/>
      <c r="EAO21"/>
      <c r="EAP21"/>
      <c r="EAQ21"/>
      <c r="EAR21"/>
      <c r="EAS21"/>
      <c r="EAT21"/>
      <c r="EAU21"/>
      <c r="EAV21"/>
      <c r="EAW21"/>
      <c r="EAX21"/>
      <c r="EAY21"/>
      <c r="EAZ21"/>
      <c r="EBA21"/>
      <c r="EBB21"/>
      <c r="EBC21"/>
      <c r="EBD21"/>
      <c r="EBE21"/>
      <c r="EBF21"/>
      <c r="EBG21"/>
      <c r="EBH21"/>
      <c r="EBI21"/>
      <c r="EBJ21"/>
      <c r="EBK21"/>
      <c r="EBL21"/>
      <c r="EBM21"/>
      <c r="EBN21"/>
      <c r="EBO21"/>
      <c r="EBP21"/>
      <c r="EBQ21"/>
      <c r="EBR21"/>
      <c r="EBS21"/>
      <c r="EBT21"/>
      <c r="EBU21"/>
      <c r="EBV21"/>
      <c r="EBW21"/>
      <c r="EBX21"/>
      <c r="EBY21"/>
      <c r="EBZ21"/>
      <c r="ECA21"/>
      <c r="ECB21"/>
      <c r="ECC21"/>
      <c r="ECD21"/>
      <c r="ECE21"/>
      <c r="ECF21"/>
      <c r="ECG21"/>
      <c r="ECH21"/>
      <c r="ECI21"/>
      <c r="ECJ21"/>
      <c r="ECK21"/>
      <c r="ECL21"/>
      <c r="ECM21"/>
      <c r="ECN21"/>
      <c r="ECO21"/>
      <c r="ECP21"/>
      <c r="ECQ21"/>
      <c r="ECR21"/>
      <c r="ECS21"/>
      <c r="ECT21"/>
      <c r="ECU21"/>
      <c r="ECV21"/>
      <c r="ECW21"/>
      <c r="ECX21"/>
      <c r="ECY21"/>
      <c r="ECZ21"/>
      <c r="EDA21"/>
      <c r="EDB21"/>
      <c r="EDC21"/>
      <c r="EDD21"/>
      <c r="EDE21"/>
      <c r="EDF21"/>
      <c r="EDG21"/>
      <c r="EDH21"/>
      <c r="EDI21"/>
      <c r="EDJ21"/>
      <c r="EDK21"/>
      <c r="EDL21"/>
      <c r="EDM21"/>
      <c r="EDN21"/>
      <c r="EDO21"/>
      <c r="EDP21"/>
      <c r="EDQ21"/>
      <c r="EDR21"/>
      <c r="EDS21"/>
      <c r="EDT21"/>
      <c r="EDU21"/>
      <c r="EDV21"/>
      <c r="EDW21"/>
      <c r="EDX21"/>
      <c r="EDY21"/>
      <c r="EDZ21"/>
      <c r="EEA21"/>
      <c r="EEB21"/>
      <c r="EEC21"/>
      <c r="EED21"/>
      <c r="EEE21"/>
      <c r="EEF21"/>
      <c r="EEG21"/>
      <c r="EEH21"/>
      <c r="EEI21"/>
      <c r="EEJ21"/>
      <c r="EEK21"/>
      <c r="EEL21"/>
      <c r="EEM21"/>
      <c r="EEN21"/>
      <c r="EEO21"/>
      <c r="EEP21"/>
      <c r="EEQ21"/>
      <c r="EER21"/>
      <c r="EES21"/>
      <c r="EET21"/>
      <c r="EEU21"/>
      <c r="EEV21"/>
      <c r="EEW21"/>
      <c r="EEX21"/>
      <c r="EEY21"/>
      <c r="EEZ21"/>
      <c r="EFA21"/>
      <c r="EFB21"/>
      <c r="EFC21"/>
      <c r="EFD21"/>
      <c r="EFE21"/>
      <c r="EFF21"/>
      <c r="EFG21"/>
      <c r="EFH21"/>
      <c r="EFI21"/>
      <c r="EFJ21"/>
      <c r="EFK21"/>
      <c r="EFL21"/>
      <c r="EFM21"/>
      <c r="EFN21"/>
      <c r="EFO21"/>
      <c r="EFP21"/>
      <c r="EFQ21"/>
      <c r="EFR21"/>
      <c r="EFS21"/>
      <c r="EFT21"/>
      <c r="EFU21"/>
      <c r="EFV21"/>
      <c r="EFW21"/>
      <c r="EFX21"/>
      <c r="EFY21"/>
      <c r="EFZ21"/>
      <c r="EGA21"/>
      <c r="EGB21"/>
      <c r="EGC21"/>
      <c r="EGD21"/>
      <c r="EGE21"/>
      <c r="EGF21"/>
      <c r="EGG21"/>
      <c r="EGH21"/>
      <c r="EGI21"/>
      <c r="EGJ21"/>
      <c r="EGK21"/>
      <c r="EGL21"/>
      <c r="EGM21"/>
      <c r="EGN21"/>
      <c r="EGO21"/>
      <c r="EGP21"/>
      <c r="EGQ21"/>
      <c r="EGR21"/>
      <c r="EGS21"/>
      <c r="EGT21"/>
      <c r="EGU21"/>
      <c r="EGV21"/>
      <c r="EGW21"/>
      <c r="EGX21"/>
      <c r="EGY21"/>
      <c r="EGZ21"/>
      <c r="EHA21"/>
      <c r="EHB21"/>
      <c r="EHC21"/>
      <c r="EHD21"/>
      <c r="EHE21"/>
      <c r="EHF21"/>
      <c r="EHG21"/>
      <c r="EHH21"/>
      <c r="EHI21"/>
      <c r="EHJ21"/>
      <c r="EHK21"/>
      <c r="EHL21"/>
      <c r="EHM21"/>
      <c r="EHN21"/>
      <c r="EHO21"/>
      <c r="EHP21"/>
      <c r="EHQ21"/>
      <c r="EHR21"/>
      <c r="EHS21"/>
      <c r="EHT21"/>
      <c r="EHU21"/>
      <c r="EHV21"/>
      <c r="EHW21"/>
      <c r="EHX21"/>
      <c r="EHY21"/>
      <c r="EHZ21"/>
      <c r="EIA21"/>
      <c r="EIB21"/>
      <c r="EIC21"/>
      <c r="EID21"/>
      <c r="EIE21"/>
      <c r="EIF21"/>
      <c r="EIG21"/>
      <c r="EIH21"/>
      <c r="EII21"/>
      <c r="EIJ21"/>
      <c r="EIK21"/>
      <c r="EIL21"/>
      <c r="EIM21"/>
      <c r="EIN21"/>
      <c r="EIO21"/>
      <c r="EIP21"/>
      <c r="EIQ21"/>
      <c r="EIR21"/>
      <c r="EIS21"/>
      <c r="EIT21"/>
      <c r="EIU21"/>
      <c r="EIV21"/>
      <c r="EIW21"/>
      <c r="EIX21"/>
      <c r="EIY21"/>
      <c r="EIZ21"/>
      <c r="EJA21"/>
      <c r="EJB21"/>
      <c r="EJC21"/>
      <c r="EJD21"/>
      <c r="EJE21"/>
      <c r="EJF21"/>
      <c r="EJG21"/>
      <c r="EJH21"/>
      <c r="EJI21"/>
      <c r="EJJ21"/>
      <c r="EJK21"/>
      <c r="EJL21"/>
      <c r="EJM21"/>
      <c r="EJN21"/>
      <c r="EJO21"/>
      <c r="EJP21"/>
      <c r="EJQ21"/>
      <c r="EJR21"/>
      <c r="EJS21"/>
      <c r="EJT21"/>
      <c r="EJU21"/>
      <c r="EJV21"/>
      <c r="EJW21"/>
      <c r="EJX21"/>
      <c r="EJY21"/>
      <c r="EJZ21"/>
      <c r="EKA21"/>
      <c r="EKB21"/>
      <c r="EKC21"/>
      <c r="EKD21"/>
      <c r="EKE21"/>
      <c r="EKF21"/>
      <c r="EKG21"/>
      <c r="EKH21"/>
      <c r="EKI21"/>
      <c r="EKJ21"/>
      <c r="EKK21"/>
      <c r="EKL21"/>
      <c r="EKM21"/>
      <c r="EKN21"/>
      <c r="EKO21"/>
      <c r="EKP21"/>
      <c r="EKQ21"/>
      <c r="EKR21"/>
      <c r="EKS21"/>
      <c r="EKT21"/>
      <c r="EKU21"/>
      <c r="EKV21"/>
      <c r="EKW21"/>
      <c r="EKX21"/>
      <c r="EKY21"/>
      <c r="EKZ21"/>
      <c r="ELA21"/>
      <c r="ELB21"/>
      <c r="ELC21"/>
      <c r="ELD21"/>
      <c r="ELE21"/>
      <c r="ELF21"/>
      <c r="ELG21"/>
      <c r="ELH21"/>
      <c r="ELI21"/>
      <c r="ELJ21"/>
      <c r="ELK21"/>
      <c r="ELL21"/>
      <c r="ELM21"/>
      <c r="ELN21"/>
      <c r="ELO21"/>
      <c r="ELP21"/>
      <c r="ELQ21"/>
      <c r="ELR21"/>
      <c r="ELS21"/>
      <c r="ELT21"/>
      <c r="ELU21"/>
      <c r="ELV21"/>
      <c r="ELW21"/>
      <c r="ELX21"/>
      <c r="ELY21"/>
      <c r="ELZ21"/>
      <c r="EMA21"/>
      <c r="EMB21"/>
      <c r="EMC21"/>
      <c r="EMD21"/>
      <c r="EME21"/>
      <c r="EMF21"/>
      <c r="EMG21"/>
      <c r="EMH21"/>
      <c r="EMI21"/>
      <c r="EMJ21"/>
      <c r="EMK21"/>
      <c r="EML21"/>
      <c r="EMM21"/>
      <c r="EMN21"/>
      <c r="EMO21"/>
      <c r="EMP21"/>
      <c r="EMQ21"/>
      <c r="EMR21"/>
      <c r="EMS21"/>
      <c r="EMT21"/>
      <c r="EMU21"/>
      <c r="EMV21"/>
      <c r="EMW21"/>
      <c r="EMX21"/>
      <c r="EMY21"/>
      <c r="EMZ21"/>
      <c r="ENA21"/>
      <c r="ENB21"/>
      <c r="ENC21"/>
      <c r="END21"/>
      <c r="ENE21"/>
      <c r="ENF21"/>
      <c r="ENG21"/>
      <c r="ENH21"/>
      <c r="ENI21"/>
      <c r="ENJ21"/>
      <c r="ENK21"/>
      <c r="ENL21"/>
      <c r="ENM21"/>
      <c r="ENN21"/>
      <c r="ENO21"/>
      <c r="ENP21"/>
      <c r="ENQ21"/>
      <c r="ENR21"/>
      <c r="ENS21"/>
      <c r="ENT21"/>
      <c r="ENU21"/>
      <c r="ENV21"/>
      <c r="ENW21"/>
      <c r="ENX21"/>
      <c r="ENY21"/>
      <c r="ENZ21"/>
      <c r="EOA21"/>
      <c r="EOB21"/>
      <c r="EOC21"/>
      <c r="EOD21"/>
      <c r="EOE21"/>
      <c r="EOF21"/>
      <c r="EOG21"/>
      <c r="EOH21"/>
      <c r="EOI21"/>
      <c r="EOJ21"/>
      <c r="EOK21"/>
      <c r="EOL21"/>
      <c r="EOM21"/>
      <c r="EON21"/>
      <c r="EOO21"/>
      <c r="EOP21"/>
      <c r="EOQ21"/>
      <c r="EOR21"/>
      <c r="EOS21"/>
      <c r="EOT21"/>
      <c r="EOU21"/>
      <c r="EOV21"/>
      <c r="EOW21"/>
      <c r="EOX21"/>
      <c r="EOY21"/>
      <c r="EOZ21"/>
      <c r="EPA21"/>
      <c r="EPB21"/>
      <c r="EPC21"/>
      <c r="EPD21"/>
      <c r="EPE21"/>
      <c r="EPF21"/>
      <c r="EPG21"/>
      <c r="EPH21"/>
      <c r="EPI21"/>
      <c r="EPJ21"/>
      <c r="EPK21"/>
      <c r="EPL21"/>
      <c r="EPM21"/>
      <c r="EPN21"/>
      <c r="EPO21"/>
      <c r="EPP21"/>
      <c r="EPQ21"/>
      <c r="EPR21"/>
      <c r="EPS21"/>
      <c r="EPT21"/>
      <c r="EPU21"/>
      <c r="EPV21"/>
      <c r="EPW21"/>
      <c r="EPX21"/>
      <c r="EPY21"/>
      <c r="EPZ21"/>
      <c r="EQA21"/>
      <c r="EQB21"/>
      <c r="EQC21"/>
      <c r="EQD21"/>
      <c r="EQE21"/>
      <c r="EQF21"/>
      <c r="EQG21"/>
      <c r="EQH21"/>
      <c r="EQI21"/>
      <c r="EQJ21"/>
      <c r="EQK21"/>
      <c r="EQL21"/>
      <c r="EQM21"/>
      <c r="EQN21"/>
      <c r="EQO21"/>
      <c r="EQP21"/>
      <c r="EQQ21"/>
      <c r="EQR21"/>
      <c r="EQS21"/>
      <c r="EQT21"/>
      <c r="EQU21"/>
      <c r="EQV21"/>
      <c r="EQW21"/>
      <c r="EQX21"/>
      <c r="EQY21"/>
      <c r="EQZ21"/>
      <c r="ERA21"/>
      <c r="ERB21"/>
      <c r="ERC21"/>
      <c r="ERD21"/>
      <c r="ERE21"/>
      <c r="ERF21"/>
      <c r="ERG21"/>
      <c r="ERH21"/>
      <c r="ERI21"/>
      <c r="ERJ21"/>
      <c r="ERK21"/>
      <c r="ERL21"/>
      <c r="ERM21"/>
      <c r="ERN21"/>
      <c r="ERO21"/>
      <c r="ERP21"/>
      <c r="ERQ21"/>
      <c r="ERR21"/>
      <c r="ERS21"/>
      <c r="ERT21"/>
      <c r="ERU21"/>
      <c r="ERV21"/>
      <c r="ERW21"/>
      <c r="ERX21"/>
      <c r="ERY21"/>
      <c r="ERZ21"/>
      <c r="ESA21"/>
      <c r="ESB21"/>
      <c r="ESC21"/>
      <c r="ESD21"/>
      <c r="ESE21"/>
      <c r="ESF21"/>
      <c r="ESG21"/>
      <c r="ESH21"/>
      <c r="ESI21"/>
      <c r="ESJ21"/>
      <c r="ESK21"/>
      <c r="ESL21"/>
      <c r="ESM21"/>
      <c r="ESN21"/>
      <c r="ESO21"/>
      <c r="ESP21"/>
      <c r="ESQ21"/>
      <c r="ESR21"/>
      <c r="ESS21"/>
      <c r="EST21"/>
      <c r="ESU21"/>
      <c r="ESV21"/>
      <c r="ESW21"/>
      <c r="ESX21"/>
      <c r="ESY21"/>
      <c r="ESZ21"/>
      <c r="ETA21"/>
      <c r="ETB21"/>
      <c r="ETC21"/>
      <c r="ETD21"/>
      <c r="ETE21"/>
      <c r="ETF21"/>
      <c r="ETG21"/>
      <c r="ETH21"/>
      <c r="ETI21"/>
      <c r="ETJ21"/>
      <c r="ETK21"/>
      <c r="ETL21"/>
      <c r="ETM21"/>
      <c r="ETN21"/>
      <c r="ETO21"/>
      <c r="ETP21"/>
      <c r="ETQ21"/>
      <c r="ETR21"/>
      <c r="ETS21"/>
      <c r="ETT21"/>
      <c r="ETU21"/>
      <c r="ETV21"/>
      <c r="ETW21"/>
      <c r="ETX21"/>
      <c r="ETY21"/>
      <c r="ETZ21"/>
      <c r="EUA21"/>
      <c r="EUB21"/>
      <c r="EUC21"/>
      <c r="EUD21"/>
      <c r="EUE21"/>
      <c r="EUF21"/>
      <c r="EUG21"/>
      <c r="EUH21"/>
      <c r="EUI21"/>
      <c r="EUJ21"/>
      <c r="EUK21"/>
      <c r="EUL21"/>
      <c r="EUM21"/>
      <c r="EUN21"/>
      <c r="EUO21"/>
      <c r="EUP21"/>
      <c r="EUQ21"/>
      <c r="EUR21"/>
      <c r="EUS21"/>
      <c r="EUT21"/>
      <c r="EUU21"/>
      <c r="EUV21"/>
      <c r="EUW21"/>
      <c r="EUX21"/>
      <c r="EUY21"/>
      <c r="EUZ21"/>
      <c r="EVA21"/>
      <c r="EVB21"/>
      <c r="EVC21"/>
      <c r="EVD21"/>
      <c r="EVE21"/>
      <c r="EVF21"/>
      <c r="EVG21"/>
      <c r="EVH21"/>
      <c r="EVI21"/>
      <c r="EVJ21"/>
      <c r="EVK21"/>
      <c r="EVL21"/>
      <c r="EVM21"/>
      <c r="EVN21"/>
      <c r="EVO21"/>
      <c r="EVP21"/>
      <c r="EVQ21"/>
      <c r="EVR21"/>
      <c r="EVS21"/>
      <c r="EVT21"/>
      <c r="EVU21"/>
      <c r="EVV21"/>
      <c r="EVW21"/>
      <c r="EVX21"/>
      <c r="EVY21"/>
      <c r="EVZ21"/>
      <c r="EWA21"/>
      <c r="EWB21"/>
      <c r="EWC21"/>
      <c r="EWD21"/>
      <c r="EWE21"/>
      <c r="EWF21"/>
      <c r="EWG21"/>
      <c r="EWH21"/>
      <c r="EWI21"/>
      <c r="EWJ21"/>
      <c r="EWK21"/>
      <c r="EWL21"/>
      <c r="EWM21"/>
      <c r="EWN21"/>
      <c r="EWO21"/>
      <c r="EWP21"/>
      <c r="EWQ21"/>
      <c r="EWR21"/>
      <c r="EWS21"/>
      <c r="EWT21"/>
      <c r="EWU21"/>
      <c r="EWV21"/>
      <c r="EWW21"/>
      <c r="EWX21"/>
      <c r="EWY21"/>
      <c r="EWZ21"/>
      <c r="EXA21"/>
      <c r="EXB21"/>
      <c r="EXC21"/>
      <c r="EXD21"/>
      <c r="EXE21"/>
      <c r="EXF21"/>
      <c r="EXG21"/>
      <c r="EXH21"/>
      <c r="EXI21"/>
      <c r="EXJ21"/>
      <c r="EXK21"/>
      <c r="EXL21"/>
      <c r="EXM21"/>
      <c r="EXN21"/>
      <c r="EXO21"/>
      <c r="EXP21"/>
      <c r="EXQ21"/>
      <c r="EXR21"/>
      <c r="EXS21"/>
      <c r="EXT21"/>
      <c r="EXU21"/>
      <c r="EXV21"/>
      <c r="EXW21"/>
      <c r="EXX21"/>
      <c r="EXY21"/>
      <c r="EXZ21"/>
      <c r="EYA21"/>
      <c r="EYB21"/>
      <c r="EYC21"/>
      <c r="EYD21"/>
      <c r="EYE21"/>
      <c r="EYF21"/>
      <c r="EYG21"/>
      <c r="EYH21"/>
      <c r="EYI21"/>
      <c r="EYJ21"/>
      <c r="EYK21"/>
      <c r="EYL21"/>
      <c r="EYM21"/>
      <c r="EYN21"/>
      <c r="EYO21"/>
      <c r="EYP21"/>
      <c r="EYQ21"/>
      <c r="EYR21"/>
      <c r="EYS21"/>
      <c r="EYT21"/>
      <c r="EYU21"/>
      <c r="EYV21"/>
      <c r="EYW21"/>
      <c r="EYX21"/>
      <c r="EYY21"/>
      <c r="EYZ21"/>
      <c r="EZA21"/>
      <c r="EZB21"/>
      <c r="EZC21"/>
      <c r="EZD21"/>
      <c r="EZE21"/>
      <c r="EZF21"/>
      <c r="EZG21"/>
      <c r="EZH21"/>
      <c r="EZI21"/>
      <c r="EZJ21"/>
      <c r="EZK21"/>
      <c r="EZL21"/>
      <c r="EZM21"/>
      <c r="EZN21"/>
      <c r="EZO21"/>
      <c r="EZP21"/>
      <c r="EZQ21"/>
      <c r="EZR21"/>
      <c r="EZS21"/>
      <c r="EZT21"/>
      <c r="EZU21"/>
      <c r="EZV21"/>
      <c r="EZW21"/>
      <c r="EZX21"/>
      <c r="EZY21"/>
      <c r="EZZ21"/>
      <c r="FAA21"/>
      <c r="FAB21"/>
      <c r="FAC21"/>
      <c r="FAD21"/>
      <c r="FAE21"/>
      <c r="FAF21"/>
      <c r="FAG21"/>
      <c r="FAH21"/>
      <c r="FAI21"/>
      <c r="FAJ21"/>
      <c r="FAK21"/>
      <c r="FAL21"/>
      <c r="FAM21"/>
      <c r="FAN21"/>
      <c r="FAO21"/>
      <c r="FAP21"/>
      <c r="FAQ21"/>
      <c r="FAR21"/>
      <c r="FAS21"/>
      <c r="FAT21"/>
      <c r="FAU21"/>
      <c r="FAV21"/>
      <c r="FAW21"/>
      <c r="FAX21"/>
      <c r="FAY21"/>
      <c r="FAZ21"/>
      <c r="FBA21"/>
      <c r="FBB21"/>
      <c r="FBC21"/>
      <c r="FBD21"/>
      <c r="FBE21"/>
      <c r="FBF21"/>
      <c r="FBG21"/>
      <c r="FBH21"/>
      <c r="FBI21"/>
      <c r="FBJ21"/>
      <c r="FBK21"/>
      <c r="FBL21"/>
      <c r="FBM21"/>
      <c r="FBN21"/>
      <c r="FBO21"/>
      <c r="FBP21"/>
      <c r="FBQ21"/>
      <c r="FBR21"/>
      <c r="FBS21"/>
      <c r="FBT21"/>
      <c r="FBU21"/>
      <c r="FBV21"/>
      <c r="FBW21"/>
      <c r="FBX21"/>
      <c r="FBY21"/>
      <c r="FBZ21"/>
      <c r="FCA21"/>
      <c r="FCB21"/>
      <c r="FCC21"/>
      <c r="FCD21"/>
      <c r="FCE21"/>
      <c r="FCF21"/>
      <c r="FCG21"/>
      <c r="FCH21"/>
      <c r="FCI21"/>
      <c r="FCJ21"/>
      <c r="FCK21"/>
      <c r="FCL21"/>
      <c r="FCM21"/>
      <c r="FCN21"/>
      <c r="FCO21"/>
      <c r="FCP21"/>
      <c r="FCQ21"/>
      <c r="FCR21"/>
      <c r="FCS21"/>
      <c r="FCT21"/>
      <c r="FCU21"/>
      <c r="FCV21"/>
      <c r="FCW21"/>
      <c r="FCX21"/>
      <c r="FCY21"/>
      <c r="FCZ21"/>
      <c r="FDA21"/>
      <c r="FDB21"/>
      <c r="FDC21"/>
      <c r="FDD21"/>
      <c r="FDE21"/>
      <c r="FDF21"/>
      <c r="FDG21"/>
      <c r="FDH21"/>
      <c r="FDI21"/>
      <c r="FDJ21"/>
      <c r="FDK21"/>
      <c r="FDL21"/>
      <c r="FDM21"/>
      <c r="FDN21"/>
      <c r="FDO21"/>
      <c r="FDP21"/>
      <c r="FDQ21"/>
      <c r="FDR21"/>
      <c r="FDS21"/>
      <c r="FDT21"/>
      <c r="FDU21"/>
      <c r="FDV21"/>
      <c r="FDW21"/>
      <c r="FDX21"/>
      <c r="FDY21"/>
      <c r="FDZ21"/>
      <c r="FEA21"/>
      <c r="FEB21"/>
      <c r="FEC21"/>
      <c r="FED21"/>
      <c r="FEE21"/>
      <c r="FEF21"/>
      <c r="FEG21"/>
      <c r="FEH21"/>
      <c r="FEI21"/>
      <c r="FEJ21"/>
      <c r="FEK21"/>
      <c r="FEL21"/>
      <c r="FEM21"/>
      <c r="FEN21"/>
      <c r="FEO21"/>
      <c r="FEP21"/>
      <c r="FEQ21"/>
      <c r="FER21"/>
      <c r="FES21"/>
      <c r="FET21"/>
      <c r="FEU21"/>
      <c r="FEV21"/>
      <c r="FEW21"/>
      <c r="FEX21"/>
      <c r="FEY21"/>
      <c r="FEZ21"/>
      <c r="FFA21"/>
      <c r="FFB21"/>
      <c r="FFC21"/>
      <c r="FFD21"/>
      <c r="FFE21"/>
      <c r="FFF21"/>
      <c r="FFG21"/>
      <c r="FFH21"/>
      <c r="FFI21"/>
      <c r="FFJ21"/>
      <c r="FFK21"/>
      <c r="FFL21"/>
      <c r="FFM21"/>
      <c r="FFN21"/>
      <c r="FFO21"/>
      <c r="FFP21"/>
      <c r="FFQ21"/>
      <c r="FFR21"/>
      <c r="FFS21"/>
      <c r="FFT21"/>
      <c r="FFU21"/>
      <c r="FFV21"/>
      <c r="FFW21"/>
      <c r="FFX21"/>
      <c r="FFY21"/>
      <c r="FFZ21"/>
      <c r="FGA21"/>
      <c r="FGB21"/>
      <c r="FGC21"/>
      <c r="FGD21"/>
      <c r="FGE21"/>
      <c r="FGF21"/>
      <c r="FGG21"/>
      <c r="FGH21"/>
      <c r="FGI21"/>
      <c r="FGJ21"/>
      <c r="FGK21"/>
      <c r="FGL21"/>
      <c r="FGM21"/>
      <c r="FGN21"/>
      <c r="FGO21"/>
      <c r="FGP21"/>
      <c r="FGQ21"/>
      <c r="FGR21"/>
      <c r="FGS21"/>
      <c r="FGT21"/>
      <c r="FGU21"/>
      <c r="FGV21"/>
      <c r="FGW21"/>
      <c r="FGX21"/>
      <c r="FGY21"/>
      <c r="FGZ21"/>
      <c r="FHA21"/>
      <c r="FHB21"/>
      <c r="FHC21"/>
      <c r="FHD21"/>
      <c r="FHE21"/>
      <c r="FHF21"/>
      <c r="FHG21"/>
      <c r="FHH21"/>
      <c r="FHI21"/>
      <c r="FHJ21"/>
      <c r="FHK21"/>
      <c r="FHL21"/>
      <c r="FHM21"/>
      <c r="FHN21"/>
      <c r="FHO21"/>
      <c r="FHP21"/>
      <c r="FHQ21"/>
      <c r="FHR21"/>
      <c r="FHS21"/>
      <c r="FHT21"/>
      <c r="FHU21"/>
      <c r="FHV21"/>
      <c r="FHW21"/>
      <c r="FHX21"/>
      <c r="FHY21"/>
      <c r="FHZ21"/>
      <c r="FIA21"/>
      <c r="FIB21"/>
      <c r="FIC21"/>
      <c r="FID21"/>
      <c r="FIE21"/>
      <c r="FIF21"/>
      <c r="FIG21"/>
      <c r="FIH21"/>
      <c r="FII21"/>
      <c r="FIJ21"/>
      <c r="FIK21"/>
      <c r="FIL21"/>
      <c r="FIM21"/>
      <c r="FIN21"/>
      <c r="FIO21"/>
      <c r="FIP21"/>
      <c r="FIQ21"/>
      <c r="FIR21"/>
      <c r="FIS21"/>
      <c r="FIT21"/>
      <c r="FIU21"/>
      <c r="FIV21"/>
      <c r="FIW21"/>
      <c r="FIX21"/>
      <c r="FIY21"/>
      <c r="FIZ21"/>
      <c r="FJA21"/>
      <c r="FJB21"/>
      <c r="FJC21"/>
      <c r="FJD21"/>
      <c r="FJE21"/>
      <c r="FJF21"/>
      <c r="FJG21"/>
      <c r="FJH21"/>
      <c r="FJI21"/>
      <c r="FJJ21"/>
      <c r="FJK21"/>
      <c r="FJL21"/>
      <c r="FJM21"/>
      <c r="FJN21"/>
      <c r="FJO21"/>
      <c r="FJP21"/>
      <c r="FJQ21"/>
      <c r="FJR21"/>
      <c r="FJS21"/>
      <c r="FJT21"/>
      <c r="FJU21"/>
      <c r="FJV21"/>
      <c r="FJW21"/>
      <c r="FJX21"/>
      <c r="FJY21"/>
      <c r="FJZ21"/>
      <c r="FKA21"/>
      <c r="FKB21"/>
      <c r="FKC21"/>
      <c r="FKD21"/>
      <c r="FKE21"/>
      <c r="FKF21"/>
      <c r="FKG21"/>
      <c r="FKH21"/>
      <c r="FKI21"/>
      <c r="FKJ21"/>
      <c r="FKK21"/>
      <c r="FKL21"/>
      <c r="FKM21"/>
      <c r="FKN21"/>
      <c r="FKO21"/>
      <c r="FKP21"/>
      <c r="FKQ21"/>
      <c r="FKR21"/>
      <c r="FKS21"/>
      <c r="FKT21"/>
      <c r="FKU21"/>
      <c r="FKV21"/>
      <c r="FKW21"/>
      <c r="FKX21"/>
      <c r="FKY21"/>
      <c r="FKZ21"/>
      <c r="FLA21"/>
      <c r="FLB21"/>
      <c r="FLC21"/>
      <c r="FLD21"/>
      <c r="FLE21"/>
      <c r="FLF21"/>
      <c r="FLG21"/>
      <c r="FLH21"/>
      <c r="FLI21"/>
      <c r="FLJ21"/>
      <c r="FLK21"/>
      <c r="FLL21"/>
      <c r="FLM21"/>
      <c r="FLN21"/>
      <c r="FLO21"/>
      <c r="FLP21"/>
      <c r="FLQ21"/>
      <c r="FLR21"/>
      <c r="FLS21"/>
      <c r="FLT21"/>
      <c r="FLU21"/>
      <c r="FLV21"/>
      <c r="FLW21"/>
      <c r="FLX21"/>
      <c r="FLY21"/>
      <c r="FLZ21"/>
      <c r="FMA21"/>
      <c r="FMB21"/>
      <c r="FMC21"/>
      <c r="FMD21"/>
      <c r="FME21"/>
      <c r="FMF21"/>
      <c r="FMG21"/>
      <c r="FMH21"/>
      <c r="FMI21"/>
      <c r="FMJ21"/>
      <c r="FMK21"/>
      <c r="FML21"/>
      <c r="FMM21"/>
      <c r="FMN21"/>
      <c r="FMO21"/>
      <c r="FMP21"/>
      <c r="FMQ21"/>
      <c r="FMR21"/>
      <c r="FMS21"/>
      <c r="FMT21"/>
      <c r="FMU21"/>
      <c r="FMV21"/>
      <c r="FMW21"/>
      <c r="FMX21"/>
      <c r="FMY21"/>
      <c r="FMZ21"/>
      <c r="FNA21"/>
      <c r="FNB21"/>
      <c r="FNC21"/>
      <c r="FND21"/>
      <c r="FNE21"/>
      <c r="FNF21"/>
      <c r="FNG21"/>
      <c r="FNH21"/>
      <c r="FNI21"/>
      <c r="FNJ21"/>
      <c r="FNK21"/>
      <c r="FNL21"/>
      <c r="FNM21"/>
      <c r="FNN21"/>
      <c r="FNO21"/>
      <c r="FNP21"/>
      <c r="FNQ21"/>
      <c r="FNR21"/>
      <c r="FNS21"/>
      <c r="FNT21"/>
      <c r="FNU21"/>
      <c r="FNV21"/>
      <c r="FNW21"/>
      <c r="FNX21"/>
      <c r="FNY21"/>
      <c r="FNZ21"/>
      <c r="FOA21"/>
      <c r="FOB21"/>
      <c r="FOC21"/>
      <c r="FOD21"/>
      <c r="FOE21"/>
      <c r="FOF21"/>
      <c r="FOG21"/>
      <c r="FOH21"/>
      <c r="FOI21"/>
      <c r="FOJ21"/>
      <c r="FOK21"/>
      <c r="FOL21"/>
      <c r="FOM21"/>
      <c r="FON21"/>
      <c r="FOO21"/>
      <c r="FOP21"/>
      <c r="FOQ21"/>
      <c r="FOR21"/>
      <c r="FOS21"/>
      <c r="FOT21"/>
      <c r="FOU21"/>
      <c r="FOV21"/>
      <c r="FOW21"/>
      <c r="FOX21"/>
      <c r="FOY21"/>
      <c r="FOZ21"/>
      <c r="FPA21"/>
      <c r="FPB21"/>
      <c r="FPC21"/>
      <c r="FPD21"/>
      <c r="FPE21"/>
      <c r="FPF21"/>
      <c r="FPG21"/>
      <c r="FPH21"/>
      <c r="FPI21"/>
      <c r="FPJ21"/>
      <c r="FPK21"/>
      <c r="FPL21"/>
      <c r="FPM21"/>
      <c r="FPN21"/>
      <c r="FPO21"/>
      <c r="FPP21"/>
      <c r="FPQ21"/>
      <c r="FPR21"/>
      <c r="FPS21"/>
      <c r="FPT21"/>
      <c r="FPU21"/>
      <c r="FPV21"/>
      <c r="FPW21"/>
      <c r="FPX21"/>
      <c r="FPY21"/>
      <c r="FPZ21"/>
      <c r="FQA21"/>
      <c r="FQB21"/>
      <c r="FQC21"/>
      <c r="FQD21"/>
      <c r="FQE21"/>
      <c r="FQF21"/>
      <c r="FQG21"/>
      <c r="FQH21"/>
      <c r="FQI21"/>
      <c r="FQJ21"/>
      <c r="FQK21"/>
      <c r="FQL21"/>
      <c r="FQM21"/>
      <c r="FQN21"/>
      <c r="FQO21"/>
      <c r="FQP21"/>
      <c r="FQQ21"/>
      <c r="FQR21"/>
      <c r="FQS21"/>
      <c r="FQT21"/>
      <c r="FQU21"/>
      <c r="FQV21"/>
      <c r="FQW21"/>
      <c r="FQX21"/>
      <c r="FQY21"/>
      <c r="FQZ21"/>
      <c r="FRA21"/>
      <c r="FRB21"/>
      <c r="FRC21"/>
      <c r="FRD21"/>
      <c r="FRE21"/>
      <c r="FRF21"/>
      <c r="FRG21"/>
      <c r="FRH21"/>
      <c r="FRI21"/>
      <c r="FRJ21"/>
      <c r="FRK21"/>
      <c r="FRL21"/>
      <c r="FRM21"/>
      <c r="FRN21"/>
      <c r="FRO21"/>
      <c r="FRP21"/>
      <c r="FRQ21"/>
      <c r="FRR21"/>
      <c r="FRS21"/>
      <c r="FRT21"/>
      <c r="FRU21"/>
      <c r="FRV21"/>
      <c r="FRW21"/>
      <c r="FRX21"/>
      <c r="FRY21"/>
      <c r="FRZ21"/>
      <c r="FSA21"/>
      <c r="FSB21"/>
      <c r="FSC21"/>
      <c r="FSD21"/>
      <c r="FSE21"/>
      <c r="FSF21"/>
      <c r="FSG21"/>
      <c r="FSH21"/>
      <c r="FSI21"/>
      <c r="FSJ21"/>
      <c r="FSK21"/>
      <c r="FSL21"/>
      <c r="FSM21"/>
      <c r="FSN21"/>
      <c r="FSO21"/>
      <c r="FSP21"/>
      <c r="FSQ21"/>
      <c r="FSR21"/>
      <c r="FSS21"/>
      <c r="FST21"/>
      <c r="FSU21"/>
      <c r="FSV21"/>
      <c r="FSW21"/>
      <c r="FSX21"/>
      <c r="FSY21"/>
      <c r="FSZ21"/>
      <c r="FTA21"/>
      <c r="FTB21"/>
      <c r="FTC21"/>
      <c r="FTD21"/>
      <c r="FTE21"/>
      <c r="FTF21"/>
      <c r="FTG21"/>
      <c r="FTH21"/>
      <c r="FTI21"/>
      <c r="FTJ21"/>
      <c r="FTK21"/>
      <c r="FTL21"/>
      <c r="FTM21"/>
      <c r="FTN21"/>
      <c r="FTO21"/>
      <c r="FTP21"/>
      <c r="FTQ21"/>
      <c r="FTR21"/>
      <c r="FTS21"/>
      <c r="FTT21"/>
      <c r="FTU21"/>
      <c r="FTV21"/>
      <c r="FTW21"/>
      <c r="FTX21"/>
      <c r="FTY21"/>
      <c r="FTZ21"/>
      <c r="FUA21"/>
      <c r="FUB21"/>
      <c r="FUC21"/>
      <c r="FUD21"/>
      <c r="FUE21"/>
      <c r="FUF21"/>
      <c r="FUG21"/>
      <c r="FUH21"/>
      <c r="FUI21"/>
      <c r="FUJ21"/>
      <c r="FUK21"/>
      <c r="FUL21"/>
      <c r="FUM21"/>
      <c r="FUN21"/>
      <c r="FUO21"/>
      <c r="FUP21"/>
      <c r="FUQ21"/>
      <c r="FUR21"/>
      <c r="FUS21"/>
      <c r="FUT21"/>
      <c r="FUU21"/>
      <c r="FUV21"/>
      <c r="FUW21"/>
      <c r="FUX21"/>
      <c r="FUY21"/>
      <c r="FUZ21"/>
      <c r="FVA21"/>
      <c r="FVB21"/>
      <c r="FVC21"/>
      <c r="FVD21"/>
      <c r="FVE21"/>
      <c r="FVF21"/>
      <c r="FVG21"/>
      <c r="FVH21"/>
      <c r="FVI21"/>
      <c r="FVJ21"/>
      <c r="FVK21"/>
      <c r="FVL21"/>
      <c r="FVM21"/>
      <c r="FVN21"/>
      <c r="FVO21"/>
      <c r="FVP21"/>
      <c r="FVQ21"/>
      <c r="FVR21"/>
      <c r="FVS21"/>
      <c r="FVT21"/>
      <c r="FVU21"/>
      <c r="FVV21"/>
      <c r="FVW21"/>
      <c r="FVX21"/>
      <c r="FVY21"/>
      <c r="FVZ21"/>
      <c r="FWA21"/>
      <c r="FWB21"/>
      <c r="FWC21"/>
      <c r="FWD21"/>
      <c r="FWE21"/>
      <c r="FWF21"/>
      <c r="FWG21"/>
      <c r="FWH21"/>
      <c r="FWI21"/>
      <c r="FWJ21"/>
      <c r="FWK21"/>
      <c r="FWL21"/>
      <c r="FWM21"/>
      <c r="FWN21"/>
      <c r="FWO21"/>
      <c r="FWP21"/>
      <c r="FWQ21"/>
      <c r="FWR21"/>
      <c r="FWS21"/>
      <c r="FWT21"/>
      <c r="FWU21"/>
      <c r="FWV21"/>
      <c r="FWW21"/>
      <c r="FWX21"/>
      <c r="FWY21"/>
      <c r="FWZ21"/>
      <c r="FXA21"/>
      <c r="FXB21"/>
      <c r="FXC21"/>
      <c r="FXD21"/>
      <c r="FXE21"/>
      <c r="FXF21"/>
      <c r="FXG21"/>
      <c r="FXH21"/>
      <c r="FXI21"/>
      <c r="FXJ21"/>
      <c r="FXK21"/>
      <c r="FXL21"/>
      <c r="FXM21"/>
      <c r="FXN21"/>
      <c r="FXO21"/>
      <c r="FXP21"/>
      <c r="FXQ21"/>
      <c r="FXR21"/>
      <c r="FXS21"/>
      <c r="FXT21"/>
      <c r="FXU21"/>
      <c r="FXV21"/>
      <c r="FXW21"/>
      <c r="FXX21"/>
      <c r="FXY21"/>
      <c r="FXZ21"/>
      <c r="FYA21"/>
      <c r="FYB21"/>
      <c r="FYC21"/>
      <c r="FYD21"/>
      <c r="FYE21"/>
      <c r="FYF21"/>
      <c r="FYG21"/>
      <c r="FYH21"/>
      <c r="FYI21"/>
      <c r="FYJ21"/>
      <c r="FYK21"/>
      <c r="FYL21"/>
      <c r="FYM21"/>
      <c r="FYN21"/>
      <c r="FYO21"/>
      <c r="FYP21"/>
      <c r="FYQ21"/>
      <c r="FYR21"/>
      <c r="FYS21"/>
      <c r="FYT21"/>
      <c r="FYU21"/>
      <c r="FYV21"/>
      <c r="FYW21"/>
      <c r="FYX21"/>
      <c r="FYY21"/>
      <c r="FYZ21"/>
      <c r="FZA21"/>
      <c r="FZB21"/>
      <c r="FZC21"/>
      <c r="FZD21"/>
      <c r="FZE21"/>
      <c r="FZF21"/>
      <c r="FZG21"/>
      <c r="FZH21"/>
      <c r="FZI21"/>
      <c r="FZJ21"/>
      <c r="FZK21"/>
      <c r="FZL21"/>
      <c r="FZM21"/>
      <c r="FZN21"/>
      <c r="FZO21"/>
      <c r="FZP21"/>
      <c r="FZQ21"/>
      <c r="FZR21"/>
      <c r="FZS21"/>
      <c r="FZT21"/>
      <c r="FZU21"/>
      <c r="FZV21"/>
      <c r="FZW21"/>
      <c r="FZX21"/>
      <c r="FZY21"/>
      <c r="FZZ21"/>
      <c r="GAA21"/>
      <c r="GAB21"/>
      <c r="GAC21"/>
      <c r="GAD21"/>
      <c r="GAE21"/>
      <c r="GAF21"/>
      <c r="GAG21"/>
      <c r="GAH21"/>
      <c r="GAI21"/>
      <c r="GAJ21"/>
      <c r="GAK21"/>
      <c r="GAL21"/>
      <c r="GAM21"/>
      <c r="GAN21"/>
      <c r="GAO21"/>
      <c r="GAP21"/>
      <c r="GAQ21"/>
      <c r="GAR21"/>
      <c r="GAS21"/>
      <c r="GAT21"/>
      <c r="GAU21"/>
      <c r="GAV21"/>
      <c r="GAW21"/>
      <c r="GAX21"/>
      <c r="GAY21"/>
      <c r="GAZ21"/>
      <c r="GBA21"/>
      <c r="GBB21"/>
      <c r="GBC21"/>
      <c r="GBD21"/>
      <c r="GBE21"/>
      <c r="GBF21"/>
      <c r="GBG21"/>
      <c r="GBH21"/>
      <c r="GBI21"/>
      <c r="GBJ21"/>
      <c r="GBK21"/>
      <c r="GBL21"/>
      <c r="GBM21"/>
      <c r="GBN21"/>
      <c r="GBO21"/>
      <c r="GBP21"/>
      <c r="GBQ21"/>
      <c r="GBR21"/>
      <c r="GBS21"/>
      <c r="GBT21"/>
      <c r="GBU21"/>
      <c r="GBV21"/>
      <c r="GBW21"/>
      <c r="GBX21"/>
      <c r="GBY21"/>
      <c r="GBZ21"/>
      <c r="GCA21"/>
      <c r="GCB21"/>
      <c r="GCC21"/>
      <c r="GCD21"/>
      <c r="GCE21"/>
      <c r="GCF21"/>
      <c r="GCG21"/>
      <c r="GCH21"/>
      <c r="GCI21"/>
      <c r="GCJ21"/>
      <c r="GCK21"/>
      <c r="GCL21"/>
      <c r="GCM21"/>
      <c r="GCN21"/>
      <c r="GCO21"/>
      <c r="GCP21"/>
      <c r="GCQ21"/>
      <c r="GCR21"/>
      <c r="GCS21"/>
      <c r="GCT21"/>
      <c r="GCU21"/>
      <c r="GCV21"/>
      <c r="GCW21"/>
      <c r="GCX21"/>
      <c r="GCY21"/>
      <c r="GCZ21"/>
      <c r="GDA21"/>
      <c r="GDB21"/>
      <c r="GDC21"/>
      <c r="GDD21"/>
      <c r="GDE21"/>
      <c r="GDF21"/>
      <c r="GDG21"/>
      <c r="GDH21"/>
      <c r="GDI21"/>
      <c r="GDJ21"/>
      <c r="GDK21"/>
      <c r="GDL21"/>
      <c r="GDM21"/>
      <c r="GDN21"/>
      <c r="GDO21"/>
      <c r="GDP21"/>
      <c r="GDQ21"/>
      <c r="GDR21"/>
      <c r="GDS21"/>
      <c r="GDT21"/>
      <c r="GDU21"/>
      <c r="GDV21"/>
      <c r="GDW21"/>
      <c r="GDX21"/>
      <c r="GDY21"/>
      <c r="GDZ21"/>
      <c r="GEA21"/>
      <c r="GEB21"/>
      <c r="GEC21"/>
      <c r="GED21"/>
      <c r="GEE21"/>
      <c r="GEF21"/>
      <c r="GEG21"/>
      <c r="GEH21"/>
      <c r="GEI21"/>
      <c r="GEJ21"/>
      <c r="GEK21"/>
      <c r="GEL21"/>
      <c r="GEM21"/>
      <c r="GEN21"/>
      <c r="GEO21"/>
      <c r="GEP21"/>
      <c r="GEQ21"/>
      <c r="GER21"/>
      <c r="GES21"/>
      <c r="GET21"/>
      <c r="GEU21"/>
      <c r="GEV21"/>
      <c r="GEW21"/>
      <c r="GEX21"/>
      <c r="GEY21"/>
      <c r="GEZ21"/>
      <c r="GFA21"/>
      <c r="GFB21"/>
      <c r="GFC21"/>
      <c r="GFD21"/>
      <c r="GFE21"/>
      <c r="GFF21"/>
      <c r="GFG21"/>
      <c r="GFH21"/>
      <c r="GFI21"/>
      <c r="GFJ21"/>
      <c r="GFK21"/>
      <c r="GFL21"/>
      <c r="GFM21"/>
      <c r="GFN21"/>
      <c r="GFO21"/>
      <c r="GFP21"/>
      <c r="GFQ21"/>
      <c r="GFR21"/>
      <c r="GFS21"/>
      <c r="GFT21"/>
      <c r="GFU21"/>
      <c r="GFV21"/>
      <c r="GFW21"/>
      <c r="GFX21"/>
      <c r="GFY21"/>
      <c r="GFZ21"/>
      <c r="GGA21"/>
      <c r="GGB21"/>
      <c r="GGC21"/>
      <c r="GGD21"/>
      <c r="GGE21"/>
      <c r="GGF21"/>
      <c r="GGG21"/>
      <c r="GGH21"/>
      <c r="GGI21"/>
      <c r="GGJ21"/>
      <c r="GGK21"/>
      <c r="GGL21"/>
      <c r="GGM21"/>
      <c r="GGN21"/>
      <c r="GGO21"/>
      <c r="GGP21"/>
      <c r="GGQ21"/>
      <c r="GGR21"/>
      <c r="GGS21"/>
      <c r="GGT21"/>
      <c r="GGU21"/>
      <c r="GGV21"/>
      <c r="GGW21"/>
      <c r="GGX21"/>
      <c r="GGY21"/>
      <c r="GGZ21"/>
      <c r="GHA21"/>
      <c r="GHB21"/>
      <c r="GHC21"/>
      <c r="GHD21"/>
      <c r="GHE21"/>
      <c r="GHF21"/>
      <c r="GHG21"/>
      <c r="GHH21"/>
      <c r="GHI21"/>
      <c r="GHJ21"/>
      <c r="GHK21"/>
      <c r="GHL21"/>
      <c r="GHM21"/>
      <c r="GHN21"/>
      <c r="GHO21"/>
      <c r="GHP21"/>
      <c r="GHQ21"/>
      <c r="GHR21"/>
      <c r="GHS21"/>
      <c r="GHT21"/>
      <c r="GHU21"/>
      <c r="GHV21"/>
      <c r="GHW21"/>
      <c r="GHX21"/>
      <c r="GHY21"/>
      <c r="GHZ21"/>
      <c r="GIA21"/>
      <c r="GIB21"/>
      <c r="GIC21"/>
      <c r="GID21"/>
      <c r="GIE21"/>
      <c r="GIF21"/>
      <c r="GIG21"/>
      <c r="GIH21"/>
      <c r="GII21"/>
      <c r="GIJ21"/>
      <c r="GIK21"/>
      <c r="GIL21"/>
      <c r="GIM21"/>
      <c r="GIN21"/>
      <c r="GIO21"/>
      <c r="GIP21"/>
      <c r="GIQ21"/>
      <c r="GIR21"/>
      <c r="GIS21"/>
      <c r="GIT21"/>
      <c r="GIU21"/>
      <c r="GIV21"/>
      <c r="GIW21"/>
      <c r="GIX21"/>
      <c r="GIY21"/>
      <c r="GIZ21"/>
      <c r="GJA21"/>
      <c r="GJB21"/>
      <c r="GJC21"/>
      <c r="GJD21"/>
      <c r="GJE21"/>
      <c r="GJF21"/>
      <c r="GJG21"/>
      <c r="GJH21"/>
      <c r="GJI21"/>
      <c r="GJJ21"/>
      <c r="GJK21"/>
      <c r="GJL21"/>
      <c r="GJM21"/>
      <c r="GJN21"/>
      <c r="GJO21"/>
      <c r="GJP21"/>
      <c r="GJQ21"/>
      <c r="GJR21"/>
      <c r="GJS21"/>
      <c r="GJT21"/>
      <c r="GJU21"/>
      <c r="GJV21"/>
      <c r="GJW21"/>
      <c r="GJX21"/>
      <c r="GJY21"/>
      <c r="GJZ21"/>
      <c r="GKA21"/>
      <c r="GKB21"/>
      <c r="GKC21"/>
      <c r="GKD21"/>
      <c r="GKE21"/>
      <c r="GKF21"/>
      <c r="GKG21"/>
      <c r="GKH21"/>
      <c r="GKI21"/>
      <c r="GKJ21"/>
      <c r="GKK21"/>
      <c r="GKL21"/>
      <c r="GKM21"/>
      <c r="GKN21"/>
      <c r="GKO21"/>
      <c r="GKP21"/>
      <c r="GKQ21"/>
      <c r="GKR21"/>
      <c r="GKS21"/>
      <c r="GKT21"/>
      <c r="GKU21"/>
      <c r="GKV21"/>
      <c r="GKW21"/>
      <c r="GKX21"/>
      <c r="GKY21"/>
      <c r="GKZ21"/>
      <c r="GLA21"/>
      <c r="GLB21"/>
      <c r="GLC21"/>
      <c r="GLD21"/>
      <c r="GLE21"/>
      <c r="GLF21"/>
      <c r="GLG21"/>
      <c r="GLH21"/>
      <c r="GLI21"/>
      <c r="GLJ21"/>
      <c r="GLK21"/>
      <c r="GLL21"/>
      <c r="GLM21"/>
      <c r="GLN21"/>
      <c r="GLO21"/>
      <c r="GLP21"/>
      <c r="GLQ21"/>
      <c r="GLR21"/>
      <c r="GLS21"/>
      <c r="GLT21"/>
      <c r="GLU21"/>
      <c r="GLV21"/>
      <c r="GLW21"/>
      <c r="GLX21"/>
      <c r="GLY21"/>
      <c r="GLZ21"/>
      <c r="GMA21"/>
      <c r="GMB21"/>
      <c r="GMC21"/>
      <c r="GMD21"/>
      <c r="GME21"/>
      <c r="GMF21"/>
      <c r="GMG21"/>
      <c r="GMH21"/>
      <c r="GMI21"/>
      <c r="GMJ21"/>
      <c r="GMK21"/>
      <c r="GML21"/>
      <c r="GMM21"/>
      <c r="GMN21"/>
      <c r="GMO21"/>
      <c r="GMP21"/>
      <c r="GMQ21"/>
      <c r="GMR21"/>
      <c r="GMS21"/>
      <c r="GMT21"/>
      <c r="GMU21"/>
      <c r="GMV21"/>
      <c r="GMW21"/>
      <c r="GMX21"/>
      <c r="GMY21"/>
      <c r="GMZ21"/>
      <c r="GNA21"/>
      <c r="GNB21"/>
      <c r="GNC21"/>
      <c r="GND21"/>
      <c r="GNE21"/>
      <c r="GNF21"/>
      <c r="GNG21"/>
      <c r="GNH21"/>
      <c r="GNI21"/>
      <c r="GNJ21"/>
      <c r="GNK21"/>
      <c r="GNL21"/>
      <c r="GNM21"/>
      <c r="GNN21"/>
      <c r="GNO21"/>
      <c r="GNP21"/>
      <c r="GNQ21"/>
      <c r="GNR21"/>
      <c r="GNS21"/>
      <c r="GNT21"/>
      <c r="GNU21"/>
      <c r="GNV21"/>
      <c r="GNW21"/>
      <c r="GNX21"/>
      <c r="GNY21"/>
      <c r="GNZ21"/>
      <c r="GOA21"/>
      <c r="GOB21"/>
      <c r="GOC21"/>
      <c r="GOD21"/>
      <c r="GOE21"/>
      <c r="GOF21"/>
      <c r="GOG21"/>
      <c r="GOH21"/>
      <c r="GOI21"/>
      <c r="GOJ21"/>
      <c r="GOK21"/>
      <c r="GOL21"/>
      <c r="GOM21"/>
      <c r="GON21"/>
      <c r="GOO21"/>
      <c r="GOP21"/>
      <c r="GOQ21"/>
      <c r="GOR21"/>
      <c r="GOS21"/>
      <c r="GOT21"/>
      <c r="GOU21"/>
      <c r="GOV21"/>
      <c r="GOW21"/>
      <c r="GOX21"/>
      <c r="GOY21"/>
      <c r="GOZ21"/>
      <c r="GPA21"/>
      <c r="GPB21"/>
      <c r="GPC21"/>
      <c r="GPD21"/>
      <c r="GPE21"/>
      <c r="GPF21"/>
      <c r="GPG21"/>
      <c r="GPH21"/>
      <c r="GPI21"/>
      <c r="GPJ21"/>
      <c r="GPK21"/>
      <c r="GPL21"/>
      <c r="GPM21"/>
      <c r="GPN21"/>
      <c r="GPO21"/>
      <c r="GPP21"/>
      <c r="GPQ21"/>
      <c r="GPR21"/>
      <c r="GPS21"/>
      <c r="GPT21"/>
      <c r="GPU21"/>
      <c r="GPV21"/>
      <c r="GPW21"/>
      <c r="GPX21"/>
      <c r="GPY21"/>
      <c r="GPZ21"/>
      <c r="GQA21"/>
      <c r="GQB21"/>
      <c r="GQC21"/>
      <c r="GQD21"/>
      <c r="GQE21"/>
      <c r="GQF21"/>
      <c r="GQG21"/>
      <c r="GQH21"/>
      <c r="GQI21"/>
      <c r="GQJ21"/>
      <c r="GQK21"/>
      <c r="GQL21"/>
      <c r="GQM21"/>
      <c r="GQN21"/>
      <c r="GQO21"/>
      <c r="GQP21"/>
      <c r="GQQ21"/>
      <c r="GQR21"/>
      <c r="GQS21"/>
      <c r="GQT21"/>
      <c r="GQU21"/>
      <c r="GQV21"/>
      <c r="GQW21"/>
      <c r="GQX21"/>
      <c r="GQY21"/>
      <c r="GQZ21"/>
      <c r="GRA21"/>
      <c r="GRB21"/>
      <c r="GRC21"/>
      <c r="GRD21"/>
      <c r="GRE21"/>
      <c r="GRF21"/>
      <c r="GRG21"/>
      <c r="GRH21"/>
      <c r="GRI21"/>
      <c r="GRJ21"/>
      <c r="GRK21"/>
      <c r="GRL21"/>
      <c r="GRM21"/>
      <c r="GRN21"/>
      <c r="GRO21"/>
      <c r="GRP21"/>
      <c r="GRQ21"/>
      <c r="GRR21"/>
      <c r="GRS21"/>
      <c r="GRT21"/>
      <c r="GRU21"/>
      <c r="GRV21"/>
      <c r="GRW21"/>
      <c r="GRX21"/>
      <c r="GRY21"/>
      <c r="GRZ21"/>
      <c r="GSA21"/>
      <c r="GSB21"/>
      <c r="GSC21"/>
      <c r="GSD21"/>
      <c r="GSE21"/>
      <c r="GSF21"/>
      <c r="GSG21"/>
      <c r="GSH21"/>
      <c r="GSI21"/>
      <c r="GSJ21"/>
      <c r="GSK21"/>
      <c r="GSL21"/>
      <c r="GSM21"/>
      <c r="GSN21"/>
      <c r="GSO21"/>
      <c r="GSP21"/>
      <c r="GSQ21"/>
      <c r="GSR21"/>
      <c r="GSS21"/>
      <c r="GST21"/>
      <c r="GSU21"/>
      <c r="GSV21"/>
      <c r="GSW21"/>
      <c r="GSX21"/>
      <c r="GSY21"/>
      <c r="GSZ21"/>
      <c r="GTA21"/>
      <c r="GTB21"/>
      <c r="GTC21"/>
      <c r="GTD21"/>
      <c r="GTE21"/>
      <c r="GTF21"/>
      <c r="GTG21"/>
      <c r="GTH21"/>
      <c r="GTI21"/>
      <c r="GTJ21"/>
      <c r="GTK21"/>
      <c r="GTL21"/>
      <c r="GTM21"/>
      <c r="GTN21"/>
      <c r="GTO21"/>
      <c r="GTP21"/>
      <c r="GTQ21"/>
      <c r="GTR21"/>
      <c r="GTS21"/>
      <c r="GTT21"/>
      <c r="GTU21"/>
      <c r="GTV21"/>
      <c r="GTW21"/>
      <c r="GTX21"/>
      <c r="GTY21"/>
      <c r="GTZ21"/>
      <c r="GUA21"/>
      <c r="GUB21"/>
      <c r="GUC21"/>
      <c r="GUD21"/>
      <c r="GUE21"/>
      <c r="GUF21"/>
      <c r="GUG21"/>
      <c r="GUH21"/>
      <c r="GUI21"/>
      <c r="GUJ21"/>
      <c r="GUK21"/>
      <c r="GUL21"/>
      <c r="GUM21"/>
      <c r="GUN21"/>
      <c r="GUO21"/>
      <c r="GUP21"/>
      <c r="GUQ21"/>
      <c r="GUR21"/>
      <c r="GUS21"/>
      <c r="GUT21"/>
      <c r="GUU21"/>
      <c r="GUV21"/>
      <c r="GUW21"/>
      <c r="GUX21"/>
      <c r="GUY21"/>
      <c r="GUZ21"/>
      <c r="GVA21"/>
      <c r="GVB21"/>
      <c r="GVC21"/>
      <c r="GVD21"/>
      <c r="GVE21"/>
      <c r="GVF21"/>
      <c r="GVG21"/>
      <c r="GVH21"/>
      <c r="GVI21"/>
      <c r="GVJ21"/>
      <c r="GVK21"/>
      <c r="GVL21"/>
      <c r="GVM21"/>
      <c r="GVN21"/>
      <c r="GVO21"/>
      <c r="GVP21"/>
      <c r="GVQ21"/>
      <c r="GVR21"/>
      <c r="GVS21"/>
      <c r="GVT21"/>
      <c r="GVU21"/>
      <c r="GVV21"/>
      <c r="GVW21"/>
      <c r="GVX21"/>
      <c r="GVY21"/>
      <c r="GVZ21"/>
      <c r="GWA21"/>
      <c r="GWB21"/>
      <c r="GWC21"/>
      <c r="GWD21"/>
      <c r="GWE21"/>
      <c r="GWF21"/>
      <c r="GWG21"/>
      <c r="GWH21"/>
      <c r="GWI21"/>
      <c r="GWJ21"/>
      <c r="GWK21"/>
      <c r="GWL21"/>
      <c r="GWM21"/>
      <c r="GWN21"/>
      <c r="GWO21"/>
      <c r="GWP21"/>
      <c r="GWQ21"/>
      <c r="GWR21"/>
      <c r="GWS21"/>
      <c r="GWT21"/>
      <c r="GWU21"/>
      <c r="GWV21"/>
      <c r="GWW21"/>
      <c r="GWX21"/>
      <c r="GWY21"/>
      <c r="GWZ21"/>
      <c r="GXA21"/>
      <c r="GXB21"/>
      <c r="GXC21"/>
      <c r="GXD21"/>
      <c r="GXE21"/>
      <c r="GXF21"/>
      <c r="GXG21"/>
      <c r="GXH21"/>
      <c r="GXI21"/>
      <c r="GXJ21"/>
      <c r="GXK21"/>
      <c r="GXL21"/>
      <c r="GXM21"/>
      <c r="GXN21"/>
      <c r="GXO21"/>
      <c r="GXP21"/>
      <c r="GXQ21"/>
      <c r="GXR21"/>
      <c r="GXS21"/>
      <c r="GXT21"/>
      <c r="GXU21"/>
      <c r="GXV21"/>
      <c r="GXW21"/>
      <c r="GXX21"/>
      <c r="GXY21"/>
      <c r="GXZ21"/>
      <c r="GYA21"/>
      <c r="GYB21"/>
      <c r="GYC21"/>
      <c r="GYD21"/>
      <c r="GYE21"/>
      <c r="GYF21"/>
      <c r="GYG21"/>
      <c r="GYH21"/>
      <c r="GYI21"/>
      <c r="GYJ21"/>
      <c r="GYK21"/>
      <c r="GYL21"/>
      <c r="GYM21"/>
      <c r="GYN21"/>
      <c r="GYO21"/>
      <c r="GYP21"/>
      <c r="GYQ21"/>
      <c r="GYR21"/>
      <c r="GYS21"/>
      <c r="GYT21"/>
      <c r="GYU21"/>
      <c r="GYV21"/>
      <c r="GYW21"/>
      <c r="GYX21"/>
      <c r="GYY21"/>
      <c r="GYZ21"/>
      <c r="GZA21"/>
      <c r="GZB21"/>
      <c r="GZC21"/>
      <c r="GZD21"/>
      <c r="GZE21"/>
      <c r="GZF21"/>
      <c r="GZG21"/>
      <c r="GZH21"/>
      <c r="GZI21"/>
      <c r="GZJ21"/>
      <c r="GZK21"/>
      <c r="GZL21"/>
      <c r="GZM21"/>
      <c r="GZN21"/>
      <c r="GZO21"/>
      <c r="GZP21"/>
      <c r="GZQ21"/>
      <c r="GZR21"/>
      <c r="GZS21"/>
      <c r="GZT21"/>
      <c r="GZU21"/>
      <c r="GZV21"/>
      <c r="GZW21"/>
      <c r="GZX21"/>
      <c r="GZY21"/>
      <c r="GZZ21"/>
      <c r="HAA21"/>
      <c r="HAB21"/>
      <c r="HAC21"/>
      <c r="HAD21"/>
      <c r="HAE21"/>
      <c r="HAF21"/>
      <c r="HAG21"/>
      <c r="HAH21"/>
      <c r="HAI21"/>
      <c r="HAJ21"/>
      <c r="HAK21"/>
      <c r="HAL21"/>
      <c r="HAM21"/>
      <c r="HAN21"/>
      <c r="HAO21"/>
      <c r="HAP21"/>
      <c r="HAQ21"/>
      <c r="HAR21"/>
      <c r="HAS21"/>
      <c r="HAT21"/>
      <c r="HAU21"/>
      <c r="HAV21"/>
      <c r="HAW21"/>
      <c r="HAX21"/>
      <c r="HAY21"/>
      <c r="HAZ21"/>
      <c r="HBA21"/>
      <c r="HBB21"/>
      <c r="HBC21"/>
      <c r="HBD21"/>
      <c r="HBE21"/>
      <c r="HBF21"/>
      <c r="HBG21"/>
      <c r="HBH21"/>
      <c r="HBI21"/>
      <c r="HBJ21"/>
      <c r="HBK21"/>
      <c r="HBL21"/>
      <c r="HBM21"/>
      <c r="HBN21"/>
      <c r="HBO21"/>
      <c r="HBP21"/>
      <c r="HBQ21"/>
      <c r="HBR21"/>
      <c r="HBS21"/>
      <c r="HBT21"/>
      <c r="HBU21"/>
      <c r="HBV21"/>
      <c r="HBW21"/>
      <c r="HBX21"/>
      <c r="HBY21"/>
      <c r="HBZ21"/>
      <c r="HCA21"/>
      <c r="HCB21"/>
      <c r="HCC21"/>
      <c r="HCD21"/>
      <c r="HCE21"/>
      <c r="HCF21"/>
      <c r="HCG21"/>
      <c r="HCH21"/>
      <c r="HCI21"/>
      <c r="HCJ21"/>
      <c r="HCK21"/>
      <c r="HCL21"/>
      <c r="HCM21"/>
      <c r="HCN21"/>
      <c r="HCO21"/>
      <c r="HCP21"/>
      <c r="HCQ21"/>
      <c r="HCR21"/>
      <c r="HCS21"/>
      <c r="HCT21"/>
      <c r="HCU21"/>
      <c r="HCV21"/>
      <c r="HCW21"/>
      <c r="HCX21"/>
      <c r="HCY21"/>
      <c r="HCZ21"/>
      <c r="HDA21"/>
      <c r="HDB21"/>
      <c r="HDC21"/>
      <c r="HDD21"/>
      <c r="HDE21"/>
      <c r="HDF21"/>
      <c r="HDG21"/>
      <c r="HDH21"/>
      <c r="HDI21"/>
      <c r="HDJ21"/>
      <c r="HDK21"/>
      <c r="HDL21"/>
      <c r="HDM21"/>
      <c r="HDN21"/>
      <c r="HDO21"/>
      <c r="HDP21"/>
      <c r="HDQ21"/>
      <c r="HDR21"/>
      <c r="HDS21"/>
      <c r="HDT21"/>
      <c r="HDU21"/>
      <c r="HDV21"/>
      <c r="HDW21"/>
      <c r="HDX21"/>
      <c r="HDY21"/>
      <c r="HDZ21"/>
      <c r="HEA21"/>
      <c r="HEB21"/>
      <c r="HEC21"/>
      <c r="HED21"/>
      <c r="HEE21"/>
      <c r="HEF21"/>
      <c r="HEG21"/>
      <c r="HEH21"/>
      <c r="HEI21"/>
      <c r="HEJ21"/>
      <c r="HEK21"/>
      <c r="HEL21"/>
      <c r="HEM21"/>
      <c r="HEN21"/>
      <c r="HEO21"/>
      <c r="HEP21"/>
      <c r="HEQ21"/>
      <c r="HER21"/>
      <c r="HES21"/>
      <c r="HET21"/>
      <c r="HEU21"/>
      <c r="HEV21"/>
      <c r="HEW21"/>
      <c r="HEX21"/>
      <c r="HEY21"/>
      <c r="HEZ21"/>
      <c r="HFA21"/>
      <c r="HFB21"/>
      <c r="HFC21"/>
      <c r="HFD21"/>
      <c r="HFE21"/>
      <c r="HFF21"/>
      <c r="HFG21"/>
      <c r="HFH21"/>
      <c r="HFI21"/>
      <c r="HFJ21"/>
      <c r="HFK21"/>
      <c r="HFL21"/>
      <c r="HFM21"/>
      <c r="HFN21"/>
      <c r="HFO21"/>
      <c r="HFP21"/>
      <c r="HFQ21"/>
      <c r="HFR21"/>
      <c r="HFS21"/>
      <c r="HFT21"/>
      <c r="HFU21"/>
      <c r="HFV21"/>
      <c r="HFW21"/>
      <c r="HFX21"/>
      <c r="HFY21"/>
      <c r="HFZ21"/>
      <c r="HGA21"/>
      <c r="HGB21"/>
      <c r="HGC21"/>
      <c r="HGD21"/>
      <c r="HGE21"/>
      <c r="HGF21"/>
      <c r="HGG21"/>
      <c r="HGH21"/>
      <c r="HGI21"/>
      <c r="HGJ21"/>
      <c r="HGK21"/>
      <c r="HGL21"/>
      <c r="HGM21"/>
      <c r="HGN21"/>
      <c r="HGO21"/>
      <c r="HGP21"/>
      <c r="HGQ21"/>
      <c r="HGR21"/>
      <c r="HGS21"/>
      <c r="HGT21"/>
      <c r="HGU21"/>
      <c r="HGV21"/>
      <c r="HGW21"/>
      <c r="HGX21"/>
      <c r="HGY21"/>
      <c r="HGZ21"/>
      <c r="HHA21"/>
      <c r="HHB21"/>
      <c r="HHC21"/>
      <c r="HHD21"/>
      <c r="HHE21"/>
      <c r="HHF21"/>
      <c r="HHG21"/>
      <c r="HHH21"/>
      <c r="HHI21"/>
      <c r="HHJ21"/>
      <c r="HHK21"/>
      <c r="HHL21"/>
      <c r="HHM21"/>
      <c r="HHN21"/>
      <c r="HHO21"/>
      <c r="HHP21"/>
      <c r="HHQ21"/>
      <c r="HHR21"/>
      <c r="HHS21"/>
      <c r="HHT21"/>
      <c r="HHU21"/>
      <c r="HHV21"/>
      <c r="HHW21"/>
      <c r="HHX21"/>
      <c r="HHY21"/>
      <c r="HHZ21"/>
      <c r="HIA21"/>
      <c r="HIB21"/>
      <c r="HIC21"/>
      <c r="HID21"/>
      <c r="HIE21"/>
      <c r="HIF21"/>
      <c r="HIG21"/>
      <c r="HIH21"/>
      <c r="HII21"/>
      <c r="HIJ21"/>
      <c r="HIK21"/>
      <c r="HIL21"/>
      <c r="HIM21"/>
      <c r="HIN21"/>
      <c r="HIO21"/>
      <c r="HIP21"/>
      <c r="HIQ21"/>
      <c r="HIR21"/>
      <c r="HIS21"/>
      <c r="HIT21"/>
      <c r="HIU21"/>
      <c r="HIV21"/>
      <c r="HIW21"/>
      <c r="HIX21"/>
      <c r="HIY21"/>
      <c r="HIZ21"/>
      <c r="HJA21"/>
      <c r="HJB21"/>
      <c r="HJC21"/>
      <c r="HJD21"/>
      <c r="HJE21"/>
      <c r="HJF21"/>
      <c r="HJG21"/>
      <c r="HJH21"/>
      <c r="HJI21"/>
      <c r="HJJ21"/>
      <c r="HJK21"/>
      <c r="HJL21"/>
      <c r="HJM21"/>
      <c r="HJN21"/>
      <c r="HJO21"/>
      <c r="HJP21"/>
      <c r="HJQ21"/>
      <c r="HJR21"/>
      <c r="HJS21"/>
      <c r="HJT21"/>
      <c r="HJU21"/>
      <c r="HJV21"/>
      <c r="HJW21"/>
      <c r="HJX21"/>
      <c r="HJY21"/>
      <c r="HJZ21"/>
      <c r="HKA21"/>
      <c r="HKB21"/>
      <c r="HKC21"/>
      <c r="HKD21"/>
      <c r="HKE21"/>
      <c r="HKF21"/>
      <c r="HKG21"/>
      <c r="HKH21"/>
      <c r="HKI21"/>
      <c r="HKJ21"/>
      <c r="HKK21"/>
      <c r="HKL21"/>
      <c r="HKM21"/>
      <c r="HKN21"/>
      <c r="HKO21"/>
      <c r="HKP21"/>
      <c r="HKQ21"/>
      <c r="HKR21"/>
      <c r="HKS21"/>
      <c r="HKT21"/>
      <c r="HKU21"/>
      <c r="HKV21"/>
      <c r="HKW21"/>
      <c r="HKX21"/>
      <c r="HKY21"/>
      <c r="HKZ21"/>
      <c r="HLA21"/>
      <c r="HLB21"/>
      <c r="HLC21"/>
      <c r="HLD21"/>
      <c r="HLE21"/>
      <c r="HLF21"/>
      <c r="HLG21"/>
      <c r="HLH21"/>
      <c r="HLI21"/>
      <c r="HLJ21"/>
      <c r="HLK21"/>
      <c r="HLL21"/>
      <c r="HLM21"/>
      <c r="HLN21"/>
      <c r="HLO21"/>
      <c r="HLP21"/>
      <c r="HLQ21"/>
      <c r="HLR21"/>
      <c r="HLS21"/>
      <c r="HLT21"/>
      <c r="HLU21"/>
      <c r="HLV21"/>
      <c r="HLW21"/>
      <c r="HLX21"/>
      <c r="HLY21"/>
      <c r="HLZ21"/>
      <c r="HMA21"/>
      <c r="HMB21"/>
      <c r="HMC21"/>
      <c r="HMD21"/>
      <c r="HME21"/>
      <c r="HMF21"/>
      <c r="HMG21"/>
      <c r="HMH21"/>
      <c r="HMI21"/>
      <c r="HMJ21"/>
      <c r="HMK21"/>
      <c r="HML21"/>
      <c r="HMM21"/>
      <c r="HMN21"/>
      <c r="HMO21"/>
      <c r="HMP21"/>
      <c r="HMQ21"/>
      <c r="HMR21"/>
      <c r="HMS21"/>
      <c r="HMT21"/>
      <c r="HMU21"/>
      <c r="HMV21"/>
      <c r="HMW21"/>
      <c r="HMX21"/>
      <c r="HMY21"/>
      <c r="HMZ21"/>
      <c r="HNA21"/>
      <c r="HNB21"/>
      <c r="HNC21"/>
      <c r="HND21"/>
      <c r="HNE21"/>
      <c r="HNF21"/>
      <c r="HNG21"/>
      <c r="HNH21"/>
      <c r="HNI21"/>
      <c r="HNJ21"/>
      <c r="HNK21"/>
      <c r="HNL21"/>
      <c r="HNM21"/>
      <c r="HNN21"/>
      <c r="HNO21"/>
      <c r="HNP21"/>
      <c r="HNQ21"/>
      <c r="HNR21"/>
      <c r="HNS21"/>
      <c r="HNT21"/>
      <c r="HNU21"/>
      <c r="HNV21"/>
      <c r="HNW21"/>
      <c r="HNX21"/>
      <c r="HNY21"/>
      <c r="HNZ21"/>
      <c r="HOA21"/>
      <c r="HOB21"/>
      <c r="HOC21"/>
      <c r="HOD21"/>
      <c r="HOE21"/>
      <c r="HOF21"/>
      <c r="HOG21"/>
      <c r="HOH21"/>
      <c r="HOI21"/>
      <c r="HOJ21"/>
      <c r="HOK21"/>
      <c r="HOL21"/>
      <c r="HOM21"/>
      <c r="HON21"/>
      <c r="HOO21"/>
      <c r="HOP21"/>
      <c r="HOQ21"/>
      <c r="HOR21"/>
      <c r="HOS21"/>
      <c r="HOT21"/>
      <c r="HOU21"/>
      <c r="HOV21"/>
      <c r="HOW21"/>
      <c r="HOX21"/>
      <c r="HOY21"/>
      <c r="HOZ21"/>
      <c r="HPA21"/>
      <c r="HPB21"/>
      <c r="HPC21"/>
      <c r="HPD21"/>
      <c r="HPE21"/>
      <c r="HPF21"/>
      <c r="HPG21"/>
      <c r="HPH21"/>
      <c r="HPI21"/>
      <c r="HPJ21"/>
      <c r="HPK21"/>
      <c r="HPL21"/>
      <c r="HPM21"/>
      <c r="HPN21"/>
      <c r="HPO21"/>
      <c r="HPP21"/>
      <c r="HPQ21"/>
      <c r="HPR21"/>
      <c r="HPS21"/>
      <c r="HPT21"/>
      <c r="HPU21"/>
      <c r="HPV21"/>
      <c r="HPW21"/>
      <c r="HPX21"/>
      <c r="HPY21"/>
      <c r="HPZ21"/>
      <c r="HQA21"/>
      <c r="HQB21"/>
      <c r="HQC21"/>
      <c r="HQD21"/>
      <c r="HQE21"/>
      <c r="HQF21"/>
      <c r="HQG21"/>
      <c r="HQH21"/>
      <c r="HQI21"/>
      <c r="HQJ21"/>
      <c r="HQK21"/>
      <c r="HQL21"/>
      <c r="HQM21"/>
      <c r="HQN21"/>
      <c r="HQO21"/>
      <c r="HQP21"/>
      <c r="HQQ21"/>
      <c r="HQR21"/>
      <c r="HQS21"/>
      <c r="HQT21"/>
      <c r="HQU21"/>
      <c r="HQV21"/>
      <c r="HQW21"/>
      <c r="HQX21"/>
      <c r="HQY21"/>
      <c r="HQZ21"/>
      <c r="HRA21"/>
      <c r="HRB21"/>
      <c r="HRC21"/>
      <c r="HRD21"/>
      <c r="HRE21"/>
      <c r="HRF21"/>
      <c r="HRG21"/>
      <c r="HRH21"/>
      <c r="HRI21"/>
      <c r="HRJ21"/>
      <c r="HRK21"/>
      <c r="HRL21"/>
      <c r="HRM21"/>
      <c r="HRN21"/>
      <c r="HRO21"/>
      <c r="HRP21"/>
      <c r="HRQ21"/>
      <c r="HRR21"/>
      <c r="HRS21"/>
      <c r="HRT21"/>
      <c r="HRU21"/>
      <c r="HRV21"/>
      <c r="HRW21"/>
      <c r="HRX21"/>
      <c r="HRY21"/>
      <c r="HRZ21"/>
      <c r="HSA21"/>
      <c r="HSB21"/>
      <c r="HSC21"/>
      <c r="HSD21"/>
      <c r="HSE21"/>
      <c r="HSF21"/>
      <c r="HSG21"/>
      <c r="HSH21"/>
      <c r="HSI21"/>
      <c r="HSJ21"/>
      <c r="HSK21"/>
      <c r="HSL21"/>
      <c r="HSM21"/>
      <c r="HSN21"/>
      <c r="HSO21"/>
      <c r="HSP21"/>
      <c r="HSQ21"/>
      <c r="HSR21"/>
      <c r="HSS21"/>
      <c r="HST21"/>
      <c r="HSU21"/>
      <c r="HSV21"/>
      <c r="HSW21"/>
      <c r="HSX21"/>
      <c r="HSY21"/>
      <c r="HSZ21"/>
      <c r="HTA21"/>
      <c r="HTB21"/>
      <c r="HTC21"/>
      <c r="HTD21"/>
      <c r="HTE21"/>
      <c r="HTF21"/>
      <c r="HTG21"/>
      <c r="HTH21"/>
      <c r="HTI21"/>
      <c r="HTJ21"/>
      <c r="HTK21"/>
      <c r="HTL21"/>
      <c r="HTM21"/>
      <c r="HTN21"/>
      <c r="HTO21"/>
      <c r="HTP21"/>
      <c r="HTQ21"/>
      <c r="HTR21"/>
      <c r="HTS21"/>
      <c r="HTT21"/>
      <c r="HTU21"/>
      <c r="HTV21"/>
      <c r="HTW21"/>
      <c r="HTX21"/>
      <c r="HTY21"/>
      <c r="HTZ21"/>
      <c r="HUA21"/>
      <c r="HUB21"/>
      <c r="HUC21"/>
      <c r="HUD21"/>
      <c r="HUE21"/>
      <c r="HUF21"/>
      <c r="HUG21"/>
      <c r="HUH21"/>
      <c r="HUI21"/>
      <c r="HUJ21"/>
      <c r="HUK21"/>
      <c r="HUL21"/>
      <c r="HUM21"/>
      <c r="HUN21"/>
      <c r="HUO21"/>
      <c r="HUP21"/>
      <c r="HUQ21"/>
      <c r="HUR21"/>
      <c r="HUS21"/>
      <c r="HUT21"/>
      <c r="HUU21"/>
      <c r="HUV21"/>
      <c r="HUW21"/>
      <c r="HUX21"/>
      <c r="HUY21"/>
      <c r="HUZ21"/>
      <c r="HVA21"/>
      <c r="HVB21"/>
      <c r="HVC21"/>
      <c r="HVD21"/>
      <c r="HVE21"/>
      <c r="HVF21"/>
      <c r="HVG21"/>
      <c r="HVH21"/>
      <c r="HVI21"/>
      <c r="HVJ21"/>
      <c r="HVK21"/>
      <c r="HVL21"/>
      <c r="HVM21"/>
      <c r="HVN21"/>
      <c r="HVO21"/>
      <c r="HVP21"/>
      <c r="HVQ21"/>
      <c r="HVR21"/>
      <c r="HVS21"/>
      <c r="HVT21"/>
      <c r="HVU21"/>
      <c r="HVV21"/>
      <c r="HVW21"/>
      <c r="HVX21"/>
      <c r="HVY21"/>
      <c r="HVZ21"/>
      <c r="HWA21"/>
      <c r="HWB21"/>
      <c r="HWC21"/>
      <c r="HWD21"/>
      <c r="HWE21"/>
      <c r="HWF21"/>
      <c r="HWG21"/>
      <c r="HWH21"/>
      <c r="HWI21"/>
      <c r="HWJ21"/>
      <c r="HWK21"/>
      <c r="HWL21"/>
      <c r="HWM21"/>
      <c r="HWN21"/>
      <c r="HWO21"/>
      <c r="HWP21"/>
      <c r="HWQ21"/>
      <c r="HWR21"/>
      <c r="HWS21"/>
      <c r="HWT21"/>
      <c r="HWU21"/>
      <c r="HWV21"/>
      <c r="HWW21"/>
      <c r="HWX21"/>
      <c r="HWY21"/>
      <c r="HWZ21"/>
      <c r="HXA21"/>
      <c r="HXB21"/>
      <c r="HXC21"/>
      <c r="HXD21"/>
      <c r="HXE21"/>
      <c r="HXF21"/>
      <c r="HXG21"/>
      <c r="HXH21"/>
      <c r="HXI21"/>
      <c r="HXJ21"/>
      <c r="HXK21"/>
      <c r="HXL21"/>
      <c r="HXM21"/>
      <c r="HXN21"/>
      <c r="HXO21"/>
      <c r="HXP21"/>
      <c r="HXQ21"/>
      <c r="HXR21"/>
      <c r="HXS21"/>
      <c r="HXT21"/>
      <c r="HXU21"/>
      <c r="HXV21"/>
      <c r="HXW21"/>
      <c r="HXX21"/>
      <c r="HXY21"/>
      <c r="HXZ21"/>
      <c r="HYA21"/>
      <c r="HYB21"/>
      <c r="HYC21"/>
      <c r="HYD21"/>
      <c r="HYE21"/>
      <c r="HYF21"/>
      <c r="HYG21"/>
      <c r="HYH21"/>
      <c r="HYI21"/>
      <c r="HYJ21"/>
      <c r="HYK21"/>
      <c r="HYL21"/>
      <c r="HYM21"/>
      <c r="HYN21"/>
      <c r="HYO21"/>
      <c r="HYP21"/>
      <c r="HYQ21"/>
      <c r="HYR21"/>
      <c r="HYS21"/>
      <c r="HYT21"/>
      <c r="HYU21"/>
      <c r="HYV21"/>
      <c r="HYW21"/>
      <c r="HYX21"/>
      <c r="HYY21"/>
      <c r="HYZ21"/>
      <c r="HZA21"/>
      <c r="HZB21"/>
      <c r="HZC21"/>
      <c r="HZD21"/>
      <c r="HZE21"/>
      <c r="HZF21"/>
      <c r="HZG21"/>
      <c r="HZH21"/>
      <c r="HZI21"/>
      <c r="HZJ21"/>
      <c r="HZK21"/>
      <c r="HZL21"/>
      <c r="HZM21"/>
      <c r="HZN21"/>
      <c r="HZO21"/>
      <c r="HZP21"/>
      <c r="HZQ21"/>
      <c r="HZR21"/>
      <c r="HZS21"/>
      <c r="HZT21"/>
      <c r="HZU21"/>
      <c r="HZV21"/>
      <c r="HZW21"/>
      <c r="HZX21"/>
      <c r="HZY21"/>
      <c r="HZZ21"/>
      <c r="IAA21"/>
      <c r="IAB21"/>
      <c r="IAC21"/>
      <c r="IAD21"/>
      <c r="IAE21"/>
      <c r="IAF21"/>
      <c r="IAG21"/>
      <c r="IAH21"/>
      <c r="IAI21"/>
      <c r="IAJ21"/>
      <c r="IAK21"/>
      <c r="IAL21"/>
      <c r="IAM21"/>
      <c r="IAN21"/>
      <c r="IAO21"/>
      <c r="IAP21"/>
      <c r="IAQ21"/>
      <c r="IAR21"/>
      <c r="IAS21"/>
      <c r="IAT21"/>
      <c r="IAU21"/>
      <c r="IAV21"/>
      <c r="IAW21"/>
      <c r="IAX21"/>
      <c r="IAY21"/>
      <c r="IAZ21"/>
      <c r="IBA21"/>
      <c r="IBB21"/>
      <c r="IBC21"/>
      <c r="IBD21"/>
      <c r="IBE21"/>
      <c r="IBF21"/>
      <c r="IBG21"/>
      <c r="IBH21"/>
      <c r="IBI21"/>
      <c r="IBJ21"/>
      <c r="IBK21"/>
      <c r="IBL21"/>
      <c r="IBM21"/>
      <c r="IBN21"/>
      <c r="IBO21"/>
      <c r="IBP21"/>
      <c r="IBQ21"/>
      <c r="IBR21"/>
      <c r="IBS21"/>
      <c r="IBT21"/>
      <c r="IBU21"/>
      <c r="IBV21"/>
      <c r="IBW21"/>
      <c r="IBX21"/>
      <c r="IBY21"/>
      <c r="IBZ21"/>
      <c r="ICA21"/>
      <c r="ICB21"/>
      <c r="ICC21"/>
      <c r="ICD21"/>
      <c r="ICE21"/>
      <c r="ICF21"/>
      <c r="ICG21"/>
      <c r="ICH21"/>
      <c r="ICI21"/>
      <c r="ICJ21"/>
      <c r="ICK21"/>
      <c r="ICL21"/>
      <c r="ICM21"/>
      <c r="ICN21"/>
      <c r="ICO21"/>
      <c r="ICP21"/>
      <c r="ICQ21"/>
      <c r="ICR21"/>
      <c r="ICS21"/>
      <c r="ICT21"/>
      <c r="ICU21"/>
      <c r="ICV21"/>
      <c r="ICW21"/>
      <c r="ICX21"/>
      <c r="ICY21"/>
      <c r="ICZ21"/>
      <c r="IDA21"/>
      <c r="IDB21"/>
      <c r="IDC21"/>
      <c r="IDD21"/>
      <c r="IDE21"/>
      <c r="IDF21"/>
      <c r="IDG21"/>
      <c r="IDH21"/>
      <c r="IDI21"/>
      <c r="IDJ21"/>
      <c r="IDK21"/>
      <c r="IDL21"/>
      <c r="IDM21"/>
      <c r="IDN21"/>
      <c r="IDO21"/>
      <c r="IDP21"/>
      <c r="IDQ21"/>
      <c r="IDR21"/>
      <c r="IDS21"/>
      <c r="IDT21"/>
      <c r="IDU21"/>
      <c r="IDV21"/>
      <c r="IDW21"/>
      <c r="IDX21"/>
      <c r="IDY21"/>
      <c r="IDZ21"/>
      <c r="IEA21"/>
      <c r="IEB21"/>
      <c r="IEC21"/>
      <c r="IED21"/>
      <c r="IEE21"/>
      <c r="IEF21"/>
      <c r="IEG21"/>
      <c r="IEH21"/>
      <c r="IEI21"/>
      <c r="IEJ21"/>
      <c r="IEK21"/>
      <c r="IEL21"/>
      <c r="IEM21"/>
      <c r="IEN21"/>
      <c r="IEO21"/>
      <c r="IEP21"/>
      <c r="IEQ21"/>
      <c r="IER21"/>
      <c r="IES21"/>
      <c r="IET21"/>
      <c r="IEU21"/>
      <c r="IEV21"/>
      <c r="IEW21"/>
      <c r="IEX21"/>
      <c r="IEY21"/>
      <c r="IEZ21"/>
      <c r="IFA21"/>
      <c r="IFB21"/>
      <c r="IFC21"/>
      <c r="IFD21"/>
      <c r="IFE21"/>
      <c r="IFF21"/>
      <c r="IFG21"/>
      <c r="IFH21"/>
      <c r="IFI21"/>
      <c r="IFJ21"/>
      <c r="IFK21"/>
      <c r="IFL21"/>
      <c r="IFM21"/>
      <c r="IFN21"/>
      <c r="IFO21"/>
      <c r="IFP21"/>
      <c r="IFQ21"/>
      <c r="IFR21"/>
      <c r="IFS21"/>
      <c r="IFT21"/>
      <c r="IFU21"/>
      <c r="IFV21"/>
      <c r="IFW21"/>
      <c r="IFX21"/>
      <c r="IFY21"/>
      <c r="IFZ21"/>
      <c r="IGA21"/>
      <c r="IGB21"/>
      <c r="IGC21"/>
      <c r="IGD21"/>
      <c r="IGE21"/>
      <c r="IGF21"/>
      <c r="IGG21"/>
      <c r="IGH21"/>
      <c r="IGI21"/>
      <c r="IGJ21"/>
      <c r="IGK21"/>
      <c r="IGL21"/>
      <c r="IGM21"/>
      <c r="IGN21"/>
      <c r="IGO21"/>
      <c r="IGP21"/>
      <c r="IGQ21"/>
      <c r="IGR21"/>
      <c r="IGS21"/>
      <c r="IGT21"/>
      <c r="IGU21"/>
      <c r="IGV21"/>
      <c r="IGW21"/>
      <c r="IGX21"/>
      <c r="IGY21"/>
      <c r="IGZ21"/>
      <c r="IHA21"/>
      <c r="IHB21"/>
      <c r="IHC21"/>
      <c r="IHD21"/>
      <c r="IHE21"/>
      <c r="IHF21"/>
      <c r="IHG21"/>
      <c r="IHH21"/>
      <c r="IHI21"/>
      <c r="IHJ21"/>
      <c r="IHK21"/>
      <c r="IHL21"/>
      <c r="IHM21"/>
      <c r="IHN21"/>
      <c r="IHO21"/>
      <c r="IHP21"/>
      <c r="IHQ21"/>
      <c r="IHR21"/>
      <c r="IHS21"/>
      <c r="IHT21"/>
      <c r="IHU21"/>
      <c r="IHV21"/>
      <c r="IHW21"/>
      <c r="IHX21"/>
      <c r="IHY21"/>
      <c r="IHZ21"/>
      <c r="IIA21"/>
      <c r="IIB21"/>
      <c r="IIC21"/>
      <c r="IID21"/>
      <c r="IIE21"/>
      <c r="IIF21"/>
      <c r="IIG21"/>
      <c r="IIH21"/>
      <c r="III21"/>
      <c r="IIJ21"/>
      <c r="IIK21"/>
      <c r="IIL21"/>
      <c r="IIM21"/>
      <c r="IIN21"/>
      <c r="IIO21"/>
      <c r="IIP21"/>
      <c r="IIQ21"/>
      <c r="IIR21"/>
      <c r="IIS21"/>
      <c r="IIT21"/>
      <c r="IIU21"/>
      <c r="IIV21"/>
      <c r="IIW21"/>
      <c r="IIX21"/>
      <c r="IIY21"/>
      <c r="IIZ21"/>
      <c r="IJA21"/>
      <c r="IJB21"/>
      <c r="IJC21"/>
      <c r="IJD21"/>
      <c r="IJE21"/>
      <c r="IJF21"/>
      <c r="IJG21"/>
      <c r="IJH21"/>
      <c r="IJI21"/>
      <c r="IJJ21"/>
      <c r="IJK21"/>
      <c r="IJL21"/>
      <c r="IJM21"/>
      <c r="IJN21"/>
      <c r="IJO21"/>
      <c r="IJP21"/>
      <c r="IJQ21"/>
      <c r="IJR21"/>
      <c r="IJS21"/>
      <c r="IJT21"/>
      <c r="IJU21"/>
      <c r="IJV21"/>
      <c r="IJW21"/>
      <c r="IJX21"/>
      <c r="IJY21"/>
      <c r="IJZ21"/>
      <c r="IKA21"/>
      <c r="IKB21"/>
      <c r="IKC21"/>
      <c r="IKD21"/>
      <c r="IKE21"/>
      <c r="IKF21"/>
      <c r="IKG21"/>
      <c r="IKH21"/>
      <c r="IKI21"/>
      <c r="IKJ21"/>
      <c r="IKK21"/>
      <c r="IKL21"/>
      <c r="IKM21"/>
      <c r="IKN21"/>
      <c r="IKO21"/>
      <c r="IKP21"/>
      <c r="IKQ21"/>
      <c r="IKR21"/>
      <c r="IKS21"/>
      <c r="IKT21"/>
      <c r="IKU21"/>
      <c r="IKV21"/>
      <c r="IKW21"/>
      <c r="IKX21"/>
      <c r="IKY21"/>
      <c r="IKZ21"/>
      <c r="ILA21"/>
      <c r="ILB21"/>
      <c r="ILC21"/>
      <c r="ILD21"/>
      <c r="ILE21"/>
      <c r="ILF21"/>
      <c r="ILG21"/>
      <c r="ILH21"/>
      <c r="ILI21"/>
      <c r="ILJ21"/>
      <c r="ILK21"/>
      <c r="ILL21"/>
      <c r="ILM21"/>
      <c r="ILN21"/>
      <c r="ILO21"/>
      <c r="ILP21"/>
      <c r="ILQ21"/>
      <c r="ILR21"/>
      <c r="ILS21"/>
      <c r="ILT21"/>
      <c r="ILU21"/>
      <c r="ILV21"/>
      <c r="ILW21"/>
      <c r="ILX21"/>
      <c r="ILY21"/>
      <c r="ILZ21"/>
      <c r="IMA21"/>
      <c r="IMB21"/>
      <c r="IMC21"/>
      <c r="IMD21"/>
      <c r="IME21"/>
      <c r="IMF21"/>
      <c r="IMG21"/>
      <c r="IMH21"/>
      <c r="IMI21"/>
      <c r="IMJ21"/>
      <c r="IMK21"/>
      <c r="IML21"/>
      <c r="IMM21"/>
      <c r="IMN21"/>
      <c r="IMO21"/>
      <c r="IMP21"/>
      <c r="IMQ21"/>
      <c r="IMR21"/>
      <c r="IMS21"/>
      <c r="IMT21"/>
      <c r="IMU21"/>
      <c r="IMV21"/>
      <c r="IMW21"/>
      <c r="IMX21"/>
      <c r="IMY21"/>
      <c r="IMZ21"/>
      <c r="INA21"/>
      <c r="INB21"/>
      <c r="INC21"/>
      <c r="IND21"/>
      <c r="INE21"/>
      <c r="INF21"/>
      <c r="ING21"/>
      <c r="INH21"/>
      <c r="INI21"/>
      <c r="INJ21"/>
      <c r="INK21"/>
      <c r="INL21"/>
      <c r="INM21"/>
      <c r="INN21"/>
      <c r="INO21"/>
      <c r="INP21"/>
      <c r="INQ21"/>
      <c r="INR21"/>
      <c r="INS21"/>
      <c r="INT21"/>
      <c r="INU21"/>
      <c r="INV21"/>
      <c r="INW21"/>
      <c r="INX21"/>
      <c r="INY21"/>
      <c r="INZ21"/>
      <c r="IOA21"/>
      <c r="IOB21"/>
      <c r="IOC21"/>
      <c r="IOD21"/>
      <c r="IOE21"/>
      <c r="IOF21"/>
      <c r="IOG21"/>
      <c r="IOH21"/>
      <c r="IOI21"/>
      <c r="IOJ21"/>
      <c r="IOK21"/>
      <c r="IOL21"/>
      <c r="IOM21"/>
      <c r="ION21"/>
      <c r="IOO21"/>
      <c r="IOP21"/>
      <c r="IOQ21"/>
      <c r="IOR21"/>
      <c r="IOS21"/>
      <c r="IOT21"/>
      <c r="IOU21"/>
      <c r="IOV21"/>
      <c r="IOW21"/>
      <c r="IOX21"/>
      <c r="IOY21"/>
      <c r="IOZ21"/>
      <c r="IPA21"/>
      <c r="IPB21"/>
      <c r="IPC21"/>
      <c r="IPD21"/>
      <c r="IPE21"/>
      <c r="IPF21"/>
      <c r="IPG21"/>
      <c r="IPH21"/>
      <c r="IPI21"/>
      <c r="IPJ21"/>
      <c r="IPK21"/>
      <c r="IPL21"/>
      <c r="IPM21"/>
      <c r="IPN21"/>
      <c r="IPO21"/>
      <c r="IPP21"/>
      <c r="IPQ21"/>
      <c r="IPR21"/>
      <c r="IPS21"/>
      <c r="IPT21"/>
      <c r="IPU21"/>
      <c r="IPV21"/>
      <c r="IPW21"/>
      <c r="IPX21"/>
      <c r="IPY21"/>
      <c r="IPZ21"/>
      <c r="IQA21"/>
      <c r="IQB21"/>
      <c r="IQC21"/>
      <c r="IQD21"/>
      <c r="IQE21"/>
      <c r="IQF21"/>
      <c r="IQG21"/>
      <c r="IQH21"/>
      <c r="IQI21"/>
      <c r="IQJ21"/>
      <c r="IQK21"/>
      <c r="IQL21"/>
      <c r="IQM21"/>
      <c r="IQN21"/>
      <c r="IQO21"/>
      <c r="IQP21"/>
      <c r="IQQ21"/>
      <c r="IQR21"/>
      <c r="IQS21"/>
      <c r="IQT21"/>
      <c r="IQU21"/>
      <c r="IQV21"/>
      <c r="IQW21"/>
      <c r="IQX21"/>
      <c r="IQY21"/>
      <c r="IQZ21"/>
      <c r="IRA21"/>
      <c r="IRB21"/>
      <c r="IRC21"/>
      <c r="IRD21"/>
      <c r="IRE21"/>
      <c r="IRF21"/>
      <c r="IRG21"/>
      <c r="IRH21"/>
      <c r="IRI21"/>
      <c r="IRJ21"/>
      <c r="IRK21"/>
      <c r="IRL21"/>
      <c r="IRM21"/>
      <c r="IRN21"/>
      <c r="IRO21"/>
      <c r="IRP21"/>
      <c r="IRQ21"/>
      <c r="IRR21"/>
      <c r="IRS21"/>
      <c r="IRT21"/>
      <c r="IRU21"/>
      <c r="IRV21"/>
      <c r="IRW21"/>
      <c r="IRX21"/>
      <c r="IRY21"/>
      <c r="IRZ21"/>
      <c r="ISA21"/>
      <c r="ISB21"/>
      <c r="ISC21"/>
      <c r="ISD21"/>
      <c r="ISE21"/>
      <c r="ISF21"/>
      <c r="ISG21"/>
      <c r="ISH21"/>
      <c r="ISI21"/>
      <c r="ISJ21"/>
      <c r="ISK21"/>
      <c r="ISL21"/>
      <c r="ISM21"/>
      <c r="ISN21"/>
      <c r="ISO21"/>
      <c r="ISP21"/>
      <c r="ISQ21"/>
      <c r="ISR21"/>
      <c r="ISS21"/>
      <c r="IST21"/>
      <c r="ISU21"/>
      <c r="ISV21"/>
      <c r="ISW21"/>
      <c r="ISX21"/>
      <c r="ISY21"/>
      <c r="ISZ21"/>
      <c r="ITA21"/>
      <c r="ITB21"/>
      <c r="ITC21"/>
      <c r="ITD21"/>
      <c r="ITE21"/>
      <c r="ITF21"/>
      <c r="ITG21"/>
      <c r="ITH21"/>
      <c r="ITI21"/>
      <c r="ITJ21"/>
      <c r="ITK21"/>
      <c r="ITL21"/>
      <c r="ITM21"/>
      <c r="ITN21"/>
      <c r="ITO21"/>
      <c r="ITP21"/>
      <c r="ITQ21"/>
      <c r="ITR21"/>
      <c r="ITS21"/>
      <c r="ITT21"/>
      <c r="ITU21"/>
      <c r="ITV21"/>
      <c r="ITW21"/>
      <c r="ITX21"/>
      <c r="ITY21"/>
      <c r="ITZ21"/>
      <c r="IUA21"/>
      <c r="IUB21"/>
      <c r="IUC21"/>
      <c r="IUD21"/>
      <c r="IUE21"/>
      <c r="IUF21"/>
      <c r="IUG21"/>
      <c r="IUH21"/>
      <c r="IUI21"/>
      <c r="IUJ21"/>
      <c r="IUK21"/>
      <c r="IUL21"/>
      <c r="IUM21"/>
      <c r="IUN21"/>
      <c r="IUO21"/>
      <c r="IUP21"/>
      <c r="IUQ21"/>
      <c r="IUR21"/>
      <c r="IUS21"/>
      <c r="IUT21"/>
      <c r="IUU21"/>
      <c r="IUV21"/>
      <c r="IUW21"/>
      <c r="IUX21"/>
      <c r="IUY21"/>
      <c r="IUZ21"/>
      <c r="IVA21"/>
      <c r="IVB21"/>
      <c r="IVC21"/>
      <c r="IVD21"/>
      <c r="IVE21"/>
      <c r="IVF21"/>
      <c r="IVG21"/>
      <c r="IVH21"/>
      <c r="IVI21"/>
      <c r="IVJ21"/>
      <c r="IVK21"/>
      <c r="IVL21"/>
      <c r="IVM21"/>
      <c r="IVN21"/>
      <c r="IVO21"/>
      <c r="IVP21"/>
      <c r="IVQ21"/>
      <c r="IVR21"/>
      <c r="IVS21"/>
      <c r="IVT21"/>
      <c r="IVU21"/>
      <c r="IVV21"/>
      <c r="IVW21"/>
      <c r="IVX21"/>
      <c r="IVY21"/>
      <c r="IVZ21"/>
      <c r="IWA21"/>
      <c r="IWB21"/>
      <c r="IWC21"/>
      <c r="IWD21"/>
      <c r="IWE21"/>
      <c r="IWF21"/>
      <c r="IWG21"/>
      <c r="IWH21"/>
      <c r="IWI21"/>
      <c r="IWJ21"/>
      <c r="IWK21"/>
      <c r="IWL21"/>
      <c r="IWM21"/>
      <c r="IWN21"/>
      <c r="IWO21"/>
      <c r="IWP21"/>
      <c r="IWQ21"/>
      <c r="IWR21"/>
      <c r="IWS21"/>
      <c r="IWT21"/>
      <c r="IWU21"/>
      <c r="IWV21"/>
      <c r="IWW21"/>
      <c r="IWX21"/>
      <c r="IWY21"/>
      <c r="IWZ21"/>
      <c r="IXA21"/>
      <c r="IXB21"/>
      <c r="IXC21"/>
      <c r="IXD21"/>
      <c r="IXE21"/>
      <c r="IXF21"/>
      <c r="IXG21"/>
      <c r="IXH21"/>
      <c r="IXI21"/>
      <c r="IXJ21"/>
      <c r="IXK21"/>
      <c r="IXL21"/>
      <c r="IXM21"/>
      <c r="IXN21"/>
      <c r="IXO21"/>
      <c r="IXP21"/>
      <c r="IXQ21"/>
      <c r="IXR21"/>
      <c r="IXS21"/>
      <c r="IXT21"/>
      <c r="IXU21"/>
      <c r="IXV21"/>
      <c r="IXW21"/>
      <c r="IXX21"/>
      <c r="IXY21"/>
      <c r="IXZ21"/>
      <c r="IYA21"/>
      <c r="IYB21"/>
      <c r="IYC21"/>
      <c r="IYD21"/>
      <c r="IYE21"/>
      <c r="IYF21"/>
      <c r="IYG21"/>
      <c r="IYH21"/>
      <c r="IYI21"/>
      <c r="IYJ21"/>
      <c r="IYK21"/>
      <c r="IYL21"/>
      <c r="IYM21"/>
      <c r="IYN21"/>
      <c r="IYO21"/>
      <c r="IYP21"/>
      <c r="IYQ21"/>
      <c r="IYR21"/>
      <c r="IYS21"/>
      <c r="IYT21"/>
      <c r="IYU21"/>
      <c r="IYV21"/>
      <c r="IYW21"/>
      <c r="IYX21"/>
      <c r="IYY21"/>
      <c r="IYZ21"/>
      <c r="IZA21"/>
      <c r="IZB21"/>
      <c r="IZC21"/>
      <c r="IZD21"/>
      <c r="IZE21"/>
      <c r="IZF21"/>
      <c r="IZG21"/>
      <c r="IZH21"/>
      <c r="IZI21"/>
      <c r="IZJ21"/>
      <c r="IZK21"/>
      <c r="IZL21"/>
      <c r="IZM21"/>
      <c r="IZN21"/>
      <c r="IZO21"/>
      <c r="IZP21"/>
      <c r="IZQ21"/>
      <c r="IZR21"/>
      <c r="IZS21"/>
      <c r="IZT21"/>
      <c r="IZU21"/>
      <c r="IZV21"/>
      <c r="IZW21"/>
      <c r="IZX21"/>
      <c r="IZY21"/>
      <c r="IZZ21"/>
      <c r="JAA21"/>
      <c r="JAB21"/>
      <c r="JAC21"/>
      <c r="JAD21"/>
      <c r="JAE21"/>
      <c r="JAF21"/>
      <c r="JAG21"/>
      <c r="JAH21"/>
      <c r="JAI21"/>
      <c r="JAJ21"/>
      <c r="JAK21"/>
      <c r="JAL21"/>
      <c r="JAM21"/>
      <c r="JAN21"/>
      <c r="JAO21"/>
      <c r="JAP21"/>
      <c r="JAQ21"/>
      <c r="JAR21"/>
      <c r="JAS21"/>
      <c r="JAT21"/>
      <c r="JAU21"/>
      <c r="JAV21"/>
      <c r="JAW21"/>
      <c r="JAX21"/>
      <c r="JAY21"/>
      <c r="JAZ21"/>
      <c r="JBA21"/>
      <c r="JBB21"/>
      <c r="JBC21"/>
      <c r="JBD21"/>
      <c r="JBE21"/>
      <c r="JBF21"/>
      <c r="JBG21"/>
      <c r="JBH21"/>
      <c r="JBI21"/>
      <c r="JBJ21"/>
      <c r="JBK21"/>
      <c r="JBL21"/>
      <c r="JBM21"/>
      <c r="JBN21"/>
      <c r="JBO21"/>
      <c r="JBP21"/>
      <c r="JBQ21"/>
      <c r="JBR21"/>
      <c r="JBS21"/>
      <c r="JBT21"/>
      <c r="JBU21"/>
      <c r="JBV21"/>
      <c r="JBW21"/>
      <c r="JBX21"/>
      <c r="JBY21"/>
      <c r="JBZ21"/>
      <c r="JCA21"/>
      <c r="JCB21"/>
      <c r="JCC21"/>
      <c r="JCD21"/>
      <c r="JCE21"/>
      <c r="JCF21"/>
      <c r="JCG21"/>
      <c r="JCH21"/>
      <c r="JCI21"/>
      <c r="JCJ21"/>
      <c r="JCK21"/>
      <c r="JCL21"/>
      <c r="JCM21"/>
      <c r="JCN21"/>
      <c r="JCO21"/>
      <c r="JCP21"/>
      <c r="JCQ21"/>
      <c r="JCR21"/>
      <c r="JCS21"/>
      <c r="JCT21"/>
      <c r="JCU21"/>
      <c r="JCV21"/>
      <c r="JCW21"/>
      <c r="JCX21"/>
      <c r="JCY21"/>
      <c r="JCZ21"/>
      <c r="JDA21"/>
      <c r="JDB21"/>
      <c r="JDC21"/>
      <c r="JDD21"/>
      <c r="JDE21"/>
      <c r="JDF21"/>
      <c r="JDG21"/>
      <c r="JDH21"/>
      <c r="JDI21"/>
      <c r="JDJ21"/>
      <c r="JDK21"/>
      <c r="JDL21"/>
      <c r="JDM21"/>
      <c r="JDN21"/>
      <c r="JDO21"/>
      <c r="JDP21"/>
      <c r="JDQ21"/>
      <c r="JDR21"/>
      <c r="JDS21"/>
      <c r="JDT21"/>
      <c r="JDU21"/>
      <c r="JDV21"/>
      <c r="JDW21"/>
      <c r="JDX21"/>
      <c r="JDY21"/>
      <c r="JDZ21"/>
      <c r="JEA21"/>
      <c r="JEB21"/>
      <c r="JEC21"/>
      <c r="JED21"/>
      <c r="JEE21"/>
      <c r="JEF21"/>
      <c r="JEG21"/>
      <c r="JEH21"/>
      <c r="JEI21"/>
      <c r="JEJ21"/>
      <c r="JEK21"/>
      <c r="JEL21"/>
      <c r="JEM21"/>
      <c r="JEN21"/>
      <c r="JEO21"/>
      <c r="JEP21"/>
      <c r="JEQ21"/>
      <c r="JER21"/>
      <c r="JES21"/>
      <c r="JET21"/>
      <c r="JEU21"/>
      <c r="JEV21"/>
      <c r="JEW21"/>
      <c r="JEX21"/>
      <c r="JEY21"/>
      <c r="JEZ21"/>
      <c r="JFA21"/>
      <c r="JFB21"/>
      <c r="JFC21"/>
      <c r="JFD21"/>
      <c r="JFE21"/>
      <c r="JFF21"/>
      <c r="JFG21"/>
      <c r="JFH21"/>
      <c r="JFI21"/>
      <c r="JFJ21"/>
      <c r="JFK21"/>
      <c r="JFL21"/>
      <c r="JFM21"/>
      <c r="JFN21"/>
      <c r="JFO21"/>
      <c r="JFP21"/>
      <c r="JFQ21"/>
      <c r="JFR21"/>
      <c r="JFS21"/>
      <c r="JFT21"/>
      <c r="JFU21"/>
      <c r="JFV21"/>
      <c r="JFW21"/>
      <c r="JFX21"/>
      <c r="JFY21"/>
      <c r="JFZ21"/>
      <c r="JGA21"/>
      <c r="JGB21"/>
      <c r="JGC21"/>
      <c r="JGD21"/>
      <c r="JGE21"/>
      <c r="JGF21"/>
      <c r="JGG21"/>
      <c r="JGH21"/>
      <c r="JGI21"/>
      <c r="JGJ21"/>
      <c r="JGK21"/>
      <c r="JGL21"/>
      <c r="JGM21"/>
      <c r="JGN21"/>
      <c r="JGO21"/>
      <c r="JGP21"/>
      <c r="JGQ21"/>
      <c r="JGR21"/>
      <c r="JGS21"/>
      <c r="JGT21"/>
      <c r="JGU21"/>
      <c r="JGV21"/>
      <c r="JGW21"/>
      <c r="JGX21"/>
      <c r="JGY21"/>
      <c r="JGZ21"/>
      <c r="JHA21"/>
      <c r="JHB21"/>
      <c r="JHC21"/>
      <c r="JHD21"/>
      <c r="JHE21"/>
      <c r="JHF21"/>
      <c r="JHG21"/>
      <c r="JHH21"/>
      <c r="JHI21"/>
      <c r="JHJ21"/>
      <c r="JHK21"/>
      <c r="JHL21"/>
      <c r="JHM21"/>
      <c r="JHN21"/>
      <c r="JHO21"/>
      <c r="JHP21"/>
      <c r="JHQ21"/>
      <c r="JHR21"/>
      <c r="JHS21"/>
      <c r="JHT21"/>
      <c r="JHU21"/>
      <c r="JHV21"/>
      <c r="JHW21"/>
      <c r="JHX21"/>
      <c r="JHY21"/>
      <c r="JHZ21"/>
      <c r="JIA21"/>
      <c r="JIB21"/>
      <c r="JIC21"/>
      <c r="JID21"/>
      <c r="JIE21"/>
      <c r="JIF21"/>
      <c r="JIG21"/>
      <c r="JIH21"/>
      <c r="JII21"/>
      <c r="JIJ21"/>
      <c r="JIK21"/>
      <c r="JIL21"/>
      <c r="JIM21"/>
      <c r="JIN21"/>
      <c r="JIO21"/>
      <c r="JIP21"/>
      <c r="JIQ21"/>
      <c r="JIR21"/>
      <c r="JIS21"/>
      <c r="JIT21"/>
      <c r="JIU21"/>
      <c r="JIV21"/>
      <c r="JIW21"/>
      <c r="JIX21"/>
      <c r="JIY21"/>
      <c r="JIZ21"/>
      <c r="JJA21"/>
      <c r="JJB21"/>
      <c r="JJC21"/>
      <c r="JJD21"/>
      <c r="JJE21"/>
      <c r="JJF21"/>
      <c r="JJG21"/>
      <c r="JJH21"/>
      <c r="JJI21"/>
      <c r="JJJ21"/>
      <c r="JJK21"/>
      <c r="JJL21"/>
      <c r="JJM21"/>
      <c r="JJN21"/>
      <c r="JJO21"/>
      <c r="JJP21"/>
      <c r="JJQ21"/>
      <c r="JJR21"/>
      <c r="JJS21"/>
      <c r="JJT21"/>
      <c r="JJU21"/>
      <c r="JJV21"/>
      <c r="JJW21"/>
      <c r="JJX21"/>
      <c r="JJY21"/>
      <c r="JJZ21"/>
      <c r="JKA21"/>
      <c r="JKB21"/>
      <c r="JKC21"/>
      <c r="JKD21"/>
      <c r="JKE21"/>
      <c r="JKF21"/>
      <c r="JKG21"/>
      <c r="JKH21"/>
      <c r="JKI21"/>
      <c r="JKJ21"/>
      <c r="JKK21"/>
      <c r="JKL21"/>
      <c r="JKM21"/>
      <c r="JKN21"/>
      <c r="JKO21"/>
      <c r="JKP21"/>
      <c r="JKQ21"/>
      <c r="JKR21"/>
      <c r="JKS21"/>
      <c r="JKT21"/>
      <c r="JKU21"/>
      <c r="JKV21"/>
      <c r="JKW21"/>
      <c r="JKX21"/>
      <c r="JKY21"/>
      <c r="JKZ21"/>
      <c r="JLA21"/>
      <c r="JLB21"/>
      <c r="JLC21"/>
      <c r="JLD21"/>
      <c r="JLE21"/>
      <c r="JLF21"/>
      <c r="JLG21"/>
      <c r="JLH21"/>
      <c r="JLI21"/>
      <c r="JLJ21"/>
      <c r="JLK21"/>
      <c r="JLL21"/>
      <c r="JLM21"/>
      <c r="JLN21"/>
      <c r="JLO21"/>
      <c r="JLP21"/>
      <c r="JLQ21"/>
      <c r="JLR21"/>
      <c r="JLS21"/>
      <c r="JLT21"/>
      <c r="JLU21"/>
      <c r="JLV21"/>
      <c r="JLW21"/>
      <c r="JLX21"/>
      <c r="JLY21"/>
      <c r="JLZ21"/>
      <c r="JMA21"/>
      <c r="JMB21"/>
      <c r="JMC21"/>
      <c r="JMD21"/>
      <c r="JME21"/>
      <c r="JMF21"/>
      <c r="JMG21"/>
      <c r="JMH21"/>
      <c r="JMI21"/>
      <c r="JMJ21"/>
      <c r="JMK21"/>
      <c r="JML21"/>
      <c r="JMM21"/>
      <c r="JMN21"/>
      <c r="JMO21"/>
      <c r="JMP21"/>
      <c r="JMQ21"/>
      <c r="JMR21"/>
      <c r="JMS21"/>
      <c r="JMT21"/>
      <c r="JMU21"/>
      <c r="JMV21"/>
      <c r="JMW21"/>
      <c r="JMX21"/>
      <c r="JMY21"/>
      <c r="JMZ21"/>
      <c r="JNA21"/>
      <c r="JNB21"/>
      <c r="JNC21"/>
      <c r="JND21"/>
      <c r="JNE21"/>
      <c r="JNF21"/>
      <c r="JNG21"/>
      <c r="JNH21"/>
      <c r="JNI21"/>
      <c r="JNJ21"/>
      <c r="JNK21"/>
      <c r="JNL21"/>
      <c r="JNM21"/>
      <c r="JNN21"/>
      <c r="JNO21"/>
      <c r="JNP21"/>
      <c r="JNQ21"/>
      <c r="JNR21"/>
      <c r="JNS21"/>
      <c r="JNT21"/>
      <c r="JNU21"/>
      <c r="JNV21"/>
      <c r="JNW21"/>
      <c r="JNX21"/>
      <c r="JNY21"/>
      <c r="JNZ21"/>
      <c r="JOA21"/>
      <c r="JOB21"/>
      <c r="JOC21"/>
      <c r="JOD21"/>
      <c r="JOE21"/>
      <c r="JOF21"/>
      <c r="JOG21"/>
      <c r="JOH21"/>
      <c r="JOI21"/>
      <c r="JOJ21"/>
      <c r="JOK21"/>
      <c r="JOL21"/>
      <c r="JOM21"/>
      <c r="JON21"/>
      <c r="JOO21"/>
      <c r="JOP21"/>
      <c r="JOQ21"/>
      <c r="JOR21"/>
      <c r="JOS21"/>
      <c r="JOT21"/>
      <c r="JOU21"/>
      <c r="JOV21"/>
      <c r="JOW21"/>
      <c r="JOX21"/>
      <c r="JOY21"/>
      <c r="JOZ21"/>
      <c r="JPA21"/>
      <c r="JPB21"/>
      <c r="JPC21"/>
      <c r="JPD21"/>
      <c r="JPE21"/>
      <c r="JPF21"/>
      <c r="JPG21"/>
      <c r="JPH21"/>
      <c r="JPI21"/>
      <c r="JPJ21"/>
      <c r="JPK21"/>
      <c r="JPL21"/>
      <c r="JPM21"/>
      <c r="JPN21"/>
      <c r="JPO21"/>
      <c r="JPP21"/>
      <c r="JPQ21"/>
      <c r="JPR21"/>
      <c r="JPS21"/>
      <c r="JPT21"/>
      <c r="JPU21"/>
      <c r="JPV21"/>
      <c r="JPW21"/>
      <c r="JPX21"/>
      <c r="JPY21"/>
      <c r="JPZ21"/>
      <c r="JQA21"/>
      <c r="JQB21"/>
      <c r="JQC21"/>
      <c r="JQD21"/>
      <c r="JQE21"/>
      <c r="JQF21"/>
      <c r="JQG21"/>
      <c r="JQH21"/>
      <c r="JQI21"/>
      <c r="JQJ21"/>
      <c r="JQK21"/>
      <c r="JQL21"/>
      <c r="JQM21"/>
      <c r="JQN21"/>
      <c r="JQO21"/>
      <c r="JQP21"/>
      <c r="JQQ21"/>
      <c r="JQR21"/>
      <c r="JQS21"/>
      <c r="JQT21"/>
      <c r="JQU21"/>
      <c r="JQV21"/>
      <c r="JQW21"/>
      <c r="JQX21"/>
      <c r="JQY21"/>
      <c r="JQZ21"/>
      <c r="JRA21"/>
      <c r="JRB21"/>
      <c r="JRC21"/>
      <c r="JRD21"/>
      <c r="JRE21"/>
      <c r="JRF21"/>
      <c r="JRG21"/>
      <c r="JRH21"/>
      <c r="JRI21"/>
      <c r="JRJ21"/>
      <c r="JRK21"/>
      <c r="JRL21"/>
      <c r="JRM21"/>
      <c r="JRN21"/>
      <c r="JRO21"/>
      <c r="JRP21"/>
      <c r="JRQ21"/>
      <c r="JRR21"/>
      <c r="JRS21"/>
      <c r="JRT21"/>
      <c r="JRU21"/>
      <c r="JRV21"/>
      <c r="JRW21"/>
      <c r="JRX21"/>
      <c r="JRY21"/>
      <c r="JRZ21"/>
      <c r="JSA21"/>
      <c r="JSB21"/>
      <c r="JSC21"/>
      <c r="JSD21"/>
      <c r="JSE21"/>
      <c r="JSF21"/>
      <c r="JSG21"/>
      <c r="JSH21"/>
      <c r="JSI21"/>
      <c r="JSJ21"/>
      <c r="JSK21"/>
      <c r="JSL21"/>
      <c r="JSM21"/>
      <c r="JSN21"/>
      <c r="JSO21"/>
      <c r="JSP21"/>
      <c r="JSQ21"/>
      <c r="JSR21"/>
      <c r="JSS21"/>
      <c r="JST21"/>
      <c r="JSU21"/>
      <c r="JSV21"/>
      <c r="JSW21"/>
      <c r="JSX21"/>
      <c r="JSY21"/>
      <c r="JSZ21"/>
      <c r="JTA21"/>
      <c r="JTB21"/>
      <c r="JTC21"/>
      <c r="JTD21"/>
      <c r="JTE21"/>
      <c r="JTF21"/>
      <c r="JTG21"/>
      <c r="JTH21"/>
      <c r="JTI21"/>
      <c r="JTJ21"/>
      <c r="JTK21"/>
      <c r="JTL21"/>
      <c r="JTM21"/>
      <c r="JTN21"/>
      <c r="JTO21"/>
      <c r="JTP21"/>
      <c r="JTQ21"/>
      <c r="JTR21"/>
      <c r="JTS21"/>
      <c r="JTT21"/>
      <c r="JTU21"/>
      <c r="JTV21"/>
      <c r="JTW21"/>
      <c r="JTX21"/>
      <c r="JTY21"/>
      <c r="JTZ21"/>
      <c r="JUA21"/>
      <c r="JUB21"/>
      <c r="JUC21"/>
      <c r="JUD21"/>
      <c r="JUE21"/>
      <c r="JUF21"/>
      <c r="JUG21"/>
      <c r="JUH21"/>
      <c r="JUI21"/>
      <c r="JUJ21"/>
      <c r="JUK21"/>
      <c r="JUL21"/>
      <c r="JUM21"/>
      <c r="JUN21"/>
      <c r="JUO21"/>
      <c r="JUP21"/>
      <c r="JUQ21"/>
      <c r="JUR21"/>
      <c r="JUS21"/>
      <c r="JUT21"/>
      <c r="JUU21"/>
      <c r="JUV21"/>
      <c r="JUW21"/>
      <c r="JUX21"/>
      <c r="JUY21"/>
      <c r="JUZ21"/>
      <c r="JVA21"/>
      <c r="JVB21"/>
      <c r="JVC21"/>
      <c r="JVD21"/>
      <c r="JVE21"/>
      <c r="JVF21"/>
      <c r="JVG21"/>
      <c r="JVH21"/>
      <c r="JVI21"/>
      <c r="JVJ21"/>
      <c r="JVK21"/>
      <c r="JVL21"/>
      <c r="JVM21"/>
      <c r="JVN21"/>
      <c r="JVO21"/>
      <c r="JVP21"/>
      <c r="JVQ21"/>
      <c r="JVR21"/>
      <c r="JVS21"/>
      <c r="JVT21"/>
      <c r="JVU21"/>
      <c r="JVV21"/>
      <c r="JVW21"/>
      <c r="JVX21"/>
      <c r="JVY21"/>
      <c r="JVZ21"/>
      <c r="JWA21"/>
      <c r="JWB21"/>
      <c r="JWC21"/>
      <c r="JWD21"/>
      <c r="JWE21"/>
      <c r="JWF21"/>
      <c r="JWG21"/>
      <c r="JWH21"/>
      <c r="JWI21"/>
      <c r="JWJ21"/>
      <c r="JWK21"/>
      <c r="JWL21"/>
      <c r="JWM21"/>
      <c r="JWN21"/>
      <c r="JWO21"/>
      <c r="JWP21"/>
      <c r="JWQ21"/>
      <c r="JWR21"/>
      <c r="JWS21"/>
      <c r="JWT21"/>
      <c r="JWU21"/>
      <c r="JWV21"/>
      <c r="JWW21"/>
      <c r="JWX21"/>
      <c r="JWY21"/>
      <c r="JWZ21"/>
      <c r="JXA21"/>
      <c r="JXB21"/>
      <c r="JXC21"/>
      <c r="JXD21"/>
      <c r="JXE21"/>
      <c r="JXF21"/>
      <c r="JXG21"/>
      <c r="JXH21"/>
      <c r="JXI21"/>
      <c r="JXJ21"/>
      <c r="JXK21"/>
      <c r="JXL21"/>
      <c r="JXM21"/>
      <c r="JXN21"/>
      <c r="JXO21"/>
      <c r="JXP21"/>
      <c r="JXQ21"/>
      <c r="JXR21"/>
      <c r="JXS21"/>
      <c r="JXT21"/>
      <c r="JXU21"/>
      <c r="JXV21"/>
      <c r="JXW21"/>
      <c r="JXX21"/>
      <c r="JXY21"/>
      <c r="JXZ21"/>
      <c r="JYA21"/>
      <c r="JYB21"/>
      <c r="JYC21"/>
      <c r="JYD21"/>
      <c r="JYE21"/>
      <c r="JYF21"/>
      <c r="JYG21"/>
      <c r="JYH21"/>
      <c r="JYI21"/>
      <c r="JYJ21"/>
      <c r="JYK21"/>
      <c r="JYL21"/>
      <c r="JYM21"/>
      <c r="JYN21"/>
      <c r="JYO21"/>
      <c r="JYP21"/>
      <c r="JYQ21"/>
      <c r="JYR21"/>
      <c r="JYS21"/>
      <c r="JYT21"/>
      <c r="JYU21"/>
      <c r="JYV21"/>
      <c r="JYW21"/>
      <c r="JYX21"/>
      <c r="JYY21"/>
      <c r="JYZ21"/>
      <c r="JZA21"/>
      <c r="JZB21"/>
      <c r="JZC21"/>
      <c r="JZD21"/>
      <c r="JZE21"/>
      <c r="JZF21"/>
      <c r="JZG21"/>
      <c r="JZH21"/>
      <c r="JZI21"/>
      <c r="JZJ21"/>
      <c r="JZK21"/>
      <c r="JZL21"/>
      <c r="JZM21"/>
      <c r="JZN21"/>
      <c r="JZO21"/>
      <c r="JZP21"/>
      <c r="JZQ21"/>
      <c r="JZR21"/>
      <c r="JZS21"/>
      <c r="JZT21"/>
      <c r="JZU21"/>
      <c r="JZV21"/>
      <c r="JZW21"/>
      <c r="JZX21"/>
      <c r="JZY21"/>
      <c r="JZZ21"/>
      <c r="KAA21"/>
      <c r="KAB21"/>
      <c r="KAC21"/>
      <c r="KAD21"/>
      <c r="KAE21"/>
      <c r="KAF21"/>
      <c r="KAG21"/>
      <c r="KAH21"/>
      <c r="KAI21"/>
      <c r="KAJ21"/>
      <c r="KAK21"/>
      <c r="KAL21"/>
      <c r="KAM21"/>
      <c r="KAN21"/>
      <c r="KAO21"/>
      <c r="KAP21"/>
      <c r="KAQ21"/>
      <c r="KAR21"/>
      <c r="KAS21"/>
      <c r="KAT21"/>
      <c r="KAU21"/>
      <c r="KAV21"/>
      <c r="KAW21"/>
      <c r="KAX21"/>
      <c r="KAY21"/>
      <c r="KAZ21"/>
      <c r="KBA21"/>
      <c r="KBB21"/>
      <c r="KBC21"/>
      <c r="KBD21"/>
      <c r="KBE21"/>
      <c r="KBF21"/>
      <c r="KBG21"/>
      <c r="KBH21"/>
      <c r="KBI21"/>
      <c r="KBJ21"/>
      <c r="KBK21"/>
      <c r="KBL21"/>
      <c r="KBM21"/>
      <c r="KBN21"/>
      <c r="KBO21"/>
      <c r="KBP21"/>
      <c r="KBQ21"/>
      <c r="KBR21"/>
      <c r="KBS21"/>
      <c r="KBT21"/>
      <c r="KBU21"/>
      <c r="KBV21"/>
      <c r="KBW21"/>
      <c r="KBX21"/>
      <c r="KBY21"/>
      <c r="KBZ21"/>
      <c r="KCA21"/>
      <c r="KCB21"/>
      <c r="KCC21"/>
      <c r="KCD21"/>
      <c r="KCE21"/>
      <c r="KCF21"/>
      <c r="KCG21"/>
      <c r="KCH21"/>
      <c r="KCI21"/>
      <c r="KCJ21"/>
      <c r="KCK21"/>
      <c r="KCL21"/>
      <c r="KCM21"/>
      <c r="KCN21"/>
      <c r="KCO21"/>
      <c r="KCP21"/>
      <c r="KCQ21"/>
      <c r="KCR21"/>
      <c r="KCS21"/>
      <c r="KCT21"/>
      <c r="KCU21"/>
      <c r="KCV21"/>
      <c r="KCW21"/>
      <c r="KCX21"/>
      <c r="KCY21"/>
      <c r="KCZ21"/>
      <c r="KDA21"/>
      <c r="KDB21"/>
      <c r="KDC21"/>
      <c r="KDD21"/>
      <c r="KDE21"/>
      <c r="KDF21"/>
      <c r="KDG21"/>
      <c r="KDH21"/>
      <c r="KDI21"/>
      <c r="KDJ21"/>
      <c r="KDK21"/>
      <c r="KDL21"/>
      <c r="KDM21"/>
      <c r="KDN21"/>
      <c r="KDO21"/>
      <c r="KDP21"/>
      <c r="KDQ21"/>
      <c r="KDR21"/>
      <c r="KDS21"/>
      <c r="KDT21"/>
      <c r="KDU21"/>
      <c r="KDV21"/>
      <c r="KDW21"/>
      <c r="KDX21"/>
      <c r="KDY21"/>
      <c r="KDZ21"/>
      <c r="KEA21"/>
      <c r="KEB21"/>
      <c r="KEC21"/>
      <c r="KED21"/>
      <c r="KEE21"/>
      <c r="KEF21"/>
      <c r="KEG21"/>
      <c r="KEH21"/>
      <c r="KEI21"/>
      <c r="KEJ21"/>
      <c r="KEK21"/>
      <c r="KEL21"/>
      <c r="KEM21"/>
      <c r="KEN21"/>
      <c r="KEO21"/>
      <c r="KEP21"/>
      <c r="KEQ21"/>
      <c r="KER21"/>
      <c r="KES21"/>
      <c r="KET21"/>
      <c r="KEU21"/>
      <c r="KEV21"/>
      <c r="KEW21"/>
      <c r="KEX21"/>
      <c r="KEY21"/>
      <c r="KEZ21"/>
      <c r="KFA21"/>
      <c r="KFB21"/>
      <c r="KFC21"/>
      <c r="KFD21"/>
      <c r="KFE21"/>
      <c r="KFF21"/>
      <c r="KFG21"/>
      <c r="KFH21"/>
      <c r="KFI21"/>
      <c r="KFJ21"/>
      <c r="KFK21"/>
      <c r="KFL21"/>
      <c r="KFM21"/>
      <c r="KFN21"/>
      <c r="KFO21"/>
      <c r="KFP21"/>
      <c r="KFQ21"/>
      <c r="KFR21"/>
      <c r="KFS21"/>
      <c r="KFT21"/>
      <c r="KFU21"/>
      <c r="KFV21"/>
      <c r="KFW21"/>
      <c r="KFX21"/>
      <c r="KFY21"/>
      <c r="KFZ21"/>
      <c r="KGA21"/>
      <c r="KGB21"/>
      <c r="KGC21"/>
      <c r="KGD21"/>
      <c r="KGE21"/>
      <c r="KGF21"/>
      <c r="KGG21"/>
      <c r="KGH21"/>
      <c r="KGI21"/>
      <c r="KGJ21"/>
      <c r="KGK21"/>
      <c r="KGL21"/>
      <c r="KGM21"/>
      <c r="KGN21"/>
      <c r="KGO21"/>
      <c r="KGP21"/>
      <c r="KGQ21"/>
      <c r="KGR21"/>
      <c r="KGS21"/>
      <c r="KGT21"/>
      <c r="KGU21"/>
      <c r="KGV21"/>
      <c r="KGW21"/>
      <c r="KGX21"/>
      <c r="KGY21"/>
      <c r="KGZ21"/>
      <c r="KHA21"/>
      <c r="KHB21"/>
      <c r="KHC21"/>
      <c r="KHD21"/>
      <c r="KHE21"/>
      <c r="KHF21"/>
      <c r="KHG21"/>
      <c r="KHH21"/>
      <c r="KHI21"/>
      <c r="KHJ21"/>
      <c r="KHK21"/>
      <c r="KHL21"/>
      <c r="KHM21"/>
      <c r="KHN21"/>
      <c r="KHO21"/>
      <c r="KHP21"/>
      <c r="KHQ21"/>
      <c r="KHR21"/>
      <c r="KHS21"/>
      <c r="KHT21"/>
      <c r="KHU21"/>
      <c r="KHV21"/>
      <c r="KHW21"/>
      <c r="KHX21"/>
      <c r="KHY21"/>
      <c r="KHZ21"/>
      <c r="KIA21"/>
      <c r="KIB21"/>
      <c r="KIC21"/>
      <c r="KID21"/>
      <c r="KIE21"/>
      <c r="KIF21"/>
      <c r="KIG21"/>
      <c r="KIH21"/>
      <c r="KII21"/>
      <c r="KIJ21"/>
      <c r="KIK21"/>
      <c r="KIL21"/>
      <c r="KIM21"/>
      <c r="KIN21"/>
      <c r="KIO21"/>
      <c r="KIP21"/>
      <c r="KIQ21"/>
      <c r="KIR21"/>
      <c r="KIS21"/>
      <c r="KIT21"/>
      <c r="KIU21"/>
      <c r="KIV21"/>
      <c r="KIW21"/>
      <c r="KIX21"/>
      <c r="KIY21"/>
      <c r="KIZ21"/>
      <c r="KJA21"/>
      <c r="KJB21"/>
      <c r="KJC21"/>
      <c r="KJD21"/>
      <c r="KJE21"/>
      <c r="KJF21"/>
      <c r="KJG21"/>
      <c r="KJH21"/>
      <c r="KJI21"/>
      <c r="KJJ21"/>
      <c r="KJK21"/>
      <c r="KJL21"/>
      <c r="KJM21"/>
      <c r="KJN21"/>
      <c r="KJO21"/>
      <c r="KJP21"/>
      <c r="KJQ21"/>
      <c r="KJR21"/>
      <c r="KJS21"/>
      <c r="KJT21"/>
      <c r="KJU21"/>
      <c r="KJV21"/>
      <c r="KJW21"/>
      <c r="KJX21"/>
      <c r="KJY21"/>
      <c r="KJZ21"/>
      <c r="KKA21"/>
      <c r="KKB21"/>
      <c r="KKC21"/>
      <c r="KKD21"/>
      <c r="KKE21"/>
      <c r="KKF21"/>
      <c r="KKG21"/>
      <c r="KKH21"/>
      <c r="KKI21"/>
      <c r="KKJ21"/>
      <c r="KKK21"/>
      <c r="KKL21"/>
      <c r="KKM21"/>
      <c r="KKN21"/>
      <c r="KKO21"/>
      <c r="KKP21"/>
      <c r="KKQ21"/>
      <c r="KKR21"/>
      <c r="KKS21"/>
      <c r="KKT21"/>
      <c r="KKU21"/>
      <c r="KKV21"/>
      <c r="KKW21"/>
      <c r="KKX21"/>
      <c r="KKY21"/>
      <c r="KKZ21"/>
      <c r="KLA21"/>
      <c r="KLB21"/>
      <c r="KLC21"/>
      <c r="KLD21"/>
      <c r="KLE21"/>
      <c r="KLF21"/>
      <c r="KLG21"/>
      <c r="KLH21"/>
      <c r="KLI21"/>
      <c r="KLJ21"/>
      <c r="KLK21"/>
      <c r="KLL21"/>
      <c r="KLM21"/>
      <c r="KLN21"/>
      <c r="KLO21"/>
      <c r="KLP21"/>
      <c r="KLQ21"/>
      <c r="KLR21"/>
      <c r="KLS21"/>
      <c r="KLT21"/>
      <c r="KLU21"/>
      <c r="KLV21"/>
      <c r="KLW21"/>
      <c r="KLX21"/>
      <c r="KLY21"/>
      <c r="KLZ21"/>
      <c r="KMA21"/>
      <c r="KMB21"/>
      <c r="KMC21"/>
      <c r="KMD21"/>
      <c r="KME21"/>
      <c r="KMF21"/>
      <c r="KMG21"/>
      <c r="KMH21"/>
      <c r="KMI21"/>
      <c r="KMJ21"/>
      <c r="KMK21"/>
      <c r="KML21"/>
      <c r="KMM21"/>
      <c r="KMN21"/>
      <c r="KMO21"/>
      <c r="KMP21"/>
      <c r="KMQ21"/>
      <c r="KMR21"/>
      <c r="KMS21"/>
      <c r="KMT21"/>
      <c r="KMU21"/>
      <c r="KMV21"/>
      <c r="KMW21"/>
      <c r="KMX21"/>
      <c r="KMY21"/>
      <c r="KMZ21"/>
      <c r="KNA21"/>
      <c r="KNB21"/>
      <c r="KNC21"/>
      <c r="KND21"/>
      <c r="KNE21"/>
      <c r="KNF21"/>
      <c r="KNG21"/>
      <c r="KNH21"/>
      <c r="KNI21"/>
      <c r="KNJ21"/>
      <c r="KNK21"/>
      <c r="KNL21"/>
      <c r="KNM21"/>
      <c r="KNN21"/>
      <c r="KNO21"/>
      <c r="KNP21"/>
      <c r="KNQ21"/>
      <c r="KNR21"/>
      <c r="KNS21"/>
      <c r="KNT21"/>
      <c r="KNU21"/>
      <c r="KNV21"/>
      <c r="KNW21"/>
      <c r="KNX21"/>
      <c r="KNY21"/>
      <c r="KNZ21"/>
      <c r="KOA21"/>
      <c r="KOB21"/>
      <c r="KOC21"/>
      <c r="KOD21"/>
      <c r="KOE21"/>
      <c r="KOF21"/>
      <c r="KOG21"/>
      <c r="KOH21"/>
      <c r="KOI21"/>
      <c r="KOJ21"/>
      <c r="KOK21"/>
      <c r="KOL21"/>
      <c r="KOM21"/>
      <c r="KON21"/>
      <c r="KOO21"/>
      <c r="KOP21"/>
      <c r="KOQ21"/>
      <c r="KOR21"/>
      <c r="KOS21"/>
      <c r="KOT21"/>
      <c r="KOU21"/>
      <c r="KOV21"/>
      <c r="KOW21"/>
      <c r="KOX21"/>
      <c r="KOY21"/>
      <c r="KOZ21"/>
      <c r="KPA21"/>
      <c r="KPB21"/>
      <c r="KPC21"/>
      <c r="KPD21"/>
      <c r="KPE21"/>
      <c r="KPF21"/>
      <c r="KPG21"/>
      <c r="KPH21"/>
      <c r="KPI21"/>
      <c r="KPJ21"/>
      <c r="KPK21"/>
      <c r="KPL21"/>
      <c r="KPM21"/>
      <c r="KPN21"/>
      <c r="KPO21"/>
      <c r="KPP21"/>
      <c r="KPQ21"/>
      <c r="KPR21"/>
      <c r="KPS21"/>
      <c r="KPT21"/>
      <c r="KPU21"/>
      <c r="KPV21"/>
      <c r="KPW21"/>
      <c r="KPX21"/>
      <c r="KPY21"/>
      <c r="KPZ21"/>
      <c r="KQA21"/>
      <c r="KQB21"/>
      <c r="KQC21"/>
      <c r="KQD21"/>
      <c r="KQE21"/>
      <c r="KQF21"/>
      <c r="KQG21"/>
      <c r="KQH21"/>
      <c r="KQI21"/>
      <c r="KQJ21"/>
      <c r="KQK21"/>
      <c r="KQL21"/>
      <c r="KQM21"/>
      <c r="KQN21"/>
      <c r="KQO21"/>
      <c r="KQP21"/>
      <c r="KQQ21"/>
      <c r="KQR21"/>
      <c r="KQS21"/>
      <c r="KQT21"/>
      <c r="KQU21"/>
      <c r="KQV21"/>
      <c r="KQW21"/>
      <c r="KQX21"/>
      <c r="KQY21"/>
      <c r="KQZ21"/>
      <c r="KRA21"/>
      <c r="KRB21"/>
      <c r="KRC21"/>
      <c r="KRD21"/>
      <c r="KRE21"/>
      <c r="KRF21"/>
      <c r="KRG21"/>
      <c r="KRH21"/>
      <c r="KRI21"/>
      <c r="KRJ21"/>
      <c r="KRK21"/>
      <c r="KRL21"/>
      <c r="KRM21"/>
      <c r="KRN21"/>
      <c r="KRO21"/>
      <c r="KRP21"/>
      <c r="KRQ21"/>
      <c r="KRR21"/>
      <c r="KRS21"/>
      <c r="KRT21"/>
      <c r="KRU21"/>
      <c r="KRV21"/>
      <c r="KRW21"/>
      <c r="KRX21"/>
      <c r="KRY21"/>
      <c r="KRZ21"/>
      <c r="KSA21"/>
      <c r="KSB21"/>
      <c r="KSC21"/>
      <c r="KSD21"/>
      <c r="KSE21"/>
      <c r="KSF21"/>
      <c r="KSG21"/>
      <c r="KSH21"/>
      <c r="KSI21"/>
      <c r="KSJ21"/>
      <c r="KSK21"/>
      <c r="KSL21"/>
      <c r="KSM21"/>
      <c r="KSN21"/>
      <c r="KSO21"/>
      <c r="KSP21"/>
      <c r="KSQ21"/>
      <c r="KSR21"/>
      <c r="KSS21"/>
      <c r="KST21"/>
      <c r="KSU21"/>
      <c r="KSV21"/>
      <c r="KSW21"/>
      <c r="KSX21"/>
      <c r="KSY21"/>
      <c r="KSZ21"/>
      <c r="KTA21"/>
      <c r="KTB21"/>
      <c r="KTC21"/>
      <c r="KTD21"/>
      <c r="KTE21"/>
      <c r="KTF21"/>
      <c r="KTG21"/>
      <c r="KTH21"/>
      <c r="KTI21"/>
      <c r="KTJ21"/>
      <c r="KTK21"/>
      <c r="KTL21"/>
      <c r="KTM21"/>
      <c r="KTN21"/>
      <c r="KTO21"/>
      <c r="KTP21"/>
      <c r="KTQ21"/>
      <c r="KTR21"/>
      <c r="KTS21"/>
      <c r="KTT21"/>
      <c r="KTU21"/>
      <c r="KTV21"/>
      <c r="KTW21"/>
      <c r="KTX21"/>
      <c r="KTY21"/>
      <c r="KTZ21"/>
      <c r="KUA21"/>
      <c r="KUB21"/>
      <c r="KUC21"/>
      <c r="KUD21"/>
      <c r="KUE21"/>
      <c r="KUF21"/>
      <c r="KUG21"/>
      <c r="KUH21"/>
      <c r="KUI21"/>
      <c r="KUJ21"/>
      <c r="KUK21"/>
      <c r="KUL21"/>
      <c r="KUM21"/>
      <c r="KUN21"/>
      <c r="KUO21"/>
      <c r="KUP21"/>
      <c r="KUQ21"/>
      <c r="KUR21"/>
      <c r="KUS21"/>
      <c r="KUT21"/>
      <c r="KUU21"/>
      <c r="KUV21"/>
      <c r="KUW21"/>
      <c r="KUX21"/>
      <c r="KUY21"/>
      <c r="KUZ21"/>
      <c r="KVA21"/>
      <c r="KVB21"/>
      <c r="KVC21"/>
      <c r="KVD21"/>
      <c r="KVE21"/>
      <c r="KVF21"/>
      <c r="KVG21"/>
      <c r="KVH21"/>
      <c r="KVI21"/>
      <c r="KVJ21"/>
      <c r="KVK21"/>
      <c r="KVL21"/>
      <c r="KVM21"/>
      <c r="KVN21"/>
      <c r="KVO21"/>
      <c r="KVP21"/>
      <c r="KVQ21"/>
      <c r="KVR21"/>
      <c r="KVS21"/>
      <c r="KVT21"/>
      <c r="KVU21"/>
      <c r="KVV21"/>
      <c r="KVW21"/>
      <c r="KVX21"/>
      <c r="KVY21"/>
      <c r="KVZ21"/>
      <c r="KWA21"/>
      <c r="KWB21"/>
      <c r="KWC21"/>
      <c r="KWD21"/>
      <c r="KWE21"/>
      <c r="KWF21"/>
      <c r="KWG21"/>
      <c r="KWH21"/>
      <c r="KWI21"/>
      <c r="KWJ21"/>
      <c r="KWK21"/>
      <c r="KWL21"/>
      <c r="KWM21"/>
      <c r="KWN21"/>
      <c r="KWO21"/>
      <c r="KWP21"/>
      <c r="KWQ21"/>
      <c r="KWR21"/>
      <c r="KWS21"/>
      <c r="KWT21"/>
      <c r="KWU21"/>
      <c r="KWV21"/>
      <c r="KWW21"/>
      <c r="KWX21"/>
      <c r="KWY21"/>
      <c r="KWZ21"/>
      <c r="KXA21"/>
      <c r="KXB21"/>
      <c r="KXC21"/>
      <c r="KXD21"/>
      <c r="KXE21"/>
      <c r="KXF21"/>
      <c r="KXG21"/>
      <c r="KXH21"/>
      <c r="KXI21"/>
      <c r="KXJ21"/>
      <c r="KXK21"/>
      <c r="KXL21"/>
      <c r="KXM21"/>
      <c r="KXN21"/>
      <c r="KXO21"/>
      <c r="KXP21"/>
      <c r="KXQ21"/>
      <c r="KXR21"/>
      <c r="KXS21"/>
      <c r="KXT21"/>
      <c r="KXU21"/>
      <c r="KXV21"/>
      <c r="KXW21"/>
      <c r="KXX21"/>
      <c r="KXY21"/>
      <c r="KXZ21"/>
      <c r="KYA21"/>
      <c r="KYB21"/>
      <c r="KYC21"/>
      <c r="KYD21"/>
      <c r="KYE21"/>
      <c r="KYF21"/>
      <c r="KYG21"/>
      <c r="KYH21"/>
      <c r="KYI21"/>
      <c r="KYJ21"/>
      <c r="KYK21"/>
      <c r="KYL21"/>
      <c r="KYM21"/>
      <c r="KYN21"/>
      <c r="KYO21"/>
      <c r="KYP21"/>
      <c r="KYQ21"/>
      <c r="KYR21"/>
      <c r="KYS21"/>
      <c r="KYT21"/>
      <c r="KYU21"/>
      <c r="KYV21"/>
      <c r="KYW21"/>
      <c r="KYX21"/>
      <c r="KYY21"/>
      <c r="KYZ21"/>
      <c r="KZA21"/>
      <c r="KZB21"/>
      <c r="KZC21"/>
      <c r="KZD21"/>
      <c r="KZE21"/>
      <c r="KZF21"/>
      <c r="KZG21"/>
      <c r="KZH21"/>
      <c r="KZI21"/>
      <c r="KZJ21"/>
      <c r="KZK21"/>
      <c r="KZL21"/>
      <c r="KZM21"/>
      <c r="KZN21"/>
      <c r="KZO21"/>
      <c r="KZP21"/>
      <c r="KZQ21"/>
      <c r="KZR21"/>
      <c r="KZS21"/>
      <c r="KZT21"/>
      <c r="KZU21"/>
      <c r="KZV21"/>
      <c r="KZW21"/>
      <c r="KZX21"/>
      <c r="KZY21"/>
      <c r="KZZ21"/>
      <c r="LAA21"/>
      <c r="LAB21"/>
      <c r="LAC21"/>
      <c r="LAD21"/>
      <c r="LAE21"/>
      <c r="LAF21"/>
      <c r="LAG21"/>
      <c r="LAH21"/>
      <c r="LAI21"/>
      <c r="LAJ21"/>
      <c r="LAK21"/>
      <c r="LAL21"/>
      <c r="LAM21"/>
      <c r="LAN21"/>
      <c r="LAO21"/>
      <c r="LAP21"/>
      <c r="LAQ21"/>
      <c r="LAR21"/>
      <c r="LAS21"/>
      <c r="LAT21"/>
      <c r="LAU21"/>
      <c r="LAV21"/>
      <c r="LAW21"/>
      <c r="LAX21"/>
      <c r="LAY21"/>
      <c r="LAZ21"/>
      <c r="LBA21"/>
      <c r="LBB21"/>
      <c r="LBC21"/>
      <c r="LBD21"/>
      <c r="LBE21"/>
      <c r="LBF21"/>
      <c r="LBG21"/>
      <c r="LBH21"/>
      <c r="LBI21"/>
      <c r="LBJ21"/>
      <c r="LBK21"/>
      <c r="LBL21"/>
      <c r="LBM21"/>
      <c r="LBN21"/>
      <c r="LBO21"/>
      <c r="LBP21"/>
      <c r="LBQ21"/>
      <c r="LBR21"/>
      <c r="LBS21"/>
      <c r="LBT21"/>
      <c r="LBU21"/>
      <c r="LBV21"/>
      <c r="LBW21"/>
      <c r="LBX21"/>
      <c r="LBY21"/>
      <c r="LBZ21"/>
      <c r="LCA21"/>
      <c r="LCB21"/>
      <c r="LCC21"/>
      <c r="LCD21"/>
      <c r="LCE21"/>
      <c r="LCF21"/>
      <c r="LCG21"/>
      <c r="LCH21"/>
      <c r="LCI21"/>
      <c r="LCJ21"/>
      <c r="LCK21"/>
      <c r="LCL21"/>
      <c r="LCM21"/>
      <c r="LCN21"/>
      <c r="LCO21"/>
      <c r="LCP21"/>
      <c r="LCQ21"/>
      <c r="LCR21"/>
      <c r="LCS21"/>
      <c r="LCT21"/>
      <c r="LCU21"/>
      <c r="LCV21"/>
      <c r="LCW21"/>
      <c r="LCX21"/>
      <c r="LCY21"/>
      <c r="LCZ21"/>
      <c r="LDA21"/>
      <c r="LDB21"/>
      <c r="LDC21"/>
      <c r="LDD21"/>
      <c r="LDE21"/>
      <c r="LDF21"/>
      <c r="LDG21"/>
      <c r="LDH21"/>
      <c r="LDI21"/>
      <c r="LDJ21"/>
      <c r="LDK21"/>
      <c r="LDL21"/>
      <c r="LDM21"/>
      <c r="LDN21"/>
      <c r="LDO21"/>
      <c r="LDP21"/>
      <c r="LDQ21"/>
      <c r="LDR21"/>
      <c r="LDS21"/>
      <c r="LDT21"/>
      <c r="LDU21"/>
      <c r="LDV21"/>
      <c r="LDW21"/>
      <c r="LDX21"/>
      <c r="LDY21"/>
      <c r="LDZ21"/>
      <c r="LEA21"/>
      <c r="LEB21"/>
      <c r="LEC21"/>
      <c r="LED21"/>
      <c r="LEE21"/>
      <c r="LEF21"/>
      <c r="LEG21"/>
      <c r="LEH21"/>
      <c r="LEI21"/>
      <c r="LEJ21"/>
      <c r="LEK21"/>
      <c r="LEL21"/>
      <c r="LEM21"/>
      <c r="LEN21"/>
      <c r="LEO21"/>
      <c r="LEP21"/>
      <c r="LEQ21"/>
      <c r="LER21"/>
      <c r="LES21"/>
      <c r="LET21"/>
      <c r="LEU21"/>
      <c r="LEV21"/>
      <c r="LEW21"/>
      <c r="LEX21"/>
      <c r="LEY21"/>
      <c r="LEZ21"/>
      <c r="LFA21"/>
      <c r="LFB21"/>
      <c r="LFC21"/>
      <c r="LFD21"/>
      <c r="LFE21"/>
      <c r="LFF21"/>
      <c r="LFG21"/>
      <c r="LFH21"/>
      <c r="LFI21"/>
      <c r="LFJ21"/>
      <c r="LFK21"/>
      <c r="LFL21"/>
      <c r="LFM21"/>
      <c r="LFN21"/>
      <c r="LFO21"/>
      <c r="LFP21"/>
      <c r="LFQ21"/>
      <c r="LFR21"/>
      <c r="LFS21"/>
      <c r="LFT21"/>
      <c r="LFU21"/>
      <c r="LFV21"/>
      <c r="LFW21"/>
      <c r="LFX21"/>
      <c r="LFY21"/>
      <c r="LFZ21"/>
      <c r="LGA21"/>
      <c r="LGB21"/>
      <c r="LGC21"/>
      <c r="LGD21"/>
      <c r="LGE21"/>
      <c r="LGF21"/>
      <c r="LGG21"/>
      <c r="LGH21"/>
      <c r="LGI21"/>
      <c r="LGJ21"/>
      <c r="LGK21"/>
      <c r="LGL21"/>
      <c r="LGM21"/>
      <c r="LGN21"/>
      <c r="LGO21"/>
      <c r="LGP21"/>
      <c r="LGQ21"/>
      <c r="LGR21"/>
      <c r="LGS21"/>
      <c r="LGT21"/>
      <c r="LGU21"/>
      <c r="LGV21"/>
      <c r="LGW21"/>
      <c r="LGX21"/>
      <c r="LGY21"/>
      <c r="LGZ21"/>
      <c r="LHA21"/>
      <c r="LHB21"/>
      <c r="LHC21"/>
      <c r="LHD21"/>
      <c r="LHE21"/>
      <c r="LHF21"/>
      <c r="LHG21"/>
      <c r="LHH21"/>
      <c r="LHI21"/>
      <c r="LHJ21"/>
      <c r="LHK21"/>
      <c r="LHL21"/>
      <c r="LHM21"/>
      <c r="LHN21"/>
      <c r="LHO21"/>
      <c r="LHP21"/>
      <c r="LHQ21"/>
      <c r="LHR21"/>
      <c r="LHS21"/>
      <c r="LHT21"/>
      <c r="LHU21"/>
      <c r="LHV21"/>
      <c r="LHW21"/>
      <c r="LHX21"/>
      <c r="LHY21"/>
      <c r="LHZ21"/>
      <c r="LIA21"/>
      <c r="LIB21"/>
      <c r="LIC21"/>
      <c r="LID21"/>
      <c r="LIE21"/>
      <c r="LIF21"/>
      <c r="LIG21"/>
      <c r="LIH21"/>
      <c r="LII21"/>
      <c r="LIJ21"/>
      <c r="LIK21"/>
      <c r="LIL21"/>
      <c r="LIM21"/>
      <c r="LIN21"/>
      <c r="LIO21"/>
      <c r="LIP21"/>
      <c r="LIQ21"/>
      <c r="LIR21"/>
      <c r="LIS21"/>
      <c r="LIT21"/>
      <c r="LIU21"/>
      <c r="LIV21"/>
      <c r="LIW21"/>
      <c r="LIX21"/>
      <c r="LIY21"/>
      <c r="LIZ21"/>
      <c r="LJA21"/>
      <c r="LJB21"/>
      <c r="LJC21"/>
      <c r="LJD21"/>
      <c r="LJE21"/>
      <c r="LJF21"/>
      <c r="LJG21"/>
      <c r="LJH21"/>
      <c r="LJI21"/>
      <c r="LJJ21"/>
      <c r="LJK21"/>
      <c r="LJL21"/>
      <c r="LJM21"/>
      <c r="LJN21"/>
      <c r="LJO21"/>
      <c r="LJP21"/>
      <c r="LJQ21"/>
      <c r="LJR21"/>
      <c r="LJS21"/>
      <c r="LJT21"/>
      <c r="LJU21"/>
      <c r="LJV21"/>
      <c r="LJW21"/>
      <c r="LJX21"/>
      <c r="LJY21"/>
      <c r="LJZ21"/>
      <c r="LKA21"/>
      <c r="LKB21"/>
      <c r="LKC21"/>
      <c r="LKD21"/>
      <c r="LKE21"/>
      <c r="LKF21"/>
      <c r="LKG21"/>
      <c r="LKH21"/>
      <c r="LKI21"/>
      <c r="LKJ21"/>
      <c r="LKK21"/>
      <c r="LKL21"/>
      <c r="LKM21"/>
      <c r="LKN21"/>
      <c r="LKO21"/>
      <c r="LKP21"/>
      <c r="LKQ21"/>
      <c r="LKR21"/>
      <c r="LKS21"/>
      <c r="LKT21"/>
      <c r="LKU21"/>
      <c r="LKV21"/>
      <c r="LKW21"/>
      <c r="LKX21"/>
      <c r="LKY21"/>
      <c r="LKZ21"/>
      <c r="LLA21"/>
      <c r="LLB21"/>
      <c r="LLC21"/>
      <c r="LLD21"/>
      <c r="LLE21"/>
      <c r="LLF21"/>
      <c r="LLG21"/>
      <c r="LLH21"/>
      <c r="LLI21"/>
      <c r="LLJ21"/>
      <c r="LLK21"/>
      <c r="LLL21"/>
      <c r="LLM21"/>
      <c r="LLN21"/>
      <c r="LLO21"/>
      <c r="LLP21"/>
      <c r="LLQ21"/>
      <c r="LLR21"/>
      <c r="LLS21"/>
      <c r="LLT21"/>
      <c r="LLU21"/>
      <c r="LLV21"/>
      <c r="LLW21"/>
      <c r="LLX21"/>
      <c r="LLY21"/>
      <c r="LLZ21"/>
      <c r="LMA21"/>
      <c r="LMB21"/>
      <c r="LMC21"/>
      <c r="LMD21"/>
      <c r="LME21"/>
      <c r="LMF21"/>
      <c r="LMG21"/>
      <c r="LMH21"/>
      <c r="LMI21"/>
      <c r="LMJ21"/>
      <c r="LMK21"/>
      <c r="LML21"/>
      <c r="LMM21"/>
      <c r="LMN21"/>
      <c r="LMO21"/>
      <c r="LMP21"/>
      <c r="LMQ21"/>
      <c r="LMR21"/>
      <c r="LMS21"/>
      <c r="LMT21"/>
      <c r="LMU21"/>
      <c r="LMV21"/>
      <c r="LMW21"/>
      <c r="LMX21"/>
      <c r="LMY21"/>
      <c r="LMZ21"/>
      <c r="LNA21"/>
      <c r="LNB21"/>
      <c r="LNC21"/>
      <c r="LND21"/>
      <c r="LNE21"/>
      <c r="LNF21"/>
      <c r="LNG21"/>
      <c r="LNH21"/>
      <c r="LNI21"/>
      <c r="LNJ21"/>
      <c r="LNK21"/>
      <c r="LNL21"/>
      <c r="LNM21"/>
      <c r="LNN21"/>
      <c r="LNO21"/>
      <c r="LNP21"/>
      <c r="LNQ21"/>
      <c r="LNR21"/>
      <c r="LNS21"/>
      <c r="LNT21"/>
      <c r="LNU21"/>
      <c r="LNV21"/>
      <c r="LNW21"/>
      <c r="LNX21"/>
      <c r="LNY21"/>
      <c r="LNZ21"/>
      <c r="LOA21"/>
      <c r="LOB21"/>
      <c r="LOC21"/>
      <c r="LOD21"/>
      <c r="LOE21"/>
      <c r="LOF21"/>
      <c r="LOG21"/>
      <c r="LOH21"/>
      <c r="LOI21"/>
      <c r="LOJ21"/>
      <c r="LOK21"/>
      <c r="LOL21"/>
      <c r="LOM21"/>
      <c r="LON21"/>
      <c r="LOO21"/>
      <c r="LOP21"/>
      <c r="LOQ21"/>
      <c r="LOR21"/>
      <c r="LOS21"/>
      <c r="LOT21"/>
      <c r="LOU21"/>
      <c r="LOV21"/>
      <c r="LOW21"/>
      <c r="LOX21"/>
      <c r="LOY21"/>
      <c r="LOZ21"/>
      <c r="LPA21"/>
      <c r="LPB21"/>
      <c r="LPC21"/>
      <c r="LPD21"/>
      <c r="LPE21"/>
      <c r="LPF21"/>
      <c r="LPG21"/>
      <c r="LPH21"/>
      <c r="LPI21"/>
      <c r="LPJ21"/>
      <c r="LPK21"/>
      <c r="LPL21"/>
      <c r="LPM21"/>
      <c r="LPN21"/>
      <c r="LPO21"/>
      <c r="LPP21"/>
      <c r="LPQ21"/>
      <c r="LPR21"/>
      <c r="LPS21"/>
      <c r="LPT21"/>
      <c r="LPU21"/>
      <c r="LPV21"/>
      <c r="LPW21"/>
      <c r="LPX21"/>
      <c r="LPY21"/>
      <c r="LPZ21"/>
      <c r="LQA21"/>
      <c r="LQB21"/>
      <c r="LQC21"/>
      <c r="LQD21"/>
      <c r="LQE21"/>
      <c r="LQF21"/>
      <c r="LQG21"/>
      <c r="LQH21"/>
      <c r="LQI21"/>
      <c r="LQJ21"/>
      <c r="LQK21"/>
      <c r="LQL21"/>
      <c r="LQM21"/>
      <c r="LQN21"/>
      <c r="LQO21"/>
      <c r="LQP21"/>
      <c r="LQQ21"/>
      <c r="LQR21"/>
      <c r="LQS21"/>
      <c r="LQT21"/>
      <c r="LQU21"/>
      <c r="LQV21"/>
      <c r="LQW21"/>
      <c r="LQX21"/>
      <c r="LQY21"/>
      <c r="LQZ21"/>
      <c r="LRA21"/>
      <c r="LRB21"/>
      <c r="LRC21"/>
      <c r="LRD21"/>
      <c r="LRE21"/>
      <c r="LRF21"/>
      <c r="LRG21"/>
      <c r="LRH21"/>
      <c r="LRI21"/>
      <c r="LRJ21"/>
      <c r="LRK21"/>
      <c r="LRL21"/>
      <c r="LRM21"/>
      <c r="LRN21"/>
      <c r="LRO21"/>
      <c r="LRP21"/>
      <c r="LRQ21"/>
      <c r="LRR21"/>
      <c r="LRS21"/>
      <c r="LRT21"/>
      <c r="LRU21"/>
      <c r="LRV21"/>
      <c r="LRW21"/>
      <c r="LRX21"/>
      <c r="LRY21"/>
      <c r="LRZ21"/>
      <c r="LSA21"/>
      <c r="LSB21"/>
      <c r="LSC21"/>
      <c r="LSD21"/>
      <c r="LSE21"/>
      <c r="LSF21"/>
      <c r="LSG21"/>
      <c r="LSH21"/>
      <c r="LSI21"/>
      <c r="LSJ21"/>
      <c r="LSK21"/>
      <c r="LSL21"/>
      <c r="LSM21"/>
      <c r="LSN21"/>
      <c r="LSO21"/>
      <c r="LSP21"/>
      <c r="LSQ21"/>
      <c r="LSR21"/>
      <c r="LSS21"/>
      <c r="LST21"/>
      <c r="LSU21"/>
      <c r="LSV21"/>
      <c r="LSW21"/>
      <c r="LSX21"/>
      <c r="LSY21"/>
      <c r="LSZ21"/>
      <c r="LTA21"/>
      <c r="LTB21"/>
      <c r="LTC21"/>
      <c r="LTD21"/>
      <c r="LTE21"/>
      <c r="LTF21"/>
      <c r="LTG21"/>
      <c r="LTH21"/>
      <c r="LTI21"/>
      <c r="LTJ21"/>
      <c r="LTK21"/>
      <c r="LTL21"/>
      <c r="LTM21"/>
      <c r="LTN21"/>
      <c r="LTO21"/>
      <c r="LTP21"/>
      <c r="LTQ21"/>
      <c r="LTR21"/>
      <c r="LTS21"/>
      <c r="LTT21"/>
      <c r="LTU21"/>
      <c r="LTV21"/>
      <c r="LTW21"/>
      <c r="LTX21"/>
      <c r="LTY21"/>
      <c r="LTZ21"/>
      <c r="LUA21"/>
      <c r="LUB21"/>
      <c r="LUC21"/>
      <c r="LUD21"/>
      <c r="LUE21"/>
      <c r="LUF21"/>
      <c r="LUG21"/>
      <c r="LUH21"/>
      <c r="LUI21"/>
      <c r="LUJ21"/>
      <c r="LUK21"/>
      <c r="LUL21"/>
      <c r="LUM21"/>
      <c r="LUN21"/>
      <c r="LUO21"/>
      <c r="LUP21"/>
      <c r="LUQ21"/>
      <c r="LUR21"/>
      <c r="LUS21"/>
      <c r="LUT21"/>
      <c r="LUU21"/>
      <c r="LUV21"/>
      <c r="LUW21"/>
      <c r="LUX21"/>
      <c r="LUY21"/>
      <c r="LUZ21"/>
      <c r="LVA21"/>
      <c r="LVB21"/>
      <c r="LVC21"/>
      <c r="LVD21"/>
      <c r="LVE21"/>
      <c r="LVF21"/>
      <c r="LVG21"/>
      <c r="LVH21"/>
      <c r="LVI21"/>
      <c r="LVJ21"/>
      <c r="LVK21"/>
      <c r="LVL21"/>
      <c r="LVM21"/>
      <c r="LVN21"/>
      <c r="LVO21"/>
      <c r="LVP21"/>
      <c r="LVQ21"/>
      <c r="LVR21"/>
      <c r="LVS21"/>
      <c r="LVT21"/>
      <c r="LVU21"/>
      <c r="LVV21"/>
      <c r="LVW21"/>
      <c r="LVX21"/>
      <c r="LVY21"/>
      <c r="LVZ21"/>
      <c r="LWA21"/>
      <c r="LWB21"/>
      <c r="LWC21"/>
      <c r="LWD21"/>
      <c r="LWE21"/>
      <c r="LWF21"/>
      <c r="LWG21"/>
      <c r="LWH21"/>
      <c r="LWI21"/>
      <c r="LWJ21"/>
      <c r="LWK21"/>
      <c r="LWL21"/>
      <c r="LWM21"/>
      <c r="LWN21"/>
      <c r="LWO21"/>
      <c r="LWP21"/>
      <c r="LWQ21"/>
      <c r="LWR21"/>
      <c r="LWS21"/>
      <c r="LWT21"/>
      <c r="LWU21"/>
      <c r="LWV21"/>
      <c r="LWW21"/>
      <c r="LWX21"/>
      <c r="LWY21"/>
      <c r="LWZ21"/>
      <c r="LXA21"/>
      <c r="LXB21"/>
      <c r="LXC21"/>
      <c r="LXD21"/>
      <c r="LXE21"/>
      <c r="LXF21"/>
      <c r="LXG21"/>
      <c r="LXH21"/>
      <c r="LXI21"/>
      <c r="LXJ21"/>
      <c r="LXK21"/>
      <c r="LXL21"/>
      <c r="LXM21"/>
      <c r="LXN21"/>
      <c r="LXO21"/>
      <c r="LXP21"/>
      <c r="LXQ21"/>
      <c r="LXR21"/>
      <c r="LXS21"/>
      <c r="LXT21"/>
      <c r="LXU21"/>
      <c r="LXV21"/>
      <c r="LXW21"/>
      <c r="LXX21"/>
      <c r="LXY21"/>
      <c r="LXZ21"/>
      <c r="LYA21"/>
      <c r="LYB21"/>
      <c r="LYC21"/>
      <c r="LYD21"/>
      <c r="LYE21"/>
      <c r="LYF21"/>
      <c r="LYG21"/>
      <c r="LYH21"/>
      <c r="LYI21"/>
      <c r="LYJ21"/>
      <c r="LYK21"/>
      <c r="LYL21"/>
      <c r="LYM21"/>
      <c r="LYN21"/>
      <c r="LYO21"/>
      <c r="LYP21"/>
      <c r="LYQ21"/>
      <c r="LYR21"/>
      <c r="LYS21"/>
      <c r="LYT21"/>
      <c r="LYU21"/>
      <c r="LYV21"/>
      <c r="LYW21"/>
      <c r="LYX21"/>
      <c r="LYY21"/>
      <c r="LYZ21"/>
      <c r="LZA21"/>
      <c r="LZB21"/>
      <c r="LZC21"/>
      <c r="LZD21"/>
      <c r="LZE21"/>
      <c r="LZF21"/>
      <c r="LZG21"/>
      <c r="LZH21"/>
      <c r="LZI21"/>
      <c r="LZJ21"/>
      <c r="LZK21"/>
      <c r="LZL21"/>
      <c r="LZM21"/>
      <c r="LZN21"/>
      <c r="LZO21"/>
      <c r="LZP21"/>
      <c r="LZQ21"/>
      <c r="LZR21"/>
      <c r="LZS21"/>
      <c r="LZT21"/>
      <c r="LZU21"/>
      <c r="LZV21"/>
      <c r="LZW21"/>
      <c r="LZX21"/>
      <c r="LZY21"/>
      <c r="LZZ21"/>
      <c r="MAA21"/>
      <c r="MAB21"/>
      <c r="MAC21"/>
      <c r="MAD21"/>
      <c r="MAE21"/>
      <c r="MAF21"/>
      <c r="MAG21"/>
      <c r="MAH21"/>
      <c r="MAI21"/>
      <c r="MAJ21"/>
      <c r="MAK21"/>
      <c r="MAL21"/>
      <c r="MAM21"/>
      <c r="MAN21"/>
      <c r="MAO21"/>
      <c r="MAP21"/>
      <c r="MAQ21"/>
      <c r="MAR21"/>
      <c r="MAS21"/>
      <c r="MAT21"/>
      <c r="MAU21"/>
      <c r="MAV21"/>
      <c r="MAW21"/>
      <c r="MAX21"/>
      <c r="MAY21"/>
      <c r="MAZ21"/>
      <c r="MBA21"/>
      <c r="MBB21"/>
      <c r="MBC21"/>
      <c r="MBD21"/>
      <c r="MBE21"/>
      <c r="MBF21"/>
      <c r="MBG21"/>
      <c r="MBH21"/>
      <c r="MBI21"/>
      <c r="MBJ21"/>
      <c r="MBK21"/>
      <c r="MBL21"/>
      <c r="MBM21"/>
      <c r="MBN21"/>
      <c r="MBO21"/>
      <c r="MBP21"/>
      <c r="MBQ21"/>
      <c r="MBR21"/>
      <c r="MBS21"/>
      <c r="MBT21"/>
      <c r="MBU21"/>
      <c r="MBV21"/>
      <c r="MBW21"/>
      <c r="MBX21"/>
      <c r="MBY21"/>
      <c r="MBZ21"/>
      <c r="MCA21"/>
      <c r="MCB21"/>
      <c r="MCC21"/>
      <c r="MCD21"/>
      <c r="MCE21"/>
      <c r="MCF21"/>
      <c r="MCG21"/>
      <c r="MCH21"/>
      <c r="MCI21"/>
      <c r="MCJ21"/>
      <c r="MCK21"/>
      <c r="MCL21"/>
      <c r="MCM21"/>
      <c r="MCN21"/>
      <c r="MCO21"/>
      <c r="MCP21"/>
      <c r="MCQ21"/>
      <c r="MCR21"/>
      <c r="MCS21"/>
      <c r="MCT21"/>
      <c r="MCU21"/>
      <c r="MCV21"/>
      <c r="MCW21"/>
      <c r="MCX21"/>
      <c r="MCY21"/>
      <c r="MCZ21"/>
      <c r="MDA21"/>
      <c r="MDB21"/>
      <c r="MDC21"/>
      <c r="MDD21"/>
      <c r="MDE21"/>
      <c r="MDF21"/>
      <c r="MDG21"/>
      <c r="MDH21"/>
      <c r="MDI21"/>
      <c r="MDJ21"/>
      <c r="MDK21"/>
      <c r="MDL21"/>
      <c r="MDM21"/>
      <c r="MDN21"/>
      <c r="MDO21"/>
      <c r="MDP21"/>
      <c r="MDQ21"/>
      <c r="MDR21"/>
      <c r="MDS21"/>
      <c r="MDT21"/>
      <c r="MDU21"/>
      <c r="MDV21"/>
      <c r="MDW21"/>
      <c r="MDX21"/>
      <c r="MDY21"/>
      <c r="MDZ21"/>
      <c r="MEA21"/>
      <c r="MEB21"/>
      <c r="MEC21"/>
      <c r="MED21"/>
      <c r="MEE21"/>
      <c r="MEF21"/>
      <c r="MEG21"/>
      <c r="MEH21"/>
      <c r="MEI21"/>
      <c r="MEJ21"/>
      <c r="MEK21"/>
      <c r="MEL21"/>
      <c r="MEM21"/>
      <c r="MEN21"/>
      <c r="MEO21"/>
      <c r="MEP21"/>
      <c r="MEQ21"/>
      <c r="MER21"/>
      <c r="MES21"/>
      <c r="MET21"/>
      <c r="MEU21"/>
      <c r="MEV21"/>
      <c r="MEW21"/>
      <c r="MEX21"/>
      <c r="MEY21"/>
      <c r="MEZ21"/>
      <c r="MFA21"/>
      <c r="MFB21"/>
      <c r="MFC21"/>
      <c r="MFD21"/>
      <c r="MFE21"/>
      <c r="MFF21"/>
      <c r="MFG21"/>
      <c r="MFH21"/>
      <c r="MFI21"/>
      <c r="MFJ21"/>
      <c r="MFK21"/>
      <c r="MFL21"/>
      <c r="MFM21"/>
      <c r="MFN21"/>
      <c r="MFO21"/>
      <c r="MFP21"/>
      <c r="MFQ21"/>
      <c r="MFR21"/>
      <c r="MFS21"/>
      <c r="MFT21"/>
      <c r="MFU21"/>
      <c r="MFV21"/>
      <c r="MFW21"/>
      <c r="MFX21"/>
      <c r="MFY21"/>
      <c r="MFZ21"/>
      <c r="MGA21"/>
      <c r="MGB21"/>
      <c r="MGC21"/>
      <c r="MGD21"/>
      <c r="MGE21"/>
      <c r="MGF21"/>
      <c r="MGG21"/>
      <c r="MGH21"/>
      <c r="MGI21"/>
      <c r="MGJ21"/>
      <c r="MGK21"/>
      <c r="MGL21"/>
      <c r="MGM21"/>
      <c r="MGN21"/>
      <c r="MGO21"/>
      <c r="MGP21"/>
      <c r="MGQ21"/>
      <c r="MGR21"/>
      <c r="MGS21"/>
      <c r="MGT21"/>
      <c r="MGU21"/>
      <c r="MGV21"/>
      <c r="MGW21"/>
      <c r="MGX21"/>
      <c r="MGY21"/>
      <c r="MGZ21"/>
      <c r="MHA21"/>
      <c r="MHB21"/>
      <c r="MHC21"/>
      <c r="MHD21"/>
      <c r="MHE21"/>
      <c r="MHF21"/>
      <c r="MHG21"/>
      <c r="MHH21"/>
      <c r="MHI21"/>
      <c r="MHJ21"/>
      <c r="MHK21"/>
      <c r="MHL21"/>
      <c r="MHM21"/>
      <c r="MHN21"/>
      <c r="MHO21"/>
      <c r="MHP21"/>
      <c r="MHQ21"/>
      <c r="MHR21"/>
      <c r="MHS21"/>
      <c r="MHT21"/>
      <c r="MHU21"/>
      <c r="MHV21"/>
      <c r="MHW21"/>
      <c r="MHX21"/>
      <c r="MHY21"/>
      <c r="MHZ21"/>
      <c r="MIA21"/>
      <c r="MIB21"/>
      <c r="MIC21"/>
      <c r="MID21"/>
      <c r="MIE21"/>
      <c r="MIF21"/>
      <c r="MIG21"/>
      <c r="MIH21"/>
      <c r="MII21"/>
      <c r="MIJ21"/>
      <c r="MIK21"/>
      <c r="MIL21"/>
      <c r="MIM21"/>
      <c r="MIN21"/>
      <c r="MIO21"/>
      <c r="MIP21"/>
      <c r="MIQ21"/>
      <c r="MIR21"/>
      <c r="MIS21"/>
      <c r="MIT21"/>
      <c r="MIU21"/>
      <c r="MIV21"/>
      <c r="MIW21"/>
      <c r="MIX21"/>
      <c r="MIY21"/>
      <c r="MIZ21"/>
      <c r="MJA21"/>
      <c r="MJB21"/>
      <c r="MJC21"/>
      <c r="MJD21"/>
      <c r="MJE21"/>
      <c r="MJF21"/>
      <c r="MJG21"/>
      <c r="MJH21"/>
      <c r="MJI21"/>
      <c r="MJJ21"/>
      <c r="MJK21"/>
      <c r="MJL21"/>
      <c r="MJM21"/>
      <c r="MJN21"/>
      <c r="MJO21"/>
      <c r="MJP21"/>
      <c r="MJQ21"/>
      <c r="MJR21"/>
      <c r="MJS21"/>
      <c r="MJT21"/>
      <c r="MJU21"/>
      <c r="MJV21"/>
      <c r="MJW21"/>
      <c r="MJX21"/>
      <c r="MJY21"/>
      <c r="MJZ21"/>
      <c r="MKA21"/>
      <c r="MKB21"/>
      <c r="MKC21"/>
      <c r="MKD21"/>
      <c r="MKE21"/>
      <c r="MKF21"/>
      <c r="MKG21"/>
      <c r="MKH21"/>
      <c r="MKI21"/>
      <c r="MKJ21"/>
      <c r="MKK21"/>
      <c r="MKL21"/>
      <c r="MKM21"/>
      <c r="MKN21"/>
      <c r="MKO21"/>
      <c r="MKP21"/>
      <c r="MKQ21"/>
      <c r="MKR21"/>
      <c r="MKS21"/>
      <c r="MKT21"/>
      <c r="MKU21"/>
      <c r="MKV21"/>
      <c r="MKW21"/>
      <c r="MKX21"/>
      <c r="MKY21"/>
      <c r="MKZ21"/>
      <c r="MLA21"/>
      <c r="MLB21"/>
      <c r="MLC21"/>
      <c r="MLD21"/>
      <c r="MLE21"/>
      <c r="MLF21"/>
      <c r="MLG21"/>
      <c r="MLH21"/>
      <c r="MLI21"/>
      <c r="MLJ21"/>
      <c r="MLK21"/>
      <c r="MLL21"/>
      <c r="MLM21"/>
      <c r="MLN21"/>
      <c r="MLO21"/>
      <c r="MLP21"/>
      <c r="MLQ21"/>
      <c r="MLR21"/>
      <c r="MLS21"/>
      <c r="MLT21"/>
      <c r="MLU21"/>
      <c r="MLV21"/>
      <c r="MLW21"/>
      <c r="MLX21"/>
      <c r="MLY21"/>
      <c r="MLZ21"/>
      <c r="MMA21"/>
      <c r="MMB21"/>
      <c r="MMC21"/>
      <c r="MMD21"/>
      <c r="MME21"/>
      <c r="MMF21"/>
      <c r="MMG21"/>
      <c r="MMH21"/>
      <c r="MMI21"/>
      <c r="MMJ21"/>
      <c r="MMK21"/>
      <c r="MML21"/>
      <c r="MMM21"/>
      <c r="MMN21"/>
      <c r="MMO21"/>
      <c r="MMP21"/>
      <c r="MMQ21"/>
      <c r="MMR21"/>
      <c r="MMS21"/>
      <c r="MMT21"/>
      <c r="MMU21"/>
      <c r="MMV21"/>
      <c r="MMW21"/>
      <c r="MMX21"/>
      <c r="MMY21"/>
      <c r="MMZ21"/>
      <c r="MNA21"/>
      <c r="MNB21"/>
      <c r="MNC21"/>
      <c r="MND21"/>
      <c r="MNE21"/>
      <c r="MNF21"/>
      <c r="MNG21"/>
      <c r="MNH21"/>
      <c r="MNI21"/>
      <c r="MNJ21"/>
      <c r="MNK21"/>
      <c r="MNL21"/>
      <c r="MNM21"/>
      <c r="MNN21"/>
      <c r="MNO21"/>
      <c r="MNP21"/>
      <c r="MNQ21"/>
      <c r="MNR21"/>
      <c r="MNS21"/>
      <c r="MNT21"/>
      <c r="MNU21"/>
      <c r="MNV21"/>
      <c r="MNW21"/>
      <c r="MNX21"/>
      <c r="MNY21"/>
      <c r="MNZ21"/>
      <c r="MOA21"/>
      <c r="MOB21"/>
      <c r="MOC21"/>
      <c r="MOD21"/>
      <c r="MOE21"/>
      <c r="MOF21"/>
      <c r="MOG21"/>
      <c r="MOH21"/>
      <c r="MOI21"/>
      <c r="MOJ21"/>
      <c r="MOK21"/>
      <c r="MOL21"/>
      <c r="MOM21"/>
      <c r="MON21"/>
      <c r="MOO21"/>
      <c r="MOP21"/>
      <c r="MOQ21"/>
      <c r="MOR21"/>
      <c r="MOS21"/>
      <c r="MOT21"/>
      <c r="MOU21"/>
      <c r="MOV21"/>
      <c r="MOW21"/>
      <c r="MOX21"/>
      <c r="MOY21"/>
      <c r="MOZ21"/>
      <c r="MPA21"/>
      <c r="MPB21"/>
      <c r="MPC21"/>
      <c r="MPD21"/>
      <c r="MPE21"/>
      <c r="MPF21"/>
      <c r="MPG21"/>
      <c r="MPH21"/>
      <c r="MPI21"/>
      <c r="MPJ21"/>
      <c r="MPK21"/>
      <c r="MPL21"/>
      <c r="MPM21"/>
      <c r="MPN21"/>
      <c r="MPO21"/>
      <c r="MPP21"/>
      <c r="MPQ21"/>
      <c r="MPR21"/>
      <c r="MPS21"/>
      <c r="MPT21"/>
      <c r="MPU21"/>
      <c r="MPV21"/>
      <c r="MPW21"/>
      <c r="MPX21"/>
      <c r="MPY21"/>
      <c r="MPZ21"/>
      <c r="MQA21"/>
      <c r="MQB21"/>
      <c r="MQC21"/>
      <c r="MQD21"/>
      <c r="MQE21"/>
      <c r="MQF21"/>
      <c r="MQG21"/>
      <c r="MQH21"/>
      <c r="MQI21"/>
      <c r="MQJ21"/>
      <c r="MQK21"/>
      <c r="MQL21"/>
      <c r="MQM21"/>
      <c r="MQN21"/>
      <c r="MQO21"/>
      <c r="MQP21"/>
      <c r="MQQ21"/>
      <c r="MQR21"/>
      <c r="MQS21"/>
      <c r="MQT21"/>
      <c r="MQU21"/>
      <c r="MQV21"/>
      <c r="MQW21"/>
      <c r="MQX21"/>
      <c r="MQY21"/>
      <c r="MQZ21"/>
      <c r="MRA21"/>
      <c r="MRB21"/>
      <c r="MRC21"/>
      <c r="MRD21"/>
      <c r="MRE21"/>
      <c r="MRF21"/>
      <c r="MRG21"/>
      <c r="MRH21"/>
      <c r="MRI21"/>
      <c r="MRJ21"/>
      <c r="MRK21"/>
      <c r="MRL21"/>
      <c r="MRM21"/>
      <c r="MRN21"/>
      <c r="MRO21"/>
      <c r="MRP21"/>
      <c r="MRQ21"/>
      <c r="MRR21"/>
      <c r="MRS21"/>
      <c r="MRT21"/>
      <c r="MRU21"/>
      <c r="MRV21"/>
      <c r="MRW21"/>
      <c r="MRX21"/>
      <c r="MRY21"/>
      <c r="MRZ21"/>
      <c r="MSA21"/>
      <c r="MSB21"/>
      <c r="MSC21"/>
      <c r="MSD21"/>
      <c r="MSE21"/>
      <c r="MSF21"/>
      <c r="MSG21"/>
      <c r="MSH21"/>
      <c r="MSI21"/>
      <c r="MSJ21"/>
      <c r="MSK21"/>
      <c r="MSL21"/>
      <c r="MSM21"/>
      <c r="MSN21"/>
      <c r="MSO21"/>
      <c r="MSP21"/>
      <c r="MSQ21"/>
      <c r="MSR21"/>
      <c r="MSS21"/>
      <c r="MST21"/>
      <c r="MSU21"/>
      <c r="MSV21"/>
      <c r="MSW21"/>
      <c r="MSX21"/>
      <c r="MSY21"/>
      <c r="MSZ21"/>
      <c r="MTA21"/>
      <c r="MTB21"/>
      <c r="MTC21"/>
      <c r="MTD21"/>
      <c r="MTE21"/>
      <c r="MTF21"/>
      <c r="MTG21"/>
      <c r="MTH21"/>
      <c r="MTI21"/>
      <c r="MTJ21"/>
      <c r="MTK21"/>
      <c r="MTL21"/>
      <c r="MTM21"/>
      <c r="MTN21"/>
      <c r="MTO21"/>
      <c r="MTP21"/>
      <c r="MTQ21"/>
      <c r="MTR21"/>
      <c r="MTS21"/>
      <c r="MTT21"/>
      <c r="MTU21"/>
      <c r="MTV21"/>
      <c r="MTW21"/>
      <c r="MTX21"/>
      <c r="MTY21"/>
      <c r="MTZ21"/>
      <c r="MUA21"/>
      <c r="MUB21"/>
      <c r="MUC21"/>
      <c r="MUD21"/>
      <c r="MUE21"/>
      <c r="MUF21"/>
      <c r="MUG21"/>
      <c r="MUH21"/>
      <c r="MUI21"/>
      <c r="MUJ21"/>
      <c r="MUK21"/>
      <c r="MUL21"/>
      <c r="MUM21"/>
      <c r="MUN21"/>
      <c r="MUO21"/>
      <c r="MUP21"/>
      <c r="MUQ21"/>
      <c r="MUR21"/>
      <c r="MUS21"/>
      <c r="MUT21"/>
      <c r="MUU21"/>
      <c r="MUV21"/>
      <c r="MUW21"/>
      <c r="MUX21"/>
      <c r="MUY21"/>
      <c r="MUZ21"/>
      <c r="MVA21"/>
      <c r="MVB21"/>
      <c r="MVC21"/>
      <c r="MVD21"/>
      <c r="MVE21"/>
      <c r="MVF21"/>
      <c r="MVG21"/>
      <c r="MVH21"/>
      <c r="MVI21"/>
      <c r="MVJ21"/>
      <c r="MVK21"/>
      <c r="MVL21"/>
      <c r="MVM21"/>
      <c r="MVN21"/>
      <c r="MVO21"/>
      <c r="MVP21"/>
      <c r="MVQ21"/>
      <c r="MVR21"/>
      <c r="MVS21"/>
      <c r="MVT21"/>
      <c r="MVU21"/>
      <c r="MVV21"/>
      <c r="MVW21"/>
      <c r="MVX21"/>
      <c r="MVY21"/>
      <c r="MVZ21"/>
      <c r="MWA21"/>
      <c r="MWB21"/>
      <c r="MWC21"/>
      <c r="MWD21"/>
      <c r="MWE21"/>
      <c r="MWF21"/>
      <c r="MWG21"/>
      <c r="MWH21"/>
      <c r="MWI21"/>
      <c r="MWJ21"/>
      <c r="MWK21"/>
      <c r="MWL21"/>
      <c r="MWM21"/>
      <c r="MWN21"/>
      <c r="MWO21"/>
      <c r="MWP21"/>
      <c r="MWQ21"/>
      <c r="MWR21"/>
      <c r="MWS21"/>
      <c r="MWT21"/>
      <c r="MWU21"/>
      <c r="MWV21"/>
      <c r="MWW21"/>
      <c r="MWX21"/>
      <c r="MWY21"/>
      <c r="MWZ21"/>
      <c r="MXA21"/>
      <c r="MXB21"/>
      <c r="MXC21"/>
      <c r="MXD21"/>
      <c r="MXE21"/>
      <c r="MXF21"/>
      <c r="MXG21"/>
      <c r="MXH21"/>
      <c r="MXI21"/>
      <c r="MXJ21"/>
      <c r="MXK21"/>
      <c r="MXL21"/>
      <c r="MXM21"/>
      <c r="MXN21"/>
      <c r="MXO21"/>
      <c r="MXP21"/>
      <c r="MXQ21"/>
      <c r="MXR21"/>
      <c r="MXS21"/>
      <c r="MXT21"/>
      <c r="MXU21"/>
      <c r="MXV21"/>
      <c r="MXW21"/>
      <c r="MXX21"/>
      <c r="MXY21"/>
      <c r="MXZ21"/>
      <c r="MYA21"/>
      <c r="MYB21"/>
      <c r="MYC21"/>
      <c r="MYD21"/>
      <c r="MYE21"/>
      <c r="MYF21"/>
      <c r="MYG21"/>
      <c r="MYH21"/>
      <c r="MYI21"/>
      <c r="MYJ21"/>
      <c r="MYK21"/>
      <c r="MYL21"/>
      <c r="MYM21"/>
      <c r="MYN21"/>
      <c r="MYO21"/>
      <c r="MYP21"/>
      <c r="MYQ21"/>
      <c r="MYR21"/>
      <c r="MYS21"/>
      <c r="MYT21"/>
      <c r="MYU21"/>
      <c r="MYV21"/>
      <c r="MYW21"/>
      <c r="MYX21"/>
      <c r="MYY21"/>
      <c r="MYZ21"/>
      <c r="MZA21"/>
      <c r="MZB21"/>
      <c r="MZC21"/>
      <c r="MZD21"/>
      <c r="MZE21"/>
      <c r="MZF21"/>
      <c r="MZG21"/>
      <c r="MZH21"/>
      <c r="MZI21"/>
      <c r="MZJ21"/>
      <c r="MZK21"/>
      <c r="MZL21"/>
      <c r="MZM21"/>
      <c r="MZN21"/>
      <c r="MZO21"/>
      <c r="MZP21"/>
      <c r="MZQ21"/>
      <c r="MZR21"/>
      <c r="MZS21"/>
      <c r="MZT21"/>
      <c r="MZU21"/>
      <c r="MZV21"/>
      <c r="MZW21"/>
      <c r="MZX21"/>
      <c r="MZY21"/>
      <c r="MZZ21"/>
      <c r="NAA21"/>
      <c r="NAB21"/>
      <c r="NAC21"/>
      <c r="NAD21"/>
      <c r="NAE21"/>
      <c r="NAF21"/>
      <c r="NAG21"/>
      <c r="NAH21"/>
      <c r="NAI21"/>
      <c r="NAJ21"/>
      <c r="NAK21"/>
      <c r="NAL21"/>
      <c r="NAM21"/>
      <c r="NAN21"/>
      <c r="NAO21"/>
      <c r="NAP21"/>
      <c r="NAQ21"/>
      <c r="NAR21"/>
      <c r="NAS21"/>
      <c r="NAT21"/>
      <c r="NAU21"/>
      <c r="NAV21"/>
      <c r="NAW21"/>
      <c r="NAX21"/>
      <c r="NAY21"/>
      <c r="NAZ21"/>
      <c r="NBA21"/>
      <c r="NBB21"/>
      <c r="NBC21"/>
      <c r="NBD21"/>
      <c r="NBE21"/>
      <c r="NBF21"/>
      <c r="NBG21"/>
      <c r="NBH21"/>
      <c r="NBI21"/>
      <c r="NBJ21"/>
      <c r="NBK21"/>
      <c r="NBL21"/>
      <c r="NBM21"/>
      <c r="NBN21"/>
      <c r="NBO21"/>
      <c r="NBP21"/>
      <c r="NBQ21"/>
      <c r="NBR21"/>
      <c r="NBS21"/>
      <c r="NBT21"/>
      <c r="NBU21"/>
      <c r="NBV21"/>
      <c r="NBW21"/>
      <c r="NBX21"/>
      <c r="NBY21"/>
      <c r="NBZ21"/>
      <c r="NCA21"/>
      <c r="NCB21"/>
      <c r="NCC21"/>
      <c r="NCD21"/>
      <c r="NCE21"/>
      <c r="NCF21"/>
      <c r="NCG21"/>
      <c r="NCH21"/>
      <c r="NCI21"/>
      <c r="NCJ21"/>
      <c r="NCK21"/>
      <c r="NCL21"/>
      <c r="NCM21"/>
      <c r="NCN21"/>
      <c r="NCO21"/>
      <c r="NCP21"/>
      <c r="NCQ21"/>
      <c r="NCR21"/>
      <c r="NCS21"/>
      <c r="NCT21"/>
      <c r="NCU21"/>
      <c r="NCV21"/>
      <c r="NCW21"/>
      <c r="NCX21"/>
      <c r="NCY21"/>
      <c r="NCZ21"/>
      <c r="NDA21"/>
      <c r="NDB21"/>
      <c r="NDC21"/>
      <c r="NDD21"/>
      <c r="NDE21"/>
      <c r="NDF21"/>
      <c r="NDG21"/>
      <c r="NDH21"/>
      <c r="NDI21"/>
      <c r="NDJ21"/>
      <c r="NDK21"/>
      <c r="NDL21"/>
      <c r="NDM21"/>
      <c r="NDN21"/>
      <c r="NDO21"/>
      <c r="NDP21"/>
      <c r="NDQ21"/>
      <c r="NDR21"/>
      <c r="NDS21"/>
      <c r="NDT21"/>
      <c r="NDU21"/>
      <c r="NDV21"/>
      <c r="NDW21"/>
      <c r="NDX21"/>
      <c r="NDY21"/>
      <c r="NDZ21"/>
      <c r="NEA21"/>
      <c r="NEB21"/>
      <c r="NEC21"/>
      <c r="NED21"/>
      <c r="NEE21"/>
      <c r="NEF21"/>
      <c r="NEG21"/>
      <c r="NEH21"/>
      <c r="NEI21"/>
      <c r="NEJ21"/>
      <c r="NEK21"/>
      <c r="NEL21"/>
      <c r="NEM21"/>
      <c r="NEN21"/>
      <c r="NEO21"/>
      <c r="NEP21"/>
      <c r="NEQ21"/>
      <c r="NER21"/>
      <c r="NES21"/>
      <c r="NET21"/>
      <c r="NEU21"/>
      <c r="NEV21"/>
      <c r="NEW21"/>
      <c r="NEX21"/>
      <c r="NEY21"/>
      <c r="NEZ21"/>
      <c r="NFA21"/>
      <c r="NFB21"/>
      <c r="NFC21"/>
      <c r="NFD21"/>
      <c r="NFE21"/>
      <c r="NFF21"/>
      <c r="NFG21"/>
      <c r="NFH21"/>
      <c r="NFI21"/>
      <c r="NFJ21"/>
      <c r="NFK21"/>
      <c r="NFL21"/>
      <c r="NFM21"/>
      <c r="NFN21"/>
      <c r="NFO21"/>
      <c r="NFP21"/>
      <c r="NFQ21"/>
      <c r="NFR21"/>
      <c r="NFS21"/>
      <c r="NFT21"/>
      <c r="NFU21"/>
      <c r="NFV21"/>
      <c r="NFW21"/>
      <c r="NFX21"/>
      <c r="NFY21"/>
      <c r="NFZ21"/>
      <c r="NGA21"/>
      <c r="NGB21"/>
      <c r="NGC21"/>
      <c r="NGD21"/>
      <c r="NGE21"/>
      <c r="NGF21"/>
      <c r="NGG21"/>
      <c r="NGH21"/>
      <c r="NGI21"/>
      <c r="NGJ21"/>
      <c r="NGK21"/>
      <c r="NGL21"/>
      <c r="NGM21"/>
      <c r="NGN21"/>
      <c r="NGO21"/>
      <c r="NGP21"/>
      <c r="NGQ21"/>
      <c r="NGR21"/>
      <c r="NGS21"/>
      <c r="NGT21"/>
      <c r="NGU21"/>
      <c r="NGV21"/>
      <c r="NGW21"/>
      <c r="NGX21"/>
      <c r="NGY21"/>
      <c r="NGZ21"/>
      <c r="NHA21"/>
      <c r="NHB21"/>
      <c r="NHC21"/>
      <c r="NHD21"/>
      <c r="NHE21"/>
      <c r="NHF21"/>
      <c r="NHG21"/>
      <c r="NHH21"/>
      <c r="NHI21"/>
      <c r="NHJ21"/>
      <c r="NHK21"/>
      <c r="NHL21"/>
      <c r="NHM21"/>
      <c r="NHN21"/>
      <c r="NHO21"/>
      <c r="NHP21"/>
      <c r="NHQ21"/>
      <c r="NHR21"/>
      <c r="NHS21"/>
      <c r="NHT21"/>
      <c r="NHU21"/>
      <c r="NHV21"/>
      <c r="NHW21"/>
      <c r="NHX21"/>
      <c r="NHY21"/>
      <c r="NHZ21"/>
      <c r="NIA21"/>
      <c r="NIB21"/>
      <c r="NIC21"/>
      <c r="NID21"/>
      <c r="NIE21"/>
      <c r="NIF21"/>
      <c r="NIG21"/>
      <c r="NIH21"/>
      <c r="NII21"/>
      <c r="NIJ21"/>
      <c r="NIK21"/>
      <c r="NIL21"/>
      <c r="NIM21"/>
      <c r="NIN21"/>
      <c r="NIO21"/>
      <c r="NIP21"/>
      <c r="NIQ21"/>
      <c r="NIR21"/>
      <c r="NIS21"/>
      <c r="NIT21"/>
      <c r="NIU21"/>
      <c r="NIV21"/>
      <c r="NIW21"/>
      <c r="NIX21"/>
      <c r="NIY21"/>
      <c r="NIZ21"/>
      <c r="NJA21"/>
      <c r="NJB21"/>
      <c r="NJC21"/>
      <c r="NJD21"/>
      <c r="NJE21"/>
      <c r="NJF21"/>
      <c r="NJG21"/>
      <c r="NJH21"/>
      <c r="NJI21"/>
      <c r="NJJ21"/>
      <c r="NJK21"/>
      <c r="NJL21"/>
      <c r="NJM21"/>
      <c r="NJN21"/>
      <c r="NJO21"/>
      <c r="NJP21"/>
      <c r="NJQ21"/>
      <c r="NJR21"/>
      <c r="NJS21"/>
      <c r="NJT21"/>
      <c r="NJU21"/>
      <c r="NJV21"/>
      <c r="NJW21"/>
      <c r="NJX21"/>
      <c r="NJY21"/>
      <c r="NJZ21"/>
      <c r="NKA21"/>
      <c r="NKB21"/>
      <c r="NKC21"/>
      <c r="NKD21"/>
      <c r="NKE21"/>
      <c r="NKF21"/>
      <c r="NKG21"/>
      <c r="NKH21"/>
      <c r="NKI21"/>
      <c r="NKJ21"/>
      <c r="NKK21"/>
      <c r="NKL21"/>
      <c r="NKM21"/>
      <c r="NKN21"/>
      <c r="NKO21"/>
      <c r="NKP21"/>
      <c r="NKQ21"/>
      <c r="NKR21"/>
      <c r="NKS21"/>
      <c r="NKT21"/>
      <c r="NKU21"/>
      <c r="NKV21"/>
      <c r="NKW21"/>
      <c r="NKX21"/>
      <c r="NKY21"/>
      <c r="NKZ21"/>
      <c r="NLA21"/>
      <c r="NLB21"/>
      <c r="NLC21"/>
      <c r="NLD21"/>
      <c r="NLE21"/>
      <c r="NLF21"/>
      <c r="NLG21"/>
      <c r="NLH21"/>
      <c r="NLI21"/>
      <c r="NLJ21"/>
      <c r="NLK21"/>
      <c r="NLL21"/>
      <c r="NLM21"/>
      <c r="NLN21"/>
      <c r="NLO21"/>
      <c r="NLP21"/>
      <c r="NLQ21"/>
      <c r="NLR21"/>
      <c r="NLS21"/>
      <c r="NLT21"/>
      <c r="NLU21"/>
      <c r="NLV21"/>
      <c r="NLW21"/>
      <c r="NLX21"/>
      <c r="NLY21"/>
      <c r="NLZ21"/>
      <c r="NMA21"/>
      <c r="NMB21"/>
      <c r="NMC21"/>
      <c r="NMD21"/>
      <c r="NME21"/>
      <c r="NMF21"/>
      <c r="NMG21"/>
      <c r="NMH21"/>
      <c r="NMI21"/>
      <c r="NMJ21"/>
      <c r="NMK21"/>
      <c r="NML21"/>
      <c r="NMM21"/>
      <c r="NMN21"/>
      <c r="NMO21"/>
      <c r="NMP21"/>
      <c r="NMQ21"/>
      <c r="NMR21"/>
      <c r="NMS21"/>
      <c r="NMT21"/>
      <c r="NMU21"/>
      <c r="NMV21"/>
      <c r="NMW21"/>
      <c r="NMX21"/>
      <c r="NMY21"/>
      <c r="NMZ21"/>
      <c r="NNA21"/>
      <c r="NNB21"/>
      <c r="NNC21"/>
      <c r="NND21"/>
      <c r="NNE21"/>
      <c r="NNF21"/>
      <c r="NNG21"/>
      <c r="NNH21"/>
      <c r="NNI21"/>
      <c r="NNJ21"/>
      <c r="NNK21"/>
      <c r="NNL21"/>
      <c r="NNM21"/>
      <c r="NNN21"/>
      <c r="NNO21"/>
      <c r="NNP21"/>
      <c r="NNQ21"/>
      <c r="NNR21"/>
      <c r="NNS21"/>
      <c r="NNT21"/>
      <c r="NNU21"/>
      <c r="NNV21"/>
      <c r="NNW21"/>
      <c r="NNX21"/>
      <c r="NNY21"/>
      <c r="NNZ21"/>
      <c r="NOA21"/>
      <c r="NOB21"/>
      <c r="NOC21"/>
      <c r="NOD21"/>
      <c r="NOE21"/>
      <c r="NOF21"/>
      <c r="NOG21"/>
      <c r="NOH21"/>
      <c r="NOI21"/>
      <c r="NOJ21"/>
      <c r="NOK21"/>
      <c r="NOL21"/>
      <c r="NOM21"/>
      <c r="NON21"/>
      <c r="NOO21"/>
      <c r="NOP21"/>
      <c r="NOQ21"/>
      <c r="NOR21"/>
      <c r="NOS21"/>
      <c r="NOT21"/>
      <c r="NOU21"/>
      <c r="NOV21"/>
      <c r="NOW21"/>
      <c r="NOX21"/>
      <c r="NOY21"/>
      <c r="NOZ21"/>
      <c r="NPA21"/>
      <c r="NPB21"/>
      <c r="NPC21"/>
      <c r="NPD21"/>
      <c r="NPE21"/>
      <c r="NPF21"/>
      <c r="NPG21"/>
      <c r="NPH21"/>
      <c r="NPI21"/>
      <c r="NPJ21"/>
      <c r="NPK21"/>
      <c r="NPL21"/>
      <c r="NPM21"/>
      <c r="NPN21"/>
      <c r="NPO21"/>
      <c r="NPP21"/>
      <c r="NPQ21"/>
      <c r="NPR21"/>
      <c r="NPS21"/>
      <c r="NPT21"/>
      <c r="NPU21"/>
      <c r="NPV21"/>
      <c r="NPW21"/>
      <c r="NPX21"/>
      <c r="NPY21"/>
      <c r="NPZ21"/>
      <c r="NQA21"/>
      <c r="NQB21"/>
      <c r="NQC21"/>
      <c r="NQD21"/>
      <c r="NQE21"/>
      <c r="NQF21"/>
      <c r="NQG21"/>
      <c r="NQH21"/>
      <c r="NQI21"/>
      <c r="NQJ21"/>
      <c r="NQK21"/>
      <c r="NQL21"/>
      <c r="NQM21"/>
      <c r="NQN21"/>
      <c r="NQO21"/>
      <c r="NQP21"/>
      <c r="NQQ21"/>
      <c r="NQR21"/>
      <c r="NQS21"/>
      <c r="NQT21"/>
      <c r="NQU21"/>
      <c r="NQV21"/>
      <c r="NQW21"/>
      <c r="NQX21"/>
      <c r="NQY21"/>
      <c r="NQZ21"/>
      <c r="NRA21"/>
      <c r="NRB21"/>
      <c r="NRC21"/>
      <c r="NRD21"/>
      <c r="NRE21"/>
      <c r="NRF21"/>
      <c r="NRG21"/>
      <c r="NRH21"/>
      <c r="NRI21"/>
      <c r="NRJ21"/>
      <c r="NRK21"/>
      <c r="NRL21"/>
      <c r="NRM21"/>
      <c r="NRN21"/>
      <c r="NRO21"/>
      <c r="NRP21"/>
      <c r="NRQ21"/>
      <c r="NRR21"/>
      <c r="NRS21"/>
      <c r="NRT21"/>
      <c r="NRU21"/>
      <c r="NRV21"/>
      <c r="NRW21"/>
      <c r="NRX21"/>
      <c r="NRY21"/>
      <c r="NRZ21"/>
      <c r="NSA21"/>
      <c r="NSB21"/>
      <c r="NSC21"/>
      <c r="NSD21"/>
      <c r="NSE21"/>
      <c r="NSF21"/>
      <c r="NSG21"/>
      <c r="NSH21"/>
      <c r="NSI21"/>
      <c r="NSJ21"/>
      <c r="NSK21"/>
      <c r="NSL21"/>
      <c r="NSM21"/>
      <c r="NSN21"/>
      <c r="NSO21"/>
      <c r="NSP21"/>
      <c r="NSQ21"/>
      <c r="NSR21"/>
      <c r="NSS21"/>
      <c r="NST21"/>
      <c r="NSU21"/>
      <c r="NSV21"/>
      <c r="NSW21"/>
      <c r="NSX21"/>
      <c r="NSY21"/>
      <c r="NSZ21"/>
      <c r="NTA21"/>
      <c r="NTB21"/>
      <c r="NTC21"/>
      <c r="NTD21"/>
      <c r="NTE21"/>
      <c r="NTF21"/>
      <c r="NTG21"/>
      <c r="NTH21"/>
      <c r="NTI21"/>
      <c r="NTJ21"/>
      <c r="NTK21"/>
      <c r="NTL21"/>
      <c r="NTM21"/>
      <c r="NTN21"/>
      <c r="NTO21"/>
      <c r="NTP21"/>
      <c r="NTQ21"/>
      <c r="NTR21"/>
      <c r="NTS21"/>
      <c r="NTT21"/>
      <c r="NTU21"/>
      <c r="NTV21"/>
      <c r="NTW21"/>
      <c r="NTX21"/>
      <c r="NTY21"/>
      <c r="NTZ21"/>
      <c r="NUA21"/>
      <c r="NUB21"/>
      <c r="NUC21"/>
      <c r="NUD21"/>
      <c r="NUE21"/>
      <c r="NUF21"/>
      <c r="NUG21"/>
      <c r="NUH21"/>
      <c r="NUI21"/>
      <c r="NUJ21"/>
      <c r="NUK21"/>
      <c r="NUL21"/>
      <c r="NUM21"/>
      <c r="NUN21"/>
      <c r="NUO21"/>
      <c r="NUP21"/>
      <c r="NUQ21"/>
      <c r="NUR21"/>
      <c r="NUS21"/>
      <c r="NUT21"/>
      <c r="NUU21"/>
      <c r="NUV21"/>
      <c r="NUW21"/>
      <c r="NUX21"/>
      <c r="NUY21"/>
      <c r="NUZ21"/>
      <c r="NVA21"/>
      <c r="NVB21"/>
      <c r="NVC21"/>
      <c r="NVD21"/>
      <c r="NVE21"/>
      <c r="NVF21"/>
      <c r="NVG21"/>
      <c r="NVH21"/>
      <c r="NVI21"/>
      <c r="NVJ21"/>
      <c r="NVK21"/>
      <c r="NVL21"/>
      <c r="NVM21"/>
      <c r="NVN21"/>
      <c r="NVO21"/>
      <c r="NVP21"/>
      <c r="NVQ21"/>
      <c r="NVR21"/>
      <c r="NVS21"/>
      <c r="NVT21"/>
      <c r="NVU21"/>
      <c r="NVV21"/>
      <c r="NVW21"/>
      <c r="NVX21"/>
      <c r="NVY21"/>
      <c r="NVZ21"/>
      <c r="NWA21"/>
      <c r="NWB21"/>
      <c r="NWC21"/>
      <c r="NWD21"/>
      <c r="NWE21"/>
      <c r="NWF21"/>
      <c r="NWG21"/>
      <c r="NWH21"/>
      <c r="NWI21"/>
      <c r="NWJ21"/>
      <c r="NWK21"/>
      <c r="NWL21"/>
      <c r="NWM21"/>
      <c r="NWN21"/>
      <c r="NWO21"/>
      <c r="NWP21"/>
      <c r="NWQ21"/>
      <c r="NWR21"/>
      <c r="NWS21"/>
      <c r="NWT21"/>
      <c r="NWU21"/>
      <c r="NWV21"/>
      <c r="NWW21"/>
      <c r="NWX21"/>
      <c r="NWY21"/>
      <c r="NWZ21"/>
      <c r="NXA21"/>
      <c r="NXB21"/>
      <c r="NXC21"/>
      <c r="NXD21"/>
      <c r="NXE21"/>
      <c r="NXF21"/>
      <c r="NXG21"/>
      <c r="NXH21"/>
      <c r="NXI21"/>
      <c r="NXJ21"/>
      <c r="NXK21"/>
      <c r="NXL21"/>
      <c r="NXM21"/>
      <c r="NXN21"/>
      <c r="NXO21"/>
      <c r="NXP21"/>
      <c r="NXQ21"/>
      <c r="NXR21"/>
      <c r="NXS21"/>
      <c r="NXT21"/>
      <c r="NXU21"/>
      <c r="NXV21"/>
      <c r="NXW21"/>
      <c r="NXX21"/>
      <c r="NXY21"/>
      <c r="NXZ21"/>
      <c r="NYA21"/>
      <c r="NYB21"/>
      <c r="NYC21"/>
      <c r="NYD21"/>
      <c r="NYE21"/>
      <c r="NYF21"/>
      <c r="NYG21"/>
      <c r="NYH21"/>
      <c r="NYI21"/>
      <c r="NYJ21"/>
      <c r="NYK21"/>
      <c r="NYL21"/>
      <c r="NYM21"/>
      <c r="NYN21"/>
      <c r="NYO21"/>
      <c r="NYP21"/>
      <c r="NYQ21"/>
      <c r="NYR21"/>
      <c r="NYS21"/>
      <c r="NYT21"/>
      <c r="NYU21"/>
      <c r="NYV21"/>
      <c r="NYW21"/>
      <c r="NYX21"/>
      <c r="NYY21"/>
      <c r="NYZ21"/>
      <c r="NZA21"/>
      <c r="NZB21"/>
      <c r="NZC21"/>
      <c r="NZD21"/>
      <c r="NZE21"/>
      <c r="NZF21"/>
      <c r="NZG21"/>
      <c r="NZH21"/>
      <c r="NZI21"/>
      <c r="NZJ21"/>
      <c r="NZK21"/>
      <c r="NZL21"/>
      <c r="NZM21"/>
      <c r="NZN21"/>
      <c r="NZO21"/>
      <c r="NZP21"/>
      <c r="NZQ21"/>
      <c r="NZR21"/>
      <c r="NZS21"/>
      <c r="NZT21"/>
      <c r="NZU21"/>
      <c r="NZV21"/>
      <c r="NZW21"/>
      <c r="NZX21"/>
      <c r="NZY21"/>
      <c r="NZZ21"/>
      <c r="OAA21"/>
      <c r="OAB21"/>
      <c r="OAC21"/>
      <c r="OAD21"/>
      <c r="OAE21"/>
      <c r="OAF21"/>
      <c r="OAG21"/>
      <c r="OAH21"/>
      <c r="OAI21"/>
      <c r="OAJ21"/>
      <c r="OAK21"/>
      <c r="OAL21"/>
      <c r="OAM21"/>
      <c r="OAN21"/>
      <c r="OAO21"/>
      <c r="OAP21"/>
      <c r="OAQ21"/>
      <c r="OAR21"/>
      <c r="OAS21"/>
      <c r="OAT21"/>
      <c r="OAU21"/>
      <c r="OAV21"/>
      <c r="OAW21"/>
      <c r="OAX21"/>
      <c r="OAY21"/>
      <c r="OAZ21"/>
      <c r="OBA21"/>
      <c r="OBB21"/>
      <c r="OBC21"/>
      <c r="OBD21"/>
      <c r="OBE21"/>
      <c r="OBF21"/>
      <c r="OBG21"/>
      <c r="OBH21"/>
      <c r="OBI21"/>
      <c r="OBJ21"/>
      <c r="OBK21"/>
      <c r="OBL21"/>
      <c r="OBM21"/>
      <c r="OBN21"/>
      <c r="OBO21"/>
      <c r="OBP21"/>
      <c r="OBQ21"/>
      <c r="OBR21"/>
      <c r="OBS21"/>
      <c r="OBT21"/>
      <c r="OBU21"/>
      <c r="OBV21"/>
      <c r="OBW21"/>
      <c r="OBX21"/>
      <c r="OBY21"/>
      <c r="OBZ21"/>
      <c r="OCA21"/>
      <c r="OCB21"/>
      <c r="OCC21"/>
      <c r="OCD21"/>
      <c r="OCE21"/>
      <c r="OCF21"/>
      <c r="OCG21"/>
      <c r="OCH21"/>
      <c r="OCI21"/>
      <c r="OCJ21"/>
      <c r="OCK21"/>
      <c r="OCL21"/>
      <c r="OCM21"/>
      <c r="OCN21"/>
      <c r="OCO21"/>
      <c r="OCP21"/>
      <c r="OCQ21"/>
      <c r="OCR21"/>
      <c r="OCS21"/>
      <c r="OCT21"/>
      <c r="OCU21"/>
      <c r="OCV21"/>
      <c r="OCW21"/>
      <c r="OCX21"/>
      <c r="OCY21"/>
      <c r="OCZ21"/>
      <c r="ODA21"/>
      <c r="ODB21"/>
      <c r="ODC21"/>
      <c r="ODD21"/>
      <c r="ODE21"/>
      <c r="ODF21"/>
      <c r="ODG21"/>
      <c r="ODH21"/>
      <c r="ODI21"/>
      <c r="ODJ21"/>
      <c r="ODK21"/>
      <c r="ODL21"/>
      <c r="ODM21"/>
      <c r="ODN21"/>
      <c r="ODO21"/>
      <c r="ODP21"/>
      <c r="ODQ21"/>
      <c r="ODR21"/>
      <c r="ODS21"/>
      <c r="ODT21"/>
      <c r="ODU21"/>
      <c r="ODV21"/>
      <c r="ODW21"/>
      <c r="ODX21"/>
      <c r="ODY21"/>
      <c r="ODZ21"/>
      <c r="OEA21"/>
      <c r="OEB21"/>
      <c r="OEC21"/>
      <c r="OED21"/>
      <c r="OEE21"/>
      <c r="OEF21"/>
      <c r="OEG21"/>
      <c r="OEH21"/>
      <c r="OEI21"/>
      <c r="OEJ21"/>
      <c r="OEK21"/>
      <c r="OEL21"/>
      <c r="OEM21"/>
      <c r="OEN21"/>
      <c r="OEO21"/>
      <c r="OEP21"/>
      <c r="OEQ21"/>
      <c r="OER21"/>
      <c r="OES21"/>
      <c r="OET21"/>
      <c r="OEU21"/>
      <c r="OEV21"/>
      <c r="OEW21"/>
      <c r="OEX21"/>
      <c r="OEY21"/>
      <c r="OEZ21"/>
      <c r="OFA21"/>
      <c r="OFB21"/>
      <c r="OFC21"/>
      <c r="OFD21"/>
      <c r="OFE21"/>
      <c r="OFF21"/>
      <c r="OFG21"/>
      <c r="OFH21"/>
      <c r="OFI21"/>
      <c r="OFJ21"/>
      <c r="OFK21"/>
      <c r="OFL21"/>
      <c r="OFM21"/>
      <c r="OFN21"/>
      <c r="OFO21"/>
      <c r="OFP21"/>
      <c r="OFQ21"/>
      <c r="OFR21"/>
      <c r="OFS21"/>
      <c r="OFT21"/>
      <c r="OFU21"/>
      <c r="OFV21"/>
      <c r="OFW21"/>
      <c r="OFX21"/>
      <c r="OFY21"/>
      <c r="OFZ21"/>
      <c r="OGA21"/>
      <c r="OGB21"/>
      <c r="OGC21"/>
      <c r="OGD21"/>
      <c r="OGE21"/>
      <c r="OGF21"/>
      <c r="OGG21"/>
      <c r="OGH21"/>
      <c r="OGI21"/>
      <c r="OGJ21"/>
      <c r="OGK21"/>
      <c r="OGL21"/>
      <c r="OGM21"/>
      <c r="OGN21"/>
      <c r="OGO21"/>
      <c r="OGP21"/>
      <c r="OGQ21"/>
      <c r="OGR21"/>
      <c r="OGS21"/>
      <c r="OGT21"/>
      <c r="OGU21"/>
      <c r="OGV21"/>
      <c r="OGW21"/>
      <c r="OGX21"/>
      <c r="OGY21"/>
      <c r="OGZ21"/>
      <c r="OHA21"/>
      <c r="OHB21"/>
      <c r="OHC21"/>
      <c r="OHD21"/>
      <c r="OHE21"/>
      <c r="OHF21"/>
      <c r="OHG21"/>
      <c r="OHH21"/>
      <c r="OHI21"/>
      <c r="OHJ21"/>
      <c r="OHK21"/>
      <c r="OHL21"/>
      <c r="OHM21"/>
      <c r="OHN21"/>
      <c r="OHO21"/>
      <c r="OHP21"/>
      <c r="OHQ21"/>
      <c r="OHR21"/>
      <c r="OHS21"/>
      <c r="OHT21"/>
      <c r="OHU21"/>
      <c r="OHV21"/>
      <c r="OHW21"/>
      <c r="OHX21"/>
      <c r="OHY21"/>
      <c r="OHZ21"/>
      <c r="OIA21"/>
      <c r="OIB21"/>
      <c r="OIC21"/>
      <c r="OID21"/>
      <c r="OIE21"/>
      <c r="OIF21"/>
      <c r="OIG21"/>
      <c r="OIH21"/>
      <c r="OII21"/>
      <c r="OIJ21"/>
      <c r="OIK21"/>
      <c r="OIL21"/>
      <c r="OIM21"/>
      <c r="OIN21"/>
      <c r="OIO21"/>
      <c r="OIP21"/>
      <c r="OIQ21"/>
      <c r="OIR21"/>
      <c r="OIS21"/>
      <c r="OIT21"/>
      <c r="OIU21"/>
      <c r="OIV21"/>
      <c r="OIW21"/>
      <c r="OIX21"/>
      <c r="OIY21"/>
      <c r="OIZ21"/>
      <c r="OJA21"/>
      <c r="OJB21"/>
      <c r="OJC21"/>
      <c r="OJD21"/>
      <c r="OJE21"/>
      <c r="OJF21"/>
      <c r="OJG21"/>
      <c r="OJH21"/>
      <c r="OJI21"/>
      <c r="OJJ21"/>
      <c r="OJK21"/>
      <c r="OJL21"/>
      <c r="OJM21"/>
      <c r="OJN21"/>
      <c r="OJO21"/>
      <c r="OJP21"/>
      <c r="OJQ21"/>
      <c r="OJR21"/>
      <c r="OJS21"/>
      <c r="OJT21"/>
      <c r="OJU21"/>
      <c r="OJV21"/>
      <c r="OJW21"/>
      <c r="OJX21"/>
      <c r="OJY21"/>
      <c r="OJZ21"/>
      <c r="OKA21"/>
      <c r="OKB21"/>
      <c r="OKC21"/>
      <c r="OKD21"/>
      <c r="OKE21"/>
      <c r="OKF21"/>
      <c r="OKG21"/>
      <c r="OKH21"/>
      <c r="OKI21"/>
      <c r="OKJ21"/>
      <c r="OKK21"/>
      <c r="OKL21"/>
      <c r="OKM21"/>
      <c r="OKN21"/>
      <c r="OKO21"/>
      <c r="OKP21"/>
      <c r="OKQ21"/>
      <c r="OKR21"/>
      <c r="OKS21"/>
      <c r="OKT21"/>
      <c r="OKU21"/>
      <c r="OKV21"/>
      <c r="OKW21"/>
      <c r="OKX21"/>
      <c r="OKY21"/>
      <c r="OKZ21"/>
      <c r="OLA21"/>
      <c r="OLB21"/>
      <c r="OLC21"/>
      <c r="OLD21"/>
      <c r="OLE21"/>
      <c r="OLF21"/>
      <c r="OLG21"/>
      <c r="OLH21"/>
      <c r="OLI21"/>
      <c r="OLJ21"/>
      <c r="OLK21"/>
      <c r="OLL21"/>
      <c r="OLM21"/>
      <c r="OLN21"/>
      <c r="OLO21"/>
      <c r="OLP21"/>
      <c r="OLQ21"/>
      <c r="OLR21"/>
      <c r="OLS21"/>
      <c r="OLT21"/>
      <c r="OLU21"/>
      <c r="OLV21"/>
      <c r="OLW21"/>
      <c r="OLX21"/>
      <c r="OLY21"/>
      <c r="OLZ21"/>
      <c r="OMA21"/>
      <c r="OMB21"/>
      <c r="OMC21"/>
      <c r="OMD21"/>
      <c r="OME21"/>
      <c r="OMF21"/>
      <c r="OMG21"/>
      <c r="OMH21"/>
      <c r="OMI21"/>
      <c r="OMJ21"/>
      <c r="OMK21"/>
      <c r="OML21"/>
      <c r="OMM21"/>
      <c r="OMN21"/>
      <c r="OMO21"/>
      <c r="OMP21"/>
      <c r="OMQ21"/>
      <c r="OMR21"/>
      <c r="OMS21"/>
      <c r="OMT21"/>
      <c r="OMU21"/>
      <c r="OMV21"/>
      <c r="OMW21"/>
      <c r="OMX21"/>
      <c r="OMY21"/>
      <c r="OMZ21"/>
      <c r="ONA21"/>
      <c r="ONB21"/>
      <c r="ONC21"/>
      <c r="OND21"/>
      <c r="ONE21"/>
      <c r="ONF21"/>
      <c r="ONG21"/>
      <c r="ONH21"/>
      <c r="ONI21"/>
      <c r="ONJ21"/>
      <c r="ONK21"/>
      <c r="ONL21"/>
      <c r="ONM21"/>
      <c r="ONN21"/>
      <c r="ONO21"/>
      <c r="ONP21"/>
      <c r="ONQ21"/>
      <c r="ONR21"/>
      <c r="ONS21"/>
      <c r="ONT21"/>
      <c r="ONU21"/>
      <c r="ONV21"/>
      <c r="ONW21"/>
      <c r="ONX21"/>
      <c r="ONY21"/>
      <c r="ONZ21"/>
      <c r="OOA21"/>
      <c r="OOB21"/>
      <c r="OOC21"/>
      <c r="OOD21"/>
      <c r="OOE21"/>
      <c r="OOF21"/>
      <c r="OOG21"/>
      <c r="OOH21"/>
      <c r="OOI21"/>
      <c r="OOJ21"/>
      <c r="OOK21"/>
      <c r="OOL21"/>
      <c r="OOM21"/>
      <c r="OON21"/>
      <c r="OOO21"/>
      <c r="OOP21"/>
      <c r="OOQ21"/>
      <c r="OOR21"/>
      <c r="OOS21"/>
      <c r="OOT21"/>
      <c r="OOU21"/>
      <c r="OOV21"/>
      <c r="OOW21"/>
      <c r="OOX21"/>
      <c r="OOY21"/>
      <c r="OOZ21"/>
      <c r="OPA21"/>
      <c r="OPB21"/>
      <c r="OPC21"/>
      <c r="OPD21"/>
      <c r="OPE21"/>
      <c r="OPF21"/>
      <c r="OPG21"/>
      <c r="OPH21"/>
      <c r="OPI21"/>
      <c r="OPJ21"/>
      <c r="OPK21"/>
      <c r="OPL21"/>
      <c r="OPM21"/>
      <c r="OPN21"/>
      <c r="OPO21"/>
      <c r="OPP21"/>
      <c r="OPQ21"/>
      <c r="OPR21"/>
      <c r="OPS21"/>
      <c r="OPT21"/>
      <c r="OPU21"/>
      <c r="OPV21"/>
      <c r="OPW21"/>
      <c r="OPX21"/>
      <c r="OPY21"/>
      <c r="OPZ21"/>
      <c r="OQA21"/>
      <c r="OQB21"/>
      <c r="OQC21"/>
      <c r="OQD21"/>
      <c r="OQE21"/>
      <c r="OQF21"/>
      <c r="OQG21"/>
      <c r="OQH21"/>
      <c r="OQI21"/>
      <c r="OQJ21"/>
      <c r="OQK21"/>
      <c r="OQL21"/>
      <c r="OQM21"/>
      <c r="OQN21"/>
      <c r="OQO21"/>
      <c r="OQP21"/>
      <c r="OQQ21"/>
      <c r="OQR21"/>
      <c r="OQS21"/>
      <c r="OQT21"/>
      <c r="OQU21"/>
      <c r="OQV21"/>
      <c r="OQW21"/>
      <c r="OQX21"/>
      <c r="OQY21"/>
      <c r="OQZ21"/>
      <c r="ORA21"/>
      <c r="ORB21"/>
      <c r="ORC21"/>
      <c r="ORD21"/>
      <c r="ORE21"/>
      <c r="ORF21"/>
      <c r="ORG21"/>
      <c r="ORH21"/>
      <c r="ORI21"/>
      <c r="ORJ21"/>
      <c r="ORK21"/>
      <c r="ORL21"/>
      <c r="ORM21"/>
      <c r="ORN21"/>
      <c r="ORO21"/>
      <c r="ORP21"/>
      <c r="ORQ21"/>
      <c r="ORR21"/>
      <c r="ORS21"/>
      <c r="ORT21"/>
      <c r="ORU21"/>
      <c r="ORV21"/>
      <c r="ORW21"/>
      <c r="ORX21"/>
      <c r="ORY21"/>
      <c r="ORZ21"/>
      <c r="OSA21"/>
      <c r="OSB21"/>
      <c r="OSC21"/>
      <c r="OSD21"/>
      <c r="OSE21"/>
      <c r="OSF21"/>
      <c r="OSG21"/>
      <c r="OSH21"/>
      <c r="OSI21"/>
      <c r="OSJ21"/>
      <c r="OSK21"/>
      <c r="OSL21"/>
      <c r="OSM21"/>
      <c r="OSN21"/>
      <c r="OSO21"/>
      <c r="OSP21"/>
      <c r="OSQ21"/>
      <c r="OSR21"/>
      <c r="OSS21"/>
      <c r="OST21"/>
      <c r="OSU21"/>
      <c r="OSV21"/>
      <c r="OSW21"/>
      <c r="OSX21"/>
      <c r="OSY21"/>
      <c r="OSZ21"/>
      <c r="OTA21"/>
      <c r="OTB21"/>
      <c r="OTC21"/>
      <c r="OTD21"/>
      <c r="OTE21"/>
      <c r="OTF21"/>
      <c r="OTG21"/>
      <c r="OTH21"/>
      <c r="OTI21"/>
      <c r="OTJ21"/>
      <c r="OTK21"/>
      <c r="OTL21"/>
      <c r="OTM21"/>
      <c r="OTN21"/>
      <c r="OTO21"/>
      <c r="OTP21"/>
      <c r="OTQ21"/>
      <c r="OTR21"/>
      <c r="OTS21"/>
      <c r="OTT21"/>
      <c r="OTU21"/>
      <c r="OTV21"/>
      <c r="OTW21"/>
      <c r="OTX21"/>
      <c r="OTY21"/>
      <c r="OTZ21"/>
      <c r="OUA21"/>
      <c r="OUB21"/>
      <c r="OUC21"/>
      <c r="OUD21"/>
      <c r="OUE21"/>
      <c r="OUF21"/>
      <c r="OUG21"/>
      <c r="OUH21"/>
      <c r="OUI21"/>
      <c r="OUJ21"/>
      <c r="OUK21"/>
      <c r="OUL21"/>
      <c r="OUM21"/>
      <c r="OUN21"/>
      <c r="OUO21"/>
      <c r="OUP21"/>
      <c r="OUQ21"/>
      <c r="OUR21"/>
      <c r="OUS21"/>
      <c r="OUT21"/>
      <c r="OUU21"/>
      <c r="OUV21"/>
      <c r="OUW21"/>
      <c r="OUX21"/>
      <c r="OUY21"/>
      <c r="OUZ21"/>
      <c r="OVA21"/>
      <c r="OVB21"/>
      <c r="OVC21"/>
      <c r="OVD21"/>
      <c r="OVE21"/>
      <c r="OVF21"/>
      <c r="OVG21"/>
      <c r="OVH21"/>
      <c r="OVI21"/>
      <c r="OVJ21"/>
      <c r="OVK21"/>
      <c r="OVL21"/>
      <c r="OVM21"/>
      <c r="OVN21"/>
      <c r="OVO21"/>
      <c r="OVP21"/>
      <c r="OVQ21"/>
      <c r="OVR21"/>
      <c r="OVS21"/>
      <c r="OVT21"/>
      <c r="OVU21"/>
      <c r="OVV21"/>
      <c r="OVW21"/>
      <c r="OVX21"/>
      <c r="OVY21"/>
      <c r="OVZ21"/>
      <c r="OWA21"/>
      <c r="OWB21"/>
      <c r="OWC21"/>
      <c r="OWD21"/>
      <c r="OWE21"/>
      <c r="OWF21"/>
      <c r="OWG21"/>
      <c r="OWH21"/>
      <c r="OWI21"/>
      <c r="OWJ21"/>
      <c r="OWK21"/>
      <c r="OWL21"/>
      <c r="OWM21"/>
      <c r="OWN21"/>
      <c r="OWO21"/>
      <c r="OWP21"/>
      <c r="OWQ21"/>
      <c r="OWR21"/>
      <c r="OWS21"/>
      <c r="OWT21"/>
      <c r="OWU21"/>
      <c r="OWV21"/>
      <c r="OWW21"/>
      <c r="OWX21"/>
      <c r="OWY21"/>
      <c r="OWZ21"/>
      <c r="OXA21"/>
      <c r="OXB21"/>
      <c r="OXC21"/>
      <c r="OXD21"/>
      <c r="OXE21"/>
      <c r="OXF21"/>
      <c r="OXG21"/>
      <c r="OXH21"/>
      <c r="OXI21"/>
      <c r="OXJ21"/>
      <c r="OXK21"/>
      <c r="OXL21"/>
      <c r="OXM21"/>
      <c r="OXN21"/>
      <c r="OXO21"/>
      <c r="OXP21"/>
      <c r="OXQ21"/>
      <c r="OXR21"/>
      <c r="OXS21"/>
      <c r="OXT21"/>
      <c r="OXU21"/>
      <c r="OXV21"/>
      <c r="OXW21"/>
      <c r="OXX21"/>
      <c r="OXY21"/>
      <c r="OXZ21"/>
      <c r="OYA21"/>
      <c r="OYB21"/>
      <c r="OYC21"/>
      <c r="OYD21"/>
      <c r="OYE21"/>
      <c r="OYF21"/>
      <c r="OYG21"/>
      <c r="OYH21"/>
      <c r="OYI21"/>
      <c r="OYJ21"/>
      <c r="OYK21"/>
      <c r="OYL21"/>
      <c r="OYM21"/>
      <c r="OYN21"/>
      <c r="OYO21"/>
      <c r="OYP21"/>
      <c r="OYQ21"/>
      <c r="OYR21"/>
      <c r="OYS21"/>
      <c r="OYT21"/>
      <c r="OYU21"/>
      <c r="OYV21"/>
      <c r="OYW21"/>
      <c r="OYX21"/>
      <c r="OYY21"/>
      <c r="OYZ21"/>
      <c r="OZA21"/>
      <c r="OZB21"/>
      <c r="OZC21"/>
      <c r="OZD21"/>
      <c r="OZE21"/>
      <c r="OZF21"/>
      <c r="OZG21"/>
      <c r="OZH21"/>
      <c r="OZI21"/>
      <c r="OZJ21"/>
      <c r="OZK21"/>
      <c r="OZL21"/>
      <c r="OZM21"/>
      <c r="OZN21"/>
      <c r="OZO21"/>
      <c r="OZP21"/>
      <c r="OZQ21"/>
      <c r="OZR21"/>
      <c r="OZS21"/>
      <c r="OZT21"/>
      <c r="OZU21"/>
      <c r="OZV21"/>
      <c r="OZW21"/>
      <c r="OZX21"/>
      <c r="OZY21"/>
      <c r="OZZ21"/>
      <c r="PAA21"/>
      <c r="PAB21"/>
      <c r="PAC21"/>
      <c r="PAD21"/>
      <c r="PAE21"/>
      <c r="PAF21"/>
      <c r="PAG21"/>
      <c r="PAH21"/>
      <c r="PAI21"/>
      <c r="PAJ21"/>
      <c r="PAK21"/>
      <c r="PAL21"/>
      <c r="PAM21"/>
      <c r="PAN21"/>
      <c r="PAO21"/>
      <c r="PAP21"/>
      <c r="PAQ21"/>
      <c r="PAR21"/>
      <c r="PAS21"/>
      <c r="PAT21"/>
      <c r="PAU21"/>
      <c r="PAV21"/>
      <c r="PAW21"/>
      <c r="PAX21"/>
      <c r="PAY21"/>
      <c r="PAZ21"/>
      <c r="PBA21"/>
      <c r="PBB21"/>
      <c r="PBC21"/>
      <c r="PBD21"/>
      <c r="PBE21"/>
      <c r="PBF21"/>
      <c r="PBG21"/>
      <c r="PBH21"/>
      <c r="PBI21"/>
      <c r="PBJ21"/>
      <c r="PBK21"/>
      <c r="PBL21"/>
      <c r="PBM21"/>
      <c r="PBN21"/>
      <c r="PBO21"/>
      <c r="PBP21"/>
      <c r="PBQ21"/>
      <c r="PBR21"/>
      <c r="PBS21"/>
      <c r="PBT21"/>
      <c r="PBU21"/>
      <c r="PBV21"/>
      <c r="PBW21"/>
      <c r="PBX21"/>
      <c r="PBY21"/>
      <c r="PBZ21"/>
      <c r="PCA21"/>
      <c r="PCB21"/>
      <c r="PCC21"/>
      <c r="PCD21"/>
      <c r="PCE21"/>
      <c r="PCF21"/>
      <c r="PCG21"/>
      <c r="PCH21"/>
      <c r="PCI21"/>
      <c r="PCJ21"/>
      <c r="PCK21"/>
      <c r="PCL21"/>
      <c r="PCM21"/>
      <c r="PCN21"/>
      <c r="PCO21"/>
      <c r="PCP21"/>
      <c r="PCQ21"/>
      <c r="PCR21"/>
      <c r="PCS21"/>
      <c r="PCT21"/>
      <c r="PCU21"/>
      <c r="PCV21"/>
      <c r="PCW21"/>
      <c r="PCX21"/>
      <c r="PCY21"/>
      <c r="PCZ21"/>
      <c r="PDA21"/>
      <c r="PDB21"/>
      <c r="PDC21"/>
      <c r="PDD21"/>
      <c r="PDE21"/>
      <c r="PDF21"/>
      <c r="PDG21"/>
      <c r="PDH21"/>
      <c r="PDI21"/>
      <c r="PDJ21"/>
      <c r="PDK21"/>
      <c r="PDL21"/>
      <c r="PDM21"/>
      <c r="PDN21"/>
      <c r="PDO21"/>
      <c r="PDP21"/>
      <c r="PDQ21"/>
      <c r="PDR21"/>
      <c r="PDS21"/>
      <c r="PDT21"/>
      <c r="PDU21"/>
      <c r="PDV21"/>
      <c r="PDW21"/>
      <c r="PDX21"/>
      <c r="PDY21"/>
      <c r="PDZ21"/>
      <c r="PEA21"/>
      <c r="PEB21"/>
      <c r="PEC21"/>
      <c r="PED21"/>
      <c r="PEE21"/>
      <c r="PEF21"/>
      <c r="PEG21"/>
      <c r="PEH21"/>
      <c r="PEI21"/>
      <c r="PEJ21"/>
      <c r="PEK21"/>
      <c r="PEL21"/>
      <c r="PEM21"/>
      <c r="PEN21"/>
      <c r="PEO21"/>
      <c r="PEP21"/>
      <c r="PEQ21"/>
      <c r="PER21"/>
      <c r="PES21"/>
      <c r="PET21"/>
      <c r="PEU21"/>
      <c r="PEV21"/>
      <c r="PEW21"/>
      <c r="PEX21"/>
      <c r="PEY21"/>
      <c r="PEZ21"/>
      <c r="PFA21"/>
      <c r="PFB21"/>
      <c r="PFC21"/>
      <c r="PFD21"/>
      <c r="PFE21"/>
      <c r="PFF21"/>
      <c r="PFG21"/>
      <c r="PFH21"/>
      <c r="PFI21"/>
      <c r="PFJ21"/>
      <c r="PFK21"/>
      <c r="PFL21"/>
      <c r="PFM21"/>
      <c r="PFN21"/>
      <c r="PFO21"/>
      <c r="PFP21"/>
      <c r="PFQ21"/>
      <c r="PFR21"/>
      <c r="PFS21"/>
      <c r="PFT21"/>
      <c r="PFU21"/>
      <c r="PFV21"/>
      <c r="PFW21"/>
      <c r="PFX21"/>
      <c r="PFY21"/>
      <c r="PFZ21"/>
      <c r="PGA21"/>
      <c r="PGB21"/>
      <c r="PGC21"/>
      <c r="PGD21"/>
      <c r="PGE21"/>
      <c r="PGF21"/>
      <c r="PGG21"/>
      <c r="PGH21"/>
      <c r="PGI21"/>
      <c r="PGJ21"/>
      <c r="PGK21"/>
      <c r="PGL21"/>
      <c r="PGM21"/>
      <c r="PGN21"/>
      <c r="PGO21"/>
      <c r="PGP21"/>
      <c r="PGQ21"/>
      <c r="PGR21"/>
      <c r="PGS21"/>
      <c r="PGT21"/>
      <c r="PGU21"/>
      <c r="PGV21"/>
      <c r="PGW21"/>
      <c r="PGX21"/>
      <c r="PGY21"/>
      <c r="PGZ21"/>
      <c r="PHA21"/>
      <c r="PHB21"/>
      <c r="PHC21"/>
      <c r="PHD21"/>
      <c r="PHE21"/>
      <c r="PHF21"/>
      <c r="PHG21"/>
      <c r="PHH21"/>
      <c r="PHI21"/>
      <c r="PHJ21"/>
      <c r="PHK21"/>
      <c r="PHL21"/>
      <c r="PHM21"/>
      <c r="PHN21"/>
      <c r="PHO21"/>
      <c r="PHP21"/>
      <c r="PHQ21"/>
      <c r="PHR21"/>
      <c r="PHS21"/>
      <c r="PHT21"/>
      <c r="PHU21"/>
      <c r="PHV21"/>
      <c r="PHW21"/>
      <c r="PHX21"/>
      <c r="PHY21"/>
      <c r="PHZ21"/>
      <c r="PIA21"/>
      <c r="PIB21"/>
      <c r="PIC21"/>
      <c r="PID21"/>
      <c r="PIE21"/>
      <c r="PIF21"/>
      <c r="PIG21"/>
      <c r="PIH21"/>
      <c r="PII21"/>
      <c r="PIJ21"/>
      <c r="PIK21"/>
      <c r="PIL21"/>
      <c r="PIM21"/>
      <c r="PIN21"/>
      <c r="PIO21"/>
      <c r="PIP21"/>
      <c r="PIQ21"/>
      <c r="PIR21"/>
      <c r="PIS21"/>
      <c r="PIT21"/>
      <c r="PIU21"/>
      <c r="PIV21"/>
      <c r="PIW21"/>
      <c r="PIX21"/>
      <c r="PIY21"/>
      <c r="PIZ21"/>
      <c r="PJA21"/>
      <c r="PJB21"/>
      <c r="PJC21"/>
      <c r="PJD21"/>
      <c r="PJE21"/>
      <c r="PJF21"/>
      <c r="PJG21"/>
      <c r="PJH21"/>
      <c r="PJI21"/>
      <c r="PJJ21"/>
      <c r="PJK21"/>
      <c r="PJL21"/>
      <c r="PJM21"/>
      <c r="PJN21"/>
      <c r="PJO21"/>
      <c r="PJP21"/>
      <c r="PJQ21"/>
      <c r="PJR21"/>
      <c r="PJS21"/>
      <c r="PJT21"/>
      <c r="PJU21"/>
      <c r="PJV21"/>
      <c r="PJW21"/>
      <c r="PJX21"/>
      <c r="PJY21"/>
      <c r="PJZ21"/>
      <c r="PKA21"/>
      <c r="PKB21"/>
      <c r="PKC21"/>
      <c r="PKD21"/>
      <c r="PKE21"/>
      <c r="PKF21"/>
      <c r="PKG21"/>
      <c r="PKH21"/>
      <c r="PKI21"/>
      <c r="PKJ21"/>
      <c r="PKK21"/>
      <c r="PKL21"/>
      <c r="PKM21"/>
      <c r="PKN21"/>
      <c r="PKO21"/>
      <c r="PKP21"/>
      <c r="PKQ21"/>
      <c r="PKR21"/>
      <c r="PKS21"/>
      <c r="PKT21"/>
      <c r="PKU21"/>
      <c r="PKV21"/>
      <c r="PKW21"/>
      <c r="PKX21"/>
      <c r="PKY21"/>
      <c r="PKZ21"/>
      <c r="PLA21"/>
      <c r="PLB21"/>
      <c r="PLC21"/>
      <c r="PLD21"/>
      <c r="PLE21"/>
      <c r="PLF21"/>
      <c r="PLG21"/>
      <c r="PLH21"/>
      <c r="PLI21"/>
      <c r="PLJ21"/>
      <c r="PLK21"/>
      <c r="PLL21"/>
      <c r="PLM21"/>
      <c r="PLN21"/>
      <c r="PLO21"/>
      <c r="PLP21"/>
      <c r="PLQ21"/>
      <c r="PLR21"/>
      <c r="PLS21"/>
      <c r="PLT21"/>
      <c r="PLU21"/>
      <c r="PLV21"/>
      <c r="PLW21"/>
      <c r="PLX21"/>
      <c r="PLY21"/>
      <c r="PLZ21"/>
      <c r="PMA21"/>
      <c r="PMB21"/>
      <c r="PMC21"/>
      <c r="PMD21"/>
      <c r="PME21"/>
      <c r="PMF21"/>
      <c r="PMG21"/>
      <c r="PMH21"/>
      <c r="PMI21"/>
      <c r="PMJ21"/>
      <c r="PMK21"/>
      <c r="PML21"/>
      <c r="PMM21"/>
      <c r="PMN21"/>
      <c r="PMO21"/>
      <c r="PMP21"/>
      <c r="PMQ21"/>
      <c r="PMR21"/>
      <c r="PMS21"/>
      <c r="PMT21"/>
      <c r="PMU21"/>
      <c r="PMV21"/>
      <c r="PMW21"/>
      <c r="PMX21"/>
      <c r="PMY21"/>
      <c r="PMZ21"/>
      <c r="PNA21"/>
      <c r="PNB21"/>
      <c r="PNC21"/>
      <c r="PND21"/>
      <c r="PNE21"/>
      <c r="PNF21"/>
      <c r="PNG21"/>
      <c r="PNH21"/>
      <c r="PNI21"/>
      <c r="PNJ21"/>
      <c r="PNK21"/>
      <c r="PNL21"/>
      <c r="PNM21"/>
      <c r="PNN21"/>
      <c r="PNO21"/>
      <c r="PNP21"/>
      <c r="PNQ21"/>
      <c r="PNR21"/>
      <c r="PNS21"/>
      <c r="PNT21"/>
      <c r="PNU21"/>
      <c r="PNV21"/>
      <c r="PNW21"/>
      <c r="PNX21"/>
      <c r="PNY21"/>
      <c r="PNZ21"/>
      <c r="POA21"/>
      <c r="POB21"/>
      <c r="POC21"/>
      <c r="POD21"/>
      <c r="POE21"/>
      <c r="POF21"/>
      <c r="POG21"/>
      <c r="POH21"/>
      <c r="POI21"/>
      <c r="POJ21"/>
      <c r="POK21"/>
      <c r="POL21"/>
      <c r="POM21"/>
      <c r="PON21"/>
      <c r="POO21"/>
      <c r="POP21"/>
      <c r="POQ21"/>
      <c r="POR21"/>
      <c r="POS21"/>
      <c r="POT21"/>
      <c r="POU21"/>
      <c r="POV21"/>
      <c r="POW21"/>
      <c r="POX21"/>
      <c r="POY21"/>
      <c r="POZ21"/>
      <c r="PPA21"/>
      <c r="PPB21"/>
      <c r="PPC21"/>
      <c r="PPD21"/>
      <c r="PPE21"/>
      <c r="PPF21"/>
      <c r="PPG21"/>
      <c r="PPH21"/>
      <c r="PPI21"/>
      <c r="PPJ21"/>
      <c r="PPK21"/>
      <c r="PPL21"/>
      <c r="PPM21"/>
      <c r="PPN21"/>
      <c r="PPO21"/>
      <c r="PPP21"/>
      <c r="PPQ21"/>
      <c r="PPR21"/>
      <c r="PPS21"/>
      <c r="PPT21"/>
      <c r="PPU21"/>
      <c r="PPV21"/>
      <c r="PPW21"/>
      <c r="PPX21"/>
      <c r="PPY21"/>
      <c r="PPZ21"/>
      <c r="PQA21"/>
      <c r="PQB21"/>
      <c r="PQC21"/>
      <c r="PQD21"/>
      <c r="PQE21"/>
      <c r="PQF21"/>
      <c r="PQG21"/>
      <c r="PQH21"/>
      <c r="PQI21"/>
      <c r="PQJ21"/>
      <c r="PQK21"/>
      <c r="PQL21"/>
      <c r="PQM21"/>
      <c r="PQN21"/>
      <c r="PQO21"/>
      <c r="PQP21"/>
      <c r="PQQ21"/>
      <c r="PQR21"/>
      <c r="PQS21"/>
      <c r="PQT21"/>
      <c r="PQU21"/>
      <c r="PQV21"/>
      <c r="PQW21"/>
      <c r="PQX21"/>
      <c r="PQY21"/>
      <c r="PQZ21"/>
      <c r="PRA21"/>
      <c r="PRB21"/>
      <c r="PRC21"/>
      <c r="PRD21"/>
      <c r="PRE21"/>
      <c r="PRF21"/>
      <c r="PRG21"/>
      <c r="PRH21"/>
      <c r="PRI21"/>
      <c r="PRJ21"/>
      <c r="PRK21"/>
      <c r="PRL21"/>
      <c r="PRM21"/>
      <c r="PRN21"/>
      <c r="PRO21"/>
      <c r="PRP21"/>
      <c r="PRQ21"/>
      <c r="PRR21"/>
      <c r="PRS21"/>
      <c r="PRT21"/>
      <c r="PRU21"/>
      <c r="PRV21"/>
      <c r="PRW21"/>
      <c r="PRX21"/>
      <c r="PRY21"/>
      <c r="PRZ21"/>
      <c r="PSA21"/>
      <c r="PSB21"/>
      <c r="PSC21"/>
      <c r="PSD21"/>
      <c r="PSE21"/>
      <c r="PSF21"/>
      <c r="PSG21"/>
      <c r="PSH21"/>
      <c r="PSI21"/>
      <c r="PSJ21"/>
      <c r="PSK21"/>
      <c r="PSL21"/>
      <c r="PSM21"/>
      <c r="PSN21"/>
      <c r="PSO21"/>
      <c r="PSP21"/>
      <c r="PSQ21"/>
      <c r="PSR21"/>
      <c r="PSS21"/>
      <c r="PST21"/>
      <c r="PSU21"/>
      <c r="PSV21"/>
      <c r="PSW21"/>
      <c r="PSX21"/>
      <c r="PSY21"/>
      <c r="PSZ21"/>
      <c r="PTA21"/>
      <c r="PTB21"/>
      <c r="PTC21"/>
      <c r="PTD21"/>
      <c r="PTE21"/>
      <c r="PTF21"/>
      <c r="PTG21"/>
      <c r="PTH21"/>
      <c r="PTI21"/>
      <c r="PTJ21"/>
      <c r="PTK21"/>
      <c r="PTL21"/>
      <c r="PTM21"/>
      <c r="PTN21"/>
      <c r="PTO21"/>
      <c r="PTP21"/>
      <c r="PTQ21"/>
      <c r="PTR21"/>
      <c r="PTS21"/>
      <c r="PTT21"/>
      <c r="PTU21"/>
      <c r="PTV21"/>
      <c r="PTW21"/>
      <c r="PTX21"/>
      <c r="PTY21"/>
      <c r="PTZ21"/>
      <c r="PUA21"/>
      <c r="PUB21"/>
      <c r="PUC21"/>
      <c r="PUD21"/>
      <c r="PUE21"/>
      <c r="PUF21"/>
      <c r="PUG21"/>
      <c r="PUH21"/>
      <c r="PUI21"/>
      <c r="PUJ21"/>
      <c r="PUK21"/>
      <c r="PUL21"/>
      <c r="PUM21"/>
      <c r="PUN21"/>
      <c r="PUO21"/>
      <c r="PUP21"/>
      <c r="PUQ21"/>
      <c r="PUR21"/>
      <c r="PUS21"/>
      <c r="PUT21"/>
      <c r="PUU21"/>
      <c r="PUV21"/>
      <c r="PUW21"/>
      <c r="PUX21"/>
      <c r="PUY21"/>
      <c r="PUZ21"/>
      <c r="PVA21"/>
      <c r="PVB21"/>
      <c r="PVC21"/>
      <c r="PVD21"/>
      <c r="PVE21"/>
      <c r="PVF21"/>
      <c r="PVG21"/>
      <c r="PVH21"/>
      <c r="PVI21"/>
      <c r="PVJ21"/>
      <c r="PVK21"/>
      <c r="PVL21"/>
      <c r="PVM21"/>
      <c r="PVN21"/>
      <c r="PVO21"/>
      <c r="PVP21"/>
      <c r="PVQ21"/>
      <c r="PVR21"/>
      <c r="PVS21"/>
      <c r="PVT21"/>
      <c r="PVU21"/>
      <c r="PVV21"/>
      <c r="PVW21"/>
      <c r="PVX21"/>
      <c r="PVY21"/>
      <c r="PVZ21"/>
      <c r="PWA21"/>
      <c r="PWB21"/>
      <c r="PWC21"/>
      <c r="PWD21"/>
      <c r="PWE21"/>
      <c r="PWF21"/>
      <c r="PWG21"/>
      <c r="PWH21"/>
      <c r="PWI21"/>
      <c r="PWJ21"/>
      <c r="PWK21"/>
      <c r="PWL21"/>
      <c r="PWM21"/>
      <c r="PWN21"/>
      <c r="PWO21"/>
      <c r="PWP21"/>
      <c r="PWQ21"/>
      <c r="PWR21"/>
      <c r="PWS21"/>
      <c r="PWT21"/>
      <c r="PWU21"/>
      <c r="PWV21"/>
      <c r="PWW21"/>
      <c r="PWX21"/>
      <c r="PWY21"/>
      <c r="PWZ21"/>
      <c r="PXA21"/>
      <c r="PXB21"/>
      <c r="PXC21"/>
      <c r="PXD21"/>
      <c r="PXE21"/>
      <c r="PXF21"/>
      <c r="PXG21"/>
      <c r="PXH21"/>
      <c r="PXI21"/>
      <c r="PXJ21"/>
      <c r="PXK21"/>
      <c r="PXL21"/>
      <c r="PXM21"/>
      <c r="PXN21"/>
      <c r="PXO21"/>
      <c r="PXP21"/>
      <c r="PXQ21"/>
      <c r="PXR21"/>
      <c r="PXS21"/>
      <c r="PXT21"/>
      <c r="PXU21"/>
      <c r="PXV21"/>
      <c r="PXW21"/>
      <c r="PXX21"/>
      <c r="PXY21"/>
      <c r="PXZ21"/>
      <c r="PYA21"/>
      <c r="PYB21"/>
      <c r="PYC21"/>
      <c r="PYD21"/>
      <c r="PYE21"/>
      <c r="PYF21"/>
      <c r="PYG21"/>
      <c r="PYH21"/>
      <c r="PYI21"/>
      <c r="PYJ21"/>
      <c r="PYK21"/>
      <c r="PYL21"/>
      <c r="PYM21"/>
      <c r="PYN21"/>
      <c r="PYO21"/>
      <c r="PYP21"/>
      <c r="PYQ21"/>
      <c r="PYR21"/>
      <c r="PYS21"/>
      <c r="PYT21"/>
      <c r="PYU21"/>
      <c r="PYV21"/>
      <c r="PYW21"/>
      <c r="PYX21"/>
      <c r="PYY21"/>
      <c r="PYZ21"/>
      <c r="PZA21"/>
      <c r="PZB21"/>
      <c r="PZC21"/>
      <c r="PZD21"/>
      <c r="PZE21"/>
      <c r="PZF21"/>
      <c r="PZG21"/>
      <c r="PZH21"/>
      <c r="PZI21"/>
      <c r="PZJ21"/>
      <c r="PZK21"/>
      <c r="PZL21"/>
      <c r="PZM21"/>
      <c r="PZN21"/>
      <c r="PZO21"/>
      <c r="PZP21"/>
      <c r="PZQ21"/>
      <c r="PZR21"/>
      <c r="PZS21"/>
      <c r="PZT21"/>
      <c r="PZU21"/>
      <c r="PZV21"/>
      <c r="PZW21"/>
      <c r="PZX21"/>
      <c r="PZY21"/>
      <c r="PZZ21"/>
      <c r="QAA21"/>
      <c r="QAB21"/>
      <c r="QAC21"/>
      <c r="QAD21"/>
      <c r="QAE21"/>
      <c r="QAF21"/>
      <c r="QAG21"/>
      <c r="QAH21"/>
      <c r="QAI21"/>
      <c r="QAJ21"/>
      <c r="QAK21"/>
      <c r="QAL21"/>
      <c r="QAM21"/>
      <c r="QAN21"/>
      <c r="QAO21"/>
      <c r="QAP21"/>
      <c r="QAQ21"/>
      <c r="QAR21"/>
      <c r="QAS21"/>
      <c r="QAT21"/>
      <c r="QAU21"/>
      <c r="QAV21"/>
      <c r="QAW21"/>
      <c r="QAX21"/>
      <c r="QAY21"/>
      <c r="QAZ21"/>
      <c r="QBA21"/>
      <c r="QBB21"/>
      <c r="QBC21"/>
      <c r="QBD21"/>
      <c r="QBE21"/>
      <c r="QBF21"/>
      <c r="QBG21"/>
      <c r="QBH21"/>
      <c r="QBI21"/>
      <c r="QBJ21"/>
      <c r="QBK21"/>
      <c r="QBL21"/>
      <c r="QBM21"/>
      <c r="QBN21"/>
      <c r="QBO21"/>
      <c r="QBP21"/>
      <c r="QBQ21"/>
      <c r="QBR21"/>
      <c r="QBS21"/>
      <c r="QBT21"/>
      <c r="QBU21"/>
      <c r="QBV21"/>
      <c r="QBW21"/>
      <c r="QBX21"/>
      <c r="QBY21"/>
      <c r="QBZ21"/>
      <c r="QCA21"/>
      <c r="QCB21"/>
      <c r="QCC21"/>
      <c r="QCD21"/>
      <c r="QCE21"/>
      <c r="QCF21"/>
      <c r="QCG21"/>
      <c r="QCH21"/>
      <c r="QCI21"/>
      <c r="QCJ21"/>
      <c r="QCK21"/>
      <c r="QCL21"/>
      <c r="QCM21"/>
      <c r="QCN21"/>
      <c r="QCO21"/>
      <c r="QCP21"/>
      <c r="QCQ21"/>
      <c r="QCR21"/>
      <c r="QCS21"/>
      <c r="QCT21"/>
      <c r="QCU21"/>
      <c r="QCV21"/>
      <c r="QCW21"/>
      <c r="QCX21"/>
      <c r="QCY21"/>
      <c r="QCZ21"/>
      <c r="QDA21"/>
      <c r="QDB21"/>
      <c r="QDC21"/>
      <c r="QDD21"/>
      <c r="QDE21"/>
      <c r="QDF21"/>
      <c r="QDG21"/>
      <c r="QDH21"/>
      <c r="QDI21"/>
      <c r="QDJ21"/>
      <c r="QDK21"/>
      <c r="QDL21"/>
      <c r="QDM21"/>
      <c r="QDN21"/>
      <c r="QDO21"/>
      <c r="QDP21"/>
      <c r="QDQ21"/>
      <c r="QDR21"/>
      <c r="QDS21"/>
      <c r="QDT21"/>
      <c r="QDU21"/>
      <c r="QDV21"/>
      <c r="QDW21"/>
      <c r="QDX21"/>
      <c r="QDY21"/>
      <c r="QDZ21"/>
      <c r="QEA21"/>
      <c r="QEB21"/>
      <c r="QEC21"/>
      <c r="QED21"/>
      <c r="QEE21"/>
      <c r="QEF21"/>
      <c r="QEG21"/>
      <c r="QEH21"/>
      <c r="QEI21"/>
      <c r="QEJ21"/>
      <c r="QEK21"/>
      <c r="QEL21"/>
      <c r="QEM21"/>
      <c r="QEN21"/>
      <c r="QEO21"/>
      <c r="QEP21"/>
      <c r="QEQ21"/>
      <c r="QER21"/>
      <c r="QES21"/>
      <c r="QET21"/>
      <c r="QEU21"/>
      <c r="QEV21"/>
      <c r="QEW21"/>
      <c r="QEX21"/>
      <c r="QEY21"/>
      <c r="QEZ21"/>
      <c r="QFA21"/>
      <c r="QFB21"/>
      <c r="QFC21"/>
      <c r="QFD21"/>
      <c r="QFE21"/>
      <c r="QFF21"/>
      <c r="QFG21"/>
      <c r="QFH21"/>
      <c r="QFI21"/>
      <c r="QFJ21"/>
      <c r="QFK21"/>
      <c r="QFL21"/>
      <c r="QFM21"/>
      <c r="QFN21"/>
      <c r="QFO21"/>
      <c r="QFP21"/>
      <c r="QFQ21"/>
      <c r="QFR21"/>
      <c r="QFS21"/>
      <c r="QFT21"/>
      <c r="QFU21"/>
      <c r="QFV21"/>
      <c r="QFW21"/>
      <c r="QFX21"/>
      <c r="QFY21"/>
      <c r="QFZ21"/>
      <c r="QGA21"/>
      <c r="QGB21"/>
      <c r="QGC21"/>
      <c r="QGD21"/>
      <c r="QGE21"/>
      <c r="QGF21"/>
      <c r="QGG21"/>
      <c r="QGH21"/>
      <c r="QGI21"/>
      <c r="QGJ21"/>
      <c r="QGK21"/>
      <c r="QGL21"/>
      <c r="QGM21"/>
      <c r="QGN21"/>
      <c r="QGO21"/>
      <c r="QGP21"/>
      <c r="QGQ21"/>
      <c r="QGR21"/>
      <c r="QGS21"/>
      <c r="QGT21"/>
      <c r="QGU21"/>
      <c r="QGV21"/>
      <c r="QGW21"/>
      <c r="QGX21"/>
      <c r="QGY21"/>
      <c r="QGZ21"/>
      <c r="QHA21"/>
      <c r="QHB21"/>
      <c r="QHC21"/>
      <c r="QHD21"/>
      <c r="QHE21"/>
      <c r="QHF21"/>
      <c r="QHG21"/>
      <c r="QHH21"/>
      <c r="QHI21"/>
      <c r="QHJ21"/>
      <c r="QHK21"/>
      <c r="QHL21"/>
      <c r="QHM21"/>
      <c r="QHN21"/>
      <c r="QHO21"/>
      <c r="QHP21"/>
      <c r="QHQ21"/>
      <c r="QHR21"/>
      <c r="QHS21"/>
      <c r="QHT21"/>
      <c r="QHU21"/>
      <c r="QHV21"/>
      <c r="QHW21"/>
      <c r="QHX21"/>
      <c r="QHY21"/>
      <c r="QHZ21"/>
      <c r="QIA21"/>
      <c r="QIB21"/>
      <c r="QIC21"/>
      <c r="QID21"/>
      <c r="QIE21"/>
      <c r="QIF21"/>
      <c r="QIG21"/>
      <c r="QIH21"/>
      <c r="QII21"/>
      <c r="QIJ21"/>
      <c r="QIK21"/>
      <c r="QIL21"/>
      <c r="QIM21"/>
      <c r="QIN21"/>
      <c r="QIO21"/>
      <c r="QIP21"/>
      <c r="QIQ21"/>
      <c r="QIR21"/>
      <c r="QIS21"/>
      <c r="QIT21"/>
      <c r="QIU21"/>
      <c r="QIV21"/>
      <c r="QIW21"/>
      <c r="QIX21"/>
      <c r="QIY21"/>
      <c r="QIZ21"/>
      <c r="QJA21"/>
      <c r="QJB21"/>
      <c r="QJC21"/>
      <c r="QJD21"/>
      <c r="QJE21"/>
      <c r="QJF21"/>
      <c r="QJG21"/>
      <c r="QJH21"/>
      <c r="QJI21"/>
      <c r="QJJ21"/>
      <c r="QJK21"/>
      <c r="QJL21"/>
      <c r="QJM21"/>
      <c r="QJN21"/>
      <c r="QJO21"/>
      <c r="QJP21"/>
      <c r="QJQ21"/>
      <c r="QJR21"/>
      <c r="QJS21"/>
      <c r="QJT21"/>
      <c r="QJU21"/>
      <c r="QJV21"/>
      <c r="QJW21"/>
      <c r="QJX21"/>
      <c r="QJY21"/>
      <c r="QJZ21"/>
      <c r="QKA21"/>
      <c r="QKB21"/>
      <c r="QKC21"/>
      <c r="QKD21"/>
      <c r="QKE21"/>
      <c r="QKF21"/>
      <c r="QKG21"/>
      <c r="QKH21"/>
      <c r="QKI21"/>
      <c r="QKJ21"/>
      <c r="QKK21"/>
      <c r="QKL21"/>
      <c r="QKM21"/>
      <c r="QKN21"/>
      <c r="QKO21"/>
      <c r="QKP21"/>
      <c r="QKQ21"/>
      <c r="QKR21"/>
      <c r="QKS21"/>
      <c r="QKT21"/>
      <c r="QKU21"/>
      <c r="QKV21"/>
      <c r="QKW21"/>
      <c r="QKX21"/>
      <c r="QKY21"/>
      <c r="QKZ21"/>
      <c r="QLA21"/>
      <c r="QLB21"/>
      <c r="QLC21"/>
      <c r="QLD21"/>
      <c r="QLE21"/>
      <c r="QLF21"/>
      <c r="QLG21"/>
      <c r="QLH21"/>
      <c r="QLI21"/>
      <c r="QLJ21"/>
      <c r="QLK21"/>
      <c r="QLL21"/>
      <c r="QLM21"/>
      <c r="QLN21"/>
      <c r="QLO21"/>
      <c r="QLP21"/>
      <c r="QLQ21"/>
      <c r="QLR21"/>
      <c r="QLS21"/>
      <c r="QLT21"/>
      <c r="QLU21"/>
      <c r="QLV21"/>
      <c r="QLW21"/>
      <c r="QLX21"/>
      <c r="QLY21"/>
      <c r="QLZ21"/>
      <c r="QMA21"/>
      <c r="QMB21"/>
      <c r="QMC21"/>
      <c r="QMD21"/>
      <c r="QME21"/>
      <c r="QMF21"/>
      <c r="QMG21"/>
      <c r="QMH21"/>
      <c r="QMI21"/>
      <c r="QMJ21"/>
      <c r="QMK21"/>
      <c r="QML21"/>
      <c r="QMM21"/>
      <c r="QMN21"/>
      <c r="QMO21"/>
      <c r="QMP21"/>
      <c r="QMQ21"/>
      <c r="QMR21"/>
      <c r="QMS21"/>
      <c r="QMT21"/>
      <c r="QMU21"/>
      <c r="QMV21"/>
      <c r="QMW21"/>
      <c r="QMX21"/>
      <c r="QMY21"/>
      <c r="QMZ21"/>
      <c r="QNA21"/>
      <c r="QNB21"/>
      <c r="QNC21"/>
      <c r="QND21"/>
      <c r="QNE21"/>
      <c r="QNF21"/>
      <c r="QNG21"/>
      <c r="QNH21"/>
      <c r="QNI21"/>
      <c r="QNJ21"/>
      <c r="QNK21"/>
      <c r="QNL21"/>
      <c r="QNM21"/>
      <c r="QNN21"/>
      <c r="QNO21"/>
      <c r="QNP21"/>
      <c r="QNQ21"/>
      <c r="QNR21"/>
      <c r="QNS21"/>
      <c r="QNT21"/>
      <c r="QNU21"/>
      <c r="QNV21"/>
      <c r="QNW21"/>
      <c r="QNX21"/>
      <c r="QNY21"/>
      <c r="QNZ21"/>
      <c r="QOA21"/>
      <c r="QOB21"/>
      <c r="QOC21"/>
      <c r="QOD21"/>
      <c r="QOE21"/>
      <c r="QOF21"/>
      <c r="QOG21"/>
      <c r="QOH21"/>
      <c r="QOI21"/>
      <c r="QOJ21"/>
      <c r="QOK21"/>
      <c r="QOL21"/>
      <c r="QOM21"/>
      <c r="QON21"/>
      <c r="QOO21"/>
      <c r="QOP21"/>
      <c r="QOQ21"/>
      <c r="QOR21"/>
      <c r="QOS21"/>
      <c r="QOT21"/>
      <c r="QOU21"/>
      <c r="QOV21"/>
      <c r="QOW21"/>
      <c r="QOX21"/>
      <c r="QOY21"/>
      <c r="QOZ21"/>
      <c r="QPA21"/>
      <c r="QPB21"/>
      <c r="QPC21"/>
      <c r="QPD21"/>
      <c r="QPE21"/>
      <c r="QPF21"/>
      <c r="QPG21"/>
      <c r="QPH21"/>
      <c r="QPI21"/>
      <c r="QPJ21"/>
      <c r="QPK21"/>
      <c r="QPL21"/>
      <c r="QPM21"/>
      <c r="QPN21"/>
      <c r="QPO21"/>
      <c r="QPP21"/>
      <c r="QPQ21"/>
      <c r="QPR21"/>
      <c r="QPS21"/>
      <c r="QPT21"/>
      <c r="QPU21"/>
      <c r="QPV21"/>
      <c r="QPW21"/>
      <c r="QPX21"/>
      <c r="QPY21"/>
      <c r="QPZ21"/>
      <c r="QQA21"/>
      <c r="QQB21"/>
      <c r="QQC21"/>
      <c r="QQD21"/>
      <c r="QQE21"/>
      <c r="QQF21"/>
      <c r="QQG21"/>
      <c r="QQH21"/>
      <c r="QQI21"/>
      <c r="QQJ21"/>
      <c r="QQK21"/>
      <c r="QQL21"/>
      <c r="QQM21"/>
      <c r="QQN21"/>
      <c r="QQO21"/>
      <c r="QQP21"/>
      <c r="QQQ21"/>
      <c r="QQR21"/>
      <c r="QQS21"/>
      <c r="QQT21"/>
      <c r="QQU21"/>
      <c r="QQV21"/>
      <c r="QQW21"/>
      <c r="QQX21"/>
      <c r="QQY21"/>
      <c r="QQZ21"/>
      <c r="QRA21"/>
      <c r="QRB21"/>
      <c r="QRC21"/>
      <c r="QRD21"/>
      <c r="QRE21"/>
      <c r="QRF21"/>
      <c r="QRG21"/>
      <c r="QRH21"/>
      <c r="QRI21"/>
      <c r="QRJ21"/>
      <c r="QRK21"/>
      <c r="QRL21"/>
      <c r="QRM21"/>
      <c r="QRN21"/>
      <c r="QRO21"/>
      <c r="QRP21"/>
      <c r="QRQ21"/>
      <c r="QRR21"/>
      <c r="QRS21"/>
      <c r="QRT21"/>
      <c r="QRU21"/>
      <c r="QRV21"/>
      <c r="QRW21"/>
      <c r="QRX21"/>
      <c r="QRY21"/>
      <c r="QRZ21"/>
      <c r="QSA21"/>
      <c r="QSB21"/>
      <c r="QSC21"/>
      <c r="QSD21"/>
      <c r="QSE21"/>
      <c r="QSF21"/>
      <c r="QSG21"/>
      <c r="QSH21"/>
      <c r="QSI21"/>
      <c r="QSJ21"/>
      <c r="QSK21"/>
      <c r="QSL21"/>
      <c r="QSM21"/>
      <c r="QSN21"/>
      <c r="QSO21"/>
      <c r="QSP21"/>
      <c r="QSQ21"/>
      <c r="QSR21"/>
      <c r="QSS21"/>
      <c r="QST21"/>
      <c r="QSU21"/>
      <c r="QSV21"/>
      <c r="QSW21"/>
      <c r="QSX21"/>
      <c r="QSY21"/>
      <c r="QSZ21"/>
      <c r="QTA21"/>
      <c r="QTB21"/>
      <c r="QTC21"/>
      <c r="QTD21"/>
      <c r="QTE21"/>
      <c r="QTF21"/>
      <c r="QTG21"/>
      <c r="QTH21"/>
      <c r="QTI21"/>
      <c r="QTJ21"/>
      <c r="QTK21"/>
      <c r="QTL21"/>
      <c r="QTM21"/>
      <c r="QTN21"/>
      <c r="QTO21"/>
      <c r="QTP21"/>
      <c r="QTQ21"/>
      <c r="QTR21"/>
      <c r="QTS21"/>
      <c r="QTT21"/>
      <c r="QTU21"/>
      <c r="QTV21"/>
      <c r="QTW21"/>
      <c r="QTX21"/>
      <c r="QTY21"/>
      <c r="QTZ21"/>
      <c r="QUA21"/>
      <c r="QUB21"/>
      <c r="QUC21"/>
      <c r="QUD21"/>
      <c r="QUE21"/>
      <c r="QUF21"/>
      <c r="QUG21"/>
      <c r="QUH21"/>
      <c r="QUI21"/>
      <c r="QUJ21"/>
      <c r="QUK21"/>
      <c r="QUL21"/>
      <c r="QUM21"/>
      <c r="QUN21"/>
      <c r="QUO21"/>
      <c r="QUP21"/>
      <c r="QUQ21"/>
      <c r="QUR21"/>
      <c r="QUS21"/>
      <c r="QUT21"/>
      <c r="QUU21"/>
      <c r="QUV21"/>
      <c r="QUW21"/>
      <c r="QUX21"/>
      <c r="QUY21"/>
      <c r="QUZ21"/>
      <c r="QVA21"/>
      <c r="QVB21"/>
      <c r="QVC21"/>
      <c r="QVD21"/>
      <c r="QVE21"/>
      <c r="QVF21"/>
      <c r="QVG21"/>
      <c r="QVH21"/>
      <c r="QVI21"/>
      <c r="QVJ21"/>
      <c r="QVK21"/>
      <c r="QVL21"/>
      <c r="QVM21"/>
      <c r="QVN21"/>
      <c r="QVO21"/>
      <c r="QVP21"/>
      <c r="QVQ21"/>
      <c r="QVR21"/>
      <c r="QVS21"/>
      <c r="QVT21"/>
      <c r="QVU21"/>
      <c r="QVV21"/>
      <c r="QVW21"/>
      <c r="QVX21"/>
      <c r="QVY21"/>
      <c r="QVZ21"/>
      <c r="QWA21"/>
      <c r="QWB21"/>
      <c r="QWC21"/>
      <c r="QWD21"/>
      <c r="QWE21"/>
      <c r="QWF21"/>
      <c r="QWG21"/>
      <c r="QWH21"/>
      <c r="QWI21"/>
      <c r="QWJ21"/>
      <c r="QWK21"/>
      <c r="QWL21"/>
      <c r="QWM21"/>
      <c r="QWN21"/>
      <c r="QWO21"/>
      <c r="QWP21"/>
      <c r="QWQ21"/>
      <c r="QWR21"/>
      <c r="QWS21"/>
      <c r="QWT21"/>
      <c r="QWU21"/>
      <c r="QWV21"/>
      <c r="QWW21"/>
      <c r="QWX21"/>
      <c r="QWY21"/>
      <c r="QWZ21"/>
      <c r="QXA21"/>
      <c r="QXB21"/>
      <c r="QXC21"/>
      <c r="QXD21"/>
      <c r="QXE21"/>
      <c r="QXF21"/>
      <c r="QXG21"/>
      <c r="QXH21"/>
      <c r="QXI21"/>
      <c r="QXJ21"/>
      <c r="QXK21"/>
      <c r="QXL21"/>
      <c r="QXM21"/>
      <c r="QXN21"/>
      <c r="QXO21"/>
      <c r="QXP21"/>
      <c r="QXQ21"/>
      <c r="QXR21"/>
      <c r="QXS21"/>
      <c r="QXT21"/>
      <c r="QXU21"/>
      <c r="QXV21"/>
      <c r="QXW21"/>
      <c r="QXX21"/>
      <c r="QXY21"/>
      <c r="QXZ21"/>
      <c r="QYA21"/>
      <c r="QYB21"/>
      <c r="QYC21"/>
      <c r="QYD21"/>
      <c r="QYE21"/>
      <c r="QYF21"/>
      <c r="QYG21"/>
      <c r="QYH21"/>
      <c r="QYI21"/>
      <c r="QYJ21"/>
      <c r="QYK21"/>
      <c r="QYL21"/>
      <c r="QYM21"/>
      <c r="QYN21"/>
      <c r="QYO21"/>
      <c r="QYP21"/>
      <c r="QYQ21"/>
      <c r="QYR21"/>
      <c r="QYS21"/>
      <c r="QYT21"/>
      <c r="QYU21"/>
      <c r="QYV21"/>
      <c r="QYW21"/>
      <c r="QYX21"/>
      <c r="QYY21"/>
      <c r="QYZ21"/>
      <c r="QZA21"/>
      <c r="QZB21"/>
      <c r="QZC21"/>
      <c r="QZD21"/>
      <c r="QZE21"/>
      <c r="QZF21"/>
      <c r="QZG21"/>
      <c r="QZH21"/>
      <c r="QZI21"/>
      <c r="QZJ21"/>
      <c r="QZK21"/>
      <c r="QZL21"/>
      <c r="QZM21"/>
      <c r="QZN21"/>
      <c r="QZO21"/>
      <c r="QZP21"/>
      <c r="QZQ21"/>
      <c r="QZR21"/>
      <c r="QZS21"/>
      <c r="QZT21"/>
      <c r="QZU21"/>
      <c r="QZV21"/>
      <c r="QZW21"/>
      <c r="QZX21"/>
      <c r="QZY21"/>
      <c r="QZZ21"/>
      <c r="RAA21"/>
      <c r="RAB21"/>
      <c r="RAC21"/>
      <c r="RAD21"/>
      <c r="RAE21"/>
      <c r="RAF21"/>
      <c r="RAG21"/>
      <c r="RAH21"/>
      <c r="RAI21"/>
      <c r="RAJ21"/>
      <c r="RAK21"/>
      <c r="RAL21"/>
      <c r="RAM21"/>
      <c r="RAN21"/>
      <c r="RAO21"/>
      <c r="RAP21"/>
      <c r="RAQ21"/>
      <c r="RAR21"/>
      <c r="RAS21"/>
      <c r="RAT21"/>
      <c r="RAU21"/>
      <c r="RAV21"/>
      <c r="RAW21"/>
      <c r="RAX21"/>
      <c r="RAY21"/>
      <c r="RAZ21"/>
      <c r="RBA21"/>
      <c r="RBB21"/>
      <c r="RBC21"/>
      <c r="RBD21"/>
      <c r="RBE21"/>
      <c r="RBF21"/>
      <c r="RBG21"/>
      <c r="RBH21"/>
      <c r="RBI21"/>
      <c r="RBJ21"/>
      <c r="RBK21"/>
      <c r="RBL21"/>
      <c r="RBM21"/>
      <c r="RBN21"/>
      <c r="RBO21"/>
      <c r="RBP21"/>
      <c r="RBQ21"/>
      <c r="RBR21"/>
      <c r="RBS21"/>
      <c r="RBT21"/>
      <c r="RBU21"/>
      <c r="RBV21"/>
      <c r="RBW21"/>
      <c r="RBX21"/>
      <c r="RBY21"/>
      <c r="RBZ21"/>
      <c r="RCA21"/>
      <c r="RCB21"/>
      <c r="RCC21"/>
      <c r="RCD21"/>
      <c r="RCE21"/>
      <c r="RCF21"/>
      <c r="RCG21"/>
      <c r="RCH21"/>
      <c r="RCI21"/>
      <c r="RCJ21"/>
      <c r="RCK21"/>
      <c r="RCL21"/>
      <c r="RCM21"/>
      <c r="RCN21"/>
      <c r="RCO21"/>
      <c r="RCP21"/>
      <c r="RCQ21"/>
      <c r="RCR21"/>
      <c r="RCS21"/>
      <c r="RCT21"/>
      <c r="RCU21"/>
      <c r="RCV21"/>
      <c r="RCW21"/>
      <c r="RCX21"/>
      <c r="RCY21"/>
      <c r="RCZ21"/>
      <c r="RDA21"/>
      <c r="RDB21"/>
      <c r="RDC21"/>
      <c r="RDD21"/>
      <c r="RDE21"/>
      <c r="RDF21"/>
      <c r="RDG21"/>
      <c r="RDH21"/>
      <c r="RDI21"/>
      <c r="RDJ21"/>
      <c r="RDK21"/>
      <c r="RDL21"/>
      <c r="RDM21"/>
      <c r="RDN21"/>
      <c r="RDO21"/>
      <c r="RDP21"/>
      <c r="RDQ21"/>
      <c r="RDR21"/>
      <c r="RDS21"/>
      <c r="RDT21"/>
      <c r="RDU21"/>
      <c r="RDV21"/>
      <c r="RDW21"/>
      <c r="RDX21"/>
      <c r="RDY21"/>
      <c r="RDZ21"/>
      <c r="REA21"/>
      <c r="REB21"/>
      <c r="REC21"/>
      <c r="RED21"/>
      <c r="REE21"/>
      <c r="REF21"/>
      <c r="REG21"/>
      <c r="REH21"/>
      <c r="REI21"/>
      <c r="REJ21"/>
      <c r="REK21"/>
      <c r="REL21"/>
      <c r="REM21"/>
      <c r="REN21"/>
      <c r="REO21"/>
      <c r="REP21"/>
      <c r="REQ21"/>
      <c r="RER21"/>
      <c r="RES21"/>
      <c r="RET21"/>
      <c r="REU21"/>
      <c r="REV21"/>
      <c r="REW21"/>
      <c r="REX21"/>
      <c r="REY21"/>
      <c r="REZ21"/>
      <c r="RFA21"/>
      <c r="RFB21"/>
      <c r="RFC21"/>
      <c r="RFD21"/>
      <c r="RFE21"/>
      <c r="RFF21"/>
      <c r="RFG21"/>
      <c r="RFH21"/>
      <c r="RFI21"/>
      <c r="RFJ21"/>
      <c r="RFK21"/>
      <c r="RFL21"/>
      <c r="RFM21"/>
      <c r="RFN21"/>
      <c r="RFO21"/>
      <c r="RFP21"/>
      <c r="RFQ21"/>
      <c r="RFR21"/>
      <c r="RFS21"/>
      <c r="RFT21"/>
      <c r="RFU21"/>
      <c r="RFV21"/>
      <c r="RFW21"/>
      <c r="RFX21"/>
      <c r="RFY21"/>
      <c r="RFZ21"/>
      <c r="RGA21"/>
      <c r="RGB21"/>
      <c r="RGC21"/>
      <c r="RGD21"/>
      <c r="RGE21"/>
      <c r="RGF21"/>
      <c r="RGG21"/>
      <c r="RGH21"/>
      <c r="RGI21"/>
      <c r="RGJ21"/>
      <c r="RGK21"/>
      <c r="RGL21"/>
      <c r="RGM21"/>
      <c r="RGN21"/>
      <c r="RGO21"/>
      <c r="RGP21"/>
      <c r="RGQ21"/>
      <c r="RGR21"/>
      <c r="RGS21"/>
      <c r="RGT21"/>
      <c r="RGU21"/>
      <c r="RGV21"/>
      <c r="RGW21"/>
      <c r="RGX21"/>
      <c r="RGY21"/>
      <c r="RGZ21"/>
      <c r="RHA21"/>
      <c r="RHB21"/>
      <c r="RHC21"/>
      <c r="RHD21"/>
      <c r="RHE21"/>
      <c r="RHF21"/>
      <c r="RHG21"/>
      <c r="RHH21"/>
      <c r="RHI21"/>
      <c r="RHJ21"/>
      <c r="RHK21"/>
      <c r="RHL21"/>
      <c r="RHM21"/>
      <c r="RHN21"/>
      <c r="RHO21"/>
      <c r="RHP21"/>
      <c r="RHQ21"/>
      <c r="RHR21"/>
      <c r="RHS21"/>
      <c r="RHT21"/>
      <c r="RHU21"/>
      <c r="RHV21"/>
      <c r="RHW21"/>
      <c r="RHX21"/>
      <c r="RHY21"/>
      <c r="RHZ21"/>
      <c r="RIA21"/>
      <c r="RIB21"/>
      <c r="RIC21"/>
      <c r="RID21"/>
      <c r="RIE21"/>
      <c r="RIF21"/>
      <c r="RIG21"/>
      <c r="RIH21"/>
      <c r="RII21"/>
      <c r="RIJ21"/>
      <c r="RIK21"/>
      <c r="RIL21"/>
      <c r="RIM21"/>
      <c r="RIN21"/>
      <c r="RIO21"/>
      <c r="RIP21"/>
      <c r="RIQ21"/>
      <c r="RIR21"/>
      <c r="RIS21"/>
      <c r="RIT21"/>
      <c r="RIU21"/>
      <c r="RIV21"/>
      <c r="RIW21"/>
      <c r="RIX21"/>
      <c r="RIY21"/>
      <c r="RIZ21"/>
      <c r="RJA21"/>
      <c r="RJB21"/>
      <c r="RJC21"/>
      <c r="RJD21"/>
      <c r="RJE21"/>
      <c r="RJF21"/>
      <c r="RJG21"/>
      <c r="RJH21"/>
      <c r="RJI21"/>
      <c r="RJJ21"/>
      <c r="RJK21"/>
      <c r="RJL21"/>
      <c r="RJM21"/>
      <c r="RJN21"/>
      <c r="RJO21"/>
      <c r="RJP21"/>
      <c r="RJQ21"/>
      <c r="RJR21"/>
      <c r="RJS21"/>
      <c r="RJT21"/>
      <c r="RJU21"/>
      <c r="RJV21"/>
      <c r="RJW21"/>
      <c r="RJX21"/>
      <c r="RJY21"/>
      <c r="RJZ21"/>
      <c r="RKA21"/>
      <c r="RKB21"/>
      <c r="RKC21"/>
      <c r="RKD21"/>
      <c r="RKE21"/>
      <c r="RKF21"/>
      <c r="RKG21"/>
      <c r="RKH21"/>
      <c r="RKI21"/>
      <c r="RKJ21"/>
      <c r="RKK21"/>
      <c r="RKL21"/>
      <c r="RKM21"/>
      <c r="RKN21"/>
      <c r="RKO21"/>
      <c r="RKP21"/>
      <c r="RKQ21"/>
      <c r="RKR21"/>
      <c r="RKS21"/>
      <c r="RKT21"/>
      <c r="RKU21"/>
      <c r="RKV21"/>
      <c r="RKW21"/>
      <c r="RKX21"/>
      <c r="RKY21"/>
      <c r="RKZ21"/>
      <c r="RLA21"/>
      <c r="RLB21"/>
      <c r="RLC21"/>
      <c r="RLD21"/>
      <c r="RLE21"/>
      <c r="RLF21"/>
      <c r="RLG21"/>
      <c r="RLH21"/>
      <c r="RLI21"/>
      <c r="RLJ21"/>
      <c r="RLK21"/>
      <c r="RLL21"/>
      <c r="RLM21"/>
      <c r="RLN21"/>
      <c r="RLO21"/>
      <c r="RLP21"/>
      <c r="RLQ21"/>
      <c r="RLR21"/>
      <c r="RLS21"/>
      <c r="RLT21"/>
      <c r="RLU21"/>
      <c r="RLV21"/>
      <c r="RLW21"/>
      <c r="RLX21"/>
      <c r="RLY21"/>
      <c r="RLZ21"/>
      <c r="RMA21"/>
      <c r="RMB21"/>
      <c r="RMC21"/>
      <c r="RMD21"/>
      <c r="RME21"/>
      <c r="RMF21"/>
      <c r="RMG21"/>
      <c r="RMH21"/>
      <c r="RMI21"/>
      <c r="RMJ21"/>
      <c r="RMK21"/>
      <c r="RML21"/>
      <c r="RMM21"/>
      <c r="RMN21"/>
      <c r="RMO21"/>
      <c r="RMP21"/>
      <c r="RMQ21"/>
      <c r="RMR21"/>
      <c r="RMS21"/>
      <c r="RMT21"/>
      <c r="RMU21"/>
      <c r="RMV21"/>
      <c r="RMW21"/>
      <c r="RMX21"/>
      <c r="RMY21"/>
      <c r="RMZ21"/>
      <c r="RNA21"/>
      <c r="RNB21"/>
      <c r="RNC21"/>
      <c r="RND21"/>
      <c r="RNE21"/>
      <c r="RNF21"/>
      <c r="RNG21"/>
      <c r="RNH21"/>
      <c r="RNI21"/>
      <c r="RNJ21"/>
      <c r="RNK21"/>
      <c r="RNL21"/>
      <c r="RNM21"/>
      <c r="RNN21"/>
      <c r="RNO21"/>
      <c r="RNP21"/>
      <c r="RNQ21"/>
      <c r="RNR21"/>
      <c r="RNS21"/>
      <c r="RNT21"/>
      <c r="RNU21"/>
      <c r="RNV21"/>
      <c r="RNW21"/>
      <c r="RNX21"/>
      <c r="RNY21"/>
      <c r="RNZ21"/>
      <c r="ROA21"/>
      <c r="ROB21"/>
      <c r="ROC21"/>
      <c r="ROD21"/>
      <c r="ROE21"/>
      <c r="ROF21"/>
      <c r="ROG21"/>
      <c r="ROH21"/>
      <c r="ROI21"/>
      <c r="ROJ21"/>
      <c r="ROK21"/>
      <c r="ROL21"/>
      <c r="ROM21"/>
      <c r="RON21"/>
      <c r="ROO21"/>
      <c r="ROP21"/>
      <c r="ROQ21"/>
      <c r="ROR21"/>
      <c r="ROS21"/>
      <c r="ROT21"/>
      <c r="ROU21"/>
      <c r="ROV21"/>
      <c r="ROW21"/>
      <c r="ROX21"/>
      <c r="ROY21"/>
      <c r="ROZ21"/>
      <c r="RPA21"/>
      <c r="RPB21"/>
      <c r="RPC21"/>
      <c r="RPD21"/>
      <c r="RPE21"/>
      <c r="RPF21"/>
      <c r="RPG21"/>
      <c r="RPH21"/>
      <c r="RPI21"/>
      <c r="RPJ21"/>
      <c r="RPK21"/>
      <c r="RPL21"/>
      <c r="RPM21"/>
      <c r="RPN21"/>
      <c r="RPO21"/>
      <c r="RPP21"/>
      <c r="RPQ21"/>
      <c r="RPR21"/>
      <c r="RPS21"/>
      <c r="RPT21"/>
      <c r="RPU21"/>
      <c r="RPV21"/>
      <c r="RPW21"/>
      <c r="RPX21"/>
      <c r="RPY21"/>
      <c r="RPZ21"/>
      <c r="RQA21"/>
      <c r="RQB21"/>
      <c r="RQC21"/>
      <c r="RQD21"/>
      <c r="RQE21"/>
      <c r="RQF21"/>
      <c r="RQG21"/>
      <c r="RQH21"/>
      <c r="RQI21"/>
      <c r="RQJ21"/>
      <c r="RQK21"/>
      <c r="RQL21"/>
      <c r="RQM21"/>
      <c r="RQN21"/>
      <c r="RQO21"/>
      <c r="RQP21"/>
      <c r="RQQ21"/>
      <c r="RQR21"/>
      <c r="RQS21"/>
      <c r="RQT21"/>
      <c r="RQU21"/>
      <c r="RQV21"/>
      <c r="RQW21"/>
      <c r="RQX21"/>
      <c r="RQY21"/>
      <c r="RQZ21"/>
      <c r="RRA21"/>
      <c r="RRB21"/>
      <c r="RRC21"/>
      <c r="RRD21"/>
      <c r="RRE21"/>
      <c r="RRF21"/>
      <c r="RRG21"/>
      <c r="RRH21"/>
      <c r="RRI21"/>
      <c r="RRJ21"/>
      <c r="RRK21"/>
      <c r="RRL21"/>
      <c r="RRM21"/>
      <c r="RRN21"/>
      <c r="RRO21"/>
      <c r="RRP21"/>
      <c r="RRQ21"/>
      <c r="RRR21"/>
      <c r="RRS21"/>
      <c r="RRT21"/>
      <c r="RRU21"/>
      <c r="RRV21"/>
      <c r="RRW21"/>
      <c r="RRX21"/>
      <c r="RRY21"/>
      <c r="RRZ21"/>
      <c r="RSA21"/>
      <c r="RSB21"/>
      <c r="RSC21"/>
      <c r="RSD21"/>
      <c r="RSE21"/>
      <c r="RSF21"/>
      <c r="RSG21"/>
      <c r="RSH21"/>
      <c r="RSI21"/>
      <c r="RSJ21"/>
      <c r="RSK21"/>
      <c r="RSL21"/>
      <c r="RSM21"/>
      <c r="RSN21"/>
      <c r="RSO21"/>
      <c r="RSP21"/>
      <c r="RSQ21"/>
      <c r="RSR21"/>
      <c r="RSS21"/>
      <c r="RST21"/>
      <c r="RSU21"/>
      <c r="RSV21"/>
      <c r="RSW21"/>
      <c r="RSX21"/>
      <c r="RSY21"/>
      <c r="RSZ21"/>
      <c r="RTA21"/>
      <c r="RTB21"/>
      <c r="RTC21"/>
      <c r="RTD21"/>
      <c r="RTE21"/>
      <c r="RTF21"/>
      <c r="RTG21"/>
      <c r="RTH21"/>
      <c r="RTI21"/>
      <c r="RTJ21"/>
      <c r="RTK21"/>
      <c r="RTL21"/>
      <c r="RTM21"/>
      <c r="RTN21"/>
      <c r="RTO21"/>
      <c r="RTP21"/>
      <c r="RTQ21"/>
      <c r="RTR21"/>
      <c r="RTS21"/>
      <c r="RTT21"/>
      <c r="RTU21"/>
      <c r="RTV21"/>
      <c r="RTW21"/>
      <c r="RTX21"/>
      <c r="RTY21"/>
      <c r="RTZ21"/>
      <c r="RUA21"/>
      <c r="RUB21"/>
      <c r="RUC21"/>
      <c r="RUD21"/>
      <c r="RUE21"/>
      <c r="RUF21"/>
      <c r="RUG21"/>
      <c r="RUH21"/>
      <c r="RUI21"/>
      <c r="RUJ21"/>
      <c r="RUK21"/>
      <c r="RUL21"/>
      <c r="RUM21"/>
      <c r="RUN21"/>
      <c r="RUO21"/>
      <c r="RUP21"/>
      <c r="RUQ21"/>
      <c r="RUR21"/>
      <c r="RUS21"/>
      <c r="RUT21"/>
      <c r="RUU21"/>
      <c r="RUV21"/>
      <c r="RUW21"/>
      <c r="RUX21"/>
      <c r="RUY21"/>
      <c r="RUZ21"/>
      <c r="RVA21"/>
      <c r="RVB21"/>
      <c r="RVC21"/>
      <c r="RVD21"/>
      <c r="RVE21"/>
      <c r="RVF21"/>
      <c r="RVG21"/>
      <c r="RVH21"/>
      <c r="RVI21"/>
      <c r="RVJ21"/>
      <c r="RVK21"/>
      <c r="RVL21"/>
      <c r="RVM21"/>
      <c r="RVN21"/>
      <c r="RVO21"/>
      <c r="RVP21"/>
      <c r="RVQ21"/>
      <c r="RVR21"/>
      <c r="RVS21"/>
      <c r="RVT21"/>
      <c r="RVU21"/>
      <c r="RVV21"/>
      <c r="RVW21"/>
      <c r="RVX21"/>
      <c r="RVY21"/>
      <c r="RVZ21"/>
      <c r="RWA21"/>
      <c r="RWB21"/>
      <c r="RWC21"/>
      <c r="RWD21"/>
      <c r="RWE21"/>
      <c r="RWF21"/>
      <c r="RWG21"/>
      <c r="RWH21"/>
      <c r="RWI21"/>
      <c r="RWJ21"/>
      <c r="RWK21"/>
      <c r="RWL21"/>
      <c r="RWM21"/>
      <c r="RWN21"/>
      <c r="RWO21"/>
      <c r="RWP21"/>
      <c r="RWQ21"/>
      <c r="RWR21"/>
      <c r="RWS21"/>
      <c r="RWT21"/>
      <c r="RWU21"/>
      <c r="RWV21"/>
      <c r="RWW21"/>
      <c r="RWX21"/>
      <c r="RWY21"/>
      <c r="RWZ21"/>
      <c r="RXA21"/>
      <c r="RXB21"/>
      <c r="RXC21"/>
      <c r="RXD21"/>
      <c r="RXE21"/>
      <c r="RXF21"/>
      <c r="RXG21"/>
      <c r="RXH21"/>
      <c r="RXI21"/>
      <c r="RXJ21"/>
      <c r="RXK21"/>
      <c r="RXL21"/>
      <c r="RXM21"/>
      <c r="RXN21"/>
      <c r="RXO21"/>
      <c r="RXP21"/>
      <c r="RXQ21"/>
      <c r="RXR21"/>
      <c r="RXS21"/>
      <c r="RXT21"/>
      <c r="RXU21"/>
      <c r="RXV21"/>
      <c r="RXW21"/>
      <c r="RXX21"/>
      <c r="RXY21"/>
      <c r="RXZ21"/>
      <c r="RYA21"/>
      <c r="RYB21"/>
      <c r="RYC21"/>
      <c r="RYD21"/>
      <c r="RYE21"/>
      <c r="RYF21"/>
      <c r="RYG21"/>
      <c r="RYH21"/>
      <c r="RYI21"/>
      <c r="RYJ21"/>
      <c r="RYK21"/>
      <c r="RYL21"/>
      <c r="RYM21"/>
      <c r="RYN21"/>
      <c r="RYO21"/>
      <c r="RYP21"/>
      <c r="RYQ21"/>
      <c r="RYR21"/>
      <c r="RYS21"/>
      <c r="RYT21"/>
      <c r="RYU21"/>
      <c r="RYV21"/>
      <c r="RYW21"/>
      <c r="RYX21"/>
      <c r="RYY21"/>
      <c r="RYZ21"/>
      <c r="RZA21"/>
      <c r="RZB21"/>
      <c r="RZC21"/>
      <c r="RZD21"/>
      <c r="RZE21"/>
      <c r="RZF21"/>
      <c r="RZG21"/>
      <c r="RZH21"/>
      <c r="RZI21"/>
      <c r="RZJ21"/>
      <c r="RZK21"/>
      <c r="RZL21"/>
      <c r="RZM21"/>
      <c r="RZN21"/>
      <c r="RZO21"/>
      <c r="RZP21"/>
      <c r="RZQ21"/>
      <c r="RZR21"/>
      <c r="RZS21"/>
      <c r="RZT21"/>
      <c r="RZU21"/>
      <c r="RZV21"/>
      <c r="RZW21"/>
      <c r="RZX21"/>
      <c r="RZY21"/>
      <c r="RZZ21"/>
      <c r="SAA21"/>
      <c r="SAB21"/>
      <c r="SAC21"/>
      <c r="SAD21"/>
      <c r="SAE21"/>
      <c r="SAF21"/>
      <c r="SAG21"/>
      <c r="SAH21"/>
      <c r="SAI21"/>
      <c r="SAJ21"/>
      <c r="SAK21"/>
      <c r="SAL21"/>
      <c r="SAM21"/>
      <c r="SAN21"/>
      <c r="SAO21"/>
      <c r="SAP21"/>
      <c r="SAQ21"/>
      <c r="SAR21"/>
      <c r="SAS21"/>
      <c r="SAT21"/>
      <c r="SAU21"/>
      <c r="SAV21"/>
      <c r="SAW21"/>
      <c r="SAX21"/>
      <c r="SAY21"/>
      <c r="SAZ21"/>
      <c r="SBA21"/>
      <c r="SBB21"/>
      <c r="SBC21"/>
      <c r="SBD21"/>
      <c r="SBE21"/>
      <c r="SBF21"/>
      <c r="SBG21"/>
      <c r="SBH21"/>
      <c r="SBI21"/>
      <c r="SBJ21"/>
      <c r="SBK21"/>
      <c r="SBL21"/>
      <c r="SBM21"/>
      <c r="SBN21"/>
      <c r="SBO21"/>
      <c r="SBP21"/>
      <c r="SBQ21"/>
      <c r="SBR21"/>
      <c r="SBS21"/>
      <c r="SBT21"/>
      <c r="SBU21"/>
      <c r="SBV21"/>
      <c r="SBW21"/>
      <c r="SBX21"/>
      <c r="SBY21"/>
      <c r="SBZ21"/>
      <c r="SCA21"/>
      <c r="SCB21"/>
      <c r="SCC21"/>
      <c r="SCD21"/>
      <c r="SCE21"/>
      <c r="SCF21"/>
      <c r="SCG21"/>
      <c r="SCH21"/>
      <c r="SCI21"/>
      <c r="SCJ21"/>
      <c r="SCK21"/>
      <c r="SCL21"/>
      <c r="SCM21"/>
      <c r="SCN21"/>
      <c r="SCO21"/>
      <c r="SCP21"/>
      <c r="SCQ21"/>
      <c r="SCR21"/>
      <c r="SCS21"/>
      <c r="SCT21"/>
      <c r="SCU21"/>
      <c r="SCV21"/>
      <c r="SCW21"/>
      <c r="SCX21"/>
      <c r="SCY21"/>
      <c r="SCZ21"/>
      <c r="SDA21"/>
      <c r="SDB21"/>
      <c r="SDC21"/>
      <c r="SDD21"/>
      <c r="SDE21"/>
      <c r="SDF21"/>
      <c r="SDG21"/>
      <c r="SDH21"/>
      <c r="SDI21"/>
      <c r="SDJ21"/>
      <c r="SDK21"/>
      <c r="SDL21"/>
      <c r="SDM21"/>
      <c r="SDN21"/>
      <c r="SDO21"/>
      <c r="SDP21"/>
      <c r="SDQ21"/>
      <c r="SDR21"/>
      <c r="SDS21"/>
      <c r="SDT21"/>
      <c r="SDU21"/>
      <c r="SDV21"/>
      <c r="SDW21"/>
      <c r="SDX21"/>
      <c r="SDY21"/>
      <c r="SDZ21"/>
      <c r="SEA21"/>
      <c r="SEB21"/>
      <c r="SEC21"/>
      <c r="SED21"/>
      <c r="SEE21"/>
      <c r="SEF21"/>
      <c r="SEG21"/>
      <c r="SEH21"/>
      <c r="SEI21"/>
      <c r="SEJ21"/>
      <c r="SEK21"/>
      <c r="SEL21"/>
      <c r="SEM21"/>
      <c r="SEN21"/>
      <c r="SEO21"/>
      <c r="SEP21"/>
      <c r="SEQ21"/>
      <c r="SER21"/>
      <c r="SES21"/>
      <c r="SET21"/>
      <c r="SEU21"/>
      <c r="SEV21"/>
      <c r="SEW21"/>
      <c r="SEX21"/>
      <c r="SEY21"/>
      <c r="SEZ21"/>
      <c r="SFA21"/>
      <c r="SFB21"/>
      <c r="SFC21"/>
      <c r="SFD21"/>
      <c r="SFE21"/>
      <c r="SFF21"/>
      <c r="SFG21"/>
      <c r="SFH21"/>
      <c r="SFI21"/>
      <c r="SFJ21"/>
      <c r="SFK21"/>
      <c r="SFL21"/>
      <c r="SFM21"/>
      <c r="SFN21"/>
      <c r="SFO21"/>
      <c r="SFP21"/>
      <c r="SFQ21"/>
      <c r="SFR21"/>
      <c r="SFS21"/>
      <c r="SFT21"/>
      <c r="SFU21"/>
      <c r="SFV21"/>
      <c r="SFW21"/>
      <c r="SFX21"/>
      <c r="SFY21"/>
      <c r="SFZ21"/>
      <c r="SGA21"/>
      <c r="SGB21"/>
      <c r="SGC21"/>
      <c r="SGD21"/>
      <c r="SGE21"/>
      <c r="SGF21"/>
      <c r="SGG21"/>
      <c r="SGH21"/>
      <c r="SGI21"/>
      <c r="SGJ21"/>
      <c r="SGK21"/>
      <c r="SGL21"/>
      <c r="SGM21"/>
      <c r="SGN21"/>
      <c r="SGO21"/>
      <c r="SGP21"/>
      <c r="SGQ21"/>
      <c r="SGR21"/>
      <c r="SGS21"/>
      <c r="SGT21"/>
      <c r="SGU21"/>
      <c r="SGV21"/>
      <c r="SGW21"/>
      <c r="SGX21"/>
      <c r="SGY21"/>
      <c r="SGZ21"/>
      <c r="SHA21"/>
      <c r="SHB21"/>
      <c r="SHC21"/>
      <c r="SHD21"/>
      <c r="SHE21"/>
      <c r="SHF21"/>
      <c r="SHG21"/>
      <c r="SHH21"/>
      <c r="SHI21"/>
      <c r="SHJ21"/>
      <c r="SHK21"/>
      <c r="SHL21"/>
      <c r="SHM21"/>
      <c r="SHN21"/>
      <c r="SHO21"/>
      <c r="SHP21"/>
      <c r="SHQ21"/>
      <c r="SHR21"/>
      <c r="SHS21"/>
      <c r="SHT21"/>
      <c r="SHU21"/>
      <c r="SHV21"/>
      <c r="SHW21"/>
      <c r="SHX21"/>
      <c r="SHY21"/>
      <c r="SHZ21"/>
      <c r="SIA21"/>
      <c r="SIB21"/>
      <c r="SIC21"/>
      <c r="SID21"/>
      <c r="SIE21"/>
      <c r="SIF21"/>
      <c r="SIG21"/>
      <c r="SIH21"/>
      <c r="SII21"/>
      <c r="SIJ21"/>
      <c r="SIK21"/>
      <c r="SIL21"/>
      <c r="SIM21"/>
      <c r="SIN21"/>
      <c r="SIO21"/>
      <c r="SIP21"/>
      <c r="SIQ21"/>
      <c r="SIR21"/>
      <c r="SIS21"/>
      <c r="SIT21"/>
      <c r="SIU21"/>
      <c r="SIV21"/>
      <c r="SIW21"/>
      <c r="SIX21"/>
      <c r="SIY21"/>
      <c r="SIZ21"/>
      <c r="SJA21"/>
      <c r="SJB21"/>
      <c r="SJC21"/>
      <c r="SJD21"/>
      <c r="SJE21"/>
      <c r="SJF21"/>
      <c r="SJG21"/>
      <c r="SJH21"/>
      <c r="SJI21"/>
      <c r="SJJ21"/>
      <c r="SJK21"/>
      <c r="SJL21"/>
      <c r="SJM21"/>
      <c r="SJN21"/>
      <c r="SJO21"/>
      <c r="SJP21"/>
      <c r="SJQ21"/>
      <c r="SJR21"/>
      <c r="SJS21"/>
      <c r="SJT21"/>
      <c r="SJU21"/>
      <c r="SJV21"/>
      <c r="SJW21"/>
      <c r="SJX21"/>
      <c r="SJY21"/>
      <c r="SJZ21"/>
      <c r="SKA21"/>
      <c r="SKB21"/>
      <c r="SKC21"/>
      <c r="SKD21"/>
      <c r="SKE21"/>
      <c r="SKF21"/>
      <c r="SKG21"/>
      <c r="SKH21"/>
      <c r="SKI21"/>
      <c r="SKJ21"/>
      <c r="SKK21"/>
      <c r="SKL21"/>
      <c r="SKM21"/>
      <c r="SKN21"/>
      <c r="SKO21"/>
      <c r="SKP21"/>
      <c r="SKQ21"/>
      <c r="SKR21"/>
      <c r="SKS21"/>
      <c r="SKT21"/>
      <c r="SKU21"/>
      <c r="SKV21"/>
      <c r="SKW21"/>
      <c r="SKX21"/>
      <c r="SKY21"/>
      <c r="SKZ21"/>
      <c r="SLA21"/>
      <c r="SLB21"/>
      <c r="SLC21"/>
      <c r="SLD21"/>
      <c r="SLE21"/>
      <c r="SLF21"/>
      <c r="SLG21"/>
      <c r="SLH21"/>
      <c r="SLI21"/>
      <c r="SLJ21"/>
      <c r="SLK21"/>
      <c r="SLL21"/>
      <c r="SLM21"/>
      <c r="SLN21"/>
      <c r="SLO21"/>
      <c r="SLP21"/>
      <c r="SLQ21"/>
      <c r="SLR21"/>
      <c r="SLS21"/>
      <c r="SLT21"/>
      <c r="SLU21"/>
      <c r="SLV21"/>
      <c r="SLW21"/>
      <c r="SLX21"/>
      <c r="SLY21"/>
      <c r="SLZ21"/>
      <c r="SMA21"/>
      <c r="SMB21"/>
      <c r="SMC21"/>
      <c r="SMD21"/>
      <c r="SME21"/>
      <c r="SMF21"/>
      <c r="SMG21"/>
      <c r="SMH21"/>
      <c r="SMI21"/>
      <c r="SMJ21"/>
      <c r="SMK21"/>
      <c r="SML21"/>
      <c r="SMM21"/>
      <c r="SMN21"/>
      <c r="SMO21"/>
      <c r="SMP21"/>
      <c r="SMQ21"/>
      <c r="SMR21"/>
      <c r="SMS21"/>
      <c r="SMT21"/>
      <c r="SMU21"/>
      <c r="SMV21"/>
      <c r="SMW21"/>
      <c r="SMX21"/>
      <c r="SMY21"/>
      <c r="SMZ21"/>
      <c r="SNA21"/>
      <c r="SNB21"/>
      <c r="SNC21"/>
      <c r="SND21"/>
      <c r="SNE21"/>
      <c r="SNF21"/>
      <c r="SNG21"/>
      <c r="SNH21"/>
      <c r="SNI21"/>
      <c r="SNJ21"/>
      <c r="SNK21"/>
      <c r="SNL21"/>
      <c r="SNM21"/>
      <c r="SNN21"/>
      <c r="SNO21"/>
      <c r="SNP21"/>
      <c r="SNQ21"/>
      <c r="SNR21"/>
      <c r="SNS21"/>
      <c r="SNT21"/>
      <c r="SNU21"/>
      <c r="SNV21"/>
      <c r="SNW21"/>
      <c r="SNX21"/>
      <c r="SNY21"/>
      <c r="SNZ21"/>
      <c r="SOA21"/>
      <c r="SOB21"/>
      <c r="SOC21"/>
      <c r="SOD21"/>
      <c r="SOE21"/>
      <c r="SOF21"/>
      <c r="SOG21"/>
      <c r="SOH21"/>
      <c r="SOI21"/>
      <c r="SOJ21"/>
      <c r="SOK21"/>
      <c r="SOL21"/>
      <c r="SOM21"/>
      <c r="SON21"/>
      <c r="SOO21"/>
      <c r="SOP21"/>
      <c r="SOQ21"/>
      <c r="SOR21"/>
      <c r="SOS21"/>
      <c r="SOT21"/>
      <c r="SOU21"/>
      <c r="SOV21"/>
      <c r="SOW21"/>
      <c r="SOX21"/>
      <c r="SOY21"/>
      <c r="SOZ21"/>
      <c r="SPA21"/>
      <c r="SPB21"/>
      <c r="SPC21"/>
      <c r="SPD21"/>
      <c r="SPE21"/>
      <c r="SPF21"/>
      <c r="SPG21"/>
      <c r="SPH21"/>
      <c r="SPI21"/>
      <c r="SPJ21"/>
      <c r="SPK21"/>
      <c r="SPL21"/>
      <c r="SPM21"/>
      <c r="SPN21"/>
      <c r="SPO21"/>
      <c r="SPP21"/>
      <c r="SPQ21"/>
      <c r="SPR21"/>
      <c r="SPS21"/>
      <c r="SPT21"/>
      <c r="SPU21"/>
      <c r="SPV21"/>
      <c r="SPW21"/>
      <c r="SPX21"/>
      <c r="SPY21"/>
      <c r="SPZ21"/>
      <c r="SQA21"/>
      <c r="SQB21"/>
      <c r="SQC21"/>
      <c r="SQD21"/>
      <c r="SQE21"/>
      <c r="SQF21"/>
      <c r="SQG21"/>
      <c r="SQH21"/>
      <c r="SQI21"/>
      <c r="SQJ21"/>
      <c r="SQK21"/>
      <c r="SQL21"/>
      <c r="SQM21"/>
      <c r="SQN21"/>
      <c r="SQO21"/>
      <c r="SQP21"/>
      <c r="SQQ21"/>
      <c r="SQR21"/>
      <c r="SQS21"/>
      <c r="SQT21"/>
      <c r="SQU21"/>
      <c r="SQV21"/>
      <c r="SQW21"/>
      <c r="SQX21"/>
      <c r="SQY21"/>
      <c r="SQZ21"/>
      <c r="SRA21"/>
      <c r="SRB21"/>
      <c r="SRC21"/>
      <c r="SRD21"/>
      <c r="SRE21"/>
      <c r="SRF21"/>
      <c r="SRG21"/>
      <c r="SRH21"/>
      <c r="SRI21"/>
      <c r="SRJ21"/>
      <c r="SRK21"/>
      <c r="SRL21"/>
      <c r="SRM21"/>
      <c r="SRN21"/>
      <c r="SRO21"/>
      <c r="SRP21"/>
      <c r="SRQ21"/>
      <c r="SRR21"/>
      <c r="SRS21"/>
      <c r="SRT21"/>
      <c r="SRU21"/>
      <c r="SRV21"/>
      <c r="SRW21"/>
      <c r="SRX21"/>
      <c r="SRY21"/>
      <c r="SRZ21"/>
      <c r="SSA21"/>
      <c r="SSB21"/>
      <c r="SSC21"/>
      <c r="SSD21"/>
      <c r="SSE21"/>
      <c r="SSF21"/>
      <c r="SSG21"/>
      <c r="SSH21"/>
      <c r="SSI21"/>
      <c r="SSJ21"/>
      <c r="SSK21"/>
      <c r="SSL21"/>
      <c r="SSM21"/>
      <c r="SSN21"/>
      <c r="SSO21"/>
      <c r="SSP21"/>
      <c r="SSQ21"/>
      <c r="SSR21"/>
      <c r="SSS21"/>
      <c r="SST21"/>
      <c r="SSU21"/>
      <c r="SSV21"/>
      <c r="SSW21"/>
      <c r="SSX21"/>
      <c r="SSY21"/>
      <c r="SSZ21"/>
      <c r="STA21"/>
      <c r="STB21"/>
      <c r="STC21"/>
      <c r="STD21"/>
      <c r="STE21"/>
      <c r="STF21"/>
      <c r="STG21"/>
      <c r="STH21"/>
      <c r="STI21"/>
      <c r="STJ21"/>
      <c r="STK21"/>
      <c r="STL21"/>
      <c r="STM21"/>
      <c r="STN21"/>
      <c r="STO21"/>
      <c r="STP21"/>
      <c r="STQ21"/>
      <c r="STR21"/>
      <c r="STS21"/>
      <c r="STT21"/>
      <c r="STU21"/>
      <c r="STV21"/>
      <c r="STW21"/>
      <c r="STX21"/>
      <c r="STY21"/>
      <c r="STZ21"/>
      <c r="SUA21"/>
      <c r="SUB21"/>
      <c r="SUC21"/>
      <c r="SUD21"/>
      <c r="SUE21"/>
      <c r="SUF21"/>
      <c r="SUG21"/>
      <c r="SUH21"/>
      <c r="SUI21"/>
      <c r="SUJ21"/>
      <c r="SUK21"/>
      <c r="SUL21"/>
      <c r="SUM21"/>
      <c r="SUN21"/>
      <c r="SUO21"/>
      <c r="SUP21"/>
      <c r="SUQ21"/>
      <c r="SUR21"/>
      <c r="SUS21"/>
      <c r="SUT21"/>
      <c r="SUU21"/>
      <c r="SUV21"/>
      <c r="SUW21"/>
      <c r="SUX21"/>
      <c r="SUY21"/>
      <c r="SUZ21"/>
      <c r="SVA21"/>
      <c r="SVB21"/>
      <c r="SVC21"/>
      <c r="SVD21"/>
      <c r="SVE21"/>
      <c r="SVF21"/>
      <c r="SVG21"/>
      <c r="SVH21"/>
      <c r="SVI21"/>
      <c r="SVJ21"/>
      <c r="SVK21"/>
      <c r="SVL21"/>
      <c r="SVM21"/>
      <c r="SVN21"/>
      <c r="SVO21"/>
      <c r="SVP21"/>
      <c r="SVQ21"/>
      <c r="SVR21"/>
      <c r="SVS21"/>
      <c r="SVT21"/>
      <c r="SVU21"/>
      <c r="SVV21"/>
      <c r="SVW21"/>
      <c r="SVX21"/>
      <c r="SVY21"/>
      <c r="SVZ21"/>
      <c r="SWA21"/>
      <c r="SWB21"/>
      <c r="SWC21"/>
      <c r="SWD21"/>
      <c r="SWE21"/>
      <c r="SWF21"/>
      <c r="SWG21"/>
      <c r="SWH21"/>
      <c r="SWI21"/>
      <c r="SWJ21"/>
      <c r="SWK21"/>
      <c r="SWL21"/>
      <c r="SWM21"/>
      <c r="SWN21"/>
      <c r="SWO21"/>
      <c r="SWP21"/>
      <c r="SWQ21"/>
      <c r="SWR21"/>
      <c r="SWS21"/>
      <c r="SWT21"/>
      <c r="SWU21"/>
      <c r="SWV21"/>
      <c r="SWW21"/>
      <c r="SWX21"/>
      <c r="SWY21"/>
      <c r="SWZ21"/>
      <c r="SXA21"/>
      <c r="SXB21"/>
      <c r="SXC21"/>
      <c r="SXD21"/>
      <c r="SXE21"/>
      <c r="SXF21"/>
      <c r="SXG21"/>
      <c r="SXH21"/>
      <c r="SXI21"/>
      <c r="SXJ21"/>
      <c r="SXK21"/>
      <c r="SXL21"/>
      <c r="SXM21"/>
      <c r="SXN21"/>
      <c r="SXO21"/>
      <c r="SXP21"/>
      <c r="SXQ21"/>
      <c r="SXR21"/>
      <c r="SXS21"/>
      <c r="SXT21"/>
      <c r="SXU21"/>
      <c r="SXV21"/>
      <c r="SXW21"/>
      <c r="SXX21"/>
      <c r="SXY21"/>
      <c r="SXZ21"/>
      <c r="SYA21"/>
      <c r="SYB21"/>
      <c r="SYC21"/>
      <c r="SYD21"/>
      <c r="SYE21"/>
      <c r="SYF21"/>
      <c r="SYG21"/>
      <c r="SYH21"/>
      <c r="SYI21"/>
      <c r="SYJ21"/>
      <c r="SYK21"/>
      <c r="SYL21"/>
      <c r="SYM21"/>
      <c r="SYN21"/>
      <c r="SYO21"/>
      <c r="SYP21"/>
      <c r="SYQ21"/>
      <c r="SYR21"/>
      <c r="SYS21"/>
      <c r="SYT21"/>
      <c r="SYU21"/>
      <c r="SYV21"/>
      <c r="SYW21"/>
      <c r="SYX21"/>
      <c r="SYY21"/>
      <c r="SYZ21"/>
      <c r="SZA21"/>
      <c r="SZB21"/>
      <c r="SZC21"/>
      <c r="SZD21"/>
      <c r="SZE21"/>
      <c r="SZF21"/>
      <c r="SZG21"/>
      <c r="SZH21"/>
      <c r="SZI21"/>
      <c r="SZJ21"/>
      <c r="SZK21"/>
      <c r="SZL21"/>
      <c r="SZM21"/>
      <c r="SZN21"/>
      <c r="SZO21"/>
      <c r="SZP21"/>
      <c r="SZQ21"/>
      <c r="SZR21"/>
      <c r="SZS21"/>
      <c r="SZT21"/>
      <c r="SZU21"/>
      <c r="SZV21"/>
      <c r="SZW21"/>
      <c r="SZX21"/>
      <c r="SZY21"/>
      <c r="SZZ21"/>
      <c r="TAA21"/>
      <c r="TAB21"/>
      <c r="TAC21"/>
      <c r="TAD21"/>
      <c r="TAE21"/>
      <c r="TAF21"/>
      <c r="TAG21"/>
      <c r="TAH21"/>
      <c r="TAI21"/>
      <c r="TAJ21"/>
      <c r="TAK21"/>
      <c r="TAL21"/>
      <c r="TAM21"/>
      <c r="TAN21"/>
      <c r="TAO21"/>
      <c r="TAP21"/>
      <c r="TAQ21"/>
      <c r="TAR21"/>
      <c r="TAS21"/>
      <c r="TAT21"/>
      <c r="TAU21"/>
      <c r="TAV21"/>
      <c r="TAW21"/>
      <c r="TAX21"/>
      <c r="TAY21"/>
      <c r="TAZ21"/>
      <c r="TBA21"/>
      <c r="TBB21"/>
      <c r="TBC21"/>
      <c r="TBD21"/>
      <c r="TBE21"/>
      <c r="TBF21"/>
      <c r="TBG21"/>
      <c r="TBH21"/>
      <c r="TBI21"/>
      <c r="TBJ21"/>
      <c r="TBK21"/>
      <c r="TBL21"/>
      <c r="TBM21"/>
      <c r="TBN21"/>
      <c r="TBO21"/>
      <c r="TBP21"/>
      <c r="TBQ21"/>
      <c r="TBR21"/>
      <c r="TBS21"/>
      <c r="TBT21"/>
      <c r="TBU21"/>
      <c r="TBV21"/>
      <c r="TBW21"/>
      <c r="TBX21"/>
      <c r="TBY21"/>
      <c r="TBZ21"/>
      <c r="TCA21"/>
      <c r="TCB21"/>
      <c r="TCC21"/>
      <c r="TCD21"/>
      <c r="TCE21"/>
      <c r="TCF21"/>
      <c r="TCG21"/>
      <c r="TCH21"/>
      <c r="TCI21"/>
      <c r="TCJ21"/>
      <c r="TCK21"/>
      <c r="TCL21"/>
      <c r="TCM21"/>
      <c r="TCN21"/>
      <c r="TCO21"/>
      <c r="TCP21"/>
      <c r="TCQ21"/>
      <c r="TCR21"/>
      <c r="TCS21"/>
      <c r="TCT21"/>
      <c r="TCU21"/>
      <c r="TCV21"/>
      <c r="TCW21"/>
      <c r="TCX21"/>
      <c r="TCY21"/>
      <c r="TCZ21"/>
      <c r="TDA21"/>
      <c r="TDB21"/>
      <c r="TDC21"/>
      <c r="TDD21"/>
      <c r="TDE21"/>
      <c r="TDF21"/>
      <c r="TDG21"/>
      <c r="TDH21"/>
      <c r="TDI21"/>
      <c r="TDJ21"/>
      <c r="TDK21"/>
      <c r="TDL21"/>
      <c r="TDM21"/>
      <c r="TDN21"/>
      <c r="TDO21"/>
      <c r="TDP21"/>
      <c r="TDQ21"/>
      <c r="TDR21"/>
      <c r="TDS21"/>
      <c r="TDT21"/>
      <c r="TDU21"/>
      <c r="TDV21"/>
      <c r="TDW21"/>
      <c r="TDX21"/>
      <c r="TDY21"/>
      <c r="TDZ21"/>
      <c r="TEA21"/>
      <c r="TEB21"/>
      <c r="TEC21"/>
      <c r="TED21"/>
      <c r="TEE21"/>
      <c r="TEF21"/>
      <c r="TEG21"/>
      <c r="TEH21"/>
      <c r="TEI21"/>
      <c r="TEJ21"/>
      <c r="TEK21"/>
      <c r="TEL21"/>
      <c r="TEM21"/>
      <c r="TEN21"/>
      <c r="TEO21"/>
      <c r="TEP21"/>
      <c r="TEQ21"/>
      <c r="TER21"/>
      <c r="TES21"/>
      <c r="TET21"/>
      <c r="TEU21"/>
      <c r="TEV21"/>
      <c r="TEW21"/>
      <c r="TEX21"/>
      <c r="TEY21"/>
      <c r="TEZ21"/>
      <c r="TFA21"/>
      <c r="TFB21"/>
      <c r="TFC21"/>
      <c r="TFD21"/>
      <c r="TFE21"/>
      <c r="TFF21"/>
      <c r="TFG21"/>
      <c r="TFH21"/>
      <c r="TFI21"/>
      <c r="TFJ21"/>
      <c r="TFK21"/>
      <c r="TFL21"/>
      <c r="TFM21"/>
      <c r="TFN21"/>
      <c r="TFO21"/>
      <c r="TFP21"/>
      <c r="TFQ21"/>
      <c r="TFR21"/>
      <c r="TFS21"/>
      <c r="TFT21"/>
      <c r="TFU21"/>
      <c r="TFV21"/>
      <c r="TFW21"/>
      <c r="TFX21"/>
      <c r="TFY21"/>
      <c r="TFZ21"/>
      <c r="TGA21"/>
      <c r="TGB21"/>
      <c r="TGC21"/>
      <c r="TGD21"/>
      <c r="TGE21"/>
      <c r="TGF21"/>
      <c r="TGG21"/>
      <c r="TGH21"/>
      <c r="TGI21"/>
      <c r="TGJ21"/>
      <c r="TGK21"/>
      <c r="TGL21"/>
      <c r="TGM21"/>
      <c r="TGN21"/>
      <c r="TGO21"/>
      <c r="TGP21"/>
      <c r="TGQ21"/>
      <c r="TGR21"/>
      <c r="TGS21"/>
      <c r="TGT21"/>
      <c r="TGU21"/>
      <c r="TGV21"/>
      <c r="TGW21"/>
      <c r="TGX21"/>
      <c r="TGY21"/>
      <c r="TGZ21"/>
      <c r="THA21"/>
      <c r="THB21"/>
      <c r="THC21"/>
      <c r="THD21"/>
      <c r="THE21"/>
      <c r="THF21"/>
      <c r="THG21"/>
      <c r="THH21"/>
      <c r="THI21"/>
      <c r="THJ21"/>
      <c r="THK21"/>
      <c r="THL21"/>
      <c r="THM21"/>
      <c r="THN21"/>
      <c r="THO21"/>
      <c r="THP21"/>
      <c r="THQ21"/>
      <c r="THR21"/>
      <c r="THS21"/>
      <c r="THT21"/>
      <c r="THU21"/>
      <c r="THV21"/>
      <c r="THW21"/>
      <c r="THX21"/>
      <c r="THY21"/>
      <c r="THZ21"/>
      <c r="TIA21"/>
      <c r="TIB21"/>
      <c r="TIC21"/>
      <c r="TID21"/>
      <c r="TIE21"/>
      <c r="TIF21"/>
      <c r="TIG21"/>
      <c r="TIH21"/>
      <c r="TII21"/>
      <c r="TIJ21"/>
      <c r="TIK21"/>
      <c r="TIL21"/>
      <c r="TIM21"/>
      <c r="TIN21"/>
      <c r="TIO21"/>
      <c r="TIP21"/>
      <c r="TIQ21"/>
      <c r="TIR21"/>
      <c r="TIS21"/>
      <c r="TIT21"/>
      <c r="TIU21"/>
      <c r="TIV21"/>
      <c r="TIW21"/>
      <c r="TIX21"/>
      <c r="TIY21"/>
      <c r="TIZ21"/>
      <c r="TJA21"/>
      <c r="TJB21"/>
      <c r="TJC21"/>
      <c r="TJD21"/>
      <c r="TJE21"/>
      <c r="TJF21"/>
      <c r="TJG21"/>
      <c r="TJH21"/>
      <c r="TJI21"/>
      <c r="TJJ21"/>
      <c r="TJK21"/>
      <c r="TJL21"/>
      <c r="TJM21"/>
      <c r="TJN21"/>
      <c r="TJO21"/>
      <c r="TJP21"/>
      <c r="TJQ21"/>
      <c r="TJR21"/>
      <c r="TJS21"/>
      <c r="TJT21"/>
      <c r="TJU21"/>
      <c r="TJV21"/>
      <c r="TJW21"/>
      <c r="TJX21"/>
      <c r="TJY21"/>
      <c r="TJZ21"/>
      <c r="TKA21"/>
      <c r="TKB21"/>
      <c r="TKC21"/>
      <c r="TKD21"/>
      <c r="TKE21"/>
      <c r="TKF21"/>
      <c r="TKG21"/>
      <c r="TKH21"/>
      <c r="TKI21"/>
      <c r="TKJ21"/>
      <c r="TKK21"/>
      <c r="TKL21"/>
      <c r="TKM21"/>
      <c r="TKN21"/>
      <c r="TKO21"/>
      <c r="TKP21"/>
      <c r="TKQ21"/>
      <c r="TKR21"/>
      <c r="TKS21"/>
      <c r="TKT21"/>
      <c r="TKU21"/>
      <c r="TKV21"/>
      <c r="TKW21"/>
      <c r="TKX21"/>
      <c r="TKY21"/>
      <c r="TKZ21"/>
      <c r="TLA21"/>
      <c r="TLB21"/>
      <c r="TLC21"/>
      <c r="TLD21"/>
      <c r="TLE21"/>
      <c r="TLF21"/>
      <c r="TLG21"/>
      <c r="TLH21"/>
      <c r="TLI21"/>
      <c r="TLJ21"/>
      <c r="TLK21"/>
      <c r="TLL21"/>
      <c r="TLM21"/>
      <c r="TLN21"/>
      <c r="TLO21"/>
      <c r="TLP21"/>
      <c r="TLQ21"/>
      <c r="TLR21"/>
      <c r="TLS21"/>
      <c r="TLT21"/>
      <c r="TLU21"/>
      <c r="TLV21"/>
      <c r="TLW21"/>
      <c r="TLX21"/>
      <c r="TLY21"/>
      <c r="TLZ21"/>
      <c r="TMA21"/>
      <c r="TMB21"/>
      <c r="TMC21"/>
      <c r="TMD21"/>
      <c r="TME21"/>
      <c r="TMF21"/>
      <c r="TMG21"/>
      <c r="TMH21"/>
      <c r="TMI21"/>
      <c r="TMJ21"/>
      <c r="TMK21"/>
      <c r="TML21"/>
      <c r="TMM21"/>
      <c r="TMN21"/>
      <c r="TMO21"/>
      <c r="TMP21"/>
      <c r="TMQ21"/>
      <c r="TMR21"/>
      <c r="TMS21"/>
      <c r="TMT21"/>
      <c r="TMU21"/>
      <c r="TMV21"/>
      <c r="TMW21"/>
      <c r="TMX21"/>
      <c r="TMY21"/>
      <c r="TMZ21"/>
      <c r="TNA21"/>
      <c r="TNB21"/>
      <c r="TNC21"/>
      <c r="TND21"/>
      <c r="TNE21"/>
      <c r="TNF21"/>
      <c r="TNG21"/>
      <c r="TNH21"/>
      <c r="TNI21"/>
      <c r="TNJ21"/>
      <c r="TNK21"/>
      <c r="TNL21"/>
      <c r="TNM21"/>
      <c r="TNN21"/>
      <c r="TNO21"/>
      <c r="TNP21"/>
      <c r="TNQ21"/>
      <c r="TNR21"/>
      <c r="TNS21"/>
      <c r="TNT21"/>
      <c r="TNU21"/>
      <c r="TNV21"/>
      <c r="TNW21"/>
      <c r="TNX21"/>
      <c r="TNY21"/>
      <c r="TNZ21"/>
      <c r="TOA21"/>
      <c r="TOB21"/>
      <c r="TOC21"/>
      <c r="TOD21"/>
      <c r="TOE21"/>
      <c r="TOF21"/>
      <c r="TOG21"/>
      <c r="TOH21"/>
      <c r="TOI21"/>
      <c r="TOJ21"/>
      <c r="TOK21"/>
      <c r="TOL21"/>
      <c r="TOM21"/>
      <c r="TON21"/>
      <c r="TOO21"/>
      <c r="TOP21"/>
      <c r="TOQ21"/>
      <c r="TOR21"/>
      <c r="TOS21"/>
      <c r="TOT21"/>
      <c r="TOU21"/>
      <c r="TOV21"/>
      <c r="TOW21"/>
      <c r="TOX21"/>
      <c r="TOY21"/>
      <c r="TOZ21"/>
      <c r="TPA21"/>
      <c r="TPB21"/>
      <c r="TPC21"/>
      <c r="TPD21"/>
      <c r="TPE21"/>
      <c r="TPF21"/>
      <c r="TPG21"/>
      <c r="TPH21"/>
      <c r="TPI21"/>
      <c r="TPJ21"/>
      <c r="TPK21"/>
      <c r="TPL21"/>
      <c r="TPM21"/>
      <c r="TPN21"/>
      <c r="TPO21"/>
      <c r="TPP21"/>
      <c r="TPQ21"/>
      <c r="TPR21"/>
      <c r="TPS21"/>
      <c r="TPT21"/>
      <c r="TPU21"/>
      <c r="TPV21"/>
      <c r="TPW21"/>
      <c r="TPX21"/>
      <c r="TPY21"/>
      <c r="TPZ21"/>
      <c r="TQA21"/>
      <c r="TQB21"/>
      <c r="TQC21"/>
      <c r="TQD21"/>
      <c r="TQE21"/>
      <c r="TQF21"/>
      <c r="TQG21"/>
      <c r="TQH21"/>
      <c r="TQI21"/>
      <c r="TQJ21"/>
      <c r="TQK21"/>
      <c r="TQL21"/>
      <c r="TQM21"/>
      <c r="TQN21"/>
      <c r="TQO21"/>
      <c r="TQP21"/>
      <c r="TQQ21"/>
      <c r="TQR21"/>
      <c r="TQS21"/>
      <c r="TQT21"/>
      <c r="TQU21"/>
      <c r="TQV21"/>
      <c r="TQW21"/>
      <c r="TQX21"/>
      <c r="TQY21"/>
      <c r="TQZ21"/>
      <c r="TRA21"/>
      <c r="TRB21"/>
      <c r="TRC21"/>
      <c r="TRD21"/>
      <c r="TRE21"/>
      <c r="TRF21"/>
      <c r="TRG21"/>
      <c r="TRH21"/>
      <c r="TRI21"/>
      <c r="TRJ21"/>
      <c r="TRK21"/>
      <c r="TRL21"/>
      <c r="TRM21"/>
      <c r="TRN21"/>
      <c r="TRO21"/>
      <c r="TRP21"/>
      <c r="TRQ21"/>
      <c r="TRR21"/>
      <c r="TRS21"/>
      <c r="TRT21"/>
      <c r="TRU21"/>
      <c r="TRV21"/>
      <c r="TRW21"/>
      <c r="TRX21"/>
      <c r="TRY21"/>
      <c r="TRZ21"/>
      <c r="TSA21"/>
      <c r="TSB21"/>
      <c r="TSC21"/>
      <c r="TSD21"/>
      <c r="TSE21"/>
      <c r="TSF21"/>
      <c r="TSG21"/>
      <c r="TSH21"/>
      <c r="TSI21"/>
      <c r="TSJ21"/>
      <c r="TSK21"/>
      <c r="TSL21"/>
      <c r="TSM21"/>
      <c r="TSN21"/>
      <c r="TSO21"/>
      <c r="TSP21"/>
      <c r="TSQ21"/>
      <c r="TSR21"/>
      <c r="TSS21"/>
      <c r="TST21"/>
      <c r="TSU21"/>
      <c r="TSV21"/>
      <c r="TSW21"/>
      <c r="TSX21"/>
      <c r="TSY21"/>
      <c r="TSZ21"/>
      <c r="TTA21"/>
      <c r="TTB21"/>
      <c r="TTC21"/>
      <c r="TTD21"/>
      <c r="TTE21"/>
      <c r="TTF21"/>
      <c r="TTG21"/>
      <c r="TTH21"/>
      <c r="TTI21"/>
      <c r="TTJ21"/>
      <c r="TTK21"/>
      <c r="TTL21"/>
      <c r="TTM21"/>
      <c r="TTN21"/>
      <c r="TTO21"/>
      <c r="TTP21"/>
      <c r="TTQ21"/>
      <c r="TTR21"/>
      <c r="TTS21"/>
      <c r="TTT21"/>
      <c r="TTU21"/>
      <c r="TTV21"/>
      <c r="TTW21"/>
      <c r="TTX21"/>
      <c r="TTY21"/>
      <c r="TTZ21"/>
      <c r="TUA21"/>
      <c r="TUB21"/>
      <c r="TUC21"/>
      <c r="TUD21"/>
      <c r="TUE21"/>
      <c r="TUF21"/>
      <c r="TUG21"/>
      <c r="TUH21"/>
      <c r="TUI21"/>
      <c r="TUJ21"/>
      <c r="TUK21"/>
      <c r="TUL21"/>
      <c r="TUM21"/>
      <c r="TUN21"/>
      <c r="TUO21"/>
      <c r="TUP21"/>
      <c r="TUQ21"/>
      <c r="TUR21"/>
      <c r="TUS21"/>
      <c r="TUT21"/>
      <c r="TUU21"/>
      <c r="TUV21"/>
      <c r="TUW21"/>
      <c r="TUX21"/>
      <c r="TUY21"/>
      <c r="TUZ21"/>
      <c r="TVA21"/>
      <c r="TVB21"/>
      <c r="TVC21"/>
      <c r="TVD21"/>
      <c r="TVE21"/>
      <c r="TVF21"/>
      <c r="TVG21"/>
      <c r="TVH21"/>
      <c r="TVI21"/>
      <c r="TVJ21"/>
      <c r="TVK21"/>
      <c r="TVL21"/>
      <c r="TVM21"/>
      <c r="TVN21"/>
      <c r="TVO21"/>
      <c r="TVP21"/>
      <c r="TVQ21"/>
      <c r="TVR21"/>
      <c r="TVS21"/>
      <c r="TVT21"/>
      <c r="TVU21"/>
      <c r="TVV21"/>
      <c r="TVW21"/>
      <c r="TVX21"/>
      <c r="TVY21"/>
      <c r="TVZ21"/>
      <c r="TWA21"/>
      <c r="TWB21"/>
      <c r="TWC21"/>
      <c r="TWD21"/>
      <c r="TWE21"/>
      <c r="TWF21"/>
      <c r="TWG21"/>
      <c r="TWH21"/>
      <c r="TWI21"/>
      <c r="TWJ21"/>
      <c r="TWK21"/>
      <c r="TWL21"/>
      <c r="TWM21"/>
      <c r="TWN21"/>
      <c r="TWO21"/>
      <c r="TWP21"/>
      <c r="TWQ21"/>
      <c r="TWR21"/>
      <c r="TWS21"/>
      <c r="TWT21"/>
      <c r="TWU21"/>
      <c r="TWV21"/>
      <c r="TWW21"/>
      <c r="TWX21"/>
      <c r="TWY21"/>
      <c r="TWZ21"/>
      <c r="TXA21"/>
      <c r="TXB21"/>
      <c r="TXC21"/>
      <c r="TXD21"/>
      <c r="TXE21"/>
      <c r="TXF21"/>
      <c r="TXG21"/>
      <c r="TXH21"/>
      <c r="TXI21"/>
      <c r="TXJ21"/>
      <c r="TXK21"/>
      <c r="TXL21"/>
      <c r="TXM21"/>
      <c r="TXN21"/>
      <c r="TXO21"/>
      <c r="TXP21"/>
      <c r="TXQ21"/>
      <c r="TXR21"/>
      <c r="TXS21"/>
      <c r="TXT21"/>
      <c r="TXU21"/>
      <c r="TXV21"/>
      <c r="TXW21"/>
      <c r="TXX21"/>
      <c r="TXY21"/>
      <c r="TXZ21"/>
      <c r="TYA21"/>
      <c r="TYB21"/>
      <c r="TYC21"/>
      <c r="TYD21"/>
      <c r="TYE21"/>
      <c r="TYF21"/>
      <c r="TYG21"/>
      <c r="TYH21"/>
      <c r="TYI21"/>
      <c r="TYJ21"/>
      <c r="TYK21"/>
      <c r="TYL21"/>
      <c r="TYM21"/>
      <c r="TYN21"/>
      <c r="TYO21"/>
      <c r="TYP21"/>
      <c r="TYQ21"/>
      <c r="TYR21"/>
      <c r="TYS21"/>
      <c r="TYT21"/>
      <c r="TYU21"/>
      <c r="TYV21"/>
      <c r="TYW21"/>
      <c r="TYX21"/>
      <c r="TYY21"/>
      <c r="TYZ21"/>
      <c r="TZA21"/>
      <c r="TZB21"/>
      <c r="TZC21"/>
      <c r="TZD21"/>
      <c r="TZE21"/>
      <c r="TZF21"/>
      <c r="TZG21"/>
      <c r="TZH21"/>
      <c r="TZI21"/>
      <c r="TZJ21"/>
      <c r="TZK21"/>
      <c r="TZL21"/>
      <c r="TZM21"/>
      <c r="TZN21"/>
      <c r="TZO21"/>
      <c r="TZP21"/>
      <c r="TZQ21"/>
      <c r="TZR21"/>
      <c r="TZS21"/>
      <c r="TZT21"/>
      <c r="TZU21"/>
      <c r="TZV21"/>
      <c r="TZW21"/>
      <c r="TZX21"/>
      <c r="TZY21"/>
      <c r="TZZ21"/>
      <c r="UAA21"/>
      <c r="UAB21"/>
      <c r="UAC21"/>
      <c r="UAD21"/>
      <c r="UAE21"/>
      <c r="UAF21"/>
      <c r="UAG21"/>
      <c r="UAH21"/>
      <c r="UAI21"/>
      <c r="UAJ21"/>
      <c r="UAK21"/>
      <c r="UAL21"/>
      <c r="UAM21"/>
      <c r="UAN21"/>
      <c r="UAO21"/>
      <c r="UAP21"/>
      <c r="UAQ21"/>
      <c r="UAR21"/>
      <c r="UAS21"/>
      <c r="UAT21"/>
      <c r="UAU21"/>
      <c r="UAV21"/>
      <c r="UAW21"/>
      <c r="UAX21"/>
      <c r="UAY21"/>
      <c r="UAZ21"/>
      <c r="UBA21"/>
      <c r="UBB21"/>
      <c r="UBC21"/>
      <c r="UBD21"/>
      <c r="UBE21"/>
      <c r="UBF21"/>
      <c r="UBG21"/>
      <c r="UBH21"/>
      <c r="UBI21"/>
      <c r="UBJ21"/>
      <c r="UBK21"/>
      <c r="UBL21"/>
      <c r="UBM21"/>
      <c r="UBN21"/>
      <c r="UBO21"/>
      <c r="UBP21"/>
      <c r="UBQ21"/>
      <c r="UBR21"/>
      <c r="UBS21"/>
      <c r="UBT21"/>
      <c r="UBU21"/>
      <c r="UBV21"/>
      <c r="UBW21"/>
      <c r="UBX21"/>
      <c r="UBY21"/>
      <c r="UBZ21"/>
      <c r="UCA21"/>
      <c r="UCB21"/>
      <c r="UCC21"/>
      <c r="UCD21"/>
      <c r="UCE21"/>
      <c r="UCF21"/>
      <c r="UCG21"/>
      <c r="UCH21"/>
      <c r="UCI21"/>
      <c r="UCJ21"/>
      <c r="UCK21"/>
      <c r="UCL21"/>
      <c r="UCM21"/>
      <c r="UCN21"/>
      <c r="UCO21"/>
      <c r="UCP21"/>
      <c r="UCQ21"/>
      <c r="UCR21"/>
      <c r="UCS21"/>
      <c r="UCT21"/>
      <c r="UCU21"/>
      <c r="UCV21"/>
      <c r="UCW21"/>
      <c r="UCX21"/>
      <c r="UCY21"/>
      <c r="UCZ21"/>
      <c r="UDA21"/>
      <c r="UDB21"/>
      <c r="UDC21"/>
      <c r="UDD21"/>
      <c r="UDE21"/>
      <c r="UDF21"/>
      <c r="UDG21"/>
      <c r="UDH21"/>
      <c r="UDI21"/>
      <c r="UDJ21"/>
      <c r="UDK21"/>
      <c r="UDL21"/>
      <c r="UDM21"/>
      <c r="UDN21"/>
      <c r="UDO21"/>
      <c r="UDP21"/>
      <c r="UDQ21"/>
      <c r="UDR21"/>
      <c r="UDS21"/>
      <c r="UDT21"/>
      <c r="UDU21"/>
      <c r="UDV21"/>
      <c r="UDW21"/>
      <c r="UDX21"/>
      <c r="UDY21"/>
      <c r="UDZ21"/>
      <c r="UEA21"/>
      <c r="UEB21"/>
      <c r="UEC21"/>
      <c r="UED21"/>
      <c r="UEE21"/>
      <c r="UEF21"/>
      <c r="UEG21"/>
      <c r="UEH21"/>
      <c r="UEI21"/>
      <c r="UEJ21"/>
      <c r="UEK21"/>
      <c r="UEL21"/>
      <c r="UEM21"/>
      <c r="UEN21"/>
      <c r="UEO21"/>
      <c r="UEP21"/>
      <c r="UEQ21"/>
      <c r="UER21"/>
      <c r="UES21"/>
      <c r="UET21"/>
      <c r="UEU21"/>
      <c r="UEV21"/>
      <c r="UEW21"/>
      <c r="UEX21"/>
      <c r="UEY21"/>
      <c r="UEZ21"/>
      <c r="UFA21"/>
      <c r="UFB21"/>
      <c r="UFC21"/>
      <c r="UFD21"/>
      <c r="UFE21"/>
      <c r="UFF21"/>
      <c r="UFG21"/>
      <c r="UFH21"/>
      <c r="UFI21"/>
      <c r="UFJ21"/>
      <c r="UFK21"/>
      <c r="UFL21"/>
      <c r="UFM21"/>
      <c r="UFN21"/>
      <c r="UFO21"/>
      <c r="UFP21"/>
      <c r="UFQ21"/>
      <c r="UFR21"/>
      <c r="UFS21"/>
      <c r="UFT21"/>
      <c r="UFU21"/>
      <c r="UFV21"/>
      <c r="UFW21"/>
      <c r="UFX21"/>
      <c r="UFY21"/>
      <c r="UFZ21"/>
      <c r="UGA21"/>
      <c r="UGB21"/>
      <c r="UGC21"/>
      <c r="UGD21"/>
      <c r="UGE21"/>
      <c r="UGF21"/>
      <c r="UGG21"/>
      <c r="UGH21"/>
      <c r="UGI21"/>
      <c r="UGJ21"/>
      <c r="UGK21"/>
      <c r="UGL21"/>
      <c r="UGM21"/>
      <c r="UGN21"/>
      <c r="UGO21"/>
      <c r="UGP21"/>
      <c r="UGQ21"/>
      <c r="UGR21"/>
      <c r="UGS21"/>
      <c r="UGT21"/>
      <c r="UGU21"/>
      <c r="UGV21"/>
      <c r="UGW21"/>
      <c r="UGX21"/>
      <c r="UGY21"/>
      <c r="UGZ21"/>
      <c r="UHA21"/>
      <c r="UHB21"/>
      <c r="UHC21"/>
      <c r="UHD21"/>
      <c r="UHE21"/>
      <c r="UHF21"/>
      <c r="UHG21"/>
      <c r="UHH21"/>
      <c r="UHI21"/>
      <c r="UHJ21"/>
      <c r="UHK21"/>
      <c r="UHL21"/>
      <c r="UHM21"/>
      <c r="UHN21"/>
      <c r="UHO21"/>
      <c r="UHP21"/>
      <c r="UHQ21"/>
      <c r="UHR21"/>
      <c r="UHS21"/>
      <c r="UHT21"/>
      <c r="UHU21"/>
      <c r="UHV21"/>
      <c r="UHW21"/>
      <c r="UHX21"/>
      <c r="UHY21"/>
      <c r="UHZ21"/>
      <c r="UIA21"/>
      <c r="UIB21"/>
      <c r="UIC21"/>
      <c r="UID21"/>
      <c r="UIE21"/>
      <c r="UIF21"/>
      <c r="UIG21"/>
      <c r="UIH21"/>
      <c r="UII21"/>
      <c r="UIJ21"/>
      <c r="UIK21"/>
      <c r="UIL21"/>
      <c r="UIM21"/>
      <c r="UIN21"/>
      <c r="UIO21"/>
      <c r="UIP21"/>
      <c r="UIQ21"/>
      <c r="UIR21"/>
      <c r="UIS21"/>
      <c r="UIT21"/>
      <c r="UIU21"/>
      <c r="UIV21"/>
      <c r="UIW21"/>
      <c r="UIX21"/>
      <c r="UIY21"/>
      <c r="UIZ21"/>
      <c r="UJA21"/>
      <c r="UJB21"/>
      <c r="UJC21"/>
      <c r="UJD21"/>
      <c r="UJE21"/>
      <c r="UJF21"/>
      <c r="UJG21"/>
      <c r="UJH21"/>
      <c r="UJI21"/>
      <c r="UJJ21"/>
      <c r="UJK21"/>
      <c r="UJL21"/>
      <c r="UJM21"/>
      <c r="UJN21"/>
      <c r="UJO21"/>
      <c r="UJP21"/>
      <c r="UJQ21"/>
      <c r="UJR21"/>
      <c r="UJS21"/>
      <c r="UJT21"/>
      <c r="UJU21"/>
      <c r="UJV21"/>
      <c r="UJW21"/>
      <c r="UJX21"/>
      <c r="UJY21"/>
      <c r="UJZ21"/>
      <c r="UKA21"/>
      <c r="UKB21"/>
      <c r="UKC21"/>
      <c r="UKD21"/>
      <c r="UKE21"/>
      <c r="UKF21"/>
      <c r="UKG21"/>
      <c r="UKH21"/>
      <c r="UKI21"/>
      <c r="UKJ21"/>
      <c r="UKK21"/>
      <c r="UKL21"/>
      <c r="UKM21"/>
      <c r="UKN21"/>
      <c r="UKO21"/>
      <c r="UKP21"/>
      <c r="UKQ21"/>
      <c r="UKR21"/>
      <c r="UKS21"/>
      <c r="UKT21"/>
      <c r="UKU21"/>
      <c r="UKV21"/>
      <c r="UKW21"/>
      <c r="UKX21"/>
      <c r="UKY21"/>
      <c r="UKZ21"/>
      <c r="ULA21"/>
      <c r="ULB21"/>
      <c r="ULC21"/>
      <c r="ULD21"/>
      <c r="ULE21"/>
      <c r="ULF21"/>
      <c r="ULG21"/>
      <c r="ULH21"/>
      <c r="ULI21"/>
      <c r="ULJ21"/>
      <c r="ULK21"/>
      <c r="ULL21"/>
      <c r="ULM21"/>
      <c r="ULN21"/>
      <c r="ULO21"/>
      <c r="ULP21"/>
      <c r="ULQ21"/>
      <c r="ULR21"/>
      <c r="ULS21"/>
      <c r="ULT21"/>
      <c r="ULU21"/>
      <c r="ULV21"/>
      <c r="ULW21"/>
      <c r="ULX21"/>
      <c r="ULY21"/>
      <c r="ULZ21"/>
      <c r="UMA21"/>
      <c r="UMB21"/>
      <c r="UMC21"/>
      <c r="UMD21"/>
      <c r="UME21"/>
      <c r="UMF21"/>
      <c r="UMG21"/>
      <c r="UMH21"/>
      <c r="UMI21"/>
      <c r="UMJ21"/>
      <c r="UMK21"/>
      <c r="UML21"/>
      <c r="UMM21"/>
      <c r="UMN21"/>
      <c r="UMO21"/>
      <c r="UMP21"/>
      <c r="UMQ21"/>
      <c r="UMR21"/>
      <c r="UMS21"/>
      <c r="UMT21"/>
      <c r="UMU21"/>
      <c r="UMV21"/>
      <c r="UMW21"/>
      <c r="UMX21"/>
      <c r="UMY21"/>
      <c r="UMZ21"/>
      <c r="UNA21"/>
      <c r="UNB21"/>
      <c r="UNC21"/>
      <c r="UND21"/>
      <c r="UNE21"/>
      <c r="UNF21"/>
      <c r="UNG21"/>
      <c r="UNH21"/>
      <c r="UNI21"/>
      <c r="UNJ21"/>
      <c r="UNK21"/>
      <c r="UNL21"/>
      <c r="UNM21"/>
      <c r="UNN21"/>
      <c r="UNO21"/>
      <c r="UNP21"/>
      <c r="UNQ21"/>
      <c r="UNR21"/>
      <c r="UNS21"/>
      <c r="UNT21"/>
      <c r="UNU21"/>
      <c r="UNV21"/>
      <c r="UNW21"/>
      <c r="UNX21"/>
      <c r="UNY21"/>
      <c r="UNZ21"/>
      <c r="UOA21"/>
      <c r="UOB21"/>
      <c r="UOC21"/>
      <c r="UOD21"/>
      <c r="UOE21"/>
      <c r="UOF21"/>
      <c r="UOG21"/>
      <c r="UOH21"/>
      <c r="UOI21"/>
      <c r="UOJ21"/>
      <c r="UOK21"/>
      <c r="UOL21"/>
      <c r="UOM21"/>
      <c r="UON21"/>
      <c r="UOO21"/>
      <c r="UOP21"/>
      <c r="UOQ21"/>
      <c r="UOR21"/>
      <c r="UOS21"/>
      <c r="UOT21"/>
      <c r="UOU21"/>
      <c r="UOV21"/>
      <c r="UOW21"/>
      <c r="UOX21"/>
      <c r="UOY21"/>
      <c r="UOZ21"/>
      <c r="UPA21"/>
      <c r="UPB21"/>
      <c r="UPC21"/>
      <c r="UPD21"/>
      <c r="UPE21"/>
      <c r="UPF21"/>
      <c r="UPG21"/>
      <c r="UPH21"/>
      <c r="UPI21"/>
      <c r="UPJ21"/>
      <c r="UPK21"/>
      <c r="UPL21"/>
      <c r="UPM21"/>
      <c r="UPN21"/>
      <c r="UPO21"/>
      <c r="UPP21"/>
      <c r="UPQ21"/>
      <c r="UPR21"/>
      <c r="UPS21"/>
      <c r="UPT21"/>
      <c r="UPU21"/>
      <c r="UPV21"/>
      <c r="UPW21"/>
      <c r="UPX21"/>
      <c r="UPY21"/>
      <c r="UPZ21"/>
      <c r="UQA21"/>
      <c r="UQB21"/>
      <c r="UQC21"/>
      <c r="UQD21"/>
      <c r="UQE21"/>
      <c r="UQF21"/>
      <c r="UQG21"/>
      <c r="UQH21"/>
      <c r="UQI21"/>
      <c r="UQJ21"/>
      <c r="UQK21"/>
      <c r="UQL21"/>
      <c r="UQM21"/>
      <c r="UQN21"/>
      <c r="UQO21"/>
      <c r="UQP21"/>
      <c r="UQQ21"/>
      <c r="UQR21"/>
      <c r="UQS21"/>
      <c r="UQT21"/>
      <c r="UQU21"/>
      <c r="UQV21"/>
      <c r="UQW21"/>
      <c r="UQX21"/>
      <c r="UQY21"/>
      <c r="UQZ21"/>
      <c r="URA21"/>
      <c r="URB21"/>
      <c r="URC21"/>
      <c r="URD21"/>
      <c r="URE21"/>
      <c r="URF21"/>
      <c r="URG21"/>
      <c r="URH21"/>
      <c r="URI21"/>
      <c r="URJ21"/>
      <c r="URK21"/>
      <c r="URL21"/>
      <c r="URM21"/>
      <c r="URN21"/>
      <c r="URO21"/>
      <c r="URP21"/>
      <c r="URQ21"/>
      <c r="URR21"/>
      <c r="URS21"/>
      <c r="URT21"/>
      <c r="URU21"/>
      <c r="URV21"/>
      <c r="URW21"/>
      <c r="URX21"/>
      <c r="URY21"/>
      <c r="URZ21"/>
      <c r="USA21"/>
      <c r="USB21"/>
      <c r="USC21"/>
      <c r="USD21"/>
      <c r="USE21"/>
      <c r="USF21"/>
      <c r="USG21"/>
      <c r="USH21"/>
      <c r="USI21"/>
      <c r="USJ21"/>
      <c r="USK21"/>
      <c r="USL21"/>
      <c r="USM21"/>
      <c r="USN21"/>
      <c r="USO21"/>
      <c r="USP21"/>
      <c r="USQ21"/>
      <c r="USR21"/>
      <c r="USS21"/>
      <c r="UST21"/>
      <c r="USU21"/>
      <c r="USV21"/>
      <c r="USW21"/>
      <c r="USX21"/>
      <c r="USY21"/>
      <c r="USZ21"/>
      <c r="UTA21"/>
      <c r="UTB21"/>
      <c r="UTC21"/>
      <c r="UTD21"/>
      <c r="UTE21"/>
      <c r="UTF21"/>
      <c r="UTG21"/>
      <c r="UTH21"/>
      <c r="UTI21"/>
      <c r="UTJ21"/>
      <c r="UTK21"/>
      <c r="UTL21"/>
      <c r="UTM21"/>
      <c r="UTN21"/>
      <c r="UTO21"/>
      <c r="UTP21"/>
      <c r="UTQ21"/>
      <c r="UTR21"/>
      <c r="UTS21"/>
      <c r="UTT21"/>
      <c r="UTU21"/>
      <c r="UTV21"/>
      <c r="UTW21"/>
      <c r="UTX21"/>
      <c r="UTY21"/>
      <c r="UTZ21"/>
      <c r="UUA21"/>
      <c r="UUB21"/>
      <c r="UUC21"/>
      <c r="UUD21"/>
      <c r="UUE21"/>
      <c r="UUF21"/>
      <c r="UUG21"/>
      <c r="UUH21"/>
      <c r="UUI21"/>
      <c r="UUJ21"/>
      <c r="UUK21"/>
      <c r="UUL21"/>
      <c r="UUM21"/>
      <c r="UUN21"/>
      <c r="UUO21"/>
      <c r="UUP21"/>
      <c r="UUQ21"/>
      <c r="UUR21"/>
      <c r="UUS21"/>
      <c r="UUT21"/>
      <c r="UUU21"/>
      <c r="UUV21"/>
      <c r="UUW21"/>
      <c r="UUX21"/>
      <c r="UUY21"/>
      <c r="UUZ21"/>
      <c r="UVA21"/>
      <c r="UVB21"/>
      <c r="UVC21"/>
      <c r="UVD21"/>
      <c r="UVE21"/>
      <c r="UVF21"/>
      <c r="UVG21"/>
      <c r="UVH21"/>
      <c r="UVI21"/>
      <c r="UVJ21"/>
      <c r="UVK21"/>
      <c r="UVL21"/>
      <c r="UVM21"/>
      <c r="UVN21"/>
      <c r="UVO21"/>
      <c r="UVP21"/>
      <c r="UVQ21"/>
      <c r="UVR21"/>
      <c r="UVS21"/>
      <c r="UVT21"/>
      <c r="UVU21"/>
      <c r="UVV21"/>
      <c r="UVW21"/>
      <c r="UVX21"/>
      <c r="UVY21"/>
      <c r="UVZ21"/>
      <c r="UWA21"/>
      <c r="UWB21"/>
      <c r="UWC21"/>
      <c r="UWD21"/>
      <c r="UWE21"/>
      <c r="UWF21"/>
      <c r="UWG21"/>
      <c r="UWH21"/>
      <c r="UWI21"/>
      <c r="UWJ21"/>
      <c r="UWK21"/>
      <c r="UWL21"/>
      <c r="UWM21"/>
      <c r="UWN21"/>
      <c r="UWO21"/>
      <c r="UWP21"/>
      <c r="UWQ21"/>
      <c r="UWR21"/>
      <c r="UWS21"/>
      <c r="UWT21"/>
      <c r="UWU21"/>
      <c r="UWV21"/>
      <c r="UWW21"/>
      <c r="UWX21"/>
      <c r="UWY21"/>
      <c r="UWZ21"/>
      <c r="UXA21"/>
      <c r="UXB21"/>
      <c r="UXC21"/>
      <c r="UXD21"/>
      <c r="UXE21"/>
      <c r="UXF21"/>
      <c r="UXG21"/>
      <c r="UXH21"/>
      <c r="UXI21"/>
      <c r="UXJ21"/>
      <c r="UXK21"/>
      <c r="UXL21"/>
      <c r="UXM21"/>
      <c r="UXN21"/>
      <c r="UXO21"/>
      <c r="UXP21"/>
      <c r="UXQ21"/>
      <c r="UXR21"/>
      <c r="UXS21"/>
      <c r="UXT21"/>
      <c r="UXU21"/>
      <c r="UXV21"/>
      <c r="UXW21"/>
      <c r="UXX21"/>
      <c r="UXY21"/>
      <c r="UXZ21"/>
      <c r="UYA21"/>
      <c r="UYB21"/>
      <c r="UYC21"/>
      <c r="UYD21"/>
      <c r="UYE21"/>
      <c r="UYF21"/>
      <c r="UYG21"/>
      <c r="UYH21"/>
      <c r="UYI21"/>
      <c r="UYJ21"/>
      <c r="UYK21"/>
      <c r="UYL21"/>
      <c r="UYM21"/>
      <c r="UYN21"/>
      <c r="UYO21"/>
      <c r="UYP21"/>
      <c r="UYQ21"/>
      <c r="UYR21"/>
      <c r="UYS21"/>
      <c r="UYT21"/>
      <c r="UYU21"/>
      <c r="UYV21"/>
      <c r="UYW21"/>
      <c r="UYX21"/>
      <c r="UYY21"/>
      <c r="UYZ21"/>
      <c r="UZA21"/>
      <c r="UZB21"/>
      <c r="UZC21"/>
      <c r="UZD21"/>
      <c r="UZE21"/>
      <c r="UZF21"/>
      <c r="UZG21"/>
      <c r="UZH21"/>
      <c r="UZI21"/>
      <c r="UZJ21"/>
      <c r="UZK21"/>
      <c r="UZL21"/>
      <c r="UZM21"/>
      <c r="UZN21"/>
      <c r="UZO21"/>
      <c r="UZP21"/>
      <c r="UZQ21"/>
      <c r="UZR21"/>
      <c r="UZS21"/>
      <c r="UZT21"/>
      <c r="UZU21"/>
      <c r="UZV21"/>
      <c r="UZW21"/>
      <c r="UZX21"/>
      <c r="UZY21"/>
      <c r="UZZ21"/>
      <c r="VAA21"/>
      <c r="VAB21"/>
      <c r="VAC21"/>
      <c r="VAD21"/>
      <c r="VAE21"/>
      <c r="VAF21"/>
      <c r="VAG21"/>
      <c r="VAH21"/>
      <c r="VAI21"/>
      <c r="VAJ21"/>
      <c r="VAK21"/>
      <c r="VAL21"/>
      <c r="VAM21"/>
      <c r="VAN21"/>
      <c r="VAO21"/>
      <c r="VAP21"/>
      <c r="VAQ21"/>
      <c r="VAR21"/>
      <c r="VAS21"/>
      <c r="VAT21"/>
      <c r="VAU21"/>
      <c r="VAV21"/>
      <c r="VAW21"/>
      <c r="VAX21"/>
      <c r="VAY21"/>
      <c r="VAZ21"/>
      <c r="VBA21"/>
      <c r="VBB21"/>
      <c r="VBC21"/>
      <c r="VBD21"/>
      <c r="VBE21"/>
      <c r="VBF21"/>
      <c r="VBG21"/>
      <c r="VBH21"/>
      <c r="VBI21"/>
      <c r="VBJ21"/>
      <c r="VBK21"/>
      <c r="VBL21"/>
      <c r="VBM21"/>
      <c r="VBN21"/>
      <c r="VBO21"/>
      <c r="VBP21"/>
      <c r="VBQ21"/>
      <c r="VBR21"/>
      <c r="VBS21"/>
      <c r="VBT21"/>
      <c r="VBU21"/>
      <c r="VBV21"/>
      <c r="VBW21"/>
      <c r="VBX21"/>
      <c r="VBY21"/>
      <c r="VBZ21"/>
      <c r="VCA21"/>
      <c r="VCB21"/>
      <c r="VCC21"/>
      <c r="VCD21"/>
      <c r="VCE21"/>
      <c r="VCF21"/>
      <c r="VCG21"/>
      <c r="VCH21"/>
      <c r="VCI21"/>
      <c r="VCJ21"/>
      <c r="VCK21"/>
      <c r="VCL21"/>
      <c r="VCM21"/>
      <c r="VCN21"/>
      <c r="VCO21"/>
      <c r="VCP21"/>
      <c r="VCQ21"/>
      <c r="VCR21"/>
      <c r="VCS21"/>
      <c r="VCT21"/>
      <c r="VCU21"/>
      <c r="VCV21"/>
      <c r="VCW21"/>
      <c r="VCX21"/>
      <c r="VCY21"/>
      <c r="VCZ21"/>
      <c r="VDA21"/>
      <c r="VDB21"/>
      <c r="VDC21"/>
      <c r="VDD21"/>
      <c r="VDE21"/>
      <c r="VDF21"/>
      <c r="VDG21"/>
      <c r="VDH21"/>
      <c r="VDI21"/>
      <c r="VDJ21"/>
      <c r="VDK21"/>
      <c r="VDL21"/>
      <c r="VDM21"/>
      <c r="VDN21"/>
      <c r="VDO21"/>
      <c r="VDP21"/>
      <c r="VDQ21"/>
      <c r="VDR21"/>
      <c r="VDS21"/>
      <c r="VDT21"/>
      <c r="VDU21"/>
      <c r="VDV21"/>
      <c r="VDW21"/>
      <c r="VDX21"/>
      <c r="VDY21"/>
      <c r="VDZ21"/>
      <c r="VEA21"/>
      <c r="VEB21"/>
      <c r="VEC21"/>
      <c r="VED21"/>
      <c r="VEE21"/>
      <c r="VEF21"/>
      <c r="VEG21"/>
      <c r="VEH21"/>
      <c r="VEI21"/>
      <c r="VEJ21"/>
      <c r="VEK21"/>
      <c r="VEL21"/>
      <c r="VEM21"/>
      <c r="VEN21"/>
      <c r="VEO21"/>
      <c r="VEP21"/>
      <c r="VEQ21"/>
      <c r="VER21"/>
      <c r="VES21"/>
      <c r="VET21"/>
      <c r="VEU21"/>
      <c r="VEV21"/>
      <c r="VEW21"/>
      <c r="VEX21"/>
      <c r="VEY21"/>
      <c r="VEZ21"/>
      <c r="VFA21"/>
      <c r="VFB21"/>
      <c r="VFC21"/>
      <c r="VFD21"/>
      <c r="VFE21"/>
      <c r="VFF21"/>
      <c r="VFG21"/>
      <c r="VFH21"/>
      <c r="VFI21"/>
      <c r="VFJ21"/>
      <c r="VFK21"/>
      <c r="VFL21"/>
      <c r="VFM21"/>
      <c r="VFN21"/>
      <c r="VFO21"/>
      <c r="VFP21"/>
      <c r="VFQ21"/>
      <c r="VFR21"/>
      <c r="VFS21"/>
      <c r="VFT21"/>
      <c r="VFU21"/>
      <c r="VFV21"/>
      <c r="VFW21"/>
      <c r="VFX21"/>
      <c r="VFY21"/>
      <c r="VFZ21"/>
      <c r="VGA21"/>
      <c r="VGB21"/>
      <c r="VGC21"/>
      <c r="VGD21"/>
      <c r="VGE21"/>
      <c r="VGF21"/>
      <c r="VGG21"/>
      <c r="VGH21"/>
      <c r="VGI21"/>
      <c r="VGJ21"/>
      <c r="VGK21"/>
      <c r="VGL21"/>
      <c r="VGM21"/>
      <c r="VGN21"/>
      <c r="VGO21"/>
      <c r="VGP21"/>
      <c r="VGQ21"/>
      <c r="VGR21"/>
      <c r="VGS21"/>
      <c r="VGT21"/>
      <c r="VGU21"/>
      <c r="VGV21"/>
      <c r="VGW21"/>
      <c r="VGX21"/>
      <c r="VGY21"/>
      <c r="VGZ21"/>
      <c r="VHA21"/>
      <c r="VHB21"/>
      <c r="VHC21"/>
      <c r="VHD21"/>
      <c r="VHE21"/>
      <c r="VHF21"/>
      <c r="VHG21"/>
      <c r="VHH21"/>
      <c r="VHI21"/>
      <c r="VHJ21"/>
      <c r="VHK21"/>
      <c r="VHL21"/>
      <c r="VHM21"/>
      <c r="VHN21"/>
      <c r="VHO21"/>
      <c r="VHP21"/>
      <c r="VHQ21"/>
      <c r="VHR21"/>
      <c r="VHS21"/>
      <c r="VHT21"/>
      <c r="VHU21"/>
      <c r="VHV21"/>
      <c r="VHW21"/>
      <c r="VHX21"/>
      <c r="VHY21"/>
      <c r="VHZ21"/>
      <c r="VIA21"/>
      <c r="VIB21"/>
      <c r="VIC21"/>
      <c r="VID21"/>
      <c r="VIE21"/>
      <c r="VIF21"/>
      <c r="VIG21"/>
      <c r="VIH21"/>
      <c r="VII21"/>
      <c r="VIJ21"/>
      <c r="VIK21"/>
      <c r="VIL21"/>
      <c r="VIM21"/>
      <c r="VIN21"/>
      <c r="VIO21"/>
      <c r="VIP21"/>
      <c r="VIQ21"/>
      <c r="VIR21"/>
      <c r="VIS21"/>
      <c r="VIT21"/>
      <c r="VIU21"/>
      <c r="VIV21"/>
      <c r="VIW21"/>
      <c r="VIX21"/>
      <c r="VIY21"/>
      <c r="VIZ21"/>
      <c r="VJA21"/>
      <c r="VJB21"/>
      <c r="VJC21"/>
      <c r="VJD21"/>
      <c r="VJE21"/>
      <c r="VJF21"/>
      <c r="VJG21"/>
      <c r="VJH21"/>
      <c r="VJI21"/>
      <c r="VJJ21"/>
      <c r="VJK21"/>
      <c r="VJL21"/>
      <c r="VJM21"/>
      <c r="VJN21"/>
      <c r="VJO21"/>
      <c r="VJP21"/>
      <c r="VJQ21"/>
      <c r="VJR21"/>
      <c r="VJS21"/>
      <c r="VJT21"/>
      <c r="VJU21"/>
      <c r="VJV21"/>
      <c r="VJW21"/>
      <c r="VJX21"/>
      <c r="VJY21"/>
      <c r="VJZ21"/>
      <c r="VKA21"/>
      <c r="VKB21"/>
      <c r="VKC21"/>
      <c r="VKD21"/>
      <c r="VKE21"/>
      <c r="VKF21"/>
      <c r="VKG21"/>
      <c r="VKH21"/>
      <c r="VKI21"/>
      <c r="VKJ21"/>
      <c r="VKK21"/>
      <c r="VKL21"/>
      <c r="VKM21"/>
      <c r="VKN21"/>
      <c r="VKO21"/>
      <c r="VKP21"/>
      <c r="VKQ21"/>
      <c r="VKR21"/>
      <c r="VKS21"/>
      <c r="VKT21"/>
      <c r="VKU21"/>
      <c r="VKV21"/>
      <c r="VKW21"/>
      <c r="VKX21"/>
      <c r="VKY21"/>
      <c r="VKZ21"/>
      <c r="VLA21"/>
      <c r="VLB21"/>
      <c r="VLC21"/>
      <c r="VLD21"/>
      <c r="VLE21"/>
      <c r="VLF21"/>
      <c r="VLG21"/>
      <c r="VLH21"/>
      <c r="VLI21"/>
      <c r="VLJ21"/>
      <c r="VLK21"/>
      <c r="VLL21"/>
      <c r="VLM21"/>
      <c r="VLN21"/>
      <c r="VLO21"/>
      <c r="VLP21"/>
      <c r="VLQ21"/>
      <c r="VLR21"/>
      <c r="VLS21"/>
      <c r="VLT21"/>
      <c r="VLU21"/>
      <c r="VLV21"/>
      <c r="VLW21"/>
      <c r="VLX21"/>
      <c r="VLY21"/>
      <c r="VLZ21"/>
      <c r="VMA21"/>
      <c r="VMB21"/>
      <c r="VMC21"/>
      <c r="VMD21"/>
      <c r="VME21"/>
      <c r="VMF21"/>
      <c r="VMG21"/>
      <c r="VMH21"/>
      <c r="VMI21"/>
      <c r="VMJ21"/>
      <c r="VMK21"/>
      <c r="VML21"/>
      <c r="VMM21"/>
      <c r="VMN21"/>
      <c r="VMO21"/>
      <c r="VMP21"/>
      <c r="VMQ21"/>
      <c r="VMR21"/>
      <c r="VMS21"/>
      <c r="VMT21"/>
      <c r="VMU21"/>
      <c r="VMV21"/>
      <c r="VMW21"/>
      <c r="VMX21"/>
      <c r="VMY21"/>
      <c r="VMZ21"/>
      <c r="VNA21"/>
      <c r="VNB21"/>
      <c r="VNC21"/>
      <c r="VND21"/>
      <c r="VNE21"/>
      <c r="VNF21"/>
      <c r="VNG21"/>
      <c r="VNH21"/>
      <c r="VNI21"/>
      <c r="VNJ21"/>
      <c r="VNK21"/>
      <c r="VNL21"/>
      <c r="VNM21"/>
      <c r="VNN21"/>
      <c r="VNO21"/>
      <c r="VNP21"/>
      <c r="VNQ21"/>
      <c r="VNR21"/>
      <c r="VNS21"/>
      <c r="VNT21"/>
      <c r="VNU21"/>
      <c r="VNV21"/>
      <c r="VNW21"/>
      <c r="VNX21"/>
      <c r="VNY21"/>
      <c r="VNZ21"/>
      <c r="VOA21"/>
      <c r="VOB21"/>
      <c r="VOC21"/>
      <c r="VOD21"/>
      <c r="VOE21"/>
      <c r="VOF21"/>
      <c r="VOG21"/>
      <c r="VOH21"/>
      <c r="VOI21"/>
      <c r="VOJ21"/>
      <c r="VOK21"/>
      <c r="VOL21"/>
      <c r="VOM21"/>
      <c r="VON21"/>
      <c r="VOO21"/>
      <c r="VOP21"/>
      <c r="VOQ21"/>
      <c r="VOR21"/>
      <c r="VOS21"/>
      <c r="VOT21"/>
      <c r="VOU21"/>
      <c r="VOV21"/>
      <c r="VOW21"/>
      <c r="VOX21"/>
      <c r="VOY21"/>
      <c r="VOZ21"/>
      <c r="VPA21"/>
      <c r="VPB21"/>
      <c r="VPC21"/>
      <c r="VPD21"/>
      <c r="VPE21"/>
      <c r="VPF21"/>
      <c r="VPG21"/>
      <c r="VPH21"/>
      <c r="VPI21"/>
      <c r="VPJ21"/>
      <c r="VPK21"/>
      <c r="VPL21"/>
      <c r="VPM21"/>
      <c r="VPN21"/>
      <c r="VPO21"/>
      <c r="VPP21"/>
      <c r="VPQ21"/>
      <c r="VPR21"/>
      <c r="VPS21"/>
      <c r="VPT21"/>
      <c r="VPU21"/>
      <c r="VPV21"/>
      <c r="VPW21"/>
      <c r="VPX21"/>
      <c r="VPY21"/>
      <c r="VPZ21"/>
      <c r="VQA21"/>
      <c r="VQB21"/>
      <c r="VQC21"/>
      <c r="VQD21"/>
      <c r="VQE21"/>
      <c r="VQF21"/>
      <c r="VQG21"/>
      <c r="VQH21"/>
      <c r="VQI21"/>
      <c r="VQJ21"/>
      <c r="VQK21"/>
      <c r="VQL21"/>
      <c r="VQM21"/>
      <c r="VQN21"/>
      <c r="VQO21"/>
      <c r="VQP21"/>
      <c r="VQQ21"/>
      <c r="VQR21"/>
      <c r="VQS21"/>
      <c r="VQT21"/>
      <c r="VQU21"/>
      <c r="VQV21"/>
      <c r="VQW21"/>
      <c r="VQX21"/>
      <c r="VQY21"/>
      <c r="VQZ21"/>
      <c r="VRA21"/>
      <c r="VRB21"/>
      <c r="VRC21"/>
      <c r="VRD21"/>
      <c r="VRE21"/>
      <c r="VRF21"/>
      <c r="VRG21"/>
      <c r="VRH21"/>
      <c r="VRI21"/>
      <c r="VRJ21"/>
      <c r="VRK21"/>
      <c r="VRL21"/>
      <c r="VRM21"/>
      <c r="VRN21"/>
      <c r="VRO21"/>
      <c r="VRP21"/>
      <c r="VRQ21"/>
      <c r="VRR21"/>
      <c r="VRS21"/>
      <c r="VRT21"/>
      <c r="VRU21"/>
      <c r="VRV21"/>
      <c r="VRW21"/>
      <c r="VRX21"/>
      <c r="VRY21"/>
      <c r="VRZ21"/>
      <c r="VSA21"/>
      <c r="VSB21"/>
      <c r="VSC21"/>
      <c r="VSD21"/>
      <c r="VSE21"/>
      <c r="VSF21"/>
      <c r="VSG21"/>
      <c r="VSH21"/>
      <c r="VSI21"/>
      <c r="VSJ21"/>
      <c r="VSK21"/>
      <c r="VSL21"/>
      <c r="VSM21"/>
      <c r="VSN21"/>
      <c r="VSO21"/>
      <c r="VSP21"/>
      <c r="VSQ21"/>
      <c r="VSR21"/>
      <c r="VSS21"/>
      <c r="VST21"/>
      <c r="VSU21"/>
      <c r="VSV21"/>
      <c r="VSW21"/>
      <c r="VSX21"/>
      <c r="VSY21"/>
      <c r="VSZ21"/>
      <c r="VTA21"/>
      <c r="VTB21"/>
      <c r="VTC21"/>
      <c r="VTD21"/>
      <c r="VTE21"/>
      <c r="VTF21"/>
      <c r="VTG21"/>
      <c r="VTH21"/>
      <c r="VTI21"/>
      <c r="VTJ21"/>
      <c r="VTK21"/>
      <c r="VTL21"/>
      <c r="VTM21"/>
      <c r="VTN21"/>
      <c r="VTO21"/>
      <c r="VTP21"/>
      <c r="VTQ21"/>
      <c r="VTR21"/>
      <c r="VTS21"/>
      <c r="VTT21"/>
      <c r="VTU21"/>
      <c r="VTV21"/>
      <c r="VTW21"/>
      <c r="VTX21"/>
      <c r="VTY21"/>
      <c r="VTZ21"/>
      <c r="VUA21"/>
      <c r="VUB21"/>
      <c r="VUC21"/>
      <c r="VUD21"/>
      <c r="VUE21"/>
      <c r="VUF21"/>
      <c r="VUG21"/>
      <c r="VUH21"/>
      <c r="VUI21"/>
      <c r="VUJ21"/>
      <c r="VUK21"/>
      <c r="VUL21"/>
      <c r="VUM21"/>
      <c r="VUN21"/>
      <c r="VUO21"/>
      <c r="VUP21"/>
      <c r="VUQ21"/>
      <c r="VUR21"/>
      <c r="VUS21"/>
      <c r="VUT21"/>
      <c r="VUU21"/>
      <c r="VUV21"/>
      <c r="VUW21"/>
      <c r="VUX21"/>
      <c r="VUY21"/>
      <c r="VUZ21"/>
      <c r="VVA21"/>
      <c r="VVB21"/>
      <c r="VVC21"/>
      <c r="VVD21"/>
      <c r="VVE21"/>
      <c r="VVF21"/>
      <c r="VVG21"/>
      <c r="VVH21"/>
      <c r="VVI21"/>
      <c r="VVJ21"/>
      <c r="VVK21"/>
      <c r="VVL21"/>
      <c r="VVM21"/>
      <c r="VVN21"/>
      <c r="VVO21"/>
      <c r="VVP21"/>
      <c r="VVQ21"/>
      <c r="VVR21"/>
      <c r="VVS21"/>
      <c r="VVT21"/>
      <c r="VVU21"/>
      <c r="VVV21"/>
      <c r="VVW21"/>
      <c r="VVX21"/>
      <c r="VVY21"/>
      <c r="VVZ21"/>
      <c r="VWA21"/>
      <c r="VWB21"/>
      <c r="VWC21"/>
      <c r="VWD21"/>
      <c r="VWE21"/>
      <c r="VWF21"/>
      <c r="VWG21"/>
      <c r="VWH21"/>
      <c r="VWI21"/>
      <c r="VWJ21"/>
      <c r="VWK21"/>
      <c r="VWL21"/>
      <c r="VWM21"/>
      <c r="VWN21"/>
      <c r="VWO21"/>
      <c r="VWP21"/>
      <c r="VWQ21"/>
      <c r="VWR21"/>
      <c r="VWS21"/>
      <c r="VWT21"/>
      <c r="VWU21"/>
      <c r="VWV21"/>
      <c r="VWW21"/>
      <c r="VWX21"/>
      <c r="VWY21"/>
      <c r="VWZ21"/>
      <c r="VXA21"/>
      <c r="VXB21"/>
      <c r="VXC21"/>
      <c r="VXD21"/>
      <c r="VXE21"/>
      <c r="VXF21"/>
      <c r="VXG21"/>
      <c r="VXH21"/>
      <c r="VXI21"/>
      <c r="VXJ21"/>
      <c r="VXK21"/>
      <c r="VXL21"/>
      <c r="VXM21"/>
      <c r="VXN21"/>
      <c r="VXO21"/>
      <c r="VXP21"/>
      <c r="VXQ21"/>
      <c r="VXR21"/>
      <c r="VXS21"/>
      <c r="VXT21"/>
      <c r="VXU21"/>
      <c r="VXV21"/>
      <c r="VXW21"/>
      <c r="VXX21"/>
      <c r="VXY21"/>
      <c r="VXZ21"/>
      <c r="VYA21"/>
      <c r="VYB21"/>
      <c r="VYC21"/>
      <c r="VYD21"/>
      <c r="VYE21"/>
      <c r="VYF21"/>
      <c r="VYG21"/>
      <c r="VYH21"/>
      <c r="VYI21"/>
      <c r="VYJ21"/>
      <c r="VYK21"/>
      <c r="VYL21"/>
      <c r="VYM21"/>
      <c r="VYN21"/>
      <c r="VYO21"/>
      <c r="VYP21"/>
      <c r="VYQ21"/>
      <c r="VYR21"/>
      <c r="VYS21"/>
      <c r="VYT21"/>
      <c r="VYU21"/>
      <c r="VYV21"/>
      <c r="VYW21"/>
      <c r="VYX21"/>
      <c r="VYY21"/>
      <c r="VYZ21"/>
      <c r="VZA21"/>
      <c r="VZB21"/>
      <c r="VZC21"/>
      <c r="VZD21"/>
      <c r="VZE21"/>
      <c r="VZF21"/>
      <c r="VZG21"/>
      <c r="VZH21"/>
      <c r="VZI21"/>
      <c r="VZJ21"/>
      <c r="VZK21"/>
      <c r="VZL21"/>
      <c r="VZM21"/>
      <c r="VZN21"/>
      <c r="VZO21"/>
      <c r="VZP21"/>
      <c r="VZQ21"/>
      <c r="VZR21"/>
      <c r="VZS21"/>
      <c r="VZT21"/>
      <c r="VZU21"/>
      <c r="VZV21"/>
      <c r="VZW21"/>
      <c r="VZX21"/>
      <c r="VZY21"/>
      <c r="VZZ21"/>
      <c r="WAA21"/>
      <c r="WAB21"/>
      <c r="WAC21"/>
      <c r="WAD21"/>
      <c r="WAE21"/>
      <c r="WAF21"/>
      <c r="WAG21"/>
      <c r="WAH21"/>
      <c r="WAI21"/>
      <c r="WAJ21"/>
      <c r="WAK21"/>
      <c r="WAL21"/>
      <c r="WAM21"/>
      <c r="WAN21"/>
      <c r="WAO21"/>
      <c r="WAP21"/>
      <c r="WAQ21"/>
      <c r="WAR21"/>
      <c r="WAS21"/>
      <c r="WAT21"/>
      <c r="WAU21"/>
      <c r="WAV21"/>
      <c r="WAW21"/>
      <c r="WAX21"/>
      <c r="WAY21"/>
      <c r="WAZ21"/>
      <c r="WBA21"/>
      <c r="WBB21"/>
      <c r="WBC21"/>
      <c r="WBD21"/>
      <c r="WBE21"/>
      <c r="WBF21"/>
      <c r="WBG21"/>
      <c r="WBH21"/>
      <c r="WBI21"/>
      <c r="WBJ21"/>
      <c r="WBK21"/>
      <c r="WBL21"/>
      <c r="WBM21"/>
      <c r="WBN21"/>
      <c r="WBO21"/>
      <c r="WBP21"/>
      <c r="WBQ21"/>
      <c r="WBR21"/>
      <c r="WBS21"/>
      <c r="WBT21"/>
      <c r="WBU21"/>
      <c r="WBV21"/>
      <c r="WBW21"/>
      <c r="WBX21"/>
      <c r="WBY21"/>
      <c r="WBZ21"/>
      <c r="WCA21"/>
      <c r="WCB21"/>
      <c r="WCC21"/>
      <c r="WCD21"/>
      <c r="WCE21"/>
      <c r="WCF21"/>
      <c r="WCG21"/>
      <c r="WCH21"/>
      <c r="WCI21"/>
      <c r="WCJ21"/>
      <c r="WCK21"/>
      <c r="WCL21"/>
      <c r="WCM21"/>
      <c r="WCN21"/>
      <c r="WCO21"/>
      <c r="WCP21"/>
      <c r="WCQ21"/>
      <c r="WCR21"/>
      <c r="WCS21"/>
      <c r="WCT21"/>
      <c r="WCU21"/>
      <c r="WCV21"/>
      <c r="WCW21"/>
      <c r="WCX21"/>
      <c r="WCY21"/>
      <c r="WCZ21"/>
      <c r="WDA21"/>
      <c r="WDB21"/>
      <c r="WDC21"/>
      <c r="WDD21"/>
      <c r="WDE21"/>
      <c r="WDF21"/>
      <c r="WDG21"/>
      <c r="WDH21"/>
      <c r="WDI21"/>
      <c r="WDJ21"/>
      <c r="WDK21"/>
      <c r="WDL21"/>
      <c r="WDM21"/>
      <c r="WDN21"/>
      <c r="WDO21"/>
      <c r="WDP21"/>
      <c r="WDQ21"/>
      <c r="WDR21"/>
      <c r="WDS21"/>
      <c r="WDT21"/>
      <c r="WDU21"/>
      <c r="WDV21"/>
      <c r="WDW21"/>
      <c r="WDX21"/>
      <c r="WDY21"/>
      <c r="WDZ21"/>
      <c r="WEA21"/>
      <c r="WEB21"/>
      <c r="WEC21"/>
      <c r="WED21"/>
      <c r="WEE21"/>
      <c r="WEF21"/>
      <c r="WEG21"/>
      <c r="WEH21"/>
      <c r="WEI21"/>
      <c r="WEJ21"/>
      <c r="WEK21"/>
      <c r="WEL21"/>
      <c r="WEM21"/>
      <c r="WEN21"/>
      <c r="WEO21"/>
      <c r="WEP21"/>
      <c r="WEQ21"/>
      <c r="WER21"/>
      <c r="WES21"/>
      <c r="WET21"/>
      <c r="WEU21"/>
      <c r="WEV21"/>
      <c r="WEW21"/>
      <c r="WEX21"/>
      <c r="WEY21"/>
      <c r="WEZ21"/>
      <c r="WFA21"/>
      <c r="WFB21"/>
      <c r="WFC21"/>
      <c r="WFD21"/>
      <c r="WFE21"/>
      <c r="WFF21"/>
      <c r="WFG21"/>
      <c r="WFH21"/>
      <c r="WFI21"/>
      <c r="WFJ21"/>
      <c r="WFK21"/>
      <c r="WFL21"/>
      <c r="WFM21"/>
      <c r="WFN21"/>
      <c r="WFO21"/>
      <c r="WFP21"/>
      <c r="WFQ21"/>
      <c r="WFR21"/>
      <c r="WFS21"/>
      <c r="WFT21"/>
      <c r="WFU21"/>
      <c r="WFV21"/>
      <c r="WFW21"/>
      <c r="WFX21"/>
      <c r="WFY21"/>
      <c r="WFZ21"/>
      <c r="WGA21"/>
      <c r="WGB21"/>
      <c r="WGC21"/>
      <c r="WGD21"/>
      <c r="WGE21"/>
      <c r="WGF21"/>
      <c r="WGG21"/>
      <c r="WGH21"/>
      <c r="WGI21"/>
      <c r="WGJ21"/>
      <c r="WGK21"/>
      <c r="WGL21"/>
      <c r="WGM21"/>
      <c r="WGN21"/>
      <c r="WGO21"/>
      <c r="WGP21"/>
      <c r="WGQ21"/>
      <c r="WGR21"/>
      <c r="WGS21"/>
      <c r="WGT21"/>
      <c r="WGU21"/>
      <c r="WGV21"/>
      <c r="WGW21"/>
      <c r="WGX21"/>
      <c r="WGY21"/>
      <c r="WGZ21"/>
      <c r="WHA21"/>
      <c r="WHB21"/>
      <c r="WHC21"/>
      <c r="WHD21"/>
      <c r="WHE21"/>
      <c r="WHF21"/>
      <c r="WHG21"/>
      <c r="WHH21"/>
      <c r="WHI21"/>
      <c r="WHJ21"/>
      <c r="WHK21"/>
      <c r="WHL21"/>
      <c r="WHM21"/>
      <c r="WHN21"/>
      <c r="WHO21"/>
      <c r="WHP21"/>
      <c r="WHQ21"/>
      <c r="WHR21"/>
      <c r="WHS21"/>
      <c r="WHT21"/>
      <c r="WHU21"/>
      <c r="WHV21"/>
      <c r="WHW21"/>
      <c r="WHX21"/>
      <c r="WHY21"/>
      <c r="WHZ21"/>
      <c r="WIA21"/>
      <c r="WIB21"/>
      <c r="WIC21"/>
      <c r="WID21"/>
      <c r="WIE21"/>
      <c r="WIF21"/>
      <c r="WIG21"/>
      <c r="WIH21"/>
      <c r="WII21"/>
      <c r="WIJ21"/>
      <c r="WIK21"/>
      <c r="WIL21"/>
      <c r="WIM21"/>
      <c r="WIN21"/>
      <c r="WIO21"/>
      <c r="WIP21"/>
      <c r="WIQ21"/>
      <c r="WIR21"/>
      <c r="WIS21"/>
      <c r="WIT21"/>
      <c r="WIU21"/>
      <c r="WIV21"/>
      <c r="WIW21"/>
      <c r="WIX21"/>
      <c r="WIY21"/>
      <c r="WIZ21"/>
      <c r="WJA21"/>
      <c r="WJB21"/>
      <c r="WJC21"/>
      <c r="WJD21"/>
      <c r="WJE21"/>
      <c r="WJF21"/>
      <c r="WJG21"/>
      <c r="WJH21"/>
      <c r="WJI21"/>
      <c r="WJJ21"/>
      <c r="WJK21"/>
      <c r="WJL21"/>
      <c r="WJM21"/>
      <c r="WJN21"/>
      <c r="WJO21"/>
      <c r="WJP21"/>
      <c r="WJQ21"/>
      <c r="WJR21"/>
      <c r="WJS21"/>
      <c r="WJT21"/>
      <c r="WJU21"/>
      <c r="WJV21"/>
      <c r="WJW21"/>
      <c r="WJX21"/>
      <c r="WJY21"/>
      <c r="WJZ21"/>
      <c r="WKA21"/>
      <c r="WKB21"/>
      <c r="WKC21"/>
      <c r="WKD21"/>
      <c r="WKE21"/>
      <c r="WKF21"/>
      <c r="WKG21"/>
      <c r="WKH21"/>
      <c r="WKI21"/>
      <c r="WKJ21"/>
      <c r="WKK21"/>
      <c r="WKL21"/>
      <c r="WKM21"/>
      <c r="WKN21"/>
      <c r="WKO21"/>
      <c r="WKP21"/>
      <c r="WKQ21"/>
      <c r="WKR21"/>
      <c r="WKS21"/>
      <c r="WKT21"/>
      <c r="WKU21"/>
      <c r="WKV21"/>
      <c r="WKW21"/>
      <c r="WKX21"/>
      <c r="WKY21"/>
      <c r="WKZ21"/>
      <c r="WLA21"/>
      <c r="WLB21"/>
      <c r="WLC21"/>
      <c r="WLD21"/>
      <c r="WLE21"/>
      <c r="WLF21"/>
      <c r="WLG21"/>
      <c r="WLH21"/>
      <c r="WLI21"/>
      <c r="WLJ21"/>
      <c r="WLK21"/>
      <c r="WLL21"/>
      <c r="WLM21"/>
      <c r="WLN21"/>
      <c r="WLO21"/>
      <c r="WLP21"/>
      <c r="WLQ21"/>
      <c r="WLR21"/>
      <c r="WLS21"/>
      <c r="WLT21"/>
      <c r="WLU21"/>
      <c r="WLV21"/>
      <c r="WLW21"/>
      <c r="WLX21"/>
      <c r="WLY21"/>
      <c r="WLZ21"/>
      <c r="WMA21"/>
      <c r="WMB21"/>
      <c r="WMC21"/>
      <c r="WMD21"/>
      <c r="WME21"/>
      <c r="WMF21"/>
      <c r="WMG21"/>
      <c r="WMH21"/>
      <c r="WMI21"/>
      <c r="WMJ21"/>
      <c r="WMK21"/>
      <c r="WML21"/>
      <c r="WMM21"/>
      <c r="WMN21"/>
      <c r="WMO21"/>
      <c r="WMP21"/>
      <c r="WMQ21"/>
      <c r="WMR21"/>
      <c r="WMS21"/>
      <c r="WMT21"/>
      <c r="WMU21"/>
      <c r="WMV21"/>
      <c r="WMW21"/>
      <c r="WMX21"/>
      <c r="WMY21"/>
      <c r="WMZ21"/>
      <c r="WNA21"/>
      <c r="WNB21"/>
      <c r="WNC21"/>
      <c r="WND21"/>
      <c r="WNE21"/>
      <c r="WNF21"/>
      <c r="WNG21"/>
      <c r="WNH21"/>
      <c r="WNI21"/>
      <c r="WNJ21"/>
      <c r="WNK21"/>
      <c r="WNL21"/>
      <c r="WNM21"/>
      <c r="WNN21"/>
      <c r="WNO21"/>
      <c r="WNP21"/>
      <c r="WNQ21"/>
      <c r="WNR21"/>
      <c r="WNS21"/>
      <c r="WNT21"/>
      <c r="WNU21"/>
      <c r="WNV21"/>
      <c r="WNW21"/>
      <c r="WNX21"/>
      <c r="WNY21"/>
      <c r="WNZ21"/>
      <c r="WOA21"/>
      <c r="WOB21"/>
      <c r="WOC21"/>
      <c r="WOD21"/>
      <c r="WOE21"/>
      <c r="WOF21"/>
      <c r="WOG21"/>
      <c r="WOH21"/>
      <c r="WOI21"/>
      <c r="WOJ21"/>
      <c r="WOK21"/>
      <c r="WOL21"/>
      <c r="WOM21"/>
      <c r="WON21"/>
      <c r="WOO21"/>
      <c r="WOP21"/>
      <c r="WOQ21"/>
      <c r="WOR21"/>
      <c r="WOS21"/>
      <c r="WOT21"/>
      <c r="WOU21"/>
      <c r="WOV21"/>
      <c r="WOW21"/>
      <c r="WOX21"/>
      <c r="WOY21"/>
      <c r="WOZ21"/>
      <c r="WPA21"/>
      <c r="WPB21"/>
      <c r="WPC21"/>
      <c r="WPD21"/>
      <c r="WPE21"/>
      <c r="WPF21"/>
      <c r="WPG21"/>
      <c r="WPH21"/>
      <c r="WPI21"/>
      <c r="WPJ21"/>
      <c r="WPK21"/>
      <c r="WPL21"/>
      <c r="WPM21"/>
      <c r="WPN21"/>
      <c r="WPO21"/>
      <c r="WPP21"/>
      <c r="WPQ21"/>
      <c r="WPR21"/>
      <c r="WPS21"/>
      <c r="WPT21"/>
      <c r="WPU21"/>
      <c r="WPV21"/>
      <c r="WPW21"/>
      <c r="WPX21"/>
      <c r="WPY21"/>
      <c r="WPZ21"/>
      <c r="WQA21"/>
      <c r="WQB21"/>
      <c r="WQC21"/>
      <c r="WQD21"/>
      <c r="WQE21"/>
      <c r="WQF21"/>
      <c r="WQG21"/>
      <c r="WQH21"/>
      <c r="WQI21"/>
      <c r="WQJ21"/>
      <c r="WQK21"/>
      <c r="WQL21"/>
      <c r="WQM21"/>
      <c r="WQN21"/>
      <c r="WQO21"/>
      <c r="WQP21"/>
      <c r="WQQ21"/>
      <c r="WQR21"/>
      <c r="WQS21"/>
      <c r="WQT21"/>
      <c r="WQU21"/>
      <c r="WQV21"/>
      <c r="WQW21"/>
      <c r="WQX21"/>
      <c r="WQY21"/>
      <c r="WQZ21"/>
      <c r="WRA21"/>
      <c r="WRB21"/>
      <c r="WRC21"/>
      <c r="WRD21"/>
      <c r="WRE21"/>
      <c r="WRF21"/>
      <c r="WRG21"/>
      <c r="WRH21"/>
      <c r="WRI21"/>
      <c r="WRJ21"/>
      <c r="WRK21"/>
      <c r="WRL21"/>
      <c r="WRM21"/>
      <c r="WRN21"/>
      <c r="WRO21"/>
      <c r="WRP21"/>
      <c r="WRQ21"/>
      <c r="WRR21"/>
      <c r="WRS21"/>
      <c r="WRT21"/>
      <c r="WRU21"/>
      <c r="WRV21"/>
      <c r="WRW21"/>
      <c r="WRX21"/>
      <c r="WRY21"/>
      <c r="WRZ21"/>
      <c r="WSA21"/>
      <c r="WSB21"/>
      <c r="WSC21"/>
      <c r="WSD21"/>
      <c r="WSE21"/>
      <c r="WSF21"/>
      <c r="WSG21"/>
      <c r="WSH21"/>
      <c r="WSI21"/>
      <c r="WSJ21"/>
      <c r="WSK21"/>
      <c r="WSL21"/>
      <c r="WSM21"/>
      <c r="WSN21"/>
      <c r="WSO21"/>
      <c r="WSP21"/>
      <c r="WSQ21"/>
      <c r="WSR21"/>
      <c r="WSS21"/>
      <c r="WST21"/>
      <c r="WSU21"/>
      <c r="WSV21"/>
      <c r="WSW21"/>
      <c r="WSX21"/>
      <c r="WSY21"/>
      <c r="WSZ21"/>
      <c r="WTA21"/>
      <c r="WTB21"/>
      <c r="WTC21"/>
      <c r="WTD21"/>
      <c r="WTE21"/>
      <c r="WTF21"/>
      <c r="WTG21"/>
      <c r="WTH21"/>
      <c r="WTI21"/>
      <c r="WTJ21"/>
      <c r="WTK21"/>
      <c r="WTL21"/>
      <c r="WTM21"/>
      <c r="WTN21"/>
      <c r="WTO21"/>
      <c r="WTP21"/>
      <c r="WTQ21"/>
      <c r="WTR21"/>
      <c r="WTS21"/>
      <c r="WTT21"/>
      <c r="WTU21"/>
      <c r="WTV21"/>
      <c r="WTW21"/>
      <c r="WTX21"/>
      <c r="WTY21"/>
      <c r="WTZ21"/>
      <c r="WUA21"/>
      <c r="WUB21"/>
      <c r="WUC21"/>
      <c r="WUD21"/>
      <c r="WUE21"/>
      <c r="WUF21"/>
      <c r="WUG21"/>
      <c r="WUH21"/>
      <c r="WUI21"/>
      <c r="WUJ21"/>
      <c r="WUK21"/>
      <c r="WUL21"/>
      <c r="WUM21"/>
      <c r="WUN21"/>
      <c r="WUO21"/>
      <c r="WUP21"/>
      <c r="WUQ21"/>
      <c r="WUR21"/>
      <c r="WUS21"/>
      <c r="WUT21"/>
      <c r="WUU21"/>
      <c r="WUV21"/>
      <c r="WUW21"/>
      <c r="WUX21"/>
      <c r="WUY21"/>
      <c r="WUZ21"/>
      <c r="WVA21"/>
      <c r="WVB21"/>
      <c r="WVC21"/>
      <c r="WVD21"/>
      <c r="WVE21"/>
      <c r="WVF21"/>
      <c r="WVG21"/>
      <c r="WVH21"/>
      <c r="WVI21"/>
      <c r="WVJ21"/>
      <c r="WVK21"/>
      <c r="WVL21"/>
      <c r="WVM21"/>
      <c r="WVN21"/>
      <c r="WVO21"/>
      <c r="WVP21"/>
      <c r="WVQ21"/>
      <c r="WVR21"/>
      <c r="WVS21"/>
      <c r="WVT21"/>
      <c r="WVU21"/>
      <c r="WVV21"/>
      <c r="WVW21"/>
      <c r="WVX21"/>
      <c r="WVY21"/>
      <c r="WVZ21"/>
      <c r="WWA21"/>
      <c r="WWB21"/>
      <c r="WWC21"/>
      <c r="WWD21"/>
      <c r="WWE21"/>
      <c r="WWF21"/>
      <c r="WWG21"/>
      <c r="WWH21"/>
      <c r="WWI21"/>
      <c r="WWJ21"/>
      <c r="WWK21"/>
      <c r="WWL21"/>
      <c r="WWM21"/>
      <c r="WWN21"/>
      <c r="WWO21"/>
      <c r="WWP21"/>
      <c r="WWQ21"/>
      <c r="WWR21"/>
      <c r="WWS21"/>
      <c r="WWT21"/>
      <c r="WWU21"/>
      <c r="WWV21"/>
      <c r="WWW21"/>
      <c r="WWX21"/>
      <c r="WWY21"/>
      <c r="WWZ21"/>
      <c r="WXA21"/>
      <c r="WXB21"/>
      <c r="WXC21"/>
      <c r="WXD21"/>
      <c r="WXE21"/>
      <c r="WXF21"/>
      <c r="WXG21"/>
      <c r="WXH21"/>
      <c r="WXI21"/>
      <c r="WXJ21"/>
      <c r="WXK21"/>
      <c r="WXL21"/>
      <c r="WXM21"/>
      <c r="WXN21"/>
      <c r="WXO21"/>
      <c r="WXP21"/>
      <c r="WXQ21"/>
      <c r="WXR21"/>
      <c r="WXS21"/>
      <c r="WXT21"/>
      <c r="WXU21"/>
      <c r="WXV21"/>
      <c r="WXW21"/>
      <c r="WXX21"/>
      <c r="WXY21"/>
      <c r="WXZ21"/>
      <c r="WYA21"/>
      <c r="WYB21"/>
      <c r="WYC21"/>
      <c r="WYD21"/>
      <c r="WYE21"/>
      <c r="WYF21"/>
      <c r="WYG21"/>
      <c r="WYH21"/>
      <c r="WYI21"/>
      <c r="WYJ21"/>
      <c r="WYK21"/>
      <c r="WYL21"/>
      <c r="WYM21"/>
      <c r="WYN21"/>
      <c r="WYO21"/>
      <c r="WYP21"/>
      <c r="WYQ21"/>
      <c r="WYR21"/>
      <c r="WYS21"/>
      <c r="WYT21"/>
      <c r="WYU21"/>
      <c r="WYV21"/>
      <c r="WYW21"/>
      <c r="WYX21"/>
      <c r="WYY21"/>
      <c r="WYZ21"/>
      <c r="WZA21"/>
      <c r="WZB21"/>
      <c r="WZC21"/>
      <c r="WZD21"/>
      <c r="WZE21"/>
      <c r="WZF21"/>
      <c r="WZG21"/>
      <c r="WZH21"/>
      <c r="WZI21"/>
      <c r="WZJ21"/>
      <c r="WZK21"/>
      <c r="WZL21"/>
      <c r="WZM21"/>
      <c r="WZN21"/>
      <c r="WZO21"/>
      <c r="WZP21"/>
      <c r="WZQ21"/>
      <c r="WZR21"/>
      <c r="WZS21"/>
      <c r="WZT21"/>
      <c r="WZU21"/>
      <c r="WZV21"/>
      <c r="WZW21"/>
      <c r="WZX21"/>
      <c r="WZY21"/>
      <c r="WZZ21"/>
      <c r="XAA21"/>
      <c r="XAB21"/>
      <c r="XAC21"/>
      <c r="XAD21"/>
      <c r="XAE21"/>
      <c r="XAF21"/>
      <c r="XAG21"/>
      <c r="XAH21"/>
      <c r="XAI21"/>
      <c r="XAJ21"/>
      <c r="XAK21"/>
      <c r="XAL21"/>
      <c r="XAM21"/>
      <c r="XAN21"/>
      <c r="XAO21"/>
      <c r="XAP21"/>
      <c r="XAQ21"/>
      <c r="XAR21"/>
      <c r="XAS21"/>
      <c r="XAT21"/>
      <c r="XAU21"/>
      <c r="XAV21"/>
      <c r="XAW21"/>
      <c r="XAX21"/>
      <c r="XAY21"/>
      <c r="XAZ21"/>
      <c r="XBA21"/>
      <c r="XBB21"/>
      <c r="XBC21"/>
      <c r="XBD21"/>
      <c r="XBE21"/>
      <c r="XBF21"/>
      <c r="XBG21"/>
      <c r="XBH21"/>
      <c r="XBI21"/>
      <c r="XBJ21"/>
      <c r="XBK21"/>
      <c r="XBL21"/>
      <c r="XBM21"/>
      <c r="XBN21"/>
      <c r="XBO21"/>
      <c r="XBP21"/>
      <c r="XBQ21"/>
      <c r="XBR21"/>
      <c r="XBS21"/>
      <c r="XBT21"/>
      <c r="XBU21"/>
      <c r="XBV21"/>
      <c r="XBW21"/>
      <c r="XBX21"/>
      <c r="XBY21"/>
      <c r="XBZ21"/>
      <c r="XCA21"/>
      <c r="XCB21"/>
      <c r="XCC21"/>
      <c r="XCD21"/>
      <c r="XCE21"/>
      <c r="XCF21"/>
      <c r="XCG21"/>
      <c r="XCH21"/>
      <c r="XCI21"/>
      <c r="XCJ21"/>
      <c r="XCK21"/>
      <c r="XCL21"/>
      <c r="XCM21"/>
      <c r="XCN21"/>
      <c r="XCO21"/>
      <c r="XCP21"/>
      <c r="XCQ21"/>
      <c r="XCR21"/>
      <c r="XCS21"/>
      <c r="XCT21"/>
      <c r="XCU21"/>
      <c r="XCV21"/>
      <c r="XCW21"/>
      <c r="XCX21"/>
      <c r="XCY21"/>
      <c r="XCZ21"/>
      <c r="XDA21"/>
      <c r="XDB21"/>
      <c r="XDC21"/>
      <c r="XDD21"/>
      <c r="XDE21"/>
      <c r="XDF21"/>
      <c r="XDG21"/>
      <c r="XDH21"/>
      <c r="XDI21"/>
      <c r="XDJ21"/>
      <c r="XDK21"/>
      <c r="XDL21"/>
      <c r="XDM21"/>
      <c r="XDN21"/>
      <c r="XDO21"/>
      <c r="XDP21"/>
      <c r="XDQ21"/>
      <c r="XDR21"/>
      <c r="XDS21"/>
      <c r="XDT21"/>
      <c r="XDU21"/>
      <c r="XDV21"/>
      <c r="XDW21"/>
      <c r="XDX21"/>
      <c r="XDY21"/>
      <c r="XDZ21"/>
      <c r="XEA21"/>
      <c r="XEB21"/>
      <c r="XEC21"/>
      <c r="XED21"/>
      <c r="XEE21"/>
      <c r="XEF21"/>
      <c r="XEG21"/>
      <c r="XEH21"/>
      <c r="XEI21"/>
      <c r="XEJ21"/>
      <c r="XEK21"/>
      <c r="XEL21"/>
      <c r="XEM21"/>
      <c r="XEN21"/>
      <c r="XEO21"/>
      <c r="XEP21"/>
      <c r="XEQ21"/>
      <c r="XER21"/>
      <c r="XES21"/>
      <c r="XET21"/>
      <c r="XEU21"/>
      <c r="XEV21"/>
      <c r="XEW21"/>
      <c r="XEX21"/>
      <c r="XEY21"/>
      <c r="XEZ21"/>
      <c r="XFA21"/>
      <c r="XFB21"/>
      <c r="XFC21"/>
      <c r="XFD21"/>
    </row>
    <row r="22" spans="1:16384" s="1" customFormat="1" ht="29.25" customHeight="1">
      <c r="A22" s="1277"/>
      <c r="B22" s="531" t="str">
        <f>VLOOKUP(Tablo_MonitoringTable[[#This Row],[Indicators Numbering (can be hidden)]],IndicNumbering[],4,FALSE)</f>
        <v>Output 1.4</v>
      </c>
      <c r="C22" s="1273"/>
      <c r="D22" s="531" t="str">
        <f t="array" ref="D22">INDEX(CO_indicators_list[], SMALL(IF(CO_Indic_List='1_Entry_Table'!$B$16,ROW(CO_Indic_List)-7),ROWS(D$6:D22)),8)</f>
        <v>1.4.3 - A national multi-stakeholder communication for development strategy to prevent and fight child sexual abuse and exploitation is designed and implemented</v>
      </c>
      <c r="E22" s="531" t="str">
        <f t="array" ref="E22">INDEX(CO_indicators_list[], SMALL(IF(CO_Indic_List='1_Entry_Table'!$B$16,ROW(CO_Indic_List)-7),ROWS(E$6:E22)),3)</f>
        <v>Indicator 1.4.3</v>
      </c>
      <c r="F22" s="210"/>
      <c r="G22" s="194"/>
      <c r="H22" s="203">
        <f>VLOOKUP(Tablo_MonitoringTable[[#This Row],[Indicators Numbering (can be hidden)]],Data_collection_table,8,FALSE)</f>
        <v>0</v>
      </c>
      <c r="I22" s="198">
        <f>VLOOKUP(Tablo_MonitoringTable[[#This Row],[Indicators Numbering (can be hidden)]],Data_collection_table,10,FALSE)</f>
        <v>0</v>
      </c>
      <c r="J22" s="217">
        <f>VLOOKUP(Tablo_MonitoringTable[[#This Row],[Indicators Numbering (can be hidden)]],Data_collection_table,11,FALSE)</f>
        <v>0</v>
      </c>
      <c r="K22" s="218">
        <f>VLOOKUP(Tablo_MonitoringTable[[#This Row],[Indicators Numbering (can be hidden)]],Data_collection_table,12,FALSE)</f>
        <v>0</v>
      </c>
      <c r="L22" s="219">
        <f t="shared" si="0"/>
        <v>0</v>
      </c>
      <c r="M22" s="220">
        <f>VLOOKUP(Tablo_MonitoringTable[[#This Row],[Indicators Numbering (can be hidden)]],Data_collection_table,13,FALSE)</f>
        <v>0</v>
      </c>
      <c r="N22" s="218">
        <f>VLOOKUP(Tablo_MonitoringTable[[#This Row],[Indicators Numbering (can be hidden)]],Data_collection_table,14,FALSE)</f>
        <v>0</v>
      </c>
      <c r="O22" s="219">
        <f t="shared" si="1"/>
        <v>0</v>
      </c>
      <c r="P22" s="220">
        <f>VLOOKUP(Tablo_MonitoringTable[[#This Row],[Indicators Numbering (can be hidden)]],Data_collection_table,15,FALSE)</f>
        <v>0</v>
      </c>
      <c r="Q22" s="218">
        <f>VLOOKUP(Tablo_MonitoringTable[[#This Row],[Indicators Numbering (can be hidden)]],Data_collection_table,16,FALSE)</f>
        <v>0</v>
      </c>
      <c r="R22" s="219">
        <f t="shared" si="2"/>
        <v>0</v>
      </c>
      <c r="S22" s="220">
        <f>VLOOKUP(Tablo_MonitoringTable[[#This Row],[Indicators Numbering (can be hidden)]],Data_collection_table,17,FALSE)</f>
        <v>0</v>
      </c>
      <c r="T22" s="218">
        <f>VLOOKUP(Tablo_MonitoringTable[[#This Row],[Indicators Numbering (can be hidden)]],Data_collection_table,18,FALSE)</f>
        <v>0</v>
      </c>
      <c r="U22" s="219">
        <f t="shared" si="3"/>
        <v>0</v>
      </c>
      <c r="V22" s="220">
        <f>VLOOKUP(Tablo_MonitoringTable[[#This Row],[Indicators Numbering (can be hidden)]],Data_collection_table,19,FALSE)</f>
        <v>0</v>
      </c>
      <c r="W22" s="218">
        <f>VLOOKUP(Tablo_MonitoringTable[[#This Row],[Indicators Numbering (can be hidden)]],Data_collection_table,20,FALSE)</f>
        <v>0</v>
      </c>
      <c r="X22" s="219">
        <f t="shared" si="4"/>
        <v>0</v>
      </c>
      <c r="Y22" s="220">
        <f>VLOOKUP(Tablo_MonitoringTable[[#This Row],[Indicators Numbering (can be hidden)]],Data_collection_table,21,FALSE)</f>
        <v>0</v>
      </c>
      <c r="Z22" s="218">
        <f>VLOOKUP(Tablo_MonitoringTable[[#This Row],[Indicators Numbering (can be hidden)]],Data_collection_table,22,FALSE)</f>
        <v>0</v>
      </c>
      <c r="AA22" s="219">
        <f t="shared" si="5"/>
        <v>0</v>
      </c>
      <c r="AB22" s="299">
        <f>VLOOKUP(Tablo_MonitoringTable[[#This Row],[Indicators Numbering (can be hidden)]],Data_collection_table,23,FALSE)</f>
        <v>0</v>
      </c>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c r="IW22"/>
      <c r="IX22"/>
      <c r="IY22"/>
      <c r="IZ22"/>
      <c r="JA22"/>
      <c r="JB22"/>
      <c r="JC22"/>
      <c r="JD22"/>
      <c r="JE22"/>
      <c r="JF22"/>
      <c r="JG22"/>
      <c r="JH22"/>
      <c r="JI22"/>
      <c r="JJ22"/>
      <c r="JK22"/>
      <c r="JL22"/>
      <c r="JM22"/>
      <c r="JN22"/>
      <c r="JO22"/>
      <c r="JP22"/>
      <c r="JQ22"/>
      <c r="JR22"/>
      <c r="JS22"/>
      <c r="JT22"/>
      <c r="JU22"/>
      <c r="JV22"/>
      <c r="JW22"/>
      <c r="JX22"/>
      <c r="JY22"/>
      <c r="JZ22"/>
      <c r="KA22"/>
      <c r="KB22"/>
      <c r="KC22"/>
      <c r="KD22"/>
      <c r="KE22"/>
      <c r="KF22"/>
      <c r="KG22"/>
      <c r="KH22"/>
      <c r="KI22"/>
      <c r="KJ22"/>
      <c r="KK22"/>
      <c r="KL22"/>
      <c r="KM22"/>
      <c r="KN22"/>
      <c r="KO22"/>
      <c r="KP22"/>
      <c r="KQ22"/>
      <c r="KR22"/>
      <c r="KS22"/>
      <c r="KT22"/>
      <c r="KU22"/>
      <c r="KV22"/>
      <c r="KW22"/>
      <c r="KX22"/>
      <c r="KY22"/>
      <c r="KZ22"/>
      <c r="LA22"/>
      <c r="LB22"/>
      <c r="LC22"/>
      <c r="LD22"/>
      <c r="LE22"/>
      <c r="LF22"/>
      <c r="LG22"/>
      <c r="LH22"/>
      <c r="LI22"/>
      <c r="LJ22"/>
      <c r="LK22"/>
      <c r="LL22"/>
      <c r="LM22"/>
      <c r="LN22"/>
      <c r="LO22"/>
      <c r="LP22"/>
      <c r="LQ22"/>
      <c r="LR22"/>
      <c r="LS22"/>
      <c r="LT22"/>
      <c r="LU22"/>
      <c r="LV22"/>
      <c r="LW22"/>
      <c r="LX22"/>
      <c r="LY22"/>
      <c r="LZ22"/>
      <c r="MA22"/>
      <c r="MB22"/>
      <c r="MC22"/>
      <c r="MD22"/>
      <c r="ME22"/>
      <c r="MF22"/>
      <c r="MG22"/>
      <c r="MH22"/>
      <c r="MI22"/>
      <c r="MJ22"/>
      <c r="MK22"/>
      <c r="ML22"/>
      <c r="MM22"/>
      <c r="MN22"/>
      <c r="MO22"/>
      <c r="MP22"/>
      <c r="MQ22"/>
      <c r="MR22"/>
      <c r="MS22"/>
      <c r="MT22"/>
      <c r="MU22"/>
      <c r="MV22"/>
      <c r="MW22"/>
      <c r="MX22"/>
      <c r="MY22"/>
      <c r="MZ22"/>
      <c r="NA22"/>
      <c r="NB22"/>
      <c r="NC22"/>
      <c r="ND22"/>
      <c r="NE22"/>
      <c r="NF22"/>
      <c r="NG22"/>
      <c r="NH22"/>
      <c r="NI22"/>
      <c r="NJ22"/>
      <c r="NK22"/>
      <c r="NL22"/>
      <c r="NM22"/>
      <c r="NN22"/>
      <c r="NO22"/>
      <c r="NP22"/>
      <c r="NQ22"/>
      <c r="NR22"/>
      <c r="NS22"/>
      <c r="NT22"/>
      <c r="NU22"/>
      <c r="NV22"/>
      <c r="NW22"/>
      <c r="NX22"/>
      <c r="NY22"/>
      <c r="NZ22"/>
      <c r="OA22"/>
      <c r="OB22"/>
      <c r="OC22"/>
      <c r="OD22"/>
      <c r="OE22"/>
      <c r="OF22"/>
      <c r="OG22"/>
      <c r="OH22"/>
      <c r="OI22"/>
      <c r="OJ22"/>
      <c r="OK22"/>
      <c r="OL22"/>
      <c r="OM22"/>
      <c r="ON22"/>
      <c r="OO22"/>
      <c r="OP22"/>
      <c r="OQ22"/>
      <c r="OR22"/>
      <c r="OS22"/>
      <c r="OT22"/>
      <c r="OU22"/>
      <c r="OV22"/>
      <c r="OW22"/>
      <c r="OX22"/>
      <c r="OY22"/>
      <c r="OZ22"/>
      <c r="PA22"/>
      <c r="PB22"/>
      <c r="PC22"/>
      <c r="PD22"/>
      <c r="PE22"/>
      <c r="PF22"/>
      <c r="PG22"/>
      <c r="PH22"/>
      <c r="PI22"/>
      <c r="PJ22"/>
      <c r="PK22"/>
      <c r="PL22"/>
      <c r="PM22"/>
      <c r="PN22"/>
      <c r="PO22"/>
      <c r="PP22"/>
      <c r="PQ22"/>
      <c r="PR22"/>
      <c r="PS22"/>
      <c r="PT22"/>
      <c r="PU22"/>
      <c r="PV22"/>
      <c r="PW22"/>
      <c r="PX22"/>
      <c r="PY22"/>
      <c r="PZ22"/>
      <c r="QA22"/>
      <c r="QB22"/>
      <c r="QC22"/>
      <c r="QD22"/>
      <c r="QE22"/>
      <c r="QF22"/>
      <c r="QG22"/>
      <c r="QH22"/>
      <c r="QI22"/>
      <c r="QJ22"/>
      <c r="QK22"/>
      <c r="QL22"/>
      <c r="QM22"/>
      <c r="QN22"/>
      <c r="QO22"/>
      <c r="QP22"/>
      <c r="QQ22"/>
      <c r="QR22"/>
      <c r="QS22"/>
      <c r="QT22"/>
      <c r="QU22"/>
      <c r="QV22"/>
      <c r="QW22"/>
      <c r="QX22"/>
      <c r="QY22"/>
      <c r="QZ22"/>
      <c r="RA22"/>
      <c r="RB22"/>
      <c r="RC22"/>
      <c r="RD22"/>
      <c r="RE22"/>
      <c r="RF22"/>
      <c r="RG22"/>
      <c r="RH22"/>
      <c r="RI22"/>
      <c r="RJ22"/>
      <c r="RK22"/>
      <c r="RL22"/>
      <c r="RM22"/>
      <c r="RN22"/>
      <c r="RO22"/>
      <c r="RP22"/>
      <c r="RQ22"/>
      <c r="RR22"/>
      <c r="RS22"/>
      <c r="RT22"/>
      <c r="RU22"/>
      <c r="RV22"/>
      <c r="RW22"/>
      <c r="RX22"/>
      <c r="RY22"/>
      <c r="RZ22"/>
      <c r="SA22"/>
      <c r="SB22"/>
      <c r="SC22"/>
      <c r="SD22"/>
      <c r="SE22"/>
      <c r="SF22"/>
      <c r="SG22"/>
      <c r="SH22"/>
      <c r="SI22"/>
      <c r="SJ22"/>
      <c r="SK22"/>
      <c r="SL22"/>
      <c r="SM22"/>
      <c r="SN22"/>
      <c r="SO22"/>
      <c r="SP22"/>
      <c r="SQ22"/>
      <c r="SR22"/>
      <c r="SS22"/>
      <c r="ST22"/>
      <c r="SU22"/>
      <c r="SV22"/>
      <c r="SW22"/>
      <c r="SX22"/>
      <c r="SY22"/>
      <c r="SZ22"/>
      <c r="TA22"/>
      <c r="TB22"/>
      <c r="TC22"/>
      <c r="TD22"/>
      <c r="TE22"/>
      <c r="TF22"/>
      <c r="TG22"/>
      <c r="TH22"/>
      <c r="TI22"/>
      <c r="TJ22"/>
      <c r="TK22"/>
      <c r="TL22"/>
      <c r="TM22"/>
      <c r="TN22"/>
      <c r="TO22"/>
      <c r="TP22"/>
      <c r="TQ22"/>
      <c r="TR22"/>
      <c r="TS22"/>
      <c r="TT22"/>
      <c r="TU22"/>
      <c r="TV22"/>
      <c r="TW22"/>
      <c r="TX22"/>
      <c r="TY22"/>
      <c r="TZ22"/>
      <c r="UA22"/>
      <c r="UB22"/>
      <c r="UC22"/>
      <c r="UD22"/>
      <c r="UE22"/>
      <c r="UF22"/>
      <c r="UG22"/>
      <c r="UH22"/>
      <c r="UI22"/>
      <c r="UJ22"/>
      <c r="UK22"/>
      <c r="UL22"/>
      <c r="UM22"/>
      <c r="UN22"/>
      <c r="UO22"/>
      <c r="UP22"/>
      <c r="UQ22"/>
      <c r="UR22"/>
      <c r="US22"/>
      <c r="UT22"/>
      <c r="UU22"/>
      <c r="UV22"/>
      <c r="UW22"/>
      <c r="UX22"/>
      <c r="UY22"/>
      <c r="UZ22"/>
      <c r="VA22"/>
      <c r="VB22"/>
      <c r="VC22"/>
      <c r="VD22"/>
      <c r="VE22"/>
      <c r="VF22"/>
      <c r="VG22"/>
      <c r="VH22"/>
      <c r="VI22"/>
      <c r="VJ22"/>
      <c r="VK22"/>
      <c r="VL22"/>
      <c r="VM22"/>
      <c r="VN22"/>
      <c r="VO22"/>
      <c r="VP22"/>
      <c r="VQ22"/>
      <c r="VR22"/>
      <c r="VS22"/>
      <c r="VT22"/>
      <c r="VU22"/>
      <c r="VV22"/>
      <c r="VW22"/>
      <c r="VX22"/>
      <c r="VY22"/>
      <c r="VZ22"/>
      <c r="WA22"/>
      <c r="WB22"/>
      <c r="WC22"/>
      <c r="WD22"/>
      <c r="WE22"/>
      <c r="WF22"/>
      <c r="WG22"/>
      <c r="WH22"/>
      <c r="WI22"/>
      <c r="WJ22"/>
      <c r="WK22"/>
      <c r="WL22"/>
      <c r="WM22"/>
      <c r="WN22"/>
      <c r="WO22"/>
      <c r="WP22"/>
      <c r="WQ22"/>
      <c r="WR22"/>
      <c r="WS22"/>
      <c r="WT22"/>
      <c r="WU22"/>
      <c r="WV22"/>
      <c r="WW22"/>
      <c r="WX22"/>
      <c r="WY22"/>
      <c r="WZ22"/>
      <c r="XA22"/>
      <c r="XB22"/>
      <c r="XC22"/>
      <c r="XD22"/>
      <c r="XE22"/>
      <c r="XF22"/>
      <c r="XG22"/>
      <c r="XH22"/>
      <c r="XI22"/>
      <c r="XJ22"/>
      <c r="XK22"/>
      <c r="XL22"/>
      <c r="XM22"/>
      <c r="XN22"/>
      <c r="XO22"/>
      <c r="XP22"/>
      <c r="XQ22"/>
      <c r="XR22"/>
      <c r="XS22"/>
      <c r="XT22"/>
      <c r="XU22"/>
      <c r="XV22"/>
      <c r="XW22"/>
      <c r="XX22"/>
      <c r="XY22"/>
      <c r="XZ22"/>
      <c r="YA22"/>
      <c r="YB22"/>
      <c r="YC22"/>
      <c r="YD22"/>
      <c r="YE22"/>
      <c r="YF22"/>
      <c r="YG22"/>
      <c r="YH22"/>
      <c r="YI22"/>
      <c r="YJ22"/>
      <c r="YK22"/>
      <c r="YL22"/>
      <c r="YM22"/>
      <c r="YN22"/>
      <c r="YO22"/>
      <c r="YP22"/>
      <c r="YQ22"/>
      <c r="YR22"/>
      <c r="YS22"/>
      <c r="YT22"/>
      <c r="YU22"/>
      <c r="YV22"/>
      <c r="YW22"/>
      <c r="YX22"/>
      <c r="YY22"/>
      <c r="YZ22"/>
      <c r="ZA22"/>
      <c r="ZB22"/>
      <c r="ZC22"/>
      <c r="ZD22"/>
      <c r="ZE22"/>
      <c r="ZF22"/>
      <c r="ZG22"/>
      <c r="ZH22"/>
      <c r="ZI22"/>
      <c r="ZJ22"/>
      <c r="ZK22"/>
      <c r="ZL22"/>
      <c r="ZM22"/>
      <c r="ZN22"/>
      <c r="ZO22"/>
      <c r="ZP22"/>
      <c r="ZQ22"/>
      <c r="ZR22"/>
      <c r="ZS22"/>
      <c r="ZT22"/>
      <c r="ZU22"/>
      <c r="ZV22"/>
      <c r="ZW22"/>
      <c r="ZX22"/>
      <c r="ZY22"/>
      <c r="ZZ22"/>
      <c r="AAA22"/>
      <c r="AAB22"/>
      <c r="AAC22"/>
      <c r="AAD22"/>
      <c r="AAE22"/>
      <c r="AAF22"/>
      <c r="AAG22"/>
      <c r="AAH22"/>
      <c r="AAI22"/>
      <c r="AAJ22"/>
      <c r="AAK22"/>
      <c r="AAL22"/>
      <c r="AAM22"/>
      <c r="AAN22"/>
      <c r="AAO22"/>
      <c r="AAP22"/>
      <c r="AAQ22"/>
      <c r="AAR22"/>
      <c r="AAS22"/>
      <c r="AAT22"/>
      <c r="AAU22"/>
      <c r="AAV22"/>
      <c r="AAW22"/>
      <c r="AAX22"/>
      <c r="AAY22"/>
      <c r="AAZ22"/>
      <c r="ABA22"/>
      <c r="ABB22"/>
      <c r="ABC22"/>
      <c r="ABD22"/>
      <c r="ABE22"/>
      <c r="ABF22"/>
      <c r="ABG22"/>
      <c r="ABH22"/>
      <c r="ABI22"/>
      <c r="ABJ22"/>
      <c r="ABK22"/>
      <c r="ABL22"/>
      <c r="ABM22"/>
      <c r="ABN22"/>
      <c r="ABO22"/>
      <c r="ABP22"/>
      <c r="ABQ22"/>
      <c r="ABR22"/>
      <c r="ABS22"/>
      <c r="ABT22"/>
      <c r="ABU22"/>
      <c r="ABV22"/>
      <c r="ABW22"/>
      <c r="ABX22"/>
      <c r="ABY22"/>
      <c r="ABZ22"/>
      <c r="ACA22"/>
      <c r="ACB22"/>
      <c r="ACC22"/>
      <c r="ACD22"/>
      <c r="ACE22"/>
      <c r="ACF22"/>
      <c r="ACG22"/>
      <c r="ACH22"/>
      <c r="ACI22"/>
      <c r="ACJ22"/>
      <c r="ACK22"/>
      <c r="ACL22"/>
      <c r="ACM22"/>
      <c r="ACN22"/>
      <c r="ACO22"/>
      <c r="ACP22"/>
      <c r="ACQ22"/>
      <c r="ACR22"/>
      <c r="ACS22"/>
      <c r="ACT22"/>
      <c r="ACU22"/>
      <c r="ACV22"/>
      <c r="ACW22"/>
      <c r="ACX22"/>
      <c r="ACY22"/>
      <c r="ACZ22"/>
      <c r="ADA22"/>
      <c r="ADB22"/>
      <c r="ADC22"/>
      <c r="ADD22"/>
      <c r="ADE22"/>
      <c r="ADF22"/>
      <c r="ADG22"/>
      <c r="ADH22"/>
      <c r="ADI22"/>
      <c r="ADJ22"/>
      <c r="ADK22"/>
      <c r="ADL22"/>
      <c r="ADM22"/>
      <c r="ADN22"/>
      <c r="ADO22"/>
      <c r="ADP22"/>
      <c r="ADQ22"/>
      <c r="ADR22"/>
      <c r="ADS22"/>
      <c r="ADT22"/>
      <c r="ADU22"/>
      <c r="ADV22"/>
      <c r="ADW22"/>
      <c r="ADX22"/>
      <c r="ADY22"/>
      <c r="ADZ22"/>
      <c r="AEA22"/>
      <c r="AEB22"/>
      <c r="AEC22"/>
      <c r="AED22"/>
      <c r="AEE22"/>
      <c r="AEF22"/>
      <c r="AEG22"/>
      <c r="AEH22"/>
      <c r="AEI22"/>
      <c r="AEJ22"/>
      <c r="AEK22"/>
      <c r="AEL22"/>
      <c r="AEM22"/>
      <c r="AEN22"/>
      <c r="AEO22"/>
      <c r="AEP22"/>
      <c r="AEQ22"/>
      <c r="AER22"/>
      <c r="AES22"/>
      <c r="AET22"/>
      <c r="AEU22"/>
      <c r="AEV22"/>
      <c r="AEW22"/>
      <c r="AEX22"/>
      <c r="AEY22"/>
      <c r="AEZ22"/>
      <c r="AFA22"/>
      <c r="AFB22"/>
      <c r="AFC22"/>
      <c r="AFD22"/>
      <c r="AFE22"/>
      <c r="AFF22"/>
      <c r="AFG22"/>
      <c r="AFH22"/>
      <c r="AFI22"/>
      <c r="AFJ22"/>
      <c r="AFK22"/>
      <c r="AFL22"/>
      <c r="AFM22"/>
      <c r="AFN22"/>
      <c r="AFO22"/>
      <c r="AFP22"/>
      <c r="AFQ22"/>
      <c r="AFR22"/>
      <c r="AFS22"/>
      <c r="AFT22"/>
      <c r="AFU22"/>
      <c r="AFV22"/>
      <c r="AFW22"/>
      <c r="AFX22"/>
      <c r="AFY22"/>
      <c r="AFZ22"/>
      <c r="AGA22"/>
      <c r="AGB22"/>
      <c r="AGC22"/>
      <c r="AGD22"/>
      <c r="AGE22"/>
      <c r="AGF22"/>
      <c r="AGG22"/>
      <c r="AGH22"/>
      <c r="AGI22"/>
      <c r="AGJ22"/>
      <c r="AGK22"/>
      <c r="AGL22"/>
      <c r="AGM22"/>
      <c r="AGN22"/>
      <c r="AGO22"/>
      <c r="AGP22"/>
      <c r="AGQ22"/>
      <c r="AGR22"/>
      <c r="AGS22"/>
      <c r="AGT22"/>
      <c r="AGU22"/>
      <c r="AGV22"/>
      <c r="AGW22"/>
      <c r="AGX22"/>
      <c r="AGY22"/>
      <c r="AGZ22"/>
      <c r="AHA22"/>
      <c r="AHB22"/>
      <c r="AHC22"/>
      <c r="AHD22"/>
      <c r="AHE22"/>
      <c r="AHF22"/>
      <c r="AHG22"/>
      <c r="AHH22"/>
      <c r="AHI22"/>
      <c r="AHJ22"/>
      <c r="AHK22"/>
      <c r="AHL22"/>
      <c r="AHM22"/>
      <c r="AHN22"/>
      <c r="AHO22"/>
      <c r="AHP22"/>
      <c r="AHQ22"/>
      <c r="AHR22"/>
      <c r="AHS22"/>
      <c r="AHT22"/>
      <c r="AHU22"/>
      <c r="AHV22"/>
      <c r="AHW22"/>
      <c r="AHX22"/>
      <c r="AHY22"/>
      <c r="AHZ22"/>
      <c r="AIA22"/>
      <c r="AIB22"/>
      <c r="AIC22"/>
      <c r="AID22"/>
      <c r="AIE22"/>
      <c r="AIF22"/>
      <c r="AIG22"/>
      <c r="AIH22"/>
      <c r="AII22"/>
      <c r="AIJ22"/>
      <c r="AIK22"/>
      <c r="AIL22"/>
      <c r="AIM22"/>
      <c r="AIN22"/>
      <c r="AIO22"/>
      <c r="AIP22"/>
      <c r="AIQ22"/>
      <c r="AIR22"/>
      <c r="AIS22"/>
      <c r="AIT22"/>
      <c r="AIU22"/>
      <c r="AIV22"/>
      <c r="AIW22"/>
      <c r="AIX22"/>
      <c r="AIY22"/>
      <c r="AIZ22"/>
      <c r="AJA22"/>
      <c r="AJB22"/>
      <c r="AJC22"/>
      <c r="AJD22"/>
      <c r="AJE22"/>
      <c r="AJF22"/>
      <c r="AJG22"/>
      <c r="AJH22"/>
      <c r="AJI22"/>
      <c r="AJJ22"/>
      <c r="AJK22"/>
      <c r="AJL22"/>
      <c r="AJM22"/>
      <c r="AJN22"/>
      <c r="AJO22"/>
      <c r="AJP22"/>
      <c r="AJQ22"/>
      <c r="AJR22"/>
      <c r="AJS22"/>
      <c r="AJT22"/>
      <c r="AJU22"/>
      <c r="AJV22"/>
      <c r="AJW22"/>
      <c r="AJX22"/>
      <c r="AJY22"/>
      <c r="AJZ22"/>
      <c r="AKA22"/>
      <c r="AKB22"/>
      <c r="AKC22"/>
      <c r="AKD22"/>
      <c r="AKE22"/>
      <c r="AKF22"/>
      <c r="AKG22"/>
      <c r="AKH22"/>
      <c r="AKI22"/>
      <c r="AKJ22"/>
      <c r="AKK22"/>
      <c r="AKL22"/>
      <c r="AKM22"/>
      <c r="AKN22"/>
      <c r="AKO22"/>
      <c r="AKP22"/>
      <c r="AKQ22"/>
      <c r="AKR22"/>
      <c r="AKS22"/>
      <c r="AKT22"/>
      <c r="AKU22"/>
      <c r="AKV22"/>
      <c r="AKW22"/>
      <c r="AKX22"/>
      <c r="AKY22"/>
      <c r="AKZ22"/>
      <c r="ALA22"/>
      <c r="ALB22"/>
      <c r="ALC22"/>
      <c r="ALD22"/>
      <c r="ALE22"/>
      <c r="ALF22"/>
      <c r="ALG22"/>
      <c r="ALH22"/>
      <c r="ALI22"/>
      <c r="ALJ22"/>
      <c r="ALK22"/>
      <c r="ALL22"/>
      <c r="ALM22"/>
      <c r="ALN22"/>
      <c r="ALO22"/>
      <c r="ALP22"/>
      <c r="ALQ22"/>
      <c r="ALR22"/>
      <c r="ALS22"/>
      <c r="ALT22"/>
      <c r="ALU22"/>
      <c r="ALV22"/>
      <c r="ALW22"/>
      <c r="ALX22"/>
      <c r="ALY22"/>
      <c r="ALZ22"/>
      <c r="AMA22"/>
      <c r="AMB22"/>
      <c r="AMC22"/>
      <c r="AMD22"/>
      <c r="AME22"/>
      <c r="AMF22"/>
      <c r="AMG22"/>
      <c r="AMH22"/>
      <c r="AMI22"/>
      <c r="AMJ22"/>
      <c r="AMK22"/>
      <c r="AML22"/>
      <c r="AMM22"/>
      <c r="AMN22"/>
      <c r="AMO22"/>
      <c r="AMP22"/>
      <c r="AMQ22"/>
      <c r="AMR22"/>
      <c r="AMS22"/>
      <c r="AMT22"/>
      <c r="AMU22"/>
      <c r="AMV22"/>
      <c r="AMW22"/>
      <c r="AMX22"/>
      <c r="AMY22"/>
      <c r="AMZ22"/>
      <c r="ANA22"/>
      <c r="ANB22"/>
      <c r="ANC22"/>
      <c r="AND22"/>
      <c r="ANE22"/>
      <c r="ANF22"/>
      <c r="ANG22"/>
      <c r="ANH22"/>
      <c r="ANI22"/>
      <c r="ANJ22"/>
      <c r="ANK22"/>
      <c r="ANL22"/>
      <c r="ANM22"/>
      <c r="ANN22"/>
      <c r="ANO22"/>
      <c r="ANP22"/>
      <c r="ANQ22"/>
      <c r="ANR22"/>
      <c r="ANS22"/>
      <c r="ANT22"/>
      <c r="ANU22"/>
      <c r="ANV22"/>
      <c r="ANW22"/>
      <c r="ANX22"/>
      <c r="ANY22"/>
      <c r="ANZ22"/>
      <c r="AOA22"/>
      <c r="AOB22"/>
      <c r="AOC22"/>
      <c r="AOD22"/>
      <c r="AOE22"/>
      <c r="AOF22"/>
      <c r="AOG22"/>
      <c r="AOH22"/>
      <c r="AOI22"/>
      <c r="AOJ22"/>
      <c r="AOK22"/>
      <c r="AOL22"/>
      <c r="AOM22"/>
      <c r="AON22"/>
      <c r="AOO22"/>
      <c r="AOP22"/>
      <c r="AOQ22"/>
      <c r="AOR22"/>
      <c r="AOS22"/>
      <c r="AOT22"/>
      <c r="AOU22"/>
      <c r="AOV22"/>
      <c r="AOW22"/>
      <c r="AOX22"/>
      <c r="AOY22"/>
      <c r="AOZ22"/>
      <c r="APA22"/>
      <c r="APB22"/>
      <c r="APC22"/>
      <c r="APD22"/>
      <c r="APE22"/>
      <c r="APF22"/>
      <c r="APG22"/>
      <c r="APH22"/>
      <c r="API22"/>
      <c r="APJ22"/>
      <c r="APK22"/>
      <c r="APL22"/>
      <c r="APM22"/>
      <c r="APN22"/>
      <c r="APO22"/>
      <c r="APP22"/>
      <c r="APQ22"/>
      <c r="APR22"/>
      <c r="APS22"/>
      <c r="APT22"/>
      <c r="APU22"/>
      <c r="APV22"/>
      <c r="APW22"/>
      <c r="APX22"/>
      <c r="APY22"/>
      <c r="APZ22"/>
      <c r="AQA22"/>
      <c r="AQB22"/>
      <c r="AQC22"/>
      <c r="AQD22"/>
      <c r="AQE22"/>
      <c r="AQF22"/>
      <c r="AQG22"/>
      <c r="AQH22"/>
      <c r="AQI22"/>
      <c r="AQJ22"/>
      <c r="AQK22"/>
      <c r="AQL22"/>
      <c r="AQM22"/>
      <c r="AQN22"/>
      <c r="AQO22"/>
      <c r="AQP22"/>
      <c r="AQQ22"/>
      <c r="AQR22"/>
      <c r="AQS22"/>
      <c r="AQT22"/>
      <c r="AQU22"/>
      <c r="AQV22"/>
      <c r="AQW22"/>
      <c r="AQX22"/>
      <c r="AQY22"/>
      <c r="AQZ22"/>
      <c r="ARA22"/>
      <c r="ARB22"/>
      <c r="ARC22"/>
      <c r="ARD22"/>
      <c r="ARE22"/>
      <c r="ARF22"/>
      <c r="ARG22"/>
      <c r="ARH22"/>
      <c r="ARI22"/>
      <c r="ARJ22"/>
      <c r="ARK22"/>
      <c r="ARL22"/>
      <c r="ARM22"/>
      <c r="ARN22"/>
      <c r="ARO22"/>
      <c r="ARP22"/>
      <c r="ARQ22"/>
      <c r="ARR22"/>
      <c r="ARS22"/>
      <c r="ART22"/>
      <c r="ARU22"/>
      <c r="ARV22"/>
      <c r="ARW22"/>
      <c r="ARX22"/>
      <c r="ARY22"/>
      <c r="ARZ22"/>
      <c r="ASA22"/>
      <c r="ASB22"/>
      <c r="ASC22"/>
      <c r="ASD22"/>
      <c r="ASE22"/>
      <c r="ASF22"/>
      <c r="ASG22"/>
      <c r="ASH22"/>
      <c r="ASI22"/>
      <c r="ASJ22"/>
      <c r="ASK22"/>
      <c r="ASL22"/>
      <c r="ASM22"/>
      <c r="ASN22"/>
      <c r="ASO22"/>
      <c r="ASP22"/>
      <c r="ASQ22"/>
      <c r="ASR22"/>
      <c r="ASS22"/>
      <c r="AST22"/>
      <c r="ASU22"/>
      <c r="ASV22"/>
      <c r="ASW22"/>
      <c r="ASX22"/>
      <c r="ASY22"/>
      <c r="ASZ22"/>
      <c r="ATA22"/>
      <c r="ATB22"/>
      <c r="ATC22"/>
      <c r="ATD22"/>
      <c r="ATE22"/>
      <c r="ATF22"/>
      <c r="ATG22"/>
      <c r="ATH22"/>
      <c r="ATI22"/>
      <c r="ATJ22"/>
      <c r="ATK22"/>
      <c r="ATL22"/>
      <c r="ATM22"/>
      <c r="ATN22"/>
      <c r="ATO22"/>
      <c r="ATP22"/>
      <c r="ATQ22"/>
      <c r="ATR22"/>
      <c r="ATS22"/>
      <c r="ATT22"/>
      <c r="ATU22"/>
      <c r="ATV22"/>
      <c r="ATW22"/>
      <c r="ATX22"/>
      <c r="ATY22"/>
      <c r="ATZ22"/>
      <c r="AUA22"/>
      <c r="AUB22"/>
      <c r="AUC22"/>
      <c r="AUD22"/>
      <c r="AUE22"/>
      <c r="AUF22"/>
      <c r="AUG22"/>
      <c r="AUH22"/>
      <c r="AUI22"/>
      <c r="AUJ22"/>
      <c r="AUK22"/>
      <c r="AUL22"/>
      <c r="AUM22"/>
      <c r="AUN22"/>
      <c r="AUO22"/>
      <c r="AUP22"/>
      <c r="AUQ22"/>
      <c r="AUR22"/>
      <c r="AUS22"/>
      <c r="AUT22"/>
      <c r="AUU22"/>
      <c r="AUV22"/>
      <c r="AUW22"/>
      <c r="AUX22"/>
      <c r="AUY22"/>
      <c r="AUZ22"/>
      <c r="AVA22"/>
      <c r="AVB22"/>
      <c r="AVC22"/>
      <c r="AVD22"/>
      <c r="AVE22"/>
      <c r="AVF22"/>
      <c r="AVG22"/>
      <c r="AVH22"/>
      <c r="AVI22"/>
      <c r="AVJ22"/>
      <c r="AVK22"/>
      <c r="AVL22"/>
      <c r="AVM22"/>
      <c r="AVN22"/>
      <c r="AVO22"/>
      <c r="AVP22"/>
      <c r="AVQ22"/>
      <c r="AVR22"/>
      <c r="AVS22"/>
      <c r="AVT22"/>
      <c r="AVU22"/>
      <c r="AVV22"/>
      <c r="AVW22"/>
      <c r="AVX22"/>
      <c r="AVY22"/>
      <c r="AVZ22"/>
      <c r="AWA22"/>
      <c r="AWB22"/>
      <c r="AWC22"/>
      <c r="AWD22"/>
      <c r="AWE22"/>
      <c r="AWF22"/>
      <c r="AWG22"/>
      <c r="AWH22"/>
      <c r="AWI22"/>
      <c r="AWJ22"/>
      <c r="AWK22"/>
      <c r="AWL22"/>
      <c r="AWM22"/>
      <c r="AWN22"/>
      <c r="AWO22"/>
      <c r="AWP22"/>
      <c r="AWQ22"/>
      <c r="AWR22"/>
      <c r="AWS22"/>
      <c r="AWT22"/>
      <c r="AWU22"/>
      <c r="AWV22"/>
      <c r="AWW22"/>
      <c r="AWX22"/>
      <c r="AWY22"/>
      <c r="AWZ22"/>
      <c r="AXA22"/>
      <c r="AXB22"/>
      <c r="AXC22"/>
      <c r="AXD22"/>
      <c r="AXE22"/>
      <c r="AXF22"/>
      <c r="AXG22"/>
      <c r="AXH22"/>
      <c r="AXI22"/>
      <c r="AXJ22"/>
      <c r="AXK22"/>
      <c r="AXL22"/>
      <c r="AXM22"/>
      <c r="AXN22"/>
      <c r="AXO22"/>
      <c r="AXP22"/>
      <c r="AXQ22"/>
      <c r="AXR22"/>
      <c r="AXS22"/>
      <c r="AXT22"/>
      <c r="AXU22"/>
      <c r="AXV22"/>
      <c r="AXW22"/>
      <c r="AXX22"/>
      <c r="AXY22"/>
      <c r="AXZ22"/>
      <c r="AYA22"/>
      <c r="AYB22"/>
      <c r="AYC22"/>
      <c r="AYD22"/>
      <c r="AYE22"/>
      <c r="AYF22"/>
      <c r="AYG22"/>
      <c r="AYH22"/>
      <c r="AYI22"/>
      <c r="AYJ22"/>
      <c r="AYK22"/>
      <c r="AYL22"/>
      <c r="AYM22"/>
      <c r="AYN22"/>
      <c r="AYO22"/>
      <c r="AYP22"/>
      <c r="AYQ22"/>
      <c r="AYR22"/>
      <c r="AYS22"/>
      <c r="AYT22"/>
      <c r="AYU22"/>
      <c r="AYV22"/>
      <c r="AYW22"/>
      <c r="AYX22"/>
      <c r="AYY22"/>
      <c r="AYZ22"/>
      <c r="AZA22"/>
      <c r="AZB22"/>
      <c r="AZC22"/>
      <c r="AZD22"/>
      <c r="AZE22"/>
      <c r="AZF22"/>
      <c r="AZG22"/>
      <c r="AZH22"/>
      <c r="AZI22"/>
      <c r="AZJ22"/>
      <c r="AZK22"/>
      <c r="AZL22"/>
      <c r="AZM22"/>
      <c r="AZN22"/>
      <c r="AZO22"/>
      <c r="AZP22"/>
      <c r="AZQ22"/>
      <c r="AZR22"/>
      <c r="AZS22"/>
      <c r="AZT22"/>
      <c r="AZU22"/>
      <c r="AZV22"/>
      <c r="AZW22"/>
      <c r="AZX22"/>
      <c r="AZY22"/>
      <c r="AZZ22"/>
      <c r="BAA22"/>
      <c r="BAB22"/>
      <c r="BAC22"/>
      <c r="BAD22"/>
      <c r="BAE22"/>
      <c r="BAF22"/>
      <c r="BAG22"/>
      <c r="BAH22"/>
      <c r="BAI22"/>
      <c r="BAJ22"/>
      <c r="BAK22"/>
      <c r="BAL22"/>
      <c r="BAM22"/>
      <c r="BAN22"/>
      <c r="BAO22"/>
      <c r="BAP22"/>
      <c r="BAQ22"/>
      <c r="BAR22"/>
      <c r="BAS22"/>
      <c r="BAT22"/>
      <c r="BAU22"/>
      <c r="BAV22"/>
      <c r="BAW22"/>
      <c r="BAX22"/>
      <c r="BAY22"/>
      <c r="BAZ22"/>
      <c r="BBA22"/>
      <c r="BBB22"/>
      <c r="BBC22"/>
      <c r="BBD22"/>
      <c r="BBE22"/>
      <c r="BBF22"/>
      <c r="BBG22"/>
      <c r="BBH22"/>
      <c r="BBI22"/>
      <c r="BBJ22"/>
      <c r="BBK22"/>
      <c r="BBL22"/>
      <c r="BBM22"/>
      <c r="BBN22"/>
      <c r="BBO22"/>
      <c r="BBP22"/>
      <c r="BBQ22"/>
      <c r="BBR22"/>
      <c r="BBS22"/>
      <c r="BBT22"/>
      <c r="BBU22"/>
      <c r="BBV22"/>
      <c r="BBW22"/>
      <c r="BBX22"/>
      <c r="BBY22"/>
      <c r="BBZ22"/>
      <c r="BCA22"/>
      <c r="BCB22"/>
      <c r="BCC22"/>
      <c r="BCD22"/>
      <c r="BCE22"/>
      <c r="BCF22"/>
      <c r="BCG22"/>
      <c r="BCH22"/>
      <c r="BCI22"/>
      <c r="BCJ22"/>
      <c r="BCK22"/>
      <c r="BCL22"/>
      <c r="BCM22"/>
      <c r="BCN22"/>
      <c r="BCO22"/>
      <c r="BCP22"/>
      <c r="BCQ22"/>
      <c r="BCR22"/>
      <c r="BCS22"/>
      <c r="BCT22"/>
      <c r="BCU22"/>
      <c r="BCV22"/>
      <c r="BCW22"/>
      <c r="BCX22"/>
      <c r="BCY22"/>
      <c r="BCZ22"/>
      <c r="BDA22"/>
      <c r="BDB22"/>
      <c r="BDC22"/>
      <c r="BDD22"/>
      <c r="BDE22"/>
      <c r="BDF22"/>
      <c r="BDG22"/>
      <c r="BDH22"/>
      <c r="BDI22"/>
      <c r="BDJ22"/>
      <c r="BDK22"/>
      <c r="BDL22"/>
      <c r="BDM22"/>
      <c r="BDN22"/>
      <c r="BDO22"/>
      <c r="BDP22"/>
      <c r="BDQ22"/>
      <c r="BDR22"/>
      <c r="BDS22"/>
      <c r="BDT22"/>
      <c r="BDU22"/>
      <c r="BDV22"/>
      <c r="BDW22"/>
      <c r="BDX22"/>
      <c r="BDY22"/>
      <c r="BDZ22"/>
      <c r="BEA22"/>
      <c r="BEB22"/>
      <c r="BEC22"/>
      <c r="BED22"/>
      <c r="BEE22"/>
      <c r="BEF22"/>
      <c r="BEG22"/>
      <c r="BEH22"/>
      <c r="BEI22"/>
      <c r="BEJ22"/>
      <c r="BEK22"/>
      <c r="BEL22"/>
      <c r="BEM22"/>
      <c r="BEN22"/>
      <c r="BEO22"/>
      <c r="BEP22"/>
      <c r="BEQ22"/>
      <c r="BER22"/>
      <c r="BES22"/>
      <c r="BET22"/>
      <c r="BEU22"/>
      <c r="BEV22"/>
      <c r="BEW22"/>
      <c r="BEX22"/>
      <c r="BEY22"/>
      <c r="BEZ22"/>
      <c r="BFA22"/>
      <c r="BFB22"/>
      <c r="BFC22"/>
      <c r="BFD22"/>
      <c r="BFE22"/>
      <c r="BFF22"/>
      <c r="BFG22"/>
      <c r="BFH22"/>
      <c r="BFI22"/>
      <c r="BFJ22"/>
      <c r="BFK22"/>
      <c r="BFL22"/>
      <c r="BFM22"/>
      <c r="BFN22"/>
      <c r="BFO22"/>
      <c r="BFP22"/>
      <c r="BFQ22"/>
      <c r="BFR22"/>
      <c r="BFS22"/>
      <c r="BFT22"/>
      <c r="BFU22"/>
      <c r="BFV22"/>
      <c r="BFW22"/>
      <c r="BFX22"/>
      <c r="BFY22"/>
      <c r="BFZ22"/>
      <c r="BGA22"/>
      <c r="BGB22"/>
      <c r="BGC22"/>
      <c r="BGD22"/>
      <c r="BGE22"/>
      <c r="BGF22"/>
      <c r="BGG22"/>
      <c r="BGH22"/>
      <c r="BGI22"/>
      <c r="BGJ22"/>
      <c r="BGK22"/>
      <c r="BGL22"/>
      <c r="BGM22"/>
      <c r="BGN22"/>
      <c r="BGO22"/>
      <c r="BGP22"/>
      <c r="BGQ22"/>
      <c r="BGR22"/>
      <c r="BGS22"/>
      <c r="BGT22"/>
      <c r="BGU22"/>
      <c r="BGV22"/>
      <c r="BGW22"/>
      <c r="BGX22"/>
      <c r="BGY22"/>
      <c r="BGZ22"/>
      <c r="BHA22"/>
      <c r="BHB22"/>
      <c r="BHC22"/>
      <c r="BHD22"/>
      <c r="BHE22"/>
      <c r="BHF22"/>
      <c r="BHG22"/>
      <c r="BHH22"/>
      <c r="BHI22"/>
      <c r="BHJ22"/>
      <c r="BHK22"/>
      <c r="BHL22"/>
      <c r="BHM22"/>
      <c r="BHN22"/>
      <c r="BHO22"/>
      <c r="BHP22"/>
      <c r="BHQ22"/>
      <c r="BHR22"/>
      <c r="BHS22"/>
      <c r="BHT22"/>
      <c r="BHU22"/>
      <c r="BHV22"/>
      <c r="BHW22"/>
      <c r="BHX22"/>
      <c r="BHY22"/>
      <c r="BHZ22"/>
      <c r="BIA22"/>
      <c r="BIB22"/>
      <c r="BIC22"/>
      <c r="BID22"/>
      <c r="BIE22"/>
      <c r="BIF22"/>
      <c r="BIG22"/>
      <c r="BIH22"/>
      <c r="BII22"/>
      <c r="BIJ22"/>
      <c r="BIK22"/>
      <c r="BIL22"/>
      <c r="BIM22"/>
      <c r="BIN22"/>
      <c r="BIO22"/>
      <c r="BIP22"/>
      <c r="BIQ22"/>
      <c r="BIR22"/>
      <c r="BIS22"/>
      <c r="BIT22"/>
      <c r="BIU22"/>
      <c r="BIV22"/>
      <c r="BIW22"/>
      <c r="BIX22"/>
      <c r="BIY22"/>
      <c r="BIZ22"/>
      <c r="BJA22"/>
      <c r="BJB22"/>
      <c r="BJC22"/>
      <c r="BJD22"/>
      <c r="BJE22"/>
      <c r="BJF22"/>
      <c r="BJG22"/>
      <c r="BJH22"/>
      <c r="BJI22"/>
      <c r="BJJ22"/>
      <c r="BJK22"/>
      <c r="BJL22"/>
      <c r="BJM22"/>
      <c r="BJN22"/>
      <c r="BJO22"/>
      <c r="BJP22"/>
      <c r="BJQ22"/>
      <c r="BJR22"/>
      <c r="BJS22"/>
      <c r="BJT22"/>
      <c r="BJU22"/>
      <c r="BJV22"/>
      <c r="BJW22"/>
      <c r="BJX22"/>
      <c r="BJY22"/>
      <c r="BJZ22"/>
      <c r="BKA22"/>
      <c r="BKB22"/>
      <c r="BKC22"/>
      <c r="BKD22"/>
      <c r="BKE22"/>
      <c r="BKF22"/>
      <c r="BKG22"/>
      <c r="BKH22"/>
      <c r="BKI22"/>
      <c r="BKJ22"/>
      <c r="BKK22"/>
      <c r="BKL22"/>
      <c r="BKM22"/>
      <c r="BKN22"/>
      <c r="BKO22"/>
      <c r="BKP22"/>
      <c r="BKQ22"/>
      <c r="BKR22"/>
      <c r="BKS22"/>
      <c r="BKT22"/>
      <c r="BKU22"/>
      <c r="BKV22"/>
      <c r="BKW22"/>
      <c r="BKX22"/>
      <c r="BKY22"/>
      <c r="BKZ22"/>
      <c r="BLA22"/>
      <c r="BLB22"/>
      <c r="BLC22"/>
      <c r="BLD22"/>
      <c r="BLE22"/>
      <c r="BLF22"/>
      <c r="BLG22"/>
      <c r="BLH22"/>
      <c r="BLI22"/>
      <c r="BLJ22"/>
      <c r="BLK22"/>
      <c r="BLL22"/>
      <c r="BLM22"/>
      <c r="BLN22"/>
      <c r="BLO22"/>
      <c r="BLP22"/>
      <c r="BLQ22"/>
      <c r="BLR22"/>
      <c r="BLS22"/>
      <c r="BLT22"/>
      <c r="BLU22"/>
      <c r="BLV22"/>
      <c r="BLW22"/>
      <c r="BLX22"/>
      <c r="BLY22"/>
      <c r="BLZ22"/>
      <c r="BMA22"/>
      <c r="BMB22"/>
      <c r="BMC22"/>
      <c r="BMD22"/>
      <c r="BME22"/>
      <c r="BMF22"/>
      <c r="BMG22"/>
      <c r="BMH22"/>
      <c r="BMI22"/>
      <c r="BMJ22"/>
      <c r="BMK22"/>
      <c r="BML22"/>
      <c r="BMM22"/>
      <c r="BMN22"/>
      <c r="BMO22"/>
      <c r="BMP22"/>
      <c r="BMQ22"/>
      <c r="BMR22"/>
      <c r="BMS22"/>
      <c r="BMT22"/>
      <c r="BMU22"/>
      <c r="BMV22"/>
      <c r="BMW22"/>
      <c r="BMX22"/>
      <c r="BMY22"/>
      <c r="BMZ22"/>
      <c r="BNA22"/>
      <c r="BNB22"/>
      <c r="BNC22"/>
      <c r="BND22"/>
      <c r="BNE22"/>
      <c r="BNF22"/>
      <c r="BNG22"/>
      <c r="BNH22"/>
      <c r="BNI22"/>
      <c r="BNJ22"/>
      <c r="BNK22"/>
      <c r="BNL22"/>
      <c r="BNM22"/>
      <c r="BNN22"/>
      <c r="BNO22"/>
      <c r="BNP22"/>
      <c r="BNQ22"/>
      <c r="BNR22"/>
      <c r="BNS22"/>
      <c r="BNT22"/>
      <c r="BNU22"/>
      <c r="BNV22"/>
      <c r="BNW22"/>
      <c r="BNX22"/>
      <c r="BNY22"/>
      <c r="BNZ22"/>
      <c r="BOA22"/>
      <c r="BOB22"/>
      <c r="BOC22"/>
      <c r="BOD22"/>
      <c r="BOE22"/>
      <c r="BOF22"/>
      <c r="BOG22"/>
      <c r="BOH22"/>
      <c r="BOI22"/>
      <c r="BOJ22"/>
      <c r="BOK22"/>
      <c r="BOL22"/>
      <c r="BOM22"/>
      <c r="BON22"/>
      <c r="BOO22"/>
      <c r="BOP22"/>
      <c r="BOQ22"/>
      <c r="BOR22"/>
      <c r="BOS22"/>
      <c r="BOT22"/>
      <c r="BOU22"/>
      <c r="BOV22"/>
      <c r="BOW22"/>
      <c r="BOX22"/>
      <c r="BOY22"/>
      <c r="BOZ22"/>
      <c r="BPA22"/>
      <c r="BPB22"/>
      <c r="BPC22"/>
      <c r="BPD22"/>
      <c r="BPE22"/>
      <c r="BPF22"/>
      <c r="BPG22"/>
      <c r="BPH22"/>
      <c r="BPI22"/>
      <c r="BPJ22"/>
      <c r="BPK22"/>
      <c r="BPL22"/>
      <c r="BPM22"/>
      <c r="BPN22"/>
      <c r="BPO22"/>
      <c r="BPP22"/>
      <c r="BPQ22"/>
      <c r="BPR22"/>
      <c r="BPS22"/>
      <c r="BPT22"/>
      <c r="BPU22"/>
      <c r="BPV22"/>
      <c r="BPW22"/>
      <c r="BPX22"/>
      <c r="BPY22"/>
      <c r="BPZ22"/>
      <c r="BQA22"/>
      <c r="BQB22"/>
      <c r="BQC22"/>
      <c r="BQD22"/>
      <c r="BQE22"/>
      <c r="BQF22"/>
      <c r="BQG22"/>
      <c r="BQH22"/>
      <c r="BQI22"/>
      <c r="BQJ22"/>
      <c r="BQK22"/>
      <c r="BQL22"/>
      <c r="BQM22"/>
      <c r="BQN22"/>
      <c r="BQO22"/>
      <c r="BQP22"/>
      <c r="BQQ22"/>
      <c r="BQR22"/>
      <c r="BQS22"/>
      <c r="BQT22"/>
      <c r="BQU22"/>
      <c r="BQV22"/>
      <c r="BQW22"/>
      <c r="BQX22"/>
      <c r="BQY22"/>
      <c r="BQZ22"/>
      <c r="BRA22"/>
      <c r="BRB22"/>
      <c r="BRC22"/>
      <c r="BRD22"/>
      <c r="BRE22"/>
      <c r="BRF22"/>
      <c r="BRG22"/>
      <c r="BRH22"/>
      <c r="BRI22"/>
      <c r="BRJ22"/>
      <c r="BRK22"/>
      <c r="BRL22"/>
      <c r="BRM22"/>
      <c r="BRN22"/>
      <c r="BRO22"/>
      <c r="BRP22"/>
      <c r="BRQ22"/>
      <c r="BRR22"/>
      <c r="BRS22"/>
      <c r="BRT22"/>
      <c r="BRU22"/>
      <c r="BRV22"/>
      <c r="BRW22"/>
      <c r="BRX22"/>
      <c r="BRY22"/>
      <c r="BRZ22"/>
      <c r="BSA22"/>
      <c r="BSB22"/>
      <c r="BSC22"/>
      <c r="BSD22"/>
      <c r="BSE22"/>
      <c r="BSF22"/>
      <c r="BSG22"/>
      <c r="BSH22"/>
      <c r="BSI22"/>
      <c r="BSJ22"/>
      <c r="BSK22"/>
      <c r="BSL22"/>
      <c r="BSM22"/>
      <c r="BSN22"/>
      <c r="BSO22"/>
      <c r="BSP22"/>
      <c r="BSQ22"/>
      <c r="BSR22"/>
      <c r="BSS22"/>
      <c r="BST22"/>
      <c r="BSU22"/>
      <c r="BSV22"/>
      <c r="BSW22"/>
      <c r="BSX22"/>
      <c r="BSY22"/>
      <c r="BSZ22"/>
      <c r="BTA22"/>
      <c r="BTB22"/>
      <c r="BTC22"/>
      <c r="BTD22"/>
      <c r="BTE22"/>
      <c r="BTF22"/>
      <c r="BTG22"/>
      <c r="BTH22"/>
      <c r="BTI22"/>
      <c r="BTJ22"/>
      <c r="BTK22"/>
      <c r="BTL22"/>
      <c r="BTM22"/>
      <c r="BTN22"/>
      <c r="BTO22"/>
      <c r="BTP22"/>
      <c r="BTQ22"/>
      <c r="BTR22"/>
      <c r="BTS22"/>
      <c r="BTT22"/>
      <c r="BTU22"/>
      <c r="BTV22"/>
      <c r="BTW22"/>
      <c r="BTX22"/>
      <c r="BTY22"/>
      <c r="BTZ22"/>
      <c r="BUA22"/>
      <c r="BUB22"/>
      <c r="BUC22"/>
      <c r="BUD22"/>
      <c r="BUE22"/>
      <c r="BUF22"/>
      <c r="BUG22"/>
      <c r="BUH22"/>
      <c r="BUI22"/>
      <c r="BUJ22"/>
      <c r="BUK22"/>
      <c r="BUL22"/>
      <c r="BUM22"/>
      <c r="BUN22"/>
      <c r="BUO22"/>
      <c r="BUP22"/>
      <c r="BUQ22"/>
      <c r="BUR22"/>
      <c r="BUS22"/>
      <c r="BUT22"/>
      <c r="BUU22"/>
      <c r="BUV22"/>
      <c r="BUW22"/>
      <c r="BUX22"/>
      <c r="BUY22"/>
      <c r="BUZ22"/>
      <c r="BVA22"/>
      <c r="BVB22"/>
      <c r="BVC22"/>
      <c r="BVD22"/>
      <c r="BVE22"/>
      <c r="BVF22"/>
      <c r="BVG22"/>
      <c r="BVH22"/>
      <c r="BVI22"/>
      <c r="BVJ22"/>
      <c r="BVK22"/>
      <c r="BVL22"/>
      <c r="BVM22"/>
      <c r="BVN22"/>
      <c r="BVO22"/>
      <c r="BVP22"/>
      <c r="BVQ22"/>
      <c r="BVR22"/>
      <c r="BVS22"/>
      <c r="BVT22"/>
      <c r="BVU22"/>
      <c r="BVV22"/>
      <c r="BVW22"/>
      <c r="BVX22"/>
      <c r="BVY22"/>
      <c r="BVZ22"/>
      <c r="BWA22"/>
      <c r="BWB22"/>
      <c r="BWC22"/>
      <c r="BWD22"/>
      <c r="BWE22"/>
      <c r="BWF22"/>
      <c r="BWG22"/>
      <c r="BWH22"/>
      <c r="BWI22"/>
      <c r="BWJ22"/>
      <c r="BWK22"/>
      <c r="BWL22"/>
      <c r="BWM22"/>
      <c r="BWN22"/>
      <c r="BWO22"/>
      <c r="BWP22"/>
      <c r="BWQ22"/>
      <c r="BWR22"/>
      <c r="BWS22"/>
      <c r="BWT22"/>
      <c r="BWU22"/>
      <c r="BWV22"/>
      <c r="BWW22"/>
      <c r="BWX22"/>
      <c r="BWY22"/>
      <c r="BWZ22"/>
      <c r="BXA22"/>
      <c r="BXB22"/>
      <c r="BXC22"/>
      <c r="BXD22"/>
      <c r="BXE22"/>
      <c r="BXF22"/>
      <c r="BXG22"/>
      <c r="BXH22"/>
      <c r="BXI22"/>
      <c r="BXJ22"/>
      <c r="BXK22"/>
      <c r="BXL22"/>
      <c r="BXM22"/>
      <c r="BXN22"/>
      <c r="BXO22"/>
      <c r="BXP22"/>
      <c r="BXQ22"/>
      <c r="BXR22"/>
      <c r="BXS22"/>
      <c r="BXT22"/>
      <c r="BXU22"/>
      <c r="BXV22"/>
      <c r="BXW22"/>
      <c r="BXX22"/>
      <c r="BXY22"/>
      <c r="BXZ22"/>
      <c r="BYA22"/>
      <c r="BYB22"/>
      <c r="BYC22"/>
      <c r="BYD22"/>
      <c r="BYE22"/>
      <c r="BYF22"/>
      <c r="BYG22"/>
      <c r="BYH22"/>
      <c r="BYI22"/>
      <c r="BYJ22"/>
      <c r="BYK22"/>
      <c r="BYL22"/>
      <c r="BYM22"/>
      <c r="BYN22"/>
      <c r="BYO22"/>
      <c r="BYP22"/>
      <c r="BYQ22"/>
      <c r="BYR22"/>
      <c r="BYS22"/>
      <c r="BYT22"/>
      <c r="BYU22"/>
      <c r="BYV22"/>
      <c r="BYW22"/>
      <c r="BYX22"/>
      <c r="BYY22"/>
      <c r="BYZ22"/>
      <c r="BZA22"/>
      <c r="BZB22"/>
      <c r="BZC22"/>
      <c r="BZD22"/>
      <c r="BZE22"/>
      <c r="BZF22"/>
      <c r="BZG22"/>
      <c r="BZH22"/>
      <c r="BZI22"/>
      <c r="BZJ22"/>
      <c r="BZK22"/>
      <c r="BZL22"/>
      <c r="BZM22"/>
      <c r="BZN22"/>
      <c r="BZO22"/>
      <c r="BZP22"/>
      <c r="BZQ22"/>
      <c r="BZR22"/>
      <c r="BZS22"/>
      <c r="BZT22"/>
      <c r="BZU22"/>
      <c r="BZV22"/>
      <c r="BZW22"/>
      <c r="BZX22"/>
      <c r="BZY22"/>
      <c r="BZZ22"/>
      <c r="CAA22"/>
      <c r="CAB22"/>
      <c r="CAC22"/>
      <c r="CAD22"/>
      <c r="CAE22"/>
      <c r="CAF22"/>
      <c r="CAG22"/>
      <c r="CAH22"/>
      <c r="CAI22"/>
      <c r="CAJ22"/>
      <c r="CAK22"/>
      <c r="CAL22"/>
      <c r="CAM22"/>
      <c r="CAN22"/>
      <c r="CAO22"/>
      <c r="CAP22"/>
      <c r="CAQ22"/>
      <c r="CAR22"/>
      <c r="CAS22"/>
      <c r="CAT22"/>
      <c r="CAU22"/>
      <c r="CAV22"/>
      <c r="CAW22"/>
      <c r="CAX22"/>
      <c r="CAY22"/>
      <c r="CAZ22"/>
      <c r="CBA22"/>
      <c r="CBB22"/>
      <c r="CBC22"/>
      <c r="CBD22"/>
      <c r="CBE22"/>
      <c r="CBF22"/>
      <c r="CBG22"/>
      <c r="CBH22"/>
      <c r="CBI22"/>
      <c r="CBJ22"/>
      <c r="CBK22"/>
      <c r="CBL22"/>
      <c r="CBM22"/>
      <c r="CBN22"/>
      <c r="CBO22"/>
      <c r="CBP22"/>
      <c r="CBQ22"/>
      <c r="CBR22"/>
      <c r="CBS22"/>
      <c r="CBT22"/>
      <c r="CBU22"/>
      <c r="CBV22"/>
      <c r="CBW22"/>
      <c r="CBX22"/>
      <c r="CBY22"/>
      <c r="CBZ22"/>
      <c r="CCA22"/>
      <c r="CCB22"/>
      <c r="CCC22"/>
      <c r="CCD22"/>
      <c r="CCE22"/>
      <c r="CCF22"/>
      <c r="CCG22"/>
      <c r="CCH22"/>
      <c r="CCI22"/>
      <c r="CCJ22"/>
      <c r="CCK22"/>
      <c r="CCL22"/>
      <c r="CCM22"/>
      <c r="CCN22"/>
      <c r="CCO22"/>
      <c r="CCP22"/>
      <c r="CCQ22"/>
      <c r="CCR22"/>
      <c r="CCS22"/>
      <c r="CCT22"/>
      <c r="CCU22"/>
      <c r="CCV22"/>
      <c r="CCW22"/>
      <c r="CCX22"/>
      <c r="CCY22"/>
      <c r="CCZ22"/>
      <c r="CDA22"/>
      <c r="CDB22"/>
      <c r="CDC22"/>
      <c r="CDD22"/>
      <c r="CDE22"/>
      <c r="CDF22"/>
      <c r="CDG22"/>
      <c r="CDH22"/>
      <c r="CDI22"/>
      <c r="CDJ22"/>
      <c r="CDK22"/>
      <c r="CDL22"/>
      <c r="CDM22"/>
      <c r="CDN22"/>
      <c r="CDO22"/>
      <c r="CDP22"/>
      <c r="CDQ22"/>
      <c r="CDR22"/>
      <c r="CDS22"/>
      <c r="CDT22"/>
      <c r="CDU22"/>
      <c r="CDV22"/>
      <c r="CDW22"/>
      <c r="CDX22"/>
      <c r="CDY22"/>
      <c r="CDZ22"/>
      <c r="CEA22"/>
      <c r="CEB22"/>
      <c r="CEC22"/>
      <c r="CED22"/>
      <c r="CEE22"/>
      <c r="CEF22"/>
      <c r="CEG22"/>
      <c r="CEH22"/>
      <c r="CEI22"/>
      <c r="CEJ22"/>
      <c r="CEK22"/>
      <c r="CEL22"/>
      <c r="CEM22"/>
      <c r="CEN22"/>
      <c r="CEO22"/>
      <c r="CEP22"/>
      <c r="CEQ22"/>
      <c r="CER22"/>
      <c r="CES22"/>
      <c r="CET22"/>
      <c r="CEU22"/>
      <c r="CEV22"/>
      <c r="CEW22"/>
      <c r="CEX22"/>
      <c r="CEY22"/>
      <c r="CEZ22"/>
      <c r="CFA22"/>
      <c r="CFB22"/>
      <c r="CFC22"/>
      <c r="CFD22"/>
      <c r="CFE22"/>
      <c r="CFF22"/>
      <c r="CFG22"/>
      <c r="CFH22"/>
      <c r="CFI22"/>
      <c r="CFJ22"/>
      <c r="CFK22"/>
      <c r="CFL22"/>
      <c r="CFM22"/>
      <c r="CFN22"/>
      <c r="CFO22"/>
      <c r="CFP22"/>
      <c r="CFQ22"/>
      <c r="CFR22"/>
      <c r="CFS22"/>
      <c r="CFT22"/>
      <c r="CFU22"/>
      <c r="CFV22"/>
      <c r="CFW22"/>
      <c r="CFX22"/>
      <c r="CFY22"/>
      <c r="CFZ22"/>
      <c r="CGA22"/>
      <c r="CGB22"/>
      <c r="CGC22"/>
      <c r="CGD22"/>
      <c r="CGE22"/>
      <c r="CGF22"/>
      <c r="CGG22"/>
      <c r="CGH22"/>
      <c r="CGI22"/>
      <c r="CGJ22"/>
      <c r="CGK22"/>
      <c r="CGL22"/>
      <c r="CGM22"/>
      <c r="CGN22"/>
      <c r="CGO22"/>
      <c r="CGP22"/>
      <c r="CGQ22"/>
      <c r="CGR22"/>
      <c r="CGS22"/>
      <c r="CGT22"/>
      <c r="CGU22"/>
      <c r="CGV22"/>
      <c r="CGW22"/>
      <c r="CGX22"/>
      <c r="CGY22"/>
      <c r="CGZ22"/>
      <c r="CHA22"/>
      <c r="CHB22"/>
      <c r="CHC22"/>
      <c r="CHD22"/>
      <c r="CHE22"/>
      <c r="CHF22"/>
      <c r="CHG22"/>
      <c r="CHH22"/>
      <c r="CHI22"/>
      <c r="CHJ22"/>
      <c r="CHK22"/>
      <c r="CHL22"/>
      <c r="CHM22"/>
      <c r="CHN22"/>
      <c r="CHO22"/>
      <c r="CHP22"/>
      <c r="CHQ22"/>
      <c r="CHR22"/>
      <c r="CHS22"/>
      <c r="CHT22"/>
      <c r="CHU22"/>
      <c r="CHV22"/>
      <c r="CHW22"/>
      <c r="CHX22"/>
      <c r="CHY22"/>
      <c r="CHZ22"/>
      <c r="CIA22"/>
      <c r="CIB22"/>
      <c r="CIC22"/>
      <c r="CID22"/>
      <c r="CIE22"/>
      <c r="CIF22"/>
      <c r="CIG22"/>
      <c r="CIH22"/>
      <c r="CII22"/>
      <c r="CIJ22"/>
      <c r="CIK22"/>
      <c r="CIL22"/>
      <c r="CIM22"/>
      <c r="CIN22"/>
      <c r="CIO22"/>
      <c r="CIP22"/>
      <c r="CIQ22"/>
      <c r="CIR22"/>
      <c r="CIS22"/>
      <c r="CIT22"/>
      <c r="CIU22"/>
      <c r="CIV22"/>
      <c r="CIW22"/>
      <c r="CIX22"/>
      <c r="CIY22"/>
      <c r="CIZ22"/>
      <c r="CJA22"/>
      <c r="CJB22"/>
      <c r="CJC22"/>
      <c r="CJD22"/>
      <c r="CJE22"/>
      <c r="CJF22"/>
      <c r="CJG22"/>
      <c r="CJH22"/>
      <c r="CJI22"/>
      <c r="CJJ22"/>
      <c r="CJK22"/>
      <c r="CJL22"/>
      <c r="CJM22"/>
      <c r="CJN22"/>
      <c r="CJO22"/>
      <c r="CJP22"/>
      <c r="CJQ22"/>
      <c r="CJR22"/>
      <c r="CJS22"/>
      <c r="CJT22"/>
      <c r="CJU22"/>
      <c r="CJV22"/>
      <c r="CJW22"/>
      <c r="CJX22"/>
      <c r="CJY22"/>
      <c r="CJZ22"/>
      <c r="CKA22"/>
      <c r="CKB22"/>
      <c r="CKC22"/>
      <c r="CKD22"/>
      <c r="CKE22"/>
      <c r="CKF22"/>
      <c r="CKG22"/>
      <c r="CKH22"/>
      <c r="CKI22"/>
      <c r="CKJ22"/>
      <c r="CKK22"/>
      <c r="CKL22"/>
      <c r="CKM22"/>
      <c r="CKN22"/>
      <c r="CKO22"/>
      <c r="CKP22"/>
      <c r="CKQ22"/>
      <c r="CKR22"/>
      <c r="CKS22"/>
      <c r="CKT22"/>
      <c r="CKU22"/>
      <c r="CKV22"/>
      <c r="CKW22"/>
      <c r="CKX22"/>
      <c r="CKY22"/>
      <c r="CKZ22"/>
      <c r="CLA22"/>
      <c r="CLB22"/>
      <c r="CLC22"/>
      <c r="CLD22"/>
      <c r="CLE22"/>
      <c r="CLF22"/>
      <c r="CLG22"/>
      <c r="CLH22"/>
      <c r="CLI22"/>
      <c r="CLJ22"/>
      <c r="CLK22"/>
      <c r="CLL22"/>
      <c r="CLM22"/>
      <c r="CLN22"/>
      <c r="CLO22"/>
      <c r="CLP22"/>
      <c r="CLQ22"/>
      <c r="CLR22"/>
      <c r="CLS22"/>
      <c r="CLT22"/>
      <c r="CLU22"/>
      <c r="CLV22"/>
      <c r="CLW22"/>
      <c r="CLX22"/>
      <c r="CLY22"/>
      <c r="CLZ22"/>
      <c r="CMA22"/>
      <c r="CMB22"/>
      <c r="CMC22"/>
      <c r="CMD22"/>
      <c r="CME22"/>
      <c r="CMF22"/>
      <c r="CMG22"/>
      <c r="CMH22"/>
      <c r="CMI22"/>
      <c r="CMJ22"/>
      <c r="CMK22"/>
      <c r="CML22"/>
      <c r="CMM22"/>
      <c r="CMN22"/>
      <c r="CMO22"/>
      <c r="CMP22"/>
      <c r="CMQ22"/>
      <c r="CMR22"/>
      <c r="CMS22"/>
      <c r="CMT22"/>
      <c r="CMU22"/>
      <c r="CMV22"/>
      <c r="CMW22"/>
      <c r="CMX22"/>
      <c r="CMY22"/>
      <c r="CMZ22"/>
      <c r="CNA22"/>
      <c r="CNB22"/>
      <c r="CNC22"/>
      <c r="CND22"/>
      <c r="CNE22"/>
      <c r="CNF22"/>
      <c r="CNG22"/>
      <c r="CNH22"/>
      <c r="CNI22"/>
      <c r="CNJ22"/>
      <c r="CNK22"/>
      <c r="CNL22"/>
      <c r="CNM22"/>
      <c r="CNN22"/>
      <c r="CNO22"/>
      <c r="CNP22"/>
      <c r="CNQ22"/>
      <c r="CNR22"/>
      <c r="CNS22"/>
      <c r="CNT22"/>
      <c r="CNU22"/>
      <c r="CNV22"/>
      <c r="CNW22"/>
      <c r="CNX22"/>
      <c r="CNY22"/>
      <c r="CNZ22"/>
      <c r="COA22"/>
      <c r="COB22"/>
      <c r="COC22"/>
      <c r="COD22"/>
      <c r="COE22"/>
      <c r="COF22"/>
      <c r="COG22"/>
      <c r="COH22"/>
      <c r="COI22"/>
      <c r="COJ22"/>
      <c r="COK22"/>
      <c r="COL22"/>
      <c r="COM22"/>
      <c r="CON22"/>
      <c r="COO22"/>
      <c r="COP22"/>
      <c r="COQ22"/>
      <c r="COR22"/>
      <c r="COS22"/>
      <c r="COT22"/>
      <c r="COU22"/>
      <c r="COV22"/>
      <c r="COW22"/>
      <c r="COX22"/>
      <c r="COY22"/>
      <c r="COZ22"/>
      <c r="CPA22"/>
      <c r="CPB22"/>
      <c r="CPC22"/>
      <c r="CPD22"/>
      <c r="CPE22"/>
      <c r="CPF22"/>
      <c r="CPG22"/>
      <c r="CPH22"/>
      <c r="CPI22"/>
      <c r="CPJ22"/>
      <c r="CPK22"/>
      <c r="CPL22"/>
      <c r="CPM22"/>
      <c r="CPN22"/>
      <c r="CPO22"/>
      <c r="CPP22"/>
      <c r="CPQ22"/>
      <c r="CPR22"/>
      <c r="CPS22"/>
      <c r="CPT22"/>
      <c r="CPU22"/>
      <c r="CPV22"/>
      <c r="CPW22"/>
      <c r="CPX22"/>
      <c r="CPY22"/>
      <c r="CPZ22"/>
      <c r="CQA22"/>
      <c r="CQB22"/>
      <c r="CQC22"/>
      <c r="CQD22"/>
      <c r="CQE22"/>
      <c r="CQF22"/>
      <c r="CQG22"/>
      <c r="CQH22"/>
      <c r="CQI22"/>
      <c r="CQJ22"/>
      <c r="CQK22"/>
      <c r="CQL22"/>
      <c r="CQM22"/>
      <c r="CQN22"/>
      <c r="CQO22"/>
      <c r="CQP22"/>
      <c r="CQQ22"/>
      <c r="CQR22"/>
      <c r="CQS22"/>
      <c r="CQT22"/>
      <c r="CQU22"/>
      <c r="CQV22"/>
      <c r="CQW22"/>
      <c r="CQX22"/>
      <c r="CQY22"/>
      <c r="CQZ22"/>
      <c r="CRA22"/>
      <c r="CRB22"/>
      <c r="CRC22"/>
      <c r="CRD22"/>
      <c r="CRE22"/>
      <c r="CRF22"/>
      <c r="CRG22"/>
      <c r="CRH22"/>
      <c r="CRI22"/>
      <c r="CRJ22"/>
      <c r="CRK22"/>
      <c r="CRL22"/>
      <c r="CRM22"/>
      <c r="CRN22"/>
      <c r="CRO22"/>
      <c r="CRP22"/>
      <c r="CRQ22"/>
      <c r="CRR22"/>
      <c r="CRS22"/>
      <c r="CRT22"/>
      <c r="CRU22"/>
      <c r="CRV22"/>
      <c r="CRW22"/>
      <c r="CRX22"/>
      <c r="CRY22"/>
      <c r="CRZ22"/>
      <c r="CSA22"/>
      <c r="CSB22"/>
      <c r="CSC22"/>
      <c r="CSD22"/>
      <c r="CSE22"/>
      <c r="CSF22"/>
      <c r="CSG22"/>
      <c r="CSH22"/>
      <c r="CSI22"/>
      <c r="CSJ22"/>
      <c r="CSK22"/>
      <c r="CSL22"/>
      <c r="CSM22"/>
      <c r="CSN22"/>
      <c r="CSO22"/>
      <c r="CSP22"/>
      <c r="CSQ22"/>
      <c r="CSR22"/>
      <c r="CSS22"/>
      <c r="CST22"/>
      <c r="CSU22"/>
      <c r="CSV22"/>
      <c r="CSW22"/>
      <c r="CSX22"/>
      <c r="CSY22"/>
      <c r="CSZ22"/>
      <c r="CTA22"/>
      <c r="CTB22"/>
      <c r="CTC22"/>
      <c r="CTD22"/>
      <c r="CTE22"/>
      <c r="CTF22"/>
      <c r="CTG22"/>
      <c r="CTH22"/>
      <c r="CTI22"/>
      <c r="CTJ22"/>
      <c r="CTK22"/>
      <c r="CTL22"/>
      <c r="CTM22"/>
      <c r="CTN22"/>
      <c r="CTO22"/>
      <c r="CTP22"/>
      <c r="CTQ22"/>
      <c r="CTR22"/>
      <c r="CTS22"/>
      <c r="CTT22"/>
      <c r="CTU22"/>
      <c r="CTV22"/>
      <c r="CTW22"/>
      <c r="CTX22"/>
      <c r="CTY22"/>
      <c r="CTZ22"/>
      <c r="CUA22"/>
      <c r="CUB22"/>
      <c r="CUC22"/>
      <c r="CUD22"/>
      <c r="CUE22"/>
      <c r="CUF22"/>
      <c r="CUG22"/>
      <c r="CUH22"/>
      <c r="CUI22"/>
      <c r="CUJ22"/>
      <c r="CUK22"/>
      <c r="CUL22"/>
      <c r="CUM22"/>
      <c r="CUN22"/>
      <c r="CUO22"/>
      <c r="CUP22"/>
      <c r="CUQ22"/>
      <c r="CUR22"/>
      <c r="CUS22"/>
      <c r="CUT22"/>
      <c r="CUU22"/>
      <c r="CUV22"/>
      <c r="CUW22"/>
      <c r="CUX22"/>
      <c r="CUY22"/>
      <c r="CUZ22"/>
      <c r="CVA22"/>
      <c r="CVB22"/>
      <c r="CVC22"/>
      <c r="CVD22"/>
      <c r="CVE22"/>
      <c r="CVF22"/>
      <c r="CVG22"/>
      <c r="CVH22"/>
      <c r="CVI22"/>
      <c r="CVJ22"/>
      <c r="CVK22"/>
      <c r="CVL22"/>
      <c r="CVM22"/>
      <c r="CVN22"/>
      <c r="CVO22"/>
      <c r="CVP22"/>
      <c r="CVQ22"/>
      <c r="CVR22"/>
      <c r="CVS22"/>
      <c r="CVT22"/>
      <c r="CVU22"/>
      <c r="CVV22"/>
      <c r="CVW22"/>
      <c r="CVX22"/>
      <c r="CVY22"/>
      <c r="CVZ22"/>
      <c r="CWA22"/>
      <c r="CWB22"/>
      <c r="CWC22"/>
      <c r="CWD22"/>
      <c r="CWE22"/>
      <c r="CWF22"/>
      <c r="CWG22"/>
      <c r="CWH22"/>
      <c r="CWI22"/>
      <c r="CWJ22"/>
      <c r="CWK22"/>
      <c r="CWL22"/>
      <c r="CWM22"/>
      <c r="CWN22"/>
      <c r="CWO22"/>
      <c r="CWP22"/>
      <c r="CWQ22"/>
      <c r="CWR22"/>
      <c r="CWS22"/>
      <c r="CWT22"/>
      <c r="CWU22"/>
      <c r="CWV22"/>
      <c r="CWW22"/>
      <c r="CWX22"/>
      <c r="CWY22"/>
      <c r="CWZ22"/>
      <c r="CXA22"/>
      <c r="CXB22"/>
      <c r="CXC22"/>
      <c r="CXD22"/>
      <c r="CXE22"/>
      <c r="CXF22"/>
      <c r="CXG22"/>
      <c r="CXH22"/>
      <c r="CXI22"/>
      <c r="CXJ22"/>
      <c r="CXK22"/>
      <c r="CXL22"/>
      <c r="CXM22"/>
      <c r="CXN22"/>
      <c r="CXO22"/>
      <c r="CXP22"/>
      <c r="CXQ22"/>
      <c r="CXR22"/>
      <c r="CXS22"/>
      <c r="CXT22"/>
      <c r="CXU22"/>
      <c r="CXV22"/>
      <c r="CXW22"/>
      <c r="CXX22"/>
      <c r="CXY22"/>
      <c r="CXZ22"/>
      <c r="CYA22"/>
      <c r="CYB22"/>
      <c r="CYC22"/>
      <c r="CYD22"/>
      <c r="CYE22"/>
      <c r="CYF22"/>
      <c r="CYG22"/>
      <c r="CYH22"/>
      <c r="CYI22"/>
      <c r="CYJ22"/>
      <c r="CYK22"/>
      <c r="CYL22"/>
      <c r="CYM22"/>
      <c r="CYN22"/>
      <c r="CYO22"/>
      <c r="CYP22"/>
      <c r="CYQ22"/>
      <c r="CYR22"/>
      <c r="CYS22"/>
      <c r="CYT22"/>
      <c r="CYU22"/>
      <c r="CYV22"/>
      <c r="CYW22"/>
      <c r="CYX22"/>
      <c r="CYY22"/>
      <c r="CYZ22"/>
      <c r="CZA22"/>
      <c r="CZB22"/>
      <c r="CZC22"/>
      <c r="CZD22"/>
      <c r="CZE22"/>
      <c r="CZF22"/>
      <c r="CZG22"/>
      <c r="CZH22"/>
      <c r="CZI22"/>
      <c r="CZJ22"/>
      <c r="CZK22"/>
      <c r="CZL22"/>
      <c r="CZM22"/>
      <c r="CZN22"/>
      <c r="CZO22"/>
      <c r="CZP22"/>
      <c r="CZQ22"/>
      <c r="CZR22"/>
      <c r="CZS22"/>
      <c r="CZT22"/>
      <c r="CZU22"/>
      <c r="CZV22"/>
      <c r="CZW22"/>
      <c r="CZX22"/>
      <c r="CZY22"/>
      <c r="CZZ22"/>
      <c r="DAA22"/>
      <c r="DAB22"/>
      <c r="DAC22"/>
      <c r="DAD22"/>
      <c r="DAE22"/>
      <c r="DAF22"/>
      <c r="DAG22"/>
      <c r="DAH22"/>
      <c r="DAI22"/>
      <c r="DAJ22"/>
      <c r="DAK22"/>
      <c r="DAL22"/>
      <c r="DAM22"/>
      <c r="DAN22"/>
      <c r="DAO22"/>
      <c r="DAP22"/>
      <c r="DAQ22"/>
      <c r="DAR22"/>
      <c r="DAS22"/>
      <c r="DAT22"/>
      <c r="DAU22"/>
      <c r="DAV22"/>
      <c r="DAW22"/>
      <c r="DAX22"/>
      <c r="DAY22"/>
      <c r="DAZ22"/>
      <c r="DBA22"/>
      <c r="DBB22"/>
      <c r="DBC22"/>
      <c r="DBD22"/>
      <c r="DBE22"/>
      <c r="DBF22"/>
      <c r="DBG22"/>
      <c r="DBH22"/>
      <c r="DBI22"/>
      <c r="DBJ22"/>
      <c r="DBK22"/>
      <c r="DBL22"/>
      <c r="DBM22"/>
      <c r="DBN22"/>
      <c r="DBO22"/>
      <c r="DBP22"/>
      <c r="DBQ22"/>
      <c r="DBR22"/>
      <c r="DBS22"/>
      <c r="DBT22"/>
      <c r="DBU22"/>
      <c r="DBV22"/>
      <c r="DBW22"/>
      <c r="DBX22"/>
      <c r="DBY22"/>
      <c r="DBZ22"/>
      <c r="DCA22"/>
      <c r="DCB22"/>
      <c r="DCC22"/>
      <c r="DCD22"/>
      <c r="DCE22"/>
      <c r="DCF22"/>
      <c r="DCG22"/>
      <c r="DCH22"/>
      <c r="DCI22"/>
      <c r="DCJ22"/>
      <c r="DCK22"/>
      <c r="DCL22"/>
      <c r="DCM22"/>
      <c r="DCN22"/>
      <c r="DCO22"/>
      <c r="DCP22"/>
      <c r="DCQ22"/>
      <c r="DCR22"/>
      <c r="DCS22"/>
      <c r="DCT22"/>
      <c r="DCU22"/>
      <c r="DCV22"/>
      <c r="DCW22"/>
      <c r="DCX22"/>
      <c r="DCY22"/>
      <c r="DCZ22"/>
      <c r="DDA22"/>
      <c r="DDB22"/>
      <c r="DDC22"/>
      <c r="DDD22"/>
      <c r="DDE22"/>
      <c r="DDF22"/>
      <c r="DDG22"/>
      <c r="DDH22"/>
      <c r="DDI22"/>
      <c r="DDJ22"/>
      <c r="DDK22"/>
      <c r="DDL22"/>
      <c r="DDM22"/>
      <c r="DDN22"/>
      <c r="DDO22"/>
      <c r="DDP22"/>
      <c r="DDQ22"/>
      <c r="DDR22"/>
      <c r="DDS22"/>
      <c r="DDT22"/>
      <c r="DDU22"/>
      <c r="DDV22"/>
      <c r="DDW22"/>
      <c r="DDX22"/>
      <c r="DDY22"/>
      <c r="DDZ22"/>
      <c r="DEA22"/>
      <c r="DEB22"/>
      <c r="DEC22"/>
      <c r="DED22"/>
      <c r="DEE22"/>
      <c r="DEF22"/>
      <c r="DEG22"/>
      <c r="DEH22"/>
      <c r="DEI22"/>
      <c r="DEJ22"/>
      <c r="DEK22"/>
      <c r="DEL22"/>
      <c r="DEM22"/>
      <c r="DEN22"/>
      <c r="DEO22"/>
      <c r="DEP22"/>
      <c r="DEQ22"/>
      <c r="DER22"/>
      <c r="DES22"/>
      <c r="DET22"/>
      <c r="DEU22"/>
      <c r="DEV22"/>
      <c r="DEW22"/>
      <c r="DEX22"/>
      <c r="DEY22"/>
      <c r="DEZ22"/>
      <c r="DFA22"/>
      <c r="DFB22"/>
      <c r="DFC22"/>
      <c r="DFD22"/>
      <c r="DFE22"/>
      <c r="DFF22"/>
      <c r="DFG22"/>
      <c r="DFH22"/>
      <c r="DFI22"/>
      <c r="DFJ22"/>
      <c r="DFK22"/>
      <c r="DFL22"/>
      <c r="DFM22"/>
      <c r="DFN22"/>
      <c r="DFO22"/>
      <c r="DFP22"/>
      <c r="DFQ22"/>
      <c r="DFR22"/>
      <c r="DFS22"/>
      <c r="DFT22"/>
      <c r="DFU22"/>
      <c r="DFV22"/>
      <c r="DFW22"/>
      <c r="DFX22"/>
      <c r="DFY22"/>
      <c r="DFZ22"/>
      <c r="DGA22"/>
      <c r="DGB22"/>
      <c r="DGC22"/>
      <c r="DGD22"/>
      <c r="DGE22"/>
      <c r="DGF22"/>
      <c r="DGG22"/>
      <c r="DGH22"/>
      <c r="DGI22"/>
      <c r="DGJ22"/>
      <c r="DGK22"/>
      <c r="DGL22"/>
      <c r="DGM22"/>
      <c r="DGN22"/>
      <c r="DGO22"/>
      <c r="DGP22"/>
      <c r="DGQ22"/>
      <c r="DGR22"/>
      <c r="DGS22"/>
      <c r="DGT22"/>
      <c r="DGU22"/>
      <c r="DGV22"/>
      <c r="DGW22"/>
      <c r="DGX22"/>
      <c r="DGY22"/>
      <c r="DGZ22"/>
      <c r="DHA22"/>
      <c r="DHB22"/>
      <c r="DHC22"/>
      <c r="DHD22"/>
      <c r="DHE22"/>
      <c r="DHF22"/>
      <c r="DHG22"/>
      <c r="DHH22"/>
      <c r="DHI22"/>
      <c r="DHJ22"/>
      <c r="DHK22"/>
      <c r="DHL22"/>
      <c r="DHM22"/>
      <c r="DHN22"/>
      <c r="DHO22"/>
      <c r="DHP22"/>
      <c r="DHQ22"/>
      <c r="DHR22"/>
      <c r="DHS22"/>
      <c r="DHT22"/>
      <c r="DHU22"/>
      <c r="DHV22"/>
      <c r="DHW22"/>
      <c r="DHX22"/>
      <c r="DHY22"/>
      <c r="DHZ22"/>
      <c r="DIA22"/>
      <c r="DIB22"/>
      <c r="DIC22"/>
      <c r="DID22"/>
      <c r="DIE22"/>
      <c r="DIF22"/>
      <c r="DIG22"/>
      <c r="DIH22"/>
      <c r="DII22"/>
      <c r="DIJ22"/>
      <c r="DIK22"/>
      <c r="DIL22"/>
      <c r="DIM22"/>
      <c r="DIN22"/>
      <c r="DIO22"/>
      <c r="DIP22"/>
      <c r="DIQ22"/>
      <c r="DIR22"/>
      <c r="DIS22"/>
      <c r="DIT22"/>
      <c r="DIU22"/>
      <c r="DIV22"/>
      <c r="DIW22"/>
      <c r="DIX22"/>
      <c r="DIY22"/>
      <c r="DIZ22"/>
      <c r="DJA22"/>
      <c r="DJB22"/>
      <c r="DJC22"/>
      <c r="DJD22"/>
      <c r="DJE22"/>
      <c r="DJF22"/>
      <c r="DJG22"/>
      <c r="DJH22"/>
      <c r="DJI22"/>
      <c r="DJJ22"/>
      <c r="DJK22"/>
      <c r="DJL22"/>
      <c r="DJM22"/>
      <c r="DJN22"/>
      <c r="DJO22"/>
      <c r="DJP22"/>
      <c r="DJQ22"/>
      <c r="DJR22"/>
      <c r="DJS22"/>
      <c r="DJT22"/>
      <c r="DJU22"/>
      <c r="DJV22"/>
      <c r="DJW22"/>
      <c r="DJX22"/>
      <c r="DJY22"/>
      <c r="DJZ22"/>
      <c r="DKA22"/>
      <c r="DKB22"/>
      <c r="DKC22"/>
      <c r="DKD22"/>
      <c r="DKE22"/>
      <c r="DKF22"/>
      <c r="DKG22"/>
      <c r="DKH22"/>
      <c r="DKI22"/>
      <c r="DKJ22"/>
      <c r="DKK22"/>
      <c r="DKL22"/>
      <c r="DKM22"/>
      <c r="DKN22"/>
      <c r="DKO22"/>
      <c r="DKP22"/>
      <c r="DKQ22"/>
      <c r="DKR22"/>
      <c r="DKS22"/>
      <c r="DKT22"/>
      <c r="DKU22"/>
      <c r="DKV22"/>
      <c r="DKW22"/>
      <c r="DKX22"/>
      <c r="DKY22"/>
      <c r="DKZ22"/>
      <c r="DLA22"/>
      <c r="DLB22"/>
      <c r="DLC22"/>
      <c r="DLD22"/>
      <c r="DLE22"/>
      <c r="DLF22"/>
      <c r="DLG22"/>
      <c r="DLH22"/>
      <c r="DLI22"/>
      <c r="DLJ22"/>
      <c r="DLK22"/>
      <c r="DLL22"/>
      <c r="DLM22"/>
      <c r="DLN22"/>
      <c r="DLO22"/>
      <c r="DLP22"/>
      <c r="DLQ22"/>
      <c r="DLR22"/>
      <c r="DLS22"/>
      <c r="DLT22"/>
      <c r="DLU22"/>
      <c r="DLV22"/>
      <c r="DLW22"/>
      <c r="DLX22"/>
      <c r="DLY22"/>
      <c r="DLZ22"/>
      <c r="DMA22"/>
      <c r="DMB22"/>
      <c r="DMC22"/>
      <c r="DMD22"/>
      <c r="DME22"/>
      <c r="DMF22"/>
      <c r="DMG22"/>
      <c r="DMH22"/>
      <c r="DMI22"/>
      <c r="DMJ22"/>
      <c r="DMK22"/>
      <c r="DML22"/>
      <c r="DMM22"/>
      <c r="DMN22"/>
      <c r="DMO22"/>
      <c r="DMP22"/>
      <c r="DMQ22"/>
      <c r="DMR22"/>
      <c r="DMS22"/>
      <c r="DMT22"/>
      <c r="DMU22"/>
      <c r="DMV22"/>
      <c r="DMW22"/>
      <c r="DMX22"/>
      <c r="DMY22"/>
      <c r="DMZ22"/>
      <c r="DNA22"/>
      <c r="DNB22"/>
      <c r="DNC22"/>
      <c r="DND22"/>
      <c r="DNE22"/>
      <c r="DNF22"/>
      <c r="DNG22"/>
      <c r="DNH22"/>
      <c r="DNI22"/>
      <c r="DNJ22"/>
      <c r="DNK22"/>
      <c r="DNL22"/>
      <c r="DNM22"/>
      <c r="DNN22"/>
      <c r="DNO22"/>
      <c r="DNP22"/>
      <c r="DNQ22"/>
      <c r="DNR22"/>
      <c r="DNS22"/>
      <c r="DNT22"/>
      <c r="DNU22"/>
      <c r="DNV22"/>
      <c r="DNW22"/>
      <c r="DNX22"/>
      <c r="DNY22"/>
      <c r="DNZ22"/>
      <c r="DOA22"/>
      <c r="DOB22"/>
      <c r="DOC22"/>
      <c r="DOD22"/>
      <c r="DOE22"/>
      <c r="DOF22"/>
      <c r="DOG22"/>
      <c r="DOH22"/>
      <c r="DOI22"/>
      <c r="DOJ22"/>
      <c r="DOK22"/>
      <c r="DOL22"/>
      <c r="DOM22"/>
      <c r="DON22"/>
      <c r="DOO22"/>
      <c r="DOP22"/>
      <c r="DOQ22"/>
      <c r="DOR22"/>
      <c r="DOS22"/>
      <c r="DOT22"/>
      <c r="DOU22"/>
      <c r="DOV22"/>
      <c r="DOW22"/>
      <c r="DOX22"/>
      <c r="DOY22"/>
      <c r="DOZ22"/>
      <c r="DPA22"/>
      <c r="DPB22"/>
      <c r="DPC22"/>
      <c r="DPD22"/>
      <c r="DPE22"/>
      <c r="DPF22"/>
      <c r="DPG22"/>
      <c r="DPH22"/>
      <c r="DPI22"/>
      <c r="DPJ22"/>
      <c r="DPK22"/>
      <c r="DPL22"/>
      <c r="DPM22"/>
      <c r="DPN22"/>
      <c r="DPO22"/>
      <c r="DPP22"/>
      <c r="DPQ22"/>
      <c r="DPR22"/>
      <c r="DPS22"/>
      <c r="DPT22"/>
      <c r="DPU22"/>
      <c r="DPV22"/>
      <c r="DPW22"/>
      <c r="DPX22"/>
      <c r="DPY22"/>
      <c r="DPZ22"/>
      <c r="DQA22"/>
      <c r="DQB22"/>
      <c r="DQC22"/>
      <c r="DQD22"/>
      <c r="DQE22"/>
      <c r="DQF22"/>
      <c r="DQG22"/>
      <c r="DQH22"/>
      <c r="DQI22"/>
      <c r="DQJ22"/>
      <c r="DQK22"/>
      <c r="DQL22"/>
      <c r="DQM22"/>
      <c r="DQN22"/>
      <c r="DQO22"/>
      <c r="DQP22"/>
      <c r="DQQ22"/>
      <c r="DQR22"/>
      <c r="DQS22"/>
      <c r="DQT22"/>
      <c r="DQU22"/>
      <c r="DQV22"/>
      <c r="DQW22"/>
      <c r="DQX22"/>
      <c r="DQY22"/>
      <c r="DQZ22"/>
      <c r="DRA22"/>
      <c r="DRB22"/>
      <c r="DRC22"/>
      <c r="DRD22"/>
      <c r="DRE22"/>
      <c r="DRF22"/>
      <c r="DRG22"/>
      <c r="DRH22"/>
      <c r="DRI22"/>
      <c r="DRJ22"/>
      <c r="DRK22"/>
      <c r="DRL22"/>
      <c r="DRM22"/>
      <c r="DRN22"/>
      <c r="DRO22"/>
      <c r="DRP22"/>
      <c r="DRQ22"/>
      <c r="DRR22"/>
      <c r="DRS22"/>
      <c r="DRT22"/>
      <c r="DRU22"/>
      <c r="DRV22"/>
      <c r="DRW22"/>
      <c r="DRX22"/>
      <c r="DRY22"/>
      <c r="DRZ22"/>
      <c r="DSA22"/>
      <c r="DSB22"/>
      <c r="DSC22"/>
      <c r="DSD22"/>
      <c r="DSE22"/>
      <c r="DSF22"/>
      <c r="DSG22"/>
      <c r="DSH22"/>
      <c r="DSI22"/>
      <c r="DSJ22"/>
      <c r="DSK22"/>
      <c r="DSL22"/>
      <c r="DSM22"/>
      <c r="DSN22"/>
      <c r="DSO22"/>
      <c r="DSP22"/>
      <c r="DSQ22"/>
      <c r="DSR22"/>
      <c r="DSS22"/>
      <c r="DST22"/>
      <c r="DSU22"/>
      <c r="DSV22"/>
      <c r="DSW22"/>
      <c r="DSX22"/>
      <c r="DSY22"/>
      <c r="DSZ22"/>
      <c r="DTA22"/>
      <c r="DTB22"/>
      <c r="DTC22"/>
      <c r="DTD22"/>
      <c r="DTE22"/>
      <c r="DTF22"/>
      <c r="DTG22"/>
      <c r="DTH22"/>
      <c r="DTI22"/>
      <c r="DTJ22"/>
      <c r="DTK22"/>
      <c r="DTL22"/>
      <c r="DTM22"/>
      <c r="DTN22"/>
      <c r="DTO22"/>
      <c r="DTP22"/>
      <c r="DTQ22"/>
      <c r="DTR22"/>
      <c r="DTS22"/>
      <c r="DTT22"/>
      <c r="DTU22"/>
      <c r="DTV22"/>
      <c r="DTW22"/>
      <c r="DTX22"/>
      <c r="DTY22"/>
      <c r="DTZ22"/>
      <c r="DUA22"/>
      <c r="DUB22"/>
      <c r="DUC22"/>
      <c r="DUD22"/>
      <c r="DUE22"/>
      <c r="DUF22"/>
      <c r="DUG22"/>
      <c r="DUH22"/>
      <c r="DUI22"/>
      <c r="DUJ22"/>
      <c r="DUK22"/>
      <c r="DUL22"/>
      <c r="DUM22"/>
      <c r="DUN22"/>
      <c r="DUO22"/>
      <c r="DUP22"/>
      <c r="DUQ22"/>
      <c r="DUR22"/>
      <c r="DUS22"/>
      <c r="DUT22"/>
      <c r="DUU22"/>
      <c r="DUV22"/>
      <c r="DUW22"/>
      <c r="DUX22"/>
      <c r="DUY22"/>
      <c r="DUZ22"/>
      <c r="DVA22"/>
      <c r="DVB22"/>
      <c r="DVC22"/>
      <c r="DVD22"/>
      <c r="DVE22"/>
      <c r="DVF22"/>
      <c r="DVG22"/>
      <c r="DVH22"/>
      <c r="DVI22"/>
      <c r="DVJ22"/>
      <c r="DVK22"/>
      <c r="DVL22"/>
      <c r="DVM22"/>
      <c r="DVN22"/>
      <c r="DVO22"/>
      <c r="DVP22"/>
      <c r="DVQ22"/>
      <c r="DVR22"/>
      <c r="DVS22"/>
      <c r="DVT22"/>
      <c r="DVU22"/>
      <c r="DVV22"/>
      <c r="DVW22"/>
      <c r="DVX22"/>
      <c r="DVY22"/>
      <c r="DVZ22"/>
      <c r="DWA22"/>
      <c r="DWB22"/>
      <c r="DWC22"/>
      <c r="DWD22"/>
      <c r="DWE22"/>
      <c r="DWF22"/>
      <c r="DWG22"/>
      <c r="DWH22"/>
      <c r="DWI22"/>
      <c r="DWJ22"/>
      <c r="DWK22"/>
      <c r="DWL22"/>
      <c r="DWM22"/>
      <c r="DWN22"/>
      <c r="DWO22"/>
      <c r="DWP22"/>
      <c r="DWQ22"/>
      <c r="DWR22"/>
      <c r="DWS22"/>
      <c r="DWT22"/>
      <c r="DWU22"/>
      <c r="DWV22"/>
      <c r="DWW22"/>
      <c r="DWX22"/>
      <c r="DWY22"/>
      <c r="DWZ22"/>
      <c r="DXA22"/>
      <c r="DXB22"/>
      <c r="DXC22"/>
      <c r="DXD22"/>
      <c r="DXE22"/>
      <c r="DXF22"/>
      <c r="DXG22"/>
      <c r="DXH22"/>
      <c r="DXI22"/>
      <c r="DXJ22"/>
      <c r="DXK22"/>
      <c r="DXL22"/>
      <c r="DXM22"/>
      <c r="DXN22"/>
      <c r="DXO22"/>
      <c r="DXP22"/>
      <c r="DXQ22"/>
      <c r="DXR22"/>
      <c r="DXS22"/>
      <c r="DXT22"/>
      <c r="DXU22"/>
      <c r="DXV22"/>
      <c r="DXW22"/>
      <c r="DXX22"/>
      <c r="DXY22"/>
      <c r="DXZ22"/>
      <c r="DYA22"/>
      <c r="DYB22"/>
      <c r="DYC22"/>
      <c r="DYD22"/>
      <c r="DYE22"/>
      <c r="DYF22"/>
      <c r="DYG22"/>
      <c r="DYH22"/>
      <c r="DYI22"/>
      <c r="DYJ22"/>
      <c r="DYK22"/>
      <c r="DYL22"/>
      <c r="DYM22"/>
      <c r="DYN22"/>
      <c r="DYO22"/>
      <c r="DYP22"/>
      <c r="DYQ22"/>
      <c r="DYR22"/>
      <c r="DYS22"/>
      <c r="DYT22"/>
      <c r="DYU22"/>
      <c r="DYV22"/>
      <c r="DYW22"/>
      <c r="DYX22"/>
      <c r="DYY22"/>
      <c r="DYZ22"/>
      <c r="DZA22"/>
      <c r="DZB22"/>
      <c r="DZC22"/>
      <c r="DZD22"/>
      <c r="DZE22"/>
      <c r="DZF22"/>
      <c r="DZG22"/>
      <c r="DZH22"/>
      <c r="DZI22"/>
      <c r="DZJ22"/>
      <c r="DZK22"/>
      <c r="DZL22"/>
      <c r="DZM22"/>
      <c r="DZN22"/>
      <c r="DZO22"/>
      <c r="DZP22"/>
      <c r="DZQ22"/>
      <c r="DZR22"/>
      <c r="DZS22"/>
      <c r="DZT22"/>
      <c r="DZU22"/>
      <c r="DZV22"/>
      <c r="DZW22"/>
      <c r="DZX22"/>
      <c r="DZY22"/>
      <c r="DZZ22"/>
      <c r="EAA22"/>
      <c r="EAB22"/>
      <c r="EAC22"/>
      <c r="EAD22"/>
      <c r="EAE22"/>
      <c r="EAF22"/>
      <c r="EAG22"/>
      <c r="EAH22"/>
      <c r="EAI22"/>
      <c r="EAJ22"/>
      <c r="EAK22"/>
      <c r="EAL22"/>
      <c r="EAM22"/>
      <c r="EAN22"/>
      <c r="EAO22"/>
      <c r="EAP22"/>
      <c r="EAQ22"/>
      <c r="EAR22"/>
      <c r="EAS22"/>
      <c r="EAT22"/>
      <c r="EAU22"/>
      <c r="EAV22"/>
      <c r="EAW22"/>
      <c r="EAX22"/>
      <c r="EAY22"/>
      <c r="EAZ22"/>
      <c r="EBA22"/>
      <c r="EBB22"/>
      <c r="EBC22"/>
      <c r="EBD22"/>
      <c r="EBE22"/>
      <c r="EBF22"/>
      <c r="EBG22"/>
      <c r="EBH22"/>
      <c r="EBI22"/>
      <c r="EBJ22"/>
      <c r="EBK22"/>
      <c r="EBL22"/>
      <c r="EBM22"/>
      <c r="EBN22"/>
      <c r="EBO22"/>
      <c r="EBP22"/>
      <c r="EBQ22"/>
      <c r="EBR22"/>
      <c r="EBS22"/>
      <c r="EBT22"/>
      <c r="EBU22"/>
      <c r="EBV22"/>
      <c r="EBW22"/>
      <c r="EBX22"/>
      <c r="EBY22"/>
      <c r="EBZ22"/>
      <c r="ECA22"/>
      <c r="ECB22"/>
      <c r="ECC22"/>
      <c r="ECD22"/>
      <c r="ECE22"/>
      <c r="ECF22"/>
      <c r="ECG22"/>
      <c r="ECH22"/>
      <c r="ECI22"/>
      <c r="ECJ22"/>
      <c r="ECK22"/>
      <c r="ECL22"/>
      <c r="ECM22"/>
      <c r="ECN22"/>
      <c r="ECO22"/>
      <c r="ECP22"/>
      <c r="ECQ22"/>
      <c r="ECR22"/>
      <c r="ECS22"/>
      <c r="ECT22"/>
      <c r="ECU22"/>
      <c r="ECV22"/>
      <c r="ECW22"/>
      <c r="ECX22"/>
      <c r="ECY22"/>
      <c r="ECZ22"/>
      <c r="EDA22"/>
      <c r="EDB22"/>
      <c r="EDC22"/>
      <c r="EDD22"/>
      <c r="EDE22"/>
      <c r="EDF22"/>
      <c r="EDG22"/>
      <c r="EDH22"/>
      <c r="EDI22"/>
      <c r="EDJ22"/>
      <c r="EDK22"/>
      <c r="EDL22"/>
      <c r="EDM22"/>
      <c r="EDN22"/>
      <c r="EDO22"/>
      <c r="EDP22"/>
      <c r="EDQ22"/>
      <c r="EDR22"/>
      <c r="EDS22"/>
      <c r="EDT22"/>
      <c r="EDU22"/>
      <c r="EDV22"/>
      <c r="EDW22"/>
      <c r="EDX22"/>
      <c r="EDY22"/>
      <c r="EDZ22"/>
      <c r="EEA22"/>
      <c r="EEB22"/>
      <c r="EEC22"/>
      <c r="EED22"/>
      <c r="EEE22"/>
      <c r="EEF22"/>
      <c r="EEG22"/>
      <c r="EEH22"/>
      <c r="EEI22"/>
      <c r="EEJ22"/>
      <c r="EEK22"/>
      <c r="EEL22"/>
      <c r="EEM22"/>
      <c r="EEN22"/>
      <c r="EEO22"/>
      <c r="EEP22"/>
      <c r="EEQ22"/>
      <c r="EER22"/>
      <c r="EES22"/>
      <c r="EET22"/>
      <c r="EEU22"/>
      <c r="EEV22"/>
      <c r="EEW22"/>
      <c r="EEX22"/>
      <c r="EEY22"/>
      <c r="EEZ22"/>
      <c r="EFA22"/>
      <c r="EFB22"/>
      <c r="EFC22"/>
      <c r="EFD22"/>
      <c r="EFE22"/>
      <c r="EFF22"/>
      <c r="EFG22"/>
      <c r="EFH22"/>
      <c r="EFI22"/>
      <c r="EFJ22"/>
      <c r="EFK22"/>
      <c r="EFL22"/>
      <c r="EFM22"/>
      <c r="EFN22"/>
      <c r="EFO22"/>
      <c r="EFP22"/>
      <c r="EFQ22"/>
      <c r="EFR22"/>
      <c r="EFS22"/>
      <c r="EFT22"/>
      <c r="EFU22"/>
      <c r="EFV22"/>
      <c r="EFW22"/>
      <c r="EFX22"/>
      <c r="EFY22"/>
      <c r="EFZ22"/>
      <c r="EGA22"/>
      <c r="EGB22"/>
      <c r="EGC22"/>
      <c r="EGD22"/>
      <c r="EGE22"/>
      <c r="EGF22"/>
      <c r="EGG22"/>
      <c r="EGH22"/>
      <c r="EGI22"/>
      <c r="EGJ22"/>
      <c r="EGK22"/>
      <c r="EGL22"/>
      <c r="EGM22"/>
      <c r="EGN22"/>
      <c r="EGO22"/>
      <c r="EGP22"/>
      <c r="EGQ22"/>
      <c r="EGR22"/>
      <c r="EGS22"/>
      <c r="EGT22"/>
      <c r="EGU22"/>
      <c r="EGV22"/>
      <c r="EGW22"/>
      <c r="EGX22"/>
      <c r="EGY22"/>
      <c r="EGZ22"/>
      <c r="EHA22"/>
      <c r="EHB22"/>
      <c r="EHC22"/>
      <c r="EHD22"/>
      <c r="EHE22"/>
      <c r="EHF22"/>
      <c r="EHG22"/>
      <c r="EHH22"/>
      <c r="EHI22"/>
      <c r="EHJ22"/>
      <c r="EHK22"/>
      <c r="EHL22"/>
      <c r="EHM22"/>
      <c r="EHN22"/>
      <c r="EHO22"/>
      <c r="EHP22"/>
      <c r="EHQ22"/>
      <c r="EHR22"/>
      <c r="EHS22"/>
      <c r="EHT22"/>
      <c r="EHU22"/>
      <c r="EHV22"/>
      <c r="EHW22"/>
      <c r="EHX22"/>
      <c r="EHY22"/>
      <c r="EHZ22"/>
      <c r="EIA22"/>
      <c r="EIB22"/>
      <c r="EIC22"/>
      <c r="EID22"/>
      <c r="EIE22"/>
      <c r="EIF22"/>
      <c r="EIG22"/>
      <c r="EIH22"/>
      <c r="EII22"/>
      <c r="EIJ22"/>
      <c r="EIK22"/>
      <c r="EIL22"/>
      <c r="EIM22"/>
      <c r="EIN22"/>
      <c r="EIO22"/>
      <c r="EIP22"/>
      <c r="EIQ22"/>
      <c r="EIR22"/>
      <c r="EIS22"/>
      <c r="EIT22"/>
      <c r="EIU22"/>
      <c r="EIV22"/>
      <c r="EIW22"/>
      <c r="EIX22"/>
      <c r="EIY22"/>
      <c r="EIZ22"/>
      <c r="EJA22"/>
      <c r="EJB22"/>
      <c r="EJC22"/>
      <c r="EJD22"/>
      <c r="EJE22"/>
      <c r="EJF22"/>
      <c r="EJG22"/>
      <c r="EJH22"/>
      <c r="EJI22"/>
      <c r="EJJ22"/>
      <c r="EJK22"/>
      <c r="EJL22"/>
      <c r="EJM22"/>
      <c r="EJN22"/>
      <c r="EJO22"/>
      <c r="EJP22"/>
      <c r="EJQ22"/>
      <c r="EJR22"/>
      <c r="EJS22"/>
      <c r="EJT22"/>
      <c r="EJU22"/>
      <c r="EJV22"/>
      <c r="EJW22"/>
      <c r="EJX22"/>
      <c r="EJY22"/>
      <c r="EJZ22"/>
      <c r="EKA22"/>
      <c r="EKB22"/>
      <c r="EKC22"/>
      <c r="EKD22"/>
      <c r="EKE22"/>
      <c r="EKF22"/>
      <c r="EKG22"/>
      <c r="EKH22"/>
      <c r="EKI22"/>
      <c r="EKJ22"/>
      <c r="EKK22"/>
      <c r="EKL22"/>
      <c r="EKM22"/>
      <c r="EKN22"/>
      <c r="EKO22"/>
      <c r="EKP22"/>
      <c r="EKQ22"/>
      <c r="EKR22"/>
      <c r="EKS22"/>
      <c r="EKT22"/>
      <c r="EKU22"/>
      <c r="EKV22"/>
      <c r="EKW22"/>
      <c r="EKX22"/>
      <c r="EKY22"/>
      <c r="EKZ22"/>
      <c r="ELA22"/>
      <c r="ELB22"/>
      <c r="ELC22"/>
      <c r="ELD22"/>
      <c r="ELE22"/>
      <c r="ELF22"/>
      <c r="ELG22"/>
      <c r="ELH22"/>
      <c r="ELI22"/>
      <c r="ELJ22"/>
      <c r="ELK22"/>
      <c r="ELL22"/>
      <c r="ELM22"/>
      <c r="ELN22"/>
      <c r="ELO22"/>
      <c r="ELP22"/>
      <c r="ELQ22"/>
      <c r="ELR22"/>
      <c r="ELS22"/>
      <c r="ELT22"/>
      <c r="ELU22"/>
      <c r="ELV22"/>
      <c r="ELW22"/>
      <c r="ELX22"/>
      <c r="ELY22"/>
      <c r="ELZ22"/>
      <c r="EMA22"/>
      <c r="EMB22"/>
      <c r="EMC22"/>
      <c r="EMD22"/>
      <c r="EME22"/>
      <c r="EMF22"/>
      <c r="EMG22"/>
      <c r="EMH22"/>
      <c r="EMI22"/>
      <c r="EMJ22"/>
      <c r="EMK22"/>
      <c r="EML22"/>
      <c r="EMM22"/>
      <c r="EMN22"/>
      <c r="EMO22"/>
      <c r="EMP22"/>
      <c r="EMQ22"/>
      <c r="EMR22"/>
      <c r="EMS22"/>
      <c r="EMT22"/>
      <c r="EMU22"/>
      <c r="EMV22"/>
      <c r="EMW22"/>
      <c r="EMX22"/>
      <c r="EMY22"/>
      <c r="EMZ22"/>
      <c r="ENA22"/>
      <c r="ENB22"/>
      <c r="ENC22"/>
      <c r="END22"/>
      <c r="ENE22"/>
      <c r="ENF22"/>
      <c r="ENG22"/>
      <c r="ENH22"/>
      <c r="ENI22"/>
      <c r="ENJ22"/>
      <c r="ENK22"/>
      <c r="ENL22"/>
      <c r="ENM22"/>
      <c r="ENN22"/>
      <c r="ENO22"/>
      <c r="ENP22"/>
      <c r="ENQ22"/>
      <c r="ENR22"/>
      <c r="ENS22"/>
      <c r="ENT22"/>
      <c r="ENU22"/>
      <c r="ENV22"/>
      <c r="ENW22"/>
      <c r="ENX22"/>
      <c r="ENY22"/>
      <c r="ENZ22"/>
      <c r="EOA22"/>
      <c r="EOB22"/>
      <c r="EOC22"/>
      <c r="EOD22"/>
      <c r="EOE22"/>
      <c r="EOF22"/>
      <c r="EOG22"/>
      <c r="EOH22"/>
      <c r="EOI22"/>
      <c r="EOJ22"/>
      <c r="EOK22"/>
      <c r="EOL22"/>
      <c r="EOM22"/>
      <c r="EON22"/>
      <c r="EOO22"/>
      <c r="EOP22"/>
      <c r="EOQ22"/>
      <c r="EOR22"/>
      <c r="EOS22"/>
      <c r="EOT22"/>
      <c r="EOU22"/>
      <c r="EOV22"/>
      <c r="EOW22"/>
      <c r="EOX22"/>
      <c r="EOY22"/>
      <c r="EOZ22"/>
      <c r="EPA22"/>
      <c r="EPB22"/>
      <c r="EPC22"/>
      <c r="EPD22"/>
      <c r="EPE22"/>
      <c r="EPF22"/>
      <c r="EPG22"/>
      <c r="EPH22"/>
      <c r="EPI22"/>
      <c r="EPJ22"/>
      <c r="EPK22"/>
      <c r="EPL22"/>
      <c r="EPM22"/>
      <c r="EPN22"/>
      <c r="EPO22"/>
      <c r="EPP22"/>
      <c r="EPQ22"/>
      <c r="EPR22"/>
      <c r="EPS22"/>
      <c r="EPT22"/>
      <c r="EPU22"/>
      <c r="EPV22"/>
      <c r="EPW22"/>
      <c r="EPX22"/>
      <c r="EPY22"/>
      <c r="EPZ22"/>
      <c r="EQA22"/>
      <c r="EQB22"/>
      <c r="EQC22"/>
      <c r="EQD22"/>
      <c r="EQE22"/>
      <c r="EQF22"/>
      <c r="EQG22"/>
      <c r="EQH22"/>
      <c r="EQI22"/>
      <c r="EQJ22"/>
      <c r="EQK22"/>
      <c r="EQL22"/>
      <c r="EQM22"/>
      <c r="EQN22"/>
      <c r="EQO22"/>
      <c r="EQP22"/>
      <c r="EQQ22"/>
      <c r="EQR22"/>
      <c r="EQS22"/>
      <c r="EQT22"/>
      <c r="EQU22"/>
      <c r="EQV22"/>
      <c r="EQW22"/>
      <c r="EQX22"/>
      <c r="EQY22"/>
      <c r="EQZ22"/>
      <c r="ERA22"/>
      <c r="ERB22"/>
      <c r="ERC22"/>
      <c r="ERD22"/>
      <c r="ERE22"/>
      <c r="ERF22"/>
      <c r="ERG22"/>
      <c r="ERH22"/>
      <c r="ERI22"/>
      <c r="ERJ22"/>
      <c r="ERK22"/>
      <c r="ERL22"/>
      <c r="ERM22"/>
      <c r="ERN22"/>
      <c r="ERO22"/>
      <c r="ERP22"/>
      <c r="ERQ22"/>
      <c r="ERR22"/>
      <c r="ERS22"/>
      <c r="ERT22"/>
      <c r="ERU22"/>
      <c r="ERV22"/>
      <c r="ERW22"/>
      <c r="ERX22"/>
      <c r="ERY22"/>
      <c r="ERZ22"/>
      <c r="ESA22"/>
      <c r="ESB22"/>
      <c r="ESC22"/>
      <c r="ESD22"/>
      <c r="ESE22"/>
      <c r="ESF22"/>
      <c r="ESG22"/>
      <c r="ESH22"/>
      <c r="ESI22"/>
      <c r="ESJ22"/>
      <c r="ESK22"/>
      <c r="ESL22"/>
      <c r="ESM22"/>
      <c r="ESN22"/>
      <c r="ESO22"/>
      <c r="ESP22"/>
      <c r="ESQ22"/>
      <c r="ESR22"/>
      <c r="ESS22"/>
      <c r="EST22"/>
      <c r="ESU22"/>
      <c r="ESV22"/>
      <c r="ESW22"/>
      <c r="ESX22"/>
      <c r="ESY22"/>
      <c r="ESZ22"/>
      <c r="ETA22"/>
      <c r="ETB22"/>
      <c r="ETC22"/>
      <c r="ETD22"/>
      <c r="ETE22"/>
      <c r="ETF22"/>
      <c r="ETG22"/>
      <c r="ETH22"/>
      <c r="ETI22"/>
      <c r="ETJ22"/>
      <c r="ETK22"/>
      <c r="ETL22"/>
      <c r="ETM22"/>
      <c r="ETN22"/>
      <c r="ETO22"/>
      <c r="ETP22"/>
      <c r="ETQ22"/>
      <c r="ETR22"/>
      <c r="ETS22"/>
      <c r="ETT22"/>
      <c r="ETU22"/>
      <c r="ETV22"/>
      <c r="ETW22"/>
      <c r="ETX22"/>
      <c r="ETY22"/>
      <c r="ETZ22"/>
      <c r="EUA22"/>
      <c r="EUB22"/>
      <c r="EUC22"/>
      <c r="EUD22"/>
      <c r="EUE22"/>
      <c r="EUF22"/>
      <c r="EUG22"/>
      <c r="EUH22"/>
      <c r="EUI22"/>
      <c r="EUJ22"/>
      <c r="EUK22"/>
      <c r="EUL22"/>
      <c r="EUM22"/>
      <c r="EUN22"/>
      <c r="EUO22"/>
      <c r="EUP22"/>
      <c r="EUQ22"/>
      <c r="EUR22"/>
      <c r="EUS22"/>
      <c r="EUT22"/>
      <c r="EUU22"/>
      <c r="EUV22"/>
      <c r="EUW22"/>
      <c r="EUX22"/>
      <c r="EUY22"/>
      <c r="EUZ22"/>
      <c r="EVA22"/>
      <c r="EVB22"/>
      <c r="EVC22"/>
      <c r="EVD22"/>
      <c r="EVE22"/>
      <c r="EVF22"/>
      <c r="EVG22"/>
      <c r="EVH22"/>
      <c r="EVI22"/>
      <c r="EVJ22"/>
      <c r="EVK22"/>
      <c r="EVL22"/>
      <c r="EVM22"/>
      <c r="EVN22"/>
      <c r="EVO22"/>
      <c r="EVP22"/>
      <c r="EVQ22"/>
      <c r="EVR22"/>
      <c r="EVS22"/>
      <c r="EVT22"/>
      <c r="EVU22"/>
      <c r="EVV22"/>
      <c r="EVW22"/>
      <c r="EVX22"/>
      <c r="EVY22"/>
      <c r="EVZ22"/>
      <c r="EWA22"/>
      <c r="EWB22"/>
      <c r="EWC22"/>
      <c r="EWD22"/>
      <c r="EWE22"/>
      <c r="EWF22"/>
      <c r="EWG22"/>
      <c r="EWH22"/>
      <c r="EWI22"/>
      <c r="EWJ22"/>
      <c r="EWK22"/>
      <c r="EWL22"/>
      <c r="EWM22"/>
      <c r="EWN22"/>
      <c r="EWO22"/>
      <c r="EWP22"/>
      <c r="EWQ22"/>
      <c r="EWR22"/>
      <c r="EWS22"/>
      <c r="EWT22"/>
      <c r="EWU22"/>
      <c r="EWV22"/>
      <c r="EWW22"/>
      <c r="EWX22"/>
      <c r="EWY22"/>
      <c r="EWZ22"/>
      <c r="EXA22"/>
      <c r="EXB22"/>
      <c r="EXC22"/>
      <c r="EXD22"/>
      <c r="EXE22"/>
      <c r="EXF22"/>
      <c r="EXG22"/>
      <c r="EXH22"/>
      <c r="EXI22"/>
      <c r="EXJ22"/>
      <c r="EXK22"/>
      <c r="EXL22"/>
      <c r="EXM22"/>
      <c r="EXN22"/>
      <c r="EXO22"/>
      <c r="EXP22"/>
      <c r="EXQ22"/>
      <c r="EXR22"/>
      <c r="EXS22"/>
      <c r="EXT22"/>
      <c r="EXU22"/>
      <c r="EXV22"/>
      <c r="EXW22"/>
      <c r="EXX22"/>
      <c r="EXY22"/>
      <c r="EXZ22"/>
      <c r="EYA22"/>
      <c r="EYB22"/>
      <c r="EYC22"/>
      <c r="EYD22"/>
      <c r="EYE22"/>
      <c r="EYF22"/>
      <c r="EYG22"/>
      <c r="EYH22"/>
      <c r="EYI22"/>
      <c r="EYJ22"/>
      <c r="EYK22"/>
      <c r="EYL22"/>
      <c r="EYM22"/>
      <c r="EYN22"/>
      <c r="EYO22"/>
      <c r="EYP22"/>
      <c r="EYQ22"/>
      <c r="EYR22"/>
      <c r="EYS22"/>
      <c r="EYT22"/>
      <c r="EYU22"/>
      <c r="EYV22"/>
      <c r="EYW22"/>
      <c r="EYX22"/>
      <c r="EYY22"/>
      <c r="EYZ22"/>
      <c r="EZA22"/>
      <c r="EZB22"/>
      <c r="EZC22"/>
      <c r="EZD22"/>
      <c r="EZE22"/>
      <c r="EZF22"/>
      <c r="EZG22"/>
      <c r="EZH22"/>
      <c r="EZI22"/>
      <c r="EZJ22"/>
      <c r="EZK22"/>
      <c r="EZL22"/>
      <c r="EZM22"/>
      <c r="EZN22"/>
      <c r="EZO22"/>
      <c r="EZP22"/>
      <c r="EZQ22"/>
      <c r="EZR22"/>
      <c r="EZS22"/>
      <c r="EZT22"/>
      <c r="EZU22"/>
      <c r="EZV22"/>
      <c r="EZW22"/>
      <c r="EZX22"/>
      <c r="EZY22"/>
      <c r="EZZ22"/>
      <c r="FAA22"/>
      <c r="FAB22"/>
      <c r="FAC22"/>
      <c r="FAD22"/>
      <c r="FAE22"/>
      <c r="FAF22"/>
      <c r="FAG22"/>
      <c r="FAH22"/>
      <c r="FAI22"/>
      <c r="FAJ22"/>
      <c r="FAK22"/>
      <c r="FAL22"/>
      <c r="FAM22"/>
      <c r="FAN22"/>
      <c r="FAO22"/>
      <c r="FAP22"/>
      <c r="FAQ22"/>
      <c r="FAR22"/>
      <c r="FAS22"/>
      <c r="FAT22"/>
      <c r="FAU22"/>
      <c r="FAV22"/>
      <c r="FAW22"/>
      <c r="FAX22"/>
      <c r="FAY22"/>
      <c r="FAZ22"/>
      <c r="FBA22"/>
      <c r="FBB22"/>
      <c r="FBC22"/>
      <c r="FBD22"/>
      <c r="FBE22"/>
      <c r="FBF22"/>
      <c r="FBG22"/>
      <c r="FBH22"/>
      <c r="FBI22"/>
      <c r="FBJ22"/>
      <c r="FBK22"/>
      <c r="FBL22"/>
      <c r="FBM22"/>
      <c r="FBN22"/>
      <c r="FBO22"/>
      <c r="FBP22"/>
      <c r="FBQ22"/>
      <c r="FBR22"/>
      <c r="FBS22"/>
      <c r="FBT22"/>
      <c r="FBU22"/>
      <c r="FBV22"/>
      <c r="FBW22"/>
      <c r="FBX22"/>
      <c r="FBY22"/>
      <c r="FBZ22"/>
      <c r="FCA22"/>
      <c r="FCB22"/>
      <c r="FCC22"/>
      <c r="FCD22"/>
      <c r="FCE22"/>
      <c r="FCF22"/>
      <c r="FCG22"/>
      <c r="FCH22"/>
      <c r="FCI22"/>
      <c r="FCJ22"/>
      <c r="FCK22"/>
      <c r="FCL22"/>
      <c r="FCM22"/>
      <c r="FCN22"/>
      <c r="FCO22"/>
      <c r="FCP22"/>
      <c r="FCQ22"/>
      <c r="FCR22"/>
      <c r="FCS22"/>
      <c r="FCT22"/>
      <c r="FCU22"/>
      <c r="FCV22"/>
      <c r="FCW22"/>
      <c r="FCX22"/>
      <c r="FCY22"/>
      <c r="FCZ22"/>
      <c r="FDA22"/>
      <c r="FDB22"/>
      <c r="FDC22"/>
      <c r="FDD22"/>
      <c r="FDE22"/>
      <c r="FDF22"/>
      <c r="FDG22"/>
      <c r="FDH22"/>
      <c r="FDI22"/>
      <c r="FDJ22"/>
      <c r="FDK22"/>
      <c r="FDL22"/>
      <c r="FDM22"/>
      <c r="FDN22"/>
      <c r="FDO22"/>
      <c r="FDP22"/>
      <c r="FDQ22"/>
      <c r="FDR22"/>
      <c r="FDS22"/>
      <c r="FDT22"/>
      <c r="FDU22"/>
      <c r="FDV22"/>
      <c r="FDW22"/>
      <c r="FDX22"/>
      <c r="FDY22"/>
      <c r="FDZ22"/>
      <c r="FEA22"/>
      <c r="FEB22"/>
      <c r="FEC22"/>
      <c r="FED22"/>
      <c r="FEE22"/>
      <c r="FEF22"/>
      <c r="FEG22"/>
      <c r="FEH22"/>
      <c r="FEI22"/>
      <c r="FEJ22"/>
      <c r="FEK22"/>
      <c r="FEL22"/>
      <c r="FEM22"/>
      <c r="FEN22"/>
      <c r="FEO22"/>
      <c r="FEP22"/>
      <c r="FEQ22"/>
      <c r="FER22"/>
      <c r="FES22"/>
      <c r="FET22"/>
      <c r="FEU22"/>
      <c r="FEV22"/>
      <c r="FEW22"/>
      <c r="FEX22"/>
      <c r="FEY22"/>
      <c r="FEZ22"/>
      <c r="FFA22"/>
      <c r="FFB22"/>
      <c r="FFC22"/>
      <c r="FFD22"/>
      <c r="FFE22"/>
      <c r="FFF22"/>
      <c r="FFG22"/>
      <c r="FFH22"/>
      <c r="FFI22"/>
      <c r="FFJ22"/>
      <c r="FFK22"/>
      <c r="FFL22"/>
      <c r="FFM22"/>
      <c r="FFN22"/>
      <c r="FFO22"/>
      <c r="FFP22"/>
      <c r="FFQ22"/>
      <c r="FFR22"/>
      <c r="FFS22"/>
      <c r="FFT22"/>
      <c r="FFU22"/>
      <c r="FFV22"/>
      <c r="FFW22"/>
      <c r="FFX22"/>
      <c r="FFY22"/>
      <c r="FFZ22"/>
      <c r="FGA22"/>
      <c r="FGB22"/>
      <c r="FGC22"/>
      <c r="FGD22"/>
      <c r="FGE22"/>
      <c r="FGF22"/>
      <c r="FGG22"/>
      <c r="FGH22"/>
      <c r="FGI22"/>
      <c r="FGJ22"/>
      <c r="FGK22"/>
      <c r="FGL22"/>
      <c r="FGM22"/>
      <c r="FGN22"/>
      <c r="FGO22"/>
      <c r="FGP22"/>
      <c r="FGQ22"/>
      <c r="FGR22"/>
      <c r="FGS22"/>
      <c r="FGT22"/>
      <c r="FGU22"/>
      <c r="FGV22"/>
      <c r="FGW22"/>
      <c r="FGX22"/>
      <c r="FGY22"/>
      <c r="FGZ22"/>
      <c r="FHA22"/>
      <c r="FHB22"/>
      <c r="FHC22"/>
      <c r="FHD22"/>
      <c r="FHE22"/>
      <c r="FHF22"/>
      <c r="FHG22"/>
      <c r="FHH22"/>
      <c r="FHI22"/>
      <c r="FHJ22"/>
      <c r="FHK22"/>
      <c r="FHL22"/>
      <c r="FHM22"/>
      <c r="FHN22"/>
      <c r="FHO22"/>
      <c r="FHP22"/>
      <c r="FHQ22"/>
      <c r="FHR22"/>
      <c r="FHS22"/>
      <c r="FHT22"/>
      <c r="FHU22"/>
      <c r="FHV22"/>
      <c r="FHW22"/>
      <c r="FHX22"/>
      <c r="FHY22"/>
      <c r="FHZ22"/>
      <c r="FIA22"/>
      <c r="FIB22"/>
      <c r="FIC22"/>
      <c r="FID22"/>
      <c r="FIE22"/>
      <c r="FIF22"/>
      <c r="FIG22"/>
      <c r="FIH22"/>
      <c r="FII22"/>
      <c r="FIJ22"/>
      <c r="FIK22"/>
      <c r="FIL22"/>
      <c r="FIM22"/>
      <c r="FIN22"/>
      <c r="FIO22"/>
      <c r="FIP22"/>
      <c r="FIQ22"/>
      <c r="FIR22"/>
      <c r="FIS22"/>
      <c r="FIT22"/>
      <c r="FIU22"/>
      <c r="FIV22"/>
      <c r="FIW22"/>
      <c r="FIX22"/>
      <c r="FIY22"/>
      <c r="FIZ22"/>
      <c r="FJA22"/>
      <c r="FJB22"/>
      <c r="FJC22"/>
      <c r="FJD22"/>
      <c r="FJE22"/>
      <c r="FJF22"/>
      <c r="FJG22"/>
      <c r="FJH22"/>
      <c r="FJI22"/>
      <c r="FJJ22"/>
      <c r="FJK22"/>
      <c r="FJL22"/>
      <c r="FJM22"/>
      <c r="FJN22"/>
      <c r="FJO22"/>
      <c r="FJP22"/>
      <c r="FJQ22"/>
      <c r="FJR22"/>
      <c r="FJS22"/>
      <c r="FJT22"/>
      <c r="FJU22"/>
      <c r="FJV22"/>
      <c r="FJW22"/>
      <c r="FJX22"/>
      <c r="FJY22"/>
      <c r="FJZ22"/>
      <c r="FKA22"/>
      <c r="FKB22"/>
      <c r="FKC22"/>
      <c r="FKD22"/>
      <c r="FKE22"/>
      <c r="FKF22"/>
      <c r="FKG22"/>
      <c r="FKH22"/>
      <c r="FKI22"/>
      <c r="FKJ22"/>
      <c r="FKK22"/>
      <c r="FKL22"/>
      <c r="FKM22"/>
      <c r="FKN22"/>
      <c r="FKO22"/>
      <c r="FKP22"/>
      <c r="FKQ22"/>
      <c r="FKR22"/>
      <c r="FKS22"/>
      <c r="FKT22"/>
      <c r="FKU22"/>
      <c r="FKV22"/>
      <c r="FKW22"/>
      <c r="FKX22"/>
      <c r="FKY22"/>
      <c r="FKZ22"/>
      <c r="FLA22"/>
      <c r="FLB22"/>
      <c r="FLC22"/>
      <c r="FLD22"/>
      <c r="FLE22"/>
      <c r="FLF22"/>
      <c r="FLG22"/>
      <c r="FLH22"/>
      <c r="FLI22"/>
      <c r="FLJ22"/>
      <c r="FLK22"/>
      <c r="FLL22"/>
      <c r="FLM22"/>
      <c r="FLN22"/>
      <c r="FLO22"/>
      <c r="FLP22"/>
      <c r="FLQ22"/>
      <c r="FLR22"/>
      <c r="FLS22"/>
      <c r="FLT22"/>
      <c r="FLU22"/>
      <c r="FLV22"/>
      <c r="FLW22"/>
      <c r="FLX22"/>
      <c r="FLY22"/>
      <c r="FLZ22"/>
      <c r="FMA22"/>
      <c r="FMB22"/>
      <c r="FMC22"/>
      <c r="FMD22"/>
      <c r="FME22"/>
      <c r="FMF22"/>
      <c r="FMG22"/>
      <c r="FMH22"/>
      <c r="FMI22"/>
      <c r="FMJ22"/>
      <c r="FMK22"/>
      <c r="FML22"/>
      <c r="FMM22"/>
      <c r="FMN22"/>
      <c r="FMO22"/>
      <c r="FMP22"/>
      <c r="FMQ22"/>
      <c r="FMR22"/>
      <c r="FMS22"/>
      <c r="FMT22"/>
      <c r="FMU22"/>
      <c r="FMV22"/>
      <c r="FMW22"/>
      <c r="FMX22"/>
      <c r="FMY22"/>
      <c r="FMZ22"/>
      <c r="FNA22"/>
      <c r="FNB22"/>
      <c r="FNC22"/>
      <c r="FND22"/>
      <c r="FNE22"/>
      <c r="FNF22"/>
      <c r="FNG22"/>
      <c r="FNH22"/>
      <c r="FNI22"/>
      <c r="FNJ22"/>
      <c r="FNK22"/>
      <c r="FNL22"/>
      <c r="FNM22"/>
      <c r="FNN22"/>
      <c r="FNO22"/>
      <c r="FNP22"/>
      <c r="FNQ22"/>
      <c r="FNR22"/>
      <c r="FNS22"/>
      <c r="FNT22"/>
      <c r="FNU22"/>
      <c r="FNV22"/>
      <c r="FNW22"/>
      <c r="FNX22"/>
      <c r="FNY22"/>
      <c r="FNZ22"/>
      <c r="FOA22"/>
      <c r="FOB22"/>
      <c r="FOC22"/>
      <c r="FOD22"/>
      <c r="FOE22"/>
      <c r="FOF22"/>
      <c r="FOG22"/>
      <c r="FOH22"/>
      <c r="FOI22"/>
      <c r="FOJ22"/>
      <c r="FOK22"/>
      <c r="FOL22"/>
      <c r="FOM22"/>
      <c r="FON22"/>
      <c r="FOO22"/>
      <c r="FOP22"/>
      <c r="FOQ22"/>
      <c r="FOR22"/>
      <c r="FOS22"/>
      <c r="FOT22"/>
      <c r="FOU22"/>
      <c r="FOV22"/>
      <c r="FOW22"/>
      <c r="FOX22"/>
      <c r="FOY22"/>
      <c r="FOZ22"/>
      <c r="FPA22"/>
      <c r="FPB22"/>
      <c r="FPC22"/>
      <c r="FPD22"/>
      <c r="FPE22"/>
      <c r="FPF22"/>
      <c r="FPG22"/>
      <c r="FPH22"/>
      <c r="FPI22"/>
      <c r="FPJ22"/>
      <c r="FPK22"/>
      <c r="FPL22"/>
      <c r="FPM22"/>
      <c r="FPN22"/>
      <c r="FPO22"/>
      <c r="FPP22"/>
      <c r="FPQ22"/>
      <c r="FPR22"/>
      <c r="FPS22"/>
      <c r="FPT22"/>
      <c r="FPU22"/>
      <c r="FPV22"/>
      <c r="FPW22"/>
      <c r="FPX22"/>
      <c r="FPY22"/>
      <c r="FPZ22"/>
      <c r="FQA22"/>
      <c r="FQB22"/>
      <c r="FQC22"/>
      <c r="FQD22"/>
      <c r="FQE22"/>
      <c r="FQF22"/>
      <c r="FQG22"/>
      <c r="FQH22"/>
      <c r="FQI22"/>
      <c r="FQJ22"/>
      <c r="FQK22"/>
      <c r="FQL22"/>
      <c r="FQM22"/>
      <c r="FQN22"/>
      <c r="FQO22"/>
      <c r="FQP22"/>
      <c r="FQQ22"/>
      <c r="FQR22"/>
      <c r="FQS22"/>
      <c r="FQT22"/>
      <c r="FQU22"/>
      <c r="FQV22"/>
      <c r="FQW22"/>
      <c r="FQX22"/>
      <c r="FQY22"/>
      <c r="FQZ22"/>
      <c r="FRA22"/>
      <c r="FRB22"/>
      <c r="FRC22"/>
      <c r="FRD22"/>
      <c r="FRE22"/>
      <c r="FRF22"/>
      <c r="FRG22"/>
      <c r="FRH22"/>
      <c r="FRI22"/>
      <c r="FRJ22"/>
      <c r="FRK22"/>
      <c r="FRL22"/>
      <c r="FRM22"/>
      <c r="FRN22"/>
      <c r="FRO22"/>
      <c r="FRP22"/>
      <c r="FRQ22"/>
      <c r="FRR22"/>
      <c r="FRS22"/>
      <c r="FRT22"/>
      <c r="FRU22"/>
      <c r="FRV22"/>
      <c r="FRW22"/>
      <c r="FRX22"/>
      <c r="FRY22"/>
      <c r="FRZ22"/>
      <c r="FSA22"/>
      <c r="FSB22"/>
      <c r="FSC22"/>
      <c r="FSD22"/>
      <c r="FSE22"/>
      <c r="FSF22"/>
      <c r="FSG22"/>
      <c r="FSH22"/>
      <c r="FSI22"/>
      <c r="FSJ22"/>
      <c r="FSK22"/>
      <c r="FSL22"/>
      <c r="FSM22"/>
      <c r="FSN22"/>
      <c r="FSO22"/>
      <c r="FSP22"/>
      <c r="FSQ22"/>
      <c r="FSR22"/>
      <c r="FSS22"/>
      <c r="FST22"/>
      <c r="FSU22"/>
      <c r="FSV22"/>
      <c r="FSW22"/>
      <c r="FSX22"/>
      <c r="FSY22"/>
      <c r="FSZ22"/>
      <c r="FTA22"/>
      <c r="FTB22"/>
      <c r="FTC22"/>
      <c r="FTD22"/>
      <c r="FTE22"/>
      <c r="FTF22"/>
      <c r="FTG22"/>
      <c r="FTH22"/>
      <c r="FTI22"/>
      <c r="FTJ22"/>
      <c r="FTK22"/>
      <c r="FTL22"/>
      <c r="FTM22"/>
      <c r="FTN22"/>
      <c r="FTO22"/>
      <c r="FTP22"/>
      <c r="FTQ22"/>
      <c r="FTR22"/>
      <c r="FTS22"/>
      <c r="FTT22"/>
      <c r="FTU22"/>
      <c r="FTV22"/>
      <c r="FTW22"/>
      <c r="FTX22"/>
      <c r="FTY22"/>
      <c r="FTZ22"/>
      <c r="FUA22"/>
      <c r="FUB22"/>
      <c r="FUC22"/>
      <c r="FUD22"/>
      <c r="FUE22"/>
      <c r="FUF22"/>
      <c r="FUG22"/>
      <c r="FUH22"/>
      <c r="FUI22"/>
      <c r="FUJ22"/>
      <c r="FUK22"/>
      <c r="FUL22"/>
      <c r="FUM22"/>
      <c r="FUN22"/>
      <c r="FUO22"/>
      <c r="FUP22"/>
      <c r="FUQ22"/>
      <c r="FUR22"/>
      <c r="FUS22"/>
      <c r="FUT22"/>
      <c r="FUU22"/>
      <c r="FUV22"/>
      <c r="FUW22"/>
      <c r="FUX22"/>
      <c r="FUY22"/>
      <c r="FUZ22"/>
      <c r="FVA22"/>
      <c r="FVB22"/>
      <c r="FVC22"/>
      <c r="FVD22"/>
      <c r="FVE22"/>
      <c r="FVF22"/>
      <c r="FVG22"/>
      <c r="FVH22"/>
      <c r="FVI22"/>
      <c r="FVJ22"/>
      <c r="FVK22"/>
      <c r="FVL22"/>
      <c r="FVM22"/>
      <c r="FVN22"/>
      <c r="FVO22"/>
      <c r="FVP22"/>
      <c r="FVQ22"/>
      <c r="FVR22"/>
      <c r="FVS22"/>
      <c r="FVT22"/>
      <c r="FVU22"/>
      <c r="FVV22"/>
      <c r="FVW22"/>
      <c r="FVX22"/>
      <c r="FVY22"/>
      <c r="FVZ22"/>
      <c r="FWA22"/>
      <c r="FWB22"/>
      <c r="FWC22"/>
      <c r="FWD22"/>
      <c r="FWE22"/>
      <c r="FWF22"/>
      <c r="FWG22"/>
      <c r="FWH22"/>
      <c r="FWI22"/>
      <c r="FWJ22"/>
      <c r="FWK22"/>
      <c r="FWL22"/>
      <c r="FWM22"/>
      <c r="FWN22"/>
      <c r="FWO22"/>
      <c r="FWP22"/>
      <c r="FWQ22"/>
      <c r="FWR22"/>
      <c r="FWS22"/>
      <c r="FWT22"/>
      <c r="FWU22"/>
      <c r="FWV22"/>
      <c r="FWW22"/>
      <c r="FWX22"/>
      <c r="FWY22"/>
      <c r="FWZ22"/>
      <c r="FXA22"/>
      <c r="FXB22"/>
      <c r="FXC22"/>
      <c r="FXD22"/>
      <c r="FXE22"/>
      <c r="FXF22"/>
      <c r="FXG22"/>
      <c r="FXH22"/>
      <c r="FXI22"/>
      <c r="FXJ22"/>
      <c r="FXK22"/>
      <c r="FXL22"/>
      <c r="FXM22"/>
      <c r="FXN22"/>
      <c r="FXO22"/>
      <c r="FXP22"/>
      <c r="FXQ22"/>
      <c r="FXR22"/>
      <c r="FXS22"/>
      <c r="FXT22"/>
      <c r="FXU22"/>
      <c r="FXV22"/>
      <c r="FXW22"/>
      <c r="FXX22"/>
      <c r="FXY22"/>
      <c r="FXZ22"/>
      <c r="FYA22"/>
      <c r="FYB22"/>
      <c r="FYC22"/>
      <c r="FYD22"/>
      <c r="FYE22"/>
      <c r="FYF22"/>
      <c r="FYG22"/>
      <c r="FYH22"/>
      <c r="FYI22"/>
      <c r="FYJ22"/>
      <c r="FYK22"/>
      <c r="FYL22"/>
      <c r="FYM22"/>
      <c r="FYN22"/>
      <c r="FYO22"/>
      <c r="FYP22"/>
      <c r="FYQ22"/>
      <c r="FYR22"/>
      <c r="FYS22"/>
      <c r="FYT22"/>
      <c r="FYU22"/>
      <c r="FYV22"/>
      <c r="FYW22"/>
      <c r="FYX22"/>
      <c r="FYY22"/>
      <c r="FYZ22"/>
      <c r="FZA22"/>
      <c r="FZB22"/>
      <c r="FZC22"/>
      <c r="FZD22"/>
      <c r="FZE22"/>
      <c r="FZF22"/>
      <c r="FZG22"/>
      <c r="FZH22"/>
      <c r="FZI22"/>
      <c r="FZJ22"/>
      <c r="FZK22"/>
      <c r="FZL22"/>
      <c r="FZM22"/>
      <c r="FZN22"/>
      <c r="FZO22"/>
      <c r="FZP22"/>
      <c r="FZQ22"/>
      <c r="FZR22"/>
      <c r="FZS22"/>
      <c r="FZT22"/>
      <c r="FZU22"/>
      <c r="FZV22"/>
      <c r="FZW22"/>
      <c r="FZX22"/>
      <c r="FZY22"/>
      <c r="FZZ22"/>
      <c r="GAA22"/>
      <c r="GAB22"/>
      <c r="GAC22"/>
      <c r="GAD22"/>
      <c r="GAE22"/>
      <c r="GAF22"/>
      <c r="GAG22"/>
      <c r="GAH22"/>
      <c r="GAI22"/>
      <c r="GAJ22"/>
      <c r="GAK22"/>
      <c r="GAL22"/>
      <c r="GAM22"/>
      <c r="GAN22"/>
      <c r="GAO22"/>
      <c r="GAP22"/>
      <c r="GAQ22"/>
      <c r="GAR22"/>
      <c r="GAS22"/>
      <c r="GAT22"/>
      <c r="GAU22"/>
      <c r="GAV22"/>
      <c r="GAW22"/>
      <c r="GAX22"/>
      <c r="GAY22"/>
      <c r="GAZ22"/>
      <c r="GBA22"/>
      <c r="GBB22"/>
      <c r="GBC22"/>
      <c r="GBD22"/>
      <c r="GBE22"/>
      <c r="GBF22"/>
      <c r="GBG22"/>
      <c r="GBH22"/>
      <c r="GBI22"/>
      <c r="GBJ22"/>
      <c r="GBK22"/>
      <c r="GBL22"/>
      <c r="GBM22"/>
      <c r="GBN22"/>
      <c r="GBO22"/>
      <c r="GBP22"/>
      <c r="GBQ22"/>
      <c r="GBR22"/>
      <c r="GBS22"/>
      <c r="GBT22"/>
      <c r="GBU22"/>
      <c r="GBV22"/>
      <c r="GBW22"/>
      <c r="GBX22"/>
      <c r="GBY22"/>
      <c r="GBZ22"/>
      <c r="GCA22"/>
      <c r="GCB22"/>
      <c r="GCC22"/>
      <c r="GCD22"/>
      <c r="GCE22"/>
      <c r="GCF22"/>
      <c r="GCG22"/>
      <c r="GCH22"/>
      <c r="GCI22"/>
      <c r="GCJ22"/>
      <c r="GCK22"/>
      <c r="GCL22"/>
      <c r="GCM22"/>
      <c r="GCN22"/>
      <c r="GCO22"/>
      <c r="GCP22"/>
      <c r="GCQ22"/>
      <c r="GCR22"/>
      <c r="GCS22"/>
      <c r="GCT22"/>
      <c r="GCU22"/>
      <c r="GCV22"/>
      <c r="GCW22"/>
      <c r="GCX22"/>
      <c r="GCY22"/>
      <c r="GCZ22"/>
      <c r="GDA22"/>
      <c r="GDB22"/>
      <c r="GDC22"/>
      <c r="GDD22"/>
      <c r="GDE22"/>
      <c r="GDF22"/>
      <c r="GDG22"/>
      <c r="GDH22"/>
      <c r="GDI22"/>
      <c r="GDJ22"/>
      <c r="GDK22"/>
      <c r="GDL22"/>
      <c r="GDM22"/>
      <c r="GDN22"/>
      <c r="GDO22"/>
      <c r="GDP22"/>
      <c r="GDQ22"/>
      <c r="GDR22"/>
      <c r="GDS22"/>
      <c r="GDT22"/>
      <c r="GDU22"/>
      <c r="GDV22"/>
      <c r="GDW22"/>
      <c r="GDX22"/>
      <c r="GDY22"/>
      <c r="GDZ22"/>
      <c r="GEA22"/>
      <c r="GEB22"/>
      <c r="GEC22"/>
      <c r="GED22"/>
      <c r="GEE22"/>
      <c r="GEF22"/>
      <c r="GEG22"/>
      <c r="GEH22"/>
      <c r="GEI22"/>
      <c r="GEJ22"/>
      <c r="GEK22"/>
      <c r="GEL22"/>
      <c r="GEM22"/>
      <c r="GEN22"/>
      <c r="GEO22"/>
      <c r="GEP22"/>
      <c r="GEQ22"/>
      <c r="GER22"/>
      <c r="GES22"/>
      <c r="GET22"/>
      <c r="GEU22"/>
      <c r="GEV22"/>
      <c r="GEW22"/>
      <c r="GEX22"/>
      <c r="GEY22"/>
      <c r="GEZ22"/>
      <c r="GFA22"/>
      <c r="GFB22"/>
      <c r="GFC22"/>
      <c r="GFD22"/>
      <c r="GFE22"/>
      <c r="GFF22"/>
      <c r="GFG22"/>
      <c r="GFH22"/>
      <c r="GFI22"/>
      <c r="GFJ22"/>
      <c r="GFK22"/>
      <c r="GFL22"/>
      <c r="GFM22"/>
      <c r="GFN22"/>
      <c r="GFO22"/>
      <c r="GFP22"/>
      <c r="GFQ22"/>
      <c r="GFR22"/>
      <c r="GFS22"/>
      <c r="GFT22"/>
      <c r="GFU22"/>
      <c r="GFV22"/>
      <c r="GFW22"/>
      <c r="GFX22"/>
      <c r="GFY22"/>
      <c r="GFZ22"/>
      <c r="GGA22"/>
      <c r="GGB22"/>
      <c r="GGC22"/>
      <c r="GGD22"/>
      <c r="GGE22"/>
      <c r="GGF22"/>
      <c r="GGG22"/>
      <c r="GGH22"/>
      <c r="GGI22"/>
      <c r="GGJ22"/>
      <c r="GGK22"/>
      <c r="GGL22"/>
      <c r="GGM22"/>
      <c r="GGN22"/>
      <c r="GGO22"/>
      <c r="GGP22"/>
      <c r="GGQ22"/>
      <c r="GGR22"/>
      <c r="GGS22"/>
      <c r="GGT22"/>
      <c r="GGU22"/>
      <c r="GGV22"/>
      <c r="GGW22"/>
      <c r="GGX22"/>
      <c r="GGY22"/>
      <c r="GGZ22"/>
      <c r="GHA22"/>
      <c r="GHB22"/>
      <c r="GHC22"/>
      <c r="GHD22"/>
      <c r="GHE22"/>
      <c r="GHF22"/>
      <c r="GHG22"/>
      <c r="GHH22"/>
      <c r="GHI22"/>
      <c r="GHJ22"/>
      <c r="GHK22"/>
      <c r="GHL22"/>
      <c r="GHM22"/>
      <c r="GHN22"/>
      <c r="GHO22"/>
      <c r="GHP22"/>
      <c r="GHQ22"/>
      <c r="GHR22"/>
      <c r="GHS22"/>
      <c r="GHT22"/>
      <c r="GHU22"/>
      <c r="GHV22"/>
      <c r="GHW22"/>
      <c r="GHX22"/>
      <c r="GHY22"/>
      <c r="GHZ22"/>
      <c r="GIA22"/>
      <c r="GIB22"/>
      <c r="GIC22"/>
      <c r="GID22"/>
      <c r="GIE22"/>
      <c r="GIF22"/>
      <c r="GIG22"/>
      <c r="GIH22"/>
      <c r="GII22"/>
      <c r="GIJ22"/>
      <c r="GIK22"/>
      <c r="GIL22"/>
      <c r="GIM22"/>
      <c r="GIN22"/>
      <c r="GIO22"/>
      <c r="GIP22"/>
      <c r="GIQ22"/>
      <c r="GIR22"/>
      <c r="GIS22"/>
      <c r="GIT22"/>
      <c r="GIU22"/>
      <c r="GIV22"/>
      <c r="GIW22"/>
      <c r="GIX22"/>
      <c r="GIY22"/>
      <c r="GIZ22"/>
      <c r="GJA22"/>
      <c r="GJB22"/>
      <c r="GJC22"/>
      <c r="GJD22"/>
      <c r="GJE22"/>
      <c r="GJF22"/>
      <c r="GJG22"/>
      <c r="GJH22"/>
      <c r="GJI22"/>
      <c r="GJJ22"/>
      <c r="GJK22"/>
      <c r="GJL22"/>
      <c r="GJM22"/>
      <c r="GJN22"/>
      <c r="GJO22"/>
      <c r="GJP22"/>
      <c r="GJQ22"/>
      <c r="GJR22"/>
      <c r="GJS22"/>
      <c r="GJT22"/>
      <c r="GJU22"/>
      <c r="GJV22"/>
      <c r="GJW22"/>
      <c r="GJX22"/>
      <c r="GJY22"/>
      <c r="GJZ22"/>
      <c r="GKA22"/>
      <c r="GKB22"/>
      <c r="GKC22"/>
      <c r="GKD22"/>
      <c r="GKE22"/>
      <c r="GKF22"/>
      <c r="GKG22"/>
      <c r="GKH22"/>
      <c r="GKI22"/>
      <c r="GKJ22"/>
      <c r="GKK22"/>
      <c r="GKL22"/>
      <c r="GKM22"/>
      <c r="GKN22"/>
      <c r="GKO22"/>
      <c r="GKP22"/>
      <c r="GKQ22"/>
      <c r="GKR22"/>
      <c r="GKS22"/>
      <c r="GKT22"/>
      <c r="GKU22"/>
      <c r="GKV22"/>
      <c r="GKW22"/>
      <c r="GKX22"/>
      <c r="GKY22"/>
      <c r="GKZ22"/>
      <c r="GLA22"/>
      <c r="GLB22"/>
      <c r="GLC22"/>
      <c r="GLD22"/>
      <c r="GLE22"/>
      <c r="GLF22"/>
      <c r="GLG22"/>
      <c r="GLH22"/>
      <c r="GLI22"/>
      <c r="GLJ22"/>
      <c r="GLK22"/>
      <c r="GLL22"/>
      <c r="GLM22"/>
      <c r="GLN22"/>
      <c r="GLO22"/>
      <c r="GLP22"/>
      <c r="GLQ22"/>
      <c r="GLR22"/>
      <c r="GLS22"/>
      <c r="GLT22"/>
      <c r="GLU22"/>
      <c r="GLV22"/>
      <c r="GLW22"/>
      <c r="GLX22"/>
      <c r="GLY22"/>
      <c r="GLZ22"/>
      <c r="GMA22"/>
      <c r="GMB22"/>
      <c r="GMC22"/>
      <c r="GMD22"/>
      <c r="GME22"/>
      <c r="GMF22"/>
      <c r="GMG22"/>
      <c r="GMH22"/>
      <c r="GMI22"/>
      <c r="GMJ22"/>
      <c r="GMK22"/>
      <c r="GML22"/>
      <c r="GMM22"/>
      <c r="GMN22"/>
      <c r="GMO22"/>
      <c r="GMP22"/>
      <c r="GMQ22"/>
      <c r="GMR22"/>
      <c r="GMS22"/>
      <c r="GMT22"/>
      <c r="GMU22"/>
      <c r="GMV22"/>
      <c r="GMW22"/>
      <c r="GMX22"/>
      <c r="GMY22"/>
      <c r="GMZ22"/>
      <c r="GNA22"/>
      <c r="GNB22"/>
      <c r="GNC22"/>
      <c r="GND22"/>
      <c r="GNE22"/>
      <c r="GNF22"/>
      <c r="GNG22"/>
      <c r="GNH22"/>
      <c r="GNI22"/>
      <c r="GNJ22"/>
      <c r="GNK22"/>
      <c r="GNL22"/>
      <c r="GNM22"/>
      <c r="GNN22"/>
      <c r="GNO22"/>
      <c r="GNP22"/>
      <c r="GNQ22"/>
      <c r="GNR22"/>
      <c r="GNS22"/>
      <c r="GNT22"/>
      <c r="GNU22"/>
      <c r="GNV22"/>
      <c r="GNW22"/>
      <c r="GNX22"/>
      <c r="GNY22"/>
      <c r="GNZ22"/>
      <c r="GOA22"/>
      <c r="GOB22"/>
      <c r="GOC22"/>
      <c r="GOD22"/>
      <c r="GOE22"/>
      <c r="GOF22"/>
      <c r="GOG22"/>
      <c r="GOH22"/>
      <c r="GOI22"/>
      <c r="GOJ22"/>
      <c r="GOK22"/>
      <c r="GOL22"/>
      <c r="GOM22"/>
      <c r="GON22"/>
      <c r="GOO22"/>
      <c r="GOP22"/>
      <c r="GOQ22"/>
      <c r="GOR22"/>
      <c r="GOS22"/>
      <c r="GOT22"/>
      <c r="GOU22"/>
      <c r="GOV22"/>
      <c r="GOW22"/>
      <c r="GOX22"/>
      <c r="GOY22"/>
      <c r="GOZ22"/>
      <c r="GPA22"/>
      <c r="GPB22"/>
      <c r="GPC22"/>
      <c r="GPD22"/>
      <c r="GPE22"/>
      <c r="GPF22"/>
      <c r="GPG22"/>
      <c r="GPH22"/>
      <c r="GPI22"/>
      <c r="GPJ22"/>
      <c r="GPK22"/>
      <c r="GPL22"/>
      <c r="GPM22"/>
      <c r="GPN22"/>
      <c r="GPO22"/>
      <c r="GPP22"/>
      <c r="GPQ22"/>
      <c r="GPR22"/>
      <c r="GPS22"/>
      <c r="GPT22"/>
      <c r="GPU22"/>
      <c r="GPV22"/>
      <c r="GPW22"/>
      <c r="GPX22"/>
      <c r="GPY22"/>
      <c r="GPZ22"/>
      <c r="GQA22"/>
      <c r="GQB22"/>
      <c r="GQC22"/>
      <c r="GQD22"/>
      <c r="GQE22"/>
      <c r="GQF22"/>
      <c r="GQG22"/>
      <c r="GQH22"/>
      <c r="GQI22"/>
      <c r="GQJ22"/>
      <c r="GQK22"/>
      <c r="GQL22"/>
      <c r="GQM22"/>
      <c r="GQN22"/>
      <c r="GQO22"/>
      <c r="GQP22"/>
      <c r="GQQ22"/>
      <c r="GQR22"/>
      <c r="GQS22"/>
      <c r="GQT22"/>
      <c r="GQU22"/>
      <c r="GQV22"/>
      <c r="GQW22"/>
      <c r="GQX22"/>
      <c r="GQY22"/>
      <c r="GQZ22"/>
      <c r="GRA22"/>
      <c r="GRB22"/>
      <c r="GRC22"/>
      <c r="GRD22"/>
      <c r="GRE22"/>
      <c r="GRF22"/>
      <c r="GRG22"/>
      <c r="GRH22"/>
      <c r="GRI22"/>
      <c r="GRJ22"/>
      <c r="GRK22"/>
      <c r="GRL22"/>
      <c r="GRM22"/>
      <c r="GRN22"/>
      <c r="GRO22"/>
      <c r="GRP22"/>
      <c r="GRQ22"/>
      <c r="GRR22"/>
      <c r="GRS22"/>
      <c r="GRT22"/>
      <c r="GRU22"/>
      <c r="GRV22"/>
      <c r="GRW22"/>
      <c r="GRX22"/>
      <c r="GRY22"/>
      <c r="GRZ22"/>
      <c r="GSA22"/>
      <c r="GSB22"/>
      <c r="GSC22"/>
      <c r="GSD22"/>
      <c r="GSE22"/>
      <c r="GSF22"/>
      <c r="GSG22"/>
      <c r="GSH22"/>
      <c r="GSI22"/>
      <c r="GSJ22"/>
      <c r="GSK22"/>
      <c r="GSL22"/>
      <c r="GSM22"/>
      <c r="GSN22"/>
      <c r="GSO22"/>
      <c r="GSP22"/>
      <c r="GSQ22"/>
      <c r="GSR22"/>
      <c r="GSS22"/>
      <c r="GST22"/>
      <c r="GSU22"/>
      <c r="GSV22"/>
      <c r="GSW22"/>
      <c r="GSX22"/>
      <c r="GSY22"/>
      <c r="GSZ22"/>
      <c r="GTA22"/>
      <c r="GTB22"/>
      <c r="GTC22"/>
      <c r="GTD22"/>
      <c r="GTE22"/>
      <c r="GTF22"/>
      <c r="GTG22"/>
      <c r="GTH22"/>
      <c r="GTI22"/>
      <c r="GTJ22"/>
      <c r="GTK22"/>
      <c r="GTL22"/>
      <c r="GTM22"/>
      <c r="GTN22"/>
      <c r="GTO22"/>
      <c r="GTP22"/>
      <c r="GTQ22"/>
      <c r="GTR22"/>
      <c r="GTS22"/>
      <c r="GTT22"/>
      <c r="GTU22"/>
      <c r="GTV22"/>
      <c r="GTW22"/>
      <c r="GTX22"/>
      <c r="GTY22"/>
      <c r="GTZ22"/>
      <c r="GUA22"/>
      <c r="GUB22"/>
      <c r="GUC22"/>
      <c r="GUD22"/>
      <c r="GUE22"/>
      <c r="GUF22"/>
      <c r="GUG22"/>
      <c r="GUH22"/>
      <c r="GUI22"/>
      <c r="GUJ22"/>
      <c r="GUK22"/>
      <c r="GUL22"/>
      <c r="GUM22"/>
      <c r="GUN22"/>
      <c r="GUO22"/>
      <c r="GUP22"/>
      <c r="GUQ22"/>
      <c r="GUR22"/>
      <c r="GUS22"/>
      <c r="GUT22"/>
      <c r="GUU22"/>
      <c r="GUV22"/>
      <c r="GUW22"/>
      <c r="GUX22"/>
      <c r="GUY22"/>
      <c r="GUZ22"/>
      <c r="GVA22"/>
      <c r="GVB22"/>
      <c r="GVC22"/>
      <c r="GVD22"/>
      <c r="GVE22"/>
      <c r="GVF22"/>
      <c r="GVG22"/>
      <c r="GVH22"/>
      <c r="GVI22"/>
      <c r="GVJ22"/>
      <c r="GVK22"/>
      <c r="GVL22"/>
      <c r="GVM22"/>
      <c r="GVN22"/>
      <c r="GVO22"/>
      <c r="GVP22"/>
      <c r="GVQ22"/>
      <c r="GVR22"/>
      <c r="GVS22"/>
      <c r="GVT22"/>
      <c r="GVU22"/>
      <c r="GVV22"/>
      <c r="GVW22"/>
      <c r="GVX22"/>
      <c r="GVY22"/>
      <c r="GVZ22"/>
      <c r="GWA22"/>
      <c r="GWB22"/>
      <c r="GWC22"/>
      <c r="GWD22"/>
      <c r="GWE22"/>
      <c r="GWF22"/>
      <c r="GWG22"/>
      <c r="GWH22"/>
      <c r="GWI22"/>
      <c r="GWJ22"/>
      <c r="GWK22"/>
      <c r="GWL22"/>
      <c r="GWM22"/>
      <c r="GWN22"/>
      <c r="GWO22"/>
      <c r="GWP22"/>
      <c r="GWQ22"/>
      <c r="GWR22"/>
      <c r="GWS22"/>
      <c r="GWT22"/>
      <c r="GWU22"/>
      <c r="GWV22"/>
      <c r="GWW22"/>
      <c r="GWX22"/>
      <c r="GWY22"/>
      <c r="GWZ22"/>
      <c r="GXA22"/>
      <c r="GXB22"/>
      <c r="GXC22"/>
      <c r="GXD22"/>
      <c r="GXE22"/>
      <c r="GXF22"/>
      <c r="GXG22"/>
      <c r="GXH22"/>
      <c r="GXI22"/>
      <c r="GXJ22"/>
      <c r="GXK22"/>
      <c r="GXL22"/>
      <c r="GXM22"/>
      <c r="GXN22"/>
      <c r="GXO22"/>
      <c r="GXP22"/>
      <c r="GXQ22"/>
      <c r="GXR22"/>
      <c r="GXS22"/>
      <c r="GXT22"/>
      <c r="GXU22"/>
      <c r="GXV22"/>
      <c r="GXW22"/>
      <c r="GXX22"/>
      <c r="GXY22"/>
      <c r="GXZ22"/>
      <c r="GYA22"/>
      <c r="GYB22"/>
      <c r="GYC22"/>
      <c r="GYD22"/>
      <c r="GYE22"/>
      <c r="GYF22"/>
      <c r="GYG22"/>
      <c r="GYH22"/>
      <c r="GYI22"/>
      <c r="GYJ22"/>
      <c r="GYK22"/>
      <c r="GYL22"/>
      <c r="GYM22"/>
      <c r="GYN22"/>
      <c r="GYO22"/>
      <c r="GYP22"/>
      <c r="GYQ22"/>
      <c r="GYR22"/>
      <c r="GYS22"/>
      <c r="GYT22"/>
      <c r="GYU22"/>
      <c r="GYV22"/>
      <c r="GYW22"/>
      <c r="GYX22"/>
      <c r="GYY22"/>
      <c r="GYZ22"/>
      <c r="GZA22"/>
      <c r="GZB22"/>
      <c r="GZC22"/>
      <c r="GZD22"/>
      <c r="GZE22"/>
      <c r="GZF22"/>
      <c r="GZG22"/>
      <c r="GZH22"/>
      <c r="GZI22"/>
      <c r="GZJ22"/>
      <c r="GZK22"/>
      <c r="GZL22"/>
      <c r="GZM22"/>
      <c r="GZN22"/>
      <c r="GZO22"/>
      <c r="GZP22"/>
      <c r="GZQ22"/>
      <c r="GZR22"/>
      <c r="GZS22"/>
      <c r="GZT22"/>
      <c r="GZU22"/>
      <c r="GZV22"/>
      <c r="GZW22"/>
      <c r="GZX22"/>
      <c r="GZY22"/>
      <c r="GZZ22"/>
      <c r="HAA22"/>
      <c r="HAB22"/>
      <c r="HAC22"/>
      <c r="HAD22"/>
      <c r="HAE22"/>
      <c r="HAF22"/>
      <c r="HAG22"/>
      <c r="HAH22"/>
      <c r="HAI22"/>
      <c r="HAJ22"/>
      <c r="HAK22"/>
      <c r="HAL22"/>
      <c r="HAM22"/>
      <c r="HAN22"/>
      <c r="HAO22"/>
      <c r="HAP22"/>
      <c r="HAQ22"/>
      <c r="HAR22"/>
      <c r="HAS22"/>
      <c r="HAT22"/>
      <c r="HAU22"/>
      <c r="HAV22"/>
      <c r="HAW22"/>
      <c r="HAX22"/>
      <c r="HAY22"/>
      <c r="HAZ22"/>
      <c r="HBA22"/>
      <c r="HBB22"/>
      <c r="HBC22"/>
      <c r="HBD22"/>
      <c r="HBE22"/>
      <c r="HBF22"/>
      <c r="HBG22"/>
      <c r="HBH22"/>
      <c r="HBI22"/>
      <c r="HBJ22"/>
      <c r="HBK22"/>
      <c r="HBL22"/>
      <c r="HBM22"/>
      <c r="HBN22"/>
      <c r="HBO22"/>
      <c r="HBP22"/>
      <c r="HBQ22"/>
      <c r="HBR22"/>
      <c r="HBS22"/>
      <c r="HBT22"/>
      <c r="HBU22"/>
      <c r="HBV22"/>
      <c r="HBW22"/>
      <c r="HBX22"/>
      <c r="HBY22"/>
      <c r="HBZ22"/>
      <c r="HCA22"/>
      <c r="HCB22"/>
      <c r="HCC22"/>
      <c r="HCD22"/>
      <c r="HCE22"/>
      <c r="HCF22"/>
      <c r="HCG22"/>
      <c r="HCH22"/>
      <c r="HCI22"/>
      <c r="HCJ22"/>
      <c r="HCK22"/>
      <c r="HCL22"/>
      <c r="HCM22"/>
      <c r="HCN22"/>
      <c r="HCO22"/>
      <c r="HCP22"/>
      <c r="HCQ22"/>
      <c r="HCR22"/>
      <c r="HCS22"/>
      <c r="HCT22"/>
      <c r="HCU22"/>
      <c r="HCV22"/>
      <c r="HCW22"/>
      <c r="HCX22"/>
      <c r="HCY22"/>
      <c r="HCZ22"/>
      <c r="HDA22"/>
      <c r="HDB22"/>
      <c r="HDC22"/>
      <c r="HDD22"/>
      <c r="HDE22"/>
      <c r="HDF22"/>
      <c r="HDG22"/>
      <c r="HDH22"/>
      <c r="HDI22"/>
      <c r="HDJ22"/>
      <c r="HDK22"/>
      <c r="HDL22"/>
      <c r="HDM22"/>
      <c r="HDN22"/>
      <c r="HDO22"/>
      <c r="HDP22"/>
      <c r="HDQ22"/>
      <c r="HDR22"/>
      <c r="HDS22"/>
      <c r="HDT22"/>
      <c r="HDU22"/>
      <c r="HDV22"/>
      <c r="HDW22"/>
      <c r="HDX22"/>
      <c r="HDY22"/>
      <c r="HDZ22"/>
      <c r="HEA22"/>
      <c r="HEB22"/>
      <c r="HEC22"/>
      <c r="HED22"/>
      <c r="HEE22"/>
      <c r="HEF22"/>
      <c r="HEG22"/>
      <c r="HEH22"/>
      <c r="HEI22"/>
      <c r="HEJ22"/>
      <c r="HEK22"/>
      <c r="HEL22"/>
      <c r="HEM22"/>
      <c r="HEN22"/>
      <c r="HEO22"/>
      <c r="HEP22"/>
      <c r="HEQ22"/>
      <c r="HER22"/>
      <c r="HES22"/>
      <c r="HET22"/>
      <c r="HEU22"/>
      <c r="HEV22"/>
      <c r="HEW22"/>
      <c r="HEX22"/>
      <c r="HEY22"/>
      <c r="HEZ22"/>
      <c r="HFA22"/>
      <c r="HFB22"/>
      <c r="HFC22"/>
      <c r="HFD22"/>
      <c r="HFE22"/>
      <c r="HFF22"/>
      <c r="HFG22"/>
      <c r="HFH22"/>
      <c r="HFI22"/>
      <c r="HFJ22"/>
      <c r="HFK22"/>
      <c r="HFL22"/>
      <c r="HFM22"/>
      <c r="HFN22"/>
      <c r="HFO22"/>
      <c r="HFP22"/>
      <c r="HFQ22"/>
      <c r="HFR22"/>
      <c r="HFS22"/>
      <c r="HFT22"/>
      <c r="HFU22"/>
      <c r="HFV22"/>
      <c r="HFW22"/>
      <c r="HFX22"/>
      <c r="HFY22"/>
      <c r="HFZ22"/>
      <c r="HGA22"/>
      <c r="HGB22"/>
      <c r="HGC22"/>
      <c r="HGD22"/>
      <c r="HGE22"/>
      <c r="HGF22"/>
      <c r="HGG22"/>
      <c r="HGH22"/>
      <c r="HGI22"/>
      <c r="HGJ22"/>
      <c r="HGK22"/>
      <c r="HGL22"/>
      <c r="HGM22"/>
      <c r="HGN22"/>
      <c r="HGO22"/>
      <c r="HGP22"/>
      <c r="HGQ22"/>
      <c r="HGR22"/>
      <c r="HGS22"/>
      <c r="HGT22"/>
      <c r="HGU22"/>
      <c r="HGV22"/>
      <c r="HGW22"/>
      <c r="HGX22"/>
      <c r="HGY22"/>
      <c r="HGZ22"/>
      <c r="HHA22"/>
      <c r="HHB22"/>
      <c r="HHC22"/>
      <c r="HHD22"/>
      <c r="HHE22"/>
      <c r="HHF22"/>
      <c r="HHG22"/>
      <c r="HHH22"/>
      <c r="HHI22"/>
      <c r="HHJ22"/>
      <c r="HHK22"/>
      <c r="HHL22"/>
      <c r="HHM22"/>
      <c r="HHN22"/>
      <c r="HHO22"/>
      <c r="HHP22"/>
      <c r="HHQ22"/>
      <c r="HHR22"/>
      <c r="HHS22"/>
      <c r="HHT22"/>
      <c r="HHU22"/>
      <c r="HHV22"/>
      <c r="HHW22"/>
      <c r="HHX22"/>
      <c r="HHY22"/>
      <c r="HHZ22"/>
      <c r="HIA22"/>
      <c r="HIB22"/>
      <c r="HIC22"/>
      <c r="HID22"/>
      <c r="HIE22"/>
      <c r="HIF22"/>
      <c r="HIG22"/>
      <c r="HIH22"/>
      <c r="HII22"/>
      <c r="HIJ22"/>
      <c r="HIK22"/>
      <c r="HIL22"/>
      <c r="HIM22"/>
      <c r="HIN22"/>
      <c r="HIO22"/>
      <c r="HIP22"/>
      <c r="HIQ22"/>
      <c r="HIR22"/>
      <c r="HIS22"/>
      <c r="HIT22"/>
      <c r="HIU22"/>
      <c r="HIV22"/>
      <c r="HIW22"/>
      <c r="HIX22"/>
      <c r="HIY22"/>
      <c r="HIZ22"/>
      <c r="HJA22"/>
      <c r="HJB22"/>
      <c r="HJC22"/>
      <c r="HJD22"/>
      <c r="HJE22"/>
      <c r="HJF22"/>
      <c r="HJG22"/>
      <c r="HJH22"/>
      <c r="HJI22"/>
      <c r="HJJ22"/>
      <c r="HJK22"/>
      <c r="HJL22"/>
      <c r="HJM22"/>
      <c r="HJN22"/>
      <c r="HJO22"/>
      <c r="HJP22"/>
      <c r="HJQ22"/>
      <c r="HJR22"/>
      <c r="HJS22"/>
      <c r="HJT22"/>
      <c r="HJU22"/>
      <c r="HJV22"/>
      <c r="HJW22"/>
      <c r="HJX22"/>
      <c r="HJY22"/>
      <c r="HJZ22"/>
      <c r="HKA22"/>
      <c r="HKB22"/>
      <c r="HKC22"/>
      <c r="HKD22"/>
      <c r="HKE22"/>
      <c r="HKF22"/>
      <c r="HKG22"/>
      <c r="HKH22"/>
      <c r="HKI22"/>
      <c r="HKJ22"/>
      <c r="HKK22"/>
      <c r="HKL22"/>
      <c r="HKM22"/>
      <c r="HKN22"/>
      <c r="HKO22"/>
      <c r="HKP22"/>
      <c r="HKQ22"/>
      <c r="HKR22"/>
      <c r="HKS22"/>
      <c r="HKT22"/>
      <c r="HKU22"/>
      <c r="HKV22"/>
      <c r="HKW22"/>
      <c r="HKX22"/>
      <c r="HKY22"/>
      <c r="HKZ22"/>
      <c r="HLA22"/>
      <c r="HLB22"/>
      <c r="HLC22"/>
      <c r="HLD22"/>
      <c r="HLE22"/>
      <c r="HLF22"/>
      <c r="HLG22"/>
      <c r="HLH22"/>
      <c r="HLI22"/>
      <c r="HLJ22"/>
      <c r="HLK22"/>
      <c r="HLL22"/>
      <c r="HLM22"/>
      <c r="HLN22"/>
      <c r="HLO22"/>
      <c r="HLP22"/>
      <c r="HLQ22"/>
      <c r="HLR22"/>
      <c r="HLS22"/>
      <c r="HLT22"/>
      <c r="HLU22"/>
      <c r="HLV22"/>
      <c r="HLW22"/>
      <c r="HLX22"/>
      <c r="HLY22"/>
      <c r="HLZ22"/>
      <c r="HMA22"/>
      <c r="HMB22"/>
      <c r="HMC22"/>
      <c r="HMD22"/>
      <c r="HME22"/>
      <c r="HMF22"/>
      <c r="HMG22"/>
      <c r="HMH22"/>
      <c r="HMI22"/>
      <c r="HMJ22"/>
      <c r="HMK22"/>
      <c r="HML22"/>
      <c r="HMM22"/>
      <c r="HMN22"/>
      <c r="HMO22"/>
      <c r="HMP22"/>
      <c r="HMQ22"/>
      <c r="HMR22"/>
      <c r="HMS22"/>
      <c r="HMT22"/>
      <c r="HMU22"/>
      <c r="HMV22"/>
      <c r="HMW22"/>
      <c r="HMX22"/>
      <c r="HMY22"/>
      <c r="HMZ22"/>
      <c r="HNA22"/>
      <c r="HNB22"/>
      <c r="HNC22"/>
      <c r="HND22"/>
      <c r="HNE22"/>
      <c r="HNF22"/>
      <c r="HNG22"/>
      <c r="HNH22"/>
      <c r="HNI22"/>
      <c r="HNJ22"/>
      <c r="HNK22"/>
      <c r="HNL22"/>
      <c r="HNM22"/>
      <c r="HNN22"/>
      <c r="HNO22"/>
      <c r="HNP22"/>
      <c r="HNQ22"/>
      <c r="HNR22"/>
      <c r="HNS22"/>
      <c r="HNT22"/>
      <c r="HNU22"/>
      <c r="HNV22"/>
      <c r="HNW22"/>
      <c r="HNX22"/>
      <c r="HNY22"/>
      <c r="HNZ22"/>
      <c r="HOA22"/>
      <c r="HOB22"/>
      <c r="HOC22"/>
      <c r="HOD22"/>
      <c r="HOE22"/>
      <c r="HOF22"/>
      <c r="HOG22"/>
      <c r="HOH22"/>
      <c r="HOI22"/>
      <c r="HOJ22"/>
      <c r="HOK22"/>
      <c r="HOL22"/>
      <c r="HOM22"/>
      <c r="HON22"/>
      <c r="HOO22"/>
      <c r="HOP22"/>
      <c r="HOQ22"/>
      <c r="HOR22"/>
      <c r="HOS22"/>
      <c r="HOT22"/>
      <c r="HOU22"/>
      <c r="HOV22"/>
      <c r="HOW22"/>
      <c r="HOX22"/>
      <c r="HOY22"/>
      <c r="HOZ22"/>
      <c r="HPA22"/>
      <c r="HPB22"/>
      <c r="HPC22"/>
      <c r="HPD22"/>
      <c r="HPE22"/>
      <c r="HPF22"/>
      <c r="HPG22"/>
      <c r="HPH22"/>
      <c r="HPI22"/>
      <c r="HPJ22"/>
      <c r="HPK22"/>
      <c r="HPL22"/>
      <c r="HPM22"/>
      <c r="HPN22"/>
      <c r="HPO22"/>
      <c r="HPP22"/>
      <c r="HPQ22"/>
      <c r="HPR22"/>
      <c r="HPS22"/>
      <c r="HPT22"/>
      <c r="HPU22"/>
      <c r="HPV22"/>
      <c r="HPW22"/>
      <c r="HPX22"/>
      <c r="HPY22"/>
      <c r="HPZ22"/>
      <c r="HQA22"/>
      <c r="HQB22"/>
      <c r="HQC22"/>
      <c r="HQD22"/>
      <c r="HQE22"/>
      <c r="HQF22"/>
      <c r="HQG22"/>
      <c r="HQH22"/>
      <c r="HQI22"/>
      <c r="HQJ22"/>
      <c r="HQK22"/>
      <c r="HQL22"/>
      <c r="HQM22"/>
      <c r="HQN22"/>
      <c r="HQO22"/>
      <c r="HQP22"/>
      <c r="HQQ22"/>
      <c r="HQR22"/>
      <c r="HQS22"/>
      <c r="HQT22"/>
      <c r="HQU22"/>
      <c r="HQV22"/>
      <c r="HQW22"/>
      <c r="HQX22"/>
      <c r="HQY22"/>
      <c r="HQZ22"/>
      <c r="HRA22"/>
      <c r="HRB22"/>
      <c r="HRC22"/>
      <c r="HRD22"/>
      <c r="HRE22"/>
      <c r="HRF22"/>
      <c r="HRG22"/>
      <c r="HRH22"/>
      <c r="HRI22"/>
      <c r="HRJ22"/>
      <c r="HRK22"/>
      <c r="HRL22"/>
      <c r="HRM22"/>
      <c r="HRN22"/>
      <c r="HRO22"/>
      <c r="HRP22"/>
      <c r="HRQ22"/>
      <c r="HRR22"/>
      <c r="HRS22"/>
      <c r="HRT22"/>
      <c r="HRU22"/>
      <c r="HRV22"/>
      <c r="HRW22"/>
      <c r="HRX22"/>
      <c r="HRY22"/>
      <c r="HRZ22"/>
      <c r="HSA22"/>
      <c r="HSB22"/>
      <c r="HSC22"/>
      <c r="HSD22"/>
      <c r="HSE22"/>
      <c r="HSF22"/>
      <c r="HSG22"/>
      <c r="HSH22"/>
      <c r="HSI22"/>
      <c r="HSJ22"/>
      <c r="HSK22"/>
      <c r="HSL22"/>
      <c r="HSM22"/>
      <c r="HSN22"/>
      <c r="HSO22"/>
      <c r="HSP22"/>
      <c r="HSQ22"/>
      <c r="HSR22"/>
      <c r="HSS22"/>
      <c r="HST22"/>
      <c r="HSU22"/>
      <c r="HSV22"/>
      <c r="HSW22"/>
      <c r="HSX22"/>
      <c r="HSY22"/>
      <c r="HSZ22"/>
      <c r="HTA22"/>
      <c r="HTB22"/>
      <c r="HTC22"/>
      <c r="HTD22"/>
      <c r="HTE22"/>
      <c r="HTF22"/>
      <c r="HTG22"/>
      <c r="HTH22"/>
      <c r="HTI22"/>
      <c r="HTJ22"/>
      <c r="HTK22"/>
      <c r="HTL22"/>
      <c r="HTM22"/>
      <c r="HTN22"/>
      <c r="HTO22"/>
      <c r="HTP22"/>
      <c r="HTQ22"/>
      <c r="HTR22"/>
      <c r="HTS22"/>
      <c r="HTT22"/>
      <c r="HTU22"/>
      <c r="HTV22"/>
      <c r="HTW22"/>
      <c r="HTX22"/>
      <c r="HTY22"/>
      <c r="HTZ22"/>
      <c r="HUA22"/>
      <c r="HUB22"/>
      <c r="HUC22"/>
      <c r="HUD22"/>
      <c r="HUE22"/>
      <c r="HUF22"/>
      <c r="HUG22"/>
      <c r="HUH22"/>
      <c r="HUI22"/>
      <c r="HUJ22"/>
      <c r="HUK22"/>
      <c r="HUL22"/>
      <c r="HUM22"/>
      <c r="HUN22"/>
      <c r="HUO22"/>
      <c r="HUP22"/>
      <c r="HUQ22"/>
      <c r="HUR22"/>
      <c r="HUS22"/>
      <c r="HUT22"/>
      <c r="HUU22"/>
      <c r="HUV22"/>
      <c r="HUW22"/>
      <c r="HUX22"/>
      <c r="HUY22"/>
      <c r="HUZ22"/>
      <c r="HVA22"/>
      <c r="HVB22"/>
      <c r="HVC22"/>
      <c r="HVD22"/>
      <c r="HVE22"/>
      <c r="HVF22"/>
      <c r="HVG22"/>
      <c r="HVH22"/>
      <c r="HVI22"/>
      <c r="HVJ22"/>
      <c r="HVK22"/>
      <c r="HVL22"/>
      <c r="HVM22"/>
      <c r="HVN22"/>
      <c r="HVO22"/>
      <c r="HVP22"/>
      <c r="HVQ22"/>
      <c r="HVR22"/>
      <c r="HVS22"/>
      <c r="HVT22"/>
      <c r="HVU22"/>
      <c r="HVV22"/>
      <c r="HVW22"/>
      <c r="HVX22"/>
      <c r="HVY22"/>
      <c r="HVZ22"/>
      <c r="HWA22"/>
      <c r="HWB22"/>
      <c r="HWC22"/>
      <c r="HWD22"/>
      <c r="HWE22"/>
      <c r="HWF22"/>
      <c r="HWG22"/>
      <c r="HWH22"/>
      <c r="HWI22"/>
      <c r="HWJ22"/>
      <c r="HWK22"/>
      <c r="HWL22"/>
      <c r="HWM22"/>
      <c r="HWN22"/>
      <c r="HWO22"/>
      <c r="HWP22"/>
      <c r="HWQ22"/>
      <c r="HWR22"/>
      <c r="HWS22"/>
      <c r="HWT22"/>
      <c r="HWU22"/>
      <c r="HWV22"/>
      <c r="HWW22"/>
      <c r="HWX22"/>
      <c r="HWY22"/>
      <c r="HWZ22"/>
      <c r="HXA22"/>
      <c r="HXB22"/>
      <c r="HXC22"/>
      <c r="HXD22"/>
      <c r="HXE22"/>
      <c r="HXF22"/>
      <c r="HXG22"/>
      <c r="HXH22"/>
      <c r="HXI22"/>
      <c r="HXJ22"/>
      <c r="HXK22"/>
      <c r="HXL22"/>
      <c r="HXM22"/>
      <c r="HXN22"/>
      <c r="HXO22"/>
      <c r="HXP22"/>
      <c r="HXQ22"/>
      <c r="HXR22"/>
      <c r="HXS22"/>
      <c r="HXT22"/>
      <c r="HXU22"/>
      <c r="HXV22"/>
      <c r="HXW22"/>
      <c r="HXX22"/>
      <c r="HXY22"/>
      <c r="HXZ22"/>
      <c r="HYA22"/>
      <c r="HYB22"/>
      <c r="HYC22"/>
      <c r="HYD22"/>
      <c r="HYE22"/>
      <c r="HYF22"/>
      <c r="HYG22"/>
      <c r="HYH22"/>
      <c r="HYI22"/>
      <c r="HYJ22"/>
      <c r="HYK22"/>
      <c r="HYL22"/>
      <c r="HYM22"/>
      <c r="HYN22"/>
      <c r="HYO22"/>
      <c r="HYP22"/>
      <c r="HYQ22"/>
      <c r="HYR22"/>
      <c r="HYS22"/>
      <c r="HYT22"/>
      <c r="HYU22"/>
      <c r="HYV22"/>
      <c r="HYW22"/>
      <c r="HYX22"/>
      <c r="HYY22"/>
      <c r="HYZ22"/>
      <c r="HZA22"/>
      <c r="HZB22"/>
      <c r="HZC22"/>
      <c r="HZD22"/>
      <c r="HZE22"/>
      <c r="HZF22"/>
      <c r="HZG22"/>
      <c r="HZH22"/>
      <c r="HZI22"/>
      <c r="HZJ22"/>
      <c r="HZK22"/>
      <c r="HZL22"/>
      <c r="HZM22"/>
      <c r="HZN22"/>
      <c r="HZO22"/>
      <c r="HZP22"/>
      <c r="HZQ22"/>
      <c r="HZR22"/>
      <c r="HZS22"/>
      <c r="HZT22"/>
      <c r="HZU22"/>
      <c r="HZV22"/>
      <c r="HZW22"/>
      <c r="HZX22"/>
      <c r="HZY22"/>
      <c r="HZZ22"/>
      <c r="IAA22"/>
      <c r="IAB22"/>
      <c r="IAC22"/>
      <c r="IAD22"/>
      <c r="IAE22"/>
      <c r="IAF22"/>
      <c r="IAG22"/>
      <c r="IAH22"/>
      <c r="IAI22"/>
      <c r="IAJ22"/>
      <c r="IAK22"/>
      <c r="IAL22"/>
      <c r="IAM22"/>
      <c r="IAN22"/>
      <c r="IAO22"/>
      <c r="IAP22"/>
      <c r="IAQ22"/>
      <c r="IAR22"/>
      <c r="IAS22"/>
      <c r="IAT22"/>
      <c r="IAU22"/>
      <c r="IAV22"/>
      <c r="IAW22"/>
      <c r="IAX22"/>
      <c r="IAY22"/>
      <c r="IAZ22"/>
      <c r="IBA22"/>
      <c r="IBB22"/>
      <c r="IBC22"/>
      <c r="IBD22"/>
      <c r="IBE22"/>
      <c r="IBF22"/>
      <c r="IBG22"/>
      <c r="IBH22"/>
      <c r="IBI22"/>
      <c r="IBJ22"/>
      <c r="IBK22"/>
      <c r="IBL22"/>
      <c r="IBM22"/>
      <c r="IBN22"/>
      <c r="IBO22"/>
      <c r="IBP22"/>
      <c r="IBQ22"/>
      <c r="IBR22"/>
      <c r="IBS22"/>
      <c r="IBT22"/>
      <c r="IBU22"/>
      <c r="IBV22"/>
      <c r="IBW22"/>
      <c r="IBX22"/>
      <c r="IBY22"/>
      <c r="IBZ22"/>
      <c r="ICA22"/>
      <c r="ICB22"/>
      <c r="ICC22"/>
      <c r="ICD22"/>
      <c r="ICE22"/>
      <c r="ICF22"/>
      <c r="ICG22"/>
      <c r="ICH22"/>
      <c r="ICI22"/>
      <c r="ICJ22"/>
      <c r="ICK22"/>
      <c r="ICL22"/>
      <c r="ICM22"/>
      <c r="ICN22"/>
      <c r="ICO22"/>
      <c r="ICP22"/>
      <c r="ICQ22"/>
      <c r="ICR22"/>
      <c r="ICS22"/>
      <c r="ICT22"/>
      <c r="ICU22"/>
      <c r="ICV22"/>
      <c r="ICW22"/>
      <c r="ICX22"/>
      <c r="ICY22"/>
      <c r="ICZ22"/>
      <c r="IDA22"/>
      <c r="IDB22"/>
      <c r="IDC22"/>
      <c r="IDD22"/>
      <c r="IDE22"/>
      <c r="IDF22"/>
      <c r="IDG22"/>
      <c r="IDH22"/>
      <c r="IDI22"/>
      <c r="IDJ22"/>
      <c r="IDK22"/>
      <c r="IDL22"/>
      <c r="IDM22"/>
      <c r="IDN22"/>
      <c r="IDO22"/>
      <c r="IDP22"/>
      <c r="IDQ22"/>
      <c r="IDR22"/>
      <c r="IDS22"/>
      <c r="IDT22"/>
      <c r="IDU22"/>
      <c r="IDV22"/>
      <c r="IDW22"/>
      <c r="IDX22"/>
      <c r="IDY22"/>
      <c r="IDZ22"/>
      <c r="IEA22"/>
      <c r="IEB22"/>
      <c r="IEC22"/>
      <c r="IED22"/>
      <c r="IEE22"/>
      <c r="IEF22"/>
      <c r="IEG22"/>
      <c r="IEH22"/>
      <c r="IEI22"/>
      <c r="IEJ22"/>
      <c r="IEK22"/>
      <c r="IEL22"/>
      <c r="IEM22"/>
      <c r="IEN22"/>
      <c r="IEO22"/>
      <c r="IEP22"/>
      <c r="IEQ22"/>
      <c r="IER22"/>
      <c r="IES22"/>
      <c r="IET22"/>
      <c r="IEU22"/>
      <c r="IEV22"/>
      <c r="IEW22"/>
      <c r="IEX22"/>
      <c r="IEY22"/>
      <c r="IEZ22"/>
      <c r="IFA22"/>
      <c r="IFB22"/>
      <c r="IFC22"/>
      <c r="IFD22"/>
      <c r="IFE22"/>
      <c r="IFF22"/>
      <c r="IFG22"/>
      <c r="IFH22"/>
      <c r="IFI22"/>
      <c r="IFJ22"/>
      <c r="IFK22"/>
      <c r="IFL22"/>
      <c r="IFM22"/>
      <c r="IFN22"/>
      <c r="IFO22"/>
      <c r="IFP22"/>
      <c r="IFQ22"/>
      <c r="IFR22"/>
      <c r="IFS22"/>
      <c r="IFT22"/>
      <c r="IFU22"/>
      <c r="IFV22"/>
      <c r="IFW22"/>
      <c r="IFX22"/>
      <c r="IFY22"/>
      <c r="IFZ22"/>
      <c r="IGA22"/>
      <c r="IGB22"/>
      <c r="IGC22"/>
      <c r="IGD22"/>
      <c r="IGE22"/>
      <c r="IGF22"/>
      <c r="IGG22"/>
      <c r="IGH22"/>
      <c r="IGI22"/>
      <c r="IGJ22"/>
      <c r="IGK22"/>
      <c r="IGL22"/>
      <c r="IGM22"/>
      <c r="IGN22"/>
      <c r="IGO22"/>
      <c r="IGP22"/>
      <c r="IGQ22"/>
      <c r="IGR22"/>
      <c r="IGS22"/>
      <c r="IGT22"/>
      <c r="IGU22"/>
      <c r="IGV22"/>
      <c r="IGW22"/>
      <c r="IGX22"/>
      <c r="IGY22"/>
      <c r="IGZ22"/>
      <c r="IHA22"/>
      <c r="IHB22"/>
      <c r="IHC22"/>
      <c r="IHD22"/>
      <c r="IHE22"/>
      <c r="IHF22"/>
      <c r="IHG22"/>
      <c r="IHH22"/>
      <c r="IHI22"/>
      <c r="IHJ22"/>
      <c r="IHK22"/>
      <c r="IHL22"/>
      <c r="IHM22"/>
      <c r="IHN22"/>
      <c r="IHO22"/>
      <c r="IHP22"/>
      <c r="IHQ22"/>
      <c r="IHR22"/>
      <c r="IHS22"/>
      <c r="IHT22"/>
      <c r="IHU22"/>
      <c r="IHV22"/>
      <c r="IHW22"/>
      <c r="IHX22"/>
      <c r="IHY22"/>
      <c r="IHZ22"/>
      <c r="IIA22"/>
      <c r="IIB22"/>
      <c r="IIC22"/>
      <c r="IID22"/>
      <c r="IIE22"/>
      <c r="IIF22"/>
      <c r="IIG22"/>
      <c r="IIH22"/>
      <c r="III22"/>
      <c r="IIJ22"/>
      <c r="IIK22"/>
      <c r="IIL22"/>
      <c r="IIM22"/>
      <c r="IIN22"/>
      <c r="IIO22"/>
      <c r="IIP22"/>
      <c r="IIQ22"/>
      <c r="IIR22"/>
      <c r="IIS22"/>
      <c r="IIT22"/>
      <c r="IIU22"/>
      <c r="IIV22"/>
      <c r="IIW22"/>
      <c r="IIX22"/>
      <c r="IIY22"/>
      <c r="IIZ22"/>
      <c r="IJA22"/>
      <c r="IJB22"/>
      <c r="IJC22"/>
      <c r="IJD22"/>
      <c r="IJE22"/>
      <c r="IJF22"/>
      <c r="IJG22"/>
      <c r="IJH22"/>
      <c r="IJI22"/>
      <c r="IJJ22"/>
      <c r="IJK22"/>
      <c r="IJL22"/>
      <c r="IJM22"/>
      <c r="IJN22"/>
      <c r="IJO22"/>
      <c r="IJP22"/>
      <c r="IJQ22"/>
      <c r="IJR22"/>
      <c r="IJS22"/>
      <c r="IJT22"/>
      <c r="IJU22"/>
      <c r="IJV22"/>
      <c r="IJW22"/>
      <c r="IJX22"/>
      <c r="IJY22"/>
      <c r="IJZ22"/>
      <c r="IKA22"/>
      <c r="IKB22"/>
      <c r="IKC22"/>
      <c r="IKD22"/>
      <c r="IKE22"/>
      <c r="IKF22"/>
      <c r="IKG22"/>
      <c r="IKH22"/>
      <c r="IKI22"/>
      <c r="IKJ22"/>
      <c r="IKK22"/>
      <c r="IKL22"/>
      <c r="IKM22"/>
      <c r="IKN22"/>
      <c r="IKO22"/>
      <c r="IKP22"/>
      <c r="IKQ22"/>
      <c r="IKR22"/>
      <c r="IKS22"/>
      <c r="IKT22"/>
      <c r="IKU22"/>
      <c r="IKV22"/>
      <c r="IKW22"/>
      <c r="IKX22"/>
      <c r="IKY22"/>
      <c r="IKZ22"/>
      <c r="ILA22"/>
      <c r="ILB22"/>
      <c r="ILC22"/>
      <c r="ILD22"/>
      <c r="ILE22"/>
      <c r="ILF22"/>
      <c r="ILG22"/>
      <c r="ILH22"/>
      <c r="ILI22"/>
      <c r="ILJ22"/>
      <c r="ILK22"/>
      <c r="ILL22"/>
      <c r="ILM22"/>
      <c r="ILN22"/>
      <c r="ILO22"/>
      <c r="ILP22"/>
      <c r="ILQ22"/>
      <c r="ILR22"/>
      <c r="ILS22"/>
      <c r="ILT22"/>
      <c r="ILU22"/>
      <c r="ILV22"/>
      <c r="ILW22"/>
      <c r="ILX22"/>
      <c r="ILY22"/>
      <c r="ILZ22"/>
      <c r="IMA22"/>
      <c r="IMB22"/>
      <c r="IMC22"/>
      <c r="IMD22"/>
      <c r="IME22"/>
      <c r="IMF22"/>
      <c r="IMG22"/>
      <c r="IMH22"/>
      <c r="IMI22"/>
      <c r="IMJ22"/>
      <c r="IMK22"/>
      <c r="IML22"/>
      <c r="IMM22"/>
      <c r="IMN22"/>
      <c r="IMO22"/>
      <c r="IMP22"/>
      <c r="IMQ22"/>
      <c r="IMR22"/>
      <c r="IMS22"/>
      <c r="IMT22"/>
      <c r="IMU22"/>
      <c r="IMV22"/>
      <c r="IMW22"/>
      <c r="IMX22"/>
      <c r="IMY22"/>
      <c r="IMZ22"/>
      <c r="INA22"/>
      <c r="INB22"/>
      <c r="INC22"/>
      <c r="IND22"/>
      <c r="INE22"/>
      <c r="INF22"/>
      <c r="ING22"/>
      <c r="INH22"/>
      <c r="INI22"/>
      <c r="INJ22"/>
      <c r="INK22"/>
      <c r="INL22"/>
      <c r="INM22"/>
      <c r="INN22"/>
      <c r="INO22"/>
      <c r="INP22"/>
      <c r="INQ22"/>
      <c r="INR22"/>
      <c r="INS22"/>
      <c r="INT22"/>
      <c r="INU22"/>
      <c r="INV22"/>
      <c r="INW22"/>
      <c r="INX22"/>
      <c r="INY22"/>
      <c r="INZ22"/>
      <c r="IOA22"/>
      <c r="IOB22"/>
      <c r="IOC22"/>
      <c r="IOD22"/>
      <c r="IOE22"/>
      <c r="IOF22"/>
      <c r="IOG22"/>
      <c r="IOH22"/>
      <c r="IOI22"/>
      <c r="IOJ22"/>
      <c r="IOK22"/>
      <c r="IOL22"/>
      <c r="IOM22"/>
      <c r="ION22"/>
      <c r="IOO22"/>
      <c r="IOP22"/>
      <c r="IOQ22"/>
      <c r="IOR22"/>
      <c r="IOS22"/>
      <c r="IOT22"/>
      <c r="IOU22"/>
      <c r="IOV22"/>
      <c r="IOW22"/>
      <c r="IOX22"/>
      <c r="IOY22"/>
      <c r="IOZ22"/>
      <c r="IPA22"/>
      <c r="IPB22"/>
      <c r="IPC22"/>
      <c r="IPD22"/>
      <c r="IPE22"/>
      <c r="IPF22"/>
      <c r="IPG22"/>
      <c r="IPH22"/>
      <c r="IPI22"/>
      <c r="IPJ22"/>
      <c r="IPK22"/>
      <c r="IPL22"/>
      <c r="IPM22"/>
      <c r="IPN22"/>
      <c r="IPO22"/>
      <c r="IPP22"/>
      <c r="IPQ22"/>
      <c r="IPR22"/>
      <c r="IPS22"/>
      <c r="IPT22"/>
      <c r="IPU22"/>
      <c r="IPV22"/>
      <c r="IPW22"/>
      <c r="IPX22"/>
      <c r="IPY22"/>
      <c r="IPZ22"/>
      <c r="IQA22"/>
      <c r="IQB22"/>
      <c r="IQC22"/>
      <c r="IQD22"/>
      <c r="IQE22"/>
      <c r="IQF22"/>
      <c r="IQG22"/>
      <c r="IQH22"/>
      <c r="IQI22"/>
      <c r="IQJ22"/>
      <c r="IQK22"/>
      <c r="IQL22"/>
      <c r="IQM22"/>
      <c r="IQN22"/>
      <c r="IQO22"/>
      <c r="IQP22"/>
      <c r="IQQ22"/>
      <c r="IQR22"/>
      <c r="IQS22"/>
      <c r="IQT22"/>
      <c r="IQU22"/>
      <c r="IQV22"/>
      <c r="IQW22"/>
      <c r="IQX22"/>
      <c r="IQY22"/>
      <c r="IQZ22"/>
      <c r="IRA22"/>
      <c r="IRB22"/>
      <c r="IRC22"/>
      <c r="IRD22"/>
      <c r="IRE22"/>
      <c r="IRF22"/>
      <c r="IRG22"/>
      <c r="IRH22"/>
      <c r="IRI22"/>
      <c r="IRJ22"/>
      <c r="IRK22"/>
      <c r="IRL22"/>
      <c r="IRM22"/>
      <c r="IRN22"/>
      <c r="IRO22"/>
      <c r="IRP22"/>
      <c r="IRQ22"/>
      <c r="IRR22"/>
      <c r="IRS22"/>
      <c r="IRT22"/>
      <c r="IRU22"/>
      <c r="IRV22"/>
      <c r="IRW22"/>
      <c r="IRX22"/>
      <c r="IRY22"/>
      <c r="IRZ22"/>
      <c r="ISA22"/>
      <c r="ISB22"/>
      <c r="ISC22"/>
      <c r="ISD22"/>
      <c r="ISE22"/>
      <c r="ISF22"/>
      <c r="ISG22"/>
      <c r="ISH22"/>
      <c r="ISI22"/>
      <c r="ISJ22"/>
      <c r="ISK22"/>
      <c r="ISL22"/>
      <c r="ISM22"/>
      <c r="ISN22"/>
      <c r="ISO22"/>
      <c r="ISP22"/>
      <c r="ISQ22"/>
      <c r="ISR22"/>
      <c r="ISS22"/>
      <c r="IST22"/>
      <c r="ISU22"/>
      <c r="ISV22"/>
      <c r="ISW22"/>
      <c r="ISX22"/>
      <c r="ISY22"/>
      <c r="ISZ22"/>
      <c r="ITA22"/>
      <c r="ITB22"/>
      <c r="ITC22"/>
      <c r="ITD22"/>
      <c r="ITE22"/>
      <c r="ITF22"/>
      <c r="ITG22"/>
      <c r="ITH22"/>
      <c r="ITI22"/>
      <c r="ITJ22"/>
      <c r="ITK22"/>
      <c r="ITL22"/>
      <c r="ITM22"/>
      <c r="ITN22"/>
      <c r="ITO22"/>
      <c r="ITP22"/>
      <c r="ITQ22"/>
      <c r="ITR22"/>
      <c r="ITS22"/>
      <c r="ITT22"/>
      <c r="ITU22"/>
      <c r="ITV22"/>
      <c r="ITW22"/>
      <c r="ITX22"/>
      <c r="ITY22"/>
      <c r="ITZ22"/>
      <c r="IUA22"/>
      <c r="IUB22"/>
      <c r="IUC22"/>
      <c r="IUD22"/>
      <c r="IUE22"/>
      <c r="IUF22"/>
      <c r="IUG22"/>
      <c r="IUH22"/>
      <c r="IUI22"/>
      <c r="IUJ22"/>
      <c r="IUK22"/>
      <c r="IUL22"/>
      <c r="IUM22"/>
      <c r="IUN22"/>
      <c r="IUO22"/>
      <c r="IUP22"/>
      <c r="IUQ22"/>
      <c r="IUR22"/>
      <c r="IUS22"/>
      <c r="IUT22"/>
      <c r="IUU22"/>
      <c r="IUV22"/>
      <c r="IUW22"/>
      <c r="IUX22"/>
      <c r="IUY22"/>
      <c r="IUZ22"/>
      <c r="IVA22"/>
      <c r="IVB22"/>
      <c r="IVC22"/>
      <c r="IVD22"/>
      <c r="IVE22"/>
      <c r="IVF22"/>
      <c r="IVG22"/>
      <c r="IVH22"/>
      <c r="IVI22"/>
      <c r="IVJ22"/>
      <c r="IVK22"/>
      <c r="IVL22"/>
      <c r="IVM22"/>
      <c r="IVN22"/>
      <c r="IVO22"/>
      <c r="IVP22"/>
      <c r="IVQ22"/>
      <c r="IVR22"/>
      <c r="IVS22"/>
      <c r="IVT22"/>
      <c r="IVU22"/>
      <c r="IVV22"/>
      <c r="IVW22"/>
      <c r="IVX22"/>
      <c r="IVY22"/>
      <c r="IVZ22"/>
      <c r="IWA22"/>
      <c r="IWB22"/>
      <c r="IWC22"/>
      <c r="IWD22"/>
      <c r="IWE22"/>
      <c r="IWF22"/>
      <c r="IWG22"/>
      <c r="IWH22"/>
      <c r="IWI22"/>
      <c r="IWJ22"/>
      <c r="IWK22"/>
      <c r="IWL22"/>
      <c r="IWM22"/>
      <c r="IWN22"/>
      <c r="IWO22"/>
      <c r="IWP22"/>
      <c r="IWQ22"/>
      <c r="IWR22"/>
      <c r="IWS22"/>
      <c r="IWT22"/>
      <c r="IWU22"/>
      <c r="IWV22"/>
      <c r="IWW22"/>
      <c r="IWX22"/>
      <c r="IWY22"/>
      <c r="IWZ22"/>
      <c r="IXA22"/>
      <c r="IXB22"/>
      <c r="IXC22"/>
      <c r="IXD22"/>
      <c r="IXE22"/>
      <c r="IXF22"/>
      <c r="IXG22"/>
      <c r="IXH22"/>
      <c r="IXI22"/>
      <c r="IXJ22"/>
      <c r="IXK22"/>
      <c r="IXL22"/>
      <c r="IXM22"/>
      <c r="IXN22"/>
      <c r="IXO22"/>
      <c r="IXP22"/>
      <c r="IXQ22"/>
      <c r="IXR22"/>
      <c r="IXS22"/>
      <c r="IXT22"/>
      <c r="IXU22"/>
      <c r="IXV22"/>
      <c r="IXW22"/>
      <c r="IXX22"/>
      <c r="IXY22"/>
      <c r="IXZ22"/>
      <c r="IYA22"/>
      <c r="IYB22"/>
      <c r="IYC22"/>
      <c r="IYD22"/>
      <c r="IYE22"/>
      <c r="IYF22"/>
      <c r="IYG22"/>
      <c r="IYH22"/>
      <c r="IYI22"/>
      <c r="IYJ22"/>
      <c r="IYK22"/>
      <c r="IYL22"/>
      <c r="IYM22"/>
      <c r="IYN22"/>
      <c r="IYO22"/>
      <c r="IYP22"/>
      <c r="IYQ22"/>
      <c r="IYR22"/>
      <c r="IYS22"/>
      <c r="IYT22"/>
      <c r="IYU22"/>
      <c r="IYV22"/>
      <c r="IYW22"/>
      <c r="IYX22"/>
      <c r="IYY22"/>
      <c r="IYZ22"/>
      <c r="IZA22"/>
      <c r="IZB22"/>
      <c r="IZC22"/>
      <c r="IZD22"/>
      <c r="IZE22"/>
      <c r="IZF22"/>
      <c r="IZG22"/>
      <c r="IZH22"/>
      <c r="IZI22"/>
      <c r="IZJ22"/>
      <c r="IZK22"/>
      <c r="IZL22"/>
      <c r="IZM22"/>
      <c r="IZN22"/>
      <c r="IZO22"/>
      <c r="IZP22"/>
      <c r="IZQ22"/>
      <c r="IZR22"/>
      <c r="IZS22"/>
      <c r="IZT22"/>
      <c r="IZU22"/>
      <c r="IZV22"/>
      <c r="IZW22"/>
      <c r="IZX22"/>
      <c r="IZY22"/>
      <c r="IZZ22"/>
      <c r="JAA22"/>
      <c r="JAB22"/>
      <c r="JAC22"/>
      <c r="JAD22"/>
      <c r="JAE22"/>
      <c r="JAF22"/>
      <c r="JAG22"/>
      <c r="JAH22"/>
      <c r="JAI22"/>
      <c r="JAJ22"/>
      <c r="JAK22"/>
      <c r="JAL22"/>
      <c r="JAM22"/>
      <c r="JAN22"/>
      <c r="JAO22"/>
      <c r="JAP22"/>
      <c r="JAQ22"/>
      <c r="JAR22"/>
      <c r="JAS22"/>
      <c r="JAT22"/>
      <c r="JAU22"/>
      <c r="JAV22"/>
      <c r="JAW22"/>
      <c r="JAX22"/>
      <c r="JAY22"/>
      <c r="JAZ22"/>
      <c r="JBA22"/>
      <c r="JBB22"/>
      <c r="JBC22"/>
      <c r="JBD22"/>
      <c r="JBE22"/>
      <c r="JBF22"/>
      <c r="JBG22"/>
      <c r="JBH22"/>
      <c r="JBI22"/>
      <c r="JBJ22"/>
      <c r="JBK22"/>
      <c r="JBL22"/>
      <c r="JBM22"/>
      <c r="JBN22"/>
      <c r="JBO22"/>
      <c r="JBP22"/>
      <c r="JBQ22"/>
      <c r="JBR22"/>
      <c r="JBS22"/>
      <c r="JBT22"/>
      <c r="JBU22"/>
      <c r="JBV22"/>
      <c r="JBW22"/>
      <c r="JBX22"/>
      <c r="JBY22"/>
      <c r="JBZ22"/>
      <c r="JCA22"/>
      <c r="JCB22"/>
      <c r="JCC22"/>
      <c r="JCD22"/>
      <c r="JCE22"/>
      <c r="JCF22"/>
      <c r="JCG22"/>
      <c r="JCH22"/>
      <c r="JCI22"/>
      <c r="JCJ22"/>
      <c r="JCK22"/>
      <c r="JCL22"/>
      <c r="JCM22"/>
      <c r="JCN22"/>
      <c r="JCO22"/>
      <c r="JCP22"/>
      <c r="JCQ22"/>
      <c r="JCR22"/>
      <c r="JCS22"/>
      <c r="JCT22"/>
      <c r="JCU22"/>
      <c r="JCV22"/>
      <c r="JCW22"/>
      <c r="JCX22"/>
      <c r="JCY22"/>
      <c r="JCZ22"/>
      <c r="JDA22"/>
      <c r="JDB22"/>
      <c r="JDC22"/>
      <c r="JDD22"/>
      <c r="JDE22"/>
      <c r="JDF22"/>
      <c r="JDG22"/>
      <c r="JDH22"/>
      <c r="JDI22"/>
      <c r="JDJ22"/>
      <c r="JDK22"/>
      <c r="JDL22"/>
      <c r="JDM22"/>
      <c r="JDN22"/>
      <c r="JDO22"/>
      <c r="JDP22"/>
      <c r="JDQ22"/>
      <c r="JDR22"/>
      <c r="JDS22"/>
      <c r="JDT22"/>
      <c r="JDU22"/>
      <c r="JDV22"/>
      <c r="JDW22"/>
      <c r="JDX22"/>
      <c r="JDY22"/>
      <c r="JDZ22"/>
      <c r="JEA22"/>
      <c r="JEB22"/>
      <c r="JEC22"/>
      <c r="JED22"/>
      <c r="JEE22"/>
      <c r="JEF22"/>
      <c r="JEG22"/>
      <c r="JEH22"/>
      <c r="JEI22"/>
      <c r="JEJ22"/>
      <c r="JEK22"/>
      <c r="JEL22"/>
      <c r="JEM22"/>
      <c r="JEN22"/>
      <c r="JEO22"/>
      <c r="JEP22"/>
      <c r="JEQ22"/>
      <c r="JER22"/>
      <c r="JES22"/>
      <c r="JET22"/>
      <c r="JEU22"/>
      <c r="JEV22"/>
      <c r="JEW22"/>
      <c r="JEX22"/>
      <c r="JEY22"/>
      <c r="JEZ22"/>
      <c r="JFA22"/>
      <c r="JFB22"/>
      <c r="JFC22"/>
      <c r="JFD22"/>
      <c r="JFE22"/>
      <c r="JFF22"/>
      <c r="JFG22"/>
      <c r="JFH22"/>
      <c r="JFI22"/>
      <c r="JFJ22"/>
      <c r="JFK22"/>
      <c r="JFL22"/>
      <c r="JFM22"/>
      <c r="JFN22"/>
      <c r="JFO22"/>
      <c r="JFP22"/>
      <c r="JFQ22"/>
      <c r="JFR22"/>
      <c r="JFS22"/>
      <c r="JFT22"/>
      <c r="JFU22"/>
      <c r="JFV22"/>
      <c r="JFW22"/>
      <c r="JFX22"/>
      <c r="JFY22"/>
      <c r="JFZ22"/>
      <c r="JGA22"/>
      <c r="JGB22"/>
      <c r="JGC22"/>
      <c r="JGD22"/>
      <c r="JGE22"/>
      <c r="JGF22"/>
      <c r="JGG22"/>
      <c r="JGH22"/>
      <c r="JGI22"/>
      <c r="JGJ22"/>
      <c r="JGK22"/>
      <c r="JGL22"/>
      <c r="JGM22"/>
      <c r="JGN22"/>
      <c r="JGO22"/>
      <c r="JGP22"/>
      <c r="JGQ22"/>
      <c r="JGR22"/>
      <c r="JGS22"/>
      <c r="JGT22"/>
      <c r="JGU22"/>
      <c r="JGV22"/>
      <c r="JGW22"/>
      <c r="JGX22"/>
      <c r="JGY22"/>
      <c r="JGZ22"/>
      <c r="JHA22"/>
      <c r="JHB22"/>
      <c r="JHC22"/>
      <c r="JHD22"/>
      <c r="JHE22"/>
      <c r="JHF22"/>
      <c r="JHG22"/>
      <c r="JHH22"/>
      <c r="JHI22"/>
      <c r="JHJ22"/>
      <c r="JHK22"/>
      <c r="JHL22"/>
      <c r="JHM22"/>
      <c r="JHN22"/>
      <c r="JHO22"/>
      <c r="JHP22"/>
      <c r="JHQ22"/>
      <c r="JHR22"/>
      <c r="JHS22"/>
      <c r="JHT22"/>
      <c r="JHU22"/>
      <c r="JHV22"/>
      <c r="JHW22"/>
      <c r="JHX22"/>
      <c r="JHY22"/>
      <c r="JHZ22"/>
      <c r="JIA22"/>
      <c r="JIB22"/>
      <c r="JIC22"/>
      <c r="JID22"/>
      <c r="JIE22"/>
      <c r="JIF22"/>
      <c r="JIG22"/>
      <c r="JIH22"/>
      <c r="JII22"/>
      <c r="JIJ22"/>
      <c r="JIK22"/>
      <c r="JIL22"/>
      <c r="JIM22"/>
      <c r="JIN22"/>
      <c r="JIO22"/>
      <c r="JIP22"/>
      <c r="JIQ22"/>
      <c r="JIR22"/>
      <c r="JIS22"/>
      <c r="JIT22"/>
      <c r="JIU22"/>
      <c r="JIV22"/>
      <c r="JIW22"/>
      <c r="JIX22"/>
      <c r="JIY22"/>
      <c r="JIZ22"/>
      <c r="JJA22"/>
      <c r="JJB22"/>
      <c r="JJC22"/>
      <c r="JJD22"/>
      <c r="JJE22"/>
      <c r="JJF22"/>
      <c r="JJG22"/>
      <c r="JJH22"/>
      <c r="JJI22"/>
      <c r="JJJ22"/>
      <c r="JJK22"/>
      <c r="JJL22"/>
      <c r="JJM22"/>
      <c r="JJN22"/>
      <c r="JJO22"/>
      <c r="JJP22"/>
      <c r="JJQ22"/>
      <c r="JJR22"/>
      <c r="JJS22"/>
      <c r="JJT22"/>
      <c r="JJU22"/>
      <c r="JJV22"/>
      <c r="JJW22"/>
      <c r="JJX22"/>
      <c r="JJY22"/>
      <c r="JJZ22"/>
      <c r="JKA22"/>
      <c r="JKB22"/>
      <c r="JKC22"/>
      <c r="JKD22"/>
      <c r="JKE22"/>
      <c r="JKF22"/>
      <c r="JKG22"/>
      <c r="JKH22"/>
      <c r="JKI22"/>
      <c r="JKJ22"/>
      <c r="JKK22"/>
      <c r="JKL22"/>
      <c r="JKM22"/>
      <c r="JKN22"/>
      <c r="JKO22"/>
      <c r="JKP22"/>
      <c r="JKQ22"/>
      <c r="JKR22"/>
      <c r="JKS22"/>
      <c r="JKT22"/>
      <c r="JKU22"/>
      <c r="JKV22"/>
      <c r="JKW22"/>
      <c r="JKX22"/>
      <c r="JKY22"/>
      <c r="JKZ22"/>
      <c r="JLA22"/>
      <c r="JLB22"/>
      <c r="JLC22"/>
      <c r="JLD22"/>
      <c r="JLE22"/>
      <c r="JLF22"/>
      <c r="JLG22"/>
      <c r="JLH22"/>
      <c r="JLI22"/>
      <c r="JLJ22"/>
      <c r="JLK22"/>
      <c r="JLL22"/>
      <c r="JLM22"/>
      <c r="JLN22"/>
      <c r="JLO22"/>
      <c r="JLP22"/>
      <c r="JLQ22"/>
      <c r="JLR22"/>
      <c r="JLS22"/>
      <c r="JLT22"/>
      <c r="JLU22"/>
      <c r="JLV22"/>
      <c r="JLW22"/>
      <c r="JLX22"/>
      <c r="JLY22"/>
      <c r="JLZ22"/>
      <c r="JMA22"/>
      <c r="JMB22"/>
      <c r="JMC22"/>
      <c r="JMD22"/>
      <c r="JME22"/>
      <c r="JMF22"/>
      <c r="JMG22"/>
      <c r="JMH22"/>
      <c r="JMI22"/>
      <c r="JMJ22"/>
      <c r="JMK22"/>
      <c r="JML22"/>
      <c r="JMM22"/>
      <c r="JMN22"/>
      <c r="JMO22"/>
      <c r="JMP22"/>
      <c r="JMQ22"/>
      <c r="JMR22"/>
      <c r="JMS22"/>
      <c r="JMT22"/>
      <c r="JMU22"/>
      <c r="JMV22"/>
      <c r="JMW22"/>
      <c r="JMX22"/>
      <c r="JMY22"/>
      <c r="JMZ22"/>
      <c r="JNA22"/>
      <c r="JNB22"/>
      <c r="JNC22"/>
      <c r="JND22"/>
      <c r="JNE22"/>
      <c r="JNF22"/>
      <c r="JNG22"/>
      <c r="JNH22"/>
      <c r="JNI22"/>
      <c r="JNJ22"/>
      <c r="JNK22"/>
      <c r="JNL22"/>
      <c r="JNM22"/>
      <c r="JNN22"/>
      <c r="JNO22"/>
      <c r="JNP22"/>
      <c r="JNQ22"/>
      <c r="JNR22"/>
      <c r="JNS22"/>
      <c r="JNT22"/>
      <c r="JNU22"/>
      <c r="JNV22"/>
      <c r="JNW22"/>
      <c r="JNX22"/>
      <c r="JNY22"/>
      <c r="JNZ22"/>
      <c r="JOA22"/>
      <c r="JOB22"/>
      <c r="JOC22"/>
      <c r="JOD22"/>
      <c r="JOE22"/>
      <c r="JOF22"/>
      <c r="JOG22"/>
      <c r="JOH22"/>
      <c r="JOI22"/>
      <c r="JOJ22"/>
      <c r="JOK22"/>
      <c r="JOL22"/>
      <c r="JOM22"/>
      <c r="JON22"/>
      <c r="JOO22"/>
      <c r="JOP22"/>
      <c r="JOQ22"/>
      <c r="JOR22"/>
      <c r="JOS22"/>
      <c r="JOT22"/>
      <c r="JOU22"/>
      <c r="JOV22"/>
      <c r="JOW22"/>
      <c r="JOX22"/>
      <c r="JOY22"/>
      <c r="JOZ22"/>
      <c r="JPA22"/>
      <c r="JPB22"/>
      <c r="JPC22"/>
      <c r="JPD22"/>
      <c r="JPE22"/>
      <c r="JPF22"/>
      <c r="JPG22"/>
      <c r="JPH22"/>
      <c r="JPI22"/>
      <c r="JPJ22"/>
      <c r="JPK22"/>
      <c r="JPL22"/>
      <c r="JPM22"/>
      <c r="JPN22"/>
      <c r="JPO22"/>
      <c r="JPP22"/>
      <c r="JPQ22"/>
      <c r="JPR22"/>
      <c r="JPS22"/>
      <c r="JPT22"/>
      <c r="JPU22"/>
      <c r="JPV22"/>
      <c r="JPW22"/>
      <c r="JPX22"/>
      <c r="JPY22"/>
      <c r="JPZ22"/>
      <c r="JQA22"/>
      <c r="JQB22"/>
      <c r="JQC22"/>
      <c r="JQD22"/>
      <c r="JQE22"/>
      <c r="JQF22"/>
      <c r="JQG22"/>
      <c r="JQH22"/>
      <c r="JQI22"/>
      <c r="JQJ22"/>
      <c r="JQK22"/>
      <c r="JQL22"/>
      <c r="JQM22"/>
      <c r="JQN22"/>
      <c r="JQO22"/>
      <c r="JQP22"/>
      <c r="JQQ22"/>
      <c r="JQR22"/>
      <c r="JQS22"/>
      <c r="JQT22"/>
      <c r="JQU22"/>
      <c r="JQV22"/>
      <c r="JQW22"/>
      <c r="JQX22"/>
      <c r="JQY22"/>
      <c r="JQZ22"/>
      <c r="JRA22"/>
      <c r="JRB22"/>
      <c r="JRC22"/>
      <c r="JRD22"/>
      <c r="JRE22"/>
      <c r="JRF22"/>
      <c r="JRG22"/>
      <c r="JRH22"/>
      <c r="JRI22"/>
      <c r="JRJ22"/>
      <c r="JRK22"/>
      <c r="JRL22"/>
      <c r="JRM22"/>
      <c r="JRN22"/>
      <c r="JRO22"/>
      <c r="JRP22"/>
      <c r="JRQ22"/>
      <c r="JRR22"/>
      <c r="JRS22"/>
      <c r="JRT22"/>
      <c r="JRU22"/>
      <c r="JRV22"/>
      <c r="JRW22"/>
      <c r="JRX22"/>
      <c r="JRY22"/>
      <c r="JRZ22"/>
      <c r="JSA22"/>
      <c r="JSB22"/>
      <c r="JSC22"/>
      <c r="JSD22"/>
      <c r="JSE22"/>
      <c r="JSF22"/>
      <c r="JSG22"/>
      <c r="JSH22"/>
      <c r="JSI22"/>
      <c r="JSJ22"/>
      <c r="JSK22"/>
      <c r="JSL22"/>
      <c r="JSM22"/>
      <c r="JSN22"/>
      <c r="JSO22"/>
      <c r="JSP22"/>
      <c r="JSQ22"/>
      <c r="JSR22"/>
      <c r="JSS22"/>
      <c r="JST22"/>
      <c r="JSU22"/>
      <c r="JSV22"/>
      <c r="JSW22"/>
      <c r="JSX22"/>
      <c r="JSY22"/>
      <c r="JSZ22"/>
      <c r="JTA22"/>
      <c r="JTB22"/>
      <c r="JTC22"/>
      <c r="JTD22"/>
      <c r="JTE22"/>
      <c r="JTF22"/>
      <c r="JTG22"/>
      <c r="JTH22"/>
      <c r="JTI22"/>
      <c r="JTJ22"/>
      <c r="JTK22"/>
      <c r="JTL22"/>
      <c r="JTM22"/>
      <c r="JTN22"/>
      <c r="JTO22"/>
      <c r="JTP22"/>
      <c r="JTQ22"/>
      <c r="JTR22"/>
      <c r="JTS22"/>
      <c r="JTT22"/>
      <c r="JTU22"/>
      <c r="JTV22"/>
      <c r="JTW22"/>
      <c r="JTX22"/>
      <c r="JTY22"/>
      <c r="JTZ22"/>
      <c r="JUA22"/>
      <c r="JUB22"/>
      <c r="JUC22"/>
      <c r="JUD22"/>
      <c r="JUE22"/>
      <c r="JUF22"/>
      <c r="JUG22"/>
      <c r="JUH22"/>
      <c r="JUI22"/>
      <c r="JUJ22"/>
      <c r="JUK22"/>
      <c r="JUL22"/>
      <c r="JUM22"/>
      <c r="JUN22"/>
      <c r="JUO22"/>
      <c r="JUP22"/>
      <c r="JUQ22"/>
      <c r="JUR22"/>
      <c r="JUS22"/>
      <c r="JUT22"/>
      <c r="JUU22"/>
      <c r="JUV22"/>
      <c r="JUW22"/>
      <c r="JUX22"/>
      <c r="JUY22"/>
      <c r="JUZ22"/>
      <c r="JVA22"/>
      <c r="JVB22"/>
      <c r="JVC22"/>
      <c r="JVD22"/>
      <c r="JVE22"/>
      <c r="JVF22"/>
      <c r="JVG22"/>
      <c r="JVH22"/>
      <c r="JVI22"/>
      <c r="JVJ22"/>
      <c r="JVK22"/>
      <c r="JVL22"/>
      <c r="JVM22"/>
      <c r="JVN22"/>
      <c r="JVO22"/>
      <c r="JVP22"/>
      <c r="JVQ22"/>
      <c r="JVR22"/>
      <c r="JVS22"/>
      <c r="JVT22"/>
      <c r="JVU22"/>
      <c r="JVV22"/>
      <c r="JVW22"/>
      <c r="JVX22"/>
      <c r="JVY22"/>
      <c r="JVZ22"/>
      <c r="JWA22"/>
      <c r="JWB22"/>
      <c r="JWC22"/>
      <c r="JWD22"/>
      <c r="JWE22"/>
      <c r="JWF22"/>
      <c r="JWG22"/>
      <c r="JWH22"/>
      <c r="JWI22"/>
      <c r="JWJ22"/>
      <c r="JWK22"/>
      <c r="JWL22"/>
      <c r="JWM22"/>
      <c r="JWN22"/>
      <c r="JWO22"/>
      <c r="JWP22"/>
      <c r="JWQ22"/>
      <c r="JWR22"/>
      <c r="JWS22"/>
      <c r="JWT22"/>
      <c r="JWU22"/>
      <c r="JWV22"/>
      <c r="JWW22"/>
      <c r="JWX22"/>
      <c r="JWY22"/>
      <c r="JWZ22"/>
      <c r="JXA22"/>
      <c r="JXB22"/>
      <c r="JXC22"/>
      <c r="JXD22"/>
      <c r="JXE22"/>
      <c r="JXF22"/>
      <c r="JXG22"/>
      <c r="JXH22"/>
      <c r="JXI22"/>
      <c r="JXJ22"/>
      <c r="JXK22"/>
      <c r="JXL22"/>
      <c r="JXM22"/>
      <c r="JXN22"/>
      <c r="JXO22"/>
      <c r="JXP22"/>
      <c r="JXQ22"/>
      <c r="JXR22"/>
      <c r="JXS22"/>
      <c r="JXT22"/>
      <c r="JXU22"/>
      <c r="JXV22"/>
      <c r="JXW22"/>
      <c r="JXX22"/>
      <c r="JXY22"/>
      <c r="JXZ22"/>
      <c r="JYA22"/>
      <c r="JYB22"/>
      <c r="JYC22"/>
      <c r="JYD22"/>
      <c r="JYE22"/>
      <c r="JYF22"/>
      <c r="JYG22"/>
      <c r="JYH22"/>
      <c r="JYI22"/>
      <c r="JYJ22"/>
      <c r="JYK22"/>
      <c r="JYL22"/>
      <c r="JYM22"/>
      <c r="JYN22"/>
      <c r="JYO22"/>
      <c r="JYP22"/>
      <c r="JYQ22"/>
      <c r="JYR22"/>
      <c r="JYS22"/>
      <c r="JYT22"/>
      <c r="JYU22"/>
      <c r="JYV22"/>
      <c r="JYW22"/>
      <c r="JYX22"/>
      <c r="JYY22"/>
      <c r="JYZ22"/>
      <c r="JZA22"/>
      <c r="JZB22"/>
      <c r="JZC22"/>
      <c r="JZD22"/>
      <c r="JZE22"/>
      <c r="JZF22"/>
      <c r="JZG22"/>
      <c r="JZH22"/>
      <c r="JZI22"/>
      <c r="JZJ22"/>
      <c r="JZK22"/>
      <c r="JZL22"/>
      <c r="JZM22"/>
      <c r="JZN22"/>
      <c r="JZO22"/>
      <c r="JZP22"/>
      <c r="JZQ22"/>
      <c r="JZR22"/>
      <c r="JZS22"/>
      <c r="JZT22"/>
      <c r="JZU22"/>
      <c r="JZV22"/>
      <c r="JZW22"/>
      <c r="JZX22"/>
      <c r="JZY22"/>
      <c r="JZZ22"/>
      <c r="KAA22"/>
      <c r="KAB22"/>
      <c r="KAC22"/>
      <c r="KAD22"/>
      <c r="KAE22"/>
      <c r="KAF22"/>
      <c r="KAG22"/>
      <c r="KAH22"/>
      <c r="KAI22"/>
      <c r="KAJ22"/>
      <c r="KAK22"/>
      <c r="KAL22"/>
      <c r="KAM22"/>
      <c r="KAN22"/>
      <c r="KAO22"/>
      <c r="KAP22"/>
      <c r="KAQ22"/>
      <c r="KAR22"/>
      <c r="KAS22"/>
      <c r="KAT22"/>
      <c r="KAU22"/>
      <c r="KAV22"/>
      <c r="KAW22"/>
      <c r="KAX22"/>
      <c r="KAY22"/>
      <c r="KAZ22"/>
      <c r="KBA22"/>
      <c r="KBB22"/>
      <c r="KBC22"/>
      <c r="KBD22"/>
      <c r="KBE22"/>
      <c r="KBF22"/>
      <c r="KBG22"/>
      <c r="KBH22"/>
      <c r="KBI22"/>
      <c r="KBJ22"/>
      <c r="KBK22"/>
      <c r="KBL22"/>
      <c r="KBM22"/>
      <c r="KBN22"/>
      <c r="KBO22"/>
      <c r="KBP22"/>
      <c r="KBQ22"/>
      <c r="KBR22"/>
      <c r="KBS22"/>
      <c r="KBT22"/>
      <c r="KBU22"/>
      <c r="KBV22"/>
      <c r="KBW22"/>
      <c r="KBX22"/>
      <c r="KBY22"/>
      <c r="KBZ22"/>
      <c r="KCA22"/>
      <c r="KCB22"/>
      <c r="KCC22"/>
      <c r="KCD22"/>
      <c r="KCE22"/>
      <c r="KCF22"/>
      <c r="KCG22"/>
      <c r="KCH22"/>
      <c r="KCI22"/>
      <c r="KCJ22"/>
      <c r="KCK22"/>
      <c r="KCL22"/>
      <c r="KCM22"/>
      <c r="KCN22"/>
      <c r="KCO22"/>
      <c r="KCP22"/>
      <c r="KCQ22"/>
      <c r="KCR22"/>
      <c r="KCS22"/>
      <c r="KCT22"/>
      <c r="KCU22"/>
      <c r="KCV22"/>
      <c r="KCW22"/>
      <c r="KCX22"/>
      <c r="KCY22"/>
      <c r="KCZ22"/>
      <c r="KDA22"/>
      <c r="KDB22"/>
      <c r="KDC22"/>
      <c r="KDD22"/>
      <c r="KDE22"/>
      <c r="KDF22"/>
      <c r="KDG22"/>
      <c r="KDH22"/>
      <c r="KDI22"/>
      <c r="KDJ22"/>
      <c r="KDK22"/>
      <c r="KDL22"/>
      <c r="KDM22"/>
      <c r="KDN22"/>
      <c r="KDO22"/>
      <c r="KDP22"/>
      <c r="KDQ22"/>
      <c r="KDR22"/>
      <c r="KDS22"/>
      <c r="KDT22"/>
      <c r="KDU22"/>
      <c r="KDV22"/>
      <c r="KDW22"/>
      <c r="KDX22"/>
      <c r="KDY22"/>
      <c r="KDZ22"/>
      <c r="KEA22"/>
      <c r="KEB22"/>
      <c r="KEC22"/>
      <c r="KED22"/>
      <c r="KEE22"/>
      <c r="KEF22"/>
      <c r="KEG22"/>
      <c r="KEH22"/>
      <c r="KEI22"/>
      <c r="KEJ22"/>
      <c r="KEK22"/>
      <c r="KEL22"/>
      <c r="KEM22"/>
      <c r="KEN22"/>
      <c r="KEO22"/>
      <c r="KEP22"/>
      <c r="KEQ22"/>
      <c r="KER22"/>
      <c r="KES22"/>
      <c r="KET22"/>
      <c r="KEU22"/>
      <c r="KEV22"/>
      <c r="KEW22"/>
      <c r="KEX22"/>
      <c r="KEY22"/>
      <c r="KEZ22"/>
      <c r="KFA22"/>
      <c r="KFB22"/>
      <c r="KFC22"/>
      <c r="KFD22"/>
      <c r="KFE22"/>
      <c r="KFF22"/>
      <c r="KFG22"/>
      <c r="KFH22"/>
      <c r="KFI22"/>
      <c r="KFJ22"/>
      <c r="KFK22"/>
      <c r="KFL22"/>
      <c r="KFM22"/>
      <c r="KFN22"/>
      <c r="KFO22"/>
      <c r="KFP22"/>
      <c r="KFQ22"/>
      <c r="KFR22"/>
      <c r="KFS22"/>
      <c r="KFT22"/>
      <c r="KFU22"/>
      <c r="KFV22"/>
      <c r="KFW22"/>
      <c r="KFX22"/>
      <c r="KFY22"/>
      <c r="KFZ22"/>
      <c r="KGA22"/>
      <c r="KGB22"/>
      <c r="KGC22"/>
      <c r="KGD22"/>
      <c r="KGE22"/>
      <c r="KGF22"/>
      <c r="KGG22"/>
      <c r="KGH22"/>
      <c r="KGI22"/>
      <c r="KGJ22"/>
      <c r="KGK22"/>
      <c r="KGL22"/>
      <c r="KGM22"/>
      <c r="KGN22"/>
      <c r="KGO22"/>
      <c r="KGP22"/>
      <c r="KGQ22"/>
      <c r="KGR22"/>
      <c r="KGS22"/>
      <c r="KGT22"/>
      <c r="KGU22"/>
      <c r="KGV22"/>
      <c r="KGW22"/>
      <c r="KGX22"/>
      <c r="KGY22"/>
      <c r="KGZ22"/>
      <c r="KHA22"/>
      <c r="KHB22"/>
      <c r="KHC22"/>
      <c r="KHD22"/>
      <c r="KHE22"/>
      <c r="KHF22"/>
      <c r="KHG22"/>
      <c r="KHH22"/>
      <c r="KHI22"/>
      <c r="KHJ22"/>
      <c r="KHK22"/>
      <c r="KHL22"/>
      <c r="KHM22"/>
      <c r="KHN22"/>
      <c r="KHO22"/>
      <c r="KHP22"/>
      <c r="KHQ22"/>
      <c r="KHR22"/>
      <c r="KHS22"/>
      <c r="KHT22"/>
      <c r="KHU22"/>
      <c r="KHV22"/>
      <c r="KHW22"/>
      <c r="KHX22"/>
      <c r="KHY22"/>
      <c r="KHZ22"/>
      <c r="KIA22"/>
      <c r="KIB22"/>
      <c r="KIC22"/>
      <c r="KID22"/>
      <c r="KIE22"/>
      <c r="KIF22"/>
      <c r="KIG22"/>
      <c r="KIH22"/>
      <c r="KII22"/>
      <c r="KIJ22"/>
      <c r="KIK22"/>
      <c r="KIL22"/>
      <c r="KIM22"/>
      <c r="KIN22"/>
      <c r="KIO22"/>
      <c r="KIP22"/>
      <c r="KIQ22"/>
      <c r="KIR22"/>
      <c r="KIS22"/>
      <c r="KIT22"/>
      <c r="KIU22"/>
      <c r="KIV22"/>
      <c r="KIW22"/>
      <c r="KIX22"/>
      <c r="KIY22"/>
      <c r="KIZ22"/>
      <c r="KJA22"/>
      <c r="KJB22"/>
      <c r="KJC22"/>
      <c r="KJD22"/>
      <c r="KJE22"/>
      <c r="KJF22"/>
      <c r="KJG22"/>
      <c r="KJH22"/>
      <c r="KJI22"/>
      <c r="KJJ22"/>
      <c r="KJK22"/>
      <c r="KJL22"/>
      <c r="KJM22"/>
      <c r="KJN22"/>
      <c r="KJO22"/>
      <c r="KJP22"/>
      <c r="KJQ22"/>
      <c r="KJR22"/>
      <c r="KJS22"/>
      <c r="KJT22"/>
      <c r="KJU22"/>
      <c r="KJV22"/>
      <c r="KJW22"/>
      <c r="KJX22"/>
      <c r="KJY22"/>
      <c r="KJZ22"/>
      <c r="KKA22"/>
      <c r="KKB22"/>
      <c r="KKC22"/>
      <c r="KKD22"/>
      <c r="KKE22"/>
      <c r="KKF22"/>
      <c r="KKG22"/>
      <c r="KKH22"/>
      <c r="KKI22"/>
      <c r="KKJ22"/>
      <c r="KKK22"/>
      <c r="KKL22"/>
      <c r="KKM22"/>
      <c r="KKN22"/>
      <c r="KKO22"/>
      <c r="KKP22"/>
      <c r="KKQ22"/>
      <c r="KKR22"/>
      <c r="KKS22"/>
      <c r="KKT22"/>
      <c r="KKU22"/>
      <c r="KKV22"/>
      <c r="KKW22"/>
      <c r="KKX22"/>
      <c r="KKY22"/>
      <c r="KKZ22"/>
      <c r="KLA22"/>
      <c r="KLB22"/>
      <c r="KLC22"/>
      <c r="KLD22"/>
      <c r="KLE22"/>
      <c r="KLF22"/>
      <c r="KLG22"/>
      <c r="KLH22"/>
      <c r="KLI22"/>
      <c r="KLJ22"/>
      <c r="KLK22"/>
      <c r="KLL22"/>
      <c r="KLM22"/>
      <c r="KLN22"/>
      <c r="KLO22"/>
      <c r="KLP22"/>
      <c r="KLQ22"/>
      <c r="KLR22"/>
      <c r="KLS22"/>
      <c r="KLT22"/>
      <c r="KLU22"/>
      <c r="KLV22"/>
      <c r="KLW22"/>
      <c r="KLX22"/>
      <c r="KLY22"/>
      <c r="KLZ22"/>
      <c r="KMA22"/>
      <c r="KMB22"/>
      <c r="KMC22"/>
      <c r="KMD22"/>
      <c r="KME22"/>
      <c r="KMF22"/>
      <c r="KMG22"/>
      <c r="KMH22"/>
      <c r="KMI22"/>
      <c r="KMJ22"/>
      <c r="KMK22"/>
      <c r="KML22"/>
      <c r="KMM22"/>
      <c r="KMN22"/>
      <c r="KMO22"/>
      <c r="KMP22"/>
      <c r="KMQ22"/>
      <c r="KMR22"/>
      <c r="KMS22"/>
      <c r="KMT22"/>
      <c r="KMU22"/>
      <c r="KMV22"/>
      <c r="KMW22"/>
      <c r="KMX22"/>
      <c r="KMY22"/>
      <c r="KMZ22"/>
      <c r="KNA22"/>
      <c r="KNB22"/>
      <c r="KNC22"/>
      <c r="KND22"/>
      <c r="KNE22"/>
      <c r="KNF22"/>
      <c r="KNG22"/>
      <c r="KNH22"/>
      <c r="KNI22"/>
      <c r="KNJ22"/>
      <c r="KNK22"/>
      <c r="KNL22"/>
      <c r="KNM22"/>
      <c r="KNN22"/>
      <c r="KNO22"/>
      <c r="KNP22"/>
      <c r="KNQ22"/>
      <c r="KNR22"/>
      <c r="KNS22"/>
      <c r="KNT22"/>
      <c r="KNU22"/>
      <c r="KNV22"/>
      <c r="KNW22"/>
      <c r="KNX22"/>
      <c r="KNY22"/>
      <c r="KNZ22"/>
      <c r="KOA22"/>
      <c r="KOB22"/>
      <c r="KOC22"/>
      <c r="KOD22"/>
      <c r="KOE22"/>
      <c r="KOF22"/>
      <c r="KOG22"/>
      <c r="KOH22"/>
      <c r="KOI22"/>
      <c r="KOJ22"/>
      <c r="KOK22"/>
      <c r="KOL22"/>
      <c r="KOM22"/>
      <c r="KON22"/>
      <c r="KOO22"/>
      <c r="KOP22"/>
      <c r="KOQ22"/>
      <c r="KOR22"/>
      <c r="KOS22"/>
      <c r="KOT22"/>
      <c r="KOU22"/>
      <c r="KOV22"/>
      <c r="KOW22"/>
      <c r="KOX22"/>
      <c r="KOY22"/>
      <c r="KOZ22"/>
      <c r="KPA22"/>
      <c r="KPB22"/>
      <c r="KPC22"/>
      <c r="KPD22"/>
      <c r="KPE22"/>
      <c r="KPF22"/>
      <c r="KPG22"/>
      <c r="KPH22"/>
      <c r="KPI22"/>
      <c r="KPJ22"/>
      <c r="KPK22"/>
      <c r="KPL22"/>
      <c r="KPM22"/>
      <c r="KPN22"/>
      <c r="KPO22"/>
      <c r="KPP22"/>
      <c r="KPQ22"/>
      <c r="KPR22"/>
      <c r="KPS22"/>
      <c r="KPT22"/>
      <c r="KPU22"/>
      <c r="KPV22"/>
      <c r="KPW22"/>
      <c r="KPX22"/>
      <c r="KPY22"/>
      <c r="KPZ22"/>
      <c r="KQA22"/>
      <c r="KQB22"/>
      <c r="KQC22"/>
      <c r="KQD22"/>
      <c r="KQE22"/>
      <c r="KQF22"/>
      <c r="KQG22"/>
      <c r="KQH22"/>
      <c r="KQI22"/>
      <c r="KQJ22"/>
      <c r="KQK22"/>
      <c r="KQL22"/>
      <c r="KQM22"/>
      <c r="KQN22"/>
      <c r="KQO22"/>
      <c r="KQP22"/>
      <c r="KQQ22"/>
      <c r="KQR22"/>
      <c r="KQS22"/>
      <c r="KQT22"/>
      <c r="KQU22"/>
      <c r="KQV22"/>
      <c r="KQW22"/>
      <c r="KQX22"/>
      <c r="KQY22"/>
      <c r="KQZ22"/>
      <c r="KRA22"/>
      <c r="KRB22"/>
      <c r="KRC22"/>
      <c r="KRD22"/>
      <c r="KRE22"/>
      <c r="KRF22"/>
      <c r="KRG22"/>
      <c r="KRH22"/>
      <c r="KRI22"/>
      <c r="KRJ22"/>
      <c r="KRK22"/>
      <c r="KRL22"/>
      <c r="KRM22"/>
      <c r="KRN22"/>
      <c r="KRO22"/>
      <c r="KRP22"/>
      <c r="KRQ22"/>
      <c r="KRR22"/>
      <c r="KRS22"/>
      <c r="KRT22"/>
      <c r="KRU22"/>
      <c r="KRV22"/>
      <c r="KRW22"/>
      <c r="KRX22"/>
      <c r="KRY22"/>
      <c r="KRZ22"/>
      <c r="KSA22"/>
      <c r="KSB22"/>
      <c r="KSC22"/>
      <c r="KSD22"/>
      <c r="KSE22"/>
      <c r="KSF22"/>
      <c r="KSG22"/>
      <c r="KSH22"/>
      <c r="KSI22"/>
      <c r="KSJ22"/>
      <c r="KSK22"/>
      <c r="KSL22"/>
      <c r="KSM22"/>
      <c r="KSN22"/>
      <c r="KSO22"/>
      <c r="KSP22"/>
      <c r="KSQ22"/>
      <c r="KSR22"/>
      <c r="KSS22"/>
      <c r="KST22"/>
      <c r="KSU22"/>
      <c r="KSV22"/>
      <c r="KSW22"/>
      <c r="KSX22"/>
      <c r="KSY22"/>
      <c r="KSZ22"/>
      <c r="KTA22"/>
      <c r="KTB22"/>
      <c r="KTC22"/>
      <c r="KTD22"/>
      <c r="KTE22"/>
      <c r="KTF22"/>
      <c r="KTG22"/>
      <c r="KTH22"/>
      <c r="KTI22"/>
      <c r="KTJ22"/>
      <c r="KTK22"/>
      <c r="KTL22"/>
      <c r="KTM22"/>
      <c r="KTN22"/>
      <c r="KTO22"/>
      <c r="KTP22"/>
      <c r="KTQ22"/>
      <c r="KTR22"/>
      <c r="KTS22"/>
      <c r="KTT22"/>
      <c r="KTU22"/>
      <c r="KTV22"/>
      <c r="KTW22"/>
      <c r="KTX22"/>
      <c r="KTY22"/>
      <c r="KTZ22"/>
      <c r="KUA22"/>
      <c r="KUB22"/>
      <c r="KUC22"/>
      <c r="KUD22"/>
      <c r="KUE22"/>
      <c r="KUF22"/>
      <c r="KUG22"/>
      <c r="KUH22"/>
      <c r="KUI22"/>
      <c r="KUJ22"/>
      <c r="KUK22"/>
      <c r="KUL22"/>
      <c r="KUM22"/>
      <c r="KUN22"/>
      <c r="KUO22"/>
      <c r="KUP22"/>
      <c r="KUQ22"/>
      <c r="KUR22"/>
      <c r="KUS22"/>
      <c r="KUT22"/>
      <c r="KUU22"/>
      <c r="KUV22"/>
      <c r="KUW22"/>
      <c r="KUX22"/>
      <c r="KUY22"/>
      <c r="KUZ22"/>
      <c r="KVA22"/>
      <c r="KVB22"/>
      <c r="KVC22"/>
      <c r="KVD22"/>
      <c r="KVE22"/>
      <c r="KVF22"/>
      <c r="KVG22"/>
      <c r="KVH22"/>
      <c r="KVI22"/>
      <c r="KVJ22"/>
      <c r="KVK22"/>
      <c r="KVL22"/>
      <c r="KVM22"/>
      <c r="KVN22"/>
      <c r="KVO22"/>
      <c r="KVP22"/>
      <c r="KVQ22"/>
      <c r="KVR22"/>
      <c r="KVS22"/>
      <c r="KVT22"/>
      <c r="KVU22"/>
      <c r="KVV22"/>
      <c r="KVW22"/>
      <c r="KVX22"/>
      <c r="KVY22"/>
      <c r="KVZ22"/>
      <c r="KWA22"/>
      <c r="KWB22"/>
      <c r="KWC22"/>
      <c r="KWD22"/>
      <c r="KWE22"/>
      <c r="KWF22"/>
      <c r="KWG22"/>
      <c r="KWH22"/>
      <c r="KWI22"/>
      <c r="KWJ22"/>
      <c r="KWK22"/>
      <c r="KWL22"/>
      <c r="KWM22"/>
      <c r="KWN22"/>
      <c r="KWO22"/>
      <c r="KWP22"/>
      <c r="KWQ22"/>
      <c r="KWR22"/>
      <c r="KWS22"/>
      <c r="KWT22"/>
      <c r="KWU22"/>
      <c r="KWV22"/>
      <c r="KWW22"/>
      <c r="KWX22"/>
      <c r="KWY22"/>
      <c r="KWZ22"/>
      <c r="KXA22"/>
      <c r="KXB22"/>
      <c r="KXC22"/>
      <c r="KXD22"/>
      <c r="KXE22"/>
      <c r="KXF22"/>
      <c r="KXG22"/>
      <c r="KXH22"/>
      <c r="KXI22"/>
      <c r="KXJ22"/>
      <c r="KXK22"/>
      <c r="KXL22"/>
      <c r="KXM22"/>
      <c r="KXN22"/>
      <c r="KXO22"/>
      <c r="KXP22"/>
      <c r="KXQ22"/>
      <c r="KXR22"/>
      <c r="KXS22"/>
      <c r="KXT22"/>
      <c r="KXU22"/>
      <c r="KXV22"/>
      <c r="KXW22"/>
      <c r="KXX22"/>
      <c r="KXY22"/>
      <c r="KXZ22"/>
      <c r="KYA22"/>
      <c r="KYB22"/>
      <c r="KYC22"/>
      <c r="KYD22"/>
      <c r="KYE22"/>
      <c r="KYF22"/>
      <c r="KYG22"/>
      <c r="KYH22"/>
      <c r="KYI22"/>
      <c r="KYJ22"/>
      <c r="KYK22"/>
      <c r="KYL22"/>
      <c r="KYM22"/>
      <c r="KYN22"/>
      <c r="KYO22"/>
      <c r="KYP22"/>
      <c r="KYQ22"/>
      <c r="KYR22"/>
      <c r="KYS22"/>
      <c r="KYT22"/>
      <c r="KYU22"/>
      <c r="KYV22"/>
      <c r="KYW22"/>
      <c r="KYX22"/>
      <c r="KYY22"/>
      <c r="KYZ22"/>
      <c r="KZA22"/>
      <c r="KZB22"/>
      <c r="KZC22"/>
      <c r="KZD22"/>
      <c r="KZE22"/>
      <c r="KZF22"/>
      <c r="KZG22"/>
      <c r="KZH22"/>
      <c r="KZI22"/>
      <c r="KZJ22"/>
      <c r="KZK22"/>
      <c r="KZL22"/>
      <c r="KZM22"/>
      <c r="KZN22"/>
      <c r="KZO22"/>
      <c r="KZP22"/>
      <c r="KZQ22"/>
      <c r="KZR22"/>
      <c r="KZS22"/>
      <c r="KZT22"/>
      <c r="KZU22"/>
      <c r="KZV22"/>
      <c r="KZW22"/>
      <c r="KZX22"/>
      <c r="KZY22"/>
      <c r="KZZ22"/>
      <c r="LAA22"/>
      <c r="LAB22"/>
      <c r="LAC22"/>
      <c r="LAD22"/>
      <c r="LAE22"/>
      <c r="LAF22"/>
      <c r="LAG22"/>
      <c r="LAH22"/>
      <c r="LAI22"/>
      <c r="LAJ22"/>
      <c r="LAK22"/>
      <c r="LAL22"/>
      <c r="LAM22"/>
      <c r="LAN22"/>
      <c r="LAO22"/>
      <c r="LAP22"/>
      <c r="LAQ22"/>
      <c r="LAR22"/>
      <c r="LAS22"/>
      <c r="LAT22"/>
      <c r="LAU22"/>
      <c r="LAV22"/>
      <c r="LAW22"/>
      <c r="LAX22"/>
      <c r="LAY22"/>
      <c r="LAZ22"/>
      <c r="LBA22"/>
      <c r="LBB22"/>
      <c r="LBC22"/>
      <c r="LBD22"/>
      <c r="LBE22"/>
      <c r="LBF22"/>
      <c r="LBG22"/>
      <c r="LBH22"/>
      <c r="LBI22"/>
      <c r="LBJ22"/>
      <c r="LBK22"/>
      <c r="LBL22"/>
      <c r="LBM22"/>
      <c r="LBN22"/>
      <c r="LBO22"/>
      <c r="LBP22"/>
      <c r="LBQ22"/>
      <c r="LBR22"/>
      <c r="LBS22"/>
      <c r="LBT22"/>
      <c r="LBU22"/>
      <c r="LBV22"/>
      <c r="LBW22"/>
      <c r="LBX22"/>
      <c r="LBY22"/>
      <c r="LBZ22"/>
      <c r="LCA22"/>
      <c r="LCB22"/>
      <c r="LCC22"/>
      <c r="LCD22"/>
      <c r="LCE22"/>
      <c r="LCF22"/>
      <c r="LCG22"/>
      <c r="LCH22"/>
      <c r="LCI22"/>
      <c r="LCJ22"/>
      <c r="LCK22"/>
      <c r="LCL22"/>
      <c r="LCM22"/>
      <c r="LCN22"/>
      <c r="LCO22"/>
      <c r="LCP22"/>
      <c r="LCQ22"/>
      <c r="LCR22"/>
      <c r="LCS22"/>
      <c r="LCT22"/>
      <c r="LCU22"/>
      <c r="LCV22"/>
      <c r="LCW22"/>
      <c r="LCX22"/>
      <c r="LCY22"/>
      <c r="LCZ22"/>
      <c r="LDA22"/>
      <c r="LDB22"/>
      <c r="LDC22"/>
      <c r="LDD22"/>
      <c r="LDE22"/>
      <c r="LDF22"/>
      <c r="LDG22"/>
      <c r="LDH22"/>
      <c r="LDI22"/>
      <c r="LDJ22"/>
      <c r="LDK22"/>
      <c r="LDL22"/>
      <c r="LDM22"/>
      <c r="LDN22"/>
      <c r="LDO22"/>
      <c r="LDP22"/>
      <c r="LDQ22"/>
      <c r="LDR22"/>
      <c r="LDS22"/>
      <c r="LDT22"/>
      <c r="LDU22"/>
      <c r="LDV22"/>
      <c r="LDW22"/>
      <c r="LDX22"/>
      <c r="LDY22"/>
      <c r="LDZ22"/>
      <c r="LEA22"/>
      <c r="LEB22"/>
      <c r="LEC22"/>
      <c r="LED22"/>
      <c r="LEE22"/>
      <c r="LEF22"/>
      <c r="LEG22"/>
      <c r="LEH22"/>
      <c r="LEI22"/>
      <c r="LEJ22"/>
      <c r="LEK22"/>
      <c r="LEL22"/>
      <c r="LEM22"/>
      <c r="LEN22"/>
      <c r="LEO22"/>
      <c r="LEP22"/>
      <c r="LEQ22"/>
      <c r="LER22"/>
      <c r="LES22"/>
      <c r="LET22"/>
      <c r="LEU22"/>
      <c r="LEV22"/>
      <c r="LEW22"/>
      <c r="LEX22"/>
      <c r="LEY22"/>
      <c r="LEZ22"/>
      <c r="LFA22"/>
      <c r="LFB22"/>
      <c r="LFC22"/>
      <c r="LFD22"/>
      <c r="LFE22"/>
      <c r="LFF22"/>
      <c r="LFG22"/>
      <c r="LFH22"/>
      <c r="LFI22"/>
      <c r="LFJ22"/>
      <c r="LFK22"/>
      <c r="LFL22"/>
      <c r="LFM22"/>
      <c r="LFN22"/>
      <c r="LFO22"/>
      <c r="LFP22"/>
      <c r="LFQ22"/>
      <c r="LFR22"/>
      <c r="LFS22"/>
      <c r="LFT22"/>
      <c r="LFU22"/>
      <c r="LFV22"/>
      <c r="LFW22"/>
      <c r="LFX22"/>
      <c r="LFY22"/>
      <c r="LFZ22"/>
      <c r="LGA22"/>
      <c r="LGB22"/>
      <c r="LGC22"/>
      <c r="LGD22"/>
      <c r="LGE22"/>
      <c r="LGF22"/>
      <c r="LGG22"/>
      <c r="LGH22"/>
      <c r="LGI22"/>
      <c r="LGJ22"/>
      <c r="LGK22"/>
      <c r="LGL22"/>
      <c r="LGM22"/>
      <c r="LGN22"/>
      <c r="LGO22"/>
      <c r="LGP22"/>
      <c r="LGQ22"/>
      <c r="LGR22"/>
      <c r="LGS22"/>
      <c r="LGT22"/>
      <c r="LGU22"/>
      <c r="LGV22"/>
      <c r="LGW22"/>
      <c r="LGX22"/>
      <c r="LGY22"/>
      <c r="LGZ22"/>
      <c r="LHA22"/>
      <c r="LHB22"/>
      <c r="LHC22"/>
      <c r="LHD22"/>
      <c r="LHE22"/>
      <c r="LHF22"/>
      <c r="LHG22"/>
      <c r="LHH22"/>
      <c r="LHI22"/>
      <c r="LHJ22"/>
      <c r="LHK22"/>
      <c r="LHL22"/>
      <c r="LHM22"/>
      <c r="LHN22"/>
      <c r="LHO22"/>
      <c r="LHP22"/>
      <c r="LHQ22"/>
      <c r="LHR22"/>
      <c r="LHS22"/>
      <c r="LHT22"/>
      <c r="LHU22"/>
      <c r="LHV22"/>
      <c r="LHW22"/>
      <c r="LHX22"/>
      <c r="LHY22"/>
      <c r="LHZ22"/>
      <c r="LIA22"/>
      <c r="LIB22"/>
      <c r="LIC22"/>
      <c r="LID22"/>
      <c r="LIE22"/>
      <c r="LIF22"/>
      <c r="LIG22"/>
      <c r="LIH22"/>
      <c r="LII22"/>
      <c r="LIJ22"/>
      <c r="LIK22"/>
      <c r="LIL22"/>
      <c r="LIM22"/>
      <c r="LIN22"/>
      <c r="LIO22"/>
      <c r="LIP22"/>
      <c r="LIQ22"/>
      <c r="LIR22"/>
      <c r="LIS22"/>
      <c r="LIT22"/>
      <c r="LIU22"/>
      <c r="LIV22"/>
      <c r="LIW22"/>
      <c r="LIX22"/>
      <c r="LIY22"/>
      <c r="LIZ22"/>
      <c r="LJA22"/>
      <c r="LJB22"/>
      <c r="LJC22"/>
      <c r="LJD22"/>
      <c r="LJE22"/>
      <c r="LJF22"/>
      <c r="LJG22"/>
      <c r="LJH22"/>
      <c r="LJI22"/>
      <c r="LJJ22"/>
      <c r="LJK22"/>
      <c r="LJL22"/>
      <c r="LJM22"/>
      <c r="LJN22"/>
      <c r="LJO22"/>
      <c r="LJP22"/>
      <c r="LJQ22"/>
      <c r="LJR22"/>
      <c r="LJS22"/>
      <c r="LJT22"/>
      <c r="LJU22"/>
      <c r="LJV22"/>
      <c r="LJW22"/>
      <c r="LJX22"/>
      <c r="LJY22"/>
      <c r="LJZ22"/>
      <c r="LKA22"/>
      <c r="LKB22"/>
      <c r="LKC22"/>
      <c r="LKD22"/>
      <c r="LKE22"/>
      <c r="LKF22"/>
      <c r="LKG22"/>
      <c r="LKH22"/>
      <c r="LKI22"/>
      <c r="LKJ22"/>
      <c r="LKK22"/>
      <c r="LKL22"/>
      <c r="LKM22"/>
      <c r="LKN22"/>
      <c r="LKO22"/>
      <c r="LKP22"/>
      <c r="LKQ22"/>
      <c r="LKR22"/>
      <c r="LKS22"/>
      <c r="LKT22"/>
      <c r="LKU22"/>
      <c r="LKV22"/>
      <c r="LKW22"/>
      <c r="LKX22"/>
      <c r="LKY22"/>
      <c r="LKZ22"/>
      <c r="LLA22"/>
      <c r="LLB22"/>
      <c r="LLC22"/>
      <c r="LLD22"/>
      <c r="LLE22"/>
      <c r="LLF22"/>
      <c r="LLG22"/>
      <c r="LLH22"/>
      <c r="LLI22"/>
      <c r="LLJ22"/>
      <c r="LLK22"/>
      <c r="LLL22"/>
      <c r="LLM22"/>
      <c r="LLN22"/>
      <c r="LLO22"/>
      <c r="LLP22"/>
      <c r="LLQ22"/>
      <c r="LLR22"/>
      <c r="LLS22"/>
      <c r="LLT22"/>
      <c r="LLU22"/>
      <c r="LLV22"/>
      <c r="LLW22"/>
      <c r="LLX22"/>
      <c r="LLY22"/>
      <c r="LLZ22"/>
      <c r="LMA22"/>
      <c r="LMB22"/>
      <c r="LMC22"/>
      <c r="LMD22"/>
      <c r="LME22"/>
      <c r="LMF22"/>
      <c r="LMG22"/>
      <c r="LMH22"/>
      <c r="LMI22"/>
      <c r="LMJ22"/>
      <c r="LMK22"/>
      <c r="LML22"/>
      <c r="LMM22"/>
      <c r="LMN22"/>
      <c r="LMO22"/>
      <c r="LMP22"/>
      <c r="LMQ22"/>
      <c r="LMR22"/>
      <c r="LMS22"/>
      <c r="LMT22"/>
      <c r="LMU22"/>
      <c r="LMV22"/>
      <c r="LMW22"/>
      <c r="LMX22"/>
      <c r="LMY22"/>
      <c r="LMZ22"/>
      <c r="LNA22"/>
      <c r="LNB22"/>
      <c r="LNC22"/>
      <c r="LND22"/>
      <c r="LNE22"/>
      <c r="LNF22"/>
      <c r="LNG22"/>
      <c r="LNH22"/>
      <c r="LNI22"/>
      <c r="LNJ22"/>
      <c r="LNK22"/>
      <c r="LNL22"/>
      <c r="LNM22"/>
      <c r="LNN22"/>
      <c r="LNO22"/>
      <c r="LNP22"/>
      <c r="LNQ22"/>
      <c r="LNR22"/>
      <c r="LNS22"/>
      <c r="LNT22"/>
      <c r="LNU22"/>
      <c r="LNV22"/>
      <c r="LNW22"/>
      <c r="LNX22"/>
      <c r="LNY22"/>
      <c r="LNZ22"/>
      <c r="LOA22"/>
      <c r="LOB22"/>
      <c r="LOC22"/>
      <c r="LOD22"/>
      <c r="LOE22"/>
      <c r="LOF22"/>
      <c r="LOG22"/>
      <c r="LOH22"/>
      <c r="LOI22"/>
      <c r="LOJ22"/>
      <c r="LOK22"/>
      <c r="LOL22"/>
      <c r="LOM22"/>
      <c r="LON22"/>
      <c r="LOO22"/>
      <c r="LOP22"/>
      <c r="LOQ22"/>
      <c r="LOR22"/>
      <c r="LOS22"/>
      <c r="LOT22"/>
      <c r="LOU22"/>
      <c r="LOV22"/>
      <c r="LOW22"/>
      <c r="LOX22"/>
      <c r="LOY22"/>
      <c r="LOZ22"/>
      <c r="LPA22"/>
      <c r="LPB22"/>
      <c r="LPC22"/>
      <c r="LPD22"/>
      <c r="LPE22"/>
      <c r="LPF22"/>
      <c r="LPG22"/>
      <c r="LPH22"/>
      <c r="LPI22"/>
      <c r="LPJ22"/>
      <c r="LPK22"/>
      <c r="LPL22"/>
      <c r="LPM22"/>
      <c r="LPN22"/>
      <c r="LPO22"/>
      <c r="LPP22"/>
      <c r="LPQ22"/>
      <c r="LPR22"/>
      <c r="LPS22"/>
      <c r="LPT22"/>
      <c r="LPU22"/>
      <c r="LPV22"/>
      <c r="LPW22"/>
      <c r="LPX22"/>
      <c r="LPY22"/>
      <c r="LPZ22"/>
      <c r="LQA22"/>
      <c r="LQB22"/>
      <c r="LQC22"/>
      <c r="LQD22"/>
      <c r="LQE22"/>
      <c r="LQF22"/>
      <c r="LQG22"/>
      <c r="LQH22"/>
      <c r="LQI22"/>
      <c r="LQJ22"/>
      <c r="LQK22"/>
      <c r="LQL22"/>
      <c r="LQM22"/>
      <c r="LQN22"/>
      <c r="LQO22"/>
      <c r="LQP22"/>
      <c r="LQQ22"/>
      <c r="LQR22"/>
      <c r="LQS22"/>
      <c r="LQT22"/>
      <c r="LQU22"/>
      <c r="LQV22"/>
      <c r="LQW22"/>
      <c r="LQX22"/>
      <c r="LQY22"/>
      <c r="LQZ22"/>
      <c r="LRA22"/>
      <c r="LRB22"/>
      <c r="LRC22"/>
      <c r="LRD22"/>
      <c r="LRE22"/>
      <c r="LRF22"/>
      <c r="LRG22"/>
      <c r="LRH22"/>
      <c r="LRI22"/>
      <c r="LRJ22"/>
      <c r="LRK22"/>
      <c r="LRL22"/>
      <c r="LRM22"/>
      <c r="LRN22"/>
      <c r="LRO22"/>
      <c r="LRP22"/>
      <c r="LRQ22"/>
      <c r="LRR22"/>
      <c r="LRS22"/>
      <c r="LRT22"/>
      <c r="LRU22"/>
      <c r="LRV22"/>
      <c r="LRW22"/>
      <c r="LRX22"/>
      <c r="LRY22"/>
      <c r="LRZ22"/>
      <c r="LSA22"/>
      <c r="LSB22"/>
      <c r="LSC22"/>
      <c r="LSD22"/>
      <c r="LSE22"/>
      <c r="LSF22"/>
      <c r="LSG22"/>
      <c r="LSH22"/>
      <c r="LSI22"/>
      <c r="LSJ22"/>
      <c r="LSK22"/>
      <c r="LSL22"/>
      <c r="LSM22"/>
      <c r="LSN22"/>
      <c r="LSO22"/>
      <c r="LSP22"/>
      <c r="LSQ22"/>
      <c r="LSR22"/>
      <c r="LSS22"/>
      <c r="LST22"/>
      <c r="LSU22"/>
      <c r="LSV22"/>
      <c r="LSW22"/>
      <c r="LSX22"/>
      <c r="LSY22"/>
      <c r="LSZ22"/>
      <c r="LTA22"/>
      <c r="LTB22"/>
      <c r="LTC22"/>
      <c r="LTD22"/>
      <c r="LTE22"/>
      <c r="LTF22"/>
      <c r="LTG22"/>
      <c r="LTH22"/>
      <c r="LTI22"/>
      <c r="LTJ22"/>
      <c r="LTK22"/>
      <c r="LTL22"/>
      <c r="LTM22"/>
      <c r="LTN22"/>
      <c r="LTO22"/>
      <c r="LTP22"/>
      <c r="LTQ22"/>
      <c r="LTR22"/>
      <c r="LTS22"/>
      <c r="LTT22"/>
      <c r="LTU22"/>
      <c r="LTV22"/>
      <c r="LTW22"/>
      <c r="LTX22"/>
      <c r="LTY22"/>
      <c r="LTZ22"/>
      <c r="LUA22"/>
      <c r="LUB22"/>
      <c r="LUC22"/>
      <c r="LUD22"/>
      <c r="LUE22"/>
      <c r="LUF22"/>
      <c r="LUG22"/>
      <c r="LUH22"/>
      <c r="LUI22"/>
      <c r="LUJ22"/>
      <c r="LUK22"/>
      <c r="LUL22"/>
      <c r="LUM22"/>
      <c r="LUN22"/>
      <c r="LUO22"/>
      <c r="LUP22"/>
      <c r="LUQ22"/>
      <c r="LUR22"/>
      <c r="LUS22"/>
      <c r="LUT22"/>
      <c r="LUU22"/>
      <c r="LUV22"/>
      <c r="LUW22"/>
      <c r="LUX22"/>
      <c r="LUY22"/>
      <c r="LUZ22"/>
      <c r="LVA22"/>
      <c r="LVB22"/>
      <c r="LVC22"/>
      <c r="LVD22"/>
      <c r="LVE22"/>
      <c r="LVF22"/>
      <c r="LVG22"/>
      <c r="LVH22"/>
      <c r="LVI22"/>
      <c r="LVJ22"/>
      <c r="LVK22"/>
      <c r="LVL22"/>
      <c r="LVM22"/>
      <c r="LVN22"/>
      <c r="LVO22"/>
      <c r="LVP22"/>
      <c r="LVQ22"/>
      <c r="LVR22"/>
      <c r="LVS22"/>
      <c r="LVT22"/>
      <c r="LVU22"/>
      <c r="LVV22"/>
      <c r="LVW22"/>
      <c r="LVX22"/>
      <c r="LVY22"/>
      <c r="LVZ22"/>
      <c r="LWA22"/>
      <c r="LWB22"/>
      <c r="LWC22"/>
      <c r="LWD22"/>
      <c r="LWE22"/>
      <c r="LWF22"/>
      <c r="LWG22"/>
      <c r="LWH22"/>
      <c r="LWI22"/>
      <c r="LWJ22"/>
      <c r="LWK22"/>
      <c r="LWL22"/>
      <c r="LWM22"/>
      <c r="LWN22"/>
      <c r="LWO22"/>
      <c r="LWP22"/>
      <c r="LWQ22"/>
      <c r="LWR22"/>
      <c r="LWS22"/>
      <c r="LWT22"/>
      <c r="LWU22"/>
      <c r="LWV22"/>
      <c r="LWW22"/>
      <c r="LWX22"/>
      <c r="LWY22"/>
      <c r="LWZ22"/>
      <c r="LXA22"/>
      <c r="LXB22"/>
      <c r="LXC22"/>
      <c r="LXD22"/>
      <c r="LXE22"/>
      <c r="LXF22"/>
      <c r="LXG22"/>
      <c r="LXH22"/>
      <c r="LXI22"/>
      <c r="LXJ22"/>
      <c r="LXK22"/>
      <c r="LXL22"/>
      <c r="LXM22"/>
      <c r="LXN22"/>
      <c r="LXO22"/>
      <c r="LXP22"/>
      <c r="LXQ22"/>
      <c r="LXR22"/>
      <c r="LXS22"/>
      <c r="LXT22"/>
      <c r="LXU22"/>
      <c r="LXV22"/>
      <c r="LXW22"/>
      <c r="LXX22"/>
      <c r="LXY22"/>
      <c r="LXZ22"/>
      <c r="LYA22"/>
      <c r="LYB22"/>
      <c r="LYC22"/>
      <c r="LYD22"/>
      <c r="LYE22"/>
      <c r="LYF22"/>
      <c r="LYG22"/>
      <c r="LYH22"/>
      <c r="LYI22"/>
      <c r="LYJ22"/>
      <c r="LYK22"/>
      <c r="LYL22"/>
      <c r="LYM22"/>
      <c r="LYN22"/>
      <c r="LYO22"/>
      <c r="LYP22"/>
      <c r="LYQ22"/>
      <c r="LYR22"/>
      <c r="LYS22"/>
      <c r="LYT22"/>
      <c r="LYU22"/>
      <c r="LYV22"/>
      <c r="LYW22"/>
      <c r="LYX22"/>
      <c r="LYY22"/>
      <c r="LYZ22"/>
      <c r="LZA22"/>
      <c r="LZB22"/>
      <c r="LZC22"/>
      <c r="LZD22"/>
      <c r="LZE22"/>
      <c r="LZF22"/>
      <c r="LZG22"/>
      <c r="LZH22"/>
      <c r="LZI22"/>
      <c r="LZJ22"/>
      <c r="LZK22"/>
      <c r="LZL22"/>
      <c r="LZM22"/>
      <c r="LZN22"/>
      <c r="LZO22"/>
      <c r="LZP22"/>
      <c r="LZQ22"/>
      <c r="LZR22"/>
      <c r="LZS22"/>
      <c r="LZT22"/>
      <c r="LZU22"/>
      <c r="LZV22"/>
      <c r="LZW22"/>
      <c r="LZX22"/>
      <c r="LZY22"/>
      <c r="LZZ22"/>
      <c r="MAA22"/>
      <c r="MAB22"/>
      <c r="MAC22"/>
      <c r="MAD22"/>
      <c r="MAE22"/>
      <c r="MAF22"/>
      <c r="MAG22"/>
      <c r="MAH22"/>
      <c r="MAI22"/>
      <c r="MAJ22"/>
      <c r="MAK22"/>
      <c r="MAL22"/>
      <c r="MAM22"/>
      <c r="MAN22"/>
      <c r="MAO22"/>
      <c r="MAP22"/>
      <c r="MAQ22"/>
      <c r="MAR22"/>
      <c r="MAS22"/>
      <c r="MAT22"/>
      <c r="MAU22"/>
      <c r="MAV22"/>
      <c r="MAW22"/>
      <c r="MAX22"/>
      <c r="MAY22"/>
      <c r="MAZ22"/>
      <c r="MBA22"/>
      <c r="MBB22"/>
      <c r="MBC22"/>
      <c r="MBD22"/>
      <c r="MBE22"/>
      <c r="MBF22"/>
      <c r="MBG22"/>
      <c r="MBH22"/>
      <c r="MBI22"/>
      <c r="MBJ22"/>
      <c r="MBK22"/>
      <c r="MBL22"/>
      <c r="MBM22"/>
      <c r="MBN22"/>
      <c r="MBO22"/>
      <c r="MBP22"/>
      <c r="MBQ22"/>
      <c r="MBR22"/>
      <c r="MBS22"/>
      <c r="MBT22"/>
      <c r="MBU22"/>
      <c r="MBV22"/>
      <c r="MBW22"/>
      <c r="MBX22"/>
      <c r="MBY22"/>
      <c r="MBZ22"/>
      <c r="MCA22"/>
      <c r="MCB22"/>
      <c r="MCC22"/>
      <c r="MCD22"/>
      <c r="MCE22"/>
      <c r="MCF22"/>
      <c r="MCG22"/>
      <c r="MCH22"/>
      <c r="MCI22"/>
      <c r="MCJ22"/>
      <c r="MCK22"/>
      <c r="MCL22"/>
      <c r="MCM22"/>
      <c r="MCN22"/>
      <c r="MCO22"/>
      <c r="MCP22"/>
      <c r="MCQ22"/>
      <c r="MCR22"/>
      <c r="MCS22"/>
      <c r="MCT22"/>
      <c r="MCU22"/>
      <c r="MCV22"/>
      <c r="MCW22"/>
      <c r="MCX22"/>
      <c r="MCY22"/>
      <c r="MCZ22"/>
      <c r="MDA22"/>
      <c r="MDB22"/>
      <c r="MDC22"/>
      <c r="MDD22"/>
      <c r="MDE22"/>
      <c r="MDF22"/>
      <c r="MDG22"/>
      <c r="MDH22"/>
      <c r="MDI22"/>
      <c r="MDJ22"/>
      <c r="MDK22"/>
      <c r="MDL22"/>
      <c r="MDM22"/>
      <c r="MDN22"/>
      <c r="MDO22"/>
      <c r="MDP22"/>
      <c r="MDQ22"/>
      <c r="MDR22"/>
      <c r="MDS22"/>
      <c r="MDT22"/>
      <c r="MDU22"/>
      <c r="MDV22"/>
      <c r="MDW22"/>
      <c r="MDX22"/>
      <c r="MDY22"/>
      <c r="MDZ22"/>
      <c r="MEA22"/>
      <c r="MEB22"/>
      <c r="MEC22"/>
      <c r="MED22"/>
      <c r="MEE22"/>
      <c r="MEF22"/>
      <c r="MEG22"/>
      <c r="MEH22"/>
      <c r="MEI22"/>
      <c r="MEJ22"/>
      <c r="MEK22"/>
      <c r="MEL22"/>
      <c r="MEM22"/>
      <c r="MEN22"/>
      <c r="MEO22"/>
      <c r="MEP22"/>
      <c r="MEQ22"/>
      <c r="MER22"/>
      <c r="MES22"/>
      <c r="MET22"/>
      <c r="MEU22"/>
      <c r="MEV22"/>
      <c r="MEW22"/>
      <c r="MEX22"/>
      <c r="MEY22"/>
      <c r="MEZ22"/>
      <c r="MFA22"/>
      <c r="MFB22"/>
      <c r="MFC22"/>
      <c r="MFD22"/>
      <c r="MFE22"/>
      <c r="MFF22"/>
      <c r="MFG22"/>
      <c r="MFH22"/>
      <c r="MFI22"/>
      <c r="MFJ22"/>
      <c r="MFK22"/>
      <c r="MFL22"/>
      <c r="MFM22"/>
      <c r="MFN22"/>
      <c r="MFO22"/>
      <c r="MFP22"/>
      <c r="MFQ22"/>
      <c r="MFR22"/>
      <c r="MFS22"/>
      <c r="MFT22"/>
      <c r="MFU22"/>
      <c r="MFV22"/>
      <c r="MFW22"/>
      <c r="MFX22"/>
      <c r="MFY22"/>
      <c r="MFZ22"/>
      <c r="MGA22"/>
      <c r="MGB22"/>
      <c r="MGC22"/>
      <c r="MGD22"/>
      <c r="MGE22"/>
      <c r="MGF22"/>
      <c r="MGG22"/>
      <c r="MGH22"/>
      <c r="MGI22"/>
      <c r="MGJ22"/>
      <c r="MGK22"/>
      <c r="MGL22"/>
      <c r="MGM22"/>
      <c r="MGN22"/>
      <c r="MGO22"/>
      <c r="MGP22"/>
      <c r="MGQ22"/>
      <c r="MGR22"/>
      <c r="MGS22"/>
      <c r="MGT22"/>
      <c r="MGU22"/>
      <c r="MGV22"/>
      <c r="MGW22"/>
      <c r="MGX22"/>
      <c r="MGY22"/>
      <c r="MGZ22"/>
      <c r="MHA22"/>
      <c r="MHB22"/>
      <c r="MHC22"/>
      <c r="MHD22"/>
      <c r="MHE22"/>
      <c r="MHF22"/>
      <c r="MHG22"/>
      <c r="MHH22"/>
      <c r="MHI22"/>
      <c r="MHJ22"/>
      <c r="MHK22"/>
      <c r="MHL22"/>
      <c r="MHM22"/>
      <c r="MHN22"/>
      <c r="MHO22"/>
      <c r="MHP22"/>
      <c r="MHQ22"/>
      <c r="MHR22"/>
      <c r="MHS22"/>
      <c r="MHT22"/>
      <c r="MHU22"/>
      <c r="MHV22"/>
      <c r="MHW22"/>
      <c r="MHX22"/>
      <c r="MHY22"/>
      <c r="MHZ22"/>
      <c r="MIA22"/>
      <c r="MIB22"/>
      <c r="MIC22"/>
      <c r="MID22"/>
      <c r="MIE22"/>
      <c r="MIF22"/>
      <c r="MIG22"/>
      <c r="MIH22"/>
      <c r="MII22"/>
      <c r="MIJ22"/>
      <c r="MIK22"/>
      <c r="MIL22"/>
      <c r="MIM22"/>
      <c r="MIN22"/>
      <c r="MIO22"/>
      <c r="MIP22"/>
      <c r="MIQ22"/>
      <c r="MIR22"/>
      <c r="MIS22"/>
      <c r="MIT22"/>
      <c r="MIU22"/>
      <c r="MIV22"/>
      <c r="MIW22"/>
      <c r="MIX22"/>
      <c r="MIY22"/>
      <c r="MIZ22"/>
      <c r="MJA22"/>
      <c r="MJB22"/>
      <c r="MJC22"/>
      <c r="MJD22"/>
      <c r="MJE22"/>
      <c r="MJF22"/>
      <c r="MJG22"/>
      <c r="MJH22"/>
      <c r="MJI22"/>
      <c r="MJJ22"/>
      <c r="MJK22"/>
      <c r="MJL22"/>
      <c r="MJM22"/>
      <c r="MJN22"/>
      <c r="MJO22"/>
      <c r="MJP22"/>
      <c r="MJQ22"/>
      <c r="MJR22"/>
      <c r="MJS22"/>
      <c r="MJT22"/>
      <c r="MJU22"/>
      <c r="MJV22"/>
      <c r="MJW22"/>
      <c r="MJX22"/>
      <c r="MJY22"/>
      <c r="MJZ22"/>
      <c r="MKA22"/>
      <c r="MKB22"/>
      <c r="MKC22"/>
      <c r="MKD22"/>
      <c r="MKE22"/>
      <c r="MKF22"/>
      <c r="MKG22"/>
      <c r="MKH22"/>
      <c r="MKI22"/>
      <c r="MKJ22"/>
      <c r="MKK22"/>
      <c r="MKL22"/>
      <c r="MKM22"/>
      <c r="MKN22"/>
      <c r="MKO22"/>
      <c r="MKP22"/>
      <c r="MKQ22"/>
      <c r="MKR22"/>
      <c r="MKS22"/>
      <c r="MKT22"/>
      <c r="MKU22"/>
      <c r="MKV22"/>
      <c r="MKW22"/>
      <c r="MKX22"/>
      <c r="MKY22"/>
      <c r="MKZ22"/>
      <c r="MLA22"/>
      <c r="MLB22"/>
      <c r="MLC22"/>
      <c r="MLD22"/>
      <c r="MLE22"/>
      <c r="MLF22"/>
      <c r="MLG22"/>
      <c r="MLH22"/>
      <c r="MLI22"/>
      <c r="MLJ22"/>
      <c r="MLK22"/>
      <c r="MLL22"/>
      <c r="MLM22"/>
      <c r="MLN22"/>
      <c r="MLO22"/>
      <c r="MLP22"/>
      <c r="MLQ22"/>
      <c r="MLR22"/>
      <c r="MLS22"/>
      <c r="MLT22"/>
      <c r="MLU22"/>
      <c r="MLV22"/>
      <c r="MLW22"/>
      <c r="MLX22"/>
      <c r="MLY22"/>
      <c r="MLZ22"/>
      <c r="MMA22"/>
      <c r="MMB22"/>
      <c r="MMC22"/>
      <c r="MMD22"/>
      <c r="MME22"/>
      <c r="MMF22"/>
      <c r="MMG22"/>
      <c r="MMH22"/>
      <c r="MMI22"/>
      <c r="MMJ22"/>
      <c r="MMK22"/>
      <c r="MML22"/>
      <c r="MMM22"/>
      <c r="MMN22"/>
      <c r="MMO22"/>
      <c r="MMP22"/>
      <c r="MMQ22"/>
      <c r="MMR22"/>
      <c r="MMS22"/>
      <c r="MMT22"/>
      <c r="MMU22"/>
      <c r="MMV22"/>
      <c r="MMW22"/>
      <c r="MMX22"/>
      <c r="MMY22"/>
      <c r="MMZ22"/>
      <c r="MNA22"/>
      <c r="MNB22"/>
      <c r="MNC22"/>
      <c r="MND22"/>
      <c r="MNE22"/>
      <c r="MNF22"/>
      <c r="MNG22"/>
      <c r="MNH22"/>
      <c r="MNI22"/>
      <c r="MNJ22"/>
      <c r="MNK22"/>
      <c r="MNL22"/>
      <c r="MNM22"/>
      <c r="MNN22"/>
      <c r="MNO22"/>
      <c r="MNP22"/>
      <c r="MNQ22"/>
      <c r="MNR22"/>
      <c r="MNS22"/>
      <c r="MNT22"/>
      <c r="MNU22"/>
      <c r="MNV22"/>
      <c r="MNW22"/>
      <c r="MNX22"/>
      <c r="MNY22"/>
      <c r="MNZ22"/>
      <c r="MOA22"/>
      <c r="MOB22"/>
      <c r="MOC22"/>
      <c r="MOD22"/>
      <c r="MOE22"/>
      <c r="MOF22"/>
      <c r="MOG22"/>
      <c r="MOH22"/>
      <c r="MOI22"/>
      <c r="MOJ22"/>
      <c r="MOK22"/>
      <c r="MOL22"/>
      <c r="MOM22"/>
      <c r="MON22"/>
      <c r="MOO22"/>
      <c r="MOP22"/>
      <c r="MOQ22"/>
      <c r="MOR22"/>
      <c r="MOS22"/>
      <c r="MOT22"/>
      <c r="MOU22"/>
      <c r="MOV22"/>
      <c r="MOW22"/>
      <c r="MOX22"/>
      <c r="MOY22"/>
      <c r="MOZ22"/>
      <c r="MPA22"/>
      <c r="MPB22"/>
      <c r="MPC22"/>
      <c r="MPD22"/>
      <c r="MPE22"/>
      <c r="MPF22"/>
      <c r="MPG22"/>
      <c r="MPH22"/>
      <c r="MPI22"/>
      <c r="MPJ22"/>
      <c r="MPK22"/>
      <c r="MPL22"/>
      <c r="MPM22"/>
      <c r="MPN22"/>
      <c r="MPO22"/>
      <c r="MPP22"/>
      <c r="MPQ22"/>
      <c r="MPR22"/>
      <c r="MPS22"/>
      <c r="MPT22"/>
      <c r="MPU22"/>
      <c r="MPV22"/>
      <c r="MPW22"/>
      <c r="MPX22"/>
      <c r="MPY22"/>
      <c r="MPZ22"/>
      <c r="MQA22"/>
      <c r="MQB22"/>
      <c r="MQC22"/>
      <c r="MQD22"/>
      <c r="MQE22"/>
      <c r="MQF22"/>
      <c r="MQG22"/>
      <c r="MQH22"/>
      <c r="MQI22"/>
      <c r="MQJ22"/>
      <c r="MQK22"/>
      <c r="MQL22"/>
      <c r="MQM22"/>
      <c r="MQN22"/>
      <c r="MQO22"/>
      <c r="MQP22"/>
      <c r="MQQ22"/>
      <c r="MQR22"/>
      <c r="MQS22"/>
      <c r="MQT22"/>
      <c r="MQU22"/>
      <c r="MQV22"/>
      <c r="MQW22"/>
      <c r="MQX22"/>
      <c r="MQY22"/>
      <c r="MQZ22"/>
      <c r="MRA22"/>
      <c r="MRB22"/>
      <c r="MRC22"/>
      <c r="MRD22"/>
      <c r="MRE22"/>
      <c r="MRF22"/>
      <c r="MRG22"/>
      <c r="MRH22"/>
      <c r="MRI22"/>
      <c r="MRJ22"/>
      <c r="MRK22"/>
      <c r="MRL22"/>
      <c r="MRM22"/>
      <c r="MRN22"/>
      <c r="MRO22"/>
      <c r="MRP22"/>
      <c r="MRQ22"/>
      <c r="MRR22"/>
      <c r="MRS22"/>
      <c r="MRT22"/>
      <c r="MRU22"/>
      <c r="MRV22"/>
      <c r="MRW22"/>
      <c r="MRX22"/>
      <c r="MRY22"/>
      <c r="MRZ22"/>
      <c r="MSA22"/>
      <c r="MSB22"/>
      <c r="MSC22"/>
      <c r="MSD22"/>
      <c r="MSE22"/>
      <c r="MSF22"/>
      <c r="MSG22"/>
      <c r="MSH22"/>
      <c r="MSI22"/>
      <c r="MSJ22"/>
      <c r="MSK22"/>
      <c r="MSL22"/>
      <c r="MSM22"/>
      <c r="MSN22"/>
      <c r="MSO22"/>
      <c r="MSP22"/>
      <c r="MSQ22"/>
      <c r="MSR22"/>
      <c r="MSS22"/>
      <c r="MST22"/>
      <c r="MSU22"/>
      <c r="MSV22"/>
      <c r="MSW22"/>
      <c r="MSX22"/>
      <c r="MSY22"/>
      <c r="MSZ22"/>
      <c r="MTA22"/>
      <c r="MTB22"/>
      <c r="MTC22"/>
      <c r="MTD22"/>
      <c r="MTE22"/>
      <c r="MTF22"/>
      <c r="MTG22"/>
      <c r="MTH22"/>
      <c r="MTI22"/>
      <c r="MTJ22"/>
      <c r="MTK22"/>
      <c r="MTL22"/>
      <c r="MTM22"/>
      <c r="MTN22"/>
      <c r="MTO22"/>
      <c r="MTP22"/>
      <c r="MTQ22"/>
      <c r="MTR22"/>
      <c r="MTS22"/>
      <c r="MTT22"/>
      <c r="MTU22"/>
      <c r="MTV22"/>
      <c r="MTW22"/>
      <c r="MTX22"/>
      <c r="MTY22"/>
      <c r="MTZ22"/>
      <c r="MUA22"/>
      <c r="MUB22"/>
      <c r="MUC22"/>
      <c r="MUD22"/>
      <c r="MUE22"/>
      <c r="MUF22"/>
      <c r="MUG22"/>
      <c r="MUH22"/>
      <c r="MUI22"/>
      <c r="MUJ22"/>
      <c r="MUK22"/>
      <c r="MUL22"/>
      <c r="MUM22"/>
      <c r="MUN22"/>
      <c r="MUO22"/>
      <c r="MUP22"/>
      <c r="MUQ22"/>
      <c r="MUR22"/>
      <c r="MUS22"/>
      <c r="MUT22"/>
      <c r="MUU22"/>
      <c r="MUV22"/>
      <c r="MUW22"/>
      <c r="MUX22"/>
      <c r="MUY22"/>
      <c r="MUZ22"/>
      <c r="MVA22"/>
      <c r="MVB22"/>
      <c r="MVC22"/>
      <c r="MVD22"/>
      <c r="MVE22"/>
      <c r="MVF22"/>
      <c r="MVG22"/>
      <c r="MVH22"/>
      <c r="MVI22"/>
      <c r="MVJ22"/>
      <c r="MVK22"/>
      <c r="MVL22"/>
      <c r="MVM22"/>
      <c r="MVN22"/>
      <c r="MVO22"/>
      <c r="MVP22"/>
      <c r="MVQ22"/>
      <c r="MVR22"/>
      <c r="MVS22"/>
      <c r="MVT22"/>
      <c r="MVU22"/>
      <c r="MVV22"/>
      <c r="MVW22"/>
      <c r="MVX22"/>
      <c r="MVY22"/>
      <c r="MVZ22"/>
      <c r="MWA22"/>
      <c r="MWB22"/>
      <c r="MWC22"/>
      <c r="MWD22"/>
      <c r="MWE22"/>
      <c r="MWF22"/>
      <c r="MWG22"/>
      <c r="MWH22"/>
      <c r="MWI22"/>
      <c r="MWJ22"/>
      <c r="MWK22"/>
      <c r="MWL22"/>
      <c r="MWM22"/>
      <c r="MWN22"/>
      <c r="MWO22"/>
      <c r="MWP22"/>
      <c r="MWQ22"/>
      <c r="MWR22"/>
      <c r="MWS22"/>
      <c r="MWT22"/>
      <c r="MWU22"/>
      <c r="MWV22"/>
      <c r="MWW22"/>
      <c r="MWX22"/>
      <c r="MWY22"/>
      <c r="MWZ22"/>
      <c r="MXA22"/>
      <c r="MXB22"/>
      <c r="MXC22"/>
      <c r="MXD22"/>
      <c r="MXE22"/>
      <c r="MXF22"/>
      <c r="MXG22"/>
      <c r="MXH22"/>
      <c r="MXI22"/>
      <c r="MXJ22"/>
      <c r="MXK22"/>
      <c r="MXL22"/>
      <c r="MXM22"/>
      <c r="MXN22"/>
      <c r="MXO22"/>
      <c r="MXP22"/>
      <c r="MXQ22"/>
      <c r="MXR22"/>
      <c r="MXS22"/>
      <c r="MXT22"/>
      <c r="MXU22"/>
      <c r="MXV22"/>
      <c r="MXW22"/>
      <c r="MXX22"/>
      <c r="MXY22"/>
      <c r="MXZ22"/>
      <c r="MYA22"/>
      <c r="MYB22"/>
      <c r="MYC22"/>
      <c r="MYD22"/>
      <c r="MYE22"/>
      <c r="MYF22"/>
      <c r="MYG22"/>
      <c r="MYH22"/>
      <c r="MYI22"/>
      <c r="MYJ22"/>
      <c r="MYK22"/>
      <c r="MYL22"/>
      <c r="MYM22"/>
      <c r="MYN22"/>
      <c r="MYO22"/>
      <c r="MYP22"/>
      <c r="MYQ22"/>
      <c r="MYR22"/>
      <c r="MYS22"/>
      <c r="MYT22"/>
      <c r="MYU22"/>
      <c r="MYV22"/>
      <c r="MYW22"/>
      <c r="MYX22"/>
      <c r="MYY22"/>
      <c r="MYZ22"/>
      <c r="MZA22"/>
      <c r="MZB22"/>
      <c r="MZC22"/>
      <c r="MZD22"/>
      <c r="MZE22"/>
      <c r="MZF22"/>
      <c r="MZG22"/>
      <c r="MZH22"/>
      <c r="MZI22"/>
      <c r="MZJ22"/>
      <c r="MZK22"/>
      <c r="MZL22"/>
      <c r="MZM22"/>
      <c r="MZN22"/>
      <c r="MZO22"/>
      <c r="MZP22"/>
      <c r="MZQ22"/>
      <c r="MZR22"/>
      <c r="MZS22"/>
      <c r="MZT22"/>
      <c r="MZU22"/>
      <c r="MZV22"/>
      <c r="MZW22"/>
      <c r="MZX22"/>
      <c r="MZY22"/>
      <c r="MZZ22"/>
      <c r="NAA22"/>
      <c r="NAB22"/>
      <c r="NAC22"/>
      <c r="NAD22"/>
      <c r="NAE22"/>
      <c r="NAF22"/>
      <c r="NAG22"/>
      <c r="NAH22"/>
      <c r="NAI22"/>
      <c r="NAJ22"/>
      <c r="NAK22"/>
      <c r="NAL22"/>
      <c r="NAM22"/>
      <c r="NAN22"/>
      <c r="NAO22"/>
      <c r="NAP22"/>
      <c r="NAQ22"/>
      <c r="NAR22"/>
      <c r="NAS22"/>
      <c r="NAT22"/>
      <c r="NAU22"/>
      <c r="NAV22"/>
      <c r="NAW22"/>
      <c r="NAX22"/>
      <c r="NAY22"/>
      <c r="NAZ22"/>
      <c r="NBA22"/>
      <c r="NBB22"/>
      <c r="NBC22"/>
      <c r="NBD22"/>
      <c r="NBE22"/>
      <c r="NBF22"/>
      <c r="NBG22"/>
      <c r="NBH22"/>
      <c r="NBI22"/>
      <c r="NBJ22"/>
      <c r="NBK22"/>
      <c r="NBL22"/>
      <c r="NBM22"/>
      <c r="NBN22"/>
      <c r="NBO22"/>
      <c r="NBP22"/>
      <c r="NBQ22"/>
      <c r="NBR22"/>
      <c r="NBS22"/>
      <c r="NBT22"/>
      <c r="NBU22"/>
      <c r="NBV22"/>
      <c r="NBW22"/>
      <c r="NBX22"/>
      <c r="NBY22"/>
      <c r="NBZ22"/>
      <c r="NCA22"/>
      <c r="NCB22"/>
      <c r="NCC22"/>
      <c r="NCD22"/>
      <c r="NCE22"/>
      <c r="NCF22"/>
      <c r="NCG22"/>
      <c r="NCH22"/>
      <c r="NCI22"/>
      <c r="NCJ22"/>
      <c r="NCK22"/>
      <c r="NCL22"/>
      <c r="NCM22"/>
      <c r="NCN22"/>
      <c r="NCO22"/>
      <c r="NCP22"/>
      <c r="NCQ22"/>
      <c r="NCR22"/>
      <c r="NCS22"/>
      <c r="NCT22"/>
      <c r="NCU22"/>
      <c r="NCV22"/>
      <c r="NCW22"/>
      <c r="NCX22"/>
      <c r="NCY22"/>
      <c r="NCZ22"/>
      <c r="NDA22"/>
      <c r="NDB22"/>
      <c r="NDC22"/>
      <c r="NDD22"/>
      <c r="NDE22"/>
      <c r="NDF22"/>
      <c r="NDG22"/>
      <c r="NDH22"/>
      <c r="NDI22"/>
      <c r="NDJ22"/>
      <c r="NDK22"/>
      <c r="NDL22"/>
      <c r="NDM22"/>
      <c r="NDN22"/>
      <c r="NDO22"/>
      <c r="NDP22"/>
      <c r="NDQ22"/>
      <c r="NDR22"/>
      <c r="NDS22"/>
      <c r="NDT22"/>
      <c r="NDU22"/>
      <c r="NDV22"/>
      <c r="NDW22"/>
      <c r="NDX22"/>
      <c r="NDY22"/>
      <c r="NDZ22"/>
      <c r="NEA22"/>
      <c r="NEB22"/>
      <c r="NEC22"/>
      <c r="NED22"/>
      <c r="NEE22"/>
      <c r="NEF22"/>
      <c r="NEG22"/>
      <c r="NEH22"/>
      <c r="NEI22"/>
      <c r="NEJ22"/>
      <c r="NEK22"/>
      <c r="NEL22"/>
      <c r="NEM22"/>
      <c r="NEN22"/>
      <c r="NEO22"/>
      <c r="NEP22"/>
      <c r="NEQ22"/>
      <c r="NER22"/>
      <c r="NES22"/>
      <c r="NET22"/>
      <c r="NEU22"/>
      <c r="NEV22"/>
      <c r="NEW22"/>
      <c r="NEX22"/>
      <c r="NEY22"/>
      <c r="NEZ22"/>
      <c r="NFA22"/>
      <c r="NFB22"/>
      <c r="NFC22"/>
      <c r="NFD22"/>
      <c r="NFE22"/>
      <c r="NFF22"/>
      <c r="NFG22"/>
      <c r="NFH22"/>
      <c r="NFI22"/>
      <c r="NFJ22"/>
      <c r="NFK22"/>
      <c r="NFL22"/>
      <c r="NFM22"/>
      <c r="NFN22"/>
      <c r="NFO22"/>
      <c r="NFP22"/>
      <c r="NFQ22"/>
      <c r="NFR22"/>
      <c r="NFS22"/>
      <c r="NFT22"/>
      <c r="NFU22"/>
      <c r="NFV22"/>
      <c r="NFW22"/>
      <c r="NFX22"/>
      <c r="NFY22"/>
      <c r="NFZ22"/>
      <c r="NGA22"/>
      <c r="NGB22"/>
      <c r="NGC22"/>
      <c r="NGD22"/>
      <c r="NGE22"/>
      <c r="NGF22"/>
      <c r="NGG22"/>
      <c r="NGH22"/>
      <c r="NGI22"/>
      <c r="NGJ22"/>
      <c r="NGK22"/>
      <c r="NGL22"/>
      <c r="NGM22"/>
      <c r="NGN22"/>
      <c r="NGO22"/>
      <c r="NGP22"/>
      <c r="NGQ22"/>
      <c r="NGR22"/>
      <c r="NGS22"/>
      <c r="NGT22"/>
      <c r="NGU22"/>
      <c r="NGV22"/>
      <c r="NGW22"/>
      <c r="NGX22"/>
      <c r="NGY22"/>
      <c r="NGZ22"/>
      <c r="NHA22"/>
      <c r="NHB22"/>
      <c r="NHC22"/>
      <c r="NHD22"/>
      <c r="NHE22"/>
      <c r="NHF22"/>
      <c r="NHG22"/>
      <c r="NHH22"/>
      <c r="NHI22"/>
      <c r="NHJ22"/>
      <c r="NHK22"/>
      <c r="NHL22"/>
      <c r="NHM22"/>
      <c r="NHN22"/>
      <c r="NHO22"/>
      <c r="NHP22"/>
      <c r="NHQ22"/>
      <c r="NHR22"/>
      <c r="NHS22"/>
      <c r="NHT22"/>
      <c r="NHU22"/>
      <c r="NHV22"/>
      <c r="NHW22"/>
      <c r="NHX22"/>
      <c r="NHY22"/>
      <c r="NHZ22"/>
      <c r="NIA22"/>
      <c r="NIB22"/>
      <c r="NIC22"/>
      <c r="NID22"/>
      <c r="NIE22"/>
      <c r="NIF22"/>
      <c r="NIG22"/>
      <c r="NIH22"/>
      <c r="NII22"/>
      <c r="NIJ22"/>
      <c r="NIK22"/>
      <c r="NIL22"/>
      <c r="NIM22"/>
      <c r="NIN22"/>
      <c r="NIO22"/>
      <c r="NIP22"/>
      <c r="NIQ22"/>
      <c r="NIR22"/>
      <c r="NIS22"/>
      <c r="NIT22"/>
      <c r="NIU22"/>
      <c r="NIV22"/>
      <c r="NIW22"/>
      <c r="NIX22"/>
      <c r="NIY22"/>
      <c r="NIZ22"/>
      <c r="NJA22"/>
      <c r="NJB22"/>
      <c r="NJC22"/>
      <c r="NJD22"/>
      <c r="NJE22"/>
      <c r="NJF22"/>
      <c r="NJG22"/>
      <c r="NJH22"/>
      <c r="NJI22"/>
      <c r="NJJ22"/>
      <c r="NJK22"/>
      <c r="NJL22"/>
      <c r="NJM22"/>
      <c r="NJN22"/>
      <c r="NJO22"/>
      <c r="NJP22"/>
      <c r="NJQ22"/>
      <c r="NJR22"/>
      <c r="NJS22"/>
      <c r="NJT22"/>
      <c r="NJU22"/>
      <c r="NJV22"/>
      <c r="NJW22"/>
      <c r="NJX22"/>
      <c r="NJY22"/>
      <c r="NJZ22"/>
      <c r="NKA22"/>
      <c r="NKB22"/>
      <c r="NKC22"/>
      <c r="NKD22"/>
      <c r="NKE22"/>
      <c r="NKF22"/>
      <c r="NKG22"/>
      <c r="NKH22"/>
      <c r="NKI22"/>
      <c r="NKJ22"/>
      <c r="NKK22"/>
      <c r="NKL22"/>
      <c r="NKM22"/>
      <c r="NKN22"/>
      <c r="NKO22"/>
      <c r="NKP22"/>
      <c r="NKQ22"/>
      <c r="NKR22"/>
      <c r="NKS22"/>
      <c r="NKT22"/>
      <c r="NKU22"/>
      <c r="NKV22"/>
      <c r="NKW22"/>
      <c r="NKX22"/>
      <c r="NKY22"/>
      <c r="NKZ22"/>
      <c r="NLA22"/>
      <c r="NLB22"/>
      <c r="NLC22"/>
      <c r="NLD22"/>
      <c r="NLE22"/>
      <c r="NLF22"/>
      <c r="NLG22"/>
      <c r="NLH22"/>
      <c r="NLI22"/>
      <c r="NLJ22"/>
      <c r="NLK22"/>
      <c r="NLL22"/>
      <c r="NLM22"/>
      <c r="NLN22"/>
      <c r="NLO22"/>
      <c r="NLP22"/>
      <c r="NLQ22"/>
      <c r="NLR22"/>
      <c r="NLS22"/>
      <c r="NLT22"/>
      <c r="NLU22"/>
      <c r="NLV22"/>
      <c r="NLW22"/>
      <c r="NLX22"/>
      <c r="NLY22"/>
      <c r="NLZ22"/>
      <c r="NMA22"/>
      <c r="NMB22"/>
      <c r="NMC22"/>
      <c r="NMD22"/>
      <c r="NME22"/>
      <c r="NMF22"/>
      <c r="NMG22"/>
      <c r="NMH22"/>
      <c r="NMI22"/>
      <c r="NMJ22"/>
      <c r="NMK22"/>
      <c r="NML22"/>
      <c r="NMM22"/>
      <c r="NMN22"/>
      <c r="NMO22"/>
      <c r="NMP22"/>
      <c r="NMQ22"/>
      <c r="NMR22"/>
      <c r="NMS22"/>
      <c r="NMT22"/>
      <c r="NMU22"/>
      <c r="NMV22"/>
      <c r="NMW22"/>
      <c r="NMX22"/>
      <c r="NMY22"/>
      <c r="NMZ22"/>
      <c r="NNA22"/>
      <c r="NNB22"/>
      <c r="NNC22"/>
      <c r="NND22"/>
      <c r="NNE22"/>
      <c r="NNF22"/>
      <c r="NNG22"/>
      <c r="NNH22"/>
      <c r="NNI22"/>
      <c r="NNJ22"/>
      <c r="NNK22"/>
      <c r="NNL22"/>
      <c r="NNM22"/>
      <c r="NNN22"/>
      <c r="NNO22"/>
      <c r="NNP22"/>
      <c r="NNQ22"/>
      <c r="NNR22"/>
      <c r="NNS22"/>
      <c r="NNT22"/>
      <c r="NNU22"/>
      <c r="NNV22"/>
      <c r="NNW22"/>
      <c r="NNX22"/>
      <c r="NNY22"/>
      <c r="NNZ22"/>
      <c r="NOA22"/>
      <c r="NOB22"/>
      <c r="NOC22"/>
      <c r="NOD22"/>
      <c r="NOE22"/>
      <c r="NOF22"/>
      <c r="NOG22"/>
      <c r="NOH22"/>
      <c r="NOI22"/>
      <c r="NOJ22"/>
      <c r="NOK22"/>
      <c r="NOL22"/>
      <c r="NOM22"/>
      <c r="NON22"/>
      <c r="NOO22"/>
      <c r="NOP22"/>
      <c r="NOQ22"/>
      <c r="NOR22"/>
      <c r="NOS22"/>
      <c r="NOT22"/>
      <c r="NOU22"/>
      <c r="NOV22"/>
      <c r="NOW22"/>
      <c r="NOX22"/>
      <c r="NOY22"/>
      <c r="NOZ22"/>
      <c r="NPA22"/>
      <c r="NPB22"/>
      <c r="NPC22"/>
      <c r="NPD22"/>
      <c r="NPE22"/>
      <c r="NPF22"/>
      <c r="NPG22"/>
      <c r="NPH22"/>
      <c r="NPI22"/>
      <c r="NPJ22"/>
      <c r="NPK22"/>
      <c r="NPL22"/>
      <c r="NPM22"/>
      <c r="NPN22"/>
      <c r="NPO22"/>
      <c r="NPP22"/>
      <c r="NPQ22"/>
      <c r="NPR22"/>
      <c r="NPS22"/>
      <c r="NPT22"/>
      <c r="NPU22"/>
      <c r="NPV22"/>
      <c r="NPW22"/>
      <c r="NPX22"/>
      <c r="NPY22"/>
      <c r="NPZ22"/>
      <c r="NQA22"/>
      <c r="NQB22"/>
      <c r="NQC22"/>
      <c r="NQD22"/>
      <c r="NQE22"/>
      <c r="NQF22"/>
      <c r="NQG22"/>
      <c r="NQH22"/>
      <c r="NQI22"/>
      <c r="NQJ22"/>
      <c r="NQK22"/>
      <c r="NQL22"/>
      <c r="NQM22"/>
      <c r="NQN22"/>
      <c r="NQO22"/>
      <c r="NQP22"/>
      <c r="NQQ22"/>
      <c r="NQR22"/>
      <c r="NQS22"/>
      <c r="NQT22"/>
      <c r="NQU22"/>
      <c r="NQV22"/>
      <c r="NQW22"/>
      <c r="NQX22"/>
      <c r="NQY22"/>
      <c r="NQZ22"/>
      <c r="NRA22"/>
      <c r="NRB22"/>
      <c r="NRC22"/>
      <c r="NRD22"/>
      <c r="NRE22"/>
      <c r="NRF22"/>
      <c r="NRG22"/>
      <c r="NRH22"/>
      <c r="NRI22"/>
      <c r="NRJ22"/>
      <c r="NRK22"/>
      <c r="NRL22"/>
      <c r="NRM22"/>
      <c r="NRN22"/>
      <c r="NRO22"/>
      <c r="NRP22"/>
      <c r="NRQ22"/>
      <c r="NRR22"/>
      <c r="NRS22"/>
      <c r="NRT22"/>
      <c r="NRU22"/>
      <c r="NRV22"/>
      <c r="NRW22"/>
      <c r="NRX22"/>
      <c r="NRY22"/>
      <c r="NRZ22"/>
      <c r="NSA22"/>
      <c r="NSB22"/>
      <c r="NSC22"/>
      <c r="NSD22"/>
      <c r="NSE22"/>
      <c r="NSF22"/>
      <c r="NSG22"/>
      <c r="NSH22"/>
      <c r="NSI22"/>
      <c r="NSJ22"/>
      <c r="NSK22"/>
      <c r="NSL22"/>
      <c r="NSM22"/>
      <c r="NSN22"/>
      <c r="NSO22"/>
      <c r="NSP22"/>
      <c r="NSQ22"/>
      <c r="NSR22"/>
      <c r="NSS22"/>
      <c r="NST22"/>
      <c r="NSU22"/>
      <c r="NSV22"/>
      <c r="NSW22"/>
      <c r="NSX22"/>
      <c r="NSY22"/>
      <c r="NSZ22"/>
      <c r="NTA22"/>
      <c r="NTB22"/>
      <c r="NTC22"/>
      <c r="NTD22"/>
      <c r="NTE22"/>
      <c r="NTF22"/>
      <c r="NTG22"/>
      <c r="NTH22"/>
      <c r="NTI22"/>
      <c r="NTJ22"/>
      <c r="NTK22"/>
      <c r="NTL22"/>
      <c r="NTM22"/>
      <c r="NTN22"/>
      <c r="NTO22"/>
      <c r="NTP22"/>
      <c r="NTQ22"/>
      <c r="NTR22"/>
      <c r="NTS22"/>
      <c r="NTT22"/>
      <c r="NTU22"/>
      <c r="NTV22"/>
      <c r="NTW22"/>
      <c r="NTX22"/>
      <c r="NTY22"/>
      <c r="NTZ22"/>
      <c r="NUA22"/>
      <c r="NUB22"/>
      <c r="NUC22"/>
      <c r="NUD22"/>
      <c r="NUE22"/>
      <c r="NUF22"/>
      <c r="NUG22"/>
      <c r="NUH22"/>
      <c r="NUI22"/>
      <c r="NUJ22"/>
      <c r="NUK22"/>
      <c r="NUL22"/>
      <c r="NUM22"/>
      <c r="NUN22"/>
      <c r="NUO22"/>
      <c r="NUP22"/>
      <c r="NUQ22"/>
      <c r="NUR22"/>
      <c r="NUS22"/>
      <c r="NUT22"/>
      <c r="NUU22"/>
      <c r="NUV22"/>
      <c r="NUW22"/>
      <c r="NUX22"/>
      <c r="NUY22"/>
      <c r="NUZ22"/>
      <c r="NVA22"/>
      <c r="NVB22"/>
      <c r="NVC22"/>
      <c r="NVD22"/>
      <c r="NVE22"/>
      <c r="NVF22"/>
      <c r="NVG22"/>
      <c r="NVH22"/>
      <c r="NVI22"/>
      <c r="NVJ22"/>
      <c r="NVK22"/>
      <c r="NVL22"/>
      <c r="NVM22"/>
      <c r="NVN22"/>
      <c r="NVO22"/>
      <c r="NVP22"/>
      <c r="NVQ22"/>
      <c r="NVR22"/>
      <c r="NVS22"/>
      <c r="NVT22"/>
      <c r="NVU22"/>
      <c r="NVV22"/>
      <c r="NVW22"/>
      <c r="NVX22"/>
      <c r="NVY22"/>
      <c r="NVZ22"/>
      <c r="NWA22"/>
      <c r="NWB22"/>
      <c r="NWC22"/>
      <c r="NWD22"/>
      <c r="NWE22"/>
      <c r="NWF22"/>
      <c r="NWG22"/>
      <c r="NWH22"/>
      <c r="NWI22"/>
      <c r="NWJ22"/>
      <c r="NWK22"/>
      <c r="NWL22"/>
      <c r="NWM22"/>
      <c r="NWN22"/>
      <c r="NWO22"/>
      <c r="NWP22"/>
      <c r="NWQ22"/>
      <c r="NWR22"/>
      <c r="NWS22"/>
      <c r="NWT22"/>
      <c r="NWU22"/>
      <c r="NWV22"/>
      <c r="NWW22"/>
      <c r="NWX22"/>
      <c r="NWY22"/>
      <c r="NWZ22"/>
      <c r="NXA22"/>
      <c r="NXB22"/>
      <c r="NXC22"/>
      <c r="NXD22"/>
      <c r="NXE22"/>
      <c r="NXF22"/>
      <c r="NXG22"/>
      <c r="NXH22"/>
      <c r="NXI22"/>
      <c r="NXJ22"/>
      <c r="NXK22"/>
      <c r="NXL22"/>
      <c r="NXM22"/>
      <c r="NXN22"/>
      <c r="NXO22"/>
      <c r="NXP22"/>
      <c r="NXQ22"/>
      <c r="NXR22"/>
      <c r="NXS22"/>
      <c r="NXT22"/>
      <c r="NXU22"/>
      <c r="NXV22"/>
      <c r="NXW22"/>
      <c r="NXX22"/>
      <c r="NXY22"/>
      <c r="NXZ22"/>
      <c r="NYA22"/>
      <c r="NYB22"/>
      <c r="NYC22"/>
      <c r="NYD22"/>
      <c r="NYE22"/>
      <c r="NYF22"/>
      <c r="NYG22"/>
      <c r="NYH22"/>
      <c r="NYI22"/>
      <c r="NYJ22"/>
      <c r="NYK22"/>
      <c r="NYL22"/>
      <c r="NYM22"/>
      <c r="NYN22"/>
      <c r="NYO22"/>
      <c r="NYP22"/>
      <c r="NYQ22"/>
      <c r="NYR22"/>
      <c r="NYS22"/>
      <c r="NYT22"/>
      <c r="NYU22"/>
      <c r="NYV22"/>
      <c r="NYW22"/>
      <c r="NYX22"/>
      <c r="NYY22"/>
      <c r="NYZ22"/>
      <c r="NZA22"/>
      <c r="NZB22"/>
      <c r="NZC22"/>
      <c r="NZD22"/>
      <c r="NZE22"/>
      <c r="NZF22"/>
      <c r="NZG22"/>
      <c r="NZH22"/>
      <c r="NZI22"/>
      <c r="NZJ22"/>
      <c r="NZK22"/>
      <c r="NZL22"/>
      <c r="NZM22"/>
      <c r="NZN22"/>
      <c r="NZO22"/>
      <c r="NZP22"/>
      <c r="NZQ22"/>
      <c r="NZR22"/>
      <c r="NZS22"/>
      <c r="NZT22"/>
      <c r="NZU22"/>
      <c r="NZV22"/>
      <c r="NZW22"/>
      <c r="NZX22"/>
      <c r="NZY22"/>
      <c r="NZZ22"/>
      <c r="OAA22"/>
      <c r="OAB22"/>
      <c r="OAC22"/>
      <c r="OAD22"/>
      <c r="OAE22"/>
      <c r="OAF22"/>
      <c r="OAG22"/>
      <c r="OAH22"/>
      <c r="OAI22"/>
      <c r="OAJ22"/>
      <c r="OAK22"/>
      <c r="OAL22"/>
      <c r="OAM22"/>
      <c r="OAN22"/>
      <c r="OAO22"/>
      <c r="OAP22"/>
      <c r="OAQ22"/>
      <c r="OAR22"/>
      <c r="OAS22"/>
      <c r="OAT22"/>
      <c r="OAU22"/>
      <c r="OAV22"/>
      <c r="OAW22"/>
      <c r="OAX22"/>
      <c r="OAY22"/>
      <c r="OAZ22"/>
      <c r="OBA22"/>
      <c r="OBB22"/>
      <c r="OBC22"/>
      <c r="OBD22"/>
      <c r="OBE22"/>
      <c r="OBF22"/>
      <c r="OBG22"/>
      <c r="OBH22"/>
      <c r="OBI22"/>
      <c r="OBJ22"/>
      <c r="OBK22"/>
      <c r="OBL22"/>
      <c r="OBM22"/>
      <c r="OBN22"/>
      <c r="OBO22"/>
      <c r="OBP22"/>
      <c r="OBQ22"/>
      <c r="OBR22"/>
      <c r="OBS22"/>
      <c r="OBT22"/>
      <c r="OBU22"/>
      <c r="OBV22"/>
      <c r="OBW22"/>
      <c r="OBX22"/>
      <c r="OBY22"/>
      <c r="OBZ22"/>
      <c r="OCA22"/>
      <c r="OCB22"/>
      <c r="OCC22"/>
      <c r="OCD22"/>
      <c r="OCE22"/>
      <c r="OCF22"/>
      <c r="OCG22"/>
      <c r="OCH22"/>
      <c r="OCI22"/>
      <c r="OCJ22"/>
      <c r="OCK22"/>
      <c r="OCL22"/>
      <c r="OCM22"/>
      <c r="OCN22"/>
      <c r="OCO22"/>
      <c r="OCP22"/>
      <c r="OCQ22"/>
      <c r="OCR22"/>
      <c r="OCS22"/>
      <c r="OCT22"/>
      <c r="OCU22"/>
      <c r="OCV22"/>
      <c r="OCW22"/>
      <c r="OCX22"/>
      <c r="OCY22"/>
      <c r="OCZ22"/>
      <c r="ODA22"/>
      <c r="ODB22"/>
      <c r="ODC22"/>
      <c r="ODD22"/>
      <c r="ODE22"/>
      <c r="ODF22"/>
      <c r="ODG22"/>
      <c r="ODH22"/>
      <c r="ODI22"/>
      <c r="ODJ22"/>
      <c r="ODK22"/>
      <c r="ODL22"/>
      <c r="ODM22"/>
      <c r="ODN22"/>
      <c r="ODO22"/>
      <c r="ODP22"/>
      <c r="ODQ22"/>
      <c r="ODR22"/>
      <c r="ODS22"/>
      <c r="ODT22"/>
      <c r="ODU22"/>
      <c r="ODV22"/>
      <c r="ODW22"/>
      <c r="ODX22"/>
      <c r="ODY22"/>
      <c r="ODZ22"/>
      <c r="OEA22"/>
      <c r="OEB22"/>
      <c r="OEC22"/>
      <c r="OED22"/>
      <c r="OEE22"/>
      <c r="OEF22"/>
      <c r="OEG22"/>
      <c r="OEH22"/>
      <c r="OEI22"/>
      <c r="OEJ22"/>
      <c r="OEK22"/>
      <c r="OEL22"/>
      <c r="OEM22"/>
      <c r="OEN22"/>
      <c r="OEO22"/>
      <c r="OEP22"/>
      <c r="OEQ22"/>
      <c r="OER22"/>
      <c r="OES22"/>
      <c r="OET22"/>
      <c r="OEU22"/>
      <c r="OEV22"/>
      <c r="OEW22"/>
      <c r="OEX22"/>
      <c r="OEY22"/>
      <c r="OEZ22"/>
      <c r="OFA22"/>
      <c r="OFB22"/>
      <c r="OFC22"/>
      <c r="OFD22"/>
      <c r="OFE22"/>
      <c r="OFF22"/>
      <c r="OFG22"/>
      <c r="OFH22"/>
      <c r="OFI22"/>
      <c r="OFJ22"/>
      <c r="OFK22"/>
      <c r="OFL22"/>
      <c r="OFM22"/>
      <c r="OFN22"/>
      <c r="OFO22"/>
      <c r="OFP22"/>
      <c r="OFQ22"/>
      <c r="OFR22"/>
      <c r="OFS22"/>
      <c r="OFT22"/>
      <c r="OFU22"/>
      <c r="OFV22"/>
      <c r="OFW22"/>
      <c r="OFX22"/>
      <c r="OFY22"/>
      <c r="OFZ22"/>
      <c r="OGA22"/>
      <c r="OGB22"/>
      <c r="OGC22"/>
      <c r="OGD22"/>
      <c r="OGE22"/>
      <c r="OGF22"/>
      <c r="OGG22"/>
      <c r="OGH22"/>
      <c r="OGI22"/>
      <c r="OGJ22"/>
      <c r="OGK22"/>
      <c r="OGL22"/>
      <c r="OGM22"/>
      <c r="OGN22"/>
      <c r="OGO22"/>
      <c r="OGP22"/>
      <c r="OGQ22"/>
      <c r="OGR22"/>
      <c r="OGS22"/>
      <c r="OGT22"/>
      <c r="OGU22"/>
      <c r="OGV22"/>
      <c r="OGW22"/>
      <c r="OGX22"/>
      <c r="OGY22"/>
      <c r="OGZ22"/>
      <c r="OHA22"/>
      <c r="OHB22"/>
      <c r="OHC22"/>
      <c r="OHD22"/>
      <c r="OHE22"/>
      <c r="OHF22"/>
      <c r="OHG22"/>
      <c r="OHH22"/>
      <c r="OHI22"/>
      <c r="OHJ22"/>
      <c r="OHK22"/>
      <c r="OHL22"/>
      <c r="OHM22"/>
      <c r="OHN22"/>
      <c r="OHO22"/>
      <c r="OHP22"/>
      <c r="OHQ22"/>
      <c r="OHR22"/>
      <c r="OHS22"/>
      <c r="OHT22"/>
      <c r="OHU22"/>
      <c r="OHV22"/>
      <c r="OHW22"/>
      <c r="OHX22"/>
      <c r="OHY22"/>
      <c r="OHZ22"/>
      <c r="OIA22"/>
      <c r="OIB22"/>
      <c r="OIC22"/>
      <c r="OID22"/>
      <c r="OIE22"/>
      <c r="OIF22"/>
      <c r="OIG22"/>
      <c r="OIH22"/>
      <c r="OII22"/>
      <c r="OIJ22"/>
      <c r="OIK22"/>
      <c r="OIL22"/>
      <c r="OIM22"/>
      <c r="OIN22"/>
      <c r="OIO22"/>
      <c r="OIP22"/>
      <c r="OIQ22"/>
      <c r="OIR22"/>
      <c r="OIS22"/>
      <c r="OIT22"/>
      <c r="OIU22"/>
      <c r="OIV22"/>
      <c r="OIW22"/>
      <c r="OIX22"/>
      <c r="OIY22"/>
      <c r="OIZ22"/>
      <c r="OJA22"/>
      <c r="OJB22"/>
      <c r="OJC22"/>
      <c r="OJD22"/>
      <c r="OJE22"/>
      <c r="OJF22"/>
      <c r="OJG22"/>
      <c r="OJH22"/>
      <c r="OJI22"/>
      <c r="OJJ22"/>
      <c r="OJK22"/>
      <c r="OJL22"/>
      <c r="OJM22"/>
      <c r="OJN22"/>
      <c r="OJO22"/>
      <c r="OJP22"/>
      <c r="OJQ22"/>
      <c r="OJR22"/>
      <c r="OJS22"/>
      <c r="OJT22"/>
      <c r="OJU22"/>
      <c r="OJV22"/>
      <c r="OJW22"/>
      <c r="OJX22"/>
      <c r="OJY22"/>
      <c r="OJZ22"/>
      <c r="OKA22"/>
      <c r="OKB22"/>
      <c r="OKC22"/>
      <c r="OKD22"/>
      <c r="OKE22"/>
      <c r="OKF22"/>
      <c r="OKG22"/>
      <c r="OKH22"/>
      <c r="OKI22"/>
      <c r="OKJ22"/>
      <c r="OKK22"/>
      <c r="OKL22"/>
      <c r="OKM22"/>
      <c r="OKN22"/>
      <c r="OKO22"/>
      <c r="OKP22"/>
      <c r="OKQ22"/>
      <c r="OKR22"/>
      <c r="OKS22"/>
      <c r="OKT22"/>
      <c r="OKU22"/>
      <c r="OKV22"/>
      <c r="OKW22"/>
      <c r="OKX22"/>
      <c r="OKY22"/>
      <c r="OKZ22"/>
      <c r="OLA22"/>
      <c r="OLB22"/>
      <c r="OLC22"/>
      <c r="OLD22"/>
      <c r="OLE22"/>
      <c r="OLF22"/>
      <c r="OLG22"/>
      <c r="OLH22"/>
      <c r="OLI22"/>
      <c r="OLJ22"/>
      <c r="OLK22"/>
      <c r="OLL22"/>
      <c r="OLM22"/>
      <c r="OLN22"/>
      <c r="OLO22"/>
      <c r="OLP22"/>
      <c r="OLQ22"/>
      <c r="OLR22"/>
      <c r="OLS22"/>
      <c r="OLT22"/>
      <c r="OLU22"/>
      <c r="OLV22"/>
      <c r="OLW22"/>
      <c r="OLX22"/>
      <c r="OLY22"/>
      <c r="OLZ22"/>
      <c r="OMA22"/>
      <c r="OMB22"/>
      <c r="OMC22"/>
      <c r="OMD22"/>
      <c r="OME22"/>
      <c r="OMF22"/>
      <c r="OMG22"/>
      <c r="OMH22"/>
      <c r="OMI22"/>
      <c r="OMJ22"/>
      <c r="OMK22"/>
      <c r="OML22"/>
      <c r="OMM22"/>
      <c r="OMN22"/>
      <c r="OMO22"/>
      <c r="OMP22"/>
      <c r="OMQ22"/>
      <c r="OMR22"/>
      <c r="OMS22"/>
      <c r="OMT22"/>
      <c r="OMU22"/>
      <c r="OMV22"/>
      <c r="OMW22"/>
      <c r="OMX22"/>
      <c r="OMY22"/>
      <c r="OMZ22"/>
      <c r="ONA22"/>
      <c r="ONB22"/>
      <c r="ONC22"/>
      <c r="OND22"/>
      <c r="ONE22"/>
      <c r="ONF22"/>
      <c r="ONG22"/>
      <c r="ONH22"/>
      <c r="ONI22"/>
      <c r="ONJ22"/>
      <c r="ONK22"/>
      <c r="ONL22"/>
      <c r="ONM22"/>
      <c r="ONN22"/>
      <c r="ONO22"/>
      <c r="ONP22"/>
      <c r="ONQ22"/>
      <c r="ONR22"/>
      <c r="ONS22"/>
      <c r="ONT22"/>
      <c r="ONU22"/>
      <c r="ONV22"/>
      <c r="ONW22"/>
      <c r="ONX22"/>
      <c r="ONY22"/>
      <c r="ONZ22"/>
      <c r="OOA22"/>
      <c r="OOB22"/>
      <c r="OOC22"/>
      <c r="OOD22"/>
      <c r="OOE22"/>
      <c r="OOF22"/>
      <c r="OOG22"/>
      <c r="OOH22"/>
      <c r="OOI22"/>
      <c r="OOJ22"/>
      <c r="OOK22"/>
      <c r="OOL22"/>
      <c r="OOM22"/>
      <c r="OON22"/>
      <c r="OOO22"/>
      <c r="OOP22"/>
      <c r="OOQ22"/>
      <c r="OOR22"/>
      <c r="OOS22"/>
      <c r="OOT22"/>
      <c r="OOU22"/>
      <c r="OOV22"/>
      <c r="OOW22"/>
      <c r="OOX22"/>
      <c r="OOY22"/>
      <c r="OOZ22"/>
      <c r="OPA22"/>
      <c r="OPB22"/>
      <c r="OPC22"/>
      <c r="OPD22"/>
      <c r="OPE22"/>
      <c r="OPF22"/>
      <c r="OPG22"/>
      <c r="OPH22"/>
      <c r="OPI22"/>
      <c r="OPJ22"/>
      <c r="OPK22"/>
      <c r="OPL22"/>
      <c r="OPM22"/>
      <c r="OPN22"/>
      <c r="OPO22"/>
      <c r="OPP22"/>
      <c r="OPQ22"/>
      <c r="OPR22"/>
      <c r="OPS22"/>
      <c r="OPT22"/>
      <c r="OPU22"/>
      <c r="OPV22"/>
      <c r="OPW22"/>
      <c r="OPX22"/>
      <c r="OPY22"/>
      <c r="OPZ22"/>
      <c r="OQA22"/>
      <c r="OQB22"/>
      <c r="OQC22"/>
      <c r="OQD22"/>
      <c r="OQE22"/>
      <c r="OQF22"/>
      <c r="OQG22"/>
      <c r="OQH22"/>
      <c r="OQI22"/>
      <c r="OQJ22"/>
      <c r="OQK22"/>
      <c r="OQL22"/>
      <c r="OQM22"/>
      <c r="OQN22"/>
      <c r="OQO22"/>
      <c r="OQP22"/>
      <c r="OQQ22"/>
      <c r="OQR22"/>
      <c r="OQS22"/>
      <c r="OQT22"/>
      <c r="OQU22"/>
      <c r="OQV22"/>
      <c r="OQW22"/>
      <c r="OQX22"/>
      <c r="OQY22"/>
      <c r="OQZ22"/>
      <c r="ORA22"/>
      <c r="ORB22"/>
      <c r="ORC22"/>
      <c r="ORD22"/>
      <c r="ORE22"/>
      <c r="ORF22"/>
      <c r="ORG22"/>
      <c r="ORH22"/>
      <c r="ORI22"/>
      <c r="ORJ22"/>
      <c r="ORK22"/>
      <c r="ORL22"/>
      <c r="ORM22"/>
      <c r="ORN22"/>
      <c r="ORO22"/>
      <c r="ORP22"/>
      <c r="ORQ22"/>
      <c r="ORR22"/>
      <c r="ORS22"/>
      <c r="ORT22"/>
      <c r="ORU22"/>
      <c r="ORV22"/>
      <c r="ORW22"/>
      <c r="ORX22"/>
      <c r="ORY22"/>
      <c r="ORZ22"/>
      <c r="OSA22"/>
      <c r="OSB22"/>
      <c r="OSC22"/>
      <c r="OSD22"/>
      <c r="OSE22"/>
      <c r="OSF22"/>
      <c r="OSG22"/>
      <c r="OSH22"/>
      <c r="OSI22"/>
      <c r="OSJ22"/>
      <c r="OSK22"/>
      <c r="OSL22"/>
      <c r="OSM22"/>
      <c r="OSN22"/>
      <c r="OSO22"/>
      <c r="OSP22"/>
      <c r="OSQ22"/>
      <c r="OSR22"/>
      <c r="OSS22"/>
      <c r="OST22"/>
      <c r="OSU22"/>
      <c r="OSV22"/>
      <c r="OSW22"/>
      <c r="OSX22"/>
      <c r="OSY22"/>
      <c r="OSZ22"/>
      <c r="OTA22"/>
      <c r="OTB22"/>
      <c r="OTC22"/>
      <c r="OTD22"/>
      <c r="OTE22"/>
      <c r="OTF22"/>
      <c r="OTG22"/>
      <c r="OTH22"/>
      <c r="OTI22"/>
      <c r="OTJ22"/>
      <c r="OTK22"/>
      <c r="OTL22"/>
      <c r="OTM22"/>
      <c r="OTN22"/>
      <c r="OTO22"/>
      <c r="OTP22"/>
      <c r="OTQ22"/>
      <c r="OTR22"/>
      <c r="OTS22"/>
      <c r="OTT22"/>
      <c r="OTU22"/>
      <c r="OTV22"/>
      <c r="OTW22"/>
      <c r="OTX22"/>
      <c r="OTY22"/>
      <c r="OTZ22"/>
      <c r="OUA22"/>
      <c r="OUB22"/>
      <c r="OUC22"/>
      <c r="OUD22"/>
      <c r="OUE22"/>
      <c r="OUF22"/>
      <c r="OUG22"/>
      <c r="OUH22"/>
      <c r="OUI22"/>
      <c r="OUJ22"/>
      <c r="OUK22"/>
      <c r="OUL22"/>
      <c r="OUM22"/>
      <c r="OUN22"/>
      <c r="OUO22"/>
      <c r="OUP22"/>
      <c r="OUQ22"/>
      <c r="OUR22"/>
      <c r="OUS22"/>
      <c r="OUT22"/>
      <c r="OUU22"/>
      <c r="OUV22"/>
      <c r="OUW22"/>
      <c r="OUX22"/>
      <c r="OUY22"/>
      <c r="OUZ22"/>
      <c r="OVA22"/>
      <c r="OVB22"/>
      <c r="OVC22"/>
      <c r="OVD22"/>
      <c r="OVE22"/>
      <c r="OVF22"/>
      <c r="OVG22"/>
      <c r="OVH22"/>
      <c r="OVI22"/>
      <c r="OVJ22"/>
      <c r="OVK22"/>
      <c r="OVL22"/>
      <c r="OVM22"/>
      <c r="OVN22"/>
      <c r="OVO22"/>
      <c r="OVP22"/>
      <c r="OVQ22"/>
      <c r="OVR22"/>
      <c r="OVS22"/>
      <c r="OVT22"/>
      <c r="OVU22"/>
      <c r="OVV22"/>
      <c r="OVW22"/>
      <c r="OVX22"/>
      <c r="OVY22"/>
      <c r="OVZ22"/>
      <c r="OWA22"/>
      <c r="OWB22"/>
      <c r="OWC22"/>
      <c r="OWD22"/>
      <c r="OWE22"/>
      <c r="OWF22"/>
      <c r="OWG22"/>
      <c r="OWH22"/>
      <c r="OWI22"/>
      <c r="OWJ22"/>
      <c r="OWK22"/>
      <c r="OWL22"/>
      <c r="OWM22"/>
      <c r="OWN22"/>
      <c r="OWO22"/>
      <c r="OWP22"/>
      <c r="OWQ22"/>
      <c r="OWR22"/>
      <c r="OWS22"/>
      <c r="OWT22"/>
      <c r="OWU22"/>
      <c r="OWV22"/>
      <c r="OWW22"/>
      <c r="OWX22"/>
      <c r="OWY22"/>
      <c r="OWZ22"/>
      <c r="OXA22"/>
      <c r="OXB22"/>
      <c r="OXC22"/>
      <c r="OXD22"/>
      <c r="OXE22"/>
      <c r="OXF22"/>
      <c r="OXG22"/>
      <c r="OXH22"/>
      <c r="OXI22"/>
      <c r="OXJ22"/>
      <c r="OXK22"/>
      <c r="OXL22"/>
      <c r="OXM22"/>
      <c r="OXN22"/>
      <c r="OXO22"/>
      <c r="OXP22"/>
      <c r="OXQ22"/>
      <c r="OXR22"/>
      <c r="OXS22"/>
      <c r="OXT22"/>
      <c r="OXU22"/>
      <c r="OXV22"/>
      <c r="OXW22"/>
      <c r="OXX22"/>
      <c r="OXY22"/>
      <c r="OXZ22"/>
      <c r="OYA22"/>
      <c r="OYB22"/>
      <c r="OYC22"/>
      <c r="OYD22"/>
      <c r="OYE22"/>
      <c r="OYF22"/>
      <c r="OYG22"/>
      <c r="OYH22"/>
      <c r="OYI22"/>
      <c r="OYJ22"/>
      <c r="OYK22"/>
      <c r="OYL22"/>
      <c r="OYM22"/>
      <c r="OYN22"/>
      <c r="OYO22"/>
      <c r="OYP22"/>
      <c r="OYQ22"/>
      <c r="OYR22"/>
      <c r="OYS22"/>
      <c r="OYT22"/>
      <c r="OYU22"/>
      <c r="OYV22"/>
      <c r="OYW22"/>
      <c r="OYX22"/>
      <c r="OYY22"/>
      <c r="OYZ22"/>
      <c r="OZA22"/>
      <c r="OZB22"/>
      <c r="OZC22"/>
      <c r="OZD22"/>
      <c r="OZE22"/>
      <c r="OZF22"/>
      <c r="OZG22"/>
      <c r="OZH22"/>
      <c r="OZI22"/>
      <c r="OZJ22"/>
      <c r="OZK22"/>
      <c r="OZL22"/>
      <c r="OZM22"/>
      <c r="OZN22"/>
      <c r="OZO22"/>
      <c r="OZP22"/>
      <c r="OZQ22"/>
      <c r="OZR22"/>
      <c r="OZS22"/>
      <c r="OZT22"/>
      <c r="OZU22"/>
      <c r="OZV22"/>
      <c r="OZW22"/>
      <c r="OZX22"/>
      <c r="OZY22"/>
      <c r="OZZ22"/>
      <c r="PAA22"/>
      <c r="PAB22"/>
      <c r="PAC22"/>
      <c r="PAD22"/>
      <c r="PAE22"/>
      <c r="PAF22"/>
      <c r="PAG22"/>
      <c r="PAH22"/>
      <c r="PAI22"/>
      <c r="PAJ22"/>
      <c r="PAK22"/>
      <c r="PAL22"/>
      <c r="PAM22"/>
      <c r="PAN22"/>
      <c r="PAO22"/>
      <c r="PAP22"/>
      <c r="PAQ22"/>
      <c r="PAR22"/>
      <c r="PAS22"/>
      <c r="PAT22"/>
      <c r="PAU22"/>
      <c r="PAV22"/>
      <c r="PAW22"/>
      <c r="PAX22"/>
      <c r="PAY22"/>
      <c r="PAZ22"/>
      <c r="PBA22"/>
      <c r="PBB22"/>
      <c r="PBC22"/>
      <c r="PBD22"/>
      <c r="PBE22"/>
      <c r="PBF22"/>
      <c r="PBG22"/>
      <c r="PBH22"/>
      <c r="PBI22"/>
      <c r="PBJ22"/>
      <c r="PBK22"/>
      <c r="PBL22"/>
      <c r="PBM22"/>
      <c r="PBN22"/>
      <c r="PBO22"/>
      <c r="PBP22"/>
      <c r="PBQ22"/>
      <c r="PBR22"/>
      <c r="PBS22"/>
      <c r="PBT22"/>
      <c r="PBU22"/>
      <c r="PBV22"/>
      <c r="PBW22"/>
      <c r="PBX22"/>
      <c r="PBY22"/>
      <c r="PBZ22"/>
      <c r="PCA22"/>
      <c r="PCB22"/>
      <c r="PCC22"/>
      <c r="PCD22"/>
      <c r="PCE22"/>
      <c r="PCF22"/>
      <c r="PCG22"/>
      <c r="PCH22"/>
      <c r="PCI22"/>
      <c r="PCJ22"/>
      <c r="PCK22"/>
      <c r="PCL22"/>
      <c r="PCM22"/>
      <c r="PCN22"/>
      <c r="PCO22"/>
      <c r="PCP22"/>
      <c r="PCQ22"/>
      <c r="PCR22"/>
      <c r="PCS22"/>
      <c r="PCT22"/>
      <c r="PCU22"/>
      <c r="PCV22"/>
      <c r="PCW22"/>
      <c r="PCX22"/>
      <c r="PCY22"/>
      <c r="PCZ22"/>
      <c r="PDA22"/>
      <c r="PDB22"/>
      <c r="PDC22"/>
      <c r="PDD22"/>
      <c r="PDE22"/>
      <c r="PDF22"/>
      <c r="PDG22"/>
      <c r="PDH22"/>
      <c r="PDI22"/>
      <c r="PDJ22"/>
      <c r="PDK22"/>
      <c r="PDL22"/>
      <c r="PDM22"/>
      <c r="PDN22"/>
      <c r="PDO22"/>
      <c r="PDP22"/>
      <c r="PDQ22"/>
      <c r="PDR22"/>
      <c r="PDS22"/>
      <c r="PDT22"/>
      <c r="PDU22"/>
      <c r="PDV22"/>
      <c r="PDW22"/>
      <c r="PDX22"/>
      <c r="PDY22"/>
      <c r="PDZ22"/>
      <c r="PEA22"/>
      <c r="PEB22"/>
      <c r="PEC22"/>
      <c r="PED22"/>
      <c r="PEE22"/>
      <c r="PEF22"/>
      <c r="PEG22"/>
      <c r="PEH22"/>
      <c r="PEI22"/>
      <c r="PEJ22"/>
      <c r="PEK22"/>
      <c r="PEL22"/>
      <c r="PEM22"/>
      <c r="PEN22"/>
      <c r="PEO22"/>
      <c r="PEP22"/>
      <c r="PEQ22"/>
      <c r="PER22"/>
      <c r="PES22"/>
      <c r="PET22"/>
      <c r="PEU22"/>
      <c r="PEV22"/>
      <c r="PEW22"/>
      <c r="PEX22"/>
      <c r="PEY22"/>
      <c r="PEZ22"/>
      <c r="PFA22"/>
      <c r="PFB22"/>
      <c r="PFC22"/>
      <c r="PFD22"/>
      <c r="PFE22"/>
      <c r="PFF22"/>
      <c r="PFG22"/>
      <c r="PFH22"/>
      <c r="PFI22"/>
      <c r="PFJ22"/>
      <c r="PFK22"/>
      <c r="PFL22"/>
      <c r="PFM22"/>
      <c r="PFN22"/>
      <c r="PFO22"/>
      <c r="PFP22"/>
      <c r="PFQ22"/>
      <c r="PFR22"/>
      <c r="PFS22"/>
      <c r="PFT22"/>
      <c r="PFU22"/>
      <c r="PFV22"/>
      <c r="PFW22"/>
      <c r="PFX22"/>
      <c r="PFY22"/>
      <c r="PFZ22"/>
      <c r="PGA22"/>
      <c r="PGB22"/>
      <c r="PGC22"/>
      <c r="PGD22"/>
      <c r="PGE22"/>
      <c r="PGF22"/>
      <c r="PGG22"/>
      <c r="PGH22"/>
      <c r="PGI22"/>
      <c r="PGJ22"/>
      <c r="PGK22"/>
      <c r="PGL22"/>
      <c r="PGM22"/>
      <c r="PGN22"/>
      <c r="PGO22"/>
      <c r="PGP22"/>
      <c r="PGQ22"/>
      <c r="PGR22"/>
      <c r="PGS22"/>
      <c r="PGT22"/>
      <c r="PGU22"/>
      <c r="PGV22"/>
      <c r="PGW22"/>
      <c r="PGX22"/>
      <c r="PGY22"/>
      <c r="PGZ22"/>
      <c r="PHA22"/>
      <c r="PHB22"/>
      <c r="PHC22"/>
      <c r="PHD22"/>
      <c r="PHE22"/>
      <c r="PHF22"/>
      <c r="PHG22"/>
      <c r="PHH22"/>
      <c r="PHI22"/>
      <c r="PHJ22"/>
      <c r="PHK22"/>
      <c r="PHL22"/>
      <c r="PHM22"/>
      <c r="PHN22"/>
      <c r="PHO22"/>
      <c r="PHP22"/>
      <c r="PHQ22"/>
      <c r="PHR22"/>
      <c r="PHS22"/>
      <c r="PHT22"/>
      <c r="PHU22"/>
      <c r="PHV22"/>
      <c r="PHW22"/>
      <c r="PHX22"/>
      <c r="PHY22"/>
      <c r="PHZ22"/>
      <c r="PIA22"/>
      <c r="PIB22"/>
      <c r="PIC22"/>
      <c r="PID22"/>
      <c r="PIE22"/>
      <c r="PIF22"/>
      <c r="PIG22"/>
      <c r="PIH22"/>
      <c r="PII22"/>
      <c r="PIJ22"/>
      <c r="PIK22"/>
      <c r="PIL22"/>
      <c r="PIM22"/>
      <c r="PIN22"/>
      <c r="PIO22"/>
      <c r="PIP22"/>
      <c r="PIQ22"/>
      <c r="PIR22"/>
      <c r="PIS22"/>
      <c r="PIT22"/>
      <c r="PIU22"/>
      <c r="PIV22"/>
      <c r="PIW22"/>
      <c r="PIX22"/>
      <c r="PIY22"/>
      <c r="PIZ22"/>
      <c r="PJA22"/>
      <c r="PJB22"/>
      <c r="PJC22"/>
      <c r="PJD22"/>
      <c r="PJE22"/>
      <c r="PJF22"/>
      <c r="PJG22"/>
      <c r="PJH22"/>
      <c r="PJI22"/>
      <c r="PJJ22"/>
      <c r="PJK22"/>
      <c r="PJL22"/>
      <c r="PJM22"/>
      <c r="PJN22"/>
      <c r="PJO22"/>
      <c r="PJP22"/>
      <c r="PJQ22"/>
      <c r="PJR22"/>
      <c r="PJS22"/>
      <c r="PJT22"/>
      <c r="PJU22"/>
      <c r="PJV22"/>
      <c r="PJW22"/>
      <c r="PJX22"/>
      <c r="PJY22"/>
      <c r="PJZ22"/>
      <c r="PKA22"/>
      <c r="PKB22"/>
      <c r="PKC22"/>
      <c r="PKD22"/>
      <c r="PKE22"/>
      <c r="PKF22"/>
      <c r="PKG22"/>
      <c r="PKH22"/>
      <c r="PKI22"/>
      <c r="PKJ22"/>
      <c r="PKK22"/>
      <c r="PKL22"/>
      <c r="PKM22"/>
      <c r="PKN22"/>
      <c r="PKO22"/>
      <c r="PKP22"/>
      <c r="PKQ22"/>
      <c r="PKR22"/>
      <c r="PKS22"/>
      <c r="PKT22"/>
      <c r="PKU22"/>
      <c r="PKV22"/>
      <c r="PKW22"/>
      <c r="PKX22"/>
      <c r="PKY22"/>
      <c r="PKZ22"/>
      <c r="PLA22"/>
      <c r="PLB22"/>
      <c r="PLC22"/>
      <c r="PLD22"/>
      <c r="PLE22"/>
      <c r="PLF22"/>
      <c r="PLG22"/>
      <c r="PLH22"/>
      <c r="PLI22"/>
      <c r="PLJ22"/>
      <c r="PLK22"/>
      <c r="PLL22"/>
      <c r="PLM22"/>
      <c r="PLN22"/>
      <c r="PLO22"/>
      <c r="PLP22"/>
      <c r="PLQ22"/>
      <c r="PLR22"/>
      <c r="PLS22"/>
      <c r="PLT22"/>
      <c r="PLU22"/>
      <c r="PLV22"/>
      <c r="PLW22"/>
      <c r="PLX22"/>
      <c r="PLY22"/>
      <c r="PLZ22"/>
      <c r="PMA22"/>
      <c r="PMB22"/>
      <c r="PMC22"/>
      <c r="PMD22"/>
      <c r="PME22"/>
      <c r="PMF22"/>
      <c r="PMG22"/>
      <c r="PMH22"/>
      <c r="PMI22"/>
      <c r="PMJ22"/>
      <c r="PMK22"/>
      <c r="PML22"/>
      <c r="PMM22"/>
      <c r="PMN22"/>
      <c r="PMO22"/>
      <c r="PMP22"/>
      <c r="PMQ22"/>
      <c r="PMR22"/>
      <c r="PMS22"/>
      <c r="PMT22"/>
      <c r="PMU22"/>
      <c r="PMV22"/>
      <c r="PMW22"/>
      <c r="PMX22"/>
      <c r="PMY22"/>
      <c r="PMZ22"/>
      <c r="PNA22"/>
      <c r="PNB22"/>
      <c r="PNC22"/>
      <c r="PND22"/>
      <c r="PNE22"/>
      <c r="PNF22"/>
      <c r="PNG22"/>
      <c r="PNH22"/>
      <c r="PNI22"/>
      <c r="PNJ22"/>
      <c r="PNK22"/>
      <c r="PNL22"/>
      <c r="PNM22"/>
      <c r="PNN22"/>
      <c r="PNO22"/>
      <c r="PNP22"/>
      <c r="PNQ22"/>
      <c r="PNR22"/>
      <c r="PNS22"/>
      <c r="PNT22"/>
      <c r="PNU22"/>
      <c r="PNV22"/>
      <c r="PNW22"/>
      <c r="PNX22"/>
      <c r="PNY22"/>
      <c r="PNZ22"/>
      <c r="POA22"/>
      <c r="POB22"/>
      <c r="POC22"/>
      <c r="POD22"/>
      <c r="POE22"/>
      <c r="POF22"/>
      <c r="POG22"/>
      <c r="POH22"/>
      <c r="POI22"/>
      <c r="POJ22"/>
      <c r="POK22"/>
      <c r="POL22"/>
      <c r="POM22"/>
      <c r="PON22"/>
      <c r="POO22"/>
      <c r="POP22"/>
      <c r="POQ22"/>
      <c r="POR22"/>
      <c r="POS22"/>
      <c r="POT22"/>
      <c r="POU22"/>
      <c r="POV22"/>
      <c r="POW22"/>
      <c r="POX22"/>
      <c r="POY22"/>
      <c r="POZ22"/>
      <c r="PPA22"/>
      <c r="PPB22"/>
      <c r="PPC22"/>
      <c r="PPD22"/>
      <c r="PPE22"/>
      <c r="PPF22"/>
      <c r="PPG22"/>
      <c r="PPH22"/>
      <c r="PPI22"/>
      <c r="PPJ22"/>
      <c r="PPK22"/>
      <c r="PPL22"/>
      <c r="PPM22"/>
      <c r="PPN22"/>
      <c r="PPO22"/>
      <c r="PPP22"/>
      <c r="PPQ22"/>
      <c r="PPR22"/>
      <c r="PPS22"/>
      <c r="PPT22"/>
      <c r="PPU22"/>
      <c r="PPV22"/>
      <c r="PPW22"/>
      <c r="PPX22"/>
      <c r="PPY22"/>
      <c r="PPZ22"/>
      <c r="PQA22"/>
      <c r="PQB22"/>
      <c r="PQC22"/>
      <c r="PQD22"/>
      <c r="PQE22"/>
      <c r="PQF22"/>
      <c r="PQG22"/>
      <c r="PQH22"/>
      <c r="PQI22"/>
      <c r="PQJ22"/>
      <c r="PQK22"/>
      <c r="PQL22"/>
      <c r="PQM22"/>
      <c r="PQN22"/>
      <c r="PQO22"/>
      <c r="PQP22"/>
      <c r="PQQ22"/>
      <c r="PQR22"/>
      <c r="PQS22"/>
      <c r="PQT22"/>
      <c r="PQU22"/>
      <c r="PQV22"/>
      <c r="PQW22"/>
      <c r="PQX22"/>
      <c r="PQY22"/>
      <c r="PQZ22"/>
      <c r="PRA22"/>
      <c r="PRB22"/>
      <c r="PRC22"/>
      <c r="PRD22"/>
      <c r="PRE22"/>
      <c r="PRF22"/>
      <c r="PRG22"/>
      <c r="PRH22"/>
      <c r="PRI22"/>
      <c r="PRJ22"/>
      <c r="PRK22"/>
      <c r="PRL22"/>
      <c r="PRM22"/>
      <c r="PRN22"/>
      <c r="PRO22"/>
      <c r="PRP22"/>
      <c r="PRQ22"/>
      <c r="PRR22"/>
      <c r="PRS22"/>
      <c r="PRT22"/>
      <c r="PRU22"/>
      <c r="PRV22"/>
      <c r="PRW22"/>
      <c r="PRX22"/>
      <c r="PRY22"/>
      <c r="PRZ22"/>
      <c r="PSA22"/>
      <c r="PSB22"/>
      <c r="PSC22"/>
      <c r="PSD22"/>
      <c r="PSE22"/>
      <c r="PSF22"/>
      <c r="PSG22"/>
      <c r="PSH22"/>
      <c r="PSI22"/>
      <c r="PSJ22"/>
      <c r="PSK22"/>
      <c r="PSL22"/>
      <c r="PSM22"/>
      <c r="PSN22"/>
      <c r="PSO22"/>
      <c r="PSP22"/>
      <c r="PSQ22"/>
      <c r="PSR22"/>
      <c r="PSS22"/>
      <c r="PST22"/>
      <c r="PSU22"/>
      <c r="PSV22"/>
      <c r="PSW22"/>
      <c r="PSX22"/>
      <c r="PSY22"/>
      <c r="PSZ22"/>
      <c r="PTA22"/>
      <c r="PTB22"/>
      <c r="PTC22"/>
      <c r="PTD22"/>
      <c r="PTE22"/>
      <c r="PTF22"/>
      <c r="PTG22"/>
      <c r="PTH22"/>
      <c r="PTI22"/>
      <c r="PTJ22"/>
      <c r="PTK22"/>
      <c r="PTL22"/>
      <c r="PTM22"/>
      <c r="PTN22"/>
      <c r="PTO22"/>
      <c r="PTP22"/>
      <c r="PTQ22"/>
      <c r="PTR22"/>
      <c r="PTS22"/>
      <c r="PTT22"/>
      <c r="PTU22"/>
      <c r="PTV22"/>
      <c r="PTW22"/>
      <c r="PTX22"/>
      <c r="PTY22"/>
      <c r="PTZ22"/>
      <c r="PUA22"/>
      <c r="PUB22"/>
      <c r="PUC22"/>
      <c r="PUD22"/>
      <c r="PUE22"/>
      <c r="PUF22"/>
      <c r="PUG22"/>
      <c r="PUH22"/>
      <c r="PUI22"/>
      <c r="PUJ22"/>
      <c r="PUK22"/>
      <c r="PUL22"/>
      <c r="PUM22"/>
      <c r="PUN22"/>
      <c r="PUO22"/>
      <c r="PUP22"/>
      <c r="PUQ22"/>
      <c r="PUR22"/>
      <c r="PUS22"/>
      <c r="PUT22"/>
      <c r="PUU22"/>
      <c r="PUV22"/>
      <c r="PUW22"/>
      <c r="PUX22"/>
      <c r="PUY22"/>
      <c r="PUZ22"/>
      <c r="PVA22"/>
      <c r="PVB22"/>
      <c r="PVC22"/>
      <c r="PVD22"/>
      <c r="PVE22"/>
      <c r="PVF22"/>
      <c r="PVG22"/>
      <c r="PVH22"/>
      <c r="PVI22"/>
      <c r="PVJ22"/>
      <c r="PVK22"/>
      <c r="PVL22"/>
      <c r="PVM22"/>
      <c r="PVN22"/>
      <c r="PVO22"/>
      <c r="PVP22"/>
      <c r="PVQ22"/>
      <c r="PVR22"/>
      <c r="PVS22"/>
      <c r="PVT22"/>
      <c r="PVU22"/>
      <c r="PVV22"/>
      <c r="PVW22"/>
      <c r="PVX22"/>
      <c r="PVY22"/>
      <c r="PVZ22"/>
      <c r="PWA22"/>
      <c r="PWB22"/>
      <c r="PWC22"/>
      <c r="PWD22"/>
      <c r="PWE22"/>
      <c r="PWF22"/>
      <c r="PWG22"/>
      <c r="PWH22"/>
      <c r="PWI22"/>
      <c r="PWJ22"/>
      <c r="PWK22"/>
      <c r="PWL22"/>
      <c r="PWM22"/>
      <c r="PWN22"/>
      <c r="PWO22"/>
      <c r="PWP22"/>
      <c r="PWQ22"/>
      <c r="PWR22"/>
      <c r="PWS22"/>
      <c r="PWT22"/>
      <c r="PWU22"/>
      <c r="PWV22"/>
      <c r="PWW22"/>
      <c r="PWX22"/>
      <c r="PWY22"/>
      <c r="PWZ22"/>
      <c r="PXA22"/>
      <c r="PXB22"/>
      <c r="PXC22"/>
      <c r="PXD22"/>
      <c r="PXE22"/>
      <c r="PXF22"/>
      <c r="PXG22"/>
      <c r="PXH22"/>
      <c r="PXI22"/>
      <c r="PXJ22"/>
      <c r="PXK22"/>
      <c r="PXL22"/>
      <c r="PXM22"/>
      <c r="PXN22"/>
      <c r="PXO22"/>
      <c r="PXP22"/>
      <c r="PXQ22"/>
      <c r="PXR22"/>
      <c r="PXS22"/>
      <c r="PXT22"/>
      <c r="PXU22"/>
      <c r="PXV22"/>
      <c r="PXW22"/>
      <c r="PXX22"/>
      <c r="PXY22"/>
      <c r="PXZ22"/>
      <c r="PYA22"/>
      <c r="PYB22"/>
      <c r="PYC22"/>
      <c r="PYD22"/>
      <c r="PYE22"/>
      <c r="PYF22"/>
      <c r="PYG22"/>
      <c r="PYH22"/>
      <c r="PYI22"/>
      <c r="PYJ22"/>
      <c r="PYK22"/>
      <c r="PYL22"/>
      <c r="PYM22"/>
      <c r="PYN22"/>
      <c r="PYO22"/>
      <c r="PYP22"/>
      <c r="PYQ22"/>
      <c r="PYR22"/>
      <c r="PYS22"/>
      <c r="PYT22"/>
      <c r="PYU22"/>
      <c r="PYV22"/>
      <c r="PYW22"/>
      <c r="PYX22"/>
      <c r="PYY22"/>
      <c r="PYZ22"/>
      <c r="PZA22"/>
      <c r="PZB22"/>
      <c r="PZC22"/>
      <c r="PZD22"/>
      <c r="PZE22"/>
      <c r="PZF22"/>
      <c r="PZG22"/>
      <c r="PZH22"/>
      <c r="PZI22"/>
      <c r="PZJ22"/>
      <c r="PZK22"/>
      <c r="PZL22"/>
      <c r="PZM22"/>
      <c r="PZN22"/>
      <c r="PZO22"/>
      <c r="PZP22"/>
      <c r="PZQ22"/>
      <c r="PZR22"/>
      <c r="PZS22"/>
      <c r="PZT22"/>
      <c r="PZU22"/>
      <c r="PZV22"/>
      <c r="PZW22"/>
      <c r="PZX22"/>
      <c r="PZY22"/>
      <c r="PZZ22"/>
      <c r="QAA22"/>
      <c r="QAB22"/>
      <c r="QAC22"/>
      <c r="QAD22"/>
      <c r="QAE22"/>
      <c r="QAF22"/>
      <c r="QAG22"/>
      <c r="QAH22"/>
      <c r="QAI22"/>
      <c r="QAJ22"/>
      <c r="QAK22"/>
      <c r="QAL22"/>
      <c r="QAM22"/>
      <c r="QAN22"/>
      <c r="QAO22"/>
      <c r="QAP22"/>
      <c r="QAQ22"/>
      <c r="QAR22"/>
      <c r="QAS22"/>
      <c r="QAT22"/>
      <c r="QAU22"/>
      <c r="QAV22"/>
      <c r="QAW22"/>
      <c r="QAX22"/>
      <c r="QAY22"/>
      <c r="QAZ22"/>
      <c r="QBA22"/>
      <c r="QBB22"/>
      <c r="QBC22"/>
      <c r="QBD22"/>
      <c r="QBE22"/>
      <c r="QBF22"/>
      <c r="QBG22"/>
      <c r="QBH22"/>
      <c r="QBI22"/>
      <c r="QBJ22"/>
      <c r="QBK22"/>
      <c r="QBL22"/>
      <c r="QBM22"/>
      <c r="QBN22"/>
      <c r="QBO22"/>
      <c r="QBP22"/>
      <c r="QBQ22"/>
      <c r="QBR22"/>
      <c r="QBS22"/>
      <c r="QBT22"/>
      <c r="QBU22"/>
      <c r="QBV22"/>
      <c r="QBW22"/>
      <c r="QBX22"/>
      <c r="QBY22"/>
      <c r="QBZ22"/>
      <c r="QCA22"/>
      <c r="QCB22"/>
      <c r="QCC22"/>
      <c r="QCD22"/>
      <c r="QCE22"/>
      <c r="QCF22"/>
      <c r="QCG22"/>
      <c r="QCH22"/>
      <c r="QCI22"/>
      <c r="QCJ22"/>
      <c r="QCK22"/>
      <c r="QCL22"/>
      <c r="QCM22"/>
      <c r="QCN22"/>
      <c r="QCO22"/>
      <c r="QCP22"/>
      <c r="QCQ22"/>
      <c r="QCR22"/>
      <c r="QCS22"/>
      <c r="QCT22"/>
      <c r="QCU22"/>
      <c r="QCV22"/>
      <c r="QCW22"/>
      <c r="QCX22"/>
      <c r="QCY22"/>
      <c r="QCZ22"/>
      <c r="QDA22"/>
      <c r="QDB22"/>
      <c r="QDC22"/>
      <c r="QDD22"/>
      <c r="QDE22"/>
      <c r="QDF22"/>
      <c r="QDG22"/>
      <c r="QDH22"/>
      <c r="QDI22"/>
      <c r="QDJ22"/>
      <c r="QDK22"/>
      <c r="QDL22"/>
      <c r="QDM22"/>
      <c r="QDN22"/>
      <c r="QDO22"/>
      <c r="QDP22"/>
      <c r="QDQ22"/>
      <c r="QDR22"/>
      <c r="QDS22"/>
      <c r="QDT22"/>
      <c r="QDU22"/>
      <c r="QDV22"/>
      <c r="QDW22"/>
      <c r="QDX22"/>
      <c r="QDY22"/>
      <c r="QDZ22"/>
      <c r="QEA22"/>
      <c r="QEB22"/>
      <c r="QEC22"/>
      <c r="QED22"/>
      <c r="QEE22"/>
      <c r="QEF22"/>
      <c r="QEG22"/>
      <c r="QEH22"/>
      <c r="QEI22"/>
      <c r="QEJ22"/>
      <c r="QEK22"/>
      <c r="QEL22"/>
      <c r="QEM22"/>
      <c r="QEN22"/>
      <c r="QEO22"/>
      <c r="QEP22"/>
      <c r="QEQ22"/>
      <c r="QER22"/>
      <c r="QES22"/>
      <c r="QET22"/>
      <c r="QEU22"/>
      <c r="QEV22"/>
      <c r="QEW22"/>
      <c r="QEX22"/>
      <c r="QEY22"/>
      <c r="QEZ22"/>
      <c r="QFA22"/>
      <c r="QFB22"/>
      <c r="QFC22"/>
      <c r="QFD22"/>
      <c r="QFE22"/>
      <c r="QFF22"/>
      <c r="QFG22"/>
      <c r="QFH22"/>
      <c r="QFI22"/>
      <c r="QFJ22"/>
      <c r="QFK22"/>
      <c r="QFL22"/>
      <c r="QFM22"/>
      <c r="QFN22"/>
      <c r="QFO22"/>
      <c r="QFP22"/>
      <c r="QFQ22"/>
      <c r="QFR22"/>
      <c r="QFS22"/>
      <c r="QFT22"/>
      <c r="QFU22"/>
      <c r="QFV22"/>
      <c r="QFW22"/>
      <c r="QFX22"/>
      <c r="QFY22"/>
      <c r="QFZ22"/>
      <c r="QGA22"/>
      <c r="QGB22"/>
      <c r="QGC22"/>
      <c r="QGD22"/>
      <c r="QGE22"/>
      <c r="QGF22"/>
      <c r="QGG22"/>
      <c r="QGH22"/>
      <c r="QGI22"/>
      <c r="QGJ22"/>
      <c r="QGK22"/>
      <c r="QGL22"/>
      <c r="QGM22"/>
      <c r="QGN22"/>
      <c r="QGO22"/>
      <c r="QGP22"/>
      <c r="QGQ22"/>
      <c r="QGR22"/>
      <c r="QGS22"/>
      <c r="QGT22"/>
      <c r="QGU22"/>
      <c r="QGV22"/>
      <c r="QGW22"/>
      <c r="QGX22"/>
      <c r="QGY22"/>
      <c r="QGZ22"/>
      <c r="QHA22"/>
      <c r="QHB22"/>
      <c r="QHC22"/>
      <c r="QHD22"/>
      <c r="QHE22"/>
      <c r="QHF22"/>
      <c r="QHG22"/>
      <c r="QHH22"/>
      <c r="QHI22"/>
      <c r="QHJ22"/>
      <c r="QHK22"/>
      <c r="QHL22"/>
      <c r="QHM22"/>
      <c r="QHN22"/>
      <c r="QHO22"/>
      <c r="QHP22"/>
      <c r="QHQ22"/>
      <c r="QHR22"/>
      <c r="QHS22"/>
      <c r="QHT22"/>
      <c r="QHU22"/>
      <c r="QHV22"/>
      <c r="QHW22"/>
      <c r="QHX22"/>
      <c r="QHY22"/>
      <c r="QHZ22"/>
      <c r="QIA22"/>
      <c r="QIB22"/>
      <c r="QIC22"/>
      <c r="QID22"/>
      <c r="QIE22"/>
      <c r="QIF22"/>
      <c r="QIG22"/>
      <c r="QIH22"/>
      <c r="QII22"/>
      <c r="QIJ22"/>
      <c r="QIK22"/>
      <c r="QIL22"/>
      <c r="QIM22"/>
      <c r="QIN22"/>
      <c r="QIO22"/>
      <c r="QIP22"/>
      <c r="QIQ22"/>
      <c r="QIR22"/>
      <c r="QIS22"/>
      <c r="QIT22"/>
      <c r="QIU22"/>
      <c r="QIV22"/>
      <c r="QIW22"/>
      <c r="QIX22"/>
      <c r="QIY22"/>
      <c r="QIZ22"/>
      <c r="QJA22"/>
      <c r="QJB22"/>
      <c r="QJC22"/>
      <c r="QJD22"/>
      <c r="QJE22"/>
      <c r="QJF22"/>
      <c r="QJG22"/>
      <c r="QJH22"/>
      <c r="QJI22"/>
      <c r="QJJ22"/>
      <c r="QJK22"/>
      <c r="QJL22"/>
      <c r="QJM22"/>
      <c r="QJN22"/>
      <c r="QJO22"/>
      <c r="QJP22"/>
      <c r="QJQ22"/>
      <c r="QJR22"/>
      <c r="QJS22"/>
      <c r="QJT22"/>
      <c r="QJU22"/>
      <c r="QJV22"/>
      <c r="QJW22"/>
      <c r="QJX22"/>
      <c r="QJY22"/>
      <c r="QJZ22"/>
      <c r="QKA22"/>
      <c r="QKB22"/>
      <c r="QKC22"/>
      <c r="QKD22"/>
      <c r="QKE22"/>
      <c r="QKF22"/>
      <c r="QKG22"/>
      <c r="QKH22"/>
      <c r="QKI22"/>
      <c r="QKJ22"/>
      <c r="QKK22"/>
      <c r="QKL22"/>
      <c r="QKM22"/>
      <c r="QKN22"/>
      <c r="QKO22"/>
      <c r="QKP22"/>
      <c r="QKQ22"/>
      <c r="QKR22"/>
      <c r="QKS22"/>
      <c r="QKT22"/>
      <c r="QKU22"/>
      <c r="QKV22"/>
      <c r="QKW22"/>
      <c r="QKX22"/>
      <c r="QKY22"/>
      <c r="QKZ22"/>
      <c r="QLA22"/>
      <c r="QLB22"/>
      <c r="QLC22"/>
      <c r="QLD22"/>
      <c r="QLE22"/>
      <c r="QLF22"/>
      <c r="QLG22"/>
      <c r="QLH22"/>
      <c r="QLI22"/>
      <c r="QLJ22"/>
      <c r="QLK22"/>
      <c r="QLL22"/>
      <c r="QLM22"/>
      <c r="QLN22"/>
      <c r="QLO22"/>
      <c r="QLP22"/>
      <c r="QLQ22"/>
      <c r="QLR22"/>
      <c r="QLS22"/>
      <c r="QLT22"/>
      <c r="QLU22"/>
      <c r="QLV22"/>
      <c r="QLW22"/>
      <c r="QLX22"/>
      <c r="QLY22"/>
      <c r="QLZ22"/>
      <c r="QMA22"/>
      <c r="QMB22"/>
      <c r="QMC22"/>
      <c r="QMD22"/>
      <c r="QME22"/>
      <c r="QMF22"/>
      <c r="QMG22"/>
      <c r="QMH22"/>
      <c r="QMI22"/>
      <c r="QMJ22"/>
      <c r="QMK22"/>
      <c r="QML22"/>
      <c r="QMM22"/>
      <c r="QMN22"/>
      <c r="QMO22"/>
      <c r="QMP22"/>
      <c r="QMQ22"/>
      <c r="QMR22"/>
      <c r="QMS22"/>
      <c r="QMT22"/>
      <c r="QMU22"/>
      <c r="QMV22"/>
      <c r="QMW22"/>
      <c r="QMX22"/>
      <c r="QMY22"/>
      <c r="QMZ22"/>
      <c r="QNA22"/>
      <c r="QNB22"/>
      <c r="QNC22"/>
      <c r="QND22"/>
      <c r="QNE22"/>
      <c r="QNF22"/>
      <c r="QNG22"/>
      <c r="QNH22"/>
      <c r="QNI22"/>
      <c r="QNJ22"/>
      <c r="QNK22"/>
      <c r="QNL22"/>
      <c r="QNM22"/>
      <c r="QNN22"/>
      <c r="QNO22"/>
      <c r="QNP22"/>
      <c r="QNQ22"/>
      <c r="QNR22"/>
      <c r="QNS22"/>
      <c r="QNT22"/>
      <c r="QNU22"/>
      <c r="QNV22"/>
      <c r="QNW22"/>
      <c r="QNX22"/>
      <c r="QNY22"/>
      <c r="QNZ22"/>
      <c r="QOA22"/>
      <c r="QOB22"/>
      <c r="QOC22"/>
      <c r="QOD22"/>
      <c r="QOE22"/>
      <c r="QOF22"/>
      <c r="QOG22"/>
      <c r="QOH22"/>
      <c r="QOI22"/>
      <c r="QOJ22"/>
      <c r="QOK22"/>
      <c r="QOL22"/>
      <c r="QOM22"/>
      <c r="QON22"/>
      <c r="QOO22"/>
      <c r="QOP22"/>
      <c r="QOQ22"/>
      <c r="QOR22"/>
      <c r="QOS22"/>
      <c r="QOT22"/>
      <c r="QOU22"/>
      <c r="QOV22"/>
      <c r="QOW22"/>
      <c r="QOX22"/>
      <c r="QOY22"/>
      <c r="QOZ22"/>
      <c r="QPA22"/>
      <c r="QPB22"/>
      <c r="QPC22"/>
      <c r="QPD22"/>
      <c r="QPE22"/>
      <c r="QPF22"/>
      <c r="QPG22"/>
      <c r="QPH22"/>
      <c r="QPI22"/>
      <c r="QPJ22"/>
      <c r="QPK22"/>
      <c r="QPL22"/>
      <c r="QPM22"/>
      <c r="QPN22"/>
      <c r="QPO22"/>
      <c r="QPP22"/>
      <c r="QPQ22"/>
      <c r="QPR22"/>
      <c r="QPS22"/>
      <c r="QPT22"/>
      <c r="QPU22"/>
      <c r="QPV22"/>
      <c r="QPW22"/>
      <c r="QPX22"/>
      <c r="QPY22"/>
      <c r="QPZ22"/>
      <c r="QQA22"/>
      <c r="QQB22"/>
      <c r="QQC22"/>
      <c r="QQD22"/>
      <c r="QQE22"/>
      <c r="QQF22"/>
      <c r="QQG22"/>
      <c r="QQH22"/>
      <c r="QQI22"/>
      <c r="QQJ22"/>
      <c r="QQK22"/>
      <c r="QQL22"/>
      <c r="QQM22"/>
      <c r="QQN22"/>
      <c r="QQO22"/>
      <c r="QQP22"/>
      <c r="QQQ22"/>
      <c r="QQR22"/>
      <c r="QQS22"/>
      <c r="QQT22"/>
      <c r="QQU22"/>
      <c r="QQV22"/>
      <c r="QQW22"/>
      <c r="QQX22"/>
      <c r="QQY22"/>
      <c r="QQZ22"/>
      <c r="QRA22"/>
      <c r="QRB22"/>
      <c r="QRC22"/>
      <c r="QRD22"/>
      <c r="QRE22"/>
      <c r="QRF22"/>
      <c r="QRG22"/>
      <c r="QRH22"/>
      <c r="QRI22"/>
      <c r="QRJ22"/>
      <c r="QRK22"/>
      <c r="QRL22"/>
      <c r="QRM22"/>
      <c r="QRN22"/>
      <c r="QRO22"/>
      <c r="QRP22"/>
      <c r="QRQ22"/>
      <c r="QRR22"/>
      <c r="QRS22"/>
      <c r="QRT22"/>
      <c r="QRU22"/>
      <c r="QRV22"/>
      <c r="QRW22"/>
      <c r="QRX22"/>
      <c r="QRY22"/>
      <c r="QRZ22"/>
      <c r="QSA22"/>
      <c r="QSB22"/>
      <c r="QSC22"/>
      <c r="QSD22"/>
      <c r="QSE22"/>
      <c r="QSF22"/>
      <c r="QSG22"/>
      <c r="QSH22"/>
      <c r="QSI22"/>
      <c r="QSJ22"/>
      <c r="QSK22"/>
      <c r="QSL22"/>
      <c r="QSM22"/>
      <c r="QSN22"/>
      <c r="QSO22"/>
      <c r="QSP22"/>
      <c r="QSQ22"/>
      <c r="QSR22"/>
      <c r="QSS22"/>
      <c r="QST22"/>
      <c r="QSU22"/>
      <c r="QSV22"/>
      <c r="QSW22"/>
      <c r="QSX22"/>
      <c r="QSY22"/>
      <c r="QSZ22"/>
      <c r="QTA22"/>
      <c r="QTB22"/>
      <c r="QTC22"/>
      <c r="QTD22"/>
      <c r="QTE22"/>
      <c r="QTF22"/>
      <c r="QTG22"/>
      <c r="QTH22"/>
      <c r="QTI22"/>
      <c r="QTJ22"/>
      <c r="QTK22"/>
      <c r="QTL22"/>
      <c r="QTM22"/>
      <c r="QTN22"/>
      <c r="QTO22"/>
      <c r="QTP22"/>
      <c r="QTQ22"/>
      <c r="QTR22"/>
      <c r="QTS22"/>
      <c r="QTT22"/>
      <c r="QTU22"/>
      <c r="QTV22"/>
      <c r="QTW22"/>
      <c r="QTX22"/>
      <c r="QTY22"/>
      <c r="QTZ22"/>
      <c r="QUA22"/>
      <c r="QUB22"/>
      <c r="QUC22"/>
      <c r="QUD22"/>
      <c r="QUE22"/>
      <c r="QUF22"/>
      <c r="QUG22"/>
      <c r="QUH22"/>
      <c r="QUI22"/>
      <c r="QUJ22"/>
      <c r="QUK22"/>
      <c r="QUL22"/>
      <c r="QUM22"/>
      <c r="QUN22"/>
      <c r="QUO22"/>
      <c r="QUP22"/>
      <c r="QUQ22"/>
      <c r="QUR22"/>
      <c r="QUS22"/>
      <c r="QUT22"/>
      <c r="QUU22"/>
      <c r="QUV22"/>
      <c r="QUW22"/>
      <c r="QUX22"/>
      <c r="QUY22"/>
      <c r="QUZ22"/>
      <c r="QVA22"/>
      <c r="QVB22"/>
      <c r="QVC22"/>
      <c r="QVD22"/>
      <c r="QVE22"/>
      <c r="QVF22"/>
      <c r="QVG22"/>
      <c r="QVH22"/>
      <c r="QVI22"/>
      <c r="QVJ22"/>
      <c r="QVK22"/>
      <c r="QVL22"/>
      <c r="QVM22"/>
      <c r="QVN22"/>
      <c r="QVO22"/>
      <c r="QVP22"/>
      <c r="QVQ22"/>
      <c r="QVR22"/>
      <c r="QVS22"/>
      <c r="QVT22"/>
      <c r="QVU22"/>
      <c r="QVV22"/>
      <c r="QVW22"/>
      <c r="QVX22"/>
      <c r="QVY22"/>
      <c r="QVZ22"/>
      <c r="QWA22"/>
      <c r="QWB22"/>
      <c r="QWC22"/>
      <c r="QWD22"/>
      <c r="QWE22"/>
      <c r="QWF22"/>
      <c r="QWG22"/>
      <c r="QWH22"/>
      <c r="QWI22"/>
      <c r="QWJ22"/>
      <c r="QWK22"/>
      <c r="QWL22"/>
      <c r="QWM22"/>
      <c r="QWN22"/>
      <c r="QWO22"/>
      <c r="QWP22"/>
      <c r="QWQ22"/>
      <c r="QWR22"/>
      <c r="QWS22"/>
      <c r="QWT22"/>
      <c r="QWU22"/>
      <c r="QWV22"/>
      <c r="QWW22"/>
      <c r="QWX22"/>
      <c r="QWY22"/>
      <c r="QWZ22"/>
      <c r="QXA22"/>
      <c r="QXB22"/>
      <c r="QXC22"/>
      <c r="QXD22"/>
      <c r="QXE22"/>
      <c r="QXF22"/>
      <c r="QXG22"/>
      <c r="QXH22"/>
      <c r="QXI22"/>
      <c r="QXJ22"/>
      <c r="QXK22"/>
      <c r="QXL22"/>
      <c r="QXM22"/>
      <c r="QXN22"/>
      <c r="QXO22"/>
      <c r="QXP22"/>
      <c r="QXQ22"/>
      <c r="QXR22"/>
      <c r="QXS22"/>
      <c r="QXT22"/>
      <c r="QXU22"/>
      <c r="QXV22"/>
      <c r="QXW22"/>
      <c r="QXX22"/>
      <c r="QXY22"/>
      <c r="QXZ22"/>
      <c r="QYA22"/>
      <c r="QYB22"/>
      <c r="QYC22"/>
      <c r="QYD22"/>
      <c r="QYE22"/>
      <c r="QYF22"/>
      <c r="QYG22"/>
      <c r="QYH22"/>
      <c r="QYI22"/>
      <c r="QYJ22"/>
      <c r="QYK22"/>
      <c r="QYL22"/>
      <c r="QYM22"/>
      <c r="QYN22"/>
      <c r="QYO22"/>
      <c r="QYP22"/>
      <c r="QYQ22"/>
      <c r="QYR22"/>
      <c r="QYS22"/>
      <c r="QYT22"/>
      <c r="QYU22"/>
      <c r="QYV22"/>
      <c r="QYW22"/>
      <c r="QYX22"/>
      <c r="QYY22"/>
      <c r="QYZ22"/>
      <c r="QZA22"/>
      <c r="QZB22"/>
      <c r="QZC22"/>
      <c r="QZD22"/>
      <c r="QZE22"/>
      <c r="QZF22"/>
      <c r="QZG22"/>
      <c r="QZH22"/>
      <c r="QZI22"/>
      <c r="QZJ22"/>
      <c r="QZK22"/>
      <c r="QZL22"/>
      <c r="QZM22"/>
      <c r="QZN22"/>
      <c r="QZO22"/>
      <c r="QZP22"/>
      <c r="QZQ22"/>
      <c r="QZR22"/>
      <c r="QZS22"/>
      <c r="QZT22"/>
      <c r="QZU22"/>
      <c r="QZV22"/>
      <c r="QZW22"/>
      <c r="QZX22"/>
      <c r="QZY22"/>
      <c r="QZZ22"/>
      <c r="RAA22"/>
      <c r="RAB22"/>
      <c r="RAC22"/>
      <c r="RAD22"/>
      <c r="RAE22"/>
      <c r="RAF22"/>
      <c r="RAG22"/>
      <c r="RAH22"/>
      <c r="RAI22"/>
      <c r="RAJ22"/>
      <c r="RAK22"/>
      <c r="RAL22"/>
      <c r="RAM22"/>
      <c r="RAN22"/>
      <c r="RAO22"/>
      <c r="RAP22"/>
      <c r="RAQ22"/>
      <c r="RAR22"/>
      <c r="RAS22"/>
      <c r="RAT22"/>
      <c r="RAU22"/>
      <c r="RAV22"/>
      <c r="RAW22"/>
      <c r="RAX22"/>
      <c r="RAY22"/>
      <c r="RAZ22"/>
      <c r="RBA22"/>
      <c r="RBB22"/>
      <c r="RBC22"/>
      <c r="RBD22"/>
      <c r="RBE22"/>
      <c r="RBF22"/>
      <c r="RBG22"/>
      <c r="RBH22"/>
      <c r="RBI22"/>
      <c r="RBJ22"/>
      <c r="RBK22"/>
      <c r="RBL22"/>
      <c r="RBM22"/>
      <c r="RBN22"/>
      <c r="RBO22"/>
      <c r="RBP22"/>
      <c r="RBQ22"/>
      <c r="RBR22"/>
      <c r="RBS22"/>
      <c r="RBT22"/>
      <c r="RBU22"/>
      <c r="RBV22"/>
      <c r="RBW22"/>
      <c r="RBX22"/>
      <c r="RBY22"/>
      <c r="RBZ22"/>
      <c r="RCA22"/>
      <c r="RCB22"/>
      <c r="RCC22"/>
      <c r="RCD22"/>
      <c r="RCE22"/>
      <c r="RCF22"/>
      <c r="RCG22"/>
      <c r="RCH22"/>
      <c r="RCI22"/>
      <c r="RCJ22"/>
      <c r="RCK22"/>
      <c r="RCL22"/>
      <c r="RCM22"/>
      <c r="RCN22"/>
      <c r="RCO22"/>
      <c r="RCP22"/>
      <c r="RCQ22"/>
      <c r="RCR22"/>
      <c r="RCS22"/>
      <c r="RCT22"/>
      <c r="RCU22"/>
      <c r="RCV22"/>
      <c r="RCW22"/>
      <c r="RCX22"/>
      <c r="RCY22"/>
      <c r="RCZ22"/>
      <c r="RDA22"/>
      <c r="RDB22"/>
      <c r="RDC22"/>
      <c r="RDD22"/>
      <c r="RDE22"/>
      <c r="RDF22"/>
      <c r="RDG22"/>
      <c r="RDH22"/>
      <c r="RDI22"/>
      <c r="RDJ22"/>
      <c r="RDK22"/>
      <c r="RDL22"/>
      <c r="RDM22"/>
      <c r="RDN22"/>
      <c r="RDO22"/>
      <c r="RDP22"/>
      <c r="RDQ22"/>
      <c r="RDR22"/>
      <c r="RDS22"/>
      <c r="RDT22"/>
      <c r="RDU22"/>
      <c r="RDV22"/>
      <c r="RDW22"/>
      <c r="RDX22"/>
      <c r="RDY22"/>
      <c r="RDZ22"/>
      <c r="REA22"/>
      <c r="REB22"/>
      <c r="REC22"/>
      <c r="RED22"/>
      <c r="REE22"/>
      <c r="REF22"/>
      <c r="REG22"/>
      <c r="REH22"/>
      <c r="REI22"/>
      <c r="REJ22"/>
      <c r="REK22"/>
      <c r="REL22"/>
      <c r="REM22"/>
      <c r="REN22"/>
      <c r="REO22"/>
      <c r="REP22"/>
      <c r="REQ22"/>
      <c r="RER22"/>
      <c r="RES22"/>
      <c r="RET22"/>
      <c r="REU22"/>
      <c r="REV22"/>
      <c r="REW22"/>
      <c r="REX22"/>
      <c r="REY22"/>
      <c r="REZ22"/>
      <c r="RFA22"/>
      <c r="RFB22"/>
      <c r="RFC22"/>
      <c r="RFD22"/>
      <c r="RFE22"/>
      <c r="RFF22"/>
      <c r="RFG22"/>
      <c r="RFH22"/>
      <c r="RFI22"/>
      <c r="RFJ22"/>
      <c r="RFK22"/>
      <c r="RFL22"/>
      <c r="RFM22"/>
      <c r="RFN22"/>
      <c r="RFO22"/>
      <c r="RFP22"/>
      <c r="RFQ22"/>
      <c r="RFR22"/>
      <c r="RFS22"/>
      <c r="RFT22"/>
      <c r="RFU22"/>
      <c r="RFV22"/>
      <c r="RFW22"/>
      <c r="RFX22"/>
      <c r="RFY22"/>
      <c r="RFZ22"/>
      <c r="RGA22"/>
      <c r="RGB22"/>
      <c r="RGC22"/>
      <c r="RGD22"/>
      <c r="RGE22"/>
      <c r="RGF22"/>
      <c r="RGG22"/>
      <c r="RGH22"/>
      <c r="RGI22"/>
      <c r="RGJ22"/>
      <c r="RGK22"/>
      <c r="RGL22"/>
      <c r="RGM22"/>
      <c r="RGN22"/>
      <c r="RGO22"/>
      <c r="RGP22"/>
      <c r="RGQ22"/>
      <c r="RGR22"/>
      <c r="RGS22"/>
      <c r="RGT22"/>
      <c r="RGU22"/>
      <c r="RGV22"/>
      <c r="RGW22"/>
      <c r="RGX22"/>
      <c r="RGY22"/>
      <c r="RGZ22"/>
      <c r="RHA22"/>
      <c r="RHB22"/>
      <c r="RHC22"/>
      <c r="RHD22"/>
      <c r="RHE22"/>
      <c r="RHF22"/>
      <c r="RHG22"/>
      <c r="RHH22"/>
      <c r="RHI22"/>
      <c r="RHJ22"/>
      <c r="RHK22"/>
      <c r="RHL22"/>
      <c r="RHM22"/>
      <c r="RHN22"/>
      <c r="RHO22"/>
      <c r="RHP22"/>
      <c r="RHQ22"/>
      <c r="RHR22"/>
      <c r="RHS22"/>
      <c r="RHT22"/>
      <c r="RHU22"/>
      <c r="RHV22"/>
      <c r="RHW22"/>
      <c r="RHX22"/>
      <c r="RHY22"/>
      <c r="RHZ22"/>
      <c r="RIA22"/>
      <c r="RIB22"/>
      <c r="RIC22"/>
      <c r="RID22"/>
      <c r="RIE22"/>
      <c r="RIF22"/>
      <c r="RIG22"/>
      <c r="RIH22"/>
      <c r="RII22"/>
      <c r="RIJ22"/>
      <c r="RIK22"/>
      <c r="RIL22"/>
      <c r="RIM22"/>
      <c r="RIN22"/>
      <c r="RIO22"/>
      <c r="RIP22"/>
      <c r="RIQ22"/>
      <c r="RIR22"/>
      <c r="RIS22"/>
      <c r="RIT22"/>
      <c r="RIU22"/>
      <c r="RIV22"/>
      <c r="RIW22"/>
      <c r="RIX22"/>
      <c r="RIY22"/>
      <c r="RIZ22"/>
      <c r="RJA22"/>
      <c r="RJB22"/>
      <c r="RJC22"/>
      <c r="RJD22"/>
      <c r="RJE22"/>
      <c r="RJF22"/>
      <c r="RJG22"/>
      <c r="RJH22"/>
      <c r="RJI22"/>
      <c r="RJJ22"/>
      <c r="RJK22"/>
      <c r="RJL22"/>
      <c r="RJM22"/>
      <c r="RJN22"/>
      <c r="RJO22"/>
      <c r="RJP22"/>
      <c r="RJQ22"/>
      <c r="RJR22"/>
      <c r="RJS22"/>
      <c r="RJT22"/>
      <c r="RJU22"/>
      <c r="RJV22"/>
      <c r="RJW22"/>
      <c r="RJX22"/>
      <c r="RJY22"/>
      <c r="RJZ22"/>
      <c r="RKA22"/>
      <c r="RKB22"/>
      <c r="RKC22"/>
      <c r="RKD22"/>
      <c r="RKE22"/>
      <c r="RKF22"/>
      <c r="RKG22"/>
      <c r="RKH22"/>
      <c r="RKI22"/>
      <c r="RKJ22"/>
      <c r="RKK22"/>
      <c r="RKL22"/>
      <c r="RKM22"/>
      <c r="RKN22"/>
      <c r="RKO22"/>
      <c r="RKP22"/>
      <c r="RKQ22"/>
      <c r="RKR22"/>
      <c r="RKS22"/>
      <c r="RKT22"/>
      <c r="RKU22"/>
      <c r="RKV22"/>
      <c r="RKW22"/>
      <c r="RKX22"/>
      <c r="RKY22"/>
      <c r="RKZ22"/>
      <c r="RLA22"/>
      <c r="RLB22"/>
      <c r="RLC22"/>
      <c r="RLD22"/>
      <c r="RLE22"/>
      <c r="RLF22"/>
      <c r="RLG22"/>
      <c r="RLH22"/>
      <c r="RLI22"/>
      <c r="RLJ22"/>
      <c r="RLK22"/>
      <c r="RLL22"/>
      <c r="RLM22"/>
      <c r="RLN22"/>
      <c r="RLO22"/>
      <c r="RLP22"/>
      <c r="RLQ22"/>
      <c r="RLR22"/>
      <c r="RLS22"/>
      <c r="RLT22"/>
      <c r="RLU22"/>
      <c r="RLV22"/>
      <c r="RLW22"/>
      <c r="RLX22"/>
      <c r="RLY22"/>
      <c r="RLZ22"/>
      <c r="RMA22"/>
      <c r="RMB22"/>
      <c r="RMC22"/>
      <c r="RMD22"/>
      <c r="RME22"/>
      <c r="RMF22"/>
      <c r="RMG22"/>
      <c r="RMH22"/>
      <c r="RMI22"/>
      <c r="RMJ22"/>
      <c r="RMK22"/>
      <c r="RML22"/>
      <c r="RMM22"/>
      <c r="RMN22"/>
      <c r="RMO22"/>
      <c r="RMP22"/>
      <c r="RMQ22"/>
      <c r="RMR22"/>
      <c r="RMS22"/>
      <c r="RMT22"/>
      <c r="RMU22"/>
      <c r="RMV22"/>
      <c r="RMW22"/>
      <c r="RMX22"/>
      <c r="RMY22"/>
      <c r="RMZ22"/>
      <c r="RNA22"/>
      <c r="RNB22"/>
      <c r="RNC22"/>
      <c r="RND22"/>
      <c r="RNE22"/>
      <c r="RNF22"/>
      <c r="RNG22"/>
      <c r="RNH22"/>
      <c r="RNI22"/>
      <c r="RNJ22"/>
      <c r="RNK22"/>
      <c r="RNL22"/>
      <c r="RNM22"/>
      <c r="RNN22"/>
      <c r="RNO22"/>
      <c r="RNP22"/>
      <c r="RNQ22"/>
      <c r="RNR22"/>
      <c r="RNS22"/>
      <c r="RNT22"/>
      <c r="RNU22"/>
      <c r="RNV22"/>
      <c r="RNW22"/>
      <c r="RNX22"/>
      <c r="RNY22"/>
      <c r="RNZ22"/>
      <c r="ROA22"/>
      <c r="ROB22"/>
      <c r="ROC22"/>
      <c r="ROD22"/>
      <c r="ROE22"/>
      <c r="ROF22"/>
      <c r="ROG22"/>
      <c r="ROH22"/>
      <c r="ROI22"/>
      <c r="ROJ22"/>
      <c r="ROK22"/>
      <c r="ROL22"/>
      <c r="ROM22"/>
      <c r="RON22"/>
      <c r="ROO22"/>
      <c r="ROP22"/>
      <c r="ROQ22"/>
      <c r="ROR22"/>
      <c r="ROS22"/>
      <c r="ROT22"/>
      <c r="ROU22"/>
      <c r="ROV22"/>
      <c r="ROW22"/>
      <c r="ROX22"/>
      <c r="ROY22"/>
      <c r="ROZ22"/>
      <c r="RPA22"/>
      <c r="RPB22"/>
      <c r="RPC22"/>
      <c r="RPD22"/>
      <c r="RPE22"/>
      <c r="RPF22"/>
      <c r="RPG22"/>
      <c r="RPH22"/>
      <c r="RPI22"/>
      <c r="RPJ22"/>
      <c r="RPK22"/>
      <c r="RPL22"/>
      <c r="RPM22"/>
      <c r="RPN22"/>
      <c r="RPO22"/>
      <c r="RPP22"/>
      <c r="RPQ22"/>
      <c r="RPR22"/>
      <c r="RPS22"/>
      <c r="RPT22"/>
      <c r="RPU22"/>
      <c r="RPV22"/>
      <c r="RPW22"/>
      <c r="RPX22"/>
      <c r="RPY22"/>
      <c r="RPZ22"/>
      <c r="RQA22"/>
      <c r="RQB22"/>
      <c r="RQC22"/>
      <c r="RQD22"/>
      <c r="RQE22"/>
      <c r="RQF22"/>
      <c r="RQG22"/>
      <c r="RQH22"/>
      <c r="RQI22"/>
      <c r="RQJ22"/>
      <c r="RQK22"/>
      <c r="RQL22"/>
      <c r="RQM22"/>
      <c r="RQN22"/>
      <c r="RQO22"/>
      <c r="RQP22"/>
      <c r="RQQ22"/>
      <c r="RQR22"/>
      <c r="RQS22"/>
      <c r="RQT22"/>
      <c r="RQU22"/>
      <c r="RQV22"/>
      <c r="RQW22"/>
      <c r="RQX22"/>
      <c r="RQY22"/>
      <c r="RQZ22"/>
      <c r="RRA22"/>
      <c r="RRB22"/>
      <c r="RRC22"/>
      <c r="RRD22"/>
      <c r="RRE22"/>
      <c r="RRF22"/>
      <c r="RRG22"/>
      <c r="RRH22"/>
      <c r="RRI22"/>
      <c r="RRJ22"/>
      <c r="RRK22"/>
      <c r="RRL22"/>
      <c r="RRM22"/>
      <c r="RRN22"/>
      <c r="RRO22"/>
      <c r="RRP22"/>
      <c r="RRQ22"/>
      <c r="RRR22"/>
      <c r="RRS22"/>
      <c r="RRT22"/>
      <c r="RRU22"/>
      <c r="RRV22"/>
      <c r="RRW22"/>
      <c r="RRX22"/>
      <c r="RRY22"/>
      <c r="RRZ22"/>
      <c r="RSA22"/>
      <c r="RSB22"/>
      <c r="RSC22"/>
      <c r="RSD22"/>
      <c r="RSE22"/>
      <c r="RSF22"/>
      <c r="RSG22"/>
      <c r="RSH22"/>
      <c r="RSI22"/>
      <c r="RSJ22"/>
      <c r="RSK22"/>
      <c r="RSL22"/>
      <c r="RSM22"/>
      <c r="RSN22"/>
      <c r="RSO22"/>
      <c r="RSP22"/>
      <c r="RSQ22"/>
      <c r="RSR22"/>
      <c r="RSS22"/>
      <c r="RST22"/>
      <c r="RSU22"/>
      <c r="RSV22"/>
      <c r="RSW22"/>
      <c r="RSX22"/>
      <c r="RSY22"/>
      <c r="RSZ22"/>
      <c r="RTA22"/>
      <c r="RTB22"/>
      <c r="RTC22"/>
      <c r="RTD22"/>
      <c r="RTE22"/>
      <c r="RTF22"/>
      <c r="RTG22"/>
      <c r="RTH22"/>
      <c r="RTI22"/>
      <c r="RTJ22"/>
      <c r="RTK22"/>
      <c r="RTL22"/>
      <c r="RTM22"/>
      <c r="RTN22"/>
      <c r="RTO22"/>
      <c r="RTP22"/>
      <c r="RTQ22"/>
      <c r="RTR22"/>
      <c r="RTS22"/>
      <c r="RTT22"/>
      <c r="RTU22"/>
      <c r="RTV22"/>
      <c r="RTW22"/>
      <c r="RTX22"/>
      <c r="RTY22"/>
      <c r="RTZ22"/>
      <c r="RUA22"/>
      <c r="RUB22"/>
      <c r="RUC22"/>
      <c r="RUD22"/>
      <c r="RUE22"/>
      <c r="RUF22"/>
      <c r="RUG22"/>
      <c r="RUH22"/>
      <c r="RUI22"/>
      <c r="RUJ22"/>
      <c r="RUK22"/>
      <c r="RUL22"/>
      <c r="RUM22"/>
      <c r="RUN22"/>
      <c r="RUO22"/>
      <c r="RUP22"/>
      <c r="RUQ22"/>
      <c r="RUR22"/>
      <c r="RUS22"/>
      <c r="RUT22"/>
      <c r="RUU22"/>
      <c r="RUV22"/>
      <c r="RUW22"/>
      <c r="RUX22"/>
      <c r="RUY22"/>
      <c r="RUZ22"/>
      <c r="RVA22"/>
      <c r="RVB22"/>
      <c r="RVC22"/>
      <c r="RVD22"/>
      <c r="RVE22"/>
      <c r="RVF22"/>
      <c r="RVG22"/>
      <c r="RVH22"/>
      <c r="RVI22"/>
      <c r="RVJ22"/>
      <c r="RVK22"/>
      <c r="RVL22"/>
      <c r="RVM22"/>
      <c r="RVN22"/>
      <c r="RVO22"/>
      <c r="RVP22"/>
      <c r="RVQ22"/>
      <c r="RVR22"/>
      <c r="RVS22"/>
      <c r="RVT22"/>
      <c r="RVU22"/>
      <c r="RVV22"/>
      <c r="RVW22"/>
      <c r="RVX22"/>
      <c r="RVY22"/>
      <c r="RVZ22"/>
      <c r="RWA22"/>
      <c r="RWB22"/>
      <c r="RWC22"/>
      <c r="RWD22"/>
      <c r="RWE22"/>
      <c r="RWF22"/>
      <c r="RWG22"/>
      <c r="RWH22"/>
      <c r="RWI22"/>
      <c r="RWJ22"/>
      <c r="RWK22"/>
      <c r="RWL22"/>
      <c r="RWM22"/>
      <c r="RWN22"/>
      <c r="RWO22"/>
      <c r="RWP22"/>
      <c r="RWQ22"/>
      <c r="RWR22"/>
      <c r="RWS22"/>
      <c r="RWT22"/>
      <c r="RWU22"/>
      <c r="RWV22"/>
      <c r="RWW22"/>
      <c r="RWX22"/>
      <c r="RWY22"/>
      <c r="RWZ22"/>
      <c r="RXA22"/>
      <c r="RXB22"/>
      <c r="RXC22"/>
      <c r="RXD22"/>
      <c r="RXE22"/>
      <c r="RXF22"/>
      <c r="RXG22"/>
      <c r="RXH22"/>
      <c r="RXI22"/>
      <c r="RXJ22"/>
      <c r="RXK22"/>
      <c r="RXL22"/>
      <c r="RXM22"/>
      <c r="RXN22"/>
      <c r="RXO22"/>
      <c r="RXP22"/>
      <c r="RXQ22"/>
      <c r="RXR22"/>
      <c r="RXS22"/>
      <c r="RXT22"/>
      <c r="RXU22"/>
      <c r="RXV22"/>
      <c r="RXW22"/>
      <c r="RXX22"/>
      <c r="RXY22"/>
      <c r="RXZ22"/>
      <c r="RYA22"/>
      <c r="RYB22"/>
      <c r="RYC22"/>
      <c r="RYD22"/>
      <c r="RYE22"/>
      <c r="RYF22"/>
      <c r="RYG22"/>
      <c r="RYH22"/>
      <c r="RYI22"/>
      <c r="RYJ22"/>
      <c r="RYK22"/>
      <c r="RYL22"/>
      <c r="RYM22"/>
      <c r="RYN22"/>
      <c r="RYO22"/>
      <c r="RYP22"/>
      <c r="RYQ22"/>
      <c r="RYR22"/>
      <c r="RYS22"/>
      <c r="RYT22"/>
      <c r="RYU22"/>
      <c r="RYV22"/>
      <c r="RYW22"/>
      <c r="RYX22"/>
      <c r="RYY22"/>
      <c r="RYZ22"/>
      <c r="RZA22"/>
      <c r="RZB22"/>
      <c r="RZC22"/>
      <c r="RZD22"/>
      <c r="RZE22"/>
      <c r="RZF22"/>
      <c r="RZG22"/>
      <c r="RZH22"/>
      <c r="RZI22"/>
      <c r="RZJ22"/>
      <c r="RZK22"/>
      <c r="RZL22"/>
      <c r="RZM22"/>
      <c r="RZN22"/>
      <c r="RZO22"/>
      <c r="RZP22"/>
      <c r="RZQ22"/>
      <c r="RZR22"/>
      <c r="RZS22"/>
      <c r="RZT22"/>
      <c r="RZU22"/>
      <c r="RZV22"/>
      <c r="RZW22"/>
      <c r="RZX22"/>
      <c r="RZY22"/>
      <c r="RZZ22"/>
      <c r="SAA22"/>
      <c r="SAB22"/>
      <c r="SAC22"/>
      <c r="SAD22"/>
      <c r="SAE22"/>
      <c r="SAF22"/>
      <c r="SAG22"/>
      <c r="SAH22"/>
      <c r="SAI22"/>
      <c r="SAJ22"/>
      <c r="SAK22"/>
      <c r="SAL22"/>
      <c r="SAM22"/>
      <c r="SAN22"/>
      <c r="SAO22"/>
      <c r="SAP22"/>
      <c r="SAQ22"/>
      <c r="SAR22"/>
      <c r="SAS22"/>
      <c r="SAT22"/>
      <c r="SAU22"/>
      <c r="SAV22"/>
      <c r="SAW22"/>
      <c r="SAX22"/>
      <c r="SAY22"/>
      <c r="SAZ22"/>
      <c r="SBA22"/>
      <c r="SBB22"/>
      <c r="SBC22"/>
      <c r="SBD22"/>
      <c r="SBE22"/>
      <c r="SBF22"/>
      <c r="SBG22"/>
      <c r="SBH22"/>
      <c r="SBI22"/>
      <c r="SBJ22"/>
      <c r="SBK22"/>
      <c r="SBL22"/>
      <c r="SBM22"/>
      <c r="SBN22"/>
      <c r="SBO22"/>
      <c r="SBP22"/>
      <c r="SBQ22"/>
      <c r="SBR22"/>
      <c r="SBS22"/>
      <c r="SBT22"/>
      <c r="SBU22"/>
      <c r="SBV22"/>
      <c r="SBW22"/>
      <c r="SBX22"/>
      <c r="SBY22"/>
      <c r="SBZ22"/>
      <c r="SCA22"/>
      <c r="SCB22"/>
      <c r="SCC22"/>
      <c r="SCD22"/>
      <c r="SCE22"/>
      <c r="SCF22"/>
      <c r="SCG22"/>
      <c r="SCH22"/>
      <c r="SCI22"/>
      <c r="SCJ22"/>
      <c r="SCK22"/>
      <c r="SCL22"/>
      <c r="SCM22"/>
      <c r="SCN22"/>
      <c r="SCO22"/>
      <c r="SCP22"/>
      <c r="SCQ22"/>
      <c r="SCR22"/>
      <c r="SCS22"/>
      <c r="SCT22"/>
      <c r="SCU22"/>
      <c r="SCV22"/>
      <c r="SCW22"/>
      <c r="SCX22"/>
      <c r="SCY22"/>
      <c r="SCZ22"/>
      <c r="SDA22"/>
      <c r="SDB22"/>
      <c r="SDC22"/>
      <c r="SDD22"/>
      <c r="SDE22"/>
      <c r="SDF22"/>
      <c r="SDG22"/>
      <c r="SDH22"/>
      <c r="SDI22"/>
      <c r="SDJ22"/>
      <c r="SDK22"/>
      <c r="SDL22"/>
      <c r="SDM22"/>
      <c r="SDN22"/>
      <c r="SDO22"/>
      <c r="SDP22"/>
      <c r="SDQ22"/>
      <c r="SDR22"/>
      <c r="SDS22"/>
      <c r="SDT22"/>
      <c r="SDU22"/>
      <c r="SDV22"/>
      <c r="SDW22"/>
      <c r="SDX22"/>
      <c r="SDY22"/>
      <c r="SDZ22"/>
      <c r="SEA22"/>
      <c r="SEB22"/>
      <c r="SEC22"/>
      <c r="SED22"/>
      <c r="SEE22"/>
      <c r="SEF22"/>
      <c r="SEG22"/>
      <c r="SEH22"/>
      <c r="SEI22"/>
      <c r="SEJ22"/>
      <c r="SEK22"/>
      <c r="SEL22"/>
      <c r="SEM22"/>
      <c r="SEN22"/>
      <c r="SEO22"/>
      <c r="SEP22"/>
      <c r="SEQ22"/>
      <c r="SER22"/>
      <c r="SES22"/>
      <c r="SET22"/>
      <c r="SEU22"/>
      <c r="SEV22"/>
      <c r="SEW22"/>
      <c r="SEX22"/>
      <c r="SEY22"/>
      <c r="SEZ22"/>
      <c r="SFA22"/>
      <c r="SFB22"/>
      <c r="SFC22"/>
      <c r="SFD22"/>
      <c r="SFE22"/>
      <c r="SFF22"/>
      <c r="SFG22"/>
      <c r="SFH22"/>
      <c r="SFI22"/>
      <c r="SFJ22"/>
      <c r="SFK22"/>
      <c r="SFL22"/>
      <c r="SFM22"/>
      <c r="SFN22"/>
      <c r="SFO22"/>
      <c r="SFP22"/>
      <c r="SFQ22"/>
      <c r="SFR22"/>
      <c r="SFS22"/>
      <c r="SFT22"/>
      <c r="SFU22"/>
      <c r="SFV22"/>
      <c r="SFW22"/>
      <c r="SFX22"/>
      <c r="SFY22"/>
      <c r="SFZ22"/>
      <c r="SGA22"/>
      <c r="SGB22"/>
      <c r="SGC22"/>
      <c r="SGD22"/>
      <c r="SGE22"/>
      <c r="SGF22"/>
      <c r="SGG22"/>
      <c r="SGH22"/>
      <c r="SGI22"/>
      <c r="SGJ22"/>
      <c r="SGK22"/>
      <c r="SGL22"/>
      <c r="SGM22"/>
      <c r="SGN22"/>
      <c r="SGO22"/>
      <c r="SGP22"/>
      <c r="SGQ22"/>
      <c r="SGR22"/>
      <c r="SGS22"/>
      <c r="SGT22"/>
      <c r="SGU22"/>
      <c r="SGV22"/>
      <c r="SGW22"/>
      <c r="SGX22"/>
      <c r="SGY22"/>
      <c r="SGZ22"/>
      <c r="SHA22"/>
      <c r="SHB22"/>
      <c r="SHC22"/>
      <c r="SHD22"/>
      <c r="SHE22"/>
      <c r="SHF22"/>
      <c r="SHG22"/>
      <c r="SHH22"/>
      <c r="SHI22"/>
      <c r="SHJ22"/>
      <c r="SHK22"/>
      <c r="SHL22"/>
      <c r="SHM22"/>
      <c r="SHN22"/>
      <c r="SHO22"/>
      <c r="SHP22"/>
      <c r="SHQ22"/>
      <c r="SHR22"/>
      <c r="SHS22"/>
      <c r="SHT22"/>
      <c r="SHU22"/>
      <c r="SHV22"/>
      <c r="SHW22"/>
      <c r="SHX22"/>
      <c r="SHY22"/>
      <c r="SHZ22"/>
      <c r="SIA22"/>
      <c r="SIB22"/>
      <c r="SIC22"/>
      <c r="SID22"/>
      <c r="SIE22"/>
      <c r="SIF22"/>
      <c r="SIG22"/>
      <c r="SIH22"/>
      <c r="SII22"/>
      <c r="SIJ22"/>
      <c r="SIK22"/>
      <c r="SIL22"/>
      <c r="SIM22"/>
      <c r="SIN22"/>
      <c r="SIO22"/>
      <c r="SIP22"/>
      <c r="SIQ22"/>
      <c r="SIR22"/>
      <c r="SIS22"/>
      <c r="SIT22"/>
      <c r="SIU22"/>
      <c r="SIV22"/>
      <c r="SIW22"/>
      <c r="SIX22"/>
      <c r="SIY22"/>
      <c r="SIZ22"/>
      <c r="SJA22"/>
      <c r="SJB22"/>
      <c r="SJC22"/>
      <c r="SJD22"/>
      <c r="SJE22"/>
      <c r="SJF22"/>
      <c r="SJG22"/>
      <c r="SJH22"/>
      <c r="SJI22"/>
      <c r="SJJ22"/>
      <c r="SJK22"/>
      <c r="SJL22"/>
      <c r="SJM22"/>
      <c r="SJN22"/>
      <c r="SJO22"/>
      <c r="SJP22"/>
      <c r="SJQ22"/>
      <c r="SJR22"/>
      <c r="SJS22"/>
      <c r="SJT22"/>
      <c r="SJU22"/>
      <c r="SJV22"/>
      <c r="SJW22"/>
      <c r="SJX22"/>
      <c r="SJY22"/>
      <c r="SJZ22"/>
      <c r="SKA22"/>
      <c r="SKB22"/>
      <c r="SKC22"/>
      <c r="SKD22"/>
      <c r="SKE22"/>
      <c r="SKF22"/>
      <c r="SKG22"/>
      <c r="SKH22"/>
      <c r="SKI22"/>
      <c r="SKJ22"/>
      <c r="SKK22"/>
      <c r="SKL22"/>
      <c r="SKM22"/>
      <c r="SKN22"/>
      <c r="SKO22"/>
      <c r="SKP22"/>
      <c r="SKQ22"/>
      <c r="SKR22"/>
      <c r="SKS22"/>
      <c r="SKT22"/>
      <c r="SKU22"/>
      <c r="SKV22"/>
      <c r="SKW22"/>
      <c r="SKX22"/>
      <c r="SKY22"/>
      <c r="SKZ22"/>
      <c r="SLA22"/>
      <c r="SLB22"/>
      <c r="SLC22"/>
      <c r="SLD22"/>
      <c r="SLE22"/>
      <c r="SLF22"/>
      <c r="SLG22"/>
      <c r="SLH22"/>
      <c r="SLI22"/>
      <c r="SLJ22"/>
      <c r="SLK22"/>
      <c r="SLL22"/>
      <c r="SLM22"/>
      <c r="SLN22"/>
      <c r="SLO22"/>
      <c r="SLP22"/>
      <c r="SLQ22"/>
      <c r="SLR22"/>
      <c r="SLS22"/>
      <c r="SLT22"/>
      <c r="SLU22"/>
      <c r="SLV22"/>
      <c r="SLW22"/>
      <c r="SLX22"/>
      <c r="SLY22"/>
      <c r="SLZ22"/>
      <c r="SMA22"/>
      <c r="SMB22"/>
      <c r="SMC22"/>
      <c r="SMD22"/>
      <c r="SME22"/>
      <c r="SMF22"/>
      <c r="SMG22"/>
      <c r="SMH22"/>
      <c r="SMI22"/>
      <c r="SMJ22"/>
      <c r="SMK22"/>
      <c r="SML22"/>
      <c r="SMM22"/>
      <c r="SMN22"/>
      <c r="SMO22"/>
      <c r="SMP22"/>
      <c r="SMQ22"/>
      <c r="SMR22"/>
      <c r="SMS22"/>
      <c r="SMT22"/>
      <c r="SMU22"/>
      <c r="SMV22"/>
      <c r="SMW22"/>
      <c r="SMX22"/>
      <c r="SMY22"/>
      <c r="SMZ22"/>
      <c r="SNA22"/>
      <c r="SNB22"/>
      <c r="SNC22"/>
      <c r="SND22"/>
      <c r="SNE22"/>
      <c r="SNF22"/>
      <c r="SNG22"/>
      <c r="SNH22"/>
      <c r="SNI22"/>
      <c r="SNJ22"/>
      <c r="SNK22"/>
      <c r="SNL22"/>
      <c r="SNM22"/>
      <c r="SNN22"/>
      <c r="SNO22"/>
      <c r="SNP22"/>
      <c r="SNQ22"/>
      <c r="SNR22"/>
      <c r="SNS22"/>
      <c r="SNT22"/>
      <c r="SNU22"/>
      <c r="SNV22"/>
      <c r="SNW22"/>
      <c r="SNX22"/>
      <c r="SNY22"/>
      <c r="SNZ22"/>
      <c r="SOA22"/>
      <c r="SOB22"/>
      <c r="SOC22"/>
      <c r="SOD22"/>
      <c r="SOE22"/>
      <c r="SOF22"/>
      <c r="SOG22"/>
      <c r="SOH22"/>
      <c r="SOI22"/>
      <c r="SOJ22"/>
      <c r="SOK22"/>
      <c r="SOL22"/>
      <c r="SOM22"/>
      <c r="SON22"/>
      <c r="SOO22"/>
      <c r="SOP22"/>
      <c r="SOQ22"/>
      <c r="SOR22"/>
      <c r="SOS22"/>
      <c r="SOT22"/>
      <c r="SOU22"/>
      <c r="SOV22"/>
      <c r="SOW22"/>
      <c r="SOX22"/>
      <c r="SOY22"/>
      <c r="SOZ22"/>
      <c r="SPA22"/>
      <c r="SPB22"/>
      <c r="SPC22"/>
      <c r="SPD22"/>
      <c r="SPE22"/>
      <c r="SPF22"/>
      <c r="SPG22"/>
      <c r="SPH22"/>
      <c r="SPI22"/>
      <c r="SPJ22"/>
      <c r="SPK22"/>
      <c r="SPL22"/>
      <c r="SPM22"/>
      <c r="SPN22"/>
      <c r="SPO22"/>
      <c r="SPP22"/>
      <c r="SPQ22"/>
      <c r="SPR22"/>
      <c r="SPS22"/>
      <c r="SPT22"/>
      <c r="SPU22"/>
      <c r="SPV22"/>
      <c r="SPW22"/>
      <c r="SPX22"/>
      <c r="SPY22"/>
      <c r="SPZ22"/>
      <c r="SQA22"/>
      <c r="SQB22"/>
      <c r="SQC22"/>
      <c r="SQD22"/>
      <c r="SQE22"/>
      <c r="SQF22"/>
      <c r="SQG22"/>
      <c r="SQH22"/>
      <c r="SQI22"/>
      <c r="SQJ22"/>
      <c r="SQK22"/>
      <c r="SQL22"/>
      <c r="SQM22"/>
      <c r="SQN22"/>
      <c r="SQO22"/>
      <c r="SQP22"/>
      <c r="SQQ22"/>
      <c r="SQR22"/>
      <c r="SQS22"/>
      <c r="SQT22"/>
      <c r="SQU22"/>
      <c r="SQV22"/>
      <c r="SQW22"/>
      <c r="SQX22"/>
      <c r="SQY22"/>
      <c r="SQZ22"/>
      <c r="SRA22"/>
      <c r="SRB22"/>
      <c r="SRC22"/>
      <c r="SRD22"/>
      <c r="SRE22"/>
      <c r="SRF22"/>
      <c r="SRG22"/>
      <c r="SRH22"/>
      <c r="SRI22"/>
      <c r="SRJ22"/>
      <c r="SRK22"/>
      <c r="SRL22"/>
      <c r="SRM22"/>
      <c r="SRN22"/>
      <c r="SRO22"/>
      <c r="SRP22"/>
      <c r="SRQ22"/>
      <c r="SRR22"/>
      <c r="SRS22"/>
      <c r="SRT22"/>
      <c r="SRU22"/>
      <c r="SRV22"/>
      <c r="SRW22"/>
      <c r="SRX22"/>
      <c r="SRY22"/>
      <c r="SRZ22"/>
      <c r="SSA22"/>
      <c r="SSB22"/>
      <c r="SSC22"/>
      <c r="SSD22"/>
      <c r="SSE22"/>
      <c r="SSF22"/>
      <c r="SSG22"/>
      <c r="SSH22"/>
      <c r="SSI22"/>
      <c r="SSJ22"/>
      <c r="SSK22"/>
      <c r="SSL22"/>
      <c r="SSM22"/>
      <c r="SSN22"/>
      <c r="SSO22"/>
      <c r="SSP22"/>
      <c r="SSQ22"/>
      <c r="SSR22"/>
      <c r="SSS22"/>
      <c r="SST22"/>
      <c r="SSU22"/>
      <c r="SSV22"/>
      <c r="SSW22"/>
      <c r="SSX22"/>
      <c r="SSY22"/>
      <c r="SSZ22"/>
      <c r="STA22"/>
      <c r="STB22"/>
      <c r="STC22"/>
      <c r="STD22"/>
      <c r="STE22"/>
      <c r="STF22"/>
      <c r="STG22"/>
      <c r="STH22"/>
      <c r="STI22"/>
      <c r="STJ22"/>
      <c r="STK22"/>
      <c r="STL22"/>
      <c r="STM22"/>
      <c r="STN22"/>
      <c r="STO22"/>
      <c r="STP22"/>
      <c r="STQ22"/>
      <c r="STR22"/>
      <c r="STS22"/>
      <c r="STT22"/>
      <c r="STU22"/>
      <c r="STV22"/>
      <c r="STW22"/>
      <c r="STX22"/>
      <c r="STY22"/>
      <c r="STZ22"/>
      <c r="SUA22"/>
      <c r="SUB22"/>
      <c r="SUC22"/>
      <c r="SUD22"/>
      <c r="SUE22"/>
      <c r="SUF22"/>
      <c r="SUG22"/>
      <c r="SUH22"/>
      <c r="SUI22"/>
      <c r="SUJ22"/>
      <c r="SUK22"/>
      <c r="SUL22"/>
      <c r="SUM22"/>
      <c r="SUN22"/>
      <c r="SUO22"/>
      <c r="SUP22"/>
      <c r="SUQ22"/>
      <c r="SUR22"/>
      <c r="SUS22"/>
      <c r="SUT22"/>
      <c r="SUU22"/>
      <c r="SUV22"/>
      <c r="SUW22"/>
      <c r="SUX22"/>
      <c r="SUY22"/>
      <c r="SUZ22"/>
      <c r="SVA22"/>
      <c r="SVB22"/>
      <c r="SVC22"/>
      <c r="SVD22"/>
      <c r="SVE22"/>
      <c r="SVF22"/>
      <c r="SVG22"/>
      <c r="SVH22"/>
      <c r="SVI22"/>
      <c r="SVJ22"/>
      <c r="SVK22"/>
      <c r="SVL22"/>
      <c r="SVM22"/>
      <c r="SVN22"/>
      <c r="SVO22"/>
      <c r="SVP22"/>
      <c r="SVQ22"/>
      <c r="SVR22"/>
      <c r="SVS22"/>
      <c r="SVT22"/>
      <c r="SVU22"/>
      <c r="SVV22"/>
      <c r="SVW22"/>
      <c r="SVX22"/>
      <c r="SVY22"/>
      <c r="SVZ22"/>
      <c r="SWA22"/>
      <c r="SWB22"/>
      <c r="SWC22"/>
      <c r="SWD22"/>
      <c r="SWE22"/>
      <c r="SWF22"/>
      <c r="SWG22"/>
      <c r="SWH22"/>
      <c r="SWI22"/>
      <c r="SWJ22"/>
      <c r="SWK22"/>
      <c r="SWL22"/>
      <c r="SWM22"/>
      <c r="SWN22"/>
      <c r="SWO22"/>
      <c r="SWP22"/>
      <c r="SWQ22"/>
      <c r="SWR22"/>
      <c r="SWS22"/>
      <c r="SWT22"/>
      <c r="SWU22"/>
      <c r="SWV22"/>
      <c r="SWW22"/>
      <c r="SWX22"/>
      <c r="SWY22"/>
      <c r="SWZ22"/>
      <c r="SXA22"/>
      <c r="SXB22"/>
      <c r="SXC22"/>
      <c r="SXD22"/>
      <c r="SXE22"/>
      <c r="SXF22"/>
      <c r="SXG22"/>
      <c r="SXH22"/>
      <c r="SXI22"/>
      <c r="SXJ22"/>
      <c r="SXK22"/>
      <c r="SXL22"/>
      <c r="SXM22"/>
      <c r="SXN22"/>
      <c r="SXO22"/>
      <c r="SXP22"/>
      <c r="SXQ22"/>
      <c r="SXR22"/>
      <c r="SXS22"/>
      <c r="SXT22"/>
      <c r="SXU22"/>
      <c r="SXV22"/>
      <c r="SXW22"/>
      <c r="SXX22"/>
      <c r="SXY22"/>
      <c r="SXZ22"/>
      <c r="SYA22"/>
      <c r="SYB22"/>
      <c r="SYC22"/>
      <c r="SYD22"/>
      <c r="SYE22"/>
      <c r="SYF22"/>
      <c r="SYG22"/>
      <c r="SYH22"/>
      <c r="SYI22"/>
      <c r="SYJ22"/>
      <c r="SYK22"/>
      <c r="SYL22"/>
      <c r="SYM22"/>
      <c r="SYN22"/>
      <c r="SYO22"/>
      <c r="SYP22"/>
      <c r="SYQ22"/>
      <c r="SYR22"/>
      <c r="SYS22"/>
      <c r="SYT22"/>
      <c r="SYU22"/>
      <c r="SYV22"/>
      <c r="SYW22"/>
      <c r="SYX22"/>
      <c r="SYY22"/>
      <c r="SYZ22"/>
      <c r="SZA22"/>
      <c r="SZB22"/>
      <c r="SZC22"/>
      <c r="SZD22"/>
      <c r="SZE22"/>
      <c r="SZF22"/>
      <c r="SZG22"/>
      <c r="SZH22"/>
      <c r="SZI22"/>
      <c r="SZJ22"/>
      <c r="SZK22"/>
      <c r="SZL22"/>
      <c r="SZM22"/>
      <c r="SZN22"/>
      <c r="SZO22"/>
      <c r="SZP22"/>
      <c r="SZQ22"/>
      <c r="SZR22"/>
      <c r="SZS22"/>
      <c r="SZT22"/>
      <c r="SZU22"/>
      <c r="SZV22"/>
      <c r="SZW22"/>
      <c r="SZX22"/>
      <c r="SZY22"/>
      <c r="SZZ22"/>
      <c r="TAA22"/>
      <c r="TAB22"/>
      <c r="TAC22"/>
      <c r="TAD22"/>
      <c r="TAE22"/>
      <c r="TAF22"/>
      <c r="TAG22"/>
      <c r="TAH22"/>
      <c r="TAI22"/>
      <c r="TAJ22"/>
      <c r="TAK22"/>
      <c r="TAL22"/>
      <c r="TAM22"/>
      <c r="TAN22"/>
      <c r="TAO22"/>
      <c r="TAP22"/>
      <c r="TAQ22"/>
      <c r="TAR22"/>
      <c r="TAS22"/>
      <c r="TAT22"/>
      <c r="TAU22"/>
      <c r="TAV22"/>
      <c r="TAW22"/>
      <c r="TAX22"/>
      <c r="TAY22"/>
      <c r="TAZ22"/>
      <c r="TBA22"/>
      <c r="TBB22"/>
      <c r="TBC22"/>
      <c r="TBD22"/>
      <c r="TBE22"/>
      <c r="TBF22"/>
      <c r="TBG22"/>
      <c r="TBH22"/>
      <c r="TBI22"/>
      <c r="TBJ22"/>
      <c r="TBK22"/>
      <c r="TBL22"/>
      <c r="TBM22"/>
      <c r="TBN22"/>
      <c r="TBO22"/>
      <c r="TBP22"/>
      <c r="TBQ22"/>
      <c r="TBR22"/>
      <c r="TBS22"/>
      <c r="TBT22"/>
      <c r="TBU22"/>
      <c r="TBV22"/>
      <c r="TBW22"/>
      <c r="TBX22"/>
      <c r="TBY22"/>
      <c r="TBZ22"/>
      <c r="TCA22"/>
      <c r="TCB22"/>
      <c r="TCC22"/>
      <c r="TCD22"/>
      <c r="TCE22"/>
      <c r="TCF22"/>
      <c r="TCG22"/>
      <c r="TCH22"/>
      <c r="TCI22"/>
      <c r="TCJ22"/>
      <c r="TCK22"/>
      <c r="TCL22"/>
      <c r="TCM22"/>
      <c r="TCN22"/>
      <c r="TCO22"/>
      <c r="TCP22"/>
      <c r="TCQ22"/>
      <c r="TCR22"/>
      <c r="TCS22"/>
      <c r="TCT22"/>
      <c r="TCU22"/>
      <c r="TCV22"/>
      <c r="TCW22"/>
      <c r="TCX22"/>
      <c r="TCY22"/>
      <c r="TCZ22"/>
      <c r="TDA22"/>
      <c r="TDB22"/>
      <c r="TDC22"/>
      <c r="TDD22"/>
      <c r="TDE22"/>
      <c r="TDF22"/>
      <c r="TDG22"/>
      <c r="TDH22"/>
      <c r="TDI22"/>
      <c r="TDJ22"/>
      <c r="TDK22"/>
      <c r="TDL22"/>
      <c r="TDM22"/>
      <c r="TDN22"/>
      <c r="TDO22"/>
      <c r="TDP22"/>
      <c r="TDQ22"/>
      <c r="TDR22"/>
      <c r="TDS22"/>
      <c r="TDT22"/>
      <c r="TDU22"/>
      <c r="TDV22"/>
      <c r="TDW22"/>
      <c r="TDX22"/>
      <c r="TDY22"/>
      <c r="TDZ22"/>
      <c r="TEA22"/>
      <c r="TEB22"/>
      <c r="TEC22"/>
      <c r="TED22"/>
      <c r="TEE22"/>
      <c r="TEF22"/>
      <c r="TEG22"/>
      <c r="TEH22"/>
      <c r="TEI22"/>
      <c r="TEJ22"/>
      <c r="TEK22"/>
      <c r="TEL22"/>
      <c r="TEM22"/>
      <c r="TEN22"/>
      <c r="TEO22"/>
      <c r="TEP22"/>
      <c r="TEQ22"/>
      <c r="TER22"/>
      <c r="TES22"/>
      <c r="TET22"/>
      <c r="TEU22"/>
      <c r="TEV22"/>
      <c r="TEW22"/>
      <c r="TEX22"/>
      <c r="TEY22"/>
      <c r="TEZ22"/>
      <c r="TFA22"/>
      <c r="TFB22"/>
      <c r="TFC22"/>
      <c r="TFD22"/>
      <c r="TFE22"/>
      <c r="TFF22"/>
      <c r="TFG22"/>
      <c r="TFH22"/>
      <c r="TFI22"/>
      <c r="TFJ22"/>
      <c r="TFK22"/>
      <c r="TFL22"/>
      <c r="TFM22"/>
      <c r="TFN22"/>
      <c r="TFO22"/>
      <c r="TFP22"/>
      <c r="TFQ22"/>
      <c r="TFR22"/>
      <c r="TFS22"/>
      <c r="TFT22"/>
      <c r="TFU22"/>
      <c r="TFV22"/>
      <c r="TFW22"/>
      <c r="TFX22"/>
      <c r="TFY22"/>
      <c r="TFZ22"/>
      <c r="TGA22"/>
      <c r="TGB22"/>
      <c r="TGC22"/>
      <c r="TGD22"/>
      <c r="TGE22"/>
      <c r="TGF22"/>
      <c r="TGG22"/>
      <c r="TGH22"/>
      <c r="TGI22"/>
      <c r="TGJ22"/>
      <c r="TGK22"/>
      <c r="TGL22"/>
      <c r="TGM22"/>
      <c r="TGN22"/>
      <c r="TGO22"/>
      <c r="TGP22"/>
      <c r="TGQ22"/>
      <c r="TGR22"/>
      <c r="TGS22"/>
      <c r="TGT22"/>
      <c r="TGU22"/>
      <c r="TGV22"/>
      <c r="TGW22"/>
      <c r="TGX22"/>
      <c r="TGY22"/>
      <c r="TGZ22"/>
      <c r="THA22"/>
      <c r="THB22"/>
      <c r="THC22"/>
      <c r="THD22"/>
      <c r="THE22"/>
      <c r="THF22"/>
      <c r="THG22"/>
      <c r="THH22"/>
      <c r="THI22"/>
      <c r="THJ22"/>
      <c r="THK22"/>
      <c r="THL22"/>
      <c r="THM22"/>
      <c r="THN22"/>
      <c r="THO22"/>
      <c r="THP22"/>
      <c r="THQ22"/>
      <c r="THR22"/>
      <c r="THS22"/>
      <c r="THT22"/>
      <c r="THU22"/>
      <c r="THV22"/>
      <c r="THW22"/>
      <c r="THX22"/>
      <c r="THY22"/>
      <c r="THZ22"/>
      <c r="TIA22"/>
      <c r="TIB22"/>
      <c r="TIC22"/>
      <c r="TID22"/>
      <c r="TIE22"/>
      <c r="TIF22"/>
      <c r="TIG22"/>
      <c r="TIH22"/>
      <c r="TII22"/>
      <c r="TIJ22"/>
      <c r="TIK22"/>
      <c r="TIL22"/>
      <c r="TIM22"/>
      <c r="TIN22"/>
      <c r="TIO22"/>
      <c r="TIP22"/>
      <c r="TIQ22"/>
      <c r="TIR22"/>
      <c r="TIS22"/>
      <c r="TIT22"/>
      <c r="TIU22"/>
      <c r="TIV22"/>
      <c r="TIW22"/>
      <c r="TIX22"/>
      <c r="TIY22"/>
      <c r="TIZ22"/>
      <c r="TJA22"/>
      <c r="TJB22"/>
      <c r="TJC22"/>
      <c r="TJD22"/>
      <c r="TJE22"/>
      <c r="TJF22"/>
      <c r="TJG22"/>
      <c r="TJH22"/>
      <c r="TJI22"/>
      <c r="TJJ22"/>
      <c r="TJK22"/>
      <c r="TJL22"/>
      <c r="TJM22"/>
      <c r="TJN22"/>
      <c r="TJO22"/>
      <c r="TJP22"/>
      <c r="TJQ22"/>
      <c r="TJR22"/>
      <c r="TJS22"/>
      <c r="TJT22"/>
      <c r="TJU22"/>
      <c r="TJV22"/>
      <c r="TJW22"/>
      <c r="TJX22"/>
      <c r="TJY22"/>
      <c r="TJZ22"/>
      <c r="TKA22"/>
      <c r="TKB22"/>
      <c r="TKC22"/>
      <c r="TKD22"/>
      <c r="TKE22"/>
      <c r="TKF22"/>
      <c r="TKG22"/>
      <c r="TKH22"/>
      <c r="TKI22"/>
      <c r="TKJ22"/>
      <c r="TKK22"/>
      <c r="TKL22"/>
      <c r="TKM22"/>
      <c r="TKN22"/>
      <c r="TKO22"/>
      <c r="TKP22"/>
      <c r="TKQ22"/>
      <c r="TKR22"/>
      <c r="TKS22"/>
      <c r="TKT22"/>
      <c r="TKU22"/>
      <c r="TKV22"/>
      <c r="TKW22"/>
      <c r="TKX22"/>
      <c r="TKY22"/>
      <c r="TKZ22"/>
      <c r="TLA22"/>
      <c r="TLB22"/>
      <c r="TLC22"/>
      <c r="TLD22"/>
      <c r="TLE22"/>
      <c r="TLF22"/>
      <c r="TLG22"/>
      <c r="TLH22"/>
      <c r="TLI22"/>
      <c r="TLJ22"/>
      <c r="TLK22"/>
      <c r="TLL22"/>
      <c r="TLM22"/>
      <c r="TLN22"/>
      <c r="TLO22"/>
      <c r="TLP22"/>
      <c r="TLQ22"/>
      <c r="TLR22"/>
      <c r="TLS22"/>
      <c r="TLT22"/>
      <c r="TLU22"/>
      <c r="TLV22"/>
      <c r="TLW22"/>
      <c r="TLX22"/>
      <c r="TLY22"/>
      <c r="TLZ22"/>
      <c r="TMA22"/>
      <c r="TMB22"/>
      <c r="TMC22"/>
      <c r="TMD22"/>
      <c r="TME22"/>
      <c r="TMF22"/>
      <c r="TMG22"/>
      <c r="TMH22"/>
      <c r="TMI22"/>
      <c r="TMJ22"/>
      <c r="TMK22"/>
      <c r="TML22"/>
      <c r="TMM22"/>
      <c r="TMN22"/>
      <c r="TMO22"/>
      <c r="TMP22"/>
      <c r="TMQ22"/>
      <c r="TMR22"/>
      <c r="TMS22"/>
      <c r="TMT22"/>
      <c r="TMU22"/>
      <c r="TMV22"/>
      <c r="TMW22"/>
      <c r="TMX22"/>
      <c r="TMY22"/>
      <c r="TMZ22"/>
      <c r="TNA22"/>
      <c r="TNB22"/>
      <c r="TNC22"/>
      <c r="TND22"/>
      <c r="TNE22"/>
      <c r="TNF22"/>
      <c r="TNG22"/>
      <c r="TNH22"/>
      <c r="TNI22"/>
      <c r="TNJ22"/>
      <c r="TNK22"/>
      <c r="TNL22"/>
      <c r="TNM22"/>
      <c r="TNN22"/>
      <c r="TNO22"/>
      <c r="TNP22"/>
      <c r="TNQ22"/>
      <c r="TNR22"/>
      <c r="TNS22"/>
      <c r="TNT22"/>
      <c r="TNU22"/>
      <c r="TNV22"/>
      <c r="TNW22"/>
      <c r="TNX22"/>
      <c r="TNY22"/>
      <c r="TNZ22"/>
      <c r="TOA22"/>
      <c r="TOB22"/>
      <c r="TOC22"/>
      <c r="TOD22"/>
      <c r="TOE22"/>
      <c r="TOF22"/>
      <c r="TOG22"/>
      <c r="TOH22"/>
      <c r="TOI22"/>
      <c r="TOJ22"/>
      <c r="TOK22"/>
      <c r="TOL22"/>
      <c r="TOM22"/>
      <c r="TON22"/>
      <c r="TOO22"/>
      <c r="TOP22"/>
      <c r="TOQ22"/>
      <c r="TOR22"/>
      <c r="TOS22"/>
      <c r="TOT22"/>
      <c r="TOU22"/>
      <c r="TOV22"/>
      <c r="TOW22"/>
      <c r="TOX22"/>
      <c r="TOY22"/>
      <c r="TOZ22"/>
      <c r="TPA22"/>
      <c r="TPB22"/>
      <c r="TPC22"/>
      <c r="TPD22"/>
      <c r="TPE22"/>
      <c r="TPF22"/>
      <c r="TPG22"/>
      <c r="TPH22"/>
      <c r="TPI22"/>
      <c r="TPJ22"/>
      <c r="TPK22"/>
      <c r="TPL22"/>
      <c r="TPM22"/>
      <c r="TPN22"/>
      <c r="TPO22"/>
      <c r="TPP22"/>
      <c r="TPQ22"/>
      <c r="TPR22"/>
      <c r="TPS22"/>
      <c r="TPT22"/>
      <c r="TPU22"/>
      <c r="TPV22"/>
      <c r="TPW22"/>
      <c r="TPX22"/>
      <c r="TPY22"/>
      <c r="TPZ22"/>
      <c r="TQA22"/>
      <c r="TQB22"/>
      <c r="TQC22"/>
      <c r="TQD22"/>
      <c r="TQE22"/>
      <c r="TQF22"/>
      <c r="TQG22"/>
      <c r="TQH22"/>
      <c r="TQI22"/>
      <c r="TQJ22"/>
      <c r="TQK22"/>
      <c r="TQL22"/>
      <c r="TQM22"/>
      <c r="TQN22"/>
      <c r="TQO22"/>
      <c r="TQP22"/>
      <c r="TQQ22"/>
      <c r="TQR22"/>
      <c r="TQS22"/>
      <c r="TQT22"/>
      <c r="TQU22"/>
      <c r="TQV22"/>
      <c r="TQW22"/>
      <c r="TQX22"/>
      <c r="TQY22"/>
      <c r="TQZ22"/>
      <c r="TRA22"/>
      <c r="TRB22"/>
      <c r="TRC22"/>
      <c r="TRD22"/>
      <c r="TRE22"/>
      <c r="TRF22"/>
      <c r="TRG22"/>
      <c r="TRH22"/>
      <c r="TRI22"/>
      <c r="TRJ22"/>
      <c r="TRK22"/>
      <c r="TRL22"/>
      <c r="TRM22"/>
      <c r="TRN22"/>
      <c r="TRO22"/>
      <c r="TRP22"/>
      <c r="TRQ22"/>
      <c r="TRR22"/>
      <c r="TRS22"/>
      <c r="TRT22"/>
      <c r="TRU22"/>
      <c r="TRV22"/>
      <c r="TRW22"/>
      <c r="TRX22"/>
      <c r="TRY22"/>
      <c r="TRZ22"/>
      <c r="TSA22"/>
      <c r="TSB22"/>
      <c r="TSC22"/>
      <c r="TSD22"/>
      <c r="TSE22"/>
      <c r="TSF22"/>
      <c r="TSG22"/>
      <c r="TSH22"/>
      <c r="TSI22"/>
      <c r="TSJ22"/>
      <c r="TSK22"/>
      <c r="TSL22"/>
      <c r="TSM22"/>
      <c r="TSN22"/>
      <c r="TSO22"/>
      <c r="TSP22"/>
      <c r="TSQ22"/>
      <c r="TSR22"/>
      <c r="TSS22"/>
      <c r="TST22"/>
      <c r="TSU22"/>
      <c r="TSV22"/>
      <c r="TSW22"/>
      <c r="TSX22"/>
      <c r="TSY22"/>
      <c r="TSZ22"/>
      <c r="TTA22"/>
      <c r="TTB22"/>
      <c r="TTC22"/>
      <c r="TTD22"/>
      <c r="TTE22"/>
      <c r="TTF22"/>
      <c r="TTG22"/>
      <c r="TTH22"/>
      <c r="TTI22"/>
      <c r="TTJ22"/>
      <c r="TTK22"/>
      <c r="TTL22"/>
      <c r="TTM22"/>
      <c r="TTN22"/>
      <c r="TTO22"/>
      <c r="TTP22"/>
      <c r="TTQ22"/>
      <c r="TTR22"/>
      <c r="TTS22"/>
      <c r="TTT22"/>
      <c r="TTU22"/>
      <c r="TTV22"/>
      <c r="TTW22"/>
      <c r="TTX22"/>
      <c r="TTY22"/>
      <c r="TTZ22"/>
      <c r="TUA22"/>
      <c r="TUB22"/>
      <c r="TUC22"/>
      <c r="TUD22"/>
      <c r="TUE22"/>
      <c r="TUF22"/>
      <c r="TUG22"/>
      <c r="TUH22"/>
      <c r="TUI22"/>
      <c r="TUJ22"/>
      <c r="TUK22"/>
      <c r="TUL22"/>
      <c r="TUM22"/>
      <c r="TUN22"/>
      <c r="TUO22"/>
      <c r="TUP22"/>
      <c r="TUQ22"/>
      <c r="TUR22"/>
      <c r="TUS22"/>
      <c r="TUT22"/>
      <c r="TUU22"/>
      <c r="TUV22"/>
      <c r="TUW22"/>
      <c r="TUX22"/>
      <c r="TUY22"/>
      <c r="TUZ22"/>
      <c r="TVA22"/>
      <c r="TVB22"/>
      <c r="TVC22"/>
      <c r="TVD22"/>
      <c r="TVE22"/>
      <c r="TVF22"/>
      <c r="TVG22"/>
      <c r="TVH22"/>
      <c r="TVI22"/>
      <c r="TVJ22"/>
      <c r="TVK22"/>
      <c r="TVL22"/>
      <c r="TVM22"/>
      <c r="TVN22"/>
      <c r="TVO22"/>
      <c r="TVP22"/>
      <c r="TVQ22"/>
      <c r="TVR22"/>
      <c r="TVS22"/>
      <c r="TVT22"/>
      <c r="TVU22"/>
      <c r="TVV22"/>
      <c r="TVW22"/>
      <c r="TVX22"/>
      <c r="TVY22"/>
      <c r="TVZ22"/>
      <c r="TWA22"/>
      <c r="TWB22"/>
      <c r="TWC22"/>
      <c r="TWD22"/>
      <c r="TWE22"/>
      <c r="TWF22"/>
      <c r="TWG22"/>
      <c r="TWH22"/>
      <c r="TWI22"/>
      <c r="TWJ22"/>
      <c r="TWK22"/>
      <c r="TWL22"/>
      <c r="TWM22"/>
      <c r="TWN22"/>
      <c r="TWO22"/>
      <c r="TWP22"/>
      <c r="TWQ22"/>
      <c r="TWR22"/>
      <c r="TWS22"/>
      <c r="TWT22"/>
      <c r="TWU22"/>
      <c r="TWV22"/>
      <c r="TWW22"/>
      <c r="TWX22"/>
      <c r="TWY22"/>
      <c r="TWZ22"/>
      <c r="TXA22"/>
      <c r="TXB22"/>
      <c r="TXC22"/>
      <c r="TXD22"/>
      <c r="TXE22"/>
      <c r="TXF22"/>
      <c r="TXG22"/>
      <c r="TXH22"/>
      <c r="TXI22"/>
      <c r="TXJ22"/>
      <c r="TXK22"/>
      <c r="TXL22"/>
      <c r="TXM22"/>
      <c r="TXN22"/>
      <c r="TXO22"/>
      <c r="TXP22"/>
      <c r="TXQ22"/>
      <c r="TXR22"/>
      <c r="TXS22"/>
      <c r="TXT22"/>
      <c r="TXU22"/>
      <c r="TXV22"/>
      <c r="TXW22"/>
      <c r="TXX22"/>
      <c r="TXY22"/>
      <c r="TXZ22"/>
      <c r="TYA22"/>
      <c r="TYB22"/>
      <c r="TYC22"/>
      <c r="TYD22"/>
      <c r="TYE22"/>
      <c r="TYF22"/>
      <c r="TYG22"/>
      <c r="TYH22"/>
      <c r="TYI22"/>
      <c r="TYJ22"/>
      <c r="TYK22"/>
      <c r="TYL22"/>
      <c r="TYM22"/>
      <c r="TYN22"/>
      <c r="TYO22"/>
      <c r="TYP22"/>
      <c r="TYQ22"/>
      <c r="TYR22"/>
      <c r="TYS22"/>
      <c r="TYT22"/>
      <c r="TYU22"/>
      <c r="TYV22"/>
      <c r="TYW22"/>
      <c r="TYX22"/>
      <c r="TYY22"/>
      <c r="TYZ22"/>
      <c r="TZA22"/>
      <c r="TZB22"/>
      <c r="TZC22"/>
      <c r="TZD22"/>
      <c r="TZE22"/>
      <c r="TZF22"/>
      <c r="TZG22"/>
      <c r="TZH22"/>
      <c r="TZI22"/>
      <c r="TZJ22"/>
      <c r="TZK22"/>
      <c r="TZL22"/>
      <c r="TZM22"/>
      <c r="TZN22"/>
      <c r="TZO22"/>
      <c r="TZP22"/>
      <c r="TZQ22"/>
      <c r="TZR22"/>
      <c r="TZS22"/>
      <c r="TZT22"/>
      <c r="TZU22"/>
      <c r="TZV22"/>
      <c r="TZW22"/>
      <c r="TZX22"/>
      <c r="TZY22"/>
      <c r="TZZ22"/>
      <c r="UAA22"/>
      <c r="UAB22"/>
      <c r="UAC22"/>
      <c r="UAD22"/>
      <c r="UAE22"/>
      <c r="UAF22"/>
      <c r="UAG22"/>
      <c r="UAH22"/>
      <c r="UAI22"/>
      <c r="UAJ22"/>
      <c r="UAK22"/>
      <c r="UAL22"/>
      <c r="UAM22"/>
      <c r="UAN22"/>
      <c r="UAO22"/>
      <c r="UAP22"/>
      <c r="UAQ22"/>
      <c r="UAR22"/>
      <c r="UAS22"/>
      <c r="UAT22"/>
      <c r="UAU22"/>
      <c r="UAV22"/>
      <c r="UAW22"/>
      <c r="UAX22"/>
      <c r="UAY22"/>
      <c r="UAZ22"/>
      <c r="UBA22"/>
      <c r="UBB22"/>
      <c r="UBC22"/>
      <c r="UBD22"/>
      <c r="UBE22"/>
      <c r="UBF22"/>
      <c r="UBG22"/>
      <c r="UBH22"/>
      <c r="UBI22"/>
      <c r="UBJ22"/>
      <c r="UBK22"/>
      <c r="UBL22"/>
      <c r="UBM22"/>
      <c r="UBN22"/>
      <c r="UBO22"/>
      <c r="UBP22"/>
      <c r="UBQ22"/>
      <c r="UBR22"/>
      <c r="UBS22"/>
      <c r="UBT22"/>
      <c r="UBU22"/>
      <c r="UBV22"/>
      <c r="UBW22"/>
      <c r="UBX22"/>
      <c r="UBY22"/>
      <c r="UBZ22"/>
      <c r="UCA22"/>
      <c r="UCB22"/>
      <c r="UCC22"/>
      <c r="UCD22"/>
      <c r="UCE22"/>
      <c r="UCF22"/>
      <c r="UCG22"/>
      <c r="UCH22"/>
      <c r="UCI22"/>
      <c r="UCJ22"/>
      <c r="UCK22"/>
      <c r="UCL22"/>
      <c r="UCM22"/>
      <c r="UCN22"/>
      <c r="UCO22"/>
      <c r="UCP22"/>
      <c r="UCQ22"/>
      <c r="UCR22"/>
      <c r="UCS22"/>
      <c r="UCT22"/>
      <c r="UCU22"/>
      <c r="UCV22"/>
      <c r="UCW22"/>
      <c r="UCX22"/>
      <c r="UCY22"/>
      <c r="UCZ22"/>
      <c r="UDA22"/>
      <c r="UDB22"/>
      <c r="UDC22"/>
      <c r="UDD22"/>
      <c r="UDE22"/>
      <c r="UDF22"/>
      <c r="UDG22"/>
      <c r="UDH22"/>
      <c r="UDI22"/>
      <c r="UDJ22"/>
      <c r="UDK22"/>
      <c r="UDL22"/>
      <c r="UDM22"/>
      <c r="UDN22"/>
      <c r="UDO22"/>
      <c r="UDP22"/>
      <c r="UDQ22"/>
      <c r="UDR22"/>
      <c r="UDS22"/>
      <c r="UDT22"/>
      <c r="UDU22"/>
      <c r="UDV22"/>
      <c r="UDW22"/>
      <c r="UDX22"/>
      <c r="UDY22"/>
      <c r="UDZ22"/>
      <c r="UEA22"/>
      <c r="UEB22"/>
      <c r="UEC22"/>
      <c r="UED22"/>
      <c r="UEE22"/>
      <c r="UEF22"/>
      <c r="UEG22"/>
      <c r="UEH22"/>
      <c r="UEI22"/>
      <c r="UEJ22"/>
      <c r="UEK22"/>
      <c r="UEL22"/>
      <c r="UEM22"/>
      <c r="UEN22"/>
      <c r="UEO22"/>
      <c r="UEP22"/>
      <c r="UEQ22"/>
      <c r="UER22"/>
      <c r="UES22"/>
      <c r="UET22"/>
      <c r="UEU22"/>
      <c r="UEV22"/>
      <c r="UEW22"/>
      <c r="UEX22"/>
      <c r="UEY22"/>
      <c r="UEZ22"/>
      <c r="UFA22"/>
      <c r="UFB22"/>
      <c r="UFC22"/>
      <c r="UFD22"/>
      <c r="UFE22"/>
      <c r="UFF22"/>
      <c r="UFG22"/>
      <c r="UFH22"/>
      <c r="UFI22"/>
      <c r="UFJ22"/>
      <c r="UFK22"/>
      <c r="UFL22"/>
      <c r="UFM22"/>
      <c r="UFN22"/>
      <c r="UFO22"/>
      <c r="UFP22"/>
      <c r="UFQ22"/>
      <c r="UFR22"/>
      <c r="UFS22"/>
      <c r="UFT22"/>
      <c r="UFU22"/>
      <c r="UFV22"/>
      <c r="UFW22"/>
      <c r="UFX22"/>
      <c r="UFY22"/>
      <c r="UFZ22"/>
      <c r="UGA22"/>
      <c r="UGB22"/>
      <c r="UGC22"/>
      <c r="UGD22"/>
      <c r="UGE22"/>
      <c r="UGF22"/>
      <c r="UGG22"/>
      <c r="UGH22"/>
      <c r="UGI22"/>
      <c r="UGJ22"/>
      <c r="UGK22"/>
      <c r="UGL22"/>
      <c r="UGM22"/>
      <c r="UGN22"/>
      <c r="UGO22"/>
      <c r="UGP22"/>
      <c r="UGQ22"/>
      <c r="UGR22"/>
      <c r="UGS22"/>
      <c r="UGT22"/>
      <c r="UGU22"/>
      <c r="UGV22"/>
      <c r="UGW22"/>
      <c r="UGX22"/>
      <c r="UGY22"/>
      <c r="UGZ22"/>
      <c r="UHA22"/>
      <c r="UHB22"/>
      <c r="UHC22"/>
      <c r="UHD22"/>
      <c r="UHE22"/>
      <c r="UHF22"/>
      <c r="UHG22"/>
      <c r="UHH22"/>
      <c r="UHI22"/>
      <c r="UHJ22"/>
      <c r="UHK22"/>
      <c r="UHL22"/>
      <c r="UHM22"/>
      <c r="UHN22"/>
      <c r="UHO22"/>
      <c r="UHP22"/>
      <c r="UHQ22"/>
      <c r="UHR22"/>
      <c r="UHS22"/>
      <c r="UHT22"/>
      <c r="UHU22"/>
      <c r="UHV22"/>
      <c r="UHW22"/>
      <c r="UHX22"/>
      <c r="UHY22"/>
      <c r="UHZ22"/>
      <c r="UIA22"/>
      <c r="UIB22"/>
      <c r="UIC22"/>
      <c r="UID22"/>
      <c r="UIE22"/>
      <c r="UIF22"/>
      <c r="UIG22"/>
      <c r="UIH22"/>
      <c r="UII22"/>
      <c r="UIJ22"/>
      <c r="UIK22"/>
      <c r="UIL22"/>
      <c r="UIM22"/>
      <c r="UIN22"/>
      <c r="UIO22"/>
      <c r="UIP22"/>
      <c r="UIQ22"/>
      <c r="UIR22"/>
      <c r="UIS22"/>
      <c r="UIT22"/>
      <c r="UIU22"/>
      <c r="UIV22"/>
      <c r="UIW22"/>
      <c r="UIX22"/>
      <c r="UIY22"/>
      <c r="UIZ22"/>
      <c r="UJA22"/>
      <c r="UJB22"/>
      <c r="UJC22"/>
      <c r="UJD22"/>
      <c r="UJE22"/>
      <c r="UJF22"/>
      <c r="UJG22"/>
      <c r="UJH22"/>
      <c r="UJI22"/>
      <c r="UJJ22"/>
      <c r="UJK22"/>
      <c r="UJL22"/>
      <c r="UJM22"/>
      <c r="UJN22"/>
      <c r="UJO22"/>
      <c r="UJP22"/>
      <c r="UJQ22"/>
      <c r="UJR22"/>
      <c r="UJS22"/>
      <c r="UJT22"/>
      <c r="UJU22"/>
      <c r="UJV22"/>
      <c r="UJW22"/>
      <c r="UJX22"/>
      <c r="UJY22"/>
      <c r="UJZ22"/>
      <c r="UKA22"/>
      <c r="UKB22"/>
      <c r="UKC22"/>
      <c r="UKD22"/>
      <c r="UKE22"/>
      <c r="UKF22"/>
      <c r="UKG22"/>
      <c r="UKH22"/>
      <c r="UKI22"/>
      <c r="UKJ22"/>
      <c r="UKK22"/>
      <c r="UKL22"/>
      <c r="UKM22"/>
      <c r="UKN22"/>
      <c r="UKO22"/>
      <c r="UKP22"/>
      <c r="UKQ22"/>
      <c r="UKR22"/>
      <c r="UKS22"/>
      <c r="UKT22"/>
      <c r="UKU22"/>
      <c r="UKV22"/>
      <c r="UKW22"/>
      <c r="UKX22"/>
      <c r="UKY22"/>
      <c r="UKZ22"/>
      <c r="ULA22"/>
      <c r="ULB22"/>
      <c r="ULC22"/>
      <c r="ULD22"/>
      <c r="ULE22"/>
      <c r="ULF22"/>
      <c r="ULG22"/>
      <c r="ULH22"/>
      <c r="ULI22"/>
      <c r="ULJ22"/>
      <c r="ULK22"/>
      <c r="ULL22"/>
      <c r="ULM22"/>
      <c r="ULN22"/>
      <c r="ULO22"/>
      <c r="ULP22"/>
      <c r="ULQ22"/>
      <c r="ULR22"/>
      <c r="ULS22"/>
      <c r="ULT22"/>
      <c r="ULU22"/>
      <c r="ULV22"/>
      <c r="ULW22"/>
      <c r="ULX22"/>
      <c r="ULY22"/>
      <c r="ULZ22"/>
      <c r="UMA22"/>
      <c r="UMB22"/>
      <c r="UMC22"/>
      <c r="UMD22"/>
      <c r="UME22"/>
      <c r="UMF22"/>
      <c r="UMG22"/>
      <c r="UMH22"/>
      <c r="UMI22"/>
      <c r="UMJ22"/>
      <c r="UMK22"/>
      <c r="UML22"/>
      <c r="UMM22"/>
      <c r="UMN22"/>
      <c r="UMO22"/>
      <c r="UMP22"/>
      <c r="UMQ22"/>
      <c r="UMR22"/>
      <c r="UMS22"/>
      <c r="UMT22"/>
      <c r="UMU22"/>
      <c r="UMV22"/>
      <c r="UMW22"/>
      <c r="UMX22"/>
      <c r="UMY22"/>
      <c r="UMZ22"/>
      <c r="UNA22"/>
      <c r="UNB22"/>
      <c r="UNC22"/>
      <c r="UND22"/>
      <c r="UNE22"/>
      <c r="UNF22"/>
      <c r="UNG22"/>
      <c r="UNH22"/>
      <c r="UNI22"/>
      <c r="UNJ22"/>
      <c r="UNK22"/>
      <c r="UNL22"/>
      <c r="UNM22"/>
      <c r="UNN22"/>
      <c r="UNO22"/>
      <c r="UNP22"/>
      <c r="UNQ22"/>
      <c r="UNR22"/>
      <c r="UNS22"/>
      <c r="UNT22"/>
      <c r="UNU22"/>
      <c r="UNV22"/>
      <c r="UNW22"/>
      <c r="UNX22"/>
      <c r="UNY22"/>
      <c r="UNZ22"/>
      <c r="UOA22"/>
      <c r="UOB22"/>
      <c r="UOC22"/>
      <c r="UOD22"/>
      <c r="UOE22"/>
      <c r="UOF22"/>
      <c r="UOG22"/>
      <c r="UOH22"/>
      <c r="UOI22"/>
      <c r="UOJ22"/>
      <c r="UOK22"/>
      <c r="UOL22"/>
      <c r="UOM22"/>
      <c r="UON22"/>
      <c r="UOO22"/>
      <c r="UOP22"/>
      <c r="UOQ22"/>
      <c r="UOR22"/>
      <c r="UOS22"/>
      <c r="UOT22"/>
      <c r="UOU22"/>
      <c r="UOV22"/>
      <c r="UOW22"/>
      <c r="UOX22"/>
      <c r="UOY22"/>
      <c r="UOZ22"/>
      <c r="UPA22"/>
      <c r="UPB22"/>
      <c r="UPC22"/>
      <c r="UPD22"/>
      <c r="UPE22"/>
      <c r="UPF22"/>
      <c r="UPG22"/>
      <c r="UPH22"/>
      <c r="UPI22"/>
      <c r="UPJ22"/>
      <c r="UPK22"/>
      <c r="UPL22"/>
      <c r="UPM22"/>
      <c r="UPN22"/>
      <c r="UPO22"/>
      <c r="UPP22"/>
      <c r="UPQ22"/>
      <c r="UPR22"/>
      <c r="UPS22"/>
      <c r="UPT22"/>
      <c r="UPU22"/>
      <c r="UPV22"/>
      <c r="UPW22"/>
      <c r="UPX22"/>
      <c r="UPY22"/>
      <c r="UPZ22"/>
      <c r="UQA22"/>
      <c r="UQB22"/>
      <c r="UQC22"/>
      <c r="UQD22"/>
      <c r="UQE22"/>
      <c r="UQF22"/>
      <c r="UQG22"/>
      <c r="UQH22"/>
      <c r="UQI22"/>
      <c r="UQJ22"/>
      <c r="UQK22"/>
      <c r="UQL22"/>
      <c r="UQM22"/>
      <c r="UQN22"/>
      <c r="UQO22"/>
      <c r="UQP22"/>
      <c r="UQQ22"/>
      <c r="UQR22"/>
      <c r="UQS22"/>
      <c r="UQT22"/>
      <c r="UQU22"/>
      <c r="UQV22"/>
      <c r="UQW22"/>
      <c r="UQX22"/>
      <c r="UQY22"/>
      <c r="UQZ22"/>
      <c r="URA22"/>
      <c r="URB22"/>
      <c r="URC22"/>
      <c r="URD22"/>
      <c r="URE22"/>
      <c r="URF22"/>
      <c r="URG22"/>
      <c r="URH22"/>
      <c r="URI22"/>
      <c r="URJ22"/>
      <c r="URK22"/>
      <c r="URL22"/>
      <c r="URM22"/>
      <c r="URN22"/>
      <c r="URO22"/>
      <c r="URP22"/>
      <c r="URQ22"/>
      <c r="URR22"/>
      <c r="URS22"/>
      <c r="URT22"/>
      <c r="URU22"/>
      <c r="URV22"/>
      <c r="URW22"/>
      <c r="URX22"/>
      <c r="URY22"/>
      <c r="URZ22"/>
      <c r="USA22"/>
      <c r="USB22"/>
      <c r="USC22"/>
      <c r="USD22"/>
      <c r="USE22"/>
      <c r="USF22"/>
      <c r="USG22"/>
      <c r="USH22"/>
      <c r="USI22"/>
      <c r="USJ22"/>
      <c r="USK22"/>
      <c r="USL22"/>
      <c r="USM22"/>
      <c r="USN22"/>
      <c r="USO22"/>
      <c r="USP22"/>
      <c r="USQ22"/>
      <c r="USR22"/>
      <c r="USS22"/>
      <c r="UST22"/>
      <c r="USU22"/>
      <c r="USV22"/>
      <c r="USW22"/>
      <c r="USX22"/>
      <c r="USY22"/>
      <c r="USZ22"/>
      <c r="UTA22"/>
      <c r="UTB22"/>
      <c r="UTC22"/>
      <c r="UTD22"/>
      <c r="UTE22"/>
      <c r="UTF22"/>
      <c r="UTG22"/>
      <c r="UTH22"/>
      <c r="UTI22"/>
      <c r="UTJ22"/>
      <c r="UTK22"/>
      <c r="UTL22"/>
      <c r="UTM22"/>
      <c r="UTN22"/>
      <c r="UTO22"/>
      <c r="UTP22"/>
      <c r="UTQ22"/>
      <c r="UTR22"/>
      <c r="UTS22"/>
      <c r="UTT22"/>
      <c r="UTU22"/>
      <c r="UTV22"/>
      <c r="UTW22"/>
      <c r="UTX22"/>
      <c r="UTY22"/>
      <c r="UTZ22"/>
      <c r="UUA22"/>
      <c r="UUB22"/>
      <c r="UUC22"/>
      <c r="UUD22"/>
      <c r="UUE22"/>
      <c r="UUF22"/>
      <c r="UUG22"/>
      <c r="UUH22"/>
      <c r="UUI22"/>
      <c r="UUJ22"/>
      <c r="UUK22"/>
      <c r="UUL22"/>
      <c r="UUM22"/>
      <c r="UUN22"/>
      <c r="UUO22"/>
      <c r="UUP22"/>
      <c r="UUQ22"/>
      <c r="UUR22"/>
      <c r="UUS22"/>
      <c r="UUT22"/>
      <c r="UUU22"/>
      <c r="UUV22"/>
      <c r="UUW22"/>
      <c r="UUX22"/>
      <c r="UUY22"/>
      <c r="UUZ22"/>
      <c r="UVA22"/>
      <c r="UVB22"/>
      <c r="UVC22"/>
      <c r="UVD22"/>
      <c r="UVE22"/>
      <c r="UVF22"/>
      <c r="UVG22"/>
      <c r="UVH22"/>
      <c r="UVI22"/>
      <c r="UVJ22"/>
      <c r="UVK22"/>
      <c r="UVL22"/>
      <c r="UVM22"/>
      <c r="UVN22"/>
      <c r="UVO22"/>
      <c r="UVP22"/>
      <c r="UVQ22"/>
      <c r="UVR22"/>
      <c r="UVS22"/>
      <c r="UVT22"/>
      <c r="UVU22"/>
      <c r="UVV22"/>
      <c r="UVW22"/>
      <c r="UVX22"/>
      <c r="UVY22"/>
      <c r="UVZ22"/>
      <c r="UWA22"/>
      <c r="UWB22"/>
      <c r="UWC22"/>
      <c r="UWD22"/>
      <c r="UWE22"/>
      <c r="UWF22"/>
      <c r="UWG22"/>
      <c r="UWH22"/>
      <c r="UWI22"/>
      <c r="UWJ22"/>
      <c r="UWK22"/>
      <c r="UWL22"/>
      <c r="UWM22"/>
      <c r="UWN22"/>
      <c r="UWO22"/>
      <c r="UWP22"/>
      <c r="UWQ22"/>
      <c r="UWR22"/>
      <c r="UWS22"/>
      <c r="UWT22"/>
      <c r="UWU22"/>
      <c r="UWV22"/>
      <c r="UWW22"/>
      <c r="UWX22"/>
      <c r="UWY22"/>
      <c r="UWZ22"/>
      <c r="UXA22"/>
      <c r="UXB22"/>
      <c r="UXC22"/>
      <c r="UXD22"/>
      <c r="UXE22"/>
      <c r="UXF22"/>
      <c r="UXG22"/>
      <c r="UXH22"/>
      <c r="UXI22"/>
      <c r="UXJ22"/>
      <c r="UXK22"/>
      <c r="UXL22"/>
      <c r="UXM22"/>
      <c r="UXN22"/>
      <c r="UXO22"/>
      <c r="UXP22"/>
      <c r="UXQ22"/>
      <c r="UXR22"/>
      <c r="UXS22"/>
      <c r="UXT22"/>
      <c r="UXU22"/>
      <c r="UXV22"/>
      <c r="UXW22"/>
      <c r="UXX22"/>
      <c r="UXY22"/>
      <c r="UXZ22"/>
      <c r="UYA22"/>
      <c r="UYB22"/>
      <c r="UYC22"/>
      <c r="UYD22"/>
      <c r="UYE22"/>
      <c r="UYF22"/>
      <c r="UYG22"/>
      <c r="UYH22"/>
      <c r="UYI22"/>
      <c r="UYJ22"/>
      <c r="UYK22"/>
      <c r="UYL22"/>
      <c r="UYM22"/>
      <c r="UYN22"/>
      <c r="UYO22"/>
      <c r="UYP22"/>
      <c r="UYQ22"/>
      <c r="UYR22"/>
      <c r="UYS22"/>
      <c r="UYT22"/>
      <c r="UYU22"/>
      <c r="UYV22"/>
      <c r="UYW22"/>
      <c r="UYX22"/>
      <c r="UYY22"/>
      <c r="UYZ22"/>
      <c r="UZA22"/>
      <c r="UZB22"/>
      <c r="UZC22"/>
      <c r="UZD22"/>
      <c r="UZE22"/>
      <c r="UZF22"/>
      <c r="UZG22"/>
      <c r="UZH22"/>
      <c r="UZI22"/>
      <c r="UZJ22"/>
      <c r="UZK22"/>
      <c r="UZL22"/>
      <c r="UZM22"/>
      <c r="UZN22"/>
      <c r="UZO22"/>
      <c r="UZP22"/>
      <c r="UZQ22"/>
      <c r="UZR22"/>
      <c r="UZS22"/>
      <c r="UZT22"/>
      <c r="UZU22"/>
      <c r="UZV22"/>
      <c r="UZW22"/>
      <c r="UZX22"/>
      <c r="UZY22"/>
      <c r="UZZ22"/>
      <c r="VAA22"/>
      <c r="VAB22"/>
      <c r="VAC22"/>
      <c r="VAD22"/>
      <c r="VAE22"/>
      <c r="VAF22"/>
      <c r="VAG22"/>
      <c r="VAH22"/>
      <c r="VAI22"/>
      <c r="VAJ22"/>
      <c r="VAK22"/>
      <c r="VAL22"/>
      <c r="VAM22"/>
      <c r="VAN22"/>
      <c r="VAO22"/>
      <c r="VAP22"/>
      <c r="VAQ22"/>
      <c r="VAR22"/>
      <c r="VAS22"/>
      <c r="VAT22"/>
      <c r="VAU22"/>
      <c r="VAV22"/>
      <c r="VAW22"/>
      <c r="VAX22"/>
      <c r="VAY22"/>
      <c r="VAZ22"/>
      <c r="VBA22"/>
      <c r="VBB22"/>
      <c r="VBC22"/>
      <c r="VBD22"/>
      <c r="VBE22"/>
      <c r="VBF22"/>
      <c r="VBG22"/>
      <c r="VBH22"/>
      <c r="VBI22"/>
      <c r="VBJ22"/>
      <c r="VBK22"/>
      <c r="VBL22"/>
      <c r="VBM22"/>
      <c r="VBN22"/>
      <c r="VBO22"/>
      <c r="VBP22"/>
      <c r="VBQ22"/>
      <c r="VBR22"/>
      <c r="VBS22"/>
      <c r="VBT22"/>
      <c r="VBU22"/>
      <c r="VBV22"/>
      <c r="VBW22"/>
      <c r="VBX22"/>
      <c r="VBY22"/>
      <c r="VBZ22"/>
      <c r="VCA22"/>
      <c r="VCB22"/>
      <c r="VCC22"/>
      <c r="VCD22"/>
      <c r="VCE22"/>
      <c r="VCF22"/>
      <c r="VCG22"/>
      <c r="VCH22"/>
      <c r="VCI22"/>
      <c r="VCJ22"/>
      <c r="VCK22"/>
      <c r="VCL22"/>
      <c r="VCM22"/>
      <c r="VCN22"/>
      <c r="VCO22"/>
      <c r="VCP22"/>
      <c r="VCQ22"/>
      <c r="VCR22"/>
      <c r="VCS22"/>
      <c r="VCT22"/>
      <c r="VCU22"/>
      <c r="VCV22"/>
      <c r="VCW22"/>
      <c r="VCX22"/>
      <c r="VCY22"/>
      <c r="VCZ22"/>
      <c r="VDA22"/>
      <c r="VDB22"/>
      <c r="VDC22"/>
      <c r="VDD22"/>
      <c r="VDE22"/>
      <c r="VDF22"/>
      <c r="VDG22"/>
      <c r="VDH22"/>
      <c r="VDI22"/>
      <c r="VDJ22"/>
      <c r="VDK22"/>
      <c r="VDL22"/>
      <c r="VDM22"/>
      <c r="VDN22"/>
      <c r="VDO22"/>
      <c r="VDP22"/>
      <c r="VDQ22"/>
      <c r="VDR22"/>
      <c r="VDS22"/>
      <c r="VDT22"/>
      <c r="VDU22"/>
      <c r="VDV22"/>
      <c r="VDW22"/>
      <c r="VDX22"/>
      <c r="VDY22"/>
      <c r="VDZ22"/>
      <c r="VEA22"/>
      <c r="VEB22"/>
      <c r="VEC22"/>
      <c r="VED22"/>
      <c r="VEE22"/>
      <c r="VEF22"/>
      <c r="VEG22"/>
      <c r="VEH22"/>
      <c r="VEI22"/>
      <c r="VEJ22"/>
      <c r="VEK22"/>
      <c r="VEL22"/>
      <c r="VEM22"/>
      <c r="VEN22"/>
      <c r="VEO22"/>
      <c r="VEP22"/>
      <c r="VEQ22"/>
      <c r="VER22"/>
      <c r="VES22"/>
      <c r="VET22"/>
      <c r="VEU22"/>
      <c r="VEV22"/>
      <c r="VEW22"/>
      <c r="VEX22"/>
      <c r="VEY22"/>
      <c r="VEZ22"/>
      <c r="VFA22"/>
      <c r="VFB22"/>
      <c r="VFC22"/>
      <c r="VFD22"/>
      <c r="VFE22"/>
      <c r="VFF22"/>
      <c r="VFG22"/>
      <c r="VFH22"/>
      <c r="VFI22"/>
      <c r="VFJ22"/>
      <c r="VFK22"/>
      <c r="VFL22"/>
      <c r="VFM22"/>
      <c r="VFN22"/>
      <c r="VFO22"/>
      <c r="VFP22"/>
      <c r="VFQ22"/>
      <c r="VFR22"/>
      <c r="VFS22"/>
      <c r="VFT22"/>
      <c r="VFU22"/>
      <c r="VFV22"/>
      <c r="VFW22"/>
      <c r="VFX22"/>
      <c r="VFY22"/>
      <c r="VFZ22"/>
      <c r="VGA22"/>
      <c r="VGB22"/>
      <c r="VGC22"/>
      <c r="VGD22"/>
      <c r="VGE22"/>
      <c r="VGF22"/>
      <c r="VGG22"/>
      <c r="VGH22"/>
      <c r="VGI22"/>
      <c r="VGJ22"/>
      <c r="VGK22"/>
      <c r="VGL22"/>
      <c r="VGM22"/>
      <c r="VGN22"/>
      <c r="VGO22"/>
      <c r="VGP22"/>
      <c r="VGQ22"/>
      <c r="VGR22"/>
      <c r="VGS22"/>
      <c r="VGT22"/>
      <c r="VGU22"/>
      <c r="VGV22"/>
      <c r="VGW22"/>
      <c r="VGX22"/>
      <c r="VGY22"/>
      <c r="VGZ22"/>
      <c r="VHA22"/>
      <c r="VHB22"/>
      <c r="VHC22"/>
      <c r="VHD22"/>
      <c r="VHE22"/>
      <c r="VHF22"/>
      <c r="VHG22"/>
      <c r="VHH22"/>
      <c r="VHI22"/>
      <c r="VHJ22"/>
      <c r="VHK22"/>
      <c r="VHL22"/>
      <c r="VHM22"/>
      <c r="VHN22"/>
      <c r="VHO22"/>
      <c r="VHP22"/>
      <c r="VHQ22"/>
      <c r="VHR22"/>
      <c r="VHS22"/>
      <c r="VHT22"/>
      <c r="VHU22"/>
      <c r="VHV22"/>
      <c r="VHW22"/>
      <c r="VHX22"/>
      <c r="VHY22"/>
      <c r="VHZ22"/>
      <c r="VIA22"/>
      <c r="VIB22"/>
      <c r="VIC22"/>
      <c r="VID22"/>
      <c r="VIE22"/>
      <c r="VIF22"/>
      <c r="VIG22"/>
      <c r="VIH22"/>
      <c r="VII22"/>
      <c r="VIJ22"/>
      <c r="VIK22"/>
      <c r="VIL22"/>
      <c r="VIM22"/>
      <c r="VIN22"/>
      <c r="VIO22"/>
      <c r="VIP22"/>
      <c r="VIQ22"/>
      <c r="VIR22"/>
      <c r="VIS22"/>
      <c r="VIT22"/>
      <c r="VIU22"/>
      <c r="VIV22"/>
      <c r="VIW22"/>
      <c r="VIX22"/>
      <c r="VIY22"/>
      <c r="VIZ22"/>
      <c r="VJA22"/>
      <c r="VJB22"/>
      <c r="VJC22"/>
      <c r="VJD22"/>
      <c r="VJE22"/>
      <c r="VJF22"/>
      <c r="VJG22"/>
      <c r="VJH22"/>
      <c r="VJI22"/>
      <c r="VJJ22"/>
      <c r="VJK22"/>
      <c r="VJL22"/>
      <c r="VJM22"/>
      <c r="VJN22"/>
      <c r="VJO22"/>
      <c r="VJP22"/>
      <c r="VJQ22"/>
      <c r="VJR22"/>
      <c r="VJS22"/>
      <c r="VJT22"/>
      <c r="VJU22"/>
      <c r="VJV22"/>
      <c r="VJW22"/>
      <c r="VJX22"/>
      <c r="VJY22"/>
      <c r="VJZ22"/>
      <c r="VKA22"/>
      <c r="VKB22"/>
      <c r="VKC22"/>
      <c r="VKD22"/>
      <c r="VKE22"/>
      <c r="VKF22"/>
      <c r="VKG22"/>
      <c r="VKH22"/>
      <c r="VKI22"/>
      <c r="VKJ22"/>
      <c r="VKK22"/>
      <c r="VKL22"/>
      <c r="VKM22"/>
      <c r="VKN22"/>
      <c r="VKO22"/>
      <c r="VKP22"/>
      <c r="VKQ22"/>
      <c r="VKR22"/>
      <c r="VKS22"/>
      <c r="VKT22"/>
      <c r="VKU22"/>
      <c r="VKV22"/>
      <c r="VKW22"/>
      <c r="VKX22"/>
      <c r="VKY22"/>
      <c r="VKZ22"/>
      <c r="VLA22"/>
      <c r="VLB22"/>
      <c r="VLC22"/>
      <c r="VLD22"/>
      <c r="VLE22"/>
      <c r="VLF22"/>
      <c r="VLG22"/>
      <c r="VLH22"/>
      <c r="VLI22"/>
      <c r="VLJ22"/>
      <c r="VLK22"/>
      <c r="VLL22"/>
      <c r="VLM22"/>
      <c r="VLN22"/>
      <c r="VLO22"/>
      <c r="VLP22"/>
      <c r="VLQ22"/>
      <c r="VLR22"/>
      <c r="VLS22"/>
      <c r="VLT22"/>
      <c r="VLU22"/>
      <c r="VLV22"/>
      <c r="VLW22"/>
      <c r="VLX22"/>
      <c r="VLY22"/>
      <c r="VLZ22"/>
      <c r="VMA22"/>
      <c r="VMB22"/>
      <c r="VMC22"/>
      <c r="VMD22"/>
      <c r="VME22"/>
      <c r="VMF22"/>
      <c r="VMG22"/>
      <c r="VMH22"/>
      <c r="VMI22"/>
      <c r="VMJ22"/>
      <c r="VMK22"/>
      <c r="VML22"/>
      <c r="VMM22"/>
      <c r="VMN22"/>
      <c r="VMO22"/>
      <c r="VMP22"/>
      <c r="VMQ22"/>
      <c r="VMR22"/>
      <c r="VMS22"/>
      <c r="VMT22"/>
      <c r="VMU22"/>
      <c r="VMV22"/>
      <c r="VMW22"/>
      <c r="VMX22"/>
      <c r="VMY22"/>
      <c r="VMZ22"/>
      <c r="VNA22"/>
      <c r="VNB22"/>
      <c r="VNC22"/>
      <c r="VND22"/>
      <c r="VNE22"/>
      <c r="VNF22"/>
      <c r="VNG22"/>
      <c r="VNH22"/>
      <c r="VNI22"/>
      <c r="VNJ22"/>
      <c r="VNK22"/>
      <c r="VNL22"/>
      <c r="VNM22"/>
      <c r="VNN22"/>
      <c r="VNO22"/>
      <c r="VNP22"/>
      <c r="VNQ22"/>
      <c r="VNR22"/>
      <c r="VNS22"/>
      <c r="VNT22"/>
      <c r="VNU22"/>
      <c r="VNV22"/>
      <c r="VNW22"/>
      <c r="VNX22"/>
      <c r="VNY22"/>
      <c r="VNZ22"/>
      <c r="VOA22"/>
      <c r="VOB22"/>
      <c r="VOC22"/>
      <c r="VOD22"/>
      <c r="VOE22"/>
      <c r="VOF22"/>
      <c r="VOG22"/>
      <c r="VOH22"/>
      <c r="VOI22"/>
      <c r="VOJ22"/>
      <c r="VOK22"/>
      <c r="VOL22"/>
      <c r="VOM22"/>
      <c r="VON22"/>
      <c r="VOO22"/>
      <c r="VOP22"/>
      <c r="VOQ22"/>
      <c r="VOR22"/>
      <c r="VOS22"/>
      <c r="VOT22"/>
      <c r="VOU22"/>
      <c r="VOV22"/>
      <c r="VOW22"/>
      <c r="VOX22"/>
      <c r="VOY22"/>
      <c r="VOZ22"/>
      <c r="VPA22"/>
      <c r="VPB22"/>
      <c r="VPC22"/>
      <c r="VPD22"/>
      <c r="VPE22"/>
      <c r="VPF22"/>
      <c r="VPG22"/>
      <c r="VPH22"/>
      <c r="VPI22"/>
      <c r="VPJ22"/>
      <c r="VPK22"/>
      <c r="VPL22"/>
      <c r="VPM22"/>
      <c r="VPN22"/>
      <c r="VPO22"/>
      <c r="VPP22"/>
      <c r="VPQ22"/>
      <c r="VPR22"/>
      <c r="VPS22"/>
      <c r="VPT22"/>
      <c r="VPU22"/>
      <c r="VPV22"/>
      <c r="VPW22"/>
      <c r="VPX22"/>
      <c r="VPY22"/>
      <c r="VPZ22"/>
      <c r="VQA22"/>
      <c r="VQB22"/>
      <c r="VQC22"/>
      <c r="VQD22"/>
      <c r="VQE22"/>
      <c r="VQF22"/>
      <c r="VQG22"/>
      <c r="VQH22"/>
      <c r="VQI22"/>
      <c r="VQJ22"/>
      <c r="VQK22"/>
      <c r="VQL22"/>
      <c r="VQM22"/>
      <c r="VQN22"/>
      <c r="VQO22"/>
      <c r="VQP22"/>
      <c r="VQQ22"/>
      <c r="VQR22"/>
      <c r="VQS22"/>
      <c r="VQT22"/>
      <c r="VQU22"/>
      <c r="VQV22"/>
      <c r="VQW22"/>
      <c r="VQX22"/>
      <c r="VQY22"/>
      <c r="VQZ22"/>
      <c r="VRA22"/>
      <c r="VRB22"/>
      <c r="VRC22"/>
      <c r="VRD22"/>
      <c r="VRE22"/>
      <c r="VRF22"/>
      <c r="VRG22"/>
      <c r="VRH22"/>
      <c r="VRI22"/>
      <c r="VRJ22"/>
      <c r="VRK22"/>
      <c r="VRL22"/>
      <c r="VRM22"/>
      <c r="VRN22"/>
      <c r="VRO22"/>
      <c r="VRP22"/>
      <c r="VRQ22"/>
      <c r="VRR22"/>
      <c r="VRS22"/>
      <c r="VRT22"/>
      <c r="VRU22"/>
      <c r="VRV22"/>
      <c r="VRW22"/>
      <c r="VRX22"/>
      <c r="VRY22"/>
      <c r="VRZ22"/>
      <c r="VSA22"/>
      <c r="VSB22"/>
      <c r="VSC22"/>
      <c r="VSD22"/>
      <c r="VSE22"/>
      <c r="VSF22"/>
      <c r="VSG22"/>
      <c r="VSH22"/>
      <c r="VSI22"/>
      <c r="VSJ22"/>
      <c r="VSK22"/>
      <c r="VSL22"/>
      <c r="VSM22"/>
      <c r="VSN22"/>
      <c r="VSO22"/>
      <c r="VSP22"/>
      <c r="VSQ22"/>
      <c r="VSR22"/>
      <c r="VSS22"/>
      <c r="VST22"/>
      <c r="VSU22"/>
      <c r="VSV22"/>
      <c r="VSW22"/>
      <c r="VSX22"/>
      <c r="VSY22"/>
      <c r="VSZ22"/>
      <c r="VTA22"/>
      <c r="VTB22"/>
      <c r="VTC22"/>
      <c r="VTD22"/>
      <c r="VTE22"/>
      <c r="VTF22"/>
      <c r="VTG22"/>
      <c r="VTH22"/>
      <c r="VTI22"/>
      <c r="VTJ22"/>
      <c r="VTK22"/>
      <c r="VTL22"/>
      <c r="VTM22"/>
      <c r="VTN22"/>
      <c r="VTO22"/>
      <c r="VTP22"/>
      <c r="VTQ22"/>
      <c r="VTR22"/>
      <c r="VTS22"/>
      <c r="VTT22"/>
      <c r="VTU22"/>
      <c r="VTV22"/>
      <c r="VTW22"/>
      <c r="VTX22"/>
      <c r="VTY22"/>
      <c r="VTZ22"/>
      <c r="VUA22"/>
      <c r="VUB22"/>
      <c r="VUC22"/>
      <c r="VUD22"/>
      <c r="VUE22"/>
      <c r="VUF22"/>
      <c r="VUG22"/>
      <c r="VUH22"/>
      <c r="VUI22"/>
      <c r="VUJ22"/>
      <c r="VUK22"/>
      <c r="VUL22"/>
      <c r="VUM22"/>
      <c r="VUN22"/>
      <c r="VUO22"/>
      <c r="VUP22"/>
      <c r="VUQ22"/>
      <c r="VUR22"/>
      <c r="VUS22"/>
      <c r="VUT22"/>
      <c r="VUU22"/>
      <c r="VUV22"/>
      <c r="VUW22"/>
      <c r="VUX22"/>
      <c r="VUY22"/>
      <c r="VUZ22"/>
      <c r="VVA22"/>
      <c r="VVB22"/>
      <c r="VVC22"/>
      <c r="VVD22"/>
      <c r="VVE22"/>
      <c r="VVF22"/>
      <c r="VVG22"/>
      <c r="VVH22"/>
      <c r="VVI22"/>
      <c r="VVJ22"/>
      <c r="VVK22"/>
      <c r="VVL22"/>
      <c r="VVM22"/>
      <c r="VVN22"/>
      <c r="VVO22"/>
      <c r="VVP22"/>
      <c r="VVQ22"/>
      <c r="VVR22"/>
      <c r="VVS22"/>
      <c r="VVT22"/>
      <c r="VVU22"/>
      <c r="VVV22"/>
      <c r="VVW22"/>
      <c r="VVX22"/>
      <c r="VVY22"/>
      <c r="VVZ22"/>
      <c r="VWA22"/>
      <c r="VWB22"/>
      <c r="VWC22"/>
      <c r="VWD22"/>
      <c r="VWE22"/>
      <c r="VWF22"/>
      <c r="VWG22"/>
      <c r="VWH22"/>
      <c r="VWI22"/>
      <c r="VWJ22"/>
      <c r="VWK22"/>
      <c r="VWL22"/>
      <c r="VWM22"/>
      <c r="VWN22"/>
      <c r="VWO22"/>
      <c r="VWP22"/>
      <c r="VWQ22"/>
      <c r="VWR22"/>
      <c r="VWS22"/>
      <c r="VWT22"/>
      <c r="VWU22"/>
      <c r="VWV22"/>
      <c r="VWW22"/>
      <c r="VWX22"/>
      <c r="VWY22"/>
      <c r="VWZ22"/>
      <c r="VXA22"/>
      <c r="VXB22"/>
      <c r="VXC22"/>
      <c r="VXD22"/>
      <c r="VXE22"/>
      <c r="VXF22"/>
      <c r="VXG22"/>
      <c r="VXH22"/>
      <c r="VXI22"/>
      <c r="VXJ22"/>
      <c r="VXK22"/>
      <c r="VXL22"/>
      <c r="VXM22"/>
      <c r="VXN22"/>
      <c r="VXO22"/>
      <c r="VXP22"/>
      <c r="VXQ22"/>
      <c r="VXR22"/>
      <c r="VXS22"/>
      <c r="VXT22"/>
      <c r="VXU22"/>
      <c r="VXV22"/>
      <c r="VXW22"/>
      <c r="VXX22"/>
      <c r="VXY22"/>
      <c r="VXZ22"/>
      <c r="VYA22"/>
      <c r="VYB22"/>
      <c r="VYC22"/>
      <c r="VYD22"/>
      <c r="VYE22"/>
      <c r="VYF22"/>
      <c r="VYG22"/>
      <c r="VYH22"/>
      <c r="VYI22"/>
      <c r="VYJ22"/>
      <c r="VYK22"/>
      <c r="VYL22"/>
      <c r="VYM22"/>
      <c r="VYN22"/>
      <c r="VYO22"/>
      <c r="VYP22"/>
      <c r="VYQ22"/>
      <c r="VYR22"/>
      <c r="VYS22"/>
      <c r="VYT22"/>
      <c r="VYU22"/>
      <c r="VYV22"/>
      <c r="VYW22"/>
      <c r="VYX22"/>
      <c r="VYY22"/>
      <c r="VYZ22"/>
      <c r="VZA22"/>
      <c r="VZB22"/>
      <c r="VZC22"/>
      <c r="VZD22"/>
      <c r="VZE22"/>
      <c r="VZF22"/>
      <c r="VZG22"/>
      <c r="VZH22"/>
      <c r="VZI22"/>
      <c r="VZJ22"/>
      <c r="VZK22"/>
      <c r="VZL22"/>
      <c r="VZM22"/>
      <c r="VZN22"/>
      <c r="VZO22"/>
      <c r="VZP22"/>
      <c r="VZQ22"/>
      <c r="VZR22"/>
      <c r="VZS22"/>
      <c r="VZT22"/>
      <c r="VZU22"/>
      <c r="VZV22"/>
      <c r="VZW22"/>
      <c r="VZX22"/>
      <c r="VZY22"/>
      <c r="VZZ22"/>
      <c r="WAA22"/>
      <c r="WAB22"/>
      <c r="WAC22"/>
      <c r="WAD22"/>
      <c r="WAE22"/>
      <c r="WAF22"/>
      <c r="WAG22"/>
      <c r="WAH22"/>
      <c r="WAI22"/>
      <c r="WAJ22"/>
      <c r="WAK22"/>
      <c r="WAL22"/>
      <c r="WAM22"/>
      <c r="WAN22"/>
      <c r="WAO22"/>
      <c r="WAP22"/>
      <c r="WAQ22"/>
      <c r="WAR22"/>
      <c r="WAS22"/>
      <c r="WAT22"/>
      <c r="WAU22"/>
      <c r="WAV22"/>
      <c r="WAW22"/>
      <c r="WAX22"/>
      <c r="WAY22"/>
      <c r="WAZ22"/>
      <c r="WBA22"/>
      <c r="WBB22"/>
      <c r="WBC22"/>
      <c r="WBD22"/>
      <c r="WBE22"/>
      <c r="WBF22"/>
      <c r="WBG22"/>
      <c r="WBH22"/>
      <c r="WBI22"/>
      <c r="WBJ22"/>
      <c r="WBK22"/>
      <c r="WBL22"/>
      <c r="WBM22"/>
      <c r="WBN22"/>
      <c r="WBO22"/>
      <c r="WBP22"/>
      <c r="WBQ22"/>
      <c r="WBR22"/>
      <c r="WBS22"/>
      <c r="WBT22"/>
      <c r="WBU22"/>
      <c r="WBV22"/>
      <c r="WBW22"/>
      <c r="WBX22"/>
      <c r="WBY22"/>
      <c r="WBZ22"/>
      <c r="WCA22"/>
      <c r="WCB22"/>
      <c r="WCC22"/>
      <c r="WCD22"/>
      <c r="WCE22"/>
      <c r="WCF22"/>
      <c r="WCG22"/>
      <c r="WCH22"/>
      <c r="WCI22"/>
      <c r="WCJ22"/>
      <c r="WCK22"/>
      <c r="WCL22"/>
      <c r="WCM22"/>
      <c r="WCN22"/>
      <c r="WCO22"/>
      <c r="WCP22"/>
      <c r="WCQ22"/>
      <c r="WCR22"/>
      <c r="WCS22"/>
      <c r="WCT22"/>
      <c r="WCU22"/>
      <c r="WCV22"/>
      <c r="WCW22"/>
      <c r="WCX22"/>
      <c r="WCY22"/>
      <c r="WCZ22"/>
      <c r="WDA22"/>
      <c r="WDB22"/>
      <c r="WDC22"/>
      <c r="WDD22"/>
      <c r="WDE22"/>
      <c r="WDF22"/>
      <c r="WDG22"/>
      <c r="WDH22"/>
      <c r="WDI22"/>
      <c r="WDJ22"/>
      <c r="WDK22"/>
      <c r="WDL22"/>
      <c r="WDM22"/>
      <c r="WDN22"/>
      <c r="WDO22"/>
      <c r="WDP22"/>
      <c r="WDQ22"/>
      <c r="WDR22"/>
      <c r="WDS22"/>
      <c r="WDT22"/>
      <c r="WDU22"/>
      <c r="WDV22"/>
      <c r="WDW22"/>
      <c r="WDX22"/>
      <c r="WDY22"/>
      <c r="WDZ22"/>
      <c r="WEA22"/>
      <c r="WEB22"/>
      <c r="WEC22"/>
      <c r="WED22"/>
      <c r="WEE22"/>
      <c r="WEF22"/>
      <c r="WEG22"/>
      <c r="WEH22"/>
      <c r="WEI22"/>
      <c r="WEJ22"/>
      <c r="WEK22"/>
      <c r="WEL22"/>
      <c r="WEM22"/>
      <c r="WEN22"/>
      <c r="WEO22"/>
      <c r="WEP22"/>
      <c r="WEQ22"/>
      <c r="WER22"/>
      <c r="WES22"/>
      <c r="WET22"/>
      <c r="WEU22"/>
      <c r="WEV22"/>
      <c r="WEW22"/>
      <c r="WEX22"/>
      <c r="WEY22"/>
      <c r="WEZ22"/>
      <c r="WFA22"/>
      <c r="WFB22"/>
      <c r="WFC22"/>
      <c r="WFD22"/>
      <c r="WFE22"/>
      <c r="WFF22"/>
      <c r="WFG22"/>
      <c r="WFH22"/>
      <c r="WFI22"/>
      <c r="WFJ22"/>
      <c r="WFK22"/>
      <c r="WFL22"/>
      <c r="WFM22"/>
      <c r="WFN22"/>
      <c r="WFO22"/>
      <c r="WFP22"/>
      <c r="WFQ22"/>
      <c r="WFR22"/>
      <c r="WFS22"/>
      <c r="WFT22"/>
      <c r="WFU22"/>
      <c r="WFV22"/>
      <c r="WFW22"/>
      <c r="WFX22"/>
      <c r="WFY22"/>
      <c r="WFZ22"/>
      <c r="WGA22"/>
      <c r="WGB22"/>
      <c r="WGC22"/>
      <c r="WGD22"/>
      <c r="WGE22"/>
      <c r="WGF22"/>
      <c r="WGG22"/>
      <c r="WGH22"/>
      <c r="WGI22"/>
      <c r="WGJ22"/>
      <c r="WGK22"/>
      <c r="WGL22"/>
      <c r="WGM22"/>
      <c r="WGN22"/>
      <c r="WGO22"/>
      <c r="WGP22"/>
      <c r="WGQ22"/>
      <c r="WGR22"/>
      <c r="WGS22"/>
      <c r="WGT22"/>
      <c r="WGU22"/>
      <c r="WGV22"/>
      <c r="WGW22"/>
      <c r="WGX22"/>
      <c r="WGY22"/>
      <c r="WGZ22"/>
      <c r="WHA22"/>
      <c r="WHB22"/>
      <c r="WHC22"/>
      <c r="WHD22"/>
      <c r="WHE22"/>
      <c r="WHF22"/>
      <c r="WHG22"/>
      <c r="WHH22"/>
      <c r="WHI22"/>
      <c r="WHJ22"/>
      <c r="WHK22"/>
      <c r="WHL22"/>
      <c r="WHM22"/>
      <c r="WHN22"/>
      <c r="WHO22"/>
      <c r="WHP22"/>
      <c r="WHQ22"/>
      <c r="WHR22"/>
      <c r="WHS22"/>
      <c r="WHT22"/>
      <c r="WHU22"/>
      <c r="WHV22"/>
      <c r="WHW22"/>
      <c r="WHX22"/>
      <c r="WHY22"/>
      <c r="WHZ22"/>
      <c r="WIA22"/>
      <c r="WIB22"/>
      <c r="WIC22"/>
      <c r="WID22"/>
      <c r="WIE22"/>
      <c r="WIF22"/>
      <c r="WIG22"/>
      <c r="WIH22"/>
      <c r="WII22"/>
      <c r="WIJ22"/>
      <c r="WIK22"/>
      <c r="WIL22"/>
      <c r="WIM22"/>
      <c r="WIN22"/>
      <c r="WIO22"/>
      <c r="WIP22"/>
      <c r="WIQ22"/>
      <c r="WIR22"/>
      <c r="WIS22"/>
      <c r="WIT22"/>
      <c r="WIU22"/>
      <c r="WIV22"/>
      <c r="WIW22"/>
      <c r="WIX22"/>
      <c r="WIY22"/>
      <c r="WIZ22"/>
      <c r="WJA22"/>
      <c r="WJB22"/>
      <c r="WJC22"/>
      <c r="WJD22"/>
      <c r="WJE22"/>
      <c r="WJF22"/>
      <c r="WJG22"/>
      <c r="WJH22"/>
      <c r="WJI22"/>
      <c r="WJJ22"/>
      <c r="WJK22"/>
      <c r="WJL22"/>
      <c r="WJM22"/>
      <c r="WJN22"/>
      <c r="WJO22"/>
      <c r="WJP22"/>
      <c r="WJQ22"/>
      <c r="WJR22"/>
      <c r="WJS22"/>
      <c r="WJT22"/>
      <c r="WJU22"/>
      <c r="WJV22"/>
      <c r="WJW22"/>
      <c r="WJX22"/>
      <c r="WJY22"/>
      <c r="WJZ22"/>
      <c r="WKA22"/>
      <c r="WKB22"/>
      <c r="WKC22"/>
      <c r="WKD22"/>
      <c r="WKE22"/>
      <c r="WKF22"/>
      <c r="WKG22"/>
      <c r="WKH22"/>
      <c r="WKI22"/>
      <c r="WKJ22"/>
      <c r="WKK22"/>
      <c r="WKL22"/>
      <c r="WKM22"/>
      <c r="WKN22"/>
      <c r="WKO22"/>
      <c r="WKP22"/>
      <c r="WKQ22"/>
      <c r="WKR22"/>
      <c r="WKS22"/>
      <c r="WKT22"/>
      <c r="WKU22"/>
      <c r="WKV22"/>
      <c r="WKW22"/>
      <c r="WKX22"/>
      <c r="WKY22"/>
      <c r="WKZ22"/>
      <c r="WLA22"/>
      <c r="WLB22"/>
      <c r="WLC22"/>
      <c r="WLD22"/>
      <c r="WLE22"/>
      <c r="WLF22"/>
      <c r="WLG22"/>
      <c r="WLH22"/>
      <c r="WLI22"/>
      <c r="WLJ22"/>
      <c r="WLK22"/>
      <c r="WLL22"/>
      <c r="WLM22"/>
      <c r="WLN22"/>
      <c r="WLO22"/>
      <c r="WLP22"/>
      <c r="WLQ22"/>
      <c r="WLR22"/>
      <c r="WLS22"/>
      <c r="WLT22"/>
      <c r="WLU22"/>
      <c r="WLV22"/>
      <c r="WLW22"/>
      <c r="WLX22"/>
      <c r="WLY22"/>
      <c r="WLZ22"/>
      <c r="WMA22"/>
      <c r="WMB22"/>
      <c r="WMC22"/>
      <c r="WMD22"/>
      <c r="WME22"/>
      <c r="WMF22"/>
      <c r="WMG22"/>
      <c r="WMH22"/>
      <c r="WMI22"/>
      <c r="WMJ22"/>
      <c r="WMK22"/>
      <c r="WML22"/>
      <c r="WMM22"/>
      <c r="WMN22"/>
      <c r="WMO22"/>
      <c r="WMP22"/>
      <c r="WMQ22"/>
      <c r="WMR22"/>
      <c r="WMS22"/>
      <c r="WMT22"/>
      <c r="WMU22"/>
      <c r="WMV22"/>
      <c r="WMW22"/>
      <c r="WMX22"/>
      <c r="WMY22"/>
      <c r="WMZ22"/>
      <c r="WNA22"/>
      <c r="WNB22"/>
      <c r="WNC22"/>
      <c r="WND22"/>
      <c r="WNE22"/>
      <c r="WNF22"/>
      <c r="WNG22"/>
      <c r="WNH22"/>
      <c r="WNI22"/>
      <c r="WNJ22"/>
      <c r="WNK22"/>
      <c r="WNL22"/>
      <c r="WNM22"/>
      <c r="WNN22"/>
      <c r="WNO22"/>
      <c r="WNP22"/>
      <c r="WNQ22"/>
      <c r="WNR22"/>
      <c r="WNS22"/>
      <c r="WNT22"/>
      <c r="WNU22"/>
      <c r="WNV22"/>
      <c r="WNW22"/>
      <c r="WNX22"/>
      <c r="WNY22"/>
      <c r="WNZ22"/>
      <c r="WOA22"/>
      <c r="WOB22"/>
      <c r="WOC22"/>
      <c r="WOD22"/>
      <c r="WOE22"/>
      <c r="WOF22"/>
      <c r="WOG22"/>
      <c r="WOH22"/>
      <c r="WOI22"/>
      <c r="WOJ22"/>
      <c r="WOK22"/>
      <c r="WOL22"/>
      <c r="WOM22"/>
      <c r="WON22"/>
      <c r="WOO22"/>
      <c r="WOP22"/>
      <c r="WOQ22"/>
      <c r="WOR22"/>
      <c r="WOS22"/>
      <c r="WOT22"/>
      <c r="WOU22"/>
      <c r="WOV22"/>
      <c r="WOW22"/>
      <c r="WOX22"/>
      <c r="WOY22"/>
      <c r="WOZ22"/>
      <c r="WPA22"/>
      <c r="WPB22"/>
      <c r="WPC22"/>
      <c r="WPD22"/>
      <c r="WPE22"/>
      <c r="WPF22"/>
      <c r="WPG22"/>
      <c r="WPH22"/>
      <c r="WPI22"/>
      <c r="WPJ22"/>
      <c r="WPK22"/>
      <c r="WPL22"/>
      <c r="WPM22"/>
      <c r="WPN22"/>
      <c r="WPO22"/>
      <c r="WPP22"/>
      <c r="WPQ22"/>
      <c r="WPR22"/>
      <c r="WPS22"/>
      <c r="WPT22"/>
      <c r="WPU22"/>
      <c r="WPV22"/>
      <c r="WPW22"/>
      <c r="WPX22"/>
      <c r="WPY22"/>
      <c r="WPZ22"/>
      <c r="WQA22"/>
      <c r="WQB22"/>
      <c r="WQC22"/>
      <c r="WQD22"/>
      <c r="WQE22"/>
      <c r="WQF22"/>
      <c r="WQG22"/>
      <c r="WQH22"/>
      <c r="WQI22"/>
      <c r="WQJ22"/>
      <c r="WQK22"/>
      <c r="WQL22"/>
      <c r="WQM22"/>
      <c r="WQN22"/>
      <c r="WQO22"/>
      <c r="WQP22"/>
      <c r="WQQ22"/>
      <c r="WQR22"/>
      <c r="WQS22"/>
      <c r="WQT22"/>
      <c r="WQU22"/>
      <c r="WQV22"/>
      <c r="WQW22"/>
      <c r="WQX22"/>
      <c r="WQY22"/>
      <c r="WQZ22"/>
      <c r="WRA22"/>
      <c r="WRB22"/>
      <c r="WRC22"/>
      <c r="WRD22"/>
      <c r="WRE22"/>
      <c r="WRF22"/>
      <c r="WRG22"/>
      <c r="WRH22"/>
      <c r="WRI22"/>
      <c r="WRJ22"/>
      <c r="WRK22"/>
      <c r="WRL22"/>
      <c r="WRM22"/>
      <c r="WRN22"/>
      <c r="WRO22"/>
      <c r="WRP22"/>
      <c r="WRQ22"/>
      <c r="WRR22"/>
      <c r="WRS22"/>
      <c r="WRT22"/>
      <c r="WRU22"/>
      <c r="WRV22"/>
      <c r="WRW22"/>
      <c r="WRX22"/>
      <c r="WRY22"/>
      <c r="WRZ22"/>
      <c r="WSA22"/>
      <c r="WSB22"/>
      <c r="WSC22"/>
      <c r="WSD22"/>
      <c r="WSE22"/>
      <c r="WSF22"/>
      <c r="WSG22"/>
      <c r="WSH22"/>
      <c r="WSI22"/>
      <c r="WSJ22"/>
      <c r="WSK22"/>
      <c r="WSL22"/>
      <c r="WSM22"/>
      <c r="WSN22"/>
      <c r="WSO22"/>
      <c r="WSP22"/>
      <c r="WSQ22"/>
      <c r="WSR22"/>
      <c r="WSS22"/>
      <c r="WST22"/>
      <c r="WSU22"/>
      <c r="WSV22"/>
      <c r="WSW22"/>
      <c r="WSX22"/>
      <c r="WSY22"/>
      <c r="WSZ22"/>
      <c r="WTA22"/>
      <c r="WTB22"/>
      <c r="WTC22"/>
      <c r="WTD22"/>
      <c r="WTE22"/>
      <c r="WTF22"/>
      <c r="WTG22"/>
      <c r="WTH22"/>
      <c r="WTI22"/>
      <c r="WTJ22"/>
      <c r="WTK22"/>
      <c r="WTL22"/>
      <c r="WTM22"/>
      <c r="WTN22"/>
      <c r="WTO22"/>
      <c r="WTP22"/>
      <c r="WTQ22"/>
      <c r="WTR22"/>
      <c r="WTS22"/>
      <c r="WTT22"/>
      <c r="WTU22"/>
      <c r="WTV22"/>
      <c r="WTW22"/>
      <c r="WTX22"/>
      <c r="WTY22"/>
      <c r="WTZ22"/>
      <c r="WUA22"/>
      <c r="WUB22"/>
      <c r="WUC22"/>
      <c r="WUD22"/>
      <c r="WUE22"/>
      <c r="WUF22"/>
      <c r="WUG22"/>
      <c r="WUH22"/>
      <c r="WUI22"/>
      <c r="WUJ22"/>
      <c r="WUK22"/>
      <c r="WUL22"/>
      <c r="WUM22"/>
      <c r="WUN22"/>
      <c r="WUO22"/>
      <c r="WUP22"/>
      <c r="WUQ22"/>
      <c r="WUR22"/>
      <c r="WUS22"/>
      <c r="WUT22"/>
      <c r="WUU22"/>
      <c r="WUV22"/>
      <c r="WUW22"/>
      <c r="WUX22"/>
      <c r="WUY22"/>
      <c r="WUZ22"/>
      <c r="WVA22"/>
      <c r="WVB22"/>
      <c r="WVC22"/>
      <c r="WVD22"/>
      <c r="WVE22"/>
      <c r="WVF22"/>
      <c r="WVG22"/>
      <c r="WVH22"/>
      <c r="WVI22"/>
      <c r="WVJ22"/>
      <c r="WVK22"/>
      <c r="WVL22"/>
      <c r="WVM22"/>
      <c r="WVN22"/>
      <c r="WVO22"/>
      <c r="WVP22"/>
      <c r="WVQ22"/>
      <c r="WVR22"/>
      <c r="WVS22"/>
      <c r="WVT22"/>
      <c r="WVU22"/>
      <c r="WVV22"/>
      <c r="WVW22"/>
      <c r="WVX22"/>
      <c r="WVY22"/>
      <c r="WVZ22"/>
      <c r="WWA22"/>
      <c r="WWB22"/>
      <c r="WWC22"/>
      <c r="WWD22"/>
      <c r="WWE22"/>
      <c r="WWF22"/>
      <c r="WWG22"/>
      <c r="WWH22"/>
      <c r="WWI22"/>
      <c r="WWJ22"/>
      <c r="WWK22"/>
      <c r="WWL22"/>
      <c r="WWM22"/>
      <c r="WWN22"/>
      <c r="WWO22"/>
      <c r="WWP22"/>
      <c r="WWQ22"/>
      <c r="WWR22"/>
      <c r="WWS22"/>
      <c r="WWT22"/>
      <c r="WWU22"/>
      <c r="WWV22"/>
      <c r="WWW22"/>
      <c r="WWX22"/>
      <c r="WWY22"/>
      <c r="WWZ22"/>
      <c r="WXA22"/>
      <c r="WXB22"/>
      <c r="WXC22"/>
      <c r="WXD22"/>
      <c r="WXE22"/>
      <c r="WXF22"/>
      <c r="WXG22"/>
      <c r="WXH22"/>
      <c r="WXI22"/>
      <c r="WXJ22"/>
      <c r="WXK22"/>
      <c r="WXL22"/>
      <c r="WXM22"/>
      <c r="WXN22"/>
      <c r="WXO22"/>
      <c r="WXP22"/>
      <c r="WXQ22"/>
      <c r="WXR22"/>
      <c r="WXS22"/>
      <c r="WXT22"/>
      <c r="WXU22"/>
      <c r="WXV22"/>
      <c r="WXW22"/>
      <c r="WXX22"/>
      <c r="WXY22"/>
      <c r="WXZ22"/>
      <c r="WYA22"/>
      <c r="WYB22"/>
      <c r="WYC22"/>
      <c r="WYD22"/>
      <c r="WYE22"/>
      <c r="WYF22"/>
      <c r="WYG22"/>
      <c r="WYH22"/>
      <c r="WYI22"/>
      <c r="WYJ22"/>
      <c r="WYK22"/>
      <c r="WYL22"/>
      <c r="WYM22"/>
      <c r="WYN22"/>
      <c r="WYO22"/>
      <c r="WYP22"/>
      <c r="WYQ22"/>
      <c r="WYR22"/>
      <c r="WYS22"/>
      <c r="WYT22"/>
      <c r="WYU22"/>
      <c r="WYV22"/>
      <c r="WYW22"/>
      <c r="WYX22"/>
      <c r="WYY22"/>
      <c r="WYZ22"/>
      <c r="WZA22"/>
      <c r="WZB22"/>
      <c r="WZC22"/>
      <c r="WZD22"/>
      <c r="WZE22"/>
      <c r="WZF22"/>
      <c r="WZG22"/>
      <c r="WZH22"/>
      <c r="WZI22"/>
      <c r="WZJ22"/>
      <c r="WZK22"/>
      <c r="WZL22"/>
      <c r="WZM22"/>
      <c r="WZN22"/>
      <c r="WZO22"/>
      <c r="WZP22"/>
      <c r="WZQ22"/>
      <c r="WZR22"/>
      <c r="WZS22"/>
      <c r="WZT22"/>
      <c r="WZU22"/>
      <c r="WZV22"/>
      <c r="WZW22"/>
      <c r="WZX22"/>
      <c r="WZY22"/>
      <c r="WZZ22"/>
      <c r="XAA22"/>
      <c r="XAB22"/>
      <c r="XAC22"/>
      <c r="XAD22"/>
      <c r="XAE22"/>
      <c r="XAF22"/>
      <c r="XAG22"/>
      <c r="XAH22"/>
      <c r="XAI22"/>
      <c r="XAJ22"/>
      <c r="XAK22"/>
      <c r="XAL22"/>
      <c r="XAM22"/>
      <c r="XAN22"/>
      <c r="XAO22"/>
      <c r="XAP22"/>
      <c r="XAQ22"/>
      <c r="XAR22"/>
      <c r="XAS22"/>
      <c r="XAT22"/>
      <c r="XAU22"/>
      <c r="XAV22"/>
      <c r="XAW22"/>
      <c r="XAX22"/>
      <c r="XAY22"/>
      <c r="XAZ22"/>
      <c r="XBA22"/>
      <c r="XBB22"/>
      <c r="XBC22"/>
      <c r="XBD22"/>
      <c r="XBE22"/>
      <c r="XBF22"/>
      <c r="XBG22"/>
      <c r="XBH22"/>
      <c r="XBI22"/>
      <c r="XBJ22"/>
      <c r="XBK22"/>
      <c r="XBL22"/>
      <c r="XBM22"/>
      <c r="XBN22"/>
      <c r="XBO22"/>
      <c r="XBP22"/>
      <c r="XBQ22"/>
      <c r="XBR22"/>
      <c r="XBS22"/>
      <c r="XBT22"/>
      <c r="XBU22"/>
      <c r="XBV22"/>
      <c r="XBW22"/>
      <c r="XBX22"/>
      <c r="XBY22"/>
      <c r="XBZ22"/>
      <c r="XCA22"/>
      <c r="XCB22"/>
      <c r="XCC22"/>
      <c r="XCD22"/>
      <c r="XCE22"/>
      <c r="XCF22"/>
      <c r="XCG22"/>
      <c r="XCH22"/>
      <c r="XCI22"/>
      <c r="XCJ22"/>
      <c r="XCK22"/>
      <c r="XCL22"/>
      <c r="XCM22"/>
      <c r="XCN22"/>
      <c r="XCO22"/>
      <c r="XCP22"/>
      <c r="XCQ22"/>
      <c r="XCR22"/>
      <c r="XCS22"/>
      <c r="XCT22"/>
      <c r="XCU22"/>
      <c r="XCV22"/>
      <c r="XCW22"/>
      <c r="XCX22"/>
      <c r="XCY22"/>
      <c r="XCZ22"/>
      <c r="XDA22"/>
      <c r="XDB22"/>
      <c r="XDC22"/>
      <c r="XDD22"/>
      <c r="XDE22"/>
      <c r="XDF22"/>
      <c r="XDG22"/>
      <c r="XDH22"/>
      <c r="XDI22"/>
      <c r="XDJ22"/>
      <c r="XDK22"/>
      <c r="XDL22"/>
      <c r="XDM22"/>
      <c r="XDN22"/>
      <c r="XDO22"/>
      <c r="XDP22"/>
      <c r="XDQ22"/>
      <c r="XDR22"/>
      <c r="XDS22"/>
      <c r="XDT22"/>
      <c r="XDU22"/>
      <c r="XDV22"/>
      <c r="XDW22"/>
      <c r="XDX22"/>
      <c r="XDY22"/>
      <c r="XDZ22"/>
      <c r="XEA22"/>
      <c r="XEB22"/>
      <c r="XEC22"/>
      <c r="XED22"/>
      <c r="XEE22"/>
      <c r="XEF22"/>
      <c r="XEG22"/>
      <c r="XEH22"/>
      <c r="XEI22"/>
      <c r="XEJ22"/>
      <c r="XEK22"/>
      <c r="XEL22"/>
      <c r="XEM22"/>
      <c r="XEN22"/>
      <c r="XEO22"/>
      <c r="XEP22"/>
      <c r="XEQ22"/>
      <c r="XER22"/>
      <c r="XES22"/>
      <c r="XET22"/>
      <c r="XEU22"/>
      <c r="XEV22"/>
      <c r="XEW22"/>
      <c r="XEX22"/>
      <c r="XEY22"/>
      <c r="XEZ22"/>
      <c r="XFA22"/>
      <c r="XFB22"/>
      <c r="XFC22"/>
      <c r="XFD22"/>
    </row>
    <row r="23" spans="1:16384" s="1" customFormat="1" ht="45.75" customHeight="1">
      <c r="A23" s="1275" t="str">
        <f>VLOOKUP(B23,FillHome_OO[],2,FALSE)</f>
        <v>Outcome 2 - By 2022, all people, particularly the most vulnerable, benefit from enhanced national and local capacity to apply integrated and innovative approaches to the sustainable and participative management of natural resources and biodiversity, climate change adaptation and mitigation, and disaster-risk reduction.</v>
      </c>
      <c r="B23" s="531" t="str">
        <f>VLOOKUP(Tablo_MonitoringTable[[#This Row],[Indicators Numbering (can be hidden)]],IndicNumbering[],4,FALSE)</f>
        <v>Outcome 2</v>
      </c>
      <c r="C23" s="1274"/>
      <c r="D23" s="531" t="str">
        <f t="array" ref="D23">INDEX(CO_indicators_list[], SMALL(IF(CO_Indic_List='1_Entry_Table'!$B$16,ROW(CO_Indic_List)-7),ROWS(D$6:D23)),8)</f>
        <v xml:space="preserve">2.1 - Proportion of municipalities that incorporate and implement principles of sustainable urban development in the planning process </v>
      </c>
      <c r="E23" s="531" t="str">
        <f t="array" ref="E23">INDEX(CO_indicators_list[], SMALL(IF(CO_Indic_List='1_Entry_Table'!$B$16,ROW(CO_Indic_List)-7),ROWS(E$6:E23)),3)</f>
        <v>Indicator 2.1</v>
      </c>
      <c r="F23" s="210"/>
      <c r="G23" s="194"/>
      <c r="H23" s="203">
        <f>VLOOKUP(Tablo_MonitoringTable[[#This Row],[Indicators Numbering (can be hidden)]],Data_collection_table,8,FALSE)</f>
        <v>0</v>
      </c>
      <c r="I23" s="198">
        <f>VLOOKUP(Tablo_MonitoringTable[[#This Row],[Indicators Numbering (can be hidden)]],Data_collection_table,10,FALSE)</f>
        <v>0</v>
      </c>
      <c r="J23" s="202">
        <f>VLOOKUP(Tablo_MonitoringTable[[#This Row],[Indicators Numbering (can be hidden)]],Data_collection_table,11,FALSE)</f>
        <v>0</v>
      </c>
      <c r="K23" s="195">
        <f>VLOOKUP(Tablo_MonitoringTable[[#This Row],[Indicators Numbering (can be hidden)]],Data_collection_table,12,FALSE)</f>
        <v>0</v>
      </c>
      <c r="L23" s="204">
        <f t="shared" si="0"/>
        <v>0</v>
      </c>
      <c r="M23" s="196">
        <f>VLOOKUP(Tablo_MonitoringTable[[#This Row],[Indicators Numbering (can be hidden)]],Data_collection_table,13,FALSE)</f>
        <v>0</v>
      </c>
      <c r="N23" s="195">
        <f>VLOOKUP(Tablo_MonitoringTable[[#This Row],[Indicators Numbering (can be hidden)]],Data_collection_table,14,FALSE)</f>
        <v>0</v>
      </c>
      <c r="O23" s="204">
        <f t="shared" si="1"/>
        <v>0</v>
      </c>
      <c r="P23" s="196">
        <f>VLOOKUP(Tablo_MonitoringTable[[#This Row],[Indicators Numbering (can be hidden)]],Data_collection_table,15,FALSE)</f>
        <v>0</v>
      </c>
      <c r="Q23" s="195">
        <f>VLOOKUP(Tablo_MonitoringTable[[#This Row],[Indicators Numbering (can be hidden)]],Data_collection_table,16,FALSE)</f>
        <v>0</v>
      </c>
      <c r="R23" s="204">
        <f t="shared" si="2"/>
        <v>0</v>
      </c>
      <c r="S23" s="196">
        <f>VLOOKUP(Tablo_MonitoringTable[[#This Row],[Indicators Numbering (can be hidden)]],Data_collection_table,17,FALSE)</f>
        <v>0</v>
      </c>
      <c r="T23" s="195">
        <f>VLOOKUP(Tablo_MonitoringTable[[#This Row],[Indicators Numbering (can be hidden)]],Data_collection_table,18,FALSE)</f>
        <v>0</v>
      </c>
      <c r="U23" s="204">
        <f t="shared" si="3"/>
        <v>0</v>
      </c>
      <c r="V23" s="196">
        <f>VLOOKUP(Tablo_MonitoringTable[[#This Row],[Indicators Numbering (can be hidden)]],Data_collection_table,19,FALSE)</f>
        <v>0</v>
      </c>
      <c r="W23" s="195">
        <f>VLOOKUP(Tablo_MonitoringTable[[#This Row],[Indicators Numbering (can be hidden)]],Data_collection_table,20,FALSE)</f>
        <v>0</v>
      </c>
      <c r="X23" s="204">
        <f t="shared" si="4"/>
        <v>0</v>
      </c>
      <c r="Y23" s="196">
        <f>VLOOKUP(Tablo_MonitoringTable[[#This Row],[Indicators Numbering (can be hidden)]],Data_collection_table,21,FALSE)</f>
        <v>0</v>
      </c>
      <c r="Z23" s="195">
        <f>VLOOKUP(Tablo_MonitoringTable[[#This Row],[Indicators Numbering (can be hidden)]],Data_collection_table,22,FALSE)</f>
        <v>0</v>
      </c>
      <c r="AA23" s="207">
        <f t="shared" si="5"/>
        <v>0</v>
      </c>
      <c r="AB23" s="192">
        <f>VLOOKUP(Tablo_MonitoringTable[[#This Row],[Indicators Numbering (can be hidden)]],Data_collection_table,23,FALSE)</f>
        <v>0</v>
      </c>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IW23"/>
      <c r="IX23"/>
      <c r="IY23"/>
      <c r="IZ23"/>
      <c r="JA23"/>
      <c r="JB23"/>
      <c r="JC23"/>
      <c r="JD23"/>
      <c r="JE23"/>
      <c r="JF23"/>
      <c r="JG23"/>
      <c r="JH23"/>
      <c r="JI23"/>
      <c r="JJ23"/>
      <c r="JK23"/>
      <c r="JL23"/>
      <c r="JM23"/>
      <c r="JN23"/>
      <c r="JO23"/>
      <c r="JP23"/>
      <c r="JQ23"/>
      <c r="JR23"/>
      <c r="JS23"/>
      <c r="JT23"/>
      <c r="JU23"/>
      <c r="JV23"/>
      <c r="JW23"/>
      <c r="JX23"/>
      <c r="JY23"/>
      <c r="JZ23"/>
      <c r="KA23"/>
      <c r="KB23"/>
      <c r="KC23"/>
      <c r="KD23"/>
      <c r="KE23"/>
      <c r="KF23"/>
      <c r="KG23"/>
      <c r="KH23"/>
      <c r="KI23"/>
      <c r="KJ23"/>
      <c r="KK23"/>
      <c r="KL23"/>
      <c r="KM23"/>
      <c r="KN23"/>
      <c r="KO23"/>
      <c r="KP23"/>
      <c r="KQ23"/>
      <c r="KR23"/>
      <c r="KS23"/>
      <c r="KT23"/>
      <c r="KU23"/>
      <c r="KV23"/>
      <c r="KW23"/>
      <c r="KX23"/>
      <c r="KY23"/>
      <c r="KZ23"/>
      <c r="LA23"/>
      <c r="LB23"/>
      <c r="LC23"/>
      <c r="LD23"/>
      <c r="LE23"/>
      <c r="LF23"/>
      <c r="LG23"/>
      <c r="LH23"/>
      <c r="LI23"/>
      <c r="LJ23"/>
      <c r="LK23"/>
      <c r="LL23"/>
      <c r="LM23"/>
      <c r="LN23"/>
      <c r="LO23"/>
      <c r="LP23"/>
      <c r="LQ23"/>
      <c r="LR23"/>
      <c r="LS23"/>
      <c r="LT23"/>
      <c r="LU23"/>
      <c r="LV23"/>
      <c r="LW23"/>
      <c r="LX23"/>
      <c r="LY23"/>
      <c r="LZ23"/>
      <c r="MA23"/>
      <c r="MB23"/>
      <c r="MC23"/>
      <c r="MD23"/>
      <c r="ME23"/>
      <c r="MF23"/>
      <c r="MG23"/>
      <c r="MH23"/>
      <c r="MI23"/>
      <c r="MJ23"/>
      <c r="MK23"/>
      <c r="ML23"/>
      <c r="MM23"/>
      <c r="MN23"/>
      <c r="MO23"/>
      <c r="MP23"/>
      <c r="MQ23"/>
      <c r="MR23"/>
      <c r="MS23"/>
      <c r="MT23"/>
      <c r="MU23"/>
      <c r="MV23"/>
      <c r="MW23"/>
      <c r="MX23"/>
      <c r="MY23"/>
      <c r="MZ23"/>
      <c r="NA23"/>
      <c r="NB23"/>
      <c r="NC23"/>
      <c r="ND23"/>
      <c r="NE23"/>
      <c r="NF23"/>
      <c r="NG23"/>
      <c r="NH23"/>
      <c r="NI23"/>
      <c r="NJ23"/>
      <c r="NK23"/>
      <c r="NL23"/>
      <c r="NM23"/>
      <c r="NN23"/>
      <c r="NO23"/>
      <c r="NP23"/>
      <c r="NQ23"/>
      <c r="NR23"/>
      <c r="NS23"/>
      <c r="NT23"/>
      <c r="NU23"/>
      <c r="NV23"/>
      <c r="NW23"/>
      <c r="NX23"/>
      <c r="NY23"/>
      <c r="NZ23"/>
      <c r="OA23"/>
      <c r="OB23"/>
      <c r="OC23"/>
      <c r="OD23"/>
      <c r="OE23"/>
      <c r="OF23"/>
      <c r="OG23"/>
      <c r="OH23"/>
      <c r="OI23"/>
      <c r="OJ23"/>
      <c r="OK23"/>
      <c r="OL23"/>
      <c r="OM23"/>
      <c r="ON23"/>
      <c r="OO23"/>
      <c r="OP23"/>
      <c r="OQ23"/>
      <c r="OR23"/>
      <c r="OS23"/>
      <c r="OT23"/>
      <c r="OU23"/>
      <c r="OV23"/>
      <c r="OW23"/>
      <c r="OX23"/>
      <c r="OY23"/>
      <c r="OZ23"/>
      <c r="PA23"/>
      <c r="PB23"/>
      <c r="PC23"/>
      <c r="PD23"/>
      <c r="PE23"/>
      <c r="PF23"/>
      <c r="PG23"/>
      <c r="PH23"/>
      <c r="PI23"/>
      <c r="PJ23"/>
      <c r="PK23"/>
      <c r="PL23"/>
      <c r="PM23"/>
      <c r="PN23"/>
      <c r="PO23"/>
      <c r="PP23"/>
      <c r="PQ23"/>
      <c r="PR23"/>
      <c r="PS23"/>
      <c r="PT23"/>
      <c r="PU23"/>
      <c r="PV23"/>
      <c r="PW23"/>
      <c r="PX23"/>
      <c r="PY23"/>
      <c r="PZ23"/>
      <c r="QA23"/>
      <c r="QB23"/>
      <c r="QC23"/>
      <c r="QD23"/>
      <c r="QE23"/>
      <c r="QF23"/>
      <c r="QG23"/>
      <c r="QH23"/>
      <c r="QI23"/>
      <c r="QJ23"/>
      <c r="QK23"/>
      <c r="QL23"/>
      <c r="QM23"/>
      <c r="QN23"/>
      <c r="QO23"/>
      <c r="QP23"/>
      <c r="QQ23"/>
      <c r="QR23"/>
      <c r="QS23"/>
      <c r="QT23"/>
      <c r="QU23"/>
      <c r="QV23"/>
      <c r="QW23"/>
      <c r="QX23"/>
      <c r="QY23"/>
      <c r="QZ23"/>
      <c r="RA23"/>
      <c r="RB23"/>
      <c r="RC23"/>
      <c r="RD23"/>
      <c r="RE23"/>
      <c r="RF23"/>
      <c r="RG23"/>
      <c r="RH23"/>
      <c r="RI23"/>
      <c r="RJ23"/>
      <c r="RK23"/>
      <c r="RL23"/>
      <c r="RM23"/>
      <c r="RN23"/>
      <c r="RO23"/>
      <c r="RP23"/>
      <c r="RQ23"/>
      <c r="RR23"/>
      <c r="RS23"/>
      <c r="RT23"/>
      <c r="RU23"/>
      <c r="RV23"/>
      <c r="RW23"/>
      <c r="RX23"/>
      <c r="RY23"/>
      <c r="RZ23"/>
      <c r="SA23"/>
      <c r="SB23"/>
      <c r="SC23"/>
      <c r="SD23"/>
      <c r="SE23"/>
      <c r="SF23"/>
      <c r="SG23"/>
      <c r="SH23"/>
      <c r="SI23"/>
      <c r="SJ23"/>
      <c r="SK23"/>
      <c r="SL23"/>
      <c r="SM23"/>
      <c r="SN23"/>
      <c r="SO23"/>
      <c r="SP23"/>
      <c r="SQ23"/>
      <c r="SR23"/>
      <c r="SS23"/>
      <c r="ST23"/>
      <c r="SU23"/>
      <c r="SV23"/>
      <c r="SW23"/>
      <c r="SX23"/>
      <c r="SY23"/>
      <c r="SZ23"/>
      <c r="TA23"/>
      <c r="TB23"/>
      <c r="TC23"/>
      <c r="TD23"/>
      <c r="TE23"/>
      <c r="TF23"/>
      <c r="TG23"/>
      <c r="TH23"/>
      <c r="TI23"/>
      <c r="TJ23"/>
      <c r="TK23"/>
      <c r="TL23"/>
      <c r="TM23"/>
      <c r="TN23"/>
      <c r="TO23"/>
      <c r="TP23"/>
      <c r="TQ23"/>
      <c r="TR23"/>
      <c r="TS23"/>
      <c r="TT23"/>
      <c r="TU23"/>
      <c r="TV23"/>
      <c r="TW23"/>
      <c r="TX23"/>
      <c r="TY23"/>
      <c r="TZ23"/>
      <c r="UA23"/>
      <c r="UB23"/>
      <c r="UC23"/>
      <c r="UD23"/>
      <c r="UE23"/>
      <c r="UF23"/>
      <c r="UG23"/>
      <c r="UH23"/>
      <c r="UI23"/>
      <c r="UJ23"/>
      <c r="UK23"/>
      <c r="UL23"/>
      <c r="UM23"/>
      <c r="UN23"/>
      <c r="UO23"/>
      <c r="UP23"/>
      <c r="UQ23"/>
      <c r="UR23"/>
      <c r="US23"/>
      <c r="UT23"/>
      <c r="UU23"/>
      <c r="UV23"/>
      <c r="UW23"/>
      <c r="UX23"/>
      <c r="UY23"/>
      <c r="UZ23"/>
      <c r="VA23"/>
      <c r="VB23"/>
      <c r="VC23"/>
      <c r="VD23"/>
      <c r="VE23"/>
      <c r="VF23"/>
      <c r="VG23"/>
      <c r="VH23"/>
      <c r="VI23"/>
      <c r="VJ23"/>
      <c r="VK23"/>
      <c r="VL23"/>
      <c r="VM23"/>
      <c r="VN23"/>
      <c r="VO23"/>
      <c r="VP23"/>
      <c r="VQ23"/>
      <c r="VR23"/>
      <c r="VS23"/>
      <c r="VT23"/>
      <c r="VU23"/>
      <c r="VV23"/>
      <c r="VW23"/>
      <c r="VX23"/>
      <c r="VY23"/>
      <c r="VZ23"/>
      <c r="WA23"/>
      <c r="WB23"/>
      <c r="WC23"/>
      <c r="WD23"/>
      <c r="WE23"/>
      <c r="WF23"/>
      <c r="WG23"/>
      <c r="WH23"/>
      <c r="WI23"/>
      <c r="WJ23"/>
      <c r="WK23"/>
      <c r="WL23"/>
      <c r="WM23"/>
      <c r="WN23"/>
      <c r="WO23"/>
      <c r="WP23"/>
      <c r="WQ23"/>
      <c r="WR23"/>
      <c r="WS23"/>
      <c r="WT23"/>
      <c r="WU23"/>
      <c r="WV23"/>
      <c r="WW23"/>
      <c r="WX23"/>
      <c r="WY23"/>
      <c r="WZ23"/>
      <c r="XA23"/>
      <c r="XB23"/>
      <c r="XC23"/>
      <c r="XD23"/>
      <c r="XE23"/>
      <c r="XF23"/>
      <c r="XG23"/>
      <c r="XH23"/>
      <c r="XI23"/>
      <c r="XJ23"/>
      <c r="XK23"/>
      <c r="XL23"/>
      <c r="XM23"/>
      <c r="XN23"/>
      <c r="XO23"/>
      <c r="XP23"/>
      <c r="XQ23"/>
      <c r="XR23"/>
      <c r="XS23"/>
      <c r="XT23"/>
      <c r="XU23"/>
      <c r="XV23"/>
      <c r="XW23"/>
      <c r="XX23"/>
      <c r="XY23"/>
      <c r="XZ23"/>
      <c r="YA23"/>
      <c r="YB23"/>
      <c r="YC23"/>
      <c r="YD23"/>
      <c r="YE23"/>
      <c r="YF23"/>
      <c r="YG23"/>
      <c r="YH23"/>
      <c r="YI23"/>
      <c r="YJ23"/>
      <c r="YK23"/>
      <c r="YL23"/>
      <c r="YM23"/>
      <c r="YN23"/>
      <c r="YO23"/>
      <c r="YP23"/>
      <c r="YQ23"/>
      <c r="YR23"/>
      <c r="YS23"/>
      <c r="YT23"/>
      <c r="YU23"/>
      <c r="YV23"/>
      <c r="YW23"/>
      <c r="YX23"/>
      <c r="YY23"/>
      <c r="YZ23"/>
      <c r="ZA23"/>
      <c r="ZB23"/>
      <c r="ZC23"/>
      <c r="ZD23"/>
      <c r="ZE23"/>
      <c r="ZF23"/>
      <c r="ZG23"/>
      <c r="ZH23"/>
      <c r="ZI23"/>
      <c r="ZJ23"/>
      <c r="ZK23"/>
      <c r="ZL23"/>
      <c r="ZM23"/>
      <c r="ZN23"/>
      <c r="ZO23"/>
      <c r="ZP23"/>
      <c r="ZQ23"/>
      <c r="ZR23"/>
      <c r="ZS23"/>
      <c r="ZT23"/>
      <c r="ZU23"/>
      <c r="ZV23"/>
      <c r="ZW23"/>
      <c r="ZX23"/>
      <c r="ZY23"/>
      <c r="ZZ23"/>
      <c r="AAA23"/>
      <c r="AAB23"/>
      <c r="AAC23"/>
      <c r="AAD23"/>
      <c r="AAE23"/>
      <c r="AAF23"/>
      <c r="AAG23"/>
      <c r="AAH23"/>
      <c r="AAI23"/>
      <c r="AAJ23"/>
      <c r="AAK23"/>
      <c r="AAL23"/>
      <c r="AAM23"/>
      <c r="AAN23"/>
      <c r="AAO23"/>
      <c r="AAP23"/>
      <c r="AAQ23"/>
      <c r="AAR23"/>
      <c r="AAS23"/>
      <c r="AAT23"/>
      <c r="AAU23"/>
      <c r="AAV23"/>
      <c r="AAW23"/>
      <c r="AAX23"/>
      <c r="AAY23"/>
      <c r="AAZ23"/>
      <c r="ABA23"/>
      <c r="ABB23"/>
      <c r="ABC23"/>
      <c r="ABD23"/>
      <c r="ABE23"/>
      <c r="ABF23"/>
      <c r="ABG23"/>
      <c r="ABH23"/>
      <c r="ABI23"/>
      <c r="ABJ23"/>
      <c r="ABK23"/>
      <c r="ABL23"/>
      <c r="ABM23"/>
      <c r="ABN23"/>
      <c r="ABO23"/>
      <c r="ABP23"/>
      <c r="ABQ23"/>
      <c r="ABR23"/>
      <c r="ABS23"/>
      <c r="ABT23"/>
      <c r="ABU23"/>
      <c r="ABV23"/>
      <c r="ABW23"/>
      <c r="ABX23"/>
      <c r="ABY23"/>
      <c r="ABZ23"/>
      <c r="ACA23"/>
      <c r="ACB23"/>
      <c r="ACC23"/>
      <c r="ACD23"/>
      <c r="ACE23"/>
      <c r="ACF23"/>
      <c r="ACG23"/>
      <c r="ACH23"/>
      <c r="ACI23"/>
      <c r="ACJ23"/>
      <c r="ACK23"/>
      <c r="ACL23"/>
      <c r="ACM23"/>
      <c r="ACN23"/>
      <c r="ACO23"/>
      <c r="ACP23"/>
      <c r="ACQ23"/>
      <c r="ACR23"/>
      <c r="ACS23"/>
      <c r="ACT23"/>
      <c r="ACU23"/>
      <c r="ACV23"/>
      <c r="ACW23"/>
      <c r="ACX23"/>
      <c r="ACY23"/>
      <c r="ACZ23"/>
      <c r="ADA23"/>
      <c r="ADB23"/>
      <c r="ADC23"/>
      <c r="ADD23"/>
      <c r="ADE23"/>
      <c r="ADF23"/>
      <c r="ADG23"/>
      <c r="ADH23"/>
      <c r="ADI23"/>
      <c r="ADJ23"/>
      <c r="ADK23"/>
      <c r="ADL23"/>
      <c r="ADM23"/>
      <c r="ADN23"/>
      <c r="ADO23"/>
      <c r="ADP23"/>
      <c r="ADQ23"/>
      <c r="ADR23"/>
      <c r="ADS23"/>
      <c r="ADT23"/>
      <c r="ADU23"/>
      <c r="ADV23"/>
      <c r="ADW23"/>
      <c r="ADX23"/>
      <c r="ADY23"/>
      <c r="ADZ23"/>
      <c r="AEA23"/>
      <c r="AEB23"/>
      <c r="AEC23"/>
      <c r="AED23"/>
      <c r="AEE23"/>
      <c r="AEF23"/>
      <c r="AEG23"/>
      <c r="AEH23"/>
      <c r="AEI23"/>
      <c r="AEJ23"/>
      <c r="AEK23"/>
      <c r="AEL23"/>
      <c r="AEM23"/>
      <c r="AEN23"/>
      <c r="AEO23"/>
      <c r="AEP23"/>
      <c r="AEQ23"/>
      <c r="AER23"/>
      <c r="AES23"/>
      <c r="AET23"/>
      <c r="AEU23"/>
      <c r="AEV23"/>
      <c r="AEW23"/>
      <c r="AEX23"/>
      <c r="AEY23"/>
      <c r="AEZ23"/>
      <c r="AFA23"/>
      <c r="AFB23"/>
      <c r="AFC23"/>
      <c r="AFD23"/>
      <c r="AFE23"/>
      <c r="AFF23"/>
      <c r="AFG23"/>
      <c r="AFH23"/>
      <c r="AFI23"/>
      <c r="AFJ23"/>
      <c r="AFK23"/>
      <c r="AFL23"/>
      <c r="AFM23"/>
      <c r="AFN23"/>
      <c r="AFO23"/>
      <c r="AFP23"/>
      <c r="AFQ23"/>
      <c r="AFR23"/>
      <c r="AFS23"/>
      <c r="AFT23"/>
      <c r="AFU23"/>
      <c r="AFV23"/>
      <c r="AFW23"/>
      <c r="AFX23"/>
      <c r="AFY23"/>
      <c r="AFZ23"/>
      <c r="AGA23"/>
      <c r="AGB23"/>
      <c r="AGC23"/>
      <c r="AGD23"/>
      <c r="AGE23"/>
      <c r="AGF23"/>
      <c r="AGG23"/>
      <c r="AGH23"/>
      <c r="AGI23"/>
      <c r="AGJ23"/>
      <c r="AGK23"/>
      <c r="AGL23"/>
      <c r="AGM23"/>
      <c r="AGN23"/>
      <c r="AGO23"/>
      <c r="AGP23"/>
      <c r="AGQ23"/>
      <c r="AGR23"/>
      <c r="AGS23"/>
      <c r="AGT23"/>
      <c r="AGU23"/>
      <c r="AGV23"/>
      <c r="AGW23"/>
      <c r="AGX23"/>
      <c r="AGY23"/>
      <c r="AGZ23"/>
      <c r="AHA23"/>
      <c r="AHB23"/>
      <c r="AHC23"/>
      <c r="AHD23"/>
      <c r="AHE23"/>
      <c r="AHF23"/>
      <c r="AHG23"/>
      <c r="AHH23"/>
      <c r="AHI23"/>
      <c r="AHJ23"/>
      <c r="AHK23"/>
      <c r="AHL23"/>
      <c r="AHM23"/>
      <c r="AHN23"/>
      <c r="AHO23"/>
      <c r="AHP23"/>
      <c r="AHQ23"/>
      <c r="AHR23"/>
      <c r="AHS23"/>
      <c r="AHT23"/>
      <c r="AHU23"/>
      <c r="AHV23"/>
      <c r="AHW23"/>
      <c r="AHX23"/>
      <c r="AHY23"/>
      <c r="AHZ23"/>
      <c r="AIA23"/>
      <c r="AIB23"/>
      <c r="AIC23"/>
      <c r="AID23"/>
      <c r="AIE23"/>
      <c r="AIF23"/>
      <c r="AIG23"/>
      <c r="AIH23"/>
      <c r="AII23"/>
      <c r="AIJ23"/>
      <c r="AIK23"/>
      <c r="AIL23"/>
      <c r="AIM23"/>
      <c r="AIN23"/>
      <c r="AIO23"/>
      <c r="AIP23"/>
      <c r="AIQ23"/>
      <c r="AIR23"/>
      <c r="AIS23"/>
      <c r="AIT23"/>
      <c r="AIU23"/>
      <c r="AIV23"/>
      <c r="AIW23"/>
      <c r="AIX23"/>
      <c r="AIY23"/>
      <c r="AIZ23"/>
      <c r="AJA23"/>
      <c r="AJB23"/>
      <c r="AJC23"/>
      <c r="AJD23"/>
      <c r="AJE23"/>
      <c r="AJF23"/>
      <c r="AJG23"/>
      <c r="AJH23"/>
      <c r="AJI23"/>
      <c r="AJJ23"/>
      <c r="AJK23"/>
      <c r="AJL23"/>
      <c r="AJM23"/>
      <c r="AJN23"/>
      <c r="AJO23"/>
      <c r="AJP23"/>
      <c r="AJQ23"/>
      <c r="AJR23"/>
      <c r="AJS23"/>
      <c r="AJT23"/>
      <c r="AJU23"/>
      <c r="AJV23"/>
      <c r="AJW23"/>
      <c r="AJX23"/>
      <c r="AJY23"/>
      <c r="AJZ23"/>
      <c r="AKA23"/>
      <c r="AKB23"/>
      <c r="AKC23"/>
      <c r="AKD23"/>
      <c r="AKE23"/>
      <c r="AKF23"/>
      <c r="AKG23"/>
      <c r="AKH23"/>
      <c r="AKI23"/>
      <c r="AKJ23"/>
      <c r="AKK23"/>
      <c r="AKL23"/>
      <c r="AKM23"/>
      <c r="AKN23"/>
      <c r="AKO23"/>
      <c r="AKP23"/>
      <c r="AKQ23"/>
      <c r="AKR23"/>
      <c r="AKS23"/>
      <c r="AKT23"/>
      <c r="AKU23"/>
      <c r="AKV23"/>
      <c r="AKW23"/>
      <c r="AKX23"/>
      <c r="AKY23"/>
      <c r="AKZ23"/>
      <c r="ALA23"/>
      <c r="ALB23"/>
      <c r="ALC23"/>
      <c r="ALD23"/>
      <c r="ALE23"/>
      <c r="ALF23"/>
      <c r="ALG23"/>
      <c r="ALH23"/>
      <c r="ALI23"/>
      <c r="ALJ23"/>
      <c r="ALK23"/>
      <c r="ALL23"/>
      <c r="ALM23"/>
      <c r="ALN23"/>
      <c r="ALO23"/>
      <c r="ALP23"/>
      <c r="ALQ23"/>
      <c r="ALR23"/>
      <c r="ALS23"/>
      <c r="ALT23"/>
      <c r="ALU23"/>
      <c r="ALV23"/>
      <c r="ALW23"/>
      <c r="ALX23"/>
      <c r="ALY23"/>
      <c r="ALZ23"/>
      <c r="AMA23"/>
      <c r="AMB23"/>
      <c r="AMC23"/>
      <c r="AMD23"/>
      <c r="AME23"/>
      <c r="AMF23"/>
      <c r="AMG23"/>
      <c r="AMH23"/>
      <c r="AMI23"/>
      <c r="AMJ23"/>
      <c r="AMK23"/>
      <c r="AML23"/>
      <c r="AMM23"/>
      <c r="AMN23"/>
      <c r="AMO23"/>
      <c r="AMP23"/>
      <c r="AMQ23"/>
      <c r="AMR23"/>
      <c r="AMS23"/>
      <c r="AMT23"/>
      <c r="AMU23"/>
      <c r="AMV23"/>
      <c r="AMW23"/>
      <c r="AMX23"/>
      <c r="AMY23"/>
      <c r="AMZ23"/>
      <c r="ANA23"/>
      <c r="ANB23"/>
      <c r="ANC23"/>
      <c r="AND23"/>
      <c r="ANE23"/>
      <c r="ANF23"/>
      <c r="ANG23"/>
      <c r="ANH23"/>
      <c r="ANI23"/>
      <c r="ANJ23"/>
      <c r="ANK23"/>
      <c r="ANL23"/>
      <c r="ANM23"/>
      <c r="ANN23"/>
      <c r="ANO23"/>
      <c r="ANP23"/>
      <c r="ANQ23"/>
      <c r="ANR23"/>
      <c r="ANS23"/>
      <c r="ANT23"/>
      <c r="ANU23"/>
      <c r="ANV23"/>
      <c r="ANW23"/>
      <c r="ANX23"/>
      <c r="ANY23"/>
      <c r="ANZ23"/>
      <c r="AOA23"/>
      <c r="AOB23"/>
      <c r="AOC23"/>
      <c r="AOD23"/>
      <c r="AOE23"/>
      <c r="AOF23"/>
      <c r="AOG23"/>
      <c r="AOH23"/>
      <c r="AOI23"/>
      <c r="AOJ23"/>
      <c r="AOK23"/>
      <c r="AOL23"/>
      <c r="AOM23"/>
      <c r="AON23"/>
      <c r="AOO23"/>
      <c r="AOP23"/>
      <c r="AOQ23"/>
      <c r="AOR23"/>
      <c r="AOS23"/>
      <c r="AOT23"/>
      <c r="AOU23"/>
      <c r="AOV23"/>
      <c r="AOW23"/>
      <c r="AOX23"/>
      <c r="AOY23"/>
      <c r="AOZ23"/>
      <c r="APA23"/>
      <c r="APB23"/>
      <c r="APC23"/>
      <c r="APD23"/>
      <c r="APE23"/>
      <c r="APF23"/>
      <c r="APG23"/>
      <c r="APH23"/>
      <c r="API23"/>
      <c r="APJ23"/>
      <c r="APK23"/>
      <c r="APL23"/>
      <c r="APM23"/>
      <c r="APN23"/>
      <c r="APO23"/>
      <c r="APP23"/>
      <c r="APQ23"/>
      <c r="APR23"/>
      <c r="APS23"/>
      <c r="APT23"/>
      <c r="APU23"/>
      <c r="APV23"/>
      <c r="APW23"/>
      <c r="APX23"/>
      <c r="APY23"/>
      <c r="APZ23"/>
      <c r="AQA23"/>
      <c r="AQB23"/>
      <c r="AQC23"/>
      <c r="AQD23"/>
      <c r="AQE23"/>
      <c r="AQF23"/>
      <c r="AQG23"/>
      <c r="AQH23"/>
      <c r="AQI23"/>
      <c r="AQJ23"/>
      <c r="AQK23"/>
      <c r="AQL23"/>
      <c r="AQM23"/>
      <c r="AQN23"/>
      <c r="AQO23"/>
      <c r="AQP23"/>
      <c r="AQQ23"/>
      <c r="AQR23"/>
      <c r="AQS23"/>
      <c r="AQT23"/>
      <c r="AQU23"/>
      <c r="AQV23"/>
      <c r="AQW23"/>
      <c r="AQX23"/>
      <c r="AQY23"/>
      <c r="AQZ23"/>
      <c r="ARA23"/>
      <c r="ARB23"/>
      <c r="ARC23"/>
      <c r="ARD23"/>
      <c r="ARE23"/>
      <c r="ARF23"/>
      <c r="ARG23"/>
      <c r="ARH23"/>
      <c r="ARI23"/>
      <c r="ARJ23"/>
      <c r="ARK23"/>
      <c r="ARL23"/>
      <c r="ARM23"/>
      <c r="ARN23"/>
      <c r="ARO23"/>
      <c r="ARP23"/>
      <c r="ARQ23"/>
      <c r="ARR23"/>
      <c r="ARS23"/>
      <c r="ART23"/>
      <c r="ARU23"/>
      <c r="ARV23"/>
      <c r="ARW23"/>
      <c r="ARX23"/>
      <c r="ARY23"/>
      <c r="ARZ23"/>
      <c r="ASA23"/>
      <c r="ASB23"/>
      <c r="ASC23"/>
      <c r="ASD23"/>
      <c r="ASE23"/>
      <c r="ASF23"/>
      <c r="ASG23"/>
      <c r="ASH23"/>
      <c r="ASI23"/>
      <c r="ASJ23"/>
      <c r="ASK23"/>
      <c r="ASL23"/>
      <c r="ASM23"/>
      <c r="ASN23"/>
      <c r="ASO23"/>
      <c r="ASP23"/>
      <c r="ASQ23"/>
      <c r="ASR23"/>
      <c r="ASS23"/>
      <c r="AST23"/>
      <c r="ASU23"/>
      <c r="ASV23"/>
      <c r="ASW23"/>
      <c r="ASX23"/>
      <c r="ASY23"/>
      <c r="ASZ23"/>
      <c r="ATA23"/>
      <c r="ATB23"/>
      <c r="ATC23"/>
      <c r="ATD23"/>
      <c r="ATE23"/>
      <c r="ATF23"/>
      <c r="ATG23"/>
      <c r="ATH23"/>
      <c r="ATI23"/>
      <c r="ATJ23"/>
      <c r="ATK23"/>
      <c r="ATL23"/>
      <c r="ATM23"/>
      <c r="ATN23"/>
      <c r="ATO23"/>
      <c r="ATP23"/>
      <c r="ATQ23"/>
      <c r="ATR23"/>
      <c r="ATS23"/>
      <c r="ATT23"/>
      <c r="ATU23"/>
      <c r="ATV23"/>
      <c r="ATW23"/>
      <c r="ATX23"/>
      <c r="ATY23"/>
      <c r="ATZ23"/>
      <c r="AUA23"/>
      <c r="AUB23"/>
      <c r="AUC23"/>
      <c r="AUD23"/>
      <c r="AUE23"/>
      <c r="AUF23"/>
      <c r="AUG23"/>
      <c r="AUH23"/>
      <c r="AUI23"/>
      <c r="AUJ23"/>
      <c r="AUK23"/>
      <c r="AUL23"/>
      <c r="AUM23"/>
      <c r="AUN23"/>
      <c r="AUO23"/>
      <c r="AUP23"/>
      <c r="AUQ23"/>
      <c r="AUR23"/>
      <c r="AUS23"/>
      <c r="AUT23"/>
      <c r="AUU23"/>
      <c r="AUV23"/>
      <c r="AUW23"/>
      <c r="AUX23"/>
      <c r="AUY23"/>
      <c r="AUZ23"/>
      <c r="AVA23"/>
      <c r="AVB23"/>
      <c r="AVC23"/>
      <c r="AVD23"/>
      <c r="AVE23"/>
      <c r="AVF23"/>
      <c r="AVG23"/>
      <c r="AVH23"/>
      <c r="AVI23"/>
      <c r="AVJ23"/>
      <c r="AVK23"/>
      <c r="AVL23"/>
      <c r="AVM23"/>
      <c r="AVN23"/>
      <c r="AVO23"/>
      <c r="AVP23"/>
      <c r="AVQ23"/>
      <c r="AVR23"/>
      <c r="AVS23"/>
      <c r="AVT23"/>
      <c r="AVU23"/>
      <c r="AVV23"/>
      <c r="AVW23"/>
      <c r="AVX23"/>
      <c r="AVY23"/>
      <c r="AVZ23"/>
      <c r="AWA23"/>
      <c r="AWB23"/>
      <c r="AWC23"/>
      <c r="AWD23"/>
      <c r="AWE23"/>
      <c r="AWF23"/>
      <c r="AWG23"/>
      <c r="AWH23"/>
      <c r="AWI23"/>
      <c r="AWJ23"/>
      <c r="AWK23"/>
      <c r="AWL23"/>
      <c r="AWM23"/>
      <c r="AWN23"/>
      <c r="AWO23"/>
      <c r="AWP23"/>
      <c r="AWQ23"/>
      <c r="AWR23"/>
      <c r="AWS23"/>
      <c r="AWT23"/>
      <c r="AWU23"/>
      <c r="AWV23"/>
      <c r="AWW23"/>
      <c r="AWX23"/>
      <c r="AWY23"/>
      <c r="AWZ23"/>
      <c r="AXA23"/>
      <c r="AXB23"/>
      <c r="AXC23"/>
      <c r="AXD23"/>
      <c r="AXE23"/>
      <c r="AXF23"/>
      <c r="AXG23"/>
      <c r="AXH23"/>
      <c r="AXI23"/>
      <c r="AXJ23"/>
      <c r="AXK23"/>
      <c r="AXL23"/>
      <c r="AXM23"/>
      <c r="AXN23"/>
      <c r="AXO23"/>
      <c r="AXP23"/>
      <c r="AXQ23"/>
      <c r="AXR23"/>
      <c r="AXS23"/>
      <c r="AXT23"/>
      <c r="AXU23"/>
      <c r="AXV23"/>
      <c r="AXW23"/>
      <c r="AXX23"/>
      <c r="AXY23"/>
      <c r="AXZ23"/>
      <c r="AYA23"/>
      <c r="AYB23"/>
      <c r="AYC23"/>
      <c r="AYD23"/>
      <c r="AYE23"/>
      <c r="AYF23"/>
      <c r="AYG23"/>
      <c r="AYH23"/>
      <c r="AYI23"/>
      <c r="AYJ23"/>
      <c r="AYK23"/>
      <c r="AYL23"/>
      <c r="AYM23"/>
      <c r="AYN23"/>
      <c r="AYO23"/>
      <c r="AYP23"/>
      <c r="AYQ23"/>
      <c r="AYR23"/>
      <c r="AYS23"/>
      <c r="AYT23"/>
      <c r="AYU23"/>
      <c r="AYV23"/>
      <c r="AYW23"/>
      <c r="AYX23"/>
      <c r="AYY23"/>
      <c r="AYZ23"/>
      <c r="AZA23"/>
      <c r="AZB23"/>
      <c r="AZC23"/>
      <c r="AZD23"/>
      <c r="AZE23"/>
      <c r="AZF23"/>
      <c r="AZG23"/>
      <c r="AZH23"/>
      <c r="AZI23"/>
      <c r="AZJ23"/>
      <c r="AZK23"/>
      <c r="AZL23"/>
      <c r="AZM23"/>
      <c r="AZN23"/>
      <c r="AZO23"/>
      <c r="AZP23"/>
      <c r="AZQ23"/>
      <c r="AZR23"/>
      <c r="AZS23"/>
      <c r="AZT23"/>
      <c r="AZU23"/>
      <c r="AZV23"/>
      <c r="AZW23"/>
      <c r="AZX23"/>
      <c r="AZY23"/>
      <c r="AZZ23"/>
      <c r="BAA23"/>
      <c r="BAB23"/>
      <c r="BAC23"/>
      <c r="BAD23"/>
      <c r="BAE23"/>
      <c r="BAF23"/>
      <c r="BAG23"/>
      <c r="BAH23"/>
      <c r="BAI23"/>
      <c r="BAJ23"/>
      <c r="BAK23"/>
      <c r="BAL23"/>
      <c r="BAM23"/>
      <c r="BAN23"/>
      <c r="BAO23"/>
      <c r="BAP23"/>
      <c r="BAQ23"/>
      <c r="BAR23"/>
      <c r="BAS23"/>
      <c r="BAT23"/>
      <c r="BAU23"/>
      <c r="BAV23"/>
      <c r="BAW23"/>
      <c r="BAX23"/>
      <c r="BAY23"/>
      <c r="BAZ23"/>
      <c r="BBA23"/>
      <c r="BBB23"/>
      <c r="BBC23"/>
      <c r="BBD23"/>
      <c r="BBE23"/>
      <c r="BBF23"/>
      <c r="BBG23"/>
      <c r="BBH23"/>
      <c r="BBI23"/>
      <c r="BBJ23"/>
      <c r="BBK23"/>
      <c r="BBL23"/>
      <c r="BBM23"/>
      <c r="BBN23"/>
      <c r="BBO23"/>
      <c r="BBP23"/>
      <c r="BBQ23"/>
      <c r="BBR23"/>
      <c r="BBS23"/>
      <c r="BBT23"/>
      <c r="BBU23"/>
      <c r="BBV23"/>
      <c r="BBW23"/>
      <c r="BBX23"/>
      <c r="BBY23"/>
      <c r="BBZ23"/>
      <c r="BCA23"/>
      <c r="BCB23"/>
      <c r="BCC23"/>
      <c r="BCD23"/>
      <c r="BCE23"/>
      <c r="BCF23"/>
      <c r="BCG23"/>
      <c r="BCH23"/>
      <c r="BCI23"/>
      <c r="BCJ23"/>
      <c r="BCK23"/>
      <c r="BCL23"/>
      <c r="BCM23"/>
      <c r="BCN23"/>
      <c r="BCO23"/>
      <c r="BCP23"/>
      <c r="BCQ23"/>
      <c r="BCR23"/>
      <c r="BCS23"/>
      <c r="BCT23"/>
      <c r="BCU23"/>
      <c r="BCV23"/>
      <c r="BCW23"/>
      <c r="BCX23"/>
      <c r="BCY23"/>
      <c r="BCZ23"/>
      <c r="BDA23"/>
      <c r="BDB23"/>
      <c r="BDC23"/>
      <c r="BDD23"/>
      <c r="BDE23"/>
      <c r="BDF23"/>
      <c r="BDG23"/>
      <c r="BDH23"/>
      <c r="BDI23"/>
      <c r="BDJ23"/>
      <c r="BDK23"/>
      <c r="BDL23"/>
      <c r="BDM23"/>
      <c r="BDN23"/>
      <c r="BDO23"/>
      <c r="BDP23"/>
      <c r="BDQ23"/>
      <c r="BDR23"/>
      <c r="BDS23"/>
      <c r="BDT23"/>
      <c r="BDU23"/>
      <c r="BDV23"/>
      <c r="BDW23"/>
      <c r="BDX23"/>
      <c r="BDY23"/>
      <c r="BDZ23"/>
      <c r="BEA23"/>
      <c r="BEB23"/>
      <c r="BEC23"/>
      <c r="BED23"/>
      <c r="BEE23"/>
      <c r="BEF23"/>
      <c r="BEG23"/>
      <c r="BEH23"/>
      <c r="BEI23"/>
      <c r="BEJ23"/>
      <c r="BEK23"/>
      <c r="BEL23"/>
      <c r="BEM23"/>
      <c r="BEN23"/>
      <c r="BEO23"/>
      <c r="BEP23"/>
      <c r="BEQ23"/>
      <c r="BER23"/>
      <c r="BES23"/>
      <c r="BET23"/>
      <c r="BEU23"/>
      <c r="BEV23"/>
      <c r="BEW23"/>
      <c r="BEX23"/>
      <c r="BEY23"/>
      <c r="BEZ23"/>
      <c r="BFA23"/>
      <c r="BFB23"/>
      <c r="BFC23"/>
      <c r="BFD23"/>
      <c r="BFE23"/>
      <c r="BFF23"/>
      <c r="BFG23"/>
      <c r="BFH23"/>
      <c r="BFI23"/>
      <c r="BFJ23"/>
      <c r="BFK23"/>
      <c r="BFL23"/>
      <c r="BFM23"/>
      <c r="BFN23"/>
      <c r="BFO23"/>
      <c r="BFP23"/>
      <c r="BFQ23"/>
      <c r="BFR23"/>
      <c r="BFS23"/>
      <c r="BFT23"/>
      <c r="BFU23"/>
      <c r="BFV23"/>
      <c r="BFW23"/>
      <c r="BFX23"/>
      <c r="BFY23"/>
      <c r="BFZ23"/>
      <c r="BGA23"/>
      <c r="BGB23"/>
      <c r="BGC23"/>
      <c r="BGD23"/>
      <c r="BGE23"/>
      <c r="BGF23"/>
      <c r="BGG23"/>
      <c r="BGH23"/>
      <c r="BGI23"/>
      <c r="BGJ23"/>
      <c r="BGK23"/>
      <c r="BGL23"/>
      <c r="BGM23"/>
      <c r="BGN23"/>
      <c r="BGO23"/>
      <c r="BGP23"/>
      <c r="BGQ23"/>
      <c r="BGR23"/>
      <c r="BGS23"/>
      <c r="BGT23"/>
      <c r="BGU23"/>
      <c r="BGV23"/>
      <c r="BGW23"/>
      <c r="BGX23"/>
      <c r="BGY23"/>
      <c r="BGZ23"/>
      <c r="BHA23"/>
      <c r="BHB23"/>
      <c r="BHC23"/>
      <c r="BHD23"/>
      <c r="BHE23"/>
      <c r="BHF23"/>
      <c r="BHG23"/>
      <c r="BHH23"/>
      <c r="BHI23"/>
      <c r="BHJ23"/>
      <c r="BHK23"/>
      <c r="BHL23"/>
      <c r="BHM23"/>
      <c r="BHN23"/>
      <c r="BHO23"/>
      <c r="BHP23"/>
      <c r="BHQ23"/>
      <c r="BHR23"/>
      <c r="BHS23"/>
      <c r="BHT23"/>
      <c r="BHU23"/>
      <c r="BHV23"/>
      <c r="BHW23"/>
      <c r="BHX23"/>
      <c r="BHY23"/>
      <c r="BHZ23"/>
      <c r="BIA23"/>
      <c r="BIB23"/>
      <c r="BIC23"/>
      <c r="BID23"/>
      <c r="BIE23"/>
      <c r="BIF23"/>
      <c r="BIG23"/>
      <c r="BIH23"/>
      <c r="BII23"/>
      <c r="BIJ23"/>
      <c r="BIK23"/>
      <c r="BIL23"/>
      <c r="BIM23"/>
      <c r="BIN23"/>
      <c r="BIO23"/>
      <c r="BIP23"/>
      <c r="BIQ23"/>
      <c r="BIR23"/>
      <c r="BIS23"/>
      <c r="BIT23"/>
      <c r="BIU23"/>
      <c r="BIV23"/>
      <c r="BIW23"/>
      <c r="BIX23"/>
      <c r="BIY23"/>
      <c r="BIZ23"/>
      <c r="BJA23"/>
      <c r="BJB23"/>
      <c r="BJC23"/>
      <c r="BJD23"/>
      <c r="BJE23"/>
      <c r="BJF23"/>
      <c r="BJG23"/>
      <c r="BJH23"/>
      <c r="BJI23"/>
      <c r="BJJ23"/>
      <c r="BJK23"/>
      <c r="BJL23"/>
      <c r="BJM23"/>
      <c r="BJN23"/>
      <c r="BJO23"/>
      <c r="BJP23"/>
      <c r="BJQ23"/>
      <c r="BJR23"/>
      <c r="BJS23"/>
      <c r="BJT23"/>
      <c r="BJU23"/>
      <c r="BJV23"/>
      <c r="BJW23"/>
      <c r="BJX23"/>
      <c r="BJY23"/>
      <c r="BJZ23"/>
      <c r="BKA23"/>
      <c r="BKB23"/>
      <c r="BKC23"/>
      <c r="BKD23"/>
      <c r="BKE23"/>
      <c r="BKF23"/>
      <c r="BKG23"/>
      <c r="BKH23"/>
      <c r="BKI23"/>
      <c r="BKJ23"/>
      <c r="BKK23"/>
      <c r="BKL23"/>
      <c r="BKM23"/>
      <c r="BKN23"/>
      <c r="BKO23"/>
      <c r="BKP23"/>
      <c r="BKQ23"/>
      <c r="BKR23"/>
      <c r="BKS23"/>
      <c r="BKT23"/>
      <c r="BKU23"/>
      <c r="BKV23"/>
      <c r="BKW23"/>
      <c r="BKX23"/>
      <c r="BKY23"/>
      <c r="BKZ23"/>
      <c r="BLA23"/>
      <c r="BLB23"/>
      <c r="BLC23"/>
      <c r="BLD23"/>
      <c r="BLE23"/>
      <c r="BLF23"/>
      <c r="BLG23"/>
      <c r="BLH23"/>
      <c r="BLI23"/>
      <c r="BLJ23"/>
      <c r="BLK23"/>
      <c r="BLL23"/>
      <c r="BLM23"/>
      <c r="BLN23"/>
      <c r="BLO23"/>
      <c r="BLP23"/>
      <c r="BLQ23"/>
      <c r="BLR23"/>
      <c r="BLS23"/>
      <c r="BLT23"/>
      <c r="BLU23"/>
      <c r="BLV23"/>
      <c r="BLW23"/>
      <c r="BLX23"/>
      <c r="BLY23"/>
      <c r="BLZ23"/>
      <c r="BMA23"/>
      <c r="BMB23"/>
      <c r="BMC23"/>
      <c r="BMD23"/>
      <c r="BME23"/>
      <c r="BMF23"/>
      <c r="BMG23"/>
      <c r="BMH23"/>
      <c r="BMI23"/>
      <c r="BMJ23"/>
      <c r="BMK23"/>
      <c r="BML23"/>
      <c r="BMM23"/>
      <c r="BMN23"/>
      <c r="BMO23"/>
      <c r="BMP23"/>
      <c r="BMQ23"/>
      <c r="BMR23"/>
      <c r="BMS23"/>
      <c r="BMT23"/>
      <c r="BMU23"/>
      <c r="BMV23"/>
      <c r="BMW23"/>
      <c r="BMX23"/>
      <c r="BMY23"/>
      <c r="BMZ23"/>
      <c r="BNA23"/>
      <c r="BNB23"/>
      <c r="BNC23"/>
      <c r="BND23"/>
      <c r="BNE23"/>
      <c r="BNF23"/>
      <c r="BNG23"/>
      <c r="BNH23"/>
      <c r="BNI23"/>
      <c r="BNJ23"/>
      <c r="BNK23"/>
      <c r="BNL23"/>
      <c r="BNM23"/>
      <c r="BNN23"/>
      <c r="BNO23"/>
      <c r="BNP23"/>
      <c r="BNQ23"/>
      <c r="BNR23"/>
      <c r="BNS23"/>
      <c r="BNT23"/>
      <c r="BNU23"/>
      <c r="BNV23"/>
      <c r="BNW23"/>
      <c r="BNX23"/>
      <c r="BNY23"/>
      <c r="BNZ23"/>
      <c r="BOA23"/>
      <c r="BOB23"/>
      <c r="BOC23"/>
      <c r="BOD23"/>
      <c r="BOE23"/>
      <c r="BOF23"/>
      <c r="BOG23"/>
      <c r="BOH23"/>
      <c r="BOI23"/>
      <c r="BOJ23"/>
      <c r="BOK23"/>
      <c r="BOL23"/>
      <c r="BOM23"/>
      <c r="BON23"/>
      <c r="BOO23"/>
      <c r="BOP23"/>
      <c r="BOQ23"/>
      <c r="BOR23"/>
      <c r="BOS23"/>
      <c r="BOT23"/>
      <c r="BOU23"/>
      <c r="BOV23"/>
      <c r="BOW23"/>
      <c r="BOX23"/>
      <c r="BOY23"/>
      <c r="BOZ23"/>
      <c r="BPA23"/>
      <c r="BPB23"/>
      <c r="BPC23"/>
      <c r="BPD23"/>
      <c r="BPE23"/>
      <c r="BPF23"/>
      <c r="BPG23"/>
      <c r="BPH23"/>
      <c r="BPI23"/>
      <c r="BPJ23"/>
      <c r="BPK23"/>
      <c r="BPL23"/>
      <c r="BPM23"/>
      <c r="BPN23"/>
      <c r="BPO23"/>
      <c r="BPP23"/>
      <c r="BPQ23"/>
      <c r="BPR23"/>
      <c r="BPS23"/>
      <c r="BPT23"/>
      <c r="BPU23"/>
      <c r="BPV23"/>
      <c r="BPW23"/>
      <c r="BPX23"/>
      <c r="BPY23"/>
      <c r="BPZ23"/>
      <c r="BQA23"/>
      <c r="BQB23"/>
      <c r="BQC23"/>
      <c r="BQD23"/>
      <c r="BQE23"/>
      <c r="BQF23"/>
      <c r="BQG23"/>
      <c r="BQH23"/>
      <c r="BQI23"/>
      <c r="BQJ23"/>
      <c r="BQK23"/>
      <c r="BQL23"/>
      <c r="BQM23"/>
      <c r="BQN23"/>
      <c r="BQO23"/>
      <c r="BQP23"/>
      <c r="BQQ23"/>
      <c r="BQR23"/>
      <c r="BQS23"/>
      <c r="BQT23"/>
      <c r="BQU23"/>
      <c r="BQV23"/>
      <c r="BQW23"/>
      <c r="BQX23"/>
      <c r="BQY23"/>
      <c r="BQZ23"/>
      <c r="BRA23"/>
      <c r="BRB23"/>
      <c r="BRC23"/>
      <c r="BRD23"/>
      <c r="BRE23"/>
      <c r="BRF23"/>
      <c r="BRG23"/>
      <c r="BRH23"/>
      <c r="BRI23"/>
      <c r="BRJ23"/>
      <c r="BRK23"/>
      <c r="BRL23"/>
      <c r="BRM23"/>
      <c r="BRN23"/>
      <c r="BRO23"/>
      <c r="BRP23"/>
      <c r="BRQ23"/>
      <c r="BRR23"/>
      <c r="BRS23"/>
      <c r="BRT23"/>
      <c r="BRU23"/>
      <c r="BRV23"/>
      <c r="BRW23"/>
      <c r="BRX23"/>
      <c r="BRY23"/>
      <c r="BRZ23"/>
      <c r="BSA23"/>
      <c r="BSB23"/>
      <c r="BSC23"/>
      <c r="BSD23"/>
      <c r="BSE23"/>
      <c r="BSF23"/>
      <c r="BSG23"/>
      <c r="BSH23"/>
      <c r="BSI23"/>
      <c r="BSJ23"/>
      <c r="BSK23"/>
      <c r="BSL23"/>
      <c r="BSM23"/>
      <c r="BSN23"/>
      <c r="BSO23"/>
      <c r="BSP23"/>
      <c r="BSQ23"/>
      <c r="BSR23"/>
      <c r="BSS23"/>
      <c r="BST23"/>
      <c r="BSU23"/>
      <c r="BSV23"/>
      <c r="BSW23"/>
      <c r="BSX23"/>
      <c r="BSY23"/>
      <c r="BSZ23"/>
      <c r="BTA23"/>
      <c r="BTB23"/>
      <c r="BTC23"/>
      <c r="BTD23"/>
      <c r="BTE23"/>
      <c r="BTF23"/>
      <c r="BTG23"/>
      <c r="BTH23"/>
      <c r="BTI23"/>
      <c r="BTJ23"/>
      <c r="BTK23"/>
      <c r="BTL23"/>
      <c r="BTM23"/>
      <c r="BTN23"/>
      <c r="BTO23"/>
      <c r="BTP23"/>
      <c r="BTQ23"/>
      <c r="BTR23"/>
      <c r="BTS23"/>
      <c r="BTT23"/>
      <c r="BTU23"/>
      <c r="BTV23"/>
      <c r="BTW23"/>
      <c r="BTX23"/>
      <c r="BTY23"/>
      <c r="BTZ23"/>
      <c r="BUA23"/>
      <c r="BUB23"/>
      <c r="BUC23"/>
      <c r="BUD23"/>
      <c r="BUE23"/>
      <c r="BUF23"/>
      <c r="BUG23"/>
      <c r="BUH23"/>
      <c r="BUI23"/>
      <c r="BUJ23"/>
      <c r="BUK23"/>
      <c r="BUL23"/>
      <c r="BUM23"/>
      <c r="BUN23"/>
      <c r="BUO23"/>
      <c r="BUP23"/>
      <c r="BUQ23"/>
      <c r="BUR23"/>
      <c r="BUS23"/>
      <c r="BUT23"/>
      <c r="BUU23"/>
      <c r="BUV23"/>
      <c r="BUW23"/>
      <c r="BUX23"/>
      <c r="BUY23"/>
      <c r="BUZ23"/>
      <c r="BVA23"/>
      <c r="BVB23"/>
      <c r="BVC23"/>
      <c r="BVD23"/>
      <c r="BVE23"/>
      <c r="BVF23"/>
      <c r="BVG23"/>
      <c r="BVH23"/>
      <c r="BVI23"/>
      <c r="BVJ23"/>
      <c r="BVK23"/>
      <c r="BVL23"/>
      <c r="BVM23"/>
      <c r="BVN23"/>
      <c r="BVO23"/>
      <c r="BVP23"/>
      <c r="BVQ23"/>
      <c r="BVR23"/>
      <c r="BVS23"/>
      <c r="BVT23"/>
      <c r="BVU23"/>
      <c r="BVV23"/>
      <c r="BVW23"/>
      <c r="BVX23"/>
      <c r="BVY23"/>
      <c r="BVZ23"/>
      <c r="BWA23"/>
      <c r="BWB23"/>
      <c r="BWC23"/>
      <c r="BWD23"/>
      <c r="BWE23"/>
      <c r="BWF23"/>
      <c r="BWG23"/>
      <c r="BWH23"/>
      <c r="BWI23"/>
      <c r="BWJ23"/>
      <c r="BWK23"/>
      <c r="BWL23"/>
      <c r="BWM23"/>
      <c r="BWN23"/>
      <c r="BWO23"/>
      <c r="BWP23"/>
      <c r="BWQ23"/>
      <c r="BWR23"/>
      <c r="BWS23"/>
      <c r="BWT23"/>
      <c r="BWU23"/>
      <c r="BWV23"/>
      <c r="BWW23"/>
      <c r="BWX23"/>
      <c r="BWY23"/>
      <c r="BWZ23"/>
      <c r="BXA23"/>
      <c r="BXB23"/>
      <c r="BXC23"/>
      <c r="BXD23"/>
      <c r="BXE23"/>
      <c r="BXF23"/>
      <c r="BXG23"/>
      <c r="BXH23"/>
      <c r="BXI23"/>
      <c r="BXJ23"/>
      <c r="BXK23"/>
      <c r="BXL23"/>
      <c r="BXM23"/>
      <c r="BXN23"/>
      <c r="BXO23"/>
      <c r="BXP23"/>
      <c r="BXQ23"/>
      <c r="BXR23"/>
      <c r="BXS23"/>
      <c r="BXT23"/>
      <c r="BXU23"/>
      <c r="BXV23"/>
      <c r="BXW23"/>
      <c r="BXX23"/>
      <c r="BXY23"/>
      <c r="BXZ23"/>
      <c r="BYA23"/>
      <c r="BYB23"/>
      <c r="BYC23"/>
      <c r="BYD23"/>
      <c r="BYE23"/>
      <c r="BYF23"/>
      <c r="BYG23"/>
      <c r="BYH23"/>
      <c r="BYI23"/>
      <c r="BYJ23"/>
      <c r="BYK23"/>
      <c r="BYL23"/>
      <c r="BYM23"/>
      <c r="BYN23"/>
      <c r="BYO23"/>
      <c r="BYP23"/>
      <c r="BYQ23"/>
      <c r="BYR23"/>
      <c r="BYS23"/>
      <c r="BYT23"/>
      <c r="BYU23"/>
      <c r="BYV23"/>
      <c r="BYW23"/>
      <c r="BYX23"/>
      <c r="BYY23"/>
      <c r="BYZ23"/>
      <c r="BZA23"/>
      <c r="BZB23"/>
      <c r="BZC23"/>
      <c r="BZD23"/>
      <c r="BZE23"/>
      <c r="BZF23"/>
      <c r="BZG23"/>
      <c r="BZH23"/>
      <c r="BZI23"/>
      <c r="BZJ23"/>
      <c r="BZK23"/>
      <c r="BZL23"/>
      <c r="BZM23"/>
      <c r="BZN23"/>
      <c r="BZO23"/>
      <c r="BZP23"/>
      <c r="BZQ23"/>
      <c r="BZR23"/>
      <c r="BZS23"/>
      <c r="BZT23"/>
      <c r="BZU23"/>
      <c r="BZV23"/>
      <c r="BZW23"/>
      <c r="BZX23"/>
      <c r="BZY23"/>
      <c r="BZZ23"/>
      <c r="CAA23"/>
      <c r="CAB23"/>
      <c r="CAC23"/>
      <c r="CAD23"/>
      <c r="CAE23"/>
      <c r="CAF23"/>
      <c r="CAG23"/>
      <c r="CAH23"/>
      <c r="CAI23"/>
      <c r="CAJ23"/>
      <c r="CAK23"/>
      <c r="CAL23"/>
      <c r="CAM23"/>
      <c r="CAN23"/>
      <c r="CAO23"/>
      <c r="CAP23"/>
      <c r="CAQ23"/>
      <c r="CAR23"/>
      <c r="CAS23"/>
      <c r="CAT23"/>
      <c r="CAU23"/>
      <c r="CAV23"/>
      <c r="CAW23"/>
      <c r="CAX23"/>
      <c r="CAY23"/>
      <c r="CAZ23"/>
      <c r="CBA23"/>
      <c r="CBB23"/>
      <c r="CBC23"/>
      <c r="CBD23"/>
      <c r="CBE23"/>
      <c r="CBF23"/>
      <c r="CBG23"/>
      <c r="CBH23"/>
      <c r="CBI23"/>
      <c r="CBJ23"/>
      <c r="CBK23"/>
      <c r="CBL23"/>
      <c r="CBM23"/>
      <c r="CBN23"/>
      <c r="CBO23"/>
      <c r="CBP23"/>
      <c r="CBQ23"/>
      <c r="CBR23"/>
      <c r="CBS23"/>
      <c r="CBT23"/>
      <c r="CBU23"/>
      <c r="CBV23"/>
      <c r="CBW23"/>
      <c r="CBX23"/>
      <c r="CBY23"/>
      <c r="CBZ23"/>
      <c r="CCA23"/>
      <c r="CCB23"/>
      <c r="CCC23"/>
      <c r="CCD23"/>
      <c r="CCE23"/>
      <c r="CCF23"/>
      <c r="CCG23"/>
      <c r="CCH23"/>
      <c r="CCI23"/>
      <c r="CCJ23"/>
      <c r="CCK23"/>
      <c r="CCL23"/>
      <c r="CCM23"/>
      <c r="CCN23"/>
      <c r="CCO23"/>
      <c r="CCP23"/>
      <c r="CCQ23"/>
      <c r="CCR23"/>
      <c r="CCS23"/>
      <c r="CCT23"/>
      <c r="CCU23"/>
      <c r="CCV23"/>
      <c r="CCW23"/>
      <c r="CCX23"/>
      <c r="CCY23"/>
      <c r="CCZ23"/>
      <c r="CDA23"/>
      <c r="CDB23"/>
      <c r="CDC23"/>
      <c r="CDD23"/>
      <c r="CDE23"/>
      <c r="CDF23"/>
      <c r="CDG23"/>
      <c r="CDH23"/>
      <c r="CDI23"/>
      <c r="CDJ23"/>
      <c r="CDK23"/>
      <c r="CDL23"/>
      <c r="CDM23"/>
      <c r="CDN23"/>
      <c r="CDO23"/>
      <c r="CDP23"/>
      <c r="CDQ23"/>
      <c r="CDR23"/>
      <c r="CDS23"/>
      <c r="CDT23"/>
      <c r="CDU23"/>
      <c r="CDV23"/>
      <c r="CDW23"/>
      <c r="CDX23"/>
      <c r="CDY23"/>
      <c r="CDZ23"/>
      <c r="CEA23"/>
      <c r="CEB23"/>
      <c r="CEC23"/>
      <c r="CED23"/>
      <c r="CEE23"/>
      <c r="CEF23"/>
      <c r="CEG23"/>
      <c r="CEH23"/>
      <c r="CEI23"/>
      <c r="CEJ23"/>
      <c r="CEK23"/>
      <c r="CEL23"/>
      <c r="CEM23"/>
      <c r="CEN23"/>
      <c r="CEO23"/>
      <c r="CEP23"/>
      <c r="CEQ23"/>
      <c r="CER23"/>
      <c r="CES23"/>
      <c r="CET23"/>
      <c r="CEU23"/>
      <c r="CEV23"/>
      <c r="CEW23"/>
      <c r="CEX23"/>
      <c r="CEY23"/>
      <c r="CEZ23"/>
      <c r="CFA23"/>
      <c r="CFB23"/>
      <c r="CFC23"/>
      <c r="CFD23"/>
      <c r="CFE23"/>
      <c r="CFF23"/>
      <c r="CFG23"/>
      <c r="CFH23"/>
      <c r="CFI23"/>
      <c r="CFJ23"/>
      <c r="CFK23"/>
      <c r="CFL23"/>
      <c r="CFM23"/>
      <c r="CFN23"/>
      <c r="CFO23"/>
      <c r="CFP23"/>
      <c r="CFQ23"/>
      <c r="CFR23"/>
      <c r="CFS23"/>
      <c r="CFT23"/>
      <c r="CFU23"/>
      <c r="CFV23"/>
      <c r="CFW23"/>
      <c r="CFX23"/>
      <c r="CFY23"/>
      <c r="CFZ23"/>
      <c r="CGA23"/>
      <c r="CGB23"/>
      <c r="CGC23"/>
      <c r="CGD23"/>
      <c r="CGE23"/>
      <c r="CGF23"/>
      <c r="CGG23"/>
      <c r="CGH23"/>
      <c r="CGI23"/>
      <c r="CGJ23"/>
      <c r="CGK23"/>
      <c r="CGL23"/>
      <c r="CGM23"/>
      <c r="CGN23"/>
      <c r="CGO23"/>
      <c r="CGP23"/>
      <c r="CGQ23"/>
      <c r="CGR23"/>
      <c r="CGS23"/>
      <c r="CGT23"/>
      <c r="CGU23"/>
      <c r="CGV23"/>
      <c r="CGW23"/>
      <c r="CGX23"/>
      <c r="CGY23"/>
      <c r="CGZ23"/>
      <c r="CHA23"/>
      <c r="CHB23"/>
      <c r="CHC23"/>
      <c r="CHD23"/>
      <c r="CHE23"/>
      <c r="CHF23"/>
      <c r="CHG23"/>
      <c r="CHH23"/>
      <c r="CHI23"/>
      <c r="CHJ23"/>
      <c r="CHK23"/>
      <c r="CHL23"/>
      <c r="CHM23"/>
      <c r="CHN23"/>
      <c r="CHO23"/>
      <c r="CHP23"/>
      <c r="CHQ23"/>
      <c r="CHR23"/>
      <c r="CHS23"/>
      <c r="CHT23"/>
      <c r="CHU23"/>
      <c r="CHV23"/>
      <c r="CHW23"/>
      <c r="CHX23"/>
      <c r="CHY23"/>
      <c r="CHZ23"/>
      <c r="CIA23"/>
      <c r="CIB23"/>
      <c r="CIC23"/>
      <c r="CID23"/>
      <c r="CIE23"/>
      <c r="CIF23"/>
      <c r="CIG23"/>
      <c r="CIH23"/>
      <c r="CII23"/>
      <c r="CIJ23"/>
      <c r="CIK23"/>
      <c r="CIL23"/>
      <c r="CIM23"/>
      <c r="CIN23"/>
      <c r="CIO23"/>
      <c r="CIP23"/>
      <c r="CIQ23"/>
      <c r="CIR23"/>
      <c r="CIS23"/>
      <c r="CIT23"/>
      <c r="CIU23"/>
      <c r="CIV23"/>
      <c r="CIW23"/>
      <c r="CIX23"/>
      <c r="CIY23"/>
      <c r="CIZ23"/>
      <c r="CJA23"/>
      <c r="CJB23"/>
      <c r="CJC23"/>
      <c r="CJD23"/>
      <c r="CJE23"/>
      <c r="CJF23"/>
      <c r="CJG23"/>
      <c r="CJH23"/>
      <c r="CJI23"/>
      <c r="CJJ23"/>
      <c r="CJK23"/>
      <c r="CJL23"/>
      <c r="CJM23"/>
      <c r="CJN23"/>
      <c r="CJO23"/>
      <c r="CJP23"/>
      <c r="CJQ23"/>
      <c r="CJR23"/>
      <c r="CJS23"/>
      <c r="CJT23"/>
      <c r="CJU23"/>
      <c r="CJV23"/>
      <c r="CJW23"/>
      <c r="CJX23"/>
      <c r="CJY23"/>
      <c r="CJZ23"/>
      <c r="CKA23"/>
      <c r="CKB23"/>
      <c r="CKC23"/>
      <c r="CKD23"/>
      <c r="CKE23"/>
      <c r="CKF23"/>
      <c r="CKG23"/>
      <c r="CKH23"/>
      <c r="CKI23"/>
      <c r="CKJ23"/>
      <c r="CKK23"/>
      <c r="CKL23"/>
      <c r="CKM23"/>
      <c r="CKN23"/>
      <c r="CKO23"/>
      <c r="CKP23"/>
      <c r="CKQ23"/>
      <c r="CKR23"/>
      <c r="CKS23"/>
      <c r="CKT23"/>
      <c r="CKU23"/>
      <c r="CKV23"/>
      <c r="CKW23"/>
      <c r="CKX23"/>
      <c r="CKY23"/>
      <c r="CKZ23"/>
      <c r="CLA23"/>
      <c r="CLB23"/>
      <c r="CLC23"/>
      <c r="CLD23"/>
      <c r="CLE23"/>
      <c r="CLF23"/>
      <c r="CLG23"/>
      <c r="CLH23"/>
      <c r="CLI23"/>
      <c r="CLJ23"/>
      <c r="CLK23"/>
      <c r="CLL23"/>
      <c r="CLM23"/>
      <c r="CLN23"/>
      <c r="CLO23"/>
      <c r="CLP23"/>
      <c r="CLQ23"/>
      <c r="CLR23"/>
      <c r="CLS23"/>
      <c r="CLT23"/>
      <c r="CLU23"/>
      <c r="CLV23"/>
      <c r="CLW23"/>
      <c r="CLX23"/>
      <c r="CLY23"/>
      <c r="CLZ23"/>
      <c r="CMA23"/>
      <c r="CMB23"/>
      <c r="CMC23"/>
      <c r="CMD23"/>
      <c r="CME23"/>
      <c r="CMF23"/>
      <c r="CMG23"/>
      <c r="CMH23"/>
      <c r="CMI23"/>
      <c r="CMJ23"/>
      <c r="CMK23"/>
      <c r="CML23"/>
      <c r="CMM23"/>
      <c r="CMN23"/>
      <c r="CMO23"/>
      <c r="CMP23"/>
      <c r="CMQ23"/>
      <c r="CMR23"/>
      <c r="CMS23"/>
      <c r="CMT23"/>
      <c r="CMU23"/>
      <c r="CMV23"/>
      <c r="CMW23"/>
      <c r="CMX23"/>
      <c r="CMY23"/>
      <c r="CMZ23"/>
      <c r="CNA23"/>
      <c r="CNB23"/>
      <c r="CNC23"/>
      <c r="CND23"/>
      <c r="CNE23"/>
      <c r="CNF23"/>
      <c r="CNG23"/>
      <c r="CNH23"/>
      <c r="CNI23"/>
      <c r="CNJ23"/>
      <c r="CNK23"/>
      <c r="CNL23"/>
      <c r="CNM23"/>
      <c r="CNN23"/>
      <c r="CNO23"/>
      <c r="CNP23"/>
      <c r="CNQ23"/>
      <c r="CNR23"/>
      <c r="CNS23"/>
      <c r="CNT23"/>
      <c r="CNU23"/>
      <c r="CNV23"/>
      <c r="CNW23"/>
      <c r="CNX23"/>
      <c r="CNY23"/>
      <c r="CNZ23"/>
      <c r="COA23"/>
      <c r="COB23"/>
      <c r="COC23"/>
      <c r="COD23"/>
      <c r="COE23"/>
      <c r="COF23"/>
      <c r="COG23"/>
      <c r="COH23"/>
      <c r="COI23"/>
      <c r="COJ23"/>
      <c r="COK23"/>
      <c r="COL23"/>
      <c r="COM23"/>
      <c r="CON23"/>
      <c r="COO23"/>
      <c r="COP23"/>
      <c r="COQ23"/>
      <c r="COR23"/>
      <c r="COS23"/>
      <c r="COT23"/>
      <c r="COU23"/>
      <c r="COV23"/>
      <c r="COW23"/>
      <c r="COX23"/>
      <c r="COY23"/>
      <c r="COZ23"/>
      <c r="CPA23"/>
      <c r="CPB23"/>
      <c r="CPC23"/>
      <c r="CPD23"/>
      <c r="CPE23"/>
      <c r="CPF23"/>
      <c r="CPG23"/>
      <c r="CPH23"/>
      <c r="CPI23"/>
      <c r="CPJ23"/>
      <c r="CPK23"/>
      <c r="CPL23"/>
      <c r="CPM23"/>
      <c r="CPN23"/>
      <c r="CPO23"/>
      <c r="CPP23"/>
      <c r="CPQ23"/>
      <c r="CPR23"/>
      <c r="CPS23"/>
      <c r="CPT23"/>
      <c r="CPU23"/>
      <c r="CPV23"/>
      <c r="CPW23"/>
      <c r="CPX23"/>
      <c r="CPY23"/>
      <c r="CPZ23"/>
      <c r="CQA23"/>
      <c r="CQB23"/>
      <c r="CQC23"/>
      <c r="CQD23"/>
      <c r="CQE23"/>
      <c r="CQF23"/>
      <c r="CQG23"/>
      <c r="CQH23"/>
      <c r="CQI23"/>
      <c r="CQJ23"/>
      <c r="CQK23"/>
      <c r="CQL23"/>
      <c r="CQM23"/>
      <c r="CQN23"/>
      <c r="CQO23"/>
      <c r="CQP23"/>
      <c r="CQQ23"/>
      <c r="CQR23"/>
      <c r="CQS23"/>
      <c r="CQT23"/>
      <c r="CQU23"/>
      <c r="CQV23"/>
      <c r="CQW23"/>
      <c r="CQX23"/>
      <c r="CQY23"/>
      <c r="CQZ23"/>
      <c r="CRA23"/>
      <c r="CRB23"/>
      <c r="CRC23"/>
      <c r="CRD23"/>
      <c r="CRE23"/>
      <c r="CRF23"/>
      <c r="CRG23"/>
      <c r="CRH23"/>
      <c r="CRI23"/>
      <c r="CRJ23"/>
      <c r="CRK23"/>
      <c r="CRL23"/>
      <c r="CRM23"/>
      <c r="CRN23"/>
      <c r="CRO23"/>
      <c r="CRP23"/>
      <c r="CRQ23"/>
      <c r="CRR23"/>
      <c r="CRS23"/>
      <c r="CRT23"/>
      <c r="CRU23"/>
      <c r="CRV23"/>
      <c r="CRW23"/>
      <c r="CRX23"/>
      <c r="CRY23"/>
      <c r="CRZ23"/>
      <c r="CSA23"/>
      <c r="CSB23"/>
      <c r="CSC23"/>
      <c r="CSD23"/>
      <c r="CSE23"/>
      <c r="CSF23"/>
      <c r="CSG23"/>
      <c r="CSH23"/>
      <c r="CSI23"/>
      <c r="CSJ23"/>
      <c r="CSK23"/>
      <c r="CSL23"/>
      <c r="CSM23"/>
      <c r="CSN23"/>
      <c r="CSO23"/>
      <c r="CSP23"/>
      <c r="CSQ23"/>
      <c r="CSR23"/>
      <c r="CSS23"/>
      <c r="CST23"/>
      <c r="CSU23"/>
      <c r="CSV23"/>
      <c r="CSW23"/>
      <c r="CSX23"/>
      <c r="CSY23"/>
      <c r="CSZ23"/>
      <c r="CTA23"/>
      <c r="CTB23"/>
      <c r="CTC23"/>
      <c r="CTD23"/>
      <c r="CTE23"/>
      <c r="CTF23"/>
      <c r="CTG23"/>
      <c r="CTH23"/>
      <c r="CTI23"/>
      <c r="CTJ23"/>
      <c r="CTK23"/>
      <c r="CTL23"/>
      <c r="CTM23"/>
      <c r="CTN23"/>
      <c r="CTO23"/>
      <c r="CTP23"/>
      <c r="CTQ23"/>
      <c r="CTR23"/>
      <c r="CTS23"/>
      <c r="CTT23"/>
      <c r="CTU23"/>
      <c r="CTV23"/>
      <c r="CTW23"/>
      <c r="CTX23"/>
      <c r="CTY23"/>
      <c r="CTZ23"/>
      <c r="CUA23"/>
      <c r="CUB23"/>
      <c r="CUC23"/>
      <c r="CUD23"/>
      <c r="CUE23"/>
      <c r="CUF23"/>
      <c r="CUG23"/>
      <c r="CUH23"/>
      <c r="CUI23"/>
      <c r="CUJ23"/>
      <c r="CUK23"/>
      <c r="CUL23"/>
      <c r="CUM23"/>
      <c r="CUN23"/>
      <c r="CUO23"/>
      <c r="CUP23"/>
      <c r="CUQ23"/>
      <c r="CUR23"/>
      <c r="CUS23"/>
      <c r="CUT23"/>
      <c r="CUU23"/>
      <c r="CUV23"/>
      <c r="CUW23"/>
      <c r="CUX23"/>
      <c r="CUY23"/>
      <c r="CUZ23"/>
      <c r="CVA23"/>
      <c r="CVB23"/>
      <c r="CVC23"/>
      <c r="CVD23"/>
      <c r="CVE23"/>
      <c r="CVF23"/>
      <c r="CVG23"/>
      <c r="CVH23"/>
      <c r="CVI23"/>
      <c r="CVJ23"/>
      <c r="CVK23"/>
      <c r="CVL23"/>
      <c r="CVM23"/>
      <c r="CVN23"/>
      <c r="CVO23"/>
      <c r="CVP23"/>
      <c r="CVQ23"/>
      <c r="CVR23"/>
      <c r="CVS23"/>
      <c r="CVT23"/>
      <c r="CVU23"/>
      <c r="CVV23"/>
      <c r="CVW23"/>
      <c r="CVX23"/>
      <c r="CVY23"/>
      <c r="CVZ23"/>
      <c r="CWA23"/>
      <c r="CWB23"/>
      <c r="CWC23"/>
      <c r="CWD23"/>
      <c r="CWE23"/>
      <c r="CWF23"/>
      <c r="CWG23"/>
      <c r="CWH23"/>
      <c r="CWI23"/>
      <c r="CWJ23"/>
      <c r="CWK23"/>
      <c r="CWL23"/>
      <c r="CWM23"/>
      <c r="CWN23"/>
      <c r="CWO23"/>
      <c r="CWP23"/>
      <c r="CWQ23"/>
      <c r="CWR23"/>
      <c r="CWS23"/>
      <c r="CWT23"/>
      <c r="CWU23"/>
      <c r="CWV23"/>
      <c r="CWW23"/>
      <c r="CWX23"/>
      <c r="CWY23"/>
      <c r="CWZ23"/>
      <c r="CXA23"/>
      <c r="CXB23"/>
      <c r="CXC23"/>
      <c r="CXD23"/>
      <c r="CXE23"/>
      <c r="CXF23"/>
      <c r="CXG23"/>
      <c r="CXH23"/>
      <c r="CXI23"/>
      <c r="CXJ23"/>
      <c r="CXK23"/>
      <c r="CXL23"/>
      <c r="CXM23"/>
      <c r="CXN23"/>
      <c r="CXO23"/>
      <c r="CXP23"/>
      <c r="CXQ23"/>
      <c r="CXR23"/>
      <c r="CXS23"/>
      <c r="CXT23"/>
      <c r="CXU23"/>
      <c r="CXV23"/>
      <c r="CXW23"/>
      <c r="CXX23"/>
      <c r="CXY23"/>
      <c r="CXZ23"/>
      <c r="CYA23"/>
      <c r="CYB23"/>
      <c r="CYC23"/>
      <c r="CYD23"/>
      <c r="CYE23"/>
      <c r="CYF23"/>
      <c r="CYG23"/>
      <c r="CYH23"/>
      <c r="CYI23"/>
      <c r="CYJ23"/>
      <c r="CYK23"/>
      <c r="CYL23"/>
      <c r="CYM23"/>
      <c r="CYN23"/>
      <c r="CYO23"/>
      <c r="CYP23"/>
      <c r="CYQ23"/>
      <c r="CYR23"/>
      <c r="CYS23"/>
      <c r="CYT23"/>
      <c r="CYU23"/>
      <c r="CYV23"/>
      <c r="CYW23"/>
      <c r="CYX23"/>
      <c r="CYY23"/>
      <c r="CYZ23"/>
      <c r="CZA23"/>
      <c r="CZB23"/>
      <c r="CZC23"/>
      <c r="CZD23"/>
      <c r="CZE23"/>
      <c r="CZF23"/>
      <c r="CZG23"/>
      <c r="CZH23"/>
      <c r="CZI23"/>
      <c r="CZJ23"/>
      <c r="CZK23"/>
      <c r="CZL23"/>
      <c r="CZM23"/>
      <c r="CZN23"/>
      <c r="CZO23"/>
      <c r="CZP23"/>
      <c r="CZQ23"/>
      <c r="CZR23"/>
      <c r="CZS23"/>
      <c r="CZT23"/>
      <c r="CZU23"/>
      <c r="CZV23"/>
      <c r="CZW23"/>
      <c r="CZX23"/>
      <c r="CZY23"/>
      <c r="CZZ23"/>
      <c r="DAA23"/>
      <c r="DAB23"/>
      <c r="DAC23"/>
      <c r="DAD23"/>
      <c r="DAE23"/>
      <c r="DAF23"/>
      <c r="DAG23"/>
      <c r="DAH23"/>
      <c r="DAI23"/>
      <c r="DAJ23"/>
      <c r="DAK23"/>
      <c r="DAL23"/>
      <c r="DAM23"/>
      <c r="DAN23"/>
      <c r="DAO23"/>
      <c r="DAP23"/>
      <c r="DAQ23"/>
      <c r="DAR23"/>
      <c r="DAS23"/>
      <c r="DAT23"/>
      <c r="DAU23"/>
      <c r="DAV23"/>
      <c r="DAW23"/>
      <c r="DAX23"/>
      <c r="DAY23"/>
      <c r="DAZ23"/>
      <c r="DBA23"/>
      <c r="DBB23"/>
      <c r="DBC23"/>
      <c r="DBD23"/>
      <c r="DBE23"/>
      <c r="DBF23"/>
      <c r="DBG23"/>
      <c r="DBH23"/>
      <c r="DBI23"/>
      <c r="DBJ23"/>
      <c r="DBK23"/>
      <c r="DBL23"/>
      <c r="DBM23"/>
      <c r="DBN23"/>
      <c r="DBO23"/>
      <c r="DBP23"/>
      <c r="DBQ23"/>
      <c r="DBR23"/>
      <c r="DBS23"/>
      <c r="DBT23"/>
      <c r="DBU23"/>
      <c r="DBV23"/>
      <c r="DBW23"/>
      <c r="DBX23"/>
      <c r="DBY23"/>
      <c r="DBZ23"/>
      <c r="DCA23"/>
      <c r="DCB23"/>
      <c r="DCC23"/>
      <c r="DCD23"/>
      <c r="DCE23"/>
      <c r="DCF23"/>
      <c r="DCG23"/>
      <c r="DCH23"/>
      <c r="DCI23"/>
      <c r="DCJ23"/>
      <c r="DCK23"/>
      <c r="DCL23"/>
      <c r="DCM23"/>
      <c r="DCN23"/>
      <c r="DCO23"/>
      <c r="DCP23"/>
      <c r="DCQ23"/>
      <c r="DCR23"/>
      <c r="DCS23"/>
      <c r="DCT23"/>
      <c r="DCU23"/>
      <c r="DCV23"/>
      <c r="DCW23"/>
      <c r="DCX23"/>
      <c r="DCY23"/>
      <c r="DCZ23"/>
      <c r="DDA23"/>
      <c r="DDB23"/>
      <c r="DDC23"/>
      <c r="DDD23"/>
      <c r="DDE23"/>
      <c r="DDF23"/>
      <c r="DDG23"/>
      <c r="DDH23"/>
      <c r="DDI23"/>
      <c r="DDJ23"/>
      <c r="DDK23"/>
      <c r="DDL23"/>
      <c r="DDM23"/>
      <c r="DDN23"/>
      <c r="DDO23"/>
      <c r="DDP23"/>
      <c r="DDQ23"/>
      <c r="DDR23"/>
      <c r="DDS23"/>
      <c r="DDT23"/>
      <c r="DDU23"/>
      <c r="DDV23"/>
      <c r="DDW23"/>
      <c r="DDX23"/>
      <c r="DDY23"/>
      <c r="DDZ23"/>
      <c r="DEA23"/>
      <c r="DEB23"/>
      <c r="DEC23"/>
      <c r="DED23"/>
      <c r="DEE23"/>
      <c r="DEF23"/>
      <c r="DEG23"/>
      <c r="DEH23"/>
      <c r="DEI23"/>
      <c r="DEJ23"/>
      <c r="DEK23"/>
      <c r="DEL23"/>
      <c r="DEM23"/>
      <c r="DEN23"/>
      <c r="DEO23"/>
      <c r="DEP23"/>
      <c r="DEQ23"/>
      <c r="DER23"/>
      <c r="DES23"/>
      <c r="DET23"/>
      <c r="DEU23"/>
      <c r="DEV23"/>
      <c r="DEW23"/>
      <c r="DEX23"/>
      <c r="DEY23"/>
      <c r="DEZ23"/>
      <c r="DFA23"/>
      <c r="DFB23"/>
      <c r="DFC23"/>
      <c r="DFD23"/>
      <c r="DFE23"/>
      <c r="DFF23"/>
      <c r="DFG23"/>
      <c r="DFH23"/>
      <c r="DFI23"/>
      <c r="DFJ23"/>
      <c r="DFK23"/>
      <c r="DFL23"/>
      <c r="DFM23"/>
      <c r="DFN23"/>
      <c r="DFO23"/>
      <c r="DFP23"/>
      <c r="DFQ23"/>
      <c r="DFR23"/>
      <c r="DFS23"/>
      <c r="DFT23"/>
      <c r="DFU23"/>
      <c r="DFV23"/>
      <c r="DFW23"/>
      <c r="DFX23"/>
      <c r="DFY23"/>
      <c r="DFZ23"/>
      <c r="DGA23"/>
      <c r="DGB23"/>
      <c r="DGC23"/>
      <c r="DGD23"/>
      <c r="DGE23"/>
      <c r="DGF23"/>
      <c r="DGG23"/>
      <c r="DGH23"/>
      <c r="DGI23"/>
      <c r="DGJ23"/>
      <c r="DGK23"/>
      <c r="DGL23"/>
      <c r="DGM23"/>
      <c r="DGN23"/>
      <c r="DGO23"/>
      <c r="DGP23"/>
      <c r="DGQ23"/>
      <c r="DGR23"/>
      <c r="DGS23"/>
      <c r="DGT23"/>
      <c r="DGU23"/>
      <c r="DGV23"/>
      <c r="DGW23"/>
      <c r="DGX23"/>
      <c r="DGY23"/>
      <c r="DGZ23"/>
      <c r="DHA23"/>
      <c r="DHB23"/>
      <c r="DHC23"/>
      <c r="DHD23"/>
      <c r="DHE23"/>
      <c r="DHF23"/>
      <c r="DHG23"/>
      <c r="DHH23"/>
      <c r="DHI23"/>
      <c r="DHJ23"/>
      <c r="DHK23"/>
      <c r="DHL23"/>
      <c r="DHM23"/>
      <c r="DHN23"/>
      <c r="DHO23"/>
      <c r="DHP23"/>
      <c r="DHQ23"/>
      <c r="DHR23"/>
      <c r="DHS23"/>
      <c r="DHT23"/>
      <c r="DHU23"/>
      <c r="DHV23"/>
      <c r="DHW23"/>
      <c r="DHX23"/>
      <c r="DHY23"/>
      <c r="DHZ23"/>
      <c r="DIA23"/>
      <c r="DIB23"/>
      <c r="DIC23"/>
      <c r="DID23"/>
      <c r="DIE23"/>
      <c r="DIF23"/>
      <c r="DIG23"/>
      <c r="DIH23"/>
      <c r="DII23"/>
      <c r="DIJ23"/>
      <c r="DIK23"/>
      <c r="DIL23"/>
      <c r="DIM23"/>
      <c r="DIN23"/>
      <c r="DIO23"/>
      <c r="DIP23"/>
      <c r="DIQ23"/>
      <c r="DIR23"/>
      <c r="DIS23"/>
      <c r="DIT23"/>
      <c r="DIU23"/>
      <c r="DIV23"/>
      <c r="DIW23"/>
      <c r="DIX23"/>
      <c r="DIY23"/>
      <c r="DIZ23"/>
      <c r="DJA23"/>
      <c r="DJB23"/>
      <c r="DJC23"/>
      <c r="DJD23"/>
      <c r="DJE23"/>
      <c r="DJF23"/>
      <c r="DJG23"/>
      <c r="DJH23"/>
      <c r="DJI23"/>
      <c r="DJJ23"/>
      <c r="DJK23"/>
      <c r="DJL23"/>
      <c r="DJM23"/>
      <c r="DJN23"/>
      <c r="DJO23"/>
      <c r="DJP23"/>
      <c r="DJQ23"/>
      <c r="DJR23"/>
      <c r="DJS23"/>
      <c r="DJT23"/>
      <c r="DJU23"/>
      <c r="DJV23"/>
      <c r="DJW23"/>
      <c r="DJX23"/>
      <c r="DJY23"/>
      <c r="DJZ23"/>
      <c r="DKA23"/>
      <c r="DKB23"/>
      <c r="DKC23"/>
      <c r="DKD23"/>
      <c r="DKE23"/>
      <c r="DKF23"/>
      <c r="DKG23"/>
      <c r="DKH23"/>
      <c r="DKI23"/>
      <c r="DKJ23"/>
      <c r="DKK23"/>
      <c r="DKL23"/>
      <c r="DKM23"/>
      <c r="DKN23"/>
      <c r="DKO23"/>
      <c r="DKP23"/>
      <c r="DKQ23"/>
      <c r="DKR23"/>
      <c r="DKS23"/>
      <c r="DKT23"/>
      <c r="DKU23"/>
      <c r="DKV23"/>
      <c r="DKW23"/>
      <c r="DKX23"/>
      <c r="DKY23"/>
      <c r="DKZ23"/>
      <c r="DLA23"/>
      <c r="DLB23"/>
      <c r="DLC23"/>
      <c r="DLD23"/>
      <c r="DLE23"/>
      <c r="DLF23"/>
      <c r="DLG23"/>
      <c r="DLH23"/>
      <c r="DLI23"/>
      <c r="DLJ23"/>
      <c r="DLK23"/>
      <c r="DLL23"/>
      <c r="DLM23"/>
      <c r="DLN23"/>
      <c r="DLO23"/>
      <c r="DLP23"/>
      <c r="DLQ23"/>
      <c r="DLR23"/>
      <c r="DLS23"/>
      <c r="DLT23"/>
      <c r="DLU23"/>
      <c r="DLV23"/>
      <c r="DLW23"/>
      <c r="DLX23"/>
      <c r="DLY23"/>
      <c r="DLZ23"/>
      <c r="DMA23"/>
      <c r="DMB23"/>
      <c r="DMC23"/>
      <c r="DMD23"/>
      <c r="DME23"/>
      <c r="DMF23"/>
      <c r="DMG23"/>
      <c r="DMH23"/>
      <c r="DMI23"/>
      <c r="DMJ23"/>
      <c r="DMK23"/>
      <c r="DML23"/>
      <c r="DMM23"/>
      <c r="DMN23"/>
      <c r="DMO23"/>
      <c r="DMP23"/>
      <c r="DMQ23"/>
      <c r="DMR23"/>
      <c r="DMS23"/>
      <c r="DMT23"/>
      <c r="DMU23"/>
      <c r="DMV23"/>
      <c r="DMW23"/>
      <c r="DMX23"/>
      <c r="DMY23"/>
      <c r="DMZ23"/>
      <c r="DNA23"/>
      <c r="DNB23"/>
      <c r="DNC23"/>
      <c r="DND23"/>
      <c r="DNE23"/>
      <c r="DNF23"/>
      <c r="DNG23"/>
      <c r="DNH23"/>
      <c r="DNI23"/>
      <c r="DNJ23"/>
      <c r="DNK23"/>
      <c r="DNL23"/>
      <c r="DNM23"/>
      <c r="DNN23"/>
      <c r="DNO23"/>
      <c r="DNP23"/>
      <c r="DNQ23"/>
      <c r="DNR23"/>
      <c r="DNS23"/>
      <c r="DNT23"/>
      <c r="DNU23"/>
      <c r="DNV23"/>
      <c r="DNW23"/>
      <c r="DNX23"/>
      <c r="DNY23"/>
      <c r="DNZ23"/>
      <c r="DOA23"/>
      <c r="DOB23"/>
      <c r="DOC23"/>
      <c r="DOD23"/>
      <c r="DOE23"/>
      <c r="DOF23"/>
      <c r="DOG23"/>
      <c r="DOH23"/>
      <c r="DOI23"/>
      <c r="DOJ23"/>
      <c r="DOK23"/>
      <c r="DOL23"/>
      <c r="DOM23"/>
      <c r="DON23"/>
      <c r="DOO23"/>
      <c r="DOP23"/>
      <c r="DOQ23"/>
      <c r="DOR23"/>
      <c r="DOS23"/>
      <c r="DOT23"/>
      <c r="DOU23"/>
      <c r="DOV23"/>
      <c r="DOW23"/>
      <c r="DOX23"/>
      <c r="DOY23"/>
      <c r="DOZ23"/>
      <c r="DPA23"/>
      <c r="DPB23"/>
      <c r="DPC23"/>
      <c r="DPD23"/>
      <c r="DPE23"/>
      <c r="DPF23"/>
      <c r="DPG23"/>
      <c r="DPH23"/>
      <c r="DPI23"/>
      <c r="DPJ23"/>
      <c r="DPK23"/>
      <c r="DPL23"/>
      <c r="DPM23"/>
      <c r="DPN23"/>
      <c r="DPO23"/>
      <c r="DPP23"/>
      <c r="DPQ23"/>
      <c r="DPR23"/>
      <c r="DPS23"/>
      <c r="DPT23"/>
      <c r="DPU23"/>
      <c r="DPV23"/>
      <c r="DPW23"/>
      <c r="DPX23"/>
      <c r="DPY23"/>
      <c r="DPZ23"/>
      <c r="DQA23"/>
      <c r="DQB23"/>
      <c r="DQC23"/>
      <c r="DQD23"/>
      <c r="DQE23"/>
      <c r="DQF23"/>
      <c r="DQG23"/>
      <c r="DQH23"/>
      <c r="DQI23"/>
      <c r="DQJ23"/>
      <c r="DQK23"/>
      <c r="DQL23"/>
      <c r="DQM23"/>
      <c r="DQN23"/>
      <c r="DQO23"/>
      <c r="DQP23"/>
      <c r="DQQ23"/>
      <c r="DQR23"/>
      <c r="DQS23"/>
      <c r="DQT23"/>
      <c r="DQU23"/>
      <c r="DQV23"/>
      <c r="DQW23"/>
      <c r="DQX23"/>
      <c r="DQY23"/>
      <c r="DQZ23"/>
      <c r="DRA23"/>
      <c r="DRB23"/>
      <c r="DRC23"/>
      <c r="DRD23"/>
      <c r="DRE23"/>
      <c r="DRF23"/>
      <c r="DRG23"/>
      <c r="DRH23"/>
      <c r="DRI23"/>
      <c r="DRJ23"/>
      <c r="DRK23"/>
      <c r="DRL23"/>
      <c r="DRM23"/>
      <c r="DRN23"/>
      <c r="DRO23"/>
      <c r="DRP23"/>
      <c r="DRQ23"/>
      <c r="DRR23"/>
      <c r="DRS23"/>
      <c r="DRT23"/>
      <c r="DRU23"/>
      <c r="DRV23"/>
      <c r="DRW23"/>
      <c r="DRX23"/>
      <c r="DRY23"/>
      <c r="DRZ23"/>
      <c r="DSA23"/>
      <c r="DSB23"/>
      <c r="DSC23"/>
      <c r="DSD23"/>
      <c r="DSE23"/>
      <c r="DSF23"/>
      <c r="DSG23"/>
      <c r="DSH23"/>
      <c r="DSI23"/>
      <c r="DSJ23"/>
      <c r="DSK23"/>
      <c r="DSL23"/>
      <c r="DSM23"/>
      <c r="DSN23"/>
      <c r="DSO23"/>
      <c r="DSP23"/>
      <c r="DSQ23"/>
      <c r="DSR23"/>
      <c r="DSS23"/>
      <c r="DST23"/>
      <c r="DSU23"/>
      <c r="DSV23"/>
      <c r="DSW23"/>
      <c r="DSX23"/>
      <c r="DSY23"/>
      <c r="DSZ23"/>
      <c r="DTA23"/>
      <c r="DTB23"/>
      <c r="DTC23"/>
      <c r="DTD23"/>
      <c r="DTE23"/>
      <c r="DTF23"/>
      <c r="DTG23"/>
      <c r="DTH23"/>
      <c r="DTI23"/>
      <c r="DTJ23"/>
      <c r="DTK23"/>
      <c r="DTL23"/>
      <c r="DTM23"/>
      <c r="DTN23"/>
      <c r="DTO23"/>
      <c r="DTP23"/>
      <c r="DTQ23"/>
      <c r="DTR23"/>
      <c r="DTS23"/>
      <c r="DTT23"/>
      <c r="DTU23"/>
      <c r="DTV23"/>
      <c r="DTW23"/>
      <c r="DTX23"/>
      <c r="DTY23"/>
      <c r="DTZ23"/>
      <c r="DUA23"/>
      <c r="DUB23"/>
      <c r="DUC23"/>
      <c r="DUD23"/>
      <c r="DUE23"/>
      <c r="DUF23"/>
      <c r="DUG23"/>
      <c r="DUH23"/>
      <c r="DUI23"/>
      <c r="DUJ23"/>
      <c r="DUK23"/>
      <c r="DUL23"/>
      <c r="DUM23"/>
      <c r="DUN23"/>
      <c r="DUO23"/>
      <c r="DUP23"/>
      <c r="DUQ23"/>
      <c r="DUR23"/>
      <c r="DUS23"/>
      <c r="DUT23"/>
      <c r="DUU23"/>
      <c r="DUV23"/>
      <c r="DUW23"/>
      <c r="DUX23"/>
      <c r="DUY23"/>
      <c r="DUZ23"/>
      <c r="DVA23"/>
      <c r="DVB23"/>
      <c r="DVC23"/>
      <c r="DVD23"/>
      <c r="DVE23"/>
      <c r="DVF23"/>
      <c r="DVG23"/>
      <c r="DVH23"/>
      <c r="DVI23"/>
      <c r="DVJ23"/>
      <c r="DVK23"/>
      <c r="DVL23"/>
      <c r="DVM23"/>
      <c r="DVN23"/>
      <c r="DVO23"/>
      <c r="DVP23"/>
      <c r="DVQ23"/>
      <c r="DVR23"/>
      <c r="DVS23"/>
      <c r="DVT23"/>
      <c r="DVU23"/>
      <c r="DVV23"/>
      <c r="DVW23"/>
      <c r="DVX23"/>
      <c r="DVY23"/>
      <c r="DVZ23"/>
      <c r="DWA23"/>
      <c r="DWB23"/>
      <c r="DWC23"/>
      <c r="DWD23"/>
      <c r="DWE23"/>
      <c r="DWF23"/>
      <c r="DWG23"/>
      <c r="DWH23"/>
      <c r="DWI23"/>
      <c r="DWJ23"/>
      <c r="DWK23"/>
      <c r="DWL23"/>
      <c r="DWM23"/>
      <c r="DWN23"/>
      <c r="DWO23"/>
      <c r="DWP23"/>
      <c r="DWQ23"/>
      <c r="DWR23"/>
      <c r="DWS23"/>
      <c r="DWT23"/>
      <c r="DWU23"/>
      <c r="DWV23"/>
      <c r="DWW23"/>
      <c r="DWX23"/>
      <c r="DWY23"/>
      <c r="DWZ23"/>
      <c r="DXA23"/>
      <c r="DXB23"/>
      <c r="DXC23"/>
      <c r="DXD23"/>
      <c r="DXE23"/>
      <c r="DXF23"/>
      <c r="DXG23"/>
      <c r="DXH23"/>
      <c r="DXI23"/>
      <c r="DXJ23"/>
      <c r="DXK23"/>
      <c r="DXL23"/>
      <c r="DXM23"/>
      <c r="DXN23"/>
      <c r="DXO23"/>
      <c r="DXP23"/>
      <c r="DXQ23"/>
      <c r="DXR23"/>
      <c r="DXS23"/>
      <c r="DXT23"/>
      <c r="DXU23"/>
      <c r="DXV23"/>
      <c r="DXW23"/>
      <c r="DXX23"/>
      <c r="DXY23"/>
      <c r="DXZ23"/>
      <c r="DYA23"/>
      <c r="DYB23"/>
      <c r="DYC23"/>
      <c r="DYD23"/>
      <c r="DYE23"/>
      <c r="DYF23"/>
      <c r="DYG23"/>
      <c r="DYH23"/>
      <c r="DYI23"/>
      <c r="DYJ23"/>
      <c r="DYK23"/>
      <c r="DYL23"/>
      <c r="DYM23"/>
      <c r="DYN23"/>
      <c r="DYO23"/>
      <c r="DYP23"/>
      <c r="DYQ23"/>
      <c r="DYR23"/>
      <c r="DYS23"/>
      <c r="DYT23"/>
      <c r="DYU23"/>
      <c r="DYV23"/>
      <c r="DYW23"/>
      <c r="DYX23"/>
      <c r="DYY23"/>
      <c r="DYZ23"/>
      <c r="DZA23"/>
      <c r="DZB23"/>
      <c r="DZC23"/>
      <c r="DZD23"/>
      <c r="DZE23"/>
      <c r="DZF23"/>
      <c r="DZG23"/>
      <c r="DZH23"/>
      <c r="DZI23"/>
      <c r="DZJ23"/>
      <c r="DZK23"/>
      <c r="DZL23"/>
      <c r="DZM23"/>
      <c r="DZN23"/>
      <c r="DZO23"/>
      <c r="DZP23"/>
      <c r="DZQ23"/>
      <c r="DZR23"/>
      <c r="DZS23"/>
      <c r="DZT23"/>
      <c r="DZU23"/>
      <c r="DZV23"/>
      <c r="DZW23"/>
      <c r="DZX23"/>
      <c r="DZY23"/>
      <c r="DZZ23"/>
      <c r="EAA23"/>
      <c r="EAB23"/>
      <c r="EAC23"/>
      <c r="EAD23"/>
      <c r="EAE23"/>
      <c r="EAF23"/>
      <c r="EAG23"/>
      <c r="EAH23"/>
      <c r="EAI23"/>
      <c r="EAJ23"/>
      <c r="EAK23"/>
      <c r="EAL23"/>
      <c r="EAM23"/>
      <c r="EAN23"/>
      <c r="EAO23"/>
      <c r="EAP23"/>
      <c r="EAQ23"/>
      <c r="EAR23"/>
      <c r="EAS23"/>
      <c r="EAT23"/>
      <c r="EAU23"/>
      <c r="EAV23"/>
      <c r="EAW23"/>
      <c r="EAX23"/>
      <c r="EAY23"/>
      <c r="EAZ23"/>
      <c r="EBA23"/>
      <c r="EBB23"/>
      <c r="EBC23"/>
      <c r="EBD23"/>
      <c r="EBE23"/>
      <c r="EBF23"/>
      <c r="EBG23"/>
      <c r="EBH23"/>
      <c r="EBI23"/>
      <c r="EBJ23"/>
      <c r="EBK23"/>
      <c r="EBL23"/>
      <c r="EBM23"/>
      <c r="EBN23"/>
      <c r="EBO23"/>
      <c r="EBP23"/>
      <c r="EBQ23"/>
      <c r="EBR23"/>
      <c r="EBS23"/>
      <c r="EBT23"/>
      <c r="EBU23"/>
      <c r="EBV23"/>
      <c r="EBW23"/>
      <c r="EBX23"/>
      <c r="EBY23"/>
      <c r="EBZ23"/>
      <c r="ECA23"/>
      <c r="ECB23"/>
      <c r="ECC23"/>
      <c r="ECD23"/>
      <c r="ECE23"/>
      <c r="ECF23"/>
      <c r="ECG23"/>
      <c r="ECH23"/>
      <c r="ECI23"/>
      <c r="ECJ23"/>
      <c r="ECK23"/>
      <c r="ECL23"/>
      <c r="ECM23"/>
      <c r="ECN23"/>
      <c r="ECO23"/>
      <c r="ECP23"/>
      <c r="ECQ23"/>
      <c r="ECR23"/>
      <c r="ECS23"/>
      <c r="ECT23"/>
      <c r="ECU23"/>
      <c r="ECV23"/>
      <c r="ECW23"/>
      <c r="ECX23"/>
      <c r="ECY23"/>
      <c r="ECZ23"/>
      <c r="EDA23"/>
      <c r="EDB23"/>
      <c r="EDC23"/>
      <c r="EDD23"/>
      <c r="EDE23"/>
      <c r="EDF23"/>
      <c r="EDG23"/>
      <c r="EDH23"/>
      <c r="EDI23"/>
      <c r="EDJ23"/>
      <c r="EDK23"/>
      <c r="EDL23"/>
      <c r="EDM23"/>
      <c r="EDN23"/>
      <c r="EDO23"/>
      <c r="EDP23"/>
      <c r="EDQ23"/>
      <c r="EDR23"/>
      <c r="EDS23"/>
      <c r="EDT23"/>
      <c r="EDU23"/>
      <c r="EDV23"/>
      <c r="EDW23"/>
      <c r="EDX23"/>
      <c r="EDY23"/>
      <c r="EDZ23"/>
      <c r="EEA23"/>
      <c r="EEB23"/>
      <c r="EEC23"/>
      <c r="EED23"/>
      <c r="EEE23"/>
      <c r="EEF23"/>
      <c r="EEG23"/>
      <c r="EEH23"/>
      <c r="EEI23"/>
      <c r="EEJ23"/>
      <c r="EEK23"/>
      <c r="EEL23"/>
      <c r="EEM23"/>
      <c r="EEN23"/>
      <c r="EEO23"/>
      <c r="EEP23"/>
      <c r="EEQ23"/>
      <c r="EER23"/>
      <c r="EES23"/>
      <c r="EET23"/>
      <c r="EEU23"/>
      <c r="EEV23"/>
      <c r="EEW23"/>
      <c r="EEX23"/>
      <c r="EEY23"/>
      <c r="EEZ23"/>
      <c r="EFA23"/>
      <c r="EFB23"/>
      <c r="EFC23"/>
      <c r="EFD23"/>
      <c r="EFE23"/>
      <c r="EFF23"/>
      <c r="EFG23"/>
      <c r="EFH23"/>
      <c r="EFI23"/>
      <c r="EFJ23"/>
      <c r="EFK23"/>
      <c r="EFL23"/>
      <c r="EFM23"/>
      <c r="EFN23"/>
      <c r="EFO23"/>
      <c r="EFP23"/>
      <c r="EFQ23"/>
      <c r="EFR23"/>
      <c r="EFS23"/>
      <c r="EFT23"/>
      <c r="EFU23"/>
      <c r="EFV23"/>
      <c r="EFW23"/>
      <c r="EFX23"/>
      <c r="EFY23"/>
      <c r="EFZ23"/>
      <c r="EGA23"/>
      <c r="EGB23"/>
      <c r="EGC23"/>
      <c r="EGD23"/>
      <c r="EGE23"/>
      <c r="EGF23"/>
      <c r="EGG23"/>
      <c r="EGH23"/>
      <c r="EGI23"/>
      <c r="EGJ23"/>
      <c r="EGK23"/>
      <c r="EGL23"/>
      <c r="EGM23"/>
      <c r="EGN23"/>
      <c r="EGO23"/>
      <c r="EGP23"/>
      <c r="EGQ23"/>
      <c r="EGR23"/>
      <c r="EGS23"/>
      <c r="EGT23"/>
      <c r="EGU23"/>
      <c r="EGV23"/>
      <c r="EGW23"/>
      <c r="EGX23"/>
      <c r="EGY23"/>
      <c r="EGZ23"/>
      <c r="EHA23"/>
      <c r="EHB23"/>
      <c r="EHC23"/>
      <c r="EHD23"/>
      <c r="EHE23"/>
      <c r="EHF23"/>
      <c r="EHG23"/>
      <c r="EHH23"/>
      <c r="EHI23"/>
      <c r="EHJ23"/>
      <c r="EHK23"/>
      <c r="EHL23"/>
      <c r="EHM23"/>
      <c r="EHN23"/>
      <c r="EHO23"/>
      <c r="EHP23"/>
      <c r="EHQ23"/>
      <c r="EHR23"/>
      <c r="EHS23"/>
      <c r="EHT23"/>
      <c r="EHU23"/>
      <c r="EHV23"/>
      <c r="EHW23"/>
      <c r="EHX23"/>
      <c r="EHY23"/>
      <c r="EHZ23"/>
      <c r="EIA23"/>
      <c r="EIB23"/>
      <c r="EIC23"/>
      <c r="EID23"/>
      <c r="EIE23"/>
      <c r="EIF23"/>
      <c r="EIG23"/>
      <c r="EIH23"/>
      <c r="EII23"/>
      <c r="EIJ23"/>
      <c r="EIK23"/>
      <c r="EIL23"/>
      <c r="EIM23"/>
      <c r="EIN23"/>
      <c r="EIO23"/>
      <c r="EIP23"/>
      <c r="EIQ23"/>
      <c r="EIR23"/>
      <c r="EIS23"/>
      <c r="EIT23"/>
      <c r="EIU23"/>
      <c r="EIV23"/>
      <c r="EIW23"/>
      <c r="EIX23"/>
      <c r="EIY23"/>
      <c r="EIZ23"/>
      <c r="EJA23"/>
      <c r="EJB23"/>
      <c r="EJC23"/>
      <c r="EJD23"/>
      <c r="EJE23"/>
      <c r="EJF23"/>
      <c r="EJG23"/>
      <c r="EJH23"/>
      <c r="EJI23"/>
      <c r="EJJ23"/>
      <c r="EJK23"/>
      <c r="EJL23"/>
      <c r="EJM23"/>
      <c r="EJN23"/>
      <c r="EJO23"/>
      <c r="EJP23"/>
      <c r="EJQ23"/>
      <c r="EJR23"/>
      <c r="EJS23"/>
      <c r="EJT23"/>
      <c r="EJU23"/>
      <c r="EJV23"/>
      <c r="EJW23"/>
      <c r="EJX23"/>
      <c r="EJY23"/>
      <c r="EJZ23"/>
      <c r="EKA23"/>
      <c r="EKB23"/>
      <c r="EKC23"/>
      <c r="EKD23"/>
      <c r="EKE23"/>
      <c r="EKF23"/>
      <c r="EKG23"/>
      <c r="EKH23"/>
      <c r="EKI23"/>
      <c r="EKJ23"/>
      <c r="EKK23"/>
      <c r="EKL23"/>
      <c r="EKM23"/>
      <c r="EKN23"/>
      <c r="EKO23"/>
      <c r="EKP23"/>
      <c r="EKQ23"/>
      <c r="EKR23"/>
      <c r="EKS23"/>
      <c r="EKT23"/>
      <c r="EKU23"/>
      <c r="EKV23"/>
      <c r="EKW23"/>
      <c r="EKX23"/>
      <c r="EKY23"/>
      <c r="EKZ23"/>
      <c r="ELA23"/>
      <c r="ELB23"/>
      <c r="ELC23"/>
      <c r="ELD23"/>
      <c r="ELE23"/>
      <c r="ELF23"/>
      <c r="ELG23"/>
      <c r="ELH23"/>
      <c r="ELI23"/>
      <c r="ELJ23"/>
      <c r="ELK23"/>
      <c r="ELL23"/>
      <c r="ELM23"/>
      <c r="ELN23"/>
      <c r="ELO23"/>
      <c r="ELP23"/>
      <c r="ELQ23"/>
      <c r="ELR23"/>
      <c r="ELS23"/>
      <c r="ELT23"/>
      <c r="ELU23"/>
      <c r="ELV23"/>
      <c r="ELW23"/>
      <c r="ELX23"/>
      <c r="ELY23"/>
      <c r="ELZ23"/>
      <c r="EMA23"/>
      <c r="EMB23"/>
      <c r="EMC23"/>
      <c r="EMD23"/>
      <c r="EME23"/>
      <c r="EMF23"/>
      <c r="EMG23"/>
      <c r="EMH23"/>
      <c r="EMI23"/>
      <c r="EMJ23"/>
      <c r="EMK23"/>
      <c r="EML23"/>
      <c r="EMM23"/>
      <c r="EMN23"/>
      <c r="EMO23"/>
      <c r="EMP23"/>
      <c r="EMQ23"/>
      <c r="EMR23"/>
      <c r="EMS23"/>
      <c r="EMT23"/>
      <c r="EMU23"/>
      <c r="EMV23"/>
      <c r="EMW23"/>
      <c r="EMX23"/>
      <c r="EMY23"/>
      <c r="EMZ23"/>
      <c r="ENA23"/>
      <c r="ENB23"/>
      <c r="ENC23"/>
      <c r="END23"/>
      <c r="ENE23"/>
      <c r="ENF23"/>
      <c r="ENG23"/>
      <c r="ENH23"/>
      <c r="ENI23"/>
      <c r="ENJ23"/>
      <c r="ENK23"/>
      <c r="ENL23"/>
      <c r="ENM23"/>
      <c r="ENN23"/>
      <c r="ENO23"/>
      <c r="ENP23"/>
      <c r="ENQ23"/>
      <c r="ENR23"/>
      <c r="ENS23"/>
      <c r="ENT23"/>
      <c r="ENU23"/>
      <c r="ENV23"/>
      <c r="ENW23"/>
      <c r="ENX23"/>
      <c r="ENY23"/>
      <c r="ENZ23"/>
      <c r="EOA23"/>
      <c r="EOB23"/>
      <c r="EOC23"/>
      <c r="EOD23"/>
      <c r="EOE23"/>
      <c r="EOF23"/>
      <c r="EOG23"/>
      <c r="EOH23"/>
      <c r="EOI23"/>
      <c r="EOJ23"/>
      <c r="EOK23"/>
      <c r="EOL23"/>
      <c r="EOM23"/>
      <c r="EON23"/>
      <c r="EOO23"/>
      <c r="EOP23"/>
      <c r="EOQ23"/>
      <c r="EOR23"/>
      <c r="EOS23"/>
      <c r="EOT23"/>
      <c r="EOU23"/>
      <c r="EOV23"/>
      <c r="EOW23"/>
      <c r="EOX23"/>
      <c r="EOY23"/>
      <c r="EOZ23"/>
      <c r="EPA23"/>
      <c r="EPB23"/>
      <c r="EPC23"/>
      <c r="EPD23"/>
      <c r="EPE23"/>
      <c r="EPF23"/>
      <c r="EPG23"/>
      <c r="EPH23"/>
      <c r="EPI23"/>
      <c r="EPJ23"/>
      <c r="EPK23"/>
      <c r="EPL23"/>
      <c r="EPM23"/>
      <c r="EPN23"/>
      <c r="EPO23"/>
      <c r="EPP23"/>
      <c r="EPQ23"/>
      <c r="EPR23"/>
      <c r="EPS23"/>
      <c r="EPT23"/>
      <c r="EPU23"/>
      <c r="EPV23"/>
      <c r="EPW23"/>
      <c r="EPX23"/>
      <c r="EPY23"/>
      <c r="EPZ23"/>
      <c r="EQA23"/>
      <c r="EQB23"/>
      <c r="EQC23"/>
      <c r="EQD23"/>
      <c r="EQE23"/>
      <c r="EQF23"/>
      <c r="EQG23"/>
      <c r="EQH23"/>
      <c r="EQI23"/>
      <c r="EQJ23"/>
      <c r="EQK23"/>
      <c r="EQL23"/>
      <c r="EQM23"/>
      <c r="EQN23"/>
      <c r="EQO23"/>
      <c r="EQP23"/>
      <c r="EQQ23"/>
      <c r="EQR23"/>
      <c r="EQS23"/>
      <c r="EQT23"/>
      <c r="EQU23"/>
      <c r="EQV23"/>
      <c r="EQW23"/>
      <c r="EQX23"/>
      <c r="EQY23"/>
      <c r="EQZ23"/>
      <c r="ERA23"/>
      <c r="ERB23"/>
      <c r="ERC23"/>
      <c r="ERD23"/>
      <c r="ERE23"/>
      <c r="ERF23"/>
      <c r="ERG23"/>
      <c r="ERH23"/>
      <c r="ERI23"/>
      <c r="ERJ23"/>
      <c r="ERK23"/>
      <c r="ERL23"/>
      <c r="ERM23"/>
      <c r="ERN23"/>
      <c r="ERO23"/>
      <c r="ERP23"/>
      <c r="ERQ23"/>
      <c r="ERR23"/>
      <c r="ERS23"/>
      <c r="ERT23"/>
      <c r="ERU23"/>
      <c r="ERV23"/>
      <c r="ERW23"/>
      <c r="ERX23"/>
      <c r="ERY23"/>
      <c r="ERZ23"/>
      <c r="ESA23"/>
      <c r="ESB23"/>
      <c r="ESC23"/>
      <c r="ESD23"/>
      <c r="ESE23"/>
      <c r="ESF23"/>
      <c r="ESG23"/>
      <c r="ESH23"/>
      <c r="ESI23"/>
      <c r="ESJ23"/>
      <c r="ESK23"/>
      <c r="ESL23"/>
      <c r="ESM23"/>
      <c r="ESN23"/>
      <c r="ESO23"/>
      <c r="ESP23"/>
      <c r="ESQ23"/>
      <c r="ESR23"/>
      <c r="ESS23"/>
      <c r="EST23"/>
      <c r="ESU23"/>
      <c r="ESV23"/>
      <c r="ESW23"/>
      <c r="ESX23"/>
      <c r="ESY23"/>
      <c r="ESZ23"/>
      <c r="ETA23"/>
      <c r="ETB23"/>
      <c r="ETC23"/>
      <c r="ETD23"/>
      <c r="ETE23"/>
      <c r="ETF23"/>
      <c r="ETG23"/>
      <c r="ETH23"/>
      <c r="ETI23"/>
      <c r="ETJ23"/>
      <c r="ETK23"/>
      <c r="ETL23"/>
      <c r="ETM23"/>
      <c r="ETN23"/>
      <c r="ETO23"/>
      <c r="ETP23"/>
      <c r="ETQ23"/>
      <c r="ETR23"/>
      <c r="ETS23"/>
      <c r="ETT23"/>
      <c r="ETU23"/>
      <c r="ETV23"/>
      <c r="ETW23"/>
      <c r="ETX23"/>
      <c r="ETY23"/>
      <c r="ETZ23"/>
      <c r="EUA23"/>
      <c r="EUB23"/>
      <c r="EUC23"/>
      <c r="EUD23"/>
      <c r="EUE23"/>
      <c r="EUF23"/>
      <c r="EUG23"/>
      <c r="EUH23"/>
      <c r="EUI23"/>
      <c r="EUJ23"/>
      <c r="EUK23"/>
      <c r="EUL23"/>
      <c r="EUM23"/>
      <c r="EUN23"/>
      <c r="EUO23"/>
      <c r="EUP23"/>
      <c r="EUQ23"/>
      <c r="EUR23"/>
      <c r="EUS23"/>
      <c r="EUT23"/>
      <c r="EUU23"/>
      <c r="EUV23"/>
      <c r="EUW23"/>
      <c r="EUX23"/>
      <c r="EUY23"/>
      <c r="EUZ23"/>
      <c r="EVA23"/>
      <c r="EVB23"/>
      <c r="EVC23"/>
      <c r="EVD23"/>
      <c r="EVE23"/>
      <c r="EVF23"/>
      <c r="EVG23"/>
      <c r="EVH23"/>
      <c r="EVI23"/>
      <c r="EVJ23"/>
      <c r="EVK23"/>
      <c r="EVL23"/>
      <c r="EVM23"/>
      <c r="EVN23"/>
      <c r="EVO23"/>
      <c r="EVP23"/>
      <c r="EVQ23"/>
      <c r="EVR23"/>
      <c r="EVS23"/>
      <c r="EVT23"/>
      <c r="EVU23"/>
      <c r="EVV23"/>
      <c r="EVW23"/>
      <c r="EVX23"/>
      <c r="EVY23"/>
      <c r="EVZ23"/>
      <c r="EWA23"/>
      <c r="EWB23"/>
      <c r="EWC23"/>
      <c r="EWD23"/>
      <c r="EWE23"/>
      <c r="EWF23"/>
      <c r="EWG23"/>
      <c r="EWH23"/>
      <c r="EWI23"/>
      <c r="EWJ23"/>
      <c r="EWK23"/>
      <c r="EWL23"/>
      <c r="EWM23"/>
      <c r="EWN23"/>
      <c r="EWO23"/>
      <c r="EWP23"/>
      <c r="EWQ23"/>
      <c r="EWR23"/>
      <c r="EWS23"/>
      <c r="EWT23"/>
      <c r="EWU23"/>
      <c r="EWV23"/>
      <c r="EWW23"/>
      <c r="EWX23"/>
      <c r="EWY23"/>
      <c r="EWZ23"/>
      <c r="EXA23"/>
      <c r="EXB23"/>
      <c r="EXC23"/>
      <c r="EXD23"/>
      <c r="EXE23"/>
      <c r="EXF23"/>
      <c r="EXG23"/>
      <c r="EXH23"/>
      <c r="EXI23"/>
      <c r="EXJ23"/>
      <c r="EXK23"/>
      <c r="EXL23"/>
      <c r="EXM23"/>
      <c r="EXN23"/>
      <c r="EXO23"/>
      <c r="EXP23"/>
      <c r="EXQ23"/>
      <c r="EXR23"/>
      <c r="EXS23"/>
      <c r="EXT23"/>
      <c r="EXU23"/>
      <c r="EXV23"/>
      <c r="EXW23"/>
      <c r="EXX23"/>
      <c r="EXY23"/>
      <c r="EXZ23"/>
      <c r="EYA23"/>
      <c r="EYB23"/>
      <c r="EYC23"/>
      <c r="EYD23"/>
      <c r="EYE23"/>
      <c r="EYF23"/>
      <c r="EYG23"/>
      <c r="EYH23"/>
      <c r="EYI23"/>
      <c r="EYJ23"/>
      <c r="EYK23"/>
      <c r="EYL23"/>
      <c r="EYM23"/>
      <c r="EYN23"/>
      <c r="EYO23"/>
      <c r="EYP23"/>
      <c r="EYQ23"/>
      <c r="EYR23"/>
      <c r="EYS23"/>
      <c r="EYT23"/>
      <c r="EYU23"/>
      <c r="EYV23"/>
      <c r="EYW23"/>
      <c r="EYX23"/>
      <c r="EYY23"/>
      <c r="EYZ23"/>
      <c r="EZA23"/>
      <c r="EZB23"/>
      <c r="EZC23"/>
      <c r="EZD23"/>
      <c r="EZE23"/>
      <c r="EZF23"/>
      <c r="EZG23"/>
      <c r="EZH23"/>
      <c r="EZI23"/>
      <c r="EZJ23"/>
      <c r="EZK23"/>
      <c r="EZL23"/>
      <c r="EZM23"/>
      <c r="EZN23"/>
      <c r="EZO23"/>
      <c r="EZP23"/>
      <c r="EZQ23"/>
      <c r="EZR23"/>
      <c r="EZS23"/>
      <c r="EZT23"/>
      <c r="EZU23"/>
      <c r="EZV23"/>
      <c r="EZW23"/>
      <c r="EZX23"/>
      <c r="EZY23"/>
      <c r="EZZ23"/>
      <c r="FAA23"/>
      <c r="FAB23"/>
      <c r="FAC23"/>
      <c r="FAD23"/>
      <c r="FAE23"/>
      <c r="FAF23"/>
      <c r="FAG23"/>
      <c r="FAH23"/>
      <c r="FAI23"/>
      <c r="FAJ23"/>
      <c r="FAK23"/>
      <c r="FAL23"/>
      <c r="FAM23"/>
      <c r="FAN23"/>
      <c r="FAO23"/>
      <c r="FAP23"/>
      <c r="FAQ23"/>
      <c r="FAR23"/>
      <c r="FAS23"/>
      <c r="FAT23"/>
      <c r="FAU23"/>
      <c r="FAV23"/>
      <c r="FAW23"/>
      <c r="FAX23"/>
      <c r="FAY23"/>
      <c r="FAZ23"/>
      <c r="FBA23"/>
      <c r="FBB23"/>
      <c r="FBC23"/>
      <c r="FBD23"/>
      <c r="FBE23"/>
      <c r="FBF23"/>
      <c r="FBG23"/>
      <c r="FBH23"/>
      <c r="FBI23"/>
      <c r="FBJ23"/>
      <c r="FBK23"/>
      <c r="FBL23"/>
      <c r="FBM23"/>
      <c r="FBN23"/>
      <c r="FBO23"/>
      <c r="FBP23"/>
      <c r="FBQ23"/>
      <c r="FBR23"/>
      <c r="FBS23"/>
      <c r="FBT23"/>
      <c r="FBU23"/>
      <c r="FBV23"/>
      <c r="FBW23"/>
      <c r="FBX23"/>
      <c r="FBY23"/>
      <c r="FBZ23"/>
      <c r="FCA23"/>
      <c r="FCB23"/>
      <c r="FCC23"/>
      <c r="FCD23"/>
      <c r="FCE23"/>
      <c r="FCF23"/>
      <c r="FCG23"/>
      <c r="FCH23"/>
      <c r="FCI23"/>
      <c r="FCJ23"/>
      <c r="FCK23"/>
      <c r="FCL23"/>
      <c r="FCM23"/>
      <c r="FCN23"/>
      <c r="FCO23"/>
      <c r="FCP23"/>
      <c r="FCQ23"/>
      <c r="FCR23"/>
      <c r="FCS23"/>
      <c r="FCT23"/>
      <c r="FCU23"/>
      <c r="FCV23"/>
      <c r="FCW23"/>
      <c r="FCX23"/>
      <c r="FCY23"/>
      <c r="FCZ23"/>
      <c r="FDA23"/>
      <c r="FDB23"/>
      <c r="FDC23"/>
      <c r="FDD23"/>
      <c r="FDE23"/>
      <c r="FDF23"/>
      <c r="FDG23"/>
      <c r="FDH23"/>
      <c r="FDI23"/>
      <c r="FDJ23"/>
      <c r="FDK23"/>
      <c r="FDL23"/>
      <c r="FDM23"/>
      <c r="FDN23"/>
      <c r="FDO23"/>
      <c r="FDP23"/>
      <c r="FDQ23"/>
      <c r="FDR23"/>
      <c r="FDS23"/>
      <c r="FDT23"/>
      <c r="FDU23"/>
      <c r="FDV23"/>
      <c r="FDW23"/>
      <c r="FDX23"/>
      <c r="FDY23"/>
      <c r="FDZ23"/>
      <c r="FEA23"/>
      <c r="FEB23"/>
      <c r="FEC23"/>
      <c r="FED23"/>
      <c r="FEE23"/>
      <c r="FEF23"/>
      <c r="FEG23"/>
      <c r="FEH23"/>
      <c r="FEI23"/>
      <c r="FEJ23"/>
      <c r="FEK23"/>
      <c r="FEL23"/>
      <c r="FEM23"/>
      <c r="FEN23"/>
      <c r="FEO23"/>
      <c r="FEP23"/>
      <c r="FEQ23"/>
      <c r="FER23"/>
      <c r="FES23"/>
      <c r="FET23"/>
      <c r="FEU23"/>
      <c r="FEV23"/>
      <c r="FEW23"/>
      <c r="FEX23"/>
      <c r="FEY23"/>
      <c r="FEZ23"/>
      <c r="FFA23"/>
      <c r="FFB23"/>
      <c r="FFC23"/>
      <c r="FFD23"/>
      <c r="FFE23"/>
      <c r="FFF23"/>
      <c r="FFG23"/>
      <c r="FFH23"/>
      <c r="FFI23"/>
      <c r="FFJ23"/>
      <c r="FFK23"/>
      <c r="FFL23"/>
      <c r="FFM23"/>
      <c r="FFN23"/>
      <c r="FFO23"/>
      <c r="FFP23"/>
      <c r="FFQ23"/>
      <c r="FFR23"/>
      <c r="FFS23"/>
      <c r="FFT23"/>
      <c r="FFU23"/>
      <c r="FFV23"/>
      <c r="FFW23"/>
      <c r="FFX23"/>
      <c r="FFY23"/>
      <c r="FFZ23"/>
      <c r="FGA23"/>
      <c r="FGB23"/>
      <c r="FGC23"/>
      <c r="FGD23"/>
      <c r="FGE23"/>
      <c r="FGF23"/>
      <c r="FGG23"/>
      <c r="FGH23"/>
      <c r="FGI23"/>
      <c r="FGJ23"/>
      <c r="FGK23"/>
      <c r="FGL23"/>
      <c r="FGM23"/>
      <c r="FGN23"/>
      <c r="FGO23"/>
      <c r="FGP23"/>
      <c r="FGQ23"/>
      <c r="FGR23"/>
      <c r="FGS23"/>
      <c r="FGT23"/>
      <c r="FGU23"/>
      <c r="FGV23"/>
      <c r="FGW23"/>
      <c r="FGX23"/>
      <c r="FGY23"/>
      <c r="FGZ23"/>
      <c r="FHA23"/>
      <c r="FHB23"/>
      <c r="FHC23"/>
      <c r="FHD23"/>
      <c r="FHE23"/>
      <c r="FHF23"/>
      <c r="FHG23"/>
      <c r="FHH23"/>
      <c r="FHI23"/>
      <c r="FHJ23"/>
      <c r="FHK23"/>
      <c r="FHL23"/>
      <c r="FHM23"/>
      <c r="FHN23"/>
      <c r="FHO23"/>
      <c r="FHP23"/>
      <c r="FHQ23"/>
      <c r="FHR23"/>
      <c r="FHS23"/>
      <c r="FHT23"/>
      <c r="FHU23"/>
      <c r="FHV23"/>
      <c r="FHW23"/>
      <c r="FHX23"/>
      <c r="FHY23"/>
      <c r="FHZ23"/>
      <c r="FIA23"/>
      <c r="FIB23"/>
      <c r="FIC23"/>
      <c r="FID23"/>
      <c r="FIE23"/>
      <c r="FIF23"/>
      <c r="FIG23"/>
      <c r="FIH23"/>
      <c r="FII23"/>
      <c r="FIJ23"/>
      <c r="FIK23"/>
      <c r="FIL23"/>
      <c r="FIM23"/>
      <c r="FIN23"/>
      <c r="FIO23"/>
      <c r="FIP23"/>
      <c r="FIQ23"/>
      <c r="FIR23"/>
      <c r="FIS23"/>
      <c r="FIT23"/>
      <c r="FIU23"/>
      <c r="FIV23"/>
      <c r="FIW23"/>
      <c r="FIX23"/>
      <c r="FIY23"/>
      <c r="FIZ23"/>
      <c r="FJA23"/>
      <c r="FJB23"/>
      <c r="FJC23"/>
      <c r="FJD23"/>
      <c r="FJE23"/>
      <c r="FJF23"/>
      <c r="FJG23"/>
      <c r="FJH23"/>
      <c r="FJI23"/>
      <c r="FJJ23"/>
      <c r="FJK23"/>
      <c r="FJL23"/>
      <c r="FJM23"/>
      <c r="FJN23"/>
      <c r="FJO23"/>
      <c r="FJP23"/>
      <c r="FJQ23"/>
      <c r="FJR23"/>
      <c r="FJS23"/>
      <c r="FJT23"/>
      <c r="FJU23"/>
      <c r="FJV23"/>
      <c r="FJW23"/>
      <c r="FJX23"/>
      <c r="FJY23"/>
      <c r="FJZ23"/>
      <c r="FKA23"/>
      <c r="FKB23"/>
      <c r="FKC23"/>
      <c r="FKD23"/>
      <c r="FKE23"/>
      <c r="FKF23"/>
      <c r="FKG23"/>
      <c r="FKH23"/>
      <c r="FKI23"/>
      <c r="FKJ23"/>
      <c r="FKK23"/>
      <c r="FKL23"/>
      <c r="FKM23"/>
      <c r="FKN23"/>
      <c r="FKO23"/>
      <c r="FKP23"/>
      <c r="FKQ23"/>
      <c r="FKR23"/>
      <c r="FKS23"/>
      <c r="FKT23"/>
      <c r="FKU23"/>
      <c r="FKV23"/>
      <c r="FKW23"/>
      <c r="FKX23"/>
      <c r="FKY23"/>
      <c r="FKZ23"/>
      <c r="FLA23"/>
      <c r="FLB23"/>
      <c r="FLC23"/>
      <c r="FLD23"/>
      <c r="FLE23"/>
      <c r="FLF23"/>
      <c r="FLG23"/>
      <c r="FLH23"/>
      <c r="FLI23"/>
      <c r="FLJ23"/>
      <c r="FLK23"/>
      <c r="FLL23"/>
      <c r="FLM23"/>
      <c r="FLN23"/>
      <c r="FLO23"/>
      <c r="FLP23"/>
      <c r="FLQ23"/>
      <c r="FLR23"/>
      <c r="FLS23"/>
      <c r="FLT23"/>
      <c r="FLU23"/>
      <c r="FLV23"/>
      <c r="FLW23"/>
      <c r="FLX23"/>
      <c r="FLY23"/>
      <c r="FLZ23"/>
      <c r="FMA23"/>
      <c r="FMB23"/>
      <c r="FMC23"/>
      <c r="FMD23"/>
      <c r="FME23"/>
      <c r="FMF23"/>
      <c r="FMG23"/>
      <c r="FMH23"/>
      <c r="FMI23"/>
      <c r="FMJ23"/>
      <c r="FMK23"/>
      <c r="FML23"/>
      <c r="FMM23"/>
      <c r="FMN23"/>
      <c r="FMO23"/>
      <c r="FMP23"/>
      <c r="FMQ23"/>
      <c r="FMR23"/>
      <c r="FMS23"/>
      <c r="FMT23"/>
      <c r="FMU23"/>
      <c r="FMV23"/>
      <c r="FMW23"/>
      <c r="FMX23"/>
      <c r="FMY23"/>
      <c r="FMZ23"/>
      <c r="FNA23"/>
      <c r="FNB23"/>
      <c r="FNC23"/>
      <c r="FND23"/>
      <c r="FNE23"/>
      <c r="FNF23"/>
      <c r="FNG23"/>
      <c r="FNH23"/>
      <c r="FNI23"/>
      <c r="FNJ23"/>
      <c r="FNK23"/>
      <c r="FNL23"/>
      <c r="FNM23"/>
      <c r="FNN23"/>
      <c r="FNO23"/>
      <c r="FNP23"/>
      <c r="FNQ23"/>
      <c r="FNR23"/>
      <c r="FNS23"/>
      <c r="FNT23"/>
      <c r="FNU23"/>
      <c r="FNV23"/>
      <c r="FNW23"/>
      <c r="FNX23"/>
      <c r="FNY23"/>
      <c r="FNZ23"/>
      <c r="FOA23"/>
      <c r="FOB23"/>
      <c r="FOC23"/>
      <c r="FOD23"/>
      <c r="FOE23"/>
      <c r="FOF23"/>
      <c r="FOG23"/>
      <c r="FOH23"/>
      <c r="FOI23"/>
      <c r="FOJ23"/>
      <c r="FOK23"/>
      <c r="FOL23"/>
      <c r="FOM23"/>
      <c r="FON23"/>
      <c r="FOO23"/>
      <c r="FOP23"/>
      <c r="FOQ23"/>
      <c r="FOR23"/>
      <c r="FOS23"/>
      <c r="FOT23"/>
      <c r="FOU23"/>
      <c r="FOV23"/>
      <c r="FOW23"/>
      <c r="FOX23"/>
      <c r="FOY23"/>
      <c r="FOZ23"/>
      <c r="FPA23"/>
      <c r="FPB23"/>
      <c r="FPC23"/>
      <c r="FPD23"/>
      <c r="FPE23"/>
      <c r="FPF23"/>
      <c r="FPG23"/>
      <c r="FPH23"/>
      <c r="FPI23"/>
      <c r="FPJ23"/>
      <c r="FPK23"/>
      <c r="FPL23"/>
      <c r="FPM23"/>
      <c r="FPN23"/>
      <c r="FPO23"/>
      <c r="FPP23"/>
      <c r="FPQ23"/>
      <c r="FPR23"/>
      <c r="FPS23"/>
      <c r="FPT23"/>
      <c r="FPU23"/>
      <c r="FPV23"/>
      <c r="FPW23"/>
      <c r="FPX23"/>
      <c r="FPY23"/>
      <c r="FPZ23"/>
      <c r="FQA23"/>
      <c r="FQB23"/>
      <c r="FQC23"/>
      <c r="FQD23"/>
      <c r="FQE23"/>
      <c r="FQF23"/>
      <c r="FQG23"/>
      <c r="FQH23"/>
      <c r="FQI23"/>
      <c r="FQJ23"/>
      <c r="FQK23"/>
      <c r="FQL23"/>
      <c r="FQM23"/>
      <c r="FQN23"/>
      <c r="FQO23"/>
      <c r="FQP23"/>
      <c r="FQQ23"/>
      <c r="FQR23"/>
      <c r="FQS23"/>
      <c r="FQT23"/>
      <c r="FQU23"/>
      <c r="FQV23"/>
      <c r="FQW23"/>
      <c r="FQX23"/>
      <c r="FQY23"/>
      <c r="FQZ23"/>
      <c r="FRA23"/>
      <c r="FRB23"/>
      <c r="FRC23"/>
      <c r="FRD23"/>
      <c r="FRE23"/>
      <c r="FRF23"/>
      <c r="FRG23"/>
      <c r="FRH23"/>
      <c r="FRI23"/>
      <c r="FRJ23"/>
      <c r="FRK23"/>
      <c r="FRL23"/>
      <c r="FRM23"/>
      <c r="FRN23"/>
      <c r="FRO23"/>
      <c r="FRP23"/>
      <c r="FRQ23"/>
      <c r="FRR23"/>
      <c r="FRS23"/>
      <c r="FRT23"/>
      <c r="FRU23"/>
      <c r="FRV23"/>
      <c r="FRW23"/>
      <c r="FRX23"/>
      <c r="FRY23"/>
      <c r="FRZ23"/>
      <c r="FSA23"/>
      <c r="FSB23"/>
      <c r="FSC23"/>
      <c r="FSD23"/>
      <c r="FSE23"/>
      <c r="FSF23"/>
      <c r="FSG23"/>
      <c r="FSH23"/>
      <c r="FSI23"/>
      <c r="FSJ23"/>
      <c r="FSK23"/>
      <c r="FSL23"/>
      <c r="FSM23"/>
      <c r="FSN23"/>
      <c r="FSO23"/>
      <c r="FSP23"/>
      <c r="FSQ23"/>
      <c r="FSR23"/>
      <c r="FSS23"/>
      <c r="FST23"/>
      <c r="FSU23"/>
      <c r="FSV23"/>
      <c r="FSW23"/>
      <c r="FSX23"/>
      <c r="FSY23"/>
      <c r="FSZ23"/>
      <c r="FTA23"/>
      <c r="FTB23"/>
      <c r="FTC23"/>
      <c r="FTD23"/>
      <c r="FTE23"/>
      <c r="FTF23"/>
      <c r="FTG23"/>
      <c r="FTH23"/>
      <c r="FTI23"/>
      <c r="FTJ23"/>
      <c r="FTK23"/>
      <c r="FTL23"/>
      <c r="FTM23"/>
      <c r="FTN23"/>
      <c r="FTO23"/>
      <c r="FTP23"/>
      <c r="FTQ23"/>
      <c r="FTR23"/>
      <c r="FTS23"/>
      <c r="FTT23"/>
      <c r="FTU23"/>
      <c r="FTV23"/>
      <c r="FTW23"/>
      <c r="FTX23"/>
      <c r="FTY23"/>
      <c r="FTZ23"/>
      <c r="FUA23"/>
      <c r="FUB23"/>
      <c r="FUC23"/>
      <c r="FUD23"/>
      <c r="FUE23"/>
      <c r="FUF23"/>
      <c r="FUG23"/>
      <c r="FUH23"/>
      <c r="FUI23"/>
      <c r="FUJ23"/>
      <c r="FUK23"/>
      <c r="FUL23"/>
      <c r="FUM23"/>
      <c r="FUN23"/>
      <c r="FUO23"/>
      <c r="FUP23"/>
      <c r="FUQ23"/>
      <c r="FUR23"/>
      <c r="FUS23"/>
      <c r="FUT23"/>
      <c r="FUU23"/>
      <c r="FUV23"/>
      <c r="FUW23"/>
      <c r="FUX23"/>
      <c r="FUY23"/>
      <c r="FUZ23"/>
      <c r="FVA23"/>
      <c r="FVB23"/>
      <c r="FVC23"/>
      <c r="FVD23"/>
      <c r="FVE23"/>
      <c r="FVF23"/>
      <c r="FVG23"/>
      <c r="FVH23"/>
      <c r="FVI23"/>
      <c r="FVJ23"/>
      <c r="FVK23"/>
      <c r="FVL23"/>
      <c r="FVM23"/>
      <c r="FVN23"/>
      <c r="FVO23"/>
      <c r="FVP23"/>
      <c r="FVQ23"/>
      <c r="FVR23"/>
      <c r="FVS23"/>
      <c r="FVT23"/>
      <c r="FVU23"/>
      <c r="FVV23"/>
      <c r="FVW23"/>
      <c r="FVX23"/>
      <c r="FVY23"/>
      <c r="FVZ23"/>
      <c r="FWA23"/>
      <c r="FWB23"/>
      <c r="FWC23"/>
      <c r="FWD23"/>
      <c r="FWE23"/>
      <c r="FWF23"/>
      <c r="FWG23"/>
      <c r="FWH23"/>
      <c r="FWI23"/>
      <c r="FWJ23"/>
      <c r="FWK23"/>
      <c r="FWL23"/>
      <c r="FWM23"/>
      <c r="FWN23"/>
      <c r="FWO23"/>
      <c r="FWP23"/>
      <c r="FWQ23"/>
      <c r="FWR23"/>
      <c r="FWS23"/>
      <c r="FWT23"/>
      <c r="FWU23"/>
      <c r="FWV23"/>
      <c r="FWW23"/>
      <c r="FWX23"/>
      <c r="FWY23"/>
      <c r="FWZ23"/>
      <c r="FXA23"/>
      <c r="FXB23"/>
      <c r="FXC23"/>
      <c r="FXD23"/>
      <c r="FXE23"/>
      <c r="FXF23"/>
      <c r="FXG23"/>
      <c r="FXH23"/>
      <c r="FXI23"/>
      <c r="FXJ23"/>
      <c r="FXK23"/>
      <c r="FXL23"/>
      <c r="FXM23"/>
      <c r="FXN23"/>
      <c r="FXO23"/>
      <c r="FXP23"/>
      <c r="FXQ23"/>
      <c r="FXR23"/>
      <c r="FXS23"/>
      <c r="FXT23"/>
      <c r="FXU23"/>
      <c r="FXV23"/>
      <c r="FXW23"/>
      <c r="FXX23"/>
      <c r="FXY23"/>
      <c r="FXZ23"/>
      <c r="FYA23"/>
      <c r="FYB23"/>
      <c r="FYC23"/>
      <c r="FYD23"/>
      <c r="FYE23"/>
      <c r="FYF23"/>
      <c r="FYG23"/>
      <c r="FYH23"/>
      <c r="FYI23"/>
      <c r="FYJ23"/>
      <c r="FYK23"/>
      <c r="FYL23"/>
      <c r="FYM23"/>
      <c r="FYN23"/>
      <c r="FYO23"/>
      <c r="FYP23"/>
      <c r="FYQ23"/>
      <c r="FYR23"/>
      <c r="FYS23"/>
      <c r="FYT23"/>
      <c r="FYU23"/>
      <c r="FYV23"/>
      <c r="FYW23"/>
      <c r="FYX23"/>
      <c r="FYY23"/>
      <c r="FYZ23"/>
      <c r="FZA23"/>
      <c r="FZB23"/>
      <c r="FZC23"/>
      <c r="FZD23"/>
      <c r="FZE23"/>
      <c r="FZF23"/>
      <c r="FZG23"/>
      <c r="FZH23"/>
      <c r="FZI23"/>
      <c r="FZJ23"/>
      <c r="FZK23"/>
      <c r="FZL23"/>
      <c r="FZM23"/>
      <c r="FZN23"/>
      <c r="FZO23"/>
      <c r="FZP23"/>
      <c r="FZQ23"/>
      <c r="FZR23"/>
      <c r="FZS23"/>
      <c r="FZT23"/>
      <c r="FZU23"/>
      <c r="FZV23"/>
      <c r="FZW23"/>
      <c r="FZX23"/>
      <c r="FZY23"/>
      <c r="FZZ23"/>
      <c r="GAA23"/>
      <c r="GAB23"/>
      <c r="GAC23"/>
      <c r="GAD23"/>
      <c r="GAE23"/>
      <c r="GAF23"/>
      <c r="GAG23"/>
      <c r="GAH23"/>
      <c r="GAI23"/>
      <c r="GAJ23"/>
      <c r="GAK23"/>
      <c r="GAL23"/>
      <c r="GAM23"/>
      <c r="GAN23"/>
      <c r="GAO23"/>
      <c r="GAP23"/>
      <c r="GAQ23"/>
      <c r="GAR23"/>
      <c r="GAS23"/>
      <c r="GAT23"/>
      <c r="GAU23"/>
      <c r="GAV23"/>
      <c r="GAW23"/>
      <c r="GAX23"/>
      <c r="GAY23"/>
      <c r="GAZ23"/>
      <c r="GBA23"/>
      <c r="GBB23"/>
      <c r="GBC23"/>
      <c r="GBD23"/>
      <c r="GBE23"/>
      <c r="GBF23"/>
      <c r="GBG23"/>
      <c r="GBH23"/>
      <c r="GBI23"/>
      <c r="GBJ23"/>
      <c r="GBK23"/>
      <c r="GBL23"/>
      <c r="GBM23"/>
      <c r="GBN23"/>
      <c r="GBO23"/>
      <c r="GBP23"/>
      <c r="GBQ23"/>
      <c r="GBR23"/>
      <c r="GBS23"/>
      <c r="GBT23"/>
      <c r="GBU23"/>
      <c r="GBV23"/>
      <c r="GBW23"/>
      <c r="GBX23"/>
      <c r="GBY23"/>
      <c r="GBZ23"/>
      <c r="GCA23"/>
      <c r="GCB23"/>
      <c r="GCC23"/>
      <c r="GCD23"/>
      <c r="GCE23"/>
      <c r="GCF23"/>
      <c r="GCG23"/>
      <c r="GCH23"/>
      <c r="GCI23"/>
      <c r="GCJ23"/>
      <c r="GCK23"/>
      <c r="GCL23"/>
      <c r="GCM23"/>
      <c r="GCN23"/>
      <c r="GCO23"/>
      <c r="GCP23"/>
      <c r="GCQ23"/>
      <c r="GCR23"/>
      <c r="GCS23"/>
      <c r="GCT23"/>
      <c r="GCU23"/>
      <c r="GCV23"/>
      <c r="GCW23"/>
      <c r="GCX23"/>
      <c r="GCY23"/>
      <c r="GCZ23"/>
      <c r="GDA23"/>
      <c r="GDB23"/>
      <c r="GDC23"/>
      <c r="GDD23"/>
      <c r="GDE23"/>
      <c r="GDF23"/>
      <c r="GDG23"/>
      <c r="GDH23"/>
      <c r="GDI23"/>
      <c r="GDJ23"/>
      <c r="GDK23"/>
      <c r="GDL23"/>
      <c r="GDM23"/>
      <c r="GDN23"/>
      <c r="GDO23"/>
      <c r="GDP23"/>
      <c r="GDQ23"/>
      <c r="GDR23"/>
      <c r="GDS23"/>
      <c r="GDT23"/>
      <c r="GDU23"/>
      <c r="GDV23"/>
      <c r="GDW23"/>
      <c r="GDX23"/>
      <c r="GDY23"/>
      <c r="GDZ23"/>
      <c r="GEA23"/>
      <c r="GEB23"/>
      <c r="GEC23"/>
      <c r="GED23"/>
      <c r="GEE23"/>
      <c r="GEF23"/>
      <c r="GEG23"/>
      <c r="GEH23"/>
      <c r="GEI23"/>
      <c r="GEJ23"/>
      <c r="GEK23"/>
      <c r="GEL23"/>
      <c r="GEM23"/>
      <c r="GEN23"/>
      <c r="GEO23"/>
      <c r="GEP23"/>
      <c r="GEQ23"/>
      <c r="GER23"/>
      <c r="GES23"/>
      <c r="GET23"/>
      <c r="GEU23"/>
      <c r="GEV23"/>
      <c r="GEW23"/>
      <c r="GEX23"/>
      <c r="GEY23"/>
      <c r="GEZ23"/>
      <c r="GFA23"/>
      <c r="GFB23"/>
      <c r="GFC23"/>
      <c r="GFD23"/>
      <c r="GFE23"/>
      <c r="GFF23"/>
      <c r="GFG23"/>
      <c r="GFH23"/>
      <c r="GFI23"/>
      <c r="GFJ23"/>
      <c r="GFK23"/>
      <c r="GFL23"/>
      <c r="GFM23"/>
      <c r="GFN23"/>
      <c r="GFO23"/>
      <c r="GFP23"/>
      <c r="GFQ23"/>
      <c r="GFR23"/>
      <c r="GFS23"/>
      <c r="GFT23"/>
      <c r="GFU23"/>
      <c r="GFV23"/>
      <c r="GFW23"/>
      <c r="GFX23"/>
      <c r="GFY23"/>
      <c r="GFZ23"/>
      <c r="GGA23"/>
      <c r="GGB23"/>
      <c r="GGC23"/>
      <c r="GGD23"/>
      <c r="GGE23"/>
      <c r="GGF23"/>
      <c r="GGG23"/>
      <c r="GGH23"/>
      <c r="GGI23"/>
      <c r="GGJ23"/>
      <c r="GGK23"/>
      <c r="GGL23"/>
      <c r="GGM23"/>
      <c r="GGN23"/>
      <c r="GGO23"/>
      <c r="GGP23"/>
      <c r="GGQ23"/>
      <c r="GGR23"/>
      <c r="GGS23"/>
      <c r="GGT23"/>
      <c r="GGU23"/>
      <c r="GGV23"/>
      <c r="GGW23"/>
      <c r="GGX23"/>
      <c r="GGY23"/>
      <c r="GGZ23"/>
      <c r="GHA23"/>
      <c r="GHB23"/>
      <c r="GHC23"/>
      <c r="GHD23"/>
      <c r="GHE23"/>
      <c r="GHF23"/>
      <c r="GHG23"/>
      <c r="GHH23"/>
      <c r="GHI23"/>
      <c r="GHJ23"/>
      <c r="GHK23"/>
      <c r="GHL23"/>
      <c r="GHM23"/>
      <c r="GHN23"/>
      <c r="GHO23"/>
      <c r="GHP23"/>
      <c r="GHQ23"/>
      <c r="GHR23"/>
      <c r="GHS23"/>
      <c r="GHT23"/>
      <c r="GHU23"/>
      <c r="GHV23"/>
      <c r="GHW23"/>
      <c r="GHX23"/>
      <c r="GHY23"/>
      <c r="GHZ23"/>
      <c r="GIA23"/>
      <c r="GIB23"/>
      <c r="GIC23"/>
      <c r="GID23"/>
      <c r="GIE23"/>
      <c r="GIF23"/>
      <c r="GIG23"/>
      <c r="GIH23"/>
      <c r="GII23"/>
      <c r="GIJ23"/>
      <c r="GIK23"/>
      <c r="GIL23"/>
      <c r="GIM23"/>
      <c r="GIN23"/>
      <c r="GIO23"/>
      <c r="GIP23"/>
      <c r="GIQ23"/>
      <c r="GIR23"/>
      <c r="GIS23"/>
      <c r="GIT23"/>
      <c r="GIU23"/>
      <c r="GIV23"/>
      <c r="GIW23"/>
      <c r="GIX23"/>
      <c r="GIY23"/>
      <c r="GIZ23"/>
      <c r="GJA23"/>
      <c r="GJB23"/>
      <c r="GJC23"/>
      <c r="GJD23"/>
      <c r="GJE23"/>
      <c r="GJF23"/>
      <c r="GJG23"/>
      <c r="GJH23"/>
      <c r="GJI23"/>
      <c r="GJJ23"/>
      <c r="GJK23"/>
      <c r="GJL23"/>
      <c r="GJM23"/>
      <c r="GJN23"/>
      <c r="GJO23"/>
      <c r="GJP23"/>
      <c r="GJQ23"/>
      <c r="GJR23"/>
      <c r="GJS23"/>
      <c r="GJT23"/>
      <c r="GJU23"/>
      <c r="GJV23"/>
      <c r="GJW23"/>
      <c r="GJX23"/>
      <c r="GJY23"/>
      <c r="GJZ23"/>
      <c r="GKA23"/>
      <c r="GKB23"/>
      <c r="GKC23"/>
      <c r="GKD23"/>
      <c r="GKE23"/>
      <c r="GKF23"/>
      <c r="GKG23"/>
      <c r="GKH23"/>
      <c r="GKI23"/>
      <c r="GKJ23"/>
      <c r="GKK23"/>
      <c r="GKL23"/>
      <c r="GKM23"/>
      <c r="GKN23"/>
      <c r="GKO23"/>
      <c r="GKP23"/>
      <c r="GKQ23"/>
      <c r="GKR23"/>
      <c r="GKS23"/>
      <c r="GKT23"/>
      <c r="GKU23"/>
      <c r="GKV23"/>
      <c r="GKW23"/>
      <c r="GKX23"/>
      <c r="GKY23"/>
      <c r="GKZ23"/>
      <c r="GLA23"/>
      <c r="GLB23"/>
      <c r="GLC23"/>
      <c r="GLD23"/>
      <c r="GLE23"/>
      <c r="GLF23"/>
      <c r="GLG23"/>
      <c r="GLH23"/>
      <c r="GLI23"/>
      <c r="GLJ23"/>
      <c r="GLK23"/>
      <c r="GLL23"/>
      <c r="GLM23"/>
      <c r="GLN23"/>
      <c r="GLO23"/>
      <c r="GLP23"/>
      <c r="GLQ23"/>
      <c r="GLR23"/>
      <c r="GLS23"/>
      <c r="GLT23"/>
      <c r="GLU23"/>
      <c r="GLV23"/>
      <c r="GLW23"/>
      <c r="GLX23"/>
      <c r="GLY23"/>
      <c r="GLZ23"/>
      <c r="GMA23"/>
      <c r="GMB23"/>
      <c r="GMC23"/>
      <c r="GMD23"/>
      <c r="GME23"/>
      <c r="GMF23"/>
      <c r="GMG23"/>
      <c r="GMH23"/>
      <c r="GMI23"/>
      <c r="GMJ23"/>
      <c r="GMK23"/>
      <c r="GML23"/>
      <c r="GMM23"/>
      <c r="GMN23"/>
      <c r="GMO23"/>
      <c r="GMP23"/>
      <c r="GMQ23"/>
      <c r="GMR23"/>
      <c r="GMS23"/>
      <c r="GMT23"/>
      <c r="GMU23"/>
      <c r="GMV23"/>
      <c r="GMW23"/>
      <c r="GMX23"/>
      <c r="GMY23"/>
      <c r="GMZ23"/>
      <c r="GNA23"/>
      <c r="GNB23"/>
      <c r="GNC23"/>
      <c r="GND23"/>
      <c r="GNE23"/>
      <c r="GNF23"/>
      <c r="GNG23"/>
      <c r="GNH23"/>
      <c r="GNI23"/>
      <c r="GNJ23"/>
      <c r="GNK23"/>
      <c r="GNL23"/>
      <c r="GNM23"/>
      <c r="GNN23"/>
      <c r="GNO23"/>
      <c r="GNP23"/>
      <c r="GNQ23"/>
      <c r="GNR23"/>
      <c r="GNS23"/>
      <c r="GNT23"/>
      <c r="GNU23"/>
      <c r="GNV23"/>
      <c r="GNW23"/>
      <c r="GNX23"/>
      <c r="GNY23"/>
      <c r="GNZ23"/>
      <c r="GOA23"/>
      <c r="GOB23"/>
      <c r="GOC23"/>
      <c r="GOD23"/>
      <c r="GOE23"/>
      <c r="GOF23"/>
      <c r="GOG23"/>
      <c r="GOH23"/>
      <c r="GOI23"/>
      <c r="GOJ23"/>
      <c r="GOK23"/>
      <c r="GOL23"/>
      <c r="GOM23"/>
      <c r="GON23"/>
      <c r="GOO23"/>
      <c r="GOP23"/>
      <c r="GOQ23"/>
      <c r="GOR23"/>
      <c r="GOS23"/>
      <c r="GOT23"/>
      <c r="GOU23"/>
      <c r="GOV23"/>
      <c r="GOW23"/>
      <c r="GOX23"/>
      <c r="GOY23"/>
      <c r="GOZ23"/>
      <c r="GPA23"/>
      <c r="GPB23"/>
      <c r="GPC23"/>
      <c r="GPD23"/>
      <c r="GPE23"/>
      <c r="GPF23"/>
      <c r="GPG23"/>
      <c r="GPH23"/>
      <c r="GPI23"/>
      <c r="GPJ23"/>
      <c r="GPK23"/>
      <c r="GPL23"/>
      <c r="GPM23"/>
      <c r="GPN23"/>
      <c r="GPO23"/>
      <c r="GPP23"/>
      <c r="GPQ23"/>
      <c r="GPR23"/>
      <c r="GPS23"/>
      <c r="GPT23"/>
      <c r="GPU23"/>
      <c r="GPV23"/>
      <c r="GPW23"/>
      <c r="GPX23"/>
      <c r="GPY23"/>
      <c r="GPZ23"/>
      <c r="GQA23"/>
      <c r="GQB23"/>
      <c r="GQC23"/>
      <c r="GQD23"/>
      <c r="GQE23"/>
      <c r="GQF23"/>
      <c r="GQG23"/>
      <c r="GQH23"/>
      <c r="GQI23"/>
      <c r="GQJ23"/>
      <c r="GQK23"/>
      <c r="GQL23"/>
      <c r="GQM23"/>
      <c r="GQN23"/>
      <c r="GQO23"/>
      <c r="GQP23"/>
      <c r="GQQ23"/>
      <c r="GQR23"/>
      <c r="GQS23"/>
      <c r="GQT23"/>
      <c r="GQU23"/>
      <c r="GQV23"/>
      <c r="GQW23"/>
      <c r="GQX23"/>
      <c r="GQY23"/>
      <c r="GQZ23"/>
      <c r="GRA23"/>
      <c r="GRB23"/>
      <c r="GRC23"/>
      <c r="GRD23"/>
      <c r="GRE23"/>
      <c r="GRF23"/>
      <c r="GRG23"/>
      <c r="GRH23"/>
      <c r="GRI23"/>
      <c r="GRJ23"/>
      <c r="GRK23"/>
      <c r="GRL23"/>
      <c r="GRM23"/>
      <c r="GRN23"/>
      <c r="GRO23"/>
      <c r="GRP23"/>
      <c r="GRQ23"/>
      <c r="GRR23"/>
      <c r="GRS23"/>
      <c r="GRT23"/>
      <c r="GRU23"/>
      <c r="GRV23"/>
      <c r="GRW23"/>
      <c r="GRX23"/>
      <c r="GRY23"/>
      <c r="GRZ23"/>
      <c r="GSA23"/>
      <c r="GSB23"/>
      <c r="GSC23"/>
      <c r="GSD23"/>
      <c r="GSE23"/>
      <c r="GSF23"/>
      <c r="GSG23"/>
      <c r="GSH23"/>
      <c r="GSI23"/>
      <c r="GSJ23"/>
      <c r="GSK23"/>
      <c r="GSL23"/>
      <c r="GSM23"/>
      <c r="GSN23"/>
      <c r="GSO23"/>
      <c r="GSP23"/>
      <c r="GSQ23"/>
      <c r="GSR23"/>
      <c r="GSS23"/>
      <c r="GST23"/>
      <c r="GSU23"/>
      <c r="GSV23"/>
      <c r="GSW23"/>
      <c r="GSX23"/>
      <c r="GSY23"/>
      <c r="GSZ23"/>
      <c r="GTA23"/>
      <c r="GTB23"/>
      <c r="GTC23"/>
      <c r="GTD23"/>
      <c r="GTE23"/>
      <c r="GTF23"/>
      <c r="GTG23"/>
      <c r="GTH23"/>
      <c r="GTI23"/>
      <c r="GTJ23"/>
      <c r="GTK23"/>
      <c r="GTL23"/>
      <c r="GTM23"/>
      <c r="GTN23"/>
      <c r="GTO23"/>
      <c r="GTP23"/>
      <c r="GTQ23"/>
      <c r="GTR23"/>
      <c r="GTS23"/>
      <c r="GTT23"/>
      <c r="GTU23"/>
      <c r="GTV23"/>
      <c r="GTW23"/>
      <c r="GTX23"/>
      <c r="GTY23"/>
      <c r="GTZ23"/>
      <c r="GUA23"/>
      <c r="GUB23"/>
      <c r="GUC23"/>
      <c r="GUD23"/>
      <c r="GUE23"/>
      <c r="GUF23"/>
      <c r="GUG23"/>
      <c r="GUH23"/>
      <c r="GUI23"/>
      <c r="GUJ23"/>
      <c r="GUK23"/>
      <c r="GUL23"/>
      <c r="GUM23"/>
      <c r="GUN23"/>
      <c r="GUO23"/>
      <c r="GUP23"/>
      <c r="GUQ23"/>
      <c r="GUR23"/>
      <c r="GUS23"/>
      <c r="GUT23"/>
      <c r="GUU23"/>
      <c r="GUV23"/>
      <c r="GUW23"/>
      <c r="GUX23"/>
      <c r="GUY23"/>
      <c r="GUZ23"/>
      <c r="GVA23"/>
      <c r="GVB23"/>
      <c r="GVC23"/>
      <c r="GVD23"/>
      <c r="GVE23"/>
      <c r="GVF23"/>
      <c r="GVG23"/>
      <c r="GVH23"/>
      <c r="GVI23"/>
      <c r="GVJ23"/>
      <c r="GVK23"/>
      <c r="GVL23"/>
      <c r="GVM23"/>
      <c r="GVN23"/>
      <c r="GVO23"/>
      <c r="GVP23"/>
      <c r="GVQ23"/>
      <c r="GVR23"/>
      <c r="GVS23"/>
      <c r="GVT23"/>
      <c r="GVU23"/>
      <c r="GVV23"/>
      <c r="GVW23"/>
      <c r="GVX23"/>
      <c r="GVY23"/>
      <c r="GVZ23"/>
      <c r="GWA23"/>
      <c r="GWB23"/>
      <c r="GWC23"/>
      <c r="GWD23"/>
      <c r="GWE23"/>
      <c r="GWF23"/>
      <c r="GWG23"/>
      <c r="GWH23"/>
      <c r="GWI23"/>
      <c r="GWJ23"/>
      <c r="GWK23"/>
      <c r="GWL23"/>
      <c r="GWM23"/>
      <c r="GWN23"/>
      <c r="GWO23"/>
      <c r="GWP23"/>
      <c r="GWQ23"/>
      <c r="GWR23"/>
      <c r="GWS23"/>
      <c r="GWT23"/>
      <c r="GWU23"/>
      <c r="GWV23"/>
      <c r="GWW23"/>
      <c r="GWX23"/>
      <c r="GWY23"/>
      <c r="GWZ23"/>
      <c r="GXA23"/>
      <c r="GXB23"/>
      <c r="GXC23"/>
      <c r="GXD23"/>
      <c r="GXE23"/>
      <c r="GXF23"/>
      <c r="GXG23"/>
      <c r="GXH23"/>
      <c r="GXI23"/>
      <c r="GXJ23"/>
      <c r="GXK23"/>
      <c r="GXL23"/>
      <c r="GXM23"/>
      <c r="GXN23"/>
      <c r="GXO23"/>
      <c r="GXP23"/>
      <c r="GXQ23"/>
      <c r="GXR23"/>
      <c r="GXS23"/>
      <c r="GXT23"/>
      <c r="GXU23"/>
      <c r="GXV23"/>
      <c r="GXW23"/>
      <c r="GXX23"/>
      <c r="GXY23"/>
      <c r="GXZ23"/>
      <c r="GYA23"/>
      <c r="GYB23"/>
      <c r="GYC23"/>
      <c r="GYD23"/>
      <c r="GYE23"/>
      <c r="GYF23"/>
      <c r="GYG23"/>
      <c r="GYH23"/>
      <c r="GYI23"/>
      <c r="GYJ23"/>
      <c r="GYK23"/>
      <c r="GYL23"/>
      <c r="GYM23"/>
      <c r="GYN23"/>
      <c r="GYO23"/>
      <c r="GYP23"/>
      <c r="GYQ23"/>
      <c r="GYR23"/>
      <c r="GYS23"/>
      <c r="GYT23"/>
      <c r="GYU23"/>
      <c r="GYV23"/>
      <c r="GYW23"/>
      <c r="GYX23"/>
      <c r="GYY23"/>
      <c r="GYZ23"/>
      <c r="GZA23"/>
      <c r="GZB23"/>
      <c r="GZC23"/>
      <c r="GZD23"/>
      <c r="GZE23"/>
      <c r="GZF23"/>
      <c r="GZG23"/>
      <c r="GZH23"/>
      <c r="GZI23"/>
      <c r="GZJ23"/>
      <c r="GZK23"/>
      <c r="GZL23"/>
      <c r="GZM23"/>
      <c r="GZN23"/>
      <c r="GZO23"/>
      <c r="GZP23"/>
      <c r="GZQ23"/>
      <c r="GZR23"/>
      <c r="GZS23"/>
      <c r="GZT23"/>
      <c r="GZU23"/>
      <c r="GZV23"/>
      <c r="GZW23"/>
      <c r="GZX23"/>
      <c r="GZY23"/>
      <c r="GZZ23"/>
      <c r="HAA23"/>
      <c r="HAB23"/>
      <c r="HAC23"/>
      <c r="HAD23"/>
      <c r="HAE23"/>
      <c r="HAF23"/>
      <c r="HAG23"/>
      <c r="HAH23"/>
      <c r="HAI23"/>
      <c r="HAJ23"/>
      <c r="HAK23"/>
      <c r="HAL23"/>
      <c r="HAM23"/>
      <c r="HAN23"/>
      <c r="HAO23"/>
      <c r="HAP23"/>
      <c r="HAQ23"/>
      <c r="HAR23"/>
      <c r="HAS23"/>
      <c r="HAT23"/>
      <c r="HAU23"/>
      <c r="HAV23"/>
      <c r="HAW23"/>
      <c r="HAX23"/>
      <c r="HAY23"/>
      <c r="HAZ23"/>
      <c r="HBA23"/>
      <c r="HBB23"/>
      <c r="HBC23"/>
      <c r="HBD23"/>
      <c r="HBE23"/>
      <c r="HBF23"/>
      <c r="HBG23"/>
      <c r="HBH23"/>
      <c r="HBI23"/>
      <c r="HBJ23"/>
      <c r="HBK23"/>
      <c r="HBL23"/>
      <c r="HBM23"/>
      <c r="HBN23"/>
      <c r="HBO23"/>
      <c r="HBP23"/>
      <c r="HBQ23"/>
      <c r="HBR23"/>
      <c r="HBS23"/>
      <c r="HBT23"/>
      <c r="HBU23"/>
      <c r="HBV23"/>
      <c r="HBW23"/>
      <c r="HBX23"/>
      <c r="HBY23"/>
      <c r="HBZ23"/>
      <c r="HCA23"/>
      <c r="HCB23"/>
      <c r="HCC23"/>
      <c r="HCD23"/>
      <c r="HCE23"/>
      <c r="HCF23"/>
      <c r="HCG23"/>
      <c r="HCH23"/>
      <c r="HCI23"/>
      <c r="HCJ23"/>
      <c r="HCK23"/>
      <c r="HCL23"/>
      <c r="HCM23"/>
      <c r="HCN23"/>
      <c r="HCO23"/>
      <c r="HCP23"/>
      <c r="HCQ23"/>
      <c r="HCR23"/>
      <c r="HCS23"/>
      <c r="HCT23"/>
      <c r="HCU23"/>
      <c r="HCV23"/>
      <c r="HCW23"/>
      <c r="HCX23"/>
      <c r="HCY23"/>
      <c r="HCZ23"/>
      <c r="HDA23"/>
      <c r="HDB23"/>
      <c r="HDC23"/>
      <c r="HDD23"/>
      <c r="HDE23"/>
      <c r="HDF23"/>
      <c r="HDG23"/>
      <c r="HDH23"/>
      <c r="HDI23"/>
      <c r="HDJ23"/>
      <c r="HDK23"/>
      <c r="HDL23"/>
      <c r="HDM23"/>
      <c r="HDN23"/>
      <c r="HDO23"/>
      <c r="HDP23"/>
      <c r="HDQ23"/>
      <c r="HDR23"/>
      <c r="HDS23"/>
      <c r="HDT23"/>
      <c r="HDU23"/>
      <c r="HDV23"/>
      <c r="HDW23"/>
      <c r="HDX23"/>
      <c r="HDY23"/>
      <c r="HDZ23"/>
      <c r="HEA23"/>
      <c r="HEB23"/>
      <c r="HEC23"/>
      <c r="HED23"/>
      <c r="HEE23"/>
      <c r="HEF23"/>
      <c r="HEG23"/>
      <c r="HEH23"/>
      <c r="HEI23"/>
      <c r="HEJ23"/>
      <c r="HEK23"/>
      <c r="HEL23"/>
      <c r="HEM23"/>
      <c r="HEN23"/>
      <c r="HEO23"/>
      <c r="HEP23"/>
      <c r="HEQ23"/>
      <c r="HER23"/>
      <c r="HES23"/>
      <c r="HET23"/>
      <c r="HEU23"/>
      <c r="HEV23"/>
      <c r="HEW23"/>
      <c r="HEX23"/>
      <c r="HEY23"/>
      <c r="HEZ23"/>
      <c r="HFA23"/>
      <c r="HFB23"/>
      <c r="HFC23"/>
      <c r="HFD23"/>
      <c r="HFE23"/>
      <c r="HFF23"/>
      <c r="HFG23"/>
      <c r="HFH23"/>
      <c r="HFI23"/>
      <c r="HFJ23"/>
      <c r="HFK23"/>
      <c r="HFL23"/>
      <c r="HFM23"/>
      <c r="HFN23"/>
      <c r="HFO23"/>
      <c r="HFP23"/>
      <c r="HFQ23"/>
      <c r="HFR23"/>
      <c r="HFS23"/>
      <c r="HFT23"/>
      <c r="HFU23"/>
      <c r="HFV23"/>
      <c r="HFW23"/>
      <c r="HFX23"/>
      <c r="HFY23"/>
      <c r="HFZ23"/>
      <c r="HGA23"/>
      <c r="HGB23"/>
      <c r="HGC23"/>
      <c r="HGD23"/>
      <c r="HGE23"/>
      <c r="HGF23"/>
      <c r="HGG23"/>
      <c r="HGH23"/>
      <c r="HGI23"/>
      <c r="HGJ23"/>
      <c r="HGK23"/>
      <c r="HGL23"/>
      <c r="HGM23"/>
      <c r="HGN23"/>
      <c r="HGO23"/>
      <c r="HGP23"/>
      <c r="HGQ23"/>
      <c r="HGR23"/>
      <c r="HGS23"/>
      <c r="HGT23"/>
      <c r="HGU23"/>
      <c r="HGV23"/>
      <c r="HGW23"/>
      <c r="HGX23"/>
      <c r="HGY23"/>
      <c r="HGZ23"/>
      <c r="HHA23"/>
      <c r="HHB23"/>
      <c r="HHC23"/>
      <c r="HHD23"/>
      <c r="HHE23"/>
      <c r="HHF23"/>
      <c r="HHG23"/>
      <c r="HHH23"/>
      <c r="HHI23"/>
      <c r="HHJ23"/>
      <c r="HHK23"/>
      <c r="HHL23"/>
      <c r="HHM23"/>
      <c r="HHN23"/>
      <c r="HHO23"/>
      <c r="HHP23"/>
      <c r="HHQ23"/>
      <c r="HHR23"/>
      <c r="HHS23"/>
      <c r="HHT23"/>
      <c r="HHU23"/>
      <c r="HHV23"/>
      <c r="HHW23"/>
      <c r="HHX23"/>
      <c r="HHY23"/>
      <c r="HHZ23"/>
      <c r="HIA23"/>
      <c r="HIB23"/>
      <c r="HIC23"/>
      <c r="HID23"/>
      <c r="HIE23"/>
      <c r="HIF23"/>
      <c r="HIG23"/>
      <c r="HIH23"/>
      <c r="HII23"/>
      <c r="HIJ23"/>
      <c r="HIK23"/>
      <c r="HIL23"/>
      <c r="HIM23"/>
      <c r="HIN23"/>
      <c r="HIO23"/>
      <c r="HIP23"/>
      <c r="HIQ23"/>
      <c r="HIR23"/>
      <c r="HIS23"/>
      <c r="HIT23"/>
      <c r="HIU23"/>
      <c r="HIV23"/>
      <c r="HIW23"/>
      <c r="HIX23"/>
      <c r="HIY23"/>
      <c r="HIZ23"/>
      <c r="HJA23"/>
      <c r="HJB23"/>
      <c r="HJC23"/>
      <c r="HJD23"/>
      <c r="HJE23"/>
      <c r="HJF23"/>
      <c r="HJG23"/>
      <c r="HJH23"/>
      <c r="HJI23"/>
      <c r="HJJ23"/>
      <c r="HJK23"/>
      <c r="HJL23"/>
      <c r="HJM23"/>
      <c r="HJN23"/>
      <c r="HJO23"/>
      <c r="HJP23"/>
      <c r="HJQ23"/>
      <c r="HJR23"/>
      <c r="HJS23"/>
      <c r="HJT23"/>
      <c r="HJU23"/>
      <c r="HJV23"/>
      <c r="HJW23"/>
      <c r="HJX23"/>
      <c r="HJY23"/>
      <c r="HJZ23"/>
      <c r="HKA23"/>
      <c r="HKB23"/>
      <c r="HKC23"/>
      <c r="HKD23"/>
      <c r="HKE23"/>
      <c r="HKF23"/>
      <c r="HKG23"/>
      <c r="HKH23"/>
      <c r="HKI23"/>
      <c r="HKJ23"/>
      <c r="HKK23"/>
      <c r="HKL23"/>
      <c r="HKM23"/>
      <c r="HKN23"/>
      <c r="HKO23"/>
      <c r="HKP23"/>
      <c r="HKQ23"/>
      <c r="HKR23"/>
      <c r="HKS23"/>
      <c r="HKT23"/>
      <c r="HKU23"/>
      <c r="HKV23"/>
      <c r="HKW23"/>
      <c r="HKX23"/>
      <c r="HKY23"/>
      <c r="HKZ23"/>
      <c r="HLA23"/>
      <c r="HLB23"/>
      <c r="HLC23"/>
      <c r="HLD23"/>
      <c r="HLE23"/>
      <c r="HLF23"/>
      <c r="HLG23"/>
      <c r="HLH23"/>
      <c r="HLI23"/>
      <c r="HLJ23"/>
      <c r="HLK23"/>
      <c r="HLL23"/>
      <c r="HLM23"/>
      <c r="HLN23"/>
      <c r="HLO23"/>
      <c r="HLP23"/>
      <c r="HLQ23"/>
      <c r="HLR23"/>
      <c r="HLS23"/>
      <c r="HLT23"/>
      <c r="HLU23"/>
      <c r="HLV23"/>
      <c r="HLW23"/>
      <c r="HLX23"/>
      <c r="HLY23"/>
      <c r="HLZ23"/>
      <c r="HMA23"/>
      <c r="HMB23"/>
      <c r="HMC23"/>
      <c r="HMD23"/>
      <c r="HME23"/>
      <c r="HMF23"/>
      <c r="HMG23"/>
      <c r="HMH23"/>
      <c r="HMI23"/>
      <c r="HMJ23"/>
      <c r="HMK23"/>
      <c r="HML23"/>
      <c r="HMM23"/>
      <c r="HMN23"/>
      <c r="HMO23"/>
      <c r="HMP23"/>
      <c r="HMQ23"/>
      <c r="HMR23"/>
      <c r="HMS23"/>
      <c r="HMT23"/>
      <c r="HMU23"/>
      <c r="HMV23"/>
      <c r="HMW23"/>
      <c r="HMX23"/>
      <c r="HMY23"/>
      <c r="HMZ23"/>
      <c r="HNA23"/>
      <c r="HNB23"/>
      <c r="HNC23"/>
      <c r="HND23"/>
      <c r="HNE23"/>
      <c r="HNF23"/>
      <c r="HNG23"/>
      <c r="HNH23"/>
      <c r="HNI23"/>
      <c r="HNJ23"/>
      <c r="HNK23"/>
      <c r="HNL23"/>
      <c r="HNM23"/>
      <c r="HNN23"/>
      <c r="HNO23"/>
      <c r="HNP23"/>
      <c r="HNQ23"/>
      <c r="HNR23"/>
      <c r="HNS23"/>
      <c r="HNT23"/>
      <c r="HNU23"/>
      <c r="HNV23"/>
      <c r="HNW23"/>
      <c r="HNX23"/>
      <c r="HNY23"/>
      <c r="HNZ23"/>
      <c r="HOA23"/>
      <c r="HOB23"/>
      <c r="HOC23"/>
      <c r="HOD23"/>
      <c r="HOE23"/>
      <c r="HOF23"/>
      <c r="HOG23"/>
      <c r="HOH23"/>
      <c r="HOI23"/>
      <c r="HOJ23"/>
      <c r="HOK23"/>
      <c r="HOL23"/>
      <c r="HOM23"/>
      <c r="HON23"/>
      <c r="HOO23"/>
      <c r="HOP23"/>
      <c r="HOQ23"/>
      <c r="HOR23"/>
      <c r="HOS23"/>
      <c r="HOT23"/>
      <c r="HOU23"/>
      <c r="HOV23"/>
      <c r="HOW23"/>
      <c r="HOX23"/>
      <c r="HOY23"/>
      <c r="HOZ23"/>
      <c r="HPA23"/>
      <c r="HPB23"/>
      <c r="HPC23"/>
      <c r="HPD23"/>
      <c r="HPE23"/>
      <c r="HPF23"/>
      <c r="HPG23"/>
      <c r="HPH23"/>
      <c r="HPI23"/>
      <c r="HPJ23"/>
      <c r="HPK23"/>
      <c r="HPL23"/>
      <c r="HPM23"/>
      <c r="HPN23"/>
      <c r="HPO23"/>
      <c r="HPP23"/>
      <c r="HPQ23"/>
      <c r="HPR23"/>
      <c r="HPS23"/>
      <c r="HPT23"/>
      <c r="HPU23"/>
      <c r="HPV23"/>
      <c r="HPW23"/>
      <c r="HPX23"/>
      <c r="HPY23"/>
      <c r="HPZ23"/>
      <c r="HQA23"/>
      <c r="HQB23"/>
      <c r="HQC23"/>
      <c r="HQD23"/>
      <c r="HQE23"/>
      <c r="HQF23"/>
      <c r="HQG23"/>
      <c r="HQH23"/>
      <c r="HQI23"/>
      <c r="HQJ23"/>
      <c r="HQK23"/>
      <c r="HQL23"/>
      <c r="HQM23"/>
      <c r="HQN23"/>
      <c r="HQO23"/>
      <c r="HQP23"/>
      <c r="HQQ23"/>
      <c r="HQR23"/>
      <c r="HQS23"/>
      <c r="HQT23"/>
      <c r="HQU23"/>
      <c r="HQV23"/>
      <c r="HQW23"/>
      <c r="HQX23"/>
      <c r="HQY23"/>
      <c r="HQZ23"/>
      <c r="HRA23"/>
      <c r="HRB23"/>
      <c r="HRC23"/>
      <c r="HRD23"/>
      <c r="HRE23"/>
      <c r="HRF23"/>
      <c r="HRG23"/>
      <c r="HRH23"/>
      <c r="HRI23"/>
      <c r="HRJ23"/>
      <c r="HRK23"/>
      <c r="HRL23"/>
      <c r="HRM23"/>
      <c r="HRN23"/>
      <c r="HRO23"/>
      <c r="HRP23"/>
      <c r="HRQ23"/>
      <c r="HRR23"/>
      <c r="HRS23"/>
      <c r="HRT23"/>
      <c r="HRU23"/>
      <c r="HRV23"/>
      <c r="HRW23"/>
      <c r="HRX23"/>
      <c r="HRY23"/>
      <c r="HRZ23"/>
      <c r="HSA23"/>
      <c r="HSB23"/>
      <c r="HSC23"/>
      <c r="HSD23"/>
      <c r="HSE23"/>
      <c r="HSF23"/>
      <c r="HSG23"/>
      <c r="HSH23"/>
      <c r="HSI23"/>
      <c r="HSJ23"/>
      <c r="HSK23"/>
      <c r="HSL23"/>
      <c r="HSM23"/>
      <c r="HSN23"/>
      <c r="HSO23"/>
      <c r="HSP23"/>
      <c r="HSQ23"/>
      <c r="HSR23"/>
      <c r="HSS23"/>
      <c r="HST23"/>
      <c r="HSU23"/>
      <c r="HSV23"/>
      <c r="HSW23"/>
      <c r="HSX23"/>
      <c r="HSY23"/>
      <c r="HSZ23"/>
      <c r="HTA23"/>
      <c r="HTB23"/>
      <c r="HTC23"/>
      <c r="HTD23"/>
      <c r="HTE23"/>
      <c r="HTF23"/>
      <c r="HTG23"/>
      <c r="HTH23"/>
      <c r="HTI23"/>
      <c r="HTJ23"/>
      <c r="HTK23"/>
      <c r="HTL23"/>
      <c r="HTM23"/>
      <c r="HTN23"/>
      <c r="HTO23"/>
      <c r="HTP23"/>
      <c r="HTQ23"/>
      <c r="HTR23"/>
      <c r="HTS23"/>
      <c r="HTT23"/>
      <c r="HTU23"/>
      <c r="HTV23"/>
      <c r="HTW23"/>
      <c r="HTX23"/>
      <c r="HTY23"/>
      <c r="HTZ23"/>
      <c r="HUA23"/>
      <c r="HUB23"/>
      <c r="HUC23"/>
      <c r="HUD23"/>
      <c r="HUE23"/>
      <c r="HUF23"/>
      <c r="HUG23"/>
      <c r="HUH23"/>
      <c r="HUI23"/>
      <c r="HUJ23"/>
      <c r="HUK23"/>
      <c r="HUL23"/>
      <c r="HUM23"/>
      <c r="HUN23"/>
      <c r="HUO23"/>
      <c r="HUP23"/>
      <c r="HUQ23"/>
      <c r="HUR23"/>
      <c r="HUS23"/>
      <c r="HUT23"/>
      <c r="HUU23"/>
      <c r="HUV23"/>
      <c r="HUW23"/>
      <c r="HUX23"/>
      <c r="HUY23"/>
      <c r="HUZ23"/>
      <c r="HVA23"/>
      <c r="HVB23"/>
      <c r="HVC23"/>
      <c r="HVD23"/>
      <c r="HVE23"/>
      <c r="HVF23"/>
      <c r="HVG23"/>
      <c r="HVH23"/>
      <c r="HVI23"/>
      <c r="HVJ23"/>
      <c r="HVK23"/>
      <c r="HVL23"/>
      <c r="HVM23"/>
      <c r="HVN23"/>
      <c r="HVO23"/>
      <c r="HVP23"/>
      <c r="HVQ23"/>
      <c r="HVR23"/>
      <c r="HVS23"/>
      <c r="HVT23"/>
      <c r="HVU23"/>
      <c r="HVV23"/>
      <c r="HVW23"/>
      <c r="HVX23"/>
      <c r="HVY23"/>
      <c r="HVZ23"/>
      <c r="HWA23"/>
      <c r="HWB23"/>
      <c r="HWC23"/>
      <c r="HWD23"/>
      <c r="HWE23"/>
      <c r="HWF23"/>
      <c r="HWG23"/>
      <c r="HWH23"/>
      <c r="HWI23"/>
      <c r="HWJ23"/>
      <c r="HWK23"/>
      <c r="HWL23"/>
      <c r="HWM23"/>
      <c r="HWN23"/>
      <c r="HWO23"/>
      <c r="HWP23"/>
      <c r="HWQ23"/>
      <c r="HWR23"/>
      <c r="HWS23"/>
      <c r="HWT23"/>
      <c r="HWU23"/>
      <c r="HWV23"/>
      <c r="HWW23"/>
      <c r="HWX23"/>
      <c r="HWY23"/>
      <c r="HWZ23"/>
      <c r="HXA23"/>
      <c r="HXB23"/>
      <c r="HXC23"/>
      <c r="HXD23"/>
      <c r="HXE23"/>
      <c r="HXF23"/>
      <c r="HXG23"/>
      <c r="HXH23"/>
      <c r="HXI23"/>
      <c r="HXJ23"/>
      <c r="HXK23"/>
      <c r="HXL23"/>
      <c r="HXM23"/>
      <c r="HXN23"/>
      <c r="HXO23"/>
      <c r="HXP23"/>
      <c r="HXQ23"/>
      <c r="HXR23"/>
      <c r="HXS23"/>
      <c r="HXT23"/>
      <c r="HXU23"/>
      <c r="HXV23"/>
      <c r="HXW23"/>
      <c r="HXX23"/>
      <c r="HXY23"/>
      <c r="HXZ23"/>
      <c r="HYA23"/>
      <c r="HYB23"/>
      <c r="HYC23"/>
      <c r="HYD23"/>
      <c r="HYE23"/>
      <c r="HYF23"/>
      <c r="HYG23"/>
      <c r="HYH23"/>
      <c r="HYI23"/>
      <c r="HYJ23"/>
      <c r="HYK23"/>
      <c r="HYL23"/>
      <c r="HYM23"/>
      <c r="HYN23"/>
      <c r="HYO23"/>
      <c r="HYP23"/>
      <c r="HYQ23"/>
      <c r="HYR23"/>
      <c r="HYS23"/>
      <c r="HYT23"/>
      <c r="HYU23"/>
      <c r="HYV23"/>
      <c r="HYW23"/>
      <c r="HYX23"/>
      <c r="HYY23"/>
      <c r="HYZ23"/>
      <c r="HZA23"/>
      <c r="HZB23"/>
      <c r="HZC23"/>
      <c r="HZD23"/>
      <c r="HZE23"/>
      <c r="HZF23"/>
      <c r="HZG23"/>
      <c r="HZH23"/>
      <c r="HZI23"/>
      <c r="HZJ23"/>
      <c r="HZK23"/>
      <c r="HZL23"/>
      <c r="HZM23"/>
      <c r="HZN23"/>
      <c r="HZO23"/>
      <c r="HZP23"/>
      <c r="HZQ23"/>
      <c r="HZR23"/>
      <c r="HZS23"/>
      <c r="HZT23"/>
      <c r="HZU23"/>
      <c r="HZV23"/>
      <c r="HZW23"/>
      <c r="HZX23"/>
      <c r="HZY23"/>
      <c r="HZZ23"/>
      <c r="IAA23"/>
      <c r="IAB23"/>
      <c r="IAC23"/>
      <c r="IAD23"/>
      <c r="IAE23"/>
      <c r="IAF23"/>
      <c r="IAG23"/>
      <c r="IAH23"/>
      <c r="IAI23"/>
      <c r="IAJ23"/>
      <c r="IAK23"/>
      <c r="IAL23"/>
      <c r="IAM23"/>
      <c r="IAN23"/>
      <c r="IAO23"/>
      <c r="IAP23"/>
      <c r="IAQ23"/>
      <c r="IAR23"/>
      <c r="IAS23"/>
      <c r="IAT23"/>
      <c r="IAU23"/>
      <c r="IAV23"/>
      <c r="IAW23"/>
      <c r="IAX23"/>
      <c r="IAY23"/>
      <c r="IAZ23"/>
      <c r="IBA23"/>
      <c r="IBB23"/>
      <c r="IBC23"/>
      <c r="IBD23"/>
      <c r="IBE23"/>
      <c r="IBF23"/>
      <c r="IBG23"/>
      <c r="IBH23"/>
      <c r="IBI23"/>
      <c r="IBJ23"/>
      <c r="IBK23"/>
      <c r="IBL23"/>
      <c r="IBM23"/>
      <c r="IBN23"/>
      <c r="IBO23"/>
      <c r="IBP23"/>
      <c r="IBQ23"/>
      <c r="IBR23"/>
      <c r="IBS23"/>
      <c r="IBT23"/>
      <c r="IBU23"/>
      <c r="IBV23"/>
      <c r="IBW23"/>
      <c r="IBX23"/>
      <c r="IBY23"/>
      <c r="IBZ23"/>
      <c r="ICA23"/>
      <c r="ICB23"/>
      <c r="ICC23"/>
      <c r="ICD23"/>
      <c r="ICE23"/>
      <c r="ICF23"/>
      <c r="ICG23"/>
      <c r="ICH23"/>
      <c r="ICI23"/>
      <c r="ICJ23"/>
      <c r="ICK23"/>
      <c r="ICL23"/>
      <c r="ICM23"/>
      <c r="ICN23"/>
      <c r="ICO23"/>
      <c r="ICP23"/>
      <c r="ICQ23"/>
      <c r="ICR23"/>
      <c r="ICS23"/>
      <c r="ICT23"/>
      <c r="ICU23"/>
      <c r="ICV23"/>
      <c r="ICW23"/>
      <c r="ICX23"/>
      <c r="ICY23"/>
      <c r="ICZ23"/>
      <c r="IDA23"/>
      <c r="IDB23"/>
      <c r="IDC23"/>
      <c r="IDD23"/>
      <c r="IDE23"/>
      <c r="IDF23"/>
      <c r="IDG23"/>
      <c r="IDH23"/>
      <c r="IDI23"/>
      <c r="IDJ23"/>
      <c r="IDK23"/>
      <c r="IDL23"/>
      <c r="IDM23"/>
      <c r="IDN23"/>
      <c r="IDO23"/>
      <c r="IDP23"/>
      <c r="IDQ23"/>
      <c r="IDR23"/>
      <c r="IDS23"/>
      <c r="IDT23"/>
      <c r="IDU23"/>
      <c r="IDV23"/>
      <c r="IDW23"/>
      <c r="IDX23"/>
      <c r="IDY23"/>
      <c r="IDZ23"/>
      <c r="IEA23"/>
      <c r="IEB23"/>
      <c r="IEC23"/>
      <c r="IED23"/>
      <c r="IEE23"/>
      <c r="IEF23"/>
      <c r="IEG23"/>
      <c r="IEH23"/>
      <c r="IEI23"/>
      <c r="IEJ23"/>
      <c r="IEK23"/>
      <c r="IEL23"/>
      <c r="IEM23"/>
      <c r="IEN23"/>
      <c r="IEO23"/>
      <c r="IEP23"/>
      <c r="IEQ23"/>
      <c r="IER23"/>
      <c r="IES23"/>
      <c r="IET23"/>
      <c r="IEU23"/>
      <c r="IEV23"/>
      <c r="IEW23"/>
      <c r="IEX23"/>
      <c r="IEY23"/>
      <c r="IEZ23"/>
      <c r="IFA23"/>
      <c r="IFB23"/>
      <c r="IFC23"/>
      <c r="IFD23"/>
      <c r="IFE23"/>
      <c r="IFF23"/>
      <c r="IFG23"/>
      <c r="IFH23"/>
      <c r="IFI23"/>
      <c r="IFJ23"/>
      <c r="IFK23"/>
      <c r="IFL23"/>
      <c r="IFM23"/>
      <c r="IFN23"/>
      <c r="IFO23"/>
      <c r="IFP23"/>
      <c r="IFQ23"/>
      <c r="IFR23"/>
      <c r="IFS23"/>
      <c r="IFT23"/>
      <c r="IFU23"/>
      <c r="IFV23"/>
      <c r="IFW23"/>
      <c r="IFX23"/>
      <c r="IFY23"/>
      <c r="IFZ23"/>
      <c r="IGA23"/>
      <c r="IGB23"/>
      <c r="IGC23"/>
      <c r="IGD23"/>
      <c r="IGE23"/>
      <c r="IGF23"/>
      <c r="IGG23"/>
      <c r="IGH23"/>
      <c r="IGI23"/>
      <c r="IGJ23"/>
      <c r="IGK23"/>
      <c r="IGL23"/>
      <c r="IGM23"/>
      <c r="IGN23"/>
      <c r="IGO23"/>
      <c r="IGP23"/>
      <c r="IGQ23"/>
      <c r="IGR23"/>
      <c r="IGS23"/>
      <c r="IGT23"/>
      <c r="IGU23"/>
      <c r="IGV23"/>
      <c r="IGW23"/>
      <c r="IGX23"/>
      <c r="IGY23"/>
      <c r="IGZ23"/>
      <c r="IHA23"/>
      <c r="IHB23"/>
      <c r="IHC23"/>
      <c r="IHD23"/>
      <c r="IHE23"/>
      <c r="IHF23"/>
      <c r="IHG23"/>
      <c r="IHH23"/>
      <c r="IHI23"/>
      <c r="IHJ23"/>
      <c r="IHK23"/>
      <c r="IHL23"/>
      <c r="IHM23"/>
      <c r="IHN23"/>
      <c r="IHO23"/>
      <c r="IHP23"/>
      <c r="IHQ23"/>
      <c r="IHR23"/>
      <c r="IHS23"/>
      <c r="IHT23"/>
      <c r="IHU23"/>
      <c r="IHV23"/>
      <c r="IHW23"/>
      <c r="IHX23"/>
      <c r="IHY23"/>
      <c r="IHZ23"/>
      <c r="IIA23"/>
      <c r="IIB23"/>
      <c r="IIC23"/>
      <c r="IID23"/>
      <c r="IIE23"/>
      <c r="IIF23"/>
      <c r="IIG23"/>
      <c r="IIH23"/>
      <c r="III23"/>
      <c r="IIJ23"/>
      <c r="IIK23"/>
      <c r="IIL23"/>
      <c r="IIM23"/>
      <c r="IIN23"/>
      <c r="IIO23"/>
      <c r="IIP23"/>
      <c r="IIQ23"/>
      <c r="IIR23"/>
      <c r="IIS23"/>
      <c r="IIT23"/>
      <c r="IIU23"/>
      <c r="IIV23"/>
      <c r="IIW23"/>
      <c r="IIX23"/>
      <c r="IIY23"/>
      <c r="IIZ23"/>
      <c r="IJA23"/>
      <c r="IJB23"/>
      <c r="IJC23"/>
      <c r="IJD23"/>
      <c r="IJE23"/>
      <c r="IJF23"/>
      <c r="IJG23"/>
      <c r="IJH23"/>
      <c r="IJI23"/>
      <c r="IJJ23"/>
      <c r="IJK23"/>
      <c r="IJL23"/>
      <c r="IJM23"/>
      <c r="IJN23"/>
      <c r="IJO23"/>
      <c r="IJP23"/>
      <c r="IJQ23"/>
      <c r="IJR23"/>
      <c r="IJS23"/>
      <c r="IJT23"/>
      <c r="IJU23"/>
      <c r="IJV23"/>
      <c r="IJW23"/>
      <c r="IJX23"/>
      <c r="IJY23"/>
      <c r="IJZ23"/>
      <c r="IKA23"/>
      <c r="IKB23"/>
      <c r="IKC23"/>
      <c r="IKD23"/>
      <c r="IKE23"/>
      <c r="IKF23"/>
      <c r="IKG23"/>
      <c r="IKH23"/>
      <c r="IKI23"/>
      <c r="IKJ23"/>
      <c r="IKK23"/>
      <c r="IKL23"/>
      <c r="IKM23"/>
      <c r="IKN23"/>
      <c r="IKO23"/>
      <c r="IKP23"/>
      <c r="IKQ23"/>
      <c r="IKR23"/>
      <c r="IKS23"/>
      <c r="IKT23"/>
      <c r="IKU23"/>
      <c r="IKV23"/>
      <c r="IKW23"/>
      <c r="IKX23"/>
      <c r="IKY23"/>
      <c r="IKZ23"/>
      <c r="ILA23"/>
      <c r="ILB23"/>
      <c r="ILC23"/>
      <c r="ILD23"/>
      <c r="ILE23"/>
      <c r="ILF23"/>
      <c r="ILG23"/>
      <c r="ILH23"/>
      <c r="ILI23"/>
      <c r="ILJ23"/>
      <c r="ILK23"/>
      <c r="ILL23"/>
      <c r="ILM23"/>
      <c r="ILN23"/>
      <c r="ILO23"/>
      <c r="ILP23"/>
      <c r="ILQ23"/>
      <c r="ILR23"/>
      <c r="ILS23"/>
      <c r="ILT23"/>
      <c r="ILU23"/>
      <c r="ILV23"/>
      <c r="ILW23"/>
      <c r="ILX23"/>
      <c r="ILY23"/>
      <c r="ILZ23"/>
      <c r="IMA23"/>
      <c r="IMB23"/>
      <c r="IMC23"/>
      <c r="IMD23"/>
      <c r="IME23"/>
      <c r="IMF23"/>
      <c r="IMG23"/>
      <c r="IMH23"/>
      <c r="IMI23"/>
      <c r="IMJ23"/>
      <c r="IMK23"/>
      <c r="IML23"/>
      <c r="IMM23"/>
      <c r="IMN23"/>
      <c r="IMO23"/>
      <c r="IMP23"/>
      <c r="IMQ23"/>
      <c r="IMR23"/>
      <c r="IMS23"/>
      <c r="IMT23"/>
      <c r="IMU23"/>
      <c r="IMV23"/>
      <c r="IMW23"/>
      <c r="IMX23"/>
      <c r="IMY23"/>
      <c r="IMZ23"/>
      <c r="INA23"/>
      <c r="INB23"/>
      <c r="INC23"/>
      <c r="IND23"/>
      <c r="INE23"/>
      <c r="INF23"/>
      <c r="ING23"/>
      <c r="INH23"/>
      <c r="INI23"/>
      <c r="INJ23"/>
      <c r="INK23"/>
      <c r="INL23"/>
      <c r="INM23"/>
      <c r="INN23"/>
      <c r="INO23"/>
      <c r="INP23"/>
      <c r="INQ23"/>
      <c r="INR23"/>
      <c r="INS23"/>
      <c r="INT23"/>
      <c r="INU23"/>
      <c r="INV23"/>
      <c r="INW23"/>
      <c r="INX23"/>
      <c r="INY23"/>
      <c r="INZ23"/>
      <c r="IOA23"/>
      <c r="IOB23"/>
      <c r="IOC23"/>
      <c r="IOD23"/>
      <c r="IOE23"/>
      <c r="IOF23"/>
      <c r="IOG23"/>
      <c r="IOH23"/>
      <c r="IOI23"/>
      <c r="IOJ23"/>
      <c r="IOK23"/>
      <c r="IOL23"/>
      <c r="IOM23"/>
      <c r="ION23"/>
      <c r="IOO23"/>
      <c r="IOP23"/>
      <c r="IOQ23"/>
      <c r="IOR23"/>
      <c r="IOS23"/>
      <c r="IOT23"/>
      <c r="IOU23"/>
      <c r="IOV23"/>
      <c r="IOW23"/>
      <c r="IOX23"/>
      <c r="IOY23"/>
      <c r="IOZ23"/>
      <c r="IPA23"/>
      <c r="IPB23"/>
      <c r="IPC23"/>
      <c r="IPD23"/>
      <c r="IPE23"/>
      <c r="IPF23"/>
      <c r="IPG23"/>
      <c r="IPH23"/>
      <c r="IPI23"/>
      <c r="IPJ23"/>
      <c r="IPK23"/>
      <c r="IPL23"/>
      <c r="IPM23"/>
      <c r="IPN23"/>
      <c r="IPO23"/>
      <c r="IPP23"/>
      <c r="IPQ23"/>
      <c r="IPR23"/>
      <c r="IPS23"/>
      <c r="IPT23"/>
      <c r="IPU23"/>
      <c r="IPV23"/>
      <c r="IPW23"/>
      <c r="IPX23"/>
      <c r="IPY23"/>
      <c r="IPZ23"/>
      <c r="IQA23"/>
      <c r="IQB23"/>
      <c r="IQC23"/>
      <c r="IQD23"/>
      <c r="IQE23"/>
      <c r="IQF23"/>
      <c r="IQG23"/>
      <c r="IQH23"/>
      <c r="IQI23"/>
      <c r="IQJ23"/>
      <c r="IQK23"/>
      <c r="IQL23"/>
      <c r="IQM23"/>
      <c r="IQN23"/>
      <c r="IQO23"/>
      <c r="IQP23"/>
      <c r="IQQ23"/>
      <c r="IQR23"/>
      <c r="IQS23"/>
      <c r="IQT23"/>
      <c r="IQU23"/>
      <c r="IQV23"/>
      <c r="IQW23"/>
      <c r="IQX23"/>
      <c r="IQY23"/>
      <c r="IQZ23"/>
      <c r="IRA23"/>
      <c r="IRB23"/>
      <c r="IRC23"/>
      <c r="IRD23"/>
      <c r="IRE23"/>
      <c r="IRF23"/>
      <c r="IRG23"/>
      <c r="IRH23"/>
      <c r="IRI23"/>
      <c r="IRJ23"/>
      <c r="IRK23"/>
      <c r="IRL23"/>
      <c r="IRM23"/>
      <c r="IRN23"/>
      <c r="IRO23"/>
      <c r="IRP23"/>
      <c r="IRQ23"/>
      <c r="IRR23"/>
      <c r="IRS23"/>
      <c r="IRT23"/>
      <c r="IRU23"/>
      <c r="IRV23"/>
      <c r="IRW23"/>
      <c r="IRX23"/>
      <c r="IRY23"/>
      <c r="IRZ23"/>
      <c r="ISA23"/>
      <c r="ISB23"/>
      <c r="ISC23"/>
      <c r="ISD23"/>
      <c r="ISE23"/>
      <c r="ISF23"/>
      <c r="ISG23"/>
      <c r="ISH23"/>
      <c r="ISI23"/>
      <c r="ISJ23"/>
      <c r="ISK23"/>
      <c r="ISL23"/>
      <c r="ISM23"/>
      <c r="ISN23"/>
      <c r="ISO23"/>
      <c r="ISP23"/>
      <c r="ISQ23"/>
      <c r="ISR23"/>
      <c r="ISS23"/>
      <c r="IST23"/>
      <c r="ISU23"/>
      <c r="ISV23"/>
      <c r="ISW23"/>
      <c r="ISX23"/>
      <c r="ISY23"/>
      <c r="ISZ23"/>
      <c r="ITA23"/>
      <c r="ITB23"/>
      <c r="ITC23"/>
      <c r="ITD23"/>
      <c r="ITE23"/>
      <c r="ITF23"/>
      <c r="ITG23"/>
      <c r="ITH23"/>
      <c r="ITI23"/>
      <c r="ITJ23"/>
      <c r="ITK23"/>
      <c r="ITL23"/>
      <c r="ITM23"/>
      <c r="ITN23"/>
      <c r="ITO23"/>
      <c r="ITP23"/>
      <c r="ITQ23"/>
      <c r="ITR23"/>
      <c r="ITS23"/>
      <c r="ITT23"/>
      <c r="ITU23"/>
      <c r="ITV23"/>
      <c r="ITW23"/>
      <c r="ITX23"/>
      <c r="ITY23"/>
      <c r="ITZ23"/>
      <c r="IUA23"/>
      <c r="IUB23"/>
      <c r="IUC23"/>
      <c r="IUD23"/>
      <c r="IUE23"/>
      <c r="IUF23"/>
      <c r="IUG23"/>
      <c r="IUH23"/>
      <c r="IUI23"/>
      <c r="IUJ23"/>
      <c r="IUK23"/>
      <c r="IUL23"/>
      <c r="IUM23"/>
      <c r="IUN23"/>
      <c r="IUO23"/>
      <c r="IUP23"/>
      <c r="IUQ23"/>
      <c r="IUR23"/>
      <c r="IUS23"/>
      <c r="IUT23"/>
      <c r="IUU23"/>
      <c r="IUV23"/>
      <c r="IUW23"/>
      <c r="IUX23"/>
      <c r="IUY23"/>
      <c r="IUZ23"/>
      <c r="IVA23"/>
      <c r="IVB23"/>
      <c r="IVC23"/>
      <c r="IVD23"/>
      <c r="IVE23"/>
      <c r="IVF23"/>
      <c r="IVG23"/>
      <c r="IVH23"/>
      <c r="IVI23"/>
      <c r="IVJ23"/>
      <c r="IVK23"/>
      <c r="IVL23"/>
      <c r="IVM23"/>
      <c r="IVN23"/>
      <c r="IVO23"/>
      <c r="IVP23"/>
      <c r="IVQ23"/>
      <c r="IVR23"/>
      <c r="IVS23"/>
      <c r="IVT23"/>
      <c r="IVU23"/>
      <c r="IVV23"/>
      <c r="IVW23"/>
      <c r="IVX23"/>
      <c r="IVY23"/>
      <c r="IVZ23"/>
      <c r="IWA23"/>
      <c r="IWB23"/>
      <c r="IWC23"/>
      <c r="IWD23"/>
      <c r="IWE23"/>
      <c r="IWF23"/>
      <c r="IWG23"/>
      <c r="IWH23"/>
      <c r="IWI23"/>
      <c r="IWJ23"/>
      <c r="IWK23"/>
      <c r="IWL23"/>
      <c r="IWM23"/>
      <c r="IWN23"/>
      <c r="IWO23"/>
      <c r="IWP23"/>
      <c r="IWQ23"/>
      <c r="IWR23"/>
      <c r="IWS23"/>
      <c r="IWT23"/>
      <c r="IWU23"/>
      <c r="IWV23"/>
      <c r="IWW23"/>
      <c r="IWX23"/>
      <c r="IWY23"/>
      <c r="IWZ23"/>
      <c r="IXA23"/>
      <c r="IXB23"/>
      <c r="IXC23"/>
      <c r="IXD23"/>
      <c r="IXE23"/>
      <c r="IXF23"/>
      <c r="IXG23"/>
      <c r="IXH23"/>
      <c r="IXI23"/>
      <c r="IXJ23"/>
      <c r="IXK23"/>
      <c r="IXL23"/>
      <c r="IXM23"/>
      <c r="IXN23"/>
      <c r="IXO23"/>
      <c r="IXP23"/>
      <c r="IXQ23"/>
      <c r="IXR23"/>
      <c r="IXS23"/>
      <c r="IXT23"/>
      <c r="IXU23"/>
      <c r="IXV23"/>
      <c r="IXW23"/>
      <c r="IXX23"/>
      <c r="IXY23"/>
      <c r="IXZ23"/>
      <c r="IYA23"/>
      <c r="IYB23"/>
      <c r="IYC23"/>
      <c r="IYD23"/>
      <c r="IYE23"/>
      <c r="IYF23"/>
      <c r="IYG23"/>
      <c r="IYH23"/>
      <c r="IYI23"/>
      <c r="IYJ23"/>
      <c r="IYK23"/>
      <c r="IYL23"/>
      <c r="IYM23"/>
      <c r="IYN23"/>
      <c r="IYO23"/>
      <c r="IYP23"/>
      <c r="IYQ23"/>
      <c r="IYR23"/>
      <c r="IYS23"/>
      <c r="IYT23"/>
      <c r="IYU23"/>
      <c r="IYV23"/>
      <c r="IYW23"/>
      <c r="IYX23"/>
      <c r="IYY23"/>
      <c r="IYZ23"/>
      <c r="IZA23"/>
      <c r="IZB23"/>
      <c r="IZC23"/>
      <c r="IZD23"/>
      <c r="IZE23"/>
      <c r="IZF23"/>
      <c r="IZG23"/>
      <c r="IZH23"/>
      <c r="IZI23"/>
      <c r="IZJ23"/>
      <c r="IZK23"/>
      <c r="IZL23"/>
      <c r="IZM23"/>
      <c r="IZN23"/>
      <c r="IZO23"/>
      <c r="IZP23"/>
      <c r="IZQ23"/>
      <c r="IZR23"/>
      <c r="IZS23"/>
      <c r="IZT23"/>
      <c r="IZU23"/>
      <c r="IZV23"/>
      <c r="IZW23"/>
      <c r="IZX23"/>
      <c r="IZY23"/>
      <c r="IZZ23"/>
      <c r="JAA23"/>
      <c r="JAB23"/>
      <c r="JAC23"/>
      <c r="JAD23"/>
      <c r="JAE23"/>
      <c r="JAF23"/>
      <c r="JAG23"/>
      <c r="JAH23"/>
      <c r="JAI23"/>
      <c r="JAJ23"/>
      <c r="JAK23"/>
      <c r="JAL23"/>
      <c r="JAM23"/>
      <c r="JAN23"/>
      <c r="JAO23"/>
      <c r="JAP23"/>
      <c r="JAQ23"/>
      <c r="JAR23"/>
      <c r="JAS23"/>
      <c r="JAT23"/>
      <c r="JAU23"/>
      <c r="JAV23"/>
      <c r="JAW23"/>
      <c r="JAX23"/>
      <c r="JAY23"/>
      <c r="JAZ23"/>
      <c r="JBA23"/>
      <c r="JBB23"/>
      <c r="JBC23"/>
      <c r="JBD23"/>
      <c r="JBE23"/>
      <c r="JBF23"/>
      <c r="JBG23"/>
      <c r="JBH23"/>
      <c r="JBI23"/>
      <c r="JBJ23"/>
      <c r="JBK23"/>
      <c r="JBL23"/>
      <c r="JBM23"/>
      <c r="JBN23"/>
      <c r="JBO23"/>
      <c r="JBP23"/>
      <c r="JBQ23"/>
      <c r="JBR23"/>
      <c r="JBS23"/>
      <c r="JBT23"/>
      <c r="JBU23"/>
      <c r="JBV23"/>
      <c r="JBW23"/>
      <c r="JBX23"/>
      <c r="JBY23"/>
      <c r="JBZ23"/>
      <c r="JCA23"/>
      <c r="JCB23"/>
      <c r="JCC23"/>
      <c r="JCD23"/>
      <c r="JCE23"/>
      <c r="JCF23"/>
      <c r="JCG23"/>
      <c r="JCH23"/>
      <c r="JCI23"/>
      <c r="JCJ23"/>
      <c r="JCK23"/>
      <c r="JCL23"/>
      <c r="JCM23"/>
      <c r="JCN23"/>
      <c r="JCO23"/>
      <c r="JCP23"/>
      <c r="JCQ23"/>
      <c r="JCR23"/>
      <c r="JCS23"/>
      <c r="JCT23"/>
      <c r="JCU23"/>
      <c r="JCV23"/>
      <c r="JCW23"/>
      <c r="JCX23"/>
      <c r="JCY23"/>
      <c r="JCZ23"/>
      <c r="JDA23"/>
      <c r="JDB23"/>
      <c r="JDC23"/>
      <c r="JDD23"/>
      <c r="JDE23"/>
      <c r="JDF23"/>
      <c r="JDG23"/>
      <c r="JDH23"/>
      <c r="JDI23"/>
      <c r="JDJ23"/>
      <c r="JDK23"/>
      <c r="JDL23"/>
      <c r="JDM23"/>
      <c r="JDN23"/>
      <c r="JDO23"/>
      <c r="JDP23"/>
      <c r="JDQ23"/>
      <c r="JDR23"/>
      <c r="JDS23"/>
      <c r="JDT23"/>
      <c r="JDU23"/>
      <c r="JDV23"/>
      <c r="JDW23"/>
      <c r="JDX23"/>
      <c r="JDY23"/>
      <c r="JDZ23"/>
      <c r="JEA23"/>
      <c r="JEB23"/>
      <c r="JEC23"/>
      <c r="JED23"/>
      <c r="JEE23"/>
      <c r="JEF23"/>
      <c r="JEG23"/>
      <c r="JEH23"/>
      <c r="JEI23"/>
      <c r="JEJ23"/>
      <c r="JEK23"/>
      <c r="JEL23"/>
      <c r="JEM23"/>
      <c r="JEN23"/>
      <c r="JEO23"/>
      <c r="JEP23"/>
      <c r="JEQ23"/>
      <c r="JER23"/>
      <c r="JES23"/>
      <c r="JET23"/>
      <c r="JEU23"/>
      <c r="JEV23"/>
      <c r="JEW23"/>
      <c r="JEX23"/>
      <c r="JEY23"/>
      <c r="JEZ23"/>
      <c r="JFA23"/>
      <c r="JFB23"/>
      <c r="JFC23"/>
      <c r="JFD23"/>
      <c r="JFE23"/>
      <c r="JFF23"/>
      <c r="JFG23"/>
      <c r="JFH23"/>
      <c r="JFI23"/>
      <c r="JFJ23"/>
      <c r="JFK23"/>
      <c r="JFL23"/>
      <c r="JFM23"/>
      <c r="JFN23"/>
      <c r="JFO23"/>
      <c r="JFP23"/>
      <c r="JFQ23"/>
      <c r="JFR23"/>
      <c r="JFS23"/>
      <c r="JFT23"/>
      <c r="JFU23"/>
      <c r="JFV23"/>
      <c r="JFW23"/>
      <c r="JFX23"/>
      <c r="JFY23"/>
      <c r="JFZ23"/>
      <c r="JGA23"/>
      <c r="JGB23"/>
      <c r="JGC23"/>
      <c r="JGD23"/>
      <c r="JGE23"/>
      <c r="JGF23"/>
      <c r="JGG23"/>
      <c r="JGH23"/>
      <c r="JGI23"/>
      <c r="JGJ23"/>
      <c r="JGK23"/>
      <c r="JGL23"/>
      <c r="JGM23"/>
      <c r="JGN23"/>
      <c r="JGO23"/>
      <c r="JGP23"/>
      <c r="JGQ23"/>
      <c r="JGR23"/>
      <c r="JGS23"/>
      <c r="JGT23"/>
      <c r="JGU23"/>
      <c r="JGV23"/>
      <c r="JGW23"/>
      <c r="JGX23"/>
      <c r="JGY23"/>
      <c r="JGZ23"/>
      <c r="JHA23"/>
      <c r="JHB23"/>
      <c r="JHC23"/>
      <c r="JHD23"/>
      <c r="JHE23"/>
      <c r="JHF23"/>
      <c r="JHG23"/>
      <c r="JHH23"/>
      <c r="JHI23"/>
      <c r="JHJ23"/>
      <c r="JHK23"/>
      <c r="JHL23"/>
      <c r="JHM23"/>
      <c r="JHN23"/>
      <c r="JHO23"/>
      <c r="JHP23"/>
      <c r="JHQ23"/>
      <c r="JHR23"/>
      <c r="JHS23"/>
      <c r="JHT23"/>
      <c r="JHU23"/>
      <c r="JHV23"/>
      <c r="JHW23"/>
      <c r="JHX23"/>
      <c r="JHY23"/>
      <c r="JHZ23"/>
      <c r="JIA23"/>
      <c r="JIB23"/>
      <c r="JIC23"/>
      <c r="JID23"/>
      <c r="JIE23"/>
      <c r="JIF23"/>
      <c r="JIG23"/>
      <c r="JIH23"/>
      <c r="JII23"/>
      <c r="JIJ23"/>
      <c r="JIK23"/>
      <c r="JIL23"/>
      <c r="JIM23"/>
      <c r="JIN23"/>
      <c r="JIO23"/>
      <c r="JIP23"/>
      <c r="JIQ23"/>
      <c r="JIR23"/>
      <c r="JIS23"/>
      <c r="JIT23"/>
      <c r="JIU23"/>
      <c r="JIV23"/>
      <c r="JIW23"/>
      <c r="JIX23"/>
      <c r="JIY23"/>
      <c r="JIZ23"/>
      <c r="JJA23"/>
      <c r="JJB23"/>
      <c r="JJC23"/>
      <c r="JJD23"/>
      <c r="JJE23"/>
      <c r="JJF23"/>
      <c r="JJG23"/>
      <c r="JJH23"/>
      <c r="JJI23"/>
      <c r="JJJ23"/>
      <c r="JJK23"/>
      <c r="JJL23"/>
      <c r="JJM23"/>
      <c r="JJN23"/>
      <c r="JJO23"/>
      <c r="JJP23"/>
      <c r="JJQ23"/>
      <c r="JJR23"/>
      <c r="JJS23"/>
      <c r="JJT23"/>
      <c r="JJU23"/>
      <c r="JJV23"/>
      <c r="JJW23"/>
      <c r="JJX23"/>
      <c r="JJY23"/>
      <c r="JJZ23"/>
      <c r="JKA23"/>
      <c r="JKB23"/>
      <c r="JKC23"/>
      <c r="JKD23"/>
      <c r="JKE23"/>
      <c r="JKF23"/>
      <c r="JKG23"/>
      <c r="JKH23"/>
      <c r="JKI23"/>
      <c r="JKJ23"/>
      <c r="JKK23"/>
      <c r="JKL23"/>
      <c r="JKM23"/>
      <c r="JKN23"/>
      <c r="JKO23"/>
      <c r="JKP23"/>
      <c r="JKQ23"/>
      <c r="JKR23"/>
      <c r="JKS23"/>
      <c r="JKT23"/>
      <c r="JKU23"/>
      <c r="JKV23"/>
      <c r="JKW23"/>
      <c r="JKX23"/>
      <c r="JKY23"/>
      <c r="JKZ23"/>
      <c r="JLA23"/>
      <c r="JLB23"/>
      <c r="JLC23"/>
      <c r="JLD23"/>
      <c r="JLE23"/>
      <c r="JLF23"/>
      <c r="JLG23"/>
      <c r="JLH23"/>
      <c r="JLI23"/>
      <c r="JLJ23"/>
      <c r="JLK23"/>
      <c r="JLL23"/>
      <c r="JLM23"/>
      <c r="JLN23"/>
      <c r="JLO23"/>
      <c r="JLP23"/>
      <c r="JLQ23"/>
      <c r="JLR23"/>
      <c r="JLS23"/>
      <c r="JLT23"/>
      <c r="JLU23"/>
      <c r="JLV23"/>
      <c r="JLW23"/>
      <c r="JLX23"/>
      <c r="JLY23"/>
      <c r="JLZ23"/>
      <c r="JMA23"/>
      <c r="JMB23"/>
      <c r="JMC23"/>
      <c r="JMD23"/>
      <c r="JME23"/>
      <c r="JMF23"/>
      <c r="JMG23"/>
      <c r="JMH23"/>
      <c r="JMI23"/>
      <c r="JMJ23"/>
      <c r="JMK23"/>
      <c r="JML23"/>
      <c r="JMM23"/>
      <c r="JMN23"/>
      <c r="JMO23"/>
      <c r="JMP23"/>
      <c r="JMQ23"/>
      <c r="JMR23"/>
      <c r="JMS23"/>
      <c r="JMT23"/>
      <c r="JMU23"/>
      <c r="JMV23"/>
      <c r="JMW23"/>
      <c r="JMX23"/>
      <c r="JMY23"/>
      <c r="JMZ23"/>
      <c r="JNA23"/>
      <c r="JNB23"/>
      <c r="JNC23"/>
      <c r="JND23"/>
      <c r="JNE23"/>
      <c r="JNF23"/>
      <c r="JNG23"/>
      <c r="JNH23"/>
      <c r="JNI23"/>
      <c r="JNJ23"/>
      <c r="JNK23"/>
      <c r="JNL23"/>
      <c r="JNM23"/>
      <c r="JNN23"/>
      <c r="JNO23"/>
      <c r="JNP23"/>
      <c r="JNQ23"/>
      <c r="JNR23"/>
      <c r="JNS23"/>
      <c r="JNT23"/>
      <c r="JNU23"/>
      <c r="JNV23"/>
      <c r="JNW23"/>
      <c r="JNX23"/>
      <c r="JNY23"/>
      <c r="JNZ23"/>
      <c r="JOA23"/>
      <c r="JOB23"/>
      <c r="JOC23"/>
      <c r="JOD23"/>
      <c r="JOE23"/>
      <c r="JOF23"/>
      <c r="JOG23"/>
      <c r="JOH23"/>
      <c r="JOI23"/>
      <c r="JOJ23"/>
      <c r="JOK23"/>
      <c r="JOL23"/>
      <c r="JOM23"/>
      <c r="JON23"/>
      <c r="JOO23"/>
      <c r="JOP23"/>
      <c r="JOQ23"/>
      <c r="JOR23"/>
      <c r="JOS23"/>
      <c r="JOT23"/>
      <c r="JOU23"/>
      <c r="JOV23"/>
      <c r="JOW23"/>
      <c r="JOX23"/>
      <c r="JOY23"/>
      <c r="JOZ23"/>
      <c r="JPA23"/>
      <c r="JPB23"/>
      <c r="JPC23"/>
      <c r="JPD23"/>
      <c r="JPE23"/>
      <c r="JPF23"/>
      <c r="JPG23"/>
      <c r="JPH23"/>
      <c r="JPI23"/>
      <c r="JPJ23"/>
      <c r="JPK23"/>
      <c r="JPL23"/>
      <c r="JPM23"/>
      <c r="JPN23"/>
      <c r="JPO23"/>
      <c r="JPP23"/>
      <c r="JPQ23"/>
      <c r="JPR23"/>
      <c r="JPS23"/>
      <c r="JPT23"/>
      <c r="JPU23"/>
      <c r="JPV23"/>
      <c r="JPW23"/>
      <c r="JPX23"/>
      <c r="JPY23"/>
      <c r="JPZ23"/>
      <c r="JQA23"/>
      <c r="JQB23"/>
      <c r="JQC23"/>
      <c r="JQD23"/>
      <c r="JQE23"/>
      <c r="JQF23"/>
      <c r="JQG23"/>
      <c r="JQH23"/>
      <c r="JQI23"/>
      <c r="JQJ23"/>
      <c r="JQK23"/>
      <c r="JQL23"/>
      <c r="JQM23"/>
      <c r="JQN23"/>
      <c r="JQO23"/>
      <c r="JQP23"/>
      <c r="JQQ23"/>
      <c r="JQR23"/>
      <c r="JQS23"/>
      <c r="JQT23"/>
      <c r="JQU23"/>
      <c r="JQV23"/>
      <c r="JQW23"/>
      <c r="JQX23"/>
      <c r="JQY23"/>
      <c r="JQZ23"/>
      <c r="JRA23"/>
      <c r="JRB23"/>
      <c r="JRC23"/>
      <c r="JRD23"/>
      <c r="JRE23"/>
      <c r="JRF23"/>
      <c r="JRG23"/>
      <c r="JRH23"/>
      <c r="JRI23"/>
      <c r="JRJ23"/>
      <c r="JRK23"/>
      <c r="JRL23"/>
      <c r="JRM23"/>
      <c r="JRN23"/>
      <c r="JRO23"/>
      <c r="JRP23"/>
      <c r="JRQ23"/>
      <c r="JRR23"/>
      <c r="JRS23"/>
      <c r="JRT23"/>
      <c r="JRU23"/>
      <c r="JRV23"/>
      <c r="JRW23"/>
      <c r="JRX23"/>
      <c r="JRY23"/>
      <c r="JRZ23"/>
      <c r="JSA23"/>
      <c r="JSB23"/>
      <c r="JSC23"/>
      <c r="JSD23"/>
      <c r="JSE23"/>
      <c r="JSF23"/>
      <c r="JSG23"/>
      <c r="JSH23"/>
      <c r="JSI23"/>
      <c r="JSJ23"/>
      <c r="JSK23"/>
      <c r="JSL23"/>
      <c r="JSM23"/>
      <c r="JSN23"/>
      <c r="JSO23"/>
      <c r="JSP23"/>
      <c r="JSQ23"/>
      <c r="JSR23"/>
      <c r="JSS23"/>
      <c r="JST23"/>
      <c r="JSU23"/>
      <c r="JSV23"/>
      <c r="JSW23"/>
      <c r="JSX23"/>
      <c r="JSY23"/>
      <c r="JSZ23"/>
      <c r="JTA23"/>
      <c r="JTB23"/>
      <c r="JTC23"/>
      <c r="JTD23"/>
      <c r="JTE23"/>
      <c r="JTF23"/>
      <c r="JTG23"/>
      <c r="JTH23"/>
      <c r="JTI23"/>
      <c r="JTJ23"/>
      <c r="JTK23"/>
      <c r="JTL23"/>
      <c r="JTM23"/>
      <c r="JTN23"/>
      <c r="JTO23"/>
      <c r="JTP23"/>
      <c r="JTQ23"/>
      <c r="JTR23"/>
      <c r="JTS23"/>
      <c r="JTT23"/>
      <c r="JTU23"/>
      <c r="JTV23"/>
      <c r="JTW23"/>
      <c r="JTX23"/>
      <c r="JTY23"/>
      <c r="JTZ23"/>
      <c r="JUA23"/>
      <c r="JUB23"/>
      <c r="JUC23"/>
      <c r="JUD23"/>
      <c r="JUE23"/>
      <c r="JUF23"/>
      <c r="JUG23"/>
      <c r="JUH23"/>
      <c r="JUI23"/>
      <c r="JUJ23"/>
      <c r="JUK23"/>
      <c r="JUL23"/>
      <c r="JUM23"/>
      <c r="JUN23"/>
      <c r="JUO23"/>
      <c r="JUP23"/>
      <c r="JUQ23"/>
      <c r="JUR23"/>
      <c r="JUS23"/>
      <c r="JUT23"/>
      <c r="JUU23"/>
      <c r="JUV23"/>
      <c r="JUW23"/>
      <c r="JUX23"/>
      <c r="JUY23"/>
      <c r="JUZ23"/>
      <c r="JVA23"/>
      <c r="JVB23"/>
      <c r="JVC23"/>
      <c r="JVD23"/>
      <c r="JVE23"/>
      <c r="JVF23"/>
      <c r="JVG23"/>
      <c r="JVH23"/>
      <c r="JVI23"/>
      <c r="JVJ23"/>
      <c r="JVK23"/>
      <c r="JVL23"/>
      <c r="JVM23"/>
      <c r="JVN23"/>
      <c r="JVO23"/>
      <c r="JVP23"/>
      <c r="JVQ23"/>
      <c r="JVR23"/>
      <c r="JVS23"/>
      <c r="JVT23"/>
      <c r="JVU23"/>
      <c r="JVV23"/>
      <c r="JVW23"/>
      <c r="JVX23"/>
      <c r="JVY23"/>
      <c r="JVZ23"/>
      <c r="JWA23"/>
      <c r="JWB23"/>
      <c r="JWC23"/>
      <c r="JWD23"/>
      <c r="JWE23"/>
      <c r="JWF23"/>
      <c r="JWG23"/>
      <c r="JWH23"/>
      <c r="JWI23"/>
      <c r="JWJ23"/>
      <c r="JWK23"/>
      <c r="JWL23"/>
      <c r="JWM23"/>
      <c r="JWN23"/>
      <c r="JWO23"/>
      <c r="JWP23"/>
      <c r="JWQ23"/>
      <c r="JWR23"/>
      <c r="JWS23"/>
      <c r="JWT23"/>
      <c r="JWU23"/>
      <c r="JWV23"/>
      <c r="JWW23"/>
      <c r="JWX23"/>
      <c r="JWY23"/>
      <c r="JWZ23"/>
      <c r="JXA23"/>
      <c r="JXB23"/>
      <c r="JXC23"/>
      <c r="JXD23"/>
      <c r="JXE23"/>
      <c r="JXF23"/>
      <c r="JXG23"/>
      <c r="JXH23"/>
      <c r="JXI23"/>
      <c r="JXJ23"/>
      <c r="JXK23"/>
      <c r="JXL23"/>
      <c r="JXM23"/>
      <c r="JXN23"/>
      <c r="JXO23"/>
      <c r="JXP23"/>
      <c r="JXQ23"/>
      <c r="JXR23"/>
      <c r="JXS23"/>
      <c r="JXT23"/>
      <c r="JXU23"/>
      <c r="JXV23"/>
      <c r="JXW23"/>
      <c r="JXX23"/>
      <c r="JXY23"/>
      <c r="JXZ23"/>
      <c r="JYA23"/>
      <c r="JYB23"/>
      <c r="JYC23"/>
      <c r="JYD23"/>
      <c r="JYE23"/>
      <c r="JYF23"/>
      <c r="JYG23"/>
      <c r="JYH23"/>
      <c r="JYI23"/>
      <c r="JYJ23"/>
      <c r="JYK23"/>
      <c r="JYL23"/>
      <c r="JYM23"/>
      <c r="JYN23"/>
      <c r="JYO23"/>
      <c r="JYP23"/>
      <c r="JYQ23"/>
      <c r="JYR23"/>
      <c r="JYS23"/>
      <c r="JYT23"/>
      <c r="JYU23"/>
      <c r="JYV23"/>
      <c r="JYW23"/>
      <c r="JYX23"/>
      <c r="JYY23"/>
      <c r="JYZ23"/>
      <c r="JZA23"/>
      <c r="JZB23"/>
      <c r="JZC23"/>
      <c r="JZD23"/>
      <c r="JZE23"/>
      <c r="JZF23"/>
      <c r="JZG23"/>
      <c r="JZH23"/>
      <c r="JZI23"/>
      <c r="JZJ23"/>
      <c r="JZK23"/>
      <c r="JZL23"/>
      <c r="JZM23"/>
      <c r="JZN23"/>
      <c r="JZO23"/>
      <c r="JZP23"/>
      <c r="JZQ23"/>
      <c r="JZR23"/>
      <c r="JZS23"/>
      <c r="JZT23"/>
      <c r="JZU23"/>
      <c r="JZV23"/>
      <c r="JZW23"/>
      <c r="JZX23"/>
      <c r="JZY23"/>
      <c r="JZZ23"/>
      <c r="KAA23"/>
      <c r="KAB23"/>
      <c r="KAC23"/>
      <c r="KAD23"/>
      <c r="KAE23"/>
      <c r="KAF23"/>
      <c r="KAG23"/>
      <c r="KAH23"/>
      <c r="KAI23"/>
      <c r="KAJ23"/>
      <c r="KAK23"/>
      <c r="KAL23"/>
      <c r="KAM23"/>
      <c r="KAN23"/>
      <c r="KAO23"/>
      <c r="KAP23"/>
      <c r="KAQ23"/>
      <c r="KAR23"/>
      <c r="KAS23"/>
      <c r="KAT23"/>
      <c r="KAU23"/>
      <c r="KAV23"/>
      <c r="KAW23"/>
      <c r="KAX23"/>
      <c r="KAY23"/>
      <c r="KAZ23"/>
      <c r="KBA23"/>
      <c r="KBB23"/>
      <c r="KBC23"/>
      <c r="KBD23"/>
      <c r="KBE23"/>
      <c r="KBF23"/>
      <c r="KBG23"/>
      <c r="KBH23"/>
      <c r="KBI23"/>
      <c r="KBJ23"/>
      <c r="KBK23"/>
      <c r="KBL23"/>
      <c r="KBM23"/>
      <c r="KBN23"/>
      <c r="KBO23"/>
      <c r="KBP23"/>
      <c r="KBQ23"/>
      <c r="KBR23"/>
      <c r="KBS23"/>
      <c r="KBT23"/>
      <c r="KBU23"/>
      <c r="KBV23"/>
      <c r="KBW23"/>
      <c r="KBX23"/>
      <c r="KBY23"/>
      <c r="KBZ23"/>
      <c r="KCA23"/>
      <c r="KCB23"/>
      <c r="KCC23"/>
      <c r="KCD23"/>
      <c r="KCE23"/>
      <c r="KCF23"/>
      <c r="KCG23"/>
      <c r="KCH23"/>
      <c r="KCI23"/>
      <c r="KCJ23"/>
      <c r="KCK23"/>
      <c r="KCL23"/>
      <c r="KCM23"/>
      <c r="KCN23"/>
      <c r="KCO23"/>
      <c r="KCP23"/>
      <c r="KCQ23"/>
      <c r="KCR23"/>
      <c r="KCS23"/>
      <c r="KCT23"/>
      <c r="KCU23"/>
      <c r="KCV23"/>
      <c r="KCW23"/>
      <c r="KCX23"/>
      <c r="KCY23"/>
      <c r="KCZ23"/>
      <c r="KDA23"/>
      <c r="KDB23"/>
      <c r="KDC23"/>
      <c r="KDD23"/>
      <c r="KDE23"/>
      <c r="KDF23"/>
      <c r="KDG23"/>
      <c r="KDH23"/>
      <c r="KDI23"/>
      <c r="KDJ23"/>
      <c r="KDK23"/>
      <c r="KDL23"/>
      <c r="KDM23"/>
      <c r="KDN23"/>
      <c r="KDO23"/>
      <c r="KDP23"/>
      <c r="KDQ23"/>
      <c r="KDR23"/>
      <c r="KDS23"/>
      <c r="KDT23"/>
      <c r="KDU23"/>
      <c r="KDV23"/>
      <c r="KDW23"/>
      <c r="KDX23"/>
      <c r="KDY23"/>
      <c r="KDZ23"/>
      <c r="KEA23"/>
      <c r="KEB23"/>
      <c r="KEC23"/>
      <c r="KED23"/>
      <c r="KEE23"/>
      <c r="KEF23"/>
      <c r="KEG23"/>
      <c r="KEH23"/>
      <c r="KEI23"/>
      <c r="KEJ23"/>
      <c r="KEK23"/>
      <c r="KEL23"/>
      <c r="KEM23"/>
      <c r="KEN23"/>
      <c r="KEO23"/>
      <c r="KEP23"/>
      <c r="KEQ23"/>
      <c r="KER23"/>
      <c r="KES23"/>
      <c r="KET23"/>
      <c r="KEU23"/>
      <c r="KEV23"/>
      <c r="KEW23"/>
      <c r="KEX23"/>
      <c r="KEY23"/>
      <c r="KEZ23"/>
      <c r="KFA23"/>
      <c r="KFB23"/>
      <c r="KFC23"/>
      <c r="KFD23"/>
      <c r="KFE23"/>
      <c r="KFF23"/>
      <c r="KFG23"/>
      <c r="KFH23"/>
      <c r="KFI23"/>
      <c r="KFJ23"/>
      <c r="KFK23"/>
      <c r="KFL23"/>
      <c r="KFM23"/>
      <c r="KFN23"/>
      <c r="KFO23"/>
      <c r="KFP23"/>
      <c r="KFQ23"/>
      <c r="KFR23"/>
      <c r="KFS23"/>
      <c r="KFT23"/>
      <c r="KFU23"/>
      <c r="KFV23"/>
      <c r="KFW23"/>
      <c r="KFX23"/>
      <c r="KFY23"/>
      <c r="KFZ23"/>
      <c r="KGA23"/>
      <c r="KGB23"/>
      <c r="KGC23"/>
      <c r="KGD23"/>
      <c r="KGE23"/>
      <c r="KGF23"/>
      <c r="KGG23"/>
      <c r="KGH23"/>
      <c r="KGI23"/>
      <c r="KGJ23"/>
      <c r="KGK23"/>
      <c r="KGL23"/>
      <c r="KGM23"/>
      <c r="KGN23"/>
      <c r="KGO23"/>
      <c r="KGP23"/>
      <c r="KGQ23"/>
      <c r="KGR23"/>
      <c r="KGS23"/>
      <c r="KGT23"/>
      <c r="KGU23"/>
      <c r="KGV23"/>
      <c r="KGW23"/>
      <c r="KGX23"/>
      <c r="KGY23"/>
      <c r="KGZ23"/>
      <c r="KHA23"/>
      <c r="KHB23"/>
      <c r="KHC23"/>
      <c r="KHD23"/>
      <c r="KHE23"/>
      <c r="KHF23"/>
      <c r="KHG23"/>
      <c r="KHH23"/>
      <c r="KHI23"/>
      <c r="KHJ23"/>
      <c r="KHK23"/>
      <c r="KHL23"/>
      <c r="KHM23"/>
      <c r="KHN23"/>
      <c r="KHO23"/>
      <c r="KHP23"/>
      <c r="KHQ23"/>
      <c r="KHR23"/>
      <c r="KHS23"/>
      <c r="KHT23"/>
      <c r="KHU23"/>
      <c r="KHV23"/>
      <c r="KHW23"/>
      <c r="KHX23"/>
      <c r="KHY23"/>
      <c r="KHZ23"/>
      <c r="KIA23"/>
      <c r="KIB23"/>
      <c r="KIC23"/>
      <c r="KID23"/>
      <c r="KIE23"/>
      <c r="KIF23"/>
      <c r="KIG23"/>
      <c r="KIH23"/>
      <c r="KII23"/>
      <c r="KIJ23"/>
      <c r="KIK23"/>
      <c r="KIL23"/>
      <c r="KIM23"/>
      <c r="KIN23"/>
      <c r="KIO23"/>
      <c r="KIP23"/>
      <c r="KIQ23"/>
      <c r="KIR23"/>
      <c r="KIS23"/>
      <c r="KIT23"/>
      <c r="KIU23"/>
      <c r="KIV23"/>
      <c r="KIW23"/>
      <c r="KIX23"/>
      <c r="KIY23"/>
      <c r="KIZ23"/>
      <c r="KJA23"/>
      <c r="KJB23"/>
      <c r="KJC23"/>
      <c r="KJD23"/>
      <c r="KJE23"/>
      <c r="KJF23"/>
      <c r="KJG23"/>
      <c r="KJH23"/>
      <c r="KJI23"/>
      <c r="KJJ23"/>
      <c r="KJK23"/>
      <c r="KJL23"/>
      <c r="KJM23"/>
      <c r="KJN23"/>
      <c r="KJO23"/>
      <c r="KJP23"/>
      <c r="KJQ23"/>
      <c r="KJR23"/>
      <c r="KJS23"/>
      <c r="KJT23"/>
      <c r="KJU23"/>
      <c r="KJV23"/>
      <c r="KJW23"/>
      <c r="KJX23"/>
      <c r="KJY23"/>
      <c r="KJZ23"/>
      <c r="KKA23"/>
      <c r="KKB23"/>
      <c r="KKC23"/>
      <c r="KKD23"/>
      <c r="KKE23"/>
      <c r="KKF23"/>
      <c r="KKG23"/>
      <c r="KKH23"/>
      <c r="KKI23"/>
      <c r="KKJ23"/>
      <c r="KKK23"/>
      <c r="KKL23"/>
      <c r="KKM23"/>
      <c r="KKN23"/>
      <c r="KKO23"/>
      <c r="KKP23"/>
      <c r="KKQ23"/>
      <c r="KKR23"/>
      <c r="KKS23"/>
      <c r="KKT23"/>
      <c r="KKU23"/>
      <c r="KKV23"/>
      <c r="KKW23"/>
      <c r="KKX23"/>
      <c r="KKY23"/>
      <c r="KKZ23"/>
      <c r="KLA23"/>
      <c r="KLB23"/>
      <c r="KLC23"/>
      <c r="KLD23"/>
      <c r="KLE23"/>
      <c r="KLF23"/>
      <c r="KLG23"/>
      <c r="KLH23"/>
      <c r="KLI23"/>
      <c r="KLJ23"/>
      <c r="KLK23"/>
      <c r="KLL23"/>
      <c r="KLM23"/>
      <c r="KLN23"/>
      <c r="KLO23"/>
      <c r="KLP23"/>
      <c r="KLQ23"/>
      <c r="KLR23"/>
      <c r="KLS23"/>
      <c r="KLT23"/>
      <c r="KLU23"/>
      <c r="KLV23"/>
      <c r="KLW23"/>
      <c r="KLX23"/>
      <c r="KLY23"/>
      <c r="KLZ23"/>
      <c r="KMA23"/>
      <c r="KMB23"/>
      <c r="KMC23"/>
      <c r="KMD23"/>
      <c r="KME23"/>
      <c r="KMF23"/>
      <c r="KMG23"/>
      <c r="KMH23"/>
      <c r="KMI23"/>
      <c r="KMJ23"/>
      <c r="KMK23"/>
      <c r="KML23"/>
      <c r="KMM23"/>
      <c r="KMN23"/>
      <c r="KMO23"/>
      <c r="KMP23"/>
      <c r="KMQ23"/>
      <c r="KMR23"/>
      <c r="KMS23"/>
      <c r="KMT23"/>
      <c r="KMU23"/>
      <c r="KMV23"/>
      <c r="KMW23"/>
      <c r="KMX23"/>
      <c r="KMY23"/>
      <c r="KMZ23"/>
      <c r="KNA23"/>
      <c r="KNB23"/>
      <c r="KNC23"/>
      <c r="KND23"/>
      <c r="KNE23"/>
      <c r="KNF23"/>
      <c r="KNG23"/>
      <c r="KNH23"/>
      <c r="KNI23"/>
      <c r="KNJ23"/>
      <c r="KNK23"/>
      <c r="KNL23"/>
      <c r="KNM23"/>
      <c r="KNN23"/>
      <c r="KNO23"/>
      <c r="KNP23"/>
      <c r="KNQ23"/>
      <c r="KNR23"/>
      <c r="KNS23"/>
      <c r="KNT23"/>
      <c r="KNU23"/>
      <c r="KNV23"/>
      <c r="KNW23"/>
      <c r="KNX23"/>
      <c r="KNY23"/>
      <c r="KNZ23"/>
      <c r="KOA23"/>
      <c r="KOB23"/>
      <c r="KOC23"/>
      <c r="KOD23"/>
      <c r="KOE23"/>
      <c r="KOF23"/>
      <c r="KOG23"/>
      <c r="KOH23"/>
      <c r="KOI23"/>
      <c r="KOJ23"/>
      <c r="KOK23"/>
      <c r="KOL23"/>
      <c r="KOM23"/>
      <c r="KON23"/>
      <c r="KOO23"/>
      <c r="KOP23"/>
      <c r="KOQ23"/>
      <c r="KOR23"/>
      <c r="KOS23"/>
      <c r="KOT23"/>
      <c r="KOU23"/>
      <c r="KOV23"/>
      <c r="KOW23"/>
      <c r="KOX23"/>
      <c r="KOY23"/>
      <c r="KOZ23"/>
      <c r="KPA23"/>
      <c r="KPB23"/>
      <c r="KPC23"/>
      <c r="KPD23"/>
      <c r="KPE23"/>
      <c r="KPF23"/>
      <c r="KPG23"/>
      <c r="KPH23"/>
      <c r="KPI23"/>
      <c r="KPJ23"/>
      <c r="KPK23"/>
      <c r="KPL23"/>
      <c r="KPM23"/>
      <c r="KPN23"/>
      <c r="KPO23"/>
      <c r="KPP23"/>
      <c r="KPQ23"/>
      <c r="KPR23"/>
      <c r="KPS23"/>
      <c r="KPT23"/>
      <c r="KPU23"/>
      <c r="KPV23"/>
      <c r="KPW23"/>
      <c r="KPX23"/>
      <c r="KPY23"/>
      <c r="KPZ23"/>
      <c r="KQA23"/>
      <c r="KQB23"/>
      <c r="KQC23"/>
      <c r="KQD23"/>
      <c r="KQE23"/>
      <c r="KQF23"/>
      <c r="KQG23"/>
      <c r="KQH23"/>
      <c r="KQI23"/>
      <c r="KQJ23"/>
      <c r="KQK23"/>
      <c r="KQL23"/>
      <c r="KQM23"/>
      <c r="KQN23"/>
      <c r="KQO23"/>
      <c r="KQP23"/>
      <c r="KQQ23"/>
      <c r="KQR23"/>
      <c r="KQS23"/>
      <c r="KQT23"/>
      <c r="KQU23"/>
      <c r="KQV23"/>
      <c r="KQW23"/>
      <c r="KQX23"/>
      <c r="KQY23"/>
      <c r="KQZ23"/>
      <c r="KRA23"/>
      <c r="KRB23"/>
      <c r="KRC23"/>
      <c r="KRD23"/>
      <c r="KRE23"/>
      <c r="KRF23"/>
      <c r="KRG23"/>
      <c r="KRH23"/>
      <c r="KRI23"/>
      <c r="KRJ23"/>
      <c r="KRK23"/>
      <c r="KRL23"/>
      <c r="KRM23"/>
      <c r="KRN23"/>
      <c r="KRO23"/>
      <c r="KRP23"/>
      <c r="KRQ23"/>
      <c r="KRR23"/>
      <c r="KRS23"/>
      <c r="KRT23"/>
      <c r="KRU23"/>
      <c r="KRV23"/>
      <c r="KRW23"/>
      <c r="KRX23"/>
      <c r="KRY23"/>
      <c r="KRZ23"/>
      <c r="KSA23"/>
      <c r="KSB23"/>
      <c r="KSC23"/>
      <c r="KSD23"/>
      <c r="KSE23"/>
      <c r="KSF23"/>
      <c r="KSG23"/>
      <c r="KSH23"/>
      <c r="KSI23"/>
      <c r="KSJ23"/>
      <c r="KSK23"/>
      <c r="KSL23"/>
      <c r="KSM23"/>
      <c r="KSN23"/>
      <c r="KSO23"/>
      <c r="KSP23"/>
      <c r="KSQ23"/>
      <c r="KSR23"/>
      <c r="KSS23"/>
      <c r="KST23"/>
      <c r="KSU23"/>
      <c r="KSV23"/>
      <c r="KSW23"/>
      <c r="KSX23"/>
      <c r="KSY23"/>
      <c r="KSZ23"/>
      <c r="KTA23"/>
      <c r="KTB23"/>
      <c r="KTC23"/>
      <c r="KTD23"/>
      <c r="KTE23"/>
      <c r="KTF23"/>
      <c r="KTG23"/>
      <c r="KTH23"/>
      <c r="KTI23"/>
      <c r="KTJ23"/>
      <c r="KTK23"/>
      <c r="KTL23"/>
      <c r="KTM23"/>
      <c r="KTN23"/>
      <c r="KTO23"/>
      <c r="KTP23"/>
      <c r="KTQ23"/>
      <c r="KTR23"/>
      <c r="KTS23"/>
      <c r="KTT23"/>
      <c r="KTU23"/>
      <c r="KTV23"/>
      <c r="KTW23"/>
      <c r="KTX23"/>
      <c r="KTY23"/>
      <c r="KTZ23"/>
      <c r="KUA23"/>
      <c r="KUB23"/>
      <c r="KUC23"/>
      <c r="KUD23"/>
      <c r="KUE23"/>
      <c r="KUF23"/>
      <c r="KUG23"/>
      <c r="KUH23"/>
      <c r="KUI23"/>
      <c r="KUJ23"/>
      <c r="KUK23"/>
      <c r="KUL23"/>
      <c r="KUM23"/>
      <c r="KUN23"/>
      <c r="KUO23"/>
      <c r="KUP23"/>
      <c r="KUQ23"/>
      <c r="KUR23"/>
      <c r="KUS23"/>
      <c r="KUT23"/>
      <c r="KUU23"/>
      <c r="KUV23"/>
      <c r="KUW23"/>
      <c r="KUX23"/>
      <c r="KUY23"/>
      <c r="KUZ23"/>
      <c r="KVA23"/>
      <c r="KVB23"/>
      <c r="KVC23"/>
      <c r="KVD23"/>
      <c r="KVE23"/>
      <c r="KVF23"/>
      <c r="KVG23"/>
      <c r="KVH23"/>
      <c r="KVI23"/>
      <c r="KVJ23"/>
      <c r="KVK23"/>
      <c r="KVL23"/>
      <c r="KVM23"/>
      <c r="KVN23"/>
      <c r="KVO23"/>
      <c r="KVP23"/>
      <c r="KVQ23"/>
      <c r="KVR23"/>
      <c r="KVS23"/>
      <c r="KVT23"/>
      <c r="KVU23"/>
      <c r="KVV23"/>
      <c r="KVW23"/>
      <c r="KVX23"/>
      <c r="KVY23"/>
      <c r="KVZ23"/>
      <c r="KWA23"/>
      <c r="KWB23"/>
      <c r="KWC23"/>
      <c r="KWD23"/>
      <c r="KWE23"/>
      <c r="KWF23"/>
      <c r="KWG23"/>
      <c r="KWH23"/>
      <c r="KWI23"/>
      <c r="KWJ23"/>
      <c r="KWK23"/>
      <c r="KWL23"/>
      <c r="KWM23"/>
      <c r="KWN23"/>
      <c r="KWO23"/>
      <c r="KWP23"/>
      <c r="KWQ23"/>
      <c r="KWR23"/>
      <c r="KWS23"/>
      <c r="KWT23"/>
      <c r="KWU23"/>
      <c r="KWV23"/>
      <c r="KWW23"/>
      <c r="KWX23"/>
      <c r="KWY23"/>
      <c r="KWZ23"/>
      <c r="KXA23"/>
      <c r="KXB23"/>
      <c r="KXC23"/>
      <c r="KXD23"/>
      <c r="KXE23"/>
      <c r="KXF23"/>
      <c r="KXG23"/>
      <c r="KXH23"/>
      <c r="KXI23"/>
      <c r="KXJ23"/>
      <c r="KXK23"/>
      <c r="KXL23"/>
      <c r="KXM23"/>
      <c r="KXN23"/>
      <c r="KXO23"/>
      <c r="KXP23"/>
      <c r="KXQ23"/>
      <c r="KXR23"/>
      <c r="KXS23"/>
      <c r="KXT23"/>
      <c r="KXU23"/>
      <c r="KXV23"/>
      <c r="KXW23"/>
      <c r="KXX23"/>
      <c r="KXY23"/>
      <c r="KXZ23"/>
      <c r="KYA23"/>
      <c r="KYB23"/>
      <c r="KYC23"/>
      <c r="KYD23"/>
      <c r="KYE23"/>
      <c r="KYF23"/>
      <c r="KYG23"/>
      <c r="KYH23"/>
      <c r="KYI23"/>
      <c r="KYJ23"/>
      <c r="KYK23"/>
      <c r="KYL23"/>
      <c r="KYM23"/>
      <c r="KYN23"/>
      <c r="KYO23"/>
      <c r="KYP23"/>
      <c r="KYQ23"/>
      <c r="KYR23"/>
      <c r="KYS23"/>
      <c r="KYT23"/>
      <c r="KYU23"/>
      <c r="KYV23"/>
      <c r="KYW23"/>
      <c r="KYX23"/>
      <c r="KYY23"/>
      <c r="KYZ23"/>
      <c r="KZA23"/>
      <c r="KZB23"/>
      <c r="KZC23"/>
      <c r="KZD23"/>
      <c r="KZE23"/>
      <c r="KZF23"/>
      <c r="KZG23"/>
      <c r="KZH23"/>
      <c r="KZI23"/>
      <c r="KZJ23"/>
      <c r="KZK23"/>
      <c r="KZL23"/>
      <c r="KZM23"/>
      <c r="KZN23"/>
      <c r="KZO23"/>
      <c r="KZP23"/>
      <c r="KZQ23"/>
      <c r="KZR23"/>
      <c r="KZS23"/>
      <c r="KZT23"/>
      <c r="KZU23"/>
      <c r="KZV23"/>
      <c r="KZW23"/>
      <c r="KZX23"/>
      <c r="KZY23"/>
      <c r="KZZ23"/>
      <c r="LAA23"/>
      <c r="LAB23"/>
      <c r="LAC23"/>
      <c r="LAD23"/>
      <c r="LAE23"/>
      <c r="LAF23"/>
      <c r="LAG23"/>
      <c r="LAH23"/>
      <c r="LAI23"/>
      <c r="LAJ23"/>
      <c r="LAK23"/>
      <c r="LAL23"/>
      <c r="LAM23"/>
      <c r="LAN23"/>
      <c r="LAO23"/>
      <c r="LAP23"/>
      <c r="LAQ23"/>
      <c r="LAR23"/>
      <c r="LAS23"/>
      <c r="LAT23"/>
      <c r="LAU23"/>
      <c r="LAV23"/>
      <c r="LAW23"/>
      <c r="LAX23"/>
      <c r="LAY23"/>
      <c r="LAZ23"/>
      <c r="LBA23"/>
      <c r="LBB23"/>
      <c r="LBC23"/>
      <c r="LBD23"/>
      <c r="LBE23"/>
      <c r="LBF23"/>
      <c r="LBG23"/>
      <c r="LBH23"/>
      <c r="LBI23"/>
      <c r="LBJ23"/>
      <c r="LBK23"/>
      <c r="LBL23"/>
      <c r="LBM23"/>
      <c r="LBN23"/>
      <c r="LBO23"/>
      <c r="LBP23"/>
      <c r="LBQ23"/>
      <c r="LBR23"/>
      <c r="LBS23"/>
      <c r="LBT23"/>
      <c r="LBU23"/>
      <c r="LBV23"/>
      <c r="LBW23"/>
      <c r="LBX23"/>
      <c r="LBY23"/>
      <c r="LBZ23"/>
      <c r="LCA23"/>
      <c r="LCB23"/>
      <c r="LCC23"/>
      <c r="LCD23"/>
      <c r="LCE23"/>
      <c r="LCF23"/>
      <c r="LCG23"/>
      <c r="LCH23"/>
      <c r="LCI23"/>
      <c r="LCJ23"/>
      <c r="LCK23"/>
      <c r="LCL23"/>
      <c r="LCM23"/>
      <c r="LCN23"/>
      <c r="LCO23"/>
      <c r="LCP23"/>
      <c r="LCQ23"/>
      <c r="LCR23"/>
      <c r="LCS23"/>
      <c r="LCT23"/>
      <c r="LCU23"/>
      <c r="LCV23"/>
      <c r="LCW23"/>
      <c r="LCX23"/>
      <c r="LCY23"/>
      <c r="LCZ23"/>
      <c r="LDA23"/>
      <c r="LDB23"/>
      <c r="LDC23"/>
      <c r="LDD23"/>
      <c r="LDE23"/>
      <c r="LDF23"/>
      <c r="LDG23"/>
      <c r="LDH23"/>
      <c r="LDI23"/>
      <c r="LDJ23"/>
      <c r="LDK23"/>
      <c r="LDL23"/>
      <c r="LDM23"/>
      <c r="LDN23"/>
      <c r="LDO23"/>
      <c r="LDP23"/>
      <c r="LDQ23"/>
      <c r="LDR23"/>
      <c r="LDS23"/>
      <c r="LDT23"/>
      <c r="LDU23"/>
      <c r="LDV23"/>
      <c r="LDW23"/>
      <c r="LDX23"/>
      <c r="LDY23"/>
      <c r="LDZ23"/>
      <c r="LEA23"/>
      <c r="LEB23"/>
      <c r="LEC23"/>
      <c r="LED23"/>
      <c r="LEE23"/>
      <c r="LEF23"/>
      <c r="LEG23"/>
      <c r="LEH23"/>
      <c r="LEI23"/>
      <c r="LEJ23"/>
      <c r="LEK23"/>
      <c r="LEL23"/>
      <c r="LEM23"/>
      <c r="LEN23"/>
      <c r="LEO23"/>
      <c r="LEP23"/>
      <c r="LEQ23"/>
      <c r="LER23"/>
      <c r="LES23"/>
      <c r="LET23"/>
      <c r="LEU23"/>
      <c r="LEV23"/>
      <c r="LEW23"/>
      <c r="LEX23"/>
      <c r="LEY23"/>
      <c r="LEZ23"/>
      <c r="LFA23"/>
      <c r="LFB23"/>
      <c r="LFC23"/>
      <c r="LFD23"/>
      <c r="LFE23"/>
      <c r="LFF23"/>
      <c r="LFG23"/>
      <c r="LFH23"/>
      <c r="LFI23"/>
      <c r="LFJ23"/>
      <c r="LFK23"/>
      <c r="LFL23"/>
      <c r="LFM23"/>
      <c r="LFN23"/>
      <c r="LFO23"/>
      <c r="LFP23"/>
      <c r="LFQ23"/>
      <c r="LFR23"/>
      <c r="LFS23"/>
      <c r="LFT23"/>
      <c r="LFU23"/>
      <c r="LFV23"/>
      <c r="LFW23"/>
      <c r="LFX23"/>
      <c r="LFY23"/>
      <c r="LFZ23"/>
      <c r="LGA23"/>
      <c r="LGB23"/>
      <c r="LGC23"/>
      <c r="LGD23"/>
      <c r="LGE23"/>
      <c r="LGF23"/>
      <c r="LGG23"/>
      <c r="LGH23"/>
      <c r="LGI23"/>
      <c r="LGJ23"/>
      <c r="LGK23"/>
      <c r="LGL23"/>
      <c r="LGM23"/>
      <c r="LGN23"/>
      <c r="LGO23"/>
      <c r="LGP23"/>
      <c r="LGQ23"/>
      <c r="LGR23"/>
      <c r="LGS23"/>
      <c r="LGT23"/>
      <c r="LGU23"/>
      <c r="LGV23"/>
      <c r="LGW23"/>
      <c r="LGX23"/>
      <c r="LGY23"/>
      <c r="LGZ23"/>
      <c r="LHA23"/>
      <c r="LHB23"/>
      <c r="LHC23"/>
      <c r="LHD23"/>
      <c r="LHE23"/>
      <c r="LHF23"/>
      <c r="LHG23"/>
      <c r="LHH23"/>
      <c r="LHI23"/>
      <c r="LHJ23"/>
      <c r="LHK23"/>
      <c r="LHL23"/>
      <c r="LHM23"/>
      <c r="LHN23"/>
      <c r="LHO23"/>
      <c r="LHP23"/>
      <c r="LHQ23"/>
      <c r="LHR23"/>
      <c r="LHS23"/>
      <c r="LHT23"/>
      <c r="LHU23"/>
      <c r="LHV23"/>
      <c r="LHW23"/>
      <c r="LHX23"/>
      <c r="LHY23"/>
      <c r="LHZ23"/>
      <c r="LIA23"/>
      <c r="LIB23"/>
      <c r="LIC23"/>
      <c r="LID23"/>
      <c r="LIE23"/>
      <c r="LIF23"/>
      <c r="LIG23"/>
      <c r="LIH23"/>
      <c r="LII23"/>
      <c r="LIJ23"/>
      <c r="LIK23"/>
      <c r="LIL23"/>
      <c r="LIM23"/>
      <c r="LIN23"/>
      <c r="LIO23"/>
      <c r="LIP23"/>
      <c r="LIQ23"/>
      <c r="LIR23"/>
      <c r="LIS23"/>
      <c r="LIT23"/>
      <c r="LIU23"/>
      <c r="LIV23"/>
      <c r="LIW23"/>
      <c r="LIX23"/>
      <c r="LIY23"/>
      <c r="LIZ23"/>
      <c r="LJA23"/>
      <c r="LJB23"/>
      <c r="LJC23"/>
      <c r="LJD23"/>
      <c r="LJE23"/>
      <c r="LJF23"/>
      <c r="LJG23"/>
      <c r="LJH23"/>
      <c r="LJI23"/>
      <c r="LJJ23"/>
      <c r="LJK23"/>
      <c r="LJL23"/>
      <c r="LJM23"/>
      <c r="LJN23"/>
      <c r="LJO23"/>
      <c r="LJP23"/>
      <c r="LJQ23"/>
      <c r="LJR23"/>
      <c r="LJS23"/>
      <c r="LJT23"/>
      <c r="LJU23"/>
      <c r="LJV23"/>
      <c r="LJW23"/>
      <c r="LJX23"/>
      <c r="LJY23"/>
      <c r="LJZ23"/>
      <c r="LKA23"/>
      <c r="LKB23"/>
      <c r="LKC23"/>
      <c r="LKD23"/>
      <c r="LKE23"/>
      <c r="LKF23"/>
      <c r="LKG23"/>
      <c r="LKH23"/>
      <c r="LKI23"/>
      <c r="LKJ23"/>
      <c r="LKK23"/>
      <c r="LKL23"/>
      <c r="LKM23"/>
      <c r="LKN23"/>
      <c r="LKO23"/>
      <c r="LKP23"/>
      <c r="LKQ23"/>
      <c r="LKR23"/>
      <c r="LKS23"/>
      <c r="LKT23"/>
      <c r="LKU23"/>
      <c r="LKV23"/>
      <c r="LKW23"/>
      <c r="LKX23"/>
      <c r="LKY23"/>
      <c r="LKZ23"/>
      <c r="LLA23"/>
      <c r="LLB23"/>
      <c r="LLC23"/>
      <c r="LLD23"/>
      <c r="LLE23"/>
      <c r="LLF23"/>
      <c r="LLG23"/>
      <c r="LLH23"/>
      <c r="LLI23"/>
      <c r="LLJ23"/>
      <c r="LLK23"/>
      <c r="LLL23"/>
      <c r="LLM23"/>
      <c r="LLN23"/>
      <c r="LLO23"/>
      <c r="LLP23"/>
      <c r="LLQ23"/>
      <c r="LLR23"/>
      <c r="LLS23"/>
      <c r="LLT23"/>
      <c r="LLU23"/>
      <c r="LLV23"/>
      <c r="LLW23"/>
      <c r="LLX23"/>
      <c r="LLY23"/>
      <c r="LLZ23"/>
      <c r="LMA23"/>
      <c r="LMB23"/>
      <c r="LMC23"/>
      <c r="LMD23"/>
      <c r="LME23"/>
      <c r="LMF23"/>
      <c r="LMG23"/>
      <c r="LMH23"/>
      <c r="LMI23"/>
      <c r="LMJ23"/>
      <c r="LMK23"/>
      <c r="LML23"/>
      <c r="LMM23"/>
      <c r="LMN23"/>
      <c r="LMO23"/>
      <c r="LMP23"/>
      <c r="LMQ23"/>
      <c r="LMR23"/>
      <c r="LMS23"/>
      <c r="LMT23"/>
      <c r="LMU23"/>
      <c r="LMV23"/>
      <c r="LMW23"/>
      <c r="LMX23"/>
      <c r="LMY23"/>
      <c r="LMZ23"/>
      <c r="LNA23"/>
      <c r="LNB23"/>
      <c r="LNC23"/>
      <c r="LND23"/>
      <c r="LNE23"/>
      <c r="LNF23"/>
      <c r="LNG23"/>
      <c r="LNH23"/>
      <c r="LNI23"/>
      <c r="LNJ23"/>
      <c r="LNK23"/>
      <c r="LNL23"/>
      <c r="LNM23"/>
      <c r="LNN23"/>
      <c r="LNO23"/>
      <c r="LNP23"/>
      <c r="LNQ23"/>
      <c r="LNR23"/>
      <c r="LNS23"/>
      <c r="LNT23"/>
      <c r="LNU23"/>
      <c r="LNV23"/>
      <c r="LNW23"/>
      <c r="LNX23"/>
      <c r="LNY23"/>
      <c r="LNZ23"/>
      <c r="LOA23"/>
      <c r="LOB23"/>
      <c r="LOC23"/>
      <c r="LOD23"/>
      <c r="LOE23"/>
      <c r="LOF23"/>
      <c r="LOG23"/>
      <c r="LOH23"/>
      <c r="LOI23"/>
      <c r="LOJ23"/>
      <c r="LOK23"/>
      <c r="LOL23"/>
      <c r="LOM23"/>
      <c r="LON23"/>
      <c r="LOO23"/>
      <c r="LOP23"/>
      <c r="LOQ23"/>
      <c r="LOR23"/>
      <c r="LOS23"/>
      <c r="LOT23"/>
      <c r="LOU23"/>
      <c r="LOV23"/>
      <c r="LOW23"/>
      <c r="LOX23"/>
      <c r="LOY23"/>
      <c r="LOZ23"/>
      <c r="LPA23"/>
      <c r="LPB23"/>
      <c r="LPC23"/>
      <c r="LPD23"/>
      <c r="LPE23"/>
      <c r="LPF23"/>
      <c r="LPG23"/>
      <c r="LPH23"/>
      <c r="LPI23"/>
      <c r="LPJ23"/>
      <c r="LPK23"/>
      <c r="LPL23"/>
      <c r="LPM23"/>
      <c r="LPN23"/>
      <c r="LPO23"/>
      <c r="LPP23"/>
      <c r="LPQ23"/>
      <c r="LPR23"/>
      <c r="LPS23"/>
      <c r="LPT23"/>
      <c r="LPU23"/>
      <c r="LPV23"/>
      <c r="LPW23"/>
      <c r="LPX23"/>
      <c r="LPY23"/>
      <c r="LPZ23"/>
      <c r="LQA23"/>
      <c r="LQB23"/>
      <c r="LQC23"/>
      <c r="LQD23"/>
      <c r="LQE23"/>
      <c r="LQF23"/>
      <c r="LQG23"/>
      <c r="LQH23"/>
      <c r="LQI23"/>
      <c r="LQJ23"/>
      <c r="LQK23"/>
      <c r="LQL23"/>
      <c r="LQM23"/>
      <c r="LQN23"/>
      <c r="LQO23"/>
      <c r="LQP23"/>
      <c r="LQQ23"/>
      <c r="LQR23"/>
      <c r="LQS23"/>
      <c r="LQT23"/>
      <c r="LQU23"/>
      <c r="LQV23"/>
      <c r="LQW23"/>
      <c r="LQX23"/>
      <c r="LQY23"/>
      <c r="LQZ23"/>
      <c r="LRA23"/>
      <c r="LRB23"/>
      <c r="LRC23"/>
      <c r="LRD23"/>
      <c r="LRE23"/>
      <c r="LRF23"/>
      <c r="LRG23"/>
      <c r="LRH23"/>
      <c r="LRI23"/>
      <c r="LRJ23"/>
      <c r="LRK23"/>
      <c r="LRL23"/>
      <c r="LRM23"/>
      <c r="LRN23"/>
      <c r="LRO23"/>
      <c r="LRP23"/>
      <c r="LRQ23"/>
      <c r="LRR23"/>
      <c r="LRS23"/>
      <c r="LRT23"/>
      <c r="LRU23"/>
      <c r="LRV23"/>
      <c r="LRW23"/>
      <c r="LRX23"/>
      <c r="LRY23"/>
      <c r="LRZ23"/>
      <c r="LSA23"/>
      <c r="LSB23"/>
      <c r="LSC23"/>
      <c r="LSD23"/>
      <c r="LSE23"/>
      <c r="LSF23"/>
      <c r="LSG23"/>
      <c r="LSH23"/>
      <c r="LSI23"/>
      <c r="LSJ23"/>
      <c r="LSK23"/>
      <c r="LSL23"/>
      <c r="LSM23"/>
      <c r="LSN23"/>
      <c r="LSO23"/>
      <c r="LSP23"/>
      <c r="LSQ23"/>
      <c r="LSR23"/>
      <c r="LSS23"/>
      <c r="LST23"/>
      <c r="LSU23"/>
      <c r="LSV23"/>
      <c r="LSW23"/>
      <c r="LSX23"/>
      <c r="LSY23"/>
      <c r="LSZ23"/>
      <c r="LTA23"/>
      <c r="LTB23"/>
      <c r="LTC23"/>
      <c r="LTD23"/>
      <c r="LTE23"/>
      <c r="LTF23"/>
      <c r="LTG23"/>
      <c r="LTH23"/>
      <c r="LTI23"/>
      <c r="LTJ23"/>
      <c r="LTK23"/>
      <c r="LTL23"/>
      <c r="LTM23"/>
      <c r="LTN23"/>
      <c r="LTO23"/>
      <c r="LTP23"/>
      <c r="LTQ23"/>
      <c r="LTR23"/>
      <c r="LTS23"/>
      <c r="LTT23"/>
      <c r="LTU23"/>
      <c r="LTV23"/>
      <c r="LTW23"/>
      <c r="LTX23"/>
      <c r="LTY23"/>
      <c r="LTZ23"/>
      <c r="LUA23"/>
      <c r="LUB23"/>
      <c r="LUC23"/>
      <c r="LUD23"/>
      <c r="LUE23"/>
      <c r="LUF23"/>
      <c r="LUG23"/>
      <c r="LUH23"/>
      <c r="LUI23"/>
      <c r="LUJ23"/>
      <c r="LUK23"/>
      <c r="LUL23"/>
      <c r="LUM23"/>
      <c r="LUN23"/>
      <c r="LUO23"/>
      <c r="LUP23"/>
      <c r="LUQ23"/>
      <c r="LUR23"/>
      <c r="LUS23"/>
      <c r="LUT23"/>
      <c r="LUU23"/>
      <c r="LUV23"/>
      <c r="LUW23"/>
      <c r="LUX23"/>
      <c r="LUY23"/>
      <c r="LUZ23"/>
      <c r="LVA23"/>
      <c r="LVB23"/>
      <c r="LVC23"/>
      <c r="LVD23"/>
      <c r="LVE23"/>
      <c r="LVF23"/>
      <c r="LVG23"/>
      <c r="LVH23"/>
      <c r="LVI23"/>
      <c r="LVJ23"/>
      <c r="LVK23"/>
      <c r="LVL23"/>
      <c r="LVM23"/>
      <c r="LVN23"/>
      <c r="LVO23"/>
      <c r="LVP23"/>
      <c r="LVQ23"/>
      <c r="LVR23"/>
      <c r="LVS23"/>
      <c r="LVT23"/>
      <c r="LVU23"/>
      <c r="LVV23"/>
      <c r="LVW23"/>
      <c r="LVX23"/>
      <c r="LVY23"/>
      <c r="LVZ23"/>
      <c r="LWA23"/>
      <c r="LWB23"/>
      <c r="LWC23"/>
      <c r="LWD23"/>
      <c r="LWE23"/>
      <c r="LWF23"/>
      <c r="LWG23"/>
      <c r="LWH23"/>
      <c r="LWI23"/>
      <c r="LWJ23"/>
      <c r="LWK23"/>
      <c r="LWL23"/>
      <c r="LWM23"/>
      <c r="LWN23"/>
      <c r="LWO23"/>
      <c r="LWP23"/>
      <c r="LWQ23"/>
      <c r="LWR23"/>
      <c r="LWS23"/>
      <c r="LWT23"/>
      <c r="LWU23"/>
      <c r="LWV23"/>
      <c r="LWW23"/>
      <c r="LWX23"/>
      <c r="LWY23"/>
      <c r="LWZ23"/>
      <c r="LXA23"/>
      <c r="LXB23"/>
      <c r="LXC23"/>
      <c r="LXD23"/>
      <c r="LXE23"/>
      <c r="LXF23"/>
      <c r="LXG23"/>
      <c r="LXH23"/>
      <c r="LXI23"/>
      <c r="LXJ23"/>
      <c r="LXK23"/>
      <c r="LXL23"/>
      <c r="LXM23"/>
      <c r="LXN23"/>
      <c r="LXO23"/>
      <c r="LXP23"/>
      <c r="LXQ23"/>
      <c r="LXR23"/>
      <c r="LXS23"/>
      <c r="LXT23"/>
      <c r="LXU23"/>
      <c r="LXV23"/>
      <c r="LXW23"/>
      <c r="LXX23"/>
      <c r="LXY23"/>
      <c r="LXZ23"/>
      <c r="LYA23"/>
      <c r="LYB23"/>
      <c r="LYC23"/>
      <c r="LYD23"/>
      <c r="LYE23"/>
      <c r="LYF23"/>
      <c r="LYG23"/>
      <c r="LYH23"/>
      <c r="LYI23"/>
      <c r="LYJ23"/>
      <c r="LYK23"/>
      <c r="LYL23"/>
      <c r="LYM23"/>
      <c r="LYN23"/>
      <c r="LYO23"/>
      <c r="LYP23"/>
      <c r="LYQ23"/>
      <c r="LYR23"/>
      <c r="LYS23"/>
      <c r="LYT23"/>
      <c r="LYU23"/>
      <c r="LYV23"/>
      <c r="LYW23"/>
      <c r="LYX23"/>
      <c r="LYY23"/>
      <c r="LYZ23"/>
      <c r="LZA23"/>
      <c r="LZB23"/>
      <c r="LZC23"/>
      <c r="LZD23"/>
      <c r="LZE23"/>
      <c r="LZF23"/>
      <c r="LZG23"/>
      <c r="LZH23"/>
      <c r="LZI23"/>
      <c r="LZJ23"/>
      <c r="LZK23"/>
      <c r="LZL23"/>
      <c r="LZM23"/>
      <c r="LZN23"/>
      <c r="LZO23"/>
      <c r="LZP23"/>
      <c r="LZQ23"/>
      <c r="LZR23"/>
      <c r="LZS23"/>
      <c r="LZT23"/>
      <c r="LZU23"/>
      <c r="LZV23"/>
      <c r="LZW23"/>
      <c r="LZX23"/>
      <c r="LZY23"/>
      <c r="LZZ23"/>
      <c r="MAA23"/>
      <c r="MAB23"/>
      <c r="MAC23"/>
      <c r="MAD23"/>
      <c r="MAE23"/>
      <c r="MAF23"/>
      <c r="MAG23"/>
      <c r="MAH23"/>
      <c r="MAI23"/>
      <c r="MAJ23"/>
      <c r="MAK23"/>
      <c r="MAL23"/>
      <c r="MAM23"/>
      <c r="MAN23"/>
      <c r="MAO23"/>
      <c r="MAP23"/>
      <c r="MAQ23"/>
      <c r="MAR23"/>
      <c r="MAS23"/>
      <c r="MAT23"/>
      <c r="MAU23"/>
      <c r="MAV23"/>
      <c r="MAW23"/>
      <c r="MAX23"/>
      <c r="MAY23"/>
      <c r="MAZ23"/>
      <c r="MBA23"/>
      <c r="MBB23"/>
      <c r="MBC23"/>
      <c r="MBD23"/>
      <c r="MBE23"/>
      <c r="MBF23"/>
      <c r="MBG23"/>
      <c r="MBH23"/>
      <c r="MBI23"/>
      <c r="MBJ23"/>
      <c r="MBK23"/>
      <c r="MBL23"/>
      <c r="MBM23"/>
      <c r="MBN23"/>
      <c r="MBO23"/>
      <c r="MBP23"/>
      <c r="MBQ23"/>
      <c r="MBR23"/>
      <c r="MBS23"/>
      <c r="MBT23"/>
      <c r="MBU23"/>
      <c r="MBV23"/>
      <c r="MBW23"/>
      <c r="MBX23"/>
      <c r="MBY23"/>
      <c r="MBZ23"/>
      <c r="MCA23"/>
      <c r="MCB23"/>
      <c r="MCC23"/>
      <c r="MCD23"/>
      <c r="MCE23"/>
      <c r="MCF23"/>
      <c r="MCG23"/>
      <c r="MCH23"/>
      <c r="MCI23"/>
      <c r="MCJ23"/>
      <c r="MCK23"/>
      <c r="MCL23"/>
      <c r="MCM23"/>
      <c r="MCN23"/>
      <c r="MCO23"/>
      <c r="MCP23"/>
      <c r="MCQ23"/>
      <c r="MCR23"/>
      <c r="MCS23"/>
      <c r="MCT23"/>
      <c r="MCU23"/>
      <c r="MCV23"/>
      <c r="MCW23"/>
      <c r="MCX23"/>
      <c r="MCY23"/>
      <c r="MCZ23"/>
      <c r="MDA23"/>
      <c r="MDB23"/>
      <c r="MDC23"/>
      <c r="MDD23"/>
      <c r="MDE23"/>
      <c r="MDF23"/>
      <c r="MDG23"/>
      <c r="MDH23"/>
      <c r="MDI23"/>
      <c r="MDJ23"/>
      <c r="MDK23"/>
      <c r="MDL23"/>
      <c r="MDM23"/>
      <c r="MDN23"/>
      <c r="MDO23"/>
      <c r="MDP23"/>
      <c r="MDQ23"/>
      <c r="MDR23"/>
      <c r="MDS23"/>
      <c r="MDT23"/>
      <c r="MDU23"/>
      <c r="MDV23"/>
      <c r="MDW23"/>
      <c r="MDX23"/>
      <c r="MDY23"/>
      <c r="MDZ23"/>
      <c r="MEA23"/>
      <c r="MEB23"/>
      <c r="MEC23"/>
      <c r="MED23"/>
      <c r="MEE23"/>
      <c r="MEF23"/>
      <c r="MEG23"/>
      <c r="MEH23"/>
      <c r="MEI23"/>
      <c r="MEJ23"/>
      <c r="MEK23"/>
      <c r="MEL23"/>
      <c r="MEM23"/>
      <c r="MEN23"/>
      <c r="MEO23"/>
      <c r="MEP23"/>
      <c r="MEQ23"/>
      <c r="MER23"/>
      <c r="MES23"/>
      <c r="MET23"/>
      <c r="MEU23"/>
      <c r="MEV23"/>
      <c r="MEW23"/>
      <c r="MEX23"/>
      <c r="MEY23"/>
      <c r="MEZ23"/>
      <c r="MFA23"/>
      <c r="MFB23"/>
      <c r="MFC23"/>
      <c r="MFD23"/>
      <c r="MFE23"/>
      <c r="MFF23"/>
      <c r="MFG23"/>
      <c r="MFH23"/>
      <c r="MFI23"/>
      <c r="MFJ23"/>
      <c r="MFK23"/>
      <c r="MFL23"/>
      <c r="MFM23"/>
      <c r="MFN23"/>
      <c r="MFO23"/>
      <c r="MFP23"/>
      <c r="MFQ23"/>
      <c r="MFR23"/>
      <c r="MFS23"/>
      <c r="MFT23"/>
      <c r="MFU23"/>
      <c r="MFV23"/>
      <c r="MFW23"/>
      <c r="MFX23"/>
      <c r="MFY23"/>
      <c r="MFZ23"/>
      <c r="MGA23"/>
      <c r="MGB23"/>
      <c r="MGC23"/>
      <c r="MGD23"/>
      <c r="MGE23"/>
      <c r="MGF23"/>
      <c r="MGG23"/>
      <c r="MGH23"/>
      <c r="MGI23"/>
      <c r="MGJ23"/>
      <c r="MGK23"/>
      <c r="MGL23"/>
      <c r="MGM23"/>
      <c r="MGN23"/>
      <c r="MGO23"/>
      <c r="MGP23"/>
      <c r="MGQ23"/>
      <c r="MGR23"/>
      <c r="MGS23"/>
      <c r="MGT23"/>
      <c r="MGU23"/>
      <c r="MGV23"/>
      <c r="MGW23"/>
      <c r="MGX23"/>
      <c r="MGY23"/>
      <c r="MGZ23"/>
      <c r="MHA23"/>
      <c r="MHB23"/>
      <c r="MHC23"/>
      <c r="MHD23"/>
      <c r="MHE23"/>
      <c r="MHF23"/>
      <c r="MHG23"/>
      <c r="MHH23"/>
      <c r="MHI23"/>
      <c r="MHJ23"/>
      <c r="MHK23"/>
      <c r="MHL23"/>
      <c r="MHM23"/>
      <c r="MHN23"/>
      <c r="MHO23"/>
      <c r="MHP23"/>
      <c r="MHQ23"/>
      <c r="MHR23"/>
      <c r="MHS23"/>
      <c r="MHT23"/>
      <c r="MHU23"/>
      <c r="MHV23"/>
      <c r="MHW23"/>
      <c r="MHX23"/>
      <c r="MHY23"/>
      <c r="MHZ23"/>
      <c r="MIA23"/>
      <c r="MIB23"/>
      <c r="MIC23"/>
      <c r="MID23"/>
      <c r="MIE23"/>
      <c r="MIF23"/>
      <c r="MIG23"/>
      <c r="MIH23"/>
      <c r="MII23"/>
      <c r="MIJ23"/>
      <c r="MIK23"/>
      <c r="MIL23"/>
      <c r="MIM23"/>
      <c r="MIN23"/>
      <c r="MIO23"/>
      <c r="MIP23"/>
      <c r="MIQ23"/>
      <c r="MIR23"/>
      <c r="MIS23"/>
      <c r="MIT23"/>
      <c r="MIU23"/>
      <c r="MIV23"/>
      <c r="MIW23"/>
      <c r="MIX23"/>
      <c r="MIY23"/>
      <c r="MIZ23"/>
      <c r="MJA23"/>
      <c r="MJB23"/>
      <c r="MJC23"/>
      <c r="MJD23"/>
      <c r="MJE23"/>
      <c r="MJF23"/>
      <c r="MJG23"/>
      <c r="MJH23"/>
      <c r="MJI23"/>
      <c r="MJJ23"/>
      <c r="MJK23"/>
      <c r="MJL23"/>
      <c r="MJM23"/>
      <c r="MJN23"/>
      <c r="MJO23"/>
      <c r="MJP23"/>
      <c r="MJQ23"/>
      <c r="MJR23"/>
      <c r="MJS23"/>
      <c r="MJT23"/>
      <c r="MJU23"/>
      <c r="MJV23"/>
      <c r="MJW23"/>
      <c r="MJX23"/>
      <c r="MJY23"/>
      <c r="MJZ23"/>
      <c r="MKA23"/>
      <c r="MKB23"/>
      <c r="MKC23"/>
      <c r="MKD23"/>
      <c r="MKE23"/>
      <c r="MKF23"/>
      <c r="MKG23"/>
      <c r="MKH23"/>
      <c r="MKI23"/>
      <c r="MKJ23"/>
      <c r="MKK23"/>
      <c r="MKL23"/>
      <c r="MKM23"/>
      <c r="MKN23"/>
      <c r="MKO23"/>
      <c r="MKP23"/>
      <c r="MKQ23"/>
      <c r="MKR23"/>
      <c r="MKS23"/>
      <c r="MKT23"/>
      <c r="MKU23"/>
      <c r="MKV23"/>
      <c r="MKW23"/>
      <c r="MKX23"/>
      <c r="MKY23"/>
      <c r="MKZ23"/>
      <c r="MLA23"/>
      <c r="MLB23"/>
      <c r="MLC23"/>
      <c r="MLD23"/>
      <c r="MLE23"/>
      <c r="MLF23"/>
      <c r="MLG23"/>
      <c r="MLH23"/>
      <c r="MLI23"/>
      <c r="MLJ23"/>
      <c r="MLK23"/>
      <c r="MLL23"/>
      <c r="MLM23"/>
      <c r="MLN23"/>
      <c r="MLO23"/>
      <c r="MLP23"/>
      <c r="MLQ23"/>
      <c r="MLR23"/>
      <c r="MLS23"/>
      <c r="MLT23"/>
      <c r="MLU23"/>
      <c r="MLV23"/>
      <c r="MLW23"/>
      <c r="MLX23"/>
      <c r="MLY23"/>
      <c r="MLZ23"/>
      <c r="MMA23"/>
      <c r="MMB23"/>
      <c r="MMC23"/>
      <c r="MMD23"/>
      <c r="MME23"/>
      <c r="MMF23"/>
      <c r="MMG23"/>
      <c r="MMH23"/>
      <c r="MMI23"/>
      <c r="MMJ23"/>
      <c r="MMK23"/>
      <c r="MML23"/>
      <c r="MMM23"/>
      <c r="MMN23"/>
      <c r="MMO23"/>
      <c r="MMP23"/>
      <c r="MMQ23"/>
      <c r="MMR23"/>
      <c r="MMS23"/>
      <c r="MMT23"/>
      <c r="MMU23"/>
      <c r="MMV23"/>
      <c r="MMW23"/>
      <c r="MMX23"/>
      <c r="MMY23"/>
      <c r="MMZ23"/>
      <c r="MNA23"/>
      <c r="MNB23"/>
      <c r="MNC23"/>
      <c r="MND23"/>
      <c r="MNE23"/>
      <c r="MNF23"/>
      <c r="MNG23"/>
      <c r="MNH23"/>
      <c r="MNI23"/>
      <c r="MNJ23"/>
      <c r="MNK23"/>
      <c r="MNL23"/>
      <c r="MNM23"/>
      <c r="MNN23"/>
      <c r="MNO23"/>
      <c r="MNP23"/>
      <c r="MNQ23"/>
      <c r="MNR23"/>
      <c r="MNS23"/>
      <c r="MNT23"/>
      <c r="MNU23"/>
      <c r="MNV23"/>
      <c r="MNW23"/>
      <c r="MNX23"/>
      <c r="MNY23"/>
      <c r="MNZ23"/>
      <c r="MOA23"/>
      <c r="MOB23"/>
      <c r="MOC23"/>
      <c r="MOD23"/>
      <c r="MOE23"/>
      <c r="MOF23"/>
      <c r="MOG23"/>
      <c r="MOH23"/>
      <c r="MOI23"/>
      <c r="MOJ23"/>
      <c r="MOK23"/>
      <c r="MOL23"/>
      <c r="MOM23"/>
      <c r="MON23"/>
      <c r="MOO23"/>
      <c r="MOP23"/>
      <c r="MOQ23"/>
      <c r="MOR23"/>
      <c r="MOS23"/>
      <c r="MOT23"/>
      <c r="MOU23"/>
      <c r="MOV23"/>
      <c r="MOW23"/>
      <c r="MOX23"/>
      <c r="MOY23"/>
      <c r="MOZ23"/>
      <c r="MPA23"/>
      <c r="MPB23"/>
      <c r="MPC23"/>
      <c r="MPD23"/>
      <c r="MPE23"/>
      <c r="MPF23"/>
      <c r="MPG23"/>
      <c r="MPH23"/>
      <c r="MPI23"/>
      <c r="MPJ23"/>
      <c r="MPK23"/>
      <c r="MPL23"/>
      <c r="MPM23"/>
      <c r="MPN23"/>
      <c r="MPO23"/>
      <c r="MPP23"/>
      <c r="MPQ23"/>
      <c r="MPR23"/>
      <c r="MPS23"/>
      <c r="MPT23"/>
      <c r="MPU23"/>
      <c r="MPV23"/>
      <c r="MPW23"/>
      <c r="MPX23"/>
      <c r="MPY23"/>
      <c r="MPZ23"/>
      <c r="MQA23"/>
      <c r="MQB23"/>
      <c r="MQC23"/>
      <c r="MQD23"/>
      <c r="MQE23"/>
      <c r="MQF23"/>
      <c r="MQG23"/>
      <c r="MQH23"/>
      <c r="MQI23"/>
      <c r="MQJ23"/>
      <c r="MQK23"/>
      <c r="MQL23"/>
      <c r="MQM23"/>
      <c r="MQN23"/>
      <c r="MQO23"/>
      <c r="MQP23"/>
      <c r="MQQ23"/>
      <c r="MQR23"/>
      <c r="MQS23"/>
      <c r="MQT23"/>
      <c r="MQU23"/>
      <c r="MQV23"/>
      <c r="MQW23"/>
      <c r="MQX23"/>
      <c r="MQY23"/>
      <c r="MQZ23"/>
      <c r="MRA23"/>
      <c r="MRB23"/>
      <c r="MRC23"/>
      <c r="MRD23"/>
      <c r="MRE23"/>
      <c r="MRF23"/>
      <c r="MRG23"/>
      <c r="MRH23"/>
      <c r="MRI23"/>
      <c r="MRJ23"/>
      <c r="MRK23"/>
      <c r="MRL23"/>
      <c r="MRM23"/>
      <c r="MRN23"/>
      <c r="MRO23"/>
      <c r="MRP23"/>
      <c r="MRQ23"/>
      <c r="MRR23"/>
      <c r="MRS23"/>
      <c r="MRT23"/>
      <c r="MRU23"/>
      <c r="MRV23"/>
      <c r="MRW23"/>
      <c r="MRX23"/>
      <c r="MRY23"/>
      <c r="MRZ23"/>
      <c r="MSA23"/>
      <c r="MSB23"/>
      <c r="MSC23"/>
      <c r="MSD23"/>
      <c r="MSE23"/>
      <c r="MSF23"/>
      <c r="MSG23"/>
      <c r="MSH23"/>
      <c r="MSI23"/>
      <c r="MSJ23"/>
      <c r="MSK23"/>
      <c r="MSL23"/>
      <c r="MSM23"/>
      <c r="MSN23"/>
      <c r="MSO23"/>
      <c r="MSP23"/>
      <c r="MSQ23"/>
      <c r="MSR23"/>
      <c r="MSS23"/>
      <c r="MST23"/>
      <c r="MSU23"/>
      <c r="MSV23"/>
      <c r="MSW23"/>
      <c r="MSX23"/>
      <c r="MSY23"/>
      <c r="MSZ23"/>
      <c r="MTA23"/>
      <c r="MTB23"/>
      <c r="MTC23"/>
      <c r="MTD23"/>
      <c r="MTE23"/>
      <c r="MTF23"/>
      <c r="MTG23"/>
      <c r="MTH23"/>
      <c r="MTI23"/>
      <c r="MTJ23"/>
      <c r="MTK23"/>
      <c r="MTL23"/>
      <c r="MTM23"/>
      <c r="MTN23"/>
      <c r="MTO23"/>
      <c r="MTP23"/>
      <c r="MTQ23"/>
      <c r="MTR23"/>
      <c r="MTS23"/>
      <c r="MTT23"/>
      <c r="MTU23"/>
      <c r="MTV23"/>
      <c r="MTW23"/>
      <c r="MTX23"/>
      <c r="MTY23"/>
      <c r="MTZ23"/>
      <c r="MUA23"/>
      <c r="MUB23"/>
      <c r="MUC23"/>
      <c r="MUD23"/>
      <c r="MUE23"/>
      <c r="MUF23"/>
      <c r="MUG23"/>
      <c r="MUH23"/>
      <c r="MUI23"/>
      <c r="MUJ23"/>
      <c r="MUK23"/>
      <c r="MUL23"/>
      <c r="MUM23"/>
      <c r="MUN23"/>
      <c r="MUO23"/>
      <c r="MUP23"/>
      <c r="MUQ23"/>
      <c r="MUR23"/>
      <c r="MUS23"/>
      <c r="MUT23"/>
      <c r="MUU23"/>
      <c r="MUV23"/>
      <c r="MUW23"/>
      <c r="MUX23"/>
      <c r="MUY23"/>
      <c r="MUZ23"/>
      <c r="MVA23"/>
      <c r="MVB23"/>
      <c r="MVC23"/>
      <c r="MVD23"/>
      <c r="MVE23"/>
      <c r="MVF23"/>
      <c r="MVG23"/>
      <c r="MVH23"/>
      <c r="MVI23"/>
      <c r="MVJ23"/>
      <c r="MVK23"/>
      <c r="MVL23"/>
      <c r="MVM23"/>
      <c r="MVN23"/>
      <c r="MVO23"/>
      <c r="MVP23"/>
      <c r="MVQ23"/>
      <c r="MVR23"/>
      <c r="MVS23"/>
      <c r="MVT23"/>
      <c r="MVU23"/>
      <c r="MVV23"/>
      <c r="MVW23"/>
      <c r="MVX23"/>
      <c r="MVY23"/>
      <c r="MVZ23"/>
      <c r="MWA23"/>
      <c r="MWB23"/>
      <c r="MWC23"/>
      <c r="MWD23"/>
      <c r="MWE23"/>
      <c r="MWF23"/>
      <c r="MWG23"/>
      <c r="MWH23"/>
      <c r="MWI23"/>
      <c r="MWJ23"/>
      <c r="MWK23"/>
      <c r="MWL23"/>
      <c r="MWM23"/>
      <c r="MWN23"/>
      <c r="MWO23"/>
      <c r="MWP23"/>
      <c r="MWQ23"/>
      <c r="MWR23"/>
      <c r="MWS23"/>
      <c r="MWT23"/>
      <c r="MWU23"/>
      <c r="MWV23"/>
      <c r="MWW23"/>
      <c r="MWX23"/>
      <c r="MWY23"/>
      <c r="MWZ23"/>
      <c r="MXA23"/>
      <c r="MXB23"/>
      <c r="MXC23"/>
      <c r="MXD23"/>
      <c r="MXE23"/>
      <c r="MXF23"/>
      <c r="MXG23"/>
      <c r="MXH23"/>
      <c r="MXI23"/>
      <c r="MXJ23"/>
      <c r="MXK23"/>
      <c r="MXL23"/>
      <c r="MXM23"/>
      <c r="MXN23"/>
      <c r="MXO23"/>
      <c r="MXP23"/>
      <c r="MXQ23"/>
      <c r="MXR23"/>
      <c r="MXS23"/>
      <c r="MXT23"/>
      <c r="MXU23"/>
      <c r="MXV23"/>
      <c r="MXW23"/>
      <c r="MXX23"/>
      <c r="MXY23"/>
      <c r="MXZ23"/>
      <c r="MYA23"/>
      <c r="MYB23"/>
      <c r="MYC23"/>
      <c r="MYD23"/>
      <c r="MYE23"/>
      <c r="MYF23"/>
      <c r="MYG23"/>
      <c r="MYH23"/>
      <c r="MYI23"/>
      <c r="MYJ23"/>
      <c r="MYK23"/>
      <c r="MYL23"/>
      <c r="MYM23"/>
      <c r="MYN23"/>
      <c r="MYO23"/>
      <c r="MYP23"/>
      <c r="MYQ23"/>
      <c r="MYR23"/>
      <c r="MYS23"/>
      <c r="MYT23"/>
      <c r="MYU23"/>
      <c r="MYV23"/>
      <c r="MYW23"/>
      <c r="MYX23"/>
      <c r="MYY23"/>
      <c r="MYZ23"/>
      <c r="MZA23"/>
      <c r="MZB23"/>
      <c r="MZC23"/>
      <c r="MZD23"/>
      <c r="MZE23"/>
      <c r="MZF23"/>
      <c r="MZG23"/>
      <c r="MZH23"/>
      <c r="MZI23"/>
      <c r="MZJ23"/>
      <c r="MZK23"/>
      <c r="MZL23"/>
      <c r="MZM23"/>
      <c r="MZN23"/>
      <c r="MZO23"/>
      <c r="MZP23"/>
      <c r="MZQ23"/>
      <c r="MZR23"/>
      <c r="MZS23"/>
      <c r="MZT23"/>
      <c r="MZU23"/>
      <c r="MZV23"/>
      <c r="MZW23"/>
      <c r="MZX23"/>
      <c r="MZY23"/>
      <c r="MZZ23"/>
      <c r="NAA23"/>
      <c r="NAB23"/>
      <c r="NAC23"/>
      <c r="NAD23"/>
      <c r="NAE23"/>
      <c r="NAF23"/>
      <c r="NAG23"/>
      <c r="NAH23"/>
      <c r="NAI23"/>
      <c r="NAJ23"/>
      <c r="NAK23"/>
      <c r="NAL23"/>
      <c r="NAM23"/>
      <c r="NAN23"/>
      <c r="NAO23"/>
      <c r="NAP23"/>
      <c r="NAQ23"/>
      <c r="NAR23"/>
      <c r="NAS23"/>
      <c r="NAT23"/>
      <c r="NAU23"/>
      <c r="NAV23"/>
      <c r="NAW23"/>
      <c r="NAX23"/>
      <c r="NAY23"/>
      <c r="NAZ23"/>
      <c r="NBA23"/>
      <c r="NBB23"/>
      <c r="NBC23"/>
      <c r="NBD23"/>
      <c r="NBE23"/>
      <c r="NBF23"/>
      <c r="NBG23"/>
      <c r="NBH23"/>
      <c r="NBI23"/>
      <c r="NBJ23"/>
      <c r="NBK23"/>
      <c r="NBL23"/>
      <c r="NBM23"/>
      <c r="NBN23"/>
      <c r="NBO23"/>
      <c r="NBP23"/>
      <c r="NBQ23"/>
      <c r="NBR23"/>
      <c r="NBS23"/>
      <c r="NBT23"/>
      <c r="NBU23"/>
      <c r="NBV23"/>
      <c r="NBW23"/>
      <c r="NBX23"/>
      <c r="NBY23"/>
      <c r="NBZ23"/>
      <c r="NCA23"/>
      <c r="NCB23"/>
      <c r="NCC23"/>
      <c r="NCD23"/>
      <c r="NCE23"/>
      <c r="NCF23"/>
      <c r="NCG23"/>
      <c r="NCH23"/>
      <c r="NCI23"/>
      <c r="NCJ23"/>
      <c r="NCK23"/>
      <c r="NCL23"/>
      <c r="NCM23"/>
      <c r="NCN23"/>
      <c r="NCO23"/>
      <c r="NCP23"/>
      <c r="NCQ23"/>
      <c r="NCR23"/>
      <c r="NCS23"/>
      <c r="NCT23"/>
      <c r="NCU23"/>
      <c r="NCV23"/>
      <c r="NCW23"/>
      <c r="NCX23"/>
      <c r="NCY23"/>
      <c r="NCZ23"/>
      <c r="NDA23"/>
      <c r="NDB23"/>
      <c r="NDC23"/>
      <c r="NDD23"/>
      <c r="NDE23"/>
      <c r="NDF23"/>
      <c r="NDG23"/>
      <c r="NDH23"/>
      <c r="NDI23"/>
      <c r="NDJ23"/>
      <c r="NDK23"/>
      <c r="NDL23"/>
      <c r="NDM23"/>
      <c r="NDN23"/>
      <c r="NDO23"/>
      <c r="NDP23"/>
      <c r="NDQ23"/>
      <c r="NDR23"/>
      <c r="NDS23"/>
      <c r="NDT23"/>
      <c r="NDU23"/>
      <c r="NDV23"/>
      <c r="NDW23"/>
      <c r="NDX23"/>
      <c r="NDY23"/>
      <c r="NDZ23"/>
      <c r="NEA23"/>
      <c r="NEB23"/>
      <c r="NEC23"/>
      <c r="NED23"/>
      <c r="NEE23"/>
      <c r="NEF23"/>
      <c r="NEG23"/>
      <c r="NEH23"/>
      <c r="NEI23"/>
      <c r="NEJ23"/>
      <c r="NEK23"/>
      <c r="NEL23"/>
      <c r="NEM23"/>
      <c r="NEN23"/>
      <c r="NEO23"/>
      <c r="NEP23"/>
      <c r="NEQ23"/>
      <c r="NER23"/>
      <c r="NES23"/>
      <c r="NET23"/>
      <c r="NEU23"/>
      <c r="NEV23"/>
      <c r="NEW23"/>
      <c r="NEX23"/>
      <c r="NEY23"/>
      <c r="NEZ23"/>
      <c r="NFA23"/>
      <c r="NFB23"/>
      <c r="NFC23"/>
      <c r="NFD23"/>
      <c r="NFE23"/>
      <c r="NFF23"/>
      <c r="NFG23"/>
      <c r="NFH23"/>
      <c r="NFI23"/>
      <c r="NFJ23"/>
      <c r="NFK23"/>
      <c r="NFL23"/>
      <c r="NFM23"/>
      <c r="NFN23"/>
      <c r="NFO23"/>
      <c r="NFP23"/>
      <c r="NFQ23"/>
      <c r="NFR23"/>
      <c r="NFS23"/>
      <c r="NFT23"/>
      <c r="NFU23"/>
      <c r="NFV23"/>
      <c r="NFW23"/>
      <c r="NFX23"/>
      <c r="NFY23"/>
      <c r="NFZ23"/>
      <c r="NGA23"/>
      <c r="NGB23"/>
      <c r="NGC23"/>
      <c r="NGD23"/>
      <c r="NGE23"/>
      <c r="NGF23"/>
      <c r="NGG23"/>
      <c r="NGH23"/>
      <c r="NGI23"/>
      <c r="NGJ23"/>
      <c r="NGK23"/>
      <c r="NGL23"/>
      <c r="NGM23"/>
      <c r="NGN23"/>
      <c r="NGO23"/>
      <c r="NGP23"/>
      <c r="NGQ23"/>
      <c r="NGR23"/>
      <c r="NGS23"/>
      <c r="NGT23"/>
      <c r="NGU23"/>
      <c r="NGV23"/>
      <c r="NGW23"/>
      <c r="NGX23"/>
      <c r="NGY23"/>
      <c r="NGZ23"/>
      <c r="NHA23"/>
      <c r="NHB23"/>
      <c r="NHC23"/>
      <c r="NHD23"/>
      <c r="NHE23"/>
      <c r="NHF23"/>
      <c r="NHG23"/>
      <c r="NHH23"/>
      <c r="NHI23"/>
      <c r="NHJ23"/>
      <c r="NHK23"/>
      <c r="NHL23"/>
      <c r="NHM23"/>
      <c r="NHN23"/>
      <c r="NHO23"/>
      <c r="NHP23"/>
      <c r="NHQ23"/>
      <c r="NHR23"/>
      <c r="NHS23"/>
      <c r="NHT23"/>
      <c r="NHU23"/>
      <c r="NHV23"/>
      <c r="NHW23"/>
      <c r="NHX23"/>
      <c r="NHY23"/>
      <c r="NHZ23"/>
      <c r="NIA23"/>
      <c r="NIB23"/>
      <c r="NIC23"/>
      <c r="NID23"/>
      <c r="NIE23"/>
      <c r="NIF23"/>
      <c r="NIG23"/>
      <c r="NIH23"/>
      <c r="NII23"/>
      <c r="NIJ23"/>
      <c r="NIK23"/>
      <c r="NIL23"/>
      <c r="NIM23"/>
      <c r="NIN23"/>
      <c r="NIO23"/>
      <c r="NIP23"/>
      <c r="NIQ23"/>
      <c r="NIR23"/>
      <c r="NIS23"/>
      <c r="NIT23"/>
      <c r="NIU23"/>
      <c r="NIV23"/>
      <c r="NIW23"/>
      <c r="NIX23"/>
      <c r="NIY23"/>
      <c r="NIZ23"/>
      <c r="NJA23"/>
      <c r="NJB23"/>
      <c r="NJC23"/>
      <c r="NJD23"/>
      <c r="NJE23"/>
      <c r="NJF23"/>
      <c r="NJG23"/>
      <c r="NJH23"/>
      <c r="NJI23"/>
      <c r="NJJ23"/>
      <c r="NJK23"/>
      <c r="NJL23"/>
      <c r="NJM23"/>
      <c r="NJN23"/>
      <c r="NJO23"/>
      <c r="NJP23"/>
      <c r="NJQ23"/>
      <c r="NJR23"/>
      <c r="NJS23"/>
      <c r="NJT23"/>
      <c r="NJU23"/>
      <c r="NJV23"/>
      <c r="NJW23"/>
      <c r="NJX23"/>
      <c r="NJY23"/>
      <c r="NJZ23"/>
      <c r="NKA23"/>
      <c r="NKB23"/>
      <c r="NKC23"/>
      <c r="NKD23"/>
      <c r="NKE23"/>
      <c r="NKF23"/>
      <c r="NKG23"/>
      <c r="NKH23"/>
      <c r="NKI23"/>
      <c r="NKJ23"/>
      <c r="NKK23"/>
      <c r="NKL23"/>
      <c r="NKM23"/>
      <c r="NKN23"/>
      <c r="NKO23"/>
      <c r="NKP23"/>
      <c r="NKQ23"/>
      <c r="NKR23"/>
      <c r="NKS23"/>
      <c r="NKT23"/>
      <c r="NKU23"/>
      <c r="NKV23"/>
      <c r="NKW23"/>
      <c r="NKX23"/>
      <c r="NKY23"/>
      <c r="NKZ23"/>
      <c r="NLA23"/>
      <c r="NLB23"/>
      <c r="NLC23"/>
      <c r="NLD23"/>
      <c r="NLE23"/>
      <c r="NLF23"/>
      <c r="NLG23"/>
      <c r="NLH23"/>
      <c r="NLI23"/>
      <c r="NLJ23"/>
      <c r="NLK23"/>
      <c r="NLL23"/>
      <c r="NLM23"/>
      <c r="NLN23"/>
      <c r="NLO23"/>
      <c r="NLP23"/>
      <c r="NLQ23"/>
      <c r="NLR23"/>
      <c r="NLS23"/>
      <c r="NLT23"/>
      <c r="NLU23"/>
      <c r="NLV23"/>
      <c r="NLW23"/>
      <c r="NLX23"/>
      <c r="NLY23"/>
      <c r="NLZ23"/>
      <c r="NMA23"/>
      <c r="NMB23"/>
      <c r="NMC23"/>
      <c r="NMD23"/>
      <c r="NME23"/>
      <c r="NMF23"/>
      <c r="NMG23"/>
      <c r="NMH23"/>
      <c r="NMI23"/>
      <c r="NMJ23"/>
      <c r="NMK23"/>
      <c r="NML23"/>
      <c r="NMM23"/>
      <c r="NMN23"/>
      <c r="NMO23"/>
      <c r="NMP23"/>
      <c r="NMQ23"/>
      <c r="NMR23"/>
      <c r="NMS23"/>
      <c r="NMT23"/>
      <c r="NMU23"/>
      <c r="NMV23"/>
      <c r="NMW23"/>
      <c r="NMX23"/>
      <c r="NMY23"/>
      <c r="NMZ23"/>
      <c r="NNA23"/>
      <c r="NNB23"/>
      <c r="NNC23"/>
      <c r="NND23"/>
      <c r="NNE23"/>
      <c r="NNF23"/>
      <c r="NNG23"/>
      <c r="NNH23"/>
      <c r="NNI23"/>
      <c r="NNJ23"/>
      <c r="NNK23"/>
      <c r="NNL23"/>
      <c r="NNM23"/>
      <c r="NNN23"/>
      <c r="NNO23"/>
      <c r="NNP23"/>
      <c r="NNQ23"/>
      <c r="NNR23"/>
      <c r="NNS23"/>
      <c r="NNT23"/>
      <c r="NNU23"/>
      <c r="NNV23"/>
      <c r="NNW23"/>
      <c r="NNX23"/>
      <c r="NNY23"/>
      <c r="NNZ23"/>
      <c r="NOA23"/>
      <c r="NOB23"/>
      <c r="NOC23"/>
      <c r="NOD23"/>
      <c r="NOE23"/>
      <c r="NOF23"/>
      <c r="NOG23"/>
      <c r="NOH23"/>
      <c r="NOI23"/>
      <c r="NOJ23"/>
      <c r="NOK23"/>
      <c r="NOL23"/>
      <c r="NOM23"/>
      <c r="NON23"/>
      <c r="NOO23"/>
      <c r="NOP23"/>
      <c r="NOQ23"/>
      <c r="NOR23"/>
      <c r="NOS23"/>
      <c r="NOT23"/>
      <c r="NOU23"/>
      <c r="NOV23"/>
      <c r="NOW23"/>
      <c r="NOX23"/>
      <c r="NOY23"/>
      <c r="NOZ23"/>
      <c r="NPA23"/>
      <c r="NPB23"/>
      <c r="NPC23"/>
      <c r="NPD23"/>
      <c r="NPE23"/>
      <c r="NPF23"/>
      <c r="NPG23"/>
      <c r="NPH23"/>
      <c r="NPI23"/>
      <c r="NPJ23"/>
      <c r="NPK23"/>
      <c r="NPL23"/>
      <c r="NPM23"/>
      <c r="NPN23"/>
      <c r="NPO23"/>
      <c r="NPP23"/>
      <c r="NPQ23"/>
      <c r="NPR23"/>
      <c r="NPS23"/>
      <c r="NPT23"/>
      <c r="NPU23"/>
      <c r="NPV23"/>
      <c r="NPW23"/>
      <c r="NPX23"/>
      <c r="NPY23"/>
      <c r="NPZ23"/>
      <c r="NQA23"/>
      <c r="NQB23"/>
      <c r="NQC23"/>
      <c r="NQD23"/>
      <c r="NQE23"/>
      <c r="NQF23"/>
      <c r="NQG23"/>
      <c r="NQH23"/>
      <c r="NQI23"/>
      <c r="NQJ23"/>
      <c r="NQK23"/>
      <c r="NQL23"/>
      <c r="NQM23"/>
      <c r="NQN23"/>
      <c r="NQO23"/>
      <c r="NQP23"/>
      <c r="NQQ23"/>
      <c r="NQR23"/>
      <c r="NQS23"/>
      <c r="NQT23"/>
      <c r="NQU23"/>
      <c r="NQV23"/>
      <c r="NQW23"/>
      <c r="NQX23"/>
      <c r="NQY23"/>
      <c r="NQZ23"/>
      <c r="NRA23"/>
      <c r="NRB23"/>
      <c r="NRC23"/>
      <c r="NRD23"/>
      <c r="NRE23"/>
      <c r="NRF23"/>
      <c r="NRG23"/>
      <c r="NRH23"/>
      <c r="NRI23"/>
      <c r="NRJ23"/>
      <c r="NRK23"/>
      <c r="NRL23"/>
      <c r="NRM23"/>
      <c r="NRN23"/>
      <c r="NRO23"/>
      <c r="NRP23"/>
      <c r="NRQ23"/>
      <c r="NRR23"/>
      <c r="NRS23"/>
      <c r="NRT23"/>
      <c r="NRU23"/>
      <c r="NRV23"/>
      <c r="NRW23"/>
      <c r="NRX23"/>
      <c r="NRY23"/>
      <c r="NRZ23"/>
      <c r="NSA23"/>
      <c r="NSB23"/>
      <c r="NSC23"/>
      <c r="NSD23"/>
      <c r="NSE23"/>
      <c r="NSF23"/>
      <c r="NSG23"/>
      <c r="NSH23"/>
      <c r="NSI23"/>
      <c r="NSJ23"/>
      <c r="NSK23"/>
      <c r="NSL23"/>
      <c r="NSM23"/>
      <c r="NSN23"/>
      <c r="NSO23"/>
      <c r="NSP23"/>
      <c r="NSQ23"/>
      <c r="NSR23"/>
      <c r="NSS23"/>
      <c r="NST23"/>
      <c r="NSU23"/>
      <c r="NSV23"/>
      <c r="NSW23"/>
      <c r="NSX23"/>
      <c r="NSY23"/>
      <c r="NSZ23"/>
      <c r="NTA23"/>
      <c r="NTB23"/>
      <c r="NTC23"/>
      <c r="NTD23"/>
      <c r="NTE23"/>
      <c r="NTF23"/>
      <c r="NTG23"/>
      <c r="NTH23"/>
      <c r="NTI23"/>
      <c r="NTJ23"/>
      <c r="NTK23"/>
      <c r="NTL23"/>
      <c r="NTM23"/>
      <c r="NTN23"/>
      <c r="NTO23"/>
      <c r="NTP23"/>
      <c r="NTQ23"/>
      <c r="NTR23"/>
      <c r="NTS23"/>
      <c r="NTT23"/>
      <c r="NTU23"/>
      <c r="NTV23"/>
      <c r="NTW23"/>
      <c r="NTX23"/>
      <c r="NTY23"/>
      <c r="NTZ23"/>
      <c r="NUA23"/>
      <c r="NUB23"/>
      <c r="NUC23"/>
      <c r="NUD23"/>
      <c r="NUE23"/>
      <c r="NUF23"/>
      <c r="NUG23"/>
      <c r="NUH23"/>
      <c r="NUI23"/>
      <c r="NUJ23"/>
      <c r="NUK23"/>
      <c r="NUL23"/>
      <c r="NUM23"/>
      <c r="NUN23"/>
      <c r="NUO23"/>
      <c r="NUP23"/>
      <c r="NUQ23"/>
      <c r="NUR23"/>
      <c r="NUS23"/>
      <c r="NUT23"/>
      <c r="NUU23"/>
      <c r="NUV23"/>
      <c r="NUW23"/>
      <c r="NUX23"/>
      <c r="NUY23"/>
      <c r="NUZ23"/>
      <c r="NVA23"/>
      <c r="NVB23"/>
      <c r="NVC23"/>
      <c r="NVD23"/>
      <c r="NVE23"/>
      <c r="NVF23"/>
      <c r="NVG23"/>
      <c r="NVH23"/>
      <c r="NVI23"/>
      <c r="NVJ23"/>
      <c r="NVK23"/>
      <c r="NVL23"/>
      <c r="NVM23"/>
      <c r="NVN23"/>
      <c r="NVO23"/>
      <c r="NVP23"/>
      <c r="NVQ23"/>
      <c r="NVR23"/>
      <c r="NVS23"/>
      <c r="NVT23"/>
      <c r="NVU23"/>
      <c r="NVV23"/>
      <c r="NVW23"/>
      <c r="NVX23"/>
      <c r="NVY23"/>
      <c r="NVZ23"/>
      <c r="NWA23"/>
      <c r="NWB23"/>
      <c r="NWC23"/>
      <c r="NWD23"/>
      <c r="NWE23"/>
      <c r="NWF23"/>
      <c r="NWG23"/>
      <c r="NWH23"/>
      <c r="NWI23"/>
      <c r="NWJ23"/>
      <c r="NWK23"/>
      <c r="NWL23"/>
      <c r="NWM23"/>
      <c r="NWN23"/>
      <c r="NWO23"/>
      <c r="NWP23"/>
      <c r="NWQ23"/>
      <c r="NWR23"/>
      <c r="NWS23"/>
      <c r="NWT23"/>
      <c r="NWU23"/>
      <c r="NWV23"/>
      <c r="NWW23"/>
      <c r="NWX23"/>
      <c r="NWY23"/>
      <c r="NWZ23"/>
      <c r="NXA23"/>
      <c r="NXB23"/>
      <c r="NXC23"/>
      <c r="NXD23"/>
      <c r="NXE23"/>
      <c r="NXF23"/>
      <c r="NXG23"/>
      <c r="NXH23"/>
      <c r="NXI23"/>
      <c r="NXJ23"/>
      <c r="NXK23"/>
      <c r="NXL23"/>
      <c r="NXM23"/>
      <c r="NXN23"/>
      <c r="NXO23"/>
      <c r="NXP23"/>
      <c r="NXQ23"/>
      <c r="NXR23"/>
      <c r="NXS23"/>
      <c r="NXT23"/>
      <c r="NXU23"/>
      <c r="NXV23"/>
      <c r="NXW23"/>
      <c r="NXX23"/>
      <c r="NXY23"/>
      <c r="NXZ23"/>
      <c r="NYA23"/>
      <c r="NYB23"/>
      <c r="NYC23"/>
      <c r="NYD23"/>
      <c r="NYE23"/>
      <c r="NYF23"/>
      <c r="NYG23"/>
      <c r="NYH23"/>
      <c r="NYI23"/>
      <c r="NYJ23"/>
      <c r="NYK23"/>
      <c r="NYL23"/>
      <c r="NYM23"/>
      <c r="NYN23"/>
      <c r="NYO23"/>
      <c r="NYP23"/>
      <c r="NYQ23"/>
      <c r="NYR23"/>
      <c r="NYS23"/>
      <c r="NYT23"/>
      <c r="NYU23"/>
      <c r="NYV23"/>
      <c r="NYW23"/>
      <c r="NYX23"/>
      <c r="NYY23"/>
      <c r="NYZ23"/>
      <c r="NZA23"/>
      <c r="NZB23"/>
      <c r="NZC23"/>
      <c r="NZD23"/>
      <c r="NZE23"/>
      <c r="NZF23"/>
      <c r="NZG23"/>
      <c r="NZH23"/>
      <c r="NZI23"/>
      <c r="NZJ23"/>
      <c r="NZK23"/>
      <c r="NZL23"/>
      <c r="NZM23"/>
      <c r="NZN23"/>
      <c r="NZO23"/>
      <c r="NZP23"/>
      <c r="NZQ23"/>
      <c r="NZR23"/>
      <c r="NZS23"/>
      <c r="NZT23"/>
      <c r="NZU23"/>
      <c r="NZV23"/>
      <c r="NZW23"/>
      <c r="NZX23"/>
      <c r="NZY23"/>
      <c r="NZZ23"/>
      <c r="OAA23"/>
      <c r="OAB23"/>
      <c r="OAC23"/>
      <c r="OAD23"/>
      <c r="OAE23"/>
      <c r="OAF23"/>
      <c r="OAG23"/>
      <c r="OAH23"/>
      <c r="OAI23"/>
      <c r="OAJ23"/>
      <c r="OAK23"/>
      <c r="OAL23"/>
      <c r="OAM23"/>
      <c r="OAN23"/>
      <c r="OAO23"/>
      <c r="OAP23"/>
      <c r="OAQ23"/>
      <c r="OAR23"/>
      <c r="OAS23"/>
      <c r="OAT23"/>
      <c r="OAU23"/>
      <c r="OAV23"/>
      <c r="OAW23"/>
      <c r="OAX23"/>
      <c r="OAY23"/>
      <c r="OAZ23"/>
      <c r="OBA23"/>
      <c r="OBB23"/>
      <c r="OBC23"/>
      <c r="OBD23"/>
      <c r="OBE23"/>
      <c r="OBF23"/>
      <c r="OBG23"/>
      <c r="OBH23"/>
      <c r="OBI23"/>
      <c r="OBJ23"/>
      <c r="OBK23"/>
      <c r="OBL23"/>
      <c r="OBM23"/>
      <c r="OBN23"/>
      <c r="OBO23"/>
      <c r="OBP23"/>
      <c r="OBQ23"/>
      <c r="OBR23"/>
      <c r="OBS23"/>
      <c r="OBT23"/>
      <c r="OBU23"/>
      <c r="OBV23"/>
      <c r="OBW23"/>
      <c r="OBX23"/>
      <c r="OBY23"/>
      <c r="OBZ23"/>
      <c r="OCA23"/>
      <c r="OCB23"/>
      <c r="OCC23"/>
      <c r="OCD23"/>
      <c r="OCE23"/>
      <c r="OCF23"/>
      <c r="OCG23"/>
      <c r="OCH23"/>
      <c r="OCI23"/>
      <c r="OCJ23"/>
      <c r="OCK23"/>
      <c r="OCL23"/>
      <c r="OCM23"/>
      <c r="OCN23"/>
      <c r="OCO23"/>
      <c r="OCP23"/>
      <c r="OCQ23"/>
      <c r="OCR23"/>
      <c r="OCS23"/>
      <c r="OCT23"/>
      <c r="OCU23"/>
      <c r="OCV23"/>
      <c r="OCW23"/>
      <c r="OCX23"/>
      <c r="OCY23"/>
      <c r="OCZ23"/>
      <c r="ODA23"/>
      <c r="ODB23"/>
      <c r="ODC23"/>
      <c r="ODD23"/>
      <c r="ODE23"/>
      <c r="ODF23"/>
      <c r="ODG23"/>
      <c r="ODH23"/>
      <c r="ODI23"/>
      <c r="ODJ23"/>
      <c r="ODK23"/>
      <c r="ODL23"/>
      <c r="ODM23"/>
      <c r="ODN23"/>
      <c r="ODO23"/>
      <c r="ODP23"/>
      <c r="ODQ23"/>
      <c r="ODR23"/>
      <c r="ODS23"/>
      <c r="ODT23"/>
      <c r="ODU23"/>
      <c r="ODV23"/>
      <c r="ODW23"/>
      <c r="ODX23"/>
      <c r="ODY23"/>
      <c r="ODZ23"/>
      <c r="OEA23"/>
      <c r="OEB23"/>
      <c r="OEC23"/>
      <c r="OED23"/>
      <c r="OEE23"/>
      <c r="OEF23"/>
      <c r="OEG23"/>
      <c r="OEH23"/>
      <c r="OEI23"/>
      <c r="OEJ23"/>
      <c r="OEK23"/>
      <c r="OEL23"/>
      <c r="OEM23"/>
      <c r="OEN23"/>
      <c r="OEO23"/>
      <c r="OEP23"/>
      <c r="OEQ23"/>
      <c r="OER23"/>
      <c r="OES23"/>
      <c r="OET23"/>
      <c r="OEU23"/>
      <c r="OEV23"/>
      <c r="OEW23"/>
      <c r="OEX23"/>
      <c r="OEY23"/>
      <c r="OEZ23"/>
      <c r="OFA23"/>
      <c r="OFB23"/>
      <c r="OFC23"/>
      <c r="OFD23"/>
      <c r="OFE23"/>
      <c r="OFF23"/>
      <c r="OFG23"/>
      <c r="OFH23"/>
      <c r="OFI23"/>
      <c r="OFJ23"/>
      <c r="OFK23"/>
      <c r="OFL23"/>
      <c r="OFM23"/>
      <c r="OFN23"/>
      <c r="OFO23"/>
      <c r="OFP23"/>
      <c r="OFQ23"/>
      <c r="OFR23"/>
      <c r="OFS23"/>
      <c r="OFT23"/>
      <c r="OFU23"/>
      <c r="OFV23"/>
      <c r="OFW23"/>
      <c r="OFX23"/>
      <c r="OFY23"/>
      <c r="OFZ23"/>
      <c r="OGA23"/>
      <c r="OGB23"/>
      <c r="OGC23"/>
      <c r="OGD23"/>
      <c r="OGE23"/>
      <c r="OGF23"/>
      <c r="OGG23"/>
      <c r="OGH23"/>
      <c r="OGI23"/>
      <c r="OGJ23"/>
      <c r="OGK23"/>
      <c r="OGL23"/>
      <c r="OGM23"/>
      <c r="OGN23"/>
      <c r="OGO23"/>
      <c r="OGP23"/>
      <c r="OGQ23"/>
      <c r="OGR23"/>
      <c r="OGS23"/>
      <c r="OGT23"/>
      <c r="OGU23"/>
      <c r="OGV23"/>
      <c r="OGW23"/>
      <c r="OGX23"/>
      <c r="OGY23"/>
      <c r="OGZ23"/>
      <c r="OHA23"/>
      <c r="OHB23"/>
      <c r="OHC23"/>
      <c r="OHD23"/>
      <c r="OHE23"/>
      <c r="OHF23"/>
      <c r="OHG23"/>
      <c r="OHH23"/>
      <c r="OHI23"/>
      <c r="OHJ23"/>
      <c r="OHK23"/>
      <c r="OHL23"/>
      <c r="OHM23"/>
      <c r="OHN23"/>
      <c r="OHO23"/>
      <c r="OHP23"/>
      <c r="OHQ23"/>
      <c r="OHR23"/>
      <c r="OHS23"/>
      <c r="OHT23"/>
      <c r="OHU23"/>
      <c r="OHV23"/>
      <c r="OHW23"/>
      <c r="OHX23"/>
      <c r="OHY23"/>
      <c r="OHZ23"/>
      <c r="OIA23"/>
      <c r="OIB23"/>
      <c r="OIC23"/>
      <c r="OID23"/>
      <c r="OIE23"/>
      <c r="OIF23"/>
      <c r="OIG23"/>
      <c r="OIH23"/>
      <c r="OII23"/>
      <c r="OIJ23"/>
      <c r="OIK23"/>
      <c r="OIL23"/>
      <c r="OIM23"/>
      <c r="OIN23"/>
      <c r="OIO23"/>
      <c r="OIP23"/>
      <c r="OIQ23"/>
      <c r="OIR23"/>
      <c r="OIS23"/>
      <c r="OIT23"/>
      <c r="OIU23"/>
      <c r="OIV23"/>
      <c r="OIW23"/>
      <c r="OIX23"/>
      <c r="OIY23"/>
      <c r="OIZ23"/>
      <c r="OJA23"/>
      <c r="OJB23"/>
      <c r="OJC23"/>
      <c r="OJD23"/>
      <c r="OJE23"/>
      <c r="OJF23"/>
      <c r="OJG23"/>
      <c r="OJH23"/>
      <c r="OJI23"/>
      <c r="OJJ23"/>
      <c r="OJK23"/>
      <c r="OJL23"/>
      <c r="OJM23"/>
      <c r="OJN23"/>
      <c r="OJO23"/>
      <c r="OJP23"/>
      <c r="OJQ23"/>
      <c r="OJR23"/>
      <c r="OJS23"/>
      <c r="OJT23"/>
      <c r="OJU23"/>
      <c r="OJV23"/>
      <c r="OJW23"/>
      <c r="OJX23"/>
      <c r="OJY23"/>
      <c r="OJZ23"/>
      <c r="OKA23"/>
      <c r="OKB23"/>
      <c r="OKC23"/>
      <c r="OKD23"/>
      <c r="OKE23"/>
      <c r="OKF23"/>
      <c r="OKG23"/>
      <c r="OKH23"/>
      <c r="OKI23"/>
      <c r="OKJ23"/>
      <c r="OKK23"/>
      <c r="OKL23"/>
      <c r="OKM23"/>
      <c r="OKN23"/>
      <c r="OKO23"/>
      <c r="OKP23"/>
      <c r="OKQ23"/>
      <c r="OKR23"/>
      <c r="OKS23"/>
      <c r="OKT23"/>
      <c r="OKU23"/>
      <c r="OKV23"/>
      <c r="OKW23"/>
      <c r="OKX23"/>
      <c r="OKY23"/>
      <c r="OKZ23"/>
      <c r="OLA23"/>
      <c r="OLB23"/>
      <c r="OLC23"/>
      <c r="OLD23"/>
      <c r="OLE23"/>
      <c r="OLF23"/>
      <c r="OLG23"/>
      <c r="OLH23"/>
      <c r="OLI23"/>
      <c r="OLJ23"/>
      <c r="OLK23"/>
      <c r="OLL23"/>
      <c r="OLM23"/>
      <c r="OLN23"/>
      <c r="OLO23"/>
      <c r="OLP23"/>
      <c r="OLQ23"/>
      <c r="OLR23"/>
      <c r="OLS23"/>
      <c r="OLT23"/>
      <c r="OLU23"/>
      <c r="OLV23"/>
      <c r="OLW23"/>
      <c r="OLX23"/>
      <c r="OLY23"/>
      <c r="OLZ23"/>
      <c r="OMA23"/>
      <c r="OMB23"/>
      <c r="OMC23"/>
      <c r="OMD23"/>
      <c r="OME23"/>
      <c r="OMF23"/>
      <c r="OMG23"/>
      <c r="OMH23"/>
      <c r="OMI23"/>
      <c r="OMJ23"/>
      <c r="OMK23"/>
      <c r="OML23"/>
      <c r="OMM23"/>
      <c r="OMN23"/>
      <c r="OMO23"/>
      <c r="OMP23"/>
      <c r="OMQ23"/>
      <c r="OMR23"/>
      <c r="OMS23"/>
      <c r="OMT23"/>
      <c r="OMU23"/>
      <c r="OMV23"/>
      <c r="OMW23"/>
      <c r="OMX23"/>
      <c r="OMY23"/>
      <c r="OMZ23"/>
      <c r="ONA23"/>
      <c r="ONB23"/>
      <c r="ONC23"/>
      <c r="OND23"/>
      <c r="ONE23"/>
      <c r="ONF23"/>
      <c r="ONG23"/>
      <c r="ONH23"/>
      <c r="ONI23"/>
      <c r="ONJ23"/>
      <c r="ONK23"/>
      <c r="ONL23"/>
      <c r="ONM23"/>
      <c r="ONN23"/>
      <c r="ONO23"/>
      <c r="ONP23"/>
      <c r="ONQ23"/>
      <c r="ONR23"/>
      <c r="ONS23"/>
      <c r="ONT23"/>
      <c r="ONU23"/>
      <c r="ONV23"/>
      <c r="ONW23"/>
      <c r="ONX23"/>
      <c r="ONY23"/>
      <c r="ONZ23"/>
      <c r="OOA23"/>
      <c r="OOB23"/>
      <c r="OOC23"/>
      <c r="OOD23"/>
      <c r="OOE23"/>
      <c r="OOF23"/>
      <c r="OOG23"/>
      <c r="OOH23"/>
      <c r="OOI23"/>
      <c r="OOJ23"/>
      <c r="OOK23"/>
      <c r="OOL23"/>
      <c r="OOM23"/>
      <c r="OON23"/>
      <c r="OOO23"/>
      <c r="OOP23"/>
      <c r="OOQ23"/>
      <c r="OOR23"/>
      <c r="OOS23"/>
      <c r="OOT23"/>
      <c r="OOU23"/>
      <c r="OOV23"/>
      <c r="OOW23"/>
      <c r="OOX23"/>
      <c r="OOY23"/>
      <c r="OOZ23"/>
      <c r="OPA23"/>
      <c r="OPB23"/>
      <c r="OPC23"/>
      <c r="OPD23"/>
      <c r="OPE23"/>
      <c r="OPF23"/>
      <c r="OPG23"/>
      <c r="OPH23"/>
      <c r="OPI23"/>
      <c r="OPJ23"/>
      <c r="OPK23"/>
      <c r="OPL23"/>
      <c r="OPM23"/>
      <c r="OPN23"/>
      <c r="OPO23"/>
      <c r="OPP23"/>
      <c r="OPQ23"/>
      <c r="OPR23"/>
      <c r="OPS23"/>
      <c r="OPT23"/>
      <c r="OPU23"/>
      <c r="OPV23"/>
      <c r="OPW23"/>
      <c r="OPX23"/>
      <c r="OPY23"/>
      <c r="OPZ23"/>
      <c r="OQA23"/>
      <c r="OQB23"/>
      <c r="OQC23"/>
      <c r="OQD23"/>
      <c r="OQE23"/>
      <c r="OQF23"/>
      <c r="OQG23"/>
      <c r="OQH23"/>
      <c r="OQI23"/>
      <c r="OQJ23"/>
      <c r="OQK23"/>
      <c r="OQL23"/>
      <c r="OQM23"/>
      <c r="OQN23"/>
      <c r="OQO23"/>
      <c r="OQP23"/>
      <c r="OQQ23"/>
      <c r="OQR23"/>
      <c r="OQS23"/>
      <c r="OQT23"/>
      <c r="OQU23"/>
      <c r="OQV23"/>
      <c r="OQW23"/>
      <c r="OQX23"/>
      <c r="OQY23"/>
      <c r="OQZ23"/>
      <c r="ORA23"/>
      <c r="ORB23"/>
      <c r="ORC23"/>
      <c r="ORD23"/>
      <c r="ORE23"/>
      <c r="ORF23"/>
      <c r="ORG23"/>
      <c r="ORH23"/>
      <c r="ORI23"/>
      <c r="ORJ23"/>
      <c r="ORK23"/>
      <c r="ORL23"/>
      <c r="ORM23"/>
      <c r="ORN23"/>
      <c r="ORO23"/>
      <c r="ORP23"/>
      <c r="ORQ23"/>
      <c r="ORR23"/>
      <c r="ORS23"/>
      <c r="ORT23"/>
      <c r="ORU23"/>
      <c r="ORV23"/>
      <c r="ORW23"/>
      <c r="ORX23"/>
      <c r="ORY23"/>
      <c r="ORZ23"/>
      <c r="OSA23"/>
      <c r="OSB23"/>
      <c r="OSC23"/>
      <c r="OSD23"/>
      <c r="OSE23"/>
      <c r="OSF23"/>
      <c r="OSG23"/>
      <c r="OSH23"/>
      <c r="OSI23"/>
      <c r="OSJ23"/>
      <c r="OSK23"/>
      <c r="OSL23"/>
      <c r="OSM23"/>
      <c r="OSN23"/>
      <c r="OSO23"/>
      <c r="OSP23"/>
      <c r="OSQ23"/>
      <c r="OSR23"/>
      <c r="OSS23"/>
      <c r="OST23"/>
      <c r="OSU23"/>
      <c r="OSV23"/>
      <c r="OSW23"/>
      <c r="OSX23"/>
      <c r="OSY23"/>
      <c r="OSZ23"/>
      <c r="OTA23"/>
      <c r="OTB23"/>
      <c r="OTC23"/>
      <c r="OTD23"/>
      <c r="OTE23"/>
      <c r="OTF23"/>
      <c r="OTG23"/>
      <c r="OTH23"/>
      <c r="OTI23"/>
      <c r="OTJ23"/>
      <c r="OTK23"/>
      <c r="OTL23"/>
      <c r="OTM23"/>
      <c r="OTN23"/>
      <c r="OTO23"/>
      <c r="OTP23"/>
      <c r="OTQ23"/>
      <c r="OTR23"/>
      <c r="OTS23"/>
      <c r="OTT23"/>
      <c r="OTU23"/>
      <c r="OTV23"/>
      <c r="OTW23"/>
      <c r="OTX23"/>
      <c r="OTY23"/>
      <c r="OTZ23"/>
      <c r="OUA23"/>
      <c r="OUB23"/>
      <c r="OUC23"/>
      <c r="OUD23"/>
      <c r="OUE23"/>
      <c r="OUF23"/>
      <c r="OUG23"/>
      <c r="OUH23"/>
      <c r="OUI23"/>
      <c r="OUJ23"/>
      <c r="OUK23"/>
      <c r="OUL23"/>
      <c r="OUM23"/>
      <c r="OUN23"/>
      <c r="OUO23"/>
      <c r="OUP23"/>
      <c r="OUQ23"/>
      <c r="OUR23"/>
      <c r="OUS23"/>
      <c r="OUT23"/>
      <c r="OUU23"/>
      <c r="OUV23"/>
      <c r="OUW23"/>
      <c r="OUX23"/>
      <c r="OUY23"/>
      <c r="OUZ23"/>
      <c r="OVA23"/>
      <c r="OVB23"/>
      <c r="OVC23"/>
      <c r="OVD23"/>
      <c r="OVE23"/>
      <c r="OVF23"/>
      <c r="OVG23"/>
      <c r="OVH23"/>
      <c r="OVI23"/>
      <c r="OVJ23"/>
      <c r="OVK23"/>
      <c r="OVL23"/>
      <c r="OVM23"/>
      <c r="OVN23"/>
      <c r="OVO23"/>
      <c r="OVP23"/>
      <c r="OVQ23"/>
      <c r="OVR23"/>
      <c r="OVS23"/>
      <c r="OVT23"/>
      <c r="OVU23"/>
      <c r="OVV23"/>
      <c r="OVW23"/>
      <c r="OVX23"/>
      <c r="OVY23"/>
      <c r="OVZ23"/>
      <c r="OWA23"/>
      <c r="OWB23"/>
      <c r="OWC23"/>
      <c r="OWD23"/>
      <c r="OWE23"/>
      <c r="OWF23"/>
      <c r="OWG23"/>
      <c r="OWH23"/>
      <c r="OWI23"/>
      <c r="OWJ23"/>
      <c r="OWK23"/>
      <c r="OWL23"/>
      <c r="OWM23"/>
      <c r="OWN23"/>
      <c r="OWO23"/>
      <c r="OWP23"/>
      <c r="OWQ23"/>
      <c r="OWR23"/>
      <c r="OWS23"/>
      <c r="OWT23"/>
      <c r="OWU23"/>
      <c r="OWV23"/>
      <c r="OWW23"/>
      <c r="OWX23"/>
      <c r="OWY23"/>
      <c r="OWZ23"/>
      <c r="OXA23"/>
      <c r="OXB23"/>
      <c r="OXC23"/>
      <c r="OXD23"/>
      <c r="OXE23"/>
      <c r="OXF23"/>
      <c r="OXG23"/>
      <c r="OXH23"/>
      <c r="OXI23"/>
      <c r="OXJ23"/>
      <c r="OXK23"/>
      <c r="OXL23"/>
      <c r="OXM23"/>
      <c r="OXN23"/>
      <c r="OXO23"/>
      <c r="OXP23"/>
      <c r="OXQ23"/>
      <c r="OXR23"/>
      <c r="OXS23"/>
      <c r="OXT23"/>
      <c r="OXU23"/>
      <c r="OXV23"/>
      <c r="OXW23"/>
      <c r="OXX23"/>
      <c r="OXY23"/>
      <c r="OXZ23"/>
      <c r="OYA23"/>
      <c r="OYB23"/>
      <c r="OYC23"/>
      <c r="OYD23"/>
      <c r="OYE23"/>
      <c r="OYF23"/>
      <c r="OYG23"/>
      <c r="OYH23"/>
      <c r="OYI23"/>
      <c r="OYJ23"/>
      <c r="OYK23"/>
      <c r="OYL23"/>
      <c r="OYM23"/>
      <c r="OYN23"/>
      <c r="OYO23"/>
      <c r="OYP23"/>
      <c r="OYQ23"/>
      <c r="OYR23"/>
      <c r="OYS23"/>
      <c r="OYT23"/>
      <c r="OYU23"/>
      <c r="OYV23"/>
      <c r="OYW23"/>
      <c r="OYX23"/>
      <c r="OYY23"/>
      <c r="OYZ23"/>
      <c r="OZA23"/>
      <c r="OZB23"/>
      <c r="OZC23"/>
      <c r="OZD23"/>
      <c r="OZE23"/>
      <c r="OZF23"/>
      <c r="OZG23"/>
      <c r="OZH23"/>
      <c r="OZI23"/>
      <c r="OZJ23"/>
      <c r="OZK23"/>
      <c r="OZL23"/>
      <c r="OZM23"/>
      <c r="OZN23"/>
      <c r="OZO23"/>
      <c r="OZP23"/>
      <c r="OZQ23"/>
      <c r="OZR23"/>
      <c r="OZS23"/>
      <c r="OZT23"/>
      <c r="OZU23"/>
      <c r="OZV23"/>
      <c r="OZW23"/>
      <c r="OZX23"/>
      <c r="OZY23"/>
      <c r="OZZ23"/>
      <c r="PAA23"/>
      <c r="PAB23"/>
      <c r="PAC23"/>
      <c r="PAD23"/>
      <c r="PAE23"/>
      <c r="PAF23"/>
      <c r="PAG23"/>
      <c r="PAH23"/>
      <c r="PAI23"/>
      <c r="PAJ23"/>
      <c r="PAK23"/>
      <c r="PAL23"/>
      <c r="PAM23"/>
      <c r="PAN23"/>
      <c r="PAO23"/>
      <c r="PAP23"/>
      <c r="PAQ23"/>
      <c r="PAR23"/>
      <c r="PAS23"/>
      <c r="PAT23"/>
      <c r="PAU23"/>
      <c r="PAV23"/>
      <c r="PAW23"/>
      <c r="PAX23"/>
      <c r="PAY23"/>
      <c r="PAZ23"/>
      <c r="PBA23"/>
      <c r="PBB23"/>
      <c r="PBC23"/>
      <c r="PBD23"/>
      <c r="PBE23"/>
      <c r="PBF23"/>
      <c r="PBG23"/>
      <c r="PBH23"/>
      <c r="PBI23"/>
      <c r="PBJ23"/>
      <c r="PBK23"/>
      <c r="PBL23"/>
      <c r="PBM23"/>
      <c r="PBN23"/>
      <c r="PBO23"/>
      <c r="PBP23"/>
      <c r="PBQ23"/>
      <c r="PBR23"/>
      <c r="PBS23"/>
      <c r="PBT23"/>
      <c r="PBU23"/>
      <c r="PBV23"/>
      <c r="PBW23"/>
      <c r="PBX23"/>
      <c r="PBY23"/>
      <c r="PBZ23"/>
      <c r="PCA23"/>
      <c r="PCB23"/>
      <c r="PCC23"/>
      <c r="PCD23"/>
      <c r="PCE23"/>
      <c r="PCF23"/>
      <c r="PCG23"/>
      <c r="PCH23"/>
      <c r="PCI23"/>
      <c r="PCJ23"/>
      <c r="PCK23"/>
      <c r="PCL23"/>
      <c r="PCM23"/>
      <c r="PCN23"/>
      <c r="PCO23"/>
      <c r="PCP23"/>
      <c r="PCQ23"/>
      <c r="PCR23"/>
      <c r="PCS23"/>
      <c r="PCT23"/>
      <c r="PCU23"/>
      <c r="PCV23"/>
      <c r="PCW23"/>
      <c r="PCX23"/>
      <c r="PCY23"/>
      <c r="PCZ23"/>
      <c r="PDA23"/>
      <c r="PDB23"/>
      <c r="PDC23"/>
      <c r="PDD23"/>
      <c r="PDE23"/>
      <c r="PDF23"/>
      <c r="PDG23"/>
      <c r="PDH23"/>
      <c r="PDI23"/>
      <c r="PDJ23"/>
      <c r="PDK23"/>
      <c r="PDL23"/>
      <c r="PDM23"/>
      <c r="PDN23"/>
      <c r="PDO23"/>
      <c r="PDP23"/>
      <c r="PDQ23"/>
      <c r="PDR23"/>
      <c r="PDS23"/>
      <c r="PDT23"/>
      <c r="PDU23"/>
      <c r="PDV23"/>
      <c r="PDW23"/>
      <c r="PDX23"/>
      <c r="PDY23"/>
      <c r="PDZ23"/>
      <c r="PEA23"/>
      <c r="PEB23"/>
      <c r="PEC23"/>
      <c r="PED23"/>
      <c r="PEE23"/>
      <c r="PEF23"/>
      <c r="PEG23"/>
      <c r="PEH23"/>
      <c r="PEI23"/>
      <c r="PEJ23"/>
      <c r="PEK23"/>
      <c r="PEL23"/>
      <c r="PEM23"/>
      <c r="PEN23"/>
      <c r="PEO23"/>
      <c r="PEP23"/>
      <c r="PEQ23"/>
      <c r="PER23"/>
      <c r="PES23"/>
      <c r="PET23"/>
      <c r="PEU23"/>
      <c r="PEV23"/>
      <c r="PEW23"/>
      <c r="PEX23"/>
      <c r="PEY23"/>
      <c r="PEZ23"/>
      <c r="PFA23"/>
      <c r="PFB23"/>
      <c r="PFC23"/>
      <c r="PFD23"/>
      <c r="PFE23"/>
      <c r="PFF23"/>
      <c r="PFG23"/>
      <c r="PFH23"/>
      <c r="PFI23"/>
      <c r="PFJ23"/>
      <c r="PFK23"/>
      <c r="PFL23"/>
      <c r="PFM23"/>
      <c r="PFN23"/>
      <c r="PFO23"/>
      <c r="PFP23"/>
      <c r="PFQ23"/>
      <c r="PFR23"/>
      <c r="PFS23"/>
      <c r="PFT23"/>
      <c r="PFU23"/>
      <c r="PFV23"/>
      <c r="PFW23"/>
      <c r="PFX23"/>
      <c r="PFY23"/>
      <c r="PFZ23"/>
      <c r="PGA23"/>
      <c r="PGB23"/>
      <c r="PGC23"/>
      <c r="PGD23"/>
      <c r="PGE23"/>
      <c r="PGF23"/>
      <c r="PGG23"/>
      <c r="PGH23"/>
      <c r="PGI23"/>
      <c r="PGJ23"/>
      <c r="PGK23"/>
      <c r="PGL23"/>
      <c r="PGM23"/>
      <c r="PGN23"/>
      <c r="PGO23"/>
      <c r="PGP23"/>
      <c r="PGQ23"/>
      <c r="PGR23"/>
      <c r="PGS23"/>
      <c r="PGT23"/>
      <c r="PGU23"/>
      <c r="PGV23"/>
      <c r="PGW23"/>
      <c r="PGX23"/>
      <c r="PGY23"/>
      <c r="PGZ23"/>
      <c r="PHA23"/>
      <c r="PHB23"/>
      <c r="PHC23"/>
      <c r="PHD23"/>
      <c r="PHE23"/>
      <c r="PHF23"/>
      <c r="PHG23"/>
      <c r="PHH23"/>
      <c r="PHI23"/>
      <c r="PHJ23"/>
      <c r="PHK23"/>
      <c r="PHL23"/>
      <c r="PHM23"/>
      <c r="PHN23"/>
      <c r="PHO23"/>
      <c r="PHP23"/>
      <c r="PHQ23"/>
      <c r="PHR23"/>
      <c r="PHS23"/>
      <c r="PHT23"/>
      <c r="PHU23"/>
      <c r="PHV23"/>
      <c r="PHW23"/>
      <c r="PHX23"/>
      <c r="PHY23"/>
      <c r="PHZ23"/>
      <c r="PIA23"/>
      <c r="PIB23"/>
      <c r="PIC23"/>
      <c r="PID23"/>
      <c r="PIE23"/>
      <c r="PIF23"/>
      <c r="PIG23"/>
      <c r="PIH23"/>
      <c r="PII23"/>
      <c r="PIJ23"/>
      <c r="PIK23"/>
      <c r="PIL23"/>
      <c r="PIM23"/>
      <c r="PIN23"/>
      <c r="PIO23"/>
      <c r="PIP23"/>
      <c r="PIQ23"/>
      <c r="PIR23"/>
      <c r="PIS23"/>
      <c r="PIT23"/>
      <c r="PIU23"/>
      <c r="PIV23"/>
      <c r="PIW23"/>
      <c r="PIX23"/>
      <c r="PIY23"/>
      <c r="PIZ23"/>
      <c r="PJA23"/>
      <c r="PJB23"/>
      <c r="PJC23"/>
      <c r="PJD23"/>
      <c r="PJE23"/>
      <c r="PJF23"/>
      <c r="PJG23"/>
      <c r="PJH23"/>
      <c r="PJI23"/>
      <c r="PJJ23"/>
      <c r="PJK23"/>
      <c r="PJL23"/>
      <c r="PJM23"/>
      <c r="PJN23"/>
      <c r="PJO23"/>
      <c r="PJP23"/>
      <c r="PJQ23"/>
      <c r="PJR23"/>
      <c r="PJS23"/>
      <c r="PJT23"/>
      <c r="PJU23"/>
      <c r="PJV23"/>
      <c r="PJW23"/>
      <c r="PJX23"/>
      <c r="PJY23"/>
      <c r="PJZ23"/>
      <c r="PKA23"/>
      <c r="PKB23"/>
      <c r="PKC23"/>
      <c r="PKD23"/>
      <c r="PKE23"/>
      <c r="PKF23"/>
      <c r="PKG23"/>
      <c r="PKH23"/>
      <c r="PKI23"/>
      <c r="PKJ23"/>
      <c r="PKK23"/>
      <c r="PKL23"/>
      <c r="PKM23"/>
      <c r="PKN23"/>
      <c r="PKO23"/>
      <c r="PKP23"/>
      <c r="PKQ23"/>
      <c r="PKR23"/>
      <c r="PKS23"/>
      <c r="PKT23"/>
      <c r="PKU23"/>
      <c r="PKV23"/>
      <c r="PKW23"/>
      <c r="PKX23"/>
      <c r="PKY23"/>
      <c r="PKZ23"/>
      <c r="PLA23"/>
      <c r="PLB23"/>
      <c r="PLC23"/>
      <c r="PLD23"/>
      <c r="PLE23"/>
      <c r="PLF23"/>
      <c r="PLG23"/>
      <c r="PLH23"/>
      <c r="PLI23"/>
      <c r="PLJ23"/>
      <c r="PLK23"/>
      <c r="PLL23"/>
      <c r="PLM23"/>
      <c r="PLN23"/>
      <c r="PLO23"/>
      <c r="PLP23"/>
      <c r="PLQ23"/>
      <c r="PLR23"/>
      <c r="PLS23"/>
      <c r="PLT23"/>
      <c r="PLU23"/>
      <c r="PLV23"/>
      <c r="PLW23"/>
      <c r="PLX23"/>
      <c r="PLY23"/>
      <c r="PLZ23"/>
      <c r="PMA23"/>
      <c r="PMB23"/>
      <c r="PMC23"/>
      <c r="PMD23"/>
      <c r="PME23"/>
      <c r="PMF23"/>
      <c r="PMG23"/>
      <c r="PMH23"/>
      <c r="PMI23"/>
      <c r="PMJ23"/>
      <c r="PMK23"/>
      <c r="PML23"/>
      <c r="PMM23"/>
      <c r="PMN23"/>
      <c r="PMO23"/>
      <c r="PMP23"/>
      <c r="PMQ23"/>
      <c r="PMR23"/>
      <c r="PMS23"/>
      <c r="PMT23"/>
      <c r="PMU23"/>
      <c r="PMV23"/>
      <c r="PMW23"/>
      <c r="PMX23"/>
      <c r="PMY23"/>
      <c r="PMZ23"/>
      <c r="PNA23"/>
      <c r="PNB23"/>
      <c r="PNC23"/>
      <c r="PND23"/>
      <c r="PNE23"/>
      <c r="PNF23"/>
      <c r="PNG23"/>
      <c r="PNH23"/>
      <c r="PNI23"/>
      <c r="PNJ23"/>
      <c r="PNK23"/>
      <c r="PNL23"/>
      <c r="PNM23"/>
      <c r="PNN23"/>
      <c r="PNO23"/>
      <c r="PNP23"/>
      <c r="PNQ23"/>
      <c r="PNR23"/>
      <c r="PNS23"/>
      <c r="PNT23"/>
      <c r="PNU23"/>
      <c r="PNV23"/>
      <c r="PNW23"/>
      <c r="PNX23"/>
      <c r="PNY23"/>
      <c r="PNZ23"/>
      <c r="POA23"/>
      <c r="POB23"/>
      <c r="POC23"/>
      <c r="POD23"/>
      <c r="POE23"/>
      <c r="POF23"/>
      <c r="POG23"/>
      <c r="POH23"/>
      <c r="POI23"/>
      <c r="POJ23"/>
      <c r="POK23"/>
      <c r="POL23"/>
      <c r="POM23"/>
      <c r="PON23"/>
      <c r="POO23"/>
      <c r="POP23"/>
      <c r="POQ23"/>
      <c r="POR23"/>
      <c r="POS23"/>
      <c r="POT23"/>
      <c r="POU23"/>
      <c r="POV23"/>
      <c r="POW23"/>
      <c r="POX23"/>
      <c r="POY23"/>
      <c r="POZ23"/>
      <c r="PPA23"/>
      <c r="PPB23"/>
      <c r="PPC23"/>
      <c r="PPD23"/>
      <c r="PPE23"/>
      <c r="PPF23"/>
      <c r="PPG23"/>
      <c r="PPH23"/>
      <c r="PPI23"/>
      <c r="PPJ23"/>
      <c r="PPK23"/>
      <c r="PPL23"/>
      <c r="PPM23"/>
      <c r="PPN23"/>
      <c r="PPO23"/>
      <c r="PPP23"/>
      <c r="PPQ23"/>
      <c r="PPR23"/>
      <c r="PPS23"/>
      <c r="PPT23"/>
      <c r="PPU23"/>
      <c r="PPV23"/>
      <c r="PPW23"/>
      <c r="PPX23"/>
      <c r="PPY23"/>
      <c r="PPZ23"/>
      <c r="PQA23"/>
      <c r="PQB23"/>
      <c r="PQC23"/>
      <c r="PQD23"/>
      <c r="PQE23"/>
      <c r="PQF23"/>
      <c r="PQG23"/>
      <c r="PQH23"/>
      <c r="PQI23"/>
      <c r="PQJ23"/>
      <c r="PQK23"/>
      <c r="PQL23"/>
      <c r="PQM23"/>
      <c r="PQN23"/>
      <c r="PQO23"/>
      <c r="PQP23"/>
      <c r="PQQ23"/>
      <c r="PQR23"/>
      <c r="PQS23"/>
      <c r="PQT23"/>
      <c r="PQU23"/>
      <c r="PQV23"/>
      <c r="PQW23"/>
      <c r="PQX23"/>
      <c r="PQY23"/>
      <c r="PQZ23"/>
      <c r="PRA23"/>
      <c r="PRB23"/>
      <c r="PRC23"/>
      <c r="PRD23"/>
      <c r="PRE23"/>
      <c r="PRF23"/>
      <c r="PRG23"/>
      <c r="PRH23"/>
      <c r="PRI23"/>
      <c r="PRJ23"/>
      <c r="PRK23"/>
      <c r="PRL23"/>
      <c r="PRM23"/>
      <c r="PRN23"/>
      <c r="PRO23"/>
      <c r="PRP23"/>
      <c r="PRQ23"/>
      <c r="PRR23"/>
      <c r="PRS23"/>
      <c r="PRT23"/>
      <c r="PRU23"/>
      <c r="PRV23"/>
      <c r="PRW23"/>
      <c r="PRX23"/>
      <c r="PRY23"/>
      <c r="PRZ23"/>
      <c r="PSA23"/>
      <c r="PSB23"/>
      <c r="PSC23"/>
      <c r="PSD23"/>
      <c r="PSE23"/>
      <c r="PSF23"/>
      <c r="PSG23"/>
      <c r="PSH23"/>
      <c r="PSI23"/>
      <c r="PSJ23"/>
      <c r="PSK23"/>
      <c r="PSL23"/>
      <c r="PSM23"/>
      <c r="PSN23"/>
      <c r="PSO23"/>
      <c r="PSP23"/>
      <c r="PSQ23"/>
      <c r="PSR23"/>
      <c r="PSS23"/>
      <c r="PST23"/>
      <c r="PSU23"/>
      <c r="PSV23"/>
      <c r="PSW23"/>
      <c r="PSX23"/>
      <c r="PSY23"/>
      <c r="PSZ23"/>
      <c r="PTA23"/>
      <c r="PTB23"/>
      <c r="PTC23"/>
      <c r="PTD23"/>
      <c r="PTE23"/>
      <c r="PTF23"/>
      <c r="PTG23"/>
      <c r="PTH23"/>
      <c r="PTI23"/>
      <c r="PTJ23"/>
      <c r="PTK23"/>
      <c r="PTL23"/>
      <c r="PTM23"/>
      <c r="PTN23"/>
      <c r="PTO23"/>
      <c r="PTP23"/>
      <c r="PTQ23"/>
      <c r="PTR23"/>
      <c r="PTS23"/>
      <c r="PTT23"/>
      <c r="PTU23"/>
      <c r="PTV23"/>
      <c r="PTW23"/>
      <c r="PTX23"/>
      <c r="PTY23"/>
      <c r="PTZ23"/>
      <c r="PUA23"/>
      <c r="PUB23"/>
      <c r="PUC23"/>
      <c r="PUD23"/>
      <c r="PUE23"/>
      <c r="PUF23"/>
      <c r="PUG23"/>
      <c r="PUH23"/>
      <c r="PUI23"/>
      <c r="PUJ23"/>
      <c r="PUK23"/>
      <c r="PUL23"/>
      <c r="PUM23"/>
      <c r="PUN23"/>
      <c r="PUO23"/>
      <c r="PUP23"/>
      <c r="PUQ23"/>
      <c r="PUR23"/>
      <c r="PUS23"/>
      <c r="PUT23"/>
      <c r="PUU23"/>
      <c r="PUV23"/>
      <c r="PUW23"/>
      <c r="PUX23"/>
      <c r="PUY23"/>
      <c r="PUZ23"/>
      <c r="PVA23"/>
      <c r="PVB23"/>
      <c r="PVC23"/>
      <c r="PVD23"/>
      <c r="PVE23"/>
      <c r="PVF23"/>
      <c r="PVG23"/>
      <c r="PVH23"/>
      <c r="PVI23"/>
      <c r="PVJ23"/>
      <c r="PVK23"/>
      <c r="PVL23"/>
      <c r="PVM23"/>
      <c r="PVN23"/>
      <c r="PVO23"/>
      <c r="PVP23"/>
      <c r="PVQ23"/>
      <c r="PVR23"/>
      <c r="PVS23"/>
      <c r="PVT23"/>
      <c r="PVU23"/>
      <c r="PVV23"/>
      <c r="PVW23"/>
      <c r="PVX23"/>
      <c r="PVY23"/>
      <c r="PVZ23"/>
      <c r="PWA23"/>
      <c r="PWB23"/>
      <c r="PWC23"/>
      <c r="PWD23"/>
      <c r="PWE23"/>
      <c r="PWF23"/>
      <c r="PWG23"/>
      <c r="PWH23"/>
      <c r="PWI23"/>
      <c r="PWJ23"/>
      <c r="PWK23"/>
      <c r="PWL23"/>
      <c r="PWM23"/>
      <c r="PWN23"/>
      <c r="PWO23"/>
      <c r="PWP23"/>
      <c r="PWQ23"/>
      <c r="PWR23"/>
      <c r="PWS23"/>
      <c r="PWT23"/>
      <c r="PWU23"/>
      <c r="PWV23"/>
      <c r="PWW23"/>
      <c r="PWX23"/>
      <c r="PWY23"/>
      <c r="PWZ23"/>
      <c r="PXA23"/>
      <c r="PXB23"/>
      <c r="PXC23"/>
      <c r="PXD23"/>
      <c r="PXE23"/>
      <c r="PXF23"/>
      <c r="PXG23"/>
      <c r="PXH23"/>
      <c r="PXI23"/>
      <c r="PXJ23"/>
      <c r="PXK23"/>
      <c r="PXL23"/>
      <c r="PXM23"/>
      <c r="PXN23"/>
      <c r="PXO23"/>
      <c r="PXP23"/>
      <c r="PXQ23"/>
      <c r="PXR23"/>
      <c r="PXS23"/>
      <c r="PXT23"/>
      <c r="PXU23"/>
      <c r="PXV23"/>
      <c r="PXW23"/>
      <c r="PXX23"/>
      <c r="PXY23"/>
      <c r="PXZ23"/>
      <c r="PYA23"/>
      <c r="PYB23"/>
      <c r="PYC23"/>
      <c r="PYD23"/>
      <c r="PYE23"/>
      <c r="PYF23"/>
      <c r="PYG23"/>
      <c r="PYH23"/>
      <c r="PYI23"/>
      <c r="PYJ23"/>
      <c r="PYK23"/>
      <c r="PYL23"/>
      <c r="PYM23"/>
      <c r="PYN23"/>
      <c r="PYO23"/>
      <c r="PYP23"/>
      <c r="PYQ23"/>
      <c r="PYR23"/>
      <c r="PYS23"/>
      <c r="PYT23"/>
      <c r="PYU23"/>
      <c r="PYV23"/>
      <c r="PYW23"/>
      <c r="PYX23"/>
      <c r="PYY23"/>
      <c r="PYZ23"/>
      <c r="PZA23"/>
      <c r="PZB23"/>
      <c r="PZC23"/>
      <c r="PZD23"/>
      <c r="PZE23"/>
      <c r="PZF23"/>
      <c r="PZG23"/>
      <c r="PZH23"/>
      <c r="PZI23"/>
      <c r="PZJ23"/>
      <c r="PZK23"/>
      <c r="PZL23"/>
      <c r="PZM23"/>
      <c r="PZN23"/>
      <c r="PZO23"/>
      <c r="PZP23"/>
      <c r="PZQ23"/>
      <c r="PZR23"/>
      <c r="PZS23"/>
      <c r="PZT23"/>
      <c r="PZU23"/>
      <c r="PZV23"/>
      <c r="PZW23"/>
      <c r="PZX23"/>
      <c r="PZY23"/>
      <c r="PZZ23"/>
      <c r="QAA23"/>
      <c r="QAB23"/>
      <c r="QAC23"/>
      <c r="QAD23"/>
      <c r="QAE23"/>
      <c r="QAF23"/>
      <c r="QAG23"/>
      <c r="QAH23"/>
      <c r="QAI23"/>
      <c r="QAJ23"/>
      <c r="QAK23"/>
      <c r="QAL23"/>
      <c r="QAM23"/>
      <c r="QAN23"/>
      <c r="QAO23"/>
      <c r="QAP23"/>
      <c r="QAQ23"/>
      <c r="QAR23"/>
      <c r="QAS23"/>
      <c r="QAT23"/>
      <c r="QAU23"/>
      <c r="QAV23"/>
      <c r="QAW23"/>
      <c r="QAX23"/>
      <c r="QAY23"/>
      <c r="QAZ23"/>
      <c r="QBA23"/>
      <c r="QBB23"/>
      <c r="QBC23"/>
      <c r="QBD23"/>
      <c r="QBE23"/>
      <c r="QBF23"/>
      <c r="QBG23"/>
      <c r="QBH23"/>
      <c r="QBI23"/>
      <c r="QBJ23"/>
      <c r="QBK23"/>
      <c r="QBL23"/>
      <c r="QBM23"/>
      <c r="QBN23"/>
      <c r="QBO23"/>
      <c r="QBP23"/>
      <c r="QBQ23"/>
      <c r="QBR23"/>
      <c r="QBS23"/>
      <c r="QBT23"/>
      <c r="QBU23"/>
      <c r="QBV23"/>
      <c r="QBW23"/>
      <c r="QBX23"/>
      <c r="QBY23"/>
      <c r="QBZ23"/>
      <c r="QCA23"/>
      <c r="QCB23"/>
      <c r="QCC23"/>
      <c r="QCD23"/>
      <c r="QCE23"/>
      <c r="QCF23"/>
      <c r="QCG23"/>
      <c r="QCH23"/>
      <c r="QCI23"/>
      <c r="QCJ23"/>
      <c r="QCK23"/>
      <c r="QCL23"/>
      <c r="QCM23"/>
      <c r="QCN23"/>
      <c r="QCO23"/>
      <c r="QCP23"/>
      <c r="QCQ23"/>
      <c r="QCR23"/>
      <c r="QCS23"/>
      <c r="QCT23"/>
      <c r="QCU23"/>
      <c r="QCV23"/>
      <c r="QCW23"/>
      <c r="QCX23"/>
      <c r="QCY23"/>
      <c r="QCZ23"/>
      <c r="QDA23"/>
      <c r="QDB23"/>
      <c r="QDC23"/>
      <c r="QDD23"/>
      <c r="QDE23"/>
      <c r="QDF23"/>
      <c r="QDG23"/>
      <c r="QDH23"/>
      <c r="QDI23"/>
      <c r="QDJ23"/>
      <c r="QDK23"/>
      <c r="QDL23"/>
      <c r="QDM23"/>
      <c r="QDN23"/>
      <c r="QDO23"/>
      <c r="QDP23"/>
      <c r="QDQ23"/>
      <c r="QDR23"/>
      <c r="QDS23"/>
      <c r="QDT23"/>
      <c r="QDU23"/>
      <c r="QDV23"/>
      <c r="QDW23"/>
      <c r="QDX23"/>
      <c r="QDY23"/>
      <c r="QDZ23"/>
      <c r="QEA23"/>
      <c r="QEB23"/>
      <c r="QEC23"/>
      <c r="QED23"/>
      <c r="QEE23"/>
      <c r="QEF23"/>
      <c r="QEG23"/>
      <c r="QEH23"/>
      <c r="QEI23"/>
      <c r="QEJ23"/>
      <c r="QEK23"/>
      <c r="QEL23"/>
      <c r="QEM23"/>
      <c r="QEN23"/>
      <c r="QEO23"/>
      <c r="QEP23"/>
      <c r="QEQ23"/>
      <c r="QER23"/>
      <c r="QES23"/>
      <c r="QET23"/>
      <c r="QEU23"/>
      <c r="QEV23"/>
      <c r="QEW23"/>
      <c r="QEX23"/>
      <c r="QEY23"/>
      <c r="QEZ23"/>
      <c r="QFA23"/>
      <c r="QFB23"/>
      <c r="QFC23"/>
      <c r="QFD23"/>
      <c r="QFE23"/>
      <c r="QFF23"/>
      <c r="QFG23"/>
      <c r="QFH23"/>
      <c r="QFI23"/>
      <c r="QFJ23"/>
      <c r="QFK23"/>
      <c r="QFL23"/>
      <c r="QFM23"/>
      <c r="QFN23"/>
      <c r="QFO23"/>
      <c r="QFP23"/>
      <c r="QFQ23"/>
      <c r="QFR23"/>
      <c r="QFS23"/>
      <c r="QFT23"/>
      <c r="QFU23"/>
      <c r="QFV23"/>
      <c r="QFW23"/>
      <c r="QFX23"/>
      <c r="QFY23"/>
      <c r="QFZ23"/>
      <c r="QGA23"/>
      <c r="QGB23"/>
      <c r="QGC23"/>
      <c r="QGD23"/>
      <c r="QGE23"/>
      <c r="QGF23"/>
      <c r="QGG23"/>
      <c r="QGH23"/>
      <c r="QGI23"/>
      <c r="QGJ23"/>
      <c r="QGK23"/>
      <c r="QGL23"/>
      <c r="QGM23"/>
      <c r="QGN23"/>
      <c r="QGO23"/>
      <c r="QGP23"/>
      <c r="QGQ23"/>
      <c r="QGR23"/>
      <c r="QGS23"/>
      <c r="QGT23"/>
      <c r="QGU23"/>
      <c r="QGV23"/>
      <c r="QGW23"/>
      <c r="QGX23"/>
      <c r="QGY23"/>
      <c r="QGZ23"/>
      <c r="QHA23"/>
      <c r="QHB23"/>
      <c r="QHC23"/>
      <c r="QHD23"/>
      <c r="QHE23"/>
      <c r="QHF23"/>
      <c r="QHG23"/>
      <c r="QHH23"/>
      <c r="QHI23"/>
      <c r="QHJ23"/>
      <c r="QHK23"/>
      <c r="QHL23"/>
      <c r="QHM23"/>
      <c r="QHN23"/>
      <c r="QHO23"/>
      <c r="QHP23"/>
      <c r="QHQ23"/>
      <c r="QHR23"/>
      <c r="QHS23"/>
      <c r="QHT23"/>
      <c r="QHU23"/>
      <c r="QHV23"/>
      <c r="QHW23"/>
      <c r="QHX23"/>
      <c r="QHY23"/>
      <c r="QHZ23"/>
      <c r="QIA23"/>
      <c r="QIB23"/>
      <c r="QIC23"/>
      <c r="QID23"/>
      <c r="QIE23"/>
      <c r="QIF23"/>
      <c r="QIG23"/>
      <c r="QIH23"/>
      <c r="QII23"/>
      <c r="QIJ23"/>
      <c r="QIK23"/>
      <c r="QIL23"/>
      <c r="QIM23"/>
      <c r="QIN23"/>
      <c r="QIO23"/>
      <c r="QIP23"/>
      <c r="QIQ23"/>
      <c r="QIR23"/>
      <c r="QIS23"/>
      <c r="QIT23"/>
      <c r="QIU23"/>
      <c r="QIV23"/>
      <c r="QIW23"/>
      <c r="QIX23"/>
      <c r="QIY23"/>
      <c r="QIZ23"/>
      <c r="QJA23"/>
      <c r="QJB23"/>
      <c r="QJC23"/>
      <c r="QJD23"/>
      <c r="QJE23"/>
      <c r="QJF23"/>
      <c r="QJG23"/>
      <c r="QJH23"/>
      <c r="QJI23"/>
      <c r="QJJ23"/>
      <c r="QJK23"/>
      <c r="QJL23"/>
      <c r="QJM23"/>
      <c r="QJN23"/>
      <c r="QJO23"/>
      <c r="QJP23"/>
      <c r="QJQ23"/>
      <c r="QJR23"/>
      <c r="QJS23"/>
      <c r="QJT23"/>
      <c r="QJU23"/>
      <c r="QJV23"/>
      <c r="QJW23"/>
      <c r="QJX23"/>
      <c r="QJY23"/>
      <c r="QJZ23"/>
      <c r="QKA23"/>
      <c r="QKB23"/>
      <c r="QKC23"/>
      <c r="QKD23"/>
      <c r="QKE23"/>
      <c r="QKF23"/>
      <c r="QKG23"/>
      <c r="QKH23"/>
      <c r="QKI23"/>
      <c r="QKJ23"/>
      <c r="QKK23"/>
      <c r="QKL23"/>
      <c r="QKM23"/>
      <c r="QKN23"/>
      <c r="QKO23"/>
      <c r="QKP23"/>
      <c r="QKQ23"/>
      <c r="QKR23"/>
      <c r="QKS23"/>
      <c r="QKT23"/>
      <c r="QKU23"/>
      <c r="QKV23"/>
      <c r="QKW23"/>
      <c r="QKX23"/>
      <c r="QKY23"/>
      <c r="QKZ23"/>
      <c r="QLA23"/>
      <c r="QLB23"/>
      <c r="QLC23"/>
      <c r="QLD23"/>
      <c r="QLE23"/>
      <c r="QLF23"/>
      <c r="QLG23"/>
      <c r="QLH23"/>
      <c r="QLI23"/>
      <c r="QLJ23"/>
      <c r="QLK23"/>
      <c r="QLL23"/>
      <c r="QLM23"/>
      <c r="QLN23"/>
      <c r="QLO23"/>
      <c r="QLP23"/>
      <c r="QLQ23"/>
      <c r="QLR23"/>
      <c r="QLS23"/>
      <c r="QLT23"/>
      <c r="QLU23"/>
      <c r="QLV23"/>
      <c r="QLW23"/>
      <c r="QLX23"/>
      <c r="QLY23"/>
      <c r="QLZ23"/>
      <c r="QMA23"/>
      <c r="QMB23"/>
      <c r="QMC23"/>
      <c r="QMD23"/>
      <c r="QME23"/>
      <c r="QMF23"/>
      <c r="QMG23"/>
      <c r="QMH23"/>
      <c r="QMI23"/>
      <c r="QMJ23"/>
      <c r="QMK23"/>
      <c r="QML23"/>
      <c r="QMM23"/>
      <c r="QMN23"/>
      <c r="QMO23"/>
      <c r="QMP23"/>
      <c r="QMQ23"/>
      <c r="QMR23"/>
      <c r="QMS23"/>
      <c r="QMT23"/>
      <c r="QMU23"/>
      <c r="QMV23"/>
      <c r="QMW23"/>
      <c r="QMX23"/>
      <c r="QMY23"/>
      <c r="QMZ23"/>
      <c r="QNA23"/>
      <c r="QNB23"/>
      <c r="QNC23"/>
      <c r="QND23"/>
      <c r="QNE23"/>
      <c r="QNF23"/>
      <c r="QNG23"/>
      <c r="QNH23"/>
      <c r="QNI23"/>
      <c r="QNJ23"/>
      <c r="QNK23"/>
      <c r="QNL23"/>
      <c r="QNM23"/>
      <c r="QNN23"/>
      <c r="QNO23"/>
      <c r="QNP23"/>
      <c r="QNQ23"/>
      <c r="QNR23"/>
      <c r="QNS23"/>
      <c r="QNT23"/>
      <c r="QNU23"/>
      <c r="QNV23"/>
      <c r="QNW23"/>
      <c r="QNX23"/>
      <c r="QNY23"/>
      <c r="QNZ23"/>
      <c r="QOA23"/>
      <c r="QOB23"/>
      <c r="QOC23"/>
      <c r="QOD23"/>
      <c r="QOE23"/>
      <c r="QOF23"/>
      <c r="QOG23"/>
      <c r="QOH23"/>
      <c r="QOI23"/>
      <c r="QOJ23"/>
      <c r="QOK23"/>
      <c r="QOL23"/>
      <c r="QOM23"/>
      <c r="QON23"/>
      <c r="QOO23"/>
      <c r="QOP23"/>
      <c r="QOQ23"/>
      <c r="QOR23"/>
      <c r="QOS23"/>
      <c r="QOT23"/>
      <c r="QOU23"/>
      <c r="QOV23"/>
      <c r="QOW23"/>
      <c r="QOX23"/>
      <c r="QOY23"/>
      <c r="QOZ23"/>
      <c r="QPA23"/>
      <c r="QPB23"/>
      <c r="QPC23"/>
      <c r="QPD23"/>
      <c r="QPE23"/>
      <c r="QPF23"/>
      <c r="QPG23"/>
      <c r="QPH23"/>
      <c r="QPI23"/>
      <c r="QPJ23"/>
      <c r="QPK23"/>
      <c r="QPL23"/>
      <c r="QPM23"/>
      <c r="QPN23"/>
      <c r="QPO23"/>
      <c r="QPP23"/>
      <c r="QPQ23"/>
      <c r="QPR23"/>
      <c r="QPS23"/>
      <c r="QPT23"/>
      <c r="QPU23"/>
      <c r="QPV23"/>
      <c r="QPW23"/>
      <c r="QPX23"/>
      <c r="QPY23"/>
      <c r="QPZ23"/>
      <c r="QQA23"/>
      <c r="QQB23"/>
      <c r="QQC23"/>
      <c r="QQD23"/>
      <c r="QQE23"/>
      <c r="QQF23"/>
      <c r="QQG23"/>
      <c r="QQH23"/>
      <c r="QQI23"/>
      <c r="QQJ23"/>
      <c r="QQK23"/>
      <c r="QQL23"/>
      <c r="QQM23"/>
      <c r="QQN23"/>
      <c r="QQO23"/>
      <c r="QQP23"/>
      <c r="QQQ23"/>
      <c r="QQR23"/>
      <c r="QQS23"/>
      <c r="QQT23"/>
      <c r="QQU23"/>
      <c r="QQV23"/>
      <c r="QQW23"/>
      <c r="QQX23"/>
      <c r="QQY23"/>
      <c r="QQZ23"/>
      <c r="QRA23"/>
      <c r="QRB23"/>
      <c r="QRC23"/>
      <c r="QRD23"/>
      <c r="QRE23"/>
      <c r="QRF23"/>
      <c r="QRG23"/>
      <c r="QRH23"/>
      <c r="QRI23"/>
      <c r="QRJ23"/>
      <c r="QRK23"/>
      <c r="QRL23"/>
      <c r="QRM23"/>
      <c r="QRN23"/>
      <c r="QRO23"/>
      <c r="QRP23"/>
      <c r="QRQ23"/>
      <c r="QRR23"/>
      <c r="QRS23"/>
      <c r="QRT23"/>
      <c r="QRU23"/>
      <c r="QRV23"/>
      <c r="QRW23"/>
      <c r="QRX23"/>
      <c r="QRY23"/>
      <c r="QRZ23"/>
      <c r="QSA23"/>
      <c r="QSB23"/>
      <c r="QSC23"/>
      <c r="QSD23"/>
      <c r="QSE23"/>
      <c r="QSF23"/>
      <c r="QSG23"/>
      <c r="QSH23"/>
      <c r="QSI23"/>
      <c r="QSJ23"/>
      <c r="QSK23"/>
      <c r="QSL23"/>
      <c r="QSM23"/>
      <c r="QSN23"/>
      <c r="QSO23"/>
      <c r="QSP23"/>
      <c r="QSQ23"/>
      <c r="QSR23"/>
      <c r="QSS23"/>
      <c r="QST23"/>
      <c r="QSU23"/>
      <c r="QSV23"/>
      <c r="QSW23"/>
      <c r="QSX23"/>
      <c r="QSY23"/>
      <c r="QSZ23"/>
      <c r="QTA23"/>
      <c r="QTB23"/>
      <c r="QTC23"/>
      <c r="QTD23"/>
      <c r="QTE23"/>
      <c r="QTF23"/>
      <c r="QTG23"/>
      <c r="QTH23"/>
      <c r="QTI23"/>
      <c r="QTJ23"/>
      <c r="QTK23"/>
      <c r="QTL23"/>
      <c r="QTM23"/>
      <c r="QTN23"/>
      <c r="QTO23"/>
      <c r="QTP23"/>
      <c r="QTQ23"/>
      <c r="QTR23"/>
      <c r="QTS23"/>
      <c r="QTT23"/>
      <c r="QTU23"/>
      <c r="QTV23"/>
      <c r="QTW23"/>
      <c r="QTX23"/>
      <c r="QTY23"/>
      <c r="QTZ23"/>
      <c r="QUA23"/>
      <c r="QUB23"/>
      <c r="QUC23"/>
      <c r="QUD23"/>
      <c r="QUE23"/>
      <c r="QUF23"/>
      <c r="QUG23"/>
      <c r="QUH23"/>
      <c r="QUI23"/>
      <c r="QUJ23"/>
      <c r="QUK23"/>
      <c r="QUL23"/>
      <c r="QUM23"/>
      <c r="QUN23"/>
      <c r="QUO23"/>
      <c r="QUP23"/>
      <c r="QUQ23"/>
      <c r="QUR23"/>
      <c r="QUS23"/>
      <c r="QUT23"/>
      <c r="QUU23"/>
      <c r="QUV23"/>
      <c r="QUW23"/>
      <c r="QUX23"/>
      <c r="QUY23"/>
      <c r="QUZ23"/>
      <c r="QVA23"/>
      <c r="QVB23"/>
      <c r="QVC23"/>
      <c r="QVD23"/>
      <c r="QVE23"/>
      <c r="QVF23"/>
      <c r="QVG23"/>
      <c r="QVH23"/>
      <c r="QVI23"/>
      <c r="QVJ23"/>
      <c r="QVK23"/>
      <c r="QVL23"/>
      <c r="QVM23"/>
      <c r="QVN23"/>
      <c r="QVO23"/>
      <c r="QVP23"/>
      <c r="QVQ23"/>
      <c r="QVR23"/>
      <c r="QVS23"/>
      <c r="QVT23"/>
      <c r="QVU23"/>
      <c r="QVV23"/>
      <c r="QVW23"/>
      <c r="QVX23"/>
      <c r="QVY23"/>
      <c r="QVZ23"/>
      <c r="QWA23"/>
      <c r="QWB23"/>
      <c r="QWC23"/>
      <c r="QWD23"/>
      <c r="QWE23"/>
      <c r="QWF23"/>
      <c r="QWG23"/>
      <c r="QWH23"/>
      <c r="QWI23"/>
      <c r="QWJ23"/>
      <c r="QWK23"/>
      <c r="QWL23"/>
      <c r="QWM23"/>
      <c r="QWN23"/>
      <c r="QWO23"/>
      <c r="QWP23"/>
      <c r="QWQ23"/>
      <c r="QWR23"/>
      <c r="QWS23"/>
      <c r="QWT23"/>
      <c r="QWU23"/>
      <c r="QWV23"/>
      <c r="QWW23"/>
      <c r="QWX23"/>
      <c r="QWY23"/>
      <c r="QWZ23"/>
      <c r="QXA23"/>
      <c r="QXB23"/>
      <c r="QXC23"/>
      <c r="QXD23"/>
      <c r="QXE23"/>
      <c r="QXF23"/>
      <c r="QXG23"/>
      <c r="QXH23"/>
      <c r="QXI23"/>
      <c r="QXJ23"/>
      <c r="QXK23"/>
      <c r="QXL23"/>
      <c r="QXM23"/>
      <c r="QXN23"/>
      <c r="QXO23"/>
      <c r="QXP23"/>
      <c r="QXQ23"/>
      <c r="QXR23"/>
      <c r="QXS23"/>
      <c r="QXT23"/>
      <c r="QXU23"/>
      <c r="QXV23"/>
      <c r="QXW23"/>
      <c r="QXX23"/>
      <c r="QXY23"/>
      <c r="QXZ23"/>
      <c r="QYA23"/>
      <c r="QYB23"/>
      <c r="QYC23"/>
      <c r="QYD23"/>
      <c r="QYE23"/>
      <c r="QYF23"/>
      <c r="QYG23"/>
      <c r="QYH23"/>
      <c r="QYI23"/>
      <c r="QYJ23"/>
      <c r="QYK23"/>
      <c r="QYL23"/>
      <c r="QYM23"/>
      <c r="QYN23"/>
      <c r="QYO23"/>
      <c r="QYP23"/>
      <c r="QYQ23"/>
      <c r="QYR23"/>
      <c r="QYS23"/>
      <c r="QYT23"/>
      <c r="QYU23"/>
      <c r="QYV23"/>
      <c r="QYW23"/>
      <c r="QYX23"/>
      <c r="QYY23"/>
      <c r="QYZ23"/>
      <c r="QZA23"/>
      <c r="QZB23"/>
      <c r="QZC23"/>
      <c r="QZD23"/>
      <c r="QZE23"/>
      <c r="QZF23"/>
      <c r="QZG23"/>
      <c r="QZH23"/>
      <c r="QZI23"/>
      <c r="QZJ23"/>
      <c r="QZK23"/>
      <c r="QZL23"/>
      <c r="QZM23"/>
      <c r="QZN23"/>
      <c r="QZO23"/>
      <c r="QZP23"/>
      <c r="QZQ23"/>
      <c r="QZR23"/>
      <c r="QZS23"/>
      <c r="QZT23"/>
      <c r="QZU23"/>
      <c r="QZV23"/>
      <c r="QZW23"/>
      <c r="QZX23"/>
      <c r="QZY23"/>
      <c r="QZZ23"/>
      <c r="RAA23"/>
      <c r="RAB23"/>
      <c r="RAC23"/>
      <c r="RAD23"/>
      <c r="RAE23"/>
      <c r="RAF23"/>
      <c r="RAG23"/>
      <c r="RAH23"/>
      <c r="RAI23"/>
      <c r="RAJ23"/>
      <c r="RAK23"/>
      <c r="RAL23"/>
      <c r="RAM23"/>
      <c r="RAN23"/>
      <c r="RAO23"/>
      <c r="RAP23"/>
      <c r="RAQ23"/>
      <c r="RAR23"/>
      <c r="RAS23"/>
      <c r="RAT23"/>
      <c r="RAU23"/>
      <c r="RAV23"/>
      <c r="RAW23"/>
      <c r="RAX23"/>
      <c r="RAY23"/>
      <c r="RAZ23"/>
      <c r="RBA23"/>
      <c r="RBB23"/>
      <c r="RBC23"/>
      <c r="RBD23"/>
      <c r="RBE23"/>
      <c r="RBF23"/>
      <c r="RBG23"/>
      <c r="RBH23"/>
      <c r="RBI23"/>
      <c r="RBJ23"/>
      <c r="RBK23"/>
      <c r="RBL23"/>
      <c r="RBM23"/>
      <c r="RBN23"/>
      <c r="RBO23"/>
      <c r="RBP23"/>
      <c r="RBQ23"/>
      <c r="RBR23"/>
      <c r="RBS23"/>
      <c r="RBT23"/>
      <c r="RBU23"/>
      <c r="RBV23"/>
      <c r="RBW23"/>
      <c r="RBX23"/>
      <c r="RBY23"/>
      <c r="RBZ23"/>
      <c r="RCA23"/>
      <c r="RCB23"/>
      <c r="RCC23"/>
      <c r="RCD23"/>
      <c r="RCE23"/>
      <c r="RCF23"/>
      <c r="RCG23"/>
      <c r="RCH23"/>
      <c r="RCI23"/>
      <c r="RCJ23"/>
      <c r="RCK23"/>
      <c r="RCL23"/>
      <c r="RCM23"/>
      <c r="RCN23"/>
      <c r="RCO23"/>
      <c r="RCP23"/>
      <c r="RCQ23"/>
      <c r="RCR23"/>
      <c r="RCS23"/>
      <c r="RCT23"/>
      <c r="RCU23"/>
      <c r="RCV23"/>
      <c r="RCW23"/>
      <c r="RCX23"/>
      <c r="RCY23"/>
      <c r="RCZ23"/>
      <c r="RDA23"/>
      <c r="RDB23"/>
      <c r="RDC23"/>
      <c r="RDD23"/>
      <c r="RDE23"/>
      <c r="RDF23"/>
      <c r="RDG23"/>
      <c r="RDH23"/>
      <c r="RDI23"/>
      <c r="RDJ23"/>
      <c r="RDK23"/>
      <c r="RDL23"/>
      <c r="RDM23"/>
      <c r="RDN23"/>
      <c r="RDO23"/>
      <c r="RDP23"/>
      <c r="RDQ23"/>
      <c r="RDR23"/>
      <c r="RDS23"/>
      <c r="RDT23"/>
      <c r="RDU23"/>
      <c r="RDV23"/>
      <c r="RDW23"/>
      <c r="RDX23"/>
      <c r="RDY23"/>
      <c r="RDZ23"/>
      <c r="REA23"/>
      <c r="REB23"/>
      <c r="REC23"/>
      <c r="RED23"/>
      <c r="REE23"/>
      <c r="REF23"/>
      <c r="REG23"/>
      <c r="REH23"/>
      <c r="REI23"/>
      <c r="REJ23"/>
      <c r="REK23"/>
      <c r="REL23"/>
      <c r="REM23"/>
      <c r="REN23"/>
      <c r="REO23"/>
      <c r="REP23"/>
      <c r="REQ23"/>
      <c r="RER23"/>
      <c r="RES23"/>
      <c r="RET23"/>
      <c r="REU23"/>
      <c r="REV23"/>
      <c r="REW23"/>
      <c r="REX23"/>
      <c r="REY23"/>
      <c r="REZ23"/>
      <c r="RFA23"/>
      <c r="RFB23"/>
      <c r="RFC23"/>
      <c r="RFD23"/>
      <c r="RFE23"/>
      <c r="RFF23"/>
      <c r="RFG23"/>
      <c r="RFH23"/>
      <c r="RFI23"/>
      <c r="RFJ23"/>
      <c r="RFK23"/>
      <c r="RFL23"/>
      <c r="RFM23"/>
      <c r="RFN23"/>
      <c r="RFO23"/>
      <c r="RFP23"/>
      <c r="RFQ23"/>
      <c r="RFR23"/>
      <c r="RFS23"/>
      <c r="RFT23"/>
      <c r="RFU23"/>
      <c r="RFV23"/>
      <c r="RFW23"/>
      <c r="RFX23"/>
      <c r="RFY23"/>
      <c r="RFZ23"/>
      <c r="RGA23"/>
      <c r="RGB23"/>
      <c r="RGC23"/>
      <c r="RGD23"/>
      <c r="RGE23"/>
      <c r="RGF23"/>
      <c r="RGG23"/>
      <c r="RGH23"/>
      <c r="RGI23"/>
      <c r="RGJ23"/>
      <c r="RGK23"/>
      <c r="RGL23"/>
      <c r="RGM23"/>
      <c r="RGN23"/>
      <c r="RGO23"/>
      <c r="RGP23"/>
      <c r="RGQ23"/>
      <c r="RGR23"/>
      <c r="RGS23"/>
      <c r="RGT23"/>
      <c r="RGU23"/>
      <c r="RGV23"/>
      <c r="RGW23"/>
      <c r="RGX23"/>
      <c r="RGY23"/>
      <c r="RGZ23"/>
      <c r="RHA23"/>
      <c r="RHB23"/>
      <c r="RHC23"/>
      <c r="RHD23"/>
      <c r="RHE23"/>
      <c r="RHF23"/>
      <c r="RHG23"/>
      <c r="RHH23"/>
      <c r="RHI23"/>
      <c r="RHJ23"/>
      <c r="RHK23"/>
      <c r="RHL23"/>
      <c r="RHM23"/>
      <c r="RHN23"/>
      <c r="RHO23"/>
      <c r="RHP23"/>
      <c r="RHQ23"/>
      <c r="RHR23"/>
      <c r="RHS23"/>
      <c r="RHT23"/>
      <c r="RHU23"/>
      <c r="RHV23"/>
      <c r="RHW23"/>
      <c r="RHX23"/>
      <c r="RHY23"/>
      <c r="RHZ23"/>
      <c r="RIA23"/>
      <c r="RIB23"/>
      <c r="RIC23"/>
      <c r="RID23"/>
      <c r="RIE23"/>
      <c r="RIF23"/>
      <c r="RIG23"/>
      <c r="RIH23"/>
      <c r="RII23"/>
      <c r="RIJ23"/>
      <c r="RIK23"/>
      <c r="RIL23"/>
      <c r="RIM23"/>
      <c r="RIN23"/>
      <c r="RIO23"/>
      <c r="RIP23"/>
      <c r="RIQ23"/>
      <c r="RIR23"/>
      <c r="RIS23"/>
      <c r="RIT23"/>
      <c r="RIU23"/>
      <c r="RIV23"/>
      <c r="RIW23"/>
      <c r="RIX23"/>
      <c r="RIY23"/>
      <c r="RIZ23"/>
      <c r="RJA23"/>
      <c r="RJB23"/>
      <c r="RJC23"/>
      <c r="RJD23"/>
      <c r="RJE23"/>
      <c r="RJF23"/>
      <c r="RJG23"/>
      <c r="RJH23"/>
      <c r="RJI23"/>
      <c r="RJJ23"/>
      <c r="RJK23"/>
      <c r="RJL23"/>
      <c r="RJM23"/>
      <c r="RJN23"/>
      <c r="RJO23"/>
      <c r="RJP23"/>
      <c r="RJQ23"/>
      <c r="RJR23"/>
      <c r="RJS23"/>
      <c r="RJT23"/>
      <c r="RJU23"/>
      <c r="RJV23"/>
      <c r="RJW23"/>
      <c r="RJX23"/>
      <c r="RJY23"/>
      <c r="RJZ23"/>
      <c r="RKA23"/>
      <c r="RKB23"/>
      <c r="RKC23"/>
      <c r="RKD23"/>
      <c r="RKE23"/>
      <c r="RKF23"/>
      <c r="RKG23"/>
      <c r="RKH23"/>
      <c r="RKI23"/>
      <c r="RKJ23"/>
      <c r="RKK23"/>
      <c r="RKL23"/>
      <c r="RKM23"/>
      <c r="RKN23"/>
      <c r="RKO23"/>
      <c r="RKP23"/>
      <c r="RKQ23"/>
      <c r="RKR23"/>
      <c r="RKS23"/>
      <c r="RKT23"/>
      <c r="RKU23"/>
      <c r="RKV23"/>
      <c r="RKW23"/>
      <c r="RKX23"/>
      <c r="RKY23"/>
      <c r="RKZ23"/>
      <c r="RLA23"/>
      <c r="RLB23"/>
      <c r="RLC23"/>
      <c r="RLD23"/>
      <c r="RLE23"/>
      <c r="RLF23"/>
      <c r="RLG23"/>
      <c r="RLH23"/>
      <c r="RLI23"/>
      <c r="RLJ23"/>
      <c r="RLK23"/>
      <c r="RLL23"/>
      <c r="RLM23"/>
      <c r="RLN23"/>
      <c r="RLO23"/>
      <c r="RLP23"/>
      <c r="RLQ23"/>
      <c r="RLR23"/>
      <c r="RLS23"/>
      <c r="RLT23"/>
      <c r="RLU23"/>
      <c r="RLV23"/>
      <c r="RLW23"/>
      <c r="RLX23"/>
      <c r="RLY23"/>
      <c r="RLZ23"/>
      <c r="RMA23"/>
      <c r="RMB23"/>
      <c r="RMC23"/>
      <c r="RMD23"/>
      <c r="RME23"/>
      <c r="RMF23"/>
      <c r="RMG23"/>
      <c r="RMH23"/>
      <c r="RMI23"/>
      <c r="RMJ23"/>
      <c r="RMK23"/>
      <c r="RML23"/>
      <c r="RMM23"/>
      <c r="RMN23"/>
      <c r="RMO23"/>
      <c r="RMP23"/>
      <c r="RMQ23"/>
      <c r="RMR23"/>
      <c r="RMS23"/>
      <c r="RMT23"/>
      <c r="RMU23"/>
      <c r="RMV23"/>
      <c r="RMW23"/>
      <c r="RMX23"/>
      <c r="RMY23"/>
      <c r="RMZ23"/>
      <c r="RNA23"/>
      <c r="RNB23"/>
      <c r="RNC23"/>
      <c r="RND23"/>
      <c r="RNE23"/>
      <c r="RNF23"/>
      <c r="RNG23"/>
      <c r="RNH23"/>
      <c r="RNI23"/>
      <c r="RNJ23"/>
      <c r="RNK23"/>
      <c r="RNL23"/>
      <c r="RNM23"/>
      <c r="RNN23"/>
      <c r="RNO23"/>
      <c r="RNP23"/>
      <c r="RNQ23"/>
      <c r="RNR23"/>
      <c r="RNS23"/>
      <c r="RNT23"/>
      <c r="RNU23"/>
      <c r="RNV23"/>
      <c r="RNW23"/>
      <c r="RNX23"/>
      <c r="RNY23"/>
      <c r="RNZ23"/>
      <c r="ROA23"/>
      <c r="ROB23"/>
      <c r="ROC23"/>
      <c r="ROD23"/>
      <c r="ROE23"/>
      <c r="ROF23"/>
      <c r="ROG23"/>
      <c r="ROH23"/>
      <c r="ROI23"/>
      <c r="ROJ23"/>
      <c r="ROK23"/>
      <c r="ROL23"/>
      <c r="ROM23"/>
      <c r="RON23"/>
      <c r="ROO23"/>
      <c r="ROP23"/>
      <c r="ROQ23"/>
      <c r="ROR23"/>
      <c r="ROS23"/>
      <c r="ROT23"/>
      <c r="ROU23"/>
      <c r="ROV23"/>
      <c r="ROW23"/>
      <c r="ROX23"/>
      <c r="ROY23"/>
      <c r="ROZ23"/>
      <c r="RPA23"/>
      <c r="RPB23"/>
      <c r="RPC23"/>
      <c r="RPD23"/>
      <c r="RPE23"/>
      <c r="RPF23"/>
      <c r="RPG23"/>
      <c r="RPH23"/>
      <c r="RPI23"/>
      <c r="RPJ23"/>
      <c r="RPK23"/>
      <c r="RPL23"/>
      <c r="RPM23"/>
      <c r="RPN23"/>
      <c r="RPO23"/>
      <c r="RPP23"/>
      <c r="RPQ23"/>
      <c r="RPR23"/>
      <c r="RPS23"/>
      <c r="RPT23"/>
      <c r="RPU23"/>
      <c r="RPV23"/>
      <c r="RPW23"/>
      <c r="RPX23"/>
      <c r="RPY23"/>
      <c r="RPZ23"/>
      <c r="RQA23"/>
      <c r="RQB23"/>
      <c r="RQC23"/>
      <c r="RQD23"/>
      <c r="RQE23"/>
      <c r="RQF23"/>
      <c r="RQG23"/>
      <c r="RQH23"/>
      <c r="RQI23"/>
      <c r="RQJ23"/>
      <c r="RQK23"/>
      <c r="RQL23"/>
      <c r="RQM23"/>
      <c r="RQN23"/>
      <c r="RQO23"/>
      <c r="RQP23"/>
      <c r="RQQ23"/>
      <c r="RQR23"/>
      <c r="RQS23"/>
      <c r="RQT23"/>
      <c r="RQU23"/>
      <c r="RQV23"/>
      <c r="RQW23"/>
      <c r="RQX23"/>
      <c r="RQY23"/>
      <c r="RQZ23"/>
      <c r="RRA23"/>
      <c r="RRB23"/>
      <c r="RRC23"/>
      <c r="RRD23"/>
      <c r="RRE23"/>
      <c r="RRF23"/>
      <c r="RRG23"/>
      <c r="RRH23"/>
      <c r="RRI23"/>
      <c r="RRJ23"/>
      <c r="RRK23"/>
      <c r="RRL23"/>
      <c r="RRM23"/>
      <c r="RRN23"/>
      <c r="RRO23"/>
      <c r="RRP23"/>
      <c r="RRQ23"/>
      <c r="RRR23"/>
      <c r="RRS23"/>
      <c r="RRT23"/>
      <c r="RRU23"/>
      <c r="RRV23"/>
      <c r="RRW23"/>
      <c r="RRX23"/>
      <c r="RRY23"/>
      <c r="RRZ23"/>
      <c r="RSA23"/>
      <c r="RSB23"/>
      <c r="RSC23"/>
      <c r="RSD23"/>
      <c r="RSE23"/>
      <c r="RSF23"/>
      <c r="RSG23"/>
      <c r="RSH23"/>
      <c r="RSI23"/>
      <c r="RSJ23"/>
      <c r="RSK23"/>
      <c r="RSL23"/>
      <c r="RSM23"/>
      <c r="RSN23"/>
      <c r="RSO23"/>
      <c r="RSP23"/>
      <c r="RSQ23"/>
      <c r="RSR23"/>
      <c r="RSS23"/>
      <c r="RST23"/>
      <c r="RSU23"/>
      <c r="RSV23"/>
      <c r="RSW23"/>
      <c r="RSX23"/>
      <c r="RSY23"/>
      <c r="RSZ23"/>
      <c r="RTA23"/>
      <c r="RTB23"/>
      <c r="RTC23"/>
      <c r="RTD23"/>
      <c r="RTE23"/>
      <c r="RTF23"/>
      <c r="RTG23"/>
      <c r="RTH23"/>
      <c r="RTI23"/>
      <c r="RTJ23"/>
      <c r="RTK23"/>
      <c r="RTL23"/>
      <c r="RTM23"/>
      <c r="RTN23"/>
      <c r="RTO23"/>
      <c r="RTP23"/>
      <c r="RTQ23"/>
      <c r="RTR23"/>
      <c r="RTS23"/>
      <c r="RTT23"/>
      <c r="RTU23"/>
      <c r="RTV23"/>
      <c r="RTW23"/>
      <c r="RTX23"/>
      <c r="RTY23"/>
      <c r="RTZ23"/>
      <c r="RUA23"/>
      <c r="RUB23"/>
      <c r="RUC23"/>
      <c r="RUD23"/>
      <c r="RUE23"/>
      <c r="RUF23"/>
      <c r="RUG23"/>
      <c r="RUH23"/>
      <c r="RUI23"/>
      <c r="RUJ23"/>
      <c r="RUK23"/>
      <c r="RUL23"/>
      <c r="RUM23"/>
      <c r="RUN23"/>
      <c r="RUO23"/>
      <c r="RUP23"/>
      <c r="RUQ23"/>
      <c r="RUR23"/>
      <c r="RUS23"/>
      <c r="RUT23"/>
      <c r="RUU23"/>
      <c r="RUV23"/>
      <c r="RUW23"/>
      <c r="RUX23"/>
      <c r="RUY23"/>
      <c r="RUZ23"/>
      <c r="RVA23"/>
      <c r="RVB23"/>
      <c r="RVC23"/>
      <c r="RVD23"/>
      <c r="RVE23"/>
      <c r="RVF23"/>
      <c r="RVG23"/>
      <c r="RVH23"/>
      <c r="RVI23"/>
      <c r="RVJ23"/>
      <c r="RVK23"/>
      <c r="RVL23"/>
      <c r="RVM23"/>
      <c r="RVN23"/>
      <c r="RVO23"/>
      <c r="RVP23"/>
      <c r="RVQ23"/>
      <c r="RVR23"/>
      <c r="RVS23"/>
      <c r="RVT23"/>
      <c r="RVU23"/>
      <c r="RVV23"/>
      <c r="RVW23"/>
      <c r="RVX23"/>
      <c r="RVY23"/>
      <c r="RVZ23"/>
      <c r="RWA23"/>
      <c r="RWB23"/>
      <c r="RWC23"/>
      <c r="RWD23"/>
      <c r="RWE23"/>
      <c r="RWF23"/>
      <c r="RWG23"/>
      <c r="RWH23"/>
      <c r="RWI23"/>
      <c r="RWJ23"/>
      <c r="RWK23"/>
      <c r="RWL23"/>
      <c r="RWM23"/>
      <c r="RWN23"/>
      <c r="RWO23"/>
      <c r="RWP23"/>
      <c r="RWQ23"/>
      <c r="RWR23"/>
      <c r="RWS23"/>
      <c r="RWT23"/>
      <c r="RWU23"/>
      <c r="RWV23"/>
      <c r="RWW23"/>
      <c r="RWX23"/>
      <c r="RWY23"/>
      <c r="RWZ23"/>
      <c r="RXA23"/>
      <c r="RXB23"/>
      <c r="RXC23"/>
      <c r="RXD23"/>
      <c r="RXE23"/>
      <c r="RXF23"/>
      <c r="RXG23"/>
      <c r="RXH23"/>
      <c r="RXI23"/>
      <c r="RXJ23"/>
      <c r="RXK23"/>
      <c r="RXL23"/>
      <c r="RXM23"/>
      <c r="RXN23"/>
      <c r="RXO23"/>
      <c r="RXP23"/>
      <c r="RXQ23"/>
      <c r="RXR23"/>
      <c r="RXS23"/>
      <c r="RXT23"/>
      <c r="RXU23"/>
      <c r="RXV23"/>
      <c r="RXW23"/>
      <c r="RXX23"/>
      <c r="RXY23"/>
      <c r="RXZ23"/>
      <c r="RYA23"/>
      <c r="RYB23"/>
      <c r="RYC23"/>
      <c r="RYD23"/>
      <c r="RYE23"/>
      <c r="RYF23"/>
      <c r="RYG23"/>
      <c r="RYH23"/>
      <c r="RYI23"/>
      <c r="RYJ23"/>
      <c r="RYK23"/>
      <c r="RYL23"/>
      <c r="RYM23"/>
      <c r="RYN23"/>
      <c r="RYO23"/>
      <c r="RYP23"/>
      <c r="RYQ23"/>
      <c r="RYR23"/>
      <c r="RYS23"/>
      <c r="RYT23"/>
      <c r="RYU23"/>
      <c r="RYV23"/>
      <c r="RYW23"/>
      <c r="RYX23"/>
      <c r="RYY23"/>
      <c r="RYZ23"/>
      <c r="RZA23"/>
      <c r="RZB23"/>
      <c r="RZC23"/>
      <c r="RZD23"/>
      <c r="RZE23"/>
      <c r="RZF23"/>
      <c r="RZG23"/>
      <c r="RZH23"/>
      <c r="RZI23"/>
      <c r="RZJ23"/>
      <c r="RZK23"/>
      <c r="RZL23"/>
      <c r="RZM23"/>
      <c r="RZN23"/>
      <c r="RZO23"/>
      <c r="RZP23"/>
      <c r="RZQ23"/>
      <c r="RZR23"/>
      <c r="RZS23"/>
      <c r="RZT23"/>
      <c r="RZU23"/>
      <c r="RZV23"/>
      <c r="RZW23"/>
      <c r="RZX23"/>
      <c r="RZY23"/>
      <c r="RZZ23"/>
      <c r="SAA23"/>
      <c r="SAB23"/>
      <c r="SAC23"/>
      <c r="SAD23"/>
      <c r="SAE23"/>
      <c r="SAF23"/>
      <c r="SAG23"/>
      <c r="SAH23"/>
      <c r="SAI23"/>
      <c r="SAJ23"/>
      <c r="SAK23"/>
      <c r="SAL23"/>
      <c r="SAM23"/>
      <c r="SAN23"/>
      <c r="SAO23"/>
      <c r="SAP23"/>
      <c r="SAQ23"/>
      <c r="SAR23"/>
      <c r="SAS23"/>
      <c r="SAT23"/>
      <c r="SAU23"/>
      <c r="SAV23"/>
      <c r="SAW23"/>
      <c r="SAX23"/>
      <c r="SAY23"/>
      <c r="SAZ23"/>
      <c r="SBA23"/>
      <c r="SBB23"/>
      <c r="SBC23"/>
      <c r="SBD23"/>
      <c r="SBE23"/>
      <c r="SBF23"/>
      <c r="SBG23"/>
      <c r="SBH23"/>
      <c r="SBI23"/>
      <c r="SBJ23"/>
      <c r="SBK23"/>
      <c r="SBL23"/>
      <c r="SBM23"/>
      <c r="SBN23"/>
      <c r="SBO23"/>
      <c r="SBP23"/>
      <c r="SBQ23"/>
      <c r="SBR23"/>
      <c r="SBS23"/>
      <c r="SBT23"/>
      <c r="SBU23"/>
      <c r="SBV23"/>
      <c r="SBW23"/>
      <c r="SBX23"/>
      <c r="SBY23"/>
      <c r="SBZ23"/>
      <c r="SCA23"/>
      <c r="SCB23"/>
      <c r="SCC23"/>
      <c r="SCD23"/>
      <c r="SCE23"/>
      <c r="SCF23"/>
      <c r="SCG23"/>
      <c r="SCH23"/>
      <c r="SCI23"/>
      <c r="SCJ23"/>
      <c r="SCK23"/>
      <c r="SCL23"/>
      <c r="SCM23"/>
      <c r="SCN23"/>
      <c r="SCO23"/>
      <c r="SCP23"/>
      <c r="SCQ23"/>
      <c r="SCR23"/>
      <c r="SCS23"/>
      <c r="SCT23"/>
      <c r="SCU23"/>
      <c r="SCV23"/>
      <c r="SCW23"/>
      <c r="SCX23"/>
      <c r="SCY23"/>
      <c r="SCZ23"/>
      <c r="SDA23"/>
      <c r="SDB23"/>
      <c r="SDC23"/>
      <c r="SDD23"/>
      <c r="SDE23"/>
      <c r="SDF23"/>
      <c r="SDG23"/>
      <c r="SDH23"/>
      <c r="SDI23"/>
      <c r="SDJ23"/>
      <c r="SDK23"/>
      <c r="SDL23"/>
      <c r="SDM23"/>
      <c r="SDN23"/>
      <c r="SDO23"/>
      <c r="SDP23"/>
      <c r="SDQ23"/>
      <c r="SDR23"/>
      <c r="SDS23"/>
      <c r="SDT23"/>
      <c r="SDU23"/>
      <c r="SDV23"/>
      <c r="SDW23"/>
      <c r="SDX23"/>
      <c r="SDY23"/>
      <c r="SDZ23"/>
      <c r="SEA23"/>
      <c r="SEB23"/>
      <c r="SEC23"/>
      <c r="SED23"/>
      <c r="SEE23"/>
      <c r="SEF23"/>
      <c r="SEG23"/>
      <c r="SEH23"/>
      <c r="SEI23"/>
      <c r="SEJ23"/>
      <c r="SEK23"/>
      <c r="SEL23"/>
      <c r="SEM23"/>
      <c r="SEN23"/>
      <c r="SEO23"/>
      <c r="SEP23"/>
      <c r="SEQ23"/>
      <c r="SER23"/>
      <c r="SES23"/>
      <c r="SET23"/>
      <c r="SEU23"/>
      <c r="SEV23"/>
      <c r="SEW23"/>
      <c r="SEX23"/>
      <c r="SEY23"/>
      <c r="SEZ23"/>
      <c r="SFA23"/>
      <c r="SFB23"/>
      <c r="SFC23"/>
      <c r="SFD23"/>
      <c r="SFE23"/>
      <c r="SFF23"/>
      <c r="SFG23"/>
      <c r="SFH23"/>
      <c r="SFI23"/>
      <c r="SFJ23"/>
      <c r="SFK23"/>
      <c r="SFL23"/>
      <c r="SFM23"/>
      <c r="SFN23"/>
      <c r="SFO23"/>
      <c r="SFP23"/>
      <c r="SFQ23"/>
      <c r="SFR23"/>
      <c r="SFS23"/>
      <c r="SFT23"/>
      <c r="SFU23"/>
      <c r="SFV23"/>
      <c r="SFW23"/>
      <c r="SFX23"/>
      <c r="SFY23"/>
      <c r="SFZ23"/>
      <c r="SGA23"/>
      <c r="SGB23"/>
      <c r="SGC23"/>
      <c r="SGD23"/>
      <c r="SGE23"/>
      <c r="SGF23"/>
      <c r="SGG23"/>
      <c r="SGH23"/>
      <c r="SGI23"/>
      <c r="SGJ23"/>
      <c r="SGK23"/>
      <c r="SGL23"/>
      <c r="SGM23"/>
      <c r="SGN23"/>
      <c r="SGO23"/>
      <c r="SGP23"/>
      <c r="SGQ23"/>
      <c r="SGR23"/>
      <c r="SGS23"/>
      <c r="SGT23"/>
      <c r="SGU23"/>
      <c r="SGV23"/>
      <c r="SGW23"/>
      <c r="SGX23"/>
      <c r="SGY23"/>
      <c r="SGZ23"/>
      <c r="SHA23"/>
      <c r="SHB23"/>
      <c r="SHC23"/>
      <c r="SHD23"/>
      <c r="SHE23"/>
      <c r="SHF23"/>
      <c r="SHG23"/>
      <c r="SHH23"/>
      <c r="SHI23"/>
      <c r="SHJ23"/>
      <c r="SHK23"/>
      <c r="SHL23"/>
      <c r="SHM23"/>
      <c r="SHN23"/>
      <c r="SHO23"/>
      <c r="SHP23"/>
      <c r="SHQ23"/>
      <c r="SHR23"/>
      <c r="SHS23"/>
      <c r="SHT23"/>
      <c r="SHU23"/>
      <c r="SHV23"/>
      <c r="SHW23"/>
      <c r="SHX23"/>
      <c r="SHY23"/>
      <c r="SHZ23"/>
      <c r="SIA23"/>
      <c r="SIB23"/>
      <c r="SIC23"/>
      <c r="SID23"/>
      <c r="SIE23"/>
      <c r="SIF23"/>
      <c r="SIG23"/>
      <c r="SIH23"/>
      <c r="SII23"/>
      <c r="SIJ23"/>
      <c r="SIK23"/>
      <c r="SIL23"/>
      <c r="SIM23"/>
      <c r="SIN23"/>
      <c r="SIO23"/>
      <c r="SIP23"/>
      <c r="SIQ23"/>
      <c r="SIR23"/>
      <c r="SIS23"/>
      <c r="SIT23"/>
      <c r="SIU23"/>
      <c r="SIV23"/>
      <c r="SIW23"/>
      <c r="SIX23"/>
      <c r="SIY23"/>
      <c r="SIZ23"/>
      <c r="SJA23"/>
      <c r="SJB23"/>
      <c r="SJC23"/>
      <c r="SJD23"/>
      <c r="SJE23"/>
      <c r="SJF23"/>
      <c r="SJG23"/>
      <c r="SJH23"/>
      <c r="SJI23"/>
      <c r="SJJ23"/>
      <c r="SJK23"/>
      <c r="SJL23"/>
      <c r="SJM23"/>
      <c r="SJN23"/>
      <c r="SJO23"/>
      <c r="SJP23"/>
      <c r="SJQ23"/>
      <c r="SJR23"/>
      <c r="SJS23"/>
      <c r="SJT23"/>
      <c r="SJU23"/>
      <c r="SJV23"/>
      <c r="SJW23"/>
      <c r="SJX23"/>
      <c r="SJY23"/>
      <c r="SJZ23"/>
      <c r="SKA23"/>
      <c r="SKB23"/>
      <c r="SKC23"/>
      <c r="SKD23"/>
      <c r="SKE23"/>
      <c r="SKF23"/>
      <c r="SKG23"/>
      <c r="SKH23"/>
      <c r="SKI23"/>
      <c r="SKJ23"/>
      <c r="SKK23"/>
      <c r="SKL23"/>
      <c r="SKM23"/>
      <c r="SKN23"/>
      <c r="SKO23"/>
      <c r="SKP23"/>
      <c r="SKQ23"/>
      <c r="SKR23"/>
      <c r="SKS23"/>
      <c r="SKT23"/>
      <c r="SKU23"/>
      <c r="SKV23"/>
      <c r="SKW23"/>
      <c r="SKX23"/>
      <c r="SKY23"/>
      <c r="SKZ23"/>
      <c r="SLA23"/>
      <c r="SLB23"/>
      <c r="SLC23"/>
      <c r="SLD23"/>
      <c r="SLE23"/>
      <c r="SLF23"/>
      <c r="SLG23"/>
      <c r="SLH23"/>
      <c r="SLI23"/>
      <c r="SLJ23"/>
      <c r="SLK23"/>
      <c r="SLL23"/>
      <c r="SLM23"/>
      <c r="SLN23"/>
      <c r="SLO23"/>
      <c r="SLP23"/>
      <c r="SLQ23"/>
      <c r="SLR23"/>
      <c r="SLS23"/>
      <c r="SLT23"/>
      <c r="SLU23"/>
      <c r="SLV23"/>
      <c r="SLW23"/>
      <c r="SLX23"/>
      <c r="SLY23"/>
      <c r="SLZ23"/>
      <c r="SMA23"/>
      <c r="SMB23"/>
      <c r="SMC23"/>
      <c r="SMD23"/>
      <c r="SME23"/>
      <c r="SMF23"/>
      <c r="SMG23"/>
      <c r="SMH23"/>
      <c r="SMI23"/>
      <c r="SMJ23"/>
      <c r="SMK23"/>
      <c r="SML23"/>
      <c r="SMM23"/>
      <c r="SMN23"/>
      <c r="SMO23"/>
      <c r="SMP23"/>
      <c r="SMQ23"/>
      <c r="SMR23"/>
      <c r="SMS23"/>
      <c r="SMT23"/>
      <c r="SMU23"/>
      <c r="SMV23"/>
      <c r="SMW23"/>
      <c r="SMX23"/>
      <c r="SMY23"/>
      <c r="SMZ23"/>
      <c r="SNA23"/>
      <c r="SNB23"/>
      <c r="SNC23"/>
      <c r="SND23"/>
      <c r="SNE23"/>
      <c r="SNF23"/>
      <c r="SNG23"/>
      <c r="SNH23"/>
      <c r="SNI23"/>
      <c r="SNJ23"/>
      <c r="SNK23"/>
      <c r="SNL23"/>
      <c r="SNM23"/>
      <c r="SNN23"/>
      <c r="SNO23"/>
      <c r="SNP23"/>
      <c r="SNQ23"/>
      <c r="SNR23"/>
      <c r="SNS23"/>
      <c r="SNT23"/>
      <c r="SNU23"/>
      <c r="SNV23"/>
      <c r="SNW23"/>
      <c r="SNX23"/>
      <c r="SNY23"/>
      <c r="SNZ23"/>
      <c r="SOA23"/>
      <c r="SOB23"/>
      <c r="SOC23"/>
      <c r="SOD23"/>
      <c r="SOE23"/>
      <c r="SOF23"/>
      <c r="SOG23"/>
      <c r="SOH23"/>
      <c r="SOI23"/>
      <c r="SOJ23"/>
      <c r="SOK23"/>
      <c r="SOL23"/>
      <c r="SOM23"/>
      <c r="SON23"/>
      <c r="SOO23"/>
      <c r="SOP23"/>
      <c r="SOQ23"/>
      <c r="SOR23"/>
      <c r="SOS23"/>
      <c r="SOT23"/>
      <c r="SOU23"/>
      <c r="SOV23"/>
      <c r="SOW23"/>
      <c r="SOX23"/>
      <c r="SOY23"/>
      <c r="SOZ23"/>
      <c r="SPA23"/>
      <c r="SPB23"/>
      <c r="SPC23"/>
      <c r="SPD23"/>
      <c r="SPE23"/>
      <c r="SPF23"/>
      <c r="SPG23"/>
      <c r="SPH23"/>
      <c r="SPI23"/>
      <c r="SPJ23"/>
      <c r="SPK23"/>
      <c r="SPL23"/>
      <c r="SPM23"/>
      <c r="SPN23"/>
      <c r="SPO23"/>
      <c r="SPP23"/>
      <c r="SPQ23"/>
      <c r="SPR23"/>
      <c r="SPS23"/>
      <c r="SPT23"/>
      <c r="SPU23"/>
      <c r="SPV23"/>
      <c r="SPW23"/>
      <c r="SPX23"/>
      <c r="SPY23"/>
      <c r="SPZ23"/>
      <c r="SQA23"/>
      <c r="SQB23"/>
      <c r="SQC23"/>
      <c r="SQD23"/>
      <c r="SQE23"/>
      <c r="SQF23"/>
      <c r="SQG23"/>
      <c r="SQH23"/>
      <c r="SQI23"/>
      <c r="SQJ23"/>
      <c r="SQK23"/>
      <c r="SQL23"/>
      <c r="SQM23"/>
      <c r="SQN23"/>
      <c r="SQO23"/>
      <c r="SQP23"/>
      <c r="SQQ23"/>
      <c r="SQR23"/>
      <c r="SQS23"/>
      <c r="SQT23"/>
      <c r="SQU23"/>
      <c r="SQV23"/>
      <c r="SQW23"/>
      <c r="SQX23"/>
      <c r="SQY23"/>
      <c r="SQZ23"/>
      <c r="SRA23"/>
      <c r="SRB23"/>
      <c r="SRC23"/>
      <c r="SRD23"/>
      <c r="SRE23"/>
      <c r="SRF23"/>
      <c r="SRG23"/>
      <c r="SRH23"/>
      <c r="SRI23"/>
      <c r="SRJ23"/>
      <c r="SRK23"/>
      <c r="SRL23"/>
      <c r="SRM23"/>
      <c r="SRN23"/>
      <c r="SRO23"/>
      <c r="SRP23"/>
      <c r="SRQ23"/>
      <c r="SRR23"/>
      <c r="SRS23"/>
      <c r="SRT23"/>
      <c r="SRU23"/>
      <c r="SRV23"/>
      <c r="SRW23"/>
      <c r="SRX23"/>
      <c r="SRY23"/>
      <c r="SRZ23"/>
      <c r="SSA23"/>
      <c r="SSB23"/>
      <c r="SSC23"/>
      <c r="SSD23"/>
      <c r="SSE23"/>
      <c r="SSF23"/>
      <c r="SSG23"/>
      <c r="SSH23"/>
      <c r="SSI23"/>
      <c r="SSJ23"/>
      <c r="SSK23"/>
      <c r="SSL23"/>
      <c r="SSM23"/>
      <c r="SSN23"/>
      <c r="SSO23"/>
      <c r="SSP23"/>
      <c r="SSQ23"/>
      <c r="SSR23"/>
      <c r="SSS23"/>
      <c r="SST23"/>
      <c r="SSU23"/>
      <c r="SSV23"/>
      <c r="SSW23"/>
      <c r="SSX23"/>
      <c r="SSY23"/>
      <c r="SSZ23"/>
      <c r="STA23"/>
      <c r="STB23"/>
      <c r="STC23"/>
      <c r="STD23"/>
      <c r="STE23"/>
      <c r="STF23"/>
      <c r="STG23"/>
      <c r="STH23"/>
      <c r="STI23"/>
      <c r="STJ23"/>
      <c r="STK23"/>
      <c r="STL23"/>
      <c r="STM23"/>
      <c r="STN23"/>
      <c r="STO23"/>
      <c r="STP23"/>
      <c r="STQ23"/>
      <c r="STR23"/>
      <c r="STS23"/>
      <c r="STT23"/>
      <c r="STU23"/>
      <c r="STV23"/>
      <c r="STW23"/>
      <c r="STX23"/>
      <c r="STY23"/>
      <c r="STZ23"/>
      <c r="SUA23"/>
      <c r="SUB23"/>
      <c r="SUC23"/>
      <c r="SUD23"/>
      <c r="SUE23"/>
      <c r="SUF23"/>
      <c r="SUG23"/>
      <c r="SUH23"/>
      <c r="SUI23"/>
      <c r="SUJ23"/>
      <c r="SUK23"/>
      <c r="SUL23"/>
      <c r="SUM23"/>
      <c r="SUN23"/>
      <c r="SUO23"/>
      <c r="SUP23"/>
      <c r="SUQ23"/>
      <c r="SUR23"/>
      <c r="SUS23"/>
      <c r="SUT23"/>
      <c r="SUU23"/>
      <c r="SUV23"/>
      <c r="SUW23"/>
      <c r="SUX23"/>
      <c r="SUY23"/>
      <c r="SUZ23"/>
      <c r="SVA23"/>
      <c r="SVB23"/>
      <c r="SVC23"/>
      <c r="SVD23"/>
      <c r="SVE23"/>
      <c r="SVF23"/>
      <c r="SVG23"/>
      <c r="SVH23"/>
      <c r="SVI23"/>
      <c r="SVJ23"/>
      <c r="SVK23"/>
      <c r="SVL23"/>
      <c r="SVM23"/>
      <c r="SVN23"/>
      <c r="SVO23"/>
      <c r="SVP23"/>
      <c r="SVQ23"/>
      <c r="SVR23"/>
      <c r="SVS23"/>
      <c r="SVT23"/>
      <c r="SVU23"/>
      <c r="SVV23"/>
      <c r="SVW23"/>
      <c r="SVX23"/>
      <c r="SVY23"/>
      <c r="SVZ23"/>
      <c r="SWA23"/>
      <c r="SWB23"/>
      <c r="SWC23"/>
      <c r="SWD23"/>
      <c r="SWE23"/>
      <c r="SWF23"/>
      <c r="SWG23"/>
      <c r="SWH23"/>
      <c r="SWI23"/>
      <c r="SWJ23"/>
      <c r="SWK23"/>
      <c r="SWL23"/>
      <c r="SWM23"/>
      <c r="SWN23"/>
      <c r="SWO23"/>
      <c r="SWP23"/>
      <c r="SWQ23"/>
      <c r="SWR23"/>
      <c r="SWS23"/>
      <c r="SWT23"/>
      <c r="SWU23"/>
      <c r="SWV23"/>
      <c r="SWW23"/>
      <c r="SWX23"/>
      <c r="SWY23"/>
      <c r="SWZ23"/>
      <c r="SXA23"/>
      <c r="SXB23"/>
      <c r="SXC23"/>
      <c r="SXD23"/>
      <c r="SXE23"/>
      <c r="SXF23"/>
      <c r="SXG23"/>
      <c r="SXH23"/>
      <c r="SXI23"/>
      <c r="SXJ23"/>
      <c r="SXK23"/>
      <c r="SXL23"/>
      <c r="SXM23"/>
      <c r="SXN23"/>
      <c r="SXO23"/>
      <c r="SXP23"/>
      <c r="SXQ23"/>
      <c r="SXR23"/>
      <c r="SXS23"/>
      <c r="SXT23"/>
      <c r="SXU23"/>
      <c r="SXV23"/>
      <c r="SXW23"/>
      <c r="SXX23"/>
      <c r="SXY23"/>
      <c r="SXZ23"/>
      <c r="SYA23"/>
      <c r="SYB23"/>
      <c r="SYC23"/>
      <c r="SYD23"/>
      <c r="SYE23"/>
      <c r="SYF23"/>
      <c r="SYG23"/>
      <c r="SYH23"/>
      <c r="SYI23"/>
      <c r="SYJ23"/>
      <c r="SYK23"/>
      <c r="SYL23"/>
      <c r="SYM23"/>
      <c r="SYN23"/>
      <c r="SYO23"/>
      <c r="SYP23"/>
      <c r="SYQ23"/>
      <c r="SYR23"/>
      <c r="SYS23"/>
      <c r="SYT23"/>
      <c r="SYU23"/>
      <c r="SYV23"/>
      <c r="SYW23"/>
      <c r="SYX23"/>
      <c r="SYY23"/>
      <c r="SYZ23"/>
      <c r="SZA23"/>
      <c r="SZB23"/>
      <c r="SZC23"/>
      <c r="SZD23"/>
      <c r="SZE23"/>
      <c r="SZF23"/>
      <c r="SZG23"/>
      <c r="SZH23"/>
      <c r="SZI23"/>
      <c r="SZJ23"/>
      <c r="SZK23"/>
      <c r="SZL23"/>
      <c r="SZM23"/>
      <c r="SZN23"/>
      <c r="SZO23"/>
      <c r="SZP23"/>
      <c r="SZQ23"/>
      <c r="SZR23"/>
      <c r="SZS23"/>
      <c r="SZT23"/>
      <c r="SZU23"/>
      <c r="SZV23"/>
      <c r="SZW23"/>
      <c r="SZX23"/>
      <c r="SZY23"/>
      <c r="SZZ23"/>
      <c r="TAA23"/>
      <c r="TAB23"/>
      <c r="TAC23"/>
      <c r="TAD23"/>
      <c r="TAE23"/>
      <c r="TAF23"/>
      <c r="TAG23"/>
      <c r="TAH23"/>
      <c r="TAI23"/>
      <c r="TAJ23"/>
      <c r="TAK23"/>
      <c r="TAL23"/>
      <c r="TAM23"/>
      <c r="TAN23"/>
      <c r="TAO23"/>
      <c r="TAP23"/>
      <c r="TAQ23"/>
      <c r="TAR23"/>
      <c r="TAS23"/>
      <c r="TAT23"/>
      <c r="TAU23"/>
      <c r="TAV23"/>
      <c r="TAW23"/>
      <c r="TAX23"/>
      <c r="TAY23"/>
      <c r="TAZ23"/>
      <c r="TBA23"/>
      <c r="TBB23"/>
      <c r="TBC23"/>
      <c r="TBD23"/>
      <c r="TBE23"/>
      <c r="TBF23"/>
      <c r="TBG23"/>
      <c r="TBH23"/>
      <c r="TBI23"/>
      <c r="TBJ23"/>
      <c r="TBK23"/>
      <c r="TBL23"/>
      <c r="TBM23"/>
      <c r="TBN23"/>
      <c r="TBO23"/>
      <c r="TBP23"/>
      <c r="TBQ23"/>
      <c r="TBR23"/>
      <c r="TBS23"/>
      <c r="TBT23"/>
      <c r="TBU23"/>
      <c r="TBV23"/>
      <c r="TBW23"/>
      <c r="TBX23"/>
      <c r="TBY23"/>
      <c r="TBZ23"/>
      <c r="TCA23"/>
      <c r="TCB23"/>
      <c r="TCC23"/>
      <c r="TCD23"/>
      <c r="TCE23"/>
      <c r="TCF23"/>
      <c r="TCG23"/>
      <c r="TCH23"/>
      <c r="TCI23"/>
      <c r="TCJ23"/>
      <c r="TCK23"/>
      <c r="TCL23"/>
      <c r="TCM23"/>
      <c r="TCN23"/>
      <c r="TCO23"/>
      <c r="TCP23"/>
      <c r="TCQ23"/>
      <c r="TCR23"/>
      <c r="TCS23"/>
      <c r="TCT23"/>
      <c r="TCU23"/>
      <c r="TCV23"/>
      <c r="TCW23"/>
      <c r="TCX23"/>
      <c r="TCY23"/>
      <c r="TCZ23"/>
      <c r="TDA23"/>
      <c r="TDB23"/>
      <c r="TDC23"/>
      <c r="TDD23"/>
      <c r="TDE23"/>
      <c r="TDF23"/>
      <c r="TDG23"/>
      <c r="TDH23"/>
      <c r="TDI23"/>
      <c r="TDJ23"/>
      <c r="TDK23"/>
      <c r="TDL23"/>
      <c r="TDM23"/>
      <c r="TDN23"/>
      <c r="TDO23"/>
      <c r="TDP23"/>
      <c r="TDQ23"/>
      <c r="TDR23"/>
      <c r="TDS23"/>
      <c r="TDT23"/>
      <c r="TDU23"/>
      <c r="TDV23"/>
      <c r="TDW23"/>
      <c r="TDX23"/>
      <c r="TDY23"/>
      <c r="TDZ23"/>
      <c r="TEA23"/>
      <c r="TEB23"/>
      <c r="TEC23"/>
      <c r="TED23"/>
      <c r="TEE23"/>
      <c r="TEF23"/>
      <c r="TEG23"/>
      <c r="TEH23"/>
      <c r="TEI23"/>
      <c r="TEJ23"/>
      <c r="TEK23"/>
      <c r="TEL23"/>
      <c r="TEM23"/>
      <c r="TEN23"/>
      <c r="TEO23"/>
      <c r="TEP23"/>
      <c r="TEQ23"/>
      <c r="TER23"/>
      <c r="TES23"/>
      <c r="TET23"/>
      <c r="TEU23"/>
      <c r="TEV23"/>
      <c r="TEW23"/>
      <c r="TEX23"/>
      <c r="TEY23"/>
      <c r="TEZ23"/>
      <c r="TFA23"/>
      <c r="TFB23"/>
      <c r="TFC23"/>
      <c r="TFD23"/>
      <c r="TFE23"/>
      <c r="TFF23"/>
      <c r="TFG23"/>
      <c r="TFH23"/>
      <c r="TFI23"/>
      <c r="TFJ23"/>
      <c r="TFK23"/>
      <c r="TFL23"/>
      <c r="TFM23"/>
      <c r="TFN23"/>
      <c r="TFO23"/>
      <c r="TFP23"/>
      <c r="TFQ23"/>
      <c r="TFR23"/>
      <c r="TFS23"/>
      <c r="TFT23"/>
      <c r="TFU23"/>
      <c r="TFV23"/>
      <c r="TFW23"/>
      <c r="TFX23"/>
      <c r="TFY23"/>
      <c r="TFZ23"/>
      <c r="TGA23"/>
      <c r="TGB23"/>
      <c r="TGC23"/>
      <c r="TGD23"/>
      <c r="TGE23"/>
      <c r="TGF23"/>
      <c r="TGG23"/>
      <c r="TGH23"/>
      <c r="TGI23"/>
      <c r="TGJ23"/>
      <c r="TGK23"/>
      <c r="TGL23"/>
      <c r="TGM23"/>
      <c r="TGN23"/>
      <c r="TGO23"/>
      <c r="TGP23"/>
      <c r="TGQ23"/>
      <c r="TGR23"/>
      <c r="TGS23"/>
      <c r="TGT23"/>
      <c r="TGU23"/>
      <c r="TGV23"/>
      <c r="TGW23"/>
      <c r="TGX23"/>
      <c r="TGY23"/>
      <c r="TGZ23"/>
      <c r="THA23"/>
      <c r="THB23"/>
      <c r="THC23"/>
      <c r="THD23"/>
      <c r="THE23"/>
      <c r="THF23"/>
      <c r="THG23"/>
      <c r="THH23"/>
      <c r="THI23"/>
      <c r="THJ23"/>
      <c r="THK23"/>
      <c r="THL23"/>
      <c r="THM23"/>
      <c r="THN23"/>
      <c r="THO23"/>
      <c r="THP23"/>
      <c r="THQ23"/>
      <c r="THR23"/>
      <c r="THS23"/>
      <c r="THT23"/>
      <c r="THU23"/>
      <c r="THV23"/>
      <c r="THW23"/>
      <c r="THX23"/>
      <c r="THY23"/>
      <c r="THZ23"/>
      <c r="TIA23"/>
      <c r="TIB23"/>
      <c r="TIC23"/>
      <c r="TID23"/>
      <c r="TIE23"/>
      <c r="TIF23"/>
      <c r="TIG23"/>
      <c r="TIH23"/>
      <c r="TII23"/>
      <c r="TIJ23"/>
      <c r="TIK23"/>
      <c r="TIL23"/>
      <c r="TIM23"/>
      <c r="TIN23"/>
      <c r="TIO23"/>
      <c r="TIP23"/>
      <c r="TIQ23"/>
      <c r="TIR23"/>
      <c r="TIS23"/>
      <c r="TIT23"/>
      <c r="TIU23"/>
      <c r="TIV23"/>
      <c r="TIW23"/>
      <c r="TIX23"/>
      <c r="TIY23"/>
      <c r="TIZ23"/>
      <c r="TJA23"/>
      <c r="TJB23"/>
      <c r="TJC23"/>
      <c r="TJD23"/>
      <c r="TJE23"/>
      <c r="TJF23"/>
      <c r="TJG23"/>
      <c r="TJH23"/>
      <c r="TJI23"/>
      <c r="TJJ23"/>
      <c r="TJK23"/>
      <c r="TJL23"/>
      <c r="TJM23"/>
      <c r="TJN23"/>
      <c r="TJO23"/>
      <c r="TJP23"/>
      <c r="TJQ23"/>
      <c r="TJR23"/>
      <c r="TJS23"/>
      <c r="TJT23"/>
      <c r="TJU23"/>
      <c r="TJV23"/>
      <c r="TJW23"/>
      <c r="TJX23"/>
      <c r="TJY23"/>
      <c r="TJZ23"/>
      <c r="TKA23"/>
      <c r="TKB23"/>
      <c r="TKC23"/>
      <c r="TKD23"/>
      <c r="TKE23"/>
      <c r="TKF23"/>
      <c r="TKG23"/>
      <c r="TKH23"/>
      <c r="TKI23"/>
      <c r="TKJ23"/>
      <c r="TKK23"/>
      <c r="TKL23"/>
      <c r="TKM23"/>
      <c r="TKN23"/>
      <c r="TKO23"/>
      <c r="TKP23"/>
      <c r="TKQ23"/>
      <c r="TKR23"/>
      <c r="TKS23"/>
      <c r="TKT23"/>
      <c r="TKU23"/>
      <c r="TKV23"/>
      <c r="TKW23"/>
      <c r="TKX23"/>
      <c r="TKY23"/>
      <c r="TKZ23"/>
      <c r="TLA23"/>
      <c r="TLB23"/>
      <c r="TLC23"/>
      <c r="TLD23"/>
      <c r="TLE23"/>
      <c r="TLF23"/>
      <c r="TLG23"/>
      <c r="TLH23"/>
      <c r="TLI23"/>
      <c r="TLJ23"/>
      <c r="TLK23"/>
      <c r="TLL23"/>
      <c r="TLM23"/>
      <c r="TLN23"/>
      <c r="TLO23"/>
      <c r="TLP23"/>
      <c r="TLQ23"/>
      <c r="TLR23"/>
      <c r="TLS23"/>
      <c r="TLT23"/>
      <c r="TLU23"/>
      <c r="TLV23"/>
      <c r="TLW23"/>
      <c r="TLX23"/>
      <c r="TLY23"/>
      <c r="TLZ23"/>
      <c r="TMA23"/>
      <c r="TMB23"/>
      <c r="TMC23"/>
      <c r="TMD23"/>
      <c r="TME23"/>
      <c r="TMF23"/>
      <c r="TMG23"/>
      <c r="TMH23"/>
      <c r="TMI23"/>
      <c r="TMJ23"/>
      <c r="TMK23"/>
      <c r="TML23"/>
      <c r="TMM23"/>
      <c r="TMN23"/>
      <c r="TMO23"/>
      <c r="TMP23"/>
      <c r="TMQ23"/>
      <c r="TMR23"/>
      <c r="TMS23"/>
      <c r="TMT23"/>
      <c r="TMU23"/>
      <c r="TMV23"/>
      <c r="TMW23"/>
      <c r="TMX23"/>
      <c r="TMY23"/>
      <c r="TMZ23"/>
      <c r="TNA23"/>
      <c r="TNB23"/>
      <c r="TNC23"/>
      <c r="TND23"/>
      <c r="TNE23"/>
      <c r="TNF23"/>
      <c r="TNG23"/>
      <c r="TNH23"/>
      <c r="TNI23"/>
      <c r="TNJ23"/>
      <c r="TNK23"/>
      <c r="TNL23"/>
      <c r="TNM23"/>
      <c r="TNN23"/>
      <c r="TNO23"/>
      <c r="TNP23"/>
      <c r="TNQ23"/>
      <c r="TNR23"/>
      <c r="TNS23"/>
      <c r="TNT23"/>
      <c r="TNU23"/>
      <c r="TNV23"/>
      <c r="TNW23"/>
      <c r="TNX23"/>
      <c r="TNY23"/>
      <c r="TNZ23"/>
      <c r="TOA23"/>
      <c r="TOB23"/>
      <c r="TOC23"/>
      <c r="TOD23"/>
      <c r="TOE23"/>
      <c r="TOF23"/>
      <c r="TOG23"/>
      <c r="TOH23"/>
      <c r="TOI23"/>
      <c r="TOJ23"/>
      <c r="TOK23"/>
      <c r="TOL23"/>
      <c r="TOM23"/>
      <c r="TON23"/>
      <c r="TOO23"/>
      <c r="TOP23"/>
      <c r="TOQ23"/>
      <c r="TOR23"/>
      <c r="TOS23"/>
      <c r="TOT23"/>
      <c r="TOU23"/>
      <c r="TOV23"/>
      <c r="TOW23"/>
      <c r="TOX23"/>
      <c r="TOY23"/>
      <c r="TOZ23"/>
      <c r="TPA23"/>
      <c r="TPB23"/>
      <c r="TPC23"/>
      <c r="TPD23"/>
      <c r="TPE23"/>
      <c r="TPF23"/>
      <c r="TPG23"/>
      <c r="TPH23"/>
      <c r="TPI23"/>
      <c r="TPJ23"/>
      <c r="TPK23"/>
      <c r="TPL23"/>
      <c r="TPM23"/>
      <c r="TPN23"/>
      <c r="TPO23"/>
      <c r="TPP23"/>
      <c r="TPQ23"/>
      <c r="TPR23"/>
      <c r="TPS23"/>
      <c r="TPT23"/>
      <c r="TPU23"/>
      <c r="TPV23"/>
      <c r="TPW23"/>
      <c r="TPX23"/>
      <c r="TPY23"/>
      <c r="TPZ23"/>
      <c r="TQA23"/>
      <c r="TQB23"/>
      <c r="TQC23"/>
      <c r="TQD23"/>
      <c r="TQE23"/>
      <c r="TQF23"/>
      <c r="TQG23"/>
      <c r="TQH23"/>
      <c r="TQI23"/>
      <c r="TQJ23"/>
      <c r="TQK23"/>
      <c r="TQL23"/>
      <c r="TQM23"/>
      <c r="TQN23"/>
      <c r="TQO23"/>
      <c r="TQP23"/>
      <c r="TQQ23"/>
      <c r="TQR23"/>
      <c r="TQS23"/>
      <c r="TQT23"/>
      <c r="TQU23"/>
      <c r="TQV23"/>
      <c r="TQW23"/>
      <c r="TQX23"/>
      <c r="TQY23"/>
      <c r="TQZ23"/>
      <c r="TRA23"/>
      <c r="TRB23"/>
      <c r="TRC23"/>
      <c r="TRD23"/>
      <c r="TRE23"/>
      <c r="TRF23"/>
      <c r="TRG23"/>
      <c r="TRH23"/>
      <c r="TRI23"/>
      <c r="TRJ23"/>
      <c r="TRK23"/>
      <c r="TRL23"/>
      <c r="TRM23"/>
      <c r="TRN23"/>
      <c r="TRO23"/>
      <c r="TRP23"/>
      <c r="TRQ23"/>
      <c r="TRR23"/>
      <c r="TRS23"/>
      <c r="TRT23"/>
      <c r="TRU23"/>
      <c r="TRV23"/>
      <c r="TRW23"/>
      <c r="TRX23"/>
      <c r="TRY23"/>
      <c r="TRZ23"/>
      <c r="TSA23"/>
      <c r="TSB23"/>
      <c r="TSC23"/>
      <c r="TSD23"/>
      <c r="TSE23"/>
      <c r="TSF23"/>
      <c r="TSG23"/>
      <c r="TSH23"/>
      <c r="TSI23"/>
      <c r="TSJ23"/>
      <c r="TSK23"/>
      <c r="TSL23"/>
      <c r="TSM23"/>
      <c r="TSN23"/>
      <c r="TSO23"/>
      <c r="TSP23"/>
      <c r="TSQ23"/>
      <c r="TSR23"/>
      <c r="TSS23"/>
      <c r="TST23"/>
      <c r="TSU23"/>
      <c r="TSV23"/>
      <c r="TSW23"/>
      <c r="TSX23"/>
      <c r="TSY23"/>
      <c r="TSZ23"/>
      <c r="TTA23"/>
      <c r="TTB23"/>
      <c r="TTC23"/>
      <c r="TTD23"/>
      <c r="TTE23"/>
      <c r="TTF23"/>
      <c r="TTG23"/>
      <c r="TTH23"/>
      <c r="TTI23"/>
      <c r="TTJ23"/>
      <c r="TTK23"/>
      <c r="TTL23"/>
      <c r="TTM23"/>
      <c r="TTN23"/>
      <c r="TTO23"/>
      <c r="TTP23"/>
      <c r="TTQ23"/>
      <c r="TTR23"/>
      <c r="TTS23"/>
      <c r="TTT23"/>
      <c r="TTU23"/>
      <c r="TTV23"/>
      <c r="TTW23"/>
      <c r="TTX23"/>
      <c r="TTY23"/>
      <c r="TTZ23"/>
      <c r="TUA23"/>
      <c r="TUB23"/>
      <c r="TUC23"/>
      <c r="TUD23"/>
      <c r="TUE23"/>
      <c r="TUF23"/>
      <c r="TUG23"/>
      <c r="TUH23"/>
      <c r="TUI23"/>
      <c r="TUJ23"/>
      <c r="TUK23"/>
      <c r="TUL23"/>
      <c r="TUM23"/>
      <c r="TUN23"/>
      <c r="TUO23"/>
      <c r="TUP23"/>
      <c r="TUQ23"/>
      <c r="TUR23"/>
      <c r="TUS23"/>
      <c r="TUT23"/>
      <c r="TUU23"/>
      <c r="TUV23"/>
      <c r="TUW23"/>
      <c r="TUX23"/>
      <c r="TUY23"/>
      <c r="TUZ23"/>
      <c r="TVA23"/>
      <c r="TVB23"/>
      <c r="TVC23"/>
      <c r="TVD23"/>
      <c r="TVE23"/>
      <c r="TVF23"/>
      <c r="TVG23"/>
      <c r="TVH23"/>
      <c r="TVI23"/>
      <c r="TVJ23"/>
      <c r="TVK23"/>
      <c r="TVL23"/>
      <c r="TVM23"/>
      <c r="TVN23"/>
      <c r="TVO23"/>
      <c r="TVP23"/>
      <c r="TVQ23"/>
      <c r="TVR23"/>
      <c r="TVS23"/>
      <c r="TVT23"/>
      <c r="TVU23"/>
      <c r="TVV23"/>
      <c r="TVW23"/>
      <c r="TVX23"/>
      <c r="TVY23"/>
      <c r="TVZ23"/>
      <c r="TWA23"/>
      <c r="TWB23"/>
      <c r="TWC23"/>
      <c r="TWD23"/>
      <c r="TWE23"/>
      <c r="TWF23"/>
      <c r="TWG23"/>
      <c r="TWH23"/>
      <c r="TWI23"/>
      <c r="TWJ23"/>
      <c r="TWK23"/>
      <c r="TWL23"/>
      <c r="TWM23"/>
      <c r="TWN23"/>
      <c r="TWO23"/>
      <c r="TWP23"/>
      <c r="TWQ23"/>
      <c r="TWR23"/>
      <c r="TWS23"/>
      <c r="TWT23"/>
      <c r="TWU23"/>
      <c r="TWV23"/>
      <c r="TWW23"/>
      <c r="TWX23"/>
      <c r="TWY23"/>
      <c r="TWZ23"/>
      <c r="TXA23"/>
      <c r="TXB23"/>
      <c r="TXC23"/>
      <c r="TXD23"/>
      <c r="TXE23"/>
      <c r="TXF23"/>
      <c r="TXG23"/>
      <c r="TXH23"/>
      <c r="TXI23"/>
      <c r="TXJ23"/>
      <c r="TXK23"/>
      <c r="TXL23"/>
      <c r="TXM23"/>
      <c r="TXN23"/>
      <c r="TXO23"/>
      <c r="TXP23"/>
      <c r="TXQ23"/>
      <c r="TXR23"/>
      <c r="TXS23"/>
      <c r="TXT23"/>
      <c r="TXU23"/>
      <c r="TXV23"/>
      <c r="TXW23"/>
      <c r="TXX23"/>
      <c r="TXY23"/>
      <c r="TXZ23"/>
      <c r="TYA23"/>
      <c r="TYB23"/>
      <c r="TYC23"/>
      <c r="TYD23"/>
      <c r="TYE23"/>
      <c r="TYF23"/>
      <c r="TYG23"/>
      <c r="TYH23"/>
      <c r="TYI23"/>
      <c r="TYJ23"/>
      <c r="TYK23"/>
      <c r="TYL23"/>
      <c r="TYM23"/>
      <c r="TYN23"/>
      <c r="TYO23"/>
      <c r="TYP23"/>
      <c r="TYQ23"/>
      <c r="TYR23"/>
      <c r="TYS23"/>
      <c r="TYT23"/>
      <c r="TYU23"/>
      <c r="TYV23"/>
      <c r="TYW23"/>
      <c r="TYX23"/>
      <c r="TYY23"/>
      <c r="TYZ23"/>
      <c r="TZA23"/>
      <c r="TZB23"/>
      <c r="TZC23"/>
      <c r="TZD23"/>
      <c r="TZE23"/>
      <c r="TZF23"/>
      <c r="TZG23"/>
      <c r="TZH23"/>
      <c r="TZI23"/>
      <c r="TZJ23"/>
      <c r="TZK23"/>
      <c r="TZL23"/>
      <c r="TZM23"/>
      <c r="TZN23"/>
      <c r="TZO23"/>
      <c r="TZP23"/>
      <c r="TZQ23"/>
      <c r="TZR23"/>
      <c r="TZS23"/>
      <c r="TZT23"/>
      <c r="TZU23"/>
      <c r="TZV23"/>
      <c r="TZW23"/>
      <c r="TZX23"/>
      <c r="TZY23"/>
      <c r="TZZ23"/>
      <c r="UAA23"/>
      <c r="UAB23"/>
      <c r="UAC23"/>
      <c r="UAD23"/>
      <c r="UAE23"/>
      <c r="UAF23"/>
      <c r="UAG23"/>
      <c r="UAH23"/>
      <c r="UAI23"/>
      <c r="UAJ23"/>
      <c r="UAK23"/>
      <c r="UAL23"/>
      <c r="UAM23"/>
      <c r="UAN23"/>
      <c r="UAO23"/>
      <c r="UAP23"/>
      <c r="UAQ23"/>
      <c r="UAR23"/>
      <c r="UAS23"/>
      <c r="UAT23"/>
      <c r="UAU23"/>
      <c r="UAV23"/>
      <c r="UAW23"/>
      <c r="UAX23"/>
      <c r="UAY23"/>
      <c r="UAZ23"/>
      <c r="UBA23"/>
      <c r="UBB23"/>
      <c r="UBC23"/>
      <c r="UBD23"/>
      <c r="UBE23"/>
      <c r="UBF23"/>
      <c r="UBG23"/>
      <c r="UBH23"/>
      <c r="UBI23"/>
      <c r="UBJ23"/>
      <c r="UBK23"/>
      <c r="UBL23"/>
      <c r="UBM23"/>
      <c r="UBN23"/>
      <c r="UBO23"/>
      <c r="UBP23"/>
      <c r="UBQ23"/>
      <c r="UBR23"/>
      <c r="UBS23"/>
      <c r="UBT23"/>
      <c r="UBU23"/>
      <c r="UBV23"/>
      <c r="UBW23"/>
      <c r="UBX23"/>
      <c r="UBY23"/>
      <c r="UBZ23"/>
      <c r="UCA23"/>
      <c r="UCB23"/>
      <c r="UCC23"/>
      <c r="UCD23"/>
      <c r="UCE23"/>
      <c r="UCF23"/>
      <c r="UCG23"/>
      <c r="UCH23"/>
      <c r="UCI23"/>
      <c r="UCJ23"/>
      <c r="UCK23"/>
      <c r="UCL23"/>
      <c r="UCM23"/>
      <c r="UCN23"/>
      <c r="UCO23"/>
      <c r="UCP23"/>
      <c r="UCQ23"/>
      <c r="UCR23"/>
      <c r="UCS23"/>
      <c r="UCT23"/>
      <c r="UCU23"/>
      <c r="UCV23"/>
      <c r="UCW23"/>
      <c r="UCX23"/>
      <c r="UCY23"/>
      <c r="UCZ23"/>
      <c r="UDA23"/>
      <c r="UDB23"/>
      <c r="UDC23"/>
      <c r="UDD23"/>
      <c r="UDE23"/>
      <c r="UDF23"/>
      <c r="UDG23"/>
      <c r="UDH23"/>
      <c r="UDI23"/>
      <c r="UDJ23"/>
      <c r="UDK23"/>
      <c r="UDL23"/>
      <c r="UDM23"/>
      <c r="UDN23"/>
      <c r="UDO23"/>
      <c r="UDP23"/>
      <c r="UDQ23"/>
      <c r="UDR23"/>
      <c r="UDS23"/>
      <c r="UDT23"/>
      <c r="UDU23"/>
      <c r="UDV23"/>
      <c r="UDW23"/>
      <c r="UDX23"/>
      <c r="UDY23"/>
      <c r="UDZ23"/>
      <c r="UEA23"/>
      <c r="UEB23"/>
      <c r="UEC23"/>
      <c r="UED23"/>
      <c r="UEE23"/>
      <c r="UEF23"/>
      <c r="UEG23"/>
      <c r="UEH23"/>
      <c r="UEI23"/>
      <c r="UEJ23"/>
      <c r="UEK23"/>
      <c r="UEL23"/>
      <c r="UEM23"/>
      <c r="UEN23"/>
      <c r="UEO23"/>
      <c r="UEP23"/>
      <c r="UEQ23"/>
      <c r="UER23"/>
      <c r="UES23"/>
      <c r="UET23"/>
      <c r="UEU23"/>
      <c r="UEV23"/>
      <c r="UEW23"/>
      <c r="UEX23"/>
      <c r="UEY23"/>
      <c r="UEZ23"/>
      <c r="UFA23"/>
      <c r="UFB23"/>
      <c r="UFC23"/>
      <c r="UFD23"/>
      <c r="UFE23"/>
      <c r="UFF23"/>
      <c r="UFG23"/>
      <c r="UFH23"/>
      <c r="UFI23"/>
      <c r="UFJ23"/>
      <c r="UFK23"/>
      <c r="UFL23"/>
      <c r="UFM23"/>
      <c r="UFN23"/>
      <c r="UFO23"/>
      <c r="UFP23"/>
      <c r="UFQ23"/>
      <c r="UFR23"/>
      <c r="UFS23"/>
      <c r="UFT23"/>
      <c r="UFU23"/>
      <c r="UFV23"/>
      <c r="UFW23"/>
      <c r="UFX23"/>
      <c r="UFY23"/>
      <c r="UFZ23"/>
      <c r="UGA23"/>
      <c r="UGB23"/>
      <c r="UGC23"/>
      <c r="UGD23"/>
      <c r="UGE23"/>
      <c r="UGF23"/>
      <c r="UGG23"/>
      <c r="UGH23"/>
      <c r="UGI23"/>
      <c r="UGJ23"/>
      <c r="UGK23"/>
      <c r="UGL23"/>
      <c r="UGM23"/>
      <c r="UGN23"/>
      <c r="UGO23"/>
      <c r="UGP23"/>
      <c r="UGQ23"/>
      <c r="UGR23"/>
      <c r="UGS23"/>
      <c r="UGT23"/>
      <c r="UGU23"/>
      <c r="UGV23"/>
      <c r="UGW23"/>
      <c r="UGX23"/>
      <c r="UGY23"/>
      <c r="UGZ23"/>
      <c r="UHA23"/>
      <c r="UHB23"/>
      <c r="UHC23"/>
      <c r="UHD23"/>
      <c r="UHE23"/>
      <c r="UHF23"/>
      <c r="UHG23"/>
      <c r="UHH23"/>
      <c r="UHI23"/>
      <c r="UHJ23"/>
      <c r="UHK23"/>
      <c r="UHL23"/>
      <c r="UHM23"/>
      <c r="UHN23"/>
      <c r="UHO23"/>
      <c r="UHP23"/>
      <c r="UHQ23"/>
      <c r="UHR23"/>
      <c r="UHS23"/>
      <c r="UHT23"/>
      <c r="UHU23"/>
      <c r="UHV23"/>
      <c r="UHW23"/>
      <c r="UHX23"/>
      <c r="UHY23"/>
      <c r="UHZ23"/>
      <c r="UIA23"/>
      <c r="UIB23"/>
      <c r="UIC23"/>
      <c r="UID23"/>
      <c r="UIE23"/>
      <c r="UIF23"/>
      <c r="UIG23"/>
      <c r="UIH23"/>
      <c r="UII23"/>
      <c r="UIJ23"/>
      <c r="UIK23"/>
      <c r="UIL23"/>
      <c r="UIM23"/>
      <c r="UIN23"/>
      <c r="UIO23"/>
      <c r="UIP23"/>
      <c r="UIQ23"/>
      <c r="UIR23"/>
      <c r="UIS23"/>
      <c r="UIT23"/>
      <c r="UIU23"/>
      <c r="UIV23"/>
      <c r="UIW23"/>
      <c r="UIX23"/>
      <c r="UIY23"/>
      <c r="UIZ23"/>
      <c r="UJA23"/>
      <c r="UJB23"/>
      <c r="UJC23"/>
      <c r="UJD23"/>
      <c r="UJE23"/>
      <c r="UJF23"/>
      <c r="UJG23"/>
      <c r="UJH23"/>
      <c r="UJI23"/>
      <c r="UJJ23"/>
      <c r="UJK23"/>
      <c r="UJL23"/>
      <c r="UJM23"/>
      <c r="UJN23"/>
      <c r="UJO23"/>
      <c r="UJP23"/>
      <c r="UJQ23"/>
      <c r="UJR23"/>
      <c r="UJS23"/>
      <c r="UJT23"/>
      <c r="UJU23"/>
      <c r="UJV23"/>
      <c r="UJW23"/>
      <c r="UJX23"/>
      <c r="UJY23"/>
      <c r="UJZ23"/>
      <c r="UKA23"/>
      <c r="UKB23"/>
      <c r="UKC23"/>
      <c r="UKD23"/>
      <c r="UKE23"/>
      <c r="UKF23"/>
      <c r="UKG23"/>
      <c r="UKH23"/>
      <c r="UKI23"/>
      <c r="UKJ23"/>
      <c r="UKK23"/>
      <c r="UKL23"/>
      <c r="UKM23"/>
      <c r="UKN23"/>
      <c r="UKO23"/>
      <c r="UKP23"/>
      <c r="UKQ23"/>
      <c r="UKR23"/>
      <c r="UKS23"/>
      <c r="UKT23"/>
      <c r="UKU23"/>
      <c r="UKV23"/>
      <c r="UKW23"/>
      <c r="UKX23"/>
      <c r="UKY23"/>
      <c r="UKZ23"/>
      <c r="ULA23"/>
      <c r="ULB23"/>
      <c r="ULC23"/>
      <c r="ULD23"/>
      <c r="ULE23"/>
      <c r="ULF23"/>
      <c r="ULG23"/>
      <c r="ULH23"/>
      <c r="ULI23"/>
      <c r="ULJ23"/>
      <c r="ULK23"/>
      <c r="ULL23"/>
      <c r="ULM23"/>
      <c r="ULN23"/>
      <c r="ULO23"/>
      <c r="ULP23"/>
      <c r="ULQ23"/>
      <c r="ULR23"/>
      <c r="ULS23"/>
      <c r="ULT23"/>
      <c r="ULU23"/>
      <c r="ULV23"/>
      <c r="ULW23"/>
      <c r="ULX23"/>
      <c r="ULY23"/>
      <c r="ULZ23"/>
      <c r="UMA23"/>
      <c r="UMB23"/>
      <c r="UMC23"/>
      <c r="UMD23"/>
      <c r="UME23"/>
      <c r="UMF23"/>
      <c r="UMG23"/>
      <c r="UMH23"/>
      <c r="UMI23"/>
      <c r="UMJ23"/>
      <c r="UMK23"/>
      <c r="UML23"/>
      <c r="UMM23"/>
      <c r="UMN23"/>
      <c r="UMO23"/>
      <c r="UMP23"/>
      <c r="UMQ23"/>
      <c r="UMR23"/>
      <c r="UMS23"/>
      <c r="UMT23"/>
      <c r="UMU23"/>
      <c r="UMV23"/>
      <c r="UMW23"/>
      <c r="UMX23"/>
      <c r="UMY23"/>
      <c r="UMZ23"/>
      <c r="UNA23"/>
      <c r="UNB23"/>
      <c r="UNC23"/>
      <c r="UND23"/>
      <c r="UNE23"/>
      <c r="UNF23"/>
      <c r="UNG23"/>
      <c r="UNH23"/>
      <c r="UNI23"/>
      <c r="UNJ23"/>
      <c r="UNK23"/>
      <c r="UNL23"/>
      <c r="UNM23"/>
      <c r="UNN23"/>
      <c r="UNO23"/>
      <c r="UNP23"/>
      <c r="UNQ23"/>
      <c r="UNR23"/>
      <c r="UNS23"/>
      <c r="UNT23"/>
      <c r="UNU23"/>
      <c r="UNV23"/>
      <c r="UNW23"/>
      <c r="UNX23"/>
      <c r="UNY23"/>
      <c r="UNZ23"/>
      <c r="UOA23"/>
      <c r="UOB23"/>
      <c r="UOC23"/>
      <c r="UOD23"/>
      <c r="UOE23"/>
      <c r="UOF23"/>
      <c r="UOG23"/>
      <c r="UOH23"/>
      <c r="UOI23"/>
      <c r="UOJ23"/>
      <c r="UOK23"/>
      <c r="UOL23"/>
      <c r="UOM23"/>
      <c r="UON23"/>
      <c r="UOO23"/>
      <c r="UOP23"/>
      <c r="UOQ23"/>
      <c r="UOR23"/>
      <c r="UOS23"/>
      <c r="UOT23"/>
      <c r="UOU23"/>
      <c r="UOV23"/>
      <c r="UOW23"/>
      <c r="UOX23"/>
      <c r="UOY23"/>
      <c r="UOZ23"/>
      <c r="UPA23"/>
      <c r="UPB23"/>
      <c r="UPC23"/>
      <c r="UPD23"/>
      <c r="UPE23"/>
      <c r="UPF23"/>
      <c r="UPG23"/>
      <c r="UPH23"/>
      <c r="UPI23"/>
      <c r="UPJ23"/>
      <c r="UPK23"/>
      <c r="UPL23"/>
      <c r="UPM23"/>
      <c r="UPN23"/>
      <c r="UPO23"/>
      <c r="UPP23"/>
      <c r="UPQ23"/>
      <c r="UPR23"/>
      <c r="UPS23"/>
      <c r="UPT23"/>
      <c r="UPU23"/>
      <c r="UPV23"/>
      <c r="UPW23"/>
      <c r="UPX23"/>
      <c r="UPY23"/>
      <c r="UPZ23"/>
      <c r="UQA23"/>
      <c r="UQB23"/>
      <c r="UQC23"/>
      <c r="UQD23"/>
      <c r="UQE23"/>
      <c r="UQF23"/>
      <c r="UQG23"/>
      <c r="UQH23"/>
      <c r="UQI23"/>
      <c r="UQJ23"/>
      <c r="UQK23"/>
      <c r="UQL23"/>
      <c r="UQM23"/>
      <c r="UQN23"/>
      <c r="UQO23"/>
      <c r="UQP23"/>
      <c r="UQQ23"/>
      <c r="UQR23"/>
      <c r="UQS23"/>
      <c r="UQT23"/>
      <c r="UQU23"/>
      <c r="UQV23"/>
      <c r="UQW23"/>
      <c r="UQX23"/>
      <c r="UQY23"/>
      <c r="UQZ23"/>
      <c r="URA23"/>
      <c r="URB23"/>
      <c r="URC23"/>
      <c r="URD23"/>
      <c r="URE23"/>
      <c r="URF23"/>
      <c r="URG23"/>
      <c r="URH23"/>
      <c r="URI23"/>
      <c r="URJ23"/>
      <c r="URK23"/>
      <c r="URL23"/>
      <c r="URM23"/>
      <c r="URN23"/>
      <c r="URO23"/>
      <c r="URP23"/>
      <c r="URQ23"/>
      <c r="URR23"/>
      <c r="URS23"/>
      <c r="URT23"/>
      <c r="URU23"/>
      <c r="URV23"/>
      <c r="URW23"/>
      <c r="URX23"/>
      <c r="URY23"/>
      <c r="URZ23"/>
      <c r="USA23"/>
      <c r="USB23"/>
      <c r="USC23"/>
      <c r="USD23"/>
      <c r="USE23"/>
      <c r="USF23"/>
      <c r="USG23"/>
      <c r="USH23"/>
      <c r="USI23"/>
      <c r="USJ23"/>
      <c r="USK23"/>
      <c r="USL23"/>
      <c r="USM23"/>
      <c r="USN23"/>
      <c r="USO23"/>
      <c r="USP23"/>
      <c r="USQ23"/>
      <c r="USR23"/>
      <c r="USS23"/>
      <c r="UST23"/>
      <c r="USU23"/>
      <c r="USV23"/>
      <c r="USW23"/>
      <c r="USX23"/>
      <c r="USY23"/>
      <c r="USZ23"/>
      <c r="UTA23"/>
      <c r="UTB23"/>
      <c r="UTC23"/>
      <c r="UTD23"/>
      <c r="UTE23"/>
      <c r="UTF23"/>
      <c r="UTG23"/>
      <c r="UTH23"/>
      <c r="UTI23"/>
      <c r="UTJ23"/>
      <c r="UTK23"/>
      <c r="UTL23"/>
      <c r="UTM23"/>
      <c r="UTN23"/>
      <c r="UTO23"/>
      <c r="UTP23"/>
      <c r="UTQ23"/>
      <c r="UTR23"/>
      <c r="UTS23"/>
      <c r="UTT23"/>
      <c r="UTU23"/>
      <c r="UTV23"/>
      <c r="UTW23"/>
      <c r="UTX23"/>
      <c r="UTY23"/>
      <c r="UTZ23"/>
      <c r="UUA23"/>
      <c r="UUB23"/>
      <c r="UUC23"/>
      <c r="UUD23"/>
      <c r="UUE23"/>
      <c r="UUF23"/>
      <c r="UUG23"/>
      <c r="UUH23"/>
      <c r="UUI23"/>
      <c r="UUJ23"/>
      <c r="UUK23"/>
      <c r="UUL23"/>
      <c r="UUM23"/>
      <c r="UUN23"/>
      <c r="UUO23"/>
      <c r="UUP23"/>
      <c r="UUQ23"/>
      <c r="UUR23"/>
      <c r="UUS23"/>
      <c r="UUT23"/>
      <c r="UUU23"/>
      <c r="UUV23"/>
      <c r="UUW23"/>
      <c r="UUX23"/>
      <c r="UUY23"/>
      <c r="UUZ23"/>
      <c r="UVA23"/>
      <c r="UVB23"/>
      <c r="UVC23"/>
      <c r="UVD23"/>
      <c r="UVE23"/>
      <c r="UVF23"/>
      <c r="UVG23"/>
      <c r="UVH23"/>
      <c r="UVI23"/>
      <c r="UVJ23"/>
      <c r="UVK23"/>
      <c r="UVL23"/>
      <c r="UVM23"/>
      <c r="UVN23"/>
      <c r="UVO23"/>
      <c r="UVP23"/>
      <c r="UVQ23"/>
      <c r="UVR23"/>
      <c r="UVS23"/>
      <c r="UVT23"/>
      <c r="UVU23"/>
      <c r="UVV23"/>
      <c r="UVW23"/>
      <c r="UVX23"/>
      <c r="UVY23"/>
      <c r="UVZ23"/>
      <c r="UWA23"/>
      <c r="UWB23"/>
      <c r="UWC23"/>
      <c r="UWD23"/>
      <c r="UWE23"/>
      <c r="UWF23"/>
      <c r="UWG23"/>
      <c r="UWH23"/>
      <c r="UWI23"/>
      <c r="UWJ23"/>
      <c r="UWK23"/>
      <c r="UWL23"/>
      <c r="UWM23"/>
      <c r="UWN23"/>
      <c r="UWO23"/>
      <c r="UWP23"/>
      <c r="UWQ23"/>
      <c r="UWR23"/>
      <c r="UWS23"/>
      <c r="UWT23"/>
      <c r="UWU23"/>
      <c r="UWV23"/>
      <c r="UWW23"/>
      <c r="UWX23"/>
      <c r="UWY23"/>
      <c r="UWZ23"/>
      <c r="UXA23"/>
      <c r="UXB23"/>
      <c r="UXC23"/>
      <c r="UXD23"/>
      <c r="UXE23"/>
      <c r="UXF23"/>
      <c r="UXG23"/>
      <c r="UXH23"/>
      <c r="UXI23"/>
      <c r="UXJ23"/>
      <c r="UXK23"/>
      <c r="UXL23"/>
      <c r="UXM23"/>
      <c r="UXN23"/>
      <c r="UXO23"/>
      <c r="UXP23"/>
      <c r="UXQ23"/>
      <c r="UXR23"/>
      <c r="UXS23"/>
      <c r="UXT23"/>
      <c r="UXU23"/>
      <c r="UXV23"/>
      <c r="UXW23"/>
      <c r="UXX23"/>
      <c r="UXY23"/>
      <c r="UXZ23"/>
      <c r="UYA23"/>
      <c r="UYB23"/>
      <c r="UYC23"/>
      <c r="UYD23"/>
      <c r="UYE23"/>
      <c r="UYF23"/>
      <c r="UYG23"/>
      <c r="UYH23"/>
      <c r="UYI23"/>
      <c r="UYJ23"/>
      <c r="UYK23"/>
      <c r="UYL23"/>
      <c r="UYM23"/>
      <c r="UYN23"/>
      <c r="UYO23"/>
      <c r="UYP23"/>
      <c r="UYQ23"/>
      <c r="UYR23"/>
      <c r="UYS23"/>
      <c r="UYT23"/>
      <c r="UYU23"/>
      <c r="UYV23"/>
      <c r="UYW23"/>
      <c r="UYX23"/>
      <c r="UYY23"/>
      <c r="UYZ23"/>
      <c r="UZA23"/>
      <c r="UZB23"/>
      <c r="UZC23"/>
      <c r="UZD23"/>
      <c r="UZE23"/>
      <c r="UZF23"/>
      <c r="UZG23"/>
      <c r="UZH23"/>
      <c r="UZI23"/>
      <c r="UZJ23"/>
      <c r="UZK23"/>
      <c r="UZL23"/>
      <c r="UZM23"/>
      <c r="UZN23"/>
      <c r="UZO23"/>
      <c r="UZP23"/>
      <c r="UZQ23"/>
      <c r="UZR23"/>
      <c r="UZS23"/>
      <c r="UZT23"/>
      <c r="UZU23"/>
      <c r="UZV23"/>
      <c r="UZW23"/>
      <c r="UZX23"/>
      <c r="UZY23"/>
      <c r="UZZ23"/>
      <c r="VAA23"/>
      <c r="VAB23"/>
      <c r="VAC23"/>
      <c r="VAD23"/>
      <c r="VAE23"/>
      <c r="VAF23"/>
      <c r="VAG23"/>
      <c r="VAH23"/>
      <c r="VAI23"/>
      <c r="VAJ23"/>
      <c r="VAK23"/>
      <c r="VAL23"/>
      <c r="VAM23"/>
      <c r="VAN23"/>
      <c r="VAO23"/>
      <c r="VAP23"/>
      <c r="VAQ23"/>
      <c r="VAR23"/>
      <c r="VAS23"/>
      <c r="VAT23"/>
      <c r="VAU23"/>
      <c r="VAV23"/>
      <c r="VAW23"/>
      <c r="VAX23"/>
      <c r="VAY23"/>
      <c r="VAZ23"/>
      <c r="VBA23"/>
      <c r="VBB23"/>
      <c r="VBC23"/>
      <c r="VBD23"/>
      <c r="VBE23"/>
      <c r="VBF23"/>
      <c r="VBG23"/>
      <c r="VBH23"/>
      <c r="VBI23"/>
      <c r="VBJ23"/>
      <c r="VBK23"/>
      <c r="VBL23"/>
      <c r="VBM23"/>
      <c r="VBN23"/>
      <c r="VBO23"/>
      <c r="VBP23"/>
      <c r="VBQ23"/>
      <c r="VBR23"/>
      <c r="VBS23"/>
      <c r="VBT23"/>
      <c r="VBU23"/>
      <c r="VBV23"/>
      <c r="VBW23"/>
      <c r="VBX23"/>
      <c r="VBY23"/>
      <c r="VBZ23"/>
      <c r="VCA23"/>
      <c r="VCB23"/>
      <c r="VCC23"/>
      <c r="VCD23"/>
      <c r="VCE23"/>
      <c r="VCF23"/>
      <c r="VCG23"/>
      <c r="VCH23"/>
      <c r="VCI23"/>
      <c r="VCJ23"/>
      <c r="VCK23"/>
      <c r="VCL23"/>
      <c r="VCM23"/>
      <c r="VCN23"/>
      <c r="VCO23"/>
      <c r="VCP23"/>
      <c r="VCQ23"/>
      <c r="VCR23"/>
      <c r="VCS23"/>
      <c r="VCT23"/>
      <c r="VCU23"/>
      <c r="VCV23"/>
      <c r="VCW23"/>
      <c r="VCX23"/>
      <c r="VCY23"/>
      <c r="VCZ23"/>
      <c r="VDA23"/>
      <c r="VDB23"/>
      <c r="VDC23"/>
      <c r="VDD23"/>
      <c r="VDE23"/>
      <c r="VDF23"/>
      <c r="VDG23"/>
      <c r="VDH23"/>
      <c r="VDI23"/>
      <c r="VDJ23"/>
      <c r="VDK23"/>
      <c r="VDL23"/>
      <c r="VDM23"/>
      <c r="VDN23"/>
      <c r="VDO23"/>
      <c r="VDP23"/>
      <c r="VDQ23"/>
      <c r="VDR23"/>
      <c r="VDS23"/>
      <c r="VDT23"/>
      <c r="VDU23"/>
      <c r="VDV23"/>
      <c r="VDW23"/>
      <c r="VDX23"/>
      <c r="VDY23"/>
      <c r="VDZ23"/>
      <c r="VEA23"/>
      <c r="VEB23"/>
      <c r="VEC23"/>
      <c r="VED23"/>
      <c r="VEE23"/>
      <c r="VEF23"/>
      <c r="VEG23"/>
      <c r="VEH23"/>
      <c r="VEI23"/>
      <c r="VEJ23"/>
      <c r="VEK23"/>
      <c r="VEL23"/>
      <c r="VEM23"/>
      <c r="VEN23"/>
      <c r="VEO23"/>
      <c r="VEP23"/>
      <c r="VEQ23"/>
      <c r="VER23"/>
      <c r="VES23"/>
      <c r="VET23"/>
      <c r="VEU23"/>
      <c r="VEV23"/>
      <c r="VEW23"/>
      <c r="VEX23"/>
      <c r="VEY23"/>
      <c r="VEZ23"/>
      <c r="VFA23"/>
      <c r="VFB23"/>
      <c r="VFC23"/>
      <c r="VFD23"/>
      <c r="VFE23"/>
      <c r="VFF23"/>
      <c r="VFG23"/>
      <c r="VFH23"/>
      <c r="VFI23"/>
      <c r="VFJ23"/>
      <c r="VFK23"/>
      <c r="VFL23"/>
      <c r="VFM23"/>
      <c r="VFN23"/>
      <c r="VFO23"/>
      <c r="VFP23"/>
      <c r="VFQ23"/>
      <c r="VFR23"/>
      <c r="VFS23"/>
      <c r="VFT23"/>
      <c r="VFU23"/>
      <c r="VFV23"/>
      <c r="VFW23"/>
      <c r="VFX23"/>
      <c r="VFY23"/>
      <c r="VFZ23"/>
      <c r="VGA23"/>
      <c r="VGB23"/>
      <c r="VGC23"/>
      <c r="VGD23"/>
      <c r="VGE23"/>
      <c r="VGF23"/>
      <c r="VGG23"/>
      <c r="VGH23"/>
      <c r="VGI23"/>
      <c r="VGJ23"/>
      <c r="VGK23"/>
      <c r="VGL23"/>
      <c r="VGM23"/>
      <c r="VGN23"/>
      <c r="VGO23"/>
      <c r="VGP23"/>
      <c r="VGQ23"/>
      <c r="VGR23"/>
      <c r="VGS23"/>
      <c r="VGT23"/>
      <c r="VGU23"/>
      <c r="VGV23"/>
      <c r="VGW23"/>
      <c r="VGX23"/>
      <c r="VGY23"/>
      <c r="VGZ23"/>
      <c r="VHA23"/>
      <c r="VHB23"/>
      <c r="VHC23"/>
      <c r="VHD23"/>
      <c r="VHE23"/>
      <c r="VHF23"/>
      <c r="VHG23"/>
      <c r="VHH23"/>
      <c r="VHI23"/>
      <c r="VHJ23"/>
      <c r="VHK23"/>
      <c r="VHL23"/>
      <c r="VHM23"/>
      <c r="VHN23"/>
      <c r="VHO23"/>
      <c r="VHP23"/>
      <c r="VHQ23"/>
      <c r="VHR23"/>
      <c r="VHS23"/>
      <c r="VHT23"/>
      <c r="VHU23"/>
      <c r="VHV23"/>
      <c r="VHW23"/>
      <c r="VHX23"/>
      <c r="VHY23"/>
      <c r="VHZ23"/>
      <c r="VIA23"/>
      <c r="VIB23"/>
      <c r="VIC23"/>
      <c r="VID23"/>
      <c r="VIE23"/>
      <c r="VIF23"/>
      <c r="VIG23"/>
      <c r="VIH23"/>
      <c r="VII23"/>
      <c r="VIJ23"/>
      <c r="VIK23"/>
      <c r="VIL23"/>
      <c r="VIM23"/>
      <c r="VIN23"/>
      <c r="VIO23"/>
      <c r="VIP23"/>
      <c r="VIQ23"/>
      <c r="VIR23"/>
      <c r="VIS23"/>
      <c r="VIT23"/>
      <c r="VIU23"/>
      <c r="VIV23"/>
      <c r="VIW23"/>
      <c r="VIX23"/>
      <c r="VIY23"/>
      <c r="VIZ23"/>
      <c r="VJA23"/>
      <c r="VJB23"/>
      <c r="VJC23"/>
      <c r="VJD23"/>
      <c r="VJE23"/>
      <c r="VJF23"/>
      <c r="VJG23"/>
      <c r="VJH23"/>
      <c r="VJI23"/>
      <c r="VJJ23"/>
      <c r="VJK23"/>
      <c r="VJL23"/>
      <c r="VJM23"/>
      <c r="VJN23"/>
      <c r="VJO23"/>
      <c r="VJP23"/>
      <c r="VJQ23"/>
      <c r="VJR23"/>
      <c r="VJS23"/>
      <c r="VJT23"/>
      <c r="VJU23"/>
      <c r="VJV23"/>
      <c r="VJW23"/>
      <c r="VJX23"/>
      <c r="VJY23"/>
      <c r="VJZ23"/>
      <c r="VKA23"/>
      <c r="VKB23"/>
      <c r="VKC23"/>
      <c r="VKD23"/>
      <c r="VKE23"/>
      <c r="VKF23"/>
      <c r="VKG23"/>
      <c r="VKH23"/>
      <c r="VKI23"/>
      <c r="VKJ23"/>
      <c r="VKK23"/>
      <c r="VKL23"/>
      <c r="VKM23"/>
      <c r="VKN23"/>
      <c r="VKO23"/>
      <c r="VKP23"/>
      <c r="VKQ23"/>
      <c r="VKR23"/>
      <c r="VKS23"/>
      <c r="VKT23"/>
      <c r="VKU23"/>
      <c r="VKV23"/>
      <c r="VKW23"/>
      <c r="VKX23"/>
      <c r="VKY23"/>
      <c r="VKZ23"/>
      <c r="VLA23"/>
      <c r="VLB23"/>
      <c r="VLC23"/>
      <c r="VLD23"/>
      <c r="VLE23"/>
      <c r="VLF23"/>
      <c r="VLG23"/>
      <c r="VLH23"/>
      <c r="VLI23"/>
      <c r="VLJ23"/>
      <c r="VLK23"/>
      <c r="VLL23"/>
      <c r="VLM23"/>
      <c r="VLN23"/>
      <c r="VLO23"/>
      <c r="VLP23"/>
      <c r="VLQ23"/>
      <c r="VLR23"/>
      <c r="VLS23"/>
      <c r="VLT23"/>
      <c r="VLU23"/>
      <c r="VLV23"/>
      <c r="VLW23"/>
      <c r="VLX23"/>
      <c r="VLY23"/>
      <c r="VLZ23"/>
      <c r="VMA23"/>
      <c r="VMB23"/>
      <c r="VMC23"/>
      <c r="VMD23"/>
      <c r="VME23"/>
      <c r="VMF23"/>
      <c r="VMG23"/>
      <c r="VMH23"/>
      <c r="VMI23"/>
      <c r="VMJ23"/>
      <c r="VMK23"/>
      <c r="VML23"/>
      <c r="VMM23"/>
      <c r="VMN23"/>
      <c r="VMO23"/>
      <c r="VMP23"/>
      <c r="VMQ23"/>
      <c r="VMR23"/>
      <c r="VMS23"/>
      <c r="VMT23"/>
      <c r="VMU23"/>
      <c r="VMV23"/>
      <c r="VMW23"/>
      <c r="VMX23"/>
      <c r="VMY23"/>
      <c r="VMZ23"/>
      <c r="VNA23"/>
      <c r="VNB23"/>
      <c r="VNC23"/>
      <c r="VND23"/>
      <c r="VNE23"/>
      <c r="VNF23"/>
      <c r="VNG23"/>
      <c r="VNH23"/>
      <c r="VNI23"/>
      <c r="VNJ23"/>
      <c r="VNK23"/>
      <c r="VNL23"/>
      <c r="VNM23"/>
      <c r="VNN23"/>
      <c r="VNO23"/>
      <c r="VNP23"/>
      <c r="VNQ23"/>
      <c r="VNR23"/>
      <c r="VNS23"/>
      <c r="VNT23"/>
      <c r="VNU23"/>
      <c r="VNV23"/>
      <c r="VNW23"/>
      <c r="VNX23"/>
      <c r="VNY23"/>
      <c r="VNZ23"/>
      <c r="VOA23"/>
      <c r="VOB23"/>
      <c r="VOC23"/>
      <c r="VOD23"/>
      <c r="VOE23"/>
      <c r="VOF23"/>
      <c r="VOG23"/>
      <c r="VOH23"/>
      <c r="VOI23"/>
      <c r="VOJ23"/>
      <c r="VOK23"/>
      <c r="VOL23"/>
      <c r="VOM23"/>
      <c r="VON23"/>
      <c r="VOO23"/>
      <c r="VOP23"/>
      <c r="VOQ23"/>
      <c r="VOR23"/>
      <c r="VOS23"/>
      <c r="VOT23"/>
      <c r="VOU23"/>
      <c r="VOV23"/>
      <c r="VOW23"/>
      <c r="VOX23"/>
      <c r="VOY23"/>
      <c r="VOZ23"/>
      <c r="VPA23"/>
      <c r="VPB23"/>
      <c r="VPC23"/>
      <c r="VPD23"/>
      <c r="VPE23"/>
      <c r="VPF23"/>
      <c r="VPG23"/>
      <c r="VPH23"/>
      <c r="VPI23"/>
      <c r="VPJ23"/>
      <c r="VPK23"/>
      <c r="VPL23"/>
      <c r="VPM23"/>
      <c r="VPN23"/>
      <c r="VPO23"/>
      <c r="VPP23"/>
      <c r="VPQ23"/>
      <c r="VPR23"/>
      <c r="VPS23"/>
      <c r="VPT23"/>
      <c r="VPU23"/>
      <c r="VPV23"/>
      <c r="VPW23"/>
      <c r="VPX23"/>
      <c r="VPY23"/>
      <c r="VPZ23"/>
      <c r="VQA23"/>
      <c r="VQB23"/>
      <c r="VQC23"/>
      <c r="VQD23"/>
      <c r="VQE23"/>
      <c r="VQF23"/>
      <c r="VQG23"/>
      <c r="VQH23"/>
      <c r="VQI23"/>
      <c r="VQJ23"/>
      <c r="VQK23"/>
      <c r="VQL23"/>
      <c r="VQM23"/>
      <c r="VQN23"/>
      <c r="VQO23"/>
      <c r="VQP23"/>
      <c r="VQQ23"/>
      <c r="VQR23"/>
      <c r="VQS23"/>
      <c r="VQT23"/>
      <c r="VQU23"/>
      <c r="VQV23"/>
      <c r="VQW23"/>
      <c r="VQX23"/>
      <c r="VQY23"/>
      <c r="VQZ23"/>
      <c r="VRA23"/>
      <c r="VRB23"/>
      <c r="VRC23"/>
      <c r="VRD23"/>
      <c r="VRE23"/>
      <c r="VRF23"/>
      <c r="VRG23"/>
      <c r="VRH23"/>
      <c r="VRI23"/>
      <c r="VRJ23"/>
      <c r="VRK23"/>
      <c r="VRL23"/>
      <c r="VRM23"/>
      <c r="VRN23"/>
      <c r="VRO23"/>
      <c r="VRP23"/>
      <c r="VRQ23"/>
      <c r="VRR23"/>
      <c r="VRS23"/>
      <c r="VRT23"/>
      <c r="VRU23"/>
      <c r="VRV23"/>
      <c r="VRW23"/>
      <c r="VRX23"/>
      <c r="VRY23"/>
      <c r="VRZ23"/>
      <c r="VSA23"/>
      <c r="VSB23"/>
      <c r="VSC23"/>
      <c r="VSD23"/>
      <c r="VSE23"/>
      <c r="VSF23"/>
      <c r="VSG23"/>
      <c r="VSH23"/>
      <c r="VSI23"/>
      <c r="VSJ23"/>
      <c r="VSK23"/>
      <c r="VSL23"/>
      <c r="VSM23"/>
      <c r="VSN23"/>
      <c r="VSO23"/>
      <c r="VSP23"/>
      <c r="VSQ23"/>
      <c r="VSR23"/>
      <c r="VSS23"/>
      <c r="VST23"/>
      <c r="VSU23"/>
      <c r="VSV23"/>
      <c r="VSW23"/>
      <c r="VSX23"/>
      <c r="VSY23"/>
      <c r="VSZ23"/>
      <c r="VTA23"/>
      <c r="VTB23"/>
      <c r="VTC23"/>
      <c r="VTD23"/>
      <c r="VTE23"/>
      <c r="VTF23"/>
      <c r="VTG23"/>
      <c r="VTH23"/>
      <c r="VTI23"/>
      <c r="VTJ23"/>
      <c r="VTK23"/>
      <c r="VTL23"/>
      <c r="VTM23"/>
      <c r="VTN23"/>
      <c r="VTO23"/>
      <c r="VTP23"/>
      <c r="VTQ23"/>
      <c r="VTR23"/>
      <c r="VTS23"/>
      <c r="VTT23"/>
      <c r="VTU23"/>
      <c r="VTV23"/>
      <c r="VTW23"/>
      <c r="VTX23"/>
      <c r="VTY23"/>
      <c r="VTZ23"/>
      <c r="VUA23"/>
      <c r="VUB23"/>
      <c r="VUC23"/>
      <c r="VUD23"/>
      <c r="VUE23"/>
      <c r="VUF23"/>
      <c r="VUG23"/>
      <c r="VUH23"/>
      <c r="VUI23"/>
      <c r="VUJ23"/>
      <c r="VUK23"/>
      <c r="VUL23"/>
      <c r="VUM23"/>
      <c r="VUN23"/>
      <c r="VUO23"/>
      <c r="VUP23"/>
      <c r="VUQ23"/>
      <c r="VUR23"/>
      <c r="VUS23"/>
      <c r="VUT23"/>
      <c r="VUU23"/>
      <c r="VUV23"/>
      <c r="VUW23"/>
      <c r="VUX23"/>
      <c r="VUY23"/>
      <c r="VUZ23"/>
      <c r="VVA23"/>
      <c r="VVB23"/>
      <c r="VVC23"/>
      <c r="VVD23"/>
      <c r="VVE23"/>
      <c r="VVF23"/>
      <c r="VVG23"/>
      <c r="VVH23"/>
      <c r="VVI23"/>
      <c r="VVJ23"/>
      <c r="VVK23"/>
      <c r="VVL23"/>
      <c r="VVM23"/>
      <c r="VVN23"/>
      <c r="VVO23"/>
      <c r="VVP23"/>
      <c r="VVQ23"/>
      <c r="VVR23"/>
      <c r="VVS23"/>
      <c r="VVT23"/>
      <c r="VVU23"/>
      <c r="VVV23"/>
      <c r="VVW23"/>
      <c r="VVX23"/>
      <c r="VVY23"/>
      <c r="VVZ23"/>
      <c r="VWA23"/>
      <c r="VWB23"/>
      <c r="VWC23"/>
      <c r="VWD23"/>
      <c r="VWE23"/>
      <c r="VWF23"/>
      <c r="VWG23"/>
      <c r="VWH23"/>
      <c r="VWI23"/>
      <c r="VWJ23"/>
      <c r="VWK23"/>
      <c r="VWL23"/>
      <c r="VWM23"/>
      <c r="VWN23"/>
      <c r="VWO23"/>
      <c r="VWP23"/>
      <c r="VWQ23"/>
      <c r="VWR23"/>
      <c r="VWS23"/>
      <c r="VWT23"/>
      <c r="VWU23"/>
      <c r="VWV23"/>
      <c r="VWW23"/>
      <c r="VWX23"/>
      <c r="VWY23"/>
      <c r="VWZ23"/>
      <c r="VXA23"/>
      <c r="VXB23"/>
      <c r="VXC23"/>
      <c r="VXD23"/>
      <c r="VXE23"/>
      <c r="VXF23"/>
      <c r="VXG23"/>
      <c r="VXH23"/>
      <c r="VXI23"/>
      <c r="VXJ23"/>
      <c r="VXK23"/>
      <c r="VXL23"/>
      <c r="VXM23"/>
      <c r="VXN23"/>
      <c r="VXO23"/>
      <c r="VXP23"/>
      <c r="VXQ23"/>
      <c r="VXR23"/>
      <c r="VXS23"/>
      <c r="VXT23"/>
      <c r="VXU23"/>
      <c r="VXV23"/>
      <c r="VXW23"/>
      <c r="VXX23"/>
      <c r="VXY23"/>
      <c r="VXZ23"/>
      <c r="VYA23"/>
      <c r="VYB23"/>
      <c r="VYC23"/>
      <c r="VYD23"/>
      <c r="VYE23"/>
      <c r="VYF23"/>
      <c r="VYG23"/>
      <c r="VYH23"/>
      <c r="VYI23"/>
      <c r="VYJ23"/>
      <c r="VYK23"/>
      <c r="VYL23"/>
      <c r="VYM23"/>
      <c r="VYN23"/>
      <c r="VYO23"/>
      <c r="VYP23"/>
      <c r="VYQ23"/>
      <c r="VYR23"/>
      <c r="VYS23"/>
      <c r="VYT23"/>
      <c r="VYU23"/>
      <c r="VYV23"/>
      <c r="VYW23"/>
      <c r="VYX23"/>
      <c r="VYY23"/>
      <c r="VYZ23"/>
      <c r="VZA23"/>
      <c r="VZB23"/>
      <c r="VZC23"/>
      <c r="VZD23"/>
      <c r="VZE23"/>
      <c r="VZF23"/>
      <c r="VZG23"/>
      <c r="VZH23"/>
      <c r="VZI23"/>
      <c r="VZJ23"/>
      <c r="VZK23"/>
      <c r="VZL23"/>
      <c r="VZM23"/>
      <c r="VZN23"/>
      <c r="VZO23"/>
      <c r="VZP23"/>
      <c r="VZQ23"/>
      <c r="VZR23"/>
      <c r="VZS23"/>
      <c r="VZT23"/>
      <c r="VZU23"/>
      <c r="VZV23"/>
      <c r="VZW23"/>
      <c r="VZX23"/>
      <c r="VZY23"/>
      <c r="VZZ23"/>
      <c r="WAA23"/>
      <c r="WAB23"/>
      <c r="WAC23"/>
      <c r="WAD23"/>
      <c r="WAE23"/>
      <c r="WAF23"/>
      <c r="WAG23"/>
      <c r="WAH23"/>
      <c r="WAI23"/>
      <c r="WAJ23"/>
      <c r="WAK23"/>
      <c r="WAL23"/>
      <c r="WAM23"/>
      <c r="WAN23"/>
      <c r="WAO23"/>
      <c r="WAP23"/>
      <c r="WAQ23"/>
      <c r="WAR23"/>
      <c r="WAS23"/>
      <c r="WAT23"/>
      <c r="WAU23"/>
      <c r="WAV23"/>
      <c r="WAW23"/>
      <c r="WAX23"/>
      <c r="WAY23"/>
      <c r="WAZ23"/>
      <c r="WBA23"/>
      <c r="WBB23"/>
      <c r="WBC23"/>
      <c r="WBD23"/>
      <c r="WBE23"/>
      <c r="WBF23"/>
      <c r="WBG23"/>
      <c r="WBH23"/>
      <c r="WBI23"/>
      <c r="WBJ23"/>
      <c r="WBK23"/>
      <c r="WBL23"/>
      <c r="WBM23"/>
      <c r="WBN23"/>
      <c r="WBO23"/>
      <c r="WBP23"/>
      <c r="WBQ23"/>
      <c r="WBR23"/>
      <c r="WBS23"/>
      <c r="WBT23"/>
      <c r="WBU23"/>
      <c r="WBV23"/>
      <c r="WBW23"/>
      <c r="WBX23"/>
      <c r="WBY23"/>
      <c r="WBZ23"/>
      <c r="WCA23"/>
      <c r="WCB23"/>
      <c r="WCC23"/>
      <c r="WCD23"/>
      <c r="WCE23"/>
      <c r="WCF23"/>
      <c r="WCG23"/>
      <c r="WCH23"/>
      <c r="WCI23"/>
      <c r="WCJ23"/>
      <c r="WCK23"/>
      <c r="WCL23"/>
      <c r="WCM23"/>
      <c r="WCN23"/>
      <c r="WCO23"/>
      <c r="WCP23"/>
      <c r="WCQ23"/>
      <c r="WCR23"/>
      <c r="WCS23"/>
      <c r="WCT23"/>
      <c r="WCU23"/>
      <c r="WCV23"/>
      <c r="WCW23"/>
      <c r="WCX23"/>
      <c r="WCY23"/>
      <c r="WCZ23"/>
      <c r="WDA23"/>
      <c r="WDB23"/>
      <c r="WDC23"/>
      <c r="WDD23"/>
      <c r="WDE23"/>
      <c r="WDF23"/>
      <c r="WDG23"/>
      <c r="WDH23"/>
      <c r="WDI23"/>
      <c r="WDJ23"/>
      <c r="WDK23"/>
      <c r="WDL23"/>
      <c r="WDM23"/>
      <c r="WDN23"/>
      <c r="WDO23"/>
      <c r="WDP23"/>
      <c r="WDQ23"/>
      <c r="WDR23"/>
      <c r="WDS23"/>
      <c r="WDT23"/>
      <c r="WDU23"/>
      <c r="WDV23"/>
      <c r="WDW23"/>
      <c r="WDX23"/>
      <c r="WDY23"/>
      <c r="WDZ23"/>
      <c r="WEA23"/>
      <c r="WEB23"/>
      <c r="WEC23"/>
      <c r="WED23"/>
      <c r="WEE23"/>
      <c r="WEF23"/>
      <c r="WEG23"/>
      <c r="WEH23"/>
      <c r="WEI23"/>
      <c r="WEJ23"/>
      <c r="WEK23"/>
      <c r="WEL23"/>
      <c r="WEM23"/>
      <c r="WEN23"/>
      <c r="WEO23"/>
      <c r="WEP23"/>
      <c r="WEQ23"/>
      <c r="WER23"/>
      <c r="WES23"/>
      <c r="WET23"/>
      <c r="WEU23"/>
      <c r="WEV23"/>
      <c r="WEW23"/>
      <c r="WEX23"/>
      <c r="WEY23"/>
      <c r="WEZ23"/>
      <c r="WFA23"/>
      <c r="WFB23"/>
      <c r="WFC23"/>
      <c r="WFD23"/>
      <c r="WFE23"/>
      <c r="WFF23"/>
      <c r="WFG23"/>
      <c r="WFH23"/>
      <c r="WFI23"/>
      <c r="WFJ23"/>
      <c r="WFK23"/>
      <c r="WFL23"/>
      <c r="WFM23"/>
      <c r="WFN23"/>
      <c r="WFO23"/>
      <c r="WFP23"/>
      <c r="WFQ23"/>
      <c r="WFR23"/>
      <c r="WFS23"/>
      <c r="WFT23"/>
      <c r="WFU23"/>
      <c r="WFV23"/>
      <c r="WFW23"/>
      <c r="WFX23"/>
      <c r="WFY23"/>
      <c r="WFZ23"/>
      <c r="WGA23"/>
      <c r="WGB23"/>
      <c r="WGC23"/>
      <c r="WGD23"/>
      <c r="WGE23"/>
      <c r="WGF23"/>
      <c r="WGG23"/>
      <c r="WGH23"/>
      <c r="WGI23"/>
      <c r="WGJ23"/>
      <c r="WGK23"/>
      <c r="WGL23"/>
      <c r="WGM23"/>
      <c r="WGN23"/>
      <c r="WGO23"/>
      <c r="WGP23"/>
      <c r="WGQ23"/>
      <c r="WGR23"/>
      <c r="WGS23"/>
      <c r="WGT23"/>
      <c r="WGU23"/>
      <c r="WGV23"/>
      <c r="WGW23"/>
      <c r="WGX23"/>
      <c r="WGY23"/>
      <c r="WGZ23"/>
      <c r="WHA23"/>
      <c r="WHB23"/>
      <c r="WHC23"/>
      <c r="WHD23"/>
      <c r="WHE23"/>
      <c r="WHF23"/>
      <c r="WHG23"/>
      <c r="WHH23"/>
      <c r="WHI23"/>
      <c r="WHJ23"/>
      <c r="WHK23"/>
      <c r="WHL23"/>
      <c r="WHM23"/>
      <c r="WHN23"/>
      <c r="WHO23"/>
      <c r="WHP23"/>
      <c r="WHQ23"/>
      <c r="WHR23"/>
      <c r="WHS23"/>
      <c r="WHT23"/>
      <c r="WHU23"/>
      <c r="WHV23"/>
      <c r="WHW23"/>
      <c r="WHX23"/>
      <c r="WHY23"/>
      <c r="WHZ23"/>
      <c r="WIA23"/>
      <c r="WIB23"/>
      <c r="WIC23"/>
      <c r="WID23"/>
      <c r="WIE23"/>
      <c r="WIF23"/>
      <c r="WIG23"/>
      <c r="WIH23"/>
      <c r="WII23"/>
      <c r="WIJ23"/>
      <c r="WIK23"/>
      <c r="WIL23"/>
      <c r="WIM23"/>
      <c r="WIN23"/>
      <c r="WIO23"/>
      <c r="WIP23"/>
      <c r="WIQ23"/>
      <c r="WIR23"/>
      <c r="WIS23"/>
      <c r="WIT23"/>
      <c r="WIU23"/>
      <c r="WIV23"/>
      <c r="WIW23"/>
      <c r="WIX23"/>
      <c r="WIY23"/>
      <c r="WIZ23"/>
      <c r="WJA23"/>
      <c r="WJB23"/>
      <c r="WJC23"/>
      <c r="WJD23"/>
      <c r="WJE23"/>
      <c r="WJF23"/>
      <c r="WJG23"/>
      <c r="WJH23"/>
      <c r="WJI23"/>
      <c r="WJJ23"/>
      <c r="WJK23"/>
      <c r="WJL23"/>
      <c r="WJM23"/>
      <c r="WJN23"/>
      <c r="WJO23"/>
      <c r="WJP23"/>
      <c r="WJQ23"/>
      <c r="WJR23"/>
      <c r="WJS23"/>
      <c r="WJT23"/>
      <c r="WJU23"/>
      <c r="WJV23"/>
      <c r="WJW23"/>
      <c r="WJX23"/>
      <c r="WJY23"/>
      <c r="WJZ23"/>
      <c r="WKA23"/>
      <c r="WKB23"/>
      <c r="WKC23"/>
      <c r="WKD23"/>
      <c r="WKE23"/>
      <c r="WKF23"/>
      <c r="WKG23"/>
      <c r="WKH23"/>
      <c r="WKI23"/>
      <c r="WKJ23"/>
      <c r="WKK23"/>
      <c r="WKL23"/>
      <c r="WKM23"/>
      <c r="WKN23"/>
      <c r="WKO23"/>
      <c r="WKP23"/>
      <c r="WKQ23"/>
      <c r="WKR23"/>
      <c r="WKS23"/>
      <c r="WKT23"/>
      <c r="WKU23"/>
      <c r="WKV23"/>
      <c r="WKW23"/>
      <c r="WKX23"/>
      <c r="WKY23"/>
      <c r="WKZ23"/>
      <c r="WLA23"/>
      <c r="WLB23"/>
      <c r="WLC23"/>
      <c r="WLD23"/>
      <c r="WLE23"/>
      <c r="WLF23"/>
      <c r="WLG23"/>
      <c r="WLH23"/>
      <c r="WLI23"/>
      <c r="WLJ23"/>
      <c r="WLK23"/>
      <c r="WLL23"/>
      <c r="WLM23"/>
      <c r="WLN23"/>
      <c r="WLO23"/>
      <c r="WLP23"/>
      <c r="WLQ23"/>
      <c r="WLR23"/>
      <c r="WLS23"/>
      <c r="WLT23"/>
      <c r="WLU23"/>
      <c r="WLV23"/>
      <c r="WLW23"/>
      <c r="WLX23"/>
      <c r="WLY23"/>
      <c r="WLZ23"/>
      <c r="WMA23"/>
      <c r="WMB23"/>
      <c r="WMC23"/>
      <c r="WMD23"/>
      <c r="WME23"/>
      <c r="WMF23"/>
      <c r="WMG23"/>
      <c r="WMH23"/>
      <c r="WMI23"/>
      <c r="WMJ23"/>
      <c r="WMK23"/>
      <c r="WML23"/>
      <c r="WMM23"/>
      <c r="WMN23"/>
      <c r="WMO23"/>
      <c r="WMP23"/>
      <c r="WMQ23"/>
      <c r="WMR23"/>
      <c r="WMS23"/>
      <c r="WMT23"/>
      <c r="WMU23"/>
      <c r="WMV23"/>
      <c r="WMW23"/>
      <c r="WMX23"/>
      <c r="WMY23"/>
      <c r="WMZ23"/>
      <c r="WNA23"/>
      <c r="WNB23"/>
      <c r="WNC23"/>
      <c r="WND23"/>
      <c r="WNE23"/>
      <c r="WNF23"/>
      <c r="WNG23"/>
      <c r="WNH23"/>
      <c r="WNI23"/>
      <c r="WNJ23"/>
      <c r="WNK23"/>
      <c r="WNL23"/>
      <c r="WNM23"/>
      <c r="WNN23"/>
      <c r="WNO23"/>
      <c r="WNP23"/>
      <c r="WNQ23"/>
      <c r="WNR23"/>
      <c r="WNS23"/>
      <c r="WNT23"/>
      <c r="WNU23"/>
      <c r="WNV23"/>
      <c r="WNW23"/>
      <c r="WNX23"/>
      <c r="WNY23"/>
      <c r="WNZ23"/>
      <c r="WOA23"/>
      <c r="WOB23"/>
      <c r="WOC23"/>
      <c r="WOD23"/>
      <c r="WOE23"/>
      <c r="WOF23"/>
      <c r="WOG23"/>
      <c r="WOH23"/>
      <c r="WOI23"/>
      <c r="WOJ23"/>
      <c r="WOK23"/>
      <c r="WOL23"/>
      <c r="WOM23"/>
      <c r="WON23"/>
      <c r="WOO23"/>
      <c r="WOP23"/>
      <c r="WOQ23"/>
      <c r="WOR23"/>
      <c r="WOS23"/>
      <c r="WOT23"/>
      <c r="WOU23"/>
      <c r="WOV23"/>
      <c r="WOW23"/>
      <c r="WOX23"/>
      <c r="WOY23"/>
      <c r="WOZ23"/>
      <c r="WPA23"/>
      <c r="WPB23"/>
      <c r="WPC23"/>
      <c r="WPD23"/>
      <c r="WPE23"/>
      <c r="WPF23"/>
      <c r="WPG23"/>
      <c r="WPH23"/>
      <c r="WPI23"/>
      <c r="WPJ23"/>
      <c r="WPK23"/>
      <c r="WPL23"/>
      <c r="WPM23"/>
      <c r="WPN23"/>
      <c r="WPO23"/>
      <c r="WPP23"/>
      <c r="WPQ23"/>
      <c r="WPR23"/>
      <c r="WPS23"/>
      <c r="WPT23"/>
      <c r="WPU23"/>
      <c r="WPV23"/>
      <c r="WPW23"/>
      <c r="WPX23"/>
      <c r="WPY23"/>
      <c r="WPZ23"/>
      <c r="WQA23"/>
      <c r="WQB23"/>
      <c r="WQC23"/>
      <c r="WQD23"/>
      <c r="WQE23"/>
      <c r="WQF23"/>
      <c r="WQG23"/>
      <c r="WQH23"/>
      <c r="WQI23"/>
      <c r="WQJ23"/>
      <c r="WQK23"/>
      <c r="WQL23"/>
      <c r="WQM23"/>
      <c r="WQN23"/>
      <c r="WQO23"/>
      <c r="WQP23"/>
      <c r="WQQ23"/>
      <c r="WQR23"/>
      <c r="WQS23"/>
      <c r="WQT23"/>
      <c r="WQU23"/>
      <c r="WQV23"/>
      <c r="WQW23"/>
      <c r="WQX23"/>
      <c r="WQY23"/>
      <c r="WQZ23"/>
      <c r="WRA23"/>
      <c r="WRB23"/>
      <c r="WRC23"/>
      <c r="WRD23"/>
      <c r="WRE23"/>
      <c r="WRF23"/>
      <c r="WRG23"/>
      <c r="WRH23"/>
      <c r="WRI23"/>
      <c r="WRJ23"/>
      <c r="WRK23"/>
      <c r="WRL23"/>
      <c r="WRM23"/>
      <c r="WRN23"/>
      <c r="WRO23"/>
      <c r="WRP23"/>
      <c r="WRQ23"/>
      <c r="WRR23"/>
      <c r="WRS23"/>
      <c r="WRT23"/>
      <c r="WRU23"/>
      <c r="WRV23"/>
      <c r="WRW23"/>
      <c r="WRX23"/>
      <c r="WRY23"/>
      <c r="WRZ23"/>
      <c r="WSA23"/>
      <c r="WSB23"/>
      <c r="WSC23"/>
      <c r="WSD23"/>
      <c r="WSE23"/>
      <c r="WSF23"/>
      <c r="WSG23"/>
      <c r="WSH23"/>
      <c r="WSI23"/>
      <c r="WSJ23"/>
      <c r="WSK23"/>
      <c r="WSL23"/>
      <c r="WSM23"/>
      <c r="WSN23"/>
      <c r="WSO23"/>
      <c r="WSP23"/>
      <c r="WSQ23"/>
      <c r="WSR23"/>
      <c r="WSS23"/>
      <c r="WST23"/>
      <c r="WSU23"/>
      <c r="WSV23"/>
      <c r="WSW23"/>
      <c r="WSX23"/>
      <c r="WSY23"/>
      <c r="WSZ23"/>
      <c r="WTA23"/>
      <c r="WTB23"/>
      <c r="WTC23"/>
      <c r="WTD23"/>
      <c r="WTE23"/>
      <c r="WTF23"/>
      <c r="WTG23"/>
      <c r="WTH23"/>
      <c r="WTI23"/>
      <c r="WTJ23"/>
      <c r="WTK23"/>
      <c r="WTL23"/>
      <c r="WTM23"/>
      <c r="WTN23"/>
      <c r="WTO23"/>
      <c r="WTP23"/>
      <c r="WTQ23"/>
      <c r="WTR23"/>
      <c r="WTS23"/>
      <c r="WTT23"/>
      <c r="WTU23"/>
      <c r="WTV23"/>
      <c r="WTW23"/>
      <c r="WTX23"/>
      <c r="WTY23"/>
      <c r="WTZ23"/>
      <c r="WUA23"/>
      <c r="WUB23"/>
      <c r="WUC23"/>
      <c r="WUD23"/>
      <c r="WUE23"/>
      <c r="WUF23"/>
      <c r="WUG23"/>
      <c r="WUH23"/>
      <c r="WUI23"/>
      <c r="WUJ23"/>
      <c r="WUK23"/>
      <c r="WUL23"/>
      <c r="WUM23"/>
      <c r="WUN23"/>
      <c r="WUO23"/>
      <c r="WUP23"/>
      <c r="WUQ23"/>
      <c r="WUR23"/>
      <c r="WUS23"/>
      <c r="WUT23"/>
      <c r="WUU23"/>
      <c r="WUV23"/>
      <c r="WUW23"/>
      <c r="WUX23"/>
      <c r="WUY23"/>
      <c r="WUZ23"/>
      <c r="WVA23"/>
      <c r="WVB23"/>
      <c r="WVC23"/>
      <c r="WVD23"/>
      <c r="WVE23"/>
      <c r="WVF23"/>
      <c r="WVG23"/>
      <c r="WVH23"/>
      <c r="WVI23"/>
      <c r="WVJ23"/>
      <c r="WVK23"/>
      <c r="WVL23"/>
      <c r="WVM23"/>
      <c r="WVN23"/>
      <c r="WVO23"/>
      <c r="WVP23"/>
      <c r="WVQ23"/>
      <c r="WVR23"/>
      <c r="WVS23"/>
      <c r="WVT23"/>
      <c r="WVU23"/>
      <c r="WVV23"/>
      <c r="WVW23"/>
      <c r="WVX23"/>
      <c r="WVY23"/>
      <c r="WVZ23"/>
      <c r="WWA23"/>
      <c r="WWB23"/>
      <c r="WWC23"/>
      <c r="WWD23"/>
      <c r="WWE23"/>
      <c r="WWF23"/>
      <c r="WWG23"/>
      <c r="WWH23"/>
      <c r="WWI23"/>
      <c r="WWJ23"/>
      <c r="WWK23"/>
      <c r="WWL23"/>
      <c r="WWM23"/>
      <c r="WWN23"/>
      <c r="WWO23"/>
      <c r="WWP23"/>
      <c r="WWQ23"/>
      <c r="WWR23"/>
      <c r="WWS23"/>
      <c r="WWT23"/>
      <c r="WWU23"/>
      <c r="WWV23"/>
      <c r="WWW23"/>
      <c r="WWX23"/>
      <c r="WWY23"/>
      <c r="WWZ23"/>
      <c r="WXA23"/>
      <c r="WXB23"/>
      <c r="WXC23"/>
      <c r="WXD23"/>
      <c r="WXE23"/>
      <c r="WXF23"/>
      <c r="WXG23"/>
      <c r="WXH23"/>
      <c r="WXI23"/>
      <c r="WXJ23"/>
      <c r="WXK23"/>
      <c r="WXL23"/>
      <c r="WXM23"/>
      <c r="WXN23"/>
      <c r="WXO23"/>
      <c r="WXP23"/>
      <c r="WXQ23"/>
      <c r="WXR23"/>
      <c r="WXS23"/>
      <c r="WXT23"/>
      <c r="WXU23"/>
      <c r="WXV23"/>
      <c r="WXW23"/>
      <c r="WXX23"/>
      <c r="WXY23"/>
      <c r="WXZ23"/>
      <c r="WYA23"/>
      <c r="WYB23"/>
      <c r="WYC23"/>
      <c r="WYD23"/>
      <c r="WYE23"/>
      <c r="WYF23"/>
      <c r="WYG23"/>
      <c r="WYH23"/>
      <c r="WYI23"/>
      <c r="WYJ23"/>
      <c r="WYK23"/>
      <c r="WYL23"/>
      <c r="WYM23"/>
      <c r="WYN23"/>
      <c r="WYO23"/>
      <c r="WYP23"/>
      <c r="WYQ23"/>
      <c r="WYR23"/>
      <c r="WYS23"/>
      <c r="WYT23"/>
      <c r="WYU23"/>
      <c r="WYV23"/>
      <c r="WYW23"/>
      <c r="WYX23"/>
      <c r="WYY23"/>
      <c r="WYZ23"/>
      <c r="WZA23"/>
      <c r="WZB23"/>
      <c r="WZC23"/>
      <c r="WZD23"/>
      <c r="WZE23"/>
      <c r="WZF23"/>
      <c r="WZG23"/>
      <c r="WZH23"/>
      <c r="WZI23"/>
      <c r="WZJ23"/>
      <c r="WZK23"/>
      <c r="WZL23"/>
      <c r="WZM23"/>
      <c r="WZN23"/>
      <c r="WZO23"/>
      <c r="WZP23"/>
      <c r="WZQ23"/>
      <c r="WZR23"/>
      <c r="WZS23"/>
      <c r="WZT23"/>
      <c r="WZU23"/>
      <c r="WZV23"/>
      <c r="WZW23"/>
      <c r="WZX23"/>
      <c r="WZY23"/>
      <c r="WZZ23"/>
      <c r="XAA23"/>
      <c r="XAB23"/>
      <c r="XAC23"/>
      <c r="XAD23"/>
      <c r="XAE23"/>
      <c r="XAF23"/>
      <c r="XAG23"/>
      <c r="XAH23"/>
      <c r="XAI23"/>
      <c r="XAJ23"/>
      <c r="XAK23"/>
      <c r="XAL23"/>
      <c r="XAM23"/>
      <c r="XAN23"/>
      <c r="XAO23"/>
      <c r="XAP23"/>
      <c r="XAQ23"/>
      <c r="XAR23"/>
      <c r="XAS23"/>
      <c r="XAT23"/>
      <c r="XAU23"/>
      <c r="XAV23"/>
      <c r="XAW23"/>
      <c r="XAX23"/>
      <c r="XAY23"/>
      <c r="XAZ23"/>
      <c r="XBA23"/>
      <c r="XBB23"/>
      <c r="XBC23"/>
      <c r="XBD23"/>
      <c r="XBE23"/>
      <c r="XBF23"/>
      <c r="XBG23"/>
      <c r="XBH23"/>
      <c r="XBI23"/>
      <c r="XBJ23"/>
      <c r="XBK23"/>
      <c r="XBL23"/>
      <c r="XBM23"/>
      <c r="XBN23"/>
      <c r="XBO23"/>
      <c r="XBP23"/>
      <c r="XBQ23"/>
      <c r="XBR23"/>
      <c r="XBS23"/>
      <c r="XBT23"/>
      <c r="XBU23"/>
      <c r="XBV23"/>
      <c r="XBW23"/>
      <c r="XBX23"/>
      <c r="XBY23"/>
      <c r="XBZ23"/>
      <c r="XCA23"/>
      <c r="XCB23"/>
      <c r="XCC23"/>
      <c r="XCD23"/>
      <c r="XCE23"/>
      <c r="XCF23"/>
      <c r="XCG23"/>
      <c r="XCH23"/>
      <c r="XCI23"/>
      <c r="XCJ23"/>
      <c r="XCK23"/>
      <c r="XCL23"/>
      <c r="XCM23"/>
      <c r="XCN23"/>
      <c r="XCO23"/>
      <c r="XCP23"/>
      <c r="XCQ23"/>
      <c r="XCR23"/>
      <c r="XCS23"/>
      <c r="XCT23"/>
      <c r="XCU23"/>
      <c r="XCV23"/>
      <c r="XCW23"/>
      <c r="XCX23"/>
      <c r="XCY23"/>
      <c r="XCZ23"/>
      <c r="XDA23"/>
      <c r="XDB23"/>
      <c r="XDC23"/>
      <c r="XDD23"/>
      <c r="XDE23"/>
      <c r="XDF23"/>
      <c r="XDG23"/>
      <c r="XDH23"/>
      <c r="XDI23"/>
      <c r="XDJ23"/>
      <c r="XDK23"/>
      <c r="XDL23"/>
      <c r="XDM23"/>
      <c r="XDN23"/>
      <c r="XDO23"/>
      <c r="XDP23"/>
      <c r="XDQ23"/>
      <c r="XDR23"/>
      <c r="XDS23"/>
      <c r="XDT23"/>
      <c r="XDU23"/>
      <c r="XDV23"/>
      <c r="XDW23"/>
      <c r="XDX23"/>
      <c r="XDY23"/>
      <c r="XDZ23"/>
      <c r="XEA23"/>
      <c r="XEB23"/>
      <c r="XEC23"/>
      <c r="XED23"/>
      <c r="XEE23"/>
      <c r="XEF23"/>
      <c r="XEG23"/>
      <c r="XEH23"/>
      <c r="XEI23"/>
      <c r="XEJ23"/>
      <c r="XEK23"/>
      <c r="XEL23"/>
      <c r="XEM23"/>
      <c r="XEN23"/>
      <c r="XEO23"/>
      <c r="XEP23"/>
      <c r="XEQ23"/>
      <c r="XER23"/>
      <c r="XES23"/>
      <c r="XET23"/>
      <c r="XEU23"/>
      <c r="XEV23"/>
      <c r="XEW23"/>
      <c r="XEX23"/>
      <c r="XEY23"/>
      <c r="XEZ23"/>
      <c r="XFA23"/>
      <c r="XFB23"/>
      <c r="XFC23"/>
      <c r="XFD23"/>
    </row>
    <row r="24" spans="1:16384" s="1" customFormat="1" ht="135" customHeight="1">
      <c r="A24" s="1276"/>
      <c r="B24" s="531" t="str">
        <f>VLOOKUP(Tablo_MonitoringTable[[#This Row],[Indicators Numbering (can be hidden)]],IndicNumbering[],4,FALSE)</f>
        <v>Outcome 2</v>
      </c>
      <c r="C24" s="1272"/>
      <c r="D24" s="531" t="str">
        <f t="array" ref="D24">INDEX(CO_indicators_list[], SMALL(IF(CO_Indic_List='1_Entry_Table'!$B$16,ROW(CO_Indic_List)-7),ROWS(D$6:D24)),8)</f>
        <v>2.2 - Percentage of selected municipalities that integrate resilience and adaptive capacity to climate-related hazards and natural disasters in their development strategies</v>
      </c>
      <c r="E24" s="531" t="str">
        <f t="array" ref="E24">INDEX(CO_indicators_list[], SMALL(IF(CO_Indic_List='1_Entry_Table'!$B$16,ROW(CO_Indic_List)-7),ROWS(E$6:E24)),3)</f>
        <v>Indicator 2.2</v>
      </c>
      <c r="F24" s="210"/>
      <c r="G24" s="194"/>
      <c r="H24" s="203">
        <f>VLOOKUP(Tablo_MonitoringTable[[#This Row],[Indicators Numbering (can be hidden)]],Data_collection_table,8,FALSE)</f>
        <v>0</v>
      </c>
      <c r="I24" s="198">
        <f>VLOOKUP(Tablo_MonitoringTable[[#This Row],[Indicators Numbering (can be hidden)]],Data_collection_table,10,FALSE)</f>
        <v>0</v>
      </c>
      <c r="J24" s="201">
        <f>VLOOKUP(Tablo_MonitoringTable[[#This Row],[Indicators Numbering (can be hidden)]],Data_collection_table,11,FALSE)</f>
        <v>0</v>
      </c>
      <c r="K24" s="200">
        <f>VLOOKUP(Tablo_MonitoringTable[[#This Row],[Indicators Numbering (can be hidden)]],Data_collection_table,12,FALSE)</f>
        <v>0</v>
      </c>
      <c r="L24" s="215">
        <f t="shared" si="0"/>
        <v>0</v>
      </c>
      <c r="M24" s="216">
        <f>VLOOKUP(Tablo_MonitoringTable[[#This Row],[Indicators Numbering (can be hidden)]],Data_collection_table,13,FALSE)</f>
        <v>0</v>
      </c>
      <c r="N24" s="200">
        <f>VLOOKUP(Tablo_MonitoringTable[[#This Row],[Indicators Numbering (can be hidden)]],Data_collection_table,14,FALSE)</f>
        <v>0</v>
      </c>
      <c r="O24" s="215">
        <f t="shared" si="1"/>
        <v>0</v>
      </c>
      <c r="P24" s="216">
        <f>VLOOKUP(Tablo_MonitoringTable[[#This Row],[Indicators Numbering (can be hidden)]],Data_collection_table,15,FALSE)</f>
        <v>0</v>
      </c>
      <c r="Q24" s="200">
        <f>VLOOKUP(Tablo_MonitoringTable[[#This Row],[Indicators Numbering (can be hidden)]],Data_collection_table,16,FALSE)</f>
        <v>0</v>
      </c>
      <c r="R24" s="215">
        <f t="shared" si="2"/>
        <v>0</v>
      </c>
      <c r="S24" s="216">
        <f>VLOOKUP(Tablo_MonitoringTable[[#This Row],[Indicators Numbering (can be hidden)]],Data_collection_table,17,FALSE)</f>
        <v>0</v>
      </c>
      <c r="T24" s="200">
        <f>VLOOKUP(Tablo_MonitoringTable[[#This Row],[Indicators Numbering (can be hidden)]],Data_collection_table,18,FALSE)</f>
        <v>0</v>
      </c>
      <c r="U24" s="215">
        <f t="shared" si="3"/>
        <v>0</v>
      </c>
      <c r="V24" s="216">
        <f>VLOOKUP(Tablo_MonitoringTable[[#This Row],[Indicators Numbering (can be hidden)]],Data_collection_table,19,FALSE)</f>
        <v>0</v>
      </c>
      <c r="W24" s="200">
        <f>VLOOKUP(Tablo_MonitoringTable[[#This Row],[Indicators Numbering (can be hidden)]],Data_collection_table,20,FALSE)</f>
        <v>0</v>
      </c>
      <c r="X24" s="215">
        <f t="shared" si="4"/>
        <v>0</v>
      </c>
      <c r="Y24" s="216">
        <f>VLOOKUP(Tablo_MonitoringTable[[#This Row],[Indicators Numbering (can be hidden)]],Data_collection_table,21,FALSE)</f>
        <v>0</v>
      </c>
      <c r="Z24" s="200">
        <f>VLOOKUP(Tablo_MonitoringTable[[#This Row],[Indicators Numbering (can be hidden)]],Data_collection_table,22,FALSE)</f>
        <v>0</v>
      </c>
      <c r="AA24" s="215">
        <f t="shared" si="5"/>
        <v>0</v>
      </c>
      <c r="AB24" s="297">
        <f>VLOOKUP(Tablo_MonitoringTable[[#This Row],[Indicators Numbering (can be hidden)]],Data_collection_table,23,FALSE)</f>
        <v>0</v>
      </c>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c r="IZ24"/>
      <c r="JA24"/>
      <c r="JB24"/>
      <c r="JC24"/>
      <c r="JD24"/>
      <c r="JE24"/>
      <c r="JF24"/>
      <c r="JG24"/>
      <c r="JH24"/>
      <c r="JI24"/>
      <c r="JJ24"/>
      <c r="JK24"/>
      <c r="JL24"/>
      <c r="JM24"/>
      <c r="JN24"/>
      <c r="JO24"/>
      <c r="JP24"/>
      <c r="JQ24"/>
      <c r="JR24"/>
      <c r="JS24"/>
      <c r="JT24"/>
      <c r="JU24"/>
      <c r="JV24"/>
      <c r="JW24"/>
      <c r="JX24"/>
      <c r="JY24"/>
      <c r="JZ24"/>
      <c r="KA24"/>
      <c r="KB24"/>
      <c r="KC24"/>
      <c r="KD24"/>
      <c r="KE24"/>
      <c r="KF24"/>
      <c r="KG24"/>
      <c r="KH24"/>
      <c r="KI24"/>
      <c r="KJ24"/>
      <c r="KK24"/>
      <c r="KL24"/>
      <c r="KM24"/>
      <c r="KN24"/>
      <c r="KO24"/>
      <c r="KP24"/>
      <c r="KQ24"/>
      <c r="KR24"/>
      <c r="KS24"/>
      <c r="KT24"/>
      <c r="KU24"/>
      <c r="KV24"/>
      <c r="KW24"/>
      <c r="KX24"/>
      <c r="KY24"/>
      <c r="KZ24"/>
      <c r="LA24"/>
      <c r="LB24"/>
      <c r="LC24"/>
      <c r="LD24"/>
      <c r="LE24"/>
      <c r="LF24"/>
      <c r="LG24"/>
      <c r="LH24"/>
      <c r="LI24"/>
      <c r="LJ24"/>
      <c r="LK24"/>
      <c r="LL24"/>
      <c r="LM24"/>
      <c r="LN24"/>
      <c r="LO24"/>
      <c r="LP24"/>
      <c r="LQ24"/>
      <c r="LR24"/>
      <c r="LS24"/>
      <c r="LT24"/>
      <c r="LU24"/>
      <c r="LV24"/>
      <c r="LW24"/>
      <c r="LX24"/>
      <c r="LY24"/>
      <c r="LZ24"/>
      <c r="MA24"/>
      <c r="MB24"/>
      <c r="MC24"/>
      <c r="MD24"/>
      <c r="ME24"/>
      <c r="MF24"/>
      <c r="MG24"/>
      <c r="MH24"/>
      <c r="MI24"/>
      <c r="MJ24"/>
      <c r="MK24"/>
      <c r="ML24"/>
      <c r="MM24"/>
      <c r="MN24"/>
      <c r="MO24"/>
      <c r="MP24"/>
      <c r="MQ24"/>
      <c r="MR24"/>
      <c r="MS24"/>
      <c r="MT24"/>
      <c r="MU24"/>
      <c r="MV24"/>
      <c r="MW24"/>
      <c r="MX24"/>
      <c r="MY24"/>
      <c r="MZ24"/>
      <c r="NA24"/>
      <c r="NB24"/>
      <c r="NC24"/>
      <c r="ND24"/>
      <c r="NE24"/>
      <c r="NF24"/>
      <c r="NG24"/>
      <c r="NH24"/>
      <c r="NI24"/>
      <c r="NJ24"/>
      <c r="NK24"/>
      <c r="NL24"/>
      <c r="NM24"/>
      <c r="NN24"/>
      <c r="NO24"/>
      <c r="NP24"/>
      <c r="NQ24"/>
      <c r="NR24"/>
      <c r="NS24"/>
      <c r="NT24"/>
      <c r="NU24"/>
      <c r="NV24"/>
      <c r="NW24"/>
      <c r="NX24"/>
      <c r="NY24"/>
      <c r="NZ24"/>
      <c r="OA24"/>
      <c r="OB24"/>
      <c r="OC24"/>
      <c r="OD24"/>
      <c r="OE24"/>
      <c r="OF24"/>
      <c r="OG24"/>
      <c r="OH24"/>
      <c r="OI24"/>
      <c r="OJ24"/>
      <c r="OK24"/>
      <c r="OL24"/>
      <c r="OM24"/>
      <c r="ON24"/>
      <c r="OO24"/>
      <c r="OP24"/>
      <c r="OQ24"/>
      <c r="OR24"/>
      <c r="OS24"/>
      <c r="OT24"/>
      <c r="OU24"/>
      <c r="OV24"/>
      <c r="OW24"/>
      <c r="OX24"/>
      <c r="OY24"/>
      <c r="OZ24"/>
      <c r="PA24"/>
      <c r="PB24"/>
      <c r="PC24"/>
      <c r="PD24"/>
      <c r="PE24"/>
      <c r="PF24"/>
      <c r="PG24"/>
      <c r="PH24"/>
      <c r="PI24"/>
      <c r="PJ24"/>
      <c r="PK24"/>
      <c r="PL24"/>
      <c r="PM24"/>
      <c r="PN24"/>
      <c r="PO24"/>
      <c r="PP24"/>
      <c r="PQ24"/>
      <c r="PR24"/>
      <c r="PS24"/>
      <c r="PT24"/>
      <c r="PU24"/>
      <c r="PV24"/>
      <c r="PW24"/>
      <c r="PX24"/>
      <c r="PY24"/>
      <c r="PZ24"/>
      <c r="QA24"/>
      <c r="QB24"/>
      <c r="QC24"/>
      <c r="QD24"/>
      <c r="QE24"/>
      <c r="QF24"/>
      <c r="QG24"/>
      <c r="QH24"/>
      <c r="QI24"/>
      <c r="QJ24"/>
      <c r="QK24"/>
      <c r="QL24"/>
      <c r="QM24"/>
      <c r="QN24"/>
      <c r="QO24"/>
      <c r="QP24"/>
      <c r="QQ24"/>
      <c r="QR24"/>
      <c r="QS24"/>
      <c r="QT24"/>
      <c r="QU24"/>
      <c r="QV24"/>
      <c r="QW24"/>
      <c r="QX24"/>
      <c r="QY24"/>
      <c r="QZ24"/>
      <c r="RA24"/>
      <c r="RB24"/>
      <c r="RC24"/>
      <c r="RD24"/>
      <c r="RE24"/>
      <c r="RF24"/>
      <c r="RG24"/>
      <c r="RH24"/>
      <c r="RI24"/>
      <c r="RJ24"/>
      <c r="RK24"/>
      <c r="RL24"/>
      <c r="RM24"/>
      <c r="RN24"/>
      <c r="RO24"/>
      <c r="RP24"/>
      <c r="RQ24"/>
      <c r="RR24"/>
      <c r="RS24"/>
      <c r="RT24"/>
      <c r="RU24"/>
      <c r="RV24"/>
      <c r="RW24"/>
      <c r="RX24"/>
      <c r="RY24"/>
      <c r="RZ24"/>
      <c r="SA24"/>
      <c r="SB24"/>
      <c r="SC24"/>
      <c r="SD24"/>
      <c r="SE24"/>
      <c r="SF24"/>
      <c r="SG24"/>
      <c r="SH24"/>
      <c r="SI24"/>
      <c r="SJ24"/>
      <c r="SK24"/>
      <c r="SL24"/>
      <c r="SM24"/>
      <c r="SN24"/>
      <c r="SO24"/>
      <c r="SP24"/>
      <c r="SQ24"/>
      <c r="SR24"/>
      <c r="SS24"/>
      <c r="ST24"/>
      <c r="SU24"/>
      <c r="SV24"/>
      <c r="SW24"/>
      <c r="SX24"/>
      <c r="SY24"/>
      <c r="SZ24"/>
      <c r="TA24"/>
      <c r="TB24"/>
      <c r="TC24"/>
      <c r="TD24"/>
      <c r="TE24"/>
      <c r="TF24"/>
      <c r="TG24"/>
      <c r="TH24"/>
      <c r="TI24"/>
      <c r="TJ24"/>
      <c r="TK24"/>
      <c r="TL24"/>
      <c r="TM24"/>
      <c r="TN24"/>
      <c r="TO24"/>
      <c r="TP24"/>
      <c r="TQ24"/>
      <c r="TR24"/>
      <c r="TS24"/>
      <c r="TT24"/>
      <c r="TU24"/>
      <c r="TV24"/>
      <c r="TW24"/>
      <c r="TX24"/>
      <c r="TY24"/>
      <c r="TZ24"/>
      <c r="UA24"/>
      <c r="UB24"/>
      <c r="UC24"/>
      <c r="UD24"/>
      <c r="UE24"/>
      <c r="UF24"/>
      <c r="UG24"/>
      <c r="UH24"/>
      <c r="UI24"/>
      <c r="UJ24"/>
      <c r="UK24"/>
      <c r="UL24"/>
      <c r="UM24"/>
      <c r="UN24"/>
      <c r="UO24"/>
      <c r="UP24"/>
      <c r="UQ24"/>
      <c r="UR24"/>
      <c r="US24"/>
      <c r="UT24"/>
      <c r="UU24"/>
      <c r="UV24"/>
      <c r="UW24"/>
      <c r="UX24"/>
      <c r="UY24"/>
      <c r="UZ24"/>
      <c r="VA24"/>
      <c r="VB24"/>
      <c r="VC24"/>
      <c r="VD24"/>
      <c r="VE24"/>
      <c r="VF24"/>
      <c r="VG24"/>
      <c r="VH24"/>
      <c r="VI24"/>
      <c r="VJ24"/>
      <c r="VK24"/>
      <c r="VL24"/>
      <c r="VM24"/>
      <c r="VN24"/>
      <c r="VO24"/>
      <c r="VP24"/>
      <c r="VQ24"/>
      <c r="VR24"/>
      <c r="VS24"/>
      <c r="VT24"/>
      <c r="VU24"/>
      <c r="VV24"/>
      <c r="VW24"/>
      <c r="VX24"/>
      <c r="VY24"/>
      <c r="VZ24"/>
      <c r="WA24"/>
      <c r="WB24"/>
      <c r="WC24"/>
      <c r="WD24"/>
      <c r="WE24"/>
      <c r="WF24"/>
      <c r="WG24"/>
      <c r="WH24"/>
      <c r="WI24"/>
      <c r="WJ24"/>
      <c r="WK24"/>
      <c r="WL24"/>
      <c r="WM24"/>
      <c r="WN24"/>
      <c r="WO24"/>
      <c r="WP24"/>
      <c r="WQ24"/>
      <c r="WR24"/>
      <c r="WS24"/>
      <c r="WT24"/>
      <c r="WU24"/>
      <c r="WV24"/>
      <c r="WW24"/>
      <c r="WX24"/>
      <c r="WY24"/>
      <c r="WZ24"/>
      <c r="XA24"/>
      <c r="XB24"/>
      <c r="XC24"/>
      <c r="XD24"/>
      <c r="XE24"/>
      <c r="XF24"/>
      <c r="XG24"/>
      <c r="XH24"/>
      <c r="XI24"/>
      <c r="XJ24"/>
      <c r="XK24"/>
      <c r="XL24"/>
      <c r="XM24"/>
      <c r="XN24"/>
      <c r="XO24"/>
      <c r="XP24"/>
      <c r="XQ24"/>
      <c r="XR24"/>
      <c r="XS24"/>
      <c r="XT24"/>
      <c r="XU24"/>
      <c r="XV24"/>
      <c r="XW24"/>
      <c r="XX24"/>
      <c r="XY24"/>
      <c r="XZ24"/>
      <c r="YA24"/>
      <c r="YB24"/>
      <c r="YC24"/>
      <c r="YD24"/>
      <c r="YE24"/>
      <c r="YF24"/>
      <c r="YG24"/>
      <c r="YH24"/>
      <c r="YI24"/>
      <c r="YJ24"/>
      <c r="YK24"/>
      <c r="YL24"/>
      <c r="YM24"/>
      <c r="YN24"/>
      <c r="YO24"/>
      <c r="YP24"/>
      <c r="YQ24"/>
      <c r="YR24"/>
      <c r="YS24"/>
      <c r="YT24"/>
      <c r="YU24"/>
      <c r="YV24"/>
      <c r="YW24"/>
      <c r="YX24"/>
      <c r="YY24"/>
      <c r="YZ24"/>
      <c r="ZA24"/>
      <c r="ZB24"/>
      <c r="ZC24"/>
      <c r="ZD24"/>
      <c r="ZE24"/>
      <c r="ZF24"/>
      <c r="ZG24"/>
      <c r="ZH24"/>
      <c r="ZI24"/>
      <c r="ZJ24"/>
      <c r="ZK24"/>
      <c r="ZL24"/>
      <c r="ZM24"/>
      <c r="ZN24"/>
      <c r="ZO24"/>
      <c r="ZP24"/>
      <c r="ZQ24"/>
      <c r="ZR24"/>
      <c r="ZS24"/>
      <c r="ZT24"/>
      <c r="ZU24"/>
      <c r="ZV24"/>
      <c r="ZW24"/>
      <c r="ZX24"/>
      <c r="ZY24"/>
      <c r="ZZ24"/>
      <c r="AAA24"/>
      <c r="AAB24"/>
      <c r="AAC24"/>
      <c r="AAD24"/>
      <c r="AAE24"/>
      <c r="AAF24"/>
      <c r="AAG24"/>
      <c r="AAH24"/>
      <c r="AAI24"/>
      <c r="AAJ24"/>
      <c r="AAK24"/>
      <c r="AAL24"/>
      <c r="AAM24"/>
      <c r="AAN24"/>
      <c r="AAO24"/>
      <c r="AAP24"/>
      <c r="AAQ24"/>
      <c r="AAR24"/>
      <c r="AAS24"/>
      <c r="AAT24"/>
      <c r="AAU24"/>
      <c r="AAV24"/>
      <c r="AAW24"/>
      <c r="AAX24"/>
      <c r="AAY24"/>
      <c r="AAZ24"/>
      <c r="ABA24"/>
      <c r="ABB24"/>
      <c r="ABC24"/>
      <c r="ABD24"/>
      <c r="ABE24"/>
      <c r="ABF24"/>
      <c r="ABG24"/>
      <c r="ABH24"/>
      <c r="ABI24"/>
      <c r="ABJ24"/>
      <c r="ABK24"/>
      <c r="ABL24"/>
      <c r="ABM24"/>
      <c r="ABN24"/>
      <c r="ABO24"/>
      <c r="ABP24"/>
      <c r="ABQ24"/>
      <c r="ABR24"/>
      <c r="ABS24"/>
      <c r="ABT24"/>
      <c r="ABU24"/>
      <c r="ABV24"/>
      <c r="ABW24"/>
      <c r="ABX24"/>
      <c r="ABY24"/>
      <c r="ABZ24"/>
      <c r="ACA24"/>
      <c r="ACB24"/>
      <c r="ACC24"/>
      <c r="ACD24"/>
      <c r="ACE24"/>
      <c r="ACF24"/>
      <c r="ACG24"/>
      <c r="ACH24"/>
      <c r="ACI24"/>
      <c r="ACJ24"/>
      <c r="ACK24"/>
      <c r="ACL24"/>
      <c r="ACM24"/>
      <c r="ACN24"/>
      <c r="ACO24"/>
      <c r="ACP24"/>
      <c r="ACQ24"/>
      <c r="ACR24"/>
      <c r="ACS24"/>
      <c r="ACT24"/>
      <c r="ACU24"/>
      <c r="ACV24"/>
      <c r="ACW24"/>
      <c r="ACX24"/>
      <c r="ACY24"/>
      <c r="ACZ24"/>
      <c r="ADA24"/>
      <c r="ADB24"/>
      <c r="ADC24"/>
      <c r="ADD24"/>
      <c r="ADE24"/>
      <c r="ADF24"/>
      <c r="ADG24"/>
      <c r="ADH24"/>
      <c r="ADI24"/>
      <c r="ADJ24"/>
      <c r="ADK24"/>
      <c r="ADL24"/>
      <c r="ADM24"/>
      <c r="ADN24"/>
      <c r="ADO24"/>
      <c r="ADP24"/>
      <c r="ADQ24"/>
      <c r="ADR24"/>
      <c r="ADS24"/>
      <c r="ADT24"/>
      <c r="ADU24"/>
      <c r="ADV24"/>
      <c r="ADW24"/>
      <c r="ADX24"/>
      <c r="ADY24"/>
      <c r="ADZ24"/>
      <c r="AEA24"/>
      <c r="AEB24"/>
      <c r="AEC24"/>
      <c r="AED24"/>
      <c r="AEE24"/>
      <c r="AEF24"/>
      <c r="AEG24"/>
      <c r="AEH24"/>
      <c r="AEI24"/>
      <c r="AEJ24"/>
      <c r="AEK24"/>
      <c r="AEL24"/>
      <c r="AEM24"/>
      <c r="AEN24"/>
      <c r="AEO24"/>
      <c r="AEP24"/>
      <c r="AEQ24"/>
      <c r="AER24"/>
      <c r="AES24"/>
      <c r="AET24"/>
      <c r="AEU24"/>
      <c r="AEV24"/>
      <c r="AEW24"/>
      <c r="AEX24"/>
      <c r="AEY24"/>
      <c r="AEZ24"/>
      <c r="AFA24"/>
      <c r="AFB24"/>
      <c r="AFC24"/>
      <c r="AFD24"/>
      <c r="AFE24"/>
      <c r="AFF24"/>
      <c r="AFG24"/>
      <c r="AFH24"/>
      <c r="AFI24"/>
      <c r="AFJ24"/>
      <c r="AFK24"/>
      <c r="AFL24"/>
      <c r="AFM24"/>
      <c r="AFN24"/>
      <c r="AFO24"/>
      <c r="AFP24"/>
      <c r="AFQ24"/>
      <c r="AFR24"/>
      <c r="AFS24"/>
      <c r="AFT24"/>
      <c r="AFU24"/>
      <c r="AFV24"/>
      <c r="AFW24"/>
      <c r="AFX24"/>
      <c r="AFY24"/>
      <c r="AFZ24"/>
      <c r="AGA24"/>
      <c r="AGB24"/>
      <c r="AGC24"/>
      <c r="AGD24"/>
      <c r="AGE24"/>
      <c r="AGF24"/>
      <c r="AGG24"/>
      <c r="AGH24"/>
      <c r="AGI24"/>
      <c r="AGJ24"/>
      <c r="AGK24"/>
      <c r="AGL24"/>
      <c r="AGM24"/>
      <c r="AGN24"/>
      <c r="AGO24"/>
      <c r="AGP24"/>
      <c r="AGQ24"/>
      <c r="AGR24"/>
      <c r="AGS24"/>
      <c r="AGT24"/>
      <c r="AGU24"/>
      <c r="AGV24"/>
      <c r="AGW24"/>
      <c r="AGX24"/>
      <c r="AGY24"/>
      <c r="AGZ24"/>
      <c r="AHA24"/>
      <c r="AHB24"/>
      <c r="AHC24"/>
      <c r="AHD24"/>
      <c r="AHE24"/>
      <c r="AHF24"/>
      <c r="AHG24"/>
      <c r="AHH24"/>
      <c r="AHI24"/>
      <c r="AHJ24"/>
      <c r="AHK24"/>
      <c r="AHL24"/>
      <c r="AHM24"/>
      <c r="AHN24"/>
      <c r="AHO24"/>
      <c r="AHP24"/>
      <c r="AHQ24"/>
      <c r="AHR24"/>
      <c r="AHS24"/>
      <c r="AHT24"/>
      <c r="AHU24"/>
      <c r="AHV24"/>
      <c r="AHW24"/>
      <c r="AHX24"/>
      <c r="AHY24"/>
      <c r="AHZ24"/>
      <c r="AIA24"/>
      <c r="AIB24"/>
      <c r="AIC24"/>
      <c r="AID24"/>
      <c r="AIE24"/>
      <c r="AIF24"/>
      <c r="AIG24"/>
      <c r="AIH24"/>
      <c r="AII24"/>
      <c r="AIJ24"/>
      <c r="AIK24"/>
      <c r="AIL24"/>
      <c r="AIM24"/>
      <c r="AIN24"/>
      <c r="AIO24"/>
      <c r="AIP24"/>
      <c r="AIQ24"/>
      <c r="AIR24"/>
      <c r="AIS24"/>
      <c r="AIT24"/>
      <c r="AIU24"/>
      <c r="AIV24"/>
      <c r="AIW24"/>
      <c r="AIX24"/>
      <c r="AIY24"/>
      <c r="AIZ24"/>
      <c r="AJA24"/>
      <c r="AJB24"/>
      <c r="AJC24"/>
      <c r="AJD24"/>
      <c r="AJE24"/>
      <c r="AJF24"/>
      <c r="AJG24"/>
      <c r="AJH24"/>
      <c r="AJI24"/>
      <c r="AJJ24"/>
      <c r="AJK24"/>
      <c r="AJL24"/>
      <c r="AJM24"/>
      <c r="AJN24"/>
      <c r="AJO24"/>
      <c r="AJP24"/>
      <c r="AJQ24"/>
      <c r="AJR24"/>
      <c r="AJS24"/>
      <c r="AJT24"/>
      <c r="AJU24"/>
      <c r="AJV24"/>
      <c r="AJW24"/>
      <c r="AJX24"/>
      <c r="AJY24"/>
      <c r="AJZ24"/>
      <c r="AKA24"/>
      <c r="AKB24"/>
      <c r="AKC24"/>
      <c r="AKD24"/>
      <c r="AKE24"/>
      <c r="AKF24"/>
      <c r="AKG24"/>
      <c r="AKH24"/>
      <c r="AKI24"/>
      <c r="AKJ24"/>
      <c r="AKK24"/>
      <c r="AKL24"/>
      <c r="AKM24"/>
      <c r="AKN24"/>
      <c r="AKO24"/>
      <c r="AKP24"/>
      <c r="AKQ24"/>
      <c r="AKR24"/>
      <c r="AKS24"/>
      <c r="AKT24"/>
      <c r="AKU24"/>
      <c r="AKV24"/>
      <c r="AKW24"/>
      <c r="AKX24"/>
      <c r="AKY24"/>
      <c r="AKZ24"/>
      <c r="ALA24"/>
      <c r="ALB24"/>
      <c r="ALC24"/>
      <c r="ALD24"/>
      <c r="ALE24"/>
      <c r="ALF24"/>
      <c r="ALG24"/>
      <c r="ALH24"/>
      <c r="ALI24"/>
      <c r="ALJ24"/>
      <c r="ALK24"/>
      <c r="ALL24"/>
      <c r="ALM24"/>
      <c r="ALN24"/>
      <c r="ALO24"/>
      <c r="ALP24"/>
      <c r="ALQ24"/>
      <c r="ALR24"/>
      <c r="ALS24"/>
      <c r="ALT24"/>
      <c r="ALU24"/>
      <c r="ALV24"/>
      <c r="ALW24"/>
      <c r="ALX24"/>
      <c r="ALY24"/>
      <c r="ALZ24"/>
      <c r="AMA24"/>
      <c r="AMB24"/>
      <c r="AMC24"/>
      <c r="AMD24"/>
      <c r="AME24"/>
      <c r="AMF24"/>
      <c r="AMG24"/>
      <c r="AMH24"/>
      <c r="AMI24"/>
      <c r="AMJ24"/>
      <c r="AMK24"/>
      <c r="AML24"/>
      <c r="AMM24"/>
      <c r="AMN24"/>
      <c r="AMO24"/>
      <c r="AMP24"/>
      <c r="AMQ24"/>
      <c r="AMR24"/>
      <c r="AMS24"/>
      <c r="AMT24"/>
      <c r="AMU24"/>
      <c r="AMV24"/>
      <c r="AMW24"/>
      <c r="AMX24"/>
      <c r="AMY24"/>
      <c r="AMZ24"/>
      <c r="ANA24"/>
      <c r="ANB24"/>
      <c r="ANC24"/>
      <c r="AND24"/>
      <c r="ANE24"/>
      <c r="ANF24"/>
      <c r="ANG24"/>
      <c r="ANH24"/>
      <c r="ANI24"/>
      <c r="ANJ24"/>
      <c r="ANK24"/>
      <c r="ANL24"/>
      <c r="ANM24"/>
      <c r="ANN24"/>
      <c r="ANO24"/>
      <c r="ANP24"/>
      <c r="ANQ24"/>
      <c r="ANR24"/>
      <c r="ANS24"/>
      <c r="ANT24"/>
      <c r="ANU24"/>
      <c r="ANV24"/>
      <c r="ANW24"/>
      <c r="ANX24"/>
      <c r="ANY24"/>
      <c r="ANZ24"/>
      <c r="AOA24"/>
      <c r="AOB24"/>
      <c r="AOC24"/>
      <c r="AOD24"/>
      <c r="AOE24"/>
      <c r="AOF24"/>
      <c r="AOG24"/>
      <c r="AOH24"/>
      <c r="AOI24"/>
      <c r="AOJ24"/>
      <c r="AOK24"/>
      <c r="AOL24"/>
      <c r="AOM24"/>
      <c r="AON24"/>
      <c r="AOO24"/>
      <c r="AOP24"/>
      <c r="AOQ24"/>
      <c r="AOR24"/>
      <c r="AOS24"/>
      <c r="AOT24"/>
      <c r="AOU24"/>
      <c r="AOV24"/>
      <c r="AOW24"/>
      <c r="AOX24"/>
      <c r="AOY24"/>
      <c r="AOZ24"/>
      <c r="APA24"/>
      <c r="APB24"/>
      <c r="APC24"/>
      <c r="APD24"/>
      <c r="APE24"/>
      <c r="APF24"/>
      <c r="APG24"/>
      <c r="APH24"/>
      <c r="API24"/>
      <c r="APJ24"/>
      <c r="APK24"/>
      <c r="APL24"/>
      <c r="APM24"/>
      <c r="APN24"/>
      <c r="APO24"/>
      <c r="APP24"/>
      <c r="APQ24"/>
      <c r="APR24"/>
      <c r="APS24"/>
      <c r="APT24"/>
      <c r="APU24"/>
      <c r="APV24"/>
      <c r="APW24"/>
      <c r="APX24"/>
      <c r="APY24"/>
      <c r="APZ24"/>
      <c r="AQA24"/>
      <c r="AQB24"/>
      <c r="AQC24"/>
      <c r="AQD24"/>
      <c r="AQE24"/>
      <c r="AQF24"/>
      <c r="AQG24"/>
      <c r="AQH24"/>
      <c r="AQI24"/>
      <c r="AQJ24"/>
      <c r="AQK24"/>
      <c r="AQL24"/>
      <c r="AQM24"/>
      <c r="AQN24"/>
      <c r="AQO24"/>
      <c r="AQP24"/>
      <c r="AQQ24"/>
      <c r="AQR24"/>
      <c r="AQS24"/>
      <c r="AQT24"/>
      <c r="AQU24"/>
      <c r="AQV24"/>
      <c r="AQW24"/>
      <c r="AQX24"/>
      <c r="AQY24"/>
      <c r="AQZ24"/>
      <c r="ARA24"/>
      <c r="ARB24"/>
      <c r="ARC24"/>
      <c r="ARD24"/>
      <c r="ARE24"/>
      <c r="ARF24"/>
      <c r="ARG24"/>
      <c r="ARH24"/>
      <c r="ARI24"/>
      <c r="ARJ24"/>
      <c r="ARK24"/>
      <c r="ARL24"/>
      <c r="ARM24"/>
      <c r="ARN24"/>
      <c r="ARO24"/>
      <c r="ARP24"/>
      <c r="ARQ24"/>
      <c r="ARR24"/>
      <c r="ARS24"/>
      <c r="ART24"/>
      <c r="ARU24"/>
      <c r="ARV24"/>
      <c r="ARW24"/>
      <c r="ARX24"/>
      <c r="ARY24"/>
      <c r="ARZ24"/>
      <c r="ASA24"/>
      <c r="ASB24"/>
      <c r="ASC24"/>
      <c r="ASD24"/>
      <c r="ASE24"/>
      <c r="ASF24"/>
      <c r="ASG24"/>
      <c r="ASH24"/>
      <c r="ASI24"/>
      <c r="ASJ24"/>
      <c r="ASK24"/>
      <c r="ASL24"/>
      <c r="ASM24"/>
      <c r="ASN24"/>
      <c r="ASO24"/>
      <c r="ASP24"/>
      <c r="ASQ24"/>
      <c r="ASR24"/>
      <c r="ASS24"/>
      <c r="AST24"/>
      <c r="ASU24"/>
      <c r="ASV24"/>
      <c r="ASW24"/>
      <c r="ASX24"/>
      <c r="ASY24"/>
      <c r="ASZ24"/>
      <c r="ATA24"/>
      <c r="ATB24"/>
      <c r="ATC24"/>
      <c r="ATD24"/>
      <c r="ATE24"/>
      <c r="ATF24"/>
      <c r="ATG24"/>
      <c r="ATH24"/>
      <c r="ATI24"/>
      <c r="ATJ24"/>
      <c r="ATK24"/>
      <c r="ATL24"/>
      <c r="ATM24"/>
      <c r="ATN24"/>
      <c r="ATO24"/>
      <c r="ATP24"/>
      <c r="ATQ24"/>
      <c r="ATR24"/>
      <c r="ATS24"/>
      <c r="ATT24"/>
      <c r="ATU24"/>
      <c r="ATV24"/>
      <c r="ATW24"/>
      <c r="ATX24"/>
      <c r="ATY24"/>
      <c r="ATZ24"/>
      <c r="AUA24"/>
      <c r="AUB24"/>
      <c r="AUC24"/>
      <c r="AUD24"/>
      <c r="AUE24"/>
      <c r="AUF24"/>
      <c r="AUG24"/>
      <c r="AUH24"/>
      <c r="AUI24"/>
      <c r="AUJ24"/>
      <c r="AUK24"/>
      <c r="AUL24"/>
      <c r="AUM24"/>
      <c r="AUN24"/>
      <c r="AUO24"/>
      <c r="AUP24"/>
      <c r="AUQ24"/>
      <c r="AUR24"/>
      <c r="AUS24"/>
      <c r="AUT24"/>
      <c r="AUU24"/>
      <c r="AUV24"/>
      <c r="AUW24"/>
      <c r="AUX24"/>
      <c r="AUY24"/>
      <c r="AUZ24"/>
      <c r="AVA24"/>
      <c r="AVB24"/>
      <c r="AVC24"/>
      <c r="AVD24"/>
      <c r="AVE24"/>
      <c r="AVF24"/>
      <c r="AVG24"/>
      <c r="AVH24"/>
      <c r="AVI24"/>
      <c r="AVJ24"/>
      <c r="AVK24"/>
      <c r="AVL24"/>
      <c r="AVM24"/>
      <c r="AVN24"/>
      <c r="AVO24"/>
      <c r="AVP24"/>
      <c r="AVQ24"/>
      <c r="AVR24"/>
      <c r="AVS24"/>
      <c r="AVT24"/>
      <c r="AVU24"/>
      <c r="AVV24"/>
      <c r="AVW24"/>
      <c r="AVX24"/>
      <c r="AVY24"/>
      <c r="AVZ24"/>
      <c r="AWA24"/>
      <c r="AWB24"/>
      <c r="AWC24"/>
      <c r="AWD24"/>
      <c r="AWE24"/>
      <c r="AWF24"/>
      <c r="AWG24"/>
      <c r="AWH24"/>
      <c r="AWI24"/>
      <c r="AWJ24"/>
      <c r="AWK24"/>
      <c r="AWL24"/>
      <c r="AWM24"/>
      <c r="AWN24"/>
      <c r="AWO24"/>
      <c r="AWP24"/>
      <c r="AWQ24"/>
      <c r="AWR24"/>
      <c r="AWS24"/>
      <c r="AWT24"/>
      <c r="AWU24"/>
      <c r="AWV24"/>
      <c r="AWW24"/>
      <c r="AWX24"/>
      <c r="AWY24"/>
      <c r="AWZ24"/>
      <c r="AXA24"/>
      <c r="AXB24"/>
      <c r="AXC24"/>
      <c r="AXD24"/>
      <c r="AXE24"/>
      <c r="AXF24"/>
      <c r="AXG24"/>
      <c r="AXH24"/>
      <c r="AXI24"/>
      <c r="AXJ24"/>
      <c r="AXK24"/>
      <c r="AXL24"/>
      <c r="AXM24"/>
      <c r="AXN24"/>
      <c r="AXO24"/>
      <c r="AXP24"/>
      <c r="AXQ24"/>
      <c r="AXR24"/>
      <c r="AXS24"/>
      <c r="AXT24"/>
      <c r="AXU24"/>
      <c r="AXV24"/>
      <c r="AXW24"/>
      <c r="AXX24"/>
      <c r="AXY24"/>
      <c r="AXZ24"/>
      <c r="AYA24"/>
      <c r="AYB24"/>
      <c r="AYC24"/>
      <c r="AYD24"/>
      <c r="AYE24"/>
      <c r="AYF24"/>
      <c r="AYG24"/>
      <c r="AYH24"/>
      <c r="AYI24"/>
      <c r="AYJ24"/>
      <c r="AYK24"/>
      <c r="AYL24"/>
      <c r="AYM24"/>
      <c r="AYN24"/>
      <c r="AYO24"/>
      <c r="AYP24"/>
      <c r="AYQ24"/>
      <c r="AYR24"/>
      <c r="AYS24"/>
      <c r="AYT24"/>
      <c r="AYU24"/>
      <c r="AYV24"/>
      <c r="AYW24"/>
      <c r="AYX24"/>
      <c r="AYY24"/>
      <c r="AYZ24"/>
      <c r="AZA24"/>
      <c r="AZB24"/>
      <c r="AZC24"/>
      <c r="AZD24"/>
      <c r="AZE24"/>
      <c r="AZF24"/>
      <c r="AZG24"/>
      <c r="AZH24"/>
      <c r="AZI24"/>
      <c r="AZJ24"/>
      <c r="AZK24"/>
      <c r="AZL24"/>
      <c r="AZM24"/>
      <c r="AZN24"/>
      <c r="AZO24"/>
      <c r="AZP24"/>
      <c r="AZQ24"/>
      <c r="AZR24"/>
      <c r="AZS24"/>
      <c r="AZT24"/>
      <c r="AZU24"/>
      <c r="AZV24"/>
      <c r="AZW24"/>
      <c r="AZX24"/>
      <c r="AZY24"/>
      <c r="AZZ24"/>
      <c r="BAA24"/>
      <c r="BAB24"/>
      <c r="BAC24"/>
      <c r="BAD24"/>
      <c r="BAE24"/>
      <c r="BAF24"/>
      <c r="BAG24"/>
      <c r="BAH24"/>
      <c r="BAI24"/>
      <c r="BAJ24"/>
      <c r="BAK24"/>
      <c r="BAL24"/>
      <c r="BAM24"/>
      <c r="BAN24"/>
      <c r="BAO24"/>
      <c r="BAP24"/>
      <c r="BAQ24"/>
      <c r="BAR24"/>
      <c r="BAS24"/>
      <c r="BAT24"/>
      <c r="BAU24"/>
      <c r="BAV24"/>
      <c r="BAW24"/>
      <c r="BAX24"/>
      <c r="BAY24"/>
      <c r="BAZ24"/>
      <c r="BBA24"/>
      <c r="BBB24"/>
      <c r="BBC24"/>
      <c r="BBD24"/>
      <c r="BBE24"/>
      <c r="BBF24"/>
      <c r="BBG24"/>
      <c r="BBH24"/>
      <c r="BBI24"/>
      <c r="BBJ24"/>
      <c r="BBK24"/>
      <c r="BBL24"/>
      <c r="BBM24"/>
      <c r="BBN24"/>
      <c r="BBO24"/>
      <c r="BBP24"/>
      <c r="BBQ24"/>
      <c r="BBR24"/>
      <c r="BBS24"/>
      <c r="BBT24"/>
      <c r="BBU24"/>
      <c r="BBV24"/>
      <c r="BBW24"/>
      <c r="BBX24"/>
      <c r="BBY24"/>
      <c r="BBZ24"/>
      <c r="BCA24"/>
      <c r="BCB24"/>
      <c r="BCC24"/>
      <c r="BCD24"/>
      <c r="BCE24"/>
      <c r="BCF24"/>
      <c r="BCG24"/>
      <c r="BCH24"/>
      <c r="BCI24"/>
      <c r="BCJ24"/>
      <c r="BCK24"/>
      <c r="BCL24"/>
      <c r="BCM24"/>
      <c r="BCN24"/>
      <c r="BCO24"/>
      <c r="BCP24"/>
      <c r="BCQ24"/>
      <c r="BCR24"/>
      <c r="BCS24"/>
      <c r="BCT24"/>
      <c r="BCU24"/>
      <c r="BCV24"/>
      <c r="BCW24"/>
      <c r="BCX24"/>
      <c r="BCY24"/>
      <c r="BCZ24"/>
      <c r="BDA24"/>
      <c r="BDB24"/>
      <c r="BDC24"/>
      <c r="BDD24"/>
      <c r="BDE24"/>
      <c r="BDF24"/>
      <c r="BDG24"/>
      <c r="BDH24"/>
      <c r="BDI24"/>
      <c r="BDJ24"/>
      <c r="BDK24"/>
      <c r="BDL24"/>
      <c r="BDM24"/>
      <c r="BDN24"/>
      <c r="BDO24"/>
      <c r="BDP24"/>
      <c r="BDQ24"/>
      <c r="BDR24"/>
      <c r="BDS24"/>
      <c r="BDT24"/>
      <c r="BDU24"/>
      <c r="BDV24"/>
      <c r="BDW24"/>
      <c r="BDX24"/>
      <c r="BDY24"/>
      <c r="BDZ24"/>
      <c r="BEA24"/>
      <c r="BEB24"/>
      <c r="BEC24"/>
      <c r="BED24"/>
      <c r="BEE24"/>
      <c r="BEF24"/>
      <c r="BEG24"/>
      <c r="BEH24"/>
      <c r="BEI24"/>
      <c r="BEJ24"/>
      <c r="BEK24"/>
      <c r="BEL24"/>
      <c r="BEM24"/>
      <c r="BEN24"/>
      <c r="BEO24"/>
      <c r="BEP24"/>
      <c r="BEQ24"/>
      <c r="BER24"/>
      <c r="BES24"/>
      <c r="BET24"/>
      <c r="BEU24"/>
      <c r="BEV24"/>
      <c r="BEW24"/>
      <c r="BEX24"/>
      <c r="BEY24"/>
      <c r="BEZ24"/>
      <c r="BFA24"/>
      <c r="BFB24"/>
      <c r="BFC24"/>
      <c r="BFD24"/>
      <c r="BFE24"/>
      <c r="BFF24"/>
      <c r="BFG24"/>
      <c r="BFH24"/>
      <c r="BFI24"/>
      <c r="BFJ24"/>
      <c r="BFK24"/>
      <c r="BFL24"/>
      <c r="BFM24"/>
      <c r="BFN24"/>
      <c r="BFO24"/>
      <c r="BFP24"/>
      <c r="BFQ24"/>
      <c r="BFR24"/>
      <c r="BFS24"/>
      <c r="BFT24"/>
      <c r="BFU24"/>
      <c r="BFV24"/>
      <c r="BFW24"/>
      <c r="BFX24"/>
      <c r="BFY24"/>
      <c r="BFZ24"/>
      <c r="BGA24"/>
      <c r="BGB24"/>
      <c r="BGC24"/>
      <c r="BGD24"/>
      <c r="BGE24"/>
      <c r="BGF24"/>
      <c r="BGG24"/>
      <c r="BGH24"/>
      <c r="BGI24"/>
      <c r="BGJ24"/>
      <c r="BGK24"/>
      <c r="BGL24"/>
      <c r="BGM24"/>
      <c r="BGN24"/>
      <c r="BGO24"/>
      <c r="BGP24"/>
      <c r="BGQ24"/>
      <c r="BGR24"/>
      <c r="BGS24"/>
      <c r="BGT24"/>
      <c r="BGU24"/>
      <c r="BGV24"/>
      <c r="BGW24"/>
      <c r="BGX24"/>
      <c r="BGY24"/>
      <c r="BGZ24"/>
      <c r="BHA24"/>
      <c r="BHB24"/>
      <c r="BHC24"/>
      <c r="BHD24"/>
      <c r="BHE24"/>
      <c r="BHF24"/>
      <c r="BHG24"/>
      <c r="BHH24"/>
      <c r="BHI24"/>
      <c r="BHJ24"/>
      <c r="BHK24"/>
      <c r="BHL24"/>
      <c r="BHM24"/>
      <c r="BHN24"/>
      <c r="BHO24"/>
      <c r="BHP24"/>
      <c r="BHQ24"/>
      <c r="BHR24"/>
      <c r="BHS24"/>
      <c r="BHT24"/>
      <c r="BHU24"/>
      <c r="BHV24"/>
      <c r="BHW24"/>
      <c r="BHX24"/>
      <c r="BHY24"/>
      <c r="BHZ24"/>
      <c r="BIA24"/>
      <c r="BIB24"/>
      <c r="BIC24"/>
      <c r="BID24"/>
      <c r="BIE24"/>
      <c r="BIF24"/>
      <c r="BIG24"/>
      <c r="BIH24"/>
      <c r="BII24"/>
      <c r="BIJ24"/>
      <c r="BIK24"/>
      <c r="BIL24"/>
      <c r="BIM24"/>
      <c r="BIN24"/>
      <c r="BIO24"/>
      <c r="BIP24"/>
      <c r="BIQ24"/>
      <c r="BIR24"/>
      <c r="BIS24"/>
      <c r="BIT24"/>
      <c r="BIU24"/>
      <c r="BIV24"/>
      <c r="BIW24"/>
      <c r="BIX24"/>
      <c r="BIY24"/>
      <c r="BIZ24"/>
      <c r="BJA24"/>
      <c r="BJB24"/>
      <c r="BJC24"/>
      <c r="BJD24"/>
      <c r="BJE24"/>
      <c r="BJF24"/>
      <c r="BJG24"/>
      <c r="BJH24"/>
      <c r="BJI24"/>
      <c r="BJJ24"/>
      <c r="BJK24"/>
      <c r="BJL24"/>
      <c r="BJM24"/>
      <c r="BJN24"/>
      <c r="BJO24"/>
      <c r="BJP24"/>
      <c r="BJQ24"/>
      <c r="BJR24"/>
      <c r="BJS24"/>
      <c r="BJT24"/>
      <c r="BJU24"/>
      <c r="BJV24"/>
      <c r="BJW24"/>
      <c r="BJX24"/>
      <c r="BJY24"/>
      <c r="BJZ24"/>
      <c r="BKA24"/>
      <c r="BKB24"/>
      <c r="BKC24"/>
      <c r="BKD24"/>
      <c r="BKE24"/>
      <c r="BKF24"/>
      <c r="BKG24"/>
      <c r="BKH24"/>
      <c r="BKI24"/>
      <c r="BKJ24"/>
      <c r="BKK24"/>
      <c r="BKL24"/>
      <c r="BKM24"/>
      <c r="BKN24"/>
      <c r="BKO24"/>
      <c r="BKP24"/>
      <c r="BKQ24"/>
      <c r="BKR24"/>
      <c r="BKS24"/>
      <c r="BKT24"/>
      <c r="BKU24"/>
      <c r="BKV24"/>
      <c r="BKW24"/>
      <c r="BKX24"/>
      <c r="BKY24"/>
      <c r="BKZ24"/>
      <c r="BLA24"/>
      <c r="BLB24"/>
      <c r="BLC24"/>
      <c r="BLD24"/>
      <c r="BLE24"/>
      <c r="BLF24"/>
      <c r="BLG24"/>
      <c r="BLH24"/>
      <c r="BLI24"/>
      <c r="BLJ24"/>
      <c r="BLK24"/>
      <c r="BLL24"/>
      <c r="BLM24"/>
      <c r="BLN24"/>
      <c r="BLO24"/>
      <c r="BLP24"/>
      <c r="BLQ24"/>
      <c r="BLR24"/>
      <c r="BLS24"/>
      <c r="BLT24"/>
      <c r="BLU24"/>
      <c r="BLV24"/>
      <c r="BLW24"/>
      <c r="BLX24"/>
      <c r="BLY24"/>
      <c r="BLZ24"/>
      <c r="BMA24"/>
      <c r="BMB24"/>
      <c r="BMC24"/>
      <c r="BMD24"/>
      <c r="BME24"/>
      <c r="BMF24"/>
      <c r="BMG24"/>
      <c r="BMH24"/>
      <c r="BMI24"/>
      <c r="BMJ24"/>
      <c r="BMK24"/>
      <c r="BML24"/>
      <c r="BMM24"/>
      <c r="BMN24"/>
      <c r="BMO24"/>
      <c r="BMP24"/>
      <c r="BMQ24"/>
      <c r="BMR24"/>
      <c r="BMS24"/>
      <c r="BMT24"/>
      <c r="BMU24"/>
      <c r="BMV24"/>
      <c r="BMW24"/>
      <c r="BMX24"/>
      <c r="BMY24"/>
      <c r="BMZ24"/>
      <c r="BNA24"/>
      <c r="BNB24"/>
      <c r="BNC24"/>
      <c r="BND24"/>
      <c r="BNE24"/>
      <c r="BNF24"/>
      <c r="BNG24"/>
      <c r="BNH24"/>
      <c r="BNI24"/>
      <c r="BNJ24"/>
      <c r="BNK24"/>
      <c r="BNL24"/>
      <c r="BNM24"/>
      <c r="BNN24"/>
      <c r="BNO24"/>
      <c r="BNP24"/>
      <c r="BNQ24"/>
      <c r="BNR24"/>
      <c r="BNS24"/>
      <c r="BNT24"/>
      <c r="BNU24"/>
      <c r="BNV24"/>
      <c r="BNW24"/>
      <c r="BNX24"/>
      <c r="BNY24"/>
      <c r="BNZ24"/>
      <c r="BOA24"/>
      <c r="BOB24"/>
      <c r="BOC24"/>
      <c r="BOD24"/>
      <c r="BOE24"/>
      <c r="BOF24"/>
      <c r="BOG24"/>
      <c r="BOH24"/>
      <c r="BOI24"/>
      <c r="BOJ24"/>
      <c r="BOK24"/>
      <c r="BOL24"/>
      <c r="BOM24"/>
      <c r="BON24"/>
      <c r="BOO24"/>
      <c r="BOP24"/>
      <c r="BOQ24"/>
      <c r="BOR24"/>
      <c r="BOS24"/>
      <c r="BOT24"/>
      <c r="BOU24"/>
      <c r="BOV24"/>
      <c r="BOW24"/>
      <c r="BOX24"/>
      <c r="BOY24"/>
      <c r="BOZ24"/>
      <c r="BPA24"/>
      <c r="BPB24"/>
      <c r="BPC24"/>
      <c r="BPD24"/>
      <c r="BPE24"/>
      <c r="BPF24"/>
      <c r="BPG24"/>
      <c r="BPH24"/>
      <c r="BPI24"/>
      <c r="BPJ24"/>
      <c r="BPK24"/>
      <c r="BPL24"/>
      <c r="BPM24"/>
      <c r="BPN24"/>
      <c r="BPO24"/>
      <c r="BPP24"/>
      <c r="BPQ24"/>
      <c r="BPR24"/>
      <c r="BPS24"/>
      <c r="BPT24"/>
      <c r="BPU24"/>
      <c r="BPV24"/>
      <c r="BPW24"/>
      <c r="BPX24"/>
      <c r="BPY24"/>
      <c r="BPZ24"/>
      <c r="BQA24"/>
      <c r="BQB24"/>
      <c r="BQC24"/>
      <c r="BQD24"/>
      <c r="BQE24"/>
      <c r="BQF24"/>
      <c r="BQG24"/>
      <c r="BQH24"/>
      <c r="BQI24"/>
      <c r="BQJ24"/>
      <c r="BQK24"/>
      <c r="BQL24"/>
      <c r="BQM24"/>
      <c r="BQN24"/>
      <c r="BQO24"/>
      <c r="BQP24"/>
      <c r="BQQ24"/>
      <c r="BQR24"/>
      <c r="BQS24"/>
      <c r="BQT24"/>
      <c r="BQU24"/>
      <c r="BQV24"/>
      <c r="BQW24"/>
      <c r="BQX24"/>
      <c r="BQY24"/>
      <c r="BQZ24"/>
      <c r="BRA24"/>
      <c r="BRB24"/>
      <c r="BRC24"/>
      <c r="BRD24"/>
      <c r="BRE24"/>
      <c r="BRF24"/>
      <c r="BRG24"/>
      <c r="BRH24"/>
      <c r="BRI24"/>
      <c r="BRJ24"/>
      <c r="BRK24"/>
      <c r="BRL24"/>
      <c r="BRM24"/>
      <c r="BRN24"/>
      <c r="BRO24"/>
      <c r="BRP24"/>
      <c r="BRQ24"/>
      <c r="BRR24"/>
      <c r="BRS24"/>
      <c r="BRT24"/>
      <c r="BRU24"/>
      <c r="BRV24"/>
      <c r="BRW24"/>
      <c r="BRX24"/>
      <c r="BRY24"/>
      <c r="BRZ24"/>
      <c r="BSA24"/>
      <c r="BSB24"/>
      <c r="BSC24"/>
      <c r="BSD24"/>
      <c r="BSE24"/>
      <c r="BSF24"/>
      <c r="BSG24"/>
      <c r="BSH24"/>
      <c r="BSI24"/>
      <c r="BSJ24"/>
      <c r="BSK24"/>
      <c r="BSL24"/>
      <c r="BSM24"/>
      <c r="BSN24"/>
      <c r="BSO24"/>
      <c r="BSP24"/>
      <c r="BSQ24"/>
      <c r="BSR24"/>
      <c r="BSS24"/>
      <c r="BST24"/>
      <c r="BSU24"/>
      <c r="BSV24"/>
      <c r="BSW24"/>
      <c r="BSX24"/>
      <c r="BSY24"/>
      <c r="BSZ24"/>
      <c r="BTA24"/>
      <c r="BTB24"/>
      <c r="BTC24"/>
      <c r="BTD24"/>
      <c r="BTE24"/>
      <c r="BTF24"/>
      <c r="BTG24"/>
      <c r="BTH24"/>
      <c r="BTI24"/>
      <c r="BTJ24"/>
      <c r="BTK24"/>
      <c r="BTL24"/>
      <c r="BTM24"/>
      <c r="BTN24"/>
      <c r="BTO24"/>
      <c r="BTP24"/>
      <c r="BTQ24"/>
      <c r="BTR24"/>
      <c r="BTS24"/>
      <c r="BTT24"/>
      <c r="BTU24"/>
      <c r="BTV24"/>
      <c r="BTW24"/>
      <c r="BTX24"/>
      <c r="BTY24"/>
      <c r="BTZ24"/>
      <c r="BUA24"/>
      <c r="BUB24"/>
      <c r="BUC24"/>
      <c r="BUD24"/>
      <c r="BUE24"/>
      <c r="BUF24"/>
      <c r="BUG24"/>
      <c r="BUH24"/>
      <c r="BUI24"/>
      <c r="BUJ24"/>
      <c r="BUK24"/>
      <c r="BUL24"/>
      <c r="BUM24"/>
      <c r="BUN24"/>
      <c r="BUO24"/>
      <c r="BUP24"/>
      <c r="BUQ24"/>
      <c r="BUR24"/>
      <c r="BUS24"/>
      <c r="BUT24"/>
      <c r="BUU24"/>
      <c r="BUV24"/>
      <c r="BUW24"/>
      <c r="BUX24"/>
      <c r="BUY24"/>
      <c r="BUZ24"/>
      <c r="BVA24"/>
      <c r="BVB24"/>
      <c r="BVC24"/>
      <c r="BVD24"/>
      <c r="BVE24"/>
      <c r="BVF24"/>
      <c r="BVG24"/>
      <c r="BVH24"/>
      <c r="BVI24"/>
      <c r="BVJ24"/>
      <c r="BVK24"/>
      <c r="BVL24"/>
      <c r="BVM24"/>
      <c r="BVN24"/>
      <c r="BVO24"/>
      <c r="BVP24"/>
      <c r="BVQ24"/>
      <c r="BVR24"/>
      <c r="BVS24"/>
      <c r="BVT24"/>
      <c r="BVU24"/>
      <c r="BVV24"/>
      <c r="BVW24"/>
      <c r="BVX24"/>
      <c r="BVY24"/>
      <c r="BVZ24"/>
      <c r="BWA24"/>
      <c r="BWB24"/>
      <c r="BWC24"/>
      <c r="BWD24"/>
      <c r="BWE24"/>
      <c r="BWF24"/>
      <c r="BWG24"/>
      <c r="BWH24"/>
      <c r="BWI24"/>
      <c r="BWJ24"/>
      <c r="BWK24"/>
      <c r="BWL24"/>
      <c r="BWM24"/>
      <c r="BWN24"/>
      <c r="BWO24"/>
      <c r="BWP24"/>
      <c r="BWQ24"/>
      <c r="BWR24"/>
      <c r="BWS24"/>
      <c r="BWT24"/>
      <c r="BWU24"/>
      <c r="BWV24"/>
      <c r="BWW24"/>
      <c r="BWX24"/>
      <c r="BWY24"/>
      <c r="BWZ24"/>
      <c r="BXA24"/>
      <c r="BXB24"/>
      <c r="BXC24"/>
      <c r="BXD24"/>
      <c r="BXE24"/>
      <c r="BXF24"/>
      <c r="BXG24"/>
      <c r="BXH24"/>
      <c r="BXI24"/>
      <c r="BXJ24"/>
      <c r="BXK24"/>
      <c r="BXL24"/>
      <c r="BXM24"/>
      <c r="BXN24"/>
      <c r="BXO24"/>
      <c r="BXP24"/>
      <c r="BXQ24"/>
      <c r="BXR24"/>
      <c r="BXS24"/>
      <c r="BXT24"/>
      <c r="BXU24"/>
      <c r="BXV24"/>
      <c r="BXW24"/>
      <c r="BXX24"/>
      <c r="BXY24"/>
      <c r="BXZ24"/>
      <c r="BYA24"/>
      <c r="BYB24"/>
      <c r="BYC24"/>
      <c r="BYD24"/>
      <c r="BYE24"/>
      <c r="BYF24"/>
      <c r="BYG24"/>
      <c r="BYH24"/>
      <c r="BYI24"/>
      <c r="BYJ24"/>
      <c r="BYK24"/>
      <c r="BYL24"/>
      <c r="BYM24"/>
      <c r="BYN24"/>
      <c r="BYO24"/>
      <c r="BYP24"/>
      <c r="BYQ24"/>
      <c r="BYR24"/>
      <c r="BYS24"/>
      <c r="BYT24"/>
      <c r="BYU24"/>
      <c r="BYV24"/>
      <c r="BYW24"/>
      <c r="BYX24"/>
      <c r="BYY24"/>
      <c r="BYZ24"/>
      <c r="BZA24"/>
      <c r="BZB24"/>
      <c r="BZC24"/>
      <c r="BZD24"/>
      <c r="BZE24"/>
      <c r="BZF24"/>
      <c r="BZG24"/>
      <c r="BZH24"/>
      <c r="BZI24"/>
      <c r="BZJ24"/>
      <c r="BZK24"/>
      <c r="BZL24"/>
      <c r="BZM24"/>
      <c r="BZN24"/>
      <c r="BZO24"/>
      <c r="BZP24"/>
      <c r="BZQ24"/>
      <c r="BZR24"/>
      <c r="BZS24"/>
      <c r="BZT24"/>
      <c r="BZU24"/>
      <c r="BZV24"/>
      <c r="BZW24"/>
      <c r="BZX24"/>
      <c r="BZY24"/>
      <c r="BZZ24"/>
      <c r="CAA24"/>
      <c r="CAB24"/>
      <c r="CAC24"/>
      <c r="CAD24"/>
      <c r="CAE24"/>
      <c r="CAF24"/>
      <c r="CAG24"/>
      <c r="CAH24"/>
      <c r="CAI24"/>
      <c r="CAJ24"/>
      <c r="CAK24"/>
      <c r="CAL24"/>
      <c r="CAM24"/>
      <c r="CAN24"/>
      <c r="CAO24"/>
      <c r="CAP24"/>
      <c r="CAQ24"/>
      <c r="CAR24"/>
      <c r="CAS24"/>
      <c r="CAT24"/>
      <c r="CAU24"/>
      <c r="CAV24"/>
      <c r="CAW24"/>
      <c r="CAX24"/>
      <c r="CAY24"/>
      <c r="CAZ24"/>
      <c r="CBA24"/>
      <c r="CBB24"/>
      <c r="CBC24"/>
      <c r="CBD24"/>
      <c r="CBE24"/>
      <c r="CBF24"/>
      <c r="CBG24"/>
      <c r="CBH24"/>
      <c r="CBI24"/>
      <c r="CBJ24"/>
      <c r="CBK24"/>
      <c r="CBL24"/>
      <c r="CBM24"/>
      <c r="CBN24"/>
      <c r="CBO24"/>
      <c r="CBP24"/>
      <c r="CBQ24"/>
      <c r="CBR24"/>
      <c r="CBS24"/>
      <c r="CBT24"/>
      <c r="CBU24"/>
      <c r="CBV24"/>
      <c r="CBW24"/>
      <c r="CBX24"/>
      <c r="CBY24"/>
      <c r="CBZ24"/>
      <c r="CCA24"/>
      <c r="CCB24"/>
      <c r="CCC24"/>
      <c r="CCD24"/>
      <c r="CCE24"/>
      <c r="CCF24"/>
      <c r="CCG24"/>
      <c r="CCH24"/>
      <c r="CCI24"/>
      <c r="CCJ24"/>
      <c r="CCK24"/>
      <c r="CCL24"/>
      <c r="CCM24"/>
      <c r="CCN24"/>
      <c r="CCO24"/>
      <c r="CCP24"/>
      <c r="CCQ24"/>
      <c r="CCR24"/>
      <c r="CCS24"/>
      <c r="CCT24"/>
      <c r="CCU24"/>
      <c r="CCV24"/>
      <c r="CCW24"/>
      <c r="CCX24"/>
      <c r="CCY24"/>
      <c r="CCZ24"/>
      <c r="CDA24"/>
      <c r="CDB24"/>
      <c r="CDC24"/>
      <c r="CDD24"/>
      <c r="CDE24"/>
      <c r="CDF24"/>
      <c r="CDG24"/>
      <c r="CDH24"/>
      <c r="CDI24"/>
      <c r="CDJ24"/>
      <c r="CDK24"/>
      <c r="CDL24"/>
      <c r="CDM24"/>
      <c r="CDN24"/>
      <c r="CDO24"/>
      <c r="CDP24"/>
      <c r="CDQ24"/>
      <c r="CDR24"/>
      <c r="CDS24"/>
      <c r="CDT24"/>
      <c r="CDU24"/>
      <c r="CDV24"/>
      <c r="CDW24"/>
      <c r="CDX24"/>
      <c r="CDY24"/>
      <c r="CDZ24"/>
      <c r="CEA24"/>
      <c r="CEB24"/>
      <c r="CEC24"/>
      <c r="CED24"/>
      <c r="CEE24"/>
      <c r="CEF24"/>
      <c r="CEG24"/>
      <c r="CEH24"/>
      <c r="CEI24"/>
      <c r="CEJ24"/>
      <c r="CEK24"/>
      <c r="CEL24"/>
      <c r="CEM24"/>
      <c r="CEN24"/>
      <c r="CEO24"/>
      <c r="CEP24"/>
      <c r="CEQ24"/>
      <c r="CER24"/>
      <c r="CES24"/>
      <c r="CET24"/>
      <c r="CEU24"/>
      <c r="CEV24"/>
      <c r="CEW24"/>
      <c r="CEX24"/>
      <c r="CEY24"/>
      <c r="CEZ24"/>
      <c r="CFA24"/>
      <c r="CFB24"/>
      <c r="CFC24"/>
      <c r="CFD24"/>
      <c r="CFE24"/>
      <c r="CFF24"/>
      <c r="CFG24"/>
      <c r="CFH24"/>
      <c r="CFI24"/>
      <c r="CFJ24"/>
      <c r="CFK24"/>
      <c r="CFL24"/>
      <c r="CFM24"/>
      <c r="CFN24"/>
      <c r="CFO24"/>
      <c r="CFP24"/>
      <c r="CFQ24"/>
      <c r="CFR24"/>
      <c r="CFS24"/>
      <c r="CFT24"/>
      <c r="CFU24"/>
      <c r="CFV24"/>
      <c r="CFW24"/>
      <c r="CFX24"/>
      <c r="CFY24"/>
      <c r="CFZ24"/>
      <c r="CGA24"/>
      <c r="CGB24"/>
      <c r="CGC24"/>
      <c r="CGD24"/>
      <c r="CGE24"/>
      <c r="CGF24"/>
      <c r="CGG24"/>
      <c r="CGH24"/>
      <c r="CGI24"/>
      <c r="CGJ24"/>
      <c r="CGK24"/>
      <c r="CGL24"/>
      <c r="CGM24"/>
      <c r="CGN24"/>
      <c r="CGO24"/>
      <c r="CGP24"/>
      <c r="CGQ24"/>
      <c r="CGR24"/>
      <c r="CGS24"/>
      <c r="CGT24"/>
      <c r="CGU24"/>
      <c r="CGV24"/>
      <c r="CGW24"/>
      <c r="CGX24"/>
      <c r="CGY24"/>
      <c r="CGZ24"/>
      <c r="CHA24"/>
      <c r="CHB24"/>
      <c r="CHC24"/>
      <c r="CHD24"/>
      <c r="CHE24"/>
      <c r="CHF24"/>
      <c r="CHG24"/>
      <c r="CHH24"/>
      <c r="CHI24"/>
      <c r="CHJ24"/>
      <c r="CHK24"/>
      <c r="CHL24"/>
      <c r="CHM24"/>
      <c r="CHN24"/>
      <c r="CHO24"/>
      <c r="CHP24"/>
      <c r="CHQ24"/>
      <c r="CHR24"/>
      <c r="CHS24"/>
      <c r="CHT24"/>
      <c r="CHU24"/>
      <c r="CHV24"/>
      <c r="CHW24"/>
      <c r="CHX24"/>
      <c r="CHY24"/>
      <c r="CHZ24"/>
      <c r="CIA24"/>
      <c r="CIB24"/>
      <c r="CIC24"/>
      <c r="CID24"/>
      <c r="CIE24"/>
      <c r="CIF24"/>
      <c r="CIG24"/>
      <c r="CIH24"/>
      <c r="CII24"/>
      <c r="CIJ24"/>
      <c r="CIK24"/>
      <c r="CIL24"/>
      <c r="CIM24"/>
      <c r="CIN24"/>
      <c r="CIO24"/>
      <c r="CIP24"/>
      <c r="CIQ24"/>
      <c r="CIR24"/>
      <c r="CIS24"/>
      <c r="CIT24"/>
      <c r="CIU24"/>
      <c r="CIV24"/>
      <c r="CIW24"/>
      <c r="CIX24"/>
      <c r="CIY24"/>
      <c r="CIZ24"/>
      <c r="CJA24"/>
      <c r="CJB24"/>
      <c r="CJC24"/>
      <c r="CJD24"/>
      <c r="CJE24"/>
      <c r="CJF24"/>
      <c r="CJG24"/>
      <c r="CJH24"/>
      <c r="CJI24"/>
      <c r="CJJ24"/>
      <c r="CJK24"/>
      <c r="CJL24"/>
      <c r="CJM24"/>
      <c r="CJN24"/>
      <c r="CJO24"/>
      <c r="CJP24"/>
      <c r="CJQ24"/>
      <c r="CJR24"/>
      <c r="CJS24"/>
      <c r="CJT24"/>
      <c r="CJU24"/>
      <c r="CJV24"/>
      <c r="CJW24"/>
      <c r="CJX24"/>
      <c r="CJY24"/>
      <c r="CJZ24"/>
      <c r="CKA24"/>
      <c r="CKB24"/>
      <c r="CKC24"/>
      <c r="CKD24"/>
      <c r="CKE24"/>
      <c r="CKF24"/>
      <c r="CKG24"/>
      <c r="CKH24"/>
      <c r="CKI24"/>
      <c r="CKJ24"/>
      <c r="CKK24"/>
      <c r="CKL24"/>
      <c r="CKM24"/>
      <c r="CKN24"/>
      <c r="CKO24"/>
      <c r="CKP24"/>
      <c r="CKQ24"/>
      <c r="CKR24"/>
      <c r="CKS24"/>
      <c r="CKT24"/>
      <c r="CKU24"/>
      <c r="CKV24"/>
      <c r="CKW24"/>
      <c r="CKX24"/>
      <c r="CKY24"/>
      <c r="CKZ24"/>
      <c r="CLA24"/>
      <c r="CLB24"/>
      <c r="CLC24"/>
      <c r="CLD24"/>
      <c r="CLE24"/>
      <c r="CLF24"/>
      <c r="CLG24"/>
      <c r="CLH24"/>
      <c r="CLI24"/>
      <c r="CLJ24"/>
      <c r="CLK24"/>
      <c r="CLL24"/>
      <c r="CLM24"/>
      <c r="CLN24"/>
      <c r="CLO24"/>
      <c r="CLP24"/>
      <c r="CLQ24"/>
      <c r="CLR24"/>
      <c r="CLS24"/>
      <c r="CLT24"/>
      <c r="CLU24"/>
      <c r="CLV24"/>
      <c r="CLW24"/>
      <c r="CLX24"/>
      <c r="CLY24"/>
      <c r="CLZ24"/>
      <c r="CMA24"/>
      <c r="CMB24"/>
      <c r="CMC24"/>
      <c r="CMD24"/>
      <c r="CME24"/>
      <c r="CMF24"/>
      <c r="CMG24"/>
      <c r="CMH24"/>
      <c r="CMI24"/>
      <c r="CMJ24"/>
      <c r="CMK24"/>
      <c r="CML24"/>
      <c r="CMM24"/>
      <c r="CMN24"/>
      <c r="CMO24"/>
      <c r="CMP24"/>
      <c r="CMQ24"/>
      <c r="CMR24"/>
      <c r="CMS24"/>
      <c r="CMT24"/>
      <c r="CMU24"/>
      <c r="CMV24"/>
      <c r="CMW24"/>
      <c r="CMX24"/>
      <c r="CMY24"/>
      <c r="CMZ24"/>
      <c r="CNA24"/>
      <c r="CNB24"/>
      <c r="CNC24"/>
      <c r="CND24"/>
      <c r="CNE24"/>
      <c r="CNF24"/>
      <c r="CNG24"/>
      <c r="CNH24"/>
      <c r="CNI24"/>
      <c r="CNJ24"/>
      <c r="CNK24"/>
      <c r="CNL24"/>
      <c r="CNM24"/>
      <c r="CNN24"/>
      <c r="CNO24"/>
      <c r="CNP24"/>
      <c r="CNQ24"/>
      <c r="CNR24"/>
      <c r="CNS24"/>
      <c r="CNT24"/>
      <c r="CNU24"/>
      <c r="CNV24"/>
      <c r="CNW24"/>
      <c r="CNX24"/>
      <c r="CNY24"/>
      <c r="CNZ24"/>
      <c r="COA24"/>
      <c r="COB24"/>
      <c r="COC24"/>
      <c r="COD24"/>
      <c r="COE24"/>
      <c r="COF24"/>
      <c r="COG24"/>
      <c r="COH24"/>
      <c r="COI24"/>
      <c r="COJ24"/>
      <c r="COK24"/>
      <c r="COL24"/>
      <c r="COM24"/>
      <c r="CON24"/>
      <c r="COO24"/>
      <c r="COP24"/>
      <c r="COQ24"/>
      <c r="COR24"/>
      <c r="COS24"/>
      <c r="COT24"/>
      <c r="COU24"/>
      <c r="COV24"/>
      <c r="COW24"/>
      <c r="COX24"/>
      <c r="COY24"/>
      <c r="COZ24"/>
      <c r="CPA24"/>
      <c r="CPB24"/>
      <c r="CPC24"/>
      <c r="CPD24"/>
      <c r="CPE24"/>
      <c r="CPF24"/>
      <c r="CPG24"/>
      <c r="CPH24"/>
      <c r="CPI24"/>
      <c r="CPJ24"/>
      <c r="CPK24"/>
      <c r="CPL24"/>
      <c r="CPM24"/>
      <c r="CPN24"/>
      <c r="CPO24"/>
      <c r="CPP24"/>
      <c r="CPQ24"/>
      <c r="CPR24"/>
      <c r="CPS24"/>
      <c r="CPT24"/>
      <c r="CPU24"/>
      <c r="CPV24"/>
      <c r="CPW24"/>
      <c r="CPX24"/>
      <c r="CPY24"/>
      <c r="CPZ24"/>
      <c r="CQA24"/>
      <c r="CQB24"/>
      <c r="CQC24"/>
      <c r="CQD24"/>
      <c r="CQE24"/>
      <c r="CQF24"/>
      <c r="CQG24"/>
      <c r="CQH24"/>
      <c r="CQI24"/>
      <c r="CQJ24"/>
      <c r="CQK24"/>
      <c r="CQL24"/>
      <c r="CQM24"/>
      <c r="CQN24"/>
      <c r="CQO24"/>
      <c r="CQP24"/>
      <c r="CQQ24"/>
      <c r="CQR24"/>
      <c r="CQS24"/>
      <c r="CQT24"/>
      <c r="CQU24"/>
      <c r="CQV24"/>
      <c r="CQW24"/>
      <c r="CQX24"/>
      <c r="CQY24"/>
      <c r="CQZ24"/>
      <c r="CRA24"/>
      <c r="CRB24"/>
      <c r="CRC24"/>
      <c r="CRD24"/>
      <c r="CRE24"/>
      <c r="CRF24"/>
      <c r="CRG24"/>
      <c r="CRH24"/>
      <c r="CRI24"/>
      <c r="CRJ24"/>
      <c r="CRK24"/>
      <c r="CRL24"/>
      <c r="CRM24"/>
      <c r="CRN24"/>
      <c r="CRO24"/>
      <c r="CRP24"/>
      <c r="CRQ24"/>
      <c r="CRR24"/>
      <c r="CRS24"/>
      <c r="CRT24"/>
      <c r="CRU24"/>
      <c r="CRV24"/>
      <c r="CRW24"/>
      <c r="CRX24"/>
      <c r="CRY24"/>
      <c r="CRZ24"/>
      <c r="CSA24"/>
      <c r="CSB24"/>
      <c r="CSC24"/>
      <c r="CSD24"/>
      <c r="CSE24"/>
      <c r="CSF24"/>
      <c r="CSG24"/>
      <c r="CSH24"/>
      <c r="CSI24"/>
      <c r="CSJ24"/>
      <c r="CSK24"/>
      <c r="CSL24"/>
      <c r="CSM24"/>
      <c r="CSN24"/>
      <c r="CSO24"/>
      <c r="CSP24"/>
      <c r="CSQ24"/>
      <c r="CSR24"/>
      <c r="CSS24"/>
      <c r="CST24"/>
      <c r="CSU24"/>
      <c r="CSV24"/>
      <c r="CSW24"/>
      <c r="CSX24"/>
      <c r="CSY24"/>
      <c r="CSZ24"/>
      <c r="CTA24"/>
      <c r="CTB24"/>
      <c r="CTC24"/>
      <c r="CTD24"/>
      <c r="CTE24"/>
      <c r="CTF24"/>
      <c r="CTG24"/>
      <c r="CTH24"/>
      <c r="CTI24"/>
      <c r="CTJ24"/>
      <c r="CTK24"/>
      <c r="CTL24"/>
      <c r="CTM24"/>
      <c r="CTN24"/>
      <c r="CTO24"/>
      <c r="CTP24"/>
      <c r="CTQ24"/>
      <c r="CTR24"/>
      <c r="CTS24"/>
      <c r="CTT24"/>
      <c r="CTU24"/>
      <c r="CTV24"/>
      <c r="CTW24"/>
      <c r="CTX24"/>
      <c r="CTY24"/>
      <c r="CTZ24"/>
      <c r="CUA24"/>
      <c r="CUB24"/>
      <c r="CUC24"/>
      <c r="CUD24"/>
      <c r="CUE24"/>
      <c r="CUF24"/>
      <c r="CUG24"/>
      <c r="CUH24"/>
      <c r="CUI24"/>
      <c r="CUJ24"/>
      <c r="CUK24"/>
      <c r="CUL24"/>
      <c r="CUM24"/>
      <c r="CUN24"/>
      <c r="CUO24"/>
      <c r="CUP24"/>
      <c r="CUQ24"/>
      <c r="CUR24"/>
      <c r="CUS24"/>
      <c r="CUT24"/>
      <c r="CUU24"/>
      <c r="CUV24"/>
      <c r="CUW24"/>
      <c r="CUX24"/>
      <c r="CUY24"/>
      <c r="CUZ24"/>
      <c r="CVA24"/>
      <c r="CVB24"/>
      <c r="CVC24"/>
      <c r="CVD24"/>
      <c r="CVE24"/>
      <c r="CVF24"/>
      <c r="CVG24"/>
      <c r="CVH24"/>
      <c r="CVI24"/>
      <c r="CVJ24"/>
      <c r="CVK24"/>
      <c r="CVL24"/>
      <c r="CVM24"/>
      <c r="CVN24"/>
      <c r="CVO24"/>
      <c r="CVP24"/>
      <c r="CVQ24"/>
      <c r="CVR24"/>
      <c r="CVS24"/>
      <c r="CVT24"/>
      <c r="CVU24"/>
      <c r="CVV24"/>
      <c r="CVW24"/>
      <c r="CVX24"/>
      <c r="CVY24"/>
      <c r="CVZ24"/>
      <c r="CWA24"/>
      <c r="CWB24"/>
      <c r="CWC24"/>
      <c r="CWD24"/>
      <c r="CWE24"/>
      <c r="CWF24"/>
      <c r="CWG24"/>
      <c r="CWH24"/>
      <c r="CWI24"/>
      <c r="CWJ24"/>
      <c r="CWK24"/>
      <c r="CWL24"/>
      <c r="CWM24"/>
      <c r="CWN24"/>
      <c r="CWO24"/>
      <c r="CWP24"/>
      <c r="CWQ24"/>
      <c r="CWR24"/>
      <c r="CWS24"/>
      <c r="CWT24"/>
      <c r="CWU24"/>
      <c r="CWV24"/>
      <c r="CWW24"/>
      <c r="CWX24"/>
      <c r="CWY24"/>
      <c r="CWZ24"/>
      <c r="CXA24"/>
      <c r="CXB24"/>
      <c r="CXC24"/>
      <c r="CXD24"/>
      <c r="CXE24"/>
      <c r="CXF24"/>
      <c r="CXG24"/>
      <c r="CXH24"/>
      <c r="CXI24"/>
      <c r="CXJ24"/>
      <c r="CXK24"/>
      <c r="CXL24"/>
      <c r="CXM24"/>
      <c r="CXN24"/>
      <c r="CXO24"/>
      <c r="CXP24"/>
      <c r="CXQ24"/>
      <c r="CXR24"/>
      <c r="CXS24"/>
      <c r="CXT24"/>
      <c r="CXU24"/>
      <c r="CXV24"/>
      <c r="CXW24"/>
      <c r="CXX24"/>
      <c r="CXY24"/>
      <c r="CXZ24"/>
      <c r="CYA24"/>
      <c r="CYB24"/>
      <c r="CYC24"/>
      <c r="CYD24"/>
      <c r="CYE24"/>
      <c r="CYF24"/>
      <c r="CYG24"/>
      <c r="CYH24"/>
      <c r="CYI24"/>
      <c r="CYJ24"/>
      <c r="CYK24"/>
      <c r="CYL24"/>
      <c r="CYM24"/>
      <c r="CYN24"/>
      <c r="CYO24"/>
      <c r="CYP24"/>
      <c r="CYQ24"/>
      <c r="CYR24"/>
      <c r="CYS24"/>
      <c r="CYT24"/>
      <c r="CYU24"/>
      <c r="CYV24"/>
      <c r="CYW24"/>
      <c r="CYX24"/>
      <c r="CYY24"/>
      <c r="CYZ24"/>
      <c r="CZA24"/>
      <c r="CZB24"/>
      <c r="CZC24"/>
      <c r="CZD24"/>
      <c r="CZE24"/>
      <c r="CZF24"/>
      <c r="CZG24"/>
      <c r="CZH24"/>
      <c r="CZI24"/>
      <c r="CZJ24"/>
      <c r="CZK24"/>
      <c r="CZL24"/>
      <c r="CZM24"/>
      <c r="CZN24"/>
      <c r="CZO24"/>
      <c r="CZP24"/>
      <c r="CZQ24"/>
      <c r="CZR24"/>
      <c r="CZS24"/>
      <c r="CZT24"/>
      <c r="CZU24"/>
      <c r="CZV24"/>
      <c r="CZW24"/>
      <c r="CZX24"/>
      <c r="CZY24"/>
      <c r="CZZ24"/>
      <c r="DAA24"/>
      <c r="DAB24"/>
      <c r="DAC24"/>
      <c r="DAD24"/>
      <c r="DAE24"/>
      <c r="DAF24"/>
      <c r="DAG24"/>
      <c r="DAH24"/>
      <c r="DAI24"/>
      <c r="DAJ24"/>
      <c r="DAK24"/>
      <c r="DAL24"/>
      <c r="DAM24"/>
      <c r="DAN24"/>
      <c r="DAO24"/>
      <c r="DAP24"/>
      <c r="DAQ24"/>
      <c r="DAR24"/>
      <c r="DAS24"/>
      <c r="DAT24"/>
      <c r="DAU24"/>
      <c r="DAV24"/>
      <c r="DAW24"/>
      <c r="DAX24"/>
      <c r="DAY24"/>
      <c r="DAZ24"/>
      <c r="DBA24"/>
      <c r="DBB24"/>
      <c r="DBC24"/>
      <c r="DBD24"/>
      <c r="DBE24"/>
      <c r="DBF24"/>
      <c r="DBG24"/>
      <c r="DBH24"/>
      <c r="DBI24"/>
      <c r="DBJ24"/>
      <c r="DBK24"/>
      <c r="DBL24"/>
      <c r="DBM24"/>
      <c r="DBN24"/>
      <c r="DBO24"/>
      <c r="DBP24"/>
      <c r="DBQ24"/>
      <c r="DBR24"/>
      <c r="DBS24"/>
      <c r="DBT24"/>
      <c r="DBU24"/>
      <c r="DBV24"/>
      <c r="DBW24"/>
      <c r="DBX24"/>
      <c r="DBY24"/>
      <c r="DBZ24"/>
      <c r="DCA24"/>
      <c r="DCB24"/>
      <c r="DCC24"/>
      <c r="DCD24"/>
      <c r="DCE24"/>
      <c r="DCF24"/>
      <c r="DCG24"/>
      <c r="DCH24"/>
      <c r="DCI24"/>
      <c r="DCJ24"/>
      <c r="DCK24"/>
      <c r="DCL24"/>
      <c r="DCM24"/>
      <c r="DCN24"/>
      <c r="DCO24"/>
      <c r="DCP24"/>
      <c r="DCQ24"/>
      <c r="DCR24"/>
      <c r="DCS24"/>
      <c r="DCT24"/>
      <c r="DCU24"/>
      <c r="DCV24"/>
      <c r="DCW24"/>
      <c r="DCX24"/>
      <c r="DCY24"/>
      <c r="DCZ24"/>
      <c r="DDA24"/>
      <c r="DDB24"/>
      <c r="DDC24"/>
      <c r="DDD24"/>
      <c r="DDE24"/>
      <c r="DDF24"/>
      <c r="DDG24"/>
      <c r="DDH24"/>
      <c r="DDI24"/>
      <c r="DDJ24"/>
      <c r="DDK24"/>
      <c r="DDL24"/>
      <c r="DDM24"/>
      <c r="DDN24"/>
      <c r="DDO24"/>
      <c r="DDP24"/>
      <c r="DDQ24"/>
      <c r="DDR24"/>
      <c r="DDS24"/>
      <c r="DDT24"/>
      <c r="DDU24"/>
      <c r="DDV24"/>
      <c r="DDW24"/>
      <c r="DDX24"/>
      <c r="DDY24"/>
      <c r="DDZ24"/>
      <c r="DEA24"/>
      <c r="DEB24"/>
      <c r="DEC24"/>
      <c r="DED24"/>
      <c r="DEE24"/>
      <c r="DEF24"/>
      <c r="DEG24"/>
      <c r="DEH24"/>
      <c r="DEI24"/>
      <c r="DEJ24"/>
      <c r="DEK24"/>
      <c r="DEL24"/>
      <c r="DEM24"/>
      <c r="DEN24"/>
      <c r="DEO24"/>
      <c r="DEP24"/>
      <c r="DEQ24"/>
      <c r="DER24"/>
      <c r="DES24"/>
      <c r="DET24"/>
      <c r="DEU24"/>
      <c r="DEV24"/>
      <c r="DEW24"/>
      <c r="DEX24"/>
      <c r="DEY24"/>
      <c r="DEZ24"/>
      <c r="DFA24"/>
      <c r="DFB24"/>
      <c r="DFC24"/>
      <c r="DFD24"/>
      <c r="DFE24"/>
      <c r="DFF24"/>
      <c r="DFG24"/>
      <c r="DFH24"/>
      <c r="DFI24"/>
      <c r="DFJ24"/>
      <c r="DFK24"/>
      <c r="DFL24"/>
      <c r="DFM24"/>
      <c r="DFN24"/>
      <c r="DFO24"/>
      <c r="DFP24"/>
      <c r="DFQ24"/>
      <c r="DFR24"/>
      <c r="DFS24"/>
      <c r="DFT24"/>
      <c r="DFU24"/>
      <c r="DFV24"/>
      <c r="DFW24"/>
      <c r="DFX24"/>
      <c r="DFY24"/>
      <c r="DFZ24"/>
      <c r="DGA24"/>
      <c r="DGB24"/>
      <c r="DGC24"/>
      <c r="DGD24"/>
      <c r="DGE24"/>
      <c r="DGF24"/>
      <c r="DGG24"/>
      <c r="DGH24"/>
      <c r="DGI24"/>
      <c r="DGJ24"/>
      <c r="DGK24"/>
      <c r="DGL24"/>
      <c r="DGM24"/>
      <c r="DGN24"/>
      <c r="DGO24"/>
      <c r="DGP24"/>
      <c r="DGQ24"/>
      <c r="DGR24"/>
      <c r="DGS24"/>
      <c r="DGT24"/>
      <c r="DGU24"/>
      <c r="DGV24"/>
      <c r="DGW24"/>
      <c r="DGX24"/>
      <c r="DGY24"/>
      <c r="DGZ24"/>
      <c r="DHA24"/>
      <c r="DHB24"/>
      <c r="DHC24"/>
      <c r="DHD24"/>
      <c r="DHE24"/>
      <c r="DHF24"/>
      <c r="DHG24"/>
      <c r="DHH24"/>
      <c r="DHI24"/>
      <c r="DHJ24"/>
      <c r="DHK24"/>
      <c r="DHL24"/>
      <c r="DHM24"/>
      <c r="DHN24"/>
      <c r="DHO24"/>
      <c r="DHP24"/>
      <c r="DHQ24"/>
      <c r="DHR24"/>
      <c r="DHS24"/>
      <c r="DHT24"/>
      <c r="DHU24"/>
      <c r="DHV24"/>
      <c r="DHW24"/>
      <c r="DHX24"/>
      <c r="DHY24"/>
      <c r="DHZ24"/>
      <c r="DIA24"/>
      <c r="DIB24"/>
      <c r="DIC24"/>
      <c r="DID24"/>
      <c r="DIE24"/>
      <c r="DIF24"/>
      <c r="DIG24"/>
      <c r="DIH24"/>
      <c r="DII24"/>
      <c r="DIJ24"/>
      <c r="DIK24"/>
      <c r="DIL24"/>
      <c r="DIM24"/>
      <c r="DIN24"/>
      <c r="DIO24"/>
      <c r="DIP24"/>
      <c r="DIQ24"/>
      <c r="DIR24"/>
      <c r="DIS24"/>
      <c r="DIT24"/>
      <c r="DIU24"/>
      <c r="DIV24"/>
      <c r="DIW24"/>
      <c r="DIX24"/>
      <c r="DIY24"/>
      <c r="DIZ24"/>
      <c r="DJA24"/>
      <c r="DJB24"/>
      <c r="DJC24"/>
      <c r="DJD24"/>
      <c r="DJE24"/>
      <c r="DJF24"/>
      <c r="DJG24"/>
      <c r="DJH24"/>
      <c r="DJI24"/>
      <c r="DJJ24"/>
      <c r="DJK24"/>
      <c r="DJL24"/>
      <c r="DJM24"/>
      <c r="DJN24"/>
      <c r="DJO24"/>
      <c r="DJP24"/>
      <c r="DJQ24"/>
      <c r="DJR24"/>
      <c r="DJS24"/>
      <c r="DJT24"/>
      <c r="DJU24"/>
      <c r="DJV24"/>
      <c r="DJW24"/>
      <c r="DJX24"/>
      <c r="DJY24"/>
      <c r="DJZ24"/>
      <c r="DKA24"/>
      <c r="DKB24"/>
      <c r="DKC24"/>
      <c r="DKD24"/>
      <c r="DKE24"/>
      <c r="DKF24"/>
      <c r="DKG24"/>
      <c r="DKH24"/>
      <c r="DKI24"/>
      <c r="DKJ24"/>
      <c r="DKK24"/>
      <c r="DKL24"/>
      <c r="DKM24"/>
      <c r="DKN24"/>
      <c r="DKO24"/>
      <c r="DKP24"/>
      <c r="DKQ24"/>
      <c r="DKR24"/>
      <c r="DKS24"/>
      <c r="DKT24"/>
      <c r="DKU24"/>
      <c r="DKV24"/>
      <c r="DKW24"/>
      <c r="DKX24"/>
      <c r="DKY24"/>
      <c r="DKZ24"/>
      <c r="DLA24"/>
      <c r="DLB24"/>
      <c r="DLC24"/>
      <c r="DLD24"/>
      <c r="DLE24"/>
      <c r="DLF24"/>
      <c r="DLG24"/>
      <c r="DLH24"/>
      <c r="DLI24"/>
      <c r="DLJ24"/>
      <c r="DLK24"/>
      <c r="DLL24"/>
      <c r="DLM24"/>
      <c r="DLN24"/>
      <c r="DLO24"/>
      <c r="DLP24"/>
      <c r="DLQ24"/>
      <c r="DLR24"/>
      <c r="DLS24"/>
      <c r="DLT24"/>
      <c r="DLU24"/>
      <c r="DLV24"/>
      <c r="DLW24"/>
      <c r="DLX24"/>
      <c r="DLY24"/>
      <c r="DLZ24"/>
      <c r="DMA24"/>
      <c r="DMB24"/>
      <c r="DMC24"/>
      <c r="DMD24"/>
      <c r="DME24"/>
      <c r="DMF24"/>
      <c r="DMG24"/>
      <c r="DMH24"/>
      <c r="DMI24"/>
      <c r="DMJ24"/>
      <c r="DMK24"/>
      <c r="DML24"/>
      <c r="DMM24"/>
      <c r="DMN24"/>
      <c r="DMO24"/>
      <c r="DMP24"/>
      <c r="DMQ24"/>
      <c r="DMR24"/>
      <c r="DMS24"/>
      <c r="DMT24"/>
      <c r="DMU24"/>
      <c r="DMV24"/>
      <c r="DMW24"/>
      <c r="DMX24"/>
      <c r="DMY24"/>
      <c r="DMZ24"/>
      <c r="DNA24"/>
      <c r="DNB24"/>
      <c r="DNC24"/>
      <c r="DND24"/>
      <c r="DNE24"/>
      <c r="DNF24"/>
      <c r="DNG24"/>
      <c r="DNH24"/>
      <c r="DNI24"/>
      <c r="DNJ24"/>
      <c r="DNK24"/>
      <c r="DNL24"/>
      <c r="DNM24"/>
      <c r="DNN24"/>
      <c r="DNO24"/>
      <c r="DNP24"/>
      <c r="DNQ24"/>
      <c r="DNR24"/>
      <c r="DNS24"/>
      <c r="DNT24"/>
      <c r="DNU24"/>
      <c r="DNV24"/>
      <c r="DNW24"/>
      <c r="DNX24"/>
      <c r="DNY24"/>
      <c r="DNZ24"/>
      <c r="DOA24"/>
      <c r="DOB24"/>
      <c r="DOC24"/>
      <c r="DOD24"/>
      <c r="DOE24"/>
      <c r="DOF24"/>
      <c r="DOG24"/>
      <c r="DOH24"/>
      <c r="DOI24"/>
      <c r="DOJ24"/>
      <c r="DOK24"/>
      <c r="DOL24"/>
      <c r="DOM24"/>
      <c r="DON24"/>
      <c r="DOO24"/>
      <c r="DOP24"/>
      <c r="DOQ24"/>
      <c r="DOR24"/>
      <c r="DOS24"/>
      <c r="DOT24"/>
      <c r="DOU24"/>
      <c r="DOV24"/>
      <c r="DOW24"/>
      <c r="DOX24"/>
      <c r="DOY24"/>
      <c r="DOZ24"/>
      <c r="DPA24"/>
      <c r="DPB24"/>
      <c r="DPC24"/>
      <c r="DPD24"/>
      <c r="DPE24"/>
      <c r="DPF24"/>
      <c r="DPG24"/>
      <c r="DPH24"/>
      <c r="DPI24"/>
      <c r="DPJ24"/>
      <c r="DPK24"/>
      <c r="DPL24"/>
      <c r="DPM24"/>
      <c r="DPN24"/>
      <c r="DPO24"/>
      <c r="DPP24"/>
      <c r="DPQ24"/>
      <c r="DPR24"/>
      <c r="DPS24"/>
      <c r="DPT24"/>
      <c r="DPU24"/>
      <c r="DPV24"/>
      <c r="DPW24"/>
      <c r="DPX24"/>
      <c r="DPY24"/>
      <c r="DPZ24"/>
      <c r="DQA24"/>
      <c r="DQB24"/>
      <c r="DQC24"/>
      <c r="DQD24"/>
      <c r="DQE24"/>
      <c r="DQF24"/>
      <c r="DQG24"/>
      <c r="DQH24"/>
      <c r="DQI24"/>
      <c r="DQJ24"/>
      <c r="DQK24"/>
      <c r="DQL24"/>
      <c r="DQM24"/>
      <c r="DQN24"/>
      <c r="DQO24"/>
      <c r="DQP24"/>
      <c r="DQQ24"/>
      <c r="DQR24"/>
      <c r="DQS24"/>
      <c r="DQT24"/>
      <c r="DQU24"/>
      <c r="DQV24"/>
      <c r="DQW24"/>
      <c r="DQX24"/>
      <c r="DQY24"/>
      <c r="DQZ24"/>
      <c r="DRA24"/>
      <c r="DRB24"/>
      <c r="DRC24"/>
      <c r="DRD24"/>
      <c r="DRE24"/>
      <c r="DRF24"/>
      <c r="DRG24"/>
      <c r="DRH24"/>
      <c r="DRI24"/>
      <c r="DRJ24"/>
      <c r="DRK24"/>
      <c r="DRL24"/>
      <c r="DRM24"/>
      <c r="DRN24"/>
      <c r="DRO24"/>
      <c r="DRP24"/>
      <c r="DRQ24"/>
      <c r="DRR24"/>
      <c r="DRS24"/>
      <c r="DRT24"/>
      <c r="DRU24"/>
      <c r="DRV24"/>
      <c r="DRW24"/>
      <c r="DRX24"/>
      <c r="DRY24"/>
      <c r="DRZ24"/>
      <c r="DSA24"/>
      <c r="DSB24"/>
      <c r="DSC24"/>
      <c r="DSD24"/>
      <c r="DSE24"/>
      <c r="DSF24"/>
      <c r="DSG24"/>
      <c r="DSH24"/>
      <c r="DSI24"/>
      <c r="DSJ24"/>
      <c r="DSK24"/>
      <c r="DSL24"/>
      <c r="DSM24"/>
      <c r="DSN24"/>
      <c r="DSO24"/>
      <c r="DSP24"/>
      <c r="DSQ24"/>
      <c r="DSR24"/>
      <c r="DSS24"/>
      <c r="DST24"/>
      <c r="DSU24"/>
      <c r="DSV24"/>
      <c r="DSW24"/>
      <c r="DSX24"/>
      <c r="DSY24"/>
      <c r="DSZ24"/>
      <c r="DTA24"/>
      <c r="DTB24"/>
      <c r="DTC24"/>
      <c r="DTD24"/>
      <c r="DTE24"/>
      <c r="DTF24"/>
      <c r="DTG24"/>
      <c r="DTH24"/>
      <c r="DTI24"/>
      <c r="DTJ24"/>
      <c r="DTK24"/>
      <c r="DTL24"/>
      <c r="DTM24"/>
      <c r="DTN24"/>
      <c r="DTO24"/>
      <c r="DTP24"/>
      <c r="DTQ24"/>
      <c r="DTR24"/>
      <c r="DTS24"/>
      <c r="DTT24"/>
      <c r="DTU24"/>
      <c r="DTV24"/>
      <c r="DTW24"/>
      <c r="DTX24"/>
      <c r="DTY24"/>
      <c r="DTZ24"/>
      <c r="DUA24"/>
      <c r="DUB24"/>
      <c r="DUC24"/>
      <c r="DUD24"/>
      <c r="DUE24"/>
      <c r="DUF24"/>
      <c r="DUG24"/>
      <c r="DUH24"/>
      <c r="DUI24"/>
      <c r="DUJ24"/>
      <c r="DUK24"/>
      <c r="DUL24"/>
      <c r="DUM24"/>
      <c r="DUN24"/>
      <c r="DUO24"/>
      <c r="DUP24"/>
      <c r="DUQ24"/>
      <c r="DUR24"/>
      <c r="DUS24"/>
      <c r="DUT24"/>
      <c r="DUU24"/>
      <c r="DUV24"/>
      <c r="DUW24"/>
      <c r="DUX24"/>
      <c r="DUY24"/>
      <c r="DUZ24"/>
      <c r="DVA24"/>
      <c r="DVB24"/>
      <c r="DVC24"/>
      <c r="DVD24"/>
      <c r="DVE24"/>
      <c r="DVF24"/>
      <c r="DVG24"/>
      <c r="DVH24"/>
      <c r="DVI24"/>
      <c r="DVJ24"/>
      <c r="DVK24"/>
      <c r="DVL24"/>
      <c r="DVM24"/>
      <c r="DVN24"/>
      <c r="DVO24"/>
      <c r="DVP24"/>
      <c r="DVQ24"/>
      <c r="DVR24"/>
      <c r="DVS24"/>
      <c r="DVT24"/>
      <c r="DVU24"/>
      <c r="DVV24"/>
      <c r="DVW24"/>
      <c r="DVX24"/>
      <c r="DVY24"/>
      <c r="DVZ24"/>
      <c r="DWA24"/>
      <c r="DWB24"/>
      <c r="DWC24"/>
      <c r="DWD24"/>
      <c r="DWE24"/>
      <c r="DWF24"/>
      <c r="DWG24"/>
      <c r="DWH24"/>
      <c r="DWI24"/>
      <c r="DWJ24"/>
      <c r="DWK24"/>
      <c r="DWL24"/>
      <c r="DWM24"/>
      <c r="DWN24"/>
      <c r="DWO24"/>
      <c r="DWP24"/>
      <c r="DWQ24"/>
      <c r="DWR24"/>
      <c r="DWS24"/>
      <c r="DWT24"/>
      <c r="DWU24"/>
      <c r="DWV24"/>
      <c r="DWW24"/>
      <c r="DWX24"/>
      <c r="DWY24"/>
      <c r="DWZ24"/>
      <c r="DXA24"/>
      <c r="DXB24"/>
      <c r="DXC24"/>
      <c r="DXD24"/>
      <c r="DXE24"/>
      <c r="DXF24"/>
      <c r="DXG24"/>
      <c r="DXH24"/>
      <c r="DXI24"/>
      <c r="DXJ24"/>
      <c r="DXK24"/>
      <c r="DXL24"/>
      <c r="DXM24"/>
      <c r="DXN24"/>
      <c r="DXO24"/>
      <c r="DXP24"/>
      <c r="DXQ24"/>
      <c r="DXR24"/>
      <c r="DXS24"/>
      <c r="DXT24"/>
      <c r="DXU24"/>
      <c r="DXV24"/>
      <c r="DXW24"/>
      <c r="DXX24"/>
      <c r="DXY24"/>
      <c r="DXZ24"/>
      <c r="DYA24"/>
      <c r="DYB24"/>
      <c r="DYC24"/>
      <c r="DYD24"/>
      <c r="DYE24"/>
      <c r="DYF24"/>
      <c r="DYG24"/>
      <c r="DYH24"/>
      <c r="DYI24"/>
      <c r="DYJ24"/>
      <c r="DYK24"/>
      <c r="DYL24"/>
      <c r="DYM24"/>
      <c r="DYN24"/>
      <c r="DYO24"/>
      <c r="DYP24"/>
      <c r="DYQ24"/>
      <c r="DYR24"/>
      <c r="DYS24"/>
      <c r="DYT24"/>
      <c r="DYU24"/>
      <c r="DYV24"/>
      <c r="DYW24"/>
      <c r="DYX24"/>
      <c r="DYY24"/>
      <c r="DYZ24"/>
      <c r="DZA24"/>
      <c r="DZB24"/>
      <c r="DZC24"/>
      <c r="DZD24"/>
      <c r="DZE24"/>
      <c r="DZF24"/>
      <c r="DZG24"/>
      <c r="DZH24"/>
      <c r="DZI24"/>
      <c r="DZJ24"/>
      <c r="DZK24"/>
      <c r="DZL24"/>
      <c r="DZM24"/>
      <c r="DZN24"/>
      <c r="DZO24"/>
      <c r="DZP24"/>
      <c r="DZQ24"/>
      <c r="DZR24"/>
      <c r="DZS24"/>
      <c r="DZT24"/>
      <c r="DZU24"/>
      <c r="DZV24"/>
      <c r="DZW24"/>
      <c r="DZX24"/>
      <c r="DZY24"/>
      <c r="DZZ24"/>
      <c r="EAA24"/>
      <c r="EAB24"/>
      <c r="EAC24"/>
      <c r="EAD24"/>
      <c r="EAE24"/>
      <c r="EAF24"/>
      <c r="EAG24"/>
      <c r="EAH24"/>
      <c r="EAI24"/>
      <c r="EAJ24"/>
      <c r="EAK24"/>
      <c r="EAL24"/>
      <c r="EAM24"/>
      <c r="EAN24"/>
      <c r="EAO24"/>
      <c r="EAP24"/>
      <c r="EAQ24"/>
      <c r="EAR24"/>
      <c r="EAS24"/>
      <c r="EAT24"/>
      <c r="EAU24"/>
      <c r="EAV24"/>
      <c r="EAW24"/>
      <c r="EAX24"/>
      <c r="EAY24"/>
      <c r="EAZ24"/>
      <c r="EBA24"/>
      <c r="EBB24"/>
      <c r="EBC24"/>
      <c r="EBD24"/>
      <c r="EBE24"/>
      <c r="EBF24"/>
      <c r="EBG24"/>
      <c r="EBH24"/>
      <c r="EBI24"/>
      <c r="EBJ24"/>
      <c r="EBK24"/>
      <c r="EBL24"/>
      <c r="EBM24"/>
      <c r="EBN24"/>
      <c r="EBO24"/>
      <c r="EBP24"/>
      <c r="EBQ24"/>
      <c r="EBR24"/>
      <c r="EBS24"/>
      <c r="EBT24"/>
      <c r="EBU24"/>
      <c r="EBV24"/>
      <c r="EBW24"/>
      <c r="EBX24"/>
      <c r="EBY24"/>
      <c r="EBZ24"/>
      <c r="ECA24"/>
      <c r="ECB24"/>
      <c r="ECC24"/>
      <c r="ECD24"/>
      <c r="ECE24"/>
      <c r="ECF24"/>
      <c r="ECG24"/>
      <c r="ECH24"/>
      <c r="ECI24"/>
      <c r="ECJ24"/>
      <c r="ECK24"/>
      <c r="ECL24"/>
      <c r="ECM24"/>
      <c r="ECN24"/>
      <c r="ECO24"/>
      <c r="ECP24"/>
      <c r="ECQ24"/>
      <c r="ECR24"/>
      <c r="ECS24"/>
      <c r="ECT24"/>
      <c r="ECU24"/>
      <c r="ECV24"/>
      <c r="ECW24"/>
      <c r="ECX24"/>
      <c r="ECY24"/>
      <c r="ECZ24"/>
      <c r="EDA24"/>
      <c r="EDB24"/>
      <c r="EDC24"/>
      <c r="EDD24"/>
      <c r="EDE24"/>
      <c r="EDF24"/>
      <c r="EDG24"/>
      <c r="EDH24"/>
      <c r="EDI24"/>
      <c r="EDJ24"/>
      <c r="EDK24"/>
      <c r="EDL24"/>
      <c r="EDM24"/>
      <c r="EDN24"/>
      <c r="EDO24"/>
      <c r="EDP24"/>
      <c r="EDQ24"/>
      <c r="EDR24"/>
      <c r="EDS24"/>
      <c r="EDT24"/>
      <c r="EDU24"/>
      <c r="EDV24"/>
      <c r="EDW24"/>
      <c r="EDX24"/>
      <c r="EDY24"/>
      <c r="EDZ24"/>
      <c r="EEA24"/>
      <c r="EEB24"/>
      <c r="EEC24"/>
      <c r="EED24"/>
      <c r="EEE24"/>
      <c r="EEF24"/>
      <c r="EEG24"/>
      <c r="EEH24"/>
      <c r="EEI24"/>
      <c r="EEJ24"/>
      <c r="EEK24"/>
      <c r="EEL24"/>
      <c r="EEM24"/>
      <c r="EEN24"/>
      <c r="EEO24"/>
      <c r="EEP24"/>
      <c r="EEQ24"/>
      <c r="EER24"/>
      <c r="EES24"/>
      <c r="EET24"/>
      <c r="EEU24"/>
      <c r="EEV24"/>
      <c r="EEW24"/>
      <c r="EEX24"/>
      <c r="EEY24"/>
      <c r="EEZ24"/>
      <c r="EFA24"/>
      <c r="EFB24"/>
      <c r="EFC24"/>
      <c r="EFD24"/>
      <c r="EFE24"/>
      <c r="EFF24"/>
      <c r="EFG24"/>
      <c r="EFH24"/>
      <c r="EFI24"/>
      <c r="EFJ24"/>
      <c r="EFK24"/>
      <c r="EFL24"/>
      <c r="EFM24"/>
      <c r="EFN24"/>
      <c r="EFO24"/>
      <c r="EFP24"/>
      <c r="EFQ24"/>
      <c r="EFR24"/>
      <c r="EFS24"/>
      <c r="EFT24"/>
      <c r="EFU24"/>
      <c r="EFV24"/>
      <c r="EFW24"/>
      <c r="EFX24"/>
      <c r="EFY24"/>
      <c r="EFZ24"/>
      <c r="EGA24"/>
      <c r="EGB24"/>
      <c r="EGC24"/>
      <c r="EGD24"/>
      <c r="EGE24"/>
      <c r="EGF24"/>
      <c r="EGG24"/>
      <c r="EGH24"/>
      <c r="EGI24"/>
      <c r="EGJ24"/>
      <c r="EGK24"/>
      <c r="EGL24"/>
      <c r="EGM24"/>
      <c r="EGN24"/>
      <c r="EGO24"/>
      <c r="EGP24"/>
      <c r="EGQ24"/>
      <c r="EGR24"/>
      <c r="EGS24"/>
      <c r="EGT24"/>
      <c r="EGU24"/>
      <c r="EGV24"/>
      <c r="EGW24"/>
      <c r="EGX24"/>
      <c r="EGY24"/>
      <c r="EGZ24"/>
      <c r="EHA24"/>
      <c r="EHB24"/>
      <c r="EHC24"/>
      <c r="EHD24"/>
      <c r="EHE24"/>
      <c r="EHF24"/>
      <c r="EHG24"/>
      <c r="EHH24"/>
      <c r="EHI24"/>
      <c r="EHJ24"/>
      <c r="EHK24"/>
      <c r="EHL24"/>
      <c r="EHM24"/>
      <c r="EHN24"/>
      <c r="EHO24"/>
      <c r="EHP24"/>
      <c r="EHQ24"/>
      <c r="EHR24"/>
      <c r="EHS24"/>
      <c r="EHT24"/>
      <c r="EHU24"/>
      <c r="EHV24"/>
      <c r="EHW24"/>
      <c r="EHX24"/>
      <c r="EHY24"/>
      <c r="EHZ24"/>
      <c r="EIA24"/>
      <c r="EIB24"/>
      <c r="EIC24"/>
      <c r="EID24"/>
      <c r="EIE24"/>
      <c r="EIF24"/>
      <c r="EIG24"/>
      <c r="EIH24"/>
      <c r="EII24"/>
      <c r="EIJ24"/>
      <c r="EIK24"/>
      <c r="EIL24"/>
      <c r="EIM24"/>
      <c r="EIN24"/>
      <c r="EIO24"/>
      <c r="EIP24"/>
      <c r="EIQ24"/>
      <c r="EIR24"/>
      <c r="EIS24"/>
      <c r="EIT24"/>
      <c r="EIU24"/>
      <c r="EIV24"/>
      <c r="EIW24"/>
      <c r="EIX24"/>
      <c r="EIY24"/>
      <c r="EIZ24"/>
      <c r="EJA24"/>
      <c r="EJB24"/>
      <c r="EJC24"/>
      <c r="EJD24"/>
      <c r="EJE24"/>
      <c r="EJF24"/>
      <c r="EJG24"/>
      <c r="EJH24"/>
      <c r="EJI24"/>
      <c r="EJJ24"/>
      <c r="EJK24"/>
      <c r="EJL24"/>
      <c r="EJM24"/>
      <c r="EJN24"/>
      <c r="EJO24"/>
      <c r="EJP24"/>
      <c r="EJQ24"/>
      <c r="EJR24"/>
      <c r="EJS24"/>
      <c r="EJT24"/>
      <c r="EJU24"/>
      <c r="EJV24"/>
      <c r="EJW24"/>
      <c r="EJX24"/>
      <c r="EJY24"/>
      <c r="EJZ24"/>
      <c r="EKA24"/>
      <c r="EKB24"/>
      <c r="EKC24"/>
      <c r="EKD24"/>
      <c r="EKE24"/>
      <c r="EKF24"/>
      <c r="EKG24"/>
      <c r="EKH24"/>
      <c r="EKI24"/>
      <c r="EKJ24"/>
      <c r="EKK24"/>
      <c r="EKL24"/>
      <c r="EKM24"/>
      <c r="EKN24"/>
      <c r="EKO24"/>
      <c r="EKP24"/>
      <c r="EKQ24"/>
      <c r="EKR24"/>
      <c r="EKS24"/>
      <c r="EKT24"/>
      <c r="EKU24"/>
      <c r="EKV24"/>
      <c r="EKW24"/>
      <c r="EKX24"/>
      <c r="EKY24"/>
      <c r="EKZ24"/>
      <c r="ELA24"/>
      <c r="ELB24"/>
      <c r="ELC24"/>
      <c r="ELD24"/>
      <c r="ELE24"/>
      <c r="ELF24"/>
      <c r="ELG24"/>
      <c r="ELH24"/>
      <c r="ELI24"/>
      <c r="ELJ24"/>
      <c r="ELK24"/>
      <c r="ELL24"/>
      <c r="ELM24"/>
      <c r="ELN24"/>
      <c r="ELO24"/>
      <c r="ELP24"/>
      <c r="ELQ24"/>
      <c r="ELR24"/>
      <c r="ELS24"/>
      <c r="ELT24"/>
      <c r="ELU24"/>
      <c r="ELV24"/>
      <c r="ELW24"/>
      <c r="ELX24"/>
      <c r="ELY24"/>
      <c r="ELZ24"/>
      <c r="EMA24"/>
      <c r="EMB24"/>
      <c r="EMC24"/>
      <c r="EMD24"/>
      <c r="EME24"/>
      <c r="EMF24"/>
      <c r="EMG24"/>
      <c r="EMH24"/>
      <c r="EMI24"/>
      <c r="EMJ24"/>
      <c r="EMK24"/>
      <c r="EML24"/>
      <c r="EMM24"/>
      <c r="EMN24"/>
      <c r="EMO24"/>
      <c r="EMP24"/>
      <c r="EMQ24"/>
      <c r="EMR24"/>
      <c r="EMS24"/>
      <c r="EMT24"/>
      <c r="EMU24"/>
      <c r="EMV24"/>
      <c r="EMW24"/>
      <c r="EMX24"/>
      <c r="EMY24"/>
      <c r="EMZ24"/>
      <c r="ENA24"/>
      <c r="ENB24"/>
      <c r="ENC24"/>
      <c r="END24"/>
      <c r="ENE24"/>
      <c r="ENF24"/>
      <c r="ENG24"/>
      <c r="ENH24"/>
      <c r="ENI24"/>
      <c r="ENJ24"/>
      <c r="ENK24"/>
      <c r="ENL24"/>
      <c r="ENM24"/>
      <c r="ENN24"/>
      <c r="ENO24"/>
      <c r="ENP24"/>
      <c r="ENQ24"/>
      <c r="ENR24"/>
      <c r="ENS24"/>
      <c r="ENT24"/>
      <c r="ENU24"/>
      <c r="ENV24"/>
      <c r="ENW24"/>
      <c r="ENX24"/>
      <c r="ENY24"/>
      <c r="ENZ24"/>
      <c r="EOA24"/>
      <c r="EOB24"/>
      <c r="EOC24"/>
      <c r="EOD24"/>
      <c r="EOE24"/>
      <c r="EOF24"/>
      <c r="EOG24"/>
      <c r="EOH24"/>
      <c r="EOI24"/>
      <c r="EOJ24"/>
      <c r="EOK24"/>
      <c r="EOL24"/>
      <c r="EOM24"/>
      <c r="EON24"/>
      <c r="EOO24"/>
      <c r="EOP24"/>
      <c r="EOQ24"/>
      <c r="EOR24"/>
      <c r="EOS24"/>
      <c r="EOT24"/>
      <c r="EOU24"/>
      <c r="EOV24"/>
      <c r="EOW24"/>
      <c r="EOX24"/>
      <c r="EOY24"/>
      <c r="EOZ24"/>
      <c r="EPA24"/>
      <c r="EPB24"/>
      <c r="EPC24"/>
      <c r="EPD24"/>
      <c r="EPE24"/>
      <c r="EPF24"/>
      <c r="EPG24"/>
      <c r="EPH24"/>
      <c r="EPI24"/>
      <c r="EPJ24"/>
      <c r="EPK24"/>
      <c r="EPL24"/>
      <c r="EPM24"/>
      <c r="EPN24"/>
      <c r="EPO24"/>
      <c r="EPP24"/>
      <c r="EPQ24"/>
      <c r="EPR24"/>
      <c r="EPS24"/>
      <c r="EPT24"/>
      <c r="EPU24"/>
      <c r="EPV24"/>
      <c r="EPW24"/>
      <c r="EPX24"/>
      <c r="EPY24"/>
      <c r="EPZ24"/>
      <c r="EQA24"/>
      <c r="EQB24"/>
      <c r="EQC24"/>
      <c r="EQD24"/>
      <c r="EQE24"/>
      <c r="EQF24"/>
      <c r="EQG24"/>
      <c r="EQH24"/>
      <c r="EQI24"/>
      <c r="EQJ24"/>
      <c r="EQK24"/>
      <c r="EQL24"/>
      <c r="EQM24"/>
      <c r="EQN24"/>
      <c r="EQO24"/>
      <c r="EQP24"/>
      <c r="EQQ24"/>
      <c r="EQR24"/>
      <c r="EQS24"/>
      <c r="EQT24"/>
      <c r="EQU24"/>
      <c r="EQV24"/>
      <c r="EQW24"/>
      <c r="EQX24"/>
      <c r="EQY24"/>
      <c r="EQZ24"/>
      <c r="ERA24"/>
      <c r="ERB24"/>
      <c r="ERC24"/>
      <c r="ERD24"/>
      <c r="ERE24"/>
      <c r="ERF24"/>
      <c r="ERG24"/>
      <c r="ERH24"/>
      <c r="ERI24"/>
      <c r="ERJ24"/>
      <c r="ERK24"/>
      <c r="ERL24"/>
      <c r="ERM24"/>
      <c r="ERN24"/>
      <c r="ERO24"/>
      <c r="ERP24"/>
      <c r="ERQ24"/>
      <c r="ERR24"/>
      <c r="ERS24"/>
      <c r="ERT24"/>
      <c r="ERU24"/>
      <c r="ERV24"/>
      <c r="ERW24"/>
      <c r="ERX24"/>
      <c r="ERY24"/>
      <c r="ERZ24"/>
      <c r="ESA24"/>
      <c r="ESB24"/>
      <c r="ESC24"/>
      <c r="ESD24"/>
      <c r="ESE24"/>
      <c r="ESF24"/>
      <c r="ESG24"/>
      <c r="ESH24"/>
      <c r="ESI24"/>
      <c r="ESJ24"/>
      <c r="ESK24"/>
      <c r="ESL24"/>
      <c r="ESM24"/>
      <c r="ESN24"/>
      <c r="ESO24"/>
      <c r="ESP24"/>
      <c r="ESQ24"/>
      <c r="ESR24"/>
      <c r="ESS24"/>
      <c r="EST24"/>
      <c r="ESU24"/>
      <c r="ESV24"/>
      <c r="ESW24"/>
      <c r="ESX24"/>
      <c r="ESY24"/>
      <c r="ESZ24"/>
      <c r="ETA24"/>
      <c r="ETB24"/>
      <c r="ETC24"/>
      <c r="ETD24"/>
      <c r="ETE24"/>
      <c r="ETF24"/>
      <c r="ETG24"/>
      <c r="ETH24"/>
      <c r="ETI24"/>
      <c r="ETJ24"/>
      <c r="ETK24"/>
      <c r="ETL24"/>
      <c r="ETM24"/>
      <c r="ETN24"/>
      <c r="ETO24"/>
      <c r="ETP24"/>
      <c r="ETQ24"/>
      <c r="ETR24"/>
      <c r="ETS24"/>
      <c r="ETT24"/>
      <c r="ETU24"/>
      <c r="ETV24"/>
      <c r="ETW24"/>
      <c r="ETX24"/>
      <c r="ETY24"/>
      <c r="ETZ24"/>
      <c r="EUA24"/>
      <c r="EUB24"/>
      <c r="EUC24"/>
      <c r="EUD24"/>
      <c r="EUE24"/>
      <c r="EUF24"/>
      <c r="EUG24"/>
      <c r="EUH24"/>
      <c r="EUI24"/>
      <c r="EUJ24"/>
      <c r="EUK24"/>
      <c r="EUL24"/>
      <c r="EUM24"/>
      <c r="EUN24"/>
      <c r="EUO24"/>
      <c r="EUP24"/>
      <c r="EUQ24"/>
      <c r="EUR24"/>
      <c r="EUS24"/>
      <c r="EUT24"/>
      <c r="EUU24"/>
      <c r="EUV24"/>
      <c r="EUW24"/>
      <c r="EUX24"/>
      <c r="EUY24"/>
      <c r="EUZ24"/>
      <c r="EVA24"/>
      <c r="EVB24"/>
      <c r="EVC24"/>
      <c r="EVD24"/>
      <c r="EVE24"/>
      <c r="EVF24"/>
      <c r="EVG24"/>
      <c r="EVH24"/>
      <c r="EVI24"/>
      <c r="EVJ24"/>
      <c r="EVK24"/>
      <c r="EVL24"/>
      <c r="EVM24"/>
      <c r="EVN24"/>
      <c r="EVO24"/>
      <c r="EVP24"/>
      <c r="EVQ24"/>
      <c r="EVR24"/>
      <c r="EVS24"/>
      <c r="EVT24"/>
      <c r="EVU24"/>
      <c r="EVV24"/>
      <c r="EVW24"/>
      <c r="EVX24"/>
      <c r="EVY24"/>
      <c r="EVZ24"/>
      <c r="EWA24"/>
      <c r="EWB24"/>
      <c r="EWC24"/>
      <c r="EWD24"/>
      <c r="EWE24"/>
      <c r="EWF24"/>
      <c r="EWG24"/>
      <c r="EWH24"/>
      <c r="EWI24"/>
      <c r="EWJ24"/>
      <c r="EWK24"/>
      <c r="EWL24"/>
      <c r="EWM24"/>
      <c r="EWN24"/>
      <c r="EWO24"/>
      <c r="EWP24"/>
      <c r="EWQ24"/>
      <c r="EWR24"/>
      <c r="EWS24"/>
      <c r="EWT24"/>
      <c r="EWU24"/>
      <c r="EWV24"/>
      <c r="EWW24"/>
      <c r="EWX24"/>
      <c r="EWY24"/>
      <c r="EWZ24"/>
      <c r="EXA24"/>
      <c r="EXB24"/>
      <c r="EXC24"/>
      <c r="EXD24"/>
      <c r="EXE24"/>
      <c r="EXF24"/>
      <c r="EXG24"/>
      <c r="EXH24"/>
      <c r="EXI24"/>
      <c r="EXJ24"/>
      <c r="EXK24"/>
      <c r="EXL24"/>
      <c r="EXM24"/>
      <c r="EXN24"/>
      <c r="EXO24"/>
      <c r="EXP24"/>
      <c r="EXQ24"/>
      <c r="EXR24"/>
      <c r="EXS24"/>
      <c r="EXT24"/>
      <c r="EXU24"/>
      <c r="EXV24"/>
      <c r="EXW24"/>
      <c r="EXX24"/>
      <c r="EXY24"/>
      <c r="EXZ24"/>
      <c r="EYA24"/>
      <c r="EYB24"/>
      <c r="EYC24"/>
      <c r="EYD24"/>
      <c r="EYE24"/>
      <c r="EYF24"/>
      <c r="EYG24"/>
      <c r="EYH24"/>
      <c r="EYI24"/>
      <c r="EYJ24"/>
      <c r="EYK24"/>
      <c r="EYL24"/>
      <c r="EYM24"/>
      <c r="EYN24"/>
      <c r="EYO24"/>
      <c r="EYP24"/>
      <c r="EYQ24"/>
      <c r="EYR24"/>
      <c r="EYS24"/>
      <c r="EYT24"/>
      <c r="EYU24"/>
      <c r="EYV24"/>
      <c r="EYW24"/>
      <c r="EYX24"/>
      <c r="EYY24"/>
      <c r="EYZ24"/>
      <c r="EZA24"/>
      <c r="EZB24"/>
      <c r="EZC24"/>
      <c r="EZD24"/>
      <c r="EZE24"/>
      <c r="EZF24"/>
      <c r="EZG24"/>
      <c r="EZH24"/>
      <c r="EZI24"/>
      <c r="EZJ24"/>
      <c r="EZK24"/>
      <c r="EZL24"/>
      <c r="EZM24"/>
      <c r="EZN24"/>
      <c r="EZO24"/>
      <c r="EZP24"/>
      <c r="EZQ24"/>
      <c r="EZR24"/>
      <c r="EZS24"/>
      <c r="EZT24"/>
      <c r="EZU24"/>
      <c r="EZV24"/>
      <c r="EZW24"/>
      <c r="EZX24"/>
      <c r="EZY24"/>
      <c r="EZZ24"/>
      <c r="FAA24"/>
      <c r="FAB24"/>
      <c r="FAC24"/>
      <c r="FAD24"/>
      <c r="FAE24"/>
      <c r="FAF24"/>
      <c r="FAG24"/>
      <c r="FAH24"/>
      <c r="FAI24"/>
      <c r="FAJ24"/>
      <c r="FAK24"/>
      <c r="FAL24"/>
      <c r="FAM24"/>
      <c r="FAN24"/>
      <c r="FAO24"/>
      <c r="FAP24"/>
      <c r="FAQ24"/>
      <c r="FAR24"/>
      <c r="FAS24"/>
      <c r="FAT24"/>
      <c r="FAU24"/>
      <c r="FAV24"/>
      <c r="FAW24"/>
      <c r="FAX24"/>
      <c r="FAY24"/>
      <c r="FAZ24"/>
      <c r="FBA24"/>
      <c r="FBB24"/>
      <c r="FBC24"/>
      <c r="FBD24"/>
      <c r="FBE24"/>
      <c r="FBF24"/>
      <c r="FBG24"/>
      <c r="FBH24"/>
      <c r="FBI24"/>
      <c r="FBJ24"/>
      <c r="FBK24"/>
      <c r="FBL24"/>
      <c r="FBM24"/>
      <c r="FBN24"/>
      <c r="FBO24"/>
      <c r="FBP24"/>
      <c r="FBQ24"/>
      <c r="FBR24"/>
      <c r="FBS24"/>
      <c r="FBT24"/>
      <c r="FBU24"/>
      <c r="FBV24"/>
      <c r="FBW24"/>
      <c r="FBX24"/>
      <c r="FBY24"/>
      <c r="FBZ24"/>
      <c r="FCA24"/>
      <c r="FCB24"/>
      <c r="FCC24"/>
      <c r="FCD24"/>
      <c r="FCE24"/>
      <c r="FCF24"/>
      <c r="FCG24"/>
      <c r="FCH24"/>
      <c r="FCI24"/>
      <c r="FCJ24"/>
      <c r="FCK24"/>
      <c r="FCL24"/>
      <c r="FCM24"/>
      <c r="FCN24"/>
      <c r="FCO24"/>
      <c r="FCP24"/>
      <c r="FCQ24"/>
      <c r="FCR24"/>
      <c r="FCS24"/>
      <c r="FCT24"/>
      <c r="FCU24"/>
      <c r="FCV24"/>
      <c r="FCW24"/>
      <c r="FCX24"/>
      <c r="FCY24"/>
      <c r="FCZ24"/>
      <c r="FDA24"/>
      <c r="FDB24"/>
      <c r="FDC24"/>
      <c r="FDD24"/>
      <c r="FDE24"/>
      <c r="FDF24"/>
      <c r="FDG24"/>
      <c r="FDH24"/>
      <c r="FDI24"/>
      <c r="FDJ24"/>
      <c r="FDK24"/>
      <c r="FDL24"/>
      <c r="FDM24"/>
      <c r="FDN24"/>
      <c r="FDO24"/>
      <c r="FDP24"/>
      <c r="FDQ24"/>
      <c r="FDR24"/>
      <c r="FDS24"/>
      <c r="FDT24"/>
      <c r="FDU24"/>
      <c r="FDV24"/>
      <c r="FDW24"/>
      <c r="FDX24"/>
      <c r="FDY24"/>
      <c r="FDZ24"/>
      <c r="FEA24"/>
      <c r="FEB24"/>
      <c r="FEC24"/>
      <c r="FED24"/>
      <c r="FEE24"/>
      <c r="FEF24"/>
      <c r="FEG24"/>
      <c r="FEH24"/>
      <c r="FEI24"/>
      <c r="FEJ24"/>
      <c r="FEK24"/>
      <c r="FEL24"/>
      <c r="FEM24"/>
      <c r="FEN24"/>
      <c r="FEO24"/>
      <c r="FEP24"/>
      <c r="FEQ24"/>
      <c r="FER24"/>
      <c r="FES24"/>
      <c r="FET24"/>
      <c r="FEU24"/>
      <c r="FEV24"/>
      <c r="FEW24"/>
      <c r="FEX24"/>
      <c r="FEY24"/>
      <c r="FEZ24"/>
      <c r="FFA24"/>
      <c r="FFB24"/>
      <c r="FFC24"/>
      <c r="FFD24"/>
      <c r="FFE24"/>
      <c r="FFF24"/>
      <c r="FFG24"/>
      <c r="FFH24"/>
      <c r="FFI24"/>
      <c r="FFJ24"/>
      <c r="FFK24"/>
      <c r="FFL24"/>
      <c r="FFM24"/>
      <c r="FFN24"/>
      <c r="FFO24"/>
      <c r="FFP24"/>
      <c r="FFQ24"/>
      <c r="FFR24"/>
      <c r="FFS24"/>
      <c r="FFT24"/>
      <c r="FFU24"/>
      <c r="FFV24"/>
      <c r="FFW24"/>
      <c r="FFX24"/>
      <c r="FFY24"/>
      <c r="FFZ24"/>
      <c r="FGA24"/>
      <c r="FGB24"/>
      <c r="FGC24"/>
      <c r="FGD24"/>
      <c r="FGE24"/>
      <c r="FGF24"/>
      <c r="FGG24"/>
      <c r="FGH24"/>
      <c r="FGI24"/>
      <c r="FGJ24"/>
      <c r="FGK24"/>
      <c r="FGL24"/>
      <c r="FGM24"/>
      <c r="FGN24"/>
      <c r="FGO24"/>
      <c r="FGP24"/>
      <c r="FGQ24"/>
      <c r="FGR24"/>
      <c r="FGS24"/>
      <c r="FGT24"/>
      <c r="FGU24"/>
      <c r="FGV24"/>
      <c r="FGW24"/>
      <c r="FGX24"/>
      <c r="FGY24"/>
      <c r="FGZ24"/>
      <c r="FHA24"/>
      <c r="FHB24"/>
      <c r="FHC24"/>
      <c r="FHD24"/>
      <c r="FHE24"/>
      <c r="FHF24"/>
      <c r="FHG24"/>
      <c r="FHH24"/>
      <c r="FHI24"/>
      <c r="FHJ24"/>
      <c r="FHK24"/>
      <c r="FHL24"/>
      <c r="FHM24"/>
      <c r="FHN24"/>
      <c r="FHO24"/>
      <c r="FHP24"/>
      <c r="FHQ24"/>
      <c r="FHR24"/>
      <c r="FHS24"/>
      <c r="FHT24"/>
      <c r="FHU24"/>
      <c r="FHV24"/>
      <c r="FHW24"/>
      <c r="FHX24"/>
      <c r="FHY24"/>
      <c r="FHZ24"/>
      <c r="FIA24"/>
      <c r="FIB24"/>
      <c r="FIC24"/>
      <c r="FID24"/>
      <c r="FIE24"/>
      <c r="FIF24"/>
      <c r="FIG24"/>
      <c r="FIH24"/>
      <c r="FII24"/>
      <c r="FIJ24"/>
      <c r="FIK24"/>
      <c r="FIL24"/>
      <c r="FIM24"/>
      <c r="FIN24"/>
      <c r="FIO24"/>
      <c r="FIP24"/>
      <c r="FIQ24"/>
      <c r="FIR24"/>
      <c r="FIS24"/>
      <c r="FIT24"/>
      <c r="FIU24"/>
      <c r="FIV24"/>
      <c r="FIW24"/>
      <c r="FIX24"/>
      <c r="FIY24"/>
      <c r="FIZ24"/>
      <c r="FJA24"/>
      <c r="FJB24"/>
      <c r="FJC24"/>
      <c r="FJD24"/>
      <c r="FJE24"/>
      <c r="FJF24"/>
      <c r="FJG24"/>
      <c r="FJH24"/>
      <c r="FJI24"/>
      <c r="FJJ24"/>
      <c r="FJK24"/>
      <c r="FJL24"/>
      <c r="FJM24"/>
      <c r="FJN24"/>
      <c r="FJO24"/>
      <c r="FJP24"/>
      <c r="FJQ24"/>
      <c r="FJR24"/>
      <c r="FJS24"/>
      <c r="FJT24"/>
      <c r="FJU24"/>
      <c r="FJV24"/>
      <c r="FJW24"/>
      <c r="FJX24"/>
      <c r="FJY24"/>
      <c r="FJZ24"/>
      <c r="FKA24"/>
      <c r="FKB24"/>
      <c r="FKC24"/>
      <c r="FKD24"/>
      <c r="FKE24"/>
      <c r="FKF24"/>
      <c r="FKG24"/>
      <c r="FKH24"/>
      <c r="FKI24"/>
      <c r="FKJ24"/>
      <c r="FKK24"/>
      <c r="FKL24"/>
      <c r="FKM24"/>
      <c r="FKN24"/>
      <c r="FKO24"/>
      <c r="FKP24"/>
      <c r="FKQ24"/>
      <c r="FKR24"/>
      <c r="FKS24"/>
      <c r="FKT24"/>
      <c r="FKU24"/>
      <c r="FKV24"/>
      <c r="FKW24"/>
      <c r="FKX24"/>
      <c r="FKY24"/>
      <c r="FKZ24"/>
      <c r="FLA24"/>
      <c r="FLB24"/>
      <c r="FLC24"/>
      <c r="FLD24"/>
      <c r="FLE24"/>
      <c r="FLF24"/>
      <c r="FLG24"/>
      <c r="FLH24"/>
      <c r="FLI24"/>
      <c r="FLJ24"/>
      <c r="FLK24"/>
      <c r="FLL24"/>
      <c r="FLM24"/>
      <c r="FLN24"/>
      <c r="FLO24"/>
      <c r="FLP24"/>
      <c r="FLQ24"/>
      <c r="FLR24"/>
      <c r="FLS24"/>
      <c r="FLT24"/>
      <c r="FLU24"/>
      <c r="FLV24"/>
      <c r="FLW24"/>
      <c r="FLX24"/>
      <c r="FLY24"/>
      <c r="FLZ24"/>
      <c r="FMA24"/>
      <c r="FMB24"/>
      <c r="FMC24"/>
      <c r="FMD24"/>
      <c r="FME24"/>
      <c r="FMF24"/>
      <c r="FMG24"/>
      <c r="FMH24"/>
      <c r="FMI24"/>
      <c r="FMJ24"/>
      <c r="FMK24"/>
      <c r="FML24"/>
      <c r="FMM24"/>
      <c r="FMN24"/>
      <c r="FMO24"/>
      <c r="FMP24"/>
      <c r="FMQ24"/>
      <c r="FMR24"/>
      <c r="FMS24"/>
      <c r="FMT24"/>
      <c r="FMU24"/>
      <c r="FMV24"/>
      <c r="FMW24"/>
      <c r="FMX24"/>
      <c r="FMY24"/>
      <c r="FMZ24"/>
      <c r="FNA24"/>
      <c r="FNB24"/>
      <c r="FNC24"/>
      <c r="FND24"/>
      <c r="FNE24"/>
      <c r="FNF24"/>
      <c r="FNG24"/>
      <c r="FNH24"/>
      <c r="FNI24"/>
      <c r="FNJ24"/>
      <c r="FNK24"/>
      <c r="FNL24"/>
      <c r="FNM24"/>
      <c r="FNN24"/>
      <c r="FNO24"/>
      <c r="FNP24"/>
      <c r="FNQ24"/>
      <c r="FNR24"/>
      <c r="FNS24"/>
      <c r="FNT24"/>
      <c r="FNU24"/>
      <c r="FNV24"/>
      <c r="FNW24"/>
      <c r="FNX24"/>
      <c r="FNY24"/>
      <c r="FNZ24"/>
      <c r="FOA24"/>
      <c r="FOB24"/>
      <c r="FOC24"/>
      <c r="FOD24"/>
      <c r="FOE24"/>
      <c r="FOF24"/>
      <c r="FOG24"/>
      <c r="FOH24"/>
      <c r="FOI24"/>
      <c r="FOJ24"/>
      <c r="FOK24"/>
      <c r="FOL24"/>
      <c r="FOM24"/>
      <c r="FON24"/>
      <c r="FOO24"/>
      <c r="FOP24"/>
      <c r="FOQ24"/>
      <c r="FOR24"/>
      <c r="FOS24"/>
      <c r="FOT24"/>
      <c r="FOU24"/>
      <c r="FOV24"/>
      <c r="FOW24"/>
      <c r="FOX24"/>
      <c r="FOY24"/>
      <c r="FOZ24"/>
      <c r="FPA24"/>
      <c r="FPB24"/>
      <c r="FPC24"/>
      <c r="FPD24"/>
      <c r="FPE24"/>
      <c r="FPF24"/>
      <c r="FPG24"/>
      <c r="FPH24"/>
      <c r="FPI24"/>
      <c r="FPJ24"/>
      <c r="FPK24"/>
      <c r="FPL24"/>
      <c r="FPM24"/>
      <c r="FPN24"/>
      <c r="FPO24"/>
      <c r="FPP24"/>
      <c r="FPQ24"/>
      <c r="FPR24"/>
      <c r="FPS24"/>
      <c r="FPT24"/>
      <c r="FPU24"/>
      <c r="FPV24"/>
      <c r="FPW24"/>
      <c r="FPX24"/>
      <c r="FPY24"/>
      <c r="FPZ24"/>
      <c r="FQA24"/>
      <c r="FQB24"/>
      <c r="FQC24"/>
      <c r="FQD24"/>
      <c r="FQE24"/>
      <c r="FQF24"/>
      <c r="FQG24"/>
      <c r="FQH24"/>
      <c r="FQI24"/>
      <c r="FQJ24"/>
      <c r="FQK24"/>
      <c r="FQL24"/>
      <c r="FQM24"/>
      <c r="FQN24"/>
      <c r="FQO24"/>
      <c r="FQP24"/>
      <c r="FQQ24"/>
      <c r="FQR24"/>
      <c r="FQS24"/>
      <c r="FQT24"/>
      <c r="FQU24"/>
      <c r="FQV24"/>
      <c r="FQW24"/>
      <c r="FQX24"/>
      <c r="FQY24"/>
      <c r="FQZ24"/>
      <c r="FRA24"/>
      <c r="FRB24"/>
      <c r="FRC24"/>
      <c r="FRD24"/>
      <c r="FRE24"/>
      <c r="FRF24"/>
      <c r="FRG24"/>
      <c r="FRH24"/>
      <c r="FRI24"/>
      <c r="FRJ24"/>
      <c r="FRK24"/>
      <c r="FRL24"/>
      <c r="FRM24"/>
      <c r="FRN24"/>
      <c r="FRO24"/>
      <c r="FRP24"/>
      <c r="FRQ24"/>
      <c r="FRR24"/>
      <c r="FRS24"/>
      <c r="FRT24"/>
      <c r="FRU24"/>
      <c r="FRV24"/>
      <c r="FRW24"/>
      <c r="FRX24"/>
      <c r="FRY24"/>
      <c r="FRZ24"/>
      <c r="FSA24"/>
      <c r="FSB24"/>
      <c r="FSC24"/>
      <c r="FSD24"/>
      <c r="FSE24"/>
      <c r="FSF24"/>
      <c r="FSG24"/>
      <c r="FSH24"/>
      <c r="FSI24"/>
      <c r="FSJ24"/>
      <c r="FSK24"/>
      <c r="FSL24"/>
      <c r="FSM24"/>
      <c r="FSN24"/>
      <c r="FSO24"/>
      <c r="FSP24"/>
      <c r="FSQ24"/>
      <c r="FSR24"/>
      <c r="FSS24"/>
      <c r="FST24"/>
      <c r="FSU24"/>
      <c r="FSV24"/>
      <c r="FSW24"/>
      <c r="FSX24"/>
      <c r="FSY24"/>
      <c r="FSZ24"/>
      <c r="FTA24"/>
      <c r="FTB24"/>
      <c r="FTC24"/>
      <c r="FTD24"/>
      <c r="FTE24"/>
      <c r="FTF24"/>
      <c r="FTG24"/>
      <c r="FTH24"/>
      <c r="FTI24"/>
      <c r="FTJ24"/>
      <c r="FTK24"/>
      <c r="FTL24"/>
      <c r="FTM24"/>
      <c r="FTN24"/>
      <c r="FTO24"/>
      <c r="FTP24"/>
      <c r="FTQ24"/>
      <c r="FTR24"/>
      <c r="FTS24"/>
      <c r="FTT24"/>
      <c r="FTU24"/>
      <c r="FTV24"/>
      <c r="FTW24"/>
      <c r="FTX24"/>
      <c r="FTY24"/>
      <c r="FTZ24"/>
      <c r="FUA24"/>
      <c r="FUB24"/>
      <c r="FUC24"/>
      <c r="FUD24"/>
      <c r="FUE24"/>
      <c r="FUF24"/>
      <c r="FUG24"/>
      <c r="FUH24"/>
      <c r="FUI24"/>
      <c r="FUJ24"/>
      <c r="FUK24"/>
      <c r="FUL24"/>
      <c r="FUM24"/>
      <c r="FUN24"/>
      <c r="FUO24"/>
      <c r="FUP24"/>
      <c r="FUQ24"/>
      <c r="FUR24"/>
      <c r="FUS24"/>
      <c r="FUT24"/>
      <c r="FUU24"/>
      <c r="FUV24"/>
      <c r="FUW24"/>
      <c r="FUX24"/>
      <c r="FUY24"/>
      <c r="FUZ24"/>
      <c r="FVA24"/>
      <c r="FVB24"/>
      <c r="FVC24"/>
      <c r="FVD24"/>
      <c r="FVE24"/>
      <c r="FVF24"/>
      <c r="FVG24"/>
      <c r="FVH24"/>
      <c r="FVI24"/>
      <c r="FVJ24"/>
      <c r="FVK24"/>
      <c r="FVL24"/>
      <c r="FVM24"/>
      <c r="FVN24"/>
      <c r="FVO24"/>
      <c r="FVP24"/>
      <c r="FVQ24"/>
      <c r="FVR24"/>
      <c r="FVS24"/>
      <c r="FVT24"/>
      <c r="FVU24"/>
      <c r="FVV24"/>
      <c r="FVW24"/>
      <c r="FVX24"/>
      <c r="FVY24"/>
      <c r="FVZ24"/>
      <c r="FWA24"/>
      <c r="FWB24"/>
      <c r="FWC24"/>
      <c r="FWD24"/>
      <c r="FWE24"/>
      <c r="FWF24"/>
      <c r="FWG24"/>
      <c r="FWH24"/>
      <c r="FWI24"/>
      <c r="FWJ24"/>
      <c r="FWK24"/>
      <c r="FWL24"/>
      <c r="FWM24"/>
      <c r="FWN24"/>
      <c r="FWO24"/>
      <c r="FWP24"/>
      <c r="FWQ24"/>
      <c r="FWR24"/>
      <c r="FWS24"/>
      <c r="FWT24"/>
      <c r="FWU24"/>
      <c r="FWV24"/>
      <c r="FWW24"/>
      <c r="FWX24"/>
      <c r="FWY24"/>
      <c r="FWZ24"/>
      <c r="FXA24"/>
      <c r="FXB24"/>
      <c r="FXC24"/>
      <c r="FXD24"/>
      <c r="FXE24"/>
      <c r="FXF24"/>
      <c r="FXG24"/>
      <c r="FXH24"/>
      <c r="FXI24"/>
      <c r="FXJ24"/>
      <c r="FXK24"/>
      <c r="FXL24"/>
      <c r="FXM24"/>
      <c r="FXN24"/>
      <c r="FXO24"/>
      <c r="FXP24"/>
      <c r="FXQ24"/>
      <c r="FXR24"/>
      <c r="FXS24"/>
      <c r="FXT24"/>
      <c r="FXU24"/>
      <c r="FXV24"/>
      <c r="FXW24"/>
      <c r="FXX24"/>
      <c r="FXY24"/>
      <c r="FXZ24"/>
      <c r="FYA24"/>
      <c r="FYB24"/>
      <c r="FYC24"/>
      <c r="FYD24"/>
      <c r="FYE24"/>
      <c r="FYF24"/>
      <c r="FYG24"/>
      <c r="FYH24"/>
      <c r="FYI24"/>
      <c r="FYJ24"/>
      <c r="FYK24"/>
      <c r="FYL24"/>
      <c r="FYM24"/>
      <c r="FYN24"/>
      <c r="FYO24"/>
      <c r="FYP24"/>
      <c r="FYQ24"/>
      <c r="FYR24"/>
      <c r="FYS24"/>
      <c r="FYT24"/>
      <c r="FYU24"/>
      <c r="FYV24"/>
      <c r="FYW24"/>
      <c r="FYX24"/>
      <c r="FYY24"/>
      <c r="FYZ24"/>
      <c r="FZA24"/>
      <c r="FZB24"/>
      <c r="FZC24"/>
      <c r="FZD24"/>
      <c r="FZE24"/>
      <c r="FZF24"/>
      <c r="FZG24"/>
      <c r="FZH24"/>
      <c r="FZI24"/>
      <c r="FZJ24"/>
      <c r="FZK24"/>
      <c r="FZL24"/>
      <c r="FZM24"/>
      <c r="FZN24"/>
      <c r="FZO24"/>
      <c r="FZP24"/>
      <c r="FZQ24"/>
      <c r="FZR24"/>
      <c r="FZS24"/>
      <c r="FZT24"/>
      <c r="FZU24"/>
      <c r="FZV24"/>
      <c r="FZW24"/>
      <c r="FZX24"/>
      <c r="FZY24"/>
      <c r="FZZ24"/>
      <c r="GAA24"/>
      <c r="GAB24"/>
      <c r="GAC24"/>
      <c r="GAD24"/>
      <c r="GAE24"/>
      <c r="GAF24"/>
      <c r="GAG24"/>
      <c r="GAH24"/>
      <c r="GAI24"/>
      <c r="GAJ24"/>
      <c r="GAK24"/>
      <c r="GAL24"/>
      <c r="GAM24"/>
      <c r="GAN24"/>
      <c r="GAO24"/>
      <c r="GAP24"/>
      <c r="GAQ24"/>
      <c r="GAR24"/>
      <c r="GAS24"/>
      <c r="GAT24"/>
      <c r="GAU24"/>
      <c r="GAV24"/>
      <c r="GAW24"/>
      <c r="GAX24"/>
      <c r="GAY24"/>
      <c r="GAZ24"/>
      <c r="GBA24"/>
      <c r="GBB24"/>
      <c r="GBC24"/>
      <c r="GBD24"/>
      <c r="GBE24"/>
      <c r="GBF24"/>
      <c r="GBG24"/>
      <c r="GBH24"/>
      <c r="GBI24"/>
      <c r="GBJ24"/>
      <c r="GBK24"/>
      <c r="GBL24"/>
      <c r="GBM24"/>
      <c r="GBN24"/>
      <c r="GBO24"/>
      <c r="GBP24"/>
      <c r="GBQ24"/>
      <c r="GBR24"/>
      <c r="GBS24"/>
      <c r="GBT24"/>
      <c r="GBU24"/>
      <c r="GBV24"/>
      <c r="GBW24"/>
      <c r="GBX24"/>
      <c r="GBY24"/>
      <c r="GBZ24"/>
      <c r="GCA24"/>
      <c r="GCB24"/>
      <c r="GCC24"/>
      <c r="GCD24"/>
      <c r="GCE24"/>
      <c r="GCF24"/>
      <c r="GCG24"/>
      <c r="GCH24"/>
      <c r="GCI24"/>
      <c r="GCJ24"/>
      <c r="GCK24"/>
      <c r="GCL24"/>
      <c r="GCM24"/>
      <c r="GCN24"/>
      <c r="GCO24"/>
      <c r="GCP24"/>
      <c r="GCQ24"/>
      <c r="GCR24"/>
      <c r="GCS24"/>
      <c r="GCT24"/>
      <c r="GCU24"/>
      <c r="GCV24"/>
      <c r="GCW24"/>
      <c r="GCX24"/>
      <c r="GCY24"/>
      <c r="GCZ24"/>
      <c r="GDA24"/>
      <c r="GDB24"/>
      <c r="GDC24"/>
      <c r="GDD24"/>
      <c r="GDE24"/>
      <c r="GDF24"/>
      <c r="GDG24"/>
      <c r="GDH24"/>
      <c r="GDI24"/>
      <c r="GDJ24"/>
      <c r="GDK24"/>
      <c r="GDL24"/>
      <c r="GDM24"/>
      <c r="GDN24"/>
      <c r="GDO24"/>
      <c r="GDP24"/>
      <c r="GDQ24"/>
      <c r="GDR24"/>
      <c r="GDS24"/>
      <c r="GDT24"/>
      <c r="GDU24"/>
      <c r="GDV24"/>
      <c r="GDW24"/>
      <c r="GDX24"/>
      <c r="GDY24"/>
      <c r="GDZ24"/>
      <c r="GEA24"/>
      <c r="GEB24"/>
      <c r="GEC24"/>
      <c r="GED24"/>
      <c r="GEE24"/>
      <c r="GEF24"/>
      <c r="GEG24"/>
      <c r="GEH24"/>
      <c r="GEI24"/>
      <c r="GEJ24"/>
      <c r="GEK24"/>
      <c r="GEL24"/>
      <c r="GEM24"/>
      <c r="GEN24"/>
      <c r="GEO24"/>
      <c r="GEP24"/>
      <c r="GEQ24"/>
      <c r="GER24"/>
      <c r="GES24"/>
      <c r="GET24"/>
      <c r="GEU24"/>
      <c r="GEV24"/>
      <c r="GEW24"/>
      <c r="GEX24"/>
      <c r="GEY24"/>
      <c r="GEZ24"/>
      <c r="GFA24"/>
      <c r="GFB24"/>
      <c r="GFC24"/>
      <c r="GFD24"/>
      <c r="GFE24"/>
      <c r="GFF24"/>
      <c r="GFG24"/>
      <c r="GFH24"/>
      <c r="GFI24"/>
      <c r="GFJ24"/>
      <c r="GFK24"/>
      <c r="GFL24"/>
      <c r="GFM24"/>
      <c r="GFN24"/>
      <c r="GFO24"/>
      <c r="GFP24"/>
      <c r="GFQ24"/>
      <c r="GFR24"/>
      <c r="GFS24"/>
      <c r="GFT24"/>
      <c r="GFU24"/>
      <c r="GFV24"/>
      <c r="GFW24"/>
      <c r="GFX24"/>
      <c r="GFY24"/>
      <c r="GFZ24"/>
      <c r="GGA24"/>
      <c r="GGB24"/>
      <c r="GGC24"/>
      <c r="GGD24"/>
      <c r="GGE24"/>
      <c r="GGF24"/>
      <c r="GGG24"/>
      <c r="GGH24"/>
      <c r="GGI24"/>
      <c r="GGJ24"/>
      <c r="GGK24"/>
      <c r="GGL24"/>
      <c r="GGM24"/>
      <c r="GGN24"/>
      <c r="GGO24"/>
      <c r="GGP24"/>
      <c r="GGQ24"/>
      <c r="GGR24"/>
      <c r="GGS24"/>
      <c r="GGT24"/>
      <c r="GGU24"/>
      <c r="GGV24"/>
      <c r="GGW24"/>
      <c r="GGX24"/>
      <c r="GGY24"/>
      <c r="GGZ24"/>
      <c r="GHA24"/>
      <c r="GHB24"/>
      <c r="GHC24"/>
      <c r="GHD24"/>
      <c r="GHE24"/>
      <c r="GHF24"/>
      <c r="GHG24"/>
      <c r="GHH24"/>
      <c r="GHI24"/>
      <c r="GHJ24"/>
      <c r="GHK24"/>
      <c r="GHL24"/>
      <c r="GHM24"/>
      <c r="GHN24"/>
      <c r="GHO24"/>
      <c r="GHP24"/>
      <c r="GHQ24"/>
      <c r="GHR24"/>
      <c r="GHS24"/>
      <c r="GHT24"/>
      <c r="GHU24"/>
      <c r="GHV24"/>
      <c r="GHW24"/>
      <c r="GHX24"/>
      <c r="GHY24"/>
      <c r="GHZ24"/>
      <c r="GIA24"/>
      <c r="GIB24"/>
      <c r="GIC24"/>
      <c r="GID24"/>
      <c r="GIE24"/>
      <c r="GIF24"/>
      <c r="GIG24"/>
      <c r="GIH24"/>
      <c r="GII24"/>
      <c r="GIJ24"/>
      <c r="GIK24"/>
      <c r="GIL24"/>
      <c r="GIM24"/>
      <c r="GIN24"/>
      <c r="GIO24"/>
      <c r="GIP24"/>
      <c r="GIQ24"/>
      <c r="GIR24"/>
      <c r="GIS24"/>
      <c r="GIT24"/>
      <c r="GIU24"/>
      <c r="GIV24"/>
      <c r="GIW24"/>
      <c r="GIX24"/>
      <c r="GIY24"/>
      <c r="GIZ24"/>
      <c r="GJA24"/>
      <c r="GJB24"/>
      <c r="GJC24"/>
      <c r="GJD24"/>
      <c r="GJE24"/>
      <c r="GJF24"/>
      <c r="GJG24"/>
      <c r="GJH24"/>
      <c r="GJI24"/>
      <c r="GJJ24"/>
      <c r="GJK24"/>
      <c r="GJL24"/>
      <c r="GJM24"/>
      <c r="GJN24"/>
      <c r="GJO24"/>
      <c r="GJP24"/>
      <c r="GJQ24"/>
      <c r="GJR24"/>
      <c r="GJS24"/>
      <c r="GJT24"/>
      <c r="GJU24"/>
      <c r="GJV24"/>
      <c r="GJW24"/>
      <c r="GJX24"/>
      <c r="GJY24"/>
      <c r="GJZ24"/>
      <c r="GKA24"/>
      <c r="GKB24"/>
      <c r="GKC24"/>
      <c r="GKD24"/>
      <c r="GKE24"/>
      <c r="GKF24"/>
      <c r="GKG24"/>
      <c r="GKH24"/>
      <c r="GKI24"/>
      <c r="GKJ24"/>
      <c r="GKK24"/>
      <c r="GKL24"/>
      <c r="GKM24"/>
      <c r="GKN24"/>
      <c r="GKO24"/>
      <c r="GKP24"/>
      <c r="GKQ24"/>
      <c r="GKR24"/>
      <c r="GKS24"/>
      <c r="GKT24"/>
      <c r="GKU24"/>
      <c r="GKV24"/>
      <c r="GKW24"/>
      <c r="GKX24"/>
      <c r="GKY24"/>
      <c r="GKZ24"/>
      <c r="GLA24"/>
      <c r="GLB24"/>
      <c r="GLC24"/>
      <c r="GLD24"/>
      <c r="GLE24"/>
      <c r="GLF24"/>
      <c r="GLG24"/>
      <c r="GLH24"/>
      <c r="GLI24"/>
      <c r="GLJ24"/>
      <c r="GLK24"/>
      <c r="GLL24"/>
      <c r="GLM24"/>
      <c r="GLN24"/>
      <c r="GLO24"/>
      <c r="GLP24"/>
      <c r="GLQ24"/>
      <c r="GLR24"/>
      <c r="GLS24"/>
      <c r="GLT24"/>
      <c r="GLU24"/>
      <c r="GLV24"/>
      <c r="GLW24"/>
      <c r="GLX24"/>
      <c r="GLY24"/>
      <c r="GLZ24"/>
      <c r="GMA24"/>
      <c r="GMB24"/>
      <c r="GMC24"/>
      <c r="GMD24"/>
      <c r="GME24"/>
      <c r="GMF24"/>
      <c r="GMG24"/>
      <c r="GMH24"/>
      <c r="GMI24"/>
      <c r="GMJ24"/>
      <c r="GMK24"/>
      <c r="GML24"/>
      <c r="GMM24"/>
      <c r="GMN24"/>
      <c r="GMO24"/>
      <c r="GMP24"/>
      <c r="GMQ24"/>
      <c r="GMR24"/>
      <c r="GMS24"/>
      <c r="GMT24"/>
      <c r="GMU24"/>
      <c r="GMV24"/>
      <c r="GMW24"/>
      <c r="GMX24"/>
      <c r="GMY24"/>
      <c r="GMZ24"/>
      <c r="GNA24"/>
      <c r="GNB24"/>
      <c r="GNC24"/>
      <c r="GND24"/>
      <c r="GNE24"/>
      <c r="GNF24"/>
      <c r="GNG24"/>
      <c r="GNH24"/>
      <c r="GNI24"/>
      <c r="GNJ24"/>
      <c r="GNK24"/>
      <c r="GNL24"/>
      <c r="GNM24"/>
      <c r="GNN24"/>
      <c r="GNO24"/>
      <c r="GNP24"/>
      <c r="GNQ24"/>
      <c r="GNR24"/>
      <c r="GNS24"/>
      <c r="GNT24"/>
      <c r="GNU24"/>
      <c r="GNV24"/>
      <c r="GNW24"/>
      <c r="GNX24"/>
      <c r="GNY24"/>
      <c r="GNZ24"/>
      <c r="GOA24"/>
      <c r="GOB24"/>
      <c r="GOC24"/>
      <c r="GOD24"/>
      <c r="GOE24"/>
      <c r="GOF24"/>
      <c r="GOG24"/>
      <c r="GOH24"/>
      <c r="GOI24"/>
      <c r="GOJ24"/>
      <c r="GOK24"/>
      <c r="GOL24"/>
      <c r="GOM24"/>
      <c r="GON24"/>
      <c r="GOO24"/>
      <c r="GOP24"/>
      <c r="GOQ24"/>
      <c r="GOR24"/>
      <c r="GOS24"/>
      <c r="GOT24"/>
      <c r="GOU24"/>
      <c r="GOV24"/>
      <c r="GOW24"/>
      <c r="GOX24"/>
      <c r="GOY24"/>
      <c r="GOZ24"/>
      <c r="GPA24"/>
      <c r="GPB24"/>
      <c r="GPC24"/>
      <c r="GPD24"/>
      <c r="GPE24"/>
      <c r="GPF24"/>
      <c r="GPG24"/>
      <c r="GPH24"/>
      <c r="GPI24"/>
      <c r="GPJ24"/>
      <c r="GPK24"/>
      <c r="GPL24"/>
      <c r="GPM24"/>
      <c r="GPN24"/>
      <c r="GPO24"/>
      <c r="GPP24"/>
      <c r="GPQ24"/>
      <c r="GPR24"/>
      <c r="GPS24"/>
      <c r="GPT24"/>
      <c r="GPU24"/>
      <c r="GPV24"/>
      <c r="GPW24"/>
      <c r="GPX24"/>
      <c r="GPY24"/>
      <c r="GPZ24"/>
      <c r="GQA24"/>
      <c r="GQB24"/>
      <c r="GQC24"/>
      <c r="GQD24"/>
      <c r="GQE24"/>
      <c r="GQF24"/>
      <c r="GQG24"/>
      <c r="GQH24"/>
      <c r="GQI24"/>
      <c r="GQJ24"/>
      <c r="GQK24"/>
      <c r="GQL24"/>
      <c r="GQM24"/>
      <c r="GQN24"/>
      <c r="GQO24"/>
      <c r="GQP24"/>
      <c r="GQQ24"/>
      <c r="GQR24"/>
      <c r="GQS24"/>
      <c r="GQT24"/>
      <c r="GQU24"/>
      <c r="GQV24"/>
      <c r="GQW24"/>
      <c r="GQX24"/>
      <c r="GQY24"/>
      <c r="GQZ24"/>
      <c r="GRA24"/>
      <c r="GRB24"/>
      <c r="GRC24"/>
      <c r="GRD24"/>
      <c r="GRE24"/>
      <c r="GRF24"/>
      <c r="GRG24"/>
      <c r="GRH24"/>
      <c r="GRI24"/>
      <c r="GRJ24"/>
      <c r="GRK24"/>
      <c r="GRL24"/>
      <c r="GRM24"/>
      <c r="GRN24"/>
      <c r="GRO24"/>
      <c r="GRP24"/>
      <c r="GRQ24"/>
      <c r="GRR24"/>
      <c r="GRS24"/>
      <c r="GRT24"/>
      <c r="GRU24"/>
      <c r="GRV24"/>
      <c r="GRW24"/>
      <c r="GRX24"/>
      <c r="GRY24"/>
      <c r="GRZ24"/>
      <c r="GSA24"/>
      <c r="GSB24"/>
      <c r="GSC24"/>
      <c r="GSD24"/>
      <c r="GSE24"/>
      <c r="GSF24"/>
      <c r="GSG24"/>
      <c r="GSH24"/>
      <c r="GSI24"/>
      <c r="GSJ24"/>
      <c r="GSK24"/>
      <c r="GSL24"/>
      <c r="GSM24"/>
      <c r="GSN24"/>
      <c r="GSO24"/>
      <c r="GSP24"/>
      <c r="GSQ24"/>
      <c r="GSR24"/>
      <c r="GSS24"/>
      <c r="GST24"/>
      <c r="GSU24"/>
      <c r="GSV24"/>
      <c r="GSW24"/>
      <c r="GSX24"/>
      <c r="GSY24"/>
      <c r="GSZ24"/>
      <c r="GTA24"/>
      <c r="GTB24"/>
      <c r="GTC24"/>
      <c r="GTD24"/>
      <c r="GTE24"/>
      <c r="GTF24"/>
      <c r="GTG24"/>
      <c r="GTH24"/>
      <c r="GTI24"/>
      <c r="GTJ24"/>
      <c r="GTK24"/>
      <c r="GTL24"/>
      <c r="GTM24"/>
      <c r="GTN24"/>
      <c r="GTO24"/>
      <c r="GTP24"/>
      <c r="GTQ24"/>
      <c r="GTR24"/>
      <c r="GTS24"/>
      <c r="GTT24"/>
      <c r="GTU24"/>
      <c r="GTV24"/>
      <c r="GTW24"/>
      <c r="GTX24"/>
      <c r="GTY24"/>
      <c r="GTZ24"/>
      <c r="GUA24"/>
      <c r="GUB24"/>
      <c r="GUC24"/>
      <c r="GUD24"/>
      <c r="GUE24"/>
      <c r="GUF24"/>
      <c r="GUG24"/>
      <c r="GUH24"/>
      <c r="GUI24"/>
      <c r="GUJ24"/>
      <c r="GUK24"/>
      <c r="GUL24"/>
      <c r="GUM24"/>
      <c r="GUN24"/>
      <c r="GUO24"/>
      <c r="GUP24"/>
      <c r="GUQ24"/>
      <c r="GUR24"/>
      <c r="GUS24"/>
      <c r="GUT24"/>
      <c r="GUU24"/>
      <c r="GUV24"/>
      <c r="GUW24"/>
      <c r="GUX24"/>
      <c r="GUY24"/>
      <c r="GUZ24"/>
      <c r="GVA24"/>
      <c r="GVB24"/>
      <c r="GVC24"/>
      <c r="GVD24"/>
      <c r="GVE24"/>
      <c r="GVF24"/>
      <c r="GVG24"/>
      <c r="GVH24"/>
      <c r="GVI24"/>
      <c r="GVJ24"/>
      <c r="GVK24"/>
      <c r="GVL24"/>
      <c r="GVM24"/>
      <c r="GVN24"/>
      <c r="GVO24"/>
      <c r="GVP24"/>
      <c r="GVQ24"/>
      <c r="GVR24"/>
      <c r="GVS24"/>
      <c r="GVT24"/>
      <c r="GVU24"/>
      <c r="GVV24"/>
      <c r="GVW24"/>
      <c r="GVX24"/>
      <c r="GVY24"/>
      <c r="GVZ24"/>
      <c r="GWA24"/>
      <c r="GWB24"/>
      <c r="GWC24"/>
      <c r="GWD24"/>
      <c r="GWE24"/>
      <c r="GWF24"/>
      <c r="GWG24"/>
      <c r="GWH24"/>
      <c r="GWI24"/>
      <c r="GWJ24"/>
      <c r="GWK24"/>
      <c r="GWL24"/>
      <c r="GWM24"/>
      <c r="GWN24"/>
      <c r="GWO24"/>
      <c r="GWP24"/>
      <c r="GWQ24"/>
      <c r="GWR24"/>
      <c r="GWS24"/>
      <c r="GWT24"/>
      <c r="GWU24"/>
      <c r="GWV24"/>
      <c r="GWW24"/>
      <c r="GWX24"/>
      <c r="GWY24"/>
      <c r="GWZ24"/>
      <c r="GXA24"/>
      <c r="GXB24"/>
      <c r="GXC24"/>
      <c r="GXD24"/>
      <c r="GXE24"/>
      <c r="GXF24"/>
      <c r="GXG24"/>
      <c r="GXH24"/>
      <c r="GXI24"/>
      <c r="GXJ24"/>
      <c r="GXK24"/>
      <c r="GXL24"/>
      <c r="GXM24"/>
      <c r="GXN24"/>
      <c r="GXO24"/>
      <c r="GXP24"/>
      <c r="GXQ24"/>
      <c r="GXR24"/>
      <c r="GXS24"/>
      <c r="GXT24"/>
      <c r="GXU24"/>
      <c r="GXV24"/>
      <c r="GXW24"/>
      <c r="GXX24"/>
      <c r="GXY24"/>
      <c r="GXZ24"/>
      <c r="GYA24"/>
      <c r="GYB24"/>
      <c r="GYC24"/>
      <c r="GYD24"/>
      <c r="GYE24"/>
      <c r="GYF24"/>
      <c r="GYG24"/>
      <c r="GYH24"/>
      <c r="GYI24"/>
      <c r="GYJ24"/>
      <c r="GYK24"/>
      <c r="GYL24"/>
      <c r="GYM24"/>
      <c r="GYN24"/>
      <c r="GYO24"/>
      <c r="GYP24"/>
      <c r="GYQ24"/>
      <c r="GYR24"/>
      <c r="GYS24"/>
      <c r="GYT24"/>
      <c r="GYU24"/>
      <c r="GYV24"/>
      <c r="GYW24"/>
      <c r="GYX24"/>
      <c r="GYY24"/>
      <c r="GYZ24"/>
      <c r="GZA24"/>
      <c r="GZB24"/>
      <c r="GZC24"/>
      <c r="GZD24"/>
      <c r="GZE24"/>
      <c r="GZF24"/>
      <c r="GZG24"/>
      <c r="GZH24"/>
      <c r="GZI24"/>
      <c r="GZJ24"/>
      <c r="GZK24"/>
      <c r="GZL24"/>
      <c r="GZM24"/>
      <c r="GZN24"/>
      <c r="GZO24"/>
      <c r="GZP24"/>
      <c r="GZQ24"/>
      <c r="GZR24"/>
      <c r="GZS24"/>
      <c r="GZT24"/>
      <c r="GZU24"/>
      <c r="GZV24"/>
      <c r="GZW24"/>
      <c r="GZX24"/>
      <c r="GZY24"/>
      <c r="GZZ24"/>
      <c r="HAA24"/>
      <c r="HAB24"/>
      <c r="HAC24"/>
      <c r="HAD24"/>
      <c r="HAE24"/>
      <c r="HAF24"/>
      <c r="HAG24"/>
      <c r="HAH24"/>
      <c r="HAI24"/>
      <c r="HAJ24"/>
      <c r="HAK24"/>
      <c r="HAL24"/>
      <c r="HAM24"/>
      <c r="HAN24"/>
      <c r="HAO24"/>
      <c r="HAP24"/>
      <c r="HAQ24"/>
      <c r="HAR24"/>
      <c r="HAS24"/>
      <c r="HAT24"/>
      <c r="HAU24"/>
      <c r="HAV24"/>
      <c r="HAW24"/>
      <c r="HAX24"/>
      <c r="HAY24"/>
      <c r="HAZ24"/>
      <c r="HBA24"/>
      <c r="HBB24"/>
      <c r="HBC24"/>
      <c r="HBD24"/>
      <c r="HBE24"/>
      <c r="HBF24"/>
      <c r="HBG24"/>
      <c r="HBH24"/>
      <c r="HBI24"/>
      <c r="HBJ24"/>
      <c r="HBK24"/>
      <c r="HBL24"/>
      <c r="HBM24"/>
      <c r="HBN24"/>
      <c r="HBO24"/>
      <c r="HBP24"/>
      <c r="HBQ24"/>
      <c r="HBR24"/>
      <c r="HBS24"/>
      <c r="HBT24"/>
      <c r="HBU24"/>
      <c r="HBV24"/>
      <c r="HBW24"/>
      <c r="HBX24"/>
      <c r="HBY24"/>
      <c r="HBZ24"/>
      <c r="HCA24"/>
      <c r="HCB24"/>
      <c r="HCC24"/>
      <c r="HCD24"/>
      <c r="HCE24"/>
      <c r="HCF24"/>
      <c r="HCG24"/>
      <c r="HCH24"/>
      <c r="HCI24"/>
      <c r="HCJ24"/>
      <c r="HCK24"/>
      <c r="HCL24"/>
      <c r="HCM24"/>
      <c r="HCN24"/>
      <c r="HCO24"/>
      <c r="HCP24"/>
      <c r="HCQ24"/>
      <c r="HCR24"/>
      <c r="HCS24"/>
      <c r="HCT24"/>
      <c r="HCU24"/>
      <c r="HCV24"/>
      <c r="HCW24"/>
      <c r="HCX24"/>
      <c r="HCY24"/>
      <c r="HCZ24"/>
      <c r="HDA24"/>
      <c r="HDB24"/>
      <c r="HDC24"/>
      <c r="HDD24"/>
      <c r="HDE24"/>
      <c r="HDF24"/>
      <c r="HDG24"/>
      <c r="HDH24"/>
      <c r="HDI24"/>
      <c r="HDJ24"/>
      <c r="HDK24"/>
      <c r="HDL24"/>
      <c r="HDM24"/>
      <c r="HDN24"/>
      <c r="HDO24"/>
      <c r="HDP24"/>
      <c r="HDQ24"/>
      <c r="HDR24"/>
      <c r="HDS24"/>
      <c r="HDT24"/>
      <c r="HDU24"/>
      <c r="HDV24"/>
      <c r="HDW24"/>
      <c r="HDX24"/>
      <c r="HDY24"/>
      <c r="HDZ24"/>
      <c r="HEA24"/>
      <c r="HEB24"/>
      <c r="HEC24"/>
      <c r="HED24"/>
      <c r="HEE24"/>
      <c r="HEF24"/>
      <c r="HEG24"/>
      <c r="HEH24"/>
      <c r="HEI24"/>
      <c r="HEJ24"/>
      <c r="HEK24"/>
      <c r="HEL24"/>
      <c r="HEM24"/>
      <c r="HEN24"/>
      <c r="HEO24"/>
      <c r="HEP24"/>
      <c r="HEQ24"/>
      <c r="HER24"/>
      <c r="HES24"/>
      <c r="HET24"/>
      <c r="HEU24"/>
      <c r="HEV24"/>
      <c r="HEW24"/>
      <c r="HEX24"/>
      <c r="HEY24"/>
      <c r="HEZ24"/>
      <c r="HFA24"/>
      <c r="HFB24"/>
      <c r="HFC24"/>
      <c r="HFD24"/>
      <c r="HFE24"/>
      <c r="HFF24"/>
      <c r="HFG24"/>
      <c r="HFH24"/>
      <c r="HFI24"/>
      <c r="HFJ24"/>
      <c r="HFK24"/>
      <c r="HFL24"/>
      <c r="HFM24"/>
      <c r="HFN24"/>
      <c r="HFO24"/>
      <c r="HFP24"/>
      <c r="HFQ24"/>
      <c r="HFR24"/>
      <c r="HFS24"/>
      <c r="HFT24"/>
      <c r="HFU24"/>
      <c r="HFV24"/>
      <c r="HFW24"/>
      <c r="HFX24"/>
      <c r="HFY24"/>
      <c r="HFZ24"/>
      <c r="HGA24"/>
      <c r="HGB24"/>
      <c r="HGC24"/>
      <c r="HGD24"/>
      <c r="HGE24"/>
      <c r="HGF24"/>
      <c r="HGG24"/>
      <c r="HGH24"/>
      <c r="HGI24"/>
      <c r="HGJ24"/>
      <c r="HGK24"/>
      <c r="HGL24"/>
      <c r="HGM24"/>
      <c r="HGN24"/>
      <c r="HGO24"/>
      <c r="HGP24"/>
      <c r="HGQ24"/>
      <c r="HGR24"/>
      <c r="HGS24"/>
      <c r="HGT24"/>
      <c r="HGU24"/>
      <c r="HGV24"/>
      <c r="HGW24"/>
      <c r="HGX24"/>
      <c r="HGY24"/>
      <c r="HGZ24"/>
      <c r="HHA24"/>
      <c r="HHB24"/>
      <c r="HHC24"/>
      <c r="HHD24"/>
      <c r="HHE24"/>
      <c r="HHF24"/>
      <c r="HHG24"/>
      <c r="HHH24"/>
      <c r="HHI24"/>
      <c r="HHJ24"/>
      <c r="HHK24"/>
      <c r="HHL24"/>
      <c r="HHM24"/>
      <c r="HHN24"/>
      <c r="HHO24"/>
      <c r="HHP24"/>
      <c r="HHQ24"/>
      <c r="HHR24"/>
      <c r="HHS24"/>
      <c r="HHT24"/>
      <c r="HHU24"/>
      <c r="HHV24"/>
      <c r="HHW24"/>
      <c r="HHX24"/>
      <c r="HHY24"/>
      <c r="HHZ24"/>
      <c r="HIA24"/>
      <c r="HIB24"/>
      <c r="HIC24"/>
      <c r="HID24"/>
      <c r="HIE24"/>
      <c r="HIF24"/>
      <c r="HIG24"/>
      <c r="HIH24"/>
      <c r="HII24"/>
      <c r="HIJ24"/>
      <c r="HIK24"/>
      <c r="HIL24"/>
      <c r="HIM24"/>
      <c r="HIN24"/>
      <c r="HIO24"/>
      <c r="HIP24"/>
      <c r="HIQ24"/>
      <c r="HIR24"/>
      <c r="HIS24"/>
      <c r="HIT24"/>
      <c r="HIU24"/>
      <c r="HIV24"/>
      <c r="HIW24"/>
      <c r="HIX24"/>
      <c r="HIY24"/>
      <c r="HIZ24"/>
      <c r="HJA24"/>
      <c r="HJB24"/>
      <c r="HJC24"/>
      <c r="HJD24"/>
      <c r="HJE24"/>
      <c r="HJF24"/>
      <c r="HJG24"/>
      <c r="HJH24"/>
      <c r="HJI24"/>
      <c r="HJJ24"/>
      <c r="HJK24"/>
      <c r="HJL24"/>
      <c r="HJM24"/>
      <c r="HJN24"/>
      <c r="HJO24"/>
      <c r="HJP24"/>
      <c r="HJQ24"/>
      <c r="HJR24"/>
      <c r="HJS24"/>
      <c r="HJT24"/>
      <c r="HJU24"/>
      <c r="HJV24"/>
      <c r="HJW24"/>
      <c r="HJX24"/>
      <c r="HJY24"/>
      <c r="HJZ24"/>
      <c r="HKA24"/>
      <c r="HKB24"/>
      <c r="HKC24"/>
      <c r="HKD24"/>
      <c r="HKE24"/>
      <c r="HKF24"/>
      <c r="HKG24"/>
      <c r="HKH24"/>
      <c r="HKI24"/>
      <c r="HKJ24"/>
      <c r="HKK24"/>
      <c r="HKL24"/>
      <c r="HKM24"/>
      <c r="HKN24"/>
      <c r="HKO24"/>
      <c r="HKP24"/>
      <c r="HKQ24"/>
      <c r="HKR24"/>
      <c r="HKS24"/>
      <c r="HKT24"/>
      <c r="HKU24"/>
      <c r="HKV24"/>
      <c r="HKW24"/>
      <c r="HKX24"/>
      <c r="HKY24"/>
      <c r="HKZ24"/>
      <c r="HLA24"/>
      <c r="HLB24"/>
      <c r="HLC24"/>
      <c r="HLD24"/>
      <c r="HLE24"/>
      <c r="HLF24"/>
      <c r="HLG24"/>
      <c r="HLH24"/>
      <c r="HLI24"/>
      <c r="HLJ24"/>
      <c r="HLK24"/>
      <c r="HLL24"/>
      <c r="HLM24"/>
      <c r="HLN24"/>
      <c r="HLO24"/>
      <c r="HLP24"/>
      <c r="HLQ24"/>
      <c r="HLR24"/>
      <c r="HLS24"/>
      <c r="HLT24"/>
      <c r="HLU24"/>
      <c r="HLV24"/>
      <c r="HLW24"/>
      <c r="HLX24"/>
      <c r="HLY24"/>
      <c r="HLZ24"/>
      <c r="HMA24"/>
      <c r="HMB24"/>
      <c r="HMC24"/>
      <c r="HMD24"/>
      <c r="HME24"/>
      <c r="HMF24"/>
      <c r="HMG24"/>
      <c r="HMH24"/>
      <c r="HMI24"/>
      <c r="HMJ24"/>
      <c r="HMK24"/>
      <c r="HML24"/>
      <c r="HMM24"/>
      <c r="HMN24"/>
      <c r="HMO24"/>
      <c r="HMP24"/>
      <c r="HMQ24"/>
      <c r="HMR24"/>
      <c r="HMS24"/>
      <c r="HMT24"/>
      <c r="HMU24"/>
      <c r="HMV24"/>
      <c r="HMW24"/>
      <c r="HMX24"/>
      <c r="HMY24"/>
      <c r="HMZ24"/>
      <c r="HNA24"/>
      <c r="HNB24"/>
      <c r="HNC24"/>
      <c r="HND24"/>
      <c r="HNE24"/>
      <c r="HNF24"/>
      <c r="HNG24"/>
      <c r="HNH24"/>
      <c r="HNI24"/>
      <c r="HNJ24"/>
      <c r="HNK24"/>
      <c r="HNL24"/>
      <c r="HNM24"/>
      <c r="HNN24"/>
      <c r="HNO24"/>
      <c r="HNP24"/>
      <c r="HNQ24"/>
      <c r="HNR24"/>
      <c r="HNS24"/>
      <c r="HNT24"/>
      <c r="HNU24"/>
      <c r="HNV24"/>
      <c r="HNW24"/>
      <c r="HNX24"/>
      <c r="HNY24"/>
      <c r="HNZ24"/>
      <c r="HOA24"/>
      <c r="HOB24"/>
      <c r="HOC24"/>
      <c r="HOD24"/>
      <c r="HOE24"/>
      <c r="HOF24"/>
      <c r="HOG24"/>
      <c r="HOH24"/>
      <c r="HOI24"/>
      <c r="HOJ24"/>
      <c r="HOK24"/>
      <c r="HOL24"/>
      <c r="HOM24"/>
      <c r="HON24"/>
      <c r="HOO24"/>
      <c r="HOP24"/>
      <c r="HOQ24"/>
      <c r="HOR24"/>
      <c r="HOS24"/>
      <c r="HOT24"/>
      <c r="HOU24"/>
      <c r="HOV24"/>
      <c r="HOW24"/>
      <c r="HOX24"/>
      <c r="HOY24"/>
      <c r="HOZ24"/>
      <c r="HPA24"/>
      <c r="HPB24"/>
      <c r="HPC24"/>
      <c r="HPD24"/>
      <c r="HPE24"/>
      <c r="HPF24"/>
      <c r="HPG24"/>
      <c r="HPH24"/>
      <c r="HPI24"/>
      <c r="HPJ24"/>
      <c r="HPK24"/>
      <c r="HPL24"/>
      <c r="HPM24"/>
      <c r="HPN24"/>
      <c r="HPO24"/>
      <c r="HPP24"/>
      <c r="HPQ24"/>
      <c r="HPR24"/>
      <c r="HPS24"/>
      <c r="HPT24"/>
      <c r="HPU24"/>
      <c r="HPV24"/>
      <c r="HPW24"/>
      <c r="HPX24"/>
      <c r="HPY24"/>
      <c r="HPZ24"/>
      <c r="HQA24"/>
      <c r="HQB24"/>
      <c r="HQC24"/>
      <c r="HQD24"/>
      <c r="HQE24"/>
      <c r="HQF24"/>
      <c r="HQG24"/>
      <c r="HQH24"/>
      <c r="HQI24"/>
      <c r="HQJ24"/>
      <c r="HQK24"/>
      <c r="HQL24"/>
      <c r="HQM24"/>
      <c r="HQN24"/>
      <c r="HQO24"/>
      <c r="HQP24"/>
      <c r="HQQ24"/>
      <c r="HQR24"/>
      <c r="HQS24"/>
      <c r="HQT24"/>
      <c r="HQU24"/>
      <c r="HQV24"/>
      <c r="HQW24"/>
      <c r="HQX24"/>
      <c r="HQY24"/>
      <c r="HQZ24"/>
      <c r="HRA24"/>
      <c r="HRB24"/>
      <c r="HRC24"/>
      <c r="HRD24"/>
      <c r="HRE24"/>
      <c r="HRF24"/>
      <c r="HRG24"/>
      <c r="HRH24"/>
      <c r="HRI24"/>
      <c r="HRJ24"/>
      <c r="HRK24"/>
      <c r="HRL24"/>
      <c r="HRM24"/>
      <c r="HRN24"/>
      <c r="HRO24"/>
      <c r="HRP24"/>
      <c r="HRQ24"/>
      <c r="HRR24"/>
      <c r="HRS24"/>
      <c r="HRT24"/>
      <c r="HRU24"/>
      <c r="HRV24"/>
      <c r="HRW24"/>
      <c r="HRX24"/>
      <c r="HRY24"/>
      <c r="HRZ24"/>
      <c r="HSA24"/>
      <c r="HSB24"/>
      <c r="HSC24"/>
      <c r="HSD24"/>
      <c r="HSE24"/>
      <c r="HSF24"/>
      <c r="HSG24"/>
      <c r="HSH24"/>
      <c r="HSI24"/>
      <c r="HSJ24"/>
      <c r="HSK24"/>
      <c r="HSL24"/>
      <c r="HSM24"/>
      <c r="HSN24"/>
      <c r="HSO24"/>
      <c r="HSP24"/>
      <c r="HSQ24"/>
      <c r="HSR24"/>
      <c r="HSS24"/>
      <c r="HST24"/>
      <c r="HSU24"/>
      <c r="HSV24"/>
      <c r="HSW24"/>
      <c r="HSX24"/>
      <c r="HSY24"/>
      <c r="HSZ24"/>
      <c r="HTA24"/>
      <c r="HTB24"/>
      <c r="HTC24"/>
      <c r="HTD24"/>
      <c r="HTE24"/>
      <c r="HTF24"/>
      <c r="HTG24"/>
      <c r="HTH24"/>
      <c r="HTI24"/>
      <c r="HTJ24"/>
      <c r="HTK24"/>
      <c r="HTL24"/>
      <c r="HTM24"/>
      <c r="HTN24"/>
      <c r="HTO24"/>
      <c r="HTP24"/>
      <c r="HTQ24"/>
      <c r="HTR24"/>
      <c r="HTS24"/>
      <c r="HTT24"/>
      <c r="HTU24"/>
      <c r="HTV24"/>
      <c r="HTW24"/>
      <c r="HTX24"/>
      <c r="HTY24"/>
      <c r="HTZ24"/>
      <c r="HUA24"/>
      <c r="HUB24"/>
      <c r="HUC24"/>
      <c r="HUD24"/>
      <c r="HUE24"/>
      <c r="HUF24"/>
      <c r="HUG24"/>
      <c r="HUH24"/>
      <c r="HUI24"/>
      <c r="HUJ24"/>
      <c r="HUK24"/>
      <c r="HUL24"/>
      <c r="HUM24"/>
      <c r="HUN24"/>
      <c r="HUO24"/>
      <c r="HUP24"/>
      <c r="HUQ24"/>
      <c r="HUR24"/>
      <c r="HUS24"/>
      <c r="HUT24"/>
      <c r="HUU24"/>
      <c r="HUV24"/>
      <c r="HUW24"/>
      <c r="HUX24"/>
      <c r="HUY24"/>
      <c r="HUZ24"/>
      <c r="HVA24"/>
      <c r="HVB24"/>
      <c r="HVC24"/>
      <c r="HVD24"/>
      <c r="HVE24"/>
      <c r="HVF24"/>
      <c r="HVG24"/>
      <c r="HVH24"/>
      <c r="HVI24"/>
      <c r="HVJ24"/>
      <c r="HVK24"/>
      <c r="HVL24"/>
      <c r="HVM24"/>
      <c r="HVN24"/>
      <c r="HVO24"/>
      <c r="HVP24"/>
      <c r="HVQ24"/>
      <c r="HVR24"/>
      <c r="HVS24"/>
      <c r="HVT24"/>
      <c r="HVU24"/>
      <c r="HVV24"/>
      <c r="HVW24"/>
      <c r="HVX24"/>
      <c r="HVY24"/>
      <c r="HVZ24"/>
      <c r="HWA24"/>
      <c r="HWB24"/>
      <c r="HWC24"/>
      <c r="HWD24"/>
      <c r="HWE24"/>
      <c r="HWF24"/>
      <c r="HWG24"/>
      <c r="HWH24"/>
      <c r="HWI24"/>
      <c r="HWJ24"/>
      <c r="HWK24"/>
      <c r="HWL24"/>
      <c r="HWM24"/>
      <c r="HWN24"/>
      <c r="HWO24"/>
      <c r="HWP24"/>
      <c r="HWQ24"/>
      <c r="HWR24"/>
      <c r="HWS24"/>
      <c r="HWT24"/>
      <c r="HWU24"/>
      <c r="HWV24"/>
      <c r="HWW24"/>
      <c r="HWX24"/>
      <c r="HWY24"/>
      <c r="HWZ24"/>
      <c r="HXA24"/>
      <c r="HXB24"/>
      <c r="HXC24"/>
      <c r="HXD24"/>
      <c r="HXE24"/>
      <c r="HXF24"/>
      <c r="HXG24"/>
      <c r="HXH24"/>
      <c r="HXI24"/>
      <c r="HXJ24"/>
      <c r="HXK24"/>
      <c r="HXL24"/>
      <c r="HXM24"/>
      <c r="HXN24"/>
      <c r="HXO24"/>
      <c r="HXP24"/>
      <c r="HXQ24"/>
      <c r="HXR24"/>
      <c r="HXS24"/>
      <c r="HXT24"/>
      <c r="HXU24"/>
      <c r="HXV24"/>
      <c r="HXW24"/>
      <c r="HXX24"/>
      <c r="HXY24"/>
      <c r="HXZ24"/>
      <c r="HYA24"/>
      <c r="HYB24"/>
      <c r="HYC24"/>
      <c r="HYD24"/>
      <c r="HYE24"/>
      <c r="HYF24"/>
      <c r="HYG24"/>
      <c r="HYH24"/>
      <c r="HYI24"/>
      <c r="HYJ24"/>
      <c r="HYK24"/>
      <c r="HYL24"/>
      <c r="HYM24"/>
      <c r="HYN24"/>
      <c r="HYO24"/>
      <c r="HYP24"/>
      <c r="HYQ24"/>
      <c r="HYR24"/>
      <c r="HYS24"/>
      <c r="HYT24"/>
      <c r="HYU24"/>
      <c r="HYV24"/>
      <c r="HYW24"/>
      <c r="HYX24"/>
      <c r="HYY24"/>
      <c r="HYZ24"/>
      <c r="HZA24"/>
      <c r="HZB24"/>
      <c r="HZC24"/>
      <c r="HZD24"/>
      <c r="HZE24"/>
      <c r="HZF24"/>
      <c r="HZG24"/>
      <c r="HZH24"/>
      <c r="HZI24"/>
      <c r="HZJ24"/>
      <c r="HZK24"/>
      <c r="HZL24"/>
      <c r="HZM24"/>
      <c r="HZN24"/>
      <c r="HZO24"/>
      <c r="HZP24"/>
      <c r="HZQ24"/>
      <c r="HZR24"/>
      <c r="HZS24"/>
      <c r="HZT24"/>
      <c r="HZU24"/>
      <c r="HZV24"/>
      <c r="HZW24"/>
      <c r="HZX24"/>
      <c r="HZY24"/>
      <c r="HZZ24"/>
      <c r="IAA24"/>
      <c r="IAB24"/>
      <c r="IAC24"/>
      <c r="IAD24"/>
      <c r="IAE24"/>
      <c r="IAF24"/>
      <c r="IAG24"/>
      <c r="IAH24"/>
      <c r="IAI24"/>
      <c r="IAJ24"/>
      <c r="IAK24"/>
      <c r="IAL24"/>
      <c r="IAM24"/>
      <c r="IAN24"/>
      <c r="IAO24"/>
      <c r="IAP24"/>
      <c r="IAQ24"/>
      <c r="IAR24"/>
      <c r="IAS24"/>
      <c r="IAT24"/>
      <c r="IAU24"/>
      <c r="IAV24"/>
      <c r="IAW24"/>
      <c r="IAX24"/>
      <c r="IAY24"/>
      <c r="IAZ24"/>
      <c r="IBA24"/>
      <c r="IBB24"/>
      <c r="IBC24"/>
      <c r="IBD24"/>
      <c r="IBE24"/>
      <c r="IBF24"/>
      <c r="IBG24"/>
      <c r="IBH24"/>
      <c r="IBI24"/>
      <c r="IBJ24"/>
      <c r="IBK24"/>
      <c r="IBL24"/>
      <c r="IBM24"/>
      <c r="IBN24"/>
      <c r="IBO24"/>
      <c r="IBP24"/>
      <c r="IBQ24"/>
      <c r="IBR24"/>
      <c r="IBS24"/>
      <c r="IBT24"/>
      <c r="IBU24"/>
      <c r="IBV24"/>
      <c r="IBW24"/>
      <c r="IBX24"/>
      <c r="IBY24"/>
      <c r="IBZ24"/>
      <c r="ICA24"/>
      <c r="ICB24"/>
      <c r="ICC24"/>
      <c r="ICD24"/>
      <c r="ICE24"/>
      <c r="ICF24"/>
      <c r="ICG24"/>
      <c r="ICH24"/>
      <c r="ICI24"/>
      <c r="ICJ24"/>
      <c r="ICK24"/>
      <c r="ICL24"/>
      <c r="ICM24"/>
      <c r="ICN24"/>
      <c r="ICO24"/>
      <c r="ICP24"/>
      <c r="ICQ24"/>
      <c r="ICR24"/>
      <c r="ICS24"/>
      <c r="ICT24"/>
      <c r="ICU24"/>
      <c r="ICV24"/>
      <c r="ICW24"/>
      <c r="ICX24"/>
      <c r="ICY24"/>
      <c r="ICZ24"/>
      <c r="IDA24"/>
      <c r="IDB24"/>
      <c r="IDC24"/>
      <c r="IDD24"/>
      <c r="IDE24"/>
      <c r="IDF24"/>
      <c r="IDG24"/>
      <c r="IDH24"/>
      <c r="IDI24"/>
      <c r="IDJ24"/>
      <c r="IDK24"/>
      <c r="IDL24"/>
      <c r="IDM24"/>
      <c r="IDN24"/>
      <c r="IDO24"/>
      <c r="IDP24"/>
      <c r="IDQ24"/>
      <c r="IDR24"/>
      <c r="IDS24"/>
      <c r="IDT24"/>
      <c r="IDU24"/>
      <c r="IDV24"/>
      <c r="IDW24"/>
      <c r="IDX24"/>
      <c r="IDY24"/>
      <c r="IDZ24"/>
      <c r="IEA24"/>
      <c r="IEB24"/>
      <c r="IEC24"/>
      <c r="IED24"/>
      <c r="IEE24"/>
      <c r="IEF24"/>
      <c r="IEG24"/>
      <c r="IEH24"/>
      <c r="IEI24"/>
      <c r="IEJ24"/>
      <c r="IEK24"/>
      <c r="IEL24"/>
      <c r="IEM24"/>
      <c r="IEN24"/>
      <c r="IEO24"/>
      <c r="IEP24"/>
      <c r="IEQ24"/>
      <c r="IER24"/>
      <c r="IES24"/>
      <c r="IET24"/>
      <c r="IEU24"/>
      <c r="IEV24"/>
      <c r="IEW24"/>
      <c r="IEX24"/>
      <c r="IEY24"/>
      <c r="IEZ24"/>
      <c r="IFA24"/>
      <c r="IFB24"/>
      <c r="IFC24"/>
      <c r="IFD24"/>
      <c r="IFE24"/>
      <c r="IFF24"/>
      <c r="IFG24"/>
      <c r="IFH24"/>
      <c r="IFI24"/>
      <c r="IFJ24"/>
      <c r="IFK24"/>
      <c r="IFL24"/>
      <c r="IFM24"/>
      <c r="IFN24"/>
      <c r="IFO24"/>
      <c r="IFP24"/>
      <c r="IFQ24"/>
      <c r="IFR24"/>
      <c r="IFS24"/>
      <c r="IFT24"/>
      <c r="IFU24"/>
      <c r="IFV24"/>
      <c r="IFW24"/>
      <c r="IFX24"/>
      <c r="IFY24"/>
      <c r="IFZ24"/>
      <c r="IGA24"/>
      <c r="IGB24"/>
      <c r="IGC24"/>
      <c r="IGD24"/>
      <c r="IGE24"/>
      <c r="IGF24"/>
      <c r="IGG24"/>
      <c r="IGH24"/>
      <c r="IGI24"/>
      <c r="IGJ24"/>
      <c r="IGK24"/>
      <c r="IGL24"/>
      <c r="IGM24"/>
      <c r="IGN24"/>
      <c r="IGO24"/>
      <c r="IGP24"/>
      <c r="IGQ24"/>
      <c r="IGR24"/>
      <c r="IGS24"/>
      <c r="IGT24"/>
      <c r="IGU24"/>
      <c r="IGV24"/>
      <c r="IGW24"/>
      <c r="IGX24"/>
      <c r="IGY24"/>
      <c r="IGZ24"/>
      <c r="IHA24"/>
      <c r="IHB24"/>
      <c r="IHC24"/>
      <c r="IHD24"/>
      <c r="IHE24"/>
      <c r="IHF24"/>
      <c r="IHG24"/>
      <c r="IHH24"/>
      <c r="IHI24"/>
      <c r="IHJ24"/>
      <c r="IHK24"/>
      <c r="IHL24"/>
      <c r="IHM24"/>
      <c r="IHN24"/>
      <c r="IHO24"/>
      <c r="IHP24"/>
      <c r="IHQ24"/>
      <c r="IHR24"/>
      <c r="IHS24"/>
      <c r="IHT24"/>
      <c r="IHU24"/>
      <c r="IHV24"/>
      <c r="IHW24"/>
      <c r="IHX24"/>
      <c r="IHY24"/>
      <c r="IHZ24"/>
      <c r="IIA24"/>
      <c r="IIB24"/>
      <c r="IIC24"/>
      <c r="IID24"/>
      <c r="IIE24"/>
      <c r="IIF24"/>
      <c r="IIG24"/>
      <c r="IIH24"/>
      <c r="III24"/>
      <c r="IIJ24"/>
      <c r="IIK24"/>
      <c r="IIL24"/>
      <c r="IIM24"/>
      <c r="IIN24"/>
      <c r="IIO24"/>
      <c r="IIP24"/>
      <c r="IIQ24"/>
      <c r="IIR24"/>
      <c r="IIS24"/>
      <c r="IIT24"/>
      <c r="IIU24"/>
      <c r="IIV24"/>
      <c r="IIW24"/>
      <c r="IIX24"/>
      <c r="IIY24"/>
      <c r="IIZ24"/>
      <c r="IJA24"/>
      <c r="IJB24"/>
      <c r="IJC24"/>
      <c r="IJD24"/>
      <c r="IJE24"/>
      <c r="IJF24"/>
      <c r="IJG24"/>
      <c r="IJH24"/>
      <c r="IJI24"/>
      <c r="IJJ24"/>
      <c r="IJK24"/>
      <c r="IJL24"/>
      <c r="IJM24"/>
      <c r="IJN24"/>
      <c r="IJO24"/>
      <c r="IJP24"/>
      <c r="IJQ24"/>
      <c r="IJR24"/>
      <c r="IJS24"/>
      <c r="IJT24"/>
      <c r="IJU24"/>
      <c r="IJV24"/>
      <c r="IJW24"/>
      <c r="IJX24"/>
      <c r="IJY24"/>
      <c r="IJZ24"/>
      <c r="IKA24"/>
      <c r="IKB24"/>
      <c r="IKC24"/>
      <c r="IKD24"/>
      <c r="IKE24"/>
      <c r="IKF24"/>
      <c r="IKG24"/>
      <c r="IKH24"/>
      <c r="IKI24"/>
      <c r="IKJ24"/>
      <c r="IKK24"/>
      <c r="IKL24"/>
      <c r="IKM24"/>
      <c r="IKN24"/>
      <c r="IKO24"/>
      <c r="IKP24"/>
      <c r="IKQ24"/>
      <c r="IKR24"/>
      <c r="IKS24"/>
      <c r="IKT24"/>
      <c r="IKU24"/>
      <c r="IKV24"/>
      <c r="IKW24"/>
      <c r="IKX24"/>
      <c r="IKY24"/>
      <c r="IKZ24"/>
      <c r="ILA24"/>
      <c r="ILB24"/>
      <c r="ILC24"/>
      <c r="ILD24"/>
      <c r="ILE24"/>
      <c r="ILF24"/>
      <c r="ILG24"/>
      <c r="ILH24"/>
      <c r="ILI24"/>
      <c r="ILJ24"/>
      <c r="ILK24"/>
      <c r="ILL24"/>
      <c r="ILM24"/>
      <c r="ILN24"/>
      <c r="ILO24"/>
      <c r="ILP24"/>
      <c r="ILQ24"/>
      <c r="ILR24"/>
      <c r="ILS24"/>
      <c r="ILT24"/>
      <c r="ILU24"/>
      <c r="ILV24"/>
      <c r="ILW24"/>
      <c r="ILX24"/>
      <c r="ILY24"/>
      <c r="ILZ24"/>
      <c r="IMA24"/>
      <c r="IMB24"/>
      <c r="IMC24"/>
      <c r="IMD24"/>
      <c r="IME24"/>
      <c r="IMF24"/>
      <c r="IMG24"/>
      <c r="IMH24"/>
      <c r="IMI24"/>
      <c r="IMJ24"/>
      <c r="IMK24"/>
      <c r="IML24"/>
      <c r="IMM24"/>
      <c r="IMN24"/>
      <c r="IMO24"/>
      <c r="IMP24"/>
      <c r="IMQ24"/>
      <c r="IMR24"/>
      <c r="IMS24"/>
      <c r="IMT24"/>
      <c r="IMU24"/>
      <c r="IMV24"/>
      <c r="IMW24"/>
      <c r="IMX24"/>
      <c r="IMY24"/>
      <c r="IMZ24"/>
      <c r="INA24"/>
      <c r="INB24"/>
      <c r="INC24"/>
      <c r="IND24"/>
      <c r="INE24"/>
      <c r="INF24"/>
      <c r="ING24"/>
      <c r="INH24"/>
      <c r="INI24"/>
      <c r="INJ24"/>
      <c r="INK24"/>
      <c r="INL24"/>
      <c r="INM24"/>
      <c r="INN24"/>
      <c r="INO24"/>
      <c r="INP24"/>
      <c r="INQ24"/>
      <c r="INR24"/>
      <c r="INS24"/>
      <c r="INT24"/>
      <c r="INU24"/>
      <c r="INV24"/>
      <c r="INW24"/>
      <c r="INX24"/>
      <c r="INY24"/>
      <c r="INZ24"/>
      <c r="IOA24"/>
      <c r="IOB24"/>
      <c r="IOC24"/>
      <c r="IOD24"/>
      <c r="IOE24"/>
      <c r="IOF24"/>
      <c r="IOG24"/>
      <c r="IOH24"/>
      <c r="IOI24"/>
      <c r="IOJ24"/>
      <c r="IOK24"/>
      <c r="IOL24"/>
      <c r="IOM24"/>
      <c r="ION24"/>
      <c r="IOO24"/>
      <c r="IOP24"/>
      <c r="IOQ24"/>
      <c r="IOR24"/>
      <c r="IOS24"/>
      <c r="IOT24"/>
      <c r="IOU24"/>
      <c r="IOV24"/>
      <c r="IOW24"/>
      <c r="IOX24"/>
      <c r="IOY24"/>
      <c r="IOZ24"/>
      <c r="IPA24"/>
      <c r="IPB24"/>
      <c r="IPC24"/>
      <c r="IPD24"/>
      <c r="IPE24"/>
      <c r="IPF24"/>
      <c r="IPG24"/>
      <c r="IPH24"/>
      <c r="IPI24"/>
      <c r="IPJ24"/>
      <c r="IPK24"/>
      <c r="IPL24"/>
      <c r="IPM24"/>
      <c r="IPN24"/>
      <c r="IPO24"/>
      <c r="IPP24"/>
      <c r="IPQ24"/>
      <c r="IPR24"/>
      <c r="IPS24"/>
      <c r="IPT24"/>
      <c r="IPU24"/>
      <c r="IPV24"/>
      <c r="IPW24"/>
      <c r="IPX24"/>
      <c r="IPY24"/>
      <c r="IPZ24"/>
      <c r="IQA24"/>
      <c r="IQB24"/>
      <c r="IQC24"/>
      <c r="IQD24"/>
      <c r="IQE24"/>
      <c r="IQF24"/>
      <c r="IQG24"/>
      <c r="IQH24"/>
      <c r="IQI24"/>
      <c r="IQJ24"/>
      <c r="IQK24"/>
      <c r="IQL24"/>
      <c r="IQM24"/>
      <c r="IQN24"/>
      <c r="IQO24"/>
      <c r="IQP24"/>
      <c r="IQQ24"/>
      <c r="IQR24"/>
      <c r="IQS24"/>
      <c r="IQT24"/>
      <c r="IQU24"/>
      <c r="IQV24"/>
      <c r="IQW24"/>
      <c r="IQX24"/>
      <c r="IQY24"/>
      <c r="IQZ24"/>
      <c r="IRA24"/>
      <c r="IRB24"/>
      <c r="IRC24"/>
      <c r="IRD24"/>
      <c r="IRE24"/>
      <c r="IRF24"/>
      <c r="IRG24"/>
      <c r="IRH24"/>
      <c r="IRI24"/>
      <c r="IRJ24"/>
      <c r="IRK24"/>
      <c r="IRL24"/>
      <c r="IRM24"/>
      <c r="IRN24"/>
      <c r="IRO24"/>
      <c r="IRP24"/>
      <c r="IRQ24"/>
      <c r="IRR24"/>
      <c r="IRS24"/>
      <c r="IRT24"/>
      <c r="IRU24"/>
      <c r="IRV24"/>
      <c r="IRW24"/>
      <c r="IRX24"/>
      <c r="IRY24"/>
      <c r="IRZ24"/>
      <c r="ISA24"/>
      <c r="ISB24"/>
      <c r="ISC24"/>
      <c r="ISD24"/>
      <c r="ISE24"/>
      <c r="ISF24"/>
      <c r="ISG24"/>
      <c r="ISH24"/>
      <c r="ISI24"/>
      <c r="ISJ24"/>
      <c r="ISK24"/>
      <c r="ISL24"/>
      <c r="ISM24"/>
      <c r="ISN24"/>
      <c r="ISO24"/>
      <c r="ISP24"/>
      <c r="ISQ24"/>
      <c r="ISR24"/>
      <c r="ISS24"/>
      <c r="IST24"/>
      <c r="ISU24"/>
      <c r="ISV24"/>
      <c r="ISW24"/>
      <c r="ISX24"/>
      <c r="ISY24"/>
      <c r="ISZ24"/>
      <c r="ITA24"/>
      <c r="ITB24"/>
      <c r="ITC24"/>
      <c r="ITD24"/>
      <c r="ITE24"/>
      <c r="ITF24"/>
      <c r="ITG24"/>
      <c r="ITH24"/>
      <c r="ITI24"/>
      <c r="ITJ24"/>
      <c r="ITK24"/>
      <c r="ITL24"/>
      <c r="ITM24"/>
      <c r="ITN24"/>
      <c r="ITO24"/>
      <c r="ITP24"/>
      <c r="ITQ24"/>
      <c r="ITR24"/>
      <c r="ITS24"/>
      <c r="ITT24"/>
      <c r="ITU24"/>
      <c r="ITV24"/>
      <c r="ITW24"/>
      <c r="ITX24"/>
      <c r="ITY24"/>
      <c r="ITZ24"/>
      <c r="IUA24"/>
      <c r="IUB24"/>
      <c r="IUC24"/>
      <c r="IUD24"/>
      <c r="IUE24"/>
      <c r="IUF24"/>
      <c r="IUG24"/>
      <c r="IUH24"/>
      <c r="IUI24"/>
      <c r="IUJ24"/>
      <c r="IUK24"/>
      <c r="IUL24"/>
      <c r="IUM24"/>
      <c r="IUN24"/>
      <c r="IUO24"/>
      <c r="IUP24"/>
      <c r="IUQ24"/>
      <c r="IUR24"/>
      <c r="IUS24"/>
      <c r="IUT24"/>
      <c r="IUU24"/>
      <c r="IUV24"/>
      <c r="IUW24"/>
      <c r="IUX24"/>
      <c r="IUY24"/>
      <c r="IUZ24"/>
      <c r="IVA24"/>
      <c r="IVB24"/>
      <c r="IVC24"/>
      <c r="IVD24"/>
      <c r="IVE24"/>
      <c r="IVF24"/>
      <c r="IVG24"/>
      <c r="IVH24"/>
      <c r="IVI24"/>
      <c r="IVJ24"/>
      <c r="IVK24"/>
      <c r="IVL24"/>
      <c r="IVM24"/>
      <c r="IVN24"/>
      <c r="IVO24"/>
      <c r="IVP24"/>
      <c r="IVQ24"/>
      <c r="IVR24"/>
      <c r="IVS24"/>
      <c r="IVT24"/>
      <c r="IVU24"/>
      <c r="IVV24"/>
      <c r="IVW24"/>
      <c r="IVX24"/>
      <c r="IVY24"/>
      <c r="IVZ24"/>
      <c r="IWA24"/>
      <c r="IWB24"/>
      <c r="IWC24"/>
      <c r="IWD24"/>
      <c r="IWE24"/>
      <c r="IWF24"/>
      <c r="IWG24"/>
      <c r="IWH24"/>
      <c r="IWI24"/>
      <c r="IWJ24"/>
      <c r="IWK24"/>
      <c r="IWL24"/>
      <c r="IWM24"/>
      <c r="IWN24"/>
      <c r="IWO24"/>
      <c r="IWP24"/>
      <c r="IWQ24"/>
      <c r="IWR24"/>
      <c r="IWS24"/>
      <c r="IWT24"/>
      <c r="IWU24"/>
      <c r="IWV24"/>
      <c r="IWW24"/>
      <c r="IWX24"/>
      <c r="IWY24"/>
      <c r="IWZ24"/>
      <c r="IXA24"/>
      <c r="IXB24"/>
      <c r="IXC24"/>
      <c r="IXD24"/>
      <c r="IXE24"/>
      <c r="IXF24"/>
      <c r="IXG24"/>
      <c r="IXH24"/>
      <c r="IXI24"/>
      <c r="IXJ24"/>
      <c r="IXK24"/>
      <c r="IXL24"/>
      <c r="IXM24"/>
      <c r="IXN24"/>
      <c r="IXO24"/>
      <c r="IXP24"/>
      <c r="IXQ24"/>
      <c r="IXR24"/>
      <c r="IXS24"/>
      <c r="IXT24"/>
      <c r="IXU24"/>
      <c r="IXV24"/>
      <c r="IXW24"/>
      <c r="IXX24"/>
      <c r="IXY24"/>
      <c r="IXZ24"/>
      <c r="IYA24"/>
      <c r="IYB24"/>
      <c r="IYC24"/>
      <c r="IYD24"/>
      <c r="IYE24"/>
      <c r="IYF24"/>
      <c r="IYG24"/>
      <c r="IYH24"/>
      <c r="IYI24"/>
      <c r="IYJ24"/>
      <c r="IYK24"/>
      <c r="IYL24"/>
      <c r="IYM24"/>
      <c r="IYN24"/>
      <c r="IYO24"/>
      <c r="IYP24"/>
      <c r="IYQ24"/>
      <c r="IYR24"/>
      <c r="IYS24"/>
      <c r="IYT24"/>
      <c r="IYU24"/>
      <c r="IYV24"/>
      <c r="IYW24"/>
      <c r="IYX24"/>
      <c r="IYY24"/>
      <c r="IYZ24"/>
      <c r="IZA24"/>
      <c r="IZB24"/>
      <c r="IZC24"/>
      <c r="IZD24"/>
      <c r="IZE24"/>
      <c r="IZF24"/>
      <c r="IZG24"/>
      <c r="IZH24"/>
      <c r="IZI24"/>
      <c r="IZJ24"/>
      <c r="IZK24"/>
      <c r="IZL24"/>
      <c r="IZM24"/>
      <c r="IZN24"/>
      <c r="IZO24"/>
      <c r="IZP24"/>
      <c r="IZQ24"/>
      <c r="IZR24"/>
      <c r="IZS24"/>
      <c r="IZT24"/>
      <c r="IZU24"/>
      <c r="IZV24"/>
      <c r="IZW24"/>
      <c r="IZX24"/>
      <c r="IZY24"/>
      <c r="IZZ24"/>
      <c r="JAA24"/>
      <c r="JAB24"/>
      <c r="JAC24"/>
      <c r="JAD24"/>
      <c r="JAE24"/>
      <c r="JAF24"/>
      <c r="JAG24"/>
      <c r="JAH24"/>
      <c r="JAI24"/>
      <c r="JAJ24"/>
      <c r="JAK24"/>
      <c r="JAL24"/>
      <c r="JAM24"/>
      <c r="JAN24"/>
      <c r="JAO24"/>
      <c r="JAP24"/>
      <c r="JAQ24"/>
      <c r="JAR24"/>
      <c r="JAS24"/>
      <c r="JAT24"/>
      <c r="JAU24"/>
      <c r="JAV24"/>
      <c r="JAW24"/>
      <c r="JAX24"/>
      <c r="JAY24"/>
      <c r="JAZ24"/>
      <c r="JBA24"/>
      <c r="JBB24"/>
      <c r="JBC24"/>
      <c r="JBD24"/>
      <c r="JBE24"/>
      <c r="JBF24"/>
      <c r="JBG24"/>
      <c r="JBH24"/>
      <c r="JBI24"/>
      <c r="JBJ24"/>
      <c r="JBK24"/>
      <c r="JBL24"/>
      <c r="JBM24"/>
      <c r="JBN24"/>
      <c r="JBO24"/>
      <c r="JBP24"/>
      <c r="JBQ24"/>
      <c r="JBR24"/>
      <c r="JBS24"/>
      <c r="JBT24"/>
      <c r="JBU24"/>
      <c r="JBV24"/>
      <c r="JBW24"/>
      <c r="JBX24"/>
      <c r="JBY24"/>
      <c r="JBZ24"/>
      <c r="JCA24"/>
      <c r="JCB24"/>
      <c r="JCC24"/>
      <c r="JCD24"/>
      <c r="JCE24"/>
      <c r="JCF24"/>
      <c r="JCG24"/>
      <c r="JCH24"/>
      <c r="JCI24"/>
      <c r="JCJ24"/>
      <c r="JCK24"/>
      <c r="JCL24"/>
      <c r="JCM24"/>
      <c r="JCN24"/>
      <c r="JCO24"/>
      <c r="JCP24"/>
      <c r="JCQ24"/>
      <c r="JCR24"/>
      <c r="JCS24"/>
      <c r="JCT24"/>
      <c r="JCU24"/>
      <c r="JCV24"/>
      <c r="JCW24"/>
      <c r="JCX24"/>
      <c r="JCY24"/>
      <c r="JCZ24"/>
      <c r="JDA24"/>
      <c r="JDB24"/>
      <c r="JDC24"/>
      <c r="JDD24"/>
      <c r="JDE24"/>
      <c r="JDF24"/>
      <c r="JDG24"/>
      <c r="JDH24"/>
      <c r="JDI24"/>
      <c r="JDJ24"/>
      <c r="JDK24"/>
      <c r="JDL24"/>
      <c r="JDM24"/>
      <c r="JDN24"/>
      <c r="JDO24"/>
      <c r="JDP24"/>
      <c r="JDQ24"/>
      <c r="JDR24"/>
      <c r="JDS24"/>
      <c r="JDT24"/>
      <c r="JDU24"/>
      <c r="JDV24"/>
      <c r="JDW24"/>
      <c r="JDX24"/>
      <c r="JDY24"/>
      <c r="JDZ24"/>
      <c r="JEA24"/>
      <c r="JEB24"/>
      <c r="JEC24"/>
      <c r="JED24"/>
      <c r="JEE24"/>
      <c r="JEF24"/>
      <c r="JEG24"/>
      <c r="JEH24"/>
      <c r="JEI24"/>
      <c r="JEJ24"/>
      <c r="JEK24"/>
      <c r="JEL24"/>
      <c r="JEM24"/>
      <c r="JEN24"/>
      <c r="JEO24"/>
      <c r="JEP24"/>
      <c r="JEQ24"/>
      <c r="JER24"/>
      <c r="JES24"/>
      <c r="JET24"/>
      <c r="JEU24"/>
      <c r="JEV24"/>
      <c r="JEW24"/>
      <c r="JEX24"/>
      <c r="JEY24"/>
      <c r="JEZ24"/>
      <c r="JFA24"/>
      <c r="JFB24"/>
      <c r="JFC24"/>
      <c r="JFD24"/>
      <c r="JFE24"/>
      <c r="JFF24"/>
      <c r="JFG24"/>
      <c r="JFH24"/>
      <c r="JFI24"/>
      <c r="JFJ24"/>
      <c r="JFK24"/>
      <c r="JFL24"/>
      <c r="JFM24"/>
      <c r="JFN24"/>
      <c r="JFO24"/>
      <c r="JFP24"/>
      <c r="JFQ24"/>
      <c r="JFR24"/>
      <c r="JFS24"/>
      <c r="JFT24"/>
      <c r="JFU24"/>
      <c r="JFV24"/>
      <c r="JFW24"/>
      <c r="JFX24"/>
      <c r="JFY24"/>
      <c r="JFZ24"/>
      <c r="JGA24"/>
      <c r="JGB24"/>
      <c r="JGC24"/>
      <c r="JGD24"/>
      <c r="JGE24"/>
      <c r="JGF24"/>
      <c r="JGG24"/>
      <c r="JGH24"/>
      <c r="JGI24"/>
      <c r="JGJ24"/>
      <c r="JGK24"/>
      <c r="JGL24"/>
      <c r="JGM24"/>
      <c r="JGN24"/>
      <c r="JGO24"/>
      <c r="JGP24"/>
      <c r="JGQ24"/>
      <c r="JGR24"/>
      <c r="JGS24"/>
      <c r="JGT24"/>
      <c r="JGU24"/>
      <c r="JGV24"/>
      <c r="JGW24"/>
      <c r="JGX24"/>
      <c r="JGY24"/>
      <c r="JGZ24"/>
      <c r="JHA24"/>
      <c r="JHB24"/>
      <c r="JHC24"/>
      <c r="JHD24"/>
      <c r="JHE24"/>
      <c r="JHF24"/>
      <c r="JHG24"/>
      <c r="JHH24"/>
      <c r="JHI24"/>
      <c r="JHJ24"/>
      <c r="JHK24"/>
      <c r="JHL24"/>
      <c r="JHM24"/>
      <c r="JHN24"/>
      <c r="JHO24"/>
      <c r="JHP24"/>
      <c r="JHQ24"/>
      <c r="JHR24"/>
      <c r="JHS24"/>
      <c r="JHT24"/>
      <c r="JHU24"/>
      <c r="JHV24"/>
      <c r="JHW24"/>
      <c r="JHX24"/>
      <c r="JHY24"/>
      <c r="JHZ24"/>
      <c r="JIA24"/>
      <c r="JIB24"/>
      <c r="JIC24"/>
      <c r="JID24"/>
      <c r="JIE24"/>
      <c r="JIF24"/>
      <c r="JIG24"/>
      <c r="JIH24"/>
      <c r="JII24"/>
      <c r="JIJ24"/>
      <c r="JIK24"/>
      <c r="JIL24"/>
      <c r="JIM24"/>
      <c r="JIN24"/>
      <c r="JIO24"/>
      <c r="JIP24"/>
      <c r="JIQ24"/>
      <c r="JIR24"/>
      <c r="JIS24"/>
      <c r="JIT24"/>
      <c r="JIU24"/>
      <c r="JIV24"/>
      <c r="JIW24"/>
      <c r="JIX24"/>
      <c r="JIY24"/>
      <c r="JIZ24"/>
      <c r="JJA24"/>
      <c r="JJB24"/>
      <c r="JJC24"/>
      <c r="JJD24"/>
      <c r="JJE24"/>
      <c r="JJF24"/>
      <c r="JJG24"/>
      <c r="JJH24"/>
      <c r="JJI24"/>
      <c r="JJJ24"/>
      <c r="JJK24"/>
      <c r="JJL24"/>
      <c r="JJM24"/>
      <c r="JJN24"/>
      <c r="JJO24"/>
      <c r="JJP24"/>
      <c r="JJQ24"/>
      <c r="JJR24"/>
      <c r="JJS24"/>
      <c r="JJT24"/>
      <c r="JJU24"/>
      <c r="JJV24"/>
      <c r="JJW24"/>
      <c r="JJX24"/>
      <c r="JJY24"/>
      <c r="JJZ24"/>
      <c r="JKA24"/>
      <c r="JKB24"/>
      <c r="JKC24"/>
      <c r="JKD24"/>
      <c r="JKE24"/>
      <c r="JKF24"/>
      <c r="JKG24"/>
      <c r="JKH24"/>
      <c r="JKI24"/>
      <c r="JKJ24"/>
      <c r="JKK24"/>
      <c r="JKL24"/>
      <c r="JKM24"/>
      <c r="JKN24"/>
      <c r="JKO24"/>
      <c r="JKP24"/>
      <c r="JKQ24"/>
      <c r="JKR24"/>
      <c r="JKS24"/>
      <c r="JKT24"/>
      <c r="JKU24"/>
      <c r="JKV24"/>
      <c r="JKW24"/>
      <c r="JKX24"/>
      <c r="JKY24"/>
      <c r="JKZ24"/>
      <c r="JLA24"/>
      <c r="JLB24"/>
      <c r="JLC24"/>
      <c r="JLD24"/>
      <c r="JLE24"/>
      <c r="JLF24"/>
      <c r="JLG24"/>
      <c r="JLH24"/>
      <c r="JLI24"/>
      <c r="JLJ24"/>
      <c r="JLK24"/>
      <c r="JLL24"/>
      <c r="JLM24"/>
      <c r="JLN24"/>
      <c r="JLO24"/>
      <c r="JLP24"/>
      <c r="JLQ24"/>
      <c r="JLR24"/>
      <c r="JLS24"/>
      <c r="JLT24"/>
      <c r="JLU24"/>
      <c r="JLV24"/>
      <c r="JLW24"/>
      <c r="JLX24"/>
      <c r="JLY24"/>
      <c r="JLZ24"/>
      <c r="JMA24"/>
      <c r="JMB24"/>
      <c r="JMC24"/>
      <c r="JMD24"/>
      <c r="JME24"/>
      <c r="JMF24"/>
      <c r="JMG24"/>
      <c r="JMH24"/>
      <c r="JMI24"/>
      <c r="JMJ24"/>
      <c r="JMK24"/>
      <c r="JML24"/>
      <c r="JMM24"/>
      <c r="JMN24"/>
      <c r="JMO24"/>
      <c r="JMP24"/>
      <c r="JMQ24"/>
      <c r="JMR24"/>
      <c r="JMS24"/>
      <c r="JMT24"/>
      <c r="JMU24"/>
      <c r="JMV24"/>
      <c r="JMW24"/>
      <c r="JMX24"/>
      <c r="JMY24"/>
      <c r="JMZ24"/>
      <c r="JNA24"/>
      <c r="JNB24"/>
      <c r="JNC24"/>
      <c r="JND24"/>
      <c r="JNE24"/>
      <c r="JNF24"/>
      <c r="JNG24"/>
      <c r="JNH24"/>
      <c r="JNI24"/>
      <c r="JNJ24"/>
      <c r="JNK24"/>
      <c r="JNL24"/>
      <c r="JNM24"/>
      <c r="JNN24"/>
      <c r="JNO24"/>
      <c r="JNP24"/>
      <c r="JNQ24"/>
      <c r="JNR24"/>
      <c r="JNS24"/>
      <c r="JNT24"/>
      <c r="JNU24"/>
      <c r="JNV24"/>
      <c r="JNW24"/>
      <c r="JNX24"/>
      <c r="JNY24"/>
      <c r="JNZ24"/>
      <c r="JOA24"/>
      <c r="JOB24"/>
      <c r="JOC24"/>
      <c r="JOD24"/>
      <c r="JOE24"/>
      <c r="JOF24"/>
      <c r="JOG24"/>
      <c r="JOH24"/>
      <c r="JOI24"/>
      <c r="JOJ24"/>
      <c r="JOK24"/>
      <c r="JOL24"/>
      <c r="JOM24"/>
      <c r="JON24"/>
      <c r="JOO24"/>
      <c r="JOP24"/>
      <c r="JOQ24"/>
      <c r="JOR24"/>
      <c r="JOS24"/>
      <c r="JOT24"/>
      <c r="JOU24"/>
      <c r="JOV24"/>
      <c r="JOW24"/>
      <c r="JOX24"/>
      <c r="JOY24"/>
      <c r="JOZ24"/>
      <c r="JPA24"/>
      <c r="JPB24"/>
      <c r="JPC24"/>
      <c r="JPD24"/>
      <c r="JPE24"/>
      <c r="JPF24"/>
      <c r="JPG24"/>
      <c r="JPH24"/>
      <c r="JPI24"/>
      <c r="JPJ24"/>
      <c r="JPK24"/>
      <c r="JPL24"/>
      <c r="JPM24"/>
      <c r="JPN24"/>
      <c r="JPO24"/>
      <c r="JPP24"/>
      <c r="JPQ24"/>
      <c r="JPR24"/>
      <c r="JPS24"/>
      <c r="JPT24"/>
      <c r="JPU24"/>
      <c r="JPV24"/>
      <c r="JPW24"/>
      <c r="JPX24"/>
      <c r="JPY24"/>
      <c r="JPZ24"/>
      <c r="JQA24"/>
      <c r="JQB24"/>
      <c r="JQC24"/>
      <c r="JQD24"/>
      <c r="JQE24"/>
      <c r="JQF24"/>
      <c r="JQG24"/>
      <c r="JQH24"/>
      <c r="JQI24"/>
      <c r="JQJ24"/>
      <c r="JQK24"/>
      <c r="JQL24"/>
      <c r="JQM24"/>
      <c r="JQN24"/>
      <c r="JQO24"/>
      <c r="JQP24"/>
      <c r="JQQ24"/>
      <c r="JQR24"/>
      <c r="JQS24"/>
      <c r="JQT24"/>
      <c r="JQU24"/>
      <c r="JQV24"/>
      <c r="JQW24"/>
      <c r="JQX24"/>
      <c r="JQY24"/>
      <c r="JQZ24"/>
      <c r="JRA24"/>
      <c r="JRB24"/>
      <c r="JRC24"/>
      <c r="JRD24"/>
      <c r="JRE24"/>
      <c r="JRF24"/>
      <c r="JRG24"/>
      <c r="JRH24"/>
      <c r="JRI24"/>
      <c r="JRJ24"/>
      <c r="JRK24"/>
      <c r="JRL24"/>
      <c r="JRM24"/>
      <c r="JRN24"/>
      <c r="JRO24"/>
      <c r="JRP24"/>
      <c r="JRQ24"/>
      <c r="JRR24"/>
      <c r="JRS24"/>
      <c r="JRT24"/>
      <c r="JRU24"/>
      <c r="JRV24"/>
      <c r="JRW24"/>
      <c r="JRX24"/>
      <c r="JRY24"/>
      <c r="JRZ24"/>
      <c r="JSA24"/>
      <c r="JSB24"/>
      <c r="JSC24"/>
      <c r="JSD24"/>
      <c r="JSE24"/>
      <c r="JSF24"/>
      <c r="JSG24"/>
      <c r="JSH24"/>
      <c r="JSI24"/>
      <c r="JSJ24"/>
      <c r="JSK24"/>
      <c r="JSL24"/>
      <c r="JSM24"/>
      <c r="JSN24"/>
      <c r="JSO24"/>
      <c r="JSP24"/>
      <c r="JSQ24"/>
      <c r="JSR24"/>
      <c r="JSS24"/>
      <c r="JST24"/>
      <c r="JSU24"/>
      <c r="JSV24"/>
      <c r="JSW24"/>
      <c r="JSX24"/>
      <c r="JSY24"/>
      <c r="JSZ24"/>
      <c r="JTA24"/>
      <c r="JTB24"/>
      <c r="JTC24"/>
      <c r="JTD24"/>
      <c r="JTE24"/>
      <c r="JTF24"/>
      <c r="JTG24"/>
      <c r="JTH24"/>
      <c r="JTI24"/>
      <c r="JTJ24"/>
      <c r="JTK24"/>
      <c r="JTL24"/>
      <c r="JTM24"/>
      <c r="JTN24"/>
      <c r="JTO24"/>
      <c r="JTP24"/>
      <c r="JTQ24"/>
      <c r="JTR24"/>
      <c r="JTS24"/>
      <c r="JTT24"/>
      <c r="JTU24"/>
      <c r="JTV24"/>
      <c r="JTW24"/>
      <c r="JTX24"/>
      <c r="JTY24"/>
      <c r="JTZ24"/>
      <c r="JUA24"/>
      <c r="JUB24"/>
      <c r="JUC24"/>
      <c r="JUD24"/>
      <c r="JUE24"/>
      <c r="JUF24"/>
      <c r="JUG24"/>
      <c r="JUH24"/>
      <c r="JUI24"/>
      <c r="JUJ24"/>
      <c r="JUK24"/>
      <c r="JUL24"/>
      <c r="JUM24"/>
      <c r="JUN24"/>
      <c r="JUO24"/>
      <c r="JUP24"/>
      <c r="JUQ24"/>
      <c r="JUR24"/>
      <c r="JUS24"/>
      <c r="JUT24"/>
      <c r="JUU24"/>
      <c r="JUV24"/>
      <c r="JUW24"/>
      <c r="JUX24"/>
      <c r="JUY24"/>
      <c r="JUZ24"/>
      <c r="JVA24"/>
      <c r="JVB24"/>
      <c r="JVC24"/>
      <c r="JVD24"/>
      <c r="JVE24"/>
      <c r="JVF24"/>
      <c r="JVG24"/>
      <c r="JVH24"/>
      <c r="JVI24"/>
      <c r="JVJ24"/>
      <c r="JVK24"/>
      <c r="JVL24"/>
      <c r="JVM24"/>
      <c r="JVN24"/>
      <c r="JVO24"/>
      <c r="JVP24"/>
      <c r="JVQ24"/>
      <c r="JVR24"/>
      <c r="JVS24"/>
      <c r="JVT24"/>
      <c r="JVU24"/>
      <c r="JVV24"/>
      <c r="JVW24"/>
      <c r="JVX24"/>
      <c r="JVY24"/>
      <c r="JVZ24"/>
      <c r="JWA24"/>
      <c r="JWB24"/>
      <c r="JWC24"/>
      <c r="JWD24"/>
      <c r="JWE24"/>
      <c r="JWF24"/>
      <c r="JWG24"/>
      <c r="JWH24"/>
      <c r="JWI24"/>
      <c r="JWJ24"/>
      <c r="JWK24"/>
      <c r="JWL24"/>
      <c r="JWM24"/>
      <c r="JWN24"/>
      <c r="JWO24"/>
      <c r="JWP24"/>
      <c r="JWQ24"/>
      <c r="JWR24"/>
      <c r="JWS24"/>
      <c r="JWT24"/>
      <c r="JWU24"/>
      <c r="JWV24"/>
      <c r="JWW24"/>
      <c r="JWX24"/>
      <c r="JWY24"/>
      <c r="JWZ24"/>
      <c r="JXA24"/>
      <c r="JXB24"/>
      <c r="JXC24"/>
      <c r="JXD24"/>
      <c r="JXE24"/>
      <c r="JXF24"/>
      <c r="JXG24"/>
      <c r="JXH24"/>
      <c r="JXI24"/>
      <c r="JXJ24"/>
      <c r="JXK24"/>
      <c r="JXL24"/>
      <c r="JXM24"/>
      <c r="JXN24"/>
      <c r="JXO24"/>
      <c r="JXP24"/>
      <c r="JXQ24"/>
      <c r="JXR24"/>
      <c r="JXS24"/>
      <c r="JXT24"/>
      <c r="JXU24"/>
      <c r="JXV24"/>
      <c r="JXW24"/>
      <c r="JXX24"/>
      <c r="JXY24"/>
      <c r="JXZ24"/>
      <c r="JYA24"/>
      <c r="JYB24"/>
      <c r="JYC24"/>
      <c r="JYD24"/>
      <c r="JYE24"/>
      <c r="JYF24"/>
      <c r="JYG24"/>
      <c r="JYH24"/>
      <c r="JYI24"/>
      <c r="JYJ24"/>
      <c r="JYK24"/>
      <c r="JYL24"/>
      <c r="JYM24"/>
      <c r="JYN24"/>
      <c r="JYO24"/>
      <c r="JYP24"/>
      <c r="JYQ24"/>
      <c r="JYR24"/>
      <c r="JYS24"/>
      <c r="JYT24"/>
      <c r="JYU24"/>
      <c r="JYV24"/>
      <c r="JYW24"/>
      <c r="JYX24"/>
      <c r="JYY24"/>
      <c r="JYZ24"/>
      <c r="JZA24"/>
      <c r="JZB24"/>
      <c r="JZC24"/>
      <c r="JZD24"/>
      <c r="JZE24"/>
      <c r="JZF24"/>
      <c r="JZG24"/>
      <c r="JZH24"/>
      <c r="JZI24"/>
      <c r="JZJ24"/>
      <c r="JZK24"/>
      <c r="JZL24"/>
      <c r="JZM24"/>
      <c r="JZN24"/>
      <c r="JZO24"/>
      <c r="JZP24"/>
      <c r="JZQ24"/>
      <c r="JZR24"/>
      <c r="JZS24"/>
      <c r="JZT24"/>
      <c r="JZU24"/>
      <c r="JZV24"/>
      <c r="JZW24"/>
      <c r="JZX24"/>
      <c r="JZY24"/>
      <c r="JZZ24"/>
      <c r="KAA24"/>
      <c r="KAB24"/>
      <c r="KAC24"/>
      <c r="KAD24"/>
      <c r="KAE24"/>
      <c r="KAF24"/>
      <c r="KAG24"/>
      <c r="KAH24"/>
      <c r="KAI24"/>
      <c r="KAJ24"/>
      <c r="KAK24"/>
      <c r="KAL24"/>
      <c r="KAM24"/>
      <c r="KAN24"/>
      <c r="KAO24"/>
      <c r="KAP24"/>
      <c r="KAQ24"/>
      <c r="KAR24"/>
      <c r="KAS24"/>
      <c r="KAT24"/>
      <c r="KAU24"/>
      <c r="KAV24"/>
      <c r="KAW24"/>
      <c r="KAX24"/>
      <c r="KAY24"/>
      <c r="KAZ24"/>
      <c r="KBA24"/>
      <c r="KBB24"/>
      <c r="KBC24"/>
      <c r="KBD24"/>
      <c r="KBE24"/>
      <c r="KBF24"/>
      <c r="KBG24"/>
      <c r="KBH24"/>
      <c r="KBI24"/>
      <c r="KBJ24"/>
      <c r="KBK24"/>
      <c r="KBL24"/>
      <c r="KBM24"/>
      <c r="KBN24"/>
      <c r="KBO24"/>
      <c r="KBP24"/>
      <c r="KBQ24"/>
      <c r="KBR24"/>
      <c r="KBS24"/>
      <c r="KBT24"/>
      <c r="KBU24"/>
      <c r="KBV24"/>
      <c r="KBW24"/>
      <c r="KBX24"/>
      <c r="KBY24"/>
      <c r="KBZ24"/>
      <c r="KCA24"/>
      <c r="KCB24"/>
      <c r="KCC24"/>
      <c r="KCD24"/>
      <c r="KCE24"/>
      <c r="KCF24"/>
      <c r="KCG24"/>
      <c r="KCH24"/>
      <c r="KCI24"/>
      <c r="KCJ24"/>
      <c r="KCK24"/>
      <c r="KCL24"/>
      <c r="KCM24"/>
      <c r="KCN24"/>
      <c r="KCO24"/>
      <c r="KCP24"/>
      <c r="KCQ24"/>
      <c r="KCR24"/>
      <c r="KCS24"/>
      <c r="KCT24"/>
      <c r="KCU24"/>
      <c r="KCV24"/>
      <c r="KCW24"/>
      <c r="KCX24"/>
      <c r="KCY24"/>
      <c r="KCZ24"/>
      <c r="KDA24"/>
      <c r="KDB24"/>
      <c r="KDC24"/>
      <c r="KDD24"/>
      <c r="KDE24"/>
      <c r="KDF24"/>
      <c r="KDG24"/>
      <c r="KDH24"/>
      <c r="KDI24"/>
      <c r="KDJ24"/>
      <c r="KDK24"/>
      <c r="KDL24"/>
      <c r="KDM24"/>
      <c r="KDN24"/>
      <c r="KDO24"/>
      <c r="KDP24"/>
      <c r="KDQ24"/>
      <c r="KDR24"/>
      <c r="KDS24"/>
      <c r="KDT24"/>
      <c r="KDU24"/>
      <c r="KDV24"/>
      <c r="KDW24"/>
      <c r="KDX24"/>
      <c r="KDY24"/>
      <c r="KDZ24"/>
      <c r="KEA24"/>
      <c r="KEB24"/>
      <c r="KEC24"/>
      <c r="KED24"/>
      <c r="KEE24"/>
      <c r="KEF24"/>
      <c r="KEG24"/>
      <c r="KEH24"/>
      <c r="KEI24"/>
      <c r="KEJ24"/>
      <c r="KEK24"/>
      <c r="KEL24"/>
      <c r="KEM24"/>
      <c r="KEN24"/>
      <c r="KEO24"/>
      <c r="KEP24"/>
      <c r="KEQ24"/>
      <c r="KER24"/>
      <c r="KES24"/>
      <c r="KET24"/>
      <c r="KEU24"/>
      <c r="KEV24"/>
      <c r="KEW24"/>
      <c r="KEX24"/>
      <c r="KEY24"/>
      <c r="KEZ24"/>
      <c r="KFA24"/>
      <c r="KFB24"/>
      <c r="KFC24"/>
      <c r="KFD24"/>
      <c r="KFE24"/>
      <c r="KFF24"/>
      <c r="KFG24"/>
      <c r="KFH24"/>
      <c r="KFI24"/>
      <c r="KFJ24"/>
      <c r="KFK24"/>
      <c r="KFL24"/>
      <c r="KFM24"/>
      <c r="KFN24"/>
      <c r="KFO24"/>
      <c r="KFP24"/>
      <c r="KFQ24"/>
      <c r="KFR24"/>
      <c r="KFS24"/>
      <c r="KFT24"/>
      <c r="KFU24"/>
      <c r="KFV24"/>
      <c r="KFW24"/>
      <c r="KFX24"/>
      <c r="KFY24"/>
      <c r="KFZ24"/>
      <c r="KGA24"/>
      <c r="KGB24"/>
      <c r="KGC24"/>
      <c r="KGD24"/>
      <c r="KGE24"/>
      <c r="KGF24"/>
      <c r="KGG24"/>
      <c r="KGH24"/>
      <c r="KGI24"/>
      <c r="KGJ24"/>
      <c r="KGK24"/>
      <c r="KGL24"/>
      <c r="KGM24"/>
      <c r="KGN24"/>
      <c r="KGO24"/>
      <c r="KGP24"/>
      <c r="KGQ24"/>
      <c r="KGR24"/>
      <c r="KGS24"/>
      <c r="KGT24"/>
      <c r="KGU24"/>
      <c r="KGV24"/>
      <c r="KGW24"/>
      <c r="KGX24"/>
      <c r="KGY24"/>
      <c r="KGZ24"/>
      <c r="KHA24"/>
      <c r="KHB24"/>
      <c r="KHC24"/>
      <c r="KHD24"/>
      <c r="KHE24"/>
      <c r="KHF24"/>
      <c r="KHG24"/>
      <c r="KHH24"/>
      <c r="KHI24"/>
      <c r="KHJ24"/>
      <c r="KHK24"/>
      <c r="KHL24"/>
      <c r="KHM24"/>
      <c r="KHN24"/>
      <c r="KHO24"/>
      <c r="KHP24"/>
      <c r="KHQ24"/>
      <c r="KHR24"/>
      <c r="KHS24"/>
      <c r="KHT24"/>
      <c r="KHU24"/>
      <c r="KHV24"/>
      <c r="KHW24"/>
      <c r="KHX24"/>
      <c r="KHY24"/>
      <c r="KHZ24"/>
      <c r="KIA24"/>
      <c r="KIB24"/>
      <c r="KIC24"/>
      <c r="KID24"/>
      <c r="KIE24"/>
      <c r="KIF24"/>
      <c r="KIG24"/>
      <c r="KIH24"/>
      <c r="KII24"/>
      <c r="KIJ24"/>
      <c r="KIK24"/>
      <c r="KIL24"/>
      <c r="KIM24"/>
      <c r="KIN24"/>
      <c r="KIO24"/>
      <c r="KIP24"/>
      <c r="KIQ24"/>
      <c r="KIR24"/>
      <c r="KIS24"/>
      <c r="KIT24"/>
      <c r="KIU24"/>
      <c r="KIV24"/>
      <c r="KIW24"/>
      <c r="KIX24"/>
      <c r="KIY24"/>
      <c r="KIZ24"/>
      <c r="KJA24"/>
      <c r="KJB24"/>
      <c r="KJC24"/>
      <c r="KJD24"/>
      <c r="KJE24"/>
      <c r="KJF24"/>
      <c r="KJG24"/>
      <c r="KJH24"/>
      <c r="KJI24"/>
      <c r="KJJ24"/>
      <c r="KJK24"/>
      <c r="KJL24"/>
      <c r="KJM24"/>
      <c r="KJN24"/>
      <c r="KJO24"/>
      <c r="KJP24"/>
      <c r="KJQ24"/>
      <c r="KJR24"/>
      <c r="KJS24"/>
      <c r="KJT24"/>
      <c r="KJU24"/>
      <c r="KJV24"/>
      <c r="KJW24"/>
      <c r="KJX24"/>
      <c r="KJY24"/>
      <c r="KJZ24"/>
      <c r="KKA24"/>
      <c r="KKB24"/>
      <c r="KKC24"/>
      <c r="KKD24"/>
      <c r="KKE24"/>
      <c r="KKF24"/>
      <c r="KKG24"/>
      <c r="KKH24"/>
      <c r="KKI24"/>
      <c r="KKJ24"/>
      <c r="KKK24"/>
      <c r="KKL24"/>
      <c r="KKM24"/>
      <c r="KKN24"/>
      <c r="KKO24"/>
      <c r="KKP24"/>
      <c r="KKQ24"/>
      <c r="KKR24"/>
      <c r="KKS24"/>
      <c r="KKT24"/>
      <c r="KKU24"/>
      <c r="KKV24"/>
      <c r="KKW24"/>
      <c r="KKX24"/>
      <c r="KKY24"/>
      <c r="KKZ24"/>
      <c r="KLA24"/>
      <c r="KLB24"/>
      <c r="KLC24"/>
      <c r="KLD24"/>
      <c r="KLE24"/>
      <c r="KLF24"/>
      <c r="KLG24"/>
      <c r="KLH24"/>
      <c r="KLI24"/>
      <c r="KLJ24"/>
      <c r="KLK24"/>
      <c r="KLL24"/>
      <c r="KLM24"/>
      <c r="KLN24"/>
      <c r="KLO24"/>
      <c r="KLP24"/>
      <c r="KLQ24"/>
      <c r="KLR24"/>
      <c r="KLS24"/>
      <c r="KLT24"/>
      <c r="KLU24"/>
      <c r="KLV24"/>
      <c r="KLW24"/>
      <c r="KLX24"/>
      <c r="KLY24"/>
      <c r="KLZ24"/>
      <c r="KMA24"/>
      <c r="KMB24"/>
      <c r="KMC24"/>
      <c r="KMD24"/>
      <c r="KME24"/>
      <c r="KMF24"/>
      <c r="KMG24"/>
      <c r="KMH24"/>
      <c r="KMI24"/>
      <c r="KMJ24"/>
      <c r="KMK24"/>
      <c r="KML24"/>
      <c r="KMM24"/>
      <c r="KMN24"/>
      <c r="KMO24"/>
      <c r="KMP24"/>
      <c r="KMQ24"/>
      <c r="KMR24"/>
      <c r="KMS24"/>
      <c r="KMT24"/>
      <c r="KMU24"/>
      <c r="KMV24"/>
      <c r="KMW24"/>
      <c r="KMX24"/>
      <c r="KMY24"/>
      <c r="KMZ24"/>
      <c r="KNA24"/>
      <c r="KNB24"/>
      <c r="KNC24"/>
      <c r="KND24"/>
      <c r="KNE24"/>
      <c r="KNF24"/>
      <c r="KNG24"/>
      <c r="KNH24"/>
      <c r="KNI24"/>
      <c r="KNJ24"/>
      <c r="KNK24"/>
      <c r="KNL24"/>
      <c r="KNM24"/>
      <c r="KNN24"/>
      <c r="KNO24"/>
      <c r="KNP24"/>
      <c r="KNQ24"/>
      <c r="KNR24"/>
      <c r="KNS24"/>
      <c r="KNT24"/>
      <c r="KNU24"/>
      <c r="KNV24"/>
      <c r="KNW24"/>
      <c r="KNX24"/>
      <c r="KNY24"/>
      <c r="KNZ24"/>
      <c r="KOA24"/>
      <c r="KOB24"/>
      <c r="KOC24"/>
      <c r="KOD24"/>
      <c r="KOE24"/>
      <c r="KOF24"/>
      <c r="KOG24"/>
      <c r="KOH24"/>
      <c r="KOI24"/>
      <c r="KOJ24"/>
      <c r="KOK24"/>
      <c r="KOL24"/>
      <c r="KOM24"/>
      <c r="KON24"/>
      <c r="KOO24"/>
      <c r="KOP24"/>
      <c r="KOQ24"/>
      <c r="KOR24"/>
      <c r="KOS24"/>
      <c r="KOT24"/>
      <c r="KOU24"/>
      <c r="KOV24"/>
      <c r="KOW24"/>
      <c r="KOX24"/>
      <c r="KOY24"/>
      <c r="KOZ24"/>
      <c r="KPA24"/>
      <c r="KPB24"/>
      <c r="KPC24"/>
      <c r="KPD24"/>
      <c r="KPE24"/>
      <c r="KPF24"/>
      <c r="KPG24"/>
      <c r="KPH24"/>
      <c r="KPI24"/>
      <c r="KPJ24"/>
      <c r="KPK24"/>
      <c r="KPL24"/>
      <c r="KPM24"/>
      <c r="KPN24"/>
      <c r="KPO24"/>
      <c r="KPP24"/>
      <c r="KPQ24"/>
      <c r="KPR24"/>
      <c r="KPS24"/>
      <c r="KPT24"/>
      <c r="KPU24"/>
      <c r="KPV24"/>
      <c r="KPW24"/>
      <c r="KPX24"/>
      <c r="KPY24"/>
      <c r="KPZ24"/>
      <c r="KQA24"/>
      <c r="KQB24"/>
      <c r="KQC24"/>
      <c r="KQD24"/>
      <c r="KQE24"/>
      <c r="KQF24"/>
      <c r="KQG24"/>
      <c r="KQH24"/>
      <c r="KQI24"/>
      <c r="KQJ24"/>
      <c r="KQK24"/>
      <c r="KQL24"/>
      <c r="KQM24"/>
      <c r="KQN24"/>
      <c r="KQO24"/>
      <c r="KQP24"/>
      <c r="KQQ24"/>
      <c r="KQR24"/>
      <c r="KQS24"/>
      <c r="KQT24"/>
      <c r="KQU24"/>
      <c r="KQV24"/>
      <c r="KQW24"/>
      <c r="KQX24"/>
      <c r="KQY24"/>
      <c r="KQZ24"/>
      <c r="KRA24"/>
      <c r="KRB24"/>
      <c r="KRC24"/>
      <c r="KRD24"/>
      <c r="KRE24"/>
      <c r="KRF24"/>
      <c r="KRG24"/>
      <c r="KRH24"/>
      <c r="KRI24"/>
      <c r="KRJ24"/>
      <c r="KRK24"/>
      <c r="KRL24"/>
      <c r="KRM24"/>
      <c r="KRN24"/>
      <c r="KRO24"/>
      <c r="KRP24"/>
      <c r="KRQ24"/>
      <c r="KRR24"/>
      <c r="KRS24"/>
      <c r="KRT24"/>
      <c r="KRU24"/>
      <c r="KRV24"/>
      <c r="KRW24"/>
      <c r="KRX24"/>
      <c r="KRY24"/>
      <c r="KRZ24"/>
      <c r="KSA24"/>
      <c r="KSB24"/>
      <c r="KSC24"/>
      <c r="KSD24"/>
      <c r="KSE24"/>
      <c r="KSF24"/>
      <c r="KSG24"/>
      <c r="KSH24"/>
      <c r="KSI24"/>
      <c r="KSJ24"/>
      <c r="KSK24"/>
      <c r="KSL24"/>
      <c r="KSM24"/>
      <c r="KSN24"/>
      <c r="KSO24"/>
      <c r="KSP24"/>
      <c r="KSQ24"/>
      <c r="KSR24"/>
      <c r="KSS24"/>
      <c r="KST24"/>
      <c r="KSU24"/>
      <c r="KSV24"/>
      <c r="KSW24"/>
      <c r="KSX24"/>
      <c r="KSY24"/>
      <c r="KSZ24"/>
      <c r="KTA24"/>
      <c r="KTB24"/>
      <c r="KTC24"/>
      <c r="KTD24"/>
      <c r="KTE24"/>
      <c r="KTF24"/>
      <c r="KTG24"/>
      <c r="KTH24"/>
      <c r="KTI24"/>
      <c r="KTJ24"/>
      <c r="KTK24"/>
      <c r="KTL24"/>
      <c r="KTM24"/>
      <c r="KTN24"/>
      <c r="KTO24"/>
      <c r="KTP24"/>
      <c r="KTQ24"/>
      <c r="KTR24"/>
      <c r="KTS24"/>
      <c r="KTT24"/>
      <c r="KTU24"/>
      <c r="KTV24"/>
      <c r="KTW24"/>
      <c r="KTX24"/>
      <c r="KTY24"/>
      <c r="KTZ24"/>
      <c r="KUA24"/>
      <c r="KUB24"/>
      <c r="KUC24"/>
      <c r="KUD24"/>
      <c r="KUE24"/>
      <c r="KUF24"/>
      <c r="KUG24"/>
      <c r="KUH24"/>
      <c r="KUI24"/>
      <c r="KUJ24"/>
      <c r="KUK24"/>
      <c r="KUL24"/>
      <c r="KUM24"/>
      <c r="KUN24"/>
      <c r="KUO24"/>
      <c r="KUP24"/>
      <c r="KUQ24"/>
      <c r="KUR24"/>
      <c r="KUS24"/>
      <c r="KUT24"/>
      <c r="KUU24"/>
      <c r="KUV24"/>
      <c r="KUW24"/>
      <c r="KUX24"/>
      <c r="KUY24"/>
      <c r="KUZ24"/>
      <c r="KVA24"/>
      <c r="KVB24"/>
      <c r="KVC24"/>
      <c r="KVD24"/>
      <c r="KVE24"/>
      <c r="KVF24"/>
      <c r="KVG24"/>
      <c r="KVH24"/>
      <c r="KVI24"/>
      <c r="KVJ24"/>
      <c r="KVK24"/>
      <c r="KVL24"/>
      <c r="KVM24"/>
      <c r="KVN24"/>
      <c r="KVO24"/>
      <c r="KVP24"/>
      <c r="KVQ24"/>
      <c r="KVR24"/>
      <c r="KVS24"/>
      <c r="KVT24"/>
      <c r="KVU24"/>
      <c r="KVV24"/>
      <c r="KVW24"/>
      <c r="KVX24"/>
      <c r="KVY24"/>
      <c r="KVZ24"/>
      <c r="KWA24"/>
      <c r="KWB24"/>
      <c r="KWC24"/>
      <c r="KWD24"/>
      <c r="KWE24"/>
      <c r="KWF24"/>
      <c r="KWG24"/>
      <c r="KWH24"/>
      <c r="KWI24"/>
      <c r="KWJ24"/>
      <c r="KWK24"/>
      <c r="KWL24"/>
      <c r="KWM24"/>
      <c r="KWN24"/>
      <c r="KWO24"/>
      <c r="KWP24"/>
      <c r="KWQ24"/>
      <c r="KWR24"/>
      <c r="KWS24"/>
      <c r="KWT24"/>
      <c r="KWU24"/>
      <c r="KWV24"/>
      <c r="KWW24"/>
      <c r="KWX24"/>
      <c r="KWY24"/>
      <c r="KWZ24"/>
      <c r="KXA24"/>
      <c r="KXB24"/>
      <c r="KXC24"/>
      <c r="KXD24"/>
      <c r="KXE24"/>
      <c r="KXF24"/>
      <c r="KXG24"/>
      <c r="KXH24"/>
      <c r="KXI24"/>
      <c r="KXJ24"/>
      <c r="KXK24"/>
      <c r="KXL24"/>
      <c r="KXM24"/>
      <c r="KXN24"/>
      <c r="KXO24"/>
      <c r="KXP24"/>
      <c r="KXQ24"/>
      <c r="KXR24"/>
      <c r="KXS24"/>
      <c r="KXT24"/>
      <c r="KXU24"/>
      <c r="KXV24"/>
      <c r="KXW24"/>
      <c r="KXX24"/>
      <c r="KXY24"/>
      <c r="KXZ24"/>
      <c r="KYA24"/>
      <c r="KYB24"/>
      <c r="KYC24"/>
      <c r="KYD24"/>
      <c r="KYE24"/>
      <c r="KYF24"/>
      <c r="KYG24"/>
      <c r="KYH24"/>
      <c r="KYI24"/>
      <c r="KYJ24"/>
      <c r="KYK24"/>
      <c r="KYL24"/>
      <c r="KYM24"/>
      <c r="KYN24"/>
      <c r="KYO24"/>
      <c r="KYP24"/>
      <c r="KYQ24"/>
      <c r="KYR24"/>
      <c r="KYS24"/>
      <c r="KYT24"/>
      <c r="KYU24"/>
      <c r="KYV24"/>
      <c r="KYW24"/>
      <c r="KYX24"/>
      <c r="KYY24"/>
      <c r="KYZ24"/>
      <c r="KZA24"/>
      <c r="KZB24"/>
      <c r="KZC24"/>
      <c r="KZD24"/>
      <c r="KZE24"/>
      <c r="KZF24"/>
      <c r="KZG24"/>
      <c r="KZH24"/>
      <c r="KZI24"/>
      <c r="KZJ24"/>
      <c r="KZK24"/>
      <c r="KZL24"/>
      <c r="KZM24"/>
      <c r="KZN24"/>
      <c r="KZO24"/>
      <c r="KZP24"/>
      <c r="KZQ24"/>
      <c r="KZR24"/>
      <c r="KZS24"/>
      <c r="KZT24"/>
      <c r="KZU24"/>
      <c r="KZV24"/>
      <c r="KZW24"/>
      <c r="KZX24"/>
      <c r="KZY24"/>
      <c r="KZZ24"/>
      <c r="LAA24"/>
      <c r="LAB24"/>
      <c r="LAC24"/>
      <c r="LAD24"/>
      <c r="LAE24"/>
      <c r="LAF24"/>
      <c r="LAG24"/>
      <c r="LAH24"/>
      <c r="LAI24"/>
      <c r="LAJ24"/>
      <c r="LAK24"/>
      <c r="LAL24"/>
      <c r="LAM24"/>
      <c r="LAN24"/>
      <c r="LAO24"/>
      <c r="LAP24"/>
      <c r="LAQ24"/>
      <c r="LAR24"/>
      <c r="LAS24"/>
      <c r="LAT24"/>
      <c r="LAU24"/>
      <c r="LAV24"/>
      <c r="LAW24"/>
      <c r="LAX24"/>
      <c r="LAY24"/>
      <c r="LAZ24"/>
      <c r="LBA24"/>
      <c r="LBB24"/>
      <c r="LBC24"/>
      <c r="LBD24"/>
      <c r="LBE24"/>
      <c r="LBF24"/>
      <c r="LBG24"/>
      <c r="LBH24"/>
      <c r="LBI24"/>
      <c r="LBJ24"/>
      <c r="LBK24"/>
      <c r="LBL24"/>
      <c r="LBM24"/>
      <c r="LBN24"/>
      <c r="LBO24"/>
      <c r="LBP24"/>
      <c r="LBQ24"/>
      <c r="LBR24"/>
      <c r="LBS24"/>
      <c r="LBT24"/>
      <c r="LBU24"/>
      <c r="LBV24"/>
      <c r="LBW24"/>
      <c r="LBX24"/>
      <c r="LBY24"/>
      <c r="LBZ24"/>
      <c r="LCA24"/>
      <c r="LCB24"/>
      <c r="LCC24"/>
      <c r="LCD24"/>
      <c r="LCE24"/>
      <c r="LCF24"/>
      <c r="LCG24"/>
      <c r="LCH24"/>
      <c r="LCI24"/>
      <c r="LCJ24"/>
      <c r="LCK24"/>
      <c r="LCL24"/>
      <c r="LCM24"/>
      <c r="LCN24"/>
      <c r="LCO24"/>
      <c r="LCP24"/>
      <c r="LCQ24"/>
      <c r="LCR24"/>
      <c r="LCS24"/>
      <c r="LCT24"/>
      <c r="LCU24"/>
      <c r="LCV24"/>
      <c r="LCW24"/>
      <c r="LCX24"/>
      <c r="LCY24"/>
      <c r="LCZ24"/>
      <c r="LDA24"/>
      <c r="LDB24"/>
      <c r="LDC24"/>
      <c r="LDD24"/>
      <c r="LDE24"/>
      <c r="LDF24"/>
      <c r="LDG24"/>
      <c r="LDH24"/>
      <c r="LDI24"/>
      <c r="LDJ24"/>
      <c r="LDK24"/>
      <c r="LDL24"/>
      <c r="LDM24"/>
      <c r="LDN24"/>
      <c r="LDO24"/>
      <c r="LDP24"/>
      <c r="LDQ24"/>
      <c r="LDR24"/>
      <c r="LDS24"/>
      <c r="LDT24"/>
      <c r="LDU24"/>
      <c r="LDV24"/>
      <c r="LDW24"/>
      <c r="LDX24"/>
      <c r="LDY24"/>
      <c r="LDZ24"/>
      <c r="LEA24"/>
      <c r="LEB24"/>
      <c r="LEC24"/>
      <c r="LED24"/>
      <c r="LEE24"/>
      <c r="LEF24"/>
      <c r="LEG24"/>
      <c r="LEH24"/>
      <c r="LEI24"/>
      <c r="LEJ24"/>
      <c r="LEK24"/>
      <c r="LEL24"/>
      <c r="LEM24"/>
      <c r="LEN24"/>
      <c r="LEO24"/>
      <c r="LEP24"/>
      <c r="LEQ24"/>
      <c r="LER24"/>
      <c r="LES24"/>
      <c r="LET24"/>
      <c r="LEU24"/>
      <c r="LEV24"/>
      <c r="LEW24"/>
      <c r="LEX24"/>
      <c r="LEY24"/>
      <c r="LEZ24"/>
      <c r="LFA24"/>
      <c r="LFB24"/>
      <c r="LFC24"/>
      <c r="LFD24"/>
      <c r="LFE24"/>
      <c r="LFF24"/>
      <c r="LFG24"/>
      <c r="LFH24"/>
      <c r="LFI24"/>
      <c r="LFJ24"/>
      <c r="LFK24"/>
      <c r="LFL24"/>
      <c r="LFM24"/>
      <c r="LFN24"/>
      <c r="LFO24"/>
      <c r="LFP24"/>
      <c r="LFQ24"/>
      <c r="LFR24"/>
      <c r="LFS24"/>
      <c r="LFT24"/>
      <c r="LFU24"/>
      <c r="LFV24"/>
      <c r="LFW24"/>
      <c r="LFX24"/>
      <c r="LFY24"/>
      <c r="LFZ24"/>
      <c r="LGA24"/>
      <c r="LGB24"/>
      <c r="LGC24"/>
      <c r="LGD24"/>
      <c r="LGE24"/>
      <c r="LGF24"/>
      <c r="LGG24"/>
      <c r="LGH24"/>
      <c r="LGI24"/>
      <c r="LGJ24"/>
      <c r="LGK24"/>
      <c r="LGL24"/>
      <c r="LGM24"/>
      <c r="LGN24"/>
      <c r="LGO24"/>
      <c r="LGP24"/>
      <c r="LGQ24"/>
      <c r="LGR24"/>
      <c r="LGS24"/>
      <c r="LGT24"/>
      <c r="LGU24"/>
      <c r="LGV24"/>
      <c r="LGW24"/>
      <c r="LGX24"/>
      <c r="LGY24"/>
      <c r="LGZ24"/>
      <c r="LHA24"/>
      <c r="LHB24"/>
      <c r="LHC24"/>
      <c r="LHD24"/>
      <c r="LHE24"/>
      <c r="LHF24"/>
      <c r="LHG24"/>
      <c r="LHH24"/>
      <c r="LHI24"/>
      <c r="LHJ24"/>
      <c r="LHK24"/>
      <c r="LHL24"/>
      <c r="LHM24"/>
      <c r="LHN24"/>
      <c r="LHO24"/>
      <c r="LHP24"/>
      <c r="LHQ24"/>
      <c r="LHR24"/>
      <c r="LHS24"/>
      <c r="LHT24"/>
      <c r="LHU24"/>
      <c r="LHV24"/>
      <c r="LHW24"/>
      <c r="LHX24"/>
      <c r="LHY24"/>
      <c r="LHZ24"/>
      <c r="LIA24"/>
      <c r="LIB24"/>
      <c r="LIC24"/>
      <c r="LID24"/>
      <c r="LIE24"/>
      <c r="LIF24"/>
      <c r="LIG24"/>
      <c r="LIH24"/>
      <c r="LII24"/>
      <c r="LIJ24"/>
      <c r="LIK24"/>
      <c r="LIL24"/>
      <c r="LIM24"/>
      <c r="LIN24"/>
      <c r="LIO24"/>
      <c r="LIP24"/>
      <c r="LIQ24"/>
      <c r="LIR24"/>
      <c r="LIS24"/>
      <c r="LIT24"/>
      <c r="LIU24"/>
      <c r="LIV24"/>
      <c r="LIW24"/>
      <c r="LIX24"/>
      <c r="LIY24"/>
      <c r="LIZ24"/>
      <c r="LJA24"/>
      <c r="LJB24"/>
      <c r="LJC24"/>
      <c r="LJD24"/>
      <c r="LJE24"/>
      <c r="LJF24"/>
      <c r="LJG24"/>
      <c r="LJH24"/>
      <c r="LJI24"/>
      <c r="LJJ24"/>
      <c r="LJK24"/>
      <c r="LJL24"/>
      <c r="LJM24"/>
      <c r="LJN24"/>
      <c r="LJO24"/>
      <c r="LJP24"/>
      <c r="LJQ24"/>
      <c r="LJR24"/>
      <c r="LJS24"/>
      <c r="LJT24"/>
      <c r="LJU24"/>
      <c r="LJV24"/>
      <c r="LJW24"/>
      <c r="LJX24"/>
      <c r="LJY24"/>
      <c r="LJZ24"/>
      <c r="LKA24"/>
      <c r="LKB24"/>
      <c r="LKC24"/>
      <c r="LKD24"/>
      <c r="LKE24"/>
      <c r="LKF24"/>
      <c r="LKG24"/>
      <c r="LKH24"/>
      <c r="LKI24"/>
      <c r="LKJ24"/>
      <c r="LKK24"/>
      <c r="LKL24"/>
      <c r="LKM24"/>
      <c r="LKN24"/>
      <c r="LKO24"/>
      <c r="LKP24"/>
      <c r="LKQ24"/>
      <c r="LKR24"/>
      <c r="LKS24"/>
      <c r="LKT24"/>
      <c r="LKU24"/>
      <c r="LKV24"/>
      <c r="LKW24"/>
      <c r="LKX24"/>
      <c r="LKY24"/>
      <c r="LKZ24"/>
      <c r="LLA24"/>
      <c r="LLB24"/>
      <c r="LLC24"/>
      <c r="LLD24"/>
      <c r="LLE24"/>
      <c r="LLF24"/>
      <c r="LLG24"/>
      <c r="LLH24"/>
      <c r="LLI24"/>
      <c r="LLJ24"/>
      <c r="LLK24"/>
      <c r="LLL24"/>
      <c r="LLM24"/>
      <c r="LLN24"/>
      <c r="LLO24"/>
      <c r="LLP24"/>
      <c r="LLQ24"/>
      <c r="LLR24"/>
      <c r="LLS24"/>
      <c r="LLT24"/>
      <c r="LLU24"/>
      <c r="LLV24"/>
      <c r="LLW24"/>
      <c r="LLX24"/>
      <c r="LLY24"/>
      <c r="LLZ24"/>
      <c r="LMA24"/>
      <c r="LMB24"/>
      <c r="LMC24"/>
      <c r="LMD24"/>
      <c r="LME24"/>
      <c r="LMF24"/>
      <c r="LMG24"/>
      <c r="LMH24"/>
      <c r="LMI24"/>
      <c r="LMJ24"/>
      <c r="LMK24"/>
      <c r="LML24"/>
      <c r="LMM24"/>
      <c r="LMN24"/>
      <c r="LMO24"/>
      <c r="LMP24"/>
      <c r="LMQ24"/>
      <c r="LMR24"/>
      <c r="LMS24"/>
      <c r="LMT24"/>
      <c r="LMU24"/>
      <c r="LMV24"/>
      <c r="LMW24"/>
      <c r="LMX24"/>
      <c r="LMY24"/>
      <c r="LMZ24"/>
      <c r="LNA24"/>
      <c r="LNB24"/>
      <c r="LNC24"/>
      <c r="LND24"/>
      <c r="LNE24"/>
      <c r="LNF24"/>
      <c r="LNG24"/>
      <c r="LNH24"/>
      <c r="LNI24"/>
      <c r="LNJ24"/>
      <c r="LNK24"/>
      <c r="LNL24"/>
      <c r="LNM24"/>
      <c r="LNN24"/>
      <c r="LNO24"/>
      <c r="LNP24"/>
      <c r="LNQ24"/>
      <c r="LNR24"/>
      <c r="LNS24"/>
      <c r="LNT24"/>
      <c r="LNU24"/>
      <c r="LNV24"/>
      <c r="LNW24"/>
      <c r="LNX24"/>
      <c r="LNY24"/>
      <c r="LNZ24"/>
      <c r="LOA24"/>
      <c r="LOB24"/>
      <c r="LOC24"/>
      <c r="LOD24"/>
      <c r="LOE24"/>
      <c r="LOF24"/>
      <c r="LOG24"/>
      <c r="LOH24"/>
      <c r="LOI24"/>
      <c r="LOJ24"/>
      <c r="LOK24"/>
      <c r="LOL24"/>
      <c r="LOM24"/>
      <c r="LON24"/>
      <c r="LOO24"/>
      <c r="LOP24"/>
      <c r="LOQ24"/>
      <c r="LOR24"/>
      <c r="LOS24"/>
      <c r="LOT24"/>
      <c r="LOU24"/>
      <c r="LOV24"/>
      <c r="LOW24"/>
      <c r="LOX24"/>
      <c r="LOY24"/>
      <c r="LOZ24"/>
      <c r="LPA24"/>
      <c r="LPB24"/>
      <c r="LPC24"/>
      <c r="LPD24"/>
      <c r="LPE24"/>
      <c r="LPF24"/>
      <c r="LPG24"/>
      <c r="LPH24"/>
      <c r="LPI24"/>
      <c r="LPJ24"/>
      <c r="LPK24"/>
      <c r="LPL24"/>
      <c r="LPM24"/>
      <c r="LPN24"/>
      <c r="LPO24"/>
      <c r="LPP24"/>
      <c r="LPQ24"/>
      <c r="LPR24"/>
      <c r="LPS24"/>
      <c r="LPT24"/>
      <c r="LPU24"/>
      <c r="LPV24"/>
      <c r="LPW24"/>
      <c r="LPX24"/>
      <c r="LPY24"/>
      <c r="LPZ24"/>
      <c r="LQA24"/>
      <c r="LQB24"/>
      <c r="LQC24"/>
      <c r="LQD24"/>
      <c r="LQE24"/>
      <c r="LQF24"/>
      <c r="LQG24"/>
      <c r="LQH24"/>
      <c r="LQI24"/>
      <c r="LQJ24"/>
      <c r="LQK24"/>
      <c r="LQL24"/>
      <c r="LQM24"/>
      <c r="LQN24"/>
      <c r="LQO24"/>
      <c r="LQP24"/>
      <c r="LQQ24"/>
      <c r="LQR24"/>
      <c r="LQS24"/>
      <c r="LQT24"/>
      <c r="LQU24"/>
      <c r="LQV24"/>
      <c r="LQW24"/>
      <c r="LQX24"/>
      <c r="LQY24"/>
      <c r="LQZ24"/>
      <c r="LRA24"/>
      <c r="LRB24"/>
      <c r="LRC24"/>
      <c r="LRD24"/>
      <c r="LRE24"/>
      <c r="LRF24"/>
      <c r="LRG24"/>
      <c r="LRH24"/>
      <c r="LRI24"/>
      <c r="LRJ24"/>
      <c r="LRK24"/>
      <c r="LRL24"/>
      <c r="LRM24"/>
      <c r="LRN24"/>
      <c r="LRO24"/>
      <c r="LRP24"/>
      <c r="LRQ24"/>
      <c r="LRR24"/>
      <c r="LRS24"/>
      <c r="LRT24"/>
      <c r="LRU24"/>
      <c r="LRV24"/>
      <c r="LRW24"/>
      <c r="LRX24"/>
      <c r="LRY24"/>
      <c r="LRZ24"/>
      <c r="LSA24"/>
      <c r="LSB24"/>
      <c r="LSC24"/>
      <c r="LSD24"/>
      <c r="LSE24"/>
      <c r="LSF24"/>
      <c r="LSG24"/>
      <c r="LSH24"/>
      <c r="LSI24"/>
      <c r="LSJ24"/>
      <c r="LSK24"/>
      <c r="LSL24"/>
      <c r="LSM24"/>
      <c r="LSN24"/>
      <c r="LSO24"/>
      <c r="LSP24"/>
      <c r="LSQ24"/>
      <c r="LSR24"/>
      <c r="LSS24"/>
      <c r="LST24"/>
      <c r="LSU24"/>
      <c r="LSV24"/>
      <c r="LSW24"/>
      <c r="LSX24"/>
      <c r="LSY24"/>
      <c r="LSZ24"/>
      <c r="LTA24"/>
      <c r="LTB24"/>
      <c r="LTC24"/>
      <c r="LTD24"/>
      <c r="LTE24"/>
      <c r="LTF24"/>
      <c r="LTG24"/>
      <c r="LTH24"/>
      <c r="LTI24"/>
      <c r="LTJ24"/>
      <c r="LTK24"/>
      <c r="LTL24"/>
      <c r="LTM24"/>
      <c r="LTN24"/>
      <c r="LTO24"/>
      <c r="LTP24"/>
      <c r="LTQ24"/>
      <c r="LTR24"/>
      <c r="LTS24"/>
      <c r="LTT24"/>
      <c r="LTU24"/>
      <c r="LTV24"/>
      <c r="LTW24"/>
      <c r="LTX24"/>
      <c r="LTY24"/>
      <c r="LTZ24"/>
      <c r="LUA24"/>
      <c r="LUB24"/>
      <c r="LUC24"/>
      <c r="LUD24"/>
      <c r="LUE24"/>
      <c r="LUF24"/>
      <c r="LUG24"/>
      <c r="LUH24"/>
      <c r="LUI24"/>
      <c r="LUJ24"/>
      <c r="LUK24"/>
      <c r="LUL24"/>
      <c r="LUM24"/>
      <c r="LUN24"/>
      <c r="LUO24"/>
      <c r="LUP24"/>
      <c r="LUQ24"/>
      <c r="LUR24"/>
      <c r="LUS24"/>
      <c r="LUT24"/>
      <c r="LUU24"/>
      <c r="LUV24"/>
      <c r="LUW24"/>
      <c r="LUX24"/>
      <c r="LUY24"/>
      <c r="LUZ24"/>
      <c r="LVA24"/>
      <c r="LVB24"/>
      <c r="LVC24"/>
      <c r="LVD24"/>
      <c r="LVE24"/>
      <c r="LVF24"/>
      <c r="LVG24"/>
      <c r="LVH24"/>
      <c r="LVI24"/>
      <c r="LVJ24"/>
      <c r="LVK24"/>
      <c r="LVL24"/>
      <c r="LVM24"/>
      <c r="LVN24"/>
      <c r="LVO24"/>
      <c r="LVP24"/>
      <c r="LVQ24"/>
      <c r="LVR24"/>
      <c r="LVS24"/>
      <c r="LVT24"/>
      <c r="LVU24"/>
      <c r="LVV24"/>
      <c r="LVW24"/>
      <c r="LVX24"/>
      <c r="LVY24"/>
      <c r="LVZ24"/>
      <c r="LWA24"/>
      <c r="LWB24"/>
      <c r="LWC24"/>
      <c r="LWD24"/>
      <c r="LWE24"/>
      <c r="LWF24"/>
      <c r="LWG24"/>
      <c r="LWH24"/>
      <c r="LWI24"/>
      <c r="LWJ24"/>
      <c r="LWK24"/>
      <c r="LWL24"/>
      <c r="LWM24"/>
      <c r="LWN24"/>
      <c r="LWO24"/>
      <c r="LWP24"/>
      <c r="LWQ24"/>
      <c r="LWR24"/>
      <c r="LWS24"/>
      <c r="LWT24"/>
      <c r="LWU24"/>
      <c r="LWV24"/>
      <c r="LWW24"/>
      <c r="LWX24"/>
      <c r="LWY24"/>
      <c r="LWZ24"/>
      <c r="LXA24"/>
      <c r="LXB24"/>
      <c r="LXC24"/>
      <c r="LXD24"/>
      <c r="LXE24"/>
      <c r="LXF24"/>
      <c r="LXG24"/>
      <c r="LXH24"/>
      <c r="LXI24"/>
      <c r="LXJ24"/>
      <c r="LXK24"/>
      <c r="LXL24"/>
      <c r="LXM24"/>
      <c r="LXN24"/>
      <c r="LXO24"/>
      <c r="LXP24"/>
      <c r="LXQ24"/>
      <c r="LXR24"/>
      <c r="LXS24"/>
      <c r="LXT24"/>
      <c r="LXU24"/>
      <c r="LXV24"/>
      <c r="LXW24"/>
      <c r="LXX24"/>
      <c r="LXY24"/>
      <c r="LXZ24"/>
      <c r="LYA24"/>
      <c r="LYB24"/>
      <c r="LYC24"/>
      <c r="LYD24"/>
      <c r="LYE24"/>
      <c r="LYF24"/>
      <c r="LYG24"/>
      <c r="LYH24"/>
      <c r="LYI24"/>
      <c r="LYJ24"/>
      <c r="LYK24"/>
      <c r="LYL24"/>
      <c r="LYM24"/>
      <c r="LYN24"/>
      <c r="LYO24"/>
      <c r="LYP24"/>
      <c r="LYQ24"/>
      <c r="LYR24"/>
      <c r="LYS24"/>
      <c r="LYT24"/>
      <c r="LYU24"/>
      <c r="LYV24"/>
      <c r="LYW24"/>
      <c r="LYX24"/>
      <c r="LYY24"/>
      <c r="LYZ24"/>
      <c r="LZA24"/>
      <c r="LZB24"/>
      <c r="LZC24"/>
      <c r="LZD24"/>
      <c r="LZE24"/>
      <c r="LZF24"/>
      <c r="LZG24"/>
      <c r="LZH24"/>
      <c r="LZI24"/>
      <c r="LZJ24"/>
      <c r="LZK24"/>
      <c r="LZL24"/>
      <c r="LZM24"/>
      <c r="LZN24"/>
      <c r="LZO24"/>
      <c r="LZP24"/>
      <c r="LZQ24"/>
      <c r="LZR24"/>
      <c r="LZS24"/>
      <c r="LZT24"/>
      <c r="LZU24"/>
      <c r="LZV24"/>
      <c r="LZW24"/>
      <c r="LZX24"/>
      <c r="LZY24"/>
      <c r="LZZ24"/>
      <c r="MAA24"/>
      <c r="MAB24"/>
      <c r="MAC24"/>
      <c r="MAD24"/>
      <c r="MAE24"/>
      <c r="MAF24"/>
      <c r="MAG24"/>
      <c r="MAH24"/>
      <c r="MAI24"/>
      <c r="MAJ24"/>
      <c r="MAK24"/>
      <c r="MAL24"/>
      <c r="MAM24"/>
      <c r="MAN24"/>
      <c r="MAO24"/>
      <c r="MAP24"/>
      <c r="MAQ24"/>
      <c r="MAR24"/>
      <c r="MAS24"/>
      <c r="MAT24"/>
      <c r="MAU24"/>
      <c r="MAV24"/>
      <c r="MAW24"/>
      <c r="MAX24"/>
      <c r="MAY24"/>
      <c r="MAZ24"/>
      <c r="MBA24"/>
      <c r="MBB24"/>
      <c r="MBC24"/>
      <c r="MBD24"/>
      <c r="MBE24"/>
      <c r="MBF24"/>
      <c r="MBG24"/>
      <c r="MBH24"/>
      <c r="MBI24"/>
      <c r="MBJ24"/>
      <c r="MBK24"/>
      <c r="MBL24"/>
      <c r="MBM24"/>
      <c r="MBN24"/>
      <c r="MBO24"/>
      <c r="MBP24"/>
      <c r="MBQ24"/>
      <c r="MBR24"/>
      <c r="MBS24"/>
      <c r="MBT24"/>
      <c r="MBU24"/>
      <c r="MBV24"/>
      <c r="MBW24"/>
      <c r="MBX24"/>
      <c r="MBY24"/>
      <c r="MBZ24"/>
      <c r="MCA24"/>
      <c r="MCB24"/>
      <c r="MCC24"/>
      <c r="MCD24"/>
      <c r="MCE24"/>
      <c r="MCF24"/>
      <c r="MCG24"/>
      <c r="MCH24"/>
      <c r="MCI24"/>
      <c r="MCJ24"/>
      <c r="MCK24"/>
      <c r="MCL24"/>
      <c r="MCM24"/>
      <c r="MCN24"/>
      <c r="MCO24"/>
      <c r="MCP24"/>
      <c r="MCQ24"/>
      <c r="MCR24"/>
      <c r="MCS24"/>
      <c r="MCT24"/>
      <c r="MCU24"/>
      <c r="MCV24"/>
      <c r="MCW24"/>
      <c r="MCX24"/>
      <c r="MCY24"/>
      <c r="MCZ24"/>
      <c r="MDA24"/>
      <c r="MDB24"/>
      <c r="MDC24"/>
      <c r="MDD24"/>
      <c r="MDE24"/>
      <c r="MDF24"/>
      <c r="MDG24"/>
      <c r="MDH24"/>
      <c r="MDI24"/>
      <c r="MDJ24"/>
      <c r="MDK24"/>
      <c r="MDL24"/>
      <c r="MDM24"/>
      <c r="MDN24"/>
      <c r="MDO24"/>
      <c r="MDP24"/>
      <c r="MDQ24"/>
      <c r="MDR24"/>
      <c r="MDS24"/>
      <c r="MDT24"/>
      <c r="MDU24"/>
      <c r="MDV24"/>
      <c r="MDW24"/>
      <c r="MDX24"/>
      <c r="MDY24"/>
      <c r="MDZ24"/>
      <c r="MEA24"/>
      <c r="MEB24"/>
      <c r="MEC24"/>
      <c r="MED24"/>
      <c r="MEE24"/>
      <c r="MEF24"/>
      <c r="MEG24"/>
      <c r="MEH24"/>
      <c r="MEI24"/>
      <c r="MEJ24"/>
      <c r="MEK24"/>
      <c r="MEL24"/>
      <c r="MEM24"/>
      <c r="MEN24"/>
      <c r="MEO24"/>
      <c r="MEP24"/>
      <c r="MEQ24"/>
      <c r="MER24"/>
      <c r="MES24"/>
      <c r="MET24"/>
      <c r="MEU24"/>
      <c r="MEV24"/>
      <c r="MEW24"/>
      <c r="MEX24"/>
      <c r="MEY24"/>
      <c r="MEZ24"/>
      <c r="MFA24"/>
      <c r="MFB24"/>
      <c r="MFC24"/>
      <c r="MFD24"/>
      <c r="MFE24"/>
      <c r="MFF24"/>
      <c r="MFG24"/>
      <c r="MFH24"/>
      <c r="MFI24"/>
      <c r="MFJ24"/>
      <c r="MFK24"/>
      <c r="MFL24"/>
      <c r="MFM24"/>
      <c r="MFN24"/>
      <c r="MFO24"/>
      <c r="MFP24"/>
      <c r="MFQ24"/>
      <c r="MFR24"/>
      <c r="MFS24"/>
      <c r="MFT24"/>
      <c r="MFU24"/>
      <c r="MFV24"/>
      <c r="MFW24"/>
      <c r="MFX24"/>
      <c r="MFY24"/>
      <c r="MFZ24"/>
      <c r="MGA24"/>
      <c r="MGB24"/>
      <c r="MGC24"/>
      <c r="MGD24"/>
      <c r="MGE24"/>
      <c r="MGF24"/>
      <c r="MGG24"/>
      <c r="MGH24"/>
      <c r="MGI24"/>
      <c r="MGJ24"/>
      <c r="MGK24"/>
      <c r="MGL24"/>
      <c r="MGM24"/>
      <c r="MGN24"/>
      <c r="MGO24"/>
      <c r="MGP24"/>
      <c r="MGQ24"/>
      <c r="MGR24"/>
      <c r="MGS24"/>
      <c r="MGT24"/>
      <c r="MGU24"/>
      <c r="MGV24"/>
      <c r="MGW24"/>
      <c r="MGX24"/>
      <c r="MGY24"/>
      <c r="MGZ24"/>
      <c r="MHA24"/>
      <c r="MHB24"/>
      <c r="MHC24"/>
      <c r="MHD24"/>
      <c r="MHE24"/>
      <c r="MHF24"/>
      <c r="MHG24"/>
      <c r="MHH24"/>
      <c r="MHI24"/>
      <c r="MHJ24"/>
      <c r="MHK24"/>
      <c r="MHL24"/>
      <c r="MHM24"/>
      <c r="MHN24"/>
      <c r="MHO24"/>
      <c r="MHP24"/>
      <c r="MHQ24"/>
      <c r="MHR24"/>
      <c r="MHS24"/>
      <c r="MHT24"/>
      <c r="MHU24"/>
      <c r="MHV24"/>
      <c r="MHW24"/>
      <c r="MHX24"/>
      <c r="MHY24"/>
      <c r="MHZ24"/>
      <c r="MIA24"/>
      <c r="MIB24"/>
      <c r="MIC24"/>
      <c r="MID24"/>
      <c r="MIE24"/>
      <c r="MIF24"/>
      <c r="MIG24"/>
      <c r="MIH24"/>
      <c r="MII24"/>
      <c r="MIJ24"/>
      <c r="MIK24"/>
      <c r="MIL24"/>
      <c r="MIM24"/>
      <c r="MIN24"/>
      <c r="MIO24"/>
      <c r="MIP24"/>
      <c r="MIQ24"/>
      <c r="MIR24"/>
      <c r="MIS24"/>
      <c r="MIT24"/>
      <c r="MIU24"/>
      <c r="MIV24"/>
      <c r="MIW24"/>
      <c r="MIX24"/>
      <c r="MIY24"/>
      <c r="MIZ24"/>
      <c r="MJA24"/>
      <c r="MJB24"/>
      <c r="MJC24"/>
      <c r="MJD24"/>
      <c r="MJE24"/>
      <c r="MJF24"/>
      <c r="MJG24"/>
      <c r="MJH24"/>
      <c r="MJI24"/>
      <c r="MJJ24"/>
      <c r="MJK24"/>
      <c r="MJL24"/>
      <c r="MJM24"/>
      <c r="MJN24"/>
      <c r="MJO24"/>
      <c r="MJP24"/>
      <c r="MJQ24"/>
      <c r="MJR24"/>
      <c r="MJS24"/>
      <c r="MJT24"/>
      <c r="MJU24"/>
      <c r="MJV24"/>
      <c r="MJW24"/>
      <c r="MJX24"/>
      <c r="MJY24"/>
      <c r="MJZ24"/>
      <c r="MKA24"/>
      <c r="MKB24"/>
      <c r="MKC24"/>
      <c r="MKD24"/>
      <c r="MKE24"/>
      <c r="MKF24"/>
      <c r="MKG24"/>
      <c r="MKH24"/>
      <c r="MKI24"/>
      <c r="MKJ24"/>
      <c r="MKK24"/>
      <c r="MKL24"/>
      <c r="MKM24"/>
      <c r="MKN24"/>
      <c r="MKO24"/>
      <c r="MKP24"/>
      <c r="MKQ24"/>
      <c r="MKR24"/>
      <c r="MKS24"/>
      <c r="MKT24"/>
      <c r="MKU24"/>
      <c r="MKV24"/>
      <c r="MKW24"/>
      <c r="MKX24"/>
      <c r="MKY24"/>
      <c r="MKZ24"/>
      <c r="MLA24"/>
      <c r="MLB24"/>
      <c r="MLC24"/>
      <c r="MLD24"/>
      <c r="MLE24"/>
      <c r="MLF24"/>
      <c r="MLG24"/>
      <c r="MLH24"/>
      <c r="MLI24"/>
      <c r="MLJ24"/>
      <c r="MLK24"/>
      <c r="MLL24"/>
      <c r="MLM24"/>
      <c r="MLN24"/>
      <c r="MLO24"/>
      <c r="MLP24"/>
      <c r="MLQ24"/>
      <c r="MLR24"/>
      <c r="MLS24"/>
      <c r="MLT24"/>
      <c r="MLU24"/>
      <c r="MLV24"/>
      <c r="MLW24"/>
      <c r="MLX24"/>
      <c r="MLY24"/>
      <c r="MLZ24"/>
      <c r="MMA24"/>
      <c r="MMB24"/>
      <c r="MMC24"/>
      <c r="MMD24"/>
      <c r="MME24"/>
      <c r="MMF24"/>
      <c r="MMG24"/>
      <c r="MMH24"/>
      <c r="MMI24"/>
      <c r="MMJ24"/>
      <c r="MMK24"/>
      <c r="MML24"/>
      <c r="MMM24"/>
      <c r="MMN24"/>
      <c r="MMO24"/>
      <c r="MMP24"/>
      <c r="MMQ24"/>
      <c r="MMR24"/>
      <c r="MMS24"/>
      <c r="MMT24"/>
      <c r="MMU24"/>
      <c r="MMV24"/>
      <c r="MMW24"/>
      <c r="MMX24"/>
      <c r="MMY24"/>
      <c r="MMZ24"/>
      <c r="MNA24"/>
      <c r="MNB24"/>
      <c r="MNC24"/>
      <c r="MND24"/>
      <c r="MNE24"/>
      <c r="MNF24"/>
      <c r="MNG24"/>
      <c r="MNH24"/>
      <c r="MNI24"/>
      <c r="MNJ24"/>
      <c r="MNK24"/>
      <c r="MNL24"/>
      <c r="MNM24"/>
      <c r="MNN24"/>
      <c r="MNO24"/>
      <c r="MNP24"/>
      <c r="MNQ24"/>
      <c r="MNR24"/>
      <c r="MNS24"/>
      <c r="MNT24"/>
      <c r="MNU24"/>
      <c r="MNV24"/>
      <c r="MNW24"/>
      <c r="MNX24"/>
      <c r="MNY24"/>
      <c r="MNZ24"/>
      <c r="MOA24"/>
      <c r="MOB24"/>
      <c r="MOC24"/>
      <c r="MOD24"/>
      <c r="MOE24"/>
      <c r="MOF24"/>
      <c r="MOG24"/>
      <c r="MOH24"/>
      <c r="MOI24"/>
      <c r="MOJ24"/>
      <c r="MOK24"/>
      <c r="MOL24"/>
      <c r="MOM24"/>
      <c r="MON24"/>
      <c r="MOO24"/>
      <c r="MOP24"/>
      <c r="MOQ24"/>
      <c r="MOR24"/>
      <c r="MOS24"/>
      <c r="MOT24"/>
      <c r="MOU24"/>
      <c r="MOV24"/>
      <c r="MOW24"/>
      <c r="MOX24"/>
      <c r="MOY24"/>
      <c r="MOZ24"/>
      <c r="MPA24"/>
      <c r="MPB24"/>
      <c r="MPC24"/>
      <c r="MPD24"/>
      <c r="MPE24"/>
      <c r="MPF24"/>
      <c r="MPG24"/>
      <c r="MPH24"/>
      <c r="MPI24"/>
      <c r="MPJ24"/>
      <c r="MPK24"/>
      <c r="MPL24"/>
      <c r="MPM24"/>
      <c r="MPN24"/>
      <c r="MPO24"/>
      <c r="MPP24"/>
      <c r="MPQ24"/>
      <c r="MPR24"/>
      <c r="MPS24"/>
      <c r="MPT24"/>
      <c r="MPU24"/>
      <c r="MPV24"/>
      <c r="MPW24"/>
      <c r="MPX24"/>
      <c r="MPY24"/>
      <c r="MPZ24"/>
      <c r="MQA24"/>
      <c r="MQB24"/>
      <c r="MQC24"/>
      <c r="MQD24"/>
      <c r="MQE24"/>
      <c r="MQF24"/>
      <c r="MQG24"/>
      <c r="MQH24"/>
      <c r="MQI24"/>
      <c r="MQJ24"/>
      <c r="MQK24"/>
      <c r="MQL24"/>
      <c r="MQM24"/>
      <c r="MQN24"/>
      <c r="MQO24"/>
      <c r="MQP24"/>
      <c r="MQQ24"/>
      <c r="MQR24"/>
      <c r="MQS24"/>
      <c r="MQT24"/>
      <c r="MQU24"/>
      <c r="MQV24"/>
      <c r="MQW24"/>
      <c r="MQX24"/>
      <c r="MQY24"/>
      <c r="MQZ24"/>
      <c r="MRA24"/>
      <c r="MRB24"/>
      <c r="MRC24"/>
      <c r="MRD24"/>
      <c r="MRE24"/>
      <c r="MRF24"/>
      <c r="MRG24"/>
      <c r="MRH24"/>
      <c r="MRI24"/>
      <c r="MRJ24"/>
      <c r="MRK24"/>
      <c r="MRL24"/>
      <c r="MRM24"/>
      <c r="MRN24"/>
      <c r="MRO24"/>
      <c r="MRP24"/>
      <c r="MRQ24"/>
      <c r="MRR24"/>
      <c r="MRS24"/>
      <c r="MRT24"/>
      <c r="MRU24"/>
      <c r="MRV24"/>
      <c r="MRW24"/>
      <c r="MRX24"/>
      <c r="MRY24"/>
      <c r="MRZ24"/>
      <c r="MSA24"/>
      <c r="MSB24"/>
      <c r="MSC24"/>
      <c r="MSD24"/>
      <c r="MSE24"/>
      <c r="MSF24"/>
      <c r="MSG24"/>
      <c r="MSH24"/>
      <c r="MSI24"/>
      <c r="MSJ24"/>
      <c r="MSK24"/>
      <c r="MSL24"/>
      <c r="MSM24"/>
      <c r="MSN24"/>
      <c r="MSO24"/>
      <c r="MSP24"/>
      <c r="MSQ24"/>
      <c r="MSR24"/>
      <c r="MSS24"/>
      <c r="MST24"/>
      <c r="MSU24"/>
      <c r="MSV24"/>
      <c r="MSW24"/>
      <c r="MSX24"/>
      <c r="MSY24"/>
      <c r="MSZ24"/>
      <c r="MTA24"/>
      <c r="MTB24"/>
      <c r="MTC24"/>
      <c r="MTD24"/>
      <c r="MTE24"/>
      <c r="MTF24"/>
      <c r="MTG24"/>
      <c r="MTH24"/>
      <c r="MTI24"/>
      <c r="MTJ24"/>
      <c r="MTK24"/>
      <c r="MTL24"/>
      <c r="MTM24"/>
      <c r="MTN24"/>
      <c r="MTO24"/>
      <c r="MTP24"/>
      <c r="MTQ24"/>
      <c r="MTR24"/>
      <c r="MTS24"/>
      <c r="MTT24"/>
      <c r="MTU24"/>
      <c r="MTV24"/>
      <c r="MTW24"/>
      <c r="MTX24"/>
      <c r="MTY24"/>
      <c r="MTZ24"/>
      <c r="MUA24"/>
      <c r="MUB24"/>
      <c r="MUC24"/>
      <c r="MUD24"/>
      <c r="MUE24"/>
      <c r="MUF24"/>
      <c r="MUG24"/>
      <c r="MUH24"/>
      <c r="MUI24"/>
      <c r="MUJ24"/>
      <c r="MUK24"/>
      <c r="MUL24"/>
      <c r="MUM24"/>
      <c r="MUN24"/>
      <c r="MUO24"/>
      <c r="MUP24"/>
      <c r="MUQ24"/>
      <c r="MUR24"/>
      <c r="MUS24"/>
      <c r="MUT24"/>
      <c r="MUU24"/>
      <c r="MUV24"/>
      <c r="MUW24"/>
      <c r="MUX24"/>
      <c r="MUY24"/>
      <c r="MUZ24"/>
      <c r="MVA24"/>
      <c r="MVB24"/>
      <c r="MVC24"/>
      <c r="MVD24"/>
      <c r="MVE24"/>
      <c r="MVF24"/>
      <c r="MVG24"/>
      <c r="MVH24"/>
      <c r="MVI24"/>
      <c r="MVJ24"/>
      <c r="MVK24"/>
      <c r="MVL24"/>
      <c r="MVM24"/>
      <c r="MVN24"/>
      <c r="MVO24"/>
      <c r="MVP24"/>
      <c r="MVQ24"/>
      <c r="MVR24"/>
      <c r="MVS24"/>
      <c r="MVT24"/>
      <c r="MVU24"/>
      <c r="MVV24"/>
      <c r="MVW24"/>
      <c r="MVX24"/>
      <c r="MVY24"/>
      <c r="MVZ24"/>
      <c r="MWA24"/>
      <c r="MWB24"/>
      <c r="MWC24"/>
      <c r="MWD24"/>
      <c r="MWE24"/>
      <c r="MWF24"/>
      <c r="MWG24"/>
      <c r="MWH24"/>
      <c r="MWI24"/>
      <c r="MWJ24"/>
      <c r="MWK24"/>
      <c r="MWL24"/>
      <c r="MWM24"/>
      <c r="MWN24"/>
      <c r="MWO24"/>
      <c r="MWP24"/>
      <c r="MWQ24"/>
      <c r="MWR24"/>
      <c r="MWS24"/>
      <c r="MWT24"/>
      <c r="MWU24"/>
      <c r="MWV24"/>
      <c r="MWW24"/>
      <c r="MWX24"/>
      <c r="MWY24"/>
      <c r="MWZ24"/>
      <c r="MXA24"/>
      <c r="MXB24"/>
      <c r="MXC24"/>
      <c r="MXD24"/>
      <c r="MXE24"/>
      <c r="MXF24"/>
      <c r="MXG24"/>
      <c r="MXH24"/>
      <c r="MXI24"/>
      <c r="MXJ24"/>
      <c r="MXK24"/>
      <c r="MXL24"/>
      <c r="MXM24"/>
      <c r="MXN24"/>
      <c r="MXO24"/>
      <c r="MXP24"/>
      <c r="MXQ24"/>
      <c r="MXR24"/>
      <c r="MXS24"/>
      <c r="MXT24"/>
      <c r="MXU24"/>
      <c r="MXV24"/>
      <c r="MXW24"/>
      <c r="MXX24"/>
      <c r="MXY24"/>
      <c r="MXZ24"/>
      <c r="MYA24"/>
      <c r="MYB24"/>
      <c r="MYC24"/>
      <c r="MYD24"/>
      <c r="MYE24"/>
      <c r="MYF24"/>
      <c r="MYG24"/>
      <c r="MYH24"/>
      <c r="MYI24"/>
      <c r="MYJ24"/>
      <c r="MYK24"/>
      <c r="MYL24"/>
      <c r="MYM24"/>
      <c r="MYN24"/>
      <c r="MYO24"/>
      <c r="MYP24"/>
      <c r="MYQ24"/>
      <c r="MYR24"/>
      <c r="MYS24"/>
      <c r="MYT24"/>
      <c r="MYU24"/>
      <c r="MYV24"/>
      <c r="MYW24"/>
      <c r="MYX24"/>
      <c r="MYY24"/>
      <c r="MYZ24"/>
      <c r="MZA24"/>
      <c r="MZB24"/>
      <c r="MZC24"/>
      <c r="MZD24"/>
      <c r="MZE24"/>
      <c r="MZF24"/>
      <c r="MZG24"/>
      <c r="MZH24"/>
      <c r="MZI24"/>
      <c r="MZJ24"/>
      <c r="MZK24"/>
      <c r="MZL24"/>
      <c r="MZM24"/>
      <c r="MZN24"/>
      <c r="MZO24"/>
      <c r="MZP24"/>
      <c r="MZQ24"/>
      <c r="MZR24"/>
      <c r="MZS24"/>
      <c r="MZT24"/>
      <c r="MZU24"/>
      <c r="MZV24"/>
      <c r="MZW24"/>
      <c r="MZX24"/>
      <c r="MZY24"/>
      <c r="MZZ24"/>
      <c r="NAA24"/>
      <c r="NAB24"/>
      <c r="NAC24"/>
      <c r="NAD24"/>
      <c r="NAE24"/>
      <c r="NAF24"/>
      <c r="NAG24"/>
      <c r="NAH24"/>
      <c r="NAI24"/>
      <c r="NAJ24"/>
      <c r="NAK24"/>
      <c r="NAL24"/>
      <c r="NAM24"/>
      <c r="NAN24"/>
      <c r="NAO24"/>
      <c r="NAP24"/>
      <c r="NAQ24"/>
      <c r="NAR24"/>
      <c r="NAS24"/>
      <c r="NAT24"/>
      <c r="NAU24"/>
      <c r="NAV24"/>
      <c r="NAW24"/>
      <c r="NAX24"/>
      <c r="NAY24"/>
      <c r="NAZ24"/>
      <c r="NBA24"/>
      <c r="NBB24"/>
      <c r="NBC24"/>
      <c r="NBD24"/>
      <c r="NBE24"/>
      <c r="NBF24"/>
      <c r="NBG24"/>
      <c r="NBH24"/>
      <c r="NBI24"/>
      <c r="NBJ24"/>
      <c r="NBK24"/>
      <c r="NBL24"/>
      <c r="NBM24"/>
      <c r="NBN24"/>
      <c r="NBO24"/>
      <c r="NBP24"/>
      <c r="NBQ24"/>
      <c r="NBR24"/>
      <c r="NBS24"/>
      <c r="NBT24"/>
      <c r="NBU24"/>
      <c r="NBV24"/>
      <c r="NBW24"/>
      <c r="NBX24"/>
      <c r="NBY24"/>
      <c r="NBZ24"/>
      <c r="NCA24"/>
      <c r="NCB24"/>
      <c r="NCC24"/>
      <c r="NCD24"/>
      <c r="NCE24"/>
      <c r="NCF24"/>
      <c r="NCG24"/>
      <c r="NCH24"/>
      <c r="NCI24"/>
      <c r="NCJ24"/>
      <c r="NCK24"/>
      <c r="NCL24"/>
      <c r="NCM24"/>
      <c r="NCN24"/>
      <c r="NCO24"/>
      <c r="NCP24"/>
      <c r="NCQ24"/>
      <c r="NCR24"/>
      <c r="NCS24"/>
      <c r="NCT24"/>
      <c r="NCU24"/>
      <c r="NCV24"/>
      <c r="NCW24"/>
      <c r="NCX24"/>
      <c r="NCY24"/>
      <c r="NCZ24"/>
      <c r="NDA24"/>
      <c r="NDB24"/>
      <c r="NDC24"/>
      <c r="NDD24"/>
      <c r="NDE24"/>
      <c r="NDF24"/>
      <c r="NDG24"/>
      <c r="NDH24"/>
      <c r="NDI24"/>
      <c r="NDJ24"/>
      <c r="NDK24"/>
      <c r="NDL24"/>
      <c r="NDM24"/>
      <c r="NDN24"/>
      <c r="NDO24"/>
      <c r="NDP24"/>
      <c r="NDQ24"/>
      <c r="NDR24"/>
      <c r="NDS24"/>
      <c r="NDT24"/>
      <c r="NDU24"/>
      <c r="NDV24"/>
      <c r="NDW24"/>
      <c r="NDX24"/>
      <c r="NDY24"/>
      <c r="NDZ24"/>
      <c r="NEA24"/>
      <c r="NEB24"/>
      <c r="NEC24"/>
      <c r="NED24"/>
      <c r="NEE24"/>
      <c r="NEF24"/>
      <c r="NEG24"/>
      <c r="NEH24"/>
      <c r="NEI24"/>
      <c r="NEJ24"/>
      <c r="NEK24"/>
      <c r="NEL24"/>
      <c r="NEM24"/>
      <c r="NEN24"/>
      <c r="NEO24"/>
      <c r="NEP24"/>
      <c r="NEQ24"/>
      <c r="NER24"/>
      <c r="NES24"/>
      <c r="NET24"/>
      <c r="NEU24"/>
      <c r="NEV24"/>
      <c r="NEW24"/>
      <c r="NEX24"/>
      <c r="NEY24"/>
      <c r="NEZ24"/>
      <c r="NFA24"/>
      <c r="NFB24"/>
      <c r="NFC24"/>
      <c r="NFD24"/>
      <c r="NFE24"/>
      <c r="NFF24"/>
      <c r="NFG24"/>
      <c r="NFH24"/>
      <c r="NFI24"/>
      <c r="NFJ24"/>
      <c r="NFK24"/>
      <c r="NFL24"/>
      <c r="NFM24"/>
      <c r="NFN24"/>
      <c r="NFO24"/>
      <c r="NFP24"/>
      <c r="NFQ24"/>
      <c r="NFR24"/>
      <c r="NFS24"/>
      <c r="NFT24"/>
      <c r="NFU24"/>
      <c r="NFV24"/>
      <c r="NFW24"/>
      <c r="NFX24"/>
      <c r="NFY24"/>
      <c r="NFZ24"/>
      <c r="NGA24"/>
      <c r="NGB24"/>
      <c r="NGC24"/>
      <c r="NGD24"/>
      <c r="NGE24"/>
      <c r="NGF24"/>
      <c r="NGG24"/>
      <c r="NGH24"/>
      <c r="NGI24"/>
      <c r="NGJ24"/>
      <c r="NGK24"/>
      <c r="NGL24"/>
      <c r="NGM24"/>
      <c r="NGN24"/>
      <c r="NGO24"/>
      <c r="NGP24"/>
      <c r="NGQ24"/>
      <c r="NGR24"/>
      <c r="NGS24"/>
      <c r="NGT24"/>
      <c r="NGU24"/>
      <c r="NGV24"/>
      <c r="NGW24"/>
      <c r="NGX24"/>
      <c r="NGY24"/>
      <c r="NGZ24"/>
      <c r="NHA24"/>
      <c r="NHB24"/>
      <c r="NHC24"/>
      <c r="NHD24"/>
      <c r="NHE24"/>
      <c r="NHF24"/>
      <c r="NHG24"/>
      <c r="NHH24"/>
      <c r="NHI24"/>
      <c r="NHJ24"/>
      <c r="NHK24"/>
      <c r="NHL24"/>
      <c r="NHM24"/>
      <c r="NHN24"/>
      <c r="NHO24"/>
      <c r="NHP24"/>
      <c r="NHQ24"/>
      <c r="NHR24"/>
      <c r="NHS24"/>
      <c r="NHT24"/>
      <c r="NHU24"/>
      <c r="NHV24"/>
      <c r="NHW24"/>
      <c r="NHX24"/>
      <c r="NHY24"/>
      <c r="NHZ24"/>
      <c r="NIA24"/>
      <c r="NIB24"/>
      <c r="NIC24"/>
      <c r="NID24"/>
      <c r="NIE24"/>
      <c r="NIF24"/>
      <c r="NIG24"/>
      <c r="NIH24"/>
      <c r="NII24"/>
      <c r="NIJ24"/>
      <c r="NIK24"/>
      <c r="NIL24"/>
      <c r="NIM24"/>
      <c r="NIN24"/>
      <c r="NIO24"/>
      <c r="NIP24"/>
      <c r="NIQ24"/>
      <c r="NIR24"/>
      <c r="NIS24"/>
      <c r="NIT24"/>
      <c r="NIU24"/>
      <c r="NIV24"/>
      <c r="NIW24"/>
      <c r="NIX24"/>
      <c r="NIY24"/>
      <c r="NIZ24"/>
      <c r="NJA24"/>
      <c r="NJB24"/>
      <c r="NJC24"/>
      <c r="NJD24"/>
      <c r="NJE24"/>
      <c r="NJF24"/>
      <c r="NJG24"/>
      <c r="NJH24"/>
      <c r="NJI24"/>
      <c r="NJJ24"/>
      <c r="NJK24"/>
      <c r="NJL24"/>
      <c r="NJM24"/>
      <c r="NJN24"/>
      <c r="NJO24"/>
      <c r="NJP24"/>
      <c r="NJQ24"/>
      <c r="NJR24"/>
      <c r="NJS24"/>
      <c r="NJT24"/>
      <c r="NJU24"/>
      <c r="NJV24"/>
      <c r="NJW24"/>
      <c r="NJX24"/>
      <c r="NJY24"/>
      <c r="NJZ24"/>
      <c r="NKA24"/>
      <c r="NKB24"/>
      <c r="NKC24"/>
      <c r="NKD24"/>
      <c r="NKE24"/>
      <c r="NKF24"/>
      <c r="NKG24"/>
      <c r="NKH24"/>
      <c r="NKI24"/>
      <c r="NKJ24"/>
      <c r="NKK24"/>
      <c r="NKL24"/>
      <c r="NKM24"/>
      <c r="NKN24"/>
      <c r="NKO24"/>
      <c r="NKP24"/>
      <c r="NKQ24"/>
      <c r="NKR24"/>
      <c r="NKS24"/>
      <c r="NKT24"/>
      <c r="NKU24"/>
      <c r="NKV24"/>
      <c r="NKW24"/>
      <c r="NKX24"/>
      <c r="NKY24"/>
      <c r="NKZ24"/>
      <c r="NLA24"/>
      <c r="NLB24"/>
      <c r="NLC24"/>
      <c r="NLD24"/>
      <c r="NLE24"/>
      <c r="NLF24"/>
      <c r="NLG24"/>
      <c r="NLH24"/>
      <c r="NLI24"/>
      <c r="NLJ24"/>
      <c r="NLK24"/>
      <c r="NLL24"/>
      <c r="NLM24"/>
      <c r="NLN24"/>
      <c r="NLO24"/>
      <c r="NLP24"/>
      <c r="NLQ24"/>
      <c r="NLR24"/>
      <c r="NLS24"/>
      <c r="NLT24"/>
      <c r="NLU24"/>
      <c r="NLV24"/>
      <c r="NLW24"/>
      <c r="NLX24"/>
      <c r="NLY24"/>
      <c r="NLZ24"/>
      <c r="NMA24"/>
      <c r="NMB24"/>
      <c r="NMC24"/>
      <c r="NMD24"/>
      <c r="NME24"/>
      <c r="NMF24"/>
      <c r="NMG24"/>
      <c r="NMH24"/>
      <c r="NMI24"/>
      <c r="NMJ24"/>
      <c r="NMK24"/>
      <c r="NML24"/>
      <c r="NMM24"/>
      <c r="NMN24"/>
      <c r="NMO24"/>
      <c r="NMP24"/>
      <c r="NMQ24"/>
      <c r="NMR24"/>
      <c r="NMS24"/>
      <c r="NMT24"/>
      <c r="NMU24"/>
      <c r="NMV24"/>
      <c r="NMW24"/>
      <c r="NMX24"/>
      <c r="NMY24"/>
      <c r="NMZ24"/>
      <c r="NNA24"/>
      <c r="NNB24"/>
      <c r="NNC24"/>
      <c r="NND24"/>
      <c r="NNE24"/>
      <c r="NNF24"/>
      <c r="NNG24"/>
      <c r="NNH24"/>
      <c r="NNI24"/>
      <c r="NNJ24"/>
      <c r="NNK24"/>
      <c r="NNL24"/>
      <c r="NNM24"/>
      <c r="NNN24"/>
      <c r="NNO24"/>
      <c r="NNP24"/>
      <c r="NNQ24"/>
      <c r="NNR24"/>
      <c r="NNS24"/>
      <c r="NNT24"/>
      <c r="NNU24"/>
      <c r="NNV24"/>
      <c r="NNW24"/>
      <c r="NNX24"/>
      <c r="NNY24"/>
      <c r="NNZ24"/>
      <c r="NOA24"/>
      <c r="NOB24"/>
      <c r="NOC24"/>
      <c r="NOD24"/>
      <c r="NOE24"/>
      <c r="NOF24"/>
      <c r="NOG24"/>
      <c r="NOH24"/>
      <c r="NOI24"/>
      <c r="NOJ24"/>
      <c r="NOK24"/>
      <c r="NOL24"/>
      <c r="NOM24"/>
      <c r="NON24"/>
      <c r="NOO24"/>
      <c r="NOP24"/>
      <c r="NOQ24"/>
      <c r="NOR24"/>
      <c r="NOS24"/>
      <c r="NOT24"/>
      <c r="NOU24"/>
      <c r="NOV24"/>
      <c r="NOW24"/>
      <c r="NOX24"/>
      <c r="NOY24"/>
      <c r="NOZ24"/>
      <c r="NPA24"/>
      <c r="NPB24"/>
      <c r="NPC24"/>
      <c r="NPD24"/>
      <c r="NPE24"/>
      <c r="NPF24"/>
      <c r="NPG24"/>
      <c r="NPH24"/>
      <c r="NPI24"/>
      <c r="NPJ24"/>
      <c r="NPK24"/>
      <c r="NPL24"/>
      <c r="NPM24"/>
      <c r="NPN24"/>
      <c r="NPO24"/>
      <c r="NPP24"/>
      <c r="NPQ24"/>
      <c r="NPR24"/>
      <c r="NPS24"/>
      <c r="NPT24"/>
      <c r="NPU24"/>
      <c r="NPV24"/>
      <c r="NPW24"/>
      <c r="NPX24"/>
      <c r="NPY24"/>
      <c r="NPZ24"/>
      <c r="NQA24"/>
      <c r="NQB24"/>
      <c r="NQC24"/>
      <c r="NQD24"/>
      <c r="NQE24"/>
      <c r="NQF24"/>
      <c r="NQG24"/>
      <c r="NQH24"/>
      <c r="NQI24"/>
      <c r="NQJ24"/>
      <c r="NQK24"/>
      <c r="NQL24"/>
      <c r="NQM24"/>
      <c r="NQN24"/>
      <c r="NQO24"/>
      <c r="NQP24"/>
      <c r="NQQ24"/>
      <c r="NQR24"/>
      <c r="NQS24"/>
      <c r="NQT24"/>
      <c r="NQU24"/>
      <c r="NQV24"/>
      <c r="NQW24"/>
      <c r="NQX24"/>
      <c r="NQY24"/>
      <c r="NQZ24"/>
      <c r="NRA24"/>
      <c r="NRB24"/>
      <c r="NRC24"/>
      <c r="NRD24"/>
      <c r="NRE24"/>
      <c r="NRF24"/>
      <c r="NRG24"/>
      <c r="NRH24"/>
      <c r="NRI24"/>
      <c r="NRJ24"/>
      <c r="NRK24"/>
      <c r="NRL24"/>
      <c r="NRM24"/>
      <c r="NRN24"/>
      <c r="NRO24"/>
      <c r="NRP24"/>
      <c r="NRQ24"/>
      <c r="NRR24"/>
      <c r="NRS24"/>
      <c r="NRT24"/>
      <c r="NRU24"/>
      <c r="NRV24"/>
      <c r="NRW24"/>
      <c r="NRX24"/>
      <c r="NRY24"/>
      <c r="NRZ24"/>
      <c r="NSA24"/>
      <c r="NSB24"/>
      <c r="NSC24"/>
      <c r="NSD24"/>
      <c r="NSE24"/>
      <c r="NSF24"/>
      <c r="NSG24"/>
      <c r="NSH24"/>
      <c r="NSI24"/>
      <c r="NSJ24"/>
      <c r="NSK24"/>
      <c r="NSL24"/>
      <c r="NSM24"/>
      <c r="NSN24"/>
      <c r="NSO24"/>
      <c r="NSP24"/>
      <c r="NSQ24"/>
      <c r="NSR24"/>
      <c r="NSS24"/>
      <c r="NST24"/>
      <c r="NSU24"/>
      <c r="NSV24"/>
      <c r="NSW24"/>
      <c r="NSX24"/>
      <c r="NSY24"/>
      <c r="NSZ24"/>
      <c r="NTA24"/>
      <c r="NTB24"/>
      <c r="NTC24"/>
      <c r="NTD24"/>
      <c r="NTE24"/>
      <c r="NTF24"/>
      <c r="NTG24"/>
      <c r="NTH24"/>
      <c r="NTI24"/>
      <c r="NTJ24"/>
      <c r="NTK24"/>
      <c r="NTL24"/>
      <c r="NTM24"/>
      <c r="NTN24"/>
      <c r="NTO24"/>
      <c r="NTP24"/>
      <c r="NTQ24"/>
      <c r="NTR24"/>
      <c r="NTS24"/>
      <c r="NTT24"/>
      <c r="NTU24"/>
      <c r="NTV24"/>
      <c r="NTW24"/>
      <c r="NTX24"/>
      <c r="NTY24"/>
      <c r="NTZ24"/>
      <c r="NUA24"/>
      <c r="NUB24"/>
      <c r="NUC24"/>
      <c r="NUD24"/>
      <c r="NUE24"/>
      <c r="NUF24"/>
      <c r="NUG24"/>
      <c r="NUH24"/>
      <c r="NUI24"/>
      <c r="NUJ24"/>
      <c r="NUK24"/>
      <c r="NUL24"/>
      <c r="NUM24"/>
      <c r="NUN24"/>
      <c r="NUO24"/>
      <c r="NUP24"/>
      <c r="NUQ24"/>
      <c r="NUR24"/>
      <c r="NUS24"/>
      <c r="NUT24"/>
      <c r="NUU24"/>
      <c r="NUV24"/>
      <c r="NUW24"/>
      <c r="NUX24"/>
      <c r="NUY24"/>
      <c r="NUZ24"/>
      <c r="NVA24"/>
      <c r="NVB24"/>
      <c r="NVC24"/>
      <c r="NVD24"/>
      <c r="NVE24"/>
      <c r="NVF24"/>
      <c r="NVG24"/>
      <c r="NVH24"/>
      <c r="NVI24"/>
      <c r="NVJ24"/>
      <c r="NVK24"/>
      <c r="NVL24"/>
      <c r="NVM24"/>
      <c r="NVN24"/>
      <c r="NVO24"/>
      <c r="NVP24"/>
      <c r="NVQ24"/>
      <c r="NVR24"/>
      <c r="NVS24"/>
      <c r="NVT24"/>
      <c r="NVU24"/>
      <c r="NVV24"/>
      <c r="NVW24"/>
      <c r="NVX24"/>
      <c r="NVY24"/>
      <c r="NVZ24"/>
      <c r="NWA24"/>
      <c r="NWB24"/>
      <c r="NWC24"/>
      <c r="NWD24"/>
      <c r="NWE24"/>
      <c r="NWF24"/>
      <c r="NWG24"/>
      <c r="NWH24"/>
      <c r="NWI24"/>
      <c r="NWJ24"/>
      <c r="NWK24"/>
      <c r="NWL24"/>
      <c r="NWM24"/>
      <c r="NWN24"/>
      <c r="NWO24"/>
      <c r="NWP24"/>
      <c r="NWQ24"/>
      <c r="NWR24"/>
      <c r="NWS24"/>
      <c r="NWT24"/>
      <c r="NWU24"/>
      <c r="NWV24"/>
      <c r="NWW24"/>
      <c r="NWX24"/>
      <c r="NWY24"/>
      <c r="NWZ24"/>
      <c r="NXA24"/>
      <c r="NXB24"/>
      <c r="NXC24"/>
      <c r="NXD24"/>
      <c r="NXE24"/>
      <c r="NXF24"/>
      <c r="NXG24"/>
      <c r="NXH24"/>
      <c r="NXI24"/>
      <c r="NXJ24"/>
      <c r="NXK24"/>
      <c r="NXL24"/>
      <c r="NXM24"/>
      <c r="NXN24"/>
      <c r="NXO24"/>
      <c r="NXP24"/>
      <c r="NXQ24"/>
      <c r="NXR24"/>
      <c r="NXS24"/>
      <c r="NXT24"/>
      <c r="NXU24"/>
      <c r="NXV24"/>
      <c r="NXW24"/>
      <c r="NXX24"/>
      <c r="NXY24"/>
      <c r="NXZ24"/>
      <c r="NYA24"/>
      <c r="NYB24"/>
      <c r="NYC24"/>
      <c r="NYD24"/>
      <c r="NYE24"/>
      <c r="NYF24"/>
      <c r="NYG24"/>
      <c r="NYH24"/>
      <c r="NYI24"/>
      <c r="NYJ24"/>
      <c r="NYK24"/>
      <c r="NYL24"/>
      <c r="NYM24"/>
      <c r="NYN24"/>
      <c r="NYO24"/>
      <c r="NYP24"/>
      <c r="NYQ24"/>
      <c r="NYR24"/>
      <c r="NYS24"/>
      <c r="NYT24"/>
      <c r="NYU24"/>
      <c r="NYV24"/>
      <c r="NYW24"/>
      <c r="NYX24"/>
      <c r="NYY24"/>
      <c r="NYZ24"/>
      <c r="NZA24"/>
      <c r="NZB24"/>
      <c r="NZC24"/>
      <c r="NZD24"/>
      <c r="NZE24"/>
      <c r="NZF24"/>
      <c r="NZG24"/>
      <c r="NZH24"/>
      <c r="NZI24"/>
      <c r="NZJ24"/>
      <c r="NZK24"/>
      <c r="NZL24"/>
      <c r="NZM24"/>
      <c r="NZN24"/>
      <c r="NZO24"/>
      <c r="NZP24"/>
      <c r="NZQ24"/>
      <c r="NZR24"/>
      <c r="NZS24"/>
      <c r="NZT24"/>
      <c r="NZU24"/>
      <c r="NZV24"/>
      <c r="NZW24"/>
      <c r="NZX24"/>
      <c r="NZY24"/>
      <c r="NZZ24"/>
      <c r="OAA24"/>
      <c r="OAB24"/>
      <c r="OAC24"/>
      <c r="OAD24"/>
      <c r="OAE24"/>
      <c r="OAF24"/>
      <c r="OAG24"/>
      <c r="OAH24"/>
      <c r="OAI24"/>
      <c r="OAJ24"/>
      <c r="OAK24"/>
      <c r="OAL24"/>
      <c r="OAM24"/>
      <c r="OAN24"/>
      <c r="OAO24"/>
      <c r="OAP24"/>
      <c r="OAQ24"/>
      <c r="OAR24"/>
      <c r="OAS24"/>
      <c r="OAT24"/>
      <c r="OAU24"/>
      <c r="OAV24"/>
      <c r="OAW24"/>
      <c r="OAX24"/>
      <c r="OAY24"/>
      <c r="OAZ24"/>
      <c r="OBA24"/>
      <c r="OBB24"/>
      <c r="OBC24"/>
      <c r="OBD24"/>
      <c r="OBE24"/>
      <c r="OBF24"/>
      <c r="OBG24"/>
      <c r="OBH24"/>
      <c r="OBI24"/>
      <c r="OBJ24"/>
      <c r="OBK24"/>
      <c r="OBL24"/>
      <c r="OBM24"/>
      <c r="OBN24"/>
      <c r="OBO24"/>
      <c r="OBP24"/>
      <c r="OBQ24"/>
      <c r="OBR24"/>
      <c r="OBS24"/>
      <c r="OBT24"/>
      <c r="OBU24"/>
      <c r="OBV24"/>
      <c r="OBW24"/>
      <c r="OBX24"/>
      <c r="OBY24"/>
      <c r="OBZ24"/>
      <c r="OCA24"/>
      <c r="OCB24"/>
      <c r="OCC24"/>
      <c r="OCD24"/>
      <c r="OCE24"/>
      <c r="OCF24"/>
      <c r="OCG24"/>
      <c r="OCH24"/>
      <c r="OCI24"/>
      <c r="OCJ24"/>
      <c r="OCK24"/>
      <c r="OCL24"/>
      <c r="OCM24"/>
      <c r="OCN24"/>
      <c r="OCO24"/>
      <c r="OCP24"/>
      <c r="OCQ24"/>
      <c r="OCR24"/>
      <c r="OCS24"/>
      <c r="OCT24"/>
      <c r="OCU24"/>
      <c r="OCV24"/>
      <c r="OCW24"/>
      <c r="OCX24"/>
      <c r="OCY24"/>
      <c r="OCZ24"/>
      <c r="ODA24"/>
      <c r="ODB24"/>
      <c r="ODC24"/>
      <c r="ODD24"/>
      <c r="ODE24"/>
      <c r="ODF24"/>
      <c r="ODG24"/>
      <c r="ODH24"/>
      <c r="ODI24"/>
      <c r="ODJ24"/>
      <c r="ODK24"/>
      <c r="ODL24"/>
      <c r="ODM24"/>
      <c r="ODN24"/>
      <c r="ODO24"/>
      <c r="ODP24"/>
      <c r="ODQ24"/>
      <c r="ODR24"/>
      <c r="ODS24"/>
      <c r="ODT24"/>
      <c r="ODU24"/>
      <c r="ODV24"/>
      <c r="ODW24"/>
      <c r="ODX24"/>
      <c r="ODY24"/>
      <c r="ODZ24"/>
      <c r="OEA24"/>
      <c r="OEB24"/>
      <c r="OEC24"/>
      <c r="OED24"/>
      <c r="OEE24"/>
      <c r="OEF24"/>
      <c r="OEG24"/>
      <c r="OEH24"/>
      <c r="OEI24"/>
      <c r="OEJ24"/>
      <c r="OEK24"/>
      <c r="OEL24"/>
      <c r="OEM24"/>
      <c r="OEN24"/>
      <c r="OEO24"/>
      <c r="OEP24"/>
      <c r="OEQ24"/>
      <c r="OER24"/>
      <c r="OES24"/>
      <c r="OET24"/>
      <c r="OEU24"/>
      <c r="OEV24"/>
      <c r="OEW24"/>
      <c r="OEX24"/>
      <c r="OEY24"/>
      <c r="OEZ24"/>
      <c r="OFA24"/>
      <c r="OFB24"/>
      <c r="OFC24"/>
      <c r="OFD24"/>
      <c r="OFE24"/>
      <c r="OFF24"/>
      <c r="OFG24"/>
      <c r="OFH24"/>
      <c r="OFI24"/>
      <c r="OFJ24"/>
      <c r="OFK24"/>
      <c r="OFL24"/>
      <c r="OFM24"/>
      <c r="OFN24"/>
      <c r="OFO24"/>
      <c r="OFP24"/>
      <c r="OFQ24"/>
      <c r="OFR24"/>
      <c r="OFS24"/>
      <c r="OFT24"/>
      <c r="OFU24"/>
      <c r="OFV24"/>
      <c r="OFW24"/>
      <c r="OFX24"/>
      <c r="OFY24"/>
      <c r="OFZ24"/>
      <c r="OGA24"/>
      <c r="OGB24"/>
      <c r="OGC24"/>
      <c r="OGD24"/>
      <c r="OGE24"/>
      <c r="OGF24"/>
      <c r="OGG24"/>
      <c r="OGH24"/>
      <c r="OGI24"/>
      <c r="OGJ24"/>
      <c r="OGK24"/>
      <c r="OGL24"/>
      <c r="OGM24"/>
      <c r="OGN24"/>
      <c r="OGO24"/>
      <c r="OGP24"/>
      <c r="OGQ24"/>
      <c r="OGR24"/>
      <c r="OGS24"/>
      <c r="OGT24"/>
      <c r="OGU24"/>
      <c r="OGV24"/>
      <c r="OGW24"/>
      <c r="OGX24"/>
      <c r="OGY24"/>
      <c r="OGZ24"/>
      <c r="OHA24"/>
      <c r="OHB24"/>
      <c r="OHC24"/>
      <c r="OHD24"/>
      <c r="OHE24"/>
      <c r="OHF24"/>
      <c r="OHG24"/>
      <c r="OHH24"/>
      <c r="OHI24"/>
      <c r="OHJ24"/>
      <c r="OHK24"/>
      <c r="OHL24"/>
      <c r="OHM24"/>
      <c r="OHN24"/>
      <c r="OHO24"/>
      <c r="OHP24"/>
      <c r="OHQ24"/>
      <c r="OHR24"/>
      <c r="OHS24"/>
      <c r="OHT24"/>
      <c r="OHU24"/>
      <c r="OHV24"/>
      <c r="OHW24"/>
      <c r="OHX24"/>
      <c r="OHY24"/>
      <c r="OHZ24"/>
      <c r="OIA24"/>
      <c r="OIB24"/>
      <c r="OIC24"/>
      <c r="OID24"/>
      <c r="OIE24"/>
      <c r="OIF24"/>
      <c r="OIG24"/>
      <c r="OIH24"/>
      <c r="OII24"/>
      <c r="OIJ24"/>
      <c r="OIK24"/>
      <c r="OIL24"/>
      <c r="OIM24"/>
      <c r="OIN24"/>
      <c r="OIO24"/>
      <c r="OIP24"/>
      <c r="OIQ24"/>
      <c r="OIR24"/>
      <c r="OIS24"/>
      <c r="OIT24"/>
      <c r="OIU24"/>
      <c r="OIV24"/>
      <c r="OIW24"/>
      <c r="OIX24"/>
      <c r="OIY24"/>
      <c r="OIZ24"/>
      <c r="OJA24"/>
      <c r="OJB24"/>
      <c r="OJC24"/>
      <c r="OJD24"/>
      <c r="OJE24"/>
      <c r="OJF24"/>
      <c r="OJG24"/>
      <c r="OJH24"/>
      <c r="OJI24"/>
      <c r="OJJ24"/>
      <c r="OJK24"/>
      <c r="OJL24"/>
      <c r="OJM24"/>
      <c r="OJN24"/>
      <c r="OJO24"/>
      <c r="OJP24"/>
      <c r="OJQ24"/>
      <c r="OJR24"/>
      <c r="OJS24"/>
      <c r="OJT24"/>
      <c r="OJU24"/>
      <c r="OJV24"/>
      <c r="OJW24"/>
      <c r="OJX24"/>
      <c r="OJY24"/>
      <c r="OJZ24"/>
      <c r="OKA24"/>
      <c r="OKB24"/>
      <c r="OKC24"/>
      <c r="OKD24"/>
      <c r="OKE24"/>
      <c r="OKF24"/>
      <c r="OKG24"/>
      <c r="OKH24"/>
      <c r="OKI24"/>
      <c r="OKJ24"/>
      <c r="OKK24"/>
      <c r="OKL24"/>
      <c r="OKM24"/>
      <c r="OKN24"/>
      <c r="OKO24"/>
      <c r="OKP24"/>
      <c r="OKQ24"/>
      <c r="OKR24"/>
      <c r="OKS24"/>
      <c r="OKT24"/>
      <c r="OKU24"/>
      <c r="OKV24"/>
      <c r="OKW24"/>
      <c r="OKX24"/>
      <c r="OKY24"/>
      <c r="OKZ24"/>
      <c r="OLA24"/>
      <c r="OLB24"/>
      <c r="OLC24"/>
      <c r="OLD24"/>
      <c r="OLE24"/>
      <c r="OLF24"/>
      <c r="OLG24"/>
      <c r="OLH24"/>
      <c r="OLI24"/>
      <c r="OLJ24"/>
      <c r="OLK24"/>
      <c r="OLL24"/>
      <c r="OLM24"/>
      <c r="OLN24"/>
      <c r="OLO24"/>
      <c r="OLP24"/>
      <c r="OLQ24"/>
      <c r="OLR24"/>
      <c r="OLS24"/>
      <c r="OLT24"/>
      <c r="OLU24"/>
      <c r="OLV24"/>
      <c r="OLW24"/>
      <c r="OLX24"/>
      <c r="OLY24"/>
      <c r="OLZ24"/>
      <c r="OMA24"/>
      <c r="OMB24"/>
      <c r="OMC24"/>
      <c r="OMD24"/>
      <c r="OME24"/>
      <c r="OMF24"/>
      <c r="OMG24"/>
      <c r="OMH24"/>
      <c r="OMI24"/>
      <c r="OMJ24"/>
      <c r="OMK24"/>
      <c r="OML24"/>
      <c r="OMM24"/>
      <c r="OMN24"/>
      <c r="OMO24"/>
      <c r="OMP24"/>
      <c r="OMQ24"/>
      <c r="OMR24"/>
      <c r="OMS24"/>
      <c r="OMT24"/>
      <c r="OMU24"/>
      <c r="OMV24"/>
      <c r="OMW24"/>
      <c r="OMX24"/>
      <c r="OMY24"/>
      <c r="OMZ24"/>
      <c r="ONA24"/>
      <c r="ONB24"/>
      <c r="ONC24"/>
      <c r="OND24"/>
      <c r="ONE24"/>
      <c r="ONF24"/>
      <c r="ONG24"/>
      <c r="ONH24"/>
      <c r="ONI24"/>
      <c r="ONJ24"/>
      <c r="ONK24"/>
      <c r="ONL24"/>
      <c r="ONM24"/>
      <c r="ONN24"/>
      <c r="ONO24"/>
      <c r="ONP24"/>
      <c r="ONQ24"/>
      <c r="ONR24"/>
      <c r="ONS24"/>
      <c r="ONT24"/>
      <c r="ONU24"/>
      <c r="ONV24"/>
      <c r="ONW24"/>
      <c r="ONX24"/>
      <c r="ONY24"/>
      <c r="ONZ24"/>
      <c r="OOA24"/>
      <c r="OOB24"/>
      <c r="OOC24"/>
      <c r="OOD24"/>
      <c r="OOE24"/>
      <c r="OOF24"/>
      <c r="OOG24"/>
      <c r="OOH24"/>
      <c r="OOI24"/>
      <c r="OOJ24"/>
      <c r="OOK24"/>
      <c r="OOL24"/>
      <c r="OOM24"/>
      <c r="OON24"/>
      <c r="OOO24"/>
      <c r="OOP24"/>
      <c r="OOQ24"/>
      <c r="OOR24"/>
      <c r="OOS24"/>
      <c r="OOT24"/>
      <c r="OOU24"/>
      <c r="OOV24"/>
      <c r="OOW24"/>
      <c r="OOX24"/>
      <c r="OOY24"/>
      <c r="OOZ24"/>
      <c r="OPA24"/>
      <c r="OPB24"/>
      <c r="OPC24"/>
      <c r="OPD24"/>
      <c r="OPE24"/>
      <c r="OPF24"/>
      <c r="OPG24"/>
      <c r="OPH24"/>
      <c r="OPI24"/>
      <c r="OPJ24"/>
      <c r="OPK24"/>
      <c r="OPL24"/>
      <c r="OPM24"/>
      <c r="OPN24"/>
      <c r="OPO24"/>
      <c r="OPP24"/>
      <c r="OPQ24"/>
      <c r="OPR24"/>
      <c r="OPS24"/>
      <c r="OPT24"/>
      <c r="OPU24"/>
      <c r="OPV24"/>
      <c r="OPW24"/>
      <c r="OPX24"/>
      <c r="OPY24"/>
      <c r="OPZ24"/>
      <c r="OQA24"/>
      <c r="OQB24"/>
      <c r="OQC24"/>
      <c r="OQD24"/>
      <c r="OQE24"/>
      <c r="OQF24"/>
      <c r="OQG24"/>
      <c r="OQH24"/>
      <c r="OQI24"/>
      <c r="OQJ24"/>
      <c r="OQK24"/>
      <c r="OQL24"/>
      <c r="OQM24"/>
      <c r="OQN24"/>
      <c r="OQO24"/>
      <c r="OQP24"/>
      <c r="OQQ24"/>
      <c r="OQR24"/>
      <c r="OQS24"/>
      <c r="OQT24"/>
      <c r="OQU24"/>
      <c r="OQV24"/>
      <c r="OQW24"/>
      <c r="OQX24"/>
      <c r="OQY24"/>
      <c r="OQZ24"/>
      <c r="ORA24"/>
      <c r="ORB24"/>
      <c r="ORC24"/>
      <c r="ORD24"/>
      <c r="ORE24"/>
      <c r="ORF24"/>
      <c r="ORG24"/>
      <c r="ORH24"/>
      <c r="ORI24"/>
      <c r="ORJ24"/>
      <c r="ORK24"/>
      <c r="ORL24"/>
      <c r="ORM24"/>
      <c r="ORN24"/>
      <c r="ORO24"/>
      <c r="ORP24"/>
      <c r="ORQ24"/>
      <c r="ORR24"/>
      <c r="ORS24"/>
      <c r="ORT24"/>
      <c r="ORU24"/>
      <c r="ORV24"/>
      <c r="ORW24"/>
      <c r="ORX24"/>
      <c r="ORY24"/>
      <c r="ORZ24"/>
      <c r="OSA24"/>
      <c r="OSB24"/>
      <c r="OSC24"/>
      <c r="OSD24"/>
      <c r="OSE24"/>
      <c r="OSF24"/>
      <c r="OSG24"/>
      <c r="OSH24"/>
      <c r="OSI24"/>
      <c r="OSJ24"/>
      <c r="OSK24"/>
      <c r="OSL24"/>
      <c r="OSM24"/>
      <c r="OSN24"/>
      <c r="OSO24"/>
      <c r="OSP24"/>
      <c r="OSQ24"/>
      <c r="OSR24"/>
      <c r="OSS24"/>
      <c r="OST24"/>
      <c r="OSU24"/>
      <c r="OSV24"/>
      <c r="OSW24"/>
      <c r="OSX24"/>
      <c r="OSY24"/>
      <c r="OSZ24"/>
      <c r="OTA24"/>
      <c r="OTB24"/>
      <c r="OTC24"/>
      <c r="OTD24"/>
      <c r="OTE24"/>
      <c r="OTF24"/>
      <c r="OTG24"/>
      <c r="OTH24"/>
      <c r="OTI24"/>
      <c r="OTJ24"/>
      <c r="OTK24"/>
      <c r="OTL24"/>
      <c r="OTM24"/>
      <c r="OTN24"/>
      <c r="OTO24"/>
      <c r="OTP24"/>
      <c r="OTQ24"/>
      <c r="OTR24"/>
      <c r="OTS24"/>
      <c r="OTT24"/>
      <c r="OTU24"/>
      <c r="OTV24"/>
      <c r="OTW24"/>
      <c r="OTX24"/>
      <c r="OTY24"/>
      <c r="OTZ24"/>
      <c r="OUA24"/>
      <c r="OUB24"/>
      <c r="OUC24"/>
      <c r="OUD24"/>
      <c r="OUE24"/>
      <c r="OUF24"/>
      <c r="OUG24"/>
      <c r="OUH24"/>
      <c r="OUI24"/>
      <c r="OUJ24"/>
      <c r="OUK24"/>
      <c r="OUL24"/>
      <c r="OUM24"/>
      <c r="OUN24"/>
      <c r="OUO24"/>
      <c r="OUP24"/>
      <c r="OUQ24"/>
      <c r="OUR24"/>
      <c r="OUS24"/>
      <c r="OUT24"/>
      <c r="OUU24"/>
      <c r="OUV24"/>
      <c r="OUW24"/>
      <c r="OUX24"/>
      <c r="OUY24"/>
      <c r="OUZ24"/>
      <c r="OVA24"/>
      <c r="OVB24"/>
      <c r="OVC24"/>
      <c r="OVD24"/>
      <c r="OVE24"/>
      <c r="OVF24"/>
      <c r="OVG24"/>
      <c r="OVH24"/>
      <c r="OVI24"/>
      <c r="OVJ24"/>
      <c r="OVK24"/>
      <c r="OVL24"/>
      <c r="OVM24"/>
      <c r="OVN24"/>
      <c r="OVO24"/>
      <c r="OVP24"/>
      <c r="OVQ24"/>
      <c r="OVR24"/>
      <c r="OVS24"/>
      <c r="OVT24"/>
      <c r="OVU24"/>
      <c r="OVV24"/>
      <c r="OVW24"/>
      <c r="OVX24"/>
      <c r="OVY24"/>
      <c r="OVZ24"/>
      <c r="OWA24"/>
      <c r="OWB24"/>
      <c r="OWC24"/>
      <c r="OWD24"/>
      <c r="OWE24"/>
      <c r="OWF24"/>
      <c r="OWG24"/>
      <c r="OWH24"/>
      <c r="OWI24"/>
      <c r="OWJ24"/>
      <c r="OWK24"/>
      <c r="OWL24"/>
      <c r="OWM24"/>
      <c r="OWN24"/>
      <c r="OWO24"/>
      <c r="OWP24"/>
      <c r="OWQ24"/>
      <c r="OWR24"/>
      <c r="OWS24"/>
      <c r="OWT24"/>
      <c r="OWU24"/>
      <c r="OWV24"/>
      <c r="OWW24"/>
      <c r="OWX24"/>
      <c r="OWY24"/>
      <c r="OWZ24"/>
      <c r="OXA24"/>
      <c r="OXB24"/>
      <c r="OXC24"/>
      <c r="OXD24"/>
      <c r="OXE24"/>
      <c r="OXF24"/>
      <c r="OXG24"/>
      <c r="OXH24"/>
      <c r="OXI24"/>
      <c r="OXJ24"/>
      <c r="OXK24"/>
      <c r="OXL24"/>
      <c r="OXM24"/>
      <c r="OXN24"/>
      <c r="OXO24"/>
      <c r="OXP24"/>
      <c r="OXQ24"/>
      <c r="OXR24"/>
      <c r="OXS24"/>
      <c r="OXT24"/>
      <c r="OXU24"/>
      <c r="OXV24"/>
      <c r="OXW24"/>
      <c r="OXX24"/>
      <c r="OXY24"/>
      <c r="OXZ24"/>
      <c r="OYA24"/>
      <c r="OYB24"/>
      <c r="OYC24"/>
      <c r="OYD24"/>
      <c r="OYE24"/>
      <c r="OYF24"/>
      <c r="OYG24"/>
      <c r="OYH24"/>
      <c r="OYI24"/>
      <c r="OYJ24"/>
      <c r="OYK24"/>
      <c r="OYL24"/>
      <c r="OYM24"/>
      <c r="OYN24"/>
      <c r="OYO24"/>
      <c r="OYP24"/>
      <c r="OYQ24"/>
      <c r="OYR24"/>
      <c r="OYS24"/>
      <c r="OYT24"/>
      <c r="OYU24"/>
      <c r="OYV24"/>
      <c r="OYW24"/>
      <c r="OYX24"/>
      <c r="OYY24"/>
      <c r="OYZ24"/>
      <c r="OZA24"/>
      <c r="OZB24"/>
      <c r="OZC24"/>
      <c r="OZD24"/>
      <c r="OZE24"/>
      <c r="OZF24"/>
      <c r="OZG24"/>
      <c r="OZH24"/>
      <c r="OZI24"/>
      <c r="OZJ24"/>
      <c r="OZK24"/>
      <c r="OZL24"/>
      <c r="OZM24"/>
      <c r="OZN24"/>
      <c r="OZO24"/>
      <c r="OZP24"/>
      <c r="OZQ24"/>
      <c r="OZR24"/>
      <c r="OZS24"/>
      <c r="OZT24"/>
      <c r="OZU24"/>
      <c r="OZV24"/>
      <c r="OZW24"/>
      <c r="OZX24"/>
      <c r="OZY24"/>
      <c r="OZZ24"/>
      <c r="PAA24"/>
      <c r="PAB24"/>
      <c r="PAC24"/>
      <c r="PAD24"/>
      <c r="PAE24"/>
      <c r="PAF24"/>
      <c r="PAG24"/>
      <c r="PAH24"/>
      <c r="PAI24"/>
      <c r="PAJ24"/>
      <c r="PAK24"/>
      <c r="PAL24"/>
      <c r="PAM24"/>
      <c r="PAN24"/>
      <c r="PAO24"/>
      <c r="PAP24"/>
      <c r="PAQ24"/>
      <c r="PAR24"/>
      <c r="PAS24"/>
      <c r="PAT24"/>
      <c r="PAU24"/>
      <c r="PAV24"/>
      <c r="PAW24"/>
      <c r="PAX24"/>
      <c r="PAY24"/>
      <c r="PAZ24"/>
      <c r="PBA24"/>
      <c r="PBB24"/>
      <c r="PBC24"/>
      <c r="PBD24"/>
      <c r="PBE24"/>
      <c r="PBF24"/>
      <c r="PBG24"/>
      <c r="PBH24"/>
      <c r="PBI24"/>
      <c r="PBJ24"/>
      <c r="PBK24"/>
      <c r="PBL24"/>
      <c r="PBM24"/>
      <c r="PBN24"/>
      <c r="PBO24"/>
      <c r="PBP24"/>
      <c r="PBQ24"/>
      <c r="PBR24"/>
      <c r="PBS24"/>
      <c r="PBT24"/>
      <c r="PBU24"/>
      <c r="PBV24"/>
      <c r="PBW24"/>
      <c r="PBX24"/>
      <c r="PBY24"/>
      <c r="PBZ24"/>
      <c r="PCA24"/>
      <c r="PCB24"/>
      <c r="PCC24"/>
      <c r="PCD24"/>
      <c r="PCE24"/>
      <c r="PCF24"/>
      <c r="PCG24"/>
      <c r="PCH24"/>
      <c r="PCI24"/>
      <c r="PCJ24"/>
      <c r="PCK24"/>
      <c r="PCL24"/>
      <c r="PCM24"/>
      <c r="PCN24"/>
      <c r="PCO24"/>
      <c r="PCP24"/>
      <c r="PCQ24"/>
      <c r="PCR24"/>
      <c r="PCS24"/>
      <c r="PCT24"/>
      <c r="PCU24"/>
      <c r="PCV24"/>
      <c r="PCW24"/>
      <c r="PCX24"/>
      <c r="PCY24"/>
      <c r="PCZ24"/>
      <c r="PDA24"/>
      <c r="PDB24"/>
      <c r="PDC24"/>
      <c r="PDD24"/>
      <c r="PDE24"/>
      <c r="PDF24"/>
      <c r="PDG24"/>
      <c r="PDH24"/>
      <c r="PDI24"/>
      <c r="PDJ24"/>
      <c r="PDK24"/>
      <c r="PDL24"/>
      <c r="PDM24"/>
      <c r="PDN24"/>
      <c r="PDO24"/>
      <c r="PDP24"/>
      <c r="PDQ24"/>
      <c r="PDR24"/>
      <c r="PDS24"/>
      <c r="PDT24"/>
      <c r="PDU24"/>
      <c r="PDV24"/>
      <c r="PDW24"/>
      <c r="PDX24"/>
      <c r="PDY24"/>
      <c r="PDZ24"/>
      <c r="PEA24"/>
      <c r="PEB24"/>
      <c r="PEC24"/>
      <c r="PED24"/>
      <c r="PEE24"/>
      <c r="PEF24"/>
      <c r="PEG24"/>
      <c r="PEH24"/>
      <c r="PEI24"/>
      <c r="PEJ24"/>
      <c r="PEK24"/>
      <c r="PEL24"/>
      <c r="PEM24"/>
      <c r="PEN24"/>
      <c r="PEO24"/>
      <c r="PEP24"/>
      <c r="PEQ24"/>
      <c r="PER24"/>
      <c r="PES24"/>
      <c r="PET24"/>
      <c r="PEU24"/>
      <c r="PEV24"/>
      <c r="PEW24"/>
      <c r="PEX24"/>
      <c r="PEY24"/>
      <c r="PEZ24"/>
      <c r="PFA24"/>
      <c r="PFB24"/>
      <c r="PFC24"/>
      <c r="PFD24"/>
      <c r="PFE24"/>
      <c r="PFF24"/>
      <c r="PFG24"/>
      <c r="PFH24"/>
      <c r="PFI24"/>
      <c r="PFJ24"/>
      <c r="PFK24"/>
      <c r="PFL24"/>
      <c r="PFM24"/>
      <c r="PFN24"/>
      <c r="PFO24"/>
      <c r="PFP24"/>
      <c r="PFQ24"/>
      <c r="PFR24"/>
      <c r="PFS24"/>
      <c r="PFT24"/>
      <c r="PFU24"/>
      <c r="PFV24"/>
      <c r="PFW24"/>
      <c r="PFX24"/>
      <c r="PFY24"/>
      <c r="PFZ24"/>
      <c r="PGA24"/>
      <c r="PGB24"/>
      <c r="PGC24"/>
      <c r="PGD24"/>
      <c r="PGE24"/>
      <c r="PGF24"/>
      <c r="PGG24"/>
      <c r="PGH24"/>
      <c r="PGI24"/>
      <c r="PGJ24"/>
      <c r="PGK24"/>
      <c r="PGL24"/>
      <c r="PGM24"/>
      <c r="PGN24"/>
      <c r="PGO24"/>
      <c r="PGP24"/>
      <c r="PGQ24"/>
      <c r="PGR24"/>
      <c r="PGS24"/>
      <c r="PGT24"/>
      <c r="PGU24"/>
      <c r="PGV24"/>
      <c r="PGW24"/>
      <c r="PGX24"/>
      <c r="PGY24"/>
      <c r="PGZ24"/>
      <c r="PHA24"/>
      <c r="PHB24"/>
      <c r="PHC24"/>
      <c r="PHD24"/>
      <c r="PHE24"/>
      <c r="PHF24"/>
      <c r="PHG24"/>
      <c r="PHH24"/>
      <c r="PHI24"/>
      <c r="PHJ24"/>
      <c r="PHK24"/>
      <c r="PHL24"/>
      <c r="PHM24"/>
      <c r="PHN24"/>
      <c r="PHO24"/>
      <c r="PHP24"/>
      <c r="PHQ24"/>
      <c r="PHR24"/>
      <c r="PHS24"/>
      <c r="PHT24"/>
      <c r="PHU24"/>
      <c r="PHV24"/>
      <c r="PHW24"/>
      <c r="PHX24"/>
      <c r="PHY24"/>
      <c r="PHZ24"/>
      <c r="PIA24"/>
      <c r="PIB24"/>
      <c r="PIC24"/>
      <c r="PID24"/>
      <c r="PIE24"/>
      <c r="PIF24"/>
      <c r="PIG24"/>
      <c r="PIH24"/>
      <c r="PII24"/>
      <c r="PIJ24"/>
      <c r="PIK24"/>
      <c r="PIL24"/>
      <c r="PIM24"/>
      <c r="PIN24"/>
      <c r="PIO24"/>
      <c r="PIP24"/>
      <c r="PIQ24"/>
      <c r="PIR24"/>
      <c r="PIS24"/>
      <c r="PIT24"/>
      <c r="PIU24"/>
      <c r="PIV24"/>
      <c r="PIW24"/>
      <c r="PIX24"/>
      <c r="PIY24"/>
      <c r="PIZ24"/>
      <c r="PJA24"/>
      <c r="PJB24"/>
      <c r="PJC24"/>
      <c r="PJD24"/>
      <c r="PJE24"/>
      <c r="PJF24"/>
      <c r="PJG24"/>
      <c r="PJH24"/>
      <c r="PJI24"/>
      <c r="PJJ24"/>
      <c r="PJK24"/>
      <c r="PJL24"/>
      <c r="PJM24"/>
      <c r="PJN24"/>
      <c r="PJO24"/>
      <c r="PJP24"/>
      <c r="PJQ24"/>
      <c r="PJR24"/>
      <c r="PJS24"/>
      <c r="PJT24"/>
      <c r="PJU24"/>
      <c r="PJV24"/>
      <c r="PJW24"/>
      <c r="PJX24"/>
      <c r="PJY24"/>
      <c r="PJZ24"/>
      <c r="PKA24"/>
      <c r="PKB24"/>
      <c r="PKC24"/>
      <c r="PKD24"/>
      <c r="PKE24"/>
      <c r="PKF24"/>
      <c r="PKG24"/>
      <c r="PKH24"/>
      <c r="PKI24"/>
      <c r="PKJ24"/>
      <c r="PKK24"/>
      <c r="PKL24"/>
      <c r="PKM24"/>
      <c r="PKN24"/>
      <c r="PKO24"/>
      <c r="PKP24"/>
      <c r="PKQ24"/>
      <c r="PKR24"/>
      <c r="PKS24"/>
      <c r="PKT24"/>
      <c r="PKU24"/>
      <c r="PKV24"/>
      <c r="PKW24"/>
      <c r="PKX24"/>
      <c r="PKY24"/>
      <c r="PKZ24"/>
      <c r="PLA24"/>
      <c r="PLB24"/>
      <c r="PLC24"/>
      <c r="PLD24"/>
      <c r="PLE24"/>
      <c r="PLF24"/>
      <c r="PLG24"/>
      <c r="PLH24"/>
      <c r="PLI24"/>
      <c r="PLJ24"/>
      <c r="PLK24"/>
      <c r="PLL24"/>
      <c r="PLM24"/>
      <c r="PLN24"/>
      <c r="PLO24"/>
      <c r="PLP24"/>
      <c r="PLQ24"/>
      <c r="PLR24"/>
      <c r="PLS24"/>
      <c r="PLT24"/>
      <c r="PLU24"/>
      <c r="PLV24"/>
      <c r="PLW24"/>
      <c r="PLX24"/>
      <c r="PLY24"/>
      <c r="PLZ24"/>
      <c r="PMA24"/>
      <c r="PMB24"/>
      <c r="PMC24"/>
      <c r="PMD24"/>
      <c r="PME24"/>
      <c r="PMF24"/>
      <c r="PMG24"/>
      <c r="PMH24"/>
      <c r="PMI24"/>
      <c r="PMJ24"/>
      <c r="PMK24"/>
      <c r="PML24"/>
      <c r="PMM24"/>
      <c r="PMN24"/>
      <c r="PMO24"/>
      <c r="PMP24"/>
      <c r="PMQ24"/>
      <c r="PMR24"/>
      <c r="PMS24"/>
      <c r="PMT24"/>
      <c r="PMU24"/>
      <c r="PMV24"/>
      <c r="PMW24"/>
      <c r="PMX24"/>
      <c r="PMY24"/>
      <c r="PMZ24"/>
      <c r="PNA24"/>
      <c r="PNB24"/>
      <c r="PNC24"/>
      <c r="PND24"/>
      <c r="PNE24"/>
      <c r="PNF24"/>
      <c r="PNG24"/>
      <c r="PNH24"/>
      <c r="PNI24"/>
      <c r="PNJ24"/>
      <c r="PNK24"/>
      <c r="PNL24"/>
      <c r="PNM24"/>
      <c r="PNN24"/>
      <c r="PNO24"/>
      <c r="PNP24"/>
      <c r="PNQ24"/>
      <c r="PNR24"/>
      <c r="PNS24"/>
      <c r="PNT24"/>
      <c r="PNU24"/>
      <c r="PNV24"/>
      <c r="PNW24"/>
      <c r="PNX24"/>
      <c r="PNY24"/>
      <c r="PNZ24"/>
      <c r="POA24"/>
      <c r="POB24"/>
      <c r="POC24"/>
      <c r="POD24"/>
      <c r="POE24"/>
      <c r="POF24"/>
      <c r="POG24"/>
      <c r="POH24"/>
      <c r="POI24"/>
      <c r="POJ24"/>
      <c r="POK24"/>
      <c r="POL24"/>
      <c r="POM24"/>
      <c r="PON24"/>
      <c r="POO24"/>
      <c r="POP24"/>
      <c r="POQ24"/>
      <c r="POR24"/>
      <c r="POS24"/>
      <c r="POT24"/>
      <c r="POU24"/>
      <c r="POV24"/>
      <c r="POW24"/>
      <c r="POX24"/>
      <c r="POY24"/>
      <c r="POZ24"/>
      <c r="PPA24"/>
      <c r="PPB24"/>
      <c r="PPC24"/>
      <c r="PPD24"/>
      <c r="PPE24"/>
      <c r="PPF24"/>
      <c r="PPG24"/>
      <c r="PPH24"/>
      <c r="PPI24"/>
      <c r="PPJ24"/>
      <c r="PPK24"/>
      <c r="PPL24"/>
      <c r="PPM24"/>
      <c r="PPN24"/>
      <c r="PPO24"/>
      <c r="PPP24"/>
      <c r="PPQ24"/>
      <c r="PPR24"/>
      <c r="PPS24"/>
      <c r="PPT24"/>
      <c r="PPU24"/>
      <c r="PPV24"/>
      <c r="PPW24"/>
      <c r="PPX24"/>
      <c r="PPY24"/>
      <c r="PPZ24"/>
      <c r="PQA24"/>
      <c r="PQB24"/>
      <c r="PQC24"/>
      <c r="PQD24"/>
      <c r="PQE24"/>
      <c r="PQF24"/>
      <c r="PQG24"/>
      <c r="PQH24"/>
      <c r="PQI24"/>
      <c r="PQJ24"/>
      <c r="PQK24"/>
      <c r="PQL24"/>
      <c r="PQM24"/>
      <c r="PQN24"/>
      <c r="PQO24"/>
      <c r="PQP24"/>
      <c r="PQQ24"/>
      <c r="PQR24"/>
      <c r="PQS24"/>
      <c r="PQT24"/>
      <c r="PQU24"/>
      <c r="PQV24"/>
      <c r="PQW24"/>
      <c r="PQX24"/>
      <c r="PQY24"/>
      <c r="PQZ24"/>
      <c r="PRA24"/>
      <c r="PRB24"/>
      <c r="PRC24"/>
      <c r="PRD24"/>
      <c r="PRE24"/>
      <c r="PRF24"/>
      <c r="PRG24"/>
      <c r="PRH24"/>
      <c r="PRI24"/>
      <c r="PRJ24"/>
      <c r="PRK24"/>
      <c r="PRL24"/>
      <c r="PRM24"/>
      <c r="PRN24"/>
      <c r="PRO24"/>
      <c r="PRP24"/>
      <c r="PRQ24"/>
      <c r="PRR24"/>
      <c r="PRS24"/>
      <c r="PRT24"/>
      <c r="PRU24"/>
      <c r="PRV24"/>
      <c r="PRW24"/>
      <c r="PRX24"/>
      <c r="PRY24"/>
      <c r="PRZ24"/>
      <c r="PSA24"/>
      <c r="PSB24"/>
      <c r="PSC24"/>
      <c r="PSD24"/>
      <c r="PSE24"/>
      <c r="PSF24"/>
      <c r="PSG24"/>
      <c r="PSH24"/>
      <c r="PSI24"/>
      <c r="PSJ24"/>
      <c r="PSK24"/>
      <c r="PSL24"/>
      <c r="PSM24"/>
      <c r="PSN24"/>
      <c r="PSO24"/>
      <c r="PSP24"/>
      <c r="PSQ24"/>
      <c r="PSR24"/>
      <c r="PSS24"/>
      <c r="PST24"/>
      <c r="PSU24"/>
      <c r="PSV24"/>
      <c r="PSW24"/>
      <c r="PSX24"/>
      <c r="PSY24"/>
      <c r="PSZ24"/>
      <c r="PTA24"/>
      <c r="PTB24"/>
      <c r="PTC24"/>
      <c r="PTD24"/>
      <c r="PTE24"/>
      <c r="PTF24"/>
      <c r="PTG24"/>
      <c r="PTH24"/>
      <c r="PTI24"/>
      <c r="PTJ24"/>
      <c r="PTK24"/>
      <c r="PTL24"/>
      <c r="PTM24"/>
      <c r="PTN24"/>
      <c r="PTO24"/>
      <c r="PTP24"/>
      <c r="PTQ24"/>
      <c r="PTR24"/>
      <c r="PTS24"/>
      <c r="PTT24"/>
      <c r="PTU24"/>
      <c r="PTV24"/>
      <c r="PTW24"/>
      <c r="PTX24"/>
      <c r="PTY24"/>
      <c r="PTZ24"/>
      <c r="PUA24"/>
      <c r="PUB24"/>
      <c r="PUC24"/>
      <c r="PUD24"/>
      <c r="PUE24"/>
      <c r="PUF24"/>
      <c r="PUG24"/>
      <c r="PUH24"/>
      <c r="PUI24"/>
      <c r="PUJ24"/>
      <c r="PUK24"/>
      <c r="PUL24"/>
      <c r="PUM24"/>
      <c r="PUN24"/>
      <c r="PUO24"/>
      <c r="PUP24"/>
      <c r="PUQ24"/>
      <c r="PUR24"/>
      <c r="PUS24"/>
      <c r="PUT24"/>
      <c r="PUU24"/>
      <c r="PUV24"/>
      <c r="PUW24"/>
      <c r="PUX24"/>
      <c r="PUY24"/>
      <c r="PUZ24"/>
      <c r="PVA24"/>
      <c r="PVB24"/>
      <c r="PVC24"/>
      <c r="PVD24"/>
      <c r="PVE24"/>
      <c r="PVF24"/>
      <c r="PVG24"/>
      <c r="PVH24"/>
      <c r="PVI24"/>
      <c r="PVJ24"/>
      <c r="PVK24"/>
      <c r="PVL24"/>
      <c r="PVM24"/>
      <c r="PVN24"/>
      <c r="PVO24"/>
      <c r="PVP24"/>
      <c r="PVQ24"/>
      <c r="PVR24"/>
      <c r="PVS24"/>
      <c r="PVT24"/>
      <c r="PVU24"/>
      <c r="PVV24"/>
      <c r="PVW24"/>
      <c r="PVX24"/>
      <c r="PVY24"/>
      <c r="PVZ24"/>
      <c r="PWA24"/>
      <c r="PWB24"/>
      <c r="PWC24"/>
      <c r="PWD24"/>
      <c r="PWE24"/>
      <c r="PWF24"/>
      <c r="PWG24"/>
      <c r="PWH24"/>
      <c r="PWI24"/>
      <c r="PWJ24"/>
      <c r="PWK24"/>
      <c r="PWL24"/>
      <c r="PWM24"/>
      <c r="PWN24"/>
      <c r="PWO24"/>
      <c r="PWP24"/>
      <c r="PWQ24"/>
      <c r="PWR24"/>
      <c r="PWS24"/>
      <c r="PWT24"/>
      <c r="PWU24"/>
      <c r="PWV24"/>
      <c r="PWW24"/>
      <c r="PWX24"/>
      <c r="PWY24"/>
      <c r="PWZ24"/>
      <c r="PXA24"/>
      <c r="PXB24"/>
      <c r="PXC24"/>
      <c r="PXD24"/>
      <c r="PXE24"/>
      <c r="PXF24"/>
      <c r="PXG24"/>
      <c r="PXH24"/>
      <c r="PXI24"/>
      <c r="PXJ24"/>
      <c r="PXK24"/>
      <c r="PXL24"/>
      <c r="PXM24"/>
      <c r="PXN24"/>
      <c r="PXO24"/>
      <c r="PXP24"/>
      <c r="PXQ24"/>
      <c r="PXR24"/>
      <c r="PXS24"/>
      <c r="PXT24"/>
      <c r="PXU24"/>
      <c r="PXV24"/>
      <c r="PXW24"/>
      <c r="PXX24"/>
      <c r="PXY24"/>
      <c r="PXZ24"/>
      <c r="PYA24"/>
      <c r="PYB24"/>
      <c r="PYC24"/>
      <c r="PYD24"/>
      <c r="PYE24"/>
      <c r="PYF24"/>
      <c r="PYG24"/>
      <c r="PYH24"/>
      <c r="PYI24"/>
      <c r="PYJ24"/>
      <c r="PYK24"/>
      <c r="PYL24"/>
      <c r="PYM24"/>
      <c r="PYN24"/>
      <c r="PYO24"/>
      <c r="PYP24"/>
      <c r="PYQ24"/>
      <c r="PYR24"/>
      <c r="PYS24"/>
      <c r="PYT24"/>
      <c r="PYU24"/>
      <c r="PYV24"/>
      <c r="PYW24"/>
      <c r="PYX24"/>
      <c r="PYY24"/>
      <c r="PYZ24"/>
      <c r="PZA24"/>
      <c r="PZB24"/>
      <c r="PZC24"/>
      <c r="PZD24"/>
      <c r="PZE24"/>
      <c r="PZF24"/>
      <c r="PZG24"/>
      <c r="PZH24"/>
      <c r="PZI24"/>
      <c r="PZJ24"/>
      <c r="PZK24"/>
      <c r="PZL24"/>
      <c r="PZM24"/>
      <c r="PZN24"/>
      <c r="PZO24"/>
      <c r="PZP24"/>
      <c r="PZQ24"/>
      <c r="PZR24"/>
      <c r="PZS24"/>
      <c r="PZT24"/>
      <c r="PZU24"/>
      <c r="PZV24"/>
      <c r="PZW24"/>
      <c r="PZX24"/>
      <c r="PZY24"/>
      <c r="PZZ24"/>
      <c r="QAA24"/>
      <c r="QAB24"/>
      <c r="QAC24"/>
      <c r="QAD24"/>
      <c r="QAE24"/>
      <c r="QAF24"/>
      <c r="QAG24"/>
      <c r="QAH24"/>
      <c r="QAI24"/>
      <c r="QAJ24"/>
      <c r="QAK24"/>
      <c r="QAL24"/>
      <c r="QAM24"/>
      <c r="QAN24"/>
      <c r="QAO24"/>
      <c r="QAP24"/>
      <c r="QAQ24"/>
      <c r="QAR24"/>
      <c r="QAS24"/>
      <c r="QAT24"/>
      <c r="QAU24"/>
      <c r="QAV24"/>
      <c r="QAW24"/>
      <c r="QAX24"/>
      <c r="QAY24"/>
      <c r="QAZ24"/>
      <c r="QBA24"/>
      <c r="QBB24"/>
      <c r="QBC24"/>
      <c r="QBD24"/>
      <c r="QBE24"/>
      <c r="QBF24"/>
      <c r="QBG24"/>
      <c r="QBH24"/>
      <c r="QBI24"/>
      <c r="QBJ24"/>
      <c r="QBK24"/>
      <c r="QBL24"/>
      <c r="QBM24"/>
      <c r="QBN24"/>
      <c r="QBO24"/>
      <c r="QBP24"/>
      <c r="QBQ24"/>
      <c r="QBR24"/>
      <c r="QBS24"/>
      <c r="QBT24"/>
      <c r="QBU24"/>
      <c r="QBV24"/>
      <c r="QBW24"/>
      <c r="QBX24"/>
      <c r="QBY24"/>
      <c r="QBZ24"/>
      <c r="QCA24"/>
      <c r="QCB24"/>
      <c r="QCC24"/>
      <c r="QCD24"/>
      <c r="QCE24"/>
      <c r="QCF24"/>
      <c r="QCG24"/>
      <c r="QCH24"/>
      <c r="QCI24"/>
      <c r="QCJ24"/>
      <c r="QCK24"/>
      <c r="QCL24"/>
      <c r="QCM24"/>
      <c r="QCN24"/>
      <c r="QCO24"/>
      <c r="QCP24"/>
      <c r="QCQ24"/>
      <c r="QCR24"/>
      <c r="QCS24"/>
      <c r="QCT24"/>
      <c r="QCU24"/>
      <c r="QCV24"/>
      <c r="QCW24"/>
      <c r="QCX24"/>
      <c r="QCY24"/>
      <c r="QCZ24"/>
      <c r="QDA24"/>
      <c r="QDB24"/>
      <c r="QDC24"/>
      <c r="QDD24"/>
      <c r="QDE24"/>
      <c r="QDF24"/>
      <c r="QDG24"/>
      <c r="QDH24"/>
      <c r="QDI24"/>
      <c r="QDJ24"/>
      <c r="QDK24"/>
      <c r="QDL24"/>
      <c r="QDM24"/>
      <c r="QDN24"/>
      <c r="QDO24"/>
      <c r="QDP24"/>
      <c r="QDQ24"/>
      <c r="QDR24"/>
      <c r="QDS24"/>
      <c r="QDT24"/>
      <c r="QDU24"/>
      <c r="QDV24"/>
      <c r="QDW24"/>
      <c r="QDX24"/>
      <c r="QDY24"/>
      <c r="QDZ24"/>
      <c r="QEA24"/>
      <c r="QEB24"/>
      <c r="QEC24"/>
      <c r="QED24"/>
      <c r="QEE24"/>
      <c r="QEF24"/>
      <c r="QEG24"/>
      <c r="QEH24"/>
      <c r="QEI24"/>
      <c r="QEJ24"/>
      <c r="QEK24"/>
      <c r="QEL24"/>
      <c r="QEM24"/>
      <c r="QEN24"/>
      <c r="QEO24"/>
      <c r="QEP24"/>
      <c r="QEQ24"/>
      <c r="QER24"/>
      <c r="QES24"/>
      <c r="QET24"/>
      <c r="QEU24"/>
      <c r="QEV24"/>
      <c r="QEW24"/>
      <c r="QEX24"/>
      <c r="QEY24"/>
      <c r="QEZ24"/>
      <c r="QFA24"/>
      <c r="QFB24"/>
      <c r="QFC24"/>
      <c r="QFD24"/>
      <c r="QFE24"/>
      <c r="QFF24"/>
      <c r="QFG24"/>
      <c r="QFH24"/>
      <c r="QFI24"/>
      <c r="QFJ24"/>
      <c r="QFK24"/>
      <c r="QFL24"/>
      <c r="QFM24"/>
      <c r="QFN24"/>
      <c r="QFO24"/>
      <c r="QFP24"/>
      <c r="QFQ24"/>
      <c r="QFR24"/>
      <c r="QFS24"/>
      <c r="QFT24"/>
      <c r="QFU24"/>
      <c r="QFV24"/>
      <c r="QFW24"/>
      <c r="QFX24"/>
      <c r="QFY24"/>
      <c r="QFZ24"/>
      <c r="QGA24"/>
      <c r="QGB24"/>
      <c r="QGC24"/>
      <c r="QGD24"/>
      <c r="QGE24"/>
      <c r="QGF24"/>
      <c r="QGG24"/>
      <c r="QGH24"/>
      <c r="QGI24"/>
      <c r="QGJ24"/>
      <c r="QGK24"/>
      <c r="QGL24"/>
      <c r="QGM24"/>
      <c r="QGN24"/>
      <c r="QGO24"/>
      <c r="QGP24"/>
      <c r="QGQ24"/>
      <c r="QGR24"/>
      <c r="QGS24"/>
      <c r="QGT24"/>
      <c r="QGU24"/>
      <c r="QGV24"/>
      <c r="QGW24"/>
      <c r="QGX24"/>
      <c r="QGY24"/>
      <c r="QGZ24"/>
      <c r="QHA24"/>
      <c r="QHB24"/>
      <c r="QHC24"/>
      <c r="QHD24"/>
      <c r="QHE24"/>
      <c r="QHF24"/>
      <c r="QHG24"/>
      <c r="QHH24"/>
      <c r="QHI24"/>
      <c r="QHJ24"/>
      <c r="QHK24"/>
      <c r="QHL24"/>
      <c r="QHM24"/>
      <c r="QHN24"/>
      <c r="QHO24"/>
      <c r="QHP24"/>
      <c r="QHQ24"/>
      <c r="QHR24"/>
      <c r="QHS24"/>
      <c r="QHT24"/>
      <c r="QHU24"/>
      <c r="QHV24"/>
      <c r="QHW24"/>
      <c r="QHX24"/>
      <c r="QHY24"/>
      <c r="QHZ24"/>
      <c r="QIA24"/>
      <c r="QIB24"/>
      <c r="QIC24"/>
      <c r="QID24"/>
      <c r="QIE24"/>
      <c r="QIF24"/>
      <c r="QIG24"/>
      <c r="QIH24"/>
      <c r="QII24"/>
      <c r="QIJ24"/>
      <c r="QIK24"/>
      <c r="QIL24"/>
      <c r="QIM24"/>
      <c r="QIN24"/>
      <c r="QIO24"/>
      <c r="QIP24"/>
      <c r="QIQ24"/>
      <c r="QIR24"/>
      <c r="QIS24"/>
      <c r="QIT24"/>
      <c r="QIU24"/>
      <c r="QIV24"/>
      <c r="QIW24"/>
      <c r="QIX24"/>
      <c r="QIY24"/>
      <c r="QIZ24"/>
      <c r="QJA24"/>
      <c r="QJB24"/>
      <c r="QJC24"/>
      <c r="QJD24"/>
      <c r="QJE24"/>
      <c r="QJF24"/>
      <c r="QJG24"/>
      <c r="QJH24"/>
      <c r="QJI24"/>
      <c r="QJJ24"/>
      <c r="QJK24"/>
      <c r="QJL24"/>
      <c r="QJM24"/>
      <c r="QJN24"/>
      <c r="QJO24"/>
      <c r="QJP24"/>
      <c r="QJQ24"/>
      <c r="QJR24"/>
      <c r="QJS24"/>
      <c r="QJT24"/>
      <c r="QJU24"/>
      <c r="QJV24"/>
      <c r="QJW24"/>
      <c r="QJX24"/>
      <c r="QJY24"/>
      <c r="QJZ24"/>
      <c r="QKA24"/>
      <c r="QKB24"/>
      <c r="QKC24"/>
      <c r="QKD24"/>
      <c r="QKE24"/>
      <c r="QKF24"/>
      <c r="QKG24"/>
      <c r="QKH24"/>
      <c r="QKI24"/>
      <c r="QKJ24"/>
      <c r="QKK24"/>
      <c r="QKL24"/>
      <c r="QKM24"/>
      <c r="QKN24"/>
      <c r="QKO24"/>
      <c r="QKP24"/>
      <c r="QKQ24"/>
      <c r="QKR24"/>
      <c r="QKS24"/>
      <c r="QKT24"/>
      <c r="QKU24"/>
      <c r="QKV24"/>
      <c r="QKW24"/>
      <c r="QKX24"/>
      <c r="QKY24"/>
      <c r="QKZ24"/>
      <c r="QLA24"/>
      <c r="QLB24"/>
      <c r="QLC24"/>
      <c r="QLD24"/>
      <c r="QLE24"/>
      <c r="QLF24"/>
      <c r="QLG24"/>
      <c r="QLH24"/>
      <c r="QLI24"/>
      <c r="QLJ24"/>
      <c r="QLK24"/>
      <c r="QLL24"/>
      <c r="QLM24"/>
      <c r="QLN24"/>
      <c r="QLO24"/>
      <c r="QLP24"/>
      <c r="QLQ24"/>
      <c r="QLR24"/>
      <c r="QLS24"/>
      <c r="QLT24"/>
      <c r="QLU24"/>
      <c r="QLV24"/>
      <c r="QLW24"/>
      <c r="QLX24"/>
      <c r="QLY24"/>
      <c r="QLZ24"/>
      <c r="QMA24"/>
      <c r="QMB24"/>
      <c r="QMC24"/>
      <c r="QMD24"/>
      <c r="QME24"/>
      <c r="QMF24"/>
      <c r="QMG24"/>
      <c r="QMH24"/>
      <c r="QMI24"/>
      <c r="QMJ24"/>
      <c r="QMK24"/>
      <c r="QML24"/>
      <c r="QMM24"/>
      <c r="QMN24"/>
      <c r="QMO24"/>
      <c r="QMP24"/>
      <c r="QMQ24"/>
      <c r="QMR24"/>
      <c r="QMS24"/>
      <c r="QMT24"/>
      <c r="QMU24"/>
      <c r="QMV24"/>
      <c r="QMW24"/>
      <c r="QMX24"/>
      <c r="QMY24"/>
      <c r="QMZ24"/>
      <c r="QNA24"/>
      <c r="QNB24"/>
      <c r="QNC24"/>
      <c r="QND24"/>
      <c r="QNE24"/>
      <c r="QNF24"/>
      <c r="QNG24"/>
      <c r="QNH24"/>
      <c r="QNI24"/>
      <c r="QNJ24"/>
      <c r="QNK24"/>
      <c r="QNL24"/>
      <c r="QNM24"/>
      <c r="QNN24"/>
      <c r="QNO24"/>
      <c r="QNP24"/>
      <c r="QNQ24"/>
      <c r="QNR24"/>
      <c r="QNS24"/>
      <c r="QNT24"/>
      <c r="QNU24"/>
      <c r="QNV24"/>
      <c r="QNW24"/>
      <c r="QNX24"/>
      <c r="QNY24"/>
      <c r="QNZ24"/>
      <c r="QOA24"/>
      <c r="QOB24"/>
      <c r="QOC24"/>
      <c r="QOD24"/>
      <c r="QOE24"/>
      <c r="QOF24"/>
      <c r="QOG24"/>
      <c r="QOH24"/>
      <c r="QOI24"/>
      <c r="QOJ24"/>
      <c r="QOK24"/>
      <c r="QOL24"/>
      <c r="QOM24"/>
      <c r="QON24"/>
      <c r="QOO24"/>
      <c r="QOP24"/>
      <c r="QOQ24"/>
      <c r="QOR24"/>
      <c r="QOS24"/>
      <c r="QOT24"/>
      <c r="QOU24"/>
      <c r="QOV24"/>
      <c r="QOW24"/>
      <c r="QOX24"/>
      <c r="QOY24"/>
      <c r="QOZ24"/>
      <c r="QPA24"/>
      <c r="QPB24"/>
      <c r="QPC24"/>
      <c r="QPD24"/>
      <c r="QPE24"/>
      <c r="QPF24"/>
      <c r="QPG24"/>
      <c r="QPH24"/>
      <c r="QPI24"/>
      <c r="QPJ24"/>
      <c r="QPK24"/>
      <c r="QPL24"/>
      <c r="QPM24"/>
      <c r="QPN24"/>
      <c r="QPO24"/>
      <c r="QPP24"/>
      <c r="QPQ24"/>
      <c r="QPR24"/>
      <c r="QPS24"/>
      <c r="QPT24"/>
      <c r="QPU24"/>
      <c r="QPV24"/>
      <c r="QPW24"/>
      <c r="QPX24"/>
      <c r="QPY24"/>
      <c r="QPZ24"/>
      <c r="QQA24"/>
      <c r="QQB24"/>
      <c r="QQC24"/>
      <c r="QQD24"/>
      <c r="QQE24"/>
      <c r="QQF24"/>
      <c r="QQG24"/>
      <c r="QQH24"/>
      <c r="QQI24"/>
      <c r="QQJ24"/>
      <c r="QQK24"/>
      <c r="QQL24"/>
      <c r="QQM24"/>
      <c r="QQN24"/>
      <c r="QQO24"/>
      <c r="QQP24"/>
      <c r="QQQ24"/>
      <c r="QQR24"/>
      <c r="QQS24"/>
      <c r="QQT24"/>
      <c r="QQU24"/>
      <c r="QQV24"/>
      <c r="QQW24"/>
      <c r="QQX24"/>
      <c r="QQY24"/>
      <c r="QQZ24"/>
      <c r="QRA24"/>
      <c r="QRB24"/>
      <c r="QRC24"/>
      <c r="QRD24"/>
      <c r="QRE24"/>
      <c r="QRF24"/>
      <c r="QRG24"/>
      <c r="QRH24"/>
      <c r="QRI24"/>
      <c r="QRJ24"/>
      <c r="QRK24"/>
      <c r="QRL24"/>
      <c r="QRM24"/>
      <c r="QRN24"/>
      <c r="QRO24"/>
      <c r="QRP24"/>
      <c r="QRQ24"/>
      <c r="QRR24"/>
      <c r="QRS24"/>
      <c r="QRT24"/>
      <c r="QRU24"/>
      <c r="QRV24"/>
      <c r="QRW24"/>
      <c r="QRX24"/>
      <c r="QRY24"/>
      <c r="QRZ24"/>
      <c r="QSA24"/>
      <c r="QSB24"/>
      <c r="QSC24"/>
      <c r="QSD24"/>
      <c r="QSE24"/>
      <c r="QSF24"/>
      <c r="QSG24"/>
      <c r="QSH24"/>
      <c r="QSI24"/>
      <c r="QSJ24"/>
      <c r="QSK24"/>
      <c r="QSL24"/>
      <c r="QSM24"/>
      <c r="QSN24"/>
      <c r="QSO24"/>
      <c r="QSP24"/>
      <c r="QSQ24"/>
      <c r="QSR24"/>
      <c r="QSS24"/>
      <c r="QST24"/>
      <c r="QSU24"/>
      <c r="QSV24"/>
      <c r="QSW24"/>
      <c r="QSX24"/>
      <c r="QSY24"/>
      <c r="QSZ24"/>
      <c r="QTA24"/>
      <c r="QTB24"/>
      <c r="QTC24"/>
      <c r="QTD24"/>
      <c r="QTE24"/>
      <c r="QTF24"/>
      <c r="QTG24"/>
      <c r="QTH24"/>
      <c r="QTI24"/>
      <c r="QTJ24"/>
      <c r="QTK24"/>
      <c r="QTL24"/>
      <c r="QTM24"/>
      <c r="QTN24"/>
      <c r="QTO24"/>
      <c r="QTP24"/>
      <c r="QTQ24"/>
      <c r="QTR24"/>
      <c r="QTS24"/>
      <c r="QTT24"/>
      <c r="QTU24"/>
      <c r="QTV24"/>
      <c r="QTW24"/>
      <c r="QTX24"/>
      <c r="QTY24"/>
      <c r="QTZ24"/>
      <c r="QUA24"/>
      <c r="QUB24"/>
      <c r="QUC24"/>
      <c r="QUD24"/>
      <c r="QUE24"/>
      <c r="QUF24"/>
      <c r="QUG24"/>
      <c r="QUH24"/>
      <c r="QUI24"/>
      <c r="QUJ24"/>
      <c r="QUK24"/>
      <c r="QUL24"/>
      <c r="QUM24"/>
      <c r="QUN24"/>
      <c r="QUO24"/>
      <c r="QUP24"/>
      <c r="QUQ24"/>
      <c r="QUR24"/>
      <c r="QUS24"/>
      <c r="QUT24"/>
      <c r="QUU24"/>
      <c r="QUV24"/>
      <c r="QUW24"/>
      <c r="QUX24"/>
      <c r="QUY24"/>
      <c r="QUZ24"/>
      <c r="QVA24"/>
      <c r="QVB24"/>
      <c r="QVC24"/>
      <c r="QVD24"/>
      <c r="QVE24"/>
      <c r="QVF24"/>
      <c r="QVG24"/>
      <c r="QVH24"/>
      <c r="QVI24"/>
      <c r="QVJ24"/>
      <c r="QVK24"/>
      <c r="QVL24"/>
      <c r="QVM24"/>
      <c r="QVN24"/>
      <c r="QVO24"/>
      <c r="QVP24"/>
      <c r="QVQ24"/>
      <c r="QVR24"/>
      <c r="QVS24"/>
      <c r="QVT24"/>
      <c r="QVU24"/>
      <c r="QVV24"/>
      <c r="QVW24"/>
      <c r="QVX24"/>
      <c r="QVY24"/>
      <c r="QVZ24"/>
      <c r="QWA24"/>
      <c r="QWB24"/>
      <c r="QWC24"/>
      <c r="QWD24"/>
      <c r="QWE24"/>
      <c r="QWF24"/>
      <c r="QWG24"/>
      <c r="QWH24"/>
      <c r="QWI24"/>
      <c r="QWJ24"/>
      <c r="QWK24"/>
      <c r="QWL24"/>
      <c r="QWM24"/>
      <c r="QWN24"/>
      <c r="QWO24"/>
      <c r="QWP24"/>
      <c r="QWQ24"/>
      <c r="QWR24"/>
      <c r="QWS24"/>
      <c r="QWT24"/>
      <c r="QWU24"/>
      <c r="QWV24"/>
      <c r="QWW24"/>
      <c r="QWX24"/>
      <c r="QWY24"/>
      <c r="QWZ24"/>
      <c r="QXA24"/>
      <c r="QXB24"/>
      <c r="QXC24"/>
      <c r="QXD24"/>
      <c r="QXE24"/>
      <c r="QXF24"/>
      <c r="QXG24"/>
      <c r="QXH24"/>
      <c r="QXI24"/>
      <c r="QXJ24"/>
      <c r="QXK24"/>
      <c r="QXL24"/>
      <c r="QXM24"/>
      <c r="QXN24"/>
      <c r="QXO24"/>
      <c r="QXP24"/>
      <c r="QXQ24"/>
      <c r="QXR24"/>
      <c r="QXS24"/>
      <c r="QXT24"/>
      <c r="QXU24"/>
      <c r="QXV24"/>
      <c r="QXW24"/>
      <c r="QXX24"/>
      <c r="QXY24"/>
      <c r="QXZ24"/>
      <c r="QYA24"/>
      <c r="QYB24"/>
      <c r="QYC24"/>
      <c r="QYD24"/>
      <c r="QYE24"/>
      <c r="QYF24"/>
      <c r="QYG24"/>
      <c r="QYH24"/>
      <c r="QYI24"/>
      <c r="QYJ24"/>
      <c r="QYK24"/>
      <c r="QYL24"/>
      <c r="QYM24"/>
      <c r="QYN24"/>
      <c r="QYO24"/>
      <c r="QYP24"/>
      <c r="QYQ24"/>
      <c r="QYR24"/>
      <c r="QYS24"/>
      <c r="QYT24"/>
      <c r="QYU24"/>
      <c r="QYV24"/>
      <c r="QYW24"/>
      <c r="QYX24"/>
      <c r="QYY24"/>
      <c r="QYZ24"/>
      <c r="QZA24"/>
      <c r="QZB24"/>
      <c r="QZC24"/>
      <c r="QZD24"/>
      <c r="QZE24"/>
      <c r="QZF24"/>
      <c r="QZG24"/>
      <c r="QZH24"/>
      <c r="QZI24"/>
      <c r="QZJ24"/>
      <c r="QZK24"/>
      <c r="QZL24"/>
      <c r="QZM24"/>
      <c r="QZN24"/>
      <c r="QZO24"/>
      <c r="QZP24"/>
      <c r="QZQ24"/>
      <c r="QZR24"/>
      <c r="QZS24"/>
      <c r="QZT24"/>
      <c r="QZU24"/>
      <c r="QZV24"/>
      <c r="QZW24"/>
      <c r="QZX24"/>
      <c r="QZY24"/>
      <c r="QZZ24"/>
      <c r="RAA24"/>
      <c r="RAB24"/>
      <c r="RAC24"/>
      <c r="RAD24"/>
      <c r="RAE24"/>
      <c r="RAF24"/>
      <c r="RAG24"/>
      <c r="RAH24"/>
      <c r="RAI24"/>
      <c r="RAJ24"/>
      <c r="RAK24"/>
      <c r="RAL24"/>
      <c r="RAM24"/>
      <c r="RAN24"/>
      <c r="RAO24"/>
      <c r="RAP24"/>
      <c r="RAQ24"/>
      <c r="RAR24"/>
      <c r="RAS24"/>
      <c r="RAT24"/>
      <c r="RAU24"/>
      <c r="RAV24"/>
      <c r="RAW24"/>
      <c r="RAX24"/>
      <c r="RAY24"/>
      <c r="RAZ24"/>
      <c r="RBA24"/>
      <c r="RBB24"/>
      <c r="RBC24"/>
      <c r="RBD24"/>
      <c r="RBE24"/>
      <c r="RBF24"/>
      <c r="RBG24"/>
      <c r="RBH24"/>
      <c r="RBI24"/>
      <c r="RBJ24"/>
      <c r="RBK24"/>
      <c r="RBL24"/>
      <c r="RBM24"/>
      <c r="RBN24"/>
      <c r="RBO24"/>
      <c r="RBP24"/>
      <c r="RBQ24"/>
      <c r="RBR24"/>
      <c r="RBS24"/>
      <c r="RBT24"/>
      <c r="RBU24"/>
      <c r="RBV24"/>
      <c r="RBW24"/>
      <c r="RBX24"/>
      <c r="RBY24"/>
      <c r="RBZ24"/>
      <c r="RCA24"/>
      <c r="RCB24"/>
      <c r="RCC24"/>
      <c r="RCD24"/>
      <c r="RCE24"/>
      <c r="RCF24"/>
      <c r="RCG24"/>
      <c r="RCH24"/>
      <c r="RCI24"/>
      <c r="RCJ24"/>
      <c r="RCK24"/>
      <c r="RCL24"/>
      <c r="RCM24"/>
      <c r="RCN24"/>
      <c r="RCO24"/>
      <c r="RCP24"/>
      <c r="RCQ24"/>
      <c r="RCR24"/>
      <c r="RCS24"/>
      <c r="RCT24"/>
      <c r="RCU24"/>
      <c r="RCV24"/>
      <c r="RCW24"/>
      <c r="RCX24"/>
      <c r="RCY24"/>
      <c r="RCZ24"/>
      <c r="RDA24"/>
      <c r="RDB24"/>
      <c r="RDC24"/>
      <c r="RDD24"/>
      <c r="RDE24"/>
      <c r="RDF24"/>
      <c r="RDG24"/>
      <c r="RDH24"/>
      <c r="RDI24"/>
      <c r="RDJ24"/>
      <c r="RDK24"/>
      <c r="RDL24"/>
      <c r="RDM24"/>
      <c r="RDN24"/>
      <c r="RDO24"/>
      <c r="RDP24"/>
      <c r="RDQ24"/>
      <c r="RDR24"/>
      <c r="RDS24"/>
      <c r="RDT24"/>
      <c r="RDU24"/>
      <c r="RDV24"/>
      <c r="RDW24"/>
      <c r="RDX24"/>
      <c r="RDY24"/>
      <c r="RDZ24"/>
      <c r="REA24"/>
      <c r="REB24"/>
      <c r="REC24"/>
      <c r="RED24"/>
      <c r="REE24"/>
      <c r="REF24"/>
      <c r="REG24"/>
      <c r="REH24"/>
      <c r="REI24"/>
      <c r="REJ24"/>
      <c r="REK24"/>
      <c r="REL24"/>
      <c r="REM24"/>
      <c r="REN24"/>
      <c r="REO24"/>
      <c r="REP24"/>
      <c r="REQ24"/>
      <c r="RER24"/>
      <c r="RES24"/>
      <c r="RET24"/>
      <c r="REU24"/>
      <c r="REV24"/>
      <c r="REW24"/>
      <c r="REX24"/>
      <c r="REY24"/>
      <c r="REZ24"/>
      <c r="RFA24"/>
      <c r="RFB24"/>
      <c r="RFC24"/>
      <c r="RFD24"/>
      <c r="RFE24"/>
      <c r="RFF24"/>
      <c r="RFG24"/>
      <c r="RFH24"/>
      <c r="RFI24"/>
      <c r="RFJ24"/>
      <c r="RFK24"/>
      <c r="RFL24"/>
      <c r="RFM24"/>
      <c r="RFN24"/>
      <c r="RFO24"/>
      <c r="RFP24"/>
      <c r="RFQ24"/>
      <c r="RFR24"/>
      <c r="RFS24"/>
      <c r="RFT24"/>
      <c r="RFU24"/>
      <c r="RFV24"/>
      <c r="RFW24"/>
      <c r="RFX24"/>
      <c r="RFY24"/>
      <c r="RFZ24"/>
      <c r="RGA24"/>
      <c r="RGB24"/>
      <c r="RGC24"/>
      <c r="RGD24"/>
      <c r="RGE24"/>
      <c r="RGF24"/>
      <c r="RGG24"/>
      <c r="RGH24"/>
      <c r="RGI24"/>
      <c r="RGJ24"/>
      <c r="RGK24"/>
      <c r="RGL24"/>
      <c r="RGM24"/>
      <c r="RGN24"/>
      <c r="RGO24"/>
      <c r="RGP24"/>
      <c r="RGQ24"/>
      <c r="RGR24"/>
      <c r="RGS24"/>
      <c r="RGT24"/>
      <c r="RGU24"/>
      <c r="RGV24"/>
      <c r="RGW24"/>
      <c r="RGX24"/>
      <c r="RGY24"/>
      <c r="RGZ24"/>
      <c r="RHA24"/>
      <c r="RHB24"/>
      <c r="RHC24"/>
      <c r="RHD24"/>
      <c r="RHE24"/>
      <c r="RHF24"/>
      <c r="RHG24"/>
      <c r="RHH24"/>
      <c r="RHI24"/>
      <c r="RHJ24"/>
      <c r="RHK24"/>
      <c r="RHL24"/>
      <c r="RHM24"/>
      <c r="RHN24"/>
      <c r="RHO24"/>
      <c r="RHP24"/>
      <c r="RHQ24"/>
      <c r="RHR24"/>
      <c r="RHS24"/>
      <c r="RHT24"/>
      <c r="RHU24"/>
      <c r="RHV24"/>
      <c r="RHW24"/>
      <c r="RHX24"/>
      <c r="RHY24"/>
      <c r="RHZ24"/>
      <c r="RIA24"/>
      <c r="RIB24"/>
      <c r="RIC24"/>
      <c r="RID24"/>
      <c r="RIE24"/>
      <c r="RIF24"/>
      <c r="RIG24"/>
      <c r="RIH24"/>
      <c r="RII24"/>
      <c r="RIJ24"/>
      <c r="RIK24"/>
      <c r="RIL24"/>
      <c r="RIM24"/>
      <c r="RIN24"/>
      <c r="RIO24"/>
      <c r="RIP24"/>
      <c r="RIQ24"/>
      <c r="RIR24"/>
      <c r="RIS24"/>
      <c r="RIT24"/>
      <c r="RIU24"/>
      <c r="RIV24"/>
      <c r="RIW24"/>
      <c r="RIX24"/>
      <c r="RIY24"/>
      <c r="RIZ24"/>
      <c r="RJA24"/>
      <c r="RJB24"/>
      <c r="RJC24"/>
      <c r="RJD24"/>
      <c r="RJE24"/>
      <c r="RJF24"/>
      <c r="RJG24"/>
      <c r="RJH24"/>
      <c r="RJI24"/>
      <c r="RJJ24"/>
      <c r="RJK24"/>
      <c r="RJL24"/>
      <c r="RJM24"/>
      <c r="RJN24"/>
      <c r="RJO24"/>
      <c r="RJP24"/>
      <c r="RJQ24"/>
      <c r="RJR24"/>
      <c r="RJS24"/>
      <c r="RJT24"/>
      <c r="RJU24"/>
      <c r="RJV24"/>
      <c r="RJW24"/>
      <c r="RJX24"/>
      <c r="RJY24"/>
      <c r="RJZ24"/>
      <c r="RKA24"/>
      <c r="RKB24"/>
      <c r="RKC24"/>
      <c r="RKD24"/>
      <c r="RKE24"/>
      <c r="RKF24"/>
      <c r="RKG24"/>
      <c r="RKH24"/>
      <c r="RKI24"/>
      <c r="RKJ24"/>
      <c r="RKK24"/>
      <c r="RKL24"/>
      <c r="RKM24"/>
      <c r="RKN24"/>
      <c r="RKO24"/>
      <c r="RKP24"/>
      <c r="RKQ24"/>
      <c r="RKR24"/>
      <c r="RKS24"/>
      <c r="RKT24"/>
      <c r="RKU24"/>
      <c r="RKV24"/>
      <c r="RKW24"/>
      <c r="RKX24"/>
      <c r="RKY24"/>
      <c r="RKZ24"/>
      <c r="RLA24"/>
      <c r="RLB24"/>
      <c r="RLC24"/>
      <c r="RLD24"/>
      <c r="RLE24"/>
      <c r="RLF24"/>
      <c r="RLG24"/>
      <c r="RLH24"/>
      <c r="RLI24"/>
      <c r="RLJ24"/>
      <c r="RLK24"/>
      <c r="RLL24"/>
      <c r="RLM24"/>
      <c r="RLN24"/>
      <c r="RLO24"/>
      <c r="RLP24"/>
      <c r="RLQ24"/>
      <c r="RLR24"/>
      <c r="RLS24"/>
      <c r="RLT24"/>
      <c r="RLU24"/>
      <c r="RLV24"/>
      <c r="RLW24"/>
      <c r="RLX24"/>
      <c r="RLY24"/>
      <c r="RLZ24"/>
      <c r="RMA24"/>
      <c r="RMB24"/>
      <c r="RMC24"/>
      <c r="RMD24"/>
      <c r="RME24"/>
      <c r="RMF24"/>
      <c r="RMG24"/>
      <c r="RMH24"/>
      <c r="RMI24"/>
      <c r="RMJ24"/>
      <c r="RMK24"/>
      <c r="RML24"/>
      <c r="RMM24"/>
      <c r="RMN24"/>
      <c r="RMO24"/>
      <c r="RMP24"/>
      <c r="RMQ24"/>
      <c r="RMR24"/>
      <c r="RMS24"/>
      <c r="RMT24"/>
      <c r="RMU24"/>
      <c r="RMV24"/>
      <c r="RMW24"/>
      <c r="RMX24"/>
      <c r="RMY24"/>
      <c r="RMZ24"/>
      <c r="RNA24"/>
      <c r="RNB24"/>
      <c r="RNC24"/>
      <c r="RND24"/>
      <c r="RNE24"/>
      <c r="RNF24"/>
      <c r="RNG24"/>
      <c r="RNH24"/>
      <c r="RNI24"/>
      <c r="RNJ24"/>
      <c r="RNK24"/>
      <c r="RNL24"/>
      <c r="RNM24"/>
      <c r="RNN24"/>
      <c r="RNO24"/>
      <c r="RNP24"/>
      <c r="RNQ24"/>
      <c r="RNR24"/>
      <c r="RNS24"/>
      <c r="RNT24"/>
      <c r="RNU24"/>
      <c r="RNV24"/>
      <c r="RNW24"/>
      <c r="RNX24"/>
      <c r="RNY24"/>
      <c r="RNZ24"/>
      <c r="ROA24"/>
      <c r="ROB24"/>
      <c r="ROC24"/>
      <c r="ROD24"/>
      <c r="ROE24"/>
      <c r="ROF24"/>
      <c r="ROG24"/>
      <c r="ROH24"/>
      <c r="ROI24"/>
      <c r="ROJ24"/>
      <c r="ROK24"/>
      <c r="ROL24"/>
      <c r="ROM24"/>
      <c r="RON24"/>
      <c r="ROO24"/>
      <c r="ROP24"/>
      <c r="ROQ24"/>
      <c r="ROR24"/>
      <c r="ROS24"/>
      <c r="ROT24"/>
      <c r="ROU24"/>
      <c r="ROV24"/>
      <c r="ROW24"/>
      <c r="ROX24"/>
      <c r="ROY24"/>
      <c r="ROZ24"/>
      <c r="RPA24"/>
      <c r="RPB24"/>
      <c r="RPC24"/>
      <c r="RPD24"/>
      <c r="RPE24"/>
      <c r="RPF24"/>
      <c r="RPG24"/>
      <c r="RPH24"/>
      <c r="RPI24"/>
      <c r="RPJ24"/>
      <c r="RPK24"/>
      <c r="RPL24"/>
      <c r="RPM24"/>
      <c r="RPN24"/>
      <c r="RPO24"/>
      <c r="RPP24"/>
      <c r="RPQ24"/>
      <c r="RPR24"/>
      <c r="RPS24"/>
      <c r="RPT24"/>
      <c r="RPU24"/>
      <c r="RPV24"/>
      <c r="RPW24"/>
      <c r="RPX24"/>
      <c r="RPY24"/>
      <c r="RPZ24"/>
      <c r="RQA24"/>
      <c r="RQB24"/>
      <c r="RQC24"/>
      <c r="RQD24"/>
      <c r="RQE24"/>
      <c r="RQF24"/>
      <c r="RQG24"/>
      <c r="RQH24"/>
      <c r="RQI24"/>
      <c r="RQJ24"/>
      <c r="RQK24"/>
      <c r="RQL24"/>
      <c r="RQM24"/>
      <c r="RQN24"/>
      <c r="RQO24"/>
      <c r="RQP24"/>
      <c r="RQQ24"/>
      <c r="RQR24"/>
      <c r="RQS24"/>
      <c r="RQT24"/>
      <c r="RQU24"/>
      <c r="RQV24"/>
      <c r="RQW24"/>
      <c r="RQX24"/>
      <c r="RQY24"/>
      <c r="RQZ24"/>
      <c r="RRA24"/>
      <c r="RRB24"/>
      <c r="RRC24"/>
      <c r="RRD24"/>
      <c r="RRE24"/>
      <c r="RRF24"/>
      <c r="RRG24"/>
      <c r="RRH24"/>
      <c r="RRI24"/>
      <c r="RRJ24"/>
      <c r="RRK24"/>
      <c r="RRL24"/>
      <c r="RRM24"/>
      <c r="RRN24"/>
      <c r="RRO24"/>
      <c r="RRP24"/>
      <c r="RRQ24"/>
      <c r="RRR24"/>
      <c r="RRS24"/>
      <c r="RRT24"/>
      <c r="RRU24"/>
      <c r="RRV24"/>
      <c r="RRW24"/>
      <c r="RRX24"/>
      <c r="RRY24"/>
      <c r="RRZ24"/>
      <c r="RSA24"/>
      <c r="RSB24"/>
      <c r="RSC24"/>
      <c r="RSD24"/>
      <c r="RSE24"/>
      <c r="RSF24"/>
      <c r="RSG24"/>
      <c r="RSH24"/>
      <c r="RSI24"/>
      <c r="RSJ24"/>
      <c r="RSK24"/>
      <c r="RSL24"/>
      <c r="RSM24"/>
      <c r="RSN24"/>
      <c r="RSO24"/>
      <c r="RSP24"/>
      <c r="RSQ24"/>
      <c r="RSR24"/>
      <c r="RSS24"/>
      <c r="RST24"/>
      <c r="RSU24"/>
      <c r="RSV24"/>
      <c r="RSW24"/>
      <c r="RSX24"/>
      <c r="RSY24"/>
      <c r="RSZ24"/>
      <c r="RTA24"/>
      <c r="RTB24"/>
      <c r="RTC24"/>
      <c r="RTD24"/>
      <c r="RTE24"/>
      <c r="RTF24"/>
      <c r="RTG24"/>
      <c r="RTH24"/>
      <c r="RTI24"/>
      <c r="RTJ24"/>
      <c r="RTK24"/>
      <c r="RTL24"/>
      <c r="RTM24"/>
      <c r="RTN24"/>
      <c r="RTO24"/>
      <c r="RTP24"/>
      <c r="RTQ24"/>
      <c r="RTR24"/>
      <c r="RTS24"/>
      <c r="RTT24"/>
      <c r="RTU24"/>
      <c r="RTV24"/>
      <c r="RTW24"/>
      <c r="RTX24"/>
      <c r="RTY24"/>
      <c r="RTZ24"/>
      <c r="RUA24"/>
      <c r="RUB24"/>
      <c r="RUC24"/>
      <c r="RUD24"/>
      <c r="RUE24"/>
      <c r="RUF24"/>
      <c r="RUG24"/>
      <c r="RUH24"/>
      <c r="RUI24"/>
      <c r="RUJ24"/>
      <c r="RUK24"/>
      <c r="RUL24"/>
      <c r="RUM24"/>
      <c r="RUN24"/>
      <c r="RUO24"/>
      <c r="RUP24"/>
      <c r="RUQ24"/>
      <c r="RUR24"/>
      <c r="RUS24"/>
      <c r="RUT24"/>
      <c r="RUU24"/>
      <c r="RUV24"/>
      <c r="RUW24"/>
      <c r="RUX24"/>
      <c r="RUY24"/>
      <c r="RUZ24"/>
      <c r="RVA24"/>
      <c r="RVB24"/>
      <c r="RVC24"/>
      <c r="RVD24"/>
      <c r="RVE24"/>
      <c r="RVF24"/>
      <c r="RVG24"/>
      <c r="RVH24"/>
      <c r="RVI24"/>
      <c r="RVJ24"/>
      <c r="RVK24"/>
      <c r="RVL24"/>
      <c r="RVM24"/>
      <c r="RVN24"/>
      <c r="RVO24"/>
      <c r="RVP24"/>
      <c r="RVQ24"/>
      <c r="RVR24"/>
      <c r="RVS24"/>
      <c r="RVT24"/>
      <c r="RVU24"/>
      <c r="RVV24"/>
      <c r="RVW24"/>
      <c r="RVX24"/>
      <c r="RVY24"/>
      <c r="RVZ24"/>
      <c r="RWA24"/>
      <c r="RWB24"/>
      <c r="RWC24"/>
      <c r="RWD24"/>
      <c r="RWE24"/>
      <c r="RWF24"/>
      <c r="RWG24"/>
      <c r="RWH24"/>
      <c r="RWI24"/>
      <c r="RWJ24"/>
      <c r="RWK24"/>
      <c r="RWL24"/>
      <c r="RWM24"/>
      <c r="RWN24"/>
      <c r="RWO24"/>
      <c r="RWP24"/>
      <c r="RWQ24"/>
      <c r="RWR24"/>
      <c r="RWS24"/>
      <c r="RWT24"/>
      <c r="RWU24"/>
      <c r="RWV24"/>
      <c r="RWW24"/>
      <c r="RWX24"/>
      <c r="RWY24"/>
      <c r="RWZ24"/>
      <c r="RXA24"/>
      <c r="RXB24"/>
      <c r="RXC24"/>
      <c r="RXD24"/>
      <c r="RXE24"/>
      <c r="RXF24"/>
      <c r="RXG24"/>
      <c r="RXH24"/>
      <c r="RXI24"/>
      <c r="RXJ24"/>
      <c r="RXK24"/>
      <c r="RXL24"/>
      <c r="RXM24"/>
      <c r="RXN24"/>
      <c r="RXO24"/>
      <c r="RXP24"/>
      <c r="RXQ24"/>
      <c r="RXR24"/>
      <c r="RXS24"/>
      <c r="RXT24"/>
      <c r="RXU24"/>
      <c r="RXV24"/>
      <c r="RXW24"/>
      <c r="RXX24"/>
      <c r="RXY24"/>
      <c r="RXZ24"/>
      <c r="RYA24"/>
      <c r="RYB24"/>
      <c r="RYC24"/>
      <c r="RYD24"/>
      <c r="RYE24"/>
      <c r="RYF24"/>
      <c r="RYG24"/>
      <c r="RYH24"/>
      <c r="RYI24"/>
      <c r="RYJ24"/>
      <c r="RYK24"/>
      <c r="RYL24"/>
      <c r="RYM24"/>
      <c r="RYN24"/>
      <c r="RYO24"/>
      <c r="RYP24"/>
      <c r="RYQ24"/>
      <c r="RYR24"/>
      <c r="RYS24"/>
      <c r="RYT24"/>
      <c r="RYU24"/>
      <c r="RYV24"/>
      <c r="RYW24"/>
      <c r="RYX24"/>
      <c r="RYY24"/>
      <c r="RYZ24"/>
      <c r="RZA24"/>
      <c r="RZB24"/>
      <c r="RZC24"/>
      <c r="RZD24"/>
      <c r="RZE24"/>
      <c r="RZF24"/>
      <c r="RZG24"/>
      <c r="RZH24"/>
      <c r="RZI24"/>
      <c r="RZJ24"/>
      <c r="RZK24"/>
      <c r="RZL24"/>
      <c r="RZM24"/>
      <c r="RZN24"/>
      <c r="RZO24"/>
      <c r="RZP24"/>
      <c r="RZQ24"/>
      <c r="RZR24"/>
      <c r="RZS24"/>
      <c r="RZT24"/>
      <c r="RZU24"/>
      <c r="RZV24"/>
      <c r="RZW24"/>
      <c r="RZX24"/>
      <c r="RZY24"/>
      <c r="RZZ24"/>
      <c r="SAA24"/>
      <c r="SAB24"/>
      <c r="SAC24"/>
      <c r="SAD24"/>
      <c r="SAE24"/>
      <c r="SAF24"/>
      <c r="SAG24"/>
      <c r="SAH24"/>
      <c r="SAI24"/>
      <c r="SAJ24"/>
      <c r="SAK24"/>
      <c r="SAL24"/>
      <c r="SAM24"/>
      <c r="SAN24"/>
      <c r="SAO24"/>
      <c r="SAP24"/>
      <c r="SAQ24"/>
      <c r="SAR24"/>
      <c r="SAS24"/>
      <c r="SAT24"/>
      <c r="SAU24"/>
      <c r="SAV24"/>
      <c r="SAW24"/>
      <c r="SAX24"/>
      <c r="SAY24"/>
      <c r="SAZ24"/>
      <c r="SBA24"/>
      <c r="SBB24"/>
      <c r="SBC24"/>
      <c r="SBD24"/>
      <c r="SBE24"/>
      <c r="SBF24"/>
      <c r="SBG24"/>
      <c r="SBH24"/>
      <c r="SBI24"/>
      <c r="SBJ24"/>
      <c r="SBK24"/>
      <c r="SBL24"/>
      <c r="SBM24"/>
      <c r="SBN24"/>
      <c r="SBO24"/>
      <c r="SBP24"/>
      <c r="SBQ24"/>
      <c r="SBR24"/>
      <c r="SBS24"/>
      <c r="SBT24"/>
      <c r="SBU24"/>
      <c r="SBV24"/>
      <c r="SBW24"/>
      <c r="SBX24"/>
      <c r="SBY24"/>
      <c r="SBZ24"/>
      <c r="SCA24"/>
      <c r="SCB24"/>
      <c r="SCC24"/>
      <c r="SCD24"/>
      <c r="SCE24"/>
      <c r="SCF24"/>
      <c r="SCG24"/>
      <c r="SCH24"/>
      <c r="SCI24"/>
      <c r="SCJ24"/>
      <c r="SCK24"/>
      <c r="SCL24"/>
      <c r="SCM24"/>
      <c r="SCN24"/>
      <c r="SCO24"/>
      <c r="SCP24"/>
      <c r="SCQ24"/>
      <c r="SCR24"/>
      <c r="SCS24"/>
      <c r="SCT24"/>
      <c r="SCU24"/>
      <c r="SCV24"/>
      <c r="SCW24"/>
      <c r="SCX24"/>
      <c r="SCY24"/>
      <c r="SCZ24"/>
      <c r="SDA24"/>
      <c r="SDB24"/>
      <c r="SDC24"/>
      <c r="SDD24"/>
      <c r="SDE24"/>
      <c r="SDF24"/>
      <c r="SDG24"/>
      <c r="SDH24"/>
      <c r="SDI24"/>
      <c r="SDJ24"/>
      <c r="SDK24"/>
      <c r="SDL24"/>
      <c r="SDM24"/>
      <c r="SDN24"/>
      <c r="SDO24"/>
      <c r="SDP24"/>
      <c r="SDQ24"/>
      <c r="SDR24"/>
      <c r="SDS24"/>
      <c r="SDT24"/>
      <c r="SDU24"/>
      <c r="SDV24"/>
      <c r="SDW24"/>
      <c r="SDX24"/>
      <c r="SDY24"/>
      <c r="SDZ24"/>
      <c r="SEA24"/>
      <c r="SEB24"/>
      <c r="SEC24"/>
      <c r="SED24"/>
      <c r="SEE24"/>
      <c r="SEF24"/>
      <c r="SEG24"/>
      <c r="SEH24"/>
      <c r="SEI24"/>
      <c r="SEJ24"/>
      <c r="SEK24"/>
      <c r="SEL24"/>
      <c r="SEM24"/>
      <c r="SEN24"/>
      <c r="SEO24"/>
      <c r="SEP24"/>
      <c r="SEQ24"/>
      <c r="SER24"/>
      <c r="SES24"/>
      <c r="SET24"/>
      <c r="SEU24"/>
      <c r="SEV24"/>
      <c r="SEW24"/>
      <c r="SEX24"/>
      <c r="SEY24"/>
      <c r="SEZ24"/>
      <c r="SFA24"/>
      <c r="SFB24"/>
      <c r="SFC24"/>
      <c r="SFD24"/>
      <c r="SFE24"/>
      <c r="SFF24"/>
      <c r="SFG24"/>
      <c r="SFH24"/>
      <c r="SFI24"/>
      <c r="SFJ24"/>
      <c r="SFK24"/>
      <c r="SFL24"/>
      <c r="SFM24"/>
      <c r="SFN24"/>
      <c r="SFO24"/>
      <c r="SFP24"/>
      <c r="SFQ24"/>
      <c r="SFR24"/>
      <c r="SFS24"/>
      <c r="SFT24"/>
      <c r="SFU24"/>
      <c r="SFV24"/>
      <c r="SFW24"/>
      <c r="SFX24"/>
      <c r="SFY24"/>
      <c r="SFZ24"/>
      <c r="SGA24"/>
      <c r="SGB24"/>
      <c r="SGC24"/>
      <c r="SGD24"/>
      <c r="SGE24"/>
      <c r="SGF24"/>
      <c r="SGG24"/>
      <c r="SGH24"/>
      <c r="SGI24"/>
      <c r="SGJ24"/>
      <c r="SGK24"/>
      <c r="SGL24"/>
      <c r="SGM24"/>
      <c r="SGN24"/>
      <c r="SGO24"/>
      <c r="SGP24"/>
      <c r="SGQ24"/>
      <c r="SGR24"/>
      <c r="SGS24"/>
      <c r="SGT24"/>
      <c r="SGU24"/>
      <c r="SGV24"/>
      <c r="SGW24"/>
      <c r="SGX24"/>
      <c r="SGY24"/>
      <c r="SGZ24"/>
      <c r="SHA24"/>
      <c r="SHB24"/>
      <c r="SHC24"/>
      <c r="SHD24"/>
      <c r="SHE24"/>
      <c r="SHF24"/>
      <c r="SHG24"/>
      <c r="SHH24"/>
      <c r="SHI24"/>
      <c r="SHJ24"/>
      <c r="SHK24"/>
      <c r="SHL24"/>
      <c r="SHM24"/>
      <c r="SHN24"/>
      <c r="SHO24"/>
      <c r="SHP24"/>
      <c r="SHQ24"/>
      <c r="SHR24"/>
      <c r="SHS24"/>
      <c r="SHT24"/>
      <c r="SHU24"/>
      <c r="SHV24"/>
      <c r="SHW24"/>
      <c r="SHX24"/>
      <c r="SHY24"/>
      <c r="SHZ24"/>
      <c r="SIA24"/>
      <c r="SIB24"/>
      <c r="SIC24"/>
      <c r="SID24"/>
      <c r="SIE24"/>
      <c r="SIF24"/>
      <c r="SIG24"/>
      <c r="SIH24"/>
      <c r="SII24"/>
      <c r="SIJ24"/>
      <c r="SIK24"/>
      <c r="SIL24"/>
      <c r="SIM24"/>
      <c r="SIN24"/>
      <c r="SIO24"/>
      <c r="SIP24"/>
      <c r="SIQ24"/>
      <c r="SIR24"/>
      <c r="SIS24"/>
      <c r="SIT24"/>
      <c r="SIU24"/>
      <c r="SIV24"/>
      <c r="SIW24"/>
      <c r="SIX24"/>
      <c r="SIY24"/>
      <c r="SIZ24"/>
      <c r="SJA24"/>
      <c r="SJB24"/>
      <c r="SJC24"/>
      <c r="SJD24"/>
      <c r="SJE24"/>
      <c r="SJF24"/>
      <c r="SJG24"/>
      <c r="SJH24"/>
      <c r="SJI24"/>
      <c r="SJJ24"/>
      <c r="SJK24"/>
      <c r="SJL24"/>
      <c r="SJM24"/>
      <c r="SJN24"/>
      <c r="SJO24"/>
      <c r="SJP24"/>
      <c r="SJQ24"/>
      <c r="SJR24"/>
      <c r="SJS24"/>
      <c r="SJT24"/>
      <c r="SJU24"/>
      <c r="SJV24"/>
      <c r="SJW24"/>
      <c r="SJX24"/>
      <c r="SJY24"/>
      <c r="SJZ24"/>
      <c r="SKA24"/>
      <c r="SKB24"/>
      <c r="SKC24"/>
      <c r="SKD24"/>
      <c r="SKE24"/>
      <c r="SKF24"/>
      <c r="SKG24"/>
      <c r="SKH24"/>
      <c r="SKI24"/>
      <c r="SKJ24"/>
      <c r="SKK24"/>
      <c r="SKL24"/>
      <c r="SKM24"/>
      <c r="SKN24"/>
      <c r="SKO24"/>
      <c r="SKP24"/>
      <c r="SKQ24"/>
      <c r="SKR24"/>
      <c r="SKS24"/>
      <c r="SKT24"/>
      <c r="SKU24"/>
      <c r="SKV24"/>
      <c r="SKW24"/>
      <c r="SKX24"/>
      <c r="SKY24"/>
      <c r="SKZ24"/>
      <c r="SLA24"/>
      <c r="SLB24"/>
      <c r="SLC24"/>
      <c r="SLD24"/>
      <c r="SLE24"/>
      <c r="SLF24"/>
      <c r="SLG24"/>
      <c r="SLH24"/>
      <c r="SLI24"/>
      <c r="SLJ24"/>
      <c r="SLK24"/>
      <c r="SLL24"/>
      <c r="SLM24"/>
      <c r="SLN24"/>
      <c r="SLO24"/>
      <c r="SLP24"/>
      <c r="SLQ24"/>
      <c r="SLR24"/>
      <c r="SLS24"/>
      <c r="SLT24"/>
      <c r="SLU24"/>
      <c r="SLV24"/>
      <c r="SLW24"/>
      <c r="SLX24"/>
      <c r="SLY24"/>
      <c r="SLZ24"/>
      <c r="SMA24"/>
      <c r="SMB24"/>
      <c r="SMC24"/>
      <c r="SMD24"/>
      <c r="SME24"/>
      <c r="SMF24"/>
      <c r="SMG24"/>
      <c r="SMH24"/>
      <c r="SMI24"/>
      <c r="SMJ24"/>
      <c r="SMK24"/>
      <c r="SML24"/>
      <c r="SMM24"/>
      <c r="SMN24"/>
      <c r="SMO24"/>
      <c r="SMP24"/>
      <c r="SMQ24"/>
      <c r="SMR24"/>
      <c r="SMS24"/>
      <c r="SMT24"/>
      <c r="SMU24"/>
      <c r="SMV24"/>
      <c r="SMW24"/>
      <c r="SMX24"/>
      <c r="SMY24"/>
      <c r="SMZ24"/>
      <c r="SNA24"/>
      <c r="SNB24"/>
      <c r="SNC24"/>
      <c r="SND24"/>
      <c r="SNE24"/>
      <c r="SNF24"/>
      <c r="SNG24"/>
      <c r="SNH24"/>
      <c r="SNI24"/>
      <c r="SNJ24"/>
      <c r="SNK24"/>
      <c r="SNL24"/>
      <c r="SNM24"/>
      <c r="SNN24"/>
      <c r="SNO24"/>
      <c r="SNP24"/>
      <c r="SNQ24"/>
      <c r="SNR24"/>
      <c r="SNS24"/>
      <c r="SNT24"/>
      <c r="SNU24"/>
      <c r="SNV24"/>
      <c r="SNW24"/>
      <c r="SNX24"/>
      <c r="SNY24"/>
      <c r="SNZ24"/>
      <c r="SOA24"/>
      <c r="SOB24"/>
      <c r="SOC24"/>
      <c r="SOD24"/>
      <c r="SOE24"/>
      <c r="SOF24"/>
      <c r="SOG24"/>
      <c r="SOH24"/>
      <c r="SOI24"/>
      <c r="SOJ24"/>
      <c r="SOK24"/>
      <c r="SOL24"/>
      <c r="SOM24"/>
      <c r="SON24"/>
      <c r="SOO24"/>
      <c r="SOP24"/>
      <c r="SOQ24"/>
      <c r="SOR24"/>
      <c r="SOS24"/>
      <c r="SOT24"/>
      <c r="SOU24"/>
      <c r="SOV24"/>
      <c r="SOW24"/>
      <c r="SOX24"/>
      <c r="SOY24"/>
      <c r="SOZ24"/>
      <c r="SPA24"/>
      <c r="SPB24"/>
      <c r="SPC24"/>
      <c r="SPD24"/>
      <c r="SPE24"/>
      <c r="SPF24"/>
      <c r="SPG24"/>
      <c r="SPH24"/>
      <c r="SPI24"/>
      <c r="SPJ24"/>
      <c r="SPK24"/>
      <c r="SPL24"/>
      <c r="SPM24"/>
      <c r="SPN24"/>
      <c r="SPO24"/>
      <c r="SPP24"/>
      <c r="SPQ24"/>
      <c r="SPR24"/>
      <c r="SPS24"/>
      <c r="SPT24"/>
      <c r="SPU24"/>
      <c r="SPV24"/>
      <c r="SPW24"/>
      <c r="SPX24"/>
      <c r="SPY24"/>
      <c r="SPZ24"/>
      <c r="SQA24"/>
      <c r="SQB24"/>
      <c r="SQC24"/>
      <c r="SQD24"/>
      <c r="SQE24"/>
      <c r="SQF24"/>
      <c r="SQG24"/>
      <c r="SQH24"/>
      <c r="SQI24"/>
      <c r="SQJ24"/>
      <c r="SQK24"/>
      <c r="SQL24"/>
      <c r="SQM24"/>
      <c r="SQN24"/>
      <c r="SQO24"/>
      <c r="SQP24"/>
      <c r="SQQ24"/>
      <c r="SQR24"/>
      <c r="SQS24"/>
      <c r="SQT24"/>
      <c r="SQU24"/>
      <c r="SQV24"/>
      <c r="SQW24"/>
      <c r="SQX24"/>
      <c r="SQY24"/>
      <c r="SQZ24"/>
      <c r="SRA24"/>
      <c r="SRB24"/>
      <c r="SRC24"/>
      <c r="SRD24"/>
      <c r="SRE24"/>
      <c r="SRF24"/>
      <c r="SRG24"/>
      <c r="SRH24"/>
      <c r="SRI24"/>
      <c r="SRJ24"/>
      <c r="SRK24"/>
      <c r="SRL24"/>
      <c r="SRM24"/>
      <c r="SRN24"/>
      <c r="SRO24"/>
      <c r="SRP24"/>
      <c r="SRQ24"/>
      <c r="SRR24"/>
      <c r="SRS24"/>
      <c r="SRT24"/>
      <c r="SRU24"/>
      <c r="SRV24"/>
      <c r="SRW24"/>
      <c r="SRX24"/>
      <c r="SRY24"/>
      <c r="SRZ24"/>
      <c r="SSA24"/>
      <c r="SSB24"/>
      <c r="SSC24"/>
      <c r="SSD24"/>
      <c r="SSE24"/>
      <c r="SSF24"/>
      <c r="SSG24"/>
      <c r="SSH24"/>
      <c r="SSI24"/>
      <c r="SSJ24"/>
      <c r="SSK24"/>
      <c r="SSL24"/>
      <c r="SSM24"/>
      <c r="SSN24"/>
      <c r="SSO24"/>
      <c r="SSP24"/>
      <c r="SSQ24"/>
      <c r="SSR24"/>
      <c r="SSS24"/>
      <c r="SST24"/>
      <c r="SSU24"/>
      <c r="SSV24"/>
      <c r="SSW24"/>
      <c r="SSX24"/>
      <c r="SSY24"/>
      <c r="SSZ24"/>
      <c r="STA24"/>
      <c r="STB24"/>
      <c r="STC24"/>
      <c r="STD24"/>
      <c r="STE24"/>
      <c r="STF24"/>
      <c r="STG24"/>
      <c r="STH24"/>
      <c r="STI24"/>
      <c r="STJ24"/>
      <c r="STK24"/>
      <c r="STL24"/>
      <c r="STM24"/>
      <c r="STN24"/>
      <c r="STO24"/>
      <c r="STP24"/>
      <c r="STQ24"/>
      <c r="STR24"/>
      <c r="STS24"/>
      <c r="STT24"/>
      <c r="STU24"/>
      <c r="STV24"/>
      <c r="STW24"/>
      <c r="STX24"/>
      <c r="STY24"/>
      <c r="STZ24"/>
      <c r="SUA24"/>
      <c r="SUB24"/>
      <c r="SUC24"/>
      <c r="SUD24"/>
      <c r="SUE24"/>
      <c r="SUF24"/>
      <c r="SUG24"/>
      <c r="SUH24"/>
      <c r="SUI24"/>
      <c r="SUJ24"/>
      <c r="SUK24"/>
      <c r="SUL24"/>
      <c r="SUM24"/>
      <c r="SUN24"/>
      <c r="SUO24"/>
      <c r="SUP24"/>
      <c r="SUQ24"/>
      <c r="SUR24"/>
      <c r="SUS24"/>
      <c r="SUT24"/>
      <c r="SUU24"/>
      <c r="SUV24"/>
      <c r="SUW24"/>
      <c r="SUX24"/>
      <c r="SUY24"/>
      <c r="SUZ24"/>
      <c r="SVA24"/>
      <c r="SVB24"/>
      <c r="SVC24"/>
      <c r="SVD24"/>
      <c r="SVE24"/>
      <c r="SVF24"/>
      <c r="SVG24"/>
      <c r="SVH24"/>
      <c r="SVI24"/>
      <c r="SVJ24"/>
      <c r="SVK24"/>
      <c r="SVL24"/>
      <c r="SVM24"/>
      <c r="SVN24"/>
      <c r="SVO24"/>
      <c r="SVP24"/>
      <c r="SVQ24"/>
      <c r="SVR24"/>
      <c r="SVS24"/>
      <c r="SVT24"/>
      <c r="SVU24"/>
      <c r="SVV24"/>
      <c r="SVW24"/>
      <c r="SVX24"/>
      <c r="SVY24"/>
      <c r="SVZ24"/>
      <c r="SWA24"/>
      <c r="SWB24"/>
      <c r="SWC24"/>
      <c r="SWD24"/>
      <c r="SWE24"/>
      <c r="SWF24"/>
      <c r="SWG24"/>
      <c r="SWH24"/>
      <c r="SWI24"/>
      <c r="SWJ24"/>
      <c r="SWK24"/>
      <c r="SWL24"/>
      <c r="SWM24"/>
      <c r="SWN24"/>
      <c r="SWO24"/>
      <c r="SWP24"/>
      <c r="SWQ24"/>
      <c r="SWR24"/>
      <c r="SWS24"/>
      <c r="SWT24"/>
      <c r="SWU24"/>
      <c r="SWV24"/>
      <c r="SWW24"/>
      <c r="SWX24"/>
      <c r="SWY24"/>
      <c r="SWZ24"/>
      <c r="SXA24"/>
      <c r="SXB24"/>
      <c r="SXC24"/>
      <c r="SXD24"/>
      <c r="SXE24"/>
      <c r="SXF24"/>
      <c r="SXG24"/>
      <c r="SXH24"/>
      <c r="SXI24"/>
      <c r="SXJ24"/>
      <c r="SXK24"/>
      <c r="SXL24"/>
      <c r="SXM24"/>
      <c r="SXN24"/>
      <c r="SXO24"/>
      <c r="SXP24"/>
      <c r="SXQ24"/>
      <c r="SXR24"/>
      <c r="SXS24"/>
      <c r="SXT24"/>
      <c r="SXU24"/>
      <c r="SXV24"/>
      <c r="SXW24"/>
      <c r="SXX24"/>
      <c r="SXY24"/>
      <c r="SXZ24"/>
      <c r="SYA24"/>
      <c r="SYB24"/>
      <c r="SYC24"/>
      <c r="SYD24"/>
      <c r="SYE24"/>
      <c r="SYF24"/>
      <c r="SYG24"/>
      <c r="SYH24"/>
      <c r="SYI24"/>
      <c r="SYJ24"/>
      <c r="SYK24"/>
      <c r="SYL24"/>
      <c r="SYM24"/>
      <c r="SYN24"/>
      <c r="SYO24"/>
      <c r="SYP24"/>
      <c r="SYQ24"/>
      <c r="SYR24"/>
      <c r="SYS24"/>
      <c r="SYT24"/>
      <c r="SYU24"/>
      <c r="SYV24"/>
      <c r="SYW24"/>
      <c r="SYX24"/>
      <c r="SYY24"/>
      <c r="SYZ24"/>
      <c r="SZA24"/>
      <c r="SZB24"/>
      <c r="SZC24"/>
      <c r="SZD24"/>
      <c r="SZE24"/>
      <c r="SZF24"/>
      <c r="SZG24"/>
      <c r="SZH24"/>
      <c r="SZI24"/>
      <c r="SZJ24"/>
      <c r="SZK24"/>
      <c r="SZL24"/>
      <c r="SZM24"/>
      <c r="SZN24"/>
      <c r="SZO24"/>
      <c r="SZP24"/>
      <c r="SZQ24"/>
      <c r="SZR24"/>
      <c r="SZS24"/>
      <c r="SZT24"/>
      <c r="SZU24"/>
      <c r="SZV24"/>
      <c r="SZW24"/>
      <c r="SZX24"/>
      <c r="SZY24"/>
      <c r="SZZ24"/>
      <c r="TAA24"/>
      <c r="TAB24"/>
      <c r="TAC24"/>
      <c r="TAD24"/>
      <c r="TAE24"/>
      <c r="TAF24"/>
      <c r="TAG24"/>
      <c r="TAH24"/>
      <c r="TAI24"/>
      <c r="TAJ24"/>
      <c r="TAK24"/>
      <c r="TAL24"/>
      <c r="TAM24"/>
      <c r="TAN24"/>
      <c r="TAO24"/>
      <c r="TAP24"/>
      <c r="TAQ24"/>
      <c r="TAR24"/>
      <c r="TAS24"/>
      <c r="TAT24"/>
      <c r="TAU24"/>
      <c r="TAV24"/>
      <c r="TAW24"/>
      <c r="TAX24"/>
      <c r="TAY24"/>
      <c r="TAZ24"/>
      <c r="TBA24"/>
      <c r="TBB24"/>
      <c r="TBC24"/>
      <c r="TBD24"/>
      <c r="TBE24"/>
      <c r="TBF24"/>
      <c r="TBG24"/>
      <c r="TBH24"/>
      <c r="TBI24"/>
      <c r="TBJ24"/>
      <c r="TBK24"/>
      <c r="TBL24"/>
      <c r="TBM24"/>
      <c r="TBN24"/>
      <c r="TBO24"/>
      <c r="TBP24"/>
      <c r="TBQ24"/>
      <c r="TBR24"/>
      <c r="TBS24"/>
      <c r="TBT24"/>
      <c r="TBU24"/>
      <c r="TBV24"/>
      <c r="TBW24"/>
      <c r="TBX24"/>
      <c r="TBY24"/>
      <c r="TBZ24"/>
      <c r="TCA24"/>
      <c r="TCB24"/>
      <c r="TCC24"/>
      <c r="TCD24"/>
      <c r="TCE24"/>
      <c r="TCF24"/>
      <c r="TCG24"/>
      <c r="TCH24"/>
      <c r="TCI24"/>
      <c r="TCJ24"/>
      <c r="TCK24"/>
      <c r="TCL24"/>
      <c r="TCM24"/>
      <c r="TCN24"/>
      <c r="TCO24"/>
      <c r="TCP24"/>
      <c r="TCQ24"/>
      <c r="TCR24"/>
      <c r="TCS24"/>
      <c r="TCT24"/>
      <c r="TCU24"/>
      <c r="TCV24"/>
      <c r="TCW24"/>
      <c r="TCX24"/>
      <c r="TCY24"/>
      <c r="TCZ24"/>
      <c r="TDA24"/>
      <c r="TDB24"/>
      <c r="TDC24"/>
      <c r="TDD24"/>
      <c r="TDE24"/>
      <c r="TDF24"/>
      <c r="TDG24"/>
      <c r="TDH24"/>
      <c r="TDI24"/>
      <c r="TDJ24"/>
      <c r="TDK24"/>
      <c r="TDL24"/>
      <c r="TDM24"/>
      <c r="TDN24"/>
      <c r="TDO24"/>
      <c r="TDP24"/>
      <c r="TDQ24"/>
      <c r="TDR24"/>
      <c r="TDS24"/>
      <c r="TDT24"/>
      <c r="TDU24"/>
      <c r="TDV24"/>
      <c r="TDW24"/>
      <c r="TDX24"/>
      <c r="TDY24"/>
      <c r="TDZ24"/>
      <c r="TEA24"/>
      <c r="TEB24"/>
      <c r="TEC24"/>
      <c r="TED24"/>
      <c r="TEE24"/>
      <c r="TEF24"/>
      <c r="TEG24"/>
      <c r="TEH24"/>
      <c r="TEI24"/>
      <c r="TEJ24"/>
      <c r="TEK24"/>
      <c r="TEL24"/>
      <c r="TEM24"/>
      <c r="TEN24"/>
      <c r="TEO24"/>
      <c r="TEP24"/>
      <c r="TEQ24"/>
      <c r="TER24"/>
      <c r="TES24"/>
      <c r="TET24"/>
      <c r="TEU24"/>
      <c r="TEV24"/>
      <c r="TEW24"/>
      <c r="TEX24"/>
      <c r="TEY24"/>
      <c r="TEZ24"/>
      <c r="TFA24"/>
      <c r="TFB24"/>
      <c r="TFC24"/>
      <c r="TFD24"/>
      <c r="TFE24"/>
      <c r="TFF24"/>
      <c r="TFG24"/>
      <c r="TFH24"/>
      <c r="TFI24"/>
      <c r="TFJ24"/>
      <c r="TFK24"/>
      <c r="TFL24"/>
      <c r="TFM24"/>
      <c r="TFN24"/>
      <c r="TFO24"/>
      <c r="TFP24"/>
      <c r="TFQ24"/>
      <c r="TFR24"/>
      <c r="TFS24"/>
      <c r="TFT24"/>
      <c r="TFU24"/>
      <c r="TFV24"/>
      <c r="TFW24"/>
      <c r="TFX24"/>
      <c r="TFY24"/>
      <c r="TFZ24"/>
      <c r="TGA24"/>
      <c r="TGB24"/>
      <c r="TGC24"/>
      <c r="TGD24"/>
      <c r="TGE24"/>
      <c r="TGF24"/>
      <c r="TGG24"/>
      <c r="TGH24"/>
      <c r="TGI24"/>
      <c r="TGJ24"/>
      <c r="TGK24"/>
      <c r="TGL24"/>
      <c r="TGM24"/>
      <c r="TGN24"/>
      <c r="TGO24"/>
      <c r="TGP24"/>
      <c r="TGQ24"/>
      <c r="TGR24"/>
      <c r="TGS24"/>
      <c r="TGT24"/>
      <c r="TGU24"/>
      <c r="TGV24"/>
      <c r="TGW24"/>
      <c r="TGX24"/>
      <c r="TGY24"/>
      <c r="TGZ24"/>
      <c r="THA24"/>
      <c r="THB24"/>
      <c r="THC24"/>
      <c r="THD24"/>
      <c r="THE24"/>
      <c r="THF24"/>
      <c r="THG24"/>
      <c r="THH24"/>
      <c r="THI24"/>
      <c r="THJ24"/>
      <c r="THK24"/>
      <c r="THL24"/>
      <c r="THM24"/>
      <c r="THN24"/>
      <c r="THO24"/>
      <c r="THP24"/>
      <c r="THQ24"/>
      <c r="THR24"/>
      <c r="THS24"/>
      <c r="THT24"/>
      <c r="THU24"/>
      <c r="THV24"/>
      <c r="THW24"/>
      <c r="THX24"/>
      <c r="THY24"/>
      <c r="THZ24"/>
      <c r="TIA24"/>
      <c r="TIB24"/>
      <c r="TIC24"/>
      <c r="TID24"/>
      <c r="TIE24"/>
      <c r="TIF24"/>
      <c r="TIG24"/>
      <c r="TIH24"/>
      <c r="TII24"/>
      <c r="TIJ24"/>
      <c r="TIK24"/>
      <c r="TIL24"/>
      <c r="TIM24"/>
      <c r="TIN24"/>
      <c r="TIO24"/>
      <c r="TIP24"/>
      <c r="TIQ24"/>
      <c r="TIR24"/>
      <c r="TIS24"/>
      <c r="TIT24"/>
      <c r="TIU24"/>
      <c r="TIV24"/>
      <c r="TIW24"/>
      <c r="TIX24"/>
      <c r="TIY24"/>
      <c r="TIZ24"/>
      <c r="TJA24"/>
      <c r="TJB24"/>
      <c r="TJC24"/>
      <c r="TJD24"/>
      <c r="TJE24"/>
      <c r="TJF24"/>
      <c r="TJG24"/>
      <c r="TJH24"/>
      <c r="TJI24"/>
      <c r="TJJ24"/>
      <c r="TJK24"/>
      <c r="TJL24"/>
      <c r="TJM24"/>
      <c r="TJN24"/>
      <c r="TJO24"/>
      <c r="TJP24"/>
      <c r="TJQ24"/>
      <c r="TJR24"/>
      <c r="TJS24"/>
      <c r="TJT24"/>
      <c r="TJU24"/>
      <c r="TJV24"/>
      <c r="TJW24"/>
      <c r="TJX24"/>
      <c r="TJY24"/>
      <c r="TJZ24"/>
      <c r="TKA24"/>
      <c r="TKB24"/>
      <c r="TKC24"/>
      <c r="TKD24"/>
      <c r="TKE24"/>
      <c r="TKF24"/>
      <c r="TKG24"/>
      <c r="TKH24"/>
      <c r="TKI24"/>
      <c r="TKJ24"/>
      <c r="TKK24"/>
      <c r="TKL24"/>
      <c r="TKM24"/>
      <c r="TKN24"/>
      <c r="TKO24"/>
      <c r="TKP24"/>
      <c r="TKQ24"/>
      <c r="TKR24"/>
      <c r="TKS24"/>
      <c r="TKT24"/>
      <c r="TKU24"/>
      <c r="TKV24"/>
      <c r="TKW24"/>
      <c r="TKX24"/>
      <c r="TKY24"/>
      <c r="TKZ24"/>
      <c r="TLA24"/>
      <c r="TLB24"/>
      <c r="TLC24"/>
      <c r="TLD24"/>
      <c r="TLE24"/>
      <c r="TLF24"/>
      <c r="TLG24"/>
      <c r="TLH24"/>
      <c r="TLI24"/>
      <c r="TLJ24"/>
      <c r="TLK24"/>
      <c r="TLL24"/>
      <c r="TLM24"/>
      <c r="TLN24"/>
      <c r="TLO24"/>
      <c r="TLP24"/>
      <c r="TLQ24"/>
      <c r="TLR24"/>
      <c r="TLS24"/>
      <c r="TLT24"/>
      <c r="TLU24"/>
      <c r="TLV24"/>
      <c r="TLW24"/>
      <c r="TLX24"/>
      <c r="TLY24"/>
      <c r="TLZ24"/>
      <c r="TMA24"/>
      <c r="TMB24"/>
      <c r="TMC24"/>
      <c r="TMD24"/>
      <c r="TME24"/>
      <c r="TMF24"/>
      <c r="TMG24"/>
      <c r="TMH24"/>
      <c r="TMI24"/>
      <c r="TMJ24"/>
      <c r="TMK24"/>
      <c r="TML24"/>
      <c r="TMM24"/>
      <c r="TMN24"/>
      <c r="TMO24"/>
      <c r="TMP24"/>
      <c r="TMQ24"/>
      <c r="TMR24"/>
      <c r="TMS24"/>
      <c r="TMT24"/>
      <c r="TMU24"/>
      <c r="TMV24"/>
      <c r="TMW24"/>
      <c r="TMX24"/>
      <c r="TMY24"/>
      <c r="TMZ24"/>
      <c r="TNA24"/>
      <c r="TNB24"/>
      <c r="TNC24"/>
      <c r="TND24"/>
      <c r="TNE24"/>
      <c r="TNF24"/>
      <c r="TNG24"/>
      <c r="TNH24"/>
      <c r="TNI24"/>
      <c r="TNJ24"/>
      <c r="TNK24"/>
      <c r="TNL24"/>
      <c r="TNM24"/>
      <c r="TNN24"/>
      <c r="TNO24"/>
      <c r="TNP24"/>
      <c r="TNQ24"/>
      <c r="TNR24"/>
      <c r="TNS24"/>
      <c r="TNT24"/>
      <c r="TNU24"/>
      <c r="TNV24"/>
      <c r="TNW24"/>
      <c r="TNX24"/>
      <c r="TNY24"/>
      <c r="TNZ24"/>
      <c r="TOA24"/>
      <c r="TOB24"/>
      <c r="TOC24"/>
      <c r="TOD24"/>
      <c r="TOE24"/>
      <c r="TOF24"/>
      <c r="TOG24"/>
      <c r="TOH24"/>
      <c r="TOI24"/>
      <c r="TOJ24"/>
      <c r="TOK24"/>
      <c r="TOL24"/>
      <c r="TOM24"/>
      <c r="TON24"/>
      <c r="TOO24"/>
      <c r="TOP24"/>
      <c r="TOQ24"/>
      <c r="TOR24"/>
      <c r="TOS24"/>
      <c r="TOT24"/>
      <c r="TOU24"/>
      <c r="TOV24"/>
      <c r="TOW24"/>
      <c r="TOX24"/>
      <c r="TOY24"/>
      <c r="TOZ24"/>
      <c r="TPA24"/>
      <c r="TPB24"/>
      <c r="TPC24"/>
      <c r="TPD24"/>
      <c r="TPE24"/>
      <c r="TPF24"/>
      <c r="TPG24"/>
      <c r="TPH24"/>
      <c r="TPI24"/>
      <c r="TPJ24"/>
      <c r="TPK24"/>
      <c r="TPL24"/>
      <c r="TPM24"/>
      <c r="TPN24"/>
      <c r="TPO24"/>
      <c r="TPP24"/>
      <c r="TPQ24"/>
      <c r="TPR24"/>
      <c r="TPS24"/>
      <c r="TPT24"/>
      <c r="TPU24"/>
      <c r="TPV24"/>
      <c r="TPW24"/>
      <c r="TPX24"/>
      <c r="TPY24"/>
      <c r="TPZ24"/>
      <c r="TQA24"/>
      <c r="TQB24"/>
      <c r="TQC24"/>
      <c r="TQD24"/>
      <c r="TQE24"/>
      <c r="TQF24"/>
      <c r="TQG24"/>
      <c r="TQH24"/>
      <c r="TQI24"/>
      <c r="TQJ24"/>
      <c r="TQK24"/>
      <c r="TQL24"/>
      <c r="TQM24"/>
      <c r="TQN24"/>
      <c r="TQO24"/>
      <c r="TQP24"/>
      <c r="TQQ24"/>
      <c r="TQR24"/>
      <c r="TQS24"/>
      <c r="TQT24"/>
      <c r="TQU24"/>
      <c r="TQV24"/>
      <c r="TQW24"/>
      <c r="TQX24"/>
      <c r="TQY24"/>
      <c r="TQZ24"/>
      <c r="TRA24"/>
      <c r="TRB24"/>
      <c r="TRC24"/>
      <c r="TRD24"/>
      <c r="TRE24"/>
      <c r="TRF24"/>
      <c r="TRG24"/>
      <c r="TRH24"/>
      <c r="TRI24"/>
      <c r="TRJ24"/>
      <c r="TRK24"/>
      <c r="TRL24"/>
      <c r="TRM24"/>
      <c r="TRN24"/>
      <c r="TRO24"/>
      <c r="TRP24"/>
      <c r="TRQ24"/>
      <c r="TRR24"/>
      <c r="TRS24"/>
      <c r="TRT24"/>
      <c r="TRU24"/>
      <c r="TRV24"/>
      <c r="TRW24"/>
      <c r="TRX24"/>
      <c r="TRY24"/>
      <c r="TRZ24"/>
      <c r="TSA24"/>
      <c r="TSB24"/>
      <c r="TSC24"/>
      <c r="TSD24"/>
      <c r="TSE24"/>
      <c r="TSF24"/>
      <c r="TSG24"/>
      <c r="TSH24"/>
      <c r="TSI24"/>
      <c r="TSJ24"/>
      <c r="TSK24"/>
      <c r="TSL24"/>
      <c r="TSM24"/>
      <c r="TSN24"/>
      <c r="TSO24"/>
      <c r="TSP24"/>
      <c r="TSQ24"/>
      <c r="TSR24"/>
      <c r="TSS24"/>
      <c r="TST24"/>
      <c r="TSU24"/>
      <c r="TSV24"/>
      <c r="TSW24"/>
      <c r="TSX24"/>
      <c r="TSY24"/>
      <c r="TSZ24"/>
      <c r="TTA24"/>
      <c r="TTB24"/>
      <c r="TTC24"/>
      <c r="TTD24"/>
      <c r="TTE24"/>
      <c r="TTF24"/>
      <c r="TTG24"/>
      <c r="TTH24"/>
      <c r="TTI24"/>
      <c r="TTJ24"/>
      <c r="TTK24"/>
      <c r="TTL24"/>
      <c r="TTM24"/>
      <c r="TTN24"/>
      <c r="TTO24"/>
      <c r="TTP24"/>
      <c r="TTQ24"/>
      <c r="TTR24"/>
      <c r="TTS24"/>
      <c r="TTT24"/>
      <c r="TTU24"/>
      <c r="TTV24"/>
      <c r="TTW24"/>
      <c r="TTX24"/>
      <c r="TTY24"/>
      <c r="TTZ24"/>
      <c r="TUA24"/>
      <c r="TUB24"/>
      <c r="TUC24"/>
      <c r="TUD24"/>
      <c r="TUE24"/>
      <c r="TUF24"/>
      <c r="TUG24"/>
      <c r="TUH24"/>
      <c r="TUI24"/>
      <c r="TUJ24"/>
      <c r="TUK24"/>
      <c r="TUL24"/>
      <c r="TUM24"/>
      <c r="TUN24"/>
      <c r="TUO24"/>
      <c r="TUP24"/>
      <c r="TUQ24"/>
      <c r="TUR24"/>
      <c r="TUS24"/>
      <c r="TUT24"/>
      <c r="TUU24"/>
      <c r="TUV24"/>
      <c r="TUW24"/>
      <c r="TUX24"/>
      <c r="TUY24"/>
      <c r="TUZ24"/>
      <c r="TVA24"/>
      <c r="TVB24"/>
      <c r="TVC24"/>
      <c r="TVD24"/>
      <c r="TVE24"/>
      <c r="TVF24"/>
      <c r="TVG24"/>
      <c r="TVH24"/>
      <c r="TVI24"/>
      <c r="TVJ24"/>
      <c r="TVK24"/>
      <c r="TVL24"/>
      <c r="TVM24"/>
      <c r="TVN24"/>
      <c r="TVO24"/>
      <c r="TVP24"/>
      <c r="TVQ24"/>
      <c r="TVR24"/>
      <c r="TVS24"/>
      <c r="TVT24"/>
      <c r="TVU24"/>
      <c r="TVV24"/>
      <c r="TVW24"/>
      <c r="TVX24"/>
      <c r="TVY24"/>
      <c r="TVZ24"/>
      <c r="TWA24"/>
      <c r="TWB24"/>
      <c r="TWC24"/>
      <c r="TWD24"/>
      <c r="TWE24"/>
      <c r="TWF24"/>
      <c r="TWG24"/>
      <c r="TWH24"/>
      <c r="TWI24"/>
      <c r="TWJ24"/>
      <c r="TWK24"/>
      <c r="TWL24"/>
      <c r="TWM24"/>
      <c r="TWN24"/>
      <c r="TWO24"/>
      <c r="TWP24"/>
      <c r="TWQ24"/>
      <c r="TWR24"/>
      <c r="TWS24"/>
      <c r="TWT24"/>
      <c r="TWU24"/>
      <c r="TWV24"/>
      <c r="TWW24"/>
      <c r="TWX24"/>
      <c r="TWY24"/>
      <c r="TWZ24"/>
      <c r="TXA24"/>
      <c r="TXB24"/>
      <c r="TXC24"/>
      <c r="TXD24"/>
      <c r="TXE24"/>
      <c r="TXF24"/>
      <c r="TXG24"/>
      <c r="TXH24"/>
      <c r="TXI24"/>
      <c r="TXJ24"/>
      <c r="TXK24"/>
      <c r="TXL24"/>
      <c r="TXM24"/>
      <c r="TXN24"/>
      <c r="TXO24"/>
      <c r="TXP24"/>
      <c r="TXQ24"/>
      <c r="TXR24"/>
      <c r="TXS24"/>
      <c r="TXT24"/>
      <c r="TXU24"/>
      <c r="TXV24"/>
      <c r="TXW24"/>
      <c r="TXX24"/>
      <c r="TXY24"/>
      <c r="TXZ24"/>
      <c r="TYA24"/>
      <c r="TYB24"/>
      <c r="TYC24"/>
      <c r="TYD24"/>
      <c r="TYE24"/>
      <c r="TYF24"/>
      <c r="TYG24"/>
      <c r="TYH24"/>
      <c r="TYI24"/>
      <c r="TYJ24"/>
      <c r="TYK24"/>
      <c r="TYL24"/>
      <c r="TYM24"/>
      <c r="TYN24"/>
      <c r="TYO24"/>
      <c r="TYP24"/>
      <c r="TYQ24"/>
      <c r="TYR24"/>
      <c r="TYS24"/>
      <c r="TYT24"/>
      <c r="TYU24"/>
      <c r="TYV24"/>
      <c r="TYW24"/>
      <c r="TYX24"/>
      <c r="TYY24"/>
      <c r="TYZ24"/>
      <c r="TZA24"/>
      <c r="TZB24"/>
      <c r="TZC24"/>
      <c r="TZD24"/>
      <c r="TZE24"/>
      <c r="TZF24"/>
      <c r="TZG24"/>
      <c r="TZH24"/>
      <c r="TZI24"/>
      <c r="TZJ24"/>
      <c r="TZK24"/>
      <c r="TZL24"/>
      <c r="TZM24"/>
      <c r="TZN24"/>
      <c r="TZO24"/>
      <c r="TZP24"/>
      <c r="TZQ24"/>
      <c r="TZR24"/>
      <c r="TZS24"/>
      <c r="TZT24"/>
      <c r="TZU24"/>
      <c r="TZV24"/>
      <c r="TZW24"/>
      <c r="TZX24"/>
      <c r="TZY24"/>
      <c r="TZZ24"/>
      <c r="UAA24"/>
      <c r="UAB24"/>
      <c r="UAC24"/>
      <c r="UAD24"/>
      <c r="UAE24"/>
      <c r="UAF24"/>
      <c r="UAG24"/>
      <c r="UAH24"/>
      <c r="UAI24"/>
      <c r="UAJ24"/>
      <c r="UAK24"/>
      <c r="UAL24"/>
      <c r="UAM24"/>
      <c r="UAN24"/>
      <c r="UAO24"/>
      <c r="UAP24"/>
      <c r="UAQ24"/>
      <c r="UAR24"/>
      <c r="UAS24"/>
      <c r="UAT24"/>
      <c r="UAU24"/>
      <c r="UAV24"/>
      <c r="UAW24"/>
      <c r="UAX24"/>
      <c r="UAY24"/>
      <c r="UAZ24"/>
      <c r="UBA24"/>
      <c r="UBB24"/>
      <c r="UBC24"/>
      <c r="UBD24"/>
      <c r="UBE24"/>
      <c r="UBF24"/>
      <c r="UBG24"/>
      <c r="UBH24"/>
      <c r="UBI24"/>
      <c r="UBJ24"/>
      <c r="UBK24"/>
      <c r="UBL24"/>
      <c r="UBM24"/>
      <c r="UBN24"/>
      <c r="UBO24"/>
      <c r="UBP24"/>
      <c r="UBQ24"/>
      <c r="UBR24"/>
      <c r="UBS24"/>
      <c r="UBT24"/>
      <c r="UBU24"/>
      <c r="UBV24"/>
      <c r="UBW24"/>
      <c r="UBX24"/>
      <c r="UBY24"/>
      <c r="UBZ24"/>
      <c r="UCA24"/>
      <c r="UCB24"/>
      <c r="UCC24"/>
      <c r="UCD24"/>
      <c r="UCE24"/>
      <c r="UCF24"/>
      <c r="UCG24"/>
      <c r="UCH24"/>
      <c r="UCI24"/>
      <c r="UCJ24"/>
      <c r="UCK24"/>
      <c r="UCL24"/>
      <c r="UCM24"/>
      <c r="UCN24"/>
      <c r="UCO24"/>
      <c r="UCP24"/>
      <c r="UCQ24"/>
      <c r="UCR24"/>
      <c r="UCS24"/>
      <c r="UCT24"/>
      <c r="UCU24"/>
      <c r="UCV24"/>
      <c r="UCW24"/>
      <c r="UCX24"/>
      <c r="UCY24"/>
      <c r="UCZ24"/>
      <c r="UDA24"/>
      <c r="UDB24"/>
      <c r="UDC24"/>
      <c r="UDD24"/>
      <c r="UDE24"/>
      <c r="UDF24"/>
      <c r="UDG24"/>
      <c r="UDH24"/>
      <c r="UDI24"/>
      <c r="UDJ24"/>
      <c r="UDK24"/>
      <c r="UDL24"/>
      <c r="UDM24"/>
      <c r="UDN24"/>
      <c r="UDO24"/>
      <c r="UDP24"/>
      <c r="UDQ24"/>
      <c r="UDR24"/>
      <c r="UDS24"/>
      <c r="UDT24"/>
      <c r="UDU24"/>
      <c r="UDV24"/>
      <c r="UDW24"/>
      <c r="UDX24"/>
      <c r="UDY24"/>
      <c r="UDZ24"/>
      <c r="UEA24"/>
      <c r="UEB24"/>
      <c r="UEC24"/>
      <c r="UED24"/>
      <c r="UEE24"/>
      <c r="UEF24"/>
      <c r="UEG24"/>
      <c r="UEH24"/>
      <c r="UEI24"/>
      <c r="UEJ24"/>
      <c r="UEK24"/>
      <c r="UEL24"/>
      <c r="UEM24"/>
      <c r="UEN24"/>
      <c r="UEO24"/>
      <c r="UEP24"/>
      <c r="UEQ24"/>
      <c r="UER24"/>
      <c r="UES24"/>
      <c r="UET24"/>
      <c r="UEU24"/>
      <c r="UEV24"/>
      <c r="UEW24"/>
      <c r="UEX24"/>
      <c r="UEY24"/>
      <c r="UEZ24"/>
      <c r="UFA24"/>
      <c r="UFB24"/>
      <c r="UFC24"/>
      <c r="UFD24"/>
      <c r="UFE24"/>
      <c r="UFF24"/>
      <c r="UFG24"/>
      <c r="UFH24"/>
      <c r="UFI24"/>
      <c r="UFJ24"/>
      <c r="UFK24"/>
      <c r="UFL24"/>
      <c r="UFM24"/>
      <c r="UFN24"/>
      <c r="UFO24"/>
      <c r="UFP24"/>
      <c r="UFQ24"/>
      <c r="UFR24"/>
      <c r="UFS24"/>
      <c r="UFT24"/>
      <c r="UFU24"/>
      <c r="UFV24"/>
      <c r="UFW24"/>
      <c r="UFX24"/>
      <c r="UFY24"/>
      <c r="UFZ24"/>
      <c r="UGA24"/>
      <c r="UGB24"/>
      <c r="UGC24"/>
      <c r="UGD24"/>
      <c r="UGE24"/>
      <c r="UGF24"/>
      <c r="UGG24"/>
      <c r="UGH24"/>
      <c r="UGI24"/>
      <c r="UGJ24"/>
      <c r="UGK24"/>
      <c r="UGL24"/>
      <c r="UGM24"/>
      <c r="UGN24"/>
      <c r="UGO24"/>
      <c r="UGP24"/>
      <c r="UGQ24"/>
      <c r="UGR24"/>
      <c r="UGS24"/>
      <c r="UGT24"/>
      <c r="UGU24"/>
      <c r="UGV24"/>
      <c r="UGW24"/>
      <c r="UGX24"/>
      <c r="UGY24"/>
      <c r="UGZ24"/>
      <c r="UHA24"/>
      <c r="UHB24"/>
      <c r="UHC24"/>
      <c r="UHD24"/>
      <c r="UHE24"/>
      <c r="UHF24"/>
      <c r="UHG24"/>
      <c r="UHH24"/>
      <c r="UHI24"/>
      <c r="UHJ24"/>
      <c r="UHK24"/>
      <c r="UHL24"/>
      <c r="UHM24"/>
      <c r="UHN24"/>
      <c r="UHO24"/>
      <c r="UHP24"/>
      <c r="UHQ24"/>
      <c r="UHR24"/>
      <c r="UHS24"/>
      <c r="UHT24"/>
      <c r="UHU24"/>
      <c r="UHV24"/>
      <c r="UHW24"/>
      <c r="UHX24"/>
      <c r="UHY24"/>
      <c r="UHZ24"/>
      <c r="UIA24"/>
      <c r="UIB24"/>
      <c r="UIC24"/>
      <c r="UID24"/>
      <c r="UIE24"/>
      <c r="UIF24"/>
      <c r="UIG24"/>
      <c r="UIH24"/>
      <c r="UII24"/>
      <c r="UIJ24"/>
      <c r="UIK24"/>
      <c r="UIL24"/>
      <c r="UIM24"/>
      <c r="UIN24"/>
      <c r="UIO24"/>
      <c r="UIP24"/>
      <c r="UIQ24"/>
      <c r="UIR24"/>
      <c r="UIS24"/>
      <c r="UIT24"/>
      <c r="UIU24"/>
      <c r="UIV24"/>
      <c r="UIW24"/>
      <c r="UIX24"/>
      <c r="UIY24"/>
      <c r="UIZ24"/>
      <c r="UJA24"/>
      <c r="UJB24"/>
      <c r="UJC24"/>
      <c r="UJD24"/>
      <c r="UJE24"/>
      <c r="UJF24"/>
      <c r="UJG24"/>
      <c r="UJH24"/>
      <c r="UJI24"/>
      <c r="UJJ24"/>
      <c r="UJK24"/>
      <c r="UJL24"/>
      <c r="UJM24"/>
      <c r="UJN24"/>
      <c r="UJO24"/>
      <c r="UJP24"/>
      <c r="UJQ24"/>
      <c r="UJR24"/>
      <c r="UJS24"/>
      <c r="UJT24"/>
      <c r="UJU24"/>
      <c r="UJV24"/>
      <c r="UJW24"/>
      <c r="UJX24"/>
      <c r="UJY24"/>
      <c r="UJZ24"/>
      <c r="UKA24"/>
      <c r="UKB24"/>
      <c r="UKC24"/>
      <c r="UKD24"/>
      <c r="UKE24"/>
      <c r="UKF24"/>
      <c r="UKG24"/>
      <c r="UKH24"/>
      <c r="UKI24"/>
      <c r="UKJ24"/>
      <c r="UKK24"/>
      <c r="UKL24"/>
      <c r="UKM24"/>
      <c r="UKN24"/>
      <c r="UKO24"/>
      <c r="UKP24"/>
      <c r="UKQ24"/>
      <c r="UKR24"/>
      <c r="UKS24"/>
      <c r="UKT24"/>
      <c r="UKU24"/>
      <c r="UKV24"/>
      <c r="UKW24"/>
      <c r="UKX24"/>
      <c r="UKY24"/>
      <c r="UKZ24"/>
      <c r="ULA24"/>
      <c r="ULB24"/>
      <c r="ULC24"/>
      <c r="ULD24"/>
      <c r="ULE24"/>
      <c r="ULF24"/>
      <c r="ULG24"/>
      <c r="ULH24"/>
      <c r="ULI24"/>
      <c r="ULJ24"/>
      <c r="ULK24"/>
      <c r="ULL24"/>
      <c r="ULM24"/>
      <c r="ULN24"/>
      <c r="ULO24"/>
      <c r="ULP24"/>
      <c r="ULQ24"/>
      <c r="ULR24"/>
      <c r="ULS24"/>
      <c r="ULT24"/>
      <c r="ULU24"/>
      <c r="ULV24"/>
      <c r="ULW24"/>
      <c r="ULX24"/>
      <c r="ULY24"/>
      <c r="ULZ24"/>
      <c r="UMA24"/>
      <c r="UMB24"/>
      <c r="UMC24"/>
      <c r="UMD24"/>
      <c r="UME24"/>
      <c r="UMF24"/>
      <c r="UMG24"/>
      <c r="UMH24"/>
      <c r="UMI24"/>
      <c r="UMJ24"/>
      <c r="UMK24"/>
      <c r="UML24"/>
      <c r="UMM24"/>
      <c r="UMN24"/>
      <c r="UMO24"/>
      <c r="UMP24"/>
      <c r="UMQ24"/>
      <c r="UMR24"/>
      <c r="UMS24"/>
      <c r="UMT24"/>
      <c r="UMU24"/>
      <c r="UMV24"/>
      <c r="UMW24"/>
      <c r="UMX24"/>
      <c r="UMY24"/>
      <c r="UMZ24"/>
      <c r="UNA24"/>
      <c r="UNB24"/>
      <c r="UNC24"/>
      <c r="UND24"/>
      <c r="UNE24"/>
      <c r="UNF24"/>
      <c r="UNG24"/>
      <c r="UNH24"/>
      <c r="UNI24"/>
      <c r="UNJ24"/>
      <c r="UNK24"/>
      <c r="UNL24"/>
      <c r="UNM24"/>
      <c r="UNN24"/>
      <c r="UNO24"/>
      <c r="UNP24"/>
      <c r="UNQ24"/>
      <c r="UNR24"/>
      <c r="UNS24"/>
      <c r="UNT24"/>
      <c r="UNU24"/>
      <c r="UNV24"/>
      <c r="UNW24"/>
      <c r="UNX24"/>
      <c r="UNY24"/>
      <c r="UNZ24"/>
      <c r="UOA24"/>
      <c r="UOB24"/>
      <c r="UOC24"/>
      <c r="UOD24"/>
      <c r="UOE24"/>
      <c r="UOF24"/>
      <c r="UOG24"/>
      <c r="UOH24"/>
      <c r="UOI24"/>
      <c r="UOJ24"/>
      <c r="UOK24"/>
      <c r="UOL24"/>
      <c r="UOM24"/>
      <c r="UON24"/>
      <c r="UOO24"/>
      <c r="UOP24"/>
      <c r="UOQ24"/>
      <c r="UOR24"/>
      <c r="UOS24"/>
      <c r="UOT24"/>
      <c r="UOU24"/>
      <c r="UOV24"/>
      <c r="UOW24"/>
      <c r="UOX24"/>
      <c r="UOY24"/>
      <c r="UOZ24"/>
      <c r="UPA24"/>
      <c r="UPB24"/>
      <c r="UPC24"/>
      <c r="UPD24"/>
      <c r="UPE24"/>
      <c r="UPF24"/>
      <c r="UPG24"/>
      <c r="UPH24"/>
      <c r="UPI24"/>
      <c r="UPJ24"/>
      <c r="UPK24"/>
      <c r="UPL24"/>
      <c r="UPM24"/>
      <c r="UPN24"/>
      <c r="UPO24"/>
      <c r="UPP24"/>
      <c r="UPQ24"/>
      <c r="UPR24"/>
      <c r="UPS24"/>
      <c r="UPT24"/>
      <c r="UPU24"/>
      <c r="UPV24"/>
      <c r="UPW24"/>
      <c r="UPX24"/>
      <c r="UPY24"/>
      <c r="UPZ24"/>
      <c r="UQA24"/>
      <c r="UQB24"/>
      <c r="UQC24"/>
      <c r="UQD24"/>
      <c r="UQE24"/>
      <c r="UQF24"/>
      <c r="UQG24"/>
      <c r="UQH24"/>
      <c r="UQI24"/>
      <c r="UQJ24"/>
      <c r="UQK24"/>
      <c r="UQL24"/>
      <c r="UQM24"/>
      <c r="UQN24"/>
      <c r="UQO24"/>
      <c r="UQP24"/>
      <c r="UQQ24"/>
      <c r="UQR24"/>
      <c r="UQS24"/>
      <c r="UQT24"/>
      <c r="UQU24"/>
      <c r="UQV24"/>
      <c r="UQW24"/>
      <c r="UQX24"/>
      <c r="UQY24"/>
      <c r="UQZ24"/>
      <c r="URA24"/>
      <c r="URB24"/>
      <c r="URC24"/>
      <c r="URD24"/>
      <c r="URE24"/>
      <c r="URF24"/>
      <c r="URG24"/>
      <c r="URH24"/>
      <c r="URI24"/>
      <c r="URJ24"/>
      <c r="URK24"/>
      <c r="URL24"/>
      <c r="URM24"/>
      <c r="URN24"/>
      <c r="URO24"/>
      <c r="URP24"/>
      <c r="URQ24"/>
      <c r="URR24"/>
      <c r="URS24"/>
      <c r="URT24"/>
      <c r="URU24"/>
      <c r="URV24"/>
      <c r="URW24"/>
      <c r="URX24"/>
      <c r="URY24"/>
      <c r="URZ24"/>
      <c r="USA24"/>
      <c r="USB24"/>
      <c r="USC24"/>
      <c r="USD24"/>
      <c r="USE24"/>
      <c r="USF24"/>
      <c r="USG24"/>
      <c r="USH24"/>
      <c r="USI24"/>
      <c r="USJ24"/>
      <c r="USK24"/>
      <c r="USL24"/>
      <c r="USM24"/>
      <c r="USN24"/>
      <c r="USO24"/>
      <c r="USP24"/>
      <c r="USQ24"/>
      <c r="USR24"/>
      <c r="USS24"/>
      <c r="UST24"/>
      <c r="USU24"/>
      <c r="USV24"/>
      <c r="USW24"/>
      <c r="USX24"/>
      <c r="USY24"/>
      <c r="USZ24"/>
      <c r="UTA24"/>
      <c r="UTB24"/>
      <c r="UTC24"/>
      <c r="UTD24"/>
      <c r="UTE24"/>
      <c r="UTF24"/>
      <c r="UTG24"/>
      <c r="UTH24"/>
      <c r="UTI24"/>
      <c r="UTJ24"/>
      <c r="UTK24"/>
      <c r="UTL24"/>
      <c r="UTM24"/>
      <c r="UTN24"/>
      <c r="UTO24"/>
      <c r="UTP24"/>
      <c r="UTQ24"/>
      <c r="UTR24"/>
      <c r="UTS24"/>
      <c r="UTT24"/>
      <c r="UTU24"/>
      <c r="UTV24"/>
      <c r="UTW24"/>
      <c r="UTX24"/>
      <c r="UTY24"/>
      <c r="UTZ24"/>
      <c r="UUA24"/>
      <c r="UUB24"/>
      <c r="UUC24"/>
      <c r="UUD24"/>
      <c r="UUE24"/>
      <c r="UUF24"/>
      <c r="UUG24"/>
      <c r="UUH24"/>
      <c r="UUI24"/>
      <c r="UUJ24"/>
      <c r="UUK24"/>
      <c r="UUL24"/>
      <c r="UUM24"/>
      <c r="UUN24"/>
      <c r="UUO24"/>
      <c r="UUP24"/>
      <c r="UUQ24"/>
      <c r="UUR24"/>
      <c r="UUS24"/>
      <c r="UUT24"/>
      <c r="UUU24"/>
      <c r="UUV24"/>
      <c r="UUW24"/>
      <c r="UUX24"/>
      <c r="UUY24"/>
      <c r="UUZ24"/>
      <c r="UVA24"/>
      <c r="UVB24"/>
      <c r="UVC24"/>
      <c r="UVD24"/>
      <c r="UVE24"/>
      <c r="UVF24"/>
      <c r="UVG24"/>
      <c r="UVH24"/>
      <c r="UVI24"/>
      <c r="UVJ24"/>
      <c r="UVK24"/>
      <c r="UVL24"/>
      <c r="UVM24"/>
      <c r="UVN24"/>
      <c r="UVO24"/>
      <c r="UVP24"/>
      <c r="UVQ24"/>
      <c r="UVR24"/>
      <c r="UVS24"/>
      <c r="UVT24"/>
      <c r="UVU24"/>
      <c r="UVV24"/>
      <c r="UVW24"/>
      <c r="UVX24"/>
      <c r="UVY24"/>
      <c r="UVZ24"/>
      <c r="UWA24"/>
      <c r="UWB24"/>
      <c r="UWC24"/>
      <c r="UWD24"/>
      <c r="UWE24"/>
      <c r="UWF24"/>
      <c r="UWG24"/>
      <c r="UWH24"/>
      <c r="UWI24"/>
      <c r="UWJ24"/>
      <c r="UWK24"/>
      <c r="UWL24"/>
      <c r="UWM24"/>
      <c r="UWN24"/>
      <c r="UWO24"/>
      <c r="UWP24"/>
      <c r="UWQ24"/>
      <c r="UWR24"/>
      <c r="UWS24"/>
      <c r="UWT24"/>
      <c r="UWU24"/>
      <c r="UWV24"/>
      <c r="UWW24"/>
      <c r="UWX24"/>
      <c r="UWY24"/>
      <c r="UWZ24"/>
      <c r="UXA24"/>
      <c r="UXB24"/>
      <c r="UXC24"/>
      <c r="UXD24"/>
      <c r="UXE24"/>
      <c r="UXF24"/>
      <c r="UXG24"/>
      <c r="UXH24"/>
      <c r="UXI24"/>
      <c r="UXJ24"/>
      <c r="UXK24"/>
      <c r="UXL24"/>
      <c r="UXM24"/>
      <c r="UXN24"/>
      <c r="UXO24"/>
      <c r="UXP24"/>
      <c r="UXQ24"/>
      <c r="UXR24"/>
      <c r="UXS24"/>
      <c r="UXT24"/>
      <c r="UXU24"/>
      <c r="UXV24"/>
      <c r="UXW24"/>
      <c r="UXX24"/>
      <c r="UXY24"/>
      <c r="UXZ24"/>
      <c r="UYA24"/>
      <c r="UYB24"/>
      <c r="UYC24"/>
      <c r="UYD24"/>
      <c r="UYE24"/>
      <c r="UYF24"/>
      <c r="UYG24"/>
      <c r="UYH24"/>
      <c r="UYI24"/>
      <c r="UYJ24"/>
      <c r="UYK24"/>
      <c r="UYL24"/>
      <c r="UYM24"/>
      <c r="UYN24"/>
      <c r="UYO24"/>
      <c r="UYP24"/>
      <c r="UYQ24"/>
      <c r="UYR24"/>
      <c r="UYS24"/>
      <c r="UYT24"/>
      <c r="UYU24"/>
      <c r="UYV24"/>
      <c r="UYW24"/>
      <c r="UYX24"/>
      <c r="UYY24"/>
      <c r="UYZ24"/>
      <c r="UZA24"/>
      <c r="UZB24"/>
      <c r="UZC24"/>
      <c r="UZD24"/>
      <c r="UZE24"/>
      <c r="UZF24"/>
      <c r="UZG24"/>
      <c r="UZH24"/>
      <c r="UZI24"/>
      <c r="UZJ24"/>
      <c r="UZK24"/>
      <c r="UZL24"/>
      <c r="UZM24"/>
      <c r="UZN24"/>
      <c r="UZO24"/>
      <c r="UZP24"/>
      <c r="UZQ24"/>
      <c r="UZR24"/>
      <c r="UZS24"/>
      <c r="UZT24"/>
      <c r="UZU24"/>
      <c r="UZV24"/>
      <c r="UZW24"/>
      <c r="UZX24"/>
      <c r="UZY24"/>
      <c r="UZZ24"/>
      <c r="VAA24"/>
      <c r="VAB24"/>
      <c r="VAC24"/>
      <c r="VAD24"/>
      <c r="VAE24"/>
      <c r="VAF24"/>
      <c r="VAG24"/>
      <c r="VAH24"/>
      <c r="VAI24"/>
      <c r="VAJ24"/>
      <c r="VAK24"/>
      <c r="VAL24"/>
      <c r="VAM24"/>
      <c r="VAN24"/>
      <c r="VAO24"/>
      <c r="VAP24"/>
      <c r="VAQ24"/>
      <c r="VAR24"/>
      <c r="VAS24"/>
      <c r="VAT24"/>
      <c r="VAU24"/>
      <c r="VAV24"/>
      <c r="VAW24"/>
      <c r="VAX24"/>
      <c r="VAY24"/>
      <c r="VAZ24"/>
      <c r="VBA24"/>
      <c r="VBB24"/>
      <c r="VBC24"/>
      <c r="VBD24"/>
      <c r="VBE24"/>
      <c r="VBF24"/>
      <c r="VBG24"/>
      <c r="VBH24"/>
      <c r="VBI24"/>
      <c r="VBJ24"/>
      <c r="VBK24"/>
      <c r="VBL24"/>
      <c r="VBM24"/>
      <c r="VBN24"/>
      <c r="VBO24"/>
      <c r="VBP24"/>
      <c r="VBQ24"/>
      <c r="VBR24"/>
      <c r="VBS24"/>
      <c r="VBT24"/>
      <c r="VBU24"/>
      <c r="VBV24"/>
      <c r="VBW24"/>
      <c r="VBX24"/>
      <c r="VBY24"/>
      <c r="VBZ24"/>
      <c r="VCA24"/>
      <c r="VCB24"/>
      <c r="VCC24"/>
      <c r="VCD24"/>
      <c r="VCE24"/>
      <c r="VCF24"/>
      <c r="VCG24"/>
      <c r="VCH24"/>
      <c r="VCI24"/>
      <c r="VCJ24"/>
      <c r="VCK24"/>
      <c r="VCL24"/>
      <c r="VCM24"/>
      <c r="VCN24"/>
      <c r="VCO24"/>
      <c r="VCP24"/>
      <c r="VCQ24"/>
      <c r="VCR24"/>
      <c r="VCS24"/>
      <c r="VCT24"/>
      <c r="VCU24"/>
      <c r="VCV24"/>
      <c r="VCW24"/>
      <c r="VCX24"/>
      <c r="VCY24"/>
      <c r="VCZ24"/>
      <c r="VDA24"/>
      <c r="VDB24"/>
      <c r="VDC24"/>
      <c r="VDD24"/>
      <c r="VDE24"/>
      <c r="VDF24"/>
      <c r="VDG24"/>
      <c r="VDH24"/>
      <c r="VDI24"/>
      <c r="VDJ24"/>
      <c r="VDK24"/>
      <c r="VDL24"/>
      <c r="VDM24"/>
      <c r="VDN24"/>
      <c r="VDO24"/>
      <c r="VDP24"/>
      <c r="VDQ24"/>
      <c r="VDR24"/>
      <c r="VDS24"/>
      <c r="VDT24"/>
      <c r="VDU24"/>
      <c r="VDV24"/>
      <c r="VDW24"/>
      <c r="VDX24"/>
      <c r="VDY24"/>
      <c r="VDZ24"/>
      <c r="VEA24"/>
      <c r="VEB24"/>
      <c r="VEC24"/>
      <c r="VED24"/>
      <c r="VEE24"/>
      <c r="VEF24"/>
      <c r="VEG24"/>
      <c r="VEH24"/>
      <c r="VEI24"/>
      <c r="VEJ24"/>
      <c r="VEK24"/>
      <c r="VEL24"/>
      <c r="VEM24"/>
      <c r="VEN24"/>
      <c r="VEO24"/>
      <c r="VEP24"/>
      <c r="VEQ24"/>
      <c r="VER24"/>
      <c r="VES24"/>
      <c r="VET24"/>
      <c r="VEU24"/>
      <c r="VEV24"/>
      <c r="VEW24"/>
      <c r="VEX24"/>
      <c r="VEY24"/>
      <c r="VEZ24"/>
      <c r="VFA24"/>
      <c r="VFB24"/>
      <c r="VFC24"/>
      <c r="VFD24"/>
      <c r="VFE24"/>
      <c r="VFF24"/>
      <c r="VFG24"/>
      <c r="VFH24"/>
      <c r="VFI24"/>
      <c r="VFJ24"/>
      <c r="VFK24"/>
      <c r="VFL24"/>
      <c r="VFM24"/>
      <c r="VFN24"/>
      <c r="VFO24"/>
      <c r="VFP24"/>
      <c r="VFQ24"/>
      <c r="VFR24"/>
      <c r="VFS24"/>
      <c r="VFT24"/>
      <c r="VFU24"/>
      <c r="VFV24"/>
      <c r="VFW24"/>
      <c r="VFX24"/>
      <c r="VFY24"/>
      <c r="VFZ24"/>
      <c r="VGA24"/>
      <c r="VGB24"/>
      <c r="VGC24"/>
      <c r="VGD24"/>
      <c r="VGE24"/>
      <c r="VGF24"/>
      <c r="VGG24"/>
      <c r="VGH24"/>
      <c r="VGI24"/>
      <c r="VGJ24"/>
      <c r="VGK24"/>
      <c r="VGL24"/>
      <c r="VGM24"/>
      <c r="VGN24"/>
      <c r="VGO24"/>
      <c r="VGP24"/>
      <c r="VGQ24"/>
      <c r="VGR24"/>
      <c r="VGS24"/>
      <c r="VGT24"/>
      <c r="VGU24"/>
      <c r="VGV24"/>
      <c r="VGW24"/>
      <c r="VGX24"/>
      <c r="VGY24"/>
      <c r="VGZ24"/>
      <c r="VHA24"/>
      <c r="VHB24"/>
      <c r="VHC24"/>
      <c r="VHD24"/>
      <c r="VHE24"/>
      <c r="VHF24"/>
      <c r="VHG24"/>
      <c r="VHH24"/>
      <c r="VHI24"/>
      <c r="VHJ24"/>
      <c r="VHK24"/>
      <c r="VHL24"/>
      <c r="VHM24"/>
      <c r="VHN24"/>
      <c r="VHO24"/>
      <c r="VHP24"/>
      <c r="VHQ24"/>
      <c r="VHR24"/>
      <c r="VHS24"/>
      <c r="VHT24"/>
      <c r="VHU24"/>
      <c r="VHV24"/>
      <c r="VHW24"/>
      <c r="VHX24"/>
      <c r="VHY24"/>
      <c r="VHZ24"/>
      <c r="VIA24"/>
      <c r="VIB24"/>
      <c r="VIC24"/>
      <c r="VID24"/>
      <c r="VIE24"/>
      <c r="VIF24"/>
      <c r="VIG24"/>
      <c r="VIH24"/>
      <c r="VII24"/>
      <c r="VIJ24"/>
      <c r="VIK24"/>
      <c r="VIL24"/>
      <c r="VIM24"/>
      <c r="VIN24"/>
      <c r="VIO24"/>
      <c r="VIP24"/>
      <c r="VIQ24"/>
      <c r="VIR24"/>
      <c r="VIS24"/>
      <c r="VIT24"/>
      <c r="VIU24"/>
      <c r="VIV24"/>
      <c r="VIW24"/>
      <c r="VIX24"/>
      <c r="VIY24"/>
      <c r="VIZ24"/>
      <c r="VJA24"/>
      <c r="VJB24"/>
      <c r="VJC24"/>
      <c r="VJD24"/>
      <c r="VJE24"/>
      <c r="VJF24"/>
      <c r="VJG24"/>
      <c r="VJH24"/>
      <c r="VJI24"/>
      <c r="VJJ24"/>
      <c r="VJK24"/>
      <c r="VJL24"/>
      <c r="VJM24"/>
      <c r="VJN24"/>
      <c r="VJO24"/>
      <c r="VJP24"/>
      <c r="VJQ24"/>
      <c r="VJR24"/>
      <c r="VJS24"/>
      <c r="VJT24"/>
      <c r="VJU24"/>
      <c r="VJV24"/>
      <c r="VJW24"/>
      <c r="VJX24"/>
      <c r="VJY24"/>
      <c r="VJZ24"/>
      <c r="VKA24"/>
      <c r="VKB24"/>
      <c r="VKC24"/>
      <c r="VKD24"/>
      <c r="VKE24"/>
      <c r="VKF24"/>
      <c r="VKG24"/>
      <c r="VKH24"/>
      <c r="VKI24"/>
      <c r="VKJ24"/>
      <c r="VKK24"/>
      <c r="VKL24"/>
      <c r="VKM24"/>
      <c r="VKN24"/>
      <c r="VKO24"/>
      <c r="VKP24"/>
      <c r="VKQ24"/>
      <c r="VKR24"/>
      <c r="VKS24"/>
      <c r="VKT24"/>
      <c r="VKU24"/>
      <c r="VKV24"/>
      <c r="VKW24"/>
      <c r="VKX24"/>
      <c r="VKY24"/>
      <c r="VKZ24"/>
      <c r="VLA24"/>
      <c r="VLB24"/>
      <c r="VLC24"/>
      <c r="VLD24"/>
      <c r="VLE24"/>
      <c r="VLF24"/>
      <c r="VLG24"/>
      <c r="VLH24"/>
      <c r="VLI24"/>
      <c r="VLJ24"/>
      <c r="VLK24"/>
      <c r="VLL24"/>
      <c r="VLM24"/>
      <c r="VLN24"/>
      <c r="VLO24"/>
      <c r="VLP24"/>
      <c r="VLQ24"/>
      <c r="VLR24"/>
      <c r="VLS24"/>
      <c r="VLT24"/>
      <c r="VLU24"/>
      <c r="VLV24"/>
      <c r="VLW24"/>
      <c r="VLX24"/>
      <c r="VLY24"/>
      <c r="VLZ24"/>
      <c r="VMA24"/>
      <c r="VMB24"/>
      <c r="VMC24"/>
      <c r="VMD24"/>
      <c r="VME24"/>
      <c r="VMF24"/>
      <c r="VMG24"/>
      <c r="VMH24"/>
      <c r="VMI24"/>
      <c r="VMJ24"/>
      <c r="VMK24"/>
      <c r="VML24"/>
      <c r="VMM24"/>
      <c r="VMN24"/>
      <c r="VMO24"/>
      <c r="VMP24"/>
      <c r="VMQ24"/>
      <c r="VMR24"/>
      <c r="VMS24"/>
      <c r="VMT24"/>
      <c r="VMU24"/>
      <c r="VMV24"/>
      <c r="VMW24"/>
      <c r="VMX24"/>
      <c r="VMY24"/>
      <c r="VMZ24"/>
      <c r="VNA24"/>
      <c r="VNB24"/>
      <c r="VNC24"/>
      <c r="VND24"/>
      <c r="VNE24"/>
      <c r="VNF24"/>
      <c r="VNG24"/>
      <c r="VNH24"/>
      <c r="VNI24"/>
      <c r="VNJ24"/>
      <c r="VNK24"/>
      <c r="VNL24"/>
      <c r="VNM24"/>
      <c r="VNN24"/>
      <c r="VNO24"/>
      <c r="VNP24"/>
      <c r="VNQ24"/>
      <c r="VNR24"/>
      <c r="VNS24"/>
      <c r="VNT24"/>
      <c r="VNU24"/>
      <c r="VNV24"/>
      <c r="VNW24"/>
      <c r="VNX24"/>
      <c r="VNY24"/>
      <c r="VNZ24"/>
      <c r="VOA24"/>
      <c r="VOB24"/>
      <c r="VOC24"/>
      <c r="VOD24"/>
      <c r="VOE24"/>
      <c r="VOF24"/>
      <c r="VOG24"/>
      <c r="VOH24"/>
      <c r="VOI24"/>
      <c r="VOJ24"/>
      <c r="VOK24"/>
      <c r="VOL24"/>
      <c r="VOM24"/>
      <c r="VON24"/>
      <c r="VOO24"/>
      <c r="VOP24"/>
      <c r="VOQ24"/>
      <c r="VOR24"/>
      <c r="VOS24"/>
      <c r="VOT24"/>
      <c r="VOU24"/>
      <c r="VOV24"/>
      <c r="VOW24"/>
      <c r="VOX24"/>
      <c r="VOY24"/>
      <c r="VOZ24"/>
      <c r="VPA24"/>
      <c r="VPB24"/>
      <c r="VPC24"/>
      <c r="VPD24"/>
      <c r="VPE24"/>
      <c r="VPF24"/>
      <c r="VPG24"/>
      <c r="VPH24"/>
      <c r="VPI24"/>
      <c r="VPJ24"/>
      <c r="VPK24"/>
      <c r="VPL24"/>
      <c r="VPM24"/>
      <c r="VPN24"/>
      <c r="VPO24"/>
      <c r="VPP24"/>
      <c r="VPQ24"/>
      <c r="VPR24"/>
      <c r="VPS24"/>
      <c r="VPT24"/>
      <c r="VPU24"/>
      <c r="VPV24"/>
      <c r="VPW24"/>
      <c r="VPX24"/>
      <c r="VPY24"/>
      <c r="VPZ24"/>
      <c r="VQA24"/>
      <c r="VQB24"/>
      <c r="VQC24"/>
      <c r="VQD24"/>
      <c r="VQE24"/>
      <c r="VQF24"/>
      <c r="VQG24"/>
      <c r="VQH24"/>
      <c r="VQI24"/>
      <c r="VQJ24"/>
      <c r="VQK24"/>
      <c r="VQL24"/>
      <c r="VQM24"/>
      <c r="VQN24"/>
      <c r="VQO24"/>
      <c r="VQP24"/>
      <c r="VQQ24"/>
      <c r="VQR24"/>
      <c r="VQS24"/>
      <c r="VQT24"/>
      <c r="VQU24"/>
      <c r="VQV24"/>
      <c r="VQW24"/>
      <c r="VQX24"/>
      <c r="VQY24"/>
      <c r="VQZ24"/>
      <c r="VRA24"/>
      <c r="VRB24"/>
      <c r="VRC24"/>
      <c r="VRD24"/>
      <c r="VRE24"/>
      <c r="VRF24"/>
      <c r="VRG24"/>
      <c r="VRH24"/>
      <c r="VRI24"/>
      <c r="VRJ24"/>
      <c r="VRK24"/>
      <c r="VRL24"/>
      <c r="VRM24"/>
      <c r="VRN24"/>
      <c r="VRO24"/>
      <c r="VRP24"/>
      <c r="VRQ24"/>
      <c r="VRR24"/>
      <c r="VRS24"/>
      <c r="VRT24"/>
      <c r="VRU24"/>
      <c r="VRV24"/>
      <c r="VRW24"/>
      <c r="VRX24"/>
      <c r="VRY24"/>
      <c r="VRZ24"/>
      <c r="VSA24"/>
      <c r="VSB24"/>
      <c r="VSC24"/>
      <c r="VSD24"/>
      <c r="VSE24"/>
      <c r="VSF24"/>
      <c r="VSG24"/>
      <c r="VSH24"/>
      <c r="VSI24"/>
      <c r="VSJ24"/>
      <c r="VSK24"/>
      <c r="VSL24"/>
      <c r="VSM24"/>
      <c r="VSN24"/>
      <c r="VSO24"/>
      <c r="VSP24"/>
      <c r="VSQ24"/>
      <c r="VSR24"/>
      <c r="VSS24"/>
      <c r="VST24"/>
      <c r="VSU24"/>
      <c r="VSV24"/>
      <c r="VSW24"/>
      <c r="VSX24"/>
      <c r="VSY24"/>
      <c r="VSZ24"/>
      <c r="VTA24"/>
      <c r="VTB24"/>
      <c r="VTC24"/>
      <c r="VTD24"/>
      <c r="VTE24"/>
      <c r="VTF24"/>
      <c r="VTG24"/>
      <c r="VTH24"/>
      <c r="VTI24"/>
      <c r="VTJ24"/>
      <c r="VTK24"/>
      <c r="VTL24"/>
      <c r="VTM24"/>
      <c r="VTN24"/>
      <c r="VTO24"/>
      <c r="VTP24"/>
      <c r="VTQ24"/>
      <c r="VTR24"/>
      <c r="VTS24"/>
      <c r="VTT24"/>
      <c r="VTU24"/>
      <c r="VTV24"/>
      <c r="VTW24"/>
      <c r="VTX24"/>
      <c r="VTY24"/>
      <c r="VTZ24"/>
      <c r="VUA24"/>
      <c r="VUB24"/>
      <c r="VUC24"/>
      <c r="VUD24"/>
      <c r="VUE24"/>
      <c r="VUF24"/>
      <c r="VUG24"/>
      <c r="VUH24"/>
      <c r="VUI24"/>
      <c r="VUJ24"/>
      <c r="VUK24"/>
      <c r="VUL24"/>
      <c r="VUM24"/>
      <c r="VUN24"/>
      <c r="VUO24"/>
      <c r="VUP24"/>
      <c r="VUQ24"/>
      <c r="VUR24"/>
      <c r="VUS24"/>
      <c r="VUT24"/>
      <c r="VUU24"/>
      <c r="VUV24"/>
      <c r="VUW24"/>
      <c r="VUX24"/>
      <c r="VUY24"/>
      <c r="VUZ24"/>
      <c r="VVA24"/>
      <c r="VVB24"/>
      <c r="VVC24"/>
      <c r="VVD24"/>
      <c r="VVE24"/>
      <c r="VVF24"/>
      <c r="VVG24"/>
      <c r="VVH24"/>
      <c r="VVI24"/>
      <c r="VVJ24"/>
      <c r="VVK24"/>
      <c r="VVL24"/>
      <c r="VVM24"/>
      <c r="VVN24"/>
      <c r="VVO24"/>
      <c r="VVP24"/>
      <c r="VVQ24"/>
      <c r="VVR24"/>
      <c r="VVS24"/>
      <c r="VVT24"/>
      <c r="VVU24"/>
      <c r="VVV24"/>
      <c r="VVW24"/>
      <c r="VVX24"/>
      <c r="VVY24"/>
      <c r="VVZ24"/>
      <c r="VWA24"/>
      <c r="VWB24"/>
      <c r="VWC24"/>
      <c r="VWD24"/>
      <c r="VWE24"/>
      <c r="VWF24"/>
      <c r="VWG24"/>
      <c r="VWH24"/>
      <c r="VWI24"/>
      <c r="VWJ24"/>
      <c r="VWK24"/>
      <c r="VWL24"/>
      <c r="VWM24"/>
      <c r="VWN24"/>
      <c r="VWO24"/>
      <c r="VWP24"/>
      <c r="VWQ24"/>
      <c r="VWR24"/>
      <c r="VWS24"/>
      <c r="VWT24"/>
      <c r="VWU24"/>
      <c r="VWV24"/>
      <c r="VWW24"/>
      <c r="VWX24"/>
      <c r="VWY24"/>
      <c r="VWZ24"/>
      <c r="VXA24"/>
      <c r="VXB24"/>
      <c r="VXC24"/>
      <c r="VXD24"/>
      <c r="VXE24"/>
      <c r="VXF24"/>
      <c r="VXG24"/>
      <c r="VXH24"/>
      <c r="VXI24"/>
      <c r="VXJ24"/>
      <c r="VXK24"/>
      <c r="VXL24"/>
      <c r="VXM24"/>
      <c r="VXN24"/>
      <c r="VXO24"/>
      <c r="VXP24"/>
      <c r="VXQ24"/>
      <c r="VXR24"/>
      <c r="VXS24"/>
      <c r="VXT24"/>
      <c r="VXU24"/>
      <c r="VXV24"/>
      <c r="VXW24"/>
      <c r="VXX24"/>
      <c r="VXY24"/>
      <c r="VXZ24"/>
      <c r="VYA24"/>
      <c r="VYB24"/>
      <c r="VYC24"/>
      <c r="VYD24"/>
      <c r="VYE24"/>
      <c r="VYF24"/>
      <c r="VYG24"/>
      <c r="VYH24"/>
      <c r="VYI24"/>
      <c r="VYJ24"/>
      <c r="VYK24"/>
      <c r="VYL24"/>
      <c r="VYM24"/>
      <c r="VYN24"/>
      <c r="VYO24"/>
      <c r="VYP24"/>
      <c r="VYQ24"/>
      <c r="VYR24"/>
      <c r="VYS24"/>
      <c r="VYT24"/>
      <c r="VYU24"/>
      <c r="VYV24"/>
      <c r="VYW24"/>
      <c r="VYX24"/>
      <c r="VYY24"/>
      <c r="VYZ24"/>
      <c r="VZA24"/>
      <c r="VZB24"/>
      <c r="VZC24"/>
      <c r="VZD24"/>
      <c r="VZE24"/>
      <c r="VZF24"/>
      <c r="VZG24"/>
      <c r="VZH24"/>
      <c r="VZI24"/>
      <c r="VZJ24"/>
      <c r="VZK24"/>
      <c r="VZL24"/>
      <c r="VZM24"/>
      <c r="VZN24"/>
      <c r="VZO24"/>
      <c r="VZP24"/>
      <c r="VZQ24"/>
      <c r="VZR24"/>
      <c r="VZS24"/>
      <c r="VZT24"/>
      <c r="VZU24"/>
      <c r="VZV24"/>
      <c r="VZW24"/>
      <c r="VZX24"/>
      <c r="VZY24"/>
      <c r="VZZ24"/>
      <c r="WAA24"/>
      <c r="WAB24"/>
      <c r="WAC24"/>
      <c r="WAD24"/>
      <c r="WAE24"/>
      <c r="WAF24"/>
      <c r="WAG24"/>
      <c r="WAH24"/>
      <c r="WAI24"/>
      <c r="WAJ24"/>
      <c r="WAK24"/>
      <c r="WAL24"/>
      <c r="WAM24"/>
      <c r="WAN24"/>
      <c r="WAO24"/>
      <c r="WAP24"/>
      <c r="WAQ24"/>
      <c r="WAR24"/>
      <c r="WAS24"/>
      <c r="WAT24"/>
      <c r="WAU24"/>
      <c r="WAV24"/>
      <c r="WAW24"/>
      <c r="WAX24"/>
      <c r="WAY24"/>
      <c r="WAZ24"/>
      <c r="WBA24"/>
      <c r="WBB24"/>
      <c r="WBC24"/>
      <c r="WBD24"/>
      <c r="WBE24"/>
      <c r="WBF24"/>
      <c r="WBG24"/>
      <c r="WBH24"/>
      <c r="WBI24"/>
      <c r="WBJ24"/>
      <c r="WBK24"/>
      <c r="WBL24"/>
      <c r="WBM24"/>
      <c r="WBN24"/>
      <c r="WBO24"/>
      <c r="WBP24"/>
      <c r="WBQ24"/>
      <c r="WBR24"/>
      <c r="WBS24"/>
      <c r="WBT24"/>
      <c r="WBU24"/>
      <c r="WBV24"/>
      <c r="WBW24"/>
      <c r="WBX24"/>
      <c r="WBY24"/>
      <c r="WBZ24"/>
      <c r="WCA24"/>
      <c r="WCB24"/>
      <c r="WCC24"/>
      <c r="WCD24"/>
      <c r="WCE24"/>
      <c r="WCF24"/>
      <c r="WCG24"/>
      <c r="WCH24"/>
      <c r="WCI24"/>
      <c r="WCJ24"/>
      <c r="WCK24"/>
      <c r="WCL24"/>
      <c r="WCM24"/>
      <c r="WCN24"/>
      <c r="WCO24"/>
      <c r="WCP24"/>
      <c r="WCQ24"/>
      <c r="WCR24"/>
      <c r="WCS24"/>
      <c r="WCT24"/>
      <c r="WCU24"/>
      <c r="WCV24"/>
      <c r="WCW24"/>
      <c r="WCX24"/>
      <c r="WCY24"/>
      <c r="WCZ24"/>
      <c r="WDA24"/>
      <c r="WDB24"/>
      <c r="WDC24"/>
      <c r="WDD24"/>
      <c r="WDE24"/>
      <c r="WDF24"/>
      <c r="WDG24"/>
      <c r="WDH24"/>
      <c r="WDI24"/>
      <c r="WDJ24"/>
      <c r="WDK24"/>
      <c r="WDL24"/>
      <c r="WDM24"/>
      <c r="WDN24"/>
      <c r="WDO24"/>
      <c r="WDP24"/>
      <c r="WDQ24"/>
      <c r="WDR24"/>
      <c r="WDS24"/>
      <c r="WDT24"/>
      <c r="WDU24"/>
      <c r="WDV24"/>
      <c r="WDW24"/>
      <c r="WDX24"/>
      <c r="WDY24"/>
      <c r="WDZ24"/>
      <c r="WEA24"/>
      <c r="WEB24"/>
      <c r="WEC24"/>
      <c r="WED24"/>
      <c r="WEE24"/>
      <c r="WEF24"/>
      <c r="WEG24"/>
      <c r="WEH24"/>
      <c r="WEI24"/>
      <c r="WEJ24"/>
      <c r="WEK24"/>
      <c r="WEL24"/>
      <c r="WEM24"/>
      <c r="WEN24"/>
      <c r="WEO24"/>
      <c r="WEP24"/>
      <c r="WEQ24"/>
      <c r="WER24"/>
      <c r="WES24"/>
      <c r="WET24"/>
      <c r="WEU24"/>
      <c r="WEV24"/>
      <c r="WEW24"/>
      <c r="WEX24"/>
      <c r="WEY24"/>
      <c r="WEZ24"/>
      <c r="WFA24"/>
      <c r="WFB24"/>
      <c r="WFC24"/>
      <c r="WFD24"/>
      <c r="WFE24"/>
      <c r="WFF24"/>
      <c r="WFG24"/>
      <c r="WFH24"/>
      <c r="WFI24"/>
      <c r="WFJ24"/>
      <c r="WFK24"/>
      <c r="WFL24"/>
      <c r="WFM24"/>
      <c r="WFN24"/>
      <c r="WFO24"/>
      <c r="WFP24"/>
      <c r="WFQ24"/>
      <c r="WFR24"/>
      <c r="WFS24"/>
      <c r="WFT24"/>
      <c r="WFU24"/>
      <c r="WFV24"/>
      <c r="WFW24"/>
      <c r="WFX24"/>
      <c r="WFY24"/>
      <c r="WFZ24"/>
      <c r="WGA24"/>
      <c r="WGB24"/>
      <c r="WGC24"/>
      <c r="WGD24"/>
      <c r="WGE24"/>
      <c r="WGF24"/>
      <c r="WGG24"/>
      <c r="WGH24"/>
      <c r="WGI24"/>
      <c r="WGJ24"/>
      <c r="WGK24"/>
      <c r="WGL24"/>
      <c r="WGM24"/>
      <c r="WGN24"/>
      <c r="WGO24"/>
      <c r="WGP24"/>
      <c r="WGQ24"/>
      <c r="WGR24"/>
      <c r="WGS24"/>
      <c r="WGT24"/>
      <c r="WGU24"/>
      <c r="WGV24"/>
      <c r="WGW24"/>
      <c r="WGX24"/>
      <c r="WGY24"/>
      <c r="WGZ24"/>
      <c r="WHA24"/>
      <c r="WHB24"/>
      <c r="WHC24"/>
      <c r="WHD24"/>
      <c r="WHE24"/>
      <c r="WHF24"/>
      <c r="WHG24"/>
      <c r="WHH24"/>
      <c r="WHI24"/>
      <c r="WHJ24"/>
      <c r="WHK24"/>
      <c r="WHL24"/>
      <c r="WHM24"/>
      <c r="WHN24"/>
      <c r="WHO24"/>
      <c r="WHP24"/>
      <c r="WHQ24"/>
      <c r="WHR24"/>
      <c r="WHS24"/>
      <c r="WHT24"/>
      <c r="WHU24"/>
      <c r="WHV24"/>
      <c r="WHW24"/>
      <c r="WHX24"/>
      <c r="WHY24"/>
      <c r="WHZ24"/>
      <c r="WIA24"/>
      <c r="WIB24"/>
      <c r="WIC24"/>
      <c r="WID24"/>
      <c r="WIE24"/>
      <c r="WIF24"/>
      <c r="WIG24"/>
      <c r="WIH24"/>
      <c r="WII24"/>
      <c r="WIJ24"/>
      <c r="WIK24"/>
      <c r="WIL24"/>
      <c r="WIM24"/>
      <c r="WIN24"/>
      <c r="WIO24"/>
      <c r="WIP24"/>
      <c r="WIQ24"/>
      <c r="WIR24"/>
      <c r="WIS24"/>
      <c r="WIT24"/>
      <c r="WIU24"/>
      <c r="WIV24"/>
      <c r="WIW24"/>
      <c r="WIX24"/>
      <c r="WIY24"/>
      <c r="WIZ24"/>
      <c r="WJA24"/>
      <c r="WJB24"/>
      <c r="WJC24"/>
      <c r="WJD24"/>
      <c r="WJE24"/>
      <c r="WJF24"/>
      <c r="WJG24"/>
      <c r="WJH24"/>
      <c r="WJI24"/>
      <c r="WJJ24"/>
      <c r="WJK24"/>
      <c r="WJL24"/>
      <c r="WJM24"/>
      <c r="WJN24"/>
      <c r="WJO24"/>
      <c r="WJP24"/>
      <c r="WJQ24"/>
      <c r="WJR24"/>
      <c r="WJS24"/>
      <c r="WJT24"/>
      <c r="WJU24"/>
      <c r="WJV24"/>
      <c r="WJW24"/>
      <c r="WJX24"/>
      <c r="WJY24"/>
      <c r="WJZ24"/>
      <c r="WKA24"/>
      <c r="WKB24"/>
      <c r="WKC24"/>
      <c r="WKD24"/>
      <c r="WKE24"/>
      <c r="WKF24"/>
      <c r="WKG24"/>
      <c r="WKH24"/>
      <c r="WKI24"/>
      <c r="WKJ24"/>
      <c r="WKK24"/>
      <c r="WKL24"/>
      <c r="WKM24"/>
      <c r="WKN24"/>
      <c r="WKO24"/>
      <c r="WKP24"/>
      <c r="WKQ24"/>
      <c r="WKR24"/>
      <c r="WKS24"/>
      <c r="WKT24"/>
      <c r="WKU24"/>
      <c r="WKV24"/>
      <c r="WKW24"/>
      <c r="WKX24"/>
      <c r="WKY24"/>
      <c r="WKZ24"/>
      <c r="WLA24"/>
      <c r="WLB24"/>
      <c r="WLC24"/>
      <c r="WLD24"/>
      <c r="WLE24"/>
      <c r="WLF24"/>
      <c r="WLG24"/>
      <c r="WLH24"/>
      <c r="WLI24"/>
      <c r="WLJ24"/>
      <c r="WLK24"/>
      <c r="WLL24"/>
      <c r="WLM24"/>
      <c r="WLN24"/>
      <c r="WLO24"/>
      <c r="WLP24"/>
      <c r="WLQ24"/>
      <c r="WLR24"/>
      <c r="WLS24"/>
      <c r="WLT24"/>
      <c r="WLU24"/>
      <c r="WLV24"/>
      <c r="WLW24"/>
      <c r="WLX24"/>
      <c r="WLY24"/>
      <c r="WLZ24"/>
      <c r="WMA24"/>
      <c r="WMB24"/>
      <c r="WMC24"/>
      <c r="WMD24"/>
      <c r="WME24"/>
      <c r="WMF24"/>
      <c r="WMG24"/>
      <c r="WMH24"/>
      <c r="WMI24"/>
      <c r="WMJ24"/>
      <c r="WMK24"/>
      <c r="WML24"/>
      <c r="WMM24"/>
      <c r="WMN24"/>
      <c r="WMO24"/>
      <c r="WMP24"/>
      <c r="WMQ24"/>
      <c r="WMR24"/>
      <c r="WMS24"/>
      <c r="WMT24"/>
      <c r="WMU24"/>
      <c r="WMV24"/>
      <c r="WMW24"/>
      <c r="WMX24"/>
      <c r="WMY24"/>
      <c r="WMZ24"/>
      <c r="WNA24"/>
      <c r="WNB24"/>
      <c r="WNC24"/>
      <c r="WND24"/>
      <c r="WNE24"/>
      <c r="WNF24"/>
      <c r="WNG24"/>
      <c r="WNH24"/>
      <c r="WNI24"/>
      <c r="WNJ24"/>
      <c r="WNK24"/>
      <c r="WNL24"/>
      <c r="WNM24"/>
      <c r="WNN24"/>
      <c r="WNO24"/>
      <c r="WNP24"/>
      <c r="WNQ24"/>
      <c r="WNR24"/>
      <c r="WNS24"/>
      <c r="WNT24"/>
      <c r="WNU24"/>
      <c r="WNV24"/>
      <c r="WNW24"/>
      <c r="WNX24"/>
      <c r="WNY24"/>
      <c r="WNZ24"/>
      <c r="WOA24"/>
      <c r="WOB24"/>
      <c r="WOC24"/>
      <c r="WOD24"/>
      <c r="WOE24"/>
      <c r="WOF24"/>
      <c r="WOG24"/>
      <c r="WOH24"/>
      <c r="WOI24"/>
      <c r="WOJ24"/>
      <c r="WOK24"/>
      <c r="WOL24"/>
      <c r="WOM24"/>
      <c r="WON24"/>
      <c r="WOO24"/>
      <c r="WOP24"/>
      <c r="WOQ24"/>
      <c r="WOR24"/>
      <c r="WOS24"/>
      <c r="WOT24"/>
      <c r="WOU24"/>
      <c r="WOV24"/>
      <c r="WOW24"/>
      <c r="WOX24"/>
      <c r="WOY24"/>
      <c r="WOZ24"/>
      <c r="WPA24"/>
      <c r="WPB24"/>
      <c r="WPC24"/>
      <c r="WPD24"/>
      <c r="WPE24"/>
      <c r="WPF24"/>
      <c r="WPG24"/>
      <c r="WPH24"/>
      <c r="WPI24"/>
      <c r="WPJ24"/>
      <c r="WPK24"/>
      <c r="WPL24"/>
      <c r="WPM24"/>
      <c r="WPN24"/>
      <c r="WPO24"/>
      <c r="WPP24"/>
      <c r="WPQ24"/>
      <c r="WPR24"/>
      <c r="WPS24"/>
      <c r="WPT24"/>
      <c r="WPU24"/>
      <c r="WPV24"/>
      <c r="WPW24"/>
      <c r="WPX24"/>
      <c r="WPY24"/>
      <c r="WPZ24"/>
      <c r="WQA24"/>
      <c r="WQB24"/>
      <c r="WQC24"/>
      <c r="WQD24"/>
      <c r="WQE24"/>
      <c r="WQF24"/>
      <c r="WQG24"/>
      <c r="WQH24"/>
      <c r="WQI24"/>
      <c r="WQJ24"/>
      <c r="WQK24"/>
      <c r="WQL24"/>
      <c r="WQM24"/>
      <c r="WQN24"/>
      <c r="WQO24"/>
      <c r="WQP24"/>
      <c r="WQQ24"/>
      <c r="WQR24"/>
      <c r="WQS24"/>
      <c r="WQT24"/>
      <c r="WQU24"/>
      <c r="WQV24"/>
      <c r="WQW24"/>
      <c r="WQX24"/>
      <c r="WQY24"/>
      <c r="WQZ24"/>
      <c r="WRA24"/>
      <c r="WRB24"/>
      <c r="WRC24"/>
      <c r="WRD24"/>
      <c r="WRE24"/>
      <c r="WRF24"/>
      <c r="WRG24"/>
      <c r="WRH24"/>
      <c r="WRI24"/>
      <c r="WRJ24"/>
      <c r="WRK24"/>
      <c r="WRL24"/>
      <c r="WRM24"/>
      <c r="WRN24"/>
      <c r="WRO24"/>
      <c r="WRP24"/>
      <c r="WRQ24"/>
      <c r="WRR24"/>
      <c r="WRS24"/>
      <c r="WRT24"/>
      <c r="WRU24"/>
      <c r="WRV24"/>
      <c r="WRW24"/>
      <c r="WRX24"/>
      <c r="WRY24"/>
      <c r="WRZ24"/>
      <c r="WSA24"/>
      <c r="WSB24"/>
      <c r="WSC24"/>
      <c r="WSD24"/>
      <c r="WSE24"/>
      <c r="WSF24"/>
      <c r="WSG24"/>
      <c r="WSH24"/>
      <c r="WSI24"/>
      <c r="WSJ24"/>
      <c r="WSK24"/>
      <c r="WSL24"/>
      <c r="WSM24"/>
      <c r="WSN24"/>
      <c r="WSO24"/>
      <c r="WSP24"/>
      <c r="WSQ24"/>
      <c r="WSR24"/>
      <c r="WSS24"/>
      <c r="WST24"/>
      <c r="WSU24"/>
      <c r="WSV24"/>
      <c r="WSW24"/>
      <c r="WSX24"/>
      <c r="WSY24"/>
      <c r="WSZ24"/>
      <c r="WTA24"/>
      <c r="WTB24"/>
      <c r="WTC24"/>
      <c r="WTD24"/>
      <c r="WTE24"/>
      <c r="WTF24"/>
      <c r="WTG24"/>
      <c r="WTH24"/>
      <c r="WTI24"/>
      <c r="WTJ24"/>
      <c r="WTK24"/>
      <c r="WTL24"/>
      <c r="WTM24"/>
      <c r="WTN24"/>
      <c r="WTO24"/>
      <c r="WTP24"/>
      <c r="WTQ24"/>
      <c r="WTR24"/>
      <c r="WTS24"/>
      <c r="WTT24"/>
      <c r="WTU24"/>
      <c r="WTV24"/>
      <c r="WTW24"/>
      <c r="WTX24"/>
      <c r="WTY24"/>
      <c r="WTZ24"/>
      <c r="WUA24"/>
      <c r="WUB24"/>
      <c r="WUC24"/>
      <c r="WUD24"/>
      <c r="WUE24"/>
      <c r="WUF24"/>
      <c r="WUG24"/>
      <c r="WUH24"/>
      <c r="WUI24"/>
      <c r="WUJ24"/>
      <c r="WUK24"/>
      <c r="WUL24"/>
      <c r="WUM24"/>
      <c r="WUN24"/>
      <c r="WUO24"/>
      <c r="WUP24"/>
      <c r="WUQ24"/>
      <c r="WUR24"/>
      <c r="WUS24"/>
      <c r="WUT24"/>
      <c r="WUU24"/>
      <c r="WUV24"/>
      <c r="WUW24"/>
      <c r="WUX24"/>
      <c r="WUY24"/>
      <c r="WUZ24"/>
      <c r="WVA24"/>
      <c r="WVB24"/>
      <c r="WVC24"/>
      <c r="WVD24"/>
      <c r="WVE24"/>
      <c r="WVF24"/>
      <c r="WVG24"/>
      <c r="WVH24"/>
      <c r="WVI24"/>
      <c r="WVJ24"/>
      <c r="WVK24"/>
      <c r="WVL24"/>
      <c r="WVM24"/>
      <c r="WVN24"/>
      <c r="WVO24"/>
      <c r="WVP24"/>
      <c r="WVQ24"/>
      <c r="WVR24"/>
      <c r="WVS24"/>
      <c r="WVT24"/>
      <c r="WVU24"/>
      <c r="WVV24"/>
      <c r="WVW24"/>
      <c r="WVX24"/>
      <c r="WVY24"/>
      <c r="WVZ24"/>
      <c r="WWA24"/>
      <c r="WWB24"/>
      <c r="WWC24"/>
      <c r="WWD24"/>
      <c r="WWE24"/>
      <c r="WWF24"/>
      <c r="WWG24"/>
      <c r="WWH24"/>
      <c r="WWI24"/>
      <c r="WWJ24"/>
      <c r="WWK24"/>
      <c r="WWL24"/>
      <c r="WWM24"/>
      <c r="WWN24"/>
      <c r="WWO24"/>
      <c r="WWP24"/>
      <c r="WWQ24"/>
      <c r="WWR24"/>
      <c r="WWS24"/>
      <c r="WWT24"/>
      <c r="WWU24"/>
      <c r="WWV24"/>
      <c r="WWW24"/>
      <c r="WWX24"/>
      <c r="WWY24"/>
      <c r="WWZ24"/>
      <c r="WXA24"/>
      <c r="WXB24"/>
      <c r="WXC24"/>
      <c r="WXD24"/>
      <c r="WXE24"/>
      <c r="WXF24"/>
      <c r="WXG24"/>
      <c r="WXH24"/>
      <c r="WXI24"/>
      <c r="WXJ24"/>
      <c r="WXK24"/>
      <c r="WXL24"/>
      <c r="WXM24"/>
      <c r="WXN24"/>
      <c r="WXO24"/>
      <c r="WXP24"/>
      <c r="WXQ24"/>
      <c r="WXR24"/>
      <c r="WXS24"/>
      <c r="WXT24"/>
      <c r="WXU24"/>
      <c r="WXV24"/>
      <c r="WXW24"/>
      <c r="WXX24"/>
      <c r="WXY24"/>
      <c r="WXZ24"/>
      <c r="WYA24"/>
      <c r="WYB24"/>
      <c r="WYC24"/>
      <c r="WYD24"/>
      <c r="WYE24"/>
      <c r="WYF24"/>
      <c r="WYG24"/>
      <c r="WYH24"/>
      <c r="WYI24"/>
      <c r="WYJ24"/>
      <c r="WYK24"/>
      <c r="WYL24"/>
      <c r="WYM24"/>
      <c r="WYN24"/>
      <c r="WYO24"/>
      <c r="WYP24"/>
      <c r="WYQ24"/>
      <c r="WYR24"/>
      <c r="WYS24"/>
      <c r="WYT24"/>
      <c r="WYU24"/>
      <c r="WYV24"/>
      <c r="WYW24"/>
      <c r="WYX24"/>
      <c r="WYY24"/>
      <c r="WYZ24"/>
      <c r="WZA24"/>
      <c r="WZB24"/>
      <c r="WZC24"/>
      <c r="WZD24"/>
      <c r="WZE24"/>
      <c r="WZF24"/>
      <c r="WZG24"/>
      <c r="WZH24"/>
      <c r="WZI24"/>
      <c r="WZJ24"/>
      <c r="WZK24"/>
      <c r="WZL24"/>
      <c r="WZM24"/>
      <c r="WZN24"/>
      <c r="WZO24"/>
      <c r="WZP24"/>
      <c r="WZQ24"/>
      <c r="WZR24"/>
      <c r="WZS24"/>
      <c r="WZT24"/>
      <c r="WZU24"/>
      <c r="WZV24"/>
      <c r="WZW24"/>
      <c r="WZX24"/>
      <c r="WZY24"/>
      <c r="WZZ24"/>
      <c r="XAA24"/>
      <c r="XAB24"/>
      <c r="XAC24"/>
      <c r="XAD24"/>
      <c r="XAE24"/>
      <c r="XAF24"/>
      <c r="XAG24"/>
      <c r="XAH24"/>
      <c r="XAI24"/>
      <c r="XAJ24"/>
      <c r="XAK24"/>
      <c r="XAL24"/>
      <c r="XAM24"/>
      <c r="XAN24"/>
      <c r="XAO24"/>
      <c r="XAP24"/>
      <c r="XAQ24"/>
      <c r="XAR24"/>
      <c r="XAS24"/>
      <c r="XAT24"/>
      <c r="XAU24"/>
      <c r="XAV24"/>
      <c r="XAW24"/>
      <c r="XAX24"/>
      <c r="XAY24"/>
      <c r="XAZ24"/>
      <c r="XBA24"/>
      <c r="XBB24"/>
      <c r="XBC24"/>
      <c r="XBD24"/>
      <c r="XBE24"/>
      <c r="XBF24"/>
      <c r="XBG24"/>
      <c r="XBH24"/>
      <c r="XBI24"/>
      <c r="XBJ24"/>
      <c r="XBK24"/>
      <c r="XBL24"/>
      <c r="XBM24"/>
      <c r="XBN24"/>
      <c r="XBO24"/>
      <c r="XBP24"/>
      <c r="XBQ24"/>
      <c r="XBR24"/>
      <c r="XBS24"/>
      <c r="XBT24"/>
      <c r="XBU24"/>
      <c r="XBV24"/>
      <c r="XBW24"/>
      <c r="XBX24"/>
      <c r="XBY24"/>
      <c r="XBZ24"/>
      <c r="XCA24"/>
      <c r="XCB24"/>
      <c r="XCC24"/>
      <c r="XCD24"/>
      <c r="XCE24"/>
      <c r="XCF24"/>
      <c r="XCG24"/>
      <c r="XCH24"/>
      <c r="XCI24"/>
      <c r="XCJ24"/>
      <c r="XCK24"/>
      <c r="XCL24"/>
      <c r="XCM24"/>
      <c r="XCN24"/>
      <c r="XCO24"/>
      <c r="XCP24"/>
      <c r="XCQ24"/>
      <c r="XCR24"/>
      <c r="XCS24"/>
      <c r="XCT24"/>
      <c r="XCU24"/>
      <c r="XCV24"/>
      <c r="XCW24"/>
      <c r="XCX24"/>
      <c r="XCY24"/>
      <c r="XCZ24"/>
      <c r="XDA24"/>
      <c r="XDB24"/>
      <c r="XDC24"/>
      <c r="XDD24"/>
      <c r="XDE24"/>
      <c r="XDF24"/>
      <c r="XDG24"/>
      <c r="XDH24"/>
      <c r="XDI24"/>
      <c r="XDJ24"/>
      <c r="XDK24"/>
      <c r="XDL24"/>
      <c r="XDM24"/>
      <c r="XDN24"/>
      <c r="XDO24"/>
      <c r="XDP24"/>
      <c r="XDQ24"/>
      <c r="XDR24"/>
      <c r="XDS24"/>
      <c r="XDT24"/>
      <c r="XDU24"/>
      <c r="XDV24"/>
      <c r="XDW24"/>
      <c r="XDX24"/>
      <c r="XDY24"/>
      <c r="XDZ24"/>
      <c r="XEA24"/>
      <c r="XEB24"/>
      <c r="XEC24"/>
      <c r="XED24"/>
      <c r="XEE24"/>
      <c r="XEF24"/>
      <c r="XEG24"/>
      <c r="XEH24"/>
      <c r="XEI24"/>
      <c r="XEJ24"/>
      <c r="XEK24"/>
      <c r="XEL24"/>
      <c r="XEM24"/>
      <c r="XEN24"/>
      <c r="XEO24"/>
      <c r="XEP24"/>
      <c r="XEQ24"/>
      <c r="XER24"/>
      <c r="XES24"/>
      <c r="XET24"/>
      <c r="XEU24"/>
      <c r="XEV24"/>
      <c r="XEW24"/>
      <c r="XEX24"/>
      <c r="XEY24"/>
      <c r="XEZ24"/>
      <c r="XFA24"/>
      <c r="XFB24"/>
      <c r="XFC24"/>
      <c r="XFD24"/>
    </row>
    <row r="25" spans="1:16384" s="1" customFormat="1" ht="135" customHeight="1">
      <c r="A25" s="1277"/>
      <c r="B25" s="531" t="str">
        <f>VLOOKUP(Tablo_MonitoringTable[[#This Row],[Indicators Numbering (can be hidden)]],IndicNumbering[],4,FALSE)</f>
        <v>Outcome 2</v>
      </c>
      <c r="C25" s="1273"/>
      <c r="D25" s="531" t="str">
        <f t="array" ref="D25">INDEX(CO_indicators_list[], SMALL(IF(CO_Indic_List='1_Entry_Table'!$B$16,ROW(CO_Indic_List)-7),ROWS(D$6:D25)),8)</f>
        <v xml:space="preserve">2.3 - Rate of integration of renewable energy for electricity production </v>
      </c>
      <c r="E25" s="531" t="str">
        <f t="array" ref="E25">INDEX(CO_indicators_list[], SMALL(IF(CO_Indic_List='1_Entry_Table'!$B$16,ROW(CO_Indic_List)-7),ROWS(E$6:E25)),3)</f>
        <v>Indicator 2.3</v>
      </c>
      <c r="F25" s="210"/>
      <c r="G25" s="211"/>
      <c r="H25" s="203">
        <f>VLOOKUP(Tablo_MonitoringTable[[#This Row],[Indicators Numbering (can be hidden)]],Data_collection_table,8,FALSE)</f>
        <v>0</v>
      </c>
      <c r="I25" s="198">
        <f>VLOOKUP(Tablo_MonitoringTable[[#This Row],[Indicators Numbering (can be hidden)]],Data_collection_table,10,FALSE)</f>
        <v>0</v>
      </c>
      <c r="J25" s="202">
        <f>VLOOKUP(Tablo_MonitoringTable[[#This Row],[Indicators Numbering (can be hidden)]],Data_collection_table,11,FALSE)</f>
        <v>0</v>
      </c>
      <c r="K25" s="195">
        <f>VLOOKUP(Tablo_MonitoringTable[[#This Row],[Indicators Numbering (can be hidden)]],Data_collection_table,12,FALSE)</f>
        <v>0</v>
      </c>
      <c r="L25" s="204">
        <f t="shared" si="0"/>
        <v>0</v>
      </c>
      <c r="M25" s="196">
        <f>VLOOKUP(Tablo_MonitoringTable[[#This Row],[Indicators Numbering (can be hidden)]],Data_collection_table,13,FALSE)</f>
        <v>0</v>
      </c>
      <c r="N25" s="195">
        <f>VLOOKUP(Tablo_MonitoringTable[[#This Row],[Indicators Numbering (can be hidden)]],Data_collection_table,14,FALSE)</f>
        <v>0</v>
      </c>
      <c r="O25" s="204">
        <f t="shared" si="1"/>
        <v>0</v>
      </c>
      <c r="P25" s="196">
        <f>VLOOKUP(Tablo_MonitoringTable[[#This Row],[Indicators Numbering (can be hidden)]],Data_collection_table,15,FALSE)</f>
        <v>0</v>
      </c>
      <c r="Q25" s="195">
        <f>VLOOKUP(Tablo_MonitoringTable[[#This Row],[Indicators Numbering (can be hidden)]],Data_collection_table,16,FALSE)</f>
        <v>0</v>
      </c>
      <c r="R25" s="204">
        <f t="shared" si="2"/>
        <v>0</v>
      </c>
      <c r="S25" s="196">
        <f>VLOOKUP(Tablo_MonitoringTable[[#This Row],[Indicators Numbering (can be hidden)]],Data_collection_table,17,FALSE)</f>
        <v>0</v>
      </c>
      <c r="T25" s="195">
        <f>VLOOKUP(Tablo_MonitoringTable[[#This Row],[Indicators Numbering (can be hidden)]],Data_collection_table,18,FALSE)</f>
        <v>0</v>
      </c>
      <c r="U25" s="204">
        <f t="shared" si="3"/>
        <v>0</v>
      </c>
      <c r="V25" s="196">
        <f>VLOOKUP(Tablo_MonitoringTable[[#This Row],[Indicators Numbering (can be hidden)]],Data_collection_table,19,FALSE)</f>
        <v>0</v>
      </c>
      <c r="W25" s="195">
        <f>VLOOKUP(Tablo_MonitoringTable[[#This Row],[Indicators Numbering (can be hidden)]],Data_collection_table,20,FALSE)</f>
        <v>0</v>
      </c>
      <c r="X25" s="204">
        <f t="shared" si="4"/>
        <v>0</v>
      </c>
      <c r="Y25" s="196">
        <f>VLOOKUP(Tablo_MonitoringTable[[#This Row],[Indicators Numbering (can be hidden)]],Data_collection_table,21,FALSE)</f>
        <v>0</v>
      </c>
      <c r="Z25" s="195">
        <f>VLOOKUP(Tablo_MonitoringTable[[#This Row],[Indicators Numbering (can be hidden)]],Data_collection_table,22,FALSE)</f>
        <v>0</v>
      </c>
      <c r="AA25" s="207">
        <f t="shared" si="5"/>
        <v>0</v>
      </c>
      <c r="AB25" s="192">
        <f>VLOOKUP(Tablo_MonitoringTable[[#This Row],[Indicators Numbering (can be hidden)]],Data_collection_table,23,FALSE)</f>
        <v>0</v>
      </c>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c r="IW25"/>
      <c r="IX25"/>
      <c r="IY25"/>
      <c r="IZ25"/>
      <c r="JA25"/>
      <c r="JB25"/>
      <c r="JC25"/>
      <c r="JD25"/>
      <c r="JE25"/>
      <c r="JF25"/>
      <c r="JG25"/>
      <c r="JH25"/>
      <c r="JI25"/>
      <c r="JJ25"/>
      <c r="JK25"/>
      <c r="JL25"/>
      <c r="JM25"/>
      <c r="JN25"/>
      <c r="JO25"/>
      <c r="JP25"/>
      <c r="JQ25"/>
      <c r="JR25"/>
      <c r="JS25"/>
      <c r="JT25"/>
      <c r="JU25"/>
      <c r="JV25"/>
      <c r="JW25"/>
      <c r="JX25"/>
      <c r="JY25"/>
      <c r="JZ25"/>
      <c r="KA25"/>
      <c r="KB25"/>
      <c r="KC25"/>
      <c r="KD25"/>
      <c r="KE25"/>
      <c r="KF25"/>
      <c r="KG25"/>
      <c r="KH25"/>
      <c r="KI25"/>
      <c r="KJ25"/>
      <c r="KK25"/>
      <c r="KL25"/>
      <c r="KM25"/>
      <c r="KN25"/>
      <c r="KO25"/>
      <c r="KP25"/>
      <c r="KQ25"/>
      <c r="KR25"/>
      <c r="KS25"/>
      <c r="KT25"/>
      <c r="KU25"/>
      <c r="KV25"/>
      <c r="KW25"/>
      <c r="KX25"/>
      <c r="KY25"/>
      <c r="KZ25"/>
      <c r="LA25"/>
      <c r="LB25"/>
      <c r="LC25"/>
      <c r="LD25"/>
      <c r="LE25"/>
      <c r="LF25"/>
      <c r="LG25"/>
      <c r="LH25"/>
      <c r="LI25"/>
      <c r="LJ25"/>
      <c r="LK25"/>
      <c r="LL25"/>
      <c r="LM25"/>
      <c r="LN25"/>
      <c r="LO25"/>
      <c r="LP25"/>
      <c r="LQ25"/>
      <c r="LR25"/>
      <c r="LS25"/>
      <c r="LT25"/>
      <c r="LU25"/>
      <c r="LV25"/>
      <c r="LW25"/>
      <c r="LX25"/>
      <c r="LY25"/>
      <c r="LZ25"/>
      <c r="MA25"/>
      <c r="MB25"/>
      <c r="MC25"/>
      <c r="MD25"/>
      <c r="ME25"/>
      <c r="MF25"/>
      <c r="MG25"/>
      <c r="MH25"/>
      <c r="MI25"/>
      <c r="MJ25"/>
      <c r="MK25"/>
      <c r="ML25"/>
      <c r="MM25"/>
      <c r="MN25"/>
      <c r="MO25"/>
      <c r="MP25"/>
      <c r="MQ25"/>
      <c r="MR25"/>
      <c r="MS25"/>
      <c r="MT25"/>
      <c r="MU25"/>
      <c r="MV25"/>
      <c r="MW25"/>
      <c r="MX25"/>
      <c r="MY25"/>
      <c r="MZ25"/>
      <c r="NA25"/>
      <c r="NB25"/>
      <c r="NC25"/>
      <c r="ND25"/>
      <c r="NE25"/>
      <c r="NF25"/>
      <c r="NG25"/>
      <c r="NH25"/>
      <c r="NI25"/>
      <c r="NJ25"/>
      <c r="NK25"/>
      <c r="NL25"/>
      <c r="NM25"/>
      <c r="NN25"/>
      <c r="NO25"/>
      <c r="NP25"/>
      <c r="NQ25"/>
      <c r="NR25"/>
      <c r="NS25"/>
      <c r="NT25"/>
      <c r="NU25"/>
      <c r="NV25"/>
      <c r="NW25"/>
      <c r="NX25"/>
      <c r="NY25"/>
      <c r="NZ25"/>
      <c r="OA25"/>
      <c r="OB25"/>
      <c r="OC25"/>
      <c r="OD25"/>
      <c r="OE25"/>
      <c r="OF25"/>
      <c r="OG25"/>
      <c r="OH25"/>
      <c r="OI25"/>
      <c r="OJ25"/>
      <c r="OK25"/>
      <c r="OL25"/>
      <c r="OM25"/>
      <c r="ON25"/>
      <c r="OO25"/>
      <c r="OP25"/>
      <c r="OQ25"/>
      <c r="OR25"/>
      <c r="OS25"/>
      <c r="OT25"/>
      <c r="OU25"/>
      <c r="OV25"/>
      <c r="OW25"/>
      <c r="OX25"/>
      <c r="OY25"/>
      <c r="OZ25"/>
      <c r="PA25"/>
      <c r="PB25"/>
      <c r="PC25"/>
      <c r="PD25"/>
      <c r="PE25"/>
      <c r="PF25"/>
      <c r="PG25"/>
      <c r="PH25"/>
      <c r="PI25"/>
      <c r="PJ25"/>
      <c r="PK25"/>
      <c r="PL25"/>
      <c r="PM25"/>
      <c r="PN25"/>
      <c r="PO25"/>
      <c r="PP25"/>
      <c r="PQ25"/>
      <c r="PR25"/>
      <c r="PS25"/>
      <c r="PT25"/>
      <c r="PU25"/>
      <c r="PV25"/>
      <c r="PW25"/>
      <c r="PX25"/>
      <c r="PY25"/>
      <c r="PZ25"/>
      <c r="QA25"/>
      <c r="QB25"/>
      <c r="QC25"/>
      <c r="QD25"/>
      <c r="QE25"/>
      <c r="QF25"/>
      <c r="QG25"/>
      <c r="QH25"/>
      <c r="QI25"/>
      <c r="QJ25"/>
      <c r="QK25"/>
      <c r="QL25"/>
      <c r="QM25"/>
      <c r="QN25"/>
      <c r="QO25"/>
      <c r="QP25"/>
      <c r="QQ25"/>
      <c r="QR25"/>
      <c r="QS25"/>
      <c r="QT25"/>
      <c r="QU25"/>
      <c r="QV25"/>
      <c r="QW25"/>
      <c r="QX25"/>
      <c r="QY25"/>
      <c r="QZ25"/>
      <c r="RA25"/>
      <c r="RB25"/>
      <c r="RC25"/>
      <c r="RD25"/>
      <c r="RE25"/>
      <c r="RF25"/>
      <c r="RG25"/>
      <c r="RH25"/>
      <c r="RI25"/>
      <c r="RJ25"/>
      <c r="RK25"/>
      <c r="RL25"/>
      <c r="RM25"/>
      <c r="RN25"/>
      <c r="RO25"/>
      <c r="RP25"/>
      <c r="RQ25"/>
      <c r="RR25"/>
      <c r="RS25"/>
      <c r="RT25"/>
      <c r="RU25"/>
      <c r="RV25"/>
      <c r="RW25"/>
      <c r="RX25"/>
      <c r="RY25"/>
      <c r="RZ25"/>
      <c r="SA25"/>
      <c r="SB25"/>
      <c r="SC25"/>
      <c r="SD25"/>
      <c r="SE25"/>
      <c r="SF25"/>
      <c r="SG25"/>
      <c r="SH25"/>
      <c r="SI25"/>
      <c r="SJ25"/>
      <c r="SK25"/>
      <c r="SL25"/>
      <c r="SM25"/>
      <c r="SN25"/>
      <c r="SO25"/>
      <c r="SP25"/>
      <c r="SQ25"/>
      <c r="SR25"/>
      <c r="SS25"/>
      <c r="ST25"/>
      <c r="SU25"/>
      <c r="SV25"/>
      <c r="SW25"/>
      <c r="SX25"/>
      <c r="SY25"/>
      <c r="SZ25"/>
      <c r="TA25"/>
      <c r="TB25"/>
      <c r="TC25"/>
      <c r="TD25"/>
      <c r="TE25"/>
      <c r="TF25"/>
      <c r="TG25"/>
      <c r="TH25"/>
      <c r="TI25"/>
      <c r="TJ25"/>
      <c r="TK25"/>
      <c r="TL25"/>
      <c r="TM25"/>
      <c r="TN25"/>
      <c r="TO25"/>
      <c r="TP25"/>
      <c r="TQ25"/>
      <c r="TR25"/>
      <c r="TS25"/>
      <c r="TT25"/>
      <c r="TU25"/>
      <c r="TV25"/>
      <c r="TW25"/>
      <c r="TX25"/>
      <c r="TY25"/>
      <c r="TZ25"/>
      <c r="UA25"/>
      <c r="UB25"/>
      <c r="UC25"/>
      <c r="UD25"/>
      <c r="UE25"/>
      <c r="UF25"/>
      <c r="UG25"/>
      <c r="UH25"/>
      <c r="UI25"/>
      <c r="UJ25"/>
      <c r="UK25"/>
      <c r="UL25"/>
      <c r="UM25"/>
      <c r="UN25"/>
      <c r="UO25"/>
      <c r="UP25"/>
      <c r="UQ25"/>
      <c r="UR25"/>
      <c r="US25"/>
      <c r="UT25"/>
      <c r="UU25"/>
      <c r="UV25"/>
      <c r="UW25"/>
      <c r="UX25"/>
      <c r="UY25"/>
      <c r="UZ25"/>
      <c r="VA25"/>
      <c r="VB25"/>
      <c r="VC25"/>
      <c r="VD25"/>
      <c r="VE25"/>
      <c r="VF25"/>
      <c r="VG25"/>
      <c r="VH25"/>
      <c r="VI25"/>
      <c r="VJ25"/>
      <c r="VK25"/>
      <c r="VL25"/>
      <c r="VM25"/>
      <c r="VN25"/>
      <c r="VO25"/>
      <c r="VP25"/>
      <c r="VQ25"/>
      <c r="VR25"/>
      <c r="VS25"/>
      <c r="VT25"/>
      <c r="VU25"/>
      <c r="VV25"/>
      <c r="VW25"/>
      <c r="VX25"/>
      <c r="VY25"/>
      <c r="VZ25"/>
      <c r="WA25"/>
      <c r="WB25"/>
      <c r="WC25"/>
      <c r="WD25"/>
      <c r="WE25"/>
      <c r="WF25"/>
      <c r="WG25"/>
      <c r="WH25"/>
      <c r="WI25"/>
      <c r="WJ25"/>
      <c r="WK25"/>
      <c r="WL25"/>
      <c r="WM25"/>
      <c r="WN25"/>
      <c r="WO25"/>
      <c r="WP25"/>
      <c r="WQ25"/>
      <c r="WR25"/>
      <c r="WS25"/>
      <c r="WT25"/>
      <c r="WU25"/>
      <c r="WV25"/>
      <c r="WW25"/>
      <c r="WX25"/>
      <c r="WY25"/>
      <c r="WZ25"/>
      <c r="XA25"/>
      <c r="XB25"/>
      <c r="XC25"/>
      <c r="XD25"/>
      <c r="XE25"/>
      <c r="XF25"/>
      <c r="XG25"/>
      <c r="XH25"/>
      <c r="XI25"/>
      <c r="XJ25"/>
      <c r="XK25"/>
      <c r="XL25"/>
      <c r="XM25"/>
      <c r="XN25"/>
      <c r="XO25"/>
      <c r="XP25"/>
      <c r="XQ25"/>
      <c r="XR25"/>
      <c r="XS25"/>
      <c r="XT25"/>
      <c r="XU25"/>
      <c r="XV25"/>
      <c r="XW25"/>
      <c r="XX25"/>
      <c r="XY25"/>
      <c r="XZ25"/>
      <c r="YA25"/>
      <c r="YB25"/>
      <c r="YC25"/>
      <c r="YD25"/>
      <c r="YE25"/>
      <c r="YF25"/>
      <c r="YG25"/>
      <c r="YH25"/>
      <c r="YI25"/>
      <c r="YJ25"/>
      <c r="YK25"/>
      <c r="YL25"/>
      <c r="YM25"/>
      <c r="YN25"/>
      <c r="YO25"/>
      <c r="YP25"/>
      <c r="YQ25"/>
      <c r="YR25"/>
      <c r="YS25"/>
      <c r="YT25"/>
      <c r="YU25"/>
      <c r="YV25"/>
      <c r="YW25"/>
      <c r="YX25"/>
      <c r="YY25"/>
      <c r="YZ25"/>
      <c r="ZA25"/>
      <c r="ZB25"/>
      <c r="ZC25"/>
      <c r="ZD25"/>
      <c r="ZE25"/>
      <c r="ZF25"/>
      <c r="ZG25"/>
      <c r="ZH25"/>
      <c r="ZI25"/>
      <c r="ZJ25"/>
      <c r="ZK25"/>
      <c r="ZL25"/>
      <c r="ZM25"/>
      <c r="ZN25"/>
      <c r="ZO25"/>
      <c r="ZP25"/>
      <c r="ZQ25"/>
      <c r="ZR25"/>
      <c r="ZS25"/>
      <c r="ZT25"/>
      <c r="ZU25"/>
      <c r="ZV25"/>
      <c r="ZW25"/>
      <c r="ZX25"/>
      <c r="ZY25"/>
      <c r="ZZ25"/>
      <c r="AAA25"/>
      <c r="AAB25"/>
      <c r="AAC25"/>
      <c r="AAD25"/>
      <c r="AAE25"/>
      <c r="AAF25"/>
      <c r="AAG25"/>
      <c r="AAH25"/>
      <c r="AAI25"/>
      <c r="AAJ25"/>
      <c r="AAK25"/>
      <c r="AAL25"/>
      <c r="AAM25"/>
      <c r="AAN25"/>
      <c r="AAO25"/>
      <c r="AAP25"/>
      <c r="AAQ25"/>
      <c r="AAR25"/>
      <c r="AAS25"/>
      <c r="AAT25"/>
      <c r="AAU25"/>
      <c r="AAV25"/>
      <c r="AAW25"/>
      <c r="AAX25"/>
      <c r="AAY25"/>
      <c r="AAZ25"/>
      <c r="ABA25"/>
      <c r="ABB25"/>
      <c r="ABC25"/>
      <c r="ABD25"/>
      <c r="ABE25"/>
      <c r="ABF25"/>
      <c r="ABG25"/>
      <c r="ABH25"/>
      <c r="ABI25"/>
      <c r="ABJ25"/>
      <c r="ABK25"/>
      <c r="ABL25"/>
      <c r="ABM25"/>
      <c r="ABN25"/>
      <c r="ABO25"/>
      <c r="ABP25"/>
      <c r="ABQ25"/>
      <c r="ABR25"/>
      <c r="ABS25"/>
      <c r="ABT25"/>
      <c r="ABU25"/>
      <c r="ABV25"/>
      <c r="ABW25"/>
      <c r="ABX25"/>
      <c r="ABY25"/>
      <c r="ABZ25"/>
      <c r="ACA25"/>
      <c r="ACB25"/>
      <c r="ACC25"/>
      <c r="ACD25"/>
      <c r="ACE25"/>
      <c r="ACF25"/>
      <c r="ACG25"/>
      <c r="ACH25"/>
      <c r="ACI25"/>
      <c r="ACJ25"/>
      <c r="ACK25"/>
      <c r="ACL25"/>
      <c r="ACM25"/>
      <c r="ACN25"/>
      <c r="ACO25"/>
      <c r="ACP25"/>
      <c r="ACQ25"/>
      <c r="ACR25"/>
      <c r="ACS25"/>
      <c r="ACT25"/>
      <c r="ACU25"/>
      <c r="ACV25"/>
      <c r="ACW25"/>
      <c r="ACX25"/>
      <c r="ACY25"/>
      <c r="ACZ25"/>
      <c r="ADA25"/>
      <c r="ADB25"/>
      <c r="ADC25"/>
      <c r="ADD25"/>
      <c r="ADE25"/>
      <c r="ADF25"/>
      <c r="ADG25"/>
      <c r="ADH25"/>
      <c r="ADI25"/>
      <c r="ADJ25"/>
      <c r="ADK25"/>
      <c r="ADL25"/>
      <c r="ADM25"/>
      <c r="ADN25"/>
      <c r="ADO25"/>
      <c r="ADP25"/>
      <c r="ADQ25"/>
      <c r="ADR25"/>
      <c r="ADS25"/>
      <c r="ADT25"/>
      <c r="ADU25"/>
      <c r="ADV25"/>
      <c r="ADW25"/>
      <c r="ADX25"/>
      <c r="ADY25"/>
      <c r="ADZ25"/>
      <c r="AEA25"/>
      <c r="AEB25"/>
      <c r="AEC25"/>
      <c r="AED25"/>
      <c r="AEE25"/>
      <c r="AEF25"/>
      <c r="AEG25"/>
      <c r="AEH25"/>
      <c r="AEI25"/>
      <c r="AEJ25"/>
      <c r="AEK25"/>
      <c r="AEL25"/>
      <c r="AEM25"/>
      <c r="AEN25"/>
      <c r="AEO25"/>
      <c r="AEP25"/>
      <c r="AEQ25"/>
      <c r="AER25"/>
      <c r="AES25"/>
      <c r="AET25"/>
      <c r="AEU25"/>
      <c r="AEV25"/>
      <c r="AEW25"/>
      <c r="AEX25"/>
      <c r="AEY25"/>
      <c r="AEZ25"/>
      <c r="AFA25"/>
      <c r="AFB25"/>
      <c r="AFC25"/>
      <c r="AFD25"/>
      <c r="AFE25"/>
      <c r="AFF25"/>
      <c r="AFG25"/>
      <c r="AFH25"/>
      <c r="AFI25"/>
      <c r="AFJ25"/>
      <c r="AFK25"/>
      <c r="AFL25"/>
      <c r="AFM25"/>
      <c r="AFN25"/>
      <c r="AFO25"/>
      <c r="AFP25"/>
      <c r="AFQ25"/>
      <c r="AFR25"/>
      <c r="AFS25"/>
      <c r="AFT25"/>
      <c r="AFU25"/>
      <c r="AFV25"/>
      <c r="AFW25"/>
      <c r="AFX25"/>
      <c r="AFY25"/>
      <c r="AFZ25"/>
      <c r="AGA25"/>
      <c r="AGB25"/>
      <c r="AGC25"/>
      <c r="AGD25"/>
      <c r="AGE25"/>
      <c r="AGF25"/>
      <c r="AGG25"/>
      <c r="AGH25"/>
      <c r="AGI25"/>
      <c r="AGJ25"/>
      <c r="AGK25"/>
      <c r="AGL25"/>
      <c r="AGM25"/>
      <c r="AGN25"/>
      <c r="AGO25"/>
      <c r="AGP25"/>
      <c r="AGQ25"/>
      <c r="AGR25"/>
      <c r="AGS25"/>
      <c r="AGT25"/>
      <c r="AGU25"/>
      <c r="AGV25"/>
      <c r="AGW25"/>
      <c r="AGX25"/>
      <c r="AGY25"/>
      <c r="AGZ25"/>
      <c r="AHA25"/>
      <c r="AHB25"/>
      <c r="AHC25"/>
      <c r="AHD25"/>
      <c r="AHE25"/>
      <c r="AHF25"/>
      <c r="AHG25"/>
      <c r="AHH25"/>
      <c r="AHI25"/>
      <c r="AHJ25"/>
      <c r="AHK25"/>
      <c r="AHL25"/>
      <c r="AHM25"/>
      <c r="AHN25"/>
      <c r="AHO25"/>
      <c r="AHP25"/>
      <c r="AHQ25"/>
      <c r="AHR25"/>
      <c r="AHS25"/>
      <c r="AHT25"/>
      <c r="AHU25"/>
      <c r="AHV25"/>
      <c r="AHW25"/>
      <c r="AHX25"/>
      <c r="AHY25"/>
      <c r="AHZ25"/>
      <c r="AIA25"/>
      <c r="AIB25"/>
      <c r="AIC25"/>
      <c r="AID25"/>
      <c r="AIE25"/>
      <c r="AIF25"/>
      <c r="AIG25"/>
      <c r="AIH25"/>
      <c r="AII25"/>
      <c r="AIJ25"/>
      <c r="AIK25"/>
      <c r="AIL25"/>
      <c r="AIM25"/>
      <c r="AIN25"/>
      <c r="AIO25"/>
      <c r="AIP25"/>
      <c r="AIQ25"/>
      <c r="AIR25"/>
      <c r="AIS25"/>
      <c r="AIT25"/>
      <c r="AIU25"/>
      <c r="AIV25"/>
      <c r="AIW25"/>
      <c r="AIX25"/>
      <c r="AIY25"/>
      <c r="AIZ25"/>
      <c r="AJA25"/>
      <c r="AJB25"/>
      <c r="AJC25"/>
      <c r="AJD25"/>
      <c r="AJE25"/>
      <c r="AJF25"/>
      <c r="AJG25"/>
      <c r="AJH25"/>
      <c r="AJI25"/>
      <c r="AJJ25"/>
      <c r="AJK25"/>
      <c r="AJL25"/>
      <c r="AJM25"/>
      <c r="AJN25"/>
      <c r="AJO25"/>
      <c r="AJP25"/>
      <c r="AJQ25"/>
      <c r="AJR25"/>
      <c r="AJS25"/>
      <c r="AJT25"/>
      <c r="AJU25"/>
      <c r="AJV25"/>
      <c r="AJW25"/>
      <c r="AJX25"/>
      <c r="AJY25"/>
      <c r="AJZ25"/>
      <c r="AKA25"/>
      <c r="AKB25"/>
      <c r="AKC25"/>
      <c r="AKD25"/>
      <c r="AKE25"/>
      <c r="AKF25"/>
      <c r="AKG25"/>
      <c r="AKH25"/>
      <c r="AKI25"/>
      <c r="AKJ25"/>
      <c r="AKK25"/>
      <c r="AKL25"/>
      <c r="AKM25"/>
      <c r="AKN25"/>
      <c r="AKO25"/>
      <c r="AKP25"/>
      <c r="AKQ25"/>
      <c r="AKR25"/>
      <c r="AKS25"/>
      <c r="AKT25"/>
      <c r="AKU25"/>
      <c r="AKV25"/>
      <c r="AKW25"/>
      <c r="AKX25"/>
      <c r="AKY25"/>
      <c r="AKZ25"/>
      <c r="ALA25"/>
      <c r="ALB25"/>
      <c r="ALC25"/>
      <c r="ALD25"/>
      <c r="ALE25"/>
      <c r="ALF25"/>
      <c r="ALG25"/>
      <c r="ALH25"/>
      <c r="ALI25"/>
      <c r="ALJ25"/>
      <c r="ALK25"/>
      <c r="ALL25"/>
      <c r="ALM25"/>
      <c r="ALN25"/>
      <c r="ALO25"/>
      <c r="ALP25"/>
      <c r="ALQ25"/>
      <c r="ALR25"/>
      <c r="ALS25"/>
      <c r="ALT25"/>
      <c r="ALU25"/>
      <c r="ALV25"/>
      <c r="ALW25"/>
      <c r="ALX25"/>
      <c r="ALY25"/>
      <c r="ALZ25"/>
      <c r="AMA25"/>
      <c r="AMB25"/>
      <c r="AMC25"/>
      <c r="AMD25"/>
      <c r="AME25"/>
      <c r="AMF25"/>
      <c r="AMG25"/>
      <c r="AMH25"/>
      <c r="AMI25"/>
      <c r="AMJ25"/>
      <c r="AMK25"/>
      <c r="AML25"/>
      <c r="AMM25"/>
      <c r="AMN25"/>
      <c r="AMO25"/>
      <c r="AMP25"/>
      <c r="AMQ25"/>
      <c r="AMR25"/>
      <c r="AMS25"/>
      <c r="AMT25"/>
      <c r="AMU25"/>
      <c r="AMV25"/>
      <c r="AMW25"/>
      <c r="AMX25"/>
      <c r="AMY25"/>
      <c r="AMZ25"/>
      <c r="ANA25"/>
      <c r="ANB25"/>
      <c r="ANC25"/>
      <c r="AND25"/>
      <c r="ANE25"/>
      <c r="ANF25"/>
      <c r="ANG25"/>
      <c r="ANH25"/>
      <c r="ANI25"/>
      <c r="ANJ25"/>
      <c r="ANK25"/>
      <c r="ANL25"/>
      <c r="ANM25"/>
      <c r="ANN25"/>
      <c r="ANO25"/>
      <c r="ANP25"/>
      <c r="ANQ25"/>
      <c r="ANR25"/>
      <c r="ANS25"/>
      <c r="ANT25"/>
      <c r="ANU25"/>
      <c r="ANV25"/>
      <c r="ANW25"/>
      <c r="ANX25"/>
      <c r="ANY25"/>
      <c r="ANZ25"/>
      <c r="AOA25"/>
      <c r="AOB25"/>
      <c r="AOC25"/>
      <c r="AOD25"/>
      <c r="AOE25"/>
      <c r="AOF25"/>
      <c r="AOG25"/>
      <c r="AOH25"/>
      <c r="AOI25"/>
      <c r="AOJ25"/>
      <c r="AOK25"/>
      <c r="AOL25"/>
      <c r="AOM25"/>
      <c r="AON25"/>
      <c r="AOO25"/>
      <c r="AOP25"/>
      <c r="AOQ25"/>
      <c r="AOR25"/>
      <c r="AOS25"/>
      <c r="AOT25"/>
      <c r="AOU25"/>
      <c r="AOV25"/>
      <c r="AOW25"/>
      <c r="AOX25"/>
      <c r="AOY25"/>
      <c r="AOZ25"/>
      <c r="APA25"/>
      <c r="APB25"/>
      <c r="APC25"/>
      <c r="APD25"/>
      <c r="APE25"/>
      <c r="APF25"/>
      <c r="APG25"/>
      <c r="APH25"/>
      <c r="API25"/>
      <c r="APJ25"/>
      <c r="APK25"/>
      <c r="APL25"/>
      <c r="APM25"/>
      <c r="APN25"/>
      <c r="APO25"/>
      <c r="APP25"/>
      <c r="APQ25"/>
      <c r="APR25"/>
      <c r="APS25"/>
      <c r="APT25"/>
      <c r="APU25"/>
      <c r="APV25"/>
      <c r="APW25"/>
      <c r="APX25"/>
      <c r="APY25"/>
      <c r="APZ25"/>
      <c r="AQA25"/>
      <c r="AQB25"/>
      <c r="AQC25"/>
      <c r="AQD25"/>
      <c r="AQE25"/>
      <c r="AQF25"/>
      <c r="AQG25"/>
      <c r="AQH25"/>
      <c r="AQI25"/>
      <c r="AQJ25"/>
      <c r="AQK25"/>
      <c r="AQL25"/>
      <c r="AQM25"/>
      <c r="AQN25"/>
      <c r="AQO25"/>
      <c r="AQP25"/>
      <c r="AQQ25"/>
      <c r="AQR25"/>
      <c r="AQS25"/>
      <c r="AQT25"/>
      <c r="AQU25"/>
      <c r="AQV25"/>
      <c r="AQW25"/>
      <c r="AQX25"/>
      <c r="AQY25"/>
      <c r="AQZ25"/>
      <c r="ARA25"/>
      <c r="ARB25"/>
      <c r="ARC25"/>
      <c r="ARD25"/>
      <c r="ARE25"/>
      <c r="ARF25"/>
      <c r="ARG25"/>
      <c r="ARH25"/>
      <c r="ARI25"/>
      <c r="ARJ25"/>
      <c r="ARK25"/>
      <c r="ARL25"/>
      <c r="ARM25"/>
      <c r="ARN25"/>
      <c r="ARO25"/>
      <c r="ARP25"/>
      <c r="ARQ25"/>
      <c r="ARR25"/>
      <c r="ARS25"/>
      <c r="ART25"/>
      <c r="ARU25"/>
      <c r="ARV25"/>
      <c r="ARW25"/>
      <c r="ARX25"/>
      <c r="ARY25"/>
      <c r="ARZ25"/>
      <c r="ASA25"/>
      <c r="ASB25"/>
      <c r="ASC25"/>
      <c r="ASD25"/>
      <c r="ASE25"/>
      <c r="ASF25"/>
      <c r="ASG25"/>
      <c r="ASH25"/>
      <c r="ASI25"/>
      <c r="ASJ25"/>
      <c r="ASK25"/>
      <c r="ASL25"/>
      <c r="ASM25"/>
      <c r="ASN25"/>
      <c r="ASO25"/>
      <c r="ASP25"/>
      <c r="ASQ25"/>
      <c r="ASR25"/>
      <c r="ASS25"/>
      <c r="AST25"/>
      <c r="ASU25"/>
      <c r="ASV25"/>
      <c r="ASW25"/>
      <c r="ASX25"/>
      <c r="ASY25"/>
      <c r="ASZ25"/>
      <c r="ATA25"/>
      <c r="ATB25"/>
      <c r="ATC25"/>
      <c r="ATD25"/>
      <c r="ATE25"/>
      <c r="ATF25"/>
      <c r="ATG25"/>
      <c r="ATH25"/>
      <c r="ATI25"/>
      <c r="ATJ25"/>
      <c r="ATK25"/>
      <c r="ATL25"/>
      <c r="ATM25"/>
      <c r="ATN25"/>
      <c r="ATO25"/>
      <c r="ATP25"/>
      <c r="ATQ25"/>
      <c r="ATR25"/>
      <c r="ATS25"/>
      <c r="ATT25"/>
      <c r="ATU25"/>
      <c r="ATV25"/>
      <c r="ATW25"/>
      <c r="ATX25"/>
      <c r="ATY25"/>
      <c r="ATZ25"/>
      <c r="AUA25"/>
      <c r="AUB25"/>
      <c r="AUC25"/>
      <c r="AUD25"/>
      <c r="AUE25"/>
      <c r="AUF25"/>
      <c r="AUG25"/>
      <c r="AUH25"/>
      <c r="AUI25"/>
      <c r="AUJ25"/>
      <c r="AUK25"/>
      <c r="AUL25"/>
      <c r="AUM25"/>
      <c r="AUN25"/>
      <c r="AUO25"/>
      <c r="AUP25"/>
      <c r="AUQ25"/>
      <c r="AUR25"/>
      <c r="AUS25"/>
      <c r="AUT25"/>
      <c r="AUU25"/>
      <c r="AUV25"/>
      <c r="AUW25"/>
      <c r="AUX25"/>
      <c r="AUY25"/>
      <c r="AUZ25"/>
      <c r="AVA25"/>
      <c r="AVB25"/>
      <c r="AVC25"/>
      <c r="AVD25"/>
      <c r="AVE25"/>
      <c r="AVF25"/>
      <c r="AVG25"/>
      <c r="AVH25"/>
      <c r="AVI25"/>
      <c r="AVJ25"/>
      <c r="AVK25"/>
      <c r="AVL25"/>
      <c r="AVM25"/>
      <c r="AVN25"/>
      <c r="AVO25"/>
      <c r="AVP25"/>
      <c r="AVQ25"/>
      <c r="AVR25"/>
      <c r="AVS25"/>
      <c r="AVT25"/>
      <c r="AVU25"/>
      <c r="AVV25"/>
      <c r="AVW25"/>
      <c r="AVX25"/>
      <c r="AVY25"/>
      <c r="AVZ25"/>
      <c r="AWA25"/>
      <c r="AWB25"/>
      <c r="AWC25"/>
      <c r="AWD25"/>
      <c r="AWE25"/>
      <c r="AWF25"/>
      <c r="AWG25"/>
      <c r="AWH25"/>
      <c r="AWI25"/>
      <c r="AWJ25"/>
      <c r="AWK25"/>
      <c r="AWL25"/>
      <c r="AWM25"/>
      <c r="AWN25"/>
      <c r="AWO25"/>
      <c r="AWP25"/>
      <c r="AWQ25"/>
      <c r="AWR25"/>
      <c r="AWS25"/>
      <c r="AWT25"/>
      <c r="AWU25"/>
      <c r="AWV25"/>
      <c r="AWW25"/>
      <c r="AWX25"/>
      <c r="AWY25"/>
      <c r="AWZ25"/>
      <c r="AXA25"/>
      <c r="AXB25"/>
      <c r="AXC25"/>
      <c r="AXD25"/>
      <c r="AXE25"/>
      <c r="AXF25"/>
      <c r="AXG25"/>
      <c r="AXH25"/>
      <c r="AXI25"/>
      <c r="AXJ25"/>
      <c r="AXK25"/>
      <c r="AXL25"/>
      <c r="AXM25"/>
      <c r="AXN25"/>
      <c r="AXO25"/>
      <c r="AXP25"/>
      <c r="AXQ25"/>
      <c r="AXR25"/>
      <c r="AXS25"/>
      <c r="AXT25"/>
      <c r="AXU25"/>
      <c r="AXV25"/>
      <c r="AXW25"/>
      <c r="AXX25"/>
      <c r="AXY25"/>
      <c r="AXZ25"/>
      <c r="AYA25"/>
      <c r="AYB25"/>
      <c r="AYC25"/>
      <c r="AYD25"/>
      <c r="AYE25"/>
      <c r="AYF25"/>
      <c r="AYG25"/>
      <c r="AYH25"/>
      <c r="AYI25"/>
      <c r="AYJ25"/>
      <c r="AYK25"/>
      <c r="AYL25"/>
      <c r="AYM25"/>
      <c r="AYN25"/>
      <c r="AYO25"/>
      <c r="AYP25"/>
      <c r="AYQ25"/>
      <c r="AYR25"/>
      <c r="AYS25"/>
      <c r="AYT25"/>
      <c r="AYU25"/>
      <c r="AYV25"/>
      <c r="AYW25"/>
      <c r="AYX25"/>
      <c r="AYY25"/>
      <c r="AYZ25"/>
      <c r="AZA25"/>
      <c r="AZB25"/>
      <c r="AZC25"/>
      <c r="AZD25"/>
      <c r="AZE25"/>
      <c r="AZF25"/>
      <c r="AZG25"/>
      <c r="AZH25"/>
      <c r="AZI25"/>
      <c r="AZJ25"/>
      <c r="AZK25"/>
      <c r="AZL25"/>
      <c r="AZM25"/>
      <c r="AZN25"/>
      <c r="AZO25"/>
      <c r="AZP25"/>
      <c r="AZQ25"/>
      <c r="AZR25"/>
      <c r="AZS25"/>
      <c r="AZT25"/>
      <c r="AZU25"/>
      <c r="AZV25"/>
      <c r="AZW25"/>
      <c r="AZX25"/>
      <c r="AZY25"/>
      <c r="AZZ25"/>
      <c r="BAA25"/>
      <c r="BAB25"/>
      <c r="BAC25"/>
      <c r="BAD25"/>
      <c r="BAE25"/>
      <c r="BAF25"/>
      <c r="BAG25"/>
      <c r="BAH25"/>
      <c r="BAI25"/>
      <c r="BAJ25"/>
      <c r="BAK25"/>
      <c r="BAL25"/>
      <c r="BAM25"/>
      <c r="BAN25"/>
      <c r="BAO25"/>
      <c r="BAP25"/>
      <c r="BAQ25"/>
      <c r="BAR25"/>
      <c r="BAS25"/>
      <c r="BAT25"/>
      <c r="BAU25"/>
      <c r="BAV25"/>
      <c r="BAW25"/>
      <c r="BAX25"/>
      <c r="BAY25"/>
      <c r="BAZ25"/>
      <c r="BBA25"/>
      <c r="BBB25"/>
      <c r="BBC25"/>
      <c r="BBD25"/>
      <c r="BBE25"/>
      <c r="BBF25"/>
      <c r="BBG25"/>
      <c r="BBH25"/>
      <c r="BBI25"/>
      <c r="BBJ25"/>
      <c r="BBK25"/>
      <c r="BBL25"/>
      <c r="BBM25"/>
      <c r="BBN25"/>
      <c r="BBO25"/>
      <c r="BBP25"/>
      <c r="BBQ25"/>
      <c r="BBR25"/>
      <c r="BBS25"/>
      <c r="BBT25"/>
      <c r="BBU25"/>
      <c r="BBV25"/>
      <c r="BBW25"/>
      <c r="BBX25"/>
      <c r="BBY25"/>
      <c r="BBZ25"/>
      <c r="BCA25"/>
      <c r="BCB25"/>
      <c r="BCC25"/>
      <c r="BCD25"/>
      <c r="BCE25"/>
      <c r="BCF25"/>
      <c r="BCG25"/>
      <c r="BCH25"/>
      <c r="BCI25"/>
      <c r="BCJ25"/>
      <c r="BCK25"/>
      <c r="BCL25"/>
      <c r="BCM25"/>
      <c r="BCN25"/>
      <c r="BCO25"/>
      <c r="BCP25"/>
      <c r="BCQ25"/>
      <c r="BCR25"/>
      <c r="BCS25"/>
      <c r="BCT25"/>
      <c r="BCU25"/>
      <c r="BCV25"/>
      <c r="BCW25"/>
      <c r="BCX25"/>
      <c r="BCY25"/>
      <c r="BCZ25"/>
      <c r="BDA25"/>
      <c r="BDB25"/>
      <c r="BDC25"/>
      <c r="BDD25"/>
      <c r="BDE25"/>
      <c r="BDF25"/>
      <c r="BDG25"/>
      <c r="BDH25"/>
      <c r="BDI25"/>
      <c r="BDJ25"/>
      <c r="BDK25"/>
      <c r="BDL25"/>
      <c r="BDM25"/>
      <c r="BDN25"/>
      <c r="BDO25"/>
      <c r="BDP25"/>
      <c r="BDQ25"/>
      <c r="BDR25"/>
      <c r="BDS25"/>
      <c r="BDT25"/>
      <c r="BDU25"/>
      <c r="BDV25"/>
      <c r="BDW25"/>
      <c r="BDX25"/>
      <c r="BDY25"/>
      <c r="BDZ25"/>
      <c r="BEA25"/>
      <c r="BEB25"/>
      <c r="BEC25"/>
      <c r="BED25"/>
      <c r="BEE25"/>
      <c r="BEF25"/>
      <c r="BEG25"/>
      <c r="BEH25"/>
      <c r="BEI25"/>
      <c r="BEJ25"/>
      <c r="BEK25"/>
      <c r="BEL25"/>
      <c r="BEM25"/>
      <c r="BEN25"/>
      <c r="BEO25"/>
      <c r="BEP25"/>
      <c r="BEQ25"/>
      <c r="BER25"/>
      <c r="BES25"/>
      <c r="BET25"/>
      <c r="BEU25"/>
      <c r="BEV25"/>
      <c r="BEW25"/>
      <c r="BEX25"/>
      <c r="BEY25"/>
      <c r="BEZ25"/>
      <c r="BFA25"/>
      <c r="BFB25"/>
      <c r="BFC25"/>
      <c r="BFD25"/>
      <c r="BFE25"/>
      <c r="BFF25"/>
      <c r="BFG25"/>
      <c r="BFH25"/>
      <c r="BFI25"/>
      <c r="BFJ25"/>
      <c r="BFK25"/>
      <c r="BFL25"/>
      <c r="BFM25"/>
      <c r="BFN25"/>
      <c r="BFO25"/>
      <c r="BFP25"/>
      <c r="BFQ25"/>
      <c r="BFR25"/>
      <c r="BFS25"/>
      <c r="BFT25"/>
      <c r="BFU25"/>
      <c r="BFV25"/>
      <c r="BFW25"/>
      <c r="BFX25"/>
      <c r="BFY25"/>
      <c r="BFZ25"/>
      <c r="BGA25"/>
      <c r="BGB25"/>
      <c r="BGC25"/>
      <c r="BGD25"/>
      <c r="BGE25"/>
      <c r="BGF25"/>
      <c r="BGG25"/>
      <c r="BGH25"/>
      <c r="BGI25"/>
      <c r="BGJ25"/>
      <c r="BGK25"/>
      <c r="BGL25"/>
      <c r="BGM25"/>
      <c r="BGN25"/>
      <c r="BGO25"/>
      <c r="BGP25"/>
      <c r="BGQ25"/>
      <c r="BGR25"/>
      <c r="BGS25"/>
      <c r="BGT25"/>
      <c r="BGU25"/>
      <c r="BGV25"/>
      <c r="BGW25"/>
      <c r="BGX25"/>
      <c r="BGY25"/>
      <c r="BGZ25"/>
      <c r="BHA25"/>
      <c r="BHB25"/>
      <c r="BHC25"/>
      <c r="BHD25"/>
      <c r="BHE25"/>
      <c r="BHF25"/>
      <c r="BHG25"/>
      <c r="BHH25"/>
      <c r="BHI25"/>
      <c r="BHJ25"/>
      <c r="BHK25"/>
      <c r="BHL25"/>
      <c r="BHM25"/>
      <c r="BHN25"/>
      <c r="BHO25"/>
      <c r="BHP25"/>
      <c r="BHQ25"/>
      <c r="BHR25"/>
      <c r="BHS25"/>
      <c r="BHT25"/>
      <c r="BHU25"/>
      <c r="BHV25"/>
      <c r="BHW25"/>
      <c r="BHX25"/>
      <c r="BHY25"/>
      <c r="BHZ25"/>
      <c r="BIA25"/>
      <c r="BIB25"/>
      <c r="BIC25"/>
      <c r="BID25"/>
      <c r="BIE25"/>
      <c r="BIF25"/>
      <c r="BIG25"/>
      <c r="BIH25"/>
      <c r="BII25"/>
      <c r="BIJ25"/>
      <c r="BIK25"/>
      <c r="BIL25"/>
      <c r="BIM25"/>
      <c r="BIN25"/>
      <c r="BIO25"/>
      <c r="BIP25"/>
      <c r="BIQ25"/>
      <c r="BIR25"/>
      <c r="BIS25"/>
      <c r="BIT25"/>
      <c r="BIU25"/>
      <c r="BIV25"/>
      <c r="BIW25"/>
      <c r="BIX25"/>
      <c r="BIY25"/>
      <c r="BIZ25"/>
      <c r="BJA25"/>
      <c r="BJB25"/>
      <c r="BJC25"/>
      <c r="BJD25"/>
      <c r="BJE25"/>
      <c r="BJF25"/>
      <c r="BJG25"/>
      <c r="BJH25"/>
      <c r="BJI25"/>
      <c r="BJJ25"/>
      <c r="BJK25"/>
      <c r="BJL25"/>
      <c r="BJM25"/>
      <c r="BJN25"/>
      <c r="BJO25"/>
      <c r="BJP25"/>
      <c r="BJQ25"/>
      <c r="BJR25"/>
      <c r="BJS25"/>
      <c r="BJT25"/>
      <c r="BJU25"/>
      <c r="BJV25"/>
      <c r="BJW25"/>
      <c r="BJX25"/>
      <c r="BJY25"/>
      <c r="BJZ25"/>
      <c r="BKA25"/>
      <c r="BKB25"/>
      <c r="BKC25"/>
      <c r="BKD25"/>
      <c r="BKE25"/>
      <c r="BKF25"/>
      <c r="BKG25"/>
      <c r="BKH25"/>
      <c r="BKI25"/>
      <c r="BKJ25"/>
      <c r="BKK25"/>
      <c r="BKL25"/>
      <c r="BKM25"/>
      <c r="BKN25"/>
      <c r="BKO25"/>
      <c r="BKP25"/>
      <c r="BKQ25"/>
      <c r="BKR25"/>
      <c r="BKS25"/>
      <c r="BKT25"/>
      <c r="BKU25"/>
      <c r="BKV25"/>
      <c r="BKW25"/>
      <c r="BKX25"/>
      <c r="BKY25"/>
      <c r="BKZ25"/>
      <c r="BLA25"/>
      <c r="BLB25"/>
      <c r="BLC25"/>
      <c r="BLD25"/>
      <c r="BLE25"/>
      <c r="BLF25"/>
      <c r="BLG25"/>
      <c r="BLH25"/>
      <c r="BLI25"/>
      <c r="BLJ25"/>
      <c r="BLK25"/>
      <c r="BLL25"/>
      <c r="BLM25"/>
      <c r="BLN25"/>
      <c r="BLO25"/>
      <c r="BLP25"/>
      <c r="BLQ25"/>
      <c r="BLR25"/>
      <c r="BLS25"/>
      <c r="BLT25"/>
      <c r="BLU25"/>
      <c r="BLV25"/>
      <c r="BLW25"/>
      <c r="BLX25"/>
      <c r="BLY25"/>
      <c r="BLZ25"/>
      <c r="BMA25"/>
      <c r="BMB25"/>
      <c r="BMC25"/>
      <c r="BMD25"/>
      <c r="BME25"/>
      <c r="BMF25"/>
      <c r="BMG25"/>
      <c r="BMH25"/>
      <c r="BMI25"/>
      <c r="BMJ25"/>
      <c r="BMK25"/>
      <c r="BML25"/>
      <c r="BMM25"/>
      <c r="BMN25"/>
      <c r="BMO25"/>
      <c r="BMP25"/>
      <c r="BMQ25"/>
      <c r="BMR25"/>
      <c r="BMS25"/>
      <c r="BMT25"/>
      <c r="BMU25"/>
      <c r="BMV25"/>
      <c r="BMW25"/>
      <c r="BMX25"/>
      <c r="BMY25"/>
      <c r="BMZ25"/>
      <c r="BNA25"/>
      <c r="BNB25"/>
      <c r="BNC25"/>
      <c r="BND25"/>
      <c r="BNE25"/>
      <c r="BNF25"/>
      <c r="BNG25"/>
      <c r="BNH25"/>
      <c r="BNI25"/>
      <c r="BNJ25"/>
      <c r="BNK25"/>
      <c r="BNL25"/>
      <c r="BNM25"/>
      <c r="BNN25"/>
      <c r="BNO25"/>
      <c r="BNP25"/>
      <c r="BNQ25"/>
      <c r="BNR25"/>
      <c r="BNS25"/>
      <c r="BNT25"/>
      <c r="BNU25"/>
      <c r="BNV25"/>
      <c r="BNW25"/>
      <c r="BNX25"/>
      <c r="BNY25"/>
      <c r="BNZ25"/>
      <c r="BOA25"/>
      <c r="BOB25"/>
      <c r="BOC25"/>
      <c r="BOD25"/>
      <c r="BOE25"/>
      <c r="BOF25"/>
      <c r="BOG25"/>
      <c r="BOH25"/>
      <c r="BOI25"/>
      <c r="BOJ25"/>
      <c r="BOK25"/>
      <c r="BOL25"/>
      <c r="BOM25"/>
      <c r="BON25"/>
      <c r="BOO25"/>
      <c r="BOP25"/>
      <c r="BOQ25"/>
      <c r="BOR25"/>
      <c r="BOS25"/>
      <c r="BOT25"/>
      <c r="BOU25"/>
      <c r="BOV25"/>
      <c r="BOW25"/>
      <c r="BOX25"/>
      <c r="BOY25"/>
      <c r="BOZ25"/>
      <c r="BPA25"/>
      <c r="BPB25"/>
      <c r="BPC25"/>
      <c r="BPD25"/>
      <c r="BPE25"/>
      <c r="BPF25"/>
      <c r="BPG25"/>
      <c r="BPH25"/>
      <c r="BPI25"/>
      <c r="BPJ25"/>
      <c r="BPK25"/>
      <c r="BPL25"/>
      <c r="BPM25"/>
      <c r="BPN25"/>
      <c r="BPO25"/>
      <c r="BPP25"/>
      <c r="BPQ25"/>
      <c r="BPR25"/>
      <c r="BPS25"/>
      <c r="BPT25"/>
      <c r="BPU25"/>
      <c r="BPV25"/>
      <c r="BPW25"/>
      <c r="BPX25"/>
      <c r="BPY25"/>
      <c r="BPZ25"/>
      <c r="BQA25"/>
      <c r="BQB25"/>
      <c r="BQC25"/>
      <c r="BQD25"/>
      <c r="BQE25"/>
      <c r="BQF25"/>
      <c r="BQG25"/>
      <c r="BQH25"/>
      <c r="BQI25"/>
      <c r="BQJ25"/>
      <c r="BQK25"/>
      <c r="BQL25"/>
      <c r="BQM25"/>
      <c r="BQN25"/>
      <c r="BQO25"/>
      <c r="BQP25"/>
      <c r="BQQ25"/>
      <c r="BQR25"/>
      <c r="BQS25"/>
      <c r="BQT25"/>
      <c r="BQU25"/>
      <c r="BQV25"/>
      <c r="BQW25"/>
      <c r="BQX25"/>
      <c r="BQY25"/>
      <c r="BQZ25"/>
      <c r="BRA25"/>
      <c r="BRB25"/>
      <c r="BRC25"/>
      <c r="BRD25"/>
      <c r="BRE25"/>
      <c r="BRF25"/>
      <c r="BRG25"/>
      <c r="BRH25"/>
      <c r="BRI25"/>
      <c r="BRJ25"/>
      <c r="BRK25"/>
      <c r="BRL25"/>
      <c r="BRM25"/>
      <c r="BRN25"/>
      <c r="BRO25"/>
      <c r="BRP25"/>
      <c r="BRQ25"/>
      <c r="BRR25"/>
      <c r="BRS25"/>
      <c r="BRT25"/>
      <c r="BRU25"/>
      <c r="BRV25"/>
      <c r="BRW25"/>
      <c r="BRX25"/>
      <c r="BRY25"/>
      <c r="BRZ25"/>
      <c r="BSA25"/>
      <c r="BSB25"/>
      <c r="BSC25"/>
      <c r="BSD25"/>
      <c r="BSE25"/>
      <c r="BSF25"/>
      <c r="BSG25"/>
      <c r="BSH25"/>
      <c r="BSI25"/>
      <c r="BSJ25"/>
      <c r="BSK25"/>
      <c r="BSL25"/>
      <c r="BSM25"/>
      <c r="BSN25"/>
      <c r="BSO25"/>
      <c r="BSP25"/>
      <c r="BSQ25"/>
      <c r="BSR25"/>
      <c r="BSS25"/>
      <c r="BST25"/>
      <c r="BSU25"/>
      <c r="BSV25"/>
      <c r="BSW25"/>
      <c r="BSX25"/>
      <c r="BSY25"/>
      <c r="BSZ25"/>
      <c r="BTA25"/>
      <c r="BTB25"/>
      <c r="BTC25"/>
      <c r="BTD25"/>
      <c r="BTE25"/>
      <c r="BTF25"/>
      <c r="BTG25"/>
      <c r="BTH25"/>
      <c r="BTI25"/>
      <c r="BTJ25"/>
      <c r="BTK25"/>
      <c r="BTL25"/>
      <c r="BTM25"/>
      <c r="BTN25"/>
      <c r="BTO25"/>
      <c r="BTP25"/>
      <c r="BTQ25"/>
      <c r="BTR25"/>
      <c r="BTS25"/>
      <c r="BTT25"/>
      <c r="BTU25"/>
      <c r="BTV25"/>
      <c r="BTW25"/>
      <c r="BTX25"/>
      <c r="BTY25"/>
      <c r="BTZ25"/>
      <c r="BUA25"/>
      <c r="BUB25"/>
      <c r="BUC25"/>
      <c r="BUD25"/>
      <c r="BUE25"/>
      <c r="BUF25"/>
      <c r="BUG25"/>
      <c r="BUH25"/>
      <c r="BUI25"/>
      <c r="BUJ25"/>
      <c r="BUK25"/>
      <c r="BUL25"/>
      <c r="BUM25"/>
      <c r="BUN25"/>
      <c r="BUO25"/>
      <c r="BUP25"/>
      <c r="BUQ25"/>
      <c r="BUR25"/>
      <c r="BUS25"/>
      <c r="BUT25"/>
      <c r="BUU25"/>
      <c r="BUV25"/>
      <c r="BUW25"/>
      <c r="BUX25"/>
      <c r="BUY25"/>
      <c r="BUZ25"/>
      <c r="BVA25"/>
      <c r="BVB25"/>
      <c r="BVC25"/>
      <c r="BVD25"/>
      <c r="BVE25"/>
      <c r="BVF25"/>
      <c r="BVG25"/>
      <c r="BVH25"/>
      <c r="BVI25"/>
      <c r="BVJ25"/>
      <c r="BVK25"/>
      <c r="BVL25"/>
      <c r="BVM25"/>
      <c r="BVN25"/>
      <c r="BVO25"/>
      <c r="BVP25"/>
      <c r="BVQ25"/>
      <c r="BVR25"/>
      <c r="BVS25"/>
      <c r="BVT25"/>
      <c r="BVU25"/>
      <c r="BVV25"/>
      <c r="BVW25"/>
      <c r="BVX25"/>
      <c r="BVY25"/>
      <c r="BVZ25"/>
      <c r="BWA25"/>
      <c r="BWB25"/>
      <c r="BWC25"/>
      <c r="BWD25"/>
      <c r="BWE25"/>
      <c r="BWF25"/>
      <c r="BWG25"/>
      <c r="BWH25"/>
      <c r="BWI25"/>
      <c r="BWJ25"/>
      <c r="BWK25"/>
      <c r="BWL25"/>
      <c r="BWM25"/>
      <c r="BWN25"/>
      <c r="BWO25"/>
      <c r="BWP25"/>
      <c r="BWQ25"/>
      <c r="BWR25"/>
      <c r="BWS25"/>
      <c r="BWT25"/>
      <c r="BWU25"/>
      <c r="BWV25"/>
      <c r="BWW25"/>
      <c r="BWX25"/>
      <c r="BWY25"/>
      <c r="BWZ25"/>
      <c r="BXA25"/>
      <c r="BXB25"/>
      <c r="BXC25"/>
      <c r="BXD25"/>
      <c r="BXE25"/>
      <c r="BXF25"/>
      <c r="BXG25"/>
      <c r="BXH25"/>
      <c r="BXI25"/>
      <c r="BXJ25"/>
      <c r="BXK25"/>
      <c r="BXL25"/>
      <c r="BXM25"/>
      <c r="BXN25"/>
      <c r="BXO25"/>
      <c r="BXP25"/>
      <c r="BXQ25"/>
      <c r="BXR25"/>
      <c r="BXS25"/>
      <c r="BXT25"/>
      <c r="BXU25"/>
      <c r="BXV25"/>
      <c r="BXW25"/>
      <c r="BXX25"/>
      <c r="BXY25"/>
      <c r="BXZ25"/>
      <c r="BYA25"/>
      <c r="BYB25"/>
      <c r="BYC25"/>
      <c r="BYD25"/>
      <c r="BYE25"/>
      <c r="BYF25"/>
      <c r="BYG25"/>
      <c r="BYH25"/>
      <c r="BYI25"/>
      <c r="BYJ25"/>
      <c r="BYK25"/>
      <c r="BYL25"/>
      <c r="BYM25"/>
      <c r="BYN25"/>
      <c r="BYO25"/>
      <c r="BYP25"/>
      <c r="BYQ25"/>
      <c r="BYR25"/>
      <c r="BYS25"/>
      <c r="BYT25"/>
      <c r="BYU25"/>
      <c r="BYV25"/>
      <c r="BYW25"/>
      <c r="BYX25"/>
      <c r="BYY25"/>
      <c r="BYZ25"/>
      <c r="BZA25"/>
      <c r="BZB25"/>
      <c r="BZC25"/>
      <c r="BZD25"/>
      <c r="BZE25"/>
      <c r="BZF25"/>
      <c r="BZG25"/>
      <c r="BZH25"/>
      <c r="BZI25"/>
      <c r="BZJ25"/>
      <c r="BZK25"/>
      <c r="BZL25"/>
      <c r="BZM25"/>
      <c r="BZN25"/>
      <c r="BZO25"/>
      <c r="BZP25"/>
      <c r="BZQ25"/>
      <c r="BZR25"/>
      <c r="BZS25"/>
      <c r="BZT25"/>
      <c r="BZU25"/>
      <c r="BZV25"/>
      <c r="BZW25"/>
      <c r="BZX25"/>
      <c r="BZY25"/>
      <c r="BZZ25"/>
      <c r="CAA25"/>
      <c r="CAB25"/>
      <c r="CAC25"/>
      <c r="CAD25"/>
      <c r="CAE25"/>
      <c r="CAF25"/>
      <c r="CAG25"/>
      <c r="CAH25"/>
      <c r="CAI25"/>
      <c r="CAJ25"/>
      <c r="CAK25"/>
      <c r="CAL25"/>
      <c r="CAM25"/>
      <c r="CAN25"/>
      <c r="CAO25"/>
      <c r="CAP25"/>
      <c r="CAQ25"/>
      <c r="CAR25"/>
      <c r="CAS25"/>
      <c r="CAT25"/>
      <c r="CAU25"/>
      <c r="CAV25"/>
      <c r="CAW25"/>
      <c r="CAX25"/>
      <c r="CAY25"/>
      <c r="CAZ25"/>
      <c r="CBA25"/>
      <c r="CBB25"/>
      <c r="CBC25"/>
      <c r="CBD25"/>
      <c r="CBE25"/>
      <c r="CBF25"/>
      <c r="CBG25"/>
      <c r="CBH25"/>
      <c r="CBI25"/>
      <c r="CBJ25"/>
      <c r="CBK25"/>
      <c r="CBL25"/>
      <c r="CBM25"/>
      <c r="CBN25"/>
      <c r="CBO25"/>
      <c r="CBP25"/>
      <c r="CBQ25"/>
      <c r="CBR25"/>
      <c r="CBS25"/>
      <c r="CBT25"/>
      <c r="CBU25"/>
      <c r="CBV25"/>
      <c r="CBW25"/>
      <c r="CBX25"/>
      <c r="CBY25"/>
      <c r="CBZ25"/>
      <c r="CCA25"/>
      <c r="CCB25"/>
      <c r="CCC25"/>
      <c r="CCD25"/>
      <c r="CCE25"/>
      <c r="CCF25"/>
      <c r="CCG25"/>
      <c r="CCH25"/>
      <c r="CCI25"/>
      <c r="CCJ25"/>
      <c r="CCK25"/>
      <c r="CCL25"/>
      <c r="CCM25"/>
      <c r="CCN25"/>
      <c r="CCO25"/>
      <c r="CCP25"/>
      <c r="CCQ25"/>
      <c r="CCR25"/>
      <c r="CCS25"/>
      <c r="CCT25"/>
      <c r="CCU25"/>
      <c r="CCV25"/>
      <c r="CCW25"/>
      <c r="CCX25"/>
      <c r="CCY25"/>
      <c r="CCZ25"/>
      <c r="CDA25"/>
      <c r="CDB25"/>
      <c r="CDC25"/>
      <c r="CDD25"/>
      <c r="CDE25"/>
      <c r="CDF25"/>
      <c r="CDG25"/>
      <c r="CDH25"/>
      <c r="CDI25"/>
      <c r="CDJ25"/>
      <c r="CDK25"/>
      <c r="CDL25"/>
      <c r="CDM25"/>
      <c r="CDN25"/>
      <c r="CDO25"/>
      <c r="CDP25"/>
      <c r="CDQ25"/>
      <c r="CDR25"/>
      <c r="CDS25"/>
      <c r="CDT25"/>
      <c r="CDU25"/>
      <c r="CDV25"/>
      <c r="CDW25"/>
      <c r="CDX25"/>
      <c r="CDY25"/>
      <c r="CDZ25"/>
      <c r="CEA25"/>
      <c r="CEB25"/>
      <c r="CEC25"/>
      <c r="CED25"/>
      <c r="CEE25"/>
      <c r="CEF25"/>
      <c r="CEG25"/>
      <c r="CEH25"/>
      <c r="CEI25"/>
      <c r="CEJ25"/>
      <c r="CEK25"/>
      <c r="CEL25"/>
      <c r="CEM25"/>
      <c r="CEN25"/>
      <c r="CEO25"/>
      <c r="CEP25"/>
      <c r="CEQ25"/>
      <c r="CER25"/>
      <c r="CES25"/>
      <c r="CET25"/>
      <c r="CEU25"/>
      <c r="CEV25"/>
      <c r="CEW25"/>
      <c r="CEX25"/>
      <c r="CEY25"/>
      <c r="CEZ25"/>
      <c r="CFA25"/>
      <c r="CFB25"/>
      <c r="CFC25"/>
      <c r="CFD25"/>
      <c r="CFE25"/>
      <c r="CFF25"/>
      <c r="CFG25"/>
      <c r="CFH25"/>
      <c r="CFI25"/>
      <c r="CFJ25"/>
      <c r="CFK25"/>
      <c r="CFL25"/>
      <c r="CFM25"/>
      <c r="CFN25"/>
      <c r="CFO25"/>
      <c r="CFP25"/>
      <c r="CFQ25"/>
      <c r="CFR25"/>
      <c r="CFS25"/>
      <c r="CFT25"/>
      <c r="CFU25"/>
      <c r="CFV25"/>
      <c r="CFW25"/>
      <c r="CFX25"/>
      <c r="CFY25"/>
      <c r="CFZ25"/>
      <c r="CGA25"/>
      <c r="CGB25"/>
      <c r="CGC25"/>
      <c r="CGD25"/>
      <c r="CGE25"/>
      <c r="CGF25"/>
      <c r="CGG25"/>
      <c r="CGH25"/>
      <c r="CGI25"/>
      <c r="CGJ25"/>
      <c r="CGK25"/>
      <c r="CGL25"/>
      <c r="CGM25"/>
      <c r="CGN25"/>
      <c r="CGO25"/>
      <c r="CGP25"/>
      <c r="CGQ25"/>
      <c r="CGR25"/>
      <c r="CGS25"/>
      <c r="CGT25"/>
      <c r="CGU25"/>
      <c r="CGV25"/>
      <c r="CGW25"/>
      <c r="CGX25"/>
      <c r="CGY25"/>
      <c r="CGZ25"/>
      <c r="CHA25"/>
      <c r="CHB25"/>
      <c r="CHC25"/>
      <c r="CHD25"/>
      <c r="CHE25"/>
      <c r="CHF25"/>
      <c r="CHG25"/>
      <c r="CHH25"/>
      <c r="CHI25"/>
      <c r="CHJ25"/>
      <c r="CHK25"/>
      <c r="CHL25"/>
      <c r="CHM25"/>
      <c r="CHN25"/>
      <c r="CHO25"/>
      <c r="CHP25"/>
      <c r="CHQ25"/>
      <c r="CHR25"/>
      <c r="CHS25"/>
      <c r="CHT25"/>
      <c r="CHU25"/>
      <c r="CHV25"/>
      <c r="CHW25"/>
      <c r="CHX25"/>
      <c r="CHY25"/>
      <c r="CHZ25"/>
      <c r="CIA25"/>
      <c r="CIB25"/>
      <c r="CIC25"/>
      <c r="CID25"/>
      <c r="CIE25"/>
      <c r="CIF25"/>
      <c r="CIG25"/>
      <c r="CIH25"/>
      <c r="CII25"/>
      <c r="CIJ25"/>
      <c r="CIK25"/>
      <c r="CIL25"/>
      <c r="CIM25"/>
      <c r="CIN25"/>
      <c r="CIO25"/>
      <c r="CIP25"/>
      <c r="CIQ25"/>
      <c r="CIR25"/>
      <c r="CIS25"/>
      <c r="CIT25"/>
      <c r="CIU25"/>
      <c r="CIV25"/>
      <c r="CIW25"/>
      <c r="CIX25"/>
      <c r="CIY25"/>
      <c r="CIZ25"/>
      <c r="CJA25"/>
      <c r="CJB25"/>
      <c r="CJC25"/>
      <c r="CJD25"/>
      <c r="CJE25"/>
      <c r="CJF25"/>
      <c r="CJG25"/>
      <c r="CJH25"/>
      <c r="CJI25"/>
      <c r="CJJ25"/>
      <c r="CJK25"/>
      <c r="CJL25"/>
      <c r="CJM25"/>
      <c r="CJN25"/>
      <c r="CJO25"/>
      <c r="CJP25"/>
      <c r="CJQ25"/>
      <c r="CJR25"/>
      <c r="CJS25"/>
      <c r="CJT25"/>
      <c r="CJU25"/>
      <c r="CJV25"/>
      <c r="CJW25"/>
      <c r="CJX25"/>
      <c r="CJY25"/>
      <c r="CJZ25"/>
      <c r="CKA25"/>
      <c r="CKB25"/>
      <c r="CKC25"/>
      <c r="CKD25"/>
      <c r="CKE25"/>
      <c r="CKF25"/>
      <c r="CKG25"/>
      <c r="CKH25"/>
      <c r="CKI25"/>
      <c r="CKJ25"/>
      <c r="CKK25"/>
      <c r="CKL25"/>
      <c r="CKM25"/>
      <c r="CKN25"/>
      <c r="CKO25"/>
      <c r="CKP25"/>
      <c r="CKQ25"/>
      <c r="CKR25"/>
      <c r="CKS25"/>
      <c r="CKT25"/>
      <c r="CKU25"/>
      <c r="CKV25"/>
      <c r="CKW25"/>
      <c r="CKX25"/>
      <c r="CKY25"/>
      <c r="CKZ25"/>
      <c r="CLA25"/>
      <c r="CLB25"/>
      <c r="CLC25"/>
      <c r="CLD25"/>
      <c r="CLE25"/>
      <c r="CLF25"/>
      <c r="CLG25"/>
      <c r="CLH25"/>
      <c r="CLI25"/>
      <c r="CLJ25"/>
      <c r="CLK25"/>
      <c r="CLL25"/>
      <c r="CLM25"/>
      <c r="CLN25"/>
      <c r="CLO25"/>
      <c r="CLP25"/>
      <c r="CLQ25"/>
      <c r="CLR25"/>
      <c r="CLS25"/>
      <c r="CLT25"/>
      <c r="CLU25"/>
      <c r="CLV25"/>
      <c r="CLW25"/>
      <c r="CLX25"/>
      <c r="CLY25"/>
      <c r="CLZ25"/>
      <c r="CMA25"/>
      <c r="CMB25"/>
      <c r="CMC25"/>
      <c r="CMD25"/>
      <c r="CME25"/>
      <c r="CMF25"/>
      <c r="CMG25"/>
      <c r="CMH25"/>
      <c r="CMI25"/>
      <c r="CMJ25"/>
      <c r="CMK25"/>
      <c r="CML25"/>
      <c r="CMM25"/>
      <c r="CMN25"/>
      <c r="CMO25"/>
      <c r="CMP25"/>
      <c r="CMQ25"/>
      <c r="CMR25"/>
      <c r="CMS25"/>
      <c r="CMT25"/>
      <c r="CMU25"/>
      <c r="CMV25"/>
      <c r="CMW25"/>
      <c r="CMX25"/>
      <c r="CMY25"/>
      <c r="CMZ25"/>
      <c r="CNA25"/>
      <c r="CNB25"/>
      <c r="CNC25"/>
      <c r="CND25"/>
      <c r="CNE25"/>
      <c r="CNF25"/>
      <c r="CNG25"/>
      <c r="CNH25"/>
      <c r="CNI25"/>
      <c r="CNJ25"/>
      <c r="CNK25"/>
      <c r="CNL25"/>
      <c r="CNM25"/>
      <c r="CNN25"/>
      <c r="CNO25"/>
      <c r="CNP25"/>
      <c r="CNQ25"/>
      <c r="CNR25"/>
      <c r="CNS25"/>
      <c r="CNT25"/>
      <c r="CNU25"/>
      <c r="CNV25"/>
      <c r="CNW25"/>
      <c r="CNX25"/>
      <c r="CNY25"/>
      <c r="CNZ25"/>
      <c r="COA25"/>
      <c r="COB25"/>
      <c r="COC25"/>
      <c r="COD25"/>
      <c r="COE25"/>
      <c r="COF25"/>
      <c r="COG25"/>
      <c r="COH25"/>
      <c r="COI25"/>
      <c r="COJ25"/>
      <c r="COK25"/>
      <c r="COL25"/>
      <c r="COM25"/>
      <c r="CON25"/>
      <c r="COO25"/>
      <c r="COP25"/>
      <c r="COQ25"/>
      <c r="COR25"/>
      <c r="COS25"/>
      <c r="COT25"/>
      <c r="COU25"/>
      <c r="COV25"/>
      <c r="COW25"/>
      <c r="COX25"/>
      <c r="COY25"/>
      <c r="COZ25"/>
      <c r="CPA25"/>
      <c r="CPB25"/>
      <c r="CPC25"/>
      <c r="CPD25"/>
      <c r="CPE25"/>
      <c r="CPF25"/>
      <c r="CPG25"/>
      <c r="CPH25"/>
      <c r="CPI25"/>
      <c r="CPJ25"/>
      <c r="CPK25"/>
      <c r="CPL25"/>
      <c r="CPM25"/>
      <c r="CPN25"/>
      <c r="CPO25"/>
      <c r="CPP25"/>
      <c r="CPQ25"/>
      <c r="CPR25"/>
      <c r="CPS25"/>
      <c r="CPT25"/>
      <c r="CPU25"/>
      <c r="CPV25"/>
      <c r="CPW25"/>
      <c r="CPX25"/>
      <c r="CPY25"/>
      <c r="CPZ25"/>
      <c r="CQA25"/>
      <c r="CQB25"/>
      <c r="CQC25"/>
      <c r="CQD25"/>
      <c r="CQE25"/>
      <c r="CQF25"/>
      <c r="CQG25"/>
      <c r="CQH25"/>
      <c r="CQI25"/>
      <c r="CQJ25"/>
      <c r="CQK25"/>
      <c r="CQL25"/>
      <c r="CQM25"/>
      <c r="CQN25"/>
      <c r="CQO25"/>
      <c r="CQP25"/>
      <c r="CQQ25"/>
      <c r="CQR25"/>
      <c r="CQS25"/>
      <c r="CQT25"/>
      <c r="CQU25"/>
      <c r="CQV25"/>
      <c r="CQW25"/>
      <c r="CQX25"/>
      <c r="CQY25"/>
      <c r="CQZ25"/>
      <c r="CRA25"/>
      <c r="CRB25"/>
      <c r="CRC25"/>
      <c r="CRD25"/>
      <c r="CRE25"/>
      <c r="CRF25"/>
      <c r="CRG25"/>
      <c r="CRH25"/>
      <c r="CRI25"/>
      <c r="CRJ25"/>
      <c r="CRK25"/>
      <c r="CRL25"/>
      <c r="CRM25"/>
      <c r="CRN25"/>
      <c r="CRO25"/>
      <c r="CRP25"/>
      <c r="CRQ25"/>
      <c r="CRR25"/>
      <c r="CRS25"/>
      <c r="CRT25"/>
      <c r="CRU25"/>
      <c r="CRV25"/>
      <c r="CRW25"/>
      <c r="CRX25"/>
      <c r="CRY25"/>
      <c r="CRZ25"/>
      <c r="CSA25"/>
      <c r="CSB25"/>
      <c r="CSC25"/>
      <c r="CSD25"/>
      <c r="CSE25"/>
      <c r="CSF25"/>
      <c r="CSG25"/>
      <c r="CSH25"/>
      <c r="CSI25"/>
      <c r="CSJ25"/>
      <c r="CSK25"/>
      <c r="CSL25"/>
      <c r="CSM25"/>
      <c r="CSN25"/>
      <c r="CSO25"/>
      <c r="CSP25"/>
      <c r="CSQ25"/>
      <c r="CSR25"/>
      <c r="CSS25"/>
      <c r="CST25"/>
      <c r="CSU25"/>
      <c r="CSV25"/>
      <c r="CSW25"/>
      <c r="CSX25"/>
      <c r="CSY25"/>
      <c r="CSZ25"/>
      <c r="CTA25"/>
      <c r="CTB25"/>
      <c r="CTC25"/>
      <c r="CTD25"/>
      <c r="CTE25"/>
      <c r="CTF25"/>
      <c r="CTG25"/>
      <c r="CTH25"/>
      <c r="CTI25"/>
      <c r="CTJ25"/>
      <c r="CTK25"/>
      <c r="CTL25"/>
      <c r="CTM25"/>
      <c r="CTN25"/>
      <c r="CTO25"/>
      <c r="CTP25"/>
      <c r="CTQ25"/>
      <c r="CTR25"/>
      <c r="CTS25"/>
      <c r="CTT25"/>
      <c r="CTU25"/>
      <c r="CTV25"/>
      <c r="CTW25"/>
      <c r="CTX25"/>
      <c r="CTY25"/>
      <c r="CTZ25"/>
      <c r="CUA25"/>
      <c r="CUB25"/>
      <c r="CUC25"/>
      <c r="CUD25"/>
      <c r="CUE25"/>
      <c r="CUF25"/>
      <c r="CUG25"/>
      <c r="CUH25"/>
      <c r="CUI25"/>
      <c r="CUJ25"/>
      <c r="CUK25"/>
      <c r="CUL25"/>
      <c r="CUM25"/>
      <c r="CUN25"/>
      <c r="CUO25"/>
      <c r="CUP25"/>
      <c r="CUQ25"/>
      <c r="CUR25"/>
      <c r="CUS25"/>
      <c r="CUT25"/>
      <c r="CUU25"/>
      <c r="CUV25"/>
      <c r="CUW25"/>
      <c r="CUX25"/>
      <c r="CUY25"/>
      <c r="CUZ25"/>
      <c r="CVA25"/>
      <c r="CVB25"/>
      <c r="CVC25"/>
      <c r="CVD25"/>
      <c r="CVE25"/>
      <c r="CVF25"/>
      <c r="CVG25"/>
      <c r="CVH25"/>
      <c r="CVI25"/>
      <c r="CVJ25"/>
      <c r="CVK25"/>
      <c r="CVL25"/>
      <c r="CVM25"/>
      <c r="CVN25"/>
      <c r="CVO25"/>
      <c r="CVP25"/>
      <c r="CVQ25"/>
      <c r="CVR25"/>
      <c r="CVS25"/>
      <c r="CVT25"/>
      <c r="CVU25"/>
      <c r="CVV25"/>
      <c r="CVW25"/>
      <c r="CVX25"/>
      <c r="CVY25"/>
      <c r="CVZ25"/>
      <c r="CWA25"/>
      <c r="CWB25"/>
      <c r="CWC25"/>
      <c r="CWD25"/>
      <c r="CWE25"/>
      <c r="CWF25"/>
      <c r="CWG25"/>
      <c r="CWH25"/>
      <c r="CWI25"/>
      <c r="CWJ25"/>
      <c r="CWK25"/>
      <c r="CWL25"/>
      <c r="CWM25"/>
      <c r="CWN25"/>
      <c r="CWO25"/>
      <c r="CWP25"/>
      <c r="CWQ25"/>
      <c r="CWR25"/>
      <c r="CWS25"/>
      <c r="CWT25"/>
      <c r="CWU25"/>
      <c r="CWV25"/>
      <c r="CWW25"/>
      <c r="CWX25"/>
      <c r="CWY25"/>
      <c r="CWZ25"/>
      <c r="CXA25"/>
      <c r="CXB25"/>
      <c r="CXC25"/>
      <c r="CXD25"/>
      <c r="CXE25"/>
      <c r="CXF25"/>
      <c r="CXG25"/>
      <c r="CXH25"/>
      <c r="CXI25"/>
      <c r="CXJ25"/>
      <c r="CXK25"/>
      <c r="CXL25"/>
      <c r="CXM25"/>
      <c r="CXN25"/>
      <c r="CXO25"/>
      <c r="CXP25"/>
      <c r="CXQ25"/>
      <c r="CXR25"/>
      <c r="CXS25"/>
      <c r="CXT25"/>
      <c r="CXU25"/>
      <c r="CXV25"/>
      <c r="CXW25"/>
      <c r="CXX25"/>
      <c r="CXY25"/>
      <c r="CXZ25"/>
      <c r="CYA25"/>
      <c r="CYB25"/>
      <c r="CYC25"/>
      <c r="CYD25"/>
      <c r="CYE25"/>
      <c r="CYF25"/>
      <c r="CYG25"/>
      <c r="CYH25"/>
      <c r="CYI25"/>
      <c r="CYJ25"/>
      <c r="CYK25"/>
      <c r="CYL25"/>
      <c r="CYM25"/>
      <c r="CYN25"/>
      <c r="CYO25"/>
      <c r="CYP25"/>
      <c r="CYQ25"/>
      <c r="CYR25"/>
      <c r="CYS25"/>
      <c r="CYT25"/>
      <c r="CYU25"/>
      <c r="CYV25"/>
      <c r="CYW25"/>
      <c r="CYX25"/>
      <c r="CYY25"/>
      <c r="CYZ25"/>
      <c r="CZA25"/>
      <c r="CZB25"/>
      <c r="CZC25"/>
      <c r="CZD25"/>
      <c r="CZE25"/>
      <c r="CZF25"/>
      <c r="CZG25"/>
      <c r="CZH25"/>
      <c r="CZI25"/>
      <c r="CZJ25"/>
      <c r="CZK25"/>
      <c r="CZL25"/>
      <c r="CZM25"/>
      <c r="CZN25"/>
      <c r="CZO25"/>
      <c r="CZP25"/>
      <c r="CZQ25"/>
      <c r="CZR25"/>
      <c r="CZS25"/>
      <c r="CZT25"/>
      <c r="CZU25"/>
      <c r="CZV25"/>
      <c r="CZW25"/>
      <c r="CZX25"/>
      <c r="CZY25"/>
      <c r="CZZ25"/>
      <c r="DAA25"/>
      <c r="DAB25"/>
      <c r="DAC25"/>
      <c r="DAD25"/>
      <c r="DAE25"/>
      <c r="DAF25"/>
      <c r="DAG25"/>
      <c r="DAH25"/>
      <c r="DAI25"/>
      <c r="DAJ25"/>
      <c r="DAK25"/>
      <c r="DAL25"/>
      <c r="DAM25"/>
      <c r="DAN25"/>
      <c r="DAO25"/>
      <c r="DAP25"/>
      <c r="DAQ25"/>
      <c r="DAR25"/>
      <c r="DAS25"/>
      <c r="DAT25"/>
      <c r="DAU25"/>
      <c r="DAV25"/>
      <c r="DAW25"/>
      <c r="DAX25"/>
      <c r="DAY25"/>
      <c r="DAZ25"/>
      <c r="DBA25"/>
      <c r="DBB25"/>
      <c r="DBC25"/>
      <c r="DBD25"/>
      <c r="DBE25"/>
      <c r="DBF25"/>
      <c r="DBG25"/>
      <c r="DBH25"/>
      <c r="DBI25"/>
      <c r="DBJ25"/>
      <c r="DBK25"/>
      <c r="DBL25"/>
      <c r="DBM25"/>
      <c r="DBN25"/>
      <c r="DBO25"/>
      <c r="DBP25"/>
      <c r="DBQ25"/>
      <c r="DBR25"/>
      <c r="DBS25"/>
      <c r="DBT25"/>
      <c r="DBU25"/>
      <c r="DBV25"/>
      <c r="DBW25"/>
      <c r="DBX25"/>
      <c r="DBY25"/>
      <c r="DBZ25"/>
      <c r="DCA25"/>
      <c r="DCB25"/>
      <c r="DCC25"/>
      <c r="DCD25"/>
      <c r="DCE25"/>
      <c r="DCF25"/>
      <c r="DCG25"/>
      <c r="DCH25"/>
      <c r="DCI25"/>
      <c r="DCJ25"/>
      <c r="DCK25"/>
      <c r="DCL25"/>
      <c r="DCM25"/>
      <c r="DCN25"/>
      <c r="DCO25"/>
      <c r="DCP25"/>
      <c r="DCQ25"/>
      <c r="DCR25"/>
      <c r="DCS25"/>
      <c r="DCT25"/>
      <c r="DCU25"/>
      <c r="DCV25"/>
      <c r="DCW25"/>
      <c r="DCX25"/>
      <c r="DCY25"/>
      <c r="DCZ25"/>
      <c r="DDA25"/>
      <c r="DDB25"/>
      <c r="DDC25"/>
      <c r="DDD25"/>
      <c r="DDE25"/>
      <c r="DDF25"/>
      <c r="DDG25"/>
      <c r="DDH25"/>
      <c r="DDI25"/>
      <c r="DDJ25"/>
      <c r="DDK25"/>
      <c r="DDL25"/>
      <c r="DDM25"/>
      <c r="DDN25"/>
      <c r="DDO25"/>
      <c r="DDP25"/>
      <c r="DDQ25"/>
      <c r="DDR25"/>
      <c r="DDS25"/>
      <c r="DDT25"/>
      <c r="DDU25"/>
      <c r="DDV25"/>
      <c r="DDW25"/>
      <c r="DDX25"/>
      <c r="DDY25"/>
      <c r="DDZ25"/>
      <c r="DEA25"/>
      <c r="DEB25"/>
      <c r="DEC25"/>
      <c r="DED25"/>
      <c r="DEE25"/>
      <c r="DEF25"/>
      <c r="DEG25"/>
      <c r="DEH25"/>
      <c r="DEI25"/>
      <c r="DEJ25"/>
      <c r="DEK25"/>
      <c r="DEL25"/>
      <c r="DEM25"/>
      <c r="DEN25"/>
      <c r="DEO25"/>
      <c r="DEP25"/>
      <c r="DEQ25"/>
      <c r="DER25"/>
      <c r="DES25"/>
      <c r="DET25"/>
      <c r="DEU25"/>
      <c r="DEV25"/>
      <c r="DEW25"/>
      <c r="DEX25"/>
      <c r="DEY25"/>
      <c r="DEZ25"/>
      <c r="DFA25"/>
      <c r="DFB25"/>
      <c r="DFC25"/>
      <c r="DFD25"/>
      <c r="DFE25"/>
      <c r="DFF25"/>
      <c r="DFG25"/>
      <c r="DFH25"/>
      <c r="DFI25"/>
      <c r="DFJ25"/>
      <c r="DFK25"/>
      <c r="DFL25"/>
      <c r="DFM25"/>
      <c r="DFN25"/>
      <c r="DFO25"/>
      <c r="DFP25"/>
      <c r="DFQ25"/>
      <c r="DFR25"/>
      <c r="DFS25"/>
      <c r="DFT25"/>
      <c r="DFU25"/>
      <c r="DFV25"/>
      <c r="DFW25"/>
      <c r="DFX25"/>
      <c r="DFY25"/>
      <c r="DFZ25"/>
      <c r="DGA25"/>
      <c r="DGB25"/>
      <c r="DGC25"/>
      <c r="DGD25"/>
      <c r="DGE25"/>
      <c r="DGF25"/>
      <c r="DGG25"/>
      <c r="DGH25"/>
      <c r="DGI25"/>
      <c r="DGJ25"/>
      <c r="DGK25"/>
      <c r="DGL25"/>
      <c r="DGM25"/>
      <c r="DGN25"/>
      <c r="DGO25"/>
      <c r="DGP25"/>
      <c r="DGQ25"/>
      <c r="DGR25"/>
      <c r="DGS25"/>
      <c r="DGT25"/>
      <c r="DGU25"/>
      <c r="DGV25"/>
      <c r="DGW25"/>
      <c r="DGX25"/>
      <c r="DGY25"/>
      <c r="DGZ25"/>
      <c r="DHA25"/>
      <c r="DHB25"/>
      <c r="DHC25"/>
      <c r="DHD25"/>
      <c r="DHE25"/>
      <c r="DHF25"/>
      <c r="DHG25"/>
      <c r="DHH25"/>
      <c r="DHI25"/>
      <c r="DHJ25"/>
      <c r="DHK25"/>
      <c r="DHL25"/>
      <c r="DHM25"/>
      <c r="DHN25"/>
      <c r="DHO25"/>
      <c r="DHP25"/>
      <c r="DHQ25"/>
      <c r="DHR25"/>
      <c r="DHS25"/>
      <c r="DHT25"/>
      <c r="DHU25"/>
      <c r="DHV25"/>
      <c r="DHW25"/>
      <c r="DHX25"/>
      <c r="DHY25"/>
      <c r="DHZ25"/>
      <c r="DIA25"/>
      <c r="DIB25"/>
      <c r="DIC25"/>
      <c r="DID25"/>
      <c r="DIE25"/>
      <c r="DIF25"/>
      <c r="DIG25"/>
      <c r="DIH25"/>
      <c r="DII25"/>
      <c r="DIJ25"/>
      <c r="DIK25"/>
      <c r="DIL25"/>
      <c r="DIM25"/>
      <c r="DIN25"/>
      <c r="DIO25"/>
      <c r="DIP25"/>
      <c r="DIQ25"/>
      <c r="DIR25"/>
      <c r="DIS25"/>
      <c r="DIT25"/>
      <c r="DIU25"/>
      <c r="DIV25"/>
      <c r="DIW25"/>
      <c r="DIX25"/>
      <c r="DIY25"/>
      <c r="DIZ25"/>
      <c r="DJA25"/>
      <c r="DJB25"/>
      <c r="DJC25"/>
      <c r="DJD25"/>
      <c r="DJE25"/>
      <c r="DJF25"/>
      <c r="DJG25"/>
      <c r="DJH25"/>
      <c r="DJI25"/>
      <c r="DJJ25"/>
      <c r="DJK25"/>
      <c r="DJL25"/>
      <c r="DJM25"/>
      <c r="DJN25"/>
      <c r="DJO25"/>
      <c r="DJP25"/>
      <c r="DJQ25"/>
      <c r="DJR25"/>
      <c r="DJS25"/>
      <c r="DJT25"/>
      <c r="DJU25"/>
      <c r="DJV25"/>
      <c r="DJW25"/>
      <c r="DJX25"/>
      <c r="DJY25"/>
      <c r="DJZ25"/>
      <c r="DKA25"/>
      <c r="DKB25"/>
      <c r="DKC25"/>
      <c r="DKD25"/>
      <c r="DKE25"/>
      <c r="DKF25"/>
      <c r="DKG25"/>
      <c r="DKH25"/>
      <c r="DKI25"/>
      <c r="DKJ25"/>
      <c r="DKK25"/>
      <c r="DKL25"/>
      <c r="DKM25"/>
      <c r="DKN25"/>
      <c r="DKO25"/>
      <c r="DKP25"/>
      <c r="DKQ25"/>
      <c r="DKR25"/>
      <c r="DKS25"/>
      <c r="DKT25"/>
      <c r="DKU25"/>
      <c r="DKV25"/>
      <c r="DKW25"/>
      <c r="DKX25"/>
      <c r="DKY25"/>
      <c r="DKZ25"/>
      <c r="DLA25"/>
      <c r="DLB25"/>
      <c r="DLC25"/>
      <c r="DLD25"/>
      <c r="DLE25"/>
      <c r="DLF25"/>
      <c r="DLG25"/>
      <c r="DLH25"/>
      <c r="DLI25"/>
      <c r="DLJ25"/>
      <c r="DLK25"/>
      <c r="DLL25"/>
      <c r="DLM25"/>
      <c r="DLN25"/>
      <c r="DLO25"/>
      <c r="DLP25"/>
      <c r="DLQ25"/>
      <c r="DLR25"/>
      <c r="DLS25"/>
      <c r="DLT25"/>
      <c r="DLU25"/>
      <c r="DLV25"/>
      <c r="DLW25"/>
      <c r="DLX25"/>
      <c r="DLY25"/>
      <c r="DLZ25"/>
      <c r="DMA25"/>
      <c r="DMB25"/>
      <c r="DMC25"/>
      <c r="DMD25"/>
      <c r="DME25"/>
      <c r="DMF25"/>
      <c r="DMG25"/>
      <c r="DMH25"/>
      <c r="DMI25"/>
      <c r="DMJ25"/>
      <c r="DMK25"/>
      <c r="DML25"/>
      <c r="DMM25"/>
      <c r="DMN25"/>
      <c r="DMO25"/>
      <c r="DMP25"/>
      <c r="DMQ25"/>
      <c r="DMR25"/>
      <c r="DMS25"/>
      <c r="DMT25"/>
      <c r="DMU25"/>
      <c r="DMV25"/>
      <c r="DMW25"/>
      <c r="DMX25"/>
      <c r="DMY25"/>
      <c r="DMZ25"/>
      <c r="DNA25"/>
      <c r="DNB25"/>
      <c r="DNC25"/>
      <c r="DND25"/>
      <c r="DNE25"/>
      <c r="DNF25"/>
      <c r="DNG25"/>
      <c r="DNH25"/>
      <c r="DNI25"/>
      <c r="DNJ25"/>
      <c r="DNK25"/>
      <c r="DNL25"/>
      <c r="DNM25"/>
      <c r="DNN25"/>
      <c r="DNO25"/>
      <c r="DNP25"/>
      <c r="DNQ25"/>
      <c r="DNR25"/>
      <c r="DNS25"/>
      <c r="DNT25"/>
      <c r="DNU25"/>
      <c r="DNV25"/>
      <c r="DNW25"/>
      <c r="DNX25"/>
      <c r="DNY25"/>
      <c r="DNZ25"/>
      <c r="DOA25"/>
      <c r="DOB25"/>
      <c r="DOC25"/>
      <c r="DOD25"/>
      <c r="DOE25"/>
      <c r="DOF25"/>
      <c r="DOG25"/>
      <c r="DOH25"/>
      <c r="DOI25"/>
      <c r="DOJ25"/>
      <c r="DOK25"/>
      <c r="DOL25"/>
      <c r="DOM25"/>
      <c r="DON25"/>
      <c r="DOO25"/>
      <c r="DOP25"/>
      <c r="DOQ25"/>
      <c r="DOR25"/>
      <c r="DOS25"/>
      <c r="DOT25"/>
      <c r="DOU25"/>
      <c r="DOV25"/>
      <c r="DOW25"/>
      <c r="DOX25"/>
      <c r="DOY25"/>
      <c r="DOZ25"/>
      <c r="DPA25"/>
      <c r="DPB25"/>
      <c r="DPC25"/>
      <c r="DPD25"/>
      <c r="DPE25"/>
      <c r="DPF25"/>
      <c r="DPG25"/>
      <c r="DPH25"/>
      <c r="DPI25"/>
      <c r="DPJ25"/>
      <c r="DPK25"/>
      <c r="DPL25"/>
      <c r="DPM25"/>
      <c r="DPN25"/>
      <c r="DPO25"/>
      <c r="DPP25"/>
      <c r="DPQ25"/>
      <c r="DPR25"/>
      <c r="DPS25"/>
      <c r="DPT25"/>
      <c r="DPU25"/>
      <c r="DPV25"/>
      <c r="DPW25"/>
      <c r="DPX25"/>
      <c r="DPY25"/>
      <c r="DPZ25"/>
      <c r="DQA25"/>
      <c r="DQB25"/>
      <c r="DQC25"/>
      <c r="DQD25"/>
      <c r="DQE25"/>
      <c r="DQF25"/>
      <c r="DQG25"/>
      <c r="DQH25"/>
      <c r="DQI25"/>
      <c r="DQJ25"/>
      <c r="DQK25"/>
      <c r="DQL25"/>
      <c r="DQM25"/>
      <c r="DQN25"/>
      <c r="DQO25"/>
      <c r="DQP25"/>
      <c r="DQQ25"/>
      <c r="DQR25"/>
      <c r="DQS25"/>
      <c r="DQT25"/>
      <c r="DQU25"/>
      <c r="DQV25"/>
      <c r="DQW25"/>
      <c r="DQX25"/>
      <c r="DQY25"/>
      <c r="DQZ25"/>
      <c r="DRA25"/>
      <c r="DRB25"/>
      <c r="DRC25"/>
      <c r="DRD25"/>
      <c r="DRE25"/>
      <c r="DRF25"/>
      <c r="DRG25"/>
      <c r="DRH25"/>
      <c r="DRI25"/>
      <c r="DRJ25"/>
      <c r="DRK25"/>
      <c r="DRL25"/>
      <c r="DRM25"/>
      <c r="DRN25"/>
      <c r="DRO25"/>
      <c r="DRP25"/>
      <c r="DRQ25"/>
      <c r="DRR25"/>
      <c r="DRS25"/>
      <c r="DRT25"/>
      <c r="DRU25"/>
      <c r="DRV25"/>
      <c r="DRW25"/>
      <c r="DRX25"/>
      <c r="DRY25"/>
      <c r="DRZ25"/>
      <c r="DSA25"/>
      <c r="DSB25"/>
      <c r="DSC25"/>
      <c r="DSD25"/>
      <c r="DSE25"/>
      <c r="DSF25"/>
      <c r="DSG25"/>
      <c r="DSH25"/>
      <c r="DSI25"/>
      <c r="DSJ25"/>
      <c r="DSK25"/>
      <c r="DSL25"/>
      <c r="DSM25"/>
      <c r="DSN25"/>
      <c r="DSO25"/>
      <c r="DSP25"/>
      <c r="DSQ25"/>
      <c r="DSR25"/>
      <c r="DSS25"/>
      <c r="DST25"/>
      <c r="DSU25"/>
      <c r="DSV25"/>
      <c r="DSW25"/>
      <c r="DSX25"/>
      <c r="DSY25"/>
      <c r="DSZ25"/>
      <c r="DTA25"/>
      <c r="DTB25"/>
      <c r="DTC25"/>
      <c r="DTD25"/>
      <c r="DTE25"/>
      <c r="DTF25"/>
      <c r="DTG25"/>
      <c r="DTH25"/>
      <c r="DTI25"/>
      <c r="DTJ25"/>
      <c r="DTK25"/>
      <c r="DTL25"/>
      <c r="DTM25"/>
      <c r="DTN25"/>
      <c r="DTO25"/>
      <c r="DTP25"/>
      <c r="DTQ25"/>
      <c r="DTR25"/>
      <c r="DTS25"/>
      <c r="DTT25"/>
      <c r="DTU25"/>
      <c r="DTV25"/>
      <c r="DTW25"/>
      <c r="DTX25"/>
      <c r="DTY25"/>
      <c r="DTZ25"/>
      <c r="DUA25"/>
      <c r="DUB25"/>
      <c r="DUC25"/>
      <c r="DUD25"/>
      <c r="DUE25"/>
      <c r="DUF25"/>
      <c r="DUG25"/>
      <c r="DUH25"/>
      <c r="DUI25"/>
      <c r="DUJ25"/>
      <c r="DUK25"/>
      <c r="DUL25"/>
      <c r="DUM25"/>
      <c r="DUN25"/>
      <c r="DUO25"/>
      <c r="DUP25"/>
      <c r="DUQ25"/>
      <c r="DUR25"/>
      <c r="DUS25"/>
      <c r="DUT25"/>
      <c r="DUU25"/>
      <c r="DUV25"/>
      <c r="DUW25"/>
      <c r="DUX25"/>
      <c r="DUY25"/>
      <c r="DUZ25"/>
      <c r="DVA25"/>
      <c r="DVB25"/>
      <c r="DVC25"/>
      <c r="DVD25"/>
      <c r="DVE25"/>
      <c r="DVF25"/>
      <c r="DVG25"/>
      <c r="DVH25"/>
      <c r="DVI25"/>
      <c r="DVJ25"/>
      <c r="DVK25"/>
      <c r="DVL25"/>
      <c r="DVM25"/>
      <c r="DVN25"/>
      <c r="DVO25"/>
      <c r="DVP25"/>
      <c r="DVQ25"/>
      <c r="DVR25"/>
      <c r="DVS25"/>
      <c r="DVT25"/>
      <c r="DVU25"/>
      <c r="DVV25"/>
      <c r="DVW25"/>
      <c r="DVX25"/>
      <c r="DVY25"/>
      <c r="DVZ25"/>
      <c r="DWA25"/>
      <c r="DWB25"/>
      <c r="DWC25"/>
      <c r="DWD25"/>
      <c r="DWE25"/>
      <c r="DWF25"/>
      <c r="DWG25"/>
      <c r="DWH25"/>
      <c r="DWI25"/>
      <c r="DWJ25"/>
      <c r="DWK25"/>
      <c r="DWL25"/>
      <c r="DWM25"/>
      <c r="DWN25"/>
      <c r="DWO25"/>
      <c r="DWP25"/>
      <c r="DWQ25"/>
      <c r="DWR25"/>
      <c r="DWS25"/>
      <c r="DWT25"/>
      <c r="DWU25"/>
      <c r="DWV25"/>
      <c r="DWW25"/>
      <c r="DWX25"/>
      <c r="DWY25"/>
      <c r="DWZ25"/>
      <c r="DXA25"/>
      <c r="DXB25"/>
      <c r="DXC25"/>
      <c r="DXD25"/>
      <c r="DXE25"/>
      <c r="DXF25"/>
      <c r="DXG25"/>
      <c r="DXH25"/>
      <c r="DXI25"/>
      <c r="DXJ25"/>
      <c r="DXK25"/>
      <c r="DXL25"/>
      <c r="DXM25"/>
      <c r="DXN25"/>
      <c r="DXO25"/>
      <c r="DXP25"/>
      <c r="DXQ25"/>
      <c r="DXR25"/>
      <c r="DXS25"/>
      <c r="DXT25"/>
      <c r="DXU25"/>
      <c r="DXV25"/>
      <c r="DXW25"/>
      <c r="DXX25"/>
      <c r="DXY25"/>
      <c r="DXZ25"/>
      <c r="DYA25"/>
      <c r="DYB25"/>
      <c r="DYC25"/>
      <c r="DYD25"/>
      <c r="DYE25"/>
      <c r="DYF25"/>
      <c r="DYG25"/>
      <c r="DYH25"/>
      <c r="DYI25"/>
      <c r="DYJ25"/>
      <c r="DYK25"/>
      <c r="DYL25"/>
      <c r="DYM25"/>
      <c r="DYN25"/>
      <c r="DYO25"/>
      <c r="DYP25"/>
      <c r="DYQ25"/>
      <c r="DYR25"/>
      <c r="DYS25"/>
      <c r="DYT25"/>
      <c r="DYU25"/>
      <c r="DYV25"/>
      <c r="DYW25"/>
      <c r="DYX25"/>
      <c r="DYY25"/>
      <c r="DYZ25"/>
      <c r="DZA25"/>
      <c r="DZB25"/>
      <c r="DZC25"/>
      <c r="DZD25"/>
      <c r="DZE25"/>
      <c r="DZF25"/>
      <c r="DZG25"/>
      <c r="DZH25"/>
      <c r="DZI25"/>
      <c r="DZJ25"/>
      <c r="DZK25"/>
      <c r="DZL25"/>
      <c r="DZM25"/>
      <c r="DZN25"/>
      <c r="DZO25"/>
      <c r="DZP25"/>
      <c r="DZQ25"/>
      <c r="DZR25"/>
      <c r="DZS25"/>
      <c r="DZT25"/>
      <c r="DZU25"/>
      <c r="DZV25"/>
      <c r="DZW25"/>
      <c r="DZX25"/>
      <c r="DZY25"/>
      <c r="DZZ25"/>
      <c r="EAA25"/>
      <c r="EAB25"/>
      <c r="EAC25"/>
      <c r="EAD25"/>
      <c r="EAE25"/>
      <c r="EAF25"/>
      <c r="EAG25"/>
      <c r="EAH25"/>
      <c r="EAI25"/>
      <c r="EAJ25"/>
      <c r="EAK25"/>
      <c r="EAL25"/>
      <c r="EAM25"/>
      <c r="EAN25"/>
      <c r="EAO25"/>
      <c r="EAP25"/>
      <c r="EAQ25"/>
      <c r="EAR25"/>
      <c r="EAS25"/>
      <c r="EAT25"/>
      <c r="EAU25"/>
      <c r="EAV25"/>
      <c r="EAW25"/>
      <c r="EAX25"/>
      <c r="EAY25"/>
      <c r="EAZ25"/>
      <c r="EBA25"/>
      <c r="EBB25"/>
      <c r="EBC25"/>
      <c r="EBD25"/>
      <c r="EBE25"/>
      <c r="EBF25"/>
      <c r="EBG25"/>
      <c r="EBH25"/>
      <c r="EBI25"/>
      <c r="EBJ25"/>
      <c r="EBK25"/>
      <c r="EBL25"/>
      <c r="EBM25"/>
      <c r="EBN25"/>
      <c r="EBO25"/>
      <c r="EBP25"/>
      <c r="EBQ25"/>
      <c r="EBR25"/>
      <c r="EBS25"/>
      <c r="EBT25"/>
      <c r="EBU25"/>
      <c r="EBV25"/>
      <c r="EBW25"/>
      <c r="EBX25"/>
      <c r="EBY25"/>
      <c r="EBZ25"/>
      <c r="ECA25"/>
      <c r="ECB25"/>
      <c r="ECC25"/>
      <c r="ECD25"/>
      <c r="ECE25"/>
      <c r="ECF25"/>
      <c r="ECG25"/>
      <c r="ECH25"/>
      <c r="ECI25"/>
      <c r="ECJ25"/>
      <c r="ECK25"/>
      <c r="ECL25"/>
      <c r="ECM25"/>
      <c r="ECN25"/>
      <c r="ECO25"/>
      <c r="ECP25"/>
      <c r="ECQ25"/>
      <c r="ECR25"/>
      <c r="ECS25"/>
      <c r="ECT25"/>
      <c r="ECU25"/>
      <c r="ECV25"/>
      <c r="ECW25"/>
      <c r="ECX25"/>
      <c r="ECY25"/>
      <c r="ECZ25"/>
      <c r="EDA25"/>
      <c r="EDB25"/>
      <c r="EDC25"/>
      <c r="EDD25"/>
      <c r="EDE25"/>
      <c r="EDF25"/>
      <c r="EDG25"/>
      <c r="EDH25"/>
      <c r="EDI25"/>
      <c r="EDJ25"/>
      <c r="EDK25"/>
      <c r="EDL25"/>
      <c r="EDM25"/>
      <c r="EDN25"/>
      <c r="EDO25"/>
      <c r="EDP25"/>
      <c r="EDQ25"/>
      <c r="EDR25"/>
      <c r="EDS25"/>
      <c r="EDT25"/>
      <c r="EDU25"/>
      <c r="EDV25"/>
      <c r="EDW25"/>
      <c r="EDX25"/>
      <c r="EDY25"/>
      <c r="EDZ25"/>
      <c r="EEA25"/>
      <c r="EEB25"/>
      <c r="EEC25"/>
      <c r="EED25"/>
      <c r="EEE25"/>
      <c r="EEF25"/>
      <c r="EEG25"/>
      <c r="EEH25"/>
      <c r="EEI25"/>
      <c r="EEJ25"/>
      <c r="EEK25"/>
      <c r="EEL25"/>
      <c r="EEM25"/>
      <c r="EEN25"/>
      <c r="EEO25"/>
      <c r="EEP25"/>
      <c r="EEQ25"/>
      <c r="EER25"/>
      <c r="EES25"/>
      <c r="EET25"/>
      <c r="EEU25"/>
      <c r="EEV25"/>
      <c r="EEW25"/>
      <c r="EEX25"/>
      <c r="EEY25"/>
      <c r="EEZ25"/>
      <c r="EFA25"/>
      <c r="EFB25"/>
      <c r="EFC25"/>
      <c r="EFD25"/>
      <c r="EFE25"/>
      <c r="EFF25"/>
      <c r="EFG25"/>
      <c r="EFH25"/>
      <c r="EFI25"/>
      <c r="EFJ25"/>
      <c r="EFK25"/>
      <c r="EFL25"/>
      <c r="EFM25"/>
      <c r="EFN25"/>
      <c r="EFO25"/>
      <c r="EFP25"/>
      <c r="EFQ25"/>
      <c r="EFR25"/>
      <c r="EFS25"/>
      <c r="EFT25"/>
      <c r="EFU25"/>
      <c r="EFV25"/>
      <c r="EFW25"/>
      <c r="EFX25"/>
      <c r="EFY25"/>
      <c r="EFZ25"/>
      <c r="EGA25"/>
      <c r="EGB25"/>
      <c r="EGC25"/>
      <c r="EGD25"/>
      <c r="EGE25"/>
      <c r="EGF25"/>
      <c r="EGG25"/>
      <c r="EGH25"/>
      <c r="EGI25"/>
      <c r="EGJ25"/>
      <c r="EGK25"/>
      <c r="EGL25"/>
      <c r="EGM25"/>
      <c r="EGN25"/>
      <c r="EGO25"/>
      <c r="EGP25"/>
      <c r="EGQ25"/>
      <c r="EGR25"/>
      <c r="EGS25"/>
      <c r="EGT25"/>
      <c r="EGU25"/>
      <c r="EGV25"/>
      <c r="EGW25"/>
      <c r="EGX25"/>
      <c r="EGY25"/>
      <c r="EGZ25"/>
      <c r="EHA25"/>
      <c r="EHB25"/>
      <c r="EHC25"/>
      <c r="EHD25"/>
      <c r="EHE25"/>
      <c r="EHF25"/>
      <c r="EHG25"/>
      <c r="EHH25"/>
      <c r="EHI25"/>
      <c r="EHJ25"/>
      <c r="EHK25"/>
      <c r="EHL25"/>
      <c r="EHM25"/>
      <c r="EHN25"/>
      <c r="EHO25"/>
      <c r="EHP25"/>
      <c r="EHQ25"/>
      <c r="EHR25"/>
      <c r="EHS25"/>
      <c r="EHT25"/>
      <c r="EHU25"/>
      <c r="EHV25"/>
      <c r="EHW25"/>
      <c r="EHX25"/>
      <c r="EHY25"/>
      <c r="EHZ25"/>
      <c r="EIA25"/>
      <c r="EIB25"/>
      <c r="EIC25"/>
      <c r="EID25"/>
      <c r="EIE25"/>
      <c r="EIF25"/>
      <c r="EIG25"/>
      <c r="EIH25"/>
      <c r="EII25"/>
      <c r="EIJ25"/>
      <c r="EIK25"/>
      <c r="EIL25"/>
      <c r="EIM25"/>
      <c r="EIN25"/>
      <c r="EIO25"/>
      <c r="EIP25"/>
      <c r="EIQ25"/>
      <c r="EIR25"/>
      <c r="EIS25"/>
      <c r="EIT25"/>
      <c r="EIU25"/>
      <c r="EIV25"/>
      <c r="EIW25"/>
      <c r="EIX25"/>
      <c r="EIY25"/>
      <c r="EIZ25"/>
      <c r="EJA25"/>
      <c r="EJB25"/>
      <c r="EJC25"/>
      <c r="EJD25"/>
      <c r="EJE25"/>
      <c r="EJF25"/>
      <c r="EJG25"/>
      <c r="EJH25"/>
      <c r="EJI25"/>
      <c r="EJJ25"/>
      <c r="EJK25"/>
      <c r="EJL25"/>
      <c r="EJM25"/>
      <c r="EJN25"/>
      <c r="EJO25"/>
      <c r="EJP25"/>
      <c r="EJQ25"/>
      <c r="EJR25"/>
      <c r="EJS25"/>
      <c r="EJT25"/>
      <c r="EJU25"/>
      <c r="EJV25"/>
      <c r="EJW25"/>
      <c r="EJX25"/>
      <c r="EJY25"/>
      <c r="EJZ25"/>
      <c r="EKA25"/>
      <c r="EKB25"/>
      <c r="EKC25"/>
      <c r="EKD25"/>
      <c r="EKE25"/>
      <c r="EKF25"/>
      <c r="EKG25"/>
      <c r="EKH25"/>
      <c r="EKI25"/>
      <c r="EKJ25"/>
      <c r="EKK25"/>
      <c r="EKL25"/>
      <c r="EKM25"/>
      <c r="EKN25"/>
      <c r="EKO25"/>
      <c r="EKP25"/>
      <c r="EKQ25"/>
      <c r="EKR25"/>
      <c r="EKS25"/>
      <c r="EKT25"/>
      <c r="EKU25"/>
      <c r="EKV25"/>
      <c r="EKW25"/>
      <c r="EKX25"/>
      <c r="EKY25"/>
      <c r="EKZ25"/>
      <c r="ELA25"/>
      <c r="ELB25"/>
      <c r="ELC25"/>
      <c r="ELD25"/>
      <c r="ELE25"/>
      <c r="ELF25"/>
      <c r="ELG25"/>
      <c r="ELH25"/>
      <c r="ELI25"/>
      <c r="ELJ25"/>
      <c r="ELK25"/>
      <c r="ELL25"/>
      <c r="ELM25"/>
      <c r="ELN25"/>
      <c r="ELO25"/>
      <c r="ELP25"/>
      <c r="ELQ25"/>
      <c r="ELR25"/>
      <c r="ELS25"/>
      <c r="ELT25"/>
      <c r="ELU25"/>
      <c r="ELV25"/>
      <c r="ELW25"/>
      <c r="ELX25"/>
      <c r="ELY25"/>
      <c r="ELZ25"/>
      <c r="EMA25"/>
      <c r="EMB25"/>
      <c r="EMC25"/>
      <c r="EMD25"/>
      <c r="EME25"/>
      <c r="EMF25"/>
      <c r="EMG25"/>
      <c r="EMH25"/>
      <c r="EMI25"/>
      <c r="EMJ25"/>
      <c r="EMK25"/>
      <c r="EML25"/>
      <c r="EMM25"/>
      <c r="EMN25"/>
      <c r="EMO25"/>
      <c r="EMP25"/>
      <c r="EMQ25"/>
      <c r="EMR25"/>
      <c r="EMS25"/>
      <c r="EMT25"/>
      <c r="EMU25"/>
      <c r="EMV25"/>
      <c r="EMW25"/>
      <c r="EMX25"/>
      <c r="EMY25"/>
      <c r="EMZ25"/>
      <c r="ENA25"/>
      <c r="ENB25"/>
      <c r="ENC25"/>
      <c r="END25"/>
      <c r="ENE25"/>
      <c r="ENF25"/>
      <c r="ENG25"/>
      <c r="ENH25"/>
      <c r="ENI25"/>
      <c r="ENJ25"/>
      <c r="ENK25"/>
      <c r="ENL25"/>
      <c r="ENM25"/>
      <c r="ENN25"/>
      <c r="ENO25"/>
      <c r="ENP25"/>
      <c r="ENQ25"/>
      <c r="ENR25"/>
      <c r="ENS25"/>
      <c r="ENT25"/>
      <c r="ENU25"/>
      <c r="ENV25"/>
      <c r="ENW25"/>
      <c r="ENX25"/>
      <c r="ENY25"/>
      <c r="ENZ25"/>
      <c r="EOA25"/>
      <c r="EOB25"/>
      <c r="EOC25"/>
      <c r="EOD25"/>
      <c r="EOE25"/>
      <c r="EOF25"/>
      <c r="EOG25"/>
      <c r="EOH25"/>
      <c r="EOI25"/>
      <c r="EOJ25"/>
      <c r="EOK25"/>
      <c r="EOL25"/>
      <c r="EOM25"/>
      <c r="EON25"/>
      <c r="EOO25"/>
      <c r="EOP25"/>
      <c r="EOQ25"/>
      <c r="EOR25"/>
      <c r="EOS25"/>
      <c r="EOT25"/>
      <c r="EOU25"/>
      <c r="EOV25"/>
      <c r="EOW25"/>
      <c r="EOX25"/>
      <c r="EOY25"/>
      <c r="EOZ25"/>
      <c r="EPA25"/>
      <c r="EPB25"/>
      <c r="EPC25"/>
      <c r="EPD25"/>
      <c r="EPE25"/>
      <c r="EPF25"/>
      <c r="EPG25"/>
      <c r="EPH25"/>
      <c r="EPI25"/>
      <c r="EPJ25"/>
      <c r="EPK25"/>
      <c r="EPL25"/>
      <c r="EPM25"/>
      <c r="EPN25"/>
      <c r="EPO25"/>
      <c r="EPP25"/>
      <c r="EPQ25"/>
      <c r="EPR25"/>
      <c r="EPS25"/>
      <c r="EPT25"/>
      <c r="EPU25"/>
      <c r="EPV25"/>
      <c r="EPW25"/>
      <c r="EPX25"/>
      <c r="EPY25"/>
      <c r="EPZ25"/>
      <c r="EQA25"/>
      <c r="EQB25"/>
      <c r="EQC25"/>
      <c r="EQD25"/>
      <c r="EQE25"/>
      <c r="EQF25"/>
      <c r="EQG25"/>
      <c r="EQH25"/>
      <c r="EQI25"/>
      <c r="EQJ25"/>
      <c r="EQK25"/>
      <c r="EQL25"/>
      <c r="EQM25"/>
      <c r="EQN25"/>
      <c r="EQO25"/>
      <c r="EQP25"/>
      <c r="EQQ25"/>
      <c r="EQR25"/>
      <c r="EQS25"/>
      <c r="EQT25"/>
      <c r="EQU25"/>
      <c r="EQV25"/>
      <c r="EQW25"/>
      <c r="EQX25"/>
      <c r="EQY25"/>
      <c r="EQZ25"/>
      <c r="ERA25"/>
      <c r="ERB25"/>
      <c r="ERC25"/>
      <c r="ERD25"/>
      <c r="ERE25"/>
      <c r="ERF25"/>
      <c r="ERG25"/>
      <c r="ERH25"/>
      <c r="ERI25"/>
      <c r="ERJ25"/>
      <c r="ERK25"/>
      <c r="ERL25"/>
      <c r="ERM25"/>
      <c r="ERN25"/>
      <c r="ERO25"/>
      <c r="ERP25"/>
      <c r="ERQ25"/>
      <c r="ERR25"/>
      <c r="ERS25"/>
      <c r="ERT25"/>
      <c r="ERU25"/>
      <c r="ERV25"/>
      <c r="ERW25"/>
      <c r="ERX25"/>
      <c r="ERY25"/>
      <c r="ERZ25"/>
      <c r="ESA25"/>
      <c r="ESB25"/>
      <c r="ESC25"/>
      <c r="ESD25"/>
      <c r="ESE25"/>
      <c r="ESF25"/>
      <c r="ESG25"/>
      <c r="ESH25"/>
      <c r="ESI25"/>
      <c r="ESJ25"/>
      <c r="ESK25"/>
      <c r="ESL25"/>
      <c r="ESM25"/>
      <c r="ESN25"/>
      <c r="ESO25"/>
      <c r="ESP25"/>
      <c r="ESQ25"/>
      <c r="ESR25"/>
      <c r="ESS25"/>
      <c r="EST25"/>
      <c r="ESU25"/>
      <c r="ESV25"/>
      <c r="ESW25"/>
      <c r="ESX25"/>
      <c r="ESY25"/>
      <c r="ESZ25"/>
      <c r="ETA25"/>
      <c r="ETB25"/>
      <c r="ETC25"/>
      <c r="ETD25"/>
      <c r="ETE25"/>
      <c r="ETF25"/>
      <c r="ETG25"/>
      <c r="ETH25"/>
      <c r="ETI25"/>
      <c r="ETJ25"/>
      <c r="ETK25"/>
      <c r="ETL25"/>
      <c r="ETM25"/>
      <c r="ETN25"/>
      <c r="ETO25"/>
      <c r="ETP25"/>
      <c r="ETQ25"/>
      <c r="ETR25"/>
      <c r="ETS25"/>
      <c r="ETT25"/>
      <c r="ETU25"/>
      <c r="ETV25"/>
      <c r="ETW25"/>
      <c r="ETX25"/>
      <c r="ETY25"/>
      <c r="ETZ25"/>
      <c r="EUA25"/>
      <c r="EUB25"/>
      <c r="EUC25"/>
      <c r="EUD25"/>
      <c r="EUE25"/>
      <c r="EUF25"/>
      <c r="EUG25"/>
      <c r="EUH25"/>
      <c r="EUI25"/>
      <c r="EUJ25"/>
      <c r="EUK25"/>
      <c r="EUL25"/>
      <c r="EUM25"/>
      <c r="EUN25"/>
      <c r="EUO25"/>
      <c r="EUP25"/>
      <c r="EUQ25"/>
      <c r="EUR25"/>
      <c r="EUS25"/>
      <c r="EUT25"/>
      <c r="EUU25"/>
      <c r="EUV25"/>
      <c r="EUW25"/>
      <c r="EUX25"/>
      <c r="EUY25"/>
      <c r="EUZ25"/>
      <c r="EVA25"/>
      <c r="EVB25"/>
      <c r="EVC25"/>
      <c r="EVD25"/>
      <c r="EVE25"/>
      <c r="EVF25"/>
      <c r="EVG25"/>
      <c r="EVH25"/>
      <c r="EVI25"/>
      <c r="EVJ25"/>
      <c r="EVK25"/>
      <c r="EVL25"/>
      <c r="EVM25"/>
      <c r="EVN25"/>
      <c r="EVO25"/>
      <c r="EVP25"/>
      <c r="EVQ25"/>
      <c r="EVR25"/>
      <c r="EVS25"/>
      <c r="EVT25"/>
      <c r="EVU25"/>
      <c r="EVV25"/>
      <c r="EVW25"/>
      <c r="EVX25"/>
      <c r="EVY25"/>
      <c r="EVZ25"/>
      <c r="EWA25"/>
      <c r="EWB25"/>
      <c r="EWC25"/>
      <c r="EWD25"/>
      <c r="EWE25"/>
      <c r="EWF25"/>
      <c r="EWG25"/>
      <c r="EWH25"/>
      <c r="EWI25"/>
      <c r="EWJ25"/>
      <c r="EWK25"/>
      <c r="EWL25"/>
      <c r="EWM25"/>
      <c r="EWN25"/>
      <c r="EWO25"/>
      <c r="EWP25"/>
      <c r="EWQ25"/>
      <c r="EWR25"/>
      <c r="EWS25"/>
      <c r="EWT25"/>
      <c r="EWU25"/>
      <c r="EWV25"/>
      <c r="EWW25"/>
      <c r="EWX25"/>
      <c r="EWY25"/>
      <c r="EWZ25"/>
      <c r="EXA25"/>
      <c r="EXB25"/>
      <c r="EXC25"/>
      <c r="EXD25"/>
      <c r="EXE25"/>
      <c r="EXF25"/>
      <c r="EXG25"/>
      <c r="EXH25"/>
      <c r="EXI25"/>
      <c r="EXJ25"/>
      <c r="EXK25"/>
      <c r="EXL25"/>
      <c r="EXM25"/>
      <c r="EXN25"/>
      <c r="EXO25"/>
      <c r="EXP25"/>
      <c r="EXQ25"/>
      <c r="EXR25"/>
      <c r="EXS25"/>
      <c r="EXT25"/>
      <c r="EXU25"/>
      <c r="EXV25"/>
      <c r="EXW25"/>
      <c r="EXX25"/>
      <c r="EXY25"/>
      <c r="EXZ25"/>
      <c r="EYA25"/>
      <c r="EYB25"/>
      <c r="EYC25"/>
      <c r="EYD25"/>
      <c r="EYE25"/>
      <c r="EYF25"/>
      <c r="EYG25"/>
      <c r="EYH25"/>
      <c r="EYI25"/>
      <c r="EYJ25"/>
      <c r="EYK25"/>
      <c r="EYL25"/>
      <c r="EYM25"/>
      <c r="EYN25"/>
      <c r="EYO25"/>
      <c r="EYP25"/>
      <c r="EYQ25"/>
      <c r="EYR25"/>
      <c r="EYS25"/>
      <c r="EYT25"/>
      <c r="EYU25"/>
      <c r="EYV25"/>
      <c r="EYW25"/>
      <c r="EYX25"/>
      <c r="EYY25"/>
      <c r="EYZ25"/>
      <c r="EZA25"/>
      <c r="EZB25"/>
      <c r="EZC25"/>
      <c r="EZD25"/>
      <c r="EZE25"/>
      <c r="EZF25"/>
      <c r="EZG25"/>
      <c r="EZH25"/>
      <c r="EZI25"/>
      <c r="EZJ25"/>
      <c r="EZK25"/>
      <c r="EZL25"/>
      <c r="EZM25"/>
      <c r="EZN25"/>
      <c r="EZO25"/>
      <c r="EZP25"/>
      <c r="EZQ25"/>
      <c r="EZR25"/>
      <c r="EZS25"/>
      <c r="EZT25"/>
      <c r="EZU25"/>
      <c r="EZV25"/>
      <c r="EZW25"/>
      <c r="EZX25"/>
      <c r="EZY25"/>
      <c r="EZZ25"/>
      <c r="FAA25"/>
      <c r="FAB25"/>
      <c r="FAC25"/>
      <c r="FAD25"/>
      <c r="FAE25"/>
      <c r="FAF25"/>
      <c r="FAG25"/>
      <c r="FAH25"/>
      <c r="FAI25"/>
      <c r="FAJ25"/>
      <c r="FAK25"/>
      <c r="FAL25"/>
      <c r="FAM25"/>
      <c r="FAN25"/>
      <c r="FAO25"/>
      <c r="FAP25"/>
      <c r="FAQ25"/>
      <c r="FAR25"/>
      <c r="FAS25"/>
      <c r="FAT25"/>
      <c r="FAU25"/>
      <c r="FAV25"/>
      <c r="FAW25"/>
      <c r="FAX25"/>
      <c r="FAY25"/>
      <c r="FAZ25"/>
      <c r="FBA25"/>
      <c r="FBB25"/>
      <c r="FBC25"/>
      <c r="FBD25"/>
      <c r="FBE25"/>
      <c r="FBF25"/>
      <c r="FBG25"/>
      <c r="FBH25"/>
      <c r="FBI25"/>
      <c r="FBJ25"/>
      <c r="FBK25"/>
      <c r="FBL25"/>
      <c r="FBM25"/>
      <c r="FBN25"/>
      <c r="FBO25"/>
      <c r="FBP25"/>
      <c r="FBQ25"/>
      <c r="FBR25"/>
      <c r="FBS25"/>
      <c r="FBT25"/>
      <c r="FBU25"/>
      <c r="FBV25"/>
      <c r="FBW25"/>
      <c r="FBX25"/>
      <c r="FBY25"/>
      <c r="FBZ25"/>
      <c r="FCA25"/>
      <c r="FCB25"/>
      <c r="FCC25"/>
      <c r="FCD25"/>
      <c r="FCE25"/>
      <c r="FCF25"/>
      <c r="FCG25"/>
      <c r="FCH25"/>
      <c r="FCI25"/>
      <c r="FCJ25"/>
      <c r="FCK25"/>
      <c r="FCL25"/>
      <c r="FCM25"/>
      <c r="FCN25"/>
      <c r="FCO25"/>
      <c r="FCP25"/>
      <c r="FCQ25"/>
      <c r="FCR25"/>
      <c r="FCS25"/>
      <c r="FCT25"/>
      <c r="FCU25"/>
      <c r="FCV25"/>
      <c r="FCW25"/>
      <c r="FCX25"/>
      <c r="FCY25"/>
      <c r="FCZ25"/>
      <c r="FDA25"/>
      <c r="FDB25"/>
      <c r="FDC25"/>
      <c r="FDD25"/>
      <c r="FDE25"/>
      <c r="FDF25"/>
      <c r="FDG25"/>
      <c r="FDH25"/>
      <c r="FDI25"/>
      <c r="FDJ25"/>
      <c r="FDK25"/>
      <c r="FDL25"/>
      <c r="FDM25"/>
      <c r="FDN25"/>
      <c r="FDO25"/>
      <c r="FDP25"/>
      <c r="FDQ25"/>
      <c r="FDR25"/>
      <c r="FDS25"/>
      <c r="FDT25"/>
      <c r="FDU25"/>
      <c r="FDV25"/>
      <c r="FDW25"/>
      <c r="FDX25"/>
      <c r="FDY25"/>
      <c r="FDZ25"/>
      <c r="FEA25"/>
      <c r="FEB25"/>
      <c r="FEC25"/>
      <c r="FED25"/>
      <c r="FEE25"/>
      <c r="FEF25"/>
      <c r="FEG25"/>
      <c r="FEH25"/>
      <c r="FEI25"/>
      <c r="FEJ25"/>
      <c r="FEK25"/>
      <c r="FEL25"/>
      <c r="FEM25"/>
      <c r="FEN25"/>
      <c r="FEO25"/>
      <c r="FEP25"/>
      <c r="FEQ25"/>
      <c r="FER25"/>
      <c r="FES25"/>
      <c r="FET25"/>
      <c r="FEU25"/>
      <c r="FEV25"/>
      <c r="FEW25"/>
      <c r="FEX25"/>
      <c r="FEY25"/>
      <c r="FEZ25"/>
      <c r="FFA25"/>
      <c r="FFB25"/>
      <c r="FFC25"/>
      <c r="FFD25"/>
      <c r="FFE25"/>
      <c r="FFF25"/>
      <c r="FFG25"/>
      <c r="FFH25"/>
      <c r="FFI25"/>
      <c r="FFJ25"/>
      <c r="FFK25"/>
      <c r="FFL25"/>
      <c r="FFM25"/>
      <c r="FFN25"/>
      <c r="FFO25"/>
      <c r="FFP25"/>
      <c r="FFQ25"/>
      <c r="FFR25"/>
      <c r="FFS25"/>
      <c r="FFT25"/>
      <c r="FFU25"/>
      <c r="FFV25"/>
      <c r="FFW25"/>
      <c r="FFX25"/>
      <c r="FFY25"/>
      <c r="FFZ25"/>
      <c r="FGA25"/>
      <c r="FGB25"/>
      <c r="FGC25"/>
      <c r="FGD25"/>
      <c r="FGE25"/>
      <c r="FGF25"/>
      <c r="FGG25"/>
      <c r="FGH25"/>
      <c r="FGI25"/>
      <c r="FGJ25"/>
      <c r="FGK25"/>
      <c r="FGL25"/>
      <c r="FGM25"/>
      <c r="FGN25"/>
      <c r="FGO25"/>
      <c r="FGP25"/>
      <c r="FGQ25"/>
      <c r="FGR25"/>
      <c r="FGS25"/>
      <c r="FGT25"/>
      <c r="FGU25"/>
      <c r="FGV25"/>
      <c r="FGW25"/>
      <c r="FGX25"/>
      <c r="FGY25"/>
      <c r="FGZ25"/>
      <c r="FHA25"/>
      <c r="FHB25"/>
      <c r="FHC25"/>
      <c r="FHD25"/>
      <c r="FHE25"/>
      <c r="FHF25"/>
      <c r="FHG25"/>
      <c r="FHH25"/>
      <c r="FHI25"/>
      <c r="FHJ25"/>
      <c r="FHK25"/>
      <c r="FHL25"/>
      <c r="FHM25"/>
      <c r="FHN25"/>
      <c r="FHO25"/>
      <c r="FHP25"/>
      <c r="FHQ25"/>
      <c r="FHR25"/>
      <c r="FHS25"/>
      <c r="FHT25"/>
      <c r="FHU25"/>
      <c r="FHV25"/>
      <c r="FHW25"/>
      <c r="FHX25"/>
      <c r="FHY25"/>
      <c r="FHZ25"/>
      <c r="FIA25"/>
      <c r="FIB25"/>
      <c r="FIC25"/>
      <c r="FID25"/>
      <c r="FIE25"/>
      <c r="FIF25"/>
      <c r="FIG25"/>
      <c r="FIH25"/>
      <c r="FII25"/>
      <c r="FIJ25"/>
      <c r="FIK25"/>
      <c r="FIL25"/>
      <c r="FIM25"/>
      <c r="FIN25"/>
      <c r="FIO25"/>
      <c r="FIP25"/>
      <c r="FIQ25"/>
      <c r="FIR25"/>
      <c r="FIS25"/>
      <c r="FIT25"/>
      <c r="FIU25"/>
      <c r="FIV25"/>
      <c r="FIW25"/>
      <c r="FIX25"/>
      <c r="FIY25"/>
      <c r="FIZ25"/>
      <c r="FJA25"/>
      <c r="FJB25"/>
      <c r="FJC25"/>
      <c r="FJD25"/>
      <c r="FJE25"/>
      <c r="FJF25"/>
      <c r="FJG25"/>
      <c r="FJH25"/>
      <c r="FJI25"/>
      <c r="FJJ25"/>
      <c r="FJK25"/>
      <c r="FJL25"/>
      <c r="FJM25"/>
      <c r="FJN25"/>
      <c r="FJO25"/>
      <c r="FJP25"/>
      <c r="FJQ25"/>
      <c r="FJR25"/>
      <c r="FJS25"/>
      <c r="FJT25"/>
      <c r="FJU25"/>
      <c r="FJV25"/>
      <c r="FJW25"/>
      <c r="FJX25"/>
      <c r="FJY25"/>
      <c r="FJZ25"/>
      <c r="FKA25"/>
      <c r="FKB25"/>
      <c r="FKC25"/>
      <c r="FKD25"/>
      <c r="FKE25"/>
      <c r="FKF25"/>
      <c r="FKG25"/>
      <c r="FKH25"/>
      <c r="FKI25"/>
      <c r="FKJ25"/>
      <c r="FKK25"/>
      <c r="FKL25"/>
      <c r="FKM25"/>
      <c r="FKN25"/>
      <c r="FKO25"/>
      <c r="FKP25"/>
      <c r="FKQ25"/>
      <c r="FKR25"/>
      <c r="FKS25"/>
      <c r="FKT25"/>
      <c r="FKU25"/>
      <c r="FKV25"/>
      <c r="FKW25"/>
      <c r="FKX25"/>
      <c r="FKY25"/>
      <c r="FKZ25"/>
      <c r="FLA25"/>
      <c r="FLB25"/>
      <c r="FLC25"/>
      <c r="FLD25"/>
      <c r="FLE25"/>
      <c r="FLF25"/>
      <c r="FLG25"/>
      <c r="FLH25"/>
      <c r="FLI25"/>
      <c r="FLJ25"/>
      <c r="FLK25"/>
      <c r="FLL25"/>
      <c r="FLM25"/>
      <c r="FLN25"/>
      <c r="FLO25"/>
      <c r="FLP25"/>
      <c r="FLQ25"/>
      <c r="FLR25"/>
      <c r="FLS25"/>
      <c r="FLT25"/>
      <c r="FLU25"/>
      <c r="FLV25"/>
      <c r="FLW25"/>
      <c r="FLX25"/>
      <c r="FLY25"/>
      <c r="FLZ25"/>
      <c r="FMA25"/>
      <c r="FMB25"/>
      <c r="FMC25"/>
      <c r="FMD25"/>
      <c r="FME25"/>
      <c r="FMF25"/>
      <c r="FMG25"/>
      <c r="FMH25"/>
      <c r="FMI25"/>
      <c r="FMJ25"/>
      <c r="FMK25"/>
      <c r="FML25"/>
      <c r="FMM25"/>
      <c r="FMN25"/>
      <c r="FMO25"/>
      <c r="FMP25"/>
      <c r="FMQ25"/>
      <c r="FMR25"/>
      <c r="FMS25"/>
      <c r="FMT25"/>
      <c r="FMU25"/>
      <c r="FMV25"/>
      <c r="FMW25"/>
      <c r="FMX25"/>
      <c r="FMY25"/>
      <c r="FMZ25"/>
      <c r="FNA25"/>
      <c r="FNB25"/>
      <c r="FNC25"/>
      <c r="FND25"/>
      <c r="FNE25"/>
      <c r="FNF25"/>
      <c r="FNG25"/>
      <c r="FNH25"/>
      <c r="FNI25"/>
      <c r="FNJ25"/>
      <c r="FNK25"/>
      <c r="FNL25"/>
      <c r="FNM25"/>
      <c r="FNN25"/>
      <c r="FNO25"/>
      <c r="FNP25"/>
      <c r="FNQ25"/>
      <c r="FNR25"/>
      <c r="FNS25"/>
      <c r="FNT25"/>
      <c r="FNU25"/>
      <c r="FNV25"/>
      <c r="FNW25"/>
      <c r="FNX25"/>
      <c r="FNY25"/>
      <c r="FNZ25"/>
      <c r="FOA25"/>
      <c r="FOB25"/>
      <c r="FOC25"/>
      <c r="FOD25"/>
      <c r="FOE25"/>
      <c r="FOF25"/>
      <c r="FOG25"/>
      <c r="FOH25"/>
      <c r="FOI25"/>
      <c r="FOJ25"/>
      <c r="FOK25"/>
      <c r="FOL25"/>
      <c r="FOM25"/>
      <c r="FON25"/>
      <c r="FOO25"/>
      <c r="FOP25"/>
      <c r="FOQ25"/>
      <c r="FOR25"/>
      <c r="FOS25"/>
      <c r="FOT25"/>
      <c r="FOU25"/>
      <c r="FOV25"/>
      <c r="FOW25"/>
      <c r="FOX25"/>
      <c r="FOY25"/>
      <c r="FOZ25"/>
      <c r="FPA25"/>
      <c r="FPB25"/>
      <c r="FPC25"/>
      <c r="FPD25"/>
      <c r="FPE25"/>
      <c r="FPF25"/>
      <c r="FPG25"/>
      <c r="FPH25"/>
      <c r="FPI25"/>
      <c r="FPJ25"/>
      <c r="FPK25"/>
      <c r="FPL25"/>
      <c r="FPM25"/>
      <c r="FPN25"/>
      <c r="FPO25"/>
      <c r="FPP25"/>
      <c r="FPQ25"/>
      <c r="FPR25"/>
      <c r="FPS25"/>
      <c r="FPT25"/>
      <c r="FPU25"/>
      <c r="FPV25"/>
      <c r="FPW25"/>
      <c r="FPX25"/>
      <c r="FPY25"/>
      <c r="FPZ25"/>
      <c r="FQA25"/>
      <c r="FQB25"/>
      <c r="FQC25"/>
      <c r="FQD25"/>
      <c r="FQE25"/>
      <c r="FQF25"/>
      <c r="FQG25"/>
      <c r="FQH25"/>
      <c r="FQI25"/>
      <c r="FQJ25"/>
      <c r="FQK25"/>
      <c r="FQL25"/>
      <c r="FQM25"/>
      <c r="FQN25"/>
      <c r="FQO25"/>
      <c r="FQP25"/>
      <c r="FQQ25"/>
      <c r="FQR25"/>
      <c r="FQS25"/>
      <c r="FQT25"/>
      <c r="FQU25"/>
      <c r="FQV25"/>
      <c r="FQW25"/>
      <c r="FQX25"/>
      <c r="FQY25"/>
      <c r="FQZ25"/>
      <c r="FRA25"/>
      <c r="FRB25"/>
      <c r="FRC25"/>
      <c r="FRD25"/>
      <c r="FRE25"/>
      <c r="FRF25"/>
      <c r="FRG25"/>
      <c r="FRH25"/>
      <c r="FRI25"/>
      <c r="FRJ25"/>
      <c r="FRK25"/>
      <c r="FRL25"/>
      <c r="FRM25"/>
      <c r="FRN25"/>
      <c r="FRO25"/>
      <c r="FRP25"/>
      <c r="FRQ25"/>
      <c r="FRR25"/>
      <c r="FRS25"/>
      <c r="FRT25"/>
      <c r="FRU25"/>
      <c r="FRV25"/>
      <c r="FRW25"/>
      <c r="FRX25"/>
      <c r="FRY25"/>
      <c r="FRZ25"/>
      <c r="FSA25"/>
      <c r="FSB25"/>
      <c r="FSC25"/>
      <c r="FSD25"/>
      <c r="FSE25"/>
      <c r="FSF25"/>
      <c r="FSG25"/>
      <c r="FSH25"/>
      <c r="FSI25"/>
      <c r="FSJ25"/>
      <c r="FSK25"/>
      <c r="FSL25"/>
      <c r="FSM25"/>
      <c r="FSN25"/>
      <c r="FSO25"/>
      <c r="FSP25"/>
      <c r="FSQ25"/>
      <c r="FSR25"/>
      <c r="FSS25"/>
      <c r="FST25"/>
      <c r="FSU25"/>
      <c r="FSV25"/>
      <c r="FSW25"/>
      <c r="FSX25"/>
      <c r="FSY25"/>
      <c r="FSZ25"/>
      <c r="FTA25"/>
      <c r="FTB25"/>
      <c r="FTC25"/>
      <c r="FTD25"/>
      <c r="FTE25"/>
      <c r="FTF25"/>
      <c r="FTG25"/>
      <c r="FTH25"/>
      <c r="FTI25"/>
      <c r="FTJ25"/>
      <c r="FTK25"/>
      <c r="FTL25"/>
      <c r="FTM25"/>
      <c r="FTN25"/>
      <c r="FTO25"/>
      <c r="FTP25"/>
      <c r="FTQ25"/>
      <c r="FTR25"/>
      <c r="FTS25"/>
      <c r="FTT25"/>
      <c r="FTU25"/>
      <c r="FTV25"/>
      <c r="FTW25"/>
      <c r="FTX25"/>
      <c r="FTY25"/>
      <c r="FTZ25"/>
      <c r="FUA25"/>
      <c r="FUB25"/>
      <c r="FUC25"/>
      <c r="FUD25"/>
      <c r="FUE25"/>
      <c r="FUF25"/>
      <c r="FUG25"/>
      <c r="FUH25"/>
      <c r="FUI25"/>
      <c r="FUJ25"/>
      <c r="FUK25"/>
      <c r="FUL25"/>
      <c r="FUM25"/>
      <c r="FUN25"/>
      <c r="FUO25"/>
      <c r="FUP25"/>
      <c r="FUQ25"/>
      <c r="FUR25"/>
      <c r="FUS25"/>
      <c r="FUT25"/>
      <c r="FUU25"/>
      <c r="FUV25"/>
      <c r="FUW25"/>
      <c r="FUX25"/>
      <c r="FUY25"/>
      <c r="FUZ25"/>
      <c r="FVA25"/>
      <c r="FVB25"/>
      <c r="FVC25"/>
      <c r="FVD25"/>
      <c r="FVE25"/>
      <c r="FVF25"/>
      <c r="FVG25"/>
      <c r="FVH25"/>
      <c r="FVI25"/>
      <c r="FVJ25"/>
      <c r="FVK25"/>
      <c r="FVL25"/>
      <c r="FVM25"/>
      <c r="FVN25"/>
      <c r="FVO25"/>
      <c r="FVP25"/>
      <c r="FVQ25"/>
      <c r="FVR25"/>
      <c r="FVS25"/>
      <c r="FVT25"/>
      <c r="FVU25"/>
      <c r="FVV25"/>
      <c r="FVW25"/>
      <c r="FVX25"/>
      <c r="FVY25"/>
      <c r="FVZ25"/>
      <c r="FWA25"/>
      <c r="FWB25"/>
      <c r="FWC25"/>
      <c r="FWD25"/>
      <c r="FWE25"/>
      <c r="FWF25"/>
      <c r="FWG25"/>
      <c r="FWH25"/>
      <c r="FWI25"/>
      <c r="FWJ25"/>
      <c r="FWK25"/>
      <c r="FWL25"/>
      <c r="FWM25"/>
      <c r="FWN25"/>
      <c r="FWO25"/>
      <c r="FWP25"/>
      <c r="FWQ25"/>
      <c r="FWR25"/>
      <c r="FWS25"/>
      <c r="FWT25"/>
      <c r="FWU25"/>
      <c r="FWV25"/>
      <c r="FWW25"/>
      <c r="FWX25"/>
      <c r="FWY25"/>
      <c r="FWZ25"/>
      <c r="FXA25"/>
      <c r="FXB25"/>
      <c r="FXC25"/>
      <c r="FXD25"/>
      <c r="FXE25"/>
      <c r="FXF25"/>
      <c r="FXG25"/>
      <c r="FXH25"/>
      <c r="FXI25"/>
      <c r="FXJ25"/>
      <c r="FXK25"/>
      <c r="FXL25"/>
      <c r="FXM25"/>
      <c r="FXN25"/>
      <c r="FXO25"/>
      <c r="FXP25"/>
      <c r="FXQ25"/>
      <c r="FXR25"/>
      <c r="FXS25"/>
      <c r="FXT25"/>
      <c r="FXU25"/>
      <c r="FXV25"/>
      <c r="FXW25"/>
      <c r="FXX25"/>
      <c r="FXY25"/>
      <c r="FXZ25"/>
      <c r="FYA25"/>
      <c r="FYB25"/>
      <c r="FYC25"/>
      <c r="FYD25"/>
      <c r="FYE25"/>
      <c r="FYF25"/>
      <c r="FYG25"/>
      <c r="FYH25"/>
      <c r="FYI25"/>
      <c r="FYJ25"/>
      <c r="FYK25"/>
      <c r="FYL25"/>
      <c r="FYM25"/>
      <c r="FYN25"/>
      <c r="FYO25"/>
      <c r="FYP25"/>
      <c r="FYQ25"/>
      <c r="FYR25"/>
      <c r="FYS25"/>
      <c r="FYT25"/>
      <c r="FYU25"/>
      <c r="FYV25"/>
      <c r="FYW25"/>
      <c r="FYX25"/>
      <c r="FYY25"/>
      <c r="FYZ25"/>
      <c r="FZA25"/>
      <c r="FZB25"/>
      <c r="FZC25"/>
      <c r="FZD25"/>
      <c r="FZE25"/>
      <c r="FZF25"/>
      <c r="FZG25"/>
      <c r="FZH25"/>
      <c r="FZI25"/>
      <c r="FZJ25"/>
      <c r="FZK25"/>
      <c r="FZL25"/>
      <c r="FZM25"/>
      <c r="FZN25"/>
      <c r="FZO25"/>
      <c r="FZP25"/>
      <c r="FZQ25"/>
      <c r="FZR25"/>
      <c r="FZS25"/>
      <c r="FZT25"/>
      <c r="FZU25"/>
      <c r="FZV25"/>
      <c r="FZW25"/>
      <c r="FZX25"/>
      <c r="FZY25"/>
      <c r="FZZ25"/>
      <c r="GAA25"/>
      <c r="GAB25"/>
      <c r="GAC25"/>
      <c r="GAD25"/>
      <c r="GAE25"/>
      <c r="GAF25"/>
      <c r="GAG25"/>
      <c r="GAH25"/>
      <c r="GAI25"/>
      <c r="GAJ25"/>
      <c r="GAK25"/>
      <c r="GAL25"/>
      <c r="GAM25"/>
      <c r="GAN25"/>
      <c r="GAO25"/>
      <c r="GAP25"/>
      <c r="GAQ25"/>
      <c r="GAR25"/>
      <c r="GAS25"/>
      <c r="GAT25"/>
      <c r="GAU25"/>
      <c r="GAV25"/>
      <c r="GAW25"/>
      <c r="GAX25"/>
      <c r="GAY25"/>
      <c r="GAZ25"/>
      <c r="GBA25"/>
      <c r="GBB25"/>
      <c r="GBC25"/>
      <c r="GBD25"/>
      <c r="GBE25"/>
      <c r="GBF25"/>
      <c r="GBG25"/>
      <c r="GBH25"/>
      <c r="GBI25"/>
      <c r="GBJ25"/>
      <c r="GBK25"/>
      <c r="GBL25"/>
      <c r="GBM25"/>
      <c r="GBN25"/>
      <c r="GBO25"/>
      <c r="GBP25"/>
      <c r="GBQ25"/>
      <c r="GBR25"/>
      <c r="GBS25"/>
      <c r="GBT25"/>
      <c r="GBU25"/>
      <c r="GBV25"/>
      <c r="GBW25"/>
      <c r="GBX25"/>
      <c r="GBY25"/>
      <c r="GBZ25"/>
      <c r="GCA25"/>
      <c r="GCB25"/>
      <c r="GCC25"/>
      <c r="GCD25"/>
      <c r="GCE25"/>
      <c r="GCF25"/>
      <c r="GCG25"/>
      <c r="GCH25"/>
      <c r="GCI25"/>
      <c r="GCJ25"/>
      <c r="GCK25"/>
      <c r="GCL25"/>
      <c r="GCM25"/>
      <c r="GCN25"/>
      <c r="GCO25"/>
      <c r="GCP25"/>
      <c r="GCQ25"/>
      <c r="GCR25"/>
      <c r="GCS25"/>
      <c r="GCT25"/>
      <c r="GCU25"/>
      <c r="GCV25"/>
      <c r="GCW25"/>
      <c r="GCX25"/>
      <c r="GCY25"/>
      <c r="GCZ25"/>
      <c r="GDA25"/>
      <c r="GDB25"/>
      <c r="GDC25"/>
      <c r="GDD25"/>
      <c r="GDE25"/>
      <c r="GDF25"/>
      <c r="GDG25"/>
      <c r="GDH25"/>
      <c r="GDI25"/>
      <c r="GDJ25"/>
      <c r="GDK25"/>
      <c r="GDL25"/>
      <c r="GDM25"/>
      <c r="GDN25"/>
      <c r="GDO25"/>
      <c r="GDP25"/>
      <c r="GDQ25"/>
      <c r="GDR25"/>
      <c r="GDS25"/>
      <c r="GDT25"/>
      <c r="GDU25"/>
      <c r="GDV25"/>
      <c r="GDW25"/>
      <c r="GDX25"/>
      <c r="GDY25"/>
      <c r="GDZ25"/>
      <c r="GEA25"/>
      <c r="GEB25"/>
      <c r="GEC25"/>
      <c r="GED25"/>
      <c r="GEE25"/>
      <c r="GEF25"/>
      <c r="GEG25"/>
      <c r="GEH25"/>
      <c r="GEI25"/>
      <c r="GEJ25"/>
      <c r="GEK25"/>
      <c r="GEL25"/>
      <c r="GEM25"/>
      <c r="GEN25"/>
      <c r="GEO25"/>
      <c r="GEP25"/>
      <c r="GEQ25"/>
      <c r="GER25"/>
      <c r="GES25"/>
      <c r="GET25"/>
      <c r="GEU25"/>
      <c r="GEV25"/>
      <c r="GEW25"/>
      <c r="GEX25"/>
      <c r="GEY25"/>
      <c r="GEZ25"/>
      <c r="GFA25"/>
      <c r="GFB25"/>
      <c r="GFC25"/>
      <c r="GFD25"/>
      <c r="GFE25"/>
      <c r="GFF25"/>
      <c r="GFG25"/>
      <c r="GFH25"/>
      <c r="GFI25"/>
      <c r="GFJ25"/>
      <c r="GFK25"/>
      <c r="GFL25"/>
      <c r="GFM25"/>
      <c r="GFN25"/>
      <c r="GFO25"/>
      <c r="GFP25"/>
      <c r="GFQ25"/>
      <c r="GFR25"/>
      <c r="GFS25"/>
      <c r="GFT25"/>
      <c r="GFU25"/>
      <c r="GFV25"/>
      <c r="GFW25"/>
      <c r="GFX25"/>
      <c r="GFY25"/>
      <c r="GFZ25"/>
      <c r="GGA25"/>
      <c r="GGB25"/>
      <c r="GGC25"/>
      <c r="GGD25"/>
      <c r="GGE25"/>
      <c r="GGF25"/>
      <c r="GGG25"/>
      <c r="GGH25"/>
      <c r="GGI25"/>
      <c r="GGJ25"/>
      <c r="GGK25"/>
      <c r="GGL25"/>
      <c r="GGM25"/>
      <c r="GGN25"/>
      <c r="GGO25"/>
      <c r="GGP25"/>
      <c r="GGQ25"/>
      <c r="GGR25"/>
      <c r="GGS25"/>
      <c r="GGT25"/>
      <c r="GGU25"/>
      <c r="GGV25"/>
      <c r="GGW25"/>
      <c r="GGX25"/>
      <c r="GGY25"/>
      <c r="GGZ25"/>
      <c r="GHA25"/>
      <c r="GHB25"/>
      <c r="GHC25"/>
      <c r="GHD25"/>
      <c r="GHE25"/>
      <c r="GHF25"/>
      <c r="GHG25"/>
      <c r="GHH25"/>
      <c r="GHI25"/>
      <c r="GHJ25"/>
      <c r="GHK25"/>
      <c r="GHL25"/>
      <c r="GHM25"/>
      <c r="GHN25"/>
      <c r="GHO25"/>
      <c r="GHP25"/>
      <c r="GHQ25"/>
      <c r="GHR25"/>
      <c r="GHS25"/>
      <c r="GHT25"/>
      <c r="GHU25"/>
      <c r="GHV25"/>
      <c r="GHW25"/>
      <c r="GHX25"/>
      <c r="GHY25"/>
      <c r="GHZ25"/>
      <c r="GIA25"/>
      <c r="GIB25"/>
      <c r="GIC25"/>
      <c r="GID25"/>
      <c r="GIE25"/>
      <c r="GIF25"/>
      <c r="GIG25"/>
      <c r="GIH25"/>
      <c r="GII25"/>
      <c r="GIJ25"/>
      <c r="GIK25"/>
      <c r="GIL25"/>
      <c r="GIM25"/>
      <c r="GIN25"/>
      <c r="GIO25"/>
      <c r="GIP25"/>
      <c r="GIQ25"/>
      <c r="GIR25"/>
      <c r="GIS25"/>
      <c r="GIT25"/>
      <c r="GIU25"/>
      <c r="GIV25"/>
      <c r="GIW25"/>
      <c r="GIX25"/>
      <c r="GIY25"/>
      <c r="GIZ25"/>
      <c r="GJA25"/>
      <c r="GJB25"/>
      <c r="GJC25"/>
      <c r="GJD25"/>
      <c r="GJE25"/>
      <c r="GJF25"/>
      <c r="GJG25"/>
      <c r="GJH25"/>
      <c r="GJI25"/>
      <c r="GJJ25"/>
      <c r="GJK25"/>
      <c r="GJL25"/>
      <c r="GJM25"/>
      <c r="GJN25"/>
      <c r="GJO25"/>
      <c r="GJP25"/>
      <c r="GJQ25"/>
      <c r="GJR25"/>
      <c r="GJS25"/>
      <c r="GJT25"/>
      <c r="GJU25"/>
      <c r="GJV25"/>
      <c r="GJW25"/>
      <c r="GJX25"/>
      <c r="GJY25"/>
      <c r="GJZ25"/>
      <c r="GKA25"/>
      <c r="GKB25"/>
      <c r="GKC25"/>
      <c r="GKD25"/>
      <c r="GKE25"/>
      <c r="GKF25"/>
      <c r="GKG25"/>
      <c r="GKH25"/>
      <c r="GKI25"/>
      <c r="GKJ25"/>
      <c r="GKK25"/>
      <c r="GKL25"/>
      <c r="GKM25"/>
      <c r="GKN25"/>
      <c r="GKO25"/>
      <c r="GKP25"/>
      <c r="GKQ25"/>
      <c r="GKR25"/>
      <c r="GKS25"/>
      <c r="GKT25"/>
      <c r="GKU25"/>
      <c r="GKV25"/>
      <c r="GKW25"/>
      <c r="GKX25"/>
      <c r="GKY25"/>
      <c r="GKZ25"/>
      <c r="GLA25"/>
      <c r="GLB25"/>
      <c r="GLC25"/>
      <c r="GLD25"/>
      <c r="GLE25"/>
      <c r="GLF25"/>
      <c r="GLG25"/>
      <c r="GLH25"/>
      <c r="GLI25"/>
      <c r="GLJ25"/>
      <c r="GLK25"/>
      <c r="GLL25"/>
      <c r="GLM25"/>
      <c r="GLN25"/>
      <c r="GLO25"/>
      <c r="GLP25"/>
      <c r="GLQ25"/>
      <c r="GLR25"/>
      <c r="GLS25"/>
      <c r="GLT25"/>
      <c r="GLU25"/>
      <c r="GLV25"/>
      <c r="GLW25"/>
      <c r="GLX25"/>
      <c r="GLY25"/>
      <c r="GLZ25"/>
      <c r="GMA25"/>
      <c r="GMB25"/>
      <c r="GMC25"/>
      <c r="GMD25"/>
      <c r="GME25"/>
      <c r="GMF25"/>
      <c r="GMG25"/>
      <c r="GMH25"/>
      <c r="GMI25"/>
      <c r="GMJ25"/>
      <c r="GMK25"/>
      <c r="GML25"/>
      <c r="GMM25"/>
      <c r="GMN25"/>
      <c r="GMO25"/>
      <c r="GMP25"/>
      <c r="GMQ25"/>
      <c r="GMR25"/>
      <c r="GMS25"/>
      <c r="GMT25"/>
      <c r="GMU25"/>
      <c r="GMV25"/>
      <c r="GMW25"/>
      <c r="GMX25"/>
      <c r="GMY25"/>
      <c r="GMZ25"/>
      <c r="GNA25"/>
      <c r="GNB25"/>
      <c r="GNC25"/>
      <c r="GND25"/>
      <c r="GNE25"/>
      <c r="GNF25"/>
      <c r="GNG25"/>
      <c r="GNH25"/>
      <c r="GNI25"/>
      <c r="GNJ25"/>
      <c r="GNK25"/>
      <c r="GNL25"/>
      <c r="GNM25"/>
      <c r="GNN25"/>
      <c r="GNO25"/>
      <c r="GNP25"/>
      <c r="GNQ25"/>
      <c r="GNR25"/>
      <c r="GNS25"/>
      <c r="GNT25"/>
      <c r="GNU25"/>
      <c r="GNV25"/>
      <c r="GNW25"/>
      <c r="GNX25"/>
      <c r="GNY25"/>
      <c r="GNZ25"/>
      <c r="GOA25"/>
      <c r="GOB25"/>
      <c r="GOC25"/>
      <c r="GOD25"/>
      <c r="GOE25"/>
      <c r="GOF25"/>
      <c r="GOG25"/>
      <c r="GOH25"/>
      <c r="GOI25"/>
      <c r="GOJ25"/>
      <c r="GOK25"/>
      <c r="GOL25"/>
      <c r="GOM25"/>
      <c r="GON25"/>
      <c r="GOO25"/>
      <c r="GOP25"/>
      <c r="GOQ25"/>
      <c r="GOR25"/>
      <c r="GOS25"/>
      <c r="GOT25"/>
      <c r="GOU25"/>
      <c r="GOV25"/>
      <c r="GOW25"/>
      <c r="GOX25"/>
      <c r="GOY25"/>
      <c r="GOZ25"/>
      <c r="GPA25"/>
      <c r="GPB25"/>
      <c r="GPC25"/>
      <c r="GPD25"/>
      <c r="GPE25"/>
      <c r="GPF25"/>
      <c r="GPG25"/>
      <c r="GPH25"/>
      <c r="GPI25"/>
      <c r="GPJ25"/>
      <c r="GPK25"/>
      <c r="GPL25"/>
      <c r="GPM25"/>
      <c r="GPN25"/>
      <c r="GPO25"/>
      <c r="GPP25"/>
      <c r="GPQ25"/>
      <c r="GPR25"/>
      <c r="GPS25"/>
      <c r="GPT25"/>
      <c r="GPU25"/>
      <c r="GPV25"/>
      <c r="GPW25"/>
      <c r="GPX25"/>
      <c r="GPY25"/>
      <c r="GPZ25"/>
      <c r="GQA25"/>
      <c r="GQB25"/>
      <c r="GQC25"/>
      <c r="GQD25"/>
      <c r="GQE25"/>
      <c r="GQF25"/>
      <c r="GQG25"/>
      <c r="GQH25"/>
      <c r="GQI25"/>
      <c r="GQJ25"/>
      <c r="GQK25"/>
      <c r="GQL25"/>
      <c r="GQM25"/>
      <c r="GQN25"/>
      <c r="GQO25"/>
      <c r="GQP25"/>
      <c r="GQQ25"/>
      <c r="GQR25"/>
      <c r="GQS25"/>
      <c r="GQT25"/>
      <c r="GQU25"/>
      <c r="GQV25"/>
      <c r="GQW25"/>
      <c r="GQX25"/>
      <c r="GQY25"/>
      <c r="GQZ25"/>
      <c r="GRA25"/>
      <c r="GRB25"/>
      <c r="GRC25"/>
      <c r="GRD25"/>
      <c r="GRE25"/>
      <c r="GRF25"/>
      <c r="GRG25"/>
      <c r="GRH25"/>
      <c r="GRI25"/>
      <c r="GRJ25"/>
      <c r="GRK25"/>
      <c r="GRL25"/>
      <c r="GRM25"/>
      <c r="GRN25"/>
      <c r="GRO25"/>
      <c r="GRP25"/>
      <c r="GRQ25"/>
      <c r="GRR25"/>
      <c r="GRS25"/>
      <c r="GRT25"/>
      <c r="GRU25"/>
      <c r="GRV25"/>
      <c r="GRW25"/>
      <c r="GRX25"/>
      <c r="GRY25"/>
      <c r="GRZ25"/>
      <c r="GSA25"/>
      <c r="GSB25"/>
      <c r="GSC25"/>
      <c r="GSD25"/>
      <c r="GSE25"/>
      <c r="GSF25"/>
      <c r="GSG25"/>
      <c r="GSH25"/>
      <c r="GSI25"/>
      <c r="GSJ25"/>
      <c r="GSK25"/>
      <c r="GSL25"/>
      <c r="GSM25"/>
      <c r="GSN25"/>
      <c r="GSO25"/>
      <c r="GSP25"/>
      <c r="GSQ25"/>
      <c r="GSR25"/>
      <c r="GSS25"/>
      <c r="GST25"/>
      <c r="GSU25"/>
      <c r="GSV25"/>
      <c r="GSW25"/>
      <c r="GSX25"/>
      <c r="GSY25"/>
      <c r="GSZ25"/>
      <c r="GTA25"/>
      <c r="GTB25"/>
      <c r="GTC25"/>
      <c r="GTD25"/>
      <c r="GTE25"/>
      <c r="GTF25"/>
      <c r="GTG25"/>
      <c r="GTH25"/>
      <c r="GTI25"/>
      <c r="GTJ25"/>
      <c r="GTK25"/>
      <c r="GTL25"/>
      <c r="GTM25"/>
      <c r="GTN25"/>
      <c r="GTO25"/>
      <c r="GTP25"/>
      <c r="GTQ25"/>
      <c r="GTR25"/>
      <c r="GTS25"/>
      <c r="GTT25"/>
      <c r="GTU25"/>
      <c r="GTV25"/>
      <c r="GTW25"/>
      <c r="GTX25"/>
      <c r="GTY25"/>
      <c r="GTZ25"/>
      <c r="GUA25"/>
      <c r="GUB25"/>
      <c r="GUC25"/>
      <c r="GUD25"/>
      <c r="GUE25"/>
      <c r="GUF25"/>
      <c r="GUG25"/>
      <c r="GUH25"/>
      <c r="GUI25"/>
      <c r="GUJ25"/>
      <c r="GUK25"/>
      <c r="GUL25"/>
      <c r="GUM25"/>
      <c r="GUN25"/>
      <c r="GUO25"/>
      <c r="GUP25"/>
      <c r="GUQ25"/>
      <c r="GUR25"/>
      <c r="GUS25"/>
      <c r="GUT25"/>
      <c r="GUU25"/>
      <c r="GUV25"/>
      <c r="GUW25"/>
      <c r="GUX25"/>
      <c r="GUY25"/>
      <c r="GUZ25"/>
      <c r="GVA25"/>
      <c r="GVB25"/>
      <c r="GVC25"/>
      <c r="GVD25"/>
      <c r="GVE25"/>
      <c r="GVF25"/>
      <c r="GVG25"/>
      <c r="GVH25"/>
      <c r="GVI25"/>
      <c r="GVJ25"/>
      <c r="GVK25"/>
      <c r="GVL25"/>
      <c r="GVM25"/>
      <c r="GVN25"/>
      <c r="GVO25"/>
      <c r="GVP25"/>
      <c r="GVQ25"/>
      <c r="GVR25"/>
      <c r="GVS25"/>
      <c r="GVT25"/>
      <c r="GVU25"/>
      <c r="GVV25"/>
      <c r="GVW25"/>
      <c r="GVX25"/>
      <c r="GVY25"/>
      <c r="GVZ25"/>
      <c r="GWA25"/>
      <c r="GWB25"/>
      <c r="GWC25"/>
      <c r="GWD25"/>
      <c r="GWE25"/>
      <c r="GWF25"/>
      <c r="GWG25"/>
      <c r="GWH25"/>
      <c r="GWI25"/>
      <c r="GWJ25"/>
      <c r="GWK25"/>
      <c r="GWL25"/>
      <c r="GWM25"/>
      <c r="GWN25"/>
      <c r="GWO25"/>
      <c r="GWP25"/>
      <c r="GWQ25"/>
      <c r="GWR25"/>
      <c r="GWS25"/>
      <c r="GWT25"/>
      <c r="GWU25"/>
      <c r="GWV25"/>
      <c r="GWW25"/>
      <c r="GWX25"/>
      <c r="GWY25"/>
      <c r="GWZ25"/>
      <c r="GXA25"/>
      <c r="GXB25"/>
      <c r="GXC25"/>
      <c r="GXD25"/>
      <c r="GXE25"/>
      <c r="GXF25"/>
      <c r="GXG25"/>
      <c r="GXH25"/>
      <c r="GXI25"/>
      <c r="GXJ25"/>
      <c r="GXK25"/>
      <c r="GXL25"/>
      <c r="GXM25"/>
      <c r="GXN25"/>
      <c r="GXO25"/>
      <c r="GXP25"/>
      <c r="GXQ25"/>
      <c r="GXR25"/>
      <c r="GXS25"/>
      <c r="GXT25"/>
      <c r="GXU25"/>
      <c r="GXV25"/>
      <c r="GXW25"/>
      <c r="GXX25"/>
      <c r="GXY25"/>
      <c r="GXZ25"/>
      <c r="GYA25"/>
      <c r="GYB25"/>
      <c r="GYC25"/>
      <c r="GYD25"/>
      <c r="GYE25"/>
      <c r="GYF25"/>
      <c r="GYG25"/>
      <c r="GYH25"/>
      <c r="GYI25"/>
      <c r="GYJ25"/>
      <c r="GYK25"/>
      <c r="GYL25"/>
      <c r="GYM25"/>
      <c r="GYN25"/>
      <c r="GYO25"/>
      <c r="GYP25"/>
      <c r="GYQ25"/>
      <c r="GYR25"/>
      <c r="GYS25"/>
      <c r="GYT25"/>
      <c r="GYU25"/>
      <c r="GYV25"/>
      <c r="GYW25"/>
      <c r="GYX25"/>
      <c r="GYY25"/>
      <c r="GYZ25"/>
      <c r="GZA25"/>
      <c r="GZB25"/>
      <c r="GZC25"/>
      <c r="GZD25"/>
      <c r="GZE25"/>
      <c r="GZF25"/>
      <c r="GZG25"/>
      <c r="GZH25"/>
      <c r="GZI25"/>
      <c r="GZJ25"/>
      <c r="GZK25"/>
      <c r="GZL25"/>
      <c r="GZM25"/>
      <c r="GZN25"/>
      <c r="GZO25"/>
      <c r="GZP25"/>
      <c r="GZQ25"/>
      <c r="GZR25"/>
      <c r="GZS25"/>
      <c r="GZT25"/>
      <c r="GZU25"/>
      <c r="GZV25"/>
      <c r="GZW25"/>
      <c r="GZX25"/>
      <c r="GZY25"/>
      <c r="GZZ25"/>
      <c r="HAA25"/>
      <c r="HAB25"/>
      <c r="HAC25"/>
      <c r="HAD25"/>
      <c r="HAE25"/>
      <c r="HAF25"/>
      <c r="HAG25"/>
      <c r="HAH25"/>
      <c r="HAI25"/>
      <c r="HAJ25"/>
      <c r="HAK25"/>
      <c r="HAL25"/>
      <c r="HAM25"/>
      <c r="HAN25"/>
      <c r="HAO25"/>
      <c r="HAP25"/>
      <c r="HAQ25"/>
      <c r="HAR25"/>
      <c r="HAS25"/>
      <c r="HAT25"/>
      <c r="HAU25"/>
      <c r="HAV25"/>
      <c r="HAW25"/>
      <c r="HAX25"/>
      <c r="HAY25"/>
      <c r="HAZ25"/>
      <c r="HBA25"/>
      <c r="HBB25"/>
      <c r="HBC25"/>
      <c r="HBD25"/>
      <c r="HBE25"/>
      <c r="HBF25"/>
      <c r="HBG25"/>
      <c r="HBH25"/>
      <c r="HBI25"/>
      <c r="HBJ25"/>
      <c r="HBK25"/>
      <c r="HBL25"/>
      <c r="HBM25"/>
      <c r="HBN25"/>
      <c r="HBO25"/>
      <c r="HBP25"/>
      <c r="HBQ25"/>
      <c r="HBR25"/>
      <c r="HBS25"/>
      <c r="HBT25"/>
      <c r="HBU25"/>
      <c r="HBV25"/>
      <c r="HBW25"/>
      <c r="HBX25"/>
      <c r="HBY25"/>
      <c r="HBZ25"/>
      <c r="HCA25"/>
      <c r="HCB25"/>
      <c r="HCC25"/>
      <c r="HCD25"/>
      <c r="HCE25"/>
      <c r="HCF25"/>
      <c r="HCG25"/>
      <c r="HCH25"/>
      <c r="HCI25"/>
      <c r="HCJ25"/>
      <c r="HCK25"/>
      <c r="HCL25"/>
      <c r="HCM25"/>
      <c r="HCN25"/>
      <c r="HCO25"/>
      <c r="HCP25"/>
      <c r="HCQ25"/>
      <c r="HCR25"/>
      <c r="HCS25"/>
      <c r="HCT25"/>
      <c r="HCU25"/>
      <c r="HCV25"/>
      <c r="HCW25"/>
      <c r="HCX25"/>
      <c r="HCY25"/>
      <c r="HCZ25"/>
      <c r="HDA25"/>
      <c r="HDB25"/>
      <c r="HDC25"/>
      <c r="HDD25"/>
      <c r="HDE25"/>
      <c r="HDF25"/>
      <c r="HDG25"/>
      <c r="HDH25"/>
      <c r="HDI25"/>
      <c r="HDJ25"/>
      <c r="HDK25"/>
      <c r="HDL25"/>
      <c r="HDM25"/>
      <c r="HDN25"/>
      <c r="HDO25"/>
      <c r="HDP25"/>
      <c r="HDQ25"/>
      <c r="HDR25"/>
      <c r="HDS25"/>
      <c r="HDT25"/>
      <c r="HDU25"/>
      <c r="HDV25"/>
      <c r="HDW25"/>
      <c r="HDX25"/>
      <c r="HDY25"/>
      <c r="HDZ25"/>
      <c r="HEA25"/>
      <c r="HEB25"/>
      <c r="HEC25"/>
      <c r="HED25"/>
      <c r="HEE25"/>
      <c r="HEF25"/>
      <c r="HEG25"/>
      <c r="HEH25"/>
      <c r="HEI25"/>
      <c r="HEJ25"/>
      <c r="HEK25"/>
      <c r="HEL25"/>
      <c r="HEM25"/>
      <c r="HEN25"/>
      <c r="HEO25"/>
      <c r="HEP25"/>
      <c r="HEQ25"/>
      <c r="HER25"/>
      <c r="HES25"/>
      <c r="HET25"/>
      <c r="HEU25"/>
      <c r="HEV25"/>
      <c r="HEW25"/>
      <c r="HEX25"/>
      <c r="HEY25"/>
      <c r="HEZ25"/>
      <c r="HFA25"/>
      <c r="HFB25"/>
      <c r="HFC25"/>
      <c r="HFD25"/>
      <c r="HFE25"/>
      <c r="HFF25"/>
      <c r="HFG25"/>
      <c r="HFH25"/>
      <c r="HFI25"/>
      <c r="HFJ25"/>
      <c r="HFK25"/>
      <c r="HFL25"/>
      <c r="HFM25"/>
      <c r="HFN25"/>
      <c r="HFO25"/>
      <c r="HFP25"/>
      <c r="HFQ25"/>
      <c r="HFR25"/>
      <c r="HFS25"/>
      <c r="HFT25"/>
      <c r="HFU25"/>
      <c r="HFV25"/>
      <c r="HFW25"/>
      <c r="HFX25"/>
      <c r="HFY25"/>
      <c r="HFZ25"/>
      <c r="HGA25"/>
      <c r="HGB25"/>
      <c r="HGC25"/>
      <c r="HGD25"/>
      <c r="HGE25"/>
      <c r="HGF25"/>
      <c r="HGG25"/>
      <c r="HGH25"/>
      <c r="HGI25"/>
      <c r="HGJ25"/>
      <c r="HGK25"/>
      <c r="HGL25"/>
      <c r="HGM25"/>
      <c r="HGN25"/>
      <c r="HGO25"/>
      <c r="HGP25"/>
      <c r="HGQ25"/>
      <c r="HGR25"/>
      <c r="HGS25"/>
      <c r="HGT25"/>
      <c r="HGU25"/>
      <c r="HGV25"/>
      <c r="HGW25"/>
      <c r="HGX25"/>
      <c r="HGY25"/>
      <c r="HGZ25"/>
      <c r="HHA25"/>
      <c r="HHB25"/>
      <c r="HHC25"/>
      <c r="HHD25"/>
      <c r="HHE25"/>
      <c r="HHF25"/>
      <c r="HHG25"/>
      <c r="HHH25"/>
      <c r="HHI25"/>
      <c r="HHJ25"/>
      <c r="HHK25"/>
      <c r="HHL25"/>
      <c r="HHM25"/>
      <c r="HHN25"/>
      <c r="HHO25"/>
      <c r="HHP25"/>
      <c r="HHQ25"/>
      <c r="HHR25"/>
      <c r="HHS25"/>
      <c r="HHT25"/>
      <c r="HHU25"/>
      <c r="HHV25"/>
      <c r="HHW25"/>
      <c r="HHX25"/>
      <c r="HHY25"/>
      <c r="HHZ25"/>
      <c r="HIA25"/>
      <c r="HIB25"/>
      <c r="HIC25"/>
      <c r="HID25"/>
      <c r="HIE25"/>
      <c r="HIF25"/>
      <c r="HIG25"/>
      <c r="HIH25"/>
      <c r="HII25"/>
      <c r="HIJ25"/>
      <c r="HIK25"/>
      <c r="HIL25"/>
      <c r="HIM25"/>
      <c r="HIN25"/>
      <c r="HIO25"/>
      <c r="HIP25"/>
      <c r="HIQ25"/>
      <c r="HIR25"/>
      <c r="HIS25"/>
      <c r="HIT25"/>
      <c r="HIU25"/>
      <c r="HIV25"/>
      <c r="HIW25"/>
      <c r="HIX25"/>
      <c r="HIY25"/>
      <c r="HIZ25"/>
      <c r="HJA25"/>
      <c r="HJB25"/>
      <c r="HJC25"/>
      <c r="HJD25"/>
      <c r="HJE25"/>
      <c r="HJF25"/>
      <c r="HJG25"/>
      <c r="HJH25"/>
      <c r="HJI25"/>
      <c r="HJJ25"/>
      <c r="HJK25"/>
      <c r="HJL25"/>
      <c r="HJM25"/>
      <c r="HJN25"/>
      <c r="HJO25"/>
      <c r="HJP25"/>
      <c r="HJQ25"/>
      <c r="HJR25"/>
      <c r="HJS25"/>
      <c r="HJT25"/>
      <c r="HJU25"/>
      <c r="HJV25"/>
      <c r="HJW25"/>
      <c r="HJX25"/>
      <c r="HJY25"/>
      <c r="HJZ25"/>
      <c r="HKA25"/>
      <c r="HKB25"/>
      <c r="HKC25"/>
      <c r="HKD25"/>
      <c r="HKE25"/>
      <c r="HKF25"/>
      <c r="HKG25"/>
      <c r="HKH25"/>
      <c r="HKI25"/>
      <c r="HKJ25"/>
      <c r="HKK25"/>
      <c r="HKL25"/>
      <c r="HKM25"/>
      <c r="HKN25"/>
      <c r="HKO25"/>
      <c r="HKP25"/>
      <c r="HKQ25"/>
      <c r="HKR25"/>
      <c r="HKS25"/>
      <c r="HKT25"/>
      <c r="HKU25"/>
      <c r="HKV25"/>
      <c r="HKW25"/>
      <c r="HKX25"/>
      <c r="HKY25"/>
      <c r="HKZ25"/>
      <c r="HLA25"/>
      <c r="HLB25"/>
      <c r="HLC25"/>
      <c r="HLD25"/>
      <c r="HLE25"/>
      <c r="HLF25"/>
      <c r="HLG25"/>
      <c r="HLH25"/>
      <c r="HLI25"/>
      <c r="HLJ25"/>
      <c r="HLK25"/>
      <c r="HLL25"/>
      <c r="HLM25"/>
      <c r="HLN25"/>
      <c r="HLO25"/>
      <c r="HLP25"/>
      <c r="HLQ25"/>
      <c r="HLR25"/>
      <c r="HLS25"/>
      <c r="HLT25"/>
      <c r="HLU25"/>
      <c r="HLV25"/>
      <c r="HLW25"/>
      <c r="HLX25"/>
      <c r="HLY25"/>
      <c r="HLZ25"/>
      <c r="HMA25"/>
      <c r="HMB25"/>
      <c r="HMC25"/>
      <c r="HMD25"/>
      <c r="HME25"/>
      <c r="HMF25"/>
      <c r="HMG25"/>
      <c r="HMH25"/>
      <c r="HMI25"/>
      <c r="HMJ25"/>
      <c r="HMK25"/>
      <c r="HML25"/>
      <c r="HMM25"/>
      <c r="HMN25"/>
      <c r="HMO25"/>
      <c r="HMP25"/>
      <c r="HMQ25"/>
      <c r="HMR25"/>
      <c r="HMS25"/>
      <c r="HMT25"/>
      <c r="HMU25"/>
      <c r="HMV25"/>
      <c r="HMW25"/>
      <c r="HMX25"/>
      <c r="HMY25"/>
      <c r="HMZ25"/>
      <c r="HNA25"/>
      <c r="HNB25"/>
      <c r="HNC25"/>
      <c r="HND25"/>
      <c r="HNE25"/>
      <c r="HNF25"/>
      <c r="HNG25"/>
      <c r="HNH25"/>
      <c r="HNI25"/>
      <c r="HNJ25"/>
      <c r="HNK25"/>
      <c r="HNL25"/>
      <c r="HNM25"/>
      <c r="HNN25"/>
      <c r="HNO25"/>
      <c r="HNP25"/>
      <c r="HNQ25"/>
      <c r="HNR25"/>
      <c r="HNS25"/>
      <c r="HNT25"/>
      <c r="HNU25"/>
      <c r="HNV25"/>
      <c r="HNW25"/>
      <c r="HNX25"/>
      <c r="HNY25"/>
      <c r="HNZ25"/>
      <c r="HOA25"/>
      <c r="HOB25"/>
      <c r="HOC25"/>
      <c r="HOD25"/>
      <c r="HOE25"/>
      <c r="HOF25"/>
      <c r="HOG25"/>
      <c r="HOH25"/>
      <c r="HOI25"/>
      <c r="HOJ25"/>
      <c r="HOK25"/>
      <c r="HOL25"/>
      <c r="HOM25"/>
      <c r="HON25"/>
      <c r="HOO25"/>
      <c r="HOP25"/>
      <c r="HOQ25"/>
      <c r="HOR25"/>
      <c r="HOS25"/>
      <c r="HOT25"/>
      <c r="HOU25"/>
      <c r="HOV25"/>
      <c r="HOW25"/>
      <c r="HOX25"/>
      <c r="HOY25"/>
      <c r="HOZ25"/>
      <c r="HPA25"/>
      <c r="HPB25"/>
      <c r="HPC25"/>
      <c r="HPD25"/>
      <c r="HPE25"/>
      <c r="HPF25"/>
      <c r="HPG25"/>
      <c r="HPH25"/>
      <c r="HPI25"/>
      <c r="HPJ25"/>
      <c r="HPK25"/>
      <c r="HPL25"/>
      <c r="HPM25"/>
      <c r="HPN25"/>
      <c r="HPO25"/>
      <c r="HPP25"/>
      <c r="HPQ25"/>
      <c r="HPR25"/>
      <c r="HPS25"/>
      <c r="HPT25"/>
      <c r="HPU25"/>
      <c r="HPV25"/>
      <c r="HPW25"/>
      <c r="HPX25"/>
      <c r="HPY25"/>
      <c r="HPZ25"/>
      <c r="HQA25"/>
      <c r="HQB25"/>
      <c r="HQC25"/>
      <c r="HQD25"/>
      <c r="HQE25"/>
      <c r="HQF25"/>
      <c r="HQG25"/>
      <c r="HQH25"/>
      <c r="HQI25"/>
      <c r="HQJ25"/>
      <c r="HQK25"/>
      <c r="HQL25"/>
      <c r="HQM25"/>
      <c r="HQN25"/>
      <c r="HQO25"/>
      <c r="HQP25"/>
      <c r="HQQ25"/>
      <c r="HQR25"/>
      <c r="HQS25"/>
      <c r="HQT25"/>
      <c r="HQU25"/>
      <c r="HQV25"/>
      <c r="HQW25"/>
      <c r="HQX25"/>
      <c r="HQY25"/>
      <c r="HQZ25"/>
      <c r="HRA25"/>
      <c r="HRB25"/>
      <c r="HRC25"/>
      <c r="HRD25"/>
      <c r="HRE25"/>
      <c r="HRF25"/>
      <c r="HRG25"/>
      <c r="HRH25"/>
      <c r="HRI25"/>
      <c r="HRJ25"/>
      <c r="HRK25"/>
      <c r="HRL25"/>
      <c r="HRM25"/>
      <c r="HRN25"/>
      <c r="HRO25"/>
      <c r="HRP25"/>
      <c r="HRQ25"/>
      <c r="HRR25"/>
      <c r="HRS25"/>
      <c r="HRT25"/>
      <c r="HRU25"/>
      <c r="HRV25"/>
      <c r="HRW25"/>
      <c r="HRX25"/>
      <c r="HRY25"/>
      <c r="HRZ25"/>
      <c r="HSA25"/>
      <c r="HSB25"/>
      <c r="HSC25"/>
      <c r="HSD25"/>
      <c r="HSE25"/>
      <c r="HSF25"/>
      <c r="HSG25"/>
      <c r="HSH25"/>
      <c r="HSI25"/>
      <c r="HSJ25"/>
      <c r="HSK25"/>
      <c r="HSL25"/>
      <c r="HSM25"/>
      <c r="HSN25"/>
      <c r="HSO25"/>
      <c r="HSP25"/>
      <c r="HSQ25"/>
      <c r="HSR25"/>
      <c r="HSS25"/>
      <c r="HST25"/>
      <c r="HSU25"/>
      <c r="HSV25"/>
      <c r="HSW25"/>
      <c r="HSX25"/>
      <c r="HSY25"/>
      <c r="HSZ25"/>
      <c r="HTA25"/>
      <c r="HTB25"/>
      <c r="HTC25"/>
      <c r="HTD25"/>
      <c r="HTE25"/>
      <c r="HTF25"/>
      <c r="HTG25"/>
      <c r="HTH25"/>
      <c r="HTI25"/>
      <c r="HTJ25"/>
      <c r="HTK25"/>
      <c r="HTL25"/>
      <c r="HTM25"/>
      <c r="HTN25"/>
      <c r="HTO25"/>
      <c r="HTP25"/>
      <c r="HTQ25"/>
      <c r="HTR25"/>
      <c r="HTS25"/>
      <c r="HTT25"/>
      <c r="HTU25"/>
      <c r="HTV25"/>
      <c r="HTW25"/>
      <c r="HTX25"/>
      <c r="HTY25"/>
      <c r="HTZ25"/>
      <c r="HUA25"/>
      <c r="HUB25"/>
      <c r="HUC25"/>
      <c r="HUD25"/>
      <c r="HUE25"/>
      <c r="HUF25"/>
      <c r="HUG25"/>
      <c r="HUH25"/>
      <c r="HUI25"/>
      <c r="HUJ25"/>
      <c r="HUK25"/>
      <c r="HUL25"/>
      <c r="HUM25"/>
      <c r="HUN25"/>
      <c r="HUO25"/>
      <c r="HUP25"/>
      <c r="HUQ25"/>
      <c r="HUR25"/>
      <c r="HUS25"/>
      <c r="HUT25"/>
      <c r="HUU25"/>
      <c r="HUV25"/>
      <c r="HUW25"/>
      <c r="HUX25"/>
      <c r="HUY25"/>
      <c r="HUZ25"/>
      <c r="HVA25"/>
      <c r="HVB25"/>
      <c r="HVC25"/>
      <c r="HVD25"/>
      <c r="HVE25"/>
      <c r="HVF25"/>
      <c r="HVG25"/>
      <c r="HVH25"/>
      <c r="HVI25"/>
      <c r="HVJ25"/>
      <c r="HVK25"/>
      <c r="HVL25"/>
      <c r="HVM25"/>
      <c r="HVN25"/>
      <c r="HVO25"/>
      <c r="HVP25"/>
      <c r="HVQ25"/>
      <c r="HVR25"/>
      <c r="HVS25"/>
      <c r="HVT25"/>
      <c r="HVU25"/>
      <c r="HVV25"/>
      <c r="HVW25"/>
      <c r="HVX25"/>
      <c r="HVY25"/>
      <c r="HVZ25"/>
      <c r="HWA25"/>
      <c r="HWB25"/>
      <c r="HWC25"/>
      <c r="HWD25"/>
      <c r="HWE25"/>
      <c r="HWF25"/>
      <c r="HWG25"/>
      <c r="HWH25"/>
      <c r="HWI25"/>
      <c r="HWJ25"/>
      <c r="HWK25"/>
      <c r="HWL25"/>
      <c r="HWM25"/>
      <c r="HWN25"/>
      <c r="HWO25"/>
      <c r="HWP25"/>
      <c r="HWQ25"/>
      <c r="HWR25"/>
      <c r="HWS25"/>
      <c r="HWT25"/>
      <c r="HWU25"/>
      <c r="HWV25"/>
      <c r="HWW25"/>
      <c r="HWX25"/>
      <c r="HWY25"/>
      <c r="HWZ25"/>
      <c r="HXA25"/>
      <c r="HXB25"/>
      <c r="HXC25"/>
      <c r="HXD25"/>
      <c r="HXE25"/>
      <c r="HXF25"/>
      <c r="HXG25"/>
      <c r="HXH25"/>
      <c r="HXI25"/>
      <c r="HXJ25"/>
      <c r="HXK25"/>
      <c r="HXL25"/>
      <c r="HXM25"/>
      <c r="HXN25"/>
      <c r="HXO25"/>
      <c r="HXP25"/>
      <c r="HXQ25"/>
      <c r="HXR25"/>
      <c r="HXS25"/>
      <c r="HXT25"/>
      <c r="HXU25"/>
      <c r="HXV25"/>
      <c r="HXW25"/>
      <c r="HXX25"/>
      <c r="HXY25"/>
      <c r="HXZ25"/>
      <c r="HYA25"/>
      <c r="HYB25"/>
      <c r="HYC25"/>
      <c r="HYD25"/>
      <c r="HYE25"/>
      <c r="HYF25"/>
      <c r="HYG25"/>
      <c r="HYH25"/>
      <c r="HYI25"/>
      <c r="HYJ25"/>
      <c r="HYK25"/>
      <c r="HYL25"/>
      <c r="HYM25"/>
      <c r="HYN25"/>
      <c r="HYO25"/>
      <c r="HYP25"/>
      <c r="HYQ25"/>
      <c r="HYR25"/>
      <c r="HYS25"/>
      <c r="HYT25"/>
      <c r="HYU25"/>
      <c r="HYV25"/>
      <c r="HYW25"/>
      <c r="HYX25"/>
      <c r="HYY25"/>
      <c r="HYZ25"/>
      <c r="HZA25"/>
      <c r="HZB25"/>
      <c r="HZC25"/>
      <c r="HZD25"/>
      <c r="HZE25"/>
      <c r="HZF25"/>
      <c r="HZG25"/>
      <c r="HZH25"/>
      <c r="HZI25"/>
      <c r="HZJ25"/>
      <c r="HZK25"/>
      <c r="HZL25"/>
      <c r="HZM25"/>
      <c r="HZN25"/>
      <c r="HZO25"/>
      <c r="HZP25"/>
      <c r="HZQ25"/>
      <c r="HZR25"/>
      <c r="HZS25"/>
      <c r="HZT25"/>
      <c r="HZU25"/>
      <c r="HZV25"/>
      <c r="HZW25"/>
      <c r="HZX25"/>
      <c r="HZY25"/>
      <c r="HZZ25"/>
      <c r="IAA25"/>
      <c r="IAB25"/>
      <c r="IAC25"/>
      <c r="IAD25"/>
      <c r="IAE25"/>
      <c r="IAF25"/>
      <c r="IAG25"/>
      <c r="IAH25"/>
      <c r="IAI25"/>
      <c r="IAJ25"/>
      <c r="IAK25"/>
      <c r="IAL25"/>
      <c r="IAM25"/>
      <c r="IAN25"/>
      <c r="IAO25"/>
      <c r="IAP25"/>
      <c r="IAQ25"/>
      <c r="IAR25"/>
      <c r="IAS25"/>
      <c r="IAT25"/>
      <c r="IAU25"/>
      <c r="IAV25"/>
      <c r="IAW25"/>
      <c r="IAX25"/>
      <c r="IAY25"/>
      <c r="IAZ25"/>
      <c r="IBA25"/>
      <c r="IBB25"/>
      <c r="IBC25"/>
      <c r="IBD25"/>
      <c r="IBE25"/>
      <c r="IBF25"/>
      <c r="IBG25"/>
      <c r="IBH25"/>
      <c r="IBI25"/>
      <c r="IBJ25"/>
      <c r="IBK25"/>
      <c r="IBL25"/>
      <c r="IBM25"/>
      <c r="IBN25"/>
      <c r="IBO25"/>
      <c r="IBP25"/>
      <c r="IBQ25"/>
      <c r="IBR25"/>
      <c r="IBS25"/>
      <c r="IBT25"/>
      <c r="IBU25"/>
      <c r="IBV25"/>
      <c r="IBW25"/>
      <c r="IBX25"/>
      <c r="IBY25"/>
      <c r="IBZ25"/>
      <c r="ICA25"/>
      <c r="ICB25"/>
      <c r="ICC25"/>
      <c r="ICD25"/>
      <c r="ICE25"/>
      <c r="ICF25"/>
      <c r="ICG25"/>
      <c r="ICH25"/>
      <c r="ICI25"/>
      <c r="ICJ25"/>
      <c r="ICK25"/>
      <c r="ICL25"/>
      <c r="ICM25"/>
      <c r="ICN25"/>
      <c r="ICO25"/>
      <c r="ICP25"/>
      <c r="ICQ25"/>
      <c r="ICR25"/>
      <c r="ICS25"/>
      <c r="ICT25"/>
      <c r="ICU25"/>
      <c r="ICV25"/>
      <c r="ICW25"/>
      <c r="ICX25"/>
      <c r="ICY25"/>
      <c r="ICZ25"/>
      <c r="IDA25"/>
      <c r="IDB25"/>
      <c r="IDC25"/>
      <c r="IDD25"/>
      <c r="IDE25"/>
      <c r="IDF25"/>
      <c r="IDG25"/>
      <c r="IDH25"/>
      <c r="IDI25"/>
      <c r="IDJ25"/>
      <c r="IDK25"/>
      <c r="IDL25"/>
      <c r="IDM25"/>
      <c r="IDN25"/>
      <c r="IDO25"/>
      <c r="IDP25"/>
      <c r="IDQ25"/>
      <c r="IDR25"/>
      <c r="IDS25"/>
      <c r="IDT25"/>
      <c r="IDU25"/>
      <c r="IDV25"/>
      <c r="IDW25"/>
      <c r="IDX25"/>
      <c r="IDY25"/>
      <c r="IDZ25"/>
      <c r="IEA25"/>
      <c r="IEB25"/>
      <c r="IEC25"/>
      <c r="IED25"/>
      <c r="IEE25"/>
      <c r="IEF25"/>
      <c r="IEG25"/>
      <c r="IEH25"/>
      <c r="IEI25"/>
      <c r="IEJ25"/>
      <c r="IEK25"/>
      <c r="IEL25"/>
      <c r="IEM25"/>
      <c r="IEN25"/>
      <c r="IEO25"/>
      <c r="IEP25"/>
      <c r="IEQ25"/>
      <c r="IER25"/>
      <c r="IES25"/>
      <c r="IET25"/>
      <c r="IEU25"/>
      <c r="IEV25"/>
      <c r="IEW25"/>
      <c r="IEX25"/>
      <c r="IEY25"/>
      <c r="IEZ25"/>
      <c r="IFA25"/>
      <c r="IFB25"/>
      <c r="IFC25"/>
      <c r="IFD25"/>
      <c r="IFE25"/>
      <c r="IFF25"/>
      <c r="IFG25"/>
      <c r="IFH25"/>
      <c r="IFI25"/>
      <c r="IFJ25"/>
      <c r="IFK25"/>
      <c r="IFL25"/>
      <c r="IFM25"/>
      <c r="IFN25"/>
      <c r="IFO25"/>
      <c r="IFP25"/>
      <c r="IFQ25"/>
      <c r="IFR25"/>
      <c r="IFS25"/>
      <c r="IFT25"/>
      <c r="IFU25"/>
      <c r="IFV25"/>
      <c r="IFW25"/>
      <c r="IFX25"/>
      <c r="IFY25"/>
      <c r="IFZ25"/>
      <c r="IGA25"/>
      <c r="IGB25"/>
      <c r="IGC25"/>
      <c r="IGD25"/>
      <c r="IGE25"/>
      <c r="IGF25"/>
      <c r="IGG25"/>
      <c r="IGH25"/>
      <c r="IGI25"/>
      <c r="IGJ25"/>
      <c r="IGK25"/>
      <c r="IGL25"/>
      <c r="IGM25"/>
      <c r="IGN25"/>
      <c r="IGO25"/>
      <c r="IGP25"/>
      <c r="IGQ25"/>
      <c r="IGR25"/>
      <c r="IGS25"/>
      <c r="IGT25"/>
      <c r="IGU25"/>
      <c r="IGV25"/>
      <c r="IGW25"/>
      <c r="IGX25"/>
      <c r="IGY25"/>
      <c r="IGZ25"/>
      <c r="IHA25"/>
      <c r="IHB25"/>
      <c r="IHC25"/>
      <c r="IHD25"/>
      <c r="IHE25"/>
      <c r="IHF25"/>
      <c r="IHG25"/>
      <c r="IHH25"/>
      <c r="IHI25"/>
      <c r="IHJ25"/>
      <c r="IHK25"/>
      <c r="IHL25"/>
      <c r="IHM25"/>
      <c r="IHN25"/>
      <c r="IHO25"/>
      <c r="IHP25"/>
      <c r="IHQ25"/>
      <c r="IHR25"/>
      <c r="IHS25"/>
      <c r="IHT25"/>
      <c r="IHU25"/>
      <c r="IHV25"/>
      <c r="IHW25"/>
      <c r="IHX25"/>
      <c r="IHY25"/>
      <c r="IHZ25"/>
      <c r="IIA25"/>
      <c r="IIB25"/>
      <c r="IIC25"/>
      <c r="IID25"/>
      <c r="IIE25"/>
      <c r="IIF25"/>
      <c r="IIG25"/>
      <c r="IIH25"/>
      <c r="III25"/>
      <c r="IIJ25"/>
      <c r="IIK25"/>
      <c r="IIL25"/>
      <c r="IIM25"/>
      <c r="IIN25"/>
      <c r="IIO25"/>
      <c r="IIP25"/>
      <c r="IIQ25"/>
      <c r="IIR25"/>
      <c r="IIS25"/>
      <c r="IIT25"/>
      <c r="IIU25"/>
      <c r="IIV25"/>
      <c r="IIW25"/>
      <c r="IIX25"/>
      <c r="IIY25"/>
      <c r="IIZ25"/>
      <c r="IJA25"/>
      <c r="IJB25"/>
      <c r="IJC25"/>
      <c r="IJD25"/>
      <c r="IJE25"/>
      <c r="IJF25"/>
      <c r="IJG25"/>
      <c r="IJH25"/>
      <c r="IJI25"/>
      <c r="IJJ25"/>
      <c r="IJK25"/>
      <c r="IJL25"/>
      <c r="IJM25"/>
      <c r="IJN25"/>
      <c r="IJO25"/>
      <c r="IJP25"/>
      <c r="IJQ25"/>
      <c r="IJR25"/>
      <c r="IJS25"/>
      <c r="IJT25"/>
      <c r="IJU25"/>
      <c r="IJV25"/>
      <c r="IJW25"/>
      <c r="IJX25"/>
      <c r="IJY25"/>
      <c r="IJZ25"/>
      <c r="IKA25"/>
      <c r="IKB25"/>
      <c r="IKC25"/>
      <c r="IKD25"/>
      <c r="IKE25"/>
      <c r="IKF25"/>
      <c r="IKG25"/>
      <c r="IKH25"/>
      <c r="IKI25"/>
      <c r="IKJ25"/>
      <c r="IKK25"/>
      <c r="IKL25"/>
      <c r="IKM25"/>
      <c r="IKN25"/>
      <c r="IKO25"/>
      <c r="IKP25"/>
      <c r="IKQ25"/>
      <c r="IKR25"/>
      <c r="IKS25"/>
      <c r="IKT25"/>
      <c r="IKU25"/>
      <c r="IKV25"/>
      <c r="IKW25"/>
      <c r="IKX25"/>
      <c r="IKY25"/>
      <c r="IKZ25"/>
      <c r="ILA25"/>
      <c r="ILB25"/>
      <c r="ILC25"/>
      <c r="ILD25"/>
      <c r="ILE25"/>
      <c r="ILF25"/>
      <c r="ILG25"/>
      <c r="ILH25"/>
      <c r="ILI25"/>
      <c r="ILJ25"/>
      <c r="ILK25"/>
      <c r="ILL25"/>
      <c r="ILM25"/>
      <c r="ILN25"/>
      <c r="ILO25"/>
      <c r="ILP25"/>
      <c r="ILQ25"/>
      <c r="ILR25"/>
      <c r="ILS25"/>
      <c r="ILT25"/>
      <c r="ILU25"/>
      <c r="ILV25"/>
      <c r="ILW25"/>
      <c r="ILX25"/>
      <c r="ILY25"/>
      <c r="ILZ25"/>
      <c r="IMA25"/>
      <c r="IMB25"/>
      <c r="IMC25"/>
      <c r="IMD25"/>
      <c r="IME25"/>
      <c r="IMF25"/>
      <c r="IMG25"/>
      <c r="IMH25"/>
      <c r="IMI25"/>
      <c r="IMJ25"/>
      <c r="IMK25"/>
      <c r="IML25"/>
      <c r="IMM25"/>
      <c r="IMN25"/>
      <c r="IMO25"/>
      <c r="IMP25"/>
      <c r="IMQ25"/>
      <c r="IMR25"/>
      <c r="IMS25"/>
      <c r="IMT25"/>
      <c r="IMU25"/>
      <c r="IMV25"/>
      <c r="IMW25"/>
      <c r="IMX25"/>
      <c r="IMY25"/>
      <c r="IMZ25"/>
      <c r="INA25"/>
      <c r="INB25"/>
      <c r="INC25"/>
      <c r="IND25"/>
      <c r="INE25"/>
      <c r="INF25"/>
      <c r="ING25"/>
      <c r="INH25"/>
      <c r="INI25"/>
      <c r="INJ25"/>
      <c r="INK25"/>
      <c r="INL25"/>
      <c r="INM25"/>
      <c r="INN25"/>
      <c r="INO25"/>
      <c r="INP25"/>
      <c r="INQ25"/>
      <c r="INR25"/>
      <c r="INS25"/>
      <c r="INT25"/>
      <c r="INU25"/>
      <c r="INV25"/>
      <c r="INW25"/>
      <c r="INX25"/>
      <c r="INY25"/>
      <c r="INZ25"/>
      <c r="IOA25"/>
      <c r="IOB25"/>
      <c r="IOC25"/>
      <c r="IOD25"/>
      <c r="IOE25"/>
      <c r="IOF25"/>
      <c r="IOG25"/>
      <c r="IOH25"/>
      <c r="IOI25"/>
      <c r="IOJ25"/>
      <c r="IOK25"/>
      <c r="IOL25"/>
      <c r="IOM25"/>
      <c r="ION25"/>
      <c r="IOO25"/>
      <c r="IOP25"/>
      <c r="IOQ25"/>
      <c r="IOR25"/>
      <c r="IOS25"/>
      <c r="IOT25"/>
      <c r="IOU25"/>
      <c r="IOV25"/>
      <c r="IOW25"/>
      <c r="IOX25"/>
      <c r="IOY25"/>
      <c r="IOZ25"/>
      <c r="IPA25"/>
      <c r="IPB25"/>
      <c r="IPC25"/>
      <c r="IPD25"/>
      <c r="IPE25"/>
      <c r="IPF25"/>
      <c r="IPG25"/>
      <c r="IPH25"/>
      <c r="IPI25"/>
      <c r="IPJ25"/>
      <c r="IPK25"/>
      <c r="IPL25"/>
      <c r="IPM25"/>
      <c r="IPN25"/>
      <c r="IPO25"/>
      <c r="IPP25"/>
      <c r="IPQ25"/>
      <c r="IPR25"/>
      <c r="IPS25"/>
      <c r="IPT25"/>
      <c r="IPU25"/>
      <c r="IPV25"/>
      <c r="IPW25"/>
      <c r="IPX25"/>
      <c r="IPY25"/>
      <c r="IPZ25"/>
      <c r="IQA25"/>
      <c r="IQB25"/>
      <c r="IQC25"/>
      <c r="IQD25"/>
      <c r="IQE25"/>
      <c r="IQF25"/>
      <c r="IQG25"/>
      <c r="IQH25"/>
      <c r="IQI25"/>
      <c r="IQJ25"/>
      <c r="IQK25"/>
      <c r="IQL25"/>
      <c r="IQM25"/>
      <c r="IQN25"/>
      <c r="IQO25"/>
      <c r="IQP25"/>
      <c r="IQQ25"/>
      <c r="IQR25"/>
      <c r="IQS25"/>
      <c r="IQT25"/>
      <c r="IQU25"/>
      <c r="IQV25"/>
      <c r="IQW25"/>
      <c r="IQX25"/>
      <c r="IQY25"/>
      <c r="IQZ25"/>
      <c r="IRA25"/>
      <c r="IRB25"/>
      <c r="IRC25"/>
      <c r="IRD25"/>
      <c r="IRE25"/>
      <c r="IRF25"/>
      <c r="IRG25"/>
      <c r="IRH25"/>
      <c r="IRI25"/>
      <c r="IRJ25"/>
      <c r="IRK25"/>
      <c r="IRL25"/>
      <c r="IRM25"/>
      <c r="IRN25"/>
      <c r="IRO25"/>
      <c r="IRP25"/>
      <c r="IRQ25"/>
      <c r="IRR25"/>
      <c r="IRS25"/>
      <c r="IRT25"/>
      <c r="IRU25"/>
      <c r="IRV25"/>
      <c r="IRW25"/>
      <c r="IRX25"/>
      <c r="IRY25"/>
      <c r="IRZ25"/>
      <c r="ISA25"/>
      <c r="ISB25"/>
      <c r="ISC25"/>
      <c r="ISD25"/>
      <c r="ISE25"/>
      <c r="ISF25"/>
      <c r="ISG25"/>
      <c r="ISH25"/>
      <c r="ISI25"/>
      <c r="ISJ25"/>
      <c r="ISK25"/>
      <c r="ISL25"/>
      <c r="ISM25"/>
      <c r="ISN25"/>
      <c r="ISO25"/>
      <c r="ISP25"/>
      <c r="ISQ25"/>
      <c r="ISR25"/>
      <c r="ISS25"/>
      <c r="IST25"/>
      <c r="ISU25"/>
      <c r="ISV25"/>
      <c r="ISW25"/>
      <c r="ISX25"/>
      <c r="ISY25"/>
      <c r="ISZ25"/>
      <c r="ITA25"/>
      <c r="ITB25"/>
      <c r="ITC25"/>
      <c r="ITD25"/>
      <c r="ITE25"/>
      <c r="ITF25"/>
      <c r="ITG25"/>
      <c r="ITH25"/>
      <c r="ITI25"/>
      <c r="ITJ25"/>
      <c r="ITK25"/>
      <c r="ITL25"/>
      <c r="ITM25"/>
      <c r="ITN25"/>
      <c r="ITO25"/>
      <c r="ITP25"/>
      <c r="ITQ25"/>
      <c r="ITR25"/>
      <c r="ITS25"/>
      <c r="ITT25"/>
      <c r="ITU25"/>
      <c r="ITV25"/>
      <c r="ITW25"/>
      <c r="ITX25"/>
      <c r="ITY25"/>
      <c r="ITZ25"/>
      <c r="IUA25"/>
      <c r="IUB25"/>
      <c r="IUC25"/>
      <c r="IUD25"/>
      <c r="IUE25"/>
      <c r="IUF25"/>
      <c r="IUG25"/>
      <c r="IUH25"/>
      <c r="IUI25"/>
      <c r="IUJ25"/>
      <c r="IUK25"/>
      <c r="IUL25"/>
      <c r="IUM25"/>
      <c r="IUN25"/>
      <c r="IUO25"/>
      <c r="IUP25"/>
      <c r="IUQ25"/>
      <c r="IUR25"/>
      <c r="IUS25"/>
      <c r="IUT25"/>
      <c r="IUU25"/>
      <c r="IUV25"/>
      <c r="IUW25"/>
      <c r="IUX25"/>
      <c r="IUY25"/>
      <c r="IUZ25"/>
      <c r="IVA25"/>
      <c r="IVB25"/>
      <c r="IVC25"/>
      <c r="IVD25"/>
      <c r="IVE25"/>
      <c r="IVF25"/>
      <c r="IVG25"/>
      <c r="IVH25"/>
      <c r="IVI25"/>
      <c r="IVJ25"/>
      <c r="IVK25"/>
      <c r="IVL25"/>
      <c r="IVM25"/>
      <c r="IVN25"/>
      <c r="IVO25"/>
      <c r="IVP25"/>
      <c r="IVQ25"/>
      <c r="IVR25"/>
      <c r="IVS25"/>
      <c r="IVT25"/>
      <c r="IVU25"/>
      <c r="IVV25"/>
      <c r="IVW25"/>
      <c r="IVX25"/>
      <c r="IVY25"/>
      <c r="IVZ25"/>
      <c r="IWA25"/>
      <c r="IWB25"/>
      <c r="IWC25"/>
      <c r="IWD25"/>
      <c r="IWE25"/>
      <c r="IWF25"/>
      <c r="IWG25"/>
      <c r="IWH25"/>
      <c r="IWI25"/>
      <c r="IWJ25"/>
      <c r="IWK25"/>
      <c r="IWL25"/>
      <c r="IWM25"/>
      <c r="IWN25"/>
      <c r="IWO25"/>
      <c r="IWP25"/>
      <c r="IWQ25"/>
      <c r="IWR25"/>
      <c r="IWS25"/>
      <c r="IWT25"/>
      <c r="IWU25"/>
      <c r="IWV25"/>
      <c r="IWW25"/>
      <c r="IWX25"/>
      <c r="IWY25"/>
      <c r="IWZ25"/>
      <c r="IXA25"/>
      <c r="IXB25"/>
      <c r="IXC25"/>
      <c r="IXD25"/>
      <c r="IXE25"/>
      <c r="IXF25"/>
      <c r="IXG25"/>
      <c r="IXH25"/>
      <c r="IXI25"/>
      <c r="IXJ25"/>
      <c r="IXK25"/>
      <c r="IXL25"/>
      <c r="IXM25"/>
      <c r="IXN25"/>
      <c r="IXO25"/>
      <c r="IXP25"/>
      <c r="IXQ25"/>
      <c r="IXR25"/>
      <c r="IXS25"/>
      <c r="IXT25"/>
      <c r="IXU25"/>
      <c r="IXV25"/>
      <c r="IXW25"/>
      <c r="IXX25"/>
      <c r="IXY25"/>
      <c r="IXZ25"/>
      <c r="IYA25"/>
      <c r="IYB25"/>
      <c r="IYC25"/>
      <c r="IYD25"/>
      <c r="IYE25"/>
      <c r="IYF25"/>
      <c r="IYG25"/>
      <c r="IYH25"/>
      <c r="IYI25"/>
      <c r="IYJ25"/>
      <c r="IYK25"/>
      <c r="IYL25"/>
      <c r="IYM25"/>
      <c r="IYN25"/>
      <c r="IYO25"/>
      <c r="IYP25"/>
      <c r="IYQ25"/>
      <c r="IYR25"/>
      <c r="IYS25"/>
      <c r="IYT25"/>
      <c r="IYU25"/>
      <c r="IYV25"/>
      <c r="IYW25"/>
      <c r="IYX25"/>
      <c r="IYY25"/>
      <c r="IYZ25"/>
      <c r="IZA25"/>
      <c r="IZB25"/>
      <c r="IZC25"/>
      <c r="IZD25"/>
      <c r="IZE25"/>
      <c r="IZF25"/>
      <c r="IZG25"/>
      <c r="IZH25"/>
      <c r="IZI25"/>
      <c r="IZJ25"/>
      <c r="IZK25"/>
      <c r="IZL25"/>
      <c r="IZM25"/>
      <c r="IZN25"/>
      <c r="IZO25"/>
      <c r="IZP25"/>
      <c r="IZQ25"/>
      <c r="IZR25"/>
      <c r="IZS25"/>
      <c r="IZT25"/>
      <c r="IZU25"/>
      <c r="IZV25"/>
      <c r="IZW25"/>
      <c r="IZX25"/>
      <c r="IZY25"/>
      <c r="IZZ25"/>
      <c r="JAA25"/>
      <c r="JAB25"/>
      <c r="JAC25"/>
      <c r="JAD25"/>
      <c r="JAE25"/>
      <c r="JAF25"/>
      <c r="JAG25"/>
      <c r="JAH25"/>
      <c r="JAI25"/>
      <c r="JAJ25"/>
      <c r="JAK25"/>
      <c r="JAL25"/>
      <c r="JAM25"/>
      <c r="JAN25"/>
      <c r="JAO25"/>
      <c r="JAP25"/>
      <c r="JAQ25"/>
      <c r="JAR25"/>
      <c r="JAS25"/>
      <c r="JAT25"/>
      <c r="JAU25"/>
      <c r="JAV25"/>
      <c r="JAW25"/>
      <c r="JAX25"/>
      <c r="JAY25"/>
      <c r="JAZ25"/>
      <c r="JBA25"/>
      <c r="JBB25"/>
      <c r="JBC25"/>
      <c r="JBD25"/>
      <c r="JBE25"/>
      <c r="JBF25"/>
      <c r="JBG25"/>
      <c r="JBH25"/>
      <c r="JBI25"/>
      <c r="JBJ25"/>
      <c r="JBK25"/>
      <c r="JBL25"/>
      <c r="JBM25"/>
      <c r="JBN25"/>
      <c r="JBO25"/>
      <c r="JBP25"/>
      <c r="JBQ25"/>
      <c r="JBR25"/>
      <c r="JBS25"/>
      <c r="JBT25"/>
      <c r="JBU25"/>
      <c r="JBV25"/>
      <c r="JBW25"/>
      <c r="JBX25"/>
      <c r="JBY25"/>
      <c r="JBZ25"/>
      <c r="JCA25"/>
      <c r="JCB25"/>
      <c r="JCC25"/>
      <c r="JCD25"/>
      <c r="JCE25"/>
      <c r="JCF25"/>
      <c r="JCG25"/>
      <c r="JCH25"/>
      <c r="JCI25"/>
      <c r="JCJ25"/>
      <c r="JCK25"/>
      <c r="JCL25"/>
      <c r="JCM25"/>
      <c r="JCN25"/>
      <c r="JCO25"/>
      <c r="JCP25"/>
      <c r="JCQ25"/>
      <c r="JCR25"/>
      <c r="JCS25"/>
      <c r="JCT25"/>
      <c r="JCU25"/>
      <c r="JCV25"/>
      <c r="JCW25"/>
      <c r="JCX25"/>
      <c r="JCY25"/>
      <c r="JCZ25"/>
      <c r="JDA25"/>
      <c r="JDB25"/>
      <c r="JDC25"/>
      <c r="JDD25"/>
      <c r="JDE25"/>
      <c r="JDF25"/>
      <c r="JDG25"/>
      <c r="JDH25"/>
      <c r="JDI25"/>
      <c r="JDJ25"/>
      <c r="JDK25"/>
      <c r="JDL25"/>
      <c r="JDM25"/>
      <c r="JDN25"/>
      <c r="JDO25"/>
      <c r="JDP25"/>
      <c r="JDQ25"/>
      <c r="JDR25"/>
      <c r="JDS25"/>
      <c r="JDT25"/>
      <c r="JDU25"/>
      <c r="JDV25"/>
      <c r="JDW25"/>
      <c r="JDX25"/>
      <c r="JDY25"/>
      <c r="JDZ25"/>
      <c r="JEA25"/>
      <c r="JEB25"/>
      <c r="JEC25"/>
      <c r="JED25"/>
      <c r="JEE25"/>
      <c r="JEF25"/>
      <c r="JEG25"/>
      <c r="JEH25"/>
      <c r="JEI25"/>
      <c r="JEJ25"/>
      <c r="JEK25"/>
      <c r="JEL25"/>
      <c r="JEM25"/>
      <c r="JEN25"/>
      <c r="JEO25"/>
      <c r="JEP25"/>
      <c r="JEQ25"/>
      <c r="JER25"/>
      <c r="JES25"/>
      <c r="JET25"/>
      <c r="JEU25"/>
      <c r="JEV25"/>
      <c r="JEW25"/>
      <c r="JEX25"/>
      <c r="JEY25"/>
      <c r="JEZ25"/>
      <c r="JFA25"/>
      <c r="JFB25"/>
      <c r="JFC25"/>
      <c r="JFD25"/>
      <c r="JFE25"/>
      <c r="JFF25"/>
      <c r="JFG25"/>
      <c r="JFH25"/>
      <c r="JFI25"/>
      <c r="JFJ25"/>
      <c r="JFK25"/>
      <c r="JFL25"/>
      <c r="JFM25"/>
      <c r="JFN25"/>
      <c r="JFO25"/>
      <c r="JFP25"/>
      <c r="JFQ25"/>
      <c r="JFR25"/>
      <c r="JFS25"/>
      <c r="JFT25"/>
      <c r="JFU25"/>
      <c r="JFV25"/>
      <c r="JFW25"/>
      <c r="JFX25"/>
      <c r="JFY25"/>
      <c r="JFZ25"/>
      <c r="JGA25"/>
      <c r="JGB25"/>
      <c r="JGC25"/>
      <c r="JGD25"/>
      <c r="JGE25"/>
      <c r="JGF25"/>
      <c r="JGG25"/>
      <c r="JGH25"/>
      <c r="JGI25"/>
      <c r="JGJ25"/>
      <c r="JGK25"/>
      <c r="JGL25"/>
      <c r="JGM25"/>
      <c r="JGN25"/>
      <c r="JGO25"/>
      <c r="JGP25"/>
      <c r="JGQ25"/>
      <c r="JGR25"/>
      <c r="JGS25"/>
      <c r="JGT25"/>
      <c r="JGU25"/>
      <c r="JGV25"/>
      <c r="JGW25"/>
      <c r="JGX25"/>
      <c r="JGY25"/>
      <c r="JGZ25"/>
      <c r="JHA25"/>
      <c r="JHB25"/>
      <c r="JHC25"/>
      <c r="JHD25"/>
      <c r="JHE25"/>
      <c r="JHF25"/>
      <c r="JHG25"/>
      <c r="JHH25"/>
      <c r="JHI25"/>
      <c r="JHJ25"/>
      <c r="JHK25"/>
      <c r="JHL25"/>
      <c r="JHM25"/>
      <c r="JHN25"/>
      <c r="JHO25"/>
      <c r="JHP25"/>
      <c r="JHQ25"/>
      <c r="JHR25"/>
      <c r="JHS25"/>
      <c r="JHT25"/>
      <c r="JHU25"/>
      <c r="JHV25"/>
      <c r="JHW25"/>
      <c r="JHX25"/>
      <c r="JHY25"/>
      <c r="JHZ25"/>
      <c r="JIA25"/>
      <c r="JIB25"/>
      <c r="JIC25"/>
      <c r="JID25"/>
      <c r="JIE25"/>
      <c r="JIF25"/>
      <c r="JIG25"/>
      <c r="JIH25"/>
      <c r="JII25"/>
      <c r="JIJ25"/>
      <c r="JIK25"/>
      <c r="JIL25"/>
      <c r="JIM25"/>
      <c r="JIN25"/>
      <c r="JIO25"/>
      <c r="JIP25"/>
      <c r="JIQ25"/>
      <c r="JIR25"/>
      <c r="JIS25"/>
      <c r="JIT25"/>
      <c r="JIU25"/>
      <c r="JIV25"/>
      <c r="JIW25"/>
      <c r="JIX25"/>
      <c r="JIY25"/>
      <c r="JIZ25"/>
      <c r="JJA25"/>
      <c r="JJB25"/>
      <c r="JJC25"/>
      <c r="JJD25"/>
      <c r="JJE25"/>
      <c r="JJF25"/>
      <c r="JJG25"/>
      <c r="JJH25"/>
      <c r="JJI25"/>
      <c r="JJJ25"/>
      <c r="JJK25"/>
      <c r="JJL25"/>
      <c r="JJM25"/>
      <c r="JJN25"/>
      <c r="JJO25"/>
      <c r="JJP25"/>
      <c r="JJQ25"/>
      <c r="JJR25"/>
      <c r="JJS25"/>
      <c r="JJT25"/>
      <c r="JJU25"/>
      <c r="JJV25"/>
      <c r="JJW25"/>
      <c r="JJX25"/>
      <c r="JJY25"/>
      <c r="JJZ25"/>
      <c r="JKA25"/>
      <c r="JKB25"/>
      <c r="JKC25"/>
      <c r="JKD25"/>
      <c r="JKE25"/>
      <c r="JKF25"/>
      <c r="JKG25"/>
      <c r="JKH25"/>
      <c r="JKI25"/>
      <c r="JKJ25"/>
      <c r="JKK25"/>
      <c r="JKL25"/>
      <c r="JKM25"/>
      <c r="JKN25"/>
      <c r="JKO25"/>
      <c r="JKP25"/>
      <c r="JKQ25"/>
      <c r="JKR25"/>
      <c r="JKS25"/>
      <c r="JKT25"/>
      <c r="JKU25"/>
      <c r="JKV25"/>
      <c r="JKW25"/>
      <c r="JKX25"/>
      <c r="JKY25"/>
      <c r="JKZ25"/>
      <c r="JLA25"/>
      <c r="JLB25"/>
      <c r="JLC25"/>
      <c r="JLD25"/>
      <c r="JLE25"/>
      <c r="JLF25"/>
      <c r="JLG25"/>
      <c r="JLH25"/>
      <c r="JLI25"/>
      <c r="JLJ25"/>
      <c r="JLK25"/>
      <c r="JLL25"/>
      <c r="JLM25"/>
      <c r="JLN25"/>
      <c r="JLO25"/>
      <c r="JLP25"/>
      <c r="JLQ25"/>
      <c r="JLR25"/>
      <c r="JLS25"/>
      <c r="JLT25"/>
      <c r="JLU25"/>
      <c r="JLV25"/>
      <c r="JLW25"/>
      <c r="JLX25"/>
      <c r="JLY25"/>
      <c r="JLZ25"/>
      <c r="JMA25"/>
      <c r="JMB25"/>
      <c r="JMC25"/>
      <c r="JMD25"/>
      <c r="JME25"/>
      <c r="JMF25"/>
      <c r="JMG25"/>
      <c r="JMH25"/>
      <c r="JMI25"/>
      <c r="JMJ25"/>
      <c r="JMK25"/>
      <c r="JML25"/>
      <c r="JMM25"/>
      <c r="JMN25"/>
      <c r="JMO25"/>
      <c r="JMP25"/>
      <c r="JMQ25"/>
      <c r="JMR25"/>
      <c r="JMS25"/>
      <c r="JMT25"/>
      <c r="JMU25"/>
      <c r="JMV25"/>
      <c r="JMW25"/>
      <c r="JMX25"/>
      <c r="JMY25"/>
      <c r="JMZ25"/>
      <c r="JNA25"/>
      <c r="JNB25"/>
      <c r="JNC25"/>
      <c r="JND25"/>
      <c r="JNE25"/>
      <c r="JNF25"/>
      <c r="JNG25"/>
      <c r="JNH25"/>
      <c r="JNI25"/>
      <c r="JNJ25"/>
      <c r="JNK25"/>
      <c r="JNL25"/>
      <c r="JNM25"/>
      <c r="JNN25"/>
      <c r="JNO25"/>
      <c r="JNP25"/>
      <c r="JNQ25"/>
      <c r="JNR25"/>
      <c r="JNS25"/>
      <c r="JNT25"/>
      <c r="JNU25"/>
      <c r="JNV25"/>
      <c r="JNW25"/>
      <c r="JNX25"/>
      <c r="JNY25"/>
      <c r="JNZ25"/>
      <c r="JOA25"/>
      <c r="JOB25"/>
      <c r="JOC25"/>
      <c r="JOD25"/>
      <c r="JOE25"/>
      <c r="JOF25"/>
      <c r="JOG25"/>
      <c r="JOH25"/>
      <c r="JOI25"/>
      <c r="JOJ25"/>
      <c r="JOK25"/>
      <c r="JOL25"/>
      <c r="JOM25"/>
      <c r="JON25"/>
      <c r="JOO25"/>
      <c r="JOP25"/>
      <c r="JOQ25"/>
      <c r="JOR25"/>
      <c r="JOS25"/>
      <c r="JOT25"/>
      <c r="JOU25"/>
      <c r="JOV25"/>
      <c r="JOW25"/>
      <c r="JOX25"/>
      <c r="JOY25"/>
      <c r="JOZ25"/>
      <c r="JPA25"/>
      <c r="JPB25"/>
      <c r="JPC25"/>
      <c r="JPD25"/>
      <c r="JPE25"/>
      <c r="JPF25"/>
      <c r="JPG25"/>
      <c r="JPH25"/>
      <c r="JPI25"/>
      <c r="JPJ25"/>
      <c r="JPK25"/>
      <c r="JPL25"/>
      <c r="JPM25"/>
      <c r="JPN25"/>
      <c r="JPO25"/>
      <c r="JPP25"/>
      <c r="JPQ25"/>
      <c r="JPR25"/>
      <c r="JPS25"/>
      <c r="JPT25"/>
      <c r="JPU25"/>
      <c r="JPV25"/>
      <c r="JPW25"/>
      <c r="JPX25"/>
      <c r="JPY25"/>
      <c r="JPZ25"/>
      <c r="JQA25"/>
      <c r="JQB25"/>
      <c r="JQC25"/>
      <c r="JQD25"/>
      <c r="JQE25"/>
      <c r="JQF25"/>
      <c r="JQG25"/>
      <c r="JQH25"/>
      <c r="JQI25"/>
      <c r="JQJ25"/>
      <c r="JQK25"/>
      <c r="JQL25"/>
      <c r="JQM25"/>
      <c r="JQN25"/>
      <c r="JQO25"/>
      <c r="JQP25"/>
      <c r="JQQ25"/>
      <c r="JQR25"/>
      <c r="JQS25"/>
      <c r="JQT25"/>
      <c r="JQU25"/>
      <c r="JQV25"/>
      <c r="JQW25"/>
      <c r="JQX25"/>
      <c r="JQY25"/>
      <c r="JQZ25"/>
      <c r="JRA25"/>
      <c r="JRB25"/>
      <c r="JRC25"/>
      <c r="JRD25"/>
      <c r="JRE25"/>
      <c r="JRF25"/>
      <c r="JRG25"/>
      <c r="JRH25"/>
      <c r="JRI25"/>
      <c r="JRJ25"/>
      <c r="JRK25"/>
      <c r="JRL25"/>
      <c r="JRM25"/>
      <c r="JRN25"/>
      <c r="JRO25"/>
      <c r="JRP25"/>
      <c r="JRQ25"/>
      <c r="JRR25"/>
      <c r="JRS25"/>
      <c r="JRT25"/>
      <c r="JRU25"/>
      <c r="JRV25"/>
      <c r="JRW25"/>
      <c r="JRX25"/>
      <c r="JRY25"/>
      <c r="JRZ25"/>
      <c r="JSA25"/>
      <c r="JSB25"/>
      <c r="JSC25"/>
      <c r="JSD25"/>
      <c r="JSE25"/>
      <c r="JSF25"/>
      <c r="JSG25"/>
      <c r="JSH25"/>
      <c r="JSI25"/>
      <c r="JSJ25"/>
      <c r="JSK25"/>
      <c r="JSL25"/>
      <c r="JSM25"/>
      <c r="JSN25"/>
      <c r="JSO25"/>
      <c r="JSP25"/>
      <c r="JSQ25"/>
      <c r="JSR25"/>
      <c r="JSS25"/>
      <c r="JST25"/>
      <c r="JSU25"/>
      <c r="JSV25"/>
      <c r="JSW25"/>
      <c r="JSX25"/>
      <c r="JSY25"/>
      <c r="JSZ25"/>
      <c r="JTA25"/>
      <c r="JTB25"/>
      <c r="JTC25"/>
      <c r="JTD25"/>
      <c r="JTE25"/>
      <c r="JTF25"/>
      <c r="JTG25"/>
      <c r="JTH25"/>
      <c r="JTI25"/>
      <c r="JTJ25"/>
      <c r="JTK25"/>
      <c r="JTL25"/>
      <c r="JTM25"/>
      <c r="JTN25"/>
      <c r="JTO25"/>
      <c r="JTP25"/>
      <c r="JTQ25"/>
      <c r="JTR25"/>
      <c r="JTS25"/>
      <c r="JTT25"/>
      <c r="JTU25"/>
      <c r="JTV25"/>
      <c r="JTW25"/>
      <c r="JTX25"/>
      <c r="JTY25"/>
      <c r="JTZ25"/>
      <c r="JUA25"/>
      <c r="JUB25"/>
      <c r="JUC25"/>
      <c r="JUD25"/>
      <c r="JUE25"/>
      <c r="JUF25"/>
      <c r="JUG25"/>
      <c r="JUH25"/>
      <c r="JUI25"/>
      <c r="JUJ25"/>
      <c r="JUK25"/>
      <c r="JUL25"/>
      <c r="JUM25"/>
      <c r="JUN25"/>
      <c r="JUO25"/>
      <c r="JUP25"/>
      <c r="JUQ25"/>
      <c r="JUR25"/>
      <c r="JUS25"/>
      <c r="JUT25"/>
      <c r="JUU25"/>
      <c r="JUV25"/>
      <c r="JUW25"/>
      <c r="JUX25"/>
      <c r="JUY25"/>
      <c r="JUZ25"/>
      <c r="JVA25"/>
      <c r="JVB25"/>
      <c r="JVC25"/>
      <c r="JVD25"/>
      <c r="JVE25"/>
      <c r="JVF25"/>
      <c r="JVG25"/>
      <c r="JVH25"/>
      <c r="JVI25"/>
      <c r="JVJ25"/>
      <c r="JVK25"/>
      <c r="JVL25"/>
      <c r="JVM25"/>
      <c r="JVN25"/>
      <c r="JVO25"/>
      <c r="JVP25"/>
      <c r="JVQ25"/>
      <c r="JVR25"/>
      <c r="JVS25"/>
      <c r="JVT25"/>
      <c r="JVU25"/>
      <c r="JVV25"/>
      <c r="JVW25"/>
      <c r="JVX25"/>
      <c r="JVY25"/>
      <c r="JVZ25"/>
      <c r="JWA25"/>
      <c r="JWB25"/>
      <c r="JWC25"/>
      <c r="JWD25"/>
      <c r="JWE25"/>
      <c r="JWF25"/>
      <c r="JWG25"/>
      <c r="JWH25"/>
      <c r="JWI25"/>
      <c r="JWJ25"/>
      <c r="JWK25"/>
      <c r="JWL25"/>
      <c r="JWM25"/>
      <c r="JWN25"/>
      <c r="JWO25"/>
      <c r="JWP25"/>
      <c r="JWQ25"/>
      <c r="JWR25"/>
      <c r="JWS25"/>
      <c r="JWT25"/>
      <c r="JWU25"/>
      <c r="JWV25"/>
      <c r="JWW25"/>
      <c r="JWX25"/>
      <c r="JWY25"/>
      <c r="JWZ25"/>
      <c r="JXA25"/>
      <c r="JXB25"/>
      <c r="JXC25"/>
      <c r="JXD25"/>
      <c r="JXE25"/>
      <c r="JXF25"/>
      <c r="JXG25"/>
      <c r="JXH25"/>
      <c r="JXI25"/>
      <c r="JXJ25"/>
      <c r="JXK25"/>
      <c r="JXL25"/>
      <c r="JXM25"/>
      <c r="JXN25"/>
      <c r="JXO25"/>
      <c r="JXP25"/>
      <c r="JXQ25"/>
      <c r="JXR25"/>
      <c r="JXS25"/>
      <c r="JXT25"/>
      <c r="JXU25"/>
      <c r="JXV25"/>
      <c r="JXW25"/>
      <c r="JXX25"/>
      <c r="JXY25"/>
      <c r="JXZ25"/>
      <c r="JYA25"/>
      <c r="JYB25"/>
      <c r="JYC25"/>
      <c r="JYD25"/>
      <c r="JYE25"/>
      <c r="JYF25"/>
      <c r="JYG25"/>
      <c r="JYH25"/>
      <c r="JYI25"/>
      <c r="JYJ25"/>
      <c r="JYK25"/>
      <c r="JYL25"/>
      <c r="JYM25"/>
      <c r="JYN25"/>
      <c r="JYO25"/>
      <c r="JYP25"/>
      <c r="JYQ25"/>
      <c r="JYR25"/>
      <c r="JYS25"/>
      <c r="JYT25"/>
      <c r="JYU25"/>
      <c r="JYV25"/>
      <c r="JYW25"/>
      <c r="JYX25"/>
      <c r="JYY25"/>
      <c r="JYZ25"/>
      <c r="JZA25"/>
      <c r="JZB25"/>
      <c r="JZC25"/>
      <c r="JZD25"/>
      <c r="JZE25"/>
      <c r="JZF25"/>
      <c r="JZG25"/>
      <c r="JZH25"/>
      <c r="JZI25"/>
      <c r="JZJ25"/>
      <c r="JZK25"/>
      <c r="JZL25"/>
      <c r="JZM25"/>
      <c r="JZN25"/>
      <c r="JZO25"/>
      <c r="JZP25"/>
      <c r="JZQ25"/>
      <c r="JZR25"/>
      <c r="JZS25"/>
      <c r="JZT25"/>
      <c r="JZU25"/>
      <c r="JZV25"/>
      <c r="JZW25"/>
      <c r="JZX25"/>
      <c r="JZY25"/>
      <c r="JZZ25"/>
      <c r="KAA25"/>
      <c r="KAB25"/>
      <c r="KAC25"/>
      <c r="KAD25"/>
      <c r="KAE25"/>
      <c r="KAF25"/>
      <c r="KAG25"/>
      <c r="KAH25"/>
      <c r="KAI25"/>
      <c r="KAJ25"/>
      <c r="KAK25"/>
      <c r="KAL25"/>
      <c r="KAM25"/>
      <c r="KAN25"/>
      <c r="KAO25"/>
      <c r="KAP25"/>
      <c r="KAQ25"/>
      <c r="KAR25"/>
      <c r="KAS25"/>
      <c r="KAT25"/>
      <c r="KAU25"/>
      <c r="KAV25"/>
      <c r="KAW25"/>
      <c r="KAX25"/>
      <c r="KAY25"/>
      <c r="KAZ25"/>
      <c r="KBA25"/>
      <c r="KBB25"/>
      <c r="KBC25"/>
      <c r="KBD25"/>
      <c r="KBE25"/>
      <c r="KBF25"/>
      <c r="KBG25"/>
      <c r="KBH25"/>
      <c r="KBI25"/>
      <c r="KBJ25"/>
      <c r="KBK25"/>
      <c r="KBL25"/>
      <c r="KBM25"/>
      <c r="KBN25"/>
      <c r="KBO25"/>
      <c r="KBP25"/>
      <c r="KBQ25"/>
      <c r="KBR25"/>
      <c r="KBS25"/>
      <c r="KBT25"/>
      <c r="KBU25"/>
      <c r="KBV25"/>
      <c r="KBW25"/>
      <c r="KBX25"/>
      <c r="KBY25"/>
      <c r="KBZ25"/>
      <c r="KCA25"/>
      <c r="KCB25"/>
      <c r="KCC25"/>
      <c r="KCD25"/>
      <c r="KCE25"/>
      <c r="KCF25"/>
      <c r="KCG25"/>
      <c r="KCH25"/>
      <c r="KCI25"/>
      <c r="KCJ25"/>
      <c r="KCK25"/>
      <c r="KCL25"/>
      <c r="KCM25"/>
      <c r="KCN25"/>
      <c r="KCO25"/>
      <c r="KCP25"/>
      <c r="KCQ25"/>
      <c r="KCR25"/>
      <c r="KCS25"/>
      <c r="KCT25"/>
      <c r="KCU25"/>
      <c r="KCV25"/>
      <c r="KCW25"/>
      <c r="KCX25"/>
      <c r="KCY25"/>
      <c r="KCZ25"/>
      <c r="KDA25"/>
      <c r="KDB25"/>
      <c r="KDC25"/>
      <c r="KDD25"/>
      <c r="KDE25"/>
      <c r="KDF25"/>
      <c r="KDG25"/>
      <c r="KDH25"/>
      <c r="KDI25"/>
      <c r="KDJ25"/>
      <c r="KDK25"/>
      <c r="KDL25"/>
      <c r="KDM25"/>
      <c r="KDN25"/>
      <c r="KDO25"/>
      <c r="KDP25"/>
      <c r="KDQ25"/>
      <c r="KDR25"/>
      <c r="KDS25"/>
      <c r="KDT25"/>
      <c r="KDU25"/>
      <c r="KDV25"/>
      <c r="KDW25"/>
      <c r="KDX25"/>
      <c r="KDY25"/>
      <c r="KDZ25"/>
      <c r="KEA25"/>
      <c r="KEB25"/>
      <c r="KEC25"/>
      <c r="KED25"/>
      <c r="KEE25"/>
      <c r="KEF25"/>
      <c r="KEG25"/>
      <c r="KEH25"/>
      <c r="KEI25"/>
      <c r="KEJ25"/>
      <c r="KEK25"/>
      <c r="KEL25"/>
      <c r="KEM25"/>
      <c r="KEN25"/>
      <c r="KEO25"/>
      <c r="KEP25"/>
      <c r="KEQ25"/>
      <c r="KER25"/>
      <c r="KES25"/>
      <c r="KET25"/>
      <c r="KEU25"/>
      <c r="KEV25"/>
      <c r="KEW25"/>
      <c r="KEX25"/>
      <c r="KEY25"/>
      <c r="KEZ25"/>
      <c r="KFA25"/>
      <c r="KFB25"/>
      <c r="KFC25"/>
      <c r="KFD25"/>
      <c r="KFE25"/>
      <c r="KFF25"/>
      <c r="KFG25"/>
      <c r="KFH25"/>
      <c r="KFI25"/>
      <c r="KFJ25"/>
      <c r="KFK25"/>
      <c r="KFL25"/>
      <c r="KFM25"/>
      <c r="KFN25"/>
      <c r="KFO25"/>
      <c r="KFP25"/>
      <c r="KFQ25"/>
      <c r="KFR25"/>
      <c r="KFS25"/>
      <c r="KFT25"/>
      <c r="KFU25"/>
      <c r="KFV25"/>
      <c r="KFW25"/>
      <c r="KFX25"/>
      <c r="KFY25"/>
      <c r="KFZ25"/>
      <c r="KGA25"/>
      <c r="KGB25"/>
      <c r="KGC25"/>
      <c r="KGD25"/>
      <c r="KGE25"/>
      <c r="KGF25"/>
      <c r="KGG25"/>
      <c r="KGH25"/>
      <c r="KGI25"/>
      <c r="KGJ25"/>
      <c r="KGK25"/>
      <c r="KGL25"/>
      <c r="KGM25"/>
      <c r="KGN25"/>
      <c r="KGO25"/>
      <c r="KGP25"/>
      <c r="KGQ25"/>
      <c r="KGR25"/>
      <c r="KGS25"/>
      <c r="KGT25"/>
      <c r="KGU25"/>
      <c r="KGV25"/>
      <c r="KGW25"/>
      <c r="KGX25"/>
      <c r="KGY25"/>
      <c r="KGZ25"/>
      <c r="KHA25"/>
      <c r="KHB25"/>
      <c r="KHC25"/>
      <c r="KHD25"/>
      <c r="KHE25"/>
      <c r="KHF25"/>
      <c r="KHG25"/>
      <c r="KHH25"/>
      <c r="KHI25"/>
      <c r="KHJ25"/>
      <c r="KHK25"/>
      <c r="KHL25"/>
      <c r="KHM25"/>
      <c r="KHN25"/>
      <c r="KHO25"/>
      <c r="KHP25"/>
      <c r="KHQ25"/>
      <c r="KHR25"/>
      <c r="KHS25"/>
      <c r="KHT25"/>
      <c r="KHU25"/>
      <c r="KHV25"/>
      <c r="KHW25"/>
      <c r="KHX25"/>
      <c r="KHY25"/>
      <c r="KHZ25"/>
      <c r="KIA25"/>
      <c r="KIB25"/>
      <c r="KIC25"/>
      <c r="KID25"/>
      <c r="KIE25"/>
      <c r="KIF25"/>
      <c r="KIG25"/>
      <c r="KIH25"/>
      <c r="KII25"/>
      <c r="KIJ25"/>
      <c r="KIK25"/>
      <c r="KIL25"/>
      <c r="KIM25"/>
      <c r="KIN25"/>
      <c r="KIO25"/>
      <c r="KIP25"/>
      <c r="KIQ25"/>
      <c r="KIR25"/>
      <c r="KIS25"/>
      <c r="KIT25"/>
      <c r="KIU25"/>
      <c r="KIV25"/>
      <c r="KIW25"/>
      <c r="KIX25"/>
      <c r="KIY25"/>
      <c r="KIZ25"/>
      <c r="KJA25"/>
      <c r="KJB25"/>
      <c r="KJC25"/>
      <c r="KJD25"/>
      <c r="KJE25"/>
      <c r="KJF25"/>
      <c r="KJG25"/>
      <c r="KJH25"/>
      <c r="KJI25"/>
      <c r="KJJ25"/>
      <c r="KJK25"/>
      <c r="KJL25"/>
      <c r="KJM25"/>
      <c r="KJN25"/>
      <c r="KJO25"/>
      <c r="KJP25"/>
      <c r="KJQ25"/>
      <c r="KJR25"/>
      <c r="KJS25"/>
      <c r="KJT25"/>
      <c r="KJU25"/>
      <c r="KJV25"/>
      <c r="KJW25"/>
      <c r="KJX25"/>
      <c r="KJY25"/>
      <c r="KJZ25"/>
      <c r="KKA25"/>
      <c r="KKB25"/>
      <c r="KKC25"/>
      <c r="KKD25"/>
      <c r="KKE25"/>
      <c r="KKF25"/>
      <c r="KKG25"/>
      <c r="KKH25"/>
      <c r="KKI25"/>
      <c r="KKJ25"/>
      <c r="KKK25"/>
      <c r="KKL25"/>
      <c r="KKM25"/>
      <c r="KKN25"/>
      <c r="KKO25"/>
      <c r="KKP25"/>
      <c r="KKQ25"/>
      <c r="KKR25"/>
      <c r="KKS25"/>
      <c r="KKT25"/>
      <c r="KKU25"/>
      <c r="KKV25"/>
      <c r="KKW25"/>
      <c r="KKX25"/>
      <c r="KKY25"/>
      <c r="KKZ25"/>
      <c r="KLA25"/>
      <c r="KLB25"/>
      <c r="KLC25"/>
      <c r="KLD25"/>
      <c r="KLE25"/>
      <c r="KLF25"/>
      <c r="KLG25"/>
      <c r="KLH25"/>
      <c r="KLI25"/>
      <c r="KLJ25"/>
      <c r="KLK25"/>
      <c r="KLL25"/>
      <c r="KLM25"/>
      <c r="KLN25"/>
      <c r="KLO25"/>
      <c r="KLP25"/>
      <c r="KLQ25"/>
      <c r="KLR25"/>
      <c r="KLS25"/>
      <c r="KLT25"/>
      <c r="KLU25"/>
      <c r="KLV25"/>
      <c r="KLW25"/>
      <c r="KLX25"/>
      <c r="KLY25"/>
      <c r="KLZ25"/>
      <c r="KMA25"/>
      <c r="KMB25"/>
      <c r="KMC25"/>
      <c r="KMD25"/>
      <c r="KME25"/>
      <c r="KMF25"/>
      <c r="KMG25"/>
      <c r="KMH25"/>
      <c r="KMI25"/>
      <c r="KMJ25"/>
      <c r="KMK25"/>
      <c r="KML25"/>
      <c r="KMM25"/>
      <c r="KMN25"/>
      <c r="KMO25"/>
      <c r="KMP25"/>
      <c r="KMQ25"/>
      <c r="KMR25"/>
      <c r="KMS25"/>
      <c r="KMT25"/>
      <c r="KMU25"/>
      <c r="KMV25"/>
      <c r="KMW25"/>
      <c r="KMX25"/>
      <c r="KMY25"/>
      <c r="KMZ25"/>
      <c r="KNA25"/>
      <c r="KNB25"/>
      <c r="KNC25"/>
      <c r="KND25"/>
      <c r="KNE25"/>
      <c r="KNF25"/>
      <c r="KNG25"/>
      <c r="KNH25"/>
      <c r="KNI25"/>
      <c r="KNJ25"/>
      <c r="KNK25"/>
      <c r="KNL25"/>
      <c r="KNM25"/>
      <c r="KNN25"/>
      <c r="KNO25"/>
      <c r="KNP25"/>
      <c r="KNQ25"/>
      <c r="KNR25"/>
      <c r="KNS25"/>
      <c r="KNT25"/>
      <c r="KNU25"/>
      <c r="KNV25"/>
      <c r="KNW25"/>
      <c r="KNX25"/>
      <c r="KNY25"/>
      <c r="KNZ25"/>
      <c r="KOA25"/>
      <c r="KOB25"/>
      <c r="KOC25"/>
      <c r="KOD25"/>
      <c r="KOE25"/>
      <c r="KOF25"/>
      <c r="KOG25"/>
      <c r="KOH25"/>
      <c r="KOI25"/>
      <c r="KOJ25"/>
      <c r="KOK25"/>
      <c r="KOL25"/>
      <c r="KOM25"/>
      <c r="KON25"/>
      <c r="KOO25"/>
      <c r="KOP25"/>
      <c r="KOQ25"/>
      <c r="KOR25"/>
      <c r="KOS25"/>
      <c r="KOT25"/>
      <c r="KOU25"/>
      <c r="KOV25"/>
      <c r="KOW25"/>
      <c r="KOX25"/>
      <c r="KOY25"/>
      <c r="KOZ25"/>
      <c r="KPA25"/>
      <c r="KPB25"/>
      <c r="KPC25"/>
      <c r="KPD25"/>
      <c r="KPE25"/>
      <c r="KPF25"/>
      <c r="KPG25"/>
      <c r="KPH25"/>
      <c r="KPI25"/>
      <c r="KPJ25"/>
      <c r="KPK25"/>
      <c r="KPL25"/>
      <c r="KPM25"/>
      <c r="KPN25"/>
      <c r="KPO25"/>
      <c r="KPP25"/>
      <c r="KPQ25"/>
      <c r="KPR25"/>
      <c r="KPS25"/>
      <c r="KPT25"/>
      <c r="KPU25"/>
      <c r="KPV25"/>
      <c r="KPW25"/>
      <c r="KPX25"/>
      <c r="KPY25"/>
      <c r="KPZ25"/>
      <c r="KQA25"/>
      <c r="KQB25"/>
      <c r="KQC25"/>
      <c r="KQD25"/>
      <c r="KQE25"/>
      <c r="KQF25"/>
      <c r="KQG25"/>
      <c r="KQH25"/>
      <c r="KQI25"/>
      <c r="KQJ25"/>
      <c r="KQK25"/>
      <c r="KQL25"/>
      <c r="KQM25"/>
      <c r="KQN25"/>
      <c r="KQO25"/>
      <c r="KQP25"/>
      <c r="KQQ25"/>
      <c r="KQR25"/>
      <c r="KQS25"/>
      <c r="KQT25"/>
      <c r="KQU25"/>
      <c r="KQV25"/>
      <c r="KQW25"/>
      <c r="KQX25"/>
      <c r="KQY25"/>
      <c r="KQZ25"/>
      <c r="KRA25"/>
      <c r="KRB25"/>
      <c r="KRC25"/>
      <c r="KRD25"/>
      <c r="KRE25"/>
      <c r="KRF25"/>
      <c r="KRG25"/>
      <c r="KRH25"/>
      <c r="KRI25"/>
      <c r="KRJ25"/>
      <c r="KRK25"/>
      <c r="KRL25"/>
      <c r="KRM25"/>
      <c r="KRN25"/>
      <c r="KRO25"/>
      <c r="KRP25"/>
      <c r="KRQ25"/>
      <c r="KRR25"/>
      <c r="KRS25"/>
      <c r="KRT25"/>
      <c r="KRU25"/>
      <c r="KRV25"/>
      <c r="KRW25"/>
      <c r="KRX25"/>
      <c r="KRY25"/>
      <c r="KRZ25"/>
      <c r="KSA25"/>
      <c r="KSB25"/>
      <c r="KSC25"/>
      <c r="KSD25"/>
      <c r="KSE25"/>
      <c r="KSF25"/>
      <c r="KSG25"/>
      <c r="KSH25"/>
      <c r="KSI25"/>
      <c r="KSJ25"/>
      <c r="KSK25"/>
      <c r="KSL25"/>
      <c r="KSM25"/>
      <c r="KSN25"/>
      <c r="KSO25"/>
      <c r="KSP25"/>
      <c r="KSQ25"/>
      <c r="KSR25"/>
      <c r="KSS25"/>
      <c r="KST25"/>
      <c r="KSU25"/>
      <c r="KSV25"/>
      <c r="KSW25"/>
      <c r="KSX25"/>
      <c r="KSY25"/>
      <c r="KSZ25"/>
      <c r="KTA25"/>
      <c r="KTB25"/>
      <c r="KTC25"/>
      <c r="KTD25"/>
      <c r="KTE25"/>
      <c r="KTF25"/>
      <c r="KTG25"/>
      <c r="KTH25"/>
      <c r="KTI25"/>
      <c r="KTJ25"/>
      <c r="KTK25"/>
      <c r="KTL25"/>
      <c r="KTM25"/>
      <c r="KTN25"/>
      <c r="KTO25"/>
      <c r="KTP25"/>
      <c r="KTQ25"/>
      <c r="KTR25"/>
      <c r="KTS25"/>
      <c r="KTT25"/>
      <c r="KTU25"/>
      <c r="KTV25"/>
      <c r="KTW25"/>
      <c r="KTX25"/>
      <c r="KTY25"/>
      <c r="KTZ25"/>
      <c r="KUA25"/>
      <c r="KUB25"/>
      <c r="KUC25"/>
      <c r="KUD25"/>
      <c r="KUE25"/>
      <c r="KUF25"/>
      <c r="KUG25"/>
      <c r="KUH25"/>
      <c r="KUI25"/>
      <c r="KUJ25"/>
      <c r="KUK25"/>
      <c r="KUL25"/>
      <c r="KUM25"/>
      <c r="KUN25"/>
      <c r="KUO25"/>
      <c r="KUP25"/>
      <c r="KUQ25"/>
      <c r="KUR25"/>
      <c r="KUS25"/>
      <c r="KUT25"/>
      <c r="KUU25"/>
      <c r="KUV25"/>
      <c r="KUW25"/>
      <c r="KUX25"/>
      <c r="KUY25"/>
      <c r="KUZ25"/>
      <c r="KVA25"/>
      <c r="KVB25"/>
      <c r="KVC25"/>
      <c r="KVD25"/>
      <c r="KVE25"/>
      <c r="KVF25"/>
      <c r="KVG25"/>
      <c r="KVH25"/>
      <c r="KVI25"/>
      <c r="KVJ25"/>
      <c r="KVK25"/>
      <c r="KVL25"/>
      <c r="KVM25"/>
      <c r="KVN25"/>
      <c r="KVO25"/>
      <c r="KVP25"/>
      <c r="KVQ25"/>
      <c r="KVR25"/>
      <c r="KVS25"/>
      <c r="KVT25"/>
      <c r="KVU25"/>
      <c r="KVV25"/>
      <c r="KVW25"/>
      <c r="KVX25"/>
      <c r="KVY25"/>
      <c r="KVZ25"/>
      <c r="KWA25"/>
      <c r="KWB25"/>
      <c r="KWC25"/>
      <c r="KWD25"/>
      <c r="KWE25"/>
      <c r="KWF25"/>
      <c r="KWG25"/>
      <c r="KWH25"/>
      <c r="KWI25"/>
      <c r="KWJ25"/>
      <c r="KWK25"/>
      <c r="KWL25"/>
      <c r="KWM25"/>
      <c r="KWN25"/>
      <c r="KWO25"/>
      <c r="KWP25"/>
      <c r="KWQ25"/>
      <c r="KWR25"/>
      <c r="KWS25"/>
      <c r="KWT25"/>
      <c r="KWU25"/>
      <c r="KWV25"/>
      <c r="KWW25"/>
      <c r="KWX25"/>
      <c r="KWY25"/>
      <c r="KWZ25"/>
      <c r="KXA25"/>
      <c r="KXB25"/>
      <c r="KXC25"/>
      <c r="KXD25"/>
      <c r="KXE25"/>
      <c r="KXF25"/>
      <c r="KXG25"/>
      <c r="KXH25"/>
      <c r="KXI25"/>
      <c r="KXJ25"/>
      <c r="KXK25"/>
      <c r="KXL25"/>
      <c r="KXM25"/>
      <c r="KXN25"/>
      <c r="KXO25"/>
      <c r="KXP25"/>
      <c r="KXQ25"/>
      <c r="KXR25"/>
      <c r="KXS25"/>
      <c r="KXT25"/>
      <c r="KXU25"/>
      <c r="KXV25"/>
      <c r="KXW25"/>
      <c r="KXX25"/>
      <c r="KXY25"/>
      <c r="KXZ25"/>
      <c r="KYA25"/>
      <c r="KYB25"/>
      <c r="KYC25"/>
      <c r="KYD25"/>
      <c r="KYE25"/>
      <c r="KYF25"/>
      <c r="KYG25"/>
      <c r="KYH25"/>
      <c r="KYI25"/>
      <c r="KYJ25"/>
      <c r="KYK25"/>
      <c r="KYL25"/>
      <c r="KYM25"/>
      <c r="KYN25"/>
      <c r="KYO25"/>
      <c r="KYP25"/>
      <c r="KYQ25"/>
      <c r="KYR25"/>
      <c r="KYS25"/>
      <c r="KYT25"/>
      <c r="KYU25"/>
      <c r="KYV25"/>
      <c r="KYW25"/>
      <c r="KYX25"/>
      <c r="KYY25"/>
      <c r="KYZ25"/>
      <c r="KZA25"/>
      <c r="KZB25"/>
      <c r="KZC25"/>
      <c r="KZD25"/>
      <c r="KZE25"/>
      <c r="KZF25"/>
      <c r="KZG25"/>
      <c r="KZH25"/>
      <c r="KZI25"/>
      <c r="KZJ25"/>
      <c r="KZK25"/>
      <c r="KZL25"/>
      <c r="KZM25"/>
      <c r="KZN25"/>
      <c r="KZO25"/>
      <c r="KZP25"/>
      <c r="KZQ25"/>
      <c r="KZR25"/>
      <c r="KZS25"/>
      <c r="KZT25"/>
      <c r="KZU25"/>
      <c r="KZV25"/>
      <c r="KZW25"/>
      <c r="KZX25"/>
      <c r="KZY25"/>
      <c r="KZZ25"/>
      <c r="LAA25"/>
      <c r="LAB25"/>
      <c r="LAC25"/>
      <c r="LAD25"/>
      <c r="LAE25"/>
      <c r="LAF25"/>
      <c r="LAG25"/>
      <c r="LAH25"/>
      <c r="LAI25"/>
      <c r="LAJ25"/>
      <c r="LAK25"/>
      <c r="LAL25"/>
      <c r="LAM25"/>
      <c r="LAN25"/>
      <c r="LAO25"/>
      <c r="LAP25"/>
      <c r="LAQ25"/>
      <c r="LAR25"/>
      <c r="LAS25"/>
      <c r="LAT25"/>
      <c r="LAU25"/>
      <c r="LAV25"/>
      <c r="LAW25"/>
      <c r="LAX25"/>
      <c r="LAY25"/>
      <c r="LAZ25"/>
      <c r="LBA25"/>
      <c r="LBB25"/>
      <c r="LBC25"/>
      <c r="LBD25"/>
      <c r="LBE25"/>
      <c r="LBF25"/>
      <c r="LBG25"/>
      <c r="LBH25"/>
      <c r="LBI25"/>
      <c r="LBJ25"/>
      <c r="LBK25"/>
      <c r="LBL25"/>
      <c r="LBM25"/>
      <c r="LBN25"/>
      <c r="LBO25"/>
      <c r="LBP25"/>
      <c r="LBQ25"/>
      <c r="LBR25"/>
      <c r="LBS25"/>
      <c r="LBT25"/>
      <c r="LBU25"/>
      <c r="LBV25"/>
      <c r="LBW25"/>
      <c r="LBX25"/>
      <c r="LBY25"/>
      <c r="LBZ25"/>
      <c r="LCA25"/>
      <c r="LCB25"/>
      <c r="LCC25"/>
      <c r="LCD25"/>
      <c r="LCE25"/>
      <c r="LCF25"/>
      <c r="LCG25"/>
      <c r="LCH25"/>
      <c r="LCI25"/>
      <c r="LCJ25"/>
      <c r="LCK25"/>
      <c r="LCL25"/>
      <c r="LCM25"/>
      <c r="LCN25"/>
      <c r="LCO25"/>
      <c r="LCP25"/>
      <c r="LCQ25"/>
      <c r="LCR25"/>
      <c r="LCS25"/>
      <c r="LCT25"/>
      <c r="LCU25"/>
      <c r="LCV25"/>
      <c r="LCW25"/>
      <c r="LCX25"/>
      <c r="LCY25"/>
      <c r="LCZ25"/>
      <c r="LDA25"/>
      <c r="LDB25"/>
      <c r="LDC25"/>
      <c r="LDD25"/>
      <c r="LDE25"/>
      <c r="LDF25"/>
      <c r="LDG25"/>
      <c r="LDH25"/>
      <c r="LDI25"/>
      <c r="LDJ25"/>
      <c r="LDK25"/>
      <c r="LDL25"/>
      <c r="LDM25"/>
      <c r="LDN25"/>
      <c r="LDO25"/>
      <c r="LDP25"/>
      <c r="LDQ25"/>
      <c r="LDR25"/>
      <c r="LDS25"/>
      <c r="LDT25"/>
      <c r="LDU25"/>
      <c r="LDV25"/>
      <c r="LDW25"/>
      <c r="LDX25"/>
      <c r="LDY25"/>
      <c r="LDZ25"/>
      <c r="LEA25"/>
      <c r="LEB25"/>
      <c r="LEC25"/>
      <c r="LED25"/>
      <c r="LEE25"/>
      <c r="LEF25"/>
      <c r="LEG25"/>
      <c r="LEH25"/>
      <c r="LEI25"/>
      <c r="LEJ25"/>
      <c r="LEK25"/>
      <c r="LEL25"/>
      <c r="LEM25"/>
      <c r="LEN25"/>
      <c r="LEO25"/>
      <c r="LEP25"/>
      <c r="LEQ25"/>
      <c r="LER25"/>
      <c r="LES25"/>
      <c r="LET25"/>
      <c r="LEU25"/>
      <c r="LEV25"/>
      <c r="LEW25"/>
      <c r="LEX25"/>
      <c r="LEY25"/>
      <c r="LEZ25"/>
      <c r="LFA25"/>
      <c r="LFB25"/>
      <c r="LFC25"/>
      <c r="LFD25"/>
      <c r="LFE25"/>
      <c r="LFF25"/>
      <c r="LFG25"/>
      <c r="LFH25"/>
      <c r="LFI25"/>
      <c r="LFJ25"/>
      <c r="LFK25"/>
      <c r="LFL25"/>
      <c r="LFM25"/>
      <c r="LFN25"/>
      <c r="LFO25"/>
      <c r="LFP25"/>
      <c r="LFQ25"/>
      <c r="LFR25"/>
      <c r="LFS25"/>
      <c r="LFT25"/>
      <c r="LFU25"/>
      <c r="LFV25"/>
      <c r="LFW25"/>
      <c r="LFX25"/>
      <c r="LFY25"/>
      <c r="LFZ25"/>
      <c r="LGA25"/>
      <c r="LGB25"/>
      <c r="LGC25"/>
      <c r="LGD25"/>
      <c r="LGE25"/>
      <c r="LGF25"/>
      <c r="LGG25"/>
      <c r="LGH25"/>
      <c r="LGI25"/>
      <c r="LGJ25"/>
      <c r="LGK25"/>
      <c r="LGL25"/>
      <c r="LGM25"/>
      <c r="LGN25"/>
      <c r="LGO25"/>
      <c r="LGP25"/>
      <c r="LGQ25"/>
      <c r="LGR25"/>
      <c r="LGS25"/>
      <c r="LGT25"/>
      <c r="LGU25"/>
      <c r="LGV25"/>
      <c r="LGW25"/>
      <c r="LGX25"/>
      <c r="LGY25"/>
      <c r="LGZ25"/>
      <c r="LHA25"/>
      <c r="LHB25"/>
      <c r="LHC25"/>
      <c r="LHD25"/>
      <c r="LHE25"/>
      <c r="LHF25"/>
      <c r="LHG25"/>
      <c r="LHH25"/>
      <c r="LHI25"/>
      <c r="LHJ25"/>
      <c r="LHK25"/>
      <c r="LHL25"/>
      <c r="LHM25"/>
      <c r="LHN25"/>
      <c r="LHO25"/>
      <c r="LHP25"/>
      <c r="LHQ25"/>
      <c r="LHR25"/>
      <c r="LHS25"/>
      <c r="LHT25"/>
      <c r="LHU25"/>
      <c r="LHV25"/>
      <c r="LHW25"/>
      <c r="LHX25"/>
      <c r="LHY25"/>
      <c r="LHZ25"/>
      <c r="LIA25"/>
      <c r="LIB25"/>
      <c r="LIC25"/>
      <c r="LID25"/>
      <c r="LIE25"/>
      <c r="LIF25"/>
      <c r="LIG25"/>
      <c r="LIH25"/>
      <c r="LII25"/>
      <c r="LIJ25"/>
      <c r="LIK25"/>
      <c r="LIL25"/>
      <c r="LIM25"/>
      <c r="LIN25"/>
      <c r="LIO25"/>
      <c r="LIP25"/>
      <c r="LIQ25"/>
      <c r="LIR25"/>
      <c r="LIS25"/>
      <c r="LIT25"/>
      <c r="LIU25"/>
      <c r="LIV25"/>
      <c r="LIW25"/>
      <c r="LIX25"/>
      <c r="LIY25"/>
      <c r="LIZ25"/>
      <c r="LJA25"/>
      <c r="LJB25"/>
      <c r="LJC25"/>
      <c r="LJD25"/>
      <c r="LJE25"/>
      <c r="LJF25"/>
      <c r="LJG25"/>
      <c r="LJH25"/>
      <c r="LJI25"/>
      <c r="LJJ25"/>
      <c r="LJK25"/>
      <c r="LJL25"/>
      <c r="LJM25"/>
      <c r="LJN25"/>
      <c r="LJO25"/>
      <c r="LJP25"/>
      <c r="LJQ25"/>
      <c r="LJR25"/>
      <c r="LJS25"/>
      <c r="LJT25"/>
      <c r="LJU25"/>
      <c r="LJV25"/>
      <c r="LJW25"/>
      <c r="LJX25"/>
      <c r="LJY25"/>
      <c r="LJZ25"/>
      <c r="LKA25"/>
      <c r="LKB25"/>
      <c r="LKC25"/>
      <c r="LKD25"/>
      <c r="LKE25"/>
      <c r="LKF25"/>
      <c r="LKG25"/>
      <c r="LKH25"/>
      <c r="LKI25"/>
      <c r="LKJ25"/>
      <c r="LKK25"/>
      <c r="LKL25"/>
      <c r="LKM25"/>
      <c r="LKN25"/>
      <c r="LKO25"/>
      <c r="LKP25"/>
      <c r="LKQ25"/>
      <c r="LKR25"/>
      <c r="LKS25"/>
      <c r="LKT25"/>
      <c r="LKU25"/>
      <c r="LKV25"/>
      <c r="LKW25"/>
      <c r="LKX25"/>
      <c r="LKY25"/>
      <c r="LKZ25"/>
      <c r="LLA25"/>
      <c r="LLB25"/>
      <c r="LLC25"/>
      <c r="LLD25"/>
      <c r="LLE25"/>
      <c r="LLF25"/>
      <c r="LLG25"/>
      <c r="LLH25"/>
      <c r="LLI25"/>
      <c r="LLJ25"/>
      <c r="LLK25"/>
      <c r="LLL25"/>
      <c r="LLM25"/>
      <c r="LLN25"/>
      <c r="LLO25"/>
      <c r="LLP25"/>
      <c r="LLQ25"/>
      <c r="LLR25"/>
      <c r="LLS25"/>
      <c r="LLT25"/>
      <c r="LLU25"/>
      <c r="LLV25"/>
      <c r="LLW25"/>
      <c r="LLX25"/>
      <c r="LLY25"/>
      <c r="LLZ25"/>
      <c r="LMA25"/>
      <c r="LMB25"/>
      <c r="LMC25"/>
      <c r="LMD25"/>
      <c r="LME25"/>
      <c r="LMF25"/>
      <c r="LMG25"/>
      <c r="LMH25"/>
      <c r="LMI25"/>
      <c r="LMJ25"/>
      <c r="LMK25"/>
      <c r="LML25"/>
      <c r="LMM25"/>
      <c r="LMN25"/>
      <c r="LMO25"/>
      <c r="LMP25"/>
      <c r="LMQ25"/>
      <c r="LMR25"/>
      <c r="LMS25"/>
      <c r="LMT25"/>
      <c r="LMU25"/>
      <c r="LMV25"/>
      <c r="LMW25"/>
      <c r="LMX25"/>
      <c r="LMY25"/>
      <c r="LMZ25"/>
      <c r="LNA25"/>
      <c r="LNB25"/>
      <c r="LNC25"/>
      <c r="LND25"/>
      <c r="LNE25"/>
      <c r="LNF25"/>
      <c r="LNG25"/>
      <c r="LNH25"/>
      <c r="LNI25"/>
      <c r="LNJ25"/>
      <c r="LNK25"/>
      <c r="LNL25"/>
      <c r="LNM25"/>
      <c r="LNN25"/>
      <c r="LNO25"/>
      <c r="LNP25"/>
      <c r="LNQ25"/>
      <c r="LNR25"/>
      <c r="LNS25"/>
      <c r="LNT25"/>
      <c r="LNU25"/>
      <c r="LNV25"/>
      <c r="LNW25"/>
      <c r="LNX25"/>
      <c r="LNY25"/>
      <c r="LNZ25"/>
      <c r="LOA25"/>
      <c r="LOB25"/>
      <c r="LOC25"/>
      <c r="LOD25"/>
      <c r="LOE25"/>
      <c r="LOF25"/>
      <c r="LOG25"/>
      <c r="LOH25"/>
      <c r="LOI25"/>
      <c r="LOJ25"/>
      <c r="LOK25"/>
      <c r="LOL25"/>
      <c r="LOM25"/>
      <c r="LON25"/>
      <c r="LOO25"/>
      <c r="LOP25"/>
      <c r="LOQ25"/>
      <c r="LOR25"/>
      <c r="LOS25"/>
      <c r="LOT25"/>
      <c r="LOU25"/>
      <c r="LOV25"/>
      <c r="LOW25"/>
      <c r="LOX25"/>
      <c r="LOY25"/>
      <c r="LOZ25"/>
      <c r="LPA25"/>
      <c r="LPB25"/>
      <c r="LPC25"/>
      <c r="LPD25"/>
      <c r="LPE25"/>
      <c r="LPF25"/>
      <c r="LPG25"/>
      <c r="LPH25"/>
      <c r="LPI25"/>
      <c r="LPJ25"/>
      <c r="LPK25"/>
      <c r="LPL25"/>
      <c r="LPM25"/>
      <c r="LPN25"/>
      <c r="LPO25"/>
      <c r="LPP25"/>
      <c r="LPQ25"/>
      <c r="LPR25"/>
      <c r="LPS25"/>
      <c r="LPT25"/>
      <c r="LPU25"/>
      <c r="LPV25"/>
      <c r="LPW25"/>
      <c r="LPX25"/>
      <c r="LPY25"/>
      <c r="LPZ25"/>
      <c r="LQA25"/>
      <c r="LQB25"/>
      <c r="LQC25"/>
      <c r="LQD25"/>
      <c r="LQE25"/>
      <c r="LQF25"/>
      <c r="LQG25"/>
      <c r="LQH25"/>
      <c r="LQI25"/>
      <c r="LQJ25"/>
      <c r="LQK25"/>
      <c r="LQL25"/>
      <c r="LQM25"/>
      <c r="LQN25"/>
      <c r="LQO25"/>
      <c r="LQP25"/>
      <c r="LQQ25"/>
      <c r="LQR25"/>
      <c r="LQS25"/>
      <c r="LQT25"/>
      <c r="LQU25"/>
      <c r="LQV25"/>
      <c r="LQW25"/>
      <c r="LQX25"/>
      <c r="LQY25"/>
      <c r="LQZ25"/>
      <c r="LRA25"/>
      <c r="LRB25"/>
      <c r="LRC25"/>
      <c r="LRD25"/>
      <c r="LRE25"/>
      <c r="LRF25"/>
      <c r="LRG25"/>
      <c r="LRH25"/>
      <c r="LRI25"/>
      <c r="LRJ25"/>
      <c r="LRK25"/>
      <c r="LRL25"/>
      <c r="LRM25"/>
      <c r="LRN25"/>
      <c r="LRO25"/>
      <c r="LRP25"/>
      <c r="LRQ25"/>
      <c r="LRR25"/>
      <c r="LRS25"/>
      <c r="LRT25"/>
      <c r="LRU25"/>
      <c r="LRV25"/>
      <c r="LRW25"/>
      <c r="LRX25"/>
      <c r="LRY25"/>
      <c r="LRZ25"/>
      <c r="LSA25"/>
      <c r="LSB25"/>
      <c r="LSC25"/>
      <c r="LSD25"/>
      <c r="LSE25"/>
      <c r="LSF25"/>
      <c r="LSG25"/>
      <c r="LSH25"/>
      <c r="LSI25"/>
      <c r="LSJ25"/>
      <c r="LSK25"/>
      <c r="LSL25"/>
      <c r="LSM25"/>
      <c r="LSN25"/>
      <c r="LSO25"/>
      <c r="LSP25"/>
      <c r="LSQ25"/>
      <c r="LSR25"/>
      <c r="LSS25"/>
      <c r="LST25"/>
      <c r="LSU25"/>
      <c r="LSV25"/>
      <c r="LSW25"/>
      <c r="LSX25"/>
      <c r="LSY25"/>
      <c r="LSZ25"/>
      <c r="LTA25"/>
      <c r="LTB25"/>
      <c r="LTC25"/>
      <c r="LTD25"/>
      <c r="LTE25"/>
      <c r="LTF25"/>
      <c r="LTG25"/>
      <c r="LTH25"/>
      <c r="LTI25"/>
      <c r="LTJ25"/>
      <c r="LTK25"/>
      <c r="LTL25"/>
      <c r="LTM25"/>
      <c r="LTN25"/>
      <c r="LTO25"/>
      <c r="LTP25"/>
      <c r="LTQ25"/>
      <c r="LTR25"/>
      <c r="LTS25"/>
      <c r="LTT25"/>
      <c r="LTU25"/>
      <c r="LTV25"/>
      <c r="LTW25"/>
      <c r="LTX25"/>
      <c r="LTY25"/>
      <c r="LTZ25"/>
      <c r="LUA25"/>
      <c r="LUB25"/>
      <c r="LUC25"/>
      <c r="LUD25"/>
      <c r="LUE25"/>
      <c r="LUF25"/>
      <c r="LUG25"/>
      <c r="LUH25"/>
      <c r="LUI25"/>
      <c r="LUJ25"/>
      <c r="LUK25"/>
      <c r="LUL25"/>
      <c r="LUM25"/>
      <c r="LUN25"/>
      <c r="LUO25"/>
      <c r="LUP25"/>
      <c r="LUQ25"/>
      <c r="LUR25"/>
      <c r="LUS25"/>
      <c r="LUT25"/>
      <c r="LUU25"/>
      <c r="LUV25"/>
      <c r="LUW25"/>
      <c r="LUX25"/>
      <c r="LUY25"/>
      <c r="LUZ25"/>
      <c r="LVA25"/>
      <c r="LVB25"/>
      <c r="LVC25"/>
      <c r="LVD25"/>
      <c r="LVE25"/>
      <c r="LVF25"/>
      <c r="LVG25"/>
      <c r="LVH25"/>
      <c r="LVI25"/>
      <c r="LVJ25"/>
      <c r="LVK25"/>
      <c r="LVL25"/>
      <c r="LVM25"/>
      <c r="LVN25"/>
      <c r="LVO25"/>
      <c r="LVP25"/>
      <c r="LVQ25"/>
      <c r="LVR25"/>
      <c r="LVS25"/>
      <c r="LVT25"/>
      <c r="LVU25"/>
      <c r="LVV25"/>
      <c r="LVW25"/>
      <c r="LVX25"/>
      <c r="LVY25"/>
      <c r="LVZ25"/>
      <c r="LWA25"/>
      <c r="LWB25"/>
      <c r="LWC25"/>
      <c r="LWD25"/>
      <c r="LWE25"/>
      <c r="LWF25"/>
      <c r="LWG25"/>
      <c r="LWH25"/>
      <c r="LWI25"/>
      <c r="LWJ25"/>
      <c r="LWK25"/>
      <c r="LWL25"/>
      <c r="LWM25"/>
      <c r="LWN25"/>
      <c r="LWO25"/>
      <c r="LWP25"/>
      <c r="LWQ25"/>
      <c r="LWR25"/>
      <c r="LWS25"/>
      <c r="LWT25"/>
      <c r="LWU25"/>
      <c r="LWV25"/>
      <c r="LWW25"/>
      <c r="LWX25"/>
      <c r="LWY25"/>
      <c r="LWZ25"/>
      <c r="LXA25"/>
      <c r="LXB25"/>
      <c r="LXC25"/>
      <c r="LXD25"/>
      <c r="LXE25"/>
      <c r="LXF25"/>
      <c r="LXG25"/>
      <c r="LXH25"/>
      <c r="LXI25"/>
      <c r="LXJ25"/>
      <c r="LXK25"/>
      <c r="LXL25"/>
      <c r="LXM25"/>
      <c r="LXN25"/>
      <c r="LXO25"/>
      <c r="LXP25"/>
      <c r="LXQ25"/>
      <c r="LXR25"/>
      <c r="LXS25"/>
      <c r="LXT25"/>
      <c r="LXU25"/>
      <c r="LXV25"/>
      <c r="LXW25"/>
      <c r="LXX25"/>
      <c r="LXY25"/>
      <c r="LXZ25"/>
      <c r="LYA25"/>
      <c r="LYB25"/>
      <c r="LYC25"/>
      <c r="LYD25"/>
      <c r="LYE25"/>
      <c r="LYF25"/>
      <c r="LYG25"/>
      <c r="LYH25"/>
      <c r="LYI25"/>
      <c r="LYJ25"/>
      <c r="LYK25"/>
      <c r="LYL25"/>
      <c r="LYM25"/>
      <c r="LYN25"/>
      <c r="LYO25"/>
      <c r="LYP25"/>
      <c r="LYQ25"/>
      <c r="LYR25"/>
      <c r="LYS25"/>
      <c r="LYT25"/>
      <c r="LYU25"/>
      <c r="LYV25"/>
      <c r="LYW25"/>
      <c r="LYX25"/>
      <c r="LYY25"/>
      <c r="LYZ25"/>
      <c r="LZA25"/>
      <c r="LZB25"/>
      <c r="LZC25"/>
      <c r="LZD25"/>
      <c r="LZE25"/>
      <c r="LZF25"/>
      <c r="LZG25"/>
      <c r="LZH25"/>
      <c r="LZI25"/>
      <c r="LZJ25"/>
      <c r="LZK25"/>
      <c r="LZL25"/>
      <c r="LZM25"/>
      <c r="LZN25"/>
      <c r="LZO25"/>
      <c r="LZP25"/>
      <c r="LZQ25"/>
      <c r="LZR25"/>
      <c r="LZS25"/>
      <c r="LZT25"/>
      <c r="LZU25"/>
      <c r="LZV25"/>
      <c r="LZW25"/>
      <c r="LZX25"/>
      <c r="LZY25"/>
      <c r="LZZ25"/>
      <c r="MAA25"/>
      <c r="MAB25"/>
      <c r="MAC25"/>
      <c r="MAD25"/>
      <c r="MAE25"/>
      <c r="MAF25"/>
      <c r="MAG25"/>
      <c r="MAH25"/>
      <c r="MAI25"/>
      <c r="MAJ25"/>
      <c r="MAK25"/>
      <c r="MAL25"/>
      <c r="MAM25"/>
      <c r="MAN25"/>
      <c r="MAO25"/>
      <c r="MAP25"/>
      <c r="MAQ25"/>
      <c r="MAR25"/>
      <c r="MAS25"/>
      <c r="MAT25"/>
      <c r="MAU25"/>
      <c r="MAV25"/>
      <c r="MAW25"/>
      <c r="MAX25"/>
      <c r="MAY25"/>
      <c r="MAZ25"/>
      <c r="MBA25"/>
      <c r="MBB25"/>
      <c r="MBC25"/>
      <c r="MBD25"/>
      <c r="MBE25"/>
      <c r="MBF25"/>
      <c r="MBG25"/>
      <c r="MBH25"/>
      <c r="MBI25"/>
      <c r="MBJ25"/>
      <c r="MBK25"/>
      <c r="MBL25"/>
      <c r="MBM25"/>
      <c r="MBN25"/>
      <c r="MBO25"/>
      <c r="MBP25"/>
      <c r="MBQ25"/>
      <c r="MBR25"/>
      <c r="MBS25"/>
      <c r="MBT25"/>
      <c r="MBU25"/>
      <c r="MBV25"/>
      <c r="MBW25"/>
      <c r="MBX25"/>
      <c r="MBY25"/>
      <c r="MBZ25"/>
      <c r="MCA25"/>
      <c r="MCB25"/>
      <c r="MCC25"/>
      <c r="MCD25"/>
      <c r="MCE25"/>
      <c r="MCF25"/>
      <c r="MCG25"/>
      <c r="MCH25"/>
      <c r="MCI25"/>
      <c r="MCJ25"/>
      <c r="MCK25"/>
      <c r="MCL25"/>
      <c r="MCM25"/>
      <c r="MCN25"/>
      <c r="MCO25"/>
      <c r="MCP25"/>
      <c r="MCQ25"/>
      <c r="MCR25"/>
      <c r="MCS25"/>
      <c r="MCT25"/>
      <c r="MCU25"/>
      <c r="MCV25"/>
      <c r="MCW25"/>
      <c r="MCX25"/>
      <c r="MCY25"/>
      <c r="MCZ25"/>
      <c r="MDA25"/>
      <c r="MDB25"/>
      <c r="MDC25"/>
      <c r="MDD25"/>
      <c r="MDE25"/>
      <c r="MDF25"/>
      <c r="MDG25"/>
      <c r="MDH25"/>
      <c r="MDI25"/>
      <c r="MDJ25"/>
      <c r="MDK25"/>
      <c r="MDL25"/>
      <c r="MDM25"/>
      <c r="MDN25"/>
      <c r="MDO25"/>
      <c r="MDP25"/>
      <c r="MDQ25"/>
      <c r="MDR25"/>
      <c r="MDS25"/>
      <c r="MDT25"/>
      <c r="MDU25"/>
      <c r="MDV25"/>
      <c r="MDW25"/>
      <c r="MDX25"/>
      <c r="MDY25"/>
      <c r="MDZ25"/>
      <c r="MEA25"/>
      <c r="MEB25"/>
      <c r="MEC25"/>
      <c r="MED25"/>
      <c r="MEE25"/>
      <c r="MEF25"/>
      <c r="MEG25"/>
      <c r="MEH25"/>
      <c r="MEI25"/>
      <c r="MEJ25"/>
      <c r="MEK25"/>
      <c r="MEL25"/>
      <c r="MEM25"/>
      <c r="MEN25"/>
      <c r="MEO25"/>
      <c r="MEP25"/>
      <c r="MEQ25"/>
      <c r="MER25"/>
      <c r="MES25"/>
      <c r="MET25"/>
      <c r="MEU25"/>
      <c r="MEV25"/>
      <c r="MEW25"/>
      <c r="MEX25"/>
      <c r="MEY25"/>
      <c r="MEZ25"/>
      <c r="MFA25"/>
      <c r="MFB25"/>
      <c r="MFC25"/>
      <c r="MFD25"/>
      <c r="MFE25"/>
      <c r="MFF25"/>
      <c r="MFG25"/>
      <c r="MFH25"/>
      <c r="MFI25"/>
      <c r="MFJ25"/>
      <c r="MFK25"/>
      <c r="MFL25"/>
      <c r="MFM25"/>
      <c r="MFN25"/>
      <c r="MFO25"/>
      <c r="MFP25"/>
      <c r="MFQ25"/>
      <c r="MFR25"/>
      <c r="MFS25"/>
      <c r="MFT25"/>
      <c r="MFU25"/>
      <c r="MFV25"/>
      <c r="MFW25"/>
      <c r="MFX25"/>
      <c r="MFY25"/>
      <c r="MFZ25"/>
      <c r="MGA25"/>
      <c r="MGB25"/>
      <c r="MGC25"/>
      <c r="MGD25"/>
      <c r="MGE25"/>
      <c r="MGF25"/>
      <c r="MGG25"/>
      <c r="MGH25"/>
      <c r="MGI25"/>
      <c r="MGJ25"/>
      <c r="MGK25"/>
      <c r="MGL25"/>
      <c r="MGM25"/>
      <c r="MGN25"/>
      <c r="MGO25"/>
      <c r="MGP25"/>
      <c r="MGQ25"/>
      <c r="MGR25"/>
      <c r="MGS25"/>
      <c r="MGT25"/>
      <c r="MGU25"/>
      <c r="MGV25"/>
      <c r="MGW25"/>
      <c r="MGX25"/>
      <c r="MGY25"/>
      <c r="MGZ25"/>
      <c r="MHA25"/>
      <c r="MHB25"/>
      <c r="MHC25"/>
      <c r="MHD25"/>
      <c r="MHE25"/>
      <c r="MHF25"/>
      <c r="MHG25"/>
      <c r="MHH25"/>
      <c r="MHI25"/>
      <c r="MHJ25"/>
      <c r="MHK25"/>
      <c r="MHL25"/>
      <c r="MHM25"/>
      <c r="MHN25"/>
      <c r="MHO25"/>
      <c r="MHP25"/>
      <c r="MHQ25"/>
      <c r="MHR25"/>
      <c r="MHS25"/>
      <c r="MHT25"/>
      <c r="MHU25"/>
      <c r="MHV25"/>
      <c r="MHW25"/>
      <c r="MHX25"/>
      <c r="MHY25"/>
      <c r="MHZ25"/>
      <c r="MIA25"/>
      <c r="MIB25"/>
      <c r="MIC25"/>
      <c r="MID25"/>
      <c r="MIE25"/>
      <c r="MIF25"/>
      <c r="MIG25"/>
      <c r="MIH25"/>
      <c r="MII25"/>
      <c r="MIJ25"/>
      <c r="MIK25"/>
      <c r="MIL25"/>
      <c r="MIM25"/>
      <c r="MIN25"/>
      <c r="MIO25"/>
      <c r="MIP25"/>
      <c r="MIQ25"/>
      <c r="MIR25"/>
      <c r="MIS25"/>
      <c r="MIT25"/>
      <c r="MIU25"/>
      <c r="MIV25"/>
      <c r="MIW25"/>
      <c r="MIX25"/>
      <c r="MIY25"/>
      <c r="MIZ25"/>
      <c r="MJA25"/>
      <c r="MJB25"/>
      <c r="MJC25"/>
      <c r="MJD25"/>
      <c r="MJE25"/>
      <c r="MJF25"/>
      <c r="MJG25"/>
      <c r="MJH25"/>
      <c r="MJI25"/>
      <c r="MJJ25"/>
      <c r="MJK25"/>
      <c r="MJL25"/>
      <c r="MJM25"/>
      <c r="MJN25"/>
      <c r="MJO25"/>
      <c r="MJP25"/>
      <c r="MJQ25"/>
      <c r="MJR25"/>
      <c r="MJS25"/>
      <c r="MJT25"/>
      <c r="MJU25"/>
      <c r="MJV25"/>
      <c r="MJW25"/>
      <c r="MJX25"/>
      <c r="MJY25"/>
      <c r="MJZ25"/>
      <c r="MKA25"/>
      <c r="MKB25"/>
      <c r="MKC25"/>
      <c r="MKD25"/>
      <c r="MKE25"/>
      <c r="MKF25"/>
      <c r="MKG25"/>
      <c r="MKH25"/>
      <c r="MKI25"/>
      <c r="MKJ25"/>
      <c r="MKK25"/>
      <c r="MKL25"/>
      <c r="MKM25"/>
      <c r="MKN25"/>
      <c r="MKO25"/>
      <c r="MKP25"/>
      <c r="MKQ25"/>
      <c r="MKR25"/>
      <c r="MKS25"/>
      <c r="MKT25"/>
      <c r="MKU25"/>
      <c r="MKV25"/>
      <c r="MKW25"/>
      <c r="MKX25"/>
      <c r="MKY25"/>
      <c r="MKZ25"/>
      <c r="MLA25"/>
      <c r="MLB25"/>
      <c r="MLC25"/>
      <c r="MLD25"/>
      <c r="MLE25"/>
      <c r="MLF25"/>
      <c r="MLG25"/>
      <c r="MLH25"/>
      <c r="MLI25"/>
      <c r="MLJ25"/>
      <c r="MLK25"/>
      <c r="MLL25"/>
      <c r="MLM25"/>
      <c r="MLN25"/>
      <c r="MLO25"/>
      <c r="MLP25"/>
      <c r="MLQ25"/>
      <c r="MLR25"/>
      <c r="MLS25"/>
      <c r="MLT25"/>
      <c r="MLU25"/>
      <c r="MLV25"/>
      <c r="MLW25"/>
      <c r="MLX25"/>
      <c r="MLY25"/>
      <c r="MLZ25"/>
      <c r="MMA25"/>
      <c r="MMB25"/>
      <c r="MMC25"/>
      <c r="MMD25"/>
      <c r="MME25"/>
      <c r="MMF25"/>
      <c r="MMG25"/>
      <c r="MMH25"/>
      <c r="MMI25"/>
      <c r="MMJ25"/>
      <c r="MMK25"/>
      <c r="MML25"/>
      <c r="MMM25"/>
      <c r="MMN25"/>
      <c r="MMO25"/>
      <c r="MMP25"/>
      <c r="MMQ25"/>
      <c r="MMR25"/>
      <c r="MMS25"/>
      <c r="MMT25"/>
      <c r="MMU25"/>
      <c r="MMV25"/>
      <c r="MMW25"/>
      <c r="MMX25"/>
      <c r="MMY25"/>
      <c r="MMZ25"/>
      <c r="MNA25"/>
      <c r="MNB25"/>
      <c r="MNC25"/>
      <c r="MND25"/>
      <c r="MNE25"/>
      <c r="MNF25"/>
      <c r="MNG25"/>
      <c r="MNH25"/>
      <c r="MNI25"/>
      <c r="MNJ25"/>
      <c r="MNK25"/>
      <c r="MNL25"/>
      <c r="MNM25"/>
      <c r="MNN25"/>
      <c r="MNO25"/>
      <c r="MNP25"/>
      <c r="MNQ25"/>
      <c r="MNR25"/>
      <c r="MNS25"/>
      <c r="MNT25"/>
      <c r="MNU25"/>
      <c r="MNV25"/>
      <c r="MNW25"/>
      <c r="MNX25"/>
      <c r="MNY25"/>
      <c r="MNZ25"/>
      <c r="MOA25"/>
      <c r="MOB25"/>
      <c r="MOC25"/>
      <c r="MOD25"/>
      <c r="MOE25"/>
      <c r="MOF25"/>
      <c r="MOG25"/>
      <c r="MOH25"/>
      <c r="MOI25"/>
      <c r="MOJ25"/>
      <c r="MOK25"/>
      <c r="MOL25"/>
      <c r="MOM25"/>
      <c r="MON25"/>
      <c r="MOO25"/>
      <c r="MOP25"/>
      <c r="MOQ25"/>
      <c r="MOR25"/>
      <c r="MOS25"/>
      <c r="MOT25"/>
      <c r="MOU25"/>
      <c r="MOV25"/>
      <c r="MOW25"/>
      <c r="MOX25"/>
      <c r="MOY25"/>
      <c r="MOZ25"/>
      <c r="MPA25"/>
      <c r="MPB25"/>
      <c r="MPC25"/>
      <c r="MPD25"/>
      <c r="MPE25"/>
      <c r="MPF25"/>
      <c r="MPG25"/>
      <c r="MPH25"/>
      <c r="MPI25"/>
      <c r="MPJ25"/>
      <c r="MPK25"/>
      <c r="MPL25"/>
      <c r="MPM25"/>
      <c r="MPN25"/>
      <c r="MPO25"/>
      <c r="MPP25"/>
      <c r="MPQ25"/>
      <c r="MPR25"/>
      <c r="MPS25"/>
      <c r="MPT25"/>
      <c r="MPU25"/>
      <c r="MPV25"/>
      <c r="MPW25"/>
      <c r="MPX25"/>
      <c r="MPY25"/>
      <c r="MPZ25"/>
      <c r="MQA25"/>
      <c r="MQB25"/>
      <c r="MQC25"/>
      <c r="MQD25"/>
      <c r="MQE25"/>
      <c r="MQF25"/>
      <c r="MQG25"/>
      <c r="MQH25"/>
      <c r="MQI25"/>
      <c r="MQJ25"/>
      <c r="MQK25"/>
      <c r="MQL25"/>
      <c r="MQM25"/>
      <c r="MQN25"/>
      <c r="MQO25"/>
      <c r="MQP25"/>
      <c r="MQQ25"/>
      <c r="MQR25"/>
      <c r="MQS25"/>
      <c r="MQT25"/>
      <c r="MQU25"/>
      <c r="MQV25"/>
      <c r="MQW25"/>
      <c r="MQX25"/>
      <c r="MQY25"/>
      <c r="MQZ25"/>
      <c r="MRA25"/>
      <c r="MRB25"/>
      <c r="MRC25"/>
      <c r="MRD25"/>
      <c r="MRE25"/>
      <c r="MRF25"/>
      <c r="MRG25"/>
      <c r="MRH25"/>
      <c r="MRI25"/>
      <c r="MRJ25"/>
      <c r="MRK25"/>
      <c r="MRL25"/>
      <c r="MRM25"/>
      <c r="MRN25"/>
      <c r="MRO25"/>
      <c r="MRP25"/>
      <c r="MRQ25"/>
      <c r="MRR25"/>
      <c r="MRS25"/>
      <c r="MRT25"/>
      <c r="MRU25"/>
      <c r="MRV25"/>
      <c r="MRW25"/>
      <c r="MRX25"/>
      <c r="MRY25"/>
      <c r="MRZ25"/>
      <c r="MSA25"/>
      <c r="MSB25"/>
      <c r="MSC25"/>
      <c r="MSD25"/>
      <c r="MSE25"/>
      <c r="MSF25"/>
      <c r="MSG25"/>
      <c r="MSH25"/>
      <c r="MSI25"/>
      <c r="MSJ25"/>
      <c r="MSK25"/>
      <c r="MSL25"/>
      <c r="MSM25"/>
      <c r="MSN25"/>
      <c r="MSO25"/>
      <c r="MSP25"/>
      <c r="MSQ25"/>
      <c r="MSR25"/>
      <c r="MSS25"/>
      <c r="MST25"/>
      <c r="MSU25"/>
      <c r="MSV25"/>
      <c r="MSW25"/>
      <c r="MSX25"/>
      <c r="MSY25"/>
      <c r="MSZ25"/>
      <c r="MTA25"/>
      <c r="MTB25"/>
      <c r="MTC25"/>
      <c r="MTD25"/>
      <c r="MTE25"/>
      <c r="MTF25"/>
      <c r="MTG25"/>
      <c r="MTH25"/>
      <c r="MTI25"/>
      <c r="MTJ25"/>
      <c r="MTK25"/>
      <c r="MTL25"/>
      <c r="MTM25"/>
      <c r="MTN25"/>
      <c r="MTO25"/>
      <c r="MTP25"/>
      <c r="MTQ25"/>
      <c r="MTR25"/>
      <c r="MTS25"/>
      <c r="MTT25"/>
      <c r="MTU25"/>
      <c r="MTV25"/>
      <c r="MTW25"/>
      <c r="MTX25"/>
      <c r="MTY25"/>
      <c r="MTZ25"/>
      <c r="MUA25"/>
      <c r="MUB25"/>
      <c r="MUC25"/>
      <c r="MUD25"/>
      <c r="MUE25"/>
      <c r="MUF25"/>
      <c r="MUG25"/>
      <c r="MUH25"/>
      <c r="MUI25"/>
      <c r="MUJ25"/>
      <c r="MUK25"/>
      <c r="MUL25"/>
      <c r="MUM25"/>
      <c r="MUN25"/>
      <c r="MUO25"/>
      <c r="MUP25"/>
      <c r="MUQ25"/>
      <c r="MUR25"/>
      <c r="MUS25"/>
      <c r="MUT25"/>
      <c r="MUU25"/>
      <c r="MUV25"/>
      <c r="MUW25"/>
      <c r="MUX25"/>
      <c r="MUY25"/>
      <c r="MUZ25"/>
      <c r="MVA25"/>
      <c r="MVB25"/>
      <c r="MVC25"/>
      <c r="MVD25"/>
      <c r="MVE25"/>
      <c r="MVF25"/>
      <c r="MVG25"/>
      <c r="MVH25"/>
      <c r="MVI25"/>
      <c r="MVJ25"/>
      <c r="MVK25"/>
      <c r="MVL25"/>
      <c r="MVM25"/>
      <c r="MVN25"/>
      <c r="MVO25"/>
      <c r="MVP25"/>
      <c r="MVQ25"/>
      <c r="MVR25"/>
      <c r="MVS25"/>
      <c r="MVT25"/>
      <c r="MVU25"/>
      <c r="MVV25"/>
      <c r="MVW25"/>
      <c r="MVX25"/>
      <c r="MVY25"/>
      <c r="MVZ25"/>
      <c r="MWA25"/>
      <c r="MWB25"/>
      <c r="MWC25"/>
      <c r="MWD25"/>
      <c r="MWE25"/>
      <c r="MWF25"/>
      <c r="MWG25"/>
      <c r="MWH25"/>
      <c r="MWI25"/>
      <c r="MWJ25"/>
      <c r="MWK25"/>
      <c r="MWL25"/>
      <c r="MWM25"/>
      <c r="MWN25"/>
      <c r="MWO25"/>
      <c r="MWP25"/>
      <c r="MWQ25"/>
      <c r="MWR25"/>
      <c r="MWS25"/>
      <c r="MWT25"/>
      <c r="MWU25"/>
      <c r="MWV25"/>
      <c r="MWW25"/>
      <c r="MWX25"/>
      <c r="MWY25"/>
      <c r="MWZ25"/>
      <c r="MXA25"/>
      <c r="MXB25"/>
      <c r="MXC25"/>
      <c r="MXD25"/>
      <c r="MXE25"/>
      <c r="MXF25"/>
      <c r="MXG25"/>
      <c r="MXH25"/>
      <c r="MXI25"/>
      <c r="MXJ25"/>
      <c r="MXK25"/>
      <c r="MXL25"/>
      <c r="MXM25"/>
      <c r="MXN25"/>
      <c r="MXO25"/>
      <c r="MXP25"/>
      <c r="MXQ25"/>
      <c r="MXR25"/>
      <c r="MXS25"/>
      <c r="MXT25"/>
      <c r="MXU25"/>
      <c r="MXV25"/>
      <c r="MXW25"/>
      <c r="MXX25"/>
      <c r="MXY25"/>
      <c r="MXZ25"/>
      <c r="MYA25"/>
      <c r="MYB25"/>
      <c r="MYC25"/>
      <c r="MYD25"/>
      <c r="MYE25"/>
      <c r="MYF25"/>
      <c r="MYG25"/>
      <c r="MYH25"/>
      <c r="MYI25"/>
      <c r="MYJ25"/>
      <c r="MYK25"/>
      <c r="MYL25"/>
      <c r="MYM25"/>
      <c r="MYN25"/>
      <c r="MYO25"/>
      <c r="MYP25"/>
      <c r="MYQ25"/>
      <c r="MYR25"/>
      <c r="MYS25"/>
      <c r="MYT25"/>
      <c r="MYU25"/>
      <c r="MYV25"/>
      <c r="MYW25"/>
      <c r="MYX25"/>
      <c r="MYY25"/>
      <c r="MYZ25"/>
      <c r="MZA25"/>
      <c r="MZB25"/>
      <c r="MZC25"/>
      <c r="MZD25"/>
      <c r="MZE25"/>
      <c r="MZF25"/>
      <c r="MZG25"/>
      <c r="MZH25"/>
      <c r="MZI25"/>
      <c r="MZJ25"/>
      <c r="MZK25"/>
      <c r="MZL25"/>
      <c r="MZM25"/>
      <c r="MZN25"/>
      <c r="MZO25"/>
      <c r="MZP25"/>
      <c r="MZQ25"/>
      <c r="MZR25"/>
      <c r="MZS25"/>
      <c r="MZT25"/>
      <c r="MZU25"/>
      <c r="MZV25"/>
      <c r="MZW25"/>
      <c r="MZX25"/>
      <c r="MZY25"/>
      <c r="MZZ25"/>
      <c r="NAA25"/>
      <c r="NAB25"/>
      <c r="NAC25"/>
      <c r="NAD25"/>
      <c r="NAE25"/>
      <c r="NAF25"/>
      <c r="NAG25"/>
      <c r="NAH25"/>
      <c r="NAI25"/>
      <c r="NAJ25"/>
      <c r="NAK25"/>
      <c r="NAL25"/>
      <c r="NAM25"/>
      <c r="NAN25"/>
      <c r="NAO25"/>
      <c r="NAP25"/>
      <c r="NAQ25"/>
      <c r="NAR25"/>
      <c r="NAS25"/>
      <c r="NAT25"/>
      <c r="NAU25"/>
      <c r="NAV25"/>
      <c r="NAW25"/>
      <c r="NAX25"/>
      <c r="NAY25"/>
      <c r="NAZ25"/>
      <c r="NBA25"/>
      <c r="NBB25"/>
      <c r="NBC25"/>
      <c r="NBD25"/>
      <c r="NBE25"/>
      <c r="NBF25"/>
      <c r="NBG25"/>
      <c r="NBH25"/>
      <c r="NBI25"/>
      <c r="NBJ25"/>
      <c r="NBK25"/>
      <c r="NBL25"/>
      <c r="NBM25"/>
      <c r="NBN25"/>
      <c r="NBO25"/>
      <c r="NBP25"/>
      <c r="NBQ25"/>
      <c r="NBR25"/>
      <c r="NBS25"/>
      <c r="NBT25"/>
      <c r="NBU25"/>
      <c r="NBV25"/>
      <c r="NBW25"/>
      <c r="NBX25"/>
      <c r="NBY25"/>
      <c r="NBZ25"/>
      <c r="NCA25"/>
      <c r="NCB25"/>
      <c r="NCC25"/>
      <c r="NCD25"/>
      <c r="NCE25"/>
      <c r="NCF25"/>
      <c r="NCG25"/>
      <c r="NCH25"/>
      <c r="NCI25"/>
      <c r="NCJ25"/>
      <c r="NCK25"/>
      <c r="NCL25"/>
      <c r="NCM25"/>
      <c r="NCN25"/>
      <c r="NCO25"/>
      <c r="NCP25"/>
      <c r="NCQ25"/>
      <c r="NCR25"/>
      <c r="NCS25"/>
      <c r="NCT25"/>
      <c r="NCU25"/>
      <c r="NCV25"/>
      <c r="NCW25"/>
      <c r="NCX25"/>
      <c r="NCY25"/>
      <c r="NCZ25"/>
      <c r="NDA25"/>
      <c r="NDB25"/>
      <c r="NDC25"/>
      <c r="NDD25"/>
      <c r="NDE25"/>
      <c r="NDF25"/>
      <c r="NDG25"/>
      <c r="NDH25"/>
      <c r="NDI25"/>
      <c r="NDJ25"/>
      <c r="NDK25"/>
      <c r="NDL25"/>
      <c r="NDM25"/>
      <c r="NDN25"/>
      <c r="NDO25"/>
      <c r="NDP25"/>
      <c r="NDQ25"/>
      <c r="NDR25"/>
      <c r="NDS25"/>
      <c r="NDT25"/>
      <c r="NDU25"/>
      <c r="NDV25"/>
      <c r="NDW25"/>
      <c r="NDX25"/>
      <c r="NDY25"/>
      <c r="NDZ25"/>
      <c r="NEA25"/>
      <c r="NEB25"/>
      <c r="NEC25"/>
      <c r="NED25"/>
      <c r="NEE25"/>
      <c r="NEF25"/>
      <c r="NEG25"/>
      <c r="NEH25"/>
      <c r="NEI25"/>
      <c r="NEJ25"/>
      <c r="NEK25"/>
      <c r="NEL25"/>
      <c r="NEM25"/>
      <c r="NEN25"/>
      <c r="NEO25"/>
      <c r="NEP25"/>
      <c r="NEQ25"/>
      <c r="NER25"/>
      <c r="NES25"/>
      <c r="NET25"/>
      <c r="NEU25"/>
      <c r="NEV25"/>
      <c r="NEW25"/>
      <c r="NEX25"/>
      <c r="NEY25"/>
      <c r="NEZ25"/>
      <c r="NFA25"/>
      <c r="NFB25"/>
      <c r="NFC25"/>
      <c r="NFD25"/>
      <c r="NFE25"/>
      <c r="NFF25"/>
      <c r="NFG25"/>
      <c r="NFH25"/>
      <c r="NFI25"/>
      <c r="NFJ25"/>
      <c r="NFK25"/>
      <c r="NFL25"/>
      <c r="NFM25"/>
      <c r="NFN25"/>
      <c r="NFO25"/>
      <c r="NFP25"/>
      <c r="NFQ25"/>
      <c r="NFR25"/>
      <c r="NFS25"/>
      <c r="NFT25"/>
      <c r="NFU25"/>
      <c r="NFV25"/>
      <c r="NFW25"/>
      <c r="NFX25"/>
      <c r="NFY25"/>
      <c r="NFZ25"/>
      <c r="NGA25"/>
      <c r="NGB25"/>
      <c r="NGC25"/>
      <c r="NGD25"/>
      <c r="NGE25"/>
      <c r="NGF25"/>
      <c r="NGG25"/>
      <c r="NGH25"/>
      <c r="NGI25"/>
      <c r="NGJ25"/>
      <c r="NGK25"/>
      <c r="NGL25"/>
      <c r="NGM25"/>
      <c r="NGN25"/>
      <c r="NGO25"/>
      <c r="NGP25"/>
      <c r="NGQ25"/>
      <c r="NGR25"/>
      <c r="NGS25"/>
      <c r="NGT25"/>
      <c r="NGU25"/>
      <c r="NGV25"/>
      <c r="NGW25"/>
      <c r="NGX25"/>
      <c r="NGY25"/>
      <c r="NGZ25"/>
      <c r="NHA25"/>
      <c r="NHB25"/>
      <c r="NHC25"/>
      <c r="NHD25"/>
      <c r="NHE25"/>
      <c r="NHF25"/>
      <c r="NHG25"/>
      <c r="NHH25"/>
      <c r="NHI25"/>
      <c r="NHJ25"/>
      <c r="NHK25"/>
      <c r="NHL25"/>
      <c r="NHM25"/>
      <c r="NHN25"/>
      <c r="NHO25"/>
      <c r="NHP25"/>
      <c r="NHQ25"/>
      <c r="NHR25"/>
      <c r="NHS25"/>
      <c r="NHT25"/>
      <c r="NHU25"/>
      <c r="NHV25"/>
      <c r="NHW25"/>
      <c r="NHX25"/>
      <c r="NHY25"/>
      <c r="NHZ25"/>
      <c r="NIA25"/>
      <c r="NIB25"/>
      <c r="NIC25"/>
      <c r="NID25"/>
      <c r="NIE25"/>
      <c r="NIF25"/>
      <c r="NIG25"/>
      <c r="NIH25"/>
      <c r="NII25"/>
      <c r="NIJ25"/>
      <c r="NIK25"/>
      <c r="NIL25"/>
      <c r="NIM25"/>
      <c r="NIN25"/>
      <c r="NIO25"/>
      <c r="NIP25"/>
      <c r="NIQ25"/>
      <c r="NIR25"/>
      <c r="NIS25"/>
      <c r="NIT25"/>
      <c r="NIU25"/>
      <c r="NIV25"/>
      <c r="NIW25"/>
      <c r="NIX25"/>
      <c r="NIY25"/>
      <c r="NIZ25"/>
      <c r="NJA25"/>
      <c r="NJB25"/>
      <c r="NJC25"/>
      <c r="NJD25"/>
      <c r="NJE25"/>
      <c r="NJF25"/>
      <c r="NJG25"/>
      <c r="NJH25"/>
      <c r="NJI25"/>
      <c r="NJJ25"/>
      <c r="NJK25"/>
      <c r="NJL25"/>
      <c r="NJM25"/>
      <c r="NJN25"/>
      <c r="NJO25"/>
      <c r="NJP25"/>
      <c r="NJQ25"/>
      <c r="NJR25"/>
      <c r="NJS25"/>
      <c r="NJT25"/>
      <c r="NJU25"/>
      <c r="NJV25"/>
      <c r="NJW25"/>
      <c r="NJX25"/>
      <c r="NJY25"/>
      <c r="NJZ25"/>
      <c r="NKA25"/>
      <c r="NKB25"/>
      <c r="NKC25"/>
      <c r="NKD25"/>
      <c r="NKE25"/>
      <c r="NKF25"/>
      <c r="NKG25"/>
      <c r="NKH25"/>
      <c r="NKI25"/>
      <c r="NKJ25"/>
      <c r="NKK25"/>
      <c r="NKL25"/>
      <c r="NKM25"/>
      <c r="NKN25"/>
      <c r="NKO25"/>
      <c r="NKP25"/>
      <c r="NKQ25"/>
      <c r="NKR25"/>
      <c r="NKS25"/>
      <c r="NKT25"/>
      <c r="NKU25"/>
      <c r="NKV25"/>
      <c r="NKW25"/>
      <c r="NKX25"/>
      <c r="NKY25"/>
      <c r="NKZ25"/>
      <c r="NLA25"/>
      <c r="NLB25"/>
      <c r="NLC25"/>
      <c r="NLD25"/>
      <c r="NLE25"/>
      <c r="NLF25"/>
      <c r="NLG25"/>
      <c r="NLH25"/>
      <c r="NLI25"/>
      <c r="NLJ25"/>
      <c r="NLK25"/>
      <c r="NLL25"/>
      <c r="NLM25"/>
      <c r="NLN25"/>
      <c r="NLO25"/>
      <c r="NLP25"/>
      <c r="NLQ25"/>
      <c r="NLR25"/>
      <c r="NLS25"/>
      <c r="NLT25"/>
      <c r="NLU25"/>
      <c r="NLV25"/>
      <c r="NLW25"/>
      <c r="NLX25"/>
      <c r="NLY25"/>
      <c r="NLZ25"/>
      <c r="NMA25"/>
      <c r="NMB25"/>
      <c r="NMC25"/>
      <c r="NMD25"/>
      <c r="NME25"/>
      <c r="NMF25"/>
      <c r="NMG25"/>
      <c r="NMH25"/>
      <c r="NMI25"/>
      <c r="NMJ25"/>
      <c r="NMK25"/>
      <c r="NML25"/>
      <c r="NMM25"/>
      <c r="NMN25"/>
      <c r="NMO25"/>
      <c r="NMP25"/>
      <c r="NMQ25"/>
      <c r="NMR25"/>
      <c r="NMS25"/>
      <c r="NMT25"/>
      <c r="NMU25"/>
      <c r="NMV25"/>
      <c r="NMW25"/>
      <c r="NMX25"/>
      <c r="NMY25"/>
      <c r="NMZ25"/>
      <c r="NNA25"/>
      <c r="NNB25"/>
      <c r="NNC25"/>
      <c r="NND25"/>
      <c r="NNE25"/>
      <c r="NNF25"/>
      <c r="NNG25"/>
      <c r="NNH25"/>
      <c r="NNI25"/>
      <c r="NNJ25"/>
      <c r="NNK25"/>
      <c r="NNL25"/>
      <c r="NNM25"/>
      <c r="NNN25"/>
      <c r="NNO25"/>
      <c r="NNP25"/>
      <c r="NNQ25"/>
      <c r="NNR25"/>
      <c r="NNS25"/>
      <c r="NNT25"/>
      <c r="NNU25"/>
      <c r="NNV25"/>
      <c r="NNW25"/>
      <c r="NNX25"/>
      <c r="NNY25"/>
      <c r="NNZ25"/>
      <c r="NOA25"/>
      <c r="NOB25"/>
      <c r="NOC25"/>
      <c r="NOD25"/>
      <c r="NOE25"/>
      <c r="NOF25"/>
      <c r="NOG25"/>
      <c r="NOH25"/>
      <c r="NOI25"/>
      <c r="NOJ25"/>
      <c r="NOK25"/>
      <c r="NOL25"/>
      <c r="NOM25"/>
      <c r="NON25"/>
      <c r="NOO25"/>
      <c r="NOP25"/>
      <c r="NOQ25"/>
      <c r="NOR25"/>
      <c r="NOS25"/>
      <c r="NOT25"/>
      <c r="NOU25"/>
      <c r="NOV25"/>
      <c r="NOW25"/>
      <c r="NOX25"/>
      <c r="NOY25"/>
      <c r="NOZ25"/>
      <c r="NPA25"/>
      <c r="NPB25"/>
      <c r="NPC25"/>
      <c r="NPD25"/>
      <c r="NPE25"/>
      <c r="NPF25"/>
      <c r="NPG25"/>
      <c r="NPH25"/>
      <c r="NPI25"/>
      <c r="NPJ25"/>
      <c r="NPK25"/>
      <c r="NPL25"/>
      <c r="NPM25"/>
      <c r="NPN25"/>
      <c r="NPO25"/>
      <c r="NPP25"/>
      <c r="NPQ25"/>
      <c r="NPR25"/>
      <c r="NPS25"/>
      <c r="NPT25"/>
      <c r="NPU25"/>
      <c r="NPV25"/>
      <c r="NPW25"/>
      <c r="NPX25"/>
      <c r="NPY25"/>
      <c r="NPZ25"/>
      <c r="NQA25"/>
      <c r="NQB25"/>
      <c r="NQC25"/>
      <c r="NQD25"/>
      <c r="NQE25"/>
      <c r="NQF25"/>
      <c r="NQG25"/>
      <c r="NQH25"/>
      <c r="NQI25"/>
      <c r="NQJ25"/>
      <c r="NQK25"/>
      <c r="NQL25"/>
      <c r="NQM25"/>
      <c r="NQN25"/>
      <c r="NQO25"/>
      <c r="NQP25"/>
      <c r="NQQ25"/>
      <c r="NQR25"/>
      <c r="NQS25"/>
      <c r="NQT25"/>
      <c r="NQU25"/>
      <c r="NQV25"/>
      <c r="NQW25"/>
      <c r="NQX25"/>
      <c r="NQY25"/>
      <c r="NQZ25"/>
      <c r="NRA25"/>
      <c r="NRB25"/>
      <c r="NRC25"/>
      <c r="NRD25"/>
      <c r="NRE25"/>
      <c r="NRF25"/>
      <c r="NRG25"/>
      <c r="NRH25"/>
      <c r="NRI25"/>
      <c r="NRJ25"/>
      <c r="NRK25"/>
      <c r="NRL25"/>
      <c r="NRM25"/>
      <c r="NRN25"/>
      <c r="NRO25"/>
      <c r="NRP25"/>
      <c r="NRQ25"/>
      <c r="NRR25"/>
      <c r="NRS25"/>
      <c r="NRT25"/>
      <c r="NRU25"/>
      <c r="NRV25"/>
      <c r="NRW25"/>
      <c r="NRX25"/>
      <c r="NRY25"/>
      <c r="NRZ25"/>
      <c r="NSA25"/>
      <c r="NSB25"/>
      <c r="NSC25"/>
      <c r="NSD25"/>
      <c r="NSE25"/>
      <c r="NSF25"/>
      <c r="NSG25"/>
      <c r="NSH25"/>
      <c r="NSI25"/>
      <c r="NSJ25"/>
      <c r="NSK25"/>
      <c r="NSL25"/>
      <c r="NSM25"/>
      <c r="NSN25"/>
      <c r="NSO25"/>
      <c r="NSP25"/>
      <c r="NSQ25"/>
      <c r="NSR25"/>
      <c r="NSS25"/>
      <c r="NST25"/>
      <c r="NSU25"/>
      <c r="NSV25"/>
      <c r="NSW25"/>
      <c r="NSX25"/>
      <c r="NSY25"/>
      <c r="NSZ25"/>
      <c r="NTA25"/>
      <c r="NTB25"/>
      <c r="NTC25"/>
      <c r="NTD25"/>
      <c r="NTE25"/>
      <c r="NTF25"/>
      <c r="NTG25"/>
      <c r="NTH25"/>
      <c r="NTI25"/>
      <c r="NTJ25"/>
      <c r="NTK25"/>
      <c r="NTL25"/>
      <c r="NTM25"/>
      <c r="NTN25"/>
      <c r="NTO25"/>
      <c r="NTP25"/>
      <c r="NTQ25"/>
      <c r="NTR25"/>
      <c r="NTS25"/>
      <c r="NTT25"/>
      <c r="NTU25"/>
      <c r="NTV25"/>
      <c r="NTW25"/>
      <c r="NTX25"/>
      <c r="NTY25"/>
      <c r="NTZ25"/>
      <c r="NUA25"/>
      <c r="NUB25"/>
      <c r="NUC25"/>
      <c r="NUD25"/>
      <c r="NUE25"/>
      <c r="NUF25"/>
      <c r="NUG25"/>
      <c r="NUH25"/>
      <c r="NUI25"/>
      <c r="NUJ25"/>
      <c r="NUK25"/>
      <c r="NUL25"/>
      <c r="NUM25"/>
      <c r="NUN25"/>
      <c r="NUO25"/>
      <c r="NUP25"/>
      <c r="NUQ25"/>
      <c r="NUR25"/>
      <c r="NUS25"/>
      <c r="NUT25"/>
      <c r="NUU25"/>
      <c r="NUV25"/>
      <c r="NUW25"/>
      <c r="NUX25"/>
      <c r="NUY25"/>
      <c r="NUZ25"/>
      <c r="NVA25"/>
      <c r="NVB25"/>
      <c r="NVC25"/>
      <c r="NVD25"/>
      <c r="NVE25"/>
      <c r="NVF25"/>
      <c r="NVG25"/>
      <c r="NVH25"/>
      <c r="NVI25"/>
      <c r="NVJ25"/>
      <c r="NVK25"/>
      <c r="NVL25"/>
      <c r="NVM25"/>
      <c r="NVN25"/>
      <c r="NVO25"/>
      <c r="NVP25"/>
      <c r="NVQ25"/>
      <c r="NVR25"/>
      <c r="NVS25"/>
      <c r="NVT25"/>
      <c r="NVU25"/>
      <c r="NVV25"/>
      <c r="NVW25"/>
      <c r="NVX25"/>
      <c r="NVY25"/>
      <c r="NVZ25"/>
      <c r="NWA25"/>
      <c r="NWB25"/>
      <c r="NWC25"/>
      <c r="NWD25"/>
      <c r="NWE25"/>
      <c r="NWF25"/>
      <c r="NWG25"/>
      <c r="NWH25"/>
      <c r="NWI25"/>
      <c r="NWJ25"/>
      <c r="NWK25"/>
      <c r="NWL25"/>
      <c r="NWM25"/>
      <c r="NWN25"/>
      <c r="NWO25"/>
      <c r="NWP25"/>
      <c r="NWQ25"/>
      <c r="NWR25"/>
      <c r="NWS25"/>
      <c r="NWT25"/>
      <c r="NWU25"/>
      <c r="NWV25"/>
      <c r="NWW25"/>
      <c r="NWX25"/>
      <c r="NWY25"/>
      <c r="NWZ25"/>
      <c r="NXA25"/>
      <c r="NXB25"/>
      <c r="NXC25"/>
      <c r="NXD25"/>
      <c r="NXE25"/>
      <c r="NXF25"/>
      <c r="NXG25"/>
      <c r="NXH25"/>
      <c r="NXI25"/>
      <c r="NXJ25"/>
      <c r="NXK25"/>
      <c r="NXL25"/>
      <c r="NXM25"/>
      <c r="NXN25"/>
      <c r="NXO25"/>
      <c r="NXP25"/>
      <c r="NXQ25"/>
      <c r="NXR25"/>
      <c r="NXS25"/>
      <c r="NXT25"/>
      <c r="NXU25"/>
      <c r="NXV25"/>
      <c r="NXW25"/>
      <c r="NXX25"/>
      <c r="NXY25"/>
      <c r="NXZ25"/>
      <c r="NYA25"/>
      <c r="NYB25"/>
      <c r="NYC25"/>
      <c r="NYD25"/>
      <c r="NYE25"/>
      <c r="NYF25"/>
      <c r="NYG25"/>
      <c r="NYH25"/>
      <c r="NYI25"/>
      <c r="NYJ25"/>
      <c r="NYK25"/>
      <c r="NYL25"/>
      <c r="NYM25"/>
      <c r="NYN25"/>
      <c r="NYO25"/>
      <c r="NYP25"/>
      <c r="NYQ25"/>
      <c r="NYR25"/>
      <c r="NYS25"/>
      <c r="NYT25"/>
      <c r="NYU25"/>
      <c r="NYV25"/>
      <c r="NYW25"/>
      <c r="NYX25"/>
      <c r="NYY25"/>
      <c r="NYZ25"/>
      <c r="NZA25"/>
      <c r="NZB25"/>
      <c r="NZC25"/>
      <c r="NZD25"/>
      <c r="NZE25"/>
      <c r="NZF25"/>
      <c r="NZG25"/>
      <c r="NZH25"/>
      <c r="NZI25"/>
      <c r="NZJ25"/>
      <c r="NZK25"/>
      <c r="NZL25"/>
      <c r="NZM25"/>
      <c r="NZN25"/>
      <c r="NZO25"/>
      <c r="NZP25"/>
      <c r="NZQ25"/>
      <c r="NZR25"/>
      <c r="NZS25"/>
      <c r="NZT25"/>
      <c r="NZU25"/>
      <c r="NZV25"/>
      <c r="NZW25"/>
      <c r="NZX25"/>
      <c r="NZY25"/>
      <c r="NZZ25"/>
      <c r="OAA25"/>
      <c r="OAB25"/>
      <c r="OAC25"/>
      <c r="OAD25"/>
      <c r="OAE25"/>
      <c r="OAF25"/>
      <c r="OAG25"/>
      <c r="OAH25"/>
      <c r="OAI25"/>
      <c r="OAJ25"/>
      <c r="OAK25"/>
      <c r="OAL25"/>
      <c r="OAM25"/>
      <c r="OAN25"/>
      <c r="OAO25"/>
      <c r="OAP25"/>
      <c r="OAQ25"/>
      <c r="OAR25"/>
      <c r="OAS25"/>
      <c r="OAT25"/>
      <c r="OAU25"/>
      <c r="OAV25"/>
      <c r="OAW25"/>
      <c r="OAX25"/>
      <c r="OAY25"/>
      <c r="OAZ25"/>
      <c r="OBA25"/>
      <c r="OBB25"/>
      <c r="OBC25"/>
      <c r="OBD25"/>
      <c r="OBE25"/>
      <c r="OBF25"/>
      <c r="OBG25"/>
      <c r="OBH25"/>
      <c r="OBI25"/>
      <c r="OBJ25"/>
      <c r="OBK25"/>
      <c r="OBL25"/>
      <c r="OBM25"/>
      <c r="OBN25"/>
      <c r="OBO25"/>
      <c r="OBP25"/>
      <c r="OBQ25"/>
      <c r="OBR25"/>
      <c r="OBS25"/>
      <c r="OBT25"/>
      <c r="OBU25"/>
      <c r="OBV25"/>
      <c r="OBW25"/>
      <c r="OBX25"/>
      <c r="OBY25"/>
      <c r="OBZ25"/>
      <c r="OCA25"/>
      <c r="OCB25"/>
      <c r="OCC25"/>
      <c r="OCD25"/>
      <c r="OCE25"/>
      <c r="OCF25"/>
      <c r="OCG25"/>
      <c r="OCH25"/>
      <c r="OCI25"/>
      <c r="OCJ25"/>
      <c r="OCK25"/>
      <c r="OCL25"/>
      <c r="OCM25"/>
      <c r="OCN25"/>
      <c r="OCO25"/>
      <c r="OCP25"/>
      <c r="OCQ25"/>
      <c r="OCR25"/>
      <c r="OCS25"/>
      <c r="OCT25"/>
      <c r="OCU25"/>
      <c r="OCV25"/>
      <c r="OCW25"/>
      <c r="OCX25"/>
      <c r="OCY25"/>
      <c r="OCZ25"/>
      <c r="ODA25"/>
      <c r="ODB25"/>
      <c r="ODC25"/>
      <c r="ODD25"/>
      <c r="ODE25"/>
      <c r="ODF25"/>
      <c r="ODG25"/>
      <c r="ODH25"/>
      <c r="ODI25"/>
      <c r="ODJ25"/>
      <c r="ODK25"/>
      <c r="ODL25"/>
      <c r="ODM25"/>
      <c r="ODN25"/>
      <c r="ODO25"/>
      <c r="ODP25"/>
      <c r="ODQ25"/>
      <c r="ODR25"/>
      <c r="ODS25"/>
      <c r="ODT25"/>
      <c r="ODU25"/>
      <c r="ODV25"/>
      <c r="ODW25"/>
      <c r="ODX25"/>
      <c r="ODY25"/>
      <c r="ODZ25"/>
      <c r="OEA25"/>
      <c r="OEB25"/>
      <c r="OEC25"/>
      <c r="OED25"/>
      <c r="OEE25"/>
      <c r="OEF25"/>
      <c r="OEG25"/>
      <c r="OEH25"/>
      <c r="OEI25"/>
      <c r="OEJ25"/>
      <c r="OEK25"/>
      <c r="OEL25"/>
      <c r="OEM25"/>
      <c r="OEN25"/>
      <c r="OEO25"/>
      <c r="OEP25"/>
      <c r="OEQ25"/>
      <c r="OER25"/>
      <c r="OES25"/>
      <c r="OET25"/>
      <c r="OEU25"/>
      <c r="OEV25"/>
      <c r="OEW25"/>
      <c r="OEX25"/>
      <c r="OEY25"/>
      <c r="OEZ25"/>
      <c r="OFA25"/>
      <c r="OFB25"/>
      <c r="OFC25"/>
      <c r="OFD25"/>
      <c r="OFE25"/>
      <c r="OFF25"/>
      <c r="OFG25"/>
      <c r="OFH25"/>
      <c r="OFI25"/>
      <c r="OFJ25"/>
      <c r="OFK25"/>
      <c r="OFL25"/>
      <c r="OFM25"/>
      <c r="OFN25"/>
      <c r="OFO25"/>
      <c r="OFP25"/>
      <c r="OFQ25"/>
      <c r="OFR25"/>
      <c r="OFS25"/>
      <c r="OFT25"/>
      <c r="OFU25"/>
      <c r="OFV25"/>
      <c r="OFW25"/>
      <c r="OFX25"/>
      <c r="OFY25"/>
      <c r="OFZ25"/>
      <c r="OGA25"/>
      <c r="OGB25"/>
      <c r="OGC25"/>
      <c r="OGD25"/>
      <c r="OGE25"/>
      <c r="OGF25"/>
      <c r="OGG25"/>
      <c r="OGH25"/>
      <c r="OGI25"/>
      <c r="OGJ25"/>
      <c r="OGK25"/>
      <c r="OGL25"/>
      <c r="OGM25"/>
      <c r="OGN25"/>
      <c r="OGO25"/>
      <c r="OGP25"/>
      <c r="OGQ25"/>
      <c r="OGR25"/>
      <c r="OGS25"/>
      <c r="OGT25"/>
      <c r="OGU25"/>
      <c r="OGV25"/>
      <c r="OGW25"/>
      <c r="OGX25"/>
      <c r="OGY25"/>
      <c r="OGZ25"/>
      <c r="OHA25"/>
      <c r="OHB25"/>
      <c r="OHC25"/>
      <c r="OHD25"/>
      <c r="OHE25"/>
      <c r="OHF25"/>
      <c r="OHG25"/>
      <c r="OHH25"/>
      <c r="OHI25"/>
      <c r="OHJ25"/>
      <c r="OHK25"/>
      <c r="OHL25"/>
      <c r="OHM25"/>
      <c r="OHN25"/>
      <c r="OHO25"/>
      <c r="OHP25"/>
      <c r="OHQ25"/>
      <c r="OHR25"/>
      <c r="OHS25"/>
      <c r="OHT25"/>
      <c r="OHU25"/>
      <c r="OHV25"/>
      <c r="OHW25"/>
      <c r="OHX25"/>
      <c r="OHY25"/>
      <c r="OHZ25"/>
      <c r="OIA25"/>
      <c r="OIB25"/>
      <c r="OIC25"/>
      <c r="OID25"/>
      <c r="OIE25"/>
      <c r="OIF25"/>
      <c r="OIG25"/>
      <c r="OIH25"/>
      <c r="OII25"/>
      <c r="OIJ25"/>
      <c r="OIK25"/>
      <c r="OIL25"/>
      <c r="OIM25"/>
      <c r="OIN25"/>
      <c r="OIO25"/>
      <c r="OIP25"/>
      <c r="OIQ25"/>
      <c r="OIR25"/>
      <c r="OIS25"/>
      <c r="OIT25"/>
      <c r="OIU25"/>
      <c r="OIV25"/>
      <c r="OIW25"/>
      <c r="OIX25"/>
      <c r="OIY25"/>
      <c r="OIZ25"/>
      <c r="OJA25"/>
      <c r="OJB25"/>
      <c r="OJC25"/>
      <c r="OJD25"/>
      <c r="OJE25"/>
      <c r="OJF25"/>
      <c r="OJG25"/>
      <c r="OJH25"/>
      <c r="OJI25"/>
      <c r="OJJ25"/>
      <c r="OJK25"/>
      <c r="OJL25"/>
      <c r="OJM25"/>
      <c r="OJN25"/>
      <c r="OJO25"/>
      <c r="OJP25"/>
      <c r="OJQ25"/>
      <c r="OJR25"/>
      <c r="OJS25"/>
      <c r="OJT25"/>
      <c r="OJU25"/>
      <c r="OJV25"/>
      <c r="OJW25"/>
      <c r="OJX25"/>
      <c r="OJY25"/>
      <c r="OJZ25"/>
      <c r="OKA25"/>
      <c r="OKB25"/>
      <c r="OKC25"/>
      <c r="OKD25"/>
      <c r="OKE25"/>
      <c r="OKF25"/>
      <c r="OKG25"/>
      <c r="OKH25"/>
      <c r="OKI25"/>
      <c r="OKJ25"/>
      <c r="OKK25"/>
      <c r="OKL25"/>
      <c r="OKM25"/>
      <c r="OKN25"/>
      <c r="OKO25"/>
      <c r="OKP25"/>
      <c r="OKQ25"/>
      <c r="OKR25"/>
      <c r="OKS25"/>
      <c r="OKT25"/>
      <c r="OKU25"/>
      <c r="OKV25"/>
      <c r="OKW25"/>
      <c r="OKX25"/>
      <c r="OKY25"/>
      <c r="OKZ25"/>
      <c r="OLA25"/>
      <c r="OLB25"/>
      <c r="OLC25"/>
      <c r="OLD25"/>
      <c r="OLE25"/>
      <c r="OLF25"/>
      <c r="OLG25"/>
      <c r="OLH25"/>
      <c r="OLI25"/>
      <c r="OLJ25"/>
      <c r="OLK25"/>
      <c r="OLL25"/>
      <c r="OLM25"/>
      <c r="OLN25"/>
      <c r="OLO25"/>
      <c r="OLP25"/>
      <c r="OLQ25"/>
      <c r="OLR25"/>
      <c r="OLS25"/>
      <c r="OLT25"/>
      <c r="OLU25"/>
      <c r="OLV25"/>
      <c r="OLW25"/>
      <c r="OLX25"/>
      <c r="OLY25"/>
      <c r="OLZ25"/>
      <c r="OMA25"/>
      <c r="OMB25"/>
      <c r="OMC25"/>
      <c r="OMD25"/>
      <c r="OME25"/>
      <c r="OMF25"/>
      <c r="OMG25"/>
      <c r="OMH25"/>
      <c r="OMI25"/>
      <c r="OMJ25"/>
      <c r="OMK25"/>
      <c r="OML25"/>
      <c r="OMM25"/>
      <c r="OMN25"/>
      <c r="OMO25"/>
      <c r="OMP25"/>
      <c r="OMQ25"/>
      <c r="OMR25"/>
      <c r="OMS25"/>
      <c r="OMT25"/>
      <c r="OMU25"/>
      <c r="OMV25"/>
      <c r="OMW25"/>
      <c r="OMX25"/>
      <c r="OMY25"/>
      <c r="OMZ25"/>
      <c r="ONA25"/>
      <c r="ONB25"/>
      <c r="ONC25"/>
      <c r="OND25"/>
      <c r="ONE25"/>
      <c r="ONF25"/>
      <c r="ONG25"/>
      <c r="ONH25"/>
      <c r="ONI25"/>
      <c r="ONJ25"/>
      <c r="ONK25"/>
      <c r="ONL25"/>
      <c r="ONM25"/>
      <c r="ONN25"/>
      <c r="ONO25"/>
      <c r="ONP25"/>
      <c r="ONQ25"/>
      <c r="ONR25"/>
      <c r="ONS25"/>
      <c r="ONT25"/>
      <c r="ONU25"/>
      <c r="ONV25"/>
      <c r="ONW25"/>
      <c r="ONX25"/>
      <c r="ONY25"/>
      <c r="ONZ25"/>
      <c r="OOA25"/>
      <c r="OOB25"/>
      <c r="OOC25"/>
      <c r="OOD25"/>
      <c r="OOE25"/>
      <c r="OOF25"/>
      <c r="OOG25"/>
      <c r="OOH25"/>
      <c r="OOI25"/>
      <c r="OOJ25"/>
      <c r="OOK25"/>
      <c r="OOL25"/>
      <c r="OOM25"/>
      <c r="OON25"/>
      <c r="OOO25"/>
      <c r="OOP25"/>
      <c r="OOQ25"/>
      <c r="OOR25"/>
      <c r="OOS25"/>
      <c r="OOT25"/>
      <c r="OOU25"/>
      <c r="OOV25"/>
      <c r="OOW25"/>
      <c r="OOX25"/>
      <c r="OOY25"/>
      <c r="OOZ25"/>
      <c r="OPA25"/>
      <c r="OPB25"/>
      <c r="OPC25"/>
      <c r="OPD25"/>
      <c r="OPE25"/>
      <c r="OPF25"/>
      <c r="OPG25"/>
      <c r="OPH25"/>
      <c r="OPI25"/>
      <c r="OPJ25"/>
      <c r="OPK25"/>
      <c r="OPL25"/>
      <c r="OPM25"/>
      <c r="OPN25"/>
      <c r="OPO25"/>
      <c r="OPP25"/>
      <c r="OPQ25"/>
      <c r="OPR25"/>
      <c r="OPS25"/>
      <c r="OPT25"/>
      <c r="OPU25"/>
      <c r="OPV25"/>
      <c r="OPW25"/>
      <c r="OPX25"/>
      <c r="OPY25"/>
      <c r="OPZ25"/>
      <c r="OQA25"/>
      <c r="OQB25"/>
      <c r="OQC25"/>
      <c r="OQD25"/>
      <c r="OQE25"/>
      <c r="OQF25"/>
      <c r="OQG25"/>
      <c r="OQH25"/>
      <c r="OQI25"/>
      <c r="OQJ25"/>
      <c r="OQK25"/>
      <c r="OQL25"/>
      <c r="OQM25"/>
      <c r="OQN25"/>
      <c r="OQO25"/>
      <c r="OQP25"/>
      <c r="OQQ25"/>
      <c r="OQR25"/>
      <c r="OQS25"/>
      <c r="OQT25"/>
      <c r="OQU25"/>
      <c r="OQV25"/>
      <c r="OQW25"/>
      <c r="OQX25"/>
      <c r="OQY25"/>
      <c r="OQZ25"/>
      <c r="ORA25"/>
      <c r="ORB25"/>
      <c r="ORC25"/>
      <c r="ORD25"/>
      <c r="ORE25"/>
      <c r="ORF25"/>
      <c r="ORG25"/>
      <c r="ORH25"/>
      <c r="ORI25"/>
      <c r="ORJ25"/>
      <c r="ORK25"/>
      <c r="ORL25"/>
      <c r="ORM25"/>
      <c r="ORN25"/>
      <c r="ORO25"/>
      <c r="ORP25"/>
      <c r="ORQ25"/>
      <c r="ORR25"/>
      <c r="ORS25"/>
      <c r="ORT25"/>
      <c r="ORU25"/>
      <c r="ORV25"/>
      <c r="ORW25"/>
      <c r="ORX25"/>
      <c r="ORY25"/>
      <c r="ORZ25"/>
      <c r="OSA25"/>
      <c r="OSB25"/>
      <c r="OSC25"/>
      <c r="OSD25"/>
      <c r="OSE25"/>
      <c r="OSF25"/>
      <c r="OSG25"/>
      <c r="OSH25"/>
      <c r="OSI25"/>
      <c r="OSJ25"/>
      <c r="OSK25"/>
      <c r="OSL25"/>
      <c r="OSM25"/>
      <c r="OSN25"/>
      <c r="OSO25"/>
      <c r="OSP25"/>
      <c r="OSQ25"/>
      <c r="OSR25"/>
      <c r="OSS25"/>
      <c r="OST25"/>
      <c r="OSU25"/>
      <c r="OSV25"/>
      <c r="OSW25"/>
      <c r="OSX25"/>
      <c r="OSY25"/>
      <c r="OSZ25"/>
      <c r="OTA25"/>
      <c r="OTB25"/>
      <c r="OTC25"/>
      <c r="OTD25"/>
      <c r="OTE25"/>
      <c r="OTF25"/>
      <c r="OTG25"/>
      <c r="OTH25"/>
      <c r="OTI25"/>
      <c r="OTJ25"/>
      <c r="OTK25"/>
      <c r="OTL25"/>
      <c r="OTM25"/>
      <c r="OTN25"/>
      <c r="OTO25"/>
      <c r="OTP25"/>
      <c r="OTQ25"/>
      <c r="OTR25"/>
      <c r="OTS25"/>
      <c r="OTT25"/>
      <c r="OTU25"/>
      <c r="OTV25"/>
      <c r="OTW25"/>
      <c r="OTX25"/>
      <c r="OTY25"/>
      <c r="OTZ25"/>
      <c r="OUA25"/>
      <c r="OUB25"/>
      <c r="OUC25"/>
      <c r="OUD25"/>
      <c r="OUE25"/>
      <c r="OUF25"/>
      <c r="OUG25"/>
      <c r="OUH25"/>
      <c r="OUI25"/>
      <c r="OUJ25"/>
      <c r="OUK25"/>
      <c r="OUL25"/>
      <c r="OUM25"/>
      <c r="OUN25"/>
      <c r="OUO25"/>
      <c r="OUP25"/>
      <c r="OUQ25"/>
      <c r="OUR25"/>
      <c r="OUS25"/>
      <c r="OUT25"/>
      <c r="OUU25"/>
      <c r="OUV25"/>
      <c r="OUW25"/>
      <c r="OUX25"/>
      <c r="OUY25"/>
      <c r="OUZ25"/>
      <c r="OVA25"/>
      <c r="OVB25"/>
      <c r="OVC25"/>
      <c r="OVD25"/>
      <c r="OVE25"/>
      <c r="OVF25"/>
      <c r="OVG25"/>
      <c r="OVH25"/>
      <c r="OVI25"/>
      <c r="OVJ25"/>
      <c r="OVK25"/>
      <c r="OVL25"/>
      <c r="OVM25"/>
      <c r="OVN25"/>
      <c r="OVO25"/>
      <c r="OVP25"/>
      <c r="OVQ25"/>
      <c r="OVR25"/>
      <c r="OVS25"/>
      <c r="OVT25"/>
      <c r="OVU25"/>
      <c r="OVV25"/>
      <c r="OVW25"/>
      <c r="OVX25"/>
      <c r="OVY25"/>
      <c r="OVZ25"/>
      <c r="OWA25"/>
      <c r="OWB25"/>
      <c r="OWC25"/>
      <c r="OWD25"/>
      <c r="OWE25"/>
      <c r="OWF25"/>
      <c r="OWG25"/>
      <c r="OWH25"/>
      <c r="OWI25"/>
      <c r="OWJ25"/>
      <c r="OWK25"/>
      <c r="OWL25"/>
      <c r="OWM25"/>
      <c r="OWN25"/>
      <c r="OWO25"/>
      <c r="OWP25"/>
      <c r="OWQ25"/>
      <c r="OWR25"/>
      <c r="OWS25"/>
      <c r="OWT25"/>
      <c r="OWU25"/>
      <c r="OWV25"/>
      <c r="OWW25"/>
      <c r="OWX25"/>
      <c r="OWY25"/>
      <c r="OWZ25"/>
      <c r="OXA25"/>
      <c r="OXB25"/>
      <c r="OXC25"/>
      <c r="OXD25"/>
      <c r="OXE25"/>
      <c r="OXF25"/>
      <c r="OXG25"/>
      <c r="OXH25"/>
      <c r="OXI25"/>
      <c r="OXJ25"/>
      <c r="OXK25"/>
      <c r="OXL25"/>
      <c r="OXM25"/>
      <c r="OXN25"/>
      <c r="OXO25"/>
      <c r="OXP25"/>
      <c r="OXQ25"/>
      <c r="OXR25"/>
      <c r="OXS25"/>
      <c r="OXT25"/>
      <c r="OXU25"/>
      <c r="OXV25"/>
      <c r="OXW25"/>
      <c r="OXX25"/>
      <c r="OXY25"/>
      <c r="OXZ25"/>
      <c r="OYA25"/>
      <c r="OYB25"/>
      <c r="OYC25"/>
      <c r="OYD25"/>
      <c r="OYE25"/>
      <c r="OYF25"/>
      <c r="OYG25"/>
      <c r="OYH25"/>
      <c r="OYI25"/>
      <c r="OYJ25"/>
      <c r="OYK25"/>
      <c r="OYL25"/>
      <c r="OYM25"/>
      <c r="OYN25"/>
      <c r="OYO25"/>
      <c r="OYP25"/>
      <c r="OYQ25"/>
      <c r="OYR25"/>
      <c r="OYS25"/>
      <c r="OYT25"/>
      <c r="OYU25"/>
      <c r="OYV25"/>
      <c r="OYW25"/>
      <c r="OYX25"/>
      <c r="OYY25"/>
      <c r="OYZ25"/>
      <c r="OZA25"/>
      <c r="OZB25"/>
      <c r="OZC25"/>
      <c r="OZD25"/>
      <c r="OZE25"/>
      <c r="OZF25"/>
      <c r="OZG25"/>
      <c r="OZH25"/>
      <c r="OZI25"/>
      <c r="OZJ25"/>
      <c r="OZK25"/>
      <c r="OZL25"/>
      <c r="OZM25"/>
      <c r="OZN25"/>
      <c r="OZO25"/>
      <c r="OZP25"/>
      <c r="OZQ25"/>
      <c r="OZR25"/>
      <c r="OZS25"/>
      <c r="OZT25"/>
      <c r="OZU25"/>
      <c r="OZV25"/>
      <c r="OZW25"/>
      <c r="OZX25"/>
      <c r="OZY25"/>
      <c r="OZZ25"/>
      <c r="PAA25"/>
      <c r="PAB25"/>
      <c r="PAC25"/>
      <c r="PAD25"/>
      <c r="PAE25"/>
      <c r="PAF25"/>
      <c r="PAG25"/>
      <c r="PAH25"/>
      <c r="PAI25"/>
      <c r="PAJ25"/>
      <c r="PAK25"/>
      <c r="PAL25"/>
      <c r="PAM25"/>
      <c r="PAN25"/>
      <c r="PAO25"/>
      <c r="PAP25"/>
      <c r="PAQ25"/>
      <c r="PAR25"/>
      <c r="PAS25"/>
      <c r="PAT25"/>
      <c r="PAU25"/>
      <c r="PAV25"/>
      <c r="PAW25"/>
      <c r="PAX25"/>
      <c r="PAY25"/>
      <c r="PAZ25"/>
      <c r="PBA25"/>
      <c r="PBB25"/>
      <c r="PBC25"/>
      <c r="PBD25"/>
      <c r="PBE25"/>
      <c r="PBF25"/>
      <c r="PBG25"/>
      <c r="PBH25"/>
      <c r="PBI25"/>
      <c r="PBJ25"/>
      <c r="PBK25"/>
      <c r="PBL25"/>
      <c r="PBM25"/>
      <c r="PBN25"/>
      <c r="PBO25"/>
      <c r="PBP25"/>
      <c r="PBQ25"/>
      <c r="PBR25"/>
      <c r="PBS25"/>
      <c r="PBT25"/>
      <c r="PBU25"/>
      <c r="PBV25"/>
      <c r="PBW25"/>
      <c r="PBX25"/>
      <c r="PBY25"/>
      <c r="PBZ25"/>
      <c r="PCA25"/>
      <c r="PCB25"/>
      <c r="PCC25"/>
      <c r="PCD25"/>
      <c r="PCE25"/>
      <c r="PCF25"/>
      <c r="PCG25"/>
      <c r="PCH25"/>
      <c r="PCI25"/>
      <c r="PCJ25"/>
      <c r="PCK25"/>
      <c r="PCL25"/>
      <c r="PCM25"/>
      <c r="PCN25"/>
      <c r="PCO25"/>
      <c r="PCP25"/>
      <c r="PCQ25"/>
      <c r="PCR25"/>
      <c r="PCS25"/>
      <c r="PCT25"/>
      <c r="PCU25"/>
      <c r="PCV25"/>
      <c r="PCW25"/>
      <c r="PCX25"/>
      <c r="PCY25"/>
      <c r="PCZ25"/>
      <c r="PDA25"/>
      <c r="PDB25"/>
      <c r="PDC25"/>
      <c r="PDD25"/>
      <c r="PDE25"/>
      <c r="PDF25"/>
      <c r="PDG25"/>
      <c r="PDH25"/>
      <c r="PDI25"/>
      <c r="PDJ25"/>
      <c r="PDK25"/>
      <c r="PDL25"/>
      <c r="PDM25"/>
      <c r="PDN25"/>
      <c r="PDO25"/>
      <c r="PDP25"/>
      <c r="PDQ25"/>
      <c r="PDR25"/>
      <c r="PDS25"/>
      <c r="PDT25"/>
      <c r="PDU25"/>
      <c r="PDV25"/>
      <c r="PDW25"/>
      <c r="PDX25"/>
      <c r="PDY25"/>
      <c r="PDZ25"/>
      <c r="PEA25"/>
      <c r="PEB25"/>
      <c r="PEC25"/>
      <c r="PED25"/>
      <c r="PEE25"/>
      <c r="PEF25"/>
      <c r="PEG25"/>
      <c r="PEH25"/>
      <c r="PEI25"/>
      <c r="PEJ25"/>
      <c r="PEK25"/>
      <c r="PEL25"/>
      <c r="PEM25"/>
      <c r="PEN25"/>
      <c r="PEO25"/>
      <c r="PEP25"/>
      <c r="PEQ25"/>
      <c r="PER25"/>
      <c r="PES25"/>
      <c r="PET25"/>
      <c r="PEU25"/>
      <c r="PEV25"/>
      <c r="PEW25"/>
      <c r="PEX25"/>
      <c r="PEY25"/>
      <c r="PEZ25"/>
      <c r="PFA25"/>
      <c r="PFB25"/>
      <c r="PFC25"/>
      <c r="PFD25"/>
      <c r="PFE25"/>
      <c r="PFF25"/>
      <c r="PFG25"/>
      <c r="PFH25"/>
      <c r="PFI25"/>
      <c r="PFJ25"/>
      <c r="PFK25"/>
      <c r="PFL25"/>
      <c r="PFM25"/>
      <c r="PFN25"/>
      <c r="PFO25"/>
      <c r="PFP25"/>
      <c r="PFQ25"/>
      <c r="PFR25"/>
      <c r="PFS25"/>
      <c r="PFT25"/>
      <c r="PFU25"/>
      <c r="PFV25"/>
      <c r="PFW25"/>
      <c r="PFX25"/>
      <c r="PFY25"/>
      <c r="PFZ25"/>
      <c r="PGA25"/>
      <c r="PGB25"/>
      <c r="PGC25"/>
      <c r="PGD25"/>
      <c r="PGE25"/>
      <c r="PGF25"/>
      <c r="PGG25"/>
      <c r="PGH25"/>
      <c r="PGI25"/>
      <c r="PGJ25"/>
      <c r="PGK25"/>
      <c r="PGL25"/>
      <c r="PGM25"/>
      <c r="PGN25"/>
      <c r="PGO25"/>
      <c r="PGP25"/>
      <c r="PGQ25"/>
      <c r="PGR25"/>
      <c r="PGS25"/>
      <c r="PGT25"/>
      <c r="PGU25"/>
      <c r="PGV25"/>
      <c r="PGW25"/>
      <c r="PGX25"/>
      <c r="PGY25"/>
      <c r="PGZ25"/>
      <c r="PHA25"/>
      <c r="PHB25"/>
      <c r="PHC25"/>
      <c r="PHD25"/>
      <c r="PHE25"/>
      <c r="PHF25"/>
      <c r="PHG25"/>
      <c r="PHH25"/>
      <c r="PHI25"/>
      <c r="PHJ25"/>
      <c r="PHK25"/>
      <c r="PHL25"/>
      <c r="PHM25"/>
      <c r="PHN25"/>
      <c r="PHO25"/>
      <c r="PHP25"/>
      <c r="PHQ25"/>
      <c r="PHR25"/>
      <c r="PHS25"/>
      <c r="PHT25"/>
      <c r="PHU25"/>
      <c r="PHV25"/>
      <c r="PHW25"/>
      <c r="PHX25"/>
      <c r="PHY25"/>
      <c r="PHZ25"/>
      <c r="PIA25"/>
      <c r="PIB25"/>
      <c r="PIC25"/>
      <c r="PID25"/>
      <c r="PIE25"/>
      <c r="PIF25"/>
      <c r="PIG25"/>
      <c r="PIH25"/>
      <c r="PII25"/>
      <c r="PIJ25"/>
      <c r="PIK25"/>
      <c r="PIL25"/>
      <c r="PIM25"/>
      <c r="PIN25"/>
      <c r="PIO25"/>
      <c r="PIP25"/>
      <c r="PIQ25"/>
      <c r="PIR25"/>
      <c r="PIS25"/>
      <c r="PIT25"/>
      <c r="PIU25"/>
      <c r="PIV25"/>
      <c r="PIW25"/>
      <c r="PIX25"/>
      <c r="PIY25"/>
      <c r="PIZ25"/>
      <c r="PJA25"/>
      <c r="PJB25"/>
      <c r="PJC25"/>
      <c r="PJD25"/>
      <c r="PJE25"/>
      <c r="PJF25"/>
      <c r="PJG25"/>
      <c r="PJH25"/>
      <c r="PJI25"/>
      <c r="PJJ25"/>
      <c r="PJK25"/>
      <c r="PJL25"/>
      <c r="PJM25"/>
      <c r="PJN25"/>
      <c r="PJO25"/>
      <c r="PJP25"/>
      <c r="PJQ25"/>
      <c r="PJR25"/>
      <c r="PJS25"/>
      <c r="PJT25"/>
      <c r="PJU25"/>
      <c r="PJV25"/>
      <c r="PJW25"/>
      <c r="PJX25"/>
      <c r="PJY25"/>
      <c r="PJZ25"/>
      <c r="PKA25"/>
      <c r="PKB25"/>
      <c r="PKC25"/>
      <c r="PKD25"/>
      <c r="PKE25"/>
      <c r="PKF25"/>
      <c r="PKG25"/>
      <c r="PKH25"/>
      <c r="PKI25"/>
      <c r="PKJ25"/>
      <c r="PKK25"/>
      <c r="PKL25"/>
      <c r="PKM25"/>
      <c r="PKN25"/>
      <c r="PKO25"/>
      <c r="PKP25"/>
      <c r="PKQ25"/>
      <c r="PKR25"/>
      <c r="PKS25"/>
      <c r="PKT25"/>
      <c r="PKU25"/>
      <c r="PKV25"/>
      <c r="PKW25"/>
      <c r="PKX25"/>
      <c r="PKY25"/>
      <c r="PKZ25"/>
      <c r="PLA25"/>
      <c r="PLB25"/>
      <c r="PLC25"/>
      <c r="PLD25"/>
      <c r="PLE25"/>
      <c r="PLF25"/>
      <c r="PLG25"/>
      <c r="PLH25"/>
      <c r="PLI25"/>
      <c r="PLJ25"/>
      <c r="PLK25"/>
      <c r="PLL25"/>
      <c r="PLM25"/>
      <c r="PLN25"/>
      <c r="PLO25"/>
      <c r="PLP25"/>
      <c r="PLQ25"/>
      <c r="PLR25"/>
      <c r="PLS25"/>
      <c r="PLT25"/>
      <c r="PLU25"/>
      <c r="PLV25"/>
      <c r="PLW25"/>
      <c r="PLX25"/>
      <c r="PLY25"/>
      <c r="PLZ25"/>
      <c r="PMA25"/>
      <c r="PMB25"/>
      <c r="PMC25"/>
      <c r="PMD25"/>
      <c r="PME25"/>
      <c r="PMF25"/>
      <c r="PMG25"/>
      <c r="PMH25"/>
      <c r="PMI25"/>
      <c r="PMJ25"/>
      <c r="PMK25"/>
      <c r="PML25"/>
      <c r="PMM25"/>
      <c r="PMN25"/>
      <c r="PMO25"/>
      <c r="PMP25"/>
      <c r="PMQ25"/>
      <c r="PMR25"/>
      <c r="PMS25"/>
      <c r="PMT25"/>
      <c r="PMU25"/>
      <c r="PMV25"/>
      <c r="PMW25"/>
      <c r="PMX25"/>
      <c r="PMY25"/>
      <c r="PMZ25"/>
      <c r="PNA25"/>
      <c r="PNB25"/>
      <c r="PNC25"/>
      <c r="PND25"/>
      <c r="PNE25"/>
      <c r="PNF25"/>
      <c r="PNG25"/>
      <c r="PNH25"/>
      <c r="PNI25"/>
      <c r="PNJ25"/>
      <c r="PNK25"/>
      <c r="PNL25"/>
      <c r="PNM25"/>
      <c r="PNN25"/>
      <c r="PNO25"/>
      <c r="PNP25"/>
      <c r="PNQ25"/>
      <c r="PNR25"/>
      <c r="PNS25"/>
      <c r="PNT25"/>
      <c r="PNU25"/>
      <c r="PNV25"/>
      <c r="PNW25"/>
      <c r="PNX25"/>
      <c r="PNY25"/>
      <c r="PNZ25"/>
      <c r="POA25"/>
      <c r="POB25"/>
      <c r="POC25"/>
      <c r="POD25"/>
      <c r="POE25"/>
      <c r="POF25"/>
      <c r="POG25"/>
      <c r="POH25"/>
      <c r="POI25"/>
      <c r="POJ25"/>
      <c r="POK25"/>
      <c r="POL25"/>
      <c r="POM25"/>
      <c r="PON25"/>
      <c r="POO25"/>
      <c r="POP25"/>
      <c r="POQ25"/>
      <c r="POR25"/>
      <c r="POS25"/>
      <c r="POT25"/>
      <c r="POU25"/>
      <c r="POV25"/>
      <c r="POW25"/>
      <c r="POX25"/>
      <c r="POY25"/>
      <c r="POZ25"/>
      <c r="PPA25"/>
      <c r="PPB25"/>
      <c r="PPC25"/>
      <c r="PPD25"/>
      <c r="PPE25"/>
      <c r="PPF25"/>
      <c r="PPG25"/>
      <c r="PPH25"/>
      <c r="PPI25"/>
      <c r="PPJ25"/>
      <c r="PPK25"/>
      <c r="PPL25"/>
      <c r="PPM25"/>
      <c r="PPN25"/>
      <c r="PPO25"/>
      <c r="PPP25"/>
      <c r="PPQ25"/>
      <c r="PPR25"/>
      <c r="PPS25"/>
      <c r="PPT25"/>
      <c r="PPU25"/>
      <c r="PPV25"/>
      <c r="PPW25"/>
      <c r="PPX25"/>
      <c r="PPY25"/>
      <c r="PPZ25"/>
      <c r="PQA25"/>
      <c r="PQB25"/>
      <c r="PQC25"/>
      <c r="PQD25"/>
      <c r="PQE25"/>
      <c r="PQF25"/>
      <c r="PQG25"/>
      <c r="PQH25"/>
      <c r="PQI25"/>
      <c r="PQJ25"/>
      <c r="PQK25"/>
      <c r="PQL25"/>
      <c r="PQM25"/>
      <c r="PQN25"/>
      <c r="PQO25"/>
      <c r="PQP25"/>
      <c r="PQQ25"/>
      <c r="PQR25"/>
      <c r="PQS25"/>
      <c r="PQT25"/>
      <c r="PQU25"/>
      <c r="PQV25"/>
      <c r="PQW25"/>
      <c r="PQX25"/>
      <c r="PQY25"/>
      <c r="PQZ25"/>
      <c r="PRA25"/>
      <c r="PRB25"/>
      <c r="PRC25"/>
      <c r="PRD25"/>
      <c r="PRE25"/>
      <c r="PRF25"/>
      <c r="PRG25"/>
      <c r="PRH25"/>
      <c r="PRI25"/>
      <c r="PRJ25"/>
      <c r="PRK25"/>
      <c r="PRL25"/>
      <c r="PRM25"/>
      <c r="PRN25"/>
      <c r="PRO25"/>
      <c r="PRP25"/>
      <c r="PRQ25"/>
      <c r="PRR25"/>
      <c r="PRS25"/>
      <c r="PRT25"/>
      <c r="PRU25"/>
      <c r="PRV25"/>
      <c r="PRW25"/>
      <c r="PRX25"/>
      <c r="PRY25"/>
      <c r="PRZ25"/>
      <c r="PSA25"/>
      <c r="PSB25"/>
      <c r="PSC25"/>
      <c r="PSD25"/>
      <c r="PSE25"/>
      <c r="PSF25"/>
      <c r="PSG25"/>
      <c r="PSH25"/>
      <c r="PSI25"/>
      <c r="PSJ25"/>
      <c r="PSK25"/>
      <c r="PSL25"/>
      <c r="PSM25"/>
      <c r="PSN25"/>
      <c r="PSO25"/>
      <c r="PSP25"/>
      <c r="PSQ25"/>
      <c r="PSR25"/>
      <c r="PSS25"/>
      <c r="PST25"/>
      <c r="PSU25"/>
      <c r="PSV25"/>
      <c r="PSW25"/>
      <c r="PSX25"/>
      <c r="PSY25"/>
      <c r="PSZ25"/>
      <c r="PTA25"/>
      <c r="PTB25"/>
      <c r="PTC25"/>
      <c r="PTD25"/>
      <c r="PTE25"/>
      <c r="PTF25"/>
      <c r="PTG25"/>
      <c r="PTH25"/>
      <c r="PTI25"/>
      <c r="PTJ25"/>
      <c r="PTK25"/>
      <c r="PTL25"/>
      <c r="PTM25"/>
      <c r="PTN25"/>
      <c r="PTO25"/>
      <c r="PTP25"/>
      <c r="PTQ25"/>
      <c r="PTR25"/>
      <c r="PTS25"/>
      <c r="PTT25"/>
      <c r="PTU25"/>
      <c r="PTV25"/>
      <c r="PTW25"/>
      <c r="PTX25"/>
      <c r="PTY25"/>
      <c r="PTZ25"/>
      <c r="PUA25"/>
      <c r="PUB25"/>
      <c r="PUC25"/>
      <c r="PUD25"/>
      <c r="PUE25"/>
      <c r="PUF25"/>
      <c r="PUG25"/>
      <c r="PUH25"/>
      <c r="PUI25"/>
      <c r="PUJ25"/>
      <c r="PUK25"/>
      <c r="PUL25"/>
      <c r="PUM25"/>
      <c r="PUN25"/>
      <c r="PUO25"/>
      <c r="PUP25"/>
      <c r="PUQ25"/>
      <c r="PUR25"/>
      <c r="PUS25"/>
      <c r="PUT25"/>
      <c r="PUU25"/>
      <c r="PUV25"/>
      <c r="PUW25"/>
      <c r="PUX25"/>
      <c r="PUY25"/>
      <c r="PUZ25"/>
      <c r="PVA25"/>
      <c r="PVB25"/>
      <c r="PVC25"/>
      <c r="PVD25"/>
      <c r="PVE25"/>
      <c r="PVF25"/>
      <c r="PVG25"/>
      <c r="PVH25"/>
      <c r="PVI25"/>
      <c r="PVJ25"/>
      <c r="PVK25"/>
      <c r="PVL25"/>
      <c r="PVM25"/>
      <c r="PVN25"/>
      <c r="PVO25"/>
      <c r="PVP25"/>
      <c r="PVQ25"/>
      <c r="PVR25"/>
      <c r="PVS25"/>
      <c r="PVT25"/>
      <c r="PVU25"/>
      <c r="PVV25"/>
      <c r="PVW25"/>
      <c r="PVX25"/>
      <c r="PVY25"/>
      <c r="PVZ25"/>
      <c r="PWA25"/>
      <c r="PWB25"/>
      <c r="PWC25"/>
      <c r="PWD25"/>
      <c r="PWE25"/>
      <c r="PWF25"/>
      <c r="PWG25"/>
      <c r="PWH25"/>
      <c r="PWI25"/>
      <c r="PWJ25"/>
      <c r="PWK25"/>
      <c r="PWL25"/>
      <c r="PWM25"/>
      <c r="PWN25"/>
      <c r="PWO25"/>
      <c r="PWP25"/>
      <c r="PWQ25"/>
      <c r="PWR25"/>
      <c r="PWS25"/>
      <c r="PWT25"/>
      <c r="PWU25"/>
      <c r="PWV25"/>
      <c r="PWW25"/>
      <c r="PWX25"/>
      <c r="PWY25"/>
      <c r="PWZ25"/>
      <c r="PXA25"/>
      <c r="PXB25"/>
      <c r="PXC25"/>
      <c r="PXD25"/>
      <c r="PXE25"/>
      <c r="PXF25"/>
      <c r="PXG25"/>
      <c r="PXH25"/>
      <c r="PXI25"/>
      <c r="PXJ25"/>
      <c r="PXK25"/>
      <c r="PXL25"/>
      <c r="PXM25"/>
      <c r="PXN25"/>
      <c r="PXO25"/>
      <c r="PXP25"/>
      <c r="PXQ25"/>
      <c r="PXR25"/>
      <c r="PXS25"/>
      <c r="PXT25"/>
      <c r="PXU25"/>
      <c r="PXV25"/>
      <c r="PXW25"/>
      <c r="PXX25"/>
      <c r="PXY25"/>
      <c r="PXZ25"/>
      <c r="PYA25"/>
      <c r="PYB25"/>
      <c r="PYC25"/>
      <c r="PYD25"/>
      <c r="PYE25"/>
      <c r="PYF25"/>
      <c r="PYG25"/>
      <c r="PYH25"/>
      <c r="PYI25"/>
      <c r="PYJ25"/>
      <c r="PYK25"/>
      <c r="PYL25"/>
      <c r="PYM25"/>
      <c r="PYN25"/>
      <c r="PYO25"/>
      <c r="PYP25"/>
      <c r="PYQ25"/>
      <c r="PYR25"/>
      <c r="PYS25"/>
      <c r="PYT25"/>
      <c r="PYU25"/>
      <c r="PYV25"/>
      <c r="PYW25"/>
      <c r="PYX25"/>
      <c r="PYY25"/>
      <c r="PYZ25"/>
      <c r="PZA25"/>
      <c r="PZB25"/>
      <c r="PZC25"/>
      <c r="PZD25"/>
      <c r="PZE25"/>
      <c r="PZF25"/>
      <c r="PZG25"/>
      <c r="PZH25"/>
      <c r="PZI25"/>
      <c r="PZJ25"/>
      <c r="PZK25"/>
      <c r="PZL25"/>
      <c r="PZM25"/>
      <c r="PZN25"/>
      <c r="PZO25"/>
      <c r="PZP25"/>
      <c r="PZQ25"/>
      <c r="PZR25"/>
      <c r="PZS25"/>
      <c r="PZT25"/>
      <c r="PZU25"/>
      <c r="PZV25"/>
      <c r="PZW25"/>
      <c r="PZX25"/>
      <c r="PZY25"/>
      <c r="PZZ25"/>
      <c r="QAA25"/>
      <c r="QAB25"/>
      <c r="QAC25"/>
      <c r="QAD25"/>
      <c r="QAE25"/>
      <c r="QAF25"/>
      <c r="QAG25"/>
      <c r="QAH25"/>
      <c r="QAI25"/>
      <c r="QAJ25"/>
      <c r="QAK25"/>
      <c r="QAL25"/>
      <c r="QAM25"/>
      <c r="QAN25"/>
      <c r="QAO25"/>
      <c r="QAP25"/>
      <c r="QAQ25"/>
      <c r="QAR25"/>
      <c r="QAS25"/>
      <c r="QAT25"/>
      <c r="QAU25"/>
      <c r="QAV25"/>
      <c r="QAW25"/>
      <c r="QAX25"/>
      <c r="QAY25"/>
      <c r="QAZ25"/>
      <c r="QBA25"/>
      <c r="QBB25"/>
      <c r="QBC25"/>
      <c r="QBD25"/>
      <c r="QBE25"/>
      <c r="QBF25"/>
      <c r="QBG25"/>
      <c r="QBH25"/>
      <c r="QBI25"/>
      <c r="QBJ25"/>
      <c r="QBK25"/>
      <c r="QBL25"/>
      <c r="QBM25"/>
      <c r="QBN25"/>
      <c r="QBO25"/>
      <c r="QBP25"/>
      <c r="QBQ25"/>
      <c r="QBR25"/>
      <c r="QBS25"/>
      <c r="QBT25"/>
      <c r="QBU25"/>
      <c r="QBV25"/>
      <c r="QBW25"/>
      <c r="QBX25"/>
      <c r="QBY25"/>
      <c r="QBZ25"/>
      <c r="QCA25"/>
      <c r="QCB25"/>
      <c r="QCC25"/>
      <c r="QCD25"/>
      <c r="QCE25"/>
      <c r="QCF25"/>
      <c r="QCG25"/>
      <c r="QCH25"/>
      <c r="QCI25"/>
      <c r="QCJ25"/>
      <c r="QCK25"/>
      <c r="QCL25"/>
      <c r="QCM25"/>
      <c r="QCN25"/>
      <c r="QCO25"/>
      <c r="QCP25"/>
      <c r="QCQ25"/>
      <c r="QCR25"/>
      <c r="QCS25"/>
      <c r="QCT25"/>
      <c r="QCU25"/>
      <c r="QCV25"/>
      <c r="QCW25"/>
      <c r="QCX25"/>
      <c r="QCY25"/>
      <c r="QCZ25"/>
      <c r="QDA25"/>
      <c r="QDB25"/>
      <c r="QDC25"/>
      <c r="QDD25"/>
      <c r="QDE25"/>
      <c r="QDF25"/>
      <c r="QDG25"/>
      <c r="QDH25"/>
      <c r="QDI25"/>
      <c r="QDJ25"/>
      <c r="QDK25"/>
      <c r="QDL25"/>
      <c r="QDM25"/>
      <c r="QDN25"/>
      <c r="QDO25"/>
      <c r="QDP25"/>
      <c r="QDQ25"/>
      <c r="QDR25"/>
      <c r="QDS25"/>
      <c r="QDT25"/>
      <c r="QDU25"/>
      <c r="QDV25"/>
      <c r="QDW25"/>
      <c r="QDX25"/>
      <c r="QDY25"/>
      <c r="QDZ25"/>
      <c r="QEA25"/>
      <c r="QEB25"/>
      <c r="QEC25"/>
      <c r="QED25"/>
      <c r="QEE25"/>
      <c r="QEF25"/>
      <c r="QEG25"/>
      <c r="QEH25"/>
      <c r="QEI25"/>
      <c r="QEJ25"/>
      <c r="QEK25"/>
      <c r="QEL25"/>
      <c r="QEM25"/>
      <c r="QEN25"/>
      <c r="QEO25"/>
      <c r="QEP25"/>
      <c r="QEQ25"/>
      <c r="QER25"/>
      <c r="QES25"/>
      <c r="QET25"/>
      <c r="QEU25"/>
      <c r="QEV25"/>
      <c r="QEW25"/>
      <c r="QEX25"/>
      <c r="QEY25"/>
      <c r="QEZ25"/>
      <c r="QFA25"/>
      <c r="QFB25"/>
      <c r="QFC25"/>
      <c r="QFD25"/>
      <c r="QFE25"/>
      <c r="QFF25"/>
      <c r="QFG25"/>
      <c r="QFH25"/>
      <c r="QFI25"/>
      <c r="QFJ25"/>
      <c r="QFK25"/>
      <c r="QFL25"/>
      <c r="QFM25"/>
      <c r="QFN25"/>
      <c r="QFO25"/>
      <c r="QFP25"/>
      <c r="QFQ25"/>
      <c r="QFR25"/>
      <c r="QFS25"/>
      <c r="QFT25"/>
      <c r="QFU25"/>
      <c r="QFV25"/>
      <c r="QFW25"/>
      <c r="QFX25"/>
      <c r="QFY25"/>
      <c r="QFZ25"/>
      <c r="QGA25"/>
      <c r="QGB25"/>
      <c r="QGC25"/>
      <c r="QGD25"/>
      <c r="QGE25"/>
      <c r="QGF25"/>
      <c r="QGG25"/>
      <c r="QGH25"/>
      <c r="QGI25"/>
      <c r="QGJ25"/>
      <c r="QGK25"/>
      <c r="QGL25"/>
      <c r="QGM25"/>
      <c r="QGN25"/>
      <c r="QGO25"/>
      <c r="QGP25"/>
      <c r="QGQ25"/>
      <c r="QGR25"/>
      <c r="QGS25"/>
      <c r="QGT25"/>
      <c r="QGU25"/>
      <c r="QGV25"/>
      <c r="QGW25"/>
      <c r="QGX25"/>
      <c r="QGY25"/>
      <c r="QGZ25"/>
      <c r="QHA25"/>
      <c r="QHB25"/>
      <c r="QHC25"/>
      <c r="QHD25"/>
      <c r="QHE25"/>
      <c r="QHF25"/>
      <c r="QHG25"/>
      <c r="QHH25"/>
      <c r="QHI25"/>
      <c r="QHJ25"/>
      <c r="QHK25"/>
      <c r="QHL25"/>
      <c r="QHM25"/>
      <c r="QHN25"/>
      <c r="QHO25"/>
      <c r="QHP25"/>
      <c r="QHQ25"/>
      <c r="QHR25"/>
      <c r="QHS25"/>
      <c r="QHT25"/>
      <c r="QHU25"/>
      <c r="QHV25"/>
      <c r="QHW25"/>
      <c r="QHX25"/>
      <c r="QHY25"/>
      <c r="QHZ25"/>
      <c r="QIA25"/>
      <c r="QIB25"/>
      <c r="QIC25"/>
      <c r="QID25"/>
      <c r="QIE25"/>
      <c r="QIF25"/>
      <c r="QIG25"/>
      <c r="QIH25"/>
      <c r="QII25"/>
      <c r="QIJ25"/>
      <c r="QIK25"/>
      <c r="QIL25"/>
      <c r="QIM25"/>
      <c r="QIN25"/>
      <c r="QIO25"/>
      <c r="QIP25"/>
      <c r="QIQ25"/>
      <c r="QIR25"/>
      <c r="QIS25"/>
      <c r="QIT25"/>
      <c r="QIU25"/>
      <c r="QIV25"/>
      <c r="QIW25"/>
      <c r="QIX25"/>
      <c r="QIY25"/>
      <c r="QIZ25"/>
      <c r="QJA25"/>
      <c r="QJB25"/>
      <c r="QJC25"/>
      <c r="QJD25"/>
      <c r="QJE25"/>
      <c r="QJF25"/>
      <c r="QJG25"/>
      <c r="QJH25"/>
      <c r="QJI25"/>
      <c r="QJJ25"/>
      <c r="QJK25"/>
      <c r="QJL25"/>
      <c r="QJM25"/>
      <c r="QJN25"/>
      <c r="QJO25"/>
      <c r="QJP25"/>
      <c r="QJQ25"/>
      <c r="QJR25"/>
      <c r="QJS25"/>
      <c r="QJT25"/>
      <c r="QJU25"/>
      <c r="QJV25"/>
      <c r="QJW25"/>
      <c r="QJX25"/>
      <c r="QJY25"/>
      <c r="QJZ25"/>
      <c r="QKA25"/>
      <c r="QKB25"/>
      <c r="QKC25"/>
      <c r="QKD25"/>
      <c r="QKE25"/>
      <c r="QKF25"/>
      <c r="QKG25"/>
      <c r="QKH25"/>
      <c r="QKI25"/>
      <c r="QKJ25"/>
      <c r="QKK25"/>
      <c r="QKL25"/>
      <c r="QKM25"/>
      <c r="QKN25"/>
      <c r="QKO25"/>
      <c r="QKP25"/>
      <c r="QKQ25"/>
      <c r="QKR25"/>
      <c r="QKS25"/>
      <c r="QKT25"/>
      <c r="QKU25"/>
      <c r="QKV25"/>
      <c r="QKW25"/>
      <c r="QKX25"/>
      <c r="QKY25"/>
      <c r="QKZ25"/>
      <c r="QLA25"/>
      <c r="QLB25"/>
      <c r="QLC25"/>
      <c r="QLD25"/>
      <c r="QLE25"/>
      <c r="QLF25"/>
      <c r="QLG25"/>
      <c r="QLH25"/>
      <c r="QLI25"/>
      <c r="QLJ25"/>
      <c r="QLK25"/>
      <c r="QLL25"/>
      <c r="QLM25"/>
      <c r="QLN25"/>
      <c r="QLO25"/>
      <c r="QLP25"/>
      <c r="QLQ25"/>
      <c r="QLR25"/>
      <c r="QLS25"/>
      <c r="QLT25"/>
      <c r="QLU25"/>
      <c r="QLV25"/>
      <c r="QLW25"/>
      <c r="QLX25"/>
      <c r="QLY25"/>
      <c r="QLZ25"/>
      <c r="QMA25"/>
      <c r="QMB25"/>
      <c r="QMC25"/>
      <c r="QMD25"/>
      <c r="QME25"/>
      <c r="QMF25"/>
      <c r="QMG25"/>
      <c r="QMH25"/>
      <c r="QMI25"/>
      <c r="QMJ25"/>
      <c r="QMK25"/>
      <c r="QML25"/>
      <c r="QMM25"/>
      <c r="QMN25"/>
      <c r="QMO25"/>
      <c r="QMP25"/>
      <c r="QMQ25"/>
      <c r="QMR25"/>
      <c r="QMS25"/>
      <c r="QMT25"/>
      <c r="QMU25"/>
      <c r="QMV25"/>
      <c r="QMW25"/>
      <c r="QMX25"/>
      <c r="QMY25"/>
      <c r="QMZ25"/>
      <c r="QNA25"/>
      <c r="QNB25"/>
      <c r="QNC25"/>
      <c r="QND25"/>
      <c r="QNE25"/>
      <c r="QNF25"/>
      <c r="QNG25"/>
      <c r="QNH25"/>
      <c r="QNI25"/>
      <c r="QNJ25"/>
      <c r="QNK25"/>
      <c r="QNL25"/>
      <c r="QNM25"/>
      <c r="QNN25"/>
      <c r="QNO25"/>
      <c r="QNP25"/>
      <c r="QNQ25"/>
      <c r="QNR25"/>
      <c r="QNS25"/>
      <c r="QNT25"/>
      <c r="QNU25"/>
      <c r="QNV25"/>
      <c r="QNW25"/>
      <c r="QNX25"/>
      <c r="QNY25"/>
      <c r="QNZ25"/>
      <c r="QOA25"/>
      <c r="QOB25"/>
      <c r="QOC25"/>
      <c r="QOD25"/>
      <c r="QOE25"/>
      <c r="QOF25"/>
      <c r="QOG25"/>
      <c r="QOH25"/>
      <c r="QOI25"/>
      <c r="QOJ25"/>
      <c r="QOK25"/>
      <c r="QOL25"/>
      <c r="QOM25"/>
      <c r="QON25"/>
      <c r="QOO25"/>
      <c r="QOP25"/>
      <c r="QOQ25"/>
      <c r="QOR25"/>
      <c r="QOS25"/>
      <c r="QOT25"/>
      <c r="QOU25"/>
      <c r="QOV25"/>
      <c r="QOW25"/>
      <c r="QOX25"/>
      <c r="QOY25"/>
      <c r="QOZ25"/>
      <c r="QPA25"/>
      <c r="QPB25"/>
      <c r="QPC25"/>
      <c r="QPD25"/>
      <c r="QPE25"/>
      <c r="QPF25"/>
      <c r="QPG25"/>
      <c r="QPH25"/>
      <c r="QPI25"/>
      <c r="QPJ25"/>
      <c r="QPK25"/>
      <c r="QPL25"/>
      <c r="QPM25"/>
      <c r="QPN25"/>
      <c r="QPO25"/>
      <c r="QPP25"/>
      <c r="QPQ25"/>
      <c r="QPR25"/>
      <c r="QPS25"/>
      <c r="QPT25"/>
      <c r="QPU25"/>
      <c r="QPV25"/>
      <c r="QPW25"/>
      <c r="QPX25"/>
      <c r="QPY25"/>
      <c r="QPZ25"/>
      <c r="QQA25"/>
      <c r="QQB25"/>
      <c r="QQC25"/>
      <c r="QQD25"/>
      <c r="QQE25"/>
      <c r="QQF25"/>
      <c r="QQG25"/>
      <c r="QQH25"/>
      <c r="QQI25"/>
      <c r="QQJ25"/>
      <c r="QQK25"/>
      <c r="QQL25"/>
      <c r="QQM25"/>
      <c r="QQN25"/>
      <c r="QQO25"/>
      <c r="QQP25"/>
      <c r="QQQ25"/>
      <c r="QQR25"/>
      <c r="QQS25"/>
      <c r="QQT25"/>
      <c r="QQU25"/>
      <c r="QQV25"/>
      <c r="QQW25"/>
      <c r="QQX25"/>
      <c r="QQY25"/>
      <c r="QQZ25"/>
      <c r="QRA25"/>
      <c r="QRB25"/>
      <c r="QRC25"/>
      <c r="QRD25"/>
      <c r="QRE25"/>
      <c r="QRF25"/>
      <c r="QRG25"/>
      <c r="QRH25"/>
      <c r="QRI25"/>
      <c r="QRJ25"/>
      <c r="QRK25"/>
      <c r="QRL25"/>
      <c r="QRM25"/>
      <c r="QRN25"/>
      <c r="QRO25"/>
      <c r="QRP25"/>
      <c r="QRQ25"/>
      <c r="QRR25"/>
      <c r="QRS25"/>
      <c r="QRT25"/>
      <c r="QRU25"/>
      <c r="QRV25"/>
      <c r="QRW25"/>
      <c r="QRX25"/>
      <c r="QRY25"/>
      <c r="QRZ25"/>
      <c r="QSA25"/>
      <c r="QSB25"/>
      <c r="QSC25"/>
      <c r="QSD25"/>
      <c r="QSE25"/>
      <c r="QSF25"/>
      <c r="QSG25"/>
      <c r="QSH25"/>
      <c r="QSI25"/>
      <c r="QSJ25"/>
      <c r="QSK25"/>
      <c r="QSL25"/>
      <c r="QSM25"/>
      <c r="QSN25"/>
      <c r="QSO25"/>
      <c r="QSP25"/>
      <c r="QSQ25"/>
      <c r="QSR25"/>
      <c r="QSS25"/>
      <c r="QST25"/>
      <c r="QSU25"/>
      <c r="QSV25"/>
      <c r="QSW25"/>
      <c r="QSX25"/>
      <c r="QSY25"/>
      <c r="QSZ25"/>
      <c r="QTA25"/>
      <c r="QTB25"/>
      <c r="QTC25"/>
      <c r="QTD25"/>
      <c r="QTE25"/>
      <c r="QTF25"/>
      <c r="QTG25"/>
      <c r="QTH25"/>
      <c r="QTI25"/>
      <c r="QTJ25"/>
      <c r="QTK25"/>
      <c r="QTL25"/>
      <c r="QTM25"/>
      <c r="QTN25"/>
      <c r="QTO25"/>
      <c r="QTP25"/>
      <c r="QTQ25"/>
      <c r="QTR25"/>
      <c r="QTS25"/>
      <c r="QTT25"/>
      <c r="QTU25"/>
      <c r="QTV25"/>
      <c r="QTW25"/>
      <c r="QTX25"/>
      <c r="QTY25"/>
      <c r="QTZ25"/>
      <c r="QUA25"/>
      <c r="QUB25"/>
      <c r="QUC25"/>
      <c r="QUD25"/>
      <c r="QUE25"/>
      <c r="QUF25"/>
      <c r="QUG25"/>
      <c r="QUH25"/>
      <c r="QUI25"/>
      <c r="QUJ25"/>
      <c r="QUK25"/>
      <c r="QUL25"/>
      <c r="QUM25"/>
      <c r="QUN25"/>
      <c r="QUO25"/>
      <c r="QUP25"/>
      <c r="QUQ25"/>
      <c r="QUR25"/>
      <c r="QUS25"/>
      <c r="QUT25"/>
      <c r="QUU25"/>
      <c r="QUV25"/>
      <c r="QUW25"/>
      <c r="QUX25"/>
      <c r="QUY25"/>
      <c r="QUZ25"/>
      <c r="QVA25"/>
      <c r="QVB25"/>
      <c r="QVC25"/>
      <c r="QVD25"/>
      <c r="QVE25"/>
      <c r="QVF25"/>
      <c r="QVG25"/>
      <c r="QVH25"/>
      <c r="QVI25"/>
      <c r="QVJ25"/>
      <c r="QVK25"/>
      <c r="QVL25"/>
      <c r="QVM25"/>
      <c r="QVN25"/>
      <c r="QVO25"/>
      <c r="QVP25"/>
      <c r="QVQ25"/>
      <c r="QVR25"/>
      <c r="QVS25"/>
      <c r="QVT25"/>
      <c r="QVU25"/>
      <c r="QVV25"/>
      <c r="QVW25"/>
      <c r="QVX25"/>
      <c r="QVY25"/>
      <c r="QVZ25"/>
      <c r="QWA25"/>
      <c r="QWB25"/>
      <c r="QWC25"/>
      <c r="QWD25"/>
      <c r="QWE25"/>
      <c r="QWF25"/>
      <c r="QWG25"/>
      <c r="QWH25"/>
      <c r="QWI25"/>
      <c r="QWJ25"/>
      <c r="QWK25"/>
      <c r="QWL25"/>
      <c r="QWM25"/>
      <c r="QWN25"/>
      <c r="QWO25"/>
      <c r="QWP25"/>
      <c r="QWQ25"/>
      <c r="QWR25"/>
      <c r="QWS25"/>
      <c r="QWT25"/>
      <c r="QWU25"/>
      <c r="QWV25"/>
      <c r="QWW25"/>
      <c r="QWX25"/>
      <c r="QWY25"/>
      <c r="QWZ25"/>
      <c r="QXA25"/>
      <c r="QXB25"/>
      <c r="QXC25"/>
      <c r="QXD25"/>
      <c r="QXE25"/>
      <c r="QXF25"/>
      <c r="QXG25"/>
      <c r="QXH25"/>
      <c r="QXI25"/>
      <c r="QXJ25"/>
      <c r="QXK25"/>
      <c r="QXL25"/>
      <c r="QXM25"/>
      <c r="QXN25"/>
      <c r="QXO25"/>
      <c r="QXP25"/>
      <c r="QXQ25"/>
      <c r="QXR25"/>
      <c r="QXS25"/>
      <c r="QXT25"/>
      <c r="QXU25"/>
      <c r="QXV25"/>
      <c r="QXW25"/>
      <c r="QXX25"/>
      <c r="QXY25"/>
      <c r="QXZ25"/>
      <c r="QYA25"/>
      <c r="QYB25"/>
      <c r="QYC25"/>
      <c r="QYD25"/>
      <c r="QYE25"/>
      <c r="QYF25"/>
      <c r="QYG25"/>
      <c r="QYH25"/>
      <c r="QYI25"/>
      <c r="QYJ25"/>
      <c r="QYK25"/>
      <c r="QYL25"/>
      <c r="QYM25"/>
      <c r="QYN25"/>
      <c r="QYO25"/>
      <c r="QYP25"/>
      <c r="QYQ25"/>
      <c r="QYR25"/>
      <c r="QYS25"/>
      <c r="QYT25"/>
      <c r="QYU25"/>
      <c r="QYV25"/>
      <c r="QYW25"/>
      <c r="QYX25"/>
      <c r="QYY25"/>
      <c r="QYZ25"/>
      <c r="QZA25"/>
      <c r="QZB25"/>
      <c r="QZC25"/>
      <c r="QZD25"/>
      <c r="QZE25"/>
      <c r="QZF25"/>
      <c r="QZG25"/>
      <c r="QZH25"/>
      <c r="QZI25"/>
      <c r="QZJ25"/>
      <c r="QZK25"/>
      <c r="QZL25"/>
      <c r="QZM25"/>
      <c r="QZN25"/>
      <c r="QZO25"/>
      <c r="QZP25"/>
      <c r="QZQ25"/>
      <c r="QZR25"/>
      <c r="QZS25"/>
      <c r="QZT25"/>
      <c r="QZU25"/>
      <c r="QZV25"/>
      <c r="QZW25"/>
      <c r="QZX25"/>
      <c r="QZY25"/>
      <c r="QZZ25"/>
      <c r="RAA25"/>
      <c r="RAB25"/>
      <c r="RAC25"/>
      <c r="RAD25"/>
      <c r="RAE25"/>
      <c r="RAF25"/>
      <c r="RAG25"/>
      <c r="RAH25"/>
      <c r="RAI25"/>
      <c r="RAJ25"/>
      <c r="RAK25"/>
      <c r="RAL25"/>
      <c r="RAM25"/>
      <c r="RAN25"/>
      <c r="RAO25"/>
      <c r="RAP25"/>
      <c r="RAQ25"/>
      <c r="RAR25"/>
      <c r="RAS25"/>
      <c r="RAT25"/>
      <c r="RAU25"/>
      <c r="RAV25"/>
      <c r="RAW25"/>
      <c r="RAX25"/>
      <c r="RAY25"/>
      <c r="RAZ25"/>
      <c r="RBA25"/>
      <c r="RBB25"/>
      <c r="RBC25"/>
      <c r="RBD25"/>
      <c r="RBE25"/>
      <c r="RBF25"/>
      <c r="RBG25"/>
      <c r="RBH25"/>
      <c r="RBI25"/>
      <c r="RBJ25"/>
      <c r="RBK25"/>
      <c r="RBL25"/>
      <c r="RBM25"/>
      <c r="RBN25"/>
      <c r="RBO25"/>
      <c r="RBP25"/>
      <c r="RBQ25"/>
      <c r="RBR25"/>
      <c r="RBS25"/>
      <c r="RBT25"/>
      <c r="RBU25"/>
      <c r="RBV25"/>
      <c r="RBW25"/>
      <c r="RBX25"/>
      <c r="RBY25"/>
      <c r="RBZ25"/>
      <c r="RCA25"/>
      <c r="RCB25"/>
      <c r="RCC25"/>
      <c r="RCD25"/>
      <c r="RCE25"/>
      <c r="RCF25"/>
      <c r="RCG25"/>
      <c r="RCH25"/>
      <c r="RCI25"/>
      <c r="RCJ25"/>
      <c r="RCK25"/>
      <c r="RCL25"/>
      <c r="RCM25"/>
      <c r="RCN25"/>
      <c r="RCO25"/>
      <c r="RCP25"/>
      <c r="RCQ25"/>
      <c r="RCR25"/>
      <c r="RCS25"/>
      <c r="RCT25"/>
      <c r="RCU25"/>
      <c r="RCV25"/>
      <c r="RCW25"/>
      <c r="RCX25"/>
      <c r="RCY25"/>
      <c r="RCZ25"/>
      <c r="RDA25"/>
      <c r="RDB25"/>
      <c r="RDC25"/>
      <c r="RDD25"/>
      <c r="RDE25"/>
      <c r="RDF25"/>
      <c r="RDG25"/>
      <c r="RDH25"/>
      <c r="RDI25"/>
      <c r="RDJ25"/>
      <c r="RDK25"/>
      <c r="RDL25"/>
      <c r="RDM25"/>
      <c r="RDN25"/>
      <c r="RDO25"/>
      <c r="RDP25"/>
      <c r="RDQ25"/>
      <c r="RDR25"/>
      <c r="RDS25"/>
      <c r="RDT25"/>
      <c r="RDU25"/>
      <c r="RDV25"/>
      <c r="RDW25"/>
      <c r="RDX25"/>
      <c r="RDY25"/>
      <c r="RDZ25"/>
      <c r="REA25"/>
      <c r="REB25"/>
      <c r="REC25"/>
      <c r="RED25"/>
      <c r="REE25"/>
      <c r="REF25"/>
      <c r="REG25"/>
      <c r="REH25"/>
      <c r="REI25"/>
      <c r="REJ25"/>
      <c r="REK25"/>
      <c r="REL25"/>
      <c r="REM25"/>
      <c r="REN25"/>
      <c r="REO25"/>
      <c r="REP25"/>
      <c r="REQ25"/>
      <c r="RER25"/>
      <c r="RES25"/>
      <c r="RET25"/>
      <c r="REU25"/>
      <c r="REV25"/>
      <c r="REW25"/>
      <c r="REX25"/>
      <c r="REY25"/>
      <c r="REZ25"/>
      <c r="RFA25"/>
      <c r="RFB25"/>
      <c r="RFC25"/>
      <c r="RFD25"/>
      <c r="RFE25"/>
      <c r="RFF25"/>
      <c r="RFG25"/>
      <c r="RFH25"/>
      <c r="RFI25"/>
      <c r="RFJ25"/>
      <c r="RFK25"/>
      <c r="RFL25"/>
      <c r="RFM25"/>
      <c r="RFN25"/>
      <c r="RFO25"/>
      <c r="RFP25"/>
      <c r="RFQ25"/>
      <c r="RFR25"/>
      <c r="RFS25"/>
      <c r="RFT25"/>
      <c r="RFU25"/>
      <c r="RFV25"/>
      <c r="RFW25"/>
      <c r="RFX25"/>
      <c r="RFY25"/>
      <c r="RFZ25"/>
      <c r="RGA25"/>
      <c r="RGB25"/>
      <c r="RGC25"/>
      <c r="RGD25"/>
      <c r="RGE25"/>
      <c r="RGF25"/>
      <c r="RGG25"/>
      <c r="RGH25"/>
      <c r="RGI25"/>
      <c r="RGJ25"/>
      <c r="RGK25"/>
      <c r="RGL25"/>
      <c r="RGM25"/>
      <c r="RGN25"/>
      <c r="RGO25"/>
      <c r="RGP25"/>
      <c r="RGQ25"/>
      <c r="RGR25"/>
      <c r="RGS25"/>
      <c r="RGT25"/>
      <c r="RGU25"/>
      <c r="RGV25"/>
      <c r="RGW25"/>
      <c r="RGX25"/>
      <c r="RGY25"/>
      <c r="RGZ25"/>
      <c r="RHA25"/>
      <c r="RHB25"/>
      <c r="RHC25"/>
      <c r="RHD25"/>
      <c r="RHE25"/>
      <c r="RHF25"/>
      <c r="RHG25"/>
      <c r="RHH25"/>
      <c r="RHI25"/>
      <c r="RHJ25"/>
      <c r="RHK25"/>
      <c r="RHL25"/>
      <c r="RHM25"/>
      <c r="RHN25"/>
      <c r="RHO25"/>
      <c r="RHP25"/>
      <c r="RHQ25"/>
      <c r="RHR25"/>
      <c r="RHS25"/>
      <c r="RHT25"/>
      <c r="RHU25"/>
      <c r="RHV25"/>
      <c r="RHW25"/>
      <c r="RHX25"/>
      <c r="RHY25"/>
      <c r="RHZ25"/>
      <c r="RIA25"/>
      <c r="RIB25"/>
      <c r="RIC25"/>
      <c r="RID25"/>
      <c r="RIE25"/>
      <c r="RIF25"/>
      <c r="RIG25"/>
      <c r="RIH25"/>
      <c r="RII25"/>
      <c r="RIJ25"/>
      <c r="RIK25"/>
      <c r="RIL25"/>
      <c r="RIM25"/>
      <c r="RIN25"/>
      <c r="RIO25"/>
      <c r="RIP25"/>
      <c r="RIQ25"/>
      <c r="RIR25"/>
      <c r="RIS25"/>
      <c r="RIT25"/>
      <c r="RIU25"/>
      <c r="RIV25"/>
      <c r="RIW25"/>
      <c r="RIX25"/>
      <c r="RIY25"/>
      <c r="RIZ25"/>
      <c r="RJA25"/>
      <c r="RJB25"/>
      <c r="RJC25"/>
      <c r="RJD25"/>
      <c r="RJE25"/>
      <c r="RJF25"/>
      <c r="RJG25"/>
      <c r="RJH25"/>
      <c r="RJI25"/>
      <c r="RJJ25"/>
      <c r="RJK25"/>
      <c r="RJL25"/>
      <c r="RJM25"/>
      <c r="RJN25"/>
      <c r="RJO25"/>
      <c r="RJP25"/>
      <c r="RJQ25"/>
      <c r="RJR25"/>
      <c r="RJS25"/>
      <c r="RJT25"/>
      <c r="RJU25"/>
      <c r="RJV25"/>
      <c r="RJW25"/>
      <c r="RJX25"/>
      <c r="RJY25"/>
      <c r="RJZ25"/>
      <c r="RKA25"/>
      <c r="RKB25"/>
      <c r="RKC25"/>
      <c r="RKD25"/>
      <c r="RKE25"/>
      <c r="RKF25"/>
      <c r="RKG25"/>
      <c r="RKH25"/>
      <c r="RKI25"/>
      <c r="RKJ25"/>
      <c r="RKK25"/>
      <c r="RKL25"/>
      <c r="RKM25"/>
      <c r="RKN25"/>
      <c r="RKO25"/>
      <c r="RKP25"/>
      <c r="RKQ25"/>
      <c r="RKR25"/>
      <c r="RKS25"/>
      <c r="RKT25"/>
      <c r="RKU25"/>
      <c r="RKV25"/>
      <c r="RKW25"/>
      <c r="RKX25"/>
      <c r="RKY25"/>
      <c r="RKZ25"/>
      <c r="RLA25"/>
      <c r="RLB25"/>
      <c r="RLC25"/>
      <c r="RLD25"/>
      <c r="RLE25"/>
      <c r="RLF25"/>
      <c r="RLG25"/>
      <c r="RLH25"/>
      <c r="RLI25"/>
      <c r="RLJ25"/>
      <c r="RLK25"/>
      <c r="RLL25"/>
      <c r="RLM25"/>
      <c r="RLN25"/>
      <c r="RLO25"/>
      <c r="RLP25"/>
      <c r="RLQ25"/>
      <c r="RLR25"/>
      <c r="RLS25"/>
      <c r="RLT25"/>
      <c r="RLU25"/>
      <c r="RLV25"/>
      <c r="RLW25"/>
      <c r="RLX25"/>
      <c r="RLY25"/>
      <c r="RLZ25"/>
      <c r="RMA25"/>
      <c r="RMB25"/>
      <c r="RMC25"/>
      <c r="RMD25"/>
      <c r="RME25"/>
      <c r="RMF25"/>
      <c r="RMG25"/>
      <c r="RMH25"/>
      <c r="RMI25"/>
      <c r="RMJ25"/>
      <c r="RMK25"/>
      <c r="RML25"/>
      <c r="RMM25"/>
      <c r="RMN25"/>
      <c r="RMO25"/>
      <c r="RMP25"/>
      <c r="RMQ25"/>
      <c r="RMR25"/>
      <c r="RMS25"/>
      <c r="RMT25"/>
      <c r="RMU25"/>
      <c r="RMV25"/>
      <c r="RMW25"/>
      <c r="RMX25"/>
      <c r="RMY25"/>
      <c r="RMZ25"/>
      <c r="RNA25"/>
      <c r="RNB25"/>
      <c r="RNC25"/>
      <c r="RND25"/>
      <c r="RNE25"/>
      <c r="RNF25"/>
      <c r="RNG25"/>
      <c r="RNH25"/>
      <c r="RNI25"/>
      <c r="RNJ25"/>
      <c r="RNK25"/>
      <c r="RNL25"/>
      <c r="RNM25"/>
      <c r="RNN25"/>
      <c r="RNO25"/>
      <c r="RNP25"/>
      <c r="RNQ25"/>
      <c r="RNR25"/>
      <c r="RNS25"/>
      <c r="RNT25"/>
      <c r="RNU25"/>
      <c r="RNV25"/>
      <c r="RNW25"/>
      <c r="RNX25"/>
      <c r="RNY25"/>
      <c r="RNZ25"/>
      <c r="ROA25"/>
      <c r="ROB25"/>
      <c r="ROC25"/>
      <c r="ROD25"/>
      <c r="ROE25"/>
      <c r="ROF25"/>
      <c r="ROG25"/>
      <c r="ROH25"/>
      <c r="ROI25"/>
      <c r="ROJ25"/>
      <c r="ROK25"/>
      <c r="ROL25"/>
      <c r="ROM25"/>
      <c r="RON25"/>
      <c r="ROO25"/>
      <c r="ROP25"/>
      <c r="ROQ25"/>
      <c r="ROR25"/>
      <c r="ROS25"/>
      <c r="ROT25"/>
      <c r="ROU25"/>
      <c r="ROV25"/>
      <c r="ROW25"/>
      <c r="ROX25"/>
      <c r="ROY25"/>
      <c r="ROZ25"/>
      <c r="RPA25"/>
      <c r="RPB25"/>
      <c r="RPC25"/>
      <c r="RPD25"/>
      <c r="RPE25"/>
      <c r="RPF25"/>
      <c r="RPG25"/>
      <c r="RPH25"/>
      <c r="RPI25"/>
      <c r="RPJ25"/>
      <c r="RPK25"/>
      <c r="RPL25"/>
      <c r="RPM25"/>
      <c r="RPN25"/>
      <c r="RPO25"/>
      <c r="RPP25"/>
      <c r="RPQ25"/>
      <c r="RPR25"/>
      <c r="RPS25"/>
      <c r="RPT25"/>
      <c r="RPU25"/>
      <c r="RPV25"/>
      <c r="RPW25"/>
      <c r="RPX25"/>
      <c r="RPY25"/>
      <c r="RPZ25"/>
      <c r="RQA25"/>
      <c r="RQB25"/>
      <c r="RQC25"/>
      <c r="RQD25"/>
      <c r="RQE25"/>
      <c r="RQF25"/>
      <c r="RQG25"/>
      <c r="RQH25"/>
      <c r="RQI25"/>
      <c r="RQJ25"/>
      <c r="RQK25"/>
      <c r="RQL25"/>
      <c r="RQM25"/>
      <c r="RQN25"/>
      <c r="RQO25"/>
      <c r="RQP25"/>
      <c r="RQQ25"/>
      <c r="RQR25"/>
      <c r="RQS25"/>
      <c r="RQT25"/>
      <c r="RQU25"/>
      <c r="RQV25"/>
      <c r="RQW25"/>
      <c r="RQX25"/>
      <c r="RQY25"/>
      <c r="RQZ25"/>
      <c r="RRA25"/>
      <c r="RRB25"/>
      <c r="RRC25"/>
      <c r="RRD25"/>
      <c r="RRE25"/>
      <c r="RRF25"/>
      <c r="RRG25"/>
      <c r="RRH25"/>
      <c r="RRI25"/>
      <c r="RRJ25"/>
      <c r="RRK25"/>
      <c r="RRL25"/>
      <c r="RRM25"/>
      <c r="RRN25"/>
      <c r="RRO25"/>
      <c r="RRP25"/>
      <c r="RRQ25"/>
      <c r="RRR25"/>
      <c r="RRS25"/>
      <c r="RRT25"/>
      <c r="RRU25"/>
      <c r="RRV25"/>
      <c r="RRW25"/>
      <c r="RRX25"/>
      <c r="RRY25"/>
      <c r="RRZ25"/>
      <c r="RSA25"/>
      <c r="RSB25"/>
      <c r="RSC25"/>
      <c r="RSD25"/>
      <c r="RSE25"/>
      <c r="RSF25"/>
      <c r="RSG25"/>
      <c r="RSH25"/>
      <c r="RSI25"/>
      <c r="RSJ25"/>
      <c r="RSK25"/>
      <c r="RSL25"/>
      <c r="RSM25"/>
      <c r="RSN25"/>
      <c r="RSO25"/>
      <c r="RSP25"/>
      <c r="RSQ25"/>
      <c r="RSR25"/>
      <c r="RSS25"/>
      <c r="RST25"/>
      <c r="RSU25"/>
      <c r="RSV25"/>
      <c r="RSW25"/>
      <c r="RSX25"/>
      <c r="RSY25"/>
      <c r="RSZ25"/>
      <c r="RTA25"/>
      <c r="RTB25"/>
      <c r="RTC25"/>
      <c r="RTD25"/>
      <c r="RTE25"/>
      <c r="RTF25"/>
      <c r="RTG25"/>
      <c r="RTH25"/>
      <c r="RTI25"/>
      <c r="RTJ25"/>
      <c r="RTK25"/>
      <c r="RTL25"/>
      <c r="RTM25"/>
      <c r="RTN25"/>
      <c r="RTO25"/>
      <c r="RTP25"/>
      <c r="RTQ25"/>
      <c r="RTR25"/>
      <c r="RTS25"/>
      <c r="RTT25"/>
      <c r="RTU25"/>
      <c r="RTV25"/>
      <c r="RTW25"/>
      <c r="RTX25"/>
      <c r="RTY25"/>
      <c r="RTZ25"/>
      <c r="RUA25"/>
      <c r="RUB25"/>
      <c r="RUC25"/>
      <c r="RUD25"/>
      <c r="RUE25"/>
      <c r="RUF25"/>
      <c r="RUG25"/>
      <c r="RUH25"/>
      <c r="RUI25"/>
      <c r="RUJ25"/>
      <c r="RUK25"/>
      <c r="RUL25"/>
      <c r="RUM25"/>
      <c r="RUN25"/>
      <c r="RUO25"/>
      <c r="RUP25"/>
      <c r="RUQ25"/>
      <c r="RUR25"/>
      <c r="RUS25"/>
      <c r="RUT25"/>
      <c r="RUU25"/>
      <c r="RUV25"/>
      <c r="RUW25"/>
      <c r="RUX25"/>
      <c r="RUY25"/>
      <c r="RUZ25"/>
      <c r="RVA25"/>
      <c r="RVB25"/>
      <c r="RVC25"/>
      <c r="RVD25"/>
      <c r="RVE25"/>
      <c r="RVF25"/>
      <c r="RVG25"/>
      <c r="RVH25"/>
      <c r="RVI25"/>
      <c r="RVJ25"/>
      <c r="RVK25"/>
      <c r="RVL25"/>
      <c r="RVM25"/>
      <c r="RVN25"/>
      <c r="RVO25"/>
      <c r="RVP25"/>
      <c r="RVQ25"/>
      <c r="RVR25"/>
      <c r="RVS25"/>
      <c r="RVT25"/>
      <c r="RVU25"/>
      <c r="RVV25"/>
      <c r="RVW25"/>
      <c r="RVX25"/>
      <c r="RVY25"/>
      <c r="RVZ25"/>
      <c r="RWA25"/>
      <c r="RWB25"/>
      <c r="RWC25"/>
      <c r="RWD25"/>
      <c r="RWE25"/>
      <c r="RWF25"/>
      <c r="RWG25"/>
      <c r="RWH25"/>
      <c r="RWI25"/>
      <c r="RWJ25"/>
      <c r="RWK25"/>
      <c r="RWL25"/>
      <c r="RWM25"/>
      <c r="RWN25"/>
      <c r="RWO25"/>
      <c r="RWP25"/>
      <c r="RWQ25"/>
      <c r="RWR25"/>
      <c r="RWS25"/>
      <c r="RWT25"/>
      <c r="RWU25"/>
      <c r="RWV25"/>
      <c r="RWW25"/>
      <c r="RWX25"/>
      <c r="RWY25"/>
      <c r="RWZ25"/>
      <c r="RXA25"/>
      <c r="RXB25"/>
      <c r="RXC25"/>
      <c r="RXD25"/>
      <c r="RXE25"/>
      <c r="RXF25"/>
      <c r="RXG25"/>
      <c r="RXH25"/>
      <c r="RXI25"/>
      <c r="RXJ25"/>
      <c r="RXK25"/>
      <c r="RXL25"/>
      <c r="RXM25"/>
      <c r="RXN25"/>
      <c r="RXO25"/>
      <c r="RXP25"/>
      <c r="RXQ25"/>
      <c r="RXR25"/>
      <c r="RXS25"/>
      <c r="RXT25"/>
      <c r="RXU25"/>
      <c r="RXV25"/>
      <c r="RXW25"/>
      <c r="RXX25"/>
      <c r="RXY25"/>
      <c r="RXZ25"/>
      <c r="RYA25"/>
      <c r="RYB25"/>
      <c r="RYC25"/>
      <c r="RYD25"/>
      <c r="RYE25"/>
      <c r="RYF25"/>
      <c r="RYG25"/>
      <c r="RYH25"/>
      <c r="RYI25"/>
      <c r="RYJ25"/>
      <c r="RYK25"/>
      <c r="RYL25"/>
      <c r="RYM25"/>
      <c r="RYN25"/>
      <c r="RYO25"/>
      <c r="RYP25"/>
      <c r="RYQ25"/>
      <c r="RYR25"/>
      <c r="RYS25"/>
      <c r="RYT25"/>
      <c r="RYU25"/>
      <c r="RYV25"/>
      <c r="RYW25"/>
      <c r="RYX25"/>
      <c r="RYY25"/>
      <c r="RYZ25"/>
      <c r="RZA25"/>
      <c r="RZB25"/>
      <c r="RZC25"/>
      <c r="RZD25"/>
      <c r="RZE25"/>
      <c r="RZF25"/>
      <c r="RZG25"/>
      <c r="RZH25"/>
      <c r="RZI25"/>
      <c r="RZJ25"/>
      <c r="RZK25"/>
      <c r="RZL25"/>
      <c r="RZM25"/>
      <c r="RZN25"/>
      <c r="RZO25"/>
      <c r="RZP25"/>
      <c r="RZQ25"/>
      <c r="RZR25"/>
      <c r="RZS25"/>
      <c r="RZT25"/>
      <c r="RZU25"/>
      <c r="RZV25"/>
      <c r="RZW25"/>
      <c r="RZX25"/>
      <c r="RZY25"/>
      <c r="RZZ25"/>
      <c r="SAA25"/>
      <c r="SAB25"/>
      <c r="SAC25"/>
      <c r="SAD25"/>
      <c r="SAE25"/>
      <c r="SAF25"/>
      <c r="SAG25"/>
      <c r="SAH25"/>
      <c r="SAI25"/>
      <c r="SAJ25"/>
      <c r="SAK25"/>
      <c r="SAL25"/>
      <c r="SAM25"/>
      <c r="SAN25"/>
      <c r="SAO25"/>
      <c r="SAP25"/>
      <c r="SAQ25"/>
      <c r="SAR25"/>
      <c r="SAS25"/>
      <c r="SAT25"/>
      <c r="SAU25"/>
      <c r="SAV25"/>
      <c r="SAW25"/>
      <c r="SAX25"/>
      <c r="SAY25"/>
      <c r="SAZ25"/>
      <c r="SBA25"/>
      <c r="SBB25"/>
      <c r="SBC25"/>
      <c r="SBD25"/>
      <c r="SBE25"/>
      <c r="SBF25"/>
      <c r="SBG25"/>
      <c r="SBH25"/>
      <c r="SBI25"/>
      <c r="SBJ25"/>
      <c r="SBK25"/>
      <c r="SBL25"/>
      <c r="SBM25"/>
      <c r="SBN25"/>
      <c r="SBO25"/>
      <c r="SBP25"/>
      <c r="SBQ25"/>
      <c r="SBR25"/>
      <c r="SBS25"/>
      <c r="SBT25"/>
      <c r="SBU25"/>
      <c r="SBV25"/>
      <c r="SBW25"/>
      <c r="SBX25"/>
      <c r="SBY25"/>
      <c r="SBZ25"/>
      <c r="SCA25"/>
      <c r="SCB25"/>
      <c r="SCC25"/>
      <c r="SCD25"/>
      <c r="SCE25"/>
      <c r="SCF25"/>
      <c r="SCG25"/>
      <c r="SCH25"/>
      <c r="SCI25"/>
      <c r="SCJ25"/>
      <c r="SCK25"/>
      <c r="SCL25"/>
      <c r="SCM25"/>
      <c r="SCN25"/>
      <c r="SCO25"/>
      <c r="SCP25"/>
      <c r="SCQ25"/>
      <c r="SCR25"/>
      <c r="SCS25"/>
      <c r="SCT25"/>
      <c r="SCU25"/>
      <c r="SCV25"/>
      <c r="SCW25"/>
      <c r="SCX25"/>
      <c r="SCY25"/>
      <c r="SCZ25"/>
      <c r="SDA25"/>
      <c r="SDB25"/>
      <c r="SDC25"/>
      <c r="SDD25"/>
      <c r="SDE25"/>
      <c r="SDF25"/>
      <c r="SDG25"/>
      <c r="SDH25"/>
      <c r="SDI25"/>
      <c r="SDJ25"/>
      <c r="SDK25"/>
      <c r="SDL25"/>
      <c r="SDM25"/>
      <c r="SDN25"/>
      <c r="SDO25"/>
      <c r="SDP25"/>
      <c r="SDQ25"/>
      <c r="SDR25"/>
      <c r="SDS25"/>
      <c r="SDT25"/>
      <c r="SDU25"/>
      <c r="SDV25"/>
      <c r="SDW25"/>
      <c r="SDX25"/>
      <c r="SDY25"/>
      <c r="SDZ25"/>
      <c r="SEA25"/>
      <c r="SEB25"/>
      <c r="SEC25"/>
      <c r="SED25"/>
      <c r="SEE25"/>
      <c r="SEF25"/>
      <c r="SEG25"/>
      <c r="SEH25"/>
      <c r="SEI25"/>
      <c r="SEJ25"/>
      <c r="SEK25"/>
      <c r="SEL25"/>
      <c r="SEM25"/>
      <c r="SEN25"/>
      <c r="SEO25"/>
      <c r="SEP25"/>
      <c r="SEQ25"/>
      <c r="SER25"/>
      <c r="SES25"/>
      <c r="SET25"/>
      <c r="SEU25"/>
      <c r="SEV25"/>
      <c r="SEW25"/>
      <c r="SEX25"/>
      <c r="SEY25"/>
      <c r="SEZ25"/>
      <c r="SFA25"/>
      <c r="SFB25"/>
      <c r="SFC25"/>
      <c r="SFD25"/>
      <c r="SFE25"/>
      <c r="SFF25"/>
      <c r="SFG25"/>
      <c r="SFH25"/>
      <c r="SFI25"/>
      <c r="SFJ25"/>
      <c r="SFK25"/>
      <c r="SFL25"/>
      <c r="SFM25"/>
      <c r="SFN25"/>
      <c r="SFO25"/>
      <c r="SFP25"/>
      <c r="SFQ25"/>
      <c r="SFR25"/>
      <c r="SFS25"/>
      <c r="SFT25"/>
      <c r="SFU25"/>
      <c r="SFV25"/>
      <c r="SFW25"/>
      <c r="SFX25"/>
      <c r="SFY25"/>
      <c r="SFZ25"/>
      <c r="SGA25"/>
      <c r="SGB25"/>
      <c r="SGC25"/>
      <c r="SGD25"/>
      <c r="SGE25"/>
      <c r="SGF25"/>
      <c r="SGG25"/>
      <c r="SGH25"/>
      <c r="SGI25"/>
      <c r="SGJ25"/>
      <c r="SGK25"/>
      <c r="SGL25"/>
      <c r="SGM25"/>
      <c r="SGN25"/>
      <c r="SGO25"/>
      <c r="SGP25"/>
      <c r="SGQ25"/>
      <c r="SGR25"/>
      <c r="SGS25"/>
      <c r="SGT25"/>
      <c r="SGU25"/>
      <c r="SGV25"/>
      <c r="SGW25"/>
      <c r="SGX25"/>
      <c r="SGY25"/>
      <c r="SGZ25"/>
      <c r="SHA25"/>
      <c r="SHB25"/>
      <c r="SHC25"/>
      <c r="SHD25"/>
      <c r="SHE25"/>
      <c r="SHF25"/>
      <c r="SHG25"/>
      <c r="SHH25"/>
      <c r="SHI25"/>
      <c r="SHJ25"/>
      <c r="SHK25"/>
      <c r="SHL25"/>
      <c r="SHM25"/>
      <c r="SHN25"/>
      <c r="SHO25"/>
      <c r="SHP25"/>
      <c r="SHQ25"/>
      <c r="SHR25"/>
      <c r="SHS25"/>
      <c r="SHT25"/>
      <c r="SHU25"/>
      <c r="SHV25"/>
      <c r="SHW25"/>
      <c r="SHX25"/>
      <c r="SHY25"/>
      <c r="SHZ25"/>
      <c r="SIA25"/>
      <c r="SIB25"/>
      <c r="SIC25"/>
      <c r="SID25"/>
      <c r="SIE25"/>
      <c r="SIF25"/>
      <c r="SIG25"/>
      <c r="SIH25"/>
      <c r="SII25"/>
      <c r="SIJ25"/>
      <c r="SIK25"/>
      <c r="SIL25"/>
      <c r="SIM25"/>
      <c r="SIN25"/>
      <c r="SIO25"/>
      <c r="SIP25"/>
      <c r="SIQ25"/>
      <c r="SIR25"/>
      <c r="SIS25"/>
      <c r="SIT25"/>
      <c r="SIU25"/>
      <c r="SIV25"/>
      <c r="SIW25"/>
      <c r="SIX25"/>
      <c r="SIY25"/>
      <c r="SIZ25"/>
      <c r="SJA25"/>
      <c r="SJB25"/>
      <c r="SJC25"/>
      <c r="SJD25"/>
      <c r="SJE25"/>
      <c r="SJF25"/>
      <c r="SJG25"/>
      <c r="SJH25"/>
      <c r="SJI25"/>
      <c r="SJJ25"/>
      <c r="SJK25"/>
      <c r="SJL25"/>
      <c r="SJM25"/>
      <c r="SJN25"/>
      <c r="SJO25"/>
      <c r="SJP25"/>
      <c r="SJQ25"/>
      <c r="SJR25"/>
      <c r="SJS25"/>
      <c r="SJT25"/>
      <c r="SJU25"/>
      <c r="SJV25"/>
      <c r="SJW25"/>
      <c r="SJX25"/>
      <c r="SJY25"/>
      <c r="SJZ25"/>
      <c r="SKA25"/>
      <c r="SKB25"/>
      <c r="SKC25"/>
      <c r="SKD25"/>
      <c r="SKE25"/>
      <c r="SKF25"/>
      <c r="SKG25"/>
      <c r="SKH25"/>
      <c r="SKI25"/>
      <c r="SKJ25"/>
      <c r="SKK25"/>
      <c r="SKL25"/>
      <c r="SKM25"/>
      <c r="SKN25"/>
      <c r="SKO25"/>
      <c r="SKP25"/>
      <c r="SKQ25"/>
      <c r="SKR25"/>
      <c r="SKS25"/>
      <c r="SKT25"/>
      <c r="SKU25"/>
      <c r="SKV25"/>
      <c r="SKW25"/>
      <c r="SKX25"/>
      <c r="SKY25"/>
      <c r="SKZ25"/>
      <c r="SLA25"/>
      <c r="SLB25"/>
      <c r="SLC25"/>
      <c r="SLD25"/>
      <c r="SLE25"/>
      <c r="SLF25"/>
      <c r="SLG25"/>
      <c r="SLH25"/>
      <c r="SLI25"/>
      <c r="SLJ25"/>
      <c r="SLK25"/>
      <c r="SLL25"/>
      <c r="SLM25"/>
      <c r="SLN25"/>
      <c r="SLO25"/>
      <c r="SLP25"/>
      <c r="SLQ25"/>
      <c r="SLR25"/>
      <c r="SLS25"/>
      <c r="SLT25"/>
      <c r="SLU25"/>
      <c r="SLV25"/>
      <c r="SLW25"/>
      <c r="SLX25"/>
      <c r="SLY25"/>
      <c r="SLZ25"/>
      <c r="SMA25"/>
      <c r="SMB25"/>
      <c r="SMC25"/>
      <c r="SMD25"/>
      <c r="SME25"/>
      <c r="SMF25"/>
      <c r="SMG25"/>
      <c r="SMH25"/>
      <c r="SMI25"/>
      <c r="SMJ25"/>
      <c r="SMK25"/>
      <c r="SML25"/>
      <c r="SMM25"/>
      <c r="SMN25"/>
      <c r="SMO25"/>
      <c r="SMP25"/>
      <c r="SMQ25"/>
      <c r="SMR25"/>
      <c r="SMS25"/>
      <c r="SMT25"/>
      <c r="SMU25"/>
      <c r="SMV25"/>
      <c r="SMW25"/>
      <c r="SMX25"/>
      <c r="SMY25"/>
      <c r="SMZ25"/>
      <c r="SNA25"/>
      <c r="SNB25"/>
      <c r="SNC25"/>
      <c r="SND25"/>
      <c r="SNE25"/>
      <c r="SNF25"/>
      <c r="SNG25"/>
      <c r="SNH25"/>
      <c r="SNI25"/>
      <c r="SNJ25"/>
      <c r="SNK25"/>
      <c r="SNL25"/>
      <c r="SNM25"/>
      <c r="SNN25"/>
      <c r="SNO25"/>
      <c r="SNP25"/>
      <c r="SNQ25"/>
      <c r="SNR25"/>
      <c r="SNS25"/>
      <c r="SNT25"/>
      <c r="SNU25"/>
      <c r="SNV25"/>
      <c r="SNW25"/>
      <c r="SNX25"/>
      <c r="SNY25"/>
      <c r="SNZ25"/>
      <c r="SOA25"/>
      <c r="SOB25"/>
      <c r="SOC25"/>
      <c r="SOD25"/>
      <c r="SOE25"/>
      <c r="SOF25"/>
      <c r="SOG25"/>
      <c r="SOH25"/>
      <c r="SOI25"/>
      <c r="SOJ25"/>
      <c r="SOK25"/>
      <c r="SOL25"/>
      <c r="SOM25"/>
      <c r="SON25"/>
      <c r="SOO25"/>
      <c r="SOP25"/>
      <c r="SOQ25"/>
      <c r="SOR25"/>
      <c r="SOS25"/>
      <c r="SOT25"/>
      <c r="SOU25"/>
      <c r="SOV25"/>
      <c r="SOW25"/>
      <c r="SOX25"/>
      <c r="SOY25"/>
      <c r="SOZ25"/>
      <c r="SPA25"/>
      <c r="SPB25"/>
      <c r="SPC25"/>
      <c r="SPD25"/>
      <c r="SPE25"/>
      <c r="SPF25"/>
      <c r="SPG25"/>
      <c r="SPH25"/>
      <c r="SPI25"/>
      <c r="SPJ25"/>
      <c r="SPK25"/>
      <c r="SPL25"/>
      <c r="SPM25"/>
      <c r="SPN25"/>
      <c r="SPO25"/>
      <c r="SPP25"/>
      <c r="SPQ25"/>
      <c r="SPR25"/>
      <c r="SPS25"/>
      <c r="SPT25"/>
      <c r="SPU25"/>
      <c r="SPV25"/>
      <c r="SPW25"/>
      <c r="SPX25"/>
      <c r="SPY25"/>
      <c r="SPZ25"/>
      <c r="SQA25"/>
      <c r="SQB25"/>
      <c r="SQC25"/>
      <c r="SQD25"/>
      <c r="SQE25"/>
      <c r="SQF25"/>
      <c r="SQG25"/>
      <c r="SQH25"/>
      <c r="SQI25"/>
      <c r="SQJ25"/>
      <c r="SQK25"/>
      <c r="SQL25"/>
      <c r="SQM25"/>
      <c r="SQN25"/>
      <c r="SQO25"/>
      <c r="SQP25"/>
      <c r="SQQ25"/>
      <c r="SQR25"/>
      <c r="SQS25"/>
      <c r="SQT25"/>
      <c r="SQU25"/>
      <c r="SQV25"/>
      <c r="SQW25"/>
      <c r="SQX25"/>
      <c r="SQY25"/>
      <c r="SQZ25"/>
      <c r="SRA25"/>
      <c r="SRB25"/>
      <c r="SRC25"/>
      <c r="SRD25"/>
      <c r="SRE25"/>
      <c r="SRF25"/>
      <c r="SRG25"/>
      <c r="SRH25"/>
      <c r="SRI25"/>
      <c r="SRJ25"/>
      <c r="SRK25"/>
      <c r="SRL25"/>
      <c r="SRM25"/>
      <c r="SRN25"/>
      <c r="SRO25"/>
      <c r="SRP25"/>
      <c r="SRQ25"/>
      <c r="SRR25"/>
      <c r="SRS25"/>
      <c r="SRT25"/>
      <c r="SRU25"/>
      <c r="SRV25"/>
      <c r="SRW25"/>
      <c r="SRX25"/>
      <c r="SRY25"/>
      <c r="SRZ25"/>
      <c r="SSA25"/>
      <c r="SSB25"/>
      <c r="SSC25"/>
      <c r="SSD25"/>
      <c r="SSE25"/>
      <c r="SSF25"/>
      <c r="SSG25"/>
      <c r="SSH25"/>
      <c r="SSI25"/>
      <c r="SSJ25"/>
      <c r="SSK25"/>
      <c r="SSL25"/>
      <c r="SSM25"/>
      <c r="SSN25"/>
      <c r="SSO25"/>
      <c r="SSP25"/>
      <c r="SSQ25"/>
      <c r="SSR25"/>
      <c r="SSS25"/>
      <c r="SST25"/>
      <c r="SSU25"/>
      <c r="SSV25"/>
      <c r="SSW25"/>
      <c r="SSX25"/>
      <c r="SSY25"/>
      <c r="SSZ25"/>
      <c r="STA25"/>
      <c r="STB25"/>
      <c r="STC25"/>
      <c r="STD25"/>
      <c r="STE25"/>
      <c r="STF25"/>
      <c r="STG25"/>
      <c r="STH25"/>
      <c r="STI25"/>
      <c r="STJ25"/>
      <c r="STK25"/>
      <c r="STL25"/>
      <c r="STM25"/>
      <c r="STN25"/>
      <c r="STO25"/>
      <c r="STP25"/>
      <c r="STQ25"/>
      <c r="STR25"/>
      <c r="STS25"/>
      <c r="STT25"/>
      <c r="STU25"/>
      <c r="STV25"/>
      <c r="STW25"/>
      <c r="STX25"/>
      <c r="STY25"/>
      <c r="STZ25"/>
      <c r="SUA25"/>
      <c r="SUB25"/>
      <c r="SUC25"/>
      <c r="SUD25"/>
      <c r="SUE25"/>
      <c r="SUF25"/>
      <c r="SUG25"/>
      <c r="SUH25"/>
      <c r="SUI25"/>
      <c r="SUJ25"/>
      <c r="SUK25"/>
      <c r="SUL25"/>
      <c r="SUM25"/>
      <c r="SUN25"/>
      <c r="SUO25"/>
      <c r="SUP25"/>
      <c r="SUQ25"/>
      <c r="SUR25"/>
      <c r="SUS25"/>
      <c r="SUT25"/>
      <c r="SUU25"/>
      <c r="SUV25"/>
      <c r="SUW25"/>
      <c r="SUX25"/>
      <c r="SUY25"/>
      <c r="SUZ25"/>
      <c r="SVA25"/>
      <c r="SVB25"/>
      <c r="SVC25"/>
      <c r="SVD25"/>
      <c r="SVE25"/>
      <c r="SVF25"/>
      <c r="SVG25"/>
      <c r="SVH25"/>
      <c r="SVI25"/>
      <c r="SVJ25"/>
      <c r="SVK25"/>
      <c r="SVL25"/>
      <c r="SVM25"/>
      <c r="SVN25"/>
      <c r="SVO25"/>
      <c r="SVP25"/>
      <c r="SVQ25"/>
      <c r="SVR25"/>
      <c r="SVS25"/>
      <c r="SVT25"/>
      <c r="SVU25"/>
      <c r="SVV25"/>
      <c r="SVW25"/>
      <c r="SVX25"/>
      <c r="SVY25"/>
      <c r="SVZ25"/>
      <c r="SWA25"/>
      <c r="SWB25"/>
      <c r="SWC25"/>
      <c r="SWD25"/>
      <c r="SWE25"/>
      <c r="SWF25"/>
      <c r="SWG25"/>
      <c r="SWH25"/>
      <c r="SWI25"/>
      <c r="SWJ25"/>
      <c r="SWK25"/>
      <c r="SWL25"/>
      <c r="SWM25"/>
      <c r="SWN25"/>
      <c r="SWO25"/>
      <c r="SWP25"/>
      <c r="SWQ25"/>
      <c r="SWR25"/>
      <c r="SWS25"/>
      <c r="SWT25"/>
      <c r="SWU25"/>
      <c r="SWV25"/>
      <c r="SWW25"/>
      <c r="SWX25"/>
      <c r="SWY25"/>
      <c r="SWZ25"/>
      <c r="SXA25"/>
      <c r="SXB25"/>
      <c r="SXC25"/>
      <c r="SXD25"/>
      <c r="SXE25"/>
      <c r="SXF25"/>
      <c r="SXG25"/>
      <c r="SXH25"/>
      <c r="SXI25"/>
      <c r="SXJ25"/>
      <c r="SXK25"/>
      <c r="SXL25"/>
      <c r="SXM25"/>
      <c r="SXN25"/>
      <c r="SXO25"/>
      <c r="SXP25"/>
      <c r="SXQ25"/>
      <c r="SXR25"/>
      <c r="SXS25"/>
      <c r="SXT25"/>
      <c r="SXU25"/>
      <c r="SXV25"/>
      <c r="SXW25"/>
      <c r="SXX25"/>
      <c r="SXY25"/>
      <c r="SXZ25"/>
      <c r="SYA25"/>
      <c r="SYB25"/>
      <c r="SYC25"/>
      <c r="SYD25"/>
      <c r="SYE25"/>
      <c r="SYF25"/>
      <c r="SYG25"/>
      <c r="SYH25"/>
      <c r="SYI25"/>
      <c r="SYJ25"/>
      <c r="SYK25"/>
      <c r="SYL25"/>
      <c r="SYM25"/>
      <c r="SYN25"/>
      <c r="SYO25"/>
      <c r="SYP25"/>
      <c r="SYQ25"/>
      <c r="SYR25"/>
      <c r="SYS25"/>
      <c r="SYT25"/>
      <c r="SYU25"/>
      <c r="SYV25"/>
      <c r="SYW25"/>
      <c r="SYX25"/>
      <c r="SYY25"/>
      <c r="SYZ25"/>
      <c r="SZA25"/>
      <c r="SZB25"/>
      <c r="SZC25"/>
      <c r="SZD25"/>
      <c r="SZE25"/>
      <c r="SZF25"/>
      <c r="SZG25"/>
      <c r="SZH25"/>
      <c r="SZI25"/>
      <c r="SZJ25"/>
      <c r="SZK25"/>
      <c r="SZL25"/>
      <c r="SZM25"/>
      <c r="SZN25"/>
      <c r="SZO25"/>
      <c r="SZP25"/>
      <c r="SZQ25"/>
      <c r="SZR25"/>
      <c r="SZS25"/>
      <c r="SZT25"/>
      <c r="SZU25"/>
      <c r="SZV25"/>
      <c r="SZW25"/>
      <c r="SZX25"/>
      <c r="SZY25"/>
      <c r="SZZ25"/>
      <c r="TAA25"/>
      <c r="TAB25"/>
      <c r="TAC25"/>
      <c r="TAD25"/>
      <c r="TAE25"/>
      <c r="TAF25"/>
      <c r="TAG25"/>
      <c r="TAH25"/>
      <c r="TAI25"/>
      <c r="TAJ25"/>
      <c r="TAK25"/>
      <c r="TAL25"/>
      <c r="TAM25"/>
      <c r="TAN25"/>
      <c r="TAO25"/>
      <c r="TAP25"/>
      <c r="TAQ25"/>
      <c r="TAR25"/>
      <c r="TAS25"/>
      <c r="TAT25"/>
      <c r="TAU25"/>
      <c r="TAV25"/>
      <c r="TAW25"/>
      <c r="TAX25"/>
      <c r="TAY25"/>
      <c r="TAZ25"/>
      <c r="TBA25"/>
      <c r="TBB25"/>
      <c r="TBC25"/>
      <c r="TBD25"/>
      <c r="TBE25"/>
      <c r="TBF25"/>
      <c r="TBG25"/>
      <c r="TBH25"/>
      <c r="TBI25"/>
      <c r="TBJ25"/>
      <c r="TBK25"/>
      <c r="TBL25"/>
      <c r="TBM25"/>
      <c r="TBN25"/>
      <c r="TBO25"/>
      <c r="TBP25"/>
      <c r="TBQ25"/>
      <c r="TBR25"/>
      <c r="TBS25"/>
      <c r="TBT25"/>
      <c r="TBU25"/>
      <c r="TBV25"/>
      <c r="TBW25"/>
      <c r="TBX25"/>
      <c r="TBY25"/>
      <c r="TBZ25"/>
      <c r="TCA25"/>
      <c r="TCB25"/>
      <c r="TCC25"/>
      <c r="TCD25"/>
      <c r="TCE25"/>
      <c r="TCF25"/>
      <c r="TCG25"/>
      <c r="TCH25"/>
      <c r="TCI25"/>
      <c r="TCJ25"/>
      <c r="TCK25"/>
      <c r="TCL25"/>
      <c r="TCM25"/>
      <c r="TCN25"/>
      <c r="TCO25"/>
      <c r="TCP25"/>
      <c r="TCQ25"/>
      <c r="TCR25"/>
      <c r="TCS25"/>
      <c r="TCT25"/>
      <c r="TCU25"/>
      <c r="TCV25"/>
      <c r="TCW25"/>
      <c r="TCX25"/>
      <c r="TCY25"/>
      <c r="TCZ25"/>
      <c r="TDA25"/>
      <c r="TDB25"/>
      <c r="TDC25"/>
      <c r="TDD25"/>
      <c r="TDE25"/>
      <c r="TDF25"/>
      <c r="TDG25"/>
      <c r="TDH25"/>
      <c r="TDI25"/>
      <c r="TDJ25"/>
      <c r="TDK25"/>
      <c r="TDL25"/>
      <c r="TDM25"/>
      <c r="TDN25"/>
      <c r="TDO25"/>
      <c r="TDP25"/>
      <c r="TDQ25"/>
      <c r="TDR25"/>
      <c r="TDS25"/>
      <c r="TDT25"/>
      <c r="TDU25"/>
      <c r="TDV25"/>
      <c r="TDW25"/>
      <c r="TDX25"/>
      <c r="TDY25"/>
      <c r="TDZ25"/>
      <c r="TEA25"/>
      <c r="TEB25"/>
      <c r="TEC25"/>
      <c r="TED25"/>
      <c r="TEE25"/>
      <c r="TEF25"/>
      <c r="TEG25"/>
      <c r="TEH25"/>
      <c r="TEI25"/>
      <c r="TEJ25"/>
      <c r="TEK25"/>
      <c r="TEL25"/>
      <c r="TEM25"/>
      <c r="TEN25"/>
      <c r="TEO25"/>
      <c r="TEP25"/>
      <c r="TEQ25"/>
      <c r="TER25"/>
      <c r="TES25"/>
      <c r="TET25"/>
      <c r="TEU25"/>
      <c r="TEV25"/>
      <c r="TEW25"/>
      <c r="TEX25"/>
      <c r="TEY25"/>
      <c r="TEZ25"/>
      <c r="TFA25"/>
      <c r="TFB25"/>
      <c r="TFC25"/>
      <c r="TFD25"/>
      <c r="TFE25"/>
      <c r="TFF25"/>
      <c r="TFG25"/>
      <c r="TFH25"/>
      <c r="TFI25"/>
      <c r="TFJ25"/>
      <c r="TFK25"/>
      <c r="TFL25"/>
      <c r="TFM25"/>
      <c r="TFN25"/>
      <c r="TFO25"/>
      <c r="TFP25"/>
      <c r="TFQ25"/>
      <c r="TFR25"/>
      <c r="TFS25"/>
      <c r="TFT25"/>
      <c r="TFU25"/>
      <c r="TFV25"/>
      <c r="TFW25"/>
      <c r="TFX25"/>
      <c r="TFY25"/>
      <c r="TFZ25"/>
      <c r="TGA25"/>
      <c r="TGB25"/>
      <c r="TGC25"/>
      <c r="TGD25"/>
      <c r="TGE25"/>
      <c r="TGF25"/>
      <c r="TGG25"/>
      <c r="TGH25"/>
      <c r="TGI25"/>
      <c r="TGJ25"/>
      <c r="TGK25"/>
      <c r="TGL25"/>
      <c r="TGM25"/>
      <c r="TGN25"/>
      <c r="TGO25"/>
      <c r="TGP25"/>
      <c r="TGQ25"/>
      <c r="TGR25"/>
      <c r="TGS25"/>
      <c r="TGT25"/>
      <c r="TGU25"/>
      <c r="TGV25"/>
      <c r="TGW25"/>
      <c r="TGX25"/>
      <c r="TGY25"/>
      <c r="TGZ25"/>
      <c r="THA25"/>
      <c r="THB25"/>
      <c r="THC25"/>
      <c r="THD25"/>
      <c r="THE25"/>
      <c r="THF25"/>
      <c r="THG25"/>
      <c r="THH25"/>
      <c r="THI25"/>
      <c r="THJ25"/>
      <c r="THK25"/>
      <c r="THL25"/>
      <c r="THM25"/>
      <c r="THN25"/>
      <c r="THO25"/>
      <c r="THP25"/>
      <c r="THQ25"/>
      <c r="THR25"/>
      <c r="THS25"/>
      <c r="THT25"/>
      <c r="THU25"/>
      <c r="THV25"/>
      <c r="THW25"/>
      <c r="THX25"/>
      <c r="THY25"/>
      <c r="THZ25"/>
      <c r="TIA25"/>
      <c r="TIB25"/>
      <c r="TIC25"/>
      <c r="TID25"/>
      <c r="TIE25"/>
      <c r="TIF25"/>
      <c r="TIG25"/>
      <c r="TIH25"/>
      <c r="TII25"/>
      <c r="TIJ25"/>
      <c r="TIK25"/>
      <c r="TIL25"/>
      <c r="TIM25"/>
      <c r="TIN25"/>
      <c r="TIO25"/>
      <c r="TIP25"/>
      <c r="TIQ25"/>
      <c r="TIR25"/>
      <c r="TIS25"/>
      <c r="TIT25"/>
      <c r="TIU25"/>
      <c r="TIV25"/>
      <c r="TIW25"/>
      <c r="TIX25"/>
      <c r="TIY25"/>
      <c r="TIZ25"/>
      <c r="TJA25"/>
      <c r="TJB25"/>
      <c r="TJC25"/>
      <c r="TJD25"/>
      <c r="TJE25"/>
      <c r="TJF25"/>
      <c r="TJG25"/>
      <c r="TJH25"/>
      <c r="TJI25"/>
      <c r="TJJ25"/>
      <c r="TJK25"/>
      <c r="TJL25"/>
      <c r="TJM25"/>
      <c r="TJN25"/>
      <c r="TJO25"/>
      <c r="TJP25"/>
      <c r="TJQ25"/>
      <c r="TJR25"/>
      <c r="TJS25"/>
      <c r="TJT25"/>
      <c r="TJU25"/>
      <c r="TJV25"/>
      <c r="TJW25"/>
      <c r="TJX25"/>
      <c r="TJY25"/>
      <c r="TJZ25"/>
      <c r="TKA25"/>
      <c r="TKB25"/>
      <c r="TKC25"/>
      <c r="TKD25"/>
      <c r="TKE25"/>
      <c r="TKF25"/>
      <c r="TKG25"/>
      <c r="TKH25"/>
      <c r="TKI25"/>
      <c r="TKJ25"/>
      <c r="TKK25"/>
      <c r="TKL25"/>
      <c r="TKM25"/>
      <c r="TKN25"/>
      <c r="TKO25"/>
      <c r="TKP25"/>
      <c r="TKQ25"/>
      <c r="TKR25"/>
      <c r="TKS25"/>
      <c r="TKT25"/>
      <c r="TKU25"/>
      <c r="TKV25"/>
      <c r="TKW25"/>
      <c r="TKX25"/>
      <c r="TKY25"/>
      <c r="TKZ25"/>
      <c r="TLA25"/>
      <c r="TLB25"/>
      <c r="TLC25"/>
      <c r="TLD25"/>
      <c r="TLE25"/>
      <c r="TLF25"/>
      <c r="TLG25"/>
      <c r="TLH25"/>
      <c r="TLI25"/>
      <c r="TLJ25"/>
      <c r="TLK25"/>
      <c r="TLL25"/>
      <c r="TLM25"/>
      <c r="TLN25"/>
      <c r="TLO25"/>
      <c r="TLP25"/>
      <c r="TLQ25"/>
      <c r="TLR25"/>
      <c r="TLS25"/>
      <c r="TLT25"/>
      <c r="TLU25"/>
      <c r="TLV25"/>
      <c r="TLW25"/>
      <c r="TLX25"/>
      <c r="TLY25"/>
      <c r="TLZ25"/>
      <c r="TMA25"/>
      <c r="TMB25"/>
      <c r="TMC25"/>
      <c r="TMD25"/>
      <c r="TME25"/>
      <c r="TMF25"/>
      <c r="TMG25"/>
      <c r="TMH25"/>
      <c r="TMI25"/>
      <c r="TMJ25"/>
      <c r="TMK25"/>
      <c r="TML25"/>
      <c r="TMM25"/>
      <c r="TMN25"/>
      <c r="TMO25"/>
      <c r="TMP25"/>
      <c r="TMQ25"/>
      <c r="TMR25"/>
      <c r="TMS25"/>
      <c r="TMT25"/>
      <c r="TMU25"/>
      <c r="TMV25"/>
      <c r="TMW25"/>
      <c r="TMX25"/>
      <c r="TMY25"/>
      <c r="TMZ25"/>
      <c r="TNA25"/>
      <c r="TNB25"/>
      <c r="TNC25"/>
      <c r="TND25"/>
      <c r="TNE25"/>
      <c r="TNF25"/>
      <c r="TNG25"/>
      <c r="TNH25"/>
      <c r="TNI25"/>
      <c r="TNJ25"/>
      <c r="TNK25"/>
      <c r="TNL25"/>
      <c r="TNM25"/>
      <c r="TNN25"/>
      <c r="TNO25"/>
      <c r="TNP25"/>
      <c r="TNQ25"/>
      <c r="TNR25"/>
      <c r="TNS25"/>
      <c r="TNT25"/>
      <c r="TNU25"/>
      <c r="TNV25"/>
      <c r="TNW25"/>
      <c r="TNX25"/>
      <c r="TNY25"/>
      <c r="TNZ25"/>
      <c r="TOA25"/>
      <c r="TOB25"/>
      <c r="TOC25"/>
      <c r="TOD25"/>
      <c r="TOE25"/>
      <c r="TOF25"/>
      <c r="TOG25"/>
      <c r="TOH25"/>
      <c r="TOI25"/>
      <c r="TOJ25"/>
      <c r="TOK25"/>
      <c r="TOL25"/>
      <c r="TOM25"/>
      <c r="TON25"/>
      <c r="TOO25"/>
      <c r="TOP25"/>
      <c r="TOQ25"/>
      <c r="TOR25"/>
      <c r="TOS25"/>
      <c r="TOT25"/>
      <c r="TOU25"/>
      <c r="TOV25"/>
      <c r="TOW25"/>
      <c r="TOX25"/>
      <c r="TOY25"/>
      <c r="TOZ25"/>
      <c r="TPA25"/>
      <c r="TPB25"/>
      <c r="TPC25"/>
      <c r="TPD25"/>
      <c r="TPE25"/>
      <c r="TPF25"/>
      <c r="TPG25"/>
      <c r="TPH25"/>
      <c r="TPI25"/>
      <c r="TPJ25"/>
      <c r="TPK25"/>
      <c r="TPL25"/>
      <c r="TPM25"/>
      <c r="TPN25"/>
      <c r="TPO25"/>
      <c r="TPP25"/>
      <c r="TPQ25"/>
      <c r="TPR25"/>
      <c r="TPS25"/>
      <c r="TPT25"/>
      <c r="TPU25"/>
      <c r="TPV25"/>
      <c r="TPW25"/>
      <c r="TPX25"/>
      <c r="TPY25"/>
      <c r="TPZ25"/>
      <c r="TQA25"/>
      <c r="TQB25"/>
      <c r="TQC25"/>
      <c r="TQD25"/>
      <c r="TQE25"/>
      <c r="TQF25"/>
      <c r="TQG25"/>
      <c r="TQH25"/>
      <c r="TQI25"/>
      <c r="TQJ25"/>
      <c r="TQK25"/>
      <c r="TQL25"/>
      <c r="TQM25"/>
      <c r="TQN25"/>
      <c r="TQO25"/>
      <c r="TQP25"/>
      <c r="TQQ25"/>
      <c r="TQR25"/>
      <c r="TQS25"/>
      <c r="TQT25"/>
      <c r="TQU25"/>
      <c r="TQV25"/>
      <c r="TQW25"/>
      <c r="TQX25"/>
      <c r="TQY25"/>
      <c r="TQZ25"/>
      <c r="TRA25"/>
      <c r="TRB25"/>
      <c r="TRC25"/>
      <c r="TRD25"/>
      <c r="TRE25"/>
      <c r="TRF25"/>
      <c r="TRG25"/>
      <c r="TRH25"/>
      <c r="TRI25"/>
      <c r="TRJ25"/>
      <c r="TRK25"/>
      <c r="TRL25"/>
      <c r="TRM25"/>
      <c r="TRN25"/>
      <c r="TRO25"/>
      <c r="TRP25"/>
      <c r="TRQ25"/>
      <c r="TRR25"/>
      <c r="TRS25"/>
      <c r="TRT25"/>
      <c r="TRU25"/>
      <c r="TRV25"/>
      <c r="TRW25"/>
      <c r="TRX25"/>
      <c r="TRY25"/>
      <c r="TRZ25"/>
      <c r="TSA25"/>
      <c r="TSB25"/>
      <c r="TSC25"/>
      <c r="TSD25"/>
      <c r="TSE25"/>
      <c r="TSF25"/>
      <c r="TSG25"/>
      <c r="TSH25"/>
      <c r="TSI25"/>
      <c r="TSJ25"/>
      <c r="TSK25"/>
      <c r="TSL25"/>
      <c r="TSM25"/>
      <c r="TSN25"/>
      <c r="TSO25"/>
      <c r="TSP25"/>
      <c r="TSQ25"/>
      <c r="TSR25"/>
      <c r="TSS25"/>
      <c r="TST25"/>
      <c r="TSU25"/>
      <c r="TSV25"/>
      <c r="TSW25"/>
      <c r="TSX25"/>
      <c r="TSY25"/>
      <c r="TSZ25"/>
      <c r="TTA25"/>
      <c r="TTB25"/>
      <c r="TTC25"/>
      <c r="TTD25"/>
      <c r="TTE25"/>
      <c r="TTF25"/>
      <c r="TTG25"/>
      <c r="TTH25"/>
      <c r="TTI25"/>
      <c r="TTJ25"/>
      <c r="TTK25"/>
      <c r="TTL25"/>
      <c r="TTM25"/>
      <c r="TTN25"/>
      <c r="TTO25"/>
      <c r="TTP25"/>
      <c r="TTQ25"/>
      <c r="TTR25"/>
      <c r="TTS25"/>
      <c r="TTT25"/>
      <c r="TTU25"/>
      <c r="TTV25"/>
      <c r="TTW25"/>
      <c r="TTX25"/>
      <c r="TTY25"/>
      <c r="TTZ25"/>
      <c r="TUA25"/>
      <c r="TUB25"/>
      <c r="TUC25"/>
      <c r="TUD25"/>
      <c r="TUE25"/>
      <c r="TUF25"/>
      <c r="TUG25"/>
      <c r="TUH25"/>
      <c r="TUI25"/>
      <c r="TUJ25"/>
      <c r="TUK25"/>
      <c r="TUL25"/>
      <c r="TUM25"/>
      <c r="TUN25"/>
      <c r="TUO25"/>
      <c r="TUP25"/>
      <c r="TUQ25"/>
      <c r="TUR25"/>
      <c r="TUS25"/>
      <c r="TUT25"/>
      <c r="TUU25"/>
      <c r="TUV25"/>
      <c r="TUW25"/>
      <c r="TUX25"/>
      <c r="TUY25"/>
      <c r="TUZ25"/>
      <c r="TVA25"/>
      <c r="TVB25"/>
      <c r="TVC25"/>
      <c r="TVD25"/>
      <c r="TVE25"/>
      <c r="TVF25"/>
      <c r="TVG25"/>
      <c r="TVH25"/>
      <c r="TVI25"/>
      <c r="TVJ25"/>
      <c r="TVK25"/>
      <c r="TVL25"/>
      <c r="TVM25"/>
      <c r="TVN25"/>
      <c r="TVO25"/>
      <c r="TVP25"/>
      <c r="TVQ25"/>
      <c r="TVR25"/>
      <c r="TVS25"/>
      <c r="TVT25"/>
      <c r="TVU25"/>
      <c r="TVV25"/>
      <c r="TVW25"/>
      <c r="TVX25"/>
      <c r="TVY25"/>
      <c r="TVZ25"/>
      <c r="TWA25"/>
      <c r="TWB25"/>
      <c r="TWC25"/>
      <c r="TWD25"/>
      <c r="TWE25"/>
      <c r="TWF25"/>
      <c r="TWG25"/>
      <c r="TWH25"/>
      <c r="TWI25"/>
      <c r="TWJ25"/>
      <c r="TWK25"/>
      <c r="TWL25"/>
      <c r="TWM25"/>
      <c r="TWN25"/>
      <c r="TWO25"/>
      <c r="TWP25"/>
      <c r="TWQ25"/>
      <c r="TWR25"/>
      <c r="TWS25"/>
      <c r="TWT25"/>
      <c r="TWU25"/>
      <c r="TWV25"/>
      <c r="TWW25"/>
      <c r="TWX25"/>
      <c r="TWY25"/>
      <c r="TWZ25"/>
      <c r="TXA25"/>
      <c r="TXB25"/>
      <c r="TXC25"/>
      <c r="TXD25"/>
      <c r="TXE25"/>
      <c r="TXF25"/>
      <c r="TXG25"/>
      <c r="TXH25"/>
      <c r="TXI25"/>
      <c r="TXJ25"/>
      <c r="TXK25"/>
      <c r="TXL25"/>
      <c r="TXM25"/>
      <c r="TXN25"/>
      <c r="TXO25"/>
      <c r="TXP25"/>
      <c r="TXQ25"/>
      <c r="TXR25"/>
      <c r="TXS25"/>
      <c r="TXT25"/>
      <c r="TXU25"/>
      <c r="TXV25"/>
      <c r="TXW25"/>
      <c r="TXX25"/>
      <c r="TXY25"/>
      <c r="TXZ25"/>
      <c r="TYA25"/>
      <c r="TYB25"/>
      <c r="TYC25"/>
      <c r="TYD25"/>
      <c r="TYE25"/>
      <c r="TYF25"/>
      <c r="TYG25"/>
      <c r="TYH25"/>
      <c r="TYI25"/>
      <c r="TYJ25"/>
      <c r="TYK25"/>
      <c r="TYL25"/>
      <c r="TYM25"/>
      <c r="TYN25"/>
      <c r="TYO25"/>
      <c r="TYP25"/>
      <c r="TYQ25"/>
      <c r="TYR25"/>
      <c r="TYS25"/>
      <c r="TYT25"/>
      <c r="TYU25"/>
      <c r="TYV25"/>
      <c r="TYW25"/>
      <c r="TYX25"/>
      <c r="TYY25"/>
      <c r="TYZ25"/>
      <c r="TZA25"/>
      <c r="TZB25"/>
      <c r="TZC25"/>
      <c r="TZD25"/>
      <c r="TZE25"/>
      <c r="TZF25"/>
      <c r="TZG25"/>
      <c r="TZH25"/>
      <c r="TZI25"/>
      <c r="TZJ25"/>
      <c r="TZK25"/>
      <c r="TZL25"/>
      <c r="TZM25"/>
      <c r="TZN25"/>
      <c r="TZO25"/>
      <c r="TZP25"/>
      <c r="TZQ25"/>
      <c r="TZR25"/>
      <c r="TZS25"/>
      <c r="TZT25"/>
      <c r="TZU25"/>
      <c r="TZV25"/>
      <c r="TZW25"/>
      <c r="TZX25"/>
      <c r="TZY25"/>
      <c r="TZZ25"/>
      <c r="UAA25"/>
      <c r="UAB25"/>
      <c r="UAC25"/>
      <c r="UAD25"/>
      <c r="UAE25"/>
      <c r="UAF25"/>
      <c r="UAG25"/>
      <c r="UAH25"/>
      <c r="UAI25"/>
      <c r="UAJ25"/>
      <c r="UAK25"/>
      <c r="UAL25"/>
      <c r="UAM25"/>
      <c r="UAN25"/>
      <c r="UAO25"/>
      <c r="UAP25"/>
      <c r="UAQ25"/>
      <c r="UAR25"/>
      <c r="UAS25"/>
      <c r="UAT25"/>
      <c r="UAU25"/>
      <c r="UAV25"/>
      <c r="UAW25"/>
      <c r="UAX25"/>
      <c r="UAY25"/>
      <c r="UAZ25"/>
      <c r="UBA25"/>
      <c r="UBB25"/>
      <c r="UBC25"/>
      <c r="UBD25"/>
      <c r="UBE25"/>
      <c r="UBF25"/>
      <c r="UBG25"/>
      <c r="UBH25"/>
      <c r="UBI25"/>
      <c r="UBJ25"/>
      <c r="UBK25"/>
      <c r="UBL25"/>
      <c r="UBM25"/>
      <c r="UBN25"/>
      <c r="UBO25"/>
      <c r="UBP25"/>
      <c r="UBQ25"/>
      <c r="UBR25"/>
      <c r="UBS25"/>
      <c r="UBT25"/>
      <c r="UBU25"/>
      <c r="UBV25"/>
      <c r="UBW25"/>
      <c r="UBX25"/>
      <c r="UBY25"/>
      <c r="UBZ25"/>
      <c r="UCA25"/>
      <c r="UCB25"/>
      <c r="UCC25"/>
      <c r="UCD25"/>
      <c r="UCE25"/>
      <c r="UCF25"/>
      <c r="UCG25"/>
      <c r="UCH25"/>
      <c r="UCI25"/>
      <c r="UCJ25"/>
      <c r="UCK25"/>
      <c r="UCL25"/>
      <c r="UCM25"/>
      <c r="UCN25"/>
      <c r="UCO25"/>
      <c r="UCP25"/>
      <c r="UCQ25"/>
      <c r="UCR25"/>
      <c r="UCS25"/>
      <c r="UCT25"/>
      <c r="UCU25"/>
      <c r="UCV25"/>
      <c r="UCW25"/>
      <c r="UCX25"/>
      <c r="UCY25"/>
      <c r="UCZ25"/>
      <c r="UDA25"/>
      <c r="UDB25"/>
      <c r="UDC25"/>
      <c r="UDD25"/>
      <c r="UDE25"/>
      <c r="UDF25"/>
      <c r="UDG25"/>
      <c r="UDH25"/>
      <c r="UDI25"/>
      <c r="UDJ25"/>
      <c r="UDK25"/>
      <c r="UDL25"/>
      <c r="UDM25"/>
      <c r="UDN25"/>
      <c r="UDO25"/>
      <c r="UDP25"/>
      <c r="UDQ25"/>
      <c r="UDR25"/>
      <c r="UDS25"/>
      <c r="UDT25"/>
      <c r="UDU25"/>
      <c r="UDV25"/>
      <c r="UDW25"/>
      <c r="UDX25"/>
      <c r="UDY25"/>
      <c r="UDZ25"/>
      <c r="UEA25"/>
      <c r="UEB25"/>
      <c r="UEC25"/>
      <c r="UED25"/>
      <c r="UEE25"/>
      <c r="UEF25"/>
      <c r="UEG25"/>
      <c r="UEH25"/>
      <c r="UEI25"/>
      <c r="UEJ25"/>
      <c r="UEK25"/>
      <c r="UEL25"/>
      <c r="UEM25"/>
      <c r="UEN25"/>
      <c r="UEO25"/>
      <c r="UEP25"/>
      <c r="UEQ25"/>
      <c r="UER25"/>
      <c r="UES25"/>
      <c r="UET25"/>
      <c r="UEU25"/>
      <c r="UEV25"/>
      <c r="UEW25"/>
      <c r="UEX25"/>
      <c r="UEY25"/>
      <c r="UEZ25"/>
      <c r="UFA25"/>
      <c r="UFB25"/>
      <c r="UFC25"/>
      <c r="UFD25"/>
      <c r="UFE25"/>
      <c r="UFF25"/>
      <c r="UFG25"/>
      <c r="UFH25"/>
      <c r="UFI25"/>
      <c r="UFJ25"/>
      <c r="UFK25"/>
      <c r="UFL25"/>
      <c r="UFM25"/>
      <c r="UFN25"/>
      <c r="UFO25"/>
      <c r="UFP25"/>
      <c r="UFQ25"/>
      <c r="UFR25"/>
      <c r="UFS25"/>
      <c r="UFT25"/>
      <c r="UFU25"/>
      <c r="UFV25"/>
      <c r="UFW25"/>
      <c r="UFX25"/>
      <c r="UFY25"/>
      <c r="UFZ25"/>
      <c r="UGA25"/>
      <c r="UGB25"/>
      <c r="UGC25"/>
      <c r="UGD25"/>
      <c r="UGE25"/>
      <c r="UGF25"/>
      <c r="UGG25"/>
      <c r="UGH25"/>
      <c r="UGI25"/>
      <c r="UGJ25"/>
      <c r="UGK25"/>
      <c r="UGL25"/>
      <c r="UGM25"/>
      <c r="UGN25"/>
      <c r="UGO25"/>
      <c r="UGP25"/>
      <c r="UGQ25"/>
      <c r="UGR25"/>
      <c r="UGS25"/>
      <c r="UGT25"/>
      <c r="UGU25"/>
      <c r="UGV25"/>
      <c r="UGW25"/>
      <c r="UGX25"/>
      <c r="UGY25"/>
      <c r="UGZ25"/>
      <c r="UHA25"/>
      <c r="UHB25"/>
      <c r="UHC25"/>
      <c r="UHD25"/>
      <c r="UHE25"/>
      <c r="UHF25"/>
      <c r="UHG25"/>
      <c r="UHH25"/>
      <c r="UHI25"/>
      <c r="UHJ25"/>
      <c r="UHK25"/>
      <c r="UHL25"/>
      <c r="UHM25"/>
      <c r="UHN25"/>
      <c r="UHO25"/>
      <c r="UHP25"/>
      <c r="UHQ25"/>
      <c r="UHR25"/>
      <c r="UHS25"/>
      <c r="UHT25"/>
      <c r="UHU25"/>
      <c r="UHV25"/>
      <c r="UHW25"/>
      <c r="UHX25"/>
      <c r="UHY25"/>
      <c r="UHZ25"/>
      <c r="UIA25"/>
      <c r="UIB25"/>
      <c r="UIC25"/>
      <c r="UID25"/>
      <c r="UIE25"/>
      <c r="UIF25"/>
      <c r="UIG25"/>
      <c r="UIH25"/>
      <c r="UII25"/>
      <c r="UIJ25"/>
      <c r="UIK25"/>
      <c r="UIL25"/>
      <c r="UIM25"/>
      <c r="UIN25"/>
      <c r="UIO25"/>
      <c r="UIP25"/>
      <c r="UIQ25"/>
      <c r="UIR25"/>
      <c r="UIS25"/>
      <c r="UIT25"/>
      <c r="UIU25"/>
      <c r="UIV25"/>
      <c r="UIW25"/>
      <c r="UIX25"/>
      <c r="UIY25"/>
      <c r="UIZ25"/>
      <c r="UJA25"/>
      <c r="UJB25"/>
      <c r="UJC25"/>
      <c r="UJD25"/>
      <c r="UJE25"/>
      <c r="UJF25"/>
      <c r="UJG25"/>
      <c r="UJH25"/>
      <c r="UJI25"/>
      <c r="UJJ25"/>
      <c r="UJK25"/>
      <c r="UJL25"/>
      <c r="UJM25"/>
      <c r="UJN25"/>
      <c r="UJO25"/>
      <c r="UJP25"/>
      <c r="UJQ25"/>
      <c r="UJR25"/>
      <c r="UJS25"/>
      <c r="UJT25"/>
      <c r="UJU25"/>
      <c r="UJV25"/>
      <c r="UJW25"/>
      <c r="UJX25"/>
      <c r="UJY25"/>
      <c r="UJZ25"/>
      <c r="UKA25"/>
      <c r="UKB25"/>
      <c r="UKC25"/>
      <c r="UKD25"/>
      <c r="UKE25"/>
      <c r="UKF25"/>
      <c r="UKG25"/>
      <c r="UKH25"/>
      <c r="UKI25"/>
      <c r="UKJ25"/>
      <c r="UKK25"/>
      <c r="UKL25"/>
      <c r="UKM25"/>
      <c r="UKN25"/>
      <c r="UKO25"/>
      <c r="UKP25"/>
      <c r="UKQ25"/>
      <c r="UKR25"/>
      <c r="UKS25"/>
      <c r="UKT25"/>
      <c r="UKU25"/>
      <c r="UKV25"/>
      <c r="UKW25"/>
      <c r="UKX25"/>
      <c r="UKY25"/>
      <c r="UKZ25"/>
      <c r="ULA25"/>
      <c r="ULB25"/>
      <c r="ULC25"/>
      <c r="ULD25"/>
      <c r="ULE25"/>
      <c r="ULF25"/>
      <c r="ULG25"/>
      <c r="ULH25"/>
      <c r="ULI25"/>
      <c r="ULJ25"/>
      <c r="ULK25"/>
      <c r="ULL25"/>
      <c r="ULM25"/>
      <c r="ULN25"/>
      <c r="ULO25"/>
      <c r="ULP25"/>
      <c r="ULQ25"/>
      <c r="ULR25"/>
      <c r="ULS25"/>
      <c r="ULT25"/>
      <c r="ULU25"/>
      <c r="ULV25"/>
      <c r="ULW25"/>
      <c r="ULX25"/>
      <c r="ULY25"/>
      <c r="ULZ25"/>
      <c r="UMA25"/>
      <c r="UMB25"/>
      <c r="UMC25"/>
      <c r="UMD25"/>
      <c r="UME25"/>
      <c r="UMF25"/>
      <c r="UMG25"/>
      <c r="UMH25"/>
      <c r="UMI25"/>
      <c r="UMJ25"/>
      <c r="UMK25"/>
      <c r="UML25"/>
      <c r="UMM25"/>
      <c r="UMN25"/>
      <c r="UMO25"/>
      <c r="UMP25"/>
      <c r="UMQ25"/>
      <c r="UMR25"/>
      <c r="UMS25"/>
      <c r="UMT25"/>
      <c r="UMU25"/>
      <c r="UMV25"/>
      <c r="UMW25"/>
      <c r="UMX25"/>
      <c r="UMY25"/>
      <c r="UMZ25"/>
      <c r="UNA25"/>
      <c r="UNB25"/>
      <c r="UNC25"/>
      <c r="UND25"/>
      <c r="UNE25"/>
      <c r="UNF25"/>
      <c r="UNG25"/>
      <c r="UNH25"/>
      <c r="UNI25"/>
      <c r="UNJ25"/>
      <c r="UNK25"/>
      <c r="UNL25"/>
      <c r="UNM25"/>
      <c r="UNN25"/>
      <c r="UNO25"/>
      <c r="UNP25"/>
      <c r="UNQ25"/>
      <c r="UNR25"/>
      <c r="UNS25"/>
      <c r="UNT25"/>
      <c r="UNU25"/>
      <c r="UNV25"/>
      <c r="UNW25"/>
      <c r="UNX25"/>
      <c r="UNY25"/>
      <c r="UNZ25"/>
      <c r="UOA25"/>
      <c r="UOB25"/>
      <c r="UOC25"/>
      <c r="UOD25"/>
      <c r="UOE25"/>
      <c r="UOF25"/>
      <c r="UOG25"/>
      <c r="UOH25"/>
      <c r="UOI25"/>
      <c r="UOJ25"/>
      <c r="UOK25"/>
      <c r="UOL25"/>
      <c r="UOM25"/>
      <c r="UON25"/>
      <c r="UOO25"/>
      <c r="UOP25"/>
      <c r="UOQ25"/>
      <c r="UOR25"/>
      <c r="UOS25"/>
      <c r="UOT25"/>
      <c r="UOU25"/>
      <c r="UOV25"/>
      <c r="UOW25"/>
      <c r="UOX25"/>
      <c r="UOY25"/>
      <c r="UOZ25"/>
      <c r="UPA25"/>
      <c r="UPB25"/>
      <c r="UPC25"/>
      <c r="UPD25"/>
      <c r="UPE25"/>
      <c r="UPF25"/>
      <c r="UPG25"/>
      <c r="UPH25"/>
      <c r="UPI25"/>
      <c r="UPJ25"/>
      <c r="UPK25"/>
      <c r="UPL25"/>
      <c r="UPM25"/>
      <c r="UPN25"/>
      <c r="UPO25"/>
      <c r="UPP25"/>
      <c r="UPQ25"/>
      <c r="UPR25"/>
      <c r="UPS25"/>
      <c r="UPT25"/>
      <c r="UPU25"/>
      <c r="UPV25"/>
      <c r="UPW25"/>
      <c r="UPX25"/>
      <c r="UPY25"/>
      <c r="UPZ25"/>
      <c r="UQA25"/>
      <c r="UQB25"/>
      <c r="UQC25"/>
      <c r="UQD25"/>
      <c r="UQE25"/>
      <c r="UQF25"/>
      <c r="UQG25"/>
      <c r="UQH25"/>
      <c r="UQI25"/>
      <c r="UQJ25"/>
      <c r="UQK25"/>
      <c r="UQL25"/>
      <c r="UQM25"/>
      <c r="UQN25"/>
      <c r="UQO25"/>
      <c r="UQP25"/>
      <c r="UQQ25"/>
      <c r="UQR25"/>
      <c r="UQS25"/>
      <c r="UQT25"/>
      <c r="UQU25"/>
      <c r="UQV25"/>
      <c r="UQW25"/>
      <c r="UQX25"/>
      <c r="UQY25"/>
      <c r="UQZ25"/>
      <c r="URA25"/>
      <c r="URB25"/>
      <c r="URC25"/>
      <c r="URD25"/>
      <c r="URE25"/>
      <c r="URF25"/>
      <c r="URG25"/>
      <c r="URH25"/>
      <c r="URI25"/>
      <c r="URJ25"/>
      <c r="URK25"/>
      <c r="URL25"/>
      <c r="URM25"/>
      <c r="URN25"/>
      <c r="URO25"/>
      <c r="URP25"/>
      <c r="URQ25"/>
      <c r="URR25"/>
      <c r="URS25"/>
      <c r="URT25"/>
      <c r="URU25"/>
      <c r="URV25"/>
      <c r="URW25"/>
      <c r="URX25"/>
      <c r="URY25"/>
      <c r="URZ25"/>
      <c r="USA25"/>
      <c r="USB25"/>
      <c r="USC25"/>
      <c r="USD25"/>
      <c r="USE25"/>
      <c r="USF25"/>
      <c r="USG25"/>
      <c r="USH25"/>
      <c r="USI25"/>
      <c r="USJ25"/>
      <c r="USK25"/>
      <c r="USL25"/>
      <c r="USM25"/>
      <c r="USN25"/>
      <c r="USO25"/>
      <c r="USP25"/>
      <c r="USQ25"/>
      <c r="USR25"/>
      <c r="USS25"/>
      <c r="UST25"/>
      <c r="USU25"/>
      <c r="USV25"/>
      <c r="USW25"/>
      <c r="USX25"/>
      <c r="USY25"/>
      <c r="USZ25"/>
      <c r="UTA25"/>
      <c r="UTB25"/>
      <c r="UTC25"/>
      <c r="UTD25"/>
      <c r="UTE25"/>
      <c r="UTF25"/>
      <c r="UTG25"/>
      <c r="UTH25"/>
      <c r="UTI25"/>
      <c r="UTJ25"/>
      <c r="UTK25"/>
      <c r="UTL25"/>
      <c r="UTM25"/>
      <c r="UTN25"/>
      <c r="UTO25"/>
      <c r="UTP25"/>
      <c r="UTQ25"/>
      <c r="UTR25"/>
      <c r="UTS25"/>
      <c r="UTT25"/>
      <c r="UTU25"/>
      <c r="UTV25"/>
      <c r="UTW25"/>
      <c r="UTX25"/>
      <c r="UTY25"/>
      <c r="UTZ25"/>
      <c r="UUA25"/>
      <c r="UUB25"/>
      <c r="UUC25"/>
      <c r="UUD25"/>
      <c r="UUE25"/>
      <c r="UUF25"/>
      <c r="UUG25"/>
      <c r="UUH25"/>
      <c r="UUI25"/>
      <c r="UUJ25"/>
      <c r="UUK25"/>
      <c r="UUL25"/>
      <c r="UUM25"/>
      <c r="UUN25"/>
      <c r="UUO25"/>
      <c r="UUP25"/>
      <c r="UUQ25"/>
      <c r="UUR25"/>
      <c r="UUS25"/>
      <c r="UUT25"/>
      <c r="UUU25"/>
      <c r="UUV25"/>
      <c r="UUW25"/>
      <c r="UUX25"/>
      <c r="UUY25"/>
      <c r="UUZ25"/>
      <c r="UVA25"/>
      <c r="UVB25"/>
      <c r="UVC25"/>
      <c r="UVD25"/>
      <c r="UVE25"/>
      <c r="UVF25"/>
      <c r="UVG25"/>
      <c r="UVH25"/>
      <c r="UVI25"/>
      <c r="UVJ25"/>
      <c r="UVK25"/>
      <c r="UVL25"/>
      <c r="UVM25"/>
      <c r="UVN25"/>
      <c r="UVO25"/>
      <c r="UVP25"/>
      <c r="UVQ25"/>
      <c r="UVR25"/>
      <c r="UVS25"/>
      <c r="UVT25"/>
      <c r="UVU25"/>
      <c r="UVV25"/>
      <c r="UVW25"/>
      <c r="UVX25"/>
      <c r="UVY25"/>
      <c r="UVZ25"/>
      <c r="UWA25"/>
      <c r="UWB25"/>
      <c r="UWC25"/>
      <c r="UWD25"/>
      <c r="UWE25"/>
      <c r="UWF25"/>
      <c r="UWG25"/>
      <c r="UWH25"/>
      <c r="UWI25"/>
      <c r="UWJ25"/>
      <c r="UWK25"/>
      <c r="UWL25"/>
      <c r="UWM25"/>
      <c r="UWN25"/>
      <c r="UWO25"/>
      <c r="UWP25"/>
      <c r="UWQ25"/>
      <c r="UWR25"/>
      <c r="UWS25"/>
      <c r="UWT25"/>
      <c r="UWU25"/>
      <c r="UWV25"/>
      <c r="UWW25"/>
      <c r="UWX25"/>
      <c r="UWY25"/>
      <c r="UWZ25"/>
      <c r="UXA25"/>
      <c r="UXB25"/>
      <c r="UXC25"/>
      <c r="UXD25"/>
      <c r="UXE25"/>
      <c r="UXF25"/>
      <c r="UXG25"/>
      <c r="UXH25"/>
      <c r="UXI25"/>
      <c r="UXJ25"/>
      <c r="UXK25"/>
      <c r="UXL25"/>
      <c r="UXM25"/>
      <c r="UXN25"/>
      <c r="UXO25"/>
      <c r="UXP25"/>
      <c r="UXQ25"/>
      <c r="UXR25"/>
      <c r="UXS25"/>
      <c r="UXT25"/>
      <c r="UXU25"/>
      <c r="UXV25"/>
      <c r="UXW25"/>
      <c r="UXX25"/>
      <c r="UXY25"/>
      <c r="UXZ25"/>
      <c r="UYA25"/>
      <c r="UYB25"/>
      <c r="UYC25"/>
      <c r="UYD25"/>
      <c r="UYE25"/>
      <c r="UYF25"/>
      <c r="UYG25"/>
      <c r="UYH25"/>
      <c r="UYI25"/>
      <c r="UYJ25"/>
      <c r="UYK25"/>
      <c r="UYL25"/>
      <c r="UYM25"/>
      <c r="UYN25"/>
      <c r="UYO25"/>
      <c r="UYP25"/>
      <c r="UYQ25"/>
      <c r="UYR25"/>
      <c r="UYS25"/>
      <c r="UYT25"/>
      <c r="UYU25"/>
      <c r="UYV25"/>
      <c r="UYW25"/>
      <c r="UYX25"/>
      <c r="UYY25"/>
      <c r="UYZ25"/>
      <c r="UZA25"/>
      <c r="UZB25"/>
      <c r="UZC25"/>
      <c r="UZD25"/>
      <c r="UZE25"/>
      <c r="UZF25"/>
      <c r="UZG25"/>
      <c r="UZH25"/>
      <c r="UZI25"/>
      <c r="UZJ25"/>
      <c r="UZK25"/>
      <c r="UZL25"/>
      <c r="UZM25"/>
      <c r="UZN25"/>
      <c r="UZO25"/>
      <c r="UZP25"/>
      <c r="UZQ25"/>
      <c r="UZR25"/>
      <c r="UZS25"/>
      <c r="UZT25"/>
      <c r="UZU25"/>
      <c r="UZV25"/>
      <c r="UZW25"/>
      <c r="UZX25"/>
      <c r="UZY25"/>
      <c r="UZZ25"/>
      <c r="VAA25"/>
      <c r="VAB25"/>
      <c r="VAC25"/>
      <c r="VAD25"/>
      <c r="VAE25"/>
      <c r="VAF25"/>
      <c r="VAG25"/>
      <c r="VAH25"/>
      <c r="VAI25"/>
      <c r="VAJ25"/>
      <c r="VAK25"/>
      <c r="VAL25"/>
      <c r="VAM25"/>
      <c r="VAN25"/>
      <c r="VAO25"/>
      <c r="VAP25"/>
      <c r="VAQ25"/>
      <c r="VAR25"/>
      <c r="VAS25"/>
      <c r="VAT25"/>
      <c r="VAU25"/>
      <c r="VAV25"/>
      <c r="VAW25"/>
      <c r="VAX25"/>
      <c r="VAY25"/>
      <c r="VAZ25"/>
      <c r="VBA25"/>
      <c r="VBB25"/>
      <c r="VBC25"/>
      <c r="VBD25"/>
      <c r="VBE25"/>
      <c r="VBF25"/>
      <c r="VBG25"/>
      <c r="VBH25"/>
      <c r="VBI25"/>
      <c r="VBJ25"/>
      <c r="VBK25"/>
      <c r="VBL25"/>
      <c r="VBM25"/>
      <c r="VBN25"/>
      <c r="VBO25"/>
      <c r="VBP25"/>
      <c r="VBQ25"/>
      <c r="VBR25"/>
      <c r="VBS25"/>
      <c r="VBT25"/>
      <c r="VBU25"/>
      <c r="VBV25"/>
      <c r="VBW25"/>
      <c r="VBX25"/>
      <c r="VBY25"/>
      <c r="VBZ25"/>
      <c r="VCA25"/>
      <c r="VCB25"/>
      <c r="VCC25"/>
      <c r="VCD25"/>
      <c r="VCE25"/>
      <c r="VCF25"/>
      <c r="VCG25"/>
      <c r="VCH25"/>
      <c r="VCI25"/>
      <c r="VCJ25"/>
      <c r="VCK25"/>
      <c r="VCL25"/>
      <c r="VCM25"/>
      <c r="VCN25"/>
      <c r="VCO25"/>
      <c r="VCP25"/>
      <c r="VCQ25"/>
      <c r="VCR25"/>
      <c r="VCS25"/>
      <c r="VCT25"/>
      <c r="VCU25"/>
      <c r="VCV25"/>
      <c r="VCW25"/>
      <c r="VCX25"/>
      <c r="VCY25"/>
      <c r="VCZ25"/>
      <c r="VDA25"/>
      <c r="VDB25"/>
      <c r="VDC25"/>
      <c r="VDD25"/>
      <c r="VDE25"/>
      <c r="VDF25"/>
      <c r="VDG25"/>
      <c r="VDH25"/>
      <c r="VDI25"/>
      <c r="VDJ25"/>
      <c r="VDK25"/>
      <c r="VDL25"/>
      <c r="VDM25"/>
      <c r="VDN25"/>
      <c r="VDO25"/>
      <c r="VDP25"/>
      <c r="VDQ25"/>
      <c r="VDR25"/>
      <c r="VDS25"/>
      <c r="VDT25"/>
      <c r="VDU25"/>
      <c r="VDV25"/>
      <c r="VDW25"/>
      <c r="VDX25"/>
      <c r="VDY25"/>
      <c r="VDZ25"/>
      <c r="VEA25"/>
      <c r="VEB25"/>
      <c r="VEC25"/>
      <c r="VED25"/>
      <c r="VEE25"/>
      <c r="VEF25"/>
      <c r="VEG25"/>
      <c r="VEH25"/>
      <c r="VEI25"/>
      <c r="VEJ25"/>
      <c r="VEK25"/>
      <c r="VEL25"/>
      <c r="VEM25"/>
      <c r="VEN25"/>
      <c r="VEO25"/>
      <c r="VEP25"/>
      <c r="VEQ25"/>
      <c r="VER25"/>
      <c r="VES25"/>
      <c r="VET25"/>
      <c r="VEU25"/>
      <c r="VEV25"/>
      <c r="VEW25"/>
      <c r="VEX25"/>
      <c r="VEY25"/>
      <c r="VEZ25"/>
      <c r="VFA25"/>
      <c r="VFB25"/>
      <c r="VFC25"/>
      <c r="VFD25"/>
      <c r="VFE25"/>
      <c r="VFF25"/>
      <c r="VFG25"/>
      <c r="VFH25"/>
      <c r="VFI25"/>
      <c r="VFJ25"/>
      <c r="VFK25"/>
      <c r="VFL25"/>
      <c r="VFM25"/>
      <c r="VFN25"/>
      <c r="VFO25"/>
      <c r="VFP25"/>
      <c r="VFQ25"/>
      <c r="VFR25"/>
      <c r="VFS25"/>
      <c r="VFT25"/>
      <c r="VFU25"/>
      <c r="VFV25"/>
      <c r="VFW25"/>
      <c r="VFX25"/>
      <c r="VFY25"/>
      <c r="VFZ25"/>
      <c r="VGA25"/>
      <c r="VGB25"/>
      <c r="VGC25"/>
      <c r="VGD25"/>
      <c r="VGE25"/>
      <c r="VGF25"/>
      <c r="VGG25"/>
      <c r="VGH25"/>
      <c r="VGI25"/>
      <c r="VGJ25"/>
      <c r="VGK25"/>
      <c r="VGL25"/>
      <c r="VGM25"/>
      <c r="VGN25"/>
      <c r="VGO25"/>
      <c r="VGP25"/>
      <c r="VGQ25"/>
      <c r="VGR25"/>
      <c r="VGS25"/>
      <c r="VGT25"/>
      <c r="VGU25"/>
      <c r="VGV25"/>
      <c r="VGW25"/>
      <c r="VGX25"/>
      <c r="VGY25"/>
      <c r="VGZ25"/>
      <c r="VHA25"/>
      <c r="VHB25"/>
      <c r="VHC25"/>
      <c r="VHD25"/>
      <c r="VHE25"/>
      <c r="VHF25"/>
      <c r="VHG25"/>
      <c r="VHH25"/>
      <c r="VHI25"/>
      <c r="VHJ25"/>
      <c r="VHK25"/>
      <c r="VHL25"/>
      <c r="VHM25"/>
      <c r="VHN25"/>
      <c r="VHO25"/>
      <c r="VHP25"/>
      <c r="VHQ25"/>
      <c r="VHR25"/>
      <c r="VHS25"/>
      <c r="VHT25"/>
      <c r="VHU25"/>
      <c r="VHV25"/>
      <c r="VHW25"/>
      <c r="VHX25"/>
      <c r="VHY25"/>
      <c r="VHZ25"/>
      <c r="VIA25"/>
      <c r="VIB25"/>
      <c r="VIC25"/>
      <c r="VID25"/>
      <c r="VIE25"/>
      <c r="VIF25"/>
      <c r="VIG25"/>
      <c r="VIH25"/>
      <c r="VII25"/>
      <c r="VIJ25"/>
      <c r="VIK25"/>
      <c r="VIL25"/>
      <c r="VIM25"/>
      <c r="VIN25"/>
      <c r="VIO25"/>
      <c r="VIP25"/>
      <c r="VIQ25"/>
      <c r="VIR25"/>
      <c r="VIS25"/>
      <c r="VIT25"/>
      <c r="VIU25"/>
      <c r="VIV25"/>
      <c r="VIW25"/>
      <c r="VIX25"/>
      <c r="VIY25"/>
      <c r="VIZ25"/>
      <c r="VJA25"/>
      <c r="VJB25"/>
      <c r="VJC25"/>
      <c r="VJD25"/>
      <c r="VJE25"/>
      <c r="VJF25"/>
      <c r="VJG25"/>
      <c r="VJH25"/>
      <c r="VJI25"/>
      <c r="VJJ25"/>
      <c r="VJK25"/>
      <c r="VJL25"/>
      <c r="VJM25"/>
      <c r="VJN25"/>
      <c r="VJO25"/>
      <c r="VJP25"/>
      <c r="VJQ25"/>
      <c r="VJR25"/>
      <c r="VJS25"/>
      <c r="VJT25"/>
      <c r="VJU25"/>
      <c r="VJV25"/>
      <c r="VJW25"/>
      <c r="VJX25"/>
      <c r="VJY25"/>
      <c r="VJZ25"/>
      <c r="VKA25"/>
      <c r="VKB25"/>
      <c r="VKC25"/>
      <c r="VKD25"/>
      <c r="VKE25"/>
      <c r="VKF25"/>
      <c r="VKG25"/>
      <c r="VKH25"/>
      <c r="VKI25"/>
      <c r="VKJ25"/>
      <c r="VKK25"/>
      <c r="VKL25"/>
      <c r="VKM25"/>
      <c r="VKN25"/>
      <c r="VKO25"/>
      <c r="VKP25"/>
      <c r="VKQ25"/>
      <c r="VKR25"/>
      <c r="VKS25"/>
      <c r="VKT25"/>
      <c r="VKU25"/>
      <c r="VKV25"/>
      <c r="VKW25"/>
      <c r="VKX25"/>
      <c r="VKY25"/>
      <c r="VKZ25"/>
      <c r="VLA25"/>
      <c r="VLB25"/>
      <c r="VLC25"/>
      <c r="VLD25"/>
      <c r="VLE25"/>
      <c r="VLF25"/>
      <c r="VLG25"/>
      <c r="VLH25"/>
      <c r="VLI25"/>
      <c r="VLJ25"/>
      <c r="VLK25"/>
      <c r="VLL25"/>
      <c r="VLM25"/>
      <c r="VLN25"/>
      <c r="VLO25"/>
      <c r="VLP25"/>
      <c r="VLQ25"/>
      <c r="VLR25"/>
      <c r="VLS25"/>
      <c r="VLT25"/>
      <c r="VLU25"/>
      <c r="VLV25"/>
      <c r="VLW25"/>
      <c r="VLX25"/>
      <c r="VLY25"/>
      <c r="VLZ25"/>
      <c r="VMA25"/>
      <c r="VMB25"/>
      <c r="VMC25"/>
      <c r="VMD25"/>
      <c r="VME25"/>
      <c r="VMF25"/>
      <c r="VMG25"/>
      <c r="VMH25"/>
      <c r="VMI25"/>
      <c r="VMJ25"/>
      <c r="VMK25"/>
      <c r="VML25"/>
      <c r="VMM25"/>
      <c r="VMN25"/>
      <c r="VMO25"/>
      <c r="VMP25"/>
      <c r="VMQ25"/>
      <c r="VMR25"/>
      <c r="VMS25"/>
      <c r="VMT25"/>
      <c r="VMU25"/>
      <c r="VMV25"/>
      <c r="VMW25"/>
      <c r="VMX25"/>
      <c r="VMY25"/>
      <c r="VMZ25"/>
      <c r="VNA25"/>
      <c r="VNB25"/>
      <c r="VNC25"/>
      <c r="VND25"/>
      <c r="VNE25"/>
      <c r="VNF25"/>
      <c r="VNG25"/>
      <c r="VNH25"/>
      <c r="VNI25"/>
      <c r="VNJ25"/>
      <c r="VNK25"/>
      <c r="VNL25"/>
      <c r="VNM25"/>
      <c r="VNN25"/>
      <c r="VNO25"/>
      <c r="VNP25"/>
      <c r="VNQ25"/>
      <c r="VNR25"/>
      <c r="VNS25"/>
      <c r="VNT25"/>
      <c r="VNU25"/>
      <c r="VNV25"/>
      <c r="VNW25"/>
      <c r="VNX25"/>
      <c r="VNY25"/>
      <c r="VNZ25"/>
      <c r="VOA25"/>
      <c r="VOB25"/>
      <c r="VOC25"/>
      <c r="VOD25"/>
      <c r="VOE25"/>
      <c r="VOF25"/>
      <c r="VOG25"/>
      <c r="VOH25"/>
      <c r="VOI25"/>
      <c r="VOJ25"/>
      <c r="VOK25"/>
      <c r="VOL25"/>
      <c r="VOM25"/>
      <c r="VON25"/>
      <c r="VOO25"/>
      <c r="VOP25"/>
      <c r="VOQ25"/>
      <c r="VOR25"/>
      <c r="VOS25"/>
      <c r="VOT25"/>
      <c r="VOU25"/>
      <c r="VOV25"/>
      <c r="VOW25"/>
      <c r="VOX25"/>
      <c r="VOY25"/>
      <c r="VOZ25"/>
      <c r="VPA25"/>
      <c r="VPB25"/>
      <c r="VPC25"/>
      <c r="VPD25"/>
      <c r="VPE25"/>
      <c r="VPF25"/>
      <c r="VPG25"/>
      <c r="VPH25"/>
      <c r="VPI25"/>
      <c r="VPJ25"/>
      <c r="VPK25"/>
      <c r="VPL25"/>
      <c r="VPM25"/>
      <c r="VPN25"/>
      <c r="VPO25"/>
      <c r="VPP25"/>
      <c r="VPQ25"/>
      <c r="VPR25"/>
      <c r="VPS25"/>
      <c r="VPT25"/>
      <c r="VPU25"/>
      <c r="VPV25"/>
      <c r="VPW25"/>
      <c r="VPX25"/>
      <c r="VPY25"/>
      <c r="VPZ25"/>
      <c r="VQA25"/>
      <c r="VQB25"/>
      <c r="VQC25"/>
      <c r="VQD25"/>
      <c r="VQE25"/>
      <c r="VQF25"/>
      <c r="VQG25"/>
      <c r="VQH25"/>
      <c r="VQI25"/>
      <c r="VQJ25"/>
      <c r="VQK25"/>
      <c r="VQL25"/>
      <c r="VQM25"/>
      <c r="VQN25"/>
      <c r="VQO25"/>
      <c r="VQP25"/>
      <c r="VQQ25"/>
      <c r="VQR25"/>
      <c r="VQS25"/>
      <c r="VQT25"/>
      <c r="VQU25"/>
      <c r="VQV25"/>
      <c r="VQW25"/>
      <c r="VQX25"/>
      <c r="VQY25"/>
      <c r="VQZ25"/>
      <c r="VRA25"/>
      <c r="VRB25"/>
      <c r="VRC25"/>
      <c r="VRD25"/>
      <c r="VRE25"/>
      <c r="VRF25"/>
      <c r="VRG25"/>
      <c r="VRH25"/>
      <c r="VRI25"/>
      <c r="VRJ25"/>
      <c r="VRK25"/>
      <c r="VRL25"/>
      <c r="VRM25"/>
      <c r="VRN25"/>
      <c r="VRO25"/>
      <c r="VRP25"/>
      <c r="VRQ25"/>
      <c r="VRR25"/>
      <c r="VRS25"/>
      <c r="VRT25"/>
      <c r="VRU25"/>
      <c r="VRV25"/>
      <c r="VRW25"/>
      <c r="VRX25"/>
      <c r="VRY25"/>
      <c r="VRZ25"/>
      <c r="VSA25"/>
      <c r="VSB25"/>
      <c r="VSC25"/>
      <c r="VSD25"/>
      <c r="VSE25"/>
      <c r="VSF25"/>
      <c r="VSG25"/>
      <c r="VSH25"/>
      <c r="VSI25"/>
      <c r="VSJ25"/>
      <c r="VSK25"/>
      <c r="VSL25"/>
      <c r="VSM25"/>
      <c r="VSN25"/>
      <c r="VSO25"/>
      <c r="VSP25"/>
      <c r="VSQ25"/>
      <c r="VSR25"/>
      <c r="VSS25"/>
      <c r="VST25"/>
      <c r="VSU25"/>
      <c r="VSV25"/>
      <c r="VSW25"/>
      <c r="VSX25"/>
      <c r="VSY25"/>
      <c r="VSZ25"/>
      <c r="VTA25"/>
      <c r="VTB25"/>
      <c r="VTC25"/>
      <c r="VTD25"/>
      <c r="VTE25"/>
      <c r="VTF25"/>
      <c r="VTG25"/>
      <c r="VTH25"/>
      <c r="VTI25"/>
      <c r="VTJ25"/>
      <c r="VTK25"/>
      <c r="VTL25"/>
      <c r="VTM25"/>
      <c r="VTN25"/>
      <c r="VTO25"/>
      <c r="VTP25"/>
      <c r="VTQ25"/>
      <c r="VTR25"/>
      <c r="VTS25"/>
      <c r="VTT25"/>
      <c r="VTU25"/>
      <c r="VTV25"/>
      <c r="VTW25"/>
      <c r="VTX25"/>
      <c r="VTY25"/>
      <c r="VTZ25"/>
      <c r="VUA25"/>
      <c r="VUB25"/>
      <c r="VUC25"/>
      <c r="VUD25"/>
      <c r="VUE25"/>
      <c r="VUF25"/>
      <c r="VUG25"/>
      <c r="VUH25"/>
      <c r="VUI25"/>
      <c r="VUJ25"/>
      <c r="VUK25"/>
      <c r="VUL25"/>
      <c r="VUM25"/>
      <c r="VUN25"/>
      <c r="VUO25"/>
      <c r="VUP25"/>
      <c r="VUQ25"/>
      <c r="VUR25"/>
      <c r="VUS25"/>
      <c r="VUT25"/>
      <c r="VUU25"/>
      <c r="VUV25"/>
      <c r="VUW25"/>
      <c r="VUX25"/>
      <c r="VUY25"/>
      <c r="VUZ25"/>
      <c r="VVA25"/>
      <c r="VVB25"/>
      <c r="VVC25"/>
      <c r="VVD25"/>
      <c r="VVE25"/>
      <c r="VVF25"/>
      <c r="VVG25"/>
      <c r="VVH25"/>
      <c r="VVI25"/>
      <c r="VVJ25"/>
      <c r="VVK25"/>
      <c r="VVL25"/>
      <c r="VVM25"/>
      <c r="VVN25"/>
      <c r="VVO25"/>
      <c r="VVP25"/>
      <c r="VVQ25"/>
      <c r="VVR25"/>
      <c r="VVS25"/>
      <c r="VVT25"/>
      <c r="VVU25"/>
      <c r="VVV25"/>
      <c r="VVW25"/>
      <c r="VVX25"/>
      <c r="VVY25"/>
      <c r="VVZ25"/>
      <c r="VWA25"/>
      <c r="VWB25"/>
      <c r="VWC25"/>
      <c r="VWD25"/>
      <c r="VWE25"/>
      <c r="VWF25"/>
      <c r="VWG25"/>
      <c r="VWH25"/>
      <c r="VWI25"/>
      <c r="VWJ25"/>
      <c r="VWK25"/>
      <c r="VWL25"/>
      <c r="VWM25"/>
      <c r="VWN25"/>
      <c r="VWO25"/>
      <c r="VWP25"/>
      <c r="VWQ25"/>
      <c r="VWR25"/>
      <c r="VWS25"/>
      <c r="VWT25"/>
      <c r="VWU25"/>
      <c r="VWV25"/>
      <c r="VWW25"/>
      <c r="VWX25"/>
      <c r="VWY25"/>
      <c r="VWZ25"/>
      <c r="VXA25"/>
      <c r="VXB25"/>
      <c r="VXC25"/>
      <c r="VXD25"/>
      <c r="VXE25"/>
      <c r="VXF25"/>
      <c r="VXG25"/>
      <c r="VXH25"/>
      <c r="VXI25"/>
      <c r="VXJ25"/>
      <c r="VXK25"/>
      <c r="VXL25"/>
      <c r="VXM25"/>
      <c r="VXN25"/>
      <c r="VXO25"/>
      <c r="VXP25"/>
      <c r="VXQ25"/>
      <c r="VXR25"/>
      <c r="VXS25"/>
      <c r="VXT25"/>
      <c r="VXU25"/>
      <c r="VXV25"/>
      <c r="VXW25"/>
      <c r="VXX25"/>
      <c r="VXY25"/>
      <c r="VXZ25"/>
      <c r="VYA25"/>
      <c r="VYB25"/>
      <c r="VYC25"/>
      <c r="VYD25"/>
      <c r="VYE25"/>
      <c r="VYF25"/>
      <c r="VYG25"/>
      <c r="VYH25"/>
      <c r="VYI25"/>
      <c r="VYJ25"/>
      <c r="VYK25"/>
      <c r="VYL25"/>
      <c r="VYM25"/>
      <c r="VYN25"/>
      <c r="VYO25"/>
      <c r="VYP25"/>
      <c r="VYQ25"/>
      <c r="VYR25"/>
      <c r="VYS25"/>
      <c r="VYT25"/>
      <c r="VYU25"/>
      <c r="VYV25"/>
      <c r="VYW25"/>
      <c r="VYX25"/>
      <c r="VYY25"/>
      <c r="VYZ25"/>
      <c r="VZA25"/>
      <c r="VZB25"/>
      <c r="VZC25"/>
      <c r="VZD25"/>
      <c r="VZE25"/>
      <c r="VZF25"/>
      <c r="VZG25"/>
      <c r="VZH25"/>
      <c r="VZI25"/>
      <c r="VZJ25"/>
      <c r="VZK25"/>
      <c r="VZL25"/>
      <c r="VZM25"/>
      <c r="VZN25"/>
      <c r="VZO25"/>
      <c r="VZP25"/>
      <c r="VZQ25"/>
      <c r="VZR25"/>
      <c r="VZS25"/>
      <c r="VZT25"/>
      <c r="VZU25"/>
      <c r="VZV25"/>
      <c r="VZW25"/>
      <c r="VZX25"/>
      <c r="VZY25"/>
      <c r="VZZ25"/>
      <c r="WAA25"/>
      <c r="WAB25"/>
      <c r="WAC25"/>
      <c r="WAD25"/>
      <c r="WAE25"/>
      <c r="WAF25"/>
      <c r="WAG25"/>
      <c r="WAH25"/>
      <c r="WAI25"/>
      <c r="WAJ25"/>
      <c r="WAK25"/>
      <c r="WAL25"/>
      <c r="WAM25"/>
      <c r="WAN25"/>
      <c r="WAO25"/>
      <c r="WAP25"/>
      <c r="WAQ25"/>
      <c r="WAR25"/>
      <c r="WAS25"/>
      <c r="WAT25"/>
      <c r="WAU25"/>
      <c r="WAV25"/>
      <c r="WAW25"/>
      <c r="WAX25"/>
      <c r="WAY25"/>
      <c r="WAZ25"/>
      <c r="WBA25"/>
      <c r="WBB25"/>
      <c r="WBC25"/>
      <c r="WBD25"/>
      <c r="WBE25"/>
      <c r="WBF25"/>
      <c r="WBG25"/>
      <c r="WBH25"/>
      <c r="WBI25"/>
      <c r="WBJ25"/>
      <c r="WBK25"/>
      <c r="WBL25"/>
      <c r="WBM25"/>
      <c r="WBN25"/>
      <c r="WBO25"/>
      <c r="WBP25"/>
      <c r="WBQ25"/>
      <c r="WBR25"/>
      <c r="WBS25"/>
      <c r="WBT25"/>
      <c r="WBU25"/>
      <c r="WBV25"/>
      <c r="WBW25"/>
      <c r="WBX25"/>
      <c r="WBY25"/>
      <c r="WBZ25"/>
      <c r="WCA25"/>
      <c r="WCB25"/>
      <c r="WCC25"/>
      <c r="WCD25"/>
      <c r="WCE25"/>
      <c r="WCF25"/>
      <c r="WCG25"/>
      <c r="WCH25"/>
      <c r="WCI25"/>
      <c r="WCJ25"/>
      <c r="WCK25"/>
      <c r="WCL25"/>
      <c r="WCM25"/>
      <c r="WCN25"/>
      <c r="WCO25"/>
      <c r="WCP25"/>
      <c r="WCQ25"/>
      <c r="WCR25"/>
      <c r="WCS25"/>
      <c r="WCT25"/>
      <c r="WCU25"/>
      <c r="WCV25"/>
      <c r="WCW25"/>
      <c r="WCX25"/>
      <c r="WCY25"/>
      <c r="WCZ25"/>
      <c r="WDA25"/>
      <c r="WDB25"/>
      <c r="WDC25"/>
      <c r="WDD25"/>
      <c r="WDE25"/>
      <c r="WDF25"/>
      <c r="WDG25"/>
      <c r="WDH25"/>
      <c r="WDI25"/>
      <c r="WDJ25"/>
      <c r="WDK25"/>
      <c r="WDL25"/>
      <c r="WDM25"/>
      <c r="WDN25"/>
      <c r="WDO25"/>
      <c r="WDP25"/>
      <c r="WDQ25"/>
      <c r="WDR25"/>
      <c r="WDS25"/>
      <c r="WDT25"/>
      <c r="WDU25"/>
      <c r="WDV25"/>
      <c r="WDW25"/>
      <c r="WDX25"/>
      <c r="WDY25"/>
      <c r="WDZ25"/>
      <c r="WEA25"/>
      <c r="WEB25"/>
      <c r="WEC25"/>
      <c r="WED25"/>
      <c r="WEE25"/>
      <c r="WEF25"/>
      <c r="WEG25"/>
      <c r="WEH25"/>
      <c r="WEI25"/>
      <c r="WEJ25"/>
      <c r="WEK25"/>
      <c r="WEL25"/>
      <c r="WEM25"/>
      <c r="WEN25"/>
      <c r="WEO25"/>
      <c r="WEP25"/>
      <c r="WEQ25"/>
      <c r="WER25"/>
      <c r="WES25"/>
      <c r="WET25"/>
      <c r="WEU25"/>
      <c r="WEV25"/>
      <c r="WEW25"/>
      <c r="WEX25"/>
      <c r="WEY25"/>
      <c r="WEZ25"/>
      <c r="WFA25"/>
      <c r="WFB25"/>
      <c r="WFC25"/>
      <c r="WFD25"/>
      <c r="WFE25"/>
      <c r="WFF25"/>
      <c r="WFG25"/>
      <c r="WFH25"/>
      <c r="WFI25"/>
      <c r="WFJ25"/>
      <c r="WFK25"/>
      <c r="WFL25"/>
      <c r="WFM25"/>
      <c r="WFN25"/>
      <c r="WFO25"/>
      <c r="WFP25"/>
      <c r="WFQ25"/>
      <c r="WFR25"/>
      <c r="WFS25"/>
      <c r="WFT25"/>
      <c r="WFU25"/>
      <c r="WFV25"/>
      <c r="WFW25"/>
      <c r="WFX25"/>
      <c r="WFY25"/>
      <c r="WFZ25"/>
      <c r="WGA25"/>
      <c r="WGB25"/>
      <c r="WGC25"/>
      <c r="WGD25"/>
      <c r="WGE25"/>
      <c r="WGF25"/>
      <c r="WGG25"/>
      <c r="WGH25"/>
      <c r="WGI25"/>
      <c r="WGJ25"/>
      <c r="WGK25"/>
      <c r="WGL25"/>
      <c r="WGM25"/>
      <c r="WGN25"/>
      <c r="WGO25"/>
      <c r="WGP25"/>
      <c r="WGQ25"/>
      <c r="WGR25"/>
      <c r="WGS25"/>
      <c r="WGT25"/>
      <c r="WGU25"/>
      <c r="WGV25"/>
      <c r="WGW25"/>
      <c r="WGX25"/>
      <c r="WGY25"/>
      <c r="WGZ25"/>
      <c r="WHA25"/>
      <c r="WHB25"/>
      <c r="WHC25"/>
      <c r="WHD25"/>
      <c r="WHE25"/>
      <c r="WHF25"/>
      <c r="WHG25"/>
      <c r="WHH25"/>
      <c r="WHI25"/>
      <c r="WHJ25"/>
      <c r="WHK25"/>
      <c r="WHL25"/>
      <c r="WHM25"/>
      <c r="WHN25"/>
      <c r="WHO25"/>
      <c r="WHP25"/>
      <c r="WHQ25"/>
      <c r="WHR25"/>
      <c r="WHS25"/>
      <c r="WHT25"/>
      <c r="WHU25"/>
      <c r="WHV25"/>
      <c r="WHW25"/>
      <c r="WHX25"/>
      <c r="WHY25"/>
      <c r="WHZ25"/>
      <c r="WIA25"/>
      <c r="WIB25"/>
      <c r="WIC25"/>
      <c r="WID25"/>
      <c r="WIE25"/>
      <c r="WIF25"/>
      <c r="WIG25"/>
      <c r="WIH25"/>
      <c r="WII25"/>
      <c r="WIJ25"/>
      <c r="WIK25"/>
      <c r="WIL25"/>
      <c r="WIM25"/>
      <c r="WIN25"/>
      <c r="WIO25"/>
      <c r="WIP25"/>
      <c r="WIQ25"/>
      <c r="WIR25"/>
      <c r="WIS25"/>
      <c r="WIT25"/>
      <c r="WIU25"/>
      <c r="WIV25"/>
      <c r="WIW25"/>
      <c r="WIX25"/>
      <c r="WIY25"/>
      <c r="WIZ25"/>
      <c r="WJA25"/>
      <c r="WJB25"/>
      <c r="WJC25"/>
      <c r="WJD25"/>
      <c r="WJE25"/>
      <c r="WJF25"/>
      <c r="WJG25"/>
      <c r="WJH25"/>
      <c r="WJI25"/>
      <c r="WJJ25"/>
      <c r="WJK25"/>
      <c r="WJL25"/>
      <c r="WJM25"/>
      <c r="WJN25"/>
      <c r="WJO25"/>
      <c r="WJP25"/>
      <c r="WJQ25"/>
      <c r="WJR25"/>
      <c r="WJS25"/>
      <c r="WJT25"/>
      <c r="WJU25"/>
      <c r="WJV25"/>
      <c r="WJW25"/>
      <c r="WJX25"/>
      <c r="WJY25"/>
      <c r="WJZ25"/>
      <c r="WKA25"/>
      <c r="WKB25"/>
      <c r="WKC25"/>
      <c r="WKD25"/>
      <c r="WKE25"/>
      <c r="WKF25"/>
      <c r="WKG25"/>
      <c r="WKH25"/>
      <c r="WKI25"/>
      <c r="WKJ25"/>
      <c r="WKK25"/>
      <c r="WKL25"/>
      <c r="WKM25"/>
      <c r="WKN25"/>
      <c r="WKO25"/>
      <c r="WKP25"/>
      <c r="WKQ25"/>
      <c r="WKR25"/>
      <c r="WKS25"/>
      <c r="WKT25"/>
      <c r="WKU25"/>
      <c r="WKV25"/>
      <c r="WKW25"/>
      <c r="WKX25"/>
      <c r="WKY25"/>
      <c r="WKZ25"/>
      <c r="WLA25"/>
      <c r="WLB25"/>
      <c r="WLC25"/>
      <c r="WLD25"/>
      <c r="WLE25"/>
      <c r="WLF25"/>
      <c r="WLG25"/>
      <c r="WLH25"/>
      <c r="WLI25"/>
      <c r="WLJ25"/>
      <c r="WLK25"/>
      <c r="WLL25"/>
      <c r="WLM25"/>
      <c r="WLN25"/>
      <c r="WLO25"/>
      <c r="WLP25"/>
      <c r="WLQ25"/>
      <c r="WLR25"/>
      <c r="WLS25"/>
      <c r="WLT25"/>
      <c r="WLU25"/>
      <c r="WLV25"/>
      <c r="WLW25"/>
      <c r="WLX25"/>
      <c r="WLY25"/>
      <c r="WLZ25"/>
      <c r="WMA25"/>
      <c r="WMB25"/>
      <c r="WMC25"/>
      <c r="WMD25"/>
      <c r="WME25"/>
      <c r="WMF25"/>
      <c r="WMG25"/>
      <c r="WMH25"/>
      <c r="WMI25"/>
      <c r="WMJ25"/>
      <c r="WMK25"/>
      <c r="WML25"/>
      <c r="WMM25"/>
      <c r="WMN25"/>
      <c r="WMO25"/>
      <c r="WMP25"/>
      <c r="WMQ25"/>
      <c r="WMR25"/>
      <c r="WMS25"/>
      <c r="WMT25"/>
      <c r="WMU25"/>
      <c r="WMV25"/>
      <c r="WMW25"/>
      <c r="WMX25"/>
      <c r="WMY25"/>
      <c r="WMZ25"/>
      <c r="WNA25"/>
      <c r="WNB25"/>
      <c r="WNC25"/>
      <c r="WND25"/>
      <c r="WNE25"/>
      <c r="WNF25"/>
      <c r="WNG25"/>
      <c r="WNH25"/>
      <c r="WNI25"/>
      <c r="WNJ25"/>
      <c r="WNK25"/>
      <c r="WNL25"/>
      <c r="WNM25"/>
      <c r="WNN25"/>
      <c r="WNO25"/>
      <c r="WNP25"/>
      <c r="WNQ25"/>
      <c r="WNR25"/>
      <c r="WNS25"/>
      <c r="WNT25"/>
      <c r="WNU25"/>
      <c r="WNV25"/>
      <c r="WNW25"/>
      <c r="WNX25"/>
      <c r="WNY25"/>
      <c r="WNZ25"/>
      <c r="WOA25"/>
      <c r="WOB25"/>
      <c r="WOC25"/>
      <c r="WOD25"/>
      <c r="WOE25"/>
      <c r="WOF25"/>
      <c r="WOG25"/>
      <c r="WOH25"/>
      <c r="WOI25"/>
      <c r="WOJ25"/>
      <c r="WOK25"/>
      <c r="WOL25"/>
      <c r="WOM25"/>
      <c r="WON25"/>
      <c r="WOO25"/>
      <c r="WOP25"/>
      <c r="WOQ25"/>
      <c r="WOR25"/>
      <c r="WOS25"/>
      <c r="WOT25"/>
      <c r="WOU25"/>
      <c r="WOV25"/>
      <c r="WOW25"/>
      <c r="WOX25"/>
      <c r="WOY25"/>
      <c r="WOZ25"/>
      <c r="WPA25"/>
      <c r="WPB25"/>
      <c r="WPC25"/>
      <c r="WPD25"/>
      <c r="WPE25"/>
      <c r="WPF25"/>
      <c r="WPG25"/>
      <c r="WPH25"/>
      <c r="WPI25"/>
      <c r="WPJ25"/>
      <c r="WPK25"/>
      <c r="WPL25"/>
      <c r="WPM25"/>
      <c r="WPN25"/>
      <c r="WPO25"/>
      <c r="WPP25"/>
      <c r="WPQ25"/>
      <c r="WPR25"/>
      <c r="WPS25"/>
      <c r="WPT25"/>
      <c r="WPU25"/>
      <c r="WPV25"/>
      <c r="WPW25"/>
      <c r="WPX25"/>
      <c r="WPY25"/>
      <c r="WPZ25"/>
      <c r="WQA25"/>
      <c r="WQB25"/>
      <c r="WQC25"/>
      <c r="WQD25"/>
      <c r="WQE25"/>
      <c r="WQF25"/>
      <c r="WQG25"/>
      <c r="WQH25"/>
      <c r="WQI25"/>
      <c r="WQJ25"/>
      <c r="WQK25"/>
      <c r="WQL25"/>
      <c r="WQM25"/>
      <c r="WQN25"/>
      <c r="WQO25"/>
      <c r="WQP25"/>
      <c r="WQQ25"/>
      <c r="WQR25"/>
      <c r="WQS25"/>
      <c r="WQT25"/>
      <c r="WQU25"/>
      <c r="WQV25"/>
      <c r="WQW25"/>
      <c r="WQX25"/>
      <c r="WQY25"/>
      <c r="WQZ25"/>
      <c r="WRA25"/>
      <c r="WRB25"/>
      <c r="WRC25"/>
      <c r="WRD25"/>
      <c r="WRE25"/>
      <c r="WRF25"/>
      <c r="WRG25"/>
      <c r="WRH25"/>
      <c r="WRI25"/>
      <c r="WRJ25"/>
      <c r="WRK25"/>
      <c r="WRL25"/>
      <c r="WRM25"/>
      <c r="WRN25"/>
      <c r="WRO25"/>
      <c r="WRP25"/>
      <c r="WRQ25"/>
      <c r="WRR25"/>
      <c r="WRS25"/>
      <c r="WRT25"/>
      <c r="WRU25"/>
      <c r="WRV25"/>
      <c r="WRW25"/>
      <c r="WRX25"/>
      <c r="WRY25"/>
      <c r="WRZ25"/>
      <c r="WSA25"/>
      <c r="WSB25"/>
      <c r="WSC25"/>
      <c r="WSD25"/>
      <c r="WSE25"/>
      <c r="WSF25"/>
      <c r="WSG25"/>
      <c r="WSH25"/>
      <c r="WSI25"/>
      <c r="WSJ25"/>
      <c r="WSK25"/>
      <c r="WSL25"/>
      <c r="WSM25"/>
      <c r="WSN25"/>
      <c r="WSO25"/>
      <c r="WSP25"/>
      <c r="WSQ25"/>
      <c r="WSR25"/>
      <c r="WSS25"/>
      <c r="WST25"/>
      <c r="WSU25"/>
      <c r="WSV25"/>
      <c r="WSW25"/>
      <c r="WSX25"/>
      <c r="WSY25"/>
      <c r="WSZ25"/>
      <c r="WTA25"/>
      <c r="WTB25"/>
      <c r="WTC25"/>
      <c r="WTD25"/>
      <c r="WTE25"/>
      <c r="WTF25"/>
      <c r="WTG25"/>
      <c r="WTH25"/>
      <c r="WTI25"/>
      <c r="WTJ25"/>
      <c r="WTK25"/>
      <c r="WTL25"/>
      <c r="WTM25"/>
      <c r="WTN25"/>
      <c r="WTO25"/>
      <c r="WTP25"/>
      <c r="WTQ25"/>
      <c r="WTR25"/>
      <c r="WTS25"/>
      <c r="WTT25"/>
      <c r="WTU25"/>
      <c r="WTV25"/>
      <c r="WTW25"/>
      <c r="WTX25"/>
      <c r="WTY25"/>
      <c r="WTZ25"/>
      <c r="WUA25"/>
      <c r="WUB25"/>
      <c r="WUC25"/>
      <c r="WUD25"/>
      <c r="WUE25"/>
      <c r="WUF25"/>
      <c r="WUG25"/>
      <c r="WUH25"/>
      <c r="WUI25"/>
      <c r="WUJ25"/>
      <c r="WUK25"/>
      <c r="WUL25"/>
      <c r="WUM25"/>
      <c r="WUN25"/>
      <c r="WUO25"/>
      <c r="WUP25"/>
      <c r="WUQ25"/>
      <c r="WUR25"/>
      <c r="WUS25"/>
      <c r="WUT25"/>
      <c r="WUU25"/>
      <c r="WUV25"/>
      <c r="WUW25"/>
      <c r="WUX25"/>
      <c r="WUY25"/>
      <c r="WUZ25"/>
      <c r="WVA25"/>
      <c r="WVB25"/>
      <c r="WVC25"/>
      <c r="WVD25"/>
      <c r="WVE25"/>
      <c r="WVF25"/>
      <c r="WVG25"/>
      <c r="WVH25"/>
      <c r="WVI25"/>
      <c r="WVJ25"/>
      <c r="WVK25"/>
      <c r="WVL25"/>
      <c r="WVM25"/>
      <c r="WVN25"/>
      <c r="WVO25"/>
      <c r="WVP25"/>
      <c r="WVQ25"/>
      <c r="WVR25"/>
      <c r="WVS25"/>
      <c r="WVT25"/>
      <c r="WVU25"/>
      <c r="WVV25"/>
      <c r="WVW25"/>
      <c r="WVX25"/>
      <c r="WVY25"/>
      <c r="WVZ25"/>
      <c r="WWA25"/>
      <c r="WWB25"/>
      <c r="WWC25"/>
      <c r="WWD25"/>
      <c r="WWE25"/>
      <c r="WWF25"/>
      <c r="WWG25"/>
      <c r="WWH25"/>
      <c r="WWI25"/>
      <c r="WWJ25"/>
      <c r="WWK25"/>
      <c r="WWL25"/>
      <c r="WWM25"/>
      <c r="WWN25"/>
      <c r="WWO25"/>
      <c r="WWP25"/>
      <c r="WWQ25"/>
      <c r="WWR25"/>
      <c r="WWS25"/>
      <c r="WWT25"/>
      <c r="WWU25"/>
      <c r="WWV25"/>
      <c r="WWW25"/>
      <c r="WWX25"/>
      <c r="WWY25"/>
      <c r="WWZ25"/>
      <c r="WXA25"/>
      <c r="WXB25"/>
      <c r="WXC25"/>
      <c r="WXD25"/>
      <c r="WXE25"/>
      <c r="WXF25"/>
      <c r="WXG25"/>
      <c r="WXH25"/>
      <c r="WXI25"/>
      <c r="WXJ25"/>
      <c r="WXK25"/>
      <c r="WXL25"/>
      <c r="WXM25"/>
      <c r="WXN25"/>
      <c r="WXO25"/>
      <c r="WXP25"/>
      <c r="WXQ25"/>
      <c r="WXR25"/>
      <c r="WXS25"/>
      <c r="WXT25"/>
      <c r="WXU25"/>
      <c r="WXV25"/>
      <c r="WXW25"/>
      <c r="WXX25"/>
      <c r="WXY25"/>
      <c r="WXZ25"/>
      <c r="WYA25"/>
      <c r="WYB25"/>
      <c r="WYC25"/>
      <c r="WYD25"/>
      <c r="WYE25"/>
      <c r="WYF25"/>
      <c r="WYG25"/>
      <c r="WYH25"/>
      <c r="WYI25"/>
      <c r="WYJ25"/>
      <c r="WYK25"/>
      <c r="WYL25"/>
      <c r="WYM25"/>
      <c r="WYN25"/>
      <c r="WYO25"/>
      <c r="WYP25"/>
      <c r="WYQ25"/>
      <c r="WYR25"/>
      <c r="WYS25"/>
      <c r="WYT25"/>
      <c r="WYU25"/>
      <c r="WYV25"/>
      <c r="WYW25"/>
      <c r="WYX25"/>
      <c r="WYY25"/>
      <c r="WYZ25"/>
      <c r="WZA25"/>
      <c r="WZB25"/>
      <c r="WZC25"/>
      <c r="WZD25"/>
      <c r="WZE25"/>
      <c r="WZF25"/>
      <c r="WZG25"/>
      <c r="WZH25"/>
      <c r="WZI25"/>
      <c r="WZJ25"/>
      <c r="WZK25"/>
      <c r="WZL25"/>
      <c r="WZM25"/>
      <c r="WZN25"/>
      <c r="WZO25"/>
      <c r="WZP25"/>
      <c r="WZQ25"/>
      <c r="WZR25"/>
      <c r="WZS25"/>
      <c r="WZT25"/>
      <c r="WZU25"/>
      <c r="WZV25"/>
      <c r="WZW25"/>
      <c r="WZX25"/>
      <c r="WZY25"/>
      <c r="WZZ25"/>
      <c r="XAA25"/>
      <c r="XAB25"/>
      <c r="XAC25"/>
      <c r="XAD25"/>
      <c r="XAE25"/>
      <c r="XAF25"/>
      <c r="XAG25"/>
      <c r="XAH25"/>
      <c r="XAI25"/>
      <c r="XAJ25"/>
      <c r="XAK25"/>
      <c r="XAL25"/>
      <c r="XAM25"/>
      <c r="XAN25"/>
      <c r="XAO25"/>
      <c r="XAP25"/>
      <c r="XAQ25"/>
      <c r="XAR25"/>
      <c r="XAS25"/>
      <c r="XAT25"/>
      <c r="XAU25"/>
      <c r="XAV25"/>
      <c r="XAW25"/>
      <c r="XAX25"/>
      <c r="XAY25"/>
      <c r="XAZ25"/>
      <c r="XBA25"/>
      <c r="XBB25"/>
      <c r="XBC25"/>
      <c r="XBD25"/>
      <c r="XBE25"/>
      <c r="XBF25"/>
      <c r="XBG25"/>
      <c r="XBH25"/>
      <c r="XBI25"/>
      <c r="XBJ25"/>
      <c r="XBK25"/>
      <c r="XBL25"/>
      <c r="XBM25"/>
      <c r="XBN25"/>
      <c r="XBO25"/>
      <c r="XBP25"/>
      <c r="XBQ25"/>
      <c r="XBR25"/>
      <c r="XBS25"/>
      <c r="XBT25"/>
      <c r="XBU25"/>
      <c r="XBV25"/>
      <c r="XBW25"/>
      <c r="XBX25"/>
      <c r="XBY25"/>
      <c r="XBZ25"/>
      <c r="XCA25"/>
      <c r="XCB25"/>
      <c r="XCC25"/>
      <c r="XCD25"/>
      <c r="XCE25"/>
      <c r="XCF25"/>
      <c r="XCG25"/>
      <c r="XCH25"/>
      <c r="XCI25"/>
      <c r="XCJ25"/>
      <c r="XCK25"/>
      <c r="XCL25"/>
      <c r="XCM25"/>
      <c r="XCN25"/>
      <c r="XCO25"/>
      <c r="XCP25"/>
      <c r="XCQ25"/>
      <c r="XCR25"/>
      <c r="XCS25"/>
      <c r="XCT25"/>
      <c r="XCU25"/>
      <c r="XCV25"/>
      <c r="XCW25"/>
      <c r="XCX25"/>
      <c r="XCY25"/>
      <c r="XCZ25"/>
      <c r="XDA25"/>
      <c r="XDB25"/>
      <c r="XDC25"/>
      <c r="XDD25"/>
      <c r="XDE25"/>
      <c r="XDF25"/>
      <c r="XDG25"/>
      <c r="XDH25"/>
      <c r="XDI25"/>
      <c r="XDJ25"/>
      <c r="XDK25"/>
      <c r="XDL25"/>
      <c r="XDM25"/>
      <c r="XDN25"/>
      <c r="XDO25"/>
      <c r="XDP25"/>
      <c r="XDQ25"/>
      <c r="XDR25"/>
      <c r="XDS25"/>
      <c r="XDT25"/>
      <c r="XDU25"/>
      <c r="XDV25"/>
      <c r="XDW25"/>
      <c r="XDX25"/>
      <c r="XDY25"/>
      <c r="XDZ25"/>
      <c r="XEA25"/>
      <c r="XEB25"/>
      <c r="XEC25"/>
      <c r="XED25"/>
      <c r="XEE25"/>
      <c r="XEF25"/>
      <c r="XEG25"/>
      <c r="XEH25"/>
      <c r="XEI25"/>
      <c r="XEJ25"/>
      <c r="XEK25"/>
      <c r="XEL25"/>
      <c r="XEM25"/>
      <c r="XEN25"/>
      <c r="XEO25"/>
      <c r="XEP25"/>
      <c r="XEQ25"/>
      <c r="XER25"/>
      <c r="XES25"/>
      <c r="XET25"/>
      <c r="XEU25"/>
      <c r="XEV25"/>
      <c r="XEW25"/>
      <c r="XEX25"/>
      <c r="XEY25"/>
      <c r="XEZ25"/>
      <c r="XFA25"/>
      <c r="XFB25"/>
      <c r="XFC25"/>
      <c r="XFD25"/>
    </row>
    <row r="26" spans="1:16384" s="1" customFormat="1" ht="45.75" customHeight="1">
      <c r="A26" s="1275" t="str">
        <f>VLOOKUP(B26,FillHome_OO[],2,FALSE)</f>
        <v>Output 2.1 - Selected institutions have strengthened technical and operational capacities to mainstream child and gender-sensitive disaster-risk reduction into national and local development policies</v>
      </c>
      <c r="B26" s="531" t="str">
        <f>VLOOKUP(Tablo_MonitoringTable[[#This Row],[Indicators Numbering (can be hidden)]],IndicNumbering[],4,FALSE)</f>
        <v>Output 2.1</v>
      </c>
      <c r="C26" s="1274"/>
      <c r="D26" s="531" t="str">
        <f t="array" ref="D26">INDEX(CO_indicators_list[], SMALL(IF(CO_Indic_List='1_Entry_Table'!$B$16,ROW(CO_Indic_List)-7),ROWS(D$6:D26)),8)</f>
        <v>2.1.1 - Percentage of selected national institutions that integrate risk reduction in their policies, strategies and budgets with a gender perspective</v>
      </c>
      <c r="E26" s="531" t="str">
        <f t="array" ref="E26">INDEX(CO_indicators_list[], SMALL(IF(CO_Indic_List='1_Entry_Table'!$B$16,ROW(CO_Indic_List)-7),ROWS(E$6:E26)),3)</f>
        <v>Indicator 2.1.1</v>
      </c>
      <c r="F26" s="210"/>
      <c r="G26" s="194"/>
      <c r="H26" s="203">
        <f>VLOOKUP(Tablo_MonitoringTable[[#This Row],[Indicators Numbering (can be hidden)]],Data_collection_table,8,FALSE)</f>
        <v>0</v>
      </c>
      <c r="I26" s="198">
        <f>VLOOKUP(Tablo_MonitoringTable[[#This Row],[Indicators Numbering (can be hidden)]],Data_collection_table,10,FALSE)</f>
        <v>0</v>
      </c>
      <c r="J26" s="202">
        <f>VLOOKUP(Tablo_MonitoringTable[[#This Row],[Indicators Numbering (can be hidden)]],Data_collection_table,11,FALSE)</f>
        <v>0</v>
      </c>
      <c r="K26" s="195">
        <f>VLOOKUP(Tablo_MonitoringTable[[#This Row],[Indicators Numbering (can be hidden)]],Data_collection_table,12,FALSE)</f>
        <v>0</v>
      </c>
      <c r="L26" s="204">
        <f t="shared" si="0"/>
        <v>0</v>
      </c>
      <c r="M26" s="196">
        <f>VLOOKUP(Tablo_MonitoringTable[[#This Row],[Indicators Numbering (can be hidden)]],Data_collection_table,13,FALSE)</f>
        <v>0</v>
      </c>
      <c r="N26" s="195">
        <f>VLOOKUP(Tablo_MonitoringTable[[#This Row],[Indicators Numbering (can be hidden)]],Data_collection_table,14,FALSE)</f>
        <v>0</v>
      </c>
      <c r="O26" s="204">
        <f t="shared" si="1"/>
        <v>0</v>
      </c>
      <c r="P26" s="196">
        <f>VLOOKUP(Tablo_MonitoringTable[[#This Row],[Indicators Numbering (can be hidden)]],Data_collection_table,15,FALSE)</f>
        <v>0</v>
      </c>
      <c r="Q26" s="195">
        <f>VLOOKUP(Tablo_MonitoringTable[[#This Row],[Indicators Numbering (can be hidden)]],Data_collection_table,16,FALSE)</f>
        <v>0</v>
      </c>
      <c r="R26" s="204">
        <f t="shared" si="2"/>
        <v>0</v>
      </c>
      <c r="S26" s="196">
        <f>VLOOKUP(Tablo_MonitoringTable[[#This Row],[Indicators Numbering (can be hidden)]],Data_collection_table,17,FALSE)</f>
        <v>0</v>
      </c>
      <c r="T26" s="195">
        <f>VLOOKUP(Tablo_MonitoringTable[[#This Row],[Indicators Numbering (can be hidden)]],Data_collection_table,18,FALSE)</f>
        <v>0</v>
      </c>
      <c r="U26" s="204">
        <f t="shared" si="3"/>
        <v>0</v>
      </c>
      <c r="V26" s="196">
        <f>VLOOKUP(Tablo_MonitoringTable[[#This Row],[Indicators Numbering (can be hidden)]],Data_collection_table,19,FALSE)</f>
        <v>0</v>
      </c>
      <c r="W26" s="195">
        <f>VLOOKUP(Tablo_MonitoringTable[[#This Row],[Indicators Numbering (can be hidden)]],Data_collection_table,20,FALSE)</f>
        <v>0</v>
      </c>
      <c r="X26" s="204">
        <f t="shared" si="4"/>
        <v>0</v>
      </c>
      <c r="Y26" s="196">
        <f>VLOOKUP(Tablo_MonitoringTable[[#This Row],[Indicators Numbering (can be hidden)]],Data_collection_table,21,FALSE)</f>
        <v>0</v>
      </c>
      <c r="Z26" s="195">
        <f>VLOOKUP(Tablo_MonitoringTable[[#This Row],[Indicators Numbering (can be hidden)]],Data_collection_table,22,FALSE)</f>
        <v>0</v>
      </c>
      <c r="AA26" s="207">
        <f t="shared" si="5"/>
        <v>0</v>
      </c>
      <c r="AB26" s="192">
        <f>VLOOKUP(Tablo_MonitoringTable[[#This Row],[Indicators Numbering (can be hidden)]],Data_collection_table,23,FALSE)</f>
        <v>0</v>
      </c>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c r="IW26"/>
      <c r="IX26"/>
      <c r="IY26"/>
      <c r="IZ26"/>
      <c r="JA26"/>
      <c r="JB26"/>
      <c r="JC26"/>
      <c r="JD26"/>
      <c r="JE26"/>
      <c r="JF26"/>
      <c r="JG26"/>
      <c r="JH26"/>
      <c r="JI26"/>
      <c r="JJ26"/>
      <c r="JK26"/>
      <c r="JL26"/>
      <c r="JM26"/>
      <c r="JN26"/>
      <c r="JO26"/>
      <c r="JP26"/>
      <c r="JQ26"/>
      <c r="JR26"/>
      <c r="JS26"/>
      <c r="JT26"/>
      <c r="JU26"/>
      <c r="JV26"/>
      <c r="JW26"/>
      <c r="JX26"/>
      <c r="JY26"/>
      <c r="JZ26"/>
      <c r="KA26"/>
      <c r="KB26"/>
      <c r="KC26"/>
      <c r="KD26"/>
      <c r="KE26"/>
      <c r="KF26"/>
      <c r="KG26"/>
      <c r="KH26"/>
      <c r="KI26"/>
      <c r="KJ26"/>
      <c r="KK26"/>
      <c r="KL26"/>
      <c r="KM26"/>
      <c r="KN26"/>
      <c r="KO26"/>
      <c r="KP26"/>
      <c r="KQ26"/>
      <c r="KR26"/>
      <c r="KS26"/>
      <c r="KT26"/>
      <c r="KU26"/>
      <c r="KV26"/>
      <c r="KW26"/>
      <c r="KX26"/>
      <c r="KY26"/>
      <c r="KZ26"/>
      <c r="LA26"/>
      <c r="LB26"/>
      <c r="LC26"/>
      <c r="LD26"/>
      <c r="LE26"/>
      <c r="LF26"/>
      <c r="LG26"/>
      <c r="LH26"/>
      <c r="LI26"/>
      <c r="LJ26"/>
      <c r="LK26"/>
      <c r="LL26"/>
      <c r="LM26"/>
      <c r="LN26"/>
      <c r="LO26"/>
      <c r="LP26"/>
      <c r="LQ26"/>
      <c r="LR26"/>
      <c r="LS26"/>
      <c r="LT26"/>
      <c r="LU26"/>
      <c r="LV26"/>
      <c r="LW26"/>
      <c r="LX26"/>
      <c r="LY26"/>
      <c r="LZ26"/>
      <c r="MA26"/>
      <c r="MB26"/>
      <c r="MC26"/>
      <c r="MD26"/>
      <c r="ME26"/>
      <c r="MF26"/>
      <c r="MG26"/>
      <c r="MH26"/>
      <c r="MI26"/>
      <c r="MJ26"/>
      <c r="MK26"/>
      <c r="ML26"/>
      <c r="MM26"/>
      <c r="MN26"/>
      <c r="MO26"/>
      <c r="MP26"/>
      <c r="MQ26"/>
      <c r="MR26"/>
      <c r="MS26"/>
      <c r="MT26"/>
      <c r="MU26"/>
      <c r="MV26"/>
      <c r="MW26"/>
      <c r="MX26"/>
      <c r="MY26"/>
      <c r="MZ26"/>
      <c r="NA26"/>
      <c r="NB26"/>
      <c r="NC26"/>
      <c r="ND26"/>
      <c r="NE26"/>
      <c r="NF26"/>
      <c r="NG26"/>
      <c r="NH26"/>
      <c r="NI26"/>
      <c r="NJ26"/>
      <c r="NK26"/>
      <c r="NL26"/>
      <c r="NM26"/>
      <c r="NN26"/>
      <c r="NO26"/>
      <c r="NP26"/>
      <c r="NQ26"/>
      <c r="NR26"/>
      <c r="NS26"/>
      <c r="NT26"/>
      <c r="NU26"/>
      <c r="NV26"/>
      <c r="NW26"/>
      <c r="NX26"/>
      <c r="NY26"/>
      <c r="NZ26"/>
      <c r="OA26"/>
      <c r="OB26"/>
      <c r="OC26"/>
      <c r="OD26"/>
      <c r="OE26"/>
      <c r="OF26"/>
      <c r="OG26"/>
      <c r="OH26"/>
      <c r="OI26"/>
      <c r="OJ26"/>
      <c r="OK26"/>
      <c r="OL26"/>
      <c r="OM26"/>
      <c r="ON26"/>
      <c r="OO26"/>
      <c r="OP26"/>
      <c r="OQ26"/>
      <c r="OR26"/>
      <c r="OS26"/>
      <c r="OT26"/>
      <c r="OU26"/>
      <c r="OV26"/>
      <c r="OW26"/>
      <c r="OX26"/>
      <c r="OY26"/>
      <c r="OZ26"/>
      <c r="PA26"/>
      <c r="PB26"/>
      <c r="PC26"/>
      <c r="PD26"/>
      <c r="PE26"/>
      <c r="PF26"/>
      <c r="PG26"/>
      <c r="PH26"/>
      <c r="PI26"/>
      <c r="PJ26"/>
      <c r="PK26"/>
      <c r="PL26"/>
      <c r="PM26"/>
      <c r="PN26"/>
      <c r="PO26"/>
      <c r="PP26"/>
      <c r="PQ26"/>
      <c r="PR26"/>
      <c r="PS26"/>
      <c r="PT26"/>
      <c r="PU26"/>
      <c r="PV26"/>
      <c r="PW26"/>
      <c r="PX26"/>
      <c r="PY26"/>
      <c r="PZ26"/>
      <c r="QA26"/>
      <c r="QB26"/>
      <c r="QC26"/>
      <c r="QD26"/>
      <c r="QE26"/>
      <c r="QF26"/>
      <c r="QG26"/>
      <c r="QH26"/>
      <c r="QI26"/>
      <c r="QJ26"/>
      <c r="QK26"/>
      <c r="QL26"/>
      <c r="QM26"/>
      <c r="QN26"/>
      <c r="QO26"/>
      <c r="QP26"/>
      <c r="QQ26"/>
      <c r="QR26"/>
      <c r="QS26"/>
      <c r="QT26"/>
      <c r="QU26"/>
      <c r="QV26"/>
      <c r="QW26"/>
      <c r="QX26"/>
      <c r="QY26"/>
      <c r="QZ26"/>
      <c r="RA26"/>
      <c r="RB26"/>
      <c r="RC26"/>
      <c r="RD26"/>
      <c r="RE26"/>
      <c r="RF26"/>
      <c r="RG26"/>
      <c r="RH26"/>
      <c r="RI26"/>
      <c r="RJ26"/>
      <c r="RK26"/>
      <c r="RL26"/>
      <c r="RM26"/>
      <c r="RN26"/>
      <c r="RO26"/>
      <c r="RP26"/>
      <c r="RQ26"/>
      <c r="RR26"/>
      <c r="RS26"/>
      <c r="RT26"/>
      <c r="RU26"/>
      <c r="RV26"/>
      <c r="RW26"/>
      <c r="RX26"/>
      <c r="RY26"/>
      <c r="RZ26"/>
      <c r="SA26"/>
      <c r="SB26"/>
      <c r="SC26"/>
      <c r="SD26"/>
      <c r="SE26"/>
      <c r="SF26"/>
      <c r="SG26"/>
      <c r="SH26"/>
      <c r="SI26"/>
      <c r="SJ26"/>
      <c r="SK26"/>
      <c r="SL26"/>
      <c r="SM26"/>
      <c r="SN26"/>
      <c r="SO26"/>
      <c r="SP26"/>
      <c r="SQ26"/>
      <c r="SR26"/>
      <c r="SS26"/>
      <c r="ST26"/>
      <c r="SU26"/>
      <c r="SV26"/>
      <c r="SW26"/>
      <c r="SX26"/>
      <c r="SY26"/>
      <c r="SZ26"/>
      <c r="TA26"/>
      <c r="TB26"/>
      <c r="TC26"/>
      <c r="TD26"/>
      <c r="TE26"/>
      <c r="TF26"/>
      <c r="TG26"/>
      <c r="TH26"/>
      <c r="TI26"/>
      <c r="TJ26"/>
      <c r="TK26"/>
      <c r="TL26"/>
      <c r="TM26"/>
      <c r="TN26"/>
      <c r="TO26"/>
      <c r="TP26"/>
      <c r="TQ26"/>
      <c r="TR26"/>
      <c r="TS26"/>
      <c r="TT26"/>
      <c r="TU26"/>
      <c r="TV26"/>
      <c r="TW26"/>
      <c r="TX26"/>
      <c r="TY26"/>
      <c r="TZ26"/>
      <c r="UA26"/>
      <c r="UB26"/>
      <c r="UC26"/>
      <c r="UD26"/>
      <c r="UE26"/>
      <c r="UF26"/>
      <c r="UG26"/>
      <c r="UH26"/>
      <c r="UI26"/>
      <c r="UJ26"/>
      <c r="UK26"/>
      <c r="UL26"/>
      <c r="UM26"/>
      <c r="UN26"/>
      <c r="UO26"/>
      <c r="UP26"/>
      <c r="UQ26"/>
      <c r="UR26"/>
      <c r="US26"/>
      <c r="UT26"/>
      <c r="UU26"/>
      <c r="UV26"/>
      <c r="UW26"/>
      <c r="UX26"/>
      <c r="UY26"/>
      <c r="UZ26"/>
      <c r="VA26"/>
      <c r="VB26"/>
      <c r="VC26"/>
      <c r="VD26"/>
      <c r="VE26"/>
      <c r="VF26"/>
      <c r="VG26"/>
      <c r="VH26"/>
      <c r="VI26"/>
      <c r="VJ26"/>
      <c r="VK26"/>
      <c r="VL26"/>
      <c r="VM26"/>
      <c r="VN26"/>
      <c r="VO26"/>
      <c r="VP26"/>
      <c r="VQ26"/>
      <c r="VR26"/>
      <c r="VS26"/>
      <c r="VT26"/>
      <c r="VU26"/>
      <c r="VV26"/>
      <c r="VW26"/>
      <c r="VX26"/>
      <c r="VY26"/>
      <c r="VZ26"/>
      <c r="WA26"/>
      <c r="WB26"/>
      <c r="WC26"/>
      <c r="WD26"/>
      <c r="WE26"/>
      <c r="WF26"/>
      <c r="WG26"/>
      <c r="WH26"/>
      <c r="WI26"/>
      <c r="WJ26"/>
      <c r="WK26"/>
      <c r="WL26"/>
      <c r="WM26"/>
      <c r="WN26"/>
      <c r="WO26"/>
      <c r="WP26"/>
      <c r="WQ26"/>
      <c r="WR26"/>
      <c r="WS26"/>
      <c r="WT26"/>
      <c r="WU26"/>
      <c r="WV26"/>
      <c r="WW26"/>
      <c r="WX26"/>
      <c r="WY26"/>
      <c r="WZ26"/>
      <c r="XA26"/>
      <c r="XB26"/>
      <c r="XC26"/>
      <c r="XD26"/>
      <c r="XE26"/>
      <c r="XF26"/>
      <c r="XG26"/>
      <c r="XH26"/>
      <c r="XI26"/>
      <c r="XJ26"/>
      <c r="XK26"/>
      <c r="XL26"/>
      <c r="XM26"/>
      <c r="XN26"/>
      <c r="XO26"/>
      <c r="XP26"/>
      <c r="XQ26"/>
      <c r="XR26"/>
      <c r="XS26"/>
      <c r="XT26"/>
      <c r="XU26"/>
      <c r="XV26"/>
      <c r="XW26"/>
      <c r="XX26"/>
      <c r="XY26"/>
      <c r="XZ26"/>
      <c r="YA26"/>
      <c r="YB26"/>
      <c r="YC26"/>
      <c r="YD26"/>
      <c r="YE26"/>
      <c r="YF26"/>
      <c r="YG26"/>
      <c r="YH26"/>
      <c r="YI26"/>
      <c r="YJ26"/>
      <c r="YK26"/>
      <c r="YL26"/>
      <c r="YM26"/>
      <c r="YN26"/>
      <c r="YO26"/>
      <c r="YP26"/>
      <c r="YQ26"/>
      <c r="YR26"/>
      <c r="YS26"/>
      <c r="YT26"/>
      <c r="YU26"/>
      <c r="YV26"/>
      <c r="YW26"/>
      <c r="YX26"/>
      <c r="YY26"/>
      <c r="YZ26"/>
      <c r="ZA26"/>
      <c r="ZB26"/>
      <c r="ZC26"/>
      <c r="ZD26"/>
      <c r="ZE26"/>
      <c r="ZF26"/>
      <c r="ZG26"/>
      <c r="ZH26"/>
      <c r="ZI26"/>
      <c r="ZJ26"/>
      <c r="ZK26"/>
      <c r="ZL26"/>
      <c r="ZM26"/>
      <c r="ZN26"/>
      <c r="ZO26"/>
      <c r="ZP26"/>
      <c r="ZQ26"/>
      <c r="ZR26"/>
      <c r="ZS26"/>
      <c r="ZT26"/>
      <c r="ZU26"/>
      <c r="ZV26"/>
      <c r="ZW26"/>
      <c r="ZX26"/>
      <c r="ZY26"/>
      <c r="ZZ26"/>
      <c r="AAA26"/>
      <c r="AAB26"/>
      <c r="AAC26"/>
      <c r="AAD26"/>
      <c r="AAE26"/>
      <c r="AAF26"/>
      <c r="AAG26"/>
      <c r="AAH26"/>
      <c r="AAI26"/>
      <c r="AAJ26"/>
      <c r="AAK26"/>
      <c r="AAL26"/>
      <c r="AAM26"/>
      <c r="AAN26"/>
      <c r="AAO26"/>
      <c r="AAP26"/>
      <c r="AAQ26"/>
      <c r="AAR26"/>
      <c r="AAS26"/>
      <c r="AAT26"/>
      <c r="AAU26"/>
      <c r="AAV26"/>
      <c r="AAW26"/>
      <c r="AAX26"/>
      <c r="AAY26"/>
      <c r="AAZ26"/>
      <c r="ABA26"/>
      <c r="ABB26"/>
      <c r="ABC26"/>
      <c r="ABD26"/>
      <c r="ABE26"/>
      <c r="ABF26"/>
      <c r="ABG26"/>
      <c r="ABH26"/>
      <c r="ABI26"/>
      <c r="ABJ26"/>
      <c r="ABK26"/>
      <c r="ABL26"/>
      <c r="ABM26"/>
      <c r="ABN26"/>
      <c r="ABO26"/>
      <c r="ABP26"/>
      <c r="ABQ26"/>
      <c r="ABR26"/>
      <c r="ABS26"/>
      <c r="ABT26"/>
      <c r="ABU26"/>
      <c r="ABV26"/>
      <c r="ABW26"/>
      <c r="ABX26"/>
      <c r="ABY26"/>
      <c r="ABZ26"/>
      <c r="ACA26"/>
      <c r="ACB26"/>
      <c r="ACC26"/>
      <c r="ACD26"/>
      <c r="ACE26"/>
      <c r="ACF26"/>
      <c r="ACG26"/>
      <c r="ACH26"/>
      <c r="ACI26"/>
      <c r="ACJ26"/>
      <c r="ACK26"/>
      <c r="ACL26"/>
      <c r="ACM26"/>
      <c r="ACN26"/>
      <c r="ACO26"/>
      <c r="ACP26"/>
      <c r="ACQ26"/>
      <c r="ACR26"/>
      <c r="ACS26"/>
      <c r="ACT26"/>
      <c r="ACU26"/>
      <c r="ACV26"/>
      <c r="ACW26"/>
      <c r="ACX26"/>
      <c r="ACY26"/>
      <c r="ACZ26"/>
      <c r="ADA26"/>
      <c r="ADB26"/>
      <c r="ADC26"/>
      <c r="ADD26"/>
      <c r="ADE26"/>
      <c r="ADF26"/>
      <c r="ADG26"/>
      <c r="ADH26"/>
      <c r="ADI26"/>
      <c r="ADJ26"/>
      <c r="ADK26"/>
      <c r="ADL26"/>
      <c r="ADM26"/>
      <c r="ADN26"/>
      <c r="ADO26"/>
      <c r="ADP26"/>
      <c r="ADQ26"/>
      <c r="ADR26"/>
      <c r="ADS26"/>
      <c r="ADT26"/>
      <c r="ADU26"/>
      <c r="ADV26"/>
      <c r="ADW26"/>
      <c r="ADX26"/>
      <c r="ADY26"/>
      <c r="ADZ26"/>
      <c r="AEA26"/>
      <c r="AEB26"/>
      <c r="AEC26"/>
      <c r="AED26"/>
      <c r="AEE26"/>
      <c r="AEF26"/>
      <c r="AEG26"/>
      <c r="AEH26"/>
      <c r="AEI26"/>
      <c r="AEJ26"/>
      <c r="AEK26"/>
      <c r="AEL26"/>
      <c r="AEM26"/>
      <c r="AEN26"/>
      <c r="AEO26"/>
      <c r="AEP26"/>
      <c r="AEQ26"/>
      <c r="AER26"/>
      <c r="AES26"/>
      <c r="AET26"/>
      <c r="AEU26"/>
      <c r="AEV26"/>
      <c r="AEW26"/>
      <c r="AEX26"/>
      <c r="AEY26"/>
      <c r="AEZ26"/>
      <c r="AFA26"/>
      <c r="AFB26"/>
      <c r="AFC26"/>
      <c r="AFD26"/>
      <c r="AFE26"/>
      <c r="AFF26"/>
      <c r="AFG26"/>
      <c r="AFH26"/>
      <c r="AFI26"/>
      <c r="AFJ26"/>
      <c r="AFK26"/>
      <c r="AFL26"/>
      <c r="AFM26"/>
      <c r="AFN26"/>
      <c r="AFO26"/>
      <c r="AFP26"/>
      <c r="AFQ26"/>
      <c r="AFR26"/>
      <c r="AFS26"/>
      <c r="AFT26"/>
      <c r="AFU26"/>
      <c r="AFV26"/>
      <c r="AFW26"/>
      <c r="AFX26"/>
      <c r="AFY26"/>
      <c r="AFZ26"/>
      <c r="AGA26"/>
      <c r="AGB26"/>
      <c r="AGC26"/>
      <c r="AGD26"/>
      <c r="AGE26"/>
      <c r="AGF26"/>
      <c r="AGG26"/>
      <c r="AGH26"/>
      <c r="AGI26"/>
      <c r="AGJ26"/>
      <c r="AGK26"/>
      <c r="AGL26"/>
      <c r="AGM26"/>
      <c r="AGN26"/>
      <c r="AGO26"/>
      <c r="AGP26"/>
      <c r="AGQ26"/>
      <c r="AGR26"/>
      <c r="AGS26"/>
      <c r="AGT26"/>
      <c r="AGU26"/>
      <c r="AGV26"/>
      <c r="AGW26"/>
      <c r="AGX26"/>
      <c r="AGY26"/>
      <c r="AGZ26"/>
      <c r="AHA26"/>
      <c r="AHB26"/>
      <c r="AHC26"/>
      <c r="AHD26"/>
      <c r="AHE26"/>
      <c r="AHF26"/>
      <c r="AHG26"/>
      <c r="AHH26"/>
      <c r="AHI26"/>
      <c r="AHJ26"/>
      <c r="AHK26"/>
      <c r="AHL26"/>
      <c r="AHM26"/>
      <c r="AHN26"/>
      <c r="AHO26"/>
      <c r="AHP26"/>
      <c r="AHQ26"/>
      <c r="AHR26"/>
      <c r="AHS26"/>
      <c r="AHT26"/>
      <c r="AHU26"/>
      <c r="AHV26"/>
      <c r="AHW26"/>
      <c r="AHX26"/>
      <c r="AHY26"/>
      <c r="AHZ26"/>
      <c r="AIA26"/>
      <c r="AIB26"/>
      <c r="AIC26"/>
      <c r="AID26"/>
      <c r="AIE26"/>
      <c r="AIF26"/>
      <c r="AIG26"/>
      <c r="AIH26"/>
      <c r="AII26"/>
      <c r="AIJ26"/>
      <c r="AIK26"/>
      <c r="AIL26"/>
      <c r="AIM26"/>
      <c r="AIN26"/>
      <c r="AIO26"/>
      <c r="AIP26"/>
      <c r="AIQ26"/>
      <c r="AIR26"/>
      <c r="AIS26"/>
      <c r="AIT26"/>
      <c r="AIU26"/>
      <c r="AIV26"/>
      <c r="AIW26"/>
      <c r="AIX26"/>
      <c r="AIY26"/>
      <c r="AIZ26"/>
      <c r="AJA26"/>
      <c r="AJB26"/>
      <c r="AJC26"/>
      <c r="AJD26"/>
      <c r="AJE26"/>
      <c r="AJF26"/>
      <c r="AJG26"/>
      <c r="AJH26"/>
      <c r="AJI26"/>
      <c r="AJJ26"/>
      <c r="AJK26"/>
      <c r="AJL26"/>
      <c r="AJM26"/>
      <c r="AJN26"/>
      <c r="AJO26"/>
      <c r="AJP26"/>
      <c r="AJQ26"/>
      <c r="AJR26"/>
      <c r="AJS26"/>
      <c r="AJT26"/>
      <c r="AJU26"/>
      <c r="AJV26"/>
      <c r="AJW26"/>
      <c r="AJX26"/>
      <c r="AJY26"/>
      <c r="AJZ26"/>
      <c r="AKA26"/>
      <c r="AKB26"/>
      <c r="AKC26"/>
      <c r="AKD26"/>
      <c r="AKE26"/>
      <c r="AKF26"/>
      <c r="AKG26"/>
      <c r="AKH26"/>
      <c r="AKI26"/>
      <c r="AKJ26"/>
      <c r="AKK26"/>
      <c r="AKL26"/>
      <c r="AKM26"/>
      <c r="AKN26"/>
      <c r="AKO26"/>
      <c r="AKP26"/>
      <c r="AKQ26"/>
      <c r="AKR26"/>
      <c r="AKS26"/>
      <c r="AKT26"/>
      <c r="AKU26"/>
      <c r="AKV26"/>
      <c r="AKW26"/>
      <c r="AKX26"/>
      <c r="AKY26"/>
      <c r="AKZ26"/>
      <c r="ALA26"/>
      <c r="ALB26"/>
      <c r="ALC26"/>
      <c r="ALD26"/>
      <c r="ALE26"/>
      <c r="ALF26"/>
      <c r="ALG26"/>
      <c r="ALH26"/>
      <c r="ALI26"/>
      <c r="ALJ26"/>
      <c r="ALK26"/>
      <c r="ALL26"/>
      <c r="ALM26"/>
      <c r="ALN26"/>
      <c r="ALO26"/>
      <c r="ALP26"/>
      <c r="ALQ26"/>
      <c r="ALR26"/>
      <c r="ALS26"/>
      <c r="ALT26"/>
      <c r="ALU26"/>
      <c r="ALV26"/>
      <c r="ALW26"/>
      <c r="ALX26"/>
      <c r="ALY26"/>
      <c r="ALZ26"/>
      <c r="AMA26"/>
      <c r="AMB26"/>
      <c r="AMC26"/>
      <c r="AMD26"/>
      <c r="AME26"/>
      <c r="AMF26"/>
      <c r="AMG26"/>
      <c r="AMH26"/>
      <c r="AMI26"/>
      <c r="AMJ26"/>
      <c r="AMK26"/>
      <c r="AML26"/>
      <c r="AMM26"/>
      <c r="AMN26"/>
      <c r="AMO26"/>
      <c r="AMP26"/>
      <c r="AMQ26"/>
      <c r="AMR26"/>
      <c r="AMS26"/>
      <c r="AMT26"/>
      <c r="AMU26"/>
      <c r="AMV26"/>
      <c r="AMW26"/>
      <c r="AMX26"/>
      <c r="AMY26"/>
      <c r="AMZ26"/>
      <c r="ANA26"/>
      <c r="ANB26"/>
      <c r="ANC26"/>
      <c r="AND26"/>
      <c r="ANE26"/>
      <c r="ANF26"/>
      <c r="ANG26"/>
      <c r="ANH26"/>
      <c r="ANI26"/>
      <c r="ANJ26"/>
      <c r="ANK26"/>
      <c r="ANL26"/>
      <c r="ANM26"/>
      <c r="ANN26"/>
      <c r="ANO26"/>
      <c r="ANP26"/>
      <c r="ANQ26"/>
      <c r="ANR26"/>
      <c r="ANS26"/>
      <c r="ANT26"/>
      <c r="ANU26"/>
      <c r="ANV26"/>
      <c r="ANW26"/>
      <c r="ANX26"/>
      <c r="ANY26"/>
      <c r="ANZ26"/>
      <c r="AOA26"/>
      <c r="AOB26"/>
      <c r="AOC26"/>
      <c r="AOD26"/>
      <c r="AOE26"/>
      <c r="AOF26"/>
      <c r="AOG26"/>
      <c r="AOH26"/>
      <c r="AOI26"/>
      <c r="AOJ26"/>
      <c r="AOK26"/>
      <c r="AOL26"/>
      <c r="AOM26"/>
      <c r="AON26"/>
      <c r="AOO26"/>
      <c r="AOP26"/>
      <c r="AOQ26"/>
      <c r="AOR26"/>
      <c r="AOS26"/>
      <c r="AOT26"/>
      <c r="AOU26"/>
      <c r="AOV26"/>
      <c r="AOW26"/>
      <c r="AOX26"/>
      <c r="AOY26"/>
      <c r="AOZ26"/>
      <c r="APA26"/>
      <c r="APB26"/>
      <c r="APC26"/>
      <c r="APD26"/>
      <c r="APE26"/>
      <c r="APF26"/>
      <c r="APG26"/>
      <c r="APH26"/>
      <c r="API26"/>
      <c r="APJ26"/>
      <c r="APK26"/>
      <c r="APL26"/>
      <c r="APM26"/>
      <c r="APN26"/>
      <c r="APO26"/>
      <c r="APP26"/>
      <c r="APQ26"/>
      <c r="APR26"/>
      <c r="APS26"/>
      <c r="APT26"/>
      <c r="APU26"/>
      <c r="APV26"/>
      <c r="APW26"/>
      <c r="APX26"/>
      <c r="APY26"/>
      <c r="APZ26"/>
      <c r="AQA26"/>
      <c r="AQB26"/>
      <c r="AQC26"/>
      <c r="AQD26"/>
      <c r="AQE26"/>
      <c r="AQF26"/>
      <c r="AQG26"/>
      <c r="AQH26"/>
      <c r="AQI26"/>
      <c r="AQJ26"/>
      <c r="AQK26"/>
      <c r="AQL26"/>
      <c r="AQM26"/>
      <c r="AQN26"/>
      <c r="AQO26"/>
      <c r="AQP26"/>
      <c r="AQQ26"/>
      <c r="AQR26"/>
      <c r="AQS26"/>
      <c r="AQT26"/>
      <c r="AQU26"/>
      <c r="AQV26"/>
      <c r="AQW26"/>
      <c r="AQX26"/>
      <c r="AQY26"/>
      <c r="AQZ26"/>
      <c r="ARA26"/>
      <c r="ARB26"/>
      <c r="ARC26"/>
      <c r="ARD26"/>
      <c r="ARE26"/>
      <c r="ARF26"/>
      <c r="ARG26"/>
      <c r="ARH26"/>
      <c r="ARI26"/>
      <c r="ARJ26"/>
      <c r="ARK26"/>
      <c r="ARL26"/>
      <c r="ARM26"/>
      <c r="ARN26"/>
      <c r="ARO26"/>
      <c r="ARP26"/>
      <c r="ARQ26"/>
      <c r="ARR26"/>
      <c r="ARS26"/>
      <c r="ART26"/>
      <c r="ARU26"/>
      <c r="ARV26"/>
      <c r="ARW26"/>
      <c r="ARX26"/>
      <c r="ARY26"/>
      <c r="ARZ26"/>
      <c r="ASA26"/>
      <c r="ASB26"/>
      <c r="ASC26"/>
      <c r="ASD26"/>
      <c r="ASE26"/>
      <c r="ASF26"/>
      <c r="ASG26"/>
      <c r="ASH26"/>
      <c r="ASI26"/>
      <c r="ASJ26"/>
      <c r="ASK26"/>
      <c r="ASL26"/>
      <c r="ASM26"/>
      <c r="ASN26"/>
      <c r="ASO26"/>
      <c r="ASP26"/>
      <c r="ASQ26"/>
      <c r="ASR26"/>
      <c r="ASS26"/>
      <c r="AST26"/>
      <c r="ASU26"/>
      <c r="ASV26"/>
      <c r="ASW26"/>
      <c r="ASX26"/>
      <c r="ASY26"/>
      <c r="ASZ26"/>
      <c r="ATA26"/>
      <c r="ATB26"/>
      <c r="ATC26"/>
      <c r="ATD26"/>
      <c r="ATE26"/>
      <c r="ATF26"/>
      <c r="ATG26"/>
      <c r="ATH26"/>
      <c r="ATI26"/>
      <c r="ATJ26"/>
      <c r="ATK26"/>
      <c r="ATL26"/>
      <c r="ATM26"/>
      <c r="ATN26"/>
      <c r="ATO26"/>
      <c r="ATP26"/>
      <c r="ATQ26"/>
      <c r="ATR26"/>
      <c r="ATS26"/>
      <c r="ATT26"/>
      <c r="ATU26"/>
      <c r="ATV26"/>
      <c r="ATW26"/>
      <c r="ATX26"/>
      <c r="ATY26"/>
      <c r="ATZ26"/>
      <c r="AUA26"/>
      <c r="AUB26"/>
      <c r="AUC26"/>
      <c r="AUD26"/>
      <c r="AUE26"/>
      <c r="AUF26"/>
      <c r="AUG26"/>
      <c r="AUH26"/>
      <c r="AUI26"/>
      <c r="AUJ26"/>
      <c r="AUK26"/>
      <c r="AUL26"/>
      <c r="AUM26"/>
      <c r="AUN26"/>
      <c r="AUO26"/>
      <c r="AUP26"/>
      <c r="AUQ26"/>
      <c r="AUR26"/>
      <c r="AUS26"/>
      <c r="AUT26"/>
      <c r="AUU26"/>
      <c r="AUV26"/>
      <c r="AUW26"/>
      <c r="AUX26"/>
      <c r="AUY26"/>
      <c r="AUZ26"/>
      <c r="AVA26"/>
      <c r="AVB26"/>
      <c r="AVC26"/>
      <c r="AVD26"/>
      <c r="AVE26"/>
      <c r="AVF26"/>
      <c r="AVG26"/>
      <c r="AVH26"/>
      <c r="AVI26"/>
      <c r="AVJ26"/>
      <c r="AVK26"/>
      <c r="AVL26"/>
      <c r="AVM26"/>
      <c r="AVN26"/>
      <c r="AVO26"/>
      <c r="AVP26"/>
      <c r="AVQ26"/>
      <c r="AVR26"/>
      <c r="AVS26"/>
      <c r="AVT26"/>
      <c r="AVU26"/>
      <c r="AVV26"/>
      <c r="AVW26"/>
      <c r="AVX26"/>
      <c r="AVY26"/>
      <c r="AVZ26"/>
      <c r="AWA26"/>
      <c r="AWB26"/>
      <c r="AWC26"/>
      <c r="AWD26"/>
      <c r="AWE26"/>
      <c r="AWF26"/>
      <c r="AWG26"/>
      <c r="AWH26"/>
      <c r="AWI26"/>
      <c r="AWJ26"/>
      <c r="AWK26"/>
      <c r="AWL26"/>
      <c r="AWM26"/>
      <c r="AWN26"/>
      <c r="AWO26"/>
      <c r="AWP26"/>
      <c r="AWQ26"/>
      <c r="AWR26"/>
      <c r="AWS26"/>
      <c r="AWT26"/>
      <c r="AWU26"/>
      <c r="AWV26"/>
      <c r="AWW26"/>
      <c r="AWX26"/>
      <c r="AWY26"/>
      <c r="AWZ26"/>
      <c r="AXA26"/>
      <c r="AXB26"/>
      <c r="AXC26"/>
      <c r="AXD26"/>
      <c r="AXE26"/>
      <c r="AXF26"/>
      <c r="AXG26"/>
      <c r="AXH26"/>
      <c r="AXI26"/>
      <c r="AXJ26"/>
      <c r="AXK26"/>
      <c r="AXL26"/>
      <c r="AXM26"/>
      <c r="AXN26"/>
      <c r="AXO26"/>
      <c r="AXP26"/>
      <c r="AXQ26"/>
      <c r="AXR26"/>
      <c r="AXS26"/>
      <c r="AXT26"/>
      <c r="AXU26"/>
      <c r="AXV26"/>
      <c r="AXW26"/>
      <c r="AXX26"/>
      <c r="AXY26"/>
      <c r="AXZ26"/>
      <c r="AYA26"/>
      <c r="AYB26"/>
      <c r="AYC26"/>
      <c r="AYD26"/>
      <c r="AYE26"/>
      <c r="AYF26"/>
      <c r="AYG26"/>
      <c r="AYH26"/>
      <c r="AYI26"/>
      <c r="AYJ26"/>
      <c r="AYK26"/>
      <c r="AYL26"/>
      <c r="AYM26"/>
      <c r="AYN26"/>
      <c r="AYO26"/>
      <c r="AYP26"/>
      <c r="AYQ26"/>
      <c r="AYR26"/>
      <c r="AYS26"/>
      <c r="AYT26"/>
      <c r="AYU26"/>
      <c r="AYV26"/>
      <c r="AYW26"/>
      <c r="AYX26"/>
      <c r="AYY26"/>
      <c r="AYZ26"/>
      <c r="AZA26"/>
      <c r="AZB26"/>
      <c r="AZC26"/>
      <c r="AZD26"/>
      <c r="AZE26"/>
      <c r="AZF26"/>
      <c r="AZG26"/>
      <c r="AZH26"/>
      <c r="AZI26"/>
      <c r="AZJ26"/>
      <c r="AZK26"/>
      <c r="AZL26"/>
      <c r="AZM26"/>
      <c r="AZN26"/>
      <c r="AZO26"/>
      <c r="AZP26"/>
      <c r="AZQ26"/>
      <c r="AZR26"/>
      <c r="AZS26"/>
      <c r="AZT26"/>
      <c r="AZU26"/>
      <c r="AZV26"/>
      <c r="AZW26"/>
      <c r="AZX26"/>
      <c r="AZY26"/>
      <c r="AZZ26"/>
      <c r="BAA26"/>
      <c r="BAB26"/>
      <c r="BAC26"/>
      <c r="BAD26"/>
      <c r="BAE26"/>
      <c r="BAF26"/>
      <c r="BAG26"/>
      <c r="BAH26"/>
      <c r="BAI26"/>
      <c r="BAJ26"/>
      <c r="BAK26"/>
      <c r="BAL26"/>
      <c r="BAM26"/>
      <c r="BAN26"/>
      <c r="BAO26"/>
      <c r="BAP26"/>
      <c r="BAQ26"/>
      <c r="BAR26"/>
      <c r="BAS26"/>
      <c r="BAT26"/>
      <c r="BAU26"/>
      <c r="BAV26"/>
      <c r="BAW26"/>
      <c r="BAX26"/>
      <c r="BAY26"/>
      <c r="BAZ26"/>
      <c r="BBA26"/>
      <c r="BBB26"/>
      <c r="BBC26"/>
      <c r="BBD26"/>
      <c r="BBE26"/>
      <c r="BBF26"/>
      <c r="BBG26"/>
      <c r="BBH26"/>
      <c r="BBI26"/>
      <c r="BBJ26"/>
      <c r="BBK26"/>
      <c r="BBL26"/>
      <c r="BBM26"/>
      <c r="BBN26"/>
      <c r="BBO26"/>
      <c r="BBP26"/>
      <c r="BBQ26"/>
      <c r="BBR26"/>
      <c r="BBS26"/>
      <c r="BBT26"/>
      <c r="BBU26"/>
      <c r="BBV26"/>
      <c r="BBW26"/>
      <c r="BBX26"/>
      <c r="BBY26"/>
      <c r="BBZ26"/>
      <c r="BCA26"/>
      <c r="BCB26"/>
      <c r="BCC26"/>
      <c r="BCD26"/>
      <c r="BCE26"/>
      <c r="BCF26"/>
      <c r="BCG26"/>
      <c r="BCH26"/>
      <c r="BCI26"/>
      <c r="BCJ26"/>
      <c r="BCK26"/>
      <c r="BCL26"/>
      <c r="BCM26"/>
      <c r="BCN26"/>
      <c r="BCO26"/>
      <c r="BCP26"/>
      <c r="BCQ26"/>
      <c r="BCR26"/>
      <c r="BCS26"/>
      <c r="BCT26"/>
      <c r="BCU26"/>
      <c r="BCV26"/>
      <c r="BCW26"/>
      <c r="BCX26"/>
      <c r="BCY26"/>
      <c r="BCZ26"/>
      <c r="BDA26"/>
      <c r="BDB26"/>
      <c r="BDC26"/>
      <c r="BDD26"/>
      <c r="BDE26"/>
      <c r="BDF26"/>
      <c r="BDG26"/>
      <c r="BDH26"/>
      <c r="BDI26"/>
      <c r="BDJ26"/>
      <c r="BDK26"/>
      <c r="BDL26"/>
      <c r="BDM26"/>
      <c r="BDN26"/>
      <c r="BDO26"/>
      <c r="BDP26"/>
      <c r="BDQ26"/>
      <c r="BDR26"/>
      <c r="BDS26"/>
      <c r="BDT26"/>
      <c r="BDU26"/>
      <c r="BDV26"/>
      <c r="BDW26"/>
      <c r="BDX26"/>
      <c r="BDY26"/>
      <c r="BDZ26"/>
      <c r="BEA26"/>
      <c r="BEB26"/>
      <c r="BEC26"/>
      <c r="BED26"/>
      <c r="BEE26"/>
      <c r="BEF26"/>
      <c r="BEG26"/>
      <c r="BEH26"/>
      <c r="BEI26"/>
      <c r="BEJ26"/>
      <c r="BEK26"/>
      <c r="BEL26"/>
      <c r="BEM26"/>
      <c r="BEN26"/>
      <c r="BEO26"/>
      <c r="BEP26"/>
      <c r="BEQ26"/>
      <c r="BER26"/>
      <c r="BES26"/>
      <c r="BET26"/>
      <c r="BEU26"/>
      <c r="BEV26"/>
      <c r="BEW26"/>
      <c r="BEX26"/>
      <c r="BEY26"/>
      <c r="BEZ26"/>
      <c r="BFA26"/>
      <c r="BFB26"/>
      <c r="BFC26"/>
      <c r="BFD26"/>
      <c r="BFE26"/>
      <c r="BFF26"/>
      <c r="BFG26"/>
      <c r="BFH26"/>
      <c r="BFI26"/>
      <c r="BFJ26"/>
      <c r="BFK26"/>
      <c r="BFL26"/>
      <c r="BFM26"/>
      <c r="BFN26"/>
      <c r="BFO26"/>
      <c r="BFP26"/>
      <c r="BFQ26"/>
      <c r="BFR26"/>
      <c r="BFS26"/>
      <c r="BFT26"/>
      <c r="BFU26"/>
      <c r="BFV26"/>
      <c r="BFW26"/>
      <c r="BFX26"/>
      <c r="BFY26"/>
      <c r="BFZ26"/>
      <c r="BGA26"/>
      <c r="BGB26"/>
      <c r="BGC26"/>
      <c r="BGD26"/>
      <c r="BGE26"/>
      <c r="BGF26"/>
      <c r="BGG26"/>
      <c r="BGH26"/>
      <c r="BGI26"/>
      <c r="BGJ26"/>
      <c r="BGK26"/>
      <c r="BGL26"/>
      <c r="BGM26"/>
      <c r="BGN26"/>
      <c r="BGO26"/>
      <c r="BGP26"/>
      <c r="BGQ26"/>
      <c r="BGR26"/>
      <c r="BGS26"/>
      <c r="BGT26"/>
      <c r="BGU26"/>
      <c r="BGV26"/>
      <c r="BGW26"/>
      <c r="BGX26"/>
      <c r="BGY26"/>
      <c r="BGZ26"/>
      <c r="BHA26"/>
      <c r="BHB26"/>
      <c r="BHC26"/>
      <c r="BHD26"/>
      <c r="BHE26"/>
      <c r="BHF26"/>
      <c r="BHG26"/>
      <c r="BHH26"/>
      <c r="BHI26"/>
      <c r="BHJ26"/>
      <c r="BHK26"/>
      <c r="BHL26"/>
      <c r="BHM26"/>
      <c r="BHN26"/>
      <c r="BHO26"/>
      <c r="BHP26"/>
      <c r="BHQ26"/>
      <c r="BHR26"/>
      <c r="BHS26"/>
      <c r="BHT26"/>
      <c r="BHU26"/>
      <c r="BHV26"/>
      <c r="BHW26"/>
      <c r="BHX26"/>
      <c r="BHY26"/>
      <c r="BHZ26"/>
      <c r="BIA26"/>
      <c r="BIB26"/>
      <c r="BIC26"/>
      <c r="BID26"/>
      <c r="BIE26"/>
      <c r="BIF26"/>
      <c r="BIG26"/>
      <c r="BIH26"/>
      <c r="BII26"/>
      <c r="BIJ26"/>
      <c r="BIK26"/>
      <c r="BIL26"/>
      <c r="BIM26"/>
      <c r="BIN26"/>
      <c r="BIO26"/>
      <c r="BIP26"/>
      <c r="BIQ26"/>
      <c r="BIR26"/>
      <c r="BIS26"/>
      <c r="BIT26"/>
      <c r="BIU26"/>
      <c r="BIV26"/>
      <c r="BIW26"/>
      <c r="BIX26"/>
      <c r="BIY26"/>
      <c r="BIZ26"/>
      <c r="BJA26"/>
      <c r="BJB26"/>
      <c r="BJC26"/>
      <c r="BJD26"/>
      <c r="BJE26"/>
      <c r="BJF26"/>
      <c r="BJG26"/>
      <c r="BJH26"/>
      <c r="BJI26"/>
      <c r="BJJ26"/>
      <c r="BJK26"/>
      <c r="BJL26"/>
      <c r="BJM26"/>
      <c r="BJN26"/>
      <c r="BJO26"/>
      <c r="BJP26"/>
      <c r="BJQ26"/>
      <c r="BJR26"/>
      <c r="BJS26"/>
      <c r="BJT26"/>
      <c r="BJU26"/>
      <c r="BJV26"/>
      <c r="BJW26"/>
      <c r="BJX26"/>
      <c r="BJY26"/>
      <c r="BJZ26"/>
      <c r="BKA26"/>
      <c r="BKB26"/>
      <c r="BKC26"/>
      <c r="BKD26"/>
      <c r="BKE26"/>
      <c r="BKF26"/>
      <c r="BKG26"/>
      <c r="BKH26"/>
      <c r="BKI26"/>
      <c r="BKJ26"/>
      <c r="BKK26"/>
      <c r="BKL26"/>
      <c r="BKM26"/>
      <c r="BKN26"/>
      <c r="BKO26"/>
      <c r="BKP26"/>
      <c r="BKQ26"/>
      <c r="BKR26"/>
      <c r="BKS26"/>
      <c r="BKT26"/>
      <c r="BKU26"/>
      <c r="BKV26"/>
      <c r="BKW26"/>
      <c r="BKX26"/>
      <c r="BKY26"/>
      <c r="BKZ26"/>
      <c r="BLA26"/>
      <c r="BLB26"/>
      <c r="BLC26"/>
      <c r="BLD26"/>
      <c r="BLE26"/>
      <c r="BLF26"/>
      <c r="BLG26"/>
      <c r="BLH26"/>
      <c r="BLI26"/>
      <c r="BLJ26"/>
      <c r="BLK26"/>
      <c r="BLL26"/>
      <c r="BLM26"/>
      <c r="BLN26"/>
      <c r="BLO26"/>
      <c r="BLP26"/>
      <c r="BLQ26"/>
      <c r="BLR26"/>
      <c r="BLS26"/>
      <c r="BLT26"/>
      <c r="BLU26"/>
      <c r="BLV26"/>
      <c r="BLW26"/>
      <c r="BLX26"/>
      <c r="BLY26"/>
      <c r="BLZ26"/>
      <c r="BMA26"/>
      <c r="BMB26"/>
      <c r="BMC26"/>
      <c r="BMD26"/>
      <c r="BME26"/>
      <c r="BMF26"/>
      <c r="BMG26"/>
      <c r="BMH26"/>
      <c r="BMI26"/>
      <c r="BMJ26"/>
      <c r="BMK26"/>
      <c r="BML26"/>
      <c r="BMM26"/>
      <c r="BMN26"/>
      <c r="BMO26"/>
      <c r="BMP26"/>
      <c r="BMQ26"/>
      <c r="BMR26"/>
      <c r="BMS26"/>
      <c r="BMT26"/>
      <c r="BMU26"/>
      <c r="BMV26"/>
      <c r="BMW26"/>
      <c r="BMX26"/>
      <c r="BMY26"/>
      <c r="BMZ26"/>
      <c r="BNA26"/>
      <c r="BNB26"/>
      <c r="BNC26"/>
      <c r="BND26"/>
      <c r="BNE26"/>
      <c r="BNF26"/>
      <c r="BNG26"/>
      <c r="BNH26"/>
      <c r="BNI26"/>
      <c r="BNJ26"/>
      <c r="BNK26"/>
      <c r="BNL26"/>
      <c r="BNM26"/>
      <c r="BNN26"/>
      <c r="BNO26"/>
      <c r="BNP26"/>
      <c r="BNQ26"/>
      <c r="BNR26"/>
      <c r="BNS26"/>
      <c r="BNT26"/>
      <c r="BNU26"/>
      <c r="BNV26"/>
      <c r="BNW26"/>
      <c r="BNX26"/>
      <c r="BNY26"/>
      <c r="BNZ26"/>
      <c r="BOA26"/>
      <c r="BOB26"/>
      <c r="BOC26"/>
      <c r="BOD26"/>
      <c r="BOE26"/>
      <c r="BOF26"/>
      <c r="BOG26"/>
      <c r="BOH26"/>
      <c r="BOI26"/>
      <c r="BOJ26"/>
      <c r="BOK26"/>
      <c r="BOL26"/>
      <c r="BOM26"/>
      <c r="BON26"/>
      <c r="BOO26"/>
      <c r="BOP26"/>
      <c r="BOQ26"/>
      <c r="BOR26"/>
      <c r="BOS26"/>
      <c r="BOT26"/>
      <c r="BOU26"/>
      <c r="BOV26"/>
      <c r="BOW26"/>
      <c r="BOX26"/>
      <c r="BOY26"/>
      <c r="BOZ26"/>
      <c r="BPA26"/>
      <c r="BPB26"/>
      <c r="BPC26"/>
      <c r="BPD26"/>
      <c r="BPE26"/>
      <c r="BPF26"/>
      <c r="BPG26"/>
      <c r="BPH26"/>
      <c r="BPI26"/>
      <c r="BPJ26"/>
      <c r="BPK26"/>
      <c r="BPL26"/>
      <c r="BPM26"/>
      <c r="BPN26"/>
      <c r="BPO26"/>
      <c r="BPP26"/>
      <c r="BPQ26"/>
      <c r="BPR26"/>
      <c r="BPS26"/>
      <c r="BPT26"/>
      <c r="BPU26"/>
      <c r="BPV26"/>
      <c r="BPW26"/>
      <c r="BPX26"/>
      <c r="BPY26"/>
      <c r="BPZ26"/>
      <c r="BQA26"/>
      <c r="BQB26"/>
      <c r="BQC26"/>
      <c r="BQD26"/>
      <c r="BQE26"/>
      <c r="BQF26"/>
      <c r="BQG26"/>
      <c r="BQH26"/>
      <c r="BQI26"/>
      <c r="BQJ26"/>
      <c r="BQK26"/>
      <c r="BQL26"/>
      <c r="BQM26"/>
      <c r="BQN26"/>
      <c r="BQO26"/>
      <c r="BQP26"/>
      <c r="BQQ26"/>
      <c r="BQR26"/>
      <c r="BQS26"/>
      <c r="BQT26"/>
      <c r="BQU26"/>
      <c r="BQV26"/>
      <c r="BQW26"/>
      <c r="BQX26"/>
      <c r="BQY26"/>
      <c r="BQZ26"/>
      <c r="BRA26"/>
      <c r="BRB26"/>
      <c r="BRC26"/>
      <c r="BRD26"/>
      <c r="BRE26"/>
      <c r="BRF26"/>
      <c r="BRG26"/>
      <c r="BRH26"/>
      <c r="BRI26"/>
      <c r="BRJ26"/>
      <c r="BRK26"/>
      <c r="BRL26"/>
      <c r="BRM26"/>
      <c r="BRN26"/>
      <c r="BRO26"/>
      <c r="BRP26"/>
      <c r="BRQ26"/>
      <c r="BRR26"/>
      <c r="BRS26"/>
      <c r="BRT26"/>
      <c r="BRU26"/>
      <c r="BRV26"/>
      <c r="BRW26"/>
      <c r="BRX26"/>
      <c r="BRY26"/>
      <c r="BRZ26"/>
      <c r="BSA26"/>
      <c r="BSB26"/>
      <c r="BSC26"/>
      <c r="BSD26"/>
      <c r="BSE26"/>
      <c r="BSF26"/>
      <c r="BSG26"/>
      <c r="BSH26"/>
      <c r="BSI26"/>
      <c r="BSJ26"/>
      <c r="BSK26"/>
      <c r="BSL26"/>
      <c r="BSM26"/>
      <c r="BSN26"/>
      <c r="BSO26"/>
      <c r="BSP26"/>
      <c r="BSQ26"/>
      <c r="BSR26"/>
      <c r="BSS26"/>
      <c r="BST26"/>
      <c r="BSU26"/>
      <c r="BSV26"/>
      <c r="BSW26"/>
      <c r="BSX26"/>
      <c r="BSY26"/>
      <c r="BSZ26"/>
      <c r="BTA26"/>
      <c r="BTB26"/>
      <c r="BTC26"/>
      <c r="BTD26"/>
      <c r="BTE26"/>
      <c r="BTF26"/>
      <c r="BTG26"/>
      <c r="BTH26"/>
      <c r="BTI26"/>
      <c r="BTJ26"/>
      <c r="BTK26"/>
      <c r="BTL26"/>
      <c r="BTM26"/>
      <c r="BTN26"/>
      <c r="BTO26"/>
      <c r="BTP26"/>
      <c r="BTQ26"/>
      <c r="BTR26"/>
      <c r="BTS26"/>
      <c r="BTT26"/>
      <c r="BTU26"/>
      <c r="BTV26"/>
      <c r="BTW26"/>
      <c r="BTX26"/>
      <c r="BTY26"/>
      <c r="BTZ26"/>
      <c r="BUA26"/>
      <c r="BUB26"/>
      <c r="BUC26"/>
      <c r="BUD26"/>
      <c r="BUE26"/>
      <c r="BUF26"/>
      <c r="BUG26"/>
      <c r="BUH26"/>
      <c r="BUI26"/>
      <c r="BUJ26"/>
      <c r="BUK26"/>
      <c r="BUL26"/>
      <c r="BUM26"/>
      <c r="BUN26"/>
      <c r="BUO26"/>
      <c r="BUP26"/>
      <c r="BUQ26"/>
      <c r="BUR26"/>
      <c r="BUS26"/>
      <c r="BUT26"/>
      <c r="BUU26"/>
      <c r="BUV26"/>
      <c r="BUW26"/>
      <c r="BUX26"/>
      <c r="BUY26"/>
      <c r="BUZ26"/>
      <c r="BVA26"/>
      <c r="BVB26"/>
      <c r="BVC26"/>
      <c r="BVD26"/>
      <c r="BVE26"/>
      <c r="BVF26"/>
      <c r="BVG26"/>
      <c r="BVH26"/>
      <c r="BVI26"/>
      <c r="BVJ26"/>
      <c r="BVK26"/>
      <c r="BVL26"/>
      <c r="BVM26"/>
      <c r="BVN26"/>
      <c r="BVO26"/>
      <c r="BVP26"/>
      <c r="BVQ26"/>
      <c r="BVR26"/>
      <c r="BVS26"/>
      <c r="BVT26"/>
      <c r="BVU26"/>
      <c r="BVV26"/>
      <c r="BVW26"/>
      <c r="BVX26"/>
      <c r="BVY26"/>
      <c r="BVZ26"/>
      <c r="BWA26"/>
      <c r="BWB26"/>
      <c r="BWC26"/>
      <c r="BWD26"/>
      <c r="BWE26"/>
      <c r="BWF26"/>
      <c r="BWG26"/>
      <c r="BWH26"/>
      <c r="BWI26"/>
      <c r="BWJ26"/>
      <c r="BWK26"/>
      <c r="BWL26"/>
      <c r="BWM26"/>
      <c r="BWN26"/>
      <c r="BWO26"/>
      <c r="BWP26"/>
      <c r="BWQ26"/>
      <c r="BWR26"/>
      <c r="BWS26"/>
      <c r="BWT26"/>
      <c r="BWU26"/>
      <c r="BWV26"/>
      <c r="BWW26"/>
      <c r="BWX26"/>
      <c r="BWY26"/>
      <c r="BWZ26"/>
      <c r="BXA26"/>
      <c r="BXB26"/>
      <c r="BXC26"/>
      <c r="BXD26"/>
      <c r="BXE26"/>
      <c r="BXF26"/>
      <c r="BXG26"/>
      <c r="BXH26"/>
      <c r="BXI26"/>
      <c r="BXJ26"/>
      <c r="BXK26"/>
      <c r="BXL26"/>
      <c r="BXM26"/>
      <c r="BXN26"/>
      <c r="BXO26"/>
      <c r="BXP26"/>
      <c r="BXQ26"/>
      <c r="BXR26"/>
      <c r="BXS26"/>
      <c r="BXT26"/>
      <c r="BXU26"/>
      <c r="BXV26"/>
      <c r="BXW26"/>
      <c r="BXX26"/>
      <c r="BXY26"/>
      <c r="BXZ26"/>
      <c r="BYA26"/>
      <c r="BYB26"/>
      <c r="BYC26"/>
      <c r="BYD26"/>
      <c r="BYE26"/>
      <c r="BYF26"/>
      <c r="BYG26"/>
      <c r="BYH26"/>
      <c r="BYI26"/>
      <c r="BYJ26"/>
      <c r="BYK26"/>
      <c r="BYL26"/>
      <c r="BYM26"/>
      <c r="BYN26"/>
      <c r="BYO26"/>
      <c r="BYP26"/>
      <c r="BYQ26"/>
      <c r="BYR26"/>
      <c r="BYS26"/>
      <c r="BYT26"/>
      <c r="BYU26"/>
      <c r="BYV26"/>
      <c r="BYW26"/>
      <c r="BYX26"/>
      <c r="BYY26"/>
      <c r="BYZ26"/>
      <c r="BZA26"/>
      <c r="BZB26"/>
      <c r="BZC26"/>
      <c r="BZD26"/>
      <c r="BZE26"/>
      <c r="BZF26"/>
      <c r="BZG26"/>
      <c r="BZH26"/>
      <c r="BZI26"/>
      <c r="BZJ26"/>
      <c r="BZK26"/>
      <c r="BZL26"/>
      <c r="BZM26"/>
      <c r="BZN26"/>
      <c r="BZO26"/>
      <c r="BZP26"/>
      <c r="BZQ26"/>
      <c r="BZR26"/>
      <c r="BZS26"/>
      <c r="BZT26"/>
      <c r="BZU26"/>
      <c r="BZV26"/>
      <c r="BZW26"/>
      <c r="BZX26"/>
      <c r="BZY26"/>
      <c r="BZZ26"/>
      <c r="CAA26"/>
      <c r="CAB26"/>
      <c r="CAC26"/>
      <c r="CAD26"/>
      <c r="CAE26"/>
      <c r="CAF26"/>
      <c r="CAG26"/>
      <c r="CAH26"/>
      <c r="CAI26"/>
      <c r="CAJ26"/>
      <c r="CAK26"/>
      <c r="CAL26"/>
      <c r="CAM26"/>
      <c r="CAN26"/>
      <c r="CAO26"/>
      <c r="CAP26"/>
      <c r="CAQ26"/>
      <c r="CAR26"/>
      <c r="CAS26"/>
      <c r="CAT26"/>
      <c r="CAU26"/>
      <c r="CAV26"/>
      <c r="CAW26"/>
      <c r="CAX26"/>
      <c r="CAY26"/>
      <c r="CAZ26"/>
      <c r="CBA26"/>
      <c r="CBB26"/>
      <c r="CBC26"/>
      <c r="CBD26"/>
      <c r="CBE26"/>
      <c r="CBF26"/>
      <c r="CBG26"/>
      <c r="CBH26"/>
      <c r="CBI26"/>
      <c r="CBJ26"/>
      <c r="CBK26"/>
      <c r="CBL26"/>
      <c r="CBM26"/>
      <c r="CBN26"/>
      <c r="CBO26"/>
      <c r="CBP26"/>
      <c r="CBQ26"/>
      <c r="CBR26"/>
      <c r="CBS26"/>
      <c r="CBT26"/>
      <c r="CBU26"/>
      <c r="CBV26"/>
      <c r="CBW26"/>
      <c r="CBX26"/>
      <c r="CBY26"/>
      <c r="CBZ26"/>
      <c r="CCA26"/>
      <c r="CCB26"/>
      <c r="CCC26"/>
      <c r="CCD26"/>
      <c r="CCE26"/>
      <c r="CCF26"/>
      <c r="CCG26"/>
      <c r="CCH26"/>
      <c r="CCI26"/>
      <c r="CCJ26"/>
      <c r="CCK26"/>
      <c r="CCL26"/>
      <c r="CCM26"/>
      <c r="CCN26"/>
      <c r="CCO26"/>
      <c r="CCP26"/>
      <c r="CCQ26"/>
      <c r="CCR26"/>
      <c r="CCS26"/>
      <c r="CCT26"/>
      <c r="CCU26"/>
      <c r="CCV26"/>
      <c r="CCW26"/>
      <c r="CCX26"/>
      <c r="CCY26"/>
      <c r="CCZ26"/>
      <c r="CDA26"/>
      <c r="CDB26"/>
      <c r="CDC26"/>
      <c r="CDD26"/>
      <c r="CDE26"/>
      <c r="CDF26"/>
      <c r="CDG26"/>
      <c r="CDH26"/>
      <c r="CDI26"/>
      <c r="CDJ26"/>
      <c r="CDK26"/>
      <c r="CDL26"/>
      <c r="CDM26"/>
      <c r="CDN26"/>
      <c r="CDO26"/>
      <c r="CDP26"/>
      <c r="CDQ26"/>
      <c r="CDR26"/>
      <c r="CDS26"/>
      <c r="CDT26"/>
      <c r="CDU26"/>
      <c r="CDV26"/>
      <c r="CDW26"/>
      <c r="CDX26"/>
      <c r="CDY26"/>
      <c r="CDZ26"/>
      <c r="CEA26"/>
      <c r="CEB26"/>
      <c r="CEC26"/>
      <c r="CED26"/>
      <c r="CEE26"/>
      <c r="CEF26"/>
      <c r="CEG26"/>
      <c r="CEH26"/>
      <c r="CEI26"/>
      <c r="CEJ26"/>
      <c r="CEK26"/>
      <c r="CEL26"/>
      <c r="CEM26"/>
      <c r="CEN26"/>
      <c r="CEO26"/>
      <c r="CEP26"/>
      <c r="CEQ26"/>
      <c r="CER26"/>
      <c r="CES26"/>
      <c r="CET26"/>
      <c r="CEU26"/>
      <c r="CEV26"/>
      <c r="CEW26"/>
      <c r="CEX26"/>
      <c r="CEY26"/>
      <c r="CEZ26"/>
      <c r="CFA26"/>
      <c r="CFB26"/>
      <c r="CFC26"/>
      <c r="CFD26"/>
      <c r="CFE26"/>
      <c r="CFF26"/>
      <c r="CFG26"/>
      <c r="CFH26"/>
      <c r="CFI26"/>
      <c r="CFJ26"/>
      <c r="CFK26"/>
      <c r="CFL26"/>
      <c r="CFM26"/>
      <c r="CFN26"/>
      <c r="CFO26"/>
      <c r="CFP26"/>
      <c r="CFQ26"/>
      <c r="CFR26"/>
      <c r="CFS26"/>
      <c r="CFT26"/>
      <c r="CFU26"/>
      <c r="CFV26"/>
      <c r="CFW26"/>
      <c r="CFX26"/>
      <c r="CFY26"/>
      <c r="CFZ26"/>
      <c r="CGA26"/>
      <c r="CGB26"/>
      <c r="CGC26"/>
      <c r="CGD26"/>
      <c r="CGE26"/>
      <c r="CGF26"/>
      <c r="CGG26"/>
      <c r="CGH26"/>
      <c r="CGI26"/>
      <c r="CGJ26"/>
      <c r="CGK26"/>
      <c r="CGL26"/>
      <c r="CGM26"/>
      <c r="CGN26"/>
      <c r="CGO26"/>
      <c r="CGP26"/>
      <c r="CGQ26"/>
      <c r="CGR26"/>
      <c r="CGS26"/>
      <c r="CGT26"/>
      <c r="CGU26"/>
      <c r="CGV26"/>
      <c r="CGW26"/>
      <c r="CGX26"/>
      <c r="CGY26"/>
      <c r="CGZ26"/>
      <c r="CHA26"/>
      <c r="CHB26"/>
      <c r="CHC26"/>
      <c r="CHD26"/>
      <c r="CHE26"/>
      <c r="CHF26"/>
      <c r="CHG26"/>
      <c r="CHH26"/>
      <c r="CHI26"/>
      <c r="CHJ26"/>
      <c r="CHK26"/>
      <c r="CHL26"/>
      <c r="CHM26"/>
      <c r="CHN26"/>
      <c r="CHO26"/>
      <c r="CHP26"/>
      <c r="CHQ26"/>
      <c r="CHR26"/>
      <c r="CHS26"/>
      <c r="CHT26"/>
      <c r="CHU26"/>
      <c r="CHV26"/>
      <c r="CHW26"/>
      <c r="CHX26"/>
      <c r="CHY26"/>
      <c r="CHZ26"/>
      <c r="CIA26"/>
      <c r="CIB26"/>
      <c r="CIC26"/>
      <c r="CID26"/>
      <c r="CIE26"/>
      <c r="CIF26"/>
      <c r="CIG26"/>
      <c r="CIH26"/>
      <c r="CII26"/>
      <c r="CIJ26"/>
      <c r="CIK26"/>
      <c r="CIL26"/>
      <c r="CIM26"/>
      <c r="CIN26"/>
      <c r="CIO26"/>
      <c r="CIP26"/>
      <c r="CIQ26"/>
      <c r="CIR26"/>
      <c r="CIS26"/>
      <c r="CIT26"/>
      <c r="CIU26"/>
      <c r="CIV26"/>
      <c r="CIW26"/>
      <c r="CIX26"/>
      <c r="CIY26"/>
      <c r="CIZ26"/>
      <c r="CJA26"/>
      <c r="CJB26"/>
      <c r="CJC26"/>
      <c r="CJD26"/>
      <c r="CJE26"/>
      <c r="CJF26"/>
      <c r="CJG26"/>
      <c r="CJH26"/>
      <c r="CJI26"/>
      <c r="CJJ26"/>
      <c r="CJK26"/>
      <c r="CJL26"/>
      <c r="CJM26"/>
      <c r="CJN26"/>
      <c r="CJO26"/>
      <c r="CJP26"/>
      <c r="CJQ26"/>
      <c r="CJR26"/>
      <c r="CJS26"/>
      <c r="CJT26"/>
      <c r="CJU26"/>
      <c r="CJV26"/>
      <c r="CJW26"/>
      <c r="CJX26"/>
      <c r="CJY26"/>
      <c r="CJZ26"/>
      <c r="CKA26"/>
      <c r="CKB26"/>
      <c r="CKC26"/>
      <c r="CKD26"/>
      <c r="CKE26"/>
      <c r="CKF26"/>
      <c r="CKG26"/>
      <c r="CKH26"/>
      <c r="CKI26"/>
      <c r="CKJ26"/>
      <c r="CKK26"/>
      <c r="CKL26"/>
      <c r="CKM26"/>
      <c r="CKN26"/>
      <c r="CKO26"/>
      <c r="CKP26"/>
      <c r="CKQ26"/>
      <c r="CKR26"/>
      <c r="CKS26"/>
      <c r="CKT26"/>
      <c r="CKU26"/>
      <c r="CKV26"/>
      <c r="CKW26"/>
      <c r="CKX26"/>
      <c r="CKY26"/>
      <c r="CKZ26"/>
      <c r="CLA26"/>
      <c r="CLB26"/>
      <c r="CLC26"/>
      <c r="CLD26"/>
      <c r="CLE26"/>
      <c r="CLF26"/>
      <c r="CLG26"/>
      <c r="CLH26"/>
      <c r="CLI26"/>
      <c r="CLJ26"/>
      <c r="CLK26"/>
      <c r="CLL26"/>
      <c r="CLM26"/>
      <c r="CLN26"/>
      <c r="CLO26"/>
      <c r="CLP26"/>
      <c r="CLQ26"/>
      <c r="CLR26"/>
      <c r="CLS26"/>
      <c r="CLT26"/>
      <c r="CLU26"/>
      <c r="CLV26"/>
      <c r="CLW26"/>
      <c r="CLX26"/>
      <c r="CLY26"/>
      <c r="CLZ26"/>
      <c r="CMA26"/>
      <c r="CMB26"/>
      <c r="CMC26"/>
      <c r="CMD26"/>
      <c r="CME26"/>
      <c r="CMF26"/>
      <c r="CMG26"/>
      <c r="CMH26"/>
      <c r="CMI26"/>
      <c r="CMJ26"/>
      <c r="CMK26"/>
      <c r="CML26"/>
      <c r="CMM26"/>
      <c r="CMN26"/>
      <c r="CMO26"/>
      <c r="CMP26"/>
      <c r="CMQ26"/>
      <c r="CMR26"/>
      <c r="CMS26"/>
      <c r="CMT26"/>
      <c r="CMU26"/>
      <c r="CMV26"/>
      <c r="CMW26"/>
      <c r="CMX26"/>
      <c r="CMY26"/>
      <c r="CMZ26"/>
      <c r="CNA26"/>
      <c r="CNB26"/>
      <c r="CNC26"/>
      <c r="CND26"/>
      <c r="CNE26"/>
      <c r="CNF26"/>
      <c r="CNG26"/>
      <c r="CNH26"/>
      <c r="CNI26"/>
      <c r="CNJ26"/>
      <c r="CNK26"/>
      <c r="CNL26"/>
      <c r="CNM26"/>
      <c r="CNN26"/>
      <c r="CNO26"/>
      <c r="CNP26"/>
      <c r="CNQ26"/>
      <c r="CNR26"/>
      <c r="CNS26"/>
      <c r="CNT26"/>
      <c r="CNU26"/>
      <c r="CNV26"/>
      <c r="CNW26"/>
      <c r="CNX26"/>
      <c r="CNY26"/>
      <c r="CNZ26"/>
      <c r="COA26"/>
      <c r="COB26"/>
      <c r="COC26"/>
      <c r="COD26"/>
      <c r="COE26"/>
      <c r="COF26"/>
      <c r="COG26"/>
      <c r="COH26"/>
      <c r="COI26"/>
      <c r="COJ26"/>
      <c r="COK26"/>
      <c r="COL26"/>
      <c r="COM26"/>
      <c r="CON26"/>
      <c r="COO26"/>
      <c r="COP26"/>
      <c r="COQ26"/>
      <c r="COR26"/>
      <c r="COS26"/>
      <c r="COT26"/>
      <c r="COU26"/>
      <c r="COV26"/>
      <c r="COW26"/>
      <c r="COX26"/>
      <c r="COY26"/>
      <c r="COZ26"/>
      <c r="CPA26"/>
      <c r="CPB26"/>
      <c r="CPC26"/>
      <c r="CPD26"/>
      <c r="CPE26"/>
      <c r="CPF26"/>
      <c r="CPG26"/>
      <c r="CPH26"/>
      <c r="CPI26"/>
      <c r="CPJ26"/>
      <c r="CPK26"/>
      <c r="CPL26"/>
      <c r="CPM26"/>
      <c r="CPN26"/>
      <c r="CPO26"/>
      <c r="CPP26"/>
      <c r="CPQ26"/>
      <c r="CPR26"/>
      <c r="CPS26"/>
      <c r="CPT26"/>
      <c r="CPU26"/>
      <c r="CPV26"/>
      <c r="CPW26"/>
      <c r="CPX26"/>
      <c r="CPY26"/>
      <c r="CPZ26"/>
      <c r="CQA26"/>
      <c r="CQB26"/>
      <c r="CQC26"/>
      <c r="CQD26"/>
      <c r="CQE26"/>
      <c r="CQF26"/>
      <c r="CQG26"/>
      <c r="CQH26"/>
      <c r="CQI26"/>
      <c r="CQJ26"/>
      <c r="CQK26"/>
      <c r="CQL26"/>
      <c r="CQM26"/>
      <c r="CQN26"/>
      <c r="CQO26"/>
      <c r="CQP26"/>
      <c r="CQQ26"/>
      <c r="CQR26"/>
      <c r="CQS26"/>
      <c r="CQT26"/>
      <c r="CQU26"/>
      <c r="CQV26"/>
      <c r="CQW26"/>
      <c r="CQX26"/>
      <c r="CQY26"/>
      <c r="CQZ26"/>
      <c r="CRA26"/>
      <c r="CRB26"/>
      <c r="CRC26"/>
      <c r="CRD26"/>
      <c r="CRE26"/>
      <c r="CRF26"/>
      <c r="CRG26"/>
      <c r="CRH26"/>
      <c r="CRI26"/>
      <c r="CRJ26"/>
      <c r="CRK26"/>
      <c r="CRL26"/>
      <c r="CRM26"/>
      <c r="CRN26"/>
      <c r="CRO26"/>
      <c r="CRP26"/>
      <c r="CRQ26"/>
      <c r="CRR26"/>
      <c r="CRS26"/>
      <c r="CRT26"/>
      <c r="CRU26"/>
      <c r="CRV26"/>
      <c r="CRW26"/>
      <c r="CRX26"/>
      <c r="CRY26"/>
      <c r="CRZ26"/>
      <c r="CSA26"/>
      <c r="CSB26"/>
      <c r="CSC26"/>
      <c r="CSD26"/>
      <c r="CSE26"/>
      <c r="CSF26"/>
      <c r="CSG26"/>
      <c r="CSH26"/>
      <c r="CSI26"/>
      <c r="CSJ26"/>
      <c r="CSK26"/>
      <c r="CSL26"/>
      <c r="CSM26"/>
      <c r="CSN26"/>
      <c r="CSO26"/>
      <c r="CSP26"/>
      <c r="CSQ26"/>
      <c r="CSR26"/>
      <c r="CSS26"/>
      <c r="CST26"/>
      <c r="CSU26"/>
      <c r="CSV26"/>
      <c r="CSW26"/>
      <c r="CSX26"/>
      <c r="CSY26"/>
      <c r="CSZ26"/>
      <c r="CTA26"/>
      <c r="CTB26"/>
      <c r="CTC26"/>
      <c r="CTD26"/>
      <c r="CTE26"/>
      <c r="CTF26"/>
      <c r="CTG26"/>
      <c r="CTH26"/>
      <c r="CTI26"/>
      <c r="CTJ26"/>
      <c r="CTK26"/>
      <c r="CTL26"/>
      <c r="CTM26"/>
      <c r="CTN26"/>
      <c r="CTO26"/>
      <c r="CTP26"/>
      <c r="CTQ26"/>
      <c r="CTR26"/>
      <c r="CTS26"/>
      <c r="CTT26"/>
      <c r="CTU26"/>
      <c r="CTV26"/>
      <c r="CTW26"/>
      <c r="CTX26"/>
      <c r="CTY26"/>
      <c r="CTZ26"/>
      <c r="CUA26"/>
      <c r="CUB26"/>
      <c r="CUC26"/>
      <c r="CUD26"/>
      <c r="CUE26"/>
      <c r="CUF26"/>
      <c r="CUG26"/>
      <c r="CUH26"/>
      <c r="CUI26"/>
      <c r="CUJ26"/>
      <c r="CUK26"/>
      <c r="CUL26"/>
      <c r="CUM26"/>
      <c r="CUN26"/>
      <c r="CUO26"/>
      <c r="CUP26"/>
      <c r="CUQ26"/>
      <c r="CUR26"/>
      <c r="CUS26"/>
      <c r="CUT26"/>
      <c r="CUU26"/>
      <c r="CUV26"/>
      <c r="CUW26"/>
      <c r="CUX26"/>
      <c r="CUY26"/>
      <c r="CUZ26"/>
      <c r="CVA26"/>
      <c r="CVB26"/>
      <c r="CVC26"/>
      <c r="CVD26"/>
      <c r="CVE26"/>
      <c r="CVF26"/>
      <c r="CVG26"/>
      <c r="CVH26"/>
      <c r="CVI26"/>
      <c r="CVJ26"/>
      <c r="CVK26"/>
      <c r="CVL26"/>
      <c r="CVM26"/>
      <c r="CVN26"/>
      <c r="CVO26"/>
      <c r="CVP26"/>
      <c r="CVQ26"/>
      <c r="CVR26"/>
      <c r="CVS26"/>
      <c r="CVT26"/>
      <c r="CVU26"/>
      <c r="CVV26"/>
      <c r="CVW26"/>
      <c r="CVX26"/>
      <c r="CVY26"/>
      <c r="CVZ26"/>
      <c r="CWA26"/>
      <c r="CWB26"/>
      <c r="CWC26"/>
      <c r="CWD26"/>
      <c r="CWE26"/>
      <c r="CWF26"/>
      <c r="CWG26"/>
      <c r="CWH26"/>
      <c r="CWI26"/>
      <c r="CWJ26"/>
      <c r="CWK26"/>
      <c r="CWL26"/>
      <c r="CWM26"/>
      <c r="CWN26"/>
      <c r="CWO26"/>
      <c r="CWP26"/>
      <c r="CWQ26"/>
      <c r="CWR26"/>
      <c r="CWS26"/>
      <c r="CWT26"/>
      <c r="CWU26"/>
      <c r="CWV26"/>
      <c r="CWW26"/>
      <c r="CWX26"/>
      <c r="CWY26"/>
      <c r="CWZ26"/>
      <c r="CXA26"/>
      <c r="CXB26"/>
      <c r="CXC26"/>
      <c r="CXD26"/>
      <c r="CXE26"/>
      <c r="CXF26"/>
      <c r="CXG26"/>
      <c r="CXH26"/>
      <c r="CXI26"/>
      <c r="CXJ26"/>
      <c r="CXK26"/>
      <c r="CXL26"/>
      <c r="CXM26"/>
      <c r="CXN26"/>
      <c r="CXO26"/>
      <c r="CXP26"/>
      <c r="CXQ26"/>
      <c r="CXR26"/>
      <c r="CXS26"/>
      <c r="CXT26"/>
      <c r="CXU26"/>
      <c r="CXV26"/>
      <c r="CXW26"/>
      <c r="CXX26"/>
      <c r="CXY26"/>
      <c r="CXZ26"/>
      <c r="CYA26"/>
      <c r="CYB26"/>
      <c r="CYC26"/>
      <c r="CYD26"/>
      <c r="CYE26"/>
      <c r="CYF26"/>
      <c r="CYG26"/>
      <c r="CYH26"/>
      <c r="CYI26"/>
      <c r="CYJ26"/>
      <c r="CYK26"/>
      <c r="CYL26"/>
      <c r="CYM26"/>
      <c r="CYN26"/>
      <c r="CYO26"/>
      <c r="CYP26"/>
      <c r="CYQ26"/>
      <c r="CYR26"/>
      <c r="CYS26"/>
      <c r="CYT26"/>
      <c r="CYU26"/>
      <c r="CYV26"/>
      <c r="CYW26"/>
      <c r="CYX26"/>
      <c r="CYY26"/>
      <c r="CYZ26"/>
      <c r="CZA26"/>
      <c r="CZB26"/>
      <c r="CZC26"/>
      <c r="CZD26"/>
      <c r="CZE26"/>
      <c r="CZF26"/>
      <c r="CZG26"/>
      <c r="CZH26"/>
      <c r="CZI26"/>
      <c r="CZJ26"/>
      <c r="CZK26"/>
      <c r="CZL26"/>
      <c r="CZM26"/>
      <c r="CZN26"/>
      <c r="CZO26"/>
      <c r="CZP26"/>
      <c r="CZQ26"/>
      <c r="CZR26"/>
      <c r="CZS26"/>
      <c r="CZT26"/>
      <c r="CZU26"/>
      <c r="CZV26"/>
      <c r="CZW26"/>
      <c r="CZX26"/>
      <c r="CZY26"/>
      <c r="CZZ26"/>
      <c r="DAA26"/>
      <c r="DAB26"/>
      <c r="DAC26"/>
      <c r="DAD26"/>
      <c r="DAE26"/>
      <c r="DAF26"/>
      <c r="DAG26"/>
      <c r="DAH26"/>
      <c r="DAI26"/>
      <c r="DAJ26"/>
      <c r="DAK26"/>
      <c r="DAL26"/>
      <c r="DAM26"/>
      <c r="DAN26"/>
      <c r="DAO26"/>
      <c r="DAP26"/>
      <c r="DAQ26"/>
      <c r="DAR26"/>
      <c r="DAS26"/>
      <c r="DAT26"/>
      <c r="DAU26"/>
      <c r="DAV26"/>
      <c r="DAW26"/>
      <c r="DAX26"/>
      <c r="DAY26"/>
      <c r="DAZ26"/>
      <c r="DBA26"/>
      <c r="DBB26"/>
      <c r="DBC26"/>
      <c r="DBD26"/>
      <c r="DBE26"/>
      <c r="DBF26"/>
      <c r="DBG26"/>
      <c r="DBH26"/>
      <c r="DBI26"/>
      <c r="DBJ26"/>
      <c r="DBK26"/>
      <c r="DBL26"/>
      <c r="DBM26"/>
      <c r="DBN26"/>
      <c r="DBO26"/>
      <c r="DBP26"/>
      <c r="DBQ26"/>
      <c r="DBR26"/>
      <c r="DBS26"/>
      <c r="DBT26"/>
      <c r="DBU26"/>
      <c r="DBV26"/>
      <c r="DBW26"/>
      <c r="DBX26"/>
      <c r="DBY26"/>
      <c r="DBZ26"/>
      <c r="DCA26"/>
      <c r="DCB26"/>
      <c r="DCC26"/>
      <c r="DCD26"/>
      <c r="DCE26"/>
      <c r="DCF26"/>
      <c r="DCG26"/>
      <c r="DCH26"/>
      <c r="DCI26"/>
      <c r="DCJ26"/>
      <c r="DCK26"/>
      <c r="DCL26"/>
      <c r="DCM26"/>
      <c r="DCN26"/>
      <c r="DCO26"/>
      <c r="DCP26"/>
      <c r="DCQ26"/>
      <c r="DCR26"/>
      <c r="DCS26"/>
      <c r="DCT26"/>
      <c r="DCU26"/>
      <c r="DCV26"/>
      <c r="DCW26"/>
      <c r="DCX26"/>
      <c r="DCY26"/>
      <c r="DCZ26"/>
      <c r="DDA26"/>
      <c r="DDB26"/>
      <c r="DDC26"/>
      <c r="DDD26"/>
      <c r="DDE26"/>
      <c r="DDF26"/>
      <c r="DDG26"/>
      <c r="DDH26"/>
      <c r="DDI26"/>
      <c r="DDJ26"/>
      <c r="DDK26"/>
      <c r="DDL26"/>
      <c r="DDM26"/>
      <c r="DDN26"/>
      <c r="DDO26"/>
      <c r="DDP26"/>
      <c r="DDQ26"/>
      <c r="DDR26"/>
      <c r="DDS26"/>
      <c r="DDT26"/>
      <c r="DDU26"/>
      <c r="DDV26"/>
      <c r="DDW26"/>
      <c r="DDX26"/>
      <c r="DDY26"/>
      <c r="DDZ26"/>
      <c r="DEA26"/>
      <c r="DEB26"/>
      <c r="DEC26"/>
      <c r="DED26"/>
      <c r="DEE26"/>
      <c r="DEF26"/>
      <c r="DEG26"/>
      <c r="DEH26"/>
      <c r="DEI26"/>
      <c r="DEJ26"/>
      <c r="DEK26"/>
      <c r="DEL26"/>
      <c r="DEM26"/>
      <c r="DEN26"/>
      <c r="DEO26"/>
      <c r="DEP26"/>
      <c r="DEQ26"/>
      <c r="DER26"/>
      <c r="DES26"/>
      <c r="DET26"/>
      <c r="DEU26"/>
      <c r="DEV26"/>
      <c r="DEW26"/>
      <c r="DEX26"/>
      <c r="DEY26"/>
      <c r="DEZ26"/>
      <c r="DFA26"/>
      <c r="DFB26"/>
      <c r="DFC26"/>
      <c r="DFD26"/>
      <c r="DFE26"/>
      <c r="DFF26"/>
      <c r="DFG26"/>
      <c r="DFH26"/>
      <c r="DFI26"/>
      <c r="DFJ26"/>
      <c r="DFK26"/>
      <c r="DFL26"/>
      <c r="DFM26"/>
      <c r="DFN26"/>
      <c r="DFO26"/>
      <c r="DFP26"/>
      <c r="DFQ26"/>
      <c r="DFR26"/>
      <c r="DFS26"/>
      <c r="DFT26"/>
      <c r="DFU26"/>
      <c r="DFV26"/>
      <c r="DFW26"/>
      <c r="DFX26"/>
      <c r="DFY26"/>
      <c r="DFZ26"/>
      <c r="DGA26"/>
      <c r="DGB26"/>
      <c r="DGC26"/>
      <c r="DGD26"/>
      <c r="DGE26"/>
      <c r="DGF26"/>
      <c r="DGG26"/>
      <c r="DGH26"/>
      <c r="DGI26"/>
      <c r="DGJ26"/>
      <c r="DGK26"/>
      <c r="DGL26"/>
      <c r="DGM26"/>
      <c r="DGN26"/>
      <c r="DGO26"/>
      <c r="DGP26"/>
      <c r="DGQ26"/>
      <c r="DGR26"/>
      <c r="DGS26"/>
      <c r="DGT26"/>
      <c r="DGU26"/>
      <c r="DGV26"/>
      <c r="DGW26"/>
      <c r="DGX26"/>
      <c r="DGY26"/>
      <c r="DGZ26"/>
      <c r="DHA26"/>
      <c r="DHB26"/>
      <c r="DHC26"/>
      <c r="DHD26"/>
      <c r="DHE26"/>
      <c r="DHF26"/>
      <c r="DHG26"/>
      <c r="DHH26"/>
      <c r="DHI26"/>
      <c r="DHJ26"/>
      <c r="DHK26"/>
      <c r="DHL26"/>
      <c r="DHM26"/>
      <c r="DHN26"/>
      <c r="DHO26"/>
      <c r="DHP26"/>
      <c r="DHQ26"/>
      <c r="DHR26"/>
      <c r="DHS26"/>
      <c r="DHT26"/>
      <c r="DHU26"/>
      <c r="DHV26"/>
      <c r="DHW26"/>
      <c r="DHX26"/>
      <c r="DHY26"/>
      <c r="DHZ26"/>
      <c r="DIA26"/>
      <c r="DIB26"/>
      <c r="DIC26"/>
      <c r="DID26"/>
      <c r="DIE26"/>
      <c r="DIF26"/>
      <c r="DIG26"/>
      <c r="DIH26"/>
      <c r="DII26"/>
      <c r="DIJ26"/>
      <c r="DIK26"/>
      <c r="DIL26"/>
      <c r="DIM26"/>
      <c r="DIN26"/>
      <c r="DIO26"/>
      <c r="DIP26"/>
      <c r="DIQ26"/>
      <c r="DIR26"/>
      <c r="DIS26"/>
      <c r="DIT26"/>
      <c r="DIU26"/>
      <c r="DIV26"/>
      <c r="DIW26"/>
      <c r="DIX26"/>
      <c r="DIY26"/>
      <c r="DIZ26"/>
      <c r="DJA26"/>
      <c r="DJB26"/>
      <c r="DJC26"/>
      <c r="DJD26"/>
      <c r="DJE26"/>
      <c r="DJF26"/>
      <c r="DJG26"/>
      <c r="DJH26"/>
      <c r="DJI26"/>
      <c r="DJJ26"/>
      <c r="DJK26"/>
      <c r="DJL26"/>
      <c r="DJM26"/>
      <c r="DJN26"/>
      <c r="DJO26"/>
      <c r="DJP26"/>
      <c r="DJQ26"/>
      <c r="DJR26"/>
      <c r="DJS26"/>
      <c r="DJT26"/>
      <c r="DJU26"/>
      <c r="DJV26"/>
      <c r="DJW26"/>
      <c r="DJX26"/>
      <c r="DJY26"/>
      <c r="DJZ26"/>
      <c r="DKA26"/>
      <c r="DKB26"/>
      <c r="DKC26"/>
      <c r="DKD26"/>
      <c r="DKE26"/>
      <c r="DKF26"/>
      <c r="DKG26"/>
      <c r="DKH26"/>
      <c r="DKI26"/>
      <c r="DKJ26"/>
      <c r="DKK26"/>
      <c r="DKL26"/>
      <c r="DKM26"/>
      <c r="DKN26"/>
      <c r="DKO26"/>
      <c r="DKP26"/>
      <c r="DKQ26"/>
      <c r="DKR26"/>
      <c r="DKS26"/>
      <c r="DKT26"/>
      <c r="DKU26"/>
      <c r="DKV26"/>
      <c r="DKW26"/>
      <c r="DKX26"/>
      <c r="DKY26"/>
      <c r="DKZ26"/>
      <c r="DLA26"/>
      <c r="DLB26"/>
      <c r="DLC26"/>
      <c r="DLD26"/>
      <c r="DLE26"/>
      <c r="DLF26"/>
      <c r="DLG26"/>
      <c r="DLH26"/>
      <c r="DLI26"/>
      <c r="DLJ26"/>
      <c r="DLK26"/>
      <c r="DLL26"/>
      <c r="DLM26"/>
      <c r="DLN26"/>
      <c r="DLO26"/>
      <c r="DLP26"/>
      <c r="DLQ26"/>
      <c r="DLR26"/>
      <c r="DLS26"/>
      <c r="DLT26"/>
      <c r="DLU26"/>
      <c r="DLV26"/>
      <c r="DLW26"/>
      <c r="DLX26"/>
      <c r="DLY26"/>
      <c r="DLZ26"/>
      <c r="DMA26"/>
      <c r="DMB26"/>
      <c r="DMC26"/>
      <c r="DMD26"/>
      <c r="DME26"/>
      <c r="DMF26"/>
      <c r="DMG26"/>
      <c r="DMH26"/>
      <c r="DMI26"/>
      <c r="DMJ26"/>
      <c r="DMK26"/>
      <c r="DML26"/>
      <c r="DMM26"/>
      <c r="DMN26"/>
      <c r="DMO26"/>
      <c r="DMP26"/>
      <c r="DMQ26"/>
      <c r="DMR26"/>
      <c r="DMS26"/>
      <c r="DMT26"/>
      <c r="DMU26"/>
      <c r="DMV26"/>
      <c r="DMW26"/>
      <c r="DMX26"/>
      <c r="DMY26"/>
      <c r="DMZ26"/>
      <c r="DNA26"/>
      <c r="DNB26"/>
      <c r="DNC26"/>
      <c r="DND26"/>
      <c r="DNE26"/>
      <c r="DNF26"/>
      <c r="DNG26"/>
      <c r="DNH26"/>
      <c r="DNI26"/>
      <c r="DNJ26"/>
      <c r="DNK26"/>
      <c r="DNL26"/>
      <c r="DNM26"/>
      <c r="DNN26"/>
      <c r="DNO26"/>
      <c r="DNP26"/>
      <c r="DNQ26"/>
      <c r="DNR26"/>
      <c r="DNS26"/>
      <c r="DNT26"/>
      <c r="DNU26"/>
      <c r="DNV26"/>
      <c r="DNW26"/>
      <c r="DNX26"/>
      <c r="DNY26"/>
      <c r="DNZ26"/>
      <c r="DOA26"/>
      <c r="DOB26"/>
      <c r="DOC26"/>
      <c r="DOD26"/>
      <c r="DOE26"/>
      <c r="DOF26"/>
      <c r="DOG26"/>
      <c r="DOH26"/>
      <c r="DOI26"/>
      <c r="DOJ26"/>
      <c r="DOK26"/>
      <c r="DOL26"/>
      <c r="DOM26"/>
      <c r="DON26"/>
      <c r="DOO26"/>
      <c r="DOP26"/>
      <c r="DOQ26"/>
      <c r="DOR26"/>
      <c r="DOS26"/>
      <c r="DOT26"/>
      <c r="DOU26"/>
      <c r="DOV26"/>
      <c r="DOW26"/>
      <c r="DOX26"/>
      <c r="DOY26"/>
      <c r="DOZ26"/>
      <c r="DPA26"/>
      <c r="DPB26"/>
      <c r="DPC26"/>
      <c r="DPD26"/>
      <c r="DPE26"/>
      <c r="DPF26"/>
      <c r="DPG26"/>
      <c r="DPH26"/>
      <c r="DPI26"/>
      <c r="DPJ26"/>
      <c r="DPK26"/>
      <c r="DPL26"/>
      <c r="DPM26"/>
      <c r="DPN26"/>
      <c r="DPO26"/>
      <c r="DPP26"/>
      <c r="DPQ26"/>
      <c r="DPR26"/>
      <c r="DPS26"/>
      <c r="DPT26"/>
      <c r="DPU26"/>
      <c r="DPV26"/>
      <c r="DPW26"/>
      <c r="DPX26"/>
      <c r="DPY26"/>
      <c r="DPZ26"/>
      <c r="DQA26"/>
      <c r="DQB26"/>
      <c r="DQC26"/>
      <c r="DQD26"/>
      <c r="DQE26"/>
      <c r="DQF26"/>
      <c r="DQG26"/>
      <c r="DQH26"/>
      <c r="DQI26"/>
      <c r="DQJ26"/>
      <c r="DQK26"/>
      <c r="DQL26"/>
      <c r="DQM26"/>
      <c r="DQN26"/>
      <c r="DQO26"/>
      <c r="DQP26"/>
      <c r="DQQ26"/>
      <c r="DQR26"/>
      <c r="DQS26"/>
      <c r="DQT26"/>
      <c r="DQU26"/>
      <c r="DQV26"/>
      <c r="DQW26"/>
      <c r="DQX26"/>
      <c r="DQY26"/>
      <c r="DQZ26"/>
      <c r="DRA26"/>
      <c r="DRB26"/>
      <c r="DRC26"/>
      <c r="DRD26"/>
      <c r="DRE26"/>
      <c r="DRF26"/>
      <c r="DRG26"/>
      <c r="DRH26"/>
      <c r="DRI26"/>
      <c r="DRJ26"/>
      <c r="DRK26"/>
      <c r="DRL26"/>
      <c r="DRM26"/>
      <c r="DRN26"/>
      <c r="DRO26"/>
      <c r="DRP26"/>
      <c r="DRQ26"/>
      <c r="DRR26"/>
      <c r="DRS26"/>
      <c r="DRT26"/>
      <c r="DRU26"/>
      <c r="DRV26"/>
      <c r="DRW26"/>
      <c r="DRX26"/>
      <c r="DRY26"/>
      <c r="DRZ26"/>
      <c r="DSA26"/>
      <c r="DSB26"/>
      <c r="DSC26"/>
      <c r="DSD26"/>
      <c r="DSE26"/>
      <c r="DSF26"/>
      <c r="DSG26"/>
      <c r="DSH26"/>
      <c r="DSI26"/>
      <c r="DSJ26"/>
      <c r="DSK26"/>
      <c r="DSL26"/>
      <c r="DSM26"/>
      <c r="DSN26"/>
      <c r="DSO26"/>
      <c r="DSP26"/>
      <c r="DSQ26"/>
      <c r="DSR26"/>
      <c r="DSS26"/>
      <c r="DST26"/>
      <c r="DSU26"/>
      <c r="DSV26"/>
      <c r="DSW26"/>
      <c r="DSX26"/>
      <c r="DSY26"/>
      <c r="DSZ26"/>
      <c r="DTA26"/>
      <c r="DTB26"/>
      <c r="DTC26"/>
      <c r="DTD26"/>
      <c r="DTE26"/>
      <c r="DTF26"/>
      <c r="DTG26"/>
      <c r="DTH26"/>
      <c r="DTI26"/>
      <c r="DTJ26"/>
      <c r="DTK26"/>
      <c r="DTL26"/>
      <c r="DTM26"/>
      <c r="DTN26"/>
      <c r="DTO26"/>
      <c r="DTP26"/>
      <c r="DTQ26"/>
      <c r="DTR26"/>
      <c r="DTS26"/>
      <c r="DTT26"/>
      <c r="DTU26"/>
      <c r="DTV26"/>
      <c r="DTW26"/>
      <c r="DTX26"/>
      <c r="DTY26"/>
      <c r="DTZ26"/>
      <c r="DUA26"/>
      <c r="DUB26"/>
      <c r="DUC26"/>
      <c r="DUD26"/>
      <c r="DUE26"/>
      <c r="DUF26"/>
      <c r="DUG26"/>
      <c r="DUH26"/>
      <c r="DUI26"/>
      <c r="DUJ26"/>
      <c r="DUK26"/>
      <c r="DUL26"/>
      <c r="DUM26"/>
      <c r="DUN26"/>
      <c r="DUO26"/>
      <c r="DUP26"/>
      <c r="DUQ26"/>
      <c r="DUR26"/>
      <c r="DUS26"/>
      <c r="DUT26"/>
      <c r="DUU26"/>
      <c r="DUV26"/>
      <c r="DUW26"/>
      <c r="DUX26"/>
      <c r="DUY26"/>
      <c r="DUZ26"/>
      <c r="DVA26"/>
      <c r="DVB26"/>
      <c r="DVC26"/>
      <c r="DVD26"/>
      <c r="DVE26"/>
      <c r="DVF26"/>
      <c r="DVG26"/>
      <c r="DVH26"/>
      <c r="DVI26"/>
      <c r="DVJ26"/>
      <c r="DVK26"/>
      <c r="DVL26"/>
      <c r="DVM26"/>
      <c r="DVN26"/>
      <c r="DVO26"/>
      <c r="DVP26"/>
      <c r="DVQ26"/>
      <c r="DVR26"/>
      <c r="DVS26"/>
      <c r="DVT26"/>
      <c r="DVU26"/>
      <c r="DVV26"/>
      <c r="DVW26"/>
      <c r="DVX26"/>
      <c r="DVY26"/>
      <c r="DVZ26"/>
      <c r="DWA26"/>
      <c r="DWB26"/>
      <c r="DWC26"/>
      <c r="DWD26"/>
      <c r="DWE26"/>
      <c r="DWF26"/>
      <c r="DWG26"/>
      <c r="DWH26"/>
      <c r="DWI26"/>
      <c r="DWJ26"/>
      <c r="DWK26"/>
      <c r="DWL26"/>
      <c r="DWM26"/>
      <c r="DWN26"/>
      <c r="DWO26"/>
      <c r="DWP26"/>
      <c r="DWQ26"/>
      <c r="DWR26"/>
      <c r="DWS26"/>
      <c r="DWT26"/>
      <c r="DWU26"/>
      <c r="DWV26"/>
      <c r="DWW26"/>
      <c r="DWX26"/>
      <c r="DWY26"/>
      <c r="DWZ26"/>
      <c r="DXA26"/>
      <c r="DXB26"/>
      <c r="DXC26"/>
      <c r="DXD26"/>
      <c r="DXE26"/>
      <c r="DXF26"/>
      <c r="DXG26"/>
      <c r="DXH26"/>
      <c r="DXI26"/>
      <c r="DXJ26"/>
      <c r="DXK26"/>
      <c r="DXL26"/>
      <c r="DXM26"/>
      <c r="DXN26"/>
      <c r="DXO26"/>
      <c r="DXP26"/>
      <c r="DXQ26"/>
      <c r="DXR26"/>
      <c r="DXS26"/>
      <c r="DXT26"/>
      <c r="DXU26"/>
      <c r="DXV26"/>
      <c r="DXW26"/>
      <c r="DXX26"/>
      <c r="DXY26"/>
      <c r="DXZ26"/>
      <c r="DYA26"/>
      <c r="DYB26"/>
      <c r="DYC26"/>
      <c r="DYD26"/>
      <c r="DYE26"/>
      <c r="DYF26"/>
      <c r="DYG26"/>
      <c r="DYH26"/>
      <c r="DYI26"/>
      <c r="DYJ26"/>
      <c r="DYK26"/>
      <c r="DYL26"/>
      <c r="DYM26"/>
      <c r="DYN26"/>
      <c r="DYO26"/>
      <c r="DYP26"/>
      <c r="DYQ26"/>
      <c r="DYR26"/>
      <c r="DYS26"/>
      <c r="DYT26"/>
      <c r="DYU26"/>
      <c r="DYV26"/>
      <c r="DYW26"/>
      <c r="DYX26"/>
      <c r="DYY26"/>
      <c r="DYZ26"/>
      <c r="DZA26"/>
      <c r="DZB26"/>
      <c r="DZC26"/>
      <c r="DZD26"/>
      <c r="DZE26"/>
      <c r="DZF26"/>
      <c r="DZG26"/>
      <c r="DZH26"/>
      <c r="DZI26"/>
      <c r="DZJ26"/>
      <c r="DZK26"/>
      <c r="DZL26"/>
      <c r="DZM26"/>
      <c r="DZN26"/>
      <c r="DZO26"/>
      <c r="DZP26"/>
      <c r="DZQ26"/>
      <c r="DZR26"/>
      <c r="DZS26"/>
      <c r="DZT26"/>
      <c r="DZU26"/>
      <c r="DZV26"/>
      <c r="DZW26"/>
      <c r="DZX26"/>
      <c r="DZY26"/>
      <c r="DZZ26"/>
      <c r="EAA26"/>
      <c r="EAB26"/>
      <c r="EAC26"/>
      <c r="EAD26"/>
      <c r="EAE26"/>
      <c r="EAF26"/>
      <c r="EAG26"/>
      <c r="EAH26"/>
      <c r="EAI26"/>
      <c r="EAJ26"/>
      <c r="EAK26"/>
      <c r="EAL26"/>
      <c r="EAM26"/>
      <c r="EAN26"/>
      <c r="EAO26"/>
      <c r="EAP26"/>
      <c r="EAQ26"/>
      <c r="EAR26"/>
      <c r="EAS26"/>
      <c r="EAT26"/>
      <c r="EAU26"/>
      <c r="EAV26"/>
      <c r="EAW26"/>
      <c r="EAX26"/>
      <c r="EAY26"/>
      <c r="EAZ26"/>
      <c r="EBA26"/>
      <c r="EBB26"/>
      <c r="EBC26"/>
      <c r="EBD26"/>
      <c r="EBE26"/>
      <c r="EBF26"/>
      <c r="EBG26"/>
      <c r="EBH26"/>
      <c r="EBI26"/>
      <c r="EBJ26"/>
      <c r="EBK26"/>
      <c r="EBL26"/>
      <c r="EBM26"/>
      <c r="EBN26"/>
      <c r="EBO26"/>
      <c r="EBP26"/>
      <c r="EBQ26"/>
      <c r="EBR26"/>
      <c r="EBS26"/>
      <c r="EBT26"/>
      <c r="EBU26"/>
      <c r="EBV26"/>
      <c r="EBW26"/>
      <c r="EBX26"/>
      <c r="EBY26"/>
      <c r="EBZ26"/>
      <c r="ECA26"/>
      <c r="ECB26"/>
      <c r="ECC26"/>
      <c r="ECD26"/>
      <c r="ECE26"/>
      <c r="ECF26"/>
      <c r="ECG26"/>
      <c r="ECH26"/>
      <c r="ECI26"/>
      <c r="ECJ26"/>
      <c r="ECK26"/>
      <c r="ECL26"/>
      <c r="ECM26"/>
      <c r="ECN26"/>
      <c r="ECO26"/>
      <c r="ECP26"/>
      <c r="ECQ26"/>
      <c r="ECR26"/>
      <c r="ECS26"/>
      <c r="ECT26"/>
      <c r="ECU26"/>
      <c r="ECV26"/>
      <c r="ECW26"/>
      <c r="ECX26"/>
      <c r="ECY26"/>
      <c r="ECZ26"/>
      <c r="EDA26"/>
      <c r="EDB26"/>
      <c r="EDC26"/>
      <c r="EDD26"/>
      <c r="EDE26"/>
      <c r="EDF26"/>
      <c r="EDG26"/>
      <c r="EDH26"/>
      <c r="EDI26"/>
      <c r="EDJ26"/>
      <c r="EDK26"/>
      <c r="EDL26"/>
      <c r="EDM26"/>
      <c r="EDN26"/>
      <c r="EDO26"/>
      <c r="EDP26"/>
      <c r="EDQ26"/>
      <c r="EDR26"/>
      <c r="EDS26"/>
      <c r="EDT26"/>
      <c r="EDU26"/>
      <c r="EDV26"/>
      <c r="EDW26"/>
      <c r="EDX26"/>
      <c r="EDY26"/>
      <c r="EDZ26"/>
      <c r="EEA26"/>
      <c r="EEB26"/>
      <c r="EEC26"/>
      <c r="EED26"/>
      <c r="EEE26"/>
      <c r="EEF26"/>
      <c r="EEG26"/>
      <c r="EEH26"/>
      <c r="EEI26"/>
      <c r="EEJ26"/>
      <c r="EEK26"/>
      <c r="EEL26"/>
      <c r="EEM26"/>
      <c r="EEN26"/>
      <c r="EEO26"/>
      <c r="EEP26"/>
      <c r="EEQ26"/>
      <c r="EER26"/>
      <c r="EES26"/>
      <c r="EET26"/>
      <c r="EEU26"/>
      <c r="EEV26"/>
      <c r="EEW26"/>
      <c r="EEX26"/>
      <c r="EEY26"/>
      <c r="EEZ26"/>
      <c r="EFA26"/>
      <c r="EFB26"/>
      <c r="EFC26"/>
      <c r="EFD26"/>
      <c r="EFE26"/>
      <c r="EFF26"/>
      <c r="EFG26"/>
      <c r="EFH26"/>
      <c r="EFI26"/>
      <c r="EFJ26"/>
      <c r="EFK26"/>
      <c r="EFL26"/>
      <c r="EFM26"/>
      <c r="EFN26"/>
      <c r="EFO26"/>
      <c r="EFP26"/>
      <c r="EFQ26"/>
      <c r="EFR26"/>
      <c r="EFS26"/>
      <c r="EFT26"/>
      <c r="EFU26"/>
      <c r="EFV26"/>
      <c r="EFW26"/>
      <c r="EFX26"/>
      <c r="EFY26"/>
      <c r="EFZ26"/>
      <c r="EGA26"/>
      <c r="EGB26"/>
      <c r="EGC26"/>
      <c r="EGD26"/>
      <c r="EGE26"/>
      <c r="EGF26"/>
      <c r="EGG26"/>
      <c r="EGH26"/>
      <c r="EGI26"/>
      <c r="EGJ26"/>
      <c r="EGK26"/>
      <c r="EGL26"/>
      <c r="EGM26"/>
      <c r="EGN26"/>
      <c r="EGO26"/>
      <c r="EGP26"/>
      <c r="EGQ26"/>
      <c r="EGR26"/>
      <c r="EGS26"/>
      <c r="EGT26"/>
      <c r="EGU26"/>
      <c r="EGV26"/>
      <c r="EGW26"/>
      <c r="EGX26"/>
      <c r="EGY26"/>
      <c r="EGZ26"/>
      <c r="EHA26"/>
      <c r="EHB26"/>
      <c r="EHC26"/>
      <c r="EHD26"/>
      <c r="EHE26"/>
      <c r="EHF26"/>
      <c r="EHG26"/>
      <c r="EHH26"/>
      <c r="EHI26"/>
      <c r="EHJ26"/>
      <c r="EHK26"/>
      <c r="EHL26"/>
      <c r="EHM26"/>
      <c r="EHN26"/>
      <c r="EHO26"/>
      <c r="EHP26"/>
      <c r="EHQ26"/>
      <c r="EHR26"/>
      <c r="EHS26"/>
      <c r="EHT26"/>
      <c r="EHU26"/>
      <c r="EHV26"/>
      <c r="EHW26"/>
      <c r="EHX26"/>
      <c r="EHY26"/>
      <c r="EHZ26"/>
      <c r="EIA26"/>
      <c r="EIB26"/>
      <c r="EIC26"/>
      <c r="EID26"/>
      <c r="EIE26"/>
      <c r="EIF26"/>
      <c r="EIG26"/>
      <c r="EIH26"/>
      <c r="EII26"/>
      <c r="EIJ26"/>
      <c r="EIK26"/>
      <c r="EIL26"/>
      <c r="EIM26"/>
      <c r="EIN26"/>
      <c r="EIO26"/>
      <c r="EIP26"/>
      <c r="EIQ26"/>
      <c r="EIR26"/>
      <c r="EIS26"/>
      <c r="EIT26"/>
      <c r="EIU26"/>
      <c r="EIV26"/>
      <c r="EIW26"/>
      <c r="EIX26"/>
      <c r="EIY26"/>
      <c r="EIZ26"/>
      <c r="EJA26"/>
      <c r="EJB26"/>
      <c r="EJC26"/>
      <c r="EJD26"/>
      <c r="EJE26"/>
      <c r="EJF26"/>
      <c r="EJG26"/>
      <c r="EJH26"/>
      <c r="EJI26"/>
      <c r="EJJ26"/>
      <c r="EJK26"/>
      <c r="EJL26"/>
      <c r="EJM26"/>
      <c r="EJN26"/>
      <c r="EJO26"/>
      <c r="EJP26"/>
      <c r="EJQ26"/>
      <c r="EJR26"/>
      <c r="EJS26"/>
      <c r="EJT26"/>
      <c r="EJU26"/>
      <c r="EJV26"/>
      <c r="EJW26"/>
      <c r="EJX26"/>
      <c r="EJY26"/>
      <c r="EJZ26"/>
      <c r="EKA26"/>
      <c r="EKB26"/>
      <c r="EKC26"/>
      <c r="EKD26"/>
      <c r="EKE26"/>
      <c r="EKF26"/>
      <c r="EKG26"/>
      <c r="EKH26"/>
      <c r="EKI26"/>
      <c r="EKJ26"/>
      <c r="EKK26"/>
      <c r="EKL26"/>
      <c r="EKM26"/>
      <c r="EKN26"/>
      <c r="EKO26"/>
      <c r="EKP26"/>
      <c r="EKQ26"/>
      <c r="EKR26"/>
      <c r="EKS26"/>
      <c r="EKT26"/>
      <c r="EKU26"/>
      <c r="EKV26"/>
      <c r="EKW26"/>
      <c r="EKX26"/>
      <c r="EKY26"/>
      <c r="EKZ26"/>
      <c r="ELA26"/>
      <c r="ELB26"/>
      <c r="ELC26"/>
      <c r="ELD26"/>
      <c r="ELE26"/>
      <c r="ELF26"/>
      <c r="ELG26"/>
      <c r="ELH26"/>
      <c r="ELI26"/>
      <c r="ELJ26"/>
      <c r="ELK26"/>
      <c r="ELL26"/>
      <c r="ELM26"/>
      <c r="ELN26"/>
      <c r="ELO26"/>
      <c r="ELP26"/>
      <c r="ELQ26"/>
      <c r="ELR26"/>
      <c r="ELS26"/>
      <c r="ELT26"/>
      <c r="ELU26"/>
      <c r="ELV26"/>
      <c r="ELW26"/>
      <c r="ELX26"/>
      <c r="ELY26"/>
      <c r="ELZ26"/>
      <c r="EMA26"/>
      <c r="EMB26"/>
      <c r="EMC26"/>
      <c r="EMD26"/>
      <c r="EME26"/>
      <c r="EMF26"/>
      <c r="EMG26"/>
      <c r="EMH26"/>
      <c r="EMI26"/>
      <c r="EMJ26"/>
      <c r="EMK26"/>
      <c r="EML26"/>
      <c r="EMM26"/>
      <c r="EMN26"/>
      <c r="EMO26"/>
      <c r="EMP26"/>
      <c r="EMQ26"/>
      <c r="EMR26"/>
      <c r="EMS26"/>
      <c r="EMT26"/>
      <c r="EMU26"/>
      <c r="EMV26"/>
      <c r="EMW26"/>
      <c r="EMX26"/>
      <c r="EMY26"/>
      <c r="EMZ26"/>
      <c r="ENA26"/>
      <c r="ENB26"/>
      <c r="ENC26"/>
      <c r="END26"/>
      <c r="ENE26"/>
      <c r="ENF26"/>
      <c r="ENG26"/>
      <c r="ENH26"/>
      <c r="ENI26"/>
      <c r="ENJ26"/>
      <c r="ENK26"/>
      <c r="ENL26"/>
      <c r="ENM26"/>
      <c r="ENN26"/>
      <c r="ENO26"/>
      <c r="ENP26"/>
      <c r="ENQ26"/>
      <c r="ENR26"/>
      <c r="ENS26"/>
      <c r="ENT26"/>
      <c r="ENU26"/>
      <c r="ENV26"/>
      <c r="ENW26"/>
      <c r="ENX26"/>
      <c r="ENY26"/>
      <c r="ENZ26"/>
      <c r="EOA26"/>
      <c r="EOB26"/>
      <c r="EOC26"/>
      <c r="EOD26"/>
      <c r="EOE26"/>
      <c r="EOF26"/>
      <c r="EOG26"/>
      <c r="EOH26"/>
      <c r="EOI26"/>
      <c r="EOJ26"/>
      <c r="EOK26"/>
      <c r="EOL26"/>
      <c r="EOM26"/>
      <c r="EON26"/>
      <c r="EOO26"/>
      <c r="EOP26"/>
      <c r="EOQ26"/>
      <c r="EOR26"/>
      <c r="EOS26"/>
      <c r="EOT26"/>
      <c r="EOU26"/>
      <c r="EOV26"/>
      <c r="EOW26"/>
      <c r="EOX26"/>
      <c r="EOY26"/>
      <c r="EOZ26"/>
      <c r="EPA26"/>
      <c r="EPB26"/>
      <c r="EPC26"/>
      <c r="EPD26"/>
      <c r="EPE26"/>
      <c r="EPF26"/>
      <c r="EPG26"/>
      <c r="EPH26"/>
      <c r="EPI26"/>
      <c r="EPJ26"/>
      <c r="EPK26"/>
      <c r="EPL26"/>
      <c r="EPM26"/>
      <c r="EPN26"/>
      <c r="EPO26"/>
      <c r="EPP26"/>
      <c r="EPQ26"/>
      <c r="EPR26"/>
      <c r="EPS26"/>
      <c r="EPT26"/>
      <c r="EPU26"/>
      <c r="EPV26"/>
      <c r="EPW26"/>
      <c r="EPX26"/>
      <c r="EPY26"/>
      <c r="EPZ26"/>
      <c r="EQA26"/>
      <c r="EQB26"/>
      <c r="EQC26"/>
      <c r="EQD26"/>
      <c r="EQE26"/>
      <c r="EQF26"/>
      <c r="EQG26"/>
      <c r="EQH26"/>
      <c r="EQI26"/>
      <c r="EQJ26"/>
      <c r="EQK26"/>
      <c r="EQL26"/>
      <c r="EQM26"/>
      <c r="EQN26"/>
      <c r="EQO26"/>
      <c r="EQP26"/>
      <c r="EQQ26"/>
      <c r="EQR26"/>
      <c r="EQS26"/>
      <c r="EQT26"/>
      <c r="EQU26"/>
      <c r="EQV26"/>
      <c r="EQW26"/>
      <c r="EQX26"/>
      <c r="EQY26"/>
      <c r="EQZ26"/>
      <c r="ERA26"/>
      <c r="ERB26"/>
      <c r="ERC26"/>
      <c r="ERD26"/>
      <c r="ERE26"/>
      <c r="ERF26"/>
      <c r="ERG26"/>
      <c r="ERH26"/>
      <c r="ERI26"/>
      <c r="ERJ26"/>
      <c r="ERK26"/>
      <c r="ERL26"/>
      <c r="ERM26"/>
      <c r="ERN26"/>
      <c r="ERO26"/>
      <c r="ERP26"/>
      <c r="ERQ26"/>
      <c r="ERR26"/>
      <c r="ERS26"/>
      <c r="ERT26"/>
      <c r="ERU26"/>
      <c r="ERV26"/>
      <c r="ERW26"/>
      <c r="ERX26"/>
      <c r="ERY26"/>
      <c r="ERZ26"/>
      <c r="ESA26"/>
      <c r="ESB26"/>
      <c r="ESC26"/>
      <c r="ESD26"/>
      <c r="ESE26"/>
      <c r="ESF26"/>
      <c r="ESG26"/>
      <c r="ESH26"/>
      <c r="ESI26"/>
      <c r="ESJ26"/>
      <c r="ESK26"/>
      <c r="ESL26"/>
      <c r="ESM26"/>
      <c r="ESN26"/>
      <c r="ESO26"/>
      <c r="ESP26"/>
      <c r="ESQ26"/>
      <c r="ESR26"/>
      <c r="ESS26"/>
      <c r="EST26"/>
      <c r="ESU26"/>
      <c r="ESV26"/>
      <c r="ESW26"/>
      <c r="ESX26"/>
      <c r="ESY26"/>
      <c r="ESZ26"/>
      <c r="ETA26"/>
      <c r="ETB26"/>
      <c r="ETC26"/>
      <c r="ETD26"/>
      <c r="ETE26"/>
      <c r="ETF26"/>
      <c r="ETG26"/>
      <c r="ETH26"/>
      <c r="ETI26"/>
      <c r="ETJ26"/>
      <c r="ETK26"/>
      <c r="ETL26"/>
      <c r="ETM26"/>
      <c r="ETN26"/>
      <c r="ETO26"/>
      <c r="ETP26"/>
      <c r="ETQ26"/>
      <c r="ETR26"/>
      <c r="ETS26"/>
      <c r="ETT26"/>
      <c r="ETU26"/>
      <c r="ETV26"/>
      <c r="ETW26"/>
      <c r="ETX26"/>
      <c r="ETY26"/>
      <c r="ETZ26"/>
      <c r="EUA26"/>
      <c r="EUB26"/>
      <c r="EUC26"/>
      <c r="EUD26"/>
      <c r="EUE26"/>
      <c r="EUF26"/>
      <c r="EUG26"/>
      <c r="EUH26"/>
      <c r="EUI26"/>
      <c r="EUJ26"/>
      <c r="EUK26"/>
      <c r="EUL26"/>
      <c r="EUM26"/>
      <c r="EUN26"/>
      <c r="EUO26"/>
      <c r="EUP26"/>
      <c r="EUQ26"/>
      <c r="EUR26"/>
      <c r="EUS26"/>
      <c r="EUT26"/>
      <c r="EUU26"/>
      <c r="EUV26"/>
      <c r="EUW26"/>
      <c r="EUX26"/>
      <c r="EUY26"/>
      <c r="EUZ26"/>
      <c r="EVA26"/>
      <c r="EVB26"/>
      <c r="EVC26"/>
      <c r="EVD26"/>
      <c r="EVE26"/>
      <c r="EVF26"/>
      <c r="EVG26"/>
      <c r="EVH26"/>
      <c r="EVI26"/>
      <c r="EVJ26"/>
      <c r="EVK26"/>
      <c r="EVL26"/>
      <c r="EVM26"/>
      <c r="EVN26"/>
      <c r="EVO26"/>
      <c r="EVP26"/>
      <c r="EVQ26"/>
      <c r="EVR26"/>
      <c r="EVS26"/>
      <c r="EVT26"/>
      <c r="EVU26"/>
      <c r="EVV26"/>
      <c r="EVW26"/>
      <c r="EVX26"/>
      <c r="EVY26"/>
      <c r="EVZ26"/>
      <c r="EWA26"/>
      <c r="EWB26"/>
      <c r="EWC26"/>
      <c r="EWD26"/>
      <c r="EWE26"/>
      <c r="EWF26"/>
      <c r="EWG26"/>
      <c r="EWH26"/>
      <c r="EWI26"/>
      <c r="EWJ26"/>
      <c r="EWK26"/>
      <c r="EWL26"/>
      <c r="EWM26"/>
      <c r="EWN26"/>
      <c r="EWO26"/>
      <c r="EWP26"/>
      <c r="EWQ26"/>
      <c r="EWR26"/>
      <c r="EWS26"/>
      <c r="EWT26"/>
      <c r="EWU26"/>
      <c r="EWV26"/>
      <c r="EWW26"/>
      <c r="EWX26"/>
      <c r="EWY26"/>
      <c r="EWZ26"/>
      <c r="EXA26"/>
      <c r="EXB26"/>
      <c r="EXC26"/>
      <c r="EXD26"/>
      <c r="EXE26"/>
      <c r="EXF26"/>
      <c r="EXG26"/>
      <c r="EXH26"/>
      <c r="EXI26"/>
      <c r="EXJ26"/>
      <c r="EXK26"/>
      <c r="EXL26"/>
      <c r="EXM26"/>
      <c r="EXN26"/>
      <c r="EXO26"/>
      <c r="EXP26"/>
      <c r="EXQ26"/>
      <c r="EXR26"/>
      <c r="EXS26"/>
      <c r="EXT26"/>
      <c r="EXU26"/>
      <c r="EXV26"/>
      <c r="EXW26"/>
      <c r="EXX26"/>
      <c r="EXY26"/>
      <c r="EXZ26"/>
      <c r="EYA26"/>
      <c r="EYB26"/>
      <c r="EYC26"/>
      <c r="EYD26"/>
      <c r="EYE26"/>
      <c r="EYF26"/>
      <c r="EYG26"/>
      <c r="EYH26"/>
      <c r="EYI26"/>
      <c r="EYJ26"/>
      <c r="EYK26"/>
      <c r="EYL26"/>
      <c r="EYM26"/>
      <c r="EYN26"/>
      <c r="EYO26"/>
      <c r="EYP26"/>
      <c r="EYQ26"/>
      <c r="EYR26"/>
      <c r="EYS26"/>
      <c r="EYT26"/>
      <c r="EYU26"/>
      <c r="EYV26"/>
      <c r="EYW26"/>
      <c r="EYX26"/>
      <c r="EYY26"/>
      <c r="EYZ26"/>
      <c r="EZA26"/>
      <c r="EZB26"/>
      <c r="EZC26"/>
      <c r="EZD26"/>
      <c r="EZE26"/>
      <c r="EZF26"/>
      <c r="EZG26"/>
      <c r="EZH26"/>
      <c r="EZI26"/>
      <c r="EZJ26"/>
      <c r="EZK26"/>
      <c r="EZL26"/>
      <c r="EZM26"/>
      <c r="EZN26"/>
      <c r="EZO26"/>
      <c r="EZP26"/>
      <c r="EZQ26"/>
      <c r="EZR26"/>
      <c r="EZS26"/>
      <c r="EZT26"/>
      <c r="EZU26"/>
      <c r="EZV26"/>
      <c r="EZW26"/>
      <c r="EZX26"/>
      <c r="EZY26"/>
      <c r="EZZ26"/>
      <c r="FAA26"/>
      <c r="FAB26"/>
      <c r="FAC26"/>
      <c r="FAD26"/>
      <c r="FAE26"/>
      <c r="FAF26"/>
      <c r="FAG26"/>
      <c r="FAH26"/>
      <c r="FAI26"/>
      <c r="FAJ26"/>
      <c r="FAK26"/>
      <c r="FAL26"/>
      <c r="FAM26"/>
      <c r="FAN26"/>
      <c r="FAO26"/>
      <c r="FAP26"/>
      <c r="FAQ26"/>
      <c r="FAR26"/>
      <c r="FAS26"/>
      <c r="FAT26"/>
      <c r="FAU26"/>
      <c r="FAV26"/>
      <c r="FAW26"/>
      <c r="FAX26"/>
      <c r="FAY26"/>
      <c r="FAZ26"/>
      <c r="FBA26"/>
      <c r="FBB26"/>
      <c r="FBC26"/>
      <c r="FBD26"/>
      <c r="FBE26"/>
      <c r="FBF26"/>
      <c r="FBG26"/>
      <c r="FBH26"/>
      <c r="FBI26"/>
      <c r="FBJ26"/>
      <c r="FBK26"/>
      <c r="FBL26"/>
      <c r="FBM26"/>
      <c r="FBN26"/>
      <c r="FBO26"/>
      <c r="FBP26"/>
      <c r="FBQ26"/>
      <c r="FBR26"/>
      <c r="FBS26"/>
      <c r="FBT26"/>
      <c r="FBU26"/>
      <c r="FBV26"/>
      <c r="FBW26"/>
      <c r="FBX26"/>
      <c r="FBY26"/>
      <c r="FBZ26"/>
      <c r="FCA26"/>
      <c r="FCB26"/>
      <c r="FCC26"/>
      <c r="FCD26"/>
      <c r="FCE26"/>
      <c r="FCF26"/>
      <c r="FCG26"/>
      <c r="FCH26"/>
      <c r="FCI26"/>
      <c r="FCJ26"/>
      <c r="FCK26"/>
      <c r="FCL26"/>
      <c r="FCM26"/>
      <c r="FCN26"/>
      <c r="FCO26"/>
      <c r="FCP26"/>
      <c r="FCQ26"/>
      <c r="FCR26"/>
      <c r="FCS26"/>
      <c r="FCT26"/>
      <c r="FCU26"/>
      <c r="FCV26"/>
      <c r="FCW26"/>
      <c r="FCX26"/>
      <c r="FCY26"/>
      <c r="FCZ26"/>
      <c r="FDA26"/>
      <c r="FDB26"/>
      <c r="FDC26"/>
      <c r="FDD26"/>
      <c r="FDE26"/>
      <c r="FDF26"/>
      <c r="FDG26"/>
      <c r="FDH26"/>
      <c r="FDI26"/>
      <c r="FDJ26"/>
      <c r="FDK26"/>
      <c r="FDL26"/>
      <c r="FDM26"/>
      <c r="FDN26"/>
      <c r="FDO26"/>
      <c r="FDP26"/>
      <c r="FDQ26"/>
      <c r="FDR26"/>
      <c r="FDS26"/>
      <c r="FDT26"/>
      <c r="FDU26"/>
      <c r="FDV26"/>
      <c r="FDW26"/>
      <c r="FDX26"/>
      <c r="FDY26"/>
      <c r="FDZ26"/>
      <c r="FEA26"/>
      <c r="FEB26"/>
      <c r="FEC26"/>
      <c r="FED26"/>
      <c r="FEE26"/>
      <c r="FEF26"/>
      <c r="FEG26"/>
      <c r="FEH26"/>
      <c r="FEI26"/>
      <c r="FEJ26"/>
      <c r="FEK26"/>
      <c r="FEL26"/>
      <c r="FEM26"/>
      <c r="FEN26"/>
      <c r="FEO26"/>
      <c r="FEP26"/>
      <c r="FEQ26"/>
      <c r="FER26"/>
      <c r="FES26"/>
      <c r="FET26"/>
      <c r="FEU26"/>
      <c r="FEV26"/>
      <c r="FEW26"/>
      <c r="FEX26"/>
      <c r="FEY26"/>
      <c r="FEZ26"/>
      <c r="FFA26"/>
      <c r="FFB26"/>
      <c r="FFC26"/>
      <c r="FFD26"/>
      <c r="FFE26"/>
      <c r="FFF26"/>
      <c r="FFG26"/>
      <c r="FFH26"/>
      <c r="FFI26"/>
      <c r="FFJ26"/>
      <c r="FFK26"/>
      <c r="FFL26"/>
      <c r="FFM26"/>
      <c r="FFN26"/>
      <c r="FFO26"/>
      <c r="FFP26"/>
      <c r="FFQ26"/>
      <c r="FFR26"/>
      <c r="FFS26"/>
      <c r="FFT26"/>
      <c r="FFU26"/>
      <c r="FFV26"/>
      <c r="FFW26"/>
      <c r="FFX26"/>
      <c r="FFY26"/>
      <c r="FFZ26"/>
      <c r="FGA26"/>
      <c r="FGB26"/>
      <c r="FGC26"/>
      <c r="FGD26"/>
      <c r="FGE26"/>
      <c r="FGF26"/>
      <c r="FGG26"/>
      <c r="FGH26"/>
      <c r="FGI26"/>
      <c r="FGJ26"/>
      <c r="FGK26"/>
      <c r="FGL26"/>
      <c r="FGM26"/>
      <c r="FGN26"/>
      <c r="FGO26"/>
      <c r="FGP26"/>
      <c r="FGQ26"/>
      <c r="FGR26"/>
      <c r="FGS26"/>
      <c r="FGT26"/>
      <c r="FGU26"/>
      <c r="FGV26"/>
      <c r="FGW26"/>
      <c r="FGX26"/>
      <c r="FGY26"/>
      <c r="FGZ26"/>
      <c r="FHA26"/>
      <c r="FHB26"/>
      <c r="FHC26"/>
      <c r="FHD26"/>
      <c r="FHE26"/>
      <c r="FHF26"/>
      <c r="FHG26"/>
      <c r="FHH26"/>
      <c r="FHI26"/>
      <c r="FHJ26"/>
      <c r="FHK26"/>
      <c r="FHL26"/>
      <c r="FHM26"/>
      <c r="FHN26"/>
      <c r="FHO26"/>
      <c r="FHP26"/>
      <c r="FHQ26"/>
      <c r="FHR26"/>
      <c r="FHS26"/>
      <c r="FHT26"/>
      <c r="FHU26"/>
      <c r="FHV26"/>
      <c r="FHW26"/>
      <c r="FHX26"/>
      <c r="FHY26"/>
      <c r="FHZ26"/>
      <c r="FIA26"/>
      <c r="FIB26"/>
      <c r="FIC26"/>
      <c r="FID26"/>
      <c r="FIE26"/>
      <c r="FIF26"/>
      <c r="FIG26"/>
      <c r="FIH26"/>
      <c r="FII26"/>
      <c r="FIJ26"/>
      <c r="FIK26"/>
      <c r="FIL26"/>
      <c r="FIM26"/>
      <c r="FIN26"/>
      <c r="FIO26"/>
      <c r="FIP26"/>
      <c r="FIQ26"/>
      <c r="FIR26"/>
      <c r="FIS26"/>
      <c r="FIT26"/>
      <c r="FIU26"/>
      <c r="FIV26"/>
      <c r="FIW26"/>
      <c r="FIX26"/>
      <c r="FIY26"/>
      <c r="FIZ26"/>
      <c r="FJA26"/>
      <c r="FJB26"/>
      <c r="FJC26"/>
      <c r="FJD26"/>
      <c r="FJE26"/>
      <c r="FJF26"/>
      <c r="FJG26"/>
      <c r="FJH26"/>
      <c r="FJI26"/>
      <c r="FJJ26"/>
      <c r="FJK26"/>
      <c r="FJL26"/>
      <c r="FJM26"/>
      <c r="FJN26"/>
      <c r="FJO26"/>
      <c r="FJP26"/>
      <c r="FJQ26"/>
      <c r="FJR26"/>
      <c r="FJS26"/>
      <c r="FJT26"/>
      <c r="FJU26"/>
      <c r="FJV26"/>
      <c r="FJW26"/>
      <c r="FJX26"/>
      <c r="FJY26"/>
      <c r="FJZ26"/>
      <c r="FKA26"/>
      <c r="FKB26"/>
      <c r="FKC26"/>
      <c r="FKD26"/>
      <c r="FKE26"/>
      <c r="FKF26"/>
      <c r="FKG26"/>
      <c r="FKH26"/>
      <c r="FKI26"/>
      <c r="FKJ26"/>
      <c r="FKK26"/>
      <c r="FKL26"/>
      <c r="FKM26"/>
      <c r="FKN26"/>
      <c r="FKO26"/>
      <c r="FKP26"/>
      <c r="FKQ26"/>
      <c r="FKR26"/>
      <c r="FKS26"/>
      <c r="FKT26"/>
      <c r="FKU26"/>
      <c r="FKV26"/>
      <c r="FKW26"/>
      <c r="FKX26"/>
      <c r="FKY26"/>
      <c r="FKZ26"/>
      <c r="FLA26"/>
      <c r="FLB26"/>
      <c r="FLC26"/>
      <c r="FLD26"/>
      <c r="FLE26"/>
      <c r="FLF26"/>
      <c r="FLG26"/>
      <c r="FLH26"/>
      <c r="FLI26"/>
      <c r="FLJ26"/>
      <c r="FLK26"/>
      <c r="FLL26"/>
      <c r="FLM26"/>
      <c r="FLN26"/>
      <c r="FLO26"/>
      <c r="FLP26"/>
      <c r="FLQ26"/>
      <c r="FLR26"/>
      <c r="FLS26"/>
      <c r="FLT26"/>
      <c r="FLU26"/>
      <c r="FLV26"/>
      <c r="FLW26"/>
      <c r="FLX26"/>
      <c r="FLY26"/>
      <c r="FLZ26"/>
      <c r="FMA26"/>
      <c r="FMB26"/>
      <c r="FMC26"/>
      <c r="FMD26"/>
      <c r="FME26"/>
      <c r="FMF26"/>
      <c r="FMG26"/>
      <c r="FMH26"/>
      <c r="FMI26"/>
      <c r="FMJ26"/>
      <c r="FMK26"/>
      <c r="FML26"/>
      <c r="FMM26"/>
      <c r="FMN26"/>
      <c r="FMO26"/>
      <c r="FMP26"/>
      <c r="FMQ26"/>
      <c r="FMR26"/>
      <c r="FMS26"/>
      <c r="FMT26"/>
      <c r="FMU26"/>
      <c r="FMV26"/>
      <c r="FMW26"/>
      <c r="FMX26"/>
      <c r="FMY26"/>
      <c r="FMZ26"/>
      <c r="FNA26"/>
      <c r="FNB26"/>
      <c r="FNC26"/>
      <c r="FND26"/>
      <c r="FNE26"/>
      <c r="FNF26"/>
      <c r="FNG26"/>
      <c r="FNH26"/>
      <c r="FNI26"/>
      <c r="FNJ26"/>
      <c r="FNK26"/>
      <c r="FNL26"/>
      <c r="FNM26"/>
      <c r="FNN26"/>
      <c r="FNO26"/>
      <c r="FNP26"/>
      <c r="FNQ26"/>
      <c r="FNR26"/>
      <c r="FNS26"/>
      <c r="FNT26"/>
      <c r="FNU26"/>
      <c r="FNV26"/>
      <c r="FNW26"/>
      <c r="FNX26"/>
      <c r="FNY26"/>
      <c r="FNZ26"/>
      <c r="FOA26"/>
      <c r="FOB26"/>
      <c r="FOC26"/>
      <c r="FOD26"/>
      <c r="FOE26"/>
      <c r="FOF26"/>
      <c r="FOG26"/>
      <c r="FOH26"/>
      <c r="FOI26"/>
      <c r="FOJ26"/>
      <c r="FOK26"/>
      <c r="FOL26"/>
      <c r="FOM26"/>
      <c r="FON26"/>
      <c r="FOO26"/>
      <c r="FOP26"/>
      <c r="FOQ26"/>
      <c r="FOR26"/>
      <c r="FOS26"/>
      <c r="FOT26"/>
      <c r="FOU26"/>
      <c r="FOV26"/>
      <c r="FOW26"/>
      <c r="FOX26"/>
      <c r="FOY26"/>
      <c r="FOZ26"/>
      <c r="FPA26"/>
      <c r="FPB26"/>
      <c r="FPC26"/>
      <c r="FPD26"/>
      <c r="FPE26"/>
      <c r="FPF26"/>
      <c r="FPG26"/>
      <c r="FPH26"/>
      <c r="FPI26"/>
      <c r="FPJ26"/>
      <c r="FPK26"/>
      <c r="FPL26"/>
      <c r="FPM26"/>
      <c r="FPN26"/>
      <c r="FPO26"/>
      <c r="FPP26"/>
      <c r="FPQ26"/>
      <c r="FPR26"/>
      <c r="FPS26"/>
      <c r="FPT26"/>
      <c r="FPU26"/>
      <c r="FPV26"/>
      <c r="FPW26"/>
      <c r="FPX26"/>
      <c r="FPY26"/>
      <c r="FPZ26"/>
      <c r="FQA26"/>
      <c r="FQB26"/>
      <c r="FQC26"/>
      <c r="FQD26"/>
      <c r="FQE26"/>
      <c r="FQF26"/>
      <c r="FQG26"/>
      <c r="FQH26"/>
      <c r="FQI26"/>
      <c r="FQJ26"/>
      <c r="FQK26"/>
      <c r="FQL26"/>
      <c r="FQM26"/>
      <c r="FQN26"/>
      <c r="FQO26"/>
      <c r="FQP26"/>
      <c r="FQQ26"/>
      <c r="FQR26"/>
      <c r="FQS26"/>
      <c r="FQT26"/>
      <c r="FQU26"/>
      <c r="FQV26"/>
      <c r="FQW26"/>
      <c r="FQX26"/>
      <c r="FQY26"/>
      <c r="FQZ26"/>
      <c r="FRA26"/>
      <c r="FRB26"/>
      <c r="FRC26"/>
      <c r="FRD26"/>
      <c r="FRE26"/>
      <c r="FRF26"/>
      <c r="FRG26"/>
      <c r="FRH26"/>
      <c r="FRI26"/>
      <c r="FRJ26"/>
      <c r="FRK26"/>
      <c r="FRL26"/>
      <c r="FRM26"/>
      <c r="FRN26"/>
      <c r="FRO26"/>
      <c r="FRP26"/>
      <c r="FRQ26"/>
      <c r="FRR26"/>
      <c r="FRS26"/>
      <c r="FRT26"/>
      <c r="FRU26"/>
      <c r="FRV26"/>
      <c r="FRW26"/>
      <c r="FRX26"/>
      <c r="FRY26"/>
      <c r="FRZ26"/>
      <c r="FSA26"/>
      <c r="FSB26"/>
      <c r="FSC26"/>
      <c r="FSD26"/>
      <c r="FSE26"/>
      <c r="FSF26"/>
      <c r="FSG26"/>
      <c r="FSH26"/>
      <c r="FSI26"/>
      <c r="FSJ26"/>
      <c r="FSK26"/>
      <c r="FSL26"/>
      <c r="FSM26"/>
      <c r="FSN26"/>
      <c r="FSO26"/>
      <c r="FSP26"/>
      <c r="FSQ26"/>
      <c r="FSR26"/>
      <c r="FSS26"/>
      <c r="FST26"/>
      <c r="FSU26"/>
      <c r="FSV26"/>
      <c r="FSW26"/>
      <c r="FSX26"/>
      <c r="FSY26"/>
      <c r="FSZ26"/>
      <c r="FTA26"/>
      <c r="FTB26"/>
      <c r="FTC26"/>
      <c r="FTD26"/>
      <c r="FTE26"/>
      <c r="FTF26"/>
      <c r="FTG26"/>
      <c r="FTH26"/>
      <c r="FTI26"/>
      <c r="FTJ26"/>
      <c r="FTK26"/>
      <c r="FTL26"/>
      <c r="FTM26"/>
      <c r="FTN26"/>
      <c r="FTO26"/>
      <c r="FTP26"/>
      <c r="FTQ26"/>
      <c r="FTR26"/>
      <c r="FTS26"/>
      <c r="FTT26"/>
      <c r="FTU26"/>
      <c r="FTV26"/>
      <c r="FTW26"/>
      <c r="FTX26"/>
      <c r="FTY26"/>
      <c r="FTZ26"/>
      <c r="FUA26"/>
      <c r="FUB26"/>
      <c r="FUC26"/>
      <c r="FUD26"/>
      <c r="FUE26"/>
      <c r="FUF26"/>
      <c r="FUG26"/>
      <c r="FUH26"/>
      <c r="FUI26"/>
      <c r="FUJ26"/>
      <c r="FUK26"/>
      <c r="FUL26"/>
      <c r="FUM26"/>
      <c r="FUN26"/>
      <c r="FUO26"/>
      <c r="FUP26"/>
      <c r="FUQ26"/>
      <c r="FUR26"/>
      <c r="FUS26"/>
      <c r="FUT26"/>
      <c r="FUU26"/>
      <c r="FUV26"/>
      <c r="FUW26"/>
      <c r="FUX26"/>
      <c r="FUY26"/>
      <c r="FUZ26"/>
      <c r="FVA26"/>
      <c r="FVB26"/>
      <c r="FVC26"/>
      <c r="FVD26"/>
      <c r="FVE26"/>
      <c r="FVF26"/>
      <c r="FVG26"/>
      <c r="FVH26"/>
      <c r="FVI26"/>
      <c r="FVJ26"/>
      <c r="FVK26"/>
      <c r="FVL26"/>
      <c r="FVM26"/>
      <c r="FVN26"/>
      <c r="FVO26"/>
      <c r="FVP26"/>
      <c r="FVQ26"/>
      <c r="FVR26"/>
      <c r="FVS26"/>
      <c r="FVT26"/>
      <c r="FVU26"/>
      <c r="FVV26"/>
      <c r="FVW26"/>
      <c r="FVX26"/>
      <c r="FVY26"/>
      <c r="FVZ26"/>
      <c r="FWA26"/>
      <c r="FWB26"/>
      <c r="FWC26"/>
      <c r="FWD26"/>
      <c r="FWE26"/>
      <c r="FWF26"/>
      <c r="FWG26"/>
      <c r="FWH26"/>
      <c r="FWI26"/>
      <c r="FWJ26"/>
      <c r="FWK26"/>
      <c r="FWL26"/>
      <c r="FWM26"/>
      <c r="FWN26"/>
      <c r="FWO26"/>
      <c r="FWP26"/>
      <c r="FWQ26"/>
      <c r="FWR26"/>
      <c r="FWS26"/>
      <c r="FWT26"/>
      <c r="FWU26"/>
      <c r="FWV26"/>
      <c r="FWW26"/>
      <c r="FWX26"/>
      <c r="FWY26"/>
      <c r="FWZ26"/>
      <c r="FXA26"/>
      <c r="FXB26"/>
      <c r="FXC26"/>
      <c r="FXD26"/>
      <c r="FXE26"/>
      <c r="FXF26"/>
      <c r="FXG26"/>
      <c r="FXH26"/>
      <c r="FXI26"/>
      <c r="FXJ26"/>
      <c r="FXK26"/>
      <c r="FXL26"/>
      <c r="FXM26"/>
      <c r="FXN26"/>
      <c r="FXO26"/>
      <c r="FXP26"/>
      <c r="FXQ26"/>
      <c r="FXR26"/>
      <c r="FXS26"/>
      <c r="FXT26"/>
      <c r="FXU26"/>
      <c r="FXV26"/>
      <c r="FXW26"/>
      <c r="FXX26"/>
      <c r="FXY26"/>
      <c r="FXZ26"/>
      <c r="FYA26"/>
      <c r="FYB26"/>
      <c r="FYC26"/>
      <c r="FYD26"/>
      <c r="FYE26"/>
      <c r="FYF26"/>
      <c r="FYG26"/>
      <c r="FYH26"/>
      <c r="FYI26"/>
      <c r="FYJ26"/>
      <c r="FYK26"/>
      <c r="FYL26"/>
      <c r="FYM26"/>
      <c r="FYN26"/>
      <c r="FYO26"/>
      <c r="FYP26"/>
      <c r="FYQ26"/>
      <c r="FYR26"/>
      <c r="FYS26"/>
      <c r="FYT26"/>
      <c r="FYU26"/>
      <c r="FYV26"/>
      <c r="FYW26"/>
      <c r="FYX26"/>
      <c r="FYY26"/>
      <c r="FYZ26"/>
      <c r="FZA26"/>
      <c r="FZB26"/>
      <c r="FZC26"/>
      <c r="FZD26"/>
      <c r="FZE26"/>
      <c r="FZF26"/>
      <c r="FZG26"/>
      <c r="FZH26"/>
      <c r="FZI26"/>
      <c r="FZJ26"/>
      <c r="FZK26"/>
      <c r="FZL26"/>
      <c r="FZM26"/>
      <c r="FZN26"/>
      <c r="FZO26"/>
      <c r="FZP26"/>
      <c r="FZQ26"/>
      <c r="FZR26"/>
      <c r="FZS26"/>
      <c r="FZT26"/>
      <c r="FZU26"/>
      <c r="FZV26"/>
      <c r="FZW26"/>
      <c r="FZX26"/>
      <c r="FZY26"/>
      <c r="FZZ26"/>
      <c r="GAA26"/>
      <c r="GAB26"/>
      <c r="GAC26"/>
      <c r="GAD26"/>
      <c r="GAE26"/>
      <c r="GAF26"/>
      <c r="GAG26"/>
      <c r="GAH26"/>
      <c r="GAI26"/>
      <c r="GAJ26"/>
      <c r="GAK26"/>
      <c r="GAL26"/>
      <c r="GAM26"/>
      <c r="GAN26"/>
      <c r="GAO26"/>
      <c r="GAP26"/>
      <c r="GAQ26"/>
      <c r="GAR26"/>
      <c r="GAS26"/>
      <c r="GAT26"/>
      <c r="GAU26"/>
      <c r="GAV26"/>
      <c r="GAW26"/>
      <c r="GAX26"/>
      <c r="GAY26"/>
      <c r="GAZ26"/>
      <c r="GBA26"/>
      <c r="GBB26"/>
      <c r="GBC26"/>
      <c r="GBD26"/>
      <c r="GBE26"/>
      <c r="GBF26"/>
      <c r="GBG26"/>
      <c r="GBH26"/>
      <c r="GBI26"/>
      <c r="GBJ26"/>
      <c r="GBK26"/>
      <c r="GBL26"/>
      <c r="GBM26"/>
      <c r="GBN26"/>
      <c r="GBO26"/>
      <c r="GBP26"/>
      <c r="GBQ26"/>
      <c r="GBR26"/>
      <c r="GBS26"/>
      <c r="GBT26"/>
      <c r="GBU26"/>
      <c r="GBV26"/>
      <c r="GBW26"/>
      <c r="GBX26"/>
      <c r="GBY26"/>
      <c r="GBZ26"/>
      <c r="GCA26"/>
      <c r="GCB26"/>
      <c r="GCC26"/>
      <c r="GCD26"/>
      <c r="GCE26"/>
      <c r="GCF26"/>
      <c r="GCG26"/>
      <c r="GCH26"/>
      <c r="GCI26"/>
      <c r="GCJ26"/>
      <c r="GCK26"/>
      <c r="GCL26"/>
      <c r="GCM26"/>
      <c r="GCN26"/>
      <c r="GCO26"/>
      <c r="GCP26"/>
      <c r="GCQ26"/>
      <c r="GCR26"/>
      <c r="GCS26"/>
      <c r="GCT26"/>
      <c r="GCU26"/>
      <c r="GCV26"/>
      <c r="GCW26"/>
      <c r="GCX26"/>
      <c r="GCY26"/>
      <c r="GCZ26"/>
      <c r="GDA26"/>
      <c r="GDB26"/>
      <c r="GDC26"/>
      <c r="GDD26"/>
      <c r="GDE26"/>
      <c r="GDF26"/>
      <c r="GDG26"/>
      <c r="GDH26"/>
      <c r="GDI26"/>
      <c r="GDJ26"/>
      <c r="GDK26"/>
      <c r="GDL26"/>
      <c r="GDM26"/>
      <c r="GDN26"/>
      <c r="GDO26"/>
      <c r="GDP26"/>
      <c r="GDQ26"/>
      <c r="GDR26"/>
      <c r="GDS26"/>
      <c r="GDT26"/>
      <c r="GDU26"/>
      <c r="GDV26"/>
      <c r="GDW26"/>
      <c r="GDX26"/>
      <c r="GDY26"/>
      <c r="GDZ26"/>
      <c r="GEA26"/>
      <c r="GEB26"/>
      <c r="GEC26"/>
      <c r="GED26"/>
      <c r="GEE26"/>
      <c r="GEF26"/>
      <c r="GEG26"/>
      <c r="GEH26"/>
      <c r="GEI26"/>
      <c r="GEJ26"/>
      <c r="GEK26"/>
      <c r="GEL26"/>
      <c r="GEM26"/>
      <c r="GEN26"/>
      <c r="GEO26"/>
      <c r="GEP26"/>
      <c r="GEQ26"/>
      <c r="GER26"/>
      <c r="GES26"/>
      <c r="GET26"/>
      <c r="GEU26"/>
      <c r="GEV26"/>
      <c r="GEW26"/>
      <c r="GEX26"/>
      <c r="GEY26"/>
      <c r="GEZ26"/>
      <c r="GFA26"/>
      <c r="GFB26"/>
      <c r="GFC26"/>
      <c r="GFD26"/>
      <c r="GFE26"/>
      <c r="GFF26"/>
      <c r="GFG26"/>
      <c r="GFH26"/>
      <c r="GFI26"/>
      <c r="GFJ26"/>
      <c r="GFK26"/>
      <c r="GFL26"/>
      <c r="GFM26"/>
      <c r="GFN26"/>
      <c r="GFO26"/>
      <c r="GFP26"/>
      <c r="GFQ26"/>
      <c r="GFR26"/>
      <c r="GFS26"/>
      <c r="GFT26"/>
      <c r="GFU26"/>
      <c r="GFV26"/>
      <c r="GFW26"/>
      <c r="GFX26"/>
      <c r="GFY26"/>
      <c r="GFZ26"/>
      <c r="GGA26"/>
      <c r="GGB26"/>
      <c r="GGC26"/>
      <c r="GGD26"/>
      <c r="GGE26"/>
      <c r="GGF26"/>
      <c r="GGG26"/>
      <c r="GGH26"/>
      <c r="GGI26"/>
      <c r="GGJ26"/>
      <c r="GGK26"/>
      <c r="GGL26"/>
      <c r="GGM26"/>
      <c r="GGN26"/>
      <c r="GGO26"/>
      <c r="GGP26"/>
      <c r="GGQ26"/>
      <c r="GGR26"/>
      <c r="GGS26"/>
      <c r="GGT26"/>
      <c r="GGU26"/>
      <c r="GGV26"/>
      <c r="GGW26"/>
      <c r="GGX26"/>
      <c r="GGY26"/>
      <c r="GGZ26"/>
      <c r="GHA26"/>
      <c r="GHB26"/>
      <c r="GHC26"/>
      <c r="GHD26"/>
      <c r="GHE26"/>
      <c r="GHF26"/>
      <c r="GHG26"/>
      <c r="GHH26"/>
      <c r="GHI26"/>
      <c r="GHJ26"/>
      <c r="GHK26"/>
      <c r="GHL26"/>
      <c r="GHM26"/>
      <c r="GHN26"/>
      <c r="GHO26"/>
      <c r="GHP26"/>
      <c r="GHQ26"/>
      <c r="GHR26"/>
      <c r="GHS26"/>
      <c r="GHT26"/>
      <c r="GHU26"/>
      <c r="GHV26"/>
      <c r="GHW26"/>
      <c r="GHX26"/>
      <c r="GHY26"/>
      <c r="GHZ26"/>
      <c r="GIA26"/>
      <c r="GIB26"/>
      <c r="GIC26"/>
      <c r="GID26"/>
      <c r="GIE26"/>
      <c r="GIF26"/>
      <c r="GIG26"/>
      <c r="GIH26"/>
      <c r="GII26"/>
      <c r="GIJ26"/>
      <c r="GIK26"/>
      <c r="GIL26"/>
      <c r="GIM26"/>
      <c r="GIN26"/>
      <c r="GIO26"/>
      <c r="GIP26"/>
      <c r="GIQ26"/>
      <c r="GIR26"/>
      <c r="GIS26"/>
      <c r="GIT26"/>
      <c r="GIU26"/>
      <c r="GIV26"/>
      <c r="GIW26"/>
      <c r="GIX26"/>
      <c r="GIY26"/>
      <c r="GIZ26"/>
      <c r="GJA26"/>
      <c r="GJB26"/>
      <c r="GJC26"/>
      <c r="GJD26"/>
      <c r="GJE26"/>
      <c r="GJF26"/>
      <c r="GJG26"/>
      <c r="GJH26"/>
      <c r="GJI26"/>
      <c r="GJJ26"/>
      <c r="GJK26"/>
      <c r="GJL26"/>
      <c r="GJM26"/>
      <c r="GJN26"/>
      <c r="GJO26"/>
      <c r="GJP26"/>
      <c r="GJQ26"/>
      <c r="GJR26"/>
      <c r="GJS26"/>
      <c r="GJT26"/>
      <c r="GJU26"/>
      <c r="GJV26"/>
      <c r="GJW26"/>
      <c r="GJX26"/>
      <c r="GJY26"/>
      <c r="GJZ26"/>
      <c r="GKA26"/>
      <c r="GKB26"/>
      <c r="GKC26"/>
      <c r="GKD26"/>
      <c r="GKE26"/>
      <c r="GKF26"/>
      <c r="GKG26"/>
      <c r="GKH26"/>
      <c r="GKI26"/>
      <c r="GKJ26"/>
      <c r="GKK26"/>
      <c r="GKL26"/>
      <c r="GKM26"/>
      <c r="GKN26"/>
      <c r="GKO26"/>
      <c r="GKP26"/>
      <c r="GKQ26"/>
      <c r="GKR26"/>
      <c r="GKS26"/>
      <c r="GKT26"/>
      <c r="GKU26"/>
      <c r="GKV26"/>
      <c r="GKW26"/>
      <c r="GKX26"/>
      <c r="GKY26"/>
      <c r="GKZ26"/>
      <c r="GLA26"/>
      <c r="GLB26"/>
      <c r="GLC26"/>
      <c r="GLD26"/>
      <c r="GLE26"/>
      <c r="GLF26"/>
      <c r="GLG26"/>
      <c r="GLH26"/>
      <c r="GLI26"/>
      <c r="GLJ26"/>
      <c r="GLK26"/>
      <c r="GLL26"/>
      <c r="GLM26"/>
      <c r="GLN26"/>
      <c r="GLO26"/>
      <c r="GLP26"/>
      <c r="GLQ26"/>
      <c r="GLR26"/>
      <c r="GLS26"/>
      <c r="GLT26"/>
      <c r="GLU26"/>
      <c r="GLV26"/>
      <c r="GLW26"/>
      <c r="GLX26"/>
      <c r="GLY26"/>
      <c r="GLZ26"/>
      <c r="GMA26"/>
      <c r="GMB26"/>
      <c r="GMC26"/>
      <c r="GMD26"/>
      <c r="GME26"/>
      <c r="GMF26"/>
      <c r="GMG26"/>
      <c r="GMH26"/>
      <c r="GMI26"/>
      <c r="GMJ26"/>
      <c r="GMK26"/>
      <c r="GML26"/>
      <c r="GMM26"/>
      <c r="GMN26"/>
      <c r="GMO26"/>
      <c r="GMP26"/>
      <c r="GMQ26"/>
      <c r="GMR26"/>
      <c r="GMS26"/>
      <c r="GMT26"/>
      <c r="GMU26"/>
      <c r="GMV26"/>
      <c r="GMW26"/>
      <c r="GMX26"/>
      <c r="GMY26"/>
      <c r="GMZ26"/>
      <c r="GNA26"/>
      <c r="GNB26"/>
      <c r="GNC26"/>
      <c r="GND26"/>
      <c r="GNE26"/>
      <c r="GNF26"/>
      <c r="GNG26"/>
      <c r="GNH26"/>
      <c r="GNI26"/>
      <c r="GNJ26"/>
      <c r="GNK26"/>
      <c r="GNL26"/>
      <c r="GNM26"/>
      <c r="GNN26"/>
      <c r="GNO26"/>
      <c r="GNP26"/>
      <c r="GNQ26"/>
      <c r="GNR26"/>
      <c r="GNS26"/>
      <c r="GNT26"/>
      <c r="GNU26"/>
      <c r="GNV26"/>
      <c r="GNW26"/>
      <c r="GNX26"/>
      <c r="GNY26"/>
      <c r="GNZ26"/>
      <c r="GOA26"/>
      <c r="GOB26"/>
      <c r="GOC26"/>
      <c r="GOD26"/>
      <c r="GOE26"/>
      <c r="GOF26"/>
      <c r="GOG26"/>
      <c r="GOH26"/>
      <c r="GOI26"/>
      <c r="GOJ26"/>
      <c r="GOK26"/>
      <c r="GOL26"/>
      <c r="GOM26"/>
      <c r="GON26"/>
      <c r="GOO26"/>
      <c r="GOP26"/>
      <c r="GOQ26"/>
      <c r="GOR26"/>
      <c r="GOS26"/>
      <c r="GOT26"/>
      <c r="GOU26"/>
      <c r="GOV26"/>
      <c r="GOW26"/>
      <c r="GOX26"/>
      <c r="GOY26"/>
      <c r="GOZ26"/>
      <c r="GPA26"/>
      <c r="GPB26"/>
      <c r="GPC26"/>
      <c r="GPD26"/>
      <c r="GPE26"/>
      <c r="GPF26"/>
      <c r="GPG26"/>
      <c r="GPH26"/>
      <c r="GPI26"/>
      <c r="GPJ26"/>
      <c r="GPK26"/>
      <c r="GPL26"/>
      <c r="GPM26"/>
      <c r="GPN26"/>
      <c r="GPO26"/>
      <c r="GPP26"/>
      <c r="GPQ26"/>
      <c r="GPR26"/>
      <c r="GPS26"/>
      <c r="GPT26"/>
      <c r="GPU26"/>
      <c r="GPV26"/>
      <c r="GPW26"/>
      <c r="GPX26"/>
      <c r="GPY26"/>
      <c r="GPZ26"/>
      <c r="GQA26"/>
      <c r="GQB26"/>
      <c r="GQC26"/>
      <c r="GQD26"/>
      <c r="GQE26"/>
      <c r="GQF26"/>
      <c r="GQG26"/>
      <c r="GQH26"/>
      <c r="GQI26"/>
      <c r="GQJ26"/>
      <c r="GQK26"/>
      <c r="GQL26"/>
      <c r="GQM26"/>
      <c r="GQN26"/>
      <c r="GQO26"/>
      <c r="GQP26"/>
      <c r="GQQ26"/>
      <c r="GQR26"/>
      <c r="GQS26"/>
      <c r="GQT26"/>
      <c r="GQU26"/>
      <c r="GQV26"/>
      <c r="GQW26"/>
      <c r="GQX26"/>
      <c r="GQY26"/>
      <c r="GQZ26"/>
      <c r="GRA26"/>
      <c r="GRB26"/>
      <c r="GRC26"/>
      <c r="GRD26"/>
      <c r="GRE26"/>
      <c r="GRF26"/>
      <c r="GRG26"/>
      <c r="GRH26"/>
      <c r="GRI26"/>
      <c r="GRJ26"/>
      <c r="GRK26"/>
      <c r="GRL26"/>
      <c r="GRM26"/>
      <c r="GRN26"/>
      <c r="GRO26"/>
      <c r="GRP26"/>
      <c r="GRQ26"/>
      <c r="GRR26"/>
      <c r="GRS26"/>
      <c r="GRT26"/>
      <c r="GRU26"/>
      <c r="GRV26"/>
      <c r="GRW26"/>
      <c r="GRX26"/>
      <c r="GRY26"/>
      <c r="GRZ26"/>
      <c r="GSA26"/>
      <c r="GSB26"/>
      <c r="GSC26"/>
      <c r="GSD26"/>
      <c r="GSE26"/>
      <c r="GSF26"/>
      <c r="GSG26"/>
      <c r="GSH26"/>
      <c r="GSI26"/>
      <c r="GSJ26"/>
      <c r="GSK26"/>
      <c r="GSL26"/>
      <c r="GSM26"/>
      <c r="GSN26"/>
      <c r="GSO26"/>
      <c r="GSP26"/>
      <c r="GSQ26"/>
      <c r="GSR26"/>
      <c r="GSS26"/>
      <c r="GST26"/>
      <c r="GSU26"/>
      <c r="GSV26"/>
      <c r="GSW26"/>
      <c r="GSX26"/>
      <c r="GSY26"/>
      <c r="GSZ26"/>
      <c r="GTA26"/>
      <c r="GTB26"/>
      <c r="GTC26"/>
      <c r="GTD26"/>
      <c r="GTE26"/>
      <c r="GTF26"/>
      <c r="GTG26"/>
      <c r="GTH26"/>
      <c r="GTI26"/>
      <c r="GTJ26"/>
      <c r="GTK26"/>
      <c r="GTL26"/>
      <c r="GTM26"/>
      <c r="GTN26"/>
      <c r="GTO26"/>
      <c r="GTP26"/>
      <c r="GTQ26"/>
      <c r="GTR26"/>
      <c r="GTS26"/>
      <c r="GTT26"/>
      <c r="GTU26"/>
      <c r="GTV26"/>
      <c r="GTW26"/>
      <c r="GTX26"/>
      <c r="GTY26"/>
      <c r="GTZ26"/>
      <c r="GUA26"/>
      <c r="GUB26"/>
      <c r="GUC26"/>
      <c r="GUD26"/>
      <c r="GUE26"/>
      <c r="GUF26"/>
      <c r="GUG26"/>
      <c r="GUH26"/>
      <c r="GUI26"/>
      <c r="GUJ26"/>
      <c r="GUK26"/>
      <c r="GUL26"/>
      <c r="GUM26"/>
      <c r="GUN26"/>
      <c r="GUO26"/>
      <c r="GUP26"/>
      <c r="GUQ26"/>
      <c r="GUR26"/>
      <c r="GUS26"/>
      <c r="GUT26"/>
      <c r="GUU26"/>
      <c r="GUV26"/>
      <c r="GUW26"/>
      <c r="GUX26"/>
      <c r="GUY26"/>
      <c r="GUZ26"/>
      <c r="GVA26"/>
      <c r="GVB26"/>
      <c r="GVC26"/>
      <c r="GVD26"/>
      <c r="GVE26"/>
      <c r="GVF26"/>
      <c r="GVG26"/>
      <c r="GVH26"/>
      <c r="GVI26"/>
      <c r="GVJ26"/>
      <c r="GVK26"/>
      <c r="GVL26"/>
      <c r="GVM26"/>
      <c r="GVN26"/>
      <c r="GVO26"/>
      <c r="GVP26"/>
      <c r="GVQ26"/>
      <c r="GVR26"/>
      <c r="GVS26"/>
      <c r="GVT26"/>
      <c r="GVU26"/>
      <c r="GVV26"/>
      <c r="GVW26"/>
      <c r="GVX26"/>
      <c r="GVY26"/>
      <c r="GVZ26"/>
      <c r="GWA26"/>
      <c r="GWB26"/>
      <c r="GWC26"/>
      <c r="GWD26"/>
      <c r="GWE26"/>
      <c r="GWF26"/>
      <c r="GWG26"/>
      <c r="GWH26"/>
      <c r="GWI26"/>
      <c r="GWJ26"/>
      <c r="GWK26"/>
      <c r="GWL26"/>
      <c r="GWM26"/>
      <c r="GWN26"/>
      <c r="GWO26"/>
      <c r="GWP26"/>
      <c r="GWQ26"/>
      <c r="GWR26"/>
      <c r="GWS26"/>
      <c r="GWT26"/>
      <c r="GWU26"/>
      <c r="GWV26"/>
      <c r="GWW26"/>
      <c r="GWX26"/>
      <c r="GWY26"/>
      <c r="GWZ26"/>
      <c r="GXA26"/>
      <c r="GXB26"/>
      <c r="GXC26"/>
      <c r="GXD26"/>
      <c r="GXE26"/>
      <c r="GXF26"/>
      <c r="GXG26"/>
      <c r="GXH26"/>
      <c r="GXI26"/>
      <c r="GXJ26"/>
      <c r="GXK26"/>
      <c r="GXL26"/>
      <c r="GXM26"/>
      <c r="GXN26"/>
      <c r="GXO26"/>
      <c r="GXP26"/>
      <c r="GXQ26"/>
      <c r="GXR26"/>
      <c r="GXS26"/>
      <c r="GXT26"/>
      <c r="GXU26"/>
      <c r="GXV26"/>
      <c r="GXW26"/>
      <c r="GXX26"/>
      <c r="GXY26"/>
      <c r="GXZ26"/>
      <c r="GYA26"/>
      <c r="GYB26"/>
      <c r="GYC26"/>
      <c r="GYD26"/>
      <c r="GYE26"/>
      <c r="GYF26"/>
      <c r="GYG26"/>
      <c r="GYH26"/>
      <c r="GYI26"/>
      <c r="GYJ26"/>
      <c r="GYK26"/>
      <c r="GYL26"/>
      <c r="GYM26"/>
      <c r="GYN26"/>
      <c r="GYO26"/>
      <c r="GYP26"/>
      <c r="GYQ26"/>
      <c r="GYR26"/>
      <c r="GYS26"/>
      <c r="GYT26"/>
      <c r="GYU26"/>
      <c r="GYV26"/>
      <c r="GYW26"/>
      <c r="GYX26"/>
      <c r="GYY26"/>
      <c r="GYZ26"/>
      <c r="GZA26"/>
      <c r="GZB26"/>
      <c r="GZC26"/>
      <c r="GZD26"/>
      <c r="GZE26"/>
      <c r="GZF26"/>
      <c r="GZG26"/>
      <c r="GZH26"/>
      <c r="GZI26"/>
      <c r="GZJ26"/>
      <c r="GZK26"/>
      <c r="GZL26"/>
      <c r="GZM26"/>
      <c r="GZN26"/>
      <c r="GZO26"/>
      <c r="GZP26"/>
      <c r="GZQ26"/>
      <c r="GZR26"/>
      <c r="GZS26"/>
      <c r="GZT26"/>
      <c r="GZU26"/>
      <c r="GZV26"/>
      <c r="GZW26"/>
      <c r="GZX26"/>
      <c r="GZY26"/>
      <c r="GZZ26"/>
      <c r="HAA26"/>
      <c r="HAB26"/>
      <c r="HAC26"/>
      <c r="HAD26"/>
      <c r="HAE26"/>
      <c r="HAF26"/>
      <c r="HAG26"/>
      <c r="HAH26"/>
      <c r="HAI26"/>
      <c r="HAJ26"/>
      <c r="HAK26"/>
      <c r="HAL26"/>
      <c r="HAM26"/>
      <c r="HAN26"/>
      <c r="HAO26"/>
      <c r="HAP26"/>
      <c r="HAQ26"/>
      <c r="HAR26"/>
      <c r="HAS26"/>
      <c r="HAT26"/>
      <c r="HAU26"/>
      <c r="HAV26"/>
      <c r="HAW26"/>
      <c r="HAX26"/>
      <c r="HAY26"/>
      <c r="HAZ26"/>
      <c r="HBA26"/>
      <c r="HBB26"/>
      <c r="HBC26"/>
      <c r="HBD26"/>
      <c r="HBE26"/>
      <c r="HBF26"/>
      <c r="HBG26"/>
      <c r="HBH26"/>
      <c r="HBI26"/>
      <c r="HBJ26"/>
      <c r="HBK26"/>
      <c r="HBL26"/>
      <c r="HBM26"/>
      <c r="HBN26"/>
      <c r="HBO26"/>
      <c r="HBP26"/>
      <c r="HBQ26"/>
      <c r="HBR26"/>
      <c r="HBS26"/>
      <c r="HBT26"/>
      <c r="HBU26"/>
      <c r="HBV26"/>
      <c r="HBW26"/>
      <c r="HBX26"/>
      <c r="HBY26"/>
      <c r="HBZ26"/>
      <c r="HCA26"/>
      <c r="HCB26"/>
      <c r="HCC26"/>
      <c r="HCD26"/>
      <c r="HCE26"/>
      <c r="HCF26"/>
      <c r="HCG26"/>
      <c r="HCH26"/>
      <c r="HCI26"/>
      <c r="HCJ26"/>
      <c r="HCK26"/>
      <c r="HCL26"/>
      <c r="HCM26"/>
      <c r="HCN26"/>
      <c r="HCO26"/>
      <c r="HCP26"/>
      <c r="HCQ26"/>
      <c r="HCR26"/>
      <c r="HCS26"/>
      <c r="HCT26"/>
      <c r="HCU26"/>
      <c r="HCV26"/>
      <c r="HCW26"/>
      <c r="HCX26"/>
      <c r="HCY26"/>
      <c r="HCZ26"/>
      <c r="HDA26"/>
      <c r="HDB26"/>
      <c r="HDC26"/>
      <c r="HDD26"/>
      <c r="HDE26"/>
      <c r="HDF26"/>
      <c r="HDG26"/>
      <c r="HDH26"/>
      <c r="HDI26"/>
      <c r="HDJ26"/>
      <c r="HDK26"/>
      <c r="HDL26"/>
      <c r="HDM26"/>
      <c r="HDN26"/>
      <c r="HDO26"/>
      <c r="HDP26"/>
      <c r="HDQ26"/>
      <c r="HDR26"/>
      <c r="HDS26"/>
      <c r="HDT26"/>
      <c r="HDU26"/>
      <c r="HDV26"/>
      <c r="HDW26"/>
      <c r="HDX26"/>
      <c r="HDY26"/>
      <c r="HDZ26"/>
      <c r="HEA26"/>
      <c r="HEB26"/>
      <c r="HEC26"/>
      <c r="HED26"/>
      <c r="HEE26"/>
      <c r="HEF26"/>
      <c r="HEG26"/>
      <c r="HEH26"/>
      <c r="HEI26"/>
      <c r="HEJ26"/>
      <c r="HEK26"/>
      <c r="HEL26"/>
      <c r="HEM26"/>
      <c r="HEN26"/>
      <c r="HEO26"/>
      <c r="HEP26"/>
      <c r="HEQ26"/>
      <c r="HER26"/>
      <c r="HES26"/>
      <c r="HET26"/>
      <c r="HEU26"/>
      <c r="HEV26"/>
      <c r="HEW26"/>
      <c r="HEX26"/>
      <c r="HEY26"/>
      <c r="HEZ26"/>
      <c r="HFA26"/>
      <c r="HFB26"/>
      <c r="HFC26"/>
      <c r="HFD26"/>
      <c r="HFE26"/>
      <c r="HFF26"/>
      <c r="HFG26"/>
      <c r="HFH26"/>
      <c r="HFI26"/>
      <c r="HFJ26"/>
      <c r="HFK26"/>
      <c r="HFL26"/>
      <c r="HFM26"/>
      <c r="HFN26"/>
      <c r="HFO26"/>
      <c r="HFP26"/>
      <c r="HFQ26"/>
      <c r="HFR26"/>
      <c r="HFS26"/>
      <c r="HFT26"/>
      <c r="HFU26"/>
      <c r="HFV26"/>
      <c r="HFW26"/>
      <c r="HFX26"/>
      <c r="HFY26"/>
      <c r="HFZ26"/>
      <c r="HGA26"/>
      <c r="HGB26"/>
      <c r="HGC26"/>
      <c r="HGD26"/>
      <c r="HGE26"/>
      <c r="HGF26"/>
      <c r="HGG26"/>
      <c r="HGH26"/>
      <c r="HGI26"/>
      <c r="HGJ26"/>
      <c r="HGK26"/>
      <c r="HGL26"/>
      <c r="HGM26"/>
      <c r="HGN26"/>
      <c r="HGO26"/>
      <c r="HGP26"/>
      <c r="HGQ26"/>
      <c r="HGR26"/>
      <c r="HGS26"/>
      <c r="HGT26"/>
      <c r="HGU26"/>
      <c r="HGV26"/>
      <c r="HGW26"/>
      <c r="HGX26"/>
      <c r="HGY26"/>
      <c r="HGZ26"/>
      <c r="HHA26"/>
      <c r="HHB26"/>
      <c r="HHC26"/>
      <c r="HHD26"/>
      <c r="HHE26"/>
      <c r="HHF26"/>
      <c r="HHG26"/>
      <c r="HHH26"/>
      <c r="HHI26"/>
      <c r="HHJ26"/>
      <c r="HHK26"/>
      <c r="HHL26"/>
      <c r="HHM26"/>
      <c r="HHN26"/>
      <c r="HHO26"/>
      <c r="HHP26"/>
      <c r="HHQ26"/>
      <c r="HHR26"/>
      <c r="HHS26"/>
      <c r="HHT26"/>
      <c r="HHU26"/>
      <c r="HHV26"/>
      <c r="HHW26"/>
      <c r="HHX26"/>
      <c r="HHY26"/>
      <c r="HHZ26"/>
      <c r="HIA26"/>
      <c r="HIB26"/>
      <c r="HIC26"/>
      <c r="HID26"/>
      <c r="HIE26"/>
      <c r="HIF26"/>
      <c r="HIG26"/>
      <c r="HIH26"/>
      <c r="HII26"/>
      <c r="HIJ26"/>
      <c r="HIK26"/>
      <c r="HIL26"/>
      <c r="HIM26"/>
      <c r="HIN26"/>
      <c r="HIO26"/>
      <c r="HIP26"/>
      <c r="HIQ26"/>
      <c r="HIR26"/>
      <c r="HIS26"/>
      <c r="HIT26"/>
      <c r="HIU26"/>
      <c r="HIV26"/>
      <c r="HIW26"/>
      <c r="HIX26"/>
      <c r="HIY26"/>
      <c r="HIZ26"/>
      <c r="HJA26"/>
      <c r="HJB26"/>
      <c r="HJC26"/>
      <c r="HJD26"/>
      <c r="HJE26"/>
      <c r="HJF26"/>
      <c r="HJG26"/>
      <c r="HJH26"/>
      <c r="HJI26"/>
      <c r="HJJ26"/>
      <c r="HJK26"/>
      <c r="HJL26"/>
      <c r="HJM26"/>
      <c r="HJN26"/>
      <c r="HJO26"/>
      <c r="HJP26"/>
      <c r="HJQ26"/>
      <c r="HJR26"/>
      <c r="HJS26"/>
      <c r="HJT26"/>
      <c r="HJU26"/>
      <c r="HJV26"/>
      <c r="HJW26"/>
      <c r="HJX26"/>
      <c r="HJY26"/>
      <c r="HJZ26"/>
      <c r="HKA26"/>
      <c r="HKB26"/>
      <c r="HKC26"/>
      <c r="HKD26"/>
      <c r="HKE26"/>
      <c r="HKF26"/>
      <c r="HKG26"/>
      <c r="HKH26"/>
      <c r="HKI26"/>
      <c r="HKJ26"/>
      <c r="HKK26"/>
      <c r="HKL26"/>
      <c r="HKM26"/>
      <c r="HKN26"/>
      <c r="HKO26"/>
      <c r="HKP26"/>
      <c r="HKQ26"/>
      <c r="HKR26"/>
      <c r="HKS26"/>
      <c r="HKT26"/>
      <c r="HKU26"/>
      <c r="HKV26"/>
      <c r="HKW26"/>
      <c r="HKX26"/>
      <c r="HKY26"/>
      <c r="HKZ26"/>
      <c r="HLA26"/>
      <c r="HLB26"/>
      <c r="HLC26"/>
      <c r="HLD26"/>
      <c r="HLE26"/>
      <c r="HLF26"/>
      <c r="HLG26"/>
      <c r="HLH26"/>
      <c r="HLI26"/>
      <c r="HLJ26"/>
      <c r="HLK26"/>
      <c r="HLL26"/>
      <c r="HLM26"/>
      <c r="HLN26"/>
      <c r="HLO26"/>
      <c r="HLP26"/>
      <c r="HLQ26"/>
      <c r="HLR26"/>
      <c r="HLS26"/>
      <c r="HLT26"/>
      <c r="HLU26"/>
      <c r="HLV26"/>
      <c r="HLW26"/>
      <c r="HLX26"/>
      <c r="HLY26"/>
      <c r="HLZ26"/>
      <c r="HMA26"/>
      <c r="HMB26"/>
      <c r="HMC26"/>
      <c r="HMD26"/>
      <c r="HME26"/>
      <c r="HMF26"/>
      <c r="HMG26"/>
      <c r="HMH26"/>
      <c r="HMI26"/>
      <c r="HMJ26"/>
      <c r="HMK26"/>
      <c r="HML26"/>
      <c r="HMM26"/>
      <c r="HMN26"/>
      <c r="HMO26"/>
      <c r="HMP26"/>
      <c r="HMQ26"/>
      <c r="HMR26"/>
      <c r="HMS26"/>
      <c r="HMT26"/>
      <c r="HMU26"/>
      <c r="HMV26"/>
      <c r="HMW26"/>
      <c r="HMX26"/>
      <c r="HMY26"/>
      <c r="HMZ26"/>
      <c r="HNA26"/>
      <c r="HNB26"/>
      <c r="HNC26"/>
      <c r="HND26"/>
      <c r="HNE26"/>
      <c r="HNF26"/>
      <c r="HNG26"/>
      <c r="HNH26"/>
      <c r="HNI26"/>
      <c r="HNJ26"/>
      <c r="HNK26"/>
      <c r="HNL26"/>
      <c r="HNM26"/>
      <c r="HNN26"/>
      <c r="HNO26"/>
      <c r="HNP26"/>
      <c r="HNQ26"/>
      <c r="HNR26"/>
      <c r="HNS26"/>
      <c r="HNT26"/>
      <c r="HNU26"/>
      <c r="HNV26"/>
      <c r="HNW26"/>
      <c r="HNX26"/>
      <c r="HNY26"/>
      <c r="HNZ26"/>
      <c r="HOA26"/>
      <c r="HOB26"/>
      <c r="HOC26"/>
      <c r="HOD26"/>
      <c r="HOE26"/>
      <c r="HOF26"/>
      <c r="HOG26"/>
      <c r="HOH26"/>
      <c r="HOI26"/>
      <c r="HOJ26"/>
      <c r="HOK26"/>
      <c r="HOL26"/>
      <c r="HOM26"/>
      <c r="HON26"/>
      <c r="HOO26"/>
      <c r="HOP26"/>
      <c r="HOQ26"/>
      <c r="HOR26"/>
      <c r="HOS26"/>
      <c r="HOT26"/>
      <c r="HOU26"/>
      <c r="HOV26"/>
      <c r="HOW26"/>
      <c r="HOX26"/>
      <c r="HOY26"/>
      <c r="HOZ26"/>
      <c r="HPA26"/>
      <c r="HPB26"/>
      <c r="HPC26"/>
      <c r="HPD26"/>
      <c r="HPE26"/>
      <c r="HPF26"/>
      <c r="HPG26"/>
      <c r="HPH26"/>
      <c r="HPI26"/>
      <c r="HPJ26"/>
      <c r="HPK26"/>
      <c r="HPL26"/>
      <c r="HPM26"/>
      <c r="HPN26"/>
      <c r="HPO26"/>
      <c r="HPP26"/>
      <c r="HPQ26"/>
      <c r="HPR26"/>
      <c r="HPS26"/>
      <c r="HPT26"/>
      <c r="HPU26"/>
      <c r="HPV26"/>
      <c r="HPW26"/>
      <c r="HPX26"/>
      <c r="HPY26"/>
      <c r="HPZ26"/>
      <c r="HQA26"/>
      <c r="HQB26"/>
      <c r="HQC26"/>
      <c r="HQD26"/>
      <c r="HQE26"/>
      <c r="HQF26"/>
      <c r="HQG26"/>
      <c r="HQH26"/>
      <c r="HQI26"/>
      <c r="HQJ26"/>
      <c r="HQK26"/>
      <c r="HQL26"/>
      <c r="HQM26"/>
      <c r="HQN26"/>
      <c r="HQO26"/>
      <c r="HQP26"/>
      <c r="HQQ26"/>
      <c r="HQR26"/>
      <c r="HQS26"/>
      <c r="HQT26"/>
      <c r="HQU26"/>
      <c r="HQV26"/>
      <c r="HQW26"/>
      <c r="HQX26"/>
      <c r="HQY26"/>
      <c r="HQZ26"/>
      <c r="HRA26"/>
      <c r="HRB26"/>
      <c r="HRC26"/>
      <c r="HRD26"/>
      <c r="HRE26"/>
      <c r="HRF26"/>
      <c r="HRG26"/>
      <c r="HRH26"/>
      <c r="HRI26"/>
      <c r="HRJ26"/>
      <c r="HRK26"/>
      <c r="HRL26"/>
      <c r="HRM26"/>
      <c r="HRN26"/>
      <c r="HRO26"/>
      <c r="HRP26"/>
      <c r="HRQ26"/>
      <c r="HRR26"/>
      <c r="HRS26"/>
      <c r="HRT26"/>
      <c r="HRU26"/>
      <c r="HRV26"/>
      <c r="HRW26"/>
      <c r="HRX26"/>
      <c r="HRY26"/>
      <c r="HRZ26"/>
      <c r="HSA26"/>
      <c r="HSB26"/>
      <c r="HSC26"/>
      <c r="HSD26"/>
      <c r="HSE26"/>
      <c r="HSF26"/>
      <c r="HSG26"/>
      <c r="HSH26"/>
      <c r="HSI26"/>
      <c r="HSJ26"/>
      <c r="HSK26"/>
      <c r="HSL26"/>
      <c r="HSM26"/>
      <c r="HSN26"/>
      <c r="HSO26"/>
      <c r="HSP26"/>
      <c r="HSQ26"/>
      <c r="HSR26"/>
      <c r="HSS26"/>
      <c r="HST26"/>
      <c r="HSU26"/>
      <c r="HSV26"/>
      <c r="HSW26"/>
      <c r="HSX26"/>
      <c r="HSY26"/>
      <c r="HSZ26"/>
      <c r="HTA26"/>
      <c r="HTB26"/>
      <c r="HTC26"/>
      <c r="HTD26"/>
      <c r="HTE26"/>
      <c r="HTF26"/>
      <c r="HTG26"/>
      <c r="HTH26"/>
      <c r="HTI26"/>
      <c r="HTJ26"/>
      <c r="HTK26"/>
      <c r="HTL26"/>
      <c r="HTM26"/>
      <c r="HTN26"/>
      <c r="HTO26"/>
      <c r="HTP26"/>
      <c r="HTQ26"/>
      <c r="HTR26"/>
      <c r="HTS26"/>
      <c r="HTT26"/>
      <c r="HTU26"/>
      <c r="HTV26"/>
      <c r="HTW26"/>
      <c r="HTX26"/>
      <c r="HTY26"/>
      <c r="HTZ26"/>
      <c r="HUA26"/>
      <c r="HUB26"/>
      <c r="HUC26"/>
      <c r="HUD26"/>
      <c r="HUE26"/>
      <c r="HUF26"/>
      <c r="HUG26"/>
      <c r="HUH26"/>
      <c r="HUI26"/>
      <c r="HUJ26"/>
      <c r="HUK26"/>
      <c r="HUL26"/>
      <c r="HUM26"/>
      <c r="HUN26"/>
      <c r="HUO26"/>
      <c r="HUP26"/>
      <c r="HUQ26"/>
      <c r="HUR26"/>
      <c r="HUS26"/>
      <c r="HUT26"/>
      <c r="HUU26"/>
      <c r="HUV26"/>
      <c r="HUW26"/>
      <c r="HUX26"/>
      <c r="HUY26"/>
      <c r="HUZ26"/>
      <c r="HVA26"/>
      <c r="HVB26"/>
      <c r="HVC26"/>
      <c r="HVD26"/>
      <c r="HVE26"/>
      <c r="HVF26"/>
      <c r="HVG26"/>
      <c r="HVH26"/>
      <c r="HVI26"/>
      <c r="HVJ26"/>
      <c r="HVK26"/>
      <c r="HVL26"/>
      <c r="HVM26"/>
      <c r="HVN26"/>
      <c r="HVO26"/>
      <c r="HVP26"/>
      <c r="HVQ26"/>
      <c r="HVR26"/>
      <c r="HVS26"/>
      <c r="HVT26"/>
      <c r="HVU26"/>
      <c r="HVV26"/>
      <c r="HVW26"/>
      <c r="HVX26"/>
      <c r="HVY26"/>
      <c r="HVZ26"/>
      <c r="HWA26"/>
      <c r="HWB26"/>
      <c r="HWC26"/>
      <c r="HWD26"/>
      <c r="HWE26"/>
      <c r="HWF26"/>
      <c r="HWG26"/>
      <c r="HWH26"/>
      <c r="HWI26"/>
      <c r="HWJ26"/>
      <c r="HWK26"/>
      <c r="HWL26"/>
      <c r="HWM26"/>
      <c r="HWN26"/>
      <c r="HWO26"/>
      <c r="HWP26"/>
      <c r="HWQ26"/>
      <c r="HWR26"/>
      <c r="HWS26"/>
      <c r="HWT26"/>
      <c r="HWU26"/>
      <c r="HWV26"/>
      <c r="HWW26"/>
      <c r="HWX26"/>
      <c r="HWY26"/>
      <c r="HWZ26"/>
      <c r="HXA26"/>
      <c r="HXB26"/>
      <c r="HXC26"/>
      <c r="HXD26"/>
      <c r="HXE26"/>
      <c r="HXF26"/>
      <c r="HXG26"/>
      <c r="HXH26"/>
      <c r="HXI26"/>
      <c r="HXJ26"/>
      <c r="HXK26"/>
      <c r="HXL26"/>
      <c r="HXM26"/>
      <c r="HXN26"/>
      <c r="HXO26"/>
      <c r="HXP26"/>
      <c r="HXQ26"/>
      <c r="HXR26"/>
      <c r="HXS26"/>
      <c r="HXT26"/>
      <c r="HXU26"/>
      <c r="HXV26"/>
      <c r="HXW26"/>
      <c r="HXX26"/>
      <c r="HXY26"/>
      <c r="HXZ26"/>
      <c r="HYA26"/>
      <c r="HYB26"/>
      <c r="HYC26"/>
      <c r="HYD26"/>
      <c r="HYE26"/>
      <c r="HYF26"/>
      <c r="HYG26"/>
      <c r="HYH26"/>
      <c r="HYI26"/>
      <c r="HYJ26"/>
      <c r="HYK26"/>
      <c r="HYL26"/>
      <c r="HYM26"/>
      <c r="HYN26"/>
      <c r="HYO26"/>
      <c r="HYP26"/>
      <c r="HYQ26"/>
      <c r="HYR26"/>
      <c r="HYS26"/>
      <c r="HYT26"/>
      <c r="HYU26"/>
      <c r="HYV26"/>
      <c r="HYW26"/>
      <c r="HYX26"/>
      <c r="HYY26"/>
      <c r="HYZ26"/>
      <c r="HZA26"/>
      <c r="HZB26"/>
      <c r="HZC26"/>
      <c r="HZD26"/>
      <c r="HZE26"/>
      <c r="HZF26"/>
      <c r="HZG26"/>
      <c r="HZH26"/>
      <c r="HZI26"/>
      <c r="HZJ26"/>
      <c r="HZK26"/>
      <c r="HZL26"/>
      <c r="HZM26"/>
      <c r="HZN26"/>
      <c r="HZO26"/>
      <c r="HZP26"/>
      <c r="HZQ26"/>
      <c r="HZR26"/>
      <c r="HZS26"/>
      <c r="HZT26"/>
      <c r="HZU26"/>
      <c r="HZV26"/>
      <c r="HZW26"/>
      <c r="HZX26"/>
      <c r="HZY26"/>
      <c r="HZZ26"/>
      <c r="IAA26"/>
      <c r="IAB26"/>
      <c r="IAC26"/>
      <c r="IAD26"/>
      <c r="IAE26"/>
      <c r="IAF26"/>
      <c r="IAG26"/>
      <c r="IAH26"/>
      <c r="IAI26"/>
      <c r="IAJ26"/>
      <c r="IAK26"/>
      <c r="IAL26"/>
      <c r="IAM26"/>
      <c r="IAN26"/>
      <c r="IAO26"/>
      <c r="IAP26"/>
      <c r="IAQ26"/>
      <c r="IAR26"/>
      <c r="IAS26"/>
      <c r="IAT26"/>
      <c r="IAU26"/>
      <c r="IAV26"/>
      <c r="IAW26"/>
      <c r="IAX26"/>
      <c r="IAY26"/>
      <c r="IAZ26"/>
      <c r="IBA26"/>
      <c r="IBB26"/>
      <c r="IBC26"/>
      <c r="IBD26"/>
      <c r="IBE26"/>
      <c r="IBF26"/>
      <c r="IBG26"/>
      <c r="IBH26"/>
      <c r="IBI26"/>
      <c r="IBJ26"/>
      <c r="IBK26"/>
      <c r="IBL26"/>
      <c r="IBM26"/>
      <c r="IBN26"/>
      <c r="IBO26"/>
      <c r="IBP26"/>
      <c r="IBQ26"/>
      <c r="IBR26"/>
      <c r="IBS26"/>
      <c r="IBT26"/>
      <c r="IBU26"/>
      <c r="IBV26"/>
      <c r="IBW26"/>
      <c r="IBX26"/>
      <c r="IBY26"/>
      <c r="IBZ26"/>
      <c r="ICA26"/>
      <c r="ICB26"/>
      <c r="ICC26"/>
      <c r="ICD26"/>
      <c r="ICE26"/>
      <c r="ICF26"/>
      <c r="ICG26"/>
      <c r="ICH26"/>
      <c r="ICI26"/>
      <c r="ICJ26"/>
      <c r="ICK26"/>
      <c r="ICL26"/>
      <c r="ICM26"/>
      <c r="ICN26"/>
      <c r="ICO26"/>
      <c r="ICP26"/>
      <c r="ICQ26"/>
      <c r="ICR26"/>
      <c r="ICS26"/>
      <c r="ICT26"/>
      <c r="ICU26"/>
      <c r="ICV26"/>
      <c r="ICW26"/>
      <c r="ICX26"/>
      <c r="ICY26"/>
      <c r="ICZ26"/>
      <c r="IDA26"/>
      <c r="IDB26"/>
      <c r="IDC26"/>
      <c r="IDD26"/>
      <c r="IDE26"/>
      <c r="IDF26"/>
      <c r="IDG26"/>
      <c r="IDH26"/>
      <c r="IDI26"/>
      <c r="IDJ26"/>
      <c r="IDK26"/>
      <c r="IDL26"/>
      <c r="IDM26"/>
      <c r="IDN26"/>
      <c r="IDO26"/>
      <c r="IDP26"/>
      <c r="IDQ26"/>
      <c r="IDR26"/>
      <c r="IDS26"/>
      <c r="IDT26"/>
      <c r="IDU26"/>
      <c r="IDV26"/>
      <c r="IDW26"/>
      <c r="IDX26"/>
      <c r="IDY26"/>
      <c r="IDZ26"/>
      <c r="IEA26"/>
      <c r="IEB26"/>
      <c r="IEC26"/>
      <c r="IED26"/>
      <c r="IEE26"/>
      <c r="IEF26"/>
      <c r="IEG26"/>
      <c r="IEH26"/>
      <c r="IEI26"/>
      <c r="IEJ26"/>
      <c r="IEK26"/>
      <c r="IEL26"/>
      <c r="IEM26"/>
      <c r="IEN26"/>
      <c r="IEO26"/>
      <c r="IEP26"/>
      <c r="IEQ26"/>
      <c r="IER26"/>
      <c r="IES26"/>
      <c r="IET26"/>
      <c r="IEU26"/>
      <c r="IEV26"/>
      <c r="IEW26"/>
      <c r="IEX26"/>
      <c r="IEY26"/>
      <c r="IEZ26"/>
      <c r="IFA26"/>
      <c r="IFB26"/>
      <c r="IFC26"/>
      <c r="IFD26"/>
      <c r="IFE26"/>
      <c r="IFF26"/>
      <c r="IFG26"/>
      <c r="IFH26"/>
      <c r="IFI26"/>
      <c r="IFJ26"/>
      <c r="IFK26"/>
      <c r="IFL26"/>
      <c r="IFM26"/>
      <c r="IFN26"/>
      <c r="IFO26"/>
      <c r="IFP26"/>
      <c r="IFQ26"/>
      <c r="IFR26"/>
      <c r="IFS26"/>
      <c r="IFT26"/>
      <c r="IFU26"/>
      <c r="IFV26"/>
      <c r="IFW26"/>
      <c r="IFX26"/>
      <c r="IFY26"/>
      <c r="IFZ26"/>
      <c r="IGA26"/>
      <c r="IGB26"/>
      <c r="IGC26"/>
      <c r="IGD26"/>
      <c r="IGE26"/>
      <c r="IGF26"/>
      <c r="IGG26"/>
      <c r="IGH26"/>
      <c r="IGI26"/>
      <c r="IGJ26"/>
      <c r="IGK26"/>
      <c r="IGL26"/>
      <c r="IGM26"/>
      <c r="IGN26"/>
      <c r="IGO26"/>
      <c r="IGP26"/>
      <c r="IGQ26"/>
      <c r="IGR26"/>
      <c r="IGS26"/>
      <c r="IGT26"/>
      <c r="IGU26"/>
      <c r="IGV26"/>
      <c r="IGW26"/>
      <c r="IGX26"/>
      <c r="IGY26"/>
      <c r="IGZ26"/>
      <c r="IHA26"/>
      <c r="IHB26"/>
      <c r="IHC26"/>
      <c r="IHD26"/>
      <c r="IHE26"/>
      <c r="IHF26"/>
      <c r="IHG26"/>
      <c r="IHH26"/>
      <c r="IHI26"/>
      <c r="IHJ26"/>
      <c r="IHK26"/>
      <c r="IHL26"/>
      <c r="IHM26"/>
      <c r="IHN26"/>
      <c r="IHO26"/>
      <c r="IHP26"/>
      <c r="IHQ26"/>
      <c r="IHR26"/>
      <c r="IHS26"/>
      <c r="IHT26"/>
      <c r="IHU26"/>
      <c r="IHV26"/>
      <c r="IHW26"/>
      <c r="IHX26"/>
      <c r="IHY26"/>
      <c r="IHZ26"/>
      <c r="IIA26"/>
      <c r="IIB26"/>
      <c r="IIC26"/>
      <c r="IID26"/>
      <c r="IIE26"/>
      <c r="IIF26"/>
      <c r="IIG26"/>
      <c r="IIH26"/>
      <c r="III26"/>
      <c r="IIJ26"/>
      <c r="IIK26"/>
      <c r="IIL26"/>
      <c r="IIM26"/>
      <c r="IIN26"/>
      <c r="IIO26"/>
      <c r="IIP26"/>
      <c r="IIQ26"/>
      <c r="IIR26"/>
      <c r="IIS26"/>
      <c r="IIT26"/>
      <c r="IIU26"/>
      <c r="IIV26"/>
      <c r="IIW26"/>
      <c r="IIX26"/>
      <c r="IIY26"/>
      <c r="IIZ26"/>
      <c r="IJA26"/>
      <c r="IJB26"/>
      <c r="IJC26"/>
      <c r="IJD26"/>
      <c r="IJE26"/>
      <c r="IJF26"/>
      <c r="IJG26"/>
      <c r="IJH26"/>
      <c r="IJI26"/>
      <c r="IJJ26"/>
      <c r="IJK26"/>
      <c r="IJL26"/>
      <c r="IJM26"/>
      <c r="IJN26"/>
      <c r="IJO26"/>
      <c r="IJP26"/>
      <c r="IJQ26"/>
      <c r="IJR26"/>
      <c r="IJS26"/>
      <c r="IJT26"/>
      <c r="IJU26"/>
      <c r="IJV26"/>
      <c r="IJW26"/>
      <c r="IJX26"/>
      <c r="IJY26"/>
      <c r="IJZ26"/>
      <c r="IKA26"/>
      <c r="IKB26"/>
      <c r="IKC26"/>
      <c r="IKD26"/>
      <c r="IKE26"/>
      <c r="IKF26"/>
      <c r="IKG26"/>
      <c r="IKH26"/>
      <c r="IKI26"/>
      <c r="IKJ26"/>
      <c r="IKK26"/>
      <c r="IKL26"/>
      <c r="IKM26"/>
      <c r="IKN26"/>
      <c r="IKO26"/>
      <c r="IKP26"/>
      <c r="IKQ26"/>
      <c r="IKR26"/>
      <c r="IKS26"/>
      <c r="IKT26"/>
      <c r="IKU26"/>
      <c r="IKV26"/>
      <c r="IKW26"/>
      <c r="IKX26"/>
      <c r="IKY26"/>
      <c r="IKZ26"/>
      <c r="ILA26"/>
      <c r="ILB26"/>
      <c r="ILC26"/>
      <c r="ILD26"/>
      <c r="ILE26"/>
      <c r="ILF26"/>
      <c r="ILG26"/>
      <c r="ILH26"/>
      <c r="ILI26"/>
      <c r="ILJ26"/>
      <c r="ILK26"/>
      <c r="ILL26"/>
      <c r="ILM26"/>
      <c r="ILN26"/>
      <c r="ILO26"/>
      <c r="ILP26"/>
      <c r="ILQ26"/>
      <c r="ILR26"/>
      <c r="ILS26"/>
      <c r="ILT26"/>
      <c r="ILU26"/>
      <c r="ILV26"/>
      <c r="ILW26"/>
      <c r="ILX26"/>
      <c r="ILY26"/>
      <c r="ILZ26"/>
      <c r="IMA26"/>
      <c r="IMB26"/>
      <c r="IMC26"/>
      <c r="IMD26"/>
      <c r="IME26"/>
      <c r="IMF26"/>
      <c r="IMG26"/>
      <c r="IMH26"/>
      <c r="IMI26"/>
      <c r="IMJ26"/>
      <c r="IMK26"/>
      <c r="IML26"/>
      <c r="IMM26"/>
      <c r="IMN26"/>
      <c r="IMO26"/>
      <c r="IMP26"/>
      <c r="IMQ26"/>
      <c r="IMR26"/>
      <c r="IMS26"/>
      <c r="IMT26"/>
      <c r="IMU26"/>
      <c r="IMV26"/>
      <c r="IMW26"/>
      <c r="IMX26"/>
      <c r="IMY26"/>
      <c r="IMZ26"/>
      <c r="INA26"/>
      <c r="INB26"/>
      <c r="INC26"/>
      <c r="IND26"/>
      <c r="INE26"/>
      <c r="INF26"/>
      <c r="ING26"/>
      <c r="INH26"/>
      <c r="INI26"/>
      <c r="INJ26"/>
      <c r="INK26"/>
      <c r="INL26"/>
      <c r="INM26"/>
      <c r="INN26"/>
      <c r="INO26"/>
      <c r="INP26"/>
      <c r="INQ26"/>
      <c r="INR26"/>
      <c r="INS26"/>
      <c r="INT26"/>
      <c r="INU26"/>
      <c r="INV26"/>
      <c r="INW26"/>
      <c r="INX26"/>
      <c r="INY26"/>
      <c r="INZ26"/>
      <c r="IOA26"/>
      <c r="IOB26"/>
      <c r="IOC26"/>
      <c r="IOD26"/>
      <c r="IOE26"/>
      <c r="IOF26"/>
      <c r="IOG26"/>
      <c r="IOH26"/>
      <c r="IOI26"/>
      <c r="IOJ26"/>
      <c r="IOK26"/>
      <c r="IOL26"/>
      <c r="IOM26"/>
      <c r="ION26"/>
      <c r="IOO26"/>
      <c r="IOP26"/>
      <c r="IOQ26"/>
      <c r="IOR26"/>
      <c r="IOS26"/>
      <c r="IOT26"/>
      <c r="IOU26"/>
      <c r="IOV26"/>
      <c r="IOW26"/>
      <c r="IOX26"/>
      <c r="IOY26"/>
      <c r="IOZ26"/>
      <c r="IPA26"/>
      <c r="IPB26"/>
      <c r="IPC26"/>
      <c r="IPD26"/>
      <c r="IPE26"/>
      <c r="IPF26"/>
      <c r="IPG26"/>
      <c r="IPH26"/>
      <c r="IPI26"/>
      <c r="IPJ26"/>
      <c r="IPK26"/>
      <c r="IPL26"/>
      <c r="IPM26"/>
      <c r="IPN26"/>
      <c r="IPO26"/>
      <c r="IPP26"/>
      <c r="IPQ26"/>
      <c r="IPR26"/>
      <c r="IPS26"/>
      <c r="IPT26"/>
      <c r="IPU26"/>
      <c r="IPV26"/>
      <c r="IPW26"/>
      <c r="IPX26"/>
      <c r="IPY26"/>
      <c r="IPZ26"/>
      <c r="IQA26"/>
      <c r="IQB26"/>
      <c r="IQC26"/>
      <c r="IQD26"/>
      <c r="IQE26"/>
      <c r="IQF26"/>
      <c r="IQG26"/>
      <c r="IQH26"/>
      <c r="IQI26"/>
      <c r="IQJ26"/>
      <c r="IQK26"/>
      <c r="IQL26"/>
      <c r="IQM26"/>
      <c r="IQN26"/>
      <c r="IQO26"/>
      <c r="IQP26"/>
      <c r="IQQ26"/>
      <c r="IQR26"/>
      <c r="IQS26"/>
      <c r="IQT26"/>
      <c r="IQU26"/>
      <c r="IQV26"/>
      <c r="IQW26"/>
      <c r="IQX26"/>
      <c r="IQY26"/>
      <c r="IQZ26"/>
      <c r="IRA26"/>
      <c r="IRB26"/>
      <c r="IRC26"/>
      <c r="IRD26"/>
      <c r="IRE26"/>
      <c r="IRF26"/>
      <c r="IRG26"/>
      <c r="IRH26"/>
      <c r="IRI26"/>
      <c r="IRJ26"/>
      <c r="IRK26"/>
      <c r="IRL26"/>
      <c r="IRM26"/>
      <c r="IRN26"/>
      <c r="IRO26"/>
      <c r="IRP26"/>
      <c r="IRQ26"/>
      <c r="IRR26"/>
      <c r="IRS26"/>
      <c r="IRT26"/>
      <c r="IRU26"/>
      <c r="IRV26"/>
      <c r="IRW26"/>
      <c r="IRX26"/>
      <c r="IRY26"/>
      <c r="IRZ26"/>
      <c r="ISA26"/>
      <c r="ISB26"/>
      <c r="ISC26"/>
      <c r="ISD26"/>
      <c r="ISE26"/>
      <c r="ISF26"/>
      <c r="ISG26"/>
      <c r="ISH26"/>
      <c r="ISI26"/>
      <c r="ISJ26"/>
      <c r="ISK26"/>
      <c r="ISL26"/>
      <c r="ISM26"/>
      <c r="ISN26"/>
      <c r="ISO26"/>
      <c r="ISP26"/>
      <c r="ISQ26"/>
      <c r="ISR26"/>
      <c r="ISS26"/>
      <c r="IST26"/>
      <c r="ISU26"/>
      <c r="ISV26"/>
      <c r="ISW26"/>
      <c r="ISX26"/>
      <c r="ISY26"/>
      <c r="ISZ26"/>
      <c r="ITA26"/>
      <c r="ITB26"/>
      <c r="ITC26"/>
      <c r="ITD26"/>
      <c r="ITE26"/>
      <c r="ITF26"/>
      <c r="ITG26"/>
      <c r="ITH26"/>
      <c r="ITI26"/>
      <c r="ITJ26"/>
      <c r="ITK26"/>
      <c r="ITL26"/>
      <c r="ITM26"/>
      <c r="ITN26"/>
      <c r="ITO26"/>
      <c r="ITP26"/>
      <c r="ITQ26"/>
      <c r="ITR26"/>
      <c r="ITS26"/>
      <c r="ITT26"/>
      <c r="ITU26"/>
      <c r="ITV26"/>
      <c r="ITW26"/>
      <c r="ITX26"/>
      <c r="ITY26"/>
      <c r="ITZ26"/>
      <c r="IUA26"/>
      <c r="IUB26"/>
      <c r="IUC26"/>
      <c r="IUD26"/>
      <c r="IUE26"/>
      <c r="IUF26"/>
      <c r="IUG26"/>
      <c r="IUH26"/>
      <c r="IUI26"/>
      <c r="IUJ26"/>
      <c r="IUK26"/>
      <c r="IUL26"/>
      <c r="IUM26"/>
      <c r="IUN26"/>
      <c r="IUO26"/>
      <c r="IUP26"/>
      <c r="IUQ26"/>
      <c r="IUR26"/>
      <c r="IUS26"/>
      <c r="IUT26"/>
      <c r="IUU26"/>
      <c r="IUV26"/>
      <c r="IUW26"/>
      <c r="IUX26"/>
      <c r="IUY26"/>
      <c r="IUZ26"/>
      <c r="IVA26"/>
      <c r="IVB26"/>
      <c r="IVC26"/>
      <c r="IVD26"/>
      <c r="IVE26"/>
      <c r="IVF26"/>
      <c r="IVG26"/>
      <c r="IVH26"/>
      <c r="IVI26"/>
      <c r="IVJ26"/>
      <c r="IVK26"/>
      <c r="IVL26"/>
      <c r="IVM26"/>
      <c r="IVN26"/>
      <c r="IVO26"/>
      <c r="IVP26"/>
      <c r="IVQ26"/>
      <c r="IVR26"/>
      <c r="IVS26"/>
      <c r="IVT26"/>
      <c r="IVU26"/>
      <c r="IVV26"/>
      <c r="IVW26"/>
      <c r="IVX26"/>
      <c r="IVY26"/>
      <c r="IVZ26"/>
      <c r="IWA26"/>
      <c r="IWB26"/>
      <c r="IWC26"/>
      <c r="IWD26"/>
      <c r="IWE26"/>
      <c r="IWF26"/>
      <c r="IWG26"/>
      <c r="IWH26"/>
      <c r="IWI26"/>
      <c r="IWJ26"/>
      <c r="IWK26"/>
      <c r="IWL26"/>
      <c r="IWM26"/>
      <c r="IWN26"/>
      <c r="IWO26"/>
      <c r="IWP26"/>
      <c r="IWQ26"/>
      <c r="IWR26"/>
      <c r="IWS26"/>
      <c r="IWT26"/>
      <c r="IWU26"/>
      <c r="IWV26"/>
      <c r="IWW26"/>
      <c r="IWX26"/>
      <c r="IWY26"/>
      <c r="IWZ26"/>
      <c r="IXA26"/>
      <c r="IXB26"/>
      <c r="IXC26"/>
      <c r="IXD26"/>
      <c r="IXE26"/>
      <c r="IXF26"/>
      <c r="IXG26"/>
      <c r="IXH26"/>
      <c r="IXI26"/>
      <c r="IXJ26"/>
      <c r="IXK26"/>
      <c r="IXL26"/>
      <c r="IXM26"/>
      <c r="IXN26"/>
      <c r="IXO26"/>
      <c r="IXP26"/>
      <c r="IXQ26"/>
      <c r="IXR26"/>
      <c r="IXS26"/>
      <c r="IXT26"/>
      <c r="IXU26"/>
      <c r="IXV26"/>
      <c r="IXW26"/>
      <c r="IXX26"/>
      <c r="IXY26"/>
      <c r="IXZ26"/>
      <c r="IYA26"/>
      <c r="IYB26"/>
      <c r="IYC26"/>
      <c r="IYD26"/>
      <c r="IYE26"/>
      <c r="IYF26"/>
      <c r="IYG26"/>
      <c r="IYH26"/>
      <c r="IYI26"/>
      <c r="IYJ26"/>
      <c r="IYK26"/>
      <c r="IYL26"/>
      <c r="IYM26"/>
      <c r="IYN26"/>
      <c r="IYO26"/>
      <c r="IYP26"/>
      <c r="IYQ26"/>
      <c r="IYR26"/>
      <c r="IYS26"/>
      <c r="IYT26"/>
      <c r="IYU26"/>
      <c r="IYV26"/>
      <c r="IYW26"/>
      <c r="IYX26"/>
      <c r="IYY26"/>
      <c r="IYZ26"/>
      <c r="IZA26"/>
      <c r="IZB26"/>
      <c r="IZC26"/>
      <c r="IZD26"/>
      <c r="IZE26"/>
      <c r="IZF26"/>
      <c r="IZG26"/>
      <c r="IZH26"/>
      <c r="IZI26"/>
      <c r="IZJ26"/>
      <c r="IZK26"/>
      <c r="IZL26"/>
      <c r="IZM26"/>
      <c r="IZN26"/>
      <c r="IZO26"/>
      <c r="IZP26"/>
      <c r="IZQ26"/>
      <c r="IZR26"/>
      <c r="IZS26"/>
      <c r="IZT26"/>
      <c r="IZU26"/>
      <c r="IZV26"/>
      <c r="IZW26"/>
      <c r="IZX26"/>
      <c r="IZY26"/>
      <c r="IZZ26"/>
      <c r="JAA26"/>
      <c r="JAB26"/>
      <c r="JAC26"/>
      <c r="JAD26"/>
      <c r="JAE26"/>
      <c r="JAF26"/>
      <c r="JAG26"/>
      <c r="JAH26"/>
      <c r="JAI26"/>
      <c r="JAJ26"/>
      <c r="JAK26"/>
      <c r="JAL26"/>
      <c r="JAM26"/>
      <c r="JAN26"/>
      <c r="JAO26"/>
      <c r="JAP26"/>
      <c r="JAQ26"/>
      <c r="JAR26"/>
      <c r="JAS26"/>
      <c r="JAT26"/>
      <c r="JAU26"/>
      <c r="JAV26"/>
      <c r="JAW26"/>
      <c r="JAX26"/>
      <c r="JAY26"/>
      <c r="JAZ26"/>
      <c r="JBA26"/>
      <c r="JBB26"/>
      <c r="JBC26"/>
      <c r="JBD26"/>
      <c r="JBE26"/>
      <c r="JBF26"/>
      <c r="JBG26"/>
      <c r="JBH26"/>
      <c r="JBI26"/>
      <c r="JBJ26"/>
      <c r="JBK26"/>
      <c r="JBL26"/>
      <c r="JBM26"/>
      <c r="JBN26"/>
      <c r="JBO26"/>
      <c r="JBP26"/>
      <c r="JBQ26"/>
      <c r="JBR26"/>
      <c r="JBS26"/>
      <c r="JBT26"/>
      <c r="JBU26"/>
      <c r="JBV26"/>
      <c r="JBW26"/>
      <c r="JBX26"/>
      <c r="JBY26"/>
      <c r="JBZ26"/>
      <c r="JCA26"/>
      <c r="JCB26"/>
      <c r="JCC26"/>
      <c r="JCD26"/>
      <c r="JCE26"/>
      <c r="JCF26"/>
      <c r="JCG26"/>
      <c r="JCH26"/>
      <c r="JCI26"/>
      <c r="JCJ26"/>
      <c r="JCK26"/>
      <c r="JCL26"/>
      <c r="JCM26"/>
      <c r="JCN26"/>
      <c r="JCO26"/>
      <c r="JCP26"/>
      <c r="JCQ26"/>
      <c r="JCR26"/>
      <c r="JCS26"/>
      <c r="JCT26"/>
      <c r="JCU26"/>
      <c r="JCV26"/>
      <c r="JCW26"/>
      <c r="JCX26"/>
      <c r="JCY26"/>
      <c r="JCZ26"/>
      <c r="JDA26"/>
      <c r="JDB26"/>
      <c r="JDC26"/>
      <c r="JDD26"/>
      <c r="JDE26"/>
      <c r="JDF26"/>
      <c r="JDG26"/>
      <c r="JDH26"/>
      <c r="JDI26"/>
      <c r="JDJ26"/>
      <c r="JDK26"/>
      <c r="JDL26"/>
      <c r="JDM26"/>
      <c r="JDN26"/>
      <c r="JDO26"/>
      <c r="JDP26"/>
      <c r="JDQ26"/>
      <c r="JDR26"/>
      <c r="JDS26"/>
      <c r="JDT26"/>
      <c r="JDU26"/>
      <c r="JDV26"/>
      <c r="JDW26"/>
      <c r="JDX26"/>
      <c r="JDY26"/>
      <c r="JDZ26"/>
      <c r="JEA26"/>
      <c r="JEB26"/>
      <c r="JEC26"/>
      <c r="JED26"/>
      <c r="JEE26"/>
      <c r="JEF26"/>
      <c r="JEG26"/>
      <c r="JEH26"/>
      <c r="JEI26"/>
      <c r="JEJ26"/>
      <c r="JEK26"/>
      <c r="JEL26"/>
      <c r="JEM26"/>
      <c r="JEN26"/>
      <c r="JEO26"/>
      <c r="JEP26"/>
      <c r="JEQ26"/>
      <c r="JER26"/>
      <c r="JES26"/>
      <c r="JET26"/>
      <c r="JEU26"/>
      <c r="JEV26"/>
      <c r="JEW26"/>
      <c r="JEX26"/>
      <c r="JEY26"/>
      <c r="JEZ26"/>
      <c r="JFA26"/>
      <c r="JFB26"/>
      <c r="JFC26"/>
      <c r="JFD26"/>
      <c r="JFE26"/>
      <c r="JFF26"/>
      <c r="JFG26"/>
      <c r="JFH26"/>
      <c r="JFI26"/>
      <c r="JFJ26"/>
      <c r="JFK26"/>
      <c r="JFL26"/>
      <c r="JFM26"/>
      <c r="JFN26"/>
      <c r="JFO26"/>
      <c r="JFP26"/>
      <c r="JFQ26"/>
      <c r="JFR26"/>
      <c r="JFS26"/>
      <c r="JFT26"/>
      <c r="JFU26"/>
      <c r="JFV26"/>
      <c r="JFW26"/>
      <c r="JFX26"/>
      <c r="JFY26"/>
      <c r="JFZ26"/>
      <c r="JGA26"/>
      <c r="JGB26"/>
      <c r="JGC26"/>
      <c r="JGD26"/>
      <c r="JGE26"/>
      <c r="JGF26"/>
      <c r="JGG26"/>
      <c r="JGH26"/>
      <c r="JGI26"/>
      <c r="JGJ26"/>
      <c r="JGK26"/>
      <c r="JGL26"/>
      <c r="JGM26"/>
      <c r="JGN26"/>
      <c r="JGO26"/>
      <c r="JGP26"/>
      <c r="JGQ26"/>
      <c r="JGR26"/>
      <c r="JGS26"/>
      <c r="JGT26"/>
      <c r="JGU26"/>
      <c r="JGV26"/>
      <c r="JGW26"/>
      <c r="JGX26"/>
      <c r="JGY26"/>
      <c r="JGZ26"/>
      <c r="JHA26"/>
      <c r="JHB26"/>
      <c r="JHC26"/>
      <c r="JHD26"/>
      <c r="JHE26"/>
      <c r="JHF26"/>
      <c r="JHG26"/>
      <c r="JHH26"/>
      <c r="JHI26"/>
      <c r="JHJ26"/>
      <c r="JHK26"/>
      <c r="JHL26"/>
      <c r="JHM26"/>
      <c r="JHN26"/>
      <c r="JHO26"/>
      <c r="JHP26"/>
      <c r="JHQ26"/>
      <c r="JHR26"/>
      <c r="JHS26"/>
      <c r="JHT26"/>
      <c r="JHU26"/>
      <c r="JHV26"/>
      <c r="JHW26"/>
      <c r="JHX26"/>
      <c r="JHY26"/>
      <c r="JHZ26"/>
      <c r="JIA26"/>
      <c r="JIB26"/>
      <c r="JIC26"/>
      <c r="JID26"/>
      <c r="JIE26"/>
      <c r="JIF26"/>
      <c r="JIG26"/>
      <c r="JIH26"/>
      <c r="JII26"/>
      <c r="JIJ26"/>
      <c r="JIK26"/>
      <c r="JIL26"/>
      <c r="JIM26"/>
      <c r="JIN26"/>
      <c r="JIO26"/>
      <c r="JIP26"/>
      <c r="JIQ26"/>
      <c r="JIR26"/>
      <c r="JIS26"/>
      <c r="JIT26"/>
      <c r="JIU26"/>
      <c r="JIV26"/>
      <c r="JIW26"/>
      <c r="JIX26"/>
      <c r="JIY26"/>
      <c r="JIZ26"/>
      <c r="JJA26"/>
      <c r="JJB26"/>
      <c r="JJC26"/>
      <c r="JJD26"/>
      <c r="JJE26"/>
      <c r="JJF26"/>
      <c r="JJG26"/>
      <c r="JJH26"/>
      <c r="JJI26"/>
      <c r="JJJ26"/>
      <c r="JJK26"/>
      <c r="JJL26"/>
      <c r="JJM26"/>
      <c r="JJN26"/>
      <c r="JJO26"/>
      <c r="JJP26"/>
      <c r="JJQ26"/>
      <c r="JJR26"/>
      <c r="JJS26"/>
      <c r="JJT26"/>
      <c r="JJU26"/>
      <c r="JJV26"/>
      <c r="JJW26"/>
      <c r="JJX26"/>
      <c r="JJY26"/>
      <c r="JJZ26"/>
      <c r="JKA26"/>
      <c r="JKB26"/>
      <c r="JKC26"/>
      <c r="JKD26"/>
      <c r="JKE26"/>
      <c r="JKF26"/>
      <c r="JKG26"/>
      <c r="JKH26"/>
      <c r="JKI26"/>
      <c r="JKJ26"/>
      <c r="JKK26"/>
      <c r="JKL26"/>
      <c r="JKM26"/>
      <c r="JKN26"/>
      <c r="JKO26"/>
      <c r="JKP26"/>
      <c r="JKQ26"/>
      <c r="JKR26"/>
      <c r="JKS26"/>
      <c r="JKT26"/>
      <c r="JKU26"/>
      <c r="JKV26"/>
      <c r="JKW26"/>
      <c r="JKX26"/>
      <c r="JKY26"/>
      <c r="JKZ26"/>
      <c r="JLA26"/>
      <c r="JLB26"/>
      <c r="JLC26"/>
      <c r="JLD26"/>
      <c r="JLE26"/>
      <c r="JLF26"/>
      <c r="JLG26"/>
      <c r="JLH26"/>
      <c r="JLI26"/>
      <c r="JLJ26"/>
      <c r="JLK26"/>
      <c r="JLL26"/>
      <c r="JLM26"/>
      <c r="JLN26"/>
      <c r="JLO26"/>
      <c r="JLP26"/>
      <c r="JLQ26"/>
      <c r="JLR26"/>
      <c r="JLS26"/>
      <c r="JLT26"/>
      <c r="JLU26"/>
      <c r="JLV26"/>
      <c r="JLW26"/>
      <c r="JLX26"/>
      <c r="JLY26"/>
      <c r="JLZ26"/>
      <c r="JMA26"/>
      <c r="JMB26"/>
      <c r="JMC26"/>
      <c r="JMD26"/>
      <c r="JME26"/>
      <c r="JMF26"/>
      <c r="JMG26"/>
      <c r="JMH26"/>
      <c r="JMI26"/>
      <c r="JMJ26"/>
      <c r="JMK26"/>
      <c r="JML26"/>
      <c r="JMM26"/>
      <c r="JMN26"/>
      <c r="JMO26"/>
      <c r="JMP26"/>
      <c r="JMQ26"/>
      <c r="JMR26"/>
      <c r="JMS26"/>
      <c r="JMT26"/>
      <c r="JMU26"/>
      <c r="JMV26"/>
      <c r="JMW26"/>
      <c r="JMX26"/>
      <c r="JMY26"/>
      <c r="JMZ26"/>
      <c r="JNA26"/>
      <c r="JNB26"/>
      <c r="JNC26"/>
      <c r="JND26"/>
      <c r="JNE26"/>
      <c r="JNF26"/>
      <c r="JNG26"/>
      <c r="JNH26"/>
      <c r="JNI26"/>
      <c r="JNJ26"/>
      <c r="JNK26"/>
      <c r="JNL26"/>
      <c r="JNM26"/>
      <c r="JNN26"/>
      <c r="JNO26"/>
      <c r="JNP26"/>
      <c r="JNQ26"/>
      <c r="JNR26"/>
      <c r="JNS26"/>
      <c r="JNT26"/>
      <c r="JNU26"/>
      <c r="JNV26"/>
      <c r="JNW26"/>
      <c r="JNX26"/>
      <c r="JNY26"/>
      <c r="JNZ26"/>
      <c r="JOA26"/>
      <c r="JOB26"/>
      <c r="JOC26"/>
      <c r="JOD26"/>
      <c r="JOE26"/>
      <c r="JOF26"/>
      <c r="JOG26"/>
      <c r="JOH26"/>
      <c r="JOI26"/>
      <c r="JOJ26"/>
      <c r="JOK26"/>
      <c r="JOL26"/>
      <c r="JOM26"/>
      <c r="JON26"/>
      <c r="JOO26"/>
      <c r="JOP26"/>
      <c r="JOQ26"/>
      <c r="JOR26"/>
      <c r="JOS26"/>
      <c r="JOT26"/>
      <c r="JOU26"/>
      <c r="JOV26"/>
      <c r="JOW26"/>
      <c r="JOX26"/>
      <c r="JOY26"/>
      <c r="JOZ26"/>
      <c r="JPA26"/>
      <c r="JPB26"/>
      <c r="JPC26"/>
      <c r="JPD26"/>
      <c r="JPE26"/>
      <c r="JPF26"/>
      <c r="JPG26"/>
      <c r="JPH26"/>
      <c r="JPI26"/>
      <c r="JPJ26"/>
      <c r="JPK26"/>
      <c r="JPL26"/>
      <c r="JPM26"/>
      <c r="JPN26"/>
      <c r="JPO26"/>
      <c r="JPP26"/>
      <c r="JPQ26"/>
      <c r="JPR26"/>
      <c r="JPS26"/>
      <c r="JPT26"/>
      <c r="JPU26"/>
      <c r="JPV26"/>
      <c r="JPW26"/>
      <c r="JPX26"/>
      <c r="JPY26"/>
      <c r="JPZ26"/>
      <c r="JQA26"/>
      <c r="JQB26"/>
      <c r="JQC26"/>
      <c r="JQD26"/>
      <c r="JQE26"/>
      <c r="JQF26"/>
      <c r="JQG26"/>
      <c r="JQH26"/>
      <c r="JQI26"/>
      <c r="JQJ26"/>
      <c r="JQK26"/>
      <c r="JQL26"/>
      <c r="JQM26"/>
      <c r="JQN26"/>
      <c r="JQO26"/>
      <c r="JQP26"/>
      <c r="JQQ26"/>
      <c r="JQR26"/>
      <c r="JQS26"/>
      <c r="JQT26"/>
      <c r="JQU26"/>
      <c r="JQV26"/>
      <c r="JQW26"/>
      <c r="JQX26"/>
      <c r="JQY26"/>
      <c r="JQZ26"/>
      <c r="JRA26"/>
      <c r="JRB26"/>
      <c r="JRC26"/>
      <c r="JRD26"/>
      <c r="JRE26"/>
      <c r="JRF26"/>
      <c r="JRG26"/>
      <c r="JRH26"/>
      <c r="JRI26"/>
      <c r="JRJ26"/>
      <c r="JRK26"/>
      <c r="JRL26"/>
      <c r="JRM26"/>
      <c r="JRN26"/>
      <c r="JRO26"/>
      <c r="JRP26"/>
      <c r="JRQ26"/>
      <c r="JRR26"/>
      <c r="JRS26"/>
      <c r="JRT26"/>
      <c r="JRU26"/>
      <c r="JRV26"/>
      <c r="JRW26"/>
      <c r="JRX26"/>
      <c r="JRY26"/>
      <c r="JRZ26"/>
      <c r="JSA26"/>
      <c r="JSB26"/>
      <c r="JSC26"/>
      <c r="JSD26"/>
      <c r="JSE26"/>
      <c r="JSF26"/>
      <c r="JSG26"/>
      <c r="JSH26"/>
      <c r="JSI26"/>
      <c r="JSJ26"/>
      <c r="JSK26"/>
      <c r="JSL26"/>
      <c r="JSM26"/>
      <c r="JSN26"/>
      <c r="JSO26"/>
      <c r="JSP26"/>
      <c r="JSQ26"/>
      <c r="JSR26"/>
      <c r="JSS26"/>
      <c r="JST26"/>
      <c r="JSU26"/>
      <c r="JSV26"/>
      <c r="JSW26"/>
      <c r="JSX26"/>
      <c r="JSY26"/>
      <c r="JSZ26"/>
      <c r="JTA26"/>
      <c r="JTB26"/>
      <c r="JTC26"/>
      <c r="JTD26"/>
      <c r="JTE26"/>
      <c r="JTF26"/>
      <c r="JTG26"/>
      <c r="JTH26"/>
      <c r="JTI26"/>
      <c r="JTJ26"/>
      <c r="JTK26"/>
      <c r="JTL26"/>
      <c r="JTM26"/>
      <c r="JTN26"/>
      <c r="JTO26"/>
      <c r="JTP26"/>
      <c r="JTQ26"/>
      <c r="JTR26"/>
      <c r="JTS26"/>
      <c r="JTT26"/>
      <c r="JTU26"/>
      <c r="JTV26"/>
      <c r="JTW26"/>
      <c r="JTX26"/>
      <c r="JTY26"/>
      <c r="JTZ26"/>
      <c r="JUA26"/>
      <c r="JUB26"/>
      <c r="JUC26"/>
      <c r="JUD26"/>
      <c r="JUE26"/>
      <c r="JUF26"/>
      <c r="JUG26"/>
      <c r="JUH26"/>
      <c r="JUI26"/>
      <c r="JUJ26"/>
      <c r="JUK26"/>
      <c r="JUL26"/>
      <c r="JUM26"/>
      <c r="JUN26"/>
      <c r="JUO26"/>
      <c r="JUP26"/>
      <c r="JUQ26"/>
      <c r="JUR26"/>
      <c r="JUS26"/>
      <c r="JUT26"/>
      <c r="JUU26"/>
      <c r="JUV26"/>
      <c r="JUW26"/>
      <c r="JUX26"/>
      <c r="JUY26"/>
      <c r="JUZ26"/>
      <c r="JVA26"/>
      <c r="JVB26"/>
      <c r="JVC26"/>
      <c r="JVD26"/>
      <c r="JVE26"/>
      <c r="JVF26"/>
      <c r="JVG26"/>
      <c r="JVH26"/>
      <c r="JVI26"/>
      <c r="JVJ26"/>
      <c r="JVK26"/>
      <c r="JVL26"/>
      <c r="JVM26"/>
      <c r="JVN26"/>
      <c r="JVO26"/>
      <c r="JVP26"/>
      <c r="JVQ26"/>
      <c r="JVR26"/>
      <c r="JVS26"/>
      <c r="JVT26"/>
      <c r="JVU26"/>
      <c r="JVV26"/>
      <c r="JVW26"/>
      <c r="JVX26"/>
      <c r="JVY26"/>
      <c r="JVZ26"/>
      <c r="JWA26"/>
      <c r="JWB26"/>
      <c r="JWC26"/>
      <c r="JWD26"/>
      <c r="JWE26"/>
      <c r="JWF26"/>
      <c r="JWG26"/>
      <c r="JWH26"/>
      <c r="JWI26"/>
      <c r="JWJ26"/>
      <c r="JWK26"/>
      <c r="JWL26"/>
      <c r="JWM26"/>
      <c r="JWN26"/>
      <c r="JWO26"/>
      <c r="JWP26"/>
      <c r="JWQ26"/>
      <c r="JWR26"/>
      <c r="JWS26"/>
      <c r="JWT26"/>
      <c r="JWU26"/>
      <c r="JWV26"/>
      <c r="JWW26"/>
      <c r="JWX26"/>
      <c r="JWY26"/>
      <c r="JWZ26"/>
      <c r="JXA26"/>
      <c r="JXB26"/>
      <c r="JXC26"/>
      <c r="JXD26"/>
      <c r="JXE26"/>
      <c r="JXF26"/>
      <c r="JXG26"/>
      <c r="JXH26"/>
      <c r="JXI26"/>
      <c r="JXJ26"/>
      <c r="JXK26"/>
      <c r="JXL26"/>
      <c r="JXM26"/>
      <c r="JXN26"/>
      <c r="JXO26"/>
      <c r="JXP26"/>
      <c r="JXQ26"/>
      <c r="JXR26"/>
      <c r="JXS26"/>
      <c r="JXT26"/>
      <c r="JXU26"/>
      <c r="JXV26"/>
      <c r="JXW26"/>
      <c r="JXX26"/>
      <c r="JXY26"/>
      <c r="JXZ26"/>
      <c r="JYA26"/>
      <c r="JYB26"/>
      <c r="JYC26"/>
      <c r="JYD26"/>
      <c r="JYE26"/>
      <c r="JYF26"/>
      <c r="JYG26"/>
      <c r="JYH26"/>
      <c r="JYI26"/>
      <c r="JYJ26"/>
      <c r="JYK26"/>
      <c r="JYL26"/>
      <c r="JYM26"/>
      <c r="JYN26"/>
      <c r="JYO26"/>
      <c r="JYP26"/>
      <c r="JYQ26"/>
      <c r="JYR26"/>
      <c r="JYS26"/>
      <c r="JYT26"/>
      <c r="JYU26"/>
      <c r="JYV26"/>
      <c r="JYW26"/>
      <c r="JYX26"/>
      <c r="JYY26"/>
      <c r="JYZ26"/>
      <c r="JZA26"/>
      <c r="JZB26"/>
      <c r="JZC26"/>
      <c r="JZD26"/>
      <c r="JZE26"/>
      <c r="JZF26"/>
      <c r="JZG26"/>
      <c r="JZH26"/>
      <c r="JZI26"/>
      <c r="JZJ26"/>
      <c r="JZK26"/>
      <c r="JZL26"/>
      <c r="JZM26"/>
      <c r="JZN26"/>
      <c r="JZO26"/>
      <c r="JZP26"/>
      <c r="JZQ26"/>
      <c r="JZR26"/>
      <c r="JZS26"/>
      <c r="JZT26"/>
      <c r="JZU26"/>
      <c r="JZV26"/>
      <c r="JZW26"/>
      <c r="JZX26"/>
      <c r="JZY26"/>
      <c r="JZZ26"/>
      <c r="KAA26"/>
      <c r="KAB26"/>
      <c r="KAC26"/>
      <c r="KAD26"/>
      <c r="KAE26"/>
      <c r="KAF26"/>
      <c r="KAG26"/>
      <c r="KAH26"/>
      <c r="KAI26"/>
      <c r="KAJ26"/>
      <c r="KAK26"/>
      <c r="KAL26"/>
      <c r="KAM26"/>
      <c r="KAN26"/>
      <c r="KAO26"/>
      <c r="KAP26"/>
      <c r="KAQ26"/>
      <c r="KAR26"/>
      <c r="KAS26"/>
      <c r="KAT26"/>
      <c r="KAU26"/>
      <c r="KAV26"/>
      <c r="KAW26"/>
      <c r="KAX26"/>
      <c r="KAY26"/>
      <c r="KAZ26"/>
      <c r="KBA26"/>
      <c r="KBB26"/>
      <c r="KBC26"/>
      <c r="KBD26"/>
      <c r="KBE26"/>
      <c r="KBF26"/>
      <c r="KBG26"/>
      <c r="KBH26"/>
      <c r="KBI26"/>
      <c r="KBJ26"/>
      <c r="KBK26"/>
      <c r="KBL26"/>
      <c r="KBM26"/>
      <c r="KBN26"/>
      <c r="KBO26"/>
      <c r="KBP26"/>
      <c r="KBQ26"/>
      <c r="KBR26"/>
      <c r="KBS26"/>
      <c r="KBT26"/>
      <c r="KBU26"/>
      <c r="KBV26"/>
      <c r="KBW26"/>
      <c r="KBX26"/>
      <c r="KBY26"/>
      <c r="KBZ26"/>
      <c r="KCA26"/>
      <c r="KCB26"/>
      <c r="KCC26"/>
      <c r="KCD26"/>
      <c r="KCE26"/>
      <c r="KCF26"/>
      <c r="KCG26"/>
      <c r="KCH26"/>
      <c r="KCI26"/>
      <c r="KCJ26"/>
      <c r="KCK26"/>
      <c r="KCL26"/>
      <c r="KCM26"/>
      <c r="KCN26"/>
      <c r="KCO26"/>
      <c r="KCP26"/>
      <c r="KCQ26"/>
      <c r="KCR26"/>
      <c r="KCS26"/>
      <c r="KCT26"/>
      <c r="KCU26"/>
      <c r="KCV26"/>
      <c r="KCW26"/>
      <c r="KCX26"/>
      <c r="KCY26"/>
      <c r="KCZ26"/>
      <c r="KDA26"/>
      <c r="KDB26"/>
      <c r="KDC26"/>
      <c r="KDD26"/>
      <c r="KDE26"/>
      <c r="KDF26"/>
      <c r="KDG26"/>
      <c r="KDH26"/>
      <c r="KDI26"/>
      <c r="KDJ26"/>
      <c r="KDK26"/>
      <c r="KDL26"/>
      <c r="KDM26"/>
      <c r="KDN26"/>
      <c r="KDO26"/>
      <c r="KDP26"/>
      <c r="KDQ26"/>
      <c r="KDR26"/>
      <c r="KDS26"/>
      <c r="KDT26"/>
      <c r="KDU26"/>
      <c r="KDV26"/>
      <c r="KDW26"/>
      <c r="KDX26"/>
      <c r="KDY26"/>
      <c r="KDZ26"/>
      <c r="KEA26"/>
      <c r="KEB26"/>
      <c r="KEC26"/>
      <c r="KED26"/>
      <c r="KEE26"/>
      <c r="KEF26"/>
      <c r="KEG26"/>
      <c r="KEH26"/>
      <c r="KEI26"/>
      <c r="KEJ26"/>
      <c r="KEK26"/>
      <c r="KEL26"/>
      <c r="KEM26"/>
      <c r="KEN26"/>
      <c r="KEO26"/>
      <c r="KEP26"/>
      <c r="KEQ26"/>
      <c r="KER26"/>
      <c r="KES26"/>
      <c r="KET26"/>
      <c r="KEU26"/>
      <c r="KEV26"/>
      <c r="KEW26"/>
      <c r="KEX26"/>
      <c r="KEY26"/>
      <c r="KEZ26"/>
      <c r="KFA26"/>
      <c r="KFB26"/>
      <c r="KFC26"/>
      <c r="KFD26"/>
      <c r="KFE26"/>
      <c r="KFF26"/>
      <c r="KFG26"/>
      <c r="KFH26"/>
      <c r="KFI26"/>
      <c r="KFJ26"/>
      <c r="KFK26"/>
      <c r="KFL26"/>
      <c r="KFM26"/>
      <c r="KFN26"/>
      <c r="KFO26"/>
      <c r="KFP26"/>
      <c r="KFQ26"/>
      <c r="KFR26"/>
      <c r="KFS26"/>
      <c r="KFT26"/>
      <c r="KFU26"/>
      <c r="KFV26"/>
      <c r="KFW26"/>
      <c r="KFX26"/>
      <c r="KFY26"/>
      <c r="KFZ26"/>
      <c r="KGA26"/>
      <c r="KGB26"/>
      <c r="KGC26"/>
      <c r="KGD26"/>
      <c r="KGE26"/>
      <c r="KGF26"/>
      <c r="KGG26"/>
      <c r="KGH26"/>
      <c r="KGI26"/>
      <c r="KGJ26"/>
      <c r="KGK26"/>
      <c r="KGL26"/>
      <c r="KGM26"/>
      <c r="KGN26"/>
      <c r="KGO26"/>
      <c r="KGP26"/>
      <c r="KGQ26"/>
      <c r="KGR26"/>
      <c r="KGS26"/>
      <c r="KGT26"/>
      <c r="KGU26"/>
      <c r="KGV26"/>
      <c r="KGW26"/>
      <c r="KGX26"/>
      <c r="KGY26"/>
      <c r="KGZ26"/>
      <c r="KHA26"/>
      <c r="KHB26"/>
      <c r="KHC26"/>
      <c r="KHD26"/>
      <c r="KHE26"/>
      <c r="KHF26"/>
      <c r="KHG26"/>
      <c r="KHH26"/>
      <c r="KHI26"/>
      <c r="KHJ26"/>
      <c r="KHK26"/>
      <c r="KHL26"/>
      <c r="KHM26"/>
      <c r="KHN26"/>
      <c r="KHO26"/>
      <c r="KHP26"/>
      <c r="KHQ26"/>
      <c r="KHR26"/>
      <c r="KHS26"/>
      <c r="KHT26"/>
      <c r="KHU26"/>
      <c r="KHV26"/>
      <c r="KHW26"/>
      <c r="KHX26"/>
      <c r="KHY26"/>
      <c r="KHZ26"/>
      <c r="KIA26"/>
      <c r="KIB26"/>
      <c r="KIC26"/>
      <c r="KID26"/>
      <c r="KIE26"/>
      <c r="KIF26"/>
      <c r="KIG26"/>
      <c r="KIH26"/>
      <c r="KII26"/>
      <c r="KIJ26"/>
      <c r="KIK26"/>
      <c r="KIL26"/>
      <c r="KIM26"/>
      <c r="KIN26"/>
      <c r="KIO26"/>
      <c r="KIP26"/>
      <c r="KIQ26"/>
      <c r="KIR26"/>
      <c r="KIS26"/>
      <c r="KIT26"/>
      <c r="KIU26"/>
      <c r="KIV26"/>
      <c r="KIW26"/>
      <c r="KIX26"/>
      <c r="KIY26"/>
      <c r="KIZ26"/>
      <c r="KJA26"/>
      <c r="KJB26"/>
      <c r="KJC26"/>
      <c r="KJD26"/>
      <c r="KJE26"/>
      <c r="KJF26"/>
      <c r="KJG26"/>
      <c r="KJH26"/>
      <c r="KJI26"/>
      <c r="KJJ26"/>
      <c r="KJK26"/>
      <c r="KJL26"/>
      <c r="KJM26"/>
      <c r="KJN26"/>
      <c r="KJO26"/>
      <c r="KJP26"/>
      <c r="KJQ26"/>
      <c r="KJR26"/>
      <c r="KJS26"/>
      <c r="KJT26"/>
      <c r="KJU26"/>
      <c r="KJV26"/>
      <c r="KJW26"/>
      <c r="KJX26"/>
      <c r="KJY26"/>
      <c r="KJZ26"/>
      <c r="KKA26"/>
      <c r="KKB26"/>
      <c r="KKC26"/>
      <c r="KKD26"/>
      <c r="KKE26"/>
      <c r="KKF26"/>
      <c r="KKG26"/>
      <c r="KKH26"/>
      <c r="KKI26"/>
      <c r="KKJ26"/>
      <c r="KKK26"/>
      <c r="KKL26"/>
      <c r="KKM26"/>
      <c r="KKN26"/>
      <c r="KKO26"/>
      <c r="KKP26"/>
      <c r="KKQ26"/>
      <c r="KKR26"/>
      <c r="KKS26"/>
      <c r="KKT26"/>
      <c r="KKU26"/>
      <c r="KKV26"/>
      <c r="KKW26"/>
      <c r="KKX26"/>
      <c r="KKY26"/>
      <c r="KKZ26"/>
      <c r="KLA26"/>
      <c r="KLB26"/>
      <c r="KLC26"/>
      <c r="KLD26"/>
      <c r="KLE26"/>
      <c r="KLF26"/>
      <c r="KLG26"/>
      <c r="KLH26"/>
      <c r="KLI26"/>
      <c r="KLJ26"/>
      <c r="KLK26"/>
      <c r="KLL26"/>
      <c r="KLM26"/>
      <c r="KLN26"/>
      <c r="KLO26"/>
      <c r="KLP26"/>
      <c r="KLQ26"/>
      <c r="KLR26"/>
      <c r="KLS26"/>
      <c r="KLT26"/>
      <c r="KLU26"/>
      <c r="KLV26"/>
      <c r="KLW26"/>
      <c r="KLX26"/>
      <c r="KLY26"/>
      <c r="KLZ26"/>
      <c r="KMA26"/>
      <c r="KMB26"/>
      <c r="KMC26"/>
      <c r="KMD26"/>
      <c r="KME26"/>
      <c r="KMF26"/>
      <c r="KMG26"/>
      <c r="KMH26"/>
      <c r="KMI26"/>
      <c r="KMJ26"/>
      <c r="KMK26"/>
      <c r="KML26"/>
      <c r="KMM26"/>
      <c r="KMN26"/>
      <c r="KMO26"/>
      <c r="KMP26"/>
      <c r="KMQ26"/>
      <c r="KMR26"/>
      <c r="KMS26"/>
      <c r="KMT26"/>
      <c r="KMU26"/>
      <c r="KMV26"/>
      <c r="KMW26"/>
      <c r="KMX26"/>
      <c r="KMY26"/>
      <c r="KMZ26"/>
      <c r="KNA26"/>
      <c r="KNB26"/>
      <c r="KNC26"/>
      <c r="KND26"/>
      <c r="KNE26"/>
      <c r="KNF26"/>
      <c r="KNG26"/>
      <c r="KNH26"/>
      <c r="KNI26"/>
      <c r="KNJ26"/>
      <c r="KNK26"/>
      <c r="KNL26"/>
      <c r="KNM26"/>
      <c r="KNN26"/>
      <c r="KNO26"/>
      <c r="KNP26"/>
      <c r="KNQ26"/>
      <c r="KNR26"/>
      <c r="KNS26"/>
      <c r="KNT26"/>
      <c r="KNU26"/>
      <c r="KNV26"/>
      <c r="KNW26"/>
      <c r="KNX26"/>
      <c r="KNY26"/>
      <c r="KNZ26"/>
      <c r="KOA26"/>
      <c r="KOB26"/>
      <c r="KOC26"/>
      <c r="KOD26"/>
      <c r="KOE26"/>
      <c r="KOF26"/>
      <c r="KOG26"/>
      <c r="KOH26"/>
      <c r="KOI26"/>
      <c r="KOJ26"/>
      <c r="KOK26"/>
      <c r="KOL26"/>
      <c r="KOM26"/>
      <c r="KON26"/>
      <c r="KOO26"/>
      <c r="KOP26"/>
      <c r="KOQ26"/>
      <c r="KOR26"/>
      <c r="KOS26"/>
      <c r="KOT26"/>
      <c r="KOU26"/>
      <c r="KOV26"/>
      <c r="KOW26"/>
      <c r="KOX26"/>
      <c r="KOY26"/>
      <c r="KOZ26"/>
      <c r="KPA26"/>
      <c r="KPB26"/>
      <c r="KPC26"/>
      <c r="KPD26"/>
      <c r="KPE26"/>
      <c r="KPF26"/>
      <c r="KPG26"/>
      <c r="KPH26"/>
      <c r="KPI26"/>
      <c r="KPJ26"/>
      <c r="KPK26"/>
      <c r="KPL26"/>
      <c r="KPM26"/>
      <c r="KPN26"/>
      <c r="KPO26"/>
      <c r="KPP26"/>
      <c r="KPQ26"/>
      <c r="KPR26"/>
      <c r="KPS26"/>
      <c r="KPT26"/>
      <c r="KPU26"/>
      <c r="KPV26"/>
      <c r="KPW26"/>
      <c r="KPX26"/>
      <c r="KPY26"/>
      <c r="KPZ26"/>
      <c r="KQA26"/>
      <c r="KQB26"/>
      <c r="KQC26"/>
      <c r="KQD26"/>
      <c r="KQE26"/>
      <c r="KQF26"/>
      <c r="KQG26"/>
      <c r="KQH26"/>
      <c r="KQI26"/>
      <c r="KQJ26"/>
      <c r="KQK26"/>
      <c r="KQL26"/>
      <c r="KQM26"/>
      <c r="KQN26"/>
      <c r="KQO26"/>
      <c r="KQP26"/>
      <c r="KQQ26"/>
      <c r="KQR26"/>
      <c r="KQS26"/>
      <c r="KQT26"/>
      <c r="KQU26"/>
      <c r="KQV26"/>
      <c r="KQW26"/>
      <c r="KQX26"/>
      <c r="KQY26"/>
      <c r="KQZ26"/>
      <c r="KRA26"/>
      <c r="KRB26"/>
      <c r="KRC26"/>
      <c r="KRD26"/>
      <c r="KRE26"/>
      <c r="KRF26"/>
      <c r="KRG26"/>
      <c r="KRH26"/>
      <c r="KRI26"/>
      <c r="KRJ26"/>
      <c r="KRK26"/>
      <c r="KRL26"/>
      <c r="KRM26"/>
      <c r="KRN26"/>
      <c r="KRO26"/>
      <c r="KRP26"/>
      <c r="KRQ26"/>
      <c r="KRR26"/>
      <c r="KRS26"/>
      <c r="KRT26"/>
      <c r="KRU26"/>
      <c r="KRV26"/>
      <c r="KRW26"/>
      <c r="KRX26"/>
      <c r="KRY26"/>
      <c r="KRZ26"/>
      <c r="KSA26"/>
      <c r="KSB26"/>
      <c r="KSC26"/>
      <c r="KSD26"/>
      <c r="KSE26"/>
      <c r="KSF26"/>
      <c r="KSG26"/>
      <c r="KSH26"/>
      <c r="KSI26"/>
      <c r="KSJ26"/>
      <c r="KSK26"/>
      <c r="KSL26"/>
      <c r="KSM26"/>
      <c r="KSN26"/>
      <c r="KSO26"/>
      <c r="KSP26"/>
      <c r="KSQ26"/>
      <c r="KSR26"/>
      <c r="KSS26"/>
      <c r="KST26"/>
      <c r="KSU26"/>
      <c r="KSV26"/>
      <c r="KSW26"/>
      <c r="KSX26"/>
      <c r="KSY26"/>
      <c r="KSZ26"/>
      <c r="KTA26"/>
      <c r="KTB26"/>
      <c r="KTC26"/>
      <c r="KTD26"/>
      <c r="KTE26"/>
      <c r="KTF26"/>
      <c r="KTG26"/>
      <c r="KTH26"/>
      <c r="KTI26"/>
      <c r="KTJ26"/>
      <c r="KTK26"/>
      <c r="KTL26"/>
      <c r="KTM26"/>
      <c r="KTN26"/>
      <c r="KTO26"/>
      <c r="KTP26"/>
      <c r="KTQ26"/>
      <c r="KTR26"/>
      <c r="KTS26"/>
      <c r="KTT26"/>
      <c r="KTU26"/>
      <c r="KTV26"/>
      <c r="KTW26"/>
      <c r="KTX26"/>
      <c r="KTY26"/>
      <c r="KTZ26"/>
      <c r="KUA26"/>
      <c r="KUB26"/>
      <c r="KUC26"/>
      <c r="KUD26"/>
      <c r="KUE26"/>
      <c r="KUF26"/>
      <c r="KUG26"/>
      <c r="KUH26"/>
      <c r="KUI26"/>
      <c r="KUJ26"/>
      <c r="KUK26"/>
      <c r="KUL26"/>
      <c r="KUM26"/>
      <c r="KUN26"/>
      <c r="KUO26"/>
      <c r="KUP26"/>
      <c r="KUQ26"/>
      <c r="KUR26"/>
      <c r="KUS26"/>
      <c r="KUT26"/>
      <c r="KUU26"/>
      <c r="KUV26"/>
      <c r="KUW26"/>
      <c r="KUX26"/>
      <c r="KUY26"/>
      <c r="KUZ26"/>
      <c r="KVA26"/>
      <c r="KVB26"/>
      <c r="KVC26"/>
      <c r="KVD26"/>
      <c r="KVE26"/>
      <c r="KVF26"/>
      <c r="KVG26"/>
      <c r="KVH26"/>
      <c r="KVI26"/>
      <c r="KVJ26"/>
      <c r="KVK26"/>
      <c r="KVL26"/>
      <c r="KVM26"/>
      <c r="KVN26"/>
      <c r="KVO26"/>
      <c r="KVP26"/>
      <c r="KVQ26"/>
      <c r="KVR26"/>
      <c r="KVS26"/>
      <c r="KVT26"/>
      <c r="KVU26"/>
      <c r="KVV26"/>
      <c r="KVW26"/>
      <c r="KVX26"/>
      <c r="KVY26"/>
      <c r="KVZ26"/>
      <c r="KWA26"/>
      <c r="KWB26"/>
      <c r="KWC26"/>
      <c r="KWD26"/>
      <c r="KWE26"/>
      <c r="KWF26"/>
      <c r="KWG26"/>
      <c r="KWH26"/>
      <c r="KWI26"/>
      <c r="KWJ26"/>
      <c r="KWK26"/>
      <c r="KWL26"/>
      <c r="KWM26"/>
      <c r="KWN26"/>
      <c r="KWO26"/>
      <c r="KWP26"/>
      <c r="KWQ26"/>
      <c r="KWR26"/>
      <c r="KWS26"/>
      <c r="KWT26"/>
      <c r="KWU26"/>
      <c r="KWV26"/>
      <c r="KWW26"/>
      <c r="KWX26"/>
      <c r="KWY26"/>
      <c r="KWZ26"/>
      <c r="KXA26"/>
      <c r="KXB26"/>
      <c r="KXC26"/>
      <c r="KXD26"/>
      <c r="KXE26"/>
      <c r="KXF26"/>
      <c r="KXG26"/>
      <c r="KXH26"/>
      <c r="KXI26"/>
      <c r="KXJ26"/>
      <c r="KXK26"/>
      <c r="KXL26"/>
      <c r="KXM26"/>
      <c r="KXN26"/>
      <c r="KXO26"/>
      <c r="KXP26"/>
      <c r="KXQ26"/>
      <c r="KXR26"/>
      <c r="KXS26"/>
      <c r="KXT26"/>
      <c r="KXU26"/>
      <c r="KXV26"/>
      <c r="KXW26"/>
      <c r="KXX26"/>
      <c r="KXY26"/>
      <c r="KXZ26"/>
      <c r="KYA26"/>
      <c r="KYB26"/>
      <c r="KYC26"/>
      <c r="KYD26"/>
      <c r="KYE26"/>
      <c r="KYF26"/>
      <c r="KYG26"/>
      <c r="KYH26"/>
      <c r="KYI26"/>
      <c r="KYJ26"/>
      <c r="KYK26"/>
      <c r="KYL26"/>
      <c r="KYM26"/>
      <c r="KYN26"/>
      <c r="KYO26"/>
      <c r="KYP26"/>
      <c r="KYQ26"/>
      <c r="KYR26"/>
      <c r="KYS26"/>
      <c r="KYT26"/>
      <c r="KYU26"/>
      <c r="KYV26"/>
      <c r="KYW26"/>
      <c r="KYX26"/>
      <c r="KYY26"/>
      <c r="KYZ26"/>
      <c r="KZA26"/>
      <c r="KZB26"/>
      <c r="KZC26"/>
      <c r="KZD26"/>
      <c r="KZE26"/>
      <c r="KZF26"/>
      <c r="KZG26"/>
      <c r="KZH26"/>
      <c r="KZI26"/>
      <c r="KZJ26"/>
      <c r="KZK26"/>
      <c r="KZL26"/>
      <c r="KZM26"/>
      <c r="KZN26"/>
      <c r="KZO26"/>
      <c r="KZP26"/>
      <c r="KZQ26"/>
      <c r="KZR26"/>
      <c r="KZS26"/>
      <c r="KZT26"/>
      <c r="KZU26"/>
      <c r="KZV26"/>
      <c r="KZW26"/>
      <c r="KZX26"/>
      <c r="KZY26"/>
      <c r="KZZ26"/>
      <c r="LAA26"/>
      <c r="LAB26"/>
      <c r="LAC26"/>
      <c r="LAD26"/>
      <c r="LAE26"/>
      <c r="LAF26"/>
      <c r="LAG26"/>
      <c r="LAH26"/>
      <c r="LAI26"/>
      <c r="LAJ26"/>
      <c r="LAK26"/>
      <c r="LAL26"/>
      <c r="LAM26"/>
      <c r="LAN26"/>
      <c r="LAO26"/>
      <c r="LAP26"/>
      <c r="LAQ26"/>
      <c r="LAR26"/>
      <c r="LAS26"/>
      <c r="LAT26"/>
      <c r="LAU26"/>
      <c r="LAV26"/>
      <c r="LAW26"/>
      <c r="LAX26"/>
      <c r="LAY26"/>
      <c r="LAZ26"/>
      <c r="LBA26"/>
      <c r="LBB26"/>
      <c r="LBC26"/>
      <c r="LBD26"/>
      <c r="LBE26"/>
      <c r="LBF26"/>
      <c r="LBG26"/>
      <c r="LBH26"/>
      <c r="LBI26"/>
      <c r="LBJ26"/>
      <c r="LBK26"/>
      <c r="LBL26"/>
      <c r="LBM26"/>
      <c r="LBN26"/>
      <c r="LBO26"/>
      <c r="LBP26"/>
      <c r="LBQ26"/>
      <c r="LBR26"/>
      <c r="LBS26"/>
      <c r="LBT26"/>
      <c r="LBU26"/>
      <c r="LBV26"/>
      <c r="LBW26"/>
      <c r="LBX26"/>
      <c r="LBY26"/>
      <c r="LBZ26"/>
      <c r="LCA26"/>
      <c r="LCB26"/>
      <c r="LCC26"/>
      <c r="LCD26"/>
      <c r="LCE26"/>
      <c r="LCF26"/>
      <c r="LCG26"/>
      <c r="LCH26"/>
      <c r="LCI26"/>
      <c r="LCJ26"/>
      <c r="LCK26"/>
      <c r="LCL26"/>
      <c r="LCM26"/>
      <c r="LCN26"/>
      <c r="LCO26"/>
      <c r="LCP26"/>
      <c r="LCQ26"/>
      <c r="LCR26"/>
      <c r="LCS26"/>
      <c r="LCT26"/>
      <c r="LCU26"/>
      <c r="LCV26"/>
      <c r="LCW26"/>
      <c r="LCX26"/>
      <c r="LCY26"/>
      <c r="LCZ26"/>
      <c r="LDA26"/>
      <c r="LDB26"/>
      <c r="LDC26"/>
      <c r="LDD26"/>
      <c r="LDE26"/>
      <c r="LDF26"/>
      <c r="LDG26"/>
      <c r="LDH26"/>
      <c r="LDI26"/>
      <c r="LDJ26"/>
      <c r="LDK26"/>
      <c r="LDL26"/>
      <c r="LDM26"/>
      <c r="LDN26"/>
      <c r="LDO26"/>
      <c r="LDP26"/>
      <c r="LDQ26"/>
      <c r="LDR26"/>
      <c r="LDS26"/>
      <c r="LDT26"/>
      <c r="LDU26"/>
      <c r="LDV26"/>
      <c r="LDW26"/>
      <c r="LDX26"/>
      <c r="LDY26"/>
      <c r="LDZ26"/>
      <c r="LEA26"/>
      <c r="LEB26"/>
      <c r="LEC26"/>
      <c r="LED26"/>
      <c r="LEE26"/>
      <c r="LEF26"/>
      <c r="LEG26"/>
      <c r="LEH26"/>
      <c r="LEI26"/>
      <c r="LEJ26"/>
      <c r="LEK26"/>
      <c r="LEL26"/>
      <c r="LEM26"/>
      <c r="LEN26"/>
      <c r="LEO26"/>
      <c r="LEP26"/>
      <c r="LEQ26"/>
      <c r="LER26"/>
      <c r="LES26"/>
      <c r="LET26"/>
      <c r="LEU26"/>
      <c r="LEV26"/>
      <c r="LEW26"/>
      <c r="LEX26"/>
      <c r="LEY26"/>
      <c r="LEZ26"/>
      <c r="LFA26"/>
      <c r="LFB26"/>
      <c r="LFC26"/>
      <c r="LFD26"/>
      <c r="LFE26"/>
      <c r="LFF26"/>
      <c r="LFG26"/>
      <c r="LFH26"/>
      <c r="LFI26"/>
      <c r="LFJ26"/>
      <c r="LFK26"/>
      <c r="LFL26"/>
      <c r="LFM26"/>
      <c r="LFN26"/>
      <c r="LFO26"/>
      <c r="LFP26"/>
      <c r="LFQ26"/>
      <c r="LFR26"/>
      <c r="LFS26"/>
      <c r="LFT26"/>
      <c r="LFU26"/>
      <c r="LFV26"/>
      <c r="LFW26"/>
      <c r="LFX26"/>
      <c r="LFY26"/>
      <c r="LFZ26"/>
      <c r="LGA26"/>
      <c r="LGB26"/>
      <c r="LGC26"/>
      <c r="LGD26"/>
      <c r="LGE26"/>
      <c r="LGF26"/>
      <c r="LGG26"/>
      <c r="LGH26"/>
      <c r="LGI26"/>
      <c r="LGJ26"/>
      <c r="LGK26"/>
      <c r="LGL26"/>
      <c r="LGM26"/>
      <c r="LGN26"/>
      <c r="LGO26"/>
      <c r="LGP26"/>
      <c r="LGQ26"/>
      <c r="LGR26"/>
      <c r="LGS26"/>
      <c r="LGT26"/>
      <c r="LGU26"/>
      <c r="LGV26"/>
      <c r="LGW26"/>
      <c r="LGX26"/>
      <c r="LGY26"/>
      <c r="LGZ26"/>
      <c r="LHA26"/>
      <c r="LHB26"/>
      <c r="LHC26"/>
      <c r="LHD26"/>
      <c r="LHE26"/>
      <c r="LHF26"/>
      <c r="LHG26"/>
      <c r="LHH26"/>
      <c r="LHI26"/>
      <c r="LHJ26"/>
      <c r="LHK26"/>
      <c r="LHL26"/>
      <c r="LHM26"/>
      <c r="LHN26"/>
      <c r="LHO26"/>
      <c r="LHP26"/>
      <c r="LHQ26"/>
      <c r="LHR26"/>
      <c r="LHS26"/>
      <c r="LHT26"/>
      <c r="LHU26"/>
      <c r="LHV26"/>
      <c r="LHW26"/>
      <c r="LHX26"/>
      <c r="LHY26"/>
      <c r="LHZ26"/>
      <c r="LIA26"/>
      <c r="LIB26"/>
      <c r="LIC26"/>
      <c r="LID26"/>
      <c r="LIE26"/>
      <c r="LIF26"/>
      <c r="LIG26"/>
      <c r="LIH26"/>
      <c r="LII26"/>
      <c r="LIJ26"/>
      <c r="LIK26"/>
      <c r="LIL26"/>
      <c r="LIM26"/>
      <c r="LIN26"/>
      <c r="LIO26"/>
      <c r="LIP26"/>
      <c r="LIQ26"/>
      <c r="LIR26"/>
      <c r="LIS26"/>
      <c r="LIT26"/>
      <c r="LIU26"/>
      <c r="LIV26"/>
      <c r="LIW26"/>
      <c r="LIX26"/>
      <c r="LIY26"/>
      <c r="LIZ26"/>
      <c r="LJA26"/>
      <c r="LJB26"/>
      <c r="LJC26"/>
      <c r="LJD26"/>
      <c r="LJE26"/>
      <c r="LJF26"/>
      <c r="LJG26"/>
      <c r="LJH26"/>
      <c r="LJI26"/>
      <c r="LJJ26"/>
      <c r="LJK26"/>
      <c r="LJL26"/>
      <c r="LJM26"/>
      <c r="LJN26"/>
      <c r="LJO26"/>
      <c r="LJP26"/>
      <c r="LJQ26"/>
      <c r="LJR26"/>
      <c r="LJS26"/>
      <c r="LJT26"/>
      <c r="LJU26"/>
      <c r="LJV26"/>
      <c r="LJW26"/>
      <c r="LJX26"/>
      <c r="LJY26"/>
      <c r="LJZ26"/>
      <c r="LKA26"/>
      <c r="LKB26"/>
      <c r="LKC26"/>
      <c r="LKD26"/>
      <c r="LKE26"/>
      <c r="LKF26"/>
      <c r="LKG26"/>
      <c r="LKH26"/>
      <c r="LKI26"/>
      <c r="LKJ26"/>
      <c r="LKK26"/>
      <c r="LKL26"/>
      <c r="LKM26"/>
      <c r="LKN26"/>
      <c r="LKO26"/>
      <c r="LKP26"/>
      <c r="LKQ26"/>
      <c r="LKR26"/>
      <c r="LKS26"/>
      <c r="LKT26"/>
      <c r="LKU26"/>
      <c r="LKV26"/>
      <c r="LKW26"/>
      <c r="LKX26"/>
      <c r="LKY26"/>
      <c r="LKZ26"/>
      <c r="LLA26"/>
      <c r="LLB26"/>
      <c r="LLC26"/>
      <c r="LLD26"/>
      <c r="LLE26"/>
      <c r="LLF26"/>
      <c r="LLG26"/>
      <c r="LLH26"/>
      <c r="LLI26"/>
      <c r="LLJ26"/>
      <c r="LLK26"/>
      <c r="LLL26"/>
      <c r="LLM26"/>
      <c r="LLN26"/>
      <c r="LLO26"/>
      <c r="LLP26"/>
      <c r="LLQ26"/>
      <c r="LLR26"/>
      <c r="LLS26"/>
      <c r="LLT26"/>
      <c r="LLU26"/>
      <c r="LLV26"/>
      <c r="LLW26"/>
      <c r="LLX26"/>
      <c r="LLY26"/>
      <c r="LLZ26"/>
      <c r="LMA26"/>
      <c r="LMB26"/>
      <c r="LMC26"/>
      <c r="LMD26"/>
      <c r="LME26"/>
      <c r="LMF26"/>
      <c r="LMG26"/>
      <c r="LMH26"/>
      <c r="LMI26"/>
      <c r="LMJ26"/>
      <c r="LMK26"/>
      <c r="LML26"/>
      <c r="LMM26"/>
      <c r="LMN26"/>
      <c r="LMO26"/>
      <c r="LMP26"/>
      <c r="LMQ26"/>
      <c r="LMR26"/>
      <c r="LMS26"/>
      <c r="LMT26"/>
      <c r="LMU26"/>
      <c r="LMV26"/>
      <c r="LMW26"/>
      <c r="LMX26"/>
      <c r="LMY26"/>
      <c r="LMZ26"/>
      <c r="LNA26"/>
      <c r="LNB26"/>
      <c r="LNC26"/>
      <c r="LND26"/>
      <c r="LNE26"/>
      <c r="LNF26"/>
      <c r="LNG26"/>
      <c r="LNH26"/>
      <c r="LNI26"/>
      <c r="LNJ26"/>
      <c r="LNK26"/>
      <c r="LNL26"/>
      <c r="LNM26"/>
      <c r="LNN26"/>
      <c r="LNO26"/>
      <c r="LNP26"/>
      <c r="LNQ26"/>
      <c r="LNR26"/>
      <c r="LNS26"/>
      <c r="LNT26"/>
      <c r="LNU26"/>
      <c r="LNV26"/>
      <c r="LNW26"/>
      <c r="LNX26"/>
      <c r="LNY26"/>
      <c r="LNZ26"/>
      <c r="LOA26"/>
      <c r="LOB26"/>
      <c r="LOC26"/>
      <c r="LOD26"/>
      <c r="LOE26"/>
      <c r="LOF26"/>
      <c r="LOG26"/>
      <c r="LOH26"/>
      <c r="LOI26"/>
      <c r="LOJ26"/>
      <c r="LOK26"/>
      <c r="LOL26"/>
      <c r="LOM26"/>
      <c r="LON26"/>
      <c r="LOO26"/>
      <c r="LOP26"/>
      <c r="LOQ26"/>
      <c r="LOR26"/>
      <c r="LOS26"/>
      <c r="LOT26"/>
      <c r="LOU26"/>
      <c r="LOV26"/>
      <c r="LOW26"/>
      <c r="LOX26"/>
      <c r="LOY26"/>
      <c r="LOZ26"/>
      <c r="LPA26"/>
      <c r="LPB26"/>
      <c r="LPC26"/>
      <c r="LPD26"/>
      <c r="LPE26"/>
      <c r="LPF26"/>
      <c r="LPG26"/>
      <c r="LPH26"/>
      <c r="LPI26"/>
      <c r="LPJ26"/>
      <c r="LPK26"/>
      <c r="LPL26"/>
      <c r="LPM26"/>
      <c r="LPN26"/>
      <c r="LPO26"/>
      <c r="LPP26"/>
      <c r="LPQ26"/>
      <c r="LPR26"/>
      <c r="LPS26"/>
      <c r="LPT26"/>
      <c r="LPU26"/>
      <c r="LPV26"/>
      <c r="LPW26"/>
      <c r="LPX26"/>
      <c r="LPY26"/>
      <c r="LPZ26"/>
      <c r="LQA26"/>
      <c r="LQB26"/>
      <c r="LQC26"/>
      <c r="LQD26"/>
      <c r="LQE26"/>
      <c r="LQF26"/>
      <c r="LQG26"/>
      <c r="LQH26"/>
      <c r="LQI26"/>
      <c r="LQJ26"/>
      <c r="LQK26"/>
      <c r="LQL26"/>
      <c r="LQM26"/>
      <c r="LQN26"/>
      <c r="LQO26"/>
      <c r="LQP26"/>
      <c r="LQQ26"/>
      <c r="LQR26"/>
      <c r="LQS26"/>
      <c r="LQT26"/>
      <c r="LQU26"/>
      <c r="LQV26"/>
      <c r="LQW26"/>
      <c r="LQX26"/>
      <c r="LQY26"/>
      <c r="LQZ26"/>
      <c r="LRA26"/>
      <c r="LRB26"/>
      <c r="LRC26"/>
      <c r="LRD26"/>
      <c r="LRE26"/>
      <c r="LRF26"/>
      <c r="LRG26"/>
      <c r="LRH26"/>
      <c r="LRI26"/>
      <c r="LRJ26"/>
      <c r="LRK26"/>
      <c r="LRL26"/>
      <c r="LRM26"/>
      <c r="LRN26"/>
      <c r="LRO26"/>
      <c r="LRP26"/>
      <c r="LRQ26"/>
      <c r="LRR26"/>
      <c r="LRS26"/>
      <c r="LRT26"/>
      <c r="LRU26"/>
      <c r="LRV26"/>
      <c r="LRW26"/>
      <c r="LRX26"/>
      <c r="LRY26"/>
      <c r="LRZ26"/>
      <c r="LSA26"/>
      <c r="LSB26"/>
      <c r="LSC26"/>
      <c r="LSD26"/>
      <c r="LSE26"/>
      <c r="LSF26"/>
      <c r="LSG26"/>
      <c r="LSH26"/>
      <c r="LSI26"/>
      <c r="LSJ26"/>
      <c r="LSK26"/>
      <c r="LSL26"/>
      <c r="LSM26"/>
      <c r="LSN26"/>
      <c r="LSO26"/>
      <c r="LSP26"/>
      <c r="LSQ26"/>
      <c r="LSR26"/>
      <c r="LSS26"/>
      <c r="LST26"/>
      <c r="LSU26"/>
      <c r="LSV26"/>
      <c r="LSW26"/>
      <c r="LSX26"/>
      <c r="LSY26"/>
      <c r="LSZ26"/>
      <c r="LTA26"/>
      <c r="LTB26"/>
      <c r="LTC26"/>
      <c r="LTD26"/>
      <c r="LTE26"/>
      <c r="LTF26"/>
      <c r="LTG26"/>
      <c r="LTH26"/>
      <c r="LTI26"/>
      <c r="LTJ26"/>
      <c r="LTK26"/>
      <c r="LTL26"/>
      <c r="LTM26"/>
      <c r="LTN26"/>
      <c r="LTO26"/>
      <c r="LTP26"/>
      <c r="LTQ26"/>
      <c r="LTR26"/>
      <c r="LTS26"/>
      <c r="LTT26"/>
      <c r="LTU26"/>
      <c r="LTV26"/>
      <c r="LTW26"/>
      <c r="LTX26"/>
      <c r="LTY26"/>
      <c r="LTZ26"/>
      <c r="LUA26"/>
      <c r="LUB26"/>
      <c r="LUC26"/>
      <c r="LUD26"/>
      <c r="LUE26"/>
      <c r="LUF26"/>
      <c r="LUG26"/>
      <c r="LUH26"/>
      <c r="LUI26"/>
      <c r="LUJ26"/>
      <c r="LUK26"/>
      <c r="LUL26"/>
      <c r="LUM26"/>
      <c r="LUN26"/>
      <c r="LUO26"/>
      <c r="LUP26"/>
      <c r="LUQ26"/>
      <c r="LUR26"/>
      <c r="LUS26"/>
      <c r="LUT26"/>
      <c r="LUU26"/>
      <c r="LUV26"/>
      <c r="LUW26"/>
      <c r="LUX26"/>
      <c r="LUY26"/>
      <c r="LUZ26"/>
      <c r="LVA26"/>
      <c r="LVB26"/>
      <c r="LVC26"/>
      <c r="LVD26"/>
      <c r="LVE26"/>
      <c r="LVF26"/>
      <c r="LVG26"/>
      <c r="LVH26"/>
      <c r="LVI26"/>
      <c r="LVJ26"/>
      <c r="LVK26"/>
      <c r="LVL26"/>
      <c r="LVM26"/>
      <c r="LVN26"/>
      <c r="LVO26"/>
      <c r="LVP26"/>
      <c r="LVQ26"/>
      <c r="LVR26"/>
      <c r="LVS26"/>
      <c r="LVT26"/>
      <c r="LVU26"/>
      <c r="LVV26"/>
      <c r="LVW26"/>
      <c r="LVX26"/>
      <c r="LVY26"/>
      <c r="LVZ26"/>
      <c r="LWA26"/>
      <c r="LWB26"/>
      <c r="LWC26"/>
      <c r="LWD26"/>
      <c r="LWE26"/>
      <c r="LWF26"/>
      <c r="LWG26"/>
      <c r="LWH26"/>
      <c r="LWI26"/>
      <c r="LWJ26"/>
      <c r="LWK26"/>
      <c r="LWL26"/>
      <c r="LWM26"/>
      <c r="LWN26"/>
      <c r="LWO26"/>
      <c r="LWP26"/>
      <c r="LWQ26"/>
      <c r="LWR26"/>
      <c r="LWS26"/>
      <c r="LWT26"/>
      <c r="LWU26"/>
      <c r="LWV26"/>
      <c r="LWW26"/>
      <c r="LWX26"/>
      <c r="LWY26"/>
      <c r="LWZ26"/>
      <c r="LXA26"/>
      <c r="LXB26"/>
      <c r="LXC26"/>
      <c r="LXD26"/>
      <c r="LXE26"/>
      <c r="LXF26"/>
      <c r="LXG26"/>
      <c r="LXH26"/>
      <c r="LXI26"/>
      <c r="LXJ26"/>
      <c r="LXK26"/>
      <c r="LXL26"/>
      <c r="LXM26"/>
      <c r="LXN26"/>
      <c r="LXO26"/>
      <c r="LXP26"/>
      <c r="LXQ26"/>
      <c r="LXR26"/>
      <c r="LXS26"/>
      <c r="LXT26"/>
      <c r="LXU26"/>
      <c r="LXV26"/>
      <c r="LXW26"/>
      <c r="LXX26"/>
      <c r="LXY26"/>
      <c r="LXZ26"/>
      <c r="LYA26"/>
      <c r="LYB26"/>
      <c r="LYC26"/>
      <c r="LYD26"/>
      <c r="LYE26"/>
      <c r="LYF26"/>
      <c r="LYG26"/>
      <c r="LYH26"/>
      <c r="LYI26"/>
      <c r="LYJ26"/>
      <c r="LYK26"/>
      <c r="LYL26"/>
      <c r="LYM26"/>
      <c r="LYN26"/>
      <c r="LYO26"/>
      <c r="LYP26"/>
      <c r="LYQ26"/>
      <c r="LYR26"/>
      <c r="LYS26"/>
      <c r="LYT26"/>
      <c r="LYU26"/>
      <c r="LYV26"/>
      <c r="LYW26"/>
      <c r="LYX26"/>
      <c r="LYY26"/>
      <c r="LYZ26"/>
      <c r="LZA26"/>
      <c r="LZB26"/>
      <c r="LZC26"/>
      <c r="LZD26"/>
      <c r="LZE26"/>
      <c r="LZF26"/>
      <c r="LZG26"/>
      <c r="LZH26"/>
      <c r="LZI26"/>
      <c r="LZJ26"/>
      <c r="LZK26"/>
      <c r="LZL26"/>
      <c r="LZM26"/>
      <c r="LZN26"/>
      <c r="LZO26"/>
      <c r="LZP26"/>
      <c r="LZQ26"/>
      <c r="LZR26"/>
      <c r="LZS26"/>
      <c r="LZT26"/>
      <c r="LZU26"/>
      <c r="LZV26"/>
      <c r="LZW26"/>
      <c r="LZX26"/>
      <c r="LZY26"/>
      <c r="LZZ26"/>
      <c r="MAA26"/>
      <c r="MAB26"/>
      <c r="MAC26"/>
      <c r="MAD26"/>
      <c r="MAE26"/>
      <c r="MAF26"/>
      <c r="MAG26"/>
      <c r="MAH26"/>
      <c r="MAI26"/>
      <c r="MAJ26"/>
      <c r="MAK26"/>
      <c r="MAL26"/>
      <c r="MAM26"/>
      <c r="MAN26"/>
      <c r="MAO26"/>
      <c r="MAP26"/>
      <c r="MAQ26"/>
      <c r="MAR26"/>
      <c r="MAS26"/>
      <c r="MAT26"/>
      <c r="MAU26"/>
      <c r="MAV26"/>
      <c r="MAW26"/>
      <c r="MAX26"/>
      <c r="MAY26"/>
      <c r="MAZ26"/>
      <c r="MBA26"/>
      <c r="MBB26"/>
      <c r="MBC26"/>
      <c r="MBD26"/>
      <c r="MBE26"/>
      <c r="MBF26"/>
      <c r="MBG26"/>
      <c r="MBH26"/>
      <c r="MBI26"/>
      <c r="MBJ26"/>
      <c r="MBK26"/>
      <c r="MBL26"/>
      <c r="MBM26"/>
      <c r="MBN26"/>
      <c r="MBO26"/>
      <c r="MBP26"/>
      <c r="MBQ26"/>
      <c r="MBR26"/>
      <c r="MBS26"/>
      <c r="MBT26"/>
      <c r="MBU26"/>
      <c r="MBV26"/>
      <c r="MBW26"/>
      <c r="MBX26"/>
      <c r="MBY26"/>
      <c r="MBZ26"/>
      <c r="MCA26"/>
      <c r="MCB26"/>
      <c r="MCC26"/>
      <c r="MCD26"/>
      <c r="MCE26"/>
      <c r="MCF26"/>
      <c r="MCG26"/>
      <c r="MCH26"/>
      <c r="MCI26"/>
      <c r="MCJ26"/>
      <c r="MCK26"/>
      <c r="MCL26"/>
      <c r="MCM26"/>
      <c r="MCN26"/>
      <c r="MCO26"/>
      <c r="MCP26"/>
      <c r="MCQ26"/>
      <c r="MCR26"/>
      <c r="MCS26"/>
      <c r="MCT26"/>
      <c r="MCU26"/>
      <c r="MCV26"/>
      <c r="MCW26"/>
      <c r="MCX26"/>
      <c r="MCY26"/>
      <c r="MCZ26"/>
      <c r="MDA26"/>
      <c r="MDB26"/>
      <c r="MDC26"/>
      <c r="MDD26"/>
      <c r="MDE26"/>
      <c r="MDF26"/>
      <c r="MDG26"/>
      <c r="MDH26"/>
      <c r="MDI26"/>
      <c r="MDJ26"/>
      <c r="MDK26"/>
      <c r="MDL26"/>
      <c r="MDM26"/>
      <c r="MDN26"/>
      <c r="MDO26"/>
      <c r="MDP26"/>
      <c r="MDQ26"/>
      <c r="MDR26"/>
      <c r="MDS26"/>
      <c r="MDT26"/>
      <c r="MDU26"/>
      <c r="MDV26"/>
      <c r="MDW26"/>
      <c r="MDX26"/>
      <c r="MDY26"/>
      <c r="MDZ26"/>
      <c r="MEA26"/>
      <c r="MEB26"/>
      <c r="MEC26"/>
      <c r="MED26"/>
      <c r="MEE26"/>
      <c r="MEF26"/>
      <c r="MEG26"/>
      <c r="MEH26"/>
      <c r="MEI26"/>
      <c r="MEJ26"/>
      <c r="MEK26"/>
      <c r="MEL26"/>
      <c r="MEM26"/>
      <c r="MEN26"/>
      <c r="MEO26"/>
      <c r="MEP26"/>
      <c r="MEQ26"/>
      <c r="MER26"/>
      <c r="MES26"/>
      <c r="MET26"/>
      <c r="MEU26"/>
      <c r="MEV26"/>
      <c r="MEW26"/>
      <c r="MEX26"/>
      <c r="MEY26"/>
      <c r="MEZ26"/>
      <c r="MFA26"/>
      <c r="MFB26"/>
      <c r="MFC26"/>
      <c r="MFD26"/>
      <c r="MFE26"/>
      <c r="MFF26"/>
      <c r="MFG26"/>
      <c r="MFH26"/>
      <c r="MFI26"/>
      <c r="MFJ26"/>
      <c r="MFK26"/>
      <c r="MFL26"/>
      <c r="MFM26"/>
      <c r="MFN26"/>
      <c r="MFO26"/>
      <c r="MFP26"/>
      <c r="MFQ26"/>
      <c r="MFR26"/>
      <c r="MFS26"/>
      <c r="MFT26"/>
      <c r="MFU26"/>
      <c r="MFV26"/>
      <c r="MFW26"/>
      <c r="MFX26"/>
      <c r="MFY26"/>
      <c r="MFZ26"/>
      <c r="MGA26"/>
      <c r="MGB26"/>
      <c r="MGC26"/>
      <c r="MGD26"/>
      <c r="MGE26"/>
      <c r="MGF26"/>
      <c r="MGG26"/>
      <c r="MGH26"/>
      <c r="MGI26"/>
      <c r="MGJ26"/>
      <c r="MGK26"/>
      <c r="MGL26"/>
      <c r="MGM26"/>
      <c r="MGN26"/>
      <c r="MGO26"/>
      <c r="MGP26"/>
      <c r="MGQ26"/>
      <c r="MGR26"/>
      <c r="MGS26"/>
      <c r="MGT26"/>
      <c r="MGU26"/>
      <c r="MGV26"/>
      <c r="MGW26"/>
      <c r="MGX26"/>
      <c r="MGY26"/>
      <c r="MGZ26"/>
      <c r="MHA26"/>
      <c r="MHB26"/>
      <c r="MHC26"/>
      <c r="MHD26"/>
      <c r="MHE26"/>
      <c r="MHF26"/>
      <c r="MHG26"/>
      <c r="MHH26"/>
      <c r="MHI26"/>
      <c r="MHJ26"/>
      <c r="MHK26"/>
      <c r="MHL26"/>
      <c r="MHM26"/>
      <c r="MHN26"/>
      <c r="MHO26"/>
      <c r="MHP26"/>
      <c r="MHQ26"/>
      <c r="MHR26"/>
      <c r="MHS26"/>
      <c r="MHT26"/>
      <c r="MHU26"/>
      <c r="MHV26"/>
      <c r="MHW26"/>
      <c r="MHX26"/>
      <c r="MHY26"/>
      <c r="MHZ26"/>
      <c r="MIA26"/>
      <c r="MIB26"/>
      <c r="MIC26"/>
      <c r="MID26"/>
      <c r="MIE26"/>
      <c r="MIF26"/>
      <c r="MIG26"/>
      <c r="MIH26"/>
      <c r="MII26"/>
      <c r="MIJ26"/>
      <c r="MIK26"/>
      <c r="MIL26"/>
      <c r="MIM26"/>
      <c r="MIN26"/>
      <c r="MIO26"/>
      <c r="MIP26"/>
      <c r="MIQ26"/>
      <c r="MIR26"/>
      <c r="MIS26"/>
      <c r="MIT26"/>
      <c r="MIU26"/>
      <c r="MIV26"/>
      <c r="MIW26"/>
      <c r="MIX26"/>
      <c r="MIY26"/>
      <c r="MIZ26"/>
      <c r="MJA26"/>
      <c r="MJB26"/>
      <c r="MJC26"/>
      <c r="MJD26"/>
      <c r="MJE26"/>
      <c r="MJF26"/>
      <c r="MJG26"/>
      <c r="MJH26"/>
      <c r="MJI26"/>
      <c r="MJJ26"/>
      <c r="MJK26"/>
      <c r="MJL26"/>
      <c r="MJM26"/>
      <c r="MJN26"/>
      <c r="MJO26"/>
      <c r="MJP26"/>
      <c r="MJQ26"/>
      <c r="MJR26"/>
      <c r="MJS26"/>
      <c r="MJT26"/>
      <c r="MJU26"/>
      <c r="MJV26"/>
      <c r="MJW26"/>
      <c r="MJX26"/>
      <c r="MJY26"/>
      <c r="MJZ26"/>
      <c r="MKA26"/>
      <c r="MKB26"/>
      <c r="MKC26"/>
      <c r="MKD26"/>
      <c r="MKE26"/>
      <c r="MKF26"/>
      <c r="MKG26"/>
      <c r="MKH26"/>
      <c r="MKI26"/>
      <c r="MKJ26"/>
      <c r="MKK26"/>
      <c r="MKL26"/>
      <c r="MKM26"/>
      <c r="MKN26"/>
      <c r="MKO26"/>
      <c r="MKP26"/>
      <c r="MKQ26"/>
      <c r="MKR26"/>
      <c r="MKS26"/>
      <c r="MKT26"/>
      <c r="MKU26"/>
      <c r="MKV26"/>
      <c r="MKW26"/>
      <c r="MKX26"/>
      <c r="MKY26"/>
      <c r="MKZ26"/>
      <c r="MLA26"/>
      <c r="MLB26"/>
      <c r="MLC26"/>
      <c r="MLD26"/>
      <c r="MLE26"/>
      <c r="MLF26"/>
      <c r="MLG26"/>
      <c r="MLH26"/>
      <c r="MLI26"/>
      <c r="MLJ26"/>
      <c r="MLK26"/>
      <c r="MLL26"/>
      <c r="MLM26"/>
      <c r="MLN26"/>
      <c r="MLO26"/>
      <c r="MLP26"/>
      <c r="MLQ26"/>
      <c r="MLR26"/>
      <c r="MLS26"/>
      <c r="MLT26"/>
      <c r="MLU26"/>
      <c r="MLV26"/>
      <c r="MLW26"/>
      <c r="MLX26"/>
      <c r="MLY26"/>
      <c r="MLZ26"/>
      <c r="MMA26"/>
      <c r="MMB26"/>
      <c r="MMC26"/>
      <c r="MMD26"/>
      <c r="MME26"/>
      <c r="MMF26"/>
      <c r="MMG26"/>
      <c r="MMH26"/>
      <c r="MMI26"/>
      <c r="MMJ26"/>
      <c r="MMK26"/>
      <c r="MML26"/>
      <c r="MMM26"/>
      <c r="MMN26"/>
      <c r="MMO26"/>
      <c r="MMP26"/>
      <c r="MMQ26"/>
      <c r="MMR26"/>
      <c r="MMS26"/>
      <c r="MMT26"/>
      <c r="MMU26"/>
      <c r="MMV26"/>
      <c r="MMW26"/>
      <c r="MMX26"/>
      <c r="MMY26"/>
      <c r="MMZ26"/>
      <c r="MNA26"/>
      <c r="MNB26"/>
      <c r="MNC26"/>
      <c r="MND26"/>
      <c r="MNE26"/>
      <c r="MNF26"/>
      <c r="MNG26"/>
      <c r="MNH26"/>
      <c r="MNI26"/>
      <c r="MNJ26"/>
      <c r="MNK26"/>
      <c r="MNL26"/>
      <c r="MNM26"/>
      <c r="MNN26"/>
      <c r="MNO26"/>
      <c r="MNP26"/>
      <c r="MNQ26"/>
      <c r="MNR26"/>
      <c r="MNS26"/>
      <c r="MNT26"/>
      <c r="MNU26"/>
      <c r="MNV26"/>
      <c r="MNW26"/>
      <c r="MNX26"/>
      <c r="MNY26"/>
      <c r="MNZ26"/>
      <c r="MOA26"/>
      <c r="MOB26"/>
      <c r="MOC26"/>
      <c r="MOD26"/>
      <c r="MOE26"/>
      <c r="MOF26"/>
      <c r="MOG26"/>
      <c r="MOH26"/>
      <c r="MOI26"/>
      <c r="MOJ26"/>
      <c r="MOK26"/>
      <c r="MOL26"/>
      <c r="MOM26"/>
      <c r="MON26"/>
      <c r="MOO26"/>
      <c r="MOP26"/>
      <c r="MOQ26"/>
      <c r="MOR26"/>
      <c r="MOS26"/>
      <c r="MOT26"/>
      <c r="MOU26"/>
      <c r="MOV26"/>
      <c r="MOW26"/>
      <c r="MOX26"/>
      <c r="MOY26"/>
      <c r="MOZ26"/>
      <c r="MPA26"/>
      <c r="MPB26"/>
      <c r="MPC26"/>
      <c r="MPD26"/>
      <c r="MPE26"/>
      <c r="MPF26"/>
      <c r="MPG26"/>
      <c r="MPH26"/>
      <c r="MPI26"/>
      <c r="MPJ26"/>
      <c r="MPK26"/>
      <c r="MPL26"/>
      <c r="MPM26"/>
      <c r="MPN26"/>
      <c r="MPO26"/>
      <c r="MPP26"/>
      <c r="MPQ26"/>
      <c r="MPR26"/>
      <c r="MPS26"/>
      <c r="MPT26"/>
      <c r="MPU26"/>
      <c r="MPV26"/>
      <c r="MPW26"/>
      <c r="MPX26"/>
      <c r="MPY26"/>
      <c r="MPZ26"/>
      <c r="MQA26"/>
      <c r="MQB26"/>
      <c r="MQC26"/>
      <c r="MQD26"/>
      <c r="MQE26"/>
      <c r="MQF26"/>
      <c r="MQG26"/>
      <c r="MQH26"/>
      <c r="MQI26"/>
      <c r="MQJ26"/>
      <c r="MQK26"/>
      <c r="MQL26"/>
      <c r="MQM26"/>
      <c r="MQN26"/>
      <c r="MQO26"/>
      <c r="MQP26"/>
      <c r="MQQ26"/>
      <c r="MQR26"/>
      <c r="MQS26"/>
      <c r="MQT26"/>
      <c r="MQU26"/>
      <c r="MQV26"/>
      <c r="MQW26"/>
      <c r="MQX26"/>
      <c r="MQY26"/>
      <c r="MQZ26"/>
      <c r="MRA26"/>
      <c r="MRB26"/>
      <c r="MRC26"/>
      <c r="MRD26"/>
      <c r="MRE26"/>
      <c r="MRF26"/>
      <c r="MRG26"/>
      <c r="MRH26"/>
      <c r="MRI26"/>
      <c r="MRJ26"/>
      <c r="MRK26"/>
      <c r="MRL26"/>
      <c r="MRM26"/>
      <c r="MRN26"/>
      <c r="MRO26"/>
      <c r="MRP26"/>
      <c r="MRQ26"/>
      <c r="MRR26"/>
      <c r="MRS26"/>
      <c r="MRT26"/>
      <c r="MRU26"/>
      <c r="MRV26"/>
      <c r="MRW26"/>
      <c r="MRX26"/>
      <c r="MRY26"/>
      <c r="MRZ26"/>
      <c r="MSA26"/>
      <c r="MSB26"/>
      <c r="MSC26"/>
      <c r="MSD26"/>
      <c r="MSE26"/>
      <c r="MSF26"/>
      <c r="MSG26"/>
      <c r="MSH26"/>
      <c r="MSI26"/>
      <c r="MSJ26"/>
      <c r="MSK26"/>
      <c r="MSL26"/>
      <c r="MSM26"/>
      <c r="MSN26"/>
      <c r="MSO26"/>
      <c r="MSP26"/>
      <c r="MSQ26"/>
      <c r="MSR26"/>
      <c r="MSS26"/>
      <c r="MST26"/>
      <c r="MSU26"/>
      <c r="MSV26"/>
      <c r="MSW26"/>
      <c r="MSX26"/>
      <c r="MSY26"/>
      <c r="MSZ26"/>
      <c r="MTA26"/>
      <c r="MTB26"/>
      <c r="MTC26"/>
      <c r="MTD26"/>
      <c r="MTE26"/>
      <c r="MTF26"/>
      <c r="MTG26"/>
      <c r="MTH26"/>
      <c r="MTI26"/>
      <c r="MTJ26"/>
      <c r="MTK26"/>
      <c r="MTL26"/>
      <c r="MTM26"/>
      <c r="MTN26"/>
      <c r="MTO26"/>
      <c r="MTP26"/>
      <c r="MTQ26"/>
      <c r="MTR26"/>
      <c r="MTS26"/>
      <c r="MTT26"/>
      <c r="MTU26"/>
      <c r="MTV26"/>
      <c r="MTW26"/>
      <c r="MTX26"/>
      <c r="MTY26"/>
      <c r="MTZ26"/>
      <c r="MUA26"/>
      <c r="MUB26"/>
      <c r="MUC26"/>
      <c r="MUD26"/>
      <c r="MUE26"/>
      <c r="MUF26"/>
      <c r="MUG26"/>
      <c r="MUH26"/>
      <c r="MUI26"/>
      <c r="MUJ26"/>
      <c r="MUK26"/>
      <c r="MUL26"/>
      <c r="MUM26"/>
      <c r="MUN26"/>
      <c r="MUO26"/>
      <c r="MUP26"/>
      <c r="MUQ26"/>
      <c r="MUR26"/>
      <c r="MUS26"/>
      <c r="MUT26"/>
      <c r="MUU26"/>
      <c r="MUV26"/>
      <c r="MUW26"/>
      <c r="MUX26"/>
      <c r="MUY26"/>
      <c r="MUZ26"/>
      <c r="MVA26"/>
      <c r="MVB26"/>
      <c r="MVC26"/>
      <c r="MVD26"/>
      <c r="MVE26"/>
      <c r="MVF26"/>
      <c r="MVG26"/>
      <c r="MVH26"/>
      <c r="MVI26"/>
      <c r="MVJ26"/>
      <c r="MVK26"/>
      <c r="MVL26"/>
      <c r="MVM26"/>
      <c r="MVN26"/>
      <c r="MVO26"/>
      <c r="MVP26"/>
      <c r="MVQ26"/>
      <c r="MVR26"/>
      <c r="MVS26"/>
      <c r="MVT26"/>
      <c r="MVU26"/>
      <c r="MVV26"/>
      <c r="MVW26"/>
      <c r="MVX26"/>
      <c r="MVY26"/>
      <c r="MVZ26"/>
      <c r="MWA26"/>
      <c r="MWB26"/>
      <c r="MWC26"/>
      <c r="MWD26"/>
      <c r="MWE26"/>
      <c r="MWF26"/>
      <c r="MWG26"/>
      <c r="MWH26"/>
      <c r="MWI26"/>
      <c r="MWJ26"/>
      <c r="MWK26"/>
      <c r="MWL26"/>
      <c r="MWM26"/>
      <c r="MWN26"/>
      <c r="MWO26"/>
      <c r="MWP26"/>
      <c r="MWQ26"/>
      <c r="MWR26"/>
      <c r="MWS26"/>
      <c r="MWT26"/>
      <c r="MWU26"/>
      <c r="MWV26"/>
      <c r="MWW26"/>
      <c r="MWX26"/>
      <c r="MWY26"/>
      <c r="MWZ26"/>
      <c r="MXA26"/>
      <c r="MXB26"/>
      <c r="MXC26"/>
      <c r="MXD26"/>
      <c r="MXE26"/>
      <c r="MXF26"/>
      <c r="MXG26"/>
      <c r="MXH26"/>
      <c r="MXI26"/>
      <c r="MXJ26"/>
      <c r="MXK26"/>
      <c r="MXL26"/>
      <c r="MXM26"/>
      <c r="MXN26"/>
      <c r="MXO26"/>
      <c r="MXP26"/>
      <c r="MXQ26"/>
      <c r="MXR26"/>
      <c r="MXS26"/>
      <c r="MXT26"/>
      <c r="MXU26"/>
      <c r="MXV26"/>
      <c r="MXW26"/>
      <c r="MXX26"/>
      <c r="MXY26"/>
      <c r="MXZ26"/>
      <c r="MYA26"/>
      <c r="MYB26"/>
      <c r="MYC26"/>
      <c r="MYD26"/>
      <c r="MYE26"/>
      <c r="MYF26"/>
      <c r="MYG26"/>
      <c r="MYH26"/>
      <c r="MYI26"/>
      <c r="MYJ26"/>
      <c r="MYK26"/>
      <c r="MYL26"/>
      <c r="MYM26"/>
      <c r="MYN26"/>
      <c r="MYO26"/>
      <c r="MYP26"/>
      <c r="MYQ26"/>
      <c r="MYR26"/>
      <c r="MYS26"/>
      <c r="MYT26"/>
      <c r="MYU26"/>
      <c r="MYV26"/>
      <c r="MYW26"/>
      <c r="MYX26"/>
      <c r="MYY26"/>
      <c r="MYZ26"/>
      <c r="MZA26"/>
      <c r="MZB26"/>
      <c r="MZC26"/>
      <c r="MZD26"/>
      <c r="MZE26"/>
      <c r="MZF26"/>
      <c r="MZG26"/>
      <c r="MZH26"/>
      <c r="MZI26"/>
      <c r="MZJ26"/>
      <c r="MZK26"/>
      <c r="MZL26"/>
      <c r="MZM26"/>
      <c r="MZN26"/>
      <c r="MZO26"/>
      <c r="MZP26"/>
      <c r="MZQ26"/>
      <c r="MZR26"/>
      <c r="MZS26"/>
      <c r="MZT26"/>
      <c r="MZU26"/>
      <c r="MZV26"/>
      <c r="MZW26"/>
      <c r="MZX26"/>
      <c r="MZY26"/>
      <c r="MZZ26"/>
      <c r="NAA26"/>
      <c r="NAB26"/>
      <c r="NAC26"/>
      <c r="NAD26"/>
      <c r="NAE26"/>
      <c r="NAF26"/>
      <c r="NAG26"/>
      <c r="NAH26"/>
      <c r="NAI26"/>
      <c r="NAJ26"/>
      <c r="NAK26"/>
      <c r="NAL26"/>
      <c r="NAM26"/>
      <c r="NAN26"/>
      <c r="NAO26"/>
      <c r="NAP26"/>
      <c r="NAQ26"/>
      <c r="NAR26"/>
      <c r="NAS26"/>
      <c r="NAT26"/>
      <c r="NAU26"/>
      <c r="NAV26"/>
      <c r="NAW26"/>
      <c r="NAX26"/>
      <c r="NAY26"/>
      <c r="NAZ26"/>
      <c r="NBA26"/>
      <c r="NBB26"/>
      <c r="NBC26"/>
      <c r="NBD26"/>
      <c r="NBE26"/>
      <c r="NBF26"/>
      <c r="NBG26"/>
      <c r="NBH26"/>
      <c r="NBI26"/>
      <c r="NBJ26"/>
      <c r="NBK26"/>
      <c r="NBL26"/>
      <c r="NBM26"/>
      <c r="NBN26"/>
      <c r="NBO26"/>
      <c r="NBP26"/>
      <c r="NBQ26"/>
      <c r="NBR26"/>
      <c r="NBS26"/>
      <c r="NBT26"/>
      <c r="NBU26"/>
      <c r="NBV26"/>
      <c r="NBW26"/>
      <c r="NBX26"/>
      <c r="NBY26"/>
      <c r="NBZ26"/>
      <c r="NCA26"/>
      <c r="NCB26"/>
      <c r="NCC26"/>
      <c r="NCD26"/>
      <c r="NCE26"/>
      <c r="NCF26"/>
      <c r="NCG26"/>
      <c r="NCH26"/>
      <c r="NCI26"/>
      <c r="NCJ26"/>
      <c r="NCK26"/>
      <c r="NCL26"/>
      <c r="NCM26"/>
      <c r="NCN26"/>
      <c r="NCO26"/>
      <c r="NCP26"/>
      <c r="NCQ26"/>
      <c r="NCR26"/>
      <c r="NCS26"/>
      <c r="NCT26"/>
      <c r="NCU26"/>
      <c r="NCV26"/>
      <c r="NCW26"/>
      <c r="NCX26"/>
      <c r="NCY26"/>
      <c r="NCZ26"/>
      <c r="NDA26"/>
      <c r="NDB26"/>
      <c r="NDC26"/>
      <c r="NDD26"/>
      <c r="NDE26"/>
      <c r="NDF26"/>
      <c r="NDG26"/>
      <c r="NDH26"/>
      <c r="NDI26"/>
      <c r="NDJ26"/>
      <c r="NDK26"/>
      <c r="NDL26"/>
      <c r="NDM26"/>
      <c r="NDN26"/>
      <c r="NDO26"/>
      <c r="NDP26"/>
      <c r="NDQ26"/>
      <c r="NDR26"/>
      <c r="NDS26"/>
      <c r="NDT26"/>
      <c r="NDU26"/>
      <c r="NDV26"/>
      <c r="NDW26"/>
      <c r="NDX26"/>
      <c r="NDY26"/>
      <c r="NDZ26"/>
      <c r="NEA26"/>
      <c r="NEB26"/>
      <c r="NEC26"/>
      <c r="NED26"/>
      <c r="NEE26"/>
      <c r="NEF26"/>
      <c r="NEG26"/>
      <c r="NEH26"/>
      <c r="NEI26"/>
      <c r="NEJ26"/>
      <c r="NEK26"/>
      <c r="NEL26"/>
      <c r="NEM26"/>
      <c r="NEN26"/>
      <c r="NEO26"/>
      <c r="NEP26"/>
      <c r="NEQ26"/>
      <c r="NER26"/>
      <c r="NES26"/>
      <c r="NET26"/>
      <c r="NEU26"/>
      <c r="NEV26"/>
      <c r="NEW26"/>
      <c r="NEX26"/>
      <c r="NEY26"/>
      <c r="NEZ26"/>
      <c r="NFA26"/>
      <c r="NFB26"/>
      <c r="NFC26"/>
      <c r="NFD26"/>
      <c r="NFE26"/>
      <c r="NFF26"/>
      <c r="NFG26"/>
      <c r="NFH26"/>
      <c r="NFI26"/>
      <c r="NFJ26"/>
      <c r="NFK26"/>
      <c r="NFL26"/>
      <c r="NFM26"/>
      <c r="NFN26"/>
      <c r="NFO26"/>
      <c r="NFP26"/>
      <c r="NFQ26"/>
      <c r="NFR26"/>
      <c r="NFS26"/>
      <c r="NFT26"/>
      <c r="NFU26"/>
      <c r="NFV26"/>
      <c r="NFW26"/>
      <c r="NFX26"/>
      <c r="NFY26"/>
      <c r="NFZ26"/>
      <c r="NGA26"/>
      <c r="NGB26"/>
      <c r="NGC26"/>
      <c r="NGD26"/>
      <c r="NGE26"/>
      <c r="NGF26"/>
      <c r="NGG26"/>
      <c r="NGH26"/>
      <c r="NGI26"/>
      <c r="NGJ26"/>
      <c r="NGK26"/>
      <c r="NGL26"/>
      <c r="NGM26"/>
      <c r="NGN26"/>
      <c r="NGO26"/>
      <c r="NGP26"/>
      <c r="NGQ26"/>
      <c r="NGR26"/>
      <c r="NGS26"/>
      <c r="NGT26"/>
      <c r="NGU26"/>
      <c r="NGV26"/>
      <c r="NGW26"/>
      <c r="NGX26"/>
      <c r="NGY26"/>
      <c r="NGZ26"/>
      <c r="NHA26"/>
      <c r="NHB26"/>
      <c r="NHC26"/>
      <c r="NHD26"/>
      <c r="NHE26"/>
      <c r="NHF26"/>
      <c r="NHG26"/>
      <c r="NHH26"/>
      <c r="NHI26"/>
      <c r="NHJ26"/>
      <c r="NHK26"/>
      <c r="NHL26"/>
      <c r="NHM26"/>
      <c r="NHN26"/>
      <c r="NHO26"/>
      <c r="NHP26"/>
      <c r="NHQ26"/>
      <c r="NHR26"/>
      <c r="NHS26"/>
      <c r="NHT26"/>
      <c r="NHU26"/>
      <c r="NHV26"/>
      <c r="NHW26"/>
      <c r="NHX26"/>
      <c r="NHY26"/>
      <c r="NHZ26"/>
      <c r="NIA26"/>
      <c r="NIB26"/>
      <c r="NIC26"/>
      <c r="NID26"/>
      <c r="NIE26"/>
      <c r="NIF26"/>
      <c r="NIG26"/>
      <c r="NIH26"/>
      <c r="NII26"/>
      <c r="NIJ26"/>
      <c r="NIK26"/>
      <c r="NIL26"/>
      <c r="NIM26"/>
      <c r="NIN26"/>
      <c r="NIO26"/>
      <c r="NIP26"/>
      <c r="NIQ26"/>
      <c r="NIR26"/>
      <c r="NIS26"/>
      <c r="NIT26"/>
      <c r="NIU26"/>
      <c r="NIV26"/>
      <c r="NIW26"/>
      <c r="NIX26"/>
      <c r="NIY26"/>
      <c r="NIZ26"/>
      <c r="NJA26"/>
      <c r="NJB26"/>
      <c r="NJC26"/>
      <c r="NJD26"/>
      <c r="NJE26"/>
      <c r="NJF26"/>
      <c r="NJG26"/>
      <c r="NJH26"/>
      <c r="NJI26"/>
      <c r="NJJ26"/>
      <c r="NJK26"/>
      <c r="NJL26"/>
      <c r="NJM26"/>
      <c r="NJN26"/>
      <c r="NJO26"/>
      <c r="NJP26"/>
      <c r="NJQ26"/>
      <c r="NJR26"/>
      <c r="NJS26"/>
      <c r="NJT26"/>
      <c r="NJU26"/>
      <c r="NJV26"/>
      <c r="NJW26"/>
      <c r="NJX26"/>
      <c r="NJY26"/>
      <c r="NJZ26"/>
      <c r="NKA26"/>
      <c r="NKB26"/>
      <c r="NKC26"/>
      <c r="NKD26"/>
      <c r="NKE26"/>
      <c r="NKF26"/>
      <c r="NKG26"/>
      <c r="NKH26"/>
      <c r="NKI26"/>
      <c r="NKJ26"/>
      <c r="NKK26"/>
      <c r="NKL26"/>
      <c r="NKM26"/>
      <c r="NKN26"/>
      <c r="NKO26"/>
      <c r="NKP26"/>
      <c r="NKQ26"/>
      <c r="NKR26"/>
      <c r="NKS26"/>
      <c r="NKT26"/>
      <c r="NKU26"/>
      <c r="NKV26"/>
      <c r="NKW26"/>
      <c r="NKX26"/>
      <c r="NKY26"/>
      <c r="NKZ26"/>
      <c r="NLA26"/>
      <c r="NLB26"/>
      <c r="NLC26"/>
      <c r="NLD26"/>
      <c r="NLE26"/>
      <c r="NLF26"/>
      <c r="NLG26"/>
      <c r="NLH26"/>
      <c r="NLI26"/>
      <c r="NLJ26"/>
      <c r="NLK26"/>
      <c r="NLL26"/>
      <c r="NLM26"/>
      <c r="NLN26"/>
      <c r="NLO26"/>
      <c r="NLP26"/>
      <c r="NLQ26"/>
      <c r="NLR26"/>
      <c r="NLS26"/>
      <c r="NLT26"/>
      <c r="NLU26"/>
      <c r="NLV26"/>
      <c r="NLW26"/>
      <c r="NLX26"/>
      <c r="NLY26"/>
      <c r="NLZ26"/>
      <c r="NMA26"/>
      <c r="NMB26"/>
      <c r="NMC26"/>
      <c r="NMD26"/>
      <c r="NME26"/>
      <c r="NMF26"/>
      <c r="NMG26"/>
      <c r="NMH26"/>
      <c r="NMI26"/>
      <c r="NMJ26"/>
      <c r="NMK26"/>
      <c r="NML26"/>
      <c r="NMM26"/>
      <c r="NMN26"/>
      <c r="NMO26"/>
      <c r="NMP26"/>
      <c r="NMQ26"/>
      <c r="NMR26"/>
      <c r="NMS26"/>
      <c r="NMT26"/>
      <c r="NMU26"/>
      <c r="NMV26"/>
      <c r="NMW26"/>
      <c r="NMX26"/>
      <c r="NMY26"/>
      <c r="NMZ26"/>
      <c r="NNA26"/>
      <c r="NNB26"/>
      <c r="NNC26"/>
      <c r="NND26"/>
      <c r="NNE26"/>
      <c r="NNF26"/>
      <c r="NNG26"/>
      <c r="NNH26"/>
      <c r="NNI26"/>
      <c r="NNJ26"/>
      <c r="NNK26"/>
      <c r="NNL26"/>
      <c r="NNM26"/>
      <c r="NNN26"/>
      <c r="NNO26"/>
      <c r="NNP26"/>
      <c r="NNQ26"/>
      <c r="NNR26"/>
      <c r="NNS26"/>
      <c r="NNT26"/>
      <c r="NNU26"/>
      <c r="NNV26"/>
      <c r="NNW26"/>
      <c r="NNX26"/>
      <c r="NNY26"/>
      <c r="NNZ26"/>
      <c r="NOA26"/>
      <c r="NOB26"/>
      <c r="NOC26"/>
      <c r="NOD26"/>
      <c r="NOE26"/>
      <c r="NOF26"/>
      <c r="NOG26"/>
      <c r="NOH26"/>
      <c r="NOI26"/>
      <c r="NOJ26"/>
      <c r="NOK26"/>
      <c r="NOL26"/>
      <c r="NOM26"/>
      <c r="NON26"/>
      <c r="NOO26"/>
      <c r="NOP26"/>
      <c r="NOQ26"/>
      <c r="NOR26"/>
      <c r="NOS26"/>
      <c r="NOT26"/>
      <c r="NOU26"/>
      <c r="NOV26"/>
      <c r="NOW26"/>
      <c r="NOX26"/>
      <c r="NOY26"/>
      <c r="NOZ26"/>
      <c r="NPA26"/>
      <c r="NPB26"/>
      <c r="NPC26"/>
      <c r="NPD26"/>
      <c r="NPE26"/>
      <c r="NPF26"/>
      <c r="NPG26"/>
      <c r="NPH26"/>
      <c r="NPI26"/>
      <c r="NPJ26"/>
      <c r="NPK26"/>
      <c r="NPL26"/>
      <c r="NPM26"/>
      <c r="NPN26"/>
      <c r="NPO26"/>
      <c r="NPP26"/>
      <c r="NPQ26"/>
      <c r="NPR26"/>
      <c r="NPS26"/>
      <c r="NPT26"/>
      <c r="NPU26"/>
      <c r="NPV26"/>
      <c r="NPW26"/>
      <c r="NPX26"/>
      <c r="NPY26"/>
      <c r="NPZ26"/>
      <c r="NQA26"/>
      <c r="NQB26"/>
      <c r="NQC26"/>
      <c r="NQD26"/>
      <c r="NQE26"/>
      <c r="NQF26"/>
      <c r="NQG26"/>
      <c r="NQH26"/>
      <c r="NQI26"/>
      <c r="NQJ26"/>
      <c r="NQK26"/>
      <c r="NQL26"/>
      <c r="NQM26"/>
      <c r="NQN26"/>
      <c r="NQO26"/>
      <c r="NQP26"/>
      <c r="NQQ26"/>
      <c r="NQR26"/>
      <c r="NQS26"/>
      <c r="NQT26"/>
      <c r="NQU26"/>
      <c r="NQV26"/>
      <c r="NQW26"/>
      <c r="NQX26"/>
      <c r="NQY26"/>
      <c r="NQZ26"/>
      <c r="NRA26"/>
      <c r="NRB26"/>
      <c r="NRC26"/>
      <c r="NRD26"/>
      <c r="NRE26"/>
      <c r="NRF26"/>
      <c r="NRG26"/>
      <c r="NRH26"/>
      <c r="NRI26"/>
      <c r="NRJ26"/>
      <c r="NRK26"/>
      <c r="NRL26"/>
      <c r="NRM26"/>
      <c r="NRN26"/>
      <c r="NRO26"/>
      <c r="NRP26"/>
      <c r="NRQ26"/>
      <c r="NRR26"/>
      <c r="NRS26"/>
      <c r="NRT26"/>
      <c r="NRU26"/>
      <c r="NRV26"/>
      <c r="NRW26"/>
      <c r="NRX26"/>
      <c r="NRY26"/>
      <c r="NRZ26"/>
      <c r="NSA26"/>
      <c r="NSB26"/>
      <c r="NSC26"/>
      <c r="NSD26"/>
      <c r="NSE26"/>
      <c r="NSF26"/>
      <c r="NSG26"/>
      <c r="NSH26"/>
      <c r="NSI26"/>
      <c r="NSJ26"/>
      <c r="NSK26"/>
      <c r="NSL26"/>
      <c r="NSM26"/>
      <c r="NSN26"/>
      <c r="NSO26"/>
      <c r="NSP26"/>
      <c r="NSQ26"/>
      <c r="NSR26"/>
      <c r="NSS26"/>
      <c r="NST26"/>
      <c r="NSU26"/>
      <c r="NSV26"/>
      <c r="NSW26"/>
      <c r="NSX26"/>
      <c r="NSY26"/>
      <c r="NSZ26"/>
      <c r="NTA26"/>
      <c r="NTB26"/>
      <c r="NTC26"/>
      <c r="NTD26"/>
      <c r="NTE26"/>
      <c r="NTF26"/>
      <c r="NTG26"/>
      <c r="NTH26"/>
      <c r="NTI26"/>
      <c r="NTJ26"/>
      <c r="NTK26"/>
      <c r="NTL26"/>
      <c r="NTM26"/>
      <c r="NTN26"/>
      <c r="NTO26"/>
      <c r="NTP26"/>
      <c r="NTQ26"/>
      <c r="NTR26"/>
      <c r="NTS26"/>
      <c r="NTT26"/>
      <c r="NTU26"/>
      <c r="NTV26"/>
      <c r="NTW26"/>
      <c r="NTX26"/>
      <c r="NTY26"/>
      <c r="NTZ26"/>
      <c r="NUA26"/>
      <c r="NUB26"/>
      <c r="NUC26"/>
      <c r="NUD26"/>
      <c r="NUE26"/>
      <c r="NUF26"/>
      <c r="NUG26"/>
      <c r="NUH26"/>
      <c r="NUI26"/>
      <c r="NUJ26"/>
      <c r="NUK26"/>
      <c r="NUL26"/>
      <c r="NUM26"/>
      <c r="NUN26"/>
      <c r="NUO26"/>
      <c r="NUP26"/>
      <c r="NUQ26"/>
      <c r="NUR26"/>
      <c r="NUS26"/>
      <c r="NUT26"/>
      <c r="NUU26"/>
      <c r="NUV26"/>
      <c r="NUW26"/>
      <c r="NUX26"/>
      <c r="NUY26"/>
      <c r="NUZ26"/>
      <c r="NVA26"/>
      <c r="NVB26"/>
      <c r="NVC26"/>
      <c r="NVD26"/>
      <c r="NVE26"/>
      <c r="NVF26"/>
      <c r="NVG26"/>
      <c r="NVH26"/>
      <c r="NVI26"/>
      <c r="NVJ26"/>
      <c r="NVK26"/>
      <c r="NVL26"/>
      <c r="NVM26"/>
      <c r="NVN26"/>
      <c r="NVO26"/>
      <c r="NVP26"/>
      <c r="NVQ26"/>
      <c r="NVR26"/>
      <c r="NVS26"/>
      <c r="NVT26"/>
      <c r="NVU26"/>
      <c r="NVV26"/>
      <c r="NVW26"/>
      <c r="NVX26"/>
      <c r="NVY26"/>
      <c r="NVZ26"/>
      <c r="NWA26"/>
      <c r="NWB26"/>
      <c r="NWC26"/>
      <c r="NWD26"/>
      <c r="NWE26"/>
      <c r="NWF26"/>
      <c r="NWG26"/>
      <c r="NWH26"/>
      <c r="NWI26"/>
      <c r="NWJ26"/>
      <c r="NWK26"/>
      <c r="NWL26"/>
      <c r="NWM26"/>
      <c r="NWN26"/>
      <c r="NWO26"/>
      <c r="NWP26"/>
      <c r="NWQ26"/>
      <c r="NWR26"/>
      <c r="NWS26"/>
      <c r="NWT26"/>
      <c r="NWU26"/>
      <c r="NWV26"/>
      <c r="NWW26"/>
      <c r="NWX26"/>
      <c r="NWY26"/>
      <c r="NWZ26"/>
      <c r="NXA26"/>
      <c r="NXB26"/>
      <c r="NXC26"/>
      <c r="NXD26"/>
      <c r="NXE26"/>
      <c r="NXF26"/>
      <c r="NXG26"/>
      <c r="NXH26"/>
      <c r="NXI26"/>
      <c r="NXJ26"/>
      <c r="NXK26"/>
      <c r="NXL26"/>
      <c r="NXM26"/>
      <c r="NXN26"/>
      <c r="NXO26"/>
      <c r="NXP26"/>
      <c r="NXQ26"/>
      <c r="NXR26"/>
      <c r="NXS26"/>
      <c r="NXT26"/>
      <c r="NXU26"/>
      <c r="NXV26"/>
      <c r="NXW26"/>
      <c r="NXX26"/>
      <c r="NXY26"/>
      <c r="NXZ26"/>
      <c r="NYA26"/>
      <c r="NYB26"/>
      <c r="NYC26"/>
      <c r="NYD26"/>
      <c r="NYE26"/>
      <c r="NYF26"/>
      <c r="NYG26"/>
      <c r="NYH26"/>
      <c r="NYI26"/>
      <c r="NYJ26"/>
      <c r="NYK26"/>
      <c r="NYL26"/>
      <c r="NYM26"/>
      <c r="NYN26"/>
      <c r="NYO26"/>
      <c r="NYP26"/>
      <c r="NYQ26"/>
      <c r="NYR26"/>
      <c r="NYS26"/>
      <c r="NYT26"/>
      <c r="NYU26"/>
      <c r="NYV26"/>
      <c r="NYW26"/>
      <c r="NYX26"/>
      <c r="NYY26"/>
      <c r="NYZ26"/>
      <c r="NZA26"/>
      <c r="NZB26"/>
      <c r="NZC26"/>
      <c r="NZD26"/>
      <c r="NZE26"/>
      <c r="NZF26"/>
      <c r="NZG26"/>
      <c r="NZH26"/>
      <c r="NZI26"/>
      <c r="NZJ26"/>
      <c r="NZK26"/>
      <c r="NZL26"/>
      <c r="NZM26"/>
      <c r="NZN26"/>
      <c r="NZO26"/>
      <c r="NZP26"/>
      <c r="NZQ26"/>
      <c r="NZR26"/>
      <c r="NZS26"/>
      <c r="NZT26"/>
      <c r="NZU26"/>
      <c r="NZV26"/>
      <c r="NZW26"/>
      <c r="NZX26"/>
      <c r="NZY26"/>
      <c r="NZZ26"/>
      <c r="OAA26"/>
      <c r="OAB26"/>
      <c r="OAC26"/>
      <c r="OAD26"/>
      <c r="OAE26"/>
      <c r="OAF26"/>
      <c r="OAG26"/>
      <c r="OAH26"/>
      <c r="OAI26"/>
      <c r="OAJ26"/>
      <c r="OAK26"/>
      <c r="OAL26"/>
      <c r="OAM26"/>
      <c r="OAN26"/>
      <c r="OAO26"/>
      <c r="OAP26"/>
      <c r="OAQ26"/>
      <c r="OAR26"/>
      <c r="OAS26"/>
      <c r="OAT26"/>
      <c r="OAU26"/>
      <c r="OAV26"/>
      <c r="OAW26"/>
      <c r="OAX26"/>
      <c r="OAY26"/>
      <c r="OAZ26"/>
      <c r="OBA26"/>
      <c r="OBB26"/>
      <c r="OBC26"/>
      <c r="OBD26"/>
      <c r="OBE26"/>
      <c r="OBF26"/>
      <c r="OBG26"/>
      <c r="OBH26"/>
      <c r="OBI26"/>
      <c r="OBJ26"/>
      <c r="OBK26"/>
      <c r="OBL26"/>
      <c r="OBM26"/>
      <c r="OBN26"/>
      <c r="OBO26"/>
      <c r="OBP26"/>
      <c r="OBQ26"/>
      <c r="OBR26"/>
      <c r="OBS26"/>
      <c r="OBT26"/>
      <c r="OBU26"/>
      <c r="OBV26"/>
      <c r="OBW26"/>
      <c r="OBX26"/>
      <c r="OBY26"/>
      <c r="OBZ26"/>
      <c r="OCA26"/>
      <c r="OCB26"/>
      <c r="OCC26"/>
      <c r="OCD26"/>
      <c r="OCE26"/>
      <c r="OCF26"/>
      <c r="OCG26"/>
      <c r="OCH26"/>
      <c r="OCI26"/>
      <c r="OCJ26"/>
      <c r="OCK26"/>
      <c r="OCL26"/>
      <c r="OCM26"/>
      <c r="OCN26"/>
      <c r="OCO26"/>
      <c r="OCP26"/>
      <c r="OCQ26"/>
      <c r="OCR26"/>
      <c r="OCS26"/>
      <c r="OCT26"/>
      <c r="OCU26"/>
      <c r="OCV26"/>
      <c r="OCW26"/>
      <c r="OCX26"/>
      <c r="OCY26"/>
      <c r="OCZ26"/>
      <c r="ODA26"/>
      <c r="ODB26"/>
      <c r="ODC26"/>
      <c r="ODD26"/>
      <c r="ODE26"/>
      <c r="ODF26"/>
      <c r="ODG26"/>
      <c r="ODH26"/>
      <c r="ODI26"/>
      <c r="ODJ26"/>
      <c r="ODK26"/>
      <c r="ODL26"/>
      <c r="ODM26"/>
      <c r="ODN26"/>
      <c r="ODO26"/>
      <c r="ODP26"/>
      <c r="ODQ26"/>
      <c r="ODR26"/>
      <c r="ODS26"/>
      <c r="ODT26"/>
      <c r="ODU26"/>
      <c r="ODV26"/>
      <c r="ODW26"/>
      <c r="ODX26"/>
      <c r="ODY26"/>
      <c r="ODZ26"/>
      <c r="OEA26"/>
      <c r="OEB26"/>
      <c r="OEC26"/>
      <c r="OED26"/>
      <c r="OEE26"/>
      <c r="OEF26"/>
      <c r="OEG26"/>
      <c r="OEH26"/>
      <c r="OEI26"/>
      <c r="OEJ26"/>
      <c r="OEK26"/>
      <c r="OEL26"/>
      <c r="OEM26"/>
      <c r="OEN26"/>
      <c r="OEO26"/>
      <c r="OEP26"/>
      <c r="OEQ26"/>
      <c r="OER26"/>
      <c r="OES26"/>
      <c r="OET26"/>
      <c r="OEU26"/>
      <c r="OEV26"/>
      <c r="OEW26"/>
      <c r="OEX26"/>
      <c r="OEY26"/>
      <c r="OEZ26"/>
      <c r="OFA26"/>
      <c r="OFB26"/>
      <c r="OFC26"/>
      <c r="OFD26"/>
      <c r="OFE26"/>
      <c r="OFF26"/>
      <c r="OFG26"/>
      <c r="OFH26"/>
      <c r="OFI26"/>
      <c r="OFJ26"/>
      <c r="OFK26"/>
      <c r="OFL26"/>
      <c r="OFM26"/>
      <c r="OFN26"/>
      <c r="OFO26"/>
      <c r="OFP26"/>
      <c r="OFQ26"/>
      <c r="OFR26"/>
      <c r="OFS26"/>
      <c r="OFT26"/>
      <c r="OFU26"/>
      <c r="OFV26"/>
      <c r="OFW26"/>
      <c r="OFX26"/>
      <c r="OFY26"/>
      <c r="OFZ26"/>
      <c r="OGA26"/>
      <c r="OGB26"/>
      <c r="OGC26"/>
      <c r="OGD26"/>
      <c r="OGE26"/>
      <c r="OGF26"/>
      <c r="OGG26"/>
      <c r="OGH26"/>
      <c r="OGI26"/>
      <c r="OGJ26"/>
      <c r="OGK26"/>
      <c r="OGL26"/>
      <c r="OGM26"/>
      <c r="OGN26"/>
      <c r="OGO26"/>
      <c r="OGP26"/>
      <c r="OGQ26"/>
      <c r="OGR26"/>
      <c r="OGS26"/>
      <c r="OGT26"/>
      <c r="OGU26"/>
      <c r="OGV26"/>
      <c r="OGW26"/>
      <c r="OGX26"/>
      <c r="OGY26"/>
      <c r="OGZ26"/>
      <c r="OHA26"/>
      <c r="OHB26"/>
      <c r="OHC26"/>
      <c r="OHD26"/>
      <c r="OHE26"/>
      <c r="OHF26"/>
      <c r="OHG26"/>
      <c r="OHH26"/>
      <c r="OHI26"/>
      <c r="OHJ26"/>
      <c r="OHK26"/>
      <c r="OHL26"/>
      <c r="OHM26"/>
      <c r="OHN26"/>
      <c r="OHO26"/>
      <c r="OHP26"/>
      <c r="OHQ26"/>
      <c r="OHR26"/>
      <c r="OHS26"/>
      <c r="OHT26"/>
      <c r="OHU26"/>
      <c r="OHV26"/>
      <c r="OHW26"/>
      <c r="OHX26"/>
      <c r="OHY26"/>
      <c r="OHZ26"/>
      <c r="OIA26"/>
      <c r="OIB26"/>
      <c r="OIC26"/>
      <c r="OID26"/>
      <c r="OIE26"/>
      <c r="OIF26"/>
      <c r="OIG26"/>
      <c r="OIH26"/>
      <c r="OII26"/>
      <c r="OIJ26"/>
      <c r="OIK26"/>
      <c r="OIL26"/>
      <c r="OIM26"/>
      <c r="OIN26"/>
      <c r="OIO26"/>
      <c r="OIP26"/>
      <c r="OIQ26"/>
      <c r="OIR26"/>
      <c r="OIS26"/>
      <c r="OIT26"/>
      <c r="OIU26"/>
      <c r="OIV26"/>
      <c r="OIW26"/>
      <c r="OIX26"/>
      <c r="OIY26"/>
      <c r="OIZ26"/>
      <c r="OJA26"/>
      <c r="OJB26"/>
      <c r="OJC26"/>
      <c r="OJD26"/>
      <c r="OJE26"/>
      <c r="OJF26"/>
      <c r="OJG26"/>
      <c r="OJH26"/>
      <c r="OJI26"/>
      <c r="OJJ26"/>
      <c r="OJK26"/>
      <c r="OJL26"/>
      <c r="OJM26"/>
      <c r="OJN26"/>
      <c r="OJO26"/>
      <c r="OJP26"/>
      <c r="OJQ26"/>
      <c r="OJR26"/>
      <c r="OJS26"/>
      <c r="OJT26"/>
      <c r="OJU26"/>
      <c r="OJV26"/>
      <c r="OJW26"/>
      <c r="OJX26"/>
      <c r="OJY26"/>
      <c r="OJZ26"/>
      <c r="OKA26"/>
      <c r="OKB26"/>
      <c r="OKC26"/>
      <c r="OKD26"/>
      <c r="OKE26"/>
      <c r="OKF26"/>
      <c r="OKG26"/>
      <c r="OKH26"/>
      <c r="OKI26"/>
      <c r="OKJ26"/>
      <c r="OKK26"/>
      <c r="OKL26"/>
      <c r="OKM26"/>
      <c r="OKN26"/>
      <c r="OKO26"/>
      <c r="OKP26"/>
      <c r="OKQ26"/>
      <c r="OKR26"/>
      <c r="OKS26"/>
      <c r="OKT26"/>
      <c r="OKU26"/>
      <c r="OKV26"/>
      <c r="OKW26"/>
      <c r="OKX26"/>
      <c r="OKY26"/>
      <c r="OKZ26"/>
      <c r="OLA26"/>
      <c r="OLB26"/>
      <c r="OLC26"/>
      <c r="OLD26"/>
      <c r="OLE26"/>
      <c r="OLF26"/>
      <c r="OLG26"/>
      <c r="OLH26"/>
      <c r="OLI26"/>
      <c r="OLJ26"/>
      <c r="OLK26"/>
      <c r="OLL26"/>
      <c r="OLM26"/>
      <c r="OLN26"/>
      <c r="OLO26"/>
      <c r="OLP26"/>
      <c r="OLQ26"/>
      <c r="OLR26"/>
      <c r="OLS26"/>
      <c r="OLT26"/>
      <c r="OLU26"/>
      <c r="OLV26"/>
      <c r="OLW26"/>
      <c r="OLX26"/>
      <c r="OLY26"/>
      <c r="OLZ26"/>
      <c r="OMA26"/>
      <c r="OMB26"/>
      <c r="OMC26"/>
      <c r="OMD26"/>
      <c r="OME26"/>
      <c r="OMF26"/>
      <c r="OMG26"/>
      <c r="OMH26"/>
      <c r="OMI26"/>
      <c r="OMJ26"/>
      <c r="OMK26"/>
      <c r="OML26"/>
      <c r="OMM26"/>
      <c r="OMN26"/>
      <c r="OMO26"/>
      <c r="OMP26"/>
      <c r="OMQ26"/>
      <c r="OMR26"/>
      <c r="OMS26"/>
      <c r="OMT26"/>
      <c r="OMU26"/>
      <c r="OMV26"/>
      <c r="OMW26"/>
      <c r="OMX26"/>
      <c r="OMY26"/>
      <c r="OMZ26"/>
      <c r="ONA26"/>
      <c r="ONB26"/>
      <c r="ONC26"/>
      <c r="OND26"/>
      <c r="ONE26"/>
      <c r="ONF26"/>
      <c r="ONG26"/>
      <c r="ONH26"/>
      <c r="ONI26"/>
      <c r="ONJ26"/>
      <c r="ONK26"/>
      <c r="ONL26"/>
      <c r="ONM26"/>
      <c r="ONN26"/>
      <c r="ONO26"/>
      <c r="ONP26"/>
      <c r="ONQ26"/>
      <c r="ONR26"/>
      <c r="ONS26"/>
      <c r="ONT26"/>
      <c r="ONU26"/>
      <c r="ONV26"/>
      <c r="ONW26"/>
      <c r="ONX26"/>
      <c r="ONY26"/>
      <c r="ONZ26"/>
      <c r="OOA26"/>
      <c r="OOB26"/>
      <c r="OOC26"/>
      <c r="OOD26"/>
      <c r="OOE26"/>
      <c r="OOF26"/>
      <c r="OOG26"/>
      <c r="OOH26"/>
      <c r="OOI26"/>
      <c r="OOJ26"/>
      <c r="OOK26"/>
      <c r="OOL26"/>
      <c r="OOM26"/>
      <c r="OON26"/>
      <c r="OOO26"/>
      <c r="OOP26"/>
      <c r="OOQ26"/>
      <c r="OOR26"/>
      <c r="OOS26"/>
      <c r="OOT26"/>
      <c r="OOU26"/>
      <c r="OOV26"/>
      <c r="OOW26"/>
      <c r="OOX26"/>
      <c r="OOY26"/>
      <c r="OOZ26"/>
      <c r="OPA26"/>
      <c r="OPB26"/>
      <c r="OPC26"/>
      <c r="OPD26"/>
      <c r="OPE26"/>
      <c r="OPF26"/>
      <c r="OPG26"/>
      <c r="OPH26"/>
      <c r="OPI26"/>
      <c r="OPJ26"/>
      <c r="OPK26"/>
      <c r="OPL26"/>
      <c r="OPM26"/>
      <c r="OPN26"/>
      <c r="OPO26"/>
      <c r="OPP26"/>
      <c r="OPQ26"/>
      <c r="OPR26"/>
      <c r="OPS26"/>
      <c r="OPT26"/>
      <c r="OPU26"/>
      <c r="OPV26"/>
      <c r="OPW26"/>
      <c r="OPX26"/>
      <c r="OPY26"/>
      <c r="OPZ26"/>
      <c r="OQA26"/>
      <c r="OQB26"/>
      <c r="OQC26"/>
      <c r="OQD26"/>
      <c r="OQE26"/>
      <c r="OQF26"/>
      <c r="OQG26"/>
      <c r="OQH26"/>
      <c r="OQI26"/>
      <c r="OQJ26"/>
      <c r="OQK26"/>
      <c r="OQL26"/>
      <c r="OQM26"/>
      <c r="OQN26"/>
      <c r="OQO26"/>
      <c r="OQP26"/>
      <c r="OQQ26"/>
      <c r="OQR26"/>
      <c r="OQS26"/>
      <c r="OQT26"/>
      <c r="OQU26"/>
      <c r="OQV26"/>
      <c r="OQW26"/>
      <c r="OQX26"/>
      <c r="OQY26"/>
      <c r="OQZ26"/>
      <c r="ORA26"/>
      <c r="ORB26"/>
      <c r="ORC26"/>
      <c r="ORD26"/>
      <c r="ORE26"/>
      <c r="ORF26"/>
      <c r="ORG26"/>
      <c r="ORH26"/>
      <c r="ORI26"/>
      <c r="ORJ26"/>
      <c r="ORK26"/>
      <c r="ORL26"/>
      <c r="ORM26"/>
      <c r="ORN26"/>
      <c r="ORO26"/>
      <c r="ORP26"/>
      <c r="ORQ26"/>
      <c r="ORR26"/>
      <c r="ORS26"/>
      <c r="ORT26"/>
      <c r="ORU26"/>
      <c r="ORV26"/>
      <c r="ORW26"/>
      <c r="ORX26"/>
      <c r="ORY26"/>
      <c r="ORZ26"/>
      <c r="OSA26"/>
      <c r="OSB26"/>
      <c r="OSC26"/>
      <c r="OSD26"/>
      <c r="OSE26"/>
      <c r="OSF26"/>
      <c r="OSG26"/>
      <c r="OSH26"/>
      <c r="OSI26"/>
      <c r="OSJ26"/>
      <c r="OSK26"/>
      <c r="OSL26"/>
      <c r="OSM26"/>
      <c r="OSN26"/>
      <c r="OSO26"/>
      <c r="OSP26"/>
      <c r="OSQ26"/>
      <c r="OSR26"/>
      <c r="OSS26"/>
      <c r="OST26"/>
      <c r="OSU26"/>
      <c r="OSV26"/>
      <c r="OSW26"/>
      <c r="OSX26"/>
      <c r="OSY26"/>
      <c r="OSZ26"/>
      <c r="OTA26"/>
      <c r="OTB26"/>
      <c r="OTC26"/>
      <c r="OTD26"/>
      <c r="OTE26"/>
      <c r="OTF26"/>
      <c r="OTG26"/>
      <c r="OTH26"/>
      <c r="OTI26"/>
      <c r="OTJ26"/>
      <c r="OTK26"/>
      <c r="OTL26"/>
      <c r="OTM26"/>
      <c r="OTN26"/>
      <c r="OTO26"/>
      <c r="OTP26"/>
      <c r="OTQ26"/>
      <c r="OTR26"/>
      <c r="OTS26"/>
      <c r="OTT26"/>
      <c r="OTU26"/>
      <c r="OTV26"/>
      <c r="OTW26"/>
      <c r="OTX26"/>
      <c r="OTY26"/>
      <c r="OTZ26"/>
      <c r="OUA26"/>
      <c r="OUB26"/>
      <c r="OUC26"/>
      <c r="OUD26"/>
      <c r="OUE26"/>
      <c r="OUF26"/>
      <c r="OUG26"/>
      <c r="OUH26"/>
      <c r="OUI26"/>
      <c r="OUJ26"/>
      <c r="OUK26"/>
      <c r="OUL26"/>
      <c r="OUM26"/>
      <c r="OUN26"/>
      <c r="OUO26"/>
      <c r="OUP26"/>
      <c r="OUQ26"/>
      <c r="OUR26"/>
      <c r="OUS26"/>
      <c r="OUT26"/>
      <c r="OUU26"/>
      <c r="OUV26"/>
      <c r="OUW26"/>
      <c r="OUX26"/>
      <c r="OUY26"/>
      <c r="OUZ26"/>
      <c r="OVA26"/>
      <c r="OVB26"/>
      <c r="OVC26"/>
      <c r="OVD26"/>
      <c r="OVE26"/>
      <c r="OVF26"/>
      <c r="OVG26"/>
      <c r="OVH26"/>
      <c r="OVI26"/>
      <c r="OVJ26"/>
      <c r="OVK26"/>
      <c r="OVL26"/>
      <c r="OVM26"/>
      <c r="OVN26"/>
      <c r="OVO26"/>
      <c r="OVP26"/>
      <c r="OVQ26"/>
      <c r="OVR26"/>
      <c r="OVS26"/>
      <c r="OVT26"/>
      <c r="OVU26"/>
      <c r="OVV26"/>
      <c r="OVW26"/>
      <c r="OVX26"/>
      <c r="OVY26"/>
      <c r="OVZ26"/>
      <c r="OWA26"/>
      <c r="OWB26"/>
      <c r="OWC26"/>
      <c r="OWD26"/>
      <c r="OWE26"/>
      <c r="OWF26"/>
      <c r="OWG26"/>
      <c r="OWH26"/>
      <c r="OWI26"/>
      <c r="OWJ26"/>
      <c r="OWK26"/>
      <c r="OWL26"/>
      <c r="OWM26"/>
      <c r="OWN26"/>
      <c r="OWO26"/>
      <c r="OWP26"/>
      <c r="OWQ26"/>
      <c r="OWR26"/>
      <c r="OWS26"/>
      <c r="OWT26"/>
      <c r="OWU26"/>
      <c r="OWV26"/>
      <c r="OWW26"/>
      <c r="OWX26"/>
      <c r="OWY26"/>
      <c r="OWZ26"/>
      <c r="OXA26"/>
      <c r="OXB26"/>
      <c r="OXC26"/>
      <c r="OXD26"/>
      <c r="OXE26"/>
      <c r="OXF26"/>
      <c r="OXG26"/>
      <c r="OXH26"/>
      <c r="OXI26"/>
      <c r="OXJ26"/>
      <c r="OXK26"/>
      <c r="OXL26"/>
      <c r="OXM26"/>
      <c r="OXN26"/>
      <c r="OXO26"/>
      <c r="OXP26"/>
      <c r="OXQ26"/>
      <c r="OXR26"/>
      <c r="OXS26"/>
      <c r="OXT26"/>
      <c r="OXU26"/>
      <c r="OXV26"/>
      <c r="OXW26"/>
      <c r="OXX26"/>
      <c r="OXY26"/>
      <c r="OXZ26"/>
      <c r="OYA26"/>
      <c r="OYB26"/>
      <c r="OYC26"/>
      <c r="OYD26"/>
      <c r="OYE26"/>
      <c r="OYF26"/>
      <c r="OYG26"/>
      <c r="OYH26"/>
      <c r="OYI26"/>
      <c r="OYJ26"/>
      <c r="OYK26"/>
      <c r="OYL26"/>
      <c r="OYM26"/>
      <c r="OYN26"/>
      <c r="OYO26"/>
      <c r="OYP26"/>
      <c r="OYQ26"/>
      <c r="OYR26"/>
      <c r="OYS26"/>
      <c r="OYT26"/>
      <c r="OYU26"/>
      <c r="OYV26"/>
      <c r="OYW26"/>
      <c r="OYX26"/>
      <c r="OYY26"/>
      <c r="OYZ26"/>
      <c r="OZA26"/>
      <c r="OZB26"/>
      <c r="OZC26"/>
      <c r="OZD26"/>
      <c r="OZE26"/>
      <c r="OZF26"/>
      <c r="OZG26"/>
      <c r="OZH26"/>
      <c r="OZI26"/>
      <c r="OZJ26"/>
      <c r="OZK26"/>
      <c r="OZL26"/>
      <c r="OZM26"/>
      <c r="OZN26"/>
      <c r="OZO26"/>
      <c r="OZP26"/>
      <c r="OZQ26"/>
      <c r="OZR26"/>
      <c r="OZS26"/>
      <c r="OZT26"/>
      <c r="OZU26"/>
      <c r="OZV26"/>
      <c r="OZW26"/>
      <c r="OZX26"/>
      <c r="OZY26"/>
      <c r="OZZ26"/>
      <c r="PAA26"/>
      <c r="PAB26"/>
      <c r="PAC26"/>
      <c r="PAD26"/>
      <c r="PAE26"/>
      <c r="PAF26"/>
      <c r="PAG26"/>
      <c r="PAH26"/>
      <c r="PAI26"/>
      <c r="PAJ26"/>
      <c r="PAK26"/>
      <c r="PAL26"/>
      <c r="PAM26"/>
      <c r="PAN26"/>
      <c r="PAO26"/>
      <c r="PAP26"/>
      <c r="PAQ26"/>
      <c r="PAR26"/>
      <c r="PAS26"/>
      <c r="PAT26"/>
      <c r="PAU26"/>
      <c r="PAV26"/>
      <c r="PAW26"/>
      <c r="PAX26"/>
      <c r="PAY26"/>
      <c r="PAZ26"/>
      <c r="PBA26"/>
      <c r="PBB26"/>
      <c r="PBC26"/>
      <c r="PBD26"/>
      <c r="PBE26"/>
      <c r="PBF26"/>
      <c r="PBG26"/>
      <c r="PBH26"/>
      <c r="PBI26"/>
      <c r="PBJ26"/>
      <c r="PBK26"/>
      <c r="PBL26"/>
      <c r="PBM26"/>
      <c r="PBN26"/>
      <c r="PBO26"/>
      <c r="PBP26"/>
      <c r="PBQ26"/>
      <c r="PBR26"/>
      <c r="PBS26"/>
      <c r="PBT26"/>
      <c r="PBU26"/>
      <c r="PBV26"/>
      <c r="PBW26"/>
      <c r="PBX26"/>
      <c r="PBY26"/>
      <c r="PBZ26"/>
      <c r="PCA26"/>
      <c r="PCB26"/>
      <c r="PCC26"/>
      <c r="PCD26"/>
      <c r="PCE26"/>
      <c r="PCF26"/>
      <c r="PCG26"/>
      <c r="PCH26"/>
      <c r="PCI26"/>
      <c r="PCJ26"/>
      <c r="PCK26"/>
      <c r="PCL26"/>
      <c r="PCM26"/>
      <c r="PCN26"/>
      <c r="PCO26"/>
      <c r="PCP26"/>
      <c r="PCQ26"/>
      <c r="PCR26"/>
      <c r="PCS26"/>
      <c r="PCT26"/>
      <c r="PCU26"/>
      <c r="PCV26"/>
      <c r="PCW26"/>
      <c r="PCX26"/>
      <c r="PCY26"/>
      <c r="PCZ26"/>
      <c r="PDA26"/>
      <c r="PDB26"/>
      <c r="PDC26"/>
      <c r="PDD26"/>
      <c r="PDE26"/>
      <c r="PDF26"/>
      <c r="PDG26"/>
      <c r="PDH26"/>
      <c r="PDI26"/>
      <c r="PDJ26"/>
      <c r="PDK26"/>
      <c r="PDL26"/>
      <c r="PDM26"/>
      <c r="PDN26"/>
      <c r="PDO26"/>
      <c r="PDP26"/>
      <c r="PDQ26"/>
      <c r="PDR26"/>
      <c r="PDS26"/>
      <c r="PDT26"/>
      <c r="PDU26"/>
      <c r="PDV26"/>
      <c r="PDW26"/>
      <c r="PDX26"/>
      <c r="PDY26"/>
      <c r="PDZ26"/>
      <c r="PEA26"/>
      <c r="PEB26"/>
      <c r="PEC26"/>
      <c r="PED26"/>
      <c r="PEE26"/>
      <c r="PEF26"/>
      <c r="PEG26"/>
      <c r="PEH26"/>
      <c r="PEI26"/>
      <c r="PEJ26"/>
      <c r="PEK26"/>
      <c r="PEL26"/>
      <c r="PEM26"/>
      <c r="PEN26"/>
      <c r="PEO26"/>
      <c r="PEP26"/>
      <c r="PEQ26"/>
      <c r="PER26"/>
      <c r="PES26"/>
      <c r="PET26"/>
      <c r="PEU26"/>
      <c r="PEV26"/>
      <c r="PEW26"/>
      <c r="PEX26"/>
      <c r="PEY26"/>
      <c r="PEZ26"/>
      <c r="PFA26"/>
      <c r="PFB26"/>
      <c r="PFC26"/>
      <c r="PFD26"/>
      <c r="PFE26"/>
      <c r="PFF26"/>
      <c r="PFG26"/>
      <c r="PFH26"/>
      <c r="PFI26"/>
      <c r="PFJ26"/>
      <c r="PFK26"/>
      <c r="PFL26"/>
      <c r="PFM26"/>
      <c r="PFN26"/>
      <c r="PFO26"/>
      <c r="PFP26"/>
      <c r="PFQ26"/>
      <c r="PFR26"/>
      <c r="PFS26"/>
      <c r="PFT26"/>
      <c r="PFU26"/>
      <c r="PFV26"/>
      <c r="PFW26"/>
      <c r="PFX26"/>
      <c r="PFY26"/>
      <c r="PFZ26"/>
      <c r="PGA26"/>
      <c r="PGB26"/>
      <c r="PGC26"/>
      <c r="PGD26"/>
      <c r="PGE26"/>
      <c r="PGF26"/>
      <c r="PGG26"/>
      <c r="PGH26"/>
      <c r="PGI26"/>
      <c r="PGJ26"/>
      <c r="PGK26"/>
      <c r="PGL26"/>
      <c r="PGM26"/>
      <c r="PGN26"/>
      <c r="PGO26"/>
      <c r="PGP26"/>
      <c r="PGQ26"/>
      <c r="PGR26"/>
      <c r="PGS26"/>
      <c r="PGT26"/>
      <c r="PGU26"/>
      <c r="PGV26"/>
      <c r="PGW26"/>
      <c r="PGX26"/>
      <c r="PGY26"/>
      <c r="PGZ26"/>
      <c r="PHA26"/>
      <c r="PHB26"/>
      <c r="PHC26"/>
      <c r="PHD26"/>
      <c r="PHE26"/>
      <c r="PHF26"/>
      <c r="PHG26"/>
      <c r="PHH26"/>
      <c r="PHI26"/>
      <c r="PHJ26"/>
      <c r="PHK26"/>
      <c r="PHL26"/>
      <c r="PHM26"/>
      <c r="PHN26"/>
      <c r="PHO26"/>
      <c r="PHP26"/>
      <c r="PHQ26"/>
      <c r="PHR26"/>
      <c r="PHS26"/>
      <c r="PHT26"/>
      <c r="PHU26"/>
      <c r="PHV26"/>
      <c r="PHW26"/>
      <c r="PHX26"/>
      <c r="PHY26"/>
      <c r="PHZ26"/>
      <c r="PIA26"/>
      <c r="PIB26"/>
      <c r="PIC26"/>
      <c r="PID26"/>
      <c r="PIE26"/>
      <c r="PIF26"/>
      <c r="PIG26"/>
      <c r="PIH26"/>
      <c r="PII26"/>
      <c r="PIJ26"/>
      <c r="PIK26"/>
      <c r="PIL26"/>
      <c r="PIM26"/>
      <c r="PIN26"/>
      <c r="PIO26"/>
      <c r="PIP26"/>
      <c r="PIQ26"/>
      <c r="PIR26"/>
      <c r="PIS26"/>
      <c r="PIT26"/>
      <c r="PIU26"/>
      <c r="PIV26"/>
      <c r="PIW26"/>
      <c r="PIX26"/>
      <c r="PIY26"/>
      <c r="PIZ26"/>
      <c r="PJA26"/>
      <c r="PJB26"/>
      <c r="PJC26"/>
      <c r="PJD26"/>
      <c r="PJE26"/>
      <c r="PJF26"/>
      <c r="PJG26"/>
      <c r="PJH26"/>
      <c r="PJI26"/>
      <c r="PJJ26"/>
      <c r="PJK26"/>
      <c r="PJL26"/>
      <c r="PJM26"/>
      <c r="PJN26"/>
      <c r="PJO26"/>
      <c r="PJP26"/>
      <c r="PJQ26"/>
      <c r="PJR26"/>
      <c r="PJS26"/>
      <c r="PJT26"/>
      <c r="PJU26"/>
      <c r="PJV26"/>
      <c r="PJW26"/>
      <c r="PJX26"/>
      <c r="PJY26"/>
      <c r="PJZ26"/>
      <c r="PKA26"/>
      <c r="PKB26"/>
      <c r="PKC26"/>
      <c r="PKD26"/>
      <c r="PKE26"/>
      <c r="PKF26"/>
      <c r="PKG26"/>
      <c r="PKH26"/>
      <c r="PKI26"/>
      <c r="PKJ26"/>
      <c r="PKK26"/>
      <c r="PKL26"/>
      <c r="PKM26"/>
      <c r="PKN26"/>
      <c r="PKO26"/>
      <c r="PKP26"/>
      <c r="PKQ26"/>
      <c r="PKR26"/>
      <c r="PKS26"/>
      <c r="PKT26"/>
      <c r="PKU26"/>
      <c r="PKV26"/>
      <c r="PKW26"/>
      <c r="PKX26"/>
      <c r="PKY26"/>
      <c r="PKZ26"/>
      <c r="PLA26"/>
      <c r="PLB26"/>
      <c r="PLC26"/>
      <c r="PLD26"/>
      <c r="PLE26"/>
      <c r="PLF26"/>
      <c r="PLG26"/>
      <c r="PLH26"/>
      <c r="PLI26"/>
      <c r="PLJ26"/>
      <c r="PLK26"/>
      <c r="PLL26"/>
      <c r="PLM26"/>
      <c r="PLN26"/>
      <c r="PLO26"/>
      <c r="PLP26"/>
      <c r="PLQ26"/>
      <c r="PLR26"/>
      <c r="PLS26"/>
      <c r="PLT26"/>
      <c r="PLU26"/>
      <c r="PLV26"/>
      <c r="PLW26"/>
      <c r="PLX26"/>
      <c r="PLY26"/>
      <c r="PLZ26"/>
      <c r="PMA26"/>
      <c r="PMB26"/>
      <c r="PMC26"/>
      <c r="PMD26"/>
      <c r="PME26"/>
      <c r="PMF26"/>
      <c r="PMG26"/>
      <c r="PMH26"/>
      <c r="PMI26"/>
      <c r="PMJ26"/>
      <c r="PMK26"/>
      <c r="PML26"/>
      <c r="PMM26"/>
      <c r="PMN26"/>
      <c r="PMO26"/>
      <c r="PMP26"/>
      <c r="PMQ26"/>
      <c r="PMR26"/>
      <c r="PMS26"/>
      <c r="PMT26"/>
      <c r="PMU26"/>
      <c r="PMV26"/>
      <c r="PMW26"/>
      <c r="PMX26"/>
      <c r="PMY26"/>
      <c r="PMZ26"/>
      <c r="PNA26"/>
      <c r="PNB26"/>
      <c r="PNC26"/>
      <c r="PND26"/>
      <c r="PNE26"/>
      <c r="PNF26"/>
      <c r="PNG26"/>
      <c r="PNH26"/>
      <c r="PNI26"/>
      <c r="PNJ26"/>
      <c r="PNK26"/>
      <c r="PNL26"/>
      <c r="PNM26"/>
      <c r="PNN26"/>
      <c r="PNO26"/>
      <c r="PNP26"/>
      <c r="PNQ26"/>
      <c r="PNR26"/>
      <c r="PNS26"/>
      <c r="PNT26"/>
      <c r="PNU26"/>
      <c r="PNV26"/>
      <c r="PNW26"/>
      <c r="PNX26"/>
      <c r="PNY26"/>
      <c r="PNZ26"/>
      <c r="POA26"/>
      <c r="POB26"/>
      <c r="POC26"/>
      <c r="POD26"/>
      <c r="POE26"/>
      <c r="POF26"/>
      <c r="POG26"/>
      <c r="POH26"/>
      <c r="POI26"/>
      <c r="POJ26"/>
      <c r="POK26"/>
      <c r="POL26"/>
      <c r="POM26"/>
      <c r="PON26"/>
      <c r="POO26"/>
      <c r="POP26"/>
      <c r="POQ26"/>
      <c r="POR26"/>
      <c r="POS26"/>
      <c r="POT26"/>
      <c r="POU26"/>
      <c r="POV26"/>
      <c r="POW26"/>
      <c r="POX26"/>
      <c r="POY26"/>
      <c r="POZ26"/>
      <c r="PPA26"/>
      <c r="PPB26"/>
      <c r="PPC26"/>
      <c r="PPD26"/>
      <c r="PPE26"/>
      <c r="PPF26"/>
      <c r="PPG26"/>
      <c r="PPH26"/>
      <c r="PPI26"/>
      <c r="PPJ26"/>
      <c r="PPK26"/>
      <c r="PPL26"/>
      <c r="PPM26"/>
      <c r="PPN26"/>
      <c r="PPO26"/>
      <c r="PPP26"/>
      <c r="PPQ26"/>
      <c r="PPR26"/>
      <c r="PPS26"/>
      <c r="PPT26"/>
      <c r="PPU26"/>
      <c r="PPV26"/>
      <c r="PPW26"/>
      <c r="PPX26"/>
      <c r="PPY26"/>
      <c r="PPZ26"/>
      <c r="PQA26"/>
      <c r="PQB26"/>
      <c r="PQC26"/>
      <c r="PQD26"/>
      <c r="PQE26"/>
      <c r="PQF26"/>
      <c r="PQG26"/>
      <c r="PQH26"/>
      <c r="PQI26"/>
      <c r="PQJ26"/>
      <c r="PQK26"/>
      <c r="PQL26"/>
      <c r="PQM26"/>
      <c r="PQN26"/>
      <c r="PQO26"/>
      <c r="PQP26"/>
      <c r="PQQ26"/>
      <c r="PQR26"/>
      <c r="PQS26"/>
      <c r="PQT26"/>
      <c r="PQU26"/>
      <c r="PQV26"/>
      <c r="PQW26"/>
      <c r="PQX26"/>
      <c r="PQY26"/>
      <c r="PQZ26"/>
      <c r="PRA26"/>
      <c r="PRB26"/>
      <c r="PRC26"/>
      <c r="PRD26"/>
      <c r="PRE26"/>
      <c r="PRF26"/>
      <c r="PRG26"/>
      <c r="PRH26"/>
      <c r="PRI26"/>
      <c r="PRJ26"/>
      <c r="PRK26"/>
      <c r="PRL26"/>
      <c r="PRM26"/>
      <c r="PRN26"/>
      <c r="PRO26"/>
      <c r="PRP26"/>
      <c r="PRQ26"/>
      <c r="PRR26"/>
      <c r="PRS26"/>
      <c r="PRT26"/>
      <c r="PRU26"/>
      <c r="PRV26"/>
      <c r="PRW26"/>
      <c r="PRX26"/>
      <c r="PRY26"/>
      <c r="PRZ26"/>
      <c r="PSA26"/>
      <c r="PSB26"/>
      <c r="PSC26"/>
      <c r="PSD26"/>
      <c r="PSE26"/>
      <c r="PSF26"/>
      <c r="PSG26"/>
      <c r="PSH26"/>
      <c r="PSI26"/>
      <c r="PSJ26"/>
      <c r="PSK26"/>
      <c r="PSL26"/>
      <c r="PSM26"/>
      <c r="PSN26"/>
      <c r="PSO26"/>
      <c r="PSP26"/>
      <c r="PSQ26"/>
      <c r="PSR26"/>
      <c r="PSS26"/>
      <c r="PST26"/>
      <c r="PSU26"/>
      <c r="PSV26"/>
      <c r="PSW26"/>
      <c r="PSX26"/>
      <c r="PSY26"/>
      <c r="PSZ26"/>
      <c r="PTA26"/>
      <c r="PTB26"/>
      <c r="PTC26"/>
      <c r="PTD26"/>
      <c r="PTE26"/>
      <c r="PTF26"/>
      <c r="PTG26"/>
      <c r="PTH26"/>
      <c r="PTI26"/>
      <c r="PTJ26"/>
      <c r="PTK26"/>
      <c r="PTL26"/>
      <c r="PTM26"/>
      <c r="PTN26"/>
      <c r="PTO26"/>
      <c r="PTP26"/>
      <c r="PTQ26"/>
      <c r="PTR26"/>
      <c r="PTS26"/>
      <c r="PTT26"/>
      <c r="PTU26"/>
      <c r="PTV26"/>
      <c r="PTW26"/>
      <c r="PTX26"/>
      <c r="PTY26"/>
      <c r="PTZ26"/>
      <c r="PUA26"/>
      <c r="PUB26"/>
      <c r="PUC26"/>
      <c r="PUD26"/>
      <c r="PUE26"/>
      <c r="PUF26"/>
      <c r="PUG26"/>
      <c r="PUH26"/>
      <c r="PUI26"/>
      <c r="PUJ26"/>
      <c r="PUK26"/>
      <c r="PUL26"/>
      <c r="PUM26"/>
      <c r="PUN26"/>
      <c r="PUO26"/>
      <c r="PUP26"/>
      <c r="PUQ26"/>
      <c r="PUR26"/>
      <c r="PUS26"/>
      <c r="PUT26"/>
      <c r="PUU26"/>
      <c r="PUV26"/>
      <c r="PUW26"/>
      <c r="PUX26"/>
      <c r="PUY26"/>
      <c r="PUZ26"/>
      <c r="PVA26"/>
      <c r="PVB26"/>
      <c r="PVC26"/>
      <c r="PVD26"/>
      <c r="PVE26"/>
      <c r="PVF26"/>
      <c r="PVG26"/>
      <c r="PVH26"/>
      <c r="PVI26"/>
      <c r="PVJ26"/>
      <c r="PVK26"/>
      <c r="PVL26"/>
      <c r="PVM26"/>
      <c r="PVN26"/>
      <c r="PVO26"/>
      <c r="PVP26"/>
      <c r="PVQ26"/>
      <c r="PVR26"/>
      <c r="PVS26"/>
      <c r="PVT26"/>
      <c r="PVU26"/>
      <c r="PVV26"/>
      <c r="PVW26"/>
      <c r="PVX26"/>
      <c r="PVY26"/>
      <c r="PVZ26"/>
      <c r="PWA26"/>
      <c r="PWB26"/>
      <c r="PWC26"/>
      <c r="PWD26"/>
      <c r="PWE26"/>
      <c r="PWF26"/>
      <c r="PWG26"/>
      <c r="PWH26"/>
      <c r="PWI26"/>
      <c r="PWJ26"/>
      <c r="PWK26"/>
      <c r="PWL26"/>
      <c r="PWM26"/>
      <c r="PWN26"/>
      <c r="PWO26"/>
      <c r="PWP26"/>
      <c r="PWQ26"/>
      <c r="PWR26"/>
      <c r="PWS26"/>
      <c r="PWT26"/>
      <c r="PWU26"/>
      <c r="PWV26"/>
      <c r="PWW26"/>
      <c r="PWX26"/>
      <c r="PWY26"/>
      <c r="PWZ26"/>
      <c r="PXA26"/>
      <c r="PXB26"/>
      <c r="PXC26"/>
      <c r="PXD26"/>
      <c r="PXE26"/>
      <c r="PXF26"/>
      <c r="PXG26"/>
      <c r="PXH26"/>
      <c r="PXI26"/>
      <c r="PXJ26"/>
      <c r="PXK26"/>
      <c r="PXL26"/>
      <c r="PXM26"/>
      <c r="PXN26"/>
      <c r="PXO26"/>
      <c r="PXP26"/>
      <c r="PXQ26"/>
      <c r="PXR26"/>
      <c r="PXS26"/>
      <c r="PXT26"/>
      <c r="PXU26"/>
      <c r="PXV26"/>
      <c r="PXW26"/>
      <c r="PXX26"/>
      <c r="PXY26"/>
      <c r="PXZ26"/>
      <c r="PYA26"/>
      <c r="PYB26"/>
      <c r="PYC26"/>
      <c r="PYD26"/>
      <c r="PYE26"/>
      <c r="PYF26"/>
      <c r="PYG26"/>
      <c r="PYH26"/>
      <c r="PYI26"/>
      <c r="PYJ26"/>
      <c r="PYK26"/>
      <c r="PYL26"/>
      <c r="PYM26"/>
      <c r="PYN26"/>
      <c r="PYO26"/>
      <c r="PYP26"/>
      <c r="PYQ26"/>
      <c r="PYR26"/>
      <c r="PYS26"/>
      <c r="PYT26"/>
      <c r="PYU26"/>
      <c r="PYV26"/>
      <c r="PYW26"/>
      <c r="PYX26"/>
      <c r="PYY26"/>
      <c r="PYZ26"/>
      <c r="PZA26"/>
      <c r="PZB26"/>
      <c r="PZC26"/>
      <c r="PZD26"/>
      <c r="PZE26"/>
      <c r="PZF26"/>
      <c r="PZG26"/>
      <c r="PZH26"/>
      <c r="PZI26"/>
      <c r="PZJ26"/>
      <c r="PZK26"/>
      <c r="PZL26"/>
      <c r="PZM26"/>
      <c r="PZN26"/>
      <c r="PZO26"/>
      <c r="PZP26"/>
      <c r="PZQ26"/>
      <c r="PZR26"/>
      <c r="PZS26"/>
      <c r="PZT26"/>
      <c r="PZU26"/>
      <c r="PZV26"/>
      <c r="PZW26"/>
      <c r="PZX26"/>
      <c r="PZY26"/>
      <c r="PZZ26"/>
      <c r="QAA26"/>
      <c r="QAB26"/>
      <c r="QAC26"/>
      <c r="QAD26"/>
      <c r="QAE26"/>
      <c r="QAF26"/>
      <c r="QAG26"/>
      <c r="QAH26"/>
      <c r="QAI26"/>
      <c r="QAJ26"/>
      <c r="QAK26"/>
      <c r="QAL26"/>
      <c r="QAM26"/>
      <c r="QAN26"/>
      <c r="QAO26"/>
      <c r="QAP26"/>
      <c r="QAQ26"/>
      <c r="QAR26"/>
      <c r="QAS26"/>
      <c r="QAT26"/>
      <c r="QAU26"/>
      <c r="QAV26"/>
      <c r="QAW26"/>
      <c r="QAX26"/>
      <c r="QAY26"/>
      <c r="QAZ26"/>
      <c r="QBA26"/>
      <c r="QBB26"/>
      <c r="QBC26"/>
      <c r="QBD26"/>
      <c r="QBE26"/>
      <c r="QBF26"/>
      <c r="QBG26"/>
      <c r="QBH26"/>
      <c r="QBI26"/>
      <c r="QBJ26"/>
      <c r="QBK26"/>
      <c r="QBL26"/>
      <c r="QBM26"/>
      <c r="QBN26"/>
      <c r="QBO26"/>
      <c r="QBP26"/>
      <c r="QBQ26"/>
      <c r="QBR26"/>
      <c r="QBS26"/>
      <c r="QBT26"/>
      <c r="QBU26"/>
      <c r="QBV26"/>
      <c r="QBW26"/>
      <c r="QBX26"/>
      <c r="QBY26"/>
      <c r="QBZ26"/>
      <c r="QCA26"/>
      <c r="QCB26"/>
      <c r="QCC26"/>
      <c r="QCD26"/>
      <c r="QCE26"/>
      <c r="QCF26"/>
      <c r="QCG26"/>
      <c r="QCH26"/>
      <c r="QCI26"/>
      <c r="QCJ26"/>
      <c r="QCK26"/>
      <c r="QCL26"/>
      <c r="QCM26"/>
      <c r="QCN26"/>
      <c r="QCO26"/>
      <c r="QCP26"/>
      <c r="QCQ26"/>
      <c r="QCR26"/>
      <c r="QCS26"/>
      <c r="QCT26"/>
      <c r="QCU26"/>
      <c r="QCV26"/>
      <c r="QCW26"/>
      <c r="QCX26"/>
      <c r="QCY26"/>
      <c r="QCZ26"/>
      <c r="QDA26"/>
      <c r="QDB26"/>
      <c r="QDC26"/>
      <c r="QDD26"/>
      <c r="QDE26"/>
      <c r="QDF26"/>
      <c r="QDG26"/>
      <c r="QDH26"/>
      <c r="QDI26"/>
      <c r="QDJ26"/>
      <c r="QDK26"/>
      <c r="QDL26"/>
      <c r="QDM26"/>
      <c r="QDN26"/>
      <c r="QDO26"/>
      <c r="QDP26"/>
      <c r="QDQ26"/>
      <c r="QDR26"/>
      <c r="QDS26"/>
      <c r="QDT26"/>
      <c r="QDU26"/>
      <c r="QDV26"/>
      <c r="QDW26"/>
      <c r="QDX26"/>
      <c r="QDY26"/>
      <c r="QDZ26"/>
      <c r="QEA26"/>
      <c r="QEB26"/>
      <c r="QEC26"/>
      <c r="QED26"/>
      <c r="QEE26"/>
      <c r="QEF26"/>
      <c r="QEG26"/>
      <c r="QEH26"/>
      <c r="QEI26"/>
      <c r="QEJ26"/>
      <c r="QEK26"/>
      <c r="QEL26"/>
      <c r="QEM26"/>
      <c r="QEN26"/>
      <c r="QEO26"/>
      <c r="QEP26"/>
      <c r="QEQ26"/>
      <c r="QER26"/>
      <c r="QES26"/>
      <c r="QET26"/>
      <c r="QEU26"/>
      <c r="QEV26"/>
      <c r="QEW26"/>
      <c r="QEX26"/>
      <c r="QEY26"/>
      <c r="QEZ26"/>
      <c r="QFA26"/>
      <c r="QFB26"/>
      <c r="QFC26"/>
      <c r="QFD26"/>
      <c r="QFE26"/>
      <c r="QFF26"/>
      <c r="QFG26"/>
      <c r="QFH26"/>
      <c r="QFI26"/>
      <c r="QFJ26"/>
      <c r="QFK26"/>
      <c r="QFL26"/>
      <c r="QFM26"/>
      <c r="QFN26"/>
      <c r="QFO26"/>
      <c r="QFP26"/>
      <c r="QFQ26"/>
      <c r="QFR26"/>
      <c r="QFS26"/>
      <c r="QFT26"/>
      <c r="QFU26"/>
      <c r="QFV26"/>
      <c r="QFW26"/>
      <c r="QFX26"/>
      <c r="QFY26"/>
      <c r="QFZ26"/>
      <c r="QGA26"/>
      <c r="QGB26"/>
      <c r="QGC26"/>
      <c r="QGD26"/>
      <c r="QGE26"/>
      <c r="QGF26"/>
      <c r="QGG26"/>
      <c r="QGH26"/>
      <c r="QGI26"/>
      <c r="QGJ26"/>
      <c r="QGK26"/>
      <c r="QGL26"/>
      <c r="QGM26"/>
      <c r="QGN26"/>
      <c r="QGO26"/>
      <c r="QGP26"/>
      <c r="QGQ26"/>
      <c r="QGR26"/>
      <c r="QGS26"/>
      <c r="QGT26"/>
      <c r="QGU26"/>
      <c r="QGV26"/>
      <c r="QGW26"/>
      <c r="QGX26"/>
      <c r="QGY26"/>
      <c r="QGZ26"/>
      <c r="QHA26"/>
      <c r="QHB26"/>
      <c r="QHC26"/>
      <c r="QHD26"/>
      <c r="QHE26"/>
      <c r="QHF26"/>
      <c r="QHG26"/>
      <c r="QHH26"/>
      <c r="QHI26"/>
      <c r="QHJ26"/>
      <c r="QHK26"/>
      <c r="QHL26"/>
      <c r="QHM26"/>
      <c r="QHN26"/>
      <c r="QHO26"/>
      <c r="QHP26"/>
      <c r="QHQ26"/>
      <c r="QHR26"/>
      <c r="QHS26"/>
      <c r="QHT26"/>
      <c r="QHU26"/>
      <c r="QHV26"/>
      <c r="QHW26"/>
      <c r="QHX26"/>
      <c r="QHY26"/>
      <c r="QHZ26"/>
      <c r="QIA26"/>
      <c r="QIB26"/>
      <c r="QIC26"/>
      <c r="QID26"/>
      <c r="QIE26"/>
      <c r="QIF26"/>
      <c r="QIG26"/>
      <c r="QIH26"/>
      <c r="QII26"/>
      <c r="QIJ26"/>
      <c r="QIK26"/>
      <c r="QIL26"/>
      <c r="QIM26"/>
      <c r="QIN26"/>
      <c r="QIO26"/>
      <c r="QIP26"/>
      <c r="QIQ26"/>
      <c r="QIR26"/>
      <c r="QIS26"/>
      <c r="QIT26"/>
      <c r="QIU26"/>
      <c r="QIV26"/>
      <c r="QIW26"/>
      <c r="QIX26"/>
      <c r="QIY26"/>
      <c r="QIZ26"/>
      <c r="QJA26"/>
      <c r="QJB26"/>
      <c r="QJC26"/>
      <c r="QJD26"/>
      <c r="QJE26"/>
      <c r="QJF26"/>
      <c r="QJG26"/>
      <c r="QJH26"/>
      <c r="QJI26"/>
      <c r="QJJ26"/>
      <c r="QJK26"/>
      <c r="QJL26"/>
      <c r="QJM26"/>
      <c r="QJN26"/>
      <c r="QJO26"/>
      <c r="QJP26"/>
      <c r="QJQ26"/>
      <c r="QJR26"/>
      <c r="QJS26"/>
      <c r="QJT26"/>
      <c r="QJU26"/>
      <c r="QJV26"/>
      <c r="QJW26"/>
      <c r="QJX26"/>
      <c r="QJY26"/>
      <c r="QJZ26"/>
      <c r="QKA26"/>
      <c r="QKB26"/>
      <c r="QKC26"/>
      <c r="QKD26"/>
      <c r="QKE26"/>
      <c r="QKF26"/>
      <c r="QKG26"/>
      <c r="QKH26"/>
      <c r="QKI26"/>
      <c r="QKJ26"/>
      <c r="QKK26"/>
      <c r="QKL26"/>
      <c r="QKM26"/>
      <c r="QKN26"/>
      <c r="QKO26"/>
      <c r="QKP26"/>
      <c r="QKQ26"/>
      <c r="QKR26"/>
      <c r="QKS26"/>
      <c r="QKT26"/>
      <c r="QKU26"/>
      <c r="QKV26"/>
      <c r="QKW26"/>
      <c r="QKX26"/>
      <c r="QKY26"/>
      <c r="QKZ26"/>
      <c r="QLA26"/>
      <c r="QLB26"/>
      <c r="QLC26"/>
      <c r="QLD26"/>
      <c r="QLE26"/>
      <c r="QLF26"/>
      <c r="QLG26"/>
      <c r="QLH26"/>
      <c r="QLI26"/>
      <c r="QLJ26"/>
      <c r="QLK26"/>
      <c r="QLL26"/>
      <c r="QLM26"/>
      <c r="QLN26"/>
      <c r="QLO26"/>
      <c r="QLP26"/>
      <c r="QLQ26"/>
      <c r="QLR26"/>
      <c r="QLS26"/>
      <c r="QLT26"/>
      <c r="QLU26"/>
      <c r="QLV26"/>
      <c r="QLW26"/>
      <c r="QLX26"/>
      <c r="QLY26"/>
      <c r="QLZ26"/>
      <c r="QMA26"/>
      <c r="QMB26"/>
      <c r="QMC26"/>
      <c r="QMD26"/>
      <c r="QME26"/>
      <c r="QMF26"/>
      <c r="QMG26"/>
      <c r="QMH26"/>
      <c r="QMI26"/>
      <c r="QMJ26"/>
      <c r="QMK26"/>
      <c r="QML26"/>
      <c r="QMM26"/>
      <c r="QMN26"/>
      <c r="QMO26"/>
      <c r="QMP26"/>
      <c r="QMQ26"/>
      <c r="QMR26"/>
      <c r="QMS26"/>
      <c r="QMT26"/>
      <c r="QMU26"/>
      <c r="QMV26"/>
      <c r="QMW26"/>
      <c r="QMX26"/>
      <c r="QMY26"/>
      <c r="QMZ26"/>
      <c r="QNA26"/>
      <c r="QNB26"/>
      <c r="QNC26"/>
      <c r="QND26"/>
      <c r="QNE26"/>
      <c r="QNF26"/>
      <c r="QNG26"/>
      <c r="QNH26"/>
      <c r="QNI26"/>
      <c r="QNJ26"/>
      <c r="QNK26"/>
      <c r="QNL26"/>
      <c r="QNM26"/>
      <c r="QNN26"/>
      <c r="QNO26"/>
      <c r="QNP26"/>
      <c r="QNQ26"/>
      <c r="QNR26"/>
      <c r="QNS26"/>
      <c r="QNT26"/>
      <c r="QNU26"/>
      <c r="QNV26"/>
      <c r="QNW26"/>
      <c r="QNX26"/>
      <c r="QNY26"/>
      <c r="QNZ26"/>
      <c r="QOA26"/>
      <c r="QOB26"/>
      <c r="QOC26"/>
      <c r="QOD26"/>
      <c r="QOE26"/>
      <c r="QOF26"/>
      <c r="QOG26"/>
      <c r="QOH26"/>
      <c r="QOI26"/>
      <c r="QOJ26"/>
      <c r="QOK26"/>
      <c r="QOL26"/>
      <c r="QOM26"/>
      <c r="QON26"/>
      <c r="QOO26"/>
      <c r="QOP26"/>
      <c r="QOQ26"/>
      <c r="QOR26"/>
      <c r="QOS26"/>
      <c r="QOT26"/>
      <c r="QOU26"/>
      <c r="QOV26"/>
      <c r="QOW26"/>
      <c r="QOX26"/>
      <c r="QOY26"/>
      <c r="QOZ26"/>
      <c r="QPA26"/>
      <c r="QPB26"/>
      <c r="QPC26"/>
      <c r="QPD26"/>
      <c r="QPE26"/>
      <c r="QPF26"/>
      <c r="QPG26"/>
      <c r="QPH26"/>
      <c r="QPI26"/>
      <c r="QPJ26"/>
      <c r="QPK26"/>
      <c r="QPL26"/>
      <c r="QPM26"/>
      <c r="QPN26"/>
      <c r="QPO26"/>
      <c r="QPP26"/>
      <c r="QPQ26"/>
      <c r="QPR26"/>
      <c r="QPS26"/>
      <c r="QPT26"/>
      <c r="QPU26"/>
      <c r="QPV26"/>
      <c r="QPW26"/>
      <c r="QPX26"/>
      <c r="QPY26"/>
      <c r="QPZ26"/>
      <c r="QQA26"/>
      <c r="QQB26"/>
      <c r="QQC26"/>
      <c r="QQD26"/>
      <c r="QQE26"/>
      <c r="QQF26"/>
      <c r="QQG26"/>
      <c r="QQH26"/>
      <c r="QQI26"/>
      <c r="QQJ26"/>
      <c r="QQK26"/>
      <c r="QQL26"/>
      <c r="QQM26"/>
      <c r="QQN26"/>
      <c r="QQO26"/>
      <c r="QQP26"/>
      <c r="QQQ26"/>
      <c r="QQR26"/>
      <c r="QQS26"/>
      <c r="QQT26"/>
      <c r="QQU26"/>
      <c r="QQV26"/>
      <c r="QQW26"/>
      <c r="QQX26"/>
      <c r="QQY26"/>
      <c r="QQZ26"/>
      <c r="QRA26"/>
      <c r="QRB26"/>
      <c r="QRC26"/>
      <c r="QRD26"/>
      <c r="QRE26"/>
      <c r="QRF26"/>
      <c r="QRG26"/>
      <c r="QRH26"/>
      <c r="QRI26"/>
      <c r="QRJ26"/>
      <c r="QRK26"/>
      <c r="QRL26"/>
      <c r="QRM26"/>
      <c r="QRN26"/>
      <c r="QRO26"/>
      <c r="QRP26"/>
      <c r="QRQ26"/>
      <c r="QRR26"/>
      <c r="QRS26"/>
      <c r="QRT26"/>
      <c r="QRU26"/>
      <c r="QRV26"/>
      <c r="QRW26"/>
      <c r="QRX26"/>
      <c r="QRY26"/>
      <c r="QRZ26"/>
      <c r="QSA26"/>
      <c r="QSB26"/>
      <c r="QSC26"/>
      <c r="QSD26"/>
      <c r="QSE26"/>
      <c r="QSF26"/>
      <c r="QSG26"/>
      <c r="QSH26"/>
      <c r="QSI26"/>
      <c r="QSJ26"/>
      <c r="QSK26"/>
      <c r="QSL26"/>
      <c r="QSM26"/>
      <c r="QSN26"/>
      <c r="QSO26"/>
      <c r="QSP26"/>
      <c r="QSQ26"/>
      <c r="QSR26"/>
      <c r="QSS26"/>
      <c r="QST26"/>
      <c r="QSU26"/>
      <c r="QSV26"/>
      <c r="QSW26"/>
      <c r="QSX26"/>
      <c r="QSY26"/>
      <c r="QSZ26"/>
      <c r="QTA26"/>
      <c r="QTB26"/>
      <c r="QTC26"/>
      <c r="QTD26"/>
      <c r="QTE26"/>
      <c r="QTF26"/>
      <c r="QTG26"/>
      <c r="QTH26"/>
      <c r="QTI26"/>
      <c r="QTJ26"/>
      <c r="QTK26"/>
      <c r="QTL26"/>
      <c r="QTM26"/>
      <c r="QTN26"/>
      <c r="QTO26"/>
      <c r="QTP26"/>
      <c r="QTQ26"/>
      <c r="QTR26"/>
      <c r="QTS26"/>
      <c r="QTT26"/>
      <c r="QTU26"/>
      <c r="QTV26"/>
      <c r="QTW26"/>
      <c r="QTX26"/>
      <c r="QTY26"/>
      <c r="QTZ26"/>
      <c r="QUA26"/>
      <c r="QUB26"/>
      <c r="QUC26"/>
      <c r="QUD26"/>
      <c r="QUE26"/>
      <c r="QUF26"/>
      <c r="QUG26"/>
      <c r="QUH26"/>
      <c r="QUI26"/>
      <c r="QUJ26"/>
      <c r="QUK26"/>
      <c r="QUL26"/>
      <c r="QUM26"/>
      <c r="QUN26"/>
      <c r="QUO26"/>
      <c r="QUP26"/>
      <c r="QUQ26"/>
      <c r="QUR26"/>
      <c r="QUS26"/>
      <c r="QUT26"/>
      <c r="QUU26"/>
      <c r="QUV26"/>
      <c r="QUW26"/>
      <c r="QUX26"/>
      <c r="QUY26"/>
      <c r="QUZ26"/>
      <c r="QVA26"/>
      <c r="QVB26"/>
      <c r="QVC26"/>
      <c r="QVD26"/>
      <c r="QVE26"/>
      <c r="QVF26"/>
      <c r="QVG26"/>
      <c r="QVH26"/>
      <c r="QVI26"/>
      <c r="QVJ26"/>
      <c r="QVK26"/>
      <c r="QVL26"/>
      <c r="QVM26"/>
      <c r="QVN26"/>
      <c r="QVO26"/>
      <c r="QVP26"/>
      <c r="QVQ26"/>
      <c r="QVR26"/>
      <c r="QVS26"/>
      <c r="QVT26"/>
      <c r="QVU26"/>
      <c r="QVV26"/>
      <c r="QVW26"/>
      <c r="QVX26"/>
      <c r="QVY26"/>
      <c r="QVZ26"/>
      <c r="QWA26"/>
      <c r="QWB26"/>
      <c r="QWC26"/>
      <c r="QWD26"/>
      <c r="QWE26"/>
      <c r="QWF26"/>
      <c r="QWG26"/>
      <c r="QWH26"/>
      <c r="QWI26"/>
      <c r="QWJ26"/>
      <c r="QWK26"/>
      <c r="QWL26"/>
      <c r="QWM26"/>
      <c r="QWN26"/>
      <c r="QWO26"/>
      <c r="QWP26"/>
      <c r="QWQ26"/>
      <c r="QWR26"/>
      <c r="QWS26"/>
      <c r="QWT26"/>
      <c r="QWU26"/>
      <c r="QWV26"/>
      <c r="QWW26"/>
      <c r="QWX26"/>
      <c r="QWY26"/>
      <c r="QWZ26"/>
      <c r="QXA26"/>
      <c r="QXB26"/>
      <c r="QXC26"/>
      <c r="QXD26"/>
      <c r="QXE26"/>
      <c r="QXF26"/>
      <c r="QXG26"/>
      <c r="QXH26"/>
      <c r="QXI26"/>
      <c r="QXJ26"/>
      <c r="QXK26"/>
      <c r="QXL26"/>
      <c r="QXM26"/>
      <c r="QXN26"/>
      <c r="QXO26"/>
      <c r="QXP26"/>
      <c r="QXQ26"/>
      <c r="QXR26"/>
      <c r="QXS26"/>
      <c r="QXT26"/>
      <c r="QXU26"/>
      <c r="QXV26"/>
      <c r="QXW26"/>
      <c r="QXX26"/>
      <c r="QXY26"/>
      <c r="QXZ26"/>
      <c r="QYA26"/>
      <c r="QYB26"/>
      <c r="QYC26"/>
      <c r="QYD26"/>
      <c r="QYE26"/>
      <c r="QYF26"/>
      <c r="QYG26"/>
      <c r="QYH26"/>
      <c r="QYI26"/>
      <c r="QYJ26"/>
      <c r="QYK26"/>
      <c r="QYL26"/>
      <c r="QYM26"/>
      <c r="QYN26"/>
      <c r="QYO26"/>
      <c r="QYP26"/>
      <c r="QYQ26"/>
      <c r="QYR26"/>
      <c r="QYS26"/>
      <c r="QYT26"/>
      <c r="QYU26"/>
      <c r="QYV26"/>
      <c r="QYW26"/>
      <c r="QYX26"/>
      <c r="QYY26"/>
      <c r="QYZ26"/>
      <c r="QZA26"/>
      <c r="QZB26"/>
      <c r="QZC26"/>
      <c r="QZD26"/>
      <c r="QZE26"/>
      <c r="QZF26"/>
      <c r="QZG26"/>
      <c r="QZH26"/>
      <c r="QZI26"/>
      <c r="QZJ26"/>
      <c r="QZK26"/>
      <c r="QZL26"/>
      <c r="QZM26"/>
      <c r="QZN26"/>
      <c r="QZO26"/>
      <c r="QZP26"/>
      <c r="QZQ26"/>
      <c r="QZR26"/>
      <c r="QZS26"/>
      <c r="QZT26"/>
      <c r="QZU26"/>
      <c r="QZV26"/>
      <c r="QZW26"/>
      <c r="QZX26"/>
      <c r="QZY26"/>
      <c r="QZZ26"/>
      <c r="RAA26"/>
      <c r="RAB26"/>
      <c r="RAC26"/>
      <c r="RAD26"/>
      <c r="RAE26"/>
      <c r="RAF26"/>
      <c r="RAG26"/>
      <c r="RAH26"/>
      <c r="RAI26"/>
      <c r="RAJ26"/>
      <c r="RAK26"/>
      <c r="RAL26"/>
      <c r="RAM26"/>
      <c r="RAN26"/>
      <c r="RAO26"/>
      <c r="RAP26"/>
      <c r="RAQ26"/>
      <c r="RAR26"/>
      <c r="RAS26"/>
      <c r="RAT26"/>
      <c r="RAU26"/>
      <c r="RAV26"/>
      <c r="RAW26"/>
      <c r="RAX26"/>
      <c r="RAY26"/>
      <c r="RAZ26"/>
      <c r="RBA26"/>
      <c r="RBB26"/>
      <c r="RBC26"/>
      <c r="RBD26"/>
      <c r="RBE26"/>
      <c r="RBF26"/>
      <c r="RBG26"/>
      <c r="RBH26"/>
      <c r="RBI26"/>
      <c r="RBJ26"/>
      <c r="RBK26"/>
      <c r="RBL26"/>
      <c r="RBM26"/>
      <c r="RBN26"/>
      <c r="RBO26"/>
      <c r="RBP26"/>
      <c r="RBQ26"/>
      <c r="RBR26"/>
      <c r="RBS26"/>
      <c r="RBT26"/>
      <c r="RBU26"/>
      <c r="RBV26"/>
      <c r="RBW26"/>
      <c r="RBX26"/>
      <c r="RBY26"/>
      <c r="RBZ26"/>
      <c r="RCA26"/>
      <c r="RCB26"/>
      <c r="RCC26"/>
      <c r="RCD26"/>
      <c r="RCE26"/>
      <c r="RCF26"/>
      <c r="RCG26"/>
      <c r="RCH26"/>
      <c r="RCI26"/>
      <c r="RCJ26"/>
      <c r="RCK26"/>
      <c r="RCL26"/>
      <c r="RCM26"/>
      <c r="RCN26"/>
      <c r="RCO26"/>
      <c r="RCP26"/>
      <c r="RCQ26"/>
      <c r="RCR26"/>
      <c r="RCS26"/>
      <c r="RCT26"/>
      <c r="RCU26"/>
      <c r="RCV26"/>
      <c r="RCW26"/>
      <c r="RCX26"/>
      <c r="RCY26"/>
      <c r="RCZ26"/>
      <c r="RDA26"/>
      <c r="RDB26"/>
      <c r="RDC26"/>
      <c r="RDD26"/>
      <c r="RDE26"/>
      <c r="RDF26"/>
      <c r="RDG26"/>
      <c r="RDH26"/>
      <c r="RDI26"/>
      <c r="RDJ26"/>
      <c r="RDK26"/>
      <c r="RDL26"/>
      <c r="RDM26"/>
      <c r="RDN26"/>
      <c r="RDO26"/>
      <c r="RDP26"/>
      <c r="RDQ26"/>
      <c r="RDR26"/>
      <c r="RDS26"/>
      <c r="RDT26"/>
      <c r="RDU26"/>
      <c r="RDV26"/>
      <c r="RDW26"/>
      <c r="RDX26"/>
      <c r="RDY26"/>
      <c r="RDZ26"/>
      <c r="REA26"/>
      <c r="REB26"/>
      <c r="REC26"/>
      <c r="RED26"/>
      <c r="REE26"/>
      <c r="REF26"/>
      <c r="REG26"/>
      <c r="REH26"/>
      <c r="REI26"/>
      <c r="REJ26"/>
      <c r="REK26"/>
      <c r="REL26"/>
      <c r="REM26"/>
      <c r="REN26"/>
      <c r="REO26"/>
      <c r="REP26"/>
      <c r="REQ26"/>
      <c r="RER26"/>
      <c r="RES26"/>
      <c r="RET26"/>
      <c r="REU26"/>
      <c r="REV26"/>
      <c r="REW26"/>
      <c r="REX26"/>
      <c r="REY26"/>
      <c r="REZ26"/>
      <c r="RFA26"/>
      <c r="RFB26"/>
      <c r="RFC26"/>
      <c r="RFD26"/>
      <c r="RFE26"/>
      <c r="RFF26"/>
      <c r="RFG26"/>
      <c r="RFH26"/>
      <c r="RFI26"/>
      <c r="RFJ26"/>
      <c r="RFK26"/>
      <c r="RFL26"/>
      <c r="RFM26"/>
      <c r="RFN26"/>
      <c r="RFO26"/>
      <c r="RFP26"/>
      <c r="RFQ26"/>
      <c r="RFR26"/>
      <c r="RFS26"/>
      <c r="RFT26"/>
      <c r="RFU26"/>
      <c r="RFV26"/>
      <c r="RFW26"/>
      <c r="RFX26"/>
      <c r="RFY26"/>
      <c r="RFZ26"/>
      <c r="RGA26"/>
      <c r="RGB26"/>
      <c r="RGC26"/>
      <c r="RGD26"/>
      <c r="RGE26"/>
      <c r="RGF26"/>
      <c r="RGG26"/>
      <c r="RGH26"/>
      <c r="RGI26"/>
      <c r="RGJ26"/>
      <c r="RGK26"/>
      <c r="RGL26"/>
      <c r="RGM26"/>
      <c r="RGN26"/>
      <c r="RGO26"/>
      <c r="RGP26"/>
      <c r="RGQ26"/>
      <c r="RGR26"/>
      <c r="RGS26"/>
      <c r="RGT26"/>
      <c r="RGU26"/>
      <c r="RGV26"/>
      <c r="RGW26"/>
      <c r="RGX26"/>
      <c r="RGY26"/>
      <c r="RGZ26"/>
      <c r="RHA26"/>
      <c r="RHB26"/>
      <c r="RHC26"/>
      <c r="RHD26"/>
      <c r="RHE26"/>
      <c r="RHF26"/>
      <c r="RHG26"/>
      <c r="RHH26"/>
      <c r="RHI26"/>
      <c r="RHJ26"/>
      <c r="RHK26"/>
      <c r="RHL26"/>
      <c r="RHM26"/>
      <c r="RHN26"/>
      <c r="RHO26"/>
      <c r="RHP26"/>
      <c r="RHQ26"/>
      <c r="RHR26"/>
      <c r="RHS26"/>
      <c r="RHT26"/>
      <c r="RHU26"/>
      <c r="RHV26"/>
      <c r="RHW26"/>
      <c r="RHX26"/>
      <c r="RHY26"/>
      <c r="RHZ26"/>
      <c r="RIA26"/>
      <c r="RIB26"/>
      <c r="RIC26"/>
      <c r="RID26"/>
      <c r="RIE26"/>
      <c r="RIF26"/>
      <c r="RIG26"/>
      <c r="RIH26"/>
      <c r="RII26"/>
      <c r="RIJ26"/>
      <c r="RIK26"/>
      <c r="RIL26"/>
      <c r="RIM26"/>
      <c r="RIN26"/>
      <c r="RIO26"/>
      <c r="RIP26"/>
      <c r="RIQ26"/>
      <c r="RIR26"/>
      <c r="RIS26"/>
      <c r="RIT26"/>
      <c r="RIU26"/>
      <c r="RIV26"/>
      <c r="RIW26"/>
      <c r="RIX26"/>
      <c r="RIY26"/>
      <c r="RIZ26"/>
      <c r="RJA26"/>
      <c r="RJB26"/>
      <c r="RJC26"/>
      <c r="RJD26"/>
      <c r="RJE26"/>
      <c r="RJF26"/>
      <c r="RJG26"/>
      <c r="RJH26"/>
      <c r="RJI26"/>
      <c r="RJJ26"/>
      <c r="RJK26"/>
      <c r="RJL26"/>
      <c r="RJM26"/>
      <c r="RJN26"/>
      <c r="RJO26"/>
      <c r="RJP26"/>
      <c r="RJQ26"/>
      <c r="RJR26"/>
      <c r="RJS26"/>
      <c r="RJT26"/>
      <c r="RJU26"/>
      <c r="RJV26"/>
      <c r="RJW26"/>
      <c r="RJX26"/>
      <c r="RJY26"/>
      <c r="RJZ26"/>
      <c r="RKA26"/>
      <c r="RKB26"/>
      <c r="RKC26"/>
      <c r="RKD26"/>
      <c r="RKE26"/>
      <c r="RKF26"/>
      <c r="RKG26"/>
      <c r="RKH26"/>
      <c r="RKI26"/>
      <c r="RKJ26"/>
      <c r="RKK26"/>
      <c r="RKL26"/>
      <c r="RKM26"/>
      <c r="RKN26"/>
      <c r="RKO26"/>
      <c r="RKP26"/>
      <c r="RKQ26"/>
      <c r="RKR26"/>
      <c r="RKS26"/>
      <c r="RKT26"/>
      <c r="RKU26"/>
      <c r="RKV26"/>
      <c r="RKW26"/>
      <c r="RKX26"/>
      <c r="RKY26"/>
      <c r="RKZ26"/>
      <c r="RLA26"/>
      <c r="RLB26"/>
      <c r="RLC26"/>
      <c r="RLD26"/>
      <c r="RLE26"/>
      <c r="RLF26"/>
      <c r="RLG26"/>
      <c r="RLH26"/>
      <c r="RLI26"/>
      <c r="RLJ26"/>
      <c r="RLK26"/>
      <c r="RLL26"/>
      <c r="RLM26"/>
      <c r="RLN26"/>
      <c r="RLO26"/>
      <c r="RLP26"/>
      <c r="RLQ26"/>
      <c r="RLR26"/>
      <c r="RLS26"/>
      <c r="RLT26"/>
      <c r="RLU26"/>
      <c r="RLV26"/>
      <c r="RLW26"/>
      <c r="RLX26"/>
      <c r="RLY26"/>
      <c r="RLZ26"/>
      <c r="RMA26"/>
      <c r="RMB26"/>
      <c r="RMC26"/>
      <c r="RMD26"/>
      <c r="RME26"/>
      <c r="RMF26"/>
      <c r="RMG26"/>
      <c r="RMH26"/>
      <c r="RMI26"/>
      <c r="RMJ26"/>
      <c r="RMK26"/>
      <c r="RML26"/>
      <c r="RMM26"/>
      <c r="RMN26"/>
      <c r="RMO26"/>
      <c r="RMP26"/>
      <c r="RMQ26"/>
      <c r="RMR26"/>
      <c r="RMS26"/>
      <c r="RMT26"/>
      <c r="RMU26"/>
      <c r="RMV26"/>
      <c r="RMW26"/>
      <c r="RMX26"/>
      <c r="RMY26"/>
      <c r="RMZ26"/>
      <c r="RNA26"/>
      <c r="RNB26"/>
      <c r="RNC26"/>
      <c r="RND26"/>
      <c r="RNE26"/>
      <c r="RNF26"/>
      <c r="RNG26"/>
      <c r="RNH26"/>
      <c r="RNI26"/>
      <c r="RNJ26"/>
      <c r="RNK26"/>
      <c r="RNL26"/>
      <c r="RNM26"/>
      <c r="RNN26"/>
      <c r="RNO26"/>
      <c r="RNP26"/>
      <c r="RNQ26"/>
      <c r="RNR26"/>
      <c r="RNS26"/>
      <c r="RNT26"/>
      <c r="RNU26"/>
      <c r="RNV26"/>
      <c r="RNW26"/>
      <c r="RNX26"/>
      <c r="RNY26"/>
      <c r="RNZ26"/>
      <c r="ROA26"/>
      <c r="ROB26"/>
      <c r="ROC26"/>
      <c r="ROD26"/>
      <c r="ROE26"/>
      <c r="ROF26"/>
      <c r="ROG26"/>
      <c r="ROH26"/>
      <c r="ROI26"/>
      <c r="ROJ26"/>
      <c r="ROK26"/>
      <c r="ROL26"/>
      <c r="ROM26"/>
      <c r="RON26"/>
      <c r="ROO26"/>
      <c r="ROP26"/>
      <c r="ROQ26"/>
      <c r="ROR26"/>
      <c r="ROS26"/>
      <c r="ROT26"/>
      <c r="ROU26"/>
      <c r="ROV26"/>
      <c r="ROW26"/>
      <c r="ROX26"/>
      <c r="ROY26"/>
      <c r="ROZ26"/>
      <c r="RPA26"/>
      <c r="RPB26"/>
      <c r="RPC26"/>
      <c r="RPD26"/>
      <c r="RPE26"/>
      <c r="RPF26"/>
      <c r="RPG26"/>
      <c r="RPH26"/>
      <c r="RPI26"/>
      <c r="RPJ26"/>
      <c r="RPK26"/>
      <c r="RPL26"/>
      <c r="RPM26"/>
      <c r="RPN26"/>
      <c r="RPO26"/>
      <c r="RPP26"/>
      <c r="RPQ26"/>
      <c r="RPR26"/>
      <c r="RPS26"/>
      <c r="RPT26"/>
      <c r="RPU26"/>
      <c r="RPV26"/>
      <c r="RPW26"/>
      <c r="RPX26"/>
      <c r="RPY26"/>
      <c r="RPZ26"/>
      <c r="RQA26"/>
      <c r="RQB26"/>
      <c r="RQC26"/>
      <c r="RQD26"/>
      <c r="RQE26"/>
      <c r="RQF26"/>
      <c r="RQG26"/>
      <c r="RQH26"/>
      <c r="RQI26"/>
      <c r="RQJ26"/>
      <c r="RQK26"/>
      <c r="RQL26"/>
      <c r="RQM26"/>
      <c r="RQN26"/>
      <c r="RQO26"/>
      <c r="RQP26"/>
      <c r="RQQ26"/>
      <c r="RQR26"/>
      <c r="RQS26"/>
      <c r="RQT26"/>
      <c r="RQU26"/>
      <c r="RQV26"/>
      <c r="RQW26"/>
      <c r="RQX26"/>
      <c r="RQY26"/>
      <c r="RQZ26"/>
      <c r="RRA26"/>
      <c r="RRB26"/>
      <c r="RRC26"/>
      <c r="RRD26"/>
      <c r="RRE26"/>
      <c r="RRF26"/>
      <c r="RRG26"/>
      <c r="RRH26"/>
      <c r="RRI26"/>
      <c r="RRJ26"/>
      <c r="RRK26"/>
      <c r="RRL26"/>
      <c r="RRM26"/>
      <c r="RRN26"/>
      <c r="RRO26"/>
      <c r="RRP26"/>
      <c r="RRQ26"/>
      <c r="RRR26"/>
      <c r="RRS26"/>
      <c r="RRT26"/>
      <c r="RRU26"/>
      <c r="RRV26"/>
      <c r="RRW26"/>
      <c r="RRX26"/>
      <c r="RRY26"/>
      <c r="RRZ26"/>
      <c r="RSA26"/>
      <c r="RSB26"/>
      <c r="RSC26"/>
      <c r="RSD26"/>
      <c r="RSE26"/>
      <c r="RSF26"/>
      <c r="RSG26"/>
      <c r="RSH26"/>
      <c r="RSI26"/>
      <c r="RSJ26"/>
      <c r="RSK26"/>
      <c r="RSL26"/>
      <c r="RSM26"/>
      <c r="RSN26"/>
      <c r="RSO26"/>
      <c r="RSP26"/>
      <c r="RSQ26"/>
      <c r="RSR26"/>
      <c r="RSS26"/>
      <c r="RST26"/>
      <c r="RSU26"/>
      <c r="RSV26"/>
      <c r="RSW26"/>
      <c r="RSX26"/>
      <c r="RSY26"/>
      <c r="RSZ26"/>
      <c r="RTA26"/>
      <c r="RTB26"/>
      <c r="RTC26"/>
      <c r="RTD26"/>
      <c r="RTE26"/>
      <c r="RTF26"/>
      <c r="RTG26"/>
      <c r="RTH26"/>
      <c r="RTI26"/>
      <c r="RTJ26"/>
      <c r="RTK26"/>
      <c r="RTL26"/>
      <c r="RTM26"/>
      <c r="RTN26"/>
      <c r="RTO26"/>
      <c r="RTP26"/>
      <c r="RTQ26"/>
      <c r="RTR26"/>
      <c r="RTS26"/>
      <c r="RTT26"/>
      <c r="RTU26"/>
      <c r="RTV26"/>
      <c r="RTW26"/>
      <c r="RTX26"/>
      <c r="RTY26"/>
      <c r="RTZ26"/>
      <c r="RUA26"/>
      <c r="RUB26"/>
      <c r="RUC26"/>
      <c r="RUD26"/>
      <c r="RUE26"/>
      <c r="RUF26"/>
      <c r="RUG26"/>
      <c r="RUH26"/>
      <c r="RUI26"/>
      <c r="RUJ26"/>
      <c r="RUK26"/>
      <c r="RUL26"/>
      <c r="RUM26"/>
      <c r="RUN26"/>
      <c r="RUO26"/>
      <c r="RUP26"/>
      <c r="RUQ26"/>
      <c r="RUR26"/>
      <c r="RUS26"/>
      <c r="RUT26"/>
      <c r="RUU26"/>
      <c r="RUV26"/>
      <c r="RUW26"/>
      <c r="RUX26"/>
      <c r="RUY26"/>
      <c r="RUZ26"/>
      <c r="RVA26"/>
      <c r="RVB26"/>
      <c r="RVC26"/>
      <c r="RVD26"/>
      <c r="RVE26"/>
      <c r="RVF26"/>
      <c r="RVG26"/>
      <c r="RVH26"/>
      <c r="RVI26"/>
      <c r="RVJ26"/>
      <c r="RVK26"/>
      <c r="RVL26"/>
      <c r="RVM26"/>
      <c r="RVN26"/>
      <c r="RVO26"/>
      <c r="RVP26"/>
      <c r="RVQ26"/>
      <c r="RVR26"/>
      <c r="RVS26"/>
      <c r="RVT26"/>
      <c r="RVU26"/>
      <c r="RVV26"/>
      <c r="RVW26"/>
      <c r="RVX26"/>
      <c r="RVY26"/>
      <c r="RVZ26"/>
      <c r="RWA26"/>
      <c r="RWB26"/>
      <c r="RWC26"/>
      <c r="RWD26"/>
      <c r="RWE26"/>
      <c r="RWF26"/>
      <c r="RWG26"/>
      <c r="RWH26"/>
      <c r="RWI26"/>
      <c r="RWJ26"/>
      <c r="RWK26"/>
      <c r="RWL26"/>
      <c r="RWM26"/>
      <c r="RWN26"/>
      <c r="RWO26"/>
      <c r="RWP26"/>
      <c r="RWQ26"/>
      <c r="RWR26"/>
      <c r="RWS26"/>
      <c r="RWT26"/>
      <c r="RWU26"/>
      <c r="RWV26"/>
      <c r="RWW26"/>
      <c r="RWX26"/>
      <c r="RWY26"/>
      <c r="RWZ26"/>
      <c r="RXA26"/>
      <c r="RXB26"/>
      <c r="RXC26"/>
      <c r="RXD26"/>
      <c r="RXE26"/>
      <c r="RXF26"/>
      <c r="RXG26"/>
      <c r="RXH26"/>
      <c r="RXI26"/>
      <c r="RXJ26"/>
      <c r="RXK26"/>
      <c r="RXL26"/>
      <c r="RXM26"/>
      <c r="RXN26"/>
      <c r="RXO26"/>
      <c r="RXP26"/>
      <c r="RXQ26"/>
      <c r="RXR26"/>
      <c r="RXS26"/>
      <c r="RXT26"/>
      <c r="RXU26"/>
      <c r="RXV26"/>
      <c r="RXW26"/>
      <c r="RXX26"/>
      <c r="RXY26"/>
      <c r="RXZ26"/>
      <c r="RYA26"/>
      <c r="RYB26"/>
      <c r="RYC26"/>
      <c r="RYD26"/>
      <c r="RYE26"/>
      <c r="RYF26"/>
      <c r="RYG26"/>
      <c r="RYH26"/>
      <c r="RYI26"/>
      <c r="RYJ26"/>
      <c r="RYK26"/>
      <c r="RYL26"/>
      <c r="RYM26"/>
      <c r="RYN26"/>
      <c r="RYO26"/>
      <c r="RYP26"/>
      <c r="RYQ26"/>
      <c r="RYR26"/>
      <c r="RYS26"/>
      <c r="RYT26"/>
      <c r="RYU26"/>
      <c r="RYV26"/>
      <c r="RYW26"/>
      <c r="RYX26"/>
      <c r="RYY26"/>
      <c r="RYZ26"/>
      <c r="RZA26"/>
      <c r="RZB26"/>
      <c r="RZC26"/>
      <c r="RZD26"/>
      <c r="RZE26"/>
      <c r="RZF26"/>
      <c r="RZG26"/>
      <c r="RZH26"/>
      <c r="RZI26"/>
      <c r="RZJ26"/>
      <c r="RZK26"/>
      <c r="RZL26"/>
      <c r="RZM26"/>
      <c r="RZN26"/>
      <c r="RZO26"/>
      <c r="RZP26"/>
      <c r="RZQ26"/>
      <c r="RZR26"/>
      <c r="RZS26"/>
      <c r="RZT26"/>
      <c r="RZU26"/>
      <c r="RZV26"/>
      <c r="RZW26"/>
      <c r="RZX26"/>
      <c r="RZY26"/>
      <c r="RZZ26"/>
      <c r="SAA26"/>
      <c r="SAB26"/>
      <c r="SAC26"/>
      <c r="SAD26"/>
      <c r="SAE26"/>
      <c r="SAF26"/>
      <c r="SAG26"/>
      <c r="SAH26"/>
      <c r="SAI26"/>
      <c r="SAJ26"/>
      <c r="SAK26"/>
      <c r="SAL26"/>
      <c r="SAM26"/>
      <c r="SAN26"/>
      <c r="SAO26"/>
      <c r="SAP26"/>
      <c r="SAQ26"/>
      <c r="SAR26"/>
      <c r="SAS26"/>
      <c r="SAT26"/>
      <c r="SAU26"/>
      <c r="SAV26"/>
      <c r="SAW26"/>
      <c r="SAX26"/>
      <c r="SAY26"/>
      <c r="SAZ26"/>
      <c r="SBA26"/>
      <c r="SBB26"/>
      <c r="SBC26"/>
      <c r="SBD26"/>
      <c r="SBE26"/>
      <c r="SBF26"/>
      <c r="SBG26"/>
      <c r="SBH26"/>
      <c r="SBI26"/>
      <c r="SBJ26"/>
      <c r="SBK26"/>
      <c r="SBL26"/>
      <c r="SBM26"/>
      <c r="SBN26"/>
      <c r="SBO26"/>
      <c r="SBP26"/>
      <c r="SBQ26"/>
      <c r="SBR26"/>
      <c r="SBS26"/>
      <c r="SBT26"/>
      <c r="SBU26"/>
      <c r="SBV26"/>
      <c r="SBW26"/>
      <c r="SBX26"/>
      <c r="SBY26"/>
      <c r="SBZ26"/>
      <c r="SCA26"/>
      <c r="SCB26"/>
      <c r="SCC26"/>
      <c r="SCD26"/>
      <c r="SCE26"/>
      <c r="SCF26"/>
      <c r="SCG26"/>
      <c r="SCH26"/>
      <c r="SCI26"/>
      <c r="SCJ26"/>
      <c r="SCK26"/>
      <c r="SCL26"/>
      <c r="SCM26"/>
      <c r="SCN26"/>
      <c r="SCO26"/>
      <c r="SCP26"/>
      <c r="SCQ26"/>
      <c r="SCR26"/>
      <c r="SCS26"/>
      <c r="SCT26"/>
      <c r="SCU26"/>
      <c r="SCV26"/>
      <c r="SCW26"/>
      <c r="SCX26"/>
      <c r="SCY26"/>
      <c r="SCZ26"/>
      <c r="SDA26"/>
      <c r="SDB26"/>
      <c r="SDC26"/>
      <c r="SDD26"/>
      <c r="SDE26"/>
      <c r="SDF26"/>
      <c r="SDG26"/>
      <c r="SDH26"/>
      <c r="SDI26"/>
      <c r="SDJ26"/>
      <c r="SDK26"/>
      <c r="SDL26"/>
      <c r="SDM26"/>
      <c r="SDN26"/>
      <c r="SDO26"/>
      <c r="SDP26"/>
      <c r="SDQ26"/>
      <c r="SDR26"/>
      <c r="SDS26"/>
      <c r="SDT26"/>
      <c r="SDU26"/>
      <c r="SDV26"/>
      <c r="SDW26"/>
      <c r="SDX26"/>
      <c r="SDY26"/>
      <c r="SDZ26"/>
      <c r="SEA26"/>
      <c r="SEB26"/>
      <c r="SEC26"/>
      <c r="SED26"/>
      <c r="SEE26"/>
      <c r="SEF26"/>
      <c r="SEG26"/>
      <c r="SEH26"/>
      <c r="SEI26"/>
      <c r="SEJ26"/>
      <c r="SEK26"/>
      <c r="SEL26"/>
      <c r="SEM26"/>
      <c r="SEN26"/>
      <c r="SEO26"/>
      <c r="SEP26"/>
      <c r="SEQ26"/>
      <c r="SER26"/>
      <c r="SES26"/>
      <c r="SET26"/>
      <c r="SEU26"/>
      <c r="SEV26"/>
      <c r="SEW26"/>
      <c r="SEX26"/>
      <c r="SEY26"/>
      <c r="SEZ26"/>
      <c r="SFA26"/>
      <c r="SFB26"/>
      <c r="SFC26"/>
      <c r="SFD26"/>
      <c r="SFE26"/>
      <c r="SFF26"/>
      <c r="SFG26"/>
      <c r="SFH26"/>
      <c r="SFI26"/>
      <c r="SFJ26"/>
      <c r="SFK26"/>
      <c r="SFL26"/>
      <c r="SFM26"/>
      <c r="SFN26"/>
      <c r="SFO26"/>
      <c r="SFP26"/>
      <c r="SFQ26"/>
      <c r="SFR26"/>
      <c r="SFS26"/>
      <c r="SFT26"/>
      <c r="SFU26"/>
      <c r="SFV26"/>
      <c r="SFW26"/>
      <c r="SFX26"/>
      <c r="SFY26"/>
      <c r="SFZ26"/>
      <c r="SGA26"/>
      <c r="SGB26"/>
      <c r="SGC26"/>
      <c r="SGD26"/>
      <c r="SGE26"/>
      <c r="SGF26"/>
      <c r="SGG26"/>
      <c r="SGH26"/>
      <c r="SGI26"/>
      <c r="SGJ26"/>
      <c r="SGK26"/>
      <c r="SGL26"/>
      <c r="SGM26"/>
      <c r="SGN26"/>
      <c r="SGO26"/>
      <c r="SGP26"/>
      <c r="SGQ26"/>
      <c r="SGR26"/>
      <c r="SGS26"/>
      <c r="SGT26"/>
      <c r="SGU26"/>
      <c r="SGV26"/>
      <c r="SGW26"/>
      <c r="SGX26"/>
      <c r="SGY26"/>
      <c r="SGZ26"/>
      <c r="SHA26"/>
      <c r="SHB26"/>
      <c r="SHC26"/>
      <c r="SHD26"/>
      <c r="SHE26"/>
      <c r="SHF26"/>
      <c r="SHG26"/>
      <c r="SHH26"/>
      <c r="SHI26"/>
      <c r="SHJ26"/>
      <c r="SHK26"/>
      <c r="SHL26"/>
      <c r="SHM26"/>
      <c r="SHN26"/>
      <c r="SHO26"/>
      <c r="SHP26"/>
      <c r="SHQ26"/>
      <c r="SHR26"/>
      <c r="SHS26"/>
      <c r="SHT26"/>
      <c r="SHU26"/>
      <c r="SHV26"/>
      <c r="SHW26"/>
      <c r="SHX26"/>
      <c r="SHY26"/>
      <c r="SHZ26"/>
      <c r="SIA26"/>
      <c r="SIB26"/>
      <c r="SIC26"/>
      <c r="SID26"/>
      <c r="SIE26"/>
      <c r="SIF26"/>
      <c r="SIG26"/>
      <c r="SIH26"/>
      <c r="SII26"/>
      <c r="SIJ26"/>
      <c r="SIK26"/>
      <c r="SIL26"/>
      <c r="SIM26"/>
      <c r="SIN26"/>
      <c r="SIO26"/>
      <c r="SIP26"/>
      <c r="SIQ26"/>
      <c r="SIR26"/>
      <c r="SIS26"/>
      <c r="SIT26"/>
      <c r="SIU26"/>
      <c r="SIV26"/>
      <c r="SIW26"/>
      <c r="SIX26"/>
      <c r="SIY26"/>
      <c r="SIZ26"/>
      <c r="SJA26"/>
      <c r="SJB26"/>
      <c r="SJC26"/>
      <c r="SJD26"/>
      <c r="SJE26"/>
      <c r="SJF26"/>
      <c r="SJG26"/>
      <c r="SJH26"/>
      <c r="SJI26"/>
      <c r="SJJ26"/>
      <c r="SJK26"/>
      <c r="SJL26"/>
      <c r="SJM26"/>
      <c r="SJN26"/>
      <c r="SJO26"/>
      <c r="SJP26"/>
      <c r="SJQ26"/>
      <c r="SJR26"/>
      <c r="SJS26"/>
      <c r="SJT26"/>
      <c r="SJU26"/>
      <c r="SJV26"/>
      <c r="SJW26"/>
      <c r="SJX26"/>
      <c r="SJY26"/>
      <c r="SJZ26"/>
      <c r="SKA26"/>
      <c r="SKB26"/>
      <c r="SKC26"/>
      <c r="SKD26"/>
      <c r="SKE26"/>
      <c r="SKF26"/>
      <c r="SKG26"/>
      <c r="SKH26"/>
      <c r="SKI26"/>
      <c r="SKJ26"/>
      <c r="SKK26"/>
      <c r="SKL26"/>
      <c r="SKM26"/>
      <c r="SKN26"/>
      <c r="SKO26"/>
      <c r="SKP26"/>
      <c r="SKQ26"/>
      <c r="SKR26"/>
      <c r="SKS26"/>
      <c r="SKT26"/>
      <c r="SKU26"/>
      <c r="SKV26"/>
      <c r="SKW26"/>
      <c r="SKX26"/>
      <c r="SKY26"/>
      <c r="SKZ26"/>
      <c r="SLA26"/>
      <c r="SLB26"/>
      <c r="SLC26"/>
      <c r="SLD26"/>
      <c r="SLE26"/>
      <c r="SLF26"/>
      <c r="SLG26"/>
      <c r="SLH26"/>
      <c r="SLI26"/>
      <c r="SLJ26"/>
      <c r="SLK26"/>
      <c r="SLL26"/>
      <c r="SLM26"/>
      <c r="SLN26"/>
      <c r="SLO26"/>
      <c r="SLP26"/>
      <c r="SLQ26"/>
      <c r="SLR26"/>
      <c r="SLS26"/>
      <c r="SLT26"/>
      <c r="SLU26"/>
      <c r="SLV26"/>
      <c r="SLW26"/>
      <c r="SLX26"/>
      <c r="SLY26"/>
      <c r="SLZ26"/>
      <c r="SMA26"/>
      <c r="SMB26"/>
      <c r="SMC26"/>
      <c r="SMD26"/>
      <c r="SME26"/>
      <c r="SMF26"/>
      <c r="SMG26"/>
      <c r="SMH26"/>
      <c r="SMI26"/>
      <c r="SMJ26"/>
      <c r="SMK26"/>
      <c r="SML26"/>
      <c r="SMM26"/>
      <c r="SMN26"/>
      <c r="SMO26"/>
      <c r="SMP26"/>
      <c r="SMQ26"/>
      <c r="SMR26"/>
      <c r="SMS26"/>
      <c r="SMT26"/>
      <c r="SMU26"/>
      <c r="SMV26"/>
      <c r="SMW26"/>
      <c r="SMX26"/>
      <c r="SMY26"/>
      <c r="SMZ26"/>
      <c r="SNA26"/>
      <c r="SNB26"/>
      <c r="SNC26"/>
      <c r="SND26"/>
      <c r="SNE26"/>
      <c r="SNF26"/>
      <c r="SNG26"/>
      <c r="SNH26"/>
      <c r="SNI26"/>
      <c r="SNJ26"/>
      <c r="SNK26"/>
      <c r="SNL26"/>
      <c r="SNM26"/>
      <c r="SNN26"/>
      <c r="SNO26"/>
      <c r="SNP26"/>
      <c r="SNQ26"/>
      <c r="SNR26"/>
      <c r="SNS26"/>
      <c r="SNT26"/>
      <c r="SNU26"/>
      <c r="SNV26"/>
      <c r="SNW26"/>
      <c r="SNX26"/>
      <c r="SNY26"/>
      <c r="SNZ26"/>
      <c r="SOA26"/>
      <c r="SOB26"/>
      <c r="SOC26"/>
      <c r="SOD26"/>
      <c r="SOE26"/>
      <c r="SOF26"/>
      <c r="SOG26"/>
      <c r="SOH26"/>
      <c r="SOI26"/>
      <c r="SOJ26"/>
      <c r="SOK26"/>
      <c r="SOL26"/>
      <c r="SOM26"/>
      <c r="SON26"/>
      <c r="SOO26"/>
      <c r="SOP26"/>
      <c r="SOQ26"/>
      <c r="SOR26"/>
      <c r="SOS26"/>
      <c r="SOT26"/>
      <c r="SOU26"/>
      <c r="SOV26"/>
      <c r="SOW26"/>
      <c r="SOX26"/>
      <c r="SOY26"/>
      <c r="SOZ26"/>
      <c r="SPA26"/>
      <c r="SPB26"/>
      <c r="SPC26"/>
      <c r="SPD26"/>
      <c r="SPE26"/>
      <c r="SPF26"/>
      <c r="SPG26"/>
      <c r="SPH26"/>
      <c r="SPI26"/>
      <c r="SPJ26"/>
      <c r="SPK26"/>
      <c r="SPL26"/>
      <c r="SPM26"/>
      <c r="SPN26"/>
      <c r="SPO26"/>
      <c r="SPP26"/>
      <c r="SPQ26"/>
      <c r="SPR26"/>
      <c r="SPS26"/>
      <c r="SPT26"/>
      <c r="SPU26"/>
      <c r="SPV26"/>
      <c r="SPW26"/>
      <c r="SPX26"/>
      <c r="SPY26"/>
      <c r="SPZ26"/>
      <c r="SQA26"/>
      <c r="SQB26"/>
      <c r="SQC26"/>
      <c r="SQD26"/>
      <c r="SQE26"/>
      <c r="SQF26"/>
      <c r="SQG26"/>
      <c r="SQH26"/>
      <c r="SQI26"/>
      <c r="SQJ26"/>
      <c r="SQK26"/>
      <c r="SQL26"/>
      <c r="SQM26"/>
      <c r="SQN26"/>
      <c r="SQO26"/>
      <c r="SQP26"/>
      <c r="SQQ26"/>
      <c r="SQR26"/>
      <c r="SQS26"/>
      <c r="SQT26"/>
      <c r="SQU26"/>
      <c r="SQV26"/>
      <c r="SQW26"/>
      <c r="SQX26"/>
      <c r="SQY26"/>
      <c r="SQZ26"/>
      <c r="SRA26"/>
      <c r="SRB26"/>
      <c r="SRC26"/>
      <c r="SRD26"/>
      <c r="SRE26"/>
      <c r="SRF26"/>
      <c r="SRG26"/>
      <c r="SRH26"/>
      <c r="SRI26"/>
      <c r="SRJ26"/>
      <c r="SRK26"/>
      <c r="SRL26"/>
      <c r="SRM26"/>
      <c r="SRN26"/>
      <c r="SRO26"/>
      <c r="SRP26"/>
      <c r="SRQ26"/>
      <c r="SRR26"/>
      <c r="SRS26"/>
      <c r="SRT26"/>
      <c r="SRU26"/>
      <c r="SRV26"/>
      <c r="SRW26"/>
      <c r="SRX26"/>
      <c r="SRY26"/>
      <c r="SRZ26"/>
      <c r="SSA26"/>
      <c r="SSB26"/>
      <c r="SSC26"/>
      <c r="SSD26"/>
      <c r="SSE26"/>
      <c r="SSF26"/>
      <c r="SSG26"/>
      <c r="SSH26"/>
      <c r="SSI26"/>
      <c r="SSJ26"/>
      <c r="SSK26"/>
      <c r="SSL26"/>
      <c r="SSM26"/>
      <c r="SSN26"/>
      <c r="SSO26"/>
      <c r="SSP26"/>
      <c r="SSQ26"/>
      <c r="SSR26"/>
      <c r="SSS26"/>
      <c r="SST26"/>
      <c r="SSU26"/>
      <c r="SSV26"/>
      <c r="SSW26"/>
      <c r="SSX26"/>
      <c r="SSY26"/>
      <c r="SSZ26"/>
      <c r="STA26"/>
      <c r="STB26"/>
      <c r="STC26"/>
      <c r="STD26"/>
      <c r="STE26"/>
      <c r="STF26"/>
      <c r="STG26"/>
      <c r="STH26"/>
      <c r="STI26"/>
      <c r="STJ26"/>
      <c r="STK26"/>
      <c r="STL26"/>
      <c r="STM26"/>
      <c r="STN26"/>
      <c r="STO26"/>
      <c r="STP26"/>
      <c r="STQ26"/>
      <c r="STR26"/>
      <c r="STS26"/>
      <c r="STT26"/>
      <c r="STU26"/>
      <c r="STV26"/>
      <c r="STW26"/>
      <c r="STX26"/>
      <c r="STY26"/>
      <c r="STZ26"/>
      <c r="SUA26"/>
      <c r="SUB26"/>
      <c r="SUC26"/>
      <c r="SUD26"/>
      <c r="SUE26"/>
      <c r="SUF26"/>
      <c r="SUG26"/>
      <c r="SUH26"/>
      <c r="SUI26"/>
      <c r="SUJ26"/>
      <c r="SUK26"/>
      <c r="SUL26"/>
      <c r="SUM26"/>
      <c r="SUN26"/>
      <c r="SUO26"/>
      <c r="SUP26"/>
      <c r="SUQ26"/>
      <c r="SUR26"/>
      <c r="SUS26"/>
      <c r="SUT26"/>
      <c r="SUU26"/>
      <c r="SUV26"/>
      <c r="SUW26"/>
      <c r="SUX26"/>
      <c r="SUY26"/>
      <c r="SUZ26"/>
      <c r="SVA26"/>
      <c r="SVB26"/>
      <c r="SVC26"/>
      <c r="SVD26"/>
      <c r="SVE26"/>
      <c r="SVF26"/>
      <c r="SVG26"/>
      <c r="SVH26"/>
      <c r="SVI26"/>
      <c r="SVJ26"/>
      <c r="SVK26"/>
      <c r="SVL26"/>
      <c r="SVM26"/>
      <c r="SVN26"/>
      <c r="SVO26"/>
      <c r="SVP26"/>
      <c r="SVQ26"/>
      <c r="SVR26"/>
      <c r="SVS26"/>
      <c r="SVT26"/>
      <c r="SVU26"/>
      <c r="SVV26"/>
      <c r="SVW26"/>
      <c r="SVX26"/>
      <c r="SVY26"/>
      <c r="SVZ26"/>
      <c r="SWA26"/>
      <c r="SWB26"/>
      <c r="SWC26"/>
      <c r="SWD26"/>
      <c r="SWE26"/>
      <c r="SWF26"/>
      <c r="SWG26"/>
      <c r="SWH26"/>
      <c r="SWI26"/>
      <c r="SWJ26"/>
      <c r="SWK26"/>
      <c r="SWL26"/>
      <c r="SWM26"/>
      <c r="SWN26"/>
      <c r="SWO26"/>
      <c r="SWP26"/>
      <c r="SWQ26"/>
      <c r="SWR26"/>
      <c r="SWS26"/>
      <c r="SWT26"/>
      <c r="SWU26"/>
      <c r="SWV26"/>
      <c r="SWW26"/>
      <c r="SWX26"/>
      <c r="SWY26"/>
      <c r="SWZ26"/>
      <c r="SXA26"/>
      <c r="SXB26"/>
      <c r="SXC26"/>
      <c r="SXD26"/>
      <c r="SXE26"/>
      <c r="SXF26"/>
      <c r="SXG26"/>
      <c r="SXH26"/>
      <c r="SXI26"/>
      <c r="SXJ26"/>
      <c r="SXK26"/>
      <c r="SXL26"/>
      <c r="SXM26"/>
      <c r="SXN26"/>
      <c r="SXO26"/>
      <c r="SXP26"/>
      <c r="SXQ26"/>
      <c r="SXR26"/>
      <c r="SXS26"/>
      <c r="SXT26"/>
      <c r="SXU26"/>
      <c r="SXV26"/>
      <c r="SXW26"/>
      <c r="SXX26"/>
      <c r="SXY26"/>
      <c r="SXZ26"/>
      <c r="SYA26"/>
      <c r="SYB26"/>
      <c r="SYC26"/>
      <c r="SYD26"/>
      <c r="SYE26"/>
      <c r="SYF26"/>
      <c r="SYG26"/>
      <c r="SYH26"/>
      <c r="SYI26"/>
      <c r="SYJ26"/>
      <c r="SYK26"/>
      <c r="SYL26"/>
      <c r="SYM26"/>
      <c r="SYN26"/>
      <c r="SYO26"/>
      <c r="SYP26"/>
      <c r="SYQ26"/>
      <c r="SYR26"/>
      <c r="SYS26"/>
      <c r="SYT26"/>
      <c r="SYU26"/>
      <c r="SYV26"/>
      <c r="SYW26"/>
      <c r="SYX26"/>
      <c r="SYY26"/>
      <c r="SYZ26"/>
      <c r="SZA26"/>
      <c r="SZB26"/>
      <c r="SZC26"/>
      <c r="SZD26"/>
      <c r="SZE26"/>
      <c r="SZF26"/>
      <c r="SZG26"/>
      <c r="SZH26"/>
      <c r="SZI26"/>
      <c r="SZJ26"/>
      <c r="SZK26"/>
      <c r="SZL26"/>
      <c r="SZM26"/>
      <c r="SZN26"/>
      <c r="SZO26"/>
      <c r="SZP26"/>
      <c r="SZQ26"/>
      <c r="SZR26"/>
      <c r="SZS26"/>
      <c r="SZT26"/>
      <c r="SZU26"/>
      <c r="SZV26"/>
      <c r="SZW26"/>
      <c r="SZX26"/>
      <c r="SZY26"/>
      <c r="SZZ26"/>
      <c r="TAA26"/>
      <c r="TAB26"/>
      <c r="TAC26"/>
      <c r="TAD26"/>
      <c r="TAE26"/>
      <c r="TAF26"/>
      <c r="TAG26"/>
      <c r="TAH26"/>
      <c r="TAI26"/>
      <c r="TAJ26"/>
      <c r="TAK26"/>
      <c r="TAL26"/>
      <c r="TAM26"/>
      <c r="TAN26"/>
      <c r="TAO26"/>
      <c r="TAP26"/>
      <c r="TAQ26"/>
      <c r="TAR26"/>
      <c r="TAS26"/>
      <c r="TAT26"/>
      <c r="TAU26"/>
      <c r="TAV26"/>
      <c r="TAW26"/>
      <c r="TAX26"/>
      <c r="TAY26"/>
      <c r="TAZ26"/>
      <c r="TBA26"/>
      <c r="TBB26"/>
      <c r="TBC26"/>
      <c r="TBD26"/>
      <c r="TBE26"/>
      <c r="TBF26"/>
      <c r="TBG26"/>
      <c r="TBH26"/>
      <c r="TBI26"/>
      <c r="TBJ26"/>
      <c r="TBK26"/>
      <c r="TBL26"/>
      <c r="TBM26"/>
      <c r="TBN26"/>
      <c r="TBO26"/>
      <c r="TBP26"/>
      <c r="TBQ26"/>
      <c r="TBR26"/>
      <c r="TBS26"/>
      <c r="TBT26"/>
      <c r="TBU26"/>
      <c r="TBV26"/>
      <c r="TBW26"/>
      <c r="TBX26"/>
      <c r="TBY26"/>
      <c r="TBZ26"/>
      <c r="TCA26"/>
      <c r="TCB26"/>
      <c r="TCC26"/>
      <c r="TCD26"/>
      <c r="TCE26"/>
      <c r="TCF26"/>
      <c r="TCG26"/>
      <c r="TCH26"/>
      <c r="TCI26"/>
      <c r="TCJ26"/>
      <c r="TCK26"/>
      <c r="TCL26"/>
      <c r="TCM26"/>
      <c r="TCN26"/>
      <c r="TCO26"/>
      <c r="TCP26"/>
      <c r="TCQ26"/>
      <c r="TCR26"/>
      <c r="TCS26"/>
      <c r="TCT26"/>
      <c r="TCU26"/>
      <c r="TCV26"/>
      <c r="TCW26"/>
      <c r="TCX26"/>
      <c r="TCY26"/>
      <c r="TCZ26"/>
      <c r="TDA26"/>
      <c r="TDB26"/>
      <c r="TDC26"/>
      <c r="TDD26"/>
      <c r="TDE26"/>
      <c r="TDF26"/>
      <c r="TDG26"/>
      <c r="TDH26"/>
      <c r="TDI26"/>
      <c r="TDJ26"/>
      <c r="TDK26"/>
      <c r="TDL26"/>
      <c r="TDM26"/>
      <c r="TDN26"/>
      <c r="TDO26"/>
      <c r="TDP26"/>
      <c r="TDQ26"/>
      <c r="TDR26"/>
      <c r="TDS26"/>
      <c r="TDT26"/>
      <c r="TDU26"/>
      <c r="TDV26"/>
      <c r="TDW26"/>
      <c r="TDX26"/>
      <c r="TDY26"/>
      <c r="TDZ26"/>
      <c r="TEA26"/>
      <c r="TEB26"/>
      <c r="TEC26"/>
      <c r="TED26"/>
      <c r="TEE26"/>
      <c r="TEF26"/>
      <c r="TEG26"/>
      <c r="TEH26"/>
      <c r="TEI26"/>
      <c r="TEJ26"/>
      <c r="TEK26"/>
      <c r="TEL26"/>
      <c r="TEM26"/>
      <c r="TEN26"/>
      <c r="TEO26"/>
      <c r="TEP26"/>
      <c r="TEQ26"/>
      <c r="TER26"/>
      <c r="TES26"/>
      <c r="TET26"/>
      <c r="TEU26"/>
      <c r="TEV26"/>
      <c r="TEW26"/>
      <c r="TEX26"/>
      <c r="TEY26"/>
      <c r="TEZ26"/>
      <c r="TFA26"/>
      <c r="TFB26"/>
      <c r="TFC26"/>
      <c r="TFD26"/>
      <c r="TFE26"/>
      <c r="TFF26"/>
      <c r="TFG26"/>
      <c r="TFH26"/>
      <c r="TFI26"/>
      <c r="TFJ26"/>
      <c r="TFK26"/>
      <c r="TFL26"/>
      <c r="TFM26"/>
      <c r="TFN26"/>
      <c r="TFO26"/>
      <c r="TFP26"/>
      <c r="TFQ26"/>
      <c r="TFR26"/>
      <c r="TFS26"/>
      <c r="TFT26"/>
      <c r="TFU26"/>
      <c r="TFV26"/>
      <c r="TFW26"/>
      <c r="TFX26"/>
      <c r="TFY26"/>
      <c r="TFZ26"/>
      <c r="TGA26"/>
      <c r="TGB26"/>
      <c r="TGC26"/>
      <c r="TGD26"/>
      <c r="TGE26"/>
      <c r="TGF26"/>
      <c r="TGG26"/>
      <c r="TGH26"/>
      <c r="TGI26"/>
      <c r="TGJ26"/>
      <c r="TGK26"/>
      <c r="TGL26"/>
      <c r="TGM26"/>
      <c r="TGN26"/>
      <c r="TGO26"/>
      <c r="TGP26"/>
      <c r="TGQ26"/>
      <c r="TGR26"/>
      <c r="TGS26"/>
      <c r="TGT26"/>
      <c r="TGU26"/>
      <c r="TGV26"/>
      <c r="TGW26"/>
      <c r="TGX26"/>
      <c r="TGY26"/>
      <c r="TGZ26"/>
      <c r="THA26"/>
      <c r="THB26"/>
      <c r="THC26"/>
      <c r="THD26"/>
      <c r="THE26"/>
      <c r="THF26"/>
      <c r="THG26"/>
      <c r="THH26"/>
      <c r="THI26"/>
      <c r="THJ26"/>
      <c r="THK26"/>
      <c r="THL26"/>
      <c r="THM26"/>
      <c r="THN26"/>
      <c r="THO26"/>
      <c r="THP26"/>
      <c r="THQ26"/>
      <c r="THR26"/>
      <c r="THS26"/>
      <c r="THT26"/>
      <c r="THU26"/>
      <c r="THV26"/>
      <c r="THW26"/>
      <c r="THX26"/>
      <c r="THY26"/>
      <c r="THZ26"/>
      <c r="TIA26"/>
      <c r="TIB26"/>
      <c r="TIC26"/>
      <c r="TID26"/>
      <c r="TIE26"/>
      <c r="TIF26"/>
      <c r="TIG26"/>
      <c r="TIH26"/>
      <c r="TII26"/>
      <c r="TIJ26"/>
      <c r="TIK26"/>
      <c r="TIL26"/>
      <c r="TIM26"/>
      <c r="TIN26"/>
      <c r="TIO26"/>
      <c r="TIP26"/>
      <c r="TIQ26"/>
      <c r="TIR26"/>
      <c r="TIS26"/>
      <c r="TIT26"/>
      <c r="TIU26"/>
      <c r="TIV26"/>
      <c r="TIW26"/>
      <c r="TIX26"/>
      <c r="TIY26"/>
      <c r="TIZ26"/>
      <c r="TJA26"/>
      <c r="TJB26"/>
      <c r="TJC26"/>
      <c r="TJD26"/>
      <c r="TJE26"/>
      <c r="TJF26"/>
      <c r="TJG26"/>
      <c r="TJH26"/>
      <c r="TJI26"/>
      <c r="TJJ26"/>
      <c r="TJK26"/>
      <c r="TJL26"/>
      <c r="TJM26"/>
      <c r="TJN26"/>
      <c r="TJO26"/>
      <c r="TJP26"/>
      <c r="TJQ26"/>
      <c r="TJR26"/>
      <c r="TJS26"/>
      <c r="TJT26"/>
      <c r="TJU26"/>
      <c r="TJV26"/>
      <c r="TJW26"/>
      <c r="TJX26"/>
      <c r="TJY26"/>
      <c r="TJZ26"/>
      <c r="TKA26"/>
      <c r="TKB26"/>
      <c r="TKC26"/>
      <c r="TKD26"/>
      <c r="TKE26"/>
      <c r="TKF26"/>
      <c r="TKG26"/>
      <c r="TKH26"/>
      <c r="TKI26"/>
      <c r="TKJ26"/>
      <c r="TKK26"/>
      <c r="TKL26"/>
      <c r="TKM26"/>
      <c r="TKN26"/>
      <c r="TKO26"/>
      <c r="TKP26"/>
      <c r="TKQ26"/>
      <c r="TKR26"/>
      <c r="TKS26"/>
      <c r="TKT26"/>
      <c r="TKU26"/>
      <c r="TKV26"/>
      <c r="TKW26"/>
      <c r="TKX26"/>
      <c r="TKY26"/>
      <c r="TKZ26"/>
      <c r="TLA26"/>
      <c r="TLB26"/>
      <c r="TLC26"/>
      <c r="TLD26"/>
      <c r="TLE26"/>
      <c r="TLF26"/>
      <c r="TLG26"/>
      <c r="TLH26"/>
      <c r="TLI26"/>
      <c r="TLJ26"/>
      <c r="TLK26"/>
      <c r="TLL26"/>
      <c r="TLM26"/>
      <c r="TLN26"/>
      <c r="TLO26"/>
      <c r="TLP26"/>
      <c r="TLQ26"/>
      <c r="TLR26"/>
      <c r="TLS26"/>
      <c r="TLT26"/>
      <c r="TLU26"/>
      <c r="TLV26"/>
      <c r="TLW26"/>
      <c r="TLX26"/>
      <c r="TLY26"/>
      <c r="TLZ26"/>
      <c r="TMA26"/>
      <c r="TMB26"/>
      <c r="TMC26"/>
      <c r="TMD26"/>
      <c r="TME26"/>
      <c r="TMF26"/>
      <c r="TMG26"/>
      <c r="TMH26"/>
      <c r="TMI26"/>
      <c r="TMJ26"/>
      <c r="TMK26"/>
      <c r="TML26"/>
      <c r="TMM26"/>
      <c r="TMN26"/>
      <c r="TMO26"/>
      <c r="TMP26"/>
      <c r="TMQ26"/>
      <c r="TMR26"/>
      <c r="TMS26"/>
      <c r="TMT26"/>
      <c r="TMU26"/>
      <c r="TMV26"/>
      <c r="TMW26"/>
      <c r="TMX26"/>
      <c r="TMY26"/>
      <c r="TMZ26"/>
      <c r="TNA26"/>
      <c r="TNB26"/>
      <c r="TNC26"/>
      <c r="TND26"/>
      <c r="TNE26"/>
      <c r="TNF26"/>
      <c r="TNG26"/>
      <c r="TNH26"/>
      <c r="TNI26"/>
      <c r="TNJ26"/>
      <c r="TNK26"/>
      <c r="TNL26"/>
      <c r="TNM26"/>
      <c r="TNN26"/>
      <c r="TNO26"/>
      <c r="TNP26"/>
      <c r="TNQ26"/>
      <c r="TNR26"/>
      <c r="TNS26"/>
      <c r="TNT26"/>
      <c r="TNU26"/>
      <c r="TNV26"/>
      <c r="TNW26"/>
      <c r="TNX26"/>
      <c r="TNY26"/>
      <c r="TNZ26"/>
      <c r="TOA26"/>
      <c r="TOB26"/>
      <c r="TOC26"/>
      <c r="TOD26"/>
      <c r="TOE26"/>
      <c r="TOF26"/>
      <c r="TOG26"/>
      <c r="TOH26"/>
      <c r="TOI26"/>
      <c r="TOJ26"/>
      <c r="TOK26"/>
      <c r="TOL26"/>
      <c r="TOM26"/>
      <c r="TON26"/>
      <c r="TOO26"/>
      <c r="TOP26"/>
      <c r="TOQ26"/>
      <c r="TOR26"/>
      <c r="TOS26"/>
      <c r="TOT26"/>
      <c r="TOU26"/>
      <c r="TOV26"/>
      <c r="TOW26"/>
      <c r="TOX26"/>
      <c r="TOY26"/>
      <c r="TOZ26"/>
      <c r="TPA26"/>
      <c r="TPB26"/>
      <c r="TPC26"/>
      <c r="TPD26"/>
      <c r="TPE26"/>
      <c r="TPF26"/>
      <c r="TPG26"/>
      <c r="TPH26"/>
      <c r="TPI26"/>
      <c r="TPJ26"/>
      <c r="TPK26"/>
      <c r="TPL26"/>
      <c r="TPM26"/>
      <c r="TPN26"/>
      <c r="TPO26"/>
      <c r="TPP26"/>
      <c r="TPQ26"/>
      <c r="TPR26"/>
      <c r="TPS26"/>
      <c r="TPT26"/>
      <c r="TPU26"/>
      <c r="TPV26"/>
      <c r="TPW26"/>
      <c r="TPX26"/>
      <c r="TPY26"/>
      <c r="TPZ26"/>
      <c r="TQA26"/>
      <c r="TQB26"/>
      <c r="TQC26"/>
      <c r="TQD26"/>
      <c r="TQE26"/>
      <c r="TQF26"/>
      <c r="TQG26"/>
      <c r="TQH26"/>
      <c r="TQI26"/>
      <c r="TQJ26"/>
      <c r="TQK26"/>
      <c r="TQL26"/>
      <c r="TQM26"/>
      <c r="TQN26"/>
      <c r="TQO26"/>
      <c r="TQP26"/>
      <c r="TQQ26"/>
      <c r="TQR26"/>
      <c r="TQS26"/>
      <c r="TQT26"/>
      <c r="TQU26"/>
      <c r="TQV26"/>
      <c r="TQW26"/>
      <c r="TQX26"/>
      <c r="TQY26"/>
      <c r="TQZ26"/>
      <c r="TRA26"/>
      <c r="TRB26"/>
      <c r="TRC26"/>
      <c r="TRD26"/>
      <c r="TRE26"/>
      <c r="TRF26"/>
      <c r="TRG26"/>
      <c r="TRH26"/>
      <c r="TRI26"/>
      <c r="TRJ26"/>
      <c r="TRK26"/>
      <c r="TRL26"/>
      <c r="TRM26"/>
      <c r="TRN26"/>
      <c r="TRO26"/>
      <c r="TRP26"/>
      <c r="TRQ26"/>
      <c r="TRR26"/>
      <c r="TRS26"/>
      <c r="TRT26"/>
      <c r="TRU26"/>
      <c r="TRV26"/>
      <c r="TRW26"/>
      <c r="TRX26"/>
      <c r="TRY26"/>
      <c r="TRZ26"/>
      <c r="TSA26"/>
      <c r="TSB26"/>
      <c r="TSC26"/>
      <c r="TSD26"/>
      <c r="TSE26"/>
      <c r="TSF26"/>
      <c r="TSG26"/>
      <c r="TSH26"/>
      <c r="TSI26"/>
      <c r="TSJ26"/>
      <c r="TSK26"/>
      <c r="TSL26"/>
      <c r="TSM26"/>
      <c r="TSN26"/>
      <c r="TSO26"/>
      <c r="TSP26"/>
      <c r="TSQ26"/>
      <c r="TSR26"/>
      <c r="TSS26"/>
      <c r="TST26"/>
      <c r="TSU26"/>
      <c r="TSV26"/>
      <c r="TSW26"/>
      <c r="TSX26"/>
      <c r="TSY26"/>
      <c r="TSZ26"/>
      <c r="TTA26"/>
      <c r="TTB26"/>
      <c r="TTC26"/>
      <c r="TTD26"/>
      <c r="TTE26"/>
      <c r="TTF26"/>
      <c r="TTG26"/>
      <c r="TTH26"/>
      <c r="TTI26"/>
      <c r="TTJ26"/>
      <c r="TTK26"/>
      <c r="TTL26"/>
      <c r="TTM26"/>
      <c r="TTN26"/>
      <c r="TTO26"/>
      <c r="TTP26"/>
      <c r="TTQ26"/>
      <c r="TTR26"/>
      <c r="TTS26"/>
      <c r="TTT26"/>
      <c r="TTU26"/>
      <c r="TTV26"/>
      <c r="TTW26"/>
      <c r="TTX26"/>
      <c r="TTY26"/>
      <c r="TTZ26"/>
      <c r="TUA26"/>
      <c r="TUB26"/>
      <c r="TUC26"/>
      <c r="TUD26"/>
      <c r="TUE26"/>
      <c r="TUF26"/>
      <c r="TUG26"/>
      <c r="TUH26"/>
      <c r="TUI26"/>
      <c r="TUJ26"/>
      <c r="TUK26"/>
      <c r="TUL26"/>
      <c r="TUM26"/>
      <c r="TUN26"/>
      <c r="TUO26"/>
      <c r="TUP26"/>
      <c r="TUQ26"/>
      <c r="TUR26"/>
      <c r="TUS26"/>
      <c r="TUT26"/>
      <c r="TUU26"/>
      <c r="TUV26"/>
      <c r="TUW26"/>
      <c r="TUX26"/>
      <c r="TUY26"/>
      <c r="TUZ26"/>
      <c r="TVA26"/>
      <c r="TVB26"/>
      <c r="TVC26"/>
      <c r="TVD26"/>
      <c r="TVE26"/>
      <c r="TVF26"/>
      <c r="TVG26"/>
      <c r="TVH26"/>
      <c r="TVI26"/>
      <c r="TVJ26"/>
      <c r="TVK26"/>
      <c r="TVL26"/>
      <c r="TVM26"/>
      <c r="TVN26"/>
      <c r="TVO26"/>
      <c r="TVP26"/>
      <c r="TVQ26"/>
      <c r="TVR26"/>
      <c r="TVS26"/>
      <c r="TVT26"/>
      <c r="TVU26"/>
      <c r="TVV26"/>
      <c r="TVW26"/>
      <c r="TVX26"/>
      <c r="TVY26"/>
      <c r="TVZ26"/>
      <c r="TWA26"/>
      <c r="TWB26"/>
      <c r="TWC26"/>
      <c r="TWD26"/>
      <c r="TWE26"/>
      <c r="TWF26"/>
      <c r="TWG26"/>
      <c r="TWH26"/>
      <c r="TWI26"/>
      <c r="TWJ26"/>
      <c r="TWK26"/>
      <c r="TWL26"/>
      <c r="TWM26"/>
      <c r="TWN26"/>
      <c r="TWO26"/>
      <c r="TWP26"/>
      <c r="TWQ26"/>
      <c r="TWR26"/>
      <c r="TWS26"/>
      <c r="TWT26"/>
      <c r="TWU26"/>
      <c r="TWV26"/>
      <c r="TWW26"/>
      <c r="TWX26"/>
      <c r="TWY26"/>
      <c r="TWZ26"/>
      <c r="TXA26"/>
      <c r="TXB26"/>
      <c r="TXC26"/>
      <c r="TXD26"/>
      <c r="TXE26"/>
      <c r="TXF26"/>
      <c r="TXG26"/>
      <c r="TXH26"/>
      <c r="TXI26"/>
      <c r="TXJ26"/>
      <c r="TXK26"/>
      <c r="TXL26"/>
      <c r="TXM26"/>
      <c r="TXN26"/>
      <c r="TXO26"/>
      <c r="TXP26"/>
      <c r="TXQ26"/>
      <c r="TXR26"/>
      <c r="TXS26"/>
      <c r="TXT26"/>
      <c r="TXU26"/>
      <c r="TXV26"/>
      <c r="TXW26"/>
      <c r="TXX26"/>
      <c r="TXY26"/>
      <c r="TXZ26"/>
      <c r="TYA26"/>
      <c r="TYB26"/>
      <c r="TYC26"/>
      <c r="TYD26"/>
      <c r="TYE26"/>
      <c r="TYF26"/>
      <c r="TYG26"/>
      <c r="TYH26"/>
      <c r="TYI26"/>
      <c r="TYJ26"/>
      <c r="TYK26"/>
      <c r="TYL26"/>
      <c r="TYM26"/>
      <c r="TYN26"/>
      <c r="TYO26"/>
      <c r="TYP26"/>
      <c r="TYQ26"/>
      <c r="TYR26"/>
      <c r="TYS26"/>
      <c r="TYT26"/>
      <c r="TYU26"/>
      <c r="TYV26"/>
      <c r="TYW26"/>
      <c r="TYX26"/>
      <c r="TYY26"/>
      <c r="TYZ26"/>
      <c r="TZA26"/>
      <c r="TZB26"/>
      <c r="TZC26"/>
      <c r="TZD26"/>
      <c r="TZE26"/>
      <c r="TZF26"/>
      <c r="TZG26"/>
      <c r="TZH26"/>
      <c r="TZI26"/>
      <c r="TZJ26"/>
      <c r="TZK26"/>
      <c r="TZL26"/>
      <c r="TZM26"/>
      <c r="TZN26"/>
      <c r="TZO26"/>
      <c r="TZP26"/>
      <c r="TZQ26"/>
      <c r="TZR26"/>
      <c r="TZS26"/>
      <c r="TZT26"/>
      <c r="TZU26"/>
      <c r="TZV26"/>
      <c r="TZW26"/>
      <c r="TZX26"/>
      <c r="TZY26"/>
      <c r="TZZ26"/>
      <c r="UAA26"/>
      <c r="UAB26"/>
      <c r="UAC26"/>
      <c r="UAD26"/>
      <c r="UAE26"/>
      <c r="UAF26"/>
      <c r="UAG26"/>
      <c r="UAH26"/>
      <c r="UAI26"/>
      <c r="UAJ26"/>
      <c r="UAK26"/>
      <c r="UAL26"/>
      <c r="UAM26"/>
      <c r="UAN26"/>
      <c r="UAO26"/>
      <c r="UAP26"/>
      <c r="UAQ26"/>
      <c r="UAR26"/>
      <c r="UAS26"/>
      <c r="UAT26"/>
      <c r="UAU26"/>
      <c r="UAV26"/>
      <c r="UAW26"/>
      <c r="UAX26"/>
      <c r="UAY26"/>
      <c r="UAZ26"/>
      <c r="UBA26"/>
      <c r="UBB26"/>
      <c r="UBC26"/>
      <c r="UBD26"/>
      <c r="UBE26"/>
      <c r="UBF26"/>
      <c r="UBG26"/>
      <c r="UBH26"/>
      <c r="UBI26"/>
      <c r="UBJ26"/>
      <c r="UBK26"/>
      <c r="UBL26"/>
      <c r="UBM26"/>
      <c r="UBN26"/>
      <c r="UBO26"/>
      <c r="UBP26"/>
      <c r="UBQ26"/>
      <c r="UBR26"/>
      <c r="UBS26"/>
      <c r="UBT26"/>
      <c r="UBU26"/>
      <c r="UBV26"/>
      <c r="UBW26"/>
      <c r="UBX26"/>
      <c r="UBY26"/>
      <c r="UBZ26"/>
      <c r="UCA26"/>
      <c r="UCB26"/>
      <c r="UCC26"/>
      <c r="UCD26"/>
      <c r="UCE26"/>
      <c r="UCF26"/>
      <c r="UCG26"/>
      <c r="UCH26"/>
      <c r="UCI26"/>
      <c r="UCJ26"/>
      <c r="UCK26"/>
      <c r="UCL26"/>
      <c r="UCM26"/>
      <c r="UCN26"/>
      <c r="UCO26"/>
      <c r="UCP26"/>
      <c r="UCQ26"/>
      <c r="UCR26"/>
      <c r="UCS26"/>
      <c r="UCT26"/>
      <c r="UCU26"/>
      <c r="UCV26"/>
      <c r="UCW26"/>
      <c r="UCX26"/>
      <c r="UCY26"/>
      <c r="UCZ26"/>
      <c r="UDA26"/>
      <c r="UDB26"/>
      <c r="UDC26"/>
      <c r="UDD26"/>
      <c r="UDE26"/>
      <c r="UDF26"/>
      <c r="UDG26"/>
      <c r="UDH26"/>
      <c r="UDI26"/>
      <c r="UDJ26"/>
      <c r="UDK26"/>
      <c r="UDL26"/>
      <c r="UDM26"/>
      <c r="UDN26"/>
      <c r="UDO26"/>
      <c r="UDP26"/>
      <c r="UDQ26"/>
      <c r="UDR26"/>
      <c r="UDS26"/>
      <c r="UDT26"/>
      <c r="UDU26"/>
      <c r="UDV26"/>
      <c r="UDW26"/>
      <c r="UDX26"/>
      <c r="UDY26"/>
      <c r="UDZ26"/>
      <c r="UEA26"/>
      <c r="UEB26"/>
      <c r="UEC26"/>
      <c r="UED26"/>
      <c r="UEE26"/>
      <c r="UEF26"/>
      <c r="UEG26"/>
      <c r="UEH26"/>
      <c r="UEI26"/>
      <c r="UEJ26"/>
      <c r="UEK26"/>
      <c r="UEL26"/>
      <c r="UEM26"/>
      <c r="UEN26"/>
      <c r="UEO26"/>
      <c r="UEP26"/>
      <c r="UEQ26"/>
      <c r="UER26"/>
      <c r="UES26"/>
      <c r="UET26"/>
      <c r="UEU26"/>
      <c r="UEV26"/>
      <c r="UEW26"/>
      <c r="UEX26"/>
      <c r="UEY26"/>
      <c r="UEZ26"/>
      <c r="UFA26"/>
      <c r="UFB26"/>
      <c r="UFC26"/>
      <c r="UFD26"/>
      <c r="UFE26"/>
      <c r="UFF26"/>
      <c r="UFG26"/>
      <c r="UFH26"/>
      <c r="UFI26"/>
      <c r="UFJ26"/>
      <c r="UFK26"/>
      <c r="UFL26"/>
      <c r="UFM26"/>
      <c r="UFN26"/>
      <c r="UFO26"/>
      <c r="UFP26"/>
      <c r="UFQ26"/>
      <c r="UFR26"/>
      <c r="UFS26"/>
      <c r="UFT26"/>
      <c r="UFU26"/>
      <c r="UFV26"/>
      <c r="UFW26"/>
      <c r="UFX26"/>
      <c r="UFY26"/>
      <c r="UFZ26"/>
      <c r="UGA26"/>
      <c r="UGB26"/>
      <c r="UGC26"/>
      <c r="UGD26"/>
      <c r="UGE26"/>
      <c r="UGF26"/>
      <c r="UGG26"/>
      <c r="UGH26"/>
      <c r="UGI26"/>
      <c r="UGJ26"/>
      <c r="UGK26"/>
      <c r="UGL26"/>
      <c r="UGM26"/>
      <c r="UGN26"/>
      <c r="UGO26"/>
      <c r="UGP26"/>
      <c r="UGQ26"/>
      <c r="UGR26"/>
      <c r="UGS26"/>
      <c r="UGT26"/>
      <c r="UGU26"/>
      <c r="UGV26"/>
      <c r="UGW26"/>
      <c r="UGX26"/>
      <c r="UGY26"/>
      <c r="UGZ26"/>
      <c r="UHA26"/>
      <c r="UHB26"/>
      <c r="UHC26"/>
      <c r="UHD26"/>
      <c r="UHE26"/>
      <c r="UHF26"/>
      <c r="UHG26"/>
      <c r="UHH26"/>
      <c r="UHI26"/>
      <c r="UHJ26"/>
      <c r="UHK26"/>
      <c r="UHL26"/>
      <c r="UHM26"/>
      <c r="UHN26"/>
      <c r="UHO26"/>
      <c r="UHP26"/>
      <c r="UHQ26"/>
      <c r="UHR26"/>
      <c r="UHS26"/>
      <c r="UHT26"/>
      <c r="UHU26"/>
      <c r="UHV26"/>
      <c r="UHW26"/>
      <c r="UHX26"/>
      <c r="UHY26"/>
      <c r="UHZ26"/>
      <c r="UIA26"/>
      <c r="UIB26"/>
      <c r="UIC26"/>
      <c r="UID26"/>
      <c r="UIE26"/>
      <c r="UIF26"/>
      <c r="UIG26"/>
      <c r="UIH26"/>
      <c r="UII26"/>
      <c r="UIJ26"/>
      <c r="UIK26"/>
      <c r="UIL26"/>
      <c r="UIM26"/>
      <c r="UIN26"/>
      <c r="UIO26"/>
      <c r="UIP26"/>
      <c r="UIQ26"/>
      <c r="UIR26"/>
      <c r="UIS26"/>
      <c r="UIT26"/>
      <c r="UIU26"/>
      <c r="UIV26"/>
      <c r="UIW26"/>
      <c r="UIX26"/>
      <c r="UIY26"/>
      <c r="UIZ26"/>
      <c r="UJA26"/>
      <c r="UJB26"/>
      <c r="UJC26"/>
      <c r="UJD26"/>
      <c r="UJE26"/>
      <c r="UJF26"/>
      <c r="UJG26"/>
      <c r="UJH26"/>
      <c r="UJI26"/>
      <c r="UJJ26"/>
      <c r="UJK26"/>
      <c r="UJL26"/>
      <c r="UJM26"/>
      <c r="UJN26"/>
      <c r="UJO26"/>
      <c r="UJP26"/>
      <c r="UJQ26"/>
      <c r="UJR26"/>
      <c r="UJS26"/>
      <c r="UJT26"/>
      <c r="UJU26"/>
      <c r="UJV26"/>
      <c r="UJW26"/>
      <c r="UJX26"/>
      <c r="UJY26"/>
      <c r="UJZ26"/>
      <c r="UKA26"/>
      <c r="UKB26"/>
      <c r="UKC26"/>
      <c r="UKD26"/>
      <c r="UKE26"/>
      <c r="UKF26"/>
      <c r="UKG26"/>
      <c r="UKH26"/>
      <c r="UKI26"/>
      <c r="UKJ26"/>
      <c r="UKK26"/>
      <c r="UKL26"/>
      <c r="UKM26"/>
      <c r="UKN26"/>
      <c r="UKO26"/>
      <c r="UKP26"/>
      <c r="UKQ26"/>
      <c r="UKR26"/>
      <c r="UKS26"/>
      <c r="UKT26"/>
      <c r="UKU26"/>
      <c r="UKV26"/>
      <c r="UKW26"/>
      <c r="UKX26"/>
      <c r="UKY26"/>
      <c r="UKZ26"/>
      <c r="ULA26"/>
      <c r="ULB26"/>
      <c r="ULC26"/>
      <c r="ULD26"/>
      <c r="ULE26"/>
      <c r="ULF26"/>
      <c r="ULG26"/>
      <c r="ULH26"/>
      <c r="ULI26"/>
      <c r="ULJ26"/>
      <c r="ULK26"/>
      <c r="ULL26"/>
      <c r="ULM26"/>
      <c r="ULN26"/>
      <c r="ULO26"/>
      <c r="ULP26"/>
      <c r="ULQ26"/>
      <c r="ULR26"/>
      <c r="ULS26"/>
      <c r="ULT26"/>
      <c r="ULU26"/>
      <c r="ULV26"/>
      <c r="ULW26"/>
      <c r="ULX26"/>
      <c r="ULY26"/>
      <c r="ULZ26"/>
      <c r="UMA26"/>
      <c r="UMB26"/>
      <c r="UMC26"/>
      <c r="UMD26"/>
      <c r="UME26"/>
      <c r="UMF26"/>
      <c r="UMG26"/>
      <c r="UMH26"/>
      <c r="UMI26"/>
      <c r="UMJ26"/>
      <c r="UMK26"/>
      <c r="UML26"/>
      <c r="UMM26"/>
      <c r="UMN26"/>
      <c r="UMO26"/>
      <c r="UMP26"/>
      <c r="UMQ26"/>
      <c r="UMR26"/>
      <c r="UMS26"/>
      <c r="UMT26"/>
      <c r="UMU26"/>
      <c r="UMV26"/>
      <c r="UMW26"/>
      <c r="UMX26"/>
      <c r="UMY26"/>
      <c r="UMZ26"/>
      <c r="UNA26"/>
      <c r="UNB26"/>
      <c r="UNC26"/>
      <c r="UND26"/>
      <c r="UNE26"/>
      <c r="UNF26"/>
      <c r="UNG26"/>
      <c r="UNH26"/>
      <c r="UNI26"/>
      <c r="UNJ26"/>
      <c r="UNK26"/>
      <c r="UNL26"/>
      <c r="UNM26"/>
      <c r="UNN26"/>
      <c r="UNO26"/>
      <c r="UNP26"/>
      <c r="UNQ26"/>
      <c r="UNR26"/>
      <c r="UNS26"/>
      <c r="UNT26"/>
      <c r="UNU26"/>
      <c r="UNV26"/>
      <c r="UNW26"/>
      <c r="UNX26"/>
      <c r="UNY26"/>
      <c r="UNZ26"/>
      <c r="UOA26"/>
      <c r="UOB26"/>
      <c r="UOC26"/>
      <c r="UOD26"/>
      <c r="UOE26"/>
      <c r="UOF26"/>
      <c r="UOG26"/>
      <c r="UOH26"/>
      <c r="UOI26"/>
      <c r="UOJ26"/>
      <c r="UOK26"/>
      <c r="UOL26"/>
      <c r="UOM26"/>
      <c r="UON26"/>
      <c r="UOO26"/>
      <c r="UOP26"/>
      <c r="UOQ26"/>
      <c r="UOR26"/>
      <c r="UOS26"/>
      <c r="UOT26"/>
      <c r="UOU26"/>
      <c r="UOV26"/>
      <c r="UOW26"/>
      <c r="UOX26"/>
      <c r="UOY26"/>
      <c r="UOZ26"/>
      <c r="UPA26"/>
      <c r="UPB26"/>
      <c r="UPC26"/>
      <c r="UPD26"/>
      <c r="UPE26"/>
      <c r="UPF26"/>
      <c r="UPG26"/>
      <c r="UPH26"/>
      <c r="UPI26"/>
      <c r="UPJ26"/>
      <c r="UPK26"/>
      <c r="UPL26"/>
      <c r="UPM26"/>
      <c r="UPN26"/>
      <c r="UPO26"/>
      <c r="UPP26"/>
      <c r="UPQ26"/>
      <c r="UPR26"/>
      <c r="UPS26"/>
      <c r="UPT26"/>
      <c r="UPU26"/>
      <c r="UPV26"/>
      <c r="UPW26"/>
      <c r="UPX26"/>
      <c r="UPY26"/>
      <c r="UPZ26"/>
      <c r="UQA26"/>
      <c r="UQB26"/>
      <c r="UQC26"/>
      <c r="UQD26"/>
      <c r="UQE26"/>
      <c r="UQF26"/>
      <c r="UQG26"/>
      <c r="UQH26"/>
      <c r="UQI26"/>
      <c r="UQJ26"/>
      <c r="UQK26"/>
      <c r="UQL26"/>
      <c r="UQM26"/>
      <c r="UQN26"/>
      <c r="UQO26"/>
      <c r="UQP26"/>
      <c r="UQQ26"/>
      <c r="UQR26"/>
      <c r="UQS26"/>
      <c r="UQT26"/>
      <c r="UQU26"/>
      <c r="UQV26"/>
      <c r="UQW26"/>
      <c r="UQX26"/>
      <c r="UQY26"/>
      <c r="UQZ26"/>
      <c r="URA26"/>
      <c r="URB26"/>
      <c r="URC26"/>
      <c r="URD26"/>
      <c r="URE26"/>
      <c r="URF26"/>
      <c r="URG26"/>
      <c r="URH26"/>
      <c r="URI26"/>
      <c r="URJ26"/>
      <c r="URK26"/>
      <c r="URL26"/>
      <c r="URM26"/>
      <c r="URN26"/>
      <c r="URO26"/>
      <c r="URP26"/>
      <c r="URQ26"/>
      <c r="URR26"/>
      <c r="URS26"/>
      <c r="URT26"/>
      <c r="URU26"/>
      <c r="URV26"/>
      <c r="URW26"/>
      <c r="URX26"/>
      <c r="URY26"/>
      <c r="URZ26"/>
      <c r="USA26"/>
      <c r="USB26"/>
      <c r="USC26"/>
      <c r="USD26"/>
      <c r="USE26"/>
      <c r="USF26"/>
      <c r="USG26"/>
      <c r="USH26"/>
      <c r="USI26"/>
      <c r="USJ26"/>
      <c r="USK26"/>
      <c r="USL26"/>
      <c r="USM26"/>
      <c r="USN26"/>
      <c r="USO26"/>
      <c r="USP26"/>
      <c r="USQ26"/>
      <c r="USR26"/>
      <c r="USS26"/>
      <c r="UST26"/>
      <c r="USU26"/>
      <c r="USV26"/>
      <c r="USW26"/>
      <c r="USX26"/>
      <c r="USY26"/>
      <c r="USZ26"/>
      <c r="UTA26"/>
      <c r="UTB26"/>
      <c r="UTC26"/>
      <c r="UTD26"/>
      <c r="UTE26"/>
      <c r="UTF26"/>
      <c r="UTG26"/>
      <c r="UTH26"/>
      <c r="UTI26"/>
      <c r="UTJ26"/>
      <c r="UTK26"/>
      <c r="UTL26"/>
      <c r="UTM26"/>
      <c r="UTN26"/>
      <c r="UTO26"/>
      <c r="UTP26"/>
      <c r="UTQ26"/>
      <c r="UTR26"/>
      <c r="UTS26"/>
      <c r="UTT26"/>
      <c r="UTU26"/>
      <c r="UTV26"/>
      <c r="UTW26"/>
      <c r="UTX26"/>
      <c r="UTY26"/>
      <c r="UTZ26"/>
      <c r="UUA26"/>
      <c r="UUB26"/>
      <c r="UUC26"/>
      <c r="UUD26"/>
      <c r="UUE26"/>
      <c r="UUF26"/>
      <c r="UUG26"/>
      <c r="UUH26"/>
      <c r="UUI26"/>
      <c r="UUJ26"/>
      <c r="UUK26"/>
      <c r="UUL26"/>
      <c r="UUM26"/>
      <c r="UUN26"/>
      <c r="UUO26"/>
      <c r="UUP26"/>
      <c r="UUQ26"/>
      <c r="UUR26"/>
      <c r="UUS26"/>
      <c r="UUT26"/>
      <c r="UUU26"/>
      <c r="UUV26"/>
      <c r="UUW26"/>
      <c r="UUX26"/>
      <c r="UUY26"/>
      <c r="UUZ26"/>
      <c r="UVA26"/>
      <c r="UVB26"/>
      <c r="UVC26"/>
      <c r="UVD26"/>
      <c r="UVE26"/>
      <c r="UVF26"/>
      <c r="UVG26"/>
      <c r="UVH26"/>
      <c r="UVI26"/>
      <c r="UVJ26"/>
      <c r="UVK26"/>
      <c r="UVL26"/>
      <c r="UVM26"/>
      <c r="UVN26"/>
      <c r="UVO26"/>
      <c r="UVP26"/>
      <c r="UVQ26"/>
      <c r="UVR26"/>
      <c r="UVS26"/>
      <c r="UVT26"/>
      <c r="UVU26"/>
      <c r="UVV26"/>
      <c r="UVW26"/>
      <c r="UVX26"/>
      <c r="UVY26"/>
      <c r="UVZ26"/>
      <c r="UWA26"/>
      <c r="UWB26"/>
      <c r="UWC26"/>
      <c r="UWD26"/>
      <c r="UWE26"/>
      <c r="UWF26"/>
      <c r="UWG26"/>
      <c r="UWH26"/>
      <c r="UWI26"/>
      <c r="UWJ26"/>
      <c r="UWK26"/>
      <c r="UWL26"/>
      <c r="UWM26"/>
      <c r="UWN26"/>
      <c r="UWO26"/>
      <c r="UWP26"/>
      <c r="UWQ26"/>
      <c r="UWR26"/>
      <c r="UWS26"/>
      <c r="UWT26"/>
      <c r="UWU26"/>
      <c r="UWV26"/>
      <c r="UWW26"/>
      <c r="UWX26"/>
      <c r="UWY26"/>
      <c r="UWZ26"/>
      <c r="UXA26"/>
      <c r="UXB26"/>
      <c r="UXC26"/>
      <c r="UXD26"/>
      <c r="UXE26"/>
      <c r="UXF26"/>
      <c r="UXG26"/>
      <c r="UXH26"/>
      <c r="UXI26"/>
      <c r="UXJ26"/>
      <c r="UXK26"/>
      <c r="UXL26"/>
      <c r="UXM26"/>
      <c r="UXN26"/>
      <c r="UXO26"/>
      <c r="UXP26"/>
      <c r="UXQ26"/>
      <c r="UXR26"/>
      <c r="UXS26"/>
      <c r="UXT26"/>
      <c r="UXU26"/>
      <c r="UXV26"/>
      <c r="UXW26"/>
      <c r="UXX26"/>
      <c r="UXY26"/>
      <c r="UXZ26"/>
      <c r="UYA26"/>
      <c r="UYB26"/>
      <c r="UYC26"/>
      <c r="UYD26"/>
      <c r="UYE26"/>
      <c r="UYF26"/>
      <c r="UYG26"/>
      <c r="UYH26"/>
      <c r="UYI26"/>
      <c r="UYJ26"/>
      <c r="UYK26"/>
      <c r="UYL26"/>
      <c r="UYM26"/>
      <c r="UYN26"/>
      <c r="UYO26"/>
      <c r="UYP26"/>
      <c r="UYQ26"/>
      <c r="UYR26"/>
      <c r="UYS26"/>
      <c r="UYT26"/>
      <c r="UYU26"/>
      <c r="UYV26"/>
      <c r="UYW26"/>
      <c r="UYX26"/>
      <c r="UYY26"/>
      <c r="UYZ26"/>
      <c r="UZA26"/>
      <c r="UZB26"/>
      <c r="UZC26"/>
      <c r="UZD26"/>
      <c r="UZE26"/>
      <c r="UZF26"/>
      <c r="UZG26"/>
      <c r="UZH26"/>
      <c r="UZI26"/>
      <c r="UZJ26"/>
      <c r="UZK26"/>
      <c r="UZL26"/>
      <c r="UZM26"/>
      <c r="UZN26"/>
      <c r="UZO26"/>
      <c r="UZP26"/>
      <c r="UZQ26"/>
      <c r="UZR26"/>
      <c r="UZS26"/>
      <c r="UZT26"/>
      <c r="UZU26"/>
      <c r="UZV26"/>
      <c r="UZW26"/>
      <c r="UZX26"/>
      <c r="UZY26"/>
      <c r="UZZ26"/>
      <c r="VAA26"/>
      <c r="VAB26"/>
      <c r="VAC26"/>
      <c r="VAD26"/>
      <c r="VAE26"/>
      <c r="VAF26"/>
      <c r="VAG26"/>
      <c r="VAH26"/>
      <c r="VAI26"/>
      <c r="VAJ26"/>
      <c r="VAK26"/>
      <c r="VAL26"/>
      <c r="VAM26"/>
      <c r="VAN26"/>
      <c r="VAO26"/>
      <c r="VAP26"/>
      <c r="VAQ26"/>
      <c r="VAR26"/>
      <c r="VAS26"/>
      <c r="VAT26"/>
      <c r="VAU26"/>
      <c r="VAV26"/>
      <c r="VAW26"/>
      <c r="VAX26"/>
      <c r="VAY26"/>
      <c r="VAZ26"/>
      <c r="VBA26"/>
      <c r="VBB26"/>
      <c r="VBC26"/>
      <c r="VBD26"/>
      <c r="VBE26"/>
      <c r="VBF26"/>
      <c r="VBG26"/>
      <c r="VBH26"/>
      <c r="VBI26"/>
      <c r="VBJ26"/>
      <c r="VBK26"/>
      <c r="VBL26"/>
      <c r="VBM26"/>
      <c r="VBN26"/>
      <c r="VBO26"/>
      <c r="VBP26"/>
      <c r="VBQ26"/>
      <c r="VBR26"/>
      <c r="VBS26"/>
      <c r="VBT26"/>
      <c r="VBU26"/>
      <c r="VBV26"/>
      <c r="VBW26"/>
      <c r="VBX26"/>
      <c r="VBY26"/>
      <c r="VBZ26"/>
      <c r="VCA26"/>
      <c r="VCB26"/>
      <c r="VCC26"/>
      <c r="VCD26"/>
      <c r="VCE26"/>
      <c r="VCF26"/>
      <c r="VCG26"/>
      <c r="VCH26"/>
      <c r="VCI26"/>
      <c r="VCJ26"/>
      <c r="VCK26"/>
      <c r="VCL26"/>
      <c r="VCM26"/>
      <c r="VCN26"/>
      <c r="VCO26"/>
      <c r="VCP26"/>
      <c r="VCQ26"/>
      <c r="VCR26"/>
      <c r="VCS26"/>
      <c r="VCT26"/>
      <c r="VCU26"/>
      <c r="VCV26"/>
      <c r="VCW26"/>
      <c r="VCX26"/>
      <c r="VCY26"/>
      <c r="VCZ26"/>
      <c r="VDA26"/>
      <c r="VDB26"/>
      <c r="VDC26"/>
      <c r="VDD26"/>
      <c r="VDE26"/>
      <c r="VDF26"/>
      <c r="VDG26"/>
      <c r="VDH26"/>
      <c r="VDI26"/>
      <c r="VDJ26"/>
      <c r="VDK26"/>
      <c r="VDL26"/>
      <c r="VDM26"/>
      <c r="VDN26"/>
      <c r="VDO26"/>
      <c r="VDP26"/>
      <c r="VDQ26"/>
      <c r="VDR26"/>
      <c r="VDS26"/>
      <c r="VDT26"/>
      <c r="VDU26"/>
      <c r="VDV26"/>
      <c r="VDW26"/>
      <c r="VDX26"/>
      <c r="VDY26"/>
      <c r="VDZ26"/>
      <c r="VEA26"/>
      <c r="VEB26"/>
      <c r="VEC26"/>
      <c r="VED26"/>
      <c r="VEE26"/>
      <c r="VEF26"/>
      <c r="VEG26"/>
      <c r="VEH26"/>
      <c r="VEI26"/>
      <c r="VEJ26"/>
      <c r="VEK26"/>
      <c r="VEL26"/>
      <c r="VEM26"/>
      <c r="VEN26"/>
      <c r="VEO26"/>
      <c r="VEP26"/>
      <c r="VEQ26"/>
      <c r="VER26"/>
      <c r="VES26"/>
      <c r="VET26"/>
      <c r="VEU26"/>
      <c r="VEV26"/>
      <c r="VEW26"/>
      <c r="VEX26"/>
      <c r="VEY26"/>
      <c r="VEZ26"/>
      <c r="VFA26"/>
      <c r="VFB26"/>
      <c r="VFC26"/>
      <c r="VFD26"/>
      <c r="VFE26"/>
      <c r="VFF26"/>
      <c r="VFG26"/>
      <c r="VFH26"/>
      <c r="VFI26"/>
      <c r="VFJ26"/>
      <c r="VFK26"/>
      <c r="VFL26"/>
      <c r="VFM26"/>
      <c r="VFN26"/>
      <c r="VFO26"/>
      <c r="VFP26"/>
      <c r="VFQ26"/>
      <c r="VFR26"/>
      <c r="VFS26"/>
      <c r="VFT26"/>
      <c r="VFU26"/>
      <c r="VFV26"/>
      <c r="VFW26"/>
      <c r="VFX26"/>
      <c r="VFY26"/>
      <c r="VFZ26"/>
      <c r="VGA26"/>
      <c r="VGB26"/>
      <c r="VGC26"/>
      <c r="VGD26"/>
      <c r="VGE26"/>
      <c r="VGF26"/>
      <c r="VGG26"/>
      <c r="VGH26"/>
      <c r="VGI26"/>
      <c r="VGJ26"/>
      <c r="VGK26"/>
      <c r="VGL26"/>
      <c r="VGM26"/>
      <c r="VGN26"/>
      <c r="VGO26"/>
      <c r="VGP26"/>
      <c r="VGQ26"/>
      <c r="VGR26"/>
      <c r="VGS26"/>
      <c r="VGT26"/>
      <c r="VGU26"/>
      <c r="VGV26"/>
      <c r="VGW26"/>
      <c r="VGX26"/>
      <c r="VGY26"/>
      <c r="VGZ26"/>
      <c r="VHA26"/>
      <c r="VHB26"/>
      <c r="VHC26"/>
      <c r="VHD26"/>
      <c r="VHE26"/>
      <c r="VHF26"/>
      <c r="VHG26"/>
      <c r="VHH26"/>
      <c r="VHI26"/>
      <c r="VHJ26"/>
      <c r="VHK26"/>
      <c r="VHL26"/>
      <c r="VHM26"/>
      <c r="VHN26"/>
      <c r="VHO26"/>
      <c r="VHP26"/>
      <c r="VHQ26"/>
      <c r="VHR26"/>
      <c r="VHS26"/>
      <c r="VHT26"/>
      <c r="VHU26"/>
      <c r="VHV26"/>
      <c r="VHW26"/>
      <c r="VHX26"/>
      <c r="VHY26"/>
      <c r="VHZ26"/>
      <c r="VIA26"/>
      <c r="VIB26"/>
      <c r="VIC26"/>
      <c r="VID26"/>
      <c r="VIE26"/>
      <c r="VIF26"/>
      <c r="VIG26"/>
      <c r="VIH26"/>
      <c r="VII26"/>
      <c r="VIJ26"/>
      <c r="VIK26"/>
      <c r="VIL26"/>
      <c r="VIM26"/>
      <c r="VIN26"/>
      <c r="VIO26"/>
      <c r="VIP26"/>
      <c r="VIQ26"/>
      <c r="VIR26"/>
      <c r="VIS26"/>
      <c r="VIT26"/>
      <c r="VIU26"/>
      <c r="VIV26"/>
      <c r="VIW26"/>
      <c r="VIX26"/>
      <c r="VIY26"/>
      <c r="VIZ26"/>
      <c r="VJA26"/>
      <c r="VJB26"/>
      <c r="VJC26"/>
      <c r="VJD26"/>
      <c r="VJE26"/>
      <c r="VJF26"/>
      <c r="VJG26"/>
      <c r="VJH26"/>
      <c r="VJI26"/>
      <c r="VJJ26"/>
      <c r="VJK26"/>
      <c r="VJL26"/>
      <c r="VJM26"/>
      <c r="VJN26"/>
      <c r="VJO26"/>
      <c r="VJP26"/>
      <c r="VJQ26"/>
      <c r="VJR26"/>
      <c r="VJS26"/>
      <c r="VJT26"/>
      <c r="VJU26"/>
      <c r="VJV26"/>
      <c r="VJW26"/>
      <c r="VJX26"/>
      <c r="VJY26"/>
      <c r="VJZ26"/>
      <c r="VKA26"/>
      <c r="VKB26"/>
      <c r="VKC26"/>
      <c r="VKD26"/>
      <c r="VKE26"/>
      <c r="VKF26"/>
      <c r="VKG26"/>
      <c r="VKH26"/>
      <c r="VKI26"/>
      <c r="VKJ26"/>
      <c r="VKK26"/>
      <c r="VKL26"/>
      <c r="VKM26"/>
      <c r="VKN26"/>
      <c r="VKO26"/>
      <c r="VKP26"/>
      <c r="VKQ26"/>
      <c r="VKR26"/>
      <c r="VKS26"/>
      <c r="VKT26"/>
      <c r="VKU26"/>
      <c r="VKV26"/>
      <c r="VKW26"/>
      <c r="VKX26"/>
      <c r="VKY26"/>
      <c r="VKZ26"/>
      <c r="VLA26"/>
      <c r="VLB26"/>
      <c r="VLC26"/>
      <c r="VLD26"/>
      <c r="VLE26"/>
      <c r="VLF26"/>
      <c r="VLG26"/>
      <c r="VLH26"/>
      <c r="VLI26"/>
      <c r="VLJ26"/>
      <c r="VLK26"/>
      <c r="VLL26"/>
      <c r="VLM26"/>
      <c r="VLN26"/>
      <c r="VLO26"/>
      <c r="VLP26"/>
      <c r="VLQ26"/>
      <c r="VLR26"/>
      <c r="VLS26"/>
      <c r="VLT26"/>
      <c r="VLU26"/>
      <c r="VLV26"/>
      <c r="VLW26"/>
      <c r="VLX26"/>
      <c r="VLY26"/>
      <c r="VLZ26"/>
      <c r="VMA26"/>
      <c r="VMB26"/>
      <c r="VMC26"/>
      <c r="VMD26"/>
      <c r="VME26"/>
      <c r="VMF26"/>
      <c r="VMG26"/>
      <c r="VMH26"/>
      <c r="VMI26"/>
      <c r="VMJ26"/>
      <c r="VMK26"/>
      <c r="VML26"/>
      <c r="VMM26"/>
      <c r="VMN26"/>
      <c r="VMO26"/>
      <c r="VMP26"/>
      <c r="VMQ26"/>
      <c r="VMR26"/>
      <c r="VMS26"/>
      <c r="VMT26"/>
      <c r="VMU26"/>
      <c r="VMV26"/>
      <c r="VMW26"/>
      <c r="VMX26"/>
      <c r="VMY26"/>
      <c r="VMZ26"/>
      <c r="VNA26"/>
      <c r="VNB26"/>
      <c r="VNC26"/>
      <c r="VND26"/>
      <c r="VNE26"/>
      <c r="VNF26"/>
      <c r="VNG26"/>
      <c r="VNH26"/>
      <c r="VNI26"/>
      <c r="VNJ26"/>
      <c r="VNK26"/>
      <c r="VNL26"/>
      <c r="VNM26"/>
      <c r="VNN26"/>
      <c r="VNO26"/>
      <c r="VNP26"/>
      <c r="VNQ26"/>
      <c r="VNR26"/>
      <c r="VNS26"/>
      <c r="VNT26"/>
      <c r="VNU26"/>
      <c r="VNV26"/>
      <c r="VNW26"/>
      <c r="VNX26"/>
      <c r="VNY26"/>
      <c r="VNZ26"/>
      <c r="VOA26"/>
      <c r="VOB26"/>
      <c r="VOC26"/>
      <c r="VOD26"/>
      <c r="VOE26"/>
      <c r="VOF26"/>
      <c r="VOG26"/>
      <c r="VOH26"/>
      <c r="VOI26"/>
      <c r="VOJ26"/>
      <c r="VOK26"/>
      <c r="VOL26"/>
      <c r="VOM26"/>
      <c r="VON26"/>
      <c r="VOO26"/>
      <c r="VOP26"/>
      <c r="VOQ26"/>
      <c r="VOR26"/>
      <c r="VOS26"/>
      <c r="VOT26"/>
      <c r="VOU26"/>
      <c r="VOV26"/>
      <c r="VOW26"/>
      <c r="VOX26"/>
      <c r="VOY26"/>
      <c r="VOZ26"/>
      <c r="VPA26"/>
      <c r="VPB26"/>
      <c r="VPC26"/>
      <c r="VPD26"/>
      <c r="VPE26"/>
      <c r="VPF26"/>
      <c r="VPG26"/>
      <c r="VPH26"/>
      <c r="VPI26"/>
      <c r="VPJ26"/>
      <c r="VPK26"/>
      <c r="VPL26"/>
      <c r="VPM26"/>
      <c r="VPN26"/>
      <c r="VPO26"/>
      <c r="VPP26"/>
      <c r="VPQ26"/>
      <c r="VPR26"/>
      <c r="VPS26"/>
      <c r="VPT26"/>
      <c r="VPU26"/>
      <c r="VPV26"/>
      <c r="VPW26"/>
      <c r="VPX26"/>
      <c r="VPY26"/>
      <c r="VPZ26"/>
      <c r="VQA26"/>
      <c r="VQB26"/>
      <c r="VQC26"/>
      <c r="VQD26"/>
      <c r="VQE26"/>
      <c r="VQF26"/>
      <c r="VQG26"/>
      <c r="VQH26"/>
      <c r="VQI26"/>
      <c r="VQJ26"/>
      <c r="VQK26"/>
      <c r="VQL26"/>
      <c r="VQM26"/>
      <c r="VQN26"/>
      <c r="VQO26"/>
      <c r="VQP26"/>
      <c r="VQQ26"/>
      <c r="VQR26"/>
      <c r="VQS26"/>
      <c r="VQT26"/>
      <c r="VQU26"/>
      <c r="VQV26"/>
      <c r="VQW26"/>
      <c r="VQX26"/>
      <c r="VQY26"/>
      <c r="VQZ26"/>
      <c r="VRA26"/>
      <c r="VRB26"/>
      <c r="VRC26"/>
      <c r="VRD26"/>
      <c r="VRE26"/>
      <c r="VRF26"/>
      <c r="VRG26"/>
      <c r="VRH26"/>
      <c r="VRI26"/>
      <c r="VRJ26"/>
      <c r="VRK26"/>
      <c r="VRL26"/>
      <c r="VRM26"/>
      <c r="VRN26"/>
      <c r="VRO26"/>
      <c r="VRP26"/>
      <c r="VRQ26"/>
      <c r="VRR26"/>
      <c r="VRS26"/>
      <c r="VRT26"/>
      <c r="VRU26"/>
      <c r="VRV26"/>
      <c r="VRW26"/>
      <c r="VRX26"/>
      <c r="VRY26"/>
      <c r="VRZ26"/>
      <c r="VSA26"/>
      <c r="VSB26"/>
      <c r="VSC26"/>
      <c r="VSD26"/>
      <c r="VSE26"/>
      <c r="VSF26"/>
      <c r="VSG26"/>
      <c r="VSH26"/>
      <c r="VSI26"/>
      <c r="VSJ26"/>
      <c r="VSK26"/>
      <c r="VSL26"/>
      <c r="VSM26"/>
      <c r="VSN26"/>
      <c r="VSO26"/>
      <c r="VSP26"/>
      <c r="VSQ26"/>
      <c r="VSR26"/>
      <c r="VSS26"/>
      <c r="VST26"/>
      <c r="VSU26"/>
      <c r="VSV26"/>
      <c r="VSW26"/>
      <c r="VSX26"/>
      <c r="VSY26"/>
      <c r="VSZ26"/>
      <c r="VTA26"/>
      <c r="VTB26"/>
      <c r="VTC26"/>
      <c r="VTD26"/>
      <c r="VTE26"/>
      <c r="VTF26"/>
      <c r="VTG26"/>
      <c r="VTH26"/>
      <c r="VTI26"/>
      <c r="VTJ26"/>
      <c r="VTK26"/>
      <c r="VTL26"/>
      <c r="VTM26"/>
      <c r="VTN26"/>
      <c r="VTO26"/>
      <c r="VTP26"/>
      <c r="VTQ26"/>
      <c r="VTR26"/>
      <c r="VTS26"/>
      <c r="VTT26"/>
      <c r="VTU26"/>
      <c r="VTV26"/>
      <c r="VTW26"/>
      <c r="VTX26"/>
      <c r="VTY26"/>
      <c r="VTZ26"/>
      <c r="VUA26"/>
      <c r="VUB26"/>
      <c r="VUC26"/>
      <c r="VUD26"/>
      <c r="VUE26"/>
      <c r="VUF26"/>
      <c r="VUG26"/>
      <c r="VUH26"/>
      <c r="VUI26"/>
      <c r="VUJ26"/>
      <c r="VUK26"/>
      <c r="VUL26"/>
      <c r="VUM26"/>
      <c r="VUN26"/>
      <c r="VUO26"/>
      <c r="VUP26"/>
      <c r="VUQ26"/>
      <c r="VUR26"/>
      <c r="VUS26"/>
      <c r="VUT26"/>
      <c r="VUU26"/>
      <c r="VUV26"/>
      <c r="VUW26"/>
      <c r="VUX26"/>
      <c r="VUY26"/>
      <c r="VUZ26"/>
      <c r="VVA26"/>
      <c r="VVB26"/>
      <c r="VVC26"/>
      <c r="VVD26"/>
      <c r="VVE26"/>
      <c r="VVF26"/>
      <c r="VVG26"/>
      <c r="VVH26"/>
      <c r="VVI26"/>
      <c r="VVJ26"/>
      <c r="VVK26"/>
      <c r="VVL26"/>
      <c r="VVM26"/>
      <c r="VVN26"/>
      <c r="VVO26"/>
      <c r="VVP26"/>
      <c r="VVQ26"/>
      <c r="VVR26"/>
      <c r="VVS26"/>
      <c r="VVT26"/>
      <c r="VVU26"/>
      <c r="VVV26"/>
      <c r="VVW26"/>
      <c r="VVX26"/>
      <c r="VVY26"/>
      <c r="VVZ26"/>
      <c r="VWA26"/>
      <c r="VWB26"/>
      <c r="VWC26"/>
      <c r="VWD26"/>
      <c r="VWE26"/>
      <c r="VWF26"/>
      <c r="VWG26"/>
      <c r="VWH26"/>
      <c r="VWI26"/>
      <c r="VWJ26"/>
      <c r="VWK26"/>
      <c r="VWL26"/>
      <c r="VWM26"/>
      <c r="VWN26"/>
      <c r="VWO26"/>
      <c r="VWP26"/>
      <c r="VWQ26"/>
      <c r="VWR26"/>
      <c r="VWS26"/>
      <c r="VWT26"/>
      <c r="VWU26"/>
      <c r="VWV26"/>
      <c r="VWW26"/>
      <c r="VWX26"/>
      <c r="VWY26"/>
      <c r="VWZ26"/>
      <c r="VXA26"/>
      <c r="VXB26"/>
      <c r="VXC26"/>
      <c r="VXD26"/>
      <c r="VXE26"/>
      <c r="VXF26"/>
      <c r="VXG26"/>
      <c r="VXH26"/>
      <c r="VXI26"/>
      <c r="VXJ26"/>
      <c r="VXK26"/>
      <c r="VXL26"/>
      <c r="VXM26"/>
      <c r="VXN26"/>
      <c r="VXO26"/>
      <c r="VXP26"/>
      <c r="VXQ26"/>
      <c r="VXR26"/>
      <c r="VXS26"/>
      <c r="VXT26"/>
      <c r="VXU26"/>
      <c r="VXV26"/>
      <c r="VXW26"/>
      <c r="VXX26"/>
      <c r="VXY26"/>
      <c r="VXZ26"/>
      <c r="VYA26"/>
      <c r="VYB26"/>
      <c r="VYC26"/>
      <c r="VYD26"/>
      <c r="VYE26"/>
      <c r="VYF26"/>
      <c r="VYG26"/>
      <c r="VYH26"/>
      <c r="VYI26"/>
      <c r="VYJ26"/>
      <c r="VYK26"/>
      <c r="VYL26"/>
      <c r="VYM26"/>
      <c r="VYN26"/>
      <c r="VYO26"/>
      <c r="VYP26"/>
      <c r="VYQ26"/>
      <c r="VYR26"/>
      <c r="VYS26"/>
      <c r="VYT26"/>
      <c r="VYU26"/>
      <c r="VYV26"/>
      <c r="VYW26"/>
      <c r="VYX26"/>
      <c r="VYY26"/>
      <c r="VYZ26"/>
      <c r="VZA26"/>
      <c r="VZB26"/>
      <c r="VZC26"/>
      <c r="VZD26"/>
      <c r="VZE26"/>
      <c r="VZF26"/>
      <c r="VZG26"/>
      <c r="VZH26"/>
      <c r="VZI26"/>
      <c r="VZJ26"/>
      <c r="VZK26"/>
      <c r="VZL26"/>
      <c r="VZM26"/>
      <c r="VZN26"/>
      <c r="VZO26"/>
      <c r="VZP26"/>
      <c r="VZQ26"/>
      <c r="VZR26"/>
      <c r="VZS26"/>
      <c r="VZT26"/>
      <c r="VZU26"/>
      <c r="VZV26"/>
      <c r="VZW26"/>
      <c r="VZX26"/>
      <c r="VZY26"/>
      <c r="VZZ26"/>
      <c r="WAA26"/>
      <c r="WAB26"/>
      <c r="WAC26"/>
      <c r="WAD26"/>
      <c r="WAE26"/>
      <c r="WAF26"/>
      <c r="WAG26"/>
      <c r="WAH26"/>
      <c r="WAI26"/>
      <c r="WAJ26"/>
      <c r="WAK26"/>
      <c r="WAL26"/>
      <c r="WAM26"/>
      <c r="WAN26"/>
      <c r="WAO26"/>
      <c r="WAP26"/>
      <c r="WAQ26"/>
      <c r="WAR26"/>
      <c r="WAS26"/>
      <c r="WAT26"/>
      <c r="WAU26"/>
      <c r="WAV26"/>
      <c r="WAW26"/>
      <c r="WAX26"/>
      <c r="WAY26"/>
      <c r="WAZ26"/>
      <c r="WBA26"/>
      <c r="WBB26"/>
      <c r="WBC26"/>
      <c r="WBD26"/>
      <c r="WBE26"/>
      <c r="WBF26"/>
      <c r="WBG26"/>
      <c r="WBH26"/>
      <c r="WBI26"/>
      <c r="WBJ26"/>
      <c r="WBK26"/>
      <c r="WBL26"/>
      <c r="WBM26"/>
      <c r="WBN26"/>
      <c r="WBO26"/>
      <c r="WBP26"/>
      <c r="WBQ26"/>
      <c r="WBR26"/>
      <c r="WBS26"/>
      <c r="WBT26"/>
      <c r="WBU26"/>
      <c r="WBV26"/>
      <c r="WBW26"/>
      <c r="WBX26"/>
      <c r="WBY26"/>
      <c r="WBZ26"/>
      <c r="WCA26"/>
      <c r="WCB26"/>
      <c r="WCC26"/>
      <c r="WCD26"/>
      <c r="WCE26"/>
      <c r="WCF26"/>
      <c r="WCG26"/>
      <c r="WCH26"/>
      <c r="WCI26"/>
      <c r="WCJ26"/>
      <c r="WCK26"/>
      <c r="WCL26"/>
      <c r="WCM26"/>
      <c r="WCN26"/>
      <c r="WCO26"/>
      <c r="WCP26"/>
      <c r="WCQ26"/>
      <c r="WCR26"/>
      <c r="WCS26"/>
      <c r="WCT26"/>
      <c r="WCU26"/>
      <c r="WCV26"/>
      <c r="WCW26"/>
      <c r="WCX26"/>
      <c r="WCY26"/>
      <c r="WCZ26"/>
      <c r="WDA26"/>
      <c r="WDB26"/>
      <c r="WDC26"/>
      <c r="WDD26"/>
      <c r="WDE26"/>
      <c r="WDF26"/>
      <c r="WDG26"/>
      <c r="WDH26"/>
      <c r="WDI26"/>
      <c r="WDJ26"/>
      <c r="WDK26"/>
      <c r="WDL26"/>
      <c r="WDM26"/>
      <c r="WDN26"/>
      <c r="WDO26"/>
      <c r="WDP26"/>
      <c r="WDQ26"/>
      <c r="WDR26"/>
      <c r="WDS26"/>
      <c r="WDT26"/>
      <c r="WDU26"/>
      <c r="WDV26"/>
      <c r="WDW26"/>
      <c r="WDX26"/>
      <c r="WDY26"/>
      <c r="WDZ26"/>
      <c r="WEA26"/>
      <c r="WEB26"/>
      <c r="WEC26"/>
      <c r="WED26"/>
      <c r="WEE26"/>
      <c r="WEF26"/>
      <c r="WEG26"/>
      <c r="WEH26"/>
      <c r="WEI26"/>
      <c r="WEJ26"/>
      <c r="WEK26"/>
      <c r="WEL26"/>
      <c r="WEM26"/>
      <c r="WEN26"/>
      <c r="WEO26"/>
      <c r="WEP26"/>
      <c r="WEQ26"/>
      <c r="WER26"/>
      <c r="WES26"/>
      <c r="WET26"/>
      <c r="WEU26"/>
      <c r="WEV26"/>
      <c r="WEW26"/>
      <c r="WEX26"/>
      <c r="WEY26"/>
      <c r="WEZ26"/>
      <c r="WFA26"/>
      <c r="WFB26"/>
      <c r="WFC26"/>
      <c r="WFD26"/>
      <c r="WFE26"/>
      <c r="WFF26"/>
      <c r="WFG26"/>
      <c r="WFH26"/>
      <c r="WFI26"/>
      <c r="WFJ26"/>
      <c r="WFK26"/>
      <c r="WFL26"/>
      <c r="WFM26"/>
      <c r="WFN26"/>
      <c r="WFO26"/>
      <c r="WFP26"/>
      <c r="WFQ26"/>
      <c r="WFR26"/>
      <c r="WFS26"/>
      <c r="WFT26"/>
      <c r="WFU26"/>
      <c r="WFV26"/>
      <c r="WFW26"/>
      <c r="WFX26"/>
      <c r="WFY26"/>
      <c r="WFZ26"/>
      <c r="WGA26"/>
      <c r="WGB26"/>
      <c r="WGC26"/>
      <c r="WGD26"/>
      <c r="WGE26"/>
      <c r="WGF26"/>
      <c r="WGG26"/>
      <c r="WGH26"/>
      <c r="WGI26"/>
      <c r="WGJ26"/>
      <c r="WGK26"/>
      <c r="WGL26"/>
      <c r="WGM26"/>
      <c r="WGN26"/>
      <c r="WGO26"/>
      <c r="WGP26"/>
      <c r="WGQ26"/>
      <c r="WGR26"/>
      <c r="WGS26"/>
      <c r="WGT26"/>
      <c r="WGU26"/>
      <c r="WGV26"/>
      <c r="WGW26"/>
      <c r="WGX26"/>
      <c r="WGY26"/>
      <c r="WGZ26"/>
      <c r="WHA26"/>
      <c r="WHB26"/>
      <c r="WHC26"/>
      <c r="WHD26"/>
      <c r="WHE26"/>
      <c r="WHF26"/>
      <c r="WHG26"/>
      <c r="WHH26"/>
      <c r="WHI26"/>
      <c r="WHJ26"/>
      <c r="WHK26"/>
      <c r="WHL26"/>
      <c r="WHM26"/>
      <c r="WHN26"/>
      <c r="WHO26"/>
      <c r="WHP26"/>
      <c r="WHQ26"/>
      <c r="WHR26"/>
      <c r="WHS26"/>
      <c r="WHT26"/>
      <c r="WHU26"/>
      <c r="WHV26"/>
      <c r="WHW26"/>
      <c r="WHX26"/>
      <c r="WHY26"/>
      <c r="WHZ26"/>
      <c r="WIA26"/>
      <c r="WIB26"/>
      <c r="WIC26"/>
      <c r="WID26"/>
      <c r="WIE26"/>
      <c r="WIF26"/>
      <c r="WIG26"/>
      <c r="WIH26"/>
      <c r="WII26"/>
      <c r="WIJ26"/>
      <c r="WIK26"/>
      <c r="WIL26"/>
      <c r="WIM26"/>
      <c r="WIN26"/>
      <c r="WIO26"/>
      <c r="WIP26"/>
      <c r="WIQ26"/>
      <c r="WIR26"/>
      <c r="WIS26"/>
      <c r="WIT26"/>
      <c r="WIU26"/>
      <c r="WIV26"/>
      <c r="WIW26"/>
      <c r="WIX26"/>
      <c r="WIY26"/>
      <c r="WIZ26"/>
      <c r="WJA26"/>
      <c r="WJB26"/>
      <c r="WJC26"/>
      <c r="WJD26"/>
      <c r="WJE26"/>
      <c r="WJF26"/>
      <c r="WJG26"/>
      <c r="WJH26"/>
      <c r="WJI26"/>
      <c r="WJJ26"/>
      <c r="WJK26"/>
      <c r="WJL26"/>
      <c r="WJM26"/>
      <c r="WJN26"/>
      <c r="WJO26"/>
      <c r="WJP26"/>
      <c r="WJQ26"/>
      <c r="WJR26"/>
      <c r="WJS26"/>
      <c r="WJT26"/>
      <c r="WJU26"/>
      <c r="WJV26"/>
      <c r="WJW26"/>
      <c r="WJX26"/>
      <c r="WJY26"/>
      <c r="WJZ26"/>
      <c r="WKA26"/>
      <c r="WKB26"/>
      <c r="WKC26"/>
      <c r="WKD26"/>
      <c r="WKE26"/>
      <c r="WKF26"/>
      <c r="WKG26"/>
      <c r="WKH26"/>
      <c r="WKI26"/>
      <c r="WKJ26"/>
      <c r="WKK26"/>
      <c r="WKL26"/>
      <c r="WKM26"/>
      <c r="WKN26"/>
      <c r="WKO26"/>
      <c r="WKP26"/>
      <c r="WKQ26"/>
      <c r="WKR26"/>
      <c r="WKS26"/>
      <c r="WKT26"/>
      <c r="WKU26"/>
      <c r="WKV26"/>
      <c r="WKW26"/>
      <c r="WKX26"/>
      <c r="WKY26"/>
      <c r="WKZ26"/>
      <c r="WLA26"/>
      <c r="WLB26"/>
      <c r="WLC26"/>
      <c r="WLD26"/>
      <c r="WLE26"/>
      <c r="WLF26"/>
      <c r="WLG26"/>
      <c r="WLH26"/>
      <c r="WLI26"/>
      <c r="WLJ26"/>
      <c r="WLK26"/>
      <c r="WLL26"/>
      <c r="WLM26"/>
      <c r="WLN26"/>
      <c r="WLO26"/>
      <c r="WLP26"/>
      <c r="WLQ26"/>
      <c r="WLR26"/>
      <c r="WLS26"/>
      <c r="WLT26"/>
      <c r="WLU26"/>
      <c r="WLV26"/>
      <c r="WLW26"/>
      <c r="WLX26"/>
      <c r="WLY26"/>
      <c r="WLZ26"/>
      <c r="WMA26"/>
      <c r="WMB26"/>
      <c r="WMC26"/>
      <c r="WMD26"/>
      <c r="WME26"/>
      <c r="WMF26"/>
      <c r="WMG26"/>
      <c r="WMH26"/>
      <c r="WMI26"/>
      <c r="WMJ26"/>
      <c r="WMK26"/>
      <c r="WML26"/>
      <c r="WMM26"/>
      <c r="WMN26"/>
      <c r="WMO26"/>
      <c r="WMP26"/>
      <c r="WMQ26"/>
      <c r="WMR26"/>
      <c r="WMS26"/>
      <c r="WMT26"/>
      <c r="WMU26"/>
      <c r="WMV26"/>
      <c r="WMW26"/>
      <c r="WMX26"/>
      <c r="WMY26"/>
      <c r="WMZ26"/>
      <c r="WNA26"/>
      <c r="WNB26"/>
      <c r="WNC26"/>
      <c r="WND26"/>
      <c r="WNE26"/>
      <c r="WNF26"/>
      <c r="WNG26"/>
      <c r="WNH26"/>
      <c r="WNI26"/>
      <c r="WNJ26"/>
      <c r="WNK26"/>
      <c r="WNL26"/>
      <c r="WNM26"/>
      <c r="WNN26"/>
      <c r="WNO26"/>
      <c r="WNP26"/>
      <c r="WNQ26"/>
      <c r="WNR26"/>
      <c r="WNS26"/>
      <c r="WNT26"/>
      <c r="WNU26"/>
      <c r="WNV26"/>
      <c r="WNW26"/>
      <c r="WNX26"/>
      <c r="WNY26"/>
      <c r="WNZ26"/>
      <c r="WOA26"/>
      <c r="WOB26"/>
      <c r="WOC26"/>
      <c r="WOD26"/>
      <c r="WOE26"/>
      <c r="WOF26"/>
      <c r="WOG26"/>
      <c r="WOH26"/>
      <c r="WOI26"/>
      <c r="WOJ26"/>
      <c r="WOK26"/>
      <c r="WOL26"/>
      <c r="WOM26"/>
      <c r="WON26"/>
      <c r="WOO26"/>
      <c r="WOP26"/>
      <c r="WOQ26"/>
      <c r="WOR26"/>
      <c r="WOS26"/>
      <c r="WOT26"/>
      <c r="WOU26"/>
      <c r="WOV26"/>
      <c r="WOW26"/>
      <c r="WOX26"/>
      <c r="WOY26"/>
      <c r="WOZ26"/>
      <c r="WPA26"/>
      <c r="WPB26"/>
      <c r="WPC26"/>
      <c r="WPD26"/>
      <c r="WPE26"/>
      <c r="WPF26"/>
      <c r="WPG26"/>
      <c r="WPH26"/>
      <c r="WPI26"/>
      <c r="WPJ26"/>
      <c r="WPK26"/>
      <c r="WPL26"/>
      <c r="WPM26"/>
      <c r="WPN26"/>
      <c r="WPO26"/>
      <c r="WPP26"/>
      <c r="WPQ26"/>
      <c r="WPR26"/>
      <c r="WPS26"/>
      <c r="WPT26"/>
      <c r="WPU26"/>
      <c r="WPV26"/>
      <c r="WPW26"/>
      <c r="WPX26"/>
      <c r="WPY26"/>
      <c r="WPZ26"/>
      <c r="WQA26"/>
      <c r="WQB26"/>
      <c r="WQC26"/>
      <c r="WQD26"/>
      <c r="WQE26"/>
      <c r="WQF26"/>
      <c r="WQG26"/>
      <c r="WQH26"/>
      <c r="WQI26"/>
      <c r="WQJ26"/>
      <c r="WQK26"/>
      <c r="WQL26"/>
      <c r="WQM26"/>
      <c r="WQN26"/>
      <c r="WQO26"/>
      <c r="WQP26"/>
      <c r="WQQ26"/>
      <c r="WQR26"/>
      <c r="WQS26"/>
      <c r="WQT26"/>
      <c r="WQU26"/>
      <c r="WQV26"/>
      <c r="WQW26"/>
      <c r="WQX26"/>
      <c r="WQY26"/>
      <c r="WQZ26"/>
      <c r="WRA26"/>
      <c r="WRB26"/>
      <c r="WRC26"/>
      <c r="WRD26"/>
      <c r="WRE26"/>
      <c r="WRF26"/>
      <c r="WRG26"/>
      <c r="WRH26"/>
      <c r="WRI26"/>
      <c r="WRJ26"/>
      <c r="WRK26"/>
      <c r="WRL26"/>
      <c r="WRM26"/>
      <c r="WRN26"/>
      <c r="WRO26"/>
      <c r="WRP26"/>
      <c r="WRQ26"/>
      <c r="WRR26"/>
      <c r="WRS26"/>
      <c r="WRT26"/>
      <c r="WRU26"/>
      <c r="WRV26"/>
      <c r="WRW26"/>
      <c r="WRX26"/>
      <c r="WRY26"/>
      <c r="WRZ26"/>
      <c r="WSA26"/>
      <c r="WSB26"/>
      <c r="WSC26"/>
      <c r="WSD26"/>
      <c r="WSE26"/>
      <c r="WSF26"/>
      <c r="WSG26"/>
      <c r="WSH26"/>
      <c r="WSI26"/>
      <c r="WSJ26"/>
      <c r="WSK26"/>
      <c r="WSL26"/>
      <c r="WSM26"/>
      <c r="WSN26"/>
      <c r="WSO26"/>
      <c r="WSP26"/>
      <c r="WSQ26"/>
      <c r="WSR26"/>
      <c r="WSS26"/>
      <c r="WST26"/>
      <c r="WSU26"/>
      <c r="WSV26"/>
      <c r="WSW26"/>
      <c r="WSX26"/>
      <c r="WSY26"/>
      <c r="WSZ26"/>
      <c r="WTA26"/>
      <c r="WTB26"/>
      <c r="WTC26"/>
      <c r="WTD26"/>
      <c r="WTE26"/>
      <c r="WTF26"/>
      <c r="WTG26"/>
      <c r="WTH26"/>
      <c r="WTI26"/>
      <c r="WTJ26"/>
      <c r="WTK26"/>
      <c r="WTL26"/>
      <c r="WTM26"/>
      <c r="WTN26"/>
      <c r="WTO26"/>
      <c r="WTP26"/>
      <c r="WTQ26"/>
      <c r="WTR26"/>
      <c r="WTS26"/>
      <c r="WTT26"/>
      <c r="WTU26"/>
      <c r="WTV26"/>
      <c r="WTW26"/>
      <c r="WTX26"/>
      <c r="WTY26"/>
      <c r="WTZ26"/>
      <c r="WUA26"/>
      <c r="WUB26"/>
      <c r="WUC26"/>
      <c r="WUD26"/>
      <c r="WUE26"/>
      <c r="WUF26"/>
      <c r="WUG26"/>
      <c r="WUH26"/>
      <c r="WUI26"/>
      <c r="WUJ26"/>
      <c r="WUK26"/>
      <c r="WUL26"/>
      <c r="WUM26"/>
      <c r="WUN26"/>
      <c r="WUO26"/>
      <c r="WUP26"/>
      <c r="WUQ26"/>
      <c r="WUR26"/>
      <c r="WUS26"/>
      <c r="WUT26"/>
      <c r="WUU26"/>
      <c r="WUV26"/>
      <c r="WUW26"/>
      <c r="WUX26"/>
      <c r="WUY26"/>
      <c r="WUZ26"/>
      <c r="WVA26"/>
      <c r="WVB26"/>
      <c r="WVC26"/>
      <c r="WVD26"/>
      <c r="WVE26"/>
      <c r="WVF26"/>
      <c r="WVG26"/>
      <c r="WVH26"/>
      <c r="WVI26"/>
      <c r="WVJ26"/>
      <c r="WVK26"/>
      <c r="WVL26"/>
      <c r="WVM26"/>
      <c r="WVN26"/>
      <c r="WVO26"/>
      <c r="WVP26"/>
      <c r="WVQ26"/>
      <c r="WVR26"/>
      <c r="WVS26"/>
      <c r="WVT26"/>
      <c r="WVU26"/>
      <c r="WVV26"/>
      <c r="WVW26"/>
      <c r="WVX26"/>
      <c r="WVY26"/>
      <c r="WVZ26"/>
      <c r="WWA26"/>
      <c r="WWB26"/>
      <c r="WWC26"/>
      <c r="WWD26"/>
      <c r="WWE26"/>
      <c r="WWF26"/>
      <c r="WWG26"/>
      <c r="WWH26"/>
      <c r="WWI26"/>
      <c r="WWJ26"/>
      <c r="WWK26"/>
      <c r="WWL26"/>
      <c r="WWM26"/>
      <c r="WWN26"/>
      <c r="WWO26"/>
      <c r="WWP26"/>
      <c r="WWQ26"/>
      <c r="WWR26"/>
      <c r="WWS26"/>
      <c r="WWT26"/>
      <c r="WWU26"/>
      <c r="WWV26"/>
      <c r="WWW26"/>
      <c r="WWX26"/>
      <c r="WWY26"/>
      <c r="WWZ26"/>
      <c r="WXA26"/>
      <c r="WXB26"/>
      <c r="WXC26"/>
      <c r="WXD26"/>
      <c r="WXE26"/>
      <c r="WXF26"/>
      <c r="WXG26"/>
      <c r="WXH26"/>
      <c r="WXI26"/>
      <c r="WXJ26"/>
      <c r="WXK26"/>
      <c r="WXL26"/>
      <c r="WXM26"/>
      <c r="WXN26"/>
      <c r="WXO26"/>
      <c r="WXP26"/>
      <c r="WXQ26"/>
      <c r="WXR26"/>
      <c r="WXS26"/>
      <c r="WXT26"/>
      <c r="WXU26"/>
      <c r="WXV26"/>
      <c r="WXW26"/>
      <c r="WXX26"/>
      <c r="WXY26"/>
      <c r="WXZ26"/>
      <c r="WYA26"/>
      <c r="WYB26"/>
      <c r="WYC26"/>
      <c r="WYD26"/>
      <c r="WYE26"/>
      <c r="WYF26"/>
      <c r="WYG26"/>
      <c r="WYH26"/>
      <c r="WYI26"/>
      <c r="WYJ26"/>
      <c r="WYK26"/>
      <c r="WYL26"/>
      <c r="WYM26"/>
      <c r="WYN26"/>
      <c r="WYO26"/>
      <c r="WYP26"/>
      <c r="WYQ26"/>
      <c r="WYR26"/>
      <c r="WYS26"/>
      <c r="WYT26"/>
      <c r="WYU26"/>
      <c r="WYV26"/>
      <c r="WYW26"/>
      <c r="WYX26"/>
      <c r="WYY26"/>
      <c r="WYZ26"/>
      <c r="WZA26"/>
      <c r="WZB26"/>
      <c r="WZC26"/>
      <c r="WZD26"/>
      <c r="WZE26"/>
      <c r="WZF26"/>
      <c r="WZG26"/>
      <c r="WZH26"/>
      <c r="WZI26"/>
      <c r="WZJ26"/>
      <c r="WZK26"/>
      <c r="WZL26"/>
      <c r="WZM26"/>
      <c r="WZN26"/>
      <c r="WZO26"/>
      <c r="WZP26"/>
      <c r="WZQ26"/>
      <c r="WZR26"/>
      <c r="WZS26"/>
      <c r="WZT26"/>
      <c r="WZU26"/>
      <c r="WZV26"/>
      <c r="WZW26"/>
      <c r="WZX26"/>
      <c r="WZY26"/>
      <c r="WZZ26"/>
      <c r="XAA26"/>
      <c r="XAB26"/>
      <c r="XAC26"/>
      <c r="XAD26"/>
      <c r="XAE26"/>
      <c r="XAF26"/>
      <c r="XAG26"/>
      <c r="XAH26"/>
      <c r="XAI26"/>
      <c r="XAJ26"/>
      <c r="XAK26"/>
      <c r="XAL26"/>
      <c r="XAM26"/>
      <c r="XAN26"/>
      <c r="XAO26"/>
      <c r="XAP26"/>
      <c r="XAQ26"/>
      <c r="XAR26"/>
      <c r="XAS26"/>
      <c r="XAT26"/>
      <c r="XAU26"/>
      <c r="XAV26"/>
      <c r="XAW26"/>
      <c r="XAX26"/>
      <c r="XAY26"/>
      <c r="XAZ26"/>
      <c r="XBA26"/>
      <c r="XBB26"/>
      <c r="XBC26"/>
      <c r="XBD26"/>
      <c r="XBE26"/>
      <c r="XBF26"/>
      <c r="XBG26"/>
      <c r="XBH26"/>
      <c r="XBI26"/>
      <c r="XBJ26"/>
      <c r="XBK26"/>
      <c r="XBL26"/>
      <c r="XBM26"/>
      <c r="XBN26"/>
      <c r="XBO26"/>
      <c r="XBP26"/>
      <c r="XBQ26"/>
      <c r="XBR26"/>
      <c r="XBS26"/>
      <c r="XBT26"/>
      <c r="XBU26"/>
      <c r="XBV26"/>
      <c r="XBW26"/>
      <c r="XBX26"/>
      <c r="XBY26"/>
      <c r="XBZ26"/>
      <c r="XCA26"/>
      <c r="XCB26"/>
      <c r="XCC26"/>
      <c r="XCD26"/>
      <c r="XCE26"/>
      <c r="XCF26"/>
      <c r="XCG26"/>
      <c r="XCH26"/>
      <c r="XCI26"/>
      <c r="XCJ26"/>
      <c r="XCK26"/>
      <c r="XCL26"/>
      <c r="XCM26"/>
      <c r="XCN26"/>
      <c r="XCO26"/>
      <c r="XCP26"/>
      <c r="XCQ26"/>
      <c r="XCR26"/>
      <c r="XCS26"/>
      <c r="XCT26"/>
      <c r="XCU26"/>
      <c r="XCV26"/>
      <c r="XCW26"/>
      <c r="XCX26"/>
      <c r="XCY26"/>
      <c r="XCZ26"/>
      <c r="XDA26"/>
      <c r="XDB26"/>
      <c r="XDC26"/>
      <c r="XDD26"/>
      <c r="XDE26"/>
      <c r="XDF26"/>
      <c r="XDG26"/>
      <c r="XDH26"/>
      <c r="XDI26"/>
      <c r="XDJ26"/>
      <c r="XDK26"/>
      <c r="XDL26"/>
      <c r="XDM26"/>
      <c r="XDN26"/>
      <c r="XDO26"/>
      <c r="XDP26"/>
      <c r="XDQ26"/>
      <c r="XDR26"/>
      <c r="XDS26"/>
      <c r="XDT26"/>
      <c r="XDU26"/>
      <c r="XDV26"/>
      <c r="XDW26"/>
      <c r="XDX26"/>
      <c r="XDY26"/>
      <c r="XDZ26"/>
      <c r="XEA26"/>
      <c r="XEB26"/>
      <c r="XEC26"/>
      <c r="XED26"/>
      <c r="XEE26"/>
      <c r="XEF26"/>
      <c r="XEG26"/>
      <c r="XEH26"/>
      <c r="XEI26"/>
      <c r="XEJ26"/>
      <c r="XEK26"/>
      <c r="XEL26"/>
      <c r="XEM26"/>
      <c r="XEN26"/>
      <c r="XEO26"/>
      <c r="XEP26"/>
      <c r="XEQ26"/>
      <c r="XER26"/>
      <c r="XES26"/>
      <c r="XET26"/>
      <c r="XEU26"/>
      <c r="XEV26"/>
      <c r="XEW26"/>
      <c r="XEX26"/>
      <c r="XEY26"/>
      <c r="XEZ26"/>
      <c r="XFA26"/>
      <c r="XFB26"/>
      <c r="XFC26"/>
      <c r="XFD26"/>
    </row>
    <row r="27" spans="1:16384" ht="75" customHeight="1">
      <c r="A27" s="1276"/>
      <c r="B27" s="531" t="str">
        <f>VLOOKUP(Tablo_MonitoringTable[[#This Row],[Indicators Numbering (can be hidden)]],IndicNumbering[],4,FALSE)</f>
        <v>Output 2.1</v>
      </c>
      <c r="C27" s="1272"/>
      <c r="D27" s="531" t="str">
        <f t="array" ref="D27">INDEX(CO_indicators_list[], SMALL(IF(CO_Indic_List='1_Entry_Table'!$B$16,ROW(CO_Indic_List)-7),ROWS(D$6:D27)),8)</f>
        <v>2.1.2 - Percentage of municipalities that integrate child and gender-sensitive risk information including climate risk in the plans, strategies and budgets</v>
      </c>
      <c r="E27" s="531" t="str">
        <f t="array" ref="E27">INDEX(CO_indicators_list[], SMALL(IF(CO_Indic_List='1_Entry_Table'!$B$16,ROW(CO_Indic_List)-7),ROWS(E$6:E27)),3)</f>
        <v>Indicator 2.1.2</v>
      </c>
      <c r="F27" s="210"/>
      <c r="G27" s="194"/>
      <c r="H27" s="203">
        <f>VLOOKUP(Tablo_MonitoringTable[[#This Row],[Indicators Numbering (can be hidden)]],Data_collection_table,8,FALSE)</f>
        <v>0</v>
      </c>
      <c r="I27" s="198">
        <f>VLOOKUP(Tablo_MonitoringTable[[#This Row],[Indicators Numbering (can be hidden)]],Data_collection_table,10,FALSE)</f>
        <v>0</v>
      </c>
      <c r="J27" s="201">
        <f>VLOOKUP(Tablo_MonitoringTable[[#This Row],[Indicators Numbering (can be hidden)]],Data_collection_table,11,FALSE)</f>
        <v>0</v>
      </c>
      <c r="K27" s="200">
        <f>VLOOKUP(Tablo_MonitoringTable[[#This Row],[Indicators Numbering (can be hidden)]],Data_collection_table,12,FALSE)</f>
        <v>0</v>
      </c>
      <c r="L27" s="215">
        <f t="shared" si="0"/>
        <v>0</v>
      </c>
      <c r="M27" s="216">
        <f>VLOOKUP(Tablo_MonitoringTable[[#This Row],[Indicators Numbering (can be hidden)]],Data_collection_table,13,FALSE)</f>
        <v>0</v>
      </c>
      <c r="N27" s="200">
        <f>VLOOKUP(Tablo_MonitoringTable[[#This Row],[Indicators Numbering (can be hidden)]],Data_collection_table,14,FALSE)</f>
        <v>0</v>
      </c>
      <c r="O27" s="215">
        <f t="shared" si="1"/>
        <v>0</v>
      </c>
      <c r="P27" s="216">
        <f>VLOOKUP(Tablo_MonitoringTable[[#This Row],[Indicators Numbering (can be hidden)]],Data_collection_table,15,FALSE)</f>
        <v>0</v>
      </c>
      <c r="Q27" s="200">
        <f>VLOOKUP(Tablo_MonitoringTable[[#This Row],[Indicators Numbering (can be hidden)]],Data_collection_table,16,FALSE)</f>
        <v>0</v>
      </c>
      <c r="R27" s="215">
        <f t="shared" si="2"/>
        <v>0</v>
      </c>
      <c r="S27" s="216">
        <f>VLOOKUP(Tablo_MonitoringTable[[#This Row],[Indicators Numbering (can be hidden)]],Data_collection_table,17,FALSE)</f>
        <v>0</v>
      </c>
      <c r="T27" s="200">
        <f>VLOOKUP(Tablo_MonitoringTable[[#This Row],[Indicators Numbering (can be hidden)]],Data_collection_table,18,FALSE)</f>
        <v>0</v>
      </c>
      <c r="U27" s="215">
        <f t="shared" si="3"/>
        <v>0</v>
      </c>
      <c r="V27" s="216">
        <f>VLOOKUP(Tablo_MonitoringTable[[#This Row],[Indicators Numbering (can be hidden)]],Data_collection_table,19,FALSE)</f>
        <v>0</v>
      </c>
      <c r="W27" s="200">
        <f>VLOOKUP(Tablo_MonitoringTable[[#This Row],[Indicators Numbering (can be hidden)]],Data_collection_table,20,FALSE)</f>
        <v>0</v>
      </c>
      <c r="X27" s="215">
        <f t="shared" si="4"/>
        <v>0</v>
      </c>
      <c r="Y27" s="216">
        <f>VLOOKUP(Tablo_MonitoringTable[[#This Row],[Indicators Numbering (can be hidden)]],Data_collection_table,21,FALSE)</f>
        <v>0</v>
      </c>
      <c r="Z27" s="200">
        <f>VLOOKUP(Tablo_MonitoringTable[[#This Row],[Indicators Numbering (can be hidden)]],Data_collection_table,22,FALSE)</f>
        <v>0</v>
      </c>
      <c r="AA27" s="215">
        <f t="shared" si="5"/>
        <v>0</v>
      </c>
      <c r="AB27" s="297">
        <f>VLOOKUP(Tablo_MonitoringTable[[#This Row],[Indicators Numbering (can be hidden)]],Data_collection_table,23,FALSE)</f>
        <v>0</v>
      </c>
    </row>
    <row r="28" spans="1:16384" ht="75" customHeight="1">
      <c r="A28" s="1277"/>
      <c r="B28" s="531" t="str">
        <f>VLOOKUP(Tablo_MonitoringTable[[#This Row],[Indicators Numbering (can be hidden)]],IndicNumbering[],4,FALSE)</f>
        <v>Output 2.1</v>
      </c>
      <c r="C28" s="1273"/>
      <c r="D28" s="531" t="str">
        <f t="array" ref="D28">INDEX(CO_indicators_list[], SMALL(IF(CO_Indic_List='1_Entry_Table'!$B$16,ROW(CO_Indic_List)-7),ROWS(D$6:D28)),8)</f>
        <v>2.1.3 - Existence of an integrated strategy for risk and vulnerability reduction through water, sanitation and hygiene in schools</v>
      </c>
      <c r="E28" s="531" t="str">
        <f t="array" ref="E28">INDEX(CO_indicators_list[], SMALL(IF(CO_Indic_List='1_Entry_Table'!$B$16,ROW(CO_Indic_List)-7),ROWS(E$6:E28)),3)</f>
        <v>Indicator 2.1.3</v>
      </c>
      <c r="F28" s="210"/>
      <c r="G28" s="194"/>
      <c r="H28" s="203">
        <f>VLOOKUP(Tablo_MonitoringTable[[#This Row],[Indicators Numbering (can be hidden)]],Data_collection_table,8,FALSE)</f>
        <v>0</v>
      </c>
      <c r="I28" s="198">
        <f>VLOOKUP(Tablo_MonitoringTable[[#This Row],[Indicators Numbering (can be hidden)]],Data_collection_table,10,FALSE)</f>
        <v>0</v>
      </c>
      <c r="J28" s="202">
        <f>VLOOKUP(Tablo_MonitoringTable[[#This Row],[Indicators Numbering (can be hidden)]],Data_collection_table,11,FALSE)</f>
        <v>0</v>
      </c>
      <c r="K28" s="195">
        <f>VLOOKUP(Tablo_MonitoringTable[[#This Row],[Indicators Numbering (can be hidden)]],Data_collection_table,12,FALSE)</f>
        <v>0</v>
      </c>
      <c r="L28" s="204">
        <f t="shared" si="0"/>
        <v>0</v>
      </c>
      <c r="M28" s="196">
        <f>VLOOKUP(Tablo_MonitoringTable[[#This Row],[Indicators Numbering (can be hidden)]],Data_collection_table,13,FALSE)</f>
        <v>0</v>
      </c>
      <c r="N28" s="195">
        <f>VLOOKUP(Tablo_MonitoringTable[[#This Row],[Indicators Numbering (can be hidden)]],Data_collection_table,14,FALSE)</f>
        <v>0</v>
      </c>
      <c r="O28" s="204">
        <f t="shared" si="1"/>
        <v>0</v>
      </c>
      <c r="P28" s="196">
        <f>VLOOKUP(Tablo_MonitoringTable[[#This Row],[Indicators Numbering (can be hidden)]],Data_collection_table,15,FALSE)</f>
        <v>0</v>
      </c>
      <c r="Q28" s="195">
        <f>VLOOKUP(Tablo_MonitoringTable[[#This Row],[Indicators Numbering (can be hidden)]],Data_collection_table,16,FALSE)</f>
        <v>0</v>
      </c>
      <c r="R28" s="204">
        <f t="shared" si="2"/>
        <v>0</v>
      </c>
      <c r="S28" s="196">
        <f>VLOOKUP(Tablo_MonitoringTable[[#This Row],[Indicators Numbering (can be hidden)]],Data_collection_table,17,FALSE)</f>
        <v>0</v>
      </c>
      <c r="T28" s="195">
        <f>VLOOKUP(Tablo_MonitoringTable[[#This Row],[Indicators Numbering (can be hidden)]],Data_collection_table,18,FALSE)</f>
        <v>0</v>
      </c>
      <c r="U28" s="204">
        <f t="shared" si="3"/>
        <v>0</v>
      </c>
      <c r="V28" s="196">
        <f>VLOOKUP(Tablo_MonitoringTable[[#This Row],[Indicators Numbering (can be hidden)]],Data_collection_table,19,FALSE)</f>
        <v>0</v>
      </c>
      <c r="W28" s="195">
        <f>VLOOKUP(Tablo_MonitoringTable[[#This Row],[Indicators Numbering (can be hidden)]],Data_collection_table,20,FALSE)</f>
        <v>0</v>
      </c>
      <c r="X28" s="204">
        <f t="shared" si="4"/>
        <v>0</v>
      </c>
      <c r="Y28" s="196">
        <f>VLOOKUP(Tablo_MonitoringTable[[#This Row],[Indicators Numbering (can be hidden)]],Data_collection_table,21,FALSE)</f>
        <v>0</v>
      </c>
      <c r="Z28" s="195">
        <f>VLOOKUP(Tablo_MonitoringTable[[#This Row],[Indicators Numbering (can be hidden)]],Data_collection_table,22,FALSE)</f>
        <v>0</v>
      </c>
      <c r="AA28" s="207">
        <f t="shared" si="5"/>
        <v>0</v>
      </c>
      <c r="AB28" s="192">
        <f>VLOOKUP(Tablo_MonitoringTable[[#This Row],[Indicators Numbering (can be hidden)]],Data_collection_table,23,FALSE)</f>
        <v>0</v>
      </c>
    </row>
    <row r="29" spans="1:16384" ht="45.75" customHeight="1">
      <c r="A29" s="1275" t="str">
        <f>VLOOKUP(B29,FillHome_OO[],2,FALSE)</f>
        <v>Output 2.2 - Selected government institutions and local communities have enhanced technical capacity to implement climate change adaptation and mitigation measures</v>
      </c>
      <c r="B29" s="531" t="str">
        <f>VLOOKUP(Tablo_MonitoringTable[[#This Row],[Indicators Numbering (can be hidden)]],IndicNumbering[],4,FALSE)</f>
        <v>Output 2.2</v>
      </c>
      <c r="C29" s="1274"/>
      <c r="D29" s="531" t="str">
        <f t="array" ref="D29">INDEX(CO_indicators_list[], SMALL(IF(CO_Indic_List='1_Entry_Table'!$B$16,ROW(CO_Indic_List)-7),ROWS(D$6:D29)),8)</f>
        <v>2.2.1 - Number of municipalities that adopt gendersensitive, climate-smart practices for sustainable use of water resources in Joint Office-supported programmes</v>
      </c>
      <c r="E29" s="531" t="str">
        <f t="array" ref="E29">INDEX(CO_indicators_list[], SMALL(IF(CO_Indic_List='1_Entry_Table'!$B$16,ROW(CO_Indic_List)-7),ROWS(E$6:E29)),3)</f>
        <v>Indicator 2.2.1</v>
      </c>
      <c r="F29" s="210"/>
      <c r="G29" s="194"/>
      <c r="H29" s="203">
        <f>VLOOKUP(Tablo_MonitoringTable[[#This Row],[Indicators Numbering (can be hidden)]],Data_collection_table,8,FALSE)</f>
        <v>0</v>
      </c>
      <c r="I29" s="198">
        <f>VLOOKUP(Tablo_MonitoringTable[[#This Row],[Indicators Numbering (can be hidden)]],Data_collection_table,10,FALSE)</f>
        <v>0</v>
      </c>
      <c r="J29" s="201">
        <f>VLOOKUP(Tablo_MonitoringTable[[#This Row],[Indicators Numbering (can be hidden)]],Data_collection_table,11,FALSE)</f>
        <v>0</v>
      </c>
      <c r="K29" s="200">
        <f>VLOOKUP(Tablo_MonitoringTable[[#This Row],[Indicators Numbering (can be hidden)]],Data_collection_table,12,FALSE)</f>
        <v>0</v>
      </c>
      <c r="L29" s="215">
        <f t="shared" si="0"/>
        <v>0</v>
      </c>
      <c r="M29" s="216">
        <f>VLOOKUP(Tablo_MonitoringTable[[#This Row],[Indicators Numbering (can be hidden)]],Data_collection_table,13,FALSE)</f>
        <v>0</v>
      </c>
      <c r="N29" s="200">
        <f>VLOOKUP(Tablo_MonitoringTable[[#This Row],[Indicators Numbering (can be hidden)]],Data_collection_table,14,FALSE)</f>
        <v>0</v>
      </c>
      <c r="O29" s="215">
        <f t="shared" si="1"/>
        <v>0</v>
      </c>
      <c r="P29" s="216">
        <f>VLOOKUP(Tablo_MonitoringTable[[#This Row],[Indicators Numbering (can be hidden)]],Data_collection_table,15,FALSE)</f>
        <v>0</v>
      </c>
      <c r="Q29" s="200">
        <f>VLOOKUP(Tablo_MonitoringTable[[#This Row],[Indicators Numbering (can be hidden)]],Data_collection_table,16,FALSE)</f>
        <v>0</v>
      </c>
      <c r="R29" s="215">
        <f t="shared" si="2"/>
        <v>0</v>
      </c>
      <c r="S29" s="216">
        <f>VLOOKUP(Tablo_MonitoringTable[[#This Row],[Indicators Numbering (can be hidden)]],Data_collection_table,17,FALSE)</f>
        <v>0</v>
      </c>
      <c r="T29" s="200">
        <f>VLOOKUP(Tablo_MonitoringTable[[#This Row],[Indicators Numbering (can be hidden)]],Data_collection_table,18,FALSE)</f>
        <v>0</v>
      </c>
      <c r="U29" s="215">
        <f t="shared" si="3"/>
        <v>0</v>
      </c>
      <c r="V29" s="216">
        <f>VLOOKUP(Tablo_MonitoringTable[[#This Row],[Indicators Numbering (can be hidden)]],Data_collection_table,19,FALSE)</f>
        <v>0</v>
      </c>
      <c r="W29" s="200">
        <f>VLOOKUP(Tablo_MonitoringTable[[#This Row],[Indicators Numbering (can be hidden)]],Data_collection_table,20,FALSE)</f>
        <v>0</v>
      </c>
      <c r="X29" s="215">
        <f t="shared" si="4"/>
        <v>0</v>
      </c>
      <c r="Y29" s="216">
        <f>VLOOKUP(Tablo_MonitoringTable[[#This Row],[Indicators Numbering (can be hidden)]],Data_collection_table,21,FALSE)</f>
        <v>0</v>
      </c>
      <c r="Z29" s="200">
        <f>VLOOKUP(Tablo_MonitoringTable[[#This Row],[Indicators Numbering (can be hidden)]],Data_collection_table,22,FALSE)</f>
        <v>0</v>
      </c>
      <c r="AA29" s="215">
        <f t="shared" si="5"/>
        <v>0</v>
      </c>
      <c r="AB29" s="297">
        <f>VLOOKUP(Tablo_MonitoringTable[[#This Row],[Indicators Numbering (can be hidden)]],Data_collection_table,23,FALSE)</f>
        <v>0</v>
      </c>
    </row>
    <row r="30" spans="1:16384" ht="75" customHeight="1">
      <c r="A30" s="1277"/>
      <c r="B30" s="531" t="str">
        <f>VLOOKUP(Tablo_MonitoringTable[[#This Row],[Indicators Numbering (can be hidden)]],IndicNumbering[],4,FALSE)</f>
        <v>Output 2.2</v>
      </c>
      <c r="C30" s="1273"/>
      <c r="D30" s="531" t="str">
        <f t="array" ref="D30">INDEX(CO_indicators_list[], SMALL(IF(CO_Indic_List='1_Entry_Table'!$B$16,ROW(CO_Indic_List)-7),ROWS(D$6:D30)),8)</f>
        <v>2.2.2 - Number of municipalities carrying out mandatory enforcement of the new energy efficiency code</v>
      </c>
      <c r="E30" s="531" t="str">
        <f t="array" ref="E30">INDEX(CO_indicators_list[], SMALL(IF(CO_Indic_List='1_Entry_Table'!$B$16,ROW(CO_Indic_List)-7),ROWS(E$6:E30)),3)</f>
        <v>Indicator 2.2.2</v>
      </c>
      <c r="F30" s="210"/>
      <c r="G30" s="194"/>
      <c r="H30" s="203">
        <f>VLOOKUP(Tablo_MonitoringTable[[#This Row],[Indicators Numbering (can be hidden)]],Data_collection_table,8,FALSE)</f>
        <v>0</v>
      </c>
      <c r="I30" s="198">
        <f>VLOOKUP(Tablo_MonitoringTable[[#This Row],[Indicators Numbering (can be hidden)]],Data_collection_table,10,FALSE)</f>
        <v>0</v>
      </c>
      <c r="J30" s="201">
        <f>VLOOKUP(Tablo_MonitoringTable[[#This Row],[Indicators Numbering (can be hidden)]],Data_collection_table,11,FALSE)</f>
        <v>0</v>
      </c>
      <c r="K30" s="200">
        <f>VLOOKUP(Tablo_MonitoringTable[[#This Row],[Indicators Numbering (can be hidden)]],Data_collection_table,12,FALSE)</f>
        <v>0</v>
      </c>
      <c r="L30" s="215">
        <f t="shared" si="0"/>
        <v>0</v>
      </c>
      <c r="M30" s="216">
        <f>VLOOKUP(Tablo_MonitoringTable[[#This Row],[Indicators Numbering (can be hidden)]],Data_collection_table,13,FALSE)</f>
        <v>0</v>
      </c>
      <c r="N30" s="200">
        <f>VLOOKUP(Tablo_MonitoringTable[[#This Row],[Indicators Numbering (can be hidden)]],Data_collection_table,14,FALSE)</f>
        <v>0</v>
      </c>
      <c r="O30" s="215">
        <f t="shared" si="1"/>
        <v>0</v>
      </c>
      <c r="P30" s="216">
        <f>VLOOKUP(Tablo_MonitoringTable[[#This Row],[Indicators Numbering (can be hidden)]],Data_collection_table,15,FALSE)</f>
        <v>0</v>
      </c>
      <c r="Q30" s="200">
        <f>VLOOKUP(Tablo_MonitoringTable[[#This Row],[Indicators Numbering (can be hidden)]],Data_collection_table,16,FALSE)</f>
        <v>0</v>
      </c>
      <c r="R30" s="215">
        <f t="shared" si="2"/>
        <v>0</v>
      </c>
      <c r="S30" s="216">
        <f>VLOOKUP(Tablo_MonitoringTable[[#This Row],[Indicators Numbering (can be hidden)]],Data_collection_table,17,FALSE)</f>
        <v>0</v>
      </c>
      <c r="T30" s="200">
        <f>VLOOKUP(Tablo_MonitoringTable[[#This Row],[Indicators Numbering (can be hidden)]],Data_collection_table,18,FALSE)</f>
        <v>0</v>
      </c>
      <c r="U30" s="215">
        <f t="shared" si="3"/>
        <v>0</v>
      </c>
      <c r="V30" s="216">
        <f>VLOOKUP(Tablo_MonitoringTable[[#This Row],[Indicators Numbering (can be hidden)]],Data_collection_table,19,FALSE)</f>
        <v>0</v>
      </c>
      <c r="W30" s="200">
        <f>VLOOKUP(Tablo_MonitoringTable[[#This Row],[Indicators Numbering (can be hidden)]],Data_collection_table,20,FALSE)</f>
        <v>0</v>
      </c>
      <c r="X30" s="215">
        <f t="shared" si="4"/>
        <v>0</v>
      </c>
      <c r="Y30" s="216">
        <f>VLOOKUP(Tablo_MonitoringTable[[#This Row],[Indicators Numbering (can be hidden)]],Data_collection_table,21,FALSE)</f>
        <v>0</v>
      </c>
      <c r="Z30" s="200">
        <f>VLOOKUP(Tablo_MonitoringTable[[#This Row],[Indicators Numbering (can be hidden)]],Data_collection_table,22,FALSE)</f>
        <v>0</v>
      </c>
      <c r="AA30" s="215">
        <f t="shared" si="5"/>
        <v>0</v>
      </c>
      <c r="AB30" s="297">
        <f>VLOOKUP(Tablo_MonitoringTable[[#This Row],[Indicators Numbering (can be hidden)]],Data_collection_table,23,FALSE)</f>
        <v>0</v>
      </c>
    </row>
    <row r="31" spans="1:16384" ht="75" customHeight="1">
      <c r="A31" s="1275" t="str">
        <f>VLOOKUP(B31,FillHome_OO[],2,FALSE)</f>
        <v>Output 2.3 - Enhanced legal policy and institutional frameworks are in place for conservation sustainable use and access and benefit-sharing of natural resources biodiversity and ecosystems</v>
      </c>
      <c r="B31" s="531" t="str">
        <f>VLOOKUP(Tablo_MonitoringTable[[#This Row],[Indicators Numbering (can be hidden)]],IndicNumbering[],4,FALSE)</f>
        <v>Output 2.3</v>
      </c>
      <c r="C31" s="1274"/>
      <c r="D31" s="531" t="str">
        <f t="array" ref="D31">INDEX(CO_indicators_list[], SMALL(IF(CO_Indic_List='1_Entry_Table'!$B$16,ROW(CO_Indic_List)-7),ROWS(D$6:D31)),8)</f>
        <v>2.3.1 - Number of institutional policy frameworks in place for conservation, sustainable use of natural resources, biodiversity and ecosystem</v>
      </c>
      <c r="E31" s="531" t="str">
        <f t="array" ref="E31">INDEX(CO_indicators_list[], SMALL(IF(CO_Indic_List='1_Entry_Table'!$B$16,ROW(CO_Indic_List)-7),ROWS(E$6:E31)),3)</f>
        <v>Indicator 2.3.1</v>
      </c>
      <c r="F31" s="210"/>
      <c r="G31" s="194"/>
      <c r="H31" s="203">
        <f>VLOOKUP(Tablo_MonitoringTable[[#This Row],[Indicators Numbering (can be hidden)]],Data_collection_table,8,FALSE)</f>
        <v>0</v>
      </c>
      <c r="I31" s="198">
        <f>VLOOKUP(Tablo_MonitoringTable[[#This Row],[Indicators Numbering (can be hidden)]],Data_collection_table,10,FALSE)</f>
        <v>0</v>
      </c>
      <c r="J31" s="201">
        <f>VLOOKUP(Tablo_MonitoringTable[[#This Row],[Indicators Numbering (can be hidden)]],Data_collection_table,11,FALSE)</f>
        <v>0</v>
      </c>
      <c r="K31" s="200">
        <f>VLOOKUP(Tablo_MonitoringTable[[#This Row],[Indicators Numbering (can be hidden)]],Data_collection_table,12,FALSE)</f>
        <v>0</v>
      </c>
      <c r="L31" s="215">
        <f t="shared" si="0"/>
        <v>0</v>
      </c>
      <c r="M31" s="216">
        <f>VLOOKUP(Tablo_MonitoringTable[[#This Row],[Indicators Numbering (can be hidden)]],Data_collection_table,13,FALSE)</f>
        <v>0</v>
      </c>
      <c r="N31" s="200">
        <f>VLOOKUP(Tablo_MonitoringTable[[#This Row],[Indicators Numbering (can be hidden)]],Data_collection_table,14,FALSE)</f>
        <v>0</v>
      </c>
      <c r="O31" s="215">
        <f t="shared" si="1"/>
        <v>0</v>
      </c>
      <c r="P31" s="216">
        <f>VLOOKUP(Tablo_MonitoringTable[[#This Row],[Indicators Numbering (can be hidden)]],Data_collection_table,15,FALSE)</f>
        <v>0</v>
      </c>
      <c r="Q31" s="200">
        <f>VLOOKUP(Tablo_MonitoringTable[[#This Row],[Indicators Numbering (can be hidden)]],Data_collection_table,16,FALSE)</f>
        <v>0</v>
      </c>
      <c r="R31" s="215">
        <f t="shared" si="2"/>
        <v>0</v>
      </c>
      <c r="S31" s="216">
        <f>VLOOKUP(Tablo_MonitoringTable[[#This Row],[Indicators Numbering (can be hidden)]],Data_collection_table,17,FALSE)</f>
        <v>0</v>
      </c>
      <c r="T31" s="200">
        <f>VLOOKUP(Tablo_MonitoringTable[[#This Row],[Indicators Numbering (can be hidden)]],Data_collection_table,18,FALSE)</f>
        <v>0</v>
      </c>
      <c r="U31" s="215">
        <f t="shared" si="3"/>
        <v>0</v>
      </c>
      <c r="V31" s="216">
        <f>VLOOKUP(Tablo_MonitoringTable[[#This Row],[Indicators Numbering (can be hidden)]],Data_collection_table,19,FALSE)</f>
        <v>0</v>
      </c>
      <c r="W31" s="200">
        <f>VLOOKUP(Tablo_MonitoringTable[[#This Row],[Indicators Numbering (can be hidden)]],Data_collection_table,20,FALSE)</f>
        <v>0</v>
      </c>
      <c r="X31" s="215">
        <f t="shared" si="4"/>
        <v>0</v>
      </c>
      <c r="Y31" s="216">
        <f>VLOOKUP(Tablo_MonitoringTable[[#This Row],[Indicators Numbering (can be hidden)]],Data_collection_table,21,FALSE)</f>
        <v>0</v>
      </c>
      <c r="Z31" s="200">
        <f>VLOOKUP(Tablo_MonitoringTable[[#This Row],[Indicators Numbering (can be hidden)]],Data_collection_table,22,FALSE)</f>
        <v>0</v>
      </c>
      <c r="AA31" s="215">
        <f t="shared" si="5"/>
        <v>0</v>
      </c>
      <c r="AB31" s="297">
        <f>VLOOKUP(Tablo_MonitoringTable[[#This Row],[Indicators Numbering (can be hidden)]],Data_collection_table,23,FALSE)</f>
        <v>0</v>
      </c>
    </row>
    <row r="32" spans="1:16384" ht="66" customHeight="1">
      <c r="A32" s="1276"/>
      <c r="B32" s="531" t="str">
        <f>VLOOKUP(Tablo_MonitoringTable[[#This Row],[Indicators Numbering (can be hidden)]],IndicNumbering[],4,FALSE)</f>
        <v>Output 2.3</v>
      </c>
      <c r="C32" s="1272"/>
      <c r="D32" s="531" t="str">
        <f t="array" ref="D32">INDEX(CO_indicators_list[], SMALL(IF(CO_Indic_List='1_Entry_Table'!$B$16,ROW(CO_Indic_List)-7),ROWS(D$6:D32)),8)</f>
        <v xml:space="preserve">2.3.2 - Number of terrestrial and marine areas of global importance that have management instruments in place for conservation,  sustainable  use  and  valorization  of biodiversity and ecosystem </v>
      </c>
      <c r="E32" s="531" t="str">
        <f t="array" ref="E32">INDEX(CO_indicators_list[], SMALL(IF(CO_Indic_List='1_Entry_Table'!$B$16,ROW(CO_Indic_List)-7),ROWS(E$6:E32)),3)</f>
        <v>Indicator 2.3.2</v>
      </c>
      <c r="F32" s="210"/>
      <c r="G32" s="194"/>
      <c r="H32" s="203">
        <f>VLOOKUP(Tablo_MonitoringTable[[#This Row],[Indicators Numbering (can be hidden)]],Data_collection_table,8,FALSE)</f>
        <v>0</v>
      </c>
      <c r="I32" s="198">
        <f>VLOOKUP(Tablo_MonitoringTable[[#This Row],[Indicators Numbering (can be hidden)]],Data_collection_table,10,FALSE)</f>
        <v>0</v>
      </c>
      <c r="J32" s="201">
        <f>VLOOKUP(Tablo_MonitoringTable[[#This Row],[Indicators Numbering (can be hidden)]],Data_collection_table,11,FALSE)</f>
        <v>0</v>
      </c>
      <c r="K32" s="200">
        <f>VLOOKUP(Tablo_MonitoringTable[[#This Row],[Indicators Numbering (can be hidden)]],Data_collection_table,12,FALSE)</f>
        <v>0</v>
      </c>
      <c r="L32" s="215">
        <f t="shared" si="0"/>
        <v>0</v>
      </c>
      <c r="M32" s="216">
        <f>VLOOKUP(Tablo_MonitoringTable[[#This Row],[Indicators Numbering (can be hidden)]],Data_collection_table,13,FALSE)</f>
        <v>0</v>
      </c>
      <c r="N32" s="200">
        <f>VLOOKUP(Tablo_MonitoringTable[[#This Row],[Indicators Numbering (can be hidden)]],Data_collection_table,14,FALSE)</f>
        <v>0</v>
      </c>
      <c r="O32" s="215">
        <f t="shared" si="1"/>
        <v>0</v>
      </c>
      <c r="P32" s="216">
        <f>VLOOKUP(Tablo_MonitoringTable[[#This Row],[Indicators Numbering (can be hidden)]],Data_collection_table,15,FALSE)</f>
        <v>0</v>
      </c>
      <c r="Q32" s="200">
        <f>VLOOKUP(Tablo_MonitoringTable[[#This Row],[Indicators Numbering (can be hidden)]],Data_collection_table,16,FALSE)</f>
        <v>0</v>
      </c>
      <c r="R32" s="215">
        <f t="shared" si="2"/>
        <v>0</v>
      </c>
      <c r="S32" s="216">
        <f>VLOOKUP(Tablo_MonitoringTable[[#This Row],[Indicators Numbering (can be hidden)]],Data_collection_table,17,FALSE)</f>
        <v>0</v>
      </c>
      <c r="T32" s="200">
        <f>VLOOKUP(Tablo_MonitoringTable[[#This Row],[Indicators Numbering (can be hidden)]],Data_collection_table,18,FALSE)</f>
        <v>0</v>
      </c>
      <c r="U32" s="215">
        <f t="shared" si="3"/>
        <v>0</v>
      </c>
      <c r="V32" s="216">
        <f>VLOOKUP(Tablo_MonitoringTable[[#This Row],[Indicators Numbering (can be hidden)]],Data_collection_table,19,FALSE)</f>
        <v>0</v>
      </c>
      <c r="W32" s="200">
        <f>VLOOKUP(Tablo_MonitoringTable[[#This Row],[Indicators Numbering (can be hidden)]],Data_collection_table,20,FALSE)</f>
        <v>0</v>
      </c>
      <c r="X32" s="215">
        <f t="shared" si="4"/>
        <v>0</v>
      </c>
      <c r="Y32" s="216">
        <f>VLOOKUP(Tablo_MonitoringTable[[#This Row],[Indicators Numbering (can be hidden)]],Data_collection_table,21,FALSE)</f>
        <v>0</v>
      </c>
      <c r="Z32" s="200">
        <f>VLOOKUP(Tablo_MonitoringTable[[#This Row],[Indicators Numbering (can be hidden)]],Data_collection_table,22,FALSE)</f>
        <v>0</v>
      </c>
      <c r="AA32" s="215">
        <f t="shared" si="5"/>
        <v>0</v>
      </c>
      <c r="AB32" s="297">
        <f>VLOOKUP(Tablo_MonitoringTable[[#This Row],[Indicators Numbering (can be hidden)]],Data_collection_table,23,FALSE)</f>
        <v>0</v>
      </c>
    </row>
    <row r="33" spans="1:28" ht="75" customHeight="1">
      <c r="A33" s="1277"/>
      <c r="B33" s="531" t="str">
        <f>VLOOKUP(Tablo_MonitoringTable[[#This Row],[Indicators Numbering (can be hidden)]],IndicNumbering[],4,FALSE)</f>
        <v>Output 2.3</v>
      </c>
      <c r="C33" s="1273"/>
      <c r="D33" s="531" t="str">
        <f t="array" ref="D33">INDEX(CO_indicators_list[], SMALL(IF(CO_Indic_List='1_Entry_Table'!$B$16,ROW(CO_Indic_List)-7),ROWS(D$6:D33)),8)</f>
        <v>2.3.3 - Percentage of tourism operators doing business in protected areas complying with national standards for sustainable tourism</v>
      </c>
      <c r="E33" s="531" t="str">
        <f t="array" ref="E33">INDEX(CO_indicators_list[], SMALL(IF(CO_Indic_List='1_Entry_Table'!$B$16,ROW(CO_Indic_List)-7),ROWS(E$6:E33)),3)</f>
        <v>Indicator 2.3.3</v>
      </c>
      <c r="F33" s="210"/>
      <c r="G33" s="194"/>
      <c r="H33" s="203">
        <f>VLOOKUP(Tablo_MonitoringTable[[#This Row],[Indicators Numbering (can be hidden)]],Data_collection_table,8,FALSE)</f>
        <v>0</v>
      </c>
      <c r="I33" s="198">
        <f>VLOOKUP(Tablo_MonitoringTable[[#This Row],[Indicators Numbering (can be hidden)]],Data_collection_table,10,FALSE)</f>
        <v>0</v>
      </c>
      <c r="J33" s="202">
        <f>VLOOKUP(Tablo_MonitoringTable[[#This Row],[Indicators Numbering (can be hidden)]],Data_collection_table,11,FALSE)</f>
        <v>0</v>
      </c>
      <c r="K33" s="195">
        <f>VLOOKUP(Tablo_MonitoringTable[[#This Row],[Indicators Numbering (can be hidden)]],Data_collection_table,12,FALSE)</f>
        <v>0</v>
      </c>
      <c r="L33" s="204">
        <f t="shared" si="0"/>
        <v>0</v>
      </c>
      <c r="M33" s="196">
        <f>VLOOKUP(Tablo_MonitoringTable[[#This Row],[Indicators Numbering (can be hidden)]],Data_collection_table,13,FALSE)</f>
        <v>0</v>
      </c>
      <c r="N33" s="195">
        <f>VLOOKUP(Tablo_MonitoringTable[[#This Row],[Indicators Numbering (can be hidden)]],Data_collection_table,14,FALSE)</f>
        <v>0</v>
      </c>
      <c r="O33" s="204">
        <f t="shared" si="1"/>
        <v>0</v>
      </c>
      <c r="P33" s="196">
        <f>VLOOKUP(Tablo_MonitoringTable[[#This Row],[Indicators Numbering (can be hidden)]],Data_collection_table,15,FALSE)</f>
        <v>0</v>
      </c>
      <c r="Q33" s="195">
        <f>VLOOKUP(Tablo_MonitoringTable[[#This Row],[Indicators Numbering (can be hidden)]],Data_collection_table,16,FALSE)</f>
        <v>0</v>
      </c>
      <c r="R33" s="204">
        <f t="shared" si="2"/>
        <v>0</v>
      </c>
      <c r="S33" s="196">
        <f>VLOOKUP(Tablo_MonitoringTable[[#This Row],[Indicators Numbering (can be hidden)]],Data_collection_table,17,FALSE)</f>
        <v>0</v>
      </c>
      <c r="T33" s="195">
        <f>VLOOKUP(Tablo_MonitoringTable[[#This Row],[Indicators Numbering (can be hidden)]],Data_collection_table,18,FALSE)</f>
        <v>0</v>
      </c>
      <c r="U33" s="204">
        <f t="shared" si="3"/>
        <v>0</v>
      </c>
      <c r="V33" s="196">
        <f>VLOOKUP(Tablo_MonitoringTable[[#This Row],[Indicators Numbering (can be hidden)]],Data_collection_table,19,FALSE)</f>
        <v>0</v>
      </c>
      <c r="W33" s="195">
        <f>VLOOKUP(Tablo_MonitoringTable[[#This Row],[Indicators Numbering (can be hidden)]],Data_collection_table,20,FALSE)</f>
        <v>0</v>
      </c>
      <c r="X33" s="204">
        <f t="shared" si="4"/>
        <v>0</v>
      </c>
      <c r="Y33" s="196">
        <f>VLOOKUP(Tablo_MonitoringTable[[#This Row],[Indicators Numbering (can be hidden)]],Data_collection_table,21,FALSE)</f>
        <v>0</v>
      </c>
      <c r="Z33" s="195">
        <f>VLOOKUP(Tablo_MonitoringTable[[#This Row],[Indicators Numbering (can be hidden)]],Data_collection_table,22,FALSE)</f>
        <v>0</v>
      </c>
      <c r="AA33" s="207">
        <f t="shared" si="5"/>
        <v>0</v>
      </c>
      <c r="AB33" s="192">
        <f>VLOOKUP(Tablo_MonitoringTable[[#This Row],[Indicators Numbering (can be hidden)]],Data_collection_table,23,FALSE)</f>
        <v>0</v>
      </c>
    </row>
    <row r="34" spans="1:28" ht="90" customHeight="1">
      <c r="A34" s="1275" t="str">
        <f>VLOOKUP(B34,FillHome_OO[],2,FALSE)</f>
        <v>Outcome 3 - By 2022, all Cabo Verdeans of working age, particularly women and youth, benefit from decent work through economic transformation in key sectors, which leads to more sustainable and inclusive economic development</v>
      </c>
      <c r="B34" s="531" t="str">
        <f>VLOOKUP(Tablo_MonitoringTable[[#This Row],[Indicators Numbering (can be hidden)]],IndicNumbering[],4,FALSE)</f>
        <v>Outcome 3</v>
      </c>
      <c r="C34" s="1274"/>
      <c r="D34" s="531" t="str">
        <f t="array" ref="D34">INDEX(CO_indicators_list[], SMALL(IF(CO_Indic_List='1_Entry_Table'!$B$16,ROW(CO_Indic_List)-7),ROWS(D$6:D34)),8)</f>
        <v>3.1 - Number of informal production units by activity sector, gender and age of owne</v>
      </c>
      <c r="E34" s="531" t="str">
        <f t="array" ref="E34">INDEX(CO_indicators_list[], SMALL(IF(CO_Indic_List='1_Entry_Table'!$B$16,ROW(CO_Indic_List)-7),ROWS(E$6:E34)),3)</f>
        <v>Indicator 3.1</v>
      </c>
      <c r="F34" s="210"/>
      <c r="G34" s="194"/>
      <c r="H34" s="203">
        <f>VLOOKUP(Tablo_MonitoringTable[[#This Row],[Indicators Numbering (can be hidden)]],Data_collection_table,8,FALSE)</f>
        <v>0</v>
      </c>
      <c r="I34" s="198">
        <f>VLOOKUP(Tablo_MonitoringTable[[#This Row],[Indicators Numbering (can be hidden)]],Data_collection_table,10,FALSE)</f>
        <v>0</v>
      </c>
      <c r="J34" s="201">
        <f>VLOOKUP(Tablo_MonitoringTable[[#This Row],[Indicators Numbering (can be hidden)]],Data_collection_table,11,FALSE)</f>
        <v>0</v>
      </c>
      <c r="K34" s="200">
        <f>VLOOKUP(Tablo_MonitoringTable[[#This Row],[Indicators Numbering (can be hidden)]],Data_collection_table,12,FALSE)</f>
        <v>0</v>
      </c>
      <c r="L34" s="215">
        <f t="shared" si="0"/>
        <v>0</v>
      </c>
      <c r="M34" s="216">
        <f>VLOOKUP(Tablo_MonitoringTable[[#This Row],[Indicators Numbering (can be hidden)]],Data_collection_table,13,FALSE)</f>
        <v>0</v>
      </c>
      <c r="N34" s="200">
        <f>VLOOKUP(Tablo_MonitoringTable[[#This Row],[Indicators Numbering (can be hidden)]],Data_collection_table,14,FALSE)</f>
        <v>0</v>
      </c>
      <c r="O34" s="215">
        <f t="shared" si="1"/>
        <v>0</v>
      </c>
      <c r="P34" s="216">
        <f>VLOOKUP(Tablo_MonitoringTable[[#This Row],[Indicators Numbering (can be hidden)]],Data_collection_table,15,FALSE)</f>
        <v>0</v>
      </c>
      <c r="Q34" s="200">
        <f>VLOOKUP(Tablo_MonitoringTable[[#This Row],[Indicators Numbering (can be hidden)]],Data_collection_table,16,FALSE)</f>
        <v>0</v>
      </c>
      <c r="R34" s="215">
        <f t="shared" si="2"/>
        <v>0</v>
      </c>
      <c r="S34" s="216">
        <f>VLOOKUP(Tablo_MonitoringTable[[#This Row],[Indicators Numbering (can be hidden)]],Data_collection_table,17,FALSE)</f>
        <v>0</v>
      </c>
      <c r="T34" s="200">
        <f>VLOOKUP(Tablo_MonitoringTable[[#This Row],[Indicators Numbering (can be hidden)]],Data_collection_table,18,FALSE)</f>
        <v>0</v>
      </c>
      <c r="U34" s="215">
        <f t="shared" si="3"/>
        <v>0</v>
      </c>
      <c r="V34" s="216">
        <f>VLOOKUP(Tablo_MonitoringTable[[#This Row],[Indicators Numbering (can be hidden)]],Data_collection_table,19,FALSE)</f>
        <v>0</v>
      </c>
      <c r="W34" s="200">
        <f>VLOOKUP(Tablo_MonitoringTable[[#This Row],[Indicators Numbering (can be hidden)]],Data_collection_table,20,FALSE)</f>
        <v>0</v>
      </c>
      <c r="X34" s="215">
        <f t="shared" si="4"/>
        <v>0</v>
      </c>
      <c r="Y34" s="216">
        <f>VLOOKUP(Tablo_MonitoringTable[[#This Row],[Indicators Numbering (can be hidden)]],Data_collection_table,21,FALSE)</f>
        <v>0</v>
      </c>
      <c r="Z34" s="200">
        <f>VLOOKUP(Tablo_MonitoringTable[[#This Row],[Indicators Numbering (can be hidden)]],Data_collection_table,22,FALSE)</f>
        <v>0</v>
      </c>
      <c r="AA34" s="215">
        <f t="shared" si="5"/>
        <v>0</v>
      </c>
      <c r="AB34" s="297">
        <f>VLOOKUP(Tablo_MonitoringTable[[#This Row],[Indicators Numbering (can be hidden)]],Data_collection_table,23,FALSE)</f>
        <v>0</v>
      </c>
    </row>
    <row r="35" spans="1:28" ht="90" customHeight="1">
      <c r="A35" s="1276"/>
      <c r="B35" s="531" t="str">
        <f>VLOOKUP(Tablo_MonitoringTable[[#This Row],[Indicators Numbering (can be hidden)]],IndicNumbering[],4,FALSE)</f>
        <v>Outcome 3</v>
      </c>
      <c r="C35" s="1272"/>
      <c r="D35" s="531" t="str">
        <f t="array" ref="D35">INDEX(CO_indicators_list[], SMALL(IF(CO_Indic_List='1_Entry_Table'!$B$16,ROW(CO_Indic_List)-7),ROWS(D$6:D35)),8)</f>
        <v>3.2 - Unemployment rate (over 15 years) by sex/age/area of residence</v>
      </c>
      <c r="E35" s="531" t="str">
        <f t="array" ref="E35">INDEX(CO_indicators_list[], SMALL(IF(CO_Indic_List='1_Entry_Table'!$B$16,ROW(CO_Indic_List)-7),ROWS(E$6:E35)),3)</f>
        <v>Indicator 3.2</v>
      </c>
      <c r="F35" s="210"/>
      <c r="G35" s="194"/>
      <c r="H35" s="203">
        <f>VLOOKUP(Tablo_MonitoringTable[[#This Row],[Indicators Numbering (can be hidden)]],Data_collection_table,8,FALSE)</f>
        <v>0</v>
      </c>
      <c r="I35" s="198">
        <f>VLOOKUP(Tablo_MonitoringTable[[#This Row],[Indicators Numbering (can be hidden)]],Data_collection_table,10,FALSE)</f>
        <v>0</v>
      </c>
      <c r="J35" s="201">
        <f>VLOOKUP(Tablo_MonitoringTable[[#This Row],[Indicators Numbering (can be hidden)]],Data_collection_table,11,FALSE)</f>
        <v>0</v>
      </c>
      <c r="K35" s="200">
        <f>VLOOKUP(Tablo_MonitoringTable[[#This Row],[Indicators Numbering (can be hidden)]],Data_collection_table,12,FALSE)</f>
        <v>0</v>
      </c>
      <c r="L35" s="215">
        <f t="shared" si="0"/>
        <v>0</v>
      </c>
      <c r="M35" s="216">
        <f>VLOOKUP(Tablo_MonitoringTable[[#This Row],[Indicators Numbering (can be hidden)]],Data_collection_table,13,FALSE)</f>
        <v>0</v>
      </c>
      <c r="N35" s="200">
        <f>VLOOKUP(Tablo_MonitoringTable[[#This Row],[Indicators Numbering (can be hidden)]],Data_collection_table,14,FALSE)</f>
        <v>0</v>
      </c>
      <c r="O35" s="215">
        <f t="shared" si="1"/>
        <v>0</v>
      </c>
      <c r="P35" s="216">
        <f>VLOOKUP(Tablo_MonitoringTable[[#This Row],[Indicators Numbering (can be hidden)]],Data_collection_table,15,FALSE)</f>
        <v>0</v>
      </c>
      <c r="Q35" s="200">
        <f>VLOOKUP(Tablo_MonitoringTable[[#This Row],[Indicators Numbering (can be hidden)]],Data_collection_table,16,FALSE)</f>
        <v>0</v>
      </c>
      <c r="R35" s="215">
        <f t="shared" si="2"/>
        <v>0</v>
      </c>
      <c r="S35" s="216">
        <f>VLOOKUP(Tablo_MonitoringTable[[#This Row],[Indicators Numbering (can be hidden)]],Data_collection_table,17,FALSE)</f>
        <v>0</v>
      </c>
      <c r="T35" s="200">
        <f>VLOOKUP(Tablo_MonitoringTable[[#This Row],[Indicators Numbering (can be hidden)]],Data_collection_table,18,FALSE)</f>
        <v>0</v>
      </c>
      <c r="U35" s="215">
        <f t="shared" si="3"/>
        <v>0</v>
      </c>
      <c r="V35" s="216">
        <f>VLOOKUP(Tablo_MonitoringTable[[#This Row],[Indicators Numbering (can be hidden)]],Data_collection_table,19,FALSE)</f>
        <v>0</v>
      </c>
      <c r="W35" s="200">
        <f>VLOOKUP(Tablo_MonitoringTable[[#This Row],[Indicators Numbering (can be hidden)]],Data_collection_table,20,FALSE)</f>
        <v>0</v>
      </c>
      <c r="X35" s="215">
        <f t="shared" si="4"/>
        <v>0</v>
      </c>
      <c r="Y35" s="216">
        <f>VLOOKUP(Tablo_MonitoringTable[[#This Row],[Indicators Numbering (can be hidden)]],Data_collection_table,21,FALSE)</f>
        <v>0</v>
      </c>
      <c r="Z35" s="200">
        <f>VLOOKUP(Tablo_MonitoringTable[[#This Row],[Indicators Numbering (can be hidden)]],Data_collection_table,22,FALSE)</f>
        <v>0</v>
      </c>
      <c r="AA35" s="215">
        <f t="shared" si="5"/>
        <v>0</v>
      </c>
      <c r="AB35" s="297">
        <f>VLOOKUP(Tablo_MonitoringTable[[#This Row],[Indicators Numbering (can be hidden)]],Data_collection_table,23,FALSE)</f>
        <v>0</v>
      </c>
    </row>
    <row r="36" spans="1:28" ht="90" customHeight="1">
      <c r="A36" s="1277"/>
      <c r="B36" s="531" t="str">
        <f>VLOOKUP(Tablo_MonitoringTable[[#This Row],[Indicators Numbering (can be hidden)]],IndicNumbering[],4,FALSE)</f>
        <v>Outcome 3</v>
      </c>
      <c r="C36" s="1273"/>
      <c r="D36" s="531" t="str">
        <f t="array" ref="D36">INDEX(CO_indicators_list[], SMALL(IF(CO_Indic_List='1_Entry_Table'!$B$16,ROW(CO_Indic_List)-7),ROWS(D$6:D36)),8)</f>
        <v>3.3 - Proportion of jobs in selected sectors of total jobs</v>
      </c>
      <c r="E36" s="531" t="str">
        <f t="array" ref="E36">INDEX(CO_indicators_list[], SMALL(IF(CO_Indic_List='1_Entry_Table'!$B$16,ROW(CO_Indic_List)-7),ROWS(E$6:E36)),3)</f>
        <v>Indicator 3.3</v>
      </c>
      <c r="F36" s="210"/>
      <c r="G36" s="194"/>
      <c r="H36" s="203">
        <f>VLOOKUP(Tablo_MonitoringTable[[#This Row],[Indicators Numbering (can be hidden)]],Data_collection_table,8,FALSE)</f>
        <v>0</v>
      </c>
      <c r="I36" s="198">
        <f>VLOOKUP(Tablo_MonitoringTable[[#This Row],[Indicators Numbering (can be hidden)]],Data_collection_table,10,FALSE)</f>
        <v>0</v>
      </c>
      <c r="J36" s="201">
        <f>VLOOKUP(Tablo_MonitoringTable[[#This Row],[Indicators Numbering (can be hidden)]],Data_collection_table,11,FALSE)</f>
        <v>0</v>
      </c>
      <c r="K36" s="200">
        <f>VLOOKUP(Tablo_MonitoringTable[[#This Row],[Indicators Numbering (can be hidden)]],Data_collection_table,12,FALSE)</f>
        <v>0</v>
      </c>
      <c r="L36" s="215">
        <f t="shared" si="0"/>
        <v>0</v>
      </c>
      <c r="M36" s="216">
        <f>VLOOKUP(Tablo_MonitoringTable[[#This Row],[Indicators Numbering (can be hidden)]],Data_collection_table,13,FALSE)</f>
        <v>0</v>
      </c>
      <c r="N36" s="200">
        <f>VLOOKUP(Tablo_MonitoringTable[[#This Row],[Indicators Numbering (can be hidden)]],Data_collection_table,14,FALSE)</f>
        <v>0</v>
      </c>
      <c r="O36" s="215">
        <f t="shared" si="1"/>
        <v>0</v>
      </c>
      <c r="P36" s="216">
        <f>VLOOKUP(Tablo_MonitoringTable[[#This Row],[Indicators Numbering (can be hidden)]],Data_collection_table,15,FALSE)</f>
        <v>0</v>
      </c>
      <c r="Q36" s="200">
        <f>VLOOKUP(Tablo_MonitoringTable[[#This Row],[Indicators Numbering (can be hidden)]],Data_collection_table,16,FALSE)</f>
        <v>0</v>
      </c>
      <c r="R36" s="215">
        <f t="shared" si="2"/>
        <v>0</v>
      </c>
      <c r="S36" s="216">
        <f>VLOOKUP(Tablo_MonitoringTable[[#This Row],[Indicators Numbering (can be hidden)]],Data_collection_table,17,FALSE)</f>
        <v>0</v>
      </c>
      <c r="T36" s="200">
        <f>VLOOKUP(Tablo_MonitoringTable[[#This Row],[Indicators Numbering (can be hidden)]],Data_collection_table,18,FALSE)</f>
        <v>0</v>
      </c>
      <c r="U36" s="215">
        <f t="shared" si="3"/>
        <v>0</v>
      </c>
      <c r="V36" s="216">
        <f>VLOOKUP(Tablo_MonitoringTable[[#This Row],[Indicators Numbering (can be hidden)]],Data_collection_table,19,FALSE)</f>
        <v>0</v>
      </c>
      <c r="W36" s="200">
        <f>VLOOKUP(Tablo_MonitoringTable[[#This Row],[Indicators Numbering (can be hidden)]],Data_collection_table,20,FALSE)</f>
        <v>0</v>
      </c>
      <c r="X36" s="215">
        <f t="shared" si="4"/>
        <v>0</v>
      </c>
      <c r="Y36" s="216">
        <f>VLOOKUP(Tablo_MonitoringTable[[#This Row],[Indicators Numbering (can be hidden)]],Data_collection_table,21,FALSE)</f>
        <v>0</v>
      </c>
      <c r="Z36" s="200">
        <f>VLOOKUP(Tablo_MonitoringTable[[#This Row],[Indicators Numbering (can be hidden)]],Data_collection_table,22,FALSE)</f>
        <v>0</v>
      </c>
      <c r="AA36" s="215">
        <f t="shared" si="5"/>
        <v>0</v>
      </c>
      <c r="AB36" s="297">
        <f>VLOOKUP(Tablo_MonitoringTable[[#This Row],[Indicators Numbering (can be hidden)]],Data_collection_table,23,FALSE)</f>
        <v>0</v>
      </c>
    </row>
    <row r="37" spans="1:28" ht="48" customHeight="1">
      <c r="A37" s="1275" t="str">
        <f>VLOOKUP(B37,FillHome_OO[],2,FALSE)</f>
        <v>Output 3.1 - The Ministries of Finance Economy and Employment have strengthened institutional capacity for the formulation and implementation of policies and programmes that harness the demographic dividend for inclusive and sustainable economic growth</v>
      </c>
      <c r="B37" s="531" t="str">
        <f>VLOOKUP(Tablo_MonitoringTable[[#This Row],[Indicators Numbering (can be hidden)]],IndicNumbering[],4,FALSE)</f>
        <v>Output 3.1</v>
      </c>
      <c r="C37" s="1274"/>
      <c r="D37" s="531" t="str">
        <f t="array" ref="D37">INDEX(CO_indicators_list[], SMALL(IF(CO_Indic_List='1_Entry_Table'!$B$16,ROW(CO_Indic_List)-7),ROWS(D$6:D37)),8)</f>
        <v xml:space="preserve">3.1.1 - Extent to which sector programmes related to the promotion of economic growth are pro-poor, gender- and age-sensitive  </v>
      </c>
      <c r="E37" s="531" t="str">
        <f t="array" ref="E37">INDEX(CO_indicators_list[], SMALL(IF(CO_Indic_List='1_Entry_Table'!$B$16,ROW(CO_Indic_List)-7),ROWS(E$6:E37)),3)</f>
        <v>Indicator 3.1.1</v>
      </c>
      <c r="F37" s="210"/>
      <c r="G37" s="225"/>
      <c r="H37" s="203">
        <f>VLOOKUP(Tablo_MonitoringTable[[#This Row],[Indicators Numbering (can be hidden)]],Data_collection_table,8,FALSE)</f>
        <v>0</v>
      </c>
      <c r="I37" s="198">
        <f>VLOOKUP(Tablo_MonitoringTable[[#This Row],[Indicators Numbering (can be hidden)]],Data_collection_table,10,FALSE)</f>
        <v>0</v>
      </c>
      <c r="J37" s="202">
        <f>VLOOKUP(Tablo_MonitoringTable[[#This Row],[Indicators Numbering (can be hidden)]],Data_collection_table,11,FALSE)</f>
        <v>0</v>
      </c>
      <c r="K37" s="199">
        <f>VLOOKUP(Tablo_MonitoringTable[[#This Row],[Indicators Numbering (can be hidden)]],Data_collection_table,12,FALSE)</f>
        <v>0</v>
      </c>
      <c r="L37" s="226">
        <f t="shared" si="0"/>
        <v>0</v>
      </c>
      <c r="M37" s="197">
        <f>VLOOKUP(Tablo_MonitoringTable[[#This Row],[Indicators Numbering (can be hidden)]],Data_collection_table,13,FALSE)</f>
        <v>0</v>
      </c>
      <c r="N37" s="199">
        <f>VLOOKUP(Tablo_MonitoringTable[[#This Row],[Indicators Numbering (can be hidden)]],Data_collection_table,14,FALSE)</f>
        <v>0</v>
      </c>
      <c r="O37" s="226">
        <f t="shared" si="1"/>
        <v>0</v>
      </c>
      <c r="P37" s="197">
        <f>VLOOKUP(Tablo_MonitoringTable[[#This Row],[Indicators Numbering (can be hidden)]],Data_collection_table,15,FALSE)</f>
        <v>0</v>
      </c>
      <c r="Q37" s="199">
        <f>VLOOKUP(Tablo_MonitoringTable[[#This Row],[Indicators Numbering (can be hidden)]],Data_collection_table,16,FALSE)</f>
        <v>0</v>
      </c>
      <c r="R37" s="226">
        <f t="shared" si="2"/>
        <v>0</v>
      </c>
      <c r="S37" s="197">
        <f>VLOOKUP(Tablo_MonitoringTable[[#This Row],[Indicators Numbering (can be hidden)]],Data_collection_table,17,FALSE)</f>
        <v>0</v>
      </c>
      <c r="T37" s="199">
        <f>VLOOKUP(Tablo_MonitoringTable[[#This Row],[Indicators Numbering (can be hidden)]],Data_collection_table,18,FALSE)</f>
        <v>0</v>
      </c>
      <c r="U37" s="226">
        <f t="shared" si="3"/>
        <v>0</v>
      </c>
      <c r="V37" s="197">
        <f>VLOOKUP(Tablo_MonitoringTable[[#This Row],[Indicators Numbering (can be hidden)]],Data_collection_table,19,FALSE)</f>
        <v>0</v>
      </c>
      <c r="W37" s="199">
        <f>VLOOKUP(Tablo_MonitoringTable[[#This Row],[Indicators Numbering (can be hidden)]],Data_collection_table,20,FALSE)</f>
        <v>0</v>
      </c>
      <c r="X37" s="226">
        <f t="shared" si="4"/>
        <v>0</v>
      </c>
      <c r="Y37" s="197">
        <f>VLOOKUP(Tablo_MonitoringTable[[#This Row],[Indicators Numbering (can be hidden)]],Data_collection_table,21,FALSE)</f>
        <v>0</v>
      </c>
      <c r="Z37" s="199">
        <f>VLOOKUP(Tablo_MonitoringTable[[#This Row],[Indicators Numbering (can be hidden)]],Data_collection_table,22,FALSE)</f>
        <v>0</v>
      </c>
      <c r="AA37" s="227">
        <f t="shared" si="5"/>
        <v>0</v>
      </c>
      <c r="AB37" s="193">
        <f>VLOOKUP(Tablo_MonitoringTable[[#This Row],[Indicators Numbering (can be hidden)]],Data_collection_table,23,FALSE)</f>
        <v>0</v>
      </c>
    </row>
    <row r="38" spans="1:28" ht="105" customHeight="1">
      <c r="A38" s="1276"/>
      <c r="B38" s="531" t="str">
        <f>VLOOKUP(Tablo_MonitoringTable[[#This Row],[Indicators Numbering (can be hidden)]],IndicNumbering[],4,FALSE)</f>
        <v>Output 3.1</v>
      </c>
      <c r="C38" s="1272"/>
      <c r="D38" s="531" t="str">
        <f t="array" ref="D38">INDEX(CO_indicators_list[], SMALL(IF(CO_Indic_List='1_Entry_Table'!$B$16,ROW(CO_Indic_List)-7),ROWS(D$6:D38)),8)</f>
        <v xml:space="preserve">3.1.2 - Number of analyses of the implications of the demographic dividend elaborated and used in public policymaking </v>
      </c>
      <c r="E38" s="531" t="str">
        <f t="array" ref="E38">INDEX(CO_indicators_list[], SMALL(IF(CO_Indic_List='1_Entry_Table'!$B$16,ROW(CO_Indic_List)-7),ROWS(E$6:E38)),3)</f>
        <v>Indicator 3.1.2</v>
      </c>
      <c r="F38" s="210"/>
      <c r="G38" s="194"/>
      <c r="H38" s="203">
        <f>VLOOKUP(Tablo_MonitoringTable[[#This Row],[Indicators Numbering (can be hidden)]],Data_collection_table,8,FALSE)</f>
        <v>0</v>
      </c>
      <c r="I38" s="198">
        <f>VLOOKUP(Tablo_MonitoringTable[[#This Row],[Indicators Numbering (can be hidden)]],Data_collection_table,10,FALSE)</f>
        <v>0</v>
      </c>
      <c r="J38" s="1279">
        <f>VLOOKUP(Tablo_MonitoringTable[[#This Row],[Indicators Numbering (can be hidden)]],Data_collection_table,11,FALSE)</f>
        <v>0</v>
      </c>
      <c r="K38" s="1281">
        <f>VLOOKUP(Tablo_MonitoringTable[[#This Row],[Indicators Numbering (can be hidden)]],Data_collection_table,12,FALSE)</f>
        <v>0</v>
      </c>
      <c r="L38" s="1282">
        <f t="shared" si="0"/>
        <v>0</v>
      </c>
      <c r="M38" s="1283">
        <f>VLOOKUP(Tablo_MonitoringTable[[#This Row],[Indicators Numbering (can be hidden)]],Data_collection_table,13,FALSE)</f>
        <v>0</v>
      </c>
      <c r="N38" s="1281">
        <f>VLOOKUP(Tablo_MonitoringTable[[#This Row],[Indicators Numbering (can be hidden)]],Data_collection_table,14,FALSE)</f>
        <v>0</v>
      </c>
      <c r="O38" s="1282">
        <f t="shared" si="1"/>
        <v>0</v>
      </c>
      <c r="P38" s="1283">
        <f>VLOOKUP(Tablo_MonitoringTable[[#This Row],[Indicators Numbering (can be hidden)]],Data_collection_table,15,FALSE)</f>
        <v>0</v>
      </c>
      <c r="Q38" s="1281">
        <f>VLOOKUP(Tablo_MonitoringTable[[#This Row],[Indicators Numbering (can be hidden)]],Data_collection_table,16,FALSE)</f>
        <v>0</v>
      </c>
      <c r="R38" s="1282">
        <f t="shared" si="2"/>
        <v>0</v>
      </c>
      <c r="S38" s="1283">
        <f>VLOOKUP(Tablo_MonitoringTable[[#This Row],[Indicators Numbering (can be hidden)]],Data_collection_table,17,FALSE)</f>
        <v>0</v>
      </c>
      <c r="T38" s="1281">
        <f>VLOOKUP(Tablo_MonitoringTable[[#This Row],[Indicators Numbering (can be hidden)]],Data_collection_table,18,FALSE)</f>
        <v>0</v>
      </c>
      <c r="U38" s="1282">
        <f t="shared" si="3"/>
        <v>0</v>
      </c>
      <c r="V38" s="1283">
        <f>VLOOKUP(Tablo_MonitoringTable[[#This Row],[Indicators Numbering (can be hidden)]],Data_collection_table,19,FALSE)</f>
        <v>0</v>
      </c>
      <c r="W38" s="1281">
        <f>VLOOKUP(Tablo_MonitoringTable[[#This Row],[Indicators Numbering (can be hidden)]],Data_collection_table,20,FALSE)</f>
        <v>0</v>
      </c>
      <c r="X38" s="1282">
        <f t="shared" si="4"/>
        <v>0</v>
      </c>
      <c r="Y38" s="1283">
        <f>VLOOKUP(Tablo_MonitoringTable[[#This Row],[Indicators Numbering (can be hidden)]],Data_collection_table,21,FALSE)</f>
        <v>0</v>
      </c>
      <c r="Z38" s="1281">
        <f>VLOOKUP(Tablo_MonitoringTable[[#This Row],[Indicators Numbering (can be hidden)]],Data_collection_table,22,FALSE)</f>
        <v>0</v>
      </c>
      <c r="AA38" s="1284">
        <f t="shared" si="5"/>
        <v>0</v>
      </c>
      <c r="AB38" s="1283">
        <f>VLOOKUP(Tablo_MonitoringTable[[#This Row],[Indicators Numbering (can be hidden)]],Data_collection_table,23,FALSE)</f>
        <v>0</v>
      </c>
    </row>
    <row r="39" spans="1:28" ht="105" customHeight="1">
      <c r="A39" s="1277"/>
      <c r="B39" s="531" t="str">
        <f>VLOOKUP(Tablo_MonitoringTable[[#This Row],[Indicators Numbering (can be hidden)]],IndicNumbering[],4,FALSE)</f>
        <v>Output 3.1</v>
      </c>
      <c r="C39" s="1273"/>
      <c r="D39" s="531" t="str">
        <f t="array" ref="D39">INDEX(CO_indicators_list[], SMALL(IF(CO_Indic_List='1_Entry_Table'!$B$16,ROW(CO_Indic_List)-7),ROWS(D$6:D39)),8)</f>
        <v xml:space="preserve">3.1.3 - Number of child poverty analyses elaborated and used in public policymaking </v>
      </c>
      <c r="E39" s="531" t="str">
        <f t="array" ref="E39">INDEX(CO_indicators_list[], SMALL(IF(CO_Indic_List='1_Entry_Table'!$B$16,ROW(CO_Indic_List)-7),ROWS(E$6:E39)),3)</f>
        <v>Indicator 3.1.3</v>
      </c>
      <c r="F39" s="210"/>
      <c r="G39" s="305"/>
      <c r="H39" s="306">
        <f>VLOOKUP(Tablo_MonitoringTable[[#This Row],[Indicators Numbering (can be hidden)]],Data_collection_table,8,FALSE)</f>
        <v>0</v>
      </c>
      <c r="I39" s="307">
        <f>VLOOKUP(Tablo_MonitoringTable[[#This Row],[Indicators Numbering (can be hidden)]],Data_collection_table,10,FALSE)</f>
        <v>0</v>
      </c>
      <c r="J39" s="1280">
        <f>VLOOKUP(Tablo_MonitoringTable[[#This Row],[Indicators Numbering (can be hidden)]],Data_collection_table,11,FALSE)</f>
        <v>0</v>
      </c>
      <c r="K39" s="1281">
        <f>VLOOKUP(Tablo_MonitoringTable[[#This Row],[Indicators Numbering (can be hidden)]],Data_collection_table,12,FALSE)</f>
        <v>0</v>
      </c>
      <c r="L39" s="1282">
        <f t="shared" si="0"/>
        <v>0</v>
      </c>
      <c r="M39" s="1283">
        <f>VLOOKUP(Tablo_MonitoringTable[[#This Row],[Indicators Numbering (can be hidden)]],Data_collection_table,13,FALSE)</f>
        <v>0</v>
      </c>
      <c r="N39" s="1281">
        <f>VLOOKUP(Tablo_MonitoringTable[[#This Row],[Indicators Numbering (can be hidden)]],Data_collection_table,14,FALSE)</f>
        <v>0</v>
      </c>
      <c r="O39" s="1282">
        <f t="shared" si="1"/>
        <v>0</v>
      </c>
      <c r="P39" s="1283">
        <f>VLOOKUP(Tablo_MonitoringTable[[#This Row],[Indicators Numbering (can be hidden)]],Data_collection_table,15,FALSE)</f>
        <v>0</v>
      </c>
      <c r="Q39" s="1281">
        <f>VLOOKUP(Tablo_MonitoringTable[[#This Row],[Indicators Numbering (can be hidden)]],Data_collection_table,16,FALSE)</f>
        <v>0</v>
      </c>
      <c r="R39" s="1282">
        <f t="shared" si="2"/>
        <v>0</v>
      </c>
      <c r="S39" s="1283">
        <f>VLOOKUP(Tablo_MonitoringTable[[#This Row],[Indicators Numbering (can be hidden)]],Data_collection_table,17,FALSE)</f>
        <v>0</v>
      </c>
      <c r="T39" s="1281">
        <f>VLOOKUP(Tablo_MonitoringTable[[#This Row],[Indicators Numbering (can be hidden)]],Data_collection_table,18,FALSE)</f>
        <v>0</v>
      </c>
      <c r="U39" s="1282">
        <f t="shared" si="3"/>
        <v>0</v>
      </c>
      <c r="V39" s="1283">
        <f>VLOOKUP(Tablo_MonitoringTable[[#This Row],[Indicators Numbering (can be hidden)]],Data_collection_table,19,FALSE)</f>
        <v>0</v>
      </c>
      <c r="W39" s="1281">
        <f>VLOOKUP(Tablo_MonitoringTable[[#This Row],[Indicators Numbering (can be hidden)]],Data_collection_table,20,FALSE)</f>
        <v>0</v>
      </c>
      <c r="X39" s="1282">
        <f t="shared" si="4"/>
        <v>0</v>
      </c>
      <c r="Y39" s="1283">
        <f>VLOOKUP(Tablo_MonitoringTable[[#This Row],[Indicators Numbering (can be hidden)]],Data_collection_table,21,FALSE)</f>
        <v>0</v>
      </c>
      <c r="Z39" s="1281">
        <f>VLOOKUP(Tablo_MonitoringTable[[#This Row],[Indicators Numbering (can be hidden)]],Data_collection_table,22,FALSE)</f>
        <v>0</v>
      </c>
      <c r="AA39" s="1284">
        <f t="shared" si="5"/>
        <v>0</v>
      </c>
      <c r="AB39" s="1283">
        <f>VLOOKUP(Tablo_MonitoringTable[[#This Row],[Indicators Numbering (can be hidden)]],Data_collection_table,23,FALSE)</f>
        <v>0</v>
      </c>
    </row>
    <row r="40" spans="1:28" ht="45">
      <c r="A40" s="1275" t="str">
        <f>VLOOKUP(B40,FillHome_OO[],2,FALSE)</f>
        <v>Output 3.2 - Young people and women have enhanced ability to secure employment including self-employment</v>
      </c>
      <c r="B40" s="531" t="str">
        <f>VLOOKUP(Tablo_MonitoringTable[[#This Row],[Indicators Numbering (can be hidden)]],IndicNumbering[],4,FALSE)</f>
        <v>Output 3.2</v>
      </c>
      <c r="C40" s="1274"/>
      <c r="D40" s="532" t="str">
        <f t="array" ref="D40">INDEX(CO_indicators_list[], SMALL(IF(CO_Indic_List='1_Entry_Table'!$B$16,ROW(CO_Indic_List)-7),ROWS(D$6:D40)),8)</f>
        <v xml:space="preserve">3.2.1 - Number of young people and women that successfully complete technical and vocational training courses  </v>
      </c>
      <c r="E40" s="531" t="str">
        <f t="array" ref="E40">INDEX(CO_indicators_list[], SMALL(IF(CO_Indic_List='1_Entry_Table'!$B$16,ROW(CO_Indic_List)-7),ROWS(E$6:E40)),3)</f>
        <v>Indicator 3.2.1</v>
      </c>
      <c r="F40" s="210"/>
      <c r="G40" s="305"/>
      <c r="H40" s="533">
        <f>VLOOKUP(Tablo_MonitoringTable[[#This Row],[Indicators Numbering (can be hidden)]],Data_collection_table,8,FALSE)</f>
        <v>0</v>
      </c>
      <c r="I40" s="534">
        <f>VLOOKUP(Tablo_MonitoringTable[[#This Row],[Indicators Numbering (can be hidden)]],Data_collection_table,10,FALSE)</f>
        <v>0</v>
      </c>
      <c r="J40" s="1279">
        <f>VLOOKUP(Tablo_MonitoringTable[[#This Row],[Indicators Numbering (can be hidden)]],Data_collection_table,11,FALSE)</f>
        <v>0</v>
      </c>
      <c r="K40" s="1285">
        <f>VLOOKUP(Tablo_MonitoringTable[[#This Row],[Indicators Numbering (can be hidden)]],Data_collection_table,12,FALSE)</f>
        <v>0</v>
      </c>
      <c r="L40" s="1286">
        <f t="shared" ref="L40:L71" si="6">IF(ISERROR(M40/K40)=TRUE,0,M40/K40)</f>
        <v>0</v>
      </c>
      <c r="M40" s="1285">
        <f>VLOOKUP(Tablo_MonitoringTable[[#This Row],[Indicators Numbering (can be hidden)]],Data_collection_table,13,FALSE)</f>
        <v>0</v>
      </c>
      <c r="N40" s="1285">
        <f>VLOOKUP(Tablo_MonitoringTable[[#This Row],[Indicators Numbering (can be hidden)]],Data_collection_table,14,FALSE)</f>
        <v>0</v>
      </c>
      <c r="O40" s="1286">
        <f t="shared" ref="O40:O71" si="7">IF(ISERROR(P40/N40)=TRUE,0,P40/N40)</f>
        <v>0</v>
      </c>
      <c r="P40" s="1285">
        <f>VLOOKUP(Tablo_MonitoringTable[[#This Row],[Indicators Numbering (can be hidden)]],Data_collection_table,15,FALSE)</f>
        <v>0</v>
      </c>
      <c r="Q40" s="1285">
        <f>VLOOKUP(Tablo_MonitoringTable[[#This Row],[Indicators Numbering (can be hidden)]],Data_collection_table,16,FALSE)</f>
        <v>0</v>
      </c>
      <c r="R40" s="1286">
        <f t="shared" ref="R40:R71" si="8">IF(ISERROR(S40/Q40)=TRUE,0,S40/Q40)</f>
        <v>0</v>
      </c>
      <c r="S40" s="1285">
        <f>VLOOKUP(Tablo_MonitoringTable[[#This Row],[Indicators Numbering (can be hidden)]],Data_collection_table,17,FALSE)</f>
        <v>0</v>
      </c>
      <c r="T40" s="1287">
        <f>VLOOKUP(Tablo_MonitoringTable[[#This Row],[Indicators Numbering (can be hidden)]],Data_collection_table,18,FALSE)</f>
        <v>0</v>
      </c>
      <c r="U40" s="1288">
        <f t="shared" ref="U40:U71" si="9">IF(ISERROR(V40/T40)=TRUE,0,V40/T40)</f>
        <v>0</v>
      </c>
      <c r="V40" s="1289">
        <f>VLOOKUP(Tablo_MonitoringTable[[#This Row],[Indicators Numbering (can be hidden)]],Data_collection_table,19,FALSE)</f>
        <v>0</v>
      </c>
      <c r="W40" s="1287">
        <f>VLOOKUP(Tablo_MonitoringTable[[#This Row],[Indicators Numbering (can be hidden)]],Data_collection_table,20,FALSE)</f>
        <v>0</v>
      </c>
      <c r="X40" s="1288">
        <f t="shared" ref="X40:X71" si="10">IF(ISERROR(Y40/W40)=TRUE,0,Y40/W40)</f>
        <v>0</v>
      </c>
      <c r="Y40" s="1289">
        <f>VLOOKUP(Tablo_MonitoringTable[[#This Row],[Indicators Numbering (can be hidden)]],Data_collection_table,21,FALSE)</f>
        <v>0</v>
      </c>
      <c r="Z40" s="1287">
        <f>VLOOKUP(Tablo_MonitoringTable[[#This Row],[Indicators Numbering (can be hidden)]],Data_collection_table,22,FALSE)</f>
        <v>0</v>
      </c>
      <c r="AA40" s="1290">
        <f t="shared" ref="AA40:AA71" si="11">IF(ISERROR(AB40/Z40)=TRUE,0,AB40/Z40)</f>
        <v>0</v>
      </c>
      <c r="AB40" s="1289">
        <f>VLOOKUP(Tablo_MonitoringTable[[#This Row],[Indicators Numbering (can be hidden)]],Data_collection_table,23,FALSE)</f>
        <v>0</v>
      </c>
    </row>
    <row r="41" spans="1:28" ht="60">
      <c r="A41" s="1277"/>
      <c r="B41" s="531" t="str">
        <f>VLOOKUP(Tablo_MonitoringTable[[#This Row],[Indicators Numbering (can be hidden)]],IndicNumbering[],4,FALSE)</f>
        <v>Output 3.2</v>
      </c>
      <c r="C41" s="1273"/>
      <c r="D41" s="532" t="str">
        <f t="array" ref="D41">INDEX(CO_indicators_list[], SMALL(IF(CO_Indic_List='1_Entry_Table'!$B$16,ROW(CO_Indic_List)-7),ROWS(D$6:D41)),8)</f>
        <v>3.2.2 - Percentage of youth beneficiaries and women of employment and entrepreneurship programmes integrated 
in the labour market within three years</v>
      </c>
      <c r="E41" s="531" t="str">
        <f t="array" ref="E41">INDEX(CO_indicators_list[], SMALL(IF(CO_Indic_List='1_Entry_Table'!$B$16,ROW(CO_Indic_List)-7),ROWS(E$6:E41)),3)</f>
        <v>Indicator 3.2.2</v>
      </c>
      <c r="F41" s="210"/>
      <c r="G41" s="305"/>
      <c r="H41" s="533">
        <f>VLOOKUP(Tablo_MonitoringTable[[#This Row],[Indicators Numbering (can be hidden)]],Data_collection_table,8,FALSE)</f>
        <v>0</v>
      </c>
      <c r="I41" s="534">
        <f>VLOOKUP(Tablo_MonitoringTable[[#This Row],[Indicators Numbering (can be hidden)]],Data_collection_table,10,FALSE)</f>
        <v>0</v>
      </c>
      <c r="J41" s="1279">
        <f>VLOOKUP(Tablo_MonitoringTable[[#This Row],[Indicators Numbering (can be hidden)]],Data_collection_table,11,FALSE)</f>
        <v>0</v>
      </c>
      <c r="K41" s="1285">
        <f>VLOOKUP(Tablo_MonitoringTable[[#This Row],[Indicators Numbering (can be hidden)]],Data_collection_table,12,FALSE)</f>
        <v>0</v>
      </c>
      <c r="L41" s="1286">
        <f t="shared" si="6"/>
        <v>0</v>
      </c>
      <c r="M41" s="1285">
        <f>VLOOKUP(Tablo_MonitoringTable[[#This Row],[Indicators Numbering (can be hidden)]],Data_collection_table,13,FALSE)</f>
        <v>0</v>
      </c>
      <c r="N41" s="1285">
        <f>VLOOKUP(Tablo_MonitoringTable[[#This Row],[Indicators Numbering (can be hidden)]],Data_collection_table,14,FALSE)</f>
        <v>0</v>
      </c>
      <c r="O41" s="1286">
        <f t="shared" si="7"/>
        <v>0</v>
      </c>
      <c r="P41" s="1285">
        <f>VLOOKUP(Tablo_MonitoringTable[[#This Row],[Indicators Numbering (can be hidden)]],Data_collection_table,15,FALSE)</f>
        <v>0</v>
      </c>
      <c r="Q41" s="1285">
        <f>VLOOKUP(Tablo_MonitoringTable[[#This Row],[Indicators Numbering (can be hidden)]],Data_collection_table,16,FALSE)</f>
        <v>0</v>
      </c>
      <c r="R41" s="1286">
        <f t="shared" si="8"/>
        <v>0</v>
      </c>
      <c r="S41" s="1285">
        <f>VLOOKUP(Tablo_MonitoringTable[[#This Row],[Indicators Numbering (can be hidden)]],Data_collection_table,17,FALSE)</f>
        <v>0</v>
      </c>
      <c r="T41" s="1287">
        <f>VLOOKUP(Tablo_MonitoringTable[[#This Row],[Indicators Numbering (can be hidden)]],Data_collection_table,18,FALSE)</f>
        <v>0</v>
      </c>
      <c r="U41" s="1288">
        <f t="shared" si="9"/>
        <v>0</v>
      </c>
      <c r="V41" s="1289">
        <f>VLOOKUP(Tablo_MonitoringTable[[#This Row],[Indicators Numbering (can be hidden)]],Data_collection_table,19,FALSE)</f>
        <v>0</v>
      </c>
      <c r="W41" s="1287">
        <f>VLOOKUP(Tablo_MonitoringTable[[#This Row],[Indicators Numbering (can be hidden)]],Data_collection_table,20,FALSE)</f>
        <v>0</v>
      </c>
      <c r="X41" s="1288">
        <f t="shared" si="10"/>
        <v>0</v>
      </c>
      <c r="Y41" s="1289">
        <f>VLOOKUP(Tablo_MonitoringTable[[#This Row],[Indicators Numbering (can be hidden)]],Data_collection_table,21,FALSE)</f>
        <v>0</v>
      </c>
      <c r="Z41" s="1287">
        <f>VLOOKUP(Tablo_MonitoringTable[[#This Row],[Indicators Numbering (can be hidden)]],Data_collection_table,22,FALSE)</f>
        <v>0</v>
      </c>
      <c r="AA41" s="1290">
        <f t="shared" si="11"/>
        <v>0</v>
      </c>
      <c r="AB41" s="1289">
        <f>VLOOKUP(Tablo_MonitoringTable[[#This Row],[Indicators Numbering (can be hidden)]],Data_collection_table,23,FALSE)</f>
        <v>0</v>
      </c>
    </row>
    <row r="42" spans="1:28" ht="90" customHeight="1">
      <c r="A42" s="1275" t="str">
        <f>VLOOKUP(B42,FillHome_OO[],2,FALSE)</f>
        <v>Output 3.3 - Municipalities have strengthened technical capacities to develop integrated and SDG-aligned territorial development strategies that promote local employment opportunities particularly for youth and women</v>
      </c>
      <c r="B42" s="531" t="str">
        <f>VLOOKUP(Tablo_MonitoringTable[[#This Row],[Indicators Numbering (can be hidden)]],IndicNumbering[],4,FALSE)</f>
        <v>Output 3.3</v>
      </c>
      <c r="C42" s="1274"/>
      <c r="D42" s="532" t="str">
        <f t="array" ref="D42">INDEX(CO_indicators_list[], SMALL(IF(CO_Indic_List='1_Entry_Table'!$B$16,ROW(CO_Indic_List)-7),ROWS(D$6:D42)),8)</f>
        <v xml:space="preserve">3.3.1 - Percentage of members of local development 
platforms that are young women and men 
</v>
      </c>
      <c r="E42" s="531" t="str">
        <f t="array" ref="E42">INDEX(CO_indicators_list[], SMALL(IF(CO_Indic_List='1_Entry_Table'!$B$16,ROW(CO_Indic_List)-7),ROWS(E$6:E42)),3)</f>
        <v>Indicator 3.3.1</v>
      </c>
      <c r="F42" s="210"/>
      <c r="G42" s="305"/>
      <c r="H42" s="533">
        <f>VLOOKUP(Tablo_MonitoringTable[[#This Row],[Indicators Numbering (can be hidden)]],Data_collection_table,8,FALSE)</f>
        <v>0</v>
      </c>
      <c r="I42" s="534">
        <f>VLOOKUP(Tablo_MonitoringTable[[#This Row],[Indicators Numbering (can be hidden)]],Data_collection_table,10,FALSE)</f>
        <v>0</v>
      </c>
      <c r="J42" s="1279">
        <f>VLOOKUP(Tablo_MonitoringTable[[#This Row],[Indicators Numbering (can be hidden)]],Data_collection_table,11,FALSE)</f>
        <v>0</v>
      </c>
      <c r="K42" s="1285">
        <f>VLOOKUP(Tablo_MonitoringTable[[#This Row],[Indicators Numbering (can be hidden)]],Data_collection_table,12,FALSE)</f>
        <v>0</v>
      </c>
      <c r="L42" s="1286">
        <f t="shared" si="6"/>
        <v>0</v>
      </c>
      <c r="M42" s="1285">
        <f>VLOOKUP(Tablo_MonitoringTable[[#This Row],[Indicators Numbering (can be hidden)]],Data_collection_table,13,FALSE)</f>
        <v>0</v>
      </c>
      <c r="N42" s="1285">
        <f>VLOOKUP(Tablo_MonitoringTable[[#This Row],[Indicators Numbering (can be hidden)]],Data_collection_table,14,FALSE)</f>
        <v>0</v>
      </c>
      <c r="O42" s="1286">
        <f t="shared" si="7"/>
        <v>0</v>
      </c>
      <c r="P42" s="1285">
        <f>VLOOKUP(Tablo_MonitoringTable[[#This Row],[Indicators Numbering (can be hidden)]],Data_collection_table,15,FALSE)</f>
        <v>0</v>
      </c>
      <c r="Q42" s="1285">
        <f>VLOOKUP(Tablo_MonitoringTable[[#This Row],[Indicators Numbering (can be hidden)]],Data_collection_table,16,FALSE)</f>
        <v>0</v>
      </c>
      <c r="R42" s="1286">
        <f t="shared" si="8"/>
        <v>0</v>
      </c>
      <c r="S42" s="1285">
        <f>VLOOKUP(Tablo_MonitoringTable[[#This Row],[Indicators Numbering (can be hidden)]],Data_collection_table,17,FALSE)</f>
        <v>0</v>
      </c>
      <c r="T42" s="1287">
        <f>VLOOKUP(Tablo_MonitoringTable[[#This Row],[Indicators Numbering (can be hidden)]],Data_collection_table,18,FALSE)</f>
        <v>0</v>
      </c>
      <c r="U42" s="1288">
        <f t="shared" si="9"/>
        <v>0</v>
      </c>
      <c r="V42" s="1289">
        <f>VLOOKUP(Tablo_MonitoringTable[[#This Row],[Indicators Numbering (can be hidden)]],Data_collection_table,19,FALSE)</f>
        <v>0</v>
      </c>
      <c r="W42" s="1287">
        <f>VLOOKUP(Tablo_MonitoringTable[[#This Row],[Indicators Numbering (can be hidden)]],Data_collection_table,20,FALSE)</f>
        <v>0</v>
      </c>
      <c r="X42" s="1288">
        <f t="shared" si="10"/>
        <v>0</v>
      </c>
      <c r="Y42" s="1289">
        <f>VLOOKUP(Tablo_MonitoringTable[[#This Row],[Indicators Numbering (can be hidden)]],Data_collection_table,21,FALSE)</f>
        <v>0</v>
      </c>
      <c r="Z42" s="1287">
        <f>VLOOKUP(Tablo_MonitoringTable[[#This Row],[Indicators Numbering (can be hidden)]],Data_collection_table,22,FALSE)</f>
        <v>0</v>
      </c>
      <c r="AA42" s="1290">
        <f t="shared" si="11"/>
        <v>0</v>
      </c>
      <c r="AB42" s="1289">
        <f>VLOOKUP(Tablo_MonitoringTable[[#This Row],[Indicators Numbering (can be hidden)]],Data_collection_table,23,FALSE)</f>
        <v>0</v>
      </c>
    </row>
    <row r="43" spans="1:28" ht="90" customHeight="1">
      <c r="A43" s="1277"/>
      <c r="B43" s="531" t="str">
        <f>VLOOKUP(Tablo_MonitoringTable[[#This Row],[Indicators Numbering (can be hidden)]],IndicNumbering[],4,FALSE)</f>
        <v>Output 3.3</v>
      </c>
      <c r="C43" s="1273"/>
      <c r="D43" s="532" t="str">
        <f t="array" ref="D43">INDEX(CO_indicators_list[], SMALL(IF(CO_Indic_List='1_Entry_Table'!$B$16,ROW(CO_Indic_List)-7),ROWS(D$6:D43)),8)</f>
        <v xml:space="preserve">3.3.2 - Number of elaborated territorial local economic development strategies that explicitly promote employment opportunities for youth and women </v>
      </c>
      <c r="E43" s="531" t="str">
        <f t="array" ref="E43">INDEX(CO_indicators_list[], SMALL(IF(CO_Indic_List='1_Entry_Table'!$B$16,ROW(CO_Indic_List)-7),ROWS(E$6:E43)),3)</f>
        <v>Indicator 3.3.2</v>
      </c>
      <c r="F43" s="210"/>
      <c r="G43" s="305"/>
      <c r="H43" s="533">
        <f>VLOOKUP(Tablo_MonitoringTable[[#This Row],[Indicators Numbering (can be hidden)]],Data_collection_table,8,FALSE)</f>
        <v>0</v>
      </c>
      <c r="I43" s="534">
        <f>VLOOKUP(Tablo_MonitoringTable[[#This Row],[Indicators Numbering (can be hidden)]],Data_collection_table,10,FALSE)</f>
        <v>0</v>
      </c>
      <c r="J43" s="1279">
        <f>VLOOKUP(Tablo_MonitoringTable[[#This Row],[Indicators Numbering (can be hidden)]],Data_collection_table,11,FALSE)</f>
        <v>0</v>
      </c>
      <c r="K43" s="1285">
        <f>VLOOKUP(Tablo_MonitoringTable[[#This Row],[Indicators Numbering (can be hidden)]],Data_collection_table,12,FALSE)</f>
        <v>0</v>
      </c>
      <c r="L43" s="1286">
        <f t="shared" si="6"/>
        <v>0</v>
      </c>
      <c r="M43" s="1285">
        <f>VLOOKUP(Tablo_MonitoringTable[[#This Row],[Indicators Numbering (can be hidden)]],Data_collection_table,13,FALSE)</f>
        <v>0</v>
      </c>
      <c r="N43" s="1285">
        <f>VLOOKUP(Tablo_MonitoringTable[[#This Row],[Indicators Numbering (can be hidden)]],Data_collection_table,14,FALSE)</f>
        <v>0</v>
      </c>
      <c r="O43" s="1286">
        <f t="shared" si="7"/>
        <v>0</v>
      </c>
      <c r="P43" s="1285">
        <f>VLOOKUP(Tablo_MonitoringTable[[#This Row],[Indicators Numbering (can be hidden)]],Data_collection_table,15,FALSE)</f>
        <v>0</v>
      </c>
      <c r="Q43" s="1285">
        <f>VLOOKUP(Tablo_MonitoringTable[[#This Row],[Indicators Numbering (can be hidden)]],Data_collection_table,16,FALSE)</f>
        <v>0</v>
      </c>
      <c r="R43" s="1286">
        <f t="shared" si="8"/>
        <v>0</v>
      </c>
      <c r="S43" s="1285">
        <f>VLOOKUP(Tablo_MonitoringTable[[#This Row],[Indicators Numbering (can be hidden)]],Data_collection_table,17,FALSE)</f>
        <v>0</v>
      </c>
      <c r="T43" s="1287">
        <f>VLOOKUP(Tablo_MonitoringTable[[#This Row],[Indicators Numbering (can be hidden)]],Data_collection_table,18,FALSE)</f>
        <v>0</v>
      </c>
      <c r="U43" s="1288">
        <f t="shared" si="9"/>
        <v>0</v>
      </c>
      <c r="V43" s="1289">
        <f>VLOOKUP(Tablo_MonitoringTable[[#This Row],[Indicators Numbering (can be hidden)]],Data_collection_table,19,FALSE)</f>
        <v>0</v>
      </c>
      <c r="W43" s="1287">
        <f>VLOOKUP(Tablo_MonitoringTable[[#This Row],[Indicators Numbering (can be hidden)]],Data_collection_table,20,FALSE)</f>
        <v>0</v>
      </c>
      <c r="X43" s="1288">
        <f t="shared" si="10"/>
        <v>0</v>
      </c>
      <c r="Y43" s="1289">
        <f>VLOOKUP(Tablo_MonitoringTable[[#This Row],[Indicators Numbering (can be hidden)]],Data_collection_table,21,FALSE)</f>
        <v>0</v>
      </c>
      <c r="Z43" s="1287">
        <f>VLOOKUP(Tablo_MonitoringTable[[#This Row],[Indicators Numbering (can be hidden)]],Data_collection_table,22,FALSE)</f>
        <v>0</v>
      </c>
      <c r="AA43" s="1290">
        <f t="shared" si="11"/>
        <v>0</v>
      </c>
      <c r="AB43" s="1289">
        <f>VLOOKUP(Tablo_MonitoringTable[[#This Row],[Indicators Numbering (can be hidden)]],Data_collection_table,23,FALSE)</f>
        <v>0</v>
      </c>
    </row>
    <row r="44" spans="1:28" ht="75" customHeight="1">
      <c r="A44" s="1275" t="str">
        <f>VLOOKUP(B44,FillHome_OO[],2,FALSE)</f>
        <v>Output 3.4 - The Ministry of Family and Social Inclusion has enhanced technical capacity to ensure access to the social protection system by the most vulnerable groups particularly women and children.</v>
      </c>
      <c r="B44" s="531" t="str">
        <f>VLOOKUP(Tablo_MonitoringTable[[#This Row],[Indicators Numbering (can be hidden)]],IndicNumbering[],4,FALSE)</f>
        <v>Output 3.4</v>
      </c>
      <c r="C44" s="1274"/>
      <c r="D44" s="532" t="str">
        <f t="array" ref="D44">INDEX(CO_indicators_list[], SMALL(IF(CO_Indic_List='1_Entry_Table'!$B$16,ROW(CO_Indic_List)-7),ROWS(D$6:D44)),8)</f>
        <v>3.4.1 - Existence of a functional integrated system for monitoring and evaluating the social protection programme</v>
      </c>
      <c r="E44" s="531" t="str">
        <f t="array" ref="E44">INDEX(CO_indicators_list[], SMALL(IF(CO_Indic_List='1_Entry_Table'!$B$16,ROW(CO_Indic_List)-7),ROWS(E$6:E44)),3)</f>
        <v>Indicator 3.4.1</v>
      </c>
      <c r="F44" s="210"/>
      <c r="G44" s="305"/>
      <c r="H44" s="533">
        <f>VLOOKUP(Tablo_MonitoringTable[[#This Row],[Indicators Numbering (can be hidden)]],Data_collection_table,8,FALSE)</f>
        <v>0</v>
      </c>
      <c r="I44" s="534">
        <f>VLOOKUP(Tablo_MonitoringTable[[#This Row],[Indicators Numbering (can be hidden)]],Data_collection_table,10,FALSE)</f>
        <v>0</v>
      </c>
      <c r="J44" s="1279">
        <f>VLOOKUP(Tablo_MonitoringTable[[#This Row],[Indicators Numbering (can be hidden)]],Data_collection_table,11,FALSE)</f>
        <v>0</v>
      </c>
      <c r="K44" s="1285">
        <f>VLOOKUP(Tablo_MonitoringTable[[#This Row],[Indicators Numbering (can be hidden)]],Data_collection_table,12,FALSE)</f>
        <v>0</v>
      </c>
      <c r="L44" s="1286">
        <f t="shared" si="6"/>
        <v>0</v>
      </c>
      <c r="M44" s="1285">
        <f>VLOOKUP(Tablo_MonitoringTable[[#This Row],[Indicators Numbering (can be hidden)]],Data_collection_table,13,FALSE)</f>
        <v>0</v>
      </c>
      <c r="N44" s="1285">
        <f>VLOOKUP(Tablo_MonitoringTable[[#This Row],[Indicators Numbering (can be hidden)]],Data_collection_table,14,FALSE)</f>
        <v>0</v>
      </c>
      <c r="O44" s="1286">
        <f t="shared" si="7"/>
        <v>0</v>
      </c>
      <c r="P44" s="1285">
        <f>VLOOKUP(Tablo_MonitoringTable[[#This Row],[Indicators Numbering (can be hidden)]],Data_collection_table,15,FALSE)</f>
        <v>0</v>
      </c>
      <c r="Q44" s="1285">
        <f>VLOOKUP(Tablo_MonitoringTable[[#This Row],[Indicators Numbering (can be hidden)]],Data_collection_table,16,FALSE)</f>
        <v>0</v>
      </c>
      <c r="R44" s="1286">
        <f t="shared" si="8"/>
        <v>0</v>
      </c>
      <c r="S44" s="1285">
        <f>VLOOKUP(Tablo_MonitoringTable[[#This Row],[Indicators Numbering (can be hidden)]],Data_collection_table,17,FALSE)</f>
        <v>0</v>
      </c>
      <c r="T44" s="1287">
        <f>VLOOKUP(Tablo_MonitoringTable[[#This Row],[Indicators Numbering (can be hidden)]],Data_collection_table,18,FALSE)</f>
        <v>0</v>
      </c>
      <c r="U44" s="1288">
        <f t="shared" si="9"/>
        <v>0</v>
      </c>
      <c r="V44" s="1289">
        <f>VLOOKUP(Tablo_MonitoringTable[[#This Row],[Indicators Numbering (can be hidden)]],Data_collection_table,19,FALSE)</f>
        <v>0</v>
      </c>
      <c r="W44" s="1287">
        <f>VLOOKUP(Tablo_MonitoringTable[[#This Row],[Indicators Numbering (can be hidden)]],Data_collection_table,20,FALSE)</f>
        <v>0</v>
      </c>
      <c r="X44" s="1288">
        <f t="shared" si="10"/>
        <v>0</v>
      </c>
      <c r="Y44" s="1289">
        <f>VLOOKUP(Tablo_MonitoringTable[[#This Row],[Indicators Numbering (can be hidden)]],Data_collection_table,21,FALSE)</f>
        <v>0</v>
      </c>
      <c r="Z44" s="1287">
        <f>VLOOKUP(Tablo_MonitoringTable[[#This Row],[Indicators Numbering (can be hidden)]],Data_collection_table,22,FALSE)</f>
        <v>0</v>
      </c>
      <c r="AA44" s="1290">
        <f t="shared" si="11"/>
        <v>0</v>
      </c>
      <c r="AB44" s="1289">
        <f>VLOOKUP(Tablo_MonitoringTable[[#This Row],[Indicators Numbering (can be hidden)]],Data_collection_table,23,FALSE)</f>
        <v>0</v>
      </c>
    </row>
    <row r="45" spans="1:28" ht="75" customHeight="1">
      <c r="A45" s="1277"/>
      <c r="B45" s="531" t="str">
        <f>VLOOKUP(Tablo_MonitoringTable[[#This Row],[Indicators Numbering (can be hidden)]],IndicNumbering[],4,FALSE)</f>
        <v>Output 3.4</v>
      </c>
      <c r="C45" s="1273"/>
      <c r="D45" s="532" t="str">
        <f t="array" ref="D45">INDEX(CO_indicators_list[], SMALL(IF(CO_Indic_List='1_Entry_Table'!$B$16,ROW(CO_Indic_List)-7),ROWS(D$6:D45)),8)</f>
        <v>3.4.2 - Extent to which policy and institutional reforms increase access to social protection targeting the poor at municipal level (disaggregated by sex, rural and urban)</v>
      </c>
      <c r="E45" s="531" t="str">
        <f t="array" ref="E45">INDEX(CO_indicators_list[], SMALL(IF(CO_Indic_List='1_Entry_Table'!$B$16,ROW(CO_Indic_List)-7),ROWS(E$6:E45)),3)</f>
        <v>Indicator 3.4.2</v>
      </c>
      <c r="F45" s="210"/>
      <c r="G45" s="305"/>
      <c r="H45" s="533">
        <f>VLOOKUP(Tablo_MonitoringTable[[#This Row],[Indicators Numbering (can be hidden)]],Data_collection_table,8,FALSE)</f>
        <v>0</v>
      </c>
      <c r="I45" s="534">
        <f>VLOOKUP(Tablo_MonitoringTable[[#This Row],[Indicators Numbering (can be hidden)]],Data_collection_table,10,FALSE)</f>
        <v>0</v>
      </c>
      <c r="J45" s="1279">
        <f>VLOOKUP(Tablo_MonitoringTable[[#This Row],[Indicators Numbering (can be hidden)]],Data_collection_table,11,FALSE)</f>
        <v>0</v>
      </c>
      <c r="K45" s="1285">
        <f>VLOOKUP(Tablo_MonitoringTable[[#This Row],[Indicators Numbering (can be hidden)]],Data_collection_table,12,FALSE)</f>
        <v>0</v>
      </c>
      <c r="L45" s="1286">
        <f t="shared" si="6"/>
        <v>0</v>
      </c>
      <c r="M45" s="1285">
        <f>VLOOKUP(Tablo_MonitoringTable[[#This Row],[Indicators Numbering (can be hidden)]],Data_collection_table,13,FALSE)</f>
        <v>0</v>
      </c>
      <c r="N45" s="1285">
        <f>VLOOKUP(Tablo_MonitoringTable[[#This Row],[Indicators Numbering (can be hidden)]],Data_collection_table,14,FALSE)</f>
        <v>0</v>
      </c>
      <c r="O45" s="1286">
        <f t="shared" si="7"/>
        <v>0</v>
      </c>
      <c r="P45" s="1285">
        <f>VLOOKUP(Tablo_MonitoringTable[[#This Row],[Indicators Numbering (can be hidden)]],Data_collection_table,15,FALSE)</f>
        <v>0</v>
      </c>
      <c r="Q45" s="1285">
        <f>VLOOKUP(Tablo_MonitoringTable[[#This Row],[Indicators Numbering (can be hidden)]],Data_collection_table,16,FALSE)</f>
        <v>0</v>
      </c>
      <c r="R45" s="1286">
        <f t="shared" si="8"/>
        <v>0</v>
      </c>
      <c r="S45" s="1285">
        <f>VLOOKUP(Tablo_MonitoringTable[[#This Row],[Indicators Numbering (can be hidden)]],Data_collection_table,17,FALSE)</f>
        <v>0</v>
      </c>
      <c r="T45" s="1287">
        <f>VLOOKUP(Tablo_MonitoringTable[[#This Row],[Indicators Numbering (can be hidden)]],Data_collection_table,18,FALSE)</f>
        <v>0</v>
      </c>
      <c r="U45" s="1288">
        <f t="shared" si="9"/>
        <v>0</v>
      </c>
      <c r="V45" s="1289">
        <f>VLOOKUP(Tablo_MonitoringTable[[#This Row],[Indicators Numbering (can be hidden)]],Data_collection_table,19,FALSE)</f>
        <v>0</v>
      </c>
      <c r="W45" s="1287">
        <f>VLOOKUP(Tablo_MonitoringTable[[#This Row],[Indicators Numbering (can be hidden)]],Data_collection_table,20,FALSE)</f>
        <v>0</v>
      </c>
      <c r="X45" s="1288">
        <f t="shared" si="10"/>
        <v>0</v>
      </c>
      <c r="Y45" s="1289">
        <f>VLOOKUP(Tablo_MonitoringTable[[#This Row],[Indicators Numbering (can be hidden)]],Data_collection_table,21,FALSE)</f>
        <v>0</v>
      </c>
      <c r="Z45" s="1287">
        <f>VLOOKUP(Tablo_MonitoringTable[[#This Row],[Indicators Numbering (can be hidden)]],Data_collection_table,22,FALSE)</f>
        <v>0</v>
      </c>
      <c r="AA45" s="1290">
        <f t="shared" si="11"/>
        <v>0</v>
      </c>
      <c r="AB45" s="1289">
        <f>VLOOKUP(Tablo_MonitoringTable[[#This Row],[Indicators Numbering (can be hidden)]],Data_collection_table,23,FALSE)</f>
        <v>0</v>
      </c>
    </row>
    <row r="46" spans="1:28" ht="59.25" customHeight="1">
      <c r="A46" s="1275" t="str">
        <f>VLOOKUP(B46,FillHome_OO[],2,FALSE)</f>
        <v>Outcome 4 - By 2022, Cabo Verdean citizens benefit from a system of democratic governance and public administration that is more effective, transparent, and participative</v>
      </c>
      <c r="B46" s="531" t="str">
        <f>VLOOKUP(Tablo_MonitoringTable[[#This Row],[Indicators Numbering (can be hidden)]],IndicNumbering[],4,FALSE)</f>
        <v>Outcome 4</v>
      </c>
      <c r="C46" s="1274"/>
      <c r="D46" s="532" t="str">
        <f t="array" ref="D46">INDEX(CO_indicators_list[], SMALL(IF(CO_Indic_List='1_Entry_Table'!$B$16,ROW(CO_Indic_List)-7),ROWS(D$6:D46)),8)</f>
        <v>4.1 - Number of national and local government programmes elaborated and implemented with results-based management approach</v>
      </c>
      <c r="E46" s="531" t="str">
        <f t="array" ref="E46">INDEX(CO_indicators_list[], SMALL(IF(CO_Indic_List='1_Entry_Table'!$B$16,ROW(CO_Indic_List)-7),ROWS(E$6:E46)),3)</f>
        <v>Indicator 4.1</v>
      </c>
      <c r="F46" s="210"/>
      <c r="G46" s="305"/>
      <c r="H46" s="533">
        <f>VLOOKUP(Tablo_MonitoringTable[[#This Row],[Indicators Numbering (can be hidden)]],Data_collection_table,8,FALSE)</f>
        <v>0</v>
      </c>
      <c r="I46" s="534">
        <f>VLOOKUP(Tablo_MonitoringTable[[#This Row],[Indicators Numbering (can be hidden)]],Data_collection_table,10,FALSE)</f>
        <v>0</v>
      </c>
      <c r="J46" s="1279">
        <f>VLOOKUP(Tablo_MonitoringTable[[#This Row],[Indicators Numbering (can be hidden)]],Data_collection_table,11,FALSE)</f>
        <v>0</v>
      </c>
      <c r="K46" s="1285">
        <f>VLOOKUP(Tablo_MonitoringTable[[#This Row],[Indicators Numbering (can be hidden)]],Data_collection_table,12,FALSE)</f>
        <v>0</v>
      </c>
      <c r="L46" s="1286">
        <f t="shared" si="6"/>
        <v>0</v>
      </c>
      <c r="M46" s="1285">
        <f>VLOOKUP(Tablo_MonitoringTable[[#This Row],[Indicators Numbering (can be hidden)]],Data_collection_table,13,FALSE)</f>
        <v>0</v>
      </c>
      <c r="N46" s="1285">
        <f>VLOOKUP(Tablo_MonitoringTable[[#This Row],[Indicators Numbering (can be hidden)]],Data_collection_table,14,FALSE)</f>
        <v>0</v>
      </c>
      <c r="O46" s="1286">
        <f t="shared" si="7"/>
        <v>0</v>
      </c>
      <c r="P46" s="1285">
        <f>VLOOKUP(Tablo_MonitoringTable[[#This Row],[Indicators Numbering (can be hidden)]],Data_collection_table,15,FALSE)</f>
        <v>0</v>
      </c>
      <c r="Q46" s="1285">
        <f>VLOOKUP(Tablo_MonitoringTable[[#This Row],[Indicators Numbering (can be hidden)]],Data_collection_table,16,FALSE)</f>
        <v>0</v>
      </c>
      <c r="R46" s="1286">
        <f t="shared" si="8"/>
        <v>0</v>
      </c>
      <c r="S46" s="1285">
        <f>VLOOKUP(Tablo_MonitoringTable[[#This Row],[Indicators Numbering (can be hidden)]],Data_collection_table,17,FALSE)</f>
        <v>0</v>
      </c>
      <c r="T46" s="1287">
        <f>VLOOKUP(Tablo_MonitoringTable[[#This Row],[Indicators Numbering (can be hidden)]],Data_collection_table,18,FALSE)</f>
        <v>0</v>
      </c>
      <c r="U46" s="1288">
        <f t="shared" si="9"/>
        <v>0</v>
      </c>
      <c r="V46" s="1289">
        <f>VLOOKUP(Tablo_MonitoringTable[[#This Row],[Indicators Numbering (can be hidden)]],Data_collection_table,19,FALSE)</f>
        <v>0</v>
      </c>
      <c r="W46" s="1287">
        <f>VLOOKUP(Tablo_MonitoringTable[[#This Row],[Indicators Numbering (can be hidden)]],Data_collection_table,20,FALSE)</f>
        <v>0</v>
      </c>
      <c r="X46" s="1288">
        <f t="shared" si="10"/>
        <v>0</v>
      </c>
      <c r="Y46" s="1289">
        <f>VLOOKUP(Tablo_MonitoringTable[[#This Row],[Indicators Numbering (can be hidden)]],Data_collection_table,21,FALSE)</f>
        <v>0</v>
      </c>
      <c r="Z46" s="1287">
        <f>VLOOKUP(Tablo_MonitoringTable[[#This Row],[Indicators Numbering (can be hidden)]],Data_collection_table,22,FALSE)</f>
        <v>0</v>
      </c>
      <c r="AA46" s="1290">
        <f t="shared" si="11"/>
        <v>0</v>
      </c>
      <c r="AB46" s="1289">
        <f>VLOOKUP(Tablo_MonitoringTable[[#This Row],[Indicators Numbering (can be hidden)]],Data_collection_table,23,FALSE)</f>
        <v>0</v>
      </c>
    </row>
    <row r="47" spans="1:28" ht="59.25" customHeight="1">
      <c r="A47" s="1276"/>
      <c r="B47" s="531" t="str">
        <f>VLOOKUP(Tablo_MonitoringTable[[#This Row],[Indicators Numbering (can be hidden)]],IndicNumbering[],4,FALSE)</f>
        <v>Outcome 4</v>
      </c>
      <c r="C47" s="1272"/>
      <c r="D47" s="532" t="str">
        <f t="array" ref="D47">INDEX(CO_indicators_list[], SMALL(IF(CO_Indic_List='1_Entry_Table'!$B$16,ROW(CO_Indic_List)-7),ROWS(D$6:D47)),8)</f>
        <v xml:space="preserve">4.2 - Percentage of gendersensitive local and national budget lines </v>
      </c>
      <c r="E47" s="531" t="str">
        <f t="array" ref="E47">INDEX(CO_indicators_list[], SMALL(IF(CO_Indic_List='1_Entry_Table'!$B$16,ROW(CO_Indic_List)-7),ROWS(E$6:E47)),3)</f>
        <v>Indicator 4.2</v>
      </c>
      <c r="F47" s="210"/>
      <c r="G47" s="305"/>
      <c r="H47" s="533">
        <f>VLOOKUP(Tablo_MonitoringTable[[#This Row],[Indicators Numbering (can be hidden)]],Data_collection_table,8,FALSE)</f>
        <v>0</v>
      </c>
      <c r="I47" s="534">
        <f>VLOOKUP(Tablo_MonitoringTable[[#This Row],[Indicators Numbering (can be hidden)]],Data_collection_table,10,FALSE)</f>
        <v>0</v>
      </c>
      <c r="J47" s="1279">
        <f>VLOOKUP(Tablo_MonitoringTable[[#This Row],[Indicators Numbering (can be hidden)]],Data_collection_table,11,FALSE)</f>
        <v>0</v>
      </c>
      <c r="K47" s="1285">
        <f>VLOOKUP(Tablo_MonitoringTable[[#This Row],[Indicators Numbering (can be hidden)]],Data_collection_table,12,FALSE)</f>
        <v>0</v>
      </c>
      <c r="L47" s="1286">
        <f t="shared" si="6"/>
        <v>0</v>
      </c>
      <c r="M47" s="1285">
        <f>VLOOKUP(Tablo_MonitoringTable[[#This Row],[Indicators Numbering (can be hidden)]],Data_collection_table,13,FALSE)</f>
        <v>0</v>
      </c>
      <c r="N47" s="1285">
        <f>VLOOKUP(Tablo_MonitoringTable[[#This Row],[Indicators Numbering (can be hidden)]],Data_collection_table,14,FALSE)</f>
        <v>0</v>
      </c>
      <c r="O47" s="1286">
        <f t="shared" si="7"/>
        <v>0</v>
      </c>
      <c r="P47" s="1285">
        <f>VLOOKUP(Tablo_MonitoringTable[[#This Row],[Indicators Numbering (can be hidden)]],Data_collection_table,15,FALSE)</f>
        <v>0</v>
      </c>
      <c r="Q47" s="1285">
        <f>VLOOKUP(Tablo_MonitoringTable[[#This Row],[Indicators Numbering (can be hidden)]],Data_collection_table,16,FALSE)</f>
        <v>0</v>
      </c>
      <c r="R47" s="1286">
        <f t="shared" si="8"/>
        <v>0</v>
      </c>
      <c r="S47" s="1285">
        <f>VLOOKUP(Tablo_MonitoringTable[[#This Row],[Indicators Numbering (can be hidden)]],Data_collection_table,17,FALSE)</f>
        <v>0</v>
      </c>
      <c r="T47" s="1287">
        <f>VLOOKUP(Tablo_MonitoringTable[[#This Row],[Indicators Numbering (can be hidden)]],Data_collection_table,18,FALSE)</f>
        <v>0</v>
      </c>
      <c r="U47" s="1288">
        <f t="shared" si="9"/>
        <v>0</v>
      </c>
      <c r="V47" s="1289">
        <f>VLOOKUP(Tablo_MonitoringTable[[#This Row],[Indicators Numbering (can be hidden)]],Data_collection_table,19,FALSE)</f>
        <v>0</v>
      </c>
      <c r="W47" s="1287">
        <f>VLOOKUP(Tablo_MonitoringTable[[#This Row],[Indicators Numbering (can be hidden)]],Data_collection_table,20,FALSE)</f>
        <v>0</v>
      </c>
      <c r="X47" s="1288">
        <f t="shared" si="10"/>
        <v>0</v>
      </c>
      <c r="Y47" s="1289">
        <f>VLOOKUP(Tablo_MonitoringTable[[#This Row],[Indicators Numbering (can be hidden)]],Data_collection_table,21,FALSE)</f>
        <v>0</v>
      </c>
      <c r="Z47" s="1287">
        <f>VLOOKUP(Tablo_MonitoringTable[[#This Row],[Indicators Numbering (can be hidden)]],Data_collection_table,22,FALSE)</f>
        <v>0</v>
      </c>
      <c r="AA47" s="1290">
        <f t="shared" si="11"/>
        <v>0</v>
      </c>
      <c r="AB47" s="1289">
        <f>VLOOKUP(Tablo_MonitoringTable[[#This Row],[Indicators Numbering (can be hidden)]],Data_collection_table,23,FALSE)</f>
        <v>0</v>
      </c>
    </row>
    <row r="48" spans="1:28" ht="59.25" customHeight="1">
      <c r="A48" s="1276"/>
      <c r="B48" s="531" t="str">
        <f>VLOOKUP(Tablo_MonitoringTable[[#This Row],[Indicators Numbering (can be hidden)]],IndicNumbering[],4,FALSE)</f>
        <v>Outcome 4</v>
      </c>
      <c r="C48" s="1272"/>
      <c r="D48" s="532" t="str">
        <f t="array" ref="D48">INDEX(CO_indicators_list[], SMALL(IF(CO_Indic_List='1_Entry_Table'!$B$16,ROW(CO_Indic_List)-7),ROWS(D$6:D48)),8)</f>
        <v>4.3 - Percentage of women elected to parliament and local government</v>
      </c>
      <c r="E48" s="531" t="str">
        <f t="array" ref="E48">INDEX(CO_indicators_list[], SMALL(IF(CO_Indic_List='1_Entry_Table'!$B$16,ROW(CO_Indic_List)-7),ROWS(E$6:E48)),3)</f>
        <v>Indicator 4.3</v>
      </c>
      <c r="F48" s="210"/>
      <c r="G48" s="305"/>
      <c r="H48" s="533">
        <f>VLOOKUP(Tablo_MonitoringTable[[#This Row],[Indicators Numbering (can be hidden)]],Data_collection_table,8,FALSE)</f>
        <v>0</v>
      </c>
      <c r="I48" s="534">
        <f>VLOOKUP(Tablo_MonitoringTable[[#This Row],[Indicators Numbering (can be hidden)]],Data_collection_table,10,FALSE)</f>
        <v>0</v>
      </c>
      <c r="J48" s="1279">
        <f>VLOOKUP(Tablo_MonitoringTable[[#This Row],[Indicators Numbering (can be hidden)]],Data_collection_table,11,FALSE)</f>
        <v>0</v>
      </c>
      <c r="K48" s="1285">
        <f>VLOOKUP(Tablo_MonitoringTable[[#This Row],[Indicators Numbering (can be hidden)]],Data_collection_table,12,FALSE)</f>
        <v>0</v>
      </c>
      <c r="L48" s="1286">
        <f t="shared" si="6"/>
        <v>0</v>
      </c>
      <c r="M48" s="1285">
        <f>VLOOKUP(Tablo_MonitoringTable[[#This Row],[Indicators Numbering (can be hidden)]],Data_collection_table,13,FALSE)</f>
        <v>0</v>
      </c>
      <c r="N48" s="1285">
        <f>VLOOKUP(Tablo_MonitoringTable[[#This Row],[Indicators Numbering (can be hidden)]],Data_collection_table,14,FALSE)</f>
        <v>0</v>
      </c>
      <c r="O48" s="1286">
        <f t="shared" si="7"/>
        <v>0</v>
      </c>
      <c r="P48" s="1285">
        <f>VLOOKUP(Tablo_MonitoringTable[[#This Row],[Indicators Numbering (can be hidden)]],Data_collection_table,15,FALSE)</f>
        <v>0</v>
      </c>
      <c r="Q48" s="1285">
        <f>VLOOKUP(Tablo_MonitoringTable[[#This Row],[Indicators Numbering (can be hidden)]],Data_collection_table,16,FALSE)</f>
        <v>0</v>
      </c>
      <c r="R48" s="1286">
        <f t="shared" si="8"/>
        <v>0</v>
      </c>
      <c r="S48" s="1285">
        <f>VLOOKUP(Tablo_MonitoringTable[[#This Row],[Indicators Numbering (can be hidden)]],Data_collection_table,17,FALSE)</f>
        <v>0</v>
      </c>
      <c r="T48" s="1287">
        <f>VLOOKUP(Tablo_MonitoringTable[[#This Row],[Indicators Numbering (can be hidden)]],Data_collection_table,18,FALSE)</f>
        <v>0</v>
      </c>
      <c r="U48" s="1288">
        <f t="shared" si="9"/>
        <v>0</v>
      </c>
      <c r="V48" s="1289">
        <f>VLOOKUP(Tablo_MonitoringTable[[#This Row],[Indicators Numbering (can be hidden)]],Data_collection_table,19,FALSE)</f>
        <v>0</v>
      </c>
      <c r="W48" s="1287">
        <f>VLOOKUP(Tablo_MonitoringTable[[#This Row],[Indicators Numbering (can be hidden)]],Data_collection_table,20,FALSE)</f>
        <v>0</v>
      </c>
      <c r="X48" s="1288">
        <f t="shared" si="10"/>
        <v>0</v>
      </c>
      <c r="Y48" s="1289">
        <f>VLOOKUP(Tablo_MonitoringTable[[#This Row],[Indicators Numbering (can be hidden)]],Data_collection_table,21,FALSE)</f>
        <v>0</v>
      </c>
      <c r="Z48" s="1287">
        <f>VLOOKUP(Tablo_MonitoringTable[[#This Row],[Indicators Numbering (can be hidden)]],Data_collection_table,22,FALSE)</f>
        <v>0</v>
      </c>
      <c r="AA48" s="1290">
        <f t="shared" si="11"/>
        <v>0</v>
      </c>
      <c r="AB48" s="1289">
        <f>VLOOKUP(Tablo_MonitoringTable[[#This Row],[Indicators Numbering (can be hidden)]],Data_collection_table,23,FALSE)</f>
        <v>0</v>
      </c>
    </row>
    <row r="49" spans="1:28" ht="59.25" customHeight="1">
      <c r="A49" s="1276"/>
      <c r="B49" s="531" t="str">
        <f>VLOOKUP(Tablo_MonitoringTable[[#This Row],[Indicators Numbering (can be hidden)]],IndicNumbering[],4,FALSE)</f>
        <v>Outcome 4</v>
      </c>
      <c r="C49" s="1272"/>
      <c r="D49" s="532" t="str">
        <f t="array" ref="D49">INDEX(CO_indicators_list[], SMALL(IF(CO_Indic_List='1_Entry_Table'!$B$16,ROW(CO_Indic_List)-7),ROWS(D$6:D49)),8)</f>
        <v>4.4 - Number of functional participation mechanisms for identification of priorities or public policies at national and local levels</v>
      </c>
      <c r="E49" s="531" t="str">
        <f t="array" ref="E49">INDEX(CO_indicators_list[], SMALL(IF(CO_Indic_List='1_Entry_Table'!$B$16,ROW(CO_Indic_List)-7),ROWS(E$6:E49)),3)</f>
        <v>Indicator 4.4</v>
      </c>
      <c r="F49" s="210"/>
      <c r="G49" s="305"/>
      <c r="H49" s="533">
        <f>VLOOKUP(Tablo_MonitoringTable[[#This Row],[Indicators Numbering (can be hidden)]],Data_collection_table,8,FALSE)</f>
        <v>0</v>
      </c>
      <c r="I49" s="534">
        <f>VLOOKUP(Tablo_MonitoringTable[[#This Row],[Indicators Numbering (can be hidden)]],Data_collection_table,10,FALSE)</f>
        <v>0</v>
      </c>
      <c r="J49" s="1279">
        <f>VLOOKUP(Tablo_MonitoringTable[[#This Row],[Indicators Numbering (can be hidden)]],Data_collection_table,11,FALSE)</f>
        <v>0</v>
      </c>
      <c r="K49" s="1285">
        <f>VLOOKUP(Tablo_MonitoringTable[[#This Row],[Indicators Numbering (can be hidden)]],Data_collection_table,12,FALSE)</f>
        <v>0</v>
      </c>
      <c r="L49" s="1286">
        <f t="shared" si="6"/>
        <v>0</v>
      </c>
      <c r="M49" s="1285">
        <f>VLOOKUP(Tablo_MonitoringTable[[#This Row],[Indicators Numbering (can be hidden)]],Data_collection_table,13,FALSE)</f>
        <v>0</v>
      </c>
      <c r="N49" s="1285">
        <f>VLOOKUP(Tablo_MonitoringTable[[#This Row],[Indicators Numbering (can be hidden)]],Data_collection_table,14,FALSE)</f>
        <v>0</v>
      </c>
      <c r="O49" s="1286">
        <f t="shared" si="7"/>
        <v>0</v>
      </c>
      <c r="P49" s="1285">
        <f>VLOOKUP(Tablo_MonitoringTable[[#This Row],[Indicators Numbering (can be hidden)]],Data_collection_table,15,FALSE)</f>
        <v>0</v>
      </c>
      <c r="Q49" s="1285">
        <f>VLOOKUP(Tablo_MonitoringTable[[#This Row],[Indicators Numbering (can be hidden)]],Data_collection_table,16,FALSE)</f>
        <v>0</v>
      </c>
      <c r="R49" s="1286">
        <f t="shared" si="8"/>
        <v>0</v>
      </c>
      <c r="S49" s="1285">
        <f>VLOOKUP(Tablo_MonitoringTable[[#This Row],[Indicators Numbering (can be hidden)]],Data_collection_table,17,FALSE)</f>
        <v>0</v>
      </c>
      <c r="T49" s="1287">
        <f>VLOOKUP(Tablo_MonitoringTable[[#This Row],[Indicators Numbering (can be hidden)]],Data_collection_table,18,FALSE)</f>
        <v>0</v>
      </c>
      <c r="U49" s="1288">
        <f t="shared" si="9"/>
        <v>0</v>
      </c>
      <c r="V49" s="1289">
        <f>VLOOKUP(Tablo_MonitoringTable[[#This Row],[Indicators Numbering (can be hidden)]],Data_collection_table,19,FALSE)</f>
        <v>0</v>
      </c>
      <c r="W49" s="1287">
        <f>VLOOKUP(Tablo_MonitoringTable[[#This Row],[Indicators Numbering (can be hidden)]],Data_collection_table,20,FALSE)</f>
        <v>0</v>
      </c>
      <c r="X49" s="1288">
        <f t="shared" si="10"/>
        <v>0</v>
      </c>
      <c r="Y49" s="1289">
        <f>VLOOKUP(Tablo_MonitoringTable[[#This Row],[Indicators Numbering (can be hidden)]],Data_collection_table,21,FALSE)</f>
        <v>0</v>
      </c>
      <c r="Z49" s="1287">
        <f>VLOOKUP(Tablo_MonitoringTable[[#This Row],[Indicators Numbering (can be hidden)]],Data_collection_table,22,FALSE)</f>
        <v>0</v>
      </c>
      <c r="AA49" s="1290">
        <f t="shared" si="11"/>
        <v>0</v>
      </c>
      <c r="AB49" s="1289">
        <f>VLOOKUP(Tablo_MonitoringTable[[#This Row],[Indicators Numbering (can be hidden)]],Data_collection_table,23,FALSE)</f>
        <v>0</v>
      </c>
    </row>
    <row r="50" spans="1:28" ht="59.25" customHeight="1">
      <c r="A50" s="1276"/>
      <c r="B50" s="531" t="str">
        <f>VLOOKUP(Tablo_MonitoringTable[[#This Row],[Indicators Numbering (can be hidden)]],IndicNumbering[],4,FALSE)</f>
        <v>Outcome 4</v>
      </c>
      <c r="C50" s="1272"/>
      <c r="D50" s="532" t="str">
        <f t="array" ref="D50">INDEX(CO_indicators_list[], SMALL(IF(CO_Indic_List='1_Entry_Table'!$B$16,ROW(CO_Indic_List)-7),ROWS(D$6:D50)),8)</f>
        <v xml:space="preserve">4.5 - Functionality of a Resource Mobilization and Partnership Development mechanism </v>
      </c>
      <c r="E50" s="531" t="str">
        <f t="array" ref="E50">INDEX(CO_indicators_list[], SMALL(IF(CO_Indic_List='1_Entry_Table'!$B$16,ROW(CO_Indic_List)-7),ROWS(E$6:E50)),3)</f>
        <v>Indicator 4.5</v>
      </c>
      <c r="F50" s="210"/>
      <c r="G50" s="305"/>
      <c r="H50" s="533">
        <f>VLOOKUP(Tablo_MonitoringTable[[#This Row],[Indicators Numbering (can be hidden)]],Data_collection_table,8,FALSE)</f>
        <v>0</v>
      </c>
      <c r="I50" s="534">
        <f>VLOOKUP(Tablo_MonitoringTable[[#This Row],[Indicators Numbering (can be hidden)]],Data_collection_table,10,FALSE)</f>
        <v>0</v>
      </c>
      <c r="J50" s="1279">
        <f>VLOOKUP(Tablo_MonitoringTable[[#This Row],[Indicators Numbering (can be hidden)]],Data_collection_table,11,FALSE)</f>
        <v>0</v>
      </c>
      <c r="K50" s="1285">
        <f>VLOOKUP(Tablo_MonitoringTable[[#This Row],[Indicators Numbering (can be hidden)]],Data_collection_table,12,FALSE)</f>
        <v>0</v>
      </c>
      <c r="L50" s="1286">
        <f t="shared" si="6"/>
        <v>0</v>
      </c>
      <c r="M50" s="1285">
        <f>VLOOKUP(Tablo_MonitoringTable[[#This Row],[Indicators Numbering (can be hidden)]],Data_collection_table,13,FALSE)</f>
        <v>0</v>
      </c>
      <c r="N50" s="1285">
        <f>VLOOKUP(Tablo_MonitoringTable[[#This Row],[Indicators Numbering (can be hidden)]],Data_collection_table,14,FALSE)</f>
        <v>0</v>
      </c>
      <c r="O50" s="1286">
        <f t="shared" si="7"/>
        <v>0</v>
      </c>
      <c r="P50" s="1285">
        <f>VLOOKUP(Tablo_MonitoringTable[[#This Row],[Indicators Numbering (can be hidden)]],Data_collection_table,15,FALSE)</f>
        <v>0</v>
      </c>
      <c r="Q50" s="1285">
        <f>VLOOKUP(Tablo_MonitoringTable[[#This Row],[Indicators Numbering (can be hidden)]],Data_collection_table,16,FALSE)</f>
        <v>0</v>
      </c>
      <c r="R50" s="1286">
        <f t="shared" si="8"/>
        <v>0</v>
      </c>
      <c r="S50" s="1285">
        <f>VLOOKUP(Tablo_MonitoringTable[[#This Row],[Indicators Numbering (can be hidden)]],Data_collection_table,17,FALSE)</f>
        <v>0</v>
      </c>
      <c r="T50" s="1287">
        <f>VLOOKUP(Tablo_MonitoringTable[[#This Row],[Indicators Numbering (can be hidden)]],Data_collection_table,18,FALSE)</f>
        <v>0</v>
      </c>
      <c r="U50" s="1288">
        <f t="shared" si="9"/>
        <v>0</v>
      </c>
      <c r="V50" s="1289">
        <f>VLOOKUP(Tablo_MonitoringTable[[#This Row],[Indicators Numbering (can be hidden)]],Data_collection_table,19,FALSE)</f>
        <v>0</v>
      </c>
      <c r="W50" s="1287">
        <f>VLOOKUP(Tablo_MonitoringTable[[#This Row],[Indicators Numbering (can be hidden)]],Data_collection_table,20,FALSE)</f>
        <v>0</v>
      </c>
      <c r="X50" s="1288">
        <f t="shared" si="10"/>
        <v>0</v>
      </c>
      <c r="Y50" s="1289">
        <f>VLOOKUP(Tablo_MonitoringTable[[#This Row],[Indicators Numbering (can be hidden)]],Data_collection_table,21,FALSE)</f>
        <v>0</v>
      </c>
      <c r="Z50" s="1287">
        <f>VLOOKUP(Tablo_MonitoringTable[[#This Row],[Indicators Numbering (can be hidden)]],Data_collection_table,22,FALSE)</f>
        <v>0</v>
      </c>
      <c r="AA50" s="1290">
        <f t="shared" si="11"/>
        <v>0</v>
      </c>
      <c r="AB50" s="1289">
        <f>VLOOKUP(Tablo_MonitoringTable[[#This Row],[Indicators Numbering (can be hidden)]],Data_collection_table,23,FALSE)</f>
        <v>0</v>
      </c>
    </row>
    <row r="51" spans="1:28" ht="59.25" customHeight="1">
      <c r="A51" s="1276"/>
      <c r="B51" s="531" t="str">
        <f>VLOOKUP(Tablo_MonitoringTable[[#This Row],[Indicators Numbering (can be hidden)]],IndicNumbering[],4,FALSE)</f>
        <v>Outcome 4</v>
      </c>
      <c r="C51" s="1272"/>
      <c r="D51" s="532" t="str">
        <f t="array" ref="D51">INDEX(CO_indicators_list[], SMALL(IF(CO_Indic_List='1_Entry_Table'!$B$16,ROW(CO_Indic_List)-7),ROWS(D$6:D51)),8)</f>
        <v>4.6 - Number of formal, signed partnership agreements (SouthSouth, triangular)</v>
      </c>
      <c r="E51" s="531" t="str">
        <f t="array" ref="E51">INDEX(CO_indicators_list[], SMALL(IF(CO_Indic_List='1_Entry_Table'!$B$16,ROW(CO_Indic_List)-7),ROWS(E$6:E51)),3)</f>
        <v>Indicator 4.6</v>
      </c>
      <c r="F51" s="210"/>
      <c r="G51" s="305"/>
      <c r="H51" s="533">
        <f>VLOOKUP(Tablo_MonitoringTable[[#This Row],[Indicators Numbering (can be hidden)]],Data_collection_table,8,FALSE)</f>
        <v>0</v>
      </c>
      <c r="I51" s="534">
        <f>VLOOKUP(Tablo_MonitoringTable[[#This Row],[Indicators Numbering (can be hidden)]],Data_collection_table,10,FALSE)</f>
        <v>0</v>
      </c>
      <c r="J51" s="1279">
        <f>VLOOKUP(Tablo_MonitoringTable[[#This Row],[Indicators Numbering (can be hidden)]],Data_collection_table,11,FALSE)</f>
        <v>0</v>
      </c>
      <c r="K51" s="1285">
        <f>VLOOKUP(Tablo_MonitoringTable[[#This Row],[Indicators Numbering (can be hidden)]],Data_collection_table,12,FALSE)</f>
        <v>0</v>
      </c>
      <c r="L51" s="1286">
        <f t="shared" si="6"/>
        <v>0</v>
      </c>
      <c r="M51" s="1285">
        <f>VLOOKUP(Tablo_MonitoringTable[[#This Row],[Indicators Numbering (can be hidden)]],Data_collection_table,13,FALSE)</f>
        <v>0</v>
      </c>
      <c r="N51" s="1285">
        <f>VLOOKUP(Tablo_MonitoringTable[[#This Row],[Indicators Numbering (can be hidden)]],Data_collection_table,14,FALSE)</f>
        <v>0</v>
      </c>
      <c r="O51" s="1286">
        <f t="shared" si="7"/>
        <v>0</v>
      </c>
      <c r="P51" s="1285">
        <f>VLOOKUP(Tablo_MonitoringTable[[#This Row],[Indicators Numbering (can be hidden)]],Data_collection_table,15,FALSE)</f>
        <v>0</v>
      </c>
      <c r="Q51" s="1285">
        <f>VLOOKUP(Tablo_MonitoringTable[[#This Row],[Indicators Numbering (can be hidden)]],Data_collection_table,16,FALSE)</f>
        <v>0</v>
      </c>
      <c r="R51" s="1286">
        <f t="shared" si="8"/>
        <v>0</v>
      </c>
      <c r="S51" s="1285">
        <f>VLOOKUP(Tablo_MonitoringTable[[#This Row],[Indicators Numbering (can be hidden)]],Data_collection_table,17,FALSE)</f>
        <v>0</v>
      </c>
      <c r="T51" s="1287">
        <f>VLOOKUP(Tablo_MonitoringTable[[#This Row],[Indicators Numbering (can be hidden)]],Data_collection_table,18,FALSE)</f>
        <v>0</v>
      </c>
      <c r="U51" s="1288">
        <f t="shared" si="9"/>
        <v>0</v>
      </c>
      <c r="V51" s="1289">
        <f>VLOOKUP(Tablo_MonitoringTable[[#This Row],[Indicators Numbering (can be hidden)]],Data_collection_table,19,FALSE)</f>
        <v>0</v>
      </c>
      <c r="W51" s="1287">
        <f>VLOOKUP(Tablo_MonitoringTable[[#This Row],[Indicators Numbering (can be hidden)]],Data_collection_table,20,FALSE)</f>
        <v>0</v>
      </c>
      <c r="X51" s="1288">
        <f t="shared" si="10"/>
        <v>0</v>
      </c>
      <c r="Y51" s="1289">
        <f>VLOOKUP(Tablo_MonitoringTable[[#This Row],[Indicators Numbering (can be hidden)]],Data_collection_table,21,FALSE)</f>
        <v>0</v>
      </c>
      <c r="Z51" s="1287">
        <f>VLOOKUP(Tablo_MonitoringTable[[#This Row],[Indicators Numbering (can be hidden)]],Data_collection_table,22,FALSE)</f>
        <v>0</v>
      </c>
      <c r="AA51" s="1290">
        <f t="shared" si="11"/>
        <v>0</v>
      </c>
      <c r="AB51" s="1289">
        <f>VLOOKUP(Tablo_MonitoringTable[[#This Row],[Indicators Numbering (can be hidden)]],Data_collection_table,23,FALSE)</f>
        <v>0</v>
      </c>
    </row>
    <row r="52" spans="1:28" ht="59.25" customHeight="1">
      <c r="A52" s="1276"/>
      <c r="B52" s="531" t="str">
        <f>VLOOKUP(Tablo_MonitoringTable[[#This Row],[Indicators Numbering (can be hidden)]],IndicNumbering[],4,FALSE)</f>
        <v>Outcome 4</v>
      </c>
      <c r="C52" s="1272"/>
      <c r="D52" s="532" t="str">
        <f t="array" ref="D52">INDEX(CO_indicators_list[], SMALL(IF(CO_Indic_List='1_Entry_Table'!$B$16,ROW(CO_Indic_List)-7),ROWS(D$6:D52)),8)</f>
        <v xml:space="preserve">4.7 - Number of CSOs that participate in the formulation and monitoring of development plans, budgets and public policies </v>
      </c>
      <c r="E52" s="531" t="str">
        <f t="array" ref="E52">INDEX(CO_indicators_list[], SMALL(IF(CO_Indic_List='1_Entry_Table'!$B$16,ROW(CO_Indic_List)-7),ROWS(E$6:E52)),3)</f>
        <v>Indicator 4.7</v>
      </c>
      <c r="F52" s="210"/>
      <c r="G52" s="305"/>
      <c r="H52" s="533">
        <f>VLOOKUP(Tablo_MonitoringTable[[#This Row],[Indicators Numbering (can be hidden)]],Data_collection_table,8,FALSE)</f>
        <v>0</v>
      </c>
      <c r="I52" s="534">
        <f>VLOOKUP(Tablo_MonitoringTable[[#This Row],[Indicators Numbering (can be hidden)]],Data_collection_table,10,FALSE)</f>
        <v>0</v>
      </c>
      <c r="J52" s="1279">
        <f>VLOOKUP(Tablo_MonitoringTable[[#This Row],[Indicators Numbering (can be hidden)]],Data_collection_table,11,FALSE)</f>
        <v>0</v>
      </c>
      <c r="K52" s="1285">
        <f>VLOOKUP(Tablo_MonitoringTable[[#This Row],[Indicators Numbering (can be hidden)]],Data_collection_table,12,FALSE)</f>
        <v>0</v>
      </c>
      <c r="L52" s="1286">
        <f t="shared" si="6"/>
        <v>0</v>
      </c>
      <c r="M52" s="1285">
        <f>VLOOKUP(Tablo_MonitoringTable[[#This Row],[Indicators Numbering (can be hidden)]],Data_collection_table,13,FALSE)</f>
        <v>0</v>
      </c>
      <c r="N52" s="1285">
        <f>VLOOKUP(Tablo_MonitoringTable[[#This Row],[Indicators Numbering (can be hidden)]],Data_collection_table,14,FALSE)</f>
        <v>0</v>
      </c>
      <c r="O52" s="1286">
        <f t="shared" si="7"/>
        <v>0</v>
      </c>
      <c r="P52" s="1285">
        <f>VLOOKUP(Tablo_MonitoringTable[[#This Row],[Indicators Numbering (can be hidden)]],Data_collection_table,15,FALSE)</f>
        <v>0</v>
      </c>
      <c r="Q52" s="1285">
        <f>VLOOKUP(Tablo_MonitoringTable[[#This Row],[Indicators Numbering (can be hidden)]],Data_collection_table,16,FALSE)</f>
        <v>0</v>
      </c>
      <c r="R52" s="1286">
        <f t="shared" si="8"/>
        <v>0</v>
      </c>
      <c r="S52" s="1285">
        <f>VLOOKUP(Tablo_MonitoringTable[[#This Row],[Indicators Numbering (can be hidden)]],Data_collection_table,17,FALSE)</f>
        <v>0</v>
      </c>
      <c r="T52" s="1287">
        <f>VLOOKUP(Tablo_MonitoringTable[[#This Row],[Indicators Numbering (can be hidden)]],Data_collection_table,18,FALSE)</f>
        <v>0</v>
      </c>
      <c r="U52" s="1288">
        <f t="shared" si="9"/>
        <v>0</v>
      </c>
      <c r="V52" s="1289">
        <f>VLOOKUP(Tablo_MonitoringTable[[#This Row],[Indicators Numbering (can be hidden)]],Data_collection_table,19,FALSE)</f>
        <v>0</v>
      </c>
      <c r="W52" s="1287">
        <f>VLOOKUP(Tablo_MonitoringTable[[#This Row],[Indicators Numbering (can be hidden)]],Data_collection_table,20,FALSE)</f>
        <v>0</v>
      </c>
      <c r="X52" s="1288">
        <f t="shared" si="10"/>
        <v>0</v>
      </c>
      <c r="Y52" s="1289">
        <f>VLOOKUP(Tablo_MonitoringTable[[#This Row],[Indicators Numbering (can be hidden)]],Data_collection_table,21,FALSE)</f>
        <v>0</v>
      </c>
      <c r="Z52" s="1287">
        <f>VLOOKUP(Tablo_MonitoringTable[[#This Row],[Indicators Numbering (can be hidden)]],Data_collection_table,22,FALSE)</f>
        <v>0</v>
      </c>
      <c r="AA52" s="1290">
        <f t="shared" si="11"/>
        <v>0</v>
      </c>
      <c r="AB52" s="1289">
        <f>VLOOKUP(Tablo_MonitoringTable[[#This Row],[Indicators Numbering (can be hidden)]],Data_collection_table,23,FALSE)</f>
        <v>0</v>
      </c>
    </row>
    <row r="53" spans="1:28" ht="59.25" customHeight="1">
      <c r="A53" s="1277"/>
      <c r="B53" s="531" t="str">
        <f>VLOOKUP(Tablo_MonitoringTable[[#This Row],[Indicators Numbering (can be hidden)]],IndicNumbering[],4,FALSE)</f>
        <v>Outcome 4</v>
      </c>
      <c r="C53" s="1273"/>
      <c r="D53" s="532" t="str">
        <f t="array" ref="D53">INDEX(CO_indicators_list[], SMALL(IF(CO_Indic_List='1_Entry_Table'!$B$16,ROW(CO_Indic_List)-7),ROWS(D$6:D53)),8)</f>
        <v>4.8 - Number of national SDGs progress reports submitted</v>
      </c>
      <c r="E53" s="531" t="str">
        <f t="array" ref="E53">INDEX(CO_indicators_list[], SMALL(IF(CO_Indic_List='1_Entry_Table'!$B$16,ROW(CO_Indic_List)-7),ROWS(E$6:E53)),3)</f>
        <v>Indicator 4.8</v>
      </c>
      <c r="F53" s="210"/>
      <c r="G53" s="305"/>
      <c r="H53" s="533">
        <f>VLOOKUP(Tablo_MonitoringTable[[#This Row],[Indicators Numbering (can be hidden)]],Data_collection_table,8,FALSE)</f>
        <v>0</v>
      </c>
      <c r="I53" s="534">
        <f>VLOOKUP(Tablo_MonitoringTable[[#This Row],[Indicators Numbering (can be hidden)]],Data_collection_table,10,FALSE)</f>
        <v>0</v>
      </c>
      <c r="J53" s="1279">
        <f>VLOOKUP(Tablo_MonitoringTable[[#This Row],[Indicators Numbering (can be hidden)]],Data_collection_table,11,FALSE)</f>
        <v>0</v>
      </c>
      <c r="K53" s="1285">
        <f>VLOOKUP(Tablo_MonitoringTable[[#This Row],[Indicators Numbering (can be hidden)]],Data_collection_table,12,FALSE)</f>
        <v>0</v>
      </c>
      <c r="L53" s="1286">
        <f t="shared" si="6"/>
        <v>0</v>
      </c>
      <c r="M53" s="1285">
        <f>VLOOKUP(Tablo_MonitoringTable[[#This Row],[Indicators Numbering (can be hidden)]],Data_collection_table,13,FALSE)</f>
        <v>0</v>
      </c>
      <c r="N53" s="1285">
        <f>VLOOKUP(Tablo_MonitoringTable[[#This Row],[Indicators Numbering (can be hidden)]],Data_collection_table,14,FALSE)</f>
        <v>0</v>
      </c>
      <c r="O53" s="1286">
        <f t="shared" si="7"/>
        <v>0</v>
      </c>
      <c r="P53" s="1285">
        <f>VLOOKUP(Tablo_MonitoringTable[[#This Row],[Indicators Numbering (can be hidden)]],Data_collection_table,15,FALSE)</f>
        <v>0</v>
      </c>
      <c r="Q53" s="1285">
        <f>VLOOKUP(Tablo_MonitoringTable[[#This Row],[Indicators Numbering (can be hidden)]],Data_collection_table,16,FALSE)</f>
        <v>0</v>
      </c>
      <c r="R53" s="1286">
        <f t="shared" si="8"/>
        <v>0</v>
      </c>
      <c r="S53" s="1285">
        <f>VLOOKUP(Tablo_MonitoringTable[[#This Row],[Indicators Numbering (can be hidden)]],Data_collection_table,17,FALSE)</f>
        <v>0</v>
      </c>
      <c r="T53" s="1287">
        <f>VLOOKUP(Tablo_MonitoringTable[[#This Row],[Indicators Numbering (can be hidden)]],Data_collection_table,18,FALSE)</f>
        <v>0</v>
      </c>
      <c r="U53" s="1288">
        <f t="shared" si="9"/>
        <v>0</v>
      </c>
      <c r="V53" s="1289">
        <f>VLOOKUP(Tablo_MonitoringTable[[#This Row],[Indicators Numbering (can be hidden)]],Data_collection_table,19,FALSE)</f>
        <v>0</v>
      </c>
      <c r="W53" s="1287">
        <f>VLOOKUP(Tablo_MonitoringTable[[#This Row],[Indicators Numbering (can be hidden)]],Data_collection_table,20,FALSE)</f>
        <v>0</v>
      </c>
      <c r="X53" s="1288">
        <f t="shared" si="10"/>
        <v>0</v>
      </c>
      <c r="Y53" s="1289">
        <f>VLOOKUP(Tablo_MonitoringTable[[#This Row],[Indicators Numbering (can be hidden)]],Data_collection_table,21,FALSE)</f>
        <v>0</v>
      </c>
      <c r="Z53" s="1287">
        <f>VLOOKUP(Tablo_MonitoringTable[[#This Row],[Indicators Numbering (can be hidden)]],Data_collection_table,22,FALSE)</f>
        <v>0</v>
      </c>
      <c r="AA53" s="1290">
        <f t="shared" si="11"/>
        <v>0</v>
      </c>
      <c r="AB53" s="1289">
        <f>VLOOKUP(Tablo_MonitoringTable[[#This Row],[Indicators Numbering (can be hidden)]],Data_collection_table,23,FALSE)</f>
        <v>0</v>
      </c>
    </row>
    <row r="54" spans="1:28" ht="60" customHeight="1">
      <c r="A54" s="1275" t="str">
        <f>VLOOKUP(B54,FillHome_OO[],2,FALSE)</f>
        <v>Output 4.1 - Young people and women have enhanced capacities to engage in critical development issues and decision-making processes</v>
      </c>
      <c r="B54" s="531" t="str">
        <f>VLOOKUP(Tablo_MonitoringTable[[#This Row],[Indicators Numbering (can be hidden)]],IndicNumbering[],4,FALSE)</f>
        <v>Output 4.1</v>
      </c>
      <c r="C54" s="1274"/>
      <c r="D54" s="532" t="str">
        <f t="array" ref="D54">INDEX(CO_indicators_list[], SMALL(IF(CO_Indic_List='1_Entry_Table'!$B$16,ROW(CO_Indic_List)-7),ROWS(D$6:D54)),8)</f>
        <v>4.1.1 - Extent to which women’s groups and youth groups have strengthened capacity to engage in critical development issues</v>
      </c>
      <c r="E54" s="531" t="str">
        <f t="array" ref="E54">INDEX(CO_indicators_list[], SMALL(IF(CO_Indic_List='1_Entry_Table'!$B$16,ROW(CO_Indic_List)-7),ROWS(E$6:E54)),3)</f>
        <v>Indicator 4.1.1</v>
      </c>
      <c r="F54" s="210"/>
      <c r="G54" s="305"/>
      <c r="H54" s="533">
        <f>VLOOKUP(Tablo_MonitoringTable[[#This Row],[Indicators Numbering (can be hidden)]],Data_collection_table,8,FALSE)</f>
        <v>0</v>
      </c>
      <c r="I54" s="534">
        <f>VLOOKUP(Tablo_MonitoringTable[[#This Row],[Indicators Numbering (can be hidden)]],Data_collection_table,10,FALSE)</f>
        <v>0</v>
      </c>
      <c r="J54" s="1279">
        <f>VLOOKUP(Tablo_MonitoringTable[[#This Row],[Indicators Numbering (can be hidden)]],Data_collection_table,11,FALSE)</f>
        <v>0</v>
      </c>
      <c r="K54" s="1285">
        <f>VLOOKUP(Tablo_MonitoringTable[[#This Row],[Indicators Numbering (can be hidden)]],Data_collection_table,12,FALSE)</f>
        <v>0</v>
      </c>
      <c r="L54" s="1286">
        <f t="shared" si="6"/>
        <v>0</v>
      </c>
      <c r="M54" s="1285">
        <f>VLOOKUP(Tablo_MonitoringTable[[#This Row],[Indicators Numbering (can be hidden)]],Data_collection_table,13,FALSE)</f>
        <v>0</v>
      </c>
      <c r="N54" s="1285">
        <f>VLOOKUP(Tablo_MonitoringTable[[#This Row],[Indicators Numbering (can be hidden)]],Data_collection_table,14,FALSE)</f>
        <v>0</v>
      </c>
      <c r="O54" s="1286">
        <f t="shared" si="7"/>
        <v>0</v>
      </c>
      <c r="P54" s="1285">
        <f>VLOOKUP(Tablo_MonitoringTable[[#This Row],[Indicators Numbering (can be hidden)]],Data_collection_table,15,FALSE)</f>
        <v>0</v>
      </c>
      <c r="Q54" s="1285">
        <f>VLOOKUP(Tablo_MonitoringTable[[#This Row],[Indicators Numbering (can be hidden)]],Data_collection_table,16,FALSE)</f>
        <v>0</v>
      </c>
      <c r="R54" s="1286">
        <f t="shared" si="8"/>
        <v>0</v>
      </c>
      <c r="S54" s="1285">
        <f>VLOOKUP(Tablo_MonitoringTable[[#This Row],[Indicators Numbering (can be hidden)]],Data_collection_table,17,FALSE)</f>
        <v>0</v>
      </c>
      <c r="T54" s="1287">
        <f>VLOOKUP(Tablo_MonitoringTable[[#This Row],[Indicators Numbering (can be hidden)]],Data_collection_table,18,FALSE)</f>
        <v>0</v>
      </c>
      <c r="U54" s="1288">
        <f t="shared" si="9"/>
        <v>0</v>
      </c>
      <c r="V54" s="1289">
        <f>VLOOKUP(Tablo_MonitoringTable[[#This Row],[Indicators Numbering (can be hidden)]],Data_collection_table,19,FALSE)</f>
        <v>0</v>
      </c>
      <c r="W54" s="1287">
        <f>VLOOKUP(Tablo_MonitoringTable[[#This Row],[Indicators Numbering (can be hidden)]],Data_collection_table,20,FALSE)</f>
        <v>0</v>
      </c>
      <c r="X54" s="1288">
        <f t="shared" si="10"/>
        <v>0</v>
      </c>
      <c r="Y54" s="1289">
        <f>VLOOKUP(Tablo_MonitoringTable[[#This Row],[Indicators Numbering (can be hidden)]],Data_collection_table,21,FALSE)</f>
        <v>0</v>
      </c>
      <c r="Z54" s="1287">
        <f>VLOOKUP(Tablo_MonitoringTable[[#This Row],[Indicators Numbering (can be hidden)]],Data_collection_table,22,FALSE)</f>
        <v>0</v>
      </c>
      <c r="AA54" s="1290">
        <f t="shared" si="11"/>
        <v>0</v>
      </c>
      <c r="AB54" s="1289">
        <f>VLOOKUP(Tablo_MonitoringTable[[#This Row],[Indicators Numbering (can be hidden)]],Data_collection_table,23,FALSE)</f>
        <v>0</v>
      </c>
    </row>
    <row r="55" spans="1:28" ht="60">
      <c r="A55" s="1276"/>
      <c r="B55" s="531" t="str">
        <f>VLOOKUP(Tablo_MonitoringTable[[#This Row],[Indicators Numbering (can be hidden)]],IndicNumbering[],4,FALSE)</f>
        <v>Output 4.1</v>
      </c>
      <c r="C55" s="1272"/>
      <c r="D55" s="532" t="str">
        <f t="array" ref="D55">INDEX(CO_indicators_list[], SMALL(IF(CO_Indic_List='1_Entry_Table'!$B$16,ROW(CO_Indic_List)-7),ROWS(D$6:D55)),8)</f>
        <v>4.1.2 - Number of girls and boys leading within civic engagement initiatives at national or local level in the context of the sustainable development goals.</v>
      </c>
      <c r="E55" s="531" t="str">
        <f t="array" ref="E55">INDEX(CO_indicators_list[], SMALL(IF(CO_Indic_List='1_Entry_Table'!$B$16,ROW(CO_Indic_List)-7),ROWS(E$6:E55)),3)</f>
        <v>Indicator 4.1.2</v>
      </c>
      <c r="F55" s="210"/>
      <c r="G55" s="305"/>
      <c r="H55" s="533">
        <f>VLOOKUP(Tablo_MonitoringTable[[#This Row],[Indicators Numbering (can be hidden)]],Data_collection_table,8,FALSE)</f>
        <v>0</v>
      </c>
      <c r="I55" s="534">
        <f>VLOOKUP(Tablo_MonitoringTable[[#This Row],[Indicators Numbering (can be hidden)]],Data_collection_table,10,FALSE)</f>
        <v>0</v>
      </c>
      <c r="J55" s="1279">
        <f>VLOOKUP(Tablo_MonitoringTable[[#This Row],[Indicators Numbering (can be hidden)]],Data_collection_table,11,FALSE)</f>
        <v>0</v>
      </c>
      <c r="K55" s="1285">
        <f>VLOOKUP(Tablo_MonitoringTable[[#This Row],[Indicators Numbering (can be hidden)]],Data_collection_table,12,FALSE)</f>
        <v>0</v>
      </c>
      <c r="L55" s="1286">
        <f t="shared" si="6"/>
        <v>0</v>
      </c>
      <c r="M55" s="1285">
        <f>VLOOKUP(Tablo_MonitoringTable[[#This Row],[Indicators Numbering (can be hidden)]],Data_collection_table,13,FALSE)</f>
        <v>0</v>
      </c>
      <c r="N55" s="1285">
        <f>VLOOKUP(Tablo_MonitoringTable[[#This Row],[Indicators Numbering (can be hidden)]],Data_collection_table,14,FALSE)</f>
        <v>0</v>
      </c>
      <c r="O55" s="1286">
        <f t="shared" si="7"/>
        <v>0</v>
      </c>
      <c r="P55" s="1285">
        <f>VLOOKUP(Tablo_MonitoringTable[[#This Row],[Indicators Numbering (can be hidden)]],Data_collection_table,15,FALSE)</f>
        <v>0</v>
      </c>
      <c r="Q55" s="1285">
        <f>VLOOKUP(Tablo_MonitoringTable[[#This Row],[Indicators Numbering (can be hidden)]],Data_collection_table,16,FALSE)</f>
        <v>0</v>
      </c>
      <c r="R55" s="1286">
        <f t="shared" si="8"/>
        <v>0</v>
      </c>
      <c r="S55" s="1285">
        <f>VLOOKUP(Tablo_MonitoringTable[[#This Row],[Indicators Numbering (can be hidden)]],Data_collection_table,17,FALSE)</f>
        <v>0</v>
      </c>
      <c r="T55" s="1287">
        <f>VLOOKUP(Tablo_MonitoringTable[[#This Row],[Indicators Numbering (can be hidden)]],Data_collection_table,18,FALSE)</f>
        <v>0</v>
      </c>
      <c r="U55" s="1288">
        <f t="shared" si="9"/>
        <v>0</v>
      </c>
      <c r="V55" s="1289">
        <f>VLOOKUP(Tablo_MonitoringTable[[#This Row],[Indicators Numbering (can be hidden)]],Data_collection_table,19,FALSE)</f>
        <v>0</v>
      </c>
      <c r="W55" s="1287">
        <f>VLOOKUP(Tablo_MonitoringTable[[#This Row],[Indicators Numbering (can be hidden)]],Data_collection_table,20,FALSE)</f>
        <v>0</v>
      </c>
      <c r="X55" s="1288">
        <f t="shared" si="10"/>
        <v>0</v>
      </c>
      <c r="Y55" s="1289">
        <f>VLOOKUP(Tablo_MonitoringTable[[#This Row],[Indicators Numbering (can be hidden)]],Data_collection_table,21,FALSE)</f>
        <v>0</v>
      </c>
      <c r="Z55" s="1287">
        <f>VLOOKUP(Tablo_MonitoringTable[[#This Row],[Indicators Numbering (can be hidden)]],Data_collection_table,22,FALSE)</f>
        <v>0</v>
      </c>
      <c r="AA55" s="1290">
        <f t="shared" si="11"/>
        <v>0</v>
      </c>
      <c r="AB55" s="1289">
        <f>VLOOKUP(Tablo_MonitoringTable[[#This Row],[Indicators Numbering (can be hidden)]],Data_collection_table,23,FALSE)</f>
        <v>0</v>
      </c>
    </row>
    <row r="56" spans="1:28" ht="75">
      <c r="A56" s="1277"/>
      <c r="B56" s="531" t="str">
        <f>VLOOKUP(Tablo_MonitoringTable[[#This Row],[Indicators Numbering (can be hidden)]],IndicNumbering[],4,FALSE)</f>
        <v>Output 4.1</v>
      </c>
      <c r="C56" s="1273"/>
      <c r="D56" s="532" t="str">
        <f t="array" ref="D56">INDEX(CO_indicators_list[], SMALL(IF(CO_Indic_List='1_Entry_Table'!$B$16,ROW(CO_Indic_List)-7),ROWS(D$6:D56)),8)</f>
        <v xml:space="preserve">4.1.3 - Number of mechanisms at national and local levels that facilitate the participation of young people and 
adolescents in decision-making processes 
</v>
      </c>
      <c r="E56" s="531" t="str">
        <f t="array" ref="E56">INDEX(CO_indicators_list[], SMALL(IF(CO_Indic_List='1_Entry_Table'!$B$16,ROW(CO_Indic_List)-7),ROWS(E$6:E56)),3)</f>
        <v>Indicator 4.1.3</v>
      </c>
      <c r="F56" s="210"/>
      <c r="G56" s="305"/>
      <c r="H56" s="533">
        <f>VLOOKUP(Tablo_MonitoringTable[[#This Row],[Indicators Numbering (can be hidden)]],Data_collection_table,8,FALSE)</f>
        <v>0</v>
      </c>
      <c r="I56" s="534">
        <f>VLOOKUP(Tablo_MonitoringTable[[#This Row],[Indicators Numbering (can be hidden)]],Data_collection_table,10,FALSE)</f>
        <v>0</v>
      </c>
      <c r="J56" s="1279">
        <f>VLOOKUP(Tablo_MonitoringTable[[#This Row],[Indicators Numbering (can be hidden)]],Data_collection_table,11,FALSE)</f>
        <v>0</v>
      </c>
      <c r="K56" s="1285">
        <f>VLOOKUP(Tablo_MonitoringTable[[#This Row],[Indicators Numbering (can be hidden)]],Data_collection_table,12,FALSE)</f>
        <v>0</v>
      </c>
      <c r="L56" s="1286">
        <f t="shared" si="6"/>
        <v>0</v>
      </c>
      <c r="M56" s="1285">
        <f>VLOOKUP(Tablo_MonitoringTable[[#This Row],[Indicators Numbering (can be hidden)]],Data_collection_table,13,FALSE)</f>
        <v>0</v>
      </c>
      <c r="N56" s="1285">
        <f>VLOOKUP(Tablo_MonitoringTable[[#This Row],[Indicators Numbering (can be hidden)]],Data_collection_table,14,FALSE)</f>
        <v>0</v>
      </c>
      <c r="O56" s="1286">
        <f t="shared" si="7"/>
        <v>0</v>
      </c>
      <c r="P56" s="1285">
        <f>VLOOKUP(Tablo_MonitoringTable[[#This Row],[Indicators Numbering (can be hidden)]],Data_collection_table,15,FALSE)</f>
        <v>0</v>
      </c>
      <c r="Q56" s="1285">
        <f>VLOOKUP(Tablo_MonitoringTable[[#This Row],[Indicators Numbering (can be hidden)]],Data_collection_table,16,FALSE)</f>
        <v>0</v>
      </c>
      <c r="R56" s="1286">
        <f t="shared" si="8"/>
        <v>0</v>
      </c>
      <c r="S56" s="1285">
        <f>VLOOKUP(Tablo_MonitoringTable[[#This Row],[Indicators Numbering (can be hidden)]],Data_collection_table,17,FALSE)</f>
        <v>0</v>
      </c>
      <c r="T56" s="1287">
        <f>VLOOKUP(Tablo_MonitoringTable[[#This Row],[Indicators Numbering (can be hidden)]],Data_collection_table,18,FALSE)</f>
        <v>0</v>
      </c>
      <c r="U56" s="1288">
        <f t="shared" si="9"/>
        <v>0</v>
      </c>
      <c r="V56" s="1289">
        <f>VLOOKUP(Tablo_MonitoringTable[[#This Row],[Indicators Numbering (can be hidden)]],Data_collection_table,19,FALSE)</f>
        <v>0</v>
      </c>
      <c r="W56" s="1287">
        <f>VLOOKUP(Tablo_MonitoringTable[[#This Row],[Indicators Numbering (can be hidden)]],Data_collection_table,20,FALSE)</f>
        <v>0</v>
      </c>
      <c r="X56" s="1288">
        <f t="shared" si="10"/>
        <v>0</v>
      </c>
      <c r="Y56" s="1289">
        <f>VLOOKUP(Tablo_MonitoringTable[[#This Row],[Indicators Numbering (can be hidden)]],Data_collection_table,21,FALSE)</f>
        <v>0</v>
      </c>
      <c r="Z56" s="1287">
        <f>VLOOKUP(Tablo_MonitoringTable[[#This Row],[Indicators Numbering (can be hidden)]],Data_collection_table,22,FALSE)</f>
        <v>0</v>
      </c>
      <c r="AA56" s="1290">
        <f t="shared" si="11"/>
        <v>0</v>
      </c>
      <c r="AB56" s="1289">
        <f>VLOOKUP(Tablo_MonitoringTable[[#This Row],[Indicators Numbering (can be hidden)]],Data_collection_table,23,FALSE)</f>
        <v>0</v>
      </c>
    </row>
    <row r="57" spans="1:28" ht="90" customHeight="1">
      <c r="A57" s="1275" t="str">
        <f>VLOOKUP(B57,FillHome_OO[],2,FALSE)</f>
        <v>Output 4.2 - Public administrations at central and local levels are equipped with innovative strategies capacities and tools to adequately implement and monitor the country?s commitments to sustainable development.</v>
      </c>
      <c r="B57" s="531" t="str">
        <f>VLOOKUP(Tablo_MonitoringTable[[#This Row],[Indicators Numbering (can be hidden)]],IndicNumbering[],4,FALSE)</f>
        <v>Output 4.2</v>
      </c>
      <c r="C57" s="1274"/>
      <c r="D57" s="532" t="str">
        <f t="array" ref="D57">INDEX(CO_indicators_list[], SMALL(IF(CO_Indic_List='1_Entry_Table'!$B$16,ROW(CO_Indic_List)-7),ROWS(D$6:D57)),8)</f>
        <v>4.2.1 - Number of national and municipal reports that use updated and disaggregated data to monitor progress on sustainable development targets</v>
      </c>
      <c r="E57" s="531" t="str">
        <f t="array" ref="E57">INDEX(CO_indicators_list[], SMALL(IF(CO_Indic_List='1_Entry_Table'!$B$16,ROW(CO_Indic_List)-7),ROWS(E$6:E57)),3)</f>
        <v>Indicator 4.2.1</v>
      </c>
      <c r="F57" s="210"/>
      <c r="G57" s="305"/>
      <c r="H57" s="533">
        <f>VLOOKUP(Tablo_MonitoringTable[[#This Row],[Indicators Numbering (can be hidden)]],Data_collection_table,8,FALSE)</f>
        <v>0</v>
      </c>
      <c r="I57" s="534">
        <f>VLOOKUP(Tablo_MonitoringTable[[#This Row],[Indicators Numbering (can be hidden)]],Data_collection_table,10,FALSE)</f>
        <v>0</v>
      </c>
      <c r="J57" s="1279">
        <f>VLOOKUP(Tablo_MonitoringTable[[#This Row],[Indicators Numbering (can be hidden)]],Data_collection_table,11,FALSE)</f>
        <v>0</v>
      </c>
      <c r="K57" s="1285">
        <f>VLOOKUP(Tablo_MonitoringTable[[#This Row],[Indicators Numbering (can be hidden)]],Data_collection_table,12,FALSE)</f>
        <v>0</v>
      </c>
      <c r="L57" s="1286">
        <f t="shared" si="6"/>
        <v>0</v>
      </c>
      <c r="M57" s="1285">
        <f>VLOOKUP(Tablo_MonitoringTable[[#This Row],[Indicators Numbering (can be hidden)]],Data_collection_table,13,FALSE)</f>
        <v>0</v>
      </c>
      <c r="N57" s="1285">
        <f>VLOOKUP(Tablo_MonitoringTable[[#This Row],[Indicators Numbering (can be hidden)]],Data_collection_table,14,FALSE)</f>
        <v>0</v>
      </c>
      <c r="O57" s="1286">
        <f t="shared" si="7"/>
        <v>0</v>
      </c>
      <c r="P57" s="1285">
        <f>VLOOKUP(Tablo_MonitoringTable[[#This Row],[Indicators Numbering (can be hidden)]],Data_collection_table,15,FALSE)</f>
        <v>0</v>
      </c>
      <c r="Q57" s="1285">
        <f>VLOOKUP(Tablo_MonitoringTable[[#This Row],[Indicators Numbering (can be hidden)]],Data_collection_table,16,FALSE)</f>
        <v>0</v>
      </c>
      <c r="R57" s="1286">
        <f t="shared" si="8"/>
        <v>0</v>
      </c>
      <c r="S57" s="1285">
        <f>VLOOKUP(Tablo_MonitoringTable[[#This Row],[Indicators Numbering (can be hidden)]],Data_collection_table,17,FALSE)</f>
        <v>0</v>
      </c>
      <c r="T57" s="1287">
        <f>VLOOKUP(Tablo_MonitoringTable[[#This Row],[Indicators Numbering (can be hidden)]],Data_collection_table,18,FALSE)</f>
        <v>0</v>
      </c>
      <c r="U57" s="1288">
        <f t="shared" si="9"/>
        <v>0</v>
      </c>
      <c r="V57" s="1289">
        <f>VLOOKUP(Tablo_MonitoringTable[[#This Row],[Indicators Numbering (can be hidden)]],Data_collection_table,19,FALSE)</f>
        <v>0</v>
      </c>
      <c r="W57" s="1287">
        <f>VLOOKUP(Tablo_MonitoringTable[[#This Row],[Indicators Numbering (can be hidden)]],Data_collection_table,20,FALSE)</f>
        <v>0</v>
      </c>
      <c r="X57" s="1288">
        <f t="shared" si="10"/>
        <v>0</v>
      </c>
      <c r="Y57" s="1289">
        <f>VLOOKUP(Tablo_MonitoringTable[[#This Row],[Indicators Numbering (can be hidden)]],Data_collection_table,21,FALSE)</f>
        <v>0</v>
      </c>
      <c r="Z57" s="1287">
        <f>VLOOKUP(Tablo_MonitoringTable[[#This Row],[Indicators Numbering (can be hidden)]],Data_collection_table,22,FALSE)</f>
        <v>0</v>
      </c>
      <c r="AA57" s="1290">
        <f t="shared" si="11"/>
        <v>0</v>
      </c>
      <c r="AB57" s="1289">
        <f>VLOOKUP(Tablo_MonitoringTable[[#This Row],[Indicators Numbering (can be hidden)]],Data_collection_table,23,FALSE)</f>
        <v>0</v>
      </c>
    </row>
    <row r="58" spans="1:28" ht="90" customHeight="1">
      <c r="A58" s="1276"/>
      <c r="B58" s="531" t="str">
        <f>VLOOKUP(Tablo_MonitoringTable[[#This Row],[Indicators Numbering (can be hidden)]],IndicNumbering[],4,FALSE)</f>
        <v>Output 4.2</v>
      </c>
      <c r="C58" s="1272"/>
      <c r="D58" s="532" t="str">
        <f t="array" ref="D58">INDEX(CO_indicators_list[], SMALL(IF(CO_Indic_List='1_Entry_Table'!$B$16,ROW(CO_Indic_List)-7),ROWS(D$6:D58)),8)</f>
        <v>4.2.2 - Number of national and selected sectoral development plans integrating population considerations and the demographic dividend</v>
      </c>
      <c r="E58" s="531" t="str">
        <f t="array" ref="E58">INDEX(CO_indicators_list[], SMALL(IF(CO_Indic_List='1_Entry_Table'!$B$16,ROW(CO_Indic_List)-7),ROWS(E$6:E58)),3)</f>
        <v>Indicator 4.2.2</v>
      </c>
      <c r="F58" s="210"/>
      <c r="G58" s="305"/>
      <c r="H58" s="533">
        <f>VLOOKUP(Tablo_MonitoringTable[[#This Row],[Indicators Numbering (can be hidden)]],Data_collection_table,8,FALSE)</f>
        <v>0</v>
      </c>
      <c r="I58" s="534">
        <f>VLOOKUP(Tablo_MonitoringTable[[#This Row],[Indicators Numbering (can be hidden)]],Data_collection_table,10,FALSE)</f>
        <v>0</v>
      </c>
      <c r="J58" s="1279">
        <f>VLOOKUP(Tablo_MonitoringTable[[#This Row],[Indicators Numbering (can be hidden)]],Data_collection_table,11,FALSE)</f>
        <v>0</v>
      </c>
      <c r="K58" s="1285">
        <f>VLOOKUP(Tablo_MonitoringTable[[#This Row],[Indicators Numbering (can be hidden)]],Data_collection_table,12,FALSE)</f>
        <v>0</v>
      </c>
      <c r="L58" s="1286">
        <f t="shared" si="6"/>
        <v>0</v>
      </c>
      <c r="M58" s="1285">
        <f>VLOOKUP(Tablo_MonitoringTable[[#This Row],[Indicators Numbering (can be hidden)]],Data_collection_table,13,FALSE)</f>
        <v>0</v>
      </c>
      <c r="N58" s="1285">
        <f>VLOOKUP(Tablo_MonitoringTable[[#This Row],[Indicators Numbering (can be hidden)]],Data_collection_table,14,FALSE)</f>
        <v>0</v>
      </c>
      <c r="O58" s="1286">
        <f t="shared" si="7"/>
        <v>0</v>
      </c>
      <c r="P58" s="1285">
        <f>VLOOKUP(Tablo_MonitoringTable[[#This Row],[Indicators Numbering (can be hidden)]],Data_collection_table,15,FALSE)</f>
        <v>0</v>
      </c>
      <c r="Q58" s="1285">
        <f>VLOOKUP(Tablo_MonitoringTable[[#This Row],[Indicators Numbering (can be hidden)]],Data_collection_table,16,FALSE)</f>
        <v>0</v>
      </c>
      <c r="R58" s="1286">
        <f t="shared" si="8"/>
        <v>0</v>
      </c>
      <c r="S58" s="1285">
        <f>VLOOKUP(Tablo_MonitoringTable[[#This Row],[Indicators Numbering (can be hidden)]],Data_collection_table,17,FALSE)</f>
        <v>0</v>
      </c>
      <c r="T58" s="1287">
        <f>VLOOKUP(Tablo_MonitoringTable[[#This Row],[Indicators Numbering (can be hidden)]],Data_collection_table,18,FALSE)</f>
        <v>0</v>
      </c>
      <c r="U58" s="1288">
        <f t="shared" si="9"/>
        <v>0</v>
      </c>
      <c r="V58" s="1289">
        <f>VLOOKUP(Tablo_MonitoringTable[[#This Row],[Indicators Numbering (can be hidden)]],Data_collection_table,19,FALSE)</f>
        <v>0</v>
      </c>
      <c r="W58" s="1287">
        <f>VLOOKUP(Tablo_MonitoringTable[[#This Row],[Indicators Numbering (can be hidden)]],Data_collection_table,20,FALSE)</f>
        <v>0</v>
      </c>
      <c r="X58" s="1288">
        <f t="shared" si="10"/>
        <v>0</v>
      </c>
      <c r="Y58" s="1289">
        <f>VLOOKUP(Tablo_MonitoringTable[[#This Row],[Indicators Numbering (can be hidden)]],Data_collection_table,21,FALSE)</f>
        <v>0</v>
      </c>
      <c r="Z58" s="1287">
        <f>VLOOKUP(Tablo_MonitoringTable[[#This Row],[Indicators Numbering (can be hidden)]],Data_collection_table,22,FALSE)</f>
        <v>0</v>
      </c>
      <c r="AA58" s="1290">
        <f t="shared" si="11"/>
        <v>0</v>
      </c>
      <c r="AB58" s="1289">
        <f>VLOOKUP(Tablo_MonitoringTable[[#This Row],[Indicators Numbering (can be hidden)]],Data_collection_table,23,FALSE)</f>
        <v>0</v>
      </c>
    </row>
    <row r="59" spans="1:28" ht="90" customHeight="1">
      <c r="A59" s="1277"/>
      <c r="B59" s="531" t="str">
        <f>VLOOKUP(Tablo_MonitoringTable[[#This Row],[Indicators Numbering (can be hidden)]],IndicNumbering[],4,FALSE)</f>
        <v>Output 4.2</v>
      </c>
      <c r="C59" s="1273"/>
      <c r="D59" s="532" t="str">
        <f t="array" ref="D59">INDEX(CO_indicators_list[], SMALL(IF(CO_Indic_List='1_Entry_Table'!$B$16,ROW(CO_Indic_List)-7),ROWS(D$6:D59)),8)</f>
        <v>4.2.3 - Number of selected sector plans that integrate childsensitive indicators and targets</v>
      </c>
      <c r="E59" s="531" t="str">
        <f t="array" ref="E59">INDEX(CO_indicators_list[], SMALL(IF(CO_Indic_List='1_Entry_Table'!$B$16,ROW(CO_Indic_List)-7),ROWS(E$6:E59)),3)</f>
        <v>Indicator 4.2.3</v>
      </c>
      <c r="F59" s="210"/>
      <c r="G59" s="305"/>
      <c r="H59" s="533">
        <f>VLOOKUP(Tablo_MonitoringTable[[#This Row],[Indicators Numbering (can be hidden)]],Data_collection_table,8,FALSE)</f>
        <v>0</v>
      </c>
      <c r="I59" s="534">
        <f>VLOOKUP(Tablo_MonitoringTable[[#This Row],[Indicators Numbering (can be hidden)]],Data_collection_table,10,FALSE)</f>
        <v>0</v>
      </c>
      <c r="J59" s="1279">
        <f>VLOOKUP(Tablo_MonitoringTable[[#This Row],[Indicators Numbering (can be hidden)]],Data_collection_table,11,FALSE)</f>
        <v>0</v>
      </c>
      <c r="K59" s="1285">
        <f>VLOOKUP(Tablo_MonitoringTable[[#This Row],[Indicators Numbering (can be hidden)]],Data_collection_table,12,FALSE)</f>
        <v>0</v>
      </c>
      <c r="L59" s="1286">
        <f t="shared" si="6"/>
        <v>0</v>
      </c>
      <c r="M59" s="1285">
        <f>VLOOKUP(Tablo_MonitoringTable[[#This Row],[Indicators Numbering (can be hidden)]],Data_collection_table,13,FALSE)</f>
        <v>0</v>
      </c>
      <c r="N59" s="1285">
        <f>VLOOKUP(Tablo_MonitoringTable[[#This Row],[Indicators Numbering (can be hidden)]],Data_collection_table,14,FALSE)</f>
        <v>0</v>
      </c>
      <c r="O59" s="1286">
        <f t="shared" si="7"/>
        <v>0</v>
      </c>
      <c r="P59" s="1285">
        <f>VLOOKUP(Tablo_MonitoringTable[[#This Row],[Indicators Numbering (can be hidden)]],Data_collection_table,15,FALSE)</f>
        <v>0</v>
      </c>
      <c r="Q59" s="1285">
        <f>VLOOKUP(Tablo_MonitoringTable[[#This Row],[Indicators Numbering (can be hidden)]],Data_collection_table,16,FALSE)</f>
        <v>0</v>
      </c>
      <c r="R59" s="1286">
        <f t="shared" si="8"/>
        <v>0</v>
      </c>
      <c r="S59" s="1285">
        <f>VLOOKUP(Tablo_MonitoringTable[[#This Row],[Indicators Numbering (can be hidden)]],Data_collection_table,17,FALSE)</f>
        <v>0</v>
      </c>
      <c r="T59" s="1287">
        <f>VLOOKUP(Tablo_MonitoringTable[[#This Row],[Indicators Numbering (can be hidden)]],Data_collection_table,18,FALSE)</f>
        <v>0</v>
      </c>
      <c r="U59" s="1288">
        <f t="shared" si="9"/>
        <v>0</v>
      </c>
      <c r="V59" s="1289">
        <f>VLOOKUP(Tablo_MonitoringTable[[#This Row],[Indicators Numbering (can be hidden)]],Data_collection_table,19,FALSE)</f>
        <v>0</v>
      </c>
      <c r="W59" s="1287">
        <f>VLOOKUP(Tablo_MonitoringTable[[#This Row],[Indicators Numbering (can be hidden)]],Data_collection_table,20,FALSE)</f>
        <v>0</v>
      </c>
      <c r="X59" s="1288">
        <f t="shared" si="10"/>
        <v>0</v>
      </c>
      <c r="Y59" s="1289">
        <f>VLOOKUP(Tablo_MonitoringTable[[#This Row],[Indicators Numbering (can be hidden)]],Data_collection_table,21,FALSE)</f>
        <v>0</v>
      </c>
      <c r="Z59" s="1287">
        <f>VLOOKUP(Tablo_MonitoringTable[[#This Row],[Indicators Numbering (can be hidden)]],Data_collection_table,22,FALSE)</f>
        <v>0</v>
      </c>
      <c r="AA59" s="1290">
        <f t="shared" si="11"/>
        <v>0</v>
      </c>
      <c r="AB59" s="1289">
        <f>VLOOKUP(Tablo_MonitoringTable[[#This Row],[Indicators Numbering (can be hidden)]],Data_collection_table,23,FALSE)</f>
        <v>0</v>
      </c>
    </row>
    <row r="60" spans="1:28" ht="90" customHeight="1">
      <c r="A60" s="1275" t="str">
        <f>VLOOKUP(B60,FillHome_OO[],2,FALSE)</f>
        <v>Output 4.3 - The Government has enhanced technical capacity to establish and manage a partnership framework to mobilize financial and technical resources and to engage civil society and the private sector in the implementation of the SDGs</v>
      </c>
      <c r="B60" s="531" t="str">
        <f>VLOOKUP(Tablo_MonitoringTable[[#This Row],[Indicators Numbering (can be hidden)]],IndicNumbering[],4,FALSE)</f>
        <v>Output 4.3</v>
      </c>
      <c r="C60" s="1274"/>
      <c r="D60" s="532" t="str">
        <f t="array" ref="D60">INDEX(CO_indicators_list[], SMALL(IF(CO_Indic_List='1_Entry_Table'!$B$16,ROW(CO_Indic_List)-7),ROWS(D$6:D60)),8)</f>
        <v xml:space="preserve">4.3.1 - Extent to which the sustainable development financing strategy with related coordination tools is elaborated </v>
      </c>
      <c r="E60" s="531" t="str">
        <f t="array" ref="E60">INDEX(CO_indicators_list[], SMALL(IF(CO_Indic_List='1_Entry_Table'!$B$16,ROW(CO_Indic_List)-7),ROWS(E$6:E60)),3)</f>
        <v>Indicator 4.3.1</v>
      </c>
      <c r="F60" s="210"/>
      <c r="G60" s="305"/>
      <c r="H60" s="533">
        <f>VLOOKUP(Tablo_MonitoringTable[[#This Row],[Indicators Numbering (can be hidden)]],Data_collection_table,8,FALSE)</f>
        <v>0</v>
      </c>
      <c r="I60" s="534">
        <f>VLOOKUP(Tablo_MonitoringTable[[#This Row],[Indicators Numbering (can be hidden)]],Data_collection_table,10,FALSE)</f>
        <v>0</v>
      </c>
      <c r="J60" s="1279">
        <f>VLOOKUP(Tablo_MonitoringTable[[#This Row],[Indicators Numbering (can be hidden)]],Data_collection_table,11,FALSE)</f>
        <v>0</v>
      </c>
      <c r="K60" s="1285">
        <f>VLOOKUP(Tablo_MonitoringTable[[#This Row],[Indicators Numbering (can be hidden)]],Data_collection_table,12,FALSE)</f>
        <v>0</v>
      </c>
      <c r="L60" s="1286">
        <f t="shared" si="6"/>
        <v>0</v>
      </c>
      <c r="M60" s="1285">
        <f>VLOOKUP(Tablo_MonitoringTable[[#This Row],[Indicators Numbering (can be hidden)]],Data_collection_table,13,FALSE)</f>
        <v>0</v>
      </c>
      <c r="N60" s="1285">
        <f>VLOOKUP(Tablo_MonitoringTable[[#This Row],[Indicators Numbering (can be hidden)]],Data_collection_table,14,FALSE)</f>
        <v>0</v>
      </c>
      <c r="O60" s="1286">
        <f t="shared" si="7"/>
        <v>0</v>
      </c>
      <c r="P60" s="1285">
        <f>VLOOKUP(Tablo_MonitoringTable[[#This Row],[Indicators Numbering (can be hidden)]],Data_collection_table,15,FALSE)</f>
        <v>0</v>
      </c>
      <c r="Q60" s="1285">
        <f>VLOOKUP(Tablo_MonitoringTable[[#This Row],[Indicators Numbering (can be hidden)]],Data_collection_table,16,FALSE)</f>
        <v>0</v>
      </c>
      <c r="R60" s="1286">
        <f t="shared" si="8"/>
        <v>0</v>
      </c>
      <c r="S60" s="1285">
        <f>VLOOKUP(Tablo_MonitoringTable[[#This Row],[Indicators Numbering (can be hidden)]],Data_collection_table,17,FALSE)</f>
        <v>0</v>
      </c>
      <c r="T60" s="1287">
        <f>VLOOKUP(Tablo_MonitoringTable[[#This Row],[Indicators Numbering (can be hidden)]],Data_collection_table,18,FALSE)</f>
        <v>0</v>
      </c>
      <c r="U60" s="1288">
        <f t="shared" si="9"/>
        <v>0</v>
      </c>
      <c r="V60" s="1289">
        <f>VLOOKUP(Tablo_MonitoringTable[[#This Row],[Indicators Numbering (can be hidden)]],Data_collection_table,19,FALSE)</f>
        <v>0</v>
      </c>
      <c r="W60" s="1287">
        <f>VLOOKUP(Tablo_MonitoringTable[[#This Row],[Indicators Numbering (can be hidden)]],Data_collection_table,20,FALSE)</f>
        <v>0</v>
      </c>
      <c r="X60" s="1288">
        <f t="shared" si="10"/>
        <v>0</v>
      </c>
      <c r="Y60" s="1289">
        <f>VLOOKUP(Tablo_MonitoringTable[[#This Row],[Indicators Numbering (can be hidden)]],Data_collection_table,21,FALSE)</f>
        <v>0</v>
      </c>
      <c r="Z60" s="1287">
        <f>VLOOKUP(Tablo_MonitoringTable[[#This Row],[Indicators Numbering (can be hidden)]],Data_collection_table,22,FALSE)</f>
        <v>0</v>
      </c>
      <c r="AA60" s="1290">
        <f t="shared" si="11"/>
        <v>0</v>
      </c>
      <c r="AB60" s="1289">
        <f>VLOOKUP(Tablo_MonitoringTable[[#This Row],[Indicators Numbering (can be hidden)]],Data_collection_table,23,FALSE)</f>
        <v>0</v>
      </c>
    </row>
    <row r="61" spans="1:28" ht="90" customHeight="1">
      <c r="A61" s="1276"/>
      <c r="B61" s="531" t="str">
        <f>VLOOKUP(Tablo_MonitoringTable[[#This Row],[Indicators Numbering (can be hidden)]],IndicNumbering[],4,FALSE)</f>
        <v>Output 4.3</v>
      </c>
      <c r="C61" s="1272"/>
      <c r="D61" s="532" t="str">
        <f t="array" ref="D61">INDEX(CO_indicators_list[], SMALL(IF(CO_Indic_List='1_Entry_Table'!$B$16,ROW(CO_Indic_List)-7),ROWS(D$6:D61)),8)</f>
        <v xml:space="preserve">4.3.2 - Number of new partnerships accessed to support the realization of children´s rights in Agenda 2030 </v>
      </c>
      <c r="E61" s="531" t="str">
        <f t="array" ref="E61">INDEX(CO_indicators_list[], SMALL(IF(CO_Indic_List='1_Entry_Table'!$B$16,ROW(CO_Indic_List)-7),ROWS(E$6:E61)),3)</f>
        <v>Indicator 4.3.2</v>
      </c>
      <c r="F61" s="210"/>
      <c r="G61" s="305"/>
      <c r="H61" s="533">
        <f>VLOOKUP(Tablo_MonitoringTable[[#This Row],[Indicators Numbering (can be hidden)]],Data_collection_table,8,FALSE)</f>
        <v>0</v>
      </c>
      <c r="I61" s="534">
        <f>VLOOKUP(Tablo_MonitoringTable[[#This Row],[Indicators Numbering (can be hidden)]],Data_collection_table,10,FALSE)</f>
        <v>0</v>
      </c>
      <c r="J61" s="1279">
        <f>VLOOKUP(Tablo_MonitoringTable[[#This Row],[Indicators Numbering (can be hidden)]],Data_collection_table,11,FALSE)</f>
        <v>0</v>
      </c>
      <c r="K61" s="1285">
        <f>VLOOKUP(Tablo_MonitoringTable[[#This Row],[Indicators Numbering (can be hidden)]],Data_collection_table,12,FALSE)</f>
        <v>0</v>
      </c>
      <c r="L61" s="1286">
        <f t="shared" si="6"/>
        <v>0</v>
      </c>
      <c r="M61" s="1285">
        <f>VLOOKUP(Tablo_MonitoringTable[[#This Row],[Indicators Numbering (can be hidden)]],Data_collection_table,13,FALSE)</f>
        <v>0</v>
      </c>
      <c r="N61" s="1285">
        <f>VLOOKUP(Tablo_MonitoringTable[[#This Row],[Indicators Numbering (can be hidden)]],Data_collection_table,14,FALSE)</f>
        <v>0</v>
      </c>
      <c r="O61" s="1286">
        <f t="shared" si="7"/>
        <v>0</v>
      </c>
      <c r="P61" s="1285">
        <f>VLOOKUP(Tablo_MonitoringTable[[#This Row],[Indicators Numbering (can be hidden)]],Data_collection_table,15,FALSE)</f>
        <v>0</v>
      </c>
      <c r="Q61" s="1285">
        <f>VLOOKUP(Tablo_MonitoringTable[[#This Row],[Indicators Numbering (can be hidden)]],Data_collection_table,16,FALSE)</f>
        <v>0</v>
      </c>
      <c r="R61" s="1286">
        <f t="shared" si="8"/>
        <v>0</v>
      </c>
      <c r="S61" s="1285">
        <f>VLOOKUP(Tablo_MonitoringTable[[#This Row],[Indicators Numbering (can be hidden)]],Data_collection_table,17,FALSE)</f>
        <v>0</v>
      </c>
      <c r="T61" s="1287">
        <f>VLOOKUP(Tablo_MonitoringTable[[#This Row],[Indicators Numbering (can be hidden)]],Data_collection_table,18,FALSE)</f>
        <v>0</v>
      </c>
      <c r="U61" s="1288">
        <f t="shared" si="9"/>
        <v>0</v>
      </c>
      <c r="V61" s="1289">
        <f>VLOOKUP(Tablo_MonitoringTable[[#This Row],[Indicators Numbering (can be hidden)]],Data_collection_table,19,FALSE)</f>
        <v>0</v>
      </c>
      <c r="W61" s="1287">
        <f>VLOOKUP(Tablo_MonitoringTable[[#This Row],[Indicators Numbering (can be hidden)]],Data_collection_table,20,FALSE)</f>
        <v>0</v>
      </c>
      <c r="X61" s="1288">
        <f t="shared" si="10"/>
        <v>0</v>
      </c>
      <c r="Y61" s="1289">
        <f>VLOOKUP(Tablo_MonitoringTable[[#This Row],[Indicators Numbering (can be hidden)]],Data_collection_table,21,FALSE)</f>
        <v>0</v>
      </c>
      <c r="Z61" s="1287">
        <f>VLOOKUP(Tablo_MonitoringTable[[#This Row],[Indicators Numbering (can be hidden)]],Data_collection_table,22,FALSE)</f>
        <v>0</v>
      </c>
      <c r="AA61" s="1290">
        <f t="shared" si="11"/>
        <v>0</v>
      </c>
      <c r="AB61" s="1289">
        <f>VLOOKUP(Tablo_MonitoringTable[[#This Row],[Indicators Numbering (can be hidden)]],Data_collection_table,23,FALSE)</f>
        <v>0</v>
      </c>
    </row>
    <row r="62" spans="1:28" ht="90" customHeight="1">
      <c r="A62" s="1277"/>
      <c r="B62" s="531" t="str">
        <f>VLOOKUP(Tablo_MonitoringTable[[#This Row],[Indicators Numbering (can be hidden)]],IndicNumbering[],4,FALSE)</f>
        <v>Output 4.3</v>
      </c>
      <c r="C62" s="1273"/>
      <c r="D62" s="532" t="str">
        <f t="array" ref="D62">INDEX(CO_indicators_list[], SMALL(IF(CO_Indic_List='1_Entry_Table'!$B$16,ROW(CO_Indic_List)-7),ROWS(D$6:D62)),8)</f>
        <v xml:space="preserve">4.3.3 - Number of new technical and financial partnership accessed to support national implementation of the ICPD 
areas in the context of Agenda 2030 
</v>
      </c>
      <c r="E62" s="531" t="str">
        <f t="array" ref="E62">INDEX(CO_indicators_list[], SMALL(IF(CO_Indic_List='1_Entry_Table'!$B$16,ROW(CO_Indic_List)-7),ROWS(E$6:E62)),3)</f>
        <v>Indicator 4.3.3</v>
      </c>
      <c r="F62" s="210"/>
      <c r="G62" s="305"/>
      <c r="H62" s="533">
        <f>VLOOKUP(Tablo_MonitoringTable[[#This Row],[Indicators Numbering (can be hidden)]],Data_collection_table,8,FALSE)</f>
        <v>0</v>
      </c>
      <c r="I62" s="534">
        <f>VLOOKUP(Tablo_MonitoringTable[[#This Row],[Indicators Numbering (can be hidden)]],Data_collection_table,10,FALSE)</f>
        <v>0</v>
      </c>
      <c r="J62" s="1279">
        <f>VLOOKUP(Tablo_MonitoringTable[[#This Row],[Indicators Numbering (can be hidden)]],Data_collection_table,11,FALSE)</f>
        <v>0</v>
      </c>
      <c r="K62" s="1285">
        <f>VLOOKUP(Tablo_MonitoringTable[[#This Row],[Indicators Numbering (can be hidden)]],Data_collection_table,12,FALSE)</f>
        <v>0</v>
      </c>
      <c r="L62" s="1286">
        <f t="shared" si="6"/>
        <v>0</v>
      </c>
      <c r="M62" s="1285">
        <f>VLOOKUP(Tablo_MonitoringTable[[#This Row],[Indicators Numbering (can be hidden)]],Data_collection_table,13,FALSE)</f>
        <v>0</v>
      </c>
      <c r="N62" s="1285">
        <f>VLOOKUP(Tablo_MonitoringTable[[#This Row],[Indicators Numbering (can be hidden)]],Data_collection_table,14,FALSE)</f>
        <v>0</v>
      </c>
      <c r="O62" s="1286">
        <f t="shared" si="7"/>
        <v>0</v>
      </c>
      <c r="P62" s="1285">
        <f>VLOOKUP(Tablo_MonitoringTable[[#This Row],[Indicators Numbering (can be hidden)]],Data_collection_table,15,FALSE)</f>
        <v>0</v>
      </c>
      <c r="Q62" s="1285">
        <f>VLOOKUP(Tablo_MonitoringTable[[#This Row],[Indicators Numbering (can be hidden)]],Data_collection_table,16,FALSE)</f>
        <v>0</v>
      </c>
      <c r="R62" s="1286">
        <f t="shared" si="8"/>
        <v>0</v>
      </c>
      <c r="S62" s="1285">
        <f>VLOOKUP(Tablo_MonitoringTable[[#This Row],[Indicators Numbering (can be hidden)]],Data_collection_table,17,FALSE)</f>
        <v>0</v>
      </c>
      <c r="T62" s="1287">
        <f>VLOOKUP(Tablo_MonitoringTable[[#This Row],[Indicators Numbering (can be hidden)]],Data_collection_table,18,FALSE)</f>
        <v>0</v>
      </c>
      <c r="U62" s="1288">
        <f t="shared" si="9"/>
        <v>0</v>
      </c>
      <c r="V62" s="1289">
        <f>VLOOKUP(Tablo_MonitoringTable[[#This Row],[Indicators Numbering (can be hidden)]],Data_collection_table,19,FALSE)</f>
        <v>0</v>
      </c>
      <c r="W62" s="1287">
        <f>VLOOKUP(Tablo_MonitoringTable[[#This Row],[Indicators Numbering (can be hidden)]],Data_collection_table,20,FALSE)</f>
        <v>0</v>
      </c>
      <c r="X62" s="1288">
        <f t="shared" si="10"/>
        <v>0</v>
      </c>
      <c r="Y62" s="1289">
        <f>VLOOKUP(Tablo_MonitoringTable[[#This Row],[Indicators Numbering (can be hidden)]],Data_collection_table,21,FALSE)</f>
        <v>0</v>
      </c>
      <c r="Z62" s="1287">
        <f>VLOOKUP(Tablo_MonitoringTable[[#This Row],[Indicators Numbering (can be hidden)]],Data_collection_table,22,FALSE)</f>
        <v>0</v>
      </c>
      <c r="AA62" s="1290">
        <f t="shared" si="11"/>
        <v>0</v>
      </c>
      <c r="AB62" s="1289">
        <f>VLOOKUP(Tablo_MonitoringTable[[#This Row],[Indicators Numbering (can be hidden)]],Data_collection_table,23,FALSE)</f>
        <v>0</v>
      </c>
    </row>
    <row r="63" spans="1:28" ht="90" customHeight="1">
      <c r="A63" s="1275" t="str">
        <f>VLOOKUP(B63,FillHome_OO[],2,FALSE)</f>
        <v>Outcome 5 - By 2022, Cabo Verdeans, particularly women, youth and children, benefit from increased human security, improved social cohesion and a responsive and inclusive justice system that leads to the fulfilment of human rights</v>
      </c>
      <c r="B63" s="531" t="str">
        <f>VLOOKUP(Tablo_MonitoringTable[[#This Row],[Indicators Numbering (can be hidden)]],IndicNumbering[],4,FALSE)</f>
        <v>Outcome 5</v>
      </c>
      <c r="C63" s="1274"/>
      <c r="D63" s="532" t="str">
        <f t="array" ref="D63">INDEX(CO_indicators_list[], SMALL(IF(CO_Indic_List='1_Entry_Table'!$B$16,ROW(CO_Indic_List)-7),ROWS(D$6:D63)),8)</f>
        <v xml:space="preserve">5.1 - Proportion of women and girls who are victims of gender-based violence (by age/area of residence) </v>
      </c>
      <c r="E63" s="531" t="str">
        <f t="array" ref="E63">INDEX(CO_indicators_list[], SMALL(IF(CO_Indic_List='1_Entry_Table'!$B$16,ROW(CO_Indic_List)-7),ROWS(E$6:E63)),3)</f>
        <v>Indicator 5.1</v>
      </c>
      <c r="F63" s="210"/>
      <c r="G63" s="305"/>
      <c r="H63" s="533">
        <f>VLOOKUP(Tablo_MonitoringTable[[#This Row],[Indicators Numbering (can be hidden)]],Data_collection_table,8,FALSE)</f>
        <v>0</v>
      </c>
      <c r="I63" s="534">
        <f>VLOOKUP(Tablo_MonitoringTable[[#This Row],[Indicators Numbering (can be hidden)]],Data_collection_table,10,FALSE)</f>
        <v>0</v>
      </c>
      <c r="J63" s="1279">
        <f>VLOOKUP(Tablo_MonitoringTable[[#This Row],[Indicators Numbering (can be hidden)]],Data_collection_table,11,FALSE)</f>
        <v>0</v>
      </c>
      <c r="K63" s="1285">
        <f>VLOOKUP(Tablo_MonitoringTable[[#This Row],[Indicators Numbering (can be hidden)]],Data_collection_table,12,FALSE)</f>
        <v>0</v>
      </c>
      <c r="L63" s="1286">
        <f t="shared" si="6"/>
        <v>0</v>
      </c>
      <c r="M63" s="1285">
        <f>VLOOKUP(Tablo_MonitoringTable[[#This Row],[Indicators Numbering (can be hidden)]],Data_collection_table,13,FALSE)</f>
        <v>0</v>
      </c>
      <c r="N63" s="1285">
        <f>VLOOKUP(Tablo_MonitoringTable[[#This Row],[Indicators Numbering (can be hidden)]],Data_collection_table,14,FALSE)</f>
        <v>0</v>
      </c>
      <c r="O63" s="1286">
        <f t="shared" si="7"/>
        <v>0</v>
      </c>
      <c r="P63" s="1285">
        <f>VLOOKUP(Tablo_MonitoringTable[[#This Row],[Indicators Numbering (can be hidden)]],Data_collection_table,15,FALSE)</f>
        <v>0</v>
      </c>
      <c r="Q63" s="1285">
        <f>VLOOKUP(Tablo_MonitoringTable[[#This Row],[Indicators Numbering (can be hidden)]],Data_collection_table,16,FALSE)</f>
        <v>0</v>
      </c>
      <c r="R63" s="1286">
        <f t="shared" si="8"/>
        <v>0</v>
      </c>
      <c r="S63" s="1285">
        <f>VLOOKUP(Tablo_MonitoringTable[[#This Row],[Indicators Numbering (can be hidden)]],Data_collection_table,17,FALSE)</f>
        <v>0</v>
      </c>
      <c r="T63" s="1287">
        <f>VLOOKUP(Tablo_MonitoringTable[[#This Row],[Indicators Numbering (can be hidden)]],Data_collection_table,18,FALSE)</f>
        <v>0</v>
      </c>
      <c r="U63" s="1288">
        <f t="shared" si="9"/>
        <v>0</v>
      </c>
      <c r="V63" s="1289">
        <f>VLOOKUP(Tablo_MonitoringTable[[#This Row],[Indicators Numbering (can be hidden)]],Data_collection_table,19,FALSE)</f>
        <v>0</v>
      </c>
      <c r="W63" s="1287">
        <f>VLOOKUP(Tablo_MonitoringTable[[#This Row],[Indicators Numbering (can be hidden)]],Data_collection_table,20,FALSE)</f>
        <v>0</v>
      </c>
      <c r="X63" s="1288">
        <f t="shared" si="10"/>
        <v>0</v>
      </c>
      <c r="Y63" s="1289">
        <f>VLOOKUP(Tablo_MonitoringTable[[#This Row],[Indicators Numbering (can be hidden)]],Data_collection_table,21,FALSE)</f>
        <v>0</v>
      </c>
      <c r="Z63" s="1287">
        <f>VLOOKUP(Tablo_MonitoringTable[[#This Row],[Indicators Numbering (can be hidden)]],Data_collection_table,22,FALSE)</f>
        <v>0</v>
      </c>
      <c r="AA63" s="1290">
        <f t="shared" si="11"/>
        <v>0</v>
      </c>
      <c r="AB63" s="1289">
        <f>VLOOKUP(Tablo_MonitoringTable[[#This Row],[Indicators Numbering (can be hidden)]],Data_collection_table,23,FALSE)</f>
        <v>0</v>
      </c>
    </row>
    <row r="64" spans="1:28" ht="90" customHeight="1">
      <c r="A64" s="1276"/>
      <c r="B64" s="531" t="str">
        <f>VLOOKUP(Tablo_MonitoringTable[[#This Row],[Indicators Numbering (can be hidden)]],IndicNumbering[],4,FALSE)</f>
        <v>Outcome 5</v>
      </c>
      <c r="C64" s="1272"/>
      <c r="D64" s="532" t="str">
        <f t="array" ref="D64">INDEX(CO_indicators_list[], SMALL(IF(CO_Indic_List='1_Entry_Table'!$B$16,ROW(CO_Indic_List)-7),ROWS(D$6:D64)),8)</f>
        <v xml:space="preserve">5.2 - Percentage of universal periodic review (UPR) recommendations implemented </v>
      </c>
      <c r="E64" s="531" t="str">
        <f t="array" ref="E64">INDEX(CO_indicators_list[], SMALL(IF(CO_Indic_List='1_Entry_Table'!$B$16,ROW(CO_Indic_List)-7),ROWS(E$6:E64)),3)</f>
        <v>Indicator 5.2</v>
      </c>
      <c r="F64" s="210"/>
      <c r="G64" s="305"/>
      <c r="H64" s="533">
        <f>VLOOKUP(Tablo_MonitoringTable[[#This Row],[Indicators Numbering (can be hidden)]],Data_collection_table,8,FALSE)</f>
        <v>0</v>
      </c>
      <c r="I64" s="534">
        <f>VLOOKUP(Tablo_MonitoringTable[[#This Row],[Indicators Numbering (can be hidden)]],Data_collection_table,10,FALSE)</f>
        <v>0</v>
      </c>
      <c r="J64" s="1279">
        <f>VLOOKUP(Tablo_MonitoringTable[[#This Row],[Indicators Numbering (can be hidden)]],Data_collection_table,11,FALSE)</f>
        <v>0</v>
      </c>
      <c r="K64" s="1285">
        <f>VLOOKUP(Tablo_MonitoringTable[[#This Row],[Indicators Numbering (can be hidden)]],Data_collection_table,12,FALSE)</f>
        <v>0</v>
      </c>
      <c r="L64" s="1286">
        <f t="shared" si="6"/>
        <v>0</v>
      </c>
      <c r="M64" s="1285">
        <f>VLOOKUP(Tablo_MonitoringTable[[#This Row],[Indicators Numbering (can be hidden)]],Data_collection_table,13,FALSE)</f>
        <v>0</v>
      </c>
      <c r="N64" s="1285">
        <f>VLOOKUP(Tablo_MonitoringTable[[#This Row],[Indicators Numbering (can be hidden)]],Data_collection_table,14,FALSE)</f>
        <v>0</v>
      </c>
      <c r="O64" s="1286">
        <f t="shared" si="7"/>
        <v>0</v>
      </c>
      <c r="P64" s="1285">
        <f>VLOOKUP(Tablo_MonitoringTable[[#This Row],[Indicators Numbering (can be hidden)]],Data_collection_table,15,FALSE)</f>
        <v>0</v>
      </c>
      <c r="Q64" s="1285">
        <f>VLOOKUP(Tablo_MonitoringTable[[#This Row],[Indicators Numbering (can be hidden)]],Data_collection_table,16,FALSE)</f>
        <v>0</v>
      </c>
      <c r="R64" s="1286">
        <f t="shared" si="8"/>
        <v>0</v>
      </c>
      <c r="S64" s="1285">
        <f>VLOOKUP(Tablo_MonitoringTable[[#This Row],[Indicators Numbering (can be hidden)]],Data_collection_table,17,FALSE)</f>
        <v>0</v>
      </c>
      <c r="T64" s="1287">
        <f>VLOOKUP(Tablo_MonitoringTable[[#This Row],[Indicators Numbering (can be hidden)]],Data_collection_table,18,FALSE)</f>
        <v>0</v>
      </c>
      <c r="U64" s="1288">
        <f t="shared" si="9"/>
        <v>0</v>
      </c>
      <c r="V64" s="1289">
        <f>VLOOKUP(Tablo_MonitoringTable[[#This Row],[Indicators Numbering (can be hidden)]],Data_collection_table,19,FALSE)</f>
        <v>0</v>
      </c>
      <c r="W64" s="1287">
        <f>VLOOKUP(Tablo_MonitoringTable[[#This Row],[Indicators Numbering (can be hidden)]],Data_collection_table,20,FALSE)</f>
        <v>0</v>
      </c>
      <c r="X64" s="1288">
        <f t="shared" si="10"/>
        <v>0</v>
      </c>
      <c r="Y64" s="1289">
        <f>VLOOKUP(Tablo_MonitoringTable[[#This Row],[Indicators Numbering (can be hidden)]],Data_collection_table,21,FALSE)</f>
        <v>0</v>
      </c>
      <c r="Z64" s="1287">
        <f>VLOOKUP(Tablo_MonitoringTable[[#This Row],[Indicators Numbering (can be hidden)]],Data_collection_table,22,FALSE)</f>
        <v>0</v>
      </c>
      <c r="AA64" s="1290">
        <f t="shared" si="11"/>
        <v>0</v>
      </c>
      <c r="AB64" s="1289">
        <f>VLOOKUP(Tablo_MonitoringTable[[#This Row],[Indicators Numbering (can be hidden)]],Data_collection_table,23,FALSE)</f>
        <v>0</v>
      </c>
    </row>
    <row r="65" spans="1:28" ht="90" customHeight="1">
      <c r="A65" s="1277"/>
      <c r="B65" s="531" t="str">
        <f>VLOOKUP(Tablo_MonitoringTable[[#This Row],[Indicators Numbering (can be hidden)]],IndicNumbering[],4,FALSE)</f>
        <v>Outcome 5</v>
      </c>
      <c r="C65" s="1273"/>
      <c r="D65" s="532" t="str">
        <f t="array" ref="D65">INDEX(CO_indicators_list[], SMALL(IF(CO_Indic_List='1_Entry_Table'!$B$16,ROW(CO_Indic_List)-7),ROWS(D$6:D65)),8)</f>
        <v>5.3 - Percentage of court cases with free legal support</v>
      </c>
      <c r="E65" s="531" t="str">
        <f t="array" ref="E65">INDEX(CO_indicators_list[], SMALL(IF(CO_Indic_List='1_Entry_Table'!$B$16,ROW(CO_Indic_List)-7),ROWS(E$6:E65)),3)</f>
        <v>Indicator 5.3</v>
      </c>
      <c r="F65" s="210"/>
      <c r="G65" s="305"/>
      <c r="H65" s="533">
        <f>VLOOKUP(Tablo_MonitoringTable[[#This Row],[Indicators Numbering (can be hidden)]],Data_collection_table,8,FALSE)</f>
        <v>0</v>
      </c>
      <c r="I65" s="534">
        <f>VLOOKUP(Tablo_MonitoringTable[[#This Row],[Indicators Numbering (can be hidden)]],Data_collection_table,10,FALSE)</f>
        <v>0</v>
      </c>
      <c r="J65" s="1279">
        <f>VLOOKUP(Tablo_MonitoringTable[[#This Row],[Indicators Numbering (can be hidden)]],Data_collection_table,11,FALSE)</f>
        <v>0</v>
      </c>
      <c r="K65" s="1285">
        <f>VLOOKUP(Tablo_MonitoringTable[[#This Row],[Indicators Numbering (can be hidden)]],Data_collection_table,12,FALSE)</f>
        <v>0</v>
      </c>
      <c r="L65" s="1286">
        <f t="shared" si="6"/>
        <v>0</v>
      </c>
      <c r="M65" s="1285">
        <f>VLOOKUP(Tablo_MonitoringTable[[#This Row],[Indicators Numbering (can be hidden)]],Data_collection_table,13,FALSE)</f>
        <v>0</v>
      </c>
      <c r="N65" s="1285">
        <f>VLOOKUP(Tablo_MonitoringTable[[#This Row],[Indicators Numbering (can be hidden)]],Data_collection_table,14,FALSE)</f>
        <v>0</v>
      </c>
      <c r="O65" s="1286">
        <f t="shared" si="7"/>
        <v>0</v>
      </c>
      <c r="P65" s="1285">
        <f>VLOOKUP(Tablo_MonitoringTable[[#This Row],[Indicators Numbering (can be hidden)]],Data_collection_table,15,FALSE)</f>
        <v>0</v>
      </c>
      <c r="Q65" s="1285">
        <f>VLOOKUP(Tablo_MonitoringTable[[#This Row],[Indicators Numbering (can be hidden)]],Data_collection_table,16,FALSE)</f>
        <v>0</v>
      </c>
      <c r="R65" s="1286">
        <f t="shared" si="8"/>
        <v>0</v>
      </c>
      <c r="S65" s="1285">
        <f>VLOOKUP(Tablo_MonitoringTable[[#This Row],[Indicators Numbering (can be hidden)]],Data_collection_table,17,FALSE)</f>
        <v>0</v>
      </c>
      <c r="T65" s="1287">
        <f>VLOOKUP(Tablo_MonitoringTable[[#This Row],[Indicators Numbering (can be hidden)]],Data_collection_table,18,FALSE)</f>
        <v>0</v>
      </c>
      <c r="U65" s="1288">
        <f t="shared" si="9"/>
        <v>0</v>
      </c>
      <c r="V65" s="1289">
        <f>VLOOKUP(Tablo_MonitoringTable[[#This Row],[Indicators Numbering (can be hidden)]],Data_collection_table,19,FALSE)</f>
        <v>0</v>
      </c>
      <c r="W65" s="1287">
        <f>VLOOKUP(Tablo_MonitoringTable[[#This Row],[Indicators Numbering (can be hidden)]],Data_collection_table,20,FALSE)</f>
        <v>0</v>
      </c>
      <c r="X65" s="1288">
        <f t="shared" si="10"/>
        <v>0</v>
      </c>
      <c r="Y65" s="1289">
        <f>VLOOKUP(Tablo_MonitoringTable[[#This Row],[Indicators Numbering (can be hidden)]],Data_collection_table,21,FALSE)</f>
        <v>0</v>
      </c>
      <c r="Z65" s="1287">
        <f>VLOOKUP(Tablo_MonitoringTable[[#This Row],[Indicators Numbering (can be hidden)]],Data_collection_table,22,FALSE)</f>
        <v>0</v>
      </c>
      <c r="AA65" s="1290">
        <f t="shared" si="11"/>
        <v>0</v>
      </c>
      <c r="AB65" s="1289">
        <f>VLOOKUP(Tablo_MonitoringTable[[#This Row],[Indicators Numbering (can be hidden)]],Data_collection_table,23,FALSE)</f>
        <v>0</v>
      </c>
    </row>
    <row r="66" spans="1:28" ht="90" customHeight="1">
      <c r="A66" s="1275" t="str">
        <f>VLOOKUP(B66,FillHome_OO[],2,FALSE)</f>
        <v>Output 5.1 - Institutions at central and local levels have enhanced capacity to effectively implement national instruments for the promotion of gender equality and combating gender-based violence</v>
      </c>
      <c r="B66" s="531" t="str">
        <f>VLOOKUP(Tablo_MonitoringTable[[#This Row],[Indicators Numbering (can be hidden)]],IndicNumbering[],4,FALSE)</f>
        <v>Output 5.1</v>
      </c>
      <c r="C66" s="1274"/>
      <c r="D66" s="532" t="str">
        <f t="array" ref="D66">INDEX(CO_indicators_list[], SMALL(IF(CO_Indic_List='1_Entry_Table'!$B$16,ROW(CO_Indic_List)-7),ROWS(D$6:D66)),8)</f>
        <v>5.1.1 - Number of municipalities that undertake genderresponsive planning and monitoring of service delivery</v>
      </c>
      <c r="E66" s="531" t="str">
        <f t="array" ref="E66">INDEX(CO_indicators_list[], SMALL(IF(CO_Indic_List='1_Entry_Table'!$B$16,ROW(CO_Indic_List)-7),ROWS(E$6:E66)),3)</f>
        <v>Indicator 5.1.1</v>
      </c>
      <c r="F66" s="210"/>
      <c r="G66" s="305"/>
      <c r="H66" s="533">
        <f>VLOOKUP(Tablo_MonitoringTable[[#This Row],[Indicators Numbering (can be hidden)]],Data_collection_table,8,FALSE)</f>
        <v>0</v>
      </c>
      <c r="I66" s="534">
        <f>VLOOKUP(Tablo_MonitoringTable[[#This Row],[Indicators Numbering (can be hidden)]],Data_collection_table,10,FALSE)</f>
        <v>0</v>
      </c>
      <c r="J66" s="1279">
        <f>VLOOKUP(Tablo_MonitoringTable[[#This Row],[Indicators Numbering (can be hidden)]],Data_collection_table,11,FALSE)</f>
        <v>0</v>
      </c>
      <c r="K66" s="1285">
        <f>VLOOKUP(Tablo_MonitoringTable[[#This Row],[Indicators Numbering (can be hidden)]],Data_collection_table,12,FALSE)</f>
        <v>0</v>
      </c>
      <c r="L66" s="1286">
        <f t="shared" si="6"/>
        <v>0</v>
      </c>
      <c r="M66" s="1285">
        <f>VLOOKUP(Tablo_MonitoringTable[[#This Row],[Indicators Numbering (can be hidden)]],Data_collection_table,13,FALSE)</f>
        <v>0</v>
      </c>
      <c r="N66" s="1285">
        <f>VLOOKUP(Tablo_MonitoringTable[[#This Row],[Indicators Numbering (can be hidden)]],Data_collection_table,14,FALSE)</f>
        <v>0</v>
      </c>
      <c r="O66" s="1286">
        <f t="shared" si="7"/>
        <v>0</v>
      </c>
      <c r="P66" s="1285">
        <f>VLOOKUP(Tablo_MonitoringTable[[#This Row],[Indicators Numbering (can be hidden)]],Data_collection_table,15,FALSE)</f>
        <v>0</v>
      </c>
      <c r="Q66" s="1285">
        <f>VLOOKUP(Tablo_MonitoringTable[[#This Row],[Indicators Numbering (can be hidden)]],Data_collection_table,16,FALSE)</f>
        <v>0</v>
      </c>
      <c r="R66" s="1286">
        <f t="shared" si="8"/>
        <v>0</v>
      </c>
      <c r="S66" s="1285">
        <f>VLOOKUP(Tablo_MonitoringTable[[#This Row],[Indicators Numbering (can be hidden)]],Data_collection_table,17,FALSE)</f>
        <v>0</v>
      </c>
      <c r="T66" s="1287">
        <f>VLOOKUP(Tablo_MonitoringTable[[#This Row],[Indicators Numbering (can be hidden)]],Data_collection_table,18,FALSE)</f>
        <v>0</v>
      </c>
      <c r="U66" s="1288">
        <f t="shared" si="9"/>
        <v>0</v>
      </c>
      <c r="V66" s="1289">
        <f>VLOOKUP(Tablo_MonitoringTable[[#This Row],[Indicators Numbering (can be hidden)]],Data_collection_table,19,FALSE)</f>
        <v>0</v>
      </c>
      <c r="W66" s="1287">
        <f>VLOOKUP(Tablo_MonitoringTable[[#This Row],[Indicators Numbering (can be hidden)]],Data_collection_table,20,FALSE)</f>
        <v>0</v>
      </c>
      <c r="X66" s="1288">
        <f t="shared" si="10"/>
        <v>0</v>
      </c>
      <c r="Y66" s="1289">
        <f>VLOOKUP(Tablo_MonitoringTable[[#This Row],[Indicators Numbering (can be hidden)]],Data_collection_table,21,FALSE)</f>
        <v>0</v>
      </c>
      <c r="Z66" s="1287">
        <f>VLOOKUP(Tablo_MonitoringTable[[#This Row],[Indicators Numbering (can be hidden)]],Data_collection_table,22,FALSE)</f>
        <v>0</v>
      </c>
      <c r="AA66" s="1290">
        <f t="shared" si="11"/>
        <v>0</v>
      </c>
      <c r="AB66" s="1289">
        <f>VLOOKUP(Tablo_MonitoringTable[[#This Row],[Indicators Numbering (can be hidden)]],Data_collection_table,23,FALSE)</f>
        <v>0</v>
      </c>
    </row>
    <row r="67" spans="1:28" ht="90" customHeight="1">
      <c r="A67" s="1276"/>
      <c r="B67" s="531" t="str">
        <f>VLOOKUP(Tablo_MonitoringTable[[#This Row],[Indicators Numbering (can be hidden)]],IndicNumbering[],4,FALSE)</f>
        <v>Output 5.1</v>
      </c>
      <c r="C67" s="1272"/>
      <c r="D67" s="532" t="str">
        <f t="array" ref="D67">INDEX(CO_indicators_list[], SMALL(IF(CO_Indic_List='1_Entry_Table'!$B$16,ROW(CO_Indic_List)-7),ROWS(D$6:D67)),8)</f>
        <v xml:space="preserve">5.1.2 - Percentage of health and education professionals and police with competencies on GBV prevention and response  </v>
      </c>
      <c r="E67" s="531" t="str">
        <f t="array" ref="E67">INDEX(CO_indicators_list[], SMALL(IF(CO_Indic_List='1_Entry_Table'!$B$16,ROW(CO_Indic_List)-7),ROWS(E$6:E67)),3)</f>
        <v>Indicator 5.1.2</v>
      </c>
      <c r="F67" s="210"/>
      <c r="G67" s="305"/>
      <c r="H67" s="533">
        <f>VLOOKUP(Tablo_MonitoringTable[[#This Row],[Indicators Numbering (can be hidden)]],Data_collection_table,8,FALSE)</f>
        <v>0</v>
      </c>
      <c r="I67" s="534">
        <f>VLOOKUP(Tablo_MonitoringTable[[#This Row],[Indicators Numbering (can be hidden)]],Data_collection_table,10,FALSE)</f>
        <v>0</v>
      </c>
      <c r="J67" s="1279">
        <f>VLOOKUP(Tablo_MonitoringTable[[#This Row],[Indicators Numbering (can be hidden)]],Data_collection_table,11,FALSE)</f>
        <v>0</v>
      </c>
      <c r="K67" s="1285">
        <f>VLOOKUP(Tablo_MonitoringTable[[#This Row],[Indicators Numbering (can be hidden)]],Data_collection_table,12,FALSE)</f>
        <v>0</v>
      </c>
      <c r="L67" s="1286">
        <f t="shared" si="6"/>
        <v>0</v>
      </c>
      <c r="M67" s="1285">
        <f>VLOOKUP(Tablo_MonitoringTable[[#This Row],[Indicators Numbering (can be hidden)]],Data_collection_table,13,FALSE)</f>
        <v>0</v>
      </c>
      <c r="N67" s="1285">
        <f>VLOOKUP(Tablo_MonitoringTable[[#This Row],[Indicators Numbering (can be hidden)]],Data_collection_table,14,FALSE)</f>
        <v>0</v>
      </c>
      <c r="O67" s="1286">
        <f t="shared" si="7"/>
        <v>0</v>
      </c>
      <c r="P67" s="1285">
        <f>VLOOKUP(Tablo_MonitoringTable[[#This Row],[Indicators Numbering (can be hidden)]],Data_collection_table,15,FALSE)</f>
        <v>0</v>
      </c>
      <c r="Q67" s="1285">
        <f>VLOOKUP(Tablo_MonitoringTable[[#This Row],[Indicators Numbering (can be hidden)]],Data_collection_table,16,FALSE)</f>
        <v>0</v>
      </c>
      <c r="R67" s="1286">
        <f t="shared" si="8"/>
        <v>0</v>
      </c>
      <c r="S67" s="1285">
        <f>VLOOKUP(Tablo_MonitoringTable[[#This Row],[Indicators Numbering (can be hidden)]],Data_collection_table,17,FALSE)</f>
        <v>0</v>
      </c>
      <c r="T67" s="1287">
        <f>VLOOKUP(Tablo_MonitoringTable[[#This Row],[Indicators Numbering (can be hidden)]],Data_collection_table,18,FALSE)</f>
        <v>0</v>
      </c>
      <c r="U67" s="1288">
        <f t="shared" si="9"/>
        <v>0</v>
      </c>
      <c r="V67" s="1289">
        <f>VLOOKUP(Tablo_MonitoringTable[[#This Row],[Indicators Numbering (can be hidden)]],Data_collection_table,19,FALSE)</f>
        <v>0</v>
      </c>
      <c r="W67" s="1287">
        <f>VLOOKUP(Tablo_MonitoringTable[[#This Row],[Indicators Numbering (can be hidden)]],Data_collection_table,20,FALSE)</f>
        <v>0</v>
      </c>
      <c r="X67" s="1288">
        <f t="shared" si="10"/>
        <v>0</v>
      </c>
      <c r="Y67" s="1289">
        <f>VLOOKUP(Tablo_MonitoringTable[[#This Row],[Indicators Numbering (can be hidden)]],Data_collection_table,21,FALSE)</f>
        <v>0</v>
      </c>
      <c r="Z67" s="1287">
        <f>VLOOKUP(Tablo_MonitoringTable[[#This Row],[Indicators Numbering (can be hidden)]],Data_collection_table,22,FALSE)</f>
        <v>0</v>
      </c>
      <c r="AA67" s="1290">
        <f t="shared" si="11"/>
        <v>0</v>
      </c>
      <c r="AB67" s="1289">
        <f>VLOOKUP(Tablo_MonitoringTable[[#This Row],[Indicators Numbering (can be hidden)]],Data_collection_table,23,FALSE)</f>
        <v>0</v>
      </c>
    </row>
    <row r="68" spans="1:28" ht="90" customHeight="1">
      <c r="A68" s="1277"/>
      <c r="B68" s="531" t="str">
        <f>VLOOKUP(Tablo_MonitoringTable[[#This Row],[Indicators Numbering (can be hidden)]],IndicNumbering[],4,FALSE)</f>
        <v>Output 5.1</v>
      </c>
      <c r="C68" s="1273"/>
      <c r="D68" s="532" t="str">
        <f t="array" ref="D68">INDEX(CO_indicators_list[], SMALL(IF(CO_Indic_List='1_Entry_Table'!$B$16,ROW(CO_Indic_List)-7),ROWS(D$6:D68)),8)</f>
        <v xml:space="preserve">5.1.3 - Number of community-based organizations capacitated with training and tools in C4D for behavioural change on gender stereotyping and discrimination affecting children and adolescents </v>
      </c>
      <c r="E68" s="531" t="str">
        <f t="array" ref="E68">INDEX(CO_indicators_list[], SMALL(IF(CO_Indic_List='1_Entry_Table'!$B$16,ROW(CO_Indic_List)-7),ROWS(E$6:E68)),3)</f>
        <v>Indicator 5.1.3</v>
      </c>
      <c r="F68" s="210"/>
      <c r="G68" s="305"/>
      <c r="H68" s="533">
        <f>VLOOKUP(Tablo_MonitoringTable[[#This Row],[Indicators Numbering (can be hidden)]],Data_collection_table,8,FALSE)</f>
        <v>0</v>
      </c>
      <c r="I68" s="534">
        <f>VLOOKUP(Tablo_MonitoringTable[[#This Row],[Indicators Numbering (can be hidden)]],Data_collection_table,10,FALSE)</f>
        <v>0</v>
      </c>
      <c r="J68" s="1279">
        <f>VLOOKUP(Tablo_MonitoringTable[[#This Row],[Indicators Numbering (can be hidden)]],Data_collection_table,11,FALSE)</f>
        <v>0</v>
      </c>
      <c r="K68" s="1285">
        <f>VLOOKUP(Tablo_MonitoringTable[[#This Row],[Indicators Numbering (can be hidden)]],Data_collection_table,12,FALSE)</f>
        <v>0</v>
      </c>
      <c r="L68" s="1286">
        <f t="shared" si="6"/>
        <v>0</v>
      </c>
      <c r="M68" s="1285">
        <f>VLOOKUP(Tablo_MonitoringTable[[#This Row],[Indicators Numbering (can be hidden)]],Data_collection_table,13,FALSE)</f>
        <v>0</v>
      </c>
      <c r="N68" s="1285">
        <f>VLOOKUP(Tablo_MonitoringTable[[#This Row],[Indicators Numbering (can be hidden)]],Data_collection_table,14,FALSE)</f>
        <v>0</v>
      </c>
      <c r="O68" s="1286">
        <f t="shared" si="7"/>
        <v>0</v>
      </c>
      <c r="P68" s="1285">
        <f>VLOOKUP(Tablo_MonitoringTable[[#This Row],[Indicators Numbering (can be hidden)]],Data_collection_table,15,FALSE)</f>
        <v>0</v>
      </c>
      <c r="Q68" s="1285">
        <f>VLOOKUP(Tablo_MonitoringTable[[#This Row],[Indicators Numbering (can be hidden)]],Data_collection_table,16,FALSE)</f>
        <v>0</v>
      </c>
      <c r="R68" s="1286">
        <f t="shared" si="8"/>
        <v>0</v>
      </c>
      <c r="S68" s="1285">
        <f>VLOOKUP(Tablo_MonitoringTable[[#This Row],[Indicators Numbering (can be hidden)]],Data_collection_table,17,FALSE)</f>
        <v>0</v>
      </c>
      <c r="T68" s="1287">
        <f>VLOOKUP(Tablo_MonitoringTable[[#This Row],[Indicators Numbering (can be hidden)]],Data_collection_table,18,FALSE)</f>
        <v>0</v>
      </c>
      <c r="U68" s="1288">
        <f t="shared" si="9"/>
        <v>0</v>
      </c>
      <c r="V68" s="1289">
        <f>VLOOKUP(Tablo_MonitoringTable[[#This Row],[Indicators Numbering (can be hidden)]],Data_collection_table,19,FALSE)</f>
        <v>0</v>
      </c>
      <c r="W68" s="1287">
        <f>VLOOKUP(Tablo_MonitoringTable[[#This Row],[Indicators Numbering (can be hidden)]],Data_collection_table,20,FALSE)</f>
        <v>0</v>
      </c>
      <c r="X68" s="1288">
        <f t="shared" si="10"/>
        <v>0</v>
      </c>
      <c r="Y68" s="1289">
        <f>VLOOKUP(Tablo_MonitoringTable[[#This Row],[Indicators Numbering (can be hidden)]],Data_collection_table,21,FALSE)</f>
        <v>0</v>
      </c>
      <c r="Z68" s="1287">
        <f>VLOOKUP(Tablo_MonitoringTable[[#This Row],[Indicators Numbering (can be hidden)]],Data_collection_table,22,FALSE)</f>
        <v>0</v>
      </c>
      <c r="AA68" s="1290">
        <f t="shared" si="11"/>
        <v>0</v>
      </c>
      <c r="AB68" s="1289">
        <f>VLOOKUP(Tablo_MonitoringTable[[#This Row],[Indicators Numbering (can be hidden)]],Data_collection_table,23,FALSE)</f>
        <v>0</v>
      </c>
    </row>
    <row r="69" spans="1:28" ht="75" customHeight="1">
      <c r="A69" s="1275" t="str">
        <f>VLOOKUP(B69,FillHome_OO[],2,FALSE)</f>
        <v>Output 5.2 - The justice system has enhanced capacity to promote human rights with a focus on women and children in contact with the law and greater efficiency in the judicial process</v>
      </c>
      <c r="B69" s="531" t="str">
        <f>VLOOKUP(Tablo_MonitoringTable[[#This Row],[Indicators Numbering (can be hidden)]],IndicNumbering[],4,FALSE)</f>
        <v>Output 5.2</v>
      </c>
      <c r="C69" s="1274"/>
      <c r="D69" s="532" t="str">
        <f t="array" ref="D69">INDEX(CO_indicators_list[], SMALL(IF(CO_Indic_List='1_Entry_Table'!$B$16,ROW(CO_Indic_List)-7),ROWS(D$6:D69)),8)</f>
        <v xml:space="preserve">5.2.1 - Number of institutions and interministerial mechanisms effectively monitoring UPR recommendations and reporting on human rights instruments </v>
      </c>
      <c r="E69" s="531" t="str">
        <f t="array" ref="E69">INDEX(CO_indicators_list[], SMALL(IF(CO_Indic_List='1_Entry_Table'!$B$16,ROW(CO_Indic_List)-7),ROWS(E$6:E69)),3)</f>
        <v>Indicator 5.2.1</v>
      </c>
      <c r="F69" s="210"/>
      <c r="G69" s="305"/>
      <c r="H69" s="533">
        <f>VLOOKUP(Tablo_MonitoringTable[[#This Row],[Indicators Numbering (can be hidden)]],Data_collection_table,8,FALSE)</f>
        <v>0</v>
      </c>
      <c r="I69" s="534">
        <f>VLOOKUP(Tablo_MonitoringTable[[#This Row],[Indicators Numbering (can be hidden)]],Data_collection_table,10,FALSE)</f>
        <v>0</v>
      </c>
      <c r="J69" s="1279">
        <f>VLOOKUP(Tablo_MonitoringTable[[#This Row],[Indicators Numbering (can be hidden)]],Data_collection_table,11,FALSE)</f>
        <v>0</v>
      </c>
      <c r="K69" s="1285">
        <f>VLOOKUP(Tablo_MonitoringTable[[#This Row],[Indicators Numbering (can be hidden)]],Data_collection_table,12,FALSE)</f>
        <v>0</v>
      </c>
      <c r="L69" s="1286">
        <f t="shared" si="6"/>
        <v>0</v>
      </c>
      <c r="M69" s="1285">
        <f>VLOOKUP(Tablo_MonitoringTable[[#This Row],[Indicators Numbering (can be hidden)]],Data_collection_table,13,FALSE)</f>
        <v>0</v>
      </c>
      <c r="N69" s="1285">
        <f>VLOOKUP(Tablo_MonitoringTable[[#This Row],[Indicators Numbering (can be hidden)]],Data_collection_table,14,FALSE)</f>
        <v>0</v>
      </c>
      <c r="O69" s="1286">
        <f t="shared" si="7"/>
        <v>0</v>
      </c>
      <c r="P69" s="1285">
        <f>VLOOKUP(Tablo_MonitoringTable[[#This Row],[Indicators Numbering (can be hidden)]],Data_collection_table,15,FALSE)</f>
        <v>0</v>
      </c>
      <c r="Q69" s="1285">
        <f>VLOOKUP(Tablo_MonitoringTable[[#This Row],[Indicators Numbering (can be hidden)]],Data_collection_table,16,FALSE)</f>
        <v>0</v>
      </c>
      <c r="R69" s="1286">
        <f t="shared" si="8"/>
        <v>0</v>
      </c>
      <c r="S69" s="1285">
        <f>VLOOKUP(Tablo_MonitoringTable[[#This Row],[Indicators Numbering (can be hidden)]],Data_collection_table,17,FALSE)</f>
        <v>0</v>
      </c>
      <c r="T69" s="1287">
        <f>VLOOKUP(Tablo_MonitoringTable[[#This Row],[Indicators Numbering (can be hidden)]],Data_collection_table,18,FALSE)</f>
        <v>0</v>
      </c>
      <c r="U69" s="1288">
        <f t="shared" si="9"/>
        <v>0</v>
      </c>
      <c r="V69" s="1289">
        <f>VLOOKUP(Tablo_MonitoringTable[[#This Row],[Indicators Numbering (can be hidden)]],Data_collection_table,19,FALSE)</f>
        <v>0</v>
      </c>
      <c r="W69" s="1287">
        <f>VLOOKUP(Tablo_MonitoringTable[[#This Row],[Indicators Numbering (can be hidden)]],Data_collection_table,20,FALSE)</f>
        <v>0</v>
      </c>
      <c r="X69" s="1288">
        <f t="shared" si="10"/>
        <v>0</v>
      </c>
      <c r="Y69" s="1289">
        <f>VLOOKUP(Tablo_MonitoringTable[[#This Row],[Indicators Numbering (can be hidden)]],Data_collection_table,21,FALSE)</f>
        <v>0</v>
      </c>
      <c r="Z69" s="1287">
        <f>VLOOKUP(Tablo_MonitoringTable[[#This Row],[Indicators Numbering (can be hidden)]],Data_collection_table,22,FALSE)</f>
        <v>0</v>
      </c>
      <c r="AA69" s="1290">
        <f t="shared" si="11"/>
        <v>0</v>
      </c>
      <c r="AB69" s="1289">
        <f>VLOOKUP(Tablo_MonitoringTable[[#This Row],[Indicators Numbering (can be hidden)]],Data_collection_table,23,FALSE)</f>
        <v>0</v>
      </c>
    </row>
    <row r="70" spans="1:28" ht="75" customHeight="1">
      <c r="A70" s="1276"/>
      <c r="B70" s="531" t="str">
        <f>VLOOKUP(Tablo_MonitoringTable[[#This Row],[Indicators Numbering (can be hidden)]],IndicNumbering[],4,FALSE)</f>
        <v>Output 5.2</v>
      </c>
      <c r="C70" s="1272"/>
      <c r="D70" s="532" t="str">
        <f t="array" ref="D70">INDEX(CO_indicators_list[], SMALL(IF(CO_Indic_List='1_Entry_Table'!$B$16,ROW(CO_Indic_List)-7),ROWS(D$6:D70)),8)</f>
        <v xml:space="preserve">5.2.2 - Number of judicial institutions able to deliver free legal aid to vulnerable groups </v>
      </c>
      <c r="E70" s="531" t="str">
        <f t="array" ref="E70">INDEX(CO_indicators_list[], SMALL(IF(CO_Indic_List='1_Entry_Table'!$B$16,ROW(CO_Indic_List)-7),ROWS(E$6:E70)),3)</f>
        <v>Indicator 5.2.2</v>
      </c>
      <c r="F70" s="210"/>
      <c r="G70" s="305"/>
      <c r="H70" s="533">
        <f>VLOOKUP(Tablo_MonitoringTable[[#This Row],[Indicators Numbering (can be hidden)]],Data_collection_table,8,FALSE)</f>
        <v>0</v>
      </c>
      <c r="I70" s="534">
        <f>VLOOKUP(Tablo_MonitoringTable[[#This Row],[Indicators Numbering (can be hidden)]],Data_collection_table,10,FALSE)</f>
        <v>0</v>
      </c>
      <c r="J70" s="1279">
        <f>VLOOKUP(Tablo_MonitoringTable[[#This Row],[Indicators Numbering (can be hidden)]],Data_collection_table,11,FALSE)</f>
        <v>0</v>
      </c>
      <c r="K70" s="1285">
        <f>VLOOKUP(Tablo_MonitoringTable[[#This Row],[Indicators Numbering (can be hidden)]],Data_collection_table,12,FALSE)</f>
        <v>0</v>
      </c>
      <c r="L70" s="1286">
        <f t="shared" si="6"/>
        <v>0</v>
      </c>
      <c r="M70" s="1285">
        <f>VLOOKUP(Tablo_MonitoringTable[[#This Row],[Indicators Numbering (can be hidden)]],Data_collection_table,13,FALSE)</f>
        <v>0</v>
      </c>
      <c r="N70" s="1285">
        <f>VLOOKUP(Tablo_MonitoringTable[[#This Row],[Indicators Numbering (can be hidden)]],Data_collection_table,14,FALSE)</f>
        <v>0</v>
      </c>
      <c r="O70" s="1286">
        <f t="shared" si="7"/>
        <v>0</v>
      </c>
      <c r="P70" s="1285">
        <f>VLOOKUP(Tablo_MonitoringTable[[#This Row],[Indicators Numbering (can be hidden)]],Data_collection_table,15,FALSE)</f>
        <v>0</v>
      </c>
      <c r="Q70" s="1285">
        <f>VLOOKUP(Tablo_MonitoringTable[[#This Row],[Indicators Numbering (can be hidden)]],Data_collection_table,16,FALSE)</f>
        <v>0</v>
      </c>
      <c r="R70" s="1286">
        <f t="shared" si="8"/>
        <v>0</v>
      </c>
      <c r="S70" s="1285">
        <f>VLOOKUP(Tablo_MonitoringTable[[#This Row],[Indicators Numbering (can be hidden)]],Data_collection_table,17,FALSE)</f>
        <v>0</v>
      </c>
      <c r="T70" s="1287">
        <f>VLOOKUP(Tablo_MonitoringTable[[#This Row],[Indicators Numbering (can be hidden)]],Data_collection_table,18,FALSE)</f>
        <v>0</v>
      </c>
      <c r="U70" s="1288">
        <f t="shared" si="9"/>
        <v>0</v>
      </c>
      <c r="V70" s="1289">
        <f>VLOOKUP(Tablo_MonitoringTable[[#This Row],[Indicators Numbering (can be hidden)]],Data_collection_table,19,FALSE)</f>
        <v>0</v>
      </c>
      <c r="W70" s="1287">
        <f>VLOOKUP(Tablo_MonitoringTable[[#This Row],[Indicators Numbering (can be hidden)]],Data_collection_table,20,FALSE)</f>
        <v>0</v>
      </c>
      <c r="X70" s="1288">
        <f t="shared" si="10"/>
        <v>0</v>
      </c>
      <c r="Y70" s="1289">
        <f>VLOOKUP(Tablo_MonitoringTable[[#This Row],[Indicators Numbering (can be hidden)]],Data_collection_table,21,FALSE)</f>
        <v>0</v>
      </c>
      <c r="Z70" s="1287">
        <f>VLOOKUP(Tablo_MonitoringTable[[#This Row],[Indicators Numbering (can be hidden)]],Data_collection_table,22,FALSE)</f>
        <v>0</v>
      </c>
      <c r="AA70" s="1290">
        <f t="shared" si="11"/>
        <v>0</v>
      </c>
      <c r="AB70" s="1289">
        <f>VLOOKUP(Tablo_MonitoringTable[[#This Row],[Indicators Numbering (can be hidden)]],Data_collection_table,23,FALSE)</f>
        <v>0</v>
      </c>
    </row>
    <row r="71" spans="1:28" ht="75" customHeight="1">
      <c r="A71" s="1277"/>
      <c r="B71" s="531" t="str">
        <f>VLOOKUP(Tablo_MonitoringTable[[#This Row],[Indicators Numbering (can be hidden)]],IndicNumbering[],4,FALSE)</f>
        <v>Output 5.2</v>
      </c>
      <c r="C71" s="1273"/>
      <c r="D71" s="532" t="str">
        <f t="array" ref="D71">INDEX(CO_indicators_list[], SMALL(IF(CO_Indic_List='1_Entry_Table'!$B$16,ROW(CO_Indic_List)-7),ROWS(D$6:D71)),8)</f>
        <v xml:space="preserve">5.2.3 - Existence of an operational integrated child-sensitive 
justice case management information system 
</v>
      </c>
      <c r="E71" s="531" t="str">
        <f t="array" ref="E71">INDEX(CO_indicators_list[], SMALL(IF(CO_Indic_List='1_Entry_Table'!$B$16,ROW(CO_Indic_List)-7),ROWS(E$6:E71)),3)</f>
        <v>Indicator 5.2.3</v>
      </c>
      <c r="F71" s="210"/>
      <c r="G71" s="305"/>
      <c r="H71" s="533">
        <f>VLOOKUP(Tablo_MonitoringTable[[#This Row],[Indicators Numbering (can be hidden)]],Data_collection_table,8,FALSE)</f>
        <v>0</v>
      </c>
      <c r="I71" s="534">
        <f>VLOOKUP(Tablo_MonitoringTable[[#This Row],[Indicators Numbering (can be hidden)]],Data_collection_table,10,FALSE)</f>
        <v>0</v>
      </c>
      <c r="J71" s="1279">
        <f>VLOOKUP(Tablo_MonitoringTable[[#This Row],[Indicators Numbering (can be hidden)]],Data_collection_table,11,FALSE)</f>
        <v>0</v>
      </c>
      <c r="K71" s="1285">
        <f>VLOOKUP(Tablo_MonitoringTable[[#This Row],[Indicators Numbering (can be hidden)]],Data_collection_table,12,FALSE)</f>
        <v>0</v>
      </c>
      <c r="L71" s="1286">
        <f t="shared" si="6"/>
        <v>0</v>
      </c>
      <c r="M71" s="1285">
        <f>VLOOKUP(Tablo_MonitoringTable[[#This Row],[Indicators Numbering (can be hidden)]],Data_collection_table,13,FALSE)</f>
        <v>0</v>
      </c>
      <c r="N71" s="1285">
        <f>VLOOKUP(Tablo_MonitoringTable[[#This Row],[Indicators Numbering (can be hidden)]],Data_collection_table,14,FALSE)</f>
        <v>0</v>
      </c>
      <c r="O71" s="1286">
        <f t="shared" si="7"/>
        <v>0</v>
      </c>
      <c r="P71" s="1285">
        <f>VLOOKUP(Tablo_MonitoringTable[[#This Row],[Indicators Numbering (can be hidden)]],Data_collection_table,15,FALSE)</f>
        <v>0</v>
      </c>
      <c r="Q71" s="1285">
        <f>VLOOKUP(Tablo_MonitoringTable[[#This Row],[Indicators Numbering (can be hidden)]],Data_collection_table,16,FALSE)</f>
        <v>0</v>
      </c>
      <c r="R71" s="1286">
        <f t="shared" si="8"/>
        <v>0</v>
      </c>
      <c r="S71" s="1285">
        <f>VLOOKUP(Tablo_MonitoringTable[[#This Row],[Indicators Numbering (can be hidden)]],Data_collection_table,17,FALSE)</f>
        <v>0</v>
      </c>
      <c r="T71" s="1287">
        <f>VLOOKUP(Tablo_MonitoringTable[[#This Row],[Indicators Numbering (can be hidden)]],Data_collection_table,18,FALSE)</f>
        <v>0</v>
      </c>
      <c r="U71" s="1288">
        <f t="shared" si="9"/>
        <v>0</v>
      </c>
      <c r="V71" s="1289">
        <f>VLOOKUP(Tablo_MonitoringTable[[#This Row],[Indicators Numbering (can be hidden)]],Data_collection_table,19,FALSE)</f>
        <v>0</v>
      </c>
      <c r="W71" s="1287">
        <f>VLOOKUP(Tablo_MonitoringTable[[#This Row],[Indicators Numbering (can be hidden)]],Data_collection_table,20,FALSE)</f>
        <v>0</v>
      </c>
      <c r="X71" s="1288">
        <f t="shared" si="10"/>
        <v>0</v>
      </c>
      <c r="Y71" s="1289">
        <f>VLOOKUP(Tablo_MonitoringTable[[#This Row],[Indicators Numbering (can be hidden)]],Data_collection_table,21,FALSE)</f>
        <v>0</v>
      </c>
      <c r="Z71" s="1287">
        <f>VLOOKUP(Tablo_MonitoringTable[[#This Row],[Indicators Numbering (can be hidden)]],Data_collection_table,22,FALSE)</f>
        <v>0</v>
      </c>
      <c r="AA71" s="1290">
        <f t="shared" si="11"/>
        <v>0</v>
      </c>
      <c r="AB71" s="1289">
        <f>VLOOKUP(Tablo_MonitoringTable[[#This Row],[Indicators Numbering (can be hidden)]],Data_collection_table,23,FALSE)</f>
        <v>0</v>
      </c>
    </row>
    <row r="72" spans="1:28">
      <c r="A72" s="531" t="e">
        <f>VLOOKUP(B72,FillHome_OO[],2,FALSE)</f>
        <v>#NUM!</v>
      </c>
      <c r="B72" s="531" t="e">
        <f>VLOOKUP(Tablo_MonitoringTable[[#This Row],[Indicators Numbering (can be hidden)]],IndicNumbering[],4,FALSE)</f>
        <v>#NUM!</v>
      </c>
      <c r="C72" s="561"/>
      <c r="D72" s="532" t="e">
        <f t="array" ref="D72">INDEX(CO_indicators_list[], SMALL(IF(CO_Indic_List='1_Entry_Table'!$B$16,ROW(CO_Indic_List)-7),ROWS(D$6:D72)),8)</f>
        <v>#NUM!</v>
      </c>
      <c r="E72" s="531" t="e">
        <f t="array" ref="E72">INDEX(CO_indicators_list[], SMALL(IF(CO_Indic_List='1_Entry_Table'!$B$16,ROW(CO_Indic_List)-7),ROWS(E$6:E72)),3)</f>
        <v>#NUM!</v>
      </c>
      <c r="F72" s="304"/>
      <c r="G72" s="305"/>
      <c r="H72" s="533" t="e">
        <f>VLOOKUP(Tablo_MonitoringTable[[#This Row],[Indicators Numbering (can be hidden)]],Data_collection_table,8,FALSE)</f>
        <v>#NUM!</v>
      </c>
      <c r="I72" s="534" t="e">
        <f>VLOOKUP(Tablo_MonitoringTable[[#This Row],[Indicators Numbering (can be hidden)]],Data_collection_table,10,FALSE)</f>
        <v>#NUM!</v>
      </c>
      <c r="J72" s="202" t="e">
        <f>VLOOKUP(Tablo_MonitoringTable[[#This Row],[Indicators Numbering (can be hidden)]],Data_collection_table,11,FALSE)</f>
        <v>#NUM!</v>
      </c>
      <c r="K72" s="313" t="e">
        <f>VLOOKUP(Tablo_MonitoringTable[[#This Row],[Indicators Numbering (can be hidden)]],Data_collection_table,12,FALSE)</f>
        <v>#NUM!</v>
      </c>
      <c r="L72" s="191">
        <f t="shared" ref="L72:L100" si="12">IF(ISERROR(M72/K72)=TRUE,0,M72/K72)</f>
        <v>0</v>
      </c>
      <c r="M72" s="313" t="e">
        <f>VLOOKUP(Tablo_MonitoringTable[[#This Row],[Indicators Numbering (can be hidden)]],Data_collection_table,13,FALSE)</f>
        <v>#NUM!</v>
      </c>
      <c r="N72" s="313" t="e">
        <f>VLOOKUP(Tablo_MonitoringTable[[#This Row],[Indicators Numbering (can be hidden)]],Data_collection_table,14,FALSE)</f>
        <v>#NUM!</v>
      </c>
      <c r="O72" s="191">
        <f t="shared" ref="O72:O100" si="13">IF(ISERROR(P72/N72)=TRUE,0,P72/N72)</f>
        <v>0</v>
      </c>
      <c r="P72" s="313" t="e">
        <f>VLOOKUP(Tablo_MonitoringTable[[#This Row],[Indicators Numbering (can be hidden)]],Data_collection_table,15,FALSE)</f>
        <v>#NUM!</v>
      </c>
      <c r="Q72" s="313" t="e">
        <f>VLOOKUP(Tablo_MonitoringTable[[#This Row],[Indicators Numbering (can be hidden)]],Data_collection_table,16,FALSE)</f>
        <v>#NUM!</v>
      </c>
      <c r="R72" s="191">
        <f t="shared" ref="R72:R100" si="14">IF(ISERROR(S72/Q72)=TRUE,0,S72/Q72)</f>
        <v>0</v>
      </c>
      <c r="S72" s="313" t="e">
        <f>VLOOKUP(Tablo_MonitoringTable[[#This Row],[Indicators Numbering (can be hidden)]],Data_collection_table,17,FALSE)</f>
        <v>#NUM!</v>
      </c>
      <c r="T72" s="535" t="e">
        <f>VLOOKUP(Tablo_MonitoringTable[[#This Row],[Indicators Numbering (can be hidden)]],Data_collection_table,18,FALSE)</f>
        <v>#NUM!</v>
      </c>
      <c r="U72" s="190">
        <f t="shared" ref="U72:U100" si="15">IF(ISERROR(V72/T72)=TRUE,0,V72/T72)</f>
        <v>0</v>
      </c>
      <c r="V72" s="536" t="e">
        <f>VLOOKUP(Tablo_MonitoringTable[[#This Row],[Indicators Numbering (can be hidden)]],Data_collection_table,19,FALSE)</f>
        <v>#NUM!</v>
      </c>
      <c r="W72" s="535" t="e">
        <f>VLOOKUP(Tablo_MonitoringTable[[#This Row],[Indicators Numbering (can be hidden)]],Data_collection_table,20,FALSE)</f>
        <v>#NUM!</v>
      </c>
      <c r="X72" s="190">
        <f t="shared" ref="X72:X100" si="16">IF(ISERROR(Y72/W72)=TRUE,0,Y72/W72)</f>
        <v>0</v>
      </c>
      <c r="Y72" s="536" t="e">
        <f>VLOOKUP(Tablo_MonitoringTable[[#This Row],[Indicators Numbering (can be hidden)]],Data_collection_table,21,FALSE)</f>
        <v>#NUM!</v>
      </c>
      <c r="Z72" s="535" t="e">
        <f>VLOOKUP(Tablo_MonitoringTable[[#This Row],[Indicators Numbering (can be hidden)]],Data_collection_table,22,FALSE)</f>
        <v>#NUM!</v>
      </c>
      <c r="AA72" s="205">
        <f t="shared" ref="AA72:AA100" si="17">IF(ISERROR(AB72/Z72)=TRUE,0,AB72/Z72)</f>
        <v>0</v>
      </c>
      <c r="AB72" s="536" t="e">
        <f>VLOOKUP(Tablo_MonitoringTable[[#This Row],[Indicators Numbering (can be hidden)]],Data_collection_table,23,FALSE)</f>
        <v>#NUM!</v>
      </c>
    </row>
    <row r="73" spans="1:28">
      <c r="A73" s="531" t="e">
        <f>VLOOKUP(B73,FillHome_OO[],2,FALSE)</f>
        <v>#NUM!</v>
      </c>
      <c r="B73" s="531" t="e">
        <f>VLOOKUP(Tablo_MonitoringTable[[#This Row],[Indicators Numbering (can be hidden)]],IndicNumbering[],4,FALSE)</f>
        <v>#NUM!</v>
      </c>
      <c r="C73" s="561"/>
      <c r="D73" s="532" t="e">
        <f t="array" ref="D73">INDEX(CO_indicators_list[], SMALL(IF(CO_Indic_List='1_Entry_Table'!$B$16,ROW(CO_Indic_List)-7),ROWS(D$6:D73)),8)</f>
        <v>#NUM!</v>
      </c>
      <c r="E73" s="531" t="e">
        <f t="array" ref="E73">INDEX(CO_indicators_list[], SMALL(IF(CO_Indic_List='1_Entry_Table'!$B$16,ROW(CO_Indic_List)-7),ROWS(E$6:E73)),3)</f>
        <v>#NUM!</v>
      </c>
      <c r="F73" s="304"/>
      <c r="G73" s="305"/>
      <c r="H73" s="533" t="e">
        <f>VLOOKUP(Tablo_MonitoringTable[[#This Row],[Indicators Numbering (can be hidden)]],Data_collection_table,8,FALSE)</f>
        <v>#NUM!</v>
      </c>
      <c r="I73" s="534" t="e">
        <f>VLOOKUP(Tablo_MonitoringTable[[#This Row],[Indicators Numbering (can be hidden)]],Data_collection_table,10,FALSE)</f>
        <v>#NUM!</v>
      </c>
      <c r="J73" s="202" t="e">
        <f>VLOOKUP(Tablo_MonitoringTable[[#This Row],[Indicators Numbering (can be hidden)]],Data_collection_table,11,FALSE)</f>
        <v>#NUM!</v>
      </c>
      <c r="K73" s="313" t="e">
        <f>VLOOKUP(Tablo_MonitoringTable[[#This Row],[Indicators Numbering (can be hidden)]],Data_collection_table,12,FALSE)</f>
        <v>#NUM!</v>
      </c>
      <c r="L73" s="191">
        <f t="shared" si="12"/>
        <v>0</v>
      </c>
      <c r="M73" s="313" t="e">
        <f>VLOOKUP(Tablo_MonitoringTable[[#This Row],[Indicators Numbering (can be hidden)]],Data_collection_table,13,FALSE)</f>
        <v>#NUM!</v>
      </c>
      <c r="N73" s="313" t="e">
        <f>VLOOKUP(Tablo_MonitoringTable[[#This Row],[Indicators Numbering (can be hidden)]],Data_collection_table,14,FALSE)</f>
        <v>#NUM!</v>
      </c>
      <c r="O73" s="191">
        <f t="shared" si="13"/>
        <v>0</v>
      </c>
      <c r="P73" s="313" t="e">
        <f>VLOOKUP(Tablo_MonitoringTable[[#This Row],[Indicators Numbering (can be hidden)]],Data_collection_table,15,FALSE)</f>
        <v>#NUM!</v>
      </c>
      <c r="Q73" s="313" t="e">
        <f>VLOOKUP(Tablo_MonitoringTable[[#This Row],[Indicators Numbering (can be hidden)]],Data_collection_table,16,FALSE)</f>
        <v>#NUM!</v>
      </c>
      <c r="R73" s="191">
        <f t="shared" si="14"/>
        <v>0</v>
      </c>
      <c r="S73" s="313" t="e">
        <f>VLOOKUP(Tablo_MonitoringTable[[#This Row],[Indicators Numbering (can be hidden)]],Data_collection_table,17,FALSE)</f>
        <v>#NUM!</v>
      </c>
      <c r="T73" s="535" t="e">
        <f>VLOOKUP(Tablo_MonitoringTable[[#This Row],[Indicators Numbering (can be hidden)]],Data_collection_table,18,FALSE)</f>
        <v>#NUM!</v>
      </c>
      <c r="U73" s="190">
        <f t="shared" si="15"/>
        <v>0</v>
      </c>
      <c r="V73" s="536" t="e">
        <f>VLOOKUP(Tablo_MonitoringTable[[#This Row],[Indicators Numbering (can be hidden)]],Data_collection_table,19,FALSE)</f>
        <v>#NUM!</v>
      </c>
      <c r="W73" s="535" t="e">
        <f>VLOOKUP(Tablo_MonitoringTable[[#This Row],[Indicators Numbering (can be hidden)]],Data_collection_table,20,FALSE)</f>
        <v>#NUM!</v>
      </c>
      <c r="X73" s="190">
        <f t="shared" si="16"/>
        <v>0</v>
      </c>
      <c r="Y73" s="536" t="e">
        <f>VLOOKUP(Tablo_MonitoringTable[[#This Row],[Indicators Numbering (can be hidden)]],Data_collection_table,21,FALSE)</f>
        <v>#NUM!</v>
      </c>
      <c r="Z73" s="535" t="e">
        <f>VLOOKUP(Tablo_MonitoringTable[[#This Row],[Indicators Numbering (can be hidden)]],Data_collection_table,22,FALSE)</f>
        <v>#NUM!</v>
      </c>
      <c r="AA73" s="205">
        <f t="shared" si="17"/>
        <v>0</v>
      </c>
      <c r="AB73" s="536" t="e">
        <f>VLOOKUP(Tablo_MonitoringTable[[#This Row],[Indicators Numbering (can be hidden)]],Data_collection_table,23,FALSE)</f>
        <v>#NUM!</v>
      </c>
    </row>
    <row r="74" spans="1:28">
      <c r="A74" s="531" t="e">
        <f>VLOOKUP(B74,FillHome_OO[],2,FALSE)</f>
        <v>#NUM!</v>
      </c>
      <c r="B74" s="531" t="e">
        <f>VLOOKUP(Tablo_MonitoringTable[[#This Row],[Indicators Numbering (can be hidden)]],IndicNumbering[],4,FALSE)</f>
        <v>#NUM!</v>
      </c>
      <c r="C74" s="561"/>
      <c r="D74" s="532" t="e">
        <f t="array" ref="D74">INDEX(CO_indicators_list[], SMALL(IF(CO_Indic_List='1_Entry_Table'!$B$16,ROW(CO_Indic_List)-7),ROWS(D$6:D74)),8)</f>
        <v>#NUM!</v>
      </c>
      <c r="E74" s="531" t="e">
        <f t="array" ref="E74">INDEX(CO_indicators_list[], SMALL(IF(CO_Indic_List='1_Entry_Table'!$B$16,ROW(CO_Indic_List)-7),ROWS(E$6:E74)),3)</f>
        <v>#NUM!</v>
      </c>
      <c r="F74" s="304"/>
      <c r="G74" s="305"/>
      <c r="H74" s="533" t="e">
        <f>VLOOKUP(Tablo_MonitoringTable[[#This Row],[Indicators Numbering (can be hidden)]],Data_collection_table,8,FALSE)</f>
        <v>#NUM!</v>
      </c>
      <c r="I74" s="534" t="e">
        <f>VLOOKUP(Tablo_MonitoringTable[[#This Row],[Indicators Numbering (can be hidden)]],Data_collection_table,10,FALSE)</f>
        <v>#NUM!</v>
      </c>
      <c r="J74" s="202" t="e">
        <f>VLOOKUP(Tablo_MonitoringTable[[#This Row],[Indicators Numbering (can be hidden)]],Data_collection_table,11,FALSE)</f>
        <v>#NUM!</v>
      </c>
      <c r="K74" s="313" t="e">
        <f>VLOOKUP(Tablo_MonitoringTable[[#This Row],[Indicators Numbering (can be hidden)]],Data_collection_table,12,FALSE)</f>
        <v>#NUM!</v>
      </c>
      <c r="L74" s="191">
        <f t="shared" si="12"/>
        <v>0</v>
      </c>
      <c r="M74" s="313" t="e">
        <f>VLOOKUP(Tablo_MonitoringTable[[#This Row],[Indicators Numbering (can be hidden)]],Data_collection_table,13,FALSE)</f>
        <v>#NUM!</v>
      </c>
      <c r="N74" s="313" t="e">
        <f>VLOOKUP(Tablo_MonitoringTable[[#This Row],[Indicators Numbering (can be hidden)]],Data_collection_table,14,FALSE)</f>
        <v>#NUM!</v>
      </c>
      <c r="O74" s="191">
        <f t="shared" si="13"/>
        <v>0</v>
      </c>
      <c r="P74" s="313" t="e">
        <f>VLOOKUP(Tablo_MonitoringTable[[#This Row],[Indicators Numbering (can be hidden)]],Data_collection_table,15,FALSE)</f>
        <v>#NUM!</v>
      </c>
      <c r="Q74" s="313" t="e">
        <f>VLOOKUP(Tablo_MonitoringTable[[#This Row],[Indicators Numbering (can be hidden)]],Data_collection_table,16,FALSE)</f>
        <v>#NUM!</v>
      </c>
      <c r="R74" s="191">
        <f t="shared" si="14"/>
        <v>0</v>
      </c>
      <c r="S74" s="313" t="e">
        <f>VLOOKUP(Tablo_MonitoringTable[[#This Row],[Indicators Numbering (can be hidden)]],Data_collection_table,17,FALSE)</f>
        <v>#NUM!</v>
      </c>
      <c r="T74" s="535" t="e">
        <f>VLOOKUP(Tablo_MonitoringTable[[#This Row],[Indicators Numbering (can be hidden)]],Data_collection_table,18,FALSE)</f>
        <v>#NUM!</v>
      </c>
      <c r="U74" s="190">
        <f t="shared" si="15"/>
        <v>0</v>
      </c>
      <c r="V74" s="536" t="e">
        <f>VLOOKUP(Tablo_MonitoringTable[[#This Row],[Indicators Numbering (can be hidden)]],Data_collection_table,19,FALSE)</f>
        <v>#NUM!</v>
      </c>
      <c r="W74" s="535" t="e">
        <f>VLOOKUP(Tablo_MonitoringTable[[#This Row],[Indicators Numbering (can be hidden)]],Data_collection_table,20,FALSE)</f>
        <v>#NUM!</v>
      </c>
      <c r="X74" s="190">
        <f t="shared" si="16"/>
        <v>0</v>
      </c>
      <c r="Y74" s="536" t="e">
        <f>VLOOKUP(Tablo_MonitoringTable[[#This Row],[Indicators Numbering (can be hidden)]],Data_collection_table,21,FALSE)</f>
        <v>#NUM!</v>
      </c>
      <c r="Z74" s="535" t="e">
        <f>VLOOKUP(Tablo_MonitoringTable[[#This Row],[Indicators Numbering (can be hidden)]],Data_collection_table,22,FALSE)</f>
        <v>#NUM!</v>
      </c>
      <c r="AA74" s="205">
        <f t="shared" si="17"/>
        <v>0</v>
      </c>
      <c r="AB74" s="536" t="e">
        <f>VLOOKUP(Tablo_MonitoringTable[[#This Row],[Indicators Numbering (can be hidden)]],Data_collection_table,23,FALSE)</f>
        <v>#NUM!</v>
      </c>
    </row>
    <row r="75" spans="1:28">
      <c r="A75" s="531" t="e">
        <f>VLOOKUP(B75,FillHome_OO[],2,FALSE)</f>
        <v>#NUM!</v>
      </c>
      <c r="B75" s="531" t="e">
        <f>VLOOKUP(Tablo_MonitoringTable[[#This Row],[Indicators Numbering (can be hidden)]],IndicNumbering[],4,FALSE)</f>
        <v>#NUM!</v>
      </c>
      <c r="C75" s="561"/>
      <c r="D75" s="532" t="e">
        <f t="array" ref="D75">INDEX(CO_indicators_list[], SMALL(IF(CO_Indic_List='1_Entry_Table'!$B$16,ROW(CO_Indic_List)-7),ROWS(D$6:D75)),8)</f>
        <v>#NUM!</v>
      </c>
      <c r="E75" s="531" t="e">
        <f t="array" ref="E75">INDEX(CO_indicators_list[], SMALL(IF(CO_Indic_List='1_Entry_Table'!$B$16,ROW(CO_Indic_List)-7),ROWS(E$6:E75)),3)</f>
        <v>#NUM!</v>
      </c>
      <c r="F75" s="304"/>
      <c r="G75" s="305"/>
      <c r="H75" s="533" t="e">
        <f>VLOOKUP(Tablo_MonitoringTable[[#This Row],[Indicators Numbering (can be hidden)]],Data_collection_table,8,FALSE)</f>
        <v>#NUM!</v>
      </c>
      <c r="I75" s="534" t="e">
        <f>VLOOKUP(Tablo_MonitoringTable[[#This Row],[Indicators Numbering (can be hidden)]],Data_collection_table,10,FALSE)</f>
        <v>#NUM!</v>
      </c>
      <c r="J75" s="202" t="e">
        <f>VLOOKUP(Tablo_MonitoringTable[[#This Row],[Indicators Numbering (can be hidden)]],Data_collection_table,11,FALSE)</f>
        <v>#NUM!</v>
      </c>
      <c r="K75" s="313" t="e">
        <f>VLOOKUP(Tablo_MonitoringTable[[#This Row],[Indicators Numbering (can be hidden)]],Data_collection_table,12,FALSE)</f>
        <v>#NUM!</v>
      </c>
      <c r="L75" s="191">
        <f t="shared" si="12"/>
        <v>0</v>
      </c>
      <c r="M75" s="313" t="e">
        <f>VLOOKUP(Tablo_MonitoringTable[[#This Row],[Indicators Numbering (can be hidden)]],Data_collection_table,13,FALSE)</f>
        <v>#NUM!</v>
      </c>
      <c r="N75" s="313" t="e">
        <f>VLOOKUP(Tablo_MonitoringTable[[#This Row],[Indicators Numbering (can be hidden)]],Data_collection_table,14,FALSE)</f>
        <v>#NUM!</v>
      </c>
      <c r="O75" s="191">
        <f t="shared" si="13"/>
        <v>0</v>
      </c>
      <c r="P75" s="313" t="e">
        <f>VLOOKUP(Tablo_MonitoringTable[[#This Row],[Indicators Numbering (can be hidden)]],Data_collection_table,15,FALSE)</f>
        <v>#NUM!</v>
      </c>
      <c r="Q75" s="313" t="e">
        <f>VLOOKUP(Tablo_MonitoringTable[[#This Row],[Indicators Numbering (can be hidden)]],Data_collection_table,16,FALSE)</f>
        <v>#NUM!</v>
      </c>
      <c r="R75" s="191">
        <f t="shared" si="14"/>
        <v>0</v>
      </c>
      <c r="S75" s="313" t="e">
        <f>VLOOKUP(Tablo_MonitoringTable[[#This Row],[Indicators Numbering (can be hidden)]],Data_collection_table,17,FALSE)</f>
        <v>#NUM!</v>
      </c>
      <c r="T75" s="535" t="e">
        <f>VLOOKUP(Tablo_MonitoringTable[[#This Row],[Indicators Numbering (can be hidden)]],Data_collection_table,18,FALSE)</f>
        <v>#NUM!</v>
      </c>
      <c r="U75" s="190">
        <f t="shared" si="15"/>
        <v>0</v>
      </c>
      <c r="V75" s="536" t="e">
        <f>VLOOKUP(Tablo_MonitoringTable[[#This Row],[Indicators Numbering (can be hidden)]],Data_collection_table,19,FALSE)</f>
        <v>#NUM!</v>
      </c>
      <c r="W75" s="535" t="e">
        <f>VLOOKUP(Tablo_MonitoringTable[[#This Row],[Indicators Numbering (can be hidden)]],Data_collection_table,20,FALSE)</f>
        <v>#NUM!</v>
      </c>
      <c r="X75" s="190">
        <f t="shared" si="16"/>
        <v>0</v>
      </c>
      <c r="Y75" s="536" t="e">
        <f>VLOOKUP(Tablo_MonitoringTable[[#This Row],[Indicators Numbering (can be hidden)]],Data_collection_table,21,FALSE)</f>
        <v>#NUM!</v>
      </c>
      <c r="Z75" s="535" t="e">
        <f>VLOOKUP(Tablo_MonitoringTable[[#This Row],[Indicators Numbering (can be hidden)]],Data_collection_table,22,FALSE)</f>
        <v>#NUM!</v>
      </c>
      <c r="AA75" s="205">
        <f t="shared" si="17"/>
        <v>0</v>
      </c>
      <c r="AB75" s="536" t="e">
        <f>VLOOKUP(Tablo_MonitoringTable[[#This Row],[Indicators Numbering (can be hidden)]],Data_collection_table,23,FALSE)</f>
        <v>#NUM!</v>
      </c>
    </row>
    <row r="76" spans="1:28">
      <c r="A76" s="531" t="e">
        <f>VLOOKUP(B76,FillHome_OO[],2,FALSE)</f>
        <v>#NUM!</v>
      </c>
      <c r="B76" s="531" t="e">
        <f>VLOOKUP(Tablo_MonitoringTable[[#This Row],[Indicators Numbering (can be hidden)]],IndicNumbering[],4,FALSE)</f>
        <v>#NUM!</v>
      </c>
      <c r="C76" s="561"/>
      <c r="D76" s="532" t="e">
        <f t="array" ref="D76">INDEX(CO_indicators_list[], SMALL(IF(CO_Indic_List='1_Entry_Table'!$B$16,ROW(CO_Indic_List)-7),ROWS(D$6:D76)),8)</f>
        <v>#NUM!</v>
      </c>
      <c r="E76" s="531" t="e">
        <f t="array" ref="E76">INDEX(CO_indicators_list[], SMALL(IF(CO_Indic_List='1_Entry_Table'!$B$16,ROW(CO_Indic_List)-7),ROWS(E$6:E76)),3)</f>
        <v>#NUM!</v>
      </c>
      <c r="F76" s="304"/>
      <c r="G76" s="305"/>
      <c r="H76" s="533" t="e">
        <f>VLOOKUP(Tablo_MonitoringTable[[#This Row],[Indicators Numbering (can be hidden)]],Data_collection_table,8,FALSE)</f>
        <v>#NUM!</v>
      </c>
      <c r="I76" s="534" t="e">
        <f>VLOOKUP(Tablo_MonitoringTable[[#This Row],[Indicators Numbering (can be hidden)]],Data_collection_table,10,FALSE)</f>
        <v>#NUM!</v>
      </c>
      <c r="J76" s="202" t="e">
        <f>VLOOKUP(Tablo_MonitoringTable[[#This Row],[Indicators Numbering (can be hidden)]],Data_collection_table,11,FALSE)</f>
        <v>#NUM!</v>
      </c>
      <c r="K76" s="313" t="e">
        <f>VLOOKUP(Tablo_MonitoringTable[[#This Row],[Indicators Numbering (can be hidden)]],Data_collection_table,12,FALSE)</f>
        <v>#NUM!</v>
      </c>
      <c r="L76" s="191">
        <f t="shared" si="12"/>
        <v>0</v>
      </c>
      <c r="M76" s="313" t="e">
        <f>VLOOKUP(Tablo_MonitoringTable[[#This Row],[Indicators Numbering (can be hidden)]],Data_collection_table,13,FALSE)</f>
        <v>#NUM!</v>
      </c>
      <c r="N76" s="313" t="e">
        <f>VLOOKUP(Tablo_MonitoringTable[[#This Row],[Indicators Numbering (can be hidden)]],Data_collection_table,14,FALSE)</f>
        <v>#NUM!</v>
      </c>
      <c r="O76" s="191">
        <f t="shared" si="13"/>
        <v>0</v>
      </c>
      <c r="P76" s="313" t="e">
        <f>VLOOKUP(Tablo_MonitoringTable[[#This Row],[Indicators Numbering (can be hidden)]],Data_collection_table,15,FALSE)</f>
        <v>#NUM!</v>
      </c>
      <c r="Q76" s="313" t="e">
        <f>VLOOKUP(Tablo_MonitoringTable[[#This Row],[Indicators Numbering (can be hidden)]],Data_collection_table,16,FALSE)</f>
        <v>#NUM!</v>
      </c>
      <c r="R76" s="191">
        <f t="shared" si="14"/>
        <v>0</v>
      </c>
      <c r="S76" s="313" t="e">
        <f>VLOOKUP(Tablo_MonitoringTable[[#This Row],[Indicators Numbering (can be hidden)]],Data_collection_table,17,FALSE)</f>
        <v>#NUM!</v>
      </c>
      <c r="T76" s="535" t="e">
        <f>VLOOKUP(Tablo_MonitoringTable[[#This Row],[Indicators Numbering (can be hidden)]],Data_collection_table,18,FALSE)</f>
        <v>#NUM!</v>
      </c>
      <c r="U76" s="190">
        <f t="shared" si="15"/>
        <v>0</v>
      </c>
      <c r="V76" s="536" t="e">
        <f>VLOOKUP(Tablo_MonitoringTable[[#This Row],[Indicators Numbering (can be hidden)]],Data_collection_table,19,FALSE)</f>
        <v>#NUM!</v>
      </c>
      <c r="W76" s="535" t="e">
        <f>VLOOKUP(Tablo_MonitoringTable[[#This Row],[Indicators Numbering (can be hidden)]],Data_collection_table,20,FALSE)</f>
        <v>#NUM!</v>
      </c>
      <c r="X76" s="190">
        <f t="shared" si="16"/>
        <v>0</v>
      </c>
      <c r="Y76" s="536" t="e">
        <f>VLOOKUP(Tablo_MonitoringTable[[#This Row],[Indicators Numbering (can be hidden)]],Data_collection_table,21,FALSE)</f>
        <v>#NUM!</v>
      </c>
      <c r="Z76" s="535" t="e">
        <f>VLOOKUP(Tablo_MonitoringTable[[#This Row],[Indicators Numbering (can be hidden)]],Data_collection_table,22,FALSE)</f>
        <v>#NUM!</v>
      </c>
      <c r="AA76" s="205">
        <f t="shared" si="17"/>
        <v>0</v>
      </c>
      <c r="AB76" s="536" t="e">
        <f>VLOOKUP(Tablo_MonitoringTable[[#This Row],[Indicators Numbering (can be hidden)]],Data_collection_table,23,FALSE)</f>
        <v>#NUM!</v>
      </c>
    </row>
    <row r="77" spans="1:28">
      <c r="A77" s="531" t="e">
        <f>VLOOKUP(B77,FillHome_OO[],2,FALSE)</f>
        <v>#NUM!</v>
      </c>
      <c r="B77" s="531" t="e">
        <f>VLOOKUP(Tablo_MonitoringTable[[#This Row],[Indicators Numbering (can be hidden)]],IndicNumbering[],4,FALSE)</f>
        <v>#NUM!</v>
      </c>
      <c r="C77" s="561"/>
      <c r="D77" s="532" t="e">
        <f t="array" ref="D77">INDEX(CO_indicators_list[], SMALL(IF(CO_Indic_List='1_Entry_Table'!$B$16,ROW(CO_Indic_List)-7),ROWS(D$6:D77)),8)</f>
        <v>#NUM!</v>
      </c>
      <c r="E77" s="531" t="e">
        <f t="array" ref="E77">INDEX(CO_indicators_list[], SMALL(IF(CO_Indic_List='1_Entry_Table'!$B$16,ROW(CO_Indic_List)-7),ROWS(E$6:E77)),3)</f>
        <v>#NUM!</v>
      </c>
      <c r="F77" s="304"/>
      <c r="G77" s="305"/>
      <c r="H77" s="533" t="e">
        <f>VLOOKUP(Tablo_MonitoringTable[[#This Row],[Indicators Numbering (can be hidden)]],Data_collection_table,8,FALSE)</f>
        <v>#NUM!</v>
      </c>
      <c r="I77" s="534" t="e">
        <f>VLOOKUP(Tablo_MonitoringTable[[#This Row],[Indicators Numbering (can be hidden)]],Data_collection_table,10,FALSE)</f>
        <v>#NUM!</v>
      </c>
      <c r="J77" s="202" t="e">
        <f>VLOOKUP(Tablo_MonitoringTable[[#This Row],[Indicators Numbering (can be hidden)]],Data_collection_table,11,FALSE)</f>
        <v>#NUM!</v>
      </c>
      <c r="K77" s="313" t="e">
        <f>VLOOKUP(Tablo_MonitoringTable[[#This Row],[Indicators Numbering (can be hidden)]],Data_collection_table,12,FALSE)</f>
        <v>#NUM!</v>
      </c>
      <c r="L77" s="191">
        <f t="shared" si="12"/>
        <v>0</v>
      </c>
      <c r="M77" s="313" t="e">
        <f>VLOOKUP(Tablo_MonitoringTable[[#This Row],[Indicators Numbering (can be hidden)]],Data_collection_table,13,FALSE)</f>
        <v>#NUM!</v>
      </c>
      <c r="N77" s="313" t="e">
        <f>VLOOKUP(Tablo_MonitoringTable[[#This Row],[Indicators Numbering (can be hidden)]],Data_collection_table,14,FALSE)</f>
        <v>#NUM!</v>
      </c>
      <c r="O77" s="191">
        <f t="shared" si="13"/>
        <v>0</v>
      </c>
      <c r="P77" s="313" t="e">
        <f>VLOOKUP(Tablo_MonitoringTable[[#This Row],[Indicators Numbering (can be hidden)]],Data_collection_table,15,FALSE)</f>
        <v>#NUM!</v>
      </c>
      <c r="Q77" s="313" t="e">
        <f>VLOOKUP(Tablo_MonitoringTable[[#This Row],[Indicators Numbering (can be hidden)]],Data_collection_table,16,FALSE)</f>
        <v>#NUM!</v>
      </c>
      <c r="R77" s="191">
        <f t="shared" si="14"/>
        <v>0</v>
      </c>
      <c r="S77" s="313" t="e">
        <f>VLOOKUP(Tablo_MonitoringTable[[#This Row],[Indicators Numbering (can be hidden)]],Data_collection_table,17,FALSE)</f>
        <v>#NUM!</v>
      </c>
      <c r="T77" s="535" t="e">
        <f>VLOOKUP(Tablo_MonitoringTable[[#This Row],[Indicators Numbering (can be hidden)]],Data_collection_table,18,FALSE)</f>
        <v>#NUM!</v>
      </c>
      <c r="U77" s="190">
        <f t="shared" si="15"/>
        <v>0</v>
      </c>
      <c r="V77" s="536" t="e">
        <f>VLOOKUP(Tablo_MonitoringTable[[#This Row],[Indicators Numbering (can be hidden)]],Data_collection_table,19,FALSE)</f>
        <v>#NUM!</v>
      </c>
      <c r="W77" s="535" t="e">
        <f>VLOOKUP(Tablo_MonitoringTable[[#This Row],[Indicators Numbering (can be hidden)]],Data_collection_table,20,FALSE)</f>
        <v>#NUM!</v>
      </c>
      <c r="X77" s="190">
        <f t="shared" si="16"/>
        <v>0</v>
      </c>
      <c r="Y77" s="536" t="e">
        <f>VLOOKUP(Tablo_MonitoringTable[[#This Row],[Indicators Numbering (can be hidden)]],Data_collection_table,21,FALSE)</f>
        <v>#NUM!</v>
      </c>
      <c r="Z77" s="535" t="e">
        <f>VLOOKUP(Tablo_MonitoringTable[[#This Row],[Indicators Numbering (can be hidden)]],Data_collection_table,22,FALSE)</f>
        <v>#NUM!</v>
      </c>
      <c r="AA77" s="205">
        <f t="shared" si="17"/>
        <v>0</v>
      </c>
      <c r="AB77" s="536" t="e">
        <f>VLOOKUP(Tablo_MonitoringTable[[#This Row],[Indicators Numbering (can be hidden)]],Data_collection_table,23,FALSE)</f>
        <v>#NUM!</v>
      </c>
    </row>
    <row r="78" spans="1:28">
      <c r="A78" s="531" t="e">
        <f>VLOOKUP(B78,FillHome_OO[],2,FALSE)</f>
        <v>#NUM!</v>
      </c>
      <c r="B78" s="531" t="e">
        <f>VLOOKUP(Tablo_MonitoringTable[[#This Row],[Indicators Numbering (can be hidden)]],IndicNumbering[],4,FALSE)</f>
        <v>#NUM!</v>
      </c>
      <c r="C78" s="561"/>
      <c r="D78" s="532" t="e">
        <f t="array" ref="D78">INDEX(CO_indicators_list[], SMALL(IF(CO_Indic_List='1_Entry_Table'!$B$16,ROW(CO_Indic_List)-7),ROWS(D$6:D78)),8)</f>
        <v>#NUM!</v>
      </c>
      <c r="E78" s="531" t="e">
        <f t="array" ref="E78">INDEX(CO_indicators_list[], SMALL(IF(CO_Indic_List='1_Entry_Table'!$B$16,ROW(CO_Indic_List)-7),ROWS(E$6:E78)),3)</f>
        <v>#NUM!</v>
      </c>
      <c r="F78" s="304"/>
      <c r="G78" s="305"/>
      <c r="H78" s="533" t="e">
        <f>VLOOKUP(Tablo_MonitoringTable[[#This Row],[Indicators Numbering (can be hidden)]],Data_collection_table,8,FALSE)</f>
        <v>#NUM!</v>
      </c>
      <c r="I78" s="534" t="e">
        <f>VLOOKUP(Tablo_MonitoringTable[[#This Row],[Indicators Numbering (can be hidden)]],Data_collection_table,10,FALSE)</f>
        <v>#NUM!</v>
      </c>
      <c r="J78" s="202" t="e">
        <f>VLOOKUP(Tablo_MonitoringTable[[#This Row],[Indicators Numbering (can be hidden)]],Data_collection_table,11,FALSE)</f>
        <v>#NUM!</v>
      </c>
      <c r="K78" s="313" t="e">
        <f>VLOOKUP(Tablo_MonitoringTable[[#This Row],[Indicators Numbering (can be hidden)]],Data_collection_table,12,FALSE)</f>
        <v>#NUM!</v>
      </c>
      <c r="L78" s="191">
        <f t="shared" si="12"/>
        <v>0</v>
      </c>
      <c r="M78" s="313" t="e">
        <f>VLOOKUP(Tablo_MonitoringTable[[#This Row],[Indicators Numbering (can be hidden)]],Data_collection_table,13,FALSE)</f>
        <v>#NUM!</v>
      </c>
      <c r="N78" s="313" t="e">
        <f>VLOOKUP(Tablo_MonitoringTable[[#This Row],[Indicators Numbering (can be hidden)]],Data_collection_table,14,FALSE)</f>
        <v>#NUM!</v>
      </c>
      <c r="O78" s="191">
        <f t="shared" si="13"/>
        <v>0</v>
      </c>
      <c r="P78" s="313" t="e">
        <f>VLOOKUP(Tablo_MonitoringTable[[#This Row],[Indicators Numbering (can be hidden)]],Data_collection_table,15,FALSE)</f>
        <v>#NUM!</v>
      </c>
      <c r="Q78" s="313" t="e">
        <f>VLOOKUP(Tablo_MonitoringTable[[#This Row],[Indicators Numbering (can be hidden)]],Data_collection_table,16,FALSE)</f>
        <v>#NUM!</v>
      </c>
      <c r="R78" s="191">
        <f t="shared" si="14"/>
        <v>0</v>
      </c>
      <c r="S78" s="313" t="e">
        <f>VLOOKUP(Tablo_MonitoringTable[[#This Row],[Indicators Numbering (can be hidden)]],Data_collection_table,17,FALSE)</f>
        <v>#NUM!</v>
      </c>
      <c r="T78" s="535" t="e">
        <f>VLOOKUP(Tablo_MonitoringTable[[#This Row],[Indicators Numbering (can be hidden)]],Data_collection_table,18,FALSE)</f>
        <v>#NUM!</v>
      </c>
      <c r="U78" s="190">
        <f t="shared" si="15"/>
        <v>0</v>
      </c>
      <c r="V78" s="536" t="e">
        <f>VLOOKUP(Tablo_MonitoringTable[[#This Row],[Indicators Numbering (can be hidden)]],Data_collection_table,19,FALSE)</f>
        <v>#NUM!</v>
      </c>
      <c r="W78" s="535" t="e">
        <f>VLOOKUP(Tablo_MonitoringTable[[#This Row],[Indicators Numbering (can be hidden)]],Data_collection_table,20,FALSE)</f>
        <v>#NUM!</v>
      </c>
      <c r="X78" s="190">
        <f t="shared" si="16"/>
        <v>0</v>
      </c>
      <c r="Y78" s="536" t="e">
        <f>VLOOKUP(Tablo_MonitoringTable[[#This Row],[Indicators Numbering (can be hidden)]],Data_collection_table,21,FALSE)</f>
        <v>#NUM!</v>
      </c>
      <c r="Z78" s="535" t="e">
        <f>VLOOKUP(Tablo_MonitoringTable[[#This Row],[Indicators Numbering (can be hidden)]],Data_collection_table,22,FALSE)</f>
        <v>#NUM!</v>
      </c>
      <c r="AA78" s="205">
        <f t="shared" si="17"/>
        <v>0</v>
      </c>
      <c r="AB78" s="536" t="e">
        <f>VLOOKUP(Tablo_MonitoringTable[[#This Row],[Indicators Numbering (can be hidden)]],Data_collection_table,23,FALSE)</f>
        <v>#NUM!</v>
      </c>
    </row>
    <row r="79" spans="1:28">
      <c r="A79" s="531" t="e">
        <f>VLOOKUP(B79,FillHome_OO[],2,FALSE)</f>
        <v>#NUM!</v>
      </c>
      <c r="B79" s="531" t="e">
        <f>VLOOKUP(Tablo_MonitoringTable[[#This Row],[Indicators Numbering (can be hidden)]],IndicNumbering[],4,FALSE)</f>
        <v>#NUM!</v>
      </c>
      <c r="C79" s="561"/>
      <c r="D79" s="532" t="e">
        <f t="array" ref="D79">INDEX(CO_indicators_list[], SMALL(IF(CO_Indic_List='1_Entry_Table'!$B$16,ROW(CO_Indic_List)-7),ROWS(D$6:D79)),8)</f>
        <v>#NUM!</v>
      </c>
      <c r="E79" s="531" t="e">
        <f t="array" ref="E79">INDEX(CO_indicators_list[], SMALL(IF(CO_Indic_List='1_Entry_Table'!$B$16,ROW(CO_Indic_List)-7),ROWS(E$6:E79)),3)</f>
        <v>#NUM!</v>
      </c>
      <c r="F79" s="304"/>
      <c r="G79" s="305"/>
      <c r="H79" s="533" t="e">
        <f>VLOOKUP(Tablo_MonitoringTable[[#This Row],[Indicators Numbering (can be hidden)]],Data_collection_table,8,FALSE)</f>
        <v>#NUM!</v>
      </c>
      <c r="I79" s="534" t="e">
        <f>VLOOKUP(Tablo_MonitoringTable[[#This Row],[Indicators Numbering (can be hidden)]],Data_collection_table,10,FALSE)</f>
        <v>#NUM!</v>
      </c>
      <c r="J79" s="202" t="e">
        <f>VLOOKUP(Tablo_MonitoringTable[[#This Row],[Indicators Numbering (can be hidden)]],Data_collection_table,11,FALSE)</f>
        <v>#NUM!</v>
      </c>
      <c r="K79" s="313" t="e">
        <f>VLOOKUP(Tablo_MonitoringTable[[#This Row],[Indicators Numbering (can be hidden)]],Data_collection_table,12,FALSE)</f>
        <v>#NUM!</v>
      </c>
      <c r="L79" s="191">
        <f t="shared" si="12"/>
        <v>0</v>
      </c>
      <c r="M79" s="313" t="e">
        <f>VLOOKUP(Tablo_MonitoringTable[[#This Row],[Indicators Numbering (can be hidden)]],Data_collection_table,13,FALSE)</f>
        <v>#NUM!</v>
      </c>
      <c r="N79" s="313" t="e">
        <f>VLOOKUP(Tablo_MonitoringTable[[#This Row],[Indicators Numbering (can be hidden)]],Data_collection_table,14,FALSE)</f>
        <v>#NUM!</v>
      </c>
      <c r="O79" s="191">
        <f t="shared" si="13"/>
        <v>0</v>
      </c>
      <c r="P79" s="313" t="e">
        <f>VLOOKUP(Tablo_MonitoringTable[[#This Row],[Indicators Numbering (can be hidden)]],Data_collection_table,15,FALSE)</f>
        <v>#NUM!</v>
      </c>
      <c r="Q79" s="313" t="e">
        <f>VLOOKUP(Tablo_MonitoringTable[[#This Row],[Indicators Numbering (can be hidden)]],Data_collection_table,16,FALSE)</f>
        <v>#NUM!</v>
      </c>
      <c r="R79" s="191">
        <f t="shared" si="14"/>
        <v>0</v>
      </c>
      <c r="S79" s="313" t="e">
        <f>VLOOKUP(Tablo_MonitoringTable[[#This Row],[Indicators Numbering (can be hidden)]],Data_collection_table,17,FALSE)</f>
        <v>#NUM!</v>
      </c>
      <c r="T79" s="535" t="e">
        <f>VLOOKUP(Tablo_MonitoringTable[[#This Row],[Indicators Numbering (can be hidden)]],Data_collection_table,18,FALSE)</f>
        <v>#NUM!</v>
      </c>
      <c r="U79" s="190">
        <f t="shared" si="15"/>
        <v>0</v>
      </c>
      <c r="V79" s="536" t="e">
        <f>VLOOKUP(Tablo_MonitoringTable[[#This Row],[Indicators Numbering (can be hidden)]],Data_collection_table,19,FALSE)</f>
        <v>#NUM!</v>
      </c>
      <c r="W79" s="535" t="e">
        <f>VLOOKUP(Tablo_MonitoringTable[[#This Row],[Indicators Numbering (can be hidden)]],Data_collection_table,20,FALSE)</f>
        <v>#NUM!</v>
      </c>
      <c r="X79" s="190">
        <f t="shared" si="16"/>
        <v>0</v>
      </c>
      <c r="Y79" s="536" t="e">
        <f>VLOOKUP(Tablo_MonitoringTable[[#This Row],[Indicators Numbering (can be hidden)]],Data_collection_table,21,FALSE)</f>
        <v>#NUM!</v>
      </c>
      <c r="Z79" s="535" t="e">
        <f>VLOOKUP(Tablo_MonitoringTable[[#This Row],[Indicators Numbering (can be hidden)]],Data_collection_table,22,FALSE)</f>
        <v>#NUM!</v>
      </c>
      <c r="AA79" s="205">
        <f t="shared" si="17"/>
        <v>0</v>
      </c>
      <c r="AB79" s="536" t="e">
        <f>VLOOKUP(Tablo_MonitoringTable[[#This Row],[Indicators Numbering (can be hidden)]],Data_collection_table,23,FALSE)</f>
        <v>#NUM!</v>
      </c>
    </row>
    <row r="80" spans="1:28">
      <c r="A80" s="531" t="e">
        <f>VLOOKUP(B80,FillHome_OO[],2,FALSE)</f>
        <v>#NUM!</v>
      </c>
      <c r="B80" s="531" t="e">
        <f>VLOOKUP(Tablo_MonitoringTable[[#This Row],[Indicators Numbering (can be hidden)]],IndicNumbering[],4,FALSE)</f>
        <v>#NUM!</v>
      </c>
      <c r="C80" s="561"/>
      <c r="D80" s="532" t="e">
        <f t="array" ref="D80">INDEX(CO_indicators_list[], SMALL(IF(CO_Indic_List='1_Entry_Table'!$B$16,ROW(CO_Indic_List)-7),ROWS(D$6:D80)),8)</f>
        <v>#NUM!</v>
      </c>
      <c r="E80" s="531" t="e">
        <f t="array" ref="E80">INDEX(CO_indicators_list[], SMALL(IF(CO_Indic_List='1_Entry_Table'!$B$16,ROW(CO_Indic_List)-7),ROWS(E$6:E80)),3)</f>
        <v>#NUM!</v>
      </c>
      <c r="F80" s="304"/>
      <c r="G80" s="305"/>
      <c r="H80" s="533" t="e">
        <f>VLOOKUP(Tablo_MonitoringTable[[#This Row],[Indicators Numbering (can be hidden)]],Data_collection_table,8,FALSE)</f>
        <v>#NUM!</v>
      </c>
      <c r="I80" s="534" t="e">
        <f>VLOOKUP(Tablo_MonitoringTable[[#This Row],[Indicators Numbering (can be hidden)]],Data_collection_table,10,FALSE)</f>
        <v>#NUM!</v>
      </c>
      <c r="J80" s="202" t="e">
        <f>VLOOKUP(Tablo_MonitoringTable[[#This Row],[Indicators Numbering (can be hidden)]],Data_collection_table,11,FALSE)</f>
        <v>#NUM!</v>
      </c>
      <c r="K80" s="313" t="e">
        <f>VLOOKUP(Tablo_MonitoringTable[[#This Row],[Indicators Numbering (can be hidden)]],Data_collection_table,12,FALSE)</f>
        <v>#NUM!</v>
      </c>
      <c r="L80" s="191">
        <f t="shared" si="12"/>
        <v>0</v>
      </c>
      <c r="M80" s="313" t="e">
        <f>VLOOKUP(Tablo_MonitoringTable[[#This Row],[Indicators Numbering (can be hidden)]],Data_collection_table,13,FALSE)</f>
        <v>#NUM!</v>
      </c>
      <c r="N80" s="313" t="e">
        <f>VLOOKUP(Tablo_MonitoringTable[[#This Row],[Indicators Numbering (can be hidden)]],Data_collection_table,14,FALSE)</f>
        <v>#NUM!</v>
      </c>
      <c r="O80" s="191">
        <f t="shared" si="13"/>
        <v>0</v>
      </c>
      <c r="P80" s="313" t="e">
        <f>VLOOKUP(Tablo_MonitoringTable[[#This Row],[Indicators Numbering (can be hidden)]],Data_collection_table,15,FALSE)</f>
        <v>#NUM!</v>
      </c>
      <c r="Q80" s="313" t="e">
        <f>VLOOKUP(Tablo_MonitoringTable[[#This Row],[Indicators Numbering (can be hidden)]],Data_collection_table,16,FALSE)</f>
        <v>#NUM!</v>
      </c>
      <c r="R80" s="191">
        <f t="shared" si="14"/>
        <v>0</v>
      </c>
      <c r="S80" s="313" t="e">
        <f>VLOOKUP(Tablo_MonitoringTable[[#This Row],[Indicators Numbering (can be hidden)]],Data_collection_table,17,FALSE)</f>
        <v>#NUM!</v>
      </c>
      <c r="T80" s="535" t="e">
        <f>VLOOKUP(Tablo_MonitoringTable[[#This Row],[Indicators Numbering (can be hidden)]],Data_collection_table,18,FALSE)</f>
        <v>#NUM!</v>
      </c>
      <c r="U80" s="190">
        <f t="shared" si="15"/>
        <v>0</v>
      </c>
      <c r="V80" s="536" t="e">
        <f>VLOOKUP(Tablo_MonitoringTable[[#This Row],[Indicators Numbering (can be hidden)]],Data_collection_table,19,FALSE)</f>
        <v>#NUM!</v>
      </c>
      <c r="W80" s="535" t="e">
        <f>VLOOKUP(Tablo_MonitoringTable[[#This Row],[Indicators Numbering (can be hidden)]],Data_collection_table,20,FALSE)</f>
        <v>#NUM!</v>
      </c>
      <c r="X80" s="190">
        <f t="shared" si="16"/>
        <v>0</v>
      </c>
      <c r="Y80" s="536" t="e">
        <f>VLOOKUP(Tablo_MonitoringTable[[#This Row],[Indicators Numbering (can be hidden)]],Data_collection_table,21,FALSE)</f>
        <v>#NUM!</v>
      </c>
      <c r="Z80" s="535" t="e">
        <f>VLOOKUP(Tablo_MonitoringTable[[#This Row],[Indicators Numbering (can be hidden)]],Data_collection_table,22,FALSE)</f>
        <v>#NUM!</v>
      </c>
      <c r="AA80" s="205">
        <f t="shared" si="17"/>
        <v>0</v>
      </c>
      <c r="AB80" s="536" t="e">
        <f>VLOOKUP(Tablo_MonitoringTable[[#This Row],[Indicators Numbering (can be hidden)]],Data_collection_table,23,FALSE)</f>
        <v>#NUM!</v>
      </c>
    </row>
    <row r="81" spans="1:28">
      <c r="A81" s="531" t="e">
        <f>VLOOKUP(B81,FillHome_OO[],2,FALSE)</f>
        <v>#NUM!</v>
      </c>
      <c r="B81" s="531" t="e">
        <f>VLOOKUP(Tablo_MonitoringTable[[#This Row],[Indicators Numbering (can be hidden)]],IndicNumbering[],4,FALSE)</f>
        <v>#NUM!</v>
      </c>
      <c r="C81" s="561"/>
      <c r="D81" s="532" t="e">
        <f t="array" ref="D81">INDEX(CO_indicators_list[], SMALL(IF(CO_Indic_List='1_Entry_Table'!$B$16,ROW(CO_Indic_List)-7),ROWS(D$6:D81)),8)</f>
        <v>#NUM!</v>
      </c>
      <c r="E81" s="531" t="e">
        <f t="array" ref="E81">INDEX(CO_indicators_list[], SMALL(IF(CO_Indic_List='1_Entry_Table'!$B$16,ROW(CO_Indic_List)-7),ROWS(E$6:E81)),3)</f>
        <v>#NUM!</v>
      </c>
      <c r="F81" s="304"/>
      <c r="G81" s="305"/>
      <c r="H81" s="533" t="e">
        <f>VLOOKUP(Tablo_MonitoringTable[[#This Row],[Indicators Numbering (can be hidden)]],Data_collection_table,8,FALSE)</f>
        <v>#NUM!</v>
      </c>
      <c r="I81" s="534" t="e">
        <f>VLOOKUP(Tablo_MonitoringTable[[#This Row],[Indicators Numbering (can be hidden)]],Data_collection_table,10,FALSE)</f>
        <v>#NUM!</v>
      </c>
      <c r="J81" s="202" t="e">
        <f>VLOOKUP(Tablo_MonitoringTable[[#This Row],[Indicators Numbering (can be hidden)]],Data_collection_table,11,FALSE)</f>
        <v>#NUM!</v>
      </c>
      <c r="K81" s="313" t="e">
        <f>VLOOKUP(Tablo_MonitoringTable[[#This Row],[Indicators Numbering (can be hidden)]],Data_collection_table,12,FALSE)</f>
        <v>#NUM!</v>
      </c>
      <c r="L81" s="191">
        <f t="shared" si="12"/>
        <v>0</v>
      </c>
      <c r="M81" s="313" t="e">
        <f>VLOOKUP(Tablo_MonitoringTable[[#This Row],[Indicators Numbering (can be hidden)]],Data_collection_table,13,FALSE)</f>
        <v>#NUM!</v>
      </c>
      <c r="N81" s="313" t="e">
        <f>VLOOKUP(Tablo_MonitoringTable[[#This Row],[Indicators Numbering (can be hidden)]],Data_collection_table,14,FALSE)</f>
        <v>#NUM!</v>
      </c>
      <c r="O81" s="191">
        <f t="shared" si="13"/>
        <v>0</v>
      </c>
      <c r="P81" s="313" t="e">
        <f>VLOOKUP(Tablo_MonitoringTable[[#This Row],[Indicators Numbering (can be hidden)]],Data_collection_table,15,FALSE)</f>
        <v>#NUM!</v>
      </c>
      <c r="Q81" s="313" t="e">
        <f>VLOOKUP(Tablo_MonitoringTable[[#This Row],[Indicators Numbering (can be hidden)]],Data_collection_table,16,FALSE)</f>
        <v>#NUM!</v>
      </c>
      <c r="R81" s="191">
        <f t="shared" si="14"/>
        <v>0</v>
      </c>
      <c r="S81" s="313" t="e">
        <f>VLOOKUP(Tablo_MonitoringTable[[#This Row],[Indicators Numbering (can be hidden)]],Data_collection_table,17,FALSE)</f>
        <v>#NUM!</v>
      </c>
      <c r="T81" s="535" t="e">
        <f>VLOOKUP(Tablo_MonitoringTable[[#This Row],[Indicators Numbering (can be hidden)]],Data_collection_table,18,FALSE)</f>
        <v>#NUM!</v>
      </c>
      <c r="U81" s="190">
        <f t="shared" si="15"/>
        <v>0</v>
      </c>
      <c r="V81" s="536" t="e">
        <f>VLOOKUP(Tablo_MonitoringTable[[#This Row],[Indicators Numbering (can be hidden)]],Data_collection_table,19,FALSE)</f>
        <v>#NUM!</v>
      </c>
      <c r="W81" s="535" t="e">
        <f>VLOOKUP(Tablo_MonitoringTable[[#This Row],[Indicators Numbering (can be hidden)]],Data_collection_table,20,FALSE)</f>
        <v>#NUM!</v>
      </c>
      <c r="X81" s="190">
        <f t="shared" si="16"/>
        <v>0</v>
      </c>
      <c r="Y81" s="536" t="e">
        <f>VLOOKUP(Tablo_MonitoringTable[[#This Row],[Indicators Numbering (can be hidden)]],Data_collection_table,21,FALSE)</f>
        <v>#NUM!</v>
      </c>
      <c r="Z81" s="535" t="e">
        <f>VLOOKUP(Tablo_MonitoringTable[[#This Row],[Indicators Numbering (can be hidden)]],Data_collection_table,22,FALSE)</f>
        <v>#NUM!</v>
      </c>
      <c r="AA81" s="205">
        <f t="shared" si="17"/>
        <v>0</v>
      </c>
      <c r="AB81" s="536" t="e">
        <f>VLOOKUP(Tablo_MonitoringTable[[#This Row],[Indicators Numbering (can be hidden)]],Data_collection_table,23,FALSE)</f>
        <v>#NUM!</v>
      </c>
    </row>
    <row r="82" spans="1:28">
      <c r="A82" s="531" t="e">
        <f>VLOOKUP(B82,FillHome_OO[],2,FALSE)</f>
        <v>#NUM!</v>
      </c>
      <c r="B82" s="531" t="e">
        <f>VLOOKUP(Tablo_MonitoringTable[[#This Row],[Indicators Numbering (can be hidden)]],IndicNumbering[],4,FALSE)</f>
        <v>#NUM!</v>
      </c>
      <c r="C82" s="561"/>
      <c r="D82" s="532" t="e">
        <f t="array" ref="D82">INDEX(CO_indicators_list[], SMALL(IF(CO_Indic_List='1_Entry_Table'!$B$16,ROW(CO_Indic_List)-7),ROWS(D$6:D82)),8)</f>
        <v>#NUM!</v>
      </c>
      <c r="E82" s="531" t="e">
        <f t="array" ref="E82">INDEX(CO_indicators_list[], SMALL(IF(CO_Indic_List='1_Entry_Table'!$B$16,ROW(CO_Indic_List)-7),ROWS(E$6:E82)),3)</f>
        <v>#NUM!</v>
      </c>
      <c r="F82" s="304"/>
      <c r="G82" s="305"/>
      <c r="H82" s="533" t="e">
        <f>VLOOKUP(Tablo_MonitoringTable[[#This Row],[Indicators Numbering (can be hidden)]],Data_collection_table,8,FALSE)</f>
        <v>#NUM!</v>
      </c>
      <c r="I82" s="534" t="e">
        <f>VLOOKUP(Tablo_MonitoringTable[[#This Row],[Indicators Numbering (can be hidden)]],Data_collection_table,10,FALSE)</f>
        <v>#NUM!</v>
      </c>
      <c r="J82" s="202" t="e">
        <f>VLOOKUP(Tablo_MonitoringTable[[#This Row],[Indicators Numbering (can be hidden)]],Data_collection_table,11,FALSE)</f>
        <v>#NUM!</v>
      </c>
      <c r="K82" s="313" t="e">
        <f>VLOOKUP(Tablo_MonitoringTable[[#This Row],[Indicators Numbering (can be hidden)]],Data_collection_table,12,FALSE)</f>
        <v>#NUM!</v>
      </c>
      <c r="L82" s="191">
        <f t="shared" si="12"/>
        <v>0</v>
      </c>
      <c r="M82" s="313" t="e">
        <f>VLOOKUP(Tablo_MonitoringTable[[#This Row],[Indicators Numbering (can be hidden)]],Data_collection_table,13,FALSE)</f>
        <v>#NUM!</v>
      </c>
      <c r="N82" s="313" t="e">
        <f>VLOOKUP(Tablo_MonitoringTable[[#This Row],[Indicators Numbering (can be hidden)]],Data_collection_table,14,FALSE)</f>
        <v>#NUM!</v>
      </c>
      <c r="O82" s="191">
        <f t="shared" si="13"/>
        <v>0</v>
      </c>
      <c r="P82" s="313" t="e">
        <f>VLOOKUP(Tablo_MonitoringTable[[#This Row],[Indicators Numbering (can be hidden)]],Data_collection_table,15,FALSE)</f>
        <v>#NUM!</v>
      </c>
      <c r="Q82" s="313" t="e">
        <f>VLOOKUP(Tablo_MonitoringTable[[#This Row],[Indicators Numbering (can be hidden)]],Data_collection_table,16,FALSE)</f>
        <v>#NUM!</v>
      </c>
      <c r="R82" s="191">
        <f t="shared" si="14"/>
        <v>0</v>
      </c>
      <c r="S82" s="313" t="e">
        <f>VLOOKUP(Tablo_MonitoringTable[[#This Row],[Indicators Numbering (can be hidden)]],Data_collection_table,17,FALSE)</f>
        <v>#NUM!</v>
      </c>
      <c r="T82" s="535" t="e">
        <f>VLOOKUP(Tablo_MonitoringTable[[#This Row],[Indicators Numbering (can be hidden)]],Data_collection_table,18,FALSE)</f>
        <v>#NUM!</v>
      </c>
      <c r="U82" s="190">
        <f t="shared" si="15"/>
        <v>0</v>
      </c>
      <c r="V82" s="536" t="e">
        <f>VLOOKUP(Tablo_MonitoringTable[[#This Row],[Indicators Numbering (can be hidden)]],Data_collection_table,19,FALSE)</f>
        <v>#NUM!</v>
      </c>
      <c r="W82" s="535" t="e">
        <f>VLOOKUP(Tablo_MonitoringTable[[#This Row],[Indicators Numbering (can be hidden)]],Data_collection_table,20,FALSE)</f>
        <v>#NUM!</v>
      </c>
      <c r="X82" s="190">
        <f t="shared" si="16"/>
        <v>0</v>
      </c>
      <c r="Y82" s="536" t="e">
        <f>VLOOKUP(Tablo_MonitoringTable[[#This Row],[Indicators Numbering (can be hidden)]],Data_collection_table,21,FALSE)</f>
        <v>#NUM!</v>
      </c>
      <c r="Z82" s="535" t="e">
        <f>VLOOKUP(Tablo_MonitoringTable[[#This Row],[Indicators Numbering (can be hidden)]],Data_collection_table,22,FALSE)</f>
        <v>#NUM!</v>
      </c>
      <c r="AA82" s="205">
        <f t="shared" si="17"/>
        <v>0</v>
      </c>
      <c r="AB82" s="536" t="e">
        <f>VLOOKUP(Tablo_MonitoringTable[[#This Row],[Indicators Numbering (can be hidden)]],Data_collection_table,23,FALSE)</f>
        <v>#NUM!</v>
      </c>
    </row>
    <row r="83" spans="1:28">
      <c r="A83" s="531" t="e">
        <f>VLOOKUP(B83,FillHome_OO[],2,FALSE)</f>
        <v>#NUM!</v>
      </c>
      <c r="B83" s="531" t="e">
        <f>VLOOKUP(Tablo_MonitoringTable[[#This Row],[Indicators Numbering (can be hidden)]],IndicNumbering[],4,FALSE)</f>
        <v>#NUM!</v>
      </c>
      <c r="C83" s="561"/>
      <c r="D83" s="532" t="e">
        <f t="array" ref="D83">INDEX(CO_indicators_list[], SMALL(IF(CO_Indic_List='1_Entry_Table'!$B$16,ROW(CO_Indic_List)-7),ROWS(D$6:D83)),8)</f>
        <v>#NUM!</v>
      </c>
      <c r="E83" s="531" t="e">
        <f t="array" ref="E83">INDEX(CO_indicators_list[], SMALL(IF(CO_Indic_List='1_Entry_Table'!$B$16,ROW(CO_Indic_List)-7),ROWS(E$6:E83)),3)</f>
        <v>#NUM!</v>
      </c>
      <c r="F83" s="304"/>
      <c r="G83" s="305"/>
      <c r="H83" s="533" t="e">
        <f>VLOOKUP(Tablo_MonitoringTable[[#This Row],[Indicators Numbering (can be hidden)]],Data_collection_table,8,FALSE)</f>
        <v>#NUM!</v>
      </c>
      <c r="I83" s="534" t="e">
        <f>VLOOKUP(Tablo_MonitoringTable[[#This Row],[Indicators Numbering (can be hidden)]],Data_collection_table,10,FALSE)</f>
        <v>#NUM!</v>
      </c>
      <c r="J83" s="202" t="e">
        <f>VLOOKUP(Tablo_MonitoringTable[[#This Row],[Indicators Numbering (can be hidden)]],Data_collection_table,11,FALSE)</f>
        <v>#NUM!</v>
      </c>
      <c r="K83" s="313" t="e">
        <f>VLOOKUP(Tablo_MonitoringTable[[#This Row],[Indicators Numbering (can be hidden)]],Data_collection_table,12,FALSE)</f>
        <v>#NUM!</v>
      </c>
      <c r="L83" s="191">
        <f t="shared" si="12"/>
        <v>0</v>
      </c>
      <c r="M83" s="313" t="e">
        <f>VLOOKUP(Tablo_MonitoringTable[[#This Row],[Indicators Numbering (can be hidden)]],Data_collection_table,13,FALSE)</f>
        <v>#NUM!</v>
      </c>
      <c r="N83" s="313" t="e">
        <f>VLOOKUP(Tablo_MonitoringTable[[#This Row],[Indicators Numbering (can be hidden)]],Data_collection_table,14,FALSE)</f>
        <v>#NUM!</v>
      </c>
      <c r="O83" s="191">
        <f t="shared" si="13"/>
        <v>0</v>
      </c>
      <c r="P83" s="313" t="e">
        <f>VLOOKUP(Tablo_MonitoringTable[[#This Row],[Indicators Numbering (can be hidden)]],Data_collection_table,15,FALSE)</f>
        <v>#NUM!</v>
      </c>
      <c r="Q83" s="313" t="e">
        <f>VLOOKUP(Tablo_MonitoringTable[[#This Row],[Indicators Numbering (can be hidden)]],Data_collection_table,16,FALSE)</f>
        <v>#NUM!</v>
      </c>
      <c r="R83" s="191">
        <f t="shared" si="14"/>
        <v>0</v>
      </c>
      <c r="S83" s="313" t="e">
        <f>VLOOKUP(Tablo_MonitoringTable[[#This Row],[Indicators Numbering (can be hidden)]],Data_collection_table,17,FALSE)</f>
        <v>#NUM!</v>
      </c>
      <c r="T83" s="535" t="e">
        <f>VLOOKUP(Tablo_MonitoringTable[[#This Row],[Indicators Numbering (can be hidden)]],Data_collection_table,18,FALSE)</f>
        <v>#NUM!</v>
      </c>
      <c r="U83" s="190">
        <f t="shared" si="15"/>
        <v>0</v>
      </c>
      <c r="V83" s="536" t="e">
        <f>VLOOKUP(Tablo_MonitoringTable[[#This Row],[Indicators Numbering (can be hidden)]],Data_collection_table,19,FALSE)</f>
        <v>#NUM!</v>
      </c>
      <c r="W83" s="535" t="e">
        <f>VLOOKUP(Tablo_MonitoringTable[[#This Row],[Indicators Numbering (can be hidden)]],Data_collection_table,20,FALSE)</f>
        <v>#NUM!</v>
      </c>
      <c r="X83" s="190">
        <f t="shared" si="16"/>
        <v>0</v>
      </c>
      <c r="Y83" s="536" t="e">
        <f>VLOOKUP(Tablo_MonitoringTable[[#This Row],[Indicators Numbering (can be hidden)]],Data_collection_table,21,FALSE)</f>
        <v>#NUM!</v>
      </c>
      <c r="Z83" s="535" t="e">
        <f>VLOOKUP(Tablo_MonitoringTable[[#This Row],[Indicators Numbering (can be hidden)]],Data_collection_table,22,FALSE)</f>
        <v>#NUM!</v>
      </c>
      <c r="AA83" s="205">
        <f t="shared" si="17"/>
        <v>0</v>
      </c>
      <c r="AB83" s="536" t="e">
        <f>VLOOKUP(Tablo_MonitoringTable[[#This Row],[Indicators Numbering (can be hidden)]],Data_collection_table,23,FALSE)</f>
        <v>#NUM!</v>
      </c>
    </row>
    <row r="84" spans="1:28">
      <c r="A84" s="531" t="e">
        <f>VLOOKUP(B84,FillHome_OO[],2,FALSE)</f>
        <v>#NUM!</v>
      </c>
      <c r="B84" s="531" t="e">
        <f>VLOOKUP(Tablo_MonitoringTable[[#This Row],[Indicators Numbering (can be hidden)]],IndicNumbering[],4,FALSE)</f>
        <v>#NUM!</v>
      </c>
      <c r="C84" s="561"/>
      <c r="D84" s="532" t="e">
        <f t="array" ref="D84">INDEX(CO_indicators_list[], SMALL(IF(CO_Indic_List='1_Entry_Table'!$B$16,ROW(CO_Indic_List)-7),ROWS(D$6:D84)),8)</f>
        <v>#NUM!</v>
      </c>
      <c r="E84" s="531" t="e">
        <f t="array" ref="E84">INDEX(CO_indicators_list[], SMALL(IF(CO_Indic_List='1_Entry_Table'!$B$16,ROW(CO_Indic_List)-7),ROWS(E$6:E84)),3)</f>
        <v>#NUM!</v>
      </c>
      <c r="F84" s="304"/>
      <c r="G84" s="305"/>
      <c r="H84" s="533" t="e">
        <f>VLOOKUP(Tablo_MonitoringTable[[#This Row],[Indicators Numbering (can be hidden)]],Data_collection_table,8,FALSE)</f>
        <v>#NUM!</v>
      </c>
      <c r="I84" s="534" t="e">
        <f>VLOOKUP(Tablo_MonitoringTable[[#This Row],[Indicators Numbering (can be hidden)]],Data_collection_table,10,FALSE)</f>
        <v>#NUM!</v>
      </c>
      <c r="J84" s="202" t="e">
        <f>VLOOKUP(Tablo_MonitoringTable[[#This Row],[Indicators Numbering (can be hidden)]],Data_collection_table,11,FALSE)</f>
        <v>#NUM!</v>
      </c>
      <c r="K84" s="313" t="e">
        <f>VLOOKUP(Tablo_MonitoringTable[[#This Row],[Indicators Numbering (can be hidden)]],Data_collection_table,12,FALSE)</f>
        <v>#NUM!</v>
      </c>
      <c r="L84" s="191">
        <f t="shared" si="12"/>
        <v>0</v>
      </c>
      <c r="M84" s="313" t="e">
        <f>VLOOKUP(Tablo_MonitoringTable[[#This Row],[Indicators Numbering (can be hidden)]],Data_collection_table,13,FALSE)</f>
        <v>#NUM!</v>
      </c>
      <c r="N84" s="313" t="e">
        <f>VLOOKUP(Tablo_MonitoringTable[[#This Row],[Indicators Numbering (can be hidden)]],Data_collection_table,14,FALSE)</f>
        <v>#NUM!</v>
      </c>
      <c r="O84" s="191">
        <f t="shared" si="13"/>
        <v>0</v>
      </c>
      <c r="P84" s="313" t="e">
        <f>VLOOKUP(Tablo_MonitoringTable[[#This Row],[Indicators Numbering (can be hidden)]],Data_collection_table,15,FALSE)</f>
        <v>#NUM!</v>
      </c>
      <c r="Q84" s="313" t="e">
        <f>VLOOKUP(Tablo_MonitoringTable[[#This Row],[Indicators Numbering (can be hidden)]],Data_collection_table,16,FALSE)</f>
        <v>#NUM!</v>
      </c>
      <c r="R84" s="191">
        <f t="shared" si="14"/>
        <v>0</v>
      </c>
      <c r="S84" s="313" t="e">
        <f>VLOOKUP(Tablo_MonitoringTable[[#This Row],[Indicators Numbering (can be hidden)]],Data_collection_table,17,FALSE)</f>
        <v>#NUM!</v>
      </c>
      <c r="T84" s="535" t="e">
        <f>VLOOKUP(Tablo_MonitoringTable[[#This Row],[Indicators Numbering (can be hidden)]],Data_collection_table,18,FALSE)</f>
        <v>#NUM!</v>
      </c>
      <c r="U84" s="190">
        <f t="shared" si="15"/>
        <v>0</v>
      </c>
      <c r="V84" s="536" t="e">
        <f>VLOOKUP(Tablo_MonitoringTable[[#This Row],[Indicators Numbering (can be hidden)]],Data_collection_table,19,FALSE)</f>
        <v>#NUM!</v>
      </c>
      <c r="W84" s="535" t="e">
        <f>VLOOKUP(Tablo_MonitoringTable[[#This Row],[Indicators Numbering (can be hidden)]],Data_collection_table,20,FALSE)</f>
        <v>#NUM!</v>
      </c>
      <c r="X84" s="190">
        <f t="shared" si="16"/>
        <v>0</v>
      </c>
      <c r="Y84" s="536" t="e">
        <f>VLOOKUP(Tablo_MonitoringTable[[#This Row],[Indicators Numbering (can be hidden)]],Data_collection_table,21,FALSE)</f>
        <v>#NUM!</v>
      </c>
      <c r="Z84" s="535" t="e">
        <f>VLOOKUP(Tablo_MonitoringTable[[#This Row],[Indicators Numbering (can be hidden)]],Data_collection_table,22,FALSE)</f>
        <v>#NUM!</v>
      </c>
      <c r="AA84" s="205">
        <f t="shared" si="17"/>
        <v>0</v>
      </c>
      <c r="AB84" s="536" t="e">
        <f>VLOOKUP(Tablo_MonitoringTable[[#This Row],[Indicators Numbering (can be hidden)]],Data_collection_table,23,FALSE)</f>
        <v>#NUM!</v>
      </c>
    </row>
    <row r="85" spans="1:28">
      <c r="A85" s="531" t="e">
        <f>VLOOKUP(B85,FillHome_OO[],2,FALSE)</f>
        <v>#NUM!</v>
      </c>
      <c r="B85" s="531" t="e">
        <f>VLOOKUP(Tablo_MonitoringTable[[#This Row],[Indicators Numbering (can be hidden)]],IndicNumbering[],4,FALSE)</f>
        <v>#NUM!</v>
      </c>
      <c r="C85" s="561"/>
      <c r="D85" s="532" t="e">
        <f t="array" ref="D85">INDEX(CO_indicators_list[], SMALL(IF(CO_Indic_List='1_Entry_Table'!$B$16,ROW(CO_Indic_List)-7),ROWS(D$6:D85)),8)</f>
        <v>#NUM!</v>
      </c>
      <c r="E85" s="531" t="e">
        <f t="array" ref="E85">INDEX(CO_indicators_list[], SMALL(IF(CO_Indic_List='1_Entry_Table'!$B$16,ROW(CO_Indic_List)-7),ROWS(E$6:E85)),3)</f>
        <v>#NUM!</v>
      </c>
      <c r="F85" s="304"/>
      <c r="G85" s="305"/>
      <c r="H85" s="533" t="e">
        <f>VLOOKUP(Tablo_MonitoringTable[[#This Row],[Indicators Numbering (can be hidden)]],Data_collection_table,8,FALSE)</f>
        <v>#NUM!</v>
      </c>
      <c r="I85" s="534" t="e">
        <f>VLOOKUP(Tablo_MonitoringTable[[#This Row],[Indicators Numbering (can be hidden)]],Data_collection_table,10,FALSE)</f>
        <v>#NUM!</v>
      </c>
      <c r="J85" s="202" t="e">
        <f>VLOOKUP(Tablo_MonitoringTable[[#This Row],[Indicators Numbering (can be hidden)]],Data_collection_table,11,FALSE)</f>
        <v>#NUM!</v>
      </c>
      <c r="K85" s="313" t="e">
        <f>VLOOKUP(Tablo_MonitoringTable[[#This Row],[Indicators Numbering (can be hidden)]],Data_collection_table,12,FALSE)</f>
        <v>#NUM!</v>
      </c>
      <c r="L85" s="191">
        <f t="shared" si="12"/>
        <v>0</v>
      </c>
      <c r="M85" s="313" t="e">
        <f>VLOOKUP(Tablo_MonitoringTable[[#This Row],[Indicators Numbering (can be hidden)]],Data_collection_table,13,FALSE)</f>
        <v>#NUM!</v>
      </c>
      <c r="N85" s="313" t="e">
        <f>VLOOKUP(Tablo_MonitoringTable[[#This Row],[Indicators Numbering (can be hidden)]],Data_collection_table,14,FALSE)</f>
        <v>#NUM!</v>
      </c>
      <c r="O85" s="191">
        <f t="shared" si="13"/>
        <v>0</v>
      </c>
      <c r="P85" s="313" t="e">
        <f>VLOOKUP(Tablo_MonitoringTable[[#This Row],[Indicators Numbering (can be hidden)]],Data_collection_table,15,FALSE)</f>
        <v>#NUM!</v>
      </c>
      <c r="Q85" s="313" t="e">
        <f>VLOOKUP(Tablo_MonitoringTable[[#This Row],[Indicators Numbering (can be hidden)]],Data_collection_table,16,FALSE)</f>
        <v>#NUM!</v>
      </c>
      <c r="R85" s="191">
        <f t="shared" si="14"/>
        <v>0</v>
      </c>
      <c r="S85" s="313" t="e">
        <f>VLOOKUP(Tablo_MonitoringTable[[#This Row],[Indicators Numbering (can be hidden)]],Data_collection_table,17,FALSE)</f>
        <v>#NUM!</v>
      </c>
      <c r="T85" s="535" t="e">
        <f>VLOOKUP(Tablo_MonitoringTable[[#This Row],[Indicators Numbering (can be hidden)]],Data_collection_table,18,FALSE)</f>
        <v>#NUM!</v>
      </c>
      <c r="U85" s="190">
        <f t="shared" si="15"/>
        <v>0</v>
      </c>
      <c r="V85" s="536" t="e">
        <f>VLOOKUP(Tablo_MonitoringTable[[#This Row],[Indicators Numbering (can be hidden)]],Data_collection_table,19,FALSE)</f>
        <v>#NUM!</v>
      </c>
      <c r="W85" s="535" t="e">
        <f>VLOOKUP(Tablo_MonitoringTable[[#This Row],[Indicators Numbering (can be hidden)]],Data_collection_table,20,FALSE)</f>
        <v>#NUM!</v>
      </c>
      <c r="X85" s="190">
        <f t="shared" si="16"/>
        <v>0</v>
      </c>
      <c r="Y85" s="536" t="e">
        <f>VLOOKUP(Tablo_MonitoringTable[[#This Row],[Indicators Numbering (can be hidden)]],Data_collection_table,21,FALSE)</f>
        <v>#NUM!</v>
      </c>
      <c r="Z85" s="535" t="e">
        <f>VLOOKUP(Tablo_MonitoringTable[[#This Row],[Indicators Numbering (can be hidden)]],Data_collection_table,22,FALSE)</f>
        <v>#NUM!</v>
      </c>
      <c r="AA85" s="205">
        <f t="shared" si="17"/>
        <v>0</v>
      </c>
      <c r="AB85" s="536" t="e">
        <f>VLOOKUP(Tablo_MonitoringTable[[#This Row],[Indicators Numbering (can be hidden)]],Data_collection_table,23,FALSE)</f>
        <v>#NUM!</v>
      </c>
    </row>
    <row r="86" spans="1:28">
      <c r="A86" s="531" t="e">
        <f>VLOOKUP(B86,FillHome_OO[],2,FALSE)</f>
        <v>#NUM!</v>
      </c>
      <c r="B86" s="531" t="e">
        <f>VLOOKUP(Tablo_MonitoringTable[[#This Row],[Indicators Numbering (can be hidden)]],IndicNumbering[],4,FALSE)</f>
        <v>#NUM!</v>
      </c>
      <c r="C86" s="561"/>
      <c r="D86" s="532" t="e">
        <f t="array" ref="D86">INDEX(CO_indicators_list[], SMALL(IF(CO_Indic_List='1_Entry_Table'!$B$16,ROW(CO_Indic_List)-7),ROWS(D$6:D86)),8)</f>
        <v>#NUM!</v>
      </c>
      <c r="E86" s="531" t="e">
        <f t="array" ref="E86">INDEX(CO_indicators_list[], SMALL(IF(CO_Indic_List='1_Entry_Table'!$B$16,ROW(CO_Indic_List)-7),ROWS(E$6:E86)),3)</f>
        <v>#NUM!</v>
      </c>
      <c r="F86" s="304"/>
      <c r="G86" s="305"/>
      <c r="H86" s="533" t="e">
        <f>VLOOKUP(Tablo_MonitoringTable[[#This Row],[Indicators Numbering (can be hidden)]],Data_collection_table,8,FALSE)</f>
        <v>#NUM!</v>
      </c>
      <c r="I86" s="534" t="e">
        <f>VLOOKUP(Tablo_MonitoringTable[[#This Row],[Indicators Numbering (can be hidden)]],Data_collection_table,10,FALSE)</f>
        <v>#NUM!</v>
      </c>
      <c r="J86" s="202" t="e">
        <f>VLOOKUP(Tablo_MonitoringTable[[#This Row],[Indicators Numbering (can be hidden)]],Data_collection_table,11,FALSE)</f>
        <v>#NUM!</v>
      </c>
      <c r="K86" s="313" t="e">
        <f>VLOOKUP(Tablo_MonitoringTable[[#This Row],[Indicators Numbering (can be hidden)]],Data_collection_table,12,FALSE)</f>
        <v>#NUM!</v>
      </c>
      <c r="L86" s="191">
        <f t="shared" si="12"/>
        <v>0</v>
      </c>
      <c r="M86" s="313" t="e">
        <f>VLOOKUP(Tablo_MonitoringTable[[#This Row],[Indicators Numbering (can be hidden)]],Data_collection_table,13,FALSE)</f>
        <v>#NUM!</v>
      </c>
      <c r="N86" s="313" t="e">
        <f>VLOOKUP(Tablo_MonitoringTable[[#This Row],[Indicators Numbering (can be hidden)]],Data_collection_table,14,FALSE)</f>
        <v>#NUM!</v>
      </c>
      <c r="O86" s="191">
        <f t="shared" si="13"/>
        <v>0</v>
      </c>
      <c r="P86" s="313" t="e">
        <f>VLOOKUP(Tablo_MonitoringTable[[#This Row],[Indicators Numbering (can be hidden)]],Data_collection_table,15,FALSE)</f>
        <v>#NUM!</v>
      </c>
      <c r="Q86" s="313" t="e">
        <f>VLOOKUP(Tablo_MonitoringTable[[#This Row],[Indicators Numbering (can be hidden)]],Data_collection_table,16,FALSE)</f>
        <v>#NUM!</v>
      </c>
      <c r="R86" s="191">
        <f t="shared" si="14"/>
        <v>0</v>
      </c>
      <c r="S86" s="313" t="e">
        <f>VLOOKUP(Tablo_MonitoringTable[[#This Row],[Indicators Numbering (can be hidden)]],Data_collection_table,17,FALSE)</f>
        <v>#NUM!</v>
      </c>
      <c r="T86" s="535" t="e">
        <f>VLOOKUP(Tablo_MonitoringTable[[#This Row],[Indicators Numbering (can be hidden)]],Data_collection_table,18,FALSE)</f>
        <v>#NUM!</v>
      </c>
      <c r="U86" s="190">
        <f t="shared" si="15"/>
        <v>0</v>
      </c>
      <c r="V86" s="536" t="e">
        <f>VLOOKUP(Tablo_MonitoringTable[[#This Row],[Indicators Numbering (can be hidden)]],Data_collection_table,19,FALSE)</f>
        <v>#NUM!</v>
      </c>
      <c r="W86" s="535" t="e">
        <f>VLOOKUP(Tablo_MonitoringTable[[#This Row],[Indicators Numbering (can be hidden)]],Data_collection_table,20,FALSE)</f>
        <v>#NUM!</v>
      </c>
      <c r="X86" s="190">
        <f t="shared" si="16"/>
        <v>0</v>
      </c>
      <c r="Y86" s="536" t="e">
        <f>VLOOKUP(Tablo_MonitoringTable[[#This Row],[Indicators Numbering (can be hidden)]],Data_collection_table,21,FALSE)</f>
        <v>#NUM!</v>
      </c>
      <c r="Z86" s="535" t="e">
        <f>VLOOKUP(Tablo_MonitoringTable[[#This Row],[Indicators Numbering (can be hidden)]],Data_collection_table,22,FALSE)</f>
        <v>#NUM!</v>
      </c>
      <c r="AA86" s="205">
        <f t="shared" si="17"/>
        <v>0</v>
      </c>
      <c r="AB86" s="536" t="e">
        <f>VLOOKUP(Tablo_MonitoringTable[[#This Row],[Indicators Numbering (can be hidden)]],Data_collection_table,23,FALSE)</f>
        <v>#NUM!</v>
      </c>
    </row>
    <row r="87" spans="1:28">
      <c r="A87" s="531" t="e">
        <f>VLOOKUP(B87,FillHome_OO[],2,FALSE)</f>
        <v>#NUM!</v>
      </c>
      <c r="B87" s="531" t="e">
        <f>VLOOKUP(Tablo_MonitoringTable[[#This Row],[Indicators Numbering (can be hidden)]],IndicNumbering[],4,FALSE)</f>
        <v>#NUM!</v>
      </c>
      <c r="C87" s="561"/>
      <c r="D87" s="532" t="e">
        <f t="array" ref="D87">INDEX(CO_indicators_list[], SMALL(IF(CO_Indic_List='1_Entry_Table'!$B$16,ROW(CO_Indic_List)-7),ROWS(D$6:D87)),8)</f>
        <v>#NUM!</v>
      </c>
      <c r="E87" s="531" t="e">
        <f t="array" ref="E87">INDEX(CO_indicators_list[], SMALL(IF(CO_Indic_List='1_Entry_Table'!$B$16,ROW(CO_Indic_List)-7),ROWS(E$6:E87)),3)</f>
        <v>#NUM!</v>
      </c>
      <c r="F87" s="304"/>
      <c r="G87" s="305"/>
      <c r="H87" s="533" t="e">
        <f>VLOOKUP(Tablo_MonitoringTable[[#This Row],[Indicators Numbering (can be hidden)]],Data_collection_table,8,FALSE)</f>
        <v>#NUM!</v>
      </c>
      <c r="I87" s="534" t="e">
        <f>VLOOKUP(Tablo_MonitoringTable[[#This Row],[Indicators Numbering (can be hidden)]],Data_collection_table,10,FALSE)</f>
        <v>#NUM!</v>
      </c>
      <c r="J87" s="202" t="e">
        <f>VLOOKUP(Tablo_MonitoringTable[[#This Row],[Indicators Numbering (can be hidden)]],Data_collection_table,11,FALSE)</f>
        <v>#NUM!</v>
      </c>
      <c r="K87" s="313" t="e">
        <f>VLOOKUP(Tablo_MonitoringTable[[#This Row],[Indicators Numbering (can be hidden)]],Data_collection_table,12,FALSE)</f>
        <v>#NUM!</v>
      </c>
      <c r="L87" s="191">
        <f t="shared" si="12"/>
        <v>0</v>
      </c>
      <c r="M87" s="313" t="e">
        <f>VLOOKUP(Tablo_MonitoringTable[[#This Row],[Indicators Numbering (can be hidden)]],Data_collection_table,13,FALSE)</f>
        <v>#NUM!</v>
      </c>
      <c r="N87" s="313" t="e">
        <f>VLOOKUP(Tablo_MonitoringTable[[#This Row],[Indicators Numbering (can be hidden)]],Data_collection_table,14,FALSE)</f>
        <v>#NUM!</v>
      </c>
      <c r="O87" s="191">
        <f t="shared" si="13"/>
        <v>0</v>
      </c>
      <c r="P87" s="313" t="e">
        <f>VLOOKUP(Tablo_MonitoringTable[[#This Row],[Indicators Numbering (can be hidden)]],Data_collection_table,15,FALSE)</f>
        <v>#NUM!</v>
      </c>
      <c r="Q87" s="313" t="e">
        <f>VLOOKUP(Tablo_MonitoringTable[[#This Row],[Indicators Numbering (can be hidden)]],Data_collection_table,16,FALSE)</f>
        <v>#NUM!</v>
      </c>
      <c r="R87" s="191">
        <f t="shared" si="14"/>
        <v>0</v>
      </c>
      <c r="S87" s="313" t="e">
        <f>VLOOKUP(Tablo_MonitoringTable[[#This Row],[Indicators Numbering (can be hidden)]],Data_collection_table,17,FALSE)</f>
        <v>#NUM!</v>
      </c>
      <c r="T87" s="535" t="e">
        <f>VLOOKUP(Tablo_MonitoringTable[[#This Row],[Indicators Numbering (can be hidden)]],Data_collection_table,18,FALSE)</f>
        <v>#NUM!</v>
      </c>
      <c r="U87" s="190">
        <f t="shared" si="15"/>
        <v>0</v>
      </c>
      <c r="V87" s="536" t="e">
        <f>VLOOKUP(Tablo_MonitoringTable[[#This Row],[Indicators Numbering (can be hidden)]],Data_collection_table,19,FALSE)</f>
        <v>#NUM!</v>
      </c>
      <c r="W87" s="535" t="e">
        <f>VLOOKUP(Tablo_MonitoringTable[[#This Row],[Indicators Numbering (can be hidden)]],Data_collection_table,20,FALSE)</f>
        <v>#NUM!</v>
      </c>
      <c r="X87" s="190">
        <f t="shared" si="16"/>
        <v>0</v>
      </c>
      <c r="Y87" s="536" t="e">
        <f>VLOOKUP(Tablo_MonitoringTable[[#This Row],[Indicators Numbering (can be hidden)]],Data_collection_table,21,FALSE)</f>
        <v>#NUM!</v>
      </c>
      <c r="Z87" s="535" t="e">
        <f>VLOOKUP(Tablo_MonitoringTable[[#This Row],[Indicators Numbering (can be hidden)]],Data_collection_table,22,FALSE)</f>
        <v>#NUM!</v>
      </c>
      <c r="AA87" s="205">
        <f t="shared" si="17"/>
        <v>0</v>
      </c>
      <c r="AB87" s="536" t="e">
        <f>VLOOKUP(Tablo_MonitoringTable[[#This Row],[Indicators Numbering (can be hidden)]],Data_collection_table,23,FALSE)</f>
        <v>#NUM!</v>
      </c>
    </row>
    <row r="88" spans="1:28">
      <c r="A88" s="531" t="e">
        <f>VLOOKUP(B88,FillHome_OO[],2,FALSE)</f>
        <v>#NUM!</v>
      </c>
      <c r="B88" s="531" t="e">
        <f>VLOOKUP(Tablo_MonitoringTable[[#This Row],[Indicators Numbering (can be hidden)]],IndicNumbering[],4,FALSE)</f>
        <v>#NUM!</v>
      </c>
      <c r="C88" s="561"/>
      <c r="D88" s="532" t="e">
        <f t="array" ref="D88">INDEX(CO_indicators_list[], SMALL(IF(CO_Indic_List='1_Entry_Table'!$B$16,ROW(CO_Indic_List)-7),ROWS(D$6:D88)),8)</f>
        <v>#NUM!</v>
      </c>
      <c r="E88" s="531" t="e">
        <f t="array" ref="E88">INDEX(CO_indicators_list[], SMALL(IF(CO_Indic_List='1_Entry_Table'!$B$16,ROW(CO_Indic_List)-7),ROWS(E$6:E88)),3)</f>
        <v>#NUM!</v>
      </c>
      <c r="F88" s="304"/>
      <c r="G88" s="305"/>
      <c r="H88" s="533" t="e">
        <f>VLOOKUP(Tablo_MonitoringTable[[#This Row],[Indicators Numbering (can be hidden)]],Data_collection_table,8,FALSE)</f>
        <v>#NUM!</v>
      </c>
      <c r="I88" s="534" t="e">
        <f>VLOOKUP(Tablo_MonitoringTable[[#This Row],[Indicators Numbering (can be hidden)]],Data_collection_table,10,FALSE)</f>
        <v>#NUM!</v>
      </c>
      <c r="J88" s="202" t="e">
        <f>VLOOKUP(Tablo_MonitoringTable[[#This Row],[Indicators Numbering (can be hidden)]],Data_collection_table,11,FALSE)</f>
        <v>#NUM!</v>
      </c>
      <c r="K88" s="313" t="e">
        <f>VLOOKUP(Tablo_MonitoringTable[[#This Row],[Indicators Numbering (can be hidden)]],Data_collection_table,12,FALSE)</f>
        <v>#NUM!</v>
      </c>
      <c r="L88" s="191">
        <f t="shared" si="12"/>
        <v>0</v>
      </c>
      <c r="M88" s="313" t="e">
        <f>VLOOKUP(Tablo_MonitoringTable[[#This Row],[Indicators Numbering (can be hidden)]],Data_collection_table,13,FALSE)</f>
        <v>#NUM!</v>
      </c>
      <c r="N88" s="313" t="e">
        <f>VLOOKUP(Tablo_MonitoringTable[[#This Row],[Indicators Numbering (can be hidden)]],Data_collection_table,14,FALSE)</f>
        <v>#NUM!</v>
      </c>
      <c r="O88" s="191">
        <f t="shared" si="13"/>
        <v>0</v>
      </c>
      <c r="P88" s="313" t="e">
        <f>VLOOKUP(Tablo_MonitoringTable[[#This Row],[Indicators Numbering (can be hidden)]],Data_collection_table,15,FALSE)</f>
        <v>#NUM!</v>
      </c>
      <c r="Q88" s="313" t="e">
        <f>VLOOKUP(Tablo_MonitoringTable[[#This Row],[Indicators Numbering (can be hidden)]],Data_collection_table,16,FALSE)</f>
        <v>#NUM!</v>
      </c>
      <c r="R88" s="191">
        <f t="shared" si="14"/>
        <v>0</v>
      </c>
      <c r="S88" s="313" t="e">
        <f>VLOOKUP(Tablo_MonitoringTable[[#This Row],[Indicators Numbering (can be hidden)]],Data_collection_table,17,FALSE)</f>
        <v>#NUM!</v>
      </c>
      <c r="T88" s="535" t="e">
        <f>VLOOKUP(Tablo_MonitoringTable[[#This Row],[Indicators Numbering (can be hidden)]],Data_collection_table,18,FALSE)</f>
        <v>#NUM!</v>
      </c>
      <c r="U88" s="190">
        <f t="shared" si="15"/>
        <v>0</v>
      </c>
      <c r="V88" s="536" t="e">
        <f>VLOOKUP(Tablo_MonitoringTable[[#This Row],[Indicators Numbering (can be hidden)]],Data_collection_table,19,FALSE)</f>
        <v>#NUM!</v>
      </c>
      <c r="W88" s="535" t="e">
        <f>VLOOKUP(Tablo_MonitoringTable[[#This Row],[Indicators Numbering (can be hidden)]],Data_collection_table,20,FALSE)</f>
        <v>#NUM!</v>
      </c>
      <c r="X88" s="190">
        <f t="shared" si="16"/>
        <v>0</v>
      </c>
      <c r="Y88" s="536" t="e">
        <f>VLOOKUP(Tablo_MonitoringTable[[#This Row],[Indicators Numbering (can be hidden)]],Data_collection_table,21,FALSE)</f>
        <v>#NUM!</v>
      </c>
      <c r="Z88" s="535" t="e">
        <f>VLOOKUP(Tablo_MonitoringTable[[#This Row],[Indicators Numbering (can be hidden)]],Data_collection_table,22,FALSE)</f>
        <v>#NUM!</v>
      </c>
      <c r="AA88" s="205">
        <f t="shared" si="17"/>
        <v>0</v>
      </c>
      <c r="AB88" s="536" t="e">
        <f>VLOOKUP(Tablo_MonitoringTable[[#This Row],[Indicators Numbering (can be hidden)]],Data_collection_table,23,FALSE)</f>
        <v>#NUM!</v>
      </c>
    </row>
    <row r="89" spans="1:28">
      <c r="A89" s="531" t="e">
        <f>VLOOKUP(B89,FillHome_OO[],2,FALSE)</f>
        <v>#NUM!</v>
      </c>
      <c r="B89" s="531" t="e">
        <f>VLOOKUP(Tablo_MonitoringTable[[#This Row],[Indicators Numbering (can be hidden)]],IndicNumbering[],4,FALSE)</f>
        <v>#NUM!</v>
      </c>
      <c r="C89" s="561"/>
      <c r="D89" s="532" t="e">
        <f t="array" ref="D89">INDEX(CO_indicators_list[], SMALL(IF(CO_Indic_List='1_Entry_Table'!$B$16,ROW(CO_Indic_List)-7),ROWS(D$6:D89)),8)</f>
        <v>#NUM!</v>
      </c>
      <c r="E89" s="531" t="e">
        <f t="array" ref="E89">INDEX(CO_indicators_list[], SMALL(IF(CO_Indic_List='1_Entry_Table'!$B$16,ROW(CO_Indic_List)-7),ROWS(E$6:E89)),3)</f>
        <v>#NUM!</v>
      </c>
      <c r="F89" s="304"/>
      <c r="G89" s="305"/>
      <c r="H89" s="533" t="e">
        <f>VLOOKUP(Tablo_MonitoringTable[[#This Row],[Indicators Numbering (can be hidden)]],Data_collection_table,8,FALSE)</f>
        <v>#NUM!</v>
      </c>
      <c r="I89" s="534" t="e">
        <f>VLOOKUP(Tablo_MonitoringTable[[#This Row],[Indicators Numbering (can be hidden)]],Data_collection_table,10,FALSE)</f>
        <v>#NUM!</v>
      </c>
      <c r="J89" s="202" t="e">
        <f>VLOOKUP(Tablo_MonitoringTable[[#This Row],[Indicators Numbering (can be hidden)]],Data_collection_table,11,FALSE)</f>
        <v>#NUM!</v>
      </c>
      <c r="K89" s="313" t="e">
        <f>VLOOKUP(Tablo_MonitoringTable[[#This Row],[Indicators Numbering (can be hidden)]],Data_collection_table,12,FALSE)</f>
        <v>#NUM!</v>
      </c>
      <c r="L89" s="191">
        <f t="shared" si="12"/>
        <v>0</v>
      </c>
      <c r="M89" s="313" t="e">
        <f>VLOOKUP(Tablo_MonitoringTable[[#This Row],[Indicators Numbering (can be hidden)]],Data_collection_table,13,FALSE)</f>
        <v>#NUM!</v>
      </c>
      <c r="N89" s="313" t="e">
        <f>VLOOKUP(Tablo_MonitoringTable[[#This Row],[Indicators Numbering (can be hidden)]],Data_collection_table,14,FALSE)</f>
        <v>#NUM!</v>
      </c>
      <c r="O89" s="191">
        <f t="shared" si="13"/>
        <v>0</v>
      </c>
      <c r="P89" s="313" t="e">
        <f>VLOOKUP(Tablo_MonitoringTable[[#This Row],[Indicators Numbering (can be hidden)]],Data_collection_table,15,FALSE)</f>
        <v>#NUM!</v>
      </c>
      <c r="Q89" s="313" t="e">
        <f>VLOOKUP(Tablo_MonitoringTable[[#This Row],[Indicators Numbering (can be hidden)]],Data_collection_table,16,FALSE)</f>
        <v>#NUM!</v>
      </c>
      <c r="R89" s="191">
        <f t="shared" si="14"/>
        <v>0</v>
      </c>
      <c r="S89" s="313" t="e">
        <f>VLOOKUP(Tablo_MonitoringTable[[#This Row],[Indicators Numbering (can be hidden)]],Data_collection_table,17,FALSE)</f>
        <v>#NUM!</v>
      </c>
      <c r="T89" s="535" t="e">
        <f>VLOOKUP(Tablo_MonitoringTable[[#This Row],[Indicators Numbering (can be hidden)]],Data_collection_table,18,FALSE)</f>
        <v>#NUM!</v>
      </c>
      <c r="U89" s="190">
        <f t="shared" si="15"/>
        <v>0</v>
      </c>
      <c r="V89" s="536" t="e">
        <f>VLOOKUP(Tablo_MonitoringTable[[#This Row],[Indicators Numbering (can be hidden)]],Data_collection_table,19,FALSE)</f>
        <v>#NUM!</v>
      </c>
      <c r="W89" s="535" t="e">
        <f>VLOOKUP(Tablo_MonitoringTable[[#This Row],[Indicators Numbering (can be hidden)]],Data_collection_table,20,FALSE)</f>
        <v>#NUM!</v>
      </c>
      <c r="X89" s="190">
        <f t="shared" si="16"/>
        <v>0</v>
      </c>
      <c r="Y89" s="536" t="e">
        <f>VLOOKUP(Tablo_MonitoringTable[[#This Row],[Indicators Numbering (can be hidden)]],Data_collection_table,21,FALSE)</f>
        <v>#NUM!</v>
      </c>
      <c r="Z89" s="535" t="e">
        <f>VLOOKUP(Tablo_MonitoringTable[[#This Row],[Indicators Numbering (can be hidden)]],Data_collection_table,22,FALSE)</f>
        <v>#NUM!</v>
      </c>
      <c r="AA89" s="205">
        <f t="shared" si="17"/>
        <v>0</v>
      </c>
      <c r="AB89" s="536" t="e">
        <f>VLOOKUP(Tablo_MonitoringTable[[#This Row],[Indicators Numbering (can be hidden)]],Data_collection_table,23,FALSE)</f>
        <v>#NUM!</v>
      </c>
    </row>
    <row r="90" spans="1:28">
      <c r="A90" s="531" t="e">
        <f>VLOOKUP(B90,FillHome_OO[],2,FALSE)</f>
        <v>#NUM!</v>
      </c>
      <c r="B90" s="531" t="e">
        <f>VLOOKUP(Tablo_MonitoringTable[[#This Row],[Indicators Numbering (can be hidden)]],IndicNumbering[],4,FALSE)</f>
        <v>#NUM!</v>
      </c>
      <c r="C90" s="561"/>
      <c r="D90" s="532" t="e">
        <f t="array" ref="D90">INDEX(CO_indicators_list[], SMALL(IF(CO_Indic_List='1_Entry_Table'!$B$16,ROW(CO_Indic_List)-7),ROWS(D$6:D90)),8)</f>
        <v>#NUM!</v>
      </c>
      <c r="E90" s="531" t="e">
        <f t="array" ref="E90">INDEX(CO_indicators_list[], SMALL(IF(CO_Indic_List='1_Entry_Table'!$B$16,ROW(CO_Indic_List)-7),ROWS(E$6:E90)),3)</f>
        <v>#NUM!</v>
      </c>
      <c r="F90" s="304"/>
      <c r="G90" s="305"/>
      <c r="H90" s="533" t="e">
        <f>VLOOKUP(Tablo_MonitoringTable[[#This Row],[Indicators Numbering (can be hidden)]],Data_collection_table,8,FALSE)</f>
        <v>#NUM!</v>
      </c>
      <c r="I90" s="534" t="e">
        <f>VLOOKUP(Tablo_MonitoringTable[[#This Row],[Indicators Numbering (can be hidden)]],Data_collection_table,10,FALSE)</f>
        <v>#NUM!</v>
      </c>
      <c r="J90" s="202" t="e">
        <f>VLOOKUP(Tablo_MonitoringTable[[#This Row],[Indicators Numbering (can be hidden)]],Data_collection_table,11,FALSE)</f>
        <v>#NUM!</v>
      </c>
      <c r="K90" s="313" t="e">
        <f>VLOOKUP(Tablo_MonitoringTable[[#This Row],[Indicators Numbering (can be hidden)]],Data_collection_table,12,FALSE)</f>
        <v>#NUM!</v>
      </c>
      <c r="L90" s="191">
        <f t="shared" si="12"/>
        <v>0</v>
      </c>
      <c r="M90" s="313" t="e">
        <f>VLOOKUP(Tablo_MonitoringTable[[#This Row],[Indicators Numbering (can be hidden)]],Data_collection_table,13,FALSE)</f>
        <v>#NUM!</v>
      </c>
      <c r="N90" s="313" t="e">
        <f>VLOOKUP(Tablo_MonitoringTable[[#This Row],[Indicators Numbering (can be hidden)]],Data_collection_table,14,FALSE)</f>
        <v>#NUM!</v>
      </c>
      <c r="O90" s="191">
        <f t="shared" si="13"/>
        <v>0</v>
      </c>
      <c r="P90" s="313" t="e">
        <f>VLOOKUP(Tablo_MonitoringTable[[#This Row],[Indicators Numbering (can be hidden)]],Data_collection_table,15,FALSE)</f>
        <v>#NUM!</v>
      </c>
      <c r="Q90" s="313" t="e">
        <f>VLOOKUP(Tablo_MonitoringTable[[#This Row],[Indicators Numbering (can be hidden)]],Data_collection_table,16,FALSE)</f>
        <v>#NUM!</v>
      </c>
      <c r="R90" s="191">
        <f t="shared" si="14"/>
        <v>0</v>
      </c>
      <c r="S90" s="313" t="e">
        <f>VLOOKUP(Tablo_MonitoringTable[[#This Row],[Indicators Numbering (can be hidden)]],Data_collection_table,17,FALSE)</f>
        <v>#NUM!</v>
      </c>
      <c r="T90" s="535" t="e">
        <f>VLOOKUP(Tablo_MonitoringTable[[#This Row],[Indicators Numbering (can be hidden)]],Data_collection_table,18,FALSE)</f>
        <v>#NUM!</v>
      </c>
      <c r="U90" s="190">
        <f t="shared" si="15"/>
        <v>0</v>
      </c>
      <c r="V90" s="536" t="e">
        <f>VLOOKUP(Tablo_MonitoringTable[[#This Row],[Indicators Numbering (can be hidden)]],Data_collection_table,19,FALSE)</f>
        <v>#NUM!</v>
      </c>
      <c r="W90" s="535" t="e">
        <f>VLOOKUP(Tablo_MonitoringTable[[#This Row],[Indicators Numbering (can be hidden)]],Data_collection_table,20,FALSE)</f>
        <v>#NUM!</v>
      </c>
      <c r="X90" s="190">
        <f t="shared" si="16"/>
        <v>0</v>
      </c>
      <c r="Y90" s="536" t="e">
        <f>VLOOKUP(Tablo_MonitoringTable[[#This Row],[Indicators Numbering (can be hidden)]],Data_collection_table,21,FALSE)</f>
        <v>#NUM!</v>
      </c>
      <c r="Z90" s="535" t="e">
        <f>VLOOKUP(Tablo_MonitoringTable[[#This Row],[Indicators Numbering (can be hidden)]],Data_collection_table,22,FALSE)</f>
        <v>#NUM!</v>
      </c>
      <c r="AA90" s="205">
        <f t="shared" si="17"/>
        <v>0</v>
      </c>
      <c r="AB90" s="536" t="e">
        <f>VLOOKUP(Tablo_MonitoringTable[[#This Row],[Indicators Numbering (can be hidden)]],Data_collection_table,23,FALSE)</f>
        <v>#NUM!</v>
      </c>
    </row>
    <row r="91" spans="1:28">
      <c r="A91" s="531" t="e">
        <f>VLOOKUP(B91,FillHome_OO[],2,FALSE)</f>
        <v>#NUM!</v>
      </c>
      <c r="B91" s="531" t="e">
        <f>VLOOKUP(Tablo_MonitoringTable[[#This Row],[Indicators Numbering (can be hidden)]],IndicNumbering[],4,FALSE)</f>
        <v>#NUM!</v>
      </c>
      <c r="C91" s="561"/>
      <c r="D91" s="532" t="e">
        <f t="array" ref="D91">INDEX(CO_indicators_list[], SMALL(IF(CO_Indic_List='1_Entry_Table'!$B$16,ROW(CO_Indic_List)-7),ROWS(D$6:D91)),8)</f>
        <v>#NUM!</v>
      </c>
      <c r="E91" s="531" t="e">
        <f t="array" ref="E91">INDEX(CO_indicators_list[], SMALL(IF(CO_Indic_List='1_Entry_Table'!$B$16,ROW(CO_Indic_List)-7),ROWS(E$6:E91)),3)</f>
        <v>#NUM!</v>
      </c>
      <c r="F91" s="304"/>
      <c r="G91" s="305"/>
      <c r="H91" s="533" t="e">
        <f>VLOOKUP(Tablo_MonitoringTable[[#This Row],[Indicators Numbering (can be hidden)]],Data_collection_table,8,FALSE)</f>
        <v>#NUM!</v>
      </c>
      <c r="I91" s="534" t="e">
        <f>VLOOKUP(Tablo_MonitoringTable[[#This Row],[Indicators Numbering (can be hidden)]],Data_collection_table,10,FALSE)</f>
        <v>#NUM!</v>
      </c>
      <c r="J91" s="202" t="e">
        <f>VLOOKUP(Tablo_MonitoringTable[[#This Row],[Indicators Numbering (can be hidden)]],Data_collection_table,11,FALSE)</f>
        <v>#NUM!</v>
      </c>
      <c r="K91" s="313" t="e">
        <f>VLOOKUP(Tablo_MonitoringTable[[#This Row],[Indicators Numbering (can be hidden)]],Data_collection_table,12,FALSE)</f>
        <v>#NUM!</v>
      </c>
      <c r="L91" s="191">
        <f t="shared" si="12"/>
        <v>0</v>
      </c>
      <c r="M91" s="313" t="e">
        <f>VLOOKUP(Tablo_MonitoringTable[[#This Row],[Indicators Numbering (can be hidden)]],Data_collection_table,13,FALSE)</f>
        <v>#NUM!</v>
      </c>
      <c r="N91" s="313" t="e">
        <f>VLOOKUP(Tablo_MonitoringTable[[#This Row],[Indicators Numbering (can be hidden)]],Data_collection_table,14,FALSE)</f>
        <v>#NUM!</v>
      </c>
      <c r="O91" s="191">
        <f t="shared" si="13"/>
        <v>0</v>
      </c>
      <c r="P91" s="313" t="e">
        <f>VLOOKUP(Tablo_MonitoringTable[[#This Row],[Indicators Numbering (can be hidden)]],Data_collection_table,15,FALSE)</f>
        <v>#NUM!</v>
      </c>
      <c r="Q91" s="313" t="e">
        <f>VLOOKUP(Tablo_MonitoringTable[[#This Row],[Indicators Numbering (can be hidden)]],Data_collection_table,16,FALSE)</f>
        <v>#NUM!</v>
      </c>
      <c r="R91" s="191">
        <f t="shared" si="14"/>
        <v>0</v>
      </c>
      <c r="S91" s="313" t="e">
        <f>VLOOKUP(Tablo_MonitoringTable[[#This Row],[Indicators Numbering (can be hidden)]],Data_collection_table,17,FALSE)</f>
        <v>#NUM!</v>
      </c>
      <c r="T91" s="535" t="e">
        <f>VLOOKUP(Tablo_MonitoringTable[[#This Row],[Indicators Numbering (can be hidden)]],Data_collection_table,18,FALSE)</f>
        <v>#NUM!</v>
      </c>
      <c r="U91" s="190">
        <f t="shared" si="15"/>
        <v>0</v>
      </c>
      <c r="V91" s="536" t="e">
        <f>VLOOKUP(Tablo_MonitoringTable[[#This Row],[Indicators Numbering (can be hidden)]],Data_collection_table,19,FALSE)</f>
        <v>#NUM!</v>
      </c>
      <c r="W91" s="535" t="e">
        <f>VLOOKUP(Tablo_MonitoringTable[[#This Row],[Indicators Numbering (can be hidden)]],Data_collection_table,20,FALSE)</f>
        <v>#NUM!</v>
      </c>
      <c r="X91" s="190">
        <f t="shared" si="16"/>
        <v>0</v>
      </c>
      <c r="Y91" s="536" t="e">
        <f>VLOOKUP(Tablo_MonitoringTable[[#This Row],[Indicators Numbering (can be hidden)]],Data_collection_table,21,FALSE)</f>
        <v>#NUM!</v>
      </c>
      <c r="Z91" s="535" t="e">
        <f>VLOOKUP(Tablo_MonitoringTable[[#This Row],[Indicators Numbering (can be hidden)]],Data_collection_table,22,FALSE)</f>
        <v>#NUM!</v>
      </c>
      <c r="AA91" s="205">
        <f t="shared" si="17"/>
        <v>0</v>
      </c>
      <c r="AB91" s="536" t="e">
        <f>VLOOKUP(Tablo_MonitoringTable[[#This Row],[Indicators Numbering (can be hidden)]],Data_collection_table,23,FALSE)</f>
        <v>#NUM!</v>
      </c>
    </row>
    <row r="92" spans="1:28">
      <c r="A92" s="531" t="e">
        <f>VLOOKUP(B92,FillHome_OO[],2,FALSE)</f>
        <v>#NUM!</v>
      </c>
      <c r="B92" s="531" t="e">
        <f>VLOOKUP(Tablo_MonitoringTable[[#This Row],[Indicators Numbering (can be hidden)]],IndicNumbering[],4,FALSE)</f>
        <v>#NUM!</v>
      </c>
      <c r="C92" s="561"/>
      <c r="D92" s="532" t="e">
        <f t="array" ref="D92">INDEX(CO_indicators_list[], SMALL(IF(CO_Indic_List='1_Entry_Table'!$B$16,ROW(CO_Indic_List)-7),ROWS(D$6:D92)),8)</f>
        <v>#NUM!</v>
      </c>
      <c r="E92" s="531" t="e">
        <f t="array" ref="E92">INDEX(CO_indicators_list[], SMALL(IF(CO_Indic_List='1_Entry_Table'!$B$16,ROW(CO_Indic_List)-7),ROWS(E$6:E92)),3)</f>
        <v>#NUM!</v>
      </c>
      <c r="F92" s="304"/>
      <c r="G92" s="305"/>
      <c r="H92" s="533" t="e">
        <f>VLOOKUP(Tablo_MonitoringTable[[#This Row],[Indicators Numbering (can be hidden)]],Data_collection_table,8,FALSE)</f>
        <v>#NUM!</v>
      </c>
      <c r="I92" s="534" t="e">
        <f>VLOOKUP(Tablo_MonitoringTable[[#This Row],[Indicators Numbering (can be hidden)]],Data_collection_table,10,FALSE)</f>
        <v>#NUM!</v>
      </c>
      <c r="J92" s="202" t="e">
        <f>VLOOKUP(Tablo_MonitoringTable[[#This Row],[Indicators Numbering (can be hidden)]],Data_collection_table,11,FALSE)</f>
        <v>#NUM!</v>
      </c>
      <c r="K92" s="313" t="e">
        <f>VLOOKUP(Tablo_MonitoringTable[[#This Row],[Indicators Numbering (can be hidden)]],Data_collection_table,12,FALSE)</f>
        <v>#NUM!</v>
      </c>
      <c r="L92" s="191">
        <f t="shared" si="12"/>
        <v>0</v>
      </c>
      <c r="M92" s="313" t="e">
        <f>VLOOKUP(Tablo_MonitoringTable[[#This Row],[Indicators Numbering (can be hidden)]],Data_collection_table,13,FALSE)</f>
        <v>#NUM!</v>
      </c>
      <c r="N92" s="313" t="e">
        <f>VLOOKUP(Tablo_MonitoringTable[[#This Row],[Indicators Numbering (can be hidden)]],Data_collection_table,14,FALSE)</f>
        <v>#NUM!</v>
      </c>
      <c r="O92" s="191">
        <f t="shared" si="13"/>
        <v>0</v>
      </c>
      <c r="P92" s="313" t="e">
        <f>VLOOKUP(Tablo_MonitoringTable[[#This Row],[Indicators Numbering (can be hidden)]],Data_collection_table,15,FALSE)</f>
        <v>#NUM!</v>
      </c>
      <c r="Q92" s="313" t="e">
        <f>VLOOKUP(Tablo_MonitoringTable[[#This Row],[Indicators Numbering (can be hidden)]],Data_collection_table,16,FALSE)</f>
        <v>#NUM!</v>
      </c>
      <c r="R92" s="191">
        <f t="shared" si="14"/>
        <v>0</v>
      </c>
      <c r="S92" s="313" t="e">
        <f>VLOOKUP(Tablo_MonitoringTable[[#This Row],[Indicators Numbering (can be hidden)]],Data_collection_table,17,FALSE)</f>
        <v>#NUM!</v>
      </c>
      <c r="T92" s="535" t="e">
        <f>VLOOKUP(Tablo_MonitoringTable[[#This Row],[Indicators Numbering (can be hidden)]],Data_collection_table,18,FALSE)</f>
        <v>#NUM!</v>
      </c>
      <c r="U92" s="190">
        <f t="shared" si="15"/>
        <v>0</v>
      </c>
      <c r="V92" s="536" t="e">
        <f>VLOOKUP(Tablo_MonitoringTable[[#This Row],[Indicators Numbering (can be hidden)]],Data_collection_table,19,FALSE)</f>
        <v>#NUM!</v>
      </c>
      <c r="W92" s="535" t="e">
        <f>VLOOKUP(Tablo_MonitoringTable[[#This Row],[Indicators Numbering (can be hidden)]],Data_collection_table,20,FALSE)</f>
        <v>#NUM!</v>
      </c>
      <c r="X92" s="190">
        <f t="shared" si="16"/>
        <v>0</v>
      </c>
      <c r="Y92" s="536" t="e">
        <f>VLOOKUP(Tablo_MonitoringTable[[#This Row],[Indicators Numbering (can be hidden)]],Data_collection_table,21,FALSE)</f>
        <v>#NUM!</v>
      </c>
      <c r="Z92" s="535" t="e">
        <f>VLOOKUP(Tablo_MonitoringTable[[#This Row],[Indicators Numbering (can be hidden)]],Data_collection_table,22,FALSE)</f>
        <v>#NUM!</v>
      </c>
      <c r="AA92" s="205">
        <f t="shared" si="17"/>
        <v>0</v>
      </c>
      <c r="AB92" s="536" t="e">
        <f>VLOOKUP(Tablo_MonitoringTable[[#This Row],[Indicators Numbering (can be hidden)]],Data_collection_table,23,FALSE)</f>
        <v>#NUM!</v>
      </c>
    </row>
    <row r="93" spans="1:28">
      <c r="A93" s="531" t="e">
        <f>VLOOKUP(B93,FillHome_OO[],2,FALSE)</f>
        <v>#NUM!</v>
      </c>
      <c r="B93" s="531" t="e">
        <f>VLOOKUP(Tablo_MonitoringTable[[#This Row],[Indicators Numbering (can be hidden)]],IndicNumbering[],4,FALSE)</f>
        <v>#NUM!</v>
      </c>
      <c r="C93" s="561"/>
      <c r="D93" s="532" t="e">
        <f t="array" ref="D93">INDEX(CO_indicators_list[], SMALL(IF(CO_Indic_List='1_Entry_Table'!$B$16,ROW(CO_Indic_List)-7),ROWS(D$6:D93)),8)</f>
        <v>#NUM!</v>
      </c>
      <c r="E93" s="531" t="e">
        <f t="array" ref="E93">INDEX(CO_indicators_list[], SMALL(IF(CO_Indic_List='1_Entry_Table'!$B$16,ROW(CO_Indic_List)-7),ROWS(E$6:E93)),3)</f>
        <v>#NUM!</v>
      </c>
      <c r="F93" s="304"/>
      <c r="G93" s="305"/>
      <c r="H93" s="533" t="e">
        <f>VLOOKUP(Tablo_MonitoringTable[[#This Row],[Indicators Numbering (can be hidden)]],Data_collection_table,8,FALSE)</f>
        <v>#NUM!</v>
      </c>
      <c r="I93" s="534" t="e">
        <f>VLOOKUP(Tablo_MonitoringTable[[#This Row],[Indicators Numbering (can be hidden)]],Data_collection_table,10,FALSE)</f>
        <v>#NUM!</v>
      </c>
      <c r="J93" s="202" t="e">
        <f>VLOOKUP(Tablo_MonitoringTable[[#This Row],[Indicators Numbering (can be hidden)]],Data_collection_table,11,FALSE)</f>
        <v>#NUM!</v>
      </c>
      <c r="K93" s="313" t="e">
        <f>VLOOKUP(Tablo_MonitoringTable[[#This Row],[Indicators Numbering (can be hidden)]],Data_collection_table,12,FALSE)</f>
        <v>#NUM!</v>
      </c>
      <c r="L93" s="191">
        <f t="shared" si="12"/>
        <v>0</v>
      </c>
      <c r="M93" s="313" t="e">
        <f>VLOOKUP(Tablo_MonitoringTable[[#This Row],[Indicators Numbering (can be hidden)]],Data_collection_table,13,FALSE)</f>
        <v>#NUM!</v>
      </c>
      <c r="N93" s="313" t="e">
        <f>VLOOKUP(Tablo_MonitoringTable[[#This Row],[Indicators Numbering (can be hidden)]],Data_collection_table,14,FALSE)</f>
        <v>#NUM!</v>
      </c>
      <c r="O93" s="191">
        <f t="shared" si="13"/>
        <v>0</v>
      </c>
      <c r="P93" s="313" t="e">
        <f>VLOOKUP(Tablo_MonitoringTable[[#This Row],[Indicators Numbering (can be hidden)]],Data_collection_table,15,FALSE)</f>
        <v>#NUM!</v>
      </c>
      <c r="Q93" s="313" t="e">
        <f>VLOOKUP(Tablo_MonitoringTable[[#This Row],[Indicators Numbering (can be hidden)]],Data_collection_table,16,FALSE)</f>
        <v>#NUM!</v>
      </c>
      <c r="R93" s="191">
        <f t="shared" si="14"/>
        <v>0</v>
      </c>
      <c r="S93" s="313" t="e">
        <f>VLOOKUP(Tablo_MonitoringTable[[#This Row],[Indicators Numbering (can be hidden)]],Data_collection_table,17,FALSE)</f>
        <v>#NUM!</v>
      </c>
      <c r="T93" s="535" t="e">
        <f>VLOOKUP(Tablo_MonitoringTable[[#This Row],[Indicators Numbering (can be hidden)]],Data_collection_table,18,FALSE)</f>
        <v>#NUM!</v>
      </c>
      <c r="U93" s="190">
        <f t="shared" si="15"/>
        <v>0</v>
      </c>
      <c r="V93" s="536" t="e">
        <f>VLOOKUP(Tablo_MonitoringTable[[#This Row],[Indicators Numbering (can be hidden)]],Data_collection_table,19,FALSE)</f>
        <v>#NUM!</v>
      </c>
      <c r="W93" s="535" t="e">
        <f>VLOOKUP(Tablo_MonitoringTable[[#This Row],[Indicators Numbering (can be hidden)]],Data_collection_table,20,FALSE)</f>
        <v>#NUM!</v>
      </c>
      <c r="X93" s="190">
        <f t="shared" si="16"/>
        <v>0</v>
      </c>
      <c r="Y93" s="536" t="e">
        <f>VLOOKUP(Tablo_MonitoringTable[[#This Row],[Indicators Numbering (can be hidden)]],Data_collection_table,21,FALSE)</f>
        <v>#NUM!</v>
      </c>
      <c r="Z93" s="535" t="e">
        <f>VLOOKUP(Tablo_MonitoringTable[[#This Row],[Indicators Numbering (can be hidden)]],Data_collection_table,22,FALSE)</f>
        <v>#NUM!</v>
      </c>
      <c r="AA93" s="205">
        <f t="shared" si="17"/>
        <v>0</v>
      </c>
      <c r="AB93" s="536" t="e">
        <f>VLOOKUP(Tablo_MonitoringTable[[#This Row],[Indicators Numbering (can be hidden)]],Data_collection_table,23,FALSE)</f>
        <v>#NUM!</v>
      </c>
    </row>
    <row r="94" spans="1:28">
      <c r="A94" s="531" t="e">
        <f>VLOOKUP(B94,FillHome_OO[],2,FALSE)</f>
        <v>#NUM!</v>
      </c>
      <c r="B94" s="531" t="e">
        <f>VLOOKUP(Tablo_MonitoringTable[[#This Row],[Indicators Numbering (can be hidden)]],IndicNumbering[],4,FALSE)</f>
        <v>#NUM!</v>
      </c>
      <c r="C94" s="561"/>
      <c r="D94" s="532" t="e">
        <f t="array" ref="D94">INDEX(CO_indicators_list[], SMALL(IF(CO_Indic_List='1_Entry_Table'!$B$16,ROW(CO_Indic_List)-7),ROWS(D$6:D94)),8)</f>
        <v>#NUM!</v>
      </c>
      <c r="E94" s="531" t="e">
        <f t="array" ref="E94">INDEX(CO_indicators_list[], SMALL(IF(CO_Indic_List='1_Entry_Table'!$B$16,ROW(CO_Indic_List)-7),ROWS(E$6:E94)),3)</f>
        <v>#NUM!</v>
      </c>
      <c r="F94" s="304"/>
      <c r="G94" s="305"/>
      <c r="H94" s="533" t="e">
        <f>VLOOKUP(Tablo_MonitoringTable[[#This Row],[Indicators Numbering (can be hidden)]],Data_collection_table,8,FALSE)</f>
        <v>#NUM!</v>
      </c>
      <c r="I94" s="534" t="e">
        <f>VLOOKUP(Tablo_MonitoringTable[[#This Row],[Indicators Numbering (can be hidden)]],Data_collection_table,10,FALSE)</f>
        <v>#NUM!</v>
      </c>
      <c r="J94" s="202" t="e">
        <f>VLOOKUP(Tablo_MonitoringTable[[#This Row],[Indicators Numbering (can be hidden)]],Data_collection_table,11,FALSE)</f>
        <v>#NUM!</v>
      </c>
      <c r="K94" s="313" t="e">
        <f>VLOOKUP(Tablo_MonitoringTable[[#This Row],[Indicators Numbering (can be hidden)]],Data_collection_table,12,FALSE)</f>
        <v>#NUM!</v>
      </c>
      <c r="L94" s="191">
        <f t="shared" si="12"/>
        <v>0</v>
      </c>
      <c r="M94" s="313" t="e">
        <f>VLOOKUP(Tablo_MonitoringTable[[#This Row],[Indicators Numbering (can be hidden)]],Data_collection_table,13,FALSE)</f>
        <v>#NUM!</v>
      </c>
      <c r="N94" s="313" t="e">
        <f>VLOOKUP(Tablo_MonitoringTable[[#This Row],[Indicators Numbering (can be hidden)]],Data_collection_table,14,FALSE)</f>
        <v>#NUM!</v>
      </c>
      <c r="O94" s="191">
        <f t="shared" si="13"/>
        <v>0</v>
      </c>
      <c r="P94" s="313" t="e">
        <f>VLOOKUP(Tablo_MonitoringTable[[#This Row],[Indicators Numbering (can be hidden)]],Data_collection_table,15,FALSE)</f>
        <v>#NUM!</v>
      </c>
      <c r="Q94" s="313" t="e">
        <f>VLOOKUP(Tablo_MonitoringTable[[#This Row],[Indicators Numbering (can be hidden)]],Data_collection_table,16,FALSE)</f>
        <v>#NUM!</v>
      </c>
      <c r="R94" s="191">
        <f t="shared" si="14"/>
        <v>0</v>
      </c>
      <c r="S94" s="313" t="e">
        <f>VLOOKUP(Tablo_MonitoringTable[[#This Row],[Indicators Numbering (can be hidden)]],Data_collection_table,17,FALSE)</f>
        <v>#NUM!</v>
      </c>
      <c r="T94" s="535" t="e">
        <f>VLOOKUP(Tablo_MonitoringTable[[#This Row],[Indicators Numbering (can be hidden)]],Data_collection_table,18,FALSE)</f>
        <v>#NUM!</v>
      </c>
      <c r="U94" s="190">
        <f t="shared" si="15"/>
        <v>0</v>
      </c>
      <c r="V94" s="536" t="e">
        <f>VLOOKUP(Tablo_MonitoringTable[[#This Row],[Indicators Numbering (can be hidden)]],Data_collection_table,19,FALSE)</f>
        <v>#NUM!</v>
      </c>
      <c r="W94" s="535" t="e">
        <f>VLOOKUP(Tablo_MonitoringTable[[#This Row],[Indicators Numbering (can be hidden)]],Data_collection_table,20,FALSE)</f>
        <v>#NUM!</v>
      </c>
      <c r="X94" s="190">
        <f t="shared" si="16"/>
        <v>0</v>
      </c>
      <c r="Y94" s="536" t="e">
        <f>VLOOKUP(Tablo_MonitoringTable[[#This Row],[Indicators Numbering (can be hidden)]],Data_collection_table,21,FALSE)</f>
        <v>#NUM!</v>
      </c>
      <c r="Z94" s="535" t="e">
        <f>VLOOKUP(Tablo_MonitoringTable[[#This Row],[Indicators Numbering (can be hidden)]],Data_collection_table,22,FALSE)</f>
        <v>#NUM!</v>
      </c>
      <c r="AA94" s="205">
        <f t="shared" si="17"/>
        <v>0</v>
      </c>
      <c r="AB94" s="536" t="e">
        <f>VLOOKUP(Tablo_MonitoringTable[[#This Row],[Indicators Numbering (can be hidden)]],Data_collection_table,23,FALSE)</f>
        <v>#NUM!</v>
      </c>
    </row>
    <row r="95" spans="1:28">
      <c r="A95" s="531" t="e">
        <f>VLOOKUP(B95,FillHome_OO[],2,FALSE)</f>
        <v>#NUM!</v>
      </c>
      <c r="B95" s="531" t="e">
        <f>VLOOKUP(Tablo_MonitoringTable[[#This Row],[Indicators Numbering (can be hidden)]],IndicNumbering[],4,FALSE)</f>
        <v>#NUM!</v>
      </c>
      <c r="C95" s="561"/>
      <c r="D95" s="532" t="e">
        <f t="array" ref="D95">INDEX(CO_indicators_list[], SMALL(IF(CO_Indic_List='1_Entry_Table'!$B$16,ROW(CO_Indic_List)-7),ROWS(D$6:D95)),8)</f>
        <v>#NUM!</v>
      </c>
      <c r="E95" s="531" t="e">
        <f t="array" ref="E95">INDEX(CO_indicators_list[], SMALL(IF(CO_Indic_List='1_Entry_Table'!$B$16,ROW(CO_Indic_List)-7),ROWS(E$6:E95)),3)</f>
        <v>#NUM!</v>
      </c>
      <c r="F95" s="304"/>
      <c r="G95" s="305"/>
      <c r="H95" s="533" t="e">
        <f>VLOOKUP(Tablo_MonitoringTable[[#This Row],[Indicators Numbering (can be hidden)]],Data_collection_table,8,FALSE)</f>
        <v>#NUM!</v>
      </c>
      <c r="I95" s="534" t="e">
        <f>VLOOKUP(Tablo_MonitoringTable[[#This Row],[Indicators Numbering (can be hidden)]],Data_collection_table,10,FALSE)</f>
        <v>#NUM!</v>
      </c>
      <c r="J95" s="202" t="e">
        <f>VLOOKUP(Tablo_MonitoringTable[[#This Row],[Indicators Numbering (can be hidden)]],Data_collection_table,11,FALSE)</f>
        <v>#NUM!</v>
      </c>
      <c r="K95" s="313" t="e">
        <f>VLOOKUP(Tablo_MonitoringTable[[#This Row],[Indicators Numbering (can be hidden)]],Data_collection_table,12,FALSE)</f>
        <v>#NUM!</v>
      </c>
      <c r="L95" s="191">
        <f t="shared" si="12"/>
        <v>0</v>
      </c>
      <c r="M95" s="313" t="e">
        <f>VLOOKUP(Tablo_MonitoringTable[[#This Row],[Indicators Numbering (can be hidden)]],Data_collection_table,13,FALSE)</f>
        <v>#NUM!</v>
      </c>
      <c r="N95" s="313" t="e">
        <f>VLOOKUP(Tablo_MonitoringTable[[#This Row],[Indicators Numbering (can be hidden)]],Data_collection_table,14,FALSE)</f>
        <v>#NUM!</v>
      </c>
      <c r="O95" s="191">
        <f t="shared" si="13"/>
        <v>0</v>
      </c>
      <c r="P95" s="313" t="e">
        <f>VLOOKUP(Tablo_MonitoringTable[[#This Row],[Indicators Numbering (can be hidden)]],Data_collection_table,15,FALSE)</f>
        <v>#NUM!</v>
      </c>
      <c r="Q95" s="313" t="e">
        <f>VLOOKUP(Tablo_MonitoringTable[[#This Row],[Indicators Numbering (can be hidden)]],Data_collection_table,16,FALSE)</f>
        <v>#NUM!</v>
      </c>
      <c r="R95" s="191">
        <f t="shared" si="14"/>
        <v>0</v>
      </c>
      <c r="S95" s="313" t="e">
        <f>VLOOKUP(Tablo_MonitoringTable[[#This Row],[Indicators Numbering (can be hidden)]],Data_collection_table,17,FALSE)</f>
        <v>#NUM!</v>
      </c>
      <c r="T95" s="535" t="e">
        <f>VLOOKUP(Tablo_MonitoringTable[[#This Row],[Indicators Numbering (can be hidden)]],Data_collection_table,18,FALSE)</f>
        <v>#NUM!</v>
      </c>
      <c r="U95" s="190">
        <f t="shared" si="15"/>
        <v>0</v>
      </c>
      <c r="V95" s="536" t="e">
        <f>VLOOKUP(Tablo_MonitoringTable[[#This Row],[Indicators Numbering (can be hidden)]],Data_collection_table,19,FALSE)</f>
        <v>#NUM!</v>
      </c>
      <c r="W95" s="535" t="e">
        <f>VLOOKUP(Tablo_MonitoringTable[[#This Row],[Indicators Numbering (can be hidden)]],Data_collection_table,20,FALSE)</f>
        <v>#NUM!</v>
      </c>
      <c r="X95" s="190">
        <f t="shared" si="16"/>
        <v>0</v>
      </c>
      <c r="Y95" s="536" t="e">
        <f>VLOOKUP(Tablo_MonitoringTable[[#This Row],[Indicators Numbering (can be hidden)]],Data_collection_table,21,FALSE)</f>
        <v>#NUM!</v>
      </c>
      <c r="Z95" s="535" t="e">
        <f>VLOOKUP(Tablo_MonitoringTable[[#This Row],[Indicators Numbering (can be hidden)]],Data_collection_table,22,FALSE)</f>
        <v>#NUM!</v>
      </c>
      <c r="AA95" s="205">
        <f t="shared" si="17"/>
        <v>0</v>
      </c>
      <c r="AB95" s="536" t="e">
        <f>VLOOKUP(Tablo_MonitoringTable[[#This Row],[Indicators Numbering (can be hidden)]],Data_collection_table,23,FALSE)</f>
        <v>#NUM!</v>
      </c>
    </row>
    <row r="96" spans="1:28">
      <c r="A96" s="531" t="e">
        <f>VLOOKUP(B96,FillHome_OO[],2,FALSE)</f>
        <v>#NUM!</v>
      </c>
      <c r="B96" s="531" t="e">
        <f>VLOOKUP(Tablo_MonitoringTable[[#This Row],[Indicators Numbering (can be hidden)]],IndicNumbering[],4,FALSE)</f>
        <v>#NUM!</v>
      </c>
      <c r="C96" s="561"/>
      <c r="D96" s="532" t="e">
        <f t="array" ref="D96">INDEX(CO_indicators_list[], SMALL(IF(CO_Indic_List='1_Entry_Table'!$B$16,ROW(CO_Indic_List)-7),ROWS(D$6:D96)),8)</f>
        <v>#NUM!</v>
      </c>
      <c r="E96" s="531" t="e">
        <f t="array" ref="E96">INDEX(CO_indicators_list[], SMALL(IF(CO_Indic_List='1_Entry_Table'!$B$16,ROW(CO_Indic_List)-7),ROWS(E$6:E96)),3)</f>
        <v>#NUM!</v>
      </c>
      <c r="F96" s="304"/>
      <c r="G96" s="305"/>
      <c r="H96" s="533" t="e">
        <f>VLOOKUP(Tablo_MonitoringTable[[#This Row],[Indicators Numbering (can be hidden)]],Data_collection_table,8,FALSE)</f>
        <v>#NUM!</v>
      </c>
      <c r="I96" s="534" t="e">
        <f>VLOOKUP(Tablo_MonitoringTable[[#This Row],[Indicators Numbering (can be hidden)]],Data_collection_table,10,FALSE)</f>
        <v>#NUM!</v>
      </c>
      <c r="J96" s="202" t="e">
        <f>VLOOKUP(Tablo_MonitoringTable[[#This Row],[Indicators Numbering (can be hidden)]],Data_collection_table,11,FALSE)</f>
        <v>#NUM!</v>
      </c>
      <c r="K96" s="313" t="e">
        <f>VLOOKUP(Tablo_MonitoringTable[[#This Row],[Indicators Numbering (can be hidden)]],Data_collection_table,12,FALSE)</f>
        <v>#NUM!</v>
      </c>
      <c r="L96" s="191">
        <f t="shared" si="12"/>
        <v>0</v>
      </c>
      <c r="M96" s="313" t="e">
        <f>VLOOKUP(Tablo_MonitoringTable[[#This Row],[Indicators Numbering (can be hidden)]],Data_collection_table,13,FALSE)</f>
        <v>#NUM!</v>
      </c>
      <c r="N96" s="313" t="e">
        <f>VLOOKUP(Tablo_MonitoringTable[[#This Row],[Indicators Numbering (can be hidden)]],Data_collection_table,14,FALSE)</f>
        <v>#NUM!</v>
      </c>
      <c r="O96" s="191">
        <f t="shared" si="13"/>
        <v>0</v>
      </c>
      <c r="P96" s="313" t="e">
        <f>VLOOKUP(Tablo_MonitoringTable[[#This Row],[Indicators Numbering (can be hidden)]],Data_collection_table,15,FALSE)</f>
        <v>#NUM!</v>
      </c>
      <c r="Q96" s="313" t="e">
        <f>VLOOKUP(Tablo_MonitoringTable[[#This Row],[Indicators Numbering (can be hidden)]],Data_collection_table,16,FALSE)</f>
        <v>#NUM!</v>
      </c>
      <c r="R96" s="191">
        <f t="shared" si="14"/>
        <v>0</v>
      </c>
      <c r="S96" s="313" t="e">
        <f>VLOOKUP(Tablo_MonitoringTable[[#This Row],[Indicators Numbering (can be hidden)]],Data_collection_table,17,FALSE)</f>
        <v>#NUM!</v>
      </c>
      <c r="T96" s="535" t="e">
        <f>VLOOKUP(Tablo_MonitoringTable[[#This Row],[Indicators Numbering (can be hidden)]],Data_collection_table,18,FALSE)</f>
        <v>#NUM!</v>
      </c>
      <c r="U96" s="190">
        <f t="shared" si="15"/>
        <v>0</v>
      </c>
      <c r="V96" s="536" t="e">
        <f>VLOOKUP(Tablo_MonitoringTable[[#This Row],[Indicators Numbering (can be hidden)]],Data_collection_table,19,FALSE)</f>
        <v>#NUM!</v>
      </c>
      <c r="W96" s="535" t="e">
        <f>VLOOKUP(Tablo_MonitoringTable[[#This Row],[Indicators Numbering (can be hidden)]],Data_collection_table,20,FALSE)</f>
        <v>#NUM!</v>
      </c>
      <c r="X96" s="190">
        <f t="shared" si="16"/>
        <v>0</v>
      </c>
      <c r="Y96" s="536" t="e">
        <f>VLOOKUP(Tablo_MonitoringTable[[#This Row],[Indicators Numbering (can be hidden)]],Data_collection_table,21,FALSE)</f>
        <v>#NUM!</v>
      </c>
      <c r="Z96" s="535" t="e">
        <f>VLOOKUP(Tablo_MonitoringTable[[#This Row],[Indicators Numbering (can be hidden)]],Data_collection_table,22,FALSE)</f>
        <v>#NUM!</v>
      </c>
      <c r="AA96" s="205">
        <f t="shared" si="17"/>
        <v>0</v>
      </c>
      <c r="AB96" s="536" t="e">
        <f>VLOOKUP(Tablo_MonitoringTable[[#This Row],[Indicators Numbering (can be hidden)]],Data_collection_table,23,FALSE)</f>
        <v>#NUM!</v>
      </c>
    </row>
    <row r="97" spans="1:28">
      <c r="A97" s="531" t="e">
        <f>VLOOKUP(B97,FillHome_OO[],2,FALSE)</f>
        <v>#NUM!</v>
      </c>
      <c r="B97" s="531" t="e">
        <f>VLOOKUP(Tablo_MonitoringTable[[#This Row],[Indicators Numbering (can be hidden)]],IndicNumbering[],4,FALSE)</f>
        <v>#NUM!</v>
      </c>
      <c r="C97" s="561"/>
      <c r="D97" s="532" t="e">
        <f t="array" ref="D97">INDEX(CO_indicators_list[], SMALL(IF(CO_Indic_List='1_Entry_Table'!$B$16,ROW(CO_Indic_List)-7),ROWS(D$6:D97)),8)</f>
        <v>#NUM!</v>
      </c>
      <c r="E97" s="531" t="e">
        <f t="array" ref="E97">INDEX(CO_indicators_list[], SMALL(IF(CO_Indic_List='1_Entry_Table'!$B$16,ROW(CO_Indic_List)-7),ROWS(E$6:E97)),3)</f>
        <v>#NUM!</v>
      </c>
      <c r="F97" s="304"/>
      <c r="G97" s="305"/>
      <c r="H97" s="533" t="e">
        <f>VLOOKUP(Tablo_MonitoringTable[[#This Row],[Indicators Numbering (can be hidden)]],Data_collection_table,8,FALSE)</f>
        <v>#NUM!</v>
      </c>
      <c r="I97" s="534" t="e">
        <f>VLOOKUP(Tablo_MonitoringTable[[#This Row],[Indicators Numbering (can be hidden)]],Data_collection_table,10,FALSE)</f>
        <v>#NUM!</v>
      </c>
      <c r="J97" s="202" t="e">
        <f>VLOOKUP(Tablo_MonitoringTable[[#This Row],[Indicators Numbering (can be hidden)]],Data_collection_table,11,FALSE)</f>
        <v>#NUM!</v>
      </c>
      <c r="K97" s="313" t="e">
        <f>VLOOKUP(Tablo_MonitoringTable[[#This Row],[Indicators Numbering (can be hidden)]],Data_collection_table,12,FALSE)</f>
        <v>#NUM!</v>
      </c>
      <c r="L97" s="191">
        <f t="shared" si="12"/>
        <v>0</v>
      </c>
      <c r="M97" s="313" t="e">
        <f>VLOOKUP(Tablo_MonitoringTable[[#This Row],[Indicators Numbering (can be hidden)]],Data_collection_table,13,FALSE)</f>
        <v>#NUM!</v>
      </c>
      <c r="N97" s="313" t="e">
        <f>VLOOKUP(Tablo_MonitoringTable[[#This Row],[Indicators Numbering (can be hidden)]],Data_collection_table,14,FALSE)</f>
        <v>#NUM!</v>
      </c>
      <c r="O97" s="191">
        <f t="shared" si="13"/>
        <v>0</v>
      </c>
      <c r="P97" s="313" t="e">
        <f>VLOOKUP(Tablo_MonitoringTable[[#This Row],[Indicators Numbering (can be hidden)]],Data_collection_table,15,FALSE)</f>
        <v>#NUM!</v>
      </c>
      <c r="Q97" s="313" t="e">
        <f>VLOOKUP(Tablo_MonitoringTable[[#This Row],[Indicators Numbering (can be hidden)]],Data_collection_table,16,FALSE)</f>
        <v>#NUM!</v>
      </c>
      <c r="R97" s="191">
        <f t="shared" si="14"/>
        <v>0</v>
      </c>
      <c r="S97" s="313" t="e">
        <f>VLOOKUP(Tablo_MonitoringTable[[#This Row],[Indicators Numbering (can be hidden)]],Data_collection_table,17,FALSE)</f>
        <v>#NUM!</v>
      </c>
      <c r="T97" s="535" t="e">
        <f>VLOOKUP(Tablo_MonitoringTable[[#This Row],[Indicators Numbering (can be hidden)]],Data_collection_table,18,FALSE)</f>
        <v>#NUM!</v>
      </c>
      <c r="U97" s="190">
        <f t="shared" si="15"/>
        <v>0</v>
      </c>
      <c r="V97" s="536" t="e">
        <f>VLOOKUP(Tablo_MonitoringTable[[#This Row],[Indicators Numbering (can be hidden)]],Data_collection_table,19,FALSE)</f>
        <v>#NUM!</v>
      </c>
      <c r="W97" s="535" t="e">
        <f>VLOOKUP(Tablo_MonitoringTable[[#This Row],[Indicators Numbering (can be hidden)]],Data_collection_table,20,FALSE)</f>
        <v>#NUM!</v>
      </c>
      <c r="X97" s="190">
        <f t="shared" si="16"/>
        <v>0</v>
      </c>
      <c r="Y97" s="536" t="e">
        <f>VLOOKUP(Tablo_MonitoringTable[[#This Row],[Indicators Numbering (can be hidden)]],Data_collection_table,21,FALSE)</f>
        <v>#NUM!</v>
      </c>
      <c r="Z97" s="535" t="e">
        <f>VLOOKUP(Tablo_MonitoringTable[[#This Row],[Indicators Numbering (can be hidden)]],Data_collection_table,22,FALSE)</f>
        <v>#NUM!</v>
      </c>
      <c r="AA97" s="205">
        <f t="shared" si="17"/>
        <v>0</v>
      </c>
      <c r="AB97" s="536" t="e">
        <f>VLOOKUP(Tablo_MonitoringTable[[#This Row],[Indicators Numbering (can be hidden)]],Data_collection_table,23,FALSE)</f>
        <v>#NUM!</v>
      </c>
    </row>
    <row r="98" spans="1:28">
      <c r="A98" s="531" t="e">
        <f>VLOOKUP(B98,FillHome_OO[],2,FALSE)</f>
        <v>#NUM!</v>
      </c>
      <c r="B98" s="531" t="e">
        <f>VLOOKUP(Tablo_MonitoringTable[[#This Row],[Indicators Numbering (can be hidden)]],IndicNumbering[],4,FALSE)</f>
        <v>#NUM!</v>
      </c>
      <c r="C98" s="561"/>
      <c r="D98" s="532" t="e">
        <f t="array" ref="D98">INDEX(CO_indicators_list[], SMALL(IF(CO_Indic_List='1_Entry_Table'!$B$16,ROW(CO_Indic_List)-7),ROWS(D$6:D98)),8)</f>
        <v>#NUM!</v>
      </c>
      <c r="E98" s="531" t="e">
        <f t="array" ref="E98">INDEX(CO_indicators_list[], SMALL(IF(CO_Indic_List='1_Entry_Table'!$B$16,ROW(CO_Indic_List)-7),ROWS(E$6:E98)),3)</f>
        <v>#NUM!</v>
      </c>
      <c r="F98" s="304"/>
      <c r="G98" s="305"/>
      <c r="H98" s="533" t="e">
        <f>VLOOKUP(Tablo_MonitoringTable[[#This Row],[Indicators Numbering (can be hidden)]],Data_collection_table,8,FALSE)</f>
        <v>#NUM!</v>
      </c>
      <c r="I98" s="534" t="e">
        <f>VLOOKUP(Tablo_MonitoringTable[[#This Row],[Indicators Numbering (can be hidden)]],Data_collection_table,10,FALSE)</f>
        <v>#NUM!</v>
      </c>
      <c r="J98" s="202" t="e">
        <f>VLOOKUP(Tablo_MonitoringTable[[#This Row],[Indicators Numbering (can be hidden)]],Data_collection_table,11,FALSE)</f>
        <v>#NUM!</v>
      </c>
      <c r="K98" s="313" t="e">
        <f>VLOOKUP(Tablo_MonitoringTable[[#This Row],[Indicators Numbering (can be hidden)]],Data_collection_table,12,FALSE)</f>
        <v>#NUM!</v>
      </c>
      <c r="L98" s="191">
        <f t="shared" si="12"/>
        <v>0</v>
      </c>
      <c r="M98" s="313" t="e">
        <f>VLOOKUP(Tablo_MonitoringTable[[#This Row],[Indicators Numbering (can be hidden)]],Data_collection_table,13,FALSE)</f>
        <v>#NUM!</v>
      </c>
      <c r="N98" s="313" t="e">
        <f>VLOOKUP(Tablo_MonitoringTable[[#This Row],[Indicators Numbering (can be hidden)]],Data_collection_table,14,FALSE)</f>
        <v>#NUM!</v>
      </c>
      <c r="O98" s="191">
        <f t="shared" si="13"/>
        <v>0</v>
      </c>
      <c r="P98" s="313" t="e">
        <f>VLOOKUP(Tablo_MonitoringTable[[#This Row],[Indicators Numbering (can be hidden)]],Data_collection_table,15,FALSE)</f>
        <v>#NUM!</v>
      </c>
      <c r="Q98" s="313" t="e">
        <f>VLOOKUP(Tablo_MonitoringTable[[#This Row],[Indicators Numbering (can be hidden)]],Data_collection_table,16,FALSE)</f>
        <v>#NUM!</v>
      </c>
      <c r="R98" s="191">
        <f t="shared" si="14"/>
        <v>0</v>
      </c>
      <c r="S98" s="313" t="e">
        <f>VLOOKUP(Tablo_MonitoringTable[[#This Row],[Indicators Numbering (can be hidden)]],Data_collection_table,17,FALSE)</f>
        <v>#NUM!</v>
      </c>
      <c r="T98" s="535" t="e">
        <f>VLOOKUP(Tablo_MonitoringTable[[#This Row],[Indicators Numbering (can be hidden)]],Data_collection_table,18,FALSE)</f>
        <v>#NUM!</v>
      </c>
      <c r="U98" s="190">
        <f t="shared" si="15"/>
        <v>0</v>
      </c>
      <c r="V98" s="536" t="e">
        <f>VLOOKUP(Tablo_MonitoringTable[[#This Row],[Indicators Numbering (can be hidden)]],Data_collection_table,19,FALSE)</f>
        <v>#NUM!</v>
      </c>
      <c r="W98" s="535" t="e">
        <f>VLOOKUP(Tablo_MonitoringTable[[#This Row],[Indicators Numbering (can be hidden)]],Data_collection_table,20,FALSE)</f>
        <v>#NUM!</v>
      </c>
      <c r="X98" s="190">
        <f t="shared" si="16"/>
        <v>0</v>
      </c>
      <c r="Y98" s="536" t="e">
        <f>VLOOKUP(Tablo_MonitoringTable[[#This Row],[Indicators Numbering (can be hidden)]],Data_collection_table,21,FALSE)</f>
        <v>#NUM!</v>
      </c>
      <c r="Z98" s="535" t="e">
        <f>VLOOKUP(Tablo_MonitoringTable[[#This Row],[Indicators Numbering (can be hidden)]],Data_collection_table,22,FALSE)</f>
        <v>#NUM!</v>
      </c>
      <c r="AA98" s="205">
        <f t="shared" si="17"/>
        <v>0</v>
      </c>
      <c r="AB98" s="536" t="e">
        <f>VLOOKUP(Tablo_MonitoringTable[[#This Row],[Indicators Numbering (can be hidden)]],Data_collection_table,23,FALSE)</f>
        <v>#NUM!</v>
      </c>
    </row>
    <row r="99" spans="1:28">
      <c r="A99" s="531" t="e">
        <f>VLOOKUP(B99,FillHome_OO[],2,FALSE)</f>
        <v>#NUM!</v>
      </c>
      <c r="B99" s="531" t="e">
        <f>VLOOKUP(Tablo_MonitoringTable[[#This Row],[Indicators Numbering (can be hidden)]],IndicNumbering[],4,FALSE)</f>
        <v>#NUM!</v>
      </c>
      <c r="C99" s="561"/>
      <c r="D99" s="532" t="e">
        <f t="array" ref="D99">INDEX(CO_indicators_list[], SMALL(IF(CO_Indic_List='1_Entry_Table'!$B$16,ROW(CO_Indic_List)-7),ROWS(D$6:D99)),8)</f>
        <v>#NUM!</v>
      </c>
      <c r="E99" s="531" t="e">
        <f t="array" ref="E99">INDEX(CO_indicators_list[], SMALL(IF(CO_Indic_List='1_Entry_Table'!$B$16,ROW(CO_Indic_List)-7),ROWS(E$6:E99)),3)</f>
        <v>#NUM!</v>
      </c>
      <c r="F99" s="304"/>
      <c r="G99" s="305"/>
      <c r="H99" s="533" t="e">
        <f>VLOOKUP(Tablo_MonitoringTable[[#This Row],[Indicators Numbering (can be hidden)]],Data_collection_table,8,FALSE)</f>
        <v>#NUM!</v>
      </c>
      <c r="I99" s="534" t="e">
        <f>VLOOKUP(Tablo_MonitoringTable[[#This Row],[Indicators Numbering (can be hidden)]],Data_collection_table,10,FALSE)</f>
        <v>#NUM!</v>
      </c>
      <c r="J99" s="202" t="e">
        <f>VLOOKUP(Tablo_MonitoringTable[[#This Row],[Indicators Numbering (can be hidden)]],Data_collection_table,11,FALSE)</f>
        <v>#NUM!</v>
      </c>
      <c r="K99" s="313" t="e">
        <f>VLOOKUP(Tablo_MonitoringTable[[#This Row],[Indicators Numbering (can be hidden)]],Data_collection_table,12,FALSE)</f>
        <v>#NUM!</v>
      </c>
      <c r="L99" s="191">
        <f t="shared" si="12"/>
        <v>0</v>
      </c>
      <c r="M99" s="313" t="e">
        <f>VLOOKUP(Tablo_MonitoringTable[[#This Row],[Indicators Numbering (can be hidden)]],Data_collection_table,13,FALSE)</f>
        <v>#NUM!</v>
      </c>
      <c r="N99" s="313" t="e">
        <f>VLOOKUP(Tablo_MonitoringTable[[#This Row],[Indicators Numbering (can be hidden)]],Data_collection_table,14,FALSE)</f>
        <v>#NUM!</v>
      </c>
      <c r="O99" s="191">
        <f t="shared" si="13"/>
        <v>0</v>
      </c>
      <c r="P99" s="313" t="e">
        <f>VLOOKUP(Tablo_MonitoringTable[[#This Row],[Indicators Numbering (can be hidden)]],Data_collection_table,15,FALSE)</f>
        <v>#NUM!</v>
      </c>
      <c r="Q99" s="313" t="e">
        <f>VLOOKUP(Tablo_MonitoringTable[[#This Row],[Indicators Numbering (can be hidden)]],Data_collection_table,16,FALSE)</f>
        <v>#NUM!</v>
      </c>
      <c r="R99" s="191">
        <f t="shared" si="14"/>
        <v>0</v>
      </c>
      <c r="S99" s="313" t="e">
        <f>VLOOKUP(Tablo_MonitoringTable[[#This Row],[Indicators Numbering (can be hidden)]],Data_collection_table,17,FALSE)</f>
        <v>#NUM!</v>
      </c>
      <c r="T99" s="535" t="e">
        <f>VLOOKUP(Tablo_MonitoringTable[[#This Row],[Indicators Numbering (can be hidden)]],Data_collection_table,18,FALSE)</f>
        <v>#NUM!</v>
      </c>
      <c r="U99" s="190">
        <f t="shared" si="15"/>
        <v>0</v>
      </c>
      <c r="V99" s="536" t="e">
        <f>VLOOKUP(Tablo_MonitoringTable[[#This Row],[Indicators Numbering (can be hidden)]],Data_collection_table,19,FALSE)</f>
        <v>#NUM!</v>
      </c>
      <c r="W99" s="535" t="e">
        <f>VLOOKUP(Tablo_MonitoringTable[[#This Row],[Indicators Numbering (can be hidden)]],Data_collection_table,20,FALSE)</f>
        <v>#NUM!</v>
      </c>
      <c r="X99" s="190">
        <f t="shared" si="16"/>
        <v>0</v>
      </c>
      <c r="Y99" s="536" t="e">
        <f>VLOOKUP(Tablo_MonitoringTable[[#This Row],[Indicators Numbering (can be hidden)]],Data_collection_table,21,FALSE)</f>
        <v>#NUM!</v>
      </c>
      <c r="Z99" s="535" t="e">
        <f>VLOOKUP(Tablo_MonitoringTable[[#This Row],[Indicators Numbering (can be hidden)]],Data_collection_table,22,FALSE)</f>
        <v>#NUM!</v>
      </c>
      <c r="AA99" s="205">
        <f t="shared" si="17"/>
        <v>0</v>
      </c>
      <c r="AB99" s="536" t="e">
        <f>VLOOKUP(Tablo_MonitoringTable[[#This Row],[Indicators Numbering (can be hidden)]],Data_collection_table,23,FALSE)</f>
        <v>#NUM!</v>
      </c>
    </row>
    <row r="100" spans="1:28">
      <c r="A100" s="531" t="e">
        <f>VLOOKUP(B100,FillHome_OO[],2,FALSE)</f>
        <v>#NUM!</v>
      </c>
      <c r="B100" s="531" t="e">
        <f>VLOOKUP(Tablo_MonitoringTable[[#This Row],[Indicators Numbering (can be hidden)]],IndicNumbering[],4,FALSE)</f>
        <v>#NUM!</v>
      </c>
      <c r="C100" s="561"/>
      <c r="D100" s="537" t="e">
        <f t="array" ref="D100">INDEX(CO_indicators_list[], SMALL(IF(CO_Indic_List='1_Entry_Table'!$B$16,ROW(CO_Indic_List)-7),ROWS(D$6:D100)),8)</f>
        <v>#NUM!</v>
      </c>
      <c r="E100" s="531" t="e">
        <f t="array" ref="E100">INDEX(CO_indicators_list[], SMALL(IF(CO_Indic_List='1_Entry_Table'!$B$16,ROW(CO_Indic_List)-7),ROWS(E$6:E100)),3)</f>
        <v>#NUM!</v>
      </c>
      <c r="F100" s="304"/>
      <c r="G100" s="305"/>
      <c r="H100" s="538" t="e">
        <f>VLOOKUP(Tablo_MonitoringTable[[#This Row],[Indicators Numbering (can be hidden)]],Data_collection_table,8,FALSE)</f>
        <v>#NUM!</v>
      </c>
      <c r="I100" s="539" t="e">
        <f>VLOOKUP(Tablo_MonitoringTable[[#This Row],[Indicators Numbering (can be hidden)]],Data_collection_table,10,FALSE)</f>
        <v>#NUM!</v>
      </c>
      <c r="J100" s="308" t="e">
        <f>VLOOKUP(Tablo_MonitoringTable[[#This Row],[Indicators Numbering (can be hidden)]],Data_collection_table,11,FALSE)</f>
        <v>#NUM!</v>
      </c>
      <c r="K100" s="540" t="e">
        <f>VLOOKUP(Tablo_MonitoringTable[[#This Row],[Indicators Numbering (can be hidden)]],Data_collection_table,12,FALSE)</f>
        <v>#NUM!</v>
      </c>
      <c r="L100" s="541">
        <f t="shared" si="12"/>
        <v>0</v>
      </c>
      <c r="M100" s="540" t="e">
        <f>VLOOKUP(Tablo_MonitoringTable[[#This Row],[Indicators Numbering (can be hidden)]],Data_collection_table,13,FALSE)</f>
        <v>#NUM!</v>
      </c>
      <c r="N100" s="540" t="e">
        <f>VLOOKUP(Tablo_MonitoringTable[[#This Row],[Indicators Numbering (can be hidden)]],Data_collection_table,14,FALSE)</f>
        <v>#NUM!</v>
      </c>
      <c r="O100" s="541">
        <f t="shared" si="13"/>
        <v>0</v>
      </c>
      <c r="P100" s="540" t="e">
        <f>VLOOKUP(Tablo_MonitoringTable[[#This Row],[Indicators Numbering (can be hidden)]],Data_collection_table,15,FALSE)</f>
        <v>#NUM!</v>
      </c>
      <c r="Q100" s="540" t="e">
        <f>VLOOKUP(Tablo_MonitoringTable[[#This Row],[Indicators Numbering (can be hidden)]],Data_collection_table,16,FALSE)</f>
        <v>#NUM!</v>
      </c>
      <c r="R100" s="541">
        <f t="shared" si="14"/>
        <v>0</v>
      </c>
      <c r="S100" s="540" t="e">
        <f>VLOOKUP(Tablo_MonitoringTable[[#This Row],[Indicators Numbering (can be hidden)]],Data_collection_table,17,FALSE)</f>
        <v>#NUM!</v>
      </c>
      <c r="T100" s="542" t="e">
        <f>VLOOKUP(Tablo_MonitoringTable[[#This Row],[Indicators Numbering (can be hidden)]],Data_collection_table,18,FALSE)</f>
        <v>#NUM!</v>
      </c>
      <c r="U100" s="543">
        <f t="shared" si="15"/>
        <v>0</v>
      </c>
      <c r="V100" s="544" t="e">
        <f>VLOOKUP(Tablo_MonitoringTable[[#This Row],[Indicators Numbering (can be hidden)]],Data_collection_table,19,FALSE)</f>
        <v>#NUM!</v>
      </c>
      <c r="W100" s="542" t="e">
        <f>VLOOKUP(Tablo_MonitoringTable[[#This Row],[Indicators Numbering (can be hidden)]],Data_collection_table,20,FALSE)</f>
        <v>#NUM!</v>
      </c>
      <c r="X100" s="543">
        <f t="shared" si="16"/>
        <v>0</v>
      </c>
      <c r="Y100" s="544" t="e">
        <f>VLOOKUP(Tablo_MonitoringTable[[#This Row],[Indicators Numbering (can be hidden)]],Data_collection_table,21,FALSE)</f>
        <v>#NUM!</v>
      </c>
      <c r="Z100" s="542" t="e">
        <f>VLOOKUP(Tablo_MonitoringTable[[#This Row],[Indicators Numbering (can be hidden)]],Data_collection_table,22,FALSE)</f>
        <v>#NUM!</v>
      </c>
      <c r="AA100" s="545">
        <f t="shared" si="17"/>
        <v>0</v>
      </c>
      <c r="AB100" s="544" t="e">
        <f>VLOOKUP(Tablo_MonitoringTable[[#This Row],[Indicators Numbering (can be hidden)]],Data_collection_table,23,FALSE)</f>
        <v>#NUM!</v>
      </c>
    </row>
  </sheetData>
  <sheetProtection sheet="1" objects="1" scenarios="1" formatCells="0" deleteRows="0"/>
  <protectedRanges>
    <protectedRange sqref="A6:C100 F6:G100" name="Range1"/>
  </protectedRanges>
  <mergeCells count="52">
    <mergeCell ref="C69:C71"/>
    <mergeCell ref="A69:A71"/>
    <mergeCell ref="C60:C62"/>
    <mergeCell ref="A60:A62"/>
    <mergeCell ref="C63:C65"/>
    <mergeCell ref="A63:A65"/>
    <mergeCell ref="C66:C68"/>
    <mergeCell ref="A66:A68"/>
    <mergeCell ref="C54:C56"/>
    <mergeCell ref="A54:A56"/>
    <mergeCell ref="C57:C59"/>
    <mergeCell ref="A57:A59"/>
    <mergeCell ref="C42:C43"/>
    <mergeCell ref="A42:A43"/>
    <mergeCell ref="C44:C45"/>
    <mergeCell ref="A44:A45"/>
    <mergeCell ref="C46:C53"/>
    <mergeCell ref="A46:A53"/>
    <mergeCell ref="A31:A33"/>
    <mergeCell ref="C34:C36"/>
    <mergeCell ref="A34:A36"/>
    <mergeCell ref="A37:A39"/>
    <mergeCell ref="C40:C41"/>
    <mergeCell ref="A40:A41"/>
    <mergeCell ref="C20:C22"/>
    <mergeCell ref="A20:A22"/>
    <mergeCell ref="A23:A25"/>
    <mergeCell ref="A26:A28"/>
    <mergeCell ref="C29:C30"/>
    <mergeCell ref="A29:A30"/>
    <mergeCell ref="C6:C11"/>
    <mergeCell ref="C12:C13"/>
    <mergeCell ref="C14:C16"/>
    <mergeCell ref="C17:C19"/>
    <mergeCell ref="A14:A16"/>
    <mergeCell ref="A17:A19"/>
    <mergeCell ref="A6:A11"/>
    <mergeCell ref="A12:A13"/>
    <mergeCell ref="C37:C39"/>
    <mergeCell ref="C23:C25"/>
    <mergeCell ref="C26:C28"/>
    <mergeCell ref="C31:C33"/>
    <mergeCell ref="A1:S1"/>
    <mergeCell ref="N4:P4"/>
    <mergeCell ref="Q4:S4"/>
    <mergeCell ref="Q2:Z2"/>
    <mergeCell ref="T4:V4"/>
    <mergeCell ref="Z4:AB4"/>
    <mergeCell ref="W4:Y4"/>
    <mergeCell ref="A2:H2"/>
    <mergeCell ref="J2:K2"/>
    <mergeCell ref="K4:M4"/>
  </mergeCells>
  <conditionalFormatting sqref="AB6:AB59 AB63:AB100">
    <cfRule type="cellIs" dxfId="206" priority="118" operator="equal">
      <formula>0</formula>
    </cfRule>
    <cfRule type="containsErrors" dxfId="205" priority="122">
      <formula>ISERROR(AB6)</formula>
    </cfRule>
  </conditionalFormatting>
  <conditionalFormatting sqref="J6:J100">
    <cfRule type="containsErrors" dxfId="204" priority="117">
      <formula>ISERROR(J6)</formula>
    </cfRule>
  </conditionalFormatting>
  <conditionalFormatting sqref="AA6:AA59 AA63:AA100">
    <cfRule type="iconSet" priority="47">
      <iconSet iconSet="4TrafficLights">
        <cfvo type="percent" val="0"/>
        <cfvo type="num" val="9.9999999999999998E-17"/>
        <cfvo type="num" val="0.5"/>
        <cfvo type="num" val="0.7"/>
      </iconSet>
    </cfRule>
  </conditionalFormatting>
  <conditionalFormatting sqref="Y6:Y59 Y63:Y100">
    <cfRule type="cellIs" dxfId="203" priority="41" operator="equal">
      <formula>0</formula>
    </cfRule>
    <cfRule type="containsErrors" dxfId="202" priority="42">
      <formula>ISERROR(Y6)</formula>
    </cfRule>
  </conditionalFormatting>
  <conditionalFormatting sqref="V6:V59 V63:V100">
    <cfRule type="cellIs" dxfId="201" priority="38" operator="equal">
      <formula>0</formula>
    </cfRule>
    <cfRule type="containsErrors" dxfId="200" priority="39">
      <formula>ISERROR(V6)</formula>
    </cfRule>
  </conditionalFormatting>
  <conditionalFormatting sqref="S6:S59 S63:S100">
    <cfRule type="cellIs" dxfId="199" priority="35" operator="equal">
      <formula>0</formula>
    </cfRule>
    <cfRule type="containsErrors" dxfId="198" priority="36">
      <formula>ISERROR(S6)</formula>
    </cfRule>
  </conditionalFormatting>
  <conditionalFormatting sqref="P6:P59 P63:P100">
    <cfRule type="cellIs" dxfId="197" priority="32" operator="equal">
      <formula>0</formula>
    </cfRule>
    <cfRule type="containsErrors" dxfId="196" priority="33">
      <formula>ISERROR(P6)</formula>
    </cfRule>
  </conditionalFormatting>
  <conditionalFormatting sqref="M6:M59 M63:M100">
    <cfRule type="cellIs" dxfId="195" priority="29" operator="equal">
      <formula>0</formula>
    </cfRule>
    <cfRule type="containsErrors" dxfId="194" priority="30">
      <formula>ISERROR(M6)</formula>
    </cfRule>
  </conditionalFormatting>
  <conditionalFormatting sqref="K6:K59 N6:N59 Q6:Q59 T6:T59 W6:W59 Z6:Z59 Z63:Z100 W63:W100 T63:T100 Q63:Q100 N63:N100 K63:K100">
    <cfRule type="cellIs" dxfId="193" priority="26" operator="equal">
      <formula>0</formula>
    </cfRule>
    <cfRule type="containsErrors" dxfId="192" priority="27">
      <formula>ISERROR(K6)</formula>
    </cfRule>
  </conditionalFormatting>
  <conditionalFormatting sqref="X6:X59 X63:X100">
    <cfRule type="iconSet" priority="25">
      <iconSet iconSet="4TrafficLights">
        <cfvo type="percent" val="0"/>
        <cfvo type="num" val="9.9999999999999998E-17"/>
        <cfvo type="num" val="0.5"/>
        <cfvo type="num" val="0.7"/>
      </iconSet>
    </cfRule>
  </conditionalFormatting>
  <conditionalFormatting sqref="U6:U59 U63:U100">
    <cfRule type="iconSet" priority="24">
      <iconSet iconSet="4TrafficLights">
        <cfvo type="percent" val="0"/>
        <cfvo type="num" val="9.9999999999999998E-17"/>
        <cfvo type="num" val="0.5"/>
        <cfvo type="num" val="0.7"/>
      </iconSet>
    </cfRule>
  </conditionalFormatting>
  <conditionalFormatting sqref="R6:R59 R63:R100">
    <cfRule type="iconSet" priority="23">
      <iconSet iconSet="4TrafficLights">
        <cfvo type="percent" val="0"/>
        <cfvo type="num" val="9.9999999999999998E-17"/>
        <cfvo type="num" val="0.5"/>
        <cfvo type="num" val="0.7"/>
      </iconSet>
    </cfRule>
  </conditionalFormatting>
  <conditionalFormatting sqref="O6:O59 O63:O100">
    <cfRule type="iconSet" priority="22">
      <iconSet iconSet="4TrafficLights">
        <cfvo type="percent" val="0"/>
        <cfvo type="num" val="9.9999999999999998E-17"/>
        <cfvo type="num" val="0.5"/>
        <cfvo type="num" val="0.7"/>
      </iconSet>
    </cfRule>
  </conditionalFormatting>
  <conditionalFormatting sqref="L6:L59 L63:L100">
    <cfRule type="iconSet" priority="21">
      <iconSet iconSet="4TrafficLights">
        <cfvo type="percent" val="0"/>
        <cfvo type="num" val="9.9999999999999998E-17"/>
        <cfvo type="num" val="0.5"/>
        <cfvo type="num" val="0.7"/>
      </iconSet>
    </cfRule>
  </conditionalFormatting>
  <conditionalFormatting sqref="AB60:AB62">
    <cfRule type="cellIs" dxfId="191" priority="19" operator="equal">
      <formula>0</formula>
    </cfRule>
    <cfRule type="containsErrors" dxfId="190" priority="20">
      <formula>ISERROR(AB60)</formula>
    </cfRule>
  </conditionalFormatting>
  <conditionalFormatting sqref="AA60:AA62">
    <cfRule type="iconSet" priority="18">
      <iconSet iconSet="4TrafficLights">
        <cfvo type="percent" val="0"/>
        <cfvo type="num" val="9.9999999999999998E-17"/>
        <cfvo type="num" val="0.5"/>
        <cfvo type="num" val="0.7"/>
      </iconSet>
    </cfRule>
  </conditionalFormatting>
  <conditionalFormatting sqref="Y60:Y62">
    <cfRule type="cellIs" dxfId="189" priority="16" operator="equal">
      <formula>0</formula>
    </cfRule>
    <cfRule type="containsErrors" dxfId="188" priority="17">
      <formula>ISERROR(Y60)</formula>
    </cfRule>
  </conditionalFormatting>
  <conditionalFormatting sqref="V60:V62">
    <cfRule type="cellIs" dxfId="187" priority="14" operator="equal">
      <formula>0</formula>
    </cfRule>
    <cfRule type="containsErrors" dxfId="186" priority="15">
      <formula>ISERROR(V60)</formula>
    </cfRule>
  </conditionalFormatting>
  <conditionalFormatting sqref="S60:S62">
    <cfRule type="cellIs" dxfId="185" priority="12" operator="equal">
      <formula>0</formula>
    </cfRule>
    <cfRule type="containsErrors" dxfId="184" priority="13">
      <formula>ISERROR(S60)</formula>
    </cfRule>
  </conditionalFormatting>
  <conditionalFormatting sqref="P60:P62">
    <cfRule type="cellIs" dxfId="183" priority="10" operator="equal">
      <formula>0</formula>
    </cfRule>
    <cfRule type="containsErrors" dxfId="182" priority="11">
      <formula>ISERROR(P60)</formula>
    </cfRule>
  </conditionalFormatting>
  <conditionalFormatting sqref="M60:M62">
    <cfRule type="cellIs" dxfId="181" priority="8" operator="equal">
      <formula>0</formula>
    </cfRule>
    <cfRule type="containsErrors" dxfId="180" priority="9">
      <formula>ISERROR(M60)</formula>
    </cfRule>
  </conditionalFormatting>
  <conditionalFormatting sqref="K60:K62 N60:N62 Q60:Q62 T60:T62 W60:W62 Z60:Z62">
    <cfRule type="cellIs" dxfId="179" priority="6" operator="equal">
      <formula>0</formula>
    </cfRule>
    <cfRule type="containsErrors" dxfId="178" priority="7">
      <formula>ISERROR(K60)</formula>
    </cfRule>
  </conditionalFormatting>
  <conditionalFormatting sqref="X60:X62">
    <cfRule type="iconSet" priority="5">
      <iconSet iconSet="4TrafficLights">
        <cfvo type="percent" val="0"/>
        <cfvo type="num" val="9.9999999999999998E-17"/>
        <cfvo type="num" val="0.5"/>
        <cfvo type="num" val="0.7"/>
      </iconSet>
    </cfRule>
  </conditionalFormatting>
  <conditionalFormatting sqref="U60:U62">
    <cfRule type="iconSet" priority="4">
      <iconSet iconSet="4TrafficLights">
        <cfvo type="percent" val="0"/>
        <cfvo type="num" val="9.9999999999999998E-17"/>
        <cfvo type="num" val="0.5"/>
        <cfvo type="num" val="0.7"/>
      </iconSet>
    </cfRule>
  </conditionalFormatting>
  <conditionalFormatting sqref="R60:R62">
    <cfRule type="iconSet" priority="3">
      <iconSet iconSet="4TrafficLights">
        <cfvo type="percent" val="0"/>
        <cfvo type="num" val="9.9999999999999998E-17"/>
        <cfvo type="num" val="0.5"/>
        <cfvo type="num" val="0.7"/>
      </iconSet>
    </cfRule>
  </conditionalFormatting>
  <conditionalFormatting sqref="O60:O62">
    <cfRule type="iconSet" priority="2">
      <iconSet iconSet="4TrafficLights">
        <cfvo type="percent" val="0"/>
        <cfvo type="num" val="9.9999999999999998E-17"/>
        <cfvo type="num" val="0.5"/>
        <cfvo type="num" val="0.7"/>
      </iconSet>
    </cfRule>
  </conditionalFormatting>
  <conditionalFormatting sqref="L60:L62">
    <cfRule type="iconSet" priority="1">
      <iconSet iconSet="4TrafficLights">
        <cfvo type="percent" val="0"/>
        <cfvo type="num" val="9.9999999999999998E-17"/>
        <cfvo type="num" val="0.5"/>
        <cfvo type="num" val="0.7"/>
      </iconSet>
    </cfRule>
  </conditionalFormatting>
  <dataValidations count="2">
    <dataValidation type="list" allowBlank="1" showInputMessage="1" showErrorMessage="1" sqref="C72:C100">
      <formula1>"Pauvreté,Gouvernance,Genre,Energie,Planète Durable,Résilience"</formula1>
    </dataValidation>
    <dataValidation type="list" allowBlank="1" showInputMessage="1" showErrorMessage="1" sqref="G6:G100">
      <formula1>"Yes,No"</formula1>
    </dataValidation>
  </dataValidations>
  <pageMargins left="0.7" right="0.7" top="0.75" bottom="0.75" header="0.3" footer="0.3"/>
  <pageSetup orientation="portrait" r:id="rId1"/>
  <drawing r:id="rId2"/>
  <tableParts count="1">
    <tablePart r:id="rId3"/>
  </tableParts>
  <extLst>
    <ext xmlns:x14="http://schemas.microsoft.com/office/spreadsheetml/2009/9/main" uri="{CCE6A557-97BC-4b89-ADB6-D9C93CAAB3DF}">
      <x14:dataValidations xmlns:xm="http://schemas.microsoft.com/office/excel/2006/main" count="2">
        <x14:dataValidation type="list" allowBlank="1" showInputMessage="1" showErrorMessage="1">
          <x14:formula1>
            <xm:f>lists!$M$2:$M$7</xm:f>
          </x14:formula1>
          <xm:sqref>F72:F100</xm:sqref>
        </x14:dataValidation>
        <x14:dataValidation type="list" allowBlank="1" showInputMessage="1" showErrorMessage="1">
          <x14:formula1>
            <xm:f>lists!$M$2:$M$8</xm:f>
          </x14:formula1>
          <xm:sqref>F6:F71 C6 C12 C14 C17 C20 C23 C26 C29 C31 C34 C37 C40 C42 C44 C46 C54 C57 C60 C63 C66 C69</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8:AA139"/>
  <sheetViews>
    <sheetView showGridLines="0" zoomScale="70" zoomScaleNormal="70" workbookViewId="0">
      <pane xSplit="5" ySplit="13" topLeftCell="F14" activePane="bottomRight" state="frozen"/>
      <selection pane="topRight" activeCell="E1" sqref="E1"/>
      <selection pane="bottomLeft" activeCell="A14" sqref="A14"/>
      <selection pane="bottomRight" activeCell="G16" sqref="G16"/>
    </sheetView>
  </sheetViews>
  <sheetFormatPr defaultRowHeight="15.75"/>
  <cols>
    <col min="1" max="1" width="14.140625" style="162" customWidth="1"/>
    <col min="2" max="2" width="37.28515625" style="162" customWidth="1"/>
    <col min="3" max="3" width="17.140625" style="162" customWidth="1"/>
    <col min="4" max="4" width="14.5703125" style="162" customWidth="1"/>
    <col min="5" max="5" width="39.140625" style="162" customWidth="1"/>
    <col min="6" max="6" width="18.28515625" style="162" customWidth="1"/>
    <col min="7" max="7" width="19.85546875" style="162" customWidth="1"/>
    <col min="8" max="8" width="28.42578125" style="162" customWidth="1"/>
    <col min="9" max="9" width="26.140625" style="162" customWidth="1"/>
    <col min="10" max="10" width="22" style="162" customWidth="1"/>
    <col min="11" max="11" width="27.140625" customWidth="1"/>
    <col min="12" max="12" width="12.5703125" customWidth="1"/>
    <col min="13" max="13" width="12.42578125" customWidth="1"/>
    <col min="14" max="25" width="13.42578125" style="82" customWidth="1"/>
    <col min="26" max="26" width="44.7109375" style="82" customWidth="1"/>
    <col min="27" max="27" width="57.140625" customWidth="1"/>
  </cols>
  <sheetData>
    <row r="8" spans="1:27" ht="27.75">
      <c r="A8" s="967" t="s">
        <v>428</v>
      </c>
      <c r="B8" s="967"/>
      <c r="C8" s="967"/>
      <c r="D8" s="967"/>
      <c r="E8" s="967"/>
      <c r="F8" s="967"/>
      <c r="G8" s="967"/>
      <c r="H8" s="967"/>
      <c r="I8" s="967"/>
      <c r="J8" s="967"/>
      <c r="K8" s="967"/>
      <c r="L8" s="164"/>
      <c r="M8" s="164"/>
      <c r="N8" s="170"/>
      <c r="O8" s="170"/>
      <c r="P8" s="170"/>
      <c r="Q8" s="170"/>
      <c r="R8" s="170"/>
      <c r="S8" s="170"/>
      <c r="T8" s="170"/>
      <c r="U8" s="170"/>
      <c r="V8" s="170"/>
      <c r="W8" s="170"/>
      <c r="X8" s="170"/>
      <c r="Y8" s="170"/>
    </row>
    <row r="12" spans="1:27" ht="31.5" customHeight="1">
      <c r="N12" s="977">
        <f>'CO CPD'!$I$9</f>
        <v>2018</v>
      </c>
      <c r="O12" s="977"/>
      <c r="P12" s="977">
        <f>'CO CPD'!$I$10</f>
        <v>2019</v>
      </c>
      <c r="Q12" s="977"/>
      <c r="R12" s="977">
        <f>'CO CPD'!$I$11</f>
        <v>2020</v>
      </c>
      <c r="S12" s="977"/>
      <c r="T12" s="977">
        <f>'CO CPD'!$I$12</f>
        <v>2021</v>
      </c>
      <c r="U12" s="977"/>
      <c r="V12" s="977">
        <f>'CO CPD'!$I$13</f>
        <v>2022</v>
      </c>
      <c r="W12" s="977"/>
      <c r="X12" s="977">
        <f>'CO CPD'!$I$14</f>
        <v>2023</v>
      </c>
      <c r="Y12" s="977"/>
    </row>
    <row r="13" spans="1:27" ht="55.5" customHeight="1">
      <c r="A13" s="165" t="s">
        <v>1606</v>
      </c>
      <c r="B13" s="166" t="s">
        <v>425</v>
      </c>
      <c r="C13" s="774" t="s">
        <v>579</v>
      </c>
      <c r="D13" s="166" t="s">
        <v>429</v>
      </c>
      <c r="E13" s="166" t="s">
        <v>426</v>
      </c>
      <c r="F13" s="166" t="s">
        <v>430</v>
      </c>
      <c r="G13" s="166" t="s">
        <v>432</v>
      </c>
      <c r="H13" s="166" t="s">
        <v>431</v>
      </c>
      <c r="I13" s="166" t="s">
        <v>486</v>
      </c>
      <c r="J13" s="166" t="s">
        <v>78</v>
      </c>
      <c r="K13" s="167" t="s">
        <v>427</v>
      </c>
      <c r="L13" s="169" t="s">
        <v>77</v>
      </c>
      <c r="M13" s="575" t="s">
        <v>0</v>
      </c>
      <c r="N13" s="577" t="s">
        <v>1334</v>
      </c>
      <c r="O13" s="577" t="s">
        <v>1335</v>
      </c>
      <c r="P13" s="577" t="s">
        <v>1336</v>
      </c>
      <c r="Q13" s="577" t="s">
        <v>1337</v>
      </c>
      <c r="R13" s="577" t="s">
        <v>1338</v>
      </c>
      <c r="S13" s="577" t="s">
        <v>1339</v>
      </c>
      <c r="T13" s="577" t="s">
        <v>1340</v>
      </c>
      <c r="U13" s="577" t="s">
        <v>1341</v>
      </c>
      <c r="V13" s="577" t="s">
        <v>1342</v>
      </c>
      <c r="W13" s="577" t="s">
        <v>1343</v>
      </c>
      <c r="X13" s="577" t="s">
        <v>1344</v>
      </c>
      <c r="Y13" s="577" t="s">
        <v>1345</v>
      </c>
      <c r="Z13" s="576" t="s">
        <v>483</v>
      </c>
    </row>
    <row r="14" spans="1:27" s="171" customFormat="1" ht="31.5">
      <c r="A14" s="187" t="str">
        <f>VLOOKUP($C14,Check_CO_List[[Indicator Numbering]:[Outcome and Output Numbering]],3,FALSE)</f>
        <v>Outcome 1</v>
      </c>
      <c r="B14" s="188" t="str">
        <f>VLOOKUP($C14,Check_CO_List[[Indicator Numbering]:[Indicator wording]],2,FALSE)</f>
        <v>Prevalence of anaemia in children aged 0-5 years (by municipality)</v>
      </c>
      <c r="C14" s="188" t="s">
        <v>210</v>
      </c>
      <c r="D14" s="187"/>
      <c r="E14" s="188"/>
      <c r="F14" s="187"/>
      <c r="G14" s="187"/>
      <c r="H14" s="187"/>
      <c r="I14" s="187"/>
      <c r="J14" s="187"/>
      <c r="K14" s="189"/>
      <c r="L14" s="189"/>
      <c r="M14" s="175"/>
      <c r="N14" s="176"/>
      <c r="O14" s="176"/>
      <c r="P14" s="176"/>
      <c r="Q14" s="176"/>
      <c r="R14" s="176"/>
      <c r="S14" s="176"/>
      <c r="T14" s="176"/>
      <c r="U14" s="176"/>
      <c r="V14" s="176"/>
      <c r="W14" s="176"/>
      <c r="X14" s="176"/>
      <c r="Y14" s="176"/>
      <c r="Z14" s="174"/>
      <c r="AA14" s="172"/>
    </row>
    <row r="15" spans="1:27" s="171" customFormat="1" ht="31.5">
      <c r="A15" s="187" t="str">
        <f>VLOOKUP($C15,Check_CO_List[[Indicator Numbering]:[Outcome and Output Numbering]],3,FALSE)</f>
        <v>Outcome 1</v>
      </c>
      <c r="B15" s="188" t="str">
        <f>VLOOKUP($C15,Check_CO_List[[Indicator Numbering]:[Indicator wording]],2,FALSE)</f>
        <v>Rate of adolescent pregnancy (15-19 years)</v>
      </c>
      <c r="C15" s="188" t="s">
        <v>211</v>
      </c>
      <c r="D15" s="187"/>
      <c r="E15" s="188"/>
      <c r="F15" s="187"/>
      <c r="G15" s="187"/>
      <c r="H15" s="187"/>
      <c r="I15" s="187"/>
      <c r="J15" s="187"/>
      <c r="K15" s="189"/>
      <c r="L15" s="189"/>
      <c r="M15" s="175"/>
      <c r="N15" s="176"/>
      <c r="O15" s="176"/>
      <c r="P15" s="176"/>
      <c r="Q15" s="176"/>
      <c r="R15" s="176"/>
      <c r="S15" s="176"/>
      <c r="T15" s="176"/>
      <c r="U15" s="176"/>
      <c r="V15" s="176"/>
      <c r="W15" s="176"/>
      <c r="X15" s="176"/>
      <c r="Y15" s="176"/>
      <c r="Z15" s="174"/>
      <c r="AA15" s="172"/>
    </row>
    <row r="16" spans="1:27" s="171" customFormat="1" ht="31.5">
      <c r="A16" s="187" t="str">
        <f>VLOOKUP($C16,Check_CO_List[[Indicator Numbering]:[Outcome and Output Numbering]],3,FALSE)</f>
        <v>Outcome 1</v>
      </c>
      <c r="B16" s="188" t="str">
        <f>VLOOKUP($C16,Check_CO_List[[Indicator Numbering]:[Indicator wording]],2,FALSE)</f>
        <v>Population with access to integrated care services (by sex/age)</v>
      </c>
      <c r="C16" s="188" t="s">
        <v>257</v>
      </c>
      <c r="D16" s="187"/>
      <c r="E16" s="188"/>
      <c r="F16" s="187"/>
      <c r="G16" s="187"/>
      <c r="H16" s="187"/>
      <c r="I16" s="187"/>
      <c r="J16" s="187"/>
      <c r="K16" s="189"/>
      <c r="L16" s="189"/>
      <c r="M16" s="175"/>
      <c r="N16" s="176"/>
      <c r="O16" s="176"/>
      <c r="P16" s="176"/>
      <c r="Q16" s="176"/>
      <c r="R16" s="176"/>
      <c r="S16" s="176"/>
      <c r="T16" s="176"/>
      <c r="U16" s="176"/>
      <c r="V16" s="176"/>
      <c r="W16" s="176"/>
      <c r="X16" s="176"/>
      <c r="Y16" s="176"/>
      <c r="Z16" s="174"/>
      <c r="AA16" s="172"/>
    </row>
    <row r="17" spans="1:27" s="171" customFormat="1" ht="31.5">
      <c r="A17" s="187" t="str">
        <f>VLOOKUP($C17,Check_CO_List[[Indicator Numbering]:[Outcome and Output Numbering]],3,FALSE)</f>
        <v>Outcome 1</v>
      </c>
      <c r="B17" s="188" t="str">
        <f>VLOOKUP($C17,Check_CO_List[[Indicator Numbering]:[Indicator wording]],2,FALSE)</f>
        <v>Rate of access to preschool education (by sex/urban/rural)</v>
      </c>
      <c r="C17" s="188" t="s">
        <v>258</v>
      </c>
      <c r="D17" s="187"/>
      <c r="E17" s="188"/>
      <c r="F17" s="187"/>
      <c r="G17" s="187"/>
      <c r="H17" s="187"/>
      <c r="I17" s="187"/>
      <c r="J17" s="187"/>
      <c r="K17" s="189"/>
      <c r="L17" s="189"/>
      <c r="M17" s="175"/>
      <c r="N17" s="176"/>
      <c r="O17" s="176"/>
      <c r="P17" s="176"/>
      <c r="Q17" s="176"/>
      <c r="R17" s="176"/>
      <c r="S17" s="176"/>
      <c r="T17" s="176"/>
      <c r="U17" s="176"/>
      <c r="V17" s="176"/>
      <c r="W17" s="176"/>
      <c r="X17" s="176"/>
      <c r="Y17" s="176"/>
      <c r="Z17" s="174"/>
      <c r="AA17" s="172"/>
    </row>
    <row r="18" spans="1:27" s="171" customFormat="1" ht="63">
      <c r="A18" s="187" t="str">
        <f>VLOOKUP($C18,Check_CO_List[[Indicator Numbering]:[Outcome and Output Numbering]],3,FALSE)</f>
        <v>Outcome 1</v>
      </c>
      <c r="B18" s="188" t="str">
        <f>VLOOKUP($C18,Check_CO_List[[Indicator Numbering]:[Indicator wording]],2,FALSE)</f>
        <v>Percentage of children with satisfactory learning outcomes in math and Portuguese at end of primary school</v>
      </c>
      <c r="C18" s="188" t="s">
        <v>259</v>
      </c>
      <c r="D18" s="187"/>
      <c r="E18" s="188"/>
      <c r="F18" s="187"/>
      <c r="G18" s="187"/>
      <c r="H18" s="187"/>
      <c r="I18" s="187"/>
      <c r="J18" s="187"/>
      <c r="K18" s="189"/>
      <c r="L18" s="189"/>
      <c r="M18" s="175"/>
      <c r="N18" s="176"/>
      <c r="O18" s="176"/>
      <c r="P18" s="176"/>
      <c r="Q18" s="176"/>
      <c r="R18" s="176"/>
      <c r="S18" s="176"/>
      <c r="T18" s="176"/>
      <c r="U18" s="176"/>
      <c r="V18" s="176"/>
      <c r="W18" s="176"/>
      <c r="X18" s="176"/>
      <c r="Y18" s="176"/>
      <c r="Z18" s="174"/>
      <c r="AA18" s="172"/>
    </row>
    <row r="19" spans="1:27" s="171" customFormat="1" ht="63">
      <c r="A19" s="187" t="str">
        <f>VLOOKUP($C19,Check_CO_List[[Indicator Numbering]:[Outcome and Output Numbering]],3,FALSE)</f>
        <v>Outcome 1</v>
      </c>
      <c r="B19" s="188" t="str">
        <f>VLOOKUP($C19,Check_CO_List[[Indicator Numbering]:[Indicator wording]],2,FALSE)</f>
        <v>Number of children at risk of exclusion reached by the child protection system (including public and NGO institutions)</v>
      </c>
      <c r="C19" s="188" t="s">
        <v>260</v>
      </c>
      <c r="D19" s="187"/>
      <c r="E19" s="188"/>
      <c r="F19" s="187"/>
      <c r="G19" s="187"/>
      <c r="H19" s="187"/>
      <c r="I19" s="187"/>
      <c r="J19" s="187"/>
      <c r="K19" s="189"/>
      <c r="L19" s="189"/>
      <c r="M19" s="175"/>
      <c r="N19" s="176"/>
      <c r="O19" s="176"/>
      <c r="P19" s="176"/>
      <c r="Q19" s="176"/>
      <c r="R19" s="176"/>
      <c r="S19" s="176"/>
      <c r="T19" s="176"/>
      <c r="U19" s="176"/>
      <c r="V19" s="176"/>
      <c r="W19" s="176"/>
      <c r="X19" s="176"/>
      <c r="Y19" s="176"/>
      <c r="Z19" s="174"/>
      <c r="AA19" s="172"/>
    </row>
    <row r="20" spans="1:27" s="171" customFormat="1" ht="47.25">
      <c r="A20" s="187" t="str">
        <f>VLOOKUP($C20,Check_CO_List[[Indicator Numbering]:[Outcome and Output Numbering]],3,FALSE)</f>
        <v>Output 1.1</v>
      </c>
      <c r="B20" s="188" t="str">
        <f>VLOOKUP($C20,Check_CO_List[[Indicator Numbering]:[Indicator wording]],2,FALSE)</f>
        <v>Number of health facilities providing integrated adolescent-friendly health services</v>
      </c>
      <c r="C20" s="188" t="s">
        <v>187</v>
      </c>
      <c r="D20" s="187"/>
      <c r="E20" s="188"/>
      <c r="F20" s="187"/>
      <c r="G20" s="187"/>
      <c r="H20" s="187"/>
      <c r="I20" s="187"/>
      <c r="J20" s="187"/>
      <c r="K20" s="189"/>
      <c r="L20" s="189"/>
      <c r="M20" s="175"/>
      <c r="N20" s="176"/>
      <c r="O20" s="176"/>
      <c r="P20" s="176"/>
      <c r="Q20" s="176"/>
      <c r="R20" s="176"/>
      <c r="S20" s="176"/>
      <c r="T20" s="176"/>
      <c r="U20" s="176"/>
      <c r="V20" s="176"/>
      <c r="W20" s="176"/>
      <c r="X20" s="176"/>
      <c r="Y20" s="176"/>
      <c r="Z20" s="174"/>
      <c r="AA20" s="172"/>
    </row>
    <row r="21" spans="1:27" s="171" customFormat="1" ht="63">
      <c r="A21" s="187" t="str">
        <f>VLOOKUP($C21,Check_CO_List[[Indicator Numbering]:[Outcome and Output Numbering]],3,FALSE)</f>
        <v>Output 1.1</v>
      </c>
      <c r="B21" s="188" t="str">
        <f>VLOOKUP($C21,Check_CO_List[[Indicator Numbering]:[Indicator wording]],2,FALSE)</f>
        <v>Number of district health delegations that have integrated adolescent health interventions within local health plans</v>
      </c>
      <c r="C21" s="188" t="s">
        <v>283</v>
      </c>
      <c r="D21" s="187"/>
      <c r="E21" s="188"/>
      <c r="F21" s="187"/>
      <c r="G21" s="187"/>
      <c r="H21" s="187"/>
      <c r="I21" s="187"/>
      <c r="J21" s="187"/>
      <c r="K21" s="189"/>
      <c r="L21" s="189"/>
      <c r="M21" s="175"/>
      <c r="N21" s="176"/>
      <c r="O21" s="176"/>
      <c r="P21" s="176"/>
      <c r="Q21" s="176"/>
      <c r="R21" s="176"/>
      <c r="S21" s="176"/>
      <c r="T21" s="176"/>
      <c r="U21" s="176"/>
      <c r="V21" s="176"/>
      <c r="W21" s="176"/>
      <c r="X21" s="176"/>
      <c r="Y21" s="176"/>
      <c r="Z21" s="174"/>
      <c r="AA21" s="172"/>
    </row>
    <row r="22" spans="1:27" s="171" customFormat="1" ht="47.25">
      <c r="A22" s="187" t="str">
        <f>VLOOKUP($C22,Check_CO_List[[Indicator Numbering]:[Outcome and Output Numbering]],3,FALSE)</f>
        <v>Output 1.2</v>
      </c>
      <c r="B22" s="188" t="str">
        <f>VLOOKUP($C22,Check_CO_List[[Indicator Numbering]:[Indicator wording]],2,FALSE)</f>
        <v>Number of district health delegations providing care for children with multiple micronutrient powder</v>
      </c>
      <c r="C22" s="188" t="s">
        <v>212</v>
      </c>
      <c r="D22" s="187"/>
      <c r="E22" s="188"/>
      <c r="F22" s="187"/>
      <c r="G22" s="187"/>
      <c r="H22" s="187"/>
      <c r="I22" s="187"/>
      <c r="J22" s="187"/>
      <c r="K22" s="189"/>
      <c r="L22" s="189"/>
      <c r="M22" s="175"/>
      <c r="N22" s="176"/>
      <c r="O22" s="176"/>
      <c r="P22" s="176"/>
      <c r="Q22" s="176"/>
      <c r="R22" s="176"/>
      <c r="S22" s="176"/>
      <c r="T22" s="176"/>
      <c r="U22" s="176"/>
      <c r="V22" s="176"/>
      <c r="W22" s="176"/>
      <c r="X22" s="176"/>
      <c r="Y22" s="176"/>
      <c r="Z22" s="174"/>
      <c r="AA22" s="172"/>
    </row>
    <row r="23" spans="1:27" s="171" customFormat="1" ht="94.5">
      <c r="A23" s="187" t="str">
        <f>VLOOKUP($C23,Check_CO_List[[Indicator Numbering]:[Outcome and Output Numbering]],3,FALSE)</f>
        <v>Output 1.2</v>
      </c>
      <c r="B23" s="188" t="str">
        <f>VLOOKUP($C23,Check_CO_List[[Indicator Numbering]:[Indicator wording]],2,FALSE)</f>
        <v>Percentage of district health delegations with at least one infrastructure integrating early child development in their child development monitoring services with nutrition services as entry point</v>
      </c>
      <c r="C23" s="188" t="s">
        <v>286</v>
      </c>
      <c r="D23" s="187"/>
      <c r="E23" s="188"/>
      <c r="F23" s="187"/>
      <c r="G23" s="187"/>
      <c r="H23" s="187"/>
      <c r="I23" s="187"/>
      <c r="J23" s="187"/>
      <c r="K23" s="189"/>
      <c r="L23" s="189"/>
      <c r="M23" s="175"/>
      <c r="N23" s="176"/>
      <c r="O23" s="176"/>
      <c r="P23" s="176"/>
      <c r="Q23" s="176"/>
      <c r="R23" s="176"/>
      <c r="S23" s="176"/>
      <c r="T23" s="176"/>
      <c r="U23" s="176"/>
      <c r="V23" s="176"/>
      <c r="W23" s="176"/>
      <c r="X23" s="176"/>
      <c r="Y23" s="176"/>
      <c r="Z23" s="174"/>
      <c r="AA23" s="172"/>
    </row>
    <row r="24" spans="1:27" s="171" customFormat="1" ht="63">
      <c r="A24" s="187" t="str">
        <f>VLOOKUP($C24,Check_CO_List[[Indicator Numbering]:[Outcome and Output Numbering]],3,FALSE)</f>
        <v>Output 1.2</v>
      </c>
      <c r="B24" s="188" t="str">
        <f>VLOOKUP($C24,Check_CO_List[[Indicator Numbering]:[Indicator wording]],2,FALSE)</f>
        <v>Existence of a functional national health information system for maternal, child and adolescent health, including reproductive health</v>
      </c>
      <c r="C24" s="188" t="s">
        <v>287</v>
      </c>
      <c r="D24" s="187"/>
      <c r="E24" s="188"/>
      <c r="F24" s="187"/>
      <c r="G24" s="187"/>
      <c r="H24" s="187"/>
      <c r="I24" s="187"/>
      <c r="J24" s="187"/>
      <c r="K24" s="189"/>
      <c r="L24" s="189"/>
      <c r="M24" s="175"/>
      <c r="N24" s="176"/>
      <c r="O24" s="176"/>
      <c r="P24" s="176"/>
      <c r="Q24" s="176"/>
      <c r="R24" s="176"/>
      <c r="S24" s="176"/>
      <c r="T24" s="176"/>
      <c r="U24" s="176"/>
      <c r="V24" s="176"/>
      <c r="W24" s="176"/>
      <c r="X24" s="176"/>
      <c r="Y24" s="176"/>
      <c r="Z24" s="174"/>
      <c r="AA24" s="172"/>
    </row>
    <row r="25" spans="1:27" s="171" customFormat="1" ht="31.5">
      <c r="A25" s="187" t="str">
        <f>VLOOKUP($C25,Check_CO_List[[Indicator Numbering]:[Outcome and Output Numbering]],3,FALSE)</f>
        <v>Output 1.3</v>
      </c>
      <c r="B25" s="188" t="str">
        <f>VLOOKUP($C25,Check_CO_List[[Indicator Numbering]:[Indicator wording]],2,FALSE)</f>
        <v>Existence of a functional integrated early childhood education programme</v>
      </c>
      <c r="C25" s="188" t="s">
        <v>213</v>
      </c>
      <c r="D25" s="187"/>
      <c r="E25" s="188"/>
      <c r="F25" s="187"/>
      <c r="G25" s="187"/>
      <c r="H25" s="187"/>
      <c r="I25" s="187"/>
      <c r="J25" s="187"/>
      <c r="K25" s="189"/>
      <c r="L25" s="189"/>
      <c r="M25" s="175"/>
      <c r="N25" s="176"/>
      <c r="O25" s="176"/>
      <c r="P25" s="176"/>
      <c r="Q25" s="176"/>
      <c r="R25" s="176"/>
      <c r="S25" s="176"/>
      <c r="T25" s="176"/>
      <c r="U25" s="176"/>
      <c r="V25" s="176"/>
      <c r="W25" s="176"/>
      <c r="X25" s="176"/>
      <c r="Y25" s="176"/>
      <c r="Z25" s="174"/>
      <c r="AA25" s="172"/>
    </row>
    <row r="26" spans="1:27" s="171" customFormat="1" ht="63">
      <c r="A26" s="187" t="str">
        <f>VLOOKUP($C26,Check_CO_List[[Indicator Numbering]:[Outcome and Output Numbering]],3,FALSE)</f>
        <v>Output 1.3</v>
      </c>
      <c r="B26" s="188" t="str">
        <f>VLOOKUP($C26,Check_CO_List[[Indicator Numbering]:[Indicator wording]],2,FALSE)</f>
        <v>Number of adolescents reached by a comprehensive sexuality education programme aligned with international standards</v>
      </c>
      <c r="C26" s="188" t="s">
        <v>214</v>
      </c>
      <c r="D26" s="187"/>
      <c r="E26" s="188"/>
      <c r="F26" s="187"/>
      <c r="G26" s="187"/>
      <c r="H26" s="187"/>
      <c r="I26" s="187"/>
      <c r="J26" s="187"/>
      <c r="K26" s="189"/>
      <c r="L26" s="189"/>
      <c r="M26" s="175"/>
      <c r="N26" s="176"/>
      <c r="O26" s="176"/>
      <c r="P26" s="176"/>
      <c r="Q26" s="176"/>
      <c r="R26" s="176"/>
      <c r="S26" s="176"/>
      <c r="T26" s="176"/>
      <c r="U26" s="176"/>
      <c r="V26" s="176"/>
      <c r="W26" s="176"/>
      <c r="X26" s="176"/>
      <c r="Y26" s="176"/>
      <c r="Z26" s="174"/>
      <c r="AA26" s="172"/>
    </row>
    <row r="27" spans="1:27" s="171" customFormat="1" ht="31.5">
      <c r="A27" s="187" t="str">
        <f>VLOOKUP($C27,Check_CO_List[[Indicator Numbering]:[Outcome and Output Numbering]],3,FALSE)</f>
        <v>Output 1.3</v>
      </c>
      <c r="B27" s="188" t="str">
        <f>VLOOKUP($C27,Check_CO_List[[Indicator Numbering]:[Indicator wording]],2,FALSE)</f>
        <v>Existence of a comprehensive special education programme</v>
      </c>
      <c r="C27" s="188" t="s">
        <v>291</v>
      </c>
      <c r="D27" s="187"/>
      <c r="E27" s="188"/>
      <c r="F27" s="187"/>
      <c r="G27" s="187"/>
      <c r="H27" s="187"/>
      <c r="I27" s="187"/>
      <c r="J27" s="187"/>
      <c r="K27" s="189"/>
      <c r="L27" s="189"/>
      <c r="M27" s="175"/>
      <c r="N27" s="176"/>
      <c r="O27" s="176"/>
      <c r="P27" s="176"/>
      <c r="Q27" s="176"/>
      <c r="R27" s="176"/>
      <c r="S27" s="176"/>
      <c r="T27" s="176"/>
      <c r="U27" s="176"/>
      <c r="V27" s="176"/>
      <c r="W27" s="176"/>
      <c r="X27" s="176"/>
      <c r="Y27" s="176"/>
      <c r="Z27" s="174"/>
      <c r="AA27" s="172"/>
    </row>
    <row r="28" spans="1:27" s="171" customFormat="1" ht="47.25">
      <c r="A28" s="187" t="str">
        <f>VLOOKUP($C28,Check_CO_List[[Indicator Numbering]:[Outcome and Output Numbering]],3,FALSE)</f>
        <v>Output 1.4</v>
      </c>
      <c r="B28" s="188" t="str">
        <f>VLOOKUP($C28,Check_CO_List[[Indicator Numbering]:[Indicator wording]],2,FALSE)</f>
        <v>Existence of a national policy for child protection aligned with the child rights convention</v>
      </c>
      <c r="C28" s="188" t="s">
        <v>215</v>
      </c>
      <c r="D28" s="187"/>
      <c r="E28" s="188"/>
      <c r="F28" s="187"/>
      <c r="G28" s="187"/>
      <c r="H28" s="187"/>
      <c r="I28" s="187"/>
      <c r="J28" s="187"/>
      <c r="K28" s="189"/>
      <c r="L28" s="189"/>
      <c r="M28" s="175"/>
      <c r="N28" s="176"/>
      <c r="O28" s="176"/>
      <c r="P28" s="176"/>
      <c r="Q28" s="176"/>
      <c r="R28" s="176"/>
      <c r="S28" s="176"/>
      <c r="T28" s="176"/>
      <c r="U28" s="176"/>
      <c r="V28" s="176"/>
      <c r="W28" s="176"/>
      <c r="X28" s="176"/>
      <c r="Y28" s="176"/>
      <c r="Z28" s="174"/>
      <c r="AA28" s="172"/>
    </row>
    <row r="29" spans="1:27" s="171" customFormat="1" ht="47.25">
      <c r="A29" s="187" t="str">
        <f>VLOOKUP($C29,Check_CO_List[[Indicator Numbering]:[Outcome and Output Numbering]],3,FALSE)</f>
        <v>Output 1.4</v>
      </c>
      <c r="B29" s="188" t="str">
        <f>VLOOKUP($C29,Check_CO_List[[Indicator Numbering]:[Indicator wording]],2,FALSE)</f>
        <v>Existence of an integrated child protection information and monitoring system</v>
      </c>
      <c r="C29" s="188" t="s">
        <v>295</v>
      </c>
      <c r="D29" s="187"/>
      <c r="E29" s="188"/>
      <c r="F29" s="187"/>
      <c r="G29" s="187"/>
      <c r="H29" s="187"/>
      <c r="I29" s="187"/>
      <c r="J29" s="187"/>
      <c r="K29" s="189"/>
      <c r="L29" s="189"/>
      <c r="M29" s="175"/>
      <c r="N29" s="176"/>
      <c r="O29" s="176"/>
      <c r="P29" s="176"/>
      <c r="Q29" s="176"/>
      <c r="R29" s="176"/>
      <c r="S29" s="176"/>
      <c r="T29" s="176"/>
      <c r="U29" s="176"/>
      <c r="V29" s="176"/>
      <c r="W29" s="176"/>
      <c r="X29" s="176"/>
      <c r="Y29" s="176"/>
      <c r="Z29" s="174"/>
      <c r="AA29" s="172"/>
    </row>
    <row r="30" spans="1:27" s="171" customFormat="1" ht="78.75">
      <c r="A30" s="187" t="str">
        <f>VLOOKUP($C30,Check_CO_List[[Indicator Numbering]:[Outcome and Output Numbering]],3,FALSE)</f>
        <v>Output 1.4</v>
      </c>
      <c r="B30" s="188" t="str">
        <f>VLOOKUP($C30,Check_CO_List[[Indicator Numbering]:[Indicator wording]],2,FALSE)</f>
        <v>A national multi-stakeholder communication for development strategy to prevent and fight child sexual abuse and exploitation is designed and implemented</v>
      </c>
      <c r="C30" s="188" t="s">
        <v>296</v>
      </c>
      <c r="D30" s="187"/>
      <c r="E30" s="188"/>
      <c r="F30" s="187"/>
      <c r="G30" s="187"/>
      <c r="H30" s="187"/>
      <c r="I30" s="187"/>
      <c r="J30" s="187"/>
      <c r="K30" s="189"/>
      <c r="L30" s="189"/>
      <c r="M30" s="175"/>
      <c r="N30" s="176"/>
      <c r="O30" s="176"/>
      <c r="P30" s="176"/>
      <c r="Q30" s="176"/>
      <c r="R30" s="176"/>
      <c r="S30" s="176"/>
      <c r="T30" s="176"/>
      <c r="U30" s="176"/>
      <c r="V30" s="176"/>
      <c r="W30" s="176"/>
      <c r="X30" s="176"/>
      <c r="Y30" s="176"/>
      <c r="Z30" s="174"/>
      <c r="AA30" s="172"/>
    </row>
    <row r="31" spans="1:27" s="171" customFormat="1" ht="63">
      <c r="A31" s="187" t="str">
        <f>VLOOKUP($C31,Check_CO_List[[Indicator Numbering]:[Outcome and Output Numbering]],3,FALSE)</f>
        <v>Outcome 2</v>
      </c>
      <c r="B31" s="188" t="str">
        <f>VLOOKUP($C31,Check_CO_List[[Indicator Numbering]:[Indicator wording]],2,FALSE)</f>
        <v xml:space="preserve">Proportion of municipalities that incorporate and implement principles of sustainable urban development in the planning process </v>
      </c>
      <c r="C31" s="188" t="s">
        <v>219</v>
      </c>
      <c r="D31" s="187"/>
      <c r="E31" s="188"/>
      <c r="F31" s="187"/>
      <c r="G31" s="187"/>
      <c r="H31" s="187"/>
      <c r="I31" s="187"/>
      <c r="J31" s="187"/>
      <c r="K31" s="189"/>
      <c r="L31" s="189"/>
      <c r="M31" s="175"/>
      <c r="N31" s="176"/>
      <c r="O31" s="176"/>
      <c r="P31" s="176"/>
      <c r="Q31" s="176"/>
      <c r="R31" s="176"/>
      <c r="S31" s="176"/>
      <c r="T31" s="176"/>
      <c r="U31" s="176"/>
      <c r="V31" s="176"/>
      <c r="W31" s="176"/>
      <c r="X31" s="176"/>
      <c r="Y31" s="176"/>
      <c r="Z31" s="174"/>
      <c r="AA31" s="172"/>
    </row>
    <row r="32" spans="1:27" s="171" customFormat="1" ht="78.75">
      <c r="A32" s="187" t="str">
        <f>VLOOKUP($C32,Check_CO_List[[Indicator Numbering]:[Outcome and Output Numbering]],3,FALSE)</f>
        <v>Outcome 2</v>
      </c>
      <c r="B32" s="188" t="str">
        <f>VLOOKUP($C32,Check_CO_List[[Indicator Numbering]:[Indicator wording]],2,FALSE)</f>
        <v>Percentage of selected municipalities that integrate resilience and adaptive capacity to climate-related hazards and natural disasters in their development strategies</v>
      </c>
      <c r="C32" s="188" t="s">
        <v>220</v>
      </c>
      <c r="D32" s="187"/>
      <c r="E32" s="188"/>
      <c r="F32" s="187"/>
      <c r="G32" s="187"/>
      <c r="H32" s="187"/>
      <c r="I32" s="187"/>
      <c r="J32" s="187"/>
      <c r="K32" s="189"/>
      <c r="L32" s="189"/>
      <c r="M32" s="175"/>
      <c r="N32" s="176"/>
      <c r="O32" s="176"/>
      <c r="P32" s="176"/>
      <c r="Q32" s="176"/>
      <c r="R32" s="176"/>
      <c r="S32" s="176"/>
      <c r="T32" s="176"/>
      <c r="U32" s="176"/>
      <c r="V32" s="176"/>
      <c r="W32" s="176"/>
      <c r="X32" s="176"/>
      <c r="Y32" s="176"/>
      <c r="Z32" s="174"/>
      <c r="AA32" s="172"/>
    </row>
    <row r="33" spans="1:27" s="171" customFormat="1" ht="31.5">
      <c r="A33" s="187" t="str">
        <f>VLOOKUP($C33,Check_CO_List[[Indicator Numbering]:[Outcome and Output Numbering]],3,FALSE)</f>
        <v>Outcome 2</v>
      </c>
      <c r="B33" s="188" t="str">
        <f>VLOOKUP($C33,Check_CO_List[[Indicator Numbering]:[Indicator wording]],2,FALSE)</f>
        <v xml:space="preserve">Rate of integration of renewable energy for electricity production </v>
      </c>
      <c r="C33" s="188" t="s">
        <v>221</v>
      </c>
      <c r="D33" s="187"/>
      <c r="E33" s="188"/>
      <c r="F33" s="187"/>
      <c r="G33" s="187"/>
      <c r="H33" s="187"/>
      <c r="I33" s="187"/>
      <c r="J33" s="187"/>
      <c r="K33" s="189"/>
      <c r="L33" s="189"/>
      <c r="M33" s="175"/>
      <c r="N33" s="176"/>
      <c r="O33" s="176"/>
      <c r="P33" s="176"/>
      <c r="Q33" s="176"/>
      <c r="R33" s="176"/>
      <c r="S33" s="176"/>
      <c r="T33" s="176"/>
      <c r="U33" s="176"/>
      <c r="V33" s="176"/>
      <c r="W33" s="176"/>
      <c r="X33" s="176"/>
      <c r="Y33" s="176"/>
      <c r="Z33" s="174"/>
      <c r="AA33" s="172"/>
    </row>
    <row r="34" spans="1:27" s="171" customFormat="1" ht="78.75">
      <c r="A34" s="187" t="str">
        <f>VLOOKUP($C34,Check_CO_List[[Indicator Numbering]:[Outcome and Output Numbering]],3,FALSE)</f>
        <v>Output 2.1</v>
      </c>
      <c r="B34" s="188" t="str">
        <f>VLOOKUP($C34,Check_CO_List[[Indicator Numbering]:[Indicator wording]],2,FALSE)</f>
        <v>Percentage of selected national institutions that integrate risk reduction in their policies, strategies and budgets with a gender perspective</v>
      </c>
      <c r="C34" s="188" t="s">
        <v>223</v>
      </c>
      <c r="D34" s="187"/>
      <c r="E34" s="188"/>
      <c r="F34" s="187"/>
      <c r="G34" s="187"/>
      <c r="H34" s="187"/>
      <c r="I34" s="187"/>
      <c r="J34" s="187"/>
      <c r="K34" s="189"/>
      <c r="L34" s="189"/>
      <c r="M34" s="175"/>
      <c r="N34" s="176"/>
      <c r="O34" s="176"/>
      <c r="P34" s="176"/>
      <c r="Q34" s="176"/>
      <c r="R34" s="176"/>
      <c r="S34" s="176"/>
      <c r="T34" s="176"/>
      <c r="U34" s="176"/>
      <c r="V34" s="176"/>
      <c r="W34" s="176"/>
      <c r="X34" s="176"/>
      <c r="Y34" s="176"/>
      <c r="Z34" s="174"/>
      <c r="AA34" s="172"/>
    </row>
    <row r="35" spans="1:27" s="171" customFormat="1" ht="63">
      <c r="A35" s="187" t="str">
        <f>VLOOKUP($C35,Check_CO_List[[Indicator Numbering]:[Outcome and Output Numbering]],3,FALSE)</f>
        <v>Output 2.1</v>
      </c>
      <c r="B35" s="188" t="str">
        <f>VLOOKUP($C35,Check_CO_List[[Indicator Numbering]:[Indicator wording]],2,FALSE)</f>
        <v>Percentage of municipalities that integrate child and gender-sensitive risk information including climate risk in the plans, strategies and budgets</v>
      </c>
      <c r="C35" s="188" t="s">
        <v>308</v>
      </c>
      <c r="D35" s="187"/>
      <c r="E35" s="188"/>
      <c r="F35" s="187"/>
      <c r="G35" s="187"/>
      <c r="H35" s="187"/>
      <c r="I35" s="187"/>
      <c r="J35" s="187"/>
      <c r="K35" s="189"/>
      <c r="L35" s="189"/>
      <c r="M35" s="175"/>
      <c r="N35" s="176"/>
      <c r="O35" s="176"/>
      <c r="P35" s="176"/>
      <c r="Q35" s="176"/>
      <c r="R35" s="176"/>
      <c r="S35" s="176"/>
      <c r="T35" s="176"/>
      <c r="U35" s="176"/>
      <c r="V35" s="176"/>
      <c r="W35" s="176"/>
      <c r="X35" s="176"/>
      <c r="Y35" s="176"/>
      <c r="Z35" s="174"/>
      <c r="AA35" s="172"/>
    </row>
    <row r="36" spans="1:27" s="171" customFormat="1" ht="63">
      <c r="A36" s="187" t="str">
        <f>VLOOKUP($C36,Check_CO_List[[Indicator Numbering]:[Outcome and Output Numbering]],3,FALSE)</f>
        <v>Output 2.1</v>
      </c>
      <c r="B36" s="188" t="str">
        <f>VLOOKUP($C36,Check_CO_List[[Indicator Numbering]:[Indicator wording]],2,FALSE)</f>
        <v>Existence of an integrated strategy for risk and vulnerability reduction through water, sanitation and hygiene in schools</v>
      </c>
      <c r="C36" s="188" t="s">
        <v>309</v>
      </c>
      <c r="D36" s="187"/>
      <c r="E36" s="188"/>
      <c r="F36" s="187"/>
      <c r="G36" s="187"/>
      <c r="H36" s="187"/>
      <c r="I36" s="187"/>
      <c r="J36" s="187"/>
      <c r="K36" s="189"/>
      <c r="L36" s="189"/>
      <c r="M36" s="175"/>
      <c r="N36" s="176"/>
      <c r="O36" s="176"/>
      <c r="P36" s="176"/>
      <c r="Q36" s="176"/>
      <c r="R36" s="176"/>
      <c r="S36" s="176"/>
      <c r="T36" s="176"/>
      <c r="U36" s="176"/>
      <c r="V36" s="176"/>
      <c r="W36" s="176"/>
      <c r="X36" s="176"/>
      <c r="Y36" s="176"/>
      <c r="Z36" s="174"/>
      <c r="AA36" s="172"/>
    </row>
    <row r="37" spans="1:27" s="171" customFormat="1" ht="78.75">
      <c r="A37" s="187" t="str">
        <f>VLOOKUP($C37,Check_CO_List[[Indicator Numbering]:[Outcome and Output Numbering]],3,FALSE)</f>
        <v>Output 2.2</v>
      </c>
      <c r="B37" s="188" t="str">
        <f>VLOOKUP($C37,Check_CO_List[[Indicator Numbering]:[Indicator wording]],2,FALSE)</f>
        <v>Number of municipalities that adopt gendersensitive, climate-smart practices for sustainable use of water resources in Joint Office-supported programmes</v>
      </c>
      <c r="C37" s="188" t="s">
        <v>224</v>
      </c>
      <c r="D37" s="187"/>
      <c r="E37" s="188"/>
      <c r="F37" s="187"/>
      <c r="G37" s="187"/>
      <c r="H37" s="187"/>
      <c r="I37" s="187"/>
      <c r="J37" s="187"/>
      <c r="K37" s="189"/>
      <c r="L37" s="189"/>
      <c r="M37" s="175"/>
      <c r="N37" s="176"/>
      <c r="O37" s="176"/>
      <c r="P37" s="176"/>
      <c r="Q37" s="176"/>
      <c r="R37" s="176"/>
      <c r="S37" s="176"/>
      <c r="T37" s="176"/>
      <c r="U37" s="176"/>
      <c r="V37" s="176"/>
      <c r="W37" s="176"/>
      <c r="X37" s="176"/>
      <c r="Y37" s="176"/>
      <c r="Z37" s="174"/>
      <c r="AA37" s="172"/>
    </row>
    <row r="38" spans="1:27" s="171" customFormat="1" ht="47.25">
      <c r="A38" s="187" t="str">
        <f>VLOOKUP($C38,Check_CO_List[[Indicator Numbering]:[Outcome and Output Numbering]],3,FALSE)</f>
        <v>Output 2.2</v>
      </c>
      <c r="B38" s="188" t="str">
        <f>VLOOKUP($C38,Check_CO_List[[Indicator Numbering]:[Indicator wording]],2,FALSE)</f>
        <v>Number of municipalities carrying out mandatory enforcement of the new energy efficiency code</v>
      </c>
      <c r="C38" s="188" t="s">
        <v>280</v>
      </c>
      <c r="D38" s="187"/>
      <c r="E38" s="188"/>
      <c r="F38" s="187"/>
      <c r="G38" s="187"/>
      <c r="H38" s="187"/>
      <c r="I38" s="187"/>
      <c r="J38" s="187"/>
      <c r="K38" s="189"/>
      <c r="L38" s="189"/>
      <c r="M38" s="175"/>
      <c r="N38" s="176"/>
      <c r="O38" s="176"/>
      <c r="P38" s="176"/>
      <c r="Q38" s="176"/>
      <c r="R38" s="176"/>
      <c r="S38" s="176"/>
      <c r="T38" s="176"/>
      <c r="U38" s="176"/>
      <c r="V38" s="176"/>
      <c r="W38" s="176"/>
      <c r="X38" s="176"/>
      <c r="Y38" s="176"/>
      <c r="Z38" s="174"/>
      <c r="AA38" s="172"/>
    </row>
    <row r="39" spans="1:27" s="171" customFormat="1" ht="63">
      <c r="A39" s="187" t="str">
        <f>VLOOKUP($C39,Check_CO_List[[Indicator Numbering]:[Outcome and Output Numbering]],3,FALSE)</f>
        <v>Output 2.3</v>
      </c>
      <c r="B39" s="188" t="str">
        <f>VLOOKUP($C39,Check_CO_List[[Indicator Numbering]:[Indicator wording]],2,FALSE)</f>
        <v>Number of institutional policy frameworks in place for conservation, sustainable use of natural resources, biodiversity and ecosystem</v>
      </c>
      <c r="C39" s="188" t="s">
        <v>225</v>
      </c>
      <c r="D39" s="187"/>
      <c r="E39" s="188"/>
      <c r="F39" s="187"/>
      <c r="G39" s="187"/>
      <c r="H39" s="187"/>
      <c r="I39" s="187"/>
      <c r="J39" s="187"/>
      <c r="K39" s="189"/>
      <c r="L39" s="189"/>
      <c r="M39" s="175"/>
      <c r="N39" s="176"/>
      <c r="O39" s="176"/>
      <c r="P39" s="176"/>
      <c r="Q39" s="176"/>
      <c r="R39" s="176"/>
      <c r="S39" s="176"/>
      <c r="T39" s="176"/>
      <c r="U39" s="176"/>
      <c r="V39" s="176"/>
      <c r="W39" s="176"/>
      <c r="X39" s="176"/>
      <c r="Y39" s="176"/>
      <c r="Z39" s="174"/>
      <c r="AA39" s="172"/>
    </row>
    <row r="40" spans="1:27" s="171" customFormat="1" ht="94.5">
      <c r="A40" s="187" t="str">
        <f>VLOOKUP($C40,Check_CO_List[[Indicator Numbering]:[Outcome and Output Numbering]],3,FALSE)</f>
        <v>Output 2.3</v>
      </c>
      <c r="B40" s="188" t="str">
        <f>VLOOKUP($C40,Check_CO_List[[Indicator Numbering]:[Indicator wording]],2,FALSE)</f>
        <v xml:space="preserve">Number of terrestrial and marine areas of global importance that have management instruments in place for conservation,  sustainable  use  and  valorization  of biodiversity and ecosystem </v>
      </c>
      <c r="C40" s="188" t="s">
        <v>289</v>
      </c>
      <c r="D40" s="187"/>
      <c r="E40" s="188"/>
      <c r="F40" s="187"/>
      <c r="G40" s="187"/>
      <c r="H40" s="187"/>
      <c r="I40" s="187"/>
      <c r="J40" s="187"/>
      <c r="K40" s="189"/>
      <c r="L40" s="189"/>
      <c r="M40" s="175"/>
      <c r="N40" s="176"/>
      <c r="O40" s="176"/>
      <c r="P40" s="176"/>
      <c r="Q40" s="176"/>
      <c r="R40" s="176"/>
      <c r="S40" s="176"/>
      <c r="T40" s="176"/>
      <c r="U40" s="176"/>
      <c r="V40" s="176"/>
      <c r="W40" s="176"/>
      <c r="X40" s="176"/>
      <c r="Y40" s="176"/>
      <c r="Z40" s="174"/>
      <c r="AA40" s="172"/>
    </row>
    <row r="41" spans="1:27" s="171" customFormat="1" ht="63">
      <c r="A41" s="187" t="str">
        <f>VLOOKUP($C41,Check_CO_List[[Indicator Numbering]:[Outcome and Output Numbering]],3,FALSE)</f>
        <v>Output 2.3</v>
      </c>
      <c r="B41" s="188" t="str">
        <f>VLOOKUP($C41,Check_CO_List[[Indicator Numbering]:[Indicator wording]],2,FALSE)</f>
        <v>Percentage of tourism operators doing business in protected areas complying with national standards for sustainable tourism</v>
      </c>
      <c r="C41" s="188" t="s">
        <v>313</v>
      </c>
      <c r="D41" s="187"/>
      <c r="E41" s="188"/>
      <c r="F41" s="187"/>
      <c r="G41" s="187"/>
      <c r="H41" s="187"/>
      <c r="I41" s="187"/>
      <c r="J41" s="187"/>
      <c r="K41" s="189"/>
      <c r="L41" s="189"/>
      <c r="M41" s="175"/>
      <c r="N41" s="176"/>
      <c r="O41" s="176"/>
      <c r="P41" s="176"/>
      <c r="Q41" s="176"/>
      <c r="R41" s="176"/>
      <c r="S41" s="176"/>
      <c r="T41" s="176"/>
      <c r="U41" s="176"/>
      <c r="V41" s="176"/>
      <c r="W41" s="176"/>
      <c r="X41" s="176"/>
      <c r="Y41" s="176"/>
      <c r="Z41" s="174"/>
      <c r="AA41" s="172"/>
    </row>
    <row r="42" spans="1:27" s="171" customFormat="1" ht="47.25">
      <c r="A42" s="187" t="str">
        <f>VLOOKUP($C42,Check_CO_List[[Indicator Numbering]:[Outcome and Output Numbering]],3,FALSE)</f>
        <v>Outcome 3</v>
      </c>
      <c r="B42" s="188" t="str">
        <f>VLOOKUP($C42,Check_CO_List[[Indicator Numbering]:[Indicator wording]],2,FALSE)</f>
        <v>Number of informal production units by activity sector, gender and age of owne</v>
      </c>
      <c r="C42" s="188" t="s">
        <v>230</v>
      </c>
      <c r="D42" s="187"/>
      <c r="E42" s="188"/>
      <c r="F42" s="187"/>
      <c r="G42" s="187"/>
      <c r="H42" s="187"/>
      <c r="I42" s="187"/>
      <c r="J42" s="187"/>
      <c r="K42" s="189"/>
      <c r="L42" s="189"/>
      <c r="M42" s="175"/>
      <c r="N42" s="176"/>
      <c r="O42" s="176"/>
      <c r="P42" s="176"/>
      <c r="Q42" s="176"/>
      <c r="R42" s="176"/>
      <c r="S42" s="176"/>
      <c r="T42" s="176"/>
      <c r="U42" s="176"/>
      <c r="V42" s="176"/>
      <c r="W42" s="176"/>
      <c r="X42" s="176"/>
      <c r="Y42" s="176"/>
      <c r="Z42" s="174"/>
      <c r="AA42" s="172"/>
    </row>
    <row r="43" spans="1:27" s="171" customFormat="1" ht="31.5">
      <c r="A43" s="187" t="str">
        <f>VLOOKUP($C43,Check_CO_List[[Indicator Numbering]:[Outcome and Output Numbering]],3,FALSE)</f>
        <v>Outcome 3</v>
      </c>
      <c r="B43" s="188" t="str">
        <f>VLOOKUP($C43,Check_CO_List[[Indicator Numbering]:[Indicator wording]],2,FALSE)</f>
        <v>Unemployment rate (over 15 years) by sex/age/area of residence</v>
      </c>
      <c r="C43" s="188" t="s">
        <v>263</v>
      </c>
      <c r="D43" s="187"/>
      <c r="E43" s="188"/>
      <c r="F43" s="187"/>
      <c r="G43" s="187"/>
      <c r="H43" s="187"/>
      <c r="I43" s="187"/>
      <c r="J43" s="187"/>
      <c r="K43" s="189"/>
      <c r="L43" s="189"/>
      <c r="M43" s="175"/>
      <c r="N43" s="176"/>
      <c r="O43" s="176"/>
      <c r="P43" s="176"/>
      <c r="Q43" s="176"/>
      <c r="R43" s="176"/>
      <c r="S43" s="176"/>
      <c r="T43" s="176"/>
      <c r="U43" s="176"/>
      <c r="V43" s="176"/>
      <c r="W43" s="176"/>
      <c r="X43" s="176"/>
      <c r="Y43" s="176"/>
      <c r="Z43" s="174"/>
      <c r="AA43" s="172"/>
    </row>
    <row r="44" spans="1:27" s="171" customFormat="1" ht="31.5">
      <c r="A44" s="187" t="str">
        <f>VLOOKUP($C44,Check_CO_List[[Indicator Numbering]:[Outcome and Output Numbering]],3,FALSE)</f>
        <v>Outcome 3</v>
      </c>
      <c r="B44" s="188" t="str">
        <f>VLOOKUP($C44,Check_CO_List[[Indicator Numbering]:[Indicator wording]],2,FALSE)</f>
        <v>Proportion of jobs in selected sectors of total jobs</v>
      </c>
      <c r="C44" s="188" t="s">
        <v>264</v>
      </c>
      <c r="D44" s="187"/>
      <c r="E44" s="188"/>
      <c r="F44" s="187"/>
      <c r="G44" s="187"/>
      <c r="H44" s="187"/>
      <c r="I44" s="187"/>
      <c r="J44" s="187"/>
      <c r="K44" s="189"/>
      <c r="L44" s="189"/>
      <c r="M44" s="175"/>
      <c r="N44" s="176"/>
      <c r="O44" s="176"/>
      <c r="P44" s="176"/>
      <c r="Q44" s="176"/>
      <c r="R44" s="176"/>
      <c r="S44" s="176"/>
      <c r="T44" s="176"/>
      <c r="U44" s="176"/>
      <c r="V44" s="176"/>
      <c r="W44" s="176"/>
      <c r="X44" s="176"/>
      <c r="Y44" s="176"/>
      <c r="Z44" s="174"/>
      <c r="AA44" s="172"/>
    </row>
    <row r="45" spans="1:27" s="171" customFormat="1" ht="63">
      <c r="A45" s="187" t="str">
        <f>VLOOKUP($C45,Check_CO_List[[Indicator Numbering]:[Outcome and Output Numbering]],3,FALSE)</f>
        <v>Output 3.1</v>
      </c>
      <c r="B45" s="188" t="str">
        <f>VLOOKUP($C45,Check_CO_List[[Indicator Numbering]:[Indicator wording]],2,FALSE)</f>
        <v xml:space="preserve">Extent to which sector programmes related to the promotion of economic growth are pro-poor, gender- and age-sensitive  </v>
      </c>
      <c r="C45" s="188" t="s">
        <v>231</v>
      </c>
      <c r="D45" s="187"/>
      <c r="E45" s="188"/>
      <c r="F45" s="187"/>
      <c r="G45" s="187"/>
      <c r="H45" s="187"/>
      <c r="I45" s="187"/>
      <c r="J45" s="187"/>
      <c r="K45" s="189"/>
      <c r="L45" s="189"/>
      <c r="M45" s="175"/>
      <c r="N45" s="176"/>
      <c r="O45" s="176"/>
      <c r="P45" s="176"/>
      <c r="Q45" s="176"/>
      <c r="R45" s="176"/>
      <c r="S45" s="176"/>
      <c r="T45" s="176"/>
      <c r="U45" s="176"/>
      <c r="V45" s="176"/>
      <c r="W45" s="176"/>
      <c r="X45" s="176"/>
      <c r="Y45" s="176"/>
      <c r="Z45" s="174"/>
      <c r="AA45" s="172"/>
    </row>
    <row r="46" spans="1:27" s="171" customFormat="1" ht="63">
      <c r="A46" s="187" t="str">
        <f>VLOOKUP($C46,Check_CO_List[[Indicator Numbering]:[Outcome and Output Numbering]],3,FALSE)</f>
        <v>Output 3.1</v>
      </c>
      <c r="B46" s="188" t="str">
        <f>VLOOKUP($C46,Check_CO_List[[Indicator Numbering]:[Indicator wording]],2,FALSE)</f>
        <v xml:space="preserve">Number of analyses of the implications of the demographic dividend elaborated and used in public policymaking </v>
      </c>
      <c r="C46" s="188" t="s">
        <v>323</v>
      </c>
      <c r="D46" s="187"/>
      <c r="E46" s="188"/>
      <c r="F46" s="187"/>
      <c r="G46" s="187"/>
      <c r="H46" s="187"/>
      <c r="I46" s="187"/>
      <c r="J46" s="187"/>
      <c r="K46" s="189"/>
      <c r="L46" s="189"/>
      <c r="M46" s="175"/>
      <c r="N46" s="176"/>
      <c r="O46" s="176"/>
      <c r="P46" s="176"/>
      <c r="Q46" s="176"/>
      <c r="R46" s="176"/>
      <c r="S46" s="176"/>
      <c r="T46" s="176"/>
      <c r="U46" s="176"/>
      <c r="V46" s="176"/>
      <c r="W46" s="176"/>
      <c r="X46" s="176"/>
      <c r="Y46" s="176"/>
      <c r="Z46" s="174"/>
      <c r="AA46" s="172"/>
    </row>
    <row r="47" spans="1:27" s="171" customFormat="1" ht="47.25">
      <c r="A47" s="187" t="str">
        <f>VLOOKUP($C47,Check_CO_List[[Indicator Numbering]:[Outcome and Output Numbering]],3,FALSE)</f>
        <v>Output 3.1</v>
      </c>
      <c r="B47" s="188" t="str">
        <f>VLOOKUP($C47,Check_CO_List[[Indicator Numbering]:[Indicator wording]],2,FALSE)</f>
        <v xml:space="preserve">Number of child poverty analyses elaborated and used in public policymaking </v>
      </c>
      <c r="C47" s="188" t="s">
        <v>329</v>
      </c>
      <c r="D47" s="187"/>
      <c r="E47" s="188"/>
      <c r="F47" s="187"/>
      <c r="G47" s="187"/>
      <c r="H47" s="187"/>
      <c r="I47" s="187"/>
      <c r="J47" s="187"/>
      <c r="K47" s="189"/>
      <c r="L47" s="189"/>
      <c r="M47" s="175"/>
      <c r="N47" s="176"/>
      <c r="O47" s="176"/>
      <c r="P47" s="176"/>
      <c r="Q47" s="176"/>
      <c r="R47" s="176"/>
      <c r="S47" s="176"/>
      <c r="T47" s="176"/>
      <c r="U47" s="176"/>
      <c r="V47" s="176"/>
      <c r="W47" s="176"/>
      <c r="X47" s="176"/>
      <c r="Y47" s="176"/>
      <c r="Z47" s="174"/>
      <c r="AA47" s="172"/>
    </row>
    <row r="48" spans="1:27" s="171" customFormat="1" ht="47.25">
      <c r="A48" s="187" t="str">
        <f>VLOOKUP($C48,Check_CO_List[[Indicator Numbering]:[Outcome and Output Numbering]],3,FALSE)</f>
        <v>Output 3.2</v>
      </c>
      <c r="B48" s="188" t="str">
        <f>VLOOKUP($C48,Check_CO_List[[Indicator Numbering]:[Indicator wording]],2,FALSE)</f>
        <v xml:space="preserve">Number of young people and women that successfully complete technical and vocational training courses  </v>
      </c>
      <c r="C48" s="188" t="s">
        <v>232</v>
      </c>
      <c r="D48" s="187"/>
      <c r="E48" s="188"/>
      <c r="F48" s="187"/>
      <c r="G48" s="187"/>
      <c r="H48" s="187"/>
      <c r="I48" s="187"/>
      <c r="J48" s="187"/>
      <c r="K48" s="189"/>
      <c r="L48" s="189"/>
      <c r="M48" s="175"/>
      <c r="N48" s="176"/>
      <c r="O48" s="176"/>
      <c r="P48" s="176"/>
      <c r="Q48" s="176"/>
      <c r="R48" s="176"/>
      <c r="S48" s="176"/>
      <c r="T48" s="176"/>
      <c r="U48" s="176"/>
      <c r="V48" s="176"/>
      <c r="W48" s="176"/>
      <c r="X48" s="176"/>
      <c r="Y48" s="176"/>
      <c r="Z48" s="174"/>
      <c r="AA48" s="172"/>
    </row>
    <row r="49" spans="1:27" s="171" customFormat="1" ht="47.25">
      <c r="A49" s="187" t="str">
        <f>VLOOKUP($C49,Check_CO_List[[Indicator Numbering]:[Outcome and Output Numbering]],3,FALSE)</f>
        <v>Output 3.2</v>
      </c>
      <c r="B49" s="188" t="str">
        <f>VLOOKUP($C49,Check_CO_List[[Indicator Numbering]:[Indicator wording]],2,FALSE)</f>
        <v>Percentage of youth beneficiaries and women of employment and entrepreneurship programmes integrated 
in the labour market within three years</v>
      </c>
      <c r="C49" s="188" t="s">
        <v>324</v>
      </c>
      <c r="D49" s="187"/>
      <c r="E49" s="188"/>
      <c r="F49" s="187"/>
      <c r="G49" s="187"/>
      <c r="H49" s="187"/>
      <c r="I49" s="187"/>
      <c r="J49" s="187"/>
      <c r="K49" s="189"/>
      <c r="L49" s="189"/>
      <c r="M49" s="175"/>
      <c r="N49" s="176"/>
      <c r="O49" s="176"/>
      <c r="P49" s="176"/>
      <c r="Q49" s="176"/>
      <c r="R49" s="176"/>
      <c r="S49" s="176"/>
      <c r="T49" s="176"/>
      <c r="U49" s="176"/>
      <c r="V49" s="176"/>
      <c r="W49" s="176"/>
      <c r="X49" s="176"/>
      <c r="Y49" s="176"/>
      <c r="Z49" s="174"/>
      <c r="AA49" s="172"/>
    </row>
    <row r="50" spans="1:27" s="171" customFormat="1" ht="47.25">
      <c r="A50" s="187" t="str">
        <f>VLOOKUP($C50,Check_CO_List[[Indicator Numbering]:[Outcome and Output Numbering]],3,FALSE)</f>
        <v>Output 3.3</v>
      </c>
      <c r="B50" s="188" t="str">
        <f>VLOOKUP($C50,Check_CO_List[[Indicator Numbering]:[Indicator wording]],2,FALSE)</f>
        <v xml:space="preserve">Percentage of members of local development 
platforms that are young women and men 
</v>
      </c>
      <c r="C50" s="188" t="s">
        <v>233</v>
      </c>
      <c r="D50" s="187"/>
      <c r="E50" s="188"/>
      <c r="F50" s="187"/>
      <c r="G50" s="187"/>
      <c r="H50" s="187"/>
      <c r="I50" s="187"/>
      <c r="J50" s="187"/>
      <c r="K50" s="189"/>
      <c r="L50" s="189"/>
      <c r="M50" s="175"/>
      <c r="N50" s="176"/>
      <c r="O50" s="176"/>
      <c r="P50" s="176"/>
      <c r="Q50" s="176"/>
      <c r="R50" s="176"/>
      <c r="S50" s="176"/>
      <c r="T50" s="176"/>
      <c r="U50" s="176"/>
      <c r="V50" s="176"/>
      <c r="W50" s="176"/>
      <c r="X50" s="176"/>
      <c r="Y50" s="176"/>
      <c r="Z50" s="174"/>
      <c r="AA50" s="172"/>
    </row>
    <row r="51" spans="1:27" s="171" customFormat="1" ht="47.25">
      <c r="A51" s="187" t="str">
        <f>VLOOKUP($C51,Check_CO_List[[Indicator Numbering]:[Outcome and Output Numbering]],3,FALSE)</f>
        <v>Output 3.3</v>
      </c>
      <c r="B51" s="188" t="str">
        <f>VLOOKUP($C51,Check_CO_List[[Indicator Numbering]:[Indicator wording]],2,FALSE)</f>
        <v xml:space="preserve">Number of elaborated territorial local economic development strategies that explicitly promote employment opportunities for youth and women </v>
      </c>
      <c r="C51" s="188" t="s">
        <v>325</v>
      </c>
      <c r="D51" s="187"/>
      <c r="E51" s="188"/>
      <c r="F51" s="187"/>
      <c r="G51" s="187"/>
      <c r="H51" s="187"/>
      <c r="I51" s="187"/>
      <c r="J51" s="187"/>
      <c r="K51" s="189"/>
      <c r="L51" s="189"/>
      <c r="M51" s="175"/>
      <c r="N51" s="176"/>
      <c r="O51" s="176"/>
      <c r="P51" s="176"/>
      <c r="Q51" s="176"/>
      <c r="R51" s="176"/>
      <c r="S51" s="176"/>
      <c r="T51" s="176"/>
      <c r="U51" s="176"/>
      <c r="V51" s="176"/>
      <c r="W51" s="176"/>
      <c r="X51" s="176"/>
      <c r="Y51" s="176"/>
      <c r="Z51" s="174"/>
      <c r="AA51" s="172"/>
    </row>
    <row r="52" spans="1:27" s="171" customFormat="1" ht="47.25">
      <c r="A52" s="187" t="str">
        <f>VLOOKUP($C52,Check_CO_List[[Indicator Numbering]:[Outcome and Output Numbering]],3,FALSE)</f>
        <v>Output 3.4</v>
      </c>
      <c r="B52" s="188" t="str">
        <f>VLOOKUP($C52,Check_CO_List[[Indicator Numbering]:[Indicator wording]],2,FALSE)</f>
        <v>Existence of a functional integrated system for monitoring and evaluating the social protection programme</v>
      </c>
      <c r="C52" s="188" t="s">
        <v>234</v>
      </c>
      <c r="D52" s="187"/>
      <c r="E52" s="188"/>
      <c r="F52" s="187"/>
      <c r="G52" s="187"/>
      <c r="H52" s="187"/>
      <c r="I52" s="187"/>
      <c r="J52" s="187"/>
      <c r="K52" s="189"/>
      <c r="L52" s="189"/>
      <c r="M52" s="175"/>
      <c r="N52" s="176"/>
      <c r="O52" s="176"/>
      <c r="P52" s="176"/>
      <c r="Q52" s="176"/>
      <c r="R52" s="176"/>
      <c r="S52" s="176"/>
      <c r="T52" s="176"/>
      <c r="U52" s="176"/>
      <c r="V52" s="176"/>
      <c r="W52" s="176"/>
      <c r="X52" s="176"/>
      <c r="Y52" s="176"/>
      <c r="Z52" s="174"/>
      <c r="AA52" s="172"/>
    </row>
    <row r="53" spans="1:27" s="171" customFormat="1" ht="47.25">
      <c r="A53" s="187" t="str">
        <f>VLOOKUP($C53,Check_CO_List[[Indicator Numbering]:[Outcome and Output Numbering]],3,FALSE)</f>
        <v>Output 3.4</v>
      </c>
      <c r="B53" s="188" t="str">
        <f>VLOOKUP($C53,Check_CO_List[[Indicator Numbering]:[Indicator wording]],2,FALSE)</f>
        <v>Extent to which policy and institutional reforms increase access to social protection targeting the poor at municipal level (disaggregated by sex, rural and urban)</v>
      </c>
      <c r="C53" s="188" t="s">
        <v>326</v>
      </c>
      <c r="D53" s="187"/>
      <c r="E53" s="188"/>
      <c r="F53" s="187"/>
      <c r="G53" s="187"/>
      <c r="H53" s="187"/>
      <c r="I53" s="187"/>
      <c r="J53" s="187"/>
      <c r="K53" s="189"/>
      <c r="L53" s="189"/>
      <c r="M53" s="175"/>
      <c r="N53" s="176"/>
      <c r="O53" s="176"/>
      <c r="P53" s="176"/>
      <c r="Q53" s="176"/>
      <c r="R53" s="176"/>
      <c r="S53" s="176"/>
      <c r="T53" s="176"/>
      <c r="U53" s="176"/>
      <c r="V53" s="176"/>
      <c r="W53" s="176"/>
      <c r="X53" s="176"/>
      <c r="Y53" s="176"/>
      <c r="Z53" s="174"/>
      <c r="AA53" s="172"/>
    </row>
    <row r="54" spans="1:27" s="171" customFormat="1" ht="47.25">
      <c r="A54" s="187" t="str">
        <f>VLOOKUP($C54,Check_CO_List[[Indicator Numbering]:[Outcome and Output Numbering]],3,FALSE)</f>
        <v>Outcome 4</v>
      </c>
      <c r="B54" s="188" t="str">
        <f>VLOOKUP($C54,Check_CO_List[[Indicator Numbering]:[Indicator wording]],2,FALSE)</f>
        <v>Number of national and local government programmes elaborated and implemented with results-based management approach</v>
      </c>
      <c r="C54" s="188" t="s">
        <v>268</v>
      </c>
      <c r="D54" s="187"/>
      <c r="E54" s="188"/>
      <c r="F54" s="187"/>
      <c r="G54" s="187"/>
      <c r="H54" s="187"/>
      <c r="I54" s="187"/>
      <c r="J54" s="187"/>
      <c r="K54" s="189"/>
      <c r="L54" s="189"/>
      <c r="M54" s="175"/>
      <c r="N54" s="176"/>
      <c r="O54" s="176"/>
      <c r="P54" s="176"/>
      <c r="Q54" s="176"/>
      <c r="R54" s="176"/>
      <c r="S54" s="176"/>
      <c r="T54" s="176"/>
      <c r="U54" s="176"/>
      <c r="V54" s="176"/>
      <c r="W54" s="176"/>
      <c r="X54" s="176"/>
      <c r="Y54" s="176"/>
      <c r="Z54" s="174"/>
      <c r="AA54" s="172"/>
    </row>
    <row r="55" spans="1:27" s="171" customFormat="1" ht="47.25">
      <c r="A55" s="187" t="str">
        <f>VLOOKUP($C55,Check_CO_List[[Indicator Numbering]:[Outcome and Output Numbering]],3,FALSE)</f>
        <v>Outcome 4</v>
      </c>
      <c r="B55" s="188" t="str">
        <f>VLOOKUP($C55,Check_CO_List[[Indicator Numbering]:[Indicator wording]],2,FALSE)</f>
        <v xml:space="preserve">Percentage of gendersensitive local and national budget lines </v>
      </c>
      <c r="C55" s="188" t="s">
        <v>269</v>
      </c>
      <c r="D55" s="187"/>
      <c r="E55" s="188"/>
      <c r="F55" s="187"/>
      <c r="G55" s="187"/>
      <c r="H55" s="187"/>
      <c r="I55" s="187"/>
      <c r="J55" s="187"/>
      <c r="K55" s="189"/>
      <c r="L55" s="189"/>
      <c r="M55" s="175"/>
      <c r="N55" s="176"/>
      <c r="O55" s="176"/>
      <c r="P55" s="176"/>
      <c r="Q55" s="176"/>
      <c r="R55" s="176"/>
      <c r="S55" s="176"/>
      <c r="T55" s="176"/>
      <c r="U55" s="176"/>
      <c r="V55" s="176"/>
      <c r="W55" s="176"/>
      <c r="X55" s="176"/>
      <c r="Y55" s="176"/>
      <c r="Z55" s="174"/>
      <c r="AA55" s="172"/>
    </row>
    <row r="56" spans="1:27" s="171" customFormat="1" ht="47.25">
      <c r="A56" s="187" t="str">
        <f>VLOOKUP($C56,Check_CO_List[[Indicator Numbering]:[Outcome and Output Numbering]],3,FALSE)</f>
        <v>Outcome 4</v>
      </c>
      <c r="B56" s="188" t="str">
        <f>VLOOKUP($C56,Check_CO_List[[Indicator Numbering]:[Indicator wording]],2,FALSE)</f>
        <v>Percentage of women elected to parliament and local government</v>
      </c>
      <c r="C56" s="188" t="s">
        <v>270</v>
      </c>
      <c r="D56" s="187"/>
      <c r="E56" s="188"/>
      <c r="F56" s="187"/>
      <c r="G56" s="187"/>
      <c r="H56" s="187"/>
      <c r="I56" s="187"/>
      <c r="J56" s="187"/>
      <c r="K56" s="189"/>
      <c r="L56" s="189"/>
      <c r="M56" s="175"/>
      <c r="N56" s="176"/>
      <c r="O56" s="176"/>
      <c r="P56" s="176"/>
      <c r="Q56" s="176"/>
      <c r="R56" s="176"/>
      <c r="S56" s="176"/>
      <c r="T56" s="176"/>
      <c r="U56" s="176"/>
      <c r="V56" s="176"/>
      <c r="W56" s="176"/>
      <c r="X56" s="176"/>
      <c r="Y56" s="176"/>
      <c r="Z56" s="174"/>
      <c r="AA56" s="172"/>
    </row>
    <row r="57" spans="1:27" s="171" customFormat="1" ht="47.25">
      <c r="A57" s="187" t="str">
        <f>VLOOKUP($C57,Check_CO_List[[Indicator Numbering]:[Outcome and Output Numbering]],3,FALSE)</f>
        <v>Outcome 4</v>
      </c>
      <c r="B57" s="188" t="str">
        <f>VLOOKUP($C57,Check_CO_List[[Indicator Numbering]:[Indicator wording]],2,FALSE)</f>
        <v>Number of functional participation mechanisms for identification of priorities or public policies at national and local levels</v>
      </c>
      <c r="C57" s="188" t="s">
        <v>271</v>
      </c>
      <c r="D57" s="187"/>
      <c r="E57" s="188"/>
      <c r="F57" s="187"/>
      <c r="G57" s="187"/>
      <c r="H57" s="187"/>
      <c r="I57" s="187"/>
      <c r="J57" s="187"/>
      <c r="K57" s="189"/>
      <c r="L57" s="189"/>
      <c r="M57" s="175"/>
      <c r="N57" s="176"/>
      <c r="O57" s="176"/>
      <c r="P57" s="176"/>
      <c r="Q57" s="176"/>
      <c r="R57" s="176"/>
      <c r="S57" s="176"/>
      <c r="T57" s="176"/>
      <c r="U57" s="176"/>
      <c r="V57" s="176"/>
      <c r="W57" s="176"/>
      <c r="X57" s="176"/>
      <c r="Y57" s="176"/>
      <c r="Z57" s="174"/>
      <c r="AA57" s="172"/>
    </row>
    <row r="58" spans="1:27" s="171" customFormat="1" ht="47.25">
      <c r="A58" s="187" t="str">
        <f>VLOOKUP($C58,Check_CO_List[[Indicator Numbering]:[Outcome and Output Numbering]],3,FALSE)</f>
        <v>Outcome 4</v>
      </c>
      <c r="B58" s="188" t="str">
        <f>VLOOKUP($C58,Check_CO_List[[Indicator Numbering]:[Indicator wording]],2,FALSE)</f>
        <v xml:space="preserve">Functionality of a Resource Mobilization and Partnership Development mechanism </v>
      </c>
      <c r="C58" s="188" t="s">
        <v>272</v>
      </c>
      <c r="D58" s="187"/>
      <c r="E58" s="188"/>
      <c r="F58" s="187"/>
      <c r="G58" s="187"/>
      <c r="H58" s="187"/>
      <c r="I58" s="187"/>
      <c r="J58" s="187"/>
      <c r="K58" s="189"/>
      <c r="L58" s="189"/>
      <c r="M58" s="175"/>
      <c r="N58" s="176"/>
      <c r="O58" s="176"/>
      <c r="P58" s="176"/>
      <c r="Q58" s="176"/>
      <c r="R58" s="176"/>
      <c r="S58" s="176"/>
      <c r="T58" s="176"/>
      <c r="U58" s="176"/>
      <c r="V58" s="176"/>
      <c r="W58" s="176"/>
      <c r="X58" s="176"/>
      <c r="Y58" s="176"/>
      <c r="Z58" s="174"/>
      <c r="AA58" s="172"/>
    </row>
    <row r="59" spans="1:27" s="171" customFormat="1" ht="47.25">
      <c r="A59" s="187" t="str">
        <f>VLOOKUP($C59,Check_CO_List[[Indicator Numbering]:[Outcome and Output Numbering]],3,FALSE)</f>
        <v>Outcome 4</v>
      </c>
      <c r="B59" s="188" t="str">
        <f>VLOOKUP($C59,Check_CO_List[[Indicator Numbering]:[Indicator wording]],2,FALSE)</f>
        <v>Number of formal, signed partnership agreements (SouthSouth, triangular)</v>
      </c>
      <c r="C59" s="188" t="s">
        <v>273</v>
      </c>
      <c r="D59" s="187"/>
      <c r="E59" s="188"/>
      <c r="F59" s="187"/>
      <c r="G59" s="187"/>
      <c r="H59" s="187"/>
      <c r="I59" s="187"/>
      <c r="J59" s="187"/>
      <c r="K59" s="189"/>
      <c r="L59" s="189"/>
      <c r="M59" s="175"/>
      <c r="N59" s="176"/>
      <c r="O59" s="176"/>
      <c r="P59" s="176"/>
      <c r="Q59" s="176"/>
      <c r="R59" s="176"/>
      <c r="S59" s="176"/>
      <c r="T59" s="176"/>
      <c r="U59" s="176"/>
      <c r="V59" s="176"/>
      <c r="W59" s="176"/>
      <c r="X59" s="176"/>
      <c r="Y59" s="176"/>
      <c r="Z59" s="174"/>
      <c r="AA59" s="172"/>
    </row>
    <row r="60" spans="1:27" s="171" customFormat="1" ht="47.25">
      <c r="A60" s="187" t="str">
        <f>VLOOKUP($C60,Check_CO_List[[Indicator Numbering]:[Outcome and Output Numbering]],3,FALSE)</f>
        <v>Outcome 4</v>
      </c>
      <c r="B60" s="188" t="str">
        <f>VLOOKUP($C60,Check_CO_List[[Indicator Numbering]:[Indicator wording]],2,FALSE)</f>
        <v xml:space="preserve">Number of CSOs that participate in the formulation and monitoring of development plans, budgets and public policies </v>
      </c>
      <c r="C60" s="188" t="s">
        <v>1252</v>
      </c>
      <c r="D60" s="187"/>
      <c r="E60" s="188"/>
      <c r="F60" s="187"/>
      <c r="G60" s="187"/>
      <c r="H60" s="187"/>
      <c r="I60" s="187"/>
      <c r="J60" s="187"/>
      <c r="K60" s="189"/>
      <c r="L60" s="189"/>
      <c r="M60" s="175"/>
      <c r="N60" s="176"/>
      <c r="O60" s="176"/>
      <c r="P60" s="176"/>
      <c r="Q60" s="176"/>
      <c r="R60" s="176"/>
      <c r="S60" s="176"/>
      <c r="T60" s="176"/>
      <c r="U60" s="176"/>
      <c r="V60" s="176"/>
      <c r="W60" s="176"/>
      <c r="X60" s="176"/>
      <c r="Y60" s="176"/>
      <c r="Z60" s="174"/>
      <c r="AA60" s="172"/>
    </row>
    <row r="61" spans="1:27" s="171" customFormat="1" ht="47.25">
      <c r="A61" s="187" t="str">
        <f>VLOOKUP($C61,Check_CO_List[[Indicator Numbering]:[Outcome and Output Numbering]],3,FALSE)</f>
        <v>Outcome 4</v>
      </c>
      <c r="B61" s="188" t="str">
        <f>VLOOKUP($C61,Check_CO_List[[Indicator Numbering]:[Indicator wording]],2,FALSE)</f>
        <v>Number of national SDGs progress reports submitted</v>
      </c>
      <c r="C61" s="188" t="s">
        <v>1253</v>
      </c>
      <c r="D61" s="187"/>
      <c r="E61" s="188"/>
      <c r="F61" s="187"/>
      <c r="G61" s="187"/>
      <c r="H61" s="187"/>
      <c r="I61" s="187"/>
      <c r="J61" s="187"/>
      <c r="K61" s="189"/>
      <c r="L61" s="189"/>
      <c r="M61" s="175"/>
      <c r="N61" s="176"/>
      <c r="O61" s="176"/>
      <c r="P61" s="176"/>
      <c r="Q61" s="176"/>
      <c r="R61" s="176"/>
      <c r="S61" s="176"/>
      <c r="T61" s="176"/>
      <c r="U61" s="176"/>
      <c r="V61" s="176"/>
      <c r="W61" s="176"/>
      <c r="X61" s="176"/>
      <c r="Y61" s="176"/>
      <c r="Z61" s="174"/>
      <c r="AA61" s="172"/>
    </row>
    <row r="62" spans="1:27" s="171" customFormat="1" ht="47.25">
      <c r="A62" s="187" t="str">
        <f>VLOOKUP($C62,Check_CO_List[[Indicator Numbering]:[Outcome and Output Numbering]],3,FALSE)</f>
        <v>Output 4.1</v>
      </c>
      <c r="B62" s="188" t="str">
        <f>VLOOKUP($C62,Check_CO_List[[Indicator Numbering]:[Indicator wording]],2,FALSE)</f>
        <v>Extent to which women’s groups and youth groups have strengthened capacity to engage in critical development issues</v>
      </c>
      <c r="C62" s="188" t="s">
        <v>337</v>
      </c>
      <c r="D62" s="187"/>
      <c r="E62" s="188"/>
      <c r="F62" s="187"/>
      <c r="G62" s="187"/>
      <c r="H62" s="187"/>
      <c r="I62" s="187"/>
      <c r="J62" s="187"/>
      <c r="K62" s="189"/>
      <c r="L62" s="189"/>
      <c r="M62" s="175"/>
      <c r="N62" s="176"/>
      <c r="O62" s="176"/>
      <c r="P62" s="176"/>
      <c r="Q62" s="176"/>
      <c r="R62" s="176"/>
      <c r="S62" s="176"/>
      <c r="T62" s="176"/>
      <c r="U62" s="176"/>
      <c r="V62" s="176"/>
      <c r="W62" s="176"/>
      <c r="X62" s="176"/>
      <c r="Y62" s="176"/>
      <c r="Z62" s="174"/>
      <c r="AA62" s="172"/>
    </row>
    <row r="63" spans="1:27" s="171" customFormat="1" ht="47.25">
      <c r="A63" s="187" t="str">
        <f>VLOOKUP($C63,Check_CO_List[[Indicator Numbering]:[Outcome and Output Numbering]],3,FALSE)</f>
        <v>Output 4.1</v>
      </c>
      <c r="B63" s="188" t="str">
        <f>VLOOKUP($C63,Check_CO_List[[Indicator Numbering]:[Indicator wording]],2,FALSE)</f>
        <v>Number of girls and boys leading within civic engagement initiatives at national or local level in the context of the sustainable development goals.</v>
      </c>
      <c r="C63" s="188" t="s">
        <v>343</v>
      </c>
      <c r="D63" s="187"/>
      <c r="E63" s="188"/>
      <c r="F63" s="187"/>
      <c r="G63" s="187"/>
      <c r="H63" s="187"/>
      <c r="I63" s="187"/>
      <c r="J63" s="187"/>
      <c r="K63" s="189"/>
      <c r="L63" s="189"/>
      <c r="M63" s="175"/>
      <c r="N63" s="176"/>
      <c r="O63" s="176"/>
      <c r="P63" s="176"/>
      <c r="Q63" s="176"/>
      <c r="R63" s="176"/>
      <c r="S63" s="176"/>
      <c r="T63" s="176"/>
      <c r="U63" s="176"/>
      <c r="V63" s="176"/>
      <c r="W63" s="176"/>
      <c r="X63" s="176"/>
      <c r="Y63" s="176"/>
      <c r="Z63" s="174"/>
      <c r="AA63" s="172"/>
    </row>
    <row r="64" spans="1:27" s="171" customFormat="1" ht="47.25">
      <c r="A64" s="187" t="str">
        <f>VLOOKUP($C64,Check_CO_List[[Indicator Numbering]:[Outcome and Output Numbering]],3,FALSE)</f>
        <v>Output 4.1</v>
      </c>
      <c r="B64" s="188" t="str">
        <f>VLOOKUP($C64,Check_CO_List[[Indicator Numbering]:[Indicator wording]],2,FALSE)</f>
        <v xml:space="preserve">Number of mechanisms at national and local levels that facilitate the participation of young people and 
adolescents in decision-making processes 
</v>
      </c>
      <c r="C64" s="188" t="s">
        <v>349</v>
      </c>
      <c r="D64" s="187"/>
      <c r="E64" s="188"/>
      <c r="F64" s="187"/>
      <c r="G64" s="187"/>
      <c r="H64" s="187"/>
      <c r="I64" s="187"/>
      <c r="J64" s="187"/>
      <c r="K64" s="189"/>
      <c r="L64" s="189"/>
      <c r="M64" s="175"/>
      <c r="N64" s="176"/>
      <c r="O64" s="176"/>
      <c r="P64" s="176"/>
      <c r="Q64" s="176"/>
      <c r="R64" s="176"/>
      <c r="S64" s="176"/>
      <c r="T64" s="176"/>
      <c r="U64" s="176"/>
      <c r="V64" s="176"/>
      <c r="W64" s="176"/>
      <c r="X64" s="176"/>
      <c r="Y64" s="176"/>
      <c r="Z64" s="174"/>
      <c r="AA64" s="172"/>
    </row>
    <row r="65" spans="1:27" s="171" customFormat="1" ht="47.25">
      <c r="A65" s="187" t="str">
        <f>VLOOKUP($C65,Check_CO_List[[Indicator Numbering]:[Outcome and Output Numbering]],3,FALSE)</f>
        <v>Output 4.2</v>
      </c>
      <c r="B65" s="188" t="str">
        <f>VLOOKUP($C65,Check_CO_List[[Indicator Numbering]:[Indicator wording]],2,FALSE)</f>
        <v>Number of national and municipal reports that use updated and disaggregated data to monitor progress on sustainable development targets</v>
      </c>
      <c r="C65" s="188" t="s">
        <v>338</v>
      </c>
      <c r="D65" s="187"/>
      <c r="E65" s="188"/>
      <c r="F65" s="187"/>
      <c r="G65" s="187"/>
      <c r="H65" s="187"/>
      <c r="I65" s="187"/>
      <c r="J65" s="187"/>
      <c r="K65" s="189"/>
      <c r="L65" s="189"/>
      <c r="M65" s="175"/>
      <c r="N65" s="176"/>
      <c r="O65" s="176"/>
      <c r="P65" s="176"/>
      <c r="Q65" s="176"/>
      <c r="R65" s="176"/>
      <c r="S65" s="176"/>
      <c r="T65" s="176"/>
      <c r="U65" s="176"/>
      <c r="V65" s="176"/>
      <c r="W65" s="176"/>
      <c r="X65" s="176"/>
      <c r="Y65" s="176"/>
      <c r="Z65" s="174"/>
      <c r="AA65" s="172"/>
    </row>
    <row r="66" spans="1:27" s="171" customFormat="1" ht="47.25">
      <c r="A66" s="187" t="str">
        <f>VLOOKUP($C66,Check_CO_List[[Indicator Numbering]:[Outcome and Output Numbering]],3,FALSE)</f>
        <v>Output 4.2</v>
      </c>
      <c r="B66" s="188" t="str">
        <f>VLOOKUP($C66,Check_CO_List[[Indicator Numbering]:[Indicator wording]],2,FALSE)</f>
        <v>Number of national and selected sectoral development plans integrating population considerations and the demographic dividend</v>
      </c>
      <c r="C66" s="188" t="s">
        <v>344</v>
      </c>
      <c r="D66" s="187"/>
      <c r="E66" s="188"/>
      <c r="F66" s="187"/>
      <c r="G66" s="187"/>
      <c r="H66" s="187"/>
      <c r="I66" s="187"/>
      <c r="J66" s="187"/>
      <c r="K66" s="189"/>
      <c r="L66" s="189"/>
      <c r="M66" s="175"/>
      <c r="N66" s="176"/>
      <c r="O66" s="176"/>
      <c r="P66" s="176"/>
      <c r="Q66" s="176"/>
      <c r="R66" s="176"/>
      <c r="S66" s="176"/>
      <c r="T66" s="176"/>
      <c r="U66" s="176"/>
      <c r="V66" s="176"/>
      <c r="W66" s="176"/>
      <c r="X66" s="176"/>
      <c r="Y66" s="176"/>
      <c r="Z66" s="174"/>
      <c r="AA66" s="172"/>
    </row>
    <row r="67" spans="1:27" s="171" customFormat="1" ht="47.25">
      <c r="A67" s="187" t="str">
        <f>VLOOKUP($C67,Check_CO_List[[Indicator Numbering]:[Outcome and Output Numbering]],3,FALSE)</f>
        <v>Output 4.2</v>
      </c>
      <c r="B67" s="188" t="str">
        <f>VLOOKUP($C67,Check_CO_List[[Indicator Numbering]:[Indicator wording]],2,FALSE)</f>
        <v>Number of selected sector plans that integrate childsensitive indicators and targets</v>
      </c>
      <c r="C67" s="188" t="s">
        <v>350</v>
      </c>
      <c r="D67" s="187"/>
      <c r="E67" s="188"/>
      <c r="F67" s="187"/>
      <c r="G67" s="187"/>
      <c r="H67" s="187"/>
      <c r="I67" s="187"/>
      <c r="J67" s="187"/>
      <c r="K67" s="189"/>
      <c r="L67" s="189"/>
      <c r="M67" s="175"/>
      <c r="N67" s="176"/>
      <c r="O67" s="176"/>
      <c r="P67" s="176"/>
      <c r="Q67" s="176"/>
      <c r="R67" s="176"/>
      <c r="S67" s="176"/>
      <c r="T67" s="176"/>
      <c r="U67" s="176"/>
      <c r="V67" s="176"/>
      <c r="W67" s="176"/>
      <c r="X67" s="176"/>
      <c r="Y67" s="176"/>
      <c r="Z67" s="174"/>
      <c r="AA67" s="172"/>
    </row>
    <row r="68" spans="1:27" s="171" customFormat="1" ht="47.25">
      <c r="A68" s="187" t="str">
        <f>VLOOKUP($C68,Check_CO_List[[Indicator Numbering]:[Outcome and Output Numbering]],3,FALSE)</f>
        <v>Output 4.3</v>
      </c>
      <c r="B68" s="188" t="str">
        <f>VLOOKUP($C68,Check_CO_List[[Indicator Numbering]:[Indicator wording]],2,FALSE)</f>
        <v xml:space="preserve">Extent to which the sustainable development financing strategy with related coordination tools is elaborated </v>
      </c>
      <c r="C68" s="188" t="s">
        <v>339</v>
      </c>
      <c r="D68" s="187"/>
      <c r="E68" s="188"/>
      <c r="F68" s="187"/>
      <c r="G68" s="187"/>
      <c r="H68" s="187"/>
      <c r="I68" s="187"/>
      <c r="J68" s="187"/>
      <c r="K68" s="189"/>
      <c r="L68" s="189"/>
      <c r="M68" s="175"/>
      <c r="N68" s="176"/>
      <c r="O68" s="176"/>
      <c r="P68" s="176"/>
      <c r="Q68" s="176"/>
      <c r="R68" s="176"/>
      <c r="S68" s="176"/>
      <c r="T68" s="176"/>
      <c r="U68" s="176"/>
      <c r="V68" s="176"/>
      <c r="W68" s="176"/>
      <c r="X68" s="176"/>
      <c r="Y68" s="176"/>
      <c r="Z68" s="174"/>
      <c r="AA68" s="172"/>
    </row>
    <row r="69" spans="1:27" s="171" customFormat="1" ht="47.25">
      <c r="A69" s="187" t="str">
        <f>VLOOKUP($C69,Check_CO_List[[Indicator Numbering]:[Outcome and Output Numbering]],3,FALSE)</f>
        <v>Output 4.3</v>
      </c>
      <c r="B69" s="188" t="str">
        <f>VLOOKUP($C69,Check_CO_List[[Indicator Numbering]:[Indicator wording]],2,FALSE)</f>
        <v xml:space="preserve">Number of new partnerships accessed to support the realization of children´s rights in Agenda 2030 </v>
      </c>
      <c r="C69" s="188" t="s">
        <v>345</v>
      </c>
      <c r="D69" s="187"/>
      <c r="E69" s="188"/>
      <c r="F69" s="187"/>
      <c r="G69" s="187"/>
      <c r="H69" s="187"/>
      <c r="I69" s="187"/>
      <c r="J69" s="187"/>
      <c r="K69" s="189"/>
      <c r="L69" s="189"/>
      <c r="M69" s="175"/>
      <c r="N69" s="176"/>
      <c r="O69" s="176"/>
      <c r="P69" s="176"/>
      <c r="Q69" s="176"/>
      <c r="R69" s="176"/>
      <c r="S69" s="176"/>
      <c r="T69" s="176"/>
      <c r="U69" s="176"/>
      <c r="V69" s="176"/>
      <c r="W69" s="176"/>
      <c r="X69" s="176"/>
      <c r="Y69" s="176"/>
      <c r="Z69" s="174"/>
      <c r="AA69" s="172"/>
    </row>
    <row r="70" spans="1:27" s="171" customFormat="1" ht="47.25">
      <c r="A70" s="187" t="str">
        <f>VLOOKUP($C70,Check_CO_List[[Indicator Numbering]:[Outcome and Output Numbering]],3,FALSE)</f>
        <v>Output 4.3</v>
      </c>
      <c r="B70" s="188" t="str">
        <f>VLOOKUP($C70,Check_CO_List[[Indicator Numbering]:[Indicator wording]],2,FALSE)</f>
        <v xml:space="preserve">Number of new technical and financial partnership accessed to support national implementation of the ICPD 
areas in the context of Agenda 2030 
</v>
      </c>
      <c r="C70" s="188" t="s">
        <v>351</v>
      </c>
      <c r="D70" s="187"/>
      <c r="E70" s="188"/>
      <c r="F70" s="187"/>
      <c r="G70" s="187"/>
      <c r="H70" s="187"/>
      <c r="I70" s="187"/>
      <c r="J70" s="187"/>
      <c r="K70" s="189"/>
      <c r="L70" s="189"/>
      <c r="M70" s="175"/>
      <c r="N70" s="176"/>
      <c r="O70" s="176"/>
      <c r="P70" s="176"/>
      <c r="Q70" s="176"/>
      <c r="R70" s="176"/>
      <c r="S70" s="176"/>
      <c r="T70" s="176"/>
      <c r="U70" s="176"/>
      <c r="V70" s="176"/>
      <c r="W70" s="176"/>
      <c r="X70" s="176"/>
      <c r="Y70" s="176"/>
      <c r="Z70" s="174"/>
      <c r="AA70" s="172"/>
    </row>
    <row r="71" spans="1:27" s="171" customFormat="1" ht="47.25">
      <c r="A71" s="187" t="str">
        <f>VLOOKUP($C71,Check_CO_List[[Indicator Numbering]:[Outcome and Output Numbering]],3,FALSE)</f>
        <v>Outcome 5</v>
      </c>
      <c r="B71" s="188" t="str">
        <f>VLOOKUP($C71,Check_CO_List[[Indicator Numbering]:[Indicator wording]],2,FALSE)</f>
        <v xml:space="preserve">Proportion of women and girls who are victims of gender-based violence (by age/area of residence) </v>
      </c>
      <c r="C71" s="188" t="s">
        <v>274</v>
      </c>
      <c r="D71" s="187"/>
      <c r="E71" s="188"/>
      <c r="F71" s="187"/>
      <c r="G71" s="187"/>
      <c r="H71" s="187"/>
      <c r="I71" s="187"/>
      <c r="J71" s="187"/>
      <c r="K71" s="189"/>
      <c r="L71" s="189"/>
      <c r="M71" s="175"/>
      <c r="N71" s="176"/>
      <c r="O71" s="176"/>
      <c r="P71" s="176"/>
      <c r="Q71" s="176"/>
      <c r="R71" s="176"/>
      <c r="S71" s="176"/>
      <c r="T71" s="176"/>
      <c r="U71" s="176"/>
      <c r="V71" s="176"/>
      <c r="W71" s="176"/>
      <c r="X71" s="176"/>
      <c r="Y71" s="176"/>
      <c r="Z71" s="174"/>
      <c r="AA71" s="172"/>
    </row>
    <row r="72" spans="1:27" s="171" customFormat="1" ht="47.25">
      <c r="A72" s="187" t="str">
        <f>VLOOKUP($C72,Check_CO_List[[Indicator Numbering]:[Outcome and Output Numbering]],3,FALSE)</f>
        <v>Outcome 5</v>
      </c>
      <c r="B72" s="188" t="str">
        <f>VLOOKUP($C72,Check_CO_List[[Indicator Numbering]:[Indicator wording]],2,FALSE)</f>
        <v xml:space="preserve">Percentage of universal periodic review (UPR) recommendations implemented </v>
      </c>
      <c r="C72" s="188" t="s">
        <v>275</v>
      </c>
      <c r="D72" s="187"/>
      <c r="E72" s="188"/>
      <c r="F72" s="187"/>
      <c r="G72" s="187"/>
      <c r="H72" s="187"/>
      <c r="I72" s="187"/>
      <c r="J72" s="187"/>
      <c r="K72" s="189"/>
      <c r="L72" s="189"/>
      <c r="M72" s="175"/>
      <c r="N72" s="176"/>
      <c r="O72" s="176"/>
      <c r="P72" s="176"/>
      <c r="Q72" s="176"/>
      <c r="R72" s="176"/>
      <c r="S72" s="176"/>
      <c r="T72" s="176"/>
      <c r="U72" s="176"/>
      <c r="V72" s="176"/>
      <c r="W72" s="176"/>
      <c r="X72" s="176"/>
      <c r="Y72" s="176"/>
      <c r="Z72" s="174"/>
      <c r="AA72" s="172"/>
    </row>
    <row r="73" spans="1:27" s="171" customFormat="1" ht="47.25">
      <c r="A73" s="187" t="str">
        <f>VLOOKUP($C73,Check_CO_List[[Indicator Numbering]:[Outcome and Output Numbering]],3,FALSE)</f>
        <v>Outcome 5</v>
      </c>
      <c r="B73" s="188" t="str">
        <f>VLOOKUP($C73,Check_CO_List[[Indicator Numbering]:[Indicator wording]],2,FALSE)</f>
        <v>Percentage of court cases with free legal support</v>
      </c>
      <c r="C73" s="188" t="s">
        <v>276</v>
      </c>
      <c r="D73" s="187"/>
      <c r="E73" s="188"/>
      <c r="F73" s="187"/>
      <c r="G73" s="187"/>
      <c r="H73" s="187"/>
      <c r="I73" s="187"/>
      <c r="J73" s="187"/>
      <c r="K73" s="189"/>
      <c r="L73" s="189"/>
      <c r="M73" s="175"/>
      <c r="N73" s="176"/>
      <c r="O73" s="176"/>
      <c r="P73" s="176"/>
      <c r="Q73" s="176"/>
      <c r="R73" s="176"/>
      <c r="S73" s="176"/>
      <c r="T73" s="176"/>
      <c r="U73" s="176"/>
      <c r="V73" s="176"/>
      <c r="W73" s="176"/>
      <c r="X73" s="176"/>
      <c r="Y73" s="176"/>
      <c r="Z73" s="174"/>
      <c r="AA73" s="172"/>
    </row>
    <row r="74" spans="1:27" s="171" customFormat="1" ht="47.25">
      <c r="A74" s="187" t="str">
        <f>VLOOKUP($C74,Check_CO_List[[Indicator Numbering]:[Outcome and Output Numbering]],3,FALSE)</f>
        <v>Output 5.1</v>
      </c>
      <c r="B74" s="188" t="str">
        <f>VLOOKUP($C74,Check_CO_List[[Indicator Numbering]:[Indicator wording]],2,FALSE)</f>
        <v>Number of municipalities that undertake genderresponsive planning and monitoring of service delivery</v>
      </c>
      <c r="C74" s="188" t="s">
        <v>357</v>
      </c>
      <c r="D74" s="187"/>
      <c r="E74" s="188"/>
      <c r="F74" s="187"/>
      <c r="G74" s="187"/>
      <c r="H74" s="187"/>
      <c r="I74" s="187"/>
      <c r="J74" s="187"/>
      <c r="K74" s="189"/>
      <c r="L74" s="189"/>
      <c r="M74" s="175"/>
      <c r="N74" s="176"/>
      <c r="O74" s="176"/>
      <c r="P74" s="176"/>
      <c r="Q74" s="176"/>
      <c r="R74" s="176"/>
      <c r="S74" s="176"/>
      <c r="T74" s="176"/>
      <c r="U74" s="176"/>
      <c r="V74" s="176"/>
      <c r="W74" s="176"/>
      <c r="X74" s="176"/>
      <c r="Y74" s="176"/>
      <c r="Z74" s="174"/>
      <c r="AA74" s="172"/>
    </row>
    <row r="75" spans="1:27" s="171" customFormat="1" ht="47.25">
      <c r="A75" s="187" t="str">
        <f>VLOOKUP($C75,Check_CO_List[[Indicator Numbering]:[Outcome and Output Numbering]],3,FALSE)</f>
        <v>Output 5.1</v>
      </c>
      <c r="B75" s="188" t="str">
        <f>VLOOKUP($C75,Check_CO_List[[Indicator Numbering]:[Indicator wording]],2,FALSE)</f>
        <v xml:space="preserve">Percentage of health and education professionals and police with competencies on GBV prevention and response  </v>
      </c>
      <c r="C75" s="188" t="s">
        <v>363</v>
      </c>
      <c r="D75" s="187"/>
      <c r="E75" s="188"/>
      <c r="F75" s="187"/>
      <c r="G75" s="187"/>
      <c r="H75" s="187"/>
      <c r="I75" s="187"/>
      <c r="J75" s="187"/>
      <c r="K75" s="189"/>
      <c r="L75" s="189"/>
      <c r="M75" s="175"/>
      <c r="N75" s="176"/>
      <c r="O75" s="176"/>
      <c r="P75" s="176"/>
      <c r="Q75" s="176"/>
      <c r="R75" s="176"/>
      <c r="S75" s="176"/>
      <c r="T75" s="176"/>
      <c r="U75" s="176"/>
      <c r="V75" s="176"/>
      <c r="W75" s="176"/>
      <c r="X75" s="176"/>
      <c r="Y75" s="176"/>
      <c r="Z75" s="174"/>
      <c r="AA75" s="172"/>
    </row>
    <row r="76" spans="1:27" s="171" customFormat="1" ht="47.25">
      <c r="A76" s="187" t="str">
        <f>VLOOKUP($C76,Check_CO_List[[Indicator Numbering]:[Outcome and Output Numbering]],3,FALSE)</f>
        <v>Output 5.1</v>
      </c>
      <c r="B76" s="188" t="str">
        <f>VLOOKUP($C76,Check_CO_List[[Indicator Numbering]:[Indicator wording]],2,FALSE)</f>
        <v xml:space="preserve">Number of community-based organizations capacitated with training and tools in C4D for behavioural change on gender stereotyping and discrimination affecting children and adolescents </v>
      </c>
      <c r="C76" s="188" t="s">
        <v>369</v>
      </c>
      <c r="D76" s="187"/>
      <c r="E76" s="188"/>
      <c r="F76" s="187"/>
      <c r="G76" s="187"/>
      <c r="H76" s="187"/>
      <c r="I76" s="187"/>
      <c r="J76" s="187"/>
      <c r="K76" s="189"/>
      <c r="L76" s="189"/>
      <c r="M76" s="175"/>
      <c r="N76" s="176"/>
      <c r="O76" s="176"/>
      <c r="P76" s="176"/>
      <c r="Q76" s="176"/>
      <c r="R76" s="176"/>
      <c r="S76" s="176"/>
      <c r="T76" s="176"/>
      <c r="U76" s="176"/>
      <c r="V76" s="176"/>
      <c r="W76" s="176"/>
      <c r="X76" s="176"/>
      <c r="Y76" s="176"/>
      <c r="Z76" s="174"/>
      <c r="AA76" s="172"/>
    </row>
    <row r="77" spans="1:27" s="171" customFormat="1" ht="47.25">
      <c r="A77" s="187" t="str">
        <f>VLOOKUP($C77,Check_CO_List[[Indicator Numbering]:[Outcome and Output Numbering]],3,FALSE)</f>
        <v>Output 5.2</v>
      </c>
      <c r="B77" s="188" t="str">
        <f>VLOOKUP($C77,Check_CO_List[[Indicator Numbering]:[Indicator wording]],2,FALSE)</f>
        <v xml:space="preserve">Number of institutions and interministerial mechanisms effectively monitoring UPR recommendations and reporting on human rights instruments </v>
      </c>
      <c r="C77" s="188" t="s">
        <v>358</v>
      </c>
      <c r="D77" s="187"/>
      <c r="E77" s="188"/>
      <c r="F77" s="187"/>
      <c r="G77" s="187"/>
      <c r="H77" s="187"/>
      <c r="I77" s="187"/>
      <c r="J77" s="187"/>
      <c r="K77" s="189"/>
      <c r="L77" s="189"/>
      <c r="M77" s="175"/>
      <c r="N77" s="176"/>
      <c r="O77" s="176"/>
      <c r="P77" s="176"/>
      <c r="Q77" s="176"/>
      <c r="R77" s="176"/>
      <c r="S77" s="176"/>
      <c r="T77" s="176"/>
      <c r="U77" s="176"/>
      <c r="V77" s="176"/>
      <c r="W77" s="176"/>
      <c r="X77" s="176"/>
      <c r="Y77" s="176"/>
      <c r="Z77" s="174"/>
      <c r="AA77" s="172"/>
    </row>
    <row r="78" spans="1:27" s="171" customFormat="1" ht="47.25">
      <c r="A78" s="187" t="str">
        <f>VLOOKUP($C78,Check_CO_List[[Indicator Numbering]:[Outcome and Output Numbering]],3,FALSE)</f>
        <v>Output 5.2</v>
      </c>
      <c r="B78" s="188" t="str">
        <f>VLOOKUP($C78,Check_CO_List[[Indicator Numbering]:[Indicator wording]],2,FALSE)</f>
        <v xml:space="preserve">Number of judicial institutions able to deliver free legal aid to vulnerable groups </v>
      </c>
      <c r="C78" s="188" t="s">
        <v>364</v>
      </c>
      <c r="D78" s="187"/>
      <c r="E78" s="188"/>
      <c r="F78" s="187"/>
      <c r="G78" s="187"/>
      <c r="H78" s="187"/>
      <c r="I78" s="187"/>
      <c r="J78" s="187"/>
      <c r="K78" s="189"/>
      <c r="L78" s="189"/>
      <c r="M78" s="175"/>
      <c r="N78" s="176"/>
      <c r="O78" s="176"/>
      <c r="P78" s="176"/>
      <c r="Q78" s="176"/>
      <c r="R78" s="176"/>
      <c r="S78" s="176"/>
      <c r="T78" s="176"/>
      <c r="U78" s="176"/>
      <c r="V78" s="176"/>
      <c r="W78" s="176"/>
      <c r="X78" s="176"/>
      <c r="Y78" s="176"/>
      <c r="Z78" s="174"/>
      <c r="AA78" s="172"/>
    </row>
    <row r="79" spans="1:27" s="171" customFormat="1" ht="47.25">
      <c r="A79" s="187" t="str">
        <f>VLOOKUP($C79,Check_CO_List[[Indicator Numbering]:[Outcome and Output Numbering]],3,FALSE)</f>
        <v>Output 5.2</v>
      </c>
      <c r="B79" s="188" t="str">
        <f>VLOOKUP($C79,Check_CO_List[[Indicator Numbering]:[Indicator wording]],2,FALSE)</f>
        <v xml:space="preserve">Existence of an operational integrated child-sensitive 
justice case management information system 
</v>
      </c>
      <c r="C79" s="188" t="s">
        <v>370</v>
      </c>
      <c r="D79" s="187"/>
      <c r="E79" s="188"/>
      <c r="F79" s="187"/>
      <c r="G79" s="187"/>
      <c r="H79" s="187"/>
      <c r="I79" s="187"/>
      <c r="J79" s="187"/>
      <c r="K79" s="189"/>
      <c r="L79" s="189"/>
      <c r="M79" s="175"/>
      <c r="N79" s="176"/>
      <c r="O79" s="176"/>
      <c r="P79" s="176"/>
      <c r="Q79" s="176"/>
      <c r="R79" s="176"/>
      <c r="S79" s="176"/>
      <c r="T79" s="176"/>
      <c r="U79" s="176"/>
      <c r="V79" s="176"/>
      <c r="W79" s="176"/>
      <c r="X79" s="176"/>
      <c r="Y79" s="176"/>
      <c r="Z79" s="174"/>
      <c r="AA79" s="172"/>
    </row>
    <row r="80" spans="1:27">
      <c r="A80" s="162" t="e">
        <f>VLOOKUP($C80,Check_CO_List[[Indicator Numbering]:[Outcome and Output Numbering]],3,FALSE)</f>
        <v>#N/A</v>
      </c>
      <c r="B80" s="773" t="e">
        <f>VLOOKUP($C80,Check_CO_List[[Indicator Numbering]:[Indicator wording]],2,FALSE)</f>
        <v>#N/A</v>
      </c>
      <c r="C80" s="772"/>
    </row>
    <row r="81" spans="1:3">
      <c r="A81" s="162" t="e">
        <f>VLOOKUP($C81,Check_CO_List[[Indicator Numbering]:[Outcome and Output Numbering]],3,FALSE)</f>
        <v>#N/A</v>
      </c>
      <c r="B81" s="773" t="e">
        <f>VLOOKUP($C81,Check_CO_List[[Indicator Numbering]:[Indicator wording]],2,FALSE)</f>
        <v>#N/A</v>
      </c>
      <c r="C81" s="772"/>
    </row>
    <row r="82" spans="1:3">
      <c r="A82" s="162" t="e">
        <f>VLOOKUP($C82,Check_CO_List[[Indicator Numbering]:[Outcome and Output Numbering]],3,FALSE)</f>
        <v>#N/A</v>
      </c>
      <c r="B82" s="773" t="e">
        <f>VLOOKUP($C82,Check_CO_List[[Indicator Numbering]:[Indicator wording]],2,FALSE)</f>
        <v>#N/A</v>
      </c>
      <c r="C82" s="772"/>
    </row>
    <row r="83" spans="1:3">
      <c r="A83" s="162" t="e">
        <f>VLOOKUP($C83,Check_CO_List[[Indicator Numbering]:[Outcome and Output Numbering]],3,FALSE)</f>
        <v>#N/A</v>
      </c>
      <c r="B83" s="773" t="e">
        <f>VLOOKUP($C83,Check_CO_List[[Indicator Numbering]:[Indicator wording]],2,FALSE)</f>
        <v>#N/A</v>
      </c>
      <c r="C83" s="772"/>
    </row>
    <row r="84" spans="1:3">
      <c r="A84" s="162" t="e">
        <f>VLOOKUP($C84,Check_CO_List[[Indicator Numbering]:[Outcome and Output Numbering]],3,FALSE)</f>
        <v>#N/A</v>
      </c>
      <c r="B84" s="773" t="e">
        <f>VLOOKUP($C84,Check_CO_List[[Indicator Numbering]:[Indicator wording]],2,FALSE)</f>
        <v>#N/A</v>
      </c>
      <c r="C84" s="772"/>
    </row>
    <row r="85" spans="1:3">
      <c r="A85" s="162" t="e">
        <f>VLOOKUP($C85,Check_CO_List[[Indicator Numbering]:[Outcome and Output Numbering]],3,FALSE)</f>
        <v>#N/A</v>
      </c>
      <c r="B85" s="773" t="e">
        <f>VLOOKUP($C85,Check_CO_List[[Indicator Numbering]:[Indicator wording]],2,FALSE)</f>
        <v>#N/A</v>
      </c>
      <c r="C85" s="772"/>
    </row>
    <row r="86" spans="1:3">
      <c r="A86" s="162" t="e">
        <f>VLOOKUP($C86,Check_CO_List[[Indicator Numbering]:[Outcome and Output Numbering]],3,FALSE)</f>
        <v>#N/A</v>
      </c>
      <c r="B86" s="773" t="e">
        <f>VLOOKUP($C86,Check_CO_List[[Indicator Numbering]:[Indicator wording]],2,FALSE)</f>
        <v>#N/A</v>
      </c>
      <c r="C86" s="772"/>
    </row>
    <row r="87" spans="1:3">
      <c r="A87" s="162" t="e">
        <f>VLOOKUP($C87,Check_CO_List[[Indicator Numbering]:[Outcome and Output Numbering]],3,FALSE)</f>
        <v>#N/A</v>
      </c>
      <c r="B87" s="773" t="e">
        <f>VLOOKUP($C87,Check_CO_List[[Indicator Numbering]:[Indicator wording]],2,FALSE)</f>
        <v>#N/A</v>
      </c>
      <c r="C87" s="772"/>
    </row>
    <row r="88" spans="1:3">
      <c r="A88" s="162" t="e">
        <f>VLOOKUP($C88,Check_CO_List[[Indicator Numbering]:[Outcome and Output Numbering]],3,FALSE)</f>
        <v>#N/A</v>
      </c>
      <c r="B88" s="773" t="e">
        <f>VLOOKUP($C88,Check_CO_List[[Indicator Numbering]:[Indicator wording]],2,FALSE)</f>
        <v>#N/A</v>
      </c>
      <c r="C88" s="772"/>
    </row>
    <row r="89" spans="1:3">
      <c r="A89" s="162" t="e">
        <f>VLOOKUP($C89,Check_CO_List[[Indicator Numbering]:[Outcome and Output Numbering]],3,FALSE)</f>
        <v>#N/A</v>
      </c>
      <c r="B89" s="773" t="e">
        <f>VLOOKUP($C89,Check_CO_List[[Indicator Numbering]:[Indicator wording]],2,FALSE)</f>
        <v>#N/A</v>
      </c>
      <c r="C89" s="772"/>
    </row>
    <row r="90" spans="1:3">
      <c r="A90" s="162" t="e">
        <f>VLOOKUP($C90,Check_CO_List[[Indicator Numbering]:[Outcome and Output Numbering]],3,FALSE)</f>
        <v>#N/A</v>
      </c>
      <c r="B90" s="773" t="e">
        <f>VLOOKUP($C90,Check_CO_List[[Indicator Numbering]:[Indicator wording]],2,FALSE)</f>
        <v>#N/A</v>
      </c>
      <c r="C90" s="772"/>
    </row>
    <row r="91" spans="1:3">
      <c r="A91" s="162" t="e">
        <f>VLOOKUP($C91,Check_CO_List[[Indicator Numbering]:[Outcome and Output Numbering]],3,FALSE)</f>
        <v>#N/A</v>
      </c>
      <c r="B91" s="773" t="e">
        <f>VLOOKUP($C91,Check_CO_List[[Indicator Numbering]:[Indicator wording]],2,FALSE)</f>
        <v>#N/A</v>
      </c>
      <c r="C91" s="772"/>
    </row>
    <row r="92" spans="1:3">
      <c r="A92" s="162" t="e">
        <f>VLOOKUP($C92,Check_CO_List[[Indicator Numbering]:[Outcome and Output Numbering]],3,FALSE)</f>
        <v>#N/A</v>
      </c>
      <c r="B92" s="773" t="e">
        <f>VLOOKUP($C92,Check_CO_List[[Indicator Numbering]:[Indicator wording]],2,FALSE)</f>
        <v>#N/A</v>
      </c>
      <c r="C92" s="772"/>
    </row>
    <row r="93" spans="1:3">
      <c r="A93" s="162" t="e">
        <f>VLOOKUP($C93,Check_CO_List[[Indicator Numbering]:[Outcome and Output Numbering]],3,FALSE)</f>
        <v>#N/A</v>
      </c>
      <c r="B93" s="773" t="e">
        <f>VLOOKUP($C93,Check_CO_List[[Indicator Numbering]:[Indicator wording]],2,FALSE)</f>
        <v>#N/A</v>
      </c>
      <c r="C93" s="772"/>
    </row>
    <row r="94" spans="1:3">
      <c r="A94" s="162" t="e">
        <f>VLOOKUP($C94,Check_CO_List[[Indicator Numbering]:[Outcome and Output Numbering]],3,FALSE)</f>
        <v>#N/A</v>
      </c>
      <c r="B94" s="773" t="e">
        <f>VLOOKUP($C94,Check_CO_List[[Indicator Numbering]:[Indicator wording]],2,FALSE)</f>
        <v>#N/A</v>
      </c>
      <c r="C94" s="772"/>
    </row>
    <row r="95" spans="1:3">
      <c r="A95" s="162" t="e">
        <f>VLOOKUP($C95,Check_CO_List[[Indicator Numbering]:[Outcome and Output Numbering]],3,FALSE)</f>
        <v>#N/A</v>
      </c>
      <c r="B95" s="773" t="e">
        <f>VLOOKUP($C95,Check_CO_List[[Indicator Numbering]:[Indicator wording]],2,FALSE)</f>
        <v>#N/A</v>
      </c>
      <c r="C95" s="772"/>
    </row>
    <row r="96" spans="1:3">
      <c r="A96" s="162" t="e">
        <f>VLOOKUP($C96,Check_CO_List[[Indicator Numbering]:[Outcome and Output Numbering]],3,FALSE)</f>
        <v>#N/A</v>
      </c>
      <c r="B96" s="773" t="e">
        <f>VLOOKUP($C96,Check_CO_List[[Indicator Numbering]:[Indicator wording]],2,FALSE)</f>
        <v>#N/A</v>
      </c>
      <c r="C96" s="772"/>
    </row>
    <row r="97" spans="1:3">
      <c r="A97" s="162" t="e">
        <f>VLOOKUP($C97,Check_CO_List[[Indicator Numbering]:[Outcome and Output Numbering]],3,FALSE)</f>
        <v>#N/A</v>
      </c>
      <c r="B97" s="773" t="e">
        <f>VLOOKUP($C97,Check_CO_List[[Indicator Numbering]:[Indicator wording]],2,FALSE)</f>
        <v>#N/A</v>
      </c>
      <c r="C97" s="772"/>
    </row>
    <row r="98" spans="1:3">
      <c r="A98" s="162" t="e">
        <f>VLOOKUP($C98,Check_CO_List[[Indicator Numbering]:[Outcome and Output Numbering]],3,FALSE)</f>
        <v>#N/A</v>
      </c>
      <c r="B98" s="773" t="e">
        <f>VLOOKUP($C98,Check_CO_List[[Indicator Numbering]:[Indicator wording]],2,FALSE)</f>
        <v>#N/A</v>
      </c>
      <c r="C98" s="772"/>
    </row>
    <row r="99" spans="1:3">
      <c r="A99" s="162" t="e">
        <f>VLOOKUP($C99,Check_CO_List[[Indicator Numbering]:[Outcome and Output Numbering]],3,FALSE)</f>
        <v>#N/A</v>
      </c>
      <c r="B99" s="773" t="e">
        <f>VLOOKUP($C99,Check_CO_List[[Indicator Numbering]:[Indicator wording]],2,FALSE)</f>
        <v>#N/A</v>
      </c>
      <c r="C99" s="772"/>
    </row>
    <row r="100" spans="1:3">
      <c r="A100" s="162" t="e">
        <f>VLOOKUP($C100,Check_CO_List[[Indicator Numbering]:[Outcome and Output Numbering]],3,FALSE)</f>
        <v>#N/A</v>
      </c>
      <c r="B100" s="773" t="e">
        <f>VLOOKUP($C100,Check_CO_List[[Indicator Numbering]:[Indicator wording]],2,FALSE)</f>
        <v>#N/A</v>
      </c>
      <c r="C100" s="772"/>
    </row>
    <row r="101" spans="1:3">
      <c r="A101" s="162" t="e">
        <f>VLOOKUP($C101,Check_CO_List[[Indicator Numbering]:[Outcome and Output Numbering]],3,FALSE)</f>
        <v>#N/A</v>
      </c>
      <c r="B101" s="773" t="e">
        <f>VLOOKUP($C101,Check_CO_List[[Indicator Numbering]:[Indicator wording]],2,FALSE)</f>
        <v>#N/A</v>
      </c>
      <c r="C101" s="772"/>
    </row>
    <row r="102" spans="1:3">
      <c r="A102" s="162" t="e">
        <f>VLOOKUP($C102,Check_CO_List[[Indicator Numbering]:[Outcome and Output Numbering]],3,FALSE)</f>
        <v>#N/A</v>
      </c>
      <c r="B102" s="773" t="e">
        <f>VLOOKUP($C102,Check_CO_List[[Indicator Numbering]:[Indicator wording]],2,FALSE)</f>
        <v>#N/A</v>
      </c>
      <c r="C102" s="772"/>
    </row>
    <row r="103" spans="1:3">
      <c r="A103" s="162" t="e">
        <f>VLOOKUP($C103,Check_CO_List[[Indicator Numbering]:[Outcome and Output Numbering]],3,FALSE)</f>
        <v>#N/A</v>
      </c>
      <c r="B103" s="773" t="e">
        <f>VLOOKUP($C103,Check_CO_List[[Indicator Numbering]:[Indicator wording]],2,FALSE)</f>
        <v>#N/A</v>
      </c>
      <c r="C103" s="772"/>
    </row>
    <row r="104" spans="1:3">
      <c r="A104" s="162" t="e">
        <f>VLOOKUP($C104,Check_CO_List[[Indicator Numbering]:[Outcome and Output Numbering]],3,FALSE)</f>
        <v>#N/A</v>
      </c>
      <c r="B104" s="773" t="e">
        <f>VLOOKUP($C104,Check_CO_List[[Indicator Numbering]:[Indicator wording]],2,FALSE)</f>
        <v>#N/A</v>
      </c>
      <c r="C104" s="772"/>
    </row>
    <row r="105" spans="1:3">
      <c r="A105" s="162" t="e">
        <f>VLOOKUP($C105,Check_CO_List[[Indicator Numbering]:[Outcome and Output Numbering]],3,FALSE)</f>
        <v>#N/A</v>
      </c>
      <c r="B105" s="773" t="e">
        <f>VLOOKUP($C105,Check_CO_List[[Indicator Numbering]:[Indicator wording]],2,FALSE)</f>
        <v>#N/A</v>
      </c>
      <c r="C105" s="772"/>
    </row>
    <row r="106" spans="1:3">
      <c r="A106" s="162" t="e">
        <f>VLOOKUP($C106,Check_CO_List[[Indicator Numbering]:[Outcome and Output Numbering]],3,FALSE)</f>
        <v>#N/A</v>
      </c>
      <c r="B106" s="773" t="e">
        <f>VLOOKUP($C106,Check_CO_List[[Indicator Numbering]:[Indicator wording]],2,FALSE)</f>
        <v>#N/A</v>
      </c>
      <c r="C106" s="772"/>
    </row>
    <row r="107" spans="1:3">
      <c r="A107" s="162" t="e">
        <f>VLOOKUP($C107,Check_CO_List[[Indicator Numbering]:[Outcome and Output Numbering]],3,FALSE)</f>
        <v>#N/A</v>
      </c>
      <c r="B107" s="773" t="e">
        <f>VLOOKUP($C107,Check_CO_List[[Indicator Numbering]:[Indicator wording]],2,FALSE)</f>
        <v>#N/A</v>
      </c>
      <c r="C107" s="772"/>
    </row>
    <row r="108" spans="1:3">
      <c r="A108" s="162" t="e">
        <f>VLOOKUP($C108,Check_CO_List[[Indicator Numbering]:[Outcome and Output Numbering]],3,FALSE)</f>
        <v>#N/A</v>
      </c>
      <c r="B108" s="773" t="e">
        <f>VLOOKUP($C108,Check_CO_List[[Indicator Numbering]:[Indicator wording]],2,FALSE)</f>
        <v>#N/A</v>
      </c>
      <c r="C108" s="772"/>
    </row>
    <row r="109" spans="1:3">
      <c r="A109" s="162" t="e">
        <f>VLOOKUP($C109,Check_CO_List[[Indicator Numbering]:[Outcome and Output Numbering]],3,FALSE)</f>
        <v>#N/A</v>
      </c>
      <c r="B109" s="773" t="e">
        <f>VLOOKUP($C109,Check_CO_List[[Indicator Numbering]:[Indicator wording]],2,FALSE)</f>
        <v>#N/A</v>
      </c>
      <c r="C109" s="772"/>
    </row>
    <row r="110" spans="1:3">
      <c r="A110" s="162" t="e">
        <f>VLOOKUP($C110,Check_CO_List[[Indicator Numbering]:[Outcome and Output Numbering]],3,FALSE)</f>
        <v>#N/A</v>
      </c>
      <c r="B110" s="773" t="e">
        <f>VLOOKUP($C110,Check_CO_List[[Indicator Numbering]:[Indicator wording]],2,FALSE)</f>
        <v>#N/A</v>
      </c>
      <c r="C110" s="772"/>
    </row>
    <row r="111" spans="1:3">
      <c r="A111" s="162" t="e">
        <f>VLOOKUP($C111,Check_CO_List[[Indicator Numbering]:[Outcome and Output Numbering]],3,FALSE)</f>
        <v>#N/A</v>
      </c>
      <c r="B111" s="773" t="e">
        <f>VLOOKUP($C111,Check_CO_List[[Indicator Numbering]:[Indicator wording]],2,FALSE)</f>
        <v>#N/A</v>
      </c>
      <c r="C111" s="772"/>
    </row>
    <row r="112" spans="1:3">
      <c r="A112" s="162" t="e">
        <f>VLOOKUP($C112,Check_CO_List[[Indicator Numbering]:[Outcome and Output Numbering]],3,FALSE)</f>
        <v>#N/A</v>
      </c>
      <c r="B112" s="773" t="e">
        <f>VLOOKUP($C112,Check_CO_List[[Indicator Numbering]:[Indicator wording]],2,FALSE)</f>
        <v>#N/A</v>
      </c>
      <c r="C112" s="772"/>
    </row>
    <row r="113" spans="1:3">
      <c r="A113" s="162" t="e">
        <f>VLOOKUP($C113,Check_CO_List[[Indicator Numbering]:[Outcome and Output Numbering]],3,FALSE)</f>
        <v>#N/A</v>
      </c>
      <c r="B113" s="773" t="e">
        <f>VLOOKUP($C113,Check_CO_List[[Indicator Numbering]:[Indicator wording]],2,FALSE)</f>
        <v>#N/A</v>
      </c>
      <c r="C113" s="772"/>
    </row>
    <row r="114" spans="1:3">
      <c r="A114" s="162" t="e">
        <f>VLOOKUP($C114,Check_CO_List[[Indicator Numbering]:[Outcome and Output Numbering]],3,FALSE)</f>
        <v>#N/A</v>
      </c>
      <c r="B114" s="773" t="e">
        <f>VLOOKUP($C114,Check_CO_List[[Indicator Numbering]:[Indicator wording]],2,FALSE)</f>
        <v>#N/A</v>
      </c>
      <c r="C114" s="772"/>
    </row>
    <row r="115" spans="1:3">
      <c r="A115" s="162" t="e">
        <f>VLOOKUP($C115,Check_CO_List[[Indicator Numbering]:[Outcome and Output Numbering]],3,FALSE)</f>
        <v>#N/A</v>
      </c>
      <c r="B115" s="773" t="e">
        <f>VLOOKUP($C115,Check_CO_List[[Indicator Numbering]:[Indicator wording]],2,FALSE)</f>
        <v>#N/A</v>
      </c>
      <c r="C115" s="772"/>
    </row>
    <row r="116" spans="1:3">
      <c r="A116" s="162" t="e">
        <f>VLOOKUP($C116,Check_CO_List[[Indicator Numbering]:[Outcome and Output Numbering]],3,FALSE)</f>
        <v>#N/A</v>
      </c>
      <c r="B116" s="773" t="e">
        <f>VLOOKUP($C116,Check_CO_List[[Indicator Numbering]:[Indicator wording]],2,FALSE)</f>
        <v>#N/A</v>
      </c>
      <c r="C116" s="772"/>
    </row>
    <row r="117" spans="1:3">
      <c r="A117" s="162" t="e">
        <f>VLOOKUP($C117,Check_CO_List[[Indicator Numbering]:[Outcome and Output Numbering]],3,FALSE)</f>
        <v>#N/A</v>
      </c>
      <c r="B117" s="773" t="e">
        <f>VLOOKUP($C117,Check_CO_List[[Indicator Numbering]:[Indicator wording]],2,FALSE)</f>
        <v>#N/A</v>
      </c>
      <c r="C117" s="772"/>
    </row>
    <row r="118" spans="1:3">
      <c r="A118" s="162" t="e">
        <f>VLOOKUP($C118,Check_CO_List[[Indicator Numbering]:[Outcome and Output Numbering]],3,FALSE)</f>
        <v>#N/A</v>
      </c>
      <c r="B118" s="773" t="e">
        <f>VLOOKUP($C118,Check_CO_List[[Indicator Numbering]:[Indicator wording]],2,FALSE)</f>
        <v>#N/A</v>
      </c>
      <c r="C118" s="772"/>
    </row>
    <row r="119" spans="1:3">
      <c r="A119" s="162" t="e">
        <f>VLOOKUP($C119,Check_CO_List[[Indicator Numbering]:[Outcome and Output Numbering]],3,FALSE)</f>
        <v>#N/A</v>
      </c>
      <c r="B119" s="773" t="e">
        <f>VLOOKUP($C119,Check_CO_List[[Indicator Numbering]:[Indicator wording]],2,FALSE)</f>
        <v>#N/A</v>
      </c>
      <c r="C119" s="772"/>
    </row>
    <row r="120" spans="1:3">
      <c r="A120" s="162" t="e">
        <f>VLOOKUP($C120,Check_CO_List[[Indicator Numbering]:[Outcome and Output Numbering]],3,FALSE)</f>
        <v>#N/A</v>
      </c>
      <c r="B120" s="773" t="e">
        <f>VLOOKUP($C120,Check_CO_List[[Indicator Numbering]:[Indicator wording]],2,FALSE)</f>
        <v>#N/A</v>
      </c>
      <c r="C120" s="772"/>
    </row>
    <row r="121" spans="1:3">
      <c r="A121" s="162" t="e">
        <f>VLOOKUP($C121,Check_CO_List[[Indicator Numbering]:[Outcome and Output Numbering]],3,FALSE)</f>
        <v>#N/A</v>
      </c>
      <c r="B121" s="773" t="e">
        <f>VLOOKUP($C121,Check_CO_List[[Indicator Numbering]:[Indicator wording]],2,FALSE)</f>
        <v>#N/A</v>
      </c>
      <c r="C121" s="772"/>
    </row>
    <row r="122" spans="1:3">
      <c r="A122" s="162" t="e">
        <f>VLOOKUP($C122,Check_CO_List[[Indicator Numbering]:[Outcome and Output Numbering]],3,FALSE)</f>
        <v>#N/A</v>
      </c>
      <c r="B122" s="773" t="e">
        <f>VLOOKUP($C122,Check_CO_List[[Indicator Numbering]:[Indicator wording]],2,FALSE)</f>
        <v>#N/A</v>
      </c>
      <c r="C122" s="772"/>
    </row>
    <row r="123" spans="1:3">
      <c r="A123" s="162" t="e">
        <f>VLOOKUP($C123,Check_CO_List[[Indicator Numbering]:[Outcome and Output Numbering]],3,FALSE)</f>
        <v>#N/A</v>
      </c>
      <c r="B123" s="773" t="e">
        <f>VLOOKUP($C123,Check_CO_List[[Indicator Numbering]:[Indicator wording]],2,FALSE)</f>
        <v>#N/A</v>
      </c>
      <c r="C123" s="772"/>
    </row>
    <row r="124" spans="1:3">
      <c r="A124" s="162" t="e">
        <f>VLOOKUP($C124,Check_CO_List[[Indicator Numbering]:[Outcome and Output Numbering]],3,FALSE)</f>
        <v>#N/A</v>
      </c>
      <c r="B124" s="773" t="e">
        <f>VLOOKUP($C124,Check_CO_List[[Indicator Numbering]:[Indicator wording]],2,FALSE)</f>
        <v>#N/A</v>
      </c>
      <c r="C124" s="772"/>
    </row>
    <row r="125" spans="1:3">
      <c r="A125" s="162" t="e">
        <f>VLOOKUP($C125,Check_CO_List[[Indicator Numbering]:[Outcome and Output Numbering]],3,FALSE)</f>
        <v>#N/A</v>
      </c>
      <c r="B125" s="773" t="e">
        <f>VLOOKUP($C125,Check_CO_List[[Indicator Numbering]:[Indicator wording]],2,FALSE)</f>
        <v>#N/A</v>
      </c>
      <c r="C125" s="772"/>
    </row>
    <row r="126" spans="1:3">
      <c r="A126" s="162" t="e">
        <f>VLOOKUP($C126,Check_CO_List[[Indicator Numbering]:[Outcome and Output Numbering]],3,FALSE)</f>
        <v>#N/A</v>
      </c>
      <c r="B126" s="773" t="e">
        <f>VLOOKUP($C126,Check_CO_List[[Indicator Numbering]:[Indicator wording]],2,FALSE)</f>
        <v>#N/A</v>
      </c>
      <c r="C126" s="772"/>
    </row>
    <row r="127" spans="1:3">
      <c r="A127" s="162" t="e">
        <f>VLOOKUP($C127,Check_CO_List[[Indicator Numbering]:[Outcome and Output Numbering]],3,FALSE)</f>
        <v>#N/A</v>
      </c>
      <c r="B127" s="773" t="e">
        <f>VLOOKUP($C127,Check_CO_List[[Indicator Numbering]:[Indicator wording]],2,FALSE)</f>
        <v>#N/A</v>
      </c>
      <c r="C127" s="772"/>
    </row>
    <row r="128" spans="1:3">
      <c r="A128" s="162" t="e">
        <f>VLOOKUP($C128,Check_CO_List[[Indicator Numbering]:[Outcome and Output Numbering]],3,FALSE)</f>
        <v>#N/A</v>
      </c>
      <c r="B128" s="773" t="e">
        <f>VLOOKUP($C128,Check_CO_List[[Indicator Numbering]:[Indicator wording]],2,FALSE)</f>
        <v>#N/A</v>
      </c>
      <c r="C128" s="772"/>
    </row>
    <row r="129" spans="1:3">
      <c r="A129" s="162" t="e">
        <f>VLOOKUP($C129,Check_CO_List[[Indicator Numbering]:[Outcome and Output Numbering]],3,FALSE)</f>
        <v>#N/A</v>
      </c>
      <c r="B129" s="773" t="e">
        <f>VLOOKUP($C129,Check_CO_List[[Indicator Numbering]:[Indicator wording]],2,FALSE)</f>
        <v>#N/A</v>
      </c>
      <c r="C129" s="772"/>
    </row>
    <row r="130" spans="1:3">
      <c r="A130" s="162" t="e">
        <f>VLOOKUP($C130,Check_CO_List[[Indicator Numbering]:[Outcome and Output Numbering]],3,FALSE)</f>
        <v>#N/A</v>
      </c>
      <c r="B130" s="773" t="e">
        <f>VLOOKUP($C130,Check_CO_List[[Indicator Numbering]:[Indicator wording]],2,FALSE)</f>
        <v>#N/A</v>
      </c>
      <c r="C130" s="772"/>
    </row>
    <row r="131" spans="1:3">
      <c r="A131" s="162" t="e">
        <f>VLOOKUP($C131,Check_CO_List[[Indicator Numbering]:[Outcome and Output Numbering]],3,FALSE)</f>
        <v>#N/A</v>
      </c>
      <c r="B131" s="773" t="e">
        <f>VLOOKUP($C131,Check_CO_List[[Indicator Numbering]:[Indicator wording]],2,FALSE)</f>
        <v>#N/A</v>
      </c>
      <c r="C131" s="772"/>
    </row>
    <row r="132" spans="1:3">
      <c r="A132" s="162" t="e">
        <f>VLOOKUP($C132,Check_CO_List[[Indicator Numbering]:[Outcome and Output Numbering]],3,FALSE)</f>
        <v>#N/A</v>
      </c>
      <c r="B132" s="773" t="e">
        <f>VLOOKUP($C132,Check_CO_List[[Indicator Numbering]:[Indicator wording]],2,FALSE)</f>
        <v>#N/A</v>
      </c>
      <c r="C132" s="772"/>
    </row>
    <row r="133" spans="1:3">
      <c r="A133" s="162" t="e">
        <f>VLOOKUP($C133,Check_CO_List[[Indicator Numbering]:[Outcome and Output Numbering]],3,FALSE)</f>
        <v>#N/A</v>
      </c>
      <c r="B133" s="773" t="e">
        <f>VLOOKUP($C133,Check_CO_List[[Indicator Numbering]:[Indicator wording]],2,FALSE)</f>
        <v>#N/A</v>
      </c>
      <c r="C133" s="772"/>
    </row>
    <row r="134" spans="1:3">
      <c r="A134" s="162" t="e">
        <f>VLOOKUP($C134,Check_CO_List[[Indicator Numbering]:[Outcome and Output Numbering]],3,FALSE)</f>
        <v>#N/A</v>
      </c>
      <c r="B134" s="773" t="e">
        <f>VLOOKUP($C134,Check_CO_List[[Indicator Numbering]:[Indicator wording]],2,FALSE)</f>
        <v>#N/A</v>
      </c>
      <c r="C134" s="772"/>
    </row>
    <row r="135" spans="1:3">
      <c r="A135" s="162" t="e">
        <f>VLOOKUP($C135,Check_CO_List[[Indicator Numbering]:[Outcome and Output Numbering]],3,FALSE)</f>
        <v>#N/A</v>
      </c>
      <c r="B135" s="773" t="e">
        <f>VLOOKUP($C135,Check_CO_List[[Indicator Numbering]:[Indicator wording]],2,FALSE)</f>
        <v>#N/A</v>
      </c>
      <c r="C135" s="772"/>
    </row>
    <row r="136" spans="1:3">
      <c r="A136" s="162" t="e">
        <f>VLOOKUP($C136,Check_CO_List[[Indicator Numbering]:[Outcome and Output Numbering]],3,FALSE)</f>
        <v>#N/A</v>
      </c>
      <c r="B136" s="773" t="e">
        <f>VLOOKUP($C136,Check_CO_List[[Indicator Numbering]:[Indicator wording]],2,FALSE)</f>
        <v>#N/A</v>
      </c>
      <c r="C136" s="772"/>
    </row>
    <row r="137" spans="1:3">
      <c r="A137" s="162" t="e">
        <f>VLOOKUP($C137,Check_CO_List[[Indicator Numbering]:[Outcome and Output Numbering]],3,FALSE)</f>
        <v>#N/A</v>
      </c>
      <c r="B137" s="773" t="e">
        <f>VLOOKUP($C137,Check_CO_List[[Indicator Numbering]:[Indicator wording]],2,FALSE)</f>
        <v>#N/A</v>
      </c>
      <c r="C137" s="772"/>
    </row>
    <row r="138" spans="1:3">
      <c r="A138" s="162" t="e">
        <f>VLOOKUP($C138,Check_CO_List[[Indicator Numbering]:[Outcome and Output Numbering]],3,FALSE)</f>
        <v>#N/A</v>
      </c>
      <c r="B138" s="773" t="e">
        <f>VLOOKUP($C138,Check_CO_List[[Indicator Numbering]:[Indicator wording]],2,FALSE)</f>
        <v>#N/A</v>
      </c>
      <c r="C138" s="772"/>
    </row>
    <row r="139" spans="1:3">
      <c r="A139" s="162" t="e">
        <f>VLOOKUP($C139,Check_CO_List[[Indicator Numbering]:[Outcome and Output Numbering]],3,FALSE)</f>
        <v>#N/A</v>
      </c>
      <c r="B139" s="773" t="e">
        <f>VLOOKUP($C139,Check_CO_List[[Indicator Numbering]:[Indicator wording]],2,FALSE)</f>
        <v>#N/A</v>
      </c>
      <c r="C139" s="772"/>
    </row>
  </sheetData>
  <mergeCells count="7">
    <mergeCell ref="X12:Y12"/>
    <mergeCell ref="N12:O12"/>
    <mergeCell ref="P12:Q12"/>
    <mergeCell ref="R12:S12"/>
    <mergeCell ref="T12:U12"/>
    <mergeCell ref="V12:W12"/>
    <mergeCell ref="A8:K8"/>
  </mergeCells>
  <conditionalFormatting sqref="C80:C139">
    <cfRule type="containsErrors" dxfId="177" priority="1">
      <formula>ISERROR(C80)</formula>
    </cfRule>
  </conditionalFormatting>
  <dataValidations count="1">
    <dataValidation type="list" allowBlank="1" showInputMessage="1" showErrorMessage="1" sqref="D14:D139">
      <formula1>"Quantitative,Qualitative,Binary,Binary (with Numbers)"</formula1>
    </dataValidation>
  </dataValidation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lists!$F$3:$F$135</xm:f>
          </x14:formula1>
          <xm:sqref>C14:C139</xm:sqref>
        </x14:dataValidation>
      </x14:dataValidation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sheetPr>
  <dimension ref="A7:AI58"/>
  <sheetViews>
    <sheetView showGridLines="0" zoomScale="80" zoomScaleNormal="80" workbookViewId="0">
      <pane ySplit="11" topLeftCell="A13" activePane="bottomLeft" state="frozen"/>
      <selection pane="bottomLeft" activeCell="AI1" sqref="Y1:AI1048576"/>
    </sheetView>
  </sheetViews>
  <sheetFormatPr defaultRowHeight="15"/>
  <cols>
    <col min="1" max="1" width="27.42578125" style="2" customWidth="1"/>
    <col min="2" max="2" width="31.42578125" style="15" customWidth="1"/>
    <col min="3" max="3" width="16.7109375" style="15" customWidth="1"/>
    <col min="4" max="4" width="23.28515625" style="15" customWidth="1"/>
    <col min="5" max="6" width="24" style="2" customWidth="1"/>
    <col min="7" max="7" width="12.7109375" style="2" customWidth="1"/>
    <col min="8" max="8" width="17.42578125" style="2" customWidth="1"/>
    <col min="9" max="20" width="5.85546875" style="2" customWidth="1"/>
    <col min="21" max="21" width="12.28515625" style="2" customWidth="1"/>
    <col min="22" max="22" width="17.140625" style="2" customWidth="1"/>
    <col min="23" max="23" width="15.85546875" style="2" customWidth="1"/>
    <col min="24" max="24" width="5.85546875" style="2" customWidth="1"/>
    <col min="25" max="25" width="13" style="2" hidden="1" customWidth="1"/>
    <col min="26" max="26" width="16.42578125" style="2" hidden="1" customWidth="1"/>
    <col min="27" max="27" width="11.5703125" style="2" hidden="1" customWidth="1"/>
    <col min="28" max="28" width="15.28515625" style="2" hidden="1" customWidth="1"/>
    <col min="29" max="29" width="13.140625" style="2" hidden="1" customWidth="1"/>
    <col min="30" max="30" width="5.85546875" style="2" hidden="1" customWidth="1"/>
    <col min="31" max="31" width="13" style="2" hidden="1" customWidth="1"/>
    <col min="32" max="32" width="16.42578125" style="2" hidden="1" customWidth="1"/>
    <col min="33" max="33" width="11.5703125" style="2" hidden="1" customWidth="1"/>
    <col min="34" max="34" width="15.28515625" style="2" hidden="1" customWidth="1"/>
    <col min="35" max="35" width="14.5703125" style="2" hidden="1" customWidth="1"/>
    <col min="36" max="16384" width="9.140625" style="2"/>
  </cols>
  <sheetData>
    <row r="7" spans="1:35" ht="27.75" customHeight="1">
      <c r="A7" s="967" t="s">
        <v>30</v>
      </c>
      <c r="B7" s="967"/>
      <c r="C7" s="967"/>
      <c r="D7" s="967"/>
      <c r="E7" s="967"/>
      <c r="F7" s="967"/>
      <c r="G7" s="967"/>
      <c r="H7" s="967"/>
      <c r="O7" s="31"/>
      <c r="P7" s="31"/>
      <c r="Q7" s="31"/>
      <c r="R7" s="31"/>
      <c r="S7" s="31"/>
      <c r="T7" s="31"/>
      <c r="U7" s="31"/>
      <c r="V7" s="31"/>
      <c r="W7" s="31"/>
    </row>
    <row r="8" spans="1:35" ht="42" customHeight="1">
      <c r="A8" s="999" t="s">
        <v>84</v>
      </c>
      <c r="B8" s="999"/>
      <c r="C8" s="999"/>
      <c r="D8" s="999"/>
      <c r="E8" s="999"/>
      <c r="F8" s="999"/>
      <c r="G8" s="999"/>
      <c r="H8" s="999"/>
      <c r="I8" s="989" t="s">
        <v>242</v>
      </c>
      <c r="J8" s="989"/>
      <c r="K8" s="989"/>
      <c r="L8" s="989"/>
      <c r="M8" s="989"/>
      <c r="N8" s="989"/>
      <c r="O8" s="24"/>
      <c r="P8" s="24"/>
      <c r="Q8" s="24"/>
      <c r="R8" s="24"/>
      <c r="S8" s="24"/>
      <c r="T8" s="24"/>
      <c r="U8" s="24"/>
      <c r="V8" s="24"/>
      <c r="W8" s="24"/>
      <c r="X8" s="24"/>
    </row>
    <row r="9" spans="1:35" ht="15.75" thickBot="1">
      <c r="Y9" s="982" t="s">
        <v>26</v>
      </c>
      <c r="Z9" s="982"/>
      <c r="AA9" s="982"/>
      <c r="AB9" s="982"/>
      <c r="AC9" s="982"/>
      <c r="AE9" s="982" t="s">
        <v>27</v>
      </c>
      <c r="AF9" s="982"/>
      <c r="AG9" s="982"/>
      <c r="AH9" s="982"/>
      <c r="AI9" s="982"/>
    </row>
    <row r="10" spans="1:35" customFormat="1" ht="38.25" customHeight="1" thickBot="1">
      <c r="A10" s="1000" t="s">
        <v>85</v>
      </c>
      <c r="B10" s="1002" t="s">
        <v>420</v>
      </c>
      <c r="C10" s="1002" t="s">
        <v>86</v>
      </c>
      <c r="D10" s="1002" t="s">
        <v>419</v>
      </c>
      <c r="E10" s="1002" t="s">
        <v>422</v>
      </c>
      <c r="F10" s="1000" t="s">
        <v>87</v>
      </c>
      <c r="G10" s="1000" t="s">
        <v>88</v>
      </c>
      <c r="H10" s="1000" t="s">
        <v>421</v>
      </c>
      <c r="I10" s="978" t="s">
        <v>89</v>
      </c>
      <c r="J10" s="979"/>
      <c r="K10" s="979"/>
      <c r="L10" s="979"/>
      <c r="M10" s="979"/>
      <c r="N10" s="979"/>
      <c r="O10" s="979"/>
      <c r="P10" s="979"/>
      <c r="Q10" s="979"/>
      <c r="R10" s="979"/>
      <c r="S10" s="979"/>
      <c r="T10" s="979"/>
      <c r="U10" s="980"/>
      <c r="V10" s="983" t="s">
        <v>94</v>
      </c>
      <c r="W10" s="984"/>
      <c r="Y10" s="981" t="s">
        <v>15</v>
      </c>
      <c r="Z10" s="981" t="s">
        <v>24</v>
      </c>
      <c r="AA10" s="981" t="s">
        <v>19</v>
      </c>
      <c r="AB10" s="981" t="s">
        <v>18</v>
      </c>
      <c r="AC10" s="981" t="s">
        <v>17</v>
      </c>
      <c r="AE10" s="981" t="s">
        <v>15</v>
      </c>
      <c r="AF10" s="981" t="s">
        <v>24</v>
      </c>
      <c r="AG10" s="981" t="s">
        <v>19</v>
      </c>
      <c r="AH10" s="981" t="s">
        <v>18</v>
      </c>
      <c r="AI10" s="981" t="s">
        <v>17</v>
      </c>
    </row>
    <row r="11" spans="1:35" customFormat="1" ht="42.75" customHeight="1" thickBot="1">
      <c r="A11" s="1001"/>
      <c r="B11" s="1003"/>
      <c r="C11" s="1003"/>
      <c r="D11" s="1003"/>
      <c r="E11" s="1003"/>
      <c r="F11" s="1001"/>
      <c r="G11" s="1001"/>
      <c r="H11" s="1001"/>
      <c r="I11" s="60" t="s">
        <v>7</v>
      </c>
      <c r="J11" s="61" t="s">
        <v>90</v>
      </c>
      <c r="K11" s="61" t="s">
        <v>8</v>
      </c>
      <c r="L11" s="61" t="s">
        <v>91</v>
      </c>
      <c r="M11" s="62" t="s">
        <v>56</v>
      </c>
      <c r="N11" s="63" t="s">
        <v>57</v>
      </c>
      <c r="O11" s="61" t="s">
        <v>58</v>
      </c>
      <c r="P11" s="61" t="s">
        <v>92</v>
      </c>
      <c r="Q11" s="61" t="s">
        <v>9</v>
      </c>
      <c r="R11" s="61" t="s">
        <v>10</v>
      </c>
      <c r="S11" s="61" t="s">
        <v>11</v>
      </c>
      <c r="T11" s="63" t="s">
        <v>93</v>
      </c>
      <c r="U11" s="63" t="s">
        <v>1654</v>
      </c>
      <c r="V11" s="109" t="s">
        <v>1653</v>
      </c>
      <c r="W11" s="110" t="s">
        <v>25</v>
      </c>
      <c r="Y11" s="981"/>
      <c r="Z11" s="981"/>
      <c r="AA11" s="981"/>
      <c r="AB11" s="981"/>
      <c r="AC11" s="981"/>
      <c r="AE11" s="981"/>
      <c r="AF11" s="981"/>
      <c r="AG11" s="981"/>
      <c r="AH11" s="981"/>
      <c r="AI11" s="981"/>
    </row>
    <row r="12" spans="1:35" customFormat="1" ht="30" customHeight="1" thickBot="1">
      <c r="A12" s="995" t="s">
        <v>95</v>
      </c>
      <c r="B12" s="996"/>
      <c r="C12" s="64"/>
      <c r="D12" s="64"/>
      <c r="E12" s="64"/>
      <c r="F12" s="64"/>
      <c r="G12" s="64"/>
      <c r="H12" s="64"/>
      <c r="I12" s="101">
        <f>SUM(I13:I18)</f>
        <v>0</v>
      </c>
      <c r="J12" s="101">
        <f t="shared" ref="J12:T12" si="0">SUM(J13:J18)</f>
        <v>0</v>
      </c>
      <c r="K12" s="101">
        <f t="shared" si="0"/>
        <v>0</v>
      </c>
      <c r="L12" s="101">
        <f t="shared" si="0"/>
        <v>1</v>
      </c>
      <c r="M12" s="101">
        <f t="shared" si="0"/>
        <v>3</v>
      </c>
      <c r="N12" s="101">
        <f t="shared" si="0"/>
        <v>2</v>
      </c>
      <c r="O12" s="101">
        <f t="shared" si="0"/>
        <v>1</v>
      </c>
      <c r="P12" s="101">
        <f t="shared" si="0"/>
        <v>1</v>
      </c>
      <c r="Q12" s="101">
        <f t="shared" si="0"/>
        <v>0</v>
      </c>
      <c r="R12" s="101">
        <f t="shared" si="0"/>
        <v>0</v>
      </c>
      <c r="S12" s="101">
        <f t="shared" si="0"/>
        <v>0</v>
      </c>
      <c r="T12" s="101">
        <f t="shared" si="0"/>
        <v>0</v>
      </c>
      <c r="U12" s="101">
        <f>SUM(I12:T12)</f>
        <v>8</v>
      </c>
      <c r="V12" s="113">
        <f>SUM(V13:V18)</f>
        <v>0</v>
      </c>
      <c r="W12" s="113"/>
      <c r="Y12" s="101">
        <f>SUM(Y13:Y18)</f>
        <v>1</v>
      </c>
      <c r="Z12" s="101">
        <f>SUM(Z13:Z18)</f>
        <v>2</v>
      </c>
      <c r="AA12" s="101">
        <f>SUM(AA13:AA18)</f>
        <v>0</v>
      </c>
      <c r="AB12" s="101">
        <f>SUM(AB13:AB18)</f>
        <v>0</v>
      </c>
      <c r="AC12" s="101">
        <f>SUM(AC13:AC18)</f>
        <v>1</v>
      </c>
      <c r="AE12" s="101">
        <f>COUNTIF(AE13:AE18,"TRUE")</f>
        <v>0</v>
      </c>
      <c r="AF12" s="101">
        <f>COUNTIF(AF13:AF18,"TRUE")</f>
        <v>0</v>
      </c>
      <c r="AG12" s="101">
        <f>COUNTIF(AG13:AG18,"TRUE")</f>
        <v>0</v>
      </c>
      <c r="AH12" s="101">
        <f>COUNTIF(AH13:AH18,"TRUE")</f>
        <v>0</v>
      </c>
      <c r="AI12" s="101">
        <f>COUNTIF(AI13:AI18,"TRUE")</f>
        <v>0</v>
      </c>
    </row>
    <row r="13" spans="1:35" customFormat="1" ht="56.25" customHeight="1" thickBot="1">
      <c r="A13" s="985" t="s">
        <v>148</v>
      </c>
      <c r="B13" s="65"/>
      <c r="C13" s="99"/>
      <c r="D13" s="99"/>
      <c r="E13" s="99"/>
      <c r="F13" s="99"/>
      <c r="G13" s="99"/>
      <c r="H13" s="99"/>
      <c r="I13" s="67"/>
      <c r="J13" s="67"/>
      <c r="K13" s="67"/>
      <c r="L13" s="67">
        <v>1</v>
      </c>
      <c r="M13" s="67"/>
      <c r="N13" s="67"/>
      <c r="O13" s="67"/>
      <c r="P13" s="67"/>
      <c r="Q13" s="67"/>
      <c r="R13" s="67"/>
      <c r="S13" s="67"/>
      <c r="T13" s="67"/>
      <c r="U13" s="67">
        <f>SUM(I13:T13)</f>
        <v>1</v>
      </c>
      <c r="V13" s="108"/>
      <c r="W13" s="108"/>
      <c r="Y13" s="106"/>
      <c r="Z13" s="106">
        <v>1</v>
      </c>
      <c r="AA13" s="106"/>
      <c r="AB13" s="106"/>
      <c r="AC13" s="106"/>
      <c r="AE13" s="106" t="b">
        <f>AND($V13="Oui",Y13=1)</f>
        <v>0</v>
      </c>
      <c r="AF13" s="106" t="b">
        <f t="shared" ref="AF13:AI13" si="1">AND($V13="Oui",Z13=1)</f>
        <v>0</v>
      </c>
      <c r="AG13" s="106" t="b">
        <f t="shared" si="1"/>
        <v>0</v>
      </c>
      <c r="AH13" s="106" t="b">
        <f t="shared" si="1"/>
        <v>0</v>
      </c>
      <c r="AI13" s="106" t="b">
        <f t="shared" si="1"/>
        <v>0</v>
      </c>
    </row>
    <row r="14" spans="1:35" s="171" customFormat="1" ht="56.25" customHeight="1" thickBot="1">
      <c r="A14" s="985"/>
      <c r="B14" s="65"/>
      <c r="C14" s="99"/>
      <c r="D14" s="99"/>
      <c r="E14" s="99"/>
      <c r="F14" s="99"/>
      <c r="G14" s="99"/>
      <c r="H14" s="99"/>
      <c r="I14" s="67"/>
      <c r="J14" s="67"/>
      <c r="K14" s="67"/>
      <c r="L14" s="67"/>
      <c r="M14" s="67"/>
      <c r="N14" s="67">
        <v>2</v>
      </c>
      <c r="O14" s="67"/>
      <c r="P14" s="67"/>
      <c r="Q14" s="67"/>
      <c r="R14" s="67"/>
      <c r="S14" s="67"/>
      <c r="T14" s="67"/>
      <c r="U14" s="67">
        <f t="shared" ref="U14:U18" si="2">SUM(I14:T14)</f>
        <v>2</v>
      </c>
      <c r="V14" s="108"/>
      <c r="W14" s="108"/>
      <c r="Y14" s="106"/>
      <c r="Z14" s="106"/>
      <c r="AA14" s="106"/>
      <c r="AB14" s="106"/>
      <c r="AC14" s="106"/>
      <c r="AE14" s="106"/>
      <c r="AF14" s="106"/>
      <c r="AG14" s="106"/>
      <c r="AH14" s="106"/>
      <c r="AI14" s="106"/>
    </row>
    <row r="15" spans="1:35" customFormat="1" ht="45" customHeight="1" thickBot="1">
      <c r="A15" s="985"/>
      <c r="B15" s="65"/>
      <c r="C15" s="99"/>
      <c r="D15" s="99"/>
      <c r="E15" s="99"/>
      <c r="F15" s="99"/>
      <c r="G15" s="99"/>
      <c r="H15" s="99"/>
      <c r="I15" s="67"/>
      <c r="J15" s="67"/>
      <c r="K15" s="67"/>
      <c r="L15" s="67"/>
      <c r="M15" s="67"/>
      <c r="N15" s="67"/>
      <c r="O15" s="67">
        <v>1</v>
      </c>
      <c r="P15" s="67"/>
      <c r="Q15" s="67"/>
      <c r="R15" s="67"/>
      <c r="S15" s="67"/>
      <c r="T15" s="67"/>
      <c r="U15" s="67">
        <f t="shared" si="2"/>
        <v>1</v>
      </c>
      <c r="V15" s="108"/>
      <c r="W15" s="108"/>
      <c r="Y15" s="106"/>
      <c r="Z15" s="106"/>
      <c r="AA15" s="106"/>
      <c r="AB15" s="106"/>
      <c r="AC15" s="106">
        <v>1</v>
      </c>
      <c r="AE15" s="106" t="b">
        <f>AND($V15="Oui",Y15=1)</f>
        <v>0</v>
      </c>
      <c r="AF15" s="106" t="b">
        <f t="shared" ref="AF15" si="3">AND($V15="Oui",Z15=1)</f>
        <v>0</v>
      </c>
      <c r="AG15" s="106" t="b">
        <f t="shared" ref="AG15" si="4">AND($V15="Oui",AA15=1)</f>
        <v>0</v>
      </c>
      <c r="AH15" s="106" t="b">
        <f t="shared" ref="AH15" si="5">AND($V15="Oui",AB15=1)</f>
        <v>0</v>
      </c>
      <c r="AI15" s="106" t="b">
        <f t="shared" ref="AI15" si="6">AND($V15="Oui",AC15=1)</f>
        <v>0</v>
      </c>
    </row>
    <row r="16" spans="1:35" customFormat="1" ht="62.25" customHeight="1" thickBot="1">
      <c r="A16" s="986" t="s">
        <v>149</v>
      </c>
      <c r="B16" s="65"/>
      <c r="C16" s="99"/>
      <c r="D16" s="99"/>
      <c r="E16" s="99"/>
      <c r="F16" s="99"/>
      <c r="G16" s="68"/>
      <c r="H16" s="99"/>
      <c r="I16" s="67"/>
      <c r="J16" s="67"/>
      <c r="K16" s="67"/>
      <c r="L16" s="67"/>
      <c r="M16" s="67">
        <v>3</v>
      </c>
      <c r="N16" s="67"/>
      <c r="O16" s="67"/>
      <c r="P16" s="67">
        <v>1</v>
      </c>
      <c r="Q16" s="67"/>
      <c r="R16" s="67"/>
      <c r="S16" s="67"/>
      <c r="T16" s="67"/>
      <c r="U16" s="67">
        <f t="shared" si="2"/>
        <v>4</v>
      </c>
      <c r="V16" s="108"/>
      <c r="W16" s="108"/>
      <c r="Y16" s="106"/>
      <c r="Z16" s="106">
        <v>1</v>
      </c>
      <c r="AA16" s="106"/>
      <c r="AB16" s="106"/>
      <c r="AC16" s="106"/>
      <c r="AE16" s="106" t="b">
        <f t="shared" ref="AE16:AE25" si="7">AND($V16="Oui",Y16=1)</f>
        <v>0</v>
      </c>
      <c r="AF16" s="106" t="b">
        <f t="shared" ref="AF16:AF25" si="8">AND($V16="Oui",Z16=1)</f>
        <v>0</v>
      </c>
      <c r="AG16" s="106" t="b">
        <f t="shared" ref="AG16:AG25" si="9">AND($V16="Oui",AA16=1)</f>
        <v>0</v>
      </c>
      <c r="AH16" s="106" t="b">
        <f t="shared" ref="AH16:AH25" si="10">AND($V16="Oui",AB16=1)</f>
        <v>0</v>
      </c>
      <c r="AI16" s="106" t="b">
        <f t="shared" ref="AI16:AI25" si="11">AND($V16="Oui",AC16=1)</f>
        <v>0</v>
      </c>
    </row>
    <row r="17" spans="1:35" s="171" customFormat="1" ht="62.25" customHeight="1" thickBot="1">
      <c r="A17" s="986"/>
      <c r="B17" s="65"/>
      <c r="C17" s="99"/>
      <c r="D17" s="99"/>
      <c r="E17" s="99"/>
      <c r="F17" s="99"/>
      <c r="G17" s="68"/>
      <c r="H17" s="99"/>
      <c r="I17" s="67"/>
      <c r="J17" s="67"/>
      <c r="K17" s="67"/>
      <c r="L17" s="67"/>
      <c r="M17" s="67"/>
      <c r="N17" s="67"/>
      <c r="O17" s="67"/>
      <c r="P17" s="67"/>
      <c r="Q17" s="67"/>
      <c r="R17" s="67"/>
      <c r="S17" s="67"/>
      <c r="T17" s="67"/>
      <c r="U17" s="67">
        <f t="shared" si="2"/>
        <v>0</v>
      </c>
      <c r="V17" s="108"/>
      <c r="W17" s="108"/>
      <c r="Y17" s="106"/>
      <c r="Z17" s="106"/>
      <c r="AA17" s="106"/>
      <c r="AB17" s="106"/>
      <c r="AC17" s="106"/>
      <c r="AE17" s="106"/>
      <c r="AF17" s="106"/>
      <c r="AG17" s="106"/>
      <c r="AH17" s="106"/>
      <c r="AI17" s="106"/>
    </row>
    <row r="18" spans="1:35" customFormat="1" ht="46.5" customHeight="1" thickBot="1">
      <c r="A18" s="986"/>
      <c r="B18" s="65"/>
      <c r="C18" s="99"/>
      <c r="D18" s="99"/>
      <c r="E18" s="99"/>
      <c r="F18" s="99"/>
      <c r="G18" s="68"/>
      <c r="H18" s="99"/>
      <c r="I18" s="67"/>
      <c r="J18" s="67"/>
      <c r="K18" s="67"/>
      <c r="L18" s="67"/>
      <c r="M18" s="67"/>
      <c r="N18" s="67"/>
      <c r="O18" s="67"/>
      <c r="P18" s="67"/>
      <c r="Q18" s="67"/>
      <c r="R18" s="67"/>
      <c r="S18" s="67"/>
      <c r="T18" s="67"/>
      <c r="U18" s="67">
        <f t="shared" si="2"/>
        <v>0</v>
      </c>
      <c r="V18" s="108"/>
      <c r="W18" s="108"/>
      <c r="Y18" s="106">
        <v>1</v>
      </c>
      <c r="Z18" s="106"/>
      <c r="AA18" s="106"/>
      <c r="AB18" s="106"/>
      <c r="AC18" s="106"/>
      <c r="AE18" s="106" t="b">
        <f t="shared" si="7"/>
        <v>0</v>
      </c>
      <c r="AF18" s="106" t="b">
        <f t="shared" si="8"/>
        <v>0</v>
      </c>
      <c r="AG18" s="106" t="b">
        <f t="shared" si="9"/>
        <v>0</v>
      </c>
      <c r="AH18" s="106" t="b">
        <f t="shared" si="10"/>
        <v>0</v>
      </c>
      <c r="AI18" s="106" t="b">
        <f t="shared" si="11"/>
        <v>0</v>
      </c>
    </row>
    <row r="19" spans="1:35" customFormat="1" ht="30" customHeight="1" thickBot="1">
      <c r="A19" s="995" t="s">
        <v>96</v>
      </c>
      <c r="B19" s="996"/>
      <c r="C19" s="69"/>
      <c r="D19" s="69"/>
      <c r="E19" s="69"/>
      <c r="F19" s="69"/>
      <c r="G19" s="69"/>
      <c r="H19" s="70"/>
      <c r="I19" s="71">
        <f>SUM(I20:I25)</f>
        <v>0</v>
      </c>
      <c r="J19" s="71">
        <f t="shared" ref="J19:T19" si="12">SUM(J20:J25)</f>
        <v>0</v>
      </c>
      <c r="K19" s="71">
        <f t="shared" si="12"/>
        <v>0</v>
      </c>
      <c r="L19" s="71">
        <f t="shared" si="12"/>
        <v>0</v>
      </c>
      <c r="M19" s="71">
        <f t="shared" si="12"/>
        <v>0</v>
      </c>
      <c r="N19" s="71">
        <f t="shared" si="12"/>
        <v>2</v>
      </c>
      <c r="O19" s="71">
        <f t="shared" si="12"/>
        <v>1</v>
      </c>
      <c r="P19" s="71">
        <f t="shared" si="12"/>
        <v>0</v>
      </c>
      <c r="Q19" s="71">
        <f t="shared" si="12"/>
        <v>0</v>
      </c>
      <c r="R19" s="71">
        <f t="shared" si="12"/>
        <v>0</v>
      </c>
      <c r="S19" s="71">
        <f t="shared" si="12"/>
        <v>0</v>
      </c>
      <c r="T19" s="71">
        <f t="shared" si="12"/>
        <v>0</v>
      </c>
      <c r="U19" s="71">
        <f>SUM(I19:T19)</f>
        <v>3</v>
      </c>
      <c r="V19" s="112">
        <f>SUM(V20:V25)</f>
        <v>0</v>
      </c>
      <c r="W19" s="112"/>
      <c r="Y19" s="71">
        <f>SUM(Y20:Y25)</f>
        <v>0</v>
      </c>
      <c r="Z19" s="71">
        <f>SUM(Z20:Z25)</f>
        <v>2</v>
      </c>
      <c r="AA19" s="71">
        <f>SUM(AA20:AA25)</f>
        <v>1</v>
      </c>
      <c r="AB19" s="71">
        <f>SUM(AB20:AB25)</f>
        <v>0</v>
      </c>
      <c r="AC19" s="71">
        <f>SUM(AC20:AC25)</f>
        <v>0</v>
      </c>
      <c r="AE19" s="112">
        <f>COUNTIF(AE20:AE25,"TRUE")</f>
        <v>0</v>
      </c>
      <c r="AF19" s="112">
        <f>COUNTIF(AF20:AF25,"TRUE")</f>
        <v>0</v>
      </c>
      <c r="AG19" s="112">
        <f>COUNTIF(AG20:AG25,"TRUE")</f>
        <v>0</v>
      </c>
      <c r="AH19" s="112">
        <f>COUNTIF(AH20:AH25,"TRUE")</f>
        <v>0</v>
      </c>
      <c r="AI19" s="112">
        <f>COUNTIF(AI20:AI25,"TRUE")</f>
        <v>0</v>
      </c>
    </row>
    <row r="20" spans="1:35" s="73" customFormat="1" ht="45" customHeight="1" thickBot="1">
      <c r="A20" s="985" t="s">
        <v>148</v>
      </c>
      <c r="B20" s="100"/>
      <c r="C20" s="99"/>
      <c r="D20" s="102"/>
      <c r="E20" s="100"/>
      <c r="F20" s="100"/>
      <c r="G20" s="100"/>
      <c r="H20" s="100"/>
      <c r="I20" s="67"/>
      <c r="J20" s="67"/>
      <c r="K20" s="67"/>
      <c r="L20" s="67"/>
      <c r="M20" s="67"/>
      <c r="N20" s="67">
        <v>2</v>
      </c>
      <c r="O20" s="67"/>
      <c r="P20" s="67"/>
      <c r="Q20" s="67"/>
      <c r="R20" s="67"/>
      <c r="S20" s="67"/>
      <c r="T20" s="67"/>
      <c r="U20" s="67">
        <f>SUM(I20:T20)</f>
        <v>2</v>
      </c>
      <c r="V20" s="108"/>
      <c r="W20" s="108"/>
      <c r="Y20" s="107"/>
      <c r="Z20" s="107"/>
      <c r="AA20" s="107">
        <v>1</v>
      </c>
      <c r="AB20" s="107"/>
      <c r="AC20" s="107"/>
      <c r="AE20" s="106" t="b">
        <f t="shared" si="7"/>
        <v>0</v>
      </c>
      <c r="AF20" s="106" t="b">
        <f t="shared" si="8"/>
        <v>0</v>
      </c>
      <c r="AG20" s="106" t="b">
        <f t="shared" si="9"/>
        <v>0</v>
      </c>
      <c r="AH20" s="106" t="b">
        <f t="shared" si="10"/>
        <v>0</v>
      </c>
      <c r="AI20" s="106" t="b">
        <f t="shared" si="11"/>
        <v>0</v>
      </c>
    </row>
    <row r="21" spans="1:35" s="73" customFormat="1" ht="45" customHeight="1" thickBot="1">
      <c r="A21" s="985"/>
      <c r="B21" s="179"/>
      <c r="C21" s="99"/>
      <c r="D21" s="102"/>
      <c r="E21" s="179"/>
      <c r="F21" s="179"/>
      <c r="G21" s="179"/>
      <c r="H21" s="179"/>
      <c r="I21" s="67"/>
      <c r="J21" s="67"/>
      <c r="K21" s="67"/>
      <c r="L21" s="67"/>
      <c r="M21" s="67"/>
      <c r="N21" s="67"/>
      <c r="O21" s="67"/>
      <c r="P21" s="67"/>
      <c r="Q21" s="67"/>
      <c r="R21" s="67"/>
      <c r="S21" s="67"/>
      <c r="T21" s="67"/>
      <c r="U21" s="67">
        <f t="shared" ref="U21:U25" si="13">SUM(I21:T21)</f>
        <v>0</v>
      </c>
      <c r="V21" s="108"/>
      <c r="W21" s="108"/>
      <c r="Y21" s="107"/>
      <c r="Z21" s="107"/>
      <c r="AA21" s="107"/>
      <c r="AB21" s="107"/>
      <c r="AC21" s="107"/>
      <c r="AE21" s="106"/>
      <c r="AF21" s="106"/>
      <c r="AG21" s="106"/>
      <c r="AH21" s="106"/>
      <c r="AI21" s="106"/>
    </row>
    <row r="22" spans="1:35" s="73" customFormat="1" ht="45" customHeight="1" thickBot="1">
      <c r="A22" s="985"/>
      <c r="B22" s="100"/>
      <c r="C22" s="99"/>
      <c r="D22" s="100"/>
      <c r="E22" s="100"/>
      <c r="F22" s="100"/>
      <c r="G22" s="100"/>
      <c r="H22" s="100"/>
      <c r="I22" s="67"/>
      <c r="J22" s="67"/>
      <c r="K22" s="67"/>
      <c r="L22" s="67"/>
      <c r="M22" s="67"/>
      <c r="N22" s="67"/>
      <c r="O22" s="67">
        <v>1</v>
      </c>
      <c r="P22" s="67"/>
      <c r="Q22" s="67"/>
      <c r="R22" s="67"/>
      <c r="S22" s="67"/>
      <c r="T22" s="67"/>
      <c r="U22" s="67">
        <f t="shared" si="13"/>
        <v>1</v>
      </c>
      <c r="V22" s="108"/>
      <c r="W22" s="108"/>
      <c r="Y22" s="107"/>
      <c r="Z22" s="107">
        <v>1</v>
      </c>
      <c r="AA22" s="107"/>
      <c r="AB22" s="107"/>
      <c r="AC22" s="107"/>
      <c r="AE22" s="106" t="b">
        <f t="shared" si="7"/>
        <v>0</v>
      </c>
      <c r="AF22" s="106" t="b">
        <f t="shared" si="8"/>
        <v>0</v>
      </c>
      <c r="AG22" s="106" t="b">
        <f t="shared" si="9"/>
        <v>0</v>
      </c>
      <c r="AH22" s="106" t="b">
        <f t="shared" si="10"/>
        <v>0</v>
      </c>
      <c r="AI22" s="106" t="b">
        <f t="shared" si="11"/>
        <v>0</v>
      </c>
    </row>
    <row r="23" spans="1:35" s="73" customFormat="1" ht="45" customHeight="1" thickBot="1">
      <c r="A23" s="986" t="s">
        <v>149</v>
      </c>
      <c r="B23" s="100"/>
      <c r="C23" s="99"/>
      <c r="D23" s="100"/>
      <c r="E23" s="100"/>
      <c r="F23" s="100"/>
      <c r="G23" s="100"/>
      <c r="H23" s="100"/>
      <c r="I23" s="67"/>
      <c r="J23" s="67"/>
      <c r="K23" s="67"/>
      <c r="L23" s="67"/>
      <c r="M23" s="67"/>
      <c r="N23" s="67"/>
      <c r="O23" s="67"/>
      <c r="P23" s="67"/>
      <c r="Q23" s="67"/>
      <c r="R23" s="67"/>
      <c r="S23" s="67"/>
      <c r="T23" s="67"/>
      <c r="U23" s="67">
        <f t="shared" si="13"/>
        <v>0</v>
      </c>
      <c r="V23" s="108"/>
      <c r="W23" s="108"/>
      <c r="Y23" s="107"/>
      <c r="Z23" s="107">
        <v>1</v>
      </c>
      <c r="AA23" s="107"/>
      <c r="AB23" s="107"/>
      <c r="AC23" s="107"/>
      <c r="AE23" s="106" t="b">
        <f t="shared" si="7"/>
        <v>0</v>
      </c>
      <c r="AF23" s="106" t="b">
        <f t="shared" si="8"/>
        <v>0</v>
      </c>
      <c r="AG23" s="106" t="b">
        <f t="shared" si="9"/>
        <v>0</v>
      </c>
      <c r="AH23" s="106" t="b">
        <f t="shared" si="10"/>
        <v>0</v>
      </c>
      <c r="AI23" s="106" t="b">
        <f t="shared" si="11"/>
        <v>0</v>
      </c>
    </row>
    <row r="24" spans="1:35" s="73" customFormat="1" ht="45" customHeight="1" thickBot="1">
      <c r="A24" s="986"/>
      <c r="B24" s="179"/>
      <c r="C24" s="99"/>
      <c r="D24" s="179"/>
      <c r="E24" s="179"/>
      <c r="F24" s="179"/>
      <c r="G24" s="179"/>
      <c r="H24" s="179"/>
      <c r="I24" s="67"/>
      <c r="J24" s="67"/>
      <c r="K24" s="67"/>
      <c r="L24" s="67"/>
      <c r="M24" s="67"/>
      <c r="N24" s="67"/>
      <c r="O24" s="67"/>
      <c r="P24" s="67"/>
      <c r="Q24" s="67"/>
      <c r="R24" s="67"/>
      <c r="S24" s="67"/>
      <c r="T24" s="67"/>
      <c r="U24" s="67">
        <f t="shared" si="13"/>
        <v>0</v>
      </c>
      <c r="V24" s="108"/>
      <c r="W24" s="108"/>
      <c r="Y24" s="107"/>
      <c r="Z24" s="107"/>
      <c r="AA24" s="107"/>
      <c r="AB24" s="107"/>
      <c r="AC24" s="107"/>
      <c r="AE24" s="106"/>
      <c r="AF24" s="106"/>
      <c r="AG24" s="106"/>
      <c r="AH24" s="106"/>
      <c r="AI24" s="106"/>
    </row>
    <row r="25" spans="1:35" s="73" customFormat="1" ht="31.5" customHeight="1" thickBot="1">
      <c r="A25" s="986"/>
      <c r="B25" s="100"/>
      <c r="C25" s="99"/>
      <c r="D25" s="100"/>
      <c r="E25" s="100"/>
      <c r="F25" s="100"/>
      <c r="G25" s="100"/>
      <c r="H25" s="100"/>
      <c r="I25" s="67"/>
      <c r="J25" s="67"/>
      <c r="K25" s="67"/>
      <c r="L25" s="67"/>
      <c r="M25" s="67"/>
      <c r="N25" s="67"/>
      <c r="O25" s="67"/>
      <c r="P25" s="67"/>
      <c r="Q25" s="67"/>
      <c r="R25" s="67"/>
      <c r="S25" s="67"/>
      <c r="T25" s="67"/>
      <c r="U25" s="67">
        <f t="shared" si="13"/>
        <v>0</v>
      </c>
      <c r="V25" s="108"/>
      <c r="W25" s="108"/>
      <c r="Y25" s="107"/>
      <c r="Z25" s="107"/>
      <c r="AA25" s="107"/>
      <c r="AB25" s="107"/>
      <c r="AC25" s="107"/>
      <c r="AE25" s="106" t="b">
        <f t="shared" si="7"/>
        <v>0</v>
      </c>
      <c r="AF25" s="106" t="b">
        <f t="shared" si="8"/>
        <v>0</v>
      </c>
      <c r="AG25" s="106" t="b">
        <f t="shared" si="9"/>
        <v>0</v>
      </c>
      <c r="AH25" s="106" t="b">
        <f t="shared" si="10"/>
        <v>0</v>
      </c>
      <c r="AI25" s="106" t="b">
        <f t="shared" si="11"/>
        <v>0</v>
      </c>
    </row>
    <row r="26" spans="1:35" customFormat="1" ht="30" customHeight="1" thickBot="1">
      <c r="A26" s="997" t="s">
        <v>95</v>
      </c>
      <c r="B26" s="998"/>
      <c r="C26" s="69"/>
      <c r="D26" s="69"/>
      <c r="E26" s="69"/>
      <c r="F26" s="69"/>
      <c r="G26" s="69"/>
      <c r="H26" s="70"/>
      <c r="I26" s="71">
        <f>SUM(I27:I32)</f>
        <v>0</v>
      </c>
      <c r="J26" s="71">
        <f t="shared" ref="J26:T26" si="14">SUM(J27:J32)</f>
        <v>0</v>
      </c>
      <c r="K26" s="71">
        <f t="shared" si="14"/>
        <v>0</v>
      </c>
      <c r="L26" s="71">
        <f t="shared" si="14"/>
        <v>1</v>
      </c>
      <c r="M26" s="71">
        <f t="shared" si="14"/>
        <v>0</v>
      </c>
      <c r="N26" s="71">
        <f t="shared" si="14"/>
        <v>0</v>
      </c>
      <c r="O26" s="71">
        <f t="shared" si="14"/>
        <v>1</v>
      </c>
      <c r="P26" s="71">
        <f t="shared" si="14"/>
        <v>0</v>
      </c>
      <c r="Q26" s="71">
        <f t="shared" si="14"/>
        <v>0</v>
      </c>
      <c r="R26" s="71">
        <f t="shared" si="14"/>
        <v>0</v>
      </c>
      <c r="S26" s="71">
        <f t="shared" si="14"/>
        <v>0</v>
      </c>
      <c r="T26" s="71">
        <f t="shared" si="14"/>
        <v>0</v>
      </c>
      <c r="U26" s="71">
        <f>SUM(I26:T26)</f>
        <v>2</v>
      </c>
      <c r="V26" s="112">
        <f>SUM(V27:V32)</f>
        <v>0</v>
      </c>
      <c r="W26" s="112"/>
      <c r="Y26" s="71">
        <f>SUM(Y27:Y32)</f>
        <v>4</v>
      </c>
      <c r="Z26" s="71">
        <f>SUM(Z27:Z32)</f>
        <v>0</v>
      </c>
      <c r="AA26" s="71">
        <f>SUM(AA27:AA32)</f>
        <v>0</v>
      </c>
      <c r="AB26" s="71">
        <f>SUM(AB27:AB32)</f>
        <v>0</v>
      </c>
      <c r="AC26" s="71">
        <f>SUM(AC27:AC32)</f>
        <v>0</v>
      </c>
      <c r="AE26" s="112">
        <f>COUNTIF(AE27:AE32,"TRUE")</f>
        <v>0</v>
      </c>
      <c r="AF26" s="112">
        <f>COUNTIF(AF27:AF32,"TRUE")</f>
        <v>0</v>
      </c>
      <c r="AG26" s="112">
        <f>COUNTIF(AG27:AG32,"TRUE")</f>
        <v>0</v>
      </c>
      <c r="AH26" s="112">
        <f>COUNTIF(AH27:AH32,"TRUE")</f>
        <v>0</v>
      </c>
      <c r="AI26" s="112">
        <f>COUNTIF(AI27:AI32,"TRUE")</f>
        <v>0</v>
      </c>
    </row>
    <row r="27" spans="1:35" customFormat="1" ht="42" customHeight="1" thickBot="1">
      <c r="A27" s="985" t="s">
        <v>148</v>
      </c>
      <c r="B27" s="76"/>
      <c r="C27" s="99"/>
      <c r="D27" s="77"/>
      <c r="E27" s="78"/>
      <c r="F27" s="77"/>
      <c r="G27" s="79"/>
      <c r="H27" s="72"/>
      <c r="I27" s="67"/>
      <c r="J27" s="67"/>
      <c r="K27" s="67"/>
      <c r="L27" s="67">
        <v>1</v>
      </c>
      <c r="M27" s="67"/>
      <c r="N27" s="67"/>
      <c r="O27" s="67"/>
      <c r="P27" s="67"/>
      <c r="Q27" s="67"/>
      <c r="R27" s="67"/>
      <c r="S27" s="67"/>
      <c r="T27" s="67"/>
      <c r="U27" s="67">
        <f>SUM(I27:T27)</f>
        <v>1</v>
      </c>
      <c r="V27" s="108"/>
      <c r="W27" s="108"/>
      <c r="Y27" s="106">
        <v>1</v>
      </c>
      <c r="Z27" s="106"/>
      <c r="AA27" s="106"/>
      <c r="AB27" s="106"/>
      <c r="AC27" s="106"/>
      <c r="AE27" s="106" t="b">
        <f t="shared" ref="AE27:AE32" si="15">AND($V27="Oui",Y27=1)</f>
        <v>0</v>
      </c>
      <c r="AF27" s="106" t="b">
        <f t="shared" ref="AF27:AF32" si="16">AND($V27="Oui",Z27=1)</f>
        <v>0</v>
      </c>
      <c r="AG27" s="106" t="b">
        <f t="shared" ref="AG27:AG32" si="17">AND($V27="Oui",AA27=1)</f>
        <v>0</v>
      </c>
      <c r="AH27" s="106" t="b">
        <f t="shared" ref="AH27:AH32" si="18">AND($V27="Oui",AB27=1)</f>
        <v>0</v>
      </c>
      <c r="AI27" s="106" t="b">
        <f t="shared" ref="AI27:AI32" si="19">AND($V27="Oui",AC27=1)</f>
        <v>0</v>
      </c>
    </row>
    <row r="28" spans="1:35" s="171" customFormat="1" ht="42" customHeight="1" thickBot="1">
      <c r="A28" s="985"/>
      <c r="B28" s="76"/>
      <c r="C28" s="99"/>
      <c r="D28" s="77"/>
      <c r="E28" s="78"/>
      <c r="F28" s="77"/>
      <c r="G28" s="79"/>
      <c r="H28" s="72"/>
      <c r="I28" s="67"/>
      <c r="J28" s="67"/>
      <c r="K28" s="67"/>
      <c r="L28" s="67"/>
      <c r="M28" s="67"/>
      <c r="N28" s="67"/>
      <c r="O28" s="67"/>
      <c r="P28" s="67"/>
      <c r="Q28" s="67"/>
      <c r="R28" s="67"/>
      <c r="S28" s="67"/>
      <c r="T28" s="67"/>
      <c r="U28" s="67">
        <f t="shared" ref="U28:U32" si="20">SUM(I28:T28)</f>
        <v>0</v>
      </c>
      <c r="V28" s="108"/>
      <c r="W28" s="108"/>
      <c r="Y28" s="106"/>
      <c r="Z28" s="106"/>
      <c r="AA28" s="106"/>
      <c r="AB28" s="106"/>
      <c r="AC28" s="106"/>
      <c r="AE28" s="106"/>
      <c r="AF28" s="106"/>
      <c r="AG28" s="106"/>
      <c r="AH28" s="106"/>
      <c r="AI28" s="106"/>
    </row>
    <row r="29" spans="1:35" customFormat="1" ht="42" customHeight="1" thickBot="1">
      <c r="A29" s="985"/>
      <c r="B29" s="75"/>
      <c r="C29" s="99"/>
      <c r="D29" s="66"/>
      <c r="E29" s="80"/>
      <c r="F29" s="66"/>
      <c r="G29" s="81"/>
      <c r="H29" s="74"/>
      <c r="I29" s="67"/>
      <c r="J29" s="67"/>
      <c r="K29" s="67"/>
      <c r="L29" s="67"/>
      <c r="M29" s="67"/>
      <c r="N29" s="67"/>
      <c r="O29" s="67">
        <v>1</v>
      </c>
      <c r="P29" s="67"/>
      <c r="Q29" s="67"/>
      <c r="R29" s="67"/>
      <c r="S29" s="67"/>
      <c r="T29" s="67"/>
      <c r="U29" s="67">
        <f t="shared" si="20"/>
        <v>1</v>
      </c>
      <c r="V29" s="108"/>
      <c r="W29" s="108"/>
      <c r="Y29" s="106">
        <v>1</v>
      </c>
      <c r="Z29" s="106"/>
      <c r="AA29" s="106"/>
      <c r="AB29" s="106"/>
      <c r="AC29" s="106"/>
      <c r="AE29" s="106" t="b">
        <f t="shared" si="15"/>
        <v>0</v>
      </c>
      <c r="AF29" s="106" t="b">
        <f t="shared" si="16"/>
        <v>0</v>
      </c>
      <c r="AG29" s="106" t="b">
        <f t="shared" si="17"/>
        <v>0</v>
      </c>
      <c r="AH29" s="106" t="b">
        <f t="shared" si="18"/>
        <v>0</v>
      </c>
      <c r="AI29" s="106" t="b">
        <f t="shared" si="19"/>
        <v>0</v>
      </c>
    </row>
    <row r="30" spans="1:35" customFormat="1" ht="42" customHeight="1" thickBot="1">
      <c r="A30" s="986" t="s">
        <v>149</v>
      </c>
      <c r="B30" s="75"/>
      <c r="C30" s="99"/>
      <c r="D30" s="66"/>
      <c r="E30" s="80"/>
      <c r="F30" s="66"/>
      <c r="G30" s="81"/>
      <c r="H30" s="74"/>
      <c r="I30" s="67"/>
      <c r="J30" s="67"/>
      <c r="K30" s="67"/>
      <c r="L30" s="67"/>
      <c r="M30" s="67"/>
      <c r="N30" s="67"/>
      <c r="O30" s="67"/>
      <c r="P30" s="67"/>
      <c r="Q30" s="67"/>
      <c r="R30" s="67"/>
      <c r="S30" s="67"/>
      <c r="T30" s="67"/>
      <c r="U30" s="67">
        <f t="shared" si="20"/>
        <v>0</v>
      </c>
      <c r="V30" s="108"/>
      <c r="W30" s="108"/>
      <c r="Y30" s="106">
        <v>1</v>
      </c>
      <c r="Z30" s="106"/>
      <c r="AA30" s="106"/>
      <c r="AB30" s="106"/>
      <c r="AC30" s="106"/>
      <c r="AE30" s="106" t="b">
        <f t="shared" si="15"/>
        <v>0</v>
      </c>
      <c r="AF30" s="106" t="b">
        <f t="shared" si="16"/>
        <v>0</v>
      </c>
      <c r="AG30" s="106" t="b">
        <f t="shared" si="17"/>
        <v>0</v>
      </c>
      <c r="AH30" s="106" t="b">
        <f t="shared" si="18"/>
        <v>0</v>
      </c>
      <c r="AI30" s="106" t="b">
        <f t="shared" si="19"/>
        <v>0</v>
      </c>
    </row>
    <row r="31" spans="1:35" s="171" customFormat="1" ht="42" customHeight="1" thickBot="1">
      <c r="A31" s="986"/>
      <c r="B31" s="75"/>
      <c r="C31" s="99"/>
      <c r="D31" s="99"/>
      <c r="E31" s="80"/>
      <c r="F31" s="99"/>
      <c r="G31" s="81"/>
      <c r="H31" s="179"/>
      <c r="I31" s="67"/>
      <c r="J31" s="67"/>
      <c r="K31" s="67"/>
      <c r="L31" s="67"/>
      <c r="M31" s="67"/>
      <c r="N31" s="67"/>
      <c r="O31" s="67"/>
      <c r="P31" s="67"/>
      <c r="Q31" s="67"/>
      <c r="R31" s="67"/>
      <c r="S31" s="67"/>
      <c r="T31" s="67"/>
      <c r="U31" s="67">
        <f t="shared" si="20"/>
        <v>0</v>
      </c>
      <c r="V31" s="108"/>
      <c r="W31" s="108"/>
      <c r="Y31" s="106"/>
      <c r="Z31" s="106"/>
      <c r="AA31" s="106"/>
      <c r="AB31" s="106"/>
      <c r="AC31" s="106"/>
      <c r="AE31" s="106"/>
      <c r="AF31" s="106"/>
      <c r="AG31" s="106"/>
      <c r="AH31" s="106"/>
      <c r="AI31" s="106"/>
    </row>
    <row r="32" spans="1:35" customFormat="1" ht="42" customHeight="1" thickBot="1">
      <c r="A32" s="986"/>
      <c r="B32" s="75"/>
      <c r="C32" s="99"/>
      <c r="D32" s="66"/>
      <c r="E32" s="80"/>
      <c r="F32" s="66"/>
      <c r="G32" s="81"/>
      <c r="H32" s="74"/>
      <c r="I32" s="67"/>
      <c r="J32" s="67"/>
      <c r="K32" s="67"/>
      <c r="L32" s="67"/>
      <c r="M32" s="67"/>
      <c r="N32" s="67"/>
      <c r="O32" s="67"/>
      <c r="P32" s="67"/>
      <c r="Q32" s="67"/>
      <c r="R32" s="67"/>
      <c r="S32" s="67"/>
      <c r="T32" s="67"/>
      <c r="U32" s="67">
        <f t="shared" si="20"/>
        <v>0</v>
      </c>
      <c r="V32" s="108"/>
      <c r="W32" s="108"/>
      <c r="Y32" s="106">
        <v>1</v>
      </c>
      <c r="Z32" s="106"/>
      <c r="AA32" s="106"/>
      <c r="AB32" s="106"/>
      <c r="AC32" s="106"/>
      <c r="AE32" s="106" t="b">
        <f t="shared" si="15"/>
        <v>0</v>
      </c>
      <c r="AF32" s="106" t="b">
        <f t="shared" si="16"/>
        <v>0</v>
      </c>
      <c r="AG32" s="106" t="b">
        <f t="shared" si="17"/>
        <v>0</v>
      </c>
      <c r="AH32" s="106" t="b">
        <f t="shared" si="18"/>
        <v>0</v>
      </c>
      <c r="AI32" s="106" t="b">
        <f t="shared" si="19"/>
        <v>0</v>
      </c>
    </row>
    <row r="33" spans="1:35" customFormat="1" ht="30" customHeight="1" thickBot="1">
      <c r="A33" s="987" t="s">
        <v>97</v>
      </c>
      <c r="B33" s="988"/>
      <c r="C33" s="103"/>
      <c r="D33" s="103"/>
      <c r="E33" s="103"/>
      <c r="F33" s="103"/>
      <c r="G33" s="103"/>
      <c r="H33" s="104"/>
      <c r="I33" s="105">
        <f>$I$26+$I$19+$I$12</f>
        <v>0</v>
      </c>
      <c r="J33" s="105">
        <f>$J$26+$J$19+$J$12</f>
        <v>0</v>
      </c>
      <c r="K33" s="105">
        <f>$K$26+$K$19+$K$12</f>
        <v>0</v>
      </c>
      <c r="L33" s="105">
        <f>$L$26+$L$19+$L$12</f>
        <v>2</v>
      </c>
      <c r="M33" s="105">
        <f>$M$26+$M$19+$M$12</f>
        <v>3</v>
      </c>
      <c r="N33" s="105">
        <f>$N$26+$N$19+$N$12</f>
        <v>4</v>
      </c>
      <c r="O33" s="105">
        <f>$O$26+$O$19+$O$12</f>
        <v>3</v>
      </c>
      <c r="P33" s="105">
        <f>$P$26+$P$19+$P$12</f>
        <v>1</v>
      </c>
      <c r="Q33" s="105">
        <f>$Q$26+$Q$19+$Q$12</f>
        <v>0</v>
      </c>
      <c r="R33" s="105">
        <f>$R$26+$R$19+$R$12</f>
        <v>0</v>
      </c>
      <c r="S33" s="105">
        <f>$S$26+$S$19+$S$12</f>
        <v>0</v>
      </c>
      <c r="T33" s="105">
        <f>$T$26+$T$19+$T$12</f>
        <v>0</v>
      </c>
      <c r="U33" s="105">
        <f>$U$26+$U$19+$U$12</f>
        <v>13</v>
      </c>
      <c r="V33" s="111">
        <f>$V$26+$V$19+$V$12</f>
        <v>0</v>
      </c>
      <c r="W33" s="111"/>
      <c r="Y33" s="105">
        <f>Y26+Y19+Y12</f>
        <v>5</v>
      </c>
      <c r="Z33" s="105">
        <f>Z26+Z19+Z12</f>
        <v>4</v>
      </c>
      <c r="AA33" s="105">
        <f>AA26+AA19+AA12</f>
        <v>1</v>
      </c>
      <c r="AB33" s="105">
        <f>AB26+AB19+AB12</f>
        <v>0</v>
      </c>
      <c r="AC33" s="105">
        <f>AC26+AC19+AC12</f>
        <v>1</v>
      </c>
      <c r="AE33" s="105">
        <f>AE26+AE19+AE12</f>
        <v>0</v>
      </c>
      <c r="AF33" s="105">
        <f>AF26+AF19+AF12</f>
        <v>0</v>
      </c>
      <c r="AG33" s="105">
        <f>AG26+AG19+AG12</f>
        <v>0</v>
      </c>
      <c r="AH33" s="105">
        <f>AH26+AH19+AH12</f>
        <v>0</v>
      </c>
      <c r="AI33" s="105">
        <f>AI26+AI19+AI12</f>
        <v>0</v>
      </c>
    </row>
    <row r="34" spans="1:35" customFormat="1">
      <c r="B34" s="82"/>
      <c r="C34" s="82"/>
      <c r="D34" s="82"/>
      <c r="E34" s="82"/>
      <c r="F34" s="82"/>
      <c r="G34" s="82"/>
      <c r="H34" s="82"/>
      <c r="U34" s="171"/>
    </row>
    <row r="35" spans="1:35" customFormat="1">
      <c r="B35" s="82"/>
      <c r="C35" s="82"/>
      <c r="D35" s="82"/>
      <c r="E35" s="82"/>
      <c r="F35" s="82"/>
      <c r="G35" s="82"/>
      <c r="H35" s="82"/>
      <c r="U35" s="171"/>
    </row>
    <row r="36" spans="1:35" customFormat="1" ht="15.75">
      <c r="B36" s="82"/>
      <c r="C36" s="82"/>
      <c r="D36" s="82"/>
      <c r="E36" s="82"/>
      <c r="F36" s="82"/>
      <c r="G36" s="82"/>
      <c r="H36" s="82"/>
      <c r="I36" s="991" t="s">
        <v>98</v>
      </c>
      <c r="J36" s="992"/>
      <c r="K36" s="992"/>
      <c r="L36" s="992"/>
      <c r="M36" s="993"/>
      <c r="U36" s="171"/>
    </row>
    <row r="37" spans="1:35" customFormat="1" ht="15.75">
      <c r="B37" s="82"/>
      <c r="C37" s="82"/>
      <c r="D37" s="82"/>
      <c r="E37" s="82"/>
      <c r="F37" s="82"/>
      <c r="G37" s="82"/>
      <c r="H37" s="82"/>
      <c r="I37" s="994" t="s">
        <v>99</v>
      </c>
      <c r="J37" s="994"/>
      <c r="K37" s="994"/>
      <c r="L37" s="994"/>
      <c r="M37" s="83">
        <f>SUM(I33:K33)</f>
        <v>0</v>
      </c>
      <c r="U37" s="171"/>
    </row>
    <row r="38" spans="1:35" customFormat="1" ht="15.75">
      <c r="B38" s="82"/>
      <c r="C38" s="82"/>
      <c r="D38" s="82"/>
      <c r="E38" s="82"/>
      <c r="F38" s="82"/>
      <c r="G38" s="82"/>
      <c r="H38" s="82"/>
      <c r="I38" s="994" t="s">
        <v>100</v>
      </c>
      <c r="J38" s="994"/>
      <c r="K38" s="994"/>
      <c r="L38" s="994"/>
      <c r="M38" s="83">
        <f>SUM(L33:N33)</f>
        <v>9</v>
      </c>
      <c r="U38" s="171"/>
    </row>
    <row r="39" spans="1:35" customFormat="1" ht="15.75">
      <c r="B39" s="82"/>
      <c r="C39" s="82"/>
      <c r="D39" s="82"/>
      <c r="E39" s="82"/>
      <c r="F39" s="82"/>
      <c r="G39" s="82"/>
      <c r="H39" s="82"/>
      <c r="I39" s="994" t="s">
        <v>101</v>
      </c>
      <c r="J39" s="994"/>
      <c r="K39" s="994"/>
      <c r="L39" s="994"/>
      <c r="M39" s="83">
        <f>SUM(O33:Q33)</f>
        <v>4</v>
      </c>
      <c r="U39" s="171"/>
    </row>
    <row r="40" spans="1:35" customFormat="1" ht="15.75">
      <c r="B40" s="82"/>
      <c r="C40" s="82"/>
      <c r="D40" s="82"/>
      <c r="E40" s="82"/>
      <c r="F40" s="82"/>
      <c r="G40" s="82"/>
      <c r="H40" s="82"/>
      <c r="I40" s="994" t="s">
        <v>102</v>
      </c>
      <c r="J40" s="994"/>
      <c r="K40" s="994"/>
      <c r="L40" s="994"/>
      <c r="M40" s="83">
        <f>SUM(R33:T33)</f>
        <v>0</v>
      </c>
      <c r="U40" s="171"/>
    </row>
    <row r="41" spans="1:35" customFormat="1" ht="18" customHeight="1">
      <c r="B41" s="82"/>
      <c r="C41" s="82"/>
      <c r="D41" s="82"/>
      <c r="E41" s="82"/>
      <c r="F41" s="82"/>
      <c r="G41" s="82"/>
      <c r="H41" s="82"/>
      <c r="I41" s="990" t="s">
        <v>103</v>
      </c>
      <c r="J41" s="990"/>
      <c r="K41" s="990"/>
      <c r="L41" s="990"/>
      <c r="M41" s="84">
        <f>SUM(M37:M40)</f>
        <v>13</v>
      </c>
      <c r="U41" s="171"/>
    </row>
    <row r="42" spans="1:35" customFormat="1">
      <c r="B42" s="82"/>
      <c r="C42" s="82"/>
      <c r="D42" s="82"/>
      <c r="E42" s="82"/>
      <c r="F42" s="82"/>
      <c r="G42" s="82"/>
      <c r="H42" s="82"/>
      <c r="U42" s="171"/>
    </row>
    <row r="43" spans="1:35" customFormat="1">
      <c r="B43" s="82"/>
      <c r="C43" s="82"/>
      <c r="D43" s="82"/>
      <c r="E43" s="82"/>
      <c r="F43" s="82"/>
      <c r="G43" s="82"/>
      <c r="H43" s="82"/>
      <c r="U43" s="171"/>
    </row>
    <row r="44" spans="1:35" customFormat="1">
      <c r="B44" s="82"/>
      <c r="C44" s="82"/>
      <c r="D44" s="82"/>
      <c r="E44" s="82"/>
      <c r="F44" s="82"/>
      <c r="G44" s="82"/>
      <c r="H44" s="82"/>
      <c r="U44" s="171"/>
    </row>
    <row r="45" spans="1:35" customFormat="1">
      <c r="B45" s="82"/>
      <c r="C45" s="82"/>
      <c r="D45" s="82"/>
      <c r="E45" s="82"/>
      <c r="F45" s="82"/>
      <c r="G45" s="82"/>
      <c r="H45" s="82"/>
      <c r="U45" s="171"/>
    </row>
    <row r="46" spans="1:35" customFormat="1">
      <c r="B46" s="82"/>
      <c r="C46" s="82"/>
      <c r="D46" s="82"/>
      <c r="E46" s="82"/>
      <c r="F46" s="82"/>
      <c r="G46" s="82"/>
      <c r="H46" s="82"/>
      <c r="U46" s="171"/>
    </row>
    <row r="47" spans="1:35" customFormat="1">
      <c r="B47" s="82"/>
      <c r="C47" s="82"/>
      <c r="D47" s="82"/>
      <c r="E47" s="82"/>
      <c r="F47" s="82"/>
      <c r="G47" s="82"/>
      <c r="H47" s="82"/>
      <c r="U47" s="171"/>
    </row>
    <row r="48" spans="1:35" customFormat="1">
      <c r="B48" s="82"/>
      <c r="C48" s="82"/>
      <c r="D48" s="82"/>
      <c r="E48" s="82"/>
      <c r="F48" s="82"/>
      <c r="G48" s="82"/>
      <c r="H48" s="82"/>
      <c r="U48" s="171"/>
    </row>
    <row r="49" spans="2:21" customFormat="1">
      <c r="B49" s="82"/>
      <c r="C49" s="82"/>
      <c r="D49" s="82"/>
      <c r="E49" s="82"/>
      <c r="F49" s="82"/>
      <c r="G49" s="82"/>
      <c r="H49" s="82"/>
      <c r="U49" s="171"/>
    </row>
    <row r="50" spans="2:21" customFormat="1">
      <c r="B50" s="82"/>
      <c r="C50" s="82"/>
      <c r="D50" s="82"/>
      <c r="E50" s="82"/>
      <c r="F50" s="82"/>
      <c r="G50" s="82"/>
      <c r="H50" s="82"/>
      <c r="U50" s="171"/>
    </row>
    <row r="51" spans="2:21" customFormat="1">
      <c r="B51" s="82"/>
      <c r="C51" s="82"/>
      <c r="D51" s="82"/>
      <c r="E51" s="82"/>
      <c r="F51" s="82"/>
      <c r="G51" s="82"/>
      <c r="H51" s="82"/>
      <c r="U51" s="171"/>
    </row>
    <row r="52" spans="2:21" customFormat="1">
      <c r="B52" s="82"/>
      <c r="C52" s="82"/>
      <c r="D52" s="82"/>
      <c r="E52" s="82"/>
      <c r="F52" s="82"/>
      <c r="G52" s="82"/>
      <c r="H52" s="82"/>
      <c r="U52" s="171"/>
    </row>
    <row r="53" spans="2:21" customFormat="1">
      <c r="B53" s="82"/>
      <c r="C53" s="82"/>
      <c r="D53" s="82"/>
      <c r="E53" s="82"/>
      <c r="F53" s="82"/>
      <c r="G53" s="82"/>
      <c r="H53" s="82"/>
      <c r="U53" s="171"/>
    </row>
    <row r="54" spans="2:21" customFormat="1">
      <c r="B54" s="82"/>
      <c r="C54" s="82"/>
      <c r="D54" s="82"/>
      <c r="E54" s="82"/>
      <c r="F54" s="82"/>
      <c r="G54" s="82"/>
      <c r="H54" s="82"/>
      <c r="U54" s="171"/>
    </row>
    <row r="55" spans="2:21" customFormat="1">
      <c r="B55" s="82"/>
      <c r="C55" s="82"/>
      <c r="D55" s="82"/>
      <c r="E55" s="82"/>
      <c r="F55" s="82"/>
      <c r="G55" s="82"/>
      <c r="H55" s="82"/>
      <c r="U55" s="171"/>
    </row>
    <row r="56" spans="2:21" customFormat="1">
      <c r="B56" s="82"/>
      <c r="C56" s="82"/>
      <c r="D56" s="82"/>
      <c r="E56" s="82"/>
      <c r="F56" s="82"/>
      <c r="G56" s="82"/>
      <c r="H56" s="82"/>
      <c r="U56" s="171"/>
    </row>
    <row r="57" spans="2:21" customFormat="1">
      <c r="B57" s="82"/>
      <c r="C57" s="82"/>
      <c r="D57" s="82"/>
      <c r="E57" s="82"/>
      <c r="F57" s="82"/>
      <c r="G57" s="82"/>
      <c r="H57" s="82"/>
      <c r="U57" s="171"/>
    </row>
    <row r="58" spans="2:21" customFormat="1">
      <c r="B58" s="82"/>
      <c r="C58" s="82"/>
      <c r="D58" s="82"/>
      <c r="E58" s="82"/>
      <c r="F58" s="82"/>
      <c r="G58" s="82"/>
      <c r="H58" s="82"/>
      <c r="U58" s="171"/>
    </row>
  </sheetData>
  <mergeCells count="41">
    <mergeCell ref="A13:A15"/>
    <mergeCell ref="A7:H7"/>
    <mergeCell ref="A8:H8"/>
    <mergeCell ref="A10:A11"/>
    <mergeCell ref="B10:B11"/>
    <mergeCell ref="C10:C11"/>
    <mergeCell ref="D10:D11"/>
    <mergeCell ref="E10:E11"/>
    <mergeCell ref="F10:F11"/>
    <mergeCell ref="G10:G11"/>
    <mergeCell ref="H10:H11"/>
    <mergeCell ref="A27:A29"/>
    <mergeCell ref="A30:A32"/>
    <mergeCell ref="A33:B33"/>
    <mergeCell ref="I8:N8"/>
    <mergeCell ref="I41:L41"/>
    <mergeCell ref="I36:M36"/>
    <mergeCell ref="I37:L37"/>
    <mergeCell ref="I38:L38"/>
    <mergeCell ref="I39:L39"/>
    <mergeCell ref="I40:L40"/>
    <mergeCell ref="A16:A18"/>
    <mergeCell ref="A19:B19"/>
    <mergeCell ref="A20:A22"/>
    <mergeCell ref="A23:A25"/>
    <mergeCell ref="A26:B26"/>
    <mergeCell ref="A12:B12"/>
    <mergeCell ref="I10:U10"/>
    <mergeCell ref="AG10:AG11"/>
    <mergeCell ref="AH10:AH11"/>
    <mergeCell ref="AI10:AI11"/>
    <mergeCell ref="Y9:AC9"/>
    <mergeCell ref="AE9:AI9"/>
    <mergeCell ref="AC10:AC11"/>
    <mergeCell ref="V10:W10"/>
    <mergeCell ref="AE10:AE11"/>
    <mergeCell ref="AF10:AF11"/>
    <mergeCell ref="Y10:Y11"/>
    <mergeCell ref="Z10:Z11"/>
    <mergeCell ref="AA10:AA11"/>
    <mergeCell ref="AB10:AB11"/>
  </mergeCells>
  <conditionalFormatting sqref="I12:U12 I19:U19 I26:U26">
    <cfRule type="containsText" dxfId="176" priority="22" operator="containsText" text="X">
      <formula>NOT(ISERROR(SEARCH("X",I12)))</formula>
    </cfRule>
  </conditionalFormatting>
  <conditionalFormatting sqref="I13:T18 I20:T25 I27:T32">
    <cfRule type="notContainsBlanks" dxfId="175" priority="23">
      <formula>LEN(TRIM(I13))&gt;0</formula>
    </cfRule>
  </conditionalFormatting>
  <conditionalFormatting sqref="Y12:AC12">
    <cfRule type="containsText" dxfId="174" priority="10" operator="containsText" text="X">
      <formula>NOT(ISERROR(SEARCH("X",Y12)))</formula>
    </cfRule>
  </conditionalFormatting>
  <conditionalFormatting sqref="Y19:AC19">
    <cfRule type="containsText" dxfId="173" priority="9" operator="containsText" text="X">
      <formula>NOT(ISERROR(SEARCH("X",Y19)))</formula>
    </cfRule>
  </conditionalFormatting>
  <conditionalFormatting sqref="Y26:AC26">
    <cfRule type="containsText" dxfId="172" priority="8" operator="containsText" text="X">
      <formula>NOT(ISERROR(SEARCH("X",Y26)))</formula>
    </cfRule>
  </conditionalFormatting>
  <conditionalFormatting sqref="AE19:AI19">
    <cfRule type="containsText" dxfId="171" priority="2" operator="containsText" text="X">
      <formula>NOT(ISERROR(SEARCH("X",AE19)))</formula>
    </cfRule>
  </conditionalFormatting>
  <conditionalFormatting sqref="AE26:AI26">
    <cfRule type="containsText" dxfId="170" priority="1" operator="containsText" text="X">
      <formula>NOT(ISERROR(SEARCH("X",AE26)))</formula>
    </cfRule>
  </conditionalFormatting>
  <conditionalFormatting sqref="AE13:AI18 AE20:AI25 AE27:AI32">
    <cfRule type="containsText" dxfId="169" priority="4" operator="containsText" text="TRUE">
      <formula>NOT(ISERROR(SEARCH("TRUE",AE13)))</formula>
    </cfRule>
  </conditionalFormatting>
  <conditionalFormatting sqref="AE12:AI12">
    <cfRule type="containsText" dxfId="168" priority="3" operator="containsText" text="X">
      <formula>NOT(ISERROR(SEARCH("X",AE12)))</formula>
    </cfRule>
  </conditionalFormatting>
  <pageMargins left="0.7" right="0.7" top="0.75" bottom="0.75" header="0.3" footer="0.3"/>
  <pageSetup orientation="portrait" r:id="rId1"/>
  <drawing r:id="rId2"/>
  <legacyDrawing r:id="rId3"/>
  <oleObjects>
    <mc:AlternateContent xmlns:mc="http://schemas.openxmlformats.org/markup-compatibility/2006">
      <mc:Choice Requires="x14">
        <oleObject progId="Document" dvAspect="DVASPECT_ICON" shapeId="6150" r:id="rId4">
          <objectPr defaultSize="0" autoPict="0" r:id="rId5">
            <anchor moveWithCells="1">
              <from>
                <xdr:col>14</xdr:col>
                <xdr:colOff>95250</xdr:colOff>
                <xdr:row>7</xdr:row>
                <xdr:rowOff>0</xdr:rowOff>
              </from>
              <to>
                <xdr:col>16</xdr:col>
                <xdr:colOff>104775</xdr:colOff>
                <xdr:row>8</xdr:row>
                <xdr:rowOff>57150</xdr:rowOff>
              </to>
            </anchor>
          </objectPr>
        </oleObject>
      </mc:Choice>
      <mc:Fallback>
        <oleObject progId="Document" dvAspect="DVASPECT_ICON" shapeId="6150" r:id="rId4"/>
      </mc:Fallback>
    </mc:AlternateContent>
  </oleObjects>
  <extLst>
    <ext xmlns:x14="http://schemas.microsoft.com/office/spreadsheetml/2009/9/main" uri="{CCE6A557-97BC-4b89-ADB6-D9C93CAAB3DF}">
      <x14:dataValidations xmlns:xm="http://schemas.microsoft.com/office/excel/2006/main" count="1">
        <x14:dataValidation type="list" allowBlank="1" showInputMessage="1" showErrorMessage="1">
          <x14:formula1>
            <xm:f>Stats!$A$8:$A$12</xm:f>
          </x14:formula1>
          <xm:sqref>C13:C18 C20:C25 C27:C32</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B1:P22"/>
  <sheetViews>
    <sheetView showGridLines="0" zoomScale="90" zoomScaleNormal="90" workbookViewId="0"/>
  </sheetViews>
  <sheetFormatPr defaultRowHeight="15"/>
  <cols>
    <col min="1" max="1" width="9.140625" style="588"/>
    <col min="2" max="2" width="31.5703125" style="588" customWidth="1"/>
    <col min="3" max="3" width="22.7109375" style="588" customWidth="1"/>
    <col min="4" max="4" width="21.5703125" style="588" customWidth="1"/>
    <col min="5" max="5" width="20.5703125" style="588" customWidth="1"/>
    <col min="6" max="6" width="19.28515625" style="588" customWidth="1"/>
    <col min="7" max="7" width="25.85546875" style="588" customWidth="1"/>
    <col min="8" max="8" width="19.5703125" style="588" customWidth="1"/>
    <col min="9" max="9" width="15" style="588" customWidth="1"/>
    <col min="10" max="10" width="19" style="588" customWidth="1"/>
    <col min="11" max="11" width="33.85546875" style="588" customWidth="1"/>
    <col min="12" max="12" width="16" style="588" customWidth="1"/>
    <col min="13" max="16384" width="9.140625" style="588"/>
  </cols>
  <sheetData>
    <row r="1" spans="2:16" s="592" customFormat="1"/>
    <row r="2" spans="2:16" s="592" customFormat="1"/>
    <row r="3" spans="2:16" s="592" customFormat="1"/>
    <row r="4" spans="2:16" s="592" customFormat="1"/>
    <row r="5" spans="2:16" s="592" customFormat="1"/>
    <row r="6" spans="2:16" s="592" customFormat="1"/>
    <row r="7" spans="2:16" s="592" customFormat="1"/>
    <row r="8" spans="2:16" s="592" customFormat="1"/>
    <row r="9" spans="2:16" s="592" customFormat="1" ht="51" customHeight="1">
      <c r="C9" s="779"/>
      <c r="D9" s="779"/>
      <c r="E9" s="1005" t="s">
        <v>1448</v>
      </c>
      <c r="F9" s="1005"/>
      <c r="G9" s="1005"/>
      <c r="H9" s="1005"/>
      <c r="I9" s="1005"/>
      <c r="P9" s="779"/>
    </row>
    <row r="10" spans="2:16" s="592" customFormat="1" ht="31.5">
      <c r="E10" s="1005" t="str">
        <f>'1_Entry_Table'!B14</f>
        <v>Cape Verde</v>
      </c>
      <c r="F10" s="1005"/>
      <c r="G10" s="1005"/>
      <c r="H10" s="1005"/>
      <c r="I10" s="1005"/>
    </row>
    <row r="11" spans="2:16" s="592" customFormat="1">
      <c r="G11" s="831"/>
      <c r="H11" s="831"/>
      <c r="I11" s="831"/>
    </row>
    <row r="12" spans="2:16" s="592" customFormat="1" ht="18.75" customHeight="1">
      <c r="F12" s="831"/>
      <c r="G12" s="831"/>
      <c r="H12" s="831"/>
      <c r="I12" s="831"/>
      <c r="J12" s="831"/>
    </row>
    <row r="13" spans="2:16" s="780" customFormat="1" ht="64.5" customHeight="1">
      <c r="E13" s="1006" t="str">
        <f>HYPERLINK("https://erc.undp.org/evaluation/units/"&amp;ERC_NB!$B$6,"Click here to access the Evaluation Plan of "&amp;$E$10&amp;" in the ERC")</f>
        <v>Click here to access the Evaluation Plan of Cape Verde in the ERC</v>
      </c>
      <c r="F13" s="1007"/>
      <c r="G13" s="1007"/>
      <c r="H13" s="1007"/>
      <c r="I13" s="1007"/>
    </row>
    <row r="14" spans="2:16" s="592" customFormat="1">
      <c r="F14" s="831"/>
      <c r="G14" s="831"/>
      <c r="H14" s="831"/>
      <c r="I14" s="831"/>
      <c r="J14" s="831"/>
    </row>
    <row r="15" spans="2:16" s="592" customFormat="1" ht="36.75" customHeight="1">
      <c r="B15" s="1004" t="s">
        <v>1637</v>
      </c>
      <c r="C15" s="1004"/>
      <c r="D15" s="1004"/>
      <c r="E15" s="1004"/>
      <c r="F15" s="1004"/>
    </row>
    <row r="16" spans="2:16" s="592" customFormat="1" ht="9" customHeight="1"/>
    <row r="17" spans="2:11" s="592" customFormat="1" ht="8.25" customHeight="1"/>
    <row r="18" spans="2:11" s="592" customFormat="1" ht="65.25" customHeight="1">
      <c r="B18" s="781" t="s">
        <v>1627</v>
      </c>
      <c r="C18" s="781" t="s">
        <v>1628</v>
      </c>
      <c r="D18" s="781" t="s">
        <v>1629</v>
      </c>
      <c r="E18" s="781" t="s">
        <v>1630</v>
      </c>
      <c r="F18" s="781" t="s">
        <v>1631</v>
      </c>
      <c r="G18" s="781" t="s">
        <v>1632</v>
      </c>
      <c r="H18" s="781" t="s">
        <v>1633</v>
      </c>
      <c r="I18" s="781" t="s">
        <v>1634</v>
      </c>
      <c r="J18" s="781" t="s">
        <v>1635</v>
      </c>
      <c r="K18" s="782" t="s">
        <v>1636</v>
      </c>
    </row>
    <row r="19" spans="2:11">
      <c r="B19" s="778"/>
      <c r="C19" s="778"/>
      <c r="D19" s="778"/>
      <c r="E19" s="778"/>
      <c r="F19" s="778"/>
      <c r="G19" s="778"/>
      <c r="H19" s="778"/>
      <c r="I19" s="778"/>
      <c r="J19" s="778"/>
      <c r="K19" s="778"/>
    </row>
    <row r="20" spans="2:11">
      <c r="B20" s="778"/>
      <c r="C20" s="778"/>
      <c r="D20" s="778"/>
      <c r="E20" s="778"/>
      <c r="F20" s="778"/>
      <c r="G20" s="778"/>
      <c r="H20" s="778"/>
      <c r="I20" s="778"/>
      <c r="J20" s="778"/>
      <c r="K20" s="778"/>
    </row>
    <row r="21" spans="2:11">
      <c r="B21" s="778"/>
      <c r="C21" s="778"/>
      <c r="D21" s="778"/>
      <c r="E21" s="778"/>
      <c r="F21" s="778"/>
      <c r="G21" s="778"/>
      <c r="H21" s="778"/>
      <c r="I21" s="778"/>
      <c r="J21" s="778"/>
      <c r="K21" s="778"/>
    </row>
    <row r="22" spans="2:11">
      <c r="B22" s="778"/>
      <c r="C22" s="778"/>
      <c r="D22" s="778"/>
      <c r="E22" s="778"/>
      <c r="F22" s="778"/>
      <c r="G22" s="778"/>
      <c r="H22" s="778"/>
      <c r="I22" s="778"/>
      <c r="J22" s="778"/>
      <c r="K22" s="778"/>
    </row>
  </sheetData>
  <mergeCells count="7">
    <mergeCell ref="B15:F15"/>
    <mergeCell ref="E9:I9"/>
    <mergeCell ref="E10:I10"/>
    <mergeCell ref="F12:J12"/>
    <mergeCell ref="E13:I13"/>
    <mergeCell ref="F14:J14"/>
    <mergeCell ref="G11:I11"/>
  </mergeCells>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C54"/>
  <sheetViews>
    <sheetView workbookViewId="0">
      <selection activeCell="R33" sqref="R33"/>
    </sheetView>
  </sheetViews>
  <sheetFormatPr defaultRowHeight="15"/>
  <cols>
    <col min="1" max="1" width="12.42578125" customWidth="1"/>
    <col min="2" max="2" width="32.28515625" customWidth="1"/>
    <col min="3" max="3" width="13.140625" customWidth="1"/>
  </cols>
  <sheetData>
    <row r="3" spans="1:3" s="171" customFormat="1">
      <c r="A3" s="171" t="s">
        <v>916</v>
      </c>
      <c r="B3" s="171" t="str">
        <f>'1_Entry_Table'!$B$14</f>
        <v>Cape Verde</v>
      </c>
    </row>
    <row r="4" spans="1:3" s="171" customFormat="1">
      <c r="A4" s="171" t="s">
        <v>1445</v>
      </c>
      <c r="B4" s="171" t="str">
        <f>'1_Entry_Table'!$B$16</f>
        <v>CPV</v>
      </c>
    </row>
    <row r="5" spans="1:3" s="171" customFormat="1">
      <c r="A5" s="171" t="s">
        <v>1446</v>
      </c>
    </row>
    <row r="6" spans="1:3" s="171" customFormat="1">
      <c r="A6" s="171" t="s">
        <v>1447</v>
      </c>
      <c r="B6" s="171">
        <f>VLOOKUP($B$4,ERC_Number[],3,FALSE)</f>
        <v>107</v>
      </c>
    </row>
    <row r="8" spans="1:3">
      <c r="A8" s="582" t="s">
        <v>1233</v>
      </c>
      <c r="B8" s="582" t="s">
        <v>1230</v>
      </c>
      <c r="C8" s="517" t="s">
        <v>1447</v>
      </c>
    </row>
    <row r="9" spans="1:3">
      <c r="A9" s="527" t="s">
        <v>866</v>
      </c>
      <c r="B9" s="527" t="s">
        <v>820</v>
      </c>
      <c r="C9" s="517">
        <v>101</v>
      </c>
    </row>
    <row r="10" spans="1:3">
      <c r="A10" s="527" t="s">
        <v>869</v>
      </c>
      <c r="B10" s="527" t="s">
        <v>821</v>
      </c>
      <c r="C10" s="517">
        <v>102</v>
      </c>
    </row>
    <row r="11" spans="1:3">
      <c r="A11" s="527" t="s">
        <v>870</v>
      </c>
      <c r="B11" s="527" t="s">
        <v>822</v>
      </c>
      <c r="C11" s="517">
        <v>103</v>
      </c>
    </row>
    <row r="12" spans="1:3">
      <c r="A12" s="527" t="s">
        <v>873</v>
      </c>
      <c r="B12" s="527" t="s">
        <v>823</v>
      </c>
      <c r="C12" s="517">
        <v>104</v>
      </c>
    </row>
    <row r="13" spans="1:3">
      <c r="A13" s="527" t="s">
        <v>874</v>
      </c>
      <c r="B13" s="527" t="s">
        <v>824</v>
      </c>
      <c r="C13" s="517">
        <v>105</v>
      </c>
    </row>
    <row r="14" spans="1:3">
      <c r="A14" s="527" t="s">
        <v>875</v>
      </c>
      <c r="B14" s="527" t="s">
        <v>825</v>
      </c>
      <c r="C14" s="517">
        <v>106</v>
      </c>
    </row>
    <row r="15" spans="1:3">
      <c r="A15" s="527" t="s">
        <v>876</v>
      </c>
      <c r="B15" s="527" t="s">
        <v>826</v>
      </c>
      <c r="C15" s="517">
        <v>107</v>
      </c>
    </row>
    <row r="16" spans="1:3">
      <c r="A16" s="527" t="s">
        <v>877</v>
      </c>
      <c r="B16" s="527" t="s">
        <v>827</v>
      </c>
      <c r="C16" s="517">
        <v>108</v>
      </c>
    </row>
    <row r="17" spans="1:3">
      <c r="A17" s="527" t="s">
        <v>878</v>
      </c>
      <c r="B17" s="527" t="s">
        <v>828</v>
      </c>
      <c r="C17" s="517">
        <v>109</v>
      </c>
    </row>
    <row r="18" spans="1:3">
      <c r="A18" s="527" t="s">
        <v>879</v>
      </c>
      <c r="B18" s="527" t="s">
        <v>829</v>
      </c>
      <c r="C18" s="517">
        <v>110</v>
      </c>
    </row>
    <row r="19" spans="1:3">
      <c r="A19" s="527" t="s">
        <v>880</v>
      </c>
      <c r="B19" s="527" t="s">
        <v>830</v>
      </c>
      <c r="C19" s="517">
        <v>142</v>
      </c>
    </row>
    <row r="20" spans="1:3">
      <c r="A20" s="527" t="s">
        <v>881</v>
      </c>
      <c r="B20" s="527" t="s">
        <v>831</v>
      </c>
      <c r="C20" s="517">
        <v>111</v>
      </c>
    </row>
    <row r="21" spans="1:3">
      <c r="A21" s="527" t="s">
        <v>882</v>
      </c>
      <c r="B21" s="527" t="s">
        <v>832</v>
      </c>
      <c r="C21" s="517">
        <v>112</v>
      </c>
    </row>
    <row r="22" spans="1:3">
      <c r="A22" s="527" t="s">
        <v>883</v>
      </c>
      <c r="B22" s="527" t="s">
        <v>833</v>
      </c>
      <c r="C22" s="517">
        <v>113</v>
      </c>
    </row>
    <row r="23" spans="1:3">
      <c r="A23" s="527" t="s">
        <v>884</v>
      </c>
      <c r="B23" s="527" t="s">
        <v>834</v>
      </c>
      <c r="C23" s="517">
        <v>114</v>
      </c>
    </row>
    <row r="24" spans="1:3">
      <c r="A24" s="527" t="s">
        <v>885</v>
      </c>
      <c r="B24" s="527" t="s">
        <v>835</v>
      </c>
      <c r="C24" s="517">
        <v>115</v>
      </c>
    </row>
    <row r="25" spans="1:3">
      <c r="A25" s="527" t="s">
        <v>871</v>
      </c>
      <c r="B25" s="527" t="s">
        <v>836</v>
      </c>
      <c r="C25" s="517">
        <v>116</v>
      </c>
    </row>
    <row r="26" spans="1:3">
      <c r="A26" s="527" t="s">
        <v>867</v>
      </c>
      <c r="B26" s="527" t="s">
        <v>837</v>
      </c>
      <c r="C26" s="517">
        <v>117</v>
      </c>
    </row>
    <row r="27" spans="1:3">
      <c r="A27" s="527" t="s">
        <v>872</v>
      </c>
      <c r="B27" s="527" t="s">
        <v>838</v>
      </c>
      <c r="C27" s="517">
        <v>118</v>
      </c>
    </row>
    <row r="28" spans="1:3">
      <c r="A28" s="527" t="s">
        <v>868</v>
      </c>
      <c r="B28" s="527" t="s">
        <v>839</v>
      </c>
      <c r="C28" s="517">
        <v>119</v>
      </c>
    </row>
    <row r="29" spans="1:3">
      <c r="A29" s="527" t="s">
        <v>886</v>
      </c>
      <c r="B29" s="527" t="s">
        <v>840</v>
      </c>
      <c r="C29" s="517">
        <v>120</v>
      </c>
    </row>
    <row r="30" spans="1:3">
      <c r="A30" s="527" t="s">
        <v>887</v>
      </c>
      <c r="B30" s="527" t="s">
        <v>841</v>
      </c>
      <c r="C30" s="517">
        <v>121</v>
      </c>
    </row>
    <row r="31" spans="1:3">
      <c r="A31" s="527" t="s">
        <v>888</v>
      </c>
      <c r="B31" s="527" t="s">
        <v>842</v>
      </c>
      <c r="C31" s="517">
        <v>122</v>
      </c>
    </row>
    <row r="32" spans="1:3">
      <c r="A32" s="527" t="s">
        <v>889</v>
      </c>
      <c r="B32" s="527" t="s">
        <v>843</v>
      </c>
      <c r="C32" s="517">
        <v>123</v>
      </c>
    </row>
    <row r="33" spans="1:3">
      <c r="A33" s="527" t="s">
        <v>890</v>
      </c>
      <c r="B33" s="527" t="s">
        <v>844</v>
      </c>
      <c r="C33" s="517">
        <v>124</v>
      </c>
    </row>
    <row r="34" spans="1:3">
      <c r="A34" s="527" t="s">
        <v>891</v>
      </c>
      <c r="B34" s="527" t="s">
        <v>845</v>
      </c>
      <c r="C34" s="517">
        <v>125</v>
      </c>
    </row>
    <row r="35" spans="1:3">
      <c r="A35" s="527" t="s">
        <v>892</v>
      </c>
      <c r="B35" s="527" t="s">
        <v>846</v>
      </c>
      <c r="C35" s="517">
        <v>126</v>
      </c>
    </row>
    <row r="36" spans="1:3">
      <c r="A36" s="527" t="s">
        <v>893</v>
      </c>
      <c r="B36" s="527" t="s">
        <v>847</v>
      </c>
      <c r="C36" s="517">
        <v>127</v>
      </c>
    </row>
    <row r="37" spans="1:3">
      <c r="A37" s="527" t="s">
        <v>894</v>
      </c>
      <c r="B37" s="527" t="s">
        <v>848</v>
      </c>
      <c r="C37" s="517">
        <v>128</v>
      </c>
    </row>
    <row r="38" spans="1:3">
      <c r="A38" s="527" t="s">
        <v>895</v>
      </c>
      <c r="B38" s="527" t="s">
        <v>849</v>
      </c>
      <c r="C38" s="517">
        <v>129</v>
      </c>
    </row>
    <row r="39" spans="1:3">
      <c r="A39" s="527" t="s">
        <v>896</v>
      </c>
      <c r="B39" s="527" t="s">
        <v>850</v>
      </c>
      <c r="C39" s="517">
        <v>130</v>
      </c>
    </row>
    <row r="40" spans="1:3">
      <c r="A40" s="527" t="s">
        <v>897</v>
      </c>
      <c r="B40" s="527" t="s">
        <v>851</v>
      </c>
      <c r="C40" s="517">
        <v>131</v>
      </c>
    </row>
    <row r="41" spans="1:3">
      <c r="A41" s="527" t="s">
        <v>898</v>
      </c>
      <c r="B41" s="527" t="s">
        <v>852</v>
      </c>
      <c r="C41" s="517">
        <v>132</v>
      </c>
    </row>
    <row r="42" spans="1:3">
      <c r="A42" s="527" t="s">
        <v>899</v>
      </c>
      <c r="B42" s="527" t="s">
        <v>853</v>
      </c>
      <c r="C42" s="517">
        <v>133</v>
      </c>
    </row>
    <row r="43" spans="1:3">
      <c r="A43" s="527" t="s">
        <v>900</v>
      </c>
      <c r="B43" s="527" t="s">
        <v>854</v>
      </c>
      <c r="C43" s="517">
        <v>134</v>
      </c>
    </row>
    <row r="44" spans="1:3">
      <c r="A44" s="527" t="s">
        <v>901</v>
      </c>
      <c r="B44" s="527" t="s">
        <v>855</v>
      </c>
      <c r="C44" s="517">
        <v>135</v>
      </c>
    </row>
    <row r="45" spans="1:3">
      <c r="A45" s="527" t="s">
        <v>902</v>
      </c>
      <c r="B45" s="527" t="s">
        <v>856</v>
      </c>
      <c r="C45" s="517">
        <v>241</v>
      </c>
    </row>
    <row r="46" spans="1:3">
      <c r="A46" s="527" t="s">
        <v>903</v>
      </c>
      <c r="B46" s="527" t="s">
        <v>857</v>
      </c>
      <c r="C46" s="517">
        <v>136</v>
      </c>
    </row>
    <row r="47" spans="1:3">
      <c r="A47" s="527" t="s">
        <v>904</v>
      </c>
      <c r="B47" s="527" t="s">
        <v>858</v>
      </c>
      <c r="C47" s="517">
        <v>137</v>
      </c>
    </row>
    <row r="48" spans="1:3">
      <c r="A48" s="527" t="s">
        <v>905</v>
      </c>
      <c r="B48" s="527" t="s">
        <v>859</v>
      </c>
      <c r="C48" s="517">
        <v>268</v>
      </c>
    </row>
    <row r="49" spans="1:3">
      <c r="A49" s="527" t="s">
        <v>906</v>
      </c>
      <c r="B49" s="527" t="s">
        <v>860</v>
      </c>
      <c r="C49" s="517">
        <v>138</v>
      </c>
    </row>
    <row r="50" spans="1:3">
      <c r="A50" s="527" t="s">
        <v>907</v>
      </c>
      <c r="B50" s="527" t="s">
        <v>861</v>
      </c>
      <c r="C50" s="517">
        <v>141</v>
      </c>
    </row>
    <row r="51" spans="1:3">
      <c r="A51" s="527" t="s">
        <v>908</v>
      </c>
      <c r="B51" s="527" t="s">
        <v>862</v>
      </c>
      <c r="C51" s="517">
        <v>139</v>
      </c>
    </row>
    <row r="52" spans="1:3">
      <c r="A52" s="527" t="s">
        <v>909</v>
      </c>
      <c r="B52" s="527" t="s">
        <v>863</v>
      </c>
      <c r="C52" s="517">
        <v>140</v>
      </c>
    </row>
    <row r="53" spans="1:3">
      <c r="A53" s="527" t="s">
        <v>910</v>
      </c>
      <c r="B53" s="527" t="s">
        <v>864</v>
      </c>
      <c r="C53" s="517">
        <v>143</v>
      </c>
    </row>
    <row r="54" spans="1:3">
      <c r="A54" s="527" t="s">
        <v>911</v>
      </c>
      <c r="B54" s="527" t="s">
        <v>865</v>
      </c>
      <c r="C54" s="517">
        <v>144</v>
      </c>
    </row>
  </sheetData>
  <sheetProtection sheet="1" objects="1" scenarios="1"/>
  <pageMargins left="0.7" right="0.7" top="0.75" bottom="0.75" header="0.3" footer="0.3"/>
  <tableParts count="1">
    <tablePart r:id="rId1"/>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R4"/>
  <sheetViews>
    <sheetView showGridLines="0" zoomScale="90" zoomScaleNormal="90" workbookViewId="0"/>
  </sheetViews>
  <sheetFormatPr defaultRowHeight="15"/>
  <cols>
    <col min="1" max="1" width="9.140625" style="121"/>
    <col min="2" max="2" width="9.140625" style="121" customWidth="1"/>
    <col min="3" max="26" width="9.140625" style="121"/>
    <col min="27" max="29" width="9.140625" style="121" customWidth="1"/>
    <col min="30" max="16384" width="9.140625" style="121"/>
  </cols>
  <sheetData>
    <row r="1" spans="1:18" ht="59.25" customHeight="1"/>
    <row r="2" spans="1:18" ht="26.25" customHeight="1"/>
    <row r="3" spans="1:18" ht="52.5" customHeight="1">
      <c r="A3" s="1008" t="s">
        <v>105</v>
      </c>
      <c r="B3" s="1008"/>
      <c r="C3" s="1008"/>
      <c r="D3" s="1008"/>
      <c r="E3" s="1008"/>
      <c r="F3" s="1008"/>
      <c r="G3" s="1008"/>
      <c r="H3" s="1008"/>
      <c r="I3" s="1008"/>
      <c r="J3" s="1008"/>
      <c r="K3" s="1008"/>
      <c r="L3" s="1008"/>
      <c r="M3" s="1008"/>
      <c r="N3" s="1008"/>
      <c r="O3" s="1008"/>
      <c r="P3" s="1008"/>
      <c r="Q3" s="1008"/>
      <c r="R3" s="1008"/>
    </row>
    <row r="4" spans="1:18" ht="18.75" customHeight="1">
      <c r="A4" s="1009" t="s">
        <v>104</v>
      </c>
      <c r="B4" s="1009"/>
      <c r="C4" s="1009"/>
      <c r="D4" s="1009"/>
      <c r="E4" s="1009"/>
      <c r="F4" s="1009"/>
      <c r="G4" s="1009"/>
      <c r="H4" s="1009"/>
      <c r="I4" s="1009"/>
      <c r="J4" s="1009"/>
      <c r="K4" s="1009"/>
      <c r="L4" s="1009"/>
      <c r="M4" s="1009"/>
      <c r="N4" s="1009"/>
      <c r="O4" s="1009"/>
      <c r="P4" s="1009"/>
      <c r="Q4" s="1009"/>
      <c r="R4" s="1009"/>
    </row>
  </sheetData>
  <sheetProtection sheet="1" objects="1" scenarios="1"/>
  <mergeCells count="2">
    <mergeCell ref="A3:R3"/>
    <mergeCell ref="A4:R4"/>
  </mergeCell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2:NT53"/>
  <sheetViews>
    <sheetView zoomScale="80" zoomScaleNormal="80" workbookViewId="0"/>
  </sheetViews>
  <sheetFormatPr defaultRowHeight="15"/>
  <cols>
    <col min="1" max="1" width="8" style="17" customWidth="1"/>
    <col min="2" max="2" width="28.42578125" style="17" customWidth="1"/>
    <col min="3" max="3" width="21.5703125" style="17" customWidth="1"/>
    <col min="4" max="4" width="21.7109375" style="17" customWidth="1"/>
    <col min="5" max="5" width="18.85546875" style="17" customWidth="1"/>
    <col min="6" max="6" width="18.42578125" style="17" customWidth="1"/>
    <col min="7" max="7" width="16.7109375" style="17" customWidth="1"/>
    <col min="8" max="8" width="17.140625" style="17" customWidth="1"/>
    <col min="9" max="9" width="13.42578125" style="17" customWidth="1"/>
    <col min="10" max="10" width="18.28515625" style="17" customWidth="1"/>
    <col min="11" max="12" width="13.42578125" style="17" customWidth="1"/>
    <col min="13" max="13" width="5.140625" style="17" customWidth="1"/>
    <col min="14" max="14" width="16.85546875" style="17" customWidth="1"/>
    <col min="15" max="15" width="5" style="17" customWidth="1"/>
    <col min="16" max="16" width="17.28515625" style="17" customWidth="1"/>
    <col min="17" max="16384" width="9.140625" style="17"/>
  </cols>
  <sheetData>
    <row r="2" spans="1:384">
      <c r="B2" s="16"/>
    </row>
    <row r="3" spans="1:384" ht="32.25" customHeight="1">
      <c r="B3" s="16"/>
    </row>
    <row r="6" spans="1:384" ht="32.25" customHeight="1">
      <c r="B6" s="23"/>
      <c r="C6" s="23"/>
      <c r="D6" s="1022" t="s">
        <v>30</v>
      </c>
      <c r="E6" s="1022"/>
      <c r="F6" s="1022"/>
      <c r="G6" s="1022"/>
      <c r="H6" s="1022"/>
      <c r="I6" s="1022"/>
      <c r="J6" s="1022"/>
      <c r="K6" s="1022"/>
    </row>
    <row r="7" spans="1:384" ht="63" customHeight="1">
      <c r="B7" s="18"/>
      <c r="D7" s="1021" t="s">
        <v>487</v>
      </c>
      <c r="E7" s="1021"/>
      <c r="F7" s="1021"/>
      <c r="G7" s="1021"/>
      <c r="H7" s="1021"/>
      <c r="I7" s="1021"/>
      <c r="J7" s="1021"/>
      <c r="K7" s="1021"/>
    </row>
    <row r="8" spans="1:384">
      <c r="B8" s="22"/>
      <c r="D8" s="49"/>
    </row>
    <row r="9" spans="1:384">
      <c r="B9" s="19"/>
      <c r="C9" s="20"/>
      <c r="D9" s="21"/>
      <c r="E9" s="21"/>
      <c r="F9" s="21"/>
      <c r="G9" s="21"/>
      <c r="H9" s="21"/>
      <c r="I9" s="21"/>
      <c r="J9" s="21"/>
      <c r="K9" s="21"/>
      <c r="L9" s="21"/>
      <c r="M9" s="21"/>
      <c r="N9" s="21"/>
      <c r="O9" s="21"/>
      <c r="P9" s="21"/>
    </row>
    <row r="10" spans="1:384" ht="44.25" customHeight="1" thickBot="1">
      <c r="B10" s="48" t="s">
        <v>106</v>
      </c>
      <c r="N10" s="59" t="s">
        <v>142</v>
      </c>
      <c r="O10" s="58"/>
      <c r="P10" s="59" t="s">
        <v>143</v>
      </c>
    </row>
    <row r="11" spans="1:384" ht="30.75" customHeight="1" thickBot="1">
      <c r="B11" s="1023"/>
      <c r="C11" s="1026" t="s">
        <v>1626</v>
      </c>
      <c r="D11" s="1027"/>
      <c r="E11" s="1027"/>
      <c r="F11" s="1027"/>
      <c r="G11" s="1028"/>
      <c r="H11" s="1029" t="s">
        <v>107</v>
      </c>
      <c r="I11" s="1030"/>
      <c r="J11" s="1031"/>
      <c r="K11" s="1032" t="s">
        <v>108</v>
      </c>
      <c r="L11" s="1033"/>
    </row>
    <row r="12" spans="1:384" ht="81.75" customHeight="1" thickBot="1">
      <c r="B12" s="1024"/>
      <c r="C12" s="52" t="s">
        <v>138</v>
      </c>
      <c r="D12" s="52" t="s">
        <v>137</v>
      </c>
      <c r="E12" s="52" t="s">
        <v>109</v>
      </c>
      <c r="F12" s="52" t="s">
        <v>110</v>
      </c>
      <c r="G12" s="52" t="s">
        <v>139</v>
      </c>
      <c r="H12" s="53" t="s">
        <v>111</v>
      </c>
      <c r="I12" s="53" t="s">
        <v>112</v>
      </c>
      <c r="J12" s="53" t="s">
        <v>113</v>
      </c>
      <c r="K12" s="54" t="s">
        <v>114</v>
      </c>
      <c r="L12" s="54" t="s">
        <v>115</v>
      </c>
    </row>
    <row r="13" spans="1:384" ht="16.5" thickBot="1">
      <c r="B13" s="1025"/>
      <c r="C13" s="52" t="s">
        <v>116</v>
      </c>
      <c r="D13" s="52" t="s">
        <v>117</v>
      </c>
      <c r="E13" s="52" t="s">
        <v>118</v>
      </c>
      <c r="F13" s="52" t="s">
        <v>119</v>
      </c>
      <c r="G13" s="52" t="s">
        <v>120</v>
      </c>
      <c r="H13" s="53" t="s">
        <v>121</v>
      </c>
      <c r="I13" s="53" t="s">
        <v>122</v>
      </c>
      <c r="J13" s="53" t="s">
        <v>123</v>
      </c>
      <c r="K13" s="54" t="s">
        <v>124</v>
      </c>
      <c r="L13" s="54" t="s">
        <v>125</v>
      </c>
      <c r="N13" s="1010"/>
    </row>
    <row r="14" spans="1:384" customFormat="1" ht="35.25" customHeight="1" thickBot="1">
      <c r="A14" s="17"/>
      <c r="B14" s="151" t="s">
        <v>126</v>
      </c>
      <c r="C14" s="152">
        <f>SUM(C15:C16)</f>
        <v>0</v>
      </c>
      <c r="D14" s="152">
        <f>SUM(D15:D16)</f>
        <v>0</v>
      </c>
      <c r="E14" s="152">
        <f>SUM(E15:E16)</f>
        <v>0</v>
      </c>
      <c r="F14" s="153" t="e">
        <f>E14/C14</f>
        <v>#DIV/0!</v>
      </c>
      <c r="G14" s="153" t="e">
        <f>E14/D14</f>
        <v>#DIV/0!</v>
      </c>
      <c r="H14" s="154">
        <f>SUM(H15:H16)</f>
        <v>0</v>
      </c>
      <c r="I14" s="154">
        <f>SUM(I15:I16)</f>
        <v>0</v>
      </c>
      <c r="J14" s="153" t="e">
        <f>I14/H14</f>
        <v>#DIV/0!</v>
      </c>
      <c r="K14" s="155" t="e">
        <f>((E14/C14)*H14)/((D14/C14)*H14)</f>
        <v>#DIV/0!</v>
      </c>
      <c r="L14" s="156" t="e">
        <f>((E14/C14)*H14)/I14</f>
        <v>#DIV/0!</v>
      </c>
      <c r="M14" s="17"/>
      <c r="N14" s="1010"/>
      <c r="O14" s="17"/>
      <c r="P14" s="17"/>
      <c r="Q14" s="17"/>
      <c r="R14" s="17"/>
      <c r="S14" s="17"/>
      <c r="T14" s="17"/>
      <c r="U14" s="17"/>
      <c r="V14" s="17"/>
      <c r="W14" s="17"/>
      <c r="X14" s="17"/>
      <c r="Y14" s="17"/>
      <c r="Z14" s="17"/>
      <c r="AA14" s="17"/>
      <c r="AB14" s="17"/>
      <c r="AC14" s="17"/>
      <c r="AD14" s="17"/>
      <c r="AE14" s="17"/>
      <c r="AF14" s="17"/>
      <c r="AG14" s="17"/>
      <c r="AH14" s="17"/>
      <c r="AI14" s="17"/>
      <c r="AJ14" s="17"/>
      <c r="AK14" s="17"/>
      <c r="AL14" s="17"/>
      <c r="AM14" s="17"/>
      <c r="AN14" s="17"/>
      <c r="AO14" s="17"/>
      <c r="AP14" s="17"/>
      <c r="AQ14" s="17"/>
      <c r="AR14" s="17"/>
      <c r="AS14" s="17"/>
      <c r="AT14" s="17"/>
      <c r="AU14" s="17"/>
      <c r="AV14" s="17"/>
      <c r="AW14" s="17"/>
      <c r="AX14" s="17"/>
      <c r="AY14" s="17"/>
      <c r="AZ14" s="17"/>
      <c r="BA14" s="17"/>
      <c r="BB14" s="17"/>
      <c r="BC14" s="17"/>
      <c r="BD14" s="17"/>
      <c r="BE14" s="17"/>
      <c r="BF14" s="17"/>
      <c r="BG14" s="17"/>
      <c r="BH14" s="17"/>
      <c r="BI14" s="17"/>
      <c r="BJ14" s="17"/>
      <c r="BK14" s="17"/>
      <c r="BL14" s="17"/>
      <c r="BM14" s="17"/>
      <c r="BN14" s="17"/>
      <c r="BO14" s="17"/>
      <c r="BP14" s="17"/>
      <c r="BQ14" s="17"/>
      <c r="BR14" s="17"/>
      <c r="BS14" s="17"/>
      <c r="BT14" s="17"/>
      <c r="BU14" s="17"/>
      <c r="BV14" s="17"/>
      <c r="BW14" s="17"/>
      <c r="BX14" s="17"/>
      <c r="BY14" s="17"/>
      <c r="BZ14" s="17"/>
      <c r="CA14" s="17"/>
      <c r="CB14" s="17"/>
      <c r="CC14" s="17"/>
      <c r="CD14" s="17"/>
      <c r="CE14" s="17"/>
      <c r="CF14" s="17"/>
      <c r="CG14" s="17"/>
      <c r="CH14" s="17"/>
      <c r="CI14" s="17"/>
      <c r="CJ14" s="17"/>
      <c r="CK14" s="17"/>
      <c r="CL14" s="17"/>
      <c r="CM14" s="17"/>
      <c r="CN14" s="17"/>
      <c r="CO14" s="17"/>
      <c r="CP14" s="17"/>
      <c r="CQ14" s="17"/>
      <c r="CR14" s="17"/>
      <c r="CS14" s="17"/>
      <c r="CT14" s="17"/>
      <c r="CU14" s="17"/>
      <c r="CV14" s="17"/>
      <c r="CW14" s="17"/>
      <c r="CX14" s="17"/>
      <c r="CY14" s="17"/>
      <c r="CZ14" s="17"/>
      <c r="DA14" s="17"/>
      <c r="DB14" s="17"/>
      <c r="DC14" s="17"/>
      <c r="DD14" s="17"/>
      <c r="DE14" s="17"/>
      <c r="DF14" s="17"/>
      <c r="DG14" s="17"/>
      <c r="DH14" s="17"/>
      <c r="DI14" s="17"/>
      <c r="DJ14" s="17"/>
      <c r="DK14" s="17"/>
      <c r="DL14" s="17"/>
      <c r="DM14" s="17"/>
      <c r="DN14" s="17"/>
      <c r="DO14" s="17"/>
      <c r="DP14" s="17"/>
      <c r="DQ14" s="17"/>
      <c r="DR14" s="17"/>
      <c r="DS14" s="17"/>
      <c r="DT14" s="17"/>
      <c r="DU14" s="17"/>
      <c r="DV14" s="17"/>
      <c r="DW14" s="17"/>
      <c r="DX14" s="17"/>
      <c r="DY14" s="17"/>
      <c r="DZ14" s="17"/>
      <c r="EA14" s="17"/>
      <c r="EB14" s="17"/>
      <c r="EC14" s="17"/>
      <c r="ED14" s="17"/>
      <c r="EE14" s="17"/>
      <c r="EF14" s="17"/>
      <c r="EG14" s="17"/>
      <c r="EH14" s="17"/>
      <c r="EI14" s="17"/>
      <c r="EJ14" s="17"/>
      <c r="EK14" s="17"/>
      <c r="EL14" s="17"/>
      <c r="EM14" s="17"/>
      <c r="EN14" s="17"/>
      <c r="EO14" s="17"/>
      <c r="EP14" s="17"/>
      <c r="EQ14" s="17"/>
      <c r="ER14" s="17"/>
      <c r="ES14" s="17"/>
      <c r="ET14" s="17"/>
      <c r="EU14" s="17"/>
      <c r="EV14" s="17"/>
      <c r="EW14" s="17"/>
      <c r="EX14" s="17"/>
      <c r="EY14" s="17"/>
      <c r="EZ14" s="17"/>
      <c r="FA14" s="17"/>
      <c r="FB14" s="17"/>
      <c r="FC14" s="17"/>
      <c r="FD14" s="17"/>
      <c r="FE14" s="17"/>
      <c r="FF14" s="17"/>
      <c r="FG14" s="17"/>
      <c r="FH14" s="17"/>
      <c r="FI14" s="17"/>
      <c r="FJ14" s="17"/>
      <c r="FK14" s="17"/>
      <c r="FL14" s="17"/>
      <c r="FM14" s="17"/>
      <c r="FN14" s="17"/>
      <c r="FO14" s="17"/>
      <c r="FP14" s="17"/>
      <c r="FQ14" s="17"/>
      <c r="FR14" s="17"/>
      <c r="FS14" s="17"/>
      <c r="FT14" s="17"/>
      <c r="FU14" s="17"/>
      <c r="FV14" s="17"/>
      <c r="FW14" s="17"/>
      <c r="FX14" s="17"/>
      <c r="FY14" s="17"/>
      <c r="FZ14" s="17"/>
      <c r="GA14" s="17"/>
      <c r="GB14" s="17"/>
      <c r="GC14" s="17"/>
      <c r="GD14" s="17"/>
      <c r="GE14" s="17"/>
      <c r="GF14" s="17"/>
      <c r="GG14" s="17"/>
      <c r="GH14" s="17"/>
      <c r="GI14" s="17"/>
      <c r="GJ14" s="17"/>
      <c r="GK14" s="17"/>
      <c r="GL14" s="17"/>
      <c r="GM14" s="17"/>
      <c r="GN14" s="17"/>
      <c r="GO14" s="17"/>
      <c r="GP14" s="17"/>
      <c r="GQ14" s="17"/>
      <c r="GR14" s="17"/>
      <c r="GS14" s="17"/>
      <c r="GT14" s="17"/>
      <c r="GU14" s="17"/>
      <c r="GV14" s="17"/>
      <c r="GW14" s="17"/>
      <c r="GX14" s="17"/>
      <c r="GY14" s="17"/>
      <c r="GZ14" s="17"/>
      <c r="HA14" s="17"/>
      <c r="HB14" s="17"/>
      <c r="HC14" s="17"/>
      <c r="HD14" s="17"/>
      <c r="HE14" s="17"/>
      <c r="HF14" s="17"/>
      <c r="HG14" s="17"/>
      <c r="HH14" s="17"/>
      <c r="HI14" s="17"/>
      <c r="HJ14" s="17"/>
      <c r="HK14" s="17"/>
      <c r="HL14" s="17"/>
      <c r="HM14" s="17"/>
      <c r="HN14" s="17"/>
      <c r="HO14" s="17"/>
      <c r="HP14" s="17"/>
      <c r="HQ14" s="17"/>
      <c r="HR14" s="17"/>
      <c r="HS14" s="17"/>
      <c r="HT14" s="17"/>
      <c r="HU14" s="17"/>
      <c r="HV14" s="17"/>
      <c r="HW14" s="17"/>
      <c r="HX14" s="17"/>
      <c r="HY14" s="17"/>
      <c r="HZ14" s="17"/>
      <c r="IA14" s="17"/>
      <c r="IB14" s="17"/>
      <c r="IC14" s="17"/>
      <c r="ID14" s="17"/>
      <c r="IE14" s="17"/>
      <c r="IF14" s="17"/>
      <c r="IG14" s="17"/>
      <c r="IH14" s="17"/>
      <c r="II14" s="17"/>
      <c r="IJ14" s="17"/>
      <c r="IK14" s="17"/>
      <c r="IL14" s="17"/>
      <c r="IM14" s="17"/>
      <c r="IN14" s="17"/>
      <c r="IO14" s="17"/>
      <c r="IP14" s="17"/>
      <c r="IQ14" s="17"/>
      <c r="IR14" s="17"/>
      <c r="IS14" s="17"/>
      <c r="IT14" s="17"/>
      <c r="IU14" s="17"/>
      <c r="IV14" s="17"/>
      <c r="IW14" s="17"/>
      <c r="IX14" s="17"/>
      <c r="IY14" s="17"/>
      <c r="IZ14" s="17"/>
      <c r="JA14" s="17"/>
      <c r="JB14" s="17"/>
      <c r="JC14" s="17"/>
      <c r="JD14" s="17"/>
      <c r="JE14" s="17"/>
      <c r="JF14" s="17"/>
      <c r="JG14" s="17"/>
      <c r="JH14" s="17"/>
      <c r="JI14" s="17"/>
      <c r="JJ14" s="17"/>
      <c r="JK14" s="17"/>
      <c r="JL14" s="17"/>
      <c r="JM14" s="17"/>
      <c r="JN14" s="17"/>
      <c r="JO14" s="17"/>
      <c r="JP14" s="17"/>
      <c r="JQ14" s="17"/>
      <c r="JR14" s="17"/>
      <c r="JS14" s="17"/>
      <c r="JT14" s="17"/>
      <c r="JU14" s="17"/>
      <c r="JV14" s="17"/>
      <c r="JW14" s="17"/>
      <c r="JX14" s="17"/>
      <c r="JY14" s="17"/>
      <c r="JZ14" s="17"/>
      <c r="KA14" s="17"/>
      <c r="KB14" s="17"/>
      <c r="KC14" s="17"/>
      <c r="KD14" s="17"/>
      <c r="KE14" s="17"/>
      <c r="KF14" s="17"/>
      <c r="KG14" s="17"/>
      <c r="KH14" s="17"/>
      <c r="KI14" s="17"/>
      <c r="KJ14" s="17"/>
      <c r="KK14" s="17"/>
      <c r="KL14" s="17"/>
      <c r="KM14" s="17"/>
      <c r="KN14" s="17"/>
      <c r="KO14" s="17"/>
      <c r="KP14" s="17"/>
      <c r="KQ14" s="17"/>
      <c r="KR14" s="17"/>
      <c r="KS14" s="17"/>
      <c r="KT14" s="17"/>
      <c r="KU14" s="17"/>
      <c r="KV14" s="17"/>
      <c r="KW14" s="17"/>
      <c r="KX14" s="17"/>
      <c r="KY14" s="17"/>
      <c r="KZ14" s="17"/>
      <c r="LA14" s="17"/>
      <c r="LB14" s="17"/>
      <c r="LC14" s="17"/>
      <c r="LD14" s="17"/>
      <c r="LE14" s="17"/>
      <c r="LF14" s="17"/>
      <c r="LG14" s="17"/>
      <c r="LH14" s="17"/>
      <c r="LI14" s="17"/>
      <c r="LJ14" s="17"/>
      <c r="LK14" s="17"/>
      <c r="LL14" s="17"/>
      <c r="LM14" s="17"/>
      <c r="LN14" s="17"/>
      <c r="LO14" s="17"/>
      <c r="LP14" s="17"/>
      <c r="LQ14" s="17"/>
      <c r="LR14" s="17"/>
      <c r="LS14" s="17"/>
      <c r="LT14" s="17"/>
      <c r="LU14" s="17"/>
      <c r="LV14" s="17"/>
      <c r="LW14" s="17"/>
      <c r="LX14" s="17"/>
      <c r="LY14" s="17"/>
      <c r="LZ14" s="17"/>
      <c r="MA14" s="17"/>
      <c r="MB14" s="17"/>
      <c r="MC14" s="17"/>
      <c r="MD14" s="17"/>
      <c r="ME14" s="17"/>
      <c r="MF14" s="17"/>
      <c r="MG14" s="17"/>
      <c r="MH14" s="17"/>
      <c r="MI14" s="17"/>
      <c r="MJ14" s="17"/>
      <c r="MK14" s="17"/>
      <c r="ML14" s="17"/>
      <c r="MM14" s="17"/>
      <c r="MN14" s="17"/>
      <c r="MO14" s="17"/>
      <c r="MP14" s="17"/>
      <c r="MQ14" s="17"/>
      <c r="MR14" s="17"/>
      <c r="MS14" s="17"/>
      <c r="MT14" s="17"/>
      <c r="MU14" s="17"/>
      <c r="MV14" s="17"/>
      <c r="MW14" s="17"/>
      <c r="MX14" s="17"/>
      <c r="MY14" s="17"/>
      <c r="MZ14" s="17"/>
      <c r="NA14" s="17"/>
      <c r="NB14" s="17"/>
      <c r="NC14" s="17"/>
      <c r="ND14" s="17"/>
      <c r="NE14" s="17"/>
      <c r="NF14" s="17"/>
      <c r="NG14" s="17"/>
      <c r="NH14" s="17"/>
      <c r="NI14" s="17"/>
      <c r="NJ14" s="17"/>
      <c r="NK14" s="17"/>
      <c r="NL14" s="17"/>
      <c r="NM14" s="17"/>
      <c r="NN14" s="17"/>
      <c r="NO14" s="17"/>
      <c r="NP14" s="17"/>
      <c r="NQ14" s="17"/>
      <c r="NR14" s="17"/>
      <c r="NS14" s="17"/>
      <c r="NT14" s="17"/>
    </row>
    <row r="15" spans="1:384" customFormat="1" ht="35.25" customHeight="1" thickBot="1">
      <c r="A15" s="17"/>
      <c r="B15" s="86" t="s">
        <v>148</v>
      </c>
      <c r="C15" s="87"/>
      <c r="D15" s="87"/>
      <c r="E15" s="87"/>
      <c r="F15" s="85" t="e">
        <f>E15/C15</f>
        <v>#DIV/0!</v>
      </c>
      <c r="G15" s="85" t="e">
        <f>E15/D15</f>
        <v>#DIV/0!</v>
      </c>
      <c r="H15" s="88"/>
      <c r="I15" s="88"/>
      <c r="J15" s="85" t="e">
        <f>I15/H15</f>
        <v>#DIV/0!</v>
      </c>
      <c r="K15" s="157" t="e">
        <f>((E15/C15)*H15)/((D15/C15)*H15)</f>
        <v>#DIV/0!</v>
      </c>
      <c r="L15" s="158" t="e">
        <f>((E15/C15)*H15)/I15</f>
        <v>#DIV/0!</v>
      </c>
      <c r="M15" s="17"/>
      <c r="N15" s="17"/>
      <c r="O15" s="17"/>
      <c r="P15" s="17"/>
      <c r="Q15" s="17"/>
      <c r="R15" s="17"/>
      <c r="S15" s="17"/>
      <c r="T15" s="17"/>
      <c r="U15" s="17"/>
      <c r="V15" s="17"/>
      <c r="W15" s="17"/>
      <c r="X15" s="17"/>
      <c r="Y15" s="17"/>
      <c r="Z15" s="17"/>
      <c r="AA15" s="17"/>
      <c r="AB15" s="17"/>
      <c r="AC15" s="17"/>
      <c r="AD15" s="17"/>
      <c r="AE15" s="17"/>
      <c r="AF15" s="17"/>
      <c r="AG15" s="17"/>
      <c r="AH15" s="17"/>
      <c r="AI15" s="17"/>
      <c r="AJ15" s="17"/>
      <c r="AK15" s="17"/>
      <c r="AL15" s="17"/>
      <c r="AM15" s="17"/>
      <c r="AN15" s="17"/>
      <c r="AO15" s="17"/>
      <c r="AP15" s="17"/>
      <c r="AQ15" s="17"/>
      <c r="AR15" s="17"/>
      <c r="AS15" s="17"/>
      <c r="AT15" s="17"/>
      <c r="AU15" s="17"/>
      <c r="AV15" s="17"/>
      <c r="AW15" s="17"/>
      <c r="AX15" s="17"/>
      <c r="AY15" s="17"/>
      <c r="AZ15" s="17"/>
      <c r="BA15" s="17"/>
      <c r="BB15" s="17"/>
      <c r="BC15" s="17"/>
      <c r="BD15" s="17"/>
      <c r="BE15" s="17"/>
      <c r="BF15" s="17"/>
      <c r="BG15" s="17"/>
      <c r="BH15" s="17"/>
      <c r="BI15" s="17"/>
      <c r="BJ15" s="17"/>
      <c r="BK15" s="17"/>
      <c r="BL15" s="17"/>
      <c r="BM15" s="17"/>
      <c r="BN15" s="17"/>
      <c r="BO15" s="17"/>
      <c r="BP15" s="17"/>
      <c r="BQ15" s="17"/>
      <c r="BR15" s="17"/>
      <c r="BS15" s="17"/>
      <c r="BT15" s="17"/>
      <c r="BU15" s="17"/>
      <c r="BV15" s="17"/>
      <c r="BW15" s="17"/>
      <c r="BX15" s="17"/>
      <c r="BY15" s="17"/>
      <c r="BZ15" s="17"/>
      <c r="CA15" s="17"/>
      <c r="CB15" s="17"/>
      <c r="CC15" s="17"/>
      <c r="CD15" s="17"/>
      <c r="CE15" s="17"/>
      <c r="CF15" s="17"/>
      <c r="CG15" s="17"/>
      <c r="CH15" s="17"/>
      <c r="CI15" s="17"/>
      <c r="CJ15" s="17"/>
      <c r="CK15" s="17"/>
      <c r="CL15" s="17"/>
      <c r="CM15" s="17"/>
      <c r="CN15" s="17"/>
      <c r="CO15" s="17"/>
      <c r="CP15" s="17"/>
      <c r="CQ15" s="17"/>
      <c r="CR15" s="17"/>
      <c r="CS15" s="17"/>
      <c r="CT15" s="17"/>
      <c r="CU15" s="17"/>
      <c r="CV15" s="17"/>
      <c r="CW15" s="17"/>
      <c r="CX15" s="17"/>
      <c r="CY15" s="17"/>
      <c r="CZ15" s="17"/>
      <c r="DA15" s="17"/>
      <c r="DB15" s="17"/>
      <c r="DC15" s="17"/>
      <c r="DD15" s="17"/>
      <c r="DE15" s="17"/>
      <c r="DF15" s="17"/>
      <c r="DG15" s="17"/>
      <c r="DH15" s="17"/>
      <c r="DI15" s="17"/>
      <c r="DJ15" s="17"/>
      <c r="DK15" s="17"/>
      <c r="DL15" s="17"/>
      <c r="DM15" s="17"/>
      <c r="DN15" s="17"/>
      <c r="DO15" s="17"/>
      <c r="DP15" s="17"/>
      <c r="DQ15" s="17"/>
      <c r="DR15" s="17"/>
      <c r="DS15" s="17"/>
      <c r="DT15" s="17"/>
      <c r="DU15" s="17"/>
      <c r="DV15" s="17"/>
      <c r="DW15" s="17"/>
      <c r="DX15" s="17"/>
      <c r="DY15" s="17"/>
      <c r="DZ15" s="17"/>
      <c r="EA15" s="17"/>
      <c r="EB15" s="17"/>
      <c r="EC15" s="17"/>
      <c r="ED15" s="17"/>
      <c r="EE15" s="17"/>
      <c r="EF15" s="17"/>
      <c r="EG15" s="17"/>
      <c r="EH15" s="17"/>
      <c r="EI15" s="17"/>
      <c r="EJ15" s="17"/>
      <c r="EK15" s="17"/>
      <c r="EL15" s="17"/>
      <c r="EM15" s="17"/>
      <c r="EN15" s="17"/>
      <c r="EO15" s="17"/>
      <c r="EP15" s="17"/>
      <c r="EQ15" s="17"/>
      <c r="ER15" s="17"/>
      <c r="ES15" s="17"/>
      <c r="ET15" s="17"/>
      <c r="EU15" s="17"/>
      <c r="EV15" s="17"/>
      <c r="EW15" s="17"/>
      <c r="EX15" s="17"/>
      <c r="EY15" s="17"/>
      <c r="EZ15" s="17"/>
      <c r="FA15" s="17"/>
      <c r="FB15" s="17"/>
      <c r="FC15" s="17"/>
      <c r="FD15" s="17"/>
      <c r="FE15" s="17"/>
      <c r="FF15" s="17"/>
      <c r="FG15" s="17"/>
      <c r="FH15" s="17"/>
      <c r="FI15" s="17"/>
      <c r="FJ15" s="17"/>
      <c r="FK15" s="17"/>
      <c r="FL15" s="17"/>
      <c r="FM15" s="17"/>
      <c r="FN15" s="17"/>
      <c r="FO15" s="17"/>
      <c r="FP15" s="17"/>
      <c r="FQ15" s="17"/>
      <c r="FR15" s="17"/>
      <c r="FS15" s="17"/>
      <c r="FT15" s="17"/>
      <c r="FU15" s="17"/>
      <c r="FV15" s="17"/>
      <c r="FW15" s="17"/>
      <c r="FX15" s="17"/>
      <c r="FY15" s="17"/>
      <c r="FZ15" s="17"/>
      <c r="GA15" s="17"/>
      <c r="GB15" s="17"/>
      <c r="GC15" s="17"/>
      <c r="GD15" s="17"/>
      <c r="GE15" s="17"/>
      <c r="GF15" s="17"/>
      <c r="GG15" s="17"/>
      <c r="GH15" s="17"/>
      <c r="GI15" s="17"/>
      <c r="GJ15" s="17"/>
      <c r="GK15" s="17"/>
      <c r="GL15" s="17"/>
      <c r="GM15" s="17"/>
      <c r="GN15" s="17"/>
      <c r="GO15" s="17"/>
      <c r="GP15" s="17"/>
      <c r="GQ15" s="17"/>
      <c r="GR15" s="17"/>
      <c r="GS15" s="17"/>
      <c r="GT15" s="17"/>
      <c r="GU15" s="17"/>
      <c r="GV15" s="17"/>
      <c r="GW15" s="17"/>
      <c r="GX15" s="17"/>
      <c r="GY15" s="17"/>
      <c r="GZ15" s="17"/>
      <c r="HA15" s="17"/>
      <c r="HB15" s="17"/>
      <c r="HC15" s="17"/>
      <c r="HD15" s="17"/>
      <c r="HE15" s="17"/>
      <c r="HF15" s="17"/>
      <c r="HG15" s="17"/>
      <c r="HH15" s="17"/>
      <c r="HI15" s="17"/>
      <c r="HJ15" s="17"/>
      <c r="HK15" s="17"/>
      <c r="HL15" s="17"/>
      <c r="HM15" s="17"/>
      <c r="HN15" s="17"/>
      <c r="HO15" s="17"/>
      <c r="HP15" s="17"/>
      <c r="HQ15" s="17"/>
      <c r="HR15" s="17"/>
      <c r="HS15" s="17"/>
      <c r="HT15" s="17"/>
      <c r="HU15" s="17"/>
      <c r="HV15" s="17"/>
      <c r="HW15" s="17"/>
      <c r="HX15" s="17"/>
      <c r="HY15" s="17"/>
      <c r="HZ15" s="17"/>
      <c r="IA15" s="17"/>
      <c r="IB15" s="17"/>
      <c r="IC15" s="17"/>
      <c r="ID15" s="17"/>
      <c r="IE15" s="17"/>
      <c r="IF15" s="17"/>
      <c r="IG15" s="17"/>
      <c r="IH15" s="17"/>
      <c r="II15" s="17"/>
      <c r="IJ15" s="17"/>
      <c r="IK15" s="17"/>
      <c r="IL15" s="17"/>
      <c r="IM15" s="17"/>
      <c r="IN15" s="17"/>
      <c r="IO15" s="17"/>
      <c r="IP15" s="17"/>
      <c r="IQ15" s="17"/>
      <c r="IR15" s="17"/>
      <c r="IS15" s="17"/>
      <c r="IT15" s="17"/>
      <c r="IU15" s="17"/>
      <c r="IV15" s="17"/>
      <c r="IW15" s="17"/>
      <c r="IX15" s="17"/>
      <c r="IY15" s="17"/>
      <c r="IZ15" s="17"/>
      <c r="JA15" s="17"/>
      <c r="JB15" s="17"/>
      <c r="JC15" s="17"/>
      <c r="JD15" s="17"/>
      <c r="JE15" s="17"/>
      <c r="JF15" s="17"/>
      <c r="JG15" s="17"/>
      <c r="JH15" s="17"/>
      <c r="JI15" s="17"/>
      <c r="JJ15" s="17"/>
      <c r="JK15" s="17"/>
      <c r="JL15" s="17"/>
      <c r="JM15" s="17"/>
      <c r="JN15" s="17"/>
      <c r="JO15" s="17"/>
      <c r="JP15" s="17"/>
      <c r="JQ15" s="17"/>
      <c r="JR15" s="17"/>
      <c r="JS15" s="17"/>
      <c r="JT15" s="17"/>
      <c r="JU15" s="17"/>
      <c r="JV15" s="17"/>
      <c r="JW15" s="17"/>
      <c r="JX15" s="17"/>
      <c r="JY15" s="17"/>
      <c r="JZ15" s="17"/>
      <c r="KA15" s="17"/>
      <c r="KB15" s="17"/>
      <c r="KC15" s="17"/>
      <c r="KD15" s="17"/>
      <c r="KE15" s="17"/>
      <c r="KF15" s="17"/>
      <c r="KG15" s="17"/>
      <c r="KH15" s="17"/>
      <c r="KI15" s="17"/>
      <c r="KJ15" s="17"/>
      <c r="KK15" s="17"/>
      <c r="KL15" s="17"/>
      <c r="KM15" s="17"/>
      <c r="KN15" s="17"/>
      <c r="KO15" s="17"/>
      <c r="KP15" s="17"/>
      <c r="KQ15" s="17"/>
      <c r="KR15" s="17"/>
      <c r="KS15" s="17"/>
      <c r="KT15" s="17"/>
      <c r="KU15" s="17"/>
      <c r="KV15" s="17"/>
      <c r="KW15" s="17"/>
      <c r="KX15" s="17"/>
      <c r="KY15" s="17"/>
      <c r="KZ15" s="17"/>
      <c r="LA15" s="17"/>
      <c r="LB15" s="17"/>
      <c r="LC15" s="17"/>
      <c r="LD15" s="17"/>
      <c r="LE15" s="17"/>
      <c r="LF15" s="17"/>
      <c r="LG15" s="17"/>
      <c r="LH15" s="17"/>
      <c r="LI15" s="17"/>
      <c r="LJ15" s="17"/>
      <c r="LK15" s="17"/>
      <c r="LL15" s="17"/>
      <c r="LM15" s="17"/>
      <c r="LN15" s="17"/>
      <c r="LO15" s="17"/>
      <c r="LP15" s="17"/>
      <c r="LQ15" s="17"/>
      <c r="LR15" s="17"/>
      <c r="LS15" s="17"/>
      <c r="LT15" s="17"/>
      <c r="LU15" s="17"/>
      <c r="LV15" s="17"/>
      <c r="LW15" s="17"/>
      <c r="LX15" s="17"/>
      <c r="LY15" s="17"/>
      <c r="LZ15" s="17"/>
      <c r="MA15" s="17"/>
      <c r="MB15" s="17"/>
      <c r="MC15" s="17"/>
      <c r="MD15" s="17"/>
      <c r="ME15" s="17"/>
      <c r="MF15" s="17"/>
      <c r="MG15" s="17"/>
      <c r="MH15" s="17"/>
      <c r="MI15" s="17"/>
      <c r="MJ15" s="17"/>
      <c r="MK15" s="17"/>
      <c r="ML15" s="17"/>
      <c r="MM15" s="17"/>
      <c r="MN15" s="17"/>
      <c r="MO15" s="17"/>
      <c r="MP15" s="17"/>
      <c r="MQ15" s="17"/>
      <c r="MR15" s="17"/>
      <c r="MS15" s="17"/>
      <c r="MT15" s="17"/>
      <c r="MU15" s="17"/>
      <c r="MV15" s="17"/>
      <c r="MW15" s="17"/>
      <c r="MX15" s="17"/>
      <c r="MY15" s="17"/>
      <c r="MZ15" s="17"/>
      <c r="NA15" s="17"/>
      <c r="NB15" s="17"/>
      <c r="NC15" s="17"/>
      <c r="ND15" s="17"/>
      <c r="NE15" s="17"/>
      <c r="NF15" s="17"/>
      <c r="NG15" s="17"/>
      <c r="NH15" s="17"/>
      <c r="NI15" s="17"/>
      <c r="NJ15" s="17"/>
      <c r="NK15" s="17"/>
      <c r="NL15" s="17"/>
      <c r="NM15" s="17"/>
      <c r="NN15" s="17"/>
      <c r="NO15" s="17"/>
      <c r="NP15" s="17"/>
      <c r="NQ15" s="17"/>
      <c r="NR15" s="17"/>
      <c r="NS15" s="17"/>
      <c r="NT15" s="17"/>
    </row>
    <row r="16" spans="1:384" customFormat="1" ht="35.25" customHeight="1" thickBot="1">
      <c r="A16" s="17"/>
      <c r="B16" s="86" t="s">
        <v>149</v>
      </c>
      <c r="C16" s="87"/>
      <c r="D16" s="87"/>
      <c r="E16" s="87"/>
      <c r="F16" s="85" t="e">
        <f t="shared" ref="F16" si="0">E16/C16</f>
        <v>#DIV/0!</v>
      </c>
      <c r="G16" s="85" t="e">
        <f t="shared" ref="G16" si="1">E16/D16</f>
        <v>#DIV/0!</v>
      </c>
      <c r="H16" s="88"/>
      <c r="I16" s="88"/>
      <c r="J16" s="85" t="e">
        <f>I16/H16</f>
        <v>#DIV/0!</v>
      </c>
      <c r="K16" s="146" t="e">
        <f t="shared" ref="K16" si="2">((E16/C16)*H16)/((D16/C16)*H16)</f>
        <v>#DIV/0!</v>
      </c>
      <c r="L16" s="147" t="e">
        <f t="shared" ref="L16" si="3">((E16/C16)*H16)/I16</f>
        <v>#DIV/0!</v>
      </c>
      <c r="M16" s="17"/>
      <c r="N16" s="17"/>
      <c r="O16" s="17"/>
      <c r="P16" s="17"/>
      <c r="Q16" s="17"/>
      <c r="R16" s="17"/>
      <c r="S16" s="17"/>
      <c r="T16" s="17"/>
      <c r="U16" s="17"/>
      <c r="V16" s="17"/>
      <c r="W16" s="17"/>
      <c r="X16" s="17"/>
      <c r="Y16" s="17"/>
      <c r="Z16" s="17"/>
      <c r="AA16" s="17"/>
      <c r="AB16" s="17"/>
      <c r="AC16" s="17"/>
      <c r="AD16" s="17"/>
      <c r="AE16" s="17"/>
      <c r="AF16" s="17"/>
      <c r="AG16" s="17"/>
      <c r="AH16" s="17"/>
      <c r="AI16" s="17"/>
      <c r="AJ16" s="17"/>
      <c r="AK16" s="17"/>
      <c r="AL16" s="17"/>
      <c r="AM16" s="17"/>
      <c r="AN16" s="17"/>
      <c r="AO16" s="17"/>
      <c r="AP16" s="17"/>
      <c r="AQ16" s="17"/>
      <c r="AR16" s="17"/>
      <c r="AS16" s="17"/>
      <c r="AT16" s="17"/>
      <c r="AU16" s="17"/>
      <c r="AV16" s="17"/>
      <c r="AW16" s="17"/>
      <c r="AX16" s="17"/>
      <c r="AY16" s="17"/>
      <c r="AZ16" s="17"/>
      <c r="BA16" s="17"/>
      <c r="BB16" s="17"/>
      <c r="BC16" s="17"/>
      <c r="BD16" s="17"/>
      <c r="BE16" s="17"/>
      <c r="BF16" s="17"/>
      <c r="BG16" s="17"/>
      <c r="BH16" s="17"/>
      <c r="BI16" s="17"/>
      <c r="BJ16" s="17"/>
      <c r="BK16" s="17"/>
      <c r="BL16" s="17"/>
      <c r="BM16" s="17"/>
      <c r="BN16" s="17"/>
      <c r="BO16" s="17"/>
      <c r="BP16" s="17"/>
      <c r="BQ16" s="17"/>
      <c r="BR16" s="17"/>
      <c r="BS16" s="17"/>
      <c r="BT16" s="17"/>
      <c r="BU16" s="17"/>
      <c r="BV16" s="17"/>
      <c r="BW16" s="17"/>
      <c r="BX16" s="17"/>
      <c r="BY16" s="17"/>
      <c r="BZ16" s="17"/>
      <c r="CA16" s="17"/>
      <c r="CB16" s="17"/>
      <c r="CC16" s="17"/>
      <c r="CD16" s="17"/>
      <c r="CE16" s="17"/>
      <c r="CF16" s="17"/>
      <c r="CG16" s="17"/>
      <c r="CH16" s="17"/>
      <c r="CI16" s="17"/>
      <c r="CJ16" s="17"/>
      <c r="CK16" s="17"/>
      <c r="CL16" s="17"/>
      <c r="CM16" s="17"/>
      <c r="CN16" s="17"/>
      <c r="CO16" s="17"/>
      <c r="CP16" s="17"/>
      <c r="CQ16" s="17"/>
      <c r="CR16" s="17"/>
      <c r="CS16" s="17"/>
      <c r="CT16" s="17"/>
      <c r="CU16" s="17"/>
      <c r="CV16" s="17"/>
      <c r="CW16" s="17"/>
      <c r="CX16" s="17"/>
      <c r="CY16" s="17"/>
      <c r="CZ16" s="17"/>
      <c r="DA16" s="17"/>
      <c r="DB16" s="17"/>
      <c r="DC16" s="17"/>
      <c r="DD16" s="17"/>
      <c r="DE16" s="17"/>
      <c r="DF16" s="17"/>
      <c r="DG16" s="17"/>
      <c r="DH16" s="17"/>
      <c r="DI16" s="17"/>
      <c r="DJ16" s="17"/>
      <c r="DK16" s="17"/>
      <c r="DL16" s="17"/>
      <c r="DM16" s="17"/>
      <c r="DN16" s="17"/>
      <c r="DO16" s="17"/>
      <c r="DP16" s="17"/>
      <c r="DQ16" s="17"/>
      <c r="DR16" s="17"/>
      <c r="DS16" s="17"/>
      <c r="DT16" s="17"/>
      <c r="DU16" s="17"/>
      <c r="DV16" s="17"/>
      <c r="DW16" s="17"/>
      <c r="DX16" s="17"/>
      <c r="DY16" s="17"/>
      <c r="DZ16" s="17"/>
      <c r="EA16" s="17"/>
      <c r="EB16" s="17"/>
      <c r="EC16" s="17"/>
      <c r="ED16" s="17"/>
      <c r="EE16" s="17"/>
      <c r="EF16" s="17"/>
      <c r="EG16" s="17"/>
      <c r="EH16" s="17"/>
      <c r="EI16" s="17"/>
      <c r="EJ16" s="17"/>
      <c r="EK16" s="17"/>
      <c r="EL16" s="17"/>
      <c r="EM16" s="17"/>
      <c r="EN16" s="17"/>
      <c r="EO16" s="17"/>
      <c r="EP16" s="17"/>
      <c r="EQ16" s="17"/>
      <c r="ER16" s="17"/>
      <c r="ES16" s="17"/>
      <c r="ET16" s="17"/>
      <c r="EU16" s="17"/>
      <c r="EV16" s="17"/>
      <c r="EW16" s="17"/>
      <c r="EX16" s="17"/>
      <c r="EY16" s="17"/>
      <c r="EZ16" s="17"/>
      <c r="FA16" s="17"/>
      <c r="FB16" s="17"/>
      <c r="FC16" s="17"/>
      <c r="FD16" s="17"/>
      <c r="FE16" s="17"/>
      <c r="FF16" s="17"/>
      <c r="FG16" s="17"/>
      <c r="FH16" s="17"/>
      <c r="FI16" s="17"/>
      <c r="FJ16" s="17"/>
      <c r="FK16" s="17"/>
      <c r="FL16" s="17"/>
      <c r="FM16" s="17"/>
      <c r="FN16" s="17"/>
      <c r="FO16" s="17"/>
      <c r="FP16" s="17"/>
      <c r="FQ16" s="17"/>
      <c r="FR16" s="17"/>
      <c r="FS16" s="17"/>
      <c r="FT16" s="17"/>
      <c r="FU16" s="17"/>
      <c r="FV16" s="17"/>
      <c r="FW16" s="17"/>
      <c r="FX16" s="17"/>
      <c r="FY16" s="17"/>
      <c r="FZ16" s="17"/>
      <c r="GA16" s="17"/>
      <c r="GB16" s="17"/>
      <c r="GC16" s="17"/>
      <c r="GD16" s="17"/>
      <c r="GE16" s="17"/>
      <c r="GF16" s="17"/>
      <c r="GG16" s="17"/>
      <c r="GH16" s="17"/>
      <c r="GI16" s="17"/>
      <c r="GJ16" s="17"/>
      <c r="GK16" s="17"/>
      <c r="GL16" s="17"/>
      <c r="GM16" s="17"/>
      <c r="GN16" s="17"/>
      <c r="GO16" s="17"/>
      <c r="GP16" s="17"/>
      <c r="GQ16" s="17"/>
      <c r="GR16" s="17"/>
      <c r="GS16" s="17"/>
      <c r="GT16" s="17"/>
      <c r="GU16" s="17"/>
      <c r="GV16" s="17"/>
      <c r="GW16" s="17"/>
      <c r="GX16" s="17"/>
      <c r="GY16" s="17"/>
      <c r="GZ16" s="17"/>
      <c r="HA16" s="17"/>
      <c r="HB16" s="17"/>
      <c r="HC16" s="17"/>
      <c r="HD16" s="17"/>
      <c r="HE16" s="17"/>
      <c r="HF16" s="17"/>
      <c r="HG16" s="17"/>
      <c r="HH16" s="17"/>
      <c r="HI16" s="17"/>
      <c r="HJ16" s="17"/>
      <c r="HK16" s="17"/>
      <c r="HL16" s="17"/>
      <c r="HM16" s="17"/>
      <c r="HN16" s="17"/>
      <c r="HO16" s="17"/>
      <c r="HP16" s="17"/>
      <c r="HQ16" s="17"/>
      <c r="HR16" s="17"/>
      <c r="HS16" s="17"/>
      <c r="HT16" s="17"/>
      <c r="HU16" s="17"/>
      <c r="HV16" s="17"/>
      <c r="HW16" s="17"/>
      <c r="HX16" s="17"/>
      <c r="HY16" s="17"/>
      <c r="HZ16" s="17"/>
      <c r="IA16" s="17"/>
      <c r="IB16" s="17"/>
      <c r="IC16" s="17"/>
      <c r="ID16" s="17"/>
      <c r="IE16" s="17"/>
      <c r="IF16" s="17"/>
      <c r="IG16" s="17"/>
      <c r="IH16" s="17"/>
      <c r="II16" s="17"/>
      <c r="IJ16" s="17"/>
      <c r="IK16" s="17"/>
      <c r="IL16" s="17"/>
      <c r="IM16" s="17"/>
      <c r="IN16" s="17"/>
      <c r="IO16" s="17"/>
      <c r="IP16" s="17"/>
      <c r="IQ16" s="17"/>
      <c r="IR16" s="17"/>
      <c r="IS16" s="17"/>
      <c r="IT16" s="17"/>
      <c r="IU16" s="17"/>
      <c r="IV16" s="17"/>
      <c r="IW16" s="17"/>
      <c r="IX16" s="17"/>
      <c r="IY16" s="17"/>
      <c r="IZ16" s="17"/>
      <c r="JA16" s="17"/>
      <c r="JB16" s="17"/>
      <c r="JC16" s="17"/>
      <c r="JD16" s="17"/>
      <c r="JE16" s="17"/>
      <c r="JF16" s="17"/>
      <c r="JG16" s="17"/>
      <c r="JH16" s="17"/>
      <c r="JI16" s="17"/>
      <c r="JJ16" s="17"/>
      <c r="JK16" s="17"/>
      <c r="JL16" s="17"/>
      <c r="JM16" s="17"/>
      <c r="JN16" s="17"/>
      <c r="JO16" s="17"/>
      <c r="JP16" s="17"/>
      <c r="JQ16" s="17"/>
      <c r="JR16" s="17"/>
      <c r="JS16" s="17"/>
      <c r="JT16" s="17"/>
      <c r="JU16" s="17"/>
      <c r="JV16" s="17"/>
      <c r="JW16" s="17"/>
      <c r="JX16" s="17"/>
      <c r="JY16" s="17"/>
      <c r="JZ16" s="17"/>
      <c r="KA16" s="17"/>
      <c r="KB16" s="17"/>
      <c r="KC16" s="17"/>
      <c r="KD16" s="17"/>
      <c r="KE16" s="17"/>
      <c r="KF16" s="17"/>
      <c r="KG16" s="17"/>
      <c r="KH16" s="17"/>
      <c r="KI16" s="17"/>
      <c r="KJ16" s="17"/>
      <c r="KK16" s="17"/>
      <c r="KL16" s="17"/>
      <c r="KM16" s="17"/>
      <c r="KN16" s="17"/>
      <c r="KO16" s="17"/>
      <c r="KP16" s="17"/>
      <c r="KQ16" s="17"/>
      <c r="KR16" s="17"/>
      <c r="KS16" s="17"/>
      <c r="KT16" s="17"/>
      <c r="KU16" s="17"/>
      <c r="KV16" s="17"/>
      <c r="KW16" s="17"/>
      <c r="KX16" s="17"/>
      <c r="KY16" s="17"/>
      <c r="KZ16" s="17"/>
      <c r="LA16" s="17"/>
      <c r="LB16" s="17"/>
      <c r="LC16" s="17"/>
      <c r="LD16" s="17"/>
      <c r="LE16" s="17"/>
      <c r="LF16" s="17"/>
      <c r="LG16" s="17"/>
      <c r="LH16" s="17"/>
      <c r="LI16" s="17"/>
      <c r="LJ16" s="17"/>
      <c r="LK16" s="17"/>
      <c r="LL16" s="17"/>
      <c r="LM16" s="17"/>
      <c r="LN16" s="17"/>
      <c r="LO16" s="17"/>
      <c r="LP16" s="17"/>
      <c r="LQ16" s="17"/>
      <c r="LR16" s="17"/>
      <c r="LS16" s="17"/>
      <c r="LT16" s="17"/>
      <c r="LU16" s="17"/>
      <c r="LV16" s="17"/>
      <c r="LW16" s="17"/>
      <c r="LX16" s="17"/>
      <c r="LY16" s="17"/>
      <c r="LZ16" s="17"/>
      <c r="MA16" s="17"/>
      <c r="MB16" s="17"/>
      <c r="MC16" s="17"/>
      <c r="MD16" s="17"/>
      <c r="ME16" s="17"/>
      <c r="MF16" s="17"/>
      <c r="MG16" s="17"/>
      <c r="MH16" s="17"/>
      <c r="MI16" s="17"/>
      <c r="MJ16" s="17"/>
      <c r="MK16" s="17"/>
      <c r="ML16" s="17"/>
      <c r="MM16" s="17"/>
      <c r="MN16" s="17"/>
      <c r="MO16" s="17"/>
      <c r="MP16" s="17"/>
      <c r="MQ16" s="17"/>
      <c r="MR16" s="17"/>
      <c r="MS16" s="17"/>
      <c r="MT16" s="17"/>
      <c r="MU16" s="17"/>
      <c r="MV16" s="17"/>
      <c r="MW16" s="17"/>
      <c r="MX16" s="17"/>
      <c r="MY16" s="17"/>
      <c r="MZ16" s="17"/>
      <c r="NA16" s="17"/>
      <c r="NB16" s="17"/>
      <c r="NC16" s="17"/>
      <c r="ND16" s="17"/>
      <c r="NE16" s="17"/>
      <c r="NF16" s="17"/>
      <c r="NG16" s="17"/>
      <c r="NH16" s="17"/>
      <c r="NI16" s="17"/>
      <c r="NJ16" s="17"/>
      <c r="NK16" s="17"/>
      <c r="NL16" s="17"/>
      <c r="NM16" s="17"/>
      <c r="NN16" s="17"/>
      <c r="NO16" s="17"/>
      <c r="NP16" s="17"/>
      <c r="NQ16" s="17"/>
      <c r="NR16" s="17"/>
      <c r="NS16" s="17"/>
      <c r="NT16" s="17"/>
    </row>
    <row r="17" spans="1:384" customFormat="1" ht="35.25" customHeight="1" thickBot="1">
      <c r="A17" s="17"/>
      <c r="B17" s="151" t="s">
        <v>126</v>
      </c>
      <c r="C17" s="152">
        <f>SUM(C18:C19)</f>
        <v>0</v>
      </c>
      <c r="D17" s="152">
        <f>SUM(D18:D19)</f>
        <v>0</v>
      </c>
      <c r="E17" s="152">
        <f>SUM(E18:E19)</f>
        <v>0</v>
      </c>
      <c r="F17" s="153" t="e">
        <f>E17/C17</f>
        <v>#DIV/0!</v>
      </c>
      <c r="G17" s="153" t="e">
        <f>E17/D17</f>
        <v>#DIV/0!</v>
      </c>
      <c r="H17" s="154">
        <f>SUM(H18:H19)</f>
        <v>0</v>
      </c>
      <c r="I17" s="154">
        <f>SUM(I18:I19)</f>
        <v>0</v>
      </c>
      <c r="J17" s="153" t="e">
        <f>I17/H17</f>
        <v>#DIV/0!</v>
      </c>
      <c r="K17" s="155" t="e">
        <f t="shared" ref="K17:K22" si="4">((E17/C17)*H17)/((D17/C17)*H17)</f>
        <v>#DIV/0!</v>
      </c>
      <c r="L17" s="156" t="e">
        <f t="shared" ref="L17:L22" si="5">((E17/C17)*H17)/I17</f>
        <v>#DIV/0!</v>
      </c>
      <c r="M17" s="17"/>
      <c r="N17" s="17"/>
      <c r="O17" s="17"/>
      <c r="P17" s="17"/>
      <c r="Q17" s="17"/>
      <c r="R17" s="17"/>
      <c r="S17" s="17"/>
      <c r="T17" s="17"/>
      <c r="U17" s="17"/>
      <c r="V17" s="17"/>
      <c r="W17" s="17"/>
      <c r="X17" s="17"/>
      <c r="Y17" s="17"/>
      <c r="Z17" s="17"/>
      <c r="AA17" s="17"/>
      <c r="AB17" s="17"/>
      <c r="AC17" s="17"/>
      <c r="AD17" s="17"/>
      <c r="AE17" s="17"/>
      <c r="AF17" s="17"/>
      <c r="AG17" s="17"/>
      <c r="AH17" s="17"/>
      <c r="AI17" s="17"/>
      <c r="AJ17" s="17"/>
      <c r="AK17" s="17"/>
      <c r="AL17" s="17"/>
      <c r="AM17" s="17"/>
      <c r="AN17" s="17"/>
      <c r="AO17" s="17"/>
      <c r="AP17" s="17"/>
      <c r="AQ17" s="17"/>
      <c r="AR17" s="17"/>
      <c r="AS17" s="17"/>
      <c r="AT17" s="17"/>
      <c r="AU17" s="17"/>
      <c r="AV17" s="17"/>
      <c r="AW17" s="17"/>
      <c r="AX17" s="17"/>
      <c r="AY17" s="17"/>
      <c r="AZ17" s="17"/>
      <c r="BA17" s="17"/>
      <c r="BB17" s="17"/>
      <c r="BC17" s="17"/>
      <c r="BD17" s="17"/>
      <c r="BE17" s="17"/>
      <c r="BF17" s="17"/>
      <c r="BG17" s="17"/>
      <c r="BH17" s="17"/>
      <c r="BI17" s="17"/>
      <c r="BJ17" s="17"/>
      <c r="BK17" s="17"/>
      <c r="BL17" s="17"/>
      <c r="BM17" s="17"/>
      <c r="BN17" s="17"/>
      <c r="BO17" s="17"/>
      <c r="BP17" s="17"/>
      <c r="BQ17" s="17"/>
      <c r="BR17" s="17"/>
      <c r="BS17" s="17"/>
      <c r="BT17" s="17"/>
      <c r="BU17" s="17"/>
      <c r="BV17" s="17"/>
      <c r="BW17" s="17"/>
      <c r="BX17" s="17"/>
      <c r="BY17" s="17"/>
      <c r="BZ17" s="17"/>
      <c r="CA17" s="17"/>
      <c r="CB17" s="17"/>
      <c r="CC17" s="17"/>
      <c r="CD17" s="17"/>
      <c r="CE17" s="17"/>
      <c r="CF17" s="17"/>
      <c r="CG17" s="17"/>
      <c r="CH17" s="17"/>
      <c r="CI17" s="17"/>
      <c r="CJ17" s="17"/>
      <c r="CK17" s="17"/>
      <c r="CL17" s="17"/>
      <c r="CM17" s="17"/>
      <c r="CN17" s="17"/>
      <c r="CO17" s="17"/>
      <c r="CP17" s="17"/>
      <c r="CQ17" s="17"/>
      <c r="CR17" s="17"/>
      <c r="CS17" s="17"/>
      <c r="CT17" s="17"/>
      <c r="CU17" s="17"/>
      <c r="CV17" s="17"/>
      <c r="CW17" s="17"/>
      <c r="CX17" s="17"/>
      <c r="CY17" s="17"/>
      <c r="CZ17" s="17"/>
      <c r="DA17" s="17"/>
      <c r="DB17" s="17"/>
      <c r="DC17" s="17"/>
      <c r="DD17" s="17"/>
      <c r="DE17" s="17"/>
      <c r="DF17" s="17"/>
      <c r="DG17" s="17"/>
      <c r="DH17" s="17"/>
      <c r="DI17" s="17"/>
      <c r="DJ17" s="17"/>
      <c r="DK17" s="17"/>
      <c r="DL17" s="17"/>
      <c r="DM17" s="17"/>
      <c r="DN17" s="17"/>
      <c r="DO17" s="17"/>
      <c r="DP17" s="17"/>
      <c r="DQ17" s="17"/>
      <c r="DR17" s="17"/>
      <c r="DS17" s="17"/>
      <c r="DT17" s="17"/>
      <c r="DU17" s="17"/>
      <c r="DV17" s="17"/>
      <c r="DW17" s="17"/>
      <c r="DX17" s="17"/>
      <c r="DY17" s="17"/>
      <c r="DZ17" s="17"/>
      <c r="EA17" s="17"/>
      <c r="EB17" s="17"/>
      <c r="EC17" s="17"/>
      <c r="ED17" s="17"/>
      <c r="EE17" s="17"/>
      <c r="EF17" s="17"/>
      <c r="EG17" s="17"/>
      <c r="EH17" s="17"/>
      <c r="EI17" s="17"/>
      <c r="EJ17" s="17"/>
      <c r="EK17" s="17"/>
      <c r="EL17" s="17"/>
      <c r="EM17" s="17"/>
      <c r="EN17" s="17"/>
      <c r="EO17" s="17"/>
      <c r="EP17" s="17"/>
      <c r="EQ17" s="17"/>
      <c r="ER17" s="17"/>
      <c r="ES17" s="17"/>
      <c r="ET17" s="17"/>
      <c r="EU17" s="17"/>
      <c r="EV17" s="17"/>
      <c r="EW17" s="17"/>
      <c r="EX17" s="17"/>
      <c r="EY17" s="17"/>
      <c r="EZ17" s="17"/>
      <c r="FA17" s="17"/>
      <c r="FB17" s="17"/>
      <c r="FC17" s="17"/>
      <c r="FD17" s="17"/>
      <c r="FE17" s="17"/>
      <c r="FF17" s="17"/>
      <c r="FG17" s="17"/>
      <c r="FH17" s="17"/>
      <c r="FI17" s="17"/>
      <c r="FJ17" s="17"/>
      <c r="FK17" s="17"/>
      <c r="FL17" s="17"/>
      <c r="FM17" s="17"/>
      <c r="FN17" s="17"/>
      <c r="FO17" s="17"/>
      <c r="FP17" s="17"/>
      <c r="FQ17" s="17"/>
      <c r="FR17" s="17"/>
      <c r="FS17" s="17"/>
      <c r="FT17" s="17"/>
      <c r="FU17" s="17"/>
      <c r="FV17" s="17"/>
      <c r="FW17" s="17"/>
      <c r="FX17" s="17"/>
      <c r="FY17" s="17"/>
      <c r="FZ17" s="17"/>
      <c r="GA17" s="17"/>
      <c r="GB17" s="17"/>
      <c r="GC17" s="17"/>
      <c r="GD17" s="17"/>
      <c r="GE17" s="17"/>
      <c r="GF17" s="17"/>
      <c r="GG17" s="17"/>
      <c r="GH17" s="17"/>
      <c r="GI17" s="17"/>
      <c r="GJ17" s="17"/>
      <c r="GK17" s="17"/>
      <c r="GL17" s="17"/>
      <c r="GM17" s="17"/>
      <c r="GN17" s="17"/>
      <c r="GO17" s="17"/>
      <c r="GP17" s="17"/>
      <c r="GQ17" s="17"/>
      <c r="GR17" s="17"/>
      <c r="GS17" s="17"/>
      <c r="GT17" s="17"/>
      <c r="GU17" s="17"/>
      <c r="GV17" s="17"/>
      <c r="GW17" s="17"/>
      <c r="GX17" s="17"/>
      <c r="GY17" s="17"/>
      <c r="GZ17" s="17"/>
      <c r="HA17" s="17"/>
      <c r="HB17" s="17"/>
      <c r="HC17" s="17"/>
      <c r="HD17" s="17"/>
      <c r="HE17" s="17"/>
      <c r="HF17" s="17"/>
      <c r="HG17" s="17"/>
      <c r="HH17" s="17"/>
      <c r="HI17" s="17"/>
      <c r="HJ17" s="17"/>
      <c r="HK17" s="17"/>
      <c r="HL17" s="17"/>
      <c r="HM17" s="17"/>
      <c r="HN17" s="17"/>
      <c r="HO17" s="17"/>
      <c r="HP17" s="17"/>
      <c r="HQ17" s="17"/>
      <c r="HR17" s="17"/>
      <c r="HS17" s="17"/>
      <c r="HT17" s="17"/>
      <c r="HU17" s="17"/>
      <c r="HV17" s="17"/>
      <c r="HW17" s="17"/>
      <c r="HX17" s="17"/>
      <c r="HY17" s="17"/>
      <c r="HZ17" s="17"/>
      <c r="IA17" s="17"/>
      <c r="IB17" s="17"/>
      <c r="IC17" s="17"/>
      <c r="ID17" s="17"/>
      <c r="IE17" s="17"/>
      <c r="IF17" s="17"/>
      <c r="IG17" s="17"/>
      <c r="IH17" s="17"/>
      <c r="II17" s="17"/>
      <c r="IJ17" s="17"/>
      <c r="IK17" s="17"/>
      <c r="IL17" s="17"/>
      <c r="IM17" s="17"/>
      <c r="IN17" s="17"/>
      <c r="IO17" s="17"/>
      <c r="IP17" s="17"/>
      <c r="IQ17" s="17"/>
      <c r="IR17" s="17"/>
      <c r="IS17" s="17"/>
      <c r="IT17" s="17"/>
      <c r="IU17" s="17"/>
      <c r="IV17" s="17"/>
      <c r="IW17" s="17"/>
      <c r="IX17" s="17"/>
      <c r="IY17" s="17"/>
      <c r="IZ17" s="17"/>
      <c r="JA17" s="17"/>
      <c r="JB17" s="17"/>
      <c r="JC17" s="17"/>
      <c r="JD17" s="17"/>
      <c r="JE17" s="17"/>
      <c r="JF17" s="17"/>
      <c r="JG17" s="17"/>
      <c r="JH17" s="17"/>
      <c r="JI17" s="17"/>
      <c r="JJ17" s="17"/>
      <c r="JK17" s="17"/>
      <c r="JL17" s="17"/>
      <c r="JM17" s="17"/>
      <c r="JN17" s="17"/>
      <c r="JO17" s="17"/>
      <c r="JP17" s="17"/>
      <c r="JQ17" s="17"/>
      <c r="JR17" s="17"/>
      <c r="JS17" s="17"/>
      <c r="JT17" s="17"/>
      <c r="JU17" s="17"/>
      <c r="JV17" s="17"/>
      <c r="JW17" s="17"/>
      <c r="JX17" s="17"/>
      <c r="JY17" s="17"/>
      <c r="JZ17" s="17"/>
      <c r="KA17" s="17"/>
      <c r="KB17" s="17"/>
      <c r="KC17" s="17"/>
      <c r="KD17" s="17"/>
      <c r="KE17" s="17"/>
      <c r="KF17" s="17"/>
      <c r="KG17" s="17"/>
      <c r="KH17" s="17"/>
      <c r="KI17" s="17"/>
      <c r="KJ17" s="17"/>
      <c r="KK17" s="17"/>
      <c r="KL17" s="17"/>
      <c r="KM17" s="17"/>
      <c r="KN17" s="17"/>
      <c r="KO17" s="17"/>
      <c r="KP17" s="17"/>
      <c r="KQ17" s="17"/>
      <c r="KR17" s="17"/>
      <c r="KS17" s="17"/>
      <c r="KT17" s="17"/>
      <c r="KU17" s="17"/>
      <c r="KV17" s="17"/>
      <c r="KW17" s="17"/>
      <c r="KX17" s="17"/>
      <c r="KY17" s="17"/>
      <c r="KZ17" s="17"/>
      <c r="LA17" s="17"/>
      <c r="LB17" s="17"/>
      <c r="LC17" s="17"/>
      <c r="LD17" s="17"/>
      <c r="LE17" s="17"/>
      <c r="LF17" s="17"/>
      <c r="LG17" s="17"/>
      <c r="LH17" s="17"/>
      <c r="LI17" s="17"/>
      <c r="LJ17" s="17"/>
      <c r="LK17" s="17"/>
      <c r="LL17" s="17"/>
      <c r="LM17" s="17"/>
      <c r="LN17" s="17"/>
      <c r="LO17" s="17"/>
      <c r="LP17" s="17"/>
      <c r="LQ17" s="17"/>
      <c r="LR17" s="17"/>
      <c r="LS17" s="17"/>
      <c r="LT17" s="17"/>
      <c r="LU17" s="17"/>
      <c r="LV17" s="17"/>
      <c r="LW17" s="17"/>
      <c r="LX17" s="17"/>
      <c r="LY17" s="17"/>
      <c r="LZ17" s="17"/>
      <c r="MA17" s="17"/>
      <c r="MB17" s="17"/>
      <c r="MC17" s="17"/>
      <c r="MD17" s="17"/>
      <c r="ME17" s="17"/>
      <c r="MF17" s="17"/>
      <c r="MG17" s="17"/>
      <c r="MH17" s="17"/>
      <c r="MI17" s="17"/>
      <c r="MJ17" s="17"/>
      <c r="MK17" s="17"/>
      <c r="ML17" s="17"/>
      <c r="MM17" s="17"/>
      <c r="MN17" s="17"/>
      <c r="MO17" s="17"/>
      <c r="MP17" s="17"/>
      <c r="MQ17" s="17"/>
      <c r="MR17" s="17"/>
      <c r="MS17" s="17"/>
      <c r="MT17" s="17"/>
      <c r="MU17" s="17"/>
      <c r="MV17" s="17"/>
      <c r="MW17" s="17"/>
      <c r="MX17" s="17"/>
      <c r="MY17" s="17"/>
      <c r="MZ17" s="17"/>
      <c r="NA17" s="17"/>
      <c r="NB17" s="17"/>
      <c r="NC17" s="17"/>
      <c r="ND17" s="17"/>
      <c r="NE17" s="17"/>
      <c r="NF17" s="17"/>
      <c r="NG17" s="17"/>
      <c r="NH17" s="17"/>
      <c r="NI17" s="17"/>
      <c r="NJ17" s="17"/>
      <c r="NK17" s="17"/>
      <c r="NL17" s="17"/>
      <c r="NM17" s="17"/>
      <c r="NN17" s="17"/>
      <c r="NO17" s="17"/>
      <c r="NP17" s="17"/>
      <c r="NQ17" s="17"/>
      <c r="NR17" s="17"/>
      <c r="NS17" s="17"/>
      <c r="NT17" s="17"/>
    </row>
    <row r="18" spans="1:384" customFormat="1" ht="35.25" customHeight="1" thickBot="1">
      <c r="A18" s="17"/>
      <c r="B18" s="86" t="s">
        <v>148</v>
      </c>
      <c r="C18" s="87"/>
      <c r="D18" s="87"/>
      <c r="E18" s="87"/>
      <c r="F18" s="85" t="e">
        <f>E18/C18</f>
        <v>#DIV/0!</v>
      </c>
      <c r="G18" s="85" t="e">
        <f>E18/D18</f>
        <v>#DIV/0!</v>
      </c>
      <c r="H18" s="89"/>
      <c r="I18" s="89"/>
      <c r="J18" s="85" t="e">
        <f>I18/H18</f>
        <v>#DIV/0!</v>
      </c>
      <c r="K18" s="146" t="e">
        <f t="shared" si="4"/>
        <v>#DIV/0!</v>
      </c>
      <c r="L18" s="147" t="e">
        <f t="shared" si="5"/>
        <v>#DIV/0!</v>
      </c>
      <c r="M18" s="17"/>
      <c r="N18" s="17"/>
      <c r="O18" s="17"/>
      <c r="P18" s="17"/>
      <c r="Q18" s="17"/>
      <c r="R18" s="17"/>
      <c r="S18" s="17"/>
      <c r="T18" s="17"/>
      <c r="U18" s="17"/>
      <c r="V18" s="17"/>
      <c r="W18" s="17"/>
      <c r="X18" s="17"/>
      <c r="Y18" s="17"/>
      <c r="Z18" s="17"/>
      <c r="AA18" s="17"/>
      <c r="AB18" s="17"/>
      <c r="AC18" s="17"/>
      <c r="AD18" s="17"/>
      <c r="AE18" s="17"/>
      <c r="AF18" s="17"/>
      <c r="AG18" s="17"/>
      <c r="AH18" s="17"/>
      <c r="AI18" s="17"/>
      <c r="AJ18" s="17"/>
      <c r="AK18" s="17"/>
      <c r="AL18" s="17"/>
      <c r="AM18" s="17"/>
      <c r="AN18" s="17"/>
      <c r="AO18" s="17"/>
      <c r="AP18" s="17"/>
      <c r="AQ18" s="17"/>
      <c r="AR18" s="17"/>
      <c r="AS18" s="17"/>
      <c r="AT18" s="17"/>
      <c r="AU18" s="17"/>
      <c r="AV18" s="17"/>
      <c r="AW18" s="17"/>
      <c r="AX18" s="17"/>
      <c r="AY18" s="17"/>
      <c r="AZ18" s="17"/>
      <c r="BA18" s="17"/>
      <c r="BB18" s="17"/>
      <c r="BC18" s="17"/>
      <c r="BD18" s="17"/>
      <c r="BE18" s="17"/>
      <c r="BF18" s="17"/>
      <c r="BG18" s="17"/>
      <c r="BH18" s="17"/>
      <c r="BI18" s="17"/>
      <c r="BJ18" s="17"/>
      <c r="BK18" s="17"/>
      <c r="BL18" s="17"/>
      <c r="BM18" s="17"/>
      <c r="BN18" s="17"/>
      <c r="BO18" s="17"/>
      <c r="BP18" s="17"/>
      <c r="BQ18" s="17"/>
      <c r="BR18" s="17"/>
      <c r="BS18" s="17"/>
      <c r="BT18" s="17"/>
      <c r="BU18" s="17"/>
      <c r="BV18" s="17"/>
      <c r="BW18" s="17"/>
      <c r="BX18" s="17"/>
      <c r="BY18" s="17"/>
      <c r="BZ18" s="17"/>
      <c r="CA18" s="17"/>
      <c r="CB18" s="17"/>
      <c r="CC18" s="17"/>
      <c r="CD18" s="17"/>
      <c r="CE18" s="17"/>
      <c r="CF18" s="17"/>
      <c r="CG18" s="17"/>
      <c r="CH18" s="17"/>
      <c r="CI18" s="17"/>
      <c r="CJ18" s="17"/>
      <c r="CK18" s="17"/>
      <c r="CL18" s="17"/>
      <c r="CM18" s="17"/>
      <c r="CN18" s="17"/>
      <c r="CO18" s="17"/>
      <c r="CP18" s="17"/>
      <c r="CQ18" s="17"/>
      <c r="CR18" s="17"/>
      <c r="CS18" s="17"/>
      <c r="CT18" s="17"/>
      <c r="CU18" s="17"/>
      <c r="CV18" s="17"/>
      <c r="CW18" s="17"/>
      <c r="CX18" s="17"/>
      <c r="CY18" s="17"/>
      <c r="CZ18" s="17"/>
      <c r="DA18" s="17"/>
      <c r="DB18" s="17"/>
      <c r="DC18" s="17"/>
      <c r="DD18" s="17"/>
      <c r="DE18" s="17"/>
      <c r="DF18" s="17"/>
      <c r="DG18" s="17"/>
      <c r="DH18" s="17"/>
      <c r="DI18" s="17"/>
      <c r="DJ18" s="17"/>
      <c r="DK18" s="17"/>
      <c r="DL18" s="17"/>
      <c r="DM18" s="17"/>
      <c r="DN18" s="17"/>
      <c r="DO18" s="17"/>
      <c r="DP18" s="17"/>
      <c r="DQ18" s="17"/>
      <c r="DR18" s="17"/>
      <c r="DS18" s="17"/>
      <c r="DT18" s="17"/>
      <c r="DU18" s="17"/>
      <c r="DV18" s="17"/>
      <c r="DW18" s="17"/>
      <c r="DX18" s="17"/>
      <c r="DY18" s="17"/>
      <c r="DZ18" s="17"/>
      <c r="EA18" s="17"/>
      <c r="EB18" s="17"/>
      <c r="EC18" s="17"/>
      <c r="ED18" s="17"/>
      <c r="EE18" s="17"/>
      <c r="EF18" s="17"/>
      <c r="EG18" s="17"/>
      <c r="EH18" s="17"/>
      <c r="EI18" s="17"/>
      <c r="EJ18" s="17"/>
      <c r="EK18" s="17"/>
      <c r="EL18" s="17"/>
      <c r="EM18" s="17"/>
      <c r="EN18" s="17"/>
      <c r="EO18" s="17"/>
      <c r="EP18" s="17"/>
      <c r="EQ18" s="17"/>
      <c r="ER18" s="17"/>
      <c r="ES18" s="17"/>
      <c r="ET18" s="17"/>
      <c r="EU18" s="17"/>
      <c r="EV18" s="17"/>
      <c r="EW18" s="17"/>
      <c r="EX18" s="17"/>
      <c r="EY18" s="17"/>
      <c r="EZ18" s="17"/>
      <c r="FA18" s="17"/>
      <c r="FB18" s="17"/>
      <c r="FC18" s="17"/>
      <c r="FD18" s="17"/>
      <c r="FE18" s="17"/>
      <c r="FF18" s="17"/>
      <c r="FG18" s="17"/>
      <c r="FH18" s="17"/>
      <c r="FI18" s="17"/>
      <c r="FJ18" s="17"/>
      <c r="FK18" s="17"/>
      <c r="FL18" s="17"/>
      <c r="FM18" s="17"/>
      <c r="FN18" s="17"/>
      <c r="FO18" s="17"/>
      <c r="FP18" s="17"/>
      <c r="FQ18" s="17"/>
      <c r="FR18" s="17"/>
      <c r="FS18" s="17"/>
      <c r="FT18" s="17"/>
      <c r="FU18" s="17"/>
      <c r="FV18" s="17"/>
      <c r="FW18" s="17"/>
      <c r="FX18" s="17"/>
      <c r="FY18" s="17"/>
      <c r="FZ18" s="17"/>
      <c r="GA18" s="17"/>
      <c r="GB18" s="17"/>
      <c r="GC18" s="17"/>
      <c r="GD18" s="17"/>
      <c r="GE18" s="17"/>
      <c r="GF18" s="17"/>
      <c r="GG18" s="17"/>
      <c r="GH18" s="17"/>
      <c r="GI18" s="17"/>
      <c r="GJ18" s="17"/>
      <c r="GK18" s="17"/>
      <c r="GL18" s="17"/>
      <c r="GM18" s="17"/>
      <c r="GN18" s="17"/>
      <c r="GO18" s="17"/>
      <c r="GP18" s="17"/>
      <c r="GQ18" s="17"/>
      <c r="GR18" s="17"/>
      <c r="GS18" s="17"/>
      <c r="GT18" s="17"/>
      <c r="GU18" s="17"/>
      <c r="GV18" s="17"/>
      <c r="GW18" s="17"/>
      <c r="GX18" s="17"/>
      <c r="GY18" s="17"/>
      <c r="GZ18" s="17"/>
      <c r="HA18" s="17"/>
      <c r="HB18" s="17"/>
      <c r="HC18" s="17"/>
      <c r="HD18" s="17"/>
      <c r="HE18" s="17"/>
      <c r="HF18" s="17"/>
      <c r="HG18" s="17"/>
      <c r="HH18" s="17"/>
      <c r="HI18" s="17"/>
      <c r="HJ18" s="17"/>
      <c r="HK18" s="17"/>
      <c r="HL18" s="17"/>
      <c r="HM18" s="17"/>
      <c r="HN18" s="17"/>
      <c r="HO18" s="17"/>
      <c r="HP18" s="17"/>
      <c r="HQ18" s="17"/>
      <c r="HR18" s="17"/>
      <c r="HS18" s="17"/>
      <c r="HT18" s="17"/>
      <c r="HU18" s="17"/>
      <c r="HV18" s="17"/>
      <c r="HW18" s="17"/>
      <c r="HX18" s="17"/>
      <c r="HY18" s="17"/>
      <c r="HZ18" s="17"/>
      <c r="IA18" s="17"/>
      <c r="IB18" s="17"/>
      <c r="IC18" s="17"/>
      <c r="ID18" s="17"/>
      <c r="IE18" s="17"/>
      <c r="IF18" s="17"/>
      <c r="IG18" s="17"/>
      <c r="IH18" s="17"/>
      <c r="II18" s="17"/>
      <c r="IJ18" s="17"/>
      <c r="IK18" s="17"/>
      <c r="IL18" s="17"/>
      <c r="IM18" s="17"/>
      <c r="IN18" s="17"/>
      <c r="IO18" s="17"/>
      <c r="IP18" s="17"/>
      <c r="IQ18" s="17"/>
      <c r="IR18" s="17"/>
      <c r="IS18" s="17"/>
      <c r="IT18" s="17"/>
      <c r="IU18" s="17"/>
      <c r="IV18" s="17"/>
      <c r="IW18" s="17"/>
      <c r="IX18" s="17"/>
      <c r="IY18" s="17"/>
      <c r="IZ18" s="17"/>
      <c r="JA18" s="17"/>
      <c r="JB18" s="17"/>
      <c r="JC18" s="17"/>
      <c r="JD18" s="17"/>
      <c r="JE18" s="17"/>
      <c r="JF18" s="17"/>
      <c r="JG18" s="17"/>
      <c r="JH18" s="17"/>
      <c r="JI18" s="17"/>
      <c r="JJ18" s="17"/>
      <c r="JK18" s="17"/>
      <c r="JL18" s="17"/>
      <c r="JM18" s="17"/>
      <c r="JN18" s="17"/>
      <c r="JO18" s="17"/>
      <c r="JP18" s="17"/>
      <c r="JQ18" s="17"/>
      <c r="JR18" s="17"/>
      <c r="JS18" s="17"/>
      <c r="JT18" s="17"/>
      <c r="JU18" s="17"/>
      <c r="JV18" s="17"/>
      <c r="JW18" s="17"/>
      <c r="JX18" s="17"/>
      <c r="JY18" s="17"/>
      <c r="JZ18" s="17"/>
      <c r="KA18" s="17"/>
      <c r="KB18" s="17"/>
      <c r="KC18" s="17"/>
      <c r="KD18" s="17"/>
      <c r="KE18" s="17"/>
      <c r="KF18" s="17"/>
      <c r="KG18" s="17"/>
      <c r="KH18" s="17"/>
      <c r="KI18" s="17"/>
      <c r="KJ18" s="17"/>
      <c r="KK18" s="17"/>
      <c r="KL18" s="17"/>
      <c r="KM18" s="17"/>
      <c r="KN18" s="17"/>
      <c r="KO18" s="17"/>
      <c r="KP18" s="17"/>
      <c r="KQ18" s="17"/>
      <c r="KR18" s="17"/>
      <c r="KS18" s="17"/>
      <c r="KT18" s="17"/>
      <c r="KU18" s="17"/>
      <c r="KV18" s="17"/>
      <c r="KW18" s="17"/>
      <c r="KX18" s="17"/>
      <c r="KY18" s="17"/>
      <c r="KZ18" s="17"/>
      <c r="LA18" s="17"/>
      <c r="LB18" s="17"/>
      <c r="LC18" s="17"/>
      <c r="LD18" s="17"/>
      <c r="LE18" s="17"/>
      <c r="LF18" s="17"/>
      <c r="LG18" s="17"/>
      <c r="LH18" s="17"/>
      <c r="LI18" s="17"/>
      <c r="LJ18" s="17"/>
      <c r="LK18" s="17"/>
      <c r="LL18" s="17"/>
      <c r="LM18" s="17"/>
      <c r="LN18" s="17"/>
      <c r="LO18" s="17"/>
      <c r="LP18" s="17"/>
      <c r="LQ18" s="17"/>
      <c r="LR18" s="17"/>
      <c r="LS18" s="17"/>
      <c r="LT18" s="17"/>
      <c r="LU18" s="17"/>
      <c r="LV18" s="17"/>
      <c r="LW18" s="17"/>
      <c r="LX18" s="17"/>
      <c r="LY18" s="17"/>
      <c r="LZ18" s="17"/>
      <c r="MA18" s="17"/>
      <c r="MB18" s="17"/>
      <c r="MC18" s="17"/>
      <c r="MD18" s="17"/>
      <c r="ME18" s="17"/>
      <c r="MF18" s="17"/>
      <c r="MG18" s="17"/>
      <c r="MH18" s="17"/>
      <c r="MI18" s="17"/>
      <c r="MJ18" s="17"/>
      <c r="MK18" s="17"/>
      <c r="ML18" s="17"/>
      <c r="MM18" s="17"/>
      <c r="MN18" s="17"/>
      <c r="MO18" s="17"/>
      <c r="MP18" s="17"/>
      <c r="MQ18" s="17"/>
      <c r="MR18" s="17"/>
      <c r="MS18" s="17"/>
      <c r="MT18" s="17"/>
      <c r="MU18" s="17"/>
      <c r="MV18" s="17"/>
      <c r="MW18" s="17"/>
      <c r="MX18" s="17"/>
      <c r="MY18" s="17"/>
      <c r="MZ18" s="17"/>
      <c r="NA18" s="17"/>
      <c r="NB18" s="17"/>
      <c r="NC18" s="17"/>
      <c r="ND18" s="17"/>
      <c r="NE18" s="17"/>
      <c r="NF18" s="17"/>
      <c r="NG18" s="17"/>
      <c r="NH18" s="17"/>
      <c r="NI18" s="17"/>
      <c r="NJ18" s="17"/>
      <c r="NK18" s="17"/>
      <c r="NL18" s="17"/>
      <c r="NM18" s="17"/>
      <c r="NN18" s="17"/>
      <c r="NO18" s="17"/>
      <c r="NP18" s="17"/>
      <c r="NQ18" s="17"/>
      <c r="NR18" s="17"/>
      <c r="NS18" s="17"/>
      <c r="NT18" s="17"/>
    </row>
    <row r="19" spans="1:384" customFormat="1" ht="35.25" customHeight="1" thickBot="1">
      <c r="A19" s="17"/>
      <c r="B19" s="86" t="s">
        <v>149</v>
      </c>
      <c r="C19" s="87"/>
      <c r="D19" s="87"/>
      <c r="E19" s="87"/>
      <c r="F19" s="85" t="e">
        <f t="shared" ref="F19" si="6">E19/C19</f>
        <v>#DIV/0!</v>
      </c>
      <c r="G19" s="85" t="e">
        <f t="shared" ref="G19" si="7">E19/D19</f>
        <v>#DIV/0!</v>
      </c>
      <c r="H19" s="89"/>
      <c r="I19" s="89"/>
      <c r="J19" s="85" t="e">
        <f t="shared" ref="J19" si="8">I19/H19</f>
        <v>#DIV/0!</v>
      </c>
      <c r="K19" s="146" t="e">
        <f t="shared" si="4"/>
        <v>#DIV/0!</v>
      </c>
      <c r="L19" s="147" t="e">
        <f t="shared" si="5"/>
        <v>#DIV/0!</v>
      </c>
      <c r="M19" s="17"/>
      <c r="N19" s="17"/>
      <c r="O19" s="17"/>
      <c r="P19" s="17"/>
      <c r="Q19" s="17"/>
      <c r="R19" s="17"/>
      <c r="S19" s="17"/>
      <c r="T19" s="17"/>
      <c r="U19" s="17"/>
      <c r="V19" s="17"/>
      <c r="W19" s="17"/>
      <c r="X19" s="17"/>
      <c r="Y19" s="17"/>
      <c r="Z19" s="17"/>
      <c r="AA19" s="17"/>
      <c r="AB19" s="17"/>
      <c r="AC19" s="17"/>
      <c r="AD19" s="17"/>
      <c r="AE19" s="17"/>
      <c r="AF19" s="17"/>
      <c r="AG19" s="17"/>
      <c r="AH19" s="17"/>
      <c r="AI19" s="17"/>
      <c r="AJ19" s="17"/>
      <c r="AK19" s="17"/>
      <c r="AL19" s="17"/>
      <c r="AM19" s="17"/>
      <c r="AN19" s="17"/>
      <c r="AO19" s="17"/>
      <c r="AP19" s="17"/>
      <c r="AQ19" s="17"/>
      <c r="AR19" s="17"/>
      <c r="AS19" s="17"/>
      <c r="AT19" s="17"/>
      <c r="AU19" s="17"/>
      <c r="AV19" s="17"/>
      <c r="AW19" s="17"/>
      <c r="AX19" s="17"/>
      <c r="AY19" s="17"/>
      <c r="AZ19" s="17"/>
      <c r="BA19" s="17"/>
      <c r="BB19" s="17"/>
      <c r="BC19" s="17"/>
      <c r="BD19" s="17"/>
      <c r="BE19" s="17"/>
      <c r="BF19" s="17"/>
      <c r="BG19" s="17"/>
      <c r="BH19" s="17"/>
      <c r="BI19" s="17"/>
      <c r="BJ19" s="17"/>
      <c r="BK19" s="17"/>
      <c r="BL19" s="17"/>
      <c r="BM19" s="17"/>
      <c r="BN19" s="17"/>
      <c r="BO19" s="17"/>
      <c r="BP19" s="17"/>
      <c r="BQ19" s="17"/>
      <c r="BR19" s="17"/>
      <c r="BS19" s="17"/>
      <c r="BT19" s="17"/>
      <c r="BU19" s="17"/>
      <c r="BV19" s="17"/>
      <c r="BW19" s="17"/>
      <c r="BX19" s="17"/>
      <c r="BY19" s="17"/>
      <c r="BZ19" s="17"/>
      <c r="CA19" s="17"/>
      <c r="CB19" s="17"/>
      <c r="CC19" s="17"/>
      <c r="CD19" s="17"/>
      <c r="CE19" s="17"/>
      <c r="CF19" s="17"/>
      <c r="CG19" s="17"/>
      <c r="CH19" s="17"/>
      <c r="CI19" s="17"/>
      <c r="CJ19" s="17"/>
      <c r="CK19" s="17"/>
      <c r="CL19" s="17"/>
      <c r="CM19" s="17"/>
      <c r="CN19" s="17"/>
      <c r="CO19" s="17"/>
      <c r="CP19" s="17"/>
      <c r="CQ19" s="17"/>
      <c r="CR19" s="17"/>
      <c r="CS19" s="17"/>
      <c r="CT19" s="17"/>
      <c r="CU19" s="17"/>
      <c r="CV19" s="17"/>
      <c r="CW19" s="17"/>
      <c r="CX19" s="17"/>
      <c r="CY19" s="17"/>
      <c r="CZ19" s="17"/>
      <c r="DA19" s="17"/>
      <c r="DB19" s="17"/>
      <c r="DC19" s="17"/>
      <c r="DD19" s="17"/>
      <c r="DE19" s="17"/>
      <c r="DF19" s="17"/>
      <c r="DG19" s="17"/>
      <c r="DH19" s="17"/>
      <c r="DI19" s="17"/>
      <c r="DJ19" s="17"/>
      <c r="DK19" s="17"/>
      <c r="DL19" s="17"/>
      <c r="DM19" s="17"/>
      <c r="DN19" s="17"/>
      <c r="DO19" s="17"/>
      <c r="DP19" s="17"/>
      <c r="DQ19" s="17"/>
      <c r="DR19" s="17"/>
      <c r="DS19" s="17"/>
      <c r="DT19" s="17"/>
      <c r="DU19" s="17"/>
      <c r="DV19" s="17"/>
      <c r="DW19" s="17"/>
      <c r="DX19" s="17"/>
      <c r="DY19" s="17"/>
      <c r="DZ19" s="17"/>
      <c r="EA19" s="17"/>
      <c r="EB19" s="17"/>
      <c r="EC19" s="17"/>
      <c r="ED19" s="17"/>
      <c r="EE19" s="17"/>
      <c r="EF19" s="17"/>
      <c r="EG19" s="17"/>
      <c r="EH19" s="17"/>
      <c r="EI19" s="17"/>
      <c r="EJ19" s="17"/>
      <c r="EK19" s="17"/>
      <c r="EL19" s="17"/>
      <c r="EM19" s="17"/>
      <c r="EN19" s="17"/>
      <c r="EO19" s="17"/>
      <c r="EP19" s="17"/>
      <c r="EQ19" s="17"/>
      <c r="ER19" s="17"/>
      <c r="ES19" s="17"/>
      <c r="ET19" s="17"/>
      <c r="EU19" s="17"/>
      <c r="EV19" s="17"/>
      <c r="EW19" s="17"/>
      <c r="EX19" s="17"/>
      <c r="EY19" s="17"/>
      <c r="EZ19" s="17"/>
      <c r="FA19" s="17"/>
      <c r="FB19" s="17"/>
      <c r="FC19" s="17"/>
      <c r="FD19" s="17"/>
      <c r="FE19" s="17"/>
      <c r="FF19" s="17"/>
      <c r="FG19" s="17"/>
      <c r="FH19" s="17"/>
      <c r="FI19" s="17"/>
      <c r="FJ19" s="17"/>
      <c r="FK19" s="17"/>
      <c r="FL19" s="17"/>
      <c r="FM19" s="17"/>
      <c r="FN19" s="17"/>
      <c r="FO19" s="17"/>
      <c r="FP19" s="17"/>
      <c r="FQ19" s="17"/>
      <c r="FR19" s="17"/>
      <c r="FS19" s="17"/>
      <c r="FT19" s="17"/>
      <c r="FU19" s="17"/>
      <c r="FV19" s="17"/>
      <c r="FW19" s="17"/>
      <c r="FX19" s="17"/>
      <c r="FY19" s="17"/>
      <c r="FZ19" s="17"/>
      <c r="GA19" s="17"/>
      <c r="GB19" s="17"/>
      <c r="GC19" s="17"/>
      <c r="GD19" s="17"/>
      <c r="GE19" s="17"/>
      <c r="GF19" s="17"/>
      <c r="GG19" s="17"/>
      <c r="GH19" s="17"/>
      <c r="GI19" s="17"/>
      <c r="GJ19" s="17"/>
      <c r="GK19" s="17"/>
      <c r="GL19" s="17"/>
      <c r="GM19" s="17"/>
      <c r="GN19" s="17"/>
      <c r="GO19" s="17"/>
      <c r="GP19" s="17"/>
      <c r="GQ19" s="17"/>
      <c r="GR19" s="17"/>
      <c r="GS19" s="17"/>
      <c r="GT19" s="17"/>
      <c r="GU19" s="17"/>
      <c r="GV19" s="17"/>
      <c r="GW19" s="17"/>
      <c r="GX19" s="17"/>
      <c r="GY19" s="17"/>
      <c r="GZ19" s="17"/>
      <c r="HA19" s="17"/>
      <c r="HB19" s="17"/>
      <c r="HC19" s="17"/>
      <c r="HD19" s="17"/>
      <c r="HE19" s="17"/>
      <c r="HF19" s="17"/>
      <c r="HG19" s="17"/>
      <c r="HH19" s="17"/>
      <c r="HI19" s="17"/>
      <c r="HJ19" s="17"/>
      <c r="HK19" s="17"/>
      <c r="HL19" s="17"/>
      <c r="HM19" s="17"/>
      <c r="HN19" s="17"/>
      <c r="HO19" s="17"/>
      <c r="HP19" s="17"/>
      <c r="HQ19" s="17"/>
      <c r="HR19" s="17"/>
      <c r="HS19" s="17"/>
      <c r="HT19" s="17"/>
      <c r="HU19" s="17"/>
      <c r="HV19" s="17"/>
      <c r="HW19" s="17"/>
      <c r="HX19" s="17"/>
      <c r="HY19" s="17"/>
      <c r="HZ19" s="17"/>
      <c r="IA19" s="17"/>
      <c r="IB19" s="17"/>
      <c r="IC19" s="17"/>
      <c r="ID19" s="17"/>
      <c r="IE19" s="17"/>
      <c r="IF19" s="17"/>
      <c r="IG19" s="17"/>
      <c r="IH19" s="17"/>
      <c r="II19" s="17"/>
      <c r="IJ19" s="17"/>
      <c r="IK19" s="17"/>
      <c r="IL19" s="17"/>
      <c r="IM19" s="17"/>
      <c r="IN19" s="17"/>
      <c r="IO19" s="17"/>
      <c r="IP19" s="17"/>
      <c r="IQ19" s="17"/>
      <c r="IR19" s="17"/>
      <c r="IS19" s="17"/>
      <c r="IT19" s="17"/>
      <c r="IU19" s="17"/>
      <c r="IV19" s="17"/>
      <c r="IW19" s="17"/>
      <c r="IX19" s="17"/>
      <c r="IY19" s="17"/>
      <c r="IZ19" s="17"/>
      <c r="JA19" s="17"/>
      <c r="JB19" s="17"/>
      <c r="JC19" s="17"/>
      <c r="JD19" s="17"/>
      <c r="JE19" s="17"/>
      <c r="JF19" s="17"/>
      <c r="JG19" s="17"/>
      <c r="JH19" s="17"/>
      <c r="JI19" s="17"/>
      <c r="JJ19" s="17"/>
      <c r="JK19" s="17"/>
      <c r="JL19" s="17"/>
      <c r="JM19" s="17"/>
      <c r="JN19" s="17"/>
      <c r="JO19" s="17"/>
      <c r="JP19" s="17"/>
      <c r="JQ19" s="17"/>
      <c r="JR19" s="17"/>
      <c r="JS19" s="17"/>
      <c r="JT19" s="17"/>
      <c r="JU19" s="17"/>
      <c r="JV19" s="17"/>
      <c r="JW19" s="17"/>
      <c r="JX19" s="17"/>
      <c r="JY19" s="17"/>
      <c r="JZ19" s="17"/>
      <c r="KA19" s="17"/>
      <c r="KB19" s="17"/>
      <c r="KC19" s="17"/>
      <c r="KD19" s="17"/>
      <c r="KE19" s="17"/>
      <c r="KF19" s="17"/>
      <c r="KG19" s="17"/>
      <c r="KH19" s="17"/>
      <c r="KI19" s="17"/>
      <c r="KJ19" s="17"/>
      <c r="KK19" s="17"/>
      <c r="KL19" s="17"/>
      <c r="KM19" s="17"/>
      <c r="KN19" s="17"/>
      <c r="KO19" s="17"/>
      <c r="KP19" s="17"/>
      <c r="KQ19" s="17"/>
      <c r="KR19" s="17"/>
      <c r="KS19" s="17"/>
      <c r="KT19" s="17"/>
      <c r="KU19" s="17"/>
      <c r="KV19" s="17"/>
      <c r="KW19" s="17"/>
      <c r="KX19" s="17"/>
      <c r="KY19" s="17"/>
      <c r="KZ19" s="17"/>
      <c r="LA19" s="17"/>
      <c r="LB19" s="17"/>
      <c r="LC19" s="17"/>
      <c r="LD19" s="17"/>
      <c r="LE19" s="17"/>
      <c r="LF19" s="17"/>
      <c r="LG19" s="17"/>
      <c r="LH19" s="17"/>
      <c r="LI19" s="17"/>
      <c r="LJ19" s="17"/>
      <c r="LK19" s="17"/>
      <c r="LL19" s="17"/>
      <c r="LM19" s="17"/>
      <c r="LN19" s="17"/>
      <c r="LO19" s="17"/>
      <c r="LP19" s="17"/>
      <c r="LQ19" s="17"/>
      <c r="LR19" s="17"/>
      <c r="LS19" s="17"/>
      <c r="LT19" s="17"/>
      <c r="LU19" s="17"/>
      <c r="LV19" s="17"/>
      <c r="LW19" s="17"/>
      <c r="LX19" s="17"/>
      <c r="LY19" s="17"/>
      <c r="LZ19" s="17"/>
      <c r="MA19" s="17"/>
      <c r="MB19" s="17"/>
      <c r="MC19" s="17"/>
      <c r="MD19" s="17"/>
      <c r="ME19" s="17"/>
      <c r="MF19" s="17"/>
      <c r="MG19" s="17"/>
      <c r="MH19" s="17"/>
      <c r="MI19" s="17"/>
      <c r="MJ19" s="17"/>
      <c r="MK19" s="17"/>
      <c r="ML19" s="17"/>
      <c r="MM19" s="17"/>
      <c r="MN19" s="17"/>
      <c r="MO19" s="17"/>
      <c r="MP19" s="17"/>
      <c r="MQ19" s="17"/>
      <c r="MR19" s="17"/>
      <c r="MS19" s="17"/>
      <c r="MT19" s="17"/>
      <c r="MU19" s="17"/>
      <c r="MV19" s="17"/>
      <c r="MW19" s="17"/>
      <c r="MX19" s="17"/>
      <c r="MY19" s="17"/>
      <c r="MZ19" s="17"/>
      <c r="NA19" s="17"/>
      <c r="NB19" s="17"/>
      <c r="NC19" s="17"/>
      <c r="ND19" s="17"/>
      <c r="NE19" s="17"/>
      <c r="NF19" s="17"/>
      <c r="NG19" s="17"/>
      <c r="NH19" s="17"/>
      <c r="NI19" s="17"/>
      <c r="NJ19" s="17"/>
      <c r="NK19" s="17"/>
      <c r="NL19" s="17"/>
      <c r="NM19" s="17"/>
      <c r="NN19" s="17"/>
      <c r="NO19" s="17"/>
      <c r="NP19" s="17"/>
      <c r="NQ19" s="17"/>
      <c r="NR19" s="17"/>
      <c r="NS19" s="17"/>
      <c r="NT19" s="17"/>
    </row>
    <row r="20" spans="1:384" customFormat="1" ht="35.25" customHeight="1" thickBot="1">
      <c r="A20" s="17"/>
      <c r="B20" s="151" t="s">
        <v>126</v>
      </c>
      <c r="C20" s="152">
        <f>SUM(C21:C22)</f>
        <v>0</v>
      </c>
      <c r="D20" s="152">
        <f>SUM(D21:D22)</f>
        <v>0</v>
      </c>
      <c r="E20" s="152">
        <f>SUM(E21:E22)</f>
        <v>0</v>
      </c>
      <c r="F20" s="153" t="e">
        <f>E20/C20</f>
        <v>#DIV/0!</v>
      </c>
      <c r="G20" s="153" t="e">
        <f>E20/D20</f>
        <v>#DIV/0!</v>
      </c>
      <c r="H20" s="154">
        <f>SUM(H21:H22)</f>
        <v>0</v>
      </c>
      <c r="I20" s="154">
        <f>SUM(I21:I22)</f>
        <v>0</v>
      </c>
      <c r="J20" s="153" t="e">
        <f>I20/H20</f>
        <v>#DIV/0!</v>
      </c>
      <c r="K20" s="155" t="e">
        <f t="shared" si="4"/>
        <v>#DIV/0!</v>
      </c>
      <c r="L20" s="156" t="e">
        <f t="shared" si="5"/>
        <v>#DIV/0!</v>
      </c>
      <c r="M20" s="17"/>
      <c r="N20" s="17"/>
      <c r="O20" s="17"/>
      <c r="P20" s="17"/>
      <c r="Q20" s="17"/>
      <c r="R20" s="17"/>
      <c r="S20" s="17"/>
      <c r="T20" s="17"/>
      <c r="U20" s="17"/>
      <c r="V20" s="17"/>
      <c r="W20" s="17"/>
      <c r="X20" s="17"/>
      <c r="Y20" s="17"/>
      <c r="Z20" s="17"/>
      <c r="AA20" s="17"/>
      <c r="AB20" s="17"/>
      <c r="AC20" s="17"/>
      <c r="AD20" s="17"/>
      <c r="AE20" s="17"/>
      <c r="AF20" s="17"/>
      <c r="AG20" s="17"/>
      <c r="AH20" s="17"/>
      <c r="AI20" s="17"/>
      <c r="AJ20" s="17"/>
      <c r="AK20" s="17"/>
      <c r="AL20" s="17"/>
      <c r="AM20" s="17"/>
      <c r="AN20" s="17"/>
      <c r="AO20" s="17"/>
      <c r="AP20" s="17"/>
      <c r="AQ20" s="17"/>
      <c r="AR20" s="17"/>
      <c r="AS20" s="17"/>
      <c r="AT20" s="17"/>
      <c r="AU20" s="17"/>
      <c r="AV20" s="17"/>
      <c r="AW20" s="17"/>
      <c r="AX20" s="17"/>
      <c r="AY20" s="17"/>
      <c r="AZ20" s="17"/>
      <c r="BA20" s="17"/>
      <c r="BB20" s="17"/>
      <c r="BC20" s="17"/>
      <c r="BD20" s="17"/>
      <c r="BE20" s="17"/>
      <c r="BF20" s="17"/>
      <c r="BG20" s="17"/>
      <c r="BH20" s="17"/>
      <c r="BI20" s="17"/>
      <c r="BJ20" s="17"/>
      <c r="BK20" s="17"/>
      <c r="BL20" s="17"/>
      <c r="BM20" s="17"/>
      <c r="BN20" s="17"/>
      <c r="BO20" s="17"/>
      <c r="BP20" s="17"/>
      <c r="BQ20" s="17"/>
      <c r="BR20" s="17"/>
      <c r="BS20" s="17"/>
      <c r="BT20" s="17"/>
      <c r="BU20" s="17"/>
      <c r="BV20" s="17"/>
      <c r="BW20" s="17"/>
      <c r="BX20" s="17"/>
      <c r="BY20" s="17"/>
      <c r="BZ20" s="17"/>
      <c r="CA20" s="17"/>
      <c r="CB20" s="17"/>
      <c r="CC20" s="17"/>
      <c r="CD20" s="17"/>
      <c r="CE20" s="17"/>
      <c r="CF20" s="17"/>
      <c r="CG20" s="17"/>
      <c r="CH20" s="17"/>
      <c r="CI20" s="17"/>
      <c r="CJ20" s="17"/>
      <c r="CK20" s="17"/>
      <c r="CL20" s="17"/>
      <c r="CM20" s="17"/>
      <c r="CN20" s="17"/>
      <c r="CO20" s="17"/>
      <c r="CP20" s="17"/>
      <c r="CQ20" s="17"/>
      <c r="CR20" s="17"/>
      <c r="CS20" s="17"/>
      <c r="CT20" s="17"/>
      <c r="CU20" s="17"/>
      <c r="CV20" s="17"/>
      <c r="CW20" s="17"/>
      <c r="CX20" s="17"/>
      <c r="CY20" s="17"/>
      <c r="CZ20" s="17"/>
      <c r="DA20" s="17"/>
      <c r="DB20" s="17"/>
      <c r="DC20" s="17"/>
      <c r="DD20" s="17"/>
      <c r="DE20" s="17"/>
      <c r="DF20" s="17"/>
      <c r="DG20" s="17"/>
      <c r="DH20" s="17"/>
      <c r="DI20" s="17"/>
      <c r="DJ20" s="17"/>
      <c r="DK20" s="17"/>
      <c r="DL20" s="17"/>
      <c r="DM20" s="17"/>
      <c r="DN20" s="17"/>
      <c r="DO20" s="17"/>
      <c r="DP20" s="17"/>
      <c r="DQ20" s="17"/>
      <c r="DR20" s="17"/>
      <c r="DS20" s="17"/>
      <c r="DT20" s="17"/>
      <c r="DU20" s="17"/>
      <c r="DV20" s="17"/>
      <c r="DW20" s="17"/>
      <c r="DX20" s="17"/>
      <c r="DY20" s="17"/>
      <c r="DZ20" s="17"/>
      <c r="EA20" s="17"/>
      <c r="EB20" s="17"/>
      <c r="EC20" s="17"/>
      <c r="ED20" s="17"/>
      <c r="EE20" s="17"/>
      <c r="EF20" s="17"/>
      <c r="EG20" s="17"/>
      <c r="EH20" s="17"/>
      <c r="EI20" s="17"/>
      <c r="EJ20" s="17"/>
      <c r="EK20" s="17"/>
      <c r="EL20" s="17"/>
      <c r="EM20" s="17"/>
      <c r="EN20" s="17"/>
      <c r="EO20" s="17"/>
      <c r="EP20" s="17"/>
      <c r="EQ20" s="17"/>
      <c r="ER20" s="17"/>
      <c r="ES20" s="17"/>
      <c r="ET20" s="17"/>
      <c r="EU20" s="17"/>
      <c r="EV20" s="17"/>
      <c r="EW20" s="17"/>
      <c r="EX20" s="17"/>
      <c r="EY20" s="17"/>
      <c r="EZ20" s="17"/>
      <c r="FA20" s="17"/>
      <c r="FB20" s="17"/>
      <c r="FC20" s="17"/>
      <c r="FD20" s="17"/>
      <c r="FE20" s="17"/>
      <c r="FF20" s="17"/>
      <c r="FG20" s="17"/>
      <c r="FH20" s="17"/>
      <c r="FI20" s="17"/>
      <c r="FJ20" s="17"/>
      <c r="FK20" s="17"/>
      <c r="FL20" s="17"/>
      <c r="FM20" s="17"/>
      <c r="FN20" s="17"/>
      <c r="FO20" s="17"/>
      <c r="FP20" s="17"/>
      <c r="FQ20" s="17"/>
      <c r="FR20" s="17"/>
      <c r="FS20" s="17"/>
      <c r="FT20" s="17"/>
      <c r="FU20" s="17"/>
      <c r="FV20" s="17"/>
      <c r="FW20" s="17"/>
      <c r="FX20" s="17"/>
      <c r="FY20" s="17"/>
      <c r="FZ20" s="17"/>
      <c r="GA20" s="17"/>
      <c r="GB20" s="17"/>
      <c r="GC20" s="17"/>
      <c r="GD20" s="17"/>
      <c r="GE20" s="17"/>
      <c r="GF20" s="17"/>
      <c r="GG20" s="17"/>
      <c r="GH20" s="17"/>
      <c r="GI20" s="17"/>
      <c r="GJ20" s="17"/>
      <c r="GK20" s="17"/>
      <c r="GL20" s="17"/>
      <c r="GM20" s="17"/>
      <c r="GN20" s="17"/>
      <c r="GO20" s="17"/>
      <c r="GP20" s="17"/>
      <c r="GQ20" s="17"/>
      <c r="GR20" s="17"/>
      <c r="GS20" s="17"/>
      <c r="GT20" s="17"/>
      <c r="GU20" s="17"/>
      <c r="GV20" s="17"/>
      <c r="GW20" s="17"/>
      <c r="GX20" s="17"/>
      <c r="GY20" s="17"/>
      <c r="GZ20" s="17"/>
      <c r="HA20" s="17"/>
      <c r="HB20" s="17"/>
      <c r="HC20" s="17"/>
      <c r="HD20" s="17"/>
      <c r="HE20" s="17"/>
      <c r="HF20" s="17"/>
      <c r="HG20" s="17"/>
      <c r="HH20" s="17"/>
      <c r="HI20" s="17"/>
      <c r="HJ20" s="17"/>
      <c r="HK20" s="17"/>
      <c r="HL20" s="17"/>
      <c r="HM20" s="17"/>
      <c r="HN20" s="17"/>
      <c r="HO20" s="17"/>
      <c r="HP20" s="17"/>
      <c r="HQ20" s="17"/>
      <c r="HR20" s="17"/>
      <c r="HS20" s="17"/>
      <c r="HT20" s="17"/>
      <c r="HU20" s="17"/>
      <c r="HV20" s="17"/>
      <c r="HW20" s="17"/>
      <c r="HX20" s="17"/>
      <c r="HY20" s="17"/>
      <c r="HZ20" s="17"/>
      <c r="IA20" s="17"/>
      <c r="IB20" s="17"/>
      <c r="IC20" s="17"/>
      <c r="ID20" s="17"/>
      <c r="IE20" s="17"/>
      <c r="IF20" s="17"/>
      <c r="IG20" s="17"/>
      <c r="IH20" s="17"/>
      <c r="II20" s="17"/>
      <c r="IJ20" s="17"/>
      <c r="IK20" s="17"/>
      <c r="IL20" s="17"/>
      <c r="IM20" s="17"/>
      <c r="IN20" s="17"/>
      <c r="IO20" s="17"/>
      <c r="IP20" s="17"/>
      <c r="IQ20" s="17"/>
      <c r="IR20" s="17"/>
      <c r="IS20" s="17"/>
      <c r="IT20" s="17"/>
      <c r="IU20" s="17"/>
      <c r="IV20" s="17"/>
      <c r="IW20" s="17"/>
      <c r="IX20" s="17"/>
      <c r="IY20" s="17"/>
      <c r="IZ20" s="17"/>
      <c r="JA20" s="17"/>
      <c r="JB20" s="17"/>
      <c r="JC20" s="17"/>
      <c r="JD20" s="17"/>
      <c r="JE20" s="17"/>
      <c r="JF20" s="17"/>
      <c r="JG20" s="17"/>
      <c r="JH20" s="17"/>
      <c r="JI20" s="17"/>
      <c r="JJ20" s="17"/>
      <c r="JK20" s="17"/>
      <c r="JL20" s="17"/>
      <c r="JM20" s="17"/>
      <c r="JN20" s="17"/>
      <c r="JO20" s="17"/>
      <c r="JP20" s="17"/>
      <c r="JQ20" s="17"/>
      <c r="JR20" s="17"/>
      <c r="JS20" s="17"/>
      <c r="JT20" s="17"/>
      <c r="JU20" s="17"/>
      <c r="JV20" s="17"/>
      <c r="JW20" s="17"/>
      <c r="JX20" s="17"/>
      <c r="JY20" s="17"/>
      <c r="JZ20" s="17"/>
      <c r="KA20" s="17"/>
      <c r="KB20" s="17"/>
      <c r="KC20" s="17"/>
      <c r="KD20" s="17"/>
      <c r="KE20" s="17"/>
      <c r="KF20" s="17"/>
      <c r="KG20" s="17"/>
      <c r="KH20" s="17"/>
      <c r="KI20" s="17"/>
      <c r="KJ20" s="17"/>
      <c r="KK20" s="17"/>
      <c r="KL20" s="17"/>
      <c r="KM20" s="17"/>
      <c r="KN20" s="17"/>
      <c r="KO20" s="17"/>
      <c r="KP20" s="17"/>
      <c r="KQ20" s="17"/>
      <c r="KR20" s="17"/>
      <c r="KS20" s="17"/>
      <c r="KT20" s="17"/>
      <c r="KU20" s="17"/>
      <c r="KV20" s="17"/>
      <c r="KW20" s="17"/>
      <c r="KX20" s="17"/>
      <c r="KY20" s="17"/>
      <c r="KZ20" s="17"/>
      <c r="LA20" s="17"/>
      <c r="LB20" s="17"/>
      <c r="LC20" s="17"/>
      <c r="LD20" s="17"/>
      <c r="LE20" s="17"/>
      <c r="LF20" s="17"/>
      <c r="LG20" s="17"/>
      <c r="LH20" s="17"/>
      <c r="LI20" s="17"/>
      <c r="LJ20" s="17"/>
      <c r="LK20" s="17"/>
      <c r="LL20" s="17"/>
      <c r="LM20" s="17"/>
      <c r="LN20" s="17"/>
      <c r="LO20" s="17"/>
      <c r="LP20" s="17"/>
      <c r="LQ20" s="17"/>
      <c r="LR20" s="17"/>
      <c r="LS20" s="17"/>
      <c r="LT20" s="17"/>
      <c r="LU20" s="17"/>
      <c r="LV20" s="17"/>
      <c r="LW20" s="17"/>
      <c r="LX20" s="17"/>
      <c r="LY20" s="17"/>
      <c r="LZ20" s="17"/>
      <c r="MA20" s="17"/>
      <c r="MB20" s="17"/>
      <c r="MC20" s="17"/>
      <c r="MD20" s="17"/>
      <c r="ME20" s="17"/>
      <c r="MF20" s="17"/>
      <c r="MG20" s="17"/>
      <c r="MH20" s="17"/>
      <c r="MI20" s="17"/>
      <c r="MJ20" s="17"/>
      <c r="MK20" s="17"/>
      <c r="ML20" s="17"/>
      <c r="MM20" s="17"/>
      <c r="MN20" s="17"/>
      <c r="MO20" s="17"/>
      <c r="MP20" s="17"/>
      <c r="MQ20" s="17"/>
      <c r="MR20" s="17"/>
      <c r="MS20" s="17"/>
      <c r="MT20" s="17"/>
      <c r="MU20" s="17"/>
      <c r="MV20" s="17"/>
      <c r="MW20" s="17"/>
      <c r="MX20" s="17"/>
      <c r="MY20" s="17"/>
      <c r="MZ20" s="17"/>
      <c r="NA20" s="17"/>
      <c r="NB20" s="17"/>
      <c r="NC20" s="17"/>
      <c r="ND20" s="17"/>
      <c r="NE20" s="17"/>
      <c r="NF20" s="17"/>
      <c r="NG20" s="17"/>
      <c r="NH20" s="17"/>
      <c r="NI20" s="17"/>
      <c r="NJ20" s="17"/>
      <c r="NK20" s="17"/>
      <c r="NL20" s="17"/>
      <c r="NM20" s="17"/>
      <c r="NN20" s="17"/>
      <c r="NO20" s="17"/>
      <c r="NP20" s="17"/>
      <c r="NQ20" s="17"/>
      <c r="NR20" s="17"/>
      <c r="NS20" s="17"/>
      <c r="NT20" s="17"/>
    </row>
    <row r="21" spans="1:384" customFormat="1" ht="54.6" customHeight="1" thickBot="1">
      <c r="A21" s="17"/>
      <c r="B21" s="86" t="s">
        <v>148</v>
      </c>
      <c r="C21" s="87"/>
      <c r="D21" s="87"/>
      <c r="E21" s="87"/>
      <c r="F21" s="85" t="e">
        <f>E21/C21</f>
        <v>#DIV/0!</v>
      </c>
      <c r="G21" s="85" t="e">
        <f>E21/D21</f>
        <v>#DIV/0!</v>
      </c>
      <c r="H21" s="90"/>
      <c r="I21" s="90"/>
      <c r="J21" s="85" t="e">
        <f>I21/H21</f>
        <v>#DIV/0!</v>
      </c>
      <c r="K21" s="146" t="e">
        <f t="shared" si="4"/>
        <v>#DIV/0!</v>
      </c>
      <c r="L21" s="147" t="e">
        <f t="shared" si="5"/>
        <v>#DIV/0!</v>
      </c>
      <c r="M21" s="17"/>
      <c r="N21" s="17"/>
      <c r="O21" s="17"/>
      <c r="P21" s="17"/>
      <c r="Q21" s="17"/>
      <c r="R21" s="17"/>
      <c r="S21" s="17"/>
      <c r="T21" s="17"/>
      <c r="U21" s="17"/>
      <c r="V21" s="17"/>
      <c r="W21" s="17"/>
      <c r="X21" s="17"/>
      <c r="Y21" s="17"/>
      <c r="Z21" s="17"/>
      <c r="AA21" s="17"/>
      <c r="AB21" s="17"/>
      <c r="AC21" s="17"/>
      <c r="AD21" s="17"/>
      <c r="AE21" s="17"/>
      <c r="AF21" s="17"/>
      <c r="AG21" s="17"/>
      <c r="AH21" s="17"/>
      <c r="AI21" s="17"/>
      <c r="AJ21" s="17"/>
      <c r="AK21" s="17"/>
      <c r="AL21" s="17"/>
      <c r="AM21" s="17"/>
      <c r="AN21" s="17"/>
      <c r="AO21" s="17"/>
      <c r="AP21" s="17"/>
      <c r="AQ21" s="17"/>
      <c r="AR21" s="17"/>
      <c r="AS21" s="17"/>
      <c r="AT21" s="17"/>
      <c r="AU21" s="17"/>
      <c r="AV21" s="17"/>
      <c r="AW21" s="17"/>
      <c r="AX21" s="17"/>
      <c r="AY21" s="17"/>
      <c r="AZ21" s="17"/>
      <c r="BA21" s="17"/>
      <c r="BB21" s="17"/>
      <c r="BC21" s="17"/>
      <c r="BD21" s="17"/>
      <c r="BE21" s="17"/>
      <c r="BF21" s="17"/>
      <c r="BG21" s="17"/>
      <c r="BH21" s="17"/>
      <c r="BI21" s="17"/>
      <c r="BJ21" s="17"/>
      <c r="BK21" s="17"/>
      <c r="BL21" s="17"/>
      <c r="BM21" s="17"/>
      <c r="BN21" s="17"/>
      <c r="BO21" s="17"/>
      <c r="BP21" s="17"/>
      <c r="BQ21" s="17"/>
      <c r="BR21" s="17"/>
      <c r="BS21" s="17"/>
      <c r="BT21" s="17"/>
      <c r="BU21" s="17"/>
      <c r="BV21" s="17"/>
      <c r="BW21" s="17"/>
      <c r="BX21" s="17"/>
      <c r="BY21" s="17"/>
      <c r="BZ21" s="17"/>
      <c r="CA21" s="17"/>
      <c r="CB21" s="17"/>
      <c r="CC21" s="17"/>
      <c r="CD21" s="17"/>
      <c r="CE21" s="17"/>
      <c r="CF21" s="17"/>
      <c r="CG21" s="17"/>
      <c r="CH21" s="17"/>
      <c r="CI21" s="17"/>
      <c r="CJ21" s="17"/>
      <c r="CK21" s="17"/>
      <c r="CL21" s="17"/>
      <c r="CM21" s="17"/>
      <c r="CN21" s="17"/>
      <c r="CO21" s="17"/>
      <c r="CP21" s="17"/>
      <c r="CQ21" s="17"/>
      <c r="CR21" s="17"/>
      <c r="CS21" s="17"/>
      <c r="CT21" s="17"/>
      <c r="CU21" s="17"/>
      <c r="CV21" s="17"/>
      <c r="CW21" s="17"/>
      <c r="CX21" s="17"/>
      <c r="CY21" s="17"/>
      <c r="CZ21" s="17"/>
      <c r="DA21" s="17"/>
      <c r="DB21" s="17"/>
      <c r="DC21" s="17"/>
      <c r="DD21" s="17"/>
      <c r="DE21" s="17"/>
      <c r="DF21" s="17"/>
      <c r="DG21" s="17"/>
      <c r="DH21" s="17"/>
      <c r="DI21" s="17"/>
      <c r="DJ21" s="17"/>
      <c r="DK21" s="17"/>
      <c r="DL21" s="17"/>
      <c r="DM21" s="17"/>
      <c r="DN21" s="17"/>
      <c r="DO21" s="17"/>
      <c r="DP21" s="17"/>
      <c r="DQ21" s="17"/>
      <c r="DR21" s="17"/>
      <c r="DS21" s="17"/>
      <c r="DT21" s="17"/>
      <c r="DU21" s="17"/>
      <c r="DV21" s="17"/>
      <c r="DW21" s="17"/>
      <c r="DX21" s="17"/>
      <c r="DY21" s="17"/>
      <c r="DZ21" s="17"/>
      <c r="EA21" s="17"/>
      <c r="EB21" s="17"/>
      <c r="EC21" s="17"/>
      <c r="ED21" s="17"/>
      <c r="EE21" s="17"/>
      <c r="EF21" s="17"/>
      <c r="EG21" s="17"/>
      <c r="EH21" s="17"/>
      <c r="EI21" s="17"/>
      <c r="EJ21" s="17"/>
      <c r="EK21" s="17"/>
      <c r="EL21" s="17"/>
      <c r="EM21" s="17"/>
      <c r="EN21" s="17"/>
      <c r="EO21" s="17"/>
      <c r="EP21" s="17"/>
      <c r="EQ21" s="17"/>
      <c r="ER21" s="17"/>
      <c r="ES21" s="17"/>
      <c r="ET21" s="17"/>
      <c r="EU21" s="17"/>
      <c r="EV21" s="17"/>
      <c r="EW21" s="17"/>
      <c r="EX21" s="17"/>
      <c r="EY21" s="17"/>
      <c r="EZ21" s="17"/>
      <c r="FA21" s="17"/>
      <c r="FB21" s="17"/>
      <c r="FC21" s="17"/>
      <c r="FD21" s="17"/>
      <c r="FE21" s="17"/>
      <c r="FF21" s="17"/>
      <c r="FG21" s="17"/>
      <c r="FH21" s="17"/>
      <c r="FI21" s="17"/>
      <c r="FJ21" s="17"/>
      <c r="FK21" s="17"/>
      <c r="FL21" s="17"/>
      <c r="FM21" s="17"/>
      <c r="FN21" s="17"/>
      <c r="FO21" s="17"/>
      <c r="FP21" s="17"/>
      <c r="FQ21" s="17"/>
      <c r="FR21" s="17"/>
      <c r="FS21" s="17"/>
      <c r="FT21" s="17"/>
      <c r="FU21" s="17"/>
      <c r="FV21" s="17"/>
      <c r="FW21" s="17"/>
      <c r="FX21" s="17"/>
      <c r="FY21" s="17"/>
      <c r="FZ21" s="17"/>
      <c r="GA21" s="17"/>
      <c r="GB21" s="17"/>
      <c r="GC21" s="17"/>
      <c r="GD21" s="17"/>
      <c r="GE21" s="17"/>
      <c r="GF21" s="17"/>
      <c r="GG21" s="17"/>
      <c r="GH21" s="17"/>
      <c r="GI21" s="17"/>
      <c r="GJ21" s="17"/>
      <c r="GK21" s="17"/>
      <c r="GL21" s="17"/>
      <c r="GM21" s="17"/>
      <c r="GN21" s="17"/>
      <c r="GO21" s="17"/>
      <c r="GP21" s="17"/>
      <c r="GQ21" s="17"/>
      <c r="GR21" s="17"/>
      <c r="GS21" s="17"/>
      <c r="GT21" s="17"/>
      <c r="GU21" s="17"/>
      <c r="GV21" s="17"/>
      <c r="GW21" s="17"/>
      <c r="GX21" s="17"/>
      <c r="GY21" s="17"/>
      <c r="GZ21" s="17"/>
      <c r="HA21" s="17"/>
      <c r="HB21" s="17"/>
      <c r="HC21" s="17"/>
      <c r="HD21" s="17"/>
      <c r="HE21" s="17"/>
      <c r="HF21" s="17"/>
      <c r="HG21" s="17"/>
      <c r="HH21" s="17"/>
      <c r="HI21" s="17"/>
      <c r="HJ21" s="17"/>
      <c r="HK21" s="17"/>
      <c r="HL21" s="17"/>
      <c r="HM21" s="17"/>
      <c r="HN21" s="17"/>
      <c r="HO21" s="17"/>
      <c r="HP21" s="17"/>
      <c r="HQ21" s="17"/>
      <c r="HR21" s="17"/>
      <c r="HS21" s="17"/>
      <c r="HT21" s="17"/>
      <c r="HU21" s="17"/>
      <c r="HV21" s="17"/>
      <c r="HW21" s="17"/>
      <c r="HX21" s="17"/>
      <c r="HY21" s="17"/>
      <c r="HZ21" s="17"/>
      <c r="IA21" s="17"/>
      <c r="IB21" s="17"/>
      <c r="IC21" s="17"/>
      <c r="ID21" s="17"/>
      <c r="IE21" s="17"/>
      <c r="IF21" s="17"/>
      <c r="IG21" s="17"/>
      <c r="IH21" s="17"/>
      <c r="II21" s="17"/>
      <c r="IJ21" s="17"/>
      <c r="IK21" s="17"/>
      <c r="IL21" s="17"/>
      <c r="IM21" s="17"/>
      <c r="IN21" s="17"/>
      <c r="IO21" s="17"/>
      <c r="IP21" s="17"/>
      <c r="IQ21" s="17"/>
      <c r="IR21" s="17"/>
      <c r="IS21" s="17"/>
      <c r="IT21" s="17"/>
      <c r="IU21" s="17"/>
      <c r="IV21" s="17"/>
      <c r="IW21" s="17"/>
      <c r="IX21" s="17"/>
      <c r="IY21" s="17"/>
      <c r="IZ21" s="17"/>
      <c r="JA21" s="17"/>
      <c r="JB21" s="17"/>
      <c r="JC21" s="17"/>
      <c r="JD21" s="17"/>
      <c r="JE21" s="17"/>
      <c r="JF21" s="17"/>
      <c r="JG21" s="17"/>
      <c r="JH21" s="17"/>
      <c r="JI21" s="17"/>
      <c r="JJ21" s="17"/>
      <c r="JK21" s="17"/>
      <c r="JL21" s="17"/>
      <c r="JM21" s="17"/>
      <c r="JN21" s="17"/>
      <c r="JO21" s="17"/>
      <c r="JP21" s="17"/>
      <c r="JQ21" s="17"/>
      <c r="JR21" s="17"/>
      <c r="JS21" s="17"/>
      <c r="JT21" s="17"/>
      <c r="JU21" s="17"/>
      <c r="JV21" s="17"/>
      <c r="JW21" s="17"/>
      <c r="JX21" s="17"/>
      <c r="JY21" s="17"/>
      <c r="JZ21" s="17"/>
      <c r="KA21" s="17"/>
      <c r="KB21" s="17"/>
      <c r="KC21" s="17"/>
      <c r="KD21" s="17"/>
      <c r="KE21" s="17"/>
      <c r="KF21" s="17"/>
      <c r="KG21" s="17"/>
      <c r="KH21" s="17"/>
      <c r="KI21" s="17"/>
      <c r="KJ21" s="17"/>
      <c r="KK21" s="17"/>
      <c r="KL21" s="17"/>
      <c r="KM21" s="17"/>
      <c r="KN21" s="17"/>
      <c r="KO21" s="17"/>
      <c r="KP21" s="17"/>
      <c r="KQ21" s="17"/>
      <c r="KR21" s="17"/>
      <c r="KS21" s="17"/>
      <c r="KT21" s="17"/>
      <c r="KU21" s="17"/>
      <c r="KV21" s="17"/>
      <c r="KW21" s="17"/>
      <c r="KX21" s="17"/>
      <c r="KY21" s="17"/>
      <c r="KZ21" s="17"/>
      <c r="LA21" s="17"/>
      <c r="LB21" s="17"/>
      <c r="LC21" s="17"/>
      <c r="LD21" s="17"/>
      <c r="LE21" s="17"/>
      <c r="LF21" s="17"/>
      <c r="LG21" s="17"/>
      <c r="LH21" s="17"/>
      <c r="LI21" s="17"/>
      <c r="LJ21" s="17"/>
      <c r="LK21" s="17"/>
      <c r="LL21" s="17"/>
      <c r="LM21" s="17"/>
      <c r="LN21" s="17"/>
      <c r="LO21" s="17"/>
      <c r="LP21" s="17"/>
      <c r="LQ21" s="17"/>
      <c r="LR21" s="17"/>
      <c r="LS21" s="17"/>
      <c r="LT21" s="17"/>
      <c r="LU21" s="17"/>
      <c r="LV21" s="17"/>
      <c r="LW21" s="17"/>
      <c r="LX21" s="17"/>
      <c r="LY21" s="17"/>
      <c r="LZ21" s="17"/>
      <c r="MA21" s="17"/>
      <c r="MB21" s="17"/>
      <c r="MC21" s="17"/>
      <c r="MD21" s="17"/>
      <c r="ME21" s="17"/>
      <c r="MF21" s="17"/>
      <c r="MG21" s="17"/>
      <c r="MH21" s="17"/>
      <c r="MI21" s="17"/>
      <c r="MJ21" s="17"/>
      <c r="MK21" s="17"/>
      <c r="ML21" s="17"/>
      <c r="MM21" s="17"/>
      <c r="MN21" s="17"/>
      <c r="MO21" s="17"/>
      <c r="MP21" s="17"/>
      <c r="MQ21" s="17"/>
      <c r="MR21" s="17"/>
      <c r="MS21" s="17"/>
      <c r="MT21" s="17"/>
      <c r="MU21" s="17"/>
      <c r="MV21" s="17"/>
      <c r="MW21" s="17"/>
      <c r="MX21" s="17"/>
      <c r="MY21" s="17"/>
      <c r="MZ21" s="17"/>
      <c r="NA21" s="17"/>
      <c r="NB21" s="17"/>
      <c r="NC21" s="17"/>
      <c r="ND21" s="17"/>
      <c r="NE21" s="17"/>
      <c r="NF21" s="17"/>
      <c r="NG21" s="17"/>
      <c r="NH21" s="17"/>
      <c r="NI21" s="17"/>
      <c r="NJ21" s="17"/>
      <c r="NK21" s="17"/>
      <c r="NL21" s="17"/>
      <c r="NM21" s="17"/>
      <c r="NN21" s="17"/>
      <c r="NO21" s="17"/>
      <c r="NP21" s="17"/>
      <c r="NQ21" s="17"/>
      <c r="NR21" s="17"/>
      <c r="NS21" s="17"/>
      <c r="NT21" s="17"/>
    </row>
    <row r="22" spans="1:384" customFormat="1" ht="35.25" customHeight="1" thickBot="1">
      <c r="A22" s="17"/>
      <c r="B22" s="86" t="s">
        <v>149</v>
      </c>
      <c r="C22" s="87"/>
      <c r="D22" s="87"/>
      <c r="E22" s="87"/>
      <c r="F22" s="85" t="e">
        <f t="shared" ref="F22:F23" si="9">E22/C22</f>
        <v>#DIV/0!</v>
      </c>
      <c r="G22" s="85" t="e">
        <f t="shared" ref="G22:G23" si="10">E22/D22</f>
        <v>#DIV/0!</v>
      </c>
      <c r="H22" s="90"/>
      <c r="I22" s="90"/>
      <c r="J22" s="85" t="e">
        <f t="shared" ref="J22" si="11">I22/H22</f>
        <v>#DIV/0!</v>
      </c>
      <c r="K22" s="146" t="e">
        <f t="shared" si="4"/>
        <v>#DIV/0!</v>
      </c>
      <c r="L22" s="147" t="e">
        <f t="shared" si="5"/>
        <v>#DIV/0!</v>
      </c>
      <c r="M22" s="17"/>
      <c r="N22" s="17"/>
      <c r="O22" s="17"/>
      <c r="P22" s="17"/>
      <c r="Q22" s="17"/>
      <c r="R22" s="17"/>
      <c r="S22" s="17"/>
      <c r="T22" s="17"/>
      <c r="U22" s="17"/>
      <c r="V22" s="17"/>
      <c r="W22" s="17"/>
      <c r="X22" s="17"/>
      <c r="Y22" s="17"/>
      <c r="Z22" s="17"/>
      <c r="AA22" s="17"/>
      <c r="AB22" s="17"/>
      <c r="AC22" s="17"/>
      <c r="AD22" s="17"/>
      <c r="AE22" s="17"/>
      <c r="AF22" s="17"/>
      <c r="AG22" s="17"/>
      <c r="AH22" s="17"/>
      <c r="AI22" s="17"/>
      <c r="AJ22" s="17"/>
      <c r="AK22" s="17"/>
      <c r="AL22" s="17"/>
      <c r="AM22" s="17"/>
      <c r="AN22" s="17"/>
      <c r="AO22" s="17"/>
      <c r="AP22" s="17"/>
      <c r="AQ22" s="17"/>
      <c r="AR22" s="17"/>
      <c r="AS22" s="17"/>
      <c r="AT22" s="17"/>
      <c r="AU22" s="17"/>
      <c r="AV22" s="17"/>
      <c r="AW22" s="17"/>
      <c r="AX22" s="17"/>
      <c r="AY22" s="17"/>
      <c r="AZ22" s="17"/>
      <c r="BA22" s="17"/>
      <c r="BB22" s="17"/>
      <c r="BC22" s="17"/>
      <c r="BD22" s="17"/>
      <c r="BE22" s="17"/>
      <c r="BF22" s="17"/>
      <c r="BG22" s="17"/>
      <c r="BH22" s="17"/>
      <c r="BI22" s="17"/>
      <c r="BJ22" s="17"/>
      <c r="BK22" s="17"/>
      <c r="BL22" s="17"/>
      <c r="BM22" s="17"/>
      <c r="BN22" s="17"/>
      <c r="BO22" s="17"/>
      <c r="BP22" s="17"/>
      <c r="BQ22" s="17"/>
      <c r="BR22" s="17"/>
      <c r="BS22" s="17"/>
      <c r="BT22" s="17"/>
      <c r="BU22" s="17"/>
      <c r="BV22" s="17"/>
      <c r="BW22" s="17"/>
      <c r="BX22" s="17"/>
      <c r="BY22" s="17"/>
      <c r="BZ22" s="17"/>
      <c r="CA22" s="17"/>
      <c r="CB22" s="17"/>
      <c r="CC22" s="17"/>
      <c r="CD22" s="17"/>
      <c r="CE22" s="17"/>
      <c r="CF22" s="17"/>
      <c r="CG22" s="17"/>
      <c r="CH22" s="17"/>
      <c r="CI22" s="17"/>
      <c r="CJ22" s="17"/>
      <c r="CK22" s="17"/>
      <c r="CL22" s="17"/>
      <c r="CM22" s="17"/>
      <c r="CN22" s="17"/>
      <c r="CO22" s="17"/>
      <c r="CP22" s="17"/>
      <c r="CQ22" s="17"/>
      <c r="CR22" s="17"/>
      <c r="CS22" s="17"/>
      <c r="CT22" s="17"/>
      <c r="CU22" s="17"/>
      <c r="CV22" s="17"/>
      <c r="CW22" s="17"/>
      <c r="CX22" s="17"/>
      <c r="CY22" s="17"/>
      <c r="CZ22" s="17"/>
      <c r="DA22" s="17"/>
      <c r="DB22" s="17"/>
      <c r="DC22" s="17"/>
      <c r="DD22" s="17"/>
      <c r="DE22" s="17"/>
      <c r="DF22" s="17"/>
      <c r="DG22" s="17"/>
      <c r="DH22" s="17"/>
      <c r="DI22" s="17"/>
      <c r="DJ22" s="17"/>
      <c r="DK22" s="17"/>
      <c r="DL22" s="17"/>
      <c r="DM22" s="17"/>
      <c r="DN22" s="17"/>
      <c r="DO22" s="17"/>
      <c r="DP22" s="17"/>
      <c r="DQ22" s="17"/>
      <c r="DR22" s="17"/>
      <c r="DS22" s="17"/>
      <c r="DT22" s="17"/>
      <c r="DU22" s="17"/>
      <c r="DV22" s="17"/>
      <c r="DW22" s="17"/>
      <c r="DX22" s="17"/>
      <c r="DY22" s="17"/>
      <c r="DZ22" s="17"/>
      <c r="EA22" s="17"/>
      <c r="EB22" s="17"/>
      <c r="EC22" s="17"/>
      <c r="ED22" s="17"/>
      <c r="EE22" s="17"/>
      <c r="EF22" s="17"/>
      <c r="EG22" s="17"/>
      <c r="EH22" s="17"/>
      <c r="EI22" s="17"/>
      <c r="EJ22" s="17"/>
      <c r="EK22" s="17"/>
      <c r="EL22" s="17"/>
      <c r="EM22" s="17"/>
      <c r="EN22" s="17"/>
      <c r="EO22" s="17"/>
      <c r="EP22" s="17"/>
      <c r="EQ22" s="17"/>
      <c r="ER22" s="17"/>
      <c r="ES22" s="17"/>
      <c r="ET22" s="17"/>
      <c r="EU22" s="17"/>
      <c r="EV22" s="17"/>
      <c r="EW22" s="17"/>
      <c r="EX22" s="17"/>
      <c r="EY22" s="17"/>
      <c r="EZ22" s="17"/>
      <c r="FA22" s="17"/>
      <c r="FB22" s="17"/>
      <c r="FC22" s="17"/>
      <c r="FD22" s="17"/>
      <c r="FE22" s="17"/>
      <c r="FF22" s="17"/>
      <c r="FG22" s="17"/>
      <c r="FH22" s="17"/>
      <c r="FI22" s="17"/>
      <c r="FJ22" s="17"/>
      <c r="FK22" s="17"/>
      <c r="FL22" s="17"/>
      <c r="FM22" s="17"/>
      <c r="FN22" s="17"/>
      <c r="FO22" s="17"/>
      <c r="FP22" s="17"/>
      <c r="FQ22" s="17"/>
      <c r="FR22" s="17"/>
      <c r="FS22" s="17"/>
      <c r="FT22" s="17"/>
      <c r="FU22" s="17"/>
      <c r="FV22" s="17"/>
      <c r="FW22" s="17"/>
      <c r="FX22" s="17"/>
      <c r="FY22" s="17"/>
      <c r="FZ22" s="17"/>
      <c r="GA22" s="17"/>
      <c r="GB22" s="17"/>
      <c r="GC22" s="17"/>
      <c r="GD22" s="17"/>
      <c r="GE22" s="17"/>
      <c r="GF22" s="17"/>
      <c r="GG22" s="17"/>
      <c r="GH22" s="17"/>
      <c r="GI22" s="17"/>
      <c r="GJ22" s="17"/>
      <c r="GK22" s="17"/>
      <c r="GL22" s="17"/>
      <c r="GM22" s="17"/>
      <c r="GN22" s="17"/>
      <c r="GO22" s="17"/>
      <c r="GP22" s="17"/>
      <c r="GQ22" s="17"/>
      <c r="GR22" s="17"/>
      <c r="GS22" s="17"/>
      <c r="GT22" s="17"/>
      <c r="GU22" s="17"/>
      <c r="GV22" s="17"/>
      <c r="GW22" s="17"/>
      <c r="GX22" s="17"/>
      <c r="GY22" s="17"/>
      <c r="GZ22" s="17"/>
      <c r="HA22" s="17"/>
      <c r="HB22" s="17"/>
      <c r="HC22" s="17"/>
      <c r="HD22" s="17"/>
      <c r="HE22" s="17"/>
      <c r="HF22" s="17"/>
      <c r="HG22" s="17"/>
      <c r="HH22" s="17"/>
      <c r="HI22" s="17"/>
      <c r="HJ22" s="17"/>
      <c r="HK22" s="17"/>
      <c r="HL22" s="17"/>
      <c r="HM22" s="17"/>
      <c r="HN22" s="17"/>
      <c r="HO22" s="17"/>
      <c r="HP22" s="17"/>
      <c r="HQ22" s="17"/>
      <c r="HR22" s="17"/>
      <c r="HS22" s="17"/>
      <c r="HT22" s="17"/>
      <c r="HU22" s="17"/>
      <c r="HV22" s="17"/>
      <c r="HW22" s="17"/>
      <c r="HX22" s="17"/>
      <c r="HY22" s="17"/>
      <c r="HZ22" s="17"/>
      <c r="IA22" s="17"/>
      <c r="IB22" s="17"/>
      <c r="IC22" s="17"/>
      <c r="ID22" s="17"/>
      <c r="IE22" s="17"/>
      <c r="IF22" s="17"/>
      <c r="IG22" s="17"/>
      <c r="IH22" s="17"/>
      <c r="II22" s="17"/>
      <c r="IJ22" s="17"/>
      <c r="IK22" s="17"/>
      <c r="IL22" s="17"/>
      <c r="IM22" s="17"/>
      <c r="IN22" s="17"/>
      <c r="IO22" s="17"/>
      <c r="IP22" s="17"/>
      <c r="IQ22" s="17"/>
      <c r="IR22" s="17"/>
      <c r="IS22" s="17"/>
      <c r="IT22" s="17"/>
      <c r="IU22" s="17"/>
      <c r="IV22" s="17"/>
      <c r="IW22" s="17"/>
      <c r="IX22" s="17"/>
      <c r="IY22" s="17"/>
      <c r="IZ22" s="17"/>
      <c r="JA22" s="17"/>
      <c r="JB22" s="17"/>
      <c r="JC22" s="17"/>
      <c r="JD22" s="17"/>
      <c r="JE22" s="17"/>
      <c r="JF22" s="17"/>
      <c r="JG22" s="17"/>
      <c r="JH22" s="17"/>
      <c r="JI22" s="17"/>
      <c r="JJ22" s="17"/>
      <c r="JK22" s="17"/>
      <c r="JL22" s="17"/>
      <c r="JM22" s="17"/>
      <c r="JN22" s="17"/>
      <c r="JO22" s="17"/>
      <c r="JP22" s="17"/>
      <c r="JQ22" s="17"/>
      <c r="JR22" s="17"/>
      <c r="JS22" s="17"/>
      <c r="JT22" s="17"/>
      <c r="JU22" s="17"/>
      <c r="JV22" s="17"/>
      <c r="JW22" s="17"/>
      <c r="JX22" s="17"/>
      <c r="JY22" s="17"/>
      <c r="JZ22" s="17"/>
      <c r="KA22" s="17"/>
      <c r="KB22" s="17"/>
      <c r="KC22" s="17"/>
      <c r="KD22" s="17"/>
      <c r="KE22" s="17"/>
      <c r="KF22" s="17"/>
      <c r="KG22" s="17"/>
      <c r="KH22" s="17"/>
      <c r="KI22" s="17"/>
      <c r="KJ22" s="17"/>
      <c r="KK22" s="17"/>
      <c r="KL22" s="17"/>
      <c r="KM22" s="17"/>
      <c r="KN22" s="17"/>
      <c r="KO22" s="17"/>
      <c r="KP22" s="17"/>
      <c r="KQ22" s="17"/>
      <c r="KR22" s="17"/>
      <c r="KS22" s="17"/>
      <c r="KT22" s="17"/>
      <c r="KU22" s="17"/>
      <c r="KV22" s="17"/>
      <c r="KW22" s="17"/>
      <c r="KX22" s="17"/>
      <c r="KY22" s="17"/>
      <c r="KZ22" s="17"/>
      <c r="LA22" s="17"/>
      <c r="LB22" s="17"/>
      <c r="LC22" s="17"/>
      <c r="LD22" s="17"/>
      <c r="LE22" s="17"/>
      <c r="LF22" s="17"/>
      <c r="LG22" s="17"/>
      <c r="LH22" s="17"/>
      <c r="LI22" s="17"/>
      <c r="LJ22" s="17"/>
      <c r="LK22" s="17"/>
      <c r="LL22" s="17"/>
      <c r="LM22" s="17"/>
      <c r="LN22" s="17"/>
      <c r="LO22" s="17"/>
      <c r="LP22" s="17"/>
      <c r="LQ22" s="17"/>
      <c r="LR22" s="17"/>
      <c r="LS22" s="17"/>
      <c r="LT22" s="17"/>
      <c r="LU22" s="17"/>
      <c r="LV22" s="17"/>
      <c r="LW22" s="17"/>
      <c r="LX22" s="17"/>
      <c r="LY22" s="17"/>
      <c r="LZ22" s="17"/>
      <c r="MA22" s="17"/>
      <c r="MB22" s="17"/>
      <c r="MC22" s="17"/>
      <c r="MD22" s="17"/>
      <c r="ME22" s="17"/>
      <c r="MF22" s="17"/>
      <c r="MG22" s="17"/>
      <c r="MH22" s="17"/>
      <c r="MI22" s="17"/>
      <c r="MJ22" s="17"/>
      <c r="MK22" s="17"/>
      <c r="ML22" s="17"/>
      <c r="MM22" s="17"/>
      <c r="MN22" s="17"/>
      <c r="MO22" s="17"/>
      <c r="MP22" s="17"/>
      <c r="MQ22" s="17"/>
      <c r="MR22" s="17"/>
      <c r="MS22" s="17"/>
      <c r="MT22" s="17"/>
      <c r="MU22" s="17"/>
      <c r="MV22" s="17"/>
      <c r="MW22" s="17"/>
      <c r="MX22" s="17"/>
      <c r="MY22" s="17"/>
      <c r="MZ22" s="17"/>
      <c r="NA22" s="17"/>
      <c r="NB22" s="17"/>
      <c r="NC22" s="17"/>
      <c r="ND22" s="17"/>
      <c r="NE22" s="17"/>
      <c r="NF22" s="17"/>
      <c r="NG22" s="17"/>
      <c r="NH22" s="17"/>
      <c r="NI22" s="17"/>
      <c r="NJ22" s="17"/>
      <c r="NK22" s="17"/>
      <c r="NL22" s="17"/>
      <c r="NM22" s="17"/>
      <c r="NN22" s="17"/>
      <c r="NO22" s="17"/>
      <c r="NP22" s="17"/>
      <c r="NQ22" s="17"/>
      <c r="NR22" s="17"/>
      <c r="NS22" s="17"/>
      <c r="NT22" s="17"/>
    </row>
    <row r="23" spans="1:384" customFormat="1" ht="43.15" customHeight="1" thickBot="1">
      <c r="A23" s="17"/>
      <c r="B23" s="159" t="s">
        <v>5</v>
      </c>
      <c r="C23" s="114">
        <f>C20+C17+C14</f>
        <v>0</v>
      </c>
      <c r="D23" s="114">
        <f>D20+D17+D14</f>
        <v>0</v>
      </c>
      <c r="E23" s="114">
        <f>E20+E17+E14</f>
        <v>0</v>
      </c>
      <c r="F23" s="115" t="e">
        <f t="shared" si="9"/>
        <v>#DIV/0!</v>
      </c>
      <c r="G23" s="115" t="e">
        <f t="shared" si="10"/>
        <v>#DIV/0!</v>
      </c>
      <c r="H23" s="117">
        <f>H20+H17+H14</f>
        <v>0</v>
      </c>
      <c r="I23" s="117">
        <f>I20+I17+I14</f>
        <v>0</v>
      </c>
      <c r="J23" s="116" t="e">
        <f>I23/H23</f>
        <v>#DIV/0!</v>
      </c>
      <c r="K23" s="114"/>
      <c r="L23" s="114"/>
      <c r="M23" s="17"/>
      <c r="N23" s="17"/>
      <c r="O23" s="17"/>
      <c r="P23" s="17"/>
      <c r="Q23" s="17"/>
      <c r="R23" s="17"/>
      <c r="S23" s="17"/>
      <c r="T23" s="17"/>
      <c r="U23" s="17"/>
      <c r="V23" s="17"/>
      <c r="W23" s="17"/>
      <c r="X23" s="17"/>
      <c r="Y23" s="17"/>
      <c r="Z23" s="17"/>
      <c r="AA23" s="17"/>
      <c r="AB23" s="17"/>
      <c r="AC23" s="17"/>
      <c r="AD23" s="17"/>
      <c r="AE23" s="17"/>
      <c r="AF23" s="17"/>
      <c r="AG23" s="17"/>
      <c r="AH23" s="17"/>
      <c r="AI23" s="17"/>
      <c r="AJ23" s="17"/>
      <c r="AK23" s="17"/>
      <c r="AL23" s="17"/>
      <c r="AM23" s="17"/>
      <c r="AN23" s="17"/>
      <c r="AO23" s="17"/>
      <c r="AP23" s="17"/>
      <c r="AQ23" s="17"/>
      <c r="AR23" s="17"/>
      <c r="AS23" s="17"/>
      <c r="AT23" s="17"/>
      <c r="AU23" s="17"/>
      <c r="AV23" s="17"/>
      <c r="AW23" s="17"/>
      <c r="AX23" s="17"/>
      <c r="AY23" s="17"/>
      <c r="AZ23" s="17"/>
      <c r="BA23" s="17"/>
      <c r="BB23" s="17"/>
      <c r="BC23" s="17"/>
      <c r="BD23" s="17"/>
      <c r="BE23" s="17"/>
      <c r="BF23" s="17"/>
      <c r="BG23" s="17"/>
      <c r="BH23" s="17"/>
      <c r="BI23" s="17"/>
      <c r="BJ23" s="17"/>
      <c r="BK23" s="17"/>
      <c r="BL23" s="17"/>
      <c r="BM23" s="17"/>
      <c r="BN23" s="17"/>
      <c r="BO23" s="17"/>
      <c r="BP23" s="17"/>
      <c r="BQ23" s="17"/>
      <c r="BR23" s="17"/>
      <c r="BS23" s="17"/>
      <c r="BT23" s="17"/>
      <c r="BU23" s="17"/>
      <c r="BV23" s="17"/>
      <c r="BW23" s="17"/>
      <c r="BX23" s="17"/>
      <c r="BY23" s="17"/>
      <c r="BZ23" s="17"/>
      <c r="CA23" s="17"/>
      <c r="CB23" s="17"/>
      <c r="CC23" s="17"/>
      <c r="CD23" s="17"/>
      <c r="CE23" s="17"/>
      <c r="CF23" s="17"/>
      <c r="CG23" s="17"/>
      <c r="CH23" s="17"/>
      <c r="CI23" s="17"/>
      <c r="CJ23" s="17"/>
      <c r="CK23" s="17"/>
      <c r="CL23" s="17"/>
      <c r="CM23" s="17"/>
      <c r="CN23" s="17"/>
      <c r="CO23" s="17"/>
      <c r="CP23" s="17"/>
      <c r="CQ23" s="17"/>
      <c r="CR23" s="17"/>
      <c r="CS23" s="17"/>
      <c r="CT23" s="17"/>
      <c r="CU23" s="17"/>
      <c r="CV23" s="17"/>
      <c r="CW23" s="17"/>
      <c r="CX23" s="17"/>
      <c r="CY23" s="17"/>
      <c r="CZ23" s="17"/>
      <c r="DA23" s="17"/>
      <c r="DB23" s="17"/>
      <c r="DC23" s="17"/>
      <c r="DD23" s="17"/>
      <c r="DE23" s="17"/>
      <c r="DF23" s="17"/>
      <c r="DG23" s="17"/>
      <c r="DH23" s="17"/>
      <c r="DI23" s="17"/>
      <c r="DJ23" s="17"/>
      <c r="DK23" s="17"/>
      <c r="DL23" s="17"/>
      <c r="DM23" s="17"/>
      <c r="DN23" s="17"/>
      <c r="DO23" s="17"/>
      <c r="DP23" s="17"/>
      <c r="DQ23" s="17"/>
      <c r="DR23" s="17"/>
      <c r="DS23" s="17"/>
      <c r="DT23" s="17"/>
      <c r="DU23" s="17"/>
      <c r="DV23" s="17"/>
      <c r="DW23" s="17"/>
      <c r="DX23" s="17"/>
      <c r="DY23" s="17"/>
      <c r="DZ23" s="17"/>
      <c r="EA23" s="17"/>
      <c r="EB23" s="17"/>
      <c r="EC23" s="17"/>
      <c r="ED23" s="17"/>
      <c r="EE23" s="17"/>
      <c r="EF23" s="17"/>
      <c r="EG23" s="17"/>
      <c r="EH23" s="17"/>
      <c r="EI23" s="17"/>
      <c r="EJ23" s="17"/>
      <c r="EK23" s="17"/>
      <c r="EL23" s="17"/>
      <c r="EM23" s="17"/>
      <c r="EN23" s="17"/>
      <c r="EO23" s="17"/>
      <c r="EP23" s="17"/>
      <c r="EQ23" s="17"/>
      <c r="ER23" s="17"/>
      <c r="ES23" s="17"/>
      <c r="ET23" s="17"/>
      <c r="EU23" s="17"/>
      <c r="EV23" s="17"/>
      <c r="EW23" s="17"/>
      <c r="EX23" s="17"/>
      <c r="EY23" s="17"/>
      <c r="EZ23" s="17"/>
      <c r="FA23" s="17"/>
      <c r="FB23" s="17"/>
      <c r="FC23" s="17"/>
      <c r="FD23" s="17"/>
      <c r="FE23" s="17"/>
      <c r="FF23" s="17"/>
      <c r="FG23" s="17"/>
      <c r="FH23" s="17"/>
      <c r="FI23" s="17"/>
      <c r="FJ23" s="17"/>
      <c r="FK23" s="17"/>
      <c r="FL23" s="17"/>
      <c r="FM23" s="17"/>
      <c r="FN23" s="17"/>
      <c r="FO23" s="17"/>
      <c r="FP23" s="17"/>
      <c r="FQ23" s="17"/>
      <c r="FR23" s="17"/>
      <c r="FS23" s="17"/>
      <c r="FT23" s="17"/>
      <c r="FU23" s="17"/>
      <c r="FV23" s="17"/>
      <c r="FW23" s="17"/>
      <c r="FX23" s="17"/>
      <c r="FY23" s="17"/>
      <c r="FZ23" s="17"/>
      <c r="GA23" s="17"/>
      <c r="GB23" s="17"/>
      <c r="GC23" s="17"/>
      <c r="GD23" s="17"/>
      <c r="GE23" s="17"/>
      <c r="GF23" s="17"/>
      <c r="GG23" s="17"/>
      <c r="GH23" s="17"/>
      <c r="GI23" s="17"/>
      <c r="GJ23" s="17"/>
      <c r="GK23" s="17"/>
      <c r="GL23" s="17"/>
      <c r="GM23" s="17"/>
      <c r="GN23" s="17"/>
      <c r="GO23" s="17"/>
      <c r="GP23" s="17"/>
      <c r="GQ23" s="17"/>
      <c r="GR23" s="17"/>
      <c r="GS23" s="17"/>
      <c r="GT23" s="17"/>
      <c r="GU23" s="17"/>
      <c r="GV23" s="17"/>
      <c r="GW23" s="17"/>
      <c r="GX23" s="17"/>
      <c r="GY23" s="17"/>
      <c r="GZ23" s="17"/>
      <c r="HA23" s="17"/>
      <c r="HB23" s="17"/>
      <c r="HC23" s="17"/>
      <c r="HD23" s="17"/>
      <c r="HE23" s="17"/>
      <c r="HF23" s="17"/>
      <c r="HG23" s="17"/>
      <c r="HH23" s="17"/>
      <c r="HI23" s="17"/>
      <c r="HJ23" s="17"/>
      <c r="HK23" s="17"/>
      <c r="HL23" s="17"/>
      <c r="HM23" s="17"/>
      <c r="HN23" s="17"/>
      <c r="HO23" s="17"/>
      <c r="HP23" s="17"/>
      <c r="HQ23" s="17"/>
      <c r="HR23" s="17"/>
      <c r="HS23" s="17"/>
      <c r="HT23" s="17"/>
      <c r="HU23" s="17"/>
      <c r="HV23" s="17"/>
      <c r="HW23" s="17"/>
      <c r="HX23" s="17"/>
      <c r="HY23" s="17"/>
      <c r="HZ23" s="17"/>
      <c r="IA23" s="17"/>
      <c r="IB23" s="17"/>
      <c r="IC23" s="17"/>
      <c r="ID23" s="17"/>
      <c r="IE23" s="17"/>
      <c r="IF23" s="17"/>
      <c r="IG23" s="17"/>
      <c r="IH23" s="17"/>
      <c r="II23" s="17"/>
      <c r="IJ23" s="17"/>
      <c r="IK23" s="17"/>
      <c r="IL23" s="17"/>
      <c r="IM23" s="17"/>
      <c r="IN23" s="17"/>
      <c r="IO23" s="17"/>
      <c r="IP23" s="17"/>
      <c r="IQ23" s="17"/>
      <c r="IR23" s="17"/>
      <c r="IS23" s="17"/>
      <c r="IT23" s="17"/>
      <c r="IU23" s="17"/>
      <c r="IV23" s="17"/>
      <c r="IW23" s="17"/>
      <c r="IX23" s="17"/>
      <c r="IY23" s="17"/>
      <c r="IZ23" s="17"/>
      <c r="JA23" s="17"/>
      <c r="JB23" s="17"/>
      <c r="JC23" s="17"/>
      <c r="JD23" s="17"/>
      <c r="JE23" s="17"/>
      <c r="JF23" s="17"/>
      <c r="JG23" s="17"/>
      <c r="JH23" s="17"/>
      <c r="JI23" s="17"/>
      <c r="JJ23" s="17"/>
      <c r="JK23" s="17"/>
      <c r="JL23" s="17"/>
      <c r="JM23" s="17"/>
      <c r="JN23" s="17"/>
      <c r="JO23" s="17"/>
      <c r="JP23" s="17"/>
      <c r="JQ23" s="17"/>
      <c r="JR23" s="17"/>
      <c r="JS23" s="17"/>
      <c r="JT23" s="17"/>
      <c r="JU23" s="17"/>
      <c r="JV23" s="17"/>
      <c r="JW23" s="17"/>
      <c r="JX23" s="17"/>
      <c r="JY23" s="17"/>
      <c r="JZ23" s="17"/>
      <c r="KA23" s="17"/>
      <c r="KB23" s="17"/>
      <c r="KC23" s="17"/>
      <c r="KD23" s="17"/>
      <c r="KE23" s="17"/>
      <c r="KF23" s="17"/>
      <c r="KG23" s="17"/>
      <c r="KH23" s="17"/>
      <c r="KI23" s="17"/>
      <c r="KJ23" s="17"/>
      <c r="KK23" s="17"/>
      <c r="KL23" s="17"/>
      <c r="KM23" s="17"/>
      <c r="KN23" s="17"/>
      <c r="KO23" s="17"/>
      <c r="KP23" s="17"/>
      <c r="KQ23" s="17"/>
      <c r="KR23" s="17"/>
      <c r="KS23" s="17"/>
      <c r="KT23" s="17"/>
      <c r="KU23" s="17"/>
      <c r="KV23" s="17"/>
      <c r="KW23" s="17"/>
      <c r="KX23" s="17"/>
      <c r="KY23" s="17"/>
      <c r="KZ23" s="17"/>
      <c r="LA23" s="17"/>
      <c r="LB23" s="17"/>
      <c r="LC23" s="17"/>
      <c r="LD23" s="17"/>
      <c r="LE23" s="17"/>
      <c r="LF23" s="17"/>
      <c r="LG23" s="17"/>
      <c r="LH23" s="17"/>
      <c r="LI23" s="17"/>
      <c r="LJ23" s="17"/>
      <c r="LK23" s="17"/>
      <c r="LL23" s="17"/>
      <c r="LM23" s="17"/>
      <c r="LN23" s="17"/>
      <c r="LO23" s="17"/>
      <c r="LP23" s="17"/>
      <c r="LQ23" s="17"/>
      <c r="LR23" s="17"/>
      <c r="LS23" s="17"/>
      <c r="LT23" s="17"/>
      <c r="LU23" s="17"/>
      <c r="LV23" s="17"/>
      <c r="LW23" s="17"/>
      <c r="LX23" s="17"/>
      <c r="LY23" s="17"/>
      <c r="LZ23" s="17"/>
      <c r="MA23" s="17"/>
      <c r="MB23" s="17"/>
      <c r="MC23" s="17"/>
      <c r="MD23" s="17"/>
      <c r="ME23" s="17"/>
      <c r="MF23" s="17"/>
      <c r="MG23" s="17"/>
      <c r="MH23" s="17"/>
      <c r="MI23" s="17"/>
      <c r="MJ23" s="17"/>
      <c r="MK23" s="17"/>
      <c r="ML23" s="17"/>
      <c r="MM23" s="17"/>
      <c r="MN23" s="17"/>
      <c r="MO23" s="17"/>
      <c r="MP23" s="17"/>
      <c r="MQ23" s="17"/>
      <c r="MR23" s="17"/>
      <c r="MS23" s="17"/>
      <c r="MT23" s="17"/>
      <c r="MU23" s="17"/>
      <c r="MV23" s="17"/>
      <c r="MW23" s="17"/>
      <c r="MX23" s="17"/>
      <c r="MY23" s="17"/>
      <c r="MZ23" s="17"/>
      <c r="NA23" s="17"/>
      <c r="NB23" s="17"/>
      <c r="NC23" s="17"/>
      <c r="ND23" s="17"/>
      <c r="NE23" s="17"/>
      <c r="NF23" s="17"/>
      <c r="NG23" s="17"/>
      <c r="NH23" s="17"/>
      <c r="NI23" s="17"/>
      <c r="NJ23" s="17"/>
      <c r="NK23" s="17"/>
      <c r="NL23" s="17"/>
      <c r="NM23" s="17"/>
      <c r="NN23" s="17"/>
      <c r="NO23" s="17"/>
      <c r="NP23" s="17"/>
      <c r="NQ23" s="17"/>
      <c r="NR23" s="17"/>
      <c r="NS23" s="17"/>
      <c r="NT23" s="17"/>
    </row>
    <row r="24" spans="1:384" customFormat="1" ht="26.25" customHeight="1" thickBot="1">
      <c r="A24" s="17"/>
      <c r="B24" s="26" t="s">
        <v>127</v>
      </c>
      <c r="C24" s="27"/>
      <c r="D24" s="27"/>
      <c r="E24" s="27"/>
      <c r="F24" s="91"/>
      <c r="G24" s="25" t="s">
        <v>6</v>
      </c>
      <c r="H24" s="25"/>
      <c r="I24" s="25"/>
      <c r="J24" s="29"/>
      <c r="K24" s="29"/>
      <c r="L24" s="29"/>
      <c r="M24" s="17"/>
      <c r="N24" s="17"/>
      <c r="O24" s="17"/>
      <c r="P24" s="17"/>
      <c r="Q24" s="17"/>
      <c r="R24" s="17"/>
      <c r="S24" s="17"/>
      <c r="T24" s="17"/>
      <c r="U24" s="17"/>
      <c r="V24" s="17"/>
      <c r="W24" s="17"/>
      <c r="X24" s="17"/>
      <c r="Y24" s="17"/>
      <c r="Z24" s="17"/>
      <c r="AA24" s="17"/>
      <c r="AB24" s="17"/>
      <c r="AC24" s="17"/>
      <c r="AD24" s="17"/>
      <c r="AE24" s="17"/>
      <c r="AF24" s="17"/>
      <c r="AG24" s="17"/>
      <c r="AH24" s="17"/>
      <c r="AI24" s="17"/>
      <c r="AJ24" s="17"/>
      <c r="AK24" s="17"/>
      <c r="AL24" s="17"/>
      <c r="AM24" s="17"/>
      <c r="AN24" s="17"/>
      <c r="AO24" s="17"/>
      <c r="AP24" s="17"/>
      <c r="AQ24" s="17"/>
      <c r="AR24" s="17"/>
      <c r="AS24" s="17"/>
      <c r="AT24" s="17"/>
      <c r="AU24" s="17"/>
      <c r="AV24" s="17"/>
      <c r="AW24" s="17"/>
      <c r="AX24" s="17"/>
      <c r="AY24" s="17"/>
      <c r="AZ24" s="17"/>
      <c r="BA24" s="17"/>
      <c r="BB24" s="17"/>
      <c r="BC24" s="17"/>
      <c r="BD24" s="17"/>
      <c r="BE24" s="17"/>
      <c r="BF24" s="17"/>
      <c r="BG24" s="17"/>
      <c r="BH24" s="17"/>
      <c r="BI24" s="17"/>
      <c r="BJ24" s="17"/>
      <c r="BK24" s="17"/>
      <c r="BL24" s="17"/>
      <c r="BM24" s="17"/>
      <c r="BN24" s="17"/>
      <c r="BO24" s="17"/>
      <c r="BP24" s="17"/>
      <c r="BQ24" s="17"/>
      <c r="BR24" s="17"/>
      <c r="BS24" s="17"/>
      <c r="BT24" s="17"/>
      <c r="BU24" s="17"/>
      <c r="BV24" s="17"/>
      <c r="BW24" s="17"/>
      <c r="BX24" s="17"/>
      <c r="BY24" s="17"/>
      <c r="BZ24" s="17"/>
      <c r="CA24" s="17"/>
      <c r="CB24" s="17"/>
      <c r="CC24" s="17"/>
      <c r="CD24" s="17"/>
      <c r="CE24" s="17"/>
      <c r="CF24" s="17"/>
      <c r="CG24" s="17"/>
      <c r="CH24" s="17"/>
      <c r="CI24" s="17"/>
      <c r="CJ24" s="17"/>
      <c r="CK24" s="17"/>
      <c r="CL24" s="17"/>
      <c r="CM24" s="17"/>
      <c r="CN24" s="17"/>
      <c r="CO24" s="17"/>
      <c r="CP24" s="17"/>
      <c r="CQ24" s="17"/>
      <c r="CR24" s="17"/>
      <c r="CS24" s="17"/>
      <c r="CT24" s="17"/>
      <c r="CU24" s="17"/>
      <c r="CV24" s="17"/>
      <c r="CW24" s="17"/>
      <c r="CX24" s="17"/>
      <c r="CY24" s="17"/>
      <c r="CZ24" s="17"/>
      <c r="DA24" s="17"/>
      <c r="DB24" s="17"/>
      <c r="DC24" s="17"/>
      <c r="DD24" s="17"/>
      <c r="DE24" s="17"/>
      <c r="DF24" s="17"/>
      <c r="DG24" s="17"/>
      <c r="DH24" s="17"/>
      <c r="DI24" s="17"/>
      <c r="DJ24" s="17"/>
      <c r="DK24" s="17"/>
      <c r="DL24" s="17"/>
      <c r="DM24" s="17"/>
      <c r="DN24" s="17"/>
      <c r="DO24" s="17"/>
      <c r="DP24" s="17"/>
      <c r="DQ24" s="17"/>
      <c r="DR24" s="17"/>
      <c r="DS24" s="17"/>
      <c r="DT24" s="17"/>
      <c r="DU24" s="17"/>
      <c r="DV24" s="17"/>
      <c r="DW24" s="17"/>
      <c r="DX24" s="17"/>
      <c r="DY24" s="17"/>
      <c r="DZ24" s="17"/>
      <c r="EA24" s="17"/>
      <c r="EB24" s="17"/>
      <c r="EC24" s="17"/>
      <c r="ED24" s="17"/>
      <c r="EE24" s="17"/>
      <c r="EF24" s="17"/>
      <c r="EG24" s="17"/>
      <c r="EH24" s="17"/>
      <c r="EI24" s="17"/>
      <c r="EJ24" s="17"/>
      <c r="EK24" s="17"/>
      <c r="EL24" s="17"/>
      <c r="EM24" s="17"/>
      <c r="EN24" s="17"/>
      <c r="EO24" s="17"/>
      <c r="EP24" s="17"/>
      <c r="EQ24" s="17"/>
      <c r="ER24" s="17"/>
      <c r="ES24" s="17"/>
      <c r="ET24" s="17"/>
      <c r="EU24" s="17"/>
      <c r="EV24" s="17"/>
      <c r="EW24" s="17"/>
      <c r="EX24" s="17"/>
      <c r="EY24" s="17"/>
      <c r="EZ24" s="17"/>
      <c r="FA24" s="17"/>
      <c r="FB24" s="17"/>
      <c r="FC24" s="17"/>
      <c r="FD24" s="17"/>
      <c r="FE24" s="17"/>
      <c r="FF24" s="17"/>
      <c r="FG24" s="17"/>
      <c r="FH24" s="17"/>
      <c r="FI24" s="17"/>
      <c r="FJ24" s="17"/>
      <c r="FK24" s="17"/>
      <c r="FL24" s="17"/>
      <c r="FM24" s="17"/>
      <c r="FN24" s="17"/>
      <c r="FO24" s="17"/>
      <c r="FP24" s="17"/>
      <c r="FQ24" s="17"/>
      <c r="FR24" s="17"/>
      <c r="FS24" s="17"/>
      <c r="FT24" s="17"/>
      <c r="FU24" s="17"/>
      <c r="FV24" s="17"/>
      <c r="FW24" s="17"/>
      <c r="FX24" s="17"/>
      <c r="FY24" s="17"/>
      <c r="FZ24" s="17"/>
      <c r="GA24" s="17"/>
      <c r="GB24" s="17"/>
      <c r="GC24" s="17"/>
      <c r="GD24" s="17"/>
      <c r="GE24" s="17"/>
      <c r="GF24" s="17"/>
      <c r="GG24" s="17"/>
      <c r="GH24" s="17"/>
      <c r="GI24" s="17"/>
      <c r="GJ24" s="17"/>
      <c r="GK24" s="17"/>
      <c r="GL24" s="17"/>
      <c r="GM24" s="17"/>
      <c r="GN24" s="17"/>
      <c r="GO24" s="17"/>
      <c r="GP24" s="17"/>
      <c r="GQ24" s="17"/>
      <c r="GR24" s="17"/>
      <c r="GS24" s="17"/>
      <c r="GT24" s="17"/>
      <c r="GU24" s="17"/>
      <c r="GV24" s="17"/>
      <c r="GW24" s="17"/>
      <c r="GX24" s="17"/>
      <c r="GY24" s="17"/>
      <c r="GZ24" s="17"/>
      <c r="HA24" s="17"/>
      <c r="HB24" s="17"/>
      <c r="HC24" s="17"/>
      <c r="HD24" s="17"/>
      <c r="HE24" s="17"/>
      <c r="HF24" s="17"/>
      <c r="HG24" s="17"/>
      <c r="HH24" s="17"/>
      <c r="HI24" s="17"/>
      <c r="HJ24" s="17"/>
      <c r="HK24" s="17"/>
      <c r="HL24" s="17"/>
      <c r="HM24" s="17"/>
      <c r="HN24" s="17"/>
      <c r="HO24" s="17"/>
      <c r="HP24" s="17"/>
      <c r="HQ24" s="17"/>
      <c r="HR24" s="17"/>
      <c r="HS24" s="17"/>
      <c r="HT24" s="17"/>
      <c r="HU24" s="17"/>
      <c r="HV24" s="17"/>
      <c r="HW24" s="17"/>
      <c r="HX24" s="17"/>
      <c r="HY24" s="17"/>
      <c r="HZ24" s="17"/>
      <c r="IA24" s="17"/>
      <c r="IB24" s="17"/>
      <c r="IC24" s="17"/>
      <c r="ID24" s="17"/>
      <c r="IE24" s="17"/>
      <c r="IF24" s="17"/>
      <c r="IG24" s="17"/>
      <c r="IH24" s="17"/>
      <c r="II24" s="17"/>
      <c r="IJ24" s="17"/>
      <c r="IK24" s="17"/>
      <c r="IL24" s="17"/>
      <c r="IM24" s="17"/>
      <c r="IN24" s="17"/>
      <c r="IO24" s="17"/>
      <c r="IP24" s="17"/>
      <c r="IQ24" s="17"/>
      <c r="IR24" s="17"/>
      <c r="IS24" s="17"/>
      <c r="IT24" s="17"/>
      <c r="IU24" s="17"/>
      <c r="IV24" s="17"/>
      <c r="IW24" s="17"/>
      <c r="IX24" s="17"/>
      <c r="IY24" s="17"/>
      <c r="IZ24" s="17"/>
      <c r="JA24" s="17"/>
      <c r="JB24" s="17"/>
      <c r="JC24" s="17"/>
      <c r="JD24" s="17"/>
      <c r="JE24" s="17"/>
      <c r="JF24" s="17"/>
      <c r="JG24" s="17"/>
      <c r="JH24" s="17"/>
      <c r="JI24" s="17"/>
      <c r="JJ24" s="17"/>
      <c r="JK24" s="17"/>
      <c r="JL24" s="17"/>
      <c r="JM24" s="17"/>
      <c r="JN24" s="17"/>
      <c r="JO24" s="17"/>
      <c r="JP24" s="17"/>
      <c r="JQ24" s="17"/>
      <c r="JR24" s="17"/>
      <c r="JS24" s="17"/>
      <c r="JT24" s="17"/>
      <c r="JU24" s="17"/>
      <c r="JV24" s="17"/>
      <c r="JW24" s="17"/>
      <c r="JX24" s="17"/>
      <c r="JY24" s="17"/>
      <c r="JZ24" s="17"/>
      <c r="KA24" s="17"/>
      <c r="KB24" s="17"/>
      <c r="KC24" s="17"/>
      <c r="KD24" s="17"/>
      <c r="KE24" s="17"/>
      <c r="KF24" s="17"/>
      <c r="KG24" s="17"/>
      <c r="KH24" s="17"/>
      <c r="KI24" s="17"/>
      <c r="KJ24" s="17"/>
      <c r="KK24" s="17"/>
      <c r="KL24" s="17"/>
      <c r="KM24" s="17"/>
      <c r="KN24" s="17"/>
      <c r="KO24" s="17"/>
      <c r="KP24" s="17"/>
      <c r="KQ24" s="17"/>
      <c r="KR24" s="17"/>
      <c r="KS24" s="17"/>
      <c r="KT24" s="17"/>
      <c r="KU24" s="17"/>
      <c r="KV24" s="17"/>
      <c r="KW24" s="17"/>
      <c r="KX24" s="17"/>
      <c r="KY24" s="17"/>
      <c r="KZ24" s="17"/>
      <c r="LA24" s="17"/>
      <c r="LB24" s="17"/>
      <c r="LC24" s="17"/>
      <c r="LD24" s="17"/>
      <c r="LE24" s="17"/>
      <c r="LF24" s="17"/>
      <c r="LG24" s="17"/>
      <c r="LH24" s="17"/>
      <c r="LI24" s="17"/>
      <c r="LJ24" s="17"/>
      <c r="LK24" s="17"/>
      <c r="LL24" s="17"/>
      <c r="LM24" s="17"/>
      <c r="LN24" s="17"/>
      <c r="LO24" s="17"/>
      <c r="LP24" s="17"/>
      <c r="LQ24" s="17"/>
      <c r="LR24" s="17"/>
      <c r="LS24" s="17"/>
      <c r="LT24" s="17"/>
      <c r="LU24" s="17"/>
      <c r="LV24" s="17"/>
      <c r="LW24" s="17"/>
      <c r="LX24" s="17"/>
      <c r="LY24" s="17"/>
      <c r="LZ24" s="17"/>
      <c r="MA24" s="17"/>
      <c r="MB24" s="17"/>
      <c r="MC24" s="17"/>
      <c r="MD24" s="17"/>
      <c r="ME24" s="17"/>
      <c r="MF24" s="17"/>
      <c r="MG24" s="17"/>
      <c r="MH24" s="17"/>
      <c r="MI24" s="17"/>
      <c r="MJ24" s="17"/>
      <c r="MK24" s="17"/>
      <c r="ML24" s="17"/>
      <c r="MM24" s="17"/>
      <c r="MN24" s="17"/>
      <c r="MO24" s="17"/>
      <c r="MP24" s="17"/>
      <c r="MQ24" s="17"/>
      <c r="MR24" s="17"/>
      <c r="MS24" s="17"/>
      <c r="MT24" s="17"/>
      <c r="MU24" s="17"/>
      <c r="MV24" s="17"/>
      <c r="MW24" s="17"/>
      <c r="MX24" s="17"/>
      <c r="MY24" s="17"/>
      <c r="MZ24" s="17"/>
      <c r="NA24" s="17"/>
      <c r="NB24" s="17"/>
      <c r="NC24" s="17"/>
      <c r="ND24" s="17"/>
      <c r="NE24" s="17"/>
      <c r="NF24" s="17"/>
      <c r="NG24" s="17"/>
      <c r="NH24" s="17"/>
      <c r="NI24" s="17"/>
      <c r="NJ24" s="17"/>
      <c r="NK24" s="17"/>
      <c r="NL24" s="17"/>
      <c r="NM24" s="17"/>
      <c r="NN24" s="17"/>
      <c r="NO24" s="17"/>
      <c r="NP24" s="17"/>
      <c r="NQ24" s="17"/>
      <c r="NR24" s="17"/>
      <c r="NS24" s="17"/>
      <c r="NT24" s="17"/>
    </row>
    <row r="25" spans="1:384" customFormat="1" ht="38.25" thickBot="1">
      <c r="A25" s="17"/>
      <c r="B25" s="30" t="s">
        <v>128</v>
      </c>
      <c r="C25" s="27"/>
      <c r="D25" s="27"/>
      <c r="E25" s="27"/>
      <c r="F25" s="27"/>
      <c r="G25" s="28" t="s">
        <v>6</v>
      </c>
      <c r="H25" s="27"/>
      <c r="I25" s="27"/>
      <c r="J25" s="29"/>
      <c r="K25" s="29"/>
      <c r="L25" s="29"/>
      <c r="M25" s="17"/>
      <c r="N25" s="17"/>
      <c r="O25" s="17"/>
      <c r="P25" s="17"/>
      <c r="Q25" s="17"/>
      <c r="R25" s="17"/>
      <c r="S25" s="17"/>
      <c r="T25" s="17"/>
      <c r="U25" s="17"/>
      <c r="V25" s="17"/>
      <c r="W25" s="17"/>
      <c r="X25" s="17"/>
      <c r="Y25" s="17"/>
      <c r="Z25" s="17"/>
      <c r="AA25" s="17"/>
      <c r="AB25" s="17"/>
      <c r="AC25" s="17"/>
      <c r="AD25" s="17"/>
      <c r="AE25" s="17"/>
      <c r="AF25" s="17"/>
      <c r="AG25" s="17"/>
      <c r="AH25" s="17"/>
      <c r="AI25" s="17"/>
      <c r="AJ25" s="17"/>
      <c r="AK25" s="17"/>
      <c r="AL25" s="17"/>
      <c r="AM25" s="17"/>
      <c r="AN25" s="17"/>
      <c r="AO25" s="17"/>
      <c r="AP25" s="17"/>
      <c r="AQ25" s="17"/>
      <c r="AR25" s="17"/>
      <c r="AS25" s="17"/>
      <c r="AT25" s="17"/>
      <c r="AU25" s="17"/>
      <c r="AV25" s="17"/>
      <c r="AW25" s="17"/>
      <c r="AX25" s="17"/>
      <c r="AY25" s="17"/>
      <c r="AZ25" s="17"/>
      <c r="BA25" s="17"/>
      <c r="BB25" s="17"/>
      <c r="BC25" s="17"/>
      <c r="BD25" s="17"/>
      <c r="BE25" s="17"/>
      <c r="BF25" s="17"/>
      <c r="BG25" s="17"/>
      <c r="BH25" s="17"/>
      <c r="BI25" s="17"/>
      <c r="BJ25" s="17"/>
      <c r="BK25" s="17"/>
      <c r="BL25" s="17"/>
      <c r="BM25" s="17"/>
      <c r="BN25" s="17"/>
      <c r="BO25" s="17"/>
      <c r="BP25" s="17"/>
      <c r="BQ25" s="17"/>
      <c r="BR25" s="17"/>
      <c r="BS25" s="17"/>
      <c r="BT25" s="17"/>
      <c r="BU25" s="17"/>
      <c r="BV25" s="17"/>
      <c r="BW25" s="17"/>
      <c r="BX25" s="17"/>
      <c r="BY25" s="17"/>
      <c r="BZ25" s="17"/>
      <c r="CA25" s="17"/>
      <c r="CB25" s="17"/>
      <c r="CC25" s="17"/>
      <c r="CD25" s="17"/>
      <c r="CE25" s="17"/>
      <c r="CF25" s="17"/>
      <c r="CG25" s="17"/>
      <c r="CH25" s="17"/>
      <c r="CI25" s="17"/>
      <c r="CJ25" s="17"/>
      <c r="CK25" s="17"/>
      <c r="CL25" s="17"/>
      <c r="CM25" s="17"/>
      <c r="CN25" s="17"/>
      <c r="CO25" s="17"/>
      <c r="CP25" s="17"/>
      <c r="CQ25" s="17"/>
      <c r="CR25" s="17"/>
      <c r="CS25" s="17"/>
      <c r="CT25" s="17"/>
      <c r="CU25" s="17"/>
      <c r="CV25" s="17"/>
      <c r="CW25" s="17"/>
      <c r="CX25" s="17"/>
      <c r="CY25" s="17"/>
      <c r="CZ25" s="17"/>
      <c r="DA25" s="17"/>
      <c r="DB25" s="17"/>
      <c r="DC25" s="17"/>
      <c r="DD25" s="17"/>
      <c r="DE25" s="17"/>
      <c r="DF25" s="17"/>
      <c r="DG25" s="17"/>
      <c r="DH25" s="17"/>
      <c r="DI25" s="17"/>
      <c r="DJ25" s="17"/>
      <c r="DK25" s="17"/>
      <c r="DL25" s="17"/>
      <c r="DM25" s="17"/>
      <c r="DN25" s="17"/>
      <c r="DO25" s="17"/>
      <c r="DP25" s="17"/>
      <c r="DQ25" s="17"/>
      <c r="DR25" s="17"/>
      <c r="DS25" s="17"/>
      <c r="DT25" s="17"/>
      <c r="DU25" s="17"/>
      <c r="DV25" s="17"/>
      <c r="DW25" s="17"/>
      <c r="DX25" s="17"/>
      <c r="DY25" s="17"/>
      <c r="DZ25" s="17"/>
      <c r="EA25" s="17"/>
      <c r="EB25" s="17"/>
      <c r="EC25" s="17"/>
      <c r="ED25" s="17"/>
      <c r="EE25" s="17"/>
      <c r="EF25" s="17"/>
      <c r="EG25" s="17"/>
      <c r="EH25" s="17"/>
      <c r="EI25" s="17"/>
      <c r="EJ25" s="17"/>
      <c r="EK25" s="17"/>
      <c r="EL25" s="17"/>
      <c r="EM25" s="17"/>
      <c r="EN25" s="17"/>
      <c r="EO25" s="17"/>
      <c r="EP25" s="17"/>
      <c r="EQ25" s="17"/>
      <c r="ER25" s="17"/>
      <c r="ES25" s="17"/>
      <c r="ET25" s="17"/>
      <c r="EU25" s="17"/>
      <c r="EV25" s="17"/>
      <c r="EW25" s="17"/>
      <c r="EX25" s="17"/>
      <c r="EY25" s="17"/>
      <c r="EZ25" s="17"/>
      <c r="FA25" s="17"/>
      <c r="FB25" s="17"/>
      <c r="FC25" s="17"/>
      <c r="FD25" s="17"/>
      <c r="FE25" s="17"/>
      <c r="FF25" s="17"/>
      <c r="FG25" s="17"/>
      <c r="FH25" s="17"/>
      <c r="FI25" s="17"/>
      <c r="FJ25" s="17"/>
      <c r="FK25" s="17"/>
      <c r="FL25" s="17"/>
      <c r="FM25" s="17"/>
      <c r="FN25" s="17"/>
      <c r="FO25" s="17"/>
      <c r="FP25" s="17"/>
      <c r="FQ25" s="17"/>
      <c r="FR25" s="17"/>
      <c r="FS25" s="17"/>
      <c r="FT25" s="17"/>
      <c r="FU25" s="17"/>
      <c r="FV25" s="17"/>
      <c r="FW25" s="17"/>
      <c r="FX25" s="17"/>
      <c r="FY25" s="17"/>
      <c r="FZ25" s="17"/>
      <c r="GA25" s="17"/>
      <c r="GB25" s="17"/>
      <c r="GC25" s="17"/>
      <c r="GD25" s="17"/>
      <c r="GE25" s="17"/>
      <c r="GF25" s="17"/>
      <c r="GG25" s="17"/>
      <c r="GH25" s="17"/>
      <c r="GI25" s="17"/>
      <c r="GJ25" s="17"/>
      <c r="GK25" s="17"/>
      <c r="GL25" s="17"/>
      <c r="GM25" s="17"/>
      <c r="GN25" s="17"/>
      <c r="GO25" s="17"/>
      <c r="GP25" s="17"/>
      <c r="GQ25" s="17"/>
      <c r="GR25" s="17"/>
      <c r="GS25" s="17"/>
      <c r="GT25" s="17"/>
      <c r="GU25" s="17"/>
      <c r="GV25" s="17"/>
      <c r="GW25" s="17"/>
      <c r="GX25" s="17"/>
      <c r="GY25" s="17"/>
      <c r="GZ25" s="17"/>
      <c r="HA25" s="17"/>
      <c r="HB25" s="17"/>
      <c r="HC25" s="17"/>
      <c r="HD25" s="17"/>
      <c r="HE25" s="17"/>
      <c r="HF25" s="17"/>
      <c r="HG25" s="17"/>
      <c r="HH25" s="17"/>
      <c r="HI25" s="17"/>
      <c r="HJ25" s="17"/>
      <c r="HK25" s="17"/>
      <c r="HL25" s="17"/>
      <c r="HM25" s="17"/>
      <c r="HN25" s="17"/>
      <c r="HO25" s="17"/>
      <c r="HP25" s="17"/>
      <c r="HQ25" s="17"/>
      <c r="HR25" s="17"/>
      <c r="HS25" s="17"/>
      <c r="HT25" s="17"/>
      <c r="HU25" s="17"/>
      <c r="HV25" s="17"/>
      <c r="HW25" s="17"/>
      <c r="HX25" s="17"/>
      <c r="HY25" s="17"/>
      <c r="HZ25" s="17"/>
      <c r="IA25" s="17"/>
      <c r="IB25" s="17"/>
      <c r="IC25" s="17"/>
      <c r="ID25" s="17"/>
      <c r="IE25" s="17"/>
      <c r="IF25" s="17"/>
      <c r="IG25" s="17"/>
      <c r="IH25" s="17"/>
      <c r="II25" s="17"/>
      <c r="IJ25" s="17"/>
      <c r="IK25" s="17"/>
      <c r="IL25" s="17"/>
      <c r="IM25" s="17"/>
      <c r="IN25" s="17"/>
      <c r="IO25" s="17"/>
      <c r="IP25" s="17"/>
      <c r="IQ25" s="17"/>
      <c r="IR25" s="17"/>
      <c r="IS25" s="17"/>
      <c r="IT25" s="17"/>
      <c r="IU25" s="17"/>
      <c r="IV25" s="17"/>
      <c r="IW25" s="17"/>
      <c r="IX25" s="17"/>
      <c r="IY25" s="17"/>
      <c r="IZ25" s="17"/>
      <c r="JA25" s="17"/>
      <c r="JB25" s="17"/>
      <c r="JC25" s="17"/>
      <c r="JD25" s="17"/>
      <c r="JE25" s="17"/>
      <c r="JF25" s="17"/>
      <c r="JG25" s="17"/>
      <c r="JH25" s="17"/>
      <c r="JI25" s="17"/>
      <c r="JJ25" s="17"/>
      <c r="JK25" s="17"/>
      <c r="JL25" s="17"/>
      <c r="JM25" s="17"/>
      <c r="JN25" s="17"/>
      <c r="JO25" s="17"/>
      <c r="JP25" s="17"/>
      <c r="JQ25" s="17"/>
      <c r="JR25" s="17"/>
      <c r="JS25" s="17"/>
      <c r="JT25" s="17"/>
      <c r="JU25" s="17"/>
      <c r="JV25" s="17"/>
      <c r="JW25" s="17"/>
      <c r="JX25" s="17"/>
      <c r="JY25" s="17"/>
      <c r="JZ25" s="17"/>
      <c r="KA25" s="17"/>
      <c r="KB25" s="17"/>
      <c r="KC25" s="17"/>
      <c r="KD25" s="17"/>
      <c r="KE25" s="17"/>
      <c r="KF25" s="17"/>
      <c r="KG25" s="17"/>
      <c r="KH25" s="17"/>
      <c r="KI25" s="17"/>
      <c r="KJ25" s="17"/>
      <c r="KK25" s="17"/>
      <c r="KL25" s="17"/>
      <c r="KM25" s="17"/>
      <c r="KN25" s="17"/>
      <c r="KO25" s="17"/>
      <c r="KP25" s="17"/>
      <c r="KQ25" s="17"/>
      <c r="KR25" s="17"/>
      <c r="KS25" s="17"/>
      <c r="KT25" s="17"/>
      <c r="KU25" s="17"/>
      <c r="KV25" s="17"/>
      <c r="KW25" s="17"/>
      <c r="KX25" s="17"/>
      <c r="KY25" s="17"/>
      <c r="KZ25" s="17"/>
      <c r="LA25" s="17"/>
      <c r="LB25" s="17"/>
      <c r="LC25" s="17"/>
      <c r="LD25" s="17"/>
      <c r="LE25" s="17"/>
      <c r="LF25" s="17"/>
      <c r="LG25" s="17"/>
      <c r="LH25" s="17"/>
      <c r="LI25" s="17"/>
      <c r="LJ25" s="17"/>
      <c r="LK25" s="17"/>
      <c r="LL25" s="17"/>
      <c r="LM25" s="17"/>
      <c r="LN25" s="17"/>
      <c r="LO25" s="17"/>
      <c r="LP25" s="17"/>
      <c r="LQ25" s="17"/>
      <c r="LR25" s="17"/>
      <c r="LS25" s="17"/>
      <c r="LT25" s="17"/>
      <c r="LU25" s="17"/>
      <c r="LV25" s="17"/>
      <c r="LW25" s="17"/>
      <c r="LX25" s="17"/>
      <c r="LY25" s="17"/>
      <c r="LZ25" s="17"/>
      <c r="MA25" s="17"/>
      <c r="MB25" s="17"/>
      <c r="MC25" s="17"/>
      <c r="MD25" s="17"/>
      <c r="ME25" s="17"/>
      <c r="MF25" s="17"/>
      <c r="MG25" s="17"/>
      <c r="MH25" s="17"/>
      <c r="MI25" s="17"/>
      <c r="MJ25" s="17"/>
      <c r="MK25" s="17"/>
      <c r="ML25" s="17"/>
      <c r="MM25" s="17"/>
      <c r="MN25" s="17"/>
      <c r="MO25" s="17"/>
      <c r="MP25" s="17"/>
      <c r="MQ25" s="17"/>
      <c r="MR25" s="17"/>
      <c r="MS25" s="17"/>
      <c r="MT25" s="17"/>
      <c r="MU25" s="17"/>
      <c r="MV25" s="17"/>
      <c r="MW25" s="17"/>
      <c r="MX25" s="17"/>
      <c r="MY25" s="17"/>
      <c r="MZ25" s="17"/>
      <c r="NA25" s="17"/>
      <c r="NB25" s="17"/>
      <c r="NC25" s="17"/>
      <c r="ND25" s="17"/>
      <c r="NE25" s="17"/>
      <c r="NF25" s="17"/>
      <c r="NG25" s="17"/>
      <c r="NH25" s="17"/>
      <c r="NI25" s="17"/>
      <c r="NJ25" s="17"/>
      <c r="NK25" s="17"/>
      <c r="NL25" s="17"/>
      <c r="NM25" s="17"/>
      <c r="NN25" s="17"/>
      <c r="NO25" s="17"/>
      <c r="NP25" s="17"/>
      <c r="NQ25" s="17"/>
      <c r="NR25" s="17"/>
      <c r="NS25" s="17"/>
      <c r="NT25" s="17"/>
    </row>
    <row r="28" spans="1:384">
      <c r="B28" s="17" t="s">
        <v>2</v>
      </c>
    </row>
    <row r="29" spans="1:384" ht="15" customHeight="1">
      <c r="B29" s="17" t="s">
        <v>129</v>
      </c>
    </row>
    <row r="30" spans="1:384" ht="15" customHeight="1">
      <c r="B30" s="17" t="s">
        <v>130</v>
      </c>
    </row>
    <row r="31" spans="1:384" ht="15" customHeight="1">
      <c r="B31" s="17" t="s">
        <v>131</v>
      </c>
    </row>
    <row r="32" spans="1:384">
      <c r="B32" s="17" t="s">
        <v>132</v>
      </c>
    </row>
    <row r="33" spans="1:16">
      <c r="B33" s="17" t="s">
        <v>133</v>
      </c>
    </row>
    <row r="34" spans="1:16" ht="15" customHeight="1">
      <c r="B34" s="17" t="s">
        <v>134</v>
      </c>
    </row>
    <row r="35" spans="1:16" ht="15" customHeight="1">
      <c r="B35" s="17" t="s">
        <v>135</v>
      </c>
    </row>
    <row r="36" spans="1:16">
      <c r="B36" s="17" t="s">
        <v>136</v>
      </c>
    </row>
    <row r="37" spans="1:16">
      <c r="B37" s="17" t="s">
        <v>140</v>
      </c>
    </row>
    <row r="38" spans="1:16">
      <c r="B38" s="17" t="s">
        <v>141</v>
      </c>
    </row>
    <row r="39" spans="1:16" ht="33.75" customHeight="1">
      <c r="B39" s="50"/>
      <c r="C39" s="51"/>
      <c r="D39" s="51"/>
      <c r="E39" s="51"/>
      <c r="F39" s="51"/>
      <c r="G39" s="51"/>
      <c r="H39" s="51"/>
      <c r="I39" s="51"/>
      <c r="J39" s="51"/>
      <c r="K39" s="51"/>
      <c r="L39" s="51"/>
      <c r="M39" s="51"/>
      <c r="N39" s="51"/>
      <c r="O39" s="51"/>
      <c r="P39" s="51"/>
    </row>
    <row r="40" spans="1:16" ht="44.25" customHeight="1">
      <c r="B40" s="48" t="s">
        <v>144</v>
      </c>
    </row>
    <row r="41" spans="1:16" ht="15.75" thickBot="1"/>
    <row r="42" spans="1:16" ht="45" customHeight="1" thickBot="1">
      <c r="C42" s="1017" t="s">
        <v>145</v>
      </c>
      <c r="D42" s="1018" t="s">
        <v>397</v>
      </c>
      <c r="E42" s="1018"/>
      <c r="F42" s="1018"/>
      <c r="G42" s="1018"/>
      <c r="H42" s="1018" t="s">
        <v>398</v>
      </c>
      <c r="I42" s="1018"/>
      <c r="J42" s="1018"/>
      <c r="K42" s="1018"/>
    </row>
    <row r="43" spans="1:16" ht="27" customHeight="1" thickBot="1">
      <c r="C43" s="1017"/>
      <c r="D43" s="1019" t="s">
        <v>395</v>
      </c>
      <c r="E43" s="1020"/>
      <c r="F43" s="1019" t="s">
        <v>396</v>
      </c>
      <c r="G43" s="1020"/>
      <c r="H43" s="1019" t="s">
        <v>395</v>
      </c>
      <c r="I43" s="1020"/>
      <c r="J43" s="1019" t="s">
        <v>396</v>
      </c>
      <c r="K43" s="1020"/>
    </row>
    <row r="44" spans="1:16" ht="27" customHeight="1" thickBot="1">
      <c r="A44" s="1011" t="s">
        <v>146</v>
      </c>
      <c r="B44" s="1012"/>
      <c r="C44" s="118">
        <f>C45+C48+C51</f>
        <v>0</v>
      </c>
      <c r="D44" s="118">
        <f>D45+D48+D51</f>
        <v>0</v>
      </c>
      <c r="E44" s="119" t="e">
        <f>D44/C44</f>
        <v>#DIV/0!</v>
      </c>
      <c r="F44" s="118">
        <f>C44-D44</f>
        <v>0</v>
      </c>
      <c r="G44" s="119" t="e">
        <f t="shared" ref="G44" si="12">F44/C44</f>
        <v>#DIV/0!</v>
      </c>
      <c r="H44" s="120">
        <f>H45+H48+H51</f>
        <v>0</v>
      </c>
      <c r="I44" s="119" t="e">
        <f t="shared" ref="I44" si="13">H44/C44</f>
        <v>#DIV/0!</v>
      </c>
      <c r="J44" s="118">
        <f t="shared" ref="J44:J49" si="14">C44-H44</f>
        <v>0</v>
      </c>
      <c r="K44" s="119" t="e">
        <f t="shared" ref="K44:K49" si="15">J44/C44</f>
        <v>#DIV/0!</v>
      </c>
    </row>
    <row r="45" spans="1:16" ht="27" customHeight="1" thickBot="1">
      <c r="A45" s="1015" t="s">
        <v>147</v>
      </c>
      <c r="B45" s="1016"/>
      <c r="C45" s="92">
        <f>SUM(C46:C46)</f>
        <v>0</v>
      </c>
      <c r="D45" s="92">
        <f>SUM(D46:D46)</f>
        <v>0</v>
      </c>
      <c r="E45" s="92" t="e">
        <f>D45/C45</f>
        <v>#DIV/0!</v>
      </c>
      <c r="F45" s="92">
        <f>C45-D45</f>
        <v>0</v>
      </c>
      <c r="G45" s="93" t="e">
        <f>F45/C45</f>
        <v>#DIV/0!</v>
      </c>
      <c r="H45" s="94">
        <f>H46</f>
        <v>0</v>
      </c>
      <c r="I45" s="93" t="e">
        <f>H45/C45</f>
        <v>#DIV/0!</v>
      </c>
      <c r="J45" s="92">
        <f t="shared" si="14"/>
        <v>0</v>
      </c>
      <c r="K45" s="93" t="e">
        <f t="shared" si="15"/>
        <v>#DIV/0!</v>
      </c>
    </row>
    <row r="46" spans="1:16" ht="27" customHeight="1" thickBot="1">
      <c r="A46" s="1013" t="s">
        <v>148</v>
      </c>
      <c r="B46" s="1014"/>
      <c r="C46" s="95"/>
      <c r="D46" s="95"/>
      <c r="E46" s="638" t="e">
        <f t="shared" ref="E46:E53" si="16">D46/C46</f>
        <v>#DIV/0!</v>
      </c>
      <c r="F46" s="639">
        <f t="shared" ref="F46:F53" si="17">C46-D46</f>
        <v>0</v>
      </c>
      <c r="G46" s="638" t="e">
        <f>F46/C46</f>
        <v>#DIV/0!</v>
      </c>
      <c r="H46" s="96"/>
      <c r="I46" s="638" t="e">
        <f t="shared" ref="I46:I53" si="18">H46/C46</f>
        <v>#DIV/0!</v>
      </c>
      <c r="J46" s="639">
        <f t="shared" si="14"/>
        <v>0</v>
      </c>
      <c r="K46" s="638" t="e">
        <f t="shared" si="15"/>
        <v>#DIV/0!</v>
      </c>
    </row>
    <row r="47" spans="1:16" ht="27" customHeight="1" thickBot="1">
      <c r="A47" s="1013" t="s">
        <v>149</v>
      </c>
      <c r="B47" s="1014"/>
      <c r="C47" s="95"/>
      <c r="D47" s="95"/>
      <c r="E47" s="638" t="e">
        <f t="shared" ref="E47" si="19">D47/C47</f>
        <v>#DIV/0!</v>
      </c>
      <c r="F47" s="639">
        <f t="shared" ref="F47" si="20">C47-D47</f>
        <v>0</v>
      </c>
      <c r="G47" s="638" t="e">
        <f>F47/C47</f>
        <v>#DIV/0!</v>
      </c>
      <c r="H47" s="96"/>
      <c r="I47" s="638" t="e">
        <f t="shared" ref="I47" si="21">H47/C47</f>
        <v>#DIV/0!</v>
      </c>
      <c r="J47" s="639">
        <f t="shared" si="14"/>
        <v>0</v>
      </c>
      <c r="K47" s="638" t="e">
        <f t="shared" si="15"/>
        <v>#DIV/0!</v>
      </c>
    </row>
    <row r="48" spans="1:16" ht="27" customHeight="1" thickBot="1">
      <c r="A48" s="1015" t="s">
        <v>23</v>
      </c>
      <c r="B48" s="1016"/>
      <c r="C48" s="92">
        <f>SUM(C49:C50)</f>
        <v>0</v>
      </c>
      <c r="D48" s="92">
        <f>SUM(D49:D50)</f>
        <v>0</v>
      </c>
      <c r="E48" s="93" t="e">
        <f t="shared" si="16"/>
        <v>#DIV/0!</v>
      </c>
      <c r="F48" s="92">
        <f t="shared" si="17"/>
        <v>0</v>
      </c>
      <c r="G48" s="93" t="e">
        <f>F48/C48</f>
        <v>#DIV/0!</v>
      </c>
      <c r="H48" s="94">
        <f>SUM(H49:H50)</f>
        <v>0</v>
      </c>
      <c r="I48" s="93" t="e">
        <f t="shared" si="18"/>
        <v>#DIV/0!</v>
      </c>
      <c r="J48" s="92">
        <f t="shared" si="14"/>
        <v>0</v>
      </c>
      <c r="K48" s="93" t="e">
        <f t="shared" si="15"/>
        <v>#DIV/0!</v>
      </c>
    </row>
    <row r="49" spans="1:11" ht="33" customHeight="1" thickBot="1">
      <c r="A49" s="1013" t="s">
        <v>148</v>
      </c>
      <c r="B49" s="1014"/>
      <c r="C49" s="97">
        <v>0</v>
      </c>
      <c r="D49" s="97"/>
      <c r="E49" s="638" t="e">
        <f t="shared" si="16"/>
        <v>#DIV/0!</v>
      </c>
      <c r="F49" s="639">
        <f t="shared" si="17"/>
        <v>0</v>
      </c>
      <c r="G49" s="638" t="e">
        <f t="shared" ref="G49:G53" si="22">F49/C49</f>
        <v>#DIV/0!</v>
      </c>
      <c r="H49" s="98"/>
      <c r="I49" s="638" t="e">
        <f t="shared" si="18"/>
        <v>#DIV/0!</v>
      </c>
      <c r="J49" s="639">
        <f t="shared" si="14"/>
        <v>0</v>
      </c>
      <c r="K49" s="638" t="e">
        <f t="shared" si="15"/>
        <v>#DIV/0!</v>
      </c>
    </row>
    <row r="50" spans="1:11" ht="27.75" customHeight="1" thickBot="1">
      <c r="A50" s="1013" t="s">
        <v>149</v>
      </c>
      <c r="B50" s="1014"/>
      <c r="C50" s="95">
        <v>0</v>
      </c>
      <c r="D50" s="95"/>
      <c r="E50" s="638" t="e">
        <f t="shared" si="16"/>
        <v>#DIV/0!</v>
      </c>
      <c r="F50" s="639">
        <f t="shared" si="17"/>
        <v>0</v>
      </c>
      <c r="G50" s="638" t="e">
        <f t="shared" si="22"/>
        <v>#DIV/0!</v>
      </c>
      <c r="H50" s="96"/>
      <c r="I50" s="638" t="e">
        <f t="shared" si="18"/>
        <v>#DIV/0!</v>
      </c>
      <c r="J50" s="639">
        <f t="shared" ref="J50" si="23">C50-H50</f>
        <v>0</v>
      </c>
      <c r="K50" s="638" t="e">
        <f t="shared" ref="K50" si="24">J50/C50</f>
        <v>#DIV/0!</v>
      </c>
    </row>
    <row r="51" spans="1:11" ht="27" customHeight="1" thickBot="1">
      <c r="A51" s="1015" t="s">
        <v>22</v>
      </c>
      <c r="B51" s="1016"/>
      <c r="C51" s="92">
        <f>SUM(C52:C53)</f>
        <v>0</v>
      </c>
      <c r="D51" s="92">
        <f>SUM(D52:D53)</f>
        <v>0</v>
      </c>
      <c r="E51" s="93" t="e">
        <f t="shared" si="16"/>
        <v>#DIV/0!</v>
      </c>
      <c r="F51" s="92">
        <f t="shared" si="17"/>
        <v>0</v>
      </c>
      <c r="G51" s="93" t="e">
        <f t="shared" si="22"/>
        <v>#DIV/0!</v>
      </c>
      <c r="H51" s="94">
        <f>SUM(H52:H53)</f>
        <v>0</v>
      </c>
      <c r="I51" s="93" t="e">
        <f>H51/C51</f>
        <v>#DIV/0!</v>
      </c>
      <c r="J51" s="92">
        <f>C51-H51</f>
        <v>0</v>
      </c>
      <c r="K51" s="93" t="e">
        <f>J51/C51</f>
        <v>#DIV/0!</v>
      </c>
    </row>
    <row r="52" spans="1:11" ht="36" customHeight="1" thickBot="1">
      <c r="A52" s="1013" t="s">
        <v>148</v>
      </c>
      <c r="B52" s="1014"/>
      <c r="C52" s="95"/>
      <c r="D52" s="95"/>
      <c r="E52" s="638" t="e">
        <f t="shared" si="16"/>
        <v>#DIV/0!</v>
      </c>
      <c r="F52" s="639">
        <f t="shared" si="17"/>
        <v>0</v>
      </c>
      <c r="G52" s="638" t="e">
        <f t="shared" si="22"/>
        <v>#DIV/0!</v>
      </c>
      <c r="H52" s="96"/>
      <c r="I52" s="638" t="e">
        <f t="shared" si="18"/>
        <v>#DIV/0!</v>
      </c>
      <c r="J52" s="639">
        <f>C52-H52</f>
        <v>0</v>
      </c>
      <c r="K52" s="638" t="e">
        <f>J52/C52</f>
        <v>#DIV/0!</v>
      </c>
    </row>
    <row r="53" spans="1:11" ht="36.75" customHeight="1" thickBot="1">
      <c r="A53" s="1013" t="s">
        <v>149</v>
      </c>
      <c r="B53" s="1014"/>
      <c r="C53" s="95"/>
      <c r="D53" s="95"/>
      <c r="E53" s="638" t="e">
        <f t="shared" si="16"/>
        <v>#DIV/0!</v>
      </c>
      <c r="F53" s="639">
        <f t="shared" si="17"/>
        <v>0</v>
      </c>
      <c r="G53" s="638" t="e">
        <f t="shared" si="22"/>
        <v>#DIV/0!</v>
      </c>
      <c r="H53" s="96"/>
      <c r="I53" s="638" t="e">
        <f t="shared" si="18"/>
        <v>#DIV/0!</v>
      </c>
      <c r="J53" s="639">
        <f t="shared" ref="J53" si="25">C53-H53</f>
        <v>0</v>
      </c>
      <c r="K53" s="638" t="e">
        <f t="shared" ref="K53" si="26">J53/C53</f>
        <v>#DIV/0!</v>
      </c>
    </row>
  </sheetData>
  <protectedRanges>
    <protectedRange sqref="C46:D47 C49:D50 C52:D53 H46:H47 H49:H50 H52:H53" name="Range2"/>
    <protectedRange sqref="R21 F14:G25 J14:L23" name="Range1"/>
  </protectedRanges>
  <mergeCells count="24">
    <mergeCell ref="H43:I43"/>
    <mergeCell ref="J43:K43"/>
    <mergeCell ref="D7:K7"/>
    <mergeCell ref="D6:K6"/>
    <mergeCell ref="B11:B13"/>
    <mergeCell ref="C11:G11"/>
    <mergeCell ref="H11:J11"/>
    <mergeCell ref="K11:L11"/>
    <mergeCell ref="N13:N14"/>
    <mergeCell ref="A44:B44"/>
    <mergeCell ref="A53:B53"/>
    <mergeCell ref="A51:B51"/>
    <mergeCell ref="A52:B52"/>
    <mergeCell ref="A45:B45"/>
    <mergeCell ref="A46:B46"/>
    <mergeCell ref="A48:B48"/>
    <mergeCell ref="A49:B49"/>
    <mergeCell ref="A50:B50"/>
    <mergeCell ref="A47:B47"/>
    <mergeCell ref="C42:C43"/>
    <mergeCell ref="D42:G42"/>
    <mergeCell ref="H42:K42"/>
    <mergeCell ref="D43:E43"/>
    <mergeCell ref="F43:G43"/>
  </mergeCells>
  <conditionalFormatting sqref="C45:D53">
    <cfRule type="containsErrors" dxfId="167" priority="13">
      <formula>ISERROR(C45)</formula>
    </cfRule>
  </conditionalFormatting>
  <conditionalFormatting sqref="C44:D44">
    <cfRule type="containsErrors" dxfId="166" priority="14">
      <formula>ISERROR(C44)</formula>
    </cfRule>
  </conditionalFormatting>
  <conditionalFormatting sqref="K14:K22">
    <cfRule type="iconSet" priority="6">
      <iconSet>
        <cfvo type="percent" val="0"/>
        <cfvo type="num" val="0.7"/>
        <cfvo type="num" val="1"/>
      </iconSet>
    </cfRule>
    <cfRule type="iconSet" priority="7">
      <iconSet>
        <cfvo type="percent" val="0"/>
        <cfvo type="percent" val="33"/>
        <cfvo type="percent" val="67"/>
      </iconSet>
    </cfRule>
  </conditionalFormatting>
  <conditionalFormatting sqref="L14:L22">
    <cfRule type="iconSet" priority="4">
      <iconSet iconSet="3ArrowsGray">
        <cfvo type="percent" val="0"/>
        <cfvo type="num" val="1"/>
        <cfvo type="num" val="1" gte="0"/>
      </iconSet>
    </cfRule>
    <cfRule type="iconSet" priority="5">
      <iconSet iconSet="3ArrowsGray">
        <cfvo type="percent" val="0"/>
        <cfvo type="percent" val="33"/>
        <cfvo type="percent" val="67"/>
      </iconSet>
    </cfRule>
  </conditionalFormatting>
  <conditionalFormatting sqref="E44 G44 I44 K44">
    <cfRule type="containsErrors" dxfId="165" priority="3">
      <formula>ISERROR(E44)</formula>
    </cfRule>
  </conditionalFormatting>
  <conditionalFormatting sqref="E45 G45 I45 K45 K48 I48 G48 E48 E51 G51 I51 K51">
    <cfRule type="containsErrors" dxfId="164" priority="2">
      <formula>ISERROR(E45)</formula>
    </cfRule>
  </conditionalFormatting>
  <conditionalFormatting sqref="E46:E47 E49:E50 E52:E53 G46:G47 G49:G50 G52:G53 I46:I47 I49:I50 I52:I53 K46:K47 K49:K50 K52:K53">
    <cfRule type="containsErrors" dxfId="163" priority="1">
      <formula>ISERROR(E46)</formula>
    </cfRule>
  </conditionalFormatting>
  <pageMargins left="0.7" right="0.7" top="0.75" bottom="0.75" header="0.3" footer="0.3"/>
  <pageSetup orientation="portrait" r:id="rId1"/>
  <drawing r:id="rId2"/>
  <legacyDrawing r:id="rId3"/>
  <oleObjects>
    <mc:AlternateContent xmlns:mc="http://schemas.openxmlformats.org/markup-compatibility/2006">
      <mc:Choice Requires="x14">
        <oleObject progId="Word.Document.12" dvAspect="DVASPECT_ICON" shapeId="10243" r:id="rId4">
          <objectPr defaultSize="0" r:id="rId5">
            <anchor moveWithCells="1">
              <from>
                <xdr:col>13</xdr:col>
                <xdr:colOff>114300</xdr:colOff>
                <xdr:row>10</xdr:row>
                <xdr:rowOff>85725</xdr:rowOff>
              </from>
              <to>
                <xdr:col>13</xdr:col>
                <xdr:colOff>1028700</xdr:colOff>
                <xdr:row>11</xdr:row>
                <xdr:rowOff>371475</xdr:rowOff>
              </to>
            </anchor>
          </objectPr>
        </oleObject>
      </mc:Choice>
      <mc:Fallback>
        <oleObject progId="Word.Document.12" dvAspect="DVASPECT_ICON" shapeId="10243" r:id="rId4"/>
      </mc:Fallback>
    </mc:AlternateContent>
    <mc:AlternateContent xmlns:mc="http://schemas.openxmlformats.org/markup-compatibility/2006">
      <mc:Choice Requires="x14">
        <oleObject progId="Worksheet" dvAspect="DVASPECT_ICON" shapeId="10250" r:id="rId6">
          <objectPr defaultSize="0" r:id="rId7">
            <anchor moveWithCells="1">
              <from>
                <xdr:col>15</xdr:col>
                <xdr:colOff>142875</xdr:colOff>
                <xdr:row>10</xdr:row>
                <xdr:rowOff>85725</xdr:rowOff>
              </from>
              <to>
                <xdr:col>15</xdr:col>
                <xdr:colOff>1066800</xdr:colOff>
                <xdr:row>11</xdr:row>
                <xdr:rowOff>390525</xdr:rowOff>
              </to>
            </anchor>
          </objectPr>
        </oleObject>
      </mc:Choice>
      <mc:Fallback>
        <oleObject progId="Worksheet" dvAspect="DVASPECT_ICON" shapeId="10250" r:id="rId6"/>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3:P51"/>
  <sheetViews>
    <sheetView showGridLines="0" zoomScale="80" zoomScaleNormal="80" workbookViewId="0">
      <selection activeCell="O22" sqref="O22"/>
    </sheetView>
  </sheetViews>
  <sheetFormatPr defaultRowHeight="15"/>
  <cols>
    <col min="1" max="1" width="27.28515625" style="592" customWidth="1"/>
    <col min="2" max="2" width="64.5703125" style="592" customWidth="1"/>
    <col min="3" max="3" width="15.7109375" style="594" hidden="1" customWidth="1"/>
    <col min="4" max="5" width="45.85546875" style="592" hidden="1" customWidth="1"/>
    <col min="6" max="6" width="23" style="592" customWidth="1"/>
    <col min="7" max="7" width="75.7109375" style="592" customWidth="1"/>
    <col min="8" max="8" width="42.28515625" style="594" hidden="1" customWidth="1"/>
    <col min="9" max="10" width="42.28515625" style="592" hidden="1" customWidth="1"/>
    <col min="11" max="11" width="9.140625" style="592"/>
    <col min="12" max="12" width="14.85546875" style="592" customWidth="1"/>
    <col min="13" max="13" width="17.7109375" style="592" customWidth="1"/>
    <col min="14" max="16384" width="9.140625" style="592"/>
  </cols>
  <sheetData>
    <row r="3" spans="1:16">
      <c r="B3" s="593"/>
    </row>
    <row r="8" spans="1:16" ht="16.5" customHeight="1">
      <c r="C8" s="595"/>
      <c r="D8" s="596"/>
      <c r="H8" s="597"/>
      <c r="I8" s="598"/>
    </row>
    <row r="9" spans="1:16" ht="81.75" customHeight="1">
      <c r="A9" s="599" t="s">
        <v>1313</v>
      </c>
      <c r="B9" s="832" t="s">
        <v>1479</v>
      </c>
      <c r="C9" s="832"/>
      <c r="D9" s="832"/>
      <c r="E9" s="832"/>
      <c r="F9" s="832"/>
      <c r="H9" s="597"/>
      <c r="I9" s="598"/>
    </row>
    <row r="10" spans="1:16" ht="24" customHeight="1">
      <c r="A10" s="600"/>
      <c r="B10" s="833" t="s">
        <v>1317</v>
      </c>
      <c r="C10" s="833"/>
      <c r="D10" s="833"/>
      <c r="E10" s="833"/>
      <c r="F10" s="833"/>
      <c r="H10" s="597"/>
      <c r="I10" s="598"/>
      <c r="L10" s="836" t="s">
        <v>1480</v>
      </c>
      <c r="M10" s="836"/>
    </row>
    <row r="11" spans="1:16" ht="12.75" customHeight="1">
      <c r="A11" s="600"/>
      <c r="B11" s="601"/>
      <c r="C11" s="595"/>
      <c r="D11" s="596"/>
      <c r="H11" s="597"/>
      <c r="I11" s="598"/>
    </row>
    <row r="12" spans="1:16" s="596" customFormat="1" ht="42.75" customHeight="1">
      <c r="C12" s="595"/>
      <c r="H12" s="602"/>
      <c r="I12" s="603"/>
      <c r="L12" s="604" t="s">
        <v>1016</v>
      </c>
      <c r="M12" s="604" t="s">
        <v>1017</v>
      </c>
    </row>
    <row r="13" spans="1:16" ht="23.25" customHeight="1" thickBot="1">
      <c r="H13" s="597"/>
      <c r="I13" s="598"/>
      <c r="L13" s="605" t="s">
        <v>189</v>
      </c>
      <c r="M13" s="606">
        <f>COUNTIF($A$21:$A$50,$L13)</f>
        <v>4</v>
      </c>
    </row>
    <row r="14" spans="1:16" ht="23.25" customHeight="1" thickTop="1">
      <c r="B14" s="834" t="s">
        <v>826</v>
      </c>
      <c r="C14" s="597"/>
      <c r="D14" s="598"/>
      <c r="H14" s="597"/>
      <c r="I14" s="598"/>
      <c r="L14" s="605" t="s">
        <v>195</v>
      </c>
      <c r="M14" s="606">
        <f>COUNTIF($A$21:$A$50,$L14)</f>
        <v>3</v>
      </c>
      <c r="N14" s="607"/>
      <c r="O14" s="607"/>
      <c r="P14" s="607"/>
    </row>
    <row r="15" spans="1:16" ht="23.25" customHeight="1" thickBot="1">
      <c r="B15" s="835"/>
      <c r="C15" s="597"/>
      <c r="D15" s="598"/>
      <c r="H15" s="597"/>
      <c r="I15" s="598"/>
      <c r="L15" s="605" t="s">
        <v>201</v>
      </c>
      <c r="M15" s="606">
        <f t="shared" ref="M15" si="0">COUNTIF($A$21:$A$50,$L15)</f>
        <v>4</v>
      </c>
      <c r="N15" s="607"/>
      <c r="O15" s="607"/>
      <c r="P15" s="607"/>
    </row>
    <row r="16" spans="1:16" ht="23.25" customHeight="1" thickTop="1">
      <c r="A16" s="608" t="s">
        <v>1015</v>
      </c>
      <c r="B16" s="608" t="str">
        <f>VLOOKUP($B$14,Units_Codes[],2,FALSE)</f>
        <v>CPV</v>
      </c>
      <c r="H16" s="597"/>
      <c r="I16" s="598"/>
      <c r="L16" s="605" t="s">
        <v>243</v>
      </c>
      <c r="M16" s="606">
        <f>COUNTIF($A$21:$A$50,$L16)</f>
        <v>3</v>
      </c>
    </row>
    <row r="17" spans="1:13" ht="23.25" customHeight="1">
      <c r="A17" s="609" t="s">
        <v>1314</v>
      </c>
      <c r="B17" s="610">
        <f>VLOOKUP($B$16,CPD_Date[],3,FALSE)</f>
        <v>2018</v>
      </c>
      <c r="H17" s="597"/>
      <c r="I17" s="598"/>
      <c r="L17" s="605" t="s">
        <v>244</v>
      </c>
      <c r="M17" s="606">
        <f>COUNTIF($A$21:$A$50,$L17)</f>
        <v>2</v>
      </c>
    </row>
    <row r="18" spans="1:13" ht="23.25" customHeight="1">
      <c r="A18" s="611" t="s">
        <v>1315</v>
      </c>
      <c r="B18" s="610">
        <f>VLOOKUP($B$16,CPD_Date[],4,FALSE)</f>
        <v>2022</v>
      </c>
      <c r="H18" s="612"/>
      <c r="I18" s="613"/>
      <c r="L18" s="614" t="s">
        <v>12</v>
      </c>
      <c r="M18" s="615">
        <f>SUM(M13:M17)</f>
        <v>16</v>
      </c>
    </row>
    <row r="19" spans="1:13" ht="23.25" customHeight="1">
      <c r="B19" s="831"/>
      <c r="C19" s="831"/>
      <c r="D19" s="831"/>
      <c r="E19" s="831"/>
    </row>
    <row r="20" spans="1:13">
      <c r="A20" s="616" t="s">
        <v>1011</v>
      </c>
      <c r="B20" s="616" t="s">
        <v>1012</v>
      </c>
      <c r="C20" s="617" t="s">
        <v>1299</v>
      </c>
      <c r="D20" s="616" t="s">
        <v>1300</v>
      </c>
      <c r="E20" s="616" t="s">
        <v>1301</v>
      </c>
      <c r="F20" s="616" t="s">
        <v>1013</v>
      </c>
      <c r="G20" s="616" t="s">
        <v>1014</v>
      </c>
      <c r="H20" s="594" t="s">
        <v>1296</v>
      </c>
      <c r="I20" s="592" t="s">
        <v>1297</v>
      </c>
      <c r="J20" s="592" t="s">
        <v>1298</v>
      </c>
    </row>
    <row r="21" spans="1:13" s="596" customFormat="1" ht="60">
      <c r="A21" s="618" t="str">
        <f t="array" ref="A21">INDEX(SP_Link[], SMALL(IF(SP_Link_CO=$B$16,ROW(SP_Link_CO)-13),ROWS(A$21:A21)),11)</f>
        <v>Outcome 1</v>
      </c>
      <c r="B21" s="618" t="str">
        <f t="array" ref="B21">INDEX(SP_Link[], SMALL(IF(SP_Link_CO=$B$16,ROW(SP_Link_CO)-13),ROWS(B$21:B21)),12)</f>
        <v>By 2022, Cabo Verdeans, particularly the most vulnerable, have improved access to, and use more quality health and education services, and benefit more from social and child protection and social inclusion, which are gender-sensitive, throughout their life cycle</v>
      </c>
      <c r="C21" s="619" t="str">
        <f>VLOOKUP(Table7[[#This Row],[Outcome number]],OO_Numbering[],3,FALSE)</f>
        <v>1</v>
      </c>
      <c r="D21" s="619" t="str">
        <f>CONCATENATE(Table7[[#This Row],[Short Outcome number]]," - ",Table7[[#This Row],[Outcome name]])</f>
        <v>1 - By 2022, Cabo Verdeans, particularly the most vulnerable, have improved access to, and use more quality health and education services, and benefit more from social and child protection and social inclusion, which are gender-sensitive, throughout their life cycle</v>
      </c>
      <c r="E21" s="618" t="str">
        <f t="shared" ref="E21" si="1">CONCATENATE(A21," - ",B21)</f>
        <v>Outcome 1 - By 2022, Cabo Verdeans, particularly the most vulnerable, have improved access to, and use more quality health and education services, and benefit more from social and child protection and social inclusion, which are gender-sensitive, throughout their life cycle</v>
      </c>
      <c r="F21" s="618" t="str">
        <f t="array" ref="F21">INDEX(SP_Link[], SMALL(IF(SP_Link_CO=$B$16,ROW(SP_Link_CO)-13),ROWS(F$21:F21)),2)</f>
        <v>Output 1.1</v>
      </c>
      <c r="G21" s="618" t="str">
        <f t="array" ref="G21">INDEX(SP_Link[], SMALL(IF(SP_Link_CO=$B$16,ROW(SP_Link_CO)-13),ROWS(G$21:G21)),14)</f>
        <v>National and local capacity enhanced to provide access and promote effective use of integrated and high-quality, gender-responsive health services, including sexual and reproductive health, especially for adolescents and youth</v>
      </c>
      <c r="H21" s="595" t="str">
        <f>VLOOKUP(CO_Output_List[[#This Row],[Output Number]],OO_Numbering[],3,FALSE)</f>
        <v>1.1</v>
      </c>
      <c r="I21" s="596" t="str">
        <f>CONCATENATE(CO_Output_List[[#This Row],[Output Number short]]," - ",CO_Output_List[[#This Row],[Output Name]])</f>
        <v>1.1 - National and local capacity enhanced to provide access and promote effective use of integrated and high-quality, gender-responsive health services, including sexual and reproductive health, especially for adolescents and youth</v>
      </c>
      <c r="J21" s="596" t="str">
        <f t="shared" ref="J21" si="2">CONCATENATE(F21," - ",G21)</f>
        <v>Output 1.1 - National and local capacity enhanced to provide access and promote effective use of integrated and high-quality, gender-responsive health services, including sexual and reproductive health, especially for adolescents and youth</v>
      </c>
    </row>
    <row r="22" spans="1:13" s="596" customFormat="1" ht="75">
      <c r="A22" s="618" t="str">
        <f t="array" ref="A22">INDEX(SP_Link[], SMALL(IF(SP_Link_CO=$B$16,ROW(SP_Link_CO)-13),ROWS(A$21:A22)),11)</f>
        <v>Outcome 1</v>
      </c>
      <c r="B22" s="618" t="str">
        <f t="array" ref="B22">INDEX(SP_Link[], SMALL(IF(SP_Link_CO=$B$16,ROW(SP_Link_CO)-13),ROWS(B$21:B22)),12)</f>
        <v>By 2022, Cabo Verdeans, particularly the most vulnerable, have improved access to, and use more quality health and education services, and benefit more from social and child protection and social inclusion, which are gender-sensitive, throughout their life cycle</v>
      </c>
      <c r="C22" s="619" t="str">
        <f>VLOOKUP(Table7[[#This Row],[Outcome number]],OO_Numbering[],3,FALSE)</f>
        <v>1</v>
      </c>
      <c r="D22" s="619" t="str">
        <f>CONCATENATE(Table7[[#This Row],[Short Outcome number]]," - ",Table7[[#This Row],[Outcome name]])</f>
        <v>1 - By 2022, Cabo Verdeans, particularly the most vulnerable, have improved access to, and use more quality health and education services, and benefit more from social and child protection and social inclusion, which are gender-sensitive, throughout their life cycle</v>
      </c>
      <c r="E22" s="618" t="str">
        <f t="shared" ref="E22:E49" si="3">CONCATENATE(A22," - ",B22)</f>
        <v>Outcome 1 - By 2022, Cabo Verdeans, particularly the most vulnerable, have improved access to, and use more quality health and education services, and benefit more from social and child protection and social inclusion, which are gender-sensitive, throughout their life cycle</v>
      </c>
      <c r="F22" s="618" t="str">
        <f t="array" ref="F22">INDEX(SP_Link[], SMALL(IF(SP_Link_CO=$B$16,ROW(SP_Link_CO)-13),ROWS(F$21:F22)),2)</f>
        <v>Output 1.2</v>
      </c>
      <c r="G22" s="618" t="str">
        <f t="array" ref="G22">INDEX(SP_Link[], SMALL(IF(SP_Link_CO=$B$16,ROW(SP_Link_CO)-13),ROWS(G$21:G22)),14)</f>
        <v>National and local capacity for maternal, perinatal and child-health services strengthened</v>
      </c>
      <c r="H22" s="595" t="str">
        <f>VLOOKUP(CO_Output_List[[#This Row],[Output Number]],OO_Numbering[],3,FALSE)</f>
        <v>1.2</v>
      </c>
      <c r="I22" s="596" t="str">
        <f>CONCATENATE(CO_Output_List[[#This Row],[Output Number short]]," - ",CO_Output_List[[#This Row],[Output Name]])</f>
        <v>1.2 - National and local capacity for maternal, perinatal and child-health services strengthened</v>
      </c>
      <c r="J22" s="596" t="str">
        <f t="shared" ref="J22:J51" si="4">CONCATENATE(F22," - ",G22)</f>
        <v>Output 1.2 - National and local capacity for maternal, perinatal and child-health services strengthened</v>
      </c>
    </row>
    <row r="23" spans="1:13" s="596" customFormat="1" ht="90">
      <c r="A23" s="618" t="str">
        <f t="array" ref="A23">INDEX(SP_Link[], SMALL(IF(SP_Link_CO=$B$16,ROW(SP_Link_CO)-13),ROWS(A$21:A23)),11)</f>
        <v>Outcome 1</v>
      </c>
      <c r="B23" s="618" t="str">
        <f t="array" ref="B23">INDEX(SP_Link[], SMALL(IF(SP_Link_CO=$B$16,ROW(SP_Link_CO)-13),ROWS(B$21:B23)),12)</f>
        <v>By 2022, Cabo Verdeans, particularly the most vulnerable, have improved access to, and use more quality health and education services, and benefit more from social and child protection and social inclusion, which are gender-sensitive, throughout their life cycle</v>
      </c>
      <c r="C23" s="618" t="str">
        <f>VLOOKUP(Table7[[#This Row],[Outcome number]],OO_Numbering[],3,FALSE)</f>
        <v>1</v>
      </c>
      <c r="D23" s="618" t="str">
        <f>CONCATENATE(Table7[[#This Row],[Short Outcome number]]," - ",Table7[[#This Row],[Outcome name]])</f>
        <v>1 - By 2022, Cabo Verdeans, particularly the most vulnerable, have improved access to, and use more quality health and education services, and benefit more from social and child protection and social inclusion, which are gender-sensitive, throughout their life cycle</v>
      </c>
      <c r="E23" s="618" t="str">
        <f t="shared" si="3"/>
        <v>Outcome 1 - By 2022, Cabo Verdeans, particularly the most vulnerable, have improved access to, and use more quality health and education services, and benefit more from social and child protection and social inclusion, which are gender-sensitive, throughout their life cycle</v>
      </c>
      <c r="F23" s="618" t="str">
        <f t="array" ref="F23">INDEX(SP_Link[], SMALL(IF(SP_Link_CO=$B$16,ROW(SP_Link_CO)-13),ROWS(F$21:F23)),2)</f>
        <v>Output 1.3</v>
      </c>
      <c r="G23" s="618" t="str">
        <f t="array" ref="G23">INDEX(SP_Link[], SMALL(IF(SP_Link_CO=$B$16,ROW(SP_Link_CO)-13),ROWS(G$21:G23)),14)</f>
        <v>Educational learning outcomes for girls and boys enhanced and relevant to the country’s development potential</v>
      </c>
      <c r="H23" s="595" t="str">
        <f>VLOOKUP(CO_Output_List[[#This Row],[Output Number]],OO_Numbering[],3,FALSE)</f>
        <v>1.3</v>
      </c>
      <c r="I23" s="596" t="str">
        <f>CONCATENATE(CO_Output_List[[#This Row],[Output Number short]]," - ",CO_Output_List[[#This Row],[Output Name]])</f>
        <v>1.3 - Educational learning outcomes for girls and boys enhanced and relevant to the country’s development potential</v>
      </c>
      <c r="J23" s="596" t="str">
        <f t="shared" si="4"/>
        <v>Output 1.3 - Educational learning outcomes for girls and boys enhanced and relevant to the country’s development potential</v>
      </c>
    </row>
    <row r="24" spans="1:13" s="596" customFormat="1" ht="60">
      <c r="A24" s="618" t="str">
        <f t="array" ref="A24">INDEX(SP_Link[], SMALL(IF(SP_Link_CO=$B$16,ROW(SP_Link_CO)-13),ROWS(A$21:A24)),11)</f>
        <v>Outcome 1</v>
      </c>
      <c r="B24" s="618" t="str">
        <f t="array" ref="B24">INDEX(SP_Link[], SMALL(IF(SP_Link_CO=$B$16,ROW(SP_Link_CO)-13),ROWS(B$21:B24)),12)</f>
        <v>By 2022, Cabo Verdeans, particularly the most vulnerable, have improved access to, and use more quality health and education services, and benefit more from social and child protection and social inclusion, which are gender-sensitive, throughout their life cycle</v>
      </c>
      <c r="C24" s="618" t="str">
        <f>VLOOKUP(Table7[[#This Row],[Outcome number]],OO_Numbering[],3,FALSE)</f>
        <v>1</v>
      </c>
      <c r="D24" s="618" t="str">
        <f>CONCATENATE(Table7[[#This Row],[Short Outcome number]]," - ",Table7[[#This Row],[Outcome name]])</f>
        <v>1 - By 2022, Cabo Verdeans, particularly the most vulnerable, have improved access to, and use more quality health and education services, and benefit more from social and child protection and social inclusion, which are gender-sensitive, throughout their life cycle</v>
      </c>
      <c r="E24" s="618" t="str">
        <f t="shared" si="3"/>
        <v>Outcome 1 - By 2022, Cabo Verdeans, particularly the most vulnerable, have improved access to, and use more quality health and education services, and benefit more from social and child protection and social inclusion, which are gender-sensitive, throughout their life cycle</v>
      </c>
      <c r="F24" s="618" t="str">
        <f t="array" ref="F24">INDEX(SP_Link[], SMALL(IF(SP_Link_CO=$B$16,ROW(SP_Link_CO)-13),ROWS(F$21:F24)),2)</f>
        <v>Output 1.4</v>
      </c>
      <c r="G24" s="618" t="str">
        <f t="array" ref="G24">INDEX(SP_Link[], SMALL(IF(SP_Link_CO=$B$16,ROW(SP_Link_CO)-13),ROWS(G$21:G24)),14)</f>
        <v>Access to inclusive and equitable child protection services enhanced</v>
      </c>
      <c r="H24" s="595" t="str">
        <f>VLOOKUP(CO_Output_List[[#This Row],[Output Number]],OO_Numbering[],3,FALSE)</f>
        <v>1.4</v>
      </c>
      <c r="I24" s="596" t="str">
        <f>CONCATENATE(CO_Output_List[[#This Row],[Output Number short]]," - ",CO_Output_List[[#This Row],[Output Name]])</f>
        <v>1.4 - Access to inclusive and equitable child protection services enhanced</v>
      </c>
      <c r="J24" s="596" t="str">
        <f t="shared" si="4"/>
        <v>Output 1.4 - Access to inclusive and equitable child protection services enhanced</v>
      </c>
    </row>
    <row r="25" spans="1:13" s="596" customFormat="1" ht="75">
      <c r="A25" s="618" t="str">
        <f t="array" ref="A25">INDEX(SP_Link[], SMALL(IF(SP_Link_CO=$B$16,ROW(SP_Link_CO)-13),ROWS(A$21:A25)),11)</f>
        <v>Outcome 2</v>
      </c>
      <c r="B25" s="618" t="str">
        <f t="array" ref="B25">INDEX(SP_Link[], SMALL(IF(SP_Link_CO=$B$16,ROW(SP_Link_CO)-13),ROWS(B$21:B25)),12)</f>
        <v>By 2022, all people, particularly the most vulnerable, benefit from enhanced national and local capacity to apply integrated and innovative approaches to the sustainable and participative management of natural resources and biodiversity, climate change adaptation and mitigation, and disaster-risk reduction.</v>
      </c>
      <c r="C25" s="618" t="str">
        <f>VLOOKUP(Table7[[#This Row],[Outcome number]],OO_Numbering[],3,FALSE)</f>
        <v>2</v>
      </c>
      <c r="D25" s="618" t="str">
        <f>CONCATENATE(Table7[[#This Row],[Short Outcome number]]," - ",Table7[[#This Row],[Outcome name]])</f>
        <v>2 - By 2022, all people, particularly the most vulnerable, benefit from enhanced national and local capacity to apply integrated and innovative approaches to the sustainable and participative management of natural resources and biodiversity, climate change adaptation and mitigation, and disaster-risk reduction.</v>
      </c>
      <c r="E25" s="618" t="str">
        <f t="shared" si="3"/>
        <v>Outcome 2 - By 2022, all people, particularly the most vulnerable, benefit from enhanced national and local capacity to apply integrated and innovative approaches to the sustainable and participative management of natural resources and biodiversity, climate change adaptation and mitigation, and disaster-risk reduction.</v>
      </c>
      <c r="F25" s="618" t="str">
        <f t="array" ref="F25">INDEX(SP_Link[], SMALL(IF(SP_Link_CO=$B$16,ROW(SP_Link_CO)-13),ROWS(F$21:F25)),2)</f>
        <v>Output 2.1</v>
      </c>
      <c r="G25" s="618" t="str">
        <f t="array" ref="G25">INDEX(SP_Link[], SMALL(IF(SP_Link_CO=$B$16,ROW(SP_Link_CO)-13),ROWS(G$21:G25)),14)</f>
        <v>Selected institutions have strengthened technical and operational capacities to mainstream child and gender-sensitive disaster-risk reduction into national and local development policies</v>
      </c>
      <c r="H25" s="595" t="str">
        <f>VLOOKUP(CO_Output_List[[#This Row],[Output Number]],OO_Numbering[],3,FALSE)</f>
        <v>2.1</v>
      </c>
      <c r="I25" s="596" t="str">
        <f>CONCATENATE(CO_Output_List[[#This Row],[Output Number short]]," - ",CO_Output_List[[#This Row],[Output Name]])</f>
        <v>2.1 - Selected institutions have strengthened technical and operational capacities to mainstream child and gender-sensitive disaster-risk reduction into national and local development policies</v>
      </c>
      <c r="J25" s="596" t="str">
        <f t="shared" si="4"/>
        <v>Output 2.1 - Selected institutions have strengthened technical and operational capacities to mainstream child and gender-sensitive disaster-risk reduction into national and local development policies</v>
      </c>
    </row>
    <row r="26" spans="1:13" s="596" customFormat="1" ht="105">
      <c r="A26" s="618" t="str">
        <f t="array" ref="A26">INDEX(SP_Link[], SMALL(IF(SP_Link_CO=$B$16,ROW(SP_Link_CO)-13),ROWS(A$21:A26)),11)</f>
        <v>Outcome 2</v>
      </c>
      <c r="B26" s="618" t="str">
        <f t="array" ref="B26">INDEX(SP_Link[], SMALL(IF(SP_Link_CO=$B$16,ROW(SP_Link_CO)-13),ROWS(B$21:B26)),12)</f>
        <v>By 2022, all people, particularly the most vulnerable, benefit from enhanced national and local capacity to apply integrated and innovative approaches to the sustainable and participative management of natural resources and biodiversity, climate change adaptation and mitigation, and disaster-risk reduction.</v>
      </c>
      <c r="C26" s="618" t="str">
        <f>VLOOKUP(Table7[[#This Row],[Outcome number]],OO_Numbering[],3,FALSE)</f>
        <v>2</v>
      </c>
      <c r="D26" s="618" t="str">
        <f>CONCATENATE(Table7[[#This Row],[Short Outcome number]]," - ",Table7[[#This Row],[Outcome name]])</f>
        <v>2 - By 2022, all people, particularly the most vulnerable, benefit from enhanced national and local capacity to apply integrated and innovative approaches to the sustainable and participative management of natural resources and biodiversity, climate change adaptation and mitigation, and disaster-risk reduction.</v>
      </c>
      <c r="E26" s="618" t="str">
        <f t="shared" si="3"/>
        <v>Outcome 2 - By 2022, all people, particularly the most vulnerable, benefit from enhanced national and local capacity to apply integrated and innovative approaches to the sustainable and participative management of natural resources and biodiversity, climate change adaptation and mitigation, and disaster-risk reduction.</v>
      </c>
      <c r="F26" s="618" t="str">
        <f t="array" ref="F26">INDEX(SP_Link[], SMALL(IF(SP_Link_CO=$B$16,ROW(SP_Link_CO)-13),ROWS(F$21:F26)),2)</f>
        <v>Output 2.2</v>
      </c>
      <c r="G26" s="618" t="str">
        <f t="array" ref="G26">INDEX(SP_Link[], SMALL(IF(SP_Link_CO=$B$16,ROW(SP_Link_CO)-13),ROWS(G$21:G26)),14)</f>
        <v>Selected government institutions and local communities have enhanced technical capacity to implement climate change adaptation and mitigation measures</v>
      </c>
      <c r="H26" s="595" t="str">
        <f>VLOOKUP(CO_Output_List[[#This Row],[Output Number]],OO_Numbering[],3,FALSE)</f>
        <v>2.2</v>
      </c>
      <c r="I26" s="596" t="str">
        <f>CONCATENATE(CO_Output_List[[#This Row],[Output Number short]]," - ",CO_Output_List[[#This Row],[Output Name]])</f>
        <v>2.2 - Selected government institutions and local communities have enhanced technical capacity to implement climate change adaptation and mitigation measures</v>
      </c>
      <c r="J26" s="596" t="str">
        <f t="shared" si="4"/>
        <v>Output 2.2 - Selected government institutions and local communities have enhanced technical capacity to implement climate change adaptation and mitigation measures</v>
      </c>
    </row>
    <row r="27" spans="1:13" s="596" customFormat="1" ht="105">
      <c r="A27" s="618" t="str">
        <f t="array" ref="A27">INDEX(SP_Link[], SMALL(IF(SP_Link_CO=$B$16,ROW(SP_Link_CO)-13),ROWS(A$21:A27)),11)</f>
        <v>Outcome 2</v>
      </c>
      <c r="B27" s="618" t="str">
        <f t="array" ref="B27">INDEX(SP_Link[], SMALL(IF(SP_Link_CO=$B$16,ROW(SP_Link_CO)-13),ROWS(B$21:B27)),12)</f>
        <v>By 2022, all people, particularly the most vulnerable, benefit from enhanced national and local capacity to apply integrated and innovative approaches to the sustainable and participative management of natural resources and biodiversity, climate change adaptation and mitigation, and disaster-risk reduction.</v>
      </c>
      <c r="C27" s="618" t="str">
        <f>VLOOKUP(Table7[[#This Row],[Outcome number]],OO_Numbering[],3,FALSE)</f>
        <v>2</v>
      </c>
      <c r="D27" s="618" t="str">
        <f>CONCATENATE(Table7[[#This Row],[Short Outcome number]]," - ",Table7[[#This Row],[Outcome name]])</f>
        <v>2 - By 2022, all people, particularly the most vulnerable, benefit from enhanced national and local capacity to apply integrated and innovative approaches to the sustainable and participative management of natural resources and biodiversity, climate change adaptation and mitigation, and disaster-risk reduction.</v>
      </c>
      <c r="E27" s="618" t="str">
        <f t="shared" si="3"/>
        <v>Outcome 2 - By 2022, all people, particularly the most vulnerable, benefit from enhanced national and local capacity to apply integrated and innovative approaches to the sustainable and participative management of natural resources and biodiversity, climate change adaptation and mitigation, and disaster-risk reduction.</v>
      </c>
      <c r="F27" s="618" t="str">
        <f t="array" ref="F27">INDEX(SP_Link[], SMALL(IF(SP_Link_CO=$B$16,ROW(SP_Link_CO)-13),ROWS(F$21:F27)),2)</f>
        <v>Output 2.3</v>
      </c>
      <c r="G27" s="618" t="str">
        <f t="array" ref="G27">INDEX(SP_Link[], SMALL(IF(SP_Link_CO=$B$16,ROW(SP_Link_CO)-13),ROWS(G$21:G27)),14)</f>
        <v>Enhanced legal policy and institutional frameworks are in place for conservation sustainable use and access and benefit-sharing of natural resources biodiversity and ecosystems</v>
      </c>
      <c r="H27" s="595" t="str">
        <f>VLOOKUP(CO_Output_List[[#This Row],[Output Number]],OO_Numbering[],3,FALSE)</f>
        <v>2.3</v>
      </c>
      <c r="I27" s="596" t="str">
        <f>CONCATENATE(CO_Output_List[[#This Row],[Output Number short]]," - ",CO_Output_List[[#This Row],[Output Name]])</f>
        <v>2.3 - Enhanced legal policy and institutional frameworks are in place for conservation sustainable use and access and benefit-sharing of natural resources biodiversity and ecosystems</v>
      </c>
      <c r="J27" s="596" t="str">
        <f t="shared" si="4"/>
        <v>Output 2.3 - Enhanced legal policy and institutional frameworks are in place for conservation sustainable use and access and benefit-sharing of natural resources biodiversity and ecosystems</v>
      </c>
    </row>
    <row r="28" spans="1:13" s="596" customFormat="1" ht="105">
      <c r="A28" s="618" t="str">
        <f t="array" ref="A28">INDEX(SP_Link[], SMALL(IF(SP_Link_CO=$B$16,ROW(SP_Link_CO)-13),ROWS(A$21:A28)),11)</f>
        <v>Outcome 3</v>
      </c>
      <c r="B28" s="618" t="str">
        <f t="array" ref="B28">INDEX(SP_Link[], SMALL(IF(SP_Link_CO=$B$16,ROW(SP_Link_CO)-13),ROWS(B$21:B28)),12)</f>
        <v>By 2022, all Cabo Verdeans of working age, particularly women and youth, benefit from decent work through economic transformation in key sectors, which leads to more sustainable and inclusive economic development</v>
      </c>
      <c r="C28" s="618" t="str">
        <f>VLOOKUP(Table7[[#This Row],[Outcome number]],OO_Numbering[],3,FALSE)</f>
        <v>3</v>
      </c>
      <c r="D28" s="618" t="str">
        <f>CONCATENATE(Table7[[#This Row],[Short Outcome number]]," - ",Table7[[#This Row],[Outcome name]])</f>
        <v>3 - By 2022, all Cabo Verdeans of working age, particularly women and youth, benefit from decent work through economic transformation in key sectors, which leads to more sustainable and inclusive economic development</v>
      </c>
      <c r="E28" s="618" t="str">
        <f t="shared" si="3"/>
        <v>Outcome 3 - By 2022, all Cabo Verdeans of working age, particularly women and youth, benefit from decent work through economic transformation in key sectors, which leads to more sustainable and inclusive economic development</v>
      </c>
      <c r="F28" s="618" t="str">
        <f t="array" ref="F28">INDEX(SP_Link[], SMALL(IF(SP_Link_CO=$B$16,ROW(SP_Link_CO)-13),ROWS(F$21:F28)),2)</f>
        <v>Output 3.1</v>
      </c>
      <c r="G28" s="618" t="str">
        <f t="array" ref="G28">INDEX(SP_Link[], SMALL(IF(SP_Link_CO=$B$16,ROW(SP_Link_CO)-13),ROWS(G$21:G28)),14)</f>
        <v>The Ministries of Finance Economy and Employment have strengthened institutional capacity for the formulation and implementation of policies and programmes that harness the demographic dividend for inclusive and sustainable economic growth</v>
      </c>
      <c r="H28" s="595" t="str">
        <f>VLOOKUP(CO_Output_List[[#This Row],[Output Number]],OO_Numbering[],3,FALSE)</f>
        <v>3.1</v>
      </c>
      <c r="I28" s="596" t="str">
        <f>CONCATENATE(CO_Output_List[[#This Row],[Output Number short]]," - ",CO_Output_List[[#This Row],[Output Name]])</f>
        <v>3.1 - The Ministries of Finance Economy and Employment have strengthened institutional capacity for the formulation and implementation of policies and programmes that harness the demographic dividend for inclusive and sustainable economic growth</v>
      </c>
      <c r="J28" s="596" t="str">
        <f t="shared" si="4"/>
        <v>Output 3.1 - The Ministries of Finance Economy and Employment have strengthened institutional capacity for the formulation and implementation of policies and programmes that harness the demographic dividend for inclusive and sustainable economic growth</v>
      </c>
    </row>
    <row r="29" spans="1:13" s="596" customFormat="1" ht="90">
      <c r="A29" s="618" t="str">
        <f t="array" ref="A29">INDEX(SP_Link[], SMALL(IF(SP_Link_CO=$B$16,ROW(SP_Link_CO)-13),ROWS(A$21:A29)),11)</f>
        <v>Outcome 3</v>
      </c>
      <c r="B29" s="618" t="str">
        <f t="array" ref="B29">INDEX(SP_Link[], SMALL(IF(SP_Link_CO=$B$16,ROW(SP_Link_CO)-13),ROWS(B$21:B29)),12)</f>
        <v>By 2022, all Cabo Verdeans of working age, particularly women and youth, benefit from decent work through economic transformation in key sectors, which leads to more sustainable and inclusive economic development</v>
      </c>
      <c r="C29" s="618" t="str">
        <f>VLOOKUP(Table7[[#This Row],[Outcome number]],OO_Numbering[],3,FALSE)</f>
        <v>3</v>
      </c>
      <c r="D29" s="618" t="str">
        <f>CONCATENATE(Table7[[#This Row],[Short Outcome number]]," - ",Table7[[#This Row],[Outcome name]])</f>
        <v>3 - By 2022, all Cabo Verdeans of working age, particularly women and youth, benefit from decent work through economic transformation in key sectors, which leads to more sustainable and inclusive economic development</v>
      </c>
      <c r="E29" s="618" t="str">
        <f t="shared" si="3"/>
        <v>Outcome 3 - By 2022, all Cabo Verdeans of working age, particularly women and youth, benefit from decent work through economic transformation in key sectors, which leads to more sustainable and inclusive economic development</v>
      </c>
      <c r="F29" s="618" t="str">
        <f t="array" ref="F29">INDEX(SP_Link[], SMALL(IF(SP_Link_CO=$B$16,ROW(SP_Link_CO)-13),ROWS(F$21:F29)),2)</f>
        <v>Output 3.2</v>
      </c>
      <c r="G29" s="618" t="str">
        <f t="array" ref="G29">INDEX(SP_Link[], SMALL(IF(SP_Link_CO=$B$16,ROW(SP_Link_CO)-13),ROWS(G$21:G29)),14)</f>
        <v>Young people and women have enhanced ability to secure employment including self-employment</v>
      </c>
      <c r="H29" s="595" t="str">
        <f>VLOOKUP(CO_Output_List[[#This Row],[Output Number]],OO_Numbering[],3,FALSE)</f>
        <v>3.2</v>
      </c>
      <c r="I29" s="596" t="str">
        <f>CONCATENATE(CO_Output_List[[#This Row],[Output Number short]]," - ",CO_Output_List[[#This Row],[Output Name]])</f>
        <v>3.2 - Young people and women have enhanced ability to secure employment including self-employment</v>
      </c>
      <c r="J29" s="596" t="str">
        <f t="shared" si="4"/>
        <v>Output 3.2 - Young people and women have enhanced ability to secure employment including self-employment</v>
      </c>
    </row>
    <row r="30" spans="1:13" s="596" customFormat="1" ht="90">
      <c r="A30" s="618" t="str">
        <f t="array" ref="A30">INDEX(SP_Link[], SMALL(IF(SP_Link_CO=$B$16,ROW(SP_Link_CO)-13),ROWS(A$21:A30)),11)</f>
        <v>Outcome 3</v>
      </c>
      <c r="B30" s="618" t="str">
        <f t="array" ref="B30">INDEX(SP_Link[], SMALL(IF(SP_Link_CO=$B$16,ROW(SP_Link_CO)-13),ROWS(B$21:B30)),12)</f>
        <v>By 2022, all Cabo Verdeans of working age, particularly women and youth, benefit from decent work through economic transformation in key sectors, which leads to more sustainable and inclusive economic development</v>
      </c>
      <c r="C30" s="618" t="str">
        <f>VLOOKUP(Table7[[#This Row],[Outcome number]],OO_Numbering[],3,FALSE)</f>
        <v>3</v>
      </c>
      <c r="D30" s="618" t="str">
        <f>CONCATENATE(Table7[[#This Row],[Short Outcome number]]," - ",Table7[[#This Row],[Outcome name]])</f>
        <v>3 - By 2022, all Cabo Verdeans of working age, particularly women and youth, benefit from decent work through economic transformation in key sectors, which leads to more sustainable and inclusive economic development</v>
      </c>
      <c r="E30" s="618" t="str">
        <f t="shared" si="3"/>
        <v>Outcome 3 - By 2022, all Cabo Verdeans of working age, particularly women and youth, benefit from decent work through economic transformation in key sectors, which leads to more sustainable and inclusive economic development</v>
      </c>
      <c r="F30" s="618" t="str">
        <f t="array" ref="F30">INDEX(SP_Link[], SMALL(IF(SP_Link_CO=$B$16,ROW(SP_Link_CO)-13),ROWS(F$21:F30)),2)</f>
        <v>Output 3.3</v>
      </c>
      <c r="G30" s="618" t="str">
        <f t="array" ref="G30">INDEX(SP_Link[], SMALL(IF(SP_Link_CO=$B$16,ROW(SP_Link_CO)-13),ROWS(G$21:G30)),14)</f>
        <v>Municipalities have strengthened technical capacities to develop integrated and SDG-aligned territorial development strategies that promote local employment opportunities particularly for youth and women</v>
      </c>
      <c r="H30" s="595" t="str">
        <f>VLOOKUP(CO_Output_List[[#This Row],[Output Number]],OO_Numbering[],3,FALSE)</f>
        <v>3.3</v>
      </c>
      <c r="I30" s="596" t="str">
        <f>CONCATENATE(CO_Output_List[[#This Row],[Output Number short]]," - ",CO_Output_List[[#This Row],[Output Name]])</f>
        <v>3.3 - Municipalities have strengthened technical capacities to develop integrated and SDG-aligned territorial development strategies that promote local employment opportunities particularly for youth and women</v>
      </c>
      <c r="J30" s="596" t="str">
        <f t="shared" si="4"/>
        <v>Output 3.3 - Municipalities have strengthened technical capacities to develop integrated and SDG-aligned territorial development strategies that promote local employment opportunities particularly for youth and women</v>
      </c>
    </row>
    <row r="31" spans="1:13" s="596" customFormat="1" ht="71.25" customHeight="1">
      <c r="A31" s="618" t="str">
        <f t="array" ref="A31">INDEX(SP_Link[], SMALL(IF(SP_Link_CO=$B$16,ROW(SP_Link_CO)-13),ROWS(A$21:A31)),11)</f>
        <v>Outcome 3</v>
      </c>
      <c r="B31" s="618" t="str">
        <f t="array" ref="B31">INDEX(SP_Link[], SMALL(IF(SP_Link_CO=$B$16,ROW(SP_Link_CO)-13),ROWS(B$21:B31)),12)</f>
        <v>By 2022, all Cabo Verdeans of working age, particularly women and youth, benefit from decent work through economic transformation in key sectors, which leads to more sustainable and inclusive economic development</v>
      </c>
      <c r="C31" s="618" t="str">
        <f>VLOOKUP(Table7[[#This Row],[Outcome number]],OO_Numbering[],3,FALSE)</f>
        <v>3</v>
      </c>
      <c r="D31" s="618" t="str">
        <f>CONCATENATE(Table7[[#This Row],[Short Outcome number]]," - ",Table7[[#This Row],[Outcome name]])</f>
        <v>3 - By 2022, all Cabo Verdeans of working age, particularly women and youth, benefit from decent work through economic transformation in key sectors, which leads to more sustainable and inclusive economic development</v>
      </c>
      <c r="E31" s="618" t="str">
        <f t="shared" si="3"/>
        <v>Outcome 3 - By 2022, all Cabo Verdeans of working age, particularly women and youth, benefit from decent work through economic transformation in key sectors, which leads to more sustainable and inclusive economic development</v>
      </c>
      <c r="F31" s="618" t="str">
        <f t="array" ref="F31">INDEX(SP_Link[], SMALL(IF(SP_Link_CO=$B$16,ROW(SP_Link_CO)-13),ROWS(F$21:F31)),2)</f>
        <v>Output 3.4</v>
      </c>
      <c r="G31" s="618" t="str">
        <f t="array" ref="G31">INDEX(SP_Link[], SMALL(IF(SP_Link_CO=$B$16,ROW(SP_Link_CO)-13),ROWS(G$21:G31)),14)</f>
        <v>The Ministry of Family and Social Inclusion has enhanced technical capacity to ensure access to the social protection system by the most vulnerable groups particularly women and children.</v>
      </c>
      <c r="H31" s="595" t="str">
        <f>VLOOKUP(CO_Output_List[[#This Row],[Output Number]],OO_Numbering[],3,FALSE)</f>
        <v>3.4</v>
      </c>
      <c r="I31" s="596" t="str">
        <f>CONCATENATE(CO_Output_List[[#This Row],[Output Number short]]," - ",CO_Output_List[[#This Row],[Output Name]])</f>
        <v>3.4 - The Ministry of Family and Social Inclusion has enhanced technical capacity to ensure access to the social protection system by the most vulnerable groups particularly women and children.</v>
      </c>
      <c r="J31" s="596" t="str">
        <f t="shared" si="4"/>
        <v>Output 3.4 - The Ministry of Family and Social Inclusion has enhanced technical capacity to ensure access to the social protection system by the most vulnerable groups particularly women and children.</v>
      </c>
    </row>
    <row r="32" spans="1:13" s="596" customFormat="1" ht="71.25" customHeight="1">
      <c r="A32" s="618" t="str">
        <f t="array" ref="A32">INDEX(SP_Link[], SMALL(IF(SP_Link_CO=$B$16,ROW(SP_Link_CO)-13),ROWS(A$21:A32)),11)</f>
        <v>Outcome 4</v>
      </c>
      <c r="B32" s="618" t="str">
        <f t="array" ref="B32">INDEX(SP_Link[], SMALL(IF(SP_Link_CO=$B$16,ROW(SP_Link_CO)-13),ROWS(B$21:B32)),12)</f>
        <v>By 2022, Cabo Verdean citizens benefit from a system of democratic governance and public administration that is more effective, transparent, and participative</v>
      </c>
      <c r="C32" s="618" t="str">
        <f>VLOOKUP(Table7[[#This Row],[Outcome number]],OO_Numbering[],3,FALSE)</f>
        <v>4</v>
      </c>
      <c r="D32" s="618" t="str">
        <f>CONCATENATE(Table7[[#This Row],[Short Outcome number]]," - ",Table7[[#This Row],[Outcome name]])</f>
        <v>4 - By 2022, Cabo Verdean citizens benefit from a system of democratic governance and public administration that is more effective, transparent, and participative</v>
      </c>
      <c r="E32" s="618" t="str">
        <f t="shared" si="3"/>
        <v>Outcome 4 - By 2022, Cabo Verdean citizens benefit from a system of democratic governance and public administration that is more effective, transparent, and participative</v>
      </c>
      <c r="F32" s="618" t="str">
        <f t="array" ref="F32">INDEX(SP_Link[], SMALL(IF(SP_Link_CO=$B$16,ROW(SP_Link_CO)-13),ROWS(F$21:F32)),2)</f>
        <v>Output 4.1</v>
      </c>
      <c r="G32" s="618" t="str">
        <f t="array" ref="G32">INDEX(SP_Link[], SMALL(IF(SP_Link_CO=$B$16,ROW(SP_Link_CO)-13),ROWS(G$21:G32)),14)</f>
        <v>Young people and women have enhanced capacities to engage in critical development issues and decision-making processes</v>
      </c>
      <c r="H32" s="595" t="str">
        <f>VLOOKUP(CO_Output_List[[#This Row],[Output Number]],OO_Numbering[],3,FALSE)</f>
        <v>4.1</v>
      </c>
      <c r="I32" s="596" t="str">
        <f>CONCATENATE(CO_Output_List[[#This Row],[Output Number short]]," - ",CO_Output_List[[#This Row],[Output Name]])</f>
        <v>4.1 - Young people and women have enhanced capacities to engage in critical development issues and decision-making processes</v>
      </c>
      <c r="J32" s="596" t="str">
        <f t="shared" si="4"/>
        <v>Output 4.1 - Young people and women have enhanced capacities to engage in critical development issues and decision-making processes</v>
      </c>
    </row>
    <row r="33" spans="1:10" s="596" customFormat="1" ht="71.25" customHeight="1">
      <c r="A33" s="618" t="str">
        <f t="array" ref="A33">INDEX(SP_Link[], SMALL(IF(SP_Link_CO=$B$16,ROW(SP_Link_CO)-13),ROWS(A$21:A33)),11)</f>
        <v>Outcome 4</v>
      </c>
      <c r="B33" s="618" t="str">
        <f t="array" ref="B33">INDEX(SP_Link[], SMALL(IF(SP_Link_CO=$B$16,ROW(SP_Link_CO)-13),ROWS(B$21:B33)),12)</f>
        <v>By 2022, Cabo Verdean citizens benefit from a system of democratic governance and public administration that is more effective, transparent, and participative</v>
      </c>
      <c r="C33" s="618" t="str">
        <f>VLOOKUP(Table7[[#This Row],[Outcome number]],OO_Numbering[],3,FALSE)</f>
        <v>4</v>
      </c>
      <c r="D33" s="618" t="str">
        <f>CONCATENATE(Table7[[#This Row],[Short Outcome number]]," - ",Table7[[#This Row],[Outcome name]])</f>
        <v>4 - By 2022, Cabo Verdean citizens benefit from a system of democratic governance and public administration that is more effective, transparent, and participative</v>
      </c>
      <c r="E33" s="618" t="str">
        <f t="shared" si="3"/>
        <v>Outcome 4 - By 2022, Cabo Verdean citizens benefit from a system of democratic governance and public administration that is more effective, transparent, and participative</v>
      </c>
      <c r="F33" s="618" t="str">
        <f t="array" ref="F33">INDEX(SP_Link[], SMALL(IF(SP_Link_CO=$B$16,ROW(SP_Link_CO)-13),ROWS(F$21:F33)),2)</f>
        <v>Output 4.2</v>
      </c>
      <c r="G33" s="618" t="str">
        <f t="array" ref="G33">INDEX(SP_Link[], SMALL(IF(SP_Link_CO=$B$16,ROW(SP_Link_CO)-13),ROWS(G$21:G33)),14)</f>
        <v>Public administrations at central and local levels are equipped with innovative strategies capacities and tools to adequately implement and monitor the country?s commitments to sustainable development.</v>
      </c>
      <c r="H33" s="595" t="str">
        <f>VLOOKUP(CO_Output_List[[#This Row],[Output Number]],OO_Numbering[],3,FALSE)</f>
        <v>4.2</v>
      </c>
      <c r="I33" s="596" t="str">
        <f>CONCATENATE(CO_Output_List[[#This Row],[Output Number short]]," - ",CO_Output_List[[#This Row],[Output Name]])</f>
        <v>4.2 - Public administrations at central and local levels are equipped with innovative strategies capacities and tools to adequately implement and monitor the country?s commitments to sustainable development.</v>
      </c>
      <c r="J33" s="596" t="str">
        <f t="shared" si="4"/>
        <v>Output 4.2 - Public administrations at central and local levels are equipped with innovative strategies capacities and tools to adequately implement and monitor the country?s commitments to sustainable development.</v>
      </c>
    </row>
    <row r="34" spans="1:10" s="596" customFormat="1" ht="71.25" customHeight="1">
      <c r="A34" s="618" t="str">
        <f t="array" ref="A34">INDEX(SP_Link[], SMALL(IF(SP_Link_CO=$B$16,ROW(SP_Link_CO)-13),ROWS(A$21:A34)),11)</f>
        <v>Outcome 4</v>
      </c>
      <c r="B34" s="618" t="str">
        <f t="array" ref="B34">INDEX(SP_Link[], SMALL(IF(SP_Link_CO=$B$16,ROW(SP_Link_CO)-13),ROWS(B$21:B34)),12)</f>
        <v>By 2022, Cabo Verdean citizens benefit from a system of democratic governance and public administration that is more effective, transparent, and participative</v>
      </c>
      <c r="C34" s="618" t="str">
        <f>VLOOKUP(Table7[[#This Row],[Outcome number]],OO_Numbering[],3,FALSE)</f>
        <v>4</v>
      </c>
      <c r="D34" s="618" t="str">
        <f>CONCATENATE(Table7[[#This Row],[Short Outcome number]]," - ",Table7[[#This Row],[Outcome name]])</f>
        <v>4 - By 2022, Cabo Verdean citizens benefit from a system of democratic governance and public administration that is more effective, transparent, and participative</v>
      </c>
      <c r="E34" s="618" t="str">
        <f t="shared" si="3"/>
        <v>Outcome 4 - By 2022, Cabo Verdean citizens benefit from a system of democratic governance and public administration that is more effective, transparent, and participative</v>
      </c>
      <c r="F34" s="618" t="str">
        <f t="array" ref="F34">INDEX(SP_Link[], SMALL(IF(SP_Link_CO=$B$16,ROW(SP_Link_CO)-13),ROWS(F$21:F34)),2)</f>
        <v>Output 4.3</v>
      </c>
      <c r="G34" s="618" t="str">
        <f t="array" ref="G34">INDEX(SP_Link[], SMALL(IF(SP_Link_CO=$B$16,ROW(SP_Link_CO)-13),ROWS(G$21:G34)),14)</f>
        <v>The Government has enhanced technical capacity to establish and manage a partnership framework to mobilize financial and technical resources and to engage civil society and the private sector in the implementation of the SDGs</v>
      </c>
      <c r="H34" s="595" t="str">
        <f>VLOOKUP(CO_Output_List[[#This Row],[Output Number]],OO_Numbering[],3,FALSE)</f>
        <v>4.3</v>
      </c>
      <c r="I34" s="596" t="str">
        <f>CONCATENATE(CO_Output_List[[#This Row],[Output Number short]]," - ",CO_Output_List[[#This Row],[Output Name]])</f>
        <v>4.3 - The Government has enhanced technical capacity to establish and manage a partnership framework to mobilize financial and technical resources and to engage civil society and the private sector in the implementation of the SDGs</v>
      </c>
      <c r="J34" s="596" t="str">
        <f t="shared" si="4"/>
        <v>Output 4.3 - The Government has enhanced technical capacity to establish and manage a partnership framework to mobilize financial and technical resources and to engage civil society and the private sector in the implementation of the SDGs</v>
      </c>
    </row>
    <row r="35" spans="1:10" s="596" customFormat="1" ht="71.25" customHeight="1">
      <c r="A35" s="618" t="str">
        <f t="array" ref="A35">INDEX(SP_Link[], SMALL(IF(SP_Link_CO=$B$16,ROW(SP_Link_CO)-13),ROWS(A$21:A35)),11)</f>
        <v>Outcome 5</v>
      </c>
      <c r="B35" s="618" t="str">
        <f t="array" ref="B35">INDEX(SP_Link[], SMALL(IF(SP_Link_CO=$B$16,ROW(SP_Link_CO)-13),ROWS(B$21:B35)),12)</f>
        <v>By 2022, Cabo Verdeans, particularly women, youth and children, benefit from increased human security, improved social cohesion and a responsive and inclusive justice system that leads to the fulfilment of human rights</v>
      </c>
      <c r="C35" s="618" t="str">
        <f>VLOOKUP(Table7[[#This Row],[Outcome number]],OO_Numbering[],3,FALSE)</f>
        <v>5</v>
      </c>
      <c r="D35" s="618" t="str">
        <f>CONCATENATE(Table7[[#This Row],[Short Outcome number]]," - ",Table7[[#This Row],[Outcome name]])</f>
        <v>5 - By 2022, Cabo Verdeans, particularly women, youth and children, benefit from increased human security, improved social cohesion and a responsive and inclusive justice system that leads to the fulfilment of human rights</v>
      </c>
      <c r="E35" s="618" t="str">
        <f t="shared" si="3"/>
        <v>Outcome 5 - By 2022, Cabo Verdeans, particularly women, youth and children, benefit from increased human security, improved social cohesion and a responsive and inclusive justice system that leads to the fulfilment of human rights</v>
      </c>
      <c r="F35" s="618" t="str">
        <f t="array" ref="F35">INDEX(SP_Link[], SMALL(IF(SP_Link_CO=$B$16,ROW(SP_Link_CO)-13),ROWS(F$21:F35)),2)</f>
        <v>Output 5.1</v>
      </c>
      <c r="G35" s="618" t="str">
        <f t="array" ref="G35">INDEX(SP_Link[], SMALL(IF(SP_Link_CO=$B$16,ROW(SP_Link_CO)-13),ROWS(G$21:G35)),14)</f>
        <v>Institutions at central and local levels have enhanced capacity to effectively implement national instruments for the promotion of gender equality and combating gender-based violence</v>
      </c>
      <c r="H35" s="595" t="str">
        <f>VLOOKUP(CO_Output_List[[#This Row],[Output Number]],OO_Numbering[],3,FALSE)</f>
        <v>5.1</v>
      </c>
      <c r="I35" s="596" t="str">
        <f>CONCATENATE(CO_Output_List[[#This Row],[Output Number short]]," - ",CO_Output_List[[#This Row],[Output Name]])</f>
        <v>5.1 - Institutions at central and local levels have enhanced capacity to effectively implement national instruments for the promotion of gender equality and combating gender-based violence</v>
      </c>
      <c r="J35" s="596" t="str">
        <f t="shared" si="4"/>
        <v>Output 5.1 - Institutions at central and local levels have enhanced capacity to effectively implement national instruments for the promotion of gender equality and combating gender-based violence</v>
      </c>
    </row>
    <row r="36" spans="1:10" s="596" customFormat="1" ht="71.25" customHeight="1">
      <c r="A36" s="618" t="str">
        <f t="array" ref="A36">INDEX(SP_Link[], SMALL(IF(SP_Link_CO=$B$16,ROW(SP_Link_CO)-13),ROWS(A$21:A36)),11)</f>
        <v>Outcome 5</v>
      </c>
      <c r="B36" s="618" t="str">
        <f t="array" ref="B36">INDEX(SP_Link[], SMALL(IF(SP_Link_CO=$B$16,ROW(SP_Link_CO)-13),ROWS(B$21:B36)),12)</f>
        <v>By 2022, Cabo Verdeans, particularly women, youth and children, benefit from increased human security, improved social cohesion and a responsive and inclusive justice system that leads to the fulfilment of human rights</v>
      </c>
      <c r="C36" s="618" t="str">
        <f>VLOOKUP(Table7[[#This Row],[Outcome number]],OO_Numbering[],3,FALSE)</f>
        <v>5</v>
      </c>
      <c r="D36" s="618" t="str">
        <f>CONCATENATE(Table7[[#This Row],[Short Outcome number]]," - ",Table7[[#This Row],[Outcome name]])</f>
        <v>5 - By 2022, Cabo Verdeans, particularly women, youth and children, benefit from increased human security, improved social cohesion and a responsive and inclusive justice system that leads to the fulfilment of human rights</v>
      </c>
      <c r="E36" s="618" t="str">
        <f t="shared" si="3"/>
        <v>Outcome 5 - By 2022, Cabo Verdeans, particularly women, youth and children, benefit from increased human security, improved social cohesion and a responsive and inclusive justice system that leads to the fulfilment of human rights</v>
      </c>
      <c r="F36" s="618" t="str">
        <f t="array" ref="F36">INDEX(SP_Link[], SMALL(IF(SP_Link_CO=$B$16,ROW(SP_Link_CO)-13),ROWS(F$21:F36)),2)</f>
        <v>Output 5.2</v>
      </c>
      <c r="G36" s="618" t="str">
        <f t="array" ref="G36">INDEX(SP_Link[], SMALL(IF(SP_Link_CO=$B$16,ROW(SP_Link_CO)-13),ROWS(G$21:G36)),14)</f>
        <v>The justice system has enhanced capacity to promote human rights with a focus on women and children in contact with the law and greater efficiency in the judicial process</v>
      </c>
      <c r="H36" s="595" t="str">
        <f>VLOOKUP(CO_Output_List[[#This Row],[Output Number]],OO_Numbering[],3,FALSE)</f>
        <v>5.2</v>
      </c>
      <c r="I36" s="596" t="str">
        <f>CONCATENATE(CO_Output_List[[#This Row],[Output Number short]]," - ",CO_Output_List[[#This Row],[Output Name]])</f>
        <v>5.2 - The justice system has enhanced capacity to promote human rights with a focus on women and children in contact with the law and greater efficiency in the judicial process</v>
      </c>
      <c r="J36" s="596" t="str">
        <f t="shared" si="4"/>
        <v>Output 5.2 - The justice system has enhanced capacity to promote human rights with a focus on women and children in contact with the law and greater efficiency in the judicial process</v>
      </c>
    </row>
    <row r="37" spans="1:10" s="596" customFormat="1" ht="71.25" customHeight="1">
      <c r="A37" s="618" t="e">
        <f t="array" ref="A37">INDEX(SP_Link[], SMALL(IF(SP_Link_CO=$B$16,ROW(SP_Link_CO)-13),ROWS(A$21:A37)),11)</f>
        <v>#NUM!</v>
      </c>
      <c r="B37" s="618" t="e">
        <f t="array" ref="B37">INDEX(SP_Link[], SMALL(IF(SP_Link_CO=$B$16,ROW(SP_Link_CO)-13),ROWS(B$21:B37)),12)</f>
        <v>#NUM!</v>
      </c>
      <c r="C37" s="618" t="e">
        <f>VLOOKUP(Table7[[#This Row],[Outcome number]],OO_Numbering[],3,FALSE)</f>
        <v>#NUM!</v>
      </c>
      <c r="D37" s="618" t="e">
        <f>CONCATENATE(Table7[[#This Row],[Short Outcome number]]," - ",Table7[[#This Row],[Outcome name]])</f>
        <v>#NUM!</v>
      </c>
      <c r="E37" s="618" t="e">
        <f t="shared" si="3"/>
        <v>#NUM!</v>
      </c>
      <c r="F37" s="618" t="e">
        <f t="array" ref="F37">INDEX(SP_Link[], SMALL(IF(SP_Link_CO=$B$16,ROW(SP_Link_CO)-13),ROWS(F$21:F37)),2)</f>
        <v>#NUM!</v>
      </c>
      <c r="G37" s="618" t="e">
        <f t="array" ref="G37">INDEX(SP_Link[], SMALL(IF(SP_Link_CO=$B$16,ROW(SP_Link_CO)-13),ROWS(G$21:G37)),14)</f>
        <v>#NUM!</v>
      </c>
      <c r="H37" s="595" t="e">
        <f>VLOOKUP(CO_Output_List[[#This Row],[Output Number]],OO_Numbering[],3,FALSE)</f>
        <v>#NUM!</v>
      </c>
      <c r="I37" s="596" t="e">
        <f>CONCATENATE(CO_Output_List[[#This Row],[Output Number short]]," - ",CO_Output_List[[#This Row],[Output Name]])</f>
        <v>#NUM!</v>
      </c>
      <c r="J37" s="596" t="e">
        <f t="shared" si="4"/>
        <v>#NUM!</v>
      </c>
    </row>
    <row r="38" spans="1:10" s="596" customFormat="1" ht="71.25" customHeight="1">
      <c r="A38" s="618" t="e">
        <f t="array" ref="A38">INDEX(SP_Link[], SMALL(IF(SP_Link_CO=$B$16,ROW(SP_Link_CO)-13),ROWS(A$21:A38)),11)</f>
        <v>#NUM!</v>
      </c>
      <c r="B38" s="618" t="e">
        <f t="array" ref="B38">INDEX(SP_Link[], SMALL(IF(SP_Link_CO=$B$16,ROW(SP_Link_CO)-13),ROWS(B$21:B38)),12)</f>
        <v>#NUM!</v>
      </c>
      <c r="C38" s="618" t="e">
        <f>VLOOKUP(Table7[[#This Row],[Outcome number]],OO_Numbering[],3,FALSE)</f>
        <v>#NUM!</v>
      </c>
      <c r="D38" s="618" t="e">
        <f>CONCATENATE(Table7[[#This Row],[Short Outcome number]]," - ",Table7[[#This Row],[Outcome name]])</f>
        <v>#NUM!</v>
      </c>
      <c r="E38" s="618" t="e">
        <f t="shared" si="3"/>
        <v>#NUM!</v>
      </c>
      <c r="F38" s="618" t="e">
        <f t="array" ref="F38">INDEX(SP_Link[], SMALL(IF(SP_Link_CO=$B$16,ROW(SP_Link_CO)-13),ROWS(F$21:F38)),2)</f>
        <v>#NUM!</v>
      </c>
      <c r="G38" s="618" t="e">
        <f t="array" ref="G38">INDEX(SP_Link[], SMALL(IF(SP_Link_CO=$B$16,ROW(SP_Link_CO)-13),ROWS(G$21:G38)),14)</f>
        <v>#NUM!</v>
      </c>
      <c r="H38" s="595" t="e">
        <f>VLOOKUP(CO_Output_List[[#This Row],[Output Number]],OO_Numbering[],3,FALSE)</f>
        <v>#NUM!</v>
      </c>
      <c r="I38" s="596" t="e">
        <f>CONCATENATE(CO_Output_List[[#This Row],[Output Number short]]," - ",CO_Output_List[[#This Row],[Output Name]])</f>
        <v>#NUM!</v>
      </c>
      <c r="J38" s="596" t="e">
        <f t="shared" si="4"/>
        <v>#NUM!</v>
      </c>
    </row>
    <row r="39" spans="1:10" s="596" customFormat="1" ht="71.25" customHeight="1">
      <c r="A39" s="618" t="e">
        <f t="array" ref="A39">INDEX(SP_Link[], SMALL(IF(SP_Link_CO=$B$16,ROW(SP_Link_CO)-13),ROWS(A$21:A39)),11)</f>
        <v>#NUM!</v>
      </c>
      <c r="B39" s="618" t="e">
        <f t="array" ref="B39">INDEX(SP_Link[], SMALL(IF(SP_Link_CO=$B$16,ROW(SP_Link_CO)-13),ROWS(B$21:B39)),12)</f>
        <v>#NUM!</v>
      </c>
      <c r="C39" s="618" t="e">
        <f>VLOOKUP(Table7[[#This Row],[Outcome number]],OO_Numbering[],3,FALSE)</f>
        <v>#NUM!</v>
      </c>
      <c r="D39" s="618" t="e">
        <f>CONCATENATE(Table7[[#This Row],[Short Outcome number]]," - ",Table7[[#This Row],[Outcome name]])</f>
        <v>#NUM!</v>
      </c>
      <c r="E39" s="618" t="e">
        <f t="shared" si="3"/>
        <v>#NUM!</v>
      </c>
      <c r="F39" s="618" t="e">
        <f t="array" ref="F39">INDEX(SP_Link[], SMALL(IF(SP_Link_CO=$B$16,ROW(SP_Link_CO)-13),ROWS(F$21:F39)),2)</f>
        <v>#NUM!</v>
      </c>
      <c r="G39" s="618" t="e">
        <f t="array" ref="G39">INDEX(SP_Link[], SMALL(IF(SP_Link_CO=$B$16,ROW(SP_Link_CO)-13),ROWS(G$21:G39)),14)</f>
        <v>#NUM!</v>
      </c>
      <c r="H39" s="595" t="e">
        <f>VLOOKUP(CO_Output_List[[#This Row],[Output Number]],OO_Numbering[],3,FALSE)</f>
        <v>#NUM!</v>
      </c>
      <c r="I39" s="596" t="e">
        <f>CONCATENATE(CO_Output_List[[#This Row],[Output Number short]]," - ",CO_Output_List[[#This Row],[Output Name]])</f>
        <v>#NUM!</v>
      </c>
      <c r="J39" s="596" t="e">
        <f t="shared" si="4"/>
        <v>#NUM!</v>
      </c>
    </row>
    <row r="40" spans="1:10" s="596" customFormat="1" ht="71.25" customHeight="1">
      <c r="A40" s="618" t="e">
        <f t="array" ref="A40">INDEX(SP_Link[], SMALL(IF(SP_Link_CO=$B$16,ROW(SP_Link_CO)-13),ROWS(A$21:A40)),11)</f>
        <v>#NUM!</v>
      </c>
      <c r="B40" s="618" t="e">
        <f t="array" ref="B40">INDEX(SP_Link[], SMALL(IF(SP_Link_CO=$B$16,ROW(SP_Link_CO)-13),ROWS(B$21:B40)),12)</f>
        <v>#NUM!</v>
      </c>
      <c r="C40" s="618" t="e">
        <f>VLOOKUP(Table7[[#This Row],[Outcome number]],OO_Numbering[],3,FALSE)</f>
        <v>#NUM!</v>
      </c>
      <c r="D40" s="618" t="e">
        <f>CONCATENATE(Table7[[#This Row],[Short Outcome number]]," - ",Table7[[#This Row],[Outcome name]])</f>
        <v>#NUM!</v>
      </c>
      <c r="E40" s="618" t="e">
        <f t="shared" si="3"/>
        <v>#NUM!</v>
      </c>
      <c r="F40" s="618" t="e">
        <f t="array" ref="F40">INDEX(SP_Link[], SMALL(IF(SP_Link_CO=$B$16,ROW(SP_Link_CO)-13),ROWS(F$21:F40)),2)</f>
        <v>#NUM!</v>
      </c>
      <c r="G40" s="618" t="e">
        <f t="array" ref="G40">INDEX(SP_Link[], SMALL(IF(SP_Link_CO=$B$16,ROW(SP_Link_CO)-13),ROWS(G$21:G40)),14)</f>
        <v>#NUM!</v>
      </c>
      <c r="H40" s="595" t="e">
        <f>VLOOKUP(CO_Output_List[[#This Row],[Output Number]],OO_Numbering[],3,FALSE)</f>
        <v>#NUM!</v>
      </c>
      <c r="I40" s="596" t="e">
        <f>CONCATENATE(CO_Output_List[[#This Row],[Output Number short]]," - ",CO_Output_List[[#This Row],[Output Name]])</f>
        <v>#NUM!</v>
      </c>
      <c r="J40" s="596" t="e">
        <f t="shared" si="4"/>
        <v>#NUM!</v>
      </c>
    </row>
    <row r="41" spans="1:10" s="596" customFormat="1" ht="71.25" customHeight="1">
      <c r="A41" s="618" t="e">
        <f t="array" ref="A41">INDEX(SP_Link[], SMALL(IF(SP_Link_CO=$B$16,ROW(SP_Link_CO)-13),ROWS(A$21:A41)),11)</f>
        <v>#NUM!</v>
      </c>
      <c r="B41" s="618" t="e">
        <f t="array" ref="B41">INDEX(SP_Link[], SMALL(IF(SP_Link_CO=$B$16,ROW(SP_Link_CO)-13),ROWS(B$21:B41)),12)</f>
        <v>#NUM!</v>
      </c>
      <c r="C41" s="618" t="e">
        <f>VLOOKUP(Table7[[#This Row],[Outcome number]],OO_Numbering[],3,FALSE)</f>
        <v>#NUM!</v>
      </c>
      <c r="D41" s="618" t="e">
        <f>CONCATENATE(Table7[[#This Row],[Short Outcome number]]," - ",Table7[[#This Row],[Outcome name]])</f>
        <v>#NUM!</v>
      </c>
      <c r="E41" s="618" t="e">
        <f t="shared" si="3"/>
        <v>#NUM!</v>
      </c>
      <c r="F41" s="618" t="e">
        <f t="array" ref="F41">INDEX(SP_Link[], SMALL(IF(SP_Link_CO=$B$16,ROW(SP_Link_CO)-13),ROWS(F$21:F41)),2)</f>
        <v>#NUM!</v>
      </c>
      <c r="G41" s="618" t="e">
        <f t="array" ref="G41">INDEX(SP_Link[], SMALL(IF(SP_Link_CO=$B$16,ROW(SP_Link_CO)-13),ROWS(G$21:G41)),14)</f>
        <v>#NUM!</v>
      </c>
      <c r="H41" s="595" t="e">
        <f>VLOOKUP(CO_Output_List[[#This Row],[Output Number]],OO_Numbering[],3,FALSE)</f>
        <v>#NUM!</v>
      </c>
      <c r="I41" s="596" t="e">
        <f>CONCATENATE(CO_Output_List[[#This Row],[Output Number short]]," - ",CO_Output_List[[#This Row],[Output Name]])</f>
        <v>#NUM!</v>
      </c>
      <c r="J41" s="596" t="e">
        <f t="shared" si="4"/>
        <v>#NUM!</v>
      </c>
    </row>
    <row r="42" spans="1:10" s="596" customFormat="1" ht="71.25" customHeight="1">
      <c r="A42" s="618" t="e">
        <f t="array" ref="A42">INDEX(SP_Link[], SMALL(IF(SP_Link_CO=$B$16,ROW(SP_Link_CO)-13),ROWS(A$21:A42)),11)</f>
        <v>#NUM!</v>
      </c>
      <c r="B42" s="618" t="e">
        <f t="array" ref="B42">INDEX(SP_Link[], SMALL(IF(SP_Link_CO=$B$16,ROW(SP_Link_CO)-13),ROWS(B$21:B42)),12)</f>
        <v>#NUM!</v>
      </c>
      <c r="C42" s="618" t="e">
        <f>VLOOKUP(Table7[[#This Row],[Outcome number]],OO_Numbering[],3,FALSE)</f>
        <v>#NUM!</v>
      </c>
      <c r="D42" s="618" t="e">
        <f>CONCATENATE(Table7[[#This Row],[Short Outcome number]]," - ",Table7[[#This Row],[Outcome name]])</f>
        <v>#NUM!</v>
      </c>
      <c r="E42" s="618" t="e">
        <f t="shared" si="3"/>
        <v>#NUM!</v>
      </c>
      <c r="F42" s="618" t="e">
        <f t="array" ref="F42">INDEX(SP_Link[], SMALL(IF(SP_Link_CO=$B$16,ROW(SP_Link_CO)-13),ROWS(F$21:F42)),2)</f>
        <v>#NUM!</v>
      </c>
      <c r="G42" s="618" t="e">
        <f t="array" ref="G42">INDEX(SP_Link[], SMALL(IF(SP_Link_CO=$B$16,ROW(SP_Link_CO)-13),ROWS(G$21:G42)),14)</f>
        <v>#NUM!</v>
      </c>
      <c r="H42" s="595" t="e">
        <f>VLOOKUP(CO_Output_List[[#This Row],[Output Number]],OO_Numbering[],3,FALSE)</f>
        <v>#NUM!</v>
      </c>
      <c r="I42" s="596" t="e">
        <f>CONCATENATE(CO_Output_List[[#This Row],[Output Number short]]," - ",CO_Output_List[[#This Row],[Output Name]])</f>
        <v>#NUM!</v>
      </c>
      <c r="J42" s="596" t="e">
        <f t="shared" si="4"/>
        <v>#NUM!</v>
      </c>
    </row>
    <row r="43" spans="1:10" s="596" customFormat="1" ht="71.25" customHeight="1">
      <c r="A43" s="618" t="e">
        <f t="array" ref="A43">INDEX(SP_Link[], SMALL(IF(SP_Link_CO=$B$16,ROW(SP_Link_CO)-13),ROWS(A$21:A43)),11)</f>
        <v>#NUM!</v>
      </c>
      <c r="B43" s="618" t="e">
        <f t="array" ref="B43">INDEX(SP_Link[], SMALL(IF(SP_Link_CO=$B$16,ROW(SP_Link_CO)-13),ROWS(B$21:B43)),12)</f>
        <v>#NUM!</v>
      </c>
      <c r="C43" s="618" t="e">
        <f>VLOOKUP(Table7[[#This Row],[Outcome number]],OO_Numbering[],3,FALSE)</f>
        <v>#NUM!</v>
      </c>
      <c r="D43" s="618" t="e">
        <f>CONCATENATE(Table7[[#This Row],[Short Outcome number]]," - ",Table7[[#This Row],[Outcome name]])</f>
        <v>#NUM!</v>
      </c>
      <c r="E43" s="618" t="e">
        <f t="shared" si="3"/>
        <v>#NUM!</v>
      </c>
      <c r="F43" s="618" t="e">
        <f t="array" ref="F43">INDEX(SP_Link[], SMALL(IF(SP_Link_CO=$B$16,ROW(SP_Link_CO)-13),ROWS(F$21:F43)),2)</f>
        <v>#NUM!</v>
      </c>
      <c r="G43" s="618" t="e">
        <f t="array" ref="G43">INDEX(SP_Link[], SMALL(IF(SP_Link_CO=$B$16,ROW(SP_Link_CO)-13),ROWS(G$21:G43)),14)</f>
        <v>#NUM!</v>
      </c>
      <c r="H43" s="595" t="e">
        <f>VLOOKUP(CO_Output_List[[#This Row],[Output Number]],OO_Numbering[],3,FALSE)</f>
        <v>#NUM!</v>
      </c>
      <c r="I43" s="596" t="e">
        <f>CONCATENATE(CO_Output_List[[#This Row],[Output Number short]]," - ",CO_Output_List[[#This Row],[Output Name]])</f>
        <v>#NUM!</v>
      </c>
      <c r="J43" s="596" t="e">
        <f t="shared" si="4"/>
        <v>#NUM!</v>
      </c>
    </row>
    <row r="44" spans="1:10" s="596" customFormat="1" ht="71.25" customHeight="1">
      <c r="A44" s="618" t="e">
        <f t="array" ref="A44">INDEX(SP_Link[], SMALL(IF(SP_Link_CO=$B$16,ROW(SP_Link_CO)-13),ROWS(A$21:A44)),11)</f>
        <v>#NUM!</v>
      </c>
      <c r="B44" s="618" t="e">
        <f t="array" ref="B44">INDEX(SP_Link[], SMALL(IF(SP_Link_CO=$B$16,ROW(SP_Link_CO)-13),ROWS(B$21:B44)),12)</f>
        <v>#NUM!</v>
      </c>
      <c r="C44" s="618" t="e">
        <f>VLOOKUP(Table7[[#This Row],[Outcome number]],OO_Numbering[],3,FALSE)</f>
        <v>#NUM!</v>
      </c>
      <c r="D44" s="618" t="e">
        <f>CONCATENATE(Table7[[#This Row],[Short Outcome number]]," - ",Table7[[#This Row],[Outcome name]])</f>
        <v>#NUM!</v>
      </c>
      <c r="E44" s="618" t="e">
        <f t="shared" si="3"/>
        <v>#NUM!</v>
      </c>
      <c r="F44" s="618" t="e">
        <f t="array" ref="F44">INDEX(SP_Link[], SMALL(IF(SP_Link_CO=$B$16,ROW(SP_Link_CO)-13),ROWS(F$21:F44)),2)</f>
        <v>#NUM!</v>
      </c>
      <c r="G44" s="618" t="e">
        <f t="array" ref="G44">INDEX(SP_Link[], SMALL(IF(SP_Link_CO=$B$16,ROW(SP_Link_CO)-13),ROWS(G$21:G44)),14)</f>
        <v>#NUM!</v>
      </c>
      <c r="H44" s="595" t="e">
        <f>VLOOKUP(CO_Output_List[[#This Row],[Output Number]],OO_Numbering[],3,FALSE)</f>
        <v>#NUM!</v>
      </c>
      <c r="I44" s="596" t="e">
        <f>CONCATENATE(CO_Output_List[[#This Row],[Output Number short]]," - ",CO_Output_List[[#This Row],[Output Name]])</f>
        <v>#NUM!</v>
      </c>
      <c r="J44" s="596" t="e">
        <f t="shared" si="4"/>
        <v>#NUM!</v>
      </c>
    </row>
    <row r="45" spans="1:10" s="596" customFormat="1" ht="71.25" customHeight="1">
      <c r="A45" s="618" t="e">
        <f t="array" ref="A45">INDEX(SP_Link[], SMALL(IF(SP_Link_CO=$B$16,ROW(SP_Link_CO)-13),ROWS(A$21:A45)),11)</f>
        <v>#NUM!</v>
      </c>
      <c r="B45" s="618" t="e">
        <f t="array" ref="B45">INDEX(SP_Link[], SMALL(IF(SP_Link_CO=$B$16,ROW(SP_Link_CO)-13),ROWS(B$21:B45)),12)</f>
        <v>#NUM!</v>
      </c>
      <c r="C45" s="618" t="e">
        <f>VLOOKUP(Table7[[#This Row],[Outcome number]],OO_Numbering[],3,FALSE)</f>
        <v>#NUM!</v>
      </c>
      <c r="D45" s="618" t="e">
        <f>CONCATENATE(Table7[[#This Row],[Short Outcome number]]," - ",Table7[[#This Row],[Outcome name]])</f>
        <v>#NUM!</v>
      </c>
      <c r="E45" s="618" t="e">
        <f t="shared" si="3"/>
        <v>#NUM!</v>
      </c>
      <c r="F45" s="618" t="e">
        <f t="array" ref="F45">INDEX(SP_Link[], SMALL(IF(SP_Link_CO=$B$16,ROW(SP_Link_CO)-13),ROWS(F$21:F45)),2)</f>
        <v>#NUM!</v>
      </c>
      <c r="G45" s="618" t="e">
        <f t="array" ref="G45">INDEX(SP_Link[], SMALL(IF(SP_Link_CO=$B$16,ROW(SP_Link_CO)-13),ROWS(G$21:G45)),14)</f>
        <v>#NUM!</v>
      </c>
      <c r="H45" s="595" t="e">
        <f>VLOOKUP(CO_Output_List[[#This Row],[Output Number]],OO_Numbering[],3,FALSE)</f>
        <v>#NUM!</v>
      </c>
      <c r="I45" s="596" t="e">
        <f>CONCATENATE(CO_Output_List[[#This Row],[Output Number short]]," - ",CO_Output_List[[#This Row],[Output Name]])</f>
        <v>#NUM!</v>
      </c>
      <c r="J45" s="596" t="e">
        <f t="shared" si="4"/>
        <v>#NUM!</v>
      </c>
    </row>
    <row r="46" spans="1:10" s="596" customFormat="1" ht="71.25" customHeight="1">
      <c r="A46" s="618" t="e">
        <f t="array" ref="A46">INDEX(SP_Link[], SMALL(IF(SP_Link_CO=$B$16,ROW(SP_Link_CO)-13),ROWS(A$21:A46)),11)</f>
        <v>#NUM!</v>
      </c>
      <c r="B46" s="618" t="e">
        <f t="array" ref="B46">INDEX(SP_Link[], SMALL(IF(SP_Link_CO=$B$16,ROW(SP_Link_CO)-13),ROWS(B$21:B46)),12)</f>
        <v>#NUM!</v>
      </c>
      <c r="C46" s="618" t="e">
        <f>VLOOKUP(Table7[[#This Row],[Outcome number]],OO_Numbering[],3,FALSE)</f>
        <v>#NUM!</v>
      </c>
      <c r="D46" s="618" t="e">
        <f>CONCATENATE(Table7[[#This Row],[Short Outcome number]]," - ",Table7[[#This Row],[Outcome name]])</f>
        <v>#NUM!</v>
      </c>
      <c r="E46" s="618" t="e">
        <f t="shared" si="3"/>
        <v>#NUM!</v>
      </c>
      <c r="F46" s="618" t="e">
        <f t="array" ref="F46">INDEX(SP_Link[], SMALL(IF(SP_Link_CO=$B$16,ROW(SP_Link_CO)-13),ROWS(F$21:F46)),2)</f>
        <v>#NUM!</v>
      </c>
      <c r="G46" s="618" t="e">
        <f t="array" ref="G46">INDEX(SP_Link[], SMALL(IF(SP_Link_CO=$B$16,ROW(SP_Link_CO)-13),ROWS(G$21:G46)),14)</f>
        <v>#NUM!</v>
      </c>
      <c r="H46" s="595" t="e">
        <f>VLOOKUP(CO_Output_List[[#This Row],[Output Number]],OO_Numbering[],3,FALSE)</f>
        <v>#NUM!</v>
      </c>
      <c r="I46" s="596" t="e">
        <f>CONCATENATE(CO_Output_List[[#This Row],[Output Number short]]," - ",CO_Output_List[[#This Row],[Output Name]])</f>
        <v>#NUM!</v>
      </c>
      <c r="J46" s="596" t="e">
        <f t="shared" si="4"/>
        <v>#NUM!</v>
      </c>
    </row>
    <row r="47" spans="1:10" s="596" customFormat="1" ht="71.25" customHeight="1">
      <c r="A47" s="618" t="e">
        <f t="array" ref="A47">INDEX(SP_Link[], SMALL(IF(SP_Link_CO=$B$16,ROW(SP_Link_CO)-13),ROWS(A$21:A47)),11)</f>
        <v>#NUM!</v>
      </c>
      <c r="B47" s="618" t="e">
        <f t="array" ref="B47">INDEX(SP_Link[], SMALL(IF(SP_Link_CO=$B$16,ROW(SP_Link_CO)-13),ROWS(B$21:B47)),12)</f>
        <v>#NUM!</v>
      </c>
      <c r="C47" s="618" t="e">
        <f>VLOOKUP(Table7[[#This Row],[Outcome number]],OO_Numbering[],3,FALSE)</f>
        <v>#NUM!</v>
      </c>
      <c r="D47" s="618" t="e">
        <f>CONCATENATE(Table7[[#This Row],[Short Outcome number]]," - ",Table7[[#This Row],[Outcome name]])</f>
        <v>#NUM!</v>
      </c>
      <c r="E47" s="618" t="e">
        <f t="shared" si="3"/>
        <v>#NUM!</v>
      </c>
      <c r="F47" s="618" t="e">
        <f t="array" ref="F47">INDEX(SP_Link[], SMALL(IF(SP_Link_CO=$B$16,ROW(SP_Link_CO)-13),ROWS(F$21:F47)),2)</f>
        <v>#NUM!</v>
      </c>
      <c r="G47" s="618" t="e">
        <f t="array" ref="G47">INDEX(SP_Link[], SMALL(IF(SP_Link_CO=$B$16,ROW(SP_Link_CO)-13),ROWS(G$21:G47)),14)</f>
        <v>#NUM!</v>
      </c>
      <c r="H47" s="595" t="e">
        <f>VLOOKUP(CO_Output_List[[#This Row],[Output Number]],OO_Numbering[],3,FALSE)</f>
        <v>#NUM!</v>
      </c>
      <c r="I47" s="596" t="e">
        <f>CONCATENATE(CO_Output_List[[#This Row],[Output Number short]]," - ",CO_Output_List[[#This Row],[Output Name]])</f>
        <v>#NUM!</v>
      </c>
      <c r="J47" s="596" t="e">
        <f t="shared" si="4"/>
        <v>#NUM!</v>
      </c>
    </row>
    <row r="48" spans="1:10" s="596" customFormat="1" ht="71.25" customHeight="1">
      <c r="A48" s="618" t="e">
        <f t="array" ref="A48">INDEX(SP_Link[], SMALL(IF(SP_Link_CO=$B$16,ROW(SP_Link_CO)-13),ROWS(A$21:A48)),11)</f>
        <v>#NUM!</v>
      </c>
      <c r="B48" s="618" t="e">
        <f t="array" ref="B48">INDEX(SP_Link[], SMALL(IF(SP_Link_CO=$B$16,ROW(SP_Link_CO)-13),ROWS(B$21:B48)),12)</f>
        <v>#NUM!</v>
      </c>
      <c r="C48" s="618" t="e">
        <f>VLOOKUP(Table7[[#This Row],[Outcome number]],OO_Numbering[],3,FALSE)</f>
        <v>#NUM!</v>
      </c>
      <c r="D48" s="618" t="e">
        <f>CONCATENATE(Table7[[#This Row],[Short Outcome number]]," - ",Table7[[#This Row],[Outcome name]])</f>
        <v>#NUM!</v>
      </c>
      <c r="E48" s="618" t="e">
        <f t="shared" si="3"/>
        <v>#NUM!</v>
      </c>
      <c r="F48" s="618" t="e">
        <f t="array" ref="F48">INDEX(SP_Link[], SMALL(IF(SP_Link_CO=$B$16,ROW(SP_Link_CO)-13),ROWS(F$21:F48)),2)</f>
        <v>#NUM!</v>
      </c>
      <c r="G48" s="618" t="e">
        <f t="array" ref="G48">INDEX(SP_Link[], SMALL(IF(SP_Link_CO=$B$16,ROW(SP_Link_CO)-13),ROWS(G$21:G48)),14)</f>
        <v>#NUM!</v>
      </c>
      <c r="H48" s="595" t="e">
        <f>VLOOKUP(CO_Output_List[[#This Row],[Output Number]],OO_Numbering[],3,FALSE)</f>
        <v>#NUM!</v>
      </c>
      <c r="I48" s="596" t="e">
        <f>CONCATENATE(CO_Output_List[[#This Row],[Output Number short]]," - ",CO_Output_List[[#This Row],[Output Name]])</f>
        <v>#NUM!</v>
      </c>
      <c r="J48" s="596" t="e">
        <f t="shared" si="4"/>
        <v>#NUM!</v>
      </c>
    </row>
    <row r="49" spans="1:10" s="596" customFormat="1" ht="71.25" customHeight="1">
      <c r="A49" s="618" t="e">
        <f t="array" ref="A49">INDEX(SP_Link[], SMALL(IF(SP_Link_CO=$B$16,ROW(SP_Link_CO)-13),ROWS(A$21:A49)),11)</f>
        <v>#NUM!</v>
      </c>
      <c r="B49" s="618" t="e">
        <f t="array" ref="B49">INDEX(SP_Link[], SMALL(IF(SP_Link_CO=$B$16,ROW(SP_Link_CO)-13),ROWS(B$21:B49)),12)</f>
        <v>#NUM!</v>
      </c>
      <c r="C49" s="618" t="e">
        <f>VLOOKUP(Table7[[#This Row],[Outcome number]],OO_Numbering[],3,FALSE)</f>
        <v>#NUM!</v>
      </c>
      <c r="D49" s="618" t="e">
        <f>CONCATENATE(Table7[[#This Row],[Short Outcome number]]," - ",Table7[[#This Row],[Outcome name]])</f>
        <v>#NUM!</v>
      </c>
      <c r="E49" s="618" t="e">
        <f t="shared" si="3"/>
        <v>#NUM!</v>
      </c>
      <c r="F49" s="618" t="e">
        <f t="array" ref="F49">INDEX(SP_Link[], SMALL(IF(SP_Link_CO=$B$16,ROW(SP_Link_CO)-13),ROWS(F$21:F50)),2)</f>
        <v>#NUM!</v>
      </c>
      <c r="G49" s="618" t="e">
        <f t="array" ref="G49">INDEX(SP_Link[], SMALL(IF(SP_Link_CO=$B$16,ROW(SP_Link_CO)-13),ROWS(G$21:G50)),14)</f>
        <v>#NUM!</v>
      </c>
      <c r="H49" s="595" t="e">
        <f>VLOOKUP(CO_Output_List[[#This Row],[Output Number]],OO_Numbering[],3,FALSE)</f>
        <v>#NUM!</v>
      </c>
      <c r="I49" s="596" t="e">
        <f>CONCATENATE(CO_Output_List[[#This Row],[Output Number short]]," - ",CO_Output_List[[#This Row],[Output Name]])</f>
        <v>#NUM!</v>
      </c>
      <c r="J49" s="596" t="e">
        <f t="shared" si="4"/>
        <v>#NUM!</v>
      </c>
    </row>
    <row r="50" spans="1:10" s="596" customFormat="1" ht="71.25" customHeight="1">
      <c r="A50" s="618" t="e">
        <f t="array" ref="A50">INDEX(SP_Link[], SMALL(IF(SP_Link_CO=$B$16,ROW(SP_Link_CO)-13),ROWS(A$21:A50)),11)</f>
        <v>#NUM!</v>
      </c>
      <c r="B50" s="618" t="e">
        <f t="array" ref="B50">INDEX(SP_Link[], SMALL(IF(SP_Link_CO=$B$16,ROW(SP_Link_CO)-13),ROWS(B$21:B50)),12)</f>
        <v>#NUM!</v>
      </c>
      <c r="C50" s="618" t="e">
        <f>VLOOKUP(Table7[[#This Row],[Outcome number]],OO_Numbering[],3,FALSE)</f>
        <v>#NUM!</v>
      </c>
      <c r="D50" s="618" t="e">
        <f>CONCATENATE(Table7[[#This Row],[Short Outcome number]]," - ",Table7[[#This Row],[Outcome name]])</f>
        <v>#NUM!</v>
      </c>
      <c r="E50" s="618" t="e">
        <f t="shared" ref="E50" si="5">CONCATENATE(A50," - ",B50)</f>
        <v>#NUM!</v>
      </c>
      <c r="F50" s="618" t="e">
        <f t="array" ref="F50">INDEX(SP_Link[], SMALL(IF(SP_Link_CO=$B$16,ROW(SP_Link_CO)-13),ROWS(F$21:F50)),2)</f>
        <v>#NUM!</v>
      </c>
      <c r="G50" s="618" t="e">
        <f t="array" ref="G50">INDEX(SP_Link[], SMALL(IF(SP_Link_CO=$B$16,ROW(SP_Link_CO)-13),ROWS(G$21:G50)),14)</f>
        <v>#NUM!</v>
      </c>
      <c r="H50" s="595" t="e">
        <f>VLOOKUP(CO_Output_List[[#This Row],[Output Number]],OO_Numbering[],3,FALSE)</f>
        <v>#NUM!</v>
      </c>
      <c r="I50" s="596" t="e">
        <f>CONCATENATE(CO_Output_List[[#This Row],[Output Number short]]," - ",CO_Output_List[[#This Row],[Output Name]])</f>
        <v>#NUM!</v>
      </c>
      <c r="J50" s="596" t="e">
        <f t="shared" ref="J50" si="6">CONCATENATE(F50," - ",G50)</f>
        <v>#NUM!</v>
      </c>
    </row>
    <row r="51" spans="1:10" s="596" customFormat="1">
      <c r="C51" s="595"/>
      <c r="F51" s="596" t="e">
        <f t="array" ref="F51">INDEX(SP_Link[], SMALL(IF(SP_Link_CO=$B$16,ROW(SP_Link_CO)-13),ROWS(F$21:F51)),2)</f>
        <v>#NUM!</v>
      </c>
      <c r="G51" s="596" t="e">
        <f t="array" ref="G51">INDEX(SP_Link[], SMALL(IF(SP_Link_CO=$B$16,ROW(SP_Link_CO)-13),ROWS(G$21:G51)),14)</f>
        <v>#NUM!</v>
      </c>
      <c r="H51" s="595"/>
      <c r="J51" s="596" t="e">
        <f t="shared" si="4"/>
        <v>#NUM!</v>
      </c>
    </row>
  </sheetData>
  <protectedRanges>
    <protectedRange sqref="B14:B15" name="Range1"/>
  </protectedRanges>
  <mergeCells count="5">
    <mergeCell ref="B19:E19"/>
    <mergeCell ref="B9:F9"/>
    <mergeCell ref="B10:F10"/>
    <mergeCell ref="B14:B15"/>
    <mergeCell ref="L10:M10"/>
  </mergeCells>
  <conditionalFormatting sqref="H12:I17 M13:M17">
    <cfRule type="cellIs" dxfId="211" priority="5" operator="equal">
      <formula>0</formula>
    </cfRule>
  </conditionalFormatting>
  <conditionalFormatting sqref="A20:J49 A50:E50 F50:J51">
    <cfRule type="containsErrors" dxfId="210" priority="4">
      <formula>ISERROR(A20)</formula>
    </cfRule>
  </conditionalFormatting>
  <conditionalFormatting sqref="L13:L17">
    <cfRule type="cellIs" dxfId="209" priority="2" operator="equal">
      <formula>0</formula>
    </cfRule>
  </conditionalFormatting>
  <pageMargins left="0.7" right="0.7" top="0.75" bottom="0.75" header="0.3" footer="0.3"/>
  <pageSetup orientation="portrait" r:id="rId1"/>
  <drawing r:id="rId2"/>
  <tableParts count="2">
    <tablePart r:id="rId3"/>
    <tablePart r:id="rId4"/>
  </tableParts>
  <extLst>
    <ext xmlns:x14="http://schemas.microsoft.com/office/spreadsheetml/2009/9/main" uri="{CCE6A557-97BC-4b89-ADB6-D9C93CAAB3DF}">
      <x14:dataValidations xmlns:xm="http://schemas.microsoft.com/office/excel/2006/main" count="1">
        <x14:dataValidation type="list" allowBlank="1" showInputMessage="1" showErrorMessage="1">
          <x14:formula1>
            <xm:f>lists!$P$2:$P$47</xm:f>
          </x14:formula1>
          <xm:sqref>C14:D15 B14</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J15"/>
  <sheetViews>
    <sheetView showGridLines="0" zoomScale="80" zoomScaleNormal="80" workbookViewId="0">
      <pane ySplit="7" topLeftCell="A8" activePane="bottomLeft" state="frozen"/>
      <selection pane="bottomLeft" activeCell="J12" sqref="J12"/>
    </sheetView>
  </sheetViews>
  <sheetFormatPr defaultRowHeight="15"/>
  <cols>
    <col min="1" max="1" width="22.5703125" style="588" customWidth="1"/>
    <col min="2" max="2" width="50.28515625" style="588" customWidth="1"/>
    <col min="3" max="3" width="17.85546875" style="588" customWidth="1"/>
    <col min="4" max="4" width="58.28515625" style="588" customWidth="1"/>
    <col min="5" max="5" width="18" style="588" customWidth="1"/>
    <col min="6" max="6" width="17" style="588" bestFit="1" customWidth="1"/>
    <col min="7" max="7" width="23.7109375" style="588" customWidth="1"/>
    <col min="8" max="8" width="18.7109375" style="588" customWidth="1"/>
    <col min="9" max="9" width="28.7109375" style="588" customWidth="1"/>
    <col min="10" max="10" width="15.7109375" style="588" customWidth="1"/>
    <col min="11" max="16384" width="9.140625" style="588"/>
  </cols>
  <sheetData>
    <row r="1" spans="1:10" s="592" customFormat="1"/>
    <row r="2" spans="1:10" s="592" customFormat="1"/>
    <row r="3" spans="1:10" s="592" customFormat="1"/>
    <row r="4" spans="1:10" s="592" customFormat="1"/>
    <row r="5" spans="1:10" s="592" customFormat="1"/>
    <row r="6" spans="1:10" s="592" customFormat="1"/>
    <row r="7" spans="1:10" s="592" customFormat="1" ht="37.5" customHeight="1"/>
    <row r="8" spans="1:10" ht="65.25" customHeight="1">
      <c r="A8" s="1034" t="s">
        <v>392</v>
      </c>
      <c r="B8" s="1034"/>
      <c r="C8" s="1034"/>
      <c r="D8" s="1034"/>
      <c r="E8" s="1034"/>
      <c r="F8" s="1034"/>
      <c r="G8" s="1034"/>
      <c r="H8" s="1034"/>
      <c r="I8" s="1034"/>
    </row>
    <row r="12" spans="1:10" ht="408.75" customHeight="1"/>
    <row r="13" spans="1:10" ht="75.75" customHeight="1"/>
    <row r="15" spans="1:10" s="589" customFormat="1" ht="55.5" customHeight="1">
      <c r="A15" s="640" t="s">
        <v>382</v>
      </c>
      <c r="B15" s="640" t="s">
        <v>383</v>
      </c>
      <c r="C15" s="640" t="s">
        <v>384</v>
      </c>
      <c r="D15" s="640" t="s">
        <v>385</v>
      </c>
      <c r="E15" s="640" t="s">
        <v>386</v>
      </c>
      <c r="F15" s="640" t="s">
        <v>390</v>
      </c>
      <c r="G15" s="640" t="s">
        <v>391</v>
      </c>
      <c r="H15" s="640" t="s">
        <v>387</v>
      </c>
      <c r="I15" s="640" t="s">
        <v>388</v>
      </c>
      <c r="J15" s="640" t="s">
        <v>389</v>
      </c>
    </row>
  </sheetData>
  <sheetProtection sheet="1" objects="1" scenarios="1" formatColumns="0" formatRows="0" insertColumns="0" insertRows="0"/>
  <mergeCells count="1">
    <mergeCell ref="A8:I8"/>
  </mergeCells>
  <pageMargins left="0.7" right="0.7" top="0.75" bottom="0.75" header="0.3" footer="0.3"/>
  <pageSetup orientation="portrait" r:id="rId1"/>
  <drawing r:id="rId2"/>
  <tableParts count="1">
    <tablePart r:id="rId3"/>
  </tableParts>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sheetPr>
  <dimension ref="A1:AM123"/>
  <sheetViews>
    <sheetView showGridLines="0" zoomScale="80" zoomScaleNormal="80" workbookViewId="0">
      <pane ySplit="14" topLeftCell="A15" activePane="bottomLeft" state="frozen"/>
      <selection pane="bottomLeft" activeCell="AK123" sqref="AK123"/>
    </sheetView>
  </sheetViews>
  <sheetFormatPr defaultRowHeight="15"/>
  <cols>
    <col min="1" max="1" width="15.28515625" style="641" customWidth="1"/>
    <col min="2" max="2" width="57.42578125" style="642" customWidth="1"/>
    <col min="3" max="4" width="10.42578125" style="642" customWidth="1"/>
    <col min="5" max="27" width="5.85546875" style="641" customWidth="1"/>
    <col min="28" max="28" width="6.28515625" style="641" customWidth="1"/>
    <col min="29" max="29" width="11.5703125" style="641" bestFit="1" customWidth="1"/>
    <col min="30" max="33" width="10.42578125" style="641" customWidth="1"/>
    <col min="34" max="34" width="11.5703125" style="641" hidden="1" customWidth="1"/>
    <col min="35" max="16384" width="9.140625" style="641"/>
  </cols>
  <sheetData>
    <row r="1" spans="1:33">
      <c r="A1" s="662"/>
      <c r="B1" s="663"/>
      <c r="C1" s="663"/>
      <c r="D1" s="663"/>
      <c r="E1" s="662"/>
      <c r="F1" s="662"/>
      <c r="G1" s="662"/>
      <c r="H1" s="662"/>
      <c r="I1" s="662"/>
      <c r="J1" s="662"/>
      <c r="K1" s="662"/>
      <c r="L1" s="662"/>
      <c r="M1" s="662"/>
      <c r="N1" s="662"/>
      <c r="O1" s="662"/>
      <c r="P1" s="662"/>
      <c r="Q1" s="662"/>
      <c r="R1" s="662"/>
      <c r="S1" s="662"/>
      <c r="T1" s="662"/>
      <c r="U1" s="662"/>
      <c r="V1" s="662"/>
      <c r="W1" s="662"/>
      <c r="X1" s="662"/>
      <c r="Y1" s="662"/>
      <c r="Z1" s="662"/>
      <c r="AA1" s="662"/>
      <c r="AB1" s="662"/>
      <c r="AC1" s="662"/>
      <c r="AD1" s="662"/>
      <c r="AE1" s="662"/>
      <c r="AF1" s="662"/>
      <c r="AG1" s="662"/>
    </row>
    <row r="2" spans="1:33">
      <c r="A2" s="662"/>
      <c r="B2" s="663"/>
      <c r="C2" s="663"/>
      <c r="D2" s="663"/>
      <c r="E2" s="662"/>
      <c r="F2" s="662"/>
      <c r="G2" s="662"/>
      <c r="H2" s="662"/>
      <c r="I2" s="662"/>
      <c r="J2" s="662"/>
      <c r="K2" s="662"/>
      <c r="L2" s="662"/>
      <c r="M2" s="662"/>
      <c r="N2" s="662"/>
      <c r="O2" s="662"/>
      <c r="P2" s="662"/>
      <c r="Q2" s="662"/>
      <c r="R2" s="662"/>
      <c r="S2" s="662"/>
      <c r="T2" s="662"/>
      <c r="U2" s="662"/>
      <c r="V2" s="662"/>
      <c r="W2" s="662"/>
      <c r="X2" s="662"/>
      <c r="Y2" s="662"/>
      <c r="Z2" s="662"/>
      <c r="AA2" s="662"/>
      <c r="AB2" s="662"/>
      <c r="AC2" s="662"/>
      <c r="AD2" s="662"/>
      <c r="AE2" s="662"/>
      <c r="AF2" s="662"/>
      <c r="AG2" s="662"/>
    </row>
    <row r="3" spans="1:33">
      <c r="A3" s="662"/>
      <c r="B3" s="663"/>
      <c r="C3" s="663"/>
      <c r="D3" s="663"/>
      <c r="E3" s="662"/>
      <c r="F3" s="662"/>
      <c r="G3" s="662"/>
      <c r="H3" s="662"/>
      <c r="I3" s="662"/>
      <c r="J3" s="662"/>
      <c r="K3" s="662"/>
      <c r="L3" s="662"/>
      <c r="M3" s="662"/>
      <c r="N3" s="662"/>
      <c r="O3" s="662"/>
      <c r="P3" s="662"/>
      <c r="Q3" s="662"/>
      <c r="R3" s="662"/>
      <c r="S3" s="662"/>
      <c r="T3" s="662"/>
      <c r="U3" s="662"/>
      <c r="V3" s="662"/>
      <c r="W3" s="662"/>
      <c r="X3" s="662"/>
      <c r="Y3" s="662"/>
      <c r="Z3" s="662"/>
      <c r="AA3" s="662"/>
      <c r="AB3" s="662"/>
      <c r="AC3" s="662"/>
      <c r="AD3" s="662"/>
      <c r="AE3" s="662"/>
      <c r="AF3" s="662"/>
      <c r="AG3" s="662"/>
    </row>
    <row r="4" spans="1:33">
      <c r="A4" s="662"/>
      <c r="B4" s="663"/>
      <c r="C4" s="663"/>
      <c r="D4" s="663"/>
      <c r="E4" s="662"/>
      <c r="F4" s="662"/>
      <c r="G4" s="662"/>
      <c r="H4" s="662"/>
      <c r="I4" s="662"/>
      <c r="J4" s="662"/>
      <c r="K4" s="662"/>
      <c r="L4" s="662"/>
      <c r="M4" s="662"/>
      <c r="N4" s="662"/>
      <c r="O4" s="662"/>
      <c r="P4" s="662"/>
      <c r="Q4" s="662"/>
      <c r="R4" s="662"/>
      <c r="S4" s="662"/>
      <c r="T4" s="662"/>
      <c r="U4" s="662"/>
      <c r="V4" s="662"/>
      <c r="W4" s="662"/>
      <c r="X4" s="662"/>
      <c r="Y4" s="662"/>
      <c r="Z4" s="662"/>
      <c r="AA4" s="662"/>
      <c r="AB4" s="662"/>
      <c r="AC4" s="662"/>
      <c r="AD4" s="662"/>
      <c r="AE4" s="662"/>
      <c r="AF4" s="662"/>
      <c r="AG4" s="662"/>
    </row>
    <row r="5" spans="1:33">
      <c r="A5" s="662"/>
      <c r="B5" s="663"/>
      <c r="C5" s="663"/>
      <c r="D5" s="663"/>
      <c r="E5" s="662"/>
      <c r="F5" s="662"/>
      <c r="G5" s="662"/>
      <c r="H5" s="662"/>
      <c r="I5" s="662"/>
      <c r="J5" s="662"/>
      <c r="K5" s="662"/>
      <c r="L5" s="662"/>
      <c r="M5" s="662"/>
      <c r="N5" s="662"/>
      <c r="O5" s="662"/>
      <c r="P5" s="662"/>
      <c r="Q5" s="662"/>
      <c r="R5" s="662"/>
      <c r="S5" s="662"/>
      <c r="T5" s="662"/>
      <c r="U5" s="662"/>
      <c r="V5" s="662"/>
      <c r="W5" s="662"/>
      <c r="X5" s="662"/>
      <c r="Y5" s="662"/>
      <c r="Z5" s="662"/>
      <c r="AA5" s="662"/>
      <c r="AB5" s="662"/>
      <c r="AC5" s="662"/>
      <c r="AD5" s="662"/>
      <c r="AE5" s="662"/>
      <c r="AF5" s="662"/>
      <c r="AG5" s="662"/>
    </row>
    <row r="6" spans="1:33">
      <c r="A6" s="662"/>
      <c r="B6" s="663"/>
      <c r="C6" s="663"/>
      <c r="D6" s="663"/>
      <c r="E6" s="662"/>
      <c r="F6" s="662"/>
      <c r="G6" s="662"/>
      <c r="H6" s="662"/>
      <c r="I6" s="662"/>
      <c r="J6" s="662"/>
      <c r="K6" s="662"/>
      <c r="L6" s="662"/>
      <c r="M6" s="662"/>
      <c r="N6" s="662"/>
      <c r="O6" s="662"/>
      <c r="P6" s="662"/>
      <c r="Q6" s="662"/>
      <c r="R6" s="662"/>
      <c r="S6" s="662"/>
      <c r="T6" s="662"/>
      <c r="U6" s="662"/>
      <c r="V6" s="662"/>
      <c r="W6" s="662"/>
      <c r="X6" s="662"/>
      <c r="Y6" s="662"/>
      <c r="Z6" s="662"/>
      <c r="AA6" s="662"/>
      <c r="AB6" s="662"/>
      <c r="AC6" s="662"/>
      <c r="AD6" s="662"/>
      <c r="AE6" s="662"/>
      <c r="AF6" s="662"/>
      <c r="AG6" s="662"/>
    </row>
    <row r="7" spans="1:33">
      <c r="A7" s="662"/>
      <c r="B7" s="663"/>
      <c r="C7" s="663"/>
      <c r="D7" s="663"/>
      <c r="E7" s="662"/>
      <c r="F7" s="662"/>
      <c r="G7" s="662"/>
      <c r="H7" s="662"/>
      <c r="I7" s="662"/>
      <c r="J7" s="662"/>
      <c r="K7" s="662"/>
      <c r="L7" s="662"/>
      <c r="M7" s="662"/>
      <c r="N7" s="662"/>
      <c r="O7" s="662"/>
      <c r="P7" s="662"/>
      <c r="Q7" s="662"/>
      <c r="R7" s="662"/>
      <c r="S7" s="662"/>
      <c r="T7" s="662"/>
      <c r="U7" s="662"/>
      <c r="V7" s="662"/>
      <c r="W7" s="662"/>
      <c r="X7" s="662"/>
      <c r="Y7" s="662"/>
      <c r="Z7" s="662"/>
      <c r="AA7" s="662"/>
      <c r="AB7" s="662"/>
      <c r="AC7" s="662"/>
      <c r="AD7" s="662"/>
      <c r="AE7" s="662"/>
      <c r="AF7" s="662"/>
      <c r="AG7" s="662"/>
    </row>
    <row r="8" spans="1:33" ht="27.75">
      <c r="A8" s="662"/>
      <c r="B8" s="663"/>
      <c r="C8" s="1046" t="s">
        <v>30</v>
      </c>
      <c r="D8" s="1046"/>
      <c r="E8" s="1046"/>
      <c r="F8" s="1046"/>
      <c r="G8" s="1046"/>
      <c r="H8" s="1046"/>
      <c r="I8" s="1046"/>
      <c r="J8" s="1046"/>
      <c r="K8" s="1046"/>
      <c r="L8" s="1046"/>
      <c r="M8" s="1046"/>
      <c r="N8" s="1046"/>
      <c r="O8" s="1046"/>
      <c r="P8" s="1046"/>
      <c r="Q8" s="1046"/>
      <c r="R8" s="1046"/>
      <c r="S8" s="1046"/>
      <c r="T8" s="662"/>
      <c r="U8" s="662"/>
      <c r="V8" s="662"/>
      <c r="W8" s="662"/>
      <c r="X8" s="662"/>
      <c r="Y8" s="662"/>
      <c r="Z8" s="662"/>
      <c r="AA8" s="662"/>
      <c r="AB8" s="662"/>
      <c r="AC8" s="662"/>
      <c r="AD8" s="662"/>
      <c r="AE8" s="662"/>
      <c r="AF8" s="662"/>
      <c r="AG8" s="662"/>
    </row>
    <row r="9" spans="1:33" ht="42" customHeight="1">
      <c r="A9" s="662"/>
      <c r="B9" s="663"/>
      <c r="C9" s="1035" t="s">
        <v>492</v>
      </c>
      <c r="D9" s="1035"/>
      <c r="E9" s="1035"/>
      <c r="F9" s="1035"/>
      <c r="G9" s="1035"/>
      <c r="H9" s="1035"/>
      <c r="I9" s="1035"/>
      <c r="J9" s="1035"/>
      <c r="K9" s="1035"/>
      <c r="L9" s="1035"/>
      <c r="M9" s="1035"/>
      <c r="N9" s="1035"/>
      <c r="O9" s="1035"/>
      <c r="P9" s="1036">
        <v>2018</v>
      </c>
      <c r="Q9" s="1036"/>
      <c r="R9" s="1036"/>
      <c r="S9" s="664"/>
      <c r="T9" s="662"/>
      <c r="U9" s="662"/>
      <c r="V9" s="662"/>
      <c r="W9" s="662"/>
      <c r="X9" s="662"/>
      <c r="Y9" s="662"/>
      <c r="Z9" s="662"/>
      <c r="AA9" s="662"/>
      <c r="AB9" s="662"/>
      <c r="AC9" s="662"/>
      <c r="AD9" s="662"/>
      <c r="AE9" s="662"/>
      <c r="AF9" s="662"/>
      <c r="AG9" s="662"/>
    </row>
    <row r="10" spans="1:33">
      <c r="A10" s="662"/>
      <c r="B10" s="663"/>
      <c r="C10" s="663"/>
      <c r="D10" s="663"/>
      <c r="E10" s="662"/>
      <c r="F10" s="662"/>
      <c r="G10" s="662"/>
      <c r="H10" s="662"/>
      <c r="I10" s="662"/>
      <c r="J10" s="662"/>
      <c r="K10" s="662"/>
      <c r="L10" s="662"/>
      <c r="M10" s="662"/>
      <c r="N10" s="662"/>
      <c r="O10" s="662"/>
      <c r="P10" s="662"/>
      <c r="Q10" s="662"/>
      <c r="R10" s="662"/>
      <c r="S10" s="662"/>
      <c r="T10" s="662"/>
      <c r="U10" s="662"/>
      <c r="V10" s="662"/>
      <c r="W10" s="662"/>
      <c r="X10" s="662"/>
      <c r="Y10" s="662"/>
      <c r="Z10" s="662"/>
      <c r="AA10" s="662"/>
      <c r="AB10" s="662"/>
      <c r="AC10" s="662"/>
      <c r="AD10" s="662"/>
      <c r="AE10" s="662"/>
      <c r="AF10" s="662"/>
      <c r="AG10" s="662"/>
    </row>
    <row r="11" spans="1:33">
      <c r="A11" s="1052" t="s">
        <v>46</v>
      </c>
      <c r="B11" s="1041" t="s">
        <v>59</v>
      </c>
      <c r="C11" s="1041" t="s">
        <v>33</v>
      </c>
      <c r="D11" s="1041" t="s">
        <v>55</v>
      </c>
      <c r="E11" s="1044">
        <f>DATE($P$9,1,1)</f>
        <v>43101</v>
      </c>
      <c r="F11" s="1044"/>
      <c r="G11" s="1045">
        <f>DATE($P$9,2,1)</f>
        <v>43132</v>
      </c>
      <c r="H11" s="1045"/>
      <c r="I11" s="1044">
        <f>DATE($P$9,3,1)</f>
        <v>43160</v>
      </c>
      <c r="J11" s="1044"/>
      <c r="K11" s="1045">
        <f>DATE($P$9,4,1)</f>
        <v>43191</v>
      </c>
      <c r="L11" s="1045"/>
      <c r="M11" s="1044">
        <f>DATE($P$9,5,1)</f>
        <v>43221</v>
      </c>
      <c r="N11" s="1044"/>
      <c r="O11" s="1045">
        <f>DATE($P$9,6,1)</f>
        <v>43252</v>
      </c>
      <c r="P11" s="1045"/>
      <c r="Q11" s="1044">
        <f>DATE($P$9,7,1)</f>
        <v>43282</v>
      </c>
      <c r="R11" s="1044"/>
      <c r="S11" s="1045">
        <f>DATE($P$9,8,1)</f>
        <v>43313</v>
      </c>
      <c r="T11" s="1045"/>
      <c r="U11" s="1044">
        <f>DATE($P$9,9,1)</f>
        <v>43344</v>
      </c>
      <c r="V11" s="1044"/>
      <c r="W11" s="1045">
        <f>DATE($P$9,10,1)</f>
        <v>43374</v>
      </c>
      <c r="X11" s="1045"/>
      <c r="Y11" s="1044">
        <f>DATE($P$9,11,1)</f>
        <v>43405</v>
      </c>
      <c r="Z11" s="1044"/>
      <c r="AA11" s="1045">
        <f>DATE($P$9,12,1)</f>
        <v>43435</v>
      </c>
      <c r="AB11" s="1045"/>
      <c r="AC11" s="1056">
        <f>$P$9+1</f>
        <v>2019</v>
      </c>
      <c r="AD11" s="1055">
        <f>AC11+1</f>
        <v>2020</v>
      </c>
      <c r="AE11" s="1056">
        <f>AD11+1</f>
        <v>2021</v>
      </c>
      <c r="AF11" s="1055">
        <f>AE11+1</f>
        <v>2022</v>
      </c>
      <c r="AG11" s="1056">
        <f>AF11+1</f>
        <v>2023</v>
      </c>
    </row>
    <row r="12" spans="1:33" ht="15" hidden="1" customHeight="1">
      <c r="A12" s="1053"/>
      <c r="B12" s="1042"/>
      <c r="C12" s="1042"/>
      <c r="D12" s="1042"/>
      <c r="E12" s="1037">
        <v>1</v>
      </c>
      <c r="F12" s="1038"/>
      <c r="G12" s="1039">
        <v>2</v>
      </c>
      <c r="H12" s="1040"/>
      <c r="I12" s="1037">
        <v>3</v>
      </c>
      <c r="J12" s="1038"/>
      <c r="K12" s="1039">
        <v>4</v>
      </c>
      <c r="L12" s="1040"/>
      <c r="M12" s="1037">
        <v>5</v>
      </c>
      <c r="N12" s="1038"/>
      <c r="O12" s="1039">
        <v>6</v>
      </c>
      <c r="P12" s="1040"/>
      <c r="Q12" s="1037">
        <v>7</v>
      </c>
      <c r="R12" s="1038"/>
      <c r="S12" s="1039">
        <v>8</v>
      </c>
      <c r="T12" s="1040"/>
      <c r="U12" s="1037">
        <v>9</v>
      </c>
      <c r="V12" s="1038"/>
      <c r="W12" s="1039">
        <v>10</v>
      </c>
      <c r="X12" s="1040"/>
      <c r="Y12" s="1037">
        <v>11</v>
      </c>
      <c r="Z12" s="1038"/>
      <c r="AA12" s="1039">
        <v>12</v>
      </c>
      <c r="AB12" s="1040"/>
      <c r="AC12" s="1056"/>
      <c r="AD12" s="1055"/>
      <c r="AE12" s="1056"/>
      <c r="AF12" s="1055"/>
      <c r="AG12" s="1056"/>
    </row>
    <row r="13" spans="1:33">
      <c r="A13" s="1053"/>
      <c r="B13" s="1042"/>
      <c r="C13" s="1042"/>
      <c r="D13" s="1042"/>
      <c r="E13" s="665">
        <f>DATE($P$9,E12,1)</f>
        <v>43101</v>
      </c>
      <c r="F13" s="665">
        <f>DATE($P$9,E12,16)</f>
        <v>43116</v>
      </c>
      <c r="G13" s="666">
        <f>DATE($P$9,G12,1)</f>
        <v>43132</v>
      </c>
      <c r="H13" s="666">
        <f>DATE($P$9,G12,16)</f>
        <v>43147</v>
      </c>
      <c r="I13" s="665">
        <f>DATE($P$9,I12,1)</f>
        <v>43160</v>
      </c>
      <c r="J13" s="665">
        <f>DATE($P$9,I12,16)</f>
        <v>43175</v>
      </c>
      <c r="K13" s="666">
        <f>DATE($P$9,K12,1)</f>
        <v>43191</v>
      </c>
      <c r="L13" s="666">
        <f>DATE($P$9,K12,16)</f>
        <v>43206</v>
      </c>
      <c r="M13" s="665">
        <f>DATE($P$9,M12,1)</f>
        <v>43221</v>
      </c>
      <c r="N13" s="665">
        <f>DATE($P$9,M12,16)</f>
        <v>43236</v>
      </c>
      <c r="O13" s="666">
        <f>DATE($P$9,O12,1)</f>
        <v>43252</v>
      </c>
      <c r="P13" s="666">
        <f>DATE($P$9,O12,16)</f>
        <v>43267</v>
      </c>
      <c r="Q13" s="665">
        <f>DATE($P$9,Q12,1)</f>
        <v>43282</v>
      </c>
      <c r="R13" s="665">
        <f>DATE($P$9,Q12,16)</f>
        <v>43297</v>
      </c>
      <c r="S13" s="666">
        <f>DATE($P$9,S12,1)</f>
        <v>43313</v>
      </c>
      <c r="T13" s="666">
        <f>DATE($P$9,S12,16)</f>
        <v>43328</v>
      </c>
      <c r="U13" s="665">
        <f>DATE($P$9,U12,1)</f>
        <v>43344</v>
      </c>
      <c r="V13" s="665">
        <f>DATE($P$9,U12,16)</f>
        <v>43359</v>
      </c>
      <c r="W13" s="666">
        <f>DATE($P$9,W12,1)</f>
        <v>43374</v>
      </c>
      <c r="X13" s="666">
        <f>DATE($P$9,W12,16)</f>
        <v>43389</v>
      </c>
      <c r="Y13" s="665">
        <f>DATE($P$9,Y12,1)</f>
        <v>43405</v>
      </c>
      <c r="Z13" s="665">
        <f>DATE($P$9,Y12,16)</f>
        <v>43420</v>
      </c>
      <c r="AA13" s="666">
        <f>DATE($P$9,AA12,1)</f>
        <v>43435</v>
      </c>
      <c r="AB13" s="666">
        <f>DATE($P$9,AA12,16)</f>
        <v>43450</v>
      </c>
      <c r="AC13" s="1056"/>
      <c r="AD13" s="1055"/>
      <c r="AE13" s="1056"/>
      <c r="AF13" s="1055"/>
      <c r="AG13" s="1056"/>
    </row>
    <row r="14" spans="1:33">
      <c r="A14" s="1054"/>
      <c r="B14" s="1043"/>
      <c r="C14" s="1043"/>
      <c r="D14" s="1043"/>
      <c r="E14" s="665">
        <f>DATE($P$9,E12,15)</f>
        <v>43115</v>
      </c>
      <c r="F14" s="665">
        <f>DATE($P$9,E12,31)</f>
        <v>43131</v>
      </c>
      <c r="G14" s="666">
        <f>DATE($P$9,G12,15)</f>
        <v>43146</v>
      </c>
      <c r="H14" s="666">
        <f>DATE($P$9,G12,28)</f>
        <v>43159</v>
      </c>
      <c r="I14" s="665">
        <f>DATE($P$9,I12,15)</f>
        <v>43174</v>
      </c>
      <c r="J14" s="665">
        <f>DATE($P$9,I12,31)</f>
        <v>43190</v>
      </c>
      <c r="K14" s="666">
        <f>DATE($P$9,K12,15)</f>
        <v>43205</v>
      </c>
      <c r="L14" s="666">
        <f>DATE($P$9,K12,30)</f>
        <v>43220</v>
      </c>
      <c r="M14" s="665">
        <f>DATE($P$9,M12,15)</f>
        <v>43235</v>
      </c>
      <c r="N14" s="665">
        <f>DATE($P$9,M12,30)</f>
        <v>43250</v>
      </c>
      <c r="O14" s="666">
        <f>DATE($P$9,O12,15)</f>
        <v>43266</v>
      </c>
      <c r="P14" s="666">
        <f>DATE($P$9,O12,30)</f>
        <v>43281</v>
      </c>
      <c r="Q14" s="665">
        <f>DATE($P$9,Q12,15)</f>
        <v>43296</v>
      </c>
      <c r="R14" s="665">
        <f>DATE($P$9,Q12,31)</f>
        <v>43312</v>
      </c>
      <c r="S14" s="666">
        <f>DATE($P$9,S12,15)</f>
        <v>43327</v>
      </c>
      <c r="T14" s="666">
        <f>DATE($P$9,S12,31)</f>
        <v>43343</v>
      </c>
      <c r="U14" s="665">
        <f>DATE($P$9,U12,15)</f>
        <v>43358</v>
      </c>
      <c r="V14" s="665">
        <f>DATE($P$9,U12,30)</f>
        <v>43373</v>
      </c>
      <c r="W14" s="666">
        <f>DATE($P$9,W12,15)</f>
        <v>43388</v>
      </c>
      <c r="X14" s="666">
        <f>DATE($P$9,W12,31)</f>
        <v>43404</v>
      </c>
      <c r="Y14" s="665">
        <f>DATE($P$9,Y12,15)</f>
        <v>43419</v>
      </c>
      <c r="Z14" s="665">
        <f>DATE($P$9,Y12,30)</f>
        <v>43434</v>
      </c>
      <c r="AA14" s="666">
        <f>DATE($P$9,AA12,15)</f>
        <v>43449</v>
      </c>
      <c r="AB14" s="666">
        <f>DATE($P$9,AA12,31)</f>
        <v>43465</v>
      </c>
      <c r="AC14" s="1056"/>
      <c r="AD14" s="1055"/>
      <c r="AE14" s="1056"/>
      <c r="AF14" s="1055"/>
      <c r="AG14" s="1056"/>
    </row>
    <row r="15" spans="1:33">
      <c r="A15" s="1047" t="s">
        <v>60</v>
      </c>
      <c r="B15" s="643"/>
      <c r="C15" s="643"/>
      <c r="D15" s="643"/>
      <c r="E15" s="1050">
        <f>DATE($P$9,1,1)</f>
        <v>43101</v>
      </c>
      <c r="F15" s="1050"/>
      <c r="G15" s="1050">
        <f>DATE($P$9,2,1)</f>
        <v>43132</v>
      </c>
      <c r="H15" s="1050"/>
      <c r="I15" s="1050">
        <f>DATE($P$9,3,1)</f>
        <v>43160</v>
      </c>
      <c r="J15" s="1050"/>
      <c r="K15" s="1050">
        <f>DATE($P$9,4,1)</f>
        <v>43191</v>
      </c>
      <c r="L15" s="1050"/>
      <c r="M15" s="1050">
        <f>DATE($P$9,5,1)</f>
        <v>43221</v>
      </c>
      <c r="N15" s="1050"/>
      <c r="O15" s="1050">
        <f>DATE($P$9,6,1)</f>
        <v>43252</v>
      </c>
      <c r="P15" s="1050"/>
      <c r="Q15" s="1050">
        <f>DATE($P$9,7,1)</f>
        <v>43282</v>
      </c>
      <c r="R15" s="1050"/>
      <c r="S15" s="1050">
        <f>DATE($P$9,8,1)</f>
        <v>43313</v>
      </c>
      <c r="T15" s="1050"/>
      <c r="U15" s="1050">
        <f>DATE($P$9,9,1)</f>
        <v>43344</v>
      </c>
      <c r="V15" s="1050"/>
      <c r="W15" s="1050">
        <f>DATE($P$9,10,1)</f>
        <v>43374</v>
      </c>
      <c r="X15" s="1050"/>
      <c r="Y15" s="1050">
        <f>DATE($P$9,11,1)</f>
        <v>43405</v>
      </c>
      <c r="Z15" s="1050"/>
      <c r="AA15" s="1050">
        <f>DATE($P$9,12,1)</f>
        <v>43435</v>
      </c>
      <c r="AB15" s="1050"/>
      <c r="AC15" s="644">
        <f>$P$9+1</f>
        <v>2019</v>
      </c>
      <c r="AD15" s="645">
        <f>AC15+1</f>
        <v>2020</v>
      </c>
      <c r="AE15" s="644">
        <f>AD15+1</f>
        <v>2021</v>
      </c>
      <c r="AF15" s="645">
        <f>AE15+1</f>
        <v>2022</v>
      </c>
      <c r="AG15" s="644">
        <f>AF15+1</f>
        <v>2023</v>
      </c>
    </row>
    <row r="16" spans="1:33" ht="16.5" customHeight="1">
      <c r="A16" s="1047"/>
      <c r="B16" s="646" t="s">
        <v>63</v>
      </c>
      <c r="C16" s="646" t="s">
        <v>62</v>
      </c>
      <c r="D16" s="646"/>
      <c r="E16" s="647"/>
      <c r="F16" s="647"/>
      <c r="G16" s="647" t="s">
        <v>21</v>
      </c>
      <c r="H16" s="647" t="s">
        <v>21</v>
      </c>
      <c r="I16" s="647"/>
      <c r="J16" s="647"/>
      <c r="K16" s="647"/>
      <c r="L16" s="647"/>
      <c r="M16" s="647"/>
      <c r="N16" s="647"/>
      <c r="O16" s="647" t="s">
        <v>21</v>
      </c>
      <c r="P16" s="647" t="s">
        <v>21</v>
      </c>
      <c r="Q16" s="647" t="s">
        <v>21</v>
      </c>
      <c r="R16" s="647"/>
      <c r="S16" s="647"/>
      <c r="T16" s="647"/>
      <c r="U16" s="647"/>
      <c r="V16" s="647"/>
      <c r="W16" s="647"/>
      <c r="X16" s="647"/>
      <c r="Y16" s="647"/>
      <c r="Z16" s="647"/>
      <c r="AA16" s="647"/>
      <c r="AB16" s="647"/>
      <c r="AC16" s="647"/>
      <c r="AD16" s="647"/>
      <c r="AE16" s="647"/>
      <c r="AF16" s="647"/>
      <c r="AG16" s="647"/>
    </row>
    <row r="17" spans="1:33" ht="20.25" customHeight="1">
      <c r="A17" s="1047"/>
      <c r="B17" s="646" t="s">
        <v>65</v>
      </c>
      <c r="C17" s="646" t="s">
        <v>64</v>
      </c>
      <c r="D17" s="646"/>
      <c r="E17" s="647"/>
      <c r="F17" s="647"/>
      <c r="G17" s="647"/>
      <c r="H17" s="647"/>
      <c r="I17" s="647"/>
      <c r="J17" s="647"/>
      <c r="K17" s="647"/>
      <c r="L17" s="647"/>
      <c r="M17" s="647"/>
      <c r="N17" s="647"/>
      <c r="O17" s="647"/>
      <c r="P17" s="647"/>
      <c r="Q17" s="647"/>
      <c r="R17" s="647"/>
      <c r="S17" s="647" t="s">
        <v>21</v>
      </c>
      <c r="T17" s="647" t="s">
        <v>21</v>
      </c>
      <c r="U17" s="647" t="s">
        <v>21</v>
      </c>
      <c r="V17" s="647"/>
      <c r="W17" s="647"/>
      <c r="X17" s="647"/>
      <c r="Y17" s="647" t="s">
        <v>21</v>
      </c>
      <c r="Z17" s="647" t="s">
        <v>21</v>
      </c>
      <c r="AA17" s="647" t="s">
        <v>21</v>
      </c>
      <c r="AB17" s="647" t="s">
        <v>21</v>
      </c>
      <c r="AC17" s="647"/>
      <c r="AD17" s="647"/>
      <c r="AE17" s="647"/>
      <c r="AF17" s="647"/>
      <c r="AG17" s="647"/>
    </row>
    <row r="18" spans="1:33" ht="21" customHeight="1">
      <c r="A18" s="1047"/>
      <c r="B18" s="646" t="s">
        <v>236</v>
      </c>
      <c r="C18" s="646" t="s">
        <v>64</v>
      </c>
      <c r="D18" s="646"/>
      <c r="E18" s="647"/>
      <c r="F18" s="647"/>
      <c r="G18" s="647"/>
      <c r="H18" s="647"/>
      <c r="I18" s="647"/>
      <c r="J18" s="647"/>
      <c r="K18" s="647"/>
      <c r="L18" s="647" t="s">
        <v>21</v>
      </c>
      <c r="M18" s="647" t="s">
        <v>21</v>
      </c>
      <c r="N18" s="647" t="s">
        <v>21</v>
      </c>
      <c r="O18" s="647"/>
      <c r="P18" s="647"/>
      <c r="Q18" s="647"/>
      <c r="R18" s="647"/>
      <c r="S18" s="647"/>
      <c r="T18" s="647"/>
      <c r="U18" s="647"/>
      <c r="V18" s="647"/>
      <c r="W18" s="647"/>
      <c r="X18" s="647"/>
      <c r="Y18" s="647"/>
      <c r="Z18" s="647"/>
      <c r="AA18" s="647"/>
      <c r="AB18" s="647"/>
      <c r="AC18" s="647"/>
      <c r="AD18" s="647"/>
      <c r="AE18" s="647"/>
      <c r="AF18" s="647"/>
      <c r="AG18" s="647"/>
    </row>
    <row r="19" spans="1:33" ht="33" customHeight="1">
      <c r="A19" s="1047"/>
      <c r="B19" s="648" t="s">
        <v>66</v>
      </c>
      <c r="C19" s="646" t="s">
        <v>62</v>
      </c>
      <c r="D19" s="646"/>
      <c r="E19" s="647">
        <v>15</v>
      </c>
      <c r="F19" s="647"/>
      <c r="G19" s="647"/>
      <c r="H19" s="647"/>
      <c r="I19" s="647"/>
      <c r="J19" s="647"/>
      <c r="K19" s="647"/>
      <c r="L19" s="647"/>
      <c r="M19" s="647"/>
      <c r="N19" s="647"/>
      <c r="O19" s="647"/>
      <c r="P19" s="647"/>
      <c r="Q19" s="647"/>
      <c r="R19" s="647"/>
      <c r="S19" s="647"/>
      <c r="T19" s="647"/>
      <c r="U19" s="647"/>
      <c r="V19" s="647"/>
      <c r="W19" s="647"/>
      <c r="X19" s="647"/>
      <c r="Y19" s="647"/>
      <c r="Z19" s="647" t="s">
        <v>21</v>
      </c>
      <c r="AA19" s="647" t="s">
        <v>21</v>
      </c>
      <c r="AB19" s="647" t="s">
        <v>21</v>
      </c>
      <c r="AC19" s="647"/>
      <c r="AD19" s="647"/>
      <c r="AE19" s="647"/>
      <c r="AF19" s="647"/>
      <c r="AG19" s="647"/>
    </row>
    <row r="20" spans="1:33" ht="16.5" customHeight="1">
      <c r="A20" s="1047"/>
      <c r="B20" s="646" t="s">
        <v>67</v>
      </c>
      <c r="C20" s="646" t="s">
        <v>62</v>
      </c>
      <c r="D20" s="646"/>
      <c r="E20" s="647" t="s">
        <v>21</v>
      </c>
      <c r="F20" s="647">
        <v>31</v>
      </c>
      <c r="G20" s="647"/>
      <c r="H20" s="647"/>
      <c r="I20" s="647"/>
      <c r="J20" s="647"/>
      <c r="K20" s="647"/>
      <c r="L20" s="647"/>
      <c r="M20" s="647"/>
      <c r="N20" s="647"/>
      <c r="O20" s="647"/>
      <c r="P20" s="647"/>
      <c r="Q20" s="647"/>
      <c r="R20" s="647"/>
      <c r="S20" s="647"/>
      <c r="T20" s="647"/>
      <c r="U20" s="647"/>
      <c r="V20" s="647"/>
      <c r="W20" s="647"/>
      <c r="X20" s="647"/>
      <c r="Y20" s="647"/>
      <c r="Z20" s="647" t="s">
        <v>21</v>
      </c>
      <c r="AA20" s="647" t="s">
        <v>21</v>
      </c>
      <c r="AB20" s="647" t="s">
        <v>21</v>
      </c>
      <c r="AC20" s="647"/>
      <c r="AD20" s="647"/>
      <c r="AE20" s="647"/>
      <c r="AF20" s="647"/>
      <c r="AG20" s="647"/>
    </row>
    <row r="23" spans="1:33">
      <c r="A23" s="1051" t="s">
        <v>61</v>
      </c>
      <c r="B23" s="643"/>
      <c r="C23" s="643"/>
      <c r="D23" s="643"/>
      <c r="E23" s="1050">
        <f>DATE($P$9,1,1)</f>
        <v>43101</v>
      </c>
      <c r="F23" s="1050"/>
      <c r="G23" s="1050">
        <f>DATE($P$9,2,1)</f>
        <v>43132</v>
      </c>
      <c r="H23" s="1050"/>
      <c r="I23" s="1050">
        <f>DATE($P$9,3,1)</f>
        <v>43160</v>
      </c>
      <c r="J23" s="1050"/>
      <c r="K23" s="1050">
        <f>DATE($P$9,4,1)</f>
        <v>43191</v>
      </c>
      <c r="L23" s="1050"/>
      <c r="M23" s="1050">
        <f>DATE($P$9,5,1)</f>
        <v>43221</v>
      </c>
      <c r="N23" s="1050"/>
      <c r="O23" s="1050">
        <f>DATE($P$9,6,1)</f>
        <v>43252</v>
      </c>
      <c r="P23" s="1050"/>
      <c r="Q23" s="1050">
        <f>DATE($P$9,7,1)</f>
        <v>43282</v>
      </c>
      <c r="R23" s="1050"/>
      <c r="S23" s="1050">
        <f>DATE($P$9,8,1)</f>
        <v>43313</v>
      </c>
      <c r="T23" s="1050"/>
      <c r="U23" s="1050">
        <f>DATE($P$9,9,1)</f>
        <v>43344</v>
      </c>
      <c r="V23" s="1050"/>
      <c r="W23" s="1050">
        <f>DATE($P$9,10,1)</f>
        <v>43374</v>
      </c>
      <c r="X23" s="1050"/>
      <c r="Y23" s="1050">
        <f>DATE($P$9,11,1)</f>
        <v>43405</v>
      </c>
      <c r="Z23" s="1050"/>
      <c r="AA23" s="1050">
        <f>DATE($P$9,12,1)</f>
        <v>43435</v>
      </c>
      <c r="AB23" s="1050"/>
      <c r="AC23" s="644">
        <f>$P$9+1</f>
        <v>2019</v>
      </c>
      <c r="AD23" s="645">
        <f>AC23+1</f>
        <v>2020</v>
      </c>
      <c r="AE23" s="644">
        <f>AD23+1</f>
        <v>2021</v>
      </c>
      <c r="AF23" s="645">
        <f>AE23+1</f>
        <v>2022</v>
      </c>
      <c r="AG23" s="644">
        <f>AF23+1</f>
        <v>2023</v>
      </c>
    </row>
    <row r="24" spans="1:33">
      <c r="A24" s="1051"/>
      <c r="B24" s="649" t="s">
        <v>496</v>
      </c>
      <c r="C24" s="646" t="s">
        <v>497</v>
      </c>
      <c r="D24" s="646" t="s">
        <v>498</v>
      </c>
      <c r="E24" s="649"/>
      <c r="F24" s="649"/>
      <c r="G24" s="649"/>
      <c r="H24" s="649"/>
      <c r="I24" s="649"/>
      <c r="J24" s="650" t="s">
        <v>499</v>
      </c>
      <c r="K24" s="650" t="s">
        <v>499</v>
      </c>
      <c r="L24" s="650" t="s">
        <v>499</v>
      </c>
      <c r="M24" s="650" t="s">
        <v>499</v>
      </c>
      <c r="N24" s="650" t="s">
        <v>499</v>
      </c>
      <c r="O24" s="650" t="s">
        <v>499</v>
      </c>
      <c r="P24" s="650">
        <v>30</v>
      </c>
      <c r="Q24" s="649"/>
      <c r="R24" s="649"/>
      <c r="S24" s="649"/>
      <c r="T24" s="649"/>
      <c r="U24" s="649"/>
      <c r="V24" s="649"/>
      <c r="W24" s="649"/>
      <c r="X24" s="649"/>
      <c r="Y24" s="649"/>
      <c r="Z24" s="649"/>
      <c r="AA24" s="650"/>
      <c r="AB24" s="649"/>
      <c r="AC24" s="647"/>
      <c r="AD24" s="647"/>
      <c r="AE24" s="647"/>
      <c r="AF24" s="647"/>
      <c r="AG24" s="647"/>
    </row>
    <row r="25" spans="1:33">
      <c r="A25" s="1051"/>
      <c r="B25" s="649" t="s">
        <v>500</v>
      </c>
      <c r="C25" s="646" t="s">
        <v>497</v>
      </c>
      <c r="D25" s="646" t="s">
        <v>498</v>
      </c>
      <c r="E25" s="649"/>
      <c r="F25" s="649"/>
      <c r="G25" s="649"/>
      <c r="H25" s="649"/>
      <c r="I25" s="649"/>
      <c r="J25" s="650" t="s">
        <v>499</v>
      </c>
      <c r="K25" s="650" t="s">
        <v>499</v>
      </c>
      <c r="L25" s="650" t="s">
        <v>499</v>
      </c>
      <c r="M25" s="650" t="s">
        <v>499</v>
      </c>
      <c r="N25" s="650" t="s">
        <v>499</v>
      </c>
      <c r="O25" s="650" t="s">
        <v>499</v>
      </c>
      <c r="P25" s="650">
        <v>30</v>
      </c>
      <c r="Q25" s="649"/>
      <c r="R25" s="649"/>
      <c r="S25" s="649"/>
      <c r="T25" s="649"/>
      <c r="U25" s="649"/>
      <c r="V25" s="649"/>
      <c r="W25" s="649"/>
      <c r="X25" s="649"/>
      <c r="Y25" s="649"/>
      <c r="Z25" s="649"/>
      <c r="AA25" s="649"/>
      <c r="AB25" s="649"/>
      <c r="AC25" s="647"/>
      <c r="AD25" s="647"/>
      <c r="AE25" s="647"/>
      <c r="AF25" s="647"/>
      <c r="AG25" s="647"/>
    </row>
    <row r="26" spans="1:33" ht="30">
      <c r="A26" s="1051"/>
      <c r="B26" s="649" t="s">
        <v>501</v>
      </c>
      <c r="C26" s="646" t="s">
        <v>497</v>
      </c>
      <c r="D26" s="646" t="s">
        <v>502</v>
      </c>
      <c r="E26" s="649"/>
      <c r="F26" s="649"/>
      <c r="G26" s="649"/>
      <c r="H26" s="649"/>
      <c r="I26" s="649"/>
      <c r="J26" s="650" t="s">
        <v>499</v>
      </c>
      <c r="K26" s="650" t="s">
        <v>499</v>
      </c>
      <c r="L26" s="650" t="s">
        <v>499</v>
      </c>
      <c r="M26" s="650" t="s">
        <v>499</v>
      </c>
      <c r="N26" s="650" t="s">
        <v>499</v>
      </c>
      <c r="O26" s="650" t="s">
        <v>499</v>
      </c>
      <c r="P26" s="650" t="s">
        <v>499</v>
      </c>
      <c r="Q26" s="649"/>
      <c r="R26" s="649"/>
      <c r="S26" s="649"/>
      <c r="T26" s="649"/>
      <c r="U26" s="649"/>
      <c r="V26" s="649"/>
      <c r="W26" s="649"/>
      <c r="X26" s="649"/>
      <c r="Y26" s="649"/>
      <c r="Z26" s="649"/>
      <c r="AA26" s="649"/>
      <c r="AB26" s="649"/>
      <c r="AC26" s="647"/>
      <c r="AD26" s="647"/>
      <c r="AE26" s="647"/>
      <c r="AF26" s="647"/>
      <c r="AG26" s="647"/>
    </row>
    <row r="27" spans="1:33" ht="21" customHeight="1">
      <c r="A27" s="1051"/>
      <c r="B27" s="649" t="s">
        <v>503</v>
      </c>
      <c r="C27" s="646" t="s">
        <v>497</v>
      </c>
      <c r="D27" s="646" t="s">
        <v>504</v>
      </c>
      <c r="E27" s="650"/>
      <c r="F27" s="649"/>
      <c r="G27" s="649"/>
      <c r="H27" s="649"/>
      <c r="I27" s="649"/>
      <c r="J27" s="649"/>
      <c r="K27" s="649"/>
      <c r="L27" s="649"/>
      <c r="M27" s="649"/>
      <c r="N27" s="649"/>
      <c r="O27" s="650" t="s">
        <v>499</v>
      </c>
      <c r="P27" s="650" t="s">
        <v>499</v>
      </c>
      <c r="Q27" s="650" t="s">
        <v>499</v>
      </c>
      <c r="R27" s="650">
        <v>31</v>
      </c>
      <c r="S27" s="649"/>
      <c r="T27" s="649"/>
      <c r="U27" s="649"/>
      <c r="V27" s="649"/>
      <c r="W27" s="649"/>
      <c r="X27" s="649"/>
      <c r="Y27" s="649"/>
      <c r="Z27" s="649"/>
      <c r="AA27" s="649"/>
      <c r="AB27" s="649"/>
      <c r="AC27" s="647"/>
      <c r="AD27" s="647"/>
      <c r="AE27" s="647"/>
      <c r="AF27" s="647"/>
      <c r="AG27" s="647"/>
    </row>
    <row r="28" spans="1:33" ht="21" customHeight="1">
      <c r="A28" s="1051"/>
      <c r="B28" s="649" t="s">
        <v>505</v>
      </c>
      <c r="C28" s="646" t="s">
        <v>497</v>
      </c>
      <c r="D28" s="646" t="s">
        <v>498</v>
      </c>
      <c r="E28" s="650"/>
      <c r="F28" s="649"/>
      <c r="G28" s="649"/>
      <c r="H28" s="649"/>
      <c r="I28" s="649"/>
      <c r="J28" s="649"/>
      <c r="K28" s="649"/>
      <c r="L28" s="650" t="s">
        <v>499</v>
      </c>
      <c r="M28" s="650" t="s">
        <v>499</v>
      </c>
      <c r="N28" s="650" t="s">
        <v>499</v>
      </c>
      <c r="O28" s="650" t="s">
        <v>499</v>
      </c>
      <c r="P28" s="650">
        <v>30</v>
      </c>
      <c r="Q28" s="649"/>
      <c r="R28" s="649"/>
      <c r="S28" s="649"/>
      <c r="T28" s="649"/>
      <c r="U28" s="649"/>
      <c r="V28" s="649"/>
      <c r="W28" s="649"/>
      <c r="X28" s="649"/>
      <c r="Y28" s="649"/>
      <c r="Z28" s="649"/>
      <c r="AA28" s="649"/>
      <c r="AB28" s="649"/>
      <c r="AC28" s="647"/>
      <c r="AD28" s="647"/>
      <c r="AE28" s="647"/>
      <c r="AF28" s="647"/>
      <c r="AG28" s="647"/>
    </row>
    <row r="29" spans="1:33" ht="29.25" customHeight="1">
      <c r="A29" s="1051"/>
      <c r="B29" s="651" t="s">
        <v>506</v>
      </c>
      <c r="C29" s="646"/>
      <c r="D29" s="646"/>
      <c r="E29" s="650"/>
      <c r="F29" s="649"/>
      <c r="G29" s="649"/>
      <c r="H29" s="649"/>
      <c r="I29" s="649"/>
      <c r="J29" s="649"/>
      <c r="K29" s="649"/>
      <c r="L29" s="649"/>
      <c r="M29" s="649"/>
      <c r="N29" s="649"/>
      <c r="O29" s="649"/>
      <c r="P29" s="649"/>
      <c r="Q29" s="649"/>
      <c r="R29" s="649"/>
      <c r="S29" s="649"/>
      <c r="T29" s="649"/>
      <c r="U29" s="649"/>
      <c r="V29" s="649"/>
      <c r="W29" s="649"/>
      <c r="X29" s="649"/>
      <c r="Y29" s="649"/>
      <c r="Z29" s="649"/>
      <c r="AA29" s="649"/>
      <c r="AB29" s="649"/>
      <c r="AC29" s="647"/>
      <c r="AD29" s="647"/>
      <c r="AE29" s="647"/>
      <c r="AF29" s="647"/>
      <c r="AG29" s="647"/>
    </row>
    <row r="30" spans="1:33" ht="21" customHeight="1">
      <c r="A30" s="1051"/>
      <c r="B30" s="649"/>
      <c r="C30" s="646"/>
      <c r="D30" s="646"/>
      <c r="E30" s="650"/>
      <c r="F30" s="649"/>
      <c r="G30" s="649"/>
      <c r="H30" s="649"/>
      <c r="I30" s="649"/>
      <c r="J30" s="649"/>
      <c r="K30" s="649"/>
      <c r="L30" s="649"/>
      <c r="M30" s="649"/>
      <c r="N30" s="649"/>
      <c r="O30" s="649"/>
      <c r="P30" s="649"/>
      <c r="Q30" s="649"/>
      <c r="R30" s="649"/>
      <c r="S30" s="649"/>
      <c r="T30" s="649"/>
      <c r="U30" s="649"/>
      <c r="V30" s="649"/>
      <c r="W30" s="649"/>
      <c r="X30" s="649"/>
      <c r="Y30" s="649"/>
      <c r="Z30" s="649"/>
      <c r="AA30" s="649"/>
      <c r="AB30" s="649"/>
      <c r="AC30" s="647"/>
      <c r="AD30" s="647"/>
      <c r="AE30" s="647"/>
      <c r="AF30" s="647"/>
      <c r="AG30" s="647"/>
    </row>
    <row r="31" spans="1:33" ht="21" customHeight="1">
      <c r="A31" s="1051"/>
      <c r="B31" s="649"/>
      <c r="C31" s="646"/>
      <c r="D31" s="646"/>
      <c r="E31" s="650"/>
      <c r="F31" s="649"/>
      <c r="G31" s="649"/>
      <c r="H31" s="649"/>
      <c r="I31" s="649"/>
      <c r="J31" s="649"/>
      <c r="K31" s="649"/>
      <c r="L31" s="649"/>
      <c r="M31" s="649"/>
      <c r="N31" s="649"/>
      <c r="O31" s="649"/>
      <c r="P31" s="649"/>
      <c r="Q31" s="649"/>
      <c r="R31" s="649"/>
      <c r="S31" s="649"/>
      <c r="T31" s="649"/>
      <c r="U31" s="649"/>
      <c r="V31" s="649"/>
      <c r="W31" s="649"/>
      <c r="X31" s="649"/>
      <c r="Y31" s="649"/>
      <c r="Z31" s="649"/>
      <c r="AA31" s="649"/>
      <c r="AB31" s="649"/>
      <c r="AC31" s="647"/>
      <c r="AD31" s="647"/>
      <c r="AE31" s="647"/>
      <c r="AF31" s="647"/>
      <c r="AG31" s="647"/>
    </row>
    <row r="32" spans="1:33" ht="23.25" customHeight="1">
      <c r="A32" s="1051"/>
      <c r="B32" s="641"/>
      <c r="C32" s="646"/>
      <c r="D32" s="646"/>
      <c r="E32" s="649"/>
      <c r="F32" s="649"/>
      <c r="G32" s="649"/>
      <c r="H32" s="649"/>
      <c r="I32" s="649"/>
      <c r="J32" s="649"/>
      <c r="K32" s="649"/>
      <c r="L32" s="649"/>
      <c r="M32" s="649"/>
      <c r="N32" s="649"/>
      <c r="O32" s="649"/>
      <c r="P32" s="649"/>
      <c r="Q32" s="650"/>
      <c r="R32" s="649"/>
      <c r="S32" s="649"/>
      <c r="T32" s="649"/>
      <c r="U32" s="649"/>
      <c r="V32" s="649"/>
      <c r="W32" s="649"/>
      <c r="X32" s="649"/>
      <c r="Y32" s="649"/>
      <c r="Z32" s="649"/>
      <c r="AA32" s="649"/>
      <c r="AB32" s="650"/>
      <c r="AC32" s="647"/>
      <c r="AD32" s="647"/>
      <c r="AE32" s="647"/>
      <c r="AF32" s="647"/>
      <c r="AG32" s="647"/>
    </row>
    <row r="35" spans="1:39" ht="15" customHeight="1">
      <c r="A35" s="1047" t="s">
        <v>68</v>
      </c>
      <c r="B35" s="643"/>
      <c r="C35" s="643"/>
      <c r="D35" s="643"/>
      <c r="E35" s="1050">
        <f>DATE($P$9,1,1)</f>
        <v>43101</v>
      </c>
      <c r="F35" s="1050"/>
      <c r="G35" s="1050">
        <f>DATE($P$9,2,1)</f>
        <v>43132</v>
      </c>
      <c r="H35" s="1050"/>
      <c r="I35" s="1050">
        <f>DATE($P$9,3,1)</f>
        <v>43160</v>
      </c>
      <c r="J35" s="1050"/>
      <c r="K35" s="1050">
        <f>DATE($P$9,4,1)</f>
        <v>43191</v>
      </c>
      <c r="L35" s="1050"/>
      <c r="M35" s="1050">
        <f>DATE($P$9,5,1)</f>
        <v>43221</v>
      </c>
      <c r="N35" s="1050"/>
      <c r="O35" s="1050">
        <f>DATE($P$9,6,1)</f>
        <v>43252</v>
      </c>
      <c r="P35" s="1050"/>
      <c r="Q35" s="1050">
        <f>DATE($P$9,7,1)</f>
        <v>43282</v>
      </c>
      <c r="R35" s="1050"/>
      <c r="S35" s="1050">
        <f>DATE($P$9,8,1)</f>
        <v>43313</v>
      </c>
      <c r="T35" s="1050"/>
      <c r="U35" s="1050">
        <f>DATE($P$9,9,1)</f>
        <v>43344</v>
      </c>
      <c r="V35" s="1050"/>
      <c r="W35" s="1050">
        <f>DATE($P$9,10,1)</f>
        <v>43374</v>
      </c>
      <c r="X35" s="1050"/>
      <c r="Y35" s="1050">
        <f>DATE($P$9,11,1)</f>
        <v>43405</v>
      </c>
      <c r="Z35" s="1050"/>
      <c r="AA35" s="1050">
        <f>DATE($P$9,12,1)</f>
        <v>43435</v>
      </c>
      <c r="AB35" s="1050"/>
      <c r="AC35" s="644">
        <f>$P$9+1</f>
        <v>2019</v>
      </c>
      <c r="AD35" s="645">
        <f>AC35+1</f>
        <v>2020</v>
      </c>
      <c r="AE35" s="644">
        <f>AD35+1</f>
        <v>2021</v>
      </c>
      <c r="AF35" s="645">
        <f>AE35+1</f>
        <v>2022</v>
      </c>
      <c r="AG35" s="644">
        <f>AF35+1</f>
        <v>2023</v>
      </c>
    </row>
    <row r="36" spans="1:39" ht="18" customHeight="1">
      <c r="A36" s="1047"/>
      <c r="B36" s="646" t="s">
        <v>238</v>
      </c>
      <c r="C36" s="646" t="s">
        <v>64</v>
      </c>
      <c r="D36" s="646" t="s">
        <v>507</v>
      </c>
      <c r="E36" s="650" t="s">
        <v>499</v>
      </c>
      <c r="F36" s="650">
        <v>31</v>
      </c>
      <c r="G36" s="650"/>
      <c r="H36" s="650"/>
      <c r="I36" s="650"/>
      <c r="J36" s="650"/>
      <c r="K36" s="650"/>
      <c r="L36" s="650"/>
      <c r="M36" s="650"/>
      <c r="N36" s="650"/>
      <c r="O36" s="650"/>
      <c r="P36" s="650"/>
      <c r="Q36" s="650"/>
      <c r="R36" s="650"/>
      <c r="S36" s="650"/>
      <c r="T36" s="650"/>
      <c r="U36" s="650"/>
      <c r="V36" s="650"/>
      <c r="W36" s="650"/>
      <c r="X36" s="650"/>
      <c r="Y36" s="650"/>
      <c r="Z36" s="650"/>
      <c r="AA36" s="650"/>
      <c r="AB36" s="650"/>
      <c r="AC36" s="647"/>
      <c r="AD36" s="647"/>
      <c r="AE36" s="647"/>
      <c r="AF36" s="647"/>
      <c r="AG36" s="647"/>
    </row>
    <row r="37" spans="1:39">
      <c r="A37" s="1047"/>
      <c r="B37" s="646" t="s">
        <v>239</v>
      </c>
      <c r="C37" s="646" t="s">
        <v>64</v>
      </c>
      <c r="D37" s="646" t="s">
        <v>508</v>
      </c>
      <c r="E37" s="650"/>
      <c r="F37" s="650"/>
      <c r="G37" s="650"/>
      <c r="H37" s="650"/>
      <c r="I37" s="650"/>
      <c r="J37" s="650"/>
      <c r="K37" s="650"/>
      <c r="L37" s="650"/>
      <c r="M37" s="650"/>
      <c r="N37" s="650"/>
      <c r="O37" s="650"/>
      <c r="P37" s="650"/>
      <c r="Q37" s="650" t="s">
        <v>499</v>
      </c>
      <c r="R37" s="650">
        <v>31</v>
      </c>
      <c r="S37" s="650"/>
      <c r="T37" s="650"/>
      <c r="U37" s="650"/>
      <c r="V37" s="650"/>
      <c r="W37" s="650"/>
      <c r="X37" s="650"/>
      <c r="Y37" s="650"/>
      <c r="Z37" s="650"/>
      <c r="AA37" s="650"/>
      <c r="AB37" s="650"/>
      <c r="AC37" s="647"/>
      <c r="AD37" s="647"/>
      <c r="AE37" s="647"/>
      <c r="AF37" s="647"/>
      <c r="AG37" s="647"/>
    </row>
    <row r="38" spans="1:39" ht="19.5" customHeight="1">
      <c r="A38" s="1047"/>
      <c r="B38" s="646" t="s">
        <v>240</v>
      </c>
      <c r="C38" s="646" t="s">
        <v>64</v>
      </c>
      <c r="D38" s="646"/>
      <c r="E38" s="650" t="s">
        <v>21</v>
      </c>
      <c r="F38" s="650" t="s">
        <v>21</v>
      </c>
      <c r="G38" s="650"/>
      <c r="H38" s="650"/>
      <c r="I38" s="650"/>
      <c r="J38" s="650"/>
      <c r="K38" s="650" t="s">
        <v>21</v>
      </c>
      <c r="L38" s="650"/>
      <c r="M38" s="650"/>
      <c r="N38" s="650"/>
      <c r="O38" s="650"/>
      <c r="P38" s="650"/>
      <c r="Q38" s="650" t="s">
        <v>21</v>
      </c>
      <c r="R38" s="650"/>
      <c r="S38" s="650"/>
      <c r="T38" s="650"/>
      <c r="U38" s="650"/>
      <c r="V38" s="650"/>
      <c r="W38" s="650" t="s">
        <v>21</v>
      </c>
      <c r="X38" s="650"/>
      <c r="Y38" s="650"/>
      <c r="Z38" s="650"/>
      <c r="AA38" s="650"/>
      <c r="AB38" s="650"/>
      <c r="AC38" s="647"/>
      <c r="AD38" s="647"/>
      <c r="AE38" s="647"/>
      <c r="AF38" s="647"/>
      <c r="AG38" s="647"/>
    </row>
    <row r="39" spans="1:39">
      <c r="A39" s="1047"/>
      <c r="B39" s="646" t="s">
        <v>241</v>
      </c>
      <c r="C39" s="646" t="s">
        <v>64</v>
      </c>
      <c r="D39" s="646"/>
      <c r="E39" s="650"/>
      <c r="F39" s="650"/>
      <c r="G39" s="650"/>
      <c r="H39" s="650"/>
      <c r="I39" s="650"/>
      <c r="J39" s="650"/>
      <c r="K39" s="650"/>
      <c r="L39" s="650"/>
      <c r="M39" s="650"/>
      <c r="N39" s="650"/>
      <c r="O39" s="650"/>
      <c r="P39" s="650"/>
      <c r="Q39" s="650"/>
      <c r="R39" s="650"/>
      <c r="S39" s="650"/>
      <c r="T39" s="650"/>
      <c r="U39" s="650"/>
      <c r="V39" s="650"/>
      <c r="W39" s="650"/>
      <c r="X39" s="650"/>
      <c r="Y39" s="650"/>
      <c r="Z39" s="650" t="s">
        <v>21</v>
      </c>
      <c r="AA39" s="650"/>
      <c r="AB39" s="650"/>
      <c r="AC39" s="647"/>
      <c r="AD39" s="647"/>
      <c r="AE39" s="647"/>
      <c r="AF39" s="647"/>
      <c r="AG39" s="647"/>
    </row>
    <row r="41" spans="1:39" ht="15" customHeight="1">
      <c r="A41" s="1048" t="s">
        <v>237</v>
      </c>
      <c r="B41" s="667"/>
      <c r="C41" s="667"/>
      <c r="D41" s="667"/>
      <c r="E41" s="1049">
        <f>DATE($P$9,1,1)</f>
        <v>43101</v>
      </c>
      <c r="F41" s="1049"/>
      <c r="G41" s="1049">
        <f>DATE($P$9,2,1)</f>
        <v>43132</v>
      </c>
      <c r="H41" s="1049"/>
      <c r="I41" s="1049">
        <f>DATE($P$9,3,1)</f>
        <v>43160</v>
      </c>
      <c r="J41" s="1049"/>
      <c r="K41" s="1049">
        <f>DATE($P$9,4,1)</f>
        <v>43191</v>
      </c>
      <c r="L41" s="1049"/>
      <c r="M41" s="1049">
        <f>DATE($P$9,5,1)</f>
        <v>43221</v>
      </c>
      <c r="N41" s="1049"/>
      <c r="O41" s="1049">
        <f>DATE($P$9,6,1)</f>
        <v>43252</v>
      </c>
      <c r="P41" s="1049"/>
      <c r="Q41" s="1049">
        <f>DATE($P$9,7,1)</f>
        <v>43282</v>
      </c>
      <c r="R41" s="1049"/>
      <c r="S41" s="1049">
        <f>DATE($P$9,8,1)</f>
        <v>43313</v>
      </c>
      <c r="T41" s="1049"/>
      <c r="U41" s="1049">
        <f>DATE($P$9,9,1)</f>
        <v>43344</v>
      </c>
      <c r="V41" s="1049"/>
      <c r="W41" s="1049">
        <f>DATE($P$9,10,1)</f>
        <v>43374</v>
      </c>
      <c r="X41" s="1049"/>
      <c r="Y41" s="1049">
        <f>DATE($P$9,11,1)</f>
        <v>43405</v>
      </c>
      <c r="Z41" s="1049"/>
      <c r="AA41" s="1049">
        <f>DATE($P$9,12,1)</f>
        <v>43435</v>
      </c>
      <c r="AB41" s="1049"/>
      <c r="AC41" s="668">
        <f>$P$9+1</f>
        <v>2019</v>
      </c>
      <c r="AD41" s="669">
        <f>AC41+1</f>
        <v>2020</v>
      </c>
      <c r="AE41" s="668">
        <f>AD41+1</f>
        <v>2021</v>
      </c>
      <c r="AF41" s="669">
        <f>AE41+1</f>
        <v>2022</v>
      </c>
      <c r="AG41" s="668">
        <f>AF41+1</f>
        <v>2023</v>
      </c>
      <c r="AH41" s="669">
        <f>AG41+1</f>
        <v>2024</v>
      </c>
      <c r="AI41" s="662"/>
      <c r="AJ41" s="662"/>
      <c r="AK41" s="662"/>
      <c r="AL41" s="662"/>
      <c r="AM41" s="662"/>
    </row>
    <row r="42" spans="1:39" ht="15" hidden="1" customHeight="1">
      <c r="A42" s="1048"/>
      <c r="B42" s="667"/>
      <c r="C42" s="667"/>
      <c r="D42" s="667"/>
      <c r="E42" s="671"/>
      <c r="F42" s="671"/>
      <c r="G42" s="671"/>
      <c r="H42" s="671"/>
      <c r="I42" s="671"/>
      <c r="J42" s="671"/>
      <c r="K42" s="671"/>
      <c r="L42" s="671"/>
      <c r="M42" s="671"/>
      <c r="N42" s="671"/>
      <c r="O42" s="671"/>
      <c r="P42" s="671"/>
      <c r="Q42" s="671"/>
      <c r="R42" s="671"/>
      <c r="S42" s="671"/>
      <c r="T42" s="671"/>
      <c r="U42" s="671"/>
      <c r="V42" s="671"/>
      <c r="W42" s="671"/>
      <c r="X42" s="671"/>
      <c r="Y42" s="671"/>
      <c r="Z42" s="671"/>
      <c r="AA42" s="671"/>
      <c r="AB42" s="671"/>
      <c r="AC42" s="672">
        <f>DATE(AC41,1,1)</f>
        <v>43466</v>
      </c>
      <c r="AD42" s="672">
        <f t="shared" ref="AD42:AH42" si="0">DATE(AD41,1,1)</f>
        <v>43831</v>
      </c>
      <c r="AE42" s="672">
        <f t="shared" si="0"/>
        <v>44197</v>
      </c>
      <c r="AF42" s="672">
        <f t="shared" si="0"/>
        <v>44562</v>
      </c>
      <c r="AG42" s="672">
        <f t="shared" si="0"/>
        <v>44927</v>
      </c>
      <c r="AH42" s="672">
        <f t="shared" si="0"/>
        <v>45292</v>
      </c>
      <c r="AI42" s="662"/>
      <c r="AJ42" s="662"/>
      <c r="AK42" s="662"/>
      <c r="AL42" s="662"/>
      <c r="AM42" s="662"/>
    </row>
    <row r="43" spans="1:39" ht="30">
      <c r="A43" s="1048"/>
      <c r="B43" s="670" t="str">
        <f>Surveys!A15</f>
        <v xml:space="preserve">Tracer Study on YouthConnekt bootcamp and Award beneficiaries </v>
      </c>
      <c r="C43" s="670" t="str">
        <f>Surveys!B15</f>
        <v>PEU</v>
      </c>
      <c r="D43" s="670" t="str">
        <f>Surveys!D15</f>
        <v>NS</v>
      </c>
      <c r="E43" s="673" t="str">
        <f>IF(AND(E$14&gt;=Surveys!$E15,E$14&lt;=Surveys!$F15),"X",IF(AND(E$14&gt;=Surveys!$G15,E$14&lt;=Surveys!$H15),"X",IF(AND(E$14&gt;=Surveys!$I15,E$14&lt;=Surveys!$J15),"X",IF(AND(E$14&gt;=Surveys!$K15,E$14&lt;=Surveys!$L15),"X",IF(AND(E$14&gt;=Surveys!$M15,E$14&lt;=Surveys!$N15),"X","")))))</f>
        <v/>
      </c>
      <c r="F43" s="673" t="str">
        <f>IF(AND(F$14&gt;=Surveys!$E15,F$14&lt;=Surveys!$F15),"X",IF(AND(F$14&gt;=Surveys!$G15,F$14&lt;=Surveys!$H15),"X",IF(AND(F$14&gt;=Surveys!$I15,F$14&lt;=Surveys!$J15),"X",IF(AND(F$14&gt;=Surveys!$K15,F$14&lt;=Surveys!$L15),"X",IF(AND(F$14&gt;=Surveys!$M15,F$14&lt;=Surveys!$N15),"X","")))))</f>
        <v/>
      </c>
      <c r="G43" s="673" t="str">
        <f>IF(AND(G$14&gt;=Surveys!$E15,G$14&lt;=Surveys!$F15),"X",IF(AND(G$14&gt;=Surveys!$G15,G$14&lt;=Surveys!$H15),"X",IF(AND(G$14&gt;=Surveys!$I15,G$14&lt;=Surveys!$J15),"X",IF(AND(G$14&gt;=Surveys!$K15,G$14&lt;=Surveys!$L15),"X",IF(AND(G$14&gt;=Surveys!$M15,G$14&lt;=Surveys!$N15),"X","")))))</f>
        <v>X</v>
      </c>
      <c r="H43" s="673" t="str">
        <f>IF(AND(H$14&gt;=Surveys!$E15,H$14&lt;=Surveys!$F15),"X",IF(AND(H$14&gt;=Surveys!$G15,H$14&lt;=Surveys!$H15),"X",IF(AND(H$14&gt;=Surveys!$I15,H$14&lt;=Surveys!$J15),"X",IF(AND(H$14&gt;=Surveys!$K15,H$14&lt;=Surveys!$L15),"X",IF(AND(H$14&gt;=Surveys!$M15,H$14&lt;=Surveys!$N15),"X","")))))</f>
        <v>X</v>
      </c>
      <c r="I43" s="673" t="str">
        <f>IF(AND(I$14&gt;=Surveys!$E15,I$14&lt;=Surveys!$F15),"X",IF(AND(I$14&gt;=Surveys!$G15,I$14&lt;=Surveys!$H15),"X",IF(AND(I$14&gt;=Surveys!$I15,I$14&lt;=Surveys!$J15),"X",IF(AND(I$14&gt;=Surveys!$K15,I$14&lt;=Surveys!$L15),"X",IF(AND(I$14&gt;=Surveys!$M15,I$14&lt;=Surveys!$N15),"X","")))))</f>
        <v>X</v>
      </c>
      <c r="J43" s="673" t="str">
        <f>IF(AND(J$14&gt;=Surveys!$E15,J$14&lt;=Surveys!$F15),"X",IF(AND(J$14&gt;=Surveys!$G15,J$14&lt;=Surveys!$H15),"X",IF(AND(J$14&gt;=Surveys!$I15,J$14&lt;=Surveys!$J15),"X",IF(AND(J$14&gt;=Surveys!$K15,J$14&lt;=Surveys!$L15),"X",IF(AND(J$14&gt;=Surveys!$M15,J$14&lt;=Surveys!$N15),"X","")))))</f>
        <v/>
      </c>
      <c r="K43" s="673" t="str">
        <f>IF(AND(K$14&gt;=Surveys!$E15,K$14&lt;=Surveys!$F15),"X",IF(AND(K$14&gt;=Surveys!$G15,K$14&lt;=Surveys!$H15),"X",IF(AND(K$14&gt;=Surveys!$I15,K$14&lt;=Surveys!$J15),"X",IF(AND(K$14&gt;=Surveys!$K15,K$14&lt;=Surveys!$L15),"X",IF(AND(K$14&gt;=Surveys!$M15,K$14&lt;=Surveys!$N15),"X","")))))</f>
        <v/>
      </c>
      <c r="L43" s="673" t="str">
        <f>IF(AND(L$14&gt;=Surveys!$E15,L$14&lt;=Surveys!$F15),"X",IF(AND(L$14&gt;=Surveys!$G15,L$14&lt;=Surveys!$H15),"X",IF(AND(L$14&gt;=Surveys!$I15,L$14&lt;=Surveys!$J15),"X",IF(AND(L$14&gt;=Surveys!$K15,L$14&lt;=Surveys!$L15),"X",IF(AND(L$14&gt;=Surveys!$M15,L$14&lt;=Surveys!$N15),"X","")))))</f>
        <v/>
      </c>
      <c r="M43" s="673" t="str">
        <f>IF(AND(M$14&gt;=Surveys!$E15,M$14&lt;=Surveys!$F15),"X",IF(AND(M$14&gt;=Surveys!$G15,M$14&lt;=Surveys!$H15),"X",IF(AND(M$14&gt;=Surveys!$I15,M$14&lt;=Surveys!$J15),"X",IF(AND(M$14&gt;=Surveys!$K15,M$14&lt;=Surveys!$L15),"X",IF(AND(M$14&gt;=Surveys!$M15,M$14&lt;=Surveys!$N15),"X","")))))</f>
        <v/>
      </c>
      <c r="N43" s="673" t="str">
        <f>IF(AND(N$14&gt;=Surveys!$E15,N$14&lt;=Surveys!$F15),"X",IF(AND(N$14&gt;=Surveys!$G15,N$14&lt;=Surveys!$H15),"X",IF(AND(N$14&gt;=Surveys!$I15,N$14&lt;=Surveys!$J15),"X",IF(AND(N$14&gt;=Surveys!$K15,N$14&lt;=Surveys!$L15),"X",IF(AND(N$14&gt;=Surveys!$M15,N$14&lt;=Surveys!$N15),"X","")))))</f>
        <v/>
      </c>
      <c r="O43" s="673" t="str">
        <f>IF(AND(O$14&gt;=Surveys!$E15,O$14&lt;=Surveys!$F15),"X",IF(AND(O$14&gt;=Surveys!$G15,O$14&lt;=Surveys!$H15),"X",IF(AND(O$14&gt;=Surveys!$I15,O$14&lt;=Surveys!$J15),"X",IF(AND(O$14&gt;=Surveys!$K15,O$14&lt;=Surveys!$L15),"X",IF(AND(O$14&gt;=Surveys!$M15,O$14&lt;=Surveys!$N15),"X","")))))</f>
        <v/>
      </c>
      <c r="P43" s="673" t="str">
        <f>IF(AND(P$14&gt;=Surveys!$E15,P$14&lt;=Surveys!$F15),"X",IF(AND(P$14&gt;=Surveys!$G15,P$14&lt;=Surveys!$H15),"X",IF(AND(P$14&gt;=Surveys!$I15,P$14&lt;=Surveys!$J15),"X",IF(AND(P$14&gt;=Surveys!$K15,P$14&lt;=Surveys!$L15),"X",IF(AND(P$14&gt;=Surveys!$M15,P$14&lt;=Surveys!$N15),"X","")))))</f>
        <v/>
      </c>
      <c r="Q43" s="673" t="str">
        <f>IF(AND(Q$14&gt;=Surveys!$E15,Q$14&lt;=Surveys!$F15),"X",IF(AND(Q$14&gt;=Surveys!$G15,Q$14&lt;=Surveys!$H15),"X",IF(AND(Q$14&gt;=Surveys!$I15,Q$14&lt;=Surveys!$J15),"X",IF(AND(Q$14&gt;=Surveys!$K15,Q$14&lt;=Surveys!$L15),"X",IF(AND(Q$14&gt;=Surveys!$M15,Q$14&lt;=Surveys!$N15),"X","")))))</f>
        <v/>
      </c>
      <c r="R43" s="673" t="str">
        <f>IF(AND(R$14&gt;=Surveys!$E15,R$14&lt;=Surveys!$F15),"X",IF(AND(R$14&gt;=Surveys!$G15,R$14&lt;=Surveys!$H15),"X",IF(AND(R$14&gt;=Surveys!$I15,R$14&lt;=Surveys!$J15),"X",IF(AND(R$14&gt;=Surveys!$K15,R$14&lt;=Surveys!$L15),"X",IF(AND(R$14&gt;=Surveys!$M15,R$14&lt;=Surveys!$N15),"X","")))))</f>
        <v/>
      </c>
      <c r="S43" s="673" t="str">
        <f>IF(AND(S$14&gt;=Surveys!$E15,S$14&lt;=Surveys!$F15),"X",IF(AND(S$14&gt;=Surveys!$G15,S$14&lt;=Surveys!$H15),"X",IF(AND(S$14&gt;=Surveys!$I15,S$14&lt;=Surveys!$J15),"X",IF(AND(S$14&gt;=Surveys!$K15,S$14&lt;=Surveys!$L15),"X",IF(AND(S$14&gt;=Surveys!$M15,S$14&lt;=Surveys!$N15),"X","")))))</f>
        <v/>
      </c>
      <c r="T43" s="673" t="str">
        <f>IF(AND(T$14&gt;=Surveys!$E15,T$14&lt;=Surveys!$F15),"X",IF(AND(T$14&gt;=Surveys!$G15,T$14&lt;=Surveys!$H15),"X",IF(AND(T$14&gt;=Surveys!$I15,T$14&lt;=Surveys!$J15),"X",IF(AND(T$14&gt;=Surveys!$K15,T$14&lt;=Surveys!$L15),"X",IF(AND(T$14&gt;=Surveys!$M15,T$14&lt;=Surveys!$N15),"X","")))))</f>
        <v/>
      </c>
      <c r="U43" s="673" t="str">
        <f>IF(AND(U$14&gt;=Surveys!$E15,U$14&lt;=Surveys!$F15),"X",IF(AND(U$14&gt;=Surveys!$G15,U$14&lt;=Surveys!$H15),"X",IF(AND(U$14&gt;=Surveys!$I15,U$14&lt;=Surveys!$J15),"X",IF(AND(U$14&gt;=Surveys!$K15,U$14&lt;=Surveys!$L15),"X",IF(AND(U$14&gt;=Surveys!$M15,U$14&lt;=Surveys!$N15),"X","")))))</f>
        <v/>
      </c>
      <c r="V43" s="673" t="str">
        <f>IF(AND(V$14&gt;=Surveys!$E15,V$14&lt;=Surveys!$F15),"X",IF(AND(V$14&gt;=Surveys!$G15,V$14&lt;=Surveys!$H15),"X",IF(AND(V$14&gt;=Surveys!$I15,V$14&lt;=Surveys!$J15),"X",IF(AND(V$14&gt;=Surveys!$K15,V$14&lt;=Surveys!$L15),"X",IF(AND(V$14&gt;=Surveys!$M15,V$14&lt;=Surveys!$N15),"X","")))))</f>
        <v/>
      </c>
      <c r="W43" s="673" t="str">
        <f>IF(AND(W$14&gt;=Surveys!$E15,W$14&lt;=Surveys!$F15),"X",IF(AND(W$14&gt;=Surveys!$G15,W$14&lt;=Surveys!$H15),"X",IF(AND(W$14&gt;=Surveys!$I15,W$14&lt;=Surveys!$J15),"X",IF(AND(W$14&gt;=Surveys!$K15,W$14&lt;=Surveys!$L15),"X",IF(AND(W$14&gt;=Surveys!$M15,W$14&lt;=Surveys!$N15),"X","")))))</f>
        <v/>
      </c>
      <c r="X43" s="673" t="str">
        <f>IF(AND(X$14&gt;=Surveys!$E15,X$14&lt;=Surveys!$F15),"X",IF(AND(X$14&gt;=Surveys!$G15,X$14&lt;=Surveys!$H15),"X",IF(AND(X$14&gt;=Surveys!$I15,X$14&lt;=Surveys!$J15),"X",IF(AND(X$14&gt;=Surveys!$K15,X$14&lt;=Surveys!$L15),"X",IF(AND(X$14&gt;=Surveys!$M15,X$14&lt;=Surveys!$N15),"X","")))))</f>
        <v/>
      </c>
      <c r="Y43" s="673" t="str">
        <f>IF(AND(Y$14&gt;=Surveys!$E15,Y$14&lt;=Surveys!$F15),"X",IF(AND(Y$14&gt;=Surveys!$G15,Y$14&lt;=Surveys!$H15),"X",IF(AND(Y$14&gt;=Surveys!$I15,Y$14&lt;=Surveys!$J15),"X",IF(AND(Y$14&gt;=Surveys!$K15,Y$14&lt;=Surveys!$L15),"X",IF(AND(Y$14&gt;=Surveys!$M15,Y$14&lt;=Surveys!$N15),"X","")))))</f>
        <v/>
      </c>
      <c r="Z43" s="673" t="str">
        <f>IF(AND(Z$14&gt;=Surveys!$E15,Z$14&lt;=Surveys!$F15),"X",IF(AND(Z$14&gt;=Surveys!$G15,Z$14&lt;=Surveys!$H15),"X",IF(AND(Z$14&gt;=Surveys!$I15,Z$14&lt;=Surveys!$J15),"X",IF(AND(Z$14&gt;=Surveys!$K15,Z$14&lt;=Surveys!$L15),"X",IF(AND(Z$14&gt;=Surveys!$M15,Z$14&lt;=Surveys!$N15),"X","")))))</f>
        <v/>
      </c>
      <c r="AA43" s="673" t="str">
        <f>IF(AND(AA$14&gt;=Surveys!$E15,AA$14&lt;=Surveys!$F15),"X",IF(AND(AA$14&gt;=Surveys!$G15,AA$14&lt;=Surveys!$H15),"X",IF(AND(AA$14&gt;=Surveys!$I15,AA$14&lt;=Surveys!$J15),"X",IF(AND(AA$14&gt;=Surveys!$K15,AA$14&lt;=Surveys!$L15),"X",IF(AND(AA$14&gt;=Surveys!$M15,AA$14&lt;=Surveys!$N15),"X","")))))</f>
        <v/>
      </c>
      <c r="AB43" s="673" t="str">
        <f>IF(AND(AB$14&gt;=Surveys!$E15,AB$14&lt;=Surveys!$F15),"X",IF(AND(AB$14&gt;=Surveys!$G15,AB$14&lt;=Surveys!$H15),"X",IF(AND(AB$14&gt;=Surveys!$I15,AB$14&lt;=Surveys!$J15),"X",IF(AND(AB$14&gt;=Surveys!$K15,AB$14&lt;=Surveys!$L15),"X",IF(AND(AB$14&gt;=Surveys!$M15,AB$14&lt;=Surveys!$N15),"X","")))))</f>
        <v/>
      </c>
      <c r="AC43" s="673" t="str">
        <f>IF(AND(AD$42&gt;=Surveys!$E15,AC$42&lt;=Surveys!$F15),"X",IF(AND(AD$42&gt;=Surveys!$G15,AC$42&lt;=Surveys!$H15),"X",IF(AND(AD$42&gt;=Surveys!$I15,AC$42&lt;=Surveys!$J15),"X",IF(AND(AD$42&gt;=Surveys!$K15,AC$42&lt;=Surveys!$L15),"X",IF(AND(AD$42&gt;=Surveys!$M15,AC$42&lt;=Surveys!$N15),"X","")))))</f>
        <v/>
      </c>
      <c r="AD43" s="673" t="str">
        <f>IF(AND(AE$42&gt;=Surveys!$E15,AD$42&lt;=Surveys!$F15),"X",IF(AND(AE$42&gt;=Surveys!$G15,AD$42&lt;=Surveys!$H15),"X",IF(AND(AE$42&gt;=Surveys!$I15,AD$42&lt;=Surveys!$J15),"X",IF(AND(AE$42&gt;=Surveys!$K15,AD$42&lt;=Surveys!$L15),"X",IF(AND(AE$42&gt;=Surveys!$M15,AD$42&lt;=Surveys!$N15),"X","")))))</f>
        <v/>
      </c>
      <c r="AE43" s="673" t="str">
        <f>IF(AND(AF$42&gt;=Surveys!$E15,AE$42&lt;=Surveys!$F15),"X",IF(AND(AF$42&gt;=Surveys!$G15,AE$42&lt;=Surveys!$H15),"X",IF(AND(AF$42&gt;=Surveys!$I15,AE$42&lt;=Surveys!$J15),"X",IF(AND(AF$42&gt;=Surveys!$K15,AE$42&lt;=Surveys!$L15),"X",IF(AND(AF$42&gt;=Surveys!$M15,AE$42&lt;=Surveys!$N15),"X","")))))</f>
        <v/>
      </c>
      <c r="AF43" s="673" t="str">
        <f>IF(AND(AG$42&gt;=Surveys!$E15,AF$42&lt;=Surveys!$F15),"X",IF(AND(AG$42&gt;=Surveys!$G15,AF$42&lt;=Surveys!$H15),"X",IF(AND(AG$42&gt;=Surveys!$I15,AF$42&lt;=Surveys!$J15),"X",IF(AND(AG$42&gt;=Surveys!$K15,AF$42&lt;=Surveys!$L15),"X",IF(AND(AG$42&gt;=Surveys!$M15,AF$42&lt;=Surveys!$N15),"X","")))))</f>
        <v/>
      </c>
      <c r="AG43" s="673" t="str">
        <f>IF(AND(AH$42&gt;=Surveys!$E15,AG$42&lt;=Surveys!$F15),"X",IF(AND(AH$42&gt;=Surveys!$G15,AG$42&lt;=Surveys!$H15),"X",IF(AND(AH$42&gt;=Surveys!$I15,AG$42&lt;=Surveys!$J15),"X",IF(AND(AH$42&gt;=Surveys!$K15,AG$42&lt;=Surveys!$L15),"X",IF(AND(AH$42&gt;=Surveys!$M15,AG$42&lt;=Surveys!$N15),"X","")))))</f>
        <v/>
      </c>
      <c r="AH43" s="673" t="str">
        <f>IF(AND(AH$42&gt;=Surveys!$E15,AH$42&lt;=Surveys!$F15),"X",IF(AND(AH$42&gt;=Surveys!$G15,AH$42&lt;=Surveys!$H15),"X",IF(AND(AH$42&gt;=Surveys!$I15,AH$42&lt;=Surveys!$J15),"X",IF(AND(AH$42&gt;=Surveys!$K15,AH$42&lt;=Surveys!$L15),"X",IF(AND(AH$42&gt;=Surveys!$M15,AH$42&lt;=Surveys!$N15),"X","")))))</f>
        <v/>
      </c>
      <c r="AI43" s="662"/>
      <c r="AJ43" s="662"/>
      <c r="AK43" s="662"/>
      <c r="AL43" s="662"/>
      <c r="AM43" s="662"/>
    </row>
    <row r="44" spans="1:39">
      <c r="A44" s="1048"/>
      <c r="B44" s="670" t="str">
        <f>Surveys!A16</f>
        <v>name survey 2</v>
      </c>
      <c r="C44" s="670">
        <f>Surveys!B16</f>
        <v>0</v>
      </c>
      <c r="D44" s="670">
        <f>Surveys!D16</f>
        <v>0</v>
      </c>
      <c r="E44" s="673" t="str">
        <f>IF(AND(E$14&gt;=Surveys!$E16,E$14&lt;=Surveys!$F16),"X",IF(AND(E$14&gt;=Surveys!$G16,E$14&lt;=Surveys!$H16),"X",IF(AND(E$14&gt;=Surveys!$I16,E$14&lt;=Surveys!$J16),"X",IF(AND(E$14&gt;=Surveys!$K16,E$14&lt;=Surveys!$L16),"X",IF(AND(E$14&gt;=Surveys!$M16,E$14&lt;=Surveys!$N16),"X","")))))</f>
        <v/>
      </c>
      <c r="F44" s="673" t="str">
        <f>IF(AND(F$14&gt;=Surveys!$E16,F$14&lt;=Surveys!$F16),"X",IF(AND(F$14&gt;=Surveys!$G16,F$14&lt;=Surveys!$H16),"X",IF(AND(F$14&gt;=Surveys!$I16,F$14&lt;=Surveys!$J16),"X",IF(AND(F$14&gt;=Surveys!$K16,F$14&lt;=Surveys!$L16),"X",IF(AND(F$14&gt;=Surveys!$M16,F$14&lt;=Surveys!$N16),"X","")))))</f>
        <v/>
      </c>
      <c r="G44" s="673" t="str">
        <f>IF(AND(G$14&gt;=Surveys!$E16,G$14&lt;=Surveys!$F16),"X",IF(AND(G$14&gt;=Surveys!$G16,G$14&lt;=Surveys!$H16),"X",IF(AND(G$14&gt;=Surveys!$I16,G$14&lt;=Surveys!$J16),"X",IF(AND(G$14&gt;=Surveys!$K16,G$14&lt;=Surveys!$L16),"X",IF(AND(G$14&gt;=Surveys!$M16,G$14&lt;=Surveys!$N16),"X","")))))</f>
        <v/>
      </c>
      <c r="H44" s="673" t="str">
        <f>IF(AND(H$14&gt;=Surveys!$E16,H$14&lt;=Surveys!$F16),"X",IF(AND(H$14&gt;=Surveys!$G16,H$14&lt;=Surveys!$H16),"X",IF(AND(H$14&gt;=Surveys!$I16,H$14&lt;=Surveys!$J16),"X",IF(AND(H$14&gt;=Surveys!$K16,H$14&lt;=Surveys!$L16),"X",IF(AND(H$14&gt;=Surveys!$M16,H$14&lt;=Surveys!$N16),"X","")))))</f>
        <v/>
      </c>
      <c r="I44" s="673" t="str">
        <f>IF(AND(I$14&gt;=Surveys!$E16,I$14&lt;=Surveys!$F16),"X",IF(AND(I$14&gt;=Surveys!$G16,I$14&lt;=Surveys!$H16),"X",IF(AND(I$14&gt;=Surveys!$I16,I$14&lt;=Surveys!$J16),"X",IF(AND(I$14&gt;=Surveys!$K16,I$14&lt;=Surveys!$L16),"X",IF(AND(I$14&gt;=Surveys!$M16,I$14&lt;=Surveys!$N16),"X","")))))</f>
        <v/>
      </c>
      <c r="J44" s="673" t="str">
        <f>IF(AND(J$14&gt;=Surveys!$E16,J$14&lt;=Surveys!$F16),"X",IF(AND(J$14&gt;=Surveys!$G16,J$14&lt;=Surveys!$H16),"X",IF(AND(J$14&gt;=Surveys!$I16,J$14&lt;=Surveys!$J16),"X",IF(AND(J$14&gt;=Surveys!$K16,J$14&lt;=Surveys!$L16),"X",IF(AND(J$14&gt;=Surveys!$M16,J$14&lt;=Surveys!$N16),"X","")))))</f>
        <v/>
      </c>
      <c r="K44" s="673" t="str">
        <f>IF(AND(K$14&gt;=Surveys!$E16,K$14&lt;=Surveys!$F16),"X",IF(AND(K$14&gt;=Surveys!$G16,K$14&lt;=Surveys!$H16),"X",IF(AND(K$14&gt;=Surveys!$I16,K$14&lt;=Surveys!$J16),"X",IF(AND(K$14&gt;=Surveys!$K16,K$14&lt;=Surveys!$L16),"X",IF(AND(K$14&gt;=Surveys!$M16,K$14&lt;=Surveys!$N16),"X","")))))</f>
        <v/>
      </c>
      <c r="L44" s="673" t="str">
        <f>IF(AND(L$14&gt;=Surveys!$E16,L$14&lt;=Surveys!$F16),"X",IF(AND(L$14&gt;=Surveys!$G16,L$14&lt;=Surveys!$H16),"X",IF(AND(L$14&gt;=Surveys!$I16,L$14&lt;=Surveys!$J16),"X",IF(AND(L$14&gt;=Surveys!$K16,L$14&lt;=Surveys!$L16),"X",IF(AND(L$14&gt;=Surveys!$M16,L$14&lt;=Surveys!$N16),"X","")))))</f>
        <v/>
      </c>
      <c r="M44" s="673" t="str">
        <f>IF(AND(M$14&gt;=Surveys!$E16,M$14&lt;=Surveys!$F16),"X",IF(AND(M$14&gt;=Surveys!$G16,M$14&lt;=Surveys!$H16),"X",IF(AND(M$14&gt;=Surveys!$I16,M$14&lt;=Surveys!$J16),"X",IF(AND(M$14&gt;=Surveys!$K16,M$14&lt;=Surveys!$L16),"X",IF(AND(M$14&gt;=Surveys!$M16,M$14&lt;=Surveys!$N16),"X","")))))</f>
        <v/>
      </c>
      <c r="N44" s="673" t="str">
        <f>IF(AND(N$14&gt;=Surveys!$E16,N$14&lt;=Surveys!$F16),"X",IF(AND(N$14&gt;=Surveys!$G16,N$14&lt;=Surveys!$H16),"X",IF(AND(N$14&gt;=Surveys!$I16,N$14&lt;=Surveys!$J16),"X",IF(AND(N$14&gt;=Surveys!$K16,N$14&lt;=Surveys!$L16),"X",IF(AND(N$14&gt;=Surveys!$M16,N$14&lt;=Surveys!$N16),"X","")))))</f>
        <v/>
      </c>
      <c r="O44" s="673" t="str">
        <f>IF(AND(O$14&gt;=Surveys!$E16,O$14&lt;=Surveys!$F16),"X",IF(AND(O$14&gt;=Surveys!$G16,O$14&lt;=Surveys!$H16),"X",IF(AND(O$14&gt;=Surveys!$I16,O$14&lt;=Surveys!$J16),"X",IF(AND(O$14&gt;=Surveys!$K16,O$14&lt;=Surveys!$L16),"X",IF(AND(O$14&gt;=Surveys!$M16,O$14&lt;=Surveys!$N16),"X","")))))</f>
        <v/>
      </c>
      <c r="P44" s="673" t="str">
        <f>IF(AND(P$14&gt;=Surveys!$E16,P$14&lt;=Surveys!$F16),"X",IF(AND(P$14&gt;=Surveys!$G16,P$14&lt;=Surveys!$H16),"X",IF(AND(P$14&gt;=Surveys!$I16,P$14&lt;=Surveys!$J16),"X",IF(AND(P$14&gt;=Surveys!$K16,P$14&lt;=Surveys!$L16),"X",IF(AND(P$14&gt;=Surveys!$M16,P$14&lt;=Surveys!$N16),"X","")))))</f>
        <v/>
      </c>
      <c r="Q44" s="673" t="str">
        <f>IF(AND(Q$14&gt;=Surveys!$E16,Q$14&lt;=Surveys!$F16),"X",IF(AND(Q$14&gt;=Surveys!$G16,Q$14&lt;=Surveys!$H16),"X",IF(AND(Q$14&gt;=Surveys!$I16,Q$14&lt;=Surveys!$J16),"X",IF(AND(Q$14&gt;=Surveys!$K16,Q$14&lt;=Surveys!$L16),"X",IF(AND(Q$14&gt;=Surveys!$M16,Q$14&lt;=Surveys!$N16),"X","")))))</f>
        <v/>
      </c>
      <c r="R44" s="673" t="str">
        <f>IF(AND(R$14&gt;=Surveys!$E16,R$14&lt;=Surveys!$F16),"X",IF(AND(R$14&gt;=Surveys!$G16,R$14&lt;=Surveys!$H16),"X",IF(AND(R$14&gt;=Surveys!$I16,R$14&lt;=Surveys!$J16),"X",IF(AND(R$14&gt;=Surveys!$K16,R$14&lt;=Surveys!$L16),"X",IF(AND(R$14&gt;=Surveys!$M16,R$14&lt;=Surveys!$N16),"X","")))))</f>
        <v/>
      </c>
      <c r="S44" s="673" t="str">
        <f>IF(AND(S$14&gt;=Surveys!$E16,S$14&lt;=Surveys!$F16),"X",IF(AND(S$14&gt;=Surveys!$G16,S$14&lt;=Surveys!$H16),"X",IF(AND(S$14&gt;=Surveys!$I16,S$14&lt;=Surveys!$J16),"X",IF(AND(S$14&gt;=Surveys!$K16,S$14&lt;=Surveys!$L16),"X",IF(AND(S$14&gt;=Surveys!$M16,S$14&lt;=Surveys!$N16),"X","")))))</f>
        <v/>
      </c>
      <c r="T44" s="673" t="str">
        <f>IF(AND(T$14&gt;=Surveys!$E16,T$14&lt;=Surveys!$F16),"X",IF(AND(T$14&gt;=Surveys!$G16,T$14&lt;=Surveys!$H16),"X",IF(AND(T$14&gt;=Surveys!$I16,T$14&lt;=Surveys!$J16),"X",IF(AND(T$14&gt;=Surveys!$K16,T$14&lt;=Surveys!$L16),"X",IF(AND(T$14&gt;=Surveys!$M16,T$14&lt;=Surveys!$N16),"X","")))))</f>
        <v/>
      </c>
      <c r="U44" s="673" t="str">
        <f>IF(AND(U$14&gt;=Surveys!$E16,U$14&lt;=Surveys!$F16),"X",IF(AND(U$14&gt;=Surveys!$G16,U$14&lt;=Surveys!$H16),"X",IF(AND(U$14&gt;=Surveys!$I16,U$14&lt;=Surveys!$J16),"X",IF(AND(U$14&gt;=Surveys!$K16,U$14&lt;=Surveys!$L16),"X",IF(AND(U$14&gt;=Surveys!$M16,U$14&lt;=Surveys!$N16),"X","")))))</f>
        <v/>
      </c>
      <c r="V44" s="673" t="str">
        <f>IF(AND(V$14&gt;=Surveys!$E16,V$14&lt;=Surveys!$F16),"X",IF(AND(V$14&gt;=Surveys!$G16,V$14&lt;=Surveys!$H16),"X",IF(AND(V$14&gt;=Surveys!$I16,V$14&lt;=Surveys!$J16),"X",IF(AND(V$14&gt;=Surveys!$K16,V$14&lt;=Surveys!$L16),"X",IF(AND(V$14&gt;=Surveys!$M16,V$14&lt;=Surveys!$N16),"X","")))))</f>
        <v>X</v>
      </c>
      <c r="W44" s="673" t="str">
        <f>IF(AND(W$14&gt;=Surveys!$E16,W$14&lt;=Surveys!$F16),"X",IF(AND(W$14&gt;=Surveys!$G16,W$14&lt;=Surveys!$H16),"X",IF(AND(W$14&gt;=Surveys!$I16,W$14&lt;=Surveys!$J16),"X",IF(AND(W$14&gt;=Surveys!$K16,W$14&lt;=Surveys!$L16),"X",IF(AND(W$14&gt;=Surveys!$M16,W$14&lt;=Surveys!$N16),"X","")))))</f>
        <v>X</v>
      </c>
      <c r="X44" s="673" t="str">
        <f>IF(AND(X$14&gt;=Surveys!$E16,X$14&lt;=Surveys!$F16),"X",IF(AND(X$14&gt;=Surveys!$G16,X$14&lt;=Surveys!$H16),"X",IF(AND(X$14&gt;=Surveys!$I16,X$14&lt;=Surveys!$J16),"X",IF(AND(X$14&gt;=Surveys!$K16,X$14&lt;=Surveys!$L16),"X",IF(AND(X$14&gt;=Surveys!$M16,X$14&lt;=Surveys!$N16),"X","")))))</f>
        <v>X</v>
      </c>
      <c r="Y44" s="673" t="str">
        <f>IF(AND(Y$14&gt;=Surveys!$E16,Y$14&lt;=Surveys!$F16),"X",IF(AND(Y$14&gt;=Surveys!$G16,Y$14&lt;=Surveys!$H16),"X",IF(AND(Y$14&gt;=Surveys!$I16,Y$14&lt;=Surveys!$J16),"X",IF(AND(Y$14&gt;=Surveys!$K16,Y$14&lt;=Surveys!$L16),"X",IF(AND(Y$14&gt;=Surveys!$M16,Y$14&lt;=Surveys!$N16),"X","")))))</f>
        <v>X</v>
      </c>
      <c r="Z44" s="673" t="str">
        <f>IF(AND(Z$14&gt;=Surveys!$E16,Z$14&lt;=Surveys!$F16),"X",IF(AND(Z$14&gt;=Surveys!$G16,Z$14&lt;=Surveys!$H16),"X",IF(AND(Z$14&gt;=Surveys!$I16,Z$14&lt;=Surveys!$J16),"X",IF(AND(Z$14&gt;=Surveys!$K16,Z$14&lt;=Surveys!$L16),"X",IF(AND(Z$14&gt;=Surveys!$M16,Z$14&lt;=Surveys!$N16),"X","")))))</f>
        <v>X</v>
      </c>
      <c r="AA44" s="673" t="str">
        <f>IF(AND(AA$14&gt;=Surveys!$E16,AA$14&lt;=Surveys!$F16),"X",IF(AND(AA$14&gt;=Surveys!$G16,AA$14&lt;=Surveys!$H16),"X",IF(AND(AA$14&gt;=Surveys!$I16,AA$14&lt;=Surveys!$J16),"X",IF(AND(AA$14&gt;=Surveys!$K16,AA$14&lt;=Surveys!$L16),"X",IF(AND(AA$14&gt;=Surveys!$M16,AA$14&lt;=Surveys!$N16),"X","")))))</f>
        <v/>
      </c>
      <c r="AB44" s="673" t="str">
        <f>IF(AND(AB$14&gt;=Surveys!$E16,AB$14&lt;=Surveys!$F16),"X",IF(AND(AB$14&gt;=Surveys!$G16,AB$14&lt;=Surveys!$H16),"X",IF(AND(AB$14&gt;=Surveys!$I16,AB$14&lt;=Surveys!$J16),"X",IF(AND(AB$14&gt;=Surveys!$K16,AB$14&lt;=Surveys!$L16),"X",IF(AND(AB$14&gt;=Surveys!$M16,AB$14&lt;=Surveys!$N16),"X","")))))</f>
        <v/>
      </c>
      <c r="AC44" s="673" t="str">
        <f>IF(AND(AD$42&gt;=Surveys!$E16,AC$42&lt;=Surveys!$F16),"X",IF(AND(AD$42&gt;=Surveys!$G16,AC$42&lt;=Surveys!$H16),"X",IF(AND(AD$42&gt;=Surveys!$I16,AC$42&lt;=Surveys!$J16),"X",IF(AND(AD$42&gt;=Surveys!$K16,AC$42&lt;=Surveys!$L16),"X",IF(AND(AD$42&gt;=Surveys!$M16,AC$42&lt;=Surveys!$N16),"X","")))))</f>
        <v/>
      </c>
      <c r="AD44" s="673" t="str">
        <f>IF(AND(AE$42&gt;=Surveys!$E16,AD$42&lt;=Surveys!$F16),"X",IF(AND(AE$42&gt;=Surveys!$G16,AD$42&lt;=Surveys!$H16),"X",IF(AND(AE$42&gt;=Surveys!$I16,AD$42&lt;=Surveys!$J16),"X",IF(AND(AE$42&gt;=Surveys!$K16,AD$42&lt;=Surveys!$L16),"X",IF(AND(AE$42&gt;=Surveys!$M16,AD$42&lt;=Surveys!$N16),"X","")))))</f>
        <v>X</v>
      </c>
      <c r="AE44" s="673" t="str">
        <f>IF(AND(AF$42&gt;=Surveys!$E16,AE$42&lt;=Surveys!$F16),"X",IF(AND(AF$42&gt;=Surveys!$G16,AE$42&lt;=Surveys!$H16),"X",IF(AND(AF$42&gt;=Surveys!$I16,AE$42&lt;=Surveys!$J16),"X",IF(AND(AF$42&gt;=Surveys!$K16,AE$42&lt;=Surveys!$L16),"X",IF(AND(AF$42&gt;=Surveys!$M16,AE$42&lt;=Surveys!$N16),"X","")))))</f>
        <v>X</v>
      </c>
      <c r="AF44" s="673" t="str">
        <f>IF(AND(AG$42&gt;=Surveys!$E16,AF$42&lt;=Surveys!$F16),"X",IF(AND(AG$42&gt;=Surveys!$G16,AF$42&lt;=Surveys!$H16),"X",IF(AND(AG$42&gt;=Surveys!$I16,AF$42&lt;=Surveys!$J16),"X",IF(AND(AG$42&gt;=Surveys!$K16,AF$42&lt;=Surveys!$L16),"X",IF(AND(AG$42&gt;=Surveys!$M16,AF$42&lt;=Surveys!$N16),"X","")))))</f>
        <v/>
      </c>
      <c r="AG44" s="673" t="str">
        <f>IF(AND(AH$42&gt;=Surveys!$E16,AG$42&lt;=Surveys!$F16),"X",IF(AND(AH$42&gt;=Surveys!$G16,AG$42&lt;=Surveys!$H16),"X",IF(AND(AH$42&gt;=Surveys!$I16,AG$42&lt;=Surveys!$J16),"X",IF(AND(AH$42&gt;=Surveys!$K16,AG$42&lt;=Surveys!$L16),"X",IF(AND(AH$42&gt;=Surveys!$M16,AG$42&lt;=Surveys!$N16),"X","")))))</f>
        <v/>
      </c>
      <c r="AH44" s="662"/>
      <c r="AI44" s="662"/>
      <c r="AJ44" s="662"/>
      <c r="AK44" s="662"/>
      <c r="AL44" s="662"/>
      <c r="AM44" s="662"/>
    </row>
    <row r="45" spans="1:39">
      <c r="A45" s="1048"/>
      <c r="B45" s="670" t="str">
        <f>Surveys!A17</f>
        <v>name survey 3</v>
      </c>
      <c r="C45" s="670">
        <f>Surveys!B17</f>
        <v>0</v>
      </c>
      <c r="D45" s="670">
        <f>Surveys!D17</f>
        <v>0</v>
      </c>
      <c r="E45" s="673" t="str">
        <f>IF(AND(E$14&gt;=Surveys!$E17,E$14&lt;=Surveys!$F17),"X",IF(AND(E$14&gt;=Surveys!$G17,E$14&lt;=Surveys!$H17),"X",IF(AND(E$14&gt;=Surveys!$I17,E$14&lt;=Surveys!$J17),"X",IF(AND(E$14&gt;=Surveys!$K17,E$14&lt;=Surveys!$L17),"X",IF(AND(E$14&gt;=Surveys!$M17,E$14&lt;=Surveys!$N17),"X","")))))</f>
        <v/>
      </c>
      <c r="F45" s="673" t="str">
        <f>IF(AND(F$14&gt;=Surveys!$E17,F$14&lt;=Surveys!$F17),"X",IF(AND(F$14&gt;=Surveys!$G17,F$14&lt;=Surveys!$H17),"X",IF(AND(F$14&gt;=Surveys!$I17,F$14&lt;=Surveys!$J17),"X",IF(AND(F$14&gt;=Surveys!$K17,F$14&lt;=Surveys!$L17),"X",IF(AND(F$14&gt;=Surveys!$M17,F$14&lt;=Surveys!$N17),"X","")))))</f>
        <v/>
      </c>
      <c r="G45" s="673" t="str">
        <f>IF(AND(G$14&gt;=Surveys!$E17,G$14&lt;=Surveys!$F17),"X",IF(AND(G$14&gt;=Surveys!$G17,G$14&lt;=Surveys!$H17),"X",IF(AND(G$14&gt;=Surveys!$I17,G$14&lt;=Surveys!$J17),"X",IF(AND(G$14&gt;=Surveys!$K17,G$14&lt;=Surveys!$L17),"X",IF(AND(G$14&gt;=Surveys!$M17,G$14&lt;=Surveys!$N17),"X","")))))</f>
        <v/>
      </c>
      <c r="H45" s="673" t="str">
        <f>IF(AND(H$14&gt;=Surveys!$E17,H$14&lt;=Surveys!$F17),"X",IF(AND(H$14&gt;=Surveys!$G17,H$14&lt;=Surveys!$H17),"X",IF(AND(H$14&gt;=Surveys!$I17,H$14&lt;=Surveys!$J17),"X",IF(AND(H$14&gt;=Surveys!$K17,H$14&lt;=Surveys!$L17),"X",IF(AND(H$14&gt;=Surveys!$M17,H$14&lt;=Surveys!$N17),"X","")))))</f>
        <v/>
      </c>
      <c r="I45" s="673" t="str">
        <f>IF(AND(I$14&gt;=Surveys!$E17,I$14&lt;=Surveys!$F17),"X",IF(AND(I$14&gt;=Surveys!$G17,I$14&lt;=Surveys!$H17),"X",IF(AND(I$14&gt;=Surveys!$I17,I$14&lt;=Surveys!$J17),"X",IF(AND(I$14&gt;=Surveys!$K17,I$14&lt;=Surveys!$L17),"X",IF(AND(I$14&gt;=Surveys!$M17,I$14&lt;=Surveys!$N17),"X","")))))</f>
        <v/>
      </c>
      <c r="J45" s="673" t="str">
        <f>IF(AND(J$14&gt;=Surveys!$E17,J$14&lt;=Surveys!$F17),"X",IF(AND(J$14&gt;=Surveys!$G17,J$14&lt;=Surveys!$H17),"X",IF(AND(J$14&gt;=Surveys!$I17,J$14&lt;=Surveys!$J17),"X",IF(AND(J$14&gt;=Surveys!$K17,J$14&lt;=Surveys!$L17),"X",IF(AND(J$14&gt;=Surveys!$M17,J$14&lt;=Surveys!$N17),"X","")))))</f>
        <v/>
      </c>
      <c r="K45" s="673" t="str">
        <f>IF(AND(K$14&gt;=Surveys!$E17,K$14&lt;=Surveys!$F17),"X",IF(AND(K$14&gt;=Surveys!$G17,K$14&lt;=Surveys!$H17),"X",IF(AND(K$14&gt;=Surveys!$I17,K$14&lt;=Surveys!$J17),"X",IF(AND(K$14&gt;=Surveys!$K17,K$14&lt;=Surveys!$L17),"X",IF(AND(K$14&gt;=Surveys!$M17,K$14&lt;=Surveys!$N17),"X","")))))</f>
        <v/>
      </c>
      <c r="L45" s="673" t="str">
        <f>IF(AND(L$14&gt;=Surveys!$E17,L$14&lt;=Surveys!$F17),"X",IF(AND(L$14&gt;=Surveys!$G17,L$14&lt;=Surveys!$H17),"X",IF(AND(L$14&gt;=Surveys!$I17,L$14&lt;=Surveys!$J17),"X",IF(AND(L$14&gt;=Surveys!$K17,L$14&lt;=Surveys!$L17),"X",IF(AND(L$14&gt;=Surveys!$M17,L$14&lt;=Surveys!$N17),"X","")))))</f>
        <v/>
      </c>
      <c r="M45" s="673" t="str">
        <f>IF(AND(M$14&gt;=Surveys!$E17,M$14&lt;=Surveys!$F17),"X",IF(AND(M$14&gt;=Surveys!$G17,M$14&lt;=Surveys!$H17),"X",IF(AND(M$14&gt;=Surveys!$I17,M$14&lt;=Surveys!$J17),"X",IF(AND(M$14&gt;=Surveys!$K17,M$14&lt;=Surveys!$L17),"X",IF(AND(M$14&gt;=Surveys!$M17,M$14&lt;=Surveys!$N17),"X","")))))</f>
        <v/>
      </c>
      <c r="N45" s="673" t="str">
        <f>IF(AND(N$14&gt;=Surveys!$E17,N$14&lt;=Surveys!$F17),"X",IF(AND(N$14&gt;=Surveys!$G17,N$14&lt;=Surveys!$H17),"X",IF(AND(N$14&gt;=Surveys!$I17,N$14&lt;=Surveys!$J17),"X",IF(AND(N$14&gt;=Surveys!$K17,N$14&lt;=Surveys!$L17),"X",IF(AND(N$14&gt;=Surveys!$M17,N$14&lt;=Surveys!$N17),"X","")))))</f>
        <v/>
      </c>
      <c r="O45" s="673" t="str">
        <f>IF(AND(O$14&gt;=Surveys!$E17,O$14&lt;=Surveys!$F17),"X",IF(AND(O$14&gt;=Surveys!$G17,O$14&lt;=Surveys!$H17),"X",IF(AND(O$14&gt;=Surveys!$I17,O$14&lt;=Surveys!$J17),"X",IF(AND(O$14&gt;=Surveys!$K17,O$14&lt;=Surveys!$L17),"X",IF(AND(O$14&gt;=Surveys!$M17,O$14&lt;=Surveys!$N17),"X","")))))</f>
        <v/>
      </c>
      <c r="P45" s="673" t="str">
        <f>IF(AND(P$14&gt;=Surveys!$E17,P$14&lt;=Surveys!$F17),"X",IF(AND(P$14&gt;=Surveys!$G17,P$14&lt;=Surveys!$H17),"X",IF(AND(P$14&gt;=Surveys!$I17,P$14&lt;=Surveys!$J17),"X",IF(AND(P$14&gt;=Surveys!$K17,P$14&lt;=Surveys!$L17),"X",IF(AND(P$14&gt;=Surveys!$M17,P$14&lt;=Surveys!$N17),"X","")))))</f>
        <v/>
      </c>
      <c r="Q45" s="673" t="str">
        <f>IF(AND(Q$14&gt;=Surveys!$E17,Q$14&lt;=Surveys!$F17),"X",IF(AND(Q$14&gt;=Surveys!$G17,Q$14&lt;=Surveys!$H17),"X",IF(AND(Q$14&gt;=Surveys!$I17,Q$14&lt;=Surveys!$J17),"X",IF(AND(Q$14&gt;=Surveys!$K17,Q$14&lt;=Surveys!$L17),"X",IF(AND(Q$14&gt;=Surveys!$M17,Q$14&lt;=Surveys!$N17),"X","")))))</f>
        <v/>
      </c>
      <c r="R45" s="673" t="str">
        <f>IF(AND(R$14&gt;=Surveys!$E17,R$14&lt;=Surveys!$F17),"X",IF(AND(R$14&gt;=Surveys!$G17,R$14&lt;=Surveys!$H17),"X",IF(AND(R$14&gt;=Surveys!$I17,R$14&lt;=Surveys!$J17),"X",IF(AND(R$14&gt;=Surveys!$K17,R$14&lt;=Surveys!$L17),"X",IF(AND(R$14&gt;=Surveys!$M17,R$14&lt;=Surveys!$N17),"X","")))))</f>
        <v/>
      </c>
      <c r="S45" s="673" t="str">
        <f>IF(AND(S$14&gt;=Surveys!$E17,S$14&lt;=Surveys!$F17),"X",IF(AND(S$14&gt;=Surveys!$G17,S$14&lt;=Surveys!$H17),"X",IF(AND(S$14&gt;=Surveys!$I17,S$14&lt;=Surveys!$J17),"X",IF(AND(S$14&gt;=Surveys!$K17,S$14&lt;=Surveys!$L17),"X",IF(AND(S$14&gt;=Surveys!$M17,S$14&lt;=Surveys!$N17),"X","")))))</f>
        <v/>
      </c>
      <c r="T45" s="673" t="str">
        <f>IF(AND(T$14&gt;=Surveys!$E17,T$14&lt;=Surveys!$F17),"X",IF(AND(T$14&gt;=Surveys!$G17,T$14&lt;=Surveys!$H17),"X",IF(AND(T$14&gt;=Surveys!$I17,T$14&lt;=Surveys!$J17),"X",IF(AND(T$14&gt;=Surveys!$K17,T$14&lt;=Surveys!$L17),"X",IF(AND(T$14&gt;=Surveys!$M17,T$14&lt;=Surveys!$N17),"X","")))))</f>
        <v/>
      </c>
      <c r="U45" s="673" t="str">
        <f>IF(AND(U$14&gt;=Surveys!$E17,U$14&lt;=Surveys!$F17),"X",IF(AND(U$14&gt;=Surveys!$G17,U$14&lt;=Surveys!$H17),"X",IF(AND(U$14&gt;=Surveys!$I17,U$14&lt;=Surveys!$J17),"X",IF(AND(U$14&gt;=Surveys!$K17,U$14&lt;=Surveys!$L17),"X",IF(AND(U$14&gt;=Surveys!$M17,U$14&lt;=Surveys!$N17),"X","")))))</f>
        <v>X</v>
      </c>
      <c r="V45" s="673" t="str">
        <f>IF(AND(V$14&gt;=Surveys!$E17,V$14&lt;=Surveys!$F17),"X",IF(AND(V$14&gt;=Surveys!$G17,V$14&lt;=Surveys!$H17),"X",IF(AND(V$14&gt;=Surveys!$I17,V$14&lt;=Surveys!$J17),"X",IF(AND(V$14&gt;=Surveys!$K17,V$14&lt;=Surveys!$L17),"X",IF(AND(V$14&gt;=Surveys!$M17,V$14&lt;=Surveys!$N17),"X","")))))</f>
        <v>X</v>
      </c>
      <c r="W45" s="673" t="str">
        <f>IF(AND(W$14&gt;=Surveys!$E17,W$14&lt;=Surveys!$F17),"X",IF(AND(W$14&gt;=Surveys!$G17,W$14&lt;=Surveys!$H17),"X",IF(AND(W$14&gt;=Surveys!$I17,W$14&lt;=Surveys!$J17),"X",IF(AND(W$14&gt;=Surveys!$K17,W$14&lt;=Surveys!$L17),"X",IF(AND(W$14&gt;=Surveys!$M17,W$14&lt;=Surveys!$N17),"X","")))))</f>
        <v>X</v>
      </c>
      <c r="X45" s="673" t="str">
        <f>IF(AND(X$14&gt;=Surveys!$E17,X$14&lt;=Surveys!$F17),"X",IF(AND(X$14&gt;=Surveys!$G17,X$14&lt;=Surveys!$H17),"X",IF(AND(X$14&gt;=Surveys!$I17,X$14&lt;=Surveys!$J17),"X",IF(AND(X$14&gt;=Surveys!$K17,X$14&lt;=Surveys!$L17),"X",IF(AND(X$14&gt;=Surveys!$M17,X$14&lt;=Surveys!$N17),"X","")))))</f>
        <v>X</v>
      </c>
      <c r="Y45" s="673" t="str">
        <f>IF(AND(Y$14&gt;=Surveys!$E17,Y$14&lt;=Surveys!$F17),"X",IF(AND(Y$14&gt;=Surveys!$G17,Y$14&lt;=Surveys!$H17),"X",IF(AND(Y$14&gt;=Surveys!$I17,Y$14&lt;=Surveys!$J17),"X",IF(AND(Y$14&gt;=Surveys!$K17,Y$14&lt;=Surveys!$L17),"X",IF(AND(Y$14&gt;=Surveys!$M17,Y$14&lt;=Surveys!$N17),"X","")))))</f>
        <v>X</v>
      </c>
      <c r="Z45" s="673" t="str">
        <f>IF(AND(Z$14&gt;=Surveys!$E17,Z$14&lt;=Surveys!$F17),"X",IF(AND(Z$14&gt;=Surveys!$G17,Z$14&lt;=Surveys!$H17),"X",IF(AND(Z$14&gt;=Surveys!$I17,Z$14&lt;=Surveys!$J17),"X",IF(AND(Z$14&gt;=Surveys!$K17,Z$14&lt;=Surveys!$L17),"X",IF(AND(Z$14&gt;=Surveys!$M17,Z$14&lt;=Surveys!$N17),"X","")))))</f>
        <v>X</v>
      </c>
      <c r="AA45" s="673" t="str">
        <f>IF(AND(AA$14&gt;=Surveys!$E17,AA$14&lt;=Surveys!$F17),"X",IF(AND(AA$14&gt;=Surveys!$G17,AA$14&lt;=Surveys!$H17),"X",IF(AND(AA$14&gt;=Surveys!$I17,AA$14&lt;=Surveys!$J17),"X",IF(AND(AA$14&gt;=Surveys!$K17,AA$14&lt;=Surveys!$L17),"X",IF(AND(AA$14&gt;=Surveys!$M17,AA$14&lt;=Surveys!$N17),"X","")))))</f>
        <v>X</v>
      </c>
      <c r="AB45" s="673" t="str">
        <f>IF(AND(AB$14&gt;=Surveys!$E17,AB$14&lt;=Surveys!$F17),"X",IF(AND(AB$14&gt;=Surveys!$G17,AB$14&lt;=Surveys!$H17),"X",IF(AND(AB$14&gt;=Surveys!$I17,AB$14&lt;=Surveys!$J17),"X",IF(AND(AB$14&gt;=Surveys!$K17,AB$14&lt;=Surveys!$L17),"X",IF(AND(AB$14&gt;=Surveys!$M17,AB$14&lt;=Surveys!$N17),"X","")))))</f>
        <v/>
      </c>
      <c r="AC45" s="673" t="str">
        <f>IF(AND(AD$42&gt;=Surveys!$E17,AC$42&lt;=Surveys!$F17),"X",IF(AND(AD$42&gt;=Surveys!$G17,AC$42&lt;=Surveys!$H17),"X",IF(AND(AD$42&gt;=Surveys!$I17,AC$42&lt;=Surveys!$J17),"X",IF(AND(AD$42&gt;=Surveys!$K17,AC$42&lt;=Surveys!$L17),"X",IF(AND(AD$42&gt;=Surveys!$M17,AC$42&lt;=Surveys!$N17),"X","")))))</f>
        <v/>
      </c>
      <c r="AD45" s="673" t="str">
        <f>IF(AND(AE$42&gt;=Surveys!$E17,AD$42&lt;=Surveys!$F17),"X",IF(AND(AE$42&gt;=Surveys!$G17,AD$42&lt;=Surveys!$H17),"X",IF(AND(AE$42&gt;=Surveys!$I17,AD$42&lt;=Surveys!$J17),"X",IF(AND(AE$42&gt;=Surveys!$K17,AD$42&lt;=Surveys!$L17),"X",IF(AND(AE$42&gt;=Surveys!$M17,AD$42&lt;=Surveys!$N17),"X","")))))</f>
        <v/>
      </c>
      <c r="AE45" s="673" t="str">
        <f>IF(AND(AF$42&gt;=Surveys!$E17,AE$42&lt;=Surveys!$F17),"X",IF(AND(AF$42&gt;=Surveys!$G17,AE$42&lt;=Surveys!$H17),"X",IF(AND(AF$42&gt;=Surveys!$I17,AE$42&lt;=Surveys!$J17),"X",IF(AND(AF$42&gt;=Surveys!$K17,AE$42&lt;=Surveys!$L17),"X",IF(AND(AF$42&gt;=Surveys!$M17,AE$42&lt;=Surveys!$N17),"X","")))))</f>
        <v/>
      </c>
      <c r="AF45" s="673" t="str">
        <f>IF(AND(AG$42&gt;=Surveys!$E17,AF$42&lt;=Surveys!$F17),"X",IF(AND(AG$42&gt;=Surveys!$G17,AF$42&lt;=Surveys!$H17),"X",IF(AND(AG$42&gt;=Surveys!$I17,AF$42&lt;=Surveys!$J17),"X",IF(AND(AG$42&gt;=Surveys!$K17,AF$42&lt;=Surveys!$L17),"X",IF(AND(AG$42&gt;=Surveys!$M17,AF$42&lt;=Surveys!$N17),"X","")))))</f>
        <v>X</v>
      </c>
      <c r="AG45" s="673" t="str">
        <f>IF(AND(AH$42&gt;=Surveys!$E17,AG$42&lt;=Surveys!$F17),"X",IF(AND(AH$42&gt;=Surveys!$G17,AG$42&lt;=Surveys!$H17),"X",IF(AND(AH$42&gt;=Surveys!$I17,AG$42&lt;=Surveys!$J17),"X",IF(AND(AH$42&gt;=Surveys!$K17,AG$42&lt;=Surveys!$L17),"X",IF(AND(AH$42&gt;=Surveys!$M17,AG$42&lt;=Surveys!$N17),"X","")))))</f>
        <v/>
      </c>
      <c r="AH45" s="662"/>
      <c r="AI45" s="662"/>
      <c r="AJ45" s="662"/>
      <c r="AK45" s="662"/>
      <c r="AL45" s="662"/>
      <c r="AM45" s="662"/>
    </row>
    <row r="46" spans="1:39">
      <c r="A46" s="1048"/>
      <c r="B46" s="670" t="str">
        <f>Surveys!A18</f>
        <v>name survey 4</v>
      </c>
      <c r="C46" s="670">
        <f>Surveys!B18</f>
        <v>0</v>
      </c>
      <c r="D46" s="670">
        <f>Surveys!D18</f>
        <v>0</v>
      </c>
      <c r="E46" s="673" t="str">
        <f>IF(AND(E$14&gt;=Surveys!$E18,E$14&lt;=Surveys!$F18),"X",IF(AND(E$14&gt;=Surveys!$G18,E$14&lt;=Surveys!$H18),"X",IF(AND(E$14&gt;=Surveys!$I18,E$14&lt;=Surveys!$J18),"X",IF(AND(E$14&gt;=Surveys!$K18,E$14&lt;=Surveys!$L18),"X",IF(AND(E$14&gt;=Surveys!$M18,E$14&lt;=Surveys!$N18),"X","")))))</f>
        <v/>
      </c>
      <c r="F46" s="673" t="str">
        <f>IF(AND(F$14&gt;=Surveys!$E18,F$14&lt;=Surveys!$F18),"X",IF(AND(F$14&gt;=Surveys!$G18,F$14&lt;=Surveys!$H18),"X",IF(AND(F$14&gt;=Surveys!$I18,F$14&lt;=Surveys!$J18),"X",IF(AND(F$14&gt;=Surveys!$K18,F$14&lt;=Surveys!$L18),"X",IF(AND(F$14&gt;=Surveys!$M18,F$14&lt;=Surveys!$N18),"X","")))))</f>
        <v/>
      </c>
      <c r="G46" s="673" t="str">
        <f>IF(AND(G$14&gt;=Surveys!$E18,G$14&lt;=Surveys!$F18),"X",IF(AND(G$14&gt;=Surveys!$G18,G$14&lt;=Surveys!$H18),"X",IF(AND(G$14&gt;=Surveys!$I18,G$14&lt;=Surveys!$J18),"X",IF(AND(G$14&gt;=Surveys!$K18,G$14&lt;=Surveys!$L18),"X",IF(AND(G$14&gt;=Surveys!$M18,G$14&lt;=Surveys!$N18),"X","")))))</f>
        <v/>
      </c>
      <c r="H46" s="673" t="str">
        <f>IF(AND(H$14&gt;=Surveys!$E18,H$14&lt;=Surveys!$F18),"X",IF(AND(H$14&gt;=Surveys!$G18,H$14&lt;=Surveys!$H18),"X",IF(AND(H$14&gt;=Surveys!$I18,H$14&lt;=Surveys!$J18),"X",IF(AND(H$14&gt;=Surveys!$K18,H$14&lt;=Surveys!$L18),"X",IF(AND(H$14&gt;=Surveys!$M18,H$14&lt;=Surveys!$N18),"X","")))))</f>
        <v/>
      </c>
      <c r="I46" s="673" t="str">
        <f>IF(AND(I$14&gt;=Surveys!$E18,I$14&lt;=Surveys!$F18),"X",IF(AND(I$14&gt;=Surveys!$G18,I$14&lt;=Surveys!$H18),"X",IF(AND(I$14&gt;=Surveys!$I18,I$14&lt;=Surveys!$J18),"X",IF(AND(I$14&gt;=Surveys!$K18,I$14&lt;=Surveys!$L18),"X",IF(AND(I$14&gt;=Surveys!$M18,I$14&lt;=Surveys!$N18),"X","")))))</f>
        <v/>
      </c>
      <c r="J46" s="673" t="str">
        <f>IF(AND(J$14&gt;=Surveys!$E18,J$14&lt;=Surveys!$F18),"X",IF(AND(J$14&gt;=Surveys!$G18,J$14&lt;=Surveys!$H18),"X",IF(AND(J$14&gt;=Surveys!$I18,J$14&lt;=Surveys!$J18),"X",IF(AND(J$14&gt;=Surveys!$K18,J$14&lt;=Surveys!$L18),"X",IF(AND(J$14&gt;=Surveys!$M18,J$14&lt;=Surveys!$N18),"X","")))))</f>
        <v/>
      </c>
      <c r="K46" s="673" t="str">
        <f>IF(AND(K$14&gt;=Surveys!$E18,K$14&lt;=Surveys!$F18),"X",IF(AND(K$14&gt;=Surveys!$G18,K$14&lt;=Surveys!$H18),"X",IF(AND(K$14&gt;=Surveys!$I18,K$14&lt;=Surveys!$J18),"X",IF(AND(K$14&gt;=Surveys!$K18,K$14&lt;=Surveys!$L18),"X",IF(AND(K$14&gt;=Surveys!$M18,K$14&lt;=Surveys!$N18),"X","")))))</f>
        <v/>
      </c>
      <c r="L46" s="673" t="str">
        <f>IF(AND(L$14&gt;=Surveys!$E18,L$14&lt;=Surveys!$F18),"X",IF(AND(L$14&gt;=Surveys!$G18,L$14&lt;=Surveys!$H18),"X",IF(AND(L$14&gt;=Surveys!$I18,L$14&lt;=Surveys!$J18),"X",IF(AND(L$14&gt;=Surveys!$K18,L$14&lt;=Surveys!$L18),"X",IF(AND(L$14&gt;=Surveys!$M18,L$14&lt;=Surveys!$N18),"X","")))))</f>
        <v/>
      </c>
      <c r="M46" s="673" t="str">
        <f>IF(AND(M$14&gt;=Surveys!$E18,M$14&lt;=Surveys!$F18),"X",IF(AND(M$14&gt;=Surveys!$G18,M$14&lt;=Surveys!$H18),"X",IF(AND(M$14&gt;=Surveys!$I18,M$14&lt;=Surveys!$J18),"X",IF(AND(M$14&gt;=Surveys!$K18,M$14&lt;=Surveys!$L18),"X",IF(AND(M$14&gt;=Surveys!$M18,M$14&lt;=Surveys!$N18),"X","")))))</f>
        <v/>
      </c>
      <c r="N46" s="673" t="str">
        <f>IF(AND(N$14&gt;=Surveys!$E18,N$14&lt;=Surveys!$F18),"X",IF(AND(N$14&gt;=Surveys!$G18,N$14&lt;=Surveys!$H18),"X",IF(AND(N$14&gt;=Surveys!$I18,N$14&lt;=Surveys!$J18),"X",IF(AND(N$14&gt;=Surveys!$K18,N$14&lt;=Surveys!$L18),"X",IF(AND(N$14&gt;=Surveys!$M18,N$14&lt;=Surveys!$N18),"X","")))))</f>
        <v/>
      </c>
      <c r="O46" s="673" t="str">
        <f>IF(AND(O$14&gt;=Surveys!$E18,O$14&lt;=Surveys!$F18),"X",IF(AND(O$14&gt;=Surveys!$G18,O$14&lt;=Surveys!$H18),"X",IF(AND(O$14&gt;=Surveys!$I18,O$14&lt;=Surveys!$J18),"X",IF(AND(O$14&gt;=Surveys!$K18,O$14&lt;=Surveys!$L18),"X",IF(AND(O$14&gt;=Surveys!$M18,O$14&lt;=Surveys!$N18),"X","")))))</f>
        <v/>
      </c>
      <c r="P46" s="673" t="str">
        <f>IF(AND(P$14&gt;=Surveys!$E18,P$14&lt;=Surveys!$F18),"X",IF(AND(P$14&gt;=Surveys!$G18,P$14&lt;=Surveys!$H18),"X",IF(AND(P$14&gt;=Surveys!$I18,P$14&lt;=Surveys!$J18),"X",IF(AND(P$14&gt;=Surveys!$K18,P$14&lt;=Surveys!$L18),"X",IF(AND(P$14&gt;=Surveys!$M18,P$14&lt;=Surveys!$N18),"X","")))))</f>
        <v/>
      </c>
      <c r="Q46" s="673" t="str">
        <f>IF(AND(Q$14&gt;=Surveys!$E18,Q$14&lt;=Surveys!$F18),"X",IF(AND(Q$14&gt;=Surveys!$G18,Q$14&lt;=Surveys!$H18),"X",IF(AND(Q$14&gt;=Surveys!$I18,Q$14&lt;=Surveys!$J18),"X",IF(AND(Q$14&gt;=Surveys!$K18,Q$14&lt;=Surveys!$L18),"X",IF(AND(Q$14&gt;=Surveys!$M18,Q$14&lt;=Surveys!$N18),"X","")))))</f>
        <v/>
      </c>
      <c r="R46" s="673" t="str">
        <f>IF(AND(R$14&gt;=Surveys!$E18,R$14&lt;=Surveys!$F18),"X",IF(AND(R$14&gt;=Surveys!$G18,R$14&lt;=Surveys!$H18),"X",IF(AND(R$14&gt;=Surveys!$I18,R$14&lt;=Surveys!$J18),"X",IF(AND(R$14&gt;=Surveys!$K18,R$14&lt;=Surveys!$L18),"X",IF(AND(R$14&gt;=Surveys!$M18,R$14&lt;=Surveys!$N18),"X","")))))</f>
        <v/>
      </c>
      <c r="S46" s="673" t="str">
        <f>IF(AND(S$14&gt;=Surveys!$E18,S$14&lt;=Surveys!$F18),"X",IF(AND(S$14&gt;=Surveys!$G18,S$14&lt;=Surveys!$H18),"X",IF(AND(S$14&gt;=Surveys!$I18,S$14&lt;=Surveys!$J18),"X",IF(AND(S$14&gt;=Surveys!$K18,S$14&lt;=Surveys!$L18),"X",IF(AND(S$14&gt;=Surveys!$M18,S$14&lt;=Surveys!$N18),"X","")))))</f>
        <v/>
      </c>
      <c r="T46" s="673" t="str">
        <f>IF(AND(T$14&gt;=Surveys!$E18,T$14&lt;=Surveys!$F18),"X",IF(AND(T$14&gt;=Surveys!$G18,T$14&lt;=Surveys!$H18),"X",IF(AND(T$14&gt;=Surveys!$I18,T$14&lt;=Surveys!$J18),"X",IF(AND(T$14&gt;=Surveys!$K18,T$14&lt;=Surveys!$L18),"X",IF(AND(T$14&gt;=Surveys!$M18,T$14&lt;=Surveys!$N18),"X","")))))</f>
        <v/>
      </c>
      <c r="U46" s="673" t="str">
        <f>IF(AND(U$14&gt;=Surveys!$E18,U$14&lt;=Surveys!$F18),"X",IF(AND(U$14&gt;=Surveys!$G18,U$14&lt;=Surveys!$H18),"X",IF(AND(U$14&gt;=Surveys!$I18,U$14&lt;=Surveys!$J18),"X",IF(AND(U$14&gt;=Surveys!$K18,U$14&lt;=Surveys!$L18),"X",IF(AND(U$14&gt;=Surveys!$M18,U$14&lt;=Surveys!$N18),"X","")))))</f>
        <v/>
      </c>
      <c r="V46" s="673" t="str">
        <f>IF(AND(V$14&gt;=Surveys!$E18,V$14&lt;=Surveys!$F18),"X",IF(AND(V$14&gt;=Surveys!$G18,V$14&lt;=Surveys!$H18),"X",IF(AND(V$14&gt;=Surveys!$I18,V$14&lt;=Surveys!$J18),"X",IF(AND(V$14&gt;=Surveys!$K18,V$14&lt;=Surveys!$L18),"X",IF(AND(V$14&gt;=Surveys!$M18,V$14&lt;=Surveys!$N18),"X","")))))</f>
        <v>X</v>
      </c>
      <c r="W46" s="673" t="str">
        <f>IF(AND(W$14&gt;=Surveys!$E18,W$14&lt;=Surveys!$F18),"X",IF(AND(W$14&gt;=Surveys!$G18,W$14&lt;=Surveys!$H18),"X",IF(AND(W$14&gt;=Surveys!$I18,W$14&lt;=Surveys!$J18),"X",IF(AND(W$14&gt;=Surveys!$K18,W$14&lt;=Surveys!$L18),"X",IF(AND(W$14&gt;=Surveys!$M18,W$14&lt;=Surveys!$N18),"X","")))))</f>
        <v>X</v>
      </c>
      <c r="X46" s="673" t="str">
        <f>IF(AND(X$14&gt;=Surveys!$E18,X$14&lt;=Surveys!$F18),"X",IF(AND(X$14&gt;=Surveys!$G18,X$14&lt;=Surveys!$H18),"X",IF(AND(X$14&gt;=Surveys!$I18,X$14&lt;=Surveys!$J18),"X",IF(AND(X$14&gt;=Surveys!$K18,X$14&lt;=Surveys!$L18),"X",IF(AND(X$14&gt;=Surveys!$M18,X$14&lt;=Surveys!$N18),"X","")))))</f>
        <v>X</v>
      </c>
      <c r="Y46" s="673" t="str">
        <f>IF(AND(Y$14&gt;=Surveys!$E18,Y$14&lt;=Surveys!$F18),"X",IF(AND(Y$14&gt;=Surveys!$G18,Y$14&lt;=Surveys!$H18),"X",IF(AND(Y$14&gt;=Surveys!$I18,Y$14&lt;=Surveys!$J18),"X",IF(AND(Y$14&gt;=Surveys!$K18,Y$14&lt;=Surveys!$L18),"X",IF(AND(Y$14&gt;=Surveys!$M18,Y$14&lt;=Surveys!$N18),"X","")))))</f>
        <v>X</v>
      </c>
      <c r="Z46" s="673" t="str">
        <f>IF(AND(Z$14&gt;=Surveys!$E18,Z$14&lt;=Surveys!$F18),"X",IF(AND(Z$14&gt;=Surveys!$G18,Z$14&lt;=Surveys!$H18),"X",IF(AND(Z$14&gt;=Surveys!$I18,Z$14&lt;=Surveys!$J18),"X",IF(AND(Z$14&gt;=Surveys!$K18,Z$14&lt;=Surveys!$L18),"X",IF(AND(Z$14&gt;=Surveys!$M18,Z$14&lt;=Surveys!$N18),"X","")))))</f>
        <v>X</v>
      </c>
      <c r="AA46" s="673" t="str">
        <f>IF(AND(AA$14&gt;=Surveys!$E18,AA$14&lt;=Surveys!$F18),"X",IF(AND(AA$14&gt;=Surveys!$G18,AA$14&lt;=Surveys!$H18),"X",IF(AND(AA$14&gt;=Surveys!$I18,AA$14&lt;=Surveys!$J18),"X",IF(AND(AA$14&gt;=Surveys!$K18,AA$14&lt;=Surveys!$L18),"X",IF(AND(AA$14&gt;=Surveys!$M18,AA$14&lt;=Surveys!$N18),"X","")))))</f>
        <v>X</v>
      </c>
      <c r="AB46" s="673" t="str">
        <f>IF(AND(AB$14&gt;=Surveys!$E18,AB$14&lt;=Surveys!$F18),"X",IF(AND(AB$14&gt;=Surveys!$G18,AB$14&lt;=Surveys!$H18),"X",IF(AND(AB$14&gt;=Surveys!$I18,AB$14&lt;=Surveys!$J18),"X",IF(AND(AB$14&gt;=Surveys!$K18,AB$14&lt;=Surveys!$L18),"X",IF(AND(AB$14&gt;=Surveys!$M18,AB$14&lt;=Surveys!$N18),"X","")))))</f>
        <v/>
      </c>
      <c r="AC46" s="673" t="str">
        <f>IF(AND(AD$42&gt;=Surveys!$E18,AC$42&lt;=Surveys!$F18),"X",IF(AND(AD$42&gt;=Surveys!$G18,AC$42&lt;=Surveys!$H18),"X",IF(AND(AD$42&gt;=Surveys!$I18,AC$42&lt;=Surveys!$J18),"X",IF(AND(AD$42&gt;=Surveys!$K18,AC$42&lt;=Surveys!$L18),"X",IF(AND(AD$42&gt;=Surveys!$M18,AC$42&lt;=Surveys!$N18),"X","")))))</f>
        <v/>
      </c>
      <c r="AD46" s="673" t="str">
        <f>IF(AND(AE$42&gt;=Surveys!$E18,AD$42&lt;=Surveys!$F18),"X",IF(AND(AE$42&gt;=Surveys!$G18,AD$42&lt;=Surveys!$H18),"X",IF(AND(AE$42&gt;=Surveys!$I18,AD$42&lt;=Surveys!$J18),"X",IF(AND(AE$42&gt;=Surveys!$K18,AD$42&lt;=Surveys!$L18),"X",IF(AND(AE$42&gt;=Surveys!$M18,AD$42&lt;=Surveys!$N18),"X","")))))</f>
        <v/>
      </c>
      <c r="AE46" s="673" t="str">
        <f>IF(AND(AF$42&gt;=Surveys!$E18,AE$42&lt;=Surveys!$F18),"X",IF(AND(AF$42&gt;=Surveys!$G18,AE$42&lt;=Surveys!$H18),"X",IF(AND(AF$42&gt;=Surveys!$I18,AE$42&lt;=Surveys!$J18),"X",IF(AND(AF$42&gt;=Surveys!$K18,AE$42&lt;=Surveys!$L18),"X",IF(AND(AF$42&gt;=Surveys!$M18,AE$42&lt;=Surveys!$N18),"X","")))))</f>
        <v/>
      </c>
      <c r="AF46" s="673" t="str">
        <f>IF(AND(AG$42&gt;=Surveys!$E18,AF$42&lt;=Surveys!$F18),"X",IF(AND(AG$42&gt;=Surveys!$G18,AF$42&lt;=Surveys!$H18),"X",IF(AND(AG$42&gt;=Surveys!$I18,AF$42&lt;=Surveys!$J18),"X",IF(AND(AG$42&gt;=Surveys!$K18,AF$42&lt;=Surveys!$L18),"X",IF(AND(AG$42&gt;=Surveys!$M18,AF$42&lt;=Surveys!$N18),"X","")))))</f>
        <v/>
      </c>
      <c r="AG46" s="673" t="str">
        <f>IF(AND(AH$42&gt;=Surveys!$E18,AG$42&lt;=Surveys!$F18),"X",IF(AND(AH$42&gt;=Surveys!$G18,AG$42&lt;=Surveys!$H18),"X",IF(AND(AH$42&gt;=Surveys!$I18,AG$42&lt;=Surveys!$J18),"X",IF(AND(AH$42&gt;=Surveys!$K18,AG$42&lt;=Surveys!$L18),"X",IF(AND(AH$42&gt;=Surveys!$M18,AG$42&lt;=Surveys!$N18),"X","")))))</f>
        <v>X</v>
      </c>
      <c r="AH46" s="662"/>
      <c r="AI46" s="662"/>
      <c r="AJ46" s="662"/>
      <c r="AK46" s="662"/>
      <c r="AL46" s="662"/>
      <c r="AM46" s="662"/>
    </row>
    <row r="47" spans="1:39">
      <c r="A47" s="1048"/>
      <c r="B47" s="670">
        <f>Surveys!A19</f>
        <v>0</v>
      </c>
      <c r="C47" s="670">
        <f>Surveys!B19</f>
        <v>0</v>
      </c>
      <c r="D47" s="670">
        <f>Surveys!D19</f>
        <v>0</v>
      </c>
      <c r="E47" s="673" t="str">
        <f>IF(AND(E$14&gt;=Surveys!$E19,E$14&lt;=Surveys!$F19),"X",IF(AND(E$14&gt;=Surveys!$G19,E$14&lt;=Surveys!$H19),"X",IF(AND(E$14&gt;=Surveys!$I19,E$14&lt;=Surveys!$J19),"X",IF(AND(E$14&gt;=Surveys!$K19,E$14&lt;=Surveys!$L19),"X",IF(AND(E$14&gt;=Surveys!$M19,E$14&lt;=Surveys!$N19),"X","")))))</f>
        <v/>
      </c>
      <c r="F47" s="673" t="str">
        <f>IF(AND(F$14&gt;=Surveys!$E19,F$14&lt;=Surveys!$F19),"X",IF(AND(F$14&gt;=Surveys!$G19,F$14&lt;=Surveys!$H19),"X",IF(AND(F$14&gt;=Surveys!$I19,F$14&lt;=Surveys!$J19),"X",IF(AND(F$14&gt;=Surveys!$K19,F$14&lt;=Surveys!$L19),"X",IF(AND(F$14&gt;=Surveys!$M19,F$14&lt;=Surveys!$N19),"X","")))))</f>
        <v/>
      </c>
      <c r="G47" s="673" t="str">
        <f>IF(AND(G$14&gt;=Surveys!$E19,G$14&lt;=Surveys!$F19),"X",IF(AND(G$14&gt;=Surveys!$G19,G$14&lt;=Surveys!$H19),"X",IF(AND(G$14&gt;=Surveys!$I19,G$14&lt;=Surveys!$J19),"X",IF(AND(G$14&gt;=Surveys!$K19,G$14&lt;=Surveys!$L19),"X",IF(AND(G$14&gt;=Surveys!$M19,G$14&lt;=Surveys!$N19),"X","")))))</f>
        <v/>
      </c>
      <c r="H47" s="673" t="str">
        <f>IF(AND(H$14&gt;=Surveys!$E19,H$14&lt;=Surveys!$F19),"X",IF(AND(H$14&gt;=Surveys!$G19,H$14&lt;=Surveys!$H19),"X",IF(AND(H$14&gt;=Surveys!$I19,H$14&lt;=Surveys!$J19),"X",IF(AND(H$14&gt;=Surveys!$K19,H$14&lt;=Surveys!$L19),"X",IF(AND(H$14&gt;=Surveys!$M19,H$14&lt;=Surveys!$N19),"X","")))))</f>
        <v/>
      </c>
      <c r="I47" s="673" t="str">
        <f>IF(AND(I$14&gt;=Surveys!$E19,I$14&lt;=Surveys!$F19),"X",IF(AND(I$14&gt;=Surveys!$G19,I$14&lt;=Surveys!$H19),"X",IF(AND(I$14&gt;=Surveys!$I19,I$14&lt;=Surveys!$J19),"X",IF(AND(I$14&gt;=Surveys!$K19,I$14&lt;=Surveys!$L19),"X",IF(AND(I$14&gt;=Surveys!$M19,I$14&lt;=Surveys!$N19),"X","")))))</f>
        <v/>
      </c>
      <c r="J47" s="673" t="str">
        <f>IF(AND(J$14&gt;=Surveys!$E19,J$14&lt;=Surveys!$F19),"X",IF(AND(J$14&gt;=Surveys!$G19,J$14&lt;=Surveys!$H19),"X",IF(AND(J$14&gt;=Surveys!$I19,J$14&lt;=Surveys!$J19),"X",IF(AND(J$14&gt;=Surveys!$K19,J$14&lt;=Surveys!$L19),"X",IF(AND(J$14&gt;=Surveys!$M19,J$14&lt;=Surveys!$N19),"X","")))))</f>
        <v/>
      </c>
      <c r="K47" s="673" t="str">
        <f>IF(AND(K$14&gt;=Surveys!$E19,K$14&lt;=Surveys!$F19),"X",IF(AND(K$14&gt;=Surveys!$G19,K$14&lt;=Surveys!$H19),"X",IF(AND(K$14&gt;=Surveys!$I19,K$14&lt;=Surveys!$J19),"X",IF(AND(K$14&gt;=Surveys!$K19,K$14&lt;=Surveys!$L19),"X",IF(AND(K$14&gt;=Surveys!$M19,K$14&lt;=Surveys!$N19),"X","")))))</f>
        <v/>
      </c>
      <c r="L47" s="673" t="str">
        <f>IF(AND(L$14&gt;=Surveys!$E19,L$14&lt;=Surveys!$F19),"X",IF(AND(L$14&gt;=Surveys!$G19,L$14&lt;=Surveys!$H19),"X",IF(AND(L$14&gt;=Surveys!$I19,L$14&lt;=Surveys!$J19),"X",IF(AND(L$14&gt;=Surveys!$K19,L$14&lt;=Surveys!$L19),"X",IF(AND(L$14&gt;=Surveys!$M19,L$14&lt;=Surveys!$N19),"X","")))))</f>
        <v/>
      </c>
      <c r="M47" s="673" t="str">
        <f>IF(AND(M$14&gt;=Surveys!$E19,M$14&lt;=Surveys!$F19),"X",IF(AND(M$14&gt;=Surveys!$G19,M$14&lt;=Surveys!$H19),"X",IF(AND(M$14&gt;=Surveys!$I19,M$14&lt;=Surveys!$J19),"X",IF(AND(M$14&gt;=Surveys!$K19,M$14&lt;=Surveys!$L19),"X",IF(AND(M$14&gt;=Surveys!$M19,M$14&lt;=Surveys!$N19),"X","")))))</f>
        <v/>
      </c>
      <c r="N47" s="673" t="str">
        <f>IF(AND(N$14&gt;=Surveys!$E19,N$14&lt;=Surveys!$F19),"X",IF(AND(N$14&gt;=Surveys!$G19,N$14&lt;=Surveys!$H19),"X",IF(AND(N$14&gt;=Surveys!$I19,N$14&lt;=Surveys!$J19),"X",IF(AND(N$14&gt;=Surveys!$K19,N$14&lt;=Surveys!$L19),"X",IF(AND(N$14&gt;=Surveys!$M19,N$14&lt;=Surveys!$N19),"X","")))))</f>
        <v/>
      </c>
      <c r="O47" s="673" t="str">
        <f>IF(AND(O$14&gt;=Surveys!$E19,O$14&lt;=Surveys!$F19),"X",IF(AND(O$14&gt;=Surveys!$G19,O$14&lt;=Surveys!$H19),"X",IF(AND(O$14&gt;=Surveys!$I19,O$14&lt;=Surveys!$J19),"X",IF(AND(O$14&gt;=Surveys!$K19,O$14&lt;=Surveys!$L19),"X",IF(AND(O$14&gt;=Surveys!$M19,O$14&lt;=Surveys!$N19),"X","")))))</f>
        <v/>
      </c>
      <c r="P47" s="673" t="str">
        <f>IF(AND(P$14&gt;=Surveys!$E19,P$14&lt;=Surveys!$F19),"X",IF(AND(P$14&gt;=Surveys!$G19,P$14&lt;=Surveys!$H19),"X",IF(AND(P$14&gt;=Surveys!$I19,P$14&lt;=Surveys!$J19),"X",IF(AND(P$14&gt;=Surveys!$K19,P$14&lt;=Surveys!$L19),"X",IF(AND(P$14&gt;=Surveys!$M19,P$14&lt;=Surveys!$N19),"X","")))))</f>
        <v/>
      </c>
      <c r="Q47" s="673" t="str">
        <f>IF(AND(Q$14&gt;=Surveys!$E19,Q$14&lt;=Surveys!$F19),"X",IF(AND(Q$14&gt;=Surveys!$G19,Q$14&lt;=Surveys!$H19),"X",IF(AND(Q$14&gt;=Surveys!$I19,Q$14&lt;=Surveys!$J19),"X",IF(AND(Q$14&gt;=Surveys!$K19,Q$14&lt;=Surveys!$L19),"X",IF(AND(Q$14&gt;=Surveys!$M19,Q$14&lt;=Surveys!$N19),"X","")))))</f>
        <v/>
      </c>
      <c r="R47" s="673" t="str">
        <f>IF(AND(R$14&gt;=Surveys!$E19,R$14&lt;=Surveys!$F19),"X",IF(AND(R$14&gt;=Surveys!$G19,R$14&lt;=Surveys!$H19),"X",IF(AND(R$14&gt;=Surveys!$I19,R$14&lt;=Surveys!$J19),"X",IF(AND(R$14&gt;=Surveys!$K19,R$14&lt;=Surveys!$L19),"X",IF(AND(R$14&gt;=Surveys!$M19,R$14&lt;=Surveys!$N19),"X","")))))</f>
        <v/>
      </c>
      <c r="S47" s="673" t="str">
        <f>IF(AND(S$14&gt;=Surveys!$E19,S$14&lt;=Surveys!$F19),"X",IF(AND(S$14&gt;=Surveys!$G19,S$14&lt;=Surveys!$H19),"X",IF(AND(S$14&gt;=Surveys!$I19,S$14&lt;=Surveys!$J19),"X",IF(AND(S$14&gt;=Surveys!$K19,S$14&lt;=Surveys!$L19),"X",IF(AND(S$14&gt;=Surveys!$M19,S$14&lt;=Surveys!$N19),"X","")))))</f>
        <v/>
      </c>
      <c r="T47" s="673" t="str">
        <f>IF(AND(T$14&gt;=Surveys!$E19,T$14&lt;=Surveys!$F19),"X",IF(AND(T$14&gt;=Surveys!$G19,T$14&lt;=Surveys!$H19),"X",IF(AND(T$14&gt;=Surveys!$I19,T$14&lt;=Surveys!$J19),"X",IF(AND(T$14&gt;=Surveys!$K19,T$14&lt;=Surveys!$L19),"X",IF(AND(T$14&gt;=Surveys!$M19,T$14&lt;=Surveys!$N19),"X","")))))</f>
        <v/>
      </c>
      <c r="U47" s="673" t="str">
        <f>IF(AND(U$14&gt;=Surveys!$E19,U$14&lt;=Surveys!$F19),"X",IF(AND(U$14&gt;=Surveys!$G19,U$14&lt;=Surveys!$H19),"X",IF(AND(U$14&gt;=Surveys!$I19,U$14&lt;=Surveys!$J19),"X",IF(AND(U$14&gt;=Surveys!$K19,U$14&lt;=Surveys!$L19),"X",IF(AND(U$14&gt;=Surveys!$M19,U$14&lt;=Surveys!$N19),"X","")))))</f>
        <v/>
      </c>
      <c r="V47" s="673" t="str">
        <f>IF(AND(V$14&gt;=Surveys!$E19,V$14&lt;=Surveys!$F19),"X",IF(AND(V$14&gt;=Surveys!$G19,V$14&lt;=Surveys!$H19),"X",IF(AND(V$14&gt;=Surveys!$I19,V$14&lt;=Surveys!$J19),"X",IF(AND(V$14&gt;=Surveys!$K19,V$14&lt;=Surveys!$L19),"X",IF(AND(V$14&gt;=Surveys!$M19,V$14&lt;=Surveys!$N19),"X","")))))</f>
        <v/>
      </c>
      <c r="W47" s="673" t="str">
        <f>IF(AND(W$14&gt;=Surveys!$E19,W$14&lt;=Surveys!$F19),"X",IF(AND(W$14&gt;=Surveys!$G19,W$14&lt;=Surveys!$H19),"X",IF(AND(W$14&gt;=Surveys!$I19,W$14&lt;=Surveys!$J19),"X",IF(AND(W$14&gt;=Surveys!$K19,W$14&lt;=Surveys!$L19),"X",IF(AND(W$14&gt;=Surveys!$M19,W$14&lt;=Surveys!$N19),"X","")))))</f>
        <v/>
      </c>
      <c r="X47" s="673" t="str">
        <f>IF(AND(X$14&gt;=Surveys!$E19,X$14&lt;=Surveys!$F19),"X",IF(AND(X$14&gt;=Surveys!$G19,X$14&lt;=Surveys!$H19),"X",IF(AND(X$14&gt;=Surveys!$I19,X$14&lt;=Surveys!$J19),"X",IF(AND(X$14&gt;=Surveys!$K19,X$14&lt;=Surveys!$L19),"X",IF(AND(X$14&gt;=Surveys!$M19,X$14&lt;=Surveys!$N19),"X","")))))</f>
        <v/>
      </c>
      <c r="Y47" s="673" t="str">
        <f>IF(AND(Y$14&gt;=Surveys!$E19,Y$14&lt;=Surveys!$F19),"X",IF(AND(Y$14&gt;=Surveys!$G19,Y$14&lt;=Surveys!$H19),"X",IF(AND(Y$14&gt;=Surveys!$I19,Y$14&lt;=Surveys!$J19),"X",IF(AND(Y$14&gt;=Surveys!$K19,Y$14&lt;=Surveys!$L19),"X",IF(AND(Y$14&gt;=Surveys!$M19,Y$14&lt;=Surveys!$N19),"X","")))))</f>
        <v/>
      </c>
      <c r="Z47" s="673" t="str">
        <f>IF(AND(Z$14&gt;=Surveys!$E19,Z$14&lt;=Surveys!$F19),"X",IF(AND(Z$14&gt;=Surveys!$G19,Z$14&lt;=Surveys!$H19),"X",IF(AND(Z$14&gt;=Surveys!$I19,Z$14&lt;=Surveys!$J19),"X",IF(AND(Z$14&gt;=Surveys!$K19,Z$14&lt;=Surveys!$L19),"X",IF(AND(Z$14&gt;=Surveys!$M19,Z$14&lt;=Surveys!$N19),"X","")))))</f>
        <v/>
      </c>
      <c r="AA47" s="673" t="str">
        <f>IF(AND(AA$14&gt;=Surveys!$E19,AA$14&lt;=Surveys!$F19),"X",IF(AND(AA$14&gt;=Surveys!$G19,AA$14&lt;=Surveys!$H19),"X",IF(AND(AA$14&gt;=Surveys!$I19,AA$14&lt;=Surveys!$J19),"X",IF(AND(AA$14&gt;=Surveys!$K19,AA$14&lt;=Surveys!$L19),"X",IF(AND(AA$14&gt;=Surveys!$M19,AA$14&lt;=Surveys!$N19),"X","")))))</f>
        <v/>
      </c>
      <c r="AB47" s="673" t="str">
        <f>IF(AND(AB$14&gt;=Surveys!$E19,AB$14&lt;=Surveys!$F19),"X",IF(AND(AB$14&gt;=Surveys!$G19,AB$14&lt;=Surveys!$H19),"X",IF(AND(AB$14&gt;=Surveys!$I19,AB$14&lt;=Surveys!$J19),"X",IF(AND(AB$14&gt;=Surveys!$K19,AB$14&lt;=Surveys!$L19),"X",IF(AND(AB$14&gt;=Surveys!$M19,AB$14&lt;=Surveys!$N19),"X","")))))</f>
        <v/>
      </c>
      <c r="AC47" s="673" t="str">
        <f>IF(AND(AD$42&gt;=Surveys!$E19,AC$42&lt;=Surveys!$F19),"X",IF(AND(AD$42&gt;=Surveys!$G19,AC$42&lt;=Surveys!$H19),"X",IF(AND(AD$42&gt;=Surveys!$I19,AC$42&lt;=Surveys!$J19),"X",IF(AND(AD$42&gt;=Surveys!$K19,AC$42&lt;=Surveys!$L19),"X",IF(AND(AD$42&gt;=Surveys!$M19,AC$42&lt;=Surveys!$N19),"X","")))))</f>
        <v/>
      </c>
      <c r="AD47" s="673" t="str">
        <f>IF(AND(AE$42&gt;=Surveys!$E19,AD$42&lt;=Surveys!$F19),"X",IF(AND(AE$42&gt;=Surveys!$G19,AD$42&lt;=Surveys!$H19),"X",IF(AND(AE$42&gt;=Surveys!$I19,AD$42&lt;=Surveys!$J19),"X",IF(AND(AE$42&gt;=Surveys!$K19,AD$42&lt;=Surveys!$L19),"X",IF(AND(AE$42&gt;=Surveys!$M19,AD$42&lt;=Surveys!$N19),"X","")))))</f>
        <v/>
      </c>
      <c r="AE47" s="673" t="str">
        <f>IF(AND(AF$42&gt;=Surveys!$E19,AE$42&lt;=Surveys!$F19),"X",IF(AND(AF$42&gt;=Surveys!$G19,AE$42&lt;=Surveys!$H19),"X",IF(AND(AF$42&gt;=Surveys!$I19,AE$42&lt;=Surveys!$J19),"X",IF(AND(AF$42&gt;=Surveys!$K19,AE$42&lt;=Surveys!$L19),"X",IF(AND(AF$42&gt;=Surveys!$M19,AE$42&lt;=Surveys!$N19),"X","")))))</f>
        <v/>
      </c>
      <c r="AF47" s="673" t="str">
        <f>IF(AND(AG$42&gt;=Surveys!$E19,AF$42&lt;=Surveys!$F19),"X",IF(AND(AG$42&gt;=Surveys!$G19,AF$42&lt;=Surveys!$H19),"X",IF(AND(AG$42&gt;=Surveys!$I19,AF$42&lt;=Surveys!$J19),"X",IF(AND(AG$42&gt;=Surveys!$K19,AF$42&lt;=Surveys!$L19),"X",IF(AND(AG$42&gt;=Surveys!$M19,AF$42&lt;=Surveys!$N19),"X","")))))</f>
        <v/>
      </c>
      <c r="AG47" s="673" t="str">
        <f>IF(AND(AH$42&gt;=Surveys!$E19,AG$42&lt;=Surveys!$F19),"X",IF(AND(AH$42&gt;=Surveys!$G19,AG$42&lt;=Surveys!$H19),"X",IF(AND(AH$42&gt;=Surveys!$I19,AG$42&lt;=Surveys!$J19),"X",IF(AND(AH$42&gt;=Surveys!$K19,AG$42&lt;=Surveys!$L19),"X",IF(AND(AH$42&gt;=Surveys!$M19,AG$42&lt;=Surveys!$N19),"X","")))))</f>
        <v/>
      </c>
      <c r="AH47" s="662"/>
      <c r="AI47" s="662"/>
      <c r="AJ47" s="662"/>
      <c r="AK47" s="662"/>
      <c r="AL47" s="662"/>
      <c r="AM47" s="662"/>
    </row>
    <row r="48" spans="1:39">
      <c r="A48" s="1048"/>
      <c r="B48" s="670">
        <f>Surveys!A20</f>
        <v>0</v>
      </c>
      <c r="C48" s="670">
        <f>Surveys!B20</f>
        <v>0</v>
      </c>
      <c r="D48" s="670">
        <f>Surveys!D20</f>
        <v>0</v>
      </c>
      <c r="E48" s="673" t="str">
        <f>IF(AND(E$14&gt;=Surveys!$E20,E$14&lt;=Surveys!$F20),"X",IF(AND(E$14&gt;=Surveys!$G20,E$14&lt;=Surveys!$H20),"X",IF(AND(E$14&gt;=Surveys!$I20,E$14&lt;=Surveys!$J20),"X",IF(AND(E$14&gt;=Surveys!$K20,E$14&lt;=Surveys!$L20),"X",IF(AND(E$14&gt;=Surveys!$M20,E$14&lt;=Surveys!$N20),"X","")))))</f>
        <v/>
      </c>
      <c r="F48" s="673" t="str">
        <f>IF(AND(F$14&gt;=Surveys!$E20,F$14&lt;=Surveys!$F20),"X",IF(AND(F$14&gt;=Surveys!$G20,F$14&lt;=Surveys!$H20),"X",IF(AND(F$14&gt;=Surveys!$I20,F$14&lt;=Surveys!$J20),"X",IF(AND(F$14&gt;=Surveys!$K20,F$14&lt;=Surveys!$L20),"X",IF(AND(F$14&gt;=Surveys!$M20,F$14&lt;=Surveys!$N20),"X","")))))</f>
        <v/>
      </c>
      <c r="G48" s="673" t="str">
        <f>IF(AND(G$14&gt;=Surveys!$E20,G$14&lt;=Surveys!$F20),"X",IF(AND(G$14&gt;=Surveys!$G20,G$14&lt;=Surveys!$H20),"X",IF(AND(G$14&gt;=Surveys!$I20,G$14&lt;=Surveys!$J20),"X",IF(AND(G$14&gt;=Surveys!$K20,G$14&lt;=Surveys!$L20),"X",IF(AND(G$14&gt;=Surveys!$M20,G$14&lt;=Surveys!$N20),"X","")))))</f>
        <v/>
      </c>
      <c r="H48" s="673" t="str">
        <f>IF(AND(H$14&gt;=Surveys!$E20,H$14&lt;=Surveys!$F20),"X",IF(AND(H$14&gt;=Surveys!$G20,H$14&lt;=Surveys!$H20),"X",IF(AND(H$14&gt;=Surveys!$I20,H$14&lt;=Surveys!$J20),"X",IF(AND(H$14&gt;=Surveys!$K20,H$14&lt;=Surveys!$L20),"X",IF(AND(H$14&gt;=Surveys!$M20,H$14&lt;=Surveys!$N20),"X","")))))</f>
        <v/>
      </c>
      <c r="I48" s="673" t="str">
        <f>IF(AND(I$14&gt;=Surveys!$E20,I$14&lt;=Surveys!$F20),"X",IF(AND(I$14&gt;=Surveys!$G20,I$14&lt;=Surveys!$H20),"X",IF(AND(I$14&gt;=Surveys!$I20,I$14&lt;=Surveys!$J20),"X",IF(AND(I$14&gt;=Surveys!$K20,I$14&lt;=Surveys!$L20),"X",IF(AND(I$14&gt;=Surveys!$M20,I$14&lt;=Surveys!$N20),"X","")))))</f>
        <v/>
      </c>
      <c r="J48" s="673" t="str">
        <f>IF(AND(J$14&gt;=Surveys!$E20,J$14&lt;=Surveys!$F20),"X",IF(AND(J$14&gt;=Surveys!$G20,J$14&lt;=Surveys!$H20),"X",IF(AND(J$14&gt;=Surveys!$I20,J$14&lt;=Surveys!$J20),"X",IF(AND(J$14&gt;=Surveys!$K20,J$14&lt;=Surveys!$L20),"X",IF(AND(J$14&gt;=Surveys!$M20,J$14&lt;=Surveys!$N20),"X","")))))</f>
        <v/>
      </c>
      <c r="K48" s="673" t="str">
        <f>IF(AND(K$14&gt;=Surveys!$E20,K$14&lt;=Surveys!$F20),"X",IF(AND(K$14&gt;=Surveys!$G20,K$14&lt;=Surveys!$H20),"X",IF(AND(K$14&gt;=Surveys!$I20,K$14&lt;=Surveys!$J20),"X",IF(AND(K$14&gt;=Surveys!$K20,K$14&lt;=Surveys!$L20),"X",IF(AND(K$14&gt;=Surveys!$M20,K$14&lt;=Surveys!$N20),"X","")))))</f>
        <v/>
      </c>
      <c r="L48" s="673" t="str">
        <f>IF(AND(L$14&gt;=Surveys!$E20,L$14&lt;=Surveys!$F20),"X",IF(AND(L$14&gt;=Surveys!$G20,L$14&lt;=Surveys!$H20),"X",IF(AND(L$14&gt;=Surveys!$I20,L$14&lt;=Surveys!$J20),"X",IF(AND(L$14&gt;=Surveys!$K20,L$14&lt;=Surveys!$L20),"X",IF(AND(L$14&gt;=Surveys!$M20,L$14&lt;=Surveys!$N20),"X","")))))</f>
        <v/>
      </c>
      <c r="M48" s="673" t="str">
        <f>IF(AND(M$14&gt;=Surveys!$E20,M$14&lt;=Surveys!$F20),"X",IF(AND(M$14&gt;=Surveys!$G20,M$14&lt;=Surveys!$H20),"X",IF(AND(M$14&gt;=Surveys!$I20,M$14&lt;=Surveys!$J20),"X",IF(AND(M$14&gt;=Surveys!$K20,M$14&lt;=Surveys!$L20),"X",IF(AND(M$14&gt;=Surveys!$M20,M$14&lt;=Surveys!$N20),"X","")))))</f>
        <v/>
      </c>
      <c r="N48" s="673" t="str">
        <f>IF(AND(N$14&gt;=Surveys!$E20,N$14&lt;=Surveys!$F20),"X",IF(AND(N$14&gt;=Surveys!$G20,N$14&lt;=Surveys!$H20),"X",IF(AND(N$14&gt;=Surveys!$I20,N$14&lt;=Surveys!$J20),"X",IF(AND(N$14&gt;=Surveys!$K20,N$14&lt;=Surveys!$L20),"X",IF(AND(N$14&gt;=Surveys!$M20,N$14&lt;=Surveys!$N20),"X","")))))</f>
        <v/>
      </c>
      <c r="O48" s="673" t="str">
        <f>IF(AND(O$14&gt;=Surveys!$E20,O$14&lt;=Surveys!$F20),"X",IF(AND(O$14&gt;=Surveys!$G20,O$14&lt;=Surveys!$H20),"X",IF(AND(O$14&gt;=Surveys!$I20,O$14&lt;=Surveys!$J20),"X",IF(AND(O$14&gt;=Surveys!$K20,O$14&lt;=Surveys!$L20),"X",IF(AND(O$14&gt;=Surveys!$M20,O$14&lt;=Surveys!$N20),"X","")))))</f>
        <v/>
      </c>
      <c r="P48" s="673" t="str">
        <f>IF(AND(P$14&gt;=Surveys!$E20,P$14&lt;=Surveys!$F20),"X",IF(AND(P$14&gt;=Surveys!$G20,P$14&lt;=Surveys!$H20),"X",IF(AND(P$14&gt;=Surveys!$I20,P$14&lt;=Surveys!$J20),"X",IF(AND(P$14&gt;=Surveys!$K20,P$14&lt;=Surveys!$L20),"X",IF(AND(P$14&gt;=Surveys!$M20,P$14&lt;=Surveys!$N20),"X","")))))</f>
        <v/>
      </c>
      <c r="Q48" s="673" t="str">
        <f>IF(AND(Q$14&gt;=Surveys!$E20,Q$14&lt;=Surveys!$F20),"X",IF(AND(Q$14&gt;=Surveys!$G20,Q$14&lt;=Surveys!$H20),"X",IF(AND(Q$14&gt;=Surveys!$I20,Q$14&lt;=Surveys!$J20),"X",IF(AND(Q$14&gt;=Surveys!$K20,Q$14&lt;=Surveys!$L20),"X",IF(AND(Q$14&gt;=Surveys!$M20,Q$14&lt;=Surveys!$N20),"X","")))))</f>
        <v/>
      </c>
      <c r="R48" s="673" t="str">
        <f>IF(AND(R$14&gt;=Surveys!$E20,R$14&lt;=Surveys!$F20),"X",IF(AND(R$14&gt;=Surveys!$G20,R$14&lt;=Surveys!$H20),"X",IF(AND(R$14&gt;=Surveys!$I20,R$14&lt;=Surveys!$J20),"X",IF(AND(R$14&gt;=Surveys!$K20,R$14&lt;=Surveys!$L20),"X",IF(AND(R$14&gt;=Surveys!$M20,R$14&lt;=Surveys!$N20),"X","")))))</f>
        <v/>
      </c>
      <c r="S48" s="673" t="str">
        <f>IF(AND(S$14&gt;=Surveys!$E20,S$14&lt;=Surveys!$F20),"X",IF(AND(S$14&gt;=Surveys!$G20,S$14&lt;=Surveys!$H20),"X",IF(AND(S$14&gt;=Surveys!$I20,S$14&lt;=Surveys!$J20),"X",IF(AND(S$14&gt;=Surveys!$K20,S$14&lt;=Surveys!$L20),"X",IF(AND(S$14&gt;=Surveys!$M20,S$14&lt;=Surveys!$N20),"X","")))))</f>
        <v/>
      </c>
      <c r="T48" s="673" t="str">
        <f>IF(AND(T$14&gt;=Surveys!$E20,T$14&lt;=Surveys!$F20),"X",IF(AND(T$14&gt;=Surveys!$G20,T$14&lt;=Surveys!$H20),"X",IF(AND(T$14&gt;=Surveys!$I20,T$14&lt;=Surveys!$J20),"X",IF(AND(T$14&gt;=Surveys!$K20,T$14&lt;=Surveys!$L20),"X",IF(AND(T$14&gt;=Surveys!$M20,T$14&lt;=Surveys!$N20),"X","")))))</f>
        <v/>
      </c>
      <c r="U48" s="673" t="str">
        <f>IF(AND(U$14&gt;=Surveys!$E20,U$14&lt;=Surveys!$F20),"X",IF(AND(U$14&gt;=Surveys!$G20,U$14&lt;=Surveys!$H20),"X",IF(AND(U$14&gt;=Surveys!$I20,U$14&lt;=Surveys!$J20),"X",IF(AND(U$14&gt;=Surveys!$K20,U$14&lt;=Surveys!$L20),"X",IF(AND(U$14&gt;=Surveys!$M20,U$14&lt;=Surveys!$N20),"X","")))))</f>
        <v/>
      </c>
      <c r="V48" s="673" t="str">
        <f>IF(AND(V$14&gt;=Surveys!$E20,V$14&lt;=Surveys!$F20),"X",IF(AND(V$14&gt;=Surveys!$G20,V$14&lt;=Surveys!$H20),"X",IF(AND(V$14&gt;=Surveys!$I20,V$14&lt;=Surveys!$J20),"X",IF(AND(V$14&gt;=Surveys!$K20,V$14&lt;=Surveys!$L20),"X",IF(AND(V$14&gt;=Surveys!$M20,V$14&lt;=Surveys!$N20),"X","")))))</f>
        <v/>
      </c>
      <c r="W48" s="673" t="str">
        <f>IF(AND(W$14&gt;=Surveys!$E20,W$14&lt;=Surveys!$F20),"X",IF(AND(W$14&gt;=Surveys!$G20,W$14&lt;=Surveys!$H20),"X",IF(AND(W$14&gt;=Surveys!$I20,W$14&lt;=Surveys!$J20),"X",IF(AND(W$14&gt;=Surveys!$K20,W$14&lt;=Surveys!$L20),"X",IF(AND(W$14&gt;=Surveys!$M20,W$14&lt;=Surveys!$N20),"X","")))))</f>
        <v/>
      </c>
      <c r="X48" s="673" t="str">
        <f>IF(AND(X$14&gt;=Surveys!$E20,X$14&lt;=Surveys!$F20),"X",IF(AND(X$14&gt;=Surveys!$G20,X$14&lt;=Surveys!$H20),"X",IF(AND(X$14&gt;=Surveys!$I20,X$14&lt;=Surveys!$J20),"X",IF(AND(X$14&gt;=Surveys!$K20,X$14&lt;=Surveys!$L20),"X",IF(AND(X$14&gt;=Surveys!$M20,X$14&lt;=Surveys!$N20),"X","")))))</f>
        <v/>
      </c>
      <c r="Y48" s="673" t="str">
        <f>IF(AND(Y$14&gt;=Surveys!$E20,Y$14&lt;=Surveys!$F20),"X",IF(AND(Y$14&gt;=Surveys!$G20,Y$14&lt;=Surveys!$H20),"X",IF(AND(Y$14&gt;=Surveys!$I20,Y$14&lt;=Surveys!$J20),"X",IF(AND(Y$14&gt;=Surveys!$K20,Y$14&lt;=Surveys!$L20),"X",IF(AND(Y$14&gt;=Surveys!$M20,Y$14&lt;=Surveys!$N20),"X","")))))</f>
        <v/>
      </c>
      <c r="Z48" s="673" t="str">
        <f>IF(AND(Z$14&gt;=Surveys!$E20,Z$14&lt;=Surveys!$F20),"X",IF(AND(Z$14&gt;=Surveys!$G20,Z$14&lt;=Surveys!$H20),"X",IF(AND(Z$14&gt;=Surveys!$I20,Z$14&lt;=Surveys!$J20),"X",IF(AND(Z$14&gt;=Surveys!$K20,Z$14&lt;=Surveys!$L20),"X",IF(AND(Z$14&gt;=Surveys!$M20,Z$14&lt;=Surveys!$N20),"X","")))))</f>
        <v/>
      </c>
      <c r="AA48" s="673" t="str">
        <f>IF(AND(AA$14&gt;=Surveys!$E20,AA$14&lt;=Surveys!$F20),"X",IF(AND(AA$14&gt;=Surveys!$G20,AA$14&lt;=Surveys!$H20),"X",IF(AND(AA$14&gt;=Surveys!$I20,AA$14&lt;=Surveys!$J20),"X",IF(AND(AA$14&gt;=Surveys!$K20,AA$14&lt;=Surveys!$L20),"X",IF(AND(AA$14&gt;=Surveys!$M20,AA$14&lt;=Surveys!$N20),"X","")))))</f>
        <v/>
      </c>
      <c r="AB48" s="673" t="str">
        <f>IF(AND(AB$14&gt;=Surveys!$E20,AB$14&lt;=Surveys!$F20),"X",IF(AND(AB$14&gt;=Surveys!$G20,AB$14&lt;=Surveys!$H20),"X",IF(AND(AB$14&gt;=Surveys!$I20,AB$14&lt;=Surveys!$J20),"X",IF(AND(AB$14&gt;=Surveys!$K20,AB$14&lt;=Surveys!$L20),"X",IF(AND(AB$14&gt;=Surveys!$M20,AB$14&lt;=Surveys!$N20),"X","")))))</f>
        <v/>
      </c>
      <c r="AC48" s="673" t="str">
        <f>IF(AND(AD$42&gt;=Surveys!$E20,AC$42&lt;=Surveys!$F20),"X",IF(AND(AD$42&gt;=Surveys!$G20,AC$42&lt;=Surveys!$H20),"X",IF(AND(AD$42&gt;=Surveys!$I20,AC$42&lt;=Surveys!$J20),"X",IF(AND(AD$42&gt;=Surveys!$K20,AC$42&lt;=Surveys!$L20),"X",IF(AND(AD$42&gt;=Surveys!$M20,AC$42&lt;=Surveys!$N20),"X","")))))</f>
        <v/>
      </c>
      <c r="AD48" s="673" t="str">
        <f>IF(AND(AE$42&gt;=Surveys!$E20,AD$42&lt;=Surveys!$F20),"X",IF(AND(AE$42&gt;=Surveys!$G20,AD$42&lt;=Surveys!$H20),"X",IF(AND(AE$42&gt;=Surveys!$I20,AD$42&lt;=Surveys!$J20),"X",IF(AND(AE$42&gt;=Surveys!$K20,AD$42&lt;=Surveys!$L20),"X",IF(AND(AE$42&gt;=Surveys!$M20,AD$42&lt;=Surveys!$N20),"X","")))))</f>
        <v/>
      </c>
      <c r="AE48" s="673" t="str">
        <f>IF(AND(AF$42&gt;=Surveys!$E20,AE$42&lt;=Surveys!$F20),"X",IF(AND(AF$42&gt;=Surveys!$G20,AE$42&lt;=Surveys!$H20),"X",IF(AND(AF$42&gt;=Surveys!$I20,AE$42&lt;=Surveys!$J20),"X",IF(AND(AF$42&gt;=Surveys!$K20,AE$42&lt;=Surveys!$L20),"X",IF(AND(AF$42&gt;=Surveys!$M20,AE$42&lt;=Surveys!$N20),"X","")))))</f>
        <v/>
      </c>
      <c r="AF48" s="673" t="str">
        <f>IF(AND(AG$42&gt;=Surveys!$E20,AF$42&lt;=Surveys!$F20),"X",IF(AND(AG$42&gt;=Surveys!$G20,AF$42&lt;=Surveys!$H20),"X",IF(AND(AG$42&gt;=Surveys!$I20,AF$42&lt;=Surveys!$J20),"X",IF(AND(AG$42&gt;=Surveys!$K20,AF$42&lt;=Surveys!$L20),"X",IF(AND(AG$42&gt;=Surveys!$M20,AF$42&lt;=Surveys!$N20),"X","")))))</f>
        <v/>
      </c>
      <c r="AG48" s="673" t="str">
        <f>IF(AND(AH$42&gt;=Surveys!$E20,AG$42&lt;=Surveys!$F20),"X",IF(AND(AH$42&gt;=Surveys!$G20,AG$42&lt;=Surveys!$H20),"X",IF(AND(AH$42&gt;=Surveys!$I20,AG$42&lt;=Surveys!$J20),"X",IF(AND(AH$42&gt;=Surveys!$K20,AG$42&lt;=Surveys!$L20),"X",IF(AND(AH$42&gt;=Surveys!$M20,AG$42&lt;=Surveys!$N20),"X","")))))</f>
        <v/>
      </c>
      <c r="AH48" s="662"/>
      <c r="AI48" s="662"/>
      <c r="AJ48" s="662"/>
      <c r="AK48" s="662"/>
      <c r="AL48" s="662"/>
      <c r="AM48" s="662"/>
    </row>
    <row r="49" spans="1:39">
      <c r="A49" s="1048"/>
      <c r="B49" s="670">
        <f>Surveys!A21</f>
        <v>0</v>
      </c>
      <c r="C49" s="670">
        <f>Surveys!B21</f>
        <v>0</v>
      </c>
      <c r="D49" s="670">
        <f>Surveys!D21</f>
        <v>0</v>
      </c>
      <c r="E49" s="673" t="str">
        <f>IF(AND(E$14&gt;=Surveys!$E21,E$14&lt;=Surveys!$F21),"X",IF(AND(E$14&gt;=Surveys!$G21,E$14&lt;=Surveys!$H21),"X",IF(AND(E$14&gt;=Surveys!$I21,E$14&lt;=Surveys!$J21),"X",IF(AND(E$14&gt;=Surveys!$K21,E$14&lt;=Surveys!$L21),"X",IF(AND(E$14&gt;=Surveys!$M21,E$14&lt;=Surveys!$N21),"X","")))))</f>
        <v/>
      </c>
      <c r="F49" s="673" t="str">
        <f>IF(AND(F$14&gt;=Surveys!$E21,F$14&lt;=Surveys!$F21),"X",IF(AND(F$14&gt;=Surveys!$G21,F$14&lt;=Surveys!$H21),"X",IF(AND(F$14&gt;=Surveys!$I21,F$14&lt;=Surveys!$J21),"X",IF(AND(F$14&gt;=Surveys!$K21,F$14&lt;=Surveys!$L21),"X",IF(AND(F$14&gt;=Surveys!$M21,F$14&lt;=Surveys!$N21),"X","")))))</f>
        <v/>
      </c>
      <c r="G49" s="673" t="str">
        <f>IF(AND(G$14&gt;=Surveys!$E21,G$14&lt;=Surveys!$F21),"X",IF(AND(G$14&gt;=Surveys!$G21,G$14&lt;=Surveys!$H21),"X",IF(AND(G$14&gt;=Surveys!$I21,G$14&lt;=Surveys!$J21),"X",IF(AND(G$14&gt;=Surveys!$K21,G$14&lt;=Surveys!$L21),"X",IF(AND(G$14&gt;=Surveys!$M21,G$14&lt;=Surveys!$N21),"X","")))))</f>
        <v/>
      </c>
      <c r="H49" s="673" t="str">
        <f>IF(AND(H$14&gt;=Surveys!$E21,H$14&lt;=Surveys!$F21),"X",IF(AND(H$14&gt;=Surveys!$G21,H$14&lt;=Surveys!$H21),"X",IF(AND(H$14&gt;=Surveys!$I21,H$14&lt;=Surveys!$J21),"X",IF(AND(H$14&gt;=Surveys!$K21,H$14&lt;=Surveys!$L21),"X",IF(AND(H$14&gt;=Surveys!$M21,H$14&lt;=Surveys!$N21),"X","")))))</f>
        <v/>
      </c>
      <c r="I49" s="673" t="str">
        <f>IF(AND(I$14&gt;=Surveys!$E21,I$14&lt;=Surveys!$F21),"X",IF(AND(I$14&gt;=Surveys!$G21,I$14&lt;=Surveys!$H21),"X",IF(AND(I$14&gt;=Surveys!$I21,I$14&lt;=Surveys!$J21),"X",IF(AND(I$14&gt;=Surveys!$K21,I$14&lt;=Surveys!$L21),"X",IF(AND(I$14&gt;=Surveys!$M21,I$14&lt;=Surveys!$N21),"X","")))))</f>
        <v/>
      </c>
      <c r="J49" s="673" t="str">
        <f>IF(AND(J$14&gt;=Surveys!$E21,J$14&lt;=Surveys!$F21),"X",IF(AND(J$14&gt;=Surveys!$G21,J$14&lt;=Surveys!$H21),"X",IF(AND(J$14&gt;=Surveys!$I21,J$14&lt;=Surveys!$J21),"X",IF(AND(J$14&gt;=Surveys!$K21,J$14&lt;=Surveys!$L21),"X",IF(AND(J$14&gt;=Surveys!$M21,J$14&lt;=Surveys!$N21),"X","")))))</f>
        <v/>
      </c>
      <c r="K49" s="673" t="str">
        <f>IF(AND(K$14&gt;=Surveys!$E21,K$14&lt;=Surveys!$F21),"X",IF(AND(K$14&gt;=Surveys!$G21,K$14&lt;=Surveys!$H21),"X",IF(AND(K$14&gt;=Surveys!$I21,K$14&lt;=Surveys!$J21),"X",IF(AND(K$14&gt;=Surveys!$K21,K$14&lt;=Surveys!$L21),"X",IF(AND(K$14&gt;=Surveys!$M21,K$14&lt;=Surveys!$N21),"X","")))))</f>
        <v/>
      </c>
      <c r="L49" s="673" t="str">
        <f>IF(AND(L$14&gt;=Surveys!$E21,L$14&lt;=Surveys!$F21),"X",IF(AND(L$14&gt;=Surveys!$G21,L$14&lt;=Surveys!$H21),"X",IF(AND(L$14&gt;=Surveys!$I21,L$14&lt;=Surveys!$J21),"X",IF(AND(L$14&gt;=Surveys!$K21,L$14&lt;=Surveys!$L21),"X",IF(AND(L$14&gt;=Surveys!$M21,L$14&lt;=Surveys!$N21),"X","")))))</f>
        <v/>
      </c>
      <c r="M49" s="673" t="str">
        <f>IF(AND(M$14&gt;=Surveys!$E21,M$14&lt;=Surveys!$F21),"X",IF(AND(M$14&gt;=Surveys!$G21,M$14&lt;=Surveys!$H21),"X",IF(AND(M$14&gt;=Surveys!$I21,M$14&lt;=Surveys!$J21),"X",IF(AND(M$14&gt;=Surveys!$K21,M$14&lt;=Surveys!$L21),"X",IF(AND(M$14&gt;=Surveys!$M21,M$14&lt;=Surveys!$N21),"X","")))))</f>
        <v/>
      </c>
      <c r="N49" s="673" t="str">
        <f>IF(AND(N$14&gt;=Surveys!$E21,N$14&lt;=Surveys!$F21),"X",IF(AND(N$14&gt;=Surveys!$G21,N$14&lt;=Surveys!$H21),"X",IF(AND(N$14&gt;=Surveys!$I21,N$14&lt;=Surveys!$J21),"X",IF(AND(N$14&gt;=Surveys!$K21,N$14&lt;=Surveys!$L21),"X",IF(AND(N$14&gt;=Surveys!$M21,N$14&lt;=Surveys!$N21),"X","")))))</f>
        <v/>
      </c>
      <c r="O49" s="673" t="str">
        <f>IF(AND(O$14&gt;=Surveys!$E21,O$14&lt;=Surveys!$F21),"X",IF(AND(O$14&gt;=Surveys!$G21,O$14&lt;=Surveys!$H21),"X",IF(AND(O$14&gt;=Surveys!$I21,O$14&lt;=Surveys!$J21),"X",IF(AND(O$14&gt;=Surveys!$K21,O$14&lt;=Surveys!$L21),"X",IF(AND(O$14&gt;=Surveys!$M21,O$14&lt;=Surveys!$N21),"X","")))))</f>
        <v/>
      </c>
      <c r="P49" s="673" t="str">
        <f>IF(AND(P$14&gt;=Surveys!$E21,P$14&lt;=Surveys!$F21),"X",IF(AND(P$14&gt;=Surveys!$G21,P$14&lt;=Surveys!$H21),"X",IF(AND(P$14&gt;=Surveys!$I21,P$14&lt;=Surveys!$J21),"X",IF(AND(P$14&gt;=Surveys!$K21,P$14&lt;=Surveys!$L21),"X",IF(AND(P$14&gt;=Surveys!$M21,P$14&lt;=Surveys!$N21),"X","")))))</f>
        <v/>
      </c>
      <c r="Q49" s="673" t="str">
        <f>IF(AND(Q$14&gt;=Surveys!$E21,Q$14&lt;=Surveys!$F21),"X",IF(AND(Q$14&gt;=Surveys!$G21,Q$14&lt;=Surveys!$H21),"X",IF(AND(Q$14&gt;=Surveys!$I21,Q$14&lt;=Surveys!$J21),"X",IF(AND(Q$14&gt;=Surveys!$K21,Q$14&lt;=Surveys!$L21),"X",IF(AND(Q$14&gt;=Surveys!$M21,Q$14&lt;=Surveys!$N21),"X","")))))</f>
        <v/>
      </c>
      <c r="R49" s="673" t="str">
        <f>IF(AND(R$14&gt;=Surveys!$E21,R$14&lt;=Surveys!$F21),"X",IF(AND(R$14&gt;=Surveys!$G21,R$14&lt;=Surveys!$H21),"X",IF(AND(R$14&gt;=Surveys!$I21,R$14&lt;=Surveys!$J21),"X",IF(AND(R$14&gt;=Surveys!$K21,R$14&lt;=Surveys!$L21),"X",IF(AND(R$14&gt;=Surveys!$M21,R$14&lt;=Surveys!$N21),"X","")))))</f>
        <v/>
      </c>
      <c r="S49" s="673" t="str">
        <f>IF(AND(S$14&gt;=Surveys!$E21,S$14&lt;=Surveys!$F21),"X",IF(AND(S$14&gt;=Surveys!$G21,S$14&lt;=Surveys!$H21),"X",IF(AND(S$14&gt;=Surveys!$I21,S$14&lt;=Surveys!$J21),"X",IF(AND(S$14&gt;=Surveys!$K21,S$14&lt;=Surveys!$L21),"X",IF(AND(S$14&gt;=Surveys!$M21,S$14&lt;=Surveys!$N21),"X","")))))</f>
        <v/>
      </c>
      <c r="T49" s="673" t="str">
        <f>IF(AND(T$14&gt;=Surveys!$E21,T$14&lt;=Surveys!$F21),"X",IF(AND(T$14&gt;=Surveys!$G21,T$14&lt;=Surveys!$H21),"X",IF(AND(T$14&gt;=Surveys!$I21,T$14&lt;=Surveys!$J21),"X",IF(AND(T$14&gt;=Surveys!$K21,T$14&lt;=Surveys!$L21),"X",IF(AND(T$14&gt;=Surveys!$M21,T$14&lt;=Surveys!$N21),"X","")))))</f>
        <v/>
      </c>
      <c r="U49" s="673" t="str">
        <f>IF(AND(U$14&gt;=Surveys!$E21,U$14&lt;=Surveys!$F21),"X",IF(AND(U$14&gt;=Surveys!$G21,U$14&lt;=Surveys!$H21),"X",IF(AND(U$14&gt;=Surveys!$I21,U$14&lt;=Surveys!$J21),"X",IF(AND(U$14&gt;=Surveys!$K21,U$14&lt;=Surveys!$L21),"X",IF(AND(U$14&gt;=Surveys!$M21,U$14&lt;=Surveys!$N21),"X","")))))</f>
        <v/>
      </c>
      <c r="V49" s="673" t="str">
        <f>IF(AND(V$14&gt;=Surveys!$E21,V$14&lt;=Surveys!$F21),"X",IF(AND(V$14&gt;=Surveys!$G21,V$14&lt;=Surveys!$H21),"X",IF(AND(V$14&gt;=Surveys!$I21,V$14&lt;=Surveys!$J21),"X",IF(AND(V$14&gt;=Surveys!$K21,V$14&lt;=Surveys!$L21),"X",IF(AND(V$14&gt;=Surveys!$M21,V$14&lt;=Surveys!$N21),"X","")))))</f>
        <v/>
      </c>
      <c r="W49" s="673" t="str">
        <f>IF(AND(W$14&gt;=Surveys!$E21,W$14&lt;=Surveys!$F21),"X",IF(AND(W$14&gt;=Surveys!$G21,W$14&lt;=Surveys!$H21),"X",IF(AND(W$14&gt;=Surveys!$I21,W$14&lt;=Surveys!$J21),"X",IF(AND(W$14&gt;=Surveys!$K21,W$14&lt;=Surveys!$L21),"X",IF(AND(W$14&gt;=Surveys!$M21,W$14&lt;=Surveys!$N21),"X","")))))</f>
        <v/>
      </c>
      <c r="X49" s="673" t="str">
        <f>IF(AND(X$14&gt;=Surveys!$E21,X$14&lt;=Surveys!$F21),"X",IF(AND(X$14&gt;=Surveys!$G21,X$14&lt;=Surveys!$H21),"X",IF(AND(X$14&gt;=Surveys!$I21,X$14&lt;=Surveys!$J21),"X",IF(AND(X$14&gt;=Surveys!$K21,X$14&lt;=Surveys!$L21),"X",IF(AND(X$14&gt;=Surveys!$M21,X$14&lt;=Surveys!$N21),"X","")))))</f>
        <v/>
      </c>
      <c r="Y49" s="673" t="str">
        <f>IF(AND(Y$14&gt;=Surveys!$E21,Y$14&lt;=Surveys!$F21),"X",IF(AND(Y$14&gt;=Surveys!$G21,Y$14&lt;=Surveys!$H21),"X",IF(AND(Y$14&gt;=Surveys!$I21,Y$14&lt;=Surveys!$J21),"X",IF(AND(Y$14&gt;=Surveys!$K21,Y$14&lt;=Surveys!$L21),"X",IF(AND(Y$14&gt;=Surveys!$M21,Y$14&lt;=Surveys!$N21),"X","")))))</f>
        <v/>
      </c>
      <c r="Z49" s="673" t="str">
        <f>IF(AND(Z$14&gt;=Surveys!$E21,Z$14&lt;=Surveys!$F21),"X",IF(AND(Z$14&gt;=Surveys!$G21,Z$14&lt;=Surveys!$H21),"X",IF(AND(Z$14&gt;=Surveys!$I21,Z$14&lt;=Surveys!$J21),"X",IF(AND(Z$14&gt;=Surveys!$K21,Z$14&lt;=Surveys!$L21),"X",IF(AND(Z$14&gt;=Surveys!$M21,Z$14&lt;=Surveys!$N21),"X","")))))</f>
        <v/>
      </c>
      <c r="AA49" s="673" t="str">
        <f>IF(AND(AA$14&gt;=Surveys!$E21,AA$14&lt;=Surveys!$F21),"X",IF(AND(AA$14&gt;=Surveys!$G21,AA$14&lt;=Surveys!$H21),"X",IF(AND(AA$14&gt;=Surveys!$I21,AA$14&lt;=Surveys!$J21),"X",IF(AND(AA$14&gt;=Surveys!$K21,AA$14&lt;=Surveys!$L21),"X",IF(AND(AA$14&gt;=Surveys!$M21,AA$14&lt;=Surveys!$N21),"X","")))))</f>
        <v/>
      </c>
      <c r="AB49" s="673" t="str">
        <f>IF(AND(AB$14&gt;=Surveys!$E21,AB$14&lt;=Surveys!$F21),"X",IF(AND(AB$14&gt;=Surveys!$G21,AB$14&lt;=Surveys!$H21),"X",IF(AND(AB$14&gt;=Surveys!$I21,AB$14&lt;=Surveys!$J21),"X",IF(AND(AB$14&gt;=Surveys!$K21,AB$14&lt;=Surveys!$L21),"X",IF(AND(AB$14&gt;=Surveys!$M21,AB$14&lt;=Surveys!$N21),"X","")))))</f>
        <v/>
      </c>
      <c r="AC49" s="673" t="str">
        <f>IF(AND(AD$42&gt;=Surveys!$E21,AC$42&lt;=Surveys!$F21),"X",IF(AND(AD$42&gt;=Surveys!$G21,AC$42&lt;=Surveys!$H21),"X",IF(AND(AD$42&gt;=Surveys!$I21,AC$42&lt;=Surveys!$J21),"X",IF(AND(AD$42&gt;=Surveys!$K21,AC$42&lt;=Surveys!$L21),"X",IF(AND(AD$42&gt;=Surveys!$M21,AC$42&lt;=Surveys!$N21),"X","")))))</f>
        <v/>
      </c>
      <c r="AD49" s="673" t="str">
        <f>IF(AND(AE$42&gt;=Surveys!$E21,AD$42&lt;=Surveys!$F21),"X",IF(AND(AE$42&gt;=Surveys!$G21,AD$42&lt;=Surveys!$H21),"X",IF(AND(AE$42&gt;=Surveys!$I21,AD$42&lt;=Surveys!$J21),"X",IF(AND(AE$42&gt;=Surveys!$K21,AD$42&lt;=Surveys!$L21),"X",IF(AND(AE$42&gt;=Surveys!$M21,AD$42&lt;=Surveys!$N21),"X","")))))</f>
        <v/>
      </c>
      <c r="AE49" s="673" t="str">
        <f>IF(AND(AF$42&gt;=Surveys!$E21,AE$42&lt;=Surveys!$F21),"X",IF(AND(AF$42&gt;=Surveys!$G21,AE$42&lt;=Surveys!$H21),"X",IF(AND(AF$42&gt;=Surveys!$I21,AE$42&lt;=Surveys!$J21),"X",IF(AND(AF$42&gt;=Surveys!$K21,AE$42&lt;=Surveys!$L21),"X",IF(AND(AF$42&gt;=Surveys!$M21,AE$42&lt;=Surveys!$N21),"X","")))))</f>
        <v/>
      </c>
      <c r="AF49" s="673" t="str">
        <f>IF(AND(AG$42&gt;=Surveys!$E21,AF$42&lt;=Surveys!$F21),"X",IF(AND(AG$42&gt;=Surveys!$G21,AF$42&lt;=Surveys!$H21),"X",IF(AND(AG$42&gt;=Surveys!$I21,AF$42&lt;=Surveys!$J21),"X",IF(AND(AG$42&gt;=Surveys!$K21,AF$42&lt;=Surveys!$L21),"X",IF(AND(AG$42&gt;=Surveys!$M21,AF$42&lt;=Surveys!$N21),"X","")))))</f>
        <v/>
      </c>
      <c r="AG49" s="673" t="str">
        <f>IF(AND(AH$42&gt;=Surveys!$E21,AG$42&lt;=Surveys!$F21),"X",IF(AND(AH$42&gt;=Surveys!$G21,AG$42&lt;=Surveys!$H21),"X",IF(AND(AH$42&gt;=Surveys!$I21,AG$42&lt;=Surveys!$J21),"X",IF(AND(AH$42&gt;=Surveys!$K21,AG$42&lt;=Surveys!$L21),"X",IF(AND(AH$42&gt;=Surveys!$M21,AG$42&lt;=Surveys!$N21),"X","")))))</f>
        <v/>
      </c>
      <c r="AH49" s="662"/>
      <c r="AI49" s="662"/>
      <c r="AJ49" s="662"/>
      <c r="AK49" s="662"/>
      <c r="AL49" s="662"/>
      <c r="AM49" s="662"/>
    </row>
    <row r="50" spans="1:39">
      <c r="A50" s="1048"/>
      <c r="B50" s="670">
        <f>Surveys!A22</f>
        <v>0</v>
      </c>
      <c r="C50" s="670">
        <f>Surveys!B22</f>
        <v>0</v>
      </c>
      <c r="D50" s="670">
        <f>Surveys!D22</f>
        <v>0</v>
      </c>
      <c r="E50" s="673" t="str">
        <f>IF(AND(E$14&gt;=Surveys!$E22,E$14&lt;=Surveys!$F22),"X",IF(AND(E$14&gt;=Surveys!$G22,E$14&lt;=Surveys!$H22),"X",IF(AND(E$14&gt;=Surveys!$I22,E$14&lt;=Surveys!$J22),"X",IF(AND(E$14&gt;=Surveys!$K22,E$14&lt;=Surveys!$L22),"X",IF(AND(E$14&gt;=Surveys!$M22,E$14&lt;=Surveys!$N22),"X","")))))</f>
        <v/>
      </c>
      <c r="F50" s="673" t="str">
        <f>IF(AND(F$14&gt;=Surveys!$E22,F$14&lt;=Surveys!$F22),"X",IF(AND(F$14&gt;=Surveys!$G22,F$14&lt;=Surveys!$H22),"X",IF(AND(F$14&gt;=Surveys!$I22,F$14&lt;=Surveys!$J22),"X",IF(AND(F$14&gt;=Surveys!$K22,F$14&lt;=Surveys!$L22),"X",IF(AND(F$14&gt;=Surveys!$M22,F$14&lt;=Surveys!$N22),"X","")))))</f>
        <v/>
      </c>
      <c r="G50" s="673" t="str">
        <f>IF(AND(G$14&gt;=Surveys!$E22,G$14&lt;=Surveys!$F22),"X",IF(AND(G$14&gt;=Surveys!$G22,G$14&lt;=Surveys!$H22),"X",IF(AND(G$14&gt;=Surveys!$I22,G$14&lt;=Surveys!$J22),"X",IF(AND(G$14&gt;=Surveys!$K22,G$14&lt;=Surveys!$L22),"X",IF(AND(G$14&gt;=Surveys!$M22,G$14&lt;=Surveys!$N22),"X","")))))</f>
        <v/>
      </c>
      <c r="H50" s="673" t="str">
        <f>IF(AND(H$14&gt;=Surveys!$E22,H$14&lt;=Surveys!$F22),"X",IF(AND(H$14&gt;=Surveys!$G22,H$14&lt;=Surveys!$H22),"X",IF(AND(H$14&gt;=Surveys!$I22,H$14&lt;=Surveys!$J22),"X",IF(AND(H$14&gt;=Surveys!$K22,H$14&lt;=Surveys!$L22),"X",IF(AND(H$14&gt;=Surveys!$M22,H$14&lt;=Surveys!$N22),"X","")))))</f>
        <v/>
      </c>
      <c r="I50" s="673" t="str">
        <f>IF(AND(I$14&gt;=Surveys!$E22,I$14&lt;=Surveys!$F22),"X",IF(AND(I$14&gt;=Surveys!$G22,I$14&lt;=Surveys!$H22),"X",IF(AND(I$14&gt;=Surveys!$I22,I$14&lt;=Surveys!$J22),"X",IF(AND(I$14&gt;=Surveys!$K22,I$14&lt;=Surveys!$L22),"X",IF(AND(I$14&gt;=Surveys!$M22,I$14&lt;=Surveys!$N22),"X","")))))</f>
        <v/>
      </c>
      <c r="J50" s="673" t="str">
        <f>IF(AND(J$14&gt;=Surveys!$E22,J$14&lt;=Surveys!$F22),"X",IF(AND(J$14&gt;=Surveys!$G22,J$14&lt;=Surveys!$H22),"X",IF(AND(J$14&gt;=Surveys!$I22,J$14&lt;=Surveys!$J22),"X",IF(AND(J$14&gt;=Surveys!$K22,J$14&lt;=Surveys!$L22),"X",IF(AND(J$14&gt;=Surveys!$M22,J$14&lt;=Surveys!$N22),"X","")))))</f>
        <v/>
      </c>
      <c r="K50" s="673" t="str">
        <f>IF(AND(K$14&gt;=Surveys!$E22,K$14&lt;=Surveys!$F22),"X",IF(AND(K$14&gt;=Surveys!$G22,K$14&lt;=Surveys!$H22),"X",IF(AND(K$14&gt;=Surveys!$I22,K$14&lt;=Surveys!$J22),"X",IF(AND(K$14&gt;=Surveys!$K22,K$14&lt;=Surveys!$L22),"X",IF(AND(K$14&gt;=Surveys!$M22,K$14&lt;=Surveys!$N22),"X","")))))</f>
        <v/>
      </c>
      <c r="L50" s="673" t="str">
        <f>IF(AND(L$14&gt;=Surveys!$E22,L$14&lt;=Surveys!$F22),"X",IF(AND(L$14&gt;=Surveys!$G22,L$14&lt;=Surveys!$H22),"X",IF(AND(L$14&gt;=Surveys!$I22,L$14&lt;=Surveys!$J22),"X",IF(AND(L$14&gt;=Surveys!$K22,L$14&lt;=Surveys!$L22),"X",IF(AND(L$14&gt;=Surveys!$M22,L$14&lt;=Surveys!$N22),"X","")))))</f>
        <v/>
      </c>
      <c r="M50" s="673" t="str">
        <f>IF(AND(M$14&gt;=Surveys!$E22,M$14&lt;=Surveys!$F22),"X",IF(AND(M$14&gt;=Surveys!$G22,M$14&lt;=Surveys!$H22),"X",IF(AND(M$14&gt;=Surveys!$I22,M$14&lt;=Surveys!$J22),"X",IF(AND(M$14&gt;=Surveys!$K22,M$14&lt;=Surveys!$L22),"X",IF(AND(M$14&gt;=Surveys!$M22,M$14&lt;=Surveys!$N22),"X","")))))</f>
        <v/>
      </c>
      <c r="N50" s="673" t="str">
        <f>IF(AND(N$14&gt;=Surveys!$E22,N$14&lt;=Surveys!$F22),"X",IF(AND(N$14&gt;=Surveys!$G22,N$14&lt;=Surveys!$H22),"X",IF(AND(N$14&gt;=Surveys!$I22,N$14&lt;=Surveys!$J22),"X",IF(AND(N$14&gt;=Surveys!$K22,N$14&lt;=Surveys!$L22),"X",IF(AND(N$14&gt;=Surveys!$M22,N$14&lt;=Surveys!$N22),"X","")))))</f>
        <v/>
      </c>
      <c r="O50" s="673" t="str">
        <f>IF(AND(O$14&gt;=Surveys!$E22,O$14&lt;=Surveys!$F22),"X",IF(AND(O$14&gt;=Surveys!$G22,O$14&lt;=Surveys!$H22),"X",IF(AND(O$14&gt;=Surveys!$I22,O$14&lt;=Surveys!$J22),"X",IF(AND(O$14&gt;=Surveys!$K22,O$14&lt;=Surveys!$L22),"X",IF(AND(O$14&gt;=Surveys!$M22,O$14&lt;=Surveys!$N22),"X","")))))</f>
        <v/>
      </c>
      <c r="P50" s="673" t="str">
        <f>IF(AND(P$14&gt;=Surveys!$E22,P$14&lt;=Surveys!$F22),"X",IF(AND(P$14&gt;=Surveys!$G22,P$14&lt;=Surveys!$H22),"X",IF(AND(P$14&gt;=Surveys!$I22,P$14&lt;=Surveys!$J22),"X",IF(AND(P$14&gt;=Surveys!$K22,P$14&lt;=Surveys!$L22),"X",IF(AND(P$14&gt;=Surveys!$M22,P$14&lt;=Surveys!$N22),"X","")))))</f>
        <v/>
      </c>
      <c r="Q50" s="673" t="str">
        <f>IF(AND(Q$14&gt;=Surveys!$E22,Q$14&lt;=Surveys!$F22),"X",IF(AND(Q$14&gt;=Surveys!$G22,Q$14&lt;=Surveys!$H22),"X",IF(AND(Q$14&gt;=Surveys!$I22,Q$14&lt;=Surveys!$J22),"X",IF(AND(Q$14&gt;=Surveys!$K22,Q$14&lt;=Surveys!$L22),"X",IF(AND(Q$14&gt;=Surveys!$M22,Q$14&lt;=Surveys!$N22),"X","")))))</f>
        <v/>
      </c>
      <c r="R50" s="673" t="str">
        <f>IF(AND(R$14&gt;=Surveys!$E22,R$14&lt;=Surveys!$F22),"X",IF(AND(R$14&gt;=Surveys!$G22,R$14&lt;=Surveys!$H22),"X",IF(AND(R$14&gt;=Surveys!$I22,R$14&lt;=Surveys!$J22),"X",IF(AND(R$14&gt;=Surveys!$K22,R$14&lt;=Surveys!$L22),"X",IF(AND(R$14&gt;=Surveys!$M22,R$14&lt;=Surveys!$N22),"X","")))))</f>
        <v/>
      </c>
      <c r="S50" s="673" t="str">
        <f>IF(AND(S$14&gt;=Surveys!$E22,S$14&lt;=Surveys!$F22),"X",IF(AND(S$14&gt;=Surveys!$G22,S$14&lt;=Surveys!$H22),"X",IF(AND(S$14&gt;=Surveys!$I22,S$14&lt;=Surveys!$J22),"X",IF(AND(S$14&gt;=Surveys!$K22,S$14&lt;=Surveys!$L22),"X",IF(AND(S$14&gt;=Surveys!$M22,S$14&lt;=Surveys!$N22),"X","")))))</f>
        <v/>
      </c>
      <c r="T50" s="673" t="str">
        <f>IF(AND(T$14&gt;=Surveys!$E22,T$14&lt;=Surveys!$F22),"X",IF(AND(T$14&gt;=Surveys!$G22,T$14&lt;=Surveys!$H22),"X",IF(AND(T$14&gt;=Surveys!$I22,T$14&lt;=Surveys!$J22),"X",IF(AND(T$14&gt;=Surveys!$K22,T$14&lt;=Surveys!$L22),"X",IF(AND(T$14&gt;=Surveys!$M22,T$14&lt;=Surveys!$N22),"X","")))))</f>
        <v/>
      </c>
      <c r="U50" s="673" t="str">
        <f>IF(AND(U$14&gt;=Surveys!$E22,U$14&lt;=Surveys!$F22),"X",IF(AND(U$14&gt;=Surveys!$G22,U$14&lt;=Surveys!$H22),"X",IF(AND(U$14&gt;=Surveys!$I22,U$14&lt;=Surveys!$J22),"X",IF(AND(U$14&gt;=Surveys!$K22,U$14&lt;=Surveys!$L22),"X",IF(AND(U$14&gt;=Surveys!$M22,U$14&lt;=Surveys!$N22),"X","")))))</f>
        <v/>
      </c>
      <c r="V50" s="673" t="str">
        <f>IF(AND(V$14&gt;=Surveys!$E22,V$14&lt;=Surveys!$F22),"X",IF(AND(V$14&gt;=Surveys!$G22,V$14&lt;=Surveys!$H22),"X",IF(AND(V$14&gt;=Surveys!$I22,V$14&lt;=Surveys!$J22),"X",IF(AND(V$14&gt;=Surveys!$K22,V$14&lt;=Surveys!$L22),"X",IF(AND(V$14&gt;=Surveys!$M22,V$14&lt;=Surveys!$N22),"X","")))))</f>
        <v/>
      </c>
      <c r="W50" s="673" t="str">
        <f>IF(AND(W$14&gt;=Surveys!$E22,W$14&lt;=Surveys!$F22),"X",IF(AND(W$14&gt;=Surveys!$G22,W$14&lt;=Surveys!$H22),"X",IF(AND(W$14&gt;=Surveys!$I22,W$14&lt;=Surveys!$J22),"X",IF(AND(W$14&gt;=Surveys!$K22,W$14&lt;=Surveys!$L22),"X",IF(AND(W$14&gt;=Surveys!$M22,W$14&lt;=Surveys!$N22),"X","")))))</f>
        <v/>
      </c>
      <c r="X50" s="673" t="str">
        <f>IF(AND(X$14&gt;=Surveys!$E22,X$14&lt;=Surveys!$F22),"X",IF(AND(X$14&gt;=Surveys!$G22,X$14&lt;=Surveys!$H22),"X",IF(AND(X$14&gt;=Surveys!$I22,X$14&lt;=Surveys!$J22),"X",IF(AND(X$14&gt;=Surveys!$K22,X$14&lt;=Surveys!$L22),"X",IF(AND(X$14&gt;=Surveys!$M22,X$14&lt;=Surveys!$N22),"X","")))))</f>
        <v/>
      </c>
      <c r="Y50" s="673" t="str">
        <f>IF(AND(Y$14&gt;=Surveys!$E22,Y$14&lt;=Surveys!$F22),"X",IF(AND(Y$14&gt;=Surveys!$G22,Y$14&lt;=Surveys!$H22),"X",IF(AND(Y$14&gt;=Surveys!$I22,Y$14&lt;=Surveys!$J22),"X",IF(AND(Y$14&gt;=Surveys!$K22,Y$14&lt;=Surveys!$L22),"X",IF(AND(Y$14&gt;=Surveys!$M22,Y$14&lt;=Surveys!$N22),"X","")))))</f>
        <v/>
      </c>
      <c r="Z50" s="673" t="str">
        <f>IF(AND(Z$14&gt;=Surveys!$E22,Z$14&lt;=Surveys!$F22),"X",IF(AND(Z$14&gt;=Surveys!$G22,Z$14&lt;=Surveys!$H22),"X",IF(AND(Z$14&gt;=Surveys!$I22,Z$14&lt;=Surveys!$J22),"X",IF(AND(Z$14&gt;=Surveys!$K22,Z$14&lt;=Surveys!$L22),"X",IF(AND(Z$14&gt;=Surveys!$M22,Z$14&lt;=Surveys!$N22),"X","")))))</f>
        <v/>
      </c>
      <c r="AA50" s="673" t="str">
        <f>IF(AND(AA$14&gt;=Surveys!$E22,AA$14&lt;=Surveys!$F22),"X",IF(AND(AA$14&gt;=Surveys!$G22,AA$14&lt;=Surveys!$H22),"X",IF(AND(AA$14&gt;=Surveys!$I22,AA$14&lt;=Surveys!$J22),"X",IF(AND(AA$14&gt;=Surveys!$K22,AA$14&lt;=Surveys!$L22),"X",IF(AND(AA$14&gt;=Surveys!$M22,AA$14&lt;=Surveys!$N22),"X","")))))</f>
        <v/>
      </c>
      <c r="AB50" s="673" t="str">
        <f>IF(AND(AB$14&gt;=Surveys!$E22,AB$14&lt;=Surveys!$F22),"X",IF(AND(AB$14&gt;=Surveys!$G22,AB$14&lt;=Surveys!$H22),"X",IF(AND(AB$14&gt;=Surveys!$I22,AB$14&lt;=Surveys!$J22),"X",IF(AND(AB$14&gt;=Surveys!$K22,AB$14&lt;=Surveys!$L22),"X",IF(AND(AB$14&gt;=Surveys!$M22,AB$14&lt;=Surveys!$N22),"X","")))))</f>
        <v/>
      </c>
      <c r="AC50" s="673" t="str">
        <f>IF(AND(AD$42&gt;=Surveys!$E22,AC$42&lt;=Surveys!$F22),"X",IF(AND(AD$42&gt;=Surveys!$G22,AC$42&lt;=Surveys!$H22),"X",IF(AND(AD$42&gt;=Surveys!$I22,AC$42&lt;=Surveys!$J22),"X",IF(AND(AD$42&gt;=Surveys!$K22,AC$42&lt;=Surveys!$L22),"X",IF(AND(AD$42&gt;=Surveys!$M22,AC$42&lt;=Surveys!$N22),"X","")))))</f>
        <v/>
      </c>
      <c r="AD50" s="673" t="str">
        <f>IF(AND(AE$42&gt;=Surveys!$E22,AD$42&lt;=Surveys!$F22),"X",IF(AND(AE$42&gt;=Surveys!$G22,AD$42&lt;=Surveys!$H22),"X",IF(AND(AE$42&gt;=Surveys!$I22,AD$42&lt;=Surveys!$J22),"X",IF(AND(AE$42&gt;=Surveys!$K22,AD$42&lt;=Surveys!$L22),"X",IF(AND(AE$42&gt;=Surveys!$M22,AD$42&lt;=Surveys!$N22),"X","")))))</f>
        <v/>
      </c>
      <c r="AE50" s="673" t="str">
        <f>IF(AND(AF$42&gt;=Surveys!$E22,AE$42&lt;=Surveys!$F22),"X",IF(AND(AF$42&gt;=Surveys!$G22,AE$42&lt;=Surveys!$H22),"X",IF(AND(AF$42&gt;=Surveys!$I22,AE$42&lt;=Surveys!$J22),"X",IF(AND(AF$42&gt;=Surveys!$K22,AE$42&lt;=Surveys!$L22),"X",IF(AND(AF$42&gt;=Surveys!$M22,AE$42&lt;=Surveys!$N22),"X","")))))</f>
        <v/>
      </c>
      <c r="AF50" s="673" t="str">
        <f>IF(AND(AG$42&gt;=Surveys!$E22,AF$42&lt;=Surveys!$F22),"X",IF(AND(AG$42&gt;=Surveys!$G22,AF$42&lt;=Surveys!$H22),"X",IF(AND(AG$42&gt;=Surveys!$I22,AF$42&lt;=Surveys!$J22),"X",IF(AND(AG$42&gt;=Surveys!$K22,AF$42&lt;=Surveys!$L22),"X",IF(AND(AG$42&gt;=Surveys!$M22,AF$42&lt;=Surveys!$N22),"X","")))))</f>
        <v/>
      </c>
      <c r="AG50" s="673" t="str">
        <f>IF(AND(AH$42&gt;=Surveys!$E22,AG$42&lt;=Surveys!$F22),"X",IF(AND(AH$42&gt;=Surveys!$G22,AG$42&lt;=Surveys!$H22),"X",IF(AND(AH$42&gt;=Surveys!$I22,AG$42&lt;=Surveys!$J22),"X",IF(AND(AH$42&gt;=Surveys!$K22,AG$42&lt;=Surveys!$L22),"X",IF(AND(AH$42&gt;=Surveys!$M22,AG$42&lt;=Surveys!$N22),"X","")))))</f>
        <v/>
      </c>
      <c r="AH50" s="662"/>
      <c r="AI50" s="662"/>
      <c r="AJ50" s="662"/>
      <c r="AK50" s="662"/>
      <c r="AL50" s="662"/>
      <c r="AM50" s="662"/>
    </row>
    <row r="51" spans="1:39">
      <c r="A51" s="1048"/>
      <c r="B51" s="670">
        <f>Surveys!A23</f>
        <v>0</v>
      </c>
      <c r="C51" s="670">
        <f>Surveys!B23</f>
        <v>0</v>
      </c>
      <c r="D51" s="670">
        <f>Surveys!D23</f>
        <v>0</v>
      </c>
      <c r="E51" s="673" t="str">
        <f>IF(AND(E$14&gt;=Surveys!$E23,E$14&lt;=Surveys!$F23),"X",IF(AND(E$14&gt;=Surveys!$G23,E$14&lt;=Surveys!$H23),"X",IF(AND(E$14&gt;=Surveys!$I23,E$14&lt;=Surveys!$J23),"X",IF(AND(E$14&gt;=Surveys!$K23,E$14&lt;=Surveys!$L23),"X",IF(AND(E$14&gt;=Surveys!$M23,E$14&lt;=Surveys!$N23),"X","")))))</f>
        <v/>
      </c>
      <c r="F51" s="673" t="str">
        <f>IF(AND(F$14&gt;=Surveys!$E23,F$14&lt;=Surveys!$F23),"X",IF(AND(F$14&gt;=Surveys!$G23,F$14&lt;=Surveys!$H23),"X",IF(AND(F$14&gt;=Surveys!$I23,F$14&lt;=Surveys!$J23),"X",IF(AND(F$14&gt;=Surveys!$K23,F$14&lt;=Surveys!$L23),"X",IF(AND(F$14&gt;=Surveys!$M23,F$14&lt;=Surveys!$N23),"X","")))))</f>
        <v/>
      </c>
      <c r="G51" s="673" t="str">
        <f>IF(AND(G$14&gt;=Surveys!$E23,G$14&lt;=Surveys!$F23),"X",IF(AND(G$14&gt;=Surveys!$G23,G$14&lt;=Surveys!$H23),"X",IF(AND(G$14&gt;=Surveys!$I23,G$14&lt;=Surveys!$J23),"X",IF(AND(G$14&gt;=Surveys!$K23,G$14&lt;=Surveys!$L23),"X",IF(AND(G$14&gt;=Surveys!$M23,G$14&lt;=Surveys!$N23),"X","")))))</f>
        <v/>
      </c>
      <c r="H51" s="673" t="str">
        <f>IF(AND(H$14&gt;=Surveys!$E23,H$14&lt;=Surveys!$F23),"X",IF(AND(H$14&gt;=Surveys!$G23,H$14&lt;=Surveys!$H23),"X",IF(AND(H$14&gt;=Surveys!$I23,H$14&lt;=Surveys!$J23),"X",IF(AND(H$14&gt;=Surveys!$K23,H$14&lt;=Surveys!$L23),"X",IF(AND(H$14&gt;=Surveys!$M23,H$14&lt;=Surveys!$N23),"X","")))))</f>
        <v/>
      </c>
      <c r="I51" s="673" t="str">
        <f>IF(AND(I$14&gt;=Surveys!$E23,I$14&lt;=Surveys!$F23),"X",IF(AND(I$14&gt;=Surveys!$G23,I$14&lt;=Surveys!$H23),"X",IF(AND(I$14&gt;=Surveys!$I23,I$14&lt;=Surveys!$J23),"X",IF(AND(I$14&gt;=Surveys!$K23,I$14&lt;=Surveys!$L23),"X",IF(AND(I$14&gt;=Surveys!$M23,I$14&lt;=Surveys!$N23),"X","")))))</f>
        <v/>
      </c>
      <c r="J51" s="673" t="str">
        <f>IF(AND(J$14&gt;=Surveys!$E23,J$14&lt;=Surveys!$F23),"X",IF(AND(J$14&gt;=Surveys!$G23,J$14&lt;=Surveys!$H23),"X",IF(AND(J$14&gt;=Surveys!$I23,J$14&lt;=Surveys!$J23),"X",IF(AND(J$14&gt;=Surveys!$K23,J$14&lt;=Surveys!$L23),"X",IF(AND(J$14&gt;=Surveys!$M23,J$14&lt;=Surveys!$N23),"X","")))))</f>
        <v/>
      </c>
      <c r="K51" s="673" t="str">
        <f>IF(AND(K$14&gt;=Surveys!$E23,K$14&lt;=Surveys!$F23),"X",IF(AND(K$14&gt;=Surveys!$G23,K$14&lt;=Surveys!$H23),"X",IF(AND(K$14&gt;=Surveys!$I23,K$14&lt;=Surveys!$J23),"X",IF(AND(K$14&gt;=Surveys!$K23,K$14&lt;=Surveys!$L23),"X",IF(AND(K$14&gt;=Surveys!$M23,K$14&lt;=Surveys!$N23),"X","")))))</f>
        <v/>
      </c>
      <c r="L51" s="673" t="str">
        <f>IF(AND(L$14&gt;=Surveys!$E23,L$14&lt;=Surveys!$F23),"X",IF(AND(L$14&gt;=Surveys!$G23,L$14&lt;=Surveys!$H23),"X",IF(AND(L$14&gt;=Surveys!$I23,L$14&lt;=Surveys!$J23),"X",IF(AND(L$14&gt;=Surveys!$K23,L$14&lt;=Surveys!$L23),"X",IF(AND(L$14&gt;=Surveys!$M23,L$14&lt;=Surveys!$N23),"X","")))))</f>
        <v/>
      </c>
      <c r="M51" s="673" t="str">
        <f>IF(AND(M$14&gt;=Surveys!$E23,M$14&lt;=Surveys!$F23),"X",IF(AND(M$14&gt;=Surveys!$G23,M$14&lt;=Surveys!$H23),"X",IF(AND(M$14&gt;=Surveys!$I23,M$14&lt;=Surveys!$J23),"X",IF(AND(M$14&gt;=Surveys!$K23,M$14&lt;=Surveys!$L23),"X",IF(AND(M$14&gt;=Surveys!$M23,M$14&lt;=Surveys!$N23),"X","")))))</f>
        <v/>
      </c>
      <c r="N51" s="673" t="str">
        <f>IF(AND(N$14&gt;=Surveys!$E23,N$14&lt;=Surveys!$F23),"X",IF(AND(N$14&gt;=Surveys!$G23,N$14&lt;=Surveys!$H23),"X",IF(AND(N$14&gt;=Surveys!$I23,N$14&lt;=Surveys!$J23),"X",IF(AND(N$14&gt;=Surveys!$K23,N$14&lt;=Surveys!$L23),"X",IF(AND(N$14&gt;=Surveys!$M23,N$14&lt;=Surveys!$N23),"X","")))))</f>
        <v/>
      </c>
      <c r="O51" s="673" t="str">
        <f>IF(AND(O$14&gt;=Surveys!$E23,O$14&lt;=Surveys!$F23),"X",IF(AND(O$14&gt;=Surveys!$G23,O$14&lt;=Surveys!$H23),"X",IF(AND(O$14&gt;=Surveys!$I23,O$14&lt;=Surveys!$J23),"X",IF(AND(O$14&gt;=Surveys!$K23,O$14&lt;=Surveys!$L23),"X",IF(AND(O$14&gt;=Surveys!$M23,O$14&lt;=Surveys!$N23),"X","")))))</f>
        <v/>
      </c>
      <c r="P51" s="673" t="str">
        <f>IF(AND(P$14&gt;=Surveys!$E23,P$14&lt;=Surveys!$F23),"X",IF(AND(P$14&gt;=Surveys!$G23,P$14&lt;=Surveys!$H23),"X",IF(AND(P$14&gt;=Surveys!$I23,P$14&lt;=Surveys!$J23),"X",IF(AND(P$14&gt;=Surveys!$K23,P$14&lt;=Surveys!$L23),"X",IF(AND(P$14&gt;=Surveys!$M23,P$14&lt;=Surveys!$N23),"X","")))))</f>
        <v/>
      </c>
      <c r="Q51" s="673" t="str">
        <f>IF(AND(Q$14&gt;=Surveys!$E23,Q$14&lt;=Surveys!$F23),"X",IF(AND(Q$14&gt;=Surveys!$G23,Q$14&lt;=Surveys!$H23),"X",IF(AND(Q$14&gt;=Surveys!$I23,Q$14&lt;=Surveys!$J23),"X",IF(AND(Q$14&gt;=Surveys!$K23,Q$14&lt;=Surveys!$L23),"X",IF(AND(Q$14&gt;=Surveys!$M23,Q$14&lt;=Surveys!$N23),"X","")))))</f>
        <v/>
      </c>
      <c r="R51" s="673" t="str">
        <f>IF(AND(R$14&gt;=Surveys!$E23,R$14&lt;=Surveys!$F23),"X",IF(AND(R$14&gt;=Surveys!$G23,R$14&lt;=Surveys!$H23),"X",IF(AND(R$14&gt;=Surveys!$I23,R$14&lt;=Surveys!$J23),"X",IF(AND(R$14&gt;=Surveys!$K23,R$14&lt;=Surveys!$L23),"X",IF(AND(R$14&gt;=Surveys!$M23,R$14&lt;=Surveys!$N23),"X","")))))</f>
        <v/>
      </c>
      <c r="S51" s="673" t="str">
        <f>IF(AND(S$14&gt;=Surveys!$E23,S$14&lt;=Surveys!$F23),"X",IF(AND(S$14&gt;=Surveys!$G23,S$14&lt;=Surveys!$H23),"X",IF(AND(S$14&gt;=Surveys!$I23,S$14&lt;=Surveys!$J23),"X",IF(AND(S$14&gt;=Surveys!$K23,S$14&lt;=Surveys!$L23),"X",IF(AND(S$14&gt;=Surveys!$M23,S$14&lt;=Surveys!$N23),"X","")))))</f>
        <v/>
      </c>
      <c r="T51" s="673" t="str">
        <f>IF(AND(T$14&gt;=Surveys!$E23,T$14&lt;=Surveys!$F23),"X",IF(AND(T$14&gt;=Surveys!$G23,T$14&lt;=Surveys!$H23),"X",IF(AND(T$14&gt;=Surveys!$I23,T$14&lt;=Surveys!$J23),"X",IF(AND(T$14&gt;=Surveys!$K23,T$14&lt;=Surveys!$L23),"X",IF(AND(T$14&gt;=Surveys!$M23,T$14&lt;=Surveys!$N23),"X","")))))</f>
        <v/>
      </c>
      <c r="U51" s="673" t="str">
        <f>IF(AND(U$14&gt;=Surveys!$E23,U$14&lt;=Surveys!$F23),"X",IF(AND(U$14&gt;=Surveys!$G23,U$14&lt;=Surveys!$H23),"X",IF(AND(U$14&gt;=Surveys!$I23,U$14&lt;=Surveys!$J23),"X",IF(AND(U$14&gt;=Surveys!$K23,U$14&lt;=Surveys!$L23),"X",IF(AND(U$14&gt;=Surveys!$M23,U$14&lt;=Surveys!$N23),"X","")))))</f>
        <v/>
      </c>
      <c r="V51" s="673" t="str">
        <f>IF(AND(V$14&gt;=Surveys!$E23,V$14&lt;=Surveys!$F23),"X",IF(AND(V$14&gt;=Surveys!$G23,V$14&lt;=Surveys!$H23),"X",IF(AND(V$14&gt;=Surveys!$I23,V$14&lt;=Surveys!$J23),"X",IF(AND(V$14&gt;=Surveys!$K23,V$14&lt;=Surveys!$L23),"X",IF(AND(V$14&gt;=Surveys!$M23,V$14&lt;=Surveys!$N23),"X","")))))</f>
        <v/>
      </c>
      <c r="W51" s="673" t="str">
        <f>IF(AND(W$14&gt;=Surveys!$E23,W$14&lt;=Surveys!$F23),"X",IF(AND(W$14&gt;=Surveys!$G23,W$14&lt;=Surveys!$H23),"X",IF(AND(W$14&gt;=Surveys!$I23,W$14&lt;=Surveys!$J23),"X",IF(AND(W$14&gt;=Surveys!$K23,W$14&lt;=Surveys!$L23),"X",IF(AND(W$14&gt;=Surveys!$M23,W$14&lt;=Surveys!$N23),"X","")))))</f>
        <v/>
      </c>
      <c r="X51" s="673" t="str">
        <f>IF(AND(X$14&gt;=Surveys!$E23,X$14&lt;=Surveys!$F23),"X",IF(AND(X$14&gt;=Surveys!$G23,X$14&lt;=Surveys!$H23),"X",IF(AND(X$14&gt;=Surveys!$I23,X$14&lt;=Surveys!$J23),"X",IF(AND(X$14&gt;=Surveys!$K23,X$14&lt;=Surveys!$L23),"X",IF(AND(X$14&gt;=Surveys!$M23,X$14&lt;=Surveys!$N23),"X","")))))</f>
        <v/>
      </c>
      <c r="Y51" s="673" t="str">
        <f>IF(AND(Y$14&gt;=Surveys!$E23,Y$14&lt;=Surveys!$F23),"X",IF(AND(Y$14&gt;=Surveys!$G23,Y$14&lt;=Surveys!$H23),"X",IF(AND(Y$14&gt;=Surveys!$I23,Y$14&lt;=Surveys!$J23),"X",IF(AND(Y$14&gt;=Surveys!$K23,Y$14&lt;=Surveys!$L23),"X",IF(AND(Y$14&gt;=Surveys!$M23,Y$14&lt;=Surveys!$N23),"X","")))))</f>
        <v/>
      </c>
      <c r="Z51" s="673" t="str">
        <f>IF(AND(Z$14&gt;=Surveys!$E23,Z$14&lt;=Surveys!$F23),"X",IF(AND(Z$14&gt;=Surveys!$G23,Z$14&lt;=Surveys!$H23),"X",IF(AND(Z$14&gt;=Surveys!$I23,Z$14&lt;=Surveys!$J23),"X",IF(AND(Z$14&gt;=Surveys!$K23,Z$14&lt;=Surveys!$L23),"X",IF(AND(Z$14&gt;=Surveys!$M23,Z$14&lt;=Surveys!$N23),"X","")))))</f>
        <v/>
      </c>
      <c r="AA51" s="673" t="str">
        <f>IF(AND(AA$14&gt;=Surveys!$E23,AA$14&lt;=Surveys!$F23),"X",IF(AND(AA$14&gt;=Surveys!$G23,AA$14&lt;=Surveys!$H23),"X",IF(AND(AA$14&gt;=Surveys!$I23,AA$14&lt;=Surveys!$J23),"X",IF(AND(AA$14&gt;=Surveys!$K23,AA$14&lt;=Surveys!$L23),"X",IF(AND(AA$14&gt;=Surveys!$M23,AA$14&lt;=Surveys!$N23),"X","")))))</f>
        <v/>
      </c>
      <c r="AB51" s="673" t="str">
        <f>IF(AND(AB$14&gt;=Surveys!$E23,AB$14&lt;=Surveys!$F23),"X",IF(AND(AB$14&gt;=Surveys!$G23,AB$14&lt;=Surveys!$H23),"X",IF(AND(AB$14&gt;=Surveys!$I23,AB$14&lt;=Surveys!$J23),"X",IF(AND(AB$14&gt;=Surveys!$K23,AB$14&lt;=Surveys!$L23),"X",IF(AND(AB$14&gt;=Surveys!$M23,AB$14&lt;=Surveys!$N23),"X","")))))</f>
        <v/>
      </c>
      <c r="AC51" s="673" t="str">
        <f>IF(AND(AD$42&gt;=Surveys!$E23,AC$42&lt;=Surveys!$F23),"X",IF(AND(AD$42&gt;=Surveys!$G23,AC$42&lt;=Surveys!$H23),"X",IF(AND(AD$42&gt;=Surveys!$I23,AC$42&lt;=Surveys!$J23),"X",IF(AND(AD$42&gt;=Surveys!$K23,AC$42&lt;=Surveys!$L23),"X",IF(AND(AD$42&gt;=Surveys!$M23,AC$42&lt;=Surveys!$N23),"X","")))))</f>
        <v/>
      </c>
      <c r="AD51" s="673" t="str">
        <f>IF(AND(AE$42&gt;=Surveys!$E23,AD$42&lt;=Surveys!$F23),"X",IF(AND(AE$42&gt;=Surveys!$G23,AD$42&lt;=Surveys!$H23),"X",IF(AND(AE$42&gt;=Surveys!$I23,AD$42&lt;=Surveys!$J23),"X",IF(AND(AE$42&gt;=Surveys!$K23,AD$42&lt;=Surveys!$L23),"X",IF(AND(AE$42&gt;=Surveys!$M23,AD$42&lt;=Surveys!$N23),"X","")))))</f>
        <v/>
      </c>
      <c r="AE51" s="673" t="str">
        <f>IF(AND(AF$42&gt;=Surveys!$E23,AE$42&lt;=Surveys!$F23),"X",IF(AND(AF$42&gt;=Surveys!$G23,AE$42&lt;=Surveys!$H23),"X",IF(AND(AF$42&gt;=Surveys!$I23,AE$42&lt;=Surveys!$J23),"X",IF(AND(AF$42&gt;=Surveys!$K23,AE$42&lt;=Surveys!$L23),"X",IF(AND(AF$42&gt;=Surveys!$M23,AE$42&lt;=Surveys!$N23),"X","")))))</f>
        <v/>
      </c>
      <c r="AF51" s="673" t="str">
        <f>IF(AND(AG$42&gt;=Surveys!$E23,AF$42&lt;=Surveys!$F23),"X",IF(AND(AG$42&gt;=Surveys!$G23,AF$42&lt;=Surveys!$H23),"X",IF(AND(AG$42&gt;=Surveys!$I23,AF$42&lt;=Surveys!$J23),"X",IF(AND(AG$42&gt;=Surveys!$K23,AF$42&lt;=Surveys!$L23),"X",IF(AND(AG$42&gt;=Surveys!$M23,AF$42&lt;=Surveys!$N23),"X","")))))</f>
        <v/>
      </c>
      <c r="AG51" s="673" t="str">
        <f>IF(AND(AH$42&gt;=Surveys!$E23,AG$42&lt;=Surveys!$F23),"X",IF(AND(AH$42&gt;=Surveys!$G23,AG$42&lt;=Surveys!$H23),"X",IF(AND(AH$42&gt;=Surveys!$I23,AG$42&lt;=Surveys!$J23),"X",IF(AND(AH$42&gt;=Surveys!$K23,AG$42&lt;=Surveys!$L23),"X",IF(AND(AH$42&gt;=Surveys!$M23,AG$42&lt;=Surveys!$N23),"X","")))))</f>
        <v/>
      </c>
      <c r="AH51" s="662"/>
      <c r="AI51" s="662"/>
      <c r="AJ51" s="662"/>
      <c r="AK51" s="662"/>
      <c r="AL51" s="662"/>
      <c r="AM51" s="662"/>
    </row>
    <row r="52" spans="1:39">
      <c r="A52" s="1048"/>
      <c r="B52" s="670">
        <f>Surveys!A24</f>
        <v>0</v>
      </c>
      <c r="C52" s="670">
        <f>Surveys!B24</f>
        <v>0</v>
      </c>
      <c r="D52" s="670">
        <f>Surveys!D24</f>
        <v>0</v>
      </c>
      <c r="E52" s="673" t="str">
        <f>IF(AND(E$14&gt;=Surveys!$E24,E$14&lt;=Surveys!$F24),"X",IF(AND(E$14&gt;=Surveys!$G24,E$14&lt;=Surveys!$H24),"X",IF(AND(E$14&gt;=Surveys!$I24,E$14&lt;=Surveys!$J24),"X",IF(AND(E$14&gt;=Surveys!$K24,E$14&lt;=Surveys!$L24),"X",IF(AND(E$14&gt;=Surveys!$M24,E$14&lt;=Surveys!$N24),"X","")))))</f>
        <v/>
      </c>
      <c r="F52" s="673" t="str">
        <f>IF(AND(F$14&gt;=Surveys!$E24,F$14&lt;=Surveys!$F24),"X",IF(AND(F$14&gt;=Surveys!$G24,F$14&lt;=Surveys!$H24),"X",IF(AND(F$14&gt;=Surveys!$I24,F$14&lt;=Surveys!$J24),"X",IF(AND(F$14&gt;=Surveys!$K24,F$14&lt;=Surveys!$L24),"X",IF(AND(F$14&gt;=Surveys!$M24,F$14&lt;=Surveys!$N24),"X","")))))</f>
        <v/>
      </c>
      <c r="G52" s="673" t="str">
        <f>IF(AND(G$14&gt;=Surveys!$E24,G$14&lt;=Surveys!$F24),"X",IF(AND(G$14&gt;=Surveys!$G24,G$14&lt;=Surveys!$H24),"X",IF(AND(G$14&gt;=Surveys!$I24,G$14&lt;=Surveys!$J24),"X",IF(AND(G$14&gt;=Surveys!$K24,G$14&lt;=Surveys!$L24),"X",IF(AND(G$14&gt;=Surveys!$M24,G$14&lt;=Surveys!$N24),"X","")))))</f>
        <v/>
      </c>
      <c r="H52" s="673" t="str">
        <f>IF(AND(H$14&gt;=Surveys!$E24,H$14&lt;=Surveys!$F24),"X",IF(AND(H$14&gt;=Surveys!$G24,H$14&lt;=Surveys!$H24),"X",IF(AND(H$14&gt;=Surveys!$I24,H$14&lt;=Surveys!$J24),"X",IF(AND(H$14&gt;=Surveys!$K24,H$14&lt;=Surveys!$L24),"X",IF(AND(H$14&gt;=Surveys!$M24,H$14&lt;=Surveys!$N24),"X","")))))</f>
        <v/>
      </c>
      <c r="I52" s="673" t="str">
        <f>IF(AND(I$14&gt;=Surveys!$E24,I$14&lt;=Surveys!$F24),"X",IF(AND(I$14&gt;=Surveys!$G24,I$14&lt;=Surveys!$H24),"X",IF(AND(I$14&gt;=Surveys!$I24,I$14&lt;=Surveys!$J24),"X",IF(AND(I$14&gt;=Surveys!$K24,I$14&lt;=Surveys!$L24),"X",IF(AND(I$14&gt;=Surveys!$M24,I$14&lt;=Surveys!$N24),"X","")))))</f>
        <v/>
      </c>
      <c r="J52" s="673" t="str">
        <f>IF(AND(J$14&gt;=Surveys!$E24,J$14&lt;=Surveys!$F24),"X",IF(AND(J$14&gt;=Surveys!$G24,J$14&lt;=Surveys!$H24),"X",IF(AND(J$14&gt;=Surveys!$I24,J$14&lt;=Surveys!$J24),"X",IF(AND(J$14&gt;=Surveys!$K24,J$14&lt;=Surveys!$L24),"X",IF(AND(J$14&gt;=Surveys!$M24,J$14&lt;=Surveys!$N24),"X","")))))</f>
        <v/>
      </c>
      <c r="K52" s="673" t="str">
        <f>IF(AND(K$14&gt;=Surveys!$E24,K$14&lt;=Surveys!$F24),"X",IF(AND(K$14&gt;=Surveys!$G24,K$14&lt;=Surveys!$H24),"X",IF(AND(K$14&gt;=Surveys!$I24,K$14&lt;=Surveys!$J24),"X",IF(AND(K$14&gt;=Surveys!$K24,K$14&lt;=Surveys!$L24),"X",IF(AND(K$14&gt;=Surveys!$M24,K$14&lt;=Surveys!$N24),"X","")))))</f>
        <v/>
      </c>
      <c r="L52" s="673" t="str">
        <f>IF(AND(L$14&gt;=Surveys!$E24,L$14&lt;=Surveys!$F24),"X",IF(AND(L$14&gt;=Surveys!$G24,L$14&lt;=Surveys!$H24),"X",IF(AND(L$14&gt;=Surveys!$I24,L$14&lt;=Surveys!$J24),"X",IF(AND(L$14&gt;=Surveys!$K24,L$14&lt;=Surveys!$L24),"X",IF(AND(L$14&gt;=Surveys!$M24,L$14&lt;=Surveys!$N24),"X","")))))</f>
        <v/>
      </c>
      <c r="M52" s="673" t="str">
        <f>IF(AND(M$14&gt;=Surveys!$E24,M$14&lt;=Surveys!$F24),"X",IF(AND(M$14&gt;=Surveys!$G24,M$14&lt;=Surveys!$H24),"X",IF(AND(M$14&gt;=Surveys!$I24,M$14&lt;=Surveys!$J24),"X",IF(AND(M$14&gt;=Surveys!$K24,M$14&lt;=Surveys!$L24),"X",IF(AND(M$14&gt;=Surveys!$M24,M$14&lt;=Surveys!$N24),"X","")))))</f>
        <v/>
      </c>
      <c r="N52" s="673" t="str">
        <f>IF(AND(N$14&gt;=Surveys!$E24,N$14&lt;=Surveys!$F24),"X",IF(AND(N$14&gt;=Surveys!$G24,N$14&lt;=Surveys!$H24),"X",IF(AND(N$14&gt;=Surveys!$I24,N$14&lt;=Surveys!$J24),"X",IF(AND(N$14&gt;=Surveys!$K24,N$14&lt;=Surveys!$L24),"X",IF(AND(N$14&gt;=Surveys!$M24,N$14&lt;=Surveys!$N24),"X","")))))</f>
        <v/>
      </c>
      <c r="O52" s="673" t="str">
        <f>IF(AND(O$14&gt;=Surveys!$E24,O$14&lt;=Surveys!$F24),"X",IF(AND(O$14&gt;=Surveys!$G24,O$14&lt;=Surveys!$H24),"X",IF(AND(O$14&gt;=Surveys!$I24,O$14&lt;=Surveys!$J24),"X",IF(AND(O$14&gt;=Surveys!$K24,O$14&lt;=Surveys!$L24),"X",IF(AND(O$14&gt;=Surveys!$M24,O$14&lt;=Surveys!$N24),"X","")))))</f>
        <v/>
      </c>
      <c r="P52" s="673" t="str">
        <f>IF(AND(P$14&gt;=Surveys!$E24,P$14&lt;=Surveys!$F24),"X",IF(AND(P$14&gt;=Surveys!$G24,P$14&lt;=Surveys!$H24),"X",IF(AND(P$14&gt;=Surveys!$I24,P$14&lt;=Surveys!$J24),"X",IF(AND(P$14&gt;=Surveys!$K24,P$14&lt;=Surveys!$L24),"X",IF(AND(P$14&gt;=Surveys!$M24,P$14&lt;=Surveys!$N24),"X","")))))</f>
        <v/>
      </c>
      <c r="Q52" s="673" t="str">
        <f>IF(AND(Q$14&gt;=Surveys!$E24,Q$14&lt;=Surveys!$F24),"X",IF(AND(Q$14&gt;=Surveys!$G24,Q$14&lt;=Surveys!$H24),"X",IF(AND(Q$14&gt;=Surveys!$I24,Q$14&lt;=Surveys!$J24),"X",IF(AND(Q$14&gt;=Surveys!$K24,Q$14&lt;=Surveys!$L24),"X",IF(AND(Q$14&gt;=Surveys!$M24,Q$14&lt;=Surveys!$N24),"X","")))))</f>
        <v/>
      </c>
      <c r="R52" s="673" t="str">
        <f>IF(AND(R$14&gt;=Surveys!$E24,R$14&lt;=Surveys!$F24),"X",IF(AND(R$14&gt;=Surveys!$G24,R$14&lt;=Surveys!$H24),"X",IF(AND(R$14&gt;=Surveys!$I24,R$14&lt;=Surveys!$J24),"X",IF(AND(R$14&gt;=Surveys!$K24,R$14&lt;=Surveys!$L24),"X",IF(AND(R$14&gt;=Surveys!$M24,R$14&lt;=Surveys!$N24),"X","")))))</f>
        <v/>
      </c>
      <c r="S52" s="673" t="str">
        <f>IF(AND(S$14&gt;=Surveys!$E24,S$14&lt;=Surveys!$F24),"X",IF(AND(S$14&gt;=Surveys!$G24,S$14&lt;=Surveys!$H24),"X",IF(AND(S$14&gt;=Surveys!$I24,S$14&lt;=Surveys!$J24),"X",IF(AND(S$14&gt;=Surveys!$K24,S$14&lt;=Surveys!$L24),"X",IF(AND(S$14&gt;=Surveys!$M24,S$14&lt;=Surveys!$N24),"X","")))))</f>
        <v/>
      </c>
      <c r="T52" s="673" t="str">
        <f>IF(AND(T$14&gt;=Surveys!$E24,T$14&lt;=Surveys!$F24),"X",IF(AND(T$14&gt;=Surveys!$G24,T$14&lt;=Surveys!$H24),"X",IF(AND(T$14&gt;=Surveys!$I24,T$14&lt;=Surveys!$J24),"X",IF(AND(T$14&gt;=Surveys!$K24,T$14&lt;=Surveys!$L24),"X",IF(AND(T$14&gt;=Surveys!$M24,T$14&lt;=Surveys!$N24),"X","")))))</f>
        <v/>
      </c>
      <c r="U52" s="673" t="str">
        <f>IF(AND(U$14&gt;=Surveys!$E24,U$14&lt;=Surveys!$F24),"X",IF(AND(U$14&gt;=Surveys!$G24,U$14&lt;=Surveys!$H24),"X",IF(AND(U$14&gt;=Surveys!$I24,U$14&lt;=Surveys!$J24),"X",IF(AND(U$14&gt;=Surveys!$K24,U$14&lt;=Surveys!$L24),"X",IF(AND(U$14&gt;=Surveys!$M24,U$14&lt;=Surveys!$N24),"X","")))))</f>
        <v/>
      </c>
      <c r="V52" s="673" t="str">
        <f>IF(AND(V$14&gt;=Surveys!$E24,V$14&lt;=Surveys!$F24),"X",IF(AND(V$14&gt;=Surveys!$G24,V$14&lt;=Surveys!$H24),"X",IF(AND(V$14&gt;=Surveys!$I24,V$14&lt;=Surveys!$J24),"X",IF(AND(V$14&gt;=Surveys!$K24,V$14&lt;=Surveys!$L24),"X",IF(AND(V$14&gt;=Surveys!$M24,V$14&lt;=Surveys!$N24),"X","")))))</f>
        <v/>
      </c>
      <c r="W52" s="673" t="str">
        <f>IF(AND(W$14&gt;=Surveys!$E24,W$14&lt;=Surveys!$F24),"X",IF(AND(W$14&gt;=Surveys!$G24,W$14&lt;=Surveys!$H24),"X",IF(AND(W$14&gt;=Surveys!$I24,W$14&lt;=Surveys!$J24),"X",IF(AND(W$14&gt;=Surveys!$K24,W$14&lt;=Surveys!$L24),"X",IF(AND(W$14&gt;=Surveys!$M24,W$14&lt;=Surveys!$N24),"X","")))))</f>
        <v/>
      </c>
      <c r="X52" s="673" t="str">
        <f>IF(AND(X$14&gt;=Surveys!$E24,X$14&lt;=Surveys!$F24),"X",IF(AND(X$14&gt;=Surveys!$G24,X$14&lt;=Surveys!$H24),"X",IF(AND(X$14&gt;=Surveys!$I24,X$14&lt;=Surveys!$J24),"X",IF(AND(X$14&gt;=Surveys!$K24,X$14&lt;=Surveys!$L24),"X",IF(AND(X$14&gt;=Surveys!$M24,X$14&lt;=Surveys!$N24),"X","")))))</f>
        <v/>
      </c>
      <c r="Y52" s="673" t="str">
        <f>IF(AND(Y$14&gt;=Surveys!$E24,Y$14&lt;=Surveys!$F24),"X",IF(AND(Y$14&gt;=Surveys!$G24,Y$14&lt;=Surveys!$H24),"X",IF(AND(Y$14&gt;=Surveys!$I24,Y$14&lt;=Surveys!$J24),"X",IF(AND(Y$14&gt;=Surveys!$K24,Y$14&lt;=Surveys!$L24),"X",IF(AND(Y$14&gt;=Surveys!$M24,Y$14&lt;=Surveys!$N24),"X","")))))</f>
        <v/>
      </c>
      <c r="Z52" s="673" t="str">
        <f>IF(AND(Z$14&gt;=Surveys!$E24,Z$14&lt;=Surveys!$F24),"X",IF(AND(Z$14&gt;=Surveys!$G24,Z$14&lt;=Surveys!$H24),"X",IF(AND(Z$14&gt;=Surveys!$I24,Z$14&lt;=Surveys!$J24),"X",IF(AND(Z$14&gt;=Surveys!$K24,Z$14&lt;=Surveys!$L24),"X",IF(AND(Z$14&gt;=Surveys!$M24,Z$14&lt;=Surveys!$N24),"X","")))))</f>
        <v/>
      </c>
      <c r="AA52" s="673" t="str">
        <f>IF(AND(AA$14&gt;=Surveys!$E24,AA$14&lt;=Surveys!$F24),"X",IF(AND(AA$14&gt;=Surveys!$G24,AA$14&lt;=Surveys!$H24),"X",IF(AND(AA$14&gt;=Surveys!$I24,AA$14&lt;=Surveys!$J24),"X",IF(AND(AA$14&gt;=Surveys!$K24,AA$14&lt;=Surveys!$L24),"X",IF(AND(AA$14&gt;=Surveys!$M24,AA$14&lt;=Surveys!$N24),"X","")))))</f>
        <v/>
      </c>
      <c r="AB52" s="673" t="str">
        <f>IF(AND(AB$14&gt;=Surveys!$E24,AB$14&lt;=Surveys!$F24),"X",IF(AND(AB$14&gt;=Surveys!$G24,AB$14&lt;=Surveys!$H24),"X",IF(AND(AB$14&gt;=Surveys!$I24,AB$14&lt;=Surveys!$J24),"X",IF(AND(AB$14&gt;=Surveys!$K24,AB$14&lt;=Surveys!$L24),"X",IF(AND(AB$14&gt;=Surveys!$M24,AB$14&lt;=Surveys!$N24),"X","")))))</f>
        <v/>
      </c>
      <c r="AC52" s="673" t="str">
        <f>IF(AND(AD$42&gt;=Surveys!$E24,AC$42&lt;=Surveys!$F24),"X",IF(AND(AD$42&gt;=Surveys!$G24,AC$42&lt;=Surveys!$H24),"X",IF(AND(AD$42&gt;=Surveys!$I24,AC$42&lt;=Surveys!$J24),"X",IF(AND(AD$42&gt;=Surveys!$K24,AC$42&lt;=Surveys!$L24),"X",IF(AND(AD$42&gt;=Surveys!$M24,AC$42&lt;=Surveys!$N24),"X","")))))</f>
        <v/>
      </c>
      <c r="AD52" s="673" t="str">
        <f>IF(AND(AE$42&gt;=Surveys!$E24,AD$42&lt;=Surveys!$F24),"X",IF(AND(AE$42&gt;=Surveys!$G24,AD$42&lt;=Surveys!$H24),"X",IF(AND(AE$42&gt;=Surveys!$I24,AD$42&lt;=Surveys!$J24),"X",IF(AND(AE$42&gt;=Surveys!$K24,AD$42&lt;=Surveys!$L24),"X",IF(AND(AE$42&gt;=Surveys!$M24,AD$42&lt;=Surveys!$N24),"X","")))))</f>
        <v/>
      </c>
      <c r="AE52" s="673" t="str">
        <f>IF(AND(AF$42&gt;=Surveys!$E24,AE$42&lt;=Surveys!$F24),"X",IF(AND(AF$42&gt;=Surveys!$G24,AE$42&lt;=Surveys!$H24),"X",IF(AND(AF$42&gt;=Surveys!$I24,AE$42&lt;=Surveys!$J24),"X",IF(AND(AF$42&gt;=Surveys!$K24,AE$42&lt;=Surveys!$L24),"X",IF(AND(AF$42&gt;=Surveys!$M24,AE$42&lt;=Surveys!$N24),"X","")))))</f>
        <v/>
      </c>
      <c r="AF52" s="673" t="str">
        <f>IF(AND(AG$42&gt;=Surveys!$E24,AF$42&lt;=Surveys!$F24),"X",IF(AND(AG$42&gt;=Surveys!$G24,AF$42&lt;=Surveys!$H24),"X",IF(AND(AG$42&gt;=Surveys!$I24,AF$42&lt;=Surveys!$J24),"X",IF(AND(AG$42&gt;=Surveys!$K24,AF$42&lt;=Surveys!$L24),"X",IF(AND(AG$42&gt;=Surveys!$M24,AF$42&lt;=Surveys!$N24),"X","")))))</f>
        <v/>
      </c>
      <c r="AG52" s="673" t="str">
        <f>IF(AND(AH$42&gt;=Surveys!$E24,AG$42&lt;=Surveys!$F24),"X",IF(AND(AH$42&gt;=Surveys!$G24,AG$42&lt;=Surveys!$H24),"X",IF(AND(AH$42&gt;=Surveys!$I24,AG$42&lt;=Surveys!$J24),"X",IF(AND(AH$42&gt;=Surveys!$K24,AG$42&lt;=Surveys!$L24),"X",IF(AND(AH$42&gt;=Surveys!$M24,AG$42&lt;=Surveys!$N24),"X","")))))</f>
        <v/>
      </c>
      <c r="AH52" s="662"/>
      <c r="AI52" s="662"/>
      <c r="AJ52" s="662"/>
      <c r="AK52" s="662"/>
      <c r="AL52" s="662"/>
      <c r="AM52" s="662"/>
    </row>
    <row r="53" spans="1:39">
      <c r="A53" s="1048"/>
      <c r="B53" s="670">
        <f>Surveys!A25</f>
        <v>0</v>
      </c>
      <c r="C53" s="670">
        <f>Surveys!B25</f>
        <v>0</v>
      </c>
      <c r="D53" s="670">
        <f>Surveys!D25</f>
        <v>0</v>
      </c>
      <c r="E53" s="673" t="str">
        <f>IF(AND(E$14&gt;=Surveys!$E25,E$14&lt;=Surveys!$F25),"X",IF(AND(E$14&gt;=Surveys!$G25,E$14&lt;=Surveys!$H25),"X",IF(AND(E$14&gt;=Surveys!$I25,E$14&lt;=Surveys!$J25),"X",IF(AND(E$14&gt;=Surveys!$K25,E$14&lt;=Surveys!$L25),"X",IF(AND(E$14&gt;=Surveys!$M25,E$14&lt;=Surveys!$N25),"X","")))))</f>
        <v/>
      </c>
      <c r="F53" s="673" t="str">
        <f>IF(AND(F$14&gt;=Surveys!$E25,F$14&lt;=Surveys!$F25),"X",IF(AND(F$14&gt;=Surveys!$G25,F$14&lt;=Surveys!$H25),"X",IF(AND(F$14&gt;=Surveys!$I25,F$14&lt;=Surveys!$J25),"X",IF(AND(F$14&gt;=Surveys!$K25,F$14&lt;=Surveys!$L25),"X",IF(AND(F$14&gt;=Surveys!$M25,F$14&lt;=Surveys!$N25),"X","")))))</f>
        <v/>
      </c>
      <c r="G53" s="673" t="str">
        <f>IF(AND(G$14&gt;=Surveys!$E25,G$14&lt;=Surveys!$F25),"X",IF(AND(G$14&gt;=Surveys!$G25,G$14&lt;=Surveys!$H25),"X",IF(AND(G$14&gt;=Surveys!$I25,G$14&lt;=Surveys!$J25),"X",IF(AND(G$14&gt;=Surveys!$K25,G$14&lt;=Surveys!$L25),"X",IF(AND(G$14&gt;=Surveys!$M25,G$14&lt;=Surveys!$N25),"X","")))))</f>
        <v/>
      </c>
      <c r="H53" s="673" t="str">
        <f>IF(AND(H$14&gt;=Surveys!$E25,H$14&lt;=Surveys!$F25),"X",IF(AND(H$14&gt;=Surveys!$G25,H$14&lt;=Surveys!$H25),"X",IF(AND(H$14&gt;=Surveys!$I25,H$14&lt;=Surveys!$J25),"X",IF(AND(H$14&gt;=Surveys!$K25,H$14&lt;=Surveys!$L25),"X",IF(AND(H$14&gt;=Surveys!$M25,H$14&lt;=Surveys!$N25),"X","")))))</f>
        <v/>
      </c>
      <c r="I53" s="673" t="str">
        <f>IF(AND(I$14&gt;=Surveys!$E25,I$14&lt;=Surveys!$F25),"X",IF(AND(I$14&gt;=Surveys!$G25,I$14&lt;=Surveys!$H25),"X",IF(AND(I$14&gt;=Surveys!$I25,I$14&lt;=Surveys!$J25),"X",IF(AND(I$14&gt;=Surveys!$K25,I$14&lt;=Surveys!$L25),"X",IF(AND(I$14&gt;=Surveys!$M25,I$14&lt;=Surveys!$N25),"X","")))))</f>
        <v/>
      </c>
      <c r="J53" s="673" t="str">
        <f>IF(AND(J$14&gt;=Surveys!$E25,J$14&lt;=Surveys!$F25),"X",IF(AND(J$14&gt;=Surveys!$G25,J$14&lt;=Surveys!$H25),"X",IF(AND(J$14&gt;=Surveys!$I25,J$14&lt;=Surveys!$J25),"X",IF(AND(J$14&gt;=Surveys!$K25,J$14&lt;=Surveys!$L25),"X",IF(AND(J$14&gt;=Surveys!$M25,J$14&lt;=Surveys!$N25),"X","")))))</f>
        <v/>
      </c>
      <c r="K53" s="673" t="str">
        <f>IF(AND(K$14&gt;=Surveys!$E25,K$14&lt;=Surveys!$F25),"X",IF(AND(K$14&gt;=Surveys!$G25,K$14&lt;=Surveys!$H25),"X",IF(AND(K$14&gt;=Surveys!$I25,K$14&lt;=Surveys!$J25),"X",IF(AND(K$14&gt;=Surveys!$K25,K$14&lt;=Surveys!$L25),"X",IF(AND(K$14&gt;=Surveys!$M25,K$14&lt;=Surveys!$N25),"X","")))))</f>
        <v/>
      </c>
      <c r="L53" s="673" t="str">
        <f>IF(AND(L$14&gt;=Surveys!$E25,L$14&lt;=Surveys!$F25),"X",IF(AND(L$14&gt;=Surveys!$G25,L$14&lt;=Surveys!$H25),"X",IF(AND(L$14&gt;=Surveys!$I25,L$14&lt;=Surveys!$J25),"X",IF(AND(L$14&gt;=Surveys!$K25,L$14&lt;=Surveys!$L25),"X",IF(AND(L$14&gt;=Surveys!$M25,L$14&lt;=Surveys!$N25),"X","")))))</f>
        <v/>
      </c>
      <c r="M53" s="673" t="str">
        <f>IF(AND(M$14&gt;=Surveys!$E25,M$14&lt;=Surveys!$F25),"X",IF(AND(M$14&gt;=Surveys!$G25,M$14&lt;=Surveys!$H25),"X",IF(AND(M$14&gt;=Surveys!$I25,M$14&lt;=Surveys!$J25),"X",IF(AND(M$14&gt;=Surveys!$K25,M$14&lt;=Surveys!$L25),"X",IF(AND(M$14&gt;=Surveys!$M25,M$14&lt;=Surveys!$N25),"X","")))))</f>
        <v/>
      </c>
      <c r="N53" s="673" t="str">
        <f>IF(AND(N$14&gt;=Surveys!$E25,N$14&lt;=Surveys!$F25),"X",IF(AND(N$14&gt;=Surveys!$G25,N$14&lt;=Surveys!$H25),"X",IF(AND(N$14&gt;=Surveys!$I25,N$14&lt;=Surveys!$J25),"X",IF(AND(N$14&gt;=Surveys!$K25,N$14&lt;=Surveys!$L25),"X",IF(AND(N$14&gt;=Surveys!$M25,N$14&lt;=Surveys!$N25),"X","")))))</f>
        <v/>
      </c>
      <c r="O53" s="673" t="str">
        <f>IF(AND(O$14&gt;=Surveys!$E25,O$14&lt;=Surveys!$F25),"X",IF(AND(O$14&gt;=Surveys!$G25,O$14&lt;=Surveys!$H25),"X",IF(AND(O$14&gt;=Surveys!$I25,O$14&lt;=Surveys!$J25),"X",IF(AND(O$14&gt;=Surveys!$K25,O$14&lt;=Surveys!$L25),"X",IF(AND(O$14&gt;=Surveys!$M25,O$14&lt;=Surveys!$N25),"X","")))))</f>
        <v/>
      </c>
      <c r="P53" s="673" t="str">
        <f>IF(AND(P$14&gt;=Surveys!$E25,P$14&lt;=Surveys!$F25),"X",IF(AND(P$14&gt;=Surveys!$G25,P$14&lt;=Surveys!$H25),"X",IF(AND(P$14&gt;=Surveys!$I25,P$14&lt;=Surveys!$J25),"X",IF(AND(P$14&gt;=Surveys!$K25,P$14&lt;=Surveys!$L25),"X",IF(AND(P$14&gt;=Surveys!$M25,P$14&lt;=Surveys!$N25),"X","")))))</f>
        <v/>
      </c>
      <c r="Q53" s="673" t="str">
        <f>IF(AND(Q$14&gt;=Surveys!$E25,Q$14&lt;=Surveys!$F25),"X",IF(AND(Q$14&gt;=Surveys!$G25,Q$14&lt;=Surveys!$H25),"X",IF(AND(Q$14&gt;=Surveys!$I25,Q$14&lt;=Surveys!$J25),"X",IF(AND(Q$14&gt;=Surveys!$K25,Q$14&lt;=Surveys!$L25),"X",IF(AND(Q$14&gt;=Surveys!$M25,Q$14&lt;=Surveys!$N25),"X","")))))</f>
        <v/>
      </c>
      <c r="R53" s="673" t="str">
        <f>IF(AND(R$14&gt;=Surveys!$E25,R$14&lt;=Surveys!$F25),"X",IF(AND(R$14&gt;=Surveys!$G25,R$14&lt;=Surveys!$H25),"X",IF(AND(R$14&gt;=Surveys!$I25,R$14&lt;=Surveys!$J25),"X",IF(AND(R$14&gt;=Surveys!$K25,R$14&lt;=Surveys!$L25),"X",IF(AND(R$14&gt;=Surveys!$M25,R$14&lt;=Surveys!$N25),"X","")))))</f>
        <v/>
      </c>
      <c r="S53" s="673" t="str">
        <f>IF(AND(S$14&gt;=Surveys!$E25,S$14&lt;=Surveys!$F25),"X",IF(AND(S$14&gt;=Surveys!$G25,S$14&lt;=Surveys!$H25),"X",IF(AND(S$14&gt;=Surveys!$I25,S$14&lt;=Surveys!$J25),"X",IF(AND(S$14&gt;=Surveys!$K25,S$14&lt;=Surveys!$L25),"X",IF(AND(S$14&gt;=Surveys!$M25,S$14&lt;=Surveys!$N25),"X","")))))</f>
        <v/>
      </c>
      <c r="T53" s="673" t="str">
        <f>IF(AND(T$14&gt;=Surveys!$E25,T$14&lt;=Surveys!$F25),"X",IF(AND(T$14&gt;=Surveys!$G25,T$14&lt;=Surveys!$H25),"X",IF(AND(T$14&gt;=Surveys!$I25,T$14&lt;=Surveys!$J25),"X",IF(AND(T$14&gt;=Surveys!$K25,T$14&lt;=Surveys!$L25),"X",IF(AND(T$14&gt;=Surveys!$M25,T$14&lt;=Surveys!$N25),"X","")))))</f>
        <v/>
      </c>
      <c r="U53" s="673" t="str">
        <f>IF(AND(U$14&gt;=Surveys!$E25,U$14&lt;=Surveys!$F25),"X",IF(AND(U$14&gt;=Surveys!$G25,U$14&lt;=Surveys!$H25),"X",IF(AND(U$14&gt;=Surveys!$I25,U$14&lt;=Surveys!$J25),"X",IF(AND(U$14&gt;=Surveys!$K25,U$14&lt;=Surveys!$L25),"X",IF(AND(U$14&gt;=Surveys!$M25,U$14&lt;=Surveys!$N25),"X","")))))</f>
        <v/>
      </c>
      <c r="V53" s="673" t="str">
        <f>IF(AND(V$14&gt;=Surveys!$E25,V$14&lt;=Surveys!$F25),"X",IF(AND(V$14&gt;=Surveys!$G25,V$14&lt;=Surveys!$H25),"X",IF(AND(V$14&gt;=Surveys!$I25,V$14&lt;=Surveys!$J25),"X",IF(AND(V$14&gt;=Surveys!$K25,V$14&lt;=Surveys!$L25),"X",IF(AND(V$14&gt;=Surveys!$M25,V$14&lt;=Surveys!$N25),"X","")))))</f>
        <v/>
      </c>
      <c r="W53" s="673" t="str">
        <f>IF(AND(W$14&gt;=Surveys!$E25,W$14&lt;=Surveys!$F25),"X",IF(AND(W$14&gt;=Surveys!$G25,W$14&lt;=Surveys!$H25),"X",IF(AND(W$14&gt;=Surveys!$I25,W$14&lt;=Surveys!$J25),"X",IF(AND(W$14&gt;=Surveys!$K25,W$14&lt;=Surveys!$L25),"X",IF(AND(W$14&gt;=Surveys!$M25,W$14&lt;=Surveys!$N25),"X","")))))</f>
        <v/>
      </c>
      <c r="X53" s="673" t="str">
        <f>IF(AND(X$14&gt;=Surveys!$E25,X$14&lt;=Surveys!$F25),"X",IF(AND(X$14&gt;=Surveys!$G25,X$14&lt;=Surveys!$H25),"X",IF(AND(X$14&gt;=Surveys!$I25,X$14&lt;=Surveys!$J25),"X",IF(AND(X$14&gt;=Surveys!$K25,X$14&lt;=Surveys!$L25),"X",IF(AND(X$14&gt;=Surveys!$M25,X$14&lt;=Surveys!$N25),"X","")))))</f>
        <v/>
      </c>
      <c r="Y53" s="673" t="str">
        <f>IF(AND(Y$14&gt;=Surveys!$E25,Y$14&lt;=Surveys!$F25),"X",IF(AND(Y$14&gt;=Surveys!$G25,Y$14&lt;=Surveys!$H25),"X",IF(AND(Y$14&gt;=Surveys!$I25,Y$14&lt;=Surveys!$J25),"X",IF(AND(Y$14&gt;=Surveys!$K25,Y$14&lt;=Surveys!$L25),"X",IF(AND(Y$14&gt;=Surveys!$M25,Y$14&lt;=Surveys!$N25),"X","")))))</f>
        <v/>
      </c>
      <c r="Z53" s="673" t="str">
        <f>IF(AND(Z$14&gt;=Surveys!$E25,Z$14&lt;=Surveys!$F25),"X",IF(AND(Z$14&gt;=Surveys!$G25,Z$14&lt;=Surveys!$H25),"X",IF(AND(Z$14&gt;=Surveys!$I25,Z$14&lt;=Surveys!$J25),"X",IF(AND(Z$14&gt;=Surveys!$K25,Z$14&lt;=Surveys!$L25),"X",IF(AND(Z$14&gt;=Surveys!$M25,Z$14&lt;=Surveys!$N25),"X","")))))</f>
        <v/>
      </c>
      <c r="AA53" s="673" t="str">
        <f>IF(AND(AA$14&gt;=Surveys!$E25,AA$14&lt;=Surveys!$F25),"X",IF(AND(AA$14&gt;=Surveys!$G25,AA$14&lt;=Surveys!$H25),"X",IF(AND(AA$14&gt;=Surveys!$I25,AA$14&lt;=Surveys!$J25),"X",IF(AND(AA$14&gt;=Surveys!$K25,AA$14&lt;=Surveys!$L25),"X",IF(AND(AA$14&gt;=Surveys!$M25,AA$14&lt;=Surveys!$N25),"X","")))))</f>
        <v/>
      </c>
      <c r="AB53" s="673" t="str">
        <f>IF(AND(AB$14&gt;=Surveys!$E25,AB$14&lt;=Surveys!$F25),"X",IF(AND(AB$14&gt;=Surveys!$G25,AB$14&lt;=Surveys!$H25),"X",IF(AND(AB$14&gt;=Surveys!$I25,AB$14&lt;=Surveys!$J25),"X",IF(AND(AB$14&gt;=Surveys!$K25,AB$14&lt;=Surveys!$L25),"X",IF(AND(AB$14&gt;=Surveys!$M25,AB$14&lt;=Surveys!$N25),"X","")))))</f>
        <v/>
      </c>
      <c r="AC53" s="673" t="str">
        <f>IF(AND(AD$42&gt;=Surveys!$E25,AC$42&lt;=Surveys!$F25),"X",IF(AND(AD$42&gt;=Surveys!$G25,AC$42&lt;=Surveys!$H25),"X",IF(AND(AD$42&gt;=Surveys!$I25,AC$42&lt;=Surveys!$J25),"X",IF(AND(AD$42&gt;=Surveys!$K25,AC$42&lt;=Surveys!$L25),"X",IF(AND(AD$42&gt;=Surveys!$M25,AC$42&lt;=Surveys!$N25),"X","")))))</f>
        <v/>
      </c>
      <c r="AD53" s="673" t="str">
        <f>IF(AND(AE$42&gt;=Surveys!$E25,AD$42&lt;=Surveys!$F25),"X",IF(AND(AE$42&gt;=Surveys!$G25,AD$42&lt;=Surveys!$H25),"X",IF(AND(AE$42&gt;=Surveys!$I25,AD$42&lt;=Surveys!$J25),"X",IF(AND(AE$42&gt;=Surveys!$K25,AD$42&lt;=Surveys!$L25),"X",IF(AND(AE$42&gt;=Surveys!$M25,AD$42&lt;=Surveys!$N25),"X","")))))</f>
        <v/>
      </c>
      <c r="AE53" s="673" t="str">
        <f>IF(AND(AF$42&gt;=Surveys!$E25,AE$42&lt;=Surveys!$F25),"X",IF(AND(AF$42&gt;=Surveys!$G25,AE$42&lt;=Surveys!$H25),"X",IF(AND(AF$42&gt;=Surveys!$I25,AE$42&lt;=Surveys!$J25),"X",IF(AND(AF$42&gt;=Surveys!$K25,AE$42&lt;=Surveys!$L25),"X",IF(AND(AF$42&gt;=Surveys!$M25,AE$42&lt;=Surveys!$N25),"X","")))))</f>
        <v/>
      </c>
      <c r="AF53" s="673" t="str">
        <f>IF(AND(AG$42&gt;=Surveys!$E25,AF$42&lt;=Surveys!$F25),"X",IF(AND(AG$42&gt;=Surveys!$G25,AF$42&lt;=Surveys!$H25),"X",IF(AND(AG$42&gt;=Surveys!$I25,AF$42&lt;=Surveys!$J25),"X",IF(AND(AG$42&gt;=Surveys!$K25,AF$42&lt;=Surveys!$L25),"X",IF(AND(AG$42&gt;=Surveys!$M25,AF$42&lt;=Surveys!$N25),"X","")))))</f>
        <v/>
      </c>
      <c r="AG53" s="673" t="str">
        <f>IF(AND(AH$42&gt;=Surveys!$E25,AG$42&lt;=Surveys!$F25),"X",IF(AND(AH$42&gt;=Surveys!$G25,AG$42&lt;=Surveys!$H25),"X",IF(AND(AH$42&gt;=Surveys!$I25,AG$42&lt;=Surveys!$J25),"X",IF(AND(AH$42&gt;=Surveys!$K25,AG$42&lt;=Surveys!$L25),"X",IF(AND(AH$42&gt;=Surveys!$M25,AG$42&lt;=Surveys!$N25),"X","")))))</f>
        <v/>
      </c>
      <c r="AH53" s="662"/>
      <c r="AI53" s="662"/>
      <c r="AJ53" s="662"/>
      <c r="AK53" s="662"/>
      <c r="AL53" s="662"/>
      <c r="AM53" s="662"/>
    </row>
    <row r="54" spans="1:39">
      <c r="A54" s="1048"/>
      <c r="B54" s="670">
        <f>Surveys!A26</f>
        <v>0</v>
      </c>
      <c r="C54" s="670">
        <f>Surveys!B26</f>
        <v>0</v>
      </c>
      <c r="D54" s="670">
        <f>Surveys!D26</f>
        <v>0</v>
      </c>
      <c r="E54" s="673" t="str">
        <f>IF(AND(E$14&gt;=Surveys!$E26,E$14&lt;=Surveys!$F26),"X",IF(AND(E$14&gt;=Surveys!$G26,E$14&lt;=Surveys!$H26),"X",IF(AND(E$14&gt;=Surveys!$I26,E$14&lt;=Surveys!$J26),"X",IF(AND(E$14&gt;=Surveys!$K26,E$14&lt;=Surveys!$L26),"X",IF(AND(E$14&gt;=Surveys!$M26,E$14&lt;=Surveys!$N26),"X","")))))</f>
        <v/>
      </c>
      <c r="F54" s="673" t="str">
        <f>IF(AND(F$14&gt;=Surveys!$E26,F$14&lt;=Surveys!$F26),"X",IF(AND(F$14&gt;=Surveys!$G26,F$14&lt;=Surveys!$H26),"X",IF(AND(F$14&gt;=Surveys!$I26,F$14&lt;=Surveys!$J26),"X",IF(AND(F$14&gt;=Surveys!$K26,F$14&lt;=Surveys!$L26),"X",IF(AND(F$14&gt;=Surveys!$M26,F$14&lt;=Surveys!$N26),"X","")))))</f>
        <v/>
      </c>
      <c r="G54" s="673" t="str">
        <f>IF(AND(G$14&gt;=Surveys!$E26,G$14&lt;=Surveys!$F26),"X",IF(AND(G$14&gt;=Surveys!$G26,G$14&lt;=Surveys!$H26),"X",IF(AND(G$14&gt;=Surveys!$I26,G$14&lt;=Surveys!$J26),"X",IF(AND(G$14&gt;=Surveys!$K26,G$14&lt;=Surveys!$L26),"X",IF(AND(G$14&gt;=Surveys!$M26,G$14&lt;=Surveys!$N26),"X","")))))</f>
        <v/>
      </c>
      <c r="H54" s="673" t="str">
        <f>IF(AND(H$14&gt;=Surveys!$E26,H$14&lt;=Surveys!$F26),"X",IF(AND(H$14&gt;=Surveys!$G26,H$14&lt;=Surveys!$H26),"X",IF(AND(H$14&gt;=Surveys!$I26,H$14&lt;=Surveys!$J26),"X",IF(AND(H$14&gt;=Surveys!$K26,H$14&lt;=Surveys!$L26),"X",IF(AND(H$14&gt;=Surveys!$M26,H$14&lt;=Surveys!$N26),"X","")))))</f>
        <v/>
      </c>
      <c r="I54" s="673" t="str">
        <f>IF(AND(I$14&gt;=Surveys!$E26,I$14&lt;=Surveys!$F26),"X",IF(AND(I$14&gt;=Surveys!$G26,I$14&lt;=Surveys!$H26),"X",IF(AND(I$14&gt;=Surveys!$I26,I$14&lt;=Surveys!$J26),"X",IF(AND(I$14&gt;=Surveys!$K26,I$14&lt;=Surveys!$L26),"X",IF(AND(I$14&gt;=Surveys!$M26,I$14&lt;=Surveys!$N26),"X","")))))</f>
        <v/>
      </c>
      <c r="J54" s="673" t="str">
        <f>IF(AND(J$14&gt;=Surveys!$E26,J$14&lt;=Surveys!$F26),"X",IF(AND(J$14&gt;=Surveys!$G26,J$14&lt;=Surveys!$H26),"X",IF(AND(J$14&gt;=Surveys!$I26,J$14&lt;=Surveys!$J26),"X",IF(AND(J$14&gt;=Surveys!$K26,J$14&lt;=Surveys!$L26),"X",IF(AND(J$14&gt;=Surveys!$M26,J$14&lt;=Surveys!$N26),"X","")))))</f>
        <v/>
      </c>
      <c r="K54" s="673" t="str">
        <f>IF(AND(K$14&gt;=Surveys!$E26,K$14&lt;=Surveys!$F26),"X",IF(AND(K$14&gt;=Surveys!$G26,K$14&lt;=Surveys!$H26),"X",IF(AND(K$14&gt;=Surveys!$I26,K$14&lt;=Surveys!$J26),"X",IF(AND(K$14&gt;=Surveys!$K26,K$14&lt;=Surveys!$L26),"X",IF(AND(K$14&gt;=Surveys!$M26,K$14&lt;=Surveys!$N26),"X","")))))</f>
        <v/>
      </c>
      <c r="L54" s="673" t="str">
        <f>IF(AND(L$14&gt;=Surveys!$E26,L$14&lt;=Surveys!$F26),"X",IF(AND(L$14&gt;=Surveys!$G26,L$14&lt;=Surveys!$H26),"X",IF(AND(L$14&gt;=Surveys!$I26,L$14&lt;=Surveys!$J26),"X",IF(AND(L$14&gt;=Surveys!$K26,L$14&lt;=Surveys!$L26),"X",IF(AND(L$14&gt;=Surveys!$M26,L$14&lt;=Surveys!$N26),"X","")))))</f>
        <v/>
      </c>
      <c r="M54" s="673" t="str">
        <f>IF(AND(M$14&gt;=Surveys!$E26,M$14&lt;=Surveys!$F26),"X",IF(AND(M$14&gt;=Surveys!$G26,M$14&lt;=Surveys!$H26),"X",IF(AND(M$14&gt;=Surveys!$I26,M$14&lt;=Surveys!$J26),"X",IF(AND(M$14&gt;=Surveys!$K26,M$14&lt;=Surveys!$L26),"X",IF(AND(M$14&gt;=Surveys!$M26,M$14&lt;=Surveys!$N26),"X","")))))</f>
        <v/>
      </c>
      <c r="N54" s="673" t="str">
        <f>IF(AND(N$14&gt;=Surveys!$E26,N$14&lt;=Surveys!$F26),"X",IF(AND(N$14&gt;=Surveys!$G26,N$14&lt;=Surveys!$H26),"X",IF(AND(N$14&gt;=Surveys!$I26,N$14&lt;=Surveys!$J26),"X",IF(AND(N$14&gt;=Surveys!$K26,N$14&lt;=Surveys!$L26),"X",IF(AND(N$14&gt;=Surveys!$M26,N$14&lt;=Surveys!$N26),"X","")))))</f>
        <v/>
      </c>
      <c r="O54" s="673" t="str">
        <f>IF(AND(O$14&gt;=Surveys!$E26,O$14&lt;=Surveys!$F26),"X",IF(AND(O$14&gt;=Surveys!$G26,O$14&lt;=Surveys!$H26),"X",IF(AND(O$14&gt;=Surveys!$I26,O$14&lt;=Surveys!$J26),"X",IF(AND(O$14&gt;=Surveys!$K26,O$14&lt;=Surveys!$L26),"X",IF(AND(O$14&gt;=Surveys!$M26,O$14&lt;=Surveys!$N26),"X","")))))</f>
        <v/>
      </c>
      <c r="P54" s="673" t="str">
        <f>IF(AND(P$14&gt;=Surveys!$E26,P$14&lt;=Surveys!$F26),"X",IF(AND(P$14&gt;=Surveys!$G26,P$14&lt;=Surveys!$H26),"X",IF(AND(P$14&gt;=Surveys!$I26,P$14&lt;=Surveys!$J26),"X",IF(AND(P$14&gt;=Surveys!$K26,P$14&lt;=Surveys!$L26),"X",IF(AND(P$14&gt;=Surveys!$M26,P$14&lt;=Surveys!$N26),"X","")))))</f>
        <v/>
      </c>
      <c r="Q54" s="673" t="str">
        <f>IF(AND(Q$14&gt;=Surveys!$E26,Q$14&lt;=Surveys!$F26),"X",IF(AND(Q$14&gt;=Surveys!$G26,Q$14&lt;=Surveys!$H26),"X",IF(AND(Q$14&gt;=Surveys!$I26,Q$14&lt;=Surveys!$J26),"X",IF(AND(Q$14&gt;=Surveys!$K26,Q$14&lt;=Surveys!$L26),"X",IF(AND(Q$14&gt;=Surveys!$M26,Q$14&lt;=Surveys!$N26),"X","")))))</f>
        <v/>
      </c>
      <c r="R54" s="673" t="str">
        <f>IF(AND(R$14&gt;=Surveys!$E26,R$14&lt;=Surveys!$F26),"X",IF(AND(R$14&gt;=Surveys!$G26,R$14&lt;=Surveys!$H26),"X",IF(AND(R$14&gt;=Surveys!$I26,R$14&lt;=Surveys!$J26),"X",IF(AND(R$14&gt;=Surveys!$K26,R$14&lt;=Surveys!$L26),"X",IF(AND(R$14&gt;=Surveys!$M26,R$14&lt;=Surveys!$N26),"X","")))))</f>
        <v/>
      </c>
      <c r="S54" s="673" t="str">
        <f>IF(AND(S$14&gt;=Surveys!$E26,S$14&lt;=Surveys!$F26),"X",IF(AND(S$14&gt;=Surveys!$G26,S$14&lt;=Surveys!$H26),"X",IF(AND(S$14&gt;=Surveys!$I26,S$14&lt;=Surveys!$J26),"X",IF(AND(S$14&gt;=Surveys!$K26,S$14&lt;=Surveys!$L26),"X",IF(AND(S$14&gt;=Surveys!$M26,S$14&lt;=Surveys!$N26),"X","")))))</f>
        <v/>
      </c>
      <c r="T54" s="673" t="str">
        <f>IF(AND(T$14&gt;=Surveys!$E26,T$14&lt;=Surveys!$F26),"X",IF(AND(T$14&gt;=Surveys!$G26,T$14&lt;=Surveys!$H26),"X",IF(AND(T$14&gt;=Surveys!$I26,T$14&lt;=Surveys!$J26),"X",IF(AND(T$14&gt;=Surveys!$K26,T$14&lt;=Surveys!$L26),"X",IF(AND(T$14&gt;=Surveys!$M26,T$14&lt;=Surveys!$N26),"X","")))))</f>
        <v/>
      </c>
      <c r="U54" s="673" t="str">
        <f>IF(AND(U$14&gt;=Surveys!$E26,U$14&lt;=Surveys!$F26),"X",IF(AND(U$14&gt;=Surveys!$G26,U$14&lt;=Surveys!$H26),"X",IF(AND(U$14&gt;=Surveys!$I26,U$14&lt;=Surveys!$J26),"X",IF(AND(U$14&gt;=Surveys!$K26,U$14&lt;=Surveys!$L26),"X",IF(AND(U$14&gt;=Surveys!$M26,U$14&lt;=Surveys!$N26),"X","")))))</f>
        <v/>
      </c>
      <c r="V54" s="673" t="str">
        <f>IF(AND(V$14&gt;=Surveys!$E26,V$14&lt;=Surveys!$F26),"X",IF(AND(V$14&gt;=Surveys!$G26,V$14&lt;=Surveys!$H26),"X",IF(AND(V$14&gt;=Surveys!$I26,V$14&lt;=Surveys!$J26),"X",IF(AND(V$14&gt;=Surveys!$K26,V$14&lt;=Surveys!$L26),"X",IF(AND(V$14&gt;=Surveys!$M26,V$14&lt;=Surveys!$N26),"X","")))))</f>
        <v/>
      </c>
      <c r="W54" s="673" t="str">
        <f>IF(AND(W$14&gt;=Surveys!$E26,W$14&lt;=Surveys!$F26),"X",IF(AND(W$14&gt;=Surveys!$G26,W$14&lt;=Surveys!$H26),"X",IF(AND(W$14&gt;=Surveys!$I26,W$14&lt;=Surveys!$J26),"X",IF(AND(W$14&gt;=Surveys!$K26,W$14&lt;=Surveys!$L26),"X",IF(AND(W$14&gt;=Surveys!$M26,W$14&lt;=Surveys!$N26),"X","")))))</f>
        <v/>
      </c>
      <c r="X54" s="673" t="str">
        <f>IF(AND(X$14&gt;=Surveys!$E26,X$14&lt;=Surveys!$F26),"X",IF(AND(X$14&gt;=Surveys!$G26,X$14&lt;=Surveys!$H26),"X",IF(AND(X$14&gt;=Surveys!$I26,X$14&lt;=Surveys!$J26),"X",IF(AND(X$14&gt;=Surveys!$K26,X$14&lt;=Surveys!$L26),"X",IF(AND(X$14&gt;=Surveys!$M26,X$14&lt;=Surveys!$N26),"X","")))))</f>
        <v/>
      </c>
      <c r="Y54" s="673" t="str">
        <f>IF(AND(Y$14&gt;=Surveys!$E26,Y$14&lt;=Surveys!$F26),"X",IF(AND(Y$14&gt;=Surveys!$G26,Y$14&lt;=Surveys!$H26),"X",IF(AND(Y$14&gt;=Surveys!$I26,Y$14&lt;=Surveys!$J26),"X",IF(AND(Y$14&gt;=Surveys!$K26,Y$14&lt;=Surveys!$L26),"X",IF(AND(Y$14&gt;=Surveys!$M26,Y$14&lt;=Surveys!$N26),"X","")))))</f>
        <v/>
      </c>
      <c r="Z54" s="673" t="str">
        <f>IF(AND(Z$14&gt;=Surveys!$E26,Z$14&lt;=Surveys!$F26),"X",IF(AND(Z$14&gt;=Surveys!$G26,Z$14&lt;=Surveys!$H26),"X",IF(AND(Z$14&gt;=Surveys!$I26,Z$14&lt;=Surveys!$J26),"X",IF(AND(Z$14&gt;=Surveys!$K26,Z$14&lt;=Surveys!$L26),"X",IF(AND(Z$14&gt;=Surveys!$M26,Z$14&lt;=Surveys!$N26),"X","")))))</f>
        <v/>
      </c>
      <c r="AA54" s="673" t="str">
        <f>IF(AND(AA$14&gt;=Surveys!$E26,AA$14&lt;=Surveys!$F26),"X",IF(AND(AA$14&gt;=Surveys!$G26,AA$14&lt;=Surveys!$H26),"X",IF(AND(AA$14&gt;=Surveys!$I26,AA$14&lt;=Surveys!$J26),"X",IF(AND(AA$14&gt;=Surveys!$K26,AA$14&lt;=Surveys!$L26),"X",IF(AND(AA$14&gt;=Surveys!$M26,AA$14&lt;=Surveys!$N26),"X","")))))</f>
        <v/>
      </c>
      <c r="AB54" s="673" t="str">
        <f>IF(AND(AB$14&gt;=Surveys!$E26,AB$14&lt;=Surveys!$F26),"X",IF(AND(AB$14&gt;=Surveys!$G26,AB$14&lt;=Surveys!$H26),"X",IF(AND(AB$14&gt;=Surveys!$I26,AB$14&lt;=Surveys!$J26),"X",IF(AND(AB$14&gt;=Surveys!$K26,AB$14&lt;=Surveys!$L26),"X",IF(AND(AB$14&gt;=Surveys!$M26,AB$14&lt;=Surveys!$N26),"X","")))))</f>
        <v/>
      </c>
      <c r="AC54" s="673" t="str">
        <f>IF(AND(AD$42&gt;=Surveys!$E26,AC$42&lt;=Surveys!$F26),"X",IF(AND(AD$42&gt;=Surveys!$G26,AC$42&lt;=Surveys!$H26),"X",IF(AND(AD$42&gt;=Surveys!$I26,AC$42&lt;=Surveys!$J26),"X",IF(AND(AD$42&gt;=Surveys!$K26,AC$42&lt;=Surveys!$L26),"X",IF(AND(AD$42&gt;=Surveys!$M26,AC$42&lt;=Surveys!$N26),"X","")))))</f>
        <v/>
      </c>
      <c r="AD54" s="673" t="str">
        <f>IF(AND(AE$42&gt;=Surveys!$E26,AD$42&lt;=Surveys!$F26),"X",IF(AND(AE$42&gt;=Surveys!$G26,AD$42&lt;=Surveys!$H26),"X",IF(AND(AE$42&gt;=Surveys!$I26,AD$42&lt;=Surveys!$J26),"X",IF(AND(AE$42&gt;=Surveys!$K26,AD$42&lt;=Surveys!$L26),"X",IF(AND(AE$42&gt;=Surveys!$M26,AD$42&lt;=Surveys!$N26),"X","")))))</f>
        <v/>
      </c>
      <c r="AE54" s="673" t="str">
        <f>IF(AND(AF$42&gt;=Surveys!$E26,AE$42&lt;=Surveys!$F26),"X",IF(AND(AF$42&gt;=Surveys!$G26,AE$42&lt;=Surveys!$H26),"X",IF(AND(AF$42&gt;=Surveys!$I26,AE$42&lt;=Surveys!$J26),"X",IF(AND(AF$42&gt;=Surveys!$K26,AE$42&lt;=Surveys!$L26),"X",IF(AND(AF$42&gt;=Surveys!$M26,AE$42&lt;=Surveys!$N26),"X","")))))</f>
        <v/>
      </c>
      <c r="AF54" s="673" t="str">
        <f>IF(AND(AG$42&gt;=Surveys!$E26,AF$42&lt;=Surveys!$F26),"X",IF(AND(AG$42&gt;=Surveys!$G26,AF$42&lt;=Surveys!$H26),"X",IF(AND(AG$42&gt;=Surveys!$I26,AF$42&lt;=Surveys!$J26),"X",IF(AND(AG$42&gt;=Surveys!$K26,AF$42&lt;=Surveys!$L26),"X",IF(AND(AG$42&gt;=Surveys!$M26,AF$42&lt;=Surveys!$N26),"X","")))))</f>
        <v/>
      </c>
      <c r="AG54" s="673" t="str">
        <f>IF(AND(AH$42&gt;=Surveys!$E26,AG$42&lt;=Surveys!$F26),"X",IF(AND(AH$42&gt;=Surveys!$G26,AG$42&lt;=Surveys!$H26),"X",IF(AND(AH$42&gt;=Surveys!$I26,AG$42&lt;=Surveys!$J26),"X",IF(AND(AH$42&gt;=Surveys!$K26,AG$42&lt;=Surveys!$L26),"X",IF(AND(AH$42&gt;=Surveys!$M26,AG$42&lt;=Surveys!$N26),"X","")))))</f>
        <v/>
      </c>
      <c r="AH54" s="662"/>
      <c r="AI54" s="662"/>
      <c r="AJ54" s="662"/>
      <c r="AK54" s="662"/>
      <c r="AL54" s="662"/>
      <c r="AM54" s="662"/>
    </row>
    <row r="55" spans="1:39">
      <c r="A55" s="1048"/>
      <c r="B55" s="670">
        <f>Surveys!A27</f>
        <v>0</v>
      </c>
      <c r="C55" s="670">
        <f>Surveys!B27</f>
        <v>0</v>
      </c>
      <c r="D55" s="670">
        <f>Surveys!D27</f>
        <v>0</v>
      </c>
      <c r="E55" s="673" t="str">
        <f>IF(AND(E$14&gt;=Surveys!$E27,E$14&lt;=Surveys!$F27),"X",IF(AND(E$14&gt;=Surveys!$G27,E$14&lt;=Surveys!$H27),"X",IF(AND(E$14&gt;=Surveys!$I27,E$14&lt;=Surveys!$J27),"X",IF(AND(E$14&gt;=Surveys!$K27,E$14&lt;=Surveys!$L27),"X",IF(AND(E$14&gt;=Surveys!$M27,E$14&lt;=Surveys!$N27),"X","")))))</f>
        <v/>
      </c>
      <c r="F55" s="673" t="str">
        <f>IF(AND(F$14&gt;=Surveys!$E27,F$14&lt;=Surveys!$F27),"X",IF(AND(F$14&gt;=Surveys!$G27,F$14&lt;=Surveys!$H27),"X",IF(AND(F$14&gt;=Surveys!$I27,F$14&lt;=Surveys!$J27),"X",IF(AND(F$14&gt;=Surveys!$K27,F$14&lt;=Surveys!$L27),"X",IF(AND(F$14&gt;=Surveys!$M27,F$14&lt;=Surveys!$N27),"X","")))))</f>
        <v/>
      </c>
      <c r="G55" s="673" t="str">
        <f>IF(AND(G$14&gt;=Surveys!$E27,G$14&lt;=Surveys!$F27),"X",IF(AND(G$14&gt;=Surveys!$G27,G$14&lt;=Surveys!$H27),"X",IF(AND(G$14&gt;=Surveys!$I27,G$14&lt;=Surveys!$J27),"X",IF(AND(G$14&gt;=Surveys!$K27,G$14&lt;=Surveys!$L27),"X",IF(AND(G$14&gt;=Surveys!$M27,G$14&lt;=Surveys!$N27),"X","")))))</f>
        <v/>
      </c>
      <c r="H55" s="673" t="str">
        <f>IF(AND(H$14&gt;=Surveys!$E27,H$14&lt;=Surveys!$F27),"X",IF(AND(H$14&gt;=Surveys!$G27,H$14&lt;=Surveys!$H27),"X",IF(AND(H$14&gt;=Surveys!$I27,H$14&lt;=Surveys!$J27),"X",IF(AND(H$14&gt;=Surveys!$K27,H$14&lt;=Surveys!$L27),"X",IF(AND(H$14&gt;=Surveys!$M27,H$14&lt;=Surveys!$N27),"X","")))))</f>
        <v/>
      </c>
      <c r="I55" s="673" t="str">
        <f>IF(AND(I$14&gt;=Surveys!$E27,I$14&lt;=Surveys!$F27),"X",IF(AND(I$14&gt;=Surveys!$G27,I$14&lt;=Surveys!$H27),"X",IF(AND(I$14&gt;=Surveys!$I27,I$14&lt;=Surveys!$J27),"X",IF(AND(I$14&gt;=Surveys!$K27,I$14&lt;=Surveys!$L27),"X",IF(AND(I$14&gt;=Surveys!$M27,I$14&lt;=Surveys!$N27),"X","")))))</f>
        <v/>
      </c>
      <c r="J55" s="673" t="str">
        <f>IF(AND(J$14&gt;=Surveys!$E27,J$14&lt;=Surveys!$F27),"X",IF(AND(J$14&gt;=Surveys!$G27,J$14&lt;=Surveys!$H27),"X",IF(AND(J$14&gt;=Surveys!$I27,J$14&lt;=Surveys!$J27),"X",IF(AND(J$14&gt;=Surveys!$K27,J$14&lt;=Surveys!$L27),"X",IF(AND(J$14&gt;=Surveys!$M27,J$14&lt;=Surveys!$N27),"X","")))))</f>
        <v/>
      </c>
      <c r="K55" s="673" t="str">
        <f>IF(AND(K$14&gt;=Surveys!$E27,K$14&lt;=Surveys!$F27),"X",IF(AND(K$14&gt;=Surveys!$G27,K$14&lt;=Surveys!$H27),"X",IF(AND(K$14&gt;=Surveys!$I27,K$14&lt;=Surveys!$J27),"X",IF(AND(K$14&gt;=Surveys!$K27,K$14&lt;=Surveys!$L27),"X",IF(AND(K$14&gt;=Surveys!$M27,K$14&lt;=Surveys!$N27),"X","")))))</f>
        <v/>
      </c>
      <c r="L55" s="673" t="str">
        <f>IF(AND(L$14&gt;=Surveys!$E27,L$14&lt;=Surveys!$F27),"X",IF(AND(L$14&gt;=Surveys!$G27,L$14&lt;=Surveys!$H27),"X",IF(AND(L$14&gt;=Surveys!$I27,L$14&lt;=Surveys!$J27),"X",IF(AND(L$14&gt;=Surveys!$K27,L$14&lt;=Surveys!$L27),"X",IF(AND(L$14&gt;=Surveys!$M27,L$14&lt;=Surveys!$N27),"X","")))))</f>
        <v/>
      </c>
      <c r="M55" s="673" t="str">
        <f>IF(AND(M$14&gt;=Surveys!$E27,M$14&lt;=Surveys!$F27),"X",IF(AND(M$14&gt;=Surveys!$G27,M$14&lt;=Surveys!$H27),"X",IF(AND(M$14&gt;=Surveys!$I27,M$14&lt;=Surveys!$J27),"X",IF(AND(M$14&gt;=Surveys!$K27,M$14&lt;=Surveys!$L27),"X",IF(AND(M$14&gt;=Surveys!$M27,M$14&lt;=Surveys!$N27),"X","")))))</f>
        <v/>
      </c>
      <c r="N55" s="673" t="str">
        <f>IF(AND(N$14&gt;=Surveys!$E27,N$14&lt;=Surveys!$F27),"X",IF(AND(N$14&gt;=Surveys!$G27,N$14&lt;=Surveys!$H27),"X",IF(AND(N$14&gt;=Surveys!$I27,N$14&lt;=Surveys!$J27),"X",IF(AND(N$14&gt;=Surveys!$K27,N$14&lt;=Surveys!$L27),"X",IF(AND(N$14&gt;=Surveys!$M27,N$14&lt;=Surveys!$N27),"X","")))))</f>
        <v/>
      </c>
      <c r="O55" s="673" t="str">
        <f>IF(AND(O$14&gt;=Surveys!$E27,O$14&lt;=Surveys!$F27),"X",IF(AND(O$14&gt;=Surveys!$G27,O$14&lt;=Surveys!$H27),"X",IF(AND(O$14&gt;=Surveys!$I27,O$14&lt;=Surveys!$J27),"X",IF(AND(O$14&gt;=Surveys!$K27,O$14&lt;=Surveys!$L27),"X",IF(AND(O$14&gt;=Surveys!$M27,O$14&lt;=Surveys!$N27),"X","")))))</f>
        <v/>
      </c>
      <c r="P55" s="673" t="str">
        <f>IF(AND(P$14&gt;=Surveys!$E27,P$14&lt;=Surveys!$F27),"X",IF(AND(P$14&gt;=Surveys!$G27,P$14&lt;=Surveys!$H27),"X",IF(AND(P$14&gt;=Surveys!$I27,P$14&lt;=Surveys!$J27),"X",IF(AND(P$14&gt;=Surveys!$K27,P$14&lt;=Surveys!$L27),"X",IF(AND(P$14&gt;=Surveys!$M27,P$14&lt;=Surveys!$N27),"X","")))))</f>
        <v/>
      </c>
      <c r="Q55" s="673" t="str">
        <f>IF(AND(Q$14&gt;=Surveys!$E27,Q$14&lt;=Surveys!$F27),"X",IF(AND(Q$14&gt;=Surveys!$G27,Q$14&lt;=Surveys!$H27),"X",IF(AND(Q$14&gt;=Surveys!$I27,Q$14&lt;=Surveys!$J27),"X",IF(AND(Q$14&gt;=Surveys!$K27,Q$14&lt;=Surveys!$L27),"X",IF(AND(Q$14&gt;=Surveys!$M27,Q$14&lt;=Surveys!$N27),"X","")))))</f>
        <v/>
      </c>
      <c r="R55" s="673" t="str">
        <f>IF(AND(R$14&gt;=Surveys!$E27,R$14&lt;=Surveys!$F27),"X",IF(AND(R$14&gt;=Surveys!$G27,R$14&lt;=Surveys!$H27),"X",IF(AND(R$14&gt;=Surveys!$I27,R$14&lt;=Surveys!$J27),"X",IF(AND(R$14&gt;=Surveys!$K27,R$14&lt;=Surveys!$L27),"X",IF(AND(R$14&gt;=Surveys!$M27,R$14&lt;=Surveys!$N27),"X","")))))</f>
        <v/>
      </c>
      <c r="S55" s="673" t="str">
        <f>IF(AND(S$14&gt;=Surveys!$E27,S$14&lt;=Surveys!$F27),"X",IF(AND(S$14&gt;=Surveys!$G27,S$14&lt;=Surveys!$H27),"X",IF(AND(S$14&gt;=Surveys!$I27,S$14&lt;=Surveys!$J27),"X",IF(AND(S$14&gt;=Surveys!$K27,S$14&lt;=Surveys!$L27),"X",IF(AND(S$14&gt;=Surveys!$M27,S$14&lt;=Surveys!$N27),"X","")))))</f>
        <v/>
      </c>
      <c r="T55" s="673" t="str">
        <f>IF(AND(T$14&gt;=Surveys!$E27,T$14&lt;=Surveys!$F27),"X",IF(AND(T$14&gt;=Surveys!$G27,T$14&lt;=Surveys!$H27),"X",IF(AND(T$14&gt;=Surveys!$I27,T$14&lt;=Surveys!$J27),"X",IF(AND(T$14&gt;=Surveys!$K27,T$14&lt;=Surveys!$L27),"X",IF(AND(T$14&gt;=Surveys!$M27,T$14&lt;=Surveys!$N27),"X","")))))</f>
        <v/>
      </c>
      <c r="U55" s="673" t="str">
        <f>IF(AND(U$14&gt;=Surveys!$E27,U$14&lt;=Surveys!$F27),"X",IF(AND(U$14&gt;=Surveys!$G27,U$14&lt;=Surveys!$H27),"X",IF(AND(U$14&gt;=Surveys!$I27,U$14&lt;=Surveys!$J27),"X",IF(AND(U$14&gt;=Surveys!$K27,U$14&lt;=Surveys!$L27),"X",IF(AND(U$14&gt;=Surveys!$M27,U$14&lt;=Surveys!$N27),"X","")))))</f>
        <v/>
      </c>
      <c r="V55" s="673" t="str">
        <f>IF(AND(V$14&gt;=Surveys!$E27,V$14&lt;=Surveys!$F27),"X",IF(AND(V$14&gt;=Surveys!$G27,V$14&lt;=Surveys!$H27),"X",IF(AND(V$14&gt;=Surveys!$I27,V$14&lt;=Surveys!$J27),"X",IF(AND(V$14&gt;=Surveys!$K27,V$14&lt;=Surveys!$L27),"X",IF(AND(V$14&gt;=Surveys!$M27,V$14&lt;=Surveys!$N27),"X","")))))</f>
        <v/>
      </c>
      <c r="W55" s="673" t="str">
        <f>IF(AND(W$14&gt;=Surveys!$E27,W$14&lt;=Surveys!$F27),"X",IF(AND(W$14&gt;=Surveys!$G27,W$14&lt;=Surveys!$H27),"X",IF(AND(W$14&gt;=Surveys!$I27,W$14&lt;=Surveys!$J27),"X",IF(AND(W$14&gt;=Surveys!$K27,W$14&lt;=Surveys!$L27),"X",IF(AND(W$14&gt;=Surveys!$M27,W$14&lt;=Surveys!$N27),"X","")))))</f>
        <v/>
      </c>
      <c r="X55" s="673" t="str">
        <f>IF(AND(X$14&gt;=Surveys!$E27,X$14&lt;=Surveys!$F27),"X",IF(AND(X$14&gt;=Surveys!$G27,X$14&lt;=Surveys!$H27),"X",IF(AND(X$14&gt;=Surveys!$I27,X$14&lt;=Surveys!$J27),"X",IF(AND(X$14&gt;=Surveys!$K27,X$14&lt;=Surveys!$L27),"X",IF(AND(X$14&gt;=Surveys!$M27,X$14&lt;=Surveys!$N27),"X","")))))</f>
        <v/>
      </c>
      <c r="Y55" s="673" t="str">
        <f>IF(AND(Y$14&gt;=Surveys!$E27,Y$14&lt;=Surveys!$F27),"X",IF(AND(Y$14&gt;=Surveys!$G27,Y$14&lt;=Surveys!$H27),"X",IF(AND(Y$14&gt;=Surveys!$I27,Y$14&lt;=Surveys!$J27),"X",IF(AND(Y$14&gt;=Surveys!$K27,Y$14&lt;=Surveys!$L27),"X",IF(AND(Y$14&gt;=Surveys!$M27,Y$14&lt;=Surveys!$N27),"X","")))))</f>
        <v/>
      </c>
      <c r="Z55" s="673" t="str">
        <f>IF(AND(Z$14&gt;=Surveys!$E27,Z$14&lt;=Surveys!$F27),"X",IF(AND(Z$14&gt;=Surveys!$G27,Z$14&lt;=Surveys!$H27),"X",IF(AND(Z$14&gt;=Surveys!$I27,Z$14&lt;=Surveys!$J27),"X",IF(AND(Z$14&gt;=Surveys!$K27,Z$14&lt;=Surveys!$L27),"X",IF(AND(Z$14&gt;=Surveys!$M27,Z$14&lt;=Surveys!$N27),"X","")))))</f>
        <v/>
      </c>
      <c r="AA55" s="673" t="str">
        <f>IF(AND(AA$14&gt;=Surveys!$E27,AA$14&lt;=Surveys!$F27),"X",IF(AND(AA$14&gt;=Surveys!$G27,AA$14&lt;=Surveys!$H27),"X",IF(AND(AA$14&gt;=Surveys!$I27,AA$14&lt;=Surveys!$J27),"X",IF(AND(AA$14&gt;=Surveys!$K27,AA$14&lt;=Surveys!$L27),"X",IF(AND(AA$14&gt;=Surveys!$M27,AA$14&lt;=Surveys!$N27),"X","")))))</f>
        <v/>
      </c>
      <c r="AB55" s="673" t="str">
        <f>IF(AND(AB$14&gt;=Surveys!$E27,AB$14&lt;=Surveys!$F27),"X",IF(AND(AB$14&gt;=Surveys!$G27,AB$14&lt;=Surveys!$H27),"X",IF(AND(AB$14&gt;=Surveys!$I27,AB$14&lt;=Surveys!$J27),"X",IF(AND(AB$14&gt;=Surveys!$K27,AB$14&lt;=Surveys!$L27),"X",IF(AND(AB$14&gt;=Surveys!$M27,AB$14&lt;=Surveys!$N27),"X","")))))</f>
        <v/>
      </c>
      <c r="AC55" s="673" t="str">
        <f>IF(AND(AD$42&gt;=Surveys!$E27,AC$42&lt;=Surveys!$F27),"X",IF(AND(AD$42&gt;=Surveys!$G27,AC$42&lt;=Surveys!$H27),"X",IF(AND(AD$42&gt;=Surveys!$I27,AC$42&lt;=Surveys!$J27),"X",IF(AND(AD$42&gt;=Surveys!$K27,AC$42&lt;=Surveys!$L27),"X",IF(AND(AD$42&gt;=Surveys!$M27,AC$42&lt;=Surveys!$N27),"X","")))))</f>
        <v/>
      </c>
      <c r="AD55" s="673" t="str">
        <f>IF(AND(AE$42&gt;=Surveys!$E27,AD$42&lt;=Surveys!$F27),"X",IF(AND(AE$42&gt;=Surveys!$G27,AD$42&lt;=Surveys!$H27),"X",IF(AND(AE$42&gt;=Surveys!$I27,AD$42&lt;=Surveys!$J27),"X",IF(AND(AE$42&gt;=Surveys!$K27,AD$42&lt;=Surveys!$L27),"X",IF(AND(AE$42&gt;=Surveys!$M27,AD$42&lt;=Surveys!$N27),"X","")))))</f>
        <v/>
      </c>
      <c r="AE55" s="673" t="str">
        <f>IF(AND(AF$42&gt;=Surveys!$E27,AE$42&lt;=Surveys!$F27),"X",IF(AND(AF$42&gt;=Surveys!$G27,AE$42&lt;=Surveys!$H27),"X",IF(AND(AF$42&gt;=Surveys!$I27,AE$42&lt;=Surveys!$J27),"X",IF(AND(AF$42&gt;=Surveys!$K27,AE$42&lt;=Surveys!$L27),"X",IF(AND(AF$42&gt;=Surveys!$M27,AE$42&lt;=Surveys!$N27),"X","")))))</f>
        <v/>
      </c>
      <c r="AF55" s="673" t="str">
        <f>IF(AND(AG$42&gt;=Surveys!$E27,AF$42&lt;=Surveys!$F27),"X",IF(AND(AG$42&gt;=Surveys!$G27,AF$42&lt;=Surveys!$H27),"X",IF(AND(AG$42&gt;=Surveys!$I27,AF$42&lt;=Surveys!$J27),"X",IF(AND(AG$42&gt;=Surveys!$K27,AF$42&lt;=Surveys!$L27),"X",IF(AND(AG$42&gt;=Surveys!$M27,AF$42&lt;=Surveys!$N27),"X","")))))</f>
        <v/>
      </c>
      <c r="AG55" s="673" t="str">
        <f>IF(AND(AH$42&gt;=Surveys!$E27,AG$42&lt;=Surveys!$F27),"X",IF(AND(AH$42&gt;=Surveys!$G27,AG$42&lt;=Surveys!$H27),"X",IF(AND(AH$42&gt;=Surveys!$I27,AG$42&lt;=Surveys!$J27),"X",IF(AND(AH$42&gt;=Surveys!$K27,AG$42&lt;=Surveys!$L27),"X",IF(AND(AH$42&gt;=Surveys!$M27,AG$42&lt;=Surveys!$N27),"X","")))))</f>
        <v/>
      </c>
      <c r="AH55" s="662"/>
      <c r="AI55" s="662"/>
      <c r="AJ55" s="662"/>
      <c r="AK55" s="662"/>
      <c r="AL55" s="662"/>
      <c r="AM55" s="662"/>
    </row>
    <row r="56" spans="1:39">
      <c r="A56" s="1048"/>
      <c r="B56" s="670">
        <f>Surveys!A28</f>
        <v>0</v>
      </c>
      <c r="C56" s="670">
        <f>Surveys!B28</f>
        <v>0</v>
      </c>
      <c r="D56" s="670">
        <f>Surveys!D28</f>
        <v>0</v>
      </c>
      <c r="E56" s="673" t="str">
        <f>IF(AND(E$14&gt;=Surveys!$E28,E$14&lt;=Surveys!$F28),"X",IF(AND(E$14&gt;=Surveys!$G28,E$14&lt;=Surveys!$H28),"X",IF(AND(E$14&gt;=Surveys!$I28,E$14&lt;=Surveys!$J28),"X",IF(AND(E$14&gt;=Surveys!$K28,E$14&lt;=Surveys!$L28),"X",IF(AND(E$14&gt;=Surveys!$M28,E$14&lt;=Surveys!$N28),"X","")))))</f>
        <v/>
      </c>
      <c r="F56" s="673" t="str">
        <f>IF(AND(F$14&gt;=Surveys!$E28,F$14&lt;=Surveys!$F28),"X",IF(AND(F$14&gt;=Surveys!$G28,F$14&lt;=Surveys!$H28),"X",IF(AND(F$14&gt;=Surveys!$I28,F$14&lt;=Surveys!$J28),"X",IF(AND(F$14&gt;=Surveys!$K28,F$14&lt;=Surveys!$L28),"X",IF(AND(F$14&gt;=Surveys!$M28,F$14&lt;=Surveys!$N28),"X","")))))</f>
        <v/>
      </c>
      <c r="G56" s="673" t="str">
        <f>IF(AND(G$14&gt;=Surveys!$E28,G$14&lt;=Surveys!$F28),"X",IF(AND(G$14&gt;=Surveys!$G28,G$14&lt;=Surveys!$H28),"X",IF(AND(G$14&gt;=Surveys!$I28,G$14&lt;=Surveys!$J28),"X",IF(AND(G$14&gt;=Surveys!$K28,G$14&lt;=Surveys!$L28),"X",IF(AND(G$14&gt;=Surveys!$M28,G$14&lt;=Surveys!$N28),"X","")))))</f>
        <v/>
      </c>
      <c r="H56" s="673" t="str">
        <f>IF(AND(H$14&gt;=Surveys!$E28,H$14&lt;=Surveys!$F28),"X",IF(AND(H$14&gt;=Surveys!$G28,H$14&lt;=Surveys!$H28),"X",IF(AND(H$14&gt;=Surveys!$I28,H$14&lt;=Surveys!$J28),"X",IF(AND(H$14&gt;=Surveys!$K28,H$14&lt;=Surveys!$L28),"X",IF(AND(H$14&gt;=Surveys!$M28,H$14&lt;=Surveys!$N28),"X","")))))</f>
        <v/>
      </c>
      <c r="I56" s="673" t="str">
        <f>IF(AND(I$14&gt;=Surveys!$E28,I$14&lt;=Surveys!$F28),"X",IF(AND(I$14&gt;=Surveys!$G28,I$14&lt;=Surveys!$H28),"X",IF(AND(I$14&gt;=Surveys!$I28,I$14&lt;=Surveys!$J28),"X",IF(AND(I$14&gt;=Surveys!$K28,I$14&lt;=Surveys!$L28),"X",IF(AND(I$14&gt;=Surveys!$M28,I$14&lt;=Surveys!$N28),"X","")))))</f>
        <v/>
      </c>
      <c r="J56" s="673" t="str">
        <f>IF(AND(J$14&gt;=Surveys!$E28,J$14&lt;=Surveys!$F28),"X",IF(AND(J$14&gt;=Surveys!$G28,J$14&lt;=Surveys!$H28),"X",IF(AND(J$14&gt;=Surveys!$I28,J$14&lt;=Surveys!$J28),"X",IF(AND(J$14&gt;=Surveys!$K28,J$14&lt;=Surveys!$L28),"X",IF(AND(J$14&gt;=Surveys!$M28,J$14&lt;=Surveys!$N28),"X","")))))</f>
        <v/>
      </c>
      <c r="K56" s="673" t="str">
        <f>IF(AND(K$14&gt;=Surveys!$E28,K$14&lt;=Surveys!$F28),"X",IF(AND(K$14&gt;=Surveys!$G28,K$14&lt;=Surveys!$H28),"X",IF(AND(K$14&gt;=Surveys!$I28,K$14&lt;=Surveys!$J28),"X",IF(AND(K$14&gt;=Surveys!$K28,K$14&lt;=Surveys!$L28),"X",IF(AND(K$14&gt;=Surveys!$M28,K$14&lt;=Surveys!$N28),"X","")))))</f>
        <v/>
      </c>
      <c r="L56" s="673" t="str">
        <f>IF(AND(L$14&gt;=Surveys!$E28,L$14&lt;=Surveys!$F28),"X",IF(AND(L$14&gt;=Surveys!$G28,L$14&lt;=Surveys!$H28),"X",IF(AND(L$14&gt;=Surveys!$I28,L$14&lt;=Surveys!$J28),"X",IF(AND(L$14&gt;=Surveys!$K28,L$14&lt;=Surveys!$L28),"X",IF(AND(L$14&gt;=Surveys!$M28,L$14&lt;=Surveys!$N28),"X","")))))</f>
        <v/>
      </c>
      <c r="M56" s="673" t="str">
        <f>IF(AND(M$14&gt;=Surveys!$E28,M$14&lt;=Surveys!$F28),"X",IF(AND(M$14&gt;=Surveys!$G28,M$14&lt;=Surveys!$H28),"X",IF(AND(M$14&gt;=Surveys!$I28,M$14&lt;=Surveys!$J28),"X",IF(AND(M$14&gt;=Surveys!$K28,M$14&lt;=Surveys!$L28),"X",IF(AND(M$14&gt;=Surveys!$M28,M$14&lt;=Surveys!$N28),"X","")))))</f>
        <v/>
      </c>
      <c r="N56" s="673" t="str">
        <f>IF(AND(N$14&gt;=Surveys!$E28,N$14&lt;=Surveys!$F28),"X",IF(AND(N$14&gt;=Surveys!$G28,N$14&lt;=Surveys!$H28),"X",IF(AND(N$14&gt;=Surveys!$I28,N$14&lt;=Surveys!$J28),"X",IF(AND(N$14&gt;=Surveys!$K28,N$14&lt;=Surveys!$L28),"X",IF(AND(N$14&gt;=Surveys!$M28,N$14&lt;=Surveys!$N28),"X","")))))</f>
        <v/>
      </c>
      <c r="O56" s="673" t="str">
        <f>IF(AND(O$14&gt;=Surveys!$E28,O$14&lt;=Surveys!$F28),"X",IF(AND(O$14&gt;=Surveys!$G28,O$14&lt;=Surveys!$H28),"X",IF(AND(O$14&gt;=Surveys!$I28,O$14&lt;=Surveys!$J28),"X",IF(AND(O$14&gt;=Surveys!$K28,O$14&lt;=Surveys!$L28),"X",IF(AND(O$14&gt;=Surveys!$M28,O$14&lt;=Surveys!$N28),"X","")))))</f>
        <v/>
      </c>
      <c r="P56" s="673" t="str">
        <f>IF(AND(P$14&gt;=Surveys!$E28,P$14&lt;=Surveys!$F28),"X",IF(AND(P$14&gt;=Surveys!$G28,P$14&lt;=Surveys!$H28),"X",IF(AND(P$14&gt;=Surveys!$I28,P$14&lt;=Surveys!$J28),"X",IF(AND(P$14&gt;=Surveys!$K28,P$14&lt;=Surveys!$L28),"X",IF(AND(P$14&gt;=Surveys!$M28,P$14&lt;=Surveys!$N28),"X","")))))</f>
        <v/>
      </c>
      <c r="Q56" s="673" t="str">
        <f>IF(AND(Q$14&gt;=Surveys!$E28,Q$14&lt;=Surveys!$F28),"X",IF(AND(Q$14&gt;=Surveys!$G28,Q$14&lt;=Surveys!$H28),"X",IF(AND(Q$14&gt;=Surveys!$I28,Q$14&lt;=Surveys!$J28),"X",IF(AND(Q$14&gt;=Surveys!$K28,Q$14&lt;=Surveys!$L28),"X",IF(AND(Q$14&gt;=Surveys!$M28,Q$14&lt;=Surveys!$N28),"X","")))))</f>
        <v/>
      </c>
      <c r="R56" s="673" t="str">
        <f>IF(AND(R$14&gt;=Surveys!$E28,R$14&lt;=Surveys!$F28),"X",IF(AND(R$14&gt;=Surveys!$G28,R$14&lt;=Surveys!$H28),"X",IF(AND(R$14&gt;=Surveys!$I28,R$14&lt;=Surveys!$J28),"X",IF(AND(R$14&gt;=Surveys!$K28,R$14&lt;=Surveys!$L28),"X",IF(AND(R$14&gt;=Surveys!$M28,R$14&lt;=Surveys!$N28),"X","")))))</f>
        <v/>
      </c>
      <c r="S56" s="673" t="str">
        <f>IF(AND(S$14&gt;=Surveys!$E28,S$14&lt;=Surveys!$F28),"X",IF(AND(S$14&gt;=Surveys!$G28,S$14&lt;=Surveys!$H28),"X",IF(AND(S$14&gt;=Surveys!$I28,S$14&lt;=Surveys!$J28),"X",IF(AND(S$14&gt;=Surveys!$K28,S$14&lt;=Surveys!$L28),"X",IF(AND(S$14&gt;=Surveys!$M28,S$14&lt;=Surveys!$N28),"X","")))))</f>
        <v/>
      </c>
      <c r="T56" s="673" t="str">
        <f>IF(AND(T$14&gt;=Surveys!$E28,T$14&lt;=Surveys!$F28),"X",IF(AND(T$14&gt;=Surveys!$G28,T$14&lt;=Surveys!$H28),"X",IF(AND(T$14&gt;=Surveys!$I28,T$14&lt;=Surveys!$J28),"X",IF(AND(T$14&gt;=Surveys!$K28,T$14&lt;=Surveys!$L28),"X",IF(AND(T$14&gt;=Surveys!$M28,T$14&lt;=Surveys!$N28),"X","")))))</f>
        <v/>
      </c>
      <c r="U56" s="673" t="str">
        <f>IF(AND(U$14&gt;=Surveys!$E28,U$14&lt;=Surveys!$F28),"X",IF(AND(U$14&gt;=Surveys!$G28,U$14&lt;=Surveys!$H28),"X",IF(AND(U$14&gt;=Surveys!$I28,U$14&lt;=Surveys!$J28),"X",IF(AND(U$14&gt;=Surveys!$K28,U$14&lt;=Surveys!$L28),"X",IF(AND(U$14&gt;=Surveys!$M28,U$14&lt;=Surveys!$N28),"X","")))))</f>
        <v/>
      </c>
      <c r="V56" s="673" t="str">
        <f>IF(AND(V$14&gt;=Surveys!$E28,V$14&lt;=Surveys!$F28),"X",IF(AND(V$14&gt;=Surveys!$G28,V$14&lt;=Surveys!$H28),"X",IF(AND(V$14&gt;=Surveys!$I28,V$14&lt;=Surveys!$J28),"X",IF(AND(V$14&gt;=Surveys!$K28,V$14&lt;=Surveys!$L28),"X",IF(AND(V$14&gt;=Surveys!$M28,V$14&lt;=Surveys!$N28),"X","")))))</f>
        <v/>
      </c>
      <c r="W56" s="673" t="str">
        <f>IF(AND(W$14&gt;=Surveys!$E28,W$14&lt;=Surveys!$F28),"X",IF(AND(W$14&gt;=Surveys!$G28,W$14&lt;=Surveys!$H28),"X",IF(AND(W$14&gt;=Surveys!$I28,W$14&lt;=Surveys!$J28),"X",IF(AND(W$14&gt;=Surveys!$K28,W$14&lt;=Surveys!$L28),"X",IF(AND(W$14&gt;=Surveys!$M28,W$14&lt;=Surveys!$N28),"X","")))))</f>
        <v/>
      </c>
      <c r="X56" s="673" t="str">
        <f>IF(AND(X$14&gt;=Surveys!$E28,X$14&lt;=Surveys!$F28),"X",IF(AND(X$14&gt;=Surveys!$G28,X$14&lt;=Surveys!$H28),"X",IF(AND(X$14&gt;=Surveys!$I28,X$14&lt;=Surveys!$J28),"X",IF(AND(X$14&gt;=Surveys!$K28,X$14&lt;=Surveys!$L28),"X",IF(AND(X$14&gt;=Surveys!$M28,X$14&lt;=Surveys!$N28),"X","")))))</f>
        <v/>
      </c>
      <c r="Y56" s="673" t="str">
        <f>IF(AND(Y$14&gt;=Surveys!$E28,Y$14&lt;=Surveys!$F28),"X",IF(AND(Y$14&gt;=Surveys!$G28,Y$14&lt;=Surveys!$H28),"X",IF(AND(Y$14&gt;=Surveys!$I28,Y$14&lt;=Surveys!$J28),"X",IF(AND(Y$14&gt;=Surveys!$K28,Y$14&lt;=Surveys!$L28),"X",IF(AND(Y$14&gt;=Surveys!$M28,Y$14&lt;=Surveys!$N28),"X","")))))</f>
        <v/>
      </c>
      <c r="Z56" s="673" t="str">
        <f>IF(AND(Z$14&gt;=Surveys!$E28,Z$14&lt;=Surveys!$F28),"X",IF(AND(Z$14&gt;=Surveys!$G28,Z$14&lt;=Surveys!$H28),"X",IF(AND(Z$14&gt;=Surveys!$I28,Z$14&lt;=Surveys!$J28),"X",IF(AND(Z$14&gt;=Surveys!$K28,Z$14&lt;=Surveys!$L28),"X",IF(AND(Z$14&gt;=Surveys!$M28,Z$14&lt;=Surveys!$N28),"X","")))))</f>
        <v/>
      </c>
      <c r="AA56" s="673" t="str">
        <f>IF(AND(AA$14&gt;=Surveys!$E28,AA$14&lt;=Surveys!$F28),"X",IF(AND(AA$14&gt;=Surveys!$G28,AA$14&lt;=Surveys!$H28),"X",IF(AND(AA$14&gt;=Surveys!$I28,AA$14&lt;=Surveys!$J28),"X",IF(AND(AA$14&gt;=Surveys!$K28,AA$14&lt;=Surveys!$L28),"X",IF(AND(AA$14&gt;=Surveys!$M28,AA$14&lt;=Surveys!$N28),"X","")))))</f>
        <v/>
      </c>
      <c r="AB56" s="673" t="str">
        <f>IF(AND(AB$14&gt;=Surveys!$E28,AB$14&lt;=Surveys!$F28),"X",IF(AND(AB$14&gt;=Surveys!$G28,AB$14&lt;=Surveys!$H28),"X",IF(AND(AB$14&gt;=Surveys!$I28,AB$14&lt;=Surveys!$J28),"X",IF(AND(AB$14&gt;=Surveys!$K28,AB$14&lt;=Surveys!$L28),"X",IF(AND(AB$14&gt;=Surveys!$M28,AB$14&lt;=Surveys!$N28),"X","")))))</f>
        <v/>
      </c>
      <c r="AC56" s="673" t="str">
        <f>IF(AND(AD$42&gt;=Surveys!$E28,AC$42&lt;=Surveys!$F28),"X",IF(AND(AD$42&gt;=Surveys!$G28,AC$42&lt;=Surveys!$H28),"X",IF(AND(AD$42&gt;=Surveys!$I28,AC$42&lt;=Surveys!$J28),"X",IF(AND(AD$42&gt;=Surveys!$K28,AC$42&lt;=Surveys!$L28),"X",IF(AND(AD$42&gt;=Surveys!$M28,AC$42&lt;=Surveys!$N28),"X","")))))</f>
        <v/>
      </c>
      <c r="AD56" s="673" t="str">
        <f>IF(AND(AE$42&gt;=Surveys!$E28,AD$42&lt;=Surveys!$F28),"X",IF(AND(AE$42&gt;=Surveys!$G28,AD$42&lt;=Surveys!$H28),"X",IF(AND(AE$42&gt;=Surveys!$I28,AD$42&lt;=Surveys!$J28),"X",IF(AND(AE$42&gt;=Surveys!$K28,AD$42&lt;=Surveys!$L28),"X",IF(AND(AE$42&gt;=Surveys!$M28,AD$42&lt;=Surveys!$N28),"X","")))))</f>
        <v/>
      </c>
      <c r="AE56" s="673" t="str">
        <f>IF(AND(AF$42&gt;=Surveys!$E28,AE$42&lt;=Surveys!$F28),"X",IF(AND(AF$42&gt;=Surveys!$G28,AE$42&lt;=Surveys!$H28),"X",IF(AND(AF$42&gt;=Surveys!$I28,AE$42&lt;=Surveys!$J28),"X",IF(AND(AF$42&gt;=Surveys!$K28,AE$42&lt;=Surveys!$L28),"X",IF(AND(AF$42&gt;=Surveys!$M28,AE$42&lt;=Surveys!$N28),"X","")))))</f>
        <v/>
      </c>
      <c r="AF56" s="673" t="str">
        <f>IF(AND(AG$42&gt;=Surveys!$E28,AF$42&lt;=Surveys!$F28),"X",IF(AND(AG$42&gt;=Surveys!$G28,AF$42&lt;=Surveys!$H28),"X",IF(AND(AG$42&gt;=Surveys!$I28,AF$42&lt;=Surveys!$J28),"X",IF(AND(AG$42&gt;=Surveys!$K28,AF$42&lt;=Surveys!$L28),"X",IF(AND(AG$42&gt;=Surveys!$M28,AF$42&lt;=Surveys!$N28),"X","")))))</f>
        <v/>
      </c>
      <c r="AG56" s="673" t="str">
        <f>IF(AND(AH$42&gt;=Surveys!$E28,AG$42&lt;=Surveys!$F28),"X",IF(AND(AH$42&gt;=Surveys!$G28,AG$42&lt;=Surveys!$H28),"X",IF(AND(AH$42&gt;=Surveys!$I28,AG$42&lt;=Surveys!$J28),"X",IF(AND(AH$42&gt;=Surveys!$K28,AG$42&lt;=Surveys!$L28),"X",IF(AND(AH$42&gt;=Surveys!$M28,AG$42&lt;=Surveys!$N28),"X","")))))</f>
        <v/>
      </c>
      <c r="AH56" s="662"/>
      <c r="AI56" s="662"/>
      <c r="AJ56" s="662"/>
      <c r="AK56" s="662"/>
      <c r="AL56" s="662"/>
      <c r="AM56" s="662"/>
    </row>
    <row r="57" spans="1:39">
      <c r="A57" s="1048"/>
      <c r="B57" s="670">
        <f>Surveys!A29</f>
        <v>0</v>
      </c>
      <c r="C57" s="670">
        <f>Surveys!B29</f>
        <v>0</v>
      </c>
      <c r="D57" s="670">
        <f>Surveys!D29</f>
        <v>0</v>
      </c>
      <c r="E57" s="673" t="str">
        <f>IF(AND(E$14&gt;=Surveys!$E29,E$14&lt;=Surveys!$F29),"X",IF(AND(E$14&gt;=Surveys!$G29,E$14&lt;=Surveys!$H29),"X",IF(AND(E$14&gt;=Surveys!$I29,E$14&lt;=Surveys!$J29),"X",IF(AND(E$14&gt;=Surveys!$K29,E$14&lt;=Surveys!$L29),"X",IF(AND(E$14&gt;=Surveys!$M29,E$14&lt;=Surveys!$N29),"X","")))))</f>
        <v/>
      </c>
      <c r="F57" s="673" t="str">
        <f>IF(AND(F$14&gt;=Surveys!$E29,F$14&lt;=Surveys!$F29),"X",IF(AND(F$14&gt;=Surveys!$G29,F$14&lt;=Surveys!$H29),"X",IF(AND(F$14&gt;=Surveys!$I29,F$14&lt;=Surveys!$J29),"X",IF(AND(F$14&gt;=Surveys!$K29,F$14&lt;=Surveys!$L29),"X",IF(AND(F$14&gt;=Surveys!$M29,F$14&lt;=Surveys!$N29),"X","")))))</f>
        <v/>
      </c>
      <c r="G57" s="673" t="str">
        <f>IF(AND(G$14&gt;=Surveys!$E29,G$14&lt;=Surveys!$F29),"X",IF(AND(G$14&gt;=Surveys!$G29,G$14&lt;=Surveys!$H29),"X",IF(AND(G$14&gt;=Surveys!$I29,G$14&lt;=Surveys!$J29),"X",IF(AND(G$14&gt;=Surveys!$K29,G$14&lt;=Surveys!$L29),"X",IF(AND(G$14&gt;=Surveys!$M29,G$14&lt;=Surveys!$N29),"X","")))))</f>
        <v/>
      </c>
      <c r="H57" s="673" t="str">
        <f>IF(AND(H$14&gt;=Surveys!$E29,H$14&lt;=Surveys!$F29),"X",IF(AND(H$14&gt;=Surveys!$G29,H$14&lt;=Surveys!$H29),"X",IF(AND(H$14&gt;=Surveys!$I29,H$14&lt;=Surveys!$J29),"X",IF(AND(H$14&gt;=Surveys!$K29,H$14&lt;=Surveys!$L29),"X",IF(AND(H$14&gt;=Surveys!$M29,H$14&lt;=Surveys!$N29),"X","")))))</f>
        <v/>
      </c>
      <c r="I57" s="673" t="str">
        <f>IF(AND(I$14&gt;=Surveys!$E29,I$14&lt;=Surveys!$F29),"X",IF(AND(I$14&gt;=Surveys!$G29,I$14&lt;=Surveys!$H29),"X",IF(AND(I$14&gt;=Surveys!$I29,I$14&lt;=Surveys!$J29),"X",IF(AND(I$14&gt;=Surveys!$K29,I$14&lt;=Surveys!$L29),"X",IF(AND(I$14&gt;=Surveys!$M29,I$14&lt;=Surveys!$N29),"X","")))))</f>
        <v/>
      </c>
      <c r="J57" s="673" t="str">
        <f>IF(AND(J$14&gt;=Surveys!$E29,J$14&lt;=Surveys!$F29),"X",IF(AND(J$14&gt;=Surveys!$G29,J$14&lt;=Surveys!$H29),"X",IF(AND(J$14&gt;=Surveys!$I29,J$14&lt;=Surveys!$J29),"X",IF(AND(J$14&gt;=Surveys!$K29,J$14&lt;=Surveys!$L29),"X",IF(AND(J$14&gt;=Surveys!$M29,J$14&lt;=Surveys!$N29),"X","")))))</f>
        <v/>
      </c>
      <c r="K57" s="673" t="str">
        <f>IF(AND(K$14&gt;=Surveys!$E29,K$14&lt;=Surveys!$F29),"X",IF(AND(K$14&gt;=Surveys!$G29,K$14&lt;=Surveys!$H29),"X",IF(AND(K$14&gt;=Surveys!$I29,K$14&lt;=Surveys!$J29),"X",IF(AND(K$14&gt;=Surveys!$K29,K$14&lt;=Surveys!$L29),"X",IF(AND(K$14&gt;=Surveys!$M29,K$14&lt;=Surveys!$N29),"X","")))))</f>
        <v/>
      </c>
      <c r="L57" s="673" t="str">
        <f>IF(AND(L$14&gt;=Surveys!$E29,L$14&lt;=Surveys!$F29),"X",IF(AND(L$14&gt;=Surveys!$G29,L$14&lt;=Surveys!$H29),"X",IF(AND(L$14&gt;=Surveys!$I29,L$14&lt;=Surveys!$J29),"X",IF(AND(L$14&gt;=Surveys!$K29,L$14&lt;=Surveys!$L29),"X",IF(AND(L$14&gt;=Surveys!$M29,L$14&lt;=Surveys!$N29),"X","")))))</f>
        <v/>
      </c>
      <c r="M57" s="673" t="str">
        <f>IF(AND(M$14&gt;=Surveys!$E29,M$14&lt;=Surveys!$F29),"X",IF(AND(M$14&gt;=Surveys!$G29,M$14&lt;=Surveys!$H29),"X",IF(AND(M$14&gt;=Surveys!$I29,M$14&lt;=Surveys!$J29),"X",IF(AND(M$14&gt;=Surveys!$K29,M$14&lt;=Surveys!$L29),"X",IF(AND(M$14&gt;=Surveys!$M29,M$14&lt;=Surveys!$N29),"X","")))))</f>
        <v/>
      </c>
      <c r="N57" s="673" t="str">
        <f>IF(AND(N$14&gt;=Surveys!$E29,N$14&lt;=Surveys!$F29),"X",IF(AND(N$14&gt;=Surveys!$G29,N$14&lt;=Surveys!$H29),"X",IF(AND(N$14&gt;=Surveys!$I29,N$14&lt;=Surveys!$J29),"X",IF(AND(N$14&gt;=Surveys!$K29,N$14&lt;=Surveys!$L29),"X",IF(AND(N$14&gt;=Surveys!$M29,N$14&lt;=Surveys!$N29),"X","")))))</f>
        <v/>
      </c>
      <c r="O57" s="673" t="str">
        <f>IF(AND(O$14&gt;=Surveys!$E29,O$14&lt;=Surveys!$F29),"X",IF(AND(O$14&gt;=Surveys!$G29,O$14&lt;=Surveys!$H29),"X",IF(AND(O$14&gt;=Surveys!$I29,O$14&lt;=Surveys!$J29),"X",IF(AND(O$14&gt;=Surveys!$K29,O$14&lt;=Surveys!$L29),"X",IF(AND(O$14&gt;=Surveys!$M29,O$14&lt;=Surveys!$N29),"X","")))))</f>
        <v/>
      </c>
      <c r="P57" s="673" t="str">
        <f>IF(AND(P$14&gt;=Surveys!$E29,P$14&lt;=Surveys!$F29),"X",IF(AND(P$14&gt;=Surveys!$G29,P$14&lt;=Surveys!$H29),"X",IF(AND(P$14&gt;=Surveys!$I29,P$14&lt;=Surveys!$J29),"X",IF(AND(P$14&gt;=Surveys!$K29,P$14&lt;=Surveys!$L29),"X",IF(AND(P$14&gt;=Surveys!$M29,P$14&lt;=Surveys!$N29),"X","")))))</f>
        <v/>
      </c>
      <c r="Q57" s="673" t="str">
        <f>IF(AND(Q$14&gt;=Surveys!$E29,Q$14&lt;=Surveys!$F29),"X",IF(AND(Q$14&gt;=Surveys!$G29,Q$14&lt;=Surveys!$H29),"X",IF(AND(Q$14&gt;=Surveys!$I29,Q$14&lt;=Surveys!$J29),"X",IF(AND(Q$14&gt;=Surveys!$K29,Q$14&lt;=Surveys!$L29),"X",IF(AND(Q$14&gt;=Surveys!$M29,Q$14&lt;=Surveys!$N29),"X","")))))</f>
        <v/>
      </c>
      <c r="R57" s="673" t="str">
        <f>IF(AND(R$14&gt;=Surveys!$E29,R$14&lt;=Surveys!$F29),"X",IF(AND(R$14&gt;=Surveys!$G29,R$14&lt;=Surveys!$H29),"X",IF(AND(R$14&gt;=Surveys!$I29,R$14&lt;=Surveys!$J29),"X",IF(AND(R$14&gt;=Surveys!$K29,R$14&lt;=Surveys!$L29),"X",IF(AND(R$14&gt;=Surveys!$M29,R$14&lt;=Surveys!$N29),"X","")))))</f>
        <v/>
      </c>
      <c r="S57" s="673" t="str">
        <f>IF(AND(S$14&gt;=Surveys!$E29,S$14&lt;=Surveys!$F29),"X",IF(AND(S$14&gt;=Surveys!$G29,S$14&lt;=Surveys!$H29),"X",IF(AND(S$14&gt;=Surveys!$I29,S$14&lt;=Surveys!$J29),"X",IF(AND(S$14&gt;=Surveys!$K29,S$14&lt;=Surveys!$L29),"X",IF(AND(S$14&gt;=Surveys!$M29,S$14&lt;=Surveys!$N29),"X","")))))</f>
        <v/>
      </c>
      <c r="T57" s="673" t="str">
        <f>IF(AND(T$14&gt;=Surveys!$E29,T$14&lt;=Surveys!$F29),"X",IF(AND(T$14&gt;=Surveys!$G29,T$14&lt;=Surveys!$H29),"X",IF(AND(T$14&gt;=Surveys!$I29,T$14&lt;=Surveys!$J29),"X",IF(AND(T$14&gt;=Surveys!$K29,T$14&lt;=Surveys!$L29),"X",IF(AND(T$14&gt;=Surveys!$M29,T$14&lt;=Surveys!$N29),"X","")))))</f>
        <v/>
      </c>
      <c r="U57" s="673" t="str">
        <f>IF(AND(U$14&gt;=Surveys!$E29,U$14&lt;=Surveys!$F29),"X",IF(AND(U$14&gt;=Surveys!$G29,U$14&lt;=Surveys!$H29),"X",IF(AND(U$14&gt;=Surveys!$I29,U$14&lt;=Surveys!$J29),"X",IF(AND(U$14&gt;=Surveys!$K29,U$14&lt;=Surveys!$L29),"X",IF(AND(U$14&gt;=Surveys!$M29,U$14&lt;=Surveys!$N29),"X","")))))</f>
        <v/>
      </c>
      <c r="V57" s="673" t="str">
        <f>IF(AND(V$14&gt;=Surveys!$E29,V$14&lt;=Surveys!$F29),"X",IF(AND(V$14&gt;=Surveys!$G29,V$14&lt;=Surveys!$H29),"X",IF(AND(V$14&gt;=Surveys!$I29,V$14&lt;=Surveys!$J29),"X",IF(AND(V$14&gt;=Surveys!$K29,V$14&lt;=Surveys!$L29),"X",IF(AND(V$14&gt;=Surveys!$M29,V$14&lt;=Surveys!$N29),"X","")))))</f>
        <v/>
      </c>
      <c r="W57" s="673" t="str">
        <f>IF(AND(W$14&gt;=Surveys!$E29,W$14&lt;=Surveys!$F29),"X",IF(AND(W$14&gt;=Surveys!$G29,W$14&lt;=Surveys!$H29),"X",IF(AND(W$14&gt;=Surveys!$I29,W$14&lt;=Surveys!$J29),"X",IF(AND(W$14&gt;=Surveys!$K29,W$14&lt;=Surveys!$L29),"X",IF(AND(W$14&gt;=Surveys!$M29,W$14&lt;=Surveys!$N29),"X","")))))</f>
        <v/>
      </c>
      <c r="X57" s="673" t="str">
        <f>IF(AND(X$14&gt;=Surveys!$E29,X$14&lt;=Surveys!$F29),"X",IF(AND(X$14&gt;=Surveys!$G29,X$14&lt;=Surveys!$H29),"X",IF(AND(X$14&gt;=Surveys!$I29,X$14&lt;=Surveys!$J29),"X",IF(AND(X$14&gt;=Surveys!$K29,X$14&lt;=Surveys!$L29),"X",IF(AND(X$14&gt;=Surveys!$M29,X$14&lt;=Surveys!$N29),"X","")))))</f>
        <v/>
      </c>
      <c r="Y57" s="673" t="str">
        <f>IF(AND(Y$14&gt;=Surveys!$E29,Y$14&lt;=Surveys!$F29),"X",IF(AND(Y$14&gt;=Surveys!$G29,Y$14&lt;=Surveys!$H29),"X",IF(AND(Y$14&gt;=Surveys!$I29,Y$14&lt;=Surveys!$J29),"X",IF(AND(Y$14&gt;=Surveys!$K29,Y$14&lt;=Surveys!$L29),"X",IF(AND(Y$14&gt;=Surveys!$M29,Y$14&lt;=Surveys!$N29),"X","")))))</f>
        <v/>
      </c>
      <c r="Z57" s="673" t="str">
        <f>IF(AND(Z$14&gt;=Surveys!$E29,Z$14&lt;=Surveys!$F29),"X",IF(AND(Z$14&gt;=Surveys!$G29,Z$14&lt;=Surveys!$H29),"X",IF(AND(Z$14&gt;=Surveys!$I29,Z$14&lt;=Surveys!$J29),"X",IF(AND(Z$14&gt;=Surveys!$K29,Z$14&lt;=Surveys!$L29),"X",IF(AND(Z$14&gt;=Surveys!$M29,Z$14&lt;=Surveys!$N29),"X","")))))</f>
        <v/>
      </c>
      <c r="AA57" s="673" t="str">
        <f>IF(AND(AA$14&gt;=Surveys!$E29,AA$14&lt;=Surveys!$F29),"X",IF(AND(AA$14&gt;=Surveys!$G29,AA$14&lt;=Surveys!$H29),"X",IF(AND(AA$14&gt;=Surveys!$I29,AA$14&lt;=Surveys!$J29),"X",IF(AND(AA$14&gt;=Surveys!$K29,AA$14&lt;=Surveys!$L29),"X",IF(AND(AA$14&gt;=Surveys!$M29,AA$14&lt;=Surveys!$N29),"X","")))))</f>
        <v/>
      </c>
      <c r="AB57" s="673" t="str">
        <f>IF(AND(AB$14&gt;=Surveys!$E29,AB$14&lt;=Surveys!$F29),"X",IF(AND(AB$14&gt;=Surveys!$G29,AB$14&lt;=Surveys!$H29),"X",IF(AND(AB$14&gt;=Surveys!$I29,AB$14&lt;=Surveys!$J29),"X",IF(AND(AB$14&gt;=Surveys!$K29,AB$14&lt;=Surveys!$L29),"X",IF(AND(AB$14&gt;=Surveys!$M29,AB$14&lt;=Surveys!$N29),"X","")))))</f>
        <v/>
      </c>
      <c r="AC57" s="673" t="str">
        <f>IF(AND(AD$42&gt;=Surveys!$E29,AC$42&lt;=Surveys!$F29),"X",IF(AND(AD$42&gt;=Surveys!$G29,AC$42&lt;=Surveys!$H29),"X",IF(AND(AD$42&gt;=Surveys!$I29,AC$42&lt;=Surveys!$J29),"X",IF(AND(AD$42&gt;=Surveys!$K29,AC$42&lt;=Surveys!$L29),"X",IF(AND(AD$42&gt;=Surveys!$M29,AC$42&lt;=Surveys!$N29),"X","")))))</f>
        <v/>
      </c>
      <c r="AD57" s="673" t="str">
        <f>IF(AND(AE$42&gt;=Surveys!$E29,AD$42&lt;=Surveys!$F29),"X",IF(AND(AE$42&gt;=Surveys!$G29,AD$42&lt;=Surveys!$H29),"X",IF(AND(AE$42&gt;=Surveys!$I29,AD$42&lt;=Surveys!$J29),"X",IF(AND(AE$42&gt;=Surveys!$K29,AD$42&lt;=Surveys!$L29),"X",IF(AND(AE$42&gt;=Surveys!$M29,AD$42&lt;=Surveys!$N29),"X","")))))</f>
        <v/>
      </c>
      <c r="AE57" s="673" t="str">
        <f>IF(AND(AF$42&gt;=Surveys!$E29,AE$42&lt;=Surveys!$F29),"X",IF(AND(AF$42&gt;=Surveys!$G29,AE$42&lt;=Surveys!$H29),"X",IF(AND(AF$42&gt;=Surveys!$I29,AE$42&lt;=Surveys!$J29),"X",IF(AND(AF$42&gt;=Surveys!$K29,AE$42&lt;=Surveys!$L29),"X",IF(AND(AF$42&gt;=Surveys!$M29,AE$42&lt;=Surveys!$N29),"X","")))))</f>
        <v/>
      </c>
      <c r="AF57" s="673" t="str">
        <f>IF(AND(AG$42&gt;=Surveys!$E29,AF$42&lt;=Surveys!$F29),"X",IF(AND(AG$42&gt;=Surveys!$G29,AF$42&lt;=Surveys!$H29),"X",IF(AND(AG$42&gt;=Surveys!$I29,AF$42&lt;=Surveys!$J29),"X",IF(AND(AG$42&gt;=Surveys!$K29,AF$42&lt;=Surveys!$L29),"X",IF(AND(AG$42&gt;=Surveys!$M29,AF$42&lt;=Surveys!$N29),"X","")))))</f>
        <v/>
      </c>
      <c r="AG57" s="673" t="str">
        <f>IF(AND(AH$42&gt;=Surveys!$E29,AG$42&lt;=Surveys!$F29),"X",IF(AND(AH$42&gt;=Surveys!$G29,AG$42&lt;=Surveys!$H29),"X",IF(AND(AH$42&gt;=Surveys!$I29,AG$42&lt;=Surveys!$J29),"X",IF(AND(AH$42&gt;=Surveys!$K29,AG$42&lt;=Surveys!$L29),"X",IF(AND(AH$42&gt;=Surveys!$M29,AG$42&lt;=Surveys!$N29),"X","")))))</f>
        <v/>
      </c>
      <c r="AH57" s="662"/>
      <c r="AI57" s="662"/>
      <c r="AJ57" s="662"/>
      <c r="AK57" s="662"/>
      <c r="AL57" s="662"/>
      <c r="AM57" s="662"/>
    </row>
    <row r="58" spans="1:39">
      <c r="A58" s="1048"/>
      <c r="B58" s="670">
        <f>Surveys!A30</f>
        <v>0</v>
      </c>
      <c r="C58" s="670">
        <f>Surveys!B30</f>
        <v>0</v>
      </c>
      <c r="D58" s="670">
        <f>Surveys!D30</f>
        <v>0</v>
      </c>
      <c r="E58" s="673" t="str">
        <f>IF(AND(E$14&gt;=Surveys!$E30,E$14&lt;=Surveys!$F30),"X",IF(AND(E$14&gt;=Surveys!$G30,E$14&lt;=Surveys!$H30),"X",IF(AND(E$14&gt;=Surveys!$I30,E$14&lt;=Surveys!$J30),"X",IF(AND(E$14&gt;=Surveys!$K30,E$14&lt;=Surveys!$L30),"X",IF(AND(E$14&gt;=Surveys!$M30,E$14&lt;=Surveys!$N30),"X","")))))</f>
        <v/>
      </c>
      <c r="F58" s="673" t="str">
        <f>IF(AND(F$14&gt;=Surveys!$E30,F$14&lt;=Surveys!$F30),"X",IF(AND(F$14&gt;=Surveys!$G30,F$14&lt;=Surveys!$H30),"X",IF(AND(F$14&gt;=Surveys!$I30,F$14&lt;=Surveys!$J30),"X",IF(AND(F$14&gt;=Surveys!$K30,F$14&lt;=Surveys!$L30),"X",IF(AND(F$14&gt;=Surveys!$M30,F$14&lt;=Surveys!$N30),"X","")))))</f>
        <v/>
      </c>
      <c r="G58" s="673" t="str">
        <f>IF(AND(G$14&gt;=Surveys!$E30,G$14&lt;=Surveys!$F30),"X",IF(AND(G$14&gt;=Surveys!$G30,G$14&lt;=Surveys!$H30),"X",IF(AND(G$14&gt;=Surveys!$I30,G$14&lt;=Surveys!$J30),"X",IF(AND(G$14&gt;=Surveys!$K30,G$14&lt;=Surveys!$L30),"X",IF(AND(G$14&gt;=Surveys!$M30,G$14&lt;=Surveys!$N30),"X","")))))</f>
        <v/>
      </c>
      <c r="H58" s="673" t="str">
        <f>IF(AND(H$14&gt;=Surveys!$E30,H$14&lt;=Surveys!$F30),"X",IF(AND(H$14&gt;=Surveys!$G30,H$14&lt;=Surveys!$H30),"X",IF(AND(H$14&gt;=Surveys!$I30,H$14&lt;=Surveys!$J30),"X",IF(AND(H$14&gt;=Surveys!$K30,H$14&lt;=Surveys!$L30),"X",IF(AND(H$14&gt;=Surveys!$M30,H$14&lt;=Surveys!$N30),"X","")))))</f>
        <v/>
      </c>
      <c r="I58" s="673" t="str">
        <f>IF(AND(I$14&gt;=Surveys!$E30,I$14&lt;=Surveys!$F30),"X",IF(AND(I$14&gt;=Surveys!$G30,I$14&lt;=Surveys!$H30),"X",IF(AND(I$14&gt;=Surveys!$I30,I$14&lt;=Surveys!$J30),"X",IF(AND(I$14&gt;=Surveys!$K30,I$14&lt;=Surveys!$L30),"X",IF(AND(I$14&gt;=Surveys!$M30,I$14&lt;=Surveys!$N30),"X","")))))</f>
        <v/>
      </c>
      <c r="J58" s="673" t="str">
        <f>IF(AND(J$14&gt;=Surveys!$E30,J$14&lt;=Surveys!$F30),"X",IF(AND(J$14&gt;=Surveys!$G30,J$14&lt;=Surveys!$H30),"X",IF(AND(J$14&gt;=Surveys!$I30,J$14&lt;=Surveys!$J30),"X",IF(AND(J$14&gt;=Surveys!$K30,J$14&lt;=Surveys!$L30),"X",IF(AND(J$14&gt;=Surveys!$M30,J$14&lt;=Surveys!$N30),"X","")))))</f>
        <v/>
      </c>
      <c r="K58" s="673" t="str">
        <f>IF(AND(K$14&gt;=Surveys!$E30,K$14&lt;=Surveys!$F30),"X",IF(AND(K$14&gt;=Surveys!$G30,K$14&lt;=Surveys!$H30),"X",IF(AND(K$14&gt;=Surveys!$I30,K$14&lt;=Surveys!$J30),"X",IF(AND(K$14&gt;=Surveys!$K30,K$14&lt;=Surveys!$L30),"X",IF(AND(K$14&gt;=Surveys!$M30,K$14&lt;=Surveys!$N30),"X","")))))</f>
        <v/>
      </c>
      <c r="L58" s="673" t="str">
        <f>IF(AND(L$14&gt;=Surveys!$E30,L$14&lt;=Surveys!$F30),"X",IF(AND(L$14&gt;=Surveys!$G30,L$14&lt;=Surveys!$H30),"X",IF(AND(L$14&gt;=Surveys!$I30,L$14&lt;=Surveys!$J30),"X",IF(AND(L$14&gt;=Surveys!$K30,L$14&lt;=Surveys!$L30),"X",IF(AND(L$14&gt;=Surveys!$M30,L$14&lt;=Surveys!$N30),"X","")))))</f>
        <v/>
      </c>
      <c r="M58" s="673" t="str">
        <f>IF(AND(M$14&gt;=Surveys!$E30,M$14&lt;=Surveys!$F30),"X",IF(AND(M$14&gt;=Surveys!$G30,M$14&lt;=Surveys!$H30),"X",IF(AND(M$14&gt;=Surveys!$I30,M$14&lt;=Surveys!$J30),"X",IF(AND(M$14&gt;=Surveys!$K30,M$14&lt;=Surveys!$L30),"X",IF(AND(M$14&gt;=Surveys!$M30,M$14&lt;=Surveys!$N30),"X","")))))</f>
        <v/>
      </c>
      <c r="N58" s="673" t="str">
        <f>IF(AND(N$14&gt;=Surveys!$E30,N$14&lt;=Surveys!$F30),"X",IF(AND(N$14&gt;=Surveys!$G30,N$14&lt;=Surveys!$H30),"X",IF(AND(N$14&gt;=Surveys!$I30,N$14&lt;=Surveys!$J30),"X",IF(AND(N$14&gt;=Surveys!$K30,N$14&lt;=Surveys!$L30),"X",IF(AND(N$14&gt;=Surveys!$M30,N$14&lt;=Surveys!$N30),"X","")))))</f>
        <v/>
      </c>
      <c r="O58" s="673" t="str">
        <f>IF(AND(O$14&gt;=Surveys!$E30,O$14&lt;=Surveys!$F30),"X",IF(AND(O$14&gt;=Surveys!$G30,O$14&lt;=Surveys!$H30),"X",IF(AND(O$14&gt;=Surveys!$I30,O$14&lt;=Surveys!$J30),"X",IF(AND(O$14&gt;=Surveys!$K30,O$14&lt;=Surveys!$L30),"X",IF(AND(O$14&gt;=Surveys!$M30,O$14&lt;=Surveys!$N30),"X","")))))</f>
        <v/>
      </c>
      <c r="P58" s="673" t="str">
        <f>IF(AND(P$14&gt;=Surveys!$E30,P$14&lt;=Surveys!$F30),"X",IF(AND(P$14&gt;=Surveys!$G30,P$14&lt;=Surveys!$H30),"X",IF(AND(P$14&gt;=Surveys!$I30,P$14&lt;=Surveys!$J30),"X",IF(AND(P$14&gt;=Surveys!$K30,P$14&lt;=Surveys!$L30),"X",IF(AND(P$14&gt;=Surveys!$M30,P$14&lt;=Surveys!$N30),"X","")))))</f>
        <v/>
      </c>
      <c r="Q58" s="673" t="str">
        <f>IF(AND(Q$14&gt;=Surveys!$E30,Q$14&lt;=Surveys!$F30),"X",IF(AND(Q$14&gt;=Surveys!$G30,Q$14&lt;=Surveys!$H30),"X",IF(AND(Q$14&gt;=Surveys!$I30,Q$14&lt;=Surveys!$J30),"X",IF(AND(Q$14&gt;=Surveys!$K30,Q$14&lt;=Surveys!$L30),"X",IF(AND(Q$14&gt;=Surveys!$M30,Q$14&lt;=Surveys!$N30),"X","")))))</f>
        <v/>
      </c>
      <c r="R58" s="673" t="str">
        <f>IF(AND(R$14&gt;=Surveys!$E30,R$14&lt;=Surveys!$F30),"X",IF(AND(R$14&gt;=Surveys!$G30,R$14&lt;=Surveys!$H30),"X",IF(AND(R$14&gt;=Surveys!$I30,R$14&lt;=Surveys!$J30),"X",IF(AND(R$14&gt;=Surveys!$K30,R$14&lt;=Surveys!$L30),"X",IF(AND(R$14&gt;=Surveys!$M30,R$14&lt;=Surveys!$N30),"X","")))))</f>
        <v/>
      </c>
      <c r="S58" s="673" t="str">
        <f>IF(AND(S$14&gt;=Surveys!$E30,S$14&lt;=Surveys!$F30),"X",IF(AND(S$14&gt;=Surveys!$G30,S$14&lt;=Surveys!$H30),"X",IF(AND(S$14&gt;=Surveys!$I30,S$14&lt;=Surveys!$J30),"X",IF(AND(S$14&gt;=Surveys!$K30,S$14&lt;=Surveys!$L30),"X",IF(AND(S$14&gt;=Surveys!$M30,S$14&lt;=Surveys!$N30),"X","")))))</f>
        <v/>
      </c>
      <c r="T58" s="673" t="str">
        <f>IF(AND(T$14&gt;=Surveys!$E30,T$14&lt;=Surveys!$F30),"X",IF(AND(T$14&gt;=Surveys!$G30,T$14&lt;=Surveys!$H30),"X",IF(AND(T$14&gt;=Surveys!$I30,T$14&lt;=Surveys!$J30),"X",IF(AND(T$14&gt;=Surveys!$K30,T$14&lt;=Surveys!$L30),"X",IF(AND(T$14&gt;=Surveys!$M30,T$14&lt;=Surveys!$N30),"X","")))))</f>
        <v/>
      </c>
      <c r="U58" s="673" t="str">
        <f>IF(AND(U$14&gt;=Surveys!$E30,U$14&lt;=Surveys!$F30),"X",IF(AND(U$14&gt;=Surveys!$G30,U$14&lt;=Surveys!$H30),"X",IF(AND(U$14&gt;=Surveys!$I30,U$14&lt;=Surveys!$J30),"X",IF(AND(U$14&gt;=Surveys!$K30,U$14&lt;=Surveys!$L30),"X",IF(AND(U$14&gt;=Surveys!$M30,U$14&lt;=Surveys!$N30),"X","")))))</f>
        <v/>
      </c>
      <c r="V58" s="673" t="str">
        <f>IF(AND(V$14&gt;=Surveys!$E30,V$14&lt;=Surveys!$F30),"X",IF(AND(V$14&gt;=Surveys!$G30,V$14&lt;=Surveys!$H30),"X",IF(AND(V$14&gt;=Surveys!$I30,V$14&lt;=Surveys!$J30),"X",IF(AND(V$14&gt;=Surveys!$K30,V$14&lt;=Surveys!$L30),"X",IF(AND(V$14&gt;=Surveys!$M30,V$14&lt;=Surveys!$N30),"X","")))))</f>
        <v/>
      </c>
      <c r="W58" s="673" t="str">
        <f>IF(AND(W$14&gt;=Surveys!$E30,W$14&lt;=Surveys!$F30),"X",IF(AND(W$14&gt;=Surveys!$G30,W$14&lt;=Surveys!$H30),"X",IF(AND(W$14&gt;=Surveys!$I30,W$14&lt;=Surveys!$J30),"X",IF(AND(W$14&gt;=Surveys!$K30,W$14&lt;=Surveys!$L30),"X",IF(AND(W$14&gt;=Surveys!$M30,W$14&lt;=Surveys!$N30),"X","")))))</f>
        <v/>
      </c>
      <c r="X58" s="673" t="str">
        <f>IF(AND(X$14&gt;=Surveys!$E30,X$14&lt;=Surveys!$F30),"X",IF(AND(X$14&gt;=Surveys!$G30,X$14&lt;=Surveys!$H30),"X",IF(AND(X$14&gt;=Surveys!$I30,X$14&lt;=Surveys!$J30),"X",IF(AND(X$14&gt;=Surveys!$K30,X$14&lt;=Surveys!$L30),"X",IF(AND(X$14&gt;=Surveys!$M30,X$14&lt;=Surveys!$N30),"X","")))))</f>
        <v/>
      </c>
      <c r="Y58" s="673" t="str">
        <f>IF(AND(Y$14&gt;=Surveys!$E30,Y$14&lt;=Surveys!$F30),"X",IF(AND(Y$14&gt;=Surveys!$G30,Y$14&lt;=Surveys!$H30),"X",IF(AND(Y$14&gt;=Surveys!$I30,Y$14&lt;=Surveys!$J30),"X",IF(AND(Y$14&gt;=Surveys!$K30,Y$14&lt;=Surveys!$L30),"X",IF(AND(Y$14&gt;=Surveys!$M30,Y$14&lt;=Surveys!$N30),"X","")))))</f>
        <v/>
      </c>
      <c r="Z58" s="673" t="str">
        <f>IF(AND(Z$14&gt;=Surveys!$E30,Z$14&lt;=Surveys!$F30),"X",IF(AND(Z$14&gt;=Surveys!$G30,Z$14&lt;=Surveys!$H30),"X",IF(AND(Z$14&gt;=Surveys!$I30,Z$14&lt;=Surveys!$J30),"X",IF(AND(Z$14&gt;=Surveys!$K30,Z$14&lt;=Surveys!$L30),"X",IF(AND(Z$14&gt;=Surveys!$M30,Z$14&lt;=Surveys!$N30),"X","")))))</f>
        <v/>
      </c>
      <c r="AA58" s="673" t="str">
        <f>IF(AND(AA$14&gt;=Surveys!$E30,AA$14&lt;=Surveys!$F30),"X",IF(AND(AA$14&gt;=Surveys!$G30,AA$14&lt;=Surveys!$H30),"X",IF(AND(AA$14&gt;=Surveys!$I30,AA$14&lt;=Surveys!$J30),"X",IF(AND(AA$14&gt;=Surveys!$K30,AA$14&lt;=Surveys!$L30),"X",IF(AND(AA$14&gt;=Surveys!$M30,AA$14&lt;=Surveys!$N30),"X","")))))</f>
        <v/>
      </c>
      <c r="AB58" s="673" t="str">
        <f>IF(AND(AB$14&gt;=Surveys!$E30,AB$14&lt;=Surveys!$F30),"X",IF(AND(AB$14&gt;=Surveys!$G30,AB$14&lt;=Surveys!$H30),"X",IF(AND(AB$14&gt;=Surveys!$I30,AB$14&lt;=Surveys!$J30),"X",IF(AND(AB$14&gt;=Surveys!$K30,AB$14&lt;=Surveys!$L30),"X",IF(AND(AB$14&gt;=Surveys!$M30,AB$14&lt;=Surveys!$N30),"X","")))))</f>
        <v/>
      </c>
      <c r="AC58" s="673" t="str">
        <f>IF(AND(AD$42&gt;=Surveys!$E30,AC$42&lt;=Surveys!$F30),"X",IF(AND(AD$42&gt;=Surveys!$G30,AC$42&lt;=Surveys!$H30),"X",IF(AND(AD$42&gt;=Surveys!$I30,AC$42&lt;=Surveys!$J30),"X",IF(AND(AD$42&gt;=Surveys!$K30,AC$42&lt;=Surveys!$L30),"X",IF(AND(AD$42&gt;=Surveys!$M30,AC$42&lt;=Surveys!$N30),"X","")))))</f>
        <v/>
      </c>
      <c r="AD58" s="673" t="str">
        <f>IF(AND(AE$42&gt;=Surveys!$E30,AD$42&lt;=Surveys!$F30),"X",IF(AND(AE$42&gt;=Surveys!$G30,AD$42&lt;=Surveys!$H30),"X",IF(AND(AE$42&gt;=Surveys!$I30,AD$42&lt;=Surveys!$J30),"X",IF(AND(AE$42&gt;=Surveys!$K30,AD$42&lt;=Surveys!$L30),"X",IF(AND(AE$42&gt;=Surveys!$M30,AD$42&lt;=Surveys!$N30),"X","")))))</f>
        <v/>
      </c>
      <c r="AE58" s="673" t="str">
        <f>IF(AND(AF$42&gt;=Surveys!$E30,AE$42&lt;=Surveys!$F30),"X",IF(AND(AF$42&gt;=Surveys!$G30,AE$42&lt;=Surveys!$H30),"X",IF(AND(AF$42&gt;=Surveys!$I30,AE$42&lt;=Surveys!$J30),"X",IF(AND(AF$42&gt;=Surveys!$K30,AE$42&lt;=Surveys!$L30),"X",IF(AND(AF$42&gt;=Surveys!$M30,AE$42&lt;=Surveys!$N30),"X","")))))</f>
        <v/>
      </c>
      <c r="AF58" s="673" t="str">
        <f>IF(AND(AG$42&gt;=Surveys!$E30,AF$42&lt;=Surveys!$F30),"X",IF(AND(AG$42&gt;=Surveys!$G30,AF$42&lt;=Surveys!$H30),"X",IF(AND(AG$42&gt;=Surveys!$I30,AF$42&lt;=Surveys!$J30),"X",IF(AND(AG$42&gt;=Surveys!$K30,AF$42&lt;=Surveys!$L30),"X",IF(AND(AG$42&gt;=Surveys!$M30,AF$42&lt;=Surveys!$N30),"X","")))))</f>
        <v/>
      </c>
      <c r="AG58" s="673" t="str">
        <f>IF(AND(AH$42&gt;=Surveys!$E30,AG$42&lt;=Surveys!$F30),"X",IF(AND(AH$42&gt;=Surveys!$G30,AG$42&lt;=Surveys!$H30),"X",IF(AND(AH$42&gt;=Surveys!$I30,AG$42&lt;=Surveys!$J30),"X",IF(AND(AH$42&gt;=Surveys!$K30,AG$42&lt;=Surveys!$L30),"X",IF(AND(AH$42&gt;=Surveys!$M30,AG$42&lt;=Surveys!$N30),"X","")))))</f>
        <v/>
      </c>
      <c r="AH58" s="662"/>
      <c r="AI58" s="662"/>
      <c r="AJ58" s="662"/>
      <c r="AK58" s="662"/>
      <c r="AL58" s="662"/>
      <c r="AM58" s="662"/>
    </row>
    <row r="59" spans="1:39">
      <c r="A59" s="1048"/>
      <c r="B59" s="670">
        <f>Surveys!A31</f>
        <v>0</v>
      </c>
      <c r="C59" s="670">
        <f>Surveys!B31</f>
        <v>0</v>
      </c>
      <c r="D59" s="670">
        <f>Surveys!D31</f>
        <v>0</v>
      </c>
      <c r="E59" s="673" t="str">
        <f>IF(AND(E$14&gt;=Surveys!$E31,E$14&lt;=Surveys!$F31),"X",IF(AND(E$14&gt;=Surveys!$G31,E$14&lt;=Surveys!$H31),"X",IF(AND(E$14&gt;=Surveys!$I31,E$14&lt;=Surveys!$J31),"X",IF(AND(E$14&gt;=Surveys!$K31,E$14&lt;=Surveys!$L31),"X",IF(AND(E$14&gt;=Surveys!$M31,E$14&lt;=Surveys!$N31),"X","")))))</f>
        <v/>
      </c>
      <c r="F59" s="673" t="str">
        <f>IF(AND(F$14&gt;=Surveys!$E31,F$14&lt;=Surveys!$F31),"X",IF(AND(F$14&gt;=Surveys!$G31,F$14&lt;=Surveys!$H31),"X",IF(AND(F$14&gt;=Surveys!$I31,F$14&lt;=Surveys!$J31),"X",IF(AND(F$14&gt;=Surveys!$K31,F$14&lt;=Surveys!$L31),"X",IF(AND(F$14&gt;=Surveys!$M31,F$14&lt;=Surveys!$N31),"X","")))))</f>
        <v/>
      </c>
      <c r="G59" s="673" t="str">
        <f>IF(AND(G$14&gt;=Surveys!$E31,G$14&lt;=Surveys!$F31),"X",IF(AND(G$14&gt;=Surveys!$G31,G$14&lt;=Surveys!$H31),"X",IF(AND(G$14&gt;=Surveys!$I31,G$14&lt;=Surveys!$J31),"X",IF(AND(G$14&gt;=Surveys!$K31,G$14&lt;=Surveys!$L31),"X",IF(AND(G$14&gt;=Surveys!$M31,G$14&lt;=Surveys!$N31),"X","")))))</f>
        <v/>
      </c>
      <c r="H59" s="673" t="str">
        <f>IF(AND(H$14&gt;=Surveys!$E31,H$14&lt;=Surveys!$F31),"X",IF(AND(H$14&gt;=Surveys!$G31,H$14&lt;=Surveys!$H31),"X",IF(AND(H$14&gt;=Surveys!$I31,H$14&lt;=Surveys!$J31),"X",IF(AND(H$14&gt;=Surveys!$K31,H$14&lt;=Surveys!$L31),"X",IF(AND(H$14&gt;=Surveys!$M31,H$14&lt;=Surveys!$N31),"X","")))))</f>
        <v/>
      </c>
      <c r="I59" s="673" t="str">
        <f>IF(AND(I$14&gt;=Surveys!$E31,I$14&lt;=Surveys!$F31),"X",IF(AND(I$14&gt;=Surveys!$G31,I$14&lt;=Surveys!$H31),"X",IF(AND(I$14&gt;=Surveys!$I31,I$14&lt;=Surveys!$J31),"X",IF(AND(I$14&gt;=Surveys!$K31,I$14&lt;=Surveys!$L31),"X",IF(AND(I$14&gt;=Surveys!$M31,I$14&lt;=Surveys!$N31),"X","")))))</f>
        <v/>
      </c>
      <c r="J59" s="673" t="str">
        <f>IF(AND(J$14&gt;=Surveys!$E31,J$14&lt;=Surveys!$F31),"X",IF(AND(J$14&gt;=Surveys!$G31,J$14&lt;=Surveys!$H31),"X",IF(AND(J$14&gt;=Surveys!$I31,J$14&lt;=Surveys!$J31),"X",IF(AND(J$14&gt;=Surveys!$K31,J$14&lt;=Surveys!$L31),"X",IF(AND(J$14&gt;=Surveys!$M31,J$14&lt;=Surveys!$N31),"X","")))))</f>
        <v/>
      </c>
      <c r="K59" s="673" t="str">
        <f>IF(AND(K$14&gt;=Surveys!$E31,K$14&lt;=Surveys!$F31),"X",IF(AND(K$14&gt;=Surveys!$G31,K$14&lt;=Surveys!$H31),"X",IF(AND(K$14&gt;=Surveys!$I31,K$14&lt;=Surveys!$J31),"X",IF(AND(K$14&gt;=Surveys!$K31,K$14&lt;=Surveys!$L31),"X",IF(AND(K$14&gt;=Surveys!$M31,K$14&lt;=Surveys!$N31),"X","")))))</f>
        <v/>
      </c>
      <c r="L59" s="673" t="str">
        <f>IF(AND(L$14&gt;=Surveys!$E31,L$14&lt;=Surveys!$F31),"X",IF(AND(L$14&gt;=Surveys!$G31,L$14&lt;=Surveys!$H31),"X",IF(AND(L$14&gt;=Surveys!$I31,L$14&lt;=Surveys!$J31),"X",IF(AND(L$14&gt;=Surveys!$K31,L$14&lt;=Surveys!$L31),"X",IF(AND(L$14&gt;=Surveys!$M31,L$14&lt;=Surveys!$N31),"X","")))))</f>
        <v/>
      </c>
      <c r="M59" s="673" t="str">
        <f>IF(AND(M$14&gt;=Surveys!$E31,M$14&lt;=Surveys!$F31),"X",IF(AND(M$14&gt;=Surveys!$G31,M$14&lt;=Surveys!$H31),"X",IF(AND(M$14&gt;=Surveys!$I31,M$14&lt;=Surveys!$J31),"X",IF(AND(M$14&gt;=Surveys!$K31,M$14&lt;=Surveys!$L31),"X",IF(AND(M$14&gt;=Surveys!$M31,M$14&lt;=Surveys!$N31),"X","")))))</f>
        <v/>
      </c>
      <c r="N59" s="673" t="str">
        <f>IF(AND(N$14&gt;=Surveys!$E31,N$14&lt;=Surveys!$F31),"X",IF(AND(N$14&gt;=Surveys!$G31,N$14&lt;=Surveys!$H31),"X",IF(AND(N$14&gt;=Surveys!$I31,N$14&lt;=Surveys!$J31),"X",IF(AND(N$14&gt;=Surveys!$K31,N$14&lt;=Surveys!$L31),"X",IF(AND(N$14&gt;=Surveys!$M31,N$14&lt;=Surveys!$N31),"X","")))))</f>
        <v/>
      </c>
      <c r="O59" s="673" t="str">
        <f>IF(AND(O$14&gt;=Surveys!$E31,O$14&lt;=Surveys!$F31),"X",IF(AND(O$14&gt;=Surveys!$G31,O$14&lt;=Surveys!$H31),"X",IF(AND(O$14&gt;=Surveys!$I31,O$14&lt;=Surveys!$J31),"X",IF(AND(O$14&gt;=Surveys!$K31,O$14&lt;=Surveys!$L31),"X",IF(AND(O$14&gt;=Surveys!$M31,O$14&lt;=Surveys!$N31),"X","")))))</f>
        <v/>
      </c>
      <c r="P59" s="673" t="str">
        <f>IF(AND(P$14&gt;=Surveys!$E31,P$14&lt;=Surveys!$F31),"X",IF(AND(P$14&gt;=Surveys!$G31,P$14&lt;=Surveys!$H31),"X",IF(AND(P$14&gt;=Surveys!$I31,P$14&lt;=Surveys!$J31),"X",IF(AND(P$14&gt;=Surveys!$K31,P$14&lt;=Surveys!$L31),"X",IF(AND(P$14&gt;=Surveys!$M31,P$14&lt;=Surveys!$N31),"X","")))))</f>
        <v/>
      </c>
      <c r="Q59" s="673" t="str">
        <f>IF(AND(Q$14&gt;=Surveys!$E31,Q$14&lt;=Surveys!$F31),"X",IF(AND(Q$14&gt;=Surveys!$G31,Q$14&lt;=Surveys!$H31),"X",IF(AND(Q$14&gt;=Surveys!$I31,Q$14&lt;=Surveys!$J31),"X",IF(AND(Q$14&gt;=Surveys!$K31,Q$14&lt;=Surveys!$L31),"X",IF(AND(Q$14&gt;=Surveys!$M31,Q$14&lt;=Surveys!$N31),"X","")))))</f>
        <v/>
      </c>
      <c r="R59" s="673" t="str">
        <f>IF(AND(R$14&gt;=Surveys!$E31,R$14&lt;=Surveys!$F31),"X",IF(AND(R$14&gt;=Surveys!$G31,R$14&lt;=Surveys!$H31),"X",IF(AND(R$14&gt;=Surveys!$I31,R$14&lt;=Surveys!$J31),"X",IF(AND(R$14&gt;=Surveys!$K31,R$14&lt;=Surveys!$L31),"X",IF(AND(R$14&gt;=Surveys!$M31,R$14&lt;=Surveys!$N31),"X","")))))</f>
        <v/>
      </c>
      <c r="S59" s="673" t="str">
        <f>IF(AND(S$14&gt;=Surveys!$E31,S$14&lt;=Surveys!$F31),"X",IF(AND(S$14&gt;=Surveys!$G31,S$14&lt;=Surveys!$H31),"X",IF(AND(S$14&gt;=Surveys!$I31,S$14&lt;=Surveys!$J31),"X",IF(AND(S$14&gt;=Surveys!$K31,S$14&lt;=Surveys!$L31),"X",IF(AND(S$14&gt;=Surveys!$M31,S$14&lt;=Surveys!$N31),"X","")))))</f>
        <v/>
      </c>
      <c r="T59" s="673" t="str">
        <f>IF(AND(T$14&gt;=Surveys!$E31,T$14&lt;=Surveys!$F31),"X",IF(AND(T$14&gt;=Surveys!$G31,T$14&lt;=Surveys!$H31),"X",IF(AND(T$14&gt;=Surveys!$I31,T$14&lt;=Surveys!$J31),"X",IF(AND(T$14&gt;=Surveys!$K31,T$14&lt;=Surveys!$L31),"X",IF(AND(T$14&gt;=Surveys!$M31,T$14&lt;=Surveys!$N31),"X","")))))</f>
        <v/>
      </c>
      <c r="U59" s="673" t="str">
        <f>IF(AND(U$14&gt;=Surveys!$E31,U$14&lt;=Surveys!$F31),"X",IF(AND(U$14&gt;=Surveys!$G31,U$14&lt;=Surveys!$H31),"X",IF(AND(U$14&gt;=Surveys!$I31,U$14&lt;=Surveys!$J31),"X",IF(AND(U$14&gt;=Surveys!$K31,U$14&lt;=Surveys!$L31),"X",IF(AND(U$14&gt;=Surveys!$M31,U$14&lt;=Surveys!$N31),"X","")))))</f>
        <v/>
      </c>
      <c r="V59" s="673" t="str">
        <f>IF(AND(V$14&gt;=Surveys!$E31,V$14&lt;=Surveys!$F31),"X",IF(AND(V$14&gt;=Surveys!$G31,V$14&lt;=Surveys!$H31),"X",IF(AND(V$14&gt;=Surveys!$I31,V$14&lt;=Surveys!$J31),"X",IF(AND(V$14&gt;=Surveys!$K31,V$14&lt;=Surveys!$L31),"X",IF(AND(V$14&gt;=Surveys!$M31,V$14&lt;=Surveys!$N31),"X","")))))</f>
        <v/>
      </c>
      <c r="W59" s="673" t="str">
        <f>IF(AND(W$14&gt;=Surveys!$E31,W$14&lt;=Surveys!$F31),"X",IF(AND(W$14&gt;=Surveys!$G31,W$14&lt;=Surveys!$H31),"X",IF(AND(W$14&gt;=Surveys!$I31,W$14&lt;=Surveys!$J31),"X",IF(AND(W$14&gt;=Surveys!$K31,W$14&lt;=Surveys!$L31),"X",IF(AND(W$14&gt;=Surveys!$M31,W$14&lt;=Surveys!$N31),"X","")))))</f>
        <v/>
      </c>
      <c r="X59" s="673" t="str">
        <f>IF(AND(X$14&gt;=Surveys!$E31,X$14&lt;=Surveys!$F31),"X",IF(AND(X$14&gt;=Surveys!$G31,X$14&lt;=Surveys!$H31),"X",IF(AND(X$14&gt;=Surveys!$I31,X$14&lt;=Surveys!$J31),"X",IF(AND(X$14&gt;=Surveys!$K31,X$14&lt;=Surveys!$L31),"X",IF(AND(X$14&gt;=Surveys!$M31,X$14&lt;=Surveys!$N31),"X","")))))</f>
        <v/>
      </c>
      <c r="Y59" s="673" t="str">
        <f>IF(AND(Y$14&gt;=Surveys!$E31,Y$14&lt;=Surveys!$F31),"X",IF(AND(Y$14&gt;=Surveys!$G31,Y$14&lt;=Surveys!$H31),"X",IF(AND(Y$14&gt;=Surveys!$I31,Y$14&lt;=Surveys!$J31),"X",IF(AND(Y$14&gt;=Surveys!$K31,Y$14&lt;=Surveys!$L31),"X",IF(AND(Y$14&gt;=Surveys!$M31,Y$14&lt;=Surveys!$N31),"X","")))))</f>
        <v/>
      </c>
      <c r="Z59" s="673" t="str">
        <f>IF(AND(Z$14&gt;=Surveys!$E31,Z$14&lt;=Surveys!$F31),"X",IF(AND(Z$14&gt;=Surveys!$G31,Z$14&lt;=Surveys!$H31),"X",IF(AND(Z$14&gt;=Surveys!$I31,Z$14&lt;=Surveys!$J31),"X",IF(AND(Z$14&gt;=Surveys!$K31,Z$14&lt;=Surveys!$L31),"X",IF(AND(Z$14&gt;=Surveys!$M31,Z$14&lt;=Surveys!$N31),"X","")))))</f>
        <v/>
      </c>
      <c r="AA59" s="673" t="str">
        <f>IF(AND(AA$14&gt;=Surveys!$E31,AA$14&lt;=Surveys!$F31),"X",IF(AND(AA$14&gt;=Surveys!$G31,AA$14&lt;=Surveys!$H31),"X",IF(AND(AA$14&gt;=Surveys!$I31,AA$14&lt;=Surveys!$J31),"X",IF(AND(AA$14&gt;=Surveys!$K31,AA$14&lt;=Surveys!$L31),"X",IF(AND(AA$14&gt;=Surveys!$M31,AA$14&lt;=Surveys!$N31),"X","")))))</f>
        <v/>
      </c>
      <c r="AB59" s="673" t="str">
        <f>IF(AND(AB$14&gt;=Surveys!$E31,AB$14&lt;=Surveys!$F31),"X",IF(AND(AB$14&gt;=Surveys!$G31,AB$14&lt;=Surveys!$H31),"X",IF(AND(AB$14&gt;=Surveys!$I31,AB$14&lt;=Surveys!$J31),"X",IF(AND(AB$14&gt;=Surveys!$K31,AB$14&lt;=Surveys!$L31),"X",IF(AND(AB$14&gt;=Surveys!$M31,AB$14&lt;=Surveys!$N31),"X","")))))</f>
        <v/>
      </c>
      <c r="AC59" s="673" t="str">
        <f>IF(AND(AD$42&gt;=Surveys!$E31,AC$42&lt;=Surveys!$F31),"X",IF(AND(AD$42&gt;=Surveys!$G31,AC$42&lt;=Surveys!$H31),"X",IF(AND(AD$42&gt;=Surveys!$I31,AC$42&lt;=Surveys!$J31),"X",IF(AND(AD$42&gt;=Surveys!$K31,AC$42&lt;=Surveys!$L31),"X",IF(AND(AD$42&gt;=Surveys!$M31,AC$42&lt;=Surveys!$N31),"X","")))))</f>
        <v/>
      </c>
      <c r="AD59" s="673" t="str">
        <f>IF(AND(AE$42&gt;=Surveys!$E31,AD$42&lt;=Surveys!$F31),"X",IF(AND(AE$42&gt;=Surveys!$G31,AD$42&lt;=Surveys!$H31),"X",IF(AND(AE$42&gt;=Surveys!$I31,AD$42&lt;=Surveys!$J31),"X",IF(AND(AE$42&gt;=Surveys!$K31,AD$42&lt;=Surveys!$L31),"X",IF(AND(AE$42&gt;=Surveys!$M31,AD$42&lt;=Surveys!$N31),"X","")))))</f>
        <v/>
      </c>
      <c r="AE59" s="673" t="str">
        <f>IF(AND(AF$42&gt;=Surveys!$E31,AE$42&lt;=Surveys!$F31),"X",IF(AND(AF$42&gt;=Surveys!$G31,AE$42&lt;=Surveys!$H31),"X",IF(AND(AF$42&gt;=Surveys!$I31,AE$42&lt;=Surveys!$J31),"X",IF(AND(AF$42&gt;=Surveys!$K31,AE$42&lt;=Surveys!$L31),"X",IF(AND(AF$42&gt;=Surveys!$M31,AE$42&lt;=Surveys!$N31),"X","")))))</f>
        <v/>
      </c>
      <c r="AF59" s="673" t="str">
        <f>IF(AND(AG$42&gt;=Surveys!$E31,AF$42&lt;=Surveys!$F31),"X",IF(AND(AG$42&gt;=Surveys!$G31,AF$42&lt;=Surveys!$H31),"X",IF(AND(AG$42&gt;=Surveys!$I31,AF$42&lt;=Surveys!$J31),"X",IF(AND(AG$42&gt;=Surveys!$K31,AF$42&lt;=Surveys!$L31),"X",IF(AND(AG$42&gt;=Surveys!$M31,AF$42&lt;=Surveys!$N31),"X","")))))</f>
        <v/>
      </c>
      <c r="AG59" s="673" t="str">
        <f>IF(AND(AH$42&gt;=Surveys!$E31,AG$42&lt;=Surveys!$F31),"X",IF(AND(AH$42&gt;=Surveys!$G31,AG$42&lt;=Surveys!$H31),"X",IF(AND(AH$42&gt;=Surveys!$I31,AG$42&lt;=Surveys!$J31),"X",IF(AND(AH$42&gt;=Surveys!$K31,AG$42&lt;=Surveys!$L31),"X",IF(AND(AH$42&gt;=Surveys!$M31,AG$42&lt;=Surveys!$N31),"X","")))))</f>
        <v/>
      </c>
      <c r="AH59" s="662"/>
      <c r="AI59" s="662"/>
      <c r="AJ59" s="662"/>
      <c r="AK59" s="662"/>
      <c r="AL59" s="662"/>
      <c r="AM59" s="662"/>
    </row>
    <row r="60" spans="1:39">
      <c r="A60" s="1048"/>
      <c r="B60" s="670">
        <f>Surveys!A32</f>
        <v>0</v>
      </c>
      <c r="C60" s="670">
        <f>Surveys!B32</f>
        <v>0</v>
      </c>
      <c r="D60" s="670">
        <f>Surveys!D32</f>
        <v>0</v>
      </c>
      <c r="E60" s="673" t="str">
        <f>IF(AND(E$14&gt;=Surveys!$E32,E$14&lt;=Surveys!$F32),"X",IF(AND(E$14&gt;=Surveys!$G32,E$14&lt;=Surveys!$H32),"X",IF(AND(E$14&gt;=Surveys!$I32,E$14&lt;=Surveys!$J32),"X",IF(AND(E$14&gt;=Surveys!$K32,E$14&lt;=Surveys!$L32),"X",IF(AND(E$14&gt;=Surveys!$M32,E$14&lt;=Surveys!$N32),"X","")))))</f>
        <v/>
      </c>
      <c r="F60" s="673" t="str">
        <f>IF(AND(F$14&gt;=Surveys!$E32,F$14&lt;=Surveys!$F32),"X",IF(AND(F$14&gt;=Surveys!$G32,F$14&lt;=Surveys!$H32),"X",IF(AND(F$14&gt;=Surveys!$I32,F$14&lt;=Surveys!$J32),"X",IF(AND(F$14&gt;=Surveys!$K32,F$14&lt;=Surveys!$L32),"X",IF(AND(F$14&gt;=Surveys!$M32,F$14&lt;=Surveys!$N32),"X","")))))</f>
        <v/>
      </c>
      <c r="G60" s="673" t="str">
        <f>IF(AND(G$14&gt;=Surveys!$E32,G$14&lt;=Surveys!$F32),"X",IF(AND(G$14&gt;=Surveys!$G32,G$14&lt;=Surveys!$H32),"X",IF(AND(G$14&gt;=Surveys!$I32,G$14&lt;=Surveys!$J32),"X",IF(AND(G$14&gt;=Surveys!$K32,G$14&lt;=Surveys!$L32),"X",IF(AND(G$14&gt;=Surveys!$M32,G$14&lt;=Surveys!$N32),"X","")))))</f>
        <v/>
      </c>
      <c r="H60" s="673" t="str">
        <f>IF(AND(H$14&gt;=Surveys!$E32,H$14&lt;=Surveys!$F32),"X",IF(AND(H$14&gt;=Surveys!$G32,H$14&lt;=Surveys!$H32),"X",IF(AND(H$14&gt;=Surveys!$I32,H$14&lt;=Surveys!$J32),"X",IF(AND(H$14&gt;=Surveys!$K32,H$14&lt;=Surveys!$L32),"X",IF(AND(H$14&gt;=Surveys!$M32,H$14&lt;=Surveys!$N32),"X","")))))</f>
        <v/>
      </c>
      <c r="I60" s="673" t="str">
        <f>IF(AND(I$14&gt;=Surveys!$E32,I$14&lt;=Surveys!$F32),"X",IF(AND(I$14&gt;=Surveys!$G32,I$14&lt;=Surveys!$H32),"X",IF(AND(I$14&gt;=Surveys!$I32,I$14&lt;=Surveys!$J32),"X",IF(AND(I$14&gt;=Surveys!$K32,I$14&lt;=Surveys!$L32),"X",IF(AND(I$14&gt;=Surveys!$M32,I$14&lt;=Surveys!$N32),"X","")))))</f>
        <v/>
      </c>
      <c r="J60" s="673" t="str">
        <f>IF(AND(J$14&gt;=Surveys!$E32,J$14&lt;=Surveys!$F32),"X",IF(AND(J$14&gt;=Surveys!$G32,J$14&lt;=Surveys!$H32),"X",IF(AND(J$14&gt;=Surveys!$I32,J$14&lt;=Surveys!$J32),"X",IF(AND(J$14&gt;=Surveys!$K32,J$14&lt;=Surveys!$L32),"X",IF(AND(J$14&gt;=Surveys!$M32,J$14&lt;=Surveys!$N32),"X","")))))</f>
        <v/>
      </c>
      <c r="K60" s="673" t="str">
        <f>IF(AND(K$14&gt;=Surveys!$E32,K$14&lt;=Surveys!$F32),"X",IF(AND(K$14&gt;=Surveys!$G32,K$14&lt;=Surveys!$H32),"X",IF(AND(K$14&gt;=Surveys!$I32,K$14&lt;=Surveys!$J32),"X",IF(AND(K$14&gt;=Surveys!$K32,K$14&lt;=Surveys!$L32),"X",IF(AND(K$14&gt;=Surveys!$M32,K$14&lt;=Surveys!$N32),"X","")))))</f>
        <v/>
      </c>
      <c r="L60" s="673" t="str">
        <f>IF(AND(L$14&gt;=Surveys!$E32,L$14&lt;=Surveys!$F32),"X",IF(AND(L$14&gt;=Surveys!$G32,L$14&lt;=Surveys!$H32),"X",IF(AND(L$14&gt;=Surveys!$I32,L$14&lt;=Surveys!$J32),"X",IF(AND(L$14&gt;=Surveys!$K32,L$14&lt;=Surveys!$L32),"X",IF(AND(L$14&gt;=Surveys!$M32,L$14&lt;=Surveys!$N32),"X","")))))</f>
        <v/>
      </c>
      <c r="M60" s="673" t="str">
        <f>IF(AND(M$14&gt;=Surveys!$E32,M$14&lt;=Surveys!$F32),"X",IF(AND(M$14&gt;=Surveys!$G32,M$14&lt;=Surveys!$H32),"X",IF(AND(M$14&gt;=Surveys!$I32,M$14&lt;=Surveys!$J32),"X",IF(AND(M$14&gt;=Surveys!$K32,M$14&lt;=Surveys!$L32),"X",IF(AND(M$14&gt;=Surveys!$M32,M$14&lt;=Surveys!$N32),"X","")))))</f>
        <v/>
      </c>
      <c r="N60" s="673" t="str">
        <f>IF(AND(N$14&gt;=Surveys!$E32,N$14&lt;=Surveys!$F32),"X",IF(AND(N$14&gt;=Surveys!$G32,N$14&lt;=Surveys!$H32),"X",IF(AND(N$14&gt;=Surveys!$I32,N$14&lt;=Surveys!$J32),"X",IF(AND(N$14&gt;=Surveys!$K32,N$14&lt;=Surveys!$L32),"X",IF(AND(N$14&gt;=Surveys!$M32,N$14&lt;=Surveys!$N32),"X","")))))</f>
        <v/>
      </c>
      <c r="O60" s="673" t="str">
        <f>IF(AND(O$14&gt;=Surveys!$E32,O$14&lt;=Surveys!$F32),"X",IF(AND(O$14&gt;=Surveys!$G32,O$14&lt;=Surveys!$H32),"X",IF(AND(O$14&gt;=Surveys!$I32,O$14&lt;=Surveys!$J32),"X",IF(AND(O$14&gt;=Surveys!$K32,O$14&lt;=Surveys!$L32),"X",IF(AND(O$14&gt;=Surveys!$M32,O$14&lt;=Surveys!$N32),"X","")))))</f>
        <v/>
      </c>
      <c r="P60" s="673" t="str">
        <f>IF(AND(P$14&gt;=Surveys!$E32,P$14&lt;=Surveys!$F32),"X",IF(AND(P$14&gt;=Surveys!$G32,P$14&lt;=Surveys!$H32),"X",IF(AND(P$14&gt;=Surveys!$I32,P$14&lt;=Surveys!$J32),"X",IF(AND(P$14&gt;=Surveys!$K32,P$14&lt;=Surveys!$L32),"X",IF(AND(P$14&gt;=Surveys!$M32,P$14&lt;=Surveys!$N32),"X","")))))</f>
        <v/>
      </c>
      <c r="Q60" s="673" t="str">
        <f>IF(AND(Q$14&gt;=Surveys!$E32,Q$14&lt;=Surveys!$F32),"X",IF(AND(Q$14&gt;=Surveys!$G32,Q$14&lt;=Surveys!$H32),"X",IF(AND(Q$14&gt;=Surveys!$I32,Q$14&lt;=Surveys!$J32),"X",IF(AND(Q$14&gt;=Surveys!$K32,Q$14&lt;=Surveys!$L32),"X",IF(AND(Q$14&gt;=Surveys!$M32,Q$14&lt;=Surveys!$N32),"X","")))))</f>
        <v/>
      </c>
      <c r="R60" s="673" t="str">
        <f>IF(AND(R$14&gt;=Surveys!$E32,R$14&lt;=Surveys!$F32),"X",IF(AND(R$14&gt;=Surveys!$G32,R$14&lt;=Surveys!$H32),"X",IF(AND(R$14&gt;=Surveys!$I32,R$14&lt;=Surveys!$J32),"X",IF(AND(R$14&gt;=Surveys!$K32,R$14&lt;=Surveys!$L32),"X",IF(AND(R$14&gt;=Surveys!$M32,R$14&lt;=Surveys!$N32),"X","")))))</f>
        <v/>
      </c>
      <c r="S60" s="673" t="str">
        <f>IF(AND(S$14&gt;=Surveys!$E32,S$14&lt;=Surveys!$F32),"X",IF(AND(S$14&gt;=Surveys!$G32,S$14&lt;=Surveys!$H32),"X",IF(AND(S$14&gt;=Surveys!$I32,S$14&lt;=Surveys!$J32),"X",IF(AND(S$14&gt;=Surveys!$K32,S$14&lt;=Surveys!$L32),"X",IF(AND(S$14&gt;=Surveys!$M32,S$14&lt;=Surveys!$N32),"X","")))))</f>
        <v/>
      </c>
      <c r="T60" s="673" t="str">
        <f>IF(AND(T$14&gt;=Surveys!$E32,T$14&lt;=Surveys!$F32),"X",IF(AND(T$14&gt;=Surveys!$G32,T$14&lt;=Surveys!$H32),"X",IF(AND(T$14&gt;=Surveys!$I32,T$14&lt;=Surveys!$J32),"X",IF(AND(T$14&gt;=Surveys!$K32,T$14&lt;=Surveys!$L32),"X",IF(AND(T$14&gt;=Surveys!$M32,T$14&lt;=Surveys!$N32),"X","")))))</f>
        <v/>
      </c>
      <c r="U60" s="673" t="str">
        <f>IF(AND(U$14&gt;=Surveys!$E32,U$14&lt;=Surveys!$F32),"X",IF(AND(U$14&gt;=Surveys!$G32,U$14&lt;=Surveys!$H32),"X",IF(AND(U$14&gt;=Surveys!$I32,U$14&lt;=Surveys!$J32),"X",IF(AND(U$14&gt;=Surveys!$K32,U$14&lt;=Surveys!$L32),"X",IF(AND(U$14&gt;=Surveys!$M32,U$14&lt;=Surveys!$N32),"X","")))))</f>
        <v/>
      </c>
      <c r="V60" s="673" t="str">
        <f>IF(AND(V$14&gt;=Surveys!$E32,V$14&lt;=Surveys!$F32),"X",IF(AND(V$14&gt;=Surveys!$G32,V$14&lt;=Surveys!$H32),"X",IF(AND(V$14&gt;=Surveys!$I32,V$14&lt;=Surveys!$J32),"X",IF(AND(V$14&gt;=Surveys!$K32,V$14&lt;=Surveys!$L32),"X",IF(AND(V$14&gt;=Surveys!$M32,V$14&lt;=Surveys!$N32),"X","")))))</f>
        <v/>
      </c>
      <c r="W60" s="673" t="str">
        <f>IF(AND(W$14&gt;=Surveys!$E32,W$14&lt;=Surveys!$F32),"X",IF(AND(W$14&gt;=Surveys!$G32,W$14&lt;=Surveys!$H32),"X",IF(AND(W$14&gt;=Surveys!$I32,W$14&lt;=Surveys!$J32),"X",IF(AND(W$14&gt;=Surveys!$K32,W$14&lt;=Surveys!$L32),"X",IF(AND(W$14&gt;=Surveys!$M32,W$14&lt;=Surveys!$N32),"X","")))))</f>
        <v/>
      </c>
      <c r="X60" s="673" t="str">
        <f>IF(AND(X$14&gt;=Surveys!$E32,X$14&lt;=Surveys!$F32),"X",IF(AND(X$14&gt;=Surveys!$G32,X$14&lt;=Surveys!$H32),"X",IF(AND(X$14&gt;=Surveys!$I32,X$14&lt;=Surveys!$J32),"X",IF(AND(X$14&gt;=Surveys!$K32,X$14&lt;=Surveys!$L32),"X",IF(AND(X$14&gt;=Surveys!$M32,X$14&lt;=Surveys!$N32),"X","")))))</f>
        <v/>
      </c>
      <c r="Y60" s="673" t="str">
        <f>IF(AND(Y$14&gt;=Surveys!$E32,Y$14&lt;=Surveys!$F32),"X",IF(AND(Y$14&gt;=Surveys!$G32,Y$14&lt;=Surveys!$H32),"X",IF(AND(Y$14&gt;=Surveys!$I32,Y$14&lt;=Surveys!$J32),"X",IF(AND(Y$14&gt;=Surveys!$K32,Y$14&lt;=Surveys!$L32),"X",IF(AND(Y$14&gt;=Surveys!$M32,Y$14&lt;=Surveys!$N32),"X","")))))</f>
        <v/>
      </c>
      <c r="Z60" s="673" t="str">
        <f>IF(AND(Z$14&gt;=Surveys!$E32,Z$14&lt;=Surveys!$F32),"X",IF(AND(Z$14&gt;=Surveys!$G32,Z$14&lt;=Surveys!$H32),"X",IF(AND(Z$14&gt;=Surveys!$I32,Z$14&lt;=Surveys!$J32),"X",IF(AND(Z$14&gt;=Surveys!$K32,Z$14&lt;=Surveys!$L32),"X",IF(AND(Z$14&gt;=Surveys!$M32,Z$14&lt;=Surveys!$N32),"X","")))))</f>
        <v/>
      </c>
      <c r="AA60" s="673" t="str">
        <f>IF(AND(AA$14&gt;=Surveys!$E32,AA$14&lt;=Surveys!$F32),"X",IF(AND(AA$14&gt;=Surveys!$G32,AA$14&lt;=Surveys!$H32),"X",IF(AND(AA$14&gt;=Surveys!$I32,AA$14&lt;=Surveys!$J32),"X",IF(AND(AA$14&gt;=Surveys!$K32,AA$14&lt;=Surveys!$L32),"X",IF(AND(AA$14&gt;=Surveys!$M32,AA$14&lt;=Surveys!$N32),"X","")))))</f>
        <v/>
      </c>
      <c r="AB60" s="673" t="str">
        <f>IF(AND(AB$14&gt;=Surveys!$E32,AB$14&lt;=Surveys!$F32),"X",IF(AND(AB$14&gt;=Surveys!$G32,AB$14&lt;=Surveys!$H32),"X",IF(AND(AB$14&gt;=Surveys!$I32,AB$14&lt;=Surveys!$J32),"X",IF(AND(AB$14&gt;=Surveys!$K32,AB$14&lt;=Surveys!$L32),"X",IF(AND(AB$14&gt;=Surveys!$M32,AB$14&lt;=Surveys!$N32),"X","")))))</f>
        <v/>
      </c>
      <c r="AC60" s="673" t="str">
        <f>IF(AND(AD$42&gt;=Surveys!$E32,AC$42&lt;=Surveys!$F32),"X",IF(AND(AD$42&gt;=Surveys!$G32,AC$42&lt;=Surveys!$H32),"X",IF(AND(AD$42&gt;=Surveys!$I32,AC$42&lt;=Surveys!$J32),"X",IF(AND(AD$42&gt;=Surveys!$K32,AC$42&lt;=Surveys!$L32),"X",IF(AND(AD$42&gt;=Surveys!$M32,AC$42&lt;=Surveys!$N32),"X","")))))</f>
        <v/>
      </c>
      <c r="AD60" s="673" t="str">
        <f>IF(AND(AE$42&gt;=Surveys!$E32,AD$42&lt;=Surveys!$F32),"X",IF(AND(AE$42&gt;=Surveys!$G32,AD$42&lt;=Surveys!$H32),"X",IF(AND(AE$42&gt;=Surveys!$I32,AD$42&lt;=Surveys!$J32),"X",IF(AND(AE$42&gt;=Surveys!$K32,AD$42&lt;=Surveys!$L32),"X",IF(AND(AE$42&gt;=Surveys!$M32,AD$42&lt;=Surveys!$N32),"X","")))))</f>
        <v/>
      </c>
      <c r="AE60" s="673" t="str">
        <f>IF(AND(AF$42&gt;=Surveys!$E32,AE$42&lt;=Surveys!$F32),"X",IF(AND(AF$42&gt;=Surveys!$G32,AE$42&lt;=Surveys!$H32),"X",IF(AND(AF$42&gt;=Surveys!$I32,AE$42&lt;=Surveys!$J32),"X",IF(AND(AF$42&gt;=Surveys!$K32,AE$42&lt;=Surveys!$L32),"X",IF(AND(AF$42&gt;=Surveys!$M32,AE$42&lt;=Surveys!$N32),"X","")))))</f>
        <v/>
      </c>
      <c r="AF60" s="673" t="str">
        <f>IF(AND(AG$42&gt;=Surveys!$E32,AF$42&lt;=Surveys!$F32),"X",IF(AND(AG$42&gt;=Surveys!$G32,AF$42&lt;=Surveys!$H32),"X",IF(AND(AG$42&gt;=Surveys!$I32,AF$42&lt;=Surveys!$J32),"X",IF(AND(AG$42&gt;=Surveys!$K32,AF$42&lt;=Surveys!$L32),"X",IF(AND(AG$42&gt;=Surveys!$M32,AF$42&lt;=Surveys!$N32),"X","")))))</f>
        <v/>
      </c>
      <c r="AG60" s="673" t="str">
        <f>IF(AND(AH$42&gt;=Surveys!$E32,AG$42&lt;=Surveys!$F32),"X",IF(AND(AH$42&gt;=Surveys!$G32,AG$42&lt;=Surveys!$H32),"X",IF(AND(AH$42&gt;=Surveys!$I32,AG$42&lt;=Surveys!$J32),"X",IF(AND(AH$42&gt;=Surveys!$K32,AG$42&lt;=Surveys!$L32),"X",IF(AND(AH$42&gt;=Surveys!$M32,AG$42&lt;=Surveys!$N32),"X","")))))</f>
        <v/>
      </c>
      <c r="AH60" s="662"/>
      <c r="AI60" s="662"/>
      <c r="AJ60" s="662"/>
      <c r="AK60" s="662"/>
      <c r="AL60" s="662"/>
      <c r="AM60" s="662"/>
    </row>
    <row r="61" spans="1:39">
      <c r="A61" s="662"/>
      <c r="B61" s="663"/>
      <c r="C61" s="663"/>
      <c r="D61" s="663"/>
      <c r="E61" s="662"/>
      <c r="F61" s="662"/>
      <c r="G61" s="662"/>
      <c r="H61" s="662"/>
      <c r="I61" s="662"/>
      <c r="J61" s="662"/>
      <c r="K61" s="662"/>
      <c r="L61" s="662"/>
      <c r="M61" s="662"/>
      <c r="N61" s="662"/>
      <c r="O61" s="662"/>
      <c r="P61" s="662"/>
      <c r="Q61" s="662"/>
      <c r="R61" s="662"/>
      <c r="S61" s="662"/>
      <c r="T61" s="662"/>
      <c r="U61" s="662"/>
      <c r="V61" s="662"/>
      <c r="W61" s="662"/>
      <c r="X61" s="662"/>
      <c r="Y61" s="662"/>
      <c r="Z61" s="662"/>
      <c r="AA61" s="662"/>
      <c r="AB61" s="662"/>
      <c r="AC61" s="662"/>
      <c r="AD61" s="662"/>
      <c r="AE61" s="662"/>
      <c r="AF61" s="662"/>
      <c r="AG61" s="662"/>
      <c r="AH61" s="662"/>
      <c r="AI61" s="662"/>
      <c r="AJ61" s="662"/>
      <c r="AK61" s="662"/>
      <c r="AL61" s="662"/>
      <c r="AM61" s="662"/>
    </row>
    <row r="62" spans="1:39" ht="15" customHeight="1">
      <c r="A62" s="1047" t="s">
        <v>510</v>
      </c>
      <c r="B62" s="643"/>
      <c r="C62" s="643"/>
      <c r="D62" s="643"/>
      <c r="E62" s="1050">
        <f>DATE($P$9,1,1)</f>
        <v>43101</v>
      </c>
      <c r="F62" s="1050"/>
      <c r="G62" s="1050">
        <f>DATE($P$9,2,1)</f>
        <v>43132</v>
      </c>
      <c r="H62" s="1050"/>
      <c r="I62" s="1050">
        <f>DATE($P$9,3,1)</f>
        <v>43160</v>
      </c>
      <c r="J62" s="1050"/>
      <c r="K62" s="1050">
        <f>DATE($P$9,4,1)</f>
        <v>43191</v>
      </c>
      <c r="L62" s="1050"/>
      <c r="M62" s="1050">
        <f>DATE($P$9,5,1)</f>
        <v>43221</v>
      </c>
      <c r="N62" s="1050"/>
      <c r="O62" s="1050">
        <f>DATE($P$9,6,1)</f>
        <v>43252</v>
      </c>
      <c r="P62" s="1050"/>
      <c r="Q62" s="1050">
        <f>DATE($P$9,7,1)</f>
        <v>43282</v>
      </c>
      <c r="R62" s="1050"/>
      <c r="S62" s="1050">
        <f>DATE($P$9,8,1)</f>
        <v>43313</v>
      </c>
      <c r="T62" s="1050"/>
      <c r="U62" s="1050">
        <f>DATE($P$9,9,1)</f>
        <v>43344</v>
      </c>
      <c r="V62" s="1050"/>
      <c r="W62" s="1050">
        <f>DATE($P$9,10,1)</f>
        <v>43374</v>
      </c>
      <c r="X62" s="1050"/>
      <c r="Y62" s="1050">
        <f>DATE($P$9,11,1)</f>
        <v>43405</v>
      </c>
      <c r="Z62" s="1050"/>
      <c r="AA62" s="1050">
        <f>DATE($P$9,12,1)</f>
        <v>43435</v>
      </c>
      <c r="AB62" s="1050"/>
      <c r="AC62" s="644">
        <f>$P$9+1</f>
        <v>2019</v>
      </c>
      <c r="AD62" s="645">
        <f>AC62+1</f>
        <v>2020</v>
      </c>
      <c r="AE62" s="644">
        <f>AD62+1</f>
        <v>2021</v>
      </c>
      <c r="AF62" s="645">
        <f>AE62+1</f>
        <v>2022</v>
      </c>
      <c r="AG62" s="644">
        <f>AF62+1</f>
        <v>2023</v>
      </c>
    </row>
    <row r="63" spans="1:39" ht="30">
      <c r="A63" s="1047"/>
      <c r="B63" s="652" t="s">
        <v>511</v>
      </c>
      <c r="C63" s="652" t="s">
        <v>497</v>
      </c>
      <c r="D63" s="652"/>
      <c r="E63" s="650"/>
      <c r="F63" s="650"/>
      <c r="G63" s="650"/>
      <c r="H63" s="650"/>
      <c r="I63" s="650"/>
      <c r="J63" s="650"/>
      <c r="K63" s="650"/>
      <c r="L63" s="650">
        <v>30</v>
      </c>
      <c r="M63" s="650"/>
      <c r="N63" s="650"/>
      <c r="O63" s="650" t="s">
        <v>512</v>
      </c>
      <c r="P63" s="650"/>
      <c r="Q63" s="650"/>
      <c r="R63" s="650">
        <v>31</v>
      </c>
      <c r="S63" s="650"/>
      <c r="T63" s="650"/>
      <c r="U63" s="650"/>
      <c r="V63" s="650"/>
      <c r="W63" s="650"/>
      <c r="X63" s="650">
        <v>31</v>
      </c>
      <c r="Y63" s="650" t="s">
        <v>513</v>
      </c>
      <c r="Z63" s="650"/>
      <c r="AA63" s="650">
        <v>15</v>
      </c>
      <c r="AB63" s="650"/>
      <c r="AC63" s="647"/>
      <c r="AD63" s="647"/>
      <c r="AE63" s="647"/>
      <c r="AF63" s="647"/>
      <c r="AG63" s="647"/>
    </row>
    <row r="64" spans="1:39" ht="44.25" customHeight="1">
      <c r="A64" s="1047"/>
      <c r="B64" s="653" t="s">
        <v>514</v>
      </c>
      <c r="C64" s="652" t="s">
        <v>497</v>
      </c>
      <c r="D64" s="652" t="s">
        <v>515</v>
      </c>
      <c r="E64" s="650"/>
      <c r="F64" s="650"/>
      <c r="G64" s="650"/>
      <c r="H64" s="650"/>
      <c r="I64" s="650"/>
      <c r="J64" s="650"/>
      <c r="K64" s="650"/>
      <c r="L64" s="650">
        <v>30</v>
      </c>
      <c r="M64" s="650"/>
      <c r="N64" s="650"/>
      <c r="O64" s="650" t="s">
        <v>512</v>
      </c>
      <c r="P64" s="650"/>
      <c r="Q64" s="650"/>
      <c r="R64" s="650">
        <v>31</v>
      </c>
      <c r="S64" s="650"/>
      <c r="T64" s="650"/>
      <c r="U64" s="650"/>
      <c r="V64" s="650"/>
      <c r="W64" s="650"/>
      <c r="X64" s="650">
        <v>31</v>
      </c>
      <c r="Y64" s="650" t="s">
        <v>513</v>
      </c>
      <c r="Z64" s="650"/>
      <c r="AA64" s="650">
        <v>15</v>
      </c>
      <c r="AB64" s="650"/>
      <c r="AC64" s="647"/>
      <c r="AD64" s="647"/>
      <c r="AE64" s="647"/>
      <c r="AF64" s="647"/>
      <c r="AG64" s="647"/>
      <c r="AI64" s="654" t="s">
        <v>516</v>
      </c>
    </row>
    <row r="65" spans="1:33" ht="51.75" customHeight="1">
      <c r="A65" s="1047"/>
      <c r="B65" s="652" t="s">
        <v>517</v>
      </c>
      <c r="C65" s="652" t="s">
        <v>497</v>
      </c>
      <c r="D65" s="652" t="s">
        <v>502</v>
      </c>
      <c r="E65" s="650"/>
      <c r="F65" s="650"/>
      <c r="G65" s="650"/>
      <c r="H65" s="650"/>
      <c r="I65" s="650"/>
      <c r="J65" s="650"/>
      <c r="K65" s="650"/>
      <c r="L65" s="650">
        <v>30</v>
      </c>
      <c r="M65" s="650"/>
      <c r="N65" s="650"/>
      <c r="O65" s="650" t="s">
        <v>512</v>
      </c>
      <c r="P65" s="650"/>
      <c r="Q65" s="650"/>
      <c r="R65" s="650">
        <v>31</v>
      </c>
      <c r="S65" s="650"/>
      <c r="T65" s="650"/>
      <c r="U65" s="650"/>
      <c r="V65" s="650"/>
      <c r="W65" s="650"/>
      <c r="X65" s="650">
        <v>31</v>
      </c>
      <c r="Y65" s="650" t="s">
        <v>513</v>
      </c>
      <c r="Z65" s="650"/>
      <c r="AA65" s="650">
        <v>15</v>
      </c>
      <c r="AB65" s="650"/>
      <c r="AC65" s="647"/>
      <c r="AD65" s="647"/>
      <c r="AE65" s="647"/>
      <c r="AF65" s="647"/>
      <c r="AG65" s="647"/>
    </row>
    <row r="66" spans="1:33" ht="27.75" customHeight="1">
      <c r="A66" s="1047"/>
      <c r="B66" s="652" t="s">
        <v>518</v>
      </c>
      <c r="C66" s="652" t="s">
        <v>497</v>
      </c>
      <c r="D66" s="652"/>
      <c r="E66" s="650"/>
      <c r="F66" s="650"/>
      <c r="G66" s="650"/>
      <c r="H66" s="650"/>
      <c r="I66" s="650"/>
      <c r="J66" s="650"/>
      <c r="K66" s="650"/>
      <c r="L66" s="650">
        <v>30</v>
      </c>
      <c r="M66" s="650"/>
      <c r="N66" s="650"/>
      <c r="O66" s="650" t="s">
        <v>512</v>
      </c>
      <c r="P66" s="650"/>
      <c r="Q66" s="650"/>
      <c r="R66" s="650">
        <v>31</v>
      </c>
      <c r="S66" s="650"/>
      <c r="T66" s="650"/>
      <c r="U66" s="650"/>
      <c r="V66" s="650"/>
      <c r="W66" s="650"/>
      <c r="X66" s="650">
        <v>31</v>
      </c>
      <c r="Y66" s="650" t="s">
        <v>513</v>
      </c>
      <c r="Z66" s="650"/>
      <c r="AA66" s="650">
        <v>15</v>
      </c>
      <c r="AB66" s="650"/>
      <c r="AC66" s="647"/>
      <c r="AD66" s="647"/>
      <c r="AE66" s="647"/>
      <c r="AF66" s="647"/>
      <c r="AG66" s="647"/>
    </row>
    <row r="67" spans="1:33">
      <c r="A67" s="1047"/>
      <c r="B67" s="652" t="s">
        <v>519</v>
      </c>
      <c r="C67" s="652" t="s">
        <v>497</v>
      </c>
      <c r="D67" s="652" t="s">
        <v>502</v>
      </c>
      <c r="E67" s="650"/>
      <c r="F67" s="650"/>
      <c r="G67" s="650"/>
      <c r="H67" s="650"/>
      <c r="I67" s="650"/>
      <c r="J67" s="650"/>
      <c r="K67" s="650"/>
      <c r="L67" s="650">
        <v>30</v>
      </c>
      <c r="M67" s="650"/>
      <c r="N67" s="650"/>
      <c r="O67" s="650"/>
      <c r="P67" s="650"/>
      <c r="Q67" s="650"/>
      <c r="R67" s="650">
        <v>31</v>
      </c>
      <c r="S67" s="650"/>
      <c r="T67" s="650"/>
      <c r="U67" s="650"/>
      <c r="V67" s="650"/>
      <c r="W67" s="650"/>
      <c r="X67" s="650">
        <v>31</v>
      </c>
      <c r="Y67" s="650" t="s">
        <v>513</v>
      </c>
      <c r="Z67" s="650"/>
      <c r="AA67" s="650">
        <v>15</v>
      </c>
      <c r="AB67" s="650"/>
      <c r="AC67" s="647"/>
      <c r="AD67" s="647"/>
      <c r="AE67" s="647"/>
      <c r="AF67" s="647"/>
      <c r="AG67" s="647"/>
    </row>
    <row r="68" spans="1:33" ht="27.75" customHeight="1">
      <c r="A68" s="1047"/>
      <c r="B68" s="652" t="s">
        <v>520</v>
      </c>
      <c r="C68" s="652" t="s">
        <v>521</v>
      </c>
      <c r="D68" s="652"/>
      <c r="E68" s="650"/>
      <c r="F68" s="650"/>
      <c r="G68" s="650"/>
      <c r="H68" s="650"/>
      <c r="I68" s="650"/>
      <c r="J68" s="650"/>
      <c r="K68" s="650"/>
      <c r="L68" s="650">
        <v>30</v>
      </c>
      <c r="M68" s="650"/>
      <c r="N68" s="650"/>
      <c r="O68" s="650" t="s">
        <v>512</v>
      </c>
      <c r="P68" s="650"/>
      <c r="Q68" s="650"/>
      <c r="R68" s="650">
        <v>31</v>
      </c>
      <c r="S68" s="650"/>
      <c r="T68" s="650"/>
      <c r="U68" s="650"/>
      <c r="V68" s="650"/>
      <c r="W68" s="650"/>
      <c r="X68" s="650">
        <v>31</v>
      </c>
      <c r="Y68" s="650" t="s">
        <v>513</v>
      </c>
      <c r="Z68" s="650"/>
      <c r="AA68" s="650">
        <v>15</v>
      </c>
      <c r="AB68" s="650"/>
      <c r="AC68" s="647"/>
      <c r="AD68" s="647"/>
      <c r="AE68" s="647"/>
      <c r="AF68" s="647"/>
      <c r="AG68" s="647"/>
    </row>
    <row r="69" spans="1:33" ht="27.75" customHeight="1">
      <c r="A69" s="1047"/>
      <c r="B69" s="652" t="s">
        <v>522</v>
      </c>
      <c r="C69" s="652" t="s">
        <v>521</v>
      </c>
      <c r="D69" s="652"/>
      <c r="E69" s="650"/>
      <c r="F69" s="650"/>
      <c r="G69" s="650"/>
      <c r="H69" s="650"/>
      <c r="I69" s="650"/>
      <c r="J69" s="650"/>
      <c r="K69" s="650"/>
      <c r="L69" s="650">
        <v>30</v>
      </c>
      <c r="M69" s="650"/>
      <c r="N69" s="650"/>
      <c r="O69" s="650" t="s">
        <v>512</v>
      </c>
      <c r="P69" s="650"/>
      <c r="Q69" s="650"/>
      <c r="R69" s="650">
        <v>31</v>
      </c>
      <c r="S69" s="650"/>
      <c r="T69" s="650"/>
      <c r="U69" s="650"/>
      <c r="V69" s="650"/>
      <c r="W69" s="650"/>
      <c r="X69" s="650">
        <v>31</v>
      </c>
      <c r="Y69" s="650" t="s">
        <v>513</v>
      </c>
      <c r="Z69" s="650"/>
      <c r="AA69" s="650">
        <v>15</v>
      </c>
      <c r="AB69" s="650"/>
      <c r="AC69" s="647"/>
      <c r="AD69" s="647"/>
      <c r="AE69" s="647"/>
      <c r="AF69" s="647"/>
      <c r="AG69" s="647"/>
    </row>
    <row r="70" spans="1:33" ht="27.75" customHeight="1">
      <c r="A70" s="1047"/>
      <c r="B70" s="652" t="s">
        <v>523</v>
      </c>
      <c r="C70" s="652" t="s">
        <v>521</v>
      </c>
      <c r="D70" s="652"/>
      <c r="E70" s="650"/>
      <c r="F70" s="650"/>
      <c r="G70" s="650"/>
      <c r="H70" s="650"/>
      <c r="I70" s="650"/>
      <c r="J70" s="650"/>
      <c r="K70" s="650"/>
      <c r="L70" s="650">
        <v>30</v>
      </c>
      <c r="M70" s="650"/>
      <c r="N70" s="650"/>
      <c r="O70" s="650" t="s">
        <v>512</v>
      </c>
      <c r="P70" s="650"/>
      <c r="Q70" s="650"/>
      <c r="R70" s="650">
        <v>31</v>
      </c>
      <c r="S70" s="650"/>
      <c r="T70" s="650"/>
      <c r="U70" s="650"/>
      <c r="V70" s="650"/>
      <c r="W70" s="650"/>
      <c r="X70" s="650">
        <v>31</v>
      </c>
      <c r="Y70" s="650" t="s">
        <v>513</v>
      </c>
      <c r="Z70" s="650"/>
      <c r="AA70" s="650">
        <v>15</v>
      </c>
      <c r="AB70" s="650"/>
      <c r="AC70" s="647"/>
      <c r="AD70" s="647"/>
      <c r="AE70" s="647"/>
      <c r="AF70" s="647"/>
      <c r="AG70" s="647"/>
    </row>
    <row r="71" spans="1:33" ht="20.25" customHeight="1">
      <c r="A71" s="1047"/>
      <c r="B71" s="655"/>
      <c r="C71" s="652"/>
      <c r="D71" s="652"/>
      <c r="E71" s="650"/>
      <c r="F71" s="650"/>
      <c r="G71" s="650"/>
      <c r="H71" s="650"/>
      <c r="I71" s="650"/>
      <c r="J71" s="650"/>
      <c r="K71" s="650"/>
      <c r="L71" s="650"/>
      <c r="M71" s="650"/>
      <c r="N71" s="650"/>
      <c r="O71" s="650"/>
      <c r="P71" s="650"/>
      <c r="Q71" s="650"/>
      <c r="R71" s="650"/>
      <c r="S71" s="650"/>
      <c r="T71" s="650"/>
      <c r="U71" s="650"/>
      <c r="V71" s="650"/>
      <c r="W71" s="650"/>
      <c r="X71" s="650"/>
      <c r="Y71" s="650"/>
      <c r="Z71" s="650"/>
      <c r="AA71" s="650"/>
      <c r="AB71" s="650"/>
      <c r="AC71" s="647"/>
      <c r="AD71" s="647"/>
      <c r="AE71" s="647"/>
      <c r="AF71" s="647"/>
      <c r="AG71" s="647"/>
    </row>
    <row r="72" spans="1:33" ht="23.25" customHeight="1">
      <c r="A72" s="656"/>
      <c r="B72" s="657"/>
      <c r="C72" s="646"/>
      <c r="D72" s="646"/>
      <c r="E72" s="650"/>
      <c r="F72" s="650"/>
      <c r="G72" s="650"/>
      <c r="H72" s="650"/>
      <c r="I72" s="650"/>
      <c r="J72" s="650"/>
      <c r="K72" s="650"/>
      <c r="L72" s="650"/>
      <c r="M72" s="650"/>
      <c r="N72" s="650"/>
      <c r="O72" s="650"/>
      <c r="P72" s="650"/>
      <c r="Q72" s="650"/>
      <c r="R72" s="650"/>
      <c r="S72" s="650"/>
      <c r="T72" s="650"/>
      <c r="U72" s="650"/>
      <c r="V72" s="650"/>
      <c r="W72" s="650"/>
      <c r="X72" s="650"/>
      <c r="Y72" s="650"/>
      <c r="Z72" s="650"/>
      <c r="AA72" s="650"/>
      <c r="AB72" s="650"/>
      <c r="AC72" s="647"/>
      <c r="AD72" s="647"/>
      <c r="AE72" s="647"/>
      <c r="AF72" s="647"/>
      <c r="AG72" s="647"/>
    </row>
    <row r="73" spans="1:33" ht="22.5" customHeight="1">
      <c r="A73" s="656"/>
      <c r="B73" s="657"/>
      <c r="C73" s="646"/>
      <c r="D73" s="646"/>
      <c r="E73" s="650"/>
      <c r="F73" s="650"/>
      <c r="G73" s="650"/>
      <c r="H73" s="650"/>
      <c r="I73" s="650"/>
      <c r="J73" s="650"/>
      <c r="K73" s="650"/>
      <c r="L73" s="650"/>
      <c r="M73" s="650"/>
      <c r="N73" s="650"/>
      <c r="O73" s="650"/>
      <c r="P73" s="650"/>
      <c r="Q73" s="650"/>
      <c r="R73" s="650"/>
      <c r="S73" s="650"/>
      <c r="T73" s="650"/>
      <c r="U73" s="650"/>
      <c r="V73" s="650"/>
      <c r="W73" s="650"/>
      <c r="X73" s="650"/>
      <c r="Y73" s="650"/>
      <c r="Z73" s="650"/>
      <c r="AA73" s="650"/>
      <c r="AB73" s="650"/>
      <c r="AC73" s="647"/>
      <c r="AD73" s="647"/>
      <c r="AE73" s="647"/>
      <c r="AF73" s="647"/>
      <c r="AG73" s="647"/>
    </row>
    <row r="74" spans="1:33" ht="21.75" customHeight="1">
      <c r="A74" s="658"/>
      <c r="B74" s="648"/>
      <c r="C74" s="659"/>
      <c r="D74" s="646"/>
      <c r="E74" s="650"/>
      <c r="F74" s="650"/>
      <c r="G74" s="650"/>
      <c r="H74" s="650"/>
      <c r="I74" s="650"/>
      <c r="J74" s="650"/>
      <c r="K74" s="650"/>
      <c r="L74" s="650"/>
      <c r="M74" s="650"/>
      <c r="N74" s="650"/>
      <c r="O74" s="650"/>
      <c r="P74" s="650"/>
      <c r="Q74" s="650"/>
      <c r="R74" s="650"/>
      <c r="S74" s="650"/>
      <c r="T74" s="650"/>
      <c r="U74" s="650"/>
      <c r="V74" s="650"/>
      <c r="W74" s="650"/>
      <c r="X74" s="650"/>
      <c r="Y74" s="650"/>
      <c r="Z74" s="650"/>
      <c r="AA74" s="650"/>
      <c r="AB74" s="650"/>
      <c r="AC74" s="647"/>
      <c r="AD74" s="647"/>
      <c r="AE74" s="647"/>
      <c r="AF74" s="647"/>
      <c r="AG74" s="647"/>
    </row>
    <row r="75" spans="1:33">
      <c r="A75" s="658"/>
      <c r="B75" s="646"/>
      <c r="C75" s="646"/>
      <c r="D75" s="646"/>
      <c r="E75" s="650"/>
      <c r="F75" s="650"/>
      <c r="G75" s="650"/>
      <c r="H75" s="650"/>
      <c r="I75" s="650"/>
      <c r="J75" s="650"/>
      <c r="K75" s="650"/>
      <c r="L75" s="650"/>
      <c r="M75" s="650"/>
      <c r="N75" s="650"/>
      <c r="O75" s="650"/>
      <c r="P75" s="650"/>
      <c r="Q75" s="650"/>
      <c r="R75" s="650"/>
      <c r="S75" s="650"/>
      <c r="T75" s="650"/>
      <c r="U75" s="650"/>
      <c r="V75" s="650"/>
      <c r="W75" s="650"/>
      <c r="X75" s="650"/>
      <c r="Y75" s="650"/>
      <c r="Z75" s="650"/>
      <c r="AA75" s="650"/>
      <c r="AB75" s="650"/>
      <c r="AC75" s="647"/>
      <c r="AD75" s="647"/>
      <c r="AE75" s="647"/>
      <c r="AF75" s="647"/>
      <c r="AG75" s="647"/>
    </row>
    <row r="76" spans="1:33">
      <c r="A76" s="658"/>
      <c r="B76" s="646"/>
      <c r="C76" s="646"/>
      <c r="D76" s="646"/>
      <c r="E76" s="650"/>
      <c r="F76" s="650"/>
      <c r="G76" s="650"/>
      <c r="H76" s="650"/>
      <c r="I76" s="650"/>
      <c r="J76" s="650"/>
      <c r="K76" s="650"/>
      <c r="L76" s="650"/>
      <c r="M76" s="650"/>
      <c r="N76" s="650"/>
      <c r="O76" s="650"/>
      <c r="P76" s="650"/>
      <c r="Q76" s="650"/>
      <c r="R76" s="650"/>
      <c r="S76" s="650"/>
      <c r="T76" s="650"/>
      <c r="U76" s="650"/>
      <c r="V76" s="650"/>
      <c r="W76" s="650"/>
      <c r="X76" s="650"/>
      <c r="Y76" s="650"/>
      <c r="Z76" s="650"/>
      <c r="AA76" s="650"/>
      <c r="AB76" s="650"/>
      <c r="AC76" s="647"/>
      <c r="AD76" s="647"/>
      <c r="AE76" s="647"/>
      <c r="AF76" s="647"/>
      <c r="AG76" s="647"/>
    </row>
    <row r="77" spans="1:33">
      <c r="A77" s="658"/>
      <c r="B77" s="646"/>
      <c r="C77" s="646"/>
      <c r="D77" s="646"/>
      <c r="E77" s="650"/>
      <c r="F77" s="650"/>
      <c r="G77" s="650"/>
      <c r="H77" s="650"/>
      <c r="I77" s="650"/>
      <c r="J77" s="650"/>
      <c r="K77" s="650"/>
      <c r="L77" s="650"/>
      <c r="M77" s="650"/>
      <c r="N77" s="650"/>
      <c r="O77" s="650"/>
      <c r="P77" s="650"/>
      <c r="Q77" s="650"/>
      <c r="R77" s="650"/>
      <c r="S77" s="650"/>
      <c r="T77" s="650"/>
      <c r="U77" s="650"/>
      <c r="V77" s="650"/>
      <c r="W77" s="650"/>
      <c r="X77" s="650"/>
      <c r="Y77" s="650"/>
      <c r="Z77" s="650"/>
      <c r="AA77" s="650"/>
      <c r="AB77" s="650"/>
      <c r="AC77" s="647"/>
      <c r="AD77" s="647"/>
      <c r="AE77" s="647"/>
      <c r="AF77" s="647"/>
      <c r="AG77" s="647"/>
    </row>
    <row r="78" spans="1:33" ht="17.25" customHeight="1">
      <c r="A78" s="656"/>
      <c r="B78" s="646"/>
      <c r="C78" s="646"/>
      <c r="D78" s="646"/>
      <c r="E78" s="650"/>
      <c r="F78" s="650"/>
      <c r="G78" s="650"/>
      <c r="H78" s="650"/>
      <c r="I78" s="650"/>
      <c r="J78" s="650"/>
      <c r="K78" s="650"/>
      <c r="L78" s="650"/>
      <c r="M78" s="650"/>
      <c r="N78" s="650"/>
      <c r="O78" s="650"/>
      <c r="P78" s="650"/>
      <c r="Q78" s="650"/>
      <c r="R78" s="650"/>
      <c r="S78" s="650"/>
      <c r="T78" s="650"/>
      <c r="U78" s="650"/>
      <c r="V78" s="650"/>
      <c r="W78" s="650"/>
      <c r="X78" s="650"/>
      <c r="Y78" s="650"/>
      <c r="Z78" s="650"/>
      <c r="AA78" s="650"/>
      <c r="AB78" s="650"/>
      <c r="AC78" s="647"/>
      <c r="AD78" s="647"/>
      <c r="AE78" s="647"/>
      <c r="AF78" s="647"/>
      <c r="AG78" s="647"/>
    </row>
    <row r="79" spans="1:33" ht="20.25" customHeight="1">
      <c r="A79" s="656"/>
      <c r="B79" s="646"/>
      <c r="C79" s="646"/>
      <c r="D79" s="646"/>
      <c r="E79" s="650"/>
      <c r="F79" s="650"/>
      <c r="G79" s="650"/>
      <c r="H79" s="650"/>
      <c r="I79" s="650"/>
      <c r="J79" s="650"/>
      <c r="K79" s="650"/>
      <c r="L79" s="650"/>
      <c r="M79" s="650"/>
      <c r="N79" s="650"/>
      <c r="O79" s="650"/>
      <c r="P79" s="650"/>
      <c r="Q79" s="650"/>
      <c r="R79" s="650"/>
      <c r="S79" s="650"/>
      <c r="T79" s="650"/>
      <c r="U79" s="650"/>
      <c r="V79" s="650"/>
      <c r="W79" s="650"/>
      <c r="X79" s="650"/>
      <c r="Y79" s="650"/>
      <c r="Z79" s="650"/>
      <c r="AA79" s="650"/>
      <c r="AB79" s="650"/>
      <c r="AC79" s="647"/>
      <c r="AD79" s="647"/>
      <c r="AE79" s="647"/>
      <c r="AF79" s="647"/>
      <c r="AG79" s="647"/>
    </row>
    <row r="80" spans="1:33" ht="17.25" customHeight="1">
      <c r="A80" s="656"/>
      <c r="B80" s="646"/>
      <c r="C80" s="646"/>
      <c r="D80" s="646"/>
      <c r="E80" s="650"/>
      <c r="F80" s="650"/>
      <c r="G80" s="650"/>
      <c r="H80" s="650"/>
      <c r="I80" s="650"/>
      <c r="J80" s="650"/>
      <c r="K80" s="650"/>
      <c r="L80" s="650"/>
      <c r="M80" s="650"/>
      <c r="N80" s="650"/>
      <c r="O80" s="650"/>
      <c r="P80" s="650"/>
      <c r="Q80" s="650"/>
      <c r="R80" s="650"/>
      <c r="S80" s="650"/>
      <c r="T80" s="650"/>
      <c r="U80" s="650"/>
      <c r="V80" s="650"/>
      <c r="W80" s="650"/>
      <c r="X80" s="650"/>
      <c r="Y80" s="650"/>
      <c r="Z80" s="650"/>
      <c r="AA80" s="650"/>
      <c r="AB80" s="650"/>
      <c r="AC80" s="647"/>
      <c r="AD80" s="647"/>
      <c r="AE80" s="647"/>
      <c r="AF80" s="647"/>
      <c r="AG80" s="647"/>
    </row>
    <row r="81" spans="1:33">
      <c r="A81" s="656"/>
      <c r="B81" s="646"/>
      <c r="C81" s="646"/>
      <c r="D81" s="646"/>
      <c r="E81" s="650"/>
      <c r="F81" s="650"/>
      <c r="G81" s="650"/>
      <c r="H81" s="650"/>
      <c r="I81" s="650"/>
      <c r="J81" s="650"/>
      <c r="K81" s="650"/>
      <c r="L81" s="650"/>
      <c r="M81" s="650"/>
      <c r="N81" s="650"/>
      <c r="O81" s="650"/>
      <c r="P81" s="650"/>
      <c r="Q81" s="650"/>
      <c r="R81" s="650"/>
      <c r="S81" s="650"/>
      <c r="T81" s="650"/>
      <c r="U81" s="650"/>
      <c r="V81" s="650"/>
      <c r="W81" s="650"/>
      <c r="X81" s="650"/>
      <c r="Y81" s="650"/>
      <c r="Z81" s="650"/>
      <c r="AA81" s="650"/>
      <c r="AB81" s="650"/>
      <c r="AC81" s="647"/>
      <c r="AD81" s="647"/>
      <c r="AE81" s="647"/>
      <c r="AF81" s="647"/>
      <c r="AG81" s="647"/>
    </row>
    <row r="82" spans="1:33">
      <c r="A82" s="656"/>
      <c r="B82" s="646"/>
      <c r="C82" s="646"/>
      <c r="D82" s="646"/>
      <c r="E82" s="650"/>
      <c r="F82" s="650"/>
      <c r="G82" s="650"/>
      <c r="H82" s="650"/>
      <c r="I82" s="650"/>
      <c r="J82" s="650"/>
      <c r="K82" s="650"/>
      <c r="L82" s="650"/>
      <c r="M82" s="650"/>
      <c r="N82" s="650"/>
      <c r="O82" s="650"/>
      <c r="P82" s="650"/>
      <c r="Q82" s="650"/>
      <c r="R82" s="650"/>
      <c r="S82" s="650"/>
      <c r="T82" s="650"/>
      <c r="U82" s="650"/>
      <c r="V82" s="650"/>
      <c r="W82" s="650"/>
      <c r="X82" s="650"/>
      <c r="Y82" s="650"/>
      <c r="Z82" s="650"/>
      <c r="AA82" s="650"/>
      <c r="AB82" s="650"/>
      <c r="AC82" s="647"/>
      <c r="AD82" s="647"/>
      <c r="AE82" s="647"/>
      <c r="AF82" s="647"/>
      <c r="AG82" s="647"/>
    </row>
    <row r="83" spans="1:33">
      <c r="B83" s="641"/>
    </row>
    <row r="84" spans="1:33" ht="15" customHeight="1">
      <c r="A84" s="1047" t="s">
        <v>69</v>
      </c>
      <c r="B84" s="643"/>
      <c r="C84" s="643"/>
      <c r="D84" s="643"/>
      <c r="E84" s="1050">
        <f>DATE($P$9,1,1)</f>
        <v>43101</v>
      </c>
      <c r="F84" s="1050"/>
      <c r="G84" s="1050">
        <f>DATE($P$9,2,1)</f>
        <v>43132</v>
      </c>
      <c r="H84" s="1050"/>
      <c r="I84" s="1050">
        <f>DATE($P$9,3,1)</f>
        <v>43160</v>
      </c>
      <c r="J84" s="1050"/>
      <c r="K84" s="1050">
        <f>DATE($P$9,4,1)</f>
        <v>43191</v>
      </c>
      <c r="L84" s="1050"/>
      <c r="M84" s="1050">
        <f>DATE($P$9,5,1)</f>
        <v>43221</v>
      </c>
      <c r="N84" s="1050"/>
      <c r="O84" s="1050">
        <f>DATE($P$9,6,1)</f>
        <v>43252</v>
      </c>
      <c r="P84" s="1050"/>
      <c r="Q84" s="1050">
        <f>DATE($P$9,7,1)</f>
        <v>43282</v>
      </c>
      <c r="R84" s="1050"/>
      <c r="S84" s="1050">
        <f>DATE($P$9,8,1)</f>
        <v>43313</v>
      </c>
      <c r="T84" s="1050"/>
      <c r="U84" s="1050">
        <f>DATE($P$9,9,1)</f>
        <v>43344</v>
      </c>
      <c r="V84" s="1050"/>
      <c r="W84" s="1050">
        <f>DATE($P$9,10,1)</f>
        <v>43374</v>
      </c>
      <c r="X84" s="1050"/>
      <c r="Y84" s="1050">
        <f>DATE($P$9,11,1)</f>
        <v>43405</v>
      </c>
      <c r="Z84" s="1050"/>
      <c r="AA84" s="1050">
        <f>DATE($P$9,12,1)</f>
        <v>43435</v>
      </c>
      <c r="AB84" s="1050"/>
      <c r="AC84" s="644">
        <f>$P$9+1</f>
        <v>2019</v>
      </c>
      <c r="AD84" s="645">
        <f>AC84+1</f>
        <v>2020</v>
      </c>
      <c r="AE84" s="644">
        <f>AD84+1</f>
        <v>2021</v>
      </c>
      <c r="AF84" s="645">
        <f>AE84+1</f>
        <v>2022</v>
      </c>
      <c r="AG84" s="644">
        <f>AF84+1</f>
        <v>2023</v>
      </c>
    </row>
    <row r="85" spans="1:33" ht="30">
      <c r="A85" s="1047"/>
      <c r="B85" s="646" t="s">
        <v>524</v>
      </c>
      <c r="C85" s="646" t="s">
        <v>497</v>
      </c>
      <c r="D85" s="646"/>
      <c r="E85" s="650"/>
      <c r="F85" s="650"/>
      <c r="G85" s="650"/>
      <c r="H85" s="650"/>
      <c r="I85" s="650"/>
      <c r="J85" s="650"/>
      <c r="K85" s="650">
        <v>5</v>
      </c>
      <c r="L85" s="650"/>
      <c r="M85" s="650"/>
      <c r="N85" s="650"/>
      <c r="O85" s="650"/>
      <c r="P85" s="650"/>
      <c r="Q85" s="650">
        <v>5</v>
      </c>
      <c r="R85" s="650"/>
      <c r="S85" s="650"/>
      <c r="T85" s="650"/>
      <c r="U85" s="650"/>
      <c r="V85" s="650"/>
      <c r="W85" s="650">
        <v>5</v>
      </c>
      <c r="X85" s="650"/>
      <c r="Y85" s="650"/>
      <c r="Z85" s="650"/>
      <c r="AA85" s="650">
        <v>5</v>
      </c>
      <c r="AB85" s="650"/>
      <c r="AC85" s="647"/>
      <c r="AD85" s="647"/>
      <c r="AE85" s="647"/>
      <c r="AF85" s="647"/>
      <c r="AG85" s="647"/>
    </row>
    <row r="86" spans="1:33" ht="45">
      <c r="A86" s="1047"/>
      <c r="B86" s="642" t="s">
        <v>525</v>
      </c>
      <c r="C86" s="646" t="s">
        <v>497</v>
      </c>
      <c r="D86" s="646" t="s">
        <v>515</v>
      </c>
      <c r="E86" s="650"/>
      <c r="F86" s="650"/>
      <c r="G86" s="650"/>
      <c r="H86" s="650"/>
      <c r="I86" s="650"/>
      <c r="J86" s="650"/>
      <c r="K86" s="650">
        <v>5</v>
      </c>
      <c r="L86" s="650"/>
      <c r="M86" s="650"/>
      <c r="N86" s="650"/>
      <c r="O86" s="650"/>
      <c r="P86" s="650"/>
      <c r="Q86" s="650">
        <v>5</v>
      </c>
      <c r="R86" s="650"/>
      <c r="S86" s="650"/>
      <c r="T86" s="650"/>
      <c r="U86" s="650"/>
      <c r="V86" s="650"/>
      <c r="W86" s="650">
        <v>5</v>
      </c>
      <c r="X86" s="650"/>
      <c r="Y86" s="650"/>
      <c r="Z86" s="650"/>
      <c r="AA86" s="650">
        <v>5</v>
      </c>
      <c r="AB86" s="650"/>
      <c r="AC86" s="647"/>
      <c r="AD86" s="647"/>
      <c r="AE86" s="647"/>
      <c r="AF86" s="647"/>
      <c r="AG86" s="647"/>
    </row>
    <row r="87" spans="1:33" ht="60">
      <c r="A87" s="1047"/>
      <c r="B87" s="646" t="s">
        <v>526</v>
      </c>
      <c r="C87" s="646" t="s">
        <v>497</v>
      </c>
      <c r="D87" s="646" t="s">
        <v>502</v>
      </c>
      <c r="E87" s="650"/>
      <c r="F87" s="650"/>
      <c r="G87" s="650"/>
      <c r="H87" s="650"/>
      <c r="I87" s="650"/>
      <c r="J87" s="650"/>
      <c r="K87" s="650">
        <v>5</v>
      </c>
      <c r="L87" s="650"/>
      <c r="M87" s="650"/>
      <c r="N87" s="650"/>
      <c r="O87" s="650"/>
      <c r="P87" s="650"/>
      <c r="Q87" s="650">
        <v>5</v>
      </c>
      <c r="R87" s="650"/>
      <c r="S87" s="650"/>
      <c r="T87" s="650"/>
      <c r="U87" s="650"/>
      <c r="V87" s="650"/>
      <c r="W87" s="650">
        <v>5</v>
      </c>
      <c r="X87" s="650"/>
      <c r="Y87" s="650"/>
      <c r="Z87" s="650"/>
      <c r="AA87" s="650">
        <v>5</v>
      </c>
      <c r="AB87" s="650"/>
      <c r="AC87" s="647"/>
      <c r="AD87" s="647"/>
      <c r="AE87" s="647"/>
      <c r="AF87" s="647"/>
      <c r="AG87" s="647"/>
    </row>
    <row r="88" spans="1:33" ht="30">
      <c r="A88" s="1047"/>
      <c r="B88" s="646" t="s">
        <v>527</v>
      </c>
      <c r="C88" s="646" t="s">
        <v>497</v>
      </c>
      <c r="D88" s="646"/>
      <c r="E88" s="650"/>
      <c r="F88" s="650"/>
      <c r="G88" s="650"/>
      <c r="H88" s="650"/>
      <c r="I88" s="650"/>
      <c r="J88" s="650"/>
      <c r="K88" s="650">
        <v>5</v>
      </c>
      <c r="L88" s="650"/>
      <c r="M88" s="650"/>
      <c r="N88" s="650"/>
      <c r="O88" s="650"/>
      <c r="P88" s="650"/>
      <c r="Q88" s="650">
        <v>5</v>
      </c>
      <c r="R88" s="650"/>
      <c r="S88" s="650"/>
      <c r="T88" s="650"/>
      <c r="U88" s="650"/>
      <c r="V88" s="650"/>
      <c r="W88" s="650">
        <v>5</v>
      </c>
      <c r="X88" s="650"/>
      <c r="Y88" s="650"/>
      <c r="Z88" s="650"/>
      <c r="AA88" s="650">
        <v>5</v>
      </c>
      <c r="AB88" s="650"/>
      <c r="AC88" s="647"/>
      <c r="AD88" s="647"/>
      <c r="AE88" s="647"/>
      <c r="AF88" s="647"/>
      <c r="AG88" s="647"/>
    </row>
    <row r="89" spans="1:33" ht="30">
      <c r="A89" s="1047"/>
      <c r="B89" s="646" t="s">
        <v>528</v>
      </c>
      <c r="C89" s="646" t="s">
        <v>497</v>
      </c>
      <c r="D89" s="646" t="s">
        <v>502</v>
      </c>
      <c r="E89" s="650"/>
      <c r="F89" s="650"/>
      <c r="G89" s="650"/>
      <c r="H89" s="650"/>
      <c r="I89" s="650"/>
      <c r="J89" s="650"/>
      <c r="K89" s="650">
        <v>5</v>
      </c>
      <c r="L89" s="650"/>
      <c r="M89" s="650"/>
      <c r="N89" s="650"/>
      <c r="O89" s="650"/>
      <c r="P89" s="650"/>
      <c r="Q89" s="650">
        <v>5</v>
      </c>
      <c r="R89" s="650"/>
      <c r="S89" s="650"/>
      <c r="T89" s="650"/>
      <c r="U89" s="650"/>
      <c r="V89" s="650"/>
      <c r="W89" s="650">
        <v>5</v>
      </c>
      <c r="X89" s="650"/>
      <c r="Y89" s="650"/>
      <c r="Z89" s="650"/>
      <c r="AA89" s="650">
        <v>5</v>
      </c>
      <c r="AB89" s="650"/>
      <c r="AC89" s="647"/>
      <c r="AD89" s="647"/>
      <c r="AE89" s="647"/>
      <c r="AF89" s="647"/>
      <c r="AG89" s="647"/>
    </row>
    <row r="90" spans="1:33" ht="30">
      <c r="A90" s="1047"/>
      <c r="B90" s="646" t="s">
        <v>529</v>
      </c>
      <c r="C90" s="646" t="s">
        <v>521</v>
      </c>
      <c r="D90" s="646"/>
      <c r="E90" s="650"/>
      <c r="F90" s="650"/>
      <c r="G90" s="650"/>
      <c r="H90" s="650"/>
      <c r="I90" s="650"/>
      <c r="J90" s="650"/>
      <c r="K90" s="650">
        <v>5</v>
      </c>
      <c r="L90" s="650"/>
      <c r="M90" s="650"/>
      <c r="N90" s="650"/>
      <c r="O90" s="650"/>
      <c r="P90" s="650"/>
      <c r="Q90" s="650">
        <v>5</v>
      </c>
      <c r="R90" s="650"/>
      <c r="S90" s="650"/>
      <c r="T90" s="650"/>
      <c r="U90" s="650"/>
      <c r="V90" s="650"/>
      <c r="W90" s="650">
        <v>5</v>
      </c>
      <c r="X90" s="650"/>
      <c r="Y90" s="650"/>
      <c r="Z90" s="650"/>
      <c r="AA90" s="650">
        <v>5</v>
      </c>
      <c r="AB90" s="650"/>
      <c r="AC90" s="647"/>
      <c r="AD90" s="647"/>
      <c r="AE90" s="647"/>
      <c r="AF90" s="647"/>
      <c r="AG90" s="647"/>
    </row>
    <row r="91" spans="1:33" ht="30">
      <c r="A91" s="1047"/>
      <c r="B91" s="646" t="s">
        <v>530</v>
      </c>
      <c r="C91" s="646" t="s">
        <v>521</v>
      </c>
      <c r="D91" s="646"/>
      <c r="E91" s="650"/>
      <c r="F91" s="650"/>
      <c r="G91" s="650"/>
      <c r="H91" s="650"/>
      <c r="I91" s="650"/>
      <c r="J91" s="650"/>
      <c r="K91" s="650">
        <v>5</v>
      </c>
      <c r="L91" s="650"/>
      <c r="M91" s="650"/>
      <c r="N91" s="650"/>
      <c r="O91" s="650"/>
      <c r="P91" s="650"/>
      <c r="Q91" s="650">
        <v>5</v>
      </c>
      <c r="R91" s="650"/>
      <c r="S91" s="650"/>
      <c r="T91" s="650"/>
      <c r="U91" s="650"/>
      <c r="V91" s="650"/>
      <c r="W91" s="650">
        <v>5</v>
      </c>
      <c r="X91" s="650"/>
      <c r="Y91" s="650"/>
      <c r="Z91" s="650"/>
      <c r="AA91" s="650">
        <v>5</v>
      </c>
      <c r="AB91" s="650"/>
      <c r="AC91" s="647"/>
      <c r="AD91" s="647"/>
      <c r="AE91" s="647"/>
      <c r="AF91" s="647"/>
      <c r="AG91" s="647"/>
    </row>
    <row r="92" spans="1:33" ht="30">
      <c r="A92" s="1047"/>
      <c r="B92" s="646" t="s">
        <v>531</v>
      </c>
      <c r="C92" s="646" t="s">
        <v>521</v>
      </c>
      <c r="D92" s="646"/>
      <c r="E92" s="650"/>
      <c r="F92" s="650"/>
      <c r="G92" s="650"/>
      <c r="H92" s="650"/>
      <c r="I92" s="650"/>
      <c r="J92" s="650"/>
      <c r="K92" s="650">
        <v>5</v>
      </c>
      <c r="L92" s="650"/>
      <c r="M92" s="650"/>
      <c r="N92" s="650"/>
      <c r="O92" s="650"/>
      <c r="P92" s="650"/>
      <c r="Q92" s="650">
        <v>5</v>
      </c>
      <c r="R92" s="650"/>
      <c r="S92" s="650"/>
      <c r="T92" s="650"/>
      <c r="U92" s="650"/>
      <c r="V92" s="650"/>
      <c r="W92" s="650">
        <v>5</v>
      </c>
      <c r="X92" s="650"/>
      <c r="Y92" s="650"/>
      <c r="Z92" s="650"/>
      <c r="AA92" s="650">
        <v>5</v>
      </c>
      <c r="AB92" s="650"/>
      <c r="AC92" s="647"/>
      <c r="AD92" s="647"/>
      <c r="AE92" s="647"/>
      <c r="AF92" s="647"/>
      <c r="AG92" s="647"/>
    </row>
    <row r="93" spans="1:33">
      <c r="A93" s="1047"/>
      <c r="B93" s="646"/>
      <c r="C93" s="646"/>
      <c r="D93" s="646"/>
      <c r="E93" s="650"/>
      <c r="F93" s="650"/>
      <c r="G93" s="650"/>
      <c r="H93" s="650"/>
      <c r="I93" s="650"/>
      <c r="J93" s="650"/>
      <c r="K93" s="650"/>
      <c r="L93" s="650"/>
      <c r="M93" s="650"/>
      <c r="N93" s="650"/>
      <c r="O93" s="650"/>
      <c r="P93" s="650"/>
      <c r="Q93" s="650"/>
      <c r="R93" s="650"/>
      <c r="S93" s="650"/>
      <c r="T93" s="650"/>
      <c r="U93" s="650"/>
      <c r="V93" s="650"/>
      <c r="W93" s="650"/>
      <c r="X93" s="650"/>
      <c r="Y93" s="650"/>
      <c r="Z93" s="650"/>
      <c r="AA93" s="650"/>
      <c r="AB93" s="650"/>
      <c r="AC93" s="647"/>
      <c r="AD93" s="647"/>
      <c r="AE93" s="647"/>
      <c r="AF93" s="647"/>
      <c r="AG93" s="647"/>
    </row>
    <row r="94" spans="1:33" ht="21" customHeight="1">
      <c r="A94" s="658"/>
      <c r="B94" s="646"/>
      <c r="C94" s="646"/>
      <c r="D94" s="646"/>
      <c r="E94" s="650"/>
      <c r="F94" s="650"/>
      <c r="G94" s="650"/>
      <c r="H94" s="650"/>
      <c r="I94" s="650"/>
      <c r="J94" s="650"/>
      <c r="K94" s="650"/>
      <c r="L94" s="650"/>
      <c r="M94" s="650"/>
      <c r="N94" s="650"/>
      <c r="O94" s="650"/>
      <c r="P94" s="650"/>
      <c r="Q94" s="650"/>
      <c r="R94" s="650"/>
      <c r="S94" s="650"/>
      <c r="T94" s="650"/>
      <c r="U94" s="650"/>
      <c r="V94" s="650"/>
      <c r="W94" s="650"/>
      <c r="X94" s="650"/>
      <c r="Y94" s="650"/>
      <c r="Z94" s="650"/>
      <c r="AA94" s="650"/>
      <c r="AB94" s="650"/>
      <c r="AC94" s="647"/>
      <c r="AD94" s="647"/>
      <c r="AE94" s="647"/>
      <c r="AF94" s="647"/>
      <c r="AG94" s="647"/>
    </row>
    <row r="95" spans="1:33" ht="18" customHeight="1">
      <c r="A95" s="658"/>
      <c r="B95" s="646"/>
      <c r="C95" s="646"/>
      <c r="D95" s="646"/>
      <c r="E95" s="650"/>
      <c r="F95" s="650"/>
      <c r="G95" s="650"/>
      <c r="H95" s="650"/>
      <c r="I95" s="650"/>
      <c r="J95" s="650"/>
      <c r="K95" s="650"/>
      <c r="L95" s="650"/>
      <c r="M95" s="650"/>
      <c r="N95" s="650"/>
      <c r="O95" s="650"/>
      <c r="P95" s="650"/>
      <c r="Q95" s="650"/>
      <c r="R95" s="650"/>
      <c r="S95" s="650"/>
      <c r="T95" s="650"/>
      <c r="U95" s="650"/>
      <c r="V95" s="650"/>
      <c r="W95" s="650"/>
      <c r="X95" s="650"/>
      <c r="Y95" s="650"/>
      <c r="Z95" s="650"/>
      <c r="AA95" s="650"/>
      <c r="AB95" s="650"/>
      <c r="AC95" s="647"/>
      <c r="AD95" s="647"/>
      <c r="AE95" s="647"/>
      <c r="AF95" s="647"/>
      <c r="AG95" s="647"/>
    </row>
    <row r="96" spans="1:33" ht="20.25" customHeight="1">
      <c r="A96" s="658"/>
      <c r="B96" s="646"/>
      <c r="C96" s="646"/>
      <c r="D96" s="646"/>
      <c r="E96" s="650"/>
      <c r="F96" s="650"/>
      <c r="G96" s="650"/>
      <c r="H96" s="650"/>
      <c r="I96" s="650"/>
      <c r="J96" s="650"/>
      <c r="K96" s="650"/>
      <c r="L96" s="650"/>
      <c r="M96" s="650"/>
      <c r="N96" s="650"/>
      <c r="O96" s="650"/>
      <c r="P96" s="650"/>
      <c r="Q96" s="650"/>
      <c r="R96" s="650"/>
      <c r="S96" s="650"/>
      <c r="T96" s="650"/>
      <c r="U96" s="650"/>
      <c r="V96" s="650"/>
      <c r="W96" s="650"/>
      <c r="X96" s="650"/>
      <c r="Y96" s="650"/>
      <c r="Z96" s="650"/>
      <c r="AA96" s="650"/>
      <c r="AB96" s="650"/>
      <c r="AC96" s="647"/>
      <c r="AD96" s="647"/>
      <c r="AE96" s="647"/>
      <c r="AF96" s="647"/>
      <c r="AG96" s="647"/>
    </row>
    <row r="97" spans="1:33" ht="21" customHeight="1">
      <c r="A97" s="658"/>
      <c r="B97" s="646"/>
      <c r="C97" s="646"/>
      <c r="D97" s="646"/>
      <c r="E97" s="650"/>
      <c r="F97" s="650"/>
      <c r="G97" s="650"/>
      <c r="H97" s="650"/>
      <c r="I97" s="650"/>
      <c r="J97" s="650"/>
      <c r="K97" s="650"/>
      <c r="L97" s="650"/>
      <c r="M97" s="650"/>
      <c r="N97" s="650"/>
      <c r="O97" s="650"/>
      <c r="P97" s="650"/>
      <c r="Q97" s="650"/>
      <c r="R97" s="650"/>
      <c r="S97" s="650"/>
      <c r="T97" s="650"/>
      <c r="U97" s="650"/>
      <c r="V97" s="650"/>
      <c r="W97" s="650"/>
      <c r="X97" s="650"/>
      <c r="Y97" s="650"/>
      <c r="Z97" s="650"/>
      <c r="AA97" s="650"/>
      <c r="AB97" s="650"/>
      <c r="AC97" s="647"/>
      <c r="AD97" s="647"/>
      <c r="AE97" s="647"/>
      <c r="AF97" s="647"/>
      <c r="AG97" s="647"/>
    </row>
    <row r="98" spans="1:33" ht="16.5" customHeight="1">
      <c r="A98" s="656"/>
      <c r="B98" s="660"/>
      <c r="C98" s="660"/>
      <c r="D98" s="660"/>
      <c r="E98" s="650"/>
      <c r="F98" s="650"/>
      <c r="G98" s="650"/>
      <c r="H98" s="650"/>
      <c r="I98" s="650"/>
      <c r="J98" s="650"/>
      <c r="K98" s="650"/>
      <c r="L98" s="650"/>
      <c r="M98" s="650"/>
      <c r="N98" s="650"/>
      <c r="O98" s="650"/>
      <c r="P98" s="650"/>
      <c r="Q98" s="650"/>
      <c r="R98" s="650"/>
      <c r="S98" s="650"/>
      <c r="T98" s="650"/>
      <c r="U98" s="650"/>
      <c r="V98" s="650"/>
      <c r="W98" s="650"/>
      <c r="X98" s="650"/>
      <c r="Y98" s="650"/>
      <c r="Z98" s="650"/>
      <c r="AA98" s="650"/>
      <c r="AB98" s="650"/>
      <c r="AC98" s="647"/>
      <c r="AD98" s="647"/>
      <c r="AE98" s="647"/>
      <c r="AF98" s="647"/>
      <c r="AG98" s="647"/>
    </row>
    <row r="99" spans="1:33" ht="17.25" customHeight="1">
      <c r="A99" s="656"/>
      <c r="B99" s="660"/>
      <c r="C99" s="660"/>
      <c r="D99" s="660"/>
      <c r="E99" s="650"/>
      <c r="F99" s="650"/>
      <c r="G99" s="650"/>
      <c r="H99" s="650"/>
      <c r="I99" s="650"/>
      <c r="J99" s="650"/>
      <c r="K99" s="650"/>
      <c r="L99" s="650"/>
      <c r="M99" s="650"/>
      <c r="N99" s="650"/>
      <c r="O99" s="650"/>
      <c r="P99" s="650"/>
      <c r="Q99" s="650"/>
      <c r="R99" s="650"/>
      <c r="S99" s="650"/>
      <c r="T99" s="650"/>
      <c r="U99" s="650"/>
      <c r="V99" s="650"/>
      <c r="W99" s="650"/>
      <c r="X99" s="650"/>
      <c r="Y99" s="650"/>
      <c r="Z99" s="650"/>
      <c r="AA99" s="650"/>
      <c r="AB99" s="650"/>
      <c r="AC99" s="647"/>
      <c r="AD99" s="647"/>
      <c r="AE99" s="647"/>
      <c r="AF99" s="647"/>
      <c r="AG99" s="647"/>
    </row>
    <row r="100" spans="1:33" ht="19.5" customHeight="1">
      <c r="A100" s="656"/>
      <c r="B100" s="660"/>
      <c r="C100" s="660"/>
      <c r="D100" s="660"/>
      <c r="E100" s="650"/>
      <c r="F100" s="650"/>
      <c r="G100" s="650"/>
      <c r="H100" s="650"/>
      <c r="I100" s="650"/>
      <c r="J100" s="650"/>
      <c r="K100" s="650"/>
      <c r="L100" s="650"/>
      <c r="M100" s="650"/>
      <c r="N100" s="650"/>
      <c r="O100" s="650"/>
      <c r="P100" s="650"/>
      <c r="Q100" s="650"/>
      <c r="R100" s="650"/>
      <c r="S100" s="650"/>
      <c r="T100" s="650"/>
      <c r="U100" s="650"/>
      <c r="V100" s="650"/>
      <c r="W100" s="650"/>
      <c r="X100" s="650"/>
      <c r="Y100" s="650"/>
      <c r="Z100" s="650"/>
      <c r="AA100" s="650"/>
      <c r="AB100" s="650"/>
      <c r="AC100" s="647"/>
      <c r="AD100" s="647"/>
      <c r="AE100" s="647"/>
      <c r="AF100" s="647"/>
      <c r="AG100" s="647"/>
    </row>
    <row r="101" spans="1:33">
      <c r="A101" s="656"/>
      <c r="B101" s="660"/>
      <c r="C101" s="660"/>
      <c r="D101" s="660"/>
      <c r="E101" s="650"/>
      <c r="F101" s="650"/>
      <c r="G101" s="650"/>
      <c r="H101" s="650"/>
      <c r="I101" s="650"/>
      <c r="J101" s="650"/>
      <c r="K101" s="650"/>
      <c r="L101" s="650"/>
      <c r="M101" s="650"/>
      <c r="N101" s="650"/>
      <c r="O101" s="650"/>
      <c r="P101" s="650"/>
      <c r="Q101" s="650"/>
      <c r="R101" s="650"/>
      <c r="S101" s="650"/>
      <c r="T101" s="650"/>
      <c r="U101" s="650"/>
      <c r="V101" s="650"/>
      <c r="W101" s="650"/>
      <c r="X101" s="650"/>
      <c r="Y101" s="650"/>
      <c r="Z101" s="650"/>
      <c r="AA101" s="650"/>
      <c r="AB101" s="650"/>
      <c r="AC101" s="647"/>
      <c r="AD101" s="647"/>
      <c r="AE101" s="647"/>
      <c r="AF101" s="647"/>
      <c r="AG101" s="647"/>
    </row>
    <row r="102" spans="1:33">
      <c r="A102" s="656"/>
      <c r="B102" s="660"/>
      <c r="C102" s="660"/>
      <c r="D102" s="660"/>
      <c r="E102" s="650"/>
      <c r="F102" s="650"/>
      <c r="G102" s="650"/>
      <c r="H102" s="650"/>
      <c r="I102" s="650"/>
      <c r="J102" s="650"/>
      <c r="K102" s="650"/>
      <c r="L102" s="650"/>
      <c r="M102" s="650"/>
      <c r="N102" s="650"/>
      <c r="O102" s="650"/>
      <c r="P102" s="650"/>
      <c r="Q102" s="650"/>
      <c r="R102" s="650"/>
      <c r="S102" s="650"/>
      <c r="T102" s="650"/>
      <c r="U102" s="650"/>
      <c r="V102" s="650"/>
      <c r="W102" s="650"/>
      <c r="X102" s="650"/>
      <c r="Y102" s="650"/>
      <c r="Z102" s="650"/>
      <c r="AA102" s="650"/>
      <c r="AB102" s="650"/>
      <c r="AC102" s="647"/>
      <c r="AD102" s="647"/>
      <c r="AE102" s="647"/>
      <c r="AF102" s="647"/>
      <c r="AG102" s="647"/>
    </row>
    <row r="104" spans="1:33" ht="15" customHeight="1">
      <c r="A104" s="1047" t="s">
        <v>817</v>
      </c>
      <c r="B104" s="643"/>
      <c r="C104" s="643"/>
      <c r="D104" s="643"/>
      <c r="E104" s="1050">
        <f>DATE($P$9,1,1)</f>
        <v>43101</v>
      </c>
      <c r="F104" s="1050"/>
      <c r="G104" s="1050">
        <f>DATE($P$9,2,1)</f>
        <v>43132</v>
      </c>
      <c r="H104" s="1050"/>
      <c r="I104" s="1050">
        <f>DATE($P$9,3,1)</f>
        <v>43160</v>
      </c>
      <c r="J104" s="1050"/>
      <c r="K104" s="1050">
        <f>DATE($P$9,4,1)</f>
        <v>43191</v>
      </c>
      <c r="L104" s="1050"/>
      <c r="M104" s="1050">
        <f>DATE($P$9,5,1)</f>
        <v>43221</v>
      </c>
      <c r="N104" s="1050"/>
      <c r="O104" s="1050">
        <f>DATE($P$9,6,1)</f>
        <v>43252</v>
      </c>
      <c r="P104" s="1050"/>
      <c r="Q104" s="1050">
        <f>DATE($P$9,7,1)</f>
        <v>43282</v>
      </c>
      <c r="R104" s="1050"/>
      <c r="S104" s="1050">
        <f>DATE($P$9,8,1)</f>
        <v>43313</v>
      </c>
      <c r="T104" s="1050"/>
      <c r="U104" s="1050">
        <f>DATE($P$9,9,1)</f>
        <v>43344</v>
      </c>
      <c r="V104" s="1050"/>
      <c r="W104" s="1050">
        <f>DATE($P$9,10,1)</f>
        <v>43374</v>
      </c>
      <c r="X104" s="1050"/>
      <c r="Y104" s="1050">
        <f>DATE($P$9,11,1)</f>
        <v>43405</v>
      </c>
      <c r="Z104" s="1050"/>
      <c r="AA104" s="1050">
        <f>DATE($P$9,12,1)</f>
        <v>43435</v>
      </c>
      <c r="AB104" s="1050"/>
      <c r="AC104" s="644">
        <f>$P$9+1</f>
        <v>2019</v>
      </c>
      <c r="AD104" s="645">
        <f>AC104+1</f>
        <v>2020</v>
      </c>
      <c r="AE104" s="644">
        <f>AD104+1</f>
        <v>2021</v>
      </c>
      <c r="AF104" s="645">
        <f>AE104+1</f>
        <v>2022</v>
      </c>
      <c r="AG104" s="644">
        <f>AF104+1</f>
        <v>2023</v>
      </c>
    </row>
    <row r="105" spans="1:33">
      <c r="A105" s="1047"/>
      <c r="B105" s="661"/>
      <c r="C105" s="661"/>
      <c r="D105" s="661"/>
      <c r="E105" s="649"/>
      <c r="F105" s="649"/>
      <c r="G105" s="649"/>
      <c r="H105" s="649"/>
      <c r="I105" s="649"/>
      <c r="J105" s="649"/>
      <c r="K105" s="649"/>
      <c r="L105" s="649"/>
      <c r="M105" s="649"/>
      <c r="N105" s="649"/>
      <c r="O105" s="650"/>
      <c r="P105" s="649"/>
      <c r="Q105" s="649"/>
      <c r="R105" s="649"/>
      <c r="S105" s="649"/>
      <c r="T105" s="649"/>
      <c r="U105" s="649"/>
      <c r="V105" s="649"/>
      <c r="W105" s="649"/>
      <c r="X105" s="649"/>
      <c r="Y105" s="649"/>
      <c r="Z105" s="649"/>
      <c r="AA105" s="649"/>
      <c r="AB105" s="649"/>
      <c r="AC105" s="647"/>
      <c r="AD105" s="647"/>
      <c r="AE105" s="647"/>
      <c r="AF105" s="647"/>
      <c r="AG105" s="647"/>
    </row>
    <row r="106" spans="1:33">
      <c r="A106" s="1047"/>
      <c r="B106" s="661"/>
      <c r="C106" s="661"/>
      <c r="D106" s="661"/>
      <c r="E106" s="649"/>
      <c r="F106" s="649"/>
      <c r="G106" s="649"/>
      <c r="H106" s="649"/>
      <c r="I106" s="649"/>
      <c r="J106" s="649"/>
      <c r="K106" s="649"/>
      <c r="L106" s="649"/>
      <c r="M106" s="649"/>
      <c r="N106" s="649"/>
      <c r="O106" s="650"/>
      <c r="P106" s="649"/>
      <c r="Q106" s="649"/>
      <c r="R106" s="649"/>
      <c r="S106" s="649"/>
      <c r="T106" s="649"/>
      <c r="U106" s="649"/>
      <c r="V106" s="649"/>
      <c r="W106" s="649"/>
      <c r="X106" s="649"/>
      <c r="Y106" s="649"/>
      <c r="Z106" s="649"/>
      <c r="AA106" s="649"/>
      <c r="AB106" s="649"/>
      <c r="AC106" s="647"/>
      <c r="AD106" s="647"/>
      <c r="AE106" s="647"/>
      <c r="AF106" s="647"/>
      <c r="AG106" s="647"/>
    </row>
    <row r="107" spans="1:33">
      <c r="A107" s="1047"/>
      <c r="B107" s="661"/>
      <c r="C107" s="661"/>
      <c r="D107" s="661"/>
      <c r="E107" s="649"/>
      <c r="F107" s="649"/>
      <c r="G107" s="649"/>
      <c r="H107" s="649"/>
      <c r="I107" s="649"/>
      <c r="J107" s="649"/>
      <c r="K107" s="649"/>
      <c r="L107" s="649"/>
      <c r="M107" s="649"/>
      <c r="N107" s="650"/>
      <c r="O107" s="649"/>
      <c r="P107" s="649"/>
      <c r="Q107" s="649"/>
      <c r="R107" s="649"/>
      <c r="S107" s="649"/>
      <c r="T107" s="649"/>
      <c r="U107" s="649"/>
      <c r="V107" s="649"/>
      <c r="W107" s="649"/>
      <c r="X107" s="649"/>
      <c r="Y107" s="649"/>
      <c r="Z107" s="649"/>
      <c r="AA107" s="649"/>
      <c r="AB107" s="649"/>
      <c r="AC107" s="647"/>
      <c r="AD107" s="647"/>
      <c r="AE107" s="647"/>
      <c r="AF107" s="647"/>
      <c r="AG107" s="647"/>
    </row>
    <row r="108" spans="1:33">
      <c r="A108" s="1047"/>
      <c r="B108" s="661"/>
      <c r="C108" s="661"/>
      <c r="D108" s="661"/>
      <c r="E108" s="649"/>
      <c r="F108" s="649"/>
      <c r="G108" s="649"/>
      <c r="H108" s="649"/>
      <c r="I108" s="649"/>
      <c r="J108" s="649"/>
      <c r="K108" s="649"/>
      <c r="L108" s="649"/>
      <c r="M108" s="649"/>
      <c r="N108" s="649"/>
      <c r="O108" s="649"/>
      <c r="P108" s="649"/>
      <c r="Q108" s="649"/>
      <c r="R108" s="649"/>
      <c r="S108" s="650"/>
      <c r="T108" s="649"/>
      <c r="U108" s="649"/>
      <c r="V108" s="649"/>
      <c r="W108" s="649"/>
      <c r="X108" s="649"/>
      <c r="Y108" s="649"/>
      <c r="Z108" s="649"/>
      <c r="AA108" s="649"/>
      <c r="AB108" s="649"/>
      <c r="AC108" s="647"/>
      <c r="AD108" s="647"/>
      <c r="AE108" s="647"/>
      <c r="AF108" s="647"/>
      <c r="AG108" s="647"/>
    </row>
    <row r="109" spans="1:33" ht="15" customHeight="1">
      <c r="A109" s="1047"/>
      <c r="B109" s="661"/>
      <c r="C109" s="661"/>
      <c r="D109" s="661"/>
      <c r="E109" s="649"/>
      <c r="F109" s="649"/>
      <c r="G109" s="649"/>
      <c r="H109" s="649"/>
      <c r="I109" s="649"/>
      <c r="J109" s="649"/>
      <c r="K109" s="649"/>
      <c r="L109" s="649"/>
      <c r="M109" s="649"/>
      <c r="N109" s="649"/>
      <c r="O109" s="650"/>
      <c r="P109" s="649"/>
      <c r="Q109" s="649"/>
      <c r="R109" s="649"/>
      <c r="S109" s="649"/>
      <c r="T109" s="649"/>
      <c r="U109" s="649"/>
      <c r="V109" s="649"/>
      <c r="W109" s="649"/>
      <c r="X109" s="649"/>
      <c r="Y109" s="649"/>
      <c r="Z109" s="649"/>
      <c r="AA109" s="649"/>
      <c r="AB109" s="649"/>
      <c r="AC109" s="647"/>
      <c r="AD109" s="647"/>
      <c r="AE109" s="647"/>
      <c r="AF109" s="647"/>
      <c r="AG109" s="647"/>
    </row>
    <row r="110" spans="1:33" ht="16.5" customHeight="1">
      <c r="A110" s="1047"/>
      <c r="B110" s="661"/>
      <c r="C110" s="661"/>
      <c r="D110" s="661"/>
      <c r="E110" s="649"/>
      <c r="F110" s="649"/>
      <c r="G110" s="649"/>
      <c r="H110" s="649"/>
      <c r="I110" s="649"/>
      <c r="J110" s="649"/>
      <c r="K110" s="649"/>
      <c r="L110" s="649"/>
      <c r="M110" s="649"/>
      <c r="N110" s="649"/>
      <c r="O110" s="650"/>
      <c r="P110" s="649"/>
      <c r="Q110" s="649"/>
      <c r="R110" s="649"/>
      <c r="S110" s="649"/>
      <c r="T110" s="649"/>
      <c r="U110" s="649"/>
      <c r="V110" s="649"/>
      <c r="W110" s="649"/>
      <c r="X110" s="649"/>
      <c r="Y110" s="649"/>
      <c r="Z110" s="649"/>
      <c r="AA110" s="649"/>
      <c r="AB110" s="649"/>
      <c r="AC110" s="647"/>
      <c r="AD110" s="647"/>
      <c r="AE110" s="647"/>
      <c r="AF110" s="647"/>
      <c r="AG110" s="647"/>
    </row>
    <row r="111" spans="1:33" ht="17.25" customHeight="1">
      <c r="A111" s="1047"/>
      <c r="B111" s="661"/>
      <c r="C111" s="661"/>
      <c r="D111" s="661"/>
      <c r="E111" s="649"/>
      <c r="F111" s="649"/>
      <c r="G111" s="649"/>
      <c r="H111" s="649"/>
      <c r="I111" s="649"/>
      <c r="J111" s="649"/>
      <c r="K111" s="649"/>
      <c r="L111" s="649"/>
      <c r="M111" s="649"/>
      <c r="N111" s="649"/>
      <c r="O111" s="650"/>
      <c r="P111" s="649"/>
      <c r="Q111" s="649"/>
      <c r="R111" s="649"/>
      <c r="S111" s="649"/>
      <c r="T111" s="649"/>
      <c r="U111" s="649"/>
      <c r="V111" s="649"/>
      <c r="W111" s="649"/>
      <c r="X111" s="649"/>
      <c r="Y111" s="649"/>
      <c r="Z111" s="649"/>
      <c r="AA111" s="649"/>
      <c r="AB111" s="649"/>
      <c r="AC111" s="647"/>
      <c r="AD111" s="647"/>
      <c r="AE111" s="647"/>
      <c r="AF111" s="647"/>
      <c r="AG111" s="647"/>
    </row>
    <row r="112" spans="1:33" ht="20.25" customHeight="1">
      <c r="A112" s="1047"/>
      <c r="B112" s="661"/>
      <c r="C112" s="661"/>
      <c r="D112" s="661"/>
      <c r="E112" s="649"/>
      <c r="F112" s="649"/>
      <c r="G112" s="649"/>
      <c r="H112" s="649"/>
      <c r="I112" s="649"/>
      <c r="J112" s="649"/>
      <c r="K112" s="649"/>
      <c r="L112" s="649"/>
      <c r="M112" s="649"/>
      <c r="N112" s="649"/>
      <c r="O112" s="649"/>
      <c r="P112" s="649"/>
      <c r="Q112" s="649"/>
      <c r="R112" s="649"/>
      <c r="S112" s="649"/>
      <c r="T112" s="649"/>
      <c r="U112" s="649"/>
      <c r="V112" s="649"/>
      <c r="W112" s="649"/>
      <c r="X112" s="649"/>
      <c r="Y112" s="649"/>
      <c r="Z112" s="649"/>
      <c r="AA112" s="650"/>
      <c r="AB112" s="649"/>
      <c r="AC112" s="647"/>
      <c r="AD112" s="647"/>
      <c r="AE112" s="647"/>
      <c r="AF112" s="647"/>
      <c r="AG112" s="647"/>
    </row>
    <row r="115" spans="1:33" ht="15" customHeight="1">
      <c r="A115" s="1047" t="s">
        <v>70</v>
      </c>
      <c r="B115" s="643"/>
      <c r="C115" s="643"/>
      <c r="D115" s="643"/>
      <c r="E115" s="1050">
        <f>DATE($P$9,1,1)</f>
        <v>43101</v>
      </c>
      <c r="F115" s="1050"/>
      <c r="G115" s="1050">
        <f>DATE($P$9,2,1)</f>
        <v>43132</v>
      </c>
      <c r="H115" s="1050"/>
      <c r="I115" s="1050">
        <f>DATE($P$9,3,1)</f>
        <v>43160</v>
      </c>
      <c r="J115" s="1050"/>
      <c r="K115" s="1050">
        <f>DATE($P$9,4,1)</f>
        <v>43191</v>
      </c>
      <c r="L115" s="1050"/>
      <c r="M115" s="1050">
        <f>DATE($P$9,5,1)</f>
        <v>43221</v>
      </c>
      <c r="N115" s="1050"/>
      <c r="O115" s="1050">
        <f>DATE($P$9,6,1)</f>
        <v>43252</v>
      </c>
      <c r="P115" s="1050"/>
      <c r="Q115" s="1050">
        <f>DATE($P$9,7,1)</f>
        <v>43282</v>
      </c>
      <c r="R115" s="1050"/>
      <c r="S115" s="1050">
        <f>DATE($P$9,8,1)</f>
        <v>43313</v>
      </c>
      <c r="T115" s="1050"/>
      <c r="U115" s="1050">
        <f>DATE($P$9,9,1)</f>
        <v>43344</v>
      </c>
      <c r="V115" s="1050"/>
      <c r="W115" s="1050">
        <f>DATE($P$9,10,1)</f>
        <v>43374</v>
      </c>
      <c r="X115" s="1050"/>
      <c r="Y115" s="1050">
        <f>DATE($P$9,11,1)</f>
        <v>43405</v>
      </c>
      <c r="Z115" s="1050"/>
      <c r="AA115" s="1050">
        <f>DATE($P$9,12,1)</f>
        <v>43435</v>
      </c>
      <c r="AB115" s="1050"/>
      <c r="AC115" s="644">
        <f>$P$9+1</f>
        <v>2019</v>
      </c>
      <c r="AD115" s="645">
        <f>AC115+1</f>
        <v>2020</v>
      </c>
      <c r="AE115" s="644">
        <f>AD115+1</f>
        <v>2021</v>
      </c>
      <c r="AF115" s="645">
        <f>AE115+1</f>
        <v>2022</v>
      </c>
      <c r="AG115" s="644">
        <f>AF115+1</f>
        <v>2023</v>
      </c>
    </row>
    <row r="116" spans="1:33">
      <c r="A116" s="1047"/>
      <c r="B116" s="661"/>
      <c r="C116" s="661"/>
      <c r="D116" s="661"/>
      <c r="E116" s="649"/>
      <c r="F116" s="649"/>
      <c r="G116" s="649"/>
      <c r="H116" s="649"/>
      <c r="I116" s="649"/>
      <c r="J116" s="649"/>
      <c r="K116" s="649"/>
      <c r="L116" s="649"/>
      <c r="M116" s="649"/>
      <c r="N116" s="649"/>
      <c r="O116" s="650"/>
      <c r="P116" s="649"/>
      <c r="Q116" s="649"/>
      <c r="R116" s="649"/>
      <c r="S116" s="649"/>
      <c r="T116" s="649"/>
      <c r="U116" s="649"/>
      <c r="V116" s="649"/>
      <c r="W116" s="649"/>
      <c r="X116" s="649"/>
      <c r="Y116" s="649"/>
      <c r="Z116" s="649"/>
      <c r="AA116" s="649"/>
      <c r="AB116" s="649"/>
      <c r="AC116" s="647"/>
      <c r="AD116" s="647"/>
      <c r="AE116" s="647"/>
      <c r="AF116" s="647"/>
      <c r="AG116" s="647"/>
    </row>
    <row r="117" spans="1:33">
      <c r="A117" s="1047"/>
      <c r="B117" s="661"/>
      <c r="C117" s="661"/>
      <c r="D117" s="661"/>
      <c r="E117" s="649"/>
      <c r="F117" s="649"/>
      <c r="G117" s="649"/>
      <c r="H117" s="649"/>
      <c r="I117" s="649"/>
      <c r="J117" s="649"/>
      <c r="K117" s="649"/>
      <c r="L117" s="649"/>
      <c r="M117" s="649"/>
      <c r="N117" s="649"/>
      <c r="O117" s="650"/>
      <c r="P117" s="649"/>
      <c r="Q117" s="649"/>
      <c r="R117" s="649"/>
      <c r="S117" s="649"/>
      <c r="T117" s="649"/>
      <c r="U117" s="649"/>
      <c r="V117" s="649"/>
      <c r="W117" s="649"/>
      <c r="X117" s="649"/>
      <c r="Y117" s="649"/>
      <c r="Z117" s="649"/>
      <c r="AA117" s="649"/>
      <c r="AB117" s="649"/>
      <c r="AC117" s="647"/>
      <c r="AD117" s="647"/>
      <c r="AE117" s="647"/>
      <c r="AF117" s="647"/>
      <c r="AG117" s="647"/>
    </row>
    <row r="118" spans="1:33">
      <c r="A118" s="1047"/>
      <c r="B118" s="661"/>
      <c r="C118" s="661"/>
      <c r="D118" s="661"/>
      <c r="E118" s="649"/>
      <c r="F118" s="649"/>
      <c r="G118" s="649"/>
      <c r="H118" s="649"/>
      <c r="I118" s="649"/>
      <c r="J118" s="649"/>
      <c r="K118" s="649"/>
      <c r="L118" s="649"/>
      <c r="M118" s="649"/>
      <c r="N118" s="650"/>
      <c r="O118" s="649"/>
      <c r="P118" s="649"/>
      <c r="Q118" s="649"/>
      <c r="R118" s="649"/>
      <c r="S118" s="649"/>
      <c r="T118" s="649"/>
      <c r="U118" s="649"/>
      <c r="V118" s="649"/>
      <c r="W118" s="649"/>
      <c r="X118" s="649"/>
      <c r="Y118" s="649"/>
      <c r="Z118" s="649"/>
      <c r="AA118" s="649"/>
      <c r="AB118" s="649"/>
      <c r="AC118" s="647"/>
      <c r="AD118" s="647"/>
      <c r="AE118" s="647"/>
      <c r="AF118" s="647"/>
      <c r="AG118" s="647"/>
    </row>
    <row r="119" spans="1:33">
      <c r="A119" s="1047"/>
      <c r="B119" s="661"/>
      <c r="C119" s="661"/>
      <c r="D119" s="661"/>
      <c r="E119" s="649"/>
      <c r="F119" s="649"/>
      <c r="G119" s="649"/>
      <c r="H119" s="649"/>
      <c r="I119" s="649"/>
      <c r="J119" s="649"/>
      <c r="K119" s="649"/>
      <c r="L119" s="649"/>
      <c r="M119" s="649"/>
      <c r="N119" s="649"/>
      <c r="O119" s="649"/>
      <c r="P119" s="649"/>
      <c r="Q119" s="649"/>
      <c r="R119" s="649"/>
      <c r="S119" s="650"/>
      <c r="T119" s="649"/>
      <c r="U119" s="649"/>
      <c r="V119" s="649"/>
      <c r="W119" s="649"/>
      <c r="X119" s="649"/>
      <c r="Y119" s="649"/>
      <c r="Z119" s="649"/>
      <c r="AA119" s="649"/>
      <c r="AB119" s="649"/>
      <c r="AC119" s="647"/>
      <c r="AD119" s="647"/>
      <c r="AE119" s="647"/>
      <c r="AF119" s="647"/>
      <c r="AG119" s="647"/>
    </row>
    <row r="120" spans="1:33" ht="15" customHeight="1">
      <c r="A120" s="1047"/>
      <c r="B120" s="661"/>
      <c r="C120" s="661"/>
      <c r="D120" s="661"/>
      <c r="E120" s="649"/>
      <c r="F120" s="649"/>
      <c r="G120" s="649"/>
      <c r="H120" s="649"/>
      <c r="I120" s="649"/>
      <c r="J120" s="649"/>
      <c r="K120" s="649"/>
      <c r="L120" s="649"/>
      <c r="M120" s="649"/>
      <c r="N120" s="649"/>
      <c r="O120" s="650"/>
      <c r="P120" s="649"/>
      <c r="Q120" s="649"/>
      <c r="R120" s="649"/>
      <c r="S120" s="649"/>
      <c r="T120" s="649"/>
      <c r="U120" s="649"/>
      <c r="V120" s="649"/>
      <c r="W120" s="649"/>
      <c r="X120" s="649"/>
      <c r="Y120" s="649"/>
      <c r="Z120" s="649"/>
      <c r="AA120" s="649"/>
      <c r="AB120" s="649"/>
      <c r="AC120" s="647"/>
      <c r="AD120" s="647"/>
      <c r="AE120" s="647"/>
      <c r="AF120" s="647"/>
      <c r="AG120" s="647"/>
    </row>
    <row r="121" spans="1:33" ht="16.5" customHeight="1">
      <c r="A121" s="1047"/>
      <c r="B121" s="661"/>
      <c r="C121" s="661"/>
      <c r="D121" s="661"/>
      <c r="E121" s="649"/>
      <c r="F121" s="649"/>
      <c r="G121" s="649"/>
      <c r="H121" s="649"/>
      <c r="I121" s="649"/>
      <c r="J121" s="649"/>
      <c r="K121" s="649"/>
      <c r="L121" s="649"/>
      <c r="M121" s="649"/>
      <c r="N121" s="649"/>
      <c r="O121" s="650"/>
      <c r="P121" s="649"/>
      <c r="Q121" s="649"/>
      <c r="R121" s="649"/>
      <c r="S121" s="649"/>
      <c r="T121" s="649"/>
      <c r="U121" s="649"/>
      <c r="V121" s="649"/>
      <c r="W121" s="649"/>
      <c r="X121" s="649"/>
      <c r="Y121" s="649"/>
      <c r="Z121" s="649"/>
      <c r="AA121" s="649"/>
      <c r="AB121" s="649"/>
      <c r="AC121" s="647"/>
      <c r="AD121" s="647"/>
      <c r="AE121" s="647"/>
      <c r="AF121" s="647"/>
      <c r="AG121" s="647"/>
    </row>
    <row r="122" spans="1:33" ht="17.25" customHeight="1">
      <c r="A122" s="1047"/>
      <c r="B122" s="661"/>
      <c r="C122" s="661"/>
      <c r="D122" s="661"/>
      <c r="E122" s="649"/>
      <c r="F122" s="649"/>
      <c r="G122" s="649"/>
      <c r="H122" s="649"/>
      <c r="I122" s="649"/>
      <c r="J122" s="649"/>
      <c r="K122" s="649"/>
      <c r="L122" s="649"/>
      <c r="M122" s="649"/>
      <c r="N122" s="649"/>
      <c r="O122" s="650"/>
      <c r="P122" s="649"/>
      <c r="Q122" s="649"/>
      <c r="R122" s="649"/>
      <c r="S122" s="649"/>
      <c r="T122" s="649"/>
      <c r="U122" s="649"/>
      <c r="V122" s="649"/>
      <c r="W122" s="649"/>
      <c r="X122" s="649"/>
      <c r="Y122" s="649"/>
      <c r="Z122" s="649"/>
      <c r="AA122" s="649"/>
      <c r="AB122" s="649"/>
      <c r="AC122" s="647"/>
      <c r="AD122" s="647"/>
      <c r="AE122" s="647"/>
      <c r="AF122" s="647"/>
      <c r="AG122" s="647"/>
    </row>
    <row r="123" spans="1:33" ht="20.25" customHeight="1">
      <c r="A123" s="1047"/>
      <c r="B123" s="661"/>
      <c r="C123" s="661"/>
      <c r="D123" s="661"/>
      <c r="E123" s="649"/>
      <c r="F123" s="649"/>
      <c r="G123" s="649"/>
      <c r="H123" s="649"/>
      <c r="I123" s="649"/>
      <c r="J123" s="649"/>
      <c r="K123" s="649"/>
      <c r="L123" s="649"/>
      <c r="M123" s="649"/>
      <c r="N123" s="649"/>
      <c r="O123" s="649"/>
      <c r="P123" s="649"/>
      <c r="Q123" s="649"/>
      <c r="R123" s="649"/>
      <c r="S123" s="649"/>
      <c r="T123" s="649"/>
      <c r="U123" s="649"/>
      <c r="V123" s="649"/>
      <c r="W123" s="649"/>
      <c r="X123" s="649"/>
      <c r="Y123" s="649"/>
      <c r="Z123" s="649"/>
      <c r="AA123" s="650"/>
      <c r="AB123" s="649"/>
      <c r="AC123" s="647"/>
      <c r="AD123" s="647"/>
      <c r="AE123" s="647"/>
      <c r="AF123" s="647"/>
      <c r="AG123" s="647"/>
    </row>
  </sheetData>
  <sheetProtection sheet="1" objects="1" scenarios="1" formatCells="0" formatColumns="0" formatRows="0" insertRows="0" deleteRows="0"/>
  <protectedRanges>
    <protectedRange sqref="P9:R9" name="Range1"/>
    <protectedRange sqref="A15:XFD40" name="Range2"/>
    <protectedRange sqref="A62:XFD200" name="Range3"/>
  </protectedRanges>
  <mergeCells count="140">
    <mergeCell ref="AF11:AF14"/>
    <mergeCell ref="AG11:AG14"/>
    <mergeCell ref="Y115:Z115"/>
    <mergeCell ref="AA115:AB115"/>
    <mergeCell ref="AC11:AC14"/>
    <mergeCell ref="AD11:AD14"/>
    <mergeCell ref="AE11:AE14"/>
    <mergeCell ref="O115:P115"/>
    <mergeCell ref="Q115:R115"/>
    <mergeCell ref="S115:T115"/>
    <mergeCell ref="U115:V115"/>
    <mergeCell ref="W115:X115"/>
    <mergeCell ref="Y15:Z15"/>
    <mergeCell ref="Q23:R23"/>
    <mergeCell ref="S23:T23"/>
    <mergeCell ref="U23:V23"/>
    <mergeCell ref="W23:X23"/>
    <mergeCell ref="Y23:Z23"/>
    <mergeCell ref="AA12:AB12"/>
    <mergeCell ref="AA15:AB15"/>
    <mergeCell ref="Y11:Z11"/>
    <mergeCell ref="AA11:AB11"/>
    <mergeCell ref="U11:V11"/>
    <mergeCell ref="W11:X11"/>
    <mergeCell ref="Y84:Z84"/>
    <mergeCell ref="AA84:AB84"/>
    <mergeCell ref="E104:F104"/>
    <mergeCell ref="G104:H104"/>
    <mergeCell ref="I104:J104"/>
    <mergeCell ref="K104:L104"/>
    <mergeCell ref="M104:N104"/>
    <mergeCell ref="O104:P104"/>
    <mergeCell ref="Q104:R104"/>
    <mergeCell ref="S104:T104"/>
    <mergeCell ref="U104:V104"/>
    <mergeCell ref="W104:X104"/>
    <mergeCell ref="Y104:Z104"/>
    <mergeCell ref="AA104:AB104"/>
    <mergeCell ref="O84:P84"/>
    <mergeCell ref="Q84:R84"/>
    <mergeCell ref="S84:T84"/>
    <mergeCell ref="U84:V84"/>
    <mergeCell ref="W84:X84"/>
    <mergeCell ref="Y41:Z41"/>
    <mergeCell ref="AA41:AB41"/>
    <mergeCell ref="E62:F62"/>
    <mergeCell ref="G62:H62"/>
    <mergeCell ref="I62:J62"/>
    <mergeCell ref="K62:L62"/>
    <mergeCell ref="M62:N62"/>
    <mergeCell ref="O62:P62"/>
    <mergeCell ref="Q62:R62"/>
    <mergeCell ref="S62:T62"/>
    <mergeCell ref="U62:V62"/>
    <mergeCell ref="W62:X62"/>
    <mergeCell ref="Y62:Z62"/>
    <mergeCell ref="AA62:AB62"/>
    <mergeCell ref="O41:P41"/>
    <mergeCell ref="Q41:R41"/>
    <mergeCell ref="S41:T41"/>
    <mergeCell ref="U41:V41"/>
    <mergeCell ref="W41:X41"/>
    <mergeCell ref="AA23:AB23"/>
    <mergeCell ref="E35:F35"/>
    <mergeCell ref="G35:H35"/>
    <mergeCell ref="I35:J35"/>
    <mergeCell ref="K35:L35"/>
    <mergeCell ref="M35:N35"/>
    <mergeCell ref="O35:P35"/>
    <mergeCell ref="Q35:R35"/>
    <mergeCell ref="S35:T35"/>
    <mergeCell ref="U35:V35"/>
    <mergeCell ref="W35:X35"/>
    <mergeCell ref="Y35:Z35"/>
    <mergeCell ref="AA35:AB35"/>
    <mergeCell ref="E23:F23"/>
    <mergeCell ref="G23:H23"/>
    <mergeCell ref="I23:J23"/>
    <mergeCell ref="K23:L23"/>
    <mergeCell ref="M23:N23"/>
    <mergeCell ref="O23:P23"/>
    <mergeCell ref="W12:X12"/>
    <mergeCell ref="Y12:Z12"/>
    <mergeCell ref="A23:A32"/>
    <mergeCell ref="E15:F15"/>
    <mergeCell ref="G15:H15"/>
    <mergeCell ref="I15:J15"/>
    <mergeCell ref="K15:L15"/>
    <mergeCell ref="M15:N15"/>
    <mergeCell ref="O15:P15"/>
    <mergeCell ref="Q15:R15"/>
    <mergeCell ref="S15:T15"/>
    <mergeCell ref="U15:V15"/>
    <mergeCell ref="W15:X15"/>
    <mergeCell ref="A11:A14"/>
    <mergeCell ref="B11:B14"/>
    <mergeCell ref="Q11:R11"/>
    <mergeCell ref="S11:T11"/>
    <mergeCell ref="A15:A20"/>
    <mergeCell ref="M11:N11"/>
    <mergeCell ref="O11:P11"/>
    <mergeCell ref="C8:S8"/>
    <mergeCell ref="S12:T12"/>
    <mergeCell ref="A35:A39"/>
    <mergeCell ref="A62:A71"/>
    <mergeCell ref="A84:A93"/>
    <mergeCell ref="A115:A123"/>
    <mergeCell ref="A41:A60"/>
    <mergeCell ref="A104:A112"/>
    <mergeCell ref="U12:V12"/>
    <mergeCell ref="E41:F41"/>
    <mergeCell ref="G41:H41"/>
    <mergeCell ref="I41:J41"/>
    <mergeCell ref="K41:L41"/>
    <mergeCell ref="M41:N41"/>
    <mergeCell ref="E84:F84"/>
    <mergeCell ref="G84:H84"/>
    <mergeCell ref="I84:J84"/>
    <mergeCell ref="K84:L84"/>
    <mergeCell ref="M84:N84"/>
    <mergeCell ref="E115:F115"/>
    <mergeCell ref="G115:H115"/>
    <mergeCell ref="I115:J115"/>
    <mergeCell ref="K115:L115"/>
    <mergeCell ref="M115:N115"/>
    <mergeCell ref="C9:O9"/>
    <mergeCell ref="P9:R9"/>
    <mergeCell ref="I12:J12"/>
    <mergeCell ref="K12:L12"/>
    <mergeCell ref="M12:N12"/>
    <mergeCell ref="O12:P12"/>
    <mergeCell ref="Q12:R12"/>
    <mergeCell ref="C11:C14"/>
    <mergeCell ref="D11:D14"/>
    <mergeCell ref="E11:F11"/>
    <mergeCell ref="G11:H11"/>
    <mergeCell ref="I11:J11"/>
    <mergeCell ref="K11:L11"/>
    <mergeCell ref="E12:F12"/>
    <mergeCell ref="G12:H12"/>
  </mergeCells>
  <conditionalFormatting sqref="E43:AH43 E44:AG60 E16:AG20">
    <cfRule type="notContainsBlanks" dxfId="162" priority="58">
      <formula>LEN(TRIM(E16))&gt;0</formula>
    </cfRule>
  </conditionalFormatting>
  <conditionalFormatting sqref="E24:AB32">
    <cfRule type="notContainsBlanks" dxfId="161" priority="57">
      <formula>LEN(TRIM(E24))&gt;0</formula>
    </cfRule>
  </conditionalFormatting>
  <conditionalFormatting sqref="E36:AB39">
    <cfRule type="notContainsBlanks" dxfId="160" priority="55">
      <formula>LEN(TRIM(E36))&gt;0</formula>
    </cfRule>
  </conditionalFormatting>
  <conditionalFormatting sqref="E94:AB102">
    <cfRule type="notContainsBlanks" dxfId="159" priority="53">
      <formula>LEN(TRIM(E94))&gt;0</formula>
    </cfRule>
  </conditionalFormatting>
  <conditionalFormatting sqref="E72:AB73">
    <cfRule type="notContainsBlanks" dxfId="158" priority="52">
      <formula>LEN(TRIM(E72))&gt;0</formula>
    </cfRule>
  </conditionalFormatting>
  <conditionalFormatting sqref="E63:AB71">
    <cfRule type="notContainsBlanks" dxfId="157" priority="51">
      <formula>LEN(TRIM(E63))&gt;0</formula>
    </cfRule>
  </conditionalFormatting>
  <conditionalFormatting sqref="E85:AB93">
    <cfRule type="notContainsBlanks" dxfId="156" priority="50">
      <formula>LEN(TRIM(E85))&gt;0</formula>
    </cfRule>
  </conditionalFormatting>
  <conditionalFormatting sqref="E85:AB93">
    <cfRule type="notContainsBlanks" dxfId="155" priority="49">
      <formula>LEN(TRIM(E85))&gt;0</formula>
    </cfRule>
  </conditionalFormatting>
  <conditionalFormatting sqref="O120">
    <cfRule type="notContainsBlanks" dxfId="154" priority="48">
      <formula>LEN(TRIM(O120))&gt;0</formula>
    </cfRule>
  </conditionalFormatting>
  <conditionalFormatting sqref="O120">
    <cfRule type="notContainsBlanks" dxfId="153" priority="47">
      <formula>LEN(TRIM(O120))&gt;0</formula>
    </cfRule>
  </conditionalFormatting>
  <conditionalFormatting sqref="O121">
    <cfRule type="notContainsBlanks" dxfId="152" priority="46">
      <formula>LEN(TRIM(O121))&gt;0</formula>
    </cfRule>
  </conditionalFormatting>
  <conditionalFormatting sqref="O121">
    <cfRule type="notContainsBlanks" dxfId="151" priority="45">
      <formula>LEN(TRIM(O121))&gt;0</formula>
    </cfRule>
  </conditionalFormatting>
  <conditionalFormatting sqref="O122">
    <cfRule type="notContainsBlanks" dxfId="150" priority="44">
      <formula>LEN(TRIM(O122))&gt;0</formula>
    </cfRule>
  </conditionalFormatting>
  <conditionalFormatting sqref="O122">
    <cfRule type="notContainsBlanks" dxfId="149" priority="43">
      <formula>LEN(TRIM(O122))&gt;0</formula>
    </cfRule>
  </conditionalFormatting>
  <conditionalFormatting sqref="AA123">
    <cfRule type="notContainsBlanks" dxfId="148" priority="42">
      <formula>LEN(TRIM(AA123))&gt;0</formula>
    </cfRule>
  </conditionalFormatting>
  <conditionalFormatting sqref="AA123">
    <cfRule type="notContainsBlanks" dxfId="147" priority="41">
      <formula>LEN(TRIM(AA123))&gt;0</formula>
    </cfRule>
  </conditionalFormatting>
  <conditionalFormatting sqref="E120:AB123">
    <cfRule type="notContainsBlanks" dxfId="146" priority="40">
      <formula>LEN(TRIM(E120))&gt;0</formula>
    </cfRule>
  </conditionalFormatting>
  <conditionalFormatting sqref="O116">
    <cfRule type="notContainsBlanks" dxfId="145" priority="39">
      <formula>LEN(TRIM(O116))&gt;0</formula>
    </cfRule>
  </conditionalFormatting>
  <conditionalFormatting sqref="O116">
    <cfRule type="notContainsBlanks" dxfId="144" priority="38">
      <formula>LEN(TRIM(O116))&gt;0</formula>
    </cfRule>
  </conditionalFormatting>
  <conditionalFormatting sqref="O117">
    <cfRule type="notContainsBlanks" dxfId="143" priority="37">
      <formula>LEN(TRIM(O117))&gt;0</formula>
    </cfRule>
  </conditionalFormatting>
  <conditionalFormatting sqref="O117">
    <cfRule type="notContainsBlanks" dxfId="142" priority="36">
      <formula>LEN(TRIM(O117))&gt;0</formula>
    </cfRule>
  </conditionalFormatting>
  <conditionalFormatting sqref="N118">
    <cfRule type="notContainsBlanks" dxfId="141" priority="35">
      <formula>LEN(TRIM(N118))&gt;0</formula>
    </cfRule>
  </conditionalFormatting>
  <conditionalFormatting sqref="N118">
    <cfRule type="notContainsBlanks" dxfId="140" priority="34">
      <formula>LEN(TRIM(N118))&gt;0</formula>
    </cfRule>
  </conditionalFormatting>
  <conditionalFormatting sqref="S119">
    <cfRule type="notContainsBlanks" dxfId="139" priority="33">
      <formula>LEN(TRIM(S119))&gt;0</formula>
    </cfRule>
  </conditionalFormatting>
  <conditionalFormatting sqref="S119">
    <cfRule type="notContainsBlanks" dxfId="138" priority="32">
      <formula>LEN(TRIM(S119))&gt;0</formula>
    </cfRule>
  </conditionalFormatting>
  <conditionalFormatting sqref="E119:AB119 E118:R118 T118:AB118">
    <cfRule type="notContainsBlanks" dxfId="137" priority="31">
      <formula>LEN(TRIM(E118))&gt;0</formula>
    </cfRule>
  </conditionalFormatting>
  <conditionalFormatting sqref="E74:AB82">
    <cfRule type="notContainsBlanks" dxfId="136" priority="30">
      <formula>LEN(TRIM(E74))&gt;0</formula>
    </cfRule>
  </conditionalFormatting>
  <conditionalFormatting sqref="B43:D60">
    <cfRule type="cellIs" dxfId="135" priority="28" operator="equal">
      <formula>0</formula>
    </cfRule>
  </conditionalFormatting>
  <conditionalFormatting sqref="O109">
    <cfRule type="notContainsBlanks" dxfId="134" priority="27">
      <formula>LEN(TRIM(O109))&gt;0</formula>
    </cfRule>
  </conditionalFormatting>
  <conditionalFormatting sqref="O109">
    <cfRule type="notContainsBlanks" dxfId="133" priority="26">
      <formula>LEN(TRIM(O109))&gt;0</formula>
    </cfRule>
  </conditionalFormatting>
  <conditionalFormatting sqref="O110">
    <cfRule type="notContainsBlanks" dxfId="132" priority="25">
      <formula>LEN(TRIM(O110))&gt;0</formula>
    </cfRule>
  </conditionalFormatting>
  <conditionalFormatting sqref="O110">
    <cfRule type="notContainsBlanks" dxfId="131" priority="24">
      <formula>LEN(TRIM(O110))&gt;0</formula>
    </cfRule>
  </conditionalFormatting>
  <conditionalFormatting sqref="O111">
    <cfRule type="notContainsBlanks" dxfId="130" priority="23">
      <formula>LEN(TRIM(O111))&gt;0</formula>
    </cfRule>
  </conditionalFormatting>
  <conditionalFormatting sqref="O111">
    <cfRule type="notContainsBlanks" dxfId="129" priority="22">
      <formula>LEN(TRIM(O111))&gt;0</formula>
    </cfRule>
  </conditionalFormatting>
  <conditionalFormatting sqref="AA112">
    <cfRule type="notContainsBlanks" dxfId="128" priority="21">
      <formula>LEN(TRIM(AA112))&gt;0</formula>
    </cfRule>
  </conditionalFormatting>
  <conditionalFormatting sqref="AA112">
    <cfRule type="notContainsBlanks" dxfId="127" priority="20">
      <formula>LEN(TRIM(AA112))&gt;0</formula>
    </cfRule>
  </conditionalFormatting>
  <conditionalFormatting sqref="E109:AB112">
    <cfRule type="notContainsBlanks" dxfId="126" priority="19">
      <formula>LEN(TRIM(E109))&gt;0</formula>
    </cfRule>
  </conditionalFormatting>
  <conditionalFormatting sqref="O105">
    <cfRule type="notContainsBlanks" dxfId="125" priority="18">
      <formula>LEN(TRIM(O105))&gt;0</formula>
    </cfRule>
  </conditionalFormatting>
  <conditionalFormatting sqref="O105">
    <cfRule type="notContainsBlanks" dxfId="124" priority="17">
      <formula>LEN(TRIM(O105))&gt;0</formula>
    </cfRule>
  </conditionalFormatting>
  <conditionalFormatting sqref="O106">
    <cfRule type="notContainsBlanks" dxfId="123" priority="16">
      <formula>LEN(TRIM(O106))&gt;0</formula>
    </cfRule>
  </conditionalFormatting>
  <conditionalFormatting sqref="O106">
    <cfRule type="notContainsBlanks" dxfId="122" priority="15">
      <formula>LEN(TRIM(O106))&gt;0</formula>
    </cfRule>
  </conditionalFormatting>
  <conditionalFormatting sqref="N107">
    <cfRule type="notContainsBlanks" dxfId="121" priority="14">
      <formula>LEN(TRIM(N107))&gt;0</formula>
    </cfRule>
  </conditionalFormatting>
  <conditionalFormatting sqref="N107">
    <cfRule type="notContainsBlanks" dxfId="120" priority="13">
      <formula>LEN(TRIM(N107))&gt;0</formula>
    </cfRule>
  </conditionalFormatting>
  <conditionalFormatting sqref="S108">
    <cfRule type="notContainsBlanks" dxfId="119" priority="12">
      <formula>LEN(TRIM(S108))&gt;0</formula>
    </cfRule>
  </conditionalFormatting>
  <conditionalFormatting sqref="S108">
    <cfRule type="notContainsBlanks" dxfId="118" priority="11">
      <formula>LEN(TRIM(S108))&gt;0</formula>
    </cfRule>
  </conditionalFormatting>
  <conditionalFormatting sqref="E108:AB108 E107:R107 T107:AB107">
    <cfRule type="notContainsBlanks" dxfId="117" priority="10">
      <formula>LEN(TRIM(E107))&gt;0</formula>
    </cfRule>
  </conditionalFormatting>
  <conditionalFormatting sqref="S118">
    <cfRule type="notContainsBlanks" dxfId="116" priority="9">
      <formula>LEN(TRIM(S118))&gt;0</formula>
    </cfRule>
  </conditionalFormatting>
  <conditionalFormatting sqref="S107">
    <cfRule type="notContainsBlanks" dxfId="115" priority="8">
      <formula>LEN(TRIM(S107))&gt;0</formula>
    </cfRule>
  </conditionalFormatting>
  <conditionalFormatting sqref="AC24:AG32">
    <cfRule type="notContainsBlanks" dxfId="114" priority="6">
      <formula>LEN(TRIM(AC24))&gt;0</formula>
    </cfRule>
  </conditionalFormatting>
  <conditionalFormatting sqref="AC36:AG39">
    <cfRule type="notContainsBlanks" dxfId="113" priority="5">
      <formula>LEN(TRIM(AC36))&gt;0</formula>
    </cfRule>
  </conditionalFormatting>
  <conditionalFormatting sqref="AC63:AG82">
    <cfRule type="notContainsBlanks" dxfId="112" priority="4">
      <formula>LEN(TRIM(AC63))&gt;0</formula>
    </cfRule>
  </conditionalFormatting>
  <conditionalFormatting sqref="AC85:AG102">
    <cfRule type="notContainsBlanks" dxfId="111" priority="3">
      <formula>LEN(TRIM(AC85))&gt;0</formula>
    </cfRule>
  </conditionalFormatting>
  <conditionalFormatting sqref="AC105:AG112">
    <cfRule type="notContainsBlanks" dxfId="110" priority="2">
      <formula>LEN(TRIM(AC105))&gt;0</formula>
    </cfRule>
  </conditionalFormatting>
  <conditionalFormatting sqref="AC116:AG123">
    <cfRule type="notContainsBlanks" dxfId="109" priority="1">
      <formula>LEN(TRIM(AC116))&gt;0</formula>
    </cfRule>
  </conditionalFormatting>
  <pageMargins left="0.7" right="0.7" top="0.75" bottom="0.75" header="0.3" footer="0.3"/>
  <pageSetup orientation="portrait" r:id="rId1"/>
  <ignoredErrors>
    <ignoredError sqref="F14" formula="1"/>
  </ignoredErrors>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14:formula1>
            <xm:f>'CO CPD'!$I$9:$I$14</xm:f>
          </x14:formula1>
          <xm:sqref>P9:R9</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Q40"/>
  <sheetViews>
    <sheetView showGridLines="0" zoomScale="80" zoomScaleNormal="80" workbookViewId="0">
      <selection activeCell="M8" sqref="M8"/>
    </sheetView>
  </sheetViews>
  <sheetFormatPr defaultRowHeight="15"/>
  <cols>
    <col min="1" max="1" width="48.5703125" style="588" customWidth="1"/>
    <col min="2" max="3" width="24.7109375" style="588" customWidth="1"/>
    <col min="4" max="4" width="17.85546875" style="588" customWidth="1"/>
    <col min="5" max="10" width="12.85546875" style="589" customWidth="1"/>
    <col min="11" max="14" width="15.5703125" style="588" customWidth="1"/>
    <col min="15" max="15" width="16.85546875" style="589" customWidth="1"/>
    <col min="16" max="16" width="14.140625" style="589" customWidth="1"/>
    <col min="17" max="17" width="29.28515625" style="589" customWidth="1"/>
    <col min="18" max="16384" width="9.140625" style="588"/>
  </cols>
  <sheetData>
    <row r="1" spans="1:17">
      <c r="A1" s="592"/>
      <c r="B1" s="592"/>
      <c r="C1" s="592"/>
      <c r="D1" s="592"/>
      <c r="E1" s="596"/>
      <c r="F1" s="596"/>
      <c r="G1" s="596"/>
      <c r="H1" s="596"/>
      <c r="I1" s="596"/>
      <c r="J1" s="596"/>
      <c r="K1" s="592"/>
      <c r="L1" s="592"/>
      <c r="M1" s="592"/>
      <c r="N1" s="592"/>
      <c r="O1" s="596"/>
      <c r="P1" s="596"/>
      <c r="Q1" s="596"/>
    </row>
    <row r="2" spans="1:17">
      <c r="A2" s="592"/>
      <c r="B2" s="592"/>
      <c r="C2" s="592"/>
      <c r="D2" s="592"/>
      <c r="E2" s="596"/>
      <c r="F2" s="596"/>
      <c r="G2" s="596"/>
      <c r="H2" s="596"/>
      <c r="I2" s="596"/>
      <c r="J2" s="596"/>
      <c r="K2" s="592"/>
      <c r="L2" s="592"/>
      <c r="M2" s="592"/>
      <c r="N2" s="592"/>
      <c r="O2" s="596"/>
      <c r="P2" s="596"/>
      <c r="Q2" s="596"/>
    </row>
    <row r="3" spans="1:17">
      <c r="A3" s="592"/>
      <c r="B3" s="592"/>
      <c r="C3" s="592"/>
      <c r="D3" s="592"/>
      <c r="E3" s="596"/>
      <c r="F3" s="596"/>
      <c r="G3" s="596"/>
      <c r="H3" s="596"/>
      <c r="I3" s="596"/>
      <c r="J3" s="596"/>
      <c r="K3" s="592"/>
      <c r="L3" s="592"/>
      <c r="M3" s="592"/>
      <c r="N3" s="592"/>
      <c r="O3" s="596"/>
      <c r="P3" s="596"/>
      <c r="Q3" s="596"/>
    </row>
    <row r="4" spans="1:17">
      <c r="A4" s="592"/>
      <c r="B4" s="592"/>
      <c r="C4" s="592"/>
      <c r="D4" s="592"/>
      <c r="E4" s="596"/>
      <c r="F4" s="596"/>
      <c r="G4" s="596"/>
      <c r="H4" s="596"/>
      <c r="I4" s="596"/>
      <c r="J4" s="596"/>
      <c r="K4" s="592"/>
      <c r="L4" s="592"/>
      <c r="M4" s="592"/>
      <c r="N4" s="592"/>
      <c r="O4" s="596"/>
      <c r="P4" s="596"/>
      <c r="Q4" s="596"/>
    </row>
    <row r="5" spans="1:17">
      <c r="A5" s="592"/>
      <c r="B5" s="592"/>
      <c r="C5" s="592"/>
      <c r="D5" s="592"/>
      <c r="E5" s="596"/>
      <c r="F5" s="596"/>
      <c r="G5" s="596"/>
      <c r="H5" s="596"/>
      <c r="I5" s="596"/>
      <c r="J5" s="596"/>
      <c r="K5" s="592"/>
      <c r="L5" s="592"/>
      <c r="M5" s="592"/>
      <c r="N5" s="592"/>
      <c r="O5" s="596"/>
      <c r="P5" s="596"/>
      <c r="Q5" s="596"/>
    </row>
    <row r="6" spans="1:17">
      <c r="A6" s="592"/>
      <c r="B6" s="592"/>
      <c r="C6" s="592"/>
      <c r="D6" s="592"/>
      <c r="E6" s="596"/>
      <c r="F6" s="596"/>
      <c r="G6" s="596"/>
      <c r="H6" s="596"/>
      <c r="I6" s="596"/>
      <c r="J6" s="596"/>
      <c r="K6" s="592"/>
      <c r="L6" s="592"/>
      <c r="M6" s="592"/>
      <c r="N6" s="592"/>
      <c r="O6" s="596"/>
      <c r="P6" s="596"/>
      <c r="Q6" s="596"/>
    </row>
    <row r="7" spans="1:17" ht="37.5" customHeight="1">
      <c r="A7" s="592"/>
      <c r="B7" s="592"/>
      <c r="C7" s="592"/>
      <c r="D7" s="592"/>
      <c r="E7" s="596"/>
      <c r="F7" s="596"/>
      <c r="G7" s="596"/>
      <c r="H7" s="596"/>
      <c r="I7" s="596"/>
      <c r="J7" s="596"/>
      <c r="K7" s="592"/>
      <c r="L7" s="592"/>
      <c r="M7" s="592"/>
      <c r="N7" s="592"/>
      <c r="O7" s="596"/>
      <c r="P7" s="596"/>
      <c r="Q7" s="596"/>
    </row>
    <row r="8" spans="1:17" ht="65.25" customHeight="1">
      <c r="A8" s="592"/>
      <c r="B8" s="592"/>
      <c r="C8" s="592"/>
      <c r="D8" s="592"/>
      <c r="E8" s="1057" t="s">
        <v>393</v>
      </c>
      <c r="F8" s="1057"/>
      <c r="G8" s="1057"/>
      <c r="H8" s="1057"/>
      <c r="I8" s="1057"/>
      <c r="J8" s="1057"/>
      <c r="K8" s="1057"/>
      <c r="L8" s="1057"/>
      <c r="M8" s="592"/>
      <c r="N8" s="592"/>
      <c r="O8" s="596"/>
      <c r="P8" s="596"/>
      <c r="Q8" s="596"/>
    </row>
    <row r="9" spans="1:17">
      <c r="A9" s="592"/>
      <c r="B9" s="592"/>
      <c r="C9" s="592"/>
      <c r="D9" s="592"/>
      <c r="E9" s="596"/>
      <c r="F9" s="596"/>
      <c r="G9" s="596"/>
      <c r="H9" s="596"/>
      <c r="I9" s="596"/>
      <c r="J9" s="596"/>
      <c r="K9" s="592"/>
      <c r="L9" s="592"/>
      <c r="M9" s="592"/>
      <c r="N9" s="592"/>
      <c r="O9" s="596"/>
      <c r="P9" s="596"/>
      <c r="Q9" s="596"/>
    </row>
    <row r="10" spans="1:17">
      <c r="A10" s="592"/>
      <c r="B10" s="592"/>
      <c r="C10" s="592"/>
      <c r="D10" s="592"/>
      <c r="E10" s="596"/>
      <c r="F10" s="596"/>
      <c r="G10" s="596"/>
      <c r="H10" s="596"/>
      <c r="I10" s="596"/>
      <c r="J10" s="596"/>
      <c r="K10" s="592"/>
      <c r="L10" s="592"/>
      <c r="M10" s="592"/>
      <c r="N10" s="592"/>
      <c r="O10" s="596"/>
      <c r="P10" s="596"/>
      <c r="Q10" s="596"/>
    </row>
    <row r="11" spans="1:17">
      <c r="A11" s="592"/>
      <c r="B11" s="592"/>
      <c r="C11" s="592"/>
      <c r="D11" s="592"/>
      <c r="E11" s="596"/>
      <c r="F11" s="596"/>
      <c r="G11" s="596"/>
      <c r="H11" s="596"/>
      <c r="I11" s="596"/>
      <c r="J11" s="596"/>
      <c r="K11" s="592"/>
      <c r="L11" s="592"/>
      <c r="M11" s="592"/>
      <c r="N11" s="592"/>
      <c r="O11" s="596"/>
      <c r="P11" s="596"/>
      <c r="Q11" s="596"/>
    </row>
    <row r="12" spans="1:17" ht="47.25" customHeight="1">
      <c r="A12" s="1060" t="s">
        <v>786</v>
      </c>
      <c r="B12" s="1060"/>
      <c r="C12" s="1060"/>
      <c r="D12" s="1060"/>
      <c r="E12" s="1060"/>
      <c r="F12" s="1060"/>
      <c r="G12" s="1060"/>
      <c r="H12" s="1060"/>
      <c r="I12" s="1060"/>
      <c r="J12" s="1060"/>
      <c r="K12" s="1060"/>
      <c r="L12" s="1060"/>
      <c r="M12" s="1060"/>
      <c r="N12" s="1060"/>
      <c r="O12" s="596"/>
      <c r="P12" s="596"/>
      <c r="Q12" s="596"/>
    </row>
    <row r="13" spans="1:17" ht="42.75" customHeight="1">
      <c r="A13" s="680"/>
      <c r="B13" s="681"/>
      <c r="C13" s="681"/>
      <c r="D13" s="682"/>
      <c r="E13" s="1058" t="s">
        <v>794</v>
      </c>
      <c r="F13" s="1058"/>
      <c r="G13" s="1058"/>
      <c r="H13" s="1058"/>
      <c r="I13" s="1058"/>
      <c r="J13" s="1058"/>
      <c r="K13" s="1058"/>
      <c r="L13" s="1058"/>
      <c r="M13" s="1058"/>
      <c r="N13" s="1059"/>
      <c r="O13" s="596"/>
      <c r="P13" s="596"/>
      <c r="Q13" s="596"/>
    </row>
    <row r="14" spans="1:17" ht="74.25" customHeight="1">
      <c r="A14" s="683" t="s">
        <v>532</v>
      </c>
      <c r="B14" s="684" t="s">
        <v>33</v>
      </c>
      <c r="C14" s="685" t="s">
        <v>788</v>
      </c>
      <c r="D14" s="686" t="s">
        <v>55</v>
      </c>
      <c r="E14" s="687" t="s">
        <v>541</v>
      </c>
      <c r="F14" s="687" t="s">
        <v>542</v>
      </c>
      <c r="G14" s="688" t="s">
        <v>543</v>
      </c>
      <c r="H14" s="688" t="s">
        <v>544</v>
      </c>
      <c r="I14" s="687" t="s">
        <v>545</v>
      </c>
      <c r="J14" s="687" t="s">
        <v>546</v>
      </c>
      <c r="K14" s="688" t="s">
        <v>547</v>
      </c>
      <c r="L14" s="688" t="s">
        <v>548</v>
      </c>
      <c r="M14" s="687" t="s">
        <v>549</v>
      </c>
      <c r="N14" s="687" t="s">
        <v>550</v>
      </c>
      <c r="O14" s="685" t="s">
        <v>789</v>
      </c>
      <c r="P14" s="685" t="s">
        <v>790</v>
      </c>
      <c r="Q14" s="685" t="s">
        <v>787</v>
      </c>
    </row>
    <row r="15" spans="1:17" ht="30">
      <c r="A15" s="591" t="s">
        <v>509</v>
      </c>
      <c r="B15" s="590" t="s">
        <v>497</v>
      </c>
      <c r="C15" s="590"/>
      <c r="D15" s="590" t="s">
        <v>502</v>
      </c>
      <c r="E15" s="674">
        <v>43143</v>
      </c>
      <c r="F15" s="674">
        <v>43179</v>
      </c>
      <c r="G15" s="675"/>
      <c r="H15" s="675"/>
      <c r="I15" s="674"/>
      <c r="J15" s="674"/>
      <c r="K15" s="675"/>
      <c r="L15" s="676"/>
      <c r="M15" s="674"/>
      <c r="N15" s="674"/>
    </row>
    <row r="16" spans="1:17" ht="94.5" customHeight="1">
      <c r="A16" s="590" t="s">
        <v>493</v>
      </c>
      <c r="B16" s="590"/>
      <c r="C16" s="590"/>
      <c r="D16" s="590"/>
      <c r="E16" s="674">
        <v>43363</v>
      </c>
      <c r="F16" s="674">
        <v>43444</v>
      </c>
      <c r="G16" s="675">
        <v>43261</v>
      </c>
      <c r="H16" s="676"/>
      <c r="I16" s="677"/>
      <c r="J16" s="677"/>
      <c r="K16" s="675">
        <v>43873</v>
      </c>
      <c r="L16" s="676">
        <v>44275</v>
      </c>
      <c r="M16" s="677"/>
      <c r="N16" s="677"/>
    </row>
    <row r="17" spans="1:14" ht="21">
      <c r="A17" s="590" t="s">
        <v>494</v>
      </c>
      <c r="B17" s="678"/>
      <c r="C17" s="678"/>
      <c r="D17" s="590"/>
      <c r="E17" s="674">
        <v>43358</v>
      </c>
      <c r="F17" s="674">
        <v>43449</v>
      </c>
      <c r="G17" s="675">
        <v>43266</v>
      </c>
      <c r="H17" s="676"/>
      <c r="I17" s="677"/>
      <c r="J17" s="677"/>
      <c r="K17" s="675">
        <v>44604</v>
      </c>
      <c r="L17" s="676">
        <v>44640</v>
      </c>
      <c r="M17" s="677"/>
      <c r="N17" s="677"/>
    </row>
    <row r="18" spans="1:14">
      <c r="A18" s="590" t="s">
        <v>495</v>
      </c>
      <c r="B18" s="590"/>
      <c r="C18" s="590"/>
      <c r="D18" s="590"/>
      <c r="E18" s="674">
        <v>43363</v>
      </c>
      <c r="F18" s="674">
        <v>43454</v>
      </c>
      <c r="G18" s="675">
        <v>43271</v>
      </c>
      <c r="H18" s="676"/>
      <c r="I18" s="677"/>
      <c r="J18" s="677"/>
      <c r="K18" s="675">
        <v>44969</v>
      </c>
      <c r="L18" s="676">
        <v>45005</v>
      </c>
      <c r="M18" s="677"/>
      <c r="N18" s="677"/>
    </row>
    <row r="19" spans="1:14">
      <c r="D19" s="679"/>
      <c r="E19" s="677"/>
      <c r="F19" s="677"/>
      <c r="G19" s="676"/>
      <c r="H19" s="676"/>
      <c r="I19" s="677"/>
      <c r="J19" s="677"/>
      <c r="K19" s="676"/>
      <c r="L19" s="676"/>
      <c r="M19" s="677"/>
      <c r="N19" s="677"/>
    </row>
    <row r="20" spans="1:14">
      <c r="E20" s="677"/>
      <c r="F20" s="677"/>
      <c r="G20" s="676"/>
      <c r="H20" s="676"/>
      <c r="I20" s="677"/>
      <c r="J20" s="677"/>
      <c r="K20" s="676"/>
      <c r="L20" s="676"/>
      <c r="M20" s="677"/>
      <c r="N20" s="677"/>
    </row>
    <row r="21" spans="1:14">
      <c r="E21" s="677"/>
      <c r="F21" s="677"/>
      <c r="G21" s="676"/>
      <c r="H21" s="676"/>
      <c r="I21" s="677"/>
      <c r="J21" s="677"/>
      <c r="K21" s="676"/>
      <c r="L21" s="676"/>
      <c r="M21" s="677"/>
      <c r="N21" s="677"/>
    </row>
    <row r="22" spans="1:14">
      <c r="E22" s="677"/>
      <c r="F22" s="677"/>
      <c r="G22" s="676"/>
      <c r="H22" s="676"/>
      <c r="I22" s="677"/>
      <c r="J22" s="677"/>
      <c r="K22" s="676"/>
      <c r="L22" s="676"/>
      <c r="M22" s="677"/>
      <c r="N22" s="677"/>
    </row>
    <row r="23" spans="1:14">
      <c r="E23" s="677"/>
      <c r="F23" s="677"/>
      <c r="G23" s="676"/>
      <c r="H23" s="676"/>
      <c r="I23" s="677"/>
      <c r="J23" s="677"/>
      <c r="K23" s="676"/>
      <c r="L23" s="676"/>
      <c r="M23" s="677"/>
      <c r="N23" s="677"/>
    </row>
    <row r="24" spans="1:14">
      <c r="E24" s="677"/>
      <c r="F24" s="677"/>
      <c r="G24" s="676"/>
      <c r="H24" s="676"/>
      <c r="I24" s="677"/>
      <c r="J24" s="677"/>
      <c r="K24" s="676"/>
      <c r="L24" s="676"/>
      <c r="M24" s="677"/>
      <c r="N24" s="677"/>
    </row>
    <row r="25" spans="1:14">
      <c r="E25" s="677"/>
      <c r="F25" s="677"/>
      <c r="G25" s="676"/>
      <c r="H25" s="676"/>
      <c r="I25" s="677"/>
      <c r="J25" s="677"/>
      <c r="K25" s="676"/>
      <c r="L25" s="676"/>
      <c r="M25" s="677"/>
      <c r="N25" s="677"/>
    </row>
    <row r="26" spans="1:14">
      <c r="E26" s="677"/>
      <c r="F26" s="677"/>
      <c r="G26" s="676"/>
      <c r="H26" s="676"/>
      <c r="I26" s="677"/>
      <c r="J26" s="677"/>
      <c r="K26" s="676"/>
      <c r="L26" s="676"/>
      <c r="M26" s="677"/>
      <c r="N26" s="677"/>
    </row>
    <row r="27" spans="1:14" ht="22.5" customHeight="1">
      <c r="E27" s="677"/>
      <c r="F27" s="677"/>
      <c r="G27" s="676"/>
      <c r="H27" s="676"/>
      <c r="I27" s="677"/>
      <c r="J27" s="677"/>
      <c r="K27" s="676"/>
      <c r="L27" s="676"/>
      <c r="M27" s="677"/>
      <c r="N27" s="677"/>
    </row>
    <row r="28" spans="1:14">
      <c r="E28" s="677"/>
      <c r="F28" s="677"/>
      <c r="G28" s="676"/>
      <c r="H28" s="676"/>
      <c r="I28" s="677"/>
      <c r="J28" s="677"/>
      <c r="K28" s="676"/>
      <c r="L28" s="676"/>
      <c r="M28" s="677"/>
      <c r="N28" s="677"/>
    </row>
    <row r="29" spans="1:14">
      <c r="E29" s="677"/>
      <c r="F29" s="677"/>
      <c r="G29" s="676"/>
      <c r="H29" s="676"/>
      <c r="I29" s="677"/>
      <c r="J29" s="677"/>
      <c r="K29" s="676"/>
      <c r="L29" s="676"/>
      <c r="M29" s="677"/>
      <c r="N29" s="677"/>
    </row>
    <row r="30" spans="1:14">
      <c r="E30" s="677"/>
      <c r="F30" s="677"/>
      <c r="G30" s="676"/>
      <c r="H30" s="676"/>
      <c r="I30" s="677"/>
      <c r="J30" s="677"/>
      <c r="K30" s="676"/>
      <c r="L30" s="676"/>
      <c r="M30" s="677"/>
      <c r="N30" s="677"/>
    </row>
    <row r="31" spans="1:14">
      <c r="E31" s="677"/>
      <c r="F31" s="677"/>
      <c r="G31" s="676"/>
      <c r="H31" s="676"/>
      <c r="I31" s="677"/>
      <c r="J31" s="677"/>
      <c r="K31" s="676"/>
      <c r="L31" s="676"/>
      <c r="M31" s="677"/>
      <c r="N31" s="677"/>
    </row>
    <row r="32" spans="1:14">
      <c r="E32" s="677"/>
      <c r="F32" s="677"/>
      <c r="G32" s="676"/>
      <c r="H32" s="676"/>
      <c r="I32" s="677"/>
      <c r="J32" s="677"/>
      <c r="K32" s="676"/>
      <c r="L32" s="676"/>
      <c r="M32" s="677"/>
      <c r="N32" s="677"/>
    </row>
    <row r="33" spans="5:14">
      <c r="E33" s="677"/>
      <c r="F33" s="677"/>
      <c r="G33" s="676"/>
      <c r="H33" s="676"/>
      <c r="I33" s="677"/>
      <c r="J33" s="677"/>
      <c r="K33" s="676"/>
      <c r="L33" s="676"/>
      <c r="M33" s="677"/>
      <c r="N33" s="677"/>
    </row>
    <row r="34" spans="5:14">
      <c r="E34" s="677"/>
      <c r="F34" s="677"/>
      <c r="G34" s="676"/>
      <c r="H34" s="676"/>
      <c r="I34" s="677"/>
      <c r="J34" s="677"/>
      <c r="K34" s="676"/>
      <c r="L34" s="676"/>
      <c r="M34" s="677"/>
      <c r="N34" s="677"/>
    </row>
    <row r="35" spans="5:14">
      <c r="E35" s="677"/>
      <c r="F35" s="677"/>
      <c r="G35" s="676"/>
      <c r="H35" s="676"/>
      <c r="I35" s="677"/>
      <c r="J35" s="677"/>
      <c r="K35" s="676"/>
      <c r="L35" s="676"/>
      <c r="M35" s="677"/>
      <c r="N35" s="677"/>
    </row>
    <row r="36" spans="5:14">
      <c r="E36" s="677"/>
      <c r="F36" s="677"/>
      <c r="G36" s="676"/>
      <c r="H36" s="676"/>
      <c r="I36" s="677"/>
      <c r="J36" s="677"/>
      <c r="K36" s="676"/>
      <c r="L36" s="676"/>
      <c r="M36" s="677"/>
      <c r="N36" s="677"/>
    </row>
    <row r="37" spans="5:14">
      <c r="E37" s="677"/>
      <c r="F37" s="677"/>
      <c r="G37" s="676"/>
      <c r="H37" s="676"/>
      <c r="I37" s="677"/>
      <c r="J37" s="677"/>
      <c r="K37" s="676"/>
      <c r="L37" s="676"/>
      <c r="M37" s="677"/>
      <c r="N37" s="677"/>
    </row>
    <row r="38" spans="5:14">
      <c r="E38" s="677"/>
      <c r="F38" s="677"/>
      <c r="G38" s="676"/>
      <c r="H38" s="676"/>
      <c r="I38" s="677"/>
      <c r="J38" s="677"/>
      <c r="K38" s="676"/>
      <c r="L38" s="676"/>
      <c r="M38" s="677"/>
      <c r="N38" s="677"/>
    </row>
    <row r="39" spans="5:14">
      <c r="E39" s="677"/>
      <c r="F39" s="677"/>
      <c r="G39" s="676"/>
      <c r="H39" s="676"/>
      <c r="I39" s="677"/>
      <c r="J39" s="677"/>
      <c r="K39" s="676"/>
      <c r="L39" s="676"/>
      <c r="M39" s="677"/>
      <c r="N39" s="677"/>
    </row>
    <row r="40" spans="5:14">
      <c r="E40" s="677"/>
      <c r="F40" s="677"/>
      <c r="G40" s="676"/>
      <c r="H40" s="676"/>
      <c r="I40" s="677"/>
      <c r="J40" s="677"/>
      <c r="K40" s="676"/>
      <c r="L40" s="676"/>
      <c r="M40" s="677"/>
      <c r="N40" s="677"/>
    </row>
  </sheetData>
  <sheetProtection sheet="1" objects="1" scenarios="1" formatCells="0" insertRows="0" deleteRows="0"/>
  <mergeCells count="3">
    <mergeCell ref="E8:L8"/>
    <mergeCell ref="E13:N13"/>
    <mergeCell ref="A12:N12"/>
  </mergeCells>
  <pageMargins left="0.7" right="0.7" top="0.75" bottom="0.75" header="0.3" footer="0.3"/>
  <pageSetup orientation="portrait" r:id="rId1"/>
  <drawing r:id="rId2"/>
  <tableParts count="1">
    <tablePart r:id="rId3"/>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B1:M73"/>
  <sheetViews>
    <sheetView zoomScale="70" zoomScaleNormal="70" workbookViewId="0">
      <selection activeCell="O21" sqref="O21"/>
    </sheetView>
  </sheetViews>
  <sheetFormatPr defaultRowHeight="15"/>
  <cols>
    <col min="1" max="1" width="8" style="17" customWidth="1"/>
    <col min="2" max="2" width="51.28515625" style="17" customWidth="1"/>
    <col min="3" max="9" width="25.140625" style="17" customWidth="1"/>
    <col min="10" max="10" width="22.5703125" style="17" customWidth="1"/>
    <col min="11" max="11" width="14.85546875" style="17" customWidth="1"/>
    <col min="12" max="12" width="13.28515625" style="17" customWidth="1"/>
    <col min="13" max="13" width="12.7109375" style="17" customWidth="1"/>
    <col min="14" max="14" width="12.42578125" style="17" customWidth="1"/>
    <col min="15" max="18" width="12.85546875" style="17" customWidth="1"/>
    <col min="19" max="16384" width="9.140625" style="17"/>
  </cols>
  <sheetData>
    <row r="1" spans="2:13" ht="87" customHeight="1"/>
    <row r="2" spans="2:13">
      <c r="B2" s="16"/>
    </row>
    <row r="3" spans="2:13" ht="29.25" customHeight="1">
      <c r="B3" s="1064" t="s">
        <v>150</v>
      </c>
      <c r="C3" s="1064"/>
      <c r="D3" s="1064"/>
      <c r="E3" s="1064"/>
      <c r="F3" s="1064"/>
      <c r="G3" s="1064"/>
      <c r="H3" s="1064"/>
      <c r="I3" s="1064"/>
    </row>
    <row r="4" spans="2:13" ht="15" customHeight="1">
      <c r="B4" s="1064"/>
      <c r="C4" s="1064"/>
      <c r="D4" s="1064"/>
      <c r="E4" s="1064"/>
      <c r="F4" s="1064"/>
      <c r="G4" s="1064"/>
      <c r="H4" s="1064"/>
      <c r="I4" s="1064"/>
    </row>
    <row r="5" spans="2:13" ht="28.5" customHeight="1">
      <c r="B5" s="1065" t="s">
        <v>551</v>
      </c>
      <c r="C5" s="1065"/>
      <c r="D5" s="1065"/>
      <c r="E5" s="1065"/>
      <c r="F5" s="1065"/>
      <c r="G5" s="185">
        <v>2018</v>
      </c>
      <c r="H5" s="184"/>
    </row>
    <row r="6" spans="2:13" ht="43.5" customHeight="1">
      <c r="B6" s="1066" t="s">
        <v>580</v>
      </c>
      <c r="C6" s="1066"/>
      <c r="D6" s="1066"/>
      <c r="E6" s="1066"/>
      <c r="F6" s="1066"/>
      <c r="G6" s="1066"/>
      <c r="H6" s="1066"/>
      <c r="I6" s="1066"/>
    </row>
    <row r="7" spans="2:13">
      <c r="B7" s="19"/>
      <c r="C7" s="21"/>
      <c r="D7" s="21"/>
      <c r="E7" s="21"/>
      <c r="F7" s="21"/>
      <c r="G7" s="21"/>
      <c r="H7" s="21"/>
      <c r="I7" s="21"/>
      <c r="J7" s="21"/>
      <c r="K7" s="21"/>
      <c r="L7" s="21"/>
      <c r="M7" s="21"/>
    </row>
    <row r="8" spans="2:13" ht="36" customHeight="1">
      <c r="B8" s="1067" t="s">
        <v>629</v>
      </c>
      <c r="C8" s="1067"/>
      <c r="D8" s="1067"/>
      <c r="E8" s="1067"/>
      <c r="F8" s="230"/>
      <c r="G8" s="230"/>
      <c r="H8" s="230"/>
      <c r="I8" s="230"/>
      <c r="J8" s="230"/>
      <c r="K8" s="230"/>
      <c r="L8" s="230"/>
      <c r="M8" s="230"/>
    </row>
    <row r="9" spans="2:13" ht="32.25" customHeight="1">
      <c r="B9" s="229"/>
      <c r="C9" s="230"/>
      <c r="D9" s="230"/>
      <c r="E9" s="230"/>
      <c r="F9" s="1068">
        <f>$G$5</f>
        <v>2018</v>
      </c>
      <c r="G9" s="1069"/>
      <c r="H9" s="1069"/>
      <c r="I9" s="1070"/>
      <c r="J9" s="230"/>
      <c r="K9" s="230"/>
      <c r="L9" s="230"/>
      <c r="M9" s="230"/>
    </row>
    <row r="10" spans="2:13" ht="42" customHeight="1">
      <c r="C10" s="228">
        <f>$D$10-1</f>
        <v>2015</v>
      </c>
      <c r="D10" s="228">
        <f>$E$10-1</f>
        <v>2016</v>
      </c>
      <c r="E10" s="228">
        <f>$G$5-1</f>
        <v>2017</v>
      </c>
      <c r="F10" s="228" t="s">
        <v>552</v>
      </c>
      <c r="G10" s="228" t="s">
        <v>553</v>
      </c>
      <c r="H10" s="228" t="s">
        <v>554</v>
      </c>
      <c r="I10" s="228" t="s">
        <v>555</v>
      </c>
    </row>
    <row r="11" spans="2:13" ht="22.5" customHeight="1">
      <c r="B11" s="1063" t="s">
        <v>394</v>
      </c>
      <c r="C11" s="1063"/>
      <c r="D11" s="1063"/>
      <c r="E11" s="1063"/>
      <c r="F11" s="1063"/>
      <c r="G11" s="1063"/>
      <c r="H11" s="1063"/>
      <c r="I11" s="1063"/>
    </row>
    <row r="12" spans="2:13" ht="36.75" customHeight="1">
      <c r="B12" s="209" t="s">
        <v>400</v>
      </c>
      <c r="C12" s="186"/>
      <c r="D12" s="186"/>
      <c r="E12" s="186"/>
      <c r="F12" s="14"/>
      <c r="G12" s="14"/>
      <c r="H12" s="14"/>
      <c r="I12" s="14"/>
    </row>
    <row r="13" spans="2:13" ht="37.5" customHeight="1">
      <c r="B13" s="209" t="s">
        <v>401</v>
      </c>
      <c r="C13" s="186"/>
      <c r="D13" s="186"/>
      <c r="E13" s="186"/>
      <c r="F13" s="14"/>
      <c r="G13" s="14"/>
      <c r="H13" s="14"/>
      <c r="I13" s="14"/>
    </row>
    <row r="14" spans="2:13" ht="18.75">
      <c r="B14" s="1063" t="s">
        <v>399</v>
      </c>
      <c r="C14" s="1063"/>
      <c r="D14" s="1063"/>
      <c r="E14" s="1063"/>
      <c r="F14" s="1063"/>
      <c r="G14" s="1063"/>
      <c r="H14" s="1063"/>
      <c r="I14" s="1063"/>
    </row>
    <row r="15" spans="2:13" ht="45" customHeight="1">
      <c r="B15" s="209" t="s">
        <v>402</v>
      </c>
      <c r="C15" s="186"/>
      <c r="D15" s="186"/>
      <c r="E15" s="186"/>
      <c r="F15" s="14"/>
      <c r="G15" s="14"/>
      <c r="H15" s="14"/>
      <c r="I15" s="14"/>
    </row>
    <row r="16" spans="2:13" ht="18.75" customHeight="1">
      <c r="B16" s="1063" t="s">
        <v>414</v>
      </c>
      <c r="C16" s="1063"/>
      <c r="D16" s="1063"/>
      <c r="E16" s="1063"/>
      <c r="F16" s="1063"/>
      <c r="G16" s="1063"/>
      <c r="H16" s="1063"/>
      <c r="I16" s="1063"/>
    </row>
    <row r="17" spans="2:9" ht="52.5" customHeight="1">
      <c r="B17" s="209" t="s">
        <v>415</v>
      </c>
      <c r="C17" s="186"/>
      <c r="D17" s="186"/>
      <c r="E17" s="186"/>
      <c r="F17" s="14"/>
      <c r="G17" s="14"/>
      <c r="H17" s="14"/>
      <c r="I17" s="14"/>
    </row>
    <row r="18" spans="2:9" ht="36.75" customHeight="1">
      <c r="B18" s="209" t="s">
        <v>416</v>
      </c>
      <c r="C18" s="186"/>
      <c r="D18" s="186"/>
      <c r="E18" s="186"/>
      <c r="F18" s="14"/>
      <c r="G18" s="14"/>
      <c r="H18" s="14"/>
      <c r="I18" s="14"/>
    </row>
    <row r="19" spans="2:9" ht="18.75">
      <c r="B19" s="1063" t="s">
        <v>583</v>
      </c>
      <c r="C19" s="1063"/>
      <c r="D19" s="1063"/>
      <c r="E19" s="1063"/>
      <c r="F19" s="1063"/>
      <c r="G19" s="1063"/>
      <c r="H19" s="1063"/>
      <c r="I19" s="1063"/>
    </row>
    <row r="20" spans="2:9" ht="35.25" customHeight="1">
      <c r="B20" s="209" t="s">
        <v>1625</v>
      </c>
      <c r="C20" s="186"/>
      <c r="D20" s="186"/>
      <c r="E20" s="186"/>
      <c r="F20" s="14"/>
      <c r="G20" s="14"/>
      <c r="H20" s="14"/>
      <c r="I20" s="14"/>
    </row>
    <row r="21" spans="2:9" ht="46.5" customHeight="1">
      <c r="B21" s="209" t="s">
        <v>404</v>
      </c>
      <c r="C21" s="186"/>
      <c r="D21" s="186"/>
      <c r="E21" s="186"/>
      <c r="F21" s="14"/>
      <c r="G21" s="14"/>
      <c r="H21" s="14"/>
      <c r="I21" s="14"/>
    </row>
    <row r="22" spans="2:9" ht="18.75">
      <c r="B22" s="1063" t="s">
        <v>410</v>
      </c>
      <c r="C22" s="1063"/>
      <c r="D22" s="1063"/>
      <c r="E22" s="1063"/>
      <c r="F22" s="1063"/>
      <c r="G22" s="1063"/>
      <c r="H22" s="1063"/>
      <c r="I22" s="1063"/>
    </row>
    <row r="23" spans="2:9" ht="32.25" customHeight="1">
      <c r="B23" s="209" t="s">
        <v>405</v>
      </c>
      <c r="C23" s="811">
        <f>VLOOKUP($C$10,Table20[#All],2,FALSE)</f>
        <v>20.214285714285715</v>
      </c>
      <c r="D23" s="811">
        <f>VLOOKUP($D$10,Table20[#All],2,FALSE)</f>
        <v>24.625</v>
      </c>
      <c r="E23" s="811">
        <f>VLOOKUP($E$10,Table20[#All],2,FALSE)</f>
        <v>0</v>
      </c>
      <c r="F23" s="812" t="s">
        <v>563</v>
      </c>
      <c r="G23" s="812" t="s">
        <v>563</v>
      </c>
      <c r="H23" s="812" t="s">
        <v>563</v>
      </c>
      <c r="I23" s="14"/>
    </row>
    <row r="24" spans="2:9" ht="18.75" customHeight="1">
      <c r="B24" s="1063" t="s">
        <v>584</v>
      </c>
      <c r="C24" s="1063"/>
      <c r="D24" s="1063"/>
      <c r="E24" s="1063"/>
      <c r="F24" s="1063"/>
      <c r="G24" s="1063"/>
      <c r="H24" s="1063"/>
      <c r="I24" s="1063"/>
    </row>
    <row r="25" spans="2:9" ht="30.75" customHeight="1">
      <c r="B25" s="209" t="s">
        <v>408</v>
      </c>
      <c r="C25" s="186"/>
      <c r="D25" s="186"/>
      <c r="E25" s="186"/>
      <c r="F25" s="14"/>
      <c r="G25" s="14"/>
      <c r="H25" s="14"/>
      <c r="I25" s="14"/>
    </row>
    <row r="26" spans="2:9" ht="30.75" customHeight="1">
      <c r="B26" s="209" t="s">
        <v>417</v>
      </c>
      <c r="C26" s="186"/>
      <c r="D26" s="186"/>
      <c r="E26" s="186"/>
      <c r="F26" s="14"/>
      <c r="G26" s="14"/>
      <c r="H26" s="14"/>
      <c r="I26" s="14"/>
    </row>
    <row r="27" spans="2:9" ht="18.75">
      <c r="B27" s="1063" t="s">
        <v>3</v>
      </c>
      <c r="C27" s="1063"/>
      <c r="D27" s="1063"/>
      <c r="E27" s="1063"/>
      <c r="F27" s="1063"/>
      <c r="G27" s="1063"/>
      <c r="H27" s="1063"/>
      <c r="I27" s="1063"/>
    </row>
    <row r="28" spans="2:9" ht="39.75" customHeight="1">
      <c r="B28" s="209" t="s">
        <v>409</v>
      </c>
      <c r="C28" s="186"/>
      <c r="D28" s="186"/>
      <c r="E28" s="186"/>
      <c r="F28" s="14"/>
      <c r="G28" s="14"/>
      <c r="H28" s="14"/>
      <c r="I28" s="14"/>
    </row>
    <row r="29" spans="2:9" ht="18.75">
      <c r="B29" s="1063" t="s">
        <v>4</v>
      </c>
      <c r="C29" s="1063"/>
      <c r="D29" s="1063"/>
      <c r="E29" s="1063"/>
      <c r="F29" s="1063"/>
      <c r="G29" s="1063"/>
      <c r="H29" s="1063"/>
      <c r="I29" s="1063"/>
    </row>
    <row r="30" spans="2:9" ht="38.25" customHeight="1">
      <c r="B30" s="209" t="s">
        <v>407</v>
      </c>
      <c r="C30" s="186"/>
      <c r="D30" s="186"/>
      <c r="E30" s="186"/>
      <c r="F30" s="14"/>
      <c r="G30" s="14"/>
      <c r="H30" s="14"/>
      <c r="I30" s="14"/>
    </row>
    <row r="31" spans="2:9" ht="18.75" customHeight="1">
      <c r="B31" s="1063" t="s">
        <v>411</v>
      </c>
      <c r="C31" s="1063"/>
      <c r="D31" s="1063"/>
      <c r="E31" s="1063"/>
      <c r="F31" s="1063"/>
      <c r="G31" s="1063"/>
      <c r="H31" s="1063"/>
      <c r="I31" s="1063"/>
    </row>
    <row r="32" spans="2:9" ht="37.5" customHeight="1">
      <c r="B32" s="209" t="s">
        <v>412</v>
      </c>
      <c r="C32" s="186"/>
      <c r="D32" s="186"/>
      <c r="E32" s="186"/>
      <c r="F32" s="14"/>
      <c r="G32" s="14"/>
      <c r="H32" s="14"/>
      <c r="I32" s="14"/>
    </row>
    <row r="33" spans="2:9" ht="18.75" customHeight="1">
      <c r="B33" s="1063" t="s">
        <v>413</v>
      </c>
      <c r="C33" s="1063"/>
      <c r="D33" s="1063"/>
      <c r="E33" s="1063"/>
      <c r="F33" s="1063"/>
      <c r="G33" s="1063"/>
      <c r="H33" s="1063"/>
      <c r="I33" s="1063"/>
    </row>
    <row r="34" spans="2:9" ht="26.25" customHeight="1">
      <c r="B34" s="1061" t="s">
        <v>582</v>
      </c>
      <c r="C34" s="813" t="s">
        <v>1649</v>
      </c>
      <c r="D34" s="813" t="s">
        <v>1649</v>
      </c>
      <c r="E34" s="813" t="s">
        <v>1649</v>
      </c>
      <c r="F34" s="814" t="s">
        <v>1649</v>
      </c>
      <c r="G34" s="814" t="s">
        <v>1649</v>
      </c>
      <c r="H34" s="814" t="s">
        <v>1649</v>
      </c>
      <c r="I34" s="814" t="s">
        <v>1649</v>
      </c>
    </row>
    <row r="35" spans="2:9" ht="26.25" customHeight="1">
      <c r="B35" s="1062"/>
      <c r="C35" s="813" t="s">
        <v>1650</v>
      </c>
      <c r="D35" s="813" t="s">
        <v>1650</v>
      </c>
      <c r="E35" s="813" t="s">
        <v>1650</v>
      </c>
      <c r="F35" s="814" t="s">
        <v>1650</v>
      </c>
      <c r="G35" s="814" t="s">
        <v>1650</v>
      </c>
      <c r="H35" s="814" t="s">
        <v>1650</v>
      </c>
      <c r="I35" s="814" t="s">
        <v>1650</v>
      </c>
    </row>
    <row r="36" spans="2:9" ht="45" customHeight="1">
      <c r="B36" s="209" t="s">
        <v>406</v>
      </c>
      <c r="C36" s="186"/>
      <c r="D36" s="186"/>
      <c r="E36" s="186"/>
      <c r="F36" s="14"/>
      <c r="G36" s="14"/>
      <c r="H36" s="14"/>
      <c r="I36" s="14"/>
    </row>
    <row r="37" spans="2:9" ht="43.5" customHeight="1">
      <c r="B37" s="209" t="s">
        <v>418</v>
      </c>
      <c r="C37" s="186"/>
      <c r="D37" s="186"/>
      <c r="E37" s="186"/>
      <c r="F37" s="14"/>
      <c r="G37" s="14"/>
      <c r="H37" s="14"/>
      <c r="I37" s="14"/>
    </row>
    <row r="38" spans="2:9" ht="60" customHeight="1"/>
    <row r="39" spans="2:9" ht="47.25" customHeight="1">
      <c r="B39" s="239" t="s">
        <v>630</v>
      </c>
      <c r="C39" s="1087" t="str">
        <f>E41</f>
        <v>Q3 2017 Official Release</v>
      </c>
      <c r="D39" s="1087"/>
      <c r="E39" s="1087"/>
    </row>
    <row r="41" spans="2:9" ht="18.75">
      <c r="B41" s="1079" t="s">
        <v>585</v>
      </c>
      <c r="C41" s="1079"/>
      <c r="D41" s="1079"/>
      <c r="E41" s="1080" t="s">
        <v>586</v>
      </c>
      <c r="F41" s="1081"/>
    </row>
    <row r="42" spans="2:9">
      <c r="B42" s="231"/>
      <c r="C42" s="231"/>
      <c r="D42" s="231"/>
      <c r="E42" s="231"/>
      <c r="F42" s="231"/>
    </row>
    <row r="43" spans="2:9" ht="17.25">
      <c r="B43" s="1082" t="s">
        <v>587</v>
      </c>
      <c r="C43" s="1084" t="s">
        <v>588</v>
      </c>
      <c r="D43" s="1085"/>
      <c r="E43" s="1085"/>
      <c r="F43" s="1086"/>
    </row>
    <row r="44" spans="2:9">
      <c r="B44" s="1083"/>
      <c r="C44" s="232" t="s">
        <v>589</v>
      </c>
      <c r="D44" s="232" t="s">
        <v>590</v>
      </c>
      <c r="E44" s="232" t="s">
        <v>591</v>
      </c>
      <c r="F44" s="232" t="s">
        <v>592</v>
      </c>
    </row>
    <row r="45" spans="2:9">
      <c r="B45" s="233" t="s">
        <v>617</v>
      </c>
      <c r="C45" s="106">
        <v>88</v>
      </c>
      <c r="D45" s="234" t="s">
        <v>618</v>
      </c>
      <c r="E45" s="106" t="s">
        <v>619</v>
      </c>
      <c r="F45" s="106" t="s">
        <v>620</v>
      </c>
    </row>
    <row r="46" spans="2:9">
      <c r="B46" s="231"/>
      <c r="C46" s="231"/>
      <c r="D46" s="231"/>
      <c r="E46" s="231"/>
      <c r="F46" s="231"/>
    </row>
    <row r="47" spans="2:9">
      <c r="B47" s="1094" t="s">
        <v>621</v>
      </c>
      <c r="C47" s="1095"/>
      <c r="D47" s="1095"/>
      <c r="E47" s="1095"/>
      <c r="F47" s="1096"/>
    </row>
    <row r="48" spans="2:9">
      <c r="B48" s="1097"/>
      <c r="C48" s="1098"/>
      <c r="D48" s="1098"/>
      <c r="E48" s="1098"/>
      <c r="F48" s="1099"/>
    </row>
    <row r="49" spans="2:6">
      <c r="B49" s="1100"/>
      <c r="C49" s="1101"/>
      <c r="D49" s="1101"/>
      <c r="E49" s="1101"/>
      <c r="F49" s="1102"/>
    </row>
    <row r="50" spans="2:6">
      <c r="B50" s="231"/>
      <c r="C50" s="231"/>
      <c r="D50" s="231"/>
      <c r="E50" s="231"/>
      <c r="F50" s="231"/>
    </row>
    <row r="51" spans="2:6">
      <c r="B51" s="231"/>
      <c r="C51" s="231"/>
      <c r="D51" s="231"/>
      <c r="E51" s="231"/>
      <c r="F51" s="231"/>
    </row>
    <row r="52" spans="2:6" ht="15.75">
      <c r="B52" s="1071" t="s">
        <v>594</v>
      </c>
      <c r="C52" s="1072"/>
      <c r="D52" s="1072"/>
      <c r="E52" s="1072"/>
      <c r="F52" s="1072"/>
    </row>
    <row r="53" spans="2:6" ht="15.75">
      <c r="B53" s="235" t="s">
        <v>595</v>
      </c>
      <c r="C53" s="236" t="s">
        <v>596</v>
      </c>
      <c r="D53" s="1073" t="s">
        <v>597</v>
      </c>
      <c r="E53" s="1074"/>
      <c r="F53" s="1075"/>
    </row>
    <row r="54" spans="2:6" ht="53.25" customHeight="1">
      <c r="B54" s="237" t="s">
        <v>598</v>
      </c>
      <c r="C54" s="234">
        <v>15</v>
      </c>
      <c r="D54" s="1076" t="s">
        <v>599</v>
      </c>
      <c r="E54" s="1077"/>
      <c r="F54" s="1078"/>
    </row>
    <row r="55" spans="2:6" ht="53.25" customHeight="1">
      <c r="B55" s="237" t="s">
        <v>600</v>
      </c>
      <c r="C55" s="234">
        <v>11</v>
      </c>
      <c r="D55" s="1076" t="s">
        <v>622</v>
      </c>
      <c r="E55" s="1077"/>
      <c r="F55" s="1078"/>
    </row>
    <row r="56" spans="2:6" ht="53.25" customHeight="1">
      <c r="B56" s="237" t="s">
        <v>601</v>
      </c>
      <c r="C56" s="234">
        <v>2</v>
      </c>
      <c r="D56" s="1076" t="s">
        <v>602</v>
      </c>
      <c r="E56" s="1077"/>
      <c r="F56" s="1078"/>
    </row>
    <row r="57" spans="2:6">
      <c r="B57" s="231"/>
      <c r="C57" s="231"/>
      <c r="D57" s="231"/>
      <c r="E57" s="231"/>
      <c r="F57" s="231"/>
    </row>
    <row r="58" spans="2:6">
      <c r="B58" s="231"/>
      <c r="C58" s="231"/>
      <c r="D58" s="231"/>
      <c r="E58" s="231"/>
      <c r="F58" s="231"/>
    </row>
    <row r="59" spans="2:6" ht="15.75">
      <c r="B59" s="1071" t="s">
        <v>603</v>
      </c>
      <c r="C59" s="1072"/>
      <c r="D59" s="1072"/>
      <c r="E59" s="1072"/>
      <c r="F59" s="1072"/>
    </row>
    <row r="60" spans="2:6" ht="15.75">
      <c r="B60" s="235" t="s">
        <v>595</v>
      </c>
      <c r="C60" s="236" t="s">
        <v>596</v>
      </c>
      <c r="D60" s="1073" t="s">
        <v>597</v>
      </c>
      <c r="E60" s="1074"/>
      <c r="F60" s="1075"/>
    </row>
    <row r="61" spans="2:6" ht="84.75" customHeight="1">
      <c r="B61" s="237" t="s">
        <v>604</v>
      </c>
      <c r="C61" s="234">
        <v>10</v>
      </c>
      <c r="D61" s="1091" t="s">
        <v>623</v>
      </c>
      <c r="E61" s="1092"/>
      <c r="F61" s="1093"/>
    </row>
    <row r="62" spans="2:6" ht="111.75" customHeight="1">
      <c r="B62" s="237" t="s">
        <v>605</v>
      </c>
      <c r="C62" s="234">
        <v>15</v>
      </c>
      <c r="D62" s="1076" t="s">
        <v>624</v>
      </c>
      <c r="E62" s="1077"/>
      <c r="F62" s="1078"/>
    </row>
    <row r="63" spans="2:6" ht="87.75" customHeight="1">
      <c r="B63" s="237" t="s">
        <v>606</v>
      </c>
      <c r="C63" s="234">
        <v>4</v>
      </c>
      <c r="D63" s="1076" t="s">
        <v>625</v>
      </c>
      <c r="E63" s="1077"/>
      <c r="F63" s="1078"/>
    </row>
    <row r="64" spans="2:6" ht="63.75" customHeight="1">
      <c r="B64" s="237" t="s">
        <v>607</v>
      </c>
      <c r="C64" s="234">
        <v>3</v>
      </c>
      <c r="D64" s="1088" t="s">
        <v>626</v>
      </c>
      <c r="E64" s="1089"/>
      <c r="F64" s="1090"/>
    </row>
    <row r="65" spans="2:6" ht="63.75" customHeight="1">
      <c r="B65" s="237" t="s">
        <v>608</v>
      </c>
      <c r="C65" s="234">
        <v>0</v>
      </c>
      <c r="D65" s="1076" t="s">
        <v>609</v>
      </c>
      <c r="E65" s="1077"/>
      <c r="F65" s="1078"/>
    </row>
    <row r="66" spans="2:6" ht="63.75" customHeight="1">
      <c r="B66" s="237" t="s">
        <v>610</v>
      </c>
      <c r="C66" s="234">
        <v>10</v>
      </c>
      <c r="D66" s="1076" t="s">
        <v>627</v>
      </c>
      <c r="E66" s="1077"/>
      <c r="F66" s="1078"/>
    </row>
    <row r="67" spans="2:6">
      <c r="B67" s="238"/>
      <c r="C67" s="238"/>
      <c r="D67" s="238"/>
      <c r="E67" s="231"/>
      <c r="F67" s="231"/>
    </row>
    <row r="68" spans="2:6">
      <c r="B68" s="231"/>
      <c r="C68" s="231"/>
      <c r="D68" s="231"/>
      <c r="E68" s="231"/>
      <c r="F68" s="231"/>
    </row>
    <row r="69" spans="2:6" ht="15.75">
      <c r="B69" s="1071" t="s">
        <v>611</v>
      </c>
      <c r="C69" s="1072"/>
      <c r="D69" s="1072"/>
      <c r="E69" s="1072"/>
      <c r="F69" s="1072"/>
    </row>
    <row r="70" spans="2:6" ht="15.75">
      <c r="B70" s="235" t="s">
        <v>595</v>
      </c>
      <c r="C70" s="236" t="s">
        <v>596</v>
      </c>
      <c r="D70" s="1073" t="s">
        <v>597</v>
      </c>
      <c r="E70" s="1074"/>
      <c r="F70" s="1075"/>
    </row>
    <row r="71" spans="2:6" ht="78" customHeight="1">
      <c r="B71" s="237" t="s">
        <v>612</v>
      </c>
      <c r="C71" s="234">
        <v>8</v>
      </c>
      <c r="D71" s="1076" t="s">
        <v>628</v>
      </c>
      <c r="E71" s="1077"/>
      <c r="F71" s="1078"/>
    </row>
    <row r="72" spans="2:6" ht="78" customHeight="1">
      <c r="B72" s="237" t="s">
        <v>613</v>
      </c>
      <c r="C72" s="234">
        <v>5</v>
      </c>
      <c r="D72" s="1076" t="s">
        <v>614</v>
      </c>
      <c r="E72" s="1077"/>
      <c r="F72" s="1078"/>
    </row>
    <row r="73" spans="2:6" ht="78" customHeight="1">
      <c r="B73" s="237" t="s">
        <v>615</v>
      </c>
      <c r="C73" s="234">
        <v>5</v>
      </c>
      <c r="D73" s="1076" t="s">
        <v>616</v>
      </c>
      <c r="E73" s="1077"/>
      <c r="F73" s="1078"/>
    </row>
  </sheetData>
  <protectedRanges>
    <protectedRange sqref="G5" name="Range2"/>
    <protectedRange sqref="C12:I13 C15:I15 C17:I18 C25:I26 C28:I28 C32:I32 C23:I23 C20:I21 C30:I30 C34:I37" name="Range1"/>
  </protectedRanges>
  <mergeCells count="40">
    <mergeCell ref="C39:E39"/>
    <mergeCell ref="D70:F70"/>
    <mergeCell ref="D71:F71"/>
    <mergeCell ref="D72:F72"/>
    <mergeCell ref="D73:F73"/>
    <mergeCell ref="D63:F63"/>
    <mergeCell ref="D64:F64"/>
    <mergeCell ref="D65:F65"/>
    <mergeCell ref="D66:F66"/>
    <mergeCell ref="B69:F69"/>
    <mergeCell ref="D56:F56"/>
    <mergeCell ref="B59:F59"/>
    <mergeCell ref="D60:F60"/>
    <mergeCell ref="D61:F61"/>
    <mergeCell ref="D62:F62"/>
    <mergeCell ref="B47:F49"/>
    <mergeCell ref="B52:F52"/>
    <mergeCell ref="D53:F53"/>
    <mergeCell ref="D54:F54"/>
    <mergeCell ref="D55:F55"/>
    <mergeCell ref="B41:D41"/>
    <mergeCell ref="E41:F41"/>
    <mergeCell ref="B43:B44"/>
    <mergeCell ref="C43:F43"/>
    <mergeCell ref="B34:B35"/>
    <mergeCell ref="B31:I31"/>
    <mergeCell ref="B33:I33"/>
    <mergeCell ref="B3:I4"/>
    <mergeCell ref="B5:F5"/>
    <mergeCell ref="B6:I6"/>
    <mergeCell ref="B11:I11"/>
    <mergeCell ref="B14:I14"/>
    <mergeCell ref="B8:E8"/>
    <mergeCell ref="B29:I29"/>
    <mergeCell ref="B16:I16"/>
    <mergeCell ref="B19:I19"/>
    <mergeCell ref="B22:I22"/>
    <mergeCell ref="B24:I24"/>
    <mergeCell ref="B27:I27"/>
    <mergeCell ref="F9:I9"/>
  </mergeCells>
  <conditionalFormatting sqref="C71">
    <cfRule type="iconSet" priority="5">
      <iconSet>
        <cfvo type="percent" val="0"/>
        <cfvo type="num" val="4"/>
        <cfvo type="num" val="7"/>
      </iconSet>
    </cfRule>
  </conditionalFormatting>
  <conditionalFormatting sqref="C72">
    <cfRule type="iconSet" priority="4">
      <iconSet>
        <cfvo type="percent" val="0"/>
        <cfvo type="num" val="2"/>
        <cfvo type="num" val="3" gte="0"/>
      </iconSet>
    </cfRule>
  </conditionalFormatting>
  <conditionalFormatting sqref="D45">
    <cfRule type="containsText" dxfId="108" priority="12" operator="containsText" text="Watch">
      <formula>NOT(ISERROR(SEARCH("Watch",D45)))</formula>
    </cfRule>
    <cfRule type="containsText" dxfId="107" priority="13" operator="containsText" text="Concern">
      <formula>NOT(ISERROR(SEARCH("Concern",D45)))</formula>
    </cfRule>
    <cfRule type="containsText" dxfId="106" priority="14" operator="containsText" text="Acclaim">
      <formula>NOT(ISERROR(SEARCH("Acclaim",D45)))</formula>
    </cfRule>
  </conditionalFormatting>
  <conditionalFormatting sqref="C54">
    <cfRule type="iconSet" priority="11">
      <iconSet>
        <cfvo type="percent" val="0"/>
        <cfvo type="num" val="6"/>
        <cfvo type="num" val="12"/>
      </iconSet>
    </cfRule>
  </conditionalFormatting>
  <conditionalFormatting sqref="C55">
    <cfRule type="iconSet" priority="10">
      <iconSet>
        <cfvo type="percent" val="0"/>
        <cfvo type="num" val="6"/>
        <cfvo type="num" val="12"/>
      </iconSet>
    </cfRule>
  </conditionalFormatting>
  <conditionalFormatting sqref="C56">
    <cfRule type="iconSet" priority="9">
      <iconSet>
        <cfvo type="percent" val="0"/>
        <cfvo type="num" val="2"/>
        <cfvo type="num" val="3" gte="0"/>
      </iconSet>
    </cfRule>
  </conditionalFormatting>
  <conditionalFormatting sqref="C61">
    <cfRule type="iconSet" priority="8">
      <iconSet>
        <cfvo type="percent" val="0"/>
        <cfvo type="num" val="5"/>
        <cfvo type="num" val="7"/>
      </iconSet>
    </cfRule>
  </conditionalFormatting>
  <conditionalFormatting sqref="C62">
    <cfRule type="iconSet" priority="7">
      <iconSet>
        <cfvo type="percent" val="0"/>
        <cfvo type="num" val="6"/>
        <cfvo type="num" val="12"/>
      </iconSet>
    </cfRule>
  </conditionalFormatting>
  <conditionalFormatting sqref="C63">
    <cfRule type="iconSet" priority="6">
      <iconSet>
        <cfvo type="percent" val="0"/>
        <cfvo type="num" val="2"/>
        <cfvo type="num" val="3"/>
      </iconSet>
    </cfRule>
  </conditionalFormatting>
  <conditionalFormatting sqref="C73">
    <cfRule type="iconSet" priority="3">
      <iconSet>
        <cfvo type="percent" val="0"/>
        <cfvo type="num" val="2"/>
        <cfvo type="num" val="3" gte="0"/>
      </iconSet>
    </cfRule>
  </conditionalFormatting>
  <dataValidations count="3">
    <dataValidation type="list" allowBlank="1" showInputMessage="1" showErrorMessage="1" sqref="I5">
      <formula1>"2018,2019,2020,2021,2022,2023"</formula1>
    </dataValidation>
    <dataValidation type="list" allowBlank="1" showInputMessage="1" showErrorMessage="1" sqref="C20:I20">
      <formula1>"Satisfactory,Unsatisfactory,NA"</formula1>
    </dataValidation>
    <dataValidation type="list" allowBlank="1" showInputMessage="1" showErrorMessage="1" sqref="C30:I30">
      <formula1>"Gold,Silver,Bronze,NA"</formula1>
    </dataValidation>
  </dataValidations>
  <pageMargins left="0.7" right="0.7" top="0.75" bottom="0.75" header="0.3" footer="0.3"/>
  <pageSetup orientation="portrait" r:id="rId1"/>
  <drawing r:id="rId2"/>
  <extLst>
    <ext xmlns:x14="http://schemas.microsoft.com/office/spreadsheetml/2009/9/main" uri="{78C0D931-6437-407d-A8EE-F0AAD7539E65}">
      <x14:conditionalFormattings>
        <x14:conditionalFormatting xmlns:xm="http://schemas.microsoft.com/office/excel/2006/main">
          <x14:cfRule type="iconSet" priority="2" id="{28FB5AF2-2779-4350-B4B2-71304C45EB5E}">
            <x14:iconSet custom="1">
              <x14:cfvo type="percent">
                <xm:f>0</xm:f>
              </x14:cfvo>
              <x14:cfvo type="num">
                <xm:f>1</xm:f>
              </x14:cfvo>
              <x14:cfvo type="num">
                <xm:f>2</xm:f>
              </x14:cfvo>
              <x14:cfIcon iconSet="3TrafficLights1" iconId="0"/>
              <x14:cfIcon iconSet="3TrafficLights1" iconId="1"/>
              <x14:cfIcon iconSet="3TrafficLights1" iconId="2"/>
            </x14:iconSet>
          </x14:cfRule>
          <xm:sqref>C65</xm:sqref>
        </x14:conditionalFormatting>
        <x14:conditionalFormatting xmlns:xm="http://schemas.microsoft.com/office/excel/2006/main">
          <x14:cfRule type="iconSet" priority="1" id="{26B19BDF-0DB9-4109-BD7D-8C47A7D48DFF}">
            <x14:iconSet custom="1">
              <x14:cfvo type="percent">
                <xm:f>0</xm:f>
              </x14:cfvo>
              <x14:cfvo type="num">
                <xm:f>4</xm:f>
              </x14:cfvo>
              <x14:cfvo type="num">
                <xm:f>7</xm:f>
              </x14:cfvo>
              <x14:cfIcon iconSet="NoIcons" iconId="0"/>
              <x14:cfIcon iconSet="3TrafficLights1" iconId="0"/>
              <x14:cfIcon iconSet="3TrafficLights1" iconId="2"/>
            </x14:iconSet>
          </x14:cfRule>
          <xm:sqref>C66</xm:sqref>
        </x14:conditionalFormatting>
        <x14:conditionalFormatting xmlns:xm="http://schemas.microsoft.com/office/excel/2006/main">
          <x14:cfRule type="iconSet" priority="15" id="{AE6DF1F8-D4DA-43D9-BB51-5987D907C35D}">
            <x14:iconSet custom="1">
              <x14:cfvo type="percent">
                <xm:f>0</xm:f>
              </x14:cfvo>
              <x14:cfvo type="num">
                <xm:f>1</xm:f>
              </x14:cfvo>
              <x14:cfvo type="num" gte="0">
                <xm:f>1</xm:f>
              </x14:cfvo>
              <x14:cfIcon iconSet="NoIcons" iconId="0"/>
              <x14:cfIcon iconSet="3TrafficLights1" iconId="0"/>
              <x14:cfIcon iconSet="3TrafficLights1" iconId="2"/>
            </x14:iconSet>
          </x14:cfRule>
          <xm:sqref>C64</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14:formula1>
            <xm:f>'CO CPD'!$I$9:$I$14</xm:f>
          </x14:formula1>
          <xm:sqref>G5</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B13"/>
  <sheetViews>
    <sheetView workbookViewId="0">
      <selection activeCell="F14" sqref="F14"/>
    </sheetView>
  </sheetViews>
  <sheetFormatPr defaultRowHeight="15"/>
  <sheetData>
    <row r="3" spans="1:2">
      <c r="A3" t="s">
        <v>1647</v>
      </c>
      <c r="B3" t="s">
        <v>1648</v>
      </c>
    </row>
    <row r="4" spans="1:2">
      <c r="A4">
        <v>2011</v>
      </c>
      <c r="B4">
        <f>ROAR!$F$16</f>
        <v>12</v>
      </c>
    </row>
    <row r="5" spans="1:2">
      <c r="A5" s="171">
        <v>2012</v>
      </c>
      <c r="B5">
        <f>ROAR!$H$16</f>
        <v>15</v>
      </c>
    </row>
    <row r="6" spans="1:2">
      <c r="A6" s="171">
        <v>2013</v>
      </c>
      <c r="B6" s="171">
        <f>ROAR!$J$16</f>
        <v>14</v>
      </c>
    </row>
    <row r="7" spans="1:2">
      <c r="A7" s="171">
        <v>2014</v>
      </c>
      <c r="B7" s="171">
        <f>ROAR!$L$16</f>
        <v>9.1428571428571423</v>
      </c>
    </row>
    <row r="8" spans="1:2">
      <c r="A8" s="171">
        <v>2015</v>
      </c>
      <c r="B8" s="171">
        <f>ROAR!$N$16</f>
        <v>20.214285714285715</v>
      </c>
    </row>
    <row r="9" spans="1:2">
      <c r="A9" s="171">
        <v>2016</v>
      </c>
      <c r="B9" s="171">
        <f>ROAR!$P$16</f>
        <v>24.625</v>
      </c>
    </row>
    <row r="10" spans="1:2">
      <c r="A10" s="171">
        <v>2017</v>
      </c>
      <c r="B10" s="171">
        <f>ROAR!$R$16</f>
        <v>0</v>
      </c>
    </row>
    <row r="11" spans="1:2">
      <c r="A11" s="171">
        <v>2018</v>
      </c>
      <c r="B11" s="171">
        <f>ROAR!$T$16</f>
        <v>0</v>
      </c>
    </row>
    <row r="12" spans="1:2">
      <c r="A12" s="171">
        <v>2019</v>
      </c>
      <c r="B12" s="171">
        <f>ROAR!$V$16</f>
        <v>0</v>
      </c>
    </row>
    <row r="13" spans="1:2">
      <c r="A13" s="171">
        <v>2020</v>
      </c>
      <c r="B13" s="171">
        <f>ROAR!$X$16</f>
        <v>0</v>
      </c>
    </row>
  </sheetData>
  <pageMargins left="0.7" right="0.7" top="0.75" bottom="0.75" header="0.3" footer="0.3"/>
  <tableParts count="1">
    <tablePart r:id="rId1"/>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K31"/>
  <sheetViews>
    <sheetView zoomScale="90" zoomScaleNormal="90" workbookViewId="0">
      <pane ySplit="13" topLeftCell="A14" activePane="bottomLeft" state="frozen"/>
      <selection pane="bottomLeft" activeCell="K16" sqref="K16"/>
    </sheetView>
  </sheetViews>
  <sheetFormatPr defaultRowHeight="15"/>
  <cols>
    <col min="1" max="1" width="12.28515625" style="142" customWidth="1"/>
    <col min="2" max="2" width="59.7109375" style="142" customWidth="1"/>
    <col min="3" max="3" width="23" style="142" customWidth="1"/>
    <col min="4" max="4" width="23.140625" style="142" customWidth="1"/>
    <col min="5" max="5" width="21.42578125" style="142" customWidth="1"/>
    <col min="6" max="6" width="23.7109375" style="142" customWidth="1"/>
    <col min="7" max="7" width="21.5703125" style="142" customWidth="1"/>
    <col min="8" max="8" width="20.28515625" style="142" customWidth="1"/>
    <col min="9" max="9" width="19.85546875" style="142" customWidth="1"/>
    <col min="10" max="10" width="23.42578125" style="142" customWidth="1"/>
    <col min="11" max="11" width="21.5703125" style="142" customWidth="1"/>
    <col min="12" max="12" width="15.42578125" style="142" customWidth="1"/>
    <col min="13" max="16384" width="9.140625" style="142"/>
  </cols>
  <sheetData>
    <row r="1" spans="1:11">
      <c r="A1" s="125"/>
      <c r="B1" s="125"/>
      <c r="C1" s="125"/>
      <c r="D1" s="125"/>
      <c r="E1" s="125"/>
      <c r="F1" s="125"/>
      <c r="G1" s="125"/>
      <c r="H1" s="125"/>
      <c r="I1" s="125"/>
      <c r="J1" s="125"/>
      <c r="K1" s="125"/>
    </row>
    <row r="2" spans="1:11">
      <c r="A2" s="125"/>
      <c r="B2" s="125"/>
      <c r="C2" s="125"/>
      <c r="D2" s="125"/>
      <c r="E2" s="125"/>
      <c r="F2" s="125"/>
      <c r="G2" s="125"/>
      <c r="H2" s="125"/>
      <c r="I2" s="125"/>
      <c r="J2" s="125"/>
      <c r="K2" s="125"/>
    </row>
    <row r="3" spans="1:11">
      <c r="A3" s="125"/>
      <c r="B3" s="125"/>
      <c r="C3" s="125"/>
      <c r="D3" s="125"/>
      <c r="E3" s="125"/>
      <c r="F3" s="125"/>
      <c r="G3" s="125"/>
      <c r="H3" s="125"/>
      <c r="I3" s="125"/>
      <c r="J3" s="125"/>
      <c r="K3" s="125"/>
    </row>
    <row r="4" spans="1:11">
      <c r="A4" s="125"/>
      <c r="B4" s="125"/>
      <c r="C4" s="125"/>
      <c r="D4" s="125"/>
      <c r="E4" s="125"/>
      <c r="F4" s="125"/>
      <c r="G4" s="125"/>
      <c r="H4" s="125"/>
      <c r="I4" s="125"/>
      <c r="J4" s="125"/>
      <c r="K4" s="125"/>
    </row>
    <row r="5" spans="1:11">
      <c r="A5" s="125"/>
      <c r="B5" s="125"/>
      <c r="C5" s="125"/>
      <c r="D5" s="125"/>
      <c r="E5" s="125"/>
      <c r="F5" s="125"/>
      <c r="G5" s="125"/>
      <c r="H5" s="125"/>
      <c r="I5" s="125"/>
      <c r="J5" s="125"/>
      <c r="K5" s="125"/>
    </row>
    <row r="6" spans="1:11">
      <c r="A6" s="125"/>
      <c r="B6" s="125"/>
      <c r="C6" s="125"/>
      <c r="D6" s="125"/>
      <c r="E6" s="125"/>
      <c r="F6" s="125"/>
      <c r="G6" s="125"/>
      <c r="H6" s="125"/>
      <c r="I6" s="125"/>
      <c r="J6" s="125"/>
      <c r="K6" s="125"/>
    </row>
    <row r="7" spans="1:11">
      <c r="A7" s="125"/>
      <c r="B7" s="125"/>
      <c r="C7" s="125"/>
      <c r="D7" s="125"/>
      <c r="E7" s="125"/>
      <c r="F7" s="125"/>
      <c r="G7" s="125"/>
      <c r="H7" s="125"/>
      <c r="I7" s="125"/>
      <c r="J7" s="125"/>
      <c r="K7" s="125"/>
    </row>
    <row r="8" spans="1:11" ht="36.75" customHeight="1">
      <c r="A8" s="125"/>
      <c r="B8" s="125"/>
      <c r="C8" s="1103" t="s">
        <v>30</v>
      </c>
      <c r="D8" s="1103"/>
      <c r="E8" s="1103"/>
      <c r="F8" s="1103"/>
      <c r="G8" s="1103"/>
      <c r="H8" s="1103"/>
      <c r="I8" s="1103"/>
      <c r="J8" s="1103"/>
      <c r="K8" s="125"/>
    </row>
    <row r="9" spans="1:11">
      <c r="A9" s="125"/>
      <c r="B9" s="125"/>
      <c r="C9" s="125"/>
      <c r="D9" s="125"/>
      <c r="E9" s="125"/>
      <c r="F9" s="125"/>
      <c r="G9" s="125"/>
      <c r="H9" s="125"/>
      <c r="I9" s="125"/>
      <c r="J9" s="125"/>
      <c r="K9" s="125"/>
    </row>
    <row r="10" spans="1:11" ht="27" customHeight="1">
      <c r="A10" s="125"/>
      <c r="B10" s="125"/>
      <c r="C10" s="1104" t="s">
        <v>161</v>
      </c>
      <c r="D10" s="1104"/>
      <c r="E10" s="1104"/>
      <c r="F10" s="1104"/>
      <c r="G10" s="1104"/>
      <c r="H10" s="1104"/>
      <c r="I10" s="1104"/>
      <c r="J10" s="1104"/>
      <c r="K10" s="125"/>
    </row>
    <row r="11" spans="1:11">
      <c r="A11" s="125"/>
      <c r="B11" s="125"/>
      <c r="C11" s="125"/>
      <c r="D11" s="125"/>
      <c r="E11" s="125"/>
      <c r="F11" s="125"/>
      <c r="G11" s="125"/>
      <c r="H11" s="125"/>
      <c r="I11" s="125"/>
      <c r="J11" s="125"/>
      <c r="K11" s="125"/>
    </row>
    <row r="12" spans="1:11">
      <c r="A12" s="125"/>
      <c r="B12" s="125"/>
      <c r="C12" s="125"/>
      <c r="D12" s="125"/>
      <c r="E12" s="125"/>
      <c r="F12" s="125"/>
      <c r="G12" s="125"/>
      <c r="H12" s="125"/>
      <c r="I12" s="125"/>
      <c r="J12" s="125"/>
      <c r="K12" s="125"/>
    </row>
    <row r="13" spans="1:11" ht="93.75" customHeight="1">
      <c r="A13" s="704" t="s">
        <v>151</v>
      </c>
      <c r="B13" s="705" t="s">
        <v>152</v>
      </c>
      <c r="C13" s="705" t="s">
        <v>153</v>
      </c>
      <c r="D13" s="705" t="s">
        <v>154</v>
      </c>
      <c r="E13" s="705" t="s">
        <v>155</v>
      </c>
      <c r="F13" s="705" t="s">
        <v>156</v>
      </c>
      <c r="G13" s="705" t="s">
        <v>157</v>
      </c>
      <c r="H13" s="705" t="s">
        <v>158</v>
      </c>
      <c r="I13" s="705" t="s">
        <v>488</v>
      </c>
      <c r="J13" s="705" t="s">
        <v>159</v>
      </c>
      <c r="K13" s="705" t="s">
        <v>160</v>
      </c>
    </row>
    <row r="14" spans="1:11" ht="15.75">
      <c r="A14" s="689"/>
      <c r="B14" s="690" t="s">
        <v>475</v>
      </c>
      <c r="C14" s="690"/>
      <c r="D14" s="690" t="s">
        <v>434</v>
      </c>
      <c r="E14" s="691">
        <v>2023</v>
      </c>
      <c r="F14" s="690" t="s">
        <v>446</v>
      </c>
      <c r="G14" s="690" t="s">
        <v>442</v>
      </c>
      <c r="H14" s="692">
        <v>43266</v>
      </c>
      <c r="I14" s="693">
        <v>43278</v>
      </c>
      <c r="J14" s="690"/>
      <c r="K14" s="690"/>
    </row>
    <row r="15" spans="1:11" ht="15.75">
      <c r="A15" s="689"/>
      <c r="B15" s="690" t="s">
        <v>476</v>
      </c>
      <c r="C15" s="690"/>
      <c r="D15" s="690" t="s">
        <v>434</v>
      </c>
      <c r="E15" s="691">
        <v>2023</v>
      </c>
      <c r="F15" s="690" t="s">
        <v>446</v>
      </c>
      <c r="G15" s="690" t="s">
        <v>442</v>
      </c>
      <c r="H15" s="692">
        <v>43266</v>
      </c>
      <c r="I15" s="693">
        <v>43278</v>
      </c>
      <c r="J15" s="690"/>
      <c r="K15" s="690"/>
    </row>
    <row r="16" spans="1:11" ht="31.5">
      <c r="A16" s="694"/>
      <c r="B16" s="694" t="s">
        <v>477</v>
      </c>
      <c r="C16" s="690"/>
      <c r="D16" s="690" t="s">
        <v>434</v>
      </c>
      <c r="E16" s="691">
        <v>2023</v>
      </c>
      <c r="F16" s="690" t="s">
        <v>441</v>
      </c>
      <c r="G16" s="690" t="s">
        <v>442</v>
      </c>
      <c r="H16" s="692">
        <v>43266</v>
      </c>
      <c r="I16" s="693">
        <v>43282</v>
      </c>
      <c r="J16" s="690"/>
      <c r="K16" s="690"/>
    </row>
    <row r="17" spans="1:11">
      <c r="A17" s="695" t="s">
        <v>437</v>
      </c>
      <c r="B17" s="695" t="s">
        <v>438</v>
      </c>
      <c r="C17" s="695" t="s">
        <v>439</v>
      </c>
      <c r="D17" s="695" t="s">
        <v>440</v>
      </c>
      <c r="E17" s="696">
        <v>43252</v>
      </c>
      <c r="F17" s="695" t="s">
        <v>441</v>
      </c>
      <c r="G17" s="695" t="s">
        <v>442</v>
      </c>
      <c r="H17" s="697">
        <v>43281</v>
      </c>
      <c r="I17" s="698">
        <v>43282</v>
      </c>
      <c r="J17" s="695" t="s">
        <v>443</v>
      </c>
      <c r="K17" s="695"/>
    </row>
    <row r="18" spans="1:11">
      <c r="A18" s="695" t="s">
        <v>444</v>
      </c>
      <c r="B18" s="695" t="s">
        <v>445</v>
      </c>
      <c r="C18" s="695" t="s">
        <v>439</v>
      </c>
      <c r="D18" s="695" t="s">
        <v>440</v>
      </c>
      <c r="E18" s="696">
        <v>43252</v>
      </c>
      <c r="F18" s="695" t="s">
        <v>446</v>
      </c>
      <c r="G18" s="695" t="s">
        <v>442</v>
      </c>
      <c r="H18" s="697">
        <v>43281</v>
      </c>
      <c r="I18" s="698">
        <v>43282</v>
      </c>
      <c r="J18" s="695" t="s">
        <v>443</v>
      </c>
      <c r="K18" s="695"/>
    </row>
    <row r="19" spans="1:11">
      <c r="A19" s="695" t="s">
        <v>447</v>
      </c>
      <c r="B19" s="695" t="s">
        <v>448</v>
      </c>
      <c r="C19" s="695" t="s">
        <v>439</v>
      </c>
      <c r="D19" s="695" t="s">
        <v>440</v>
      </c>
      <c r="E19" s="696">
        <v>43252</v>
      </c>
      <c r="F19" s="695" t="s">
        <v>449</v>
      </c>
      <c r="G19" s="695" t="s">
        <v>442</v>
      </c>
      <c r="H19" s="697">
        <v>43281</v>
      </c>
      <c r="I19" s="698">
        <v>43282</v>
      </c>
      <c r="J19" s="695" t="s">
        <v>443</v>
      </c>
      <c r="K19" s="695"/>
    </row>
    <row r="20" spans="1:11">
      <c r="A20" s="695" t="s">
        <v>450</v>
      </c>
      <c r="B20" s="695" t="s">
        <v>451</v>
      </c>
      <c r="C20" s="695" t="s">
        <v>439</v>
      </c>
      <c r="D20" s="695" t="s">
        <v>440</v>
      </c>
      <c r="E20" s="696">
        <v>43252</v>
      </c>
      <c r="F20" s="695" t="s">
        <v>452</v>
      </c>
      <c r="G20" s="695" t="s">
        <v>442</v>
      </c>
      <c r="H20" s="697">
        <v>43281</v>
      </c>
      <c r="I20" s="698">
        <v>43282</v>
      </c>
      <c r="J20" s="695" t="s">
        <v>443</v>
      </c>
      <c r="K20" s="695"/>
    </row>
    <row r="21" spans="1:11">
      <c r="A21" s="695" t="s">
        <v>453</v>
      </c>
      <c r="B21" s="695" t="s">
        <v>454</v>
      </c>
      <c r="C21" s="695" t="s">
        <v>439</v>
      </c>
      <c r="D21" s="695" t="s">
        <v>440</v>
      </c>
      <c r="E21" s="696">
        <v>43252</v>
      </c>
      <c r="F21" s="695"/>
      <c r="G21" s="695" t="s">
        <v>442</v>
      </c>
      <c r="H21" s="697">
        <v>43281</v>
      </c>
      <c r="I21" s="698">
        <v>43282</v>
      </c>
      <c r="J21" s="695" t="s">
        <v>443</v>
      </c>
      <c r="K21" s="695"/>
    </row>
    <row r="22" spans="1:11">
      <c r="A22" s="695" t="s">
        <v>455</v>
      </c>
      <c r="B22" s="695" t="s">
        <v>456</v>
      </c>
      <c r="C22" s="695" t="s">
        <v>439</v>
      </c>
      <c r="D22" s="695" t="s">
        <v>440</v>
      </c>
      <c r="E22" s="696">
        <v>43435</v>
      </c>
      <c r="F22" s="695" t="s">
        <v>457</v>
      </c>
      <c r="G22" s="695" t="s">
        <v>442</v>
      </c>
      <c r="H22" s="697">
        <v>43281</v>
      </c>
      <c r="I22" s="698">
        <v>43282</v>
      </c>
      <c r="J22" s="695" t="s">
        <v>443</v>
      </c>
      <c r="K22" s="695"/>
    </row>
    <row r="23" spans="1:11" ht="31.5">
      <c r="A23" s="695" t="s">
        <v>462</v>
      </c>
      <c r="B23" s="690" t="s">
        <v>463</v>
      </c>
      <c r="C23" s="690" t="s">
        <v>464</v>
      </c>
      <c r="D23" s="690" t="s">
        <v>434</v>
      </c>
      <c r="E23" s="699">
        <v>45078</v>
      </c>
      <c r="F23" s="690" t="s">
        <v>465</v>
      </c>
      <c r="G23" s="690" t="s">
        <v>442</v>
      </c>
      <c r="H23" s="697">
        <v>43281</v>
      </c>
      <c r="I23" s="693">
        <v>43282</v>
      </c>
      <c r="J23" s="690" t="s">
        <v>461</v>
      </c>
      <c r="K23" s="690"/>
    </row>
    <row r="24" spans="1:11" ht="31.5">
      <c r="A24" s="695" t="s">
        <v>462</v>
      </c>
      <c r="B24" s="690" t="s">
        <v>466</v>
      </c>
      <c r="C24" s="690" t="s">
        <v>464</v>
      </c>
      <c r="D24" s="690" t="s">
        <v>434</v>
      </c>
      <c r="E24" s="699">
        <v>45078</v>
      </c>
      <c r="F24" s="690" t="s">
        <v>467</v>
      </c>
      <c r="G24" s="690" t="s">
        <v>442</v>
      </c>
      <c r="H24" s="697">
        <v>43281</v>
      </c>
      <c r="I24" s="693">
        <v>43282</v>
      </c>
      <c r="J24" s="690" t="s">
        <v>461</v>
      </c>
      <c r="K24" s="690"/>
    </row>
    <row r="25" spans="1:11" ht="15.75">
      <c r="A25" s="695" t="s">
        <v>462</v>
      </c>
      <c r="B25" s="690" t="s">
        <v>468</v>
      </c>
      <c r="C25" s="690" t="s">
        <v>464</v>
      </c>
      <c r="D25" s="690" t="s">
        <v>434</v>
      </c>
      <c r="E25" s="699">
        <v>45078</v>
      </c>
      <c r="F25" s="690" t="s">
        <v>460</v>
      </c>
      <c r="G25" s="690" t="s">
        <v>442</v>
      </c>
      <c r="H25" s="697">
        <v>43281</v>
      </c>
      <c r="I25" s="693">
        <v>43282</v>
      </c>
      <c r="J25" s="690" t="s">
        <v>461</v>
      </c>
      <c r="K25" s="690"/>
    </row>
    <row r="26" spans="1:11" ht="15.75">
      <c r="A26" s="689"/>
      <c r="B26" s="690" t="s">
        <v>473</v>
      </c>
      <c r="C26" s="690"/>
      <c r="D26" s="690" t="s">
        <v>434</v>
      </c>
      <c r="E26" s="691">
        <v>2021</v>
      </c>
      <c r="F26" s="690" t="s">
        <v>457</v>
      </c>
      <c r="G26" s="690" t="s">
        <v>442</v>
      </c>
      <c r="H26" s="697">
        <v>43281</v>
      </c>
      <c r="I26" s="693">
        <v>43318</v>
      </c>
      <c r="J26" s="690" t="s">
        <v>474</v>
      </c>
      <c r="K26" s="690"/>
    </row>
    <row r="27" spans="1:11" ht="15.75">
      <c r="A27" s="695" t="s">
        <v>458</v>
      </c>
      <c r="B27" s="695" t="s">
        <v>459</v>
      </c>
      <c r="C27" s="695" t="s">
        <v>439</v>
      </c>
      <c r="D27" s="695" t="s">
        <v>440</v>
      </c>
      <c r="E27" s="700">
        <v>43281</v>
      </c>
      <c r="F27" s="690" t="s">
        <v>460</v>
      </c>
      <c r="G27" s="695" t="s">
        <v>442</v>
      </c>
      <c r="H27" s="697">
        <v>43312</v>
      </c>
      <c r="I27" s="701">
        <v>43313</v>
      </c>
      <c r="J27" s="689" t="s">
        <v>461</v>
      </c>
      <c r="K27" s="702"/>
    </row>
    <row r="28" spans="1:11" ht="15.75">
      <c r="A28" s="695" t="s">
        <v>469</v>
      </c>
      <c r="B28" s="690" t="s">
        <v>470</v>
      </c>
      <c r="C28" s="690" t="s">
        <v>439</v>
      </c>
      <c r="D28" s="690" t="s">
        <v>440</v>
      </c>
      <c r="E28" s="691">
        <v>43281</v>
      </c>
      <c r="F28" s="690" t="s">
        <v>465</v>
      </c>
      <c r="G28" s="690" t="s">
        <v>442</v>
      </c>
      <c r="H28" s="697">
        <v>43312</v>
      </c>
      <c r="I28" s="693">
        <v>43313</v>
      </c>
      <c r="J28" s="690" t="s">
        <v>461</v>
      </c>
      <c r="K28" s="690"/>
    </row>
    <row r="29" spans="1:11" ht="15.75">
      <c r="A29" s="689" t="s">
        <v>471</v>
      </c>
      <c r="B29" s="690" t="s">
        <v>472</v>
      </c>
      <c r="C29" s="690" t="s">
        <v>439</v>
      </c>
      <c r="D29" s="690" t="s">
        <v>440</v>
      </c>
      <c r="E29" s="691">
        <v>43281</v>
      </c>
      <c r="F29" s="690" t="s">
        <v>467</v>
      </c>
      <c r="G29" s="690" t="s">
        <v>442</v>
      </c>
      <c r="H29" s="697">
        <v>43312</v>
      </c>
      <c r="I29" s="693">
        <v>43313</v>
      </c>
      <c r="J29" s="690" t="s">
        <v>461</v>
      </c>
      <c r="K29" s="690"/>
    </row>
    <row r="30" spans="1:11" ht="15.75">
      <c r="A30" s="694"/>
      <c r="B30" s="694" t="s">
        <v>478</v>
      </c>
      <c r="C30" s="690"/>
      <c r="D30" s="690" t="s">
        <v>434</v>
      </c>
      <c r="E30" s="691">
        <v>2024</v>
      </c>
      <c r="F30" s="690" t="s">
        <v>457</v>
      </c>
      <c r="G30" s="690" t="s">
        <v>442</v>
      </c>
      <c r="H30" s="692">
        <v>43434</v>
      </c>
      <c r="I30" s="693">
        <v>43435</v>
      </c>
      <c r="J30" s="690"/>
      <c r="K30" s="690"/>
    </row>
    <row r="31" spans="1:11" ht="30">
      <c r="A31" s="695">
        <v>97896</v>
      </c>
      <c r="B31" s="695" t="s">
        <v>433</v>
      </c>
      <c r="C31" s="695" t="s">
        <v>434</v>
      </c>
      <c r="D31" s="695" t="s">
        <v>435</v>
      </c>
      <c r="E31" s="696"/>
      <c r="F31" s="695"/>
      <c r="G31" s="695"/>
      <c r="H31" s="697"/>
      <c r="I31" s="698"/>
      <c r="J31" s="695"/>
      <c r="K31" s="703" t="s">
        <v>436</v>
      </c>
    </row>
  </sheetData>
  <mergeCells count="2">
    <mergeCell ref="C8:J8"/>
    <mergeCell ref="C10:J10"/>
  </mergeCells>
  <pageMargins left="0.7" right="0.7" top="0.75" bottom="0.75" header="0.3" footer="0.3"/>
  <pageSetup orientation="portrait" r:id="rId1"/>
  <drawing r:id="rId2"/>
  <tableParts count="1">
    <tablePart r:id="rId3"/>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B1:S74"/>
  <sheetViews>
    <sheetView zoomScale="80" zoomScaleNormal="80" workbookViewId="0"/>
  </sheetViews>
  <sheetFormatPr defaultRowHeight="15"/>
  <cols>
    <col min="1" max="1" width="8" style="142" customWidth="1"/>
    <col min="2" max="2" width="51.5703125" style="142" customWidth="1"/>
    <col min="3" max="3" width="44.42578125" style="142" customWidth="1"/>
    <col min="4" max="4" width="13.42578125" style="142" customWidth="1"/>
    <col min="5" max="5" width="15" style="142" customWidth="1"/>
    <col min="6" max="10" width="13.42578125" style="142" customWidth="1"/>
    <col min="11" max="13" width="13.5703125" style="142" customWidth="1"/>
    <col min="14" max="14" width="16" style="142" customWidth="1"/>
    <col min="15" max="15" width="13.85546875" style="142" customWidth="1"/>
    <col min="16" max="19" width="15.42578125" style="142" customWidth="1"/>
    <col min="20" max="16384" width="9.140625" style="142"/>
  </cols>
  <sheetData>
    <row r="1" spans="2:19" s="125" customFormat="1"/>
    <row r="2" spans="2:19" s="125" customFormat="1">
      <c r="B2" s="124"/>
    </row>
    <row r="3" spans="2:19" s="125" customFormat="1" ht="32.25" customHeight="1">
      <c r="B3" s="124"/>
    </row>
    <row r="4" spans="2:19" s="125" customFormat="1"/>
    <row r="5" spans="2:19" s="125" customFormat="1"/>
    <row r="6" spans="2:19" s="125" customFormat="1"/>
    <row r="7" spans="2:19" s="125" customFormat="1" ht="26.25">
      <c r="B7" s="1105"/>
      <c r="C7" s="1105"/>
      <c r="D7" s="1105"/>
      <c r="E7" s="1105"/>
      <c r="F7" s="1105"/>
      <c r="G7" s="1105"/>
      <c r="H7" s="1105"/>
    </row>
    <row r="8" spans="2:19" s="125" customFormat="1" ht="42.75" customHeight="1">
      <c r="B8" s="1106" t="s">
        <v>162</v>
      </c>
      <c r="C8" s="1106"/>
      <c r="D8" s="1106"/>
      <c r="E8" s="1106"/>
      <c r="F8" s="1106"/>
      <c r="G8" s="1106"/>
      <c r="H8" s="1106"/>
    </row>
    <row r="9" spans="2:19" s="125" customFormat="1"/>
    <row r="10" spans="2:19" s="125" customFormat="1" ht="61.5" customHeight="1">
      <c r="C10" s="1104" t="s">
        <v>163</v>
      </c>
      <c r="D10" s="1104"/>
      <c r="E10" s="706"/>
      <c r="F10" s="706"/>
      <c r="G10" s="706"/>
      <c r="H10" s="706"/>
    </row>
    <row r="11" spans="2:19" s="125" customFormat="1">
      <c r="B11" s="137"/>
    </row>
    <row r="12" spans="2:19" s="125" customFormat="1">
      <c r="B12" s="132"/>
      <c r="C12" s="133"/>
      <c r="D12" s="134"/>
      <c r="E12" s="134"/>
      <c r="F12" s="134"/>
      <c r="G12" s="134"/>
      <c r="H12" s="134"/>
      <c r="I12" s="134"/>
      <c r="J12" s="134"/>
      <c r="K12" s="134"/>
      <c r="L12" s="134"/>
      <c r="M12" s="134"/>
    </row>
    <row r="13" spans="2:19" s="125" customFormat="1" ht="24.75" customHeight="1">
      <c r="B13" s="1113" t="s">
        <v>169</v>
      </c>
      <c r="D13" s="1111" t="s">
        <v>164</v>
      </c>
      <c r="E13" s="1107" t="s">
        <v>78</v>
      </c>
      <c r="F13" s="1107" t="s">
        <v>77</v>
      </c>
      <c r="G13" s="1109" t="s">
        <v>0</v>
      </c>
      <c r="H13" s="755">
        <f>'CO CPD'!$I$9</f>
        <v>2018</v>
      </c>
      <c r="I13" s="755">
        <f>'CO CPD'!$I$9</f>
        <v>2018</v>
      </c>
      <c r="J13" s="755">
        <f>'CO CPD'!$I$10</f>
        <v>2019</v>
      </c>
      <c r="K13" s="755">
        <f>'CO CPD'!$I$10</f>
        <v>2019</v>
      </c>
      <c r="L13" s="755">
        <f>'CO CPD'!$I$11</f>
        <v>2020</v>
      </c>
      <c r="M13" s="755">
        <f>'CO CPD'!$I$11</f>
        <v>2020</v>
      </c>
      <c r="N13" s="755">
        <f>'CO CPD'!$I$12</f>
        <v>2021</v>
      </c>
      <c r="O13" s="755">
        <f>'CO CPD'!$I$12</f>
        <v>2021</v>
      </c>
      <c r="P13" s="755">
        <f>'CO CPD'!$I$13</f>
        <v>2022</v>
      </c>
      <c r="Q13" s="755">
        <f>'CO CPD'!$I$13</f>
        <v>2022</v>
      </c>
      <c r="R13" s="755">
        <f>'CO CPD'!$I$14</f>
        <v>2023</v>
      </c>
      <c r="S13" s="755">
        <f>'CO CPD'!$I$14</f>
        <v>2023</v>
      </c>
    </row>
    <row r="14" spans="2:19" s="125" customFormat="1" ht="21" customHeight="1">
      <c r="B14" s="1113"/>
      <c r="D14" s="1112"/>
      <c r="E14" s="1108"/>
      <c r="F14" s="1108"/>
      <c r="G14" s="1110"/>
      <c r="H14" s="756" t="s">
        <v>1477</v>
      </c>
      <c r="I14" s="756" t="s">
        <v>1478</v>
      </c>
      <c r="J14" s="756" t="s">
        <v>1477</v>
      </c>
      <c r="K14" s="756" t="s">
        <v>1478</v>
      </c>
      <c r="L14" s="756" t="s">
        <v>1477</v>
      </c>
      <c r="M14" s="756" t="s">
        <v>1478</v>
      </c>
      <c r="N14" s="756" t="s">
        <v>1477</v>
      </c>
      <c r="O14" s="756" t="s">
        <v>1478</v>
      </c>
      <c r="P14" s="756" t="s">
        <v>1477</v>
      </c>
      <c r="Q14" s="756" t="s">
        <v>1478</v>
      </c>
      <c r="R14" s="756" t="s">
        <v>1477</v>
      </c>
      <c r="S14" s="756" t="s">
        <v>1478</v>
      </c>
    </row>
    <row r="15" spans="2:19" s="125" customFormat="1" ht="47.25" customHeight="1">
      <c r="C15" s="707" t="e">
        <f t="array" ref="C15">INDEX(ShadowTable[], SMALL(IF(ShadowRowSS=$C$10,ROW(ShadowRowSS)-5),ROWS(C$15:C15)),5)</f>
        <v>#NUM!</v>
      </c>
      <c r="D15" s="587" t="str">
        <f t="array" ref="D15">IF(ISNUMBER(SEARCH("Outcome",INDEX(ShadowTable[], SMALL(IF(ShadowRowSS=$C$10,ROW(ShadowRowSS)-5),ROWS(D$15:D15)),1)))=TRUE,"Outcome",IF(ISNUMBER(SEARCH("Output",INDEX(ShadowTable[], SMALL(IF(ShadowRowSS=$C$10,ROW(ShadowRowSS)-5),ROWS(D$15:D15)),1)))=TRUE,"Output",""))</f>
        <v/>
      </c>
      <c r="E15" s="587" t="e">
        <f t="array" ref="E15">INDEX(ShadowTable[], SMALL(IF(ShadowRowSS=$C$10,ROW(ShadowRowSS)-5),ROWS(C$15:C15)),8)</f>
        <v>#NUM!</v>
      </c>
      <c r="F15" s="587" t="e">
        <f t="array" ref="F15">INDEX(ShadowTable[], SMALL(IF(ShadowRowSS=$C$10,ROW(ShadowRowSS)-5),ROWS(D$15:D15)),9)</f>
        <v>#NUM!</v>
      </c>
      <c r="G15" s="587" t="e">
        <f t="array" ref="G15">INDEX(ShadowTable[], SMALL(IF(ShadowRowSS=$C$10,ROW(ShadowRowSS)-5),ROWS(E$15:E15)),10)</f>
        <v>#NUM!</v>
      </c>
      <c r="H15" s="587" t="e">
        <f t="array" ref="H15">INDEX(ShadowTable[], SMALL(IF(ShadowRowSS=$C$10,ROW(ShadowRowSS)-5),ROWS(F$15:F15)),11)</f>
        <v>#NUM!</v>
      </c>
      <c r="I15" s="708" t="e">
        <f t="array" ref="I15">INDEX(ShadowTable[], SMALL(IF(ShadowRowSS=$C$10,ROW(ShadowRowSS)-5),ROWS(G$15:G15)),12)</f>
        <v>#NUM!</v>
      </c>
      <c r="J15" s="587" t="e">
        <f t="array" ref="J15">INDEX(ShadowTable[], SMALL(IF(ShadowRowSS=$C$10,ROW(ShadowRowSS)-5),ROWS(H$15:H15)),13)</f>
        <v>#NUM!</v>
      </c>
      <c r="K15" s="708" t="e">
        <f t="array" ref="K15">INDEX(ShadowTable[], SMALL(IF(ShadowRowSS=$C$10,ROW(ShadowRowSS)-5),ROWS(I$15:I15)),14)</f>
        <v>#NUM!</v>
      </c>
      <c r="L15" s="587" t="e">
        <f t="array" ref="L15">INDEX(ShadowTable[], SMALL(IF(ShadowRowSS=$C$10,ROW(ShadowRowSS)-5),ROWS(J$15:J15)),15)</f>
        <v>#NUM!</v>
      </c>
      <c r="M15" s="708" t="e">
        <f t="array" ref="M15">INDEX(ShadowTable[], SMALL(IF(ShadowRowSS=$C$10,ROW(ShadowRowSS)-5),ROWS(K$15:K15)),16)</f>
        <v>#NUM!</v>
      </c>
      <c r="N15" s="587" t="e">
        <f t="array" ref="N15">INDEX(ShadowTable[], SMALL(IF(ShadowRowSS=$C$10,ROW(ShadowRowSS)-5),ROWS(L$15:L15)),17)</f>
        <v>#NUM!</v>
      </c>
      <c r="O15" s="708" t="e">
        <f t="array" ref="O15">INDEX(ShadowTable[], SMALL(IF(ShadowRowSS=$C$10,ROW(ShadowRowSS)-5),ROWS(M$15:M15)),18)</f>
        <v>#NUM!</v>
      </c>
      <c r="P15" s="587" t="e">
        <f t="array" ref="P15">INDEX(ShadowTable[], SMALL(IF(ShadowRowSS=$C$10,ROW(ShadowRowSS)-5),ROWS(N$15:N15)),19)</f>
        <v>#NUM!</v>
      </c>
      <c r="Q15" s="708" t="e">
        <f t="array" ref="Q15">INDEX(ShadowTable[], SMALL(IF(ShadowRowSS=$C$10,ROW(ShadowRowSS)-5),ROWS(O$15:O15)),20)</f>
        <v>#NUM!</v>
      </c>
      <c r="R15" s="587" t="e">
        <f t="array" ref="R15">INDEX(ShadowTable[], SMALL(IF(ShadowRowSS=$C$10,ROW(ShadowRowSS)-5),ROWS(P$15:P15)),21)</f>
        <v>#NUM!</v>
      </c>
      <c r="S15" s="709" t="e">
        <f t="array" ref="S15">INDEX(ShadowTable[], SMALL(IF(ShadowRowSS=$C$10,ROW(ShadowRowSS)-5),ROWS(P$15:P15)),22)</f>
        <v>#NUM!</v>
      </c>
    </row>
    <row r="16" spans="2:19" ht="47.25" customHeight="1">
      <c r="C16" s="759" t="e">
        <f t="array" ref="C16">INDEX(ShadowTable[], SMALL(IF(ShadowRowSS=$C$10,ROW(ShadowRowSS)-5),ROWS(C$15:C16)),5)</f>
        <v>#NUM!</v>
      </c>
      <c r="D16" s="760" t="str">
        <f t="array" ref="D16">IF(ISNUMBER(SEARCH("Outcome",INDEX(ShadowTable[], SMALL(IF(ShadowRowSS=$C$10,ROW(ShadowRowSS)-5),ROWS(D$15:D16)),1)))=TRUE,"Outcome",IF(ISNUMBER(SEARCH("Output",INDEX(ShadowTable[], SMALL(IF(ShadowRowSS=$C$10,ROW(ShadowRowSS)-5),ROWS(D$15:D16)),1)))=TRUE,"Output",""))</f>
        <v/>
      </c>
      <c r="E16" s="760" t="e">
        <f t="array" ref="E16">INDEX(ShadowTable[], SMALL(IF(ShadowRowSS=$C$10,ROW(ShadowRowSS)-5),ROWS(C$15:C16)),8)</f>
        <v>#NUM!</v>
      </c>
      <c r="F16" s="760" t="e">
        <f t="array" ref="F16">INDEX(ShadowTable[], SMALL(IF(ShadowRowSS=$C$10,ROW(ShadowRowSS)-5),ROWS(D$15:D16)),9)</f>
        <v>#NUM!</v>
      </c>
      <c r="G16" s="760" t="e">
        <f t="array" ref="G16">INDEX(ShadowTable[], SMALL(IF(ShadowRowSS=$C$10,ROW(ShadowRowSS)-5),ROWS(E$15:E16)),10)</f>
        <v>#NUM!</v>
      </c>
      <c r="H16" s="760" t="e">
        <f t="array" ref="H16">INDEX(ShadowTable[], SMALL(IF(ShadowRowSS=$C$10,ROW(ShadowRowSS)-5),ROWS(F$15:F16)),11)</f>
        <v>#NUM!</v>
      </c>
      <c r="I16" s="761" t="e">
        <f t="array" ref="I16">INDEX(ShadowTable[], SMALL(IF(ShadowRowSS=$C$10,ROW(ShadowRowSS)-5),ROWS(G$15:G16)),12)</f>
        <v>#NUM!</v>
      </c>
      <c r="J16" s="760" t="e">
        <f t="array" ref="J16">INDEX(ShadowTable[], SMALL(IF(ShadowRowSS=$C$10,ROW(ShadowRowSS)-5),ROWS(H$15:H16)),13)</f>
        <v>#NUM!</v>
      </c>
      <c r="K16" s="761" t="e">
        <f t="array" ref="K16">INDEX(ShadowTable[], SMALL(IF(ShadowRowSS=$C$10,ROW(ShadowRowSS)-5),ROWS(I$15:I16)),14)</f>
        <v>#NUM!</v>
      </c>
      <c r="L16" s="760" t="e">
        <f t="array" ref="L16">INDEX(ShadowTable[], SMALL(IF(ShadowRowSS=$C$10,ROW(ShadowRowSS)-5),ROWS(J$15:J16)),15)</f>
        <v>#NUM!</v>
      </c>
      <c r="M16" s="761" t="e">
        <f t="array" ref="M16">INDEX(ShadowTable[], SMALL(IF(ShadowRowSS=$C$10,ROW(ShadowRowSS)-5),ROWS(K$15:K16)),16)</f>
        <v>#NUM!</v>
      </c>
      <c r="N16" s="760" t="e">
        <f t="array" ref="N16">INDEX(ShadowTable[], SMALL(IF(ShadowRowSS=$C$10,ROW(ShadowRowSS)-5),ROWS(L$15:L16)),17)</f>
        <v>#NUM!</v>
      </c>
      <c r="O16" s="761" t="e">
        <f t="array" ref="O16">INDEX(ShadowTable[], SMALL(IF(ShadowRowSS=$C$10,ROW(ShadowRowSS)-5),ROWS(M$15:M16)),18)</f>
        <v>#NUM!</v>
      </c>
      <c r="P16" s="760" t="e">
        <f t="array" ref="P16">INDEX(ShadowTable[], SMALL(IF(ShadowRowSS=$C$10,ROW(ShadowRowSS)-5),ROWS(N$15:N16)),19)</f>
        <v>#NUM!</v>
      </c>
      <c r="Q16" s="761" t="e">
        <f t="array" ref="Q16">INDEX(ShadowTable[], SMALL(IF(ShadowRowSS=$C$10,ROW(ShadowRowSS)-5),ROWS(O$15:O16)),20)</f>
        <v>#NUM!</v>
      </c>
      <c r="R16" s="760" t="e">
        <f t="array" ref="R16">INDEX(ShadowTable[], SMALL(IF(ShadowRowSS=$C$10,ROW(ShadowRowSS)-5),ROWS(P$15:P16)),21)</f>
        <v>#NUM!</v>
      </c>
      <c r="S16" s="762" t="e">
        <f t="array" ref="S16">INDEX(ShadowTable[], SMALL(IF(ShadowRowSS=$C$10,ROW(ShadowRowSS)-5),ROWS(P$15:P16)),22)</f>
        <v>#NUM!</v>
      </c>
    </row>
    <row r="17" spans="3:19" ht="47.25" customHeight="1">
      <c r="C17" s="759" t="e">
        <f t="array" ref="C17">INDEX(ShadowTable[], SMALL(IF(ShadowRowSS=$C$10,ROW(ShadowRowSS)-5),ROWS(C$15:C17)),5)</f>
        <v>#NUM!</v>
      </c>
      <c r="D17" s="760" t="str">
        <f t="array" ref="D17">IF(ISNUMBER(SEARCH("Outcome",INDEX(ShadowTable[], SMALL(IF(ShadowRowSS=$C$10,ROW(ShadowRowSS)-5),ROWS(D$15:D17)),1)))=TRUE,"Outcome",IF(ISNUMBER(SEARCH("Output",INDEX(ShadowTable[], SMALL(IF(ShadowRowSS=$C$10,ROW(ShadowRowSS)-5),ROWS(D$15:D17)),1)))=TRUE,"Output",""))</f>
        <v/>
      </c>
      <c r="E17" s="760" t="e">
        <f t="array" ref="E17">INDEX(ShadowTable[], SMALL(IF(ShadowRowSS=$C$10,ROW(ShadowRowSS)-5),ROWS(C$15:C17)),8)</f>
        <v>#NUM!</v>
      </c>
      <c r="F17" s="760" t="e">
        <f t="array" ref="F17">INDEX(ShadowTable[], SMALL(IF(ShadowRowSS=$C$10,ROW(ShadowRowSS)-5),ROWS(D$15:D17)),9)</f>
        <v>#NUM!</v>
      </c>
      <c r="G17" s="760" t="e">
        <f t="array" ref="G17">INDEX(ShadowTable[], SMALL(IF(ShadowRowSS=$C$10,ROW(ShadowRowSS)-5),ROWS(E$15:E17)),10)</f>
        <v>#NUM!</v>
      </c>
      <c r="H17" s="760" t="e">
        <f t="array" ref="H17">INDEX(ShadowTable[], SMALL(IF(ShadowRowSS=$C$10,ROW(ShadowRowSS)-5),ROWS(F$15:F17)),11)</f>
        <v>#NUM!</v>
      </c>
      <c r="I17" s="761" t="e">
        <f t="array" ref="I17">INDEX(ShadowTable[], SMALL(IF(ShadowRowSS=$C$10,ROW(ShadowRowSS)-5),ROWS(G$15:G17)),12)</f>
        <v>#NUM!</v>
      </c>
      <c r="J17" s="760" t="e">
        <f t="array" ref="J17">INDEX(ShadowTable[], SMALL(IF(ShadowRowSS=$C$10,ROW(ShadowRowSS)-5),ROWS(H$15:H17)),13)</f>
        <v>#NUM!</v>
      </c>
      <c r="K17" s="761" t="e">
        <f t="array" ref="K17">INDEX(ShadowTable[], SMALL(IF(ShadowRowSS=$C$10,ROW(ShadowRowSS)-5),ROWS(I$15:I17)),14)</f>
        <v>#NUM!</v>
      </c>
      <c r="L17" s="760" t="e">
        <f t="array" ref="L17">INDEX(ShadowTable[], SMALL(IF(ShadowRowSS=$C$10,ROW(ShadowRowSS)-5),ROWS(J$15:J17)),15)</f>
        <v>#NUM!</v>
      </c>
      <c r="M17" s="761" t="e">
        <f t="array" ref="M17">INDEX(ShadowTable[], SMALL(IF(ShadowRowSS=$C$10,ROW(ShadowRowSS)-5),ROWS(K$15:K17)),16)</f>
        <v>#NUM!</v>
      </c>
      <c r="N17" s="760" t="e">
        <f t="array" ref="N17">INDEX(ShadowTable[], SMALL(IF(ShadowRowSS=$C$10,ROW(ShadowRowSS)-5),ROWS(L$15:L17)),17)</f>
        <v>#NUM!</v>
      </c>
      <c r="O17" s="761" t="e">
        <f t="array" ref="O17">INDEX(ShadowTable[], SMALL(IF(ShadowRowSS=$C$10,ROW(ShadowRowSS)-5),ROWS(M$15:M17)),18)</f>
        <v>#NUM!</v>
      </c>
      <c r="P17" s="760" t="e">
        <f t="array" ref="P17">INDEX(ShadowTable[], SMALL(IF(ShadowRowSS=$C$10,ROW(ShadowRowSS)-5),ROWS(N$15:N17)),19)</f>
        <v>#NUM!</v>
      </c>
      <c r="Q17" s="761" t="e">
        <f t="array" ref="Q17">INDEX(ShadowTable[], SMALL(IF(ShadowRowSS=$C$10,ROW(ShadowRowSS)-5),ROWS(O$15:O17)),20)</f>
        <v>#NUM!</v>
      </c>
      <c r="R17" s="760" t="e">
        <f t="array" ref="R17">INDEX(ShadowTable[], SMALL(IF(ShadowRowSS=$C$10,ROW(ShadowRowSS)-5),ROWS(P$15:P17)),21)</f>
        <v>#NUM!</v>
      </c>
      <c r="S17" s="762" t="e">
        <f t="array" ref="S17">INDEX(ShadowTable[], SMALL(IF(ShadowRowSS=$C$10,ROW(ShadowRowSS)-5),ROWS(P$15:P17)),22)</f>
        <v>#NUM!</v>
      </c>
    </row>
    <row r="18" spans="3:19" ht="47.25" customHeight="1">
      <c r="C18" s="759" t="e">
        <f t="array" ref="C18">INDEX(ShadowTable[], SMALL(IF(ShadowRowSS=$C$10,ROW(ShadowRowSS)-5),ROWS(C$15:C18)),5)</f>
        <v>#NUM!</v>
      </c>
      <c r="D18" s="760" t="str">
        <f t="array" ref="D18">IF(ISNUMBER(SEARCH("Outcome",INDEX(ShadowTable[], SMALL(IF(ShadowRowSS=$C$10,ROW(ShadowRowSS)-5),ROWS(D$15:D18)),1)))=TRUE,"Outcome",IF(ISNUMBER(SEARCH("Output",INDEX(ShadowTable[], SMALL(IF(ShadowRowSS=$C$10,ROW(ShadowRowSS)-5),ROWS(D$15:D18)),1)))=TRUE,"Output",""))</f>
        <v/>
      </c>
      <c r="E18" s="760" t="e">
        <f t="array" ref="E18">INDEX(ShadowTable[], SMALL(IF(ShadowRowSS=$C$10,ROW(ShadowRowSS)-5),ROWS(C$15:C18)),8)</f>
        <v>#NUM!</v>
      </c>
      <c r="F18" s="760" t="e">
        <f t="array" ref="F18">INDEX(ShadowTable[], SMALL(IF(ShadowRowSS=$C$10,ROW(ShadowRowSS)-5),ROWS(D$15:D18)),9)</f>
        <v>#NUM!</v>
      </c>
      <c r="G18" s="760" t="e">
        <f t="array" ref="G18">INDEX(ShadowTable[], SMALL(IF(ShadowRowSS=$C$10,ROW(ShadowRowSS)-5),ROWS(E$15:E18)),10)</f>
        <v>#NUM!</v>
      </c>
      <c r="H18" s="760" t="e">
        <f t="array" ref="H18">INDEX(ShadowTable[], SMALL(IF(ShadowRowSS=$C$10,ROW(ShadowRowSS)-5),ROWS(F$15:F18)),11)</f>
        <v>#NUM!</v>
      </c>
      <c r="I18" s="761" t="e">
        <f t="array" ref="I18">INDEX(ShadowTable[], SMALL(IF(ShadowRowSS=$C$10,ROW(ShadowRowSS)-5),ROWS(G$15:G18)),12)</f>
        <v>#NUM!</v>
      </c>
      <c r="J18" s="760" t="e">
        <f t="array" ref="J18">INDEX(ShadowTable[], SMALL(IF(ShadowRowSS=$C$10,ROW(ShadowRowSS)-5),ROWS(H$15:H18)),13)</f>
        <v>#NUM!</v>
      </c>
      <c r="K18" s="761" t="e">
        <f t="array" ref="K18">INDEX(ShadowTable[], SMALL(IF(ShadowRowSS=$C$10,ROW(ShadowRowSS)-5),ROWS(I$15:I18)),14)</f>
        <v>#NUM!</v>
      </c>
      <c r="L18" s="760" t="e">
        <f t="array" ref="L18">INDEX(ShadowTable[], SMALL(IF(ShadowRowSS=$C$10,ROW(ShadowRowSS)-5),ROWS(J$15:J18)),15)</f>
        <v>#NUM!</v>
      </c>
      <c r="M18" s="761" t="e">
        <f t="array" ref="M18">INDEX(ShadowTable[], SMALL(IF(ShadowRowSS=$C$10,ROW(ShadowRowSS)-5),ROWS(K$15:K18)),16)</f>
        <v>#NUM!</v>
      </c>
      <c r="N18" s="760" t="e">
        <f t="array" ref="N18">INDEX(ShadowTable[], SMALL(IF(ShadowRowSS=$C$10,ROW(ShadowRowSS)-5),ROWS(L$15:L18)),17)</f>
        <v>#NUM!</v>
      </c>
      <c r="O18" s="761" t="e">
        <f t="array" ref="O18">INDEX(ShadowTable[], SMALL(IF(ShadowRowSS=$C$10,ROW(ShadowRowSS)-5),ROWS(M$15:M18)),18)</f>
        <v>#NUM!</v>
      </c>
      <c r="P18" s="760" t="e">
        <f t="array" ref="P18">INDEX(ShadowTable[], SMALL(IF(ShadowRowSS=$C$10,ROW(ShadowRowSS)-5),ROWS(N$15:N18)),19)</f>
        <v>#NUM!</v>
      </c>
      <c r="Q18" s="761" t="e">
        <f t="array" ref="Q18">INDEX(ShadowTable[], SMALL(IF(ShadowRowSS=$C$10,ROW(ShadowRowSS)-5),ROWS(O$15:O18)),20)</f>
        <v>#NUM!</v>
      </c>
      <c r="R18" s="760" t="e">
        <f t="array" ref="R18">INDEX(ShadowTable[], SMALL(IF(ShadowRowSS=$C$10,ROW(ShadowRowSS)-5),ROWS(P$15:P18)),21)</f>
        <v>#NUM!</v>
      </c>
      <c r="S18" s="762" t="e">
        <f t="array" ref="S18">INDEX(ShadowTable[], SMALL(IF(ShadowRowSS=$C$10,ROW(ShadowRowSS)-5),ROWS(P$15:P18)),22)</f>
        <v>#NUM!</v>
      </c>
    </row>
    <row r="19" spans="3:19" ht="47.25" customHeight="1">
      <c r="C19" s="759" t="e">
        <f t="array" ref="C19">INDEX(ShadowTable[], SMALL(IF(ShadowRowSS=$C$10,ROW(ShadowRowSS)-5),ROWS(C$15:C19)),5)</f>
        <v>#NUM!</v>
      </c>
      <c r="D19" s="760" t="str">
        <f t="array" ref="D19">IF(ISNUMBER(SEARCH("Outcome",INDEX(ShadowTable[], SMALL(IF(ShadowRowSS=$C$10,ROW(ShadowRowSS)-5),ROWS(D$15:D19)),1)))=TRUE,"Outcome",IF(ISNUMBER(SEARCH("Output",INDEX(ShadowTable[], SMALL(IF(ShadowRowSS=$C$10,ROW(ShadowRowSS)-5),ROWS(D$15:D19)),1)))=TRUE,"Output",""))</f>
        <v/>
      </c>
      <c r="E19" s="760" t="e">
        <f t="array" ref="E19">INDEX(ShadowTable[], SMALL(IF(ShadowRowSS=$C$10,ROW(ShadowRowSS)-5),ROWS(C$15:C19)),8)</f>
        <v>#NUM!</v>
      </c>
      <c r="F19" s="760" t="e">
        <f t="array" ref="F19">INDEX(ShadowTable[], SMALL(IF(ShadowRowSS=$C$10,ROW(ShadowRowSS)-5),ROWS(D$15:D19)),9)</f>
        <v>#NUM!</v>
      </c>
      <c r="G19" s="760" t="e">
        <f t="array" ref="G19">INDEX(ShadowTable[], SMALL(IF(ShadowRowSS=$C$10,ROW(ShadowRowSS)-5),ROWS(E$15:E19)),10)</f>
        <v>#NUM!</v>
      </c>
      <c r="H19" s="760" t="e">
        <f t="array" ref="H19">INDEX(ShadowTable[], SMALL(IF(ShadowRowSS=$C$10,ROW(ShadowRowSS)-5),ROWS(F$15:F19)),11)</f>
        <v>#NUM!</v>
      </c>
      <c r="I19" s="761" t="e">
        <f t="array" ref="I19">INDEX(ShadowTable[], SMALL(IF(ShadowRowSS=$C$10,ROW(ShadowRowSS)-5),ROWS(G$15:G19)),12)</f>
        <v>#NUM!</v>
      </c>
      <c r="J19" s="760" t="e">
        <f t="array" ref="J19">INDEX(ShadowTable[], SMALL(IF(ShadowRowSS=$C$10,ROW(ShadowRowSS)-5),ROWS(H$15:H19)),13)</f>
        <v>#NUM!</v>
      </c>
      <c r="K19" s="761" t="e">
        <f t="array" ref="K19">INDEX(ShadowTable[], SMALL(IF(ShadowRowSS=$C$10,ROW(ShadowRowSS)-5),ROWS(I$15:I19)),14)</f>
        <v>#NUM!</v>
      </c>
      <c r="L19" s="760" t="e">
        <f t="array" ref="L19">INDEX(ShadowTable[], SMALL(IF(ShadowRowSS=$C$10,ROW(ShadowRowSS)-5),ROWS(J$15:J19)),15)</f>
        <v>#NUM!</v>
      </c>
      <c r="M19" s="761" t="e">
        <f t="array" ref="M19">INDEX(ShadowTable[], SMALL(IF(ShadowRowSS=$C$10,ROW(ShadowRowSS)-5),ROWS(K$15:K19)),16)</f>
        <v>#NUM!</v>
      </c>
      <c r="N19" s="760" t="e">
        <f t="array" ref="N19">INDEX(ShadowTable[], SMALL(IF(ShadowRowSS=$C$10,ROW(ShadowRowSS)-5),ROWS(L$15:L19)),17)</f>
        <v>#NUM!</v>
      </c>
      <c r="O19" s="761" t="e">
        <f t="array" ref="O19">INDEX(ShadowTable[], SMALL(IF(ShadowRowSS=$C$10,ROW(ShadowRowSS)-5),ROWS(M$15:M19)),18)</f>
        <v>#NUM!</v>
      </c>
      <c r="P19" s="760" t="e">
        <f t="array" ref="P19">INDEX(ShadowTable[], SMALL(IF(ShadowRowSS=$C$10,ROW(ShadowRowSS)-5),ROWS(N$15:N19)),19)</f>
        <v>#NUM!</v>
      </c>
      <c r="Q19" s="761" t="e">
        <f t="array" ref="Q19">INDEX(ShadowTable[], SMALL(IF(ShadowRowSS=$C$10,ROW(ShadowRowSS)-5),ROWS(O$15:O19)),20)</f>
        <v>#NUM!</v>
      </c>
      <c r="R19" s="760" t="e">
        <f t="array" ref="R19">INDEX(ShadowTable[], SMALL(IF(ShadowRowSS=$C$10,ROW(ShadowRowSS)-5),ROWS(P$15:P19)),21)</f>
        <v>#NUM!</v>
      </c>
      <c r="S19" s="762" t="e">
        <f t="array" ref="S19">INDEX(ShadowTable[], SMALL(IF(ShadowRowSS=$C$10,ROW(ShadowRowSS)-5),ROWS(P$15:P19)),22)</f>
        <v>#NUM!</v>
      </c>
    </row>
    <row r="20" spans="3:19" ht="47.25" customHeight="1">
      <c r="C20" s="759" t="e">
        <f t="array" ref="C20">INDEX(ShadowTable[], SMALL(IF(ShadowRowSS=$C$10,ROW(ShadowRowSS)-5),ROWS(C$15:C20)),5)</f>
        <v>#NUM!</v>
      </c>
      <c r="D20" s="760" t="str">
        <f t="array" ref="D20">IF(ISNUMBER(SEARCH("Outcome",INDEX(ShadowTable[], SMALL(IF(ShadowRowSS=$C$10,ROW(ShadowRowSS)-5),ROWS(D$15:D20)),1)))=TRUE,"Outcome",IF(ISNUMBER(SEARCH("Output",INDEX(ShadowTable[], SMALL(IF(ShadowRowSS=$C$10,ROW(ShadowRowSS)-5),ROWS(D$15:D20)),1)))=TRUE,"Output",""))</f>
        <v/>
      </c>
      <c r="E20" s="760" t="e">
        <f t="array" ref="E20">INDEX(ShadowTable[], SMALL(IF(ShadowRowSS=$C$10,ROW(ShadowRowSS)-5),ROWS(C$15:C20)),8)</f>
        <v>#NUM!</v>
      </c>
      <c r="F20" s="760" t="e">
        <f t="array" ref="F20">INDEX(ShadowTable[], SMALL(IF(ShadowRowSS=$C$10,ROW(ShadowRowSS)-5),ROWS(D$15:D20)),9)</f>
        <v>#NUM!</v>
      </c>
      <c r="G20" s="760" t="e">
        <f t="array" ref="G20">INDEX(ShadowTable[], SMALL(IF(ShadowRowSS=$C$10,ROW(ShadowRowSS)-5),ROWS(E$15:E20)),10)</f>
        <v>#NUM!</v>
      </c>
      <c r="H20" s="760" t="e">
        <f t="array" ref="H20">INDEX(ShadowTable[], SMALL(IF(ShadowRowSS=$C$10,ROW(ShadowRowSS)-5),ROWS(F$15:F20)),11)</f>
        <v>#NUM!</v>
      </c>
      <c r="I20" s="761" t="e">
        <f t="array" ref="I20">INDEX(ShadowTable[], SMALL(IF(ShadowRowSS=$C$10,ROW(ShadowRowSS)-5),ROWS(G$15:G20)),12)</f>
        <v>#NUM!</v>
      </c>
      <c r="J20" s="760" t="e">
        <f t="array" ref="J20">INDEX(ShadowTable[], SMALL(IF(ShadowRowSS=$C$10,ROW(ShadowRowSS)-5),ROWS(H$15:H20)),13)</f>
        <v>#NUM!</v>
      </c>
      <c r="K20" s="761" t="e">
        <f t="array" ref="K20">INDEX(ShadowTable[], SMALL(IF(ShadowRowSS=$C$10,ROW(ShadowRowSS)-5),ROWS(I$15:I20)),14)</f>
        <v>#NUM!</v>
      </c>
      <c r="L20" s="760" t="e">
        <f t="array" ref="L20">INDEX(ShadowTable[], SMALL(IF(ShadowRowSS=$C$10,ROW(ShadowRowSS)-5),ROWS(J$15:J20)),15)</f>
        <v>#NUM!</v>
      </c>
      <c r="M20" s="761" t="e">
        <f t="array" ref="M20">INDEX(ShadowTable[], SMALL(IF(ShadowRowSS=$C$10,ROW(ShadowRowSS)-5),ROWS(K$15:K20)),16)</f>
        <v>#NUM!</v>
      </c>
      <c r="N20" s="760" t="e">
        <f t="array" ref="N20">INDEX(ShadowTable[], SMALL(IF(ShadowRowSS=$C$10,ROW(ShadowRowSS)-5),ROWS(L$15:L20)),17)</f>
        <v>#NUM!</v>
      </c>
      <c r="O20" s="761" t="e">
        <f t="array" ref="O20">INDEX(ShadowTable[], SMALL(IF(ShadowRowSS=$C$10,ROW(ShadowRowSS)-5),ROWS(M$15:M20)),18)</f>
        <v>#NUM!</v>
      </c>
      <c r="P20" s="760" t="e">
        <f t="array" ref="P20">INDEX(ShadowTable[], SMALL(IF(ShadowRowSS=$C$10,ROW(ShadowRowSS)-5),ROWS(N$15:N20)),19)</f>
        <v>#NUM!</v>
      </c>
      <c r="Q20" s="761" t="e">
        <f t="array" ref="Q20">INDEX(ShadowTable[], SMALL(IF(ShadowRowSS=$C$10,ROW(ShadowRowSS)-5),ROWS(O$15:O20)),20)</f>
        <v>#NUM!</v>
      </c>
      <c r="R20" s="760" t="e">
        <f t="array" ref="R20">INDEX(ShadowTable[], SMALL(IF(ShadowRowSS=$C$10,ROW(ShadowRowSS)-5),ROWS(P$15:P20)),21)</f>
        <v>#NUM!</v>
      </c>
      <c r="S20" s="762" t="e">
        <f t="array" ref="S20">INDEX(ShadowTable[], SMALL(IF(ShadowRowSS=$C$10,ROW(ShadowRowSS)-5),ROWS(P$15:P20)),22)</f>
        <v>#NUM!</v>
      </c>
    </row>
    <row r="21" spans="3:19">
      <c r="C21" s="759" t="e">
        <f t="array" ref="C21">INDEX(ShadowTable[], SMALL(IF(ShadowRowSS=$C$10,ROW(ShadowRowSS)-5),ROWS(C$15:C21)),5)</f>
        <v>#NUM!</v>
      </c>
      <c r="D21" s="760" t="str">
        <f t="array" ref="D21">IF(ISNUMBER(SEARCH("Outcome",INDEX(ShadowTable[], SMALL(IF(ShadowRowSS=$C$10,ROW(ShadowRowSS)-5),ROWS(D$15:D21)),1)))=TRUE,"Outcome",IF(ISNUMBER(SEARCH("Output",INDEX(ShadowTable[], SMALL(IF(ShadowRowSS=$C$10,ROW(ShadowRowSS)-5),ROWS(D$15:D21)),1)))=TRUE,"Output",""))</f>
        <v/>
      </c>
      <c r="E21" s="760" t="e">
        <f t="array" ref="E21">INDEX(ShadowTable[], SMALL(IF(ShadowRowSS=$C$10,ROW(ShadowRowSS)-5),ROWS(C$15:C21)),8)</f>
        <v>#NUM!</v>
      </c>
      <c r="F21" s="760" t="e">
        <f t="array" ref="F21">INDEX(ShadowTable[], SMALL(IF(ShadowRowSS=$C$10,ROW(ShadowRowSS)-5),ROWS(D$15:D21)),9)</f>
        <v>#NUM!</v>
      </c>
      <c r="G21" s="760" t="e">
        <f t="array" ref="G21">INDEX(ShadowTable[], SMALL(IF(ShadowRowSS=$C$10,ROW(ShadowRowSS)-5),ROWS(E$15:E21)),10)</f>
        <v>#NUM!</v>
      </c>
      <c r="H21" s="760" t="e">
        <f t="array" ref="H21">INDEX(ShadowTable[], SMALL(IF(ShadowRowSS=$C$10,ROW(ShadowRowSS)-5),ROWS(F$15:F21)),11)</f>
        <v>#NUM!</v>
      </c>
      <c r="I21" s="761" t="e">
        <f t="array" ref="I21">INDEX(ShadowTable[], SMALL(IF(ShadowRowSS=$C$10,ROW(ShadowRowSS)-5),ROWS(G$15:G21)),12)</f>
        <v>#NUM!</v>
      </c>
      <c r="J21" s="760" t="e">
        <f t="array" ref="J21">INDEX(ShadowTable[], SMALL(IF(ShadowRowSS=$C$10,ROW(ShadowRowSS)-5),ROWS(H$15:H21)),13)</f>
        <v>#NUM!</v>
      </c>
      <c r="K21" s="761" t="e">
        <f t="array" ref="K21">INDEX(ShadowTable[], SMALL(IF(ShadowRowSS=$C$10,ROW(ShadowRowSS)-5),ROWS(I$15:I21)),14)</f>
        <v>#NUM!</v>
      </c>
      <c r="L21" s="760" t="e">
        <f t="array" ref="L21">INDEX(ShadowTable[], SMALL(IF(ShadowRowSS=$C$10,ROW(ShadowRowSS)-5),ROWS(J$15:J21)),15)</f>
        <v>#NUM!</v>
      </c>
      <c r="M21" s="761" t="e">
        <f t="array" ref="M21">INDEX(ShadowTable[], SMALL(IF(ShadowRowSS=$C$10,ROW(ShadowRowSS)-5),ROWS(K$15:K21)),16)</f>
        <v>#NUM!</v>
      </c>
      <c r="N21" s="760" t="e">
        <f t="array" ref="N21">INDEX(ShadowTable[], SMALL(IF(ShadowRowSS=$C$10,ROW(ShadowRowSS)-5),ROWS(L$15:L21)),17)</f>
        <v>#NUM!</v>
      </c>
      <c r="O21" s="761" t="e">
        <f t="array" ref="O21">INDEX(ShadowTable[], SMALL(IF(ShadowRowSS=$C$10,ROW(ShadowRowSS)-5),ROWS(M$15:M21)),18)</f>
        <v>#NUM!</v>
      </c>
      <c r="P21" s="760" t="e">
        <f t="array" ref="P21">INDEX(ShadowTable[], SMALL(IF(ShadowRowSS=$C$10,ROW(ShadowRowSS)-5),ROWS(N$15:N21)),19)</f>
        <v>#NUM!</v>
      </c>
      <c r="Q21" s="761" t="e">
        <f t="array" ref="Q21">INDEX(ShadowTable[], SMALL(IF(ShadowRowSS=$C$10,ROW(ShadowRowSS)-5),ROWS(O$15:O21)),20)</f>
        <v>#NUM!</v>
      </c>
      <c r="R21" s="760" t="e">
        <f t="array" ref="R21">INDEX(ShadowTable[], SMALL(IF(ShadowRowSS=$C$10,ROW(ShadowRowSS)-5),ROWS(P$15:P21)),21)</f>
        <v>#NUM!</v>
      </c>
      <c r="S21" s="762" t="e">
        <f t="array" ref="S21">INDEX(ShadowTable[], SMALL(IF(ShadowRowSS=$C$10,ROW(ShadowRowSS)-5),ROWS(P$15:P21)),22)</f>
        <v>#NUM!</v>
      </c>
    </row>
    <row r="22" spans="3:19">
      <c r="C22" s="759" t="e">
        <f t="array" ref="C22">INDEX(ShadowTable[], SMALL(IF(ShadowRowSS=$C$10,ROW(ShadowRowSS)-5),ROWS(C$15:C22)),5)</f>
        <v>#NUM!</v>
      </c>
      <c r="D22" s="760" t="str">
        <f t="array" ref="D22">IF(ISNUMBER(SEARCH("Outcome",INDEX(ShadowTable[], SMALL(IF(ShadowRowSS=$C$10,ROW(ShadowRowSS)-5),ROWS(D$15:D22)),1)))=TRUE,"Outcome",IF(ISNUMBER(SEARCH("Output",INDEX(ShadowTable[], SMALL(IF(ShadowRowSS=$C$10,ROW(ShadowRowSS)-5),ROWS(D$15:D22)),1)))=TRUE,"Output",""))</f>
        <v/>
      </c>
      <c r="E22" s="760" t="e">
        <f t="array" ref="E22">INDEX(ShadowTable[], SMALL(IF(ShadowRowSS=$C$10,ROW(ShadowRowSS)-5),ROWS(C$15:C22)),8)</f>
        <v>#NUM!</v>
      </c>
      <c r="F22" s="760" t="e">
        <f t="array" ref="F22">INDEX(ShadowTable[], SMALL(IF(ShadowRowSS=$C$10,ROW(ShadowRowSS)-5),ROWS(D$15:D22)),9)</f>
        <v>#NUM!</v>
      </c>
      <c r="G22" s="760" t="e">
        <f t="array" ref="G22">INDEX(ShadowTable[], SMALL(IF(ShadowRowSS=$C$10,ROW(ShadowRowSS)-5),ROWS(E$15:E22)),10)</f>
        <v>#NUM!</v>
      </c>
      <c r="H22" s="760" t="e">
        <f t="array" ref="H22">INDEX(ShadowTable[], SMALL(IF(ShadowRowSS=$C$10,ROW(ShadowRowSS)-5),ROWS(F$15:F22)),11)</f>
        <v>#NUM!</v>
      </c>
      <c r="I22" s="761" t="e">
        <f t="array" ref="I22">INDEX(ShadowTable[], SMALL(IF(ShadowRowSS=$C$10,ROW(ShadowRowSS)-5),ROWS(G$15:G22)),12)</f>
        <v>#NUM!</v>
      </c>
      <c r="J22" s="760" t="e">
        <f t="array" ref="J22">INDEX(ShadowTable[], SMALL(IF(ShadowRowSS=$C$10,ROW(ShadowRowSS)-5),ROWS(H$15:H22)),13)</f>
        <v>#NUM!</v>
      </c>
      <c r="K22" s="761" t="e">
        <f t="array" ref="K22">INDEX(ShadowTable[], SMALL(IF(ShadowRowSS=$C$10,ROW(ShadowRowSS)-5),ROWS(I$15:I22)),14)</f>
        <v>#NUM!</v>
      </c>
      <c r="L22" s="760" t="e">
        <f t="array" ref="L22">INDEX(ShadowTable[], SMALL(IF(ShadowRowSS=$C$10,ROW(ShadowRowSS)-5),ROWS(J$15:J22)),15)</f>
        <v>#NUM!</v>
      </c>
      <c r="M22" s="761" t="e">
        <f t="array" ref="M22">INDEX(ShadowTable[], SMALL(IF(ShadowRowSS=$C$10,ROW(ShadowRowSS)-5),ROWS(K$15:K22)),16)</f>
        <v>#NUM!</v>
      </c>
      <c r="N22" s="760" t="e">
        <f t="array" ref="N22">INDEX(ShadowTable[], SMALL(IF(ShadowRowSS=$C$10,ROW(ShadowRowSS)-5),ROWS(L$15:L22)),17)</f>
        <v>#NUM!</v>
      </c>
      <c r="O22" s="761" t="e">
        <f t="array" ref="O22">INDEX(ShadowTable[], SMALL(IF(ShadowRowSS=$C$10,ROW(ShadowRowSS)-5),ROWS(M$15:M22)),18)</f>
        <v>#NUM!</v>
      </c>
      <c r="P22" s="760" t="e">
        <f t="array" ref="P22">INDEX(ShadowTable[], SMALL(IF(ShadowRowSS=$C$10,ROW(ShadowRowSS)-5),ROWS(N$15:N22)),19)</f>
        <v>#NUM!</v>
      </c>
      <c r="Q22" s="761" t="e">
        <f t="array" ref="Q22">INDEX(ShadowTable[], SMALL(IF(ShadowRowSS=$C$10,ROW(ShadowRowSS)-5),ROWS(O$15:O22)),20)</f>
        <v>#NUM!</v>
      </c>
      <c r="R22" s="760" t="e">
        <f t="array" ref="R22">INDEX(ShadowTable[], SMALL(IF(ShadowRowSS=$C$10,ROW(ShadowRowSS)-5),ROWS(P$15:P22)),21)</f>
        <v>#NUM!</v>
      </c>
      <c r="S22" s="762" t="e">
        <f t="array" ref="S22">INDEX(ShadowTable[], SMALL(IF(ShadowRowSS=$C$10,ROW(ShadowRowSS)-5),ROWS(P$15:P22)),22)</f>
        <v>#NUM!</v>
      </c>
    </row>
    <row r="23" spans="3:19">
      <c r="C23" s="759" t="e">
        <f t="array" ref="C23">INDEX(ShadowTable[], SMALL(IF(ShadowRowSS=$C$10,ROW(ShadowRowSS)-5),ROWS(C$15:C23)),5)</f>
        <v>#NUM!</v>
      </c>
      <c r="D23" s="760" t="str">
        <f t="array" ref="D23">IF(ISNUMBER(SEARCH("Outcome",INDEX(ShadowTable[], SMALL(IF(ShadowRowSS=$C$10,ROW(ShadowRowSS)-5),ROWS(D$15:D23)),1)))=TRUE,"Outcome",IF(ISNUMBER(SEARCH("Output",INDEX(ShadowTable[], SMALL(IF(ShadowRowSS=$C$10,ROW(ShadowRowSS)-5),ROWS(D$15:D23)),1)))=TRUE,"Output",""))</f>
        <v/>
      </c>
      <c r="E23" s="760" t="e">
        <f t="array" ref="E23">INDEX(ShadowTable[], SMALL(IF(ShadowRowSS=$C$10,ROW(ShadowRowSS)-5),ROWS(C$15:C23)),8)</f>
        <v>#NUM!</v>
      </c>
      <c r="F23" s="760" t="e">
        <f t="array" ref="F23">INDEX(ShadowTable[], SMALL(IF(ShadowRowSS=$C$10,ROW(ShadowRowSS)-5),ROWS(D$15:D23)),9)</f>
        <v>#NUM!</v>
      </c>
      <c r="G23" s="760" t="e">
        <f t="array" ref="G23">INDEX(ShadowTable[], SMALL(IF(ShadowRowSS=$C$10,ROW(ShadowRowSS)-5),ROWS(E$15:E23)),10)</f>
        <v>#NUM!</v>
      </c>
      <c r="H23" s="760" t="e">
        <f t="array" ref="H23">INDEX(ShadowTable[], SMALL(IF(ShadowRowSS=$C$10,ROW(ShadowRowSS)-5),ROWS(F$15:F23)),11)</f>
        <v>#NUM!</v>
      </c>
      <c r="I23" s="761" t="e">
        <f t="array" ref="I23">INDEX(ShadowTable[], SMALL(IF(ShadowRowSS=$C$10,ROW(ShadowRowSS)-5),ROWS(G$15:G23)),12)</f>
        <v>#NUM!</v>
      </c>
      <c r="J23" s="760" t="e">
        <f t="array" ref="J23">INDEX(ShadowTable[], SMALL(IF(ShadowRowSS=$C$10,ROW(ShadowRowSS)-5),ROWS(H$15:H23)),13)</f>
        <v>#NUM!</v>
      </c>
      <c r="K23" s="761" t="e">
        <f t="array" ref="K23">INDEX(ShadowTable[], SMALL(IF(ShadowRowSS=$C$10,ROW(ShadowRowSS)-5),ROWS(I$15:I23)),14)</f>
        <v>#NUM!</v>
      </c>
      <c r="L23" s="760" t="e">
        <f t="array" ref="L23">INDEX(ShadowTable[], SMALL(IF(ShadowRowSS=$C$10,ROW(ShadowRowSS)-5),ROWS(J$15:J23)),15)</f>
        <v>#NUM!</v>
      </c>
      <c r="M23" s="761" t="e">
        <f t="array" ref="M23">INDEX(ShadowTable[], SMALL(IF(ShadowRowSS=$C$10,ROW(ShadowRowSS)-5),ROWS(K$15:K23)),16)</f>
        <v>#NUM!</v>
      </c>
      <c r="N23" s="760" t="e">
        <f t="array" ref="N23">INDEX(ShadowTable[], SMALL(IF(ShadowRowSS=$C$10,ROW(ShadowRowSS)-5),ROWS(L$15:L23)),17)</f>
        <v>#NUM!</v>
      </c>
      <c r="O23" s="761" t="e">
        <f t="array" ref="O23">INDEX(ShadowTable[], SMALL(IF(ShadowRowSS=$C$10,ROW(ShadowRowSS)-5),ROWS(M$15:M23)),18)</f>
        <v>#NUM!</v>
      </c>
      <c r="P23" s="760" t="e">
        <f t="array" ref="P23">INDEX(ShadowTable[], SMALL(IF(ShadowRowSS=$C$10,ROW(ShadowRowSS)-5),ROWS(N$15:N23)),19)</f>
        <v>#NUM!</v>
      </c>
      <c r="Q23" s="761" t="e">
        <f t="array" ref="Q23">INDEX(ShadowTable[], SMALL(IF(ShadowRowSS=$C$10,ROW(ShadowRowSS)-5),ROWS(O$15:O23)),20)</f>
        <v>#NUM!</v>
      </c>
      <c r="R23" s="760" t="e">
        <f t="array" ref="R23">INDEX(ShadowTable[], SMALL(IF(ShadowRowSS=$C$10,ROW(ShadowRowSS)-5),ROWS(P$15:P23)),21)</f>
        <v>#NUM!</v>
      </c>
      <c r="S23" s="762" t="e">
        <f t="array" ref="S23">INDEX(ShadowTable[], SMALL(IF(ShadowRowSS=$C$10,ROW(ShadowRowSS)-5),ROWS(P$15:P23)),22)</f>
        <v>#NUM!</v>
      </c>
    </row>
    <row r="24" spans="3:19">
      <c r="C24" s="759" t="e">
        <f t="array" ref="C24">INDEX(ShadowTable[], SMALL(IF(ShadowRowSS=$C$10,ROW(ShadowRowSS)-5),ROWS(C$15:C24)),5)</f>
        <v>#NUM!</v>
      </c>
      <c r="D24" s="760" t="str">
        <f t="array" ref="D24">IF(ISNUMBER(SEARCH("Outcome",INDEX(ShadowTable[], SMALL(IF(ShadowRowSS=$C$10,ROW(ShadowRowSS)-5),ROWS(D$15:D24)),1)))=TRUE,"Outcome",IF(ISNUMBER(SEARCH("Output",INDEX(ShadowTable[], SMALL(IF(ShadowRowSS=$C$10,ROW(ShadowRowSS)-5),ROWS(D$15:D24)),1)))=TRUE,"Output",""))</f>
        <v/>
      </c>
      <c r="E24" s="760" t="e">
        <f t="array" ref="E24">INDEX(ShadowTable[], SMALL(IF(ShadowRowSS=$C$10,ROW(ShadowRowSS)-5),ROWS(C$15:C24)),8)</f>
        <v>#NUM!</v>
      </c>
      <c r="F24" s="760" t="e">
        <f t="array" ref="F24">INDEX(ShadowTable[], SMALL(IF(ShadowRowSS=$C$10,ROW(ShadowRowSS)-5),ROWS(D$15:D24)),9)</f>
        <v>#NUM!</v>
      </c>
      <c r="G24" s="760" t="e">
        <f t="array" ref="G24">INDEX(ShadowTable[], SMALL(IF(ShadowRowSS=$C$10,ROW(ShadowRowSS)-5),ROWS(E$15:E24)),10)</f>
        <v>#NUM!</v>
      </c>
      <c r="H24" s="760" t="e">
        <f t="array" ref="H24">INDEX(ShadowTable[], SMALL(IF(ShadowRowSS=$C$10,ROW(ShadowRowSS)-5),ROWS(F$15:F24)),11)</f>
        <v>#NUM!</v>
      </c>
      <c r="I24" s="761" t="e">
        <f t="array" ref="I24">INDEX(ShadowTable[], SMALL(IF(ShadowRowSS=$C$10,ROW(ShadowRowSS)-5),ROWS(G$15:G24)),12)</f>
        <v>#NUM!</v>
      </c>
      <c r="J24" s="760" t="e">
        <f t="array" ref="J24">INDEX(ShadowTable[], SMALL(IF(ShadowRowSS=$C$10,ROW(ShadowRowSS)-5),ROWS(H$15:H24)),13)</f>
        <v>#NUM!</v>
      </c>
      <c r="K24" s="761" t="e">
        <f t="array" ref="K24">INDEX(ShadowTable[], SMALL(IF(ShadowRowSS=$C$10,ROW(ShadowRowSS)-5),ROWS(I$15:I24)),14)</f>
        <v>#NUM!</v>
      </c>
      <c r="L24" s="760" t="e">
        <f t="array" ref="L24">INDEX(ShadowTable[], SMALL(IF(ShadowRowSS=$C$10,ROW(ShadowRowSS)-5),ROWS(J$15:J24)),15)</f>
        <v>#NUM!</v>
      </c>
      <c r="M24" s="761" t="e">
        <f t="array" ref="M24">INDEX(ShadowTable[], SMALL(IF(ShadowRowSS=$C$10,ROW(ShadowRowSS)-5),ROWS(K$15:K24)),16)</f>
        <v>#NUM!</v>
      </c>
      <c r="N24" s="760" t="e">
        <f t="array" ref="N24">INDEX(ShadowTable[], SMALL(IF(ShadowRowSS=$C$10,ROW(ShadowRowSS)-5),ROWS(L$15:L24)),17)</f>
        <v>#NUM!</v>
      </c>
      <c r="O24" s="761" t="e">
        <f t="array" ref="O24">INDEX(ShadowTable[], SMALL(IF(ShadowRowSS=$C$10,ROW(ShadowRowSS)-5),ROWS(M$15:M24)),18)</f>
        <v>#NUM!</v>
      </c>
      <c r="P24" s="760" t="e">
        <f t="array" ref="P24">INDEX(ShadowTable[], SMALL(IF(ShadowRowSS=$C$10,ROW(ShadowRowSS)-5),ROWS(N$15:N24)),19)</f>
        <v>#NUM!</v>
      </c>
      <c r="Q24" s="761" t="e">
        <f t="array" ref="Q24">INDEX(ShadowTable[], SMALL(IF(ShadowRowSS=$C$10,ROW(ShadowRowSS)-5),ROWS(O$15:O24)),20)</f>
        <v>#NUM!</v>
      </c>
      <c r="R24" s="760" t="e">
        <f t="array" ref="R24">INDEX(ShadowTable[], SMALL(IF(ShadowRowSS=$C$10,ROW(ShadowRowSS)-5),ROWS(P$15:P24)),21)</f>
        <v>#NUM!</v>
      </c>
      <c r="S24" s="762" t="e">
        <f t="array" ref="S24">INDEX(ShadowTable[], SMALL(IF(ShadowRowSS=$C$10,ROW(ShadowRowSS)-5),ROWS(P$15:P24)),22)</f>
        <v>#NUM!</v>
      </c>
    </row>
    <row r="25" spans="3:19">
      <c r="C25" s="759" t="e">
        <f t="array" ref="C25">INDEX(ShadowTable[], SMALL(IF(ShadowRowSS=$C$10,ROW(ShadowRowSS)-5),ROWS(C$15:C25)),5)</f>
        <v>#NUM!</v>
      </c>
      <c r="D25" s="760" t="str">
        <f t="array" ref="D25">IF(ISNUMBER(SEARCH("Outcome",INDEX(ShadowTable[], SMALL(IF(ShadowRowSS=$C$10,ROW(ShadowRowSS)-5),ROWS(D$15:D25)),1)))=TRUE,"Outcome",IF(ISNUMBER(SEARCH("Output",INDEX(ShadowTable[], SMALL(IF(ShadowRowSS=$C$10,ROW(ShadowRowSS)-5),ROWS(D$15:D25)),1)))=TRUE,"Output",""))</f>
        <v/>
      </c>
      <c r="E25" s="760" t="e">
        <f t="array" ref="E25">INDEX(ShadowTable[], SMALL(IF(ShadowRowSS=$C$10,ROW(ShadowRowSS)-5),ROWS(C$15:C25)),8)</f>
        <v>#NUM!</v>
      </c>
      <c r="F25" s="760" t="e">
        <f t="array" ref="F25">INDEX(ShadowTable[], SMALL(IF(ShadowRowSS=$C$10,ROW(ShadowRowSS)-5),ROWS(D$15:D25)),9)</f>
        <v>#NUM!</v>
      </c>
      <c r="G25" s="760" t="e">
        <f t="array" ref="G25">INDEX(ShadowTable[], SMALL(IF(ShadowRowSS=$C$10,ROW(ShadowRowSS)-5),ROWS(E$15:E25)),10)</f>
        <v>#NUM!</v>
      </c>
      <c r="H25" s="760" t="e">
        <f t="array" ref="H25">INDEX(ShadowTable[], SMALL(IF(ShadowRowSS=$C$10,ROW(ShadowRowSS)-5),ROWS(F$15:F25)),11)</f>
        <v>#NUM!</v>
      </c>
      <c r="I25" s="761" t="e">
        <f t="array" ref="I25">INDEX(ShadowTable[], SMALL(IF(ShadowRowSS=$C$10,ROW(ShadowRowSS)-5),ROWS(G$15:G25)),12)</f>
        <v>#NUM!</v>
      </c>
      <c r="J25" s="760" t="e">
        <f t="array" ref="J25">INDEX(ShadowTable[], SMALL(IF(ShadowRowSS=$C$10,ROW(ShadowRowSS)-5),ROWS(H$15:H25)),13)</f>
        <v>#NUM!</v>
      </c>
      <c r="K25" s="761" t="e">
        <f t="array" ref="K25">INDEX(ShadowTable[], SMALL(IF(ShadowRowSS=$C$10,ROW(ShadowRowSS)-5),ROWS(I$15:I25)),14)</f>
        <v>#NUM!</v>
      </c>
      <c r="L25" s="760" t="e">
        <f t="array" ref="L25">INDEX(ShadowTable[], SMALL(IF(ShadowRowSS=$C$10,ROW(ShadowRowSS)-5),ROWS(J$15:J25)),15)</f>
        <v>#NUM!</v>
      </c>
      <c r="M25" s="761" t="e">
        <f t="array" ref="M25">INDEX(ShadowTable[], SMALL(IF(ShadowRowSS=$C$10,ROW(ShadowRowSS)-5),ROWS(K$15:K25)),16)</f>
        <v>#NUM!</v>
      </c>
      <c r="N25" s="760" t="e">
        <f t="array" ref="N25">INDEX(ShadowTable[], SMALL(IF(ShadowRowSS=$C$10,ROW(ShadowRowSS)-5),ROWS(L$15:L25)),17)</f>
        <v>#NUM!</v>
      </c>
      <c r="O25" s="761" t="e">
        <f t="array" ref="O25">INDEX(ShadowTable[], SMALL(IF(ShadowRowSS=$C$10,ROW(ShadowRowSS)-5),ROWS(M$15:M25)),18)</f>
        <v>#NUM!</v>
      </c>
      <c r="P25" s="760" t="e">
        <f t="array" ref="P25">INDEX(ShadowTable[], SMALL(IF(ShadowRowSS=$C$10,ROW(ShadowRowSS)-5),ROWS(N$15:N25)),19)</f>
        <v>#NUM!</v>
      </c>
      <c r="Q25" s="761" t="e">
        <f t="array" ref="Q25">INDEX(ShadowTable[], SMALL(IF(ShadowRowSS=$C$10,ROW(ShadowRowSS)-5),ROWS(O$15:O25)),20)</f>
        <v>#NUM!</v>
      </c>
      <c r="R25" s="760" t="e">
        <f t="array" ref="R25">INDEX(ShadowTable[], SMALL(IF(ShadowRowSS=$C$10,ROW(ShadowRowSS)-5),ROWS(P$15:P25)),21)</f>
        <v>#NUM!</v>
      </c>
      <c r="S25" s="762" t="e">
        <f t="array" ref="S25">INDEX(ShadowTable[], SMALL(IF(ShadowRowSS=$C$10,ROW(ShadowRowSS)-5),ROWS(P$15:P25)),22)</f>
        <v>#NUM!</v>
      </c>
    </row>
    <row r="26" spans="3:19">
      <c r="C26" s="759" t="e">
        <f t="array" ref="C26">INDEX(ShadowTable[], SMALL(IF(ShadowRowSS=$C$10,ROW(ShadowRowSS)-5),ROWS(C$15:C26)),5)</f>
        <v>#NUM!</v>
      </c>
      <c r="D26" s="760" t="str">
        <f t="array" ref="D26">IF(ISNUMBER(SEARCH("Outcome",INDEX(ShadowTable[], SMALL(IF(ShadowRowSS=$C$10,ROW(ShadowRowSS)-5),ROWS(D$15:D26)),1)))=TRUE,"Outcome",IF(ISNUMBER(SEARCH("Output",INDEX(ShadowTable[], SMALL(IF(ShadowRowSS=$C$10,ROW(ShadowRowSS)-5),ROWS(D$15:D26)),1)))=TRUE,"Output",""))</f>
        <v/>
      </c>
      <c r="E26" s="760" t="e">
        <f t="array" ref="E26">INDEX(ShadowTable[], SMALL(IF(ShadowRowSS=$C$10,ROW(ShadowRowSS)-5),ROWS(C$15:C26)),8)</f>
        <v>#NUM!</v>
      </c>
      <c r="F26" s="760" t="e">
        <f t="array" ref="F26">INDEX(ShadowTable[], SMALL(IF(ShadowRowSS=$C$10,ROW(ShadowRowSS)-5),ROWS(D$15:D26)),9)</f>
        <v>#NUM!</v>
      </c>
      <c r="G26" s="760" t="e">
        <f t="array" ref="G26">INDEX(ShadowTable[], SMALL(IF(ShadowRowSS=$C$10,ROW(ShadowRowSS)-5),ROWS(E$15:E26)),10)</f>
        <v>#NUM!</v>
      </c>
      <c r="H26" s="760" t="e">
        <f t="array" ref="H26">INDEX(ShadowTable[], SMALL(IF(ShadowRowSS=$C$10,ROW(ShadowRowSS)-5),ROWS(F$15:F26)),11)</f>
        <v>#NUM!</v>
      </c>
      <c r="I26" s="761" t="e">
        <f t="array" ref="I26">INDEX(ShadowTable[], SMALL(IF(ShadowRowSS=$C$10,ROW(ShadowRowSS)-5),ROWS(G$15:G26)),12)</f>
        <v>#NUM!</v>
      </c>
      <c r="J26" s="760" t="e">
        <f t="array" ref="J26">INDEX(ShadowTable[], SMALL(IF(ShadowRowSS=$C$10,ROW(ShadowRowSS)-5),ROWS(H$15:H26)),13)</f>
        <v>#NUM!</v>
      </c>
      <c r="K26" s="761" t="e">
        <f t="array" ref="K26">INDEX(ShadowTable[], SMALL(IF(ShadowRowSS=$C$10,ROW(ShadowRowSS)-5),ROWS(I$15:I26)),14)</f>
        <v>#NUM!</v>
      </c>
      <c r="L26" s="760" t="e">
        <f t="array" ref="L26">INDEX(ShadowTable[], SMALL(IF(ShadowRowSS=$C$10,ROW(ShadowRowSS)-5),ROWS(J$15:J26)),15)</f>
        <v>#NUM!</v>
      </c>
      <c r="M26" s="761" t="e">
        <f t="array" ref="M26">INDEX(ShadowTable[], SMALL(IF(ShadowRowSS=$C$10,ROW(ShadowRowSS)-5),ROWS(K$15:K26)),16)</f>
        <v>#NUM!</v>
      </c>
      <c r="N26" s="760" t="e">
        <f t="array" ref="N26">INDEX(ShadowTable[], SMALL(IF(ShadowRowSS=$C$10,ROW(ShadowRowSS)-5),ROWS(L$15:L26)),17)</f>
        <v>#NUM!</v>
      </c>
      <c r="O26" s="761" t="e">
        <f t="array" ref="O26">INDEX(ShadowTable[], SMALL(IF(ShadowRowSS=$C$10,ROW(ShadowRowSS)-5),ROWS(M$15:M26)),18)</f>
        <v>#NUM!</v>
      </c>
      <c r="P26" s="760" t="e">
        <f t="array" ref="P26">INDEX(ShadowTable[], SMALL(IF(ShadowRowSS=$C$10,ROW(ShadowRowSS)-5),ROWS(N$15:N26)),19)</f>
        <v>#NUM!</v>
      </c>
      <c r="Q26" s="761" t="e">
        <f t="array" ref="Q26">INDEX(ShadowTable[], SMALL(IF(ShadowRowSS=$C$10,ROW(ShadowRowSS)-5),ROWS(O$15:O26)),20)</f>
        <v>#NUM!</v>
      </c>
      <c r="R26" s="760" t="e">
        <f t="array" ref="R26">INDEX(ShadowTable[], SMALL(IF(ShadowRowSS=$C$10,ROW(ShadowRowSS)-5),ROWS(P$15:P26)),21)</f>
        <v>#NUM!</v>
      </c>
      <c r="S26" s="762" t="e">
        <f t="array" ref="S26">INDEX(ShadowTable[], SMALL(IF(ShadowRowSS=$C$10,ROW(ShadowRowSS)-5),ROWS(P$15:P26)),22)</f>
        <v>#NUM!</v>
      </c>
    </row>
    <row r="27" spans="3:19">
      <c r="C27" s="759" t="e">
        <f t="array" ref="C27">INDEX(ShadowTable[], SMALL(IF(ShadowRowSS=$C$10,ROW(ShadowRowSS)-5),ROWS(C$15:C27)),5)</f>
        <v>#NUM!</v>
      </c>
      <c r="D27" s="760" t="str">
        <f t="array" ref="D27">IF(ISNUMBER(SEARCH("Outcome",INDEX(ShadowTable[], SMALL(IF(ShadowRowSS=$C$10,ROW(ShadowRowSS)-5),ROWS(D$15:D27)),1)))=TRUE,"Outcome",IF(ISNUMBER(SEARCH("Output",INDEX(ShadowTable[], SMALL(IF(ShadowRowSS=$C$10,ROW(ShadowRowSS)-5),ROWS(D$15:D27)),1)))=TRUE,"Output",""))</f>
        <v/>
      </c>
      <c r="E27" s="760" t="e">
        <f t="array" ref="E27">INDEX(ShadowTable[], SMALL(IF(ShadowRowSS=$C$10,ROW(ShadowRowSS)-5),ROWS(C$15:C27)),8)</f>
        <v>#NUM!</v>
      </c>
      <c r="F27" s="760" t="e">
        <f t="array" ref="F27">INDEX(ShadowTable[], SMALL(IF(ShadowRowSS=$C$10,ROW(ShadowRowSS)-5),ROWS(D$15:D27)),9)</f>
        <v>#NUM!</v>
      </c>
      <c r="G27" s="760" t="e">
        <f t="array" ref="G27">INDEX(ShadowTable[], SMALL(IF(ShadowRowSS=$C$10,ROW(ShadowRowSS)-5),ROWS(E$15:E27)),10)</f>
        <v>#NUM!</v>
      </c>
      <c r="H27" s="760" t="e">
        <f t="array" ref="H27">INDEX(ShadowTable[], SMALL(IF(ShadowRowSS=$C$10,ROW(ShadowRowSS)-5),ROWS(F$15:F27)),11)</f>
        <v>#NUM!</v>
      </c>
      <c r="I27" s="761" t="e">
        <f t="array" ref="I27">INDEX(ShadowTable[], SMALL(IF(ShadowRowSS=$C$10,ROW(ShadowRowSS)-5),ROWS(G$15:G27)),12)</f>
        <v>#NUM!</v>
      </c>
      <c r="J27" s="760" t="e">
        <f t="array" ref="J27">INDEX(ShadowTable[], SMALL(IF(ShadowRowSS=$C$10,ROW(ShadowRowSS)-5),ROWS(H$15:H27)),13)</f>
        <v>#NUM!</v>
      </c>
      <c r="K27" s="761" t="e">
        <f t="array" ref="K27">INDEX(ShadowTable[], SMALL(IF(ShadowRowSS=$C$10,ROW(ShadowRowSS)-5),ROWS(I$15:I27)),14)</f>
        <v>#NUM!</v>
      </c>
      <c r="L27" s="760" t="e">
        <f t="array" ref="L27">INDEX(ShadowTable[], SMALL(IF(ShadowRowSS=$C$10,ROW(ShadowRowSS)-5),ROWS(J$15:J27)),15)</f>
        <v>#NUM!</v>
      </c>
      <c r="M27" s="761" t="e">
        <f t="array" ref="M27">INDEX(ShadowTable[], SMALL(IF(ShadowRowSS=$C$10,ROW(ShadowRowSS)-5),ROWS(K$15:K27)),16)</f>
        <v>#NUM!</v>
      </c>
      <c r="N27" s="760" t="e">
        <f t="array" ref="N27">INDEX(ShadowTable[], SMALL(IF(ShadowRowSS=$C$10,ROW(ShadowRowSS)-5),ROWS(L$15:L27)),17)</f>
        <v>#NUM!</v>
      </c>
      <c r="O27" s="761" t="e">
        <f t="array" ref="O27">INDEX(ShadowTable[], SMALL(IF(ShadowRowSS=$C$10,ROW(ShadowRowSS)-5),ROWS(M$15:M27)),18)</f>
        <v>#NUM!</v>
      </c>
      <c r="P27" s="760" t="e">
        <f t="array" ref="P27">INDEX(ShadowTable[], SMALL(IF(ShadowRowSS=$C$10,ROW(ShadowRowSS)-5),ROWS(N$15:N27)),19)</f>
        <v>#NUM!</v>
      </c>
      <c r="Q27" s="761" t="e">
        <f t="array" ref="Q27">INDEX(ShadowTable[], SMALL(IF(ShadowRowSS=$C$10,ROW(ShadowRowSS)-5),ROWS(O$15:O27)),20)</f>
        <v>#NUM!</v>
      </c>
      <c r="R27" s="760" t="e">
        <f t="array" ref="R27">INDEX(ShadowTable[], SMALL(IF(ShadowRowSS=$C$10,ROW(ShadowRowSS)-5),ROWS(P$15:P27)),21)</f>
        <v>#NUM!</v>
      </c>
      <c r="S27" s="762" t="e">
        <f t="array" ref="S27">INDEX(ShadowTable[], SMALL(IF(ShadowRowSS=$C$10,ROW(ShadowRowSS)-5),ROWS(P$15:P27)),22)</f>
        <v>#NUM!</v>
      </c>
    </row>
    <row r="28" spans="3:19">
      <c r="C28" s="759" t="e">
        <f t="array" ref="C28">INDEX(ShadowTable[], SMALL(IF(ShadowRowSS=$C$10,ROW(ShadowRowSS)-5),ROWS(C$15:C28)),5)</f>
        <v>#NUM!</v>
      </c>
      <c r="D28" s="760" t="str">
        <f t="array" ref="D28">IF(ISNUMBER(SEARCH("Outcome",INDEX(ShadowTable[], SMALL(IF(ShadowRowSS=$C$10,ROW(ShadowRowSS)-5),ROWS(D$15:D28)),1)))=TRUE,"Outcome",IF(ISNUMBER(SEARCH("Output",INDEX(ShadowTable[], SMALL(IF(ShadowRowSS=$C$10,ROW(ShadowRowSS)-5),ROWS(D$15:D28)),1)))=TRUE,"Output",""))</f>
        <v/>
      </c>
      <c r="E28" s="760" t="e">
        <f t="array" ref="E28">INDEX(ShadowTable[], SMALL(IF(ShadowRowSS=$C$10,ROW(ShadowRowSS)-5),ROWS(C$15:C28)),8)</f>
        <v>#NUM!</v>
      </c>
      <c r="F28" s="760" t="e">
        <f t="array" ref="F28">INDEX(ShadowTable[], SMALL(IF(ShadowRowSS=$C$10,ROW(ShadowRowSS)-5),ROWS(D$15:D28)),9)</f>
        <v>#NUM!</v>
      </c>
      <c r="G28" s="760" t="e">
        <f t="array" ref="G28">INDEX(ShadowTable[], SMALL(IF(ShadowRowSS=$C$10,ROW(ShadowRowSS)-5),ROWS(E$15:E28)),10)</f>
        <v>#NUM!</v>
      </c>
      <c r="H28" s="760" t="e">
        <f t="array" ref="H28">INDEX(ShadowTable[], SMALL(IF(ShadowRowSS=$C$10,ROW(ShadowRowSS)-5),ROWS(F$15:F28)),11)</f>
        <v>#NUM!</v>
      </c>
      <c r="I28" s="761" t="e">
        <f t="array" ref="I28">INDEX(ShadowTable[], SMALL(IF(ShadowRowSS=$C$10,ROW(ShadowRowSS)-5),ROWS(G$15:G28)),12)</f>
        <v>#NUM!</v>
      </c>
      <c r="J28" s="760" t="e">
        <f t="array" ref="J28">INDEX(ShadowTable[], SMALL(IF(ShadowRowSS=$C$10,ROW(ShadowRowSS)-5),ROWS(H$15:H28)),13)</f>
        <v>#NUM!</v>
      </c>
      <c r="K28" s="761" t="e">
        <f t="array" ref="K28">INDEX(ShadowTable[], SMALL(IF(ShadowRowSS=$C$10,ROW(ShadowRowSS)-5),ROWS(I$15:I28)),14)</f>
        <v>#NUM!</v>
      </c>
      <c r="L28" s="760" t="e">
        <f t="array" ref="L28">INDEX(ShadowTable[], SMALL(IF(ShadowRowSS=$C$10,ROW(ShadowRowSS)-5),ROWS(J$15:J28)),15)</f>
        <v>#NUM!</v>
      </c>
      <c r="M28" s="761" t="e">
        <f t="array" ref="M28">INDEX(ShadowTable[], SMALL(IF(ShadowRowSS=$C$10,ROW(ShadowRowSS)-5),ROWS(K$15:K28)),16)</f>
        <v>#NUM!</v>
      </c>
      <c r="N28" s="760" t="e">
        <f t="array" ref="N28">INDEX(ShadowTable[], SMALL(IF(ShadowRowSS=$C$10,ROW(ShadowRowSS)-5),ROWS(L$15:L28)),17)</f>
        <v>#NUM!</v>
      </c>
      <c r="O28" s="761" t="e">
        <f t="array" ref="O28">INDEX(ShadowTable[], SMALL(IF(ShadowRowSS=$C$10,ROW(ShadowRowSS)-5),ROWS(M$15:M28)),18)</f>
        <v>#NUM!</v>
      </c>
      <c r="P28" s="760" t="e">
        <f t="array" ref="P28">INDEX(ShadowTable[], SMALL(IF(ShadowRowSS=$C$10,ROW(ShadowRowSS)-5),ROWS(N$15:N28)),19)</f>
        <v>#NUM!</v>
      </c>
      <c r="Q28" s="761" t="e">
        <f t="array" ref="Q28">INDEX(ShadowTable[], SMALL(IF(ShadowRowSS=$C$10,ROW(ShadowRowSS)-5),ROWS(O$15:O28)),20)</f>
        <v>#NUM!</v>
      </c>
      <c r="R28" s="760" t="e">
        <f t="array" ref="R28">INDEX(ShadowTable[], SMALL(IF(ShadowRowSS=$C$10,ROW(ShadowRowSS)-5),ROWS(P$15:P28)),21)</f>
        <v>#NUM!</v>
      </c>
      <c r="S28" s="762" t="e">
        <f t="array" ref="S28">INDEX(ShadowTable[], SMALL(IF(ShadowRowSS=$C$10,ROW(ShadowRowSS)-5),ROWS(P$15:P28)),22)</f>
        <v>#NUM!</v>
      </c>
    </row>
    <row r="29" spans="3:19">
      <c r="C29" s="759" t="e">
        <f t="array" ref="C29">INDEX(ShadowTable[], SMALL(IF(ShadowRowSS=$C$10,ROW(ShadowRowSS)-5),ROWS(C$15:C29)),5)</f>
        <v>#NUM!</v>
      </c>
      <c r="D29" s="760" t="str">
        <f t="array" ref="D29">IF(ISNUMBER(SEARCH("Outcome",INDEX(ShadowTable[], SMALL(IF(ShadowRowSS=$C$10,ROW(ShadowRowSS)-5),ROWS(D$15:D29)),1)))=TRUE,"Outcome",IF(ISNUMBER(SEARCH("Output",INDEX(ShadowTable[], SMALL(IF(ShadowRowSS=$C$10,ROW(ShadowRowSS)-5),ROWS(D$15:D29)),1)))=TRUE,"Output",""))</f>
        <v/>
      </c>
      <c r="E29" s="760" t="e">
        <f t="array" ref="E29">INDEX(ShadowTable[], SMALL(IF(ShadowRowSS=$C$10,ROW(ShadowRowSS)-5),ROWS(C$15:C29)),8)</f>
        <v>#NUM!</v>
      </c>
      <c r="F29" s="760" t="e">
        <f t="array" ref="F29">INDEX(ShadowTable[], SMALL(IF(ShadowRowSS=$C$10,ROW(ShadowRowSS)-5),ROWS(D$15:D29)),9)</f>
        <v>#NUM!</v>
      </c>
      <c r="G29" s="760" t="e">
        <f t="array" ref="G29">INDEX(ShadowTable[], SMALL(IF(ShadowRowSS=$C$10,ROW(ShadowRowSS)-5),ROWS(E$15:E29)),10)</f>
        <v>#NUM!</v>
      </c>
      <c r="H29" s="760" t="e">
        <f t="array" ref="H29">INDEX(ShadowTable[], SMALL(IF(ShadowRowSS=$C$10,ROW(ShadowRowSS)-5),ROWS(F$15:F29)),11)</f>
        <v>#NUM!</v>
      </c>
      <c r="I29" s="761" t="e">
        <f t="array" ref="I29">INDEX(ShadowTable[], SMALL(IF(ShadowRowSS=$C$10,ROW(ShadowRowSS)-5),ROWS(G$15:G29)),12)</f>
        <v>#NUM!</v>
      </c>
      <c r="J29" s="760" t="e">
        <f t="array" ref="J29">INDEX(ShadowTable[], SMALL(IF(ShadowRowSS=$C$10,ROW(ShadowRowSS)-5),ROWS(H$15:H29)),13)</f>
        <v>#NUM!</v>
      </c>
      <c r="K29" s="761" t="e">
        <f t="array" ref="K29">INDEX(ShadowTable[], SMALL(IF(ShadowRowSS=$C$10,ROW(ShadowRowSS)-5),ROWS(I$15:I29)),14)</f>
        <v>#NUM!</v>
      </c>
      <c r="L29" s="760" t="e">
        <f t="array" ref="L29">INDEX(ShadowTable[], SMALL(IF(ShadowRowSS=$C$10,ROW(ShadowRowSS)-5),ROWS(J$15:J29)),15)</f>
        <v>#NUM!</v>
      </c>
      <c r="M29" s="761" t="e">
        <f t="array" ref="M29">INDEX(ShadowTable[], SMALL(IF(ShadowRowSS=$C$10,ROW(ShadowRowSS)-5),ROWS(K$15:K29)),16)</f>
        <v>#NUM!</v>
      </c>
      <c r="N29" s="760" t="e">
        <f t="array" ref="N29">INDEX(ShadowTable[], SMALL(IF(ShadowRowSS=$C$10,ROW(ShadowRowSS)-5),ROWS(L$15:L29)),17)</f>
        <v>#NUM!</v>
      </c>
      <c r="O29" s="761" t="e">
        <f t="array" ref="O29">INDEX(ShadowTable[], SMALL(IF(ShadowRowSS=$C$10,ROW(ShadowRowSS)-5),ROWS(M$15:M29)),18)</f>
        <v>#NUM!</v>
      </c>
      <c r="P29" s="760" t="e">
        <f t="array" ref="P29">INDEX(ShadowTable[], SMALL(IF(ShadowRowSS=$C$10,ROW(ShadowRowSS)-5),ROWS(N$15:N29)),19)</f>
        <v>#NUM!</v>
      </c>
      <c r="Q29" s="761" t="e">
        <f t="array" ref="Q29">INDEX(ShadowTable[], SMALL(IF(ShadowRowSS=$C$10,ROW(ShadowRowSS)-5),ROWS(O$15:O29)),20)</f>
        <v>#NUM!</v>
      </c>
      <c r="R29" s="760" t="e">
        <f t="array" ref="R29">INDEX(ShadowTable[], SMALL(IF(ShadowRowSS=$C$10,ROW(ShadowRowSS)-5),ROWS(P$15:P29)),21)</f>
        <v>#NUM!</v>
      </c>
      <c r="S29" s="762" t="e">
        <f t="array" ref="S29">INDEX(ShadowTable[], SMALL(IF(ShadowRowSS=$C$10,ROW(ShadowRowSS)-5),ROWS(P$15:P29)),22)</f>
        <v>#NUM!</v>
      </c>
    </row>
    <row r="30" spans="3:19">
      <c r="C30" s="759" t="e">
        <f t="array" ref="C30">INDEX(ShadowTable[], SMALL(IF(ShadowRowSS=$C$10,ROW(ShadowRowSS)-5),ROWS(C$15:C30)),5)</f>
        <v>#NUM!</v>
      </c>
      <c r="D30" s="760" t="str">
        <f t="array" ref="D30">IF(ISNUMBER(SEARCH("Outcome",INDEX(ShadowTable[], SMALL(IF(ShadowRowSS=$C$10,ROW(ShadowRowSS)-5),ROWS(D$15:D30)),1)))=TRUE,"Outcome",IF(ISNUMBER(SEARCH("Output",INDEX(ShadowTable[], SMALL(IF(ShadowRowSS=$C$10,ROW(ShadowRowSS)-5),ROWS(D$15:D30)),1)))=TRUE,"Output",""))</f>
        <v/>
      </c>
      <c r="E30" s="760" t="e">
        <f t="array" ref="E30">INDEX(ShadowTable[], SMALL(IF(ShadowRowSS=$C$10,ROW(ShadowRowSS)-5),ROWS(C$15:C30)),8)</f>
        <v>#NUM!</v>
      </c>
      <c r="F30" s="760" t="e">
        <f t="array" ref="F30">INDEX(ShadowTable[], SMALL(IF(ShadowRowSS=$C$10,ROW(ShadowRowSS)-5),ROWS(D$15:D30)),9)</f>
        <v>#NUM!</v>
      </c>
      <c r="G30" s="760" t="e">
        <f t="array" ref="G30">INDEX(ShadowTable[], SMALL(IF(ShadowRowSS=$C$10,ROW(ShadowRowSS)-5),ROWS(E$15:E30)),10)</f>
        <v>#NUM!</v>
      </c>
      <c r="H30" s="760" t="e">
        <f t="array" ref="H30">INDEX(ShadowTable[], SMALL(IF(ShadowRowSS=$C$10,ROW(ShadowRowSS)-5),ROWS(F$15:F30)),11)</f>
        <v>#NUM!</v>
      </c>
      <c r="I30" s="761" t="e">
        <f t="array" ref="I30">INDEX(ShadowTable[], SMALL(IF(ShadowRowSS=$C$10,ROW(ShadowRowSS)-5),ROWS(G$15:G30)),12)</f>
        <v>#NUM!</v>
      </c>
      <c r="J30" s="760" t="e">
        <f t="array" ref="J30">INDEX(ShadowTable[], SMALL(IF(ShadowRowSS=$C$10,ROW(ShadowRowSS)-5),ROWS(H$15:H30)),13)</f>
        <v>#NUM!</v>
      </c>
      <c r="K30" s="761" t="e">
        <f t="array" ref="K30">INDEX(ShadowTable[], SMALL(IF(ShadowRowSS=$C$10,ROW(ShadowRowSS)-5),ROWS(I$15:I30)),14)</f>
        <v>#NUM!</v>
      </c>
      <c r="L30" s="760" t="e">
        <f t="array" ref="L30">INDEX(ShadowTable[], SMALL(IF(ShadowRowSS=$C$10,ROW(ShadowRowSS)-5),ROWS(J$15:J30)),15)</f>
        <v>#NUM!</v>
      </c>
      <c r="M30" s="761" t="e">
        <f t="array" ref="M30">INDEX(ShadowTable[], SMALL(IF(ShadowRowSS=$C$10,ROW(ShadowRowSS)-5),ROWS(K$15:K30)),16)</f>
        <v>#NUM!</v>
      </c>
      <c r="N30" s="760" t="e">
        <f t="array" ref="N30">INDEX(ShadowTable[], SMALL(IF(ShadowRowSS=$C$10,ROW(ShadowRowSS)-5),ROWS(L$15:L30)),17)</f>
        <v>#NUM!</v>
      </c>
      <c r="O30" s="761" t="e">
        <f t="array" ref="O30">INDEX(ShadowTable[], SMALL(IF(ShadowRowSS=$C$10,ROW(ShadowRowSS)-5),ROWS(M$15:M30)),18)</f>
        <v>#NUM!</v>
      </c>
      <c r="P30" s="760" t="e">
        <f t="array" ref="P30">INDEX(ShadowTable[], SMALL(IF(ShadowRowSS=$C$10,ROW(ShadowRowSS)-5),ROWS(N$15:N30)),19)</f>
        <v>#NUM!</v>
      </c>
      <c r="Q30" s="761" t="e">
        <f t="array" ref="Q30">INDEX(ShadowTable[], SMALL(IF(ShadowRowSS=$C$10,ROW(ShadowRowSS)-5),ROWS(O$15:O30)),20)</f>
        <v>#NUM!</v>
      </c>
      <c r="R30" s="760" t="e">
        <f t="array" ref="R30">INDEX(ShadowTable[], SMALL(IF(ShadowRowSS=$C$10,ROW(ShadowRowSS)-5),ROWS(P$15:P30)),21)</f>
        <v>#NUM!</v>
      </c>
      <c r="S30" s="762" t="e">
        <f t="array" ref="S30">INDEX(ShadowTable[], SMALL(IF(ShadowRowSS=$C$10,ROW(ShadowRowSS)-5),ROWS(P$15:P30)),22)</f>
        <v>#NUM!</v>
      </c>
    </row>
    <row r="31" spans="3:19">
      <c r="C31" s="759" t="e">
        <f t="array" ref="C31">INDEX(ShadowTable[], SMALL(IF(ShadowRowSS=$C$10,ROW(ShadowRowSS)-5),ROWS(C$15:C31)),5)</f>
        <v>#NUM!</v>
      </c>
      <c r="D31" s="760" t="str">
        <f t="array" ref="D31">IF(ISNUMBER(SEARCH("Outcome",INDEX(ShadowTable[], SMALL(IF(ShadowRowSS=$C$10,ROW(ShadowRowSS)-5),ROWS(D$15:D31)),1)))=TRUE,"Outcome",IF(ISNUMBER(SEARCH("Output",INDEX(ShadowTable[], SMALL(IF(ShadowRowSS=$C$10,ROW(ShadowRowSS)-5),ROWS(D$15:D31)),1)))=TRUE,"Output",""))</f>
        <v/>
      </c>
      <c r="E31" s="760" t="e">
        <f t="array" ref="E31">INDEX(ShadowTable[], SMALL(IF(ShadowRowSS=$C$10,ROW(ShadowRowSS)-5),ROWS(C$15:C31)),8)</f>
        <v>#NUM!</v>
      </c>
      <c r="F31" s="760" t="e">
        <f t="array" ref="F31">INDEX(ShadowTable[], SMALL(IF(ShadowRowSS=$C$10,ROW(ShadowRowSS)-5),ROWS(D$15:D31)),9)</f>
        <v>#NUM!</v>
      </c>
      <c r="G31" s="760" t="e">
        <f t="array" ref="G31">INDEX(ShadowTable[], SMALL(IF(ShadowRowSS=$C$10,ROW(ShadowRowSS)-5),ROWS(E$15:E31)),10)</f>
        <v>#NUM!</v>
      </c>
      <c r="H31" s="760" t="e">
        <f t="array" ref="H31">INDEX(ShadowTable[], SMALL(IF(ShadowRowSS=$C$10,ROW(ShadowRowSS)-5),ROWS(F$15:F31)),11)</f>
        <v>#NUM!</v>
      </c>
      <c r="I31" s="761" t="e">
        <f t="array" ref="I31">INDEX(ShadowTable[], SMALL(IF(ShadowRowSS=$C$10,ROW(ShadowRowSS)-5),ROWS(G$15:G31)),12)</f>
        <v>#NUM!</v>
      </c>
      <c r="J31" s="760" t="e">
        <f t="array" ref="J31">INDEX(ShadowTable[], SMALL(IF(ShadowRowSS=$C$10,ROW(ShadowRowSS)-5),ROWS(H$15:H31)),13)</f>
        <v>#NUM!</v>
      </c>
      <c r="K31" s="761" t="e">
        <f t="array" ref="K31">INDEX(ShadowTable[], SMALL(IF(ShadowRowSS=$C$10,ROW(ShadowRowSS)-5),ROWS(I$15:I31)),14)</f>
        <v>#NUM!</v>
      </c>
      <c r="L31" s="760" t="e">
        <f t="array" ref="L31">INDEX(ShadowTable[], SMALL(IF(ShadowRowSS=$C$10,ROW(ShadowRowSS)-5),ROWS(J$15:J31)),15)</f>
        <v>#NUM!</v>
      </c>
      <c r="M31" s="761" t="e">
        <f t="array" ref="M31">INDEX(ShadowTable[], SMALL(IF(ShadowRowSS=$C$10,ROW(ShadowRowSS)-5),ROWS(K$15:K31)),16)</f>
        <v>#NUM!</v>
      </c>
      <c r="N31" s="760" t="e">
        <f t="array" ref="N31">INDEX(ShadowTable[], SMALL(IF(ShadowRowSS=$C$10,ROW(ShadowRowSS)-5),ROWS(L$15:L31)),17)</f>
        <v>#NUM!</v>
      </c>
      <c r="O31" s="761" t="e">
        <f t="array" ref="O31">INDEX(ShadowTable[], SMALL(IF(ShadowRowSS=$C$10,ROW(ShadowRowSS)-5),ROWS(M$15:M31)),18)</f>
        <v>#NUM!</v>
      </c>
      <c r="P31" s="760" t="e">
        <f t="array" ref="P31">INDEX(ShadowTable[], SMALL(IF(ShadowRowSS=$C$10,ROW(ShadowRowSS)-5),ROWS(N$15:N31)),19)</f>
        <v>#NUM!</v>
      </c>
      <c r="Q31" s="761" t="e">
        <f t="array" ref="Q31">INDEX(ShadowTable[], SMALL(IF(ShadowRowSS=$C$10,ROW(ShadowRowSS)-5),ROWS(O$15:O31)),20)</f>
        <v>#NUM!</v>
      </c>
      <c r="R31" s="760" t="e">
        <f t="array" ref="R31">INDEX(ShadowTable[], SMALL(IF(ShadowRowSS=$C$10,ROW(ShadowRowSS)-5),ROWS(P$15:P31)),21)</f>
        <v>#NUM!</v>
      </c>
      <c r="S31" s="762" t="e">
        <f t="array" ref="S31">INDEX(ShadowTable[], SMALL(IF(ShadowRowSS=$C$10,ROW(ShadowRowSS)-5),ROWS(P$15:P31)),22)</f>
        <v>#NUM!</v>
      </c>
    </row>
    <row r="32" spans="3:19">
      <c r="C32" s="759" t="e">
        <f t="array" ref="C32">INDEX(ShadowTable[], SMALL(IF(ShadowRowSS=$C$10,ROW(ShadowRowSS)-5),ROWS(C$15:C32)),5)</f>
        <v>#NUM!</v>
      </c>
      <c r="D32" s="760" t="str">
        <f t="array" ref="D32">IF(ISNUMBER(SEARCH("Outcome",INDEX(ShadowTable[], SMALL(IF(ShadowRowSS=$C$10,ROW(ShadowRowSS)-5),ROWS(D$15:D32)),1)))=TRUE,"Outcome",IF(ISNUMBER(SEARCH("Output",INDEX(ShadowTable[], SMALL(IF(ShadowRowSS=$C$10,ROW(ShadowRowSS)-5),ROWS(D$15:D32)),1)))=TRUE,"Output",""))</f>
        <v/>
      </c>
      <c r="E32" s="760" t="e">
        <f t="array" ref="E32">INDEX(ShadowTable[], SMALL(IF(ShadowRowSS=$C$10,ROW(ShadowRowSS)-5),ROWS(C$15:C32)),8)</f>
        <v>#NUM!</v>
      </c>
      <c r="F32" s="760" t="e">
        <f t="array" ref="F32">INDEX(ShadowTable[], SMALL(IF(ShadowRowSS=$C$10,ROW(ShadowRowSS)-5),ROWS(D$15:D32)),9)</f>
        <v>#NUM!</v>
      </c>
      <c r="G32" s="760" t="e">
        <f t="array" ref="G32">INDEX(ShadowTable[], SMALL(IF(ShadowRowSS=$C$10,ROW(ShadowRowSS)-5),ROWS(E$15:E32)),10)</f>
        <v>#NUM!</v>
      </c>
      <c r="H32" s="760" t="e">
        <f t="array" ref="H32">INDEX(ShadowTable[], SMALL(IF(ShadowRowSS=$C$10,ROW(ShadowRowSS)-5),ROWS(F$15:F32)),11)</f>
        <v>#NUM!</v>
      </c>
      <c r="I32" s="761" t="e">
        <f t="array" ref="I32">INDEX(ShadowTable[], SMALL(IF(ShadowRowSS=$C$10,ROW(ShadowRowSS)-5),ROWS(G$15:G32)),12)</f>
        <v>#NUM!</v>
      </c>
      <c r="J32" s="760" t="e">
        <f t="array" ref="J32">INDEX(ShadowTable[], SMALL(IF(ShadowRowSS=$C$10,ROW(ShadowRowSS)-5),ROWS(H$15:H32)),13)</f>
        <v>#NUM!</v>
      </c>
      <c r="K32" s="761" t="e">
        <f t="array" ref="K32">INDEX(ShadowTable[], SMALL(IF(ShadowRowSS=$C$10,ROW(ShadowRowSS)-5),ROWS(I$15:I32)),14)</f>
        <v>#NUM!</v>
      </c>
      <c r="L32" s="760" t="e">
        <f t="array" ref="L32">INDEX(ShadowTable[], SMALL(IF(ShadowRowSS=$C$10,ROW(ShadowRowSS)-5),ROWS(J$15:J32)),15)</f>
        <v>#NUM!</v>
      </c>
      <c r="M32" s="761" t="e">
        <f t="array" ref="M32">INDEX(ShadowTable[], SMALL(IF(ShadowRowSS=$C$10,ROW(ShadowRowSS)-5),ROWS(K$15:K32)),16)</f>
        <v>#NUM!</v>
      </c>
      <c r="N32" s="760" t="e">
        <f t="array" ref="N32">INDEX(ShadowTable[], SMALL(IF(ShadowRowSS=$C$10,ROW(ShadowRowSS)-5),ROWS(L$15:L32)),17)</f>
        <v>#NUM!</v>
      </c>
      <c r="O32" s="761" t="e">
        <f t="array" ref="O32">INDEX(ShadowTable[], SMALL(IF(ShadowRowSS=$C$10,ROW(ShadowRowSS)-5),ROWS(M$15:M32)),18)</f>
        <v>#NUM!</v>
      </c>
      <c r="P32" s="760" t="e">
        <f t="array" ref="P32">INDEX(ShadowTable[], SMALL(IF(ShadowRowSS=$C$10,ROW(ShadowRowSS)-5),ROWS(N$15:N32)),19)</f>
        <v>#NUM!</v>
      </c>
      <c r="Q32" s="761" t="e">
        <f t="array" ref="Q32">INDEX(ShadowTable[], SMALL(IF(ShadowRowSS=$C$10,ROW(ShadowRowSS)-5),ROWS(O$15:O32)),20)</f>
        <v>#NUM!</v>
      </c>
      <c r="R32" s="760" t="e">
        <f t="array" ref="R32">INDEX(ShadowTable[], SMALL(IF(ShadowRowSS=$C$10,ROW(ShadowRowSS)-5),ROWS(P$15:P32)),21)</f>
        <v>#NUM!</v>
      </c>
      <c r="S32" s="762" t="e">
        <f t="array" ref="S32">INDEX(ShadowTable[], SMALL(IF(ShadowRowSS=$C$10,ROW(ShadowRowSS)-5),ROWS(P$15:P32)),22)</f>
        <v>#NUM!</v>
      </c>
    </row>
    <row r="33" spans="3:19">
      <c r="C33" s="759" t="e">
        <f t="array" ref="C33">INDEX(ShadowTable[], SMALL(IF(ShadowRowSS=$C$10,ROW(ShadowRowSS)-5),ROWS(C$15:C33)),5)</f>
        <v>#NUM!</v>
      </c>
      <c r="D33" s="760" t="str">
        <f t="array" ref="D33">IF(ISNUMBER(SEARCH("Outcome",INDEX(ShadowTable[], SMALL(IF(ShadowRowSS=$C$10,ROW(ShadowRowSS)-5),ROWS(D$15:D33)),1)))=TRUE,"Outcome",IF(ISNUMBER(SEARCH("Output",INDEX(ShadowTable[], SMALL(IF(ShadowRowSS=$C$10,ROW(ShadowRowSS)-5),ROWS(D$15:D33)),1)))=TRUE,"Output",""))</f>
        <v/>
      </c>
      <c r="E33" s="760" t="e">
        <f t="array" ref="E33">INDEX(ShadowTable[], SMALL(IF(ShadowRowSS=$C$10,ROW(ShadowRowSS)-5),ROWS(C$15:C33)),8)</f>
        <v>#NUM!</v>
      </c>
      <c r="F33" s="760" t="e">
        <f t="array" ref="F33">INDEX(ShadowTable[], SMALL(IF(ShadowRowSS=$C$10,ROW(ShadowRowSS)-5),ROWS(D$15:D33)),9)</f>
        <v>#NUM!</v>
      </c>
      <c r="G33" s="760" t="e">
        <f t="array" ref="G33">INDEX(ShadowTable[], SMALL(IF(ShadowRowSS=$C$10,ROW(ShadowRowSS)-5),ROWS(E$15:E33)),10)</f>
        <v>#NUM!</v>
      </c>
      <c r="H33" s="760" t="e">
        <f t="array" ref="H33">INDEX(ShadowTable[], SMALL(IF(ShadowRowSS=$C$10,ROW(ShadowRowSS)-5),ROWS(F$15:F33)),11)</f>
        <v>#NUM!</v>
      </c>
      <c r="I33" s="761" t="e">
        <f t="array" ref="I33">INDEX(ShadowTable[], SMALL(IF(ShadowRowSS=$C$10,ROW(ShadowRowSS)-5),ROWS(G$15:G33)),12)</f>
        <v>#NUM!</v>
      </c>
      <c r="J33" s="760" t="e">
        <f t="array" ref="J33">INDEX(ShadowTable[], SMALL(IF(ShadowRowSS=$C$10,ROW(ShadowRowSS)-5),ROWS(H$15:H33)),13)</f>
        <v>#NUM!</v>
      </c>
      <c r="K33" s="761" t="e">
        <f t="array" ref="K33">INDEX(ShadowTable[], SMALL(IF(ShadowRowSS=$C$10,ROW(ShadowRowSS)-5),ROWS(I$15:I33)),14)</f>
        <v>#NUM!</v>
      </c>
      <c r="L33" s="760" t="e">
        <f t="array" ref="L33">INDEX(ShadowTable[], SMALL(IF(ShadowRowSS=$C$10,ROW(ShadowRowSS)-5),ROWS(J$15:J33)),15)</f>
        <v>#NUM!</v>
      </c>
      <c r="M33" s="761" t="e">
        <f t="array" ref="M33">INDEX(ShadowTable[], SMALL(IF(ShadowRowSS=$C$10,ROW(ShadowRowSS)-5),ROWS(K$15:K33)),16)</f>
        <v>#NUM!</v>
      </c>
      <c r="N33" s="760" t="e">
        <f t="array" ref="N33">INDEX(ShadowTable[], SMALL(IF(ShadowRowSS=$C$10,ROW(ShadowRowSS)-5),ROWS(L$15:L33)),17)</f>
        <v>#NUM!</v>
      </c>
      <c r="O33" s="761" t="e">
        <f t="array" ref="O33">INDEX(ShadowTable[], SMALL(IF(ShadowRowSS=$C$10,ROW(ShadowRowSS)-5),ROWS(M$15:M33)),18)</f>
        <v>#NUM!</v>
      </c>
      <c r="P33" s="760" t="e">
        <f t="array" ref="P33">INDEX(ShadowTable[], SMALL(IF(ShadowRowSS=$C$10,ROW(ShadowRowSS)-5),ROWS(N$15:N33)),19)</f>
        <v>#NUM!</v>
      </c>
      <c r="Q33" s="761" t="e">
        <f t="array" ref="Q33">INDEX(ShadowTable[], SMALL(IF(ShadowRowSS=$C$10,ROW(ShadowRowSS)-5),ROWS(O$15:O33)),20)</f>
        <v>#NUM!</v>
      </c>
      <c r="R33" s="760" t="e">
        <f t="array" ref="R33">INDEX(ShadowTable[], SMALL(IF(ShadowRowSS=$C$10,ROW(ShadowRowSS)-5),ROWS(P$15:P33)),21)</f>
        <v>#NUM!</v>
      </c>
      <c r="S33" s="762" t="e">
        <f t="array" ref="S33">INDEX(ShadowTable[], SMALL(IF(ShadowRowSS=$C$10,ROW(ShadowRowSS)-5),ROWS(P$15:P33)),22)</f>
        <v>#NUM!</v>
      </c>
    </row>
    <row r="34" spans="3:19">
      <c r="C34" s="759" t="e">
        <f t="array" ref="C34">INDEX(ShadowTable[], SMALL(IF(ShadowRowSS=$C$10,ROW(ShadowRowSS)-5),ROWS(C$15:C34)),5)</f>
        <v>#NUM!</v>
      </c>
      <c r="D34" s="760" t="str">
        <f t="array" ref="D34">IF(ISNUMBER(SEARCH("Outcome",INDEX(ShadowTable[], SMALL(IF(ShadowRowSS=$C$10,ROW(ShadowRowSS)-5),ROWS(D$15:D34)),1)))=TRUE,"Outcome",IF(ISNUMBER(SEARCH("Output",INDEX(ShadowTable[], SMALL(IF(ShadowRowSS=$C$10,ROW(ShadowRowSS)-5),ROWS(D$15:D34)),1)))=TRUE,"Output",""))</f>
        <v/>
      </c>
      <c r="E34" s="760" t="e">
        <f t="array" ref="E34">INDEX(ShadowTable[], SMALL(IF(ShadowRowSS=$C$10,ROW(ShadowRowSS)-5),ROWS(C$15:C34)),8)</f>
        <v>#NUM!</v>
      </c>
      <c r="F34" s="760" t="e">
        <f t="array" ref="F34">INDEX(ShadowTable[], SMALL(IF(ShadowRowSS=$C$10,ROW(ShadowRowSS)-5),ROWS(D$15:D34)),9)</f>
        <v>#NUM!</v>
      </c>
      <c r="G34" s="760" t="e">
        <f t="array" ref="G34">INDEX(ShadowTable[], SMALL(IF(ShadowRowSS=$C$10,ROW(ShadowRowSS)-5),ROWS(E$15:E34)),10)</f>
        <v>#NUM!</v>
      </c>
      <c r="H34" s="760" t="e">
        <f t="array" ref="H34">INDEX(ShadowTable[], SMALL(IF(ShadowRowSS=$C$10,ROW(ShadowRowSS)-5),ROWS(F$15:F34)),11)</f>
        <v>#NUM!</v>
      </c>
      <c r="I34" s="761" t="e">
        <f t="array" ref="I34">INDEX(ShadowTable[], SMALL(IF(ShadowRowSS=$C$10,ROW(ShadowRowSS)-5),ROWS(G$15:G34)),12)</f>
        <v>#NUM!</v>
      </c>
      <c r="J34" s="760" t="e">
        <f t="array" ref="J34">INDEX(ShadowTable[], SMALL(IF(ShadowRowSS=$C$10,ROW(ShadowRowSS)-5),ROWS(H$15:H34)),13)</f>
        <v>#NUM!</v>
      </c>
      <c r="K34" s="761" t="e">
        <f t="array" ref="K34">INDEX(ShadowTable[], SMALL(IF(ShadowRowSS=$C$10,ROW(ShadowRowSS)-5),ROWS(I$15:I34)),14)</f>
        <v>#NUM!</v>
      </c>
      <c r="L34" s="760" t="e">
        <f t="array" ref="L34">INDEX(ShadowTable[], SMALL(IF(ShadowRowSS=$C$10,ROW(ShadowRowSS)-5),ROWS(J$15:J34)),15)</f>
        <v>#NUM!</v>
      </c>
      <c r="M34" s="761" t="e">
        <f t="array" ref="M34">INDEX(ShadowTable[], SMALL(IF(ShadowRowSS=$C$10,ROW(ShadowRowSS)-5),ROWS(K$15:K34)),16)</f>
        <v>#NUM!</v>
      </c>
      <c r="N34" s="760" t="e">
        <f t="array" ref="N34">INDEX(ShadowTable[], SMALL(IF(ShadowRowSS=$C$10,ROW(ShadowRowSS)-5),ROWS(L$15:L34)),17)</f>
        <v>#NUM!</v>
      </c>
      <c r="O34" s="761" t="e">
        <f t="array" ref="O34">INDEX(ShadowTable[], SMALL(IF(ShadowRowSS=$C$10,ROW(ShadowRowSS)-5),ROWS(M$15:M34)),18)</f>
        <v>#NUM!</v>
      </c>
      <c r="P34" s="760" t="e">
        <f t="array" ref="P34">INDEX(ShadowTable[], SMALL(IF(ShadowRowSS=$C$10,ROW(ShadowRowSS)-5),ROWS(N$15:N34)),19)</f>
        <v>#NUM!</v>
      </c>
      <c r="Q34" s="761" t="e">
        <f t="array" ref="Q34">INDEX(ShadowTable[], SMALL(IF(ShadowRowSS=$C$10,ROW(ShadowRowSS)-5),ROWS(O$15:O34)),20)</f>
        <v>#NUM!</v>
      </c>
      <c r="R34" s="760" t="e">
        <f t="array" ref="R34">INDEX(ShadowTable[], SMALL(IF(ShadowRowSS=$C$10,ROW(ShadowRowSS)-5),ROWS(P$15:P34)),21)</f>
        <v>#NUM!</v>
      </c>
      <c r="S34" s="762" t="e">
        <f t="array" ref="S34">INDEX(ShadowTable[], SMALL(IF(ShadowRowSS=$C$10,ROW(ShadowRowSS)-5),ROWS(P$15:P34)),22)</f>
        <v>#NUM!</v>
      </c>
    </row>
    <row r="35" spans="3:19">
      <c r="C35" s="759" t="e">
        <f t="array" ref="C35">INDEX(ShadowTable[], SMALL(IF(ShadowRowSS=$C$10,ROW(ShadowRowSS)-5),ROWS(C$15:C35)),5)</f>
        <v>#NUM!</v>
      </c>
      <c r="D35" s="760" t="str">
        <f t="array" ref="D35">IF(ISNUMBER(SEARCH("Outcome",INDEX(ShadowTable[], SMALL(IF(ShadowRowSS=$C$10,ROW(ShadowRowSS)-5),ROWS(D$15:D35)),1)))=TRUE,"Outcome",IF(ISNUMBER(SEARCH("Output",INDEX(ShadowTable[], SMALL(IF(ShadowRowSS=$C$10,ROW(ShadowRowSS)-5),ROWS(D$15:D35)),1)))=TRUE,"Output",""))</f>
        <v/>
      </c>
      <c r="E35" s="760" t="e">
        <f t="array" ref="E35">INDEX(ShadowTable[], SMALL(IF(ShadowRowSS=$C$10,ROW(ShadowRowSS)-5),ROWS(C$15:C35)),8)</f>
        <v>#NUM!</v>
      </c>
      <c r="F35" s="760" t="e">
        <f t="array" ref="F35">INDEX(ShadowTable[], SMALL(IF(ShadowRowSS=$C$10,ROW(ShadowRowSS)-5),ROWS(D$15:D35)),9)</f>
        <v>#NUM!</v>
      </c>
      <c r="G35" s="760" t="e">
        <f t="array" ref="G35">INDEX(ShadowTable[], SMALL(IF(ShadowRowSS=$C$10,ROW(ShadowRowSS)-5),ROWS(E$15:E35)),10)</f>
        <v>#NUM!</v>
      </c>
      <c r="H35" s="760" t="e">
        <f t="array" ref="H35">INDEX(ShadowTable[], SMALL(IF(ShadowRowSS=$C$10,ROW(ShadowRowSS)-5),ROWS(F$15:F35)),11)</f>
        <v>#NUM!</v>
      </c>
      <c r="I35" s="761" t="e">
        <f t="array" ref="I35">INDEX(ShadowTable[], SMALL(IF(ShadowRowSS=$C$10,ROW(ShadowRowSS)-5),ROWS(G$15:G35)),12)</f>
        <v>#NUM!</v>
      </c>
      <c r="J35" s="760" t="e">
        <f t="array" ref="J35">INDEX(ShadowTable[], SMALL(IF(ShadowRowSS=$C$10,ROW(ShadowRowSS)-5),ROWS(H$15:H35)),13)</f>
        <v>#NUM!</v>
      </c>
      <c r="K35" s="761" t="e">
        <f t="array" ref="K35">INDEX(ShadowTable[], SMALL(IF(ShadowRowSS=$C$10,ROW(ShadowRowSS)-5),ROWS(I$15:I35)),14)</f>
        <v>#NUM!</v>
      </c>
      <c r="L35" s="760" t="e">
        <f t="array" ref="L35">INDEX(ShadowTable[], SMALL(IF(ShadowRowSS=$C$10,ROW(ShadowRowSS)-5),ROWS(J$15:J35)),15)</f>
        <v>#NUM!</v>
      </c>
      <c r="M35" s="761" t="e">
        <f t="array" ref="M35">INDEX(ShadowTable[], SMALL(IF(ShadowRowSS=$C$10,ROW(ShadowRowSS)-5),ROWS(K$15:K35)),16)</f>
        <v>#NUM!</v>
      </c>
      <c r="N35" s="760" t="e">
        <f t="array" ref="N35">INDEX(ShadowTable[], SMALL(IF(ShadowRowSS=$C$10,ROW(ShadowRowSS)-5),ROWS(L$15:L35)),17)</f>
        <v>#NUM!</v>
      </c>
      <c r="O35" s="761" t="e">
        <f t="array" ref="O35">INDEX(ShadowTable[], SMALL(IF(ShadowRowSS=$C$10,ROW(ShadowRowSS)-5),ROWS(M$15:M35)),18)</f>
        <v>#NUM!</v>
      </c>
      <c r="P35" s="760" t="e">
        <f t="array" ref="P35">INDEX(ShadowTable[], SMALL(IF(ShadowRowSS=$C$10,ROW(ShadowRowSS)-5),ROWS(N$15:N35)),19)</f>
        <v>#NUM!</v>
      </c>
      <c r="Q35" s="761" t="e">
        <f t="array" ref="Q35">INDEX(ShadowTable[], SMALL(IF(ShadowRowSS=$C$10,ROW(ShadowRowSS)-5),ROWS(O$15:O35)),20)</f>
        <v>#NUM!</v>
      </c>
      <c r="R35" s="760" t="e">
        <f t="array" ref="R35">INDEX(ShadowTable[], SMALL(IF(ShadowRowSS=$C$10,ROW(ShadowRowSS)-5),ROWS(P$15:P35)),21)</f>
        <v>#NUM!</v>
      </c>
      <c r="S35" s="762" t="e">
        <f t="array" ref="S35">INDEX(ShadowTable[], SMALL(IF(ShadowRowSS=$C$10,ROW(ShadowRowSS)-5),ROWS(P$15:P35)),22)</f>
        <v>#NUM!</v>
      </c>
    </row>
    <row r="36" spans="3:19">
      <c r="C36" s="759" t="e">
        <f t="array" ref="C36">INDEX(ShadowTable[], SMALL(IF(ShadowRowSS=$C$10,ROW(ShadowRowSS)-5),ROWS(C$15:C36)),5)</f>
        <v>#NUM!</v>
      </c>
      <c r="D36" s="760" t="str">
        <f t="array" ref="D36">IF(ISNUMBER(SEARCH("Outcome",INDEX(ShadowTable[], SMALL(IF(ShadowRowSS=$C$10,ROW(ShadowRowSS)-5),ROWS(D$15:D36)),1)))=TRUE,"Outcome",IF(ISNUMBER(SEARCH("Output",INDEX(ShadowTable[], SMALL(IF(ShadowRowSS=$C$10,ROW(ShadowRowSS)-5),ROWS(D$15:D36)),1)))=TRUE,"Output",""))</f>
        <v/>
      </c>
      <c r="E36" s="760" t="e">
        <f t="array" ref="E36">INDEX(ShadowTable[], SMALL(IF(ShadowRowSS=$C$10,ROW(ShadowRowSS)-5),ROWS(C$15:C36)),8)</f>
        <v>#NUM!</v>
      </c>
      <c r="F36" s="760" t="e">
        <f t="array" ref="F36">INDEX(ShadowTable[], SMALL(IF(ShadowRowSS=$C$10,ROW(ShadowRowSS)-5),ROWS(D$15:D36)),9)</f>
        <v>#NUM!</v>
      </c>
      <c r="G36" s="760" t="e">
        <f t="array" ref="G36">INDEX(ShadowTable[], SMALL(IF(ShadowRowSS=$C$10,ROW(ShadowRowSS)-5),ROWS(E$15:E36)),10)</f>
        <v>#NUM!</v>
      </c>
      <c r="H36" s="760" t="e">
        <f t="array" ref="H36">INDEX(ShadowTable[], SMALL(IF(ShadowRowSS=$C$10,ROW(ShadowRowSS)-5),ROWS(F$15:F36)),11)</f>
        <v>#NUM!</v>
      </c>
      <c r="I36" s="761" t="e">
        <f t="array" ref="I36">INDEX(ShadowTable[], SMALL(IF(ShadowRowSS=$C$10,ROW(ShadowRowSS)-5),ROWS(G$15:G36)),12)</f>
        <v>#NUM!</v>
      </c>
      <c r="J36" s="760" t="e">
        <f t="array" ref="J36">INDEX(ShadowTable[], SMALL(IF(ShadowRowSS=$C$10,ROW(ShadowRowSS)-5),ROWS(H$15:H36)),13)</f>
        <v>#NUM!</v>
      </c>
      <c r="K36" s="761" t="e">
        <f t="array" ref="K36">INDEX(ShadowTable[], SMALL(IF(ShadowRowSS=$C$10,ROW(ShadowRowSS)-5),ROWS(I$15:I36)),14)</f>
        <v>#NUM!</v>
      </c>
      <c r="L36" s="760" t="e">
        <f t="array" ref="L36">INDEX(ShadowTable[], SMALL(IF(ShadowRowSS=$C$10,ROW(ShadowRowSS)-5),ROWS(J$15:J36)),15)</f>
        <v>#NUM!</v>
      </c>
      <c r="M36" s="761" t="e">
        <f t="array" ref="M36">INDEX(ShadowTable[], SMALL(IF(ShadowRowSS=$C$10,ROW(ShadowRowSS)-5),ROWS(K$15:K36)),16)</f>
        <v>#NUM!</v>
      </c>
      <c r="N36" s="760" t="e">
        <f t="array" ref="N36">INDEX(ShadowTable[], SMALL(IF(ShadowRowSS=$C$10,ROW(ShadowRowSS)-5),ROWS(L$15:L36)),17)</f>
        <v>#NUM!</v>
      </c>
      <c r="O36" s="761" t="e">
        <f t="array" ref="O36">INDEX(ShadowTable[], SMALL(IF(ShadowRowSS=$C$10,ROW(ShadowRowSS)-5),ROWS(M$15:M36)),18)</f>
        <v>#NUM!</v>
      </c>
      <c r="P36" s="760" t="e">
        <f t="array" ref="P36">INDEX(ShadowTable[], SMALL(IF(ShadowRowSS=$C$10,ROW(ShadowRowSS)-5),ROWS(N$15:N36)),19)</f>
        <v>#NUM!</v>
      </c>
      <c r="Q36" s="761" t="e">
        <f t="array" ref="Q36">INDEX(ShadowTable[], SMALL(IF(ShadowRowSS=$C$10,ROW(ShadowRowSS)-5),ROWS(O$15:O36)),20)</f>
        <v>#NUM!</v>
      </c>
      <c r="R36" s="760" t="e">
        <f t="array" ref="R36">INDEX(ShadowTable[], SMALL(IF(ShadowRowSS=$C$10,ROW(ShadowRowSS)-5),ROWS(P$15:P36)),21)</f>
        <v>#NUM!</v>
      </c>
      <c r="S36" s="762" t="e">
        <f t="array" ref="S36">INDEX(ShadowTable[], SMALL(IF(ShadowRowSS=$C$10,ROW(ShadowRowSS)-5),ROWS(P$15:P36)),22)</f>
        <v>#NUM!</v>
      </c>
    </row>
    <row r="37" spans="3:19">
      <c r="C37" s="759" t="e">
        <f t="array" ref="C37">INDEX(ShadowTable[], SMALL(IF(ShadowRowSS=$C$10,ROW(ShadowRowSS)-5),ROWS(C$15:C37)),5)</f>
        <v>#NUM!</v>
      </c>
      <c r="D37" s="760" t="str">
        <f t="array" ref="D37">IF(ISNUMBER(SEARCH("Outcome",INDEX(ShadowTable[], SMALL(IF(ShadowRowSS=$C$10,ROW(ShadowRowSS)-5),ROWS(D$15:D37)),1)))=TRUE,"Outcome",IF(ISNUMBER(SEARCH("Output",INDEX(ShadowTable[], SMALL(IF(ShadowRowSS=$C$10,ROW(ShadowRowSS)-5),ROWS(D$15:D37)),1)))=TRUE,"Output",""))</f>
        <v/>
      </c>
      <c r="E37" s="760" t="e">
        <f t="array" ref="E37">INDEX(ShadowTable[], SMALL(IF(ShadowRowSS=$C$10,ROW(ShadowRowSS)-5),ROWS(C$15:C37)),8)</f>
        <v>#NUM!</v>
      </c>
      <c r="F37" s="760" t="e">
        <f t="array" ref="F37">INDEX(ShadowTable[], SMALL(IF(ShadowRowSS=$C$10,ROW(ShadowRowSS)-5),ROWS(D$15:D37)),9)</f>
        <v>#NUM!</v>
      </c>
      <c r="G37" s="760" t="e">
        <f t="array" ref="G37">INDEX(ShadowTable[], SMALL(IF(ShadowRowSS=$C$10,ROW(ShadowRowSS)-5),ROWS(E$15:E37)),10)</f>
        <v>#NUM!</v>
      </c>
      <c r="H37" s="760" t="e">
        <f t="array" ref="H37">INDEX(ShadowTable[], SMALL(IF(ShadowRowSS=$C$10,ROW(ShadowRowSS)-5),ROWS(F$15:F37)),11)</f>
        <v>#NUM!</v>
      </c>
      <c r="I37" s="761" t="e">
        <f t="array" ref="I37">INDEX(ShadowTable[], SMALL(IF(ShadowRowSS=$C$10,ROW(ShadowRowSS)-5),ROWS(G$15:G37)),12)</f>
        <v>#NUM!</v>
      </c>
      <c r="J37" s="760" t="e">
        <f t="array" ref="J37">INDEX(ShadowTable[], SMALL(IF(ShadowRowSS=$C$10,ROW(ShadowRowSS)-5),ROWS(H$15:H37)),13)</f>
        <v>#NUM!</v>
      </c>
      <c r="K37" s="761" t="e">
        <f t="array" ref="K37">INDEX(ShadowTable[], SMALL(IF(ShadowRowSS=$C$10,ROW(ShadowRowSS)-5),ROWS(I$15:I37)),14)</f>
        <v>#NUM!</v>
      </c>
      <c r="L37" s="760" t="e">
        <f t="array" ref="L37">INDEX(ShadowTable[], SMALL(IF(ShadowRowSS=$C$10,ROW(ShadowRowSS)-5),ROWS(J$15:J37)),15)</f>
        <v>#NUM!</v>
      </c>
      <c r="M37" s="761" t="e">
        <f t="array" ref="M37">INDEX(ShadowTable[], SMALL(IF(ShadowRowSS=$C$10,ROW(ShadowRowSS)-5),ROWS(K$15:K37)),16)</f>
        <v>#NUM!</v>
      </c>
      <c r="N37" s="760" t="e">
        <f t="array" ref="N37">INDEX(ShadowTable[], SMALL(IF(ShadowRowSS=$C$10,ROW(ShadowRowSS)-5),ROWS(L$15:L37)),17)</f>
        <v>#NUM!</v>
      </c>
      <c r="O37" s="761" t="e">
        <f t="array" ref="O37">INDEX(ShadowTable[], SMALL(IF(ShadowRowSS=$C$10,ROW(ShadowRowSS)-5),ROWS(M$15:M37)),18)</f>
        <v>#NUM!</v>
      </c>
      <c r="P37" s="760" t="e">
        <f t="array" ref="P37">INDEX(ShadowTable[], SMALL(IF(ShadowRowSS=$C$10,ROW(ShadowRowSS)-5),ROWS(N$15:N37)),19)</f>
        <v>#NUM!</v>
      </c>
      <c r="Q37" s="761" t="e">
        <f t="array" ref="Q37">INDEX(ShadowTable[], SMALL(IF(ShadowRowSS=$C$10,ROW(ShadowRowSS)-5),ROWS(O$15:O37)),20)</f>
        <v>#NUM!</v>
      </c>
      <c r="R37" s="760" t="e">
        <f t="array" ref="R37">INDEX(ShadowTable[], SMALL(IF(ShadowRowSS=$C$10,ROW(ShadowRowSS)-5),ROWS(P$15:P37)),21)</f>
        <v>#NUM!</v>
      </c>
      <c r="S37" s="762" t="e">
        <f t="array" ref="S37">INDEX(ShadowTable[], SMALL(IF(ShadowRowSS=$C$10,ROW(ShadowRowSS)-5),ROWS(P$15:P37)),22)</f>
        <v>#NUM!</v>
      </c>
    </row>
    <row r="38" spans="3:19">
      <c r="C38" s="759" t="e">
        <f t="array" ref="C38">INDEX(ShadowTable[], SMALL(IF(ShadowRowSS=$C$10,ROW(ShadowRowSS)-5),ROWS(C$15:C38)),5)</f>
        <v>#NUM!</v>
      </c>
      <c r="D38" s="760" t="str">
        <f t="array" ref="D38">IF(ISNUMBER(SEARCH("Outcome",INDEX(ShadowTable[], SMALL(IF(ShadowRowSS=$C$10,ROW(ShadowRowSS)-5),ROWS(D$15:D38)),1)))=TRUE,"Outcome",IF(ISNUMBER(SEARCH("Output",INDEX(ShadowTable[], SMALL(IF(ShadowRowSS=$C$10,ROW(ShadowRowSS)-5),ROWS(D$15:D38)),1)))=TRUE,"Output",""))</f>
        <v/>
      </c>
      <c r="E38" s="760" t="e">
        <f t="array" ref="E38">INDEX(ShadowTable[], SMALL(IF(ShadowRowSS=$C$10,ROW(ShadowRowSS)-5),ROWS(C$15:C38)),8)</f>
        <v>#NUM!</v>
      </c>
      <c r="F38" s="760" t="e">
        <f t="array" ref="F38">INDEX(ShadowTable[], SMALL(IF(ShadowRowSS=$C$10,ROW(ShadowRowSS)-5),ROWS(D$15:D38)),9)</f>
        <v>#NUM!</v>
      </c>
      <c r="G38" s="760" t="e">
        <f t="array" ref="G38">INDEX(ShadowTable[], SMALL(IF(ShadowRowSS=$C$10,ROW(ShadowRowSS)-5),ROWS(E$15:E38)),10)</f>
        <v>#NUM!</v>
      </c>
      <c r="H38" s="760" t="e">
        <f t="array" ref="H38">INDEX(ShadowTable[], SMALL(IF(ShadowRowSS=$C$10,ROW(ShadowRowSS)-5),ROWS(F$15:F38)),11)</f>
        <v>#NUM!</v>
      </c>
      <c r="I38" s="761" t="e">
        <f t="array" ref="I38">INDEX(ShadowTable[], SMALL(IF(ShadowRowSS=$C$10,ROW(ShadowRowSS)-5),ROWS(G$15:G38)),12)</f>
        <v>#NUM!</v>
      </c>
      <c r="J38" s="760" t="e">
        <f t="array" ref="J38">INDEX(ShadowTable[], SMALL(IF(ShadowRowSS=$C$10,ROW(ShadowRowSS)-5),ROWS(H$15:H38)),13)</f>
        <v>#NUM!</v>
      </c>
      <c r="K38" s="761" t="e">
        <f t="array" ref="K38">INDEX(ShadowTable[], SMALL(IF(ShadowRowSS=$C$10,ROW(ShadowRowSS)-5),ROWS(I$15:I38)),14)</f>
        <v>#NUM!</v>
      </c>
      <c r="L38" s="760" t="e">
        <f t="array" ref="L38">INDEX(ShadowTable[], SMALL(IF(ShadowRowSS=$C$10,ROW(ShadowRowSS)-5),ROWS(J$15:J38)),15)</f>
        <v>#NUM!</v>
      </c>
      <c r="M38" s="761" t="e">
        <f t="array" ref="M38">INDEX(ShadowTable[], SMALL(IF(ShadowRowSS=$C$10,ROW(ShadowRowSS)-5),ROWS(K$15:K38)),16)</f>
        <v>#NUM!</v>
      </c>
      <c r="N38" s="760" t="e">
        <f t="array" ref="N38">INDEX(ShadowTable[], SMALL(IF(ShadowRowSS=$C$10,ROW(ShadowRowSS)-5),ROWS(L$15:L38)),17)</f>
        <v>#NUM!</v>
      </c>
      <c r="O38" s="761" t="e">
        <f t="array" ref="O38">INDEX(ShadowTable[], SMALL(IF(ShadowRowSS=$C$10,ROW(ShadowRowSS)-5),ROWS(M$15:M38)),18)</f>
        <v>#NUM!</v>
      </c>
      <c r="P38" s="760" t="e">
        <f t="array" ref="P38">INDEX(ShadowTable[], SMALL(IF(ShadowRowSS=$C$10,ROW(ShadowRowSS)-5),ROWS(N$15:N38)),19)</f>
        <v>#NUM!</v>
      </c>
      <c r="Q38" s="761" t="e">
        <f t="array" ref="Q38">INDEX(ShadowTable[], SMALL(IF(ShadowRowSS=$C$10,ROW(ShadowRowSS)-5),ROWS(O$15:O38)),20)</f>
        <v>#NUM!</v>
      </c>
      <c r="R38" s="760" t="e">
        <f t="array" ref="R38">INDEX(ShadowTable[], SMALL(IF(ShadowRowSS=$C$10,ROW(ShadowRowSS)-5),ROWS(P$15:P38)),21)</f>
        <v>#NUM!</v>
      </c>
      <c r="S38" s="762" t="e">
        <f t="array" ref="S38">INDEX(ShadowTable[], SMALL(IF(ShadowRowSS=$C$10,ROW(ShadowRowSS)-5),ROWS(P$15:P38)),22)</f>
        <v>#NUM!</v>
      </c>
    </row>
    <row r="39" spans="3:19">
      <c r="C39" s="759" t="e">
        <f t="array" ref="C39">INDEX(ShadowTable[], SMALL(IF(ShadowRowSS=$C$10,ROW(ShadowRowSS)-5),ROWS(C$15:C39)),5)</f>
        <v>#NUM!</v>
      </c>
      <c r="D39" s="760" t="str">
        <f t="array" ref="D39">IF(ISNUMBER(SEARCH("Outcome",INDEX(ShadowTable[], SMALL(IF(ShadowRowSS=$C$10,ROW(ShadowRowSS)-5),ROWS(D$15:D39)),1)))=TRUE,"Outcome",IF(ISNUMBER(SEARCH("Output",INDEX(ShadowTable[], SMALL(IF(ShadowRowSS=$C$10,ROW(ShadowRowSS)-5),ROWS(D$15:D39)),1)))=TRUE,"Output",""))</f>
        <v/>
      </c>
      <c r="E39" s="760" t="e">
        <f t="array" ref="E39">INDEX(ShadowTable[], SMALL(IF(ShadowRowSS=$C$10,ROW(ShadowRowSS)-5),ROWS(C$15:C39)),8)</f>
        <v>#NUM!</v>
      </c>
      <c r="F39" s="760" t="e">
        <f t="array" ref="F39">INDEX(ShadowTable[], SMALL(IF(ShadowRowSS=$C$10,ROW(ShadowRowSS)-5),ROWS(D$15:D39)),9)</f>
        <v>#NUM!</v>
      </c>
      <c r="G39" s="760" t="e">
        <f t="array" ref="G39">INDEX(ShadowTable[], SMALL(IF(ShadowRowSS=$C$10,ROW(ShadowRowSS)-5),ROWS(E$15:E39)),10)</f>
        <v>#NUM!</v>
      </c>
      <c r="H39" s="760" t="e">
        <f t="array" ref="H39">INDEX(ShadowTable[], SMALL(IF(ShadowRowSS=$C$10,ROW(ShadowRowSS)-5),ROWS(F$15:F39)),11)</f>
        <v>#NUM!</v>
      </c>
      <c r="I39" s="761" t="e">
        <f t="array" ref="I39">INDEX(ShadowTable[], SMALL(IF(ShadowRowSS=$C$10,ROW(ShadowRowSS)-5),ROWS(G$15:G39)),12)</f>
        <v>#NUM!</v>
      </c>
      <c r="J39" s="760" t="e">
        <f t="array" ref="J39">INDEX(ShadowTable[], SMALL(IF(ShadowRowSS=$C$10,ROW(ShadowRowSS)-5),ROWS(H$15:H39)),13)</f>
        <v>#NUM!</v>
      </c>
      <c r="K39" s="761" t="e">
        <f t="array" ref="K39">INDEX(ShadowTable[], SMALL(IF(ShadowRowSS=$C$10,ROW(ShadowRowSS)-5),ROWS(I$15:I39)),14)</f>
        <v>#NUM!</v>
      </c>
      <c r="L39" s="760" t="e">
        <f t="array" ref="L39">INDEX(ShadowTable[], SMALL(IF(ShadowRowSS=$C$10,ROW(ShadowRowSS)-5),ROWS(J$15:J39)),15)</f>
        <v>#NUM!</v>
      </c>
      <c r="M39" s="761" t="e">
        <f t="array" ref="M39">INDEX(ShadowTable[], SMALL(IF(ShadowRowSS=$C$10,ROW(ShadowRowSS)-5),ROWS(K$15:K39)),16)</f>
        <v>#NUM!</v>
      </c>
      <c r="N39" s="760" t="e">
        <f t="array" ref="N39">INDEX(ShadowTable[], SMALL(IF(ShadowRowSS=$C$10,ROW(ShadowRowSS)-5),ROWS(L$15:L39)),17)</f>
        <v>#NUM!</v>
      </c>
      <c r="O39" s="761" t="e">
        <f t="array" ref="O39">INDEX(ShadowTable[], SMALL(IF(ShadowRowSS=$C$10,ROW(ShadowRowSS)-5),ROWS(M$15:M39)),18)</f>
        <v>#NUM!</v>
      </c>
      <c r="P39" s="760" t="e">
        <f t="array" ref="P39">INDEX(ShadowTable[], SMALL(IF(ShadowRowSS=$C$10,ROW(ShadowRowSS)-5),ROWS(N$15:N39)),19)</f>
        <v>#NUM!</v>
      </c>
      <c r="Q39" s="761" t="e">
        <f t="array" ref="Q39">INDEX(ShadowTable[], SMALL(IF(ShadowRowSS=$C$10,ROW(ShadowRowSS)-5),ROWS(O$15:O39)),20)</f>
        <v>#NUM!</v>
      </c>
      <c r="R39" s="760" t="e">
        <f t="array" ref="R39">INDEX(ShadowTable[], SMALL(IF(ShadowRowSS=$C$10,ROW(ShadowRowSS)-5),ROWS(P$15:P39)),21)</f>
        <v>#NUM!</v>
      </c>
      <c r="S39" s="762" t="e">
        <f t="array" ref="S39">INDEX(ShadowTable[], SMALL(IF(ShadowRowSS=$C$10,ROW(ShadowRowSS)-5),ROWS(P$15:P39)),22)</f>
        <v>#NUM!</v>
      </c>
    </row>
    <row r="40" spans="3:19">
      <c r="C40" s="759" t="e">
        <f t="array" ref="C40">INDEX(ShadowTable[], SMALL(IF(ShadowRowSS=$C$10,ROW(ShadowRowSS)-5),ROWS(C$15:C40)),5)</f>
        <v>#NUM!</v>
      </c>
      <c r="D40" s="760" t="str">
        <f t="array" ref="D40">IF(ISNUMBER(SEARCH("Outcome",INDEX(ShadowTable[], SMALL(IF(ShadowRowSS=$C$10,ROW(ShadowRowSS)-5),ROWS(D$15:D40)),1)))=TRUE,"Outcome",IF(ISNUMBER(SEARCH("Output",INDEX(ShadowTable[], SMALL(IF(ShadowRowSS=$C$10,ROW(ShadowRowSS)-5),ROWS(D$15:D40)),1)))=TRUE,"Output",""))</f>
        <v/>
      </c>
      <c r="E40" s="760" t="e">
        <f t="array" ref="E40">INDEX(ShadowTable[], SMALL(IF(ShadowRowSS=$C$10,ROW(ShadowRowSS)-5),ROWS(C$15:C40)),8)</f>
        <v>#NUM!</v>
      </c>
      <c r="F40" s="760" t="e">
        <f t="array" ref="F40">INDEX(ShadowTable[], SMALL(IF(ShadowRowSS=$C$10,ROW(ShadowRowSS)-5),ROWS(D$15:D40)),9)</f>
        <v>#NUM!</v>
      </c>
      <c r="G40" s="760" t="e">
        <f t="array" ref="G40">INDEX(ShadowTable[], SMALL(IF(ShadowRowSS=$C$10,ROW(ShadowRowSS)-5),ROWS(E$15:E40)),10)</f>
        <v>#NUM!</v>
      </c>
      <c r="H40" s="760" t="e">
        <f t="array" ref="H40">INDEX(ShadowTable[], SMALL(IF(ShadowRowSS=$C$10,ROW(ShadowRowSS)-5),ROWS(F$15:F40)),11)</f>
        <v>#NUM!</v>
      </c>
      <c r="I40" s="761" t="e">
        <f t="array" ref="I40">INDEX(ShadowTable[], SMALL(IF(ShadowRowSS=$C$10,ROW(ShadowRowSS)-5),ROWS(G$15:G40)),12)</f>
        <v>#NUM!</v>
      </c>
      <c r="J40" s="760" t="e">
        <f t="array" ref="J40">INDEX(ShadowTable[], SMALL(IF(ShadowRowSS=$C$10,ROW(ShadowRowSS)-5),ROWS(H$15:H40)),13)</f>
        <v>#NUM!</v>
      </c>
      <c r="K40" s="761" t="e">
        <f t="array" ref="K40">INDEX(ShadowTable[], SMALL(IF(ShadowRowSS=$C$10,ROW(ShadowRowSS)-5),ROWS(I$15:I40)),14)</f>
        <v>#NUM!</v>
      </c>
      <c r="L40" s="760" t="e">
        <f t="array" ref="L40">INDEX(ShadowTable[], SMALL(IF(ShadowRowSS=$C$10,ROW(ShadowRowSS)-5),ROWS(J$15:J40)),15)</f>
        <v>#NUM!</v>
      </c>
      <c r="M40" s="761" t="e">
        <f t="array" ref="M40">INDEX(ShadowTable[], SMALL(IF(ShadowRowSS=$C$10,ROW(ShadowRowSS)-5),ROWS(K$15:K40)),16)</f>
        <v>#NUM!</v>
      </c>
      <c r="N40" s="760" t="e">
        <f t="array" ref="N40">INDEX(ShadowTable[], SMALL(IF(ShadowRowSS=$C$10,ROW(ShadowRowSS)-5),ROWS(L$15:L40)),17)</f>
        <v>#NUM!</v>
      </c>
      <c r="O40" s="761" t="e">
        <f t="array" ref="O40">INDEX(ShadowTable[], SMALL(IF(ShadowRowSS=$C$10,ROW(ShadowRowSS)-5),ROWS(M$15:M40)),18)</f>
        <v>#NUM!</v>
      </c>
      <c r="P40" s="760" t="e">
        <f t="array" ref="P40">INDEX(ShadowTable[], SMALL(IF(ShadowRowSS=$C$10,ROW(ShadowRowSS)-5),ROWS(N$15:N40)),19)</f>
        <v>#NUM!</v>
      </c>
      <c r="Q40" s="761" t="e">
        <f t="array" ref="Q40">INDEX(ShadowTable[], SMALL(IF(ShadowRowSS=$C$10,ROW(ShadowRowSS)-5),ROWS(O$15:O40)),20)</f>
        <v>#NUM!</v>
      </c>
      <c r="R40" s="760" t="e">
        <f t="array" ref="R40">INDEX(ShadowTable[], SMALL(IF(ShadowRowSS=$C$10,ROW(ShadowRowSS)-5),ROWS(P$15:P40)),21)</f>
        <v>#NUM!</v>
      </c>
      <c r="S40" s="762" t="e">
        <f t="array" ref="S40">INDEX(ShadowTable[], SMALL(IF(ShadowRowSS=$C$10,ROW(ShadowRowSS)-5),ROWS(P$15:P40)),22)</f>
        <v>#NUM!</v>
      </c>
    </row>
    <row r="41" spans="3:19">
      <c r="C41" s="759" t="e">
        <f t="array" ref="C41">INDEX(ShadowTable[], SMALL(IF(ShadowRowSS=$C$10,ROW(ShadowRowSS)-5),ROWS(C$15:C41)),5)</f>
        <v>#NUM!</v>
      </c>
      <c r="D41" s="760" t="str">
        <f t="array" ref="D41">IF(ISNUMBER(SEARCH("Outcome",INDEX(ShadowTable[], SMALL(IF(ShadowRowSS=$C$10,ROW(ShadowRowSS)-5),ROWS(D$15:D41)),1)))=TRUE,"Outcome",IF(ISNUMBER(SEARCH("Output",INDEX(ShadowTable[], SMALL(IF(ShadowRowSS=$C$10,ROW(ShadowRowSS)-5),ROWS(D$15:D41)),1)))=TRUE,"Output",""))</f>
        <v/>
      </c>
      <c r="E41" s="760" t="e">
        <f t="array" ref="E41">INDEX(ShadowTable[], SMALL(IF(ShadowRowSS=$C$10,ROW(ShadowRowSS)-5),ROWS(C$15:C41)),8)</f>
        <v>#NUM!</v>
      </c>
      <c r="F41" s="760" t="e">
        <f t="array" ref="F41">INDEX(ShadowTable[], SMALL(IF(ShadowRowSS=$C$10,ROW(ShadowRowSS)-5),ROWS(D$15:D41)),9)</f>
        <v>#NUM!</v>
      </c>
      <c r="G41" s="760" t="e">
        <f t="array" ref="G41">INDEX(ShadowTable[], SMALL(IF(ShadowRowSS=$C$10,ROW(ShadowRowSS)-5),ROWS(E$15:E41)),10)</f>
        <v>#NUM!</v>
      </c>
      <c r="H41" s="760" t="e">
        <f t="array" ref="H41">INDEX(ShadowTable[], SMALL(IF(ShadowRowSS=$C$10,ROW(ShadowRowSS)-5),ROWS(F$15:F41)),11)</f>
        <v>#NUM!</v>
      </c>
      <c r="I41" s="761" t="e">
        <f t="array" ref="I41">INDEX(ShadowTable[], SMALL(IF(ShadowRowSS=$C$10,ROW(ShadowRowSS)-5),ROWS(G$15:G41)),12)</f>
        <v>#NUM!</v>
      </c>
      <c r="J41" s="760" t="e">
        <f t="array" ref="J41">INDEX(ShadowTable[], SMALL(IF(ShadowRowSS=$C$10,ROW(ShadowRowSS)-5),ROWS(H$15:H41)),13)</f>
        <v>#NUM!</v>
      </c>
      <c r="K41" s="761" t="e">
        <f t="array" ref="K41">INDEX(ShadowTable[], SMALL(IF(ShadowRowSS=$C$10,ROW(ShadowRowSS)-5),ROWS(I$15:I41)),14)</f>
        <v>#NUM!</v>
      </c>
      <c r="L41" s="760" t="e">
        <f t="array" ref="L41">INDEX(ShadowTable[], SMALL(IF(ShadowRowSS=$C$10,ROW(ShadowRowSS)-5),ROWS(J$15:J41)),15)</f>
        <v>#NUM!</v>
      </c>
      <c r="M41" s="761" t="e">
        <f t="array" ref="M41">INDEX(ShadowTable[], SMALL(IF(ShadowRowSS=$C$10,ROW(ShadowRowSS)-5),ROWS(K$15:K41)),16)</f>
        <v>#NUM!</v>
      </c>
      <c r="N41" s="760" t="e">
        <f t="array" ref="N41">INDEX(ShadowTable[], SMALL(IF(ShadowRowSS=$C$10,ROW(ShadowRowSS)-5),ROWS(L$15:L41)),17)</f>
        <v>#NUM!</v>
      </c>
      <c r="O41" s="761" t="e">
        <f t="array" ref="O41">INDEX(ShadowTable[], SMALL(IF(ShadowRowSS=$C$10,ROW(ShadowRowSS)-5),ROWS(M$15:M41)),18)</f>
        <v>#NUM!</v>
      </c>
      <c r="P41" s="760" t="e">
        <f t="array" ref="P41">INDEX(ShadowTable[], SMALL(IF(ShadowRowSS=$C$10,ROW(ShadowRowSS)-5),ROWS(N$15:N41)),19)</f>
        <v>#NUM!</v>
      </c>
      <c r="Q41" s="761" t="e">
        <f t="array" ref="Q41">INDEX(ShadowTable[], SMALL(IF(ShadowRowSS=$C$10,ROW(ShadowRowSS)-5),ROWS(O$15:O41)),20)</f>
        <v>#NUM!</v>
      </c>
      <c r="R41" s="760" t="e">
        <f t="array" ref="R41">INDEX(ShadowTable[], SMALL(IF(ShadowRowSS=$C$10,ROW(ShadowRowSS)-5),ROWS(P$15:P41)),21)</f>
        <v>#NUM!</v>
      </c>
      <c r="S41" s="762" t="e">
        <f t="array" ref="S41">INDEX(ShadowTable[], SMALL(IF(ShadowRowSS=$C$10,ROW(ShadowRowSS)-5),ROWS(P$15:P41)),22)</f>
        <v>#NUM!</v>
      </c>
    </row>
    <row r="42" spans="3:19">
      <c r="C42" s="759" t="e">
        <f t="array" ref="C42">INDEX(ShadowTable[], SMALL(IF(ShadowRowSS=$C$10,ROW(ShadowRowSS)-5),ROWS(C$15:C42)),5)</f>
        <v>#NUM!</v>
      </c>
      <c r="D42" s="760" t="str">
        <f t="array" ref="D42">IF(ISNUMBER(SEARCH("Outcome",INDEX(ShadowTable[], SMALL(IF(ShadowRowSS=$C$10,ROW(ShadowRowSS)-5),ROWS(D$15:D42)),1)))=TRUE,"Outcome",IF(ISNUMBER(SEARCH("Output",INDEX(ShadowTable[], SMALL(IF(ShadowRowSS=$C$10,ROW(ShadowRowSS)-5),ROWS(D$15:D42)),1)))=TRUE,"Output",""))</f>
        <v/>
      </c>
      <c r="E42" s="760" t="e">
        <f t="array" ref="E42">INDEX(ShadowTable[], SMALL(IF(ShadowRowSS=$C$10,ROW(ShadowRowSS)-5),ROWS(C$15:C42)),8)</f>
        <v>#NUM!</v>
      </c>
      <c r="F42" s="760" t="e">
        <f t="array" ref="F42">INDEX(ShadowTable[], SMALL(IF(ShadowRowSS=$C$10,ROW(ShadowRowSS)-5),ROWS(D$15:D42)),9)</f>
        <v>#NUM!</v>
      </c>
      <c r="G42" s="760" t="e">
        <f t="array" ref="G42">INDEX(ShadowTable[], SMALL(IF(ShadowRowSS=$C$10,ROW(ShadowRowSS)-5),ROWS(E$15:E42)),10)</f>
        <v>#NUM!</v>
      </c>
      <c r="H42" s="760" t="e">
        <f t="array" ref="H42">INDEX(ShadowTable[], SMALL(IF(ShadowRowSS=$C$10,ROW(ShadowRowSS)-5),ROWS(F$15:F42)),11)</f>
        <v>#NUM!</v>
      </c>
      <c r="I42" s="761" t="e">
        <f t="array" ref="I42">INDEX(ShadowTable[], SMALL(IF(ShadowRowSS=$C$10,ROW(ShadowRowSS)-5),ROWS(G$15:G42)),12)</f>
        <v>#NUM!</v>
      </c>
      <c r="J42" s="760" t="e">
        <f t="array" ref="J42">INDEX(ShadowTable[], SMALL(IF(ShadowRowSS=$C$10,ROW(ShadowRowSS)-5),ROWS(H$15:H42)),13)</f>
        <v>#NUM!</v>
      </c>
      <c r="K42" s="761" t="e">
        <f t="array" ref="K42">INDEX(ShadowTable[], SMALL(IF(ShadowRowSS=$C$10,ROW(ShadowRowSS)-5),ROWS(I$15:I42)),14)</f>
        <v>#NUM!</v>
      </c>
      <c r="L42" s="760" t="e">
        <f t="array" ref="L42">INDEX(ShadowTable[], SMALL(IF(ShadowRowSS=$C$10,ROW(ShadowRowSS)-5),ROWS(J$15:J42)),15)</f>
        <v>#NUM!</v>
      </c>
      <c r="M42" s="761" t="e">
        <f t="array" ref="M42">INDEX(ShadowTable[], SMALL(IF(ShadowRowSS=$C$10,ROW(ShadowRowSS)-5),ROWS(K$15:K42)),16)</f>
        <v>#NUM!</v>
      </c>
      <c r="N42" s="760" t="e">
        <f t="array" ref="N42">INDEX(ShadowTable[], SMALL(IF(ShadowRowSS=$C$10,ROW(ShadowRowSS)-5),ROWS(L$15:L42)),17)</f>
        <v>#NUM!</v>
      </c>
      <c r="O42" s="761" t="e">
        <f t="array" ref="O42">INDEX(ShadowTable[], SMALL(IF(ShadowRowSS=$C$10,ROW(ShadowRowSS)-5),ROWS(M$15:M42)),18)</f>
        <v>#NUM!</v>
      </c>
      <c r="P42" s="760" t="e">
        <f t="array" ref="P42">INDEX(ShadowTable[], SMALL(IF(ShadowRowSS=$C$10,ROW(ShadowRowSS)-5),ROWS(N$15:N42)),19)</f>
        <v>#NUM!</v>
      </c>
      <c r="Q42" s="761" t="e">
        <f t="array" ref="Q42">INDEX(ShadowTable[], SMALL(IF(ShadowRowSS=$C$10,ROW(ShadowRowSS)-5),ROWS(O$15:O42)),20)</f>
        <v>#NUM!</v>
      </c>
      <c r="R42" s="760" t="e">
        <f t="array" ref="R42">INDEX(ShadowTable[], SMALL(IF(ShadowRowSS=$C$10,ROW(ShadowRowSS)-5),ROWS(P$15:P42)),21)</f>
        <v>#NUM!</v>
      </c>
      <c r="S42" s="762" t="e">
        <f t="array" ref="S42">INDEX(ShadowTable[], SMALL(IF(ShadowRowSS=$C$10,ROW(ShadowRowSS)-5),ROWS(P$15:P42)),22)</f>
        <v>#NUM!</v>
      </c>
    </row>
    <row r="43" spans="3:19">
      <c r="C43" s="759" t="e">
        <f t="array" ref="C43">INDEX(ShadowTable[], SMALL(IF(ShadowRowSS=$C$10,ROW(ShadowRowSS)-5),ROWS(C$15:C43)),5)</f>
        <v>#NUM!</v>
      </c>
      <c r="D43" s="760" t="str">
        <f t="array" ref="D43">IF(ISNUMBER(SEARCH("Outcome",INDEX(ShadowTable[], SMALL(IF(ShadowRowSS=$C$10,ROW(ShadowRowSS)-5),ROWS(D$15:D43)),1)))=TRUE,"Outcome",IF(ISNUMBER(SEARCH("Output",INDEX(ShadowTable[], SMALL(IF(ShadowRowSS=$C$10,ROW(ShadowRowSS)-5),ROWS(D$15:D43)),1)))=TRUE,"Output",""))</f>
        <v/>
      </c>
      <c r="E43" s="760" t="e">
        <f t="array" ref="E43">INDEX(ShadowTable[], SMALL(IF(ShadowRowSS=$C$10,ROW(ShadowRowSS)-5),ROWS(C$15:C43)),8)</f>
        <v>#NUM!</v>
      </c>
      <c r="F43" s="760" t="e">
        <f t="array" ref="F43">INDEX(ShadowTable[], SMALL(IF(ShadowRowSS=$C$10,ROW(ShadowRowSS)-5),ROWS(D$15:D43)),9)</f>
        <v>#NUM!</v>
      </c>
      <c r="G43" s="760" t="e">
        <f t="array" ref="G43">INDEX(ShadowTable[], SMALL(IF(ShadowRowSS=$C$10,ROW(ShadowRowSS)-5),ROWS(E$15:E43)),10)</f>
        <v>#NUM!</v>
      </c>
      <c r="H43" s="760" t="e">
        <f t="array" ref="H43">INDEX(ShadowTable[], SMALL(IF(ShadowRowSS=$C$10,ROW(ShadowRowSS)-5),ROWS(F$15:F43)),11)</f>
        <v>#NUM!</v>
      </c>
      <c r="I43" s="761" t="e">
        <f t="array" ref="I43">INDEX(ShadowTable[], SMALL(IF(ShadowRowSS=$C$10,ROW(ShadowRowSS)-5),ROWS(G$15:G43)),12)</f>
        <v>#NUM!</v>
      </c>
      <c r="J43" s="760" t="e">
        <f t="array" ref="J43">INDEX(ShadowTable[], SMALL(IF(ShadowRowSS=$C$10,ROW(ShadowRowSS)-5),ROWS(H$15:H43)),13)</f>
        <v>#NUM!</v>
      </c>
      <c r="K43" s="761" t="e">
        <f t="array" ref="K43">INDEX(ShadowTable[], SMALL(IF(ShadowRowSS=$C$10,ROW(ShadowRowSS)-5),ROWS(I$15:I43)),14)</f>
        <v>#NUM!</v>
      </c>
      <c r="L43" s="760" t="e">
        <f t="array" ref="L43">INDEX(ShadowTable[], SMALL(IF(ShadowRowSS=$C$10,ROW(ShadowRowSS)-5),ROWS(J$15:J43)),15)</f>
        <v>#NUM!</v>
      </c>
      <c r="M43" s="761" t="e">
        <f t="array" ref="M43">INDEX(ShadowTable[], SMALL(IF(ShadowRowSS=$C$10,ROW(ShadowRowSS)-5),ROWS(K$15:K43)),16)</f>
        <v>#NUM!</v>
      </c>
      <c r="N43" s="760" t="e">
        <f t="array" ref="N43">INDEX(ShadowTable[], SMALL(IF(ShadowRowSS=$C$10,ROW(ShadowRowSS)-5),ROWS(L$15:L43)),17)</f>
        <v>#NUM!</v>
      </c>
      <c r="O43" s="761" t="e">
        <f t="array" ref="O43">INDEX(ShadowTable[], SMALL(IF(ShadowRowSS=$C$10,ROW(ShadowRowSS)-5),ROWS(M$15:M43)),18)</f>
        <v>#NUM!</v>
      </c>
      <c r="P43" s="760" t="e">
        <f t="array" ref="P43">INDEX(ShadowTable[], SMALL(IF(ShadowRowSS=$C$10,ROW(ShadowRowSS)-5),ROWS(N$15:N43)),19)</f>
        <v>#NUM!</v>
      </c>
      <c r="Q43" s="761" t="e">
        <f t="array" ref="Q43">INDEX(ShadowTable[], SMALL(IF(ShadowRowSS=$C$10,ROW(ShadowRowSS)-5),ROWS(O$15:O43)),20)</f>
        <v>#NUM!</v>
      </c>
      <c r="R43" s="760" t="e">
        <f t="array" ref="R43">INDEX(ShadowTable[], SMALL(IF(ShadowRowSS=$C$10,ROW(ShadowRowSS)-5),ROWS(P$15:P43)),21)</f>
        <v>#NUM!</v>
      </c>
      <c r="S43" s="762" t="e">
        <f t="array" ref="S43">INDEX(ShadowTable[], SMALL(IF(ShadowRowSS=$C$10,ROW(ShadowRowSS)-5),ROWS(P$15:P43)),22)</f>
        <v>#NUM!</v>
      </c>
    </row>
    <row r="44" spans="3:19">
      <c r="C44" s="759" t="e">
        <f t="array" ref="C44">INDEX(ShadowTable[], SMALL(IF(ShadowRowSS=$C$10,ROW(ShadowRowSS)-5),ROWS(C$15:C44)),5)</f>
        <v>#NUM!</v>
      </c>
      <c r="D44" s="760" t="str">
        <f t="array" ref="D44">IF(ISNUMBER(SEARCH("Outcome",INDEX(ShadowTable[], SMALL(IF(ShadowRowSS=$C$10,ROW(ShadowRowSS)-5),ROWS(D$15:D44)),1)))=TRUE,"Outcome",IF(ISNUMBER(SEARCH("Output",INDEX(ShadowTable[], SMALL(IF(ShadowRowSS=$C$10,ROW(ShadowRowSS)-5),ROWS(D$15:D44)),1)))=TRUE,"Output",""))</f>
        <v/>
      </c>
      <c r="E44" s="760" t="e">
        <f t="array" ref="E44">INDEX(ShadowTable[], SMALL(IF(ShadowRowSS=$C$10,ROW(ShadowRowSS)-5),ROWS(C$15:C44)),8)</f>
        <v>#NUM!</v>
      </c>
      <c r="F44" s="760" t="e">
        <f t="array" ref="F44">INDEX(ShadowTable[], SMALL(IF(ShadowRowSS=$C$10,ROW(ShadowRowSS)-5),ROWS(D$15:D44)),9)</f>
        <v>#NUM!</v>
      </c>
      <c r="G44" s="760" t="e">
        <f t="array" ref="G44">INDEX(ShadowTable[], SMALL(IF(ShadowRowSS=$C$10,ROW(ShadowRowSS)-5),ROWS(E$15:E44)),10)</f>
        <v>#NUM!</v>
      </c>
      <c r="H44" s="760" t="e">
        <f t="array" ref="H44">INDEX(ShadowTable[], SMALL(IF(ShadowRowSS=$C$10,ROW(ShadowRowSS)-5),ROWS(F$15:F44)),11)</f>
        <v>#NUM!</v>
      </c>
      <c r="I44" s="761" t="e">
        <f t="array" ref="I44">INDEX(ShadowTable[], SMALL(IF(ShadowRowSS=$C$10,ROW(ShadowRowSS)-5),ROWS(G$15:G44)),12)</f>
        <v>#NUM!</v>
      </c>
      <c r="J44" s="760" t="e">
        <f t="array" ref="J44">INDEX(ShadowTable[], SMALL(IF(ShadowRowSS=$C$10,ROW(ShadowRowSS)-5),ROWS(H$15:H44)),13)</f>
        <v>#NUM!</v>
      </c>
      <c r="K44" s="761" t="e">
        <f t="array" ref="K44">INDEX(ShadowTable[], SMALL(IF(ShadowRowSS=$C$10,ROW(ShadowRowSS)-5),ROWS(I$15:I44)),14)</f>
        <v>#NUM!</v>
      </c>
      <c r="L44" s="760" t="e">
        <f t="array" ref="L44">INDEX(ShadowTable[], SMALL(IF(ShadowRowSS=$C$10,ROW(ShadowRowSS)-5),ROWS(J$15:J44)),15)</f>
        <v>#NUM!</v>
      </c>
      <c r="M44" s="761" t="e">
        <f t="array" ref="M44">INDEX(ShadowTable[], SMALL(IF(ShadowRowSS=$C$10,ROW(ShadowRowSS)-5),ROWS(K$15:K44)),16)</f>
        <v>#NUM!</v>
      </c>
      <c r="N44" s="760" t="e">
        <f t="array" ref="N44">INDEX(ShadowTable[], SMALL(IF(ShadowRowSS=$C$10,ROW(ShadowRowSS)-5),ROWS(L$15:L44)),17)</f>
        <v>#NUM!</v>
      </c>
      <c r="O44" s="761" t="e">
        <f t="array" ref="O44">INDEX(ShadowTable[], SMALL(IF(ShadowRowSS=$C$10,ROW(ShadowRowSS)-5),ROWS(M$15:M44)),18)</f>
        <v>#NUM!</v>
      </c>
      <c r="P44" s="760" t="e">
        <f t="array" ref="P44">INDEX(ShadowTable[], SMALL(IF(ShadowRowSS=$C$10,ROW(ShadowRowSS)-5),ROWS(N$15:N44)),19)</f>
        <v>#NUM!</v>
      </c>
      <c r="Q44" s="761" t="e">
        <f t="array" ref="Q44">INDEX(ShadowTable[], SMALL(IF(ShadowRowSS=$C$10,ROW(ShadowRowSS)-5),ROWS(O$15:O44)),20)</f>
        <v>#NUM!</v>
      </c>
      <c r="R44" s="760" t="e">
        <f t="array" ref="R44">INDEX(ShadowTable[], SMALL(IF(ShadowRowSS=$C$10,ROW(ShadowRowSS)-5),ROWS(P$15:P44)),21)</f>
        <v>#NUM!</v>
      </c>
      <c r="S44" s="762" t="e">
        <f t="array" ref="S44">INDEX(ShadowTable[], SMALL(IF(ShadowRowSS=$C$10,ROW(ShadowRowSS)-5),ROWS(P$15:P44)),22)</f>
        <v>#NUM!</v>
      </c>
    </row>
    <row r="45" spans="3:19">
      <c r="C45" s="759" t="e">
        <f t="array" ref="C45">INDEX(ShadowTable[], SMALL(IF(ShadowRowSS=$C$10,ROW(ShadowRowSS)-5),ROWS(C$15:C45)),5)</f>
        <v>#NUM!</v>
      </c>
      <c r="D45" s="760" t="str">
        <f t="array" ref="D45">IF(ISNUMBER(SEARCH("Outcome",INDEX(ShadowTable[], SMALL(IF(ShadowRowSS=$C$10,ROW(ShadowRowSS)-5),ROWS(D$15:D45)),1)))=TRUE,"Outcome",IF(ISNUMBER(SEARCH("Output",INDEX(ShadowTable[], SMALL(IF(ShadowRowSS=$C$10,ROW(ShadowRowSS)-5),ROWS(D$15:D45)),1)))=TRUE,"Output",""))</f>
        <v/>
      </c>
      <c r="E45" s="760" t="e">
        <f t="array" ref="E45">INDEX(ShadowTable[], SMALL(IF(ShadowRowSS=$C$10,ROW(ShadowRowSS)-5),ROWS(C$15:C45)),8)</f>
        <v>#NUM!</v>
      </c>
      <c r="F45" s="760" t="e">
        <f t="array" ref="F45">INDEX(ShadowTable[], SMALL(IF(ShadowRowSS=$C$10,ROW(ShadowRowSS)-5),ROWS(D$15:D45)),9)</f>
        <v>#NUM!</v>
      </c>
      <c r="G45" s="760" t="e">
        <f t="array" ref="G45">INDEX(ShadowTable[], SMALL(IF(ShadowRowSS=$C$10,ROW(ShadowRowSS)-5),ROWS(E$15:E45)),10)</f>
        <v>#NUM!</v>
      </c>
      <c r="H45" s="760" t="e">
        <f t="array" ref="H45">INDEX(ShadowTable[], SMALL(IF(ShadowRowSS=$C$10,ROW(ShadowRowSS)-5),ROWS(F$15:F45)),11)</f>
        <v>#NUM!</v>
      </c>
      <c r="I45" s="761" t="e">
        <f t="array" ref="I45">INDEX(ShadowTable[], SMALL(IF(ShadowRowSS=$C$10,ROW(ShadowRowSS)-5),ROWS(G$15:G45)),12)</f>
        <v>#NUM!</v>
      </c>
      <c r="J45" s="760" t="e">
        <f t="array" ref="J45">INDEX(ShadowTable[], SMALL(IF(ShadowRowSS=$C$10,ROW(ShadowRowSS)-5),ROWS(H$15:H45)),13)</f>
        <v>#NUM!</v>
      </c>
      <c r="K45" s="761" t="e">
        <f t="array" ref="K45">INDEX(ShadowTable[], SMALL(IF(ShadowRowSS=$C$10,ROW(ShadowRowSS)-5),ROWS(I$15:I45)),14)</f>
        <v>#NUM!</v>
      </c>
      <c r="L45" s="760" t="e">
        <f t="array" ref="L45">INDEX(ShadowTable[], SMALL(IF(ShadowRowSS=$C$10,ROW(ShadowRowSS)-5),ROWS(J$15:J45)),15)</f>
        <v>#NUM!</v>
      </c>
      <c r="M45" s="761" t="e">
        <f t="array" ref="M45">INDEX(ShadowTable[], SMALL(IF(ShadowRowSS=$C$10,ROW(ShadowRowSS)-5),ROWS(K$15:K45)),16)</f>
        <v>#NUM!</v>
      </c>
      <c r="N45" s="760" t="e">
        <f t="array" ref="N45">INDEX(ShadowTable[], SMALL(IF(ShadowRowSS=$C$10,ROW(ShadowRowSS)-5),ROWS(L$15:L45)),17)</f>
        <v>#NUM!</v>
      </c>
      <c r="O45" s="761" t="e">
        <f t="array" ref="O45">INDEX(ShadowTable[], SMALL(IF(ShadowRowSS=$C$10,ROW(ShadowRowSS)-5),ROWS(M$15:M45)),18)</f>
        <v>#NUM!</v>
      </c>
      <c r="P45" s="760" t="e">
        <f t="array" ref="P45">INDEX(ShadowTable[], SMALL(IF(ShadowRowSS=$C$10,ROW(ShadowRowSS)-5),ROWS(N$15:N45)),19)</f>
        <v>#NUM!</v>
      </c>
      <c r="Q45" s="761" t="e">
        <f t="array" ref="Q45">INDEX(ShadowTable[], SMALL(IF(ShadowRowSS=$C$10,ROW(ShadowRowSS)-5),ROWS(O$15:O45)),20)</f>
        <v>#NUM!</v>
      </c>
      <c r="R45" s="760" t="e">
        <f t="array" ref="R45">INDEX(ShadowTable[], SMALL(IF(ShadowRowSS=$C$10,ROW(ShadowRowSS)-5),ROWS(P$15:P45)),21)</f>
        <v>#NUM!</v>
      </c>
      <c r="S45" s="762" t="e">
        <f t="array" ref="S45">INDEX(ShadowTable[], SMALL(IF(ShadowRowSS=$C$10,ROW(ShadowRowSS)-5),ROWS(P$15:P45)),22)</f>
        <v>#NUM!</v>
      </c>
    </row>
    <row r="46" spans="3:19">
      <c r="C46" s="759" t="e">
        <f t="array" ref="C46">INDEX(ShadowTable[], SMALL(IF(ShadowRowSS=$C$10,ROW(ShadowRowSS)-5),ROWS(C$15:C46)),5)</f>
        <v>#NUM!</v>
      </c>
      <c r="D46" s="760" t="str">
        <f t="array" ref="D46">IF(ISNUMBER(SEARCH("Outcome",INDEX(ShadowTable[], SMALL(IF(ShadowRowSS=$C$10,ROW(ShadowRowSS)-5),ROWS(D$15:D46)),1)))=TRUE,"Outcome",IF(ISNUMBER(SEARCH("Output",INDEX(ShadowTable[], SMALL(IF(ShadowRowSS=$C$10,ROW(ShadowRowSS)-5),ROWS(D$15:D46)),1)))=TRUE,"Output",""))</f>
        <v/>
      </c>
      <c r="E46" s="760" t="e">
        <f t="array" ref="E46">INDEX(ShadowTable[], SMALL(IF(ShadowRowSS=$C$10,ROW(ShadowRowSS)-5),ROWS(C$15:C46)),8)</f>
        <v>#NUM!</v>
      </c>
      <c r="F46" s="760" t="e">
        <f t="array" ref="F46">INDEX(ShadowTable[], SMALL(IF(ShadowRowSS=$C$10,ROW(ShadowRowSS)-5),ROWS(D$15:D46)),9)</f>
        <v>#NUM!</v>
      </c>
      <c r="G46" s="760" t="e">
        <f t="array" ref="G46">INDEX(ShadowTable[], SMALL(IF(ShadowRowSS=$C$10,ROW(ShadowRowSS)-5),ROWS(E$15:E46)),10)</f>
        <v>#NUM!</v>
      </c>
      <c r="H46" s="760" t="e">
        <f t="array" ref="H46">INDEX(ShadowTable[], SMALL(IF(ShadowRowSS=$C$10,ROW(ShadowRowSS)-5),ROWS(F$15:F46)),11)</f>
        <v>#NUM!</v>
      </c>
      <c r="I46" s="761" t="e">
        <f t="array" ref="I46">INDEX(ShadowTable[], SMALL(IF(ShadowRowSS=$C$10,ROW(ShadowRowSS)-5),ROWS(G$15:G46)),12)</f>
        <v>#NUM!</v>
      </c>
      <c r="J46" s="760" t="e">
        <f t="array" ref="J46">INDEX(ShadowTable[], SMALL(IF(ShadowRowSS=$C$10,ROW(ShadowRowSS)-5),ROWS(H$15:H46)),13)</f>
        <v>#NUM!</v>
      </c>
      <c r="K46" s="761" t="e">
        <f t="array" ref="K46">INDEX(ShadowTable[], SMALL(IF(ShadowRowSS=$C$10,ROW(ShadowRowSS)-5),ROWS(I$15:I46)),14)</f>
        <v>#NUM!</v>
      </c>
      <c r="L46" s="760" t="e">
        <f t="array" ref="L46">INDEX(ShadowTable[], SMALL(IF(ShadowRowSS=$C$10,ROW(ShadowRowSS)-5),ROWS(J$15:J46)),15)</f>
        <v>#NUM!</v>
      </c>
      <c r="M46" s="761" t="e">
        <f t="array" ref="M46">INDEX(ShadowTable[], SMALL(IF(ShadowRowSS=$C$10,ROW(ShadowRowSS)-5),ROWS(K$15:K46)),16)</f>
        <v>#NUM!</v>
      </c>
      <c r="N46" s="760" t="e">
        <f t="array" ref="N46">INDEX(ShadowTable[], SMALL(IF(ShadowRowSS=$C$10,ROW(ShadowRowSS)-5),ROWS(L$15:L46)),17)</f>
        <v>#NUM!</v>
      </c>
      <c r="O46" s="761" t="e">
        <f t="array" ref="O46">INDEX(ShadowTable[], SMALL(IF(ShadowRowSS=$C$10,ROW(ShadowRowSS)-5),ROWS(M$15:M46)),18)</f>
        <v>#NUM!</v>
      </c>
      <c r="P46" s="760" t="e">
        <f t="array" ref="P46">INDEX(ShadowTable[], SMALL(IF(ShadowRowSS=$C$10,ROW(ShadowRowSS)-5),ROWS(N$15:N46)),19)</f>
        <v>#NUM!</v>
      </c>
      <c r="Q46" s="761" t="e">
        <f t="array" ref="Q46">INDEX(ShadowTable[], SMALL(IF(ShadowRowSS=$C$10,ROW(ShadowRowSS)-5),ROWS(O$15:O46)),20)</f>
        <v>#NUM!</v>
      </c>
      <c r="R46" s="760" t="e">
        <f t="array" ref="R46">INDEX(ShadowTable[], SMALL(IF(ShadowRowSS=$C$10,ROW(ShadowRowSS)-5),ROWS(P$15:P46)),21)</f>
        <v>#NUM!</v>
      </c>
      <c r="S46" s="762" t="e">
        <f t="array" ref="S46">INDEX(ShadowTable[], SMALL(IF(ShadowRowSS=$C$10,ROW(ShadowRowSS)-5),ROWS(P$15:P46)),22)</f>
        <v>#NUM!</v>
      </c>
    </row>
    <row r="47" spans="3:19">
      <c r="C47" s="759" t="e">
        <f t="array" ref="C47">INDEX(ShadowTable[], SMALL(IF(ShadowRowSS=$C$10,ROW(ShadowRowSS)-5),ROWS(C$15:C47)),5)</f>
        <v>#NUM!</v>
      </c>
      <c r="D47" s="760" t="str">
        <f t="array" ref="D47">IF(ISNUMBER(SEARCH("Outcome",INDEX(ShadowTable[], SMALL(IF(ShadowRowSS=$C$10,ROW(ShadowRowSS)-5),ROWS(D$15:D47)),1)))=TRUE,"Outcome",IF(ISNUMBER(SEARCH("Output",INDEX(ShadowTable[], SMALL(IF(ShadowRowSS=$C$10,ROW(ShadowRowSS)-5),ROWS(D$15:D47)),1)))=TRUE,"Output",""))</f>
        <v/>
      </c>
      <c r="E47" s="760" t="e">
        <f t="array" ref="E47">INDEX(ShadowTable[], SMALL(IF(ShadowRowSS=$C$10,ROW(ShadowRowSS)-5),ROWS(C$15:C47)),8)</f>
        <v>#NUM!</v>
      </c>
      <c r="F47" s="760" t="e">
        <f t="array" ref="F47">INDEX(ShadowTable[], SMALL(IF(ShadowRowSS=$C$10,ROW(ShadowRowSS)-5),ROWS(D$15:D47)),9)</f>
        <v>#NUM!</v>
      </c>
      <c r="G47" s="760" t="e">
        <f t="array" ref="G47">INDEX(ShadowTable[], SMALL(IF(ShadowRowSS=$C$10,ROW(ShadowRowSS)-5),ROWS(E$15:E47)),10)</f>
        <v>#NUM!</v>
      </c>
      <c r="H47" s="760" t="e">
        <f t="array" ref="H47">INDEX(ShadowTable[], SMALL(IF(ShadowRowSS=$C$10,ROW(ShadowRowSS)-5),ROWS(F$15:F47)),11)</f>
        <v>#NUM!</v>
      </c>
      <c r="I47" s="761" t="e">
        <f t="array" ref="I47">INDEX(ShadowTable[], SMALL(IF(ShadowRowSS=$C$10,ROW(ShadowRowSS)-5),ROWS(G$15:G47)),12)</f>
        <v>#NUM!</v>
      </c>
      <c r="J47" s="760" t="e">
        <f t="array" ref="J47">INDEX(ShadowTable[], SMALL(IF(ShadowRowSS=$C$10,ROW(ShadowRowSS)-5),ROWS(H$15:H47)),13)</f>
        <v>#NUM!</v>
      </c>
      <c r="K47" s="761" t="e">
        <f t="array" ref="K47">INDEX(ShadowTable[], SMALL(IF(ShadowRowSS=$C$10,ROW(ShadowRowSS)-5),ROWS(I$15:I47)),14)</f>
        <v>#NUM!</v>
      </c>
      <c r="L47" s="760" t="e">
        <f t="array" ref="L47">INDEX(ShadowTable[], SMALL(IF(ShadowRowSS=$C$10,ROW(ShadowRowSS)-5),ROWS(J$15:J47)),15)</f>
        <v>#NUM!</v>
      </c>
      <c r="M47" s="761" t="e">
        <f t="array" ref="M47">INDEX(ShadowTable[], SMALL(IF(ShadowRowSS=$C$10,ROW(ShadowRowSS)-5),ROWS(K$15:K47)),16)</f>
        <v>#NUM!</v>
      </c>
      <c r="N47" s="760" t="e">
        <f t="array" ref="N47">INDEX(ShadowTable[], SMALL(IF(ShadowRowSS=$C$10,ROW(ShadowRowSS)-5),ROWS(L$15:L47)),17)</f>
        <v>#NUM!</v>
      </c>
      <c r="O47" s="761" t="e">
        <f t="array" ref="O47">INDEX(ShadowTable[], SMALL(IF(ShadowRowSS=$C$10,ROW(ShadowRowSS)-5),ROWS(M$15:M47)),18)</f>
        <v>#NUM!</v>
      </c>
      <c r="P47" s="760" t="e">
        <f t="array" ref="P47">INDEX(ShadowTable[], SMALL(IF(ShadowRowSS=$C$10,ROW(ShadowRowSS)-5),ROWS(N$15:N47)),19)</f>
        <v>#NUM!</v>
      </c>
      <c r="Q47" s="761" t="e">
        <f t="array" ref="Q47">INDEX(ShadowTable[], SMALL(IF(ShadowRowSS=$C$10,ROW(ShadowRowSS)-5),ROWS(O$15:O47)),20)</f>
        <v>#NUM!</v>
      </c>
      <c r="R47" s="760" t="e">
        <f t="array" ref="R47">INDEX(ShadowTable[], SMALL(IF(ShadowRowSS=$C$10,ROW(ShadowRowSS)-5),ROWS(P$15:P47)),21)</f>
        <v>#NUM!</v>
      </c>
      <c r="S47" s="762" t="e">
        <f t="array" ref="S47">INDEX(ShadowTable[], SMALL(IF(ShadowRowSS=$C$10,ROW(ShadowRowSS)-5),ROWS(P$15:P47)),22)</f>
        <v>#NUM!</v>
      </c>
    </row>
    <row r="48" spans="3:19">
      <c r="C48" s="759" t="e">
        <f t="array" ref="C48">INDEX(ShadowTable[], SMALL(IF(ShadowRowSS=$C$10,ROW(ShadowRowSS)-5),ROWS(C$15:C48)),5)</f>
        <v>#NUM!</v>
      </c>
      <c r="D48" s="760" t="str">
        <f t="array" ref="D48">IF(ISNUMBER(SEARCH("Outcome",INDEX(ShadowTable[], SMALL(IF(ShadowRowSS=$C$10,ROW(ShadowRowSS)-5),ROWS(D$15:D48)),1)))=TRUE,"Outcome",IF(ISNUMBER(SEARCH("Output",INDEX(ShadowTable[], SMALL(IF(ShadowRowSS=$C$10,ROW(ShadowRowSS)-5),ROWS(D$15:D48)),1)))=TRUE,"Output",""))</f>
        <v/>
      </c>
      <c r="E48" s="760" t="e">
        <f t="array" ref="E48">INDEX(ShadowTable[], SMALL(IF(ShadowRowSS=$C$10,ROW(ShadowRowSS)-5),ROWS(C$15:C48)),8)</f>
        <v>#NUM!</v>
      </c>
      <c r="F48" s="760" t="e">
        <f t="array" ref="F48">INDEX(ShadowTable[], SMALL(IF(ShadowRowSS=$C$10,ROW(ShadowRowSS)-5),ROWS(D$15:D48)),9)</f>
        <v>#NUM!</v>
      </c>
      <c r="G48" s="760" t="e">
        <f t="array" ref="G48">INDEX(ShadowTable[], SMALL(IF(ShadowRowSS=$C$10,ROW(ShadowRowSS)-5),ROWS(E$15:E48)),10)</f>
        <v>#NUM!</v>
      </c>
      <c r="H48" s="760" t="e">
        <f t="array" ref="H48">INDEX(ShadowTable[], SMALL(IF(ShadowRowSS=$C$10,ROW(ShadowRowSS)-5),ROWS(F$15:F48)),11)</f>
        <v>#NUM!</v>
      </c>
      <c r="I48" s="761" t="e">
        <f t="array" ref="I48">INDEX(ShadowTable[], SMALL(IF(ShadowRowSS=$C$10,ROW(ShadowRowSS)-5),ROWS(G$15:G48)),12)</f>
        <v>#NUM!</v>
      </c>
      <c r="J48" s="760" t="e">
        <f t="array" ref="J48">INDEX(ShadowTable[], SMALL(IF(ShadowRowSS=$C$10,ROW(ShadowRowSS)-5),ROWS(H$15:H48)),13)</f>
        <v>#NUM!</v>
      </c>
      <c r="K48" s="761" t="e">
        <f t="array" ref="K48">INDEX(ShadowTable[], SMALL(IF(ShadowRowSS=$C$10,ROW(ShadowRowSS)-5),ROWS(I$15:I48)),14)</f>
        <v>#NUM!</v>
      </c>
      <c r="L48" s="760" t="e">
        <f t="array" ref="L48">INDEX(ShadowTable[], SMALL(IF(ShadowRowSS=$C$10,ROW(ShadowRowSS)-5),ROWS(J$15:J48)),15)</f>
        <v>#NUM!</v>
      </c>
      <c r="M48" s="761" t="e">
        <f t="array" ref="M48">INDEX(ShadowTable[], SMALL(IF(ShadowRowSS=$C$10,ROW(ShadowRowSS)-5),ROWS(K$15:K48)),16)</f>
        <v>#NUM!</v>
      </c>
      <c r="N48" s="760" t="e">
        <f t="array" ref="N48">INDEX(ShadowTable[], SMALL(IF(ShadowRowSS=$C$10,ROW(ShadowRowSS)-5),ROWS(L$15:L48)),17)</f>
        <v>#NUM!</v>
      </c>
      <c r="O48" s="761" t="e">
        <f t="array" ref="O48">INDEX(ShadowTable[], SMALL(IF(ShadowRowSS=$C$10,ROW(ShadowRowSS)-5),ROWS(M$15:M48)),18)</f>
        <v>#NUM!</v>
      </c>
      <c r="P48" s="760" t="e">
        <f t="array" ref="P48">INDEX(ShadowTable[], SMALL(IF(ShadowRowSS=$C$10,ROW(ShadowRowSS)-5),ROWS(N$15:N48)),19)</f>
        <v>#NUM!</v>
      </c>
      <c r="Q48" s="761" t="e">
        <f t="array" ref="Q48">INDEX(ShadowTable[], SMALL(IF(ShadowRowSS=$C$10,ROW(ShadowRowSS)-5),ROWS(O$15:O48)),20)</f>
        <v>#NUM!</v>
      </c>
      <c r="R48" s="760" t="e">
        <f t="array" ref="R48">INDEX(ShadowTable[], SMALL(IF(ShadowRowSS=$C$10,ROW(ShadowRowSS)-5),ROWS(P$15:P48)),21)</f>
        <v>#NUM!</v>
      </c>
      <c r="S48" s="762" t="e">
        <f t="array" ref="S48">INDEX(ShadowTable[], SMALL(IF(ShadowRowSS=$C$10,ROW(ShadowRowSS)-5),ROWS(P$15:P48)),22)</f>
        <v>#NUM!</v>
      </c>
    </row>
    <row r="49" spans="3:19">
      <c r="C49" s="759" t="e">
        <f t="array" ref="C49">INDEX(ShadowTable[], SMALL(IF(ShadowRowSS=$C$10,ROW(ShadowRowSS)-5),ROWS(C$15:C49)),5)</f>
        <v>#NUM!</v>
      </c>
      <c r="D49" s="760" t="str">
        <f t="array" ref="D49">IF(ISNUMBER(SEARCH("Outcome",INDEX(ShadowTable[], SMALL(IF(ShadowRowSS=$C$10,ROW(ShadowRowSS)-5),ROWS(D$15:D49)),1)))=TRUE,"Outcome",IF(ISNUMBER(SEARCH("Output",INDEX(ShadowTable[], SMALL(IF(ShadowRowSS=$C$10,ROW(ShadowRowSS)-5),ROWS(D$15:D49)),1)))=TRUE,"Output",""))</f>
        <v/>
      </c>
      <c r="E49" s="760" t="e">
        <f t="array" ref="E49">INDEX(ShadowTable[], SMALL(IF(ShadowRowSS=$C$10,ROW(ShadowRowSS)-5),ROWS(C$15:C49)),8)</f>
        <v>#NUM!</v>
      </c>
      <c r="F49" s="760" t="e">
        <f t="array" ref="F49">INDEX(ShadowTable[], SMALL(IF(ShadowRowSS=$C$10,ROW(ShadowRowSS)-5),ROWS(D$15:D49)),9)</f>
        <v>#NUM!</v>
      </c>
      <c r="G49" s="760" t="e">
        <f t="array" ref="G49">INDEX(ShadowTable[], SMALL(IF(ShadowRowSS=$C$10,ROW(ShadowRowSS)-5),ROWS(E$15:E49)),10)</f>
        <v>#NUM!</v>
      </c>
      <c r="H49" s="760" t="e">
        <f t="array" ref="H49">INDEX(ShadowTable[], SMALL(IF(ShadowRowSS=$C$10,ROW(ShadowRowSS)-5),ROWS(F$15:F49)),11)</f>
        <v>#NUM!</v>
      </c>
      <c r="I49" s="761" t="e">
        <f t="array" ref="I49">INDEX(ShadowTable[], SMALL(IF(ShadowRowSS=$C$10,ROW(ShadowRowSS)-5),ROWS(G$15:G49)),12)</f>
        <v>#NUM!</v>
      </c>
      <c r="J49" s="760" t="e">
        <f t="array" ref="J49">INDEX(ShadowTable[], SMALL(IF(ShadowRowSS=$C$10,ROW(ShadowRowSS)-5),ROWS(H$15:H49)),13)</f>
        <v>#NUM!</v>
      </c>
      <c r="K49" s="761" t="e">
        <f t="array" ref="K49">INDEX(ShadowTable[], SMALL(IF(ShadowRowSS=$C$10,ROW(ShadowRowSS)-5),ROWS(I$15:I49)),14)</f>
        <v>#NUM!</v>
      </c>
      <c r="L49" s="760" t="e">
        <f t="array" ref="L49">INDEX(ShadowTable[], SMALL(IF(ShadowRowSS=$C$10,ROW(ShadowRowSS)-5),ROWS(J$15:J49)),15)</f>
        <v>#NUM!</v>
      </c>
      <c r="M49" s="761" t="e">
        <f t="array" ref="M49">INDEX(ShadowTable[], SMALL(IF(ShadowRowSS=$C$10,ROW(ShadowRowSS)-5),ROWS(K$15:K49)),16)</f>
        <v>#NUM!</v>
      </c>
      <c r="N49" s="760" t="e">
        <f t="array" ref="N49">INDEX(ShadowTable[], SMALL(IF(ShadowRowSS=$C$10,ROW(ShadowRowSS)-5),ROWS(L$15:L49)),17)</f>
        <v>#NUM!</v>
      </c>
      <c r="O49" s="761" t="e">
        <f t="array" ref="O49">INDEX(ShadowTable[], SMALL(IF(ShadowRowSS=$C$10,ROW(ShadowRowSS)-5),ROWS(M$15:M49)),18)</f>
        <v>#NUM!</v>
      </c>
      <c r="P49" s="760" t="e">
        <f t="array" ref="P49">INDEX(ShadowTable[], SMALL(IF(ShadowRowSS=$C$10,ROW(ShadowRowSS)-5),ROWS(N$15:N49)),19)</f>
        <v>#NUM!</v>
      </c>
      <c r="Q49" s="761" t="e">
        <f t="array" ref="Q49">INDEX(ShadowTable[], SMALL(IF(ShadowRowSS=$C$10,ROW(ShadowRowSS)-5),ROWS(O$15:O49)),20)</f>
        <v>#NUM!</v>
      </c>
      <c r="R49" s="760" t="e">
        <f t="array" ref="R49">INDEX(ShadowTable[], SMALL(IF(ShadowRowSS=$C$10,ROW(ShadowRowSS)-5),ROWS(P$15:P49)),21)</f>
        <v>#NUM!</v>
      </c>
      <c r="S49" s="762" t="e">
        <f t="array" ref="S49">INDEX(ShadowTable[], SMALL(IF(ShadowRowSS=$C$10,ROW(ShadowRowSS)-5),ROWS(P$15:P49)),22)</f>
        <v>#NUM!</v>
      </c>
    </row>
    <row r="50" spans="3:19">
      <c r="C50" s="759" t="e">
        <f t="array" ref="C50">INDEX(ShadowTable[], SMALL(IF(ShadowRowSS=$C$10,ROW(ShadowRowSS)-5),ROWS(C$15:C50)),5)</f>
        <v>#NUM!</v>
      </c>
      <c r="D50" s="760" t="str">
        <f t="array" ref="D50">IF(ISNUMBER(SEARCH("Outcome",INDEX(ShadowTable[], SMALL(IF(ShadowRowSS=$C$10,ROW(ShadowRowSS)-5),ROWS(D$15:D50)),1)))=TRUE,"Outcome",IF(ISNUMBER(SEARCH("Output",INDEX(ShadowTable[], SMALL(IF(ShadowRowSS=$C$10,ROW(ShadowRowSS)-5),ROWS(D$15:D50)),1)))=TRUE,"Output",""))</f>
        <v/>
      </c>
      <c r="E50" s="760" t="e">
        <f t="array" ref="E50">INDEX(ShadowTable[], SMALL(IF(ShadowRowSS=$C$10,ROW(ShadowRowSS)-5),ROWS(C$15:C50)),8)</f>
        <v>#NUM!</v>
      </c>
      <c r="F50" s="760" t="e">
        <f t="array" ref="F50">INDEX(ShadowTable[], SMALL(IF(ShadowRowSS=$C$10,ROW(ShadowRowSS)-5),ROWS(D$15:D50)),9)</f>
        <v>#NUM!</v>
      </c>
      <c r="G50" s="760" t="e">
        <f t="array" ref="G50">INDEX(ShadowTable[], SMALL(IF(ShadowRowSS=$C$10,ROW(ShadowRowSS)-5),ROWS(E$15:E50)),10)</f>
        <v>#NUM!</v>
      </c>
      <c r="H50" s="760" t="e">
        <f t="array" ref="H50">INDEX(ShadowTable[], SMALL(IF(ShadowRowSS=$C$10,ROW(ShadowRowSS)-5),ROWS(F$15:F50)),11)</f>
        <v>#NUM!</v>
      </c>
      <c r="I50" s="761" t="e">
        <f t="array" ref="I50">INDEX(ShadowTable[], SMALL(IF(ShadowRowSS=$C$10,ROW(ShadowRowSS)-5),ROWS(G$15:G50)),12)</f>
        <v>#NUM!</v>
      </c>
      <c r="J50" s="760" t="e">
        <f t="array" ref="J50">INDEX(ShadowTable[], SMALL(IF(ShadowRowSS=$C$10,ROW(ShadowRowSS)-5),ROWS(H$15:H50)),13)</f>
        <v>#NUM!</v>
      </c>
      <c r="K50" s="761" t="e">
        <f t="array" ref="K50">INDEX(ShadowTable[], SMALL(IF(ShadowRowSS=$C$10,ROW(ShadowRowSS)-5),ROWS(I$15:I50)),14)</f>
        <v>#NUM!</v>
      </c>
      <c r="L50" s="760" t="e">
        <f t="array" ref="L50">INDEX(ShadowTable[], SMALL(IF(ShadowRowSS=$C$10,ROW(ShadowRowSS)-5),ROWS(J$15:J50)),15)</f>
        <v>#NUM!</v>
      </c>
      <c r="M50" s="761" t="e">
        <f t="array" ref="M50">INDEX(ShadowTable[], SMALL(IF(ShadowRowSS=$C$10,ROW(ShadowRowSS)-5),ROWS(K$15:K50)),16)</f>
        <v>#NUM!</v>
      </c>
      <c r="N50" s="760" t="e">
        <f t="array" ref="N50">INDEX(ShadowTable[], SMALL(IF(ShadowRowSS=$C$10,ROW(ShadowRowSS)-5),ROWS(L$15:L50)),17)</f>
        <v>#NUM!</v>
      </c>
      <c r="O50" s="761" t="e">
        <f t="array" ref="O50">INDEX(ShadowTable[], SMALL(IF(ShadowRowSS=$C$10,ROW(ShadowRowSS)-5),ROWS(M$15:M50)),18)</f>
        <v>#NUM!</v>
      </c>
      <c r="P50" s="760" t="e">
        <f t="array" ref="P50">INDEX(ShadowTable[], SMALL(IF(ShadowRowSS=$C$10,ROW(ShadowRowSS)-5),ROWS(N$15:N50)),19)</f>
        <v>#NUM!</v>
      </c>
      <c r="Q50" s="761" t="e">
        <f t="array" ref="Q50">INDEX(ShadowTable[], SMALL(IF(ShadowRowSS=$C$10,ROW(ShadowRowSS)-5),ROWS(O$15:O50)),20)</f>
        <v>#NUM!</v>
      </c>
      <c r="R50" s="760" t="e">
        <f t="array" ref="R50">INDEX(ShadowTable[], SMALL(IF(ShadowRowSS=$C$10,ROW(ShadowRowSS)-5),ROWS(P$15:P50)),21)</f>
        <v>#NUM!</v>
      </c>
      <c r="S50" s="762" t="e">
        <f t="array" ref="S50">INDEX(ShadowTable[], SMALL(IF(ShadowRowSS=$C$10,ROW(ShadowRowSS)-5),ROWS(P$15:P50)),22)</f>
        <v>#NUM!</v>
      </c>
    </row>
    <row r="51" spans="3:19">
      <c r="C51" s="759" t="e">
        <f t="array" ref="C51">INDEX(ShadowTable[], SMALL(IF(ShadowRowSS=$C$10,ROW(ShadowRowSS)-5),ROWS(C$15:C51)),5)</f>
        <v>#NUM!</v>
      </c>
      <c r="D51" s="760" t="str">
        <f t="array" ref="D51">IF(ISNUMBER(SEARCH("Outcome",INDEX(ShadowTable[], SMALL(IF(ShadowRowSS=$C$10,ROW(ShadowRowSS)-5),ROWS(D$15:D51)),1)))=TRUE,"Outcome",IF(ISNUMBER(SEARCH("Output",INDEX(ShadowTable[], SMALL(IF(ShadowRowSS=$C$10,ROW(ShadowRowSS)-5),ROWS(D$15:D51)),1)))=TRUE,"Output",""))</f>
        <v/>
      </c>
      <c r="E51" s="760" t="e">
        <f t="array" ref="E51">INDEX(ShadowTable[], SMALL(IF(ShadowRowSS=$C$10,ROW(ShadowRowSS)-5),ROWS(C$15:C51)),8)</f>
        <v>#NUM!</v>
      </c>
      <c r="F51" s="760" t="e">
        <f t="array" ref="F51">INDEX(ShadowTable[], SMALL(IF(ShadowRowSS=$C$10,ROW(ShadowRowSS)-5),ROWS(D$15:D51)),9)</f>
        <v>#NUM!</v>
      </c>
      <c r="G51" s="760" t="e">
        <f t="array" ref="G51">INDEX(ShadowTable[], SMALL(IF(ShadowRowSS=$C$10,ROW(ShadowRowSS)-5),ROWS(E$15:E51)),10)</f>
        <v>#NUM!</v>
      </c>
      <c r="H51" s="760" t="e">
        <f t="array" ref="H51">INDEX(ShadowTable[], SMALL(IF(ShadowRowSS=$C$10,ROW(ShadowRowSS)-5),ROWS(F$15:F51)),11)</f>
        <v>#NUM!</v>
      </c>
      <c r="I51" s="761" t="e">
        <f t="array" ref="I51">INDEX(ShadowTable[], SMALL(IF(ShadowRowSS=$C$10,ROW(ShadowRowSS)-5),ROWS(G$15:G51)),12)</f>
        <v>#NUM!</v>
      </c>
      <c r="J51" s="760" t="e">
        <f t="array" ref="J51">INDEX(ShadowTable[], SMALL(IF(ShadowRowSS=$C$10,ROW(ShadowRowSS)-5),ROWS(H$15:H51)),13)</f>
        <v>#NUM!</v>
      </c>
      <c r="K51" s="761" t="e">
        <f t="array" ref="K51">INDEX(ShadowTable[], SMALL(IF(ShadowRowSS=$C$10,ROW(ShadowRowSS)-5),ROWS(I$15:I51)),14)</f>
        <v>#NUM!</v>
      </c>
      <c r="L51" s="760" t="e">
        <f t="array" ref="L51">INDEX(ShadowTable[], SMALL(IF(ShadowRowSS=$C$10,ROW(ShadowRowSS)-5),ROWS(J$15:J51)),15)</f>
        <v>#NUM!</v>
      </c>
      <c r="M51" s="761" t="e">
        <f t="array" ref="M51">INDEX(ShadowTable[], SMALL(IF(ShadowRowSS=$C$10,ROW(ShadowRowSS)-5),ROWS(K$15:K51)),16)</f>
        <v>#NUM!</v>
      </c>
      <c r="N51" s="760" t="e">
        <f t="array" ref="N51">INDEX(ShadowTable[], SMALL(IF(ShadowRowSS=$C$10,ROW(ShadowRowSS)-5),ROWS(L$15:L51)),17)</f>
        <v>#NUM!</v>
      </c>
      <c r="O51" s="761" t="e">
        <f t="array" ref="O51">INDEX(ShadowTable[], SMALL(IF(ShadowRowSS=$C$10,ROW(ShadowRowSS)-5),ROWS(M$15:M51)),18)</f>
        <v>#NUM!</v>
      </c>
      <c r="P51" s="760" t="e">
        <f t="array" ref="P51">INDEX(ShadowTable[], SMALL(IF(ShadowRowSS=$C$10,ROW(ShadowRowSS)-5),ROWS(N$15:N51)),19)</f>
        <v>#NUM!</v>
      </c>
      <c r="Q51" s="761" t="e">
        <f t="array" ref="Q51">INDEX(ShadowTable[], SMALL(IF(ShadowRowSS=$C$10,ROW(ShadowRowSS)-5),ROWS(O$15:O51)),20)</f>
        <v>#NUM!</v>
      </c>
      <c r="R51" s="760" t="e">
        <f t="array" ref="R51">INDEX(ShadowTable[], SMALL(IF(ShadowRowSS=$C$10,ROW(ShadowRowSS)-5),ROWS(P$15:P51)),21)</f>
        <v>#NUM!</v>
      </c>
      <c r="S51" s="762" t="e">
        <f t="array" ref="S51">INDEX(ShadowTable[], SMALL(IF(ShadowRowSS=$C$10,ROW(ShadowRowSS)-5),ROWS(P$15:P51)),22)</f>
        <v>#NUM!</v>
      </c>
    </row>
    <row r="52" spans="3:19">
      <c r="C52" s="759" t="e">
        <f t="array" ref="C52">INDEX(ShadowTable[], SMALL(IF(ShadowRowSS=$C$10,ROW(ShadowRowSS)-5),ROWS(C$15:C52)),5)</f>
        <v>#NUM!</v>
      </c>
      <c r="D52" s="760" t="str">
        <f t="array" ref="D52">IF(ISNUMBER(SEARCH("Outcome",INDEX(ShadowTable[], SMALL(IF(ShadowRowSS=$C$10,ROW(ShadowRowSS)-5),ROWS(D$15:D52)),1)))=TRUE,"Outcome",IF(ISNUMBER(SEARCH("Output",INDEX(ShadowTable[], SMALL(IF(ShadowRowSS=$C$10,ROW(ShadowRowSS)-5),ROWS(D$15:D52)),1)))=TRUE,"Output",""))</f>
        <v/>
      </c>
      <c r="E52" s="760" t="e">
        <f t="array" ref="E52">INDEX(ShadowTable[], SMALL(IF(ShadowRowSS=$C$10,ROW(ShadowRowSS)-5),ROWS(C$15:C52)),8)</f>
        <v>#NUM!</v>
      </c>
      <c r="F52" s="760" t="e">
        <f t="array" ref="F52">INDEX(ShadowTable[], SMALL(IF(ShadowRowSS=$C$10,ROW(ShadowRowSS)-5),ROWS(D$15:D52)),9)</f>
        <v>#NUM!</v>
      </c>
      <c r="G52" s="760" t="e">
        <f t="array" ref="G52">INDEX(ShadowTable[], SMALL(IF(ShadowRowSS=$C$10,ROW(ShadowRowSS)-5),ROWS(E$15:E52)),10)</f>
        <v>#NUM!</v>
      </c>
      <c r="H52" s="760" t="e">
        <f t="array" ref="H52">INDEX(ShadowTable[], SMALL(IF(ShadowRowSS=$C$10,ROW(ShadowRowSS)-5),ROWS(F$15:F52)),11)</f>
        <v>#NUM!</v>
      </c>
      <c r="I52" s="761" t="e">
        <f t="array" ref="I52">INDEX(ShadowTable[], SMALL(IF(ShadowRowSS=$C$10,ROW(ShadowRowSS)-5),ROWS(G$15:G52)),12)</f>
        <v>#NUM!</v>
      </c>
      <c r="J52" s="760" t="e">
        <f t="array" ref="J52">INDEX(ShadowTable[], SMALL(IF(ShadowRowSS=$C$10,ROW(ShadowRowSS)-5),ROWS(H$15:H52)),13)</f>
        <v>#NUM!</v>
      </c>
      <c r="K52" s="761" t="e">
        <f t="array" ref="K52">INDEX(ShadowTable[], SMALL(IF(ShadowRowSS=$C$10,ROW(ShadowRowSS)-5),ROWS(I$15:I52)),14)</f>
        <v>#NUM!</v>
      </c>
      <c r="L52" s="760" t="e">
        <f t="array" ref="L52">INDEX(ShadowTable[], SMALL(IF(ShadowRowSS=$C$10,ROW(ShadowRowSS)-5),ROWS(J$15:J52)),15)</f>
        <v>#NUM!</v>
      </c>
      <c r="M52" s="761" t="e">
        <f t="array" ref="M52">INDEX(ShadowTable[], SMALL(IF(ShadowRowSS=$C$10,ROW(ShadowRowSS)-5),ROWS(K$15:K52)),16)</f>
        <v>#NUM!</v>
      </c>
      <c r="N52" s="760" t="e">
        <f t="array" ref="N52">INDEX(ShadowTable[], SMALL(IF(ShadowRowSS=$C$10,ROW(ShadowRowSS)-5),ROWS(L$15:L52)),17)</f>
        <v>#NUM!</v>
      </c>
      <c r="O52" s="761" t="e">
        <f t="array" ref="O52">INDEX(ShadowTable[], SMALL(IF(ShadowRowSS=$C$10,ROW(ShadowRowSS)-5),ROWS(M$15:M52)),18)</f>
        <v>#NUM!</v>
      </c>
      <c r="P52" s="760" t="e">
        <f t="array" ref="P52">INDEX(ShadowTable[], SMALL(IF(ShadowRowSS=$C$10,ROW(ShadowRowSS)-5),ROWS(N$15:N52)),19)</f>
        <v>#NUM!</v>
      </c>
      <c r="Q52" s="761" t="e">
        <f t="array" ref="Q52">INDEX(ShadowTable[], SMALL(IF(ShadowRowSS=$C$10,ROW(ShadowRowSS)-5),ROWS(O$15:O52)),20)</f>
        <v>#NUM!</v>
      </c>
      <c r="R52" s="760" t="e">
        <f t="array" ref="R52">INDEX(ShadowTable[], SMALL(IF(ShadowRowSS=$C$10,ROW(ShadowRowSS)-5),ROWS(P$15:P52)),21)</f>
        <v>#NUM!</v>
      </c>
      <c r="S52" s="762" t="e">
        <f t="array" ref="S52">INDEX(ShadowTable[], SMALL(IF(ShadowRowSS=$C$10,ROW(ShadowRowSS)-5),ROWS(P$15:P52)),22)</f>
        <v>#NUM!</v>
      </c>
    </row>
    <row r="53" spans="3:19">
      <c r="C53" s="759" t="e">
        <f t="array" ref="C53">INDEX(ShadowTable[], SMALL(IF(ShadowRowSS=$C$10,ROW(ShadowRowSS)-5),ROWS(C$15:C53)),5)</f>
        <v>#NUM!</v>
      </c>
      <c r="D53" s="760" t="str">
        <f t="array" ref="D53">IF(ISNUMBER(SEARCH("Outcome",INDEX(ShadowTable[], SMALL(IF(ShadowRowSS=$C$10,ROW(ShadowRowSS)-5),ROWS(D$15:D53)),1)))=TRUE,"Outcome",IF(ISNUMBER(SEARCH("Output",INDEX(ShadowTable[], SMALL(IF(ShadowRowSS=$C$10,ROW(ShadowRowSS)-5),ROWS(D$15:D53)),1)))=TRUE,"Output",""))</f>
        <v/>
      </c>
      <c r="E53" s="760" t="e">
        <f t="array" ref="E53">INDEX(ShadowTable[], SMALL(IF(ShadowRowSS=$C$10,ROW(ShadowRowSS)-5),ROWS(C$15:C53)),8)</f>
        <v>#NUM!</v>
      </c>
      <c r="F53" s="760" t="e">
        <f t="array" ref="F53">INDEX(ShadowTable[], SMALL(IF(ShadowRowSS=$C$10,ROW(ShadowRowSS)-5),ROWS(D$15:D53)),9)</f>
        <v>#NUM!</v>
      </c>
      <c r="G53" s="760" t="e">
        <f t="array" ref="G53">INDEX(ShadowTable[], SMALL(IF(ShadowRowSS=$C$10,ROW(ShadowRowSS)-5),ROWS(E$15:E53)),10)</f>
        <v>#NUM!</v>
      </c>
      <c r="H53" s="760" t="e">
        <f t="array" ref="H53">INDEX(ShadowTable[], SMALL(IF(ShadowRowSS=$C$10,ROW(ShadowRowSS)-5),ROWS(F$15:F53)),11)</f>
        <v>#NUM!</v>
      </c>
      <c r="I53" s="761" t="e">
        <f t="array" ref="I53">INDEX(ShadowTable[], SMALL(IF(ShadowRowSS=$C$10,ROW(ShadowRowSS)-5),ROWS(G$15:G53)),12)</f>
        <v>#NUM!</v>
      </c>
      <c r="J53" s="760" t="e">
        <f t="array" ref="J53">INDEX(ShadowTable[], SMALL(IF(ShadowRowSS=$C$10,ROW(ShadowRowSS)-5),ROWS(H$15:H53)),13)</f>
        <v>#NUM!</v>
      </c>
      <c r="K53" s="761" t="e">
        <f t="array" ref="K53">INDEX(ShadowTable[], SMALL(IF(ShadowRowSS=$C$10,ROW(ShadowRowSS)-5),ROWS(I$15:I53)),14)</f>
        <v>#NUM!</v>
      </c>
      <c r="L53" s="760" t="e">
        <f t="array" ref="L53">INDEX(ShadowTable[], SMALL(IF(ShadowRowSS=$C$10,ROW(ShadowRowSS)-5),ROWS(J$15:J53)),15)</f>
        <v>#NUM!</v>
      </c>
      <c r="M53" s="761" t="e">
        <f t="array" ref="M53">INDEX(ShadowTable[], SMALL(IF(ShadowRowSS=$C$10,ROW(ShadowRowSS)-5),ROWS(K$15:K53)),16)</f>
        <v>#NUM!</v>
      </c>
      <c r="N53" s="760" t="e">
        <f t="array" ref="N53">INDEX(ShadowTable[], SMALL(IF(ShadowRowSS=$C$10,ROW(ShadowRowSS)-5),ROWS(L$15:L53)),17)</f>
        <v>#NUM!</v>
      </c>
      <c r="O53" s="761" t="e">
        <f t="array" ref="O53">INDEX(ShadowTable[], SMALL(IF(ShadowRowSS=$C$10,ROW(ShadowRowSS)-5),ROWS(M$15:M53)),18)</f>
        <v>#NUM!</v>
      </c>
      <c r="P53" s="760" t="e">
        <f t="array" ref="P53">INDEX(ShadowTable[], SMALL(IF(ShadowRowSS=$C$10,ROW(ShadowRowSS)-5),ROWS(N$15:N53)),19)</f>
        <v>#NUM!</v>
      </c>
      <c r="Q53" s="761" t="e">
        <f t="array" ref="Q53">INDEX(ShadowTable[], SMALL(IF(ShadowRowSS=$C$10,ROW(ShadowRowSS)-5),ROWS(O$15:O53)),20)</f>
        <v>#NUM!</v>
      </c>
      <c r="R53" s="760" t="e">
        <f t="array" ref="R53">INDEX(ShadowTable[], SMALL(IF(ShadowRowSS=$C$10,ROW(ShadowRowSS)-5),ROWS(P$15:P53)),21)</f>
        <v>#NUM!</v>
      </c>
      <c r="S53" s="762" t="e">
        <f t="array" ref="S53">INDEX(ShadowTable[], SMALL(IF(ShadowRowSS=$C$10,ROW(ShadowRowSS)-5),ROWS(P$15:P53)),22)</f>
        <v>#NUM!</v>
      </c>
    </row>
    <row r="54" spans="3:19">
      <c r="C54" s="759" t="e">
        <f t="array" ref="C54">INDEX(ShadowTable[], SMALL(IF(ShadowRowSS=$C$10,ROW(ShadowRowSS)-5),ROWS(C$15:C54)),5)</f>
        <v>#NUM!</v>
      </c>
      <c r="D54" s="760" t="str">
        <f t="array" ref="D54">IF(ISNUMBER(SEARCH("Outcome",INDEX(ShadowTable[], SMALL(IF(ShadowRowSS=$C$10,ROW(ShadowRowSS)-5),ROWS(D$15:D54)),1)))=TRUE,"Outcome",IF(ISNUMBER(SEARCH("Output",INDEX(ShadowTable[], SMALL(IF(ShadowRowSS=$C$10,ROW(ShadowRowSS)-5),ROWS(D$15:D54)),1)))=TRUE,"Output",""))</f>
        <v/>
      </c>
      <c r="E54" s="760" t="e">
        <f t="array" ref="E54">INDEX(ShadowTable[], SMALL(IF(ShadowRowSS=$C$10,ROW(ShadowRowSS)-5),ROWS(C$15:C54)),8)</f>
        <v>#NUM!</v>
      </c>
      <c r="F54" s="760" t="e">
        <f t="array" ref="F54">INDEX(ShadowTable[], SMALL(IF(ShadowRowSS=$C$10,ROW(ShadowRowSS)-5),ROWS(D$15:D54)),9)</f>
        <v>#NUM!</v>
      </c>
      <c r="G54" s="760" t="e">
        <f t="array" ref="G54">INDEX(ShadowTable[], SMALL(IF(ShadowRowSS=$C$10,ROW(ShadowRowSS)-5),ROWS(E$15:E54)),10)</f>
        <v>#NUM!</v>
      </c>
      <c r="H54" s="760" t="e">
        <f t="array" ref="H54">INDEX(ShadowTable[], SMALL(IF(ShadowRowSS=$C$10,ROW(ShadowRowSS)-5),ROWS(F$15:F54)),11)</f>
        <v>#NUM!</v>
      </c>
      <c r="I54" s="761" t="e">
        <f t="array" ref="I54">INDEX(ShadowTable[], SMALL(IF(ShadowRowSS=$C$10,ROW(ShadowRowSS)-5),ROWS(G$15:G54)),12)</f>
        <v>#NUM!</v>
      </c>
      <c r="J54" s="760" t="e">
        <f t="array" ref="J54">INDEX(ShadowTable[], SMALL(IF(ShadowRowSS=$C$10,ROW(ShadowRowSS)-5),ROWS(H$15:H54)),13)</f>
        <v>#NUM!</v>
      </c>
      <c r="K54" s="761" t="e">
        <f t="array" ref="K54">INDEX(ShadowTable[], SMALL(IF(ShadowRowSS=$C$10,ROW(ShadowRowSS)-5),ROWS(I$15:I54)),14)</f>
        <v>#NUM!</v>
      </c>
      <c r="L54" s="760" t="e">
        <f t="array" ref="L54">INDEX(ShadowTable[], SMALL(IF(ShadowRowSS=$C$10,ROW(ShadowRowSS)-5),ROWS(J$15:J54)),15)</f>
        <v>#NUM!</v>
      </c>
      <c r="M54" s="761" t="e">
        <f t="array" ref="M54">INDEX(ShadowTable[], SMALL(IF(ShadowRowSS=$C$10,ROW(ShadowRowSS)-5),ROWS(K$15:K54)),16)</f>
        <v>#NUM!</v>
      </c>
      <c r="N54" s="760" t="e">
        <f t="array" ref="N54">INDEX(ShadowTable[], SMALL(IF(ShadowRowSS=$C$10,ROW(ShadowRowSS)-5),ROWS(L$15:L54)),17)</f>
        <v>#NUM!</v>
      </c>
      <c r="O54" s="761" t="e">
        <f t="array" ref="O54">INDEX(ShadowTable[], SMALL(IF(ShadowRowSS=$C$10,ROW(ShadowRowSS)-5),ROWS(M$15:M54)),18)</f>
        <v>#NUM!</v>
      </c>
      <c r="P54" s="760" t="e">
        <f t="array" ref="P54">INDEX(ShadowTable[], SMALL(IF(ShadowRowSS=$C$10,ROW(ShadowRowSS)-5),ROWS(N$15:N54)),19)</f>
        <v>#NUM!</v>
      </c>
      <c r="Q54" s="761" t="e">
        <f t="array" ref="Q54">INDEX(ShadowTable[], SMALL(IF(ShadowRowSS=$C$10,ROW(ShadowRowSS)-5),ROWS(O$15:O54)),20)</f>
        <v>#NUM!</v>
      </c>
      <c r="R54" s="760" t="e">
        <f t="array" ref="R54">INDEX(ShadowTable[], SMALL(IF(ShadowRowSS=$C$10,ROW(ShadowRowSS)-5),ROWS(P$15:P54)),21)</f>
        <v>#NUM!</v>
      </c>
      <c r="S54" s="762" t="e">
        <f t="array" ref="S54">INDEX(ShadowTable[], SMALL(IF(ShadowRowSS=$C$10,ROW(ShadowRowSS)-5),ROWS(P$15:P54)),22)</f>
        <v>#NUM!</v>
      </c>
    </row>
    <row r="55" spans="3:19">
      <c r="C55" s="759" t="e">
        <f t="array" ref="C55">INDEX(ShadowTable[], SMALL(IF(ShadowRowSS=$C$10,ROW(ShadowRowSS)-5),ROWS(C$15:C55)),5)</f>
        <v>#NUM!</v>
      </c>
      <c r="D55" s="760" t="str">
        <f t="array" ref="D55">IF(ISNUMBER(SEARCH("Outcome",INDEX(ShadowTable[], SMALL(IF(ShadowRowSS=$C$10,ROW(ShadowRowSS)-5),ROWS(D$15:D55)),1)))=TRUE,"Outcome",IF(ISNUMBER(SEARCH("Output",INDEX(ShadowTable[], SMALL(IF(ShadowRowSS=$C$10,ROW(ShadowRowSS)-5),ROWS(D$15:D55)),1)))=TRUE,"Output",""))</f>
        <v/>
      </c>
      <c r="E55" s="760" t="e">
        <f t="array" ref="E55">INDEX(ShadowTable[], SMALL(IF(ShadowRowSS=$C$10,ROW(ShadowRowSS)-5),ROWS(C$15:C55)),8)</f>
        <v>#NUM!</v>
      </c>
      <c r="F55" s="760" t="e">
        <f t="array" ref="F55">INDEX(ShadowTable[], SMALL(IF(ShadowRowSS=$C$10,ROW(ShadowRowSS)-5),ROWS(D$15:D55)),9)</f>
        <v>#NUM!</v>
      </c>
      <c r="G55" s="760" t="e">
        <f t="array" ref="G55">INDEX(ShadowTable[], SMALL(IF(ShadowRowSS=$C$10,ROW(ShadowRowSS)-5),ROWS(E$15:E55)),10)</f>
        <v>#NUM!</v>
      </c>
      <c r="H55" s="760" t="e">
        <f t="array" ref="H55">INDEX(ShadowTable[], SMALL(IF(ShadowRowSS=$C$10,ROW(ShadowRowSS)-5),ROWS(F$15:F55)),11)</f>
        <v>#NUM!</v>
      </c>
      <c r="I55" s="761" t="e">
        <f t="array" ref="I55">INDEX(ShadowTable[], SMALL(IF(ShadowRowSS=$C$10,ROW(ShadowRowSS)-5),ROWS(G$15:G55)),12)</f>
        <v>#NUM!</v>
      </c>
      <c r="J55" s="760" t="e">
        <f t="array" ref="J55">INDEX(ShadowTable[], SMALL(IF(ShadowRowSS=$C$10,ROW(ShadowRowSS)-5),ROWS(H$15:H55)),13)</f>
        <v>#NUM!</v>
      </c>
      <c r="K55" s="761" t="e">
        <f t="array" ref="K55">INDEX(ShadowTable[], SMALL(IF(ShadowRowSS=$C$10,ROW(ShadowRowSS)-5),ROWS(I$15:I55)),14)</f>
        <v>#NUM!</v>
      </c>
      <c r="L55" s="760" t="e">
        <f t="array" ref="L55">INDEX(ShadowTable[], SMALL(IF(ShadowRowSS=$C$10,ROW(ShadowRowSS)-5),ROWS(J$15:J55)),15)</f>
        <v>#NUM!</v>
      </c>
      <c r="M55" s="761" t="e">
        <f t="array" ref="M55">INDEX(ShadowTable[], SMALL(IF(ShadowRowSS=$C$10,ROW(ShadowRowSS)-5),ROWS(K$15:K55)),16)</f>
        <v>#NUM!</v>
      </c>
      <c r="N55" s="760" t="e">
        <f t="array" ref="N55">INDEX(ShadowTable[], SMALL(IF(ShadowRowSS=$C$10,ROW(ShadowRowSS)-5),ROWS(L$15:L55)),17)</f>
        <v>#NUM!</v>
      </c>
      <c r="O55" s="761" t="e">
        <f t="array" ref="O55">INDEX(ShadowTable[], SMALL(IF(ShadowRowSS=$C$10,ROW(ShadowRowSS)-5),ROWS(M$15:M55)),18)</f>
        <v>#NUM!</v>
      </c>
      <c r="P55" s="760" t="e">
        <f t="array" ref="P55">INDEX(ShadowTable[], SMALL(IF(ShadowRowSS=$C$10,ROW(ShadowRowSS)-5),ROWS(N$15:N55)),19)</f>
        <v>#NUM!</v>
      </c>
      <c r="Q55" s="761" t="e">
        <f t="array" ref="Q55">INDEX(ShadowTable[], SMALL(IF(ShadowRowSS=$C$10,ROW(ShadowRowSS)-5),ROWS(O$15:O55)),20)</f>
        <v>#NUM!</v>
      </c>
      <c r="R55" s="760" t="e">
        <f t="array" ref="R55">INDEX(ShadowTable[], SMALL(IF(ShadowRowSS=$C$10,ROW(ShadowRowSS)-5),ROWS(P$15:P55)),21)</f>
        <v>#NUM!</v>
      </c>
      <c r="S55" s="762" t="e">
        <f t="array" ref="S55">INDEX(ShadowTable[], SMALL(IF(ShadowRowSS=$C$10,ROW(ShadowRowSS)-5),ROWS(P$15:P55)),22)</f>
        <v>#NUM!</v>
      </c>
    </row>
    <row r="56" spans="3:19">
      <c r="C56" s="759" t="e">
        <f t="array" ref="C56">INDEX(ShadowTable[], SMALL(IF(ShadowRowSS=$C$10,ROW(ShadowRowSS)-5),ROWS(C$15:C56)),5)</f>
        <v>#NUM!</v>
      </c>
      <c r="D56" s="760" t="str">
        <f t="array" ref="D56">IF(ISNUMBER(SEARCH("Outcome",INDEX(ShadowTable[], SMALL(IF(ShadowRowSS=$C$10,ROW(ShadowRowSS)-5),ROWS(D$15:D56)),1)))=TRUE,"Outcome",IF(ISNUMBER(SEARCH("Output",INDEX(ShadowTable[], SMALL(IF(ShadowRowSS=$C$10,ROW(ShadowRowSS)-5),ROWS(D$15:D56)),1)))=TRUE,"Output",""))</f>
        <v/>
      </c>
      <c r="E56" s="760" t="e">
        <f t="array" ref="E56">INDEX(ShadowTable[], SMALL(IF(ShadowRowSS=$C$10,ROW(ShadowRowSS)-5),ROWS(C$15:C56)),8)</f>
        <v>#NUM!</v>
      </c>
      <c r="F56" s="760" t="e">
        <f t="array" ref="F56">INDEX(ShadowTable[], SMALL(IF(ShadowRowSS=$C$10,ROW(ShadowRowSS)-5),ROWS(D$15:D56)),9)</f>
        <v>#NUM!</v>
      </c>
      <c r="G56" s="760" t="e">
        <f t="array" ref="G56">INDEX(ShadowTable[], SMALL(IF(ShadowRowSS=$C$10,ROW(ShadowRowSS)-5),ROWS(E$15:E56)),10)</f>
        <v>#NUM!</v>
      </c>
      <c r="H56" s="760" t="e">
        <f t="array" ref="H56">INDEX(ShadowTable[], SMALL(IF(ShadowRowSS=$C$10,ROW(ShadowRowSS)-5),ROWS(F$15:F56)),11)</f>
        <v>#NUM!</v>
      </c>
      <c r="I56" s="761" t="e">
        <f t="array" ref="I56">INDEX(ShadowTable[], SMALL(IF(ShadowRowSS=$C$10,ROW(ShadowRowSS)-5),ROWS(G$15:G56)),12)</f>
        <v>#NUM!</v>
      </c>
      <c r="J56" s="760" t="e">
        <f t="array" ref="J56">INDEX(ShadowTable[], SMALL(IF(ShadowRowSS=$C$10,ROW(ShadowRowSS)-5),ROWS(H$15:H56)),13)</f>
        <v>#NUM!</v>
      </c>
      <c r="K56" s="761" t="e">
        <f t="array" ref="K56">INDEX(ShadowTable[], SMALL(IF(ShadowRowSS=$C$10,ROW(ShadowRowSS)-5),ROWS(I$15:I56)),14)</f>
        <v>#NUM!</v>
      </c>
      <c r="L56" s="760" t="e">
        <f t="array" ref="L56">INDEX(ShadowTable[], SMALL(IF(ShadowRowSS=$C$10,ROW(ShadowRowSS)-5),ROWS(J$15:J56)),15)</f>
        <v>#NUM!</v>
      </c>
      <c r="M56" s="761" t="e">
        <f t="array" ref="M56">INDEX(ShadowTable[], SMALL(IF(ShadowRowSS=$C$10,ROW(ShadowRowSS)-5),ROWS(K$15:K56)),16)</f>
        <v>#NUM!</v>
      </c>
      <c r="N56" s="760" t="e">
        <f t="array" ref="N56">INDEX(ShadowTable[], SMALL(IF(ShadowRowSS=$C$10,ROW(ShadowRowSS)-5),ROWS(L$15:L56)),17)</f>
        <v>#NUM!</v>
      </c>
      <c r="O56" s="761" t="e">
        <f t="array" ref="O56">INDEX(ShadowTable[], SMALL(IF(ShadowRowSS=$C$10,ROW(ShadowRowSS)-5),ROWS(M$15:M56)),18)</f>
        <v>#NUM!</v>
      </c>
      <c r="P56" s="760" t="e">
        <f t="array" ref="P56">INDEX(ShadowTable[], SMALL(IF(ShadowRowSS=$C$10,ROW(ShadowRowSS)-5),ROWS(N$15:N56)),19)</f>
        <v>#NUM!</v>
      </c>
      <c r="Q56" s="761" t="e">
        <f t="array" ref="Q56">INDEX(ShadowTable[], SMALL(IF(ShadowRowSS=$C$10,ROW(ShadowRowSS)-5),ROWS(O$15:O56)),20)</f>
        <v>#NUM!</v>
      </c>
      <c r="R56" s="760" t="e">
        <f t="array" ref="R56">INDEX(ShadowTable[], SMALL(IF(ShadowRowSS=$C$10,ROW(ShadowRowSS)-5),ROWS(P$15:P56)),21)</f>
        <v>#NUM!</v>
      </c>
      <c r="S56" s="762" t="e">
        <f t="array" ref="S56">INDEX(ShadowTable[], SMALL(IF(ShadowRowSS=$C$10,ROW(ShadowRowSS)-5),ROWS(P$15:P56)),22)</f>
        <v>#NUM!</v>
      </c>
    </row>
    <row r="57" spans="3:19">
      <c r="C57" s="759" t="e">
        <f t="array" ref="C57">INDEX(ShadowTable[], SMALL(IF(ShadowRowSS=$C$10,ROW(ShadowRowSS)-5),ROWS(C$15:C57)),5)</f>
        <v>#NUM!</v>
      </c>
      <c r="D57" s="760" t="str">
        <f t="array" ref="D57">IF(ISNUMBER(SEARCH("Outcome",INDEX(ShadowTable[], SMALL(IF(ShadowRowSS=$C$10,ROW(ShadowRowSS)-5),ROWS(D$15:D57)),1)))=TRUE,"Outcome",IF(ISNUMBER(SEARCH("Output",INDEX(ShadowTable[], SMALL(IF(ShadowRowSS=$C$10,ROW(ShadowRowSS)-5),ROWS(D$15:D57)),1)))=TRUE,"Output",""))</f>
        <v/>
      </c>
      <c r="E57" s="760" t="e">
        <f t="array" ref="E57">INDEX(ShadowTable[], SMALL(IF(ShadowRowSS=$C$10,ROW(ShadowRowSS)-5),ROWS(C$15:C57)),8)</f>
        <v>#NUM!</v>
      </c>
      <c r="F57" s="760" t="e">
        <f t="array" ref="F57">INDEX(ShadowTable[], SMALL(IF(ShadowRowSS=$C$10,ROW(ShadowRowSS)-5),ROWS(D$15:D57)),9)</f>
        <v>#NUM!</v>
      </c>
      <c r="G57" s="760" t="e">
        <f t="array" ref="G57">INDEX(ShadowTable[], SMALL(IF(ShadowRowSS=$C$10,ROW(ShadowRowSS)-5),ROWS(E$15:E57)),10)</f>
        <v>#NUM!</v>
      </c>
      <c r="H57" s="760" t="e">
        <f t="array" ref="H57">INDEX(ShadowTable[], SMALL(IF(ShadowRowSS=$C$10,ROW(ShadowRowSS)-5),ROWS(F$15:F57)),11)</f>
        <v>#NUM!</v>
      </c>
      <c r="I57" s="761" t="e">
        <f t="array" ref="I57">INDEX(ShadowTable[], SMALL(IF(ShadowRowSS=$C$10,ROW(ShadowRowSS)-5),ROWS(G$15:G57)),12)</f>
        <v>#NUM!</v>
      </c>
      <c r="J57" s="760" t="e">
        <f t="array" ref="J57">INDEX(ShadowTable[], SMALL(IF(ShadowRowSS=$C$10,ROW(ShadowRowSS)-5),ROWS(H$15:H57)),13)</f>
        <v>#NUM!</v>
      </c>
      <c r="K57" s="761" t="e">
        <f t="array" ref="K57">INDEX(ShadowTable[], SMALL(IF(ShadowRowSS=$C$10,ROW(ShadowRowSS)-5),ROWS(I$15:I57)),14)</f>
        <v>#NUM!</v>
      </c>
      <c r="L57" s="760" t="e">
        <f t="array" ref="L57">INDEX(ShadowTable[], SMALL(IF(ShadowRowSS=$C$10,ROW(ShadowRowSS)-5),ROWS(J$15:J57)),15)</f>
        <v>#NUM!</v>
      </c>
      <c r="M57" s="761" t="e">
        <f t="array" ref="M57">INDEX(ShadowTable[], SMALL(IF(ShadowRowSS=$C$10,ROW(ShadowRowSS)-5),ROWS(K$15:K57)),16)</f>
        <v>#NUM!</v>
      </c>
      <c r="N57" s="760" t="e">
        <f t="array" ref="N57">INDEX(ShadowTable[], SMALL(IF(ShadowRowSS=$C$10,ROW(ShadowRowSS)-5),ROWS(L$15:L57)),17)</f>
        <v>#NUM!</v>
      </c>
      <c r="O57" s="761" t="e">
        <f t="array" ref="O57">INDEX(ShadowTable[], SMALL(IF(ShadowRowSS=$C$10,ROW(ShadowRowSS)-5),ROWS(M$15:M57)),18)</f>
        <v>#NUM!</v>
      </c>
      <c r="P57" s="760" t="e">
        <f t="array" ref="P57">INDEX(ShadowTable[], SMALL(IF(ShadowRowSS=$C$10,ROW(ShadowRowSS)-5),ROWS(N$15:N57)),19)</f>
        <v>#NUM!</v>
      </c>
      <c r="Q57" s="761" t="e">
        <f t="array" ref="Q57">INDEX(ShadowTable[], SMALL(IF(ShadowRowSS=$C$10,ROW(ShadowRowSS)-5),ROWS(O$15:O57)),20)</f>
        <v>#NUM!</v>
      </c>
      <c r="R57" s="760" t="e">
        <f t="array" ref="R57">INDEX(ShadowTable[], SMALL(IF(ShadowRowSS=$C$10,ROW(ShadowRowSS)-5),ROWS(P$15:P57)),21)</f>
        <v>#NUM!</v>
      </c>
      <c r="S57" s="762" t="e">
        <f t="array" ref="S57">INDEX(ShadowTable[], SMALL(IF(ShadowRowSS=$C$10,ROW(ShadowRowSS)-5),ROWS(P$15:P57)),22)</f>
        <v>#NUM!</v>
      </c>
    </row>
    <row r="58" spans="3:19">
      <c r="C58" s="759" t="e">
        <f t="array" ref="C58">INDEX(ShadowTable[], SMALL(IF(ShadowRowSS=$C$10,ROW(ShadowRowSS)-5),ROWS(C$15:C58)),5)</f>
        <v>#NUM!</v>
      </c>
      <c r="D58" s="760" t="str">
        <f t="array" ref="D58">IF(ISNUMBER(SEARCH("Outcome",INDEX(ShadowTable[], SMALL(IF(ShadowRowSS=$C$10,ROW(ShadowRowSS)-5),ROWS(D$15:D58)),1)))=TRUE,"Outcome",IF(ISNUMBER(SEARCH("Output",INDEX(ShadowTable[], SMALL(IF(ShadowRowSS=$C$10,ROW(ShadowRowSS)-5),ROWS(D$15:D58)),1)))=TRUE,"Output",""))</f>
        <v/>
      </c>
      <c r="E58" s="760" t="e">
        <f t="array" ref="E58">INDEX(ShadowTable[], SMALL(IF(ShadowRowSS=$C$10,ROW(ShadowRowSS)-5),ROWS(C$15:C58)),8)</f>
        <v>#NUM!</v>
      </c>
      <c r="F58" s="760" t="e">
        <f t="array" ref="F58">INDEX(ShadowTable[], SMALL(IF(ShadowRowSS=$C$10,ROW(ShadowRowSS)-5),ROWS(D$15:D58)),9)</f>
        <v>#NUM!</v>
      </c>
      <c r="G58" s="760" t="e">
        <f t="array" ref="G58">INDEX(ShadowTable[], SMALL(IF(ShadowRowSS=$C$10,ROW(ShadowRowSS)-5),ROWS(E$15:E58)),10)</f>
        <v>#NUM!</v>
      </c>
      <c r="H58" s="760" t="e">
        <f t="array" ref="H58">INDEX(ShadowTable[], SMALL(IF(ShadowRowSS=$C$10,ROW(ShadowRowSS)-5),ROWS(F$15:F58)),11)</f>
        <v>#NUM!</v>
      </c>
      <c r="I58" s="761" t="e">
        <f t="array" ref="I58">INDEX(ShadowTable[], SMALL(IF(ShadowRowSS=$C$10,ROW(ShadowRowSS)-5),ROWS(G$15:G58)),12)</f>
        <v>#NUM!</v>
      </c>
      <c r="J58" s="760" t="e">
        <f t="array" ref="J58">INDEX(ShadowTable[], SMALL(IF(ShadowRowSS=$C$10,ROW(ShadowRowSS)-5),ROWS(H$15:H58)),13)</f>
        <v>#NUM!</v>
      </c>
      <c r="K58" s="761" t="e">
        <f t="array" ref="K58">INDEX(ShadowTable[], SMALL(IF(ShadowRowSS=$C$10,ROW(ShadowRowSS)-5),ROWS(I$15:I58)),14)</f>
        <v>#NUM!</v>
      </c>
      <c r="L58" s="760" t="e">
        <f t="array" ref="L58">INDEX(ShadowTable[], SMALL(IF(ShadowRowSS=$C$10,ROW(ShadowRowSS)-5),ROWS(J$15:J58)),15)</f>
        <v>#NUM!</v>
      </c>
      <c r="M58" s="761" t="e">
        <f t="array" ref="M58">INDEX(ShadowTable[], SMALL(IF(ShadowRowSS=$C$10,ROW(ShadowRowSS)-5),ROWS(K$15:K58)),16)</f>
        <v>#NUM!</v>
      </c>
      <c r="N58" s="760" t="e">
        <f t="array" ref="N58">INDEX(ShadowTable[], SMALL(IF(ShadowRowSS=$C$10,ROW(ShadowRowSS)-5),ROWS(L$15:L58)),17)</f>
        <v>#NUM!</v>
      </c>
      <c r="O58" s="761" t="e">
        <f t="array" ref="O58">INDEX(ShadowTable[], SMALL(IF(ShadowRowSS=$C$10,ROW(ShadowRowSS)-5),ROWS(M$15:M58)),18)</f>
        <v>#NUM!</v>
      </c>
      <c r="P58" s="760" t="e">
        <f t="array" ref="P58">INDEX(ShadowTable[], SMALL(IF(ShadowRowSS=$C$10,ROW(ShadowRowSS)-5),ROWS(N$15:N58)),19)</f>
        <v>#NUM!</v>
      </c>
      <c r="Q58" s="761" t="e">
        <f t="array" ref="Q58">INDEX(ShadowTable[], SMALL(IF(ShadowRowSS=$C$10,ROW(ShadowRowSS)-5),ROWS(O$15:O58)),20)</f>
        <v>#NUM!</v>
      </c>
      <c r="R58" s="760" t="e">
        <f t="array" ref="R58">INDEX(ShadowTable[], SMALL(IF(ShadowRowSS=$C$10,ROW(ShadowRowSS)-5),ROWS(P$15:P58)),21)</f>
        <v>#NUM!</v>
      </c>
      <c r="S58" s="762" t="e">
        <f t="array" ref="S58">INDEX(ShadowTable[], SMALL(IF(ShadowRowSS=$C$10,ROW(ShadowRowSS)-5),ROWS(P$15:P58)),22)</f>
        <v>#NUM!</v>
      </c>
    </row>
    <row r="59" spans="3:19">
      <c r="C59" s="759" t="e">
        <f t="array" ref="C59">INDEX(ShadowTable[], SMALL(IF(ShadowRowSS=$C$10,ROW(ShadowRowSS)-5),ROWS(C$15:C59)),5)</f>
        <v>#NUM!</v>
      </c>
      <c r="D59" s="760" t="str">
        <f t="array" ref="D59">IF(ISNUMBER(SEARCH("Outcome",INDEX(ShadowTable[], SMALL(IF(ShadowRowSS=$C$10,ROW(ShadowRowSS)-5),ROWS(D$15:D59)),1)))=TRUE,"Outcome",IF(ISNUMBER(SEARCH("Output",INDEX(ShadowTable[], SMALL(IF(ShadowRowSS=$C$10,ROW(ShadowRowSS)-5),ROWS(D$15:D59)),1)))=TRUE,"Output",""))</f>
        <v/>
      </c>
      <c r="E59" s="760" t="e">
        <f t="array" ref="E59">INDEX(ShadowTable[], SMALL(IF(ShadowRowSS=$C$10,ROW(ShadowRowSS)-5),ROWS(C$15:C59)),8)</f>
        <v>#NUM!</v>
      </c>
      <c r="F59" s="760" t="e">
        <f t="array" ref="F59">INDEX(ShadowTable[], SMALL(IF(ShadowRowSS=$C$10,ROW(ShadowRowSS)-5),ROWS(D$15:D59)),9)</f>
        <v>#NUM!</v>
      </c>
      <c r="G59" s="760" t="e">
        <f t="array" ref="G59">INDEX(ShadowTable[], SMALL(IF(ShadowRowSS=$C$10,ROW(ShadowRowSS)-5),ROWS(E$15:E59)),10)</f>
        <v>#NUM!</v>
      </c>
      <c r="H59" s="760" t="e">
        <f t="array" ref="H59">INDEX(ShadowTable[], SMALL(IF(ShadowRowSS=$C$10,ROW(ShadowRowSS)-5),ROWS(F$15:F59)),11)</f>
        <v>#NUM!</v>
      </c>
      <c r="I59" s="761" t="e">
        <f t="array" ref="I59">INDEX(ShadowTable[], SMALL(IF(ShadowRowSS=$C$10,ROW(ShadowRowSS)-5),ROWS(G$15:G59)),12)</f>
        <v>#NUM!</v>
      </c>
      <c r="J59" s="760" t="e">
        <f t="array" ref="J59">INDEX(ShadowTable[], SMALL(IF(ShadowRowSS=$C$10,ROW(ShadowRowSS)-5),ROWS(H$15:H59)),13)</f>
        <v>#NUM!</v>
      </c>
      <c r="K59" s="761" t="e">
        <f t="array" ref="K59">INDEX(ShadowTable[], SMALL(IF(ShadowRowSS=$C$10,ROW(ShadowRowSS)-5),ROWS(I$15:I59)),14)</f>
        <v>#NUM!</v>
      </c>
      <c r="L59" s="760" t="e">
        <f t="array" ref="L59">INDEX(ShadowTable[], SMALL(IF(ShadowRowSS=$C$10,ROW(ShadowRowSS)-5),ROWS(J$15:J59)),15)</f>
        <v>#NUM!</v>
      </c>
      <c r="M59" s="761" t="e">
        <f t="array" ref="M59">INDEX(ShadowTable[], SMALL(IF(ShadowRowSS=$C$10,ROW(ShadowRowSS)-5),ROWS(K$15:K59)),16)</f>
        <v>#NUM!</v>
      </c>
      <c r="N59" s="760" t="e">
        <f t="array" ref="N59">INDEX(ShadowTable[], SMALL(IF(ShadowRowSS=$C$10,ROW(ShadowRowSS)-5),ROWS(L$15:L59)),17)</f>
        <v>#NUM!</v>
      </c>
      <c r="O59" s="761" t="e">
        <f t="array" ref="O59">INDEX(ShadowTable[], SMALL(IF(ShadowRowSS=$C$10,ROW(ShadowRowSS)-5),ROWS(M$15:M59)),18)</f>
        <v>#NUM!</v>
      </c>
      <c r="P59" s="760" t="e">
        <f t="array" ref="P59">INDEX(ShadowTable[], SMALL(IF(ShadowRowSS=$C$10,ROW(ShadowRowSS)-5),ROWS(N$15:N59)),19)</f>
        <v>#NUM!</v>
      </c>
      <c r="Q59" s="761" t="e">
        <f t="array" ref="Q59">INDEX(ShadowTable[], SMALL(IF(ShadowRowSS=$C$10,ROW(ShadowRowSS)-5),ROWS(O$15:O59)),20)</f>
        <v>#NUM!</v>
      </c>
      <c r="R59" s="760" t="e">
        <f t="array" ref="R59">INDEX(ShadowTable[], SMALL(IF(ShadowRowSS=$C$10,ROW(ShadowRowSS)-5),ROWS(P$15:P59)),21)</f>
        <v>#NUM!</v>
      </c>
      <c r="S59" s="762" t="e">
        <f t="array" ref="S59">INDEX(ShadowTable[], SMALL(IF(ShadowRowSS=$C$10,ROW(ShadowRowSS)-5),ROWS(P$15:P59)),22)</f>
        <v>#NUM!</v>
      </c>
    </row>
    <row r="60" spans="3:19">
      <c r="C60" s="759" t="e">
        <f t="array" ref="C60">INDEX(ShadowTable[], SMALL(IF(ShadowRowSS=$C$10,ROW(ShadowRowSS)-5),ROWS(C$15:C60)),5)</f>
        <v>#NUM!</v>
      </c>
      <c r="D60" s="760" t="str">
        <f t="array" ref="D60">IF(ISNUMBER(SEARCH("Outcome",INDEX(ShadowTable[], SMALL(IF(ShadowRowSS=$C$10,ROW(ShadowRowSS)-5),ROWS(D$15:D60)),1)))=TRUE,"Outcome",IF(ISNUMBER(SEARCH("Output",INDEX(ShadowTable[], SMALL(IF(ShadowRowSS=$C$10,ROW(ShadowRowSS)-5),ROWS(D$15:D60)),1)))=TRUE,"Output",""))</f>
        <v/>
      </c>
      <c r="E60" s="760" t="e">
        <f t="array" ref="E60">INDEX(ShadowTable[], SMALL(IF(ShadowRowSS=$C$10,ROW(ShadowRowSS)-5),ROWS(C$15:C60)),8)</f>
        <v>#NUM!</v>
      </c>
      <c r="F60" s="760" t="e">
        <f t="array" ref="F60">INDEX(ShadowTable[], SMALL(IF(ShadowRowSS=$C$10,ROW(ShadowRowSS)-5),ROWS(D$15:D60)),9)</f>
        <v>#NUM!</v>
      </c>
      <c r="G60" s="760" t="e">
        <f t="array" ref="G60">INDEX(ShadowTable[], SMALL(IF(ShadowRowSS=$C$10,ROW(ShadowRowSS)-5),ROWS(E$15:E60)),10)</f>
        <v>#NUM!</v>
      </c>
      <c r="H60" s="760" t="e">
        <f t="array" ref="H60">INDEX(ShadowTable[], SMALL(IF(ShadowRowSS=$C$10,ROW(ShadowRowSS)-5),ROWS(F$15:F60)),11)</f>
        <v>#NUM!</v>
      </c>
      <c r="I60" s="761" t="e">
        <f t="array" ref="I60">INDEX(ShadowTable[], SMALL(IF(ShadowRowSS=$C$10,ROW(ShadowRowSS)-5),ROWS(G$15:G60)),12)</f>
        <v>#NUM!</v>
      </c>
      <c r="J60" s="760" t="e">
        <f t="array" ref="J60">INDEX(ShadowTable[], SMALL(IF(ShadowRowSS=$C$10,ROW(ShadowRowSS)-5),ROWS(H$15:H60)),13)</f>
        <v>#NUM!</v>
      </c>
      <c r="K60" s="761" t="e">
        <f t="array" ref="K60">INDEX(ShadowTable[], SMALL(IF(ShadowRowSS=$C$10,ROW(ShadowRowSS)-5),ROWS(I$15:I60)),14)</f>
        <v>#NUM!</v>
      </c>
      <c r="L60" s="760" t="e">
        <f t="array" ref="L60">INDEX(ShadowTable[], SMALL(IF(ShadowRowSS=$C$10,ROW(ShadowRowSS)-5),ROWS(J$15:J60)),15)</f>
        <v>#NUM!</v>
      </c>
      <c r="M60" s="761" t="e">
        <f t="array" ref="M60">INDEX(ShadowTable[], SMALL(IF(ShadowRowSS=$C$10,ROW(ShadowRowSS)-5),ROWS(K$15:K60)),16)</f>
        <v>#NUM!</v>
      </c>
      <c r="N60" s="760" t="e">
        <f t="array" ref="N60">INDEX(ShadowTable[], SMALL(IF(ShadowRowSS=$C$10,ROW(ShadowRowSS)-5),ROWS(L$15:L60)),17)</f>
        <v>#NUM!</v>
      </c>
      <c r="O60" s="761" t="e">
        <f t="array" ref="O60">INDEX(ShadowTable[], SMALL(IF(ShadowRowSS=$C$10,ROW(ShadowRowSS)-5),ROWS(M$15:M60)),18)</f>
        <v>#NUM!</v>
      </c>
      <c r="P60" s="760" t="e">
        <f t="array" ref="P60">INDEX(ShadowTable[], SMALL(IF(ShadowRowSS=$C$10,ROW(ShadowRowSS)-5),ROWS(N$15:N60)),19)</f>
        <v>#NUM!</v>
      </c>
      <c r="Q60" s="761" t="e">
        <f t="array" ref="Q60">INDEX(ShadowTable[], SMALL(IF(ShadowRowSS=$C$10,ROW(ShadowRowSS)-5),ROWS(O$15:O60)),20)</f>
        <v>#NUM!</v>
      </c>
      <c r="R60" s="760" t="e">
        <f t="array" ref="R60">INDEX(ShadowTable[], SMALL(IF(ShadowRowSS=$C$10,ROW(ShadowRowSS)-5),ROWS(P$15:P60)),21)</f>
        <v>#NUM!</v>
      </c>
      <c r="S60" s="762" t="e">
        <f t="array" ref="S60">INDEX(ShadowTable[], SMALL(IF(ShadowRowSS=$C$10,ROW(ShadowRowSS)-5),ROWS(P$15:P60)),22)</f>
        <v>#NUM!</v>
      </c>
    </row>
    <row r="61" spans="3:19">
      <c r="C61" s="759" t="e">
        <f t="array" ref="C61">INDEX(ShadowTable[], SMALL(IF(ShadowRowSS=$C$10,ROW(ShadowRowSS)-5),ROWS(C$15:C61)),5)</f>
        <v>#NUM!</v>
      </c>
      <c r="D61" s="760" t="str">
        <f t="array" ref="D61">IF(ISNUMBER(SEARCH("Outcome",INDEX(ShadowTable[], SMALL(IF(ShadowRowSS=$C$10,ROW(ShadowRowSS)-5),ROWS(D$15:D61)),1)))=TRUE,"Outcome",IF(ISNUMBER(SEARCH("Output",INDEX(ShadowTable[], SMALL(IF(ShadowRowSS=$C$10,ROW(ShadowRowSS)-5),ROWS(D$15:D61)),1)))=TRUE,"Output",""))</f>
        <v/>
      </c>
      <c r="E61" s="760" t="e">
        <f t="array" ref="E61">INDEX(ShadowTable[], SMALL(IF(ShadowRowSS=$C$10,ROW(ShadowRowSS)-5),ROWS(C$15:C61)),8)</f>
        <v>#NUM!</v>
      </c>
      <c r="F61" s="760" t="e">
        <f t="array" ref="F61">INDEX(ShadowTable[], SMALL(IF(ShadowRowSS=$C$10,ROW(ShadowRowSS)-5),ROWS(D$15:D61)),9)</f>
        <v>#NUM!</v>
      </c>
      <c r="G61" s="760" t="e">
        <f t="array" ref="G61">INDEX(ShadowTable[], SMALL(IF(ShadowRowSS=$C$10,ROW(ShadowRowSS)-5),ROWS(E$15:E61)),10)</f>
        <v>#NUM!</v>
      </c>
      <c r="H61" s="760" t="e">
        <f t="array" ref="H61">INDEX(ShadowTable[], SMALL(IF(ShadowRowSS=$C$10,ROW(ShadowRowSS)-5),ROWS(F$15:F61)),11)</f>
        <v>#NUM!</v>
      </c>
      <c r="I61" s="761" t="e">
        <f t="array" ref="I61">INDEX(ShadowTable[], SMALL(IF(ShadowRowSS=$C$10,ROW(ShadowRowSS)-5),ROWS(G$15:G61)),12)</f>
        <v>#NUM!</v>
      </c>
      <c r="J61" s="760" t="e">
        <f t="array" ref="J61">INDEX(ShadowTable[], SMALL(IF(ShadowRowSS=$C$10,ROW(ShadowRowSS)-5),ROWS(H$15:H61)),13)</f>
        <v>#NUM!</v>
      </c>
      <c r="K61" s="761" t="e">
        <f t="array" ref="K61">INDEX(ShadowTable[], SMALL(IF(ShadowRowSS=$C$10,ROW(ShadowRowSS)-5),ROWS(I$15:I61)),14)</f>
        <v>#NUM!</v>
      </c>
      <c r="L61" s="760" t="e">
        <f t="array" ref="L61">INDEX(ShadowTable[], SMALL(IF(ShadowRowSS=$C$10,ROW(ShadowRowSS)-5),ROWS(J$15:J61)),15)</f>
        <v>#NUM!</v>
      </c>
      <c r="M61" s="761" t="e">
        <f t="array" ref="M61">INDEX(ShadowTable[], SMALL(IF(ShadowRowSS=$C$10,ROW(ShadowRowSS)-5),ROWS(K$15:K61)),16)</f>
        <v>#NUM!</v>
      </c>
      <c r="N61" s="760" t="e">
        <f t="array" ref="N61">INDEX(ShadowTable[], SMALL(IF(ShadowRowSS=$C$10,ROW(ShadowRowSS)-5),ROWS(L$15:L61)),17)</f>
        <v>#NUM!</v>
      </c>
      <c r="O61" s="761" t="e">
        <f t="array" ref="O61">INDEX(ShadowTable[], SMALL(IF(ShadowRowSS=$C$10,ROW(ShadowRowSS)-5),ROWS(M$15:M61)),18)</f>
        <v>#NUM!</v>
      </c>
      <c r="P61" s="760" t="e">
        <f t="array" ref="P61">INDEX(ShadowTable[], SMALL(IF(ShadowRowSS=$C$10,ROW(ShadowRowSS)-5),ROWS(N$15:N61)),19)</f>
        <v>#NUM!</v>
      </c>
      <c r="Q61" s="761" t="e">
        <f t="array" ref="Q61">INDEX(ShadowTable[], SMALL(IF(ShadowRowSS=$C$10,ROW(ShadowRowSS)-5),ROWS(O$15:O61)),20)</f>
        <v>#NUM!</v>
      </c>
      <c r="R61" s="760" t="e">
        <f t="array" ref="R61">INDEX(ShadowTable[], SMALL(IF(ShadowRowSS=$C$10,ROW(ShadowRowSS)-5),ROWS(P$15:P61)),21)</f>
        <v>#NUM!</v>
      </c>
      <c r="S61" s="762" t="e">
        <f t="array" ref="S61">INDEX(ShadowTable[], SMALL(IF(ShadowRowSS=$C$10,ROW(ShadowRowSS)-5),ROWS(P$15:P61)),22)</f>
        <v>#NUM!</v>
      </c>
    </row>
    <row r="62" spans="3:19">
      <c r="C62" s="759" t="e">
        <f t="array" ref="C62">INDEX(ShadowTable[], SMALL(IF(ShadowRowSS=$C$10,ROW(ShadowRowSS)-5),ROWS(C$15:C62)),5)</f>
        <v>#NUM!</v>
      </c>
      <c r="D62" s="760" t="str">
        <f t="array" ref="D62">IF(ISNUMBER(SEARCH("Outcome",INDEX(ShadowTable[], SMALL(IF(ShadowRowSS=$C$10,ROW(ShadowRowSS)-5),ROWS(D$15:D62)),1)))=TRUE,"Outcome",IF(ISNUMBER(SEARCH("Output",INDEX(ShadowTable[], SMALL(IF(ShadowRowSS=$C$10,ROW(ShadowRowSS)-5),ROWS(D$15:D62)),1)))=TRUE,"Output",""))</f>
        <v/>
      </c>
      <c r="E62" s="760" t="e">
        <f t="array" ref="E62">INDEX(ShadowTable[], SMALL(IF(ShadowRowSS=$C$10,ROW(ShadowRowSS)-5),ROWS(C$15:C62)),8)</f>
        <v>#NUM!</v>
      </c>
      <c r="F62" s="760" t="e">
        <f t="array" ref="F62">INDEX(ShadowTable[], SMALL(IF(ShadowRowSS=$C$10,ROW(ShadowRowSS)-5),ROWS(D$15:D62)),9)</f>
        <v>#NUM!</v>
      </c>
      <c r="G62" s="760" t="e">
        <f t="array" ref="G62">INDEX(ShadowTable[], SMALL(IF(ShadowRowSS=$C$10,ROW(ShadowRowSS)-5),ROWS(E$15:E62)),10)</f>
        <v>#NUM!</v>
      </c>
      <c r="H62" s="760" t="e">
        <f t="array" ref="H62">INDEX(ShadowTable[], SMALL(IF(ShadowRowSS=$C$10,ROW(ShadowRowSS)-5),ROWS(F$15:F62)),11)</f>
        <v>#NUM!</v>
      </c>
      <c r="I62" s="761" t="e">
        <f t="array" ref="I62">INDEX(ShadowTable[], SMALL(IF(ShadowRowSS=$C$10,ROW(ShadowRowSS)-5),ROWS(G$15:G62)),12)</f>
        <v>#NUM!</v>
      </c>
      <c r="J62" s="760" t="e">
        <f t="array" ref="J62">INDEX(ShadowTable[], SMALL(IF(ShadowRowSS=$C$10,ROW(ShadowRowSS)-5),ROWS(H$15:H62)),13)</f>
        <v>#NUM!</v>
      </c>
      <c r="K62" s="761" t="e">
        <f t="array" ref="K62">INDEX(ShadowTable[], SMALL(IF(ShadowRowSS=$C$10,ROW(ShadowRowSS)-5),ROWS(I$15:I62)),14)</f>
        <v>#NUM!</v>
      </c>
      <c r="L62" s="760" t="e">
        <f t="array" ref="L62">INDEX(ShadowTable[], SMALL(IF(ShadowRowSS=$C$10,ROW(ShadowRowSS)-5),ROWS(J$15:J62)),15)</f>
        <v>#NUM!</v>
      </c>
      <c r="M62" s="761" t="e">
        <f t="array" ref="M62">INDEX(ShadowTable[], SMALL(IF(ShadowRowSS=$C$10,ROW(ShadowRowSS)-5),ROWS(K$15:K62)),16)</f>
        <v>#NUM!</v>
      </c>
      <c r="N62" s="760" t="e">
        <f t="array" ref="N62">INDEX(ShadowTable[], SMALL(IF(ShadowRowSS=$C$10,ROW(ShadowRowSS)-5),ROWS(L$15:L62)),17)</f>
        <v>#NUM!</v>
      </c>
      <c r="O62" s="761" t="e">
        <f t="array" ref="O62">INDEX(ShadowTable[], SMALL(IF(ShadowRowSS=$C$10,ROW(ShadowRowSS)-5),ROWS(M$15:M62)),18)</f>
        <v>#NUM!</v>
      </c>
      <c r="P62" s="760" t="e">
        <f t="array" ref="P62">INDEX(ShadowTable[], SMALL(IF(ShadowRowSS=$C$10,ROW(ShadowRowSS)-5),ROWS(N$15:N62)),19)</f>
        <v>#NUM!</v>
      </c>
      <c r="Q62" s="761" t="e">
        <f t="array" ref="Q62">INDEX(ShadowTable[], SMALL(IF(ShadowRowSS=$C$10,ROW(ShadowRowSS)-5),ROWS(O$15:O62)),20)</f>
        <v>#NUM!</v>
      </c>
      <c r="R62" s="760" t="e">
        <f t="array" ref="R62">INDEX(ShadowTable[], SMALL(IF(ShadowRowSS=$C$10,ROW(ShadowRowSS)-5),ROWS(P$15:P62)),21)</f>
        <v>#NUM!</v>
      </c>
      <c r="S62" s="762" t="e">
        <f t="array" ref="S62">INDEX(ShadowTable[], SMALL(IF(ShadowRowSS=$C$10,ROW(ShadowRowSS)-5),ROWS(P$15:P62)),22)</f>
        <v>#NUM!</v>
      </c>
    </row>
    <row r="63" spans="3:19">
      <c r="C63" s="759" t="e">
        <f t="array" ref="C63">INDEX(ShadowTable[], SMALL(IF(ShadowRowSS=$C$10,ROW(ShadowRowSS)-5),ROWS(C$15:C63)),5)</f>
        <v>#NUM!</v>
      </c>
      <c r="D63" s="760" t="str">
        <f t="array" ref="D63">IF(ISNUMBER(SEARCH("Outcome",INDEX(ShadowTable[], SMALL(IF(ShadowRowSS=$C$10,ROW(ShadowRowSS)-5),ROWS(D$15:D63)),1)))=TRUE,"Outcome",IF(ISNUMBER(SEARCH("Output",INDEX(ShadowTable[], SMALL(IF(ShadowRowSS=$C$10,ROW(ShadowRowSS)-5),ROWS(D$15:D63)),1)))=TRUE,"Output",""))</f>
        <v/>
      </c>
      <c r="E63" s="760" t="e">
        <f t="array" ref="E63">INDEX(ShadowTable[], SMALL(IF(ShadowRowSS=$C$10,ROW(ShadowRowSS)-5),ROWS(C$15:C63)),8)</f>
        <v>#NUM!</v>
      </c>
      <c r="F63" s="760" t="e">
        <f t="array" ref="F63">INDEX(ShadowTable[], SMALL(IF(ShadowRowSS=$C$10,ROW(ShadowRowSS)-5),ROWS(D$15:D63)),9)</f>
        <v>#NUM!</v>
      </c>
      <c r="G63" s="760" t="e">
        <f t="array" ref="G63">INDEX(ShadowTable[], SMALL(IF(ShadowRowSS=$C$10,ROW(ShadowRowSS)-5),ROWS(E$15:E63)),10)</f>
        <v>#NUM!</v>
      </c>
      <c r="H63" s="760" t="e">
        <f t="array" ref="H63">INDEX(ShadowTable[], SMALL(IF(ShadowRowSS=$C$10,ROW(ShadowRowSS)-5),ROWS(F$15:F63)),11)</f>
        <v>#NUM!</v>
      </c>
      <c r="I63" s="761" t="e">
        <f t="array" ref="I63">INDEX(ShadowTable[], SMALL(IF(ShadowRowSS=$C$10,ROW(ShadowRowSS)-5),ROWS(G$15:G63)),12)</f>
        <v>#NUM!</v>
      </c>
      <c r="J63" s="760" t="e">
        <f t="array" ref="J63">INDEX(ShadowTable[], SMALL(IF(ShadowRowSS=$C$10,ROW(ShadowRowSS)-5),ROWS(H$15:H63)),13)</f>
        <v>#NUM!</v>
      </c>
      <c r="K63" s="761" t="e">
        <f t="array" ref="K63">INDEX(ShadowTable[], SMALL(IF(ShadowRowSS=$C$10,ROW(ShadowRowSS)-5),ROWS(I$15:I63)),14)</f>
        <v>#NUM!</v>
      </c>
      <c r="L63" s="760" t="e">
        <f t="array" ref="L63">INDEX(ShadowTable[], SMALL(IF(ShadowRowSS=$C$10,ROW(ShadowRowSS)-5),ROWS(J$15:J63)),15)</f>
        <v>#NUM!</v>
      </c>
      <c r="M63" s="761" t="e">
        <f t="array" ref="M63">INDEX(ShadowTable[], SMALL(IF(ShadowRowSS=$C$10,ROW(ShadowRowSS)-5),ROWS(K$15:K63)),16)</f>
        <v>#NUM!</v>
      </c>
      <c r="N63" s="760" t="e">
        <f t="array" ref="N63">INDEX(ShadowTable[], SMALL(IF(ShadowRowSS=$C$10,ROW(ShadowRowSS)-5),ROWS(L$15:L63)),17)</f>
        <v>#NUM!</v>
      </c>
      <c r="O63" s="761" t="e">
        <f t="array" ref="O63">INDEX(ShadowTable[], SMALL(IF(ShadowRowSS=$C$10,ROW(ShadowRowSS)-5),ROWS(M$15:M63)),18)</f>
        <v>#NUM!</v>
      </c>
      <c r="P63" s="760" t="e">
        <f t="array" ref="P63">INDEX(ShadowTable[], SMALL(IF(ShadowRowSS=$C$10,ROW(ShadowRowSS)-5),ROWS(N$15:N63)),19)</f>
        <v>#NUM!</v>
      </c>
      <c r="Q63" s="761" t="e">
        <f t="array" ref="Q63">INDEX(ShadowTable[], SMALL(IF(ShadowRowSS=$C$10,ROW(ShadowRowSS)-5),ROWS(O$15:O63)),20)</f>
        <v>#NUM!</v>
      </c>
      <c r="R63" s="760" t="e">
        <f t="array" ref="R63">INDEX(ShadowTable[], SMALL(IF(ShadowRowSS=$C$10,ROW(ShadowRowSS)-5),ROWS(P$15:P63)),21)</f>
        <v>#NUM!</v>
      </c>
      <c r="S63" s="762" t="e">
        <f t="array" ref="S63">INDEX(ShadowTable[], SMALL(IF(ShadowRowSS=$C$10,ROW(ShadowRowSS)-5),ROWS(P$15:P63)),22)</f>
        <v>#NUM!</v>
      </c>
    </row>
    <row r="64" spans="3:19">
      <c r="C64" s="759" t="e">
        <f t="array" ref="C64">INDEX(ShadowTable[], SMALL(IF(ShadowRowSS=$C$10,ROW(ShadowRowSS)-5),ROWS(C$15:C64)),5)</f>
        <v>#NUM!</v>
      </c>
      <c r="D64" s="760" t="str">
        <f t="array" ref="D64">IF(ISNUMBER(SEARCH("Outcome",INDEX(ShadowTable[], SMALL(IF(ShadowRowSS=$C$10,ROW(ShadowRowSS)-5),ROWS(D$15:D64)),1)))=TRUE,"Outcome",IF(ISNUMBER(SEARCH("Output",INDEX(ShadowTable[], SMALL(IF(ShadowRowSS=$C$10,ROW(ShadowRowSS)-5),ROWS(D$15:D64)),1)))=TRUE,"Output",""))</f>
        <v/>
      </c>
      <c r="E64" s="760" t="e">
        <f t="array" ref="E64">INDEX(ShadowTable[], SMALL(IF(ShadowRowSS=$C$10,ROW(ShadowRowSS)-5),ROWS(C$15:C64)),8)</f>
        <v>#NUM!</v>
      </c>
      <c r="F64" s="760" t="e">
        <f t="array" ref="F64">INDEX(ShadowTable[], SMALL(IF(ShadowRowSS=$C$10,ROW(ShadowRowSS)-5),ROWS(D$15:D64)),9)</f>
        <v>#NUM!</v>
      </c>
      <c r="G64" s="760" t="e">
        <f t="array" ref="G64">INDEX(ShadowTable[], SMALL(IF(ShadowRowSS=$C$10,ROW(ShadowRowSS)-5),ROWS(E$15:E64)),10)</f>
        <v>#NUM!</v>
      </c>
      <c r="H64" s="760" t="e">
        <f t="array" ref="H64">INDEX(ShadowTable[], SMALL(IF(ShadowRowSS=$C$10,ROW(ShadowRowSS)-5),ROWS(F$15:F64)),11)</f>
        <v>#NUM!</v>
      </c>
      <c r="I64" s="761" t="e">
        <f t="array" ref="I64">INDEX(ShadowTable[], SMALL(IF(ShadowRowSS=$C$10,ROW(ShadowRowSS)-5),ROWS(G$15:G64)),12)</f>
        <v>#NUM!</v>
      </c>
      <c r="J64" s="760" t="e">
        <f t="array" ref="J64">INDEX(ShadowTable[], SMALL(IF(ShadowRowSS=$C$10,ROW(ShadowRowSS)-5),ROWS(H$15:H64)),13)</f>
        <v>#NUM!</v>
      </c>
      <c r="K64" s="761" t="e">
        <f t="array" ref="K64">INDEX(ShadowTable[], SMALL(IF(ShadowRowSS=$C$10,ROW(ShadowRowSS)-5),ROWS(I$15:I64)),14)</f>
        <v>#NUM!</v>
      </c>
      <c r="L64" s="760" t="e">
        <f t="array" ref="L64">INDEX(ShadowTable[], SMALL(IF(ShadowRowSS=$C$10,ROW(ShadowRowSS)-5),ROWS(J$15:J64)),15)</f>
        <v>#NUM!</v>
      </c>
      <c r="M64" s="761" t="e">
        <f t="array" ref="M64">INDEX(ShadowTable[], SMALL(IF(ShadowRowSS=$C$10,ROW(ShadowRowSS)-5),ROWS(K$15:K64)),16)</f>
        <v>#NUM!</v>
      </c>
      <c r="N64" s="760" t="e">
        <f t="array" ref="N64">INDEX(ShadowTable[], SMALL(IF(ShadowRowSS=$C$10,ROW(ShadowRowSS)-5),ROWS(L$15:L64)),17)</f>
        <v>#NUM!</v>
      </c>
      <c r="O64" s="761" t="e">
        <f t="array" ref="O64">INDEX(ShadowTable[], SMALL(IF(ShadowRowSS=$C$10,ROW(ShadowRowSS)-5),ROWS(M$15:M64)),18)</f>
        <v>#NUM!</v>
      </c>
      <c r="P64" s="760" t="e">
        <f t="array" ref="P64">INDEX(ShadowTable[], SMALL(IF(ShadowRowSS=$C$10,ROW(ShadowRowSS)-5),ROWS(N$15:N64)),19)</f>
        <v>#NUM!</v>
      </c>
      <c r="Q64" s="761" t="e">
        <f t="array" ref="Q64">INDEX(ShadowTable[], SMALL(IF(ShadowRowSS=$C$10,ROW(ShadowRowSS)-5),ROWS(O$15:O64)),20)</f>
        <v>#NUM!</v>
      </c>
      <c r="R64" s="760" t="e">
        <f t="array" ref="R64">INDEX(ShadowTable[], SMALL(IF(ShadowRowSS=$C$10,ROW(ShadowRowSS)-5),ROWS(P$15:P64)),21)</f>
        <v>#NUM!</v>
      </c>
      <c r="S64" s="762" t="e">
        <f t="array" ref="S64">INDEX(ShadowTable[], SMALL(IF(ShadowRowSS=$C$10,ROW(ShadowRowSS)-5),ROWS(P$15:P64)),22)</f>
        <v>#NUM!</v>
      </c>
    </row>
    <row r="65" spans="3:19">
      <c r="C65" s="759" t="e">
        <f t="array" ref="C65">INDEX(ShadowTable[], SMALL(IF(ShadowRowSS=$C$10,ROW(ShadowRowSS)-5),ROWS(C$15:C65)),5)</f>
        <v>#NUM!</v>
      </c>
      <c r="D65" s="760" t="str">
        <f t="array" ref="D65">IF(ISNUMBER(SEARCH("Outcome",INDEX(ShadowTable[], SMALL(IF(ShadowRowSS=$C$10,ROW(ShadowRowSS)-5),ROWS(D$15:D65)),1)))=TRUE,"Outcome",IF(ISNUMBER(SEARCH("Output",INDEX(ShadowTable[], SMALL(IF(ShadowRowSS=$C$10,ROW(ShadowRowSS)-5),ROWS(D$15:D65)),1)))=TRUE,"Output",""))</f>
        <v/>
      </c>
      <c r="E65" s="760" t="e">
        <f t="array" ref="E65">INDEX(ShadowTable[], SMALL(IF(ShadowRowSS=$C$10,ROW(ShadowRowSS)-5),ROWS(C$15:C65)),8)</f>
        <v>#NUM!</v>
      </c>
      <c r="F65" s="760" t="e">
        <f t="array" ref="F65">INDEX(ShadowTable[], SMALL(IF(ShadowRowSS=$C$10,ROW(ShadowRowSS)-5),ROWS(D$15:D65)),9)</f>
        <v>#NUM!</v>
      </c>
      <c r="G65" s="760" t="e">
        <f t="array" ref="G65">INDEX(ShadowTable[], SMALL(IF(ShadowRowSS=$C$10,ROW(ShadowRowSS)-5),ROWS(E$15:E65)),10)</f>
        <v>#NUM!</v>
      </c>
      <c r="H65" s="760" t="e">
        <f t="array" ref="H65">INDEX(ShadowTable[], SMALL(IF(ShadowRowSS=$C$10,ROW(ShadowRowSS)-5),ROWS(F$15:F65)),11)</f>
        <v>#NUM!</v>
      </c>
      <c r="I65" s="761" t="e">
        <f t="array" ref="I65">INDEX(ShadowTable[], SMALL(IF(ShadowRowSS=$C$10,ROW(ShadowRowSS)-5),ROWS(G$15:G65)),12)</f>
        <v>#NUM!</v>
      </c>
      <c r="J65" s="760" t="e">
        <f t="array" ref="J65">INDEX(ShadowTable[], SMALL(IF(ShadowRowSS=$C$10,ROW(ShadowRowSS)-5),ROWS(H$15:H65)),13)</f>
        <v>#NUM!</v>
      </c>
      <c r="K65" s="761" t="e">
        <f t="array" ref="K65">INDEX(ShadowTable[], SMALL(IF(ShadowRowSS=$C$10,ROW(ShadowRowSS)-5),ROWS(I$15:I65)),14)</f>
        <v>#NUM!</v>
      </c>
      <c r="L65" s="760" t="e">
        <f t="array" ref="L65">INDEX(ShadowTable[], SMALL(IF(ShadowRowSS=$C$10,ROW(ShadowRowSS)-5),ROWS(J$15:J65)),15)</f>
        <v>#NUM!</v>
      </c>
      <c r="M65" s="761" t="e">
        <f t="array" ref="M65">INDEX(ShadowTable[], SMALL(IF(ShadowRowSS=$C$10,ROW(ShadowRowSS)-5),ROWS(K$15:K65)),16)</f>
        <v>#NUM!</v>
      </c>
      <c r="N65" s="760" t="e">
        <f t="array" ref="N65">INDEX(ShadowTable[], SMALL(IF(ShadowRowSS=$C$10,ROW(ShadowRowSS)-5),ROWS(L$15:L65)),17)</f>
        <v>#NUM!</v>
      </c>
      <c r="O65" s="761" t="e">
        <f t="array" ref="O65">INDEX(ShadowTable[], SMALL(IF(ShadowRowSS=$C$10,ROW(ShadowRowSS)-5),ROWS(M$15:M65)),18)</f>
        <v>#NUM!</v>
      </c>
      <c r="P65" s="760" t="e">
        <f t="array" ref="P65">INDEX(ShadowTable[], SMALL(IF(ShadowRowSS=$C$10,ROW(ShadowRowSS)-5),ROWS(N$15:N65)),19)</f>
        <v>#NUM!</v>
      </c>
      <c r="Q65" s="761" t="e">
        <f t="array" ref="Q65">INDEX(ShadowTable[], SMALL(IF(ShadowRowSS=$C$10,ROW(ShadowRowSS)-5),ROWS(O$15:O65)),20)</f>
        <v>#NUM!</v>
      </c>
      <c r="R65" s="760" t="e">
        <f t="array" ref="R65">INDEX(ShadowTable[], SMALL(IF(ShadowRowSS=$C$10,ROW(ShadowRowSS)-5),ROWS(P$15:P65)),21)</f>
        <v>#NUM!</v>
      </c>
      <c r="S65" s="762" t="e">
        <f t="array" ref="S65">INDEX(ShadowTable[], SMALL(IF(ShadowRowSS=$C$10,ROW(ShadowRowSS)-5),ROWS(P$15:P65)),22)</f>
        <v>#NUM!</v>
      </c>
    </row>
    <row r="66" spans="3:19">
      <c r="C66" s="759" t="e">
        <f t="array" ref="C66">INDEX(ShadowTable[], SMALL(IF(ShadowRowSS=$C$10,ROW(ShadowRowSS)-5),ROWS(C$15:C66)),5)</f>
        <v>#NUM!</v>
      </c>
      <c r="D66" s="760" t="str">
        <f t="array" ref="D66">IF(ISNUMBER(SEARCH("Outcome",INDEX(ShadowTable[], SMALL(IF(ShadowRowSS=$C$10,ROW(ShadowRowSS)-5),ROWS(D$15:D66)),1)))=TRUE,"Outcome",IF(ISNUMBER(SEARCH("Output",INDEX(ShadowTable[], SMALL(IF(ShadowRowSS=$C$10,ROW(ShadowRowSS)-5),ROWS(D$15:D66)),1)))=TRUE,"Output",""))</f>
        <v/>
      </c>
      <c r="E66" s="760" t="e">
        <f t="array" ref="E66">INDEX(ShadowTable[], SMALL(IF(ShadowRowSS=$C$10,ROW(ShadowRowSS)-5),ROWS(C$15:C66)),8)</f>
        <v>#NUM!</v>
      </c>
      <c r="F66" s="760" t="e">
        <f t="array" ref="F66">INDEX(ShadowTable[], SMALL(IF(ShadowRowSS=$C$10,ROW(ShadowRowSS)-5),ROWS(D$15:D66)),9)</f>
        <v>#NUM!</v>
      </c>
      <c r="G66" s="760" t="e">
        <f t="array" ref="G66">INDEX(ShadowTable[], SMALL(IF(ShadowRowSS=$C$10,ROW(ShadowRowSS)-5),ROWS(E$15:E66)),10)</f>
        <v>#NUM!</v>
      </c>
      <c r="H66" s="760" t="e">
        <f t="array" ref="H66">INDEX(ShadowTable[], SMALL(IF(ShadowRowSS=$C$10,ROW(ShadowRowSS)-5),ROWS(F$15:F66)),11)</f>
        <v>#NUM!</v>
      </c>
      <c r="I66" s="761" t="e">
        <f t="array" ref="I66">INDEX(ShadowTable[], SMALL(IF(ShadowRowSS=$C$10,ROW(ShadowRowSS)-5),ROWS(G$15:G66)),12)</f>
        <v>#NUM!</v>
      </c>
      <c r="J66" s="760" t="e">
        <f t="array" ref="J66">INDEX(ShadowTable[], SMALL(IF(ShadowRowSS=$C$10,ROW(ShadowRowSS)-5),ROWS(H$15:H66)),13)</f>
        <v>#NUM!</v>
      </c>
      <c r="K66" s="761" t="e">
        <f t="array" ref="K66">INDEX(ShadowTable[], SMALL(IF(ShadowRowSS=$C$10,ROW(ShadowRowSS)-5),ROWS(I$15:I66)),14)</f>
        <v>#NUM!</v>
      </c>
      <c r="L66" s="760" t="e">
        <f t="array" ref="L66">INDEX(ShadowTable[], SMALL(IF(ShadowRowSS=$C$10,ROW(ShadowRowSS)-5),ROWS(J$15:J66)),15)</f>
        <v>#NUM!</v>
      </c>
      <c r="M66" s="761" t="e">
        <f t="array" ref="M66">INDEX(ShadowTable[], SMALL(IF(ShadowRowSS=$C$10,ROW(ShadowRowSS)-5),ROWS(K$15:K66)),16)</f>
        <v>#NUM!</v>
      </c>
      <c r="N66" s="760" t="e">
        <f t="array" ref="N66">INDEX(ShadowTable[], SMALL(IF(ShadowRowSS=$C$10,ROW(ShadowRowSS)-5),ROWS(L$15:L66)),17)</f>
        <v>#NUM!</v>
      </c>
      <c r="O66" s="761" t="e">
        <f t="array" ref="O66">INDEX(ShadowTable[], SMALL(IF(ShadowRowSS=$C$10,ROW(ShadowRowSS)-5),ROWS(M$15:M66)),18)</f>
        <v>#NUM!</v>
      </c>
      <c r="P66" s="760" t="e">
        <f t="array" ref="P66">INDEX(ShadowTable[], SMALL(IF(ShadowRowSS=$C$10,ROW(ShadowRowSS)-5),ROWS(N$15:N66)),19)</f>
        <v>#NUM!</v>
      </c>
      <c r="Q66" s="761" t="e">
        <f t="array" ref="Q66">INDEX(ShadowTable[], SMALL(IF(ShadowRowSS=$C$10,ROW(ShadowRowSS)-5),ROWS(O$15:O66)),20)</f>
        <v>#NUM!</v>
      </c>
      <c r="R66" s="760" t="e">
        <f t="array" ref="R66">INDEX(ShadowTable[], SMALL(IF(ShadowRowSS=$C$10,ROW(ShadowRowSS)-5),ROWS(P$15:P66)),21)</f>
        <v>#NUM!</v>
      </c>
      <c r="S66" s="762" t="e">
        <f t="array" ref="S66">INDEX(ShadowTable[], SMALL(IF(ShadowRowSS=$C$10,ROW(ShadowRowSS)-5),ROWS(P$15:P66)),22)</f>
        <v>#NUM!</v>
      </c>
    </row>
    <row r="67" spans="3:19">
      <c r="C67" s="759" t="e">
        <f t="array" ref="C67">INDEX(ShadowTable[], SMALL(IF(ShadowRowSS=$C$10,ROW(ShadowRowSS)-5),ROWS(C$15:C67)),5)</f>
        <v>#NUM!</v>
      </c>
      <c r="D67" s="760" t="str">
        <f t="array" ref="D67">IF(ISNUMBER(SEARCH("Outcome",INDEX(ShadowTable[], SMALL(IF(ShadowRowSS=$C$10,ROW(ShadowRowSS)-5),ROWS(D$15:D67)),1)))=TRUE,"Outcome",IF(ISNUMBER(SEARCH("Output",INDEX(ShadowTable[], SMALL(IF(ShadowRowSS=$C$10,ROW(ShadowRowSS)-5),ROWS(D$15:D67)),1)))=TRUE,"Output",""))</f>
        <v/>
      </c>
      <c r="E67" s="760" t="e">
        <f t="array" ref="E67">INDEX(ShadowTable[], SMALL(IF(ShadowRowSS=$C$10,ROW(ShadowRowSS)-5),ROWS(C$15:C67)),8)</f>
        <v>#NUM!</v>
      </c>
      <c r="F67" s="760" t="e">
        <f t="array" ref="F67">INDEX(ShadowTable[], SMALL(IF(ShadowRowSS=$C$10,ROW(ShadowRowSS)-5),ROWS(D$15:D67)),9)</f>
        <v>#NUM!</v>
      </c>
      <c r="G67" s="760" t="e">
        <f t="array" ref="G67">INDEX(ShadowTable[], SMALL(IF(ShadowRowSS=$C$10,ROW(ShadowRowSS)-5),ROWS(E$15:E67)),10)</f>
        <v>#NUM!</v>
      </c>
      <c r="H67" s="760" t="e">
        <f t="array" ref="H67">INDEX(ShadowTable[], SMALL(IF(ShadowRowSS=$C$10,ROW(ShadowRowSS)-5),ROWS(F$15:F67)),11)</f>
        <v>#NUM!</v>
      </c>
      <c r="I67" s="761" t="e">
        <f t="array" ref="I67">INDEX(ShadowTable[], SMALL(IF(ShadowRowSS=$C$10,ROW(ShadowRowSS)-5),ROWS(G$15:G67)),12)</f>
        <v>#NUM!</v>
      </c>
      <c r="J67" s="760" t="e">
        <f t="array" ref="J67">INDEX(ShadowTable[], SMALL(IF(ShadowRowSS=$C$10,ROW(ShadowRowSS)-5),ROWS(H$15:H67)),13)</f>
        <v>#NUM!</v>
      </c>
      <c r="K67" s="761" t="e">
        <f t="array" ref="K67">INDEX(ShadowTable[], SMALL(IF(ShadowRowSS=$C$10,ROW(ShadowRowSS)-5),ROWS(I$15:I67)),14)</f>
        <v>#NUM!</v>
      </c>
      <c r="L67" s="760" t="e">
        <f t="array" ref="L67">INDEX(ShadowTable[], SMALL(IF(ShadowRowSS=$C$10,ROW(ShadowRowSS)-5),ROWS(J$15:J67)),15)</f>
        <v>#NUM!</v>
      </c>
      <c r="M67" s="761" t="e">
        <f t="array" ref="M67">INDEX(ShadowTable[], SMALL(IF(ShadowRowSS=$C$10,ROW(ShadowRowSS)-5),ROWS(K$15:K67)),16)</f>
        <v>#NUM!</v>
      </c>
      <c r="N67" s="760" t="e">
        <f t="array" ref="N67">INDEX(ShadowTable[], SMALL(IF(ShadowRowSS=$C$10,ROW(ShadowRowSS)-5),ROWS(L$15:L67)),17)</f>
        <v>#NUM!</v>
      </c>
      <c r="O67" s="761" t="e">
        <f t="array" ref="O67">INDEX(ShadowTable[], SMALL(IF(ShadowRowSS=$C$10,ROW(ShadowRowSS)-5),ROWS(M$15:M67)),18)</f>
        <v>#NUM!</v>
      </c>
      <c r="P67" s="760" t="e">
        <f t="array" ref="P67">INDEX(ShadowTable[], SMALL(IF(ShadowRowSS=$C$10,ROW(ShadowRowSS)-5),ROWS(N$15:N67)),19)</f>
        <v>#NUM!</v>
      </c>
      <c r="Q67" s="761" t="e">
        <f t="array" ref="Q67">INDEX(ShadowTable[], SMALL(IF(ShadowRowSS=$C$10,ROW(ShadowRowSS)-5),ROWS(O$15:O67)),20)</f>
        <v>#NUM!</v>
      </c>
      <c r="R67" s="760" t="e">
        <f t="array" ref="R67">INDEX(ShadowTable[], SMALL(IF(ShadowRowSS=$C$10,ROW(ShadowRowSS)-5),ROWS(P$15:P67)),21)</f>
        <v>#NUM!</v>
      </c>
      <c r="S67" s="762" t="e">
        <f t="array" ref="S67">INDEX(ShadowTable[], SMALL(IF(ShadowRowSS=$C$10,ROW(ShadowRowSS)-5),ROWS(P$15:P67)),22)</f>
        <v>#NUM!</v>
      </c>
    </row>
    <row r="68" spans="3:19">
      <c r="C68" s="759" t="e">
        <f t="array" ref="C68">INDEX(ShadowTable[], SMALL(IF(ShadowRowSS=$C$10,ROW(ShadowRowSS)-5),ROWS(C$15:C68)),5)</f>
        <v>#NUM!</v>
      </c>
      <c r="D68" s="760" t="str">
        <f t="array" ref="D68">IF(ISNUMBER(SEARCH("Outcome",INDEX(ShadowTable[], SMALL(IF(ShadowRowSS=$C$10,ROW(ShadowRowSS)-5),ROWS(D$15:D68)),1)))=TRUE,"Outcome",IF(ISNUMBER(SEARCH("Output",INDEX(ShadowTable[], SMALL(IF(ShadowRowSS=$C$10,ROW(ShadowRowSS)-5),ROWS(D$15:D68)),1)))=TRUE,"Output",""))</f>
        <v/>
      </c>
      <c r="E68" s="760" t="e">
        <f t="array" ref="E68">INDEX(ShadowTable[], SMALL(IF(ShadowRowSS=$C$10,ROW(ShadowRowSS)-5),ROWS(C$15:C68)),8)</f>
        <v>#NUM!</v>
      </c>
      <c r="F68" s="760" t="e">
        <f t="array" ref="F68">INDEX(ShadowTable[], SMALL(IF(ShadowRowSS=$C$10,ROW(ShadowRowSS)-5),ROWS(D$15:D68)),9)</f>
        <v>#NUM!</v>
      </c>
      <c r="G68" s="760" t="e">
        <f t="array" ref="G68">INDEX(ShadowTable[], SMALL(IF(ShadowRowSS=$C$10,ROW(ShadowRowSS)-5),ROWS(E$15:E68)),10)</f>
        <v>#NUM!</v>
      </c>
      <c r="H68" s="760" t="e">
        <f t="array" ref="H68">INDEX(ShadowTable[], SMALL(IF(ShadowRowSS=$C$10,ROW(ShadowRowSS)-5),ROWS(F$15:F68)),11)</f>
        <v>#NUM!</v>
      </c>
      <c r="I68" s="761" t="e">
        <f t="array" ref="I68">INDEX(ShadowTable[], SMALL(IF(ShadowRowSS=$C$10,ROW(ShadowRowSS)-5),ROWS(G$15:G68)),12)</f>
        <v>#NUM!</v>
      </c>
      <c r="J68" s="760" t="e">
        <f t="array" ref="J68">INDEX(ShadowTable[], SMALL(IF(ShadowRowSS=$C$10,ROW(ShadowRowSS)-5),ROWS(H$15:H68)),13)</f>
        <v>#NUM!</v>
      </c>
      <c r="K68" s="761" t="e">
        <f t="array" ref="K68">INDEX(ShadowTable[], SMALL(IF(ShadowRowSS=$C$10,ROW(ShadowRowSS)-5),ROWS(I$15:I68)),14)</f>
        <v>#NUM!</v>
      </c>
      <c r="L68" s="760" t="e">
        <f t="array" ref="L68">INDEX(ShadowTable[], SMALL(IF(ShadowRowSS=$C$10,ROW(ShadowRowSS)-5),ROWS(J$15:J68)),15)</f>
        <v>#NUM!</v>
      </c>
      <c r="M68" s="761" t="e">
        <f t="array" ref="M68">INDEX(ShadowTable[], SMALL(IF(ShadowRowSS=$C$10,ROW(ShadowRowSS)-5),ROWS(K$15:K68)),16)</f>
        <v>#NUM!</v>
      </c>
      <c r="N68" s="760" t="e">
        <f t="array" ref="N68">INDEX(ShadowTable[], SMALL(IF(ShadowRowSS=$C$10,ROW(ShadowRowSS)-5),ROWS(L$15:L68)),17)</f>
        <v>#NUM!</v>
      </c>
      <c r="O68" s="761" t="e">
        <f t="array" ref="O68">INDEX(ShadowTable[], SMALL(IF(ShadowRowSS=$C$10,ROW(ShadowRowSS)-5),ROWS(M$15:M68)),18)</f>
        <v>#NUM!</v>
      </c>
      <c r="P68" s="760" t="e">
        <f t="array" ref="P68">INDEX(ShadowTable[], SMALL(IF(ShadowRowSS=$C$10,ROW(ShadowRowSS)-5),ROWS(N$15:N68)),19)</f>
        <v>#NUM!</v>
      </c>
      <c r="Q68" s="761" t="e">
        <f t="array" ref="Q68">INDEX(ShadowTable[], SMALL(IF(ShadowRowSS=$C$10,ROW(ShadowRowSS)-5),ROWS(O$15:O68)),20)</f>
        <v>#NUM!</v>
      </c>
      <c r="R68" s="760" t="e">
        <f t="array" ref="R68">INDEX(ShadowTable[], SMALL(IF(ShadowRowSS=$C$10,ROW(ShadowRowSS)-5),ROWS(P$15:P68)),21)</f>
        <v>#NUM!</v>
      </c>
      <c r="S68" s="762" t="e">
        <f t="array" ref="S68">INDEX(ShadowTable[], SMALL(IF(ShadowRowSS=$C$10,ROW(ShadowRowSS)-5),ROWS(P$15:P68)),22)</f>
        <v>#NUM!</v>
      </c>
    </row>
    <row r="69" spans="3:19">
      <c r="C69" s="759" t="e">
        <f t="array" ref="C69">INDEX(ShadowTable[], SMALL(IF(ShadowRowSS=$C$10,ROW(ShadowRowSS)-5),ROWS(C$15:C69)),5)</f>
        <v>#NUM!</v>
      </c>
      <c r="D69" s="760" t="str">
        <f t="array" ref="D69">IF(ISNUMBER(SEARCH("Outcome",INDEX(ShadowTable[], SMALL(IF(ShadowRowSS=$C$10,ROW(ShadowRowSS)-5),ROWS(D$15:D69)),1)))=TRUE,"Outcome",IF(ISNUMBER(SEARCH("Output",INDEX(ShadowTable[], SMALL(IF(ShadowRowSS=$C$10,ROW(ShadowRowSS)-5),ROWS(D$15:D69)),1)))=TRUE,"Output",""))</f>
        <v/>
      </c>
      <c r="E69" s="760" t="e">
        <f t="array" ref="E69">INDEX(ShadowTable[], SMALL(IF(ShadowRowSS=$C$10,ROW(ShadowRowSS)-5),ROWS(C$15:C69)),8)</f>
        <v>#NUM!</v>
      </c>
      <c r="F69" s="760" t="e">
        <f t="array" ref="F69">INDEX(ShadowTable[], SMALL(IF(ShadowRowSS=$C$10,ROW(ShadowRowSS)-5),ROWS(D$15:D69)),9)</f>
        <v>#NUM!</v>
      </c>
      <c r="G69" s="760" t="e">
        <f t="array" ref="G69">INDEX(ShadowTable[], SMALL(IF(ShadowRowSS=$C$10,ROW(ShadowRowSS)-5),ROWS(E$15:E69)),10)</f>
        <v>#NUM!</v>
      </c>
      <c r="H69" s="760" t="e">
        <f t="array" ref="H69">INDEX(ShadowTable[], SMALL(IF(ShadowRowSS=$C$10,ROW(ShadowRowSS)-5),ROWS(F$15:F69)),11)</f>
        <v>#NUM!</v>
      </c>
      <c r="I69" s="761" t="e">
        <f t="array" ref="I69">INDEX(ShadowTable[], SMALL(IF(ShadowRowSS=$C$10,ROW(ShadowRowSS)-5),ROWS(G$15:G69)),12)</f>
        <v>#NUM!</v>
      </c>
      <c r="J69" s="760" t="e">
        <f t="array" ref="J69">INDEX(ShadowTable[], SMALL(IF(ShadowRowSS=$C$10,ROW(ShadowRowSS)-5),ROWS(H$15:H69)),13)</f>
        <v>#NUM!</v>
      </c>
      <c r="K69" s="761" t="e">
        <f t="array" ref="K69">INDEX(ShadowTable[], SMALL(IF(ShadowRowSS=$C$10,ROW(ShadowRowSS)-5),ROWS(I$15:I69)),14)</f>
        <v>#NUM!</v>
      </c>
      <c r="L69" s="760" t="e">
        <f t="array" ref="L69">INDEX(ShadowTable[], SMALL(IF(ShadowRowSS=$C$10,ROW(ShadowRowSS)-5),ROWS(J$15:J69)),15)</f>
        <v>#NUM!</v>
      </c>
      <c r="M69" s="761" t="e">
        <f t="array" ref="M69">INDEX(ShadowTable[], SMALL(IF(ShadowRowSS=$C$10,ROW(ShadowRowSS)-5),ROWS(K$15:K69)),16)</f>
        <v>#NUM!</v>
      </c>
      <c r="N69" s="760" t="e">
        <f t="array" ref="N69">INDEX(ShadowTable[], SMALL(IF(ShadowRowSS=$C$10,ROW(ShadowRowSS)-5),ROWS(L$15:L69)),17)</f>
        <v>#NUM!</v>
      </c>
      <c r="O69" s="761" t="e">
        <f t="array" ref="O69">INDEX(ShadowTable[], SMALL(IF(ShadowRowSS=$C$10,ROW(ShadowRowSS)-5),ROWS(M$15:M69)),18)</f>
        <v>#NUM!</v>
      </c>
      <c r="P69" s="760" t="e">
        <f t="array" ref="P69">INDEX(ShadowTable[], SMALL(IF(ShadowRowSS=$C$10,ROW(ShadowRowSS)-5),ROWS(N$15:N69)),19)</f>
        <v>#NUM!</v>
      </c>
      <c r="Q69" s="761" t="e">
        <f t="array" ref="Q69">INDEX(ShadowTable[], SMALL(IF(ShadowRowSS=$C$10,ROW(ShadowRowSS)-5),ROWS(O$15:O69)),20)</f>
        <v>#NUM!</v>
      </c>
      <c r="R69" s="760" t="e">
        <f t="array" ref="R69">INDEX(ShadowTable[], SMALL(IF(ShadowRowSS=$C$10,ROW(ShadowRowSS)-5),ROWS(P$15:P69)),21)</f>
        <v>#NUM!</v>
      </c>
      <c r="S69" s="762" t="e">
        <f t="array" ref="S69">INDEX(ShadowTable[], SMALL(IF(ShadowRowSS=$C$10,ROW(ShadowRowSS)-5),ROWS(P$15:P69)),22)</f>
        <v>#NUM!</v>
      </c>
    </row>
    <row r="70" spans="3:19">
      <c r="C70" s="759" t="e">
        <f t="array" ref="C70">INDEX(ShadowTable[], SMALL(IF(ShadowRowSS=$C$10,ROW(ShadowRowSS)-5),ROWS(C$15:C70)),5)</f>
        <v>#NUM!</v>
      </c>
      <c r="D70" s="760" t="str">
        <f t="array" ref="D70">IF(ISNUMBER(SEARCH("Outcome",INDEX(ShadowTable[], SMALL(IF(ShadowRowSS=$C$10,ROW(ShadowRowSS)-5),ROWS(D$15:D70)),1)))=TRUE,"Outcome",IF(ISNUMBER(SEARCH("Output",INDEX(ShadowTable[], SMALL(IF(ShadowRowSS=$C$10,ROW(ShadowRowSS)-5),ROWS(D$15:D70)),1)))=TRUE,"Output",""))</f>
        <v/>
      </c>
      <c r="E70" s="760" t="e">
        <f t="array" ref="E70">INDEX(ShadowTable[], SMALL(IF(ShadowRowSS=$C$10,ROW(ShadowRowSS)-5),ROWS(C$15:C70)),8)</f>
        <v>#NUM!</v>
      </c>
      <c r="F70" s="760" t="e">
        <f t="array" ref="F70">INDEX(ShadowTable[], SMALL(IF(ShadowRowSS=$C$10,ROW(ShadowRowSS)-5),ROWS(D$15:D70)),9)</f>
        <v>#NUM!</v>
      </c>
      <c r="G70" s="760" t="e">
        <f t="array" ref="G70">INDEX(ShadowTable[], SMALL(IF(ShadowRowSS=$C$10,ROW(ShadowRowSS)-5),ROWS(E$15:E70)),10)</f>
        <v>#NUM!</v>
      </c>
      <c r="H70" s="760" t="e">
        <f t="array" ref="H70">INDEX(ShadowTable[], SMALL(IF(ShadowRowSS=$C$10,ROW(ShadowRowSS)-5),ROWS(F$15:F70)),11)</f>
        <v>#NUM!</v>
      </c>
      <c r="I70" s="761" t="e">
        <f t="array" ref="I70">INDEX(ShadowTable[], SMALL(IF(ShadowRowSS=$C$10,ROW(ShadowRowSS)-5),ROWS(G$15:G70)),12)</f>
        <v>#NUM!</v>
      </c>
      <c r="J70" s="760" t="e">
        <f t="array" ref="J70">INDEX(ShadowTable[], SMALL(IF(ShadowRowSS=$C$10,ROW(ShadowRowSS)-5),ROWS(H$15:H70)),13)</f>
        <v>#NUM!</v>
      </c>
      <c r="K70" s="761" t="e">
        <f t="array" ref="K70">INDEX(ShadowTable[], SMALL(IF(ShadowRowSS=$C$10,ROW(ShadowRowSS)-5),ROWS(I$15:I70)),14)</f>
        <v>#NUM!</v>
      </c>
      <c r="L70" s="760" t="e">
        <f t="array" ref="L70">INDEX(ShadowTable[], SMALL(IF(ShadowRowSS=$C$10,ROW(ShadowRowSS)-5),ROWS(J$15:J70)),15)</f>
        <v>#NUM!</v>
      </c>
      <c r="M70" s="761" t="e">
        <f t="array" ref="M70">INDEX(ShadowTable[], SMALL(IF(ShadowRowSS=$C$10,ROW(ShadowRowSS)-5),ROWS(K$15:K70)),16)</f>
        <v>#NUM!</v>
      </c>
      <c r="N70" s="760" t="e">
        <f t="array" ref="N70">INDEX(ShadowTable[], SMALL(IF(ShadowRowSS=$C$10,ROW(ShadowRowSS)-5),ROWS(L$15:L70)),17)</f>
        <v>#NUM!</v>
      </c>
      <c r="O70" s="761" t="e">
        <f t="array" ref="O70">INDEX(ShadowTable[], SMALL(IF(ShadowRowSS=$C$10,ROW(ShadowRowSS)-5),ROWS(M$15:M70)),18)</f>
        <v>#NUM!</v>
      </c>
      <c r="P70" s="760" t="e">
        <f t="array" ref="P70">INDEX(ShadowTable[], SMALL(IF(ShadowRowSS=$C$10,ROW(ShadowRowSS)-5),ROWS(N$15:N70)),19)</f>
        <v>#NUM!</v>
      </c>
      <c r="Q70" s="761" t="e">
        <f t="array" ref="Q70">INDEX(ShadowTable[], SMALL(IF(ShadowRowSS=$C$10,ROW(ShadowRowSS)-5),ROWS(O$15:O70)),20)</f>
        <v>#NUM!</v>
      </c>
      <c r="R70" s="760" t="e">
        <f t="array" ref="R70">INDEX(ShadowTable[], SMALL(IF(ShadowRowSS=$C$10,ROW(ShadowRowSS)-5),ROWS(P$15:P70)),21)</f>
        <v>#NUM!</v>
      </c>
      <c r="S70" s="762" t="e">
        <f t="array" ref="S70">INDEX(ShadowTable[], SMALL(IF(ShadowRowSS=$C$10,ROW(ShadowRowSS)-5),ROWS(P$15:P70)),22)</f>
        <v>#NUM!</v>
      </c>
    </row>
    <row r="71" spans="3:19">
      <c r="C71" s="759" t="e">
        <f t="array" ref="C71">INDEX(ShadowTable[], SMALL(IF(ShadowRowSS=$C$10,ROW(ShadowRowSS)-5),ROWS(C$15:C71)),5)</f>
        <v>#NUM!</v>
      </c>
      <c r="D71" s="760" t="str">
        <f t="array" ref="D71">IF(ISNUMBER(SEARCH("Outcome",INDEX(ShadowTable[], SMALL(IF(ShadowRowSS=$C$10,ROW(ShadowRowSS)-5),ROWS(D$15:D71)),1)))=TRUE,"Outcome",IF(ISNUMBER(SEARCH("Output",INDEX(ShadowTable[], SMALL(IF(ShadowRowSS=$C$10,ROW(ShadowRowSS)-5),ROWS(D$15:D71)),1)))=TRUE,"Output",""))</f>
        <v/>
      </c>
      <c r="E71" s="760" t="e">
        <f t="array" ref="E71">INDEX(ShadowTable[], SMALL(IF(ShadowRowSS=$C$10,ROW(ShadowRowSS)-5),ROWS(C$15:C71)),8)</f>
        <v>#NUM!</v>
      </c>
      <c r="F71" s="760" t="e">
        <f t="array" ref="F71">INDEX(ShadowTable[], SMALL(IF(ShadowRowSS=$C$10,ROW(ShadowRowSS)-5),ROWS(D$15:D71)),9)</f>
        <v>#NUM!</v>
      </c>
      <c r="G71" s="760" t="e">
        <f t="array" ref="G71">INDEX(ShadowTable[], SMALL(IF(ShadowRowSS=$C$10,ROW(ShadowRowSS)-5),ROWS(E$15:E71)),10)</f>
        <v>#NUM!</v>
      </c>
      <c r="H71" s="760" t="e">
        <f t="array" ref="H71">INDEX(ShadowTable[], SMALL(IF(ShadowRowSS=$C$10,ROW(ShadowRowSS)-5),ROWS(F$15:F71)),11)</f>
        <v>#NUM!</v>
      </c>
      <c r="I71" s="761" t="e">
        <f t="array" ref="I71">INDEX(ShadowTable[], SMALL(IF(ShadowRowSS=$C$10,ROW(ShadowRowSS)-5),ROWS(G$15:G71)),12)</f>
        <v>#NUM!</v>
      </c>
      <c r="J71" s="760" t="e">
        <f t="array" ref="J71">INDEX(ShadowTable[], SMALL(IF(ShadowRowSS=$C$10,ROW(ShadowRowSS)-5),ROWS(H$15:H71)),13)</f>
        <v>#NUM!</v>
      </c>
      <c r="K71" s="761" t="e">
        <f t="array" ref="K71">INDEX(ShadowTable[], SMALL(IF(ShadowRowSS=$C$10,ROW(ShadowRowSS)-5),ROWS(I$15:I71)),14)</f>
        <v>#NUM!</v>
      </c>
      <c r="L71" s="760" t="e">
        <f t="array" ref="L71">INDEX(ShadowTable[], SMALL(IF(ShadowRowSS=$C$10,ROW(ShadowRowSS)-5),ROWS(J$15:J71)),15)</f>
        <v>#NUM!</v>
      </c>
      <c r="M71" s="761" t="e">
        <f t="array" ref="M71">INDEX(ShadowTable[], SMALL(IF(ShadowRowSS=$C$10,ROW(ShadowRowSS)-5),ROWS(K$15:K71)),16)</f>
        <v>#NUM!</v>
      </c>
      <c r="N71" s="760" t="e">
        <f t="array" ref="N71">INDEX(ShadowTable[], SMALL(IF(ShadowRowSS=$C$10,ROW(ShadowRowSS)-5),ROWS(L$15:L71)),17)</f>
        <v>#NUM!</v>
      </c>
      <c r="O71" s="761" t="e">
        <f t="array" ref="O71">INDEX(ShadowTable[], SMALL(IF(ShadowRowSS=$C$10,ROW(ShadowRowSS)-5),ROWS(M$15:M71)),18)</f>
        <v>#NUM!</v>
      </c>
      <c r="P71" s="760" t="e">
        <f t="array" ref="P71">INDEX(ShadowTable[], SMALL(IF(ShadowRowSS=$C$10,ROW(ShadowRowSS)-5),ROWS(N$15:N71)),19)</f>
        <v>#NUM!</v>
      </c>
      <c r="Q71" s="761" t="e">
        <f t="array" ref="Q71">INDEX(ShadowTable[], SMALL(IF(ShadowRowSS=$C$10,ROW(ShadowRowSS)-5),ROWS(O$15:O71)),20)</f>
        <v>#NUM!</v>
      </c>
      <c r="R71" s="760" t="e">
        <f t="array" ref="R71">INDEX(ShadowTable[], SMALL(IF(ShadowRowSS=$C$10,ROW(ShadowRowSS)-5),ROWS(P$15:P71)),21)</f>
        <v>#NUM!</v>
      </c>
      <c r="S71" s="762" t="e">
        <f t="array" ref="S71">INDEX(ShadowTable[], SMALL(IF(ShadowRowSS=$C$10,ROW(ShadowRowSS)-5),ROWS(P$15:P71)),22)</f>
        <v>#NUM!</v>
      </c>
    </row>
    <row r="72" spans="3:19">
      <c r="C72" s="759" t="e">
        <f t="array" ref="C72">INDEX(ShadowTable[], SMALL(IF(ShadowRowSS=$C$10,ROW(ShadowRowSS)-5),ROWS(C$15:C72)),5)</f>
        <v>#NUM!</v>
      </c>
      <c r="D72" s="760" t="str">
        <f t="array" ref="D72">IF(ISNUMBER(SEARCH("Outcome",INDEX(ShadowTable[], SMALL(IF(ShadowRowSS=$C$10,ROW(ShadowRowSS)-5),ROWS(D$15:D72)),1)))=TRUE,"Outcome",IF(ISNUMBER(SEARCH("Output",INDEX(ShadowTable[], SMALL(IF(ShadowRowSS=$C$10,ROW(ShadowRowSS)-5),ROWS(D$15:D72)),1)))=TRUE,"Output",""))</f>
        <v/>
      </c>
      <c r="E72" s="760" t="e">
        <f t="array" ref="E72">INDEX(ShadowTable[], SMALL(IF(ShadowRowSS=$C$10,ROW(ShadowRowSS)-5),ROWS(C$15:C72)),8)</f>
        <v>#NUM!</v>
      </c>
      <c r="F72" s="760" t="e">
        <f t="array" ref="F72">INDEX(ShadowTable[], SMALL(IF(ShadowRowSS=$C$10,ROW(ShadowRowSS)-5),ROWS(D$15:D72)),9)</f>
        <v>#NUM!</v>
      </c>
      <c r="G72" s="760" t="e">
        <f t="array" ref="G72">INDEX(ShadowTable[], SMALL(IF(ShadowRowSS=$C$10,ROW(ShadowRowSS)-5),ROWS(E$15:E72)),10)</f>
        <v>#NUM!</v>
      </c>
      <c r="H72" s="760" t="e">
        <f t="array" ref="H72">INDEX(ShadowTable[], SMALL(IF(ShadowRowSS=$C$10,ROW(ShadowRowSS)-5),ROWS(F$15:F72)),11)</f>
        <v>#NUM!</v>
      </c>
      <c r="I72" s="761" t="e">
        <f t="array" ref="I72">INDEX(ShadowTable[], SMALL(IF(ShadowRowSS=$C$10,ROW(ShadowRowSS)-5),ROWS(G$15:G72)),12)</f>
        <v>#NUM!</v>
      </c>
      <c r="J72" s="760" t="e">
        <f t="array" ref="J72">INDEX(ShadowTable[], SMALL(IF(ShadowRowSS=$C$10,ROW(ShadowRowSS)-5),ROWS(H$15:H72)),13)</f>
        <v>#NUM!</v>
      </c>
      <c r="K72" s="761" t="e">
        <f t="array" ref="K72">INDEX(ShadowTable[], SMALL(IF(ShadowRowSS=$C$10,ROW(ShadowRowSS)-5),ROWS(I$15:I72)),14)</f>
        <v>#NUM!</v>
      </c>
      <c r="L72" s="760" t="e">
        <f t="array" ref="L72">INDEX(ShadowTable[], SMALL(IF(ShadowRowSS=$C$10,ROW(ShadowRowSS)-5),ROWS(J$15:J72)),15)</f>
        <v>#NUM!</v>
      </c>
      <c r="M72" s="761" t="e">
        <f t="array" ref="M72">INDEX(ShadowTable[], SMALL(IF(ShadowRowSS=$C$10,ROW(ShadowRowSS)-5),ROWS(K$15:K72)),16)</f>
        <v>#NUM!</v>
      </c>
      <c r="N72" s="760" t="e">
        <f t="array" ref="N72">INDEX(ShadowTable[], SMALL(IF(ShadowRowSS=$C$10,ROW(ShadowRowSS)-5),ROWS(L$15:L72)),17)</f>
        <v>#NUM!</v>
      </c>
      <c r="O72" s="761" t="e">
        <f t="array" ref="O72">INDEX(ShadowTable[], SMALL(IF(ShadowRowSS=$C$10,ROW(ShadowRowSS)-5),ROWS(M$15:M72)),18)</f>
        <v>#NUM!</v>
      </c>
      <c r="P72" s="760" t="e">
        <f t="array" ref="P72">INDEX(ShadowTable[], SMALL(IF(ShadowRowSS=$C$10,ROW(ShadowRowSS)-5),ROWS(N$15:N72)),19)</f>
        <v>#NUM!</v>
      </c>
      <c r="Q72" s="761" t="e">
        <f t="array" ref="Q72">INDEX(ShadowTable[], SMALL(IF(ShadowRowSS=$C$10,ROW(ShadowRowSS)-5),ROWS(O$15:O72)),20)</f>
        <v>#NUM!</v>
      </c>
      <c r="R72" s="760" t="e">
        <f t="array" ref="R72">INDEX(ShadowTable[], SMALL(IF(ShadowRowSS=$C$10,ROW(ShadowRowSS)-5),ROWS(P$15:P72)),21)</f>
        <v>#NUM!</v>
      </c>
      <c r="S72" s="762" t="e">
        <f t="array" ref="S72">INDEX(ShadowTable[], SMALL(IF(ShadowRowSS=$C$10,ROW(ShadowRowSS)-5),ROWS(P$15:P72)),22)</f>
        <v>#NUM!</v>
      </c>
    </row>
    <row r="73" spans="3:19">
      <c r="C73" s="759" t="e">
        <f t="array" ref="C73">INDEX(ShadowTable[], SMALL(IF(ShadowRowSS=$C$10,ROW(ShadowRowSS)-5),ROWS(C$15:C73)),5)</f>
        <v>#NUM!</v>
      </c>
      <c r="D73" s="760" t="str">
        <f t="array" ref="D73">IF(ISNUMBER(SEARCH("Outcome",INDEX(ShadowTable[], SMALL(IF(ShadowRowSS=$C$10,ROW(ShadowRowSS)-5),ROWS(D$15:D73)),1)))=TRUE,"Outcome",IF(ISNUMBER(SEARCH("Output",INDEX(ShadowTable[], SMALL(IF(ShadowRowSS=$C$10,ROW(ShadowRowSS)-5),ROWS(D$15:D73)),1)))=TRUE,"Output",""))</f>
        <v/>
      </c>
      <c r="E73" s="760" t="e">
        <f t="array" ref="E73">INDEX(ShadowTable[], SMALL(IF(ShadowRowSS=$C$10,ROW(ShadowRowSS)-5),ROWS(C$15:C73)),8)</f>
        <v>#NUM!</v>
      </c>
      <c r="F73" s="760" t="e">
        <f t="array" ref="F73">INDEX(ShadowTable[], SMALL(IF(ShadowRowSS=$C$10,ROW(ShadowRowSS)-5),ROWS(D$15:D73)),9)</f>
        <v>#NUM!</v>
      </c>
      <c r="G73" s="760" t="e">
        <f t="array" ref="G73">INDEX(ShadowTable[], SMALL(IF(ShadowRowSS=$C$10,ROW(ShadowRowSS)-5),ROWS(E$15:E73)),10)</f>
        <v>#NUM!</v>
      </c>
      <c r="H73" s="760" t="e">
        <f t="array" ref="H73">INDEX(ShadowTable[], SMALL(IF(ShadowRowSS=$C$10,ROW(ShadowRowSS)-5),ROWS(F$15:F73)),11)</f>
        <v>#NUM!</v>
      </c>
      <c r="I73" s="761" t="e">
        <f t="array" ref="I73">INDEX(ShadowTable[], SMALL(IF(ShadowRowSS=$C$10,ROW(ShadowRowSS)-5),ROWS(G$15:G73)),12)</f>
        <v>#NUM!</v>
      </c>
      <c r="J73" s="760" t="e">
        <f t="array" ref="J73">INDEX(ShadowTable[], SMALL(IF(ShadowRowSS=$C$10,ROW(ShadowRowSS)-5),ROWS(H$15:H73)),13)</f>
        <v>#NUM!</v>
      </c>
      <c r="K73" s="761" t="e">
        <f t="array" ref="K73">INDEX(ShadowTable[], SMALL(IF(ShadowRowSS=$C$10,ROW(ShadowRowSS)-5),ROWS(I$15:I73)),14)</f>
        <v>#NUM!</v>
      </c>
      <c r="L73" s="760" t="e">
        <f t="array" ref="L73">INDEX(ShadowTable[], SMALL(IF(ShadowRowSS=$C$10,ROW(ShadowRowSS)-5),ROWS(J$15:J73)),15)</f>
        <v>#NUM!</v>
      </c>
      <c r="M73" s="761" t="e">
        <f t="array" ref="M73">INDEX(ShadowTable[], SMALL(IF(ShadowRowSS=$C$10,ROW(ShadowRowSS)-5),ROWS(K$15:K73)),16)</f>
        <v>#NUM!</v>
      </c>
      <c r="N73" s="760" t="e">
        <f t="array" ref="N73">INDEX(ShadowTable[], SMALL(IF(ShadowRowSS=$C$10,ROW(ShadowRowSS)-5),ROWS(L$15:L73)),17)</f>
        <v>#NUM!</v>
      </c>
      <c r="O73" s="761" t="e">
        <f t="array" ref="O73">INDEX(ShadowTable[], SMALL(IF(ShadowRowSS=$C$10,ROW(ShadowRowSS)-5),ROWS(M$15:M73)),18)</f>
        <v>#NUM!</v>
      </c>
      <c r="P73" s="760" t="e">
        <f t="array" ref="P73">INDEX(ShadowTable[], SMALL(IF(ShadowRowSS=$C$10,ROW(ShadowRowSS)-5),ROWS(N$15:N73)),19)</f>
        <v>#NUM!</v>
      </c>
      <c r="Q73" s="761" t="e">
        <f t="array" ref="Q73">INDEX(ShadowTable[], SMALL(IF(ShadowRowSS=$C$10,ROW(ShadowRowSS)-5),ROWS(O$15:O73)),20)</f>
        <v>#NUM!</v>
      </c>
      <c r="R73" s="760" t="e">
        <f t="array" ref="R73">INDEX(ShadowTable[], SMALL(IF(ShadowRowSS=$C$10,ROW(ShadowRowSS)-5),ROWS(P$15:P73)),21)</f>
        <v>#NUM!</v>
      </c>
      <c r="S73" s="762" t="e">
        <f t="array" ref="S73">INDEX(ShadowTable[], SMALL(IF(ShadowRowSS=$C$10,ROW(ShadowRowSS)-5),ROWS(P$15:P73)),22)</f>
        <v>#NUM!</v>
      </c>
    </row>
    <row r="74" spans="3:19">
      <c r="C74" s="759" t="e">
        <f t="array" ref="C74">INDEX(ShadowTable[], SMALL(IF(ShadowRowSS=$C$10,ROW(ShadowRowSS)-5),ROWS(C$15:C74)),5)</f>
        <v>#NUM!</v>
      </c>
      <c r="D74" s="760" t="str">
        <f t="array" ref="D74">IF(ISNUMBER(SEARCH("Outcome",INDEX(ShadowTable[], SMALL(IF(ShadowRowSS=$C$10,ROW(ShadowRowSS)-5),ROWS(D$15:D74)),1)))=TRUE,"Outcome",IF(ISNUMBER(SEARCH("Output",INDEX(ShadowTable[], SMALL(IF(ShadowRowSS=$C$10,ROW(ShadowRowSS)-5),ROWS(D$15:D74)),1)))=TRUE,"Output",""))</f>
        <v/>
      </c>
      <c r="E74" s="760" t="e">
        <f t="array" ref="E74">INDEX(ShadowTable[], SMALL(IF(ShadowRowSS=$C$10,ROW(ShadowRowSS)-5),ROWS(C$15:C74)),8)</f>
        <v>#NUM!</v>
      </c>
      <c r="F74" s="760" t="e">
        <f t="array" ref="F74">INDEX(ShadowTable[], SMALL(IF(ShadowRowSS=$C$10,ROW(ShadowRowSS)-5),ROWS(D$15:D74)),9)</f>
        <v>#NUM!</v>
      </c>
      <c r="G74" s="760" t="e">
        <f t="array" ref="G74">INDEX(ShadowTable[], SMALL(IF(ShadowRowSS=$C$10,ROW(ShadowRowSS)-5),ROWS(E$15:E74)),10)</f>
        <v>#NUM!</v>
      </c>
      <c r="H74" s="760" t="e">
        <f t="array" ref="H74">INDEX(ShadowTable[], SMALL(IF(ShadowRowSS=$C$10,ROW(ShadowRowSS)-5),ROWS(F$15:F74)),11)</f>
        <v>#NUM!</v>
      </c>
      <c r="I74" s="761" t="e">
        <f t="array" ref="I74">INDEX(ShadowTable[], SMALL(IF(ShadowRowSS=$C$10,ROW(ShadowRowSS)-5),ROWS(G$15:G74)),12)</f>
        <v>#NUM!</v>
      </c>
      <c r="J74" s="760" t="e">
        <f t="array" ref="J74">INDEX(ShadowTable[], SMALL(IF(ShadowRowSS=$C$10,ROW(ShadowRowSS)-5),ROWS(H$15:H74)),13)</f>
        <v>#NUM!</v>
      </c>
      <c r="K74" s="761" t="e">
        <f t="array" ref="K74">INDEX(ShadowTable[], SMALL(IF(ShadowRowSS=$C$10,ROW(ShadowRowSS)-5),ROWS(I$15:I74)),14)</f>
        <v>#NUM!</v>
      </c>
      <c r="L74" s="760" t="e">
        <f t="array" ref="L74">INDEX(ShadowTable[], SMALL(IF(ShadowRowSS=$C$10,ROW(ShadowRowSS)-5),ROWS(J$15:J74)),15)</f>
        <v>#NUM!</v>
      </c>
      <c r="M74" s="761" t="e">
        <f t="array" ref="M74">INDEX(ShadowTable[], SMALL(IF(ShadowRowSS=$C$10,ROW(ShadowRowSS)-5),ROWS(K$15:K74)),16)</f>
        <v>#NUM!</v>
      </c>
      <c r="N74" s="760" t="e">
        <f t="array" ref="N74">INDEX(ShadowTable[], SMALL(IF(ShadowRowSS=$C$10,ROW(ShadowRowSS)-5),ROWS(L$15:L74)),17)</f>
        <v>#NUM!</v>
      </c>
      <c r="O74" s="761" t="e">
        <f t="array" ref="O74">INDEX(ShadowTable[], SMALL(IF(ShadowRowSS=$C$10,ROW(ShadowRowSS)-5),ROWS(M$15:M74)),18)</f>
        <v>#NUM!</v>
      </c>
      <c r="P74" s="760" t="e">
        <f t="array" ref="P74">INDEX(ShadowTable[], SMALL(IF(ShadowRowSS=$C$10,ROW(ShadowRowSS)-5),ROWS(N$15:N74)),19)</f>
        <v>#NUM!</v>
      </c>
      <c r="Q74" s="761" t="e">
        <f t="array" ref="Q74">INDEX(ShadowTable[], SMALL(IF(ShadowRowSS=$C$10,ROW(ShadowRowSS)-5),ROWS(O$15:O74)),20)</f>
        <v>#NUM!</v>
      </c>
      <c r="R74" s="760" t="e">
        <f t="array" ref="R74">INDEX(ShadowTable[], SMALL(IF(ShadowRowSS=$C$10,ROW(ShadowRowSS)-5),ROWS(P$15:P74)),21)</f>
        <v>#NUM!</v>
      </c>
      <c r="S74" s="762" t="e">
        <f t="array" ref="S74">INDEX(ShadowTable[], SMALL(IF(ShadowRowSS=$C$10,ROW(ShadowRowSS)-5),ROWS(P$15:P74)),22)</f>
        <v>#NUM!</v>
      </c>
    </row>
  </sheetData>
  <sheetProtection sheet="1" objects="1" scenarios="1" formatCells="0" deleteRows="0"/>
  <mergeCells count="8">
    <mergeCell ref="B7:H7"/>
    <mergeCell ref="B8:H8"/>
    <mergeCell ref="C10:D10"/>
    <mergeCell ref="E13:E14"/>
    <mergeCell ref="F13:F14"/>
    <mergeCell ref="G13:G14"/>
    <mergeCell ref="D13:D14"/>
    <mergeCell ref="B13:B14"/>
  </mergeCells>
  <conditionalFormatting sqref="D15:D74">
    <cfRule type="containsErrors" dxfId="105" priority="19">
      <formula>ISERROR(D15)</formula>
    </cfRule>
  </conditionalFormatting>
  <conditionalFormatting sqref="J15:J74 L15:L74 N15:N74 P15:P74 R15:R74">
    <cfRule type="containsErrors" dxfId="104" priority="18">
      <formula>ISERROR(J15)</formula>
    </cfRule>
  </conditionalFormatting>
  <conditionalFormatting sqref="H15:H74 J15:J74 L15:L74 N15:N74 P15:P74 R15:R74">
    <cfRule type="cellIs" dxfId="103" priority="5" operator="equal">
      <formula>0</formula>
    </cfRule>
  </conditionalFormatting>
  <conditionalFormatting sqref="S15:S74 I15:I74 K15:K74 M15:M74 O15:O74 Q15:Q74">
    <cfRule type="cellIs" dxfId="102" priority="3" operator="equal">
      <formula>0</formula>
    </cfRule>
    <cfRule type="containsErrors" dxfId="101" priority="17">
      <formula>ISERROR(I15)</formula>
    </cfRule>
  </conditionalFormatting>
  <conditionalFormatting sqref="E15:H74">
    <cfRule type="containsErrors" dxfId="100" priority="16">
      <formula>ISERROR(E15)</formula>
    </cfRule>
  </conditionalFormatting>
  <conditionalFormatting sqref="C15:C74">
    <cfRule type="containsErrors" dxfId="99" priority="1">
      <formula>ISERROR(C15)</formula>
    </cfRule>
  </conditionalFormatting>
  <pageMargins left="0.7" right="0.7" top="0.75" bottom="0.75" header="0.3" footer="0.3"/>
  <pageSetup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B1:S74"/>
  <sheetViews>
    <sheetView zoomScale="80" zoomScaleNormal="80" workbookViewId="0"/>
  </sheetViews>
  <sheetFormatPr defaultRowHeight="15"/>
  <cols>
    <col min="1" max="1" width="8" style="142" customWidth="1"/>
    <col min="2" max="2" width="51.5703125" style="142" customWidth="1"/>
    <col min="3" max="3" width="44.42578125" style="142" customWidth="1"/>
    <col min="4" max="4" width="13.42578125" style="142" customWidth="1"/>
    <col min="5" max="5" width="15" style="142" customWidth="1"/>
    <col min="6" max="10" width="13.42578125" style="142" customWidth="1"/>
    <col min="11" max="13" width="13.5703125" style="142" customWidth="1"/>
    <col min="14" max="14" width="16" style="142" customWidth="1"/>
    <col min="15" max="15" width="13.85546875" style="142" customWidth="1"/>
    <col min="16" max="19" width="15.42578125" style="142" customWidth="1"/>
    <col min="20" max="16384" width="9.140625" style="142"/>
  </cols>
  <sheetData>
    <row r="1" spans="2:19" s="125" customFormat="1"/>
    <row r="2" spans="2:19" s="125" customFormat="1">
      <c r="B2" s="124"/>
    </row>
    <row r="3" spans="2:19" s="125" customFormat="1" ht="32.25" customHeight="1">
      <c r="B3" s="124"/>
    </row>
    <row r="4" spans="2:19" s="125" customFormat="1"/>
    <row r="5" spans="2:19" s="125" customFormat="1"/>
    <row r="6" spans="2:19" s="125" customFormat="1"/>
    <row r="7" spans="2:19" s="125" customFormat="1" ht="26.25">
      <c r="B7" s="1105"/>
      <c r="C7" s="1105"/>
      <c r="D7" s="1105"/>
      <c r="E7" s="1105"/>
      <c r="F7" s="1105"/>
      <c r="G7" s="1105"/>
      <c r="H7" s="1105"/>
    </row>
    <row r="8" spans="2:19" s="125" customFormat="1" ht="42.75" customHeight="1">
      <c r="B8" s="1106" t="s">
        <v>162</v>
      </c>
      <c r="C8" s="1106"/>
      <c r="D8" s="1106"/>
      <c r="E8" s="1106"/>
      <c r="F8" s="1106"/>
      <c r="G8" s="1106"/>
      <c r="H8" s="1106"/>
    </row>
    <row r="9" spans="2:19" s="125" customFormat="1"/>
    <row r="10" spans="2:19" s="125" customFormat="1" ht="61.5" customHeight="1">
      <c r="C10" s="1104" t="s">
        <v>168</v>
      </c>
      <c r="D10" s="1104"/>
      <c r="E10" s="706"/>
      <c r="F10" s="706"/>
      <c r="G10" s="706"/>
      <c r="H10" s="706"/>
    </row>
    <row r="11" spans="2:19" s="125" customFormat="1">
      <c r="B11" s="137"/>
    </row>
    <row r="12" spans="2:19" s="125" customFormat="1">
      <c r="B12" s="132"/>
      <c r="C12" s="133"/>
      <c r="D12" s="134"/>
      <c r="E12" s="134"/>
      <c r="F12" s="134"/>
      <c r="G12" s="134"/>
      <c r="H12" s="134"/>
      <c r="I12" s="134"/>
      <c r="J12" s="134"/>
      <c r="K12" s="134"/>
      <c r="L12" s="134"/>
      <c r="M12" s="134"/>
    </row>
    <row r="13" spans="2:19" s="125" customFormat="1" ht="24.75" customHeight="1">
      <c r="B13" s="1113" t="s">
        <v>169</v>
      </c>
      <c r="D13" s="1111" t="s">
        <v>164</v>
      </c>
      <c r="E13" s="1107" t="s">
        <v>78</v>
      </c>
      <c r="F13" s="1107" t="s">
        <v>77</v>
      </c>
      <c r="G13" s="1109" t="s">
        <v>0</v>
      </c>
      <c r="H13" s="755">
        <f>'CO CPD'!$I$9</f>
        <v>2018</v>
      </c>
      <c r="I13" s="755">
        <f>'CO CPD'!$I$9</f>
        <v>2018</v>
      </c>
      <c r="J13" s="755">
        <f>'CO CPD'!$I$10</f>
        <v>2019</v>
      </c>
      <c r="K13" s="755">
        <f>'CO CPD'!$I$10</f>
        <v>2019</v>
      </c>
      <c r="L13" s="755">
        <f>'CO CPD'!$I$11</f>
        <v>2020</v>
      </c>
      <c r="M13" s="755">
        <f>'CO CPD'!$I$11</f>
        <v>2020</v>
      </c>
      <c r="N13" s="755">
        <f>'CO CPD'!$I$12</f>
        <v>2021</v>
      </c>
      <c r="O13" s="755">
        <f>'CO CPD'!$I$12</f>
        <v>2021</v>
      </c>
      <c r="P13" s="755">
        <f>'CO CPD'!$I$13</f>
        <v>2022</v>
      </c>
      <c r="Q13" s="755">
        <f>'CO CPD'!$I$13</f>
        <v>2022</v>
      </c>
      <c r="R13" s="755">
        <f>'CO CPD'!$I$14</f>
        <v>2023</v>
      </c>
      <c r="S13" s="755">
        <f>'CO CPD'!$I$14</f>
        <v>2023</v>
      </c>
    </row>
    <row r="14" spans="2:19" s="125" customFormat="1" ht="21" customHeight="1">
      <c r="B14" s="1113"/>
      <c r="D14" s="1112"/>
      <c r="E14" s="1108"/>
      <c r="F14" s="1108"/>
      <c r="G14" s="1110"/>
      <c r="H14" s="756" t="s">
        <v>1477</v>
      </c>
      <c r="I14" s="756" t="s">
        <v>1478</v>
      </c>
      <c r="J14" s="756" t="s">
        <v>1477</v>
      </c>
      <c r="K14" s="756" t="s">
        <v>1478</v>
      </c>
      <c r="L14" s="756" t="s">
        <v>1477</v>
      </c>
      <c r="M14" s="756" t="s">
        <v>1478</v>
      </c>
      <c r="N14" s="756" t="s">
        <v>1477</v>
      </c>
      <c r="O14" s="756" t="s">
        <v>1478</v>
      </c>
      <c r="P14" s="756" t="s">
        <v>1477</v>
      </c>
      <c r="Q14" s="756" t="s">
        <v>1478</v>
      </c>
      <c r="R14" s="756" t="s">
        <v>1477</v>
      </c>
      <c r="S14" s="756" t="s">
        <v>1478</v>
      </c>
    </row>
    <row r="15" spans="2:19" s="125" customFormat="1" ht="47.25" customHeight="1">
      <c r="C15" s="707" t="e">
        <f t="array" ref="C15">INDEX(ShadowTable[], SMALL(IF(ShadowRowSS=$C$10,ROW(ShadowRowSS)-5),ROWS(C$15:C15)),5)</f>
        <v>#NUM!</v>
      </c>
      <c r="D15" s="587" t="str">
        <f t="array" ref="D15">IF(ISNUMBER(SEARCH("Outcome",INDEX(ShadowTable[], SMALL(IF(ShadowRowSS=$C$10,ROW(ShadowRowSS)-5),ROWS(D$15:D15)),1)))=TRUE,"Outcome",IF(ISNUMBER(SEARCH("Output",INDEX(ShadowTable[], SMALL(IF(ShadowRowSS=$C$10,ROW(ShadowRowSS)-5),ROWS(D$15:D15)),1)))=TRUE,"Output",""))</f>
        <v/>
      </c>
      <c r="E15" s="587" t="e">
        <f t="array" ref="E15">INDEX(ShadowTable[], SMALL(IF(ShadowRowSS=$C$10,ROW(ShadowRowSS)-5),ROWS(C$15:C15)),8)</f>
        <v>#NUM!</v>
      </c>
      <c r="F15" s="587" t="e">
        <f t="array" ref="F15">INDEX(ShadowTable[], SMALL(IF(ShadowRowSS=$C$10,ROW(ShadowRowSS)-5),ROWS(D$15:D15)),9)</f>
        <v>#NUM!</v>
      </c>
      <c r="G15" s="587" t="e">
        <f t="array" ref="G15">INDEX(ShadowTable[], SMALL(IF(ShadowRowSS=$C$10,ROW(ShadowRowSS)-5),ROWS(E$15:E15)),10)</f>
        <v>#NUM!</v>
      </c>
      <c r="H15" s="587" t="e">
        <f t="array" ref="H15">INDEX(ShadowTable[], SMALL(IF(ShadowRowSS=$C$10,ROW(ShadowRowSS)-5),ROWS(F$15:F15)),11)</f>
        <v>#NUM!</v>
      </c>
      <c r="I15" s="708" t="e">
        <f t="array" ref="I15">INDEX(ShadowTable[], SMALL(IF(ShadowRowSS=$C$10,ROW(ShadowRowSS)-5),ROWS(G$15:G15)),12)</f>
        <v>#NUM!</v>
      </c>
      <c r="J15" s="587" t="e">
        <f t="array" ref="J15">INDEX(ShadowTable[], SMALL(IF(ShadowRowSS=$C$10,ROW(ShadowRowSS)-5),ROWS(H$15:H15)),13)</f>
        <v>#NUM!</v>
      </c>
      <c r="K15" s="708" t="e">
        <f t="array" ref="K15">INDEX(ShadowTable[], SMALL(IF(ShadowRowSS=$C$10,ROW(ShadowRowSS)-5),ROWS(I$15:I15)),14)</f>
        <v>#NUM!</v>
      </c>
      <c r="L15" s="587" t="e">
        <f t="array" ref="L15">INDEX(ShadowTable[], SMALL(IF(ShadowRowSS=$C$10,ROW(ShadowRowSS)-5),ROWS(J$15:J15)),15)</f>
        <v>#NUM!</v>
      </c>
      <c r="M15" s="708" t="e">
        <f t="array" ref="M15">INDEX(ShadowTable[], SMALL(IF(ShadowRowSS=$C$10,ROW(ShadowRowSS)-5),ROWS(K$15:K15)),16)</f>
        <v>#NUM!</v>
      </c>
      <c r="N15" s="587" t="e">
        <f t="array" ref="N15">INDEX(ShadowTable[], SMALL(IF(ShadowRowSS=$C$10,ROW(ShadowRowSS)-5),ROWS(L$15:L15)),17)</f>
        <v>#NUM!</v>
      </c>
      <c r="O15" s="708" t="e">
        <f t="array" ref="O15">INDEX(ShadowTable[], SMALL(IF(ShadowRowSS=$C$10,ROW(ShadowRowSS)-5),ROWS(M$15:M15)),18)</f>
        <v>#NUM!</v>
      </c>
      <c r="P15" s="587" t="e">
        <f t="array" ref="P15">INDEX(ShadowTable[], SMALL(IF(ShadowRowSS=$C$10,ROW(ShadowRowSS)-5),ROWS(N$15:N15)),19)</f>
        <v>#NUM!</v>
      </c>
      <c r="Q15" s="708" t="e">
        <f t="array" ref="Q15">INDEX(ShadowTable[], SMALL(IF(ShadowRowSS=$C$10,ROW(ShadowRowSS)-5),ROWS(O$15:O15)),20)</f>
        <v>#NUM!</v>
      </c>
      <c r="R15" s="587" t="e">
        <f t="array" ref="R15">INDEX(ShadowTable[], SMALL(IF(ShadowRowSS=$C$10,ROW(ShadowRowSS)-5),ROWS(P$15:P15)),21)</f>
        <v>#NUM!</v>
      </c>
      <c r="S15" s="709" t="e">
        <f t="array" ref="S15">INDEX(ShadowTable[], SMALL(IF(ShadowRowSS=$C$10,ROW(ShadowRowSS)-5),ROWS(P$15:P15)),22)</f>
        <v>#NUM!</v>
      </c>
    </row>
    <row r="16" spans="2:19" ht="47.25" customHeight="1">
      <c r="C16" s="759" t="e">
        <f t="array" ref="C16">INDEX(ShadowTable[], SMALL(IF(ShadowRowSS=$C$10,ROW(ShadowRowSS)-5),ROWS(C$15:C16)),5)</f>
        <v>#NUM!</v>
      </c>
      <c r="D16" s="760" t="str">
        <f t="array" ref="D16">IF(ISNUMBER(SEARCH("Outcome",INDEX(ShadowTable[], SMALL(IF(ShadowRowSS=$C$10,ROW(ShadowRowSS)-5),ROWS(D$15:D16)),1)))=TRUE,"Outcome",IF(ISNUMBER(SEARCH("Output",INDEX(ShadowTable[], SMALL(IF(ShadowRowSS=$C$10,ROW(ShadowRowSS)-5),ROWS(D$15:D16)),1)))=TRUE,"Output",""))</f>
        <v/>
      </c>
      <c r="E16" s="760" t="e">
        <f t="array" ref="E16">INDEX(ShadowTable[], SMALL(IF(ShadowRowSS=$C$10,ROW(ShadowRowSS)-5),ROWS(C$15:C16)),8)</f>
        <v>#NUM!</v>
      </c>
      <c r="F16" s="760" t="e">
        <f t="array" ref="F16">INDEX(ShadowTable[], SMALL(IF(ShadowRowSS=$C$10,ROW(ShadowRowSS)-5),ROWS(D$15:D16)),9)</f>
        <v>#NUM!</v>
      </c>
      <c r="G16" s="760" t="e">
        <f t="array" ref="G16">INDEX(ShadowTable[], SMALL(IF(ShadowRowSS=$C$10,ROW(ShadowRowSS)-5),ROWS(E$15:E16)),10)</f>
        <v>#NUM!</v>
      </c>
      <c r="H16" s="760" t="e">
        <f t="array" ref="H16">INDEX(ShadowTable[], SMALL(IF(ShadowRowSS=$C$10,ROW(ShadowRowSS)-5),ROWS(F$15:F16)),11)</f>
        <v>#NUM!</v>
      </c>
      <c r="I16" s="761" t="e">
        <f t="array" ref="I16">INDEX(ShadowTable[], SMALL(IF(ShadowRowSS=$C$10,ROW(ShadowRowSS)-5),ROWS(G$15:G16)),12)</f>
        <v>#NUM!</v>
      </c>
      <c r="J16" s="760" t="e">
        <f t="array" ref="J16">INDEX(ShadowTable[], SMALL(IF(ShadowRowSS=$C$10,ROW(ShadowRowSS)-5),ROWS(H$15:H16)),13)</f>
        <v>#NUM!</v>
      </c>
      <c r="K16" s="761" t="e">
        <f t="array" ref="K16">INDEX(ShadowTable[], SMALL(IF(ShadowRowSS=$C$10,ROW(ShadowRowSS)-5),ROWS(I$15:I16)),14)</f>
        <v>#NUM!</v>
      </c>
      <c r="L16" s="760" t="e">
        <f t="array" ref="L16">INDEX(ShadowTable[], SMALL(IF(ShadowRowSS=$C$10,ROW(ShadowRowSS)-5),ROWS(J$15:J16)),15)</f>
        <v>#NUM!</v>
      </c>
      <c r="M16" s="761" t="e">
        <f t="array" ref="M16">INDEX(ShadowTable[], SMALL(IF(ShadowRowSS=$C$10,ROW(ShadowRowSS)-5),ROWS(K$15:K16)),16)</f>
        <v>#NUM!</v>
      </c>
      <c r="N16" s="760" t="e">
        <f t="array" ref="N16">INDEX(ShadowTable[], SMALL(IF(ShadowRowSS=$C$10,ROW(ShadowRowSS)-5),ROWS(L$15:L16)),17)</f>
        <v>#NUM!</v>
      </c>
      <c r="O16" s="761" t="e">
        <f t="array" ref="O16">INDEX(ShadowTable[], SMALL(IF(ShadowRowSS=$C$10,ROW(ShadowRowSS)-5),ROWS(M$15:M16)),18)</f>
        <v>#NUM!</v>
      </c>
      <c r="P16" s="760" t="e">
        <f t="array" ref="P16">INDEX(ShadowTable[], SMALL(IF(ShadowRowSS=$C$10,ROW(ShadowRowSS)-5),ROWS(N$15:N16)),19)</f>
        <v>#NUM!</v>
      </c>
      <c r="Q16" s="761" t="e">
        <f t="array" ref="Q16">INDEX(ShadowTable[], SMALL(IF(ShadowRowSS=$C$10,ROW(ShadowRowSS)-5),ROWS(O$15:O16)),20)</f>
        <v>#NUM!</v>
      </c>
      <c r="R16" s="760" t="e">
        <f t="array" ref="R16">INDEX(ShadowTable[], SMALL(IF(ShadowRowSS=$C$10,ROW(ShadowRowSS)-5),ROWS(P$15:P16)),21)</f>
        <v>#NUM!</v>
      </c>
      <c r="S16" s="762" t="e">
        <f t="array" ref="S16">INDEX(ShadowTable[], SMALL(IF(ShadowRowSS=$C$10,ROW(ShadowRowSS)-5),ROWS(P$15:P16)),22)</f>
        <v>#NUM!</v>
      </c>
    </row>
    <row r="17" spans="3:19" ht="47.25" customHeight="1">
      <c r="C17" s="759" t="e">
        <f t="array" ref="C17">INDEX(ShadowTable[], SMALL(IF(ShadowRowSS=$C$10,ROW(ShadowRowSS)-5),ROWS(C$15:C17)),5)</f>
        <v>#NUM!</v>
      </c>
      <c r="D17" s="760" t="str">
        <f t="array" ref="D17">IF(ISNUMBER(SEARCH("Outcome",INDEX(ShadowTable[], SMALL(IF(ShadowRowSS=$C$10,ROW(ShadowRowSS)-5),ROWS(D$15:D17)),1)))=TRUE,"Outcome",IF(ISNUMBER(SEARCH("Output",INDEX(ShadowTable[], SMALL(IF(ShadowRowSS=$C$10,ROW(ShadowRowSS)-5),ROWS(D$15:D17)),1)))=TRUE,"Output",""))</f>
        <v/>
      </c>
      <c r="E17" s="760" t="e">
        <f t="array" ref="E17">INDEX(ShadowTable[], SMALL(IF(ShadowRowSS=$C$10,ROW(ShadowRowSS)-5),ROWS(C$15:C17)),8)</f>
        <v>#NUM!</v>
      </c>
      <c r="F17" s="760" t="e">
        <f t="array" ref="F17">INDEX(ShadowTable[], SMALL(IF(ShadowRowSS=$C$10,ROW(ShadowRowSS)-5),ROWS(D$15:D17)),9)</f>
        <v>#NUM!</v>
      </c>
      <c r="G17" s="760" t="e">
        <f t="array" ref="G17">INDEX(ShadowTable[], SMALL(IF(ShadowRowSS=$C$10,ROW(ShadowRowSS)-5),ROWS(E$15:E17)),10)</f>
        <v>#NUM!</v>
      </c>
      <c r="H17" s="760" t="e">
        <f t="array" ref="H17">INDEX(ShadowTable[], SMALL(IF(ShadowRowSS=$C$10,ROW(ShadowRowSS)-5),ROWS(F$15:F17)),11)</f>
        <v>#NUM!</v>
      </c>
      <c r="I17" s="761" t="e">
        <f t="array" ref="I17">INDEX(ShadowTable[], SMALL(IF(ShadowRowSS=$C$10,ROW(ShadowRowSS)-5),ROWS(G$15:G17)),12)</f>
        <v>#NUM!</v>
      </c>
      <c r="J17" s="760" t="e">
        <f t="array" ref="J17">INDEX(ShadowTable[], SMALL(IF(ShadowRowSS=$C$10,ROW(ShadowRowSS)-5),ROWS(H$15:H17)),13)</f>
        <v>#NUM!</v>
      </c>
      <c r="K17" s="761" t="e">
        <f t="array" ref="K17">INDEX(ShadowTable[], SMALL(IF(ShadowRowSS=$C$10,ROW(ShadowRowSS)-5),ROWS(I$15:I17)),14)</f>
        <v>#NUM!</v>
      </c>
      <c r="L17" s="760" t="e">
        <f t="array" ref="L17">INDEX(ShadowTable[], SMALL(IF(ShadowRowSS=$C$10,ROW(ShadowRowSS)-5),ROWS(J$15:J17)),15)</f>
        <v>#NUM!</v>
      </c>
      <c r="M17" s="761" t="e">
        <f t="array" ref="M17">INDEX(ShadowTable[], SMALL(IF(ShadowRowSS=$C$10,ROW(ShadowRowSS)-5),ROWS(K$15:K17)),16)</f>
        <v>#NUM!</v>
      </c>
      <c r="N17" s="760" t="e">
        <f t="array" ref="N17">INDEX(ShadowTable[], SMALL(IF(ShadowRowSS=$C$10,ROW(ShadowRowSS)-5),ROWS(L$15:L17)),17)</f>
        <v>#NUM!</v>
      </c>
      <c r="O17" s="761" t="e">
        <f t="array" ref="O17">INDEX(ShadowTable[], SMALL(IF(ShadowRowSS=$C$10,ROW(ShadowRowSS)-5),ROWS(M$15:M17)),18)</f>
        <v>#NUM!</v>
      </c>
      <c r="P17" s="760" t="e">
        <f t="array" ref="P17">INDEX(ShadowTable[], SMALL(IF(ShadowRowSS=$C$10,ROW(ShadowRowSS)-5),ROWS(N$15:N17)),19)</f>
        <v>#NUM!</v>
      </c>
      <c r="Q17" s="761" t="e">
        <f t="array" ref="Q17">INDEX(ShadowTable[], SMALL(IF(ShadowRowSS=$C$10,ROW(ShadowRowSS)-5),ROWS(O$15:O17)),20)</f>
        <v>#NUM!</v>
      </c>
      <c r="R17" s="760" t="e">
        <f t="array" ref="R17">INDEX(ShadowTable[], SMALL(IF(ShadowRowSS=$C$10,ROW(ShadowRowSS)-5),ROWS(P$15:P17)),21)</f>
        <v>#NUM!</v>
      </c>
      <c r="S17" s="762" t="e">
        <f t="array" ref="S17">INDEX(ShadowTable[], SMALL(IF(ShadowRowSS=$C$10,ROW(ShadowRowSS)-5),ROWS(P$15:P17)),22)</f>
        <v>#NUM!</v>
      </c>
    </row>
    <row r="18" spans="3:19" ht="47.25" customHeight="1">
      <c r="C18" s="759" t="e">
        <f t="array" ref="C18">INDEX(ShadowTable[], SMALL(IF(ShadowRowSS=$C$10,ROW(ShadowRowSS)-5),ROWS(C$15:C18)),5)</f>
        <v>#NUM!</v>
      </c>
      <c r="D18" s="760" t="str">
        <f t="array" ref="D18">IF(ISNUMBER(SEARCH("Outcome",INDEX(ShadowTable[], SMALL(IF(ShadowRowSS=$C$10,ROW(ShadowRowSS)-5),ROWS(D$15:D18)),1)))=TRUE,"Outcome",IF(ISNUMBER(SEARCH("Output",INDEX(ShadowTable[], SMALL(IF(ShadowRowSS=$C$10,ROW(ShadowRowSS)-5),ROWS(D$15:D18)),1)))=TRUE,"Output",""))</f>
        <v/>
      </c>
      <c r="E18" s="760" t="e">
        <f t="array" ref="E18">INDEX(ShadowTable[], SMALL(IF(ShadowRowSS=$C$10,ROW(ShadowRowSS)-5),ROWS(C$15:C18)),8)</f>
        <v>#NUM!</v>
      </c>
      <c r="F18" s="760" t="e">
        <f t="array" ref="F18">INDEX(ShadowTable[], SMALL(IF(ShadowRowSS=$C$10,ROW(ShadowRowSS)-5),ROWS(D$15:D18)),9)</f>
        <v>#NUM!</v>
      </c>
      <c r="G18" s="760" t="e">
        <f t="array" ref="G18">INDEX(ShadowTable[], SMALL(IF(ShadowRowSS=$C$10,ROW(ShadowRowSS)-5),ROWS(E$15:E18)),10)</f>
        <v>#NUM!</v>
      </c>
      <c r="H18" s="760" t="e">
        <f t="array" ref="H18">INDEX(ShadowTable[], SMALL(IF(ShadowRowSS=$C$10,ROW(ShadowRowSS)-5),ROWS(F$15:F18)),11)</f>
        <v>#NUM!</v>
      </c>
      <c r="I18" s="761" t="e">
        <f t="array" ref="I18">INDEX(ShadowTable[], SMALL(IF(ShadowRowSS=$C$10,ROW(ShadowRowSS)-5),ROWS(G$15:G18)),12)</f>
        <v>#NUM!</v>
      </c>
      <c r="J18" s="760" t="e">
        <f t="array" ref="J18">INDEX(ShadowTable[], SMALL(IF(ShadowRowSS=$C$10,ROW(ShadowRowSS)-5),ROWS(H$15:H18)),13)</f>
        <v>#NUM!</v>
      </c>
      <c r="K18" s="761" t="e">
        <f t="array" ref="K18">INDEX(ShadowTable[], SMALL(IF(ShadowRowSS=$C$10,ROW(ShadowRowSS)-5),ROWS(I$15:I18)),14)</f>
        <v>#NUM!</v>
      </c>
      <c r="L18" s="760" t="e">
        <f t="array" ref="L18">INDEX(ShadowTable[], SMALL(IF(ShadowRowSS=$C$10,ROW(ShadowRowSS)-5),ROWS(J$15:J18)),15)</f>
        <v>#NUM!</v>
      </c>
      <c r="M18" s="761" t="e">
        <f t="array" ref="M18">INDEX(ShadowTable[], SMALL(IF(ShadowRowSS=$C$10,ROW(ShadowRowSS)-5),ROWS(K$15:K18)),16)</f>
        <v>#NUM!</v>
      </c>
      <c r="N18" s="760" t="e">
        <f t="array" ref="N18">INDEX(ShadowTable[], SMALL(IF(ShadowRowSS=$C$10,ROW(ShadowRowSS)-5),ROWS(L$15:L18)),17)</f>
        <v>#NUM!</v>
      </c>
      <c r="O18" s="761" t="e">
        <f t="array" ref="O18">INDEX(ShadowTable[], SMALL(IF(ShadowRowSS=$C$10,ROW(ShadowRowSS)-5),ROWS(M$15:M18)),18)</f>
        <v>#NUM!</v>
      </c>
      <c r="P18" s="760" t="e">
        <f t="array" ref="P18">INDEX(ShadowTable[], SMALL(IF(ShadowRowSS=$C$10,ROW(ShadowRowSS)-5),ROWS(N$15:N18)),19)</f>
        <v>#NUM!</v>
      </c>
      <c r="Q18" s="761" t="e">
        <f t="array" ref="Q18">INDEX(ShadowTable[], SMALL(IF(ShadowRowSS=$C$10,ROW(ShadowRowSS)-5),ROWS(O$15:O18)),20)</f>
        <v>#NUM!</v>
      </c>
      <c r="R18" s="760" t="e">
        <f t="array" ref="R18">INDEX(ShadowTable[], SMALL(IF(ShadowRowSS=$C$10,ROW(ShadowRowSS)-5),ROWS(P$15:P18)),21)</f>
        <v>#NUM!</v>
      </c>
      <c r="S18" s="762" t="e">
        <f t="array" ref="S18">INDEX(ShadowTable[], SMALL(IF(ShadowRowSS=$C$10,ROW(ShadowRowSS)-5),ROWS(P$15:P18)),22)</f>
        <v>#NUM!</v>
      </c>
    </row>
    <row r="19" spans="3:19" ht="47.25" customHeight="1">
      <c r="C19" s="759" t="e">
        <f t="array" ref="C19">INDEX(ShadowTable[], SMALL(IF(ShadowRowSS=$C$10,ROW(ShadowRowSS)-5),ROWS(C$15:C19)),5)</f>
        <v>#NUM!</v>
      </c>
      <c r="D19" s="760" t="str">
        <f t="array" ref="D19">IF(ISNUMBER(SEARCH("Outcome",INDEX(ShadowTable[], SMALL(IF(ShadowRowSS=$C$10,ROW(ShadowRowSS)-5),ROWS(D$15:D19)),1)))=TRUE,"Outcome",IF(ISNUMBER(SEARCH("Output",INDEX(ShadowTable[], SMALL(IF(ShadowRowSS=$C$10,ROW(ShadowRowSS)-5),ROWS(D$15:D19)),1)))=TRUE,"Output",""))</f>
        <v/>
      </c>
      <c r="E19" s="760" t="e">
        <f t="array" ref="E19">INDEX(ShadowTable[], SMALL(IF(ShadowRowSS=$C$10,ROW(ShadowRowSS)-5),ROWS(C$15:C19)),8)</f>
        <v>#NUM!</v>
      </c>
      <c r="F19" s="760" t="e">
        <f t="array" ref="F19">INDEX(ShadowTable[], SMALL(IF(ShadowRowSS=$C$10,ROW(ShadowRowSS)-5),ROWS(D$15:D19)),9)</f>
        <v>#NUM!</v>
      </c>
      <c r="G19" s="760" t="e">
        <f t="array" ref="G19">INDEX(ShadowTable[], SMALL(IF(ShadowRowSS=$C$10,ROW(ShadowRowSS)-5),ROWS(E$15:E19)),10)</f>
        <v>#NUM!</v>
      </c>
      <c r="H19" s="760" t="e">
        <f t="array" ref="H19">INDEX(ShadowTable[], SMALL(IF(ShadowRowSS=$C$10,ROW(ShadowRowSS)-5),ROWS(F$15:F19)),11)</f>
        <v>#NUM!</v>
      </c>
      <c r="I19" s="761" t="e">
        <f t="array" ref="I19">INDEX(ShadowTable[], SMALL(IF(ShadowRowSS=$C$10,ROW(ShadowRowSS)-5),ROWS(G$15:G19)),12)</f>
        <v>#NUM!</v>
      </c>
      <c r="J19" s="760" t="e">
        <f t="array" ref="J19">INDEX(ShadowTable[], SMALL(IF(ShadowRowSS=$C$10,ROW(ShadowRowSS)-5),ROWS(H$15:H19)),13)</f>
        <v>#NUM!</v>
      </c>
      <c r="K19" s="761" t="e">
        <f t="array" ref="K19">INDEX(ShadowTable[], SMALL(IF(ShadowRowSS=$C$10,ROW(ShadowRowSS)-5),ROWS(I$15:I19)),14)</f>
        <v>#NUM!</v>
      </c>
      <c r="L19" s="760" t="e">
        <f t="array" ref="L19">INDEX(ShadowTable[], SMALL(IF(ShadowRowSS=$C$10,ROW(ShadowRowSS)-5),ROWS(J$15:J19)),15)</f>
        <v>#NUM!</v>
      </c>
      <c r="M19" s="761" t="e">
        <f t="array" ref="M19">INDEX(ShadowTable[], SMALL(IF(ShadowRowSS=$C$10,ROW(ShadowRowSS)-5),ROWS(K$15:K19)),16)</f>
        <v>#NUM!</v>
      </c>
      <c r="N19" s="760" t="e">
        <f t="array" ref="N19">INDEX(ShadowTable[], SMALL(IF(ShadowRowSS=$C$10,ROW(ShadowRowSS)-5),ROWS(L$15:L19)),17)</f>
        <v>#NUM!</v>
      </c>
      <c r="O19" s="761" t="e">
        <f t="array" ref="O19">INDEX(ShadowTable[], SMALL(IF(ShadowRowSS=$C$10,ROW(ShadowRowSS)-5),ROWS(M$15:M19)),18)</f>
        <v>#NUM!</v>
      </c>
      <c r="P19" s="760" t="e">
        <f t="array" ref="P19">INDEX(ShadowTable[], SMALL(IF(ShadowRowSS=$C$10,ROW(ShadowRowSS)-5),ROWS(N$15:N19)),19)</f>
        <v>#NUM!</v>
      </c>
      <c r="Q19" s="761" t="e">
        <f t="array" ref="Q19">INDEX(ShadowTable[], SMALL(IF(ShadowRowSS=$C$10,ROW(ShadowRowSS)-5),ROWS(O$15:O19)),20)</f>
        <v>#NUM!</v>
      </c>
      <c r="R19" s="760" t="e">
        <f t="array" ref="R19">INDEX(ShadowTable[], SMALL(IF(ShadowRowSS=$C$10,ROW(ShadowRowSS)-5),ROWS(P$15:P19)),21)</f>
        <v>#NUM!</v>
      </c>
      <c r="S19" s="762" t="e">
        <f t="array" ref="S19">INDEX(ShadowTable[], SMALL(IF(ShadowRowSS=$C$10,ROW(ShadowRowSS)-5),ROWS(P$15:P19)),22)</f>
        <v>#NUM!</v>
      </c>
    </row>
    <row r="20" spans="3:19" ht="47.25" customHeight="1">
      <c r="C20" s="759" t="e">
        <f t="array" ref="C20">INDEX(ShadowTable[], SMALL(IF(ShadowRowSS=$C$10,ROW(ShadowRowSS)-5),ROWS(C$15:C20)),5)</f>
        <v>#NUM!</v>
      </c>
      <c r="D20" s="760" t="str">
        <f t="array" ref="D20">IF(ISNUMBER(SEARCH("Outcome",INDEX(ShadowTable[], SMALL(IF(ShadowRowSS=$C$10,ROW(ShadowRowSS)-5),ROWS(D$15:D20)),1)))=TRUE,"Outcome",IF(ISNUMBER(SEARCH("Output",INDEX(ShadowTable[], SMALL(IF(ShadowRowSS=$C$10,ROW(ShadowRowSS)-5),ROWS(D$15:D20)),1)))=TRUE,"Output",""))</f>
        <v/>
      </c>
      <c r="E20" s="760" t="e">
        <f t="array" ref="E20">INDEX(ShadowTable[], SMALL(IF(ShadowRowSS=$C$10,ROW(ShadowRowSS)-5),ROWS(C$15:C20)),8)</f>
        <v>#NUM!</v>
      </c>
      <c r="F20" s="760" t="e">
        <f t="array" ref="F20">INDEX(ShadowTable[], SMALL(IF(ShadowRowSS=$C$10,ROW(ShadowRowSS)-5),ROWS(D$15:D20)),9)</f>
        <v>#NUM!</v>
      </c>
      <c r="G20" s="760" t="e">
        <f t="array" ref="G20">INDEX(ShadowTable[], SMALL(IF(ShadowRowSS=$C$10,ROW(ShadowRowSS)-5),ROWS(E$15:E20)),10)</f>
        <v>#NUM!</v>
      </c>
      <c r="H20" s="760" t="e">
        <f t="array" ref="H20">INDEX(ShadowTable[], SMALL(IF(ShadowRowSS=$C$10,ROW(ShadowRowSS)-5),ROWS(F$15:F20)),11)</f>
        <v>#NUM!</v>
      </c>
      <c r="I20" s="761" t="e">
        <f t="array" ref="I20">INDEX(ShadowTable[], SMALL(IF(ShadowRowSS=$C$10,ROW(ShadowRowSS)-5),ROWS(G$15:G20)),12)</f>
        <v>#NUM!</v>
      </c>
      <c r="J20" s="760" t="e">
        <f t="array" ref="J20">INDEX(ShadowTable[], SMALL(IF(ShadowRowSS=$C$10,ROW(ShadowRowSS)-5),ROWS(H$15:H20)),13)</f>
        <v>#NUM!</v>
      </c>
      <c r="K20" s="761" t="e">
        <f t="array" ref="K20">INDEX(ShadowTable[], SMALL(IF(ShadowRowSS=$C$10,ROW(ShadowRowSS)-5),ROWS(I$15:I20)),14)</f>
        <v>#NUM!</v>
      </c>
      <c r="L20" s="760" t="e">
        <f t="array" ref="L20">INDEX(ShadowTable[], SMALL(IF(ShadowRowSS=$C$10,ROW(ShadowRowSS)-5),ROWS(J$15:J20)),15)</f>
        <v>#NUM!</v>
      </c>
      <c r="M20" s="761" t="e">
        <f t="array" ref="M20">INDEX(ShadowTable[], SMALL(IF(ShadowRowSS=$C$10,ROW(ShadowRowSS)-5),ROWS(K$15:K20)),16)</f>
        <v>#NUM!</v>
      </c>
      <c r="N20" s="760" t="e">
        <f t="array" ref="N20">INDEX(ShadowTable[], SMALL(IF(ShadowRowSS=$C$10,ROW(ShadowRowSS)-5),ROWS(L$15:L20)),17)</f>
        <v>#NUM!</v>
      </c>
      <c r="O20" s="761" t="e">
        <f t="array" ref="O20">INDEX(ShadowTable[], SMALL(IF(ShadowRowSS=$C$10,ROW(ShadowRowSS)-5),ROWS(M$15:M20)),18)</f>
        <v>#NUM!</v>
      </c>
      <c r="P20" s="760" t="e">
        <f t="array" ref="P20">INDEX(ShadowTable[], SMALL(IF(ShadowRowSS=$C$10,ROW(ShadowRowSS)-5),ROWS(N$15:N20)),19)</f>
        <v>#NUM!</v>
      </c>
      <c r="Q20" s="761" t="e">
        <f t="array" ref="Q20">INDEX(ShadowTable[], SMALL(IF(ShadowRowSS=$C$10,ROW(ShadowRowSS)-5),ROWS(O$15:O20)),20)</f>
        <v>#NUM!</v>
      </c>
      <c r="R20" s="760" t="e">
        <f t="array" ref="R20">INDEX(ShadowTable[], SMALL(IF(ShadowRowSS=$C$10,ROW(ShadowRowSS)-5),ROWS(P$15:P20)),21)</f>
        <v>#NUM!</v>
      </c>
      <c r="S20" s="762" t="e">
        <f t="array" ref="S20">INDEX(ShadowTable[], SMALL(IF(ShadowRowSS=$C$10,ROW(ShadowRowSS)-5),ROWS(P$15:P20)),22)</f>
        <v>#NUM!</v>
      </c>
    </row>
    <row r="21" spans="3:19" ht="45">
      <c r="C21" s="759" t="e">
        <f t="array" ref="C21">INDEX(ShadowTable[], SMALL(IF(ShadowRowSS=$C$10,ROW(ShadowRowSS)-5),ROWS(C$15:C21)),5)</f>
        <v>#NUM!</v>
      </c>
      <c r="D21" s="760" t="str">
        <f t="array" ref="D21">IF(ISNUMBER(SEARCH("Outcome",INDEX(ShadowTable[], SMALL(IF(ShadowRowSS=$C$10,ROW(ShadowRowSS)-5),ROWS(D$15:D21)),1)))=TRUE,"Outcome",IF(ISNUMBER(SEARCH("Output",INDEX(ShadowTable[], SMALL(IF(ShadowRowSS=$C$10,ROW(ShadowRowSS)-5),ROWS(D$15:D21)),1)))=TRUE,"Output",""))</f>
        <v/>
      </c>
      <c r="E21" s="760" t="e">
        <f t="array" ref="E21">INDEX(ShadowTable[], SMALL(IF(ShadowRowSS=$C$10,ROW(ShadowRowSS)-5),ROWS(C$15:C21)),8)</f>
        <v>#NUM!</v>
      </c>
      <c r="F21" s="760" t="e">
        <f t="array" ref="F21">INDEX(ShadowTable[], SMALL(IF(ShadowRowSS=$C$10,ROW(ShadowRowSS)-5),ROWS(D$15:D21)),9)</f>
        <v>#NUM!</v>
      </c>
      <c r="G21" s="760" t="e">
        <f t="array" ref="G21">INDEX(ShadowTable[], SMALL(IF(ShadowRowSS=$C$10,ROW(ShadowRowSS)-5),ROWS(E$15:E21)),10)</f>
        <v>#NUM!</v>
      </c>
      <c r="H21" s="760" t="e">
        <f t="array" ref="H21">INDEX(ShadowTable[], SMALL(IF(ShadowRowSS=$C$10,ROW(ShadowRowSS)-5),ROWS(F$15:F21)),11)</f>
        <v>#NUM!</v>
      </c>
      <c r="I21" s="761" t="e">
        <f t="array" ref="I21">INDEX(ShadowTable[], SMALL(IF(ShadowRowSS=$C$10,ROW(ShadowRowSS)-5),ROWS(G$15:G21)),12)</f>
        <v>#NUM!</v>
      </c>
      <c r="J21" s="760" t="e">
        <f t="array" ref="J21">INDEX(ShadowTable[], SMALL(IF(ShadowRowSS=$C$10,ROW(ShadowRowSS)-5),ROWS(H$15:H21)),13)</f>
        <v>#NUM!</v>
      </c>
      <c r="K21" s="761" t="e">
        <f t="array" ref="K21">INDEX(ShadowTable[], SMALL(IF(ShadowRowSS=$C$10,ROW(ShadowRowSS)-5),ROWS(I$15:I21)),14)</f>
        <v>#NUM!</v>
      </c>
      <c r="L21" s="760" t="e">
        <f t="array" ref="L21">INDEX(ShadowTable[], SMALL(IF(ShadowRowSS=$C$10,ROW(ShadowRowSS)-5),ROWS(J$15:J21)),15)</f>
        <v>#NUM!</v>
      </c>
      <c r="M21" s="761" t="e">
        <f t="array" ref="M21">INDEX(ShadowTable[], SMALL(IF(ShadowRowSS=$C$10,ROW(ShadowRowSS)-5),ROWS(K$15:K21)),16)</f>
        <v>#NUM!</v>
      </c>
      <c r="N21" s="760" t="e">
        <f t="array" ref="N21">INDEX(ShadowTable[], SMALL(IF(ShadowRowSS=$C$10,ROW(ShadowRowSS)-5),ROWS(L$15:L21)),17)</f>
        <v>#NUM!</v>
      </c>
      <c r="O21" s="761" t="e">
        <f t="array" ref="O21">INDEX(ShadowTable[], SMALL(IF(ShadowRowSS=$C$10,ROW(ShadowRowSS)-5),ROWS(M$15:M21)),18)</f>
        <v>#NUM!</v>
      </c>
      <c r="P21" s="760" t="e">
        <f t="array" ref="P21">INDEX(ShadowTable[], SMALL(IF(ShadowRowSS=$C$10,ROW(ShadowRowSS)-5),ROWS(N$15:N21)),19)</f>
        <v>#NUM!</v>
      </c>
      <c r="Q21" s="761" t="e">
        <f t="array" ref="Q21">INDEX(ShadowTable[], SMALL(IF(ShadowRowSS=$C$10,ROW(ShadowRowSS)-5),ROWS(O$15:O21)),20)</f>
        <v>#NUM!</v>
      </c>
      <c r="R21" s="760" t="e">
        <f t="array" ref="R21">INDEX(ShadowTable[], SMALL(IF(ShadowRowSS=$C$10,ROW(ShadowRowSS)-5),ROWS(P$15:P21)),21)</f>
        <v>#NUM!</v>
      </c>
      <c r="S21" s="762" t="e">
        <f t="array" ref="S21">INDEX(ShadowTable[], SMALL(IF(ShadowRowSS=$C$10,ROW(ShadowRowSS)-5),ROWS(P$15:P21)),22)</f>
        <v>#NUM!</v>
      </c>
    </row>
    <row r="22" spans="3:19" ht="30">
      <c r="C22" s="759" t="e">
        <f t="array" ref="C22">INDEX(ShadowTable[], SMALL(IF(ShadowRowSS=$C$10,ROW(ShadowRowSS)-5),ROWS(C$15:C22)),5)</f>
        <v>#NUM!</v>
      </c>
      <c r="D22" s="760" t="str">
        <f t="array" ref="D22">IF(ISNUMBER(SEARCH("Outcome",INDEX(ShadowTable[], SMALL(IF(ShadowRowSS=$C$10,ROW(ShadowRowSS)-5),ROWS(D$15:D22)),1)))=TRUE,"Outcome",IF(ISNUMBER(SEARCH("Output",INDEX(ShadowTable[], SMALL(IF(ShadowRowSS=$C$10,ROW(ShadowRowSS)-5),ROWS(D$15:D22)),1)))=TRUE,"Output",""))</f>
        <v/>
      </c>
      <c r="E22" s="760" t="e">
        <f t="array" ref="E22">INDEX(ShadowTable[], SMALL(IF(ShadowRowSS=$C$10,ROW(ShadowRowSS)-5),ROWS(C$15:C22)),8)</f>
        <v>#NUM!</v>
      </c>
      <c r="F22" s="760" t="e">
        <f t="array" ref="F22">INDEX(ShadowTable[], SMALL(IF(ShadowRowSS=$C$10,ROW(ShadowRowSS)-5),ROWS(D$15:D22)),9)</f>
        <v>#NUM!</v>
      </c>
      <c r="G22" s="760" t="e">
        <f t="array" ref="G22">INDEX(ShadowTable[], SMALL(IF(ShadowRowSS=$C$10,ROW(ShadowRowSS)-5),ROWS(E$15:E22)),10)</f>
        <v>#NUM!</v>
      </c>
      <c r="H22" s="760" t="e">
        <f t="array" ref="H22">INDEX(ShadowTable[], SMALL(IF(ShadowRowSS=$C$10,ROW(ShadowRowSS)-5),ROWS(F$15:F22)),11)</f>
        <v>#NUM!</v>
      </c>
      <c r="I22" s="761" t="e">
        <f t="array" ref="I22">INDEX(ShadowTable[], SMALL(IF(ShadowRowSS=$C$10,ROW(ShadowRowSS)-5),ROWS(G$15:G22)),12)</f>
        <v>#NUM!</v>
      </c>
      <c r="J22" s="760" t="e">
        <f t="array" ref="J22">INDEX(ShadowTable[], SMALL(IF(ShadowRowSS=$C$10,ROW(ShadowRowSS)-5),ROWS(H$15:H22)),13)</f>
        <v>#NUM!</v>
      </c>
      <c r="K22" s="761" t="e">
        <f t="array" ref="K22">INDEX(ShadowTable[], SMALL(IF(ShadowRowSS=$C$10,ROW(ShadowRowSS)-5),ROWS(I$15:I22)),14)</f>
        <v>#NUM!</v>
      </c>
      <c r="L22" s="760" t="e">
        <f t="array" ref="L22">INDEX(ShadowTable[], SMALL(IF(ShadowRowSS=$C$10,ROW(ShadowRowSS)-5),ROWS(J$15:J22)),15)</f>
        <v>#NUM!</v>
      </c>
      <c r="M22" s="761" t="e">
        <f t="array" ref="M22">INDEX(ShadowTable[], SMALL(IF(ShadowRowSS=$C$10,ROW(ShadowRowSS)-5),ROWS(K$15:K22)),16)</f>
        <v>#NUM!</v>
      </c>
      <c r="N22" s="760" t="e">
        <f t="array" ref="N22">INDEX(ShadowTable[], SMALL(IF(ShadowRowSS=$C$10,ROW(ShadowRowSS)-5),ROWS(L$15:L22)),17)</f>
        <v>#NUM!</v>
      </c>
      <c r="O22" s="761" t="e">
        <f t="array" ref="O22">INDEX(ShadowTable[], SMALL(IF(ShadowRowSS=$C$10,ROW(ShadowRowSS)-5),ROWS(M$15:M22)),18)</f>
        <v>#NUM!</v>
      </c>
      <c r="P22" s="760" t="e">
        <f t="array" ref="P22">INDEX(ShadowTable[], SMALL(IF(ShadowRowSS=$C$10,ROW(ShadowRowSS)-5),ROWS(N$15:N22)),19)</f>
        <v>#NUM!</v>
      </c>
      <c r="Q22" s="761" t="e">
        <f t="array" ref="Q22">INDEX(ShadowTable[], SMALL(IF(ShadowRowSS=$C$10,ROW(ShadowRowSS)-5),ROWS(O$15:O22)),20)</f>
        <v>#NUM!</v>
      </c>
      <c r="R22" s="760" t="e">
        <f t="array" ref="R22">INDEX(ShadowTable[], SMALL(IF(ShadowRowSS=$C$10,ROW(ShadowRowSS)-5),ROWS(P$15:P22)),21)</f>
        <v>#NUM!</v>
      </c>
      <c r="S22" s="762" t="e">
        <f t="array" ref="S22">INDEX(ShadowTable[], SMALL(IF(ShadowRowSS=$C$10,ROW(ShadowRowSS)-5),ROWS(P$15:P22)),22)</f>
        <v>#NUM!</v>
      </c>
    </row>
    <row r="23" spans="3:19" ht="45">
      <c r="C23" s="759" t="e">
        <f t="array" ref="C23">INDEX(ShadowTable[], SMALL(IF(ShadowRowSS=$C$10,ROW(ShadowRowSS)-5),ROWS(C$15:C23)),5)</f>
        <v>#NUM!</v>
      </c>
      <c r="D23" s="760" t="str">
        <f t="array" ref="D23">IF(ISNUMBER(SEARCH("Outcome",INDEX(ShadowTable[], SMALL(IF(ShadowRowSS=$C$10,ROW(ShadowRowSS)-5),ROWS(D$15:D23)),1)))=TRUE,"Outcome",IF(ISNUMBER(SEARCH("Output",INDEX(ShadowTable[], SMALL(IF(ShadowRowSS=$C$10,ROW(ShadowRowSS)-5),ROWS(D$15:D23)),1)))=TRUE,"Output",""))</f>
        <v/>
      </c>
      <c r="E23" s="760" t="e">
        <f t="array" ref="E23">INDEX(ShadowTable[], SMALL(IF(ShadowRowSS=$C$10,ROW(ShadowRowSS)-5),ROWS(C$15:C23)),8)</f>
        <v>#NUM!</v>
      </c>
      <c r="F23" s="760" t="e">
        <f t="array" ref="F23">INDEX(ShadowTable[], SMALL(IF(ShadowRowSS=$C$10,ROW(ShadowRowSS)-5),ROWS(D$15:D23)),9)</f>
        <v>#NUM!</v>
      </c>
      <c r="G23" s="760" t="e">
        <f t="array" ref="G23">INDEX(ShadowTable[], SMALL(IF(ShadowRowSS=$C$10,ROW(ShadowRowSS)-5),ROWS(E$15:E23)),10)</f>
        <v>#NUM!</v>
      </c>
      <c r="H23" s="760" t="e">
        <f t="array" ref="H23">INDEX(ShadowTable[], SMALL(IF(ShadowRowSS=$C$10,ROW(ShadowRowSS)-5),ROWS(F$15:F23)),11)</f>
        <v>#NUM!</v>
      </c>
      <c r="I23" s="761" t="e">
        <f t="array" ref="I23">INDEX(ShadowTable[], SMALL(IF(ShadowRowSS=$C$10,ROW(ShadowRowSS)-5),ROWS(G$15:G23)),12)</f>
        <v>#NUM!</v>
      </c>
      <c r="J23" s="760" t="e">
        <f t="array" ref="J23">INDEX(ShadowTable[], SMALL(IF(ShadowRowSS=$C$10,ROW(ShadowRowSS)-5),ROWS(H$15:H23)),13)</f>
        <v>#NUM!</v>
      </c>
      <c r="K23" s="761" t="e">
        <f t="array" ref="K23">INDEX(ShadowTable[], SMALL(IF(ShadowRowSS=$C$10,ROW(ShadowRowSS)-5),ROWS(I$15:I23)),14)</f>
        <v>#NUM!</v>
      </c>
      <c r="L23" s="760" t="e">
        <f t="array" ref="L23">INDEX(ShadowTable[], SMALL(IF(ShadowRowSS=$C$10,ROW(ShadowRowSS)-5),ROWS(J$15:J23)),15)</f>
        <v>#NUM!</v>
      </c>
      <c r="M23" s="761" t="e">
        <f t="array" ref="M23">INDEX(ShadowTable[], SMALL(IF(ShadowRowSS=$C$10,ROW(ShadowRowSS)-5),ROWS(K$15:K23)),16)</f>
        <v>#NUM!</v>
      </c>
      <c r="N23" s="760" t="e">
        <f t="array" ref="N23">INDEX(ShadowTable[], SMALL(IF(ShadowRowSS=$C$10,ROW(ShadowRowSS)-5),ROWS(L$15:L23)),17)</f>
        <v>#NUM!</v>
      </c>
      <c r="O23" s="761" t="e">
        <f t="array" ref="O23">INDEX(ShadowTable[], SMALL(IF(ShadowRowSS=$C$10,ROW(ShadowRowSS)-5),ROWS(M$15:M23)),18)</f>
        <v>#NUM!</v>
      </c>
      <c r="P23" s="760" t="e">
        <f t="array" ref="P23">INDEX(ShadowTable[], SMALL(IF(ShadowRowSS=$C$10,ROW(ShadowRowSS)-5),ROWS(N$15:N23)),19)</f>
        <v>#NUM!</v>
      </c>
      <c r="Q23" s="761" t="e">
        <f t="array" ref="Q23">INDEX(ShadowTable[], SMALL(IF(ShadowRowSS=$C$10,ROW(ShadowRowSS)-5),ROWS(O$15:O23)),20)</f>
        <v>#NUM!</v>
      </c>
      <c r="R23" s="760" t="e">
        <f t="array" ref="R23">INDEX(ShadowTable[], SMALL(IF(ShadowRowSS=$C$10,ROW(ShadowRowSS)-5),ROWS(P$15:P23)),21)</f>
        <v>#NUM!</v>
      </c>
      <c r="S23" s="762" t="e">
        <f t="array" ref="S23">INDEX(ShadowTable[], SMALL(IF(ShadowRowSS=$C$10,ROW(ShadowRowSS)-5),ROWS(P$15:P23)),22)</f>
        <v>#NUM!</v>
      </c>
    </row>
    <row r="24" spans="3:19" ht="45">
      <c r="C24" s="759" t="e">
        <f t="array" ref="C24">INDEX(ShadowTable[], SMALL(IF(ShadowRowSS=$C$10,ROW(ShadowRowSS)-5),ROWS(C$15:C24)),5)</f>
        <v>#NUM!</v>
      </c>
      <c r="D24" s="760" t="str">
        <f t="array" ref="D24">IF(ISNUMBER(SEARCH("Outcome",INDEX(ShadowTable[], SMALL(IF(ShadowRowSS=$C$10,ROW(ShadowRowSS)-5),ROWS(D$15:D24)),1)))=TRUE,"Outcome",IF(ISNUMBER(SEARCH("Output",INDEX(ShadowTable[], SMALL(IF(ShadowRowSS=$C$10,ROW(ShadowRowSS)-5),ROWS(D$15:D24)),1)))=TRUE,"Output",""))</f>
        <v/>
      </c>
      <c r="E24" s="760" t="e">
        <f t="array" ref="E24">INDEX(ShadowTable[], SMALL(IF(ShadowRowSS=$C$10,ROW(ShadowRowSS)-5),ROWS(C$15:C24)),8)</f>
        <v>#NUM!</v>
      </c>
      <c r="F24" s="760" t="e">
        <f t="array" ref="F24">INDEX(ShadowTable[], SMALL(IF(ShadowRowSS=$C$10,ROW(ShadowRowSS)-5),ROWS(D$15:D24)),9)</f>
        <v>#NUM!</v>
      </c>
      <c r="G24" s="760" t="e">
        <f t="array" ref="G24">INDEX(ShadowTable[], SMALL(IF(ShadowRowSS=$C$10,ROW(ShadowRowSS)-5),ROWS(E$15:E24)),10)</f>
        <v>#NUM!</v>
      </c>
      <c r="H24" s="760" t="e">
        <f t="array" ref="H24">INDEX(ShadowTable[], SMALL(IF(ShadowRowSS=$C$10,ROW(ShadowRowSS)-5),ROWS(F$15:F24)),11)</f>
        <v>#NUM!</v>
      </c>
      <c r="I24" s="761" t="e">
        <f t="array" ref="I24">INDEX(ShadowTable[], SMALL(IF(ShadowRowSS=$C$10,ROW(ShadowRowSS)-5),ROWS(G$15:G24)),12)</f>
        <v>#NUM!</v>
      </c>
      <c r="J24" s="760" t="e">
        <f t="array" ref="J24">INDEX(ShadowTable[], SMALL(IF(ShadowRowSS=$C$10,ROW(ShadowRowSS)-5),ROWS(H$15:H24)),13)</f>
        <v>#NUM!</v>
      </c>
      <c r="K24" s="761" t="e">
        <f t="array" ref="K24">INDEX(ShadowTable[], SMALL(IF(ShadowRowSS=$C$10,ROW(ShadowRowSS)-5),ROWS(I$15:I24)),14)</f>
        <v>#NUM!</v>
      </c>
      <c r="L24" s="760" t="e">
        <f t="array" ref="L24">INDEX(ShadowTable[], SMALL(IF(ShadowRowSS=$C$10,ROW(ShadowRowSS)-5),ROWS(J$15:J24)),15)</f>
        <v>#NUM!</v>
      </c>
      <c r="M24" s="761" t="e">
        <f t="array" ref="M24">INDEX(ShadowTable[], SMALL(IF(ShadowRowSS=$C$10,ROW(ShadowRowSS)-5),ROWS(K$15:K24)),16)</f>
        <v>#NUM!</v>
      </c>
      <c r="N24" s="760" t="e">
        <f t="array" ref="N24">INDEX(ShadowTable[], SMALL(IF(ShadowRowSS=$C$10,ROW(ShadowRowSS)-5),ROWS(L$15:L24)),17)</f>
        <v>#NUM!</v>
      </c>
      <c r="O24" s="761" t="e">
        <f t="array" ref="O24">INDEX(ShadowTable[], SMALL(IF(ShadowRowSS=$C$10,ROW(ShadowRowSS)-5),ROWS(M$15:M24)),18)</f>
        <v>#NUM!</v>
      </c>
      <c r="P24" s="760" t="e">
        <f t="array" ref="P24">INDEX(ShadowTable[], SMALL(IF(ShadowRowSS=$C$10,ROW(ShadowRowSS)-5),ROWS(N$15:N24)),19)</f>
        <v>#NUM!</v>
      </c>
      <c r="Q24" s="761" t="e">
        <f t="array" ref="Q24">INDEX(ShadowTable[], SMALL(IF(ShadowRowSS=$C$10,ROW(ShadowRowSS)-5),ROWS(O$15:O24)),20)</f>
        <v>#NUM!</v>
      </c>
      <c r="R24" s="760" t="e">
        <f t="array" ref="R24">INDEX(ShadowTable[], SMALL(IF(ShadowRowSS=$C$10,ROW(ShadowRowSS)-5),ROWS(P$15:P24)),21)</f>
        <v>#NUM!</v>
      </c>
      <c r="S24" s="762" t="e">
        <f t="array" ref="S24">INDEX(ShadowTable[], SMALL(IF(ShadowRowSS=$C$10,ROW(ShadowRowSS)-5),ROWS(P$15:P24)),22)</f>
        <v>#NUM!</v>
      </c>
    </row>
    <row r="25" spans="3:19" ht="45">
      <c r="C25" s="759" t="e">
        <f t="array" ref="C25">INDEX(ShadowTable[], SMALL(IF(ShadowRowSS=$C$10,ROW(ShadowRowSS)-5),ROWS(C$15:C25)),5)</f>
        <v>#NUM!</v>
      </c>
      <c r="D25" s="760" t="str">
        <f t="array" ref="D25">IF(ISNUMBER(SEARCH("Outcome",INDEX(ShadowTable[], SMALL(IF(ShadowRowSS=$C$10,ROW(ShadowRowSS)-5),ROWS(D$15:D25)),1)))=TRUE,"Outcome",IF(ISNUMBER(SEARCH("Output",INDEX(ShadowTable[], SMALL(IF(ShadowRowSS=$C$10,ROW(ShadowRowSS)-5),ROWS(D$15:D25)),1)))=TRUE,"Output",""))</f>
        <v/>
      </c>
      <c r="E25" s="760" t="e">
        <f t="array" ref="E25">INDEX(ShadowTable[], SMALL(IF(ShadowRowSS=$C$10,ROW(ShadowRowSS)-5),ROWS(C$15:C25)),8)</f>
        <v>#NUM!</v>
      </c>
      <c r="F25" s="760" t="e">
        <f t="array" ref="F25">INDEX(ShadowTable[], SMALL(IF(ShadowRowSS=$C$10,ROW(ShadowRowSS)-5),ROWS(D$15:D25)),9)</f>
        <v>#NUM!</v>
      </c>
      <c r="G25" s="760" t="e">
        <f t="array" ref="G25">INDEX(ShadowTable[], SMALL(IF(ShadowRowSS=$C$10,ROW(ShadowRowSS)-5),ROWS(E$15:E25)),10)</f>
        <v>#NUM!</v>
      </c>
      <c r="H25" s="760" t="e">
        <f t="array" ref="H25">INDEX(ShadowTable[], SMALL(IF(ShadowRowSS=$C$10,ROW(ShadowRowSS)-5),ROWS(F$15:F25)),11)</f>
        <v>#NUM!</v>
      </c>
      <c r="I25" s="761" t="e">
        <f t="array" ref="I25">INDEX(ShadowTable[], SMALL(IF(ShadowRowSS=$C$10,ROW(ShadowRowSS)-5),ROWS(G$15:G25)),12)</f>
        <v>#NUM!</v>
      </c>
      <c r="J25" s="760" t="e">
        <f t="array" ref="J25">INDEX(ShadowTable[], SMALL(IF(ShadowRowSS=$C$10,ROW(ShadowRowSS)-5),ROWS(H$15:H25)),13)</f>
        <v>#NUM!</v>
      </c>
      <c r="K25" s="761" t="e">
        <f t="array" ref="K25">INDEX(ShadowTable[], SMALL(IF(ShadowRowSS=$C$10,ROW(ShadowRowSS)-5),ROWS(I$15:I25)),14)</f>
        <v>#NUM!</v>
      </c>
      <c r="L25" s="760" t="e">
        <f t="array" ref="L25">INDEX(ShadowTable[], SMALL(IF(ShadowRowSS=$C$10,ROW(ShadowRowSS)-5),ROWS(J$15:J25)),15)</f>
        <v>#NUM!</v>
      </c>
      <c r="M25" s="761" t="e">
        <f t="array" ref="M25">INDEX(ShadowTable[], SMALL(IF(ShadowRowSS=$C$10,ROW(ShadowRowSS)-5),ROWS(K$15:K25)),16)</f>
        <v>#NUM!</v>
      </c>
      <c r="N25" s="760" t="e">
        <f t="array" ref="N25">INDEX(ShadowTable[], SMALL(IF(ShadowRowSS=$C$10,ROW(ShadowRowSS)-5),ROWS(L$15:L25)),17)</f>
        <v>#NUM!</v>
      </c>
      <c r="O25" s="761" t="e">
        <f t="array" ref="O25">INDEX(ShadowTable[], SMALL(IF(ShadowRowSS=$C$10,ROW(ShadowRowSS)-5),ROWS(M$15:M25)),18)</f>
        <v>#NUM!</v>
      </c>
      <c r="P25" s="760" t="e">
        <f t="array" ref="P25">INDEX(ShadowTable[], SMALL(IF(ShadowRowSS=$C$10,ROW(ShadowRowSS)-5),ROWS(N$15:N25)),19)</f>
        <v>#NUM!</v>
      </c>
      <c r="Q25" s="761" t="e">
        <f t="array" ref="Q25">INDEX(ShadowTable[], SMALL(IF(ShadowRowSS=$C$10,ROW(ShadowRowSS)-5),ROWS(O$15:O25)),20)</f>
        <v>#NUM!</v>
      </c>
      <c r="R25" s="760" t="e">
        <f t="array" ref="R25">INDEX(ShadowTable[], SMALL(IF(ShadowRowSS=$C$10,ROW(ShadowRowSS)-5),ROWS(P$15:P25)),21)</f>
        <v>#NUM!</v>
      </c>
      <c r="S25" s="762" t="e">
        <f t="array" ref="S25">INDEX(ShadowTable[], SMALL(IF(ShadowRowSS=$C$10,ROW(ShadowRowSS)-5),ROWS(P$15:P25)),22)</f>
        <v>#NUM!</v>
      </c>
    </row>
    <row r="26" spans="3:19" ht="60">
      <c r="C26" s="759" t="e">
        <f t="array" ref="C26">INDEX(ShadowTable[], SMALL(IF(ShadowRowSS=$C$10,ROW(ShadowRowSS)-5),ROWS(C$15:C26)),5)</f>
        <v>#NUM!</v>
      </c>
      <c r="D26" s="760" t="str">
        <f t="array" ref="D26">IF(ISNUMBER(SEARCH("Outcome",INDEX(ShadowTable[], SMALL(IF(ShadowRowSS=$C$10,ROW(ShadowRowSS)-5),ROWS(D$15:D26)),1)))=TRUE,"Outcome",IF(ISNUMBER(SEARCH("Output",INDEX(ShadowTable[], SMALL(IF(ShadowRowSS=$C$10,ROW(ShadowRowSS)-5),ROWS(D$15:D26)),1)))=TRUE,"Output",""))</f>
        <v/>
      </c>
      <c r="E26" s="760" t="e">
        <f t="array" ref="E26">INDEX(ShadowTable[], SMALL(IF(ShadowRowSS=$C$10,ROW(ShadowRowSS)-5),ROWS(C$15:C26)),8)</f>
        <v>#NUM!</v>
      </c>
      <c r="F26" s="760" t="e">
        <f t="array" ref="F26">INDEX(ShadowTable[], SMALL(IF(ShadowRowSS=$C$10,ROW(ShadowRowSS)-5),ROWS(D$15:D26)),9)</f>
        <v>#NUM!</v>
      </c>
      <c r="G26" s="760" t="e">
        <f t="array" ref="G26">INDEX(ShadowTable[], SMALL(IF(ShadowRowSS=$C$10,ROW(ShadowRowSS)-5),ROWS(E$15:E26)),10)</f>
        <v>#NUM!</v>
      </c>
      <c r="H26" s="760" t="e">
        <f t="array" ref="H26">INDEX(ShadowTable[], SMALL(IF(ShadowRowSS=$C$10,ROW(ShadowRowSS)-5),ROWS(F$15:F26)),11)</f>
        <v>#NUM!</v>
      </c>
      <c r="I26" s="761" t="e">
        <f t="array" ref="I26">INDEX(ShadowTable[], SMALL(IF(ShadowRowSS=$C$10,ROW(ShadowRowSS)-5),ROWS(G$15:G26)),12)</f>
        <v>#NUM!</v>
      </c>
      <c r="J26" s="760" t="e">
        <f t="array" ref="J26">INDEX(ShadowTable[], SMALL(IF(ShadowRowSS=$C$10,ROW(ShadowRowSS)-5),ROWS(H$15:H26)),13)</f>
        <v>#NUM!</v>
      </c>
      <c r="K26" s="761" t="e">
        <f t="array" ref="K26">INDEX(ShadowTable[], SMALL(IF(ShadowRowSS=$C$10,ROW(ShadowRowSS)-5),ROWS(I$15:I26)),14)</f>
        <v>#NUM!</v>
      </c>
      <c r="L26" s="760" t="e">
        <f t="array" ref="L26">INDEX(ShadowTable[], SMALL(IF(ShadowRowSS=$C$10,ROW(ShadowRowSS)-5),ROWS(J$15:J26)),15)</f>
        <v>#NUM!</v>
      </c>
      <c r="M26" s="761" t="e">
        <f t="array" ref="M26">INDEX(ShadowTable[], SMALL(IF(ShadowRowSS=$C$10,ROW(ShadowRowSS)-5),ROWS(K$15:K26)),16)</f>
        <v>#NUM!</v>
      </c>
      <c r="N26" s="760" t="e">
        <f t="array" ref="N26">INDEX(ShadowTable[], SMALL(IF(ShadowRowSS=$C$10,ROW(ShadowRowSS)-5),ROWS(L$15:L26)),17)</f>
        <v>#NUM!</v>
      </c>
      <c r="O26" s="761" t="e">
        <f t="array" ref="O26">INDEX(ShadowTable[], SMALL(IF(ShadowRowSS=$C$10,ROW(ShadowRowSS)-5),ROWS(M$15:M26)),18)</f>
        <v>#NUM!</v>
      </c>
      <c r="P26" s="760" t="e">
        <f t="array" ref="P26">INDEX(ShadowTable[], SMALL(IF(ShadowRowSS=$C$10,ROW(ShadowRowSS)-5),ROWS(N$15:N26)),19)</f>
        <v>#NUM!</v>
      </c>
      <c r="Q26" s="761" t="e">
        <f t="array" ref="Q26">INDEX(ShadowTable[], SMALL(IF(ShadowRowSS=$C$10,ROW(ShadowRowSS)-5),ROWS(O$15:O26)),20)</f>
        <v>#NUM!</v>
      </c>
      <c r="R26" s="760" t="e">
        <f t="array" ref="R26">INDEX(ShadowTable[], SMALL(IF(ShadowRowSS=$C$10,ROW(ShadowRowSS)-5),ROWS(P$15:P26)),21)</f>
        <v>#NUM!</v>
      </c>
      <c r="S26" s="762" t="e">
        <f t="array" ref="S26">INDEX(ShadowTable[], SMALL(IF(ShadowRowSS=$C$10,ROW(ShadowRowSS)-5),ROWS(P$15:P26)),22)</f>
        <v>#NUM!</v>
      </c>
    </row>
    <row r="27" spans="3:19" ht="75">
      <c r="C27" s="759" t="e">
        <f t="array" ref="C27">INDEX(ShadowTable[], SMALL(IF(ShadowRowSS=$C$10,ROW(ShadowRowSS)-5),ROWS(C$15:C27)),5)</f>
        <v>#NUM!</v>
      </c>
      <c r="D27" s="760" t="str">
        <f t="array" ref="D27">IF(ISNUMBER(SEARCH("Outcome",INDEX(ShadowTable[], SMALL(IF(ShadowRowSS=$C$10,ROW(ShadowRowSS)-5),ROWS(D$15:D27)),1)))=TRUE,"Outcome",IF(ISNUMBER(SEARCH("Output",INDEX(ShadowTable[], SMALL(IF(ShadowRowSS=$C$10,ROW(ShadowRowSS)-5),ROWS(D$15:D27)),1)))=TRUE,"Output",""))</f>
        <v/>
      </c>
      <c r="E27" s="760" t="e">
        <f t="array" ref="E27">INDEX(ShadowTable[], SMALL(IF(ShadowRowSS=$C$10,ROW(ShadowRowSS)-5),ROWS(C$15:C27)),8)</f>
        <v>#NUM!</v>
      </c>
      <c r="F27" s="760" t="e">
        <f t="array" ref="F27">INDEX(ShadowTable[], SMALL(IF(ShadowRowSS=$C$10,ROW(ShadowRowSS)-5),ROWS(D$15:D27)),9)</f>
        <v>#NUM!</v>
      </c>
      <c r="G27" s="760" t="e">
        <f t="array" ref="G27">INDEX(ShadowTable[], SMALL(IF(ShadowRowSS=$C$10,ROW(ShadowRowSS)-5),ROWS(E$15:E27)),10)</f>
        <v>#NUM!</v>
      </c>
      <c r="H27" s="760" t="e">
        <f t="array" ref="H27">INDEX(ShadowTable[], SMALL(IF(ShadowRowSS=$C$10,ROW(ShadowRowSS)-5),ROWS(F$15:F27)),11)</f>
        <v>#NUM!</v>
      </c>
      <c r="I27" s="761" t="e">
        <f t="array" ref="I27">INDEX(ShadowTable[], SMALL(IF(ShadowRowSS=$C$10,ROW(ShadowRowSS)-5),ROWS(G$15:G27)),12)</f>
        <v>#NUM!</v>
      </c>
      <c r="J27" s="760" t="e">
        <f t="array" ref="J27">INDEX(ShadowTable[], SMALL(IF(ShadowRowSS=$C$10,ROW(ShadowRowSS)-5),ROWS(H$15:H27)),13)</f>
        <v>#NUM!</v>
      </c>
      <c r="K27" s="761" t="e">
        <f t="array" ref="K27">INDEX(ShadowTable[], SMALL(IF(ShadowRowSS=$C$10,ROW(ShadowRowSS)-5),ROWS(I$15:I27)),14)</f>
        <v>#NUM!</v>
      </c>
      <c r="L27" s="760" t="e">
        <f t="array" ref="L27">INDEX(ShadowTable[], SMALL(IF(ShadowRowSS=$C$10,ROW(ShadowRowSS)-5),ROWS(J$15:J27)),15)</f>
        <v>#NUM!</v>
      </c>
      <c r="M27" s="761" t="e">
        <f t="array" ref="M27">INDEX(ShadowTable[], SMALL(IF(ShadowRowSS=$C$10,ROW(ShadowRowSS)-5),ROWS(K$15:K27)),16)</f>
        <v>#NUM!</v>
      </c>
      <c r="N27" s="760" t="e">
        <f t="array" ref="N27">INDEX(ShadowTable[], SMALL(IF(ShadowRowSS=$C$10,ROW(ShadowRowSS)-5),ROWS(L$15:L27)),17)</f>
        <v>#NUM!</v>
      </c>
      <c r="O27" s="761" t="e">
        <f t="array" ref="O27">INDEX(ShadowTable[], SMALL(IF(ShadowRowSS=$C$10,ROW(ShadowRowSS)-5),ROWS(M$15:M27)),18)</f>
        <v>#NUM!</v>
      </c>
      <c r="P27" s="760" t="e">
        <f t="array" ref="P27">INDEX(ShadowTable[], SMALL(IF(ShadowRowSS=$C$10,ROW(ShadowRowSS)-5),ROWS(N$15:N27)),19)</f>
        <v>#NUM!</v>
      </c>
      <c r="Q27" s="761" t="e">
        <f t="array" ref="Q27">INDEX(ShadowTable[], SMALL(IF(ShadowRowSS=$C$10,ROW(ShadowRowSS)-5),ROWS(O$15:O27)),20)</f>
        <v>#NUM!</v>
      </c>
      <c r="R27" s="760" t="e">
        <f t="array" ref="R27">INDEX(ShadowTable[], SMALL(IF(ShadowRowSS=$C$10,ROW(ShadowRowSS)-5),ROWS(P$15:P27)),21)</f>
        <v>#NUM!</v>
      </c>
      <c r="S27" s="762" t="e">
        <f t="array" ref="S27">INDEX(ShadowTable[], SMALL(IF(ShadowRowSS=$C$10,ROW(ShadowRowSS)-5),ROWS(P$15:P27)),22)</f>
        <v>#NUM!</v>
      </c>
    </row>
    <row r="28" spans="3:19" ht="45">
      <c r="C28" s="759" t="e">
        <f t="array" ref="C28">INDEX(ShadowTable[], SMALL(IF(ShadowRowSS=$C$10,ROW(ShadowRowSS)-5),ROWS(C$15:C28)),5)</f>
        <v>#NUM!</v>
      </c>
      <c r="D28" s="760" t="str">
        <f t="array" ref="D28">IF(ISNUMBER(SEARCH("Outcome",INDEX(ShadowTable[], SMALL(IF(ShadowRowSS=$C$10,ROW(ShadowRowSS)-5),ROWS(D$15:D28)),1)))=TRUE,"Outcome",IF(ISNUMBER(SEARCH("Output",INDEX(ShadowTable[], SMALL(IF(ShadowRowSS=$C$10,ROW(ShadowRowSS)-5),ROWS(D$15:D28)),1)))=TRUE,"Output",""))</f>
        <v/>
      </c>
      <c r="E28" s="760" t="e">
        <f t="array" ref="E28">INDEX(ShadowTable[], SMALL(IF(ShadowRowSS=$C$10,ROW(ShadowRowSS)-5),ROWS(C$15:C28)),8)</f>
        <v>#NUM!</v>
      </c>
      <c r="F28" s="760" t="e">
        <f t="array" ref="F28">INDEX(ShadowTable[], SMALL(IF(ShadowRowSS=$C$10,ROW(ShadowRowSS)-5),ROWS(D$15:D28)),9)</f>
        <v>#NUM!</v>
      </c>
      <c r="G28" s="760" t="e">
        <f t="array" ref="G28">INDEX(ShadowTable[], SMALL(IF(ShadowRowSS=$C$10,ROW(ShadowRowSS)-5),ROWS(E$15:E28)),10)</f>
        <v>#NUM!</v>
      </c>
      <c r="H28" s="760" t="e">
        <f t="array" ref="H28">INDEX(ShadowTable[], SMALL(IF(ShadowRowSS=$C$10,ROW(ShadowRowSS)-5),ROWS(F$15:F28)),11)</f>
        <v>#NUM!</v>
      </c>
      <c r="I28" s="761" t="e">
        <f t="array" ref="I28">INDEX(ShadowTable[], SMALL(IF(ShadowRowSS=$C$10,ROW(ShadowRowSS)-5),ROWS(G$15:G28)),12)</f>
        <v>#NUM!</v>
      </c>
      <c r="J28" s="760" t="e">
        <f t="array" ref="J28">INDEX(ShadowTable[], SMALL(IF(ShadowRowSS=$C$10,ROW(ShadowRowSS)-5),ROWS(H$15:H28)),13)</f>
        <v>#NUM!</v>
      </c>
      <c r="K28" s="761" t="e">
        <f t="array" ref="K28">INDEX(ShadowTable[], SMALL(IF(ShadowRowSS=$C$10,ROW(ShadowRowSS)-5),ROWS(I$15:I28)),14)</f>
        <v>#NUM!</v>
      </c>
      <c r="L28" s="760" t="e">
        <f t="array" ref="L28">INDEX(ShadowTable[], SMALL(IF(ShadowRowSS=$C$10,ROW(ShadowRowSS)-5),ROWS(J$15:J28)),15)</f>
        <v>#NUM!</v>
      </c>
      <c r="M28" s="761" t="e">
        <f t="array" ref="M28">INDEX(ShadowTable[], SMALL(IF(ShadowRowSS=$C$10,ROW(ShadowRowSS)-5),ROWS(K$15:K28)),16)</f>
        <v>#NUM!</v>
      </c>
      <c r="N28" s="760" t="e">
        <f t="array" ref="N28">INDEX(ShadowTable[], SMALL(IF(ShadowRowSS=$C$10,ROW(ShadowRowSS)-5),ROWS(L$15:L28)),17)</f>
        <v>#NUM!</v>
      </c>
      <c r="O28" s="761" t="e">
        <f t="array" ref="O28">INDEX(ShadowTable[], SMALL(IF(ShadowRowSS=$C$10,ROW(ShadowRowSS)-5),ROWS(M$15:M28)),18)</f>
        <v>#NUM!</v>
      </c>
      <c r="P28" s="760" t="e">
        <f t="array" ref="P28">INDEX(ShadowTable[], SMALL(IF(ShadowRowSS=$C$10,ROW(ShadowRowSS)-5),ROWS(N$15:N28)),19)</f>
        <v>#NUM!</v>
      </c>
      <c r="Q28" s="761" t="e">
        <f t="array" ref="Q28">INDEX(ShadowTable[], SMALL(IF(ShadowRowSS=$C$10,ROW(ShadowRowSS)-5),ROWS(O$15:O28)),20)</f>
        <v>#NUM!</v>
      </c>
      <c r="R28" s="760" t="e">
        <f t="array" ref="R28">INDEX(ShadowTable[], SMALL(IF(ShadowRowSS=$C$10,ROW(ShadowRowSS)-5),ROWS(P$15:P28)),21)</f>
        <v>#NUM!</v>
      </c>
      <c r="S28" s="762" t="e">
        <f t="array" ref="S28">INDEX(ShadowTable[], SMALL(IF(ShadowRowSS=$C$10,ROW(ShadowRowSS)-5),ROWS(P$15:P28)),22)</f>
        <v>#NUM!</v>
      </c>
    </row>
    <row r="29" spans="3:19" ht="30">
      <c r="C29" s="759" t="e">
        <f t="array" ref="C29">INDEX(ShadowTable[], SMALL(IF(ShadowRowSS=$C$10,ROW(ShadowRowSS)-5),ROWS(C$15:C29)),5)</f>
        <v>#NUM!</v>
      </c>
      <c r="D29" s="760" t="str">
        <f t="array" ref="D29">IF(ISNUMBER(SEARCH("Outcome",INDEX(ShadowTable[], SMALL(IF(ShadowRowSS=$C$10,ROW(ShadowRowSS)-5),ROWS(D$15:D29)),1)))=TRUE,"Outcome",IF(ISNUMBER(SEARCH("Output",INDEX(ShadowTable[], SMALL(IF(ShadowRowSS=$C$10,ROW(ShadowRowSS)-5),ROWS(D$15:D29)),1)))=TRUE,"Output",""))</f>
        <v/>
      </c>
      <c r="E29" s="760" t="e">
        <f t="array" ref="E29">INDEX(ShadowTable[], SMALL(IF(ShadowRowSS=$C$10,ROW(ShadowRowSS)-5),ROWS(C$15:C29)),8)</f>
        <v>#NUM!</v>
      </c>
      <c r="F29" s="760" t="e">
        <f t="array" ref="F29">INDEX(ShadowTable[], SMALL(IF(ShadowRowSS=$C$10,ROW(ShadowRowSS)-5),ROWS(D$15:D29)),9)</f>
        <v>#NUM!</v>
      </c>
      <c r="G29" s="760" t="e">
        <f t="array" ref="G29">INDEX(ShadowTable[], SMALL(IF(ShadowRowSS=$C$10,ROW(ShadowRowSS)-5),ROWS(E$15:E29)),10)</f>
        <v>#NUM!</v>
      </c>
      <c r="H29" s="760" t="e">
        <f t="array" ref="H29">INDEX(ShadowTable[], SMALL(IF(ShadowRowSS=$C$10,ROW(ShadowRowSS)-5),ROWS(F$15:F29)),11)</f>
        <v>#NUM!</v>
      </c>
      <c r="I29" s="761" t="e">
        <f t="array" ref="I29">INDEX(ShadowTable[], SMALL(IF(ShadowRowSS=$C$10,ROW(ShadowRowSS)-5),ROWS(G$15:G29)),12)</f>
        <v>#NUM!</v>
      </c>
      <c r="J29" s="760" t="e">
        <f t="array" ref="J29">INDEX(ShadowTable[], SMALL(IF(ShadowRowSS=$C$10,ROW(ShadowRowSS)-5),ROWS(H$15:H29)),13)</f>
        <v>#NUM!</v>
      </c>
      <c r="K29" s="761" t="e">
        <f t="array" ref="K29">INDEX(ShadowTable[], SMALL(IF(ShadowRowSS=$C$10,ROW(ShadowRowSS)-5),ROWS(I$15:I29)),14)</f>
        <v>#NUM!</v>
      </c>
      <c r="L29" s="760" t="e">
        <f t="array" ref="L29">INDEX(ShadowTable[], SMALL(IF(ShadowRowSS=$C$10,ROW(ShadowRowSS)-5),ROWS(J$15:J29)),15)</f>
        <v>#NUM!</v>
      </c>
      <c r="M29" s="761" t="e">
        <f t="array" ref="M29">INDEX(ShadowTable[], SMALL(IF(ShadowRowSS=$C$10,ROW(ShadowRowSS)-5),ROWS(K$15:K29)),16)</f>
        <v>#NUM!</v>
      </c>
      <c r="N29" s="760" t="e">
        <f t="array" ref="N29">INDEX(ShadowTable[], SMALL(IF(ShadowRowSS=$C$10,ROW(ShadowRowSS)-5),ROWS(L$15:L29)),17)</f>
        <v>#NUM!</v>
      </c>
      <c r="O29" s="761" t="e">
        <f t="array" ref="O29">INDEX(ShadowTable[], SMALL(IF(ShadowRowSS=$C$10,ROW(ShadowRowSS)-5),ROWS(M$15:M29)),18)</f>
        <v>#NUM!</v>
      </c>
      <c r="P29" s="760" t="e">
        <f t="array" ref="P29">INDEX(ShadowTable[], SMALL(IF(ShadowRowSS=$C$10,ROW(ShadowRowSS)-5),ROWS(N$15:N29)),19)</f>
        <v>#NUM!</v>
      </c>
      <c r="Q29" s="761" t="e">
        <f t="array" ref="Q29">INDEX(ShadowTable[], SMALL(IF(ShadowRowSS=$C$10,ROW(ShadowRowSS)-5),ROWS(O$15:O29)),20)</f>
        <v>#NUM!</v>
      </c>
      <c r="R29" s="760" t="e">
        <f t="array" ref="R29">INDEX(ShadowTable[], SMALL(IF(ShadowRowSS=$C$10,ROW(ShadowRowSS)-5),ROWS(P$15:P29)),21)</f>
        <v>#NUM!</v>
      </c>
      <c r="S29" s="762" t="e">
        <f t="array" ref="S29">INDEX(ShadowTable[], SMALL(IF(ShadowRowSS=$C$10,ROW(ShadowRowSS)-5),ROWS(P$15:P29)),22)</f>
        <v>#NUM!</v>
      </c>
    </row>
    <row r="30" spans="3:19" ht="30">
      <c r="C30" s="759" t="e">
        <f t="array" ref="C30">INDEX(ShadowTable[], SMALL(IF(ShadowRowSS=$C$10,ROW(ShadowRowSS)-5),ROWS(C$15:C30)),5)</f>
        <v>#NUM!</v>
      </c>
      <c r="D30" s="760" t="str">
        <f t="array" ref="D30">IF(ISNUMBER(SEARCH("Outcome",INDEX(ShadowTable[], SMALL(IF(ShadowRowSS=$C$10,ROW(ShadowRowSS)-5),ROWS(D$15:D30)),1)))=TRUE,"Outcome",IF(ISNUMBER(SEARCH("Output",INDEX(ShadowTable[], SMALL(IF(ShadowRowSS=$C$10,ROW(ShadowRowSS)-5),ROWS(D$15:D30)),1)))=TRUE,"Output",""))</f>
        <v/>
      </c>
      <c r="E30" s="760" t="e">
        <f t="array" ref="E30">INDEX(ShadowTable[], SMALL(IF(ShadowRowSS=$C$10,ROW(ShadowRowSS)-5),ROWS(C$15:C30)),8)</f>
        <v>#NUM!</v>
      </c>
      <c r="F30" s="760" t="e">
        <f t="array" ref="F30">INDEX(ShadowTable[], SMALL(IF(ShadowRowSS=$C$10,ROW(ShadowRowSS)-5),ROWS(D$15:D30)),9)</f>
        <v>#NUM!</v>
      </c>
      <c r="G30" s="760" t="e">
        <f t="array" ref="G30">INDEX(ShadowTable[], SMALL(IF(ShadowRowSS=$C$10,ROW(ShadowRowSS)-5),ROWS(E$15:E30)),10)</f>
        <v>#NUM!</v>
      </c>
      <c r="H30" s="760" t="e">
        <f t="array" ref="H30">INDEX(ShadowTable[], SMALL(IF(ShadowRowSS=$C$10,ROW(ShadowRowSS)-5),ROWS(F$15:F30)),11)</f>
        <v>#NUM!</v>
      </c>
      <c r="I30" s="761" t="e">
        <f t="array" ref="I30">INDEX(ShadowTable[], SMALL(IF(ShadowRowSS=$C$10,ROW(ShadowRowSS)-5),ROWS(G$15:G30)),12)</f>
        <v>#NUM!</v>
      </c>
      <c r="J30" s="760" t="e">
        <f t="array" ref="J30">INDEX(ShadowTable[], SMALL(IF(ShadowRowSS=$C$10,ROW(ShadowRowSS)-5),ROWS(H$15:H30)),13)</f>
        <v>#NUM!</v>
      </c>
      <c r="K30" s="761" t="e">
        <f t="array" ref="K30">INDEX(ShadowTable[], SMALL(IF(ShadowRowSS=$C$10,ROW(ShadowRowSS)-5),ROWS(I$15:I30)),14)</f>
        <v>#NUM!</v>
      </c>
      <c r="L30" s="760" t="e">
        <f t="array" ref="L30">INDEX(ShadowTable[], SMALL(IF(ShadowRowSS=$C$10,ROW(ShadowRowSS)-5),ROWS(J$15:J30)),15)</f>
        <v>#NUM!</v>
      </c>
      <c r="M30" s="761" t="e">
        <f t="array" ref="M30">INDEX(ShadowTable[], SMALL(IF(ShadowRowSS=$C$10,ROW(ShadowRowSS)-5),ROWS(K$15:K30)),16)</f>
        <v>#NUM!</v>
      </c>
      <c r="N30" s="760" t="e">
        <f t="array" ref="N30">INDEX(ShadowTable[], SMALL(IF(ShadowRowSS=$C$10,ROW(ShadowRowSS)-5),ROWS(L$15:L30)),17)</f>
        <v>#NUM!</v>
      </c>
      <c r="O30" s="761" t="e">
        <f t="array" ref="O30">INDEX(ShadowTable[], SMALL(IF(ShadowRowSS=$C$10,ROW(ShadowRowSS)-5),ROWS(M$15:M30)),18)</f>
        <v>#NUM!</v>
      </c>
      <c r="P30" s="760" t="e">
        <f t="array" ref="P30">INDEX(ShadowTable[], SMALL(IF(ShadowRowSS=$C$10,ROW(ShadowRowSS)-5),ROWS(N$15:N30)),19)</f>
        <v>#NUM!</v>
      </c>
      <c r="Q30" s="761" t="e">
        <f t="array" ref="Q30">INDEX(ShadowTable[], SMALL(IF(ShadowRowSS=$C$10,ROW(ShadowRowSS)-5),ROWS(O$15:O30)),20)</f>
        <v>#NUM!</v>
      </c>
      <c r="R30" s="760" t="e">
        <f t="array" ref="R30">INDEX(ShadowTable[], SMALL(IF(ShadowRowSS=$C$10,ROW(ShadowRowSS)-5),ROWS(P$15:P30)),21)</f>
        <v>#NUM!</v>
      </c>
      <c r="S30" s="762" t="e">
        <f t="array" ref="S30">INDEX(ShadowTable[], SMALL(IF(ShadowRowSS=$C$10,ROW(ShadowRowSS)-5),ROWS(P$15:P30)),22)</f>
        <v>#NUM!</v>
      </c>
    </row>
    <row r="31" spans="3:19" ht="30">
      <c r="C31" s="759" t="e">
        <f t="array" ref="C31">INDEX(ShadowTable[], SMALL(IF(ShadowRowSS=$C$10,ROW(ShadowRowSS)-5),ROWS(C$15:C31)),5)</f>
        <v>#NUM!</v>
      </c>
      <c r="D31" s="760" t="str">
        <f t="array" ref="D31">IF(ISNUMBER(SEARCH("Outcome",INDEX(ShadowTable[], SMALL(IF(ShadowRowSS=$C$10,ROW(ShadowRowSS)-5),ROWS(D$15:D31)),1)))=TRUE,"Outcome",IF(ISNUMBER(SEARCH("Output",INDEX(ShadowTable[], SMALL(IF(ShadowRowSS=$C$10,ROW(ShadowRowSS)-5),ROWS(D$15:D31)),1)))=TRUE,"Output",""))</f>
        <v/>
      </c>
      <c r="E31" s="760" t="e">
        <f t="array" ref="E31">INDEX(ShadowTable[], SMALL(IF(ShadowRowSS=$C$10,ROW(ShadowRowSS)-5),ROWS(C$15:C31)),8)</f>
        <v>#NUM!</v>
      </c>
      <c r="F31" s="760" t="e">
        <f t="array" ref="F31">INDEX(ShadowTable[], SMALL(IF(ShadowRowSS=$C$10,ROW(ShadowRowSS)-5),ROWS(D$15:D31)),9)</f>
        <v>#NUM!</v>
      </c>
      <c r="G31" s="760" t="e">
        <f t="array" ref="G31">INDEX(ShadowTable[], SMALL(IF(ShadowRowSS=$C$10,ROW(ShadowRowSS)-5),ROWS(E$15:E31)),10)</f>
        <v>#NUM!</v>
      </c>
      <c r="H31" s="760" t="e">
        <f t="array" ref="H31">INDEX(ShadowTable[], SMALL(IF(ShadowRowSS=$C$10,ROW(ShadowRowSS)-5),ROWS(F$15:F31)),11)</f>
        <v>#NUM!</v>
      </c>
      <c r="I31" s="761" t="e">
        <f t="array" ref="I31">INDEX(ShadowTable[], SMALL(IF(ShadowRowSS=$C$10,ROW(ShadowRowSS)-5),ROWS(G$15:G31)),12)</f>
        <v>#NUM!</v>
      </c>
      <c r="J31" s="760" t="e">
        <f t="array" ref="J31">INDEX(ShadowTable[], SMALL(IF(ShadowRowSS=$C$10,ROW(ShadowRowSS)-5),ROWS(H$15:H31)),13)</f>
        <v>#NUM!</v>
      </c>
      <c r="K31" s="761" t="e">
        <f t="array" ref="K31">INDEX(ShadowTable[], SMALL(IF(ShadowRowSS=$C$10,ROW(ShadowRowSS)-5),ROWS(I$15:I31)),14)</f>
        <v>#NUM!</v>
      </c>
      <c r="L31" s="760" t="e">
        <f t="array" ref="L31">INDEX(ShadowTable[], SMALL(IF(ShadowRowSS=$C$10,ROW(ShadowRowSS)-5),ROWS(J$15:J31)),15)</f>
        <v>#NUM!</v>
      </c>
      <c r="M31" s="761" t="e">
        <f t="array" ref="M31">INDEX(ShadowTable[], SMALL(IF(ShadowRowSS=$C$10,ROW(ShadowRowSS)-5),ROWS(K$15:K31)),16)</f>
        <v>#NUM!</v>
      </c>
      <c r="N31" s="760" t="e">
        <f t="array" ref="N31">INDEX(ShadowTable[], SMALL(IF(ShadowRowSS=$C$10,ROW(ShadowRowSS)-5),ROWS(L$15:L31)),17)</f>
        <v>#NUM!</v>
      </c>
      <c r="O31" s="761" t="e">
        <f t="array" ref="O31">INDEX(ShadowTable[], SMALL(IF(ShadowRowSS=$C$10,ROW(ShadowRowSS)-5),ROWS(M$15:M31)),18)</f>
        <v>#NUM!</v>
      </c>
      <c r="P31" s="760" t="e">
        <f t="array" ref="P31">INDEX(ShadowTable[], SMALL(IF(ShadowRowSS=$C$10,ROW(ShadowRowSS)-5),ROWS(N$15:N31)),19)</f>
        <v>#NUM!</v>
      </c>
      <c r="Q31" s="761" t="e">
        <f t="array" ref="Q31">INDEX(ShadowTable[], SMALL(IF(ShadowRowSS=$C$10,ROW(ShadowRowSS)-5),ROWS(O$15:O31)),20)</f>
        <v>#NUM!</v>
      </c>
      <c r="R31" s="760" t="e">
        <f t="array" ref="R31">INDEX(ShadowTable[], SMALL(IF(ShadowRowSS=$C$10,ROW(ShadowRowSS)-5),ROWS(P$15:P31)),21)</f>
        <v>#NUM!</v>
      </c>
      <c r="S31" s="762" t="e">
        <f t="array" ref="S31">INDEX(ShadowTable[], SMALL(IF(ShadowRowSS=$C$10,ROW(ShadowRowSS)-5),ROWS(P$15:P31)),22)</f>
        <v>#NUM!</v>
      </c>
    </row>
    <row r="32" spans="3:19" ht="45">
      <c r="C32" s="759" t="e">
        <f t="array" ref="C32">INDEX(ShadowTable[], SMALL(IF(ShadowRowSS=$C$10,ROW(ShadowRowSS)-5),ROWS(C$15:C32)),5)</f>
        <v>#NUM!</v>
      </c>
      <c r="D32" s="760" t="str">
        <f t="array" ref="D32">IF(ISNUMBER(SEARCH("Outcome",INDEX(ShadowTable[], SMALL(IF(ShadowRowSS=$C$10,ROW(ShadowRowSS)-5),ROWS(D$15:D32)),1)))=TRUE,"Outcome",IF(ISNUMBER(SEARCH("Output",INDEX(ShadowTable[], SMALL(IF(ShadowRowSS=$C$10,ROW(ShadowRowSS)-5),ROWS(D$15:D32)),1)))=TRUE,"Output",""))</f>
        <v/>
      </c>
      <c r="E32" s="760" t="e">
        <f t="array" ref="E32">INDEX(ShadowTable[], SMALL(IF(ShadowRowSS=$C$10,ROW(ShadowRowSS)-5),ROWS(C$15:C32)),8)</f>
        <v>#NUM!</v>
      </c>
      <c r="F32" s="760" t="e">
        <f t="array" ref="F32">INDEX(ShadowTable[], SMALL(IF(ShadowRowSS=$C$10,ROW(ShadowRowSS)-5),ROWS(D$15:D32)),9)</f>
        <v>#NUM!</v>
      </c>
      <c r="G32" s="760" t="e">
        <f t="array" ref="G32">INDEX(ShadowTable[], SMALL(IF(ShadowRowSS=$C$10,ROW(ShadowRowSS)-5),ROWS(E$15:E32)),10)</f>
        <v>#NUM!</v>
      </c>
      <c r="H32" s="760" t="e">
        <f t="array" ref="H32">INDEX(ShadowTable[], SMALL(IF(ShadowRowSS=$C$10,ROW(ShadowRowSS)-5),ROWS(F$15:F32)),11)</f>
        <v>#NUM!</v>
      </c>
      <c r="I32" s="761" t="e">
        <f t="array" ref="I32">INDEX(ShadowTable[], SMALL(IF(ShadowRowSS=$C$10,ROW(ShadowRowSS)-5),ROWS(G$15:G32)),12)</f>
        <v>#NUM!</v>
      </c>
      <c r="J32" s="760" t="e">
        <f t="array" ref="J32">INDEX(ShadowTable[], SMALL(IF(ShadowRowSS=$C$10,ROW(ShadowRowSS)-5),ROWS(H$15:H32)),13)</f>
        <v>#NUM!</v>
      </c>
      <c r="K32" s="761" t="e">
        <f t="array" ref="K32">INDEX(ShadowTable[], SMALL(IF(ShadowRowSS=$C$10,ROW(ShadowRowSS)-5),ROWS(I$15:I32)),14)</f>
        <v>#NUM!</v>
      </c>
      <c r="L32" s="760" t="e">
        <f t="array" ref="L32">INDEX(ShadowTable[], SMALL(IF(ShadowRowSS=$C$10,ROW(ShadowRowSS)-5),ROWS(J$15:J32)),15)</f>
        <v>#NUM!</v>
      </c>
      <c r="M32" s="761" t="e">
        <f t="array" ref="M32">INDEX(ShadowTable[], SMALL(IF(ShadowRowSS=$C$10,ROW(ShadowRowSS)-5),ROWS(K$15:K32)),16)</f>
        <v>#NUM!</v>
      </c>
      <c r="N32" s="760" t="e">
        <f t="array" ref="N32">INDEX(ShadowTable[], SMALL(IF(ShadowRowSS=$C$10,ROW(ShadowRowSS)-5),ROWS(L$15:L32)),17)</f>
        <v>#NUM!</v>
      </c>
      <c r="O32" s="761" t="e">
        <f t="array" ref="O32">INDEX(ShadowTable[], SMALL(IF(ShadowRowSS=$C$10,ROW(ShadowRowSS)-5),ROWS(M$15:M32)),18)</f>
        <v>#NUM!</v>
      </c>
      <c r="P32" s="760" t="e">
        <f t="array" ref="P32">INDEX(ShadowTable[], SMALL(IF(ShadowRowSS=$C$10,ROW(ShadowRowSS)-5),ROWS(N$15:N32)),19)</f>
        <v>#NUM!</v>
      </c>
      <c r="Q32" s="761" t="e">
        <f t="array" ref="Q32">INDEX(ShadowTable[], SMALL(IF(ShadowRowSS=$C$10,ROW(ShadowRowSS)-5),ROWS(O$15:O32)),20)</f>
        <v>#NUM!</v>
      </c>
      <c r="R32" s="760" t="e">
        <f t="array" ref="R32">INDEX(ShadowTable[], SMALL(IF(ShadowRowSS=$C$10,ROW(ShadowRowSS)-5),ROWS(P$15:P32)),21)</f>
        <v>#NUM!</v>
      </c>
      <c r="S32" s="762" t="e">
        <f t="array" ref="S32">INDEX(ShadowTable[], SMALL(IF(ShadowRowSS=$C$10,ROW(ShadowRowSS)-5),ROWS(P$15:P32)),22)</f>
        <v>#NUM!</v>
      </c>
    </row>
    <row r="33" spans="3:19" ht="45">
      <c r="C33" s="759" t="e">
        <f t="array" ref="C33">INDEX(ShadowTable[], SMALL(IF(ShadowRowSS=$C$10,ROW(ShadowRowSS)-5),ROWS(C$15:C33)),5)</f>
        <v>#NUM!</v>
      </c>
      <c r="D33" s="760" t="str">
        <f t="array" ref="D33">IF(ISNUMBER(SEARCH("Outcome",INDEX(ShadowTable[], SMALL(IF(ShadowRowSS=$C$10,ROW(ShadowRowSS)-5),ROWS(D$15:D33)),1)))=TRUE,"Outcome",IF(ISNUMBER(SEARCH("Output",INDEX(ShadowTable[], SMALL(IF(ShadowRowSS=$C$10,ROW(ShadowRowSS)-5),ROWS(D$15:D33)),1)))=TRUE,"Output",""))</f>
        <v/>
      </c>
      <c r="E33" s="760" t="e">
        <f t="array" ref="E33">INDEX(ShadowTable[], SMALL(IF(ShadowRowSS=$C$10,ROW(ShadowRowSS)-5),ROWS(C$15:C33)),8)</f>
        <v>#NUM!</v>
      </c>
      <c r="F33" s="760" t="e">
        <f t="array" ref="F33">INDEX(ShadowTable[], SMALL(IF(ShadowRowSS=$C$10,ROW(ShadowRowSS)-5),ROWS(D$15:D33)),9)</f>
        <v>#NUM!</v>
      </c>
      <c r="G33" s="760" t="e">
        <f t="array" ref="G33">INDEX(ShadowTable[], SMALL(IF(ShadowRowSS=$C$10,ROW(ShadowRowSS)-5),ROWS(E$15:E33)),10)</f>
        <v>#NUM!</v>
      </c>
      <c r="H33" s="760" t="e">
        <f t="array" ref="H33">INDEX(ShadowTable[], SMALL(IF(ShadowRowSS=$C$10,ROW(ShadowRowSS)-5),ROWS(F$15:F33)),11)</f>
        <v>#NUM!</v>
      </c>
      <c r="I33" s="761" t="e">
        <f t="array" ref="I33">INDEX(ShadowTable[], SMALL(IF(ShadowRowSS=$C$10,ROW(ShadowRowSS)-5),ROWS(G$15:G33)),12)</f>
        <v>#NUM!</v>
      </c>
      <c r="J33" s="760" t="e">
        <f t="array" ref="J33">INDEX(ShadowTable[], SMALL(IF(ShadowRowSS=$C$10,ROW(ShadowRowSS)-5),ROWS(H$15:H33)),13)</f>
        <v>#NUM!</v>
      </c>
      <c r="K33" s="761" t="e">
        <f t="array" ref="K33">INDEX(ShadowTable[], SMALL(IF(ShadowRowSS=$C$10,ROW(ShadowRowSS)-5),ROWS(I$15:I33)),14)</f>
        <v>#NUM!</v>
      </c>
      <c r="L33" s="760" t="e">
        <f t="array" ref="L33">INDEX(ShadowTable[], SMALL(IF(ShadowRowSS=$C$10,ROW(ShadowRowSS)-5),ROWS(J$15:J33)),15)</f>
        <v>#NUM!</v>
      </c>
      <c r="M33" s="761" t="e">
        <f t="array" ref="M33">INDEX(ShadowTable[], SMALL(IF(ShadowRowSS=$C$10,ROW(ShadowRowSS)-5),ROWS(K$15:K33)),16)</f>
        <v>#NUM!</v>
      </c>
      <c r="N33" s="760" t="e">
        <f t="array" ref="N33">INDEX(ShadowTable[], SMALL(IF(ShadowRowSS=$C$10,ROW(ShadowRowSS)-5),ROWS(L$15:L33)),17)</f>
        <v>#NUM!</v>
      </c>
      <c r="O33" s="761" t="e">
        <f t="array" ref="O33">INDEX(ShadowTable[], SMALL(IF(ShadowRowSS=$C$10,ROW(ShadowRowSS)-5),ROWS(M$15:M33)),18)</f>
        <v>#NUM!</v>
      </c>
      <c r="P33" s="760" t="e">
        <f t="array" ref="P33">INDEX(ShadowTable[], SMALL(IF(ShadowRowSS=$C$10,ROW(ShadowRowSS)-5),ROWS(N$15:N33)),19)</f>
        <v>#NUM!</v>
      </c>
      <c r="Q33" s="761" t="e">
        <f t="array" ref="Q33">INDEX(ShadowTable[], SMALL(IF(ShadowRowSS=$C$10,ROW(ShadowRowSS)-5),ROWS(O$15:O33)),20)</f>
        <v>#NUM!</v>
      </c>
      <c r="R33" s="760" t="e">
        <f t="array" ref="R33">INDEX(ShadowTable[], SMALL(IF(ShadowRowSS=$C$10,ROW(ShadowRowSS)-5),ROWS(P$15:P33)),21)</f>
        <v>#NUM!</v>
      </c>
      <c r="S33" s="762" t="e">
        <f t="array" ref="S33">INDEX(ShadowTable[], SMALL(IF(ShadowRowSS=$C$10,ROW(ShadowRowSS)-5),ROWS(P$15:P33)),22)</f>
        <v>#NUM!</v>
      </c>
    </row>
    <row r="34" spans="3:19">
      <c r="C34" s="759" t="e">
        <f t="array" ref="C34">INDEX(ShadowTable[], SMALL(IF(ShadowRowSS=$C$10,ROW(ShadowRowSS)-5),ROWS(C$15:C34)),5)</f>
        <v>#NUM!</v>
      </c>
      <c r="D34" s="760" t="str">
        <f t="array" ref="D34">IF(ISNUMBER(SEARCH("Outcome",INDEX(ShadowTable[], SMALL(IF(ShadowRowSS=$C$10,ROW(ShadowRowSS)-5),ROWS(D$15:D34)),1)))=TRUE,"Outcome",IF(ISNUMBER(SEARCH("Output",INDEX(ShadowTable[], SMALL(IF(ShadowRowSS=$C$10,ROW(ShadowRowSS)-5),ROWS(D$15:D34)),1)))=TRUE,"Output",""))</f>
        <v/>
      </c>
      <c r="E34" s="760" t="e">
        <f t="array" ref="E34">INDEX(ShadowTable[], SMALL(IF(ShadowRowSS=$C$10,ROW(ShadowRowSS)-5),ROWS(C$15:C34)),8)</f>
        <v>#NUM!</v>
      </c>
      <c r="F34" s="760" t="e">
        <f t="array" ref="F34">INDEX(ShadowTable[], SMALL(IF(ShadowRowSS=$C$10,ROW(ShadowRowSS)-5),ROWS(D$15:D34)),9)</f>
        <v>#NUM!</v>
      </c>
      <c r="G34" s="760" t="e">
        <f t="array" ref="G34">INDEX(ShadowTable[], SMALL(IF(ShadowRowSS=$C$10,ROW(ShadowRowSS)-5),ROWS(E$15:E34)),10)</f>
        <v>#NUM!</v>
      </c>
      <c r="H34" s="760" t="e">
        <f t="array" ref="H34">INDEX(ShadowTable[], SMALL(IF(ShadowRowSS=$C$10,ROW(ShadowRowSS)-5),ROWS(F$15:F34)),11)</f>
        <v>#NUM!</v>
      </c>
      <c r="I34" s="761" t="e">
        <f t="array" ref="I34">INDEX(ShadowTable[], SMALL(IF(ShadowRowSS=$C$10,ROW(ShadowRowSS)-5),ROWS(G$15:G34)),12)</f>
        <v>#NUM!</v>
      </c>
      <c r="J34" s="760" t="e">
        <f t="array" ref="J34">INDEX(ShadowTable[], SMALL(IF(ShadowRowSS=$C$10,ROW(ShadowRowSS)-5),ROWS(H$15:H34)),13)</f>
        <v>#NUM!</v>
      </c>
      <c r="K34" s="761" t="e">
        <f t="array" ref="K34">INDEX(ShadowTable[], SMALL(IF(ShadowRowSS=$C$10,ROW(ShadowRowSS)-5),ROWS(I$15:I34)),14)</f>
        <v>#NUM!</v>
      </c>
      <c r="L34" s="760" t="e">
        <f t="array" ref="L34">INDEX(ShadowTable[], SMALL(IF(ShadowRowSS=$C$10,ROW(ShadowRowSS)-5),ROWS(J$15:J34)),15)</f>
        <v>#NUM!</v>
      </c>
      <c r="M34" s="761" t="e">
        <f t="array" ref="M34">INDEX(ShadowTable[], SMALL(IF(ShadowRowSS=$C$10,ROW(ShadowRowSS)-5),ROWS(K$15:K34)),16)</f>
        <v>#NUM!</v>
      </c>
      <c r="N34" s="760" t="e">
        <f t="array" ref="N34">INDEX(ShadowTable[], SMALL(IF(ShadowRowSS=$C$10,ROW(ShadowRowSS)-5),ROWS(L$15:L34)),17)</f>
        <v>#NUM!</v>
      </c>
      <c r="O34" s="761" t="e">
        <f t="array" ref="O34">INDEX(ShadowTable[], SMALL(IF(ShadowRowSS=$C$10,ROW(ShadowRowSS)-5),ROWS(M$15:M34)),18)</f>
        <v>#NUM!</v>
      </c>
      <c r="P34" s="760" t="e">
        <f t="array" ref="P34">INDEX(ShadowTable[], SMALL(IF(ShadowRowSS=$C$10,ROW(ShadowRowSS)-5),ROWS(N$15:N34)),19)</f>
        <v>#NUM!</v>
      </c>
      <c r="Q34" s="761" t="e">
        <f t="array" ref="Q34">INDEX(ShadowTable[], SMALL(IF(ShadowRowSS=$C$10,ROW(ShadowRowSS)-5),ROWS(O$15:O34)),20)</f>
        <v>#NUM!</v>
      </c>
      <c r="R34" s="760" t="e">
        <f t="array" ref="R34">INDEX(ShadowTable[], SMALL(IF(ShadowRowSS=$C$10,ROW(ShadowRowSS)-5),ROWS(P$15:P34)),21)</f>
        <v>#NUM!</v>
      </c>
      <c r="S34" s="762" t="e">
        <f t="array" ref="S34">INDEX(ShadowTable[], SMALL(IF(ShadowRowSS=$C$10,ROW(ShadowRowSS)-5),ROWS(P$15:P34)),22)</f>
        <v>#NUM!</v>
      </c>
    </row>
    <row r="35" spans="3:19">
      <c r="C35" s="759" t="e">
        <f t="array" ref="C35">INDEX(ShadowTable[], SMALL(IF(ShadowRowSS=$C$10,ROW(ShadowRowSS)-5),ROWS(C$15:C35)),5)</f>
        <v>#NUM!</v>
      </c>
      <c r="D35" s="760" t="str">
        <f t="array" ref="D35">IF(ISNUMBER(SEARCH("Outcome",INDEX(ShadowTable[], SMALL(IF(ShadowRowSS=$C$10,ROW(ShadowRowSS)-5),ROWS(D$15:D35)),1)))=TRUE,"Outcome",IF(ISNUMBER(SEARCH("Output",INDEX(ShadowTable[], SMALL(IF(ShadowRowSS=$C$10,ROW(ShadowRowSS)-5),ROWS(D$15:D35)),1)))=TRUE,"Output",""))</f>
        <v/>
      </c>
      <c r="E35" s="760" t="e">
        <f t="array" ref="E35">INDEX(ShadowTable[], SMALL(IF(ShadowRowSS=$C$10,ROW(ShadowRowSS)-5),ROWS(C$15:C35)),8)</f>
        <v>#NUM!</v>
      </c>
      <c r="F35" s="760" t="e">
        <f t="array" ref="F35">INDEX(ShadowTable[], SMALL(IF(ShadowRowSS=$C$10,ROW(ShadowRowSS)-5),ROWS(D$15:D35)),9)</f>
        <v>#NUM!</v>
      </c>
      <c r="G35" s="760" t="e">
        <f t="array" ref="G35">INDEX(ShadowTable[], SMALL(IF(ShadowRowSS=$C$10,ROW(ShadowRowSS)-5),ROWS(E$15:E35)),10)</f>
        <v>#NUM!</v>
      </c>
      <c r="H35" s="760" t="e">
        <f t="array" ref="H35">INDEX(ShadowTable[], SMALL(IF(ShadowRowSS=$C$10,ROW(ShadowRowSS)-5),ROWS(F$15:F35)),11)</f>
        <v>#NUM!</v>
      </c>
      <c r="I35" s="761" t="e">
        <f t="array" ref="I35">INDEX(ShadowTable[], SMALL(IF(ShadowRowSS=$C$10,ROW(ShadowRowSS)-5),ROWS(G$15:G35)),12)</f>
        <v>#NUM!</v>
      </c>
      <c r="J35" s="760" t="e">
        <f t="array" ref="J35">INDEX(ShadowTable[], SMALL(IF(ShadowRowSS=$C$10,ROW(ShadowRowSS)-5),ROWS(H$15:H35)),13)</f>
        <v>#NUM!</v>
      </c>
      <c r="K35" s="761" t="e">
        <f t="array" ref="K35">INDEX(ShadowTable[], SMALL(IF(ShadowRowSS=$C$10,ROW(ShadowRowSS)-5),ROWS(I$15:I35)),14)</f>
        <v>#NUM!</v>
      </c>
      <c r="L35" s="760" t="e">
        <f t="array" ref="L35">INDEX(ShadowTable[], SMALL(IF(ShadowRowSS=$C$10,ROW(ShadowRowSS)-5),ROWS(J$15:J35)),15)</f>
        <v>#NUM!</v>
      </c>
      <c r="M35" s="761" t="e">
        <f t="array" ref="M35">INDEX(ShadowTable[], SMALL(IF(ShadowRowSS=$C$10,ROW(ShadowRowSS)-5),ROWS(K$15:K35)),16)</f>
        <v>#NUM!</v>
      </c>
      <c r="N35" s="760" t="e">
        <f t="array" ref="N35">INDEX(ShadowTable[], SMALL(IF(ShadowRowSS=$C$10,ROW(ShadowRowSS)-5),ROWS(L$15:L35)),17)</f>
        <v>#NUM!</v>
      </c>
      <c r="O35" s="761" t="e">
        <f t="array" ref="O35">INDEX(ShadowTable[], SMALL(IF(ShadowRowSS=$C$10,ROW(ShadowRowSS)-5),ROWS(M$15:M35)),18)</f>
        <v>#NUM!</v>
      </c>
      <c r="P35" s="760" t="e">
        <f t="array" ref="P35">INDEX(ShadowTable[], SMALL(IF(ShadowRowSS=$C$10,ROW(ShadowRowSS)-5),ROWS(N$15:N35)),19)</f>
        <v>#NUM!</v>
      </c>
      <c r="Q35" s="761" t="e">
        <f t="array" ref="Q35">INDEX(ShadowTable[], SMALL(IF(ShadowRowSS=$C$10,ROW(ShadowRowSS)-5),ROWS(O$15:O35)),20)</f>
        <v>#NUM!</v>
      </c>
      <c r="R35" s="760" t="e">
        <f t="array" ref="R35">INDEX(ShadowTable[], SMALL(IF(ShadowRowSS=$C$10,ROW(ShadowRowSS)-5),ROWS(P$15:P35)),21)</f>
        <v>#NUM!</v>
      </c>
      <c r="S35" s="762" t="e">
        <f t="array" ref="S35">INDEX(ShadowTable[], SMALL(IF(ShadowRowSS=$C$10,ROW(ShadowRowSS)-5),ROWS(P$15:P35)),22)</f>
        <v>#NUM!</v>
      </c>
    </row>
    <row r="36" spans="3:19">
      <c r="C36" s="759" t="e">
        <f t="array" ref="C36">INDEX(ShadowTable[], SMALL(IF(ShadowRowSS=$C$10,ROW(ShadowRowSS)-5),ROWS(C$15:C36)),5)</f>
        <v>#NUM!</v>
      </c>
      <c r="D36" s="760" t="str">
        <f t="array" ref="D36">IF(ISNUMBER(SEARCH("Outcome",INDEX(ShadowTable[], SMALL(IF(ShadowRowSS=$C$10,ROW(ShadowRowSS)-5),ROWS(D$15:D36)),1)))=TRUE,"Outcome",IF(ISNUMBER(SEARCH("Output",INDEX(ShadowTable[], SMALL(IF(ShadowRowSS=$C$10,ROW(ShadowRowSS)-5),ROWS(D$15:D36)),1)))=TRUE,"Output",""))</f>
        <v/>
      </c>
      <c r="E36" s="760" t="e">
        <f t="array" ref="E36">INDEX(ShadowTable[], SMALL(IF(ShadowRowSS=$C$10,ROW(ShadowRowSS)-5),ROWS(C$15:C36)),8)</f>
        <v>#NUM!</v>
      </c>
      <c r="F36" s="760" t="e">
        <f t="array" ref="F36">INDEX(ShadowTable[], SMALL(IF(ShadowRowSS=$C$10,ROW(ShadowRowSS)-5),ROWS(D$15:D36)),9)</f>
        <v>#NUM!</v>
      </c>
      <c r="G36" s="760" t="e">
        <f t="array" ref="G36">INDEX(ShadowTable[], SMALL(IF(ShadowRowSS=$C$10,ROW(ShadowRowSS)-5),ROWS(E$15:E36)),10)</f>
        <v>#NUM!</v>
      </c>
      <c r="H36" s="760" t="e">
        <f t="array" ref="H36">INDEX(ShadowTable[], SMALL(IF(ShadowRowSS=$C$10,ROW(ShadowRowSS)-5),ROWS(F$15:F36)),11)</f>
        <v>#NUM!</v>
      </c>
      <c r="I36" s="761" t="e">
        <f t="array" ref="I36">INDEX(ShadowTable[], SMALL(IF(ShadowRowSS=$C$10,ROW(ShadowRowSS)-5),ROWS(G$15:G36)),12)</f>
        <v>#NUM!</v>
      </c>
      <c r="J36" s="760" t="e">
        <f t="array" ref="J36">INDEX(ShadowTable[], SMALL(IF(ShadowRowSS=$C$10,ROW(ShadowRowSS)-5),ROWS(H$15:H36)),13)</f>
        <v>#NUM!</v>
      </c>
      <c r="K36" s="761" t="e">
        <f t="array" ref="K36">INDEX(ShadowTable[], SMALL(IF(ShadowRowSS=$C$10,ROW(ShadowRowSS)-5),ROWS(I$15:I36)),14)</f>
        <v>#NUM!</v>
      </c>
      <c r="L36" s="760" t="e">
        <f t="array" ref="L36">INDEX(ShadowTable[], SMALL(IF(ShadowRowSS=$C$10,ROW(ShadowRowSS)-5),ROWS(J$15:J36)),15)</f>
        <v>#NUM!</v>
      </c>
      <c r="M36" s="761" t="e">
        <f t="array" ref="M36">INDEX(ShadowTable[], SMALL(IF(ShadowRowSS=$C$10,ROW(ShadowRowSS)-5),ROWS(K$15:K36)),16)</f>
        <v>#NUM!</v>
      </c>
      <c r="N36" s="760" t="e">
        <f t="array" ref="N36">INDEX(ShadowTable[], SMALL(IF(ShadowRowSS=$C$10,ROW(ShadowRowSS)-5),ROWS(L$15:L36)),17)</f>
        <v>#NUM!</v>
      </c>
      <c r="O36" s="761" t="e">
        <f t="array" ref="O36">INDEX(ShadowTable[], SMALL(IF(ShadowRowSS=$C$10,ROW(ShadowRowSS)-5),ROWS(M$15:M36)),18)</f>
        <v>#NUM!</v>
      </c>
      <c r="P36" s="760" t="e">
        <f t="array" ref="P36">INDEX(ShadowTable[], SMALL(IF(ShadowRowSS=$C$10,ROW(ShadowRowSS)-5),ROWS(N$15:N36)),19)</f>
        <v>#NUM!</v>
      </c>
      <c r="Q36" s="761" t="e">
        <f t="array" ref="Q36">INDEX(ShadowTable[], SMALL(IF(ShadowRowSS=$C$10,ROW(ShadowRowSS)-5),ROWS(O$15:O36)),20)</f>
        <v>#NUM!</v>
      </c>
      <c r="R36" s="760" t="e">
        <f t="array" ref="R36">INDEX(ShadowTable[], SMALL(IF(ShadowRowSS=$C$10,ROW(ShadowRowSS)-5),ROWS(P$15:P36)),21)</f>
        <v>#NUM!</v>
      </c>
      <c r="S36" s="762" t="e">
        <f t="array" ref="S36">INDEX(ShadowTable[], SMALL(IF(ShadowRowSS=$C$10,ROW(ShadowRowSS)-5),ROWS(P$15:P36)),22)</f>
        <v>#NUM!</v>
      </c>
    </row>
    <row r="37" spans="3:19">
      <c r="C37" s="759" t="e">
        <f t="array" ref="C37">INDEX(ShadowTable[], SMALL(IF(ShadowRowSS=$C$10,ROW(ShadowRowSS)-5),ROWS(C$15:C37)),5)</f>
        <v>#NUM!</v>
      </c>
      <c r="D37" s="760" t="str">
        <f t="array" ref="D37">IF(ISNUMBER(SEARCH("Outcome",INDEX(ShadowTable[], SMALL(IF(ShadowRowSS=$C$10,ROW(ShadowRowSS)-5),ROWS(D$15:D37)),1)))=TRUE,"Outcome",IF(ISNUMBER(SEARCH("Output",INDEX(ShadowTable[], SMALL(IF(ShadowRowSS=$C$10,ROW(ShadowRowSS)-5),ROWS(D$15:D37)),1)))=TRUE,"Output",""))</f>
        <v/>
      </c>
      <c r="E37" s="760" t="e">
        <f t="array" ref="E37">INDEX(ShadowTable[], SMALL(IF(ShadowRowSS=$C$10,ROW(ShadowRowSS)-5),ROWS(C$15:C37)),8)</f>
        <v>#NUM!</v>
      </c>
      <c r="F37" s="760" t="e">
        <f t="array" ref="F37">INDEX(ShadowTable[], SMALL(IF(ShadowRowSS=$C$10,ROW(ShadowRowSS)-5),ROWS(D$15:D37)),9)</f>
        <v>#NUM!</v>
      </c>
      <c r="G37" s="760" t="e">
        <f t="array" ref="G37">INDEX(ShadowTable[], SMALL(IF(ShadowRowSS=$C$10,ROW(ShadowRowSS)-5),ROWS(E$15:E37)),10)</f>
        <v>#NUM!</v>
      </c>
      <c r="H37" s="760" t="e">
        <f t="array" ref="H37">INDEX(ShadowTable[], SMALL(IF(ShadowRowSS=$C$10,ROW(ShadowRowSS)-5),ROWS(F$15:F37)),11)</f>
        <v>#NUM!</v>
      </c>
      <c r="I37" s="761" t="e">
        <f t="array" ref="I37">INDEX(ShadowTable[], SMALL(IF(ShadowRowSS=$C$10,ROW(ShadowRowSS)-5),ROWS(G$15:G37)),12)</f>
        <v>#NUM!</v>
      </c>
      <c r="J37" s="760" t="e">
        <f t="array" ref="J37">INDEX(ShadowTable[], SMALL(IF(ShadowRowSS=$C$10,ROW(ShadowRowSS)-5),ROWS(H$15:H37)),13)</f>
        <v>#NUM!</v>
      </c>
      <c r="K37" s="761" t="e">
        <f t="array" ref="K37">INDEX(ShadowTable[], SMALL(IF(ShadowRowSS=$C$10,ROW(ShadowRowSS)-5),ROWS(I$15:I37)),14)</f>
        <v>#NUM!</v>
      </c>
      <c r="L37" s="760" t="e">
        <f t="array" ref="L37">INDEX(ShadowTable[], SMALL(IF(ShadowRowSS=$C$10,ROW(ShadowRowSS)-5),ROWS(J$15:J37)),15)</f>
        <v>#NUM!</v>
      </c>
      <c r="M37" s="761" t="e">
        <f t="array" ref="M37">INDEX(ShadowTable[], SMALL(IF(ShadowRowSS=$C$10,ROW(ShadowRowSS)-5),ROWS(K$15:K37)),16)</f>
        <v>#NUM!</v>
      </c>
      <c r="N37" s="760" t="e">
        <f t="array" ref="N37">INDEX(ShadowTable[], SMALL(IF(ShadowRowSS=$C$10,ROW(ShadowRowSS)-5),ROWS(L$15:L37)),17)</f>
        <v>#NUM!</v>
      </c>
      <c r="O37" s="761" t="e">
        <f t="array" ref="O37">INDEX(ShadowTable[], SMALL(IF(ShadowRowSS=$C$10,ROW(ShadowRowSS)-5),ROWS(M$15:M37)),18)</f>
        <v>#NUM!</v>
      </c>
      <c r="P37" s="760" t="e">
        <f t="array" ref="P37">INDEX(ShadowTable[], SMALL(IF(ShadowRowSS=$C$10,ROW(ShadowRowSS)-5),ROWS(N$15:N37)),19)</f>
        <v>#NUM!</v>
      </c>
      <c r="Q37" s="761" t="e">
        <f t="array" ref="Q37">INDEX(ShadowTable[], SMALL(IF(ShadowRowSS=$C$10,ROW(ShadowRowSS)-5),ROWS(O$15:O37)),20)</f>
        <v>#NUM!</v>
      </c>
      <c r="R37" s="760" t="e">
        <f t="array" ref="R37">INDEX(ShadowTable[], SMALL(IF(ShadowRowSS=$C$10,ROW(ShadowRowSS)-5),ROWS(P$15:P37)),21)</f>
        <v>#NUM!</v>
      </c>
      <c r="S37" s="762" t="e">
        <f t="array" ref="S37">INDEX(ShadowTable[], SMALL(IF(ShadowRowSS=$C$10,ROW(ShadowRowSS)-5),ROWS(P$15:P37)),22)</f>
        <v>#NUM!</v>
      </c>
    </row>
    <row r="38" spans="3:19">
      <c r="C38" s="759" t="e">
        <f t="array" ref="C38">INDEX(ShadowTable[], SMALL(IF(ShadowRowSS=$C$10,ROW(ShadowRowSS)-5),ROWS(C$15:C38)),5)</f>
        <v>#NUM!</v>
      </c>
      <c r="D38" s="760" t="str">
        <f t="array" ref="D38">IF(ISNUMBER(SEARCH("Outcome",INDEX(ShadowTable[], SMALL(IF(ShadowRowSS=$C$10,ROW(ShadowRowSS)-5),ROWS(D$15:D38)),1)))=TRUE,"Outcome",IF(ISNUMBER(SEARCH("Output",INDEX(ShadowTable[], SMALL(IF(ShadowRowSS=$C$10,ROW(ShadowRowSS)-5),ROWS(D$15:D38)),1)))=TRUE,"Output",""))</f>
        <v/>
      </c>
      <c r="E38" s="760" t="e">
        <f t="array" ref="E38">INDEX(ShadowTable[], SMALL(IF(ShadowRowSS=$C$10,ROW(ShadowRowSS)-5),ROWS(C$15:C38)),8)</f>
        <v>#NUM!</v>
      </c>
      <c r="F38" s="760" t="e">
        <f t="array" ref="F38">INDEX(ShadowTable[], SMALL(IF(ShadowRowSS=$C$10,ROW(ShadowRowSS)-5),ROWS(D$15:D38)),9)</f>
        <v>#NUM!</v>
      </c>
      <c r="G38" s="760" t="e">
        <f t="array" ref="G38">INDEX(ShadowTable[], SMALL(IF(ShadowRowSS=$C$10,ROW(ShadowRowSS)-5),ROWS(E$15:E38)),10)</f>
        <v>#NUM!</v>
      </c>
      <c r="H38" s="760" t="e">
        <f t="array" ref="H38">INDEX(ShadowTable[], SMALL(IF(ShadowRowSS=$C$10,ROW(ShadowRowSS)-5),ROWS(F$15:F38)),11)</f>
        <v>#NUM!</v>
      </c>
      <c r="I38" s="761" t="e">
        <f t="array" ref="I38">INDEX(ShadowTable[], SMALL(IF(ShadowRowSS=$C$10,ROW(ShadowRowSS)-5),ROWS(G$15:G38)),12)</f>
        <v>#NUM!</v>
      </c>
      <c r="J38" s="760" t="e">
        <f t="array" ref="J38">INDEX(ShadowTable[], SMALL(IF(ShadowRowSS=$C$10,ROW(ShadowRowSS)-5),ROWS(H$15:H38)),13)</f>
        <v>#NUM!</v>
      </c>
      <c r="K38" s="761" t="e">
        <f t="array" ref="K38">INDEX(ShadowTable[], SMALL(IF(ShadowRowSS=$C$10,ROW(ShadowRowSS)-5),ROWS(I$15:I38)),14)</f>
        <v>#NUM!</v>
      </c>
      <c r="L38" s="760" t="e">
        <f t="array" ref="L38">INDEX(ShadowTable[], SMALL(IF(ShadowRowSS=$C$10,ROW(ShadowRowSS)-5),ROWS(J$15:J38)),15)</f>
        <v>#NUM!</v>
      </c>
      <c r="M38" s="761" t="e">
        <f t="array" ref="M38">INDEX(ShadowTable[], SMALL(IF(ShadowRowSS=$C$10,ROW(ShadowRowSS)-5),ROWS(K$15:K38)),16)</f>
        <v>#NUM!</v>
      </c>
      <c r="N38" s="760" t="e">
        <f t="array" ref="N38">INDEX(ShadowTable[], SMALL(IF(ShadowRowSS=$C$10,ROW(ShadowRowSS)-5),ROWS(L$15:L38)),17)</f>
        <v>#NUM!</v>
      </c>
      <c r="O38" s="761" t="e">
        <f t="array" ref="O38">INDEX(ShadowTable[], SMALL(IF(ShadowRowSS=$C$10,ROW(ShadowRowSS)-5),ROWS(M$15:M38)),18)</f>
        <v>#NUM!</v>
      </c>
      <c r="P38" s="760" t="e">
        <f t="array" ref="P38">INDEX(ShadowTable[], SMALL(IF(ShadowRowSS=$C$10,ROW(ShadowRowSS)-5),ROWS(N$15:N38)),19)</f>
        <v>#NUM!</v>
      </c>
      <c r="Q38" s="761" t="e">
        <f t="array" ref="Q38">INDEX(ShadowTable[], SMALL(IF(ShadowRowSS=$C$10,ROW(ShadowRowSS)-5),ROWS(O$15:O38)),20)</f>
        <v>#NUM!</v>
      </c>
      <c r="R38" s="760" t="e">
        <f t="array" ref="R38">INDEX(ShadowTable[], SMALL(IF(ShadowRowSS=$C$10,ROW(ShadowRowSS)-5),ROWS(P$15:P38)),21)</f>
        <v>#NUM!</v>
      </c>
      <c r="S38" s="762" t="e">
        <f t="array" ref="S38">INDEX(ShadowTable[], SMALL(IF(ShadowRowSS=$C$10,ROW(ShadowRowSS)-5),ROWS(P$15:P38)),22)</f>
        <v>#NUM!</v>
      </c>
    </row>
    <row r="39" spans="3:19">
      <c r="C39" s="759" t="e">
        <f t="array" ref="C39">INDEX(ShadowTable[], SMALL(IF(ShadowRowSS=$C$10,ROW(ShadowRowSS)-5),ROWS(C$15:C39)),5)</f>
        <v>#NUM!</v>
      </c>
      <c r="D39" s="760" t="str">
        <f t="array" ref="D39">IF(ISNUMBER(SEARCH("Outcome",INDEX(ShadowTable[], SMALL(IF(ShadowRowSS=$C$10,ROW(ShadowRowSS)-5),ROWS(D$15:D39)),1)))=TRUE,"Outcome",IF(ISNUMBER(SEARCH("Output",INDEX(ShadowTable[], SMALL(IF(ShadowRowSS=$C$10,ROW(ShadowRowSS)-5),ROWS(D$15:D39)),1)))=TRUE,"Output",""))</f>
        <v/>
      </c>
      <c r="E39" s="760" t="e">
        <f t="array" ref="E39">INDEX(ShadowTable[], SMALL(IF(ShadowRowSS=$C$10,ROW(ShadowRowSS)-5),ROWS(C$15:C39)),8)</f>
        <v>#NUM!</v>
      </c>
      <c r="F39" s="760" t="e">
        <f t="array" ref="F39">INDEX(ShadowTable[], SMALL(IF(ShadowRowSS=$C$10,ROW(ShadowRowSS)-5),ROWS(D$15:D39)),9)</f>
        <v>#NUM!</v>
      </c>
      <c r="G39" s="760" t="e">
        <f t="array" ref="G39">INDEX(ShadowTable[], SMALL(IF(ShadowRowSS=$C$10,ROW(ShadowRowSS)-5),ROWS(E$15:E39)),10)</f>
        <v>#NUM!</v>
      </c>
      <c r="H39" s="760" t="e">
        <f t="array" ref="H39">INDEX(ShadowTable[], SMALL(IF(ShadowRowSS=$C$10,ROW(ShadowRowSS)-5),ROWS(F$15:F39)),11)</f>
        <v>#NUM!</v>
      </c>
      <c r="I39" s="761" t="e">
        <f t="array" ref="I39">INDEX(ShadowTable[], SMALL(IF(ShadowRowSS=$C$10,ROW(ShadowRowSS)-5),ROWS(G$15:G39)),12)</f>
        <v>#NUM!</v>
      </c>
      <c r="J39" s="760" t="e">
        <f t="array" ref="J39">INDEX(ShadowTable[], SMALL(IF(ShadowRowSS=$C$10,ROW(ShadowRowSS)-5),ROWS(H$15:H39)),13)</f>
        <v>#NUM!</v>
      </c>
      <c r="K39" s="761" t="e">
        <f t="array" ref="K39">INDEX(ShadowTable[], SMALL(IF(ShadowRowSS=$C$10,ROW(ShadowRowSS)-5),ROWS(I$15:I39)),14)</f>
        <v>#NUM!</v>
      </c>
      <c r="L39" s="760" t="e">
        <f t="array" ref="L39">INDEX(ShadowTable[], SMALL(IF(ShadowRowSS=$C$10,ROW(ShadowRowSS)-5),ROWS(J$15:J39)),15)</f>
        <v>#NUM!</v>
      </c>
      <c r="M39" s="761" t="e">
        <f t="array" ref="M39">INDEX(ShadowTable[], SMALL(IF(ShadowRowSS=$C$10,ROW(ShadowRowSS)-5),ROWS(K$15:K39)),16)</f>
        <v>#NUM!</v>
      </c>
      <c r="N39" s="760" t="e">
        <f t="array" ref="N39">INDEX(ShadowTable[], SMALL(IF(ShadowRowSS=$C$10,ROW(ShadowRowSS)-5),ROWS(L$15:L39)),17)</f>
        <v>#NUM!</v>
      </c>
      <c r="O39" s="761" t="e">
        <f t="array" ref="O39">INDEX(ShadowTable[], SMALL(IF(ShadowRowSS=$C$10,ROW(ShadowRowSS)-5),ROWS(M$15:M39)),18)</f>
        <v>#NUM!</v>
      </c>
      <c r="P39" s="760" t="e">
        <f t="array" ref="P39">INDEX(ShadowTable[], SMALL(IF(ShadowRowSS=$C$10,ROW(ShadowRowSS)-5),ROWS(N$15:N39)),19)</f>
        <v>#NUM!</v>
      </c>
      <c r="Q39" s="761" t="e">
        <f t="array" ref="Q39">INDEX(ShadowTable[], SMALL(IF(ShadowRowSS=$C$10,ROW(ShadowRowSS)-5),ROWS(O$15:O39)),20)</f>
        <v>#NUM!</v>
      </c>
      <c r="R39" s="760" t="e">
        <f t="array" ref="R39">INDEX(ShadowTable[], SMALL(IF(ShadowRowSS=$C$10,ROW(ShadowRowSS)-5),ROWS(P$15:P39)),21)</f>
        <v>#NUM!</v>
      </c>
      <c r="S39" s="762" t="e">
        <f t="array" ref="S39">INDEX(ShadowTable[], SMALL(IF(ShadowRowSS=$C$10,ROW(ShadowRowSS)-5),ROWS(P$15:P39)),22)</f>
        <v>#NUM!</v>
      </c>
    </row>
    <row r="40" spans="3:19">
      <c r="C40" s="759" t="e">
        <f t="array" ref="C40">INDEX(ShadowTable[], SMALL(IF(ShadowRowSS=$C$10,ROW(ShadowRowSS)-5),ROWS(C$15:C40)),5)</f>
        <v>#NUM!</v>
      </c>
      <c r="D40" s="760" t="str">
        <f t="array" ref="D40">IF(ISNUMBER(SEARCH("Outcome",INDEX(ShadowTable[], SMALL(IF(ShadowRowSS=$C$10,ROW(ShadowRowSS)-5),ROWS(D$15:D40)),1)))=TRUE,"Outcome",IF(ISNUMBER(SEARCH("Output",INDEX(ShadowTable[], SMALL(IF(ShadowRowSS=$C$10,ROW(ShadowRowSS)-5),ROWS(D$15:D40)),1)))=TRUE,"Output",""))</f>
        <v/>
      </c>
      <c r="E40" s="760" t="e">
        <f t="array" ref="E40">INDEX(ShadowTable[], SMALL(IF(ShadowRowSS=$C$10,ROW(ShadowRowSS)-5),ROWS(C$15:C40)),8)</f>
        <v>#NUM!</v>
      </c>
      <c r="F40" s="760" t="e">
        <f t="array" ref="F40">INDEX(ShadowTable[], SMALL(IF(ShadowRowSS=$C$10,ROW(ShadowRowSS)-5),ROWS(D$15:D40)),9)</f>
        <v>#NUM!</v>
      </c>
      <c r="G40" s="760" t="e">
        <f t="array" ref="G40">INDEX(ShadowTable[], SMALL(IF(ShadowRowSS=$C$10,ROW(ShadowRowSS)-5),ROWS(E$15:E40)),10)</f>
        <v>#NUM!</v>
      </c>
      <c r="H40" s="760" t="e">
        <f t="array" ref="H40">INDEX(ShadowTable[], SMALL(IF(ShadowRowSS=$C$10,ROW(ShadowRowSS)-5),ROWS(F$15:F40)),11)</f>
        <v>#NUM!</v>
      </c>
      <c r="I40" s="761" t="e">
        <f t="array" ref="I40">INDEX(ShadowTable[], SMALL(IF(ShadowRowSS=$C$10,ROW(ShadowRowSS)-5),ROWS(G$15:G40)),12)</f>
        <v>#NUM!</v>
      </c>
      <c r="J40" s="760" t="e">
        <f t="array" ref="J40">INDEX(ShadowTable[], SMALL(IF(ShadowRowSS=$C$10,ROW(ShadowRowSS)-5),ROWS(H$15:H40)),13)</f>
        <v>#NUM!</v>
      </c>
      <c r="K40" s="761" t="e">
        <f t="array" ref="K40">INDEX(ShadowTable[], SMALL(IF(ShadowRowSS=$C$10,ROW(ShadowRowSS)-5),ROWS(I$15:I40)),14)</f>
        <v>#NUM!</v>
      </c>
      <c r="L40" s="760" t="e">
        <f t="array" ref="L40">INDEX(ShadowTable[], SMALL(IF(ShadowRowSS=$C$10,ROW(ShadowRowSS)-5),ROWS(J$15:J40)),15)</f>
        <v>#NUM!</v>
      </c>
      <c r="M40" s="761" t="e">
        <f t="array" ref="M40">INDEX(ShadowTable[], SMALL(IF(ShadowRowSS=$C$10,ROW(ShadowRowSS)-5),ROWS(K$15:K40)),16)</f>
        <v>#NUM!</v>
      </c>
      <c r="N40" s="760" t="e">
        <f t="array" ref="N40">INDEX(ShadowTable[], SMALL(IF(ShadowRowSS=$C$10,ROW(ShadowRowSS)-5),ROWS(L$15:L40)),17)</f>
        <v>#NUM!</v>
      </c>
      <c r="O40" s="761" t="e">
        <f t="array" ref="O40">INDEX(ShadowTable[], SMALL(IF(ShadowRowSS=$C$10,ROW(ShadowRowSS)-5),ROWS(M$15:M40)),18)</f>
        <v>#NUM!</v>
      </c>
      <c r="P40" s="760" t="e">
        <f t="array" ref="P40">INDEX(ShadowTable[], SMALL(IF(ShadowRowSS=$C$10,ROW(ShadowRowSS)-5),ROWS(N$15:N40)),19)</f>
        <v>#NUM!</v>
      </c>
      <c r="Q40" s="761" t="e">
        <f t="array" ref="Q40">INDEX(ShadowTable[], SMALL(IF(ShadowRowSS=$C$10,ROW(ShadowRowSS)-5),ROWS(O$15:O40)),20)</f>
        <v>#NUM!</v>
      </c>
      <c r="R40" s="760" t="e">
        <f t="array" ref="R40">INDEX(ShadowTable[], SMALL(IF(ShadowRowSS=$C$10,ROW(ShadowRowSS)-5),ROWS(P$15:P40)),21)</f>
        <v>#NUM!</v>
      </c>
      <c r="S40" s="762" t="e">
        <f t="array" ref="S40">INDEX(ShadowTable[], SMALL(IF(ShadowRowSS=$C$10,ROW(ShadowRowSS)-5),ROWS(P$15:P40)),22)</f>
        <v>#NUM!</v>
      </c>
    </row>
    <row r="41" spans="3:19">
      <c r="C41" s="759" t="e">
        <f t="array" ref="C41">INDEX(ShadowTable[], SMALL(IF(ShadowRowSS=$C$10,ROW(ShadowRowSS)-5),ROWS(C$15:C41)),5)</f>
        <v>#NUM!</v>
      </c>
      <c r="D41" s="760" t="str">
        <f t="array" ref="D41">IF(ISNUMBER(SEARCH("Outcome",INDEX(ShadowTable[], SMALL(IF(ShadowRowSS=$C$10,ROW(ShadowRowSS)-5),ROWS(D$15:D41)),1)))=TRUE,"Outcome",IF(ISNUMBER(SEARCH("Output",INDEX(ShadowTable[], SMALL(IF(ShadowRowSS=$C$10,ROW(ShadowRowSS)-5),ROWS(D$15:D41)),1)))=TRUE,"Output",""))</f>
        <v/>
      </c>
      <c r="E41" s="760" t="e">
        <f t="array" ref="E41">INDEX(ShadowTable[], SMALL(IF(ShadowRowSS=$C$10,ROW(ShadowRowSS)-5),ROWS(C$15:C41)),8)</f>
        <v>#NUM!</v>
      </c>
      <c r="F41" s="760" t="e">
        <f t="array" ref="F41">INDEX(ShadowTable[], SMALL(IF(ShadowRowSS=$C$10,ROW(ShadowRowSS)-5),ROWS(D$15:D41)),9)</f>
        <v>#NUM!</v>
      </c>
      <c r="G41" s="760" t="e">
        <f t="array" ref="G41">INDEX(ShadowTable[], SMALL(IF(ShadowRowSS=$C$10,ROW(ShadowRowSS)-5),ROWS(E$15:E41)),10)</f>
        <v>#NUM!</v>
      </c>
      <c r="H41" s="760" t="e">
        <f t="array" ref="H41">INDEX(ShadowTable[], SMALL(IF(ShadowRowSS=$C$10,ROW(ShadowRowSS)-5),ROWS(F$15:F41)),11)</f>
        <v>#NUM!</v>
      </c>
      <c r="I41" s="761" t="e">
        <f t="array" ref="I41">INDEX(ShadowTable[], SMALL(IF(ShadowRowSS=$C$10,ROW(ShadowRowSS)-5),ROWS(G$15:G41)),12)</f>
        <v>#NUM!</v>
      </c>
      <c r="J41" s="760" t="e">
        <f t="array" ref="J41">INDEX(ShadowTable[], SMALL(IF(ShadowRowSS=$C$10,ROW(ShadowRowSS)-5),ROWS(H$15:H41)),13)</f>
        <v>#NUM!</v>
      </c>
      <c r="K41" s="761" t="e">
        <f t="array" ref="K41">INDEX(ShadowTable[], SMALL(IF(ShadowRowSS=$C$10,ROW(ShadowRowSS)-5),ROWS(I$15:I41)),14)</f>
        <v>#NUM!</v>
      </c>
      <c r="L41" s="760" t="e">
        <f t="array" ref="L41">INDEX(ShadowTable[], SMALL(IF(ShadowRowSS=$C$10,ROW(ShadowRowSS)-5),ROWS(J$15:J41)),15)</f>
        <v>#NUM!</v>
      </c>
      <c r="M41" s="761" t="e">
        <f t="array" ref="M41">INDEX(ShadowTable[], SMALL(IF(ShadowRowSS=$C$10,ROW(ShadowRowSS)-5),ROWS(K$15:K41)),16)</f>
        <v>#NUM!</v>
      </c>
      <c r="N41" s="760" t="e">
        <f t="array" ref="N41">INDEX(ShadowTable[], SMALL(IF(ShadowRowSS=$C$10,ROW(ShadowRowSS)-5),ROWS(L$15:L41)),17)</f>
        <v>#NUM!</v>
      </c>
      <c r="O41" s="761" t="e">
        <f t="array" ref="O41">INDEX(ShadowTable[], SMALL(IF(ShadowRowSS=$C$10,ROW(ShadowRowSS)-5),ROWS(M$15:M41)),18)</f>
        <v>#NUM!</v>
      </c>
      <c r="P41" s="760" t="e">
        <f t="array" ref="P41">INDEX(ShadowTable[], SMALL(IF(ShadowRowSS=$C$10,ROW(ShadowRowSS)-5),ROWS(N$15:N41)),19)</f>
        <v>#NUM!</v>
      </c>
      <c r="Q41" s="761" t="e">
        <f t="array" ref="Q41">INDEX(ShadowTable[], SMALL(IF(ShadowRowSS=$C$10,ROW(ShadowRowSS)-5),ROWS(O$15:O41)),20)</f>
        <v>#NUM!</v>
      </c>
      <c r="R41" s="760" t="e">
        <f t="array" ref="R41">INDEX(ShadowTable[], SMALL(IF(ShadowRowSS=$C$10,ROW(ShadowRowSS)-5),ROWS(P$15:P41)),21)</f>
        <v>#NUM!</v>
      </c>
      <c r="S41" s="762" t="e">
        <f t="array" ref="S41">INDEX(ShadowTable[], SMALL(IF(ShadowRowSS=$C$10,ROW(ShadowRowSS)-5),ROWS(P$15:P41)),22)</f>
        <v>#NUM!</v>
      </c>
    </row>
    <row r="42" spans="3:19">
      <c r="C42" s="759" t="e">
        <f t="array" ref="C42">INDEX(ShadowTable[], SMALL(IF(ShadowRowSS=$C$10,ROW(ShadowRowSS)-5),ROWS(C$15:C42)),5)</f>
        <v>#NUM!</v>
      </c>
      <c r="D42" s="760" t="str">
        <f t="array" ref="D42">IF(ISNUMBER(SEARCH("Outcome",INDEX(ShadowTable[], SMALL(IF(ShadowRowSS=$C$10,ROW(ShadowRowSS)-5),ROWS(D$15:D42)),1)))=TRUE,"Outcome",IF(ISNUMBER(SEARCH("Output",INDEX(ShadowTable[], SMALL(IF(ShadowRowSS=$C$10,ROW(ShadowRowSS)-5),ROWS(D$15:D42)),1)))=TRUE,"Output",""))</f>
        <v/>
      </c>
      <c r="E42" s="760" t="e">
        <f t="array" ref="E42">INDEX(ShadowTable[], SMALL(IF(ShadowRowSS=$C$10,ROW(ShadowRowSS)-5),ROWS(C$15:C42)),8)</f>
        <v>#NUM!</v>
      </c>
      <c r="F42" s="760" t="e">
        <f t="array" ref="F42">INDEX(ShadowTable[], SMALL(IF(ShadowRowSS=$C$10,ROW(ShadowRowSS)-5),ROWS(D$15:D42)),9)</f>
        <v>#NUM!</v>
      </c>
      <c r="G42" s="760" t="e">
        <f t="array" ref="G42">INDEX(ShadowTable[], SMALL(IF(ShadowRowSS=$C$10,ROW(ShadowRowSS)-5),ROWS(E$15:E42)),10)</f>
        <v>#NUM!</v>
      </c>
      <c r="H42" s="760" t="e">
        <f t="array" ref="H42">INDEX(ShadowTable[], SMALL(IF(ShadowRowSS=$C$10,ROW(ShadowRowSS)-5),ROWS(F$15:F42)),11)</f>
        <v>#NUM!</v>
      </c>
      <c r="I42" s="761" t="e">
        <f t="array" ref="I42">INDEX(ShadowTable[], SMALL(IF(ShadowRowSS=$C$10,ROW(ShadowRowSS)-5),ROWS(G$15:G42)),12)</f>
        <v>#NUM!</v>
      </c>
      <c r="J42" s="760" t="e">
        <f t="array" ref="J42">INDEX(ShadowTable[], SMALL(IF(ShadowRowSS=$C$10,ROW(ShadowRowSS)-5),ROWS(H$15:H42)),13)</f>
        <v>#NUM!</v>
      </c>
      <c r="K42" s="761" t="e">
        <f t="array" ref="K42">INDEX(ShadowTable[], SMALL(IF(ShadowRowSS=$C$10,ROW(ShadowRowSS)-5),ROWS(I$15:I42)),14)</f>
        <v>#NUM!</v>
      </c>
      <c r="L42" s="760" t="e">
        <f t="array" ref="L42">INDEX(ShadowTable[], SMALL(IF(ShadowRowSS=$C$10,ROW(ShadowRowSS)-5),ROWS(J$15:J42)),15)</f>
        <v>#NUM!</v>
      </c>
      <c r="M42" s="761" t="e">
        <f t="array" ref="M42">INDEX(ShadowTable[], SMALL(IF(ShadowRowSS=$C$10,ROW(ShadowRowSS)-5),ROWS(K$15:K42)),16)</f>
        <v>#NUM!</v>
      </c>
      <c r="N42" s="760" t="e">
        <f t="array" ref="N42">INDEX(ShadowTable[], SMALL(IF(ShadowRowSS=$C$10,ROW(ShadowRowSS)-5),ROWS(L$15:L42)),17)</f>
        <v>#NUM!</v>
      </c>
      <c r="O42" s="761" t="e">
        <f t="array" ref="O42">INDEX(ShadowTable[], SMALL(IF(ShadowRowSS=$C$10,ROW(ShadowRowSS)-5),ROWS(M$15:M42)),18)</f>
        <v>#NUM!</v>
      </c>
      <c r="P42" s="760" t="e">
        <f t="array" ref="P42">INDEX(ShadowTable[], SMALL(IF(ShadowRowSS=$C$10,ROW(ShadowRowSS)-5),ROWS(N$15:N42)),19)</f>
        <v>#NUM!</v>
      </c>
      <c r="Q42" s="761" t="e">
        <f t="array" ref="Q42">INDEX(ShadowTable[], SMALL(IF(ShadowRowSS=$C$10,ROW(ShadowRowSS)-5),ROWS(O$15:O42)),20)</f>
        <v>#NUM!</v>
      </c>
      <c r="R42" s="760" t="e">
        <f t="array" ref="R42">INDEX(ShadowTable[], SMALL(IF(ShadowRowSS=$C$10,ROW(ShadowRowSS)-5),ROWS(P$15:P42)),21)</f>
        <v>#NUM!</v>
      </c>
      <c r="S42" s="762" t="e">
        <f t="array" ref="S42">INDEX(ShadowTable[], SMALL(IF(ShadowRowSS=$C$10,ROW(ShadowRowSS)-5),ROWS(P$15:P42)),22)</f>
        <v>#NUM!</v>
      </c>
    </row>
    <row r="43" spans="3:19">
      <c r="C43" s="759" t="e">
        <f t="array" ref="C43">INDEX(ShadowTable[], SMALL(IF(ShadowRowSS=$C$10,ROW(ShadowRowSS)-5),ROWS(C$15:C43)),5)</f>
        <v>#NUM!</v>
      </c>
      <c r="D43" s="760" t="str">
        <f t="array" ref="D43">IF(ISNUMBER(SEARCH("Outcome",INDEX(ShadowTable[], SMALL(IF(ShadowRowSS=$C$10,ROW(ShadowRowSS)-5),ROWS(D$15:D43)),1)))=TRUE,"Outcome",IF(ISNUMBER(SEARCH("Output",INDEX(ShadowTable[], SMALL(IF(ShadowRowSS=$C$10,ROW(ShadowRowSS)-5),ROWS(D$15:D43)),1)))=TRUE,"Output",""))</f>
        <v/>
      </c>
      <c r="E43" s="760" t="e">
        <f t="array" ref="E43">INDEX(ShadowTable[], SMALL(IF(ShadowRowSS=$C$10,ROW(ShadowRowSS)-5),ROWS(C$15:C43)),8)</f>
        <v>#NUM!</v>
      </c>
      <c r="F43" s="760" t="e">
        <f t="array" ref="F43">INDEX(ShadowTable[], SMALL(IF(ShadowRowSS=$C$10,ROW(ShadowRowSS)-5),ROWS(D$15:D43)),9)</f>
        <v>#NUM!</v>
      </c>
      <c r="G43" s="760" t="e">
        <f t="array" ref="G43">INDEX(ShadowTable[], SMALL(IF(ShadowRowSS=$C$10,ROW(ShadowRowSS)-5),ROWS(E$15:E43)),10)</f>
        <v>#NUM!</v>
      </c>
      <c r="H43" s="760" t="e">
        <f t="array" ref="H43">INDEX(ShadowTable[], SMALL(IF(ShadowRowSS=$C$10,ROW(ShadowRowSS)-5),ROWS(F$15:F43)),11)</f>
        <v>#NUM!</v>
      </c>
      <c r="I43" s="761" t="e">
        <f t="array" ref="I43">INDEX(ShadowTable[], SMALL(IF(ShadowRowSS=$C$10,ROW(ShadowRowSS)-5),ROWS(G$15:G43)),12)</f>
        <v>#NUM!</v>
      </c>
      <c r="J43" s="760" t="e">
        <f t="array" ref="J43">INDEX(ShadowTable[], SMALL(IF(ShadowRowSS=$C$10,ROW(ShadowRowSS)-5),ROWS(H$15:H43)),13)</f>
        <v>#NUM!</v>
      </c>
      <c r="K43" s="761" t="e">
        <f t="array" ref="K43">INDEX(ShadowTable[], SMALL(IF(ShadowRowSS=$C$10,ROW(ShadowRowSS)-5),ROWS(I$15:I43)),14)</f>
        <v>#NUM!</v>
      </c>
      <c r="L43" s="760" t="e">
        <f t="array" ref="L43">INDEX(ShadowTable[], SMALL(IF(ShadowRowSS=$C$10,ROW(ShadowRowSS)-5),ROWS(J$15:J43)),15)</f>
        <v>#NUM!</v>
      </c>
      <c r="M43" s="761" t="e">
        <f t="array" ref="M43">INDEX(ShadowTable[], SMALL(IF(ShadowRowSS=$C$10,ROW(ShadowRowSS)-5),ROWS(K$15:K43)),16)</f>
        <v>#NUM!</v>
      </c>
      <c r="N43" s="760" t="e">
        <f t="array" ref="N43">INDEX(ShadowTable[], SMALL(IF(ShadowRowSS=$C$10,ROW(ShadowRowSS)-5),ROWS(L$15:L43)),17)</f>
        <v>#NUM!</v>
      </c>
      <c r="O43" s="761" t="e">
        <f t="array" ref="O43">INDEX(ShadowTable[], SMALL(IF(ShadowRowSS=$C$10,ROW(ShadowRowSS)-5),ROWS(M$15:M43)),18)</f>
        <v>#NUM!</v>
      </c>
      <c r="P43" s="760" t="e">
        <f t="array" ref="P43">INDEX(ShadowTable[], SMALL(IF(ShadowRowSS=$C$10,ROW(ShadowRowSS)-5),ROWS(N$15:N43)),19)</f>
        <v>#NUM!</v>
      </c>
      <c r="Q43" s="761" t="e">
        <f t="array" ref="Q43">INDEX(ShadowTable[], SMALL(IF(ShadowRowSS=$C$10,ROW(ShadowRowSS)-5),ROWS(O$15:O43)),20)</f>
        <v>#NUM!</v>
      </c>
      <c r="R43" s="760" t="e">
        <f t="array" ref="R43">INDEX(ShadowTable[], SMALL(IF(ShadowRowSS=$C$10,ROW(ShadowRowSS)-5),ROWS(P$15:P43)),21)</f>
        <v>#NUM!</v>
      </c>
      <c r="S43" s="762" t="e">
        <f t="array" ref="S43">INDEX(ShadowTable[], SMALL(IF(ShadowRowSS=$C$10,ROW(ShadowRowSS)-5),ROWS(P$15:P43)),22)</f>
        <v>#NUM!</v>
      </c>
    </row>
    <row r="44" spans="3:19">
      <c r="C44" s="759" t="e">
        <f t="array" ref="C44">INDEX(ShadowTable[], SMALL(IF(ShadowRowSS=$C$10,ROW(ShadowRowSS)-5),ROWS(C$15:C44)),5)</f>
        <v>#NUM!</v>
      </c>
      <c r="D44" s="760" t="str">
        <f t="array" ref="D44">IF(ISNUMBER(SEARCH("Outcome",INDEX(ShadowTable[], SMALL(IF(ShadowRowSS=$C$10,ROW(ShadowRowSS)-5),ROWS(D$15:D44)),1)))=TRUE,"Outcome",IF(ISNUMBER(SEARCH("Output",INDEX(ShadowTable[], SMALL(IF(ShadowRowSS=$C$10,ROW(ShadowRowSS)-5),ROWS(D$15:D44)),1)))=TRUE,"Output",""))</f>
        <v/>
      </c>
      <c r="E44" s="760" t="e">
        <f t="array" ref="E44">INDEX(ShadowTable[], SMALL(IF(ShadowRowSS=$C$10,ROW(ShadowRowSS)-5),ROWS(C$15:C44)),8)</f>
        <v>#NUM!</v>
      </c>
      <c r="F44" s="760" t="e">
        <f t="array" ref="F44">INDEX(ShadowTable[], SMALL(IF(ShadowRowSS=$C$10,ROW(ShadowRowSS)-5),ROWS(D$15:D44)),9)</f>
        <v>#NUM!</v>
      </c>
      <c r="G44" s="760" t="e">
        <f t="array" ref="G44">INDEX(ShadowTable[], SMALL(IF(ShadowRowSS=$C$10,ROW(ShadowRowSS)-5),ROWS(E$15:E44)),10)</f>
        <v>#NUM!</v>
      </c>
      <c r="H44" s="760" t="e">
        <f t="array" ref="H44">INDEX(ShadowTable[], SMALL(IF(ShadowRowSS=$C$10,ROW(ShadowRowSS)-5),ROWS(F$15:F44)),11)</f>
        <v>#NUM!</v>
      </c>
      <c r="I44" s="761" t="e">
        <f t="array" ref="I44">INDEX(ShadowTable[], SMALL(IF(ShadowRowSS=$C$10,ROW(ShadowRowSS)-5),ROWS(G$15:G44)),12)</f>
        <v>#NUM!</v>
      </c>
      <c r="J44" s="760" t="e">
        <f t="array" ref="J44">INDEX(ShadowTable[], SMALL(IF(ShadowRowSS=$C$10,ROW(ShadowRowSS)-5),ROWS(H$15:H44)),13)</f>
        <v>#NUM!</v>
      </c>
      <c r="K44" s="761" t="e">
        <f t="array" ref="K44">INDEX(ShadowTable[], SMALL(IF(ShadowRowSS=$C$10,ROW(ShadowRowSS)-5),ROWS(I$15:I44)),14)</f>
        <v>#NUM!</v>
      </c>
      <c r="L44" s="760" t="e">
        <f t="array" ref="L44">INDEX(ShadowTable[], SMALL(IF(ShadowRowSS=$C$10,ROW(ShadowRowSS)-5),ROWS(J$15:J44)),15)</f>
        <v>#NUM!</v>
      </c>
      <c r="M44" s="761" t="e">
        <f t="array" ref="M44">INDEX(ShadowTable[], SMALL(IF(ShadowRowSS=$C$10,ROW(ShadowRowSS)-5),ROWS(K$15:K44)),16)</f>
        <v>#NUM!</v>
      </c>
      <c r="N44" s="760" t="e">
        <f t="array" ref="N44">INDEX(ShadowTable[], SMALL(IF(ShadowRowSS=$C$10,ROW(ShadowRowSS)-5),ROWS(L$15:L44)),17)</f>
        <v>#NUM!</v>
      </c>
      <c r="O44" s="761" t="e">
        <f t="array" ref="O44">INDEX(ShadowTable[], SMALL(IF(ShadowRowSS=$C$10,ROW(ShadowRowSS)-5),ROWS(M$15:M44)),18)</f>
        <v>#NUM!</v>
      </c>
      <c r="P44" s="760" t="e">
        <f t="array" ref="P44">INDEX(ShadowTable[], SMALL(IF(ShadowRowSS=$C$10,ROW(ShadowRowSS)-5),ROWS(N$15:N44)),19)</f>
        <v>#NUM!</v>
      </c>
      <c r="Q44" s="761" t="e">
        <f t="array" ref="Q44">INDEX(ShadowTable[], SMALL(IF(ShadowRowSS=$C$10,ROW(ShadowRowSS)-5),ROWS(O$15:O44)),20)</f>
        <v>#NUM!</v>
      </c>
      <c r="R44" s="760" t="e">
        <f t="array" ref="R44">INDEX(ShadowTable[], SMALL(IF(ShadowRowSS=$C$10,ROW(ShadowRowSS)-5),ROWS(P$15:P44)),21)</f>
        <v>#NUM!</v>
      </c>
      <c r="S44" s="762" t="e">
        <f t="array" ref="S44">INDEX(ShadowTable[], SMALL(IF(ShadowRowSS=$C$10,ROW(ShadowRowSS)-5),ROWS(P$15:P44)),22)</f>
        <v>#NUM!</v>
      </c>
    </row>
    <row r="45" spans="3:19">
      <c r="C45" s="759" t="e">
        <f t="array" ref="C45">INDEX(ShadowTable[], SMALL(IF(ShadowRowSS=$C$10,ROW(ShadowRowSS)-5),ROWS(C$15:C45)),5)</f>
        <v>#NUM!</v>
      </c>
      <c r="D45" s="760" t="str">
        <f t="array" ref="D45">IF(ISNUMBER(SEARCH("Outcome",INDEX(ShadowTable[], SMALL(IF(ShadowRowSS=$C$10,ROW(ShadowRowSS)-5),ROWS(D$15:D45)),1)))=TRUE,"Outcome",IF(ISNUMBER(SEARCH("Output",INDEX(ShadowTable[], SMALL(IF(ShadowRowSS=$C$10,ROW(ShadowRowSS)-5),ROWS(D$15:D45)),1)))=TRUE,"Output",""))</f>
        <v/>
      </c>
      <c r="E45" s="760" t="e">
        <f t="array" ref="E45">INDEX(ShadowTable[], SMALL(IF(ShadowRowSS=$C$10,ROW(ShadowRowSS)-5),ROWS(C$15:C45)),8)</f>
        <v>#NUM!</v>
      </c>
      <c r="F45" s="760" t="e">
        <f t="array" ref="F45">INDEX(ShadowTable[], SMALL(IF(ShadowRowSS=$C$10,ROW(ShadowRowSS)-5),ROWS(D$15:D45)),9)</f>
        <v>#NUM!</v>
      </c>
      <c r="G45" s="760" t="e">
        <f t="array" ref="G45">INDEX(ShadowTable[], SMALL(IF(ShadowRowSS=$C$10,ROW(ShadowRowSS)-5),ROWS(E$15:E45)),10)</f>
        <v>#NUM!</v>
      </c>
      <c r="H45" s="760" t="e">
        <f t="array" ref="H45">INDEX(ShadowTable[], SMALL(IF(ShadowRowSS=$C$10,ROW(ShadowRowSS)-5),ROWS(F$15:F45)),11)</f>
        <v>#NUM!</v>
      </c>
      <c r="I45" s="761" t="e">
        <f t="array" ref="I45">INDEX(ShadowTable[], SMALL(IF(ShadowRowSS=$C$10,ROW(ShadowRowSS)-5),ROWS(G$15:G45)),12)</f>
        <v>#NUM!</v>
      </c>
      <c r="J45" s="760" t="e">
        <f t="array" ref="J45">INDEX(ShadowTable[], SMALL(IF(ShadowRowSS=$C$10,ROW(ShadowRowSS)-5),ROWS(H$15:H45)),13)</f>
        <v>#NUM!</v>
      </c>
      <c r="K45" s="761" t="e">
        <f t="array" ref="K45">INDEX(ShadowTable[], SMALL(IF(ShadowRowSS=$C$10,ROW(ShadowRowSS)-5),ROWS(I$15:I45)),14)</f>
        <v>#NUM!</v>
      </c>
      <c r="L45" s="760" t="e">
        <f t="array" ref="L45">INDEX(ShadowTable[], SMALL(IF(ShadowRowSS=$C$10,ROW(ShadowRowSS)-5),ROWS(J$15:J45)),15)</f>
        <v>#NUM!</v>
      </c>
      <c r="M45" s="761" t="e">
        <f t="array" ref="M45">INDEX(ShadowTable[], SMALL(IF(ShadowRowSS=$C$10,ROW(ShadowRowSS)-5),ROWS(K$15:K45)),16)</f>
        <v>#NUM!</v>
      </c>
      <c r="N45" s="760" t="e">
        <f t="array" ref="N45">INDEX(ShadowTable[], SMALL(IF(ShadowRowSS=$C$10,ROW(ShadowRowSS)-5),ROWS(L$15:L45)),17)</f>
        <v>#NUM!</v>
      </c>
      <c r="O45" s="761" t="e">
        <f t="array" ref="O45">INDEX(ShadowTable[], SMALL(IF(ShadowRowSS=$C$10,ROW(ShadowRowSS)-5),ROWS(M$15:M45)),18)</f>
        <v>#NUM!</v>
      </c>
      <c r="P45" s="760" t="e">
        <f t="array" ref="P45">INDEX(ShadowTable[], SMALL(IF(ShadowRowSS=$C$10,ROW(ShadowRowSS)-5),ROWS(N$15:N45)),19)</f>
        <v>#NUM!</v>
      </c>
      <c r="Q45" s="761" t="e">
        <f t="array" ref="Q45">INDEX(ShadowTable[], SMALL(IF(ShadowRowSS=$C$10,ROW(ShadowRowSS)-5),ROWS(O$15:O45)),20)</f>
        <v>#NUM!</v>
      </c>
      <c r="R45" s="760" t="e">
        <f t="array" ref="R45">INDEX(ShadowTable[], SMALL(IF(ShadowRowSS=$C$10,ROW(ShadowRowSS)-5),ROWS(P$15:P45)),21)</f>
        <v>#NUM!</v>
      </c>
      <c r="S45" s="762" t="e">
        <f t="array" ref="S45">INDEX(ShadowTable[], SMALL(IF(ShadowRowSS=$C$10,ROW(ShadowRowSS)-5),ROWS(P$15:P45)),22)</f>
        <v>#NUM!</v>
      </c>
    </row>
    <row r="46" spans="3:19">
      <c r="C46" s="759" t="e">
        <f t="array" ref="C46">INDEX(ShadowTable[], SMALL(IF(ShadowRowSS=$C$10,ROW(ShadowRowSS)-5),ROWS(C$15:C46)),5)</f>
        <v>#NUM!</v>
      </c>
      <c r="D46" s="760" t="str">
        <f t="array" ref="D46">IF(ISNUMBER(SEARCH("Outcome",INDEX(ShadowTable[], SMALL(IF(ShadowRowSS=$C$10,ROW(ShadowRowSS)-5),ROWS(D$15:D46)),1)))=TRUE,"Outcome",IF(ISNUMBER(SEARCH("Output",INDEX(ShadowTable[], SMALL(IF(ShadowRowSS=$C$10,ROW(ShadowRowSS)-5),ROWS(D$15:D46)),1)))=TRUE,"Output",""))</f>
        <v/>
      </c>
      <c r="E46" s="760" t="e">
        <f t="array" ref="E46">INDEX(ShadowTable[], SMALL(IF(ShadowRowSS=$C$10,ROW(ShadowRowSS)-5),ROWS(C$15:C46)),8)</f>
        <v>#NUM!</v>
      </c>
      <c r="F46" s="760" t="e">
        <f t="array" ref="F46">INDEX(ShadowTable[], SMALL(IF(ShadowRowSS=$C$10,ROW(ShadowRowSS)-5),ROWS(D$15:D46)),9)</f>
        <v>#NUM!</v>
      </c>
      <c r="G46" s="760" t="e">
        <f t="array" ref="G46">INDEX(ShadowTable[], SMALL(IF(ShadowRowSS=$C$10,ROW(ShadowRowSS)-5),ROWS(E$15:E46)),10)</f>
        <v>#NUM!</v>
      </c>
      <c r="H46" s="760" t="e">
        <f t="array" ref="H46">INDEX(ShadowTable[], SMALL(IF(ShadowRowSS=$C$10,ROW(ShadowRowSS)-5),ROWS(F$15:F46)),11)</f>
        <v>#NUM!</v>
      </c>
      <c r="I46" s="761" t="e">
        <f t="array" ref="I46">INDEX(ShadowTable[], SMALL(IF(ShadowRowSS=$C$10,ROW(ShadowRowSS)-5),ROWS(G$15:G46)),12)</f>
        <v>#NUM!</v>
      </c>
      <c r="J46" s="760" t="e">
        <f t="array" ref="J46">INDEX(ShadowTable[], SMALL(IF(ShadowRowSS=$C$10,ROW(ShadowRowSS)-5),ROWS(H$15:H46)),13)</f>
        <v>#NUM!</v>
      </c>
      <c r="K46" s="761" t="e">
        <f t="array" ref="K46">INDEX(ShadowTable[], SMALL(IF(ShadowRowSS=$C$10,ROW(ShadowRowSS)-5),ROWS(I$15:I46)),14)</f>
        <v>#NUM!</v>
      </c>
      <c r="L46" s="760" t="e">
        <f t="array" ref="L46">INDEX(ShadowTable[], SMALL(IF(ShadowRowSS=$C$10,ROW(ShadowRowSS)-5),ROWS(J$15:J46)),15)</f>
        <v>#NUM!</v>
      </c>
      <c r="M46" s="761" t="e">
        <f t="array" ref="M46">INDEX(ShadowTable[], SMALL(IF(ShadowRowSS=$C$10,ROW(ShadowRowSS)-5),ROWS(K$15:K46)),16)</f>
        <v>#NUM!</v>
      </c>
      <c r="N46" s="760" t="e">
        <f t="array" ref="N46">INDEX(ShadowTable[], SMALL(IF(ShadowRowSS=$C$10,ROW(ShadowRowSS)-5),ROWS(L$15:L46)),17)</f>
        <v>#NUM!</v>
      </c>
      <c r="O46" s="761" t="e">
        <f t="array" ref="O46">INDEX(ShadowTable[], SMALL(IF(ShadowRowSS=$C$10,ROW(ShadowRowSS)-5),ROWS(M$15:M46)),18)</f>
        <v>#NUM!</v>
      </c>
      <c r="P46" s="760" t="e">
        <f t="array" ref="P46">INDEX(ShadowTable[], SMALL(IF(ShadowRowSS=$C$10,ROW(ShadowRowSS)-5),ROWS(N$15:N46)),19)</f>
        <v>#NUM!</v>
      </c>
      <c r="Q46" s="761" t="e">
        <f t="array" ref="Q46">INDEX(ShadowTable[], SMALL(IF(ShadowRowSS=$C$10,ROW(ShadowRowSS)-5),ROWS(O$15:O46)),20)</f>
        <v>#NUM!</v>
      </c>
      <c r="R46" s="760" t="e">
        <f t="array" ref="R46">INDEX(ShadowTable[], SMALL(IF(ShadowRowSS=$C$10,ROW(ShadowRowSS)-5),ROWS(P$15:P46)),21)</f>
        <v>#NUM!</v>
      </c>
      <c r="S46" s="762" t="e">
        <f t="array" ref="S46">INDEX(ShadowTable[], SMALL(IF(ShadowRowSS=$C$10,ROW(ShadowRowSS)-5),ROWS(P$15:P46)),22)</f>
        <v>#NUM!</v>
      </c>
    </row>
    <row r="47" spans="3:19">
      <c r="C47" s="759" t="e">
        <f t="array" ref="C47">INDEX(ShadowTable[], SMALL(IF(ShadowRowSS=$C$10,ROW(ShadowRowSS)-5),ROWS(C$15:C47)),5)</f>
        <v>#NUM!</v>
      </c>
      <c r="D47" s="760" t="str">
        <f t="array" ref="D47">IF(ISNUMBER(SEARCH("Outcome",INDEX(ShadowTable[], SMALL(IF(ShadowRowSS=$C$10,ROW(ShadowRowSS)-5),ROWS(D$15:D47)),1)))=TRUE,"Outcome",IF(ISNUMBER(SEARCH("Output",INDEX(ShadowTable[], SMALL(IF(ShadowRowSS=$C$10,ROW(ShadowRowSS)-5),ROWS(D$15:D47)),1)))=TRUE,"Output",""))</f>
        <v/>
      </c>
      <c r="E47" s="760" t="e">
        <f t="array" ref="E47">INDEX(ShadowTable[], SMALL(IF(ShadowRowSS=$C$10,ROW(ShadowRowSS)-5),ROWS(C$15:C47)),8)</f>
        <v>#NUM!</v>
      </c>
      <c r="F47" s="760" t="e">
        <f t="array" ref="F47">INDEX(ShadowTable[], SMALL(IF(ShadowRowSS=$C$10,ROW(ShadowRowSS)-5),ROWS(D$15:D47)),9)</f>
        <v>#NUM!</v>
      </c>
      <c r="G47" s="760" t="e">
        <f t="array" ref="G47">INDEX(ShadowTable[], SMALL(IF(ShadowRowSS=$C$10,ROW(ShadowRowSS)-5),ROWS(E$15:E47)),10)</f>
        <v>#NUM!</v>
      </c>
      <c r="H47" s="760" t="e">
        <f t="array" ref="H47">INDEX(ShadowTable[], SMALL(IF(ShadowRowSS=$C$10,ROW(ShadowRowSS)-5),ROWS(F$15:F47)),11)</f>
        <v>#NUM!</v>
      </c>
      <c r="I47" s="761" t="e">
        <f t="array" ref="I47">INDEX(ShadowTable[], SMALL(IF(ShadowRowSS=$C$10,ROW(ShadowRowSS)-5),ROWS(G$15:G47)),12)</f>
        <v>#NUM!</v>
      </c>
      <c r="J47" s="760" t="e">
        <f t="array" ref="J47">INDEX(ShadowTable[], SMALL(IF(ShadowRowSS=$C$10,ROW(ShadowRowSS)-5),ROWS(H$15:H47)),13)</f>
        <v>#NUM!</v>
      </c>
      <c r="K47" s="761" t="e">
        <f t="array" ref="K47">INDEX(ShadowTable[], SMALL(IF(ShadowRowSS=$C$10,ROW(ShadowRowSS)-5),ROWS(I$15:I47)),14)</f>
        <v>#NUM!</v>
      </c>
      <c r="L47" s="760" t="e">
        <f t="array" ref="L47">INDEX(ShadowTable[], SMALL(IF(ShadowRowSS=$C$10,ROW(ShadowRowSS)-5),ROWS(J$15:J47)),15)</f>
        <v>#NUM!</v>
      </c>
      <c r="M47" s="761" t="e">
        <f t="array" ref="M47">INDEX(ShadowTable[], SMALL(IF(ShadowRowSS=$C$10,ROW(ShadowRowSS)-5),ROWS(K$15:K47)),16)</f>
        <v>#NUM!</v>
      </c>
      <c r="N47" s="760" t="e">
        <f t="array" ref="N47">INDEX(ShadowTable[], SMALL(IF(ShadowRowSS=$C$10,ROW(ShadowRowSS)-5),ROWS(L$15:L47)),17)</f>
        <v>#NUM!</v>
      </c>
      <c r="O47" s="761" t="e">
        <f t="array" ref="O47">INDEX(ShadowTable[], SMALL(IF(ShadowRowSS=$C$10,ROW(ShadowRowSS)-5),ROWS(M$15:M47)),18)</f>
        <v>#NUM!</v>
      </c>
      <c r="P47" s="760" t="e">
        <f t="array" ref="P47">INDEX(ShadowTable[], SMALL(IF(ShadowRowSS=$C$10,ROW(ShadowRowSS)-5),ROWS(N$15:N47)),19)</f>
        <v>#NUM!</v>
      </c>
      <c r="Q47" s="761" t="e">
        <f t="array" ref="Q47">INDEX(ShadowTable[], SMALL(IF(ShadowRowSS=$C$10,ROW(ShadowRowSS)-5),ROWS(O$15:O47)),20)</f>
        <v>#NUM!</v>
      </c>
      <c r="R47" s="760" t="e">
        <f t="array" ref="R47">INDEX(ShadowTable[], SMALL(IF(ShadowRowSS=$C$10,ROW(ShadowRowSS)-5),ROWS(P$15:P47)),21)</f>
        <v>#NUM!</v>
      </c>
      <c r="S47" s="762" t="e">
        <f t="array" ref="S47">INDEX(ShadowTable[], SMALL(IF(ShadowRowSS=$C$10,ROW(ShadowRowSS)-5),ROWS(P$15:P47)),22)</f>
        <v>#NUM!</v>
      </c>
    </row>
    <row r="48" spans="3:19">
      <c r="C48" s="759" t="e">
        <f t="array" ref="C48">INDEX(ShadowTable[], SMALL(IF(ShadowRowSS=$C$10,ROW(ShadowRowSS)-5),ROWS(C$15:C48)),5)</f>
        <v>#NUM!</v>
      </c>
      <c r="D48" s="760" t="str">
        <f t="array" ref="D48">IF(ISNUMBER(SEARCH("Outcome",INDEX(ShadowTable[], SMALL(IF(ShadowRowSS=$C$10,ROW(ShadowRowSS)-5),ROWS(D$15:D48)),1)))=TRUE,"Outcome",IF(ISNUMBER(SEARCH("Output",INDEX(ShadowTable[], SMALL(IF(ShadowRowSS=$C$10,ROW(ShadowRowSS)-5),ROWS(D$15:D48)),1)))=TRUE,"Output",""))</f>
        <v/>
      </c>
      <c r="E48" s="760" t="e">
        <f t="array" ref="E48">INDEX(ShadowTable[], SMALL(IF(ShadowRowSS=$C$10,ROW(ShadowRowSS)-5),ROWS(C$15:C48)),8)</f>
        <v>#NUM!</v>
      </c>
      <c r="F48" s="760" t="e">
        <f t="array" ref="F48">INDEX(ShadowTable[], SMALL(IF(ShadowRowSS=$C$10,ROW(ShadowRowSS)-5),ROWS(D$15:D48)),9)</f>
        <v>#NUM!</v>
      </c>
      <c r="G48" s="760" t="e">
        <f t="array" ref="G48">INDEX(ShadowTable[], SMALL(IF(ShadowRowSS=$C$10,ROW(ShadowRowSS)-5),ROWS(E$15:E48)),10)</f>
        <v>#NUM!</v>
      </c>
      <c r="H48" s="760" t="e">
        <f t="array" ref="H48">INDEX(ShadowTable[], SMALL(IF(ShadowRowSS=$C$10,ROW(ShadowRowSS)-5),ROWS(F$15:F48)),11)</f>
        <v>#NUM!</v>
      </c>
      <c r="I48" s="761" t="e">
        <f t="array" ref="I48">INDEX(ShadowTable[], SMALL(IF(ShadowRowSS=$C$10,ROW(ShadowRowSS)-5),ROWS(G$15:G48)),12)</f>
        <v>#NUM!</v>
      </c>
      <c r="J48" s="760" t="e">
        <f t="array" ref="J48">INDEX(ShadowTable[], SMALL(IF(ShadowRowSS=$C$10,ROW(ShadowRowSS)-5),ROWS(H$15:H48)),13)</f>
        <v>#NUM!</v>
      </c>
      <c r="K48" s="761" t="e">
        <f t="array" ref="K48">INDEX(ShadowTable[], SMALL(IF(ShadowRowSS=$C$10,ROW(ShadowRowSS)-5),ROWS(I$15:I48)),14)</f>
        <v>#NUM!</v>
      </c>
      <c r="L48" s="760" t="e">
        <f t="array" ref="L48">INDEX(ShadowTable[], SMALL(IF(ShadowRowSS=$C$10,ROW(ShadowRowSS)-5),ROWS(J$15:J48)),15)</f>
        <v>#NUM!</v>
      </c>
      <c r="M48" s="761" t="e">
        <f t="array" ref="M48">INDEX(ShadowTable[], SMALL(IF(ShadowRowSS=$C$10,ROW(ShadowRowSS)-5),ROWS(K$15:K48)),16)</f>
        <v>#NUM!</v>
      </c>
      <c r="N48" s="760" t="e">
        <f t="array" ref="N48">INDEX(ShadowTable[], SMALL(IF(ShadowRowSS=$C$10,ROW(ShadowRowSS)-5),ROWS(L$15:L48)),17)</f>
        <v>#NUM!</v>
      </c>
      <c r="O48" s="761" t="e">
        <f t="array" ref="O48">INDEX(ShadowTable[], SMALL(IF(ShadowRowSS=$C$10,ROW(ShadowRowSS)-5),ROWS(M$15:M48)),18)</f>
        <v>#NUM!</v>
      </c>
      <c r="P48" s="760" t="e">
        <f t="array" ref="P48">INDEX(ShadowTable[], SMALL(IF(ShadowRowSS=$C$10,ROW(ShadowRowSS)-5),ROWS(N$15:N48)),19)</f>
        <v>#NUM!</v>
      </c>
      <c r="Q48" s="761" t="e">
        <f t="array" ref="Q48">INDEX(ShadowTable[], SMALL(IF(ShadowRowSS=$C$10,ROW(ShadowRowSS)-5),ROWS(O$15:O48)),20)</f>
        <v>#NUM!</v>
      </c>
      <c r="R48" s="760" t="e">
        <f t="array" ref="R48">INDEX(ShadowTable[], SMALL(IF(ShadowRowSS=$C$10,ROW(ShadowRowSS)-5),ROWS(P$15:P48)),21)</f>
        <v>#NUM!</v>
      </c>
      <c r="S48" s="762" t="e">
        <f t="array" ref="S48">INDEX(ShadowTable[], SMALL(IF(ShadowRowSS=$C$10,ROW(ShadowRowSS)-5),ROWS(P$15:P48)),22)</f>
        <v>#NUM!</v>
      </c>
    </row>
    <row r="49" spans="3:19">
      <c r="C49" s="759" t="e">
        <f t="array" ref="C49">INDEX(ShadowTable[], SMALL(IF(ShadowRowSS=$C$10,ROW(ShadowRowSS)-5),ROWS(C$15:C49)),5)</f>
        <v>#NUM!</v>
      </c>
      <c r="D49" s="760" t="str">
        <f t="array" ref="D49">IF(ISNUMBER(SEARCH("Outcome",INDEX(ShadowTable[], SMALL(IF(ShadowRowSS=$C$10,ROW(ShadowRowSS)-5),ROWS(D$15:D49)),1)))=TRUE,"Outcome",IF(ISNUMBER(SEARCH("Output",INDEX(ShadowTable[], SMALL(IF(ShadowRowSS=$C$10,ROW(ShadowRowSS)-5),ROWS(D$15:D49)),1)))=TRUE,"Output",""))</f>
        <v/>
      </c>
      <c r="E49" s="760" t="e">
        <f t="array" ref="E49">INDEX(ShadowTable[], SMALL(IF(ShadowRowSS=$C$10,ROW(ShadowRowSS)-5),ROWS(C$15:C49)),8)</f>
        <v>#NUM!</v>
      </c>
      <c r="F49" s="760" t="e">
        <f t="array" ref="F49">INDEX(ShadowTable[], SMALL(IF(ShadowRowSS=$C$10,ROW(ShadowRowSS)-5),ROWS(D$15:D49)),9)</f>
        <v>#NUM!</v>
      </c>
      <c r="G49" s="760" t="e">
        <f t="array" ref="G49">INDEX(ShadowTable[], SMALL(IF(ShadowRowSS=$C$10,ROW(ShadowRowSS)-5),ROWS(E$15:E49)),10)</f>
        <v>#NUM!</v>
      </c>
      <c r="H49" s="760" t="e">
        <f t="array" ref="H49">INDEX(ShadowTable[], SMALL(IF(ShadowRowSS=$C$10,ROW(ShadowRowSS)-5),ROWS(F$15:F49)),11)</f>
        <v>#NUM!</v>
      </c>
      <c r="I49" s="761" t="e">
        <f t="array" ref="I49">INDEX(ShadowTable[], SMALL(IF(ShadowRowSS=$C$10,ROW(ShadowRowSS)-5),ROWS(G$15:G49)),12)</f>
        <v>#NUM!</v>
      </c>
      <c r="J49" s="760" t="e">
        <f t="array" ref="J49">INDEX(ShadowTable[], SMALL(IF(ShadowRowSS=$C$10,ROW(ShadowRowSS)-5),ROWS(H$15:H49)),13)</f>
        <v>#NUM!</v>
      </c>
      <c r="K49" s="761" t="e">
        <f t="array" ref="K49">INDEX(ShadowTable[], SMALL(IF(ShadowRowSS=$C$10,ROW(ShadowRowSS)-5),ROWS(I$15:I49)),14)</f>
        <v>#NUM!</v>
      </c>
      <c r="L49" s="760" t="e">
        <f t="array" ref="L49">INDEX(ShadowTable[], SMALL(IF(ShadowRowSS=$C$10,ROW(ShadowRowSS)-5),ROWS(J$15:J49)),15)</f>
        <v>#NUM!</v>
      </c>
      <c r="M49" s="761" t="e">
        <f t="array" ref="M49">INDEX(ShadowTable[], SMALL(IF(ShadowRowSS=$C$10,ROW(ShadowRowSS)-5),ROWS(K$15:K49)),16)</f>
        <v>#NUM!</v>
      </c>
      <c r="N49" s="760" t="e">
        <f t="array" ref="N49">INDEX(ShadowTable[], SMALL(IF(ShadowRowSS=$C$10,ROW(ShadowRowSS)-5),ROWS(L$15:L49)),17)</f>
        <v>#NUM!</v>
      </c>
      <c r="O49" s="761" t="e">
        <f t="array" ref="O49">INDEX(ShadowTable[], SMALL(IF(ShadowRowSS=$C$10,ROW(ShadowRowSS)-5),ROWS(M$15:M49)),18)</f>
        <v>#NUM!</v>
      </c>
      <c r="P49" s="760" t="e">
        <f t="array" ref="P49">INDEX(ShadowTable[], SMALL(IF(ShadowRowSS=$C$10,ROW(ShadowRowSS)-5),ROWS(N$15:N49)),19)</f>
        <v>#NUM!</v>
      </c>
      <c r="Q49" s="761" t="e">
        <f t="array" ref="Q49">INDEX(ShadowTable[], SMALL(IF(ShadowRowSS=$C$10,ROW(ShadowRowSS)-5),ROWS(O$15:O49)),20)</f>
        <v>#NUM!</v>
      </c>
      <c r="R49" s="760" t="e">
        <f t="array" ref="R49">INDEX(ShadowTable[], SMALL(IF(ShadowRowSS=$C$10,ROW(ShadowRowSS)-5),ROWS(P$15:P49)),21)</f>
        <v>#NUM!</v>
      </c>
      <c r="S49" s="762" t="e">
        <f t="array" ref="S49">INDEX(ShadowTable[], SMALL(IF(ShadowRowSS=$C$10,ROW(ShadowRowSS)-5),ROWS(P$15:P49)),22)</f>
        <v>#NUM!</v>
      </c>
    </row>
    <row r="50" spans="3:19">
      <c r="C50" s="759" t="e">
        <f t="array" ref="C50">INDEX(ShadowTable[], SMALL(IF(ShadowRowSS=$C$10,ROW(ShadowRowSS)-5),ROWS(C$15:C50)),5)</f>
        <v>#NUM!</v>
      </c>
      <c r="D50" s="760" t="str">
        <f t="array" ref="D50">IF(ISNUMBER(SEARCH("Outcome",INDEX(ShadowTable[], SMALL(IF(ShadowRowSS=$C$10,ROW(ShadowRowSS)-5),ROWS(D$15:D50)),1)))=TRUE,"Outcome",IF(ISNUMBER(SEARCH("Output",INDEX(ShadowTable[], SMALL(IF(ShadowRowSS=$C$10,ROW(ShadowRowSS)-5),ROWS(D$15:D50)),1)))=TRUE,"Output",""))</f>
        <v/>
      </c>
      <c r="E50" s="760" t="e">
        <f t="array" ref="E50">INDEX(ShadowTable[], SMALL(IF(ShadowRowSS=$C$10,ROW(ShadowRowSS)-5),ROWS(C$15:C50)),8)</f>
        <v>#NUM!</v>
      </c>
      <c r="F50" s="760" t="e">
        <f t="array" ref="F50">INDEX(ShadowTable[], SMALL(IF(ShadowRowSS=$C$10,ROW(ShadowRowSS)-5),ROWS(D$15:D50)),9)</f>
        <v>#NUM!</v>
      </c>
      <c r="G50" s="760" t="e">
        <f t="array" ref="G50">INDEX(ShadowTable[], SMALL(IF(ShadowRowSS=$C$10,ROW(ShadowRowSS)-5),ROWS(E$15:E50)),10)</f>
        <v>#NUM!</v>
      </c>
      <c r="H50" s="760" t="e">
        <f t="array" ref="H50">INDEX(ShadowTable[], SMALL(IF(ShadowRowSS=$C$10,ROW(ShadowRowSS)-5),ROWS(F$15:F50)),11)</f>
        <v>#NUM!</v>
      </c>
      <c r="I50" s="761" t="e">
        <f t="array" ref="I50">INDEX(ShadowTable[], SMALL(IF(ShadowRowSS=$C$10,ROW(ShadowRowSS)-5),ROWS(G$15:G50)),12)</f>
        <v>#NUM!</v>
      </c>
      <c r="J50" s="760" t="e">
        <f t="array" ref="J50">INDEX(ShadowTable[], SMALL(IF(ShadowRowSS=$C$10,ROW(ShadowRowSS)-5),ROWS(H$15:H50)),13)</f>
        <v>#NUM!</v>
      </c>
      <c r="K50" s="761" t="e">
        <f t="array" ref="K50">INDEX(ShadowTable[], SMALL(IF(ShadowRowSS=$C$10,ROW(ShadowRowSS)-5),ROWS(I$15:I50)),14)</f>
        <v>#NUM!</v>
      </c>
      <c r="L50" s="760" t="e">
        <f t="array" ref="L50">INDEX(ShadowTable[], SMALL(IF(ShadowRowSS=$C$10,ROW(ShadowRowSS)-5),ROWS(J$15:J50)),15)</f>
        <v>#NUM!</v>
      </c>
      <c r="M50" s="761" t="e">
        <f t="array" ref="M50">INDEX(ShadowTable[], SMALL(IF(ShadowRowSS=$C$10,ROW(ShadowRowSS)-5),ROWS(K$15:K50)),16)</f>
        <v>#NUM!</v>
      </c>
      <c r="N50" s="760" t="e">
        <f t="array" ref="N50">INDEX(ShadowTable[], SMALL(IF(ShadowRowSS=$C$10,ROW(ShadowRowSS)-5),ROWS(L$15:L50)),17)</f>
        <v>#NUM!</v>
      </c>
      <c r="O50" s="761" t="e">
        <f t="array" ref="O50">INDEX(ShadowTable[], SMALL(IF(ShadowRowSS=$C$10,ROW(ShadowRowSS)-5),ROWS(M$15:M50)),18)</f>
        <v>#NUM!</v>
      </c>
      <c r="P50" s="760" t="e">
        <f t="array" ref="P50">INDEX(ShadowTable[], SMALL(IF(ShadowRowSS=$C$10,ROW(ShadowRowSS)-5),ROWS(N$15:N50)),19)</f>
        <v>#NUM!</v>
      </c>
      <c r="Q50" s="761" t="e">
        <f t="array" ref="Q50">INDEX(ShadowTable[], SMALL(IF(ShadowRowSS=$C$10,ROW(ShadowRowSS)-5),ROWS(O$15:O50)),20)</f>
        <v>#NUM!</v>
      </c>
      <c r="R50" s="760" t="e">
        <f t="array" ref="R50">INDEX(ShadowTable[], SMALL(IF(ShadowRowSS=$C$10,ROW(ShadowRowSS)-5),ROWS(P$15:P50)),21)</f>
        <v>#NUM!</v>
      </c>
      <c r="S50" s="762" t="e">
        <f t="array" ref="S50">INDEX(ShadowTable[], SMALL(IF(ShadowRowSS=$C$10,ROW(ShadowRowSS)-5),ROWS(P$15:P50)),22)</f>
        <v>#NUM!</v>
      </c>
    </row>
    <row r="51" spans="3:19">
      <c r="C51" s="759" t="e">
        <f t="array" ref="C51">INDEX(ShadowTable[], SMALL(IF(ShadowRowSS=$C$10,ROW(ShadowRowSS)-5),ROWS(C$15:C51)),5)</f>
        <v>#NUM!</v>
      </c>
      <c r="D51" s="760" t="str">
        <f t="array" ref="D51">IF(ISNUMBER(SEARCH("Outcome",INDEX(ShadowTable[], SMALL(IF(ShadowRowSS=$C$10,ROW(ShadowRowSS)-5),ROWS(D$15:D51)),1)))=TRUE,"Outcome",IF(ISNUMBER(SEARCH("Output",INDEX(ShadowTable[], SMALL(IF(ShadowRowSS=$C$10,ROW(ShadowRowSS)-5),ROWS(D$15:D51)),1)))=TRUE,"Output",""))</f>
        <v/>
      </c>
      <c r="E51" s="760" t="e">
        <f t="array" ref="E51">INDEX(ShadowTable[], SMALL(IF(ShadowRowSS=$C$10,ROW(ShadowRowSS)-5),ROWS(C$15:C51)),8)</f>
        <v>#NUM!</v>
      </c>
      <c r="F51" s="760" t="e">
        <f t="array" ref="F51">INDEX(ShadowTable[], SMALL(IF(ShadowRowSS=$C$10,ROW(ShadowRowSS)-5),ROWS(D$15:D51)),9)</f>
        <v>#NUM!</v>
      </c>
      <c r="G51" s="760" t="e">
        <f t="array" ref="G51">INDEX(ShadowTable[], SMALL(IF(ShadowRowSS=$C$10,ROW(ShadowRowSS)-5),ROWS(E$15:E51)),10)</f>
        <v>#NUM!</v>
      </c>
      <c r="H51" s="760" t="e">
        <f t="array" ref="H51">INDEX(ShadowTable[], SMALL(IF(ShadowRowSS=$C$10,ROW(ShadowRowSS)-5),ROWS(F$15:F51)),11)</f>
        <v>#NUM!</v>
      </c>
      <c r="I51" s="761" t="e">
        <f t="array" ref="I51">INDEX(ShadowTable[], SMALL(IF(ShadowRowSS=$C$10,ROW(ShadowRowSS)-5),ROWS(G$15:G51)),12)</f>
        <v>#NUM!</v>
      </c>
      <c r="J51" s="760" t="e">
        <f t="array" ref="J51">INDEX(ShadowTable[], SMALL(IF(ShadowRowSS=$C$10,ROW(ShadowRowSS)-5),ROWS(H$15:H51)),13)</f>
        <v>#NUM!</v>
      </c>
      <c r="K51" s="761" t="e">
        <f t="array" ref="K51">INDEX(ShadowTable[], SMALL(IF(ShadowRowSS=$C$10,ROW(ShadowRowSS)-5),ROWS(I$15:I51)),14)</f>
        <v>#NUM!</v>
      </c>
      <c r="L51" s="760" t="e">
        <f t="array" ref="L51">INDEX(ShadowTable[], SMALL(IF(ShadowRowSS=$C$10,ROW(ShadowRowSS)-5),ROWS(J$15:J51)),15)</f>
        <v>#NUM!</v>
      </c>
      <c r="M51" s="761" t="e">
        <f t="array" ref="M51">INDEX(ShadowTable[], SMALL(IF(ShadowRowSS=$C$10,ROW(ShadowRowSS)-5),ROWS(K$15:K51)),16)</f>
        <v>#NUM!</v>
      </c>
      <c r="N51" s="760" t="e">
        <f t="array" ref="N51">INDEX(ShadowTable[], SMALL(IF(ShadowRowSS=$C$10,ROW(ShadowRowSS)-5),ROWS(L$15:L51)),17)</f>
        <v>#NUM!</v>
      </c>
      <c r="O51" s="761" t="e">
        <f t="array" ref="O51">INDEX(ShadowTable[], SMALL(IF(ShadowRowSS=$C$10,ROW(ShadowRowSS)-5),ROWS(M$15:M51)),18)</f>
        <v>#NUM!</v>
      </c>
      <c r="P51" s="760" t="e">
        <f t="array" ref="P51">INDEX(ShadowTable[], SMALL(IF(ShadowRowSS=$C$10,ROW(ShadowRowSS)-5),ROWS(N$15:N51)),19)</f>
        <v>#NUM!</v>
      </c>
      <c r="Q51" s="761" t="e">
        <f t="array" ref="Q51">INDEX(ShadowTable[], SMALL(IF(ShadowRowSS=$C$10,ROW(ShadowRowSS)-5),ROWS(O$15:O51)),20)</f>
        <v>#NUM!</v>
      </c>
      <c r="R51" s="760" t="e">
        <f t="array" ref="R51">INDEX(ShadowTable[], SMALL(IF(ShadowRowSS=$C$10,ROW(ShadowRowSS)-5),ROWS(P$15:P51)),21)</f>
        <v>#NUM!</v>
      </c>
      <c r="S51" s="762" t="e">
        <f t="array" ref="S51">INDEX(ShadowTable[], SMALL(IF(ShadowRowSS=$C$10,ROW(ShadowRowSS)-5),ROWS(P$15:P51)),22)</f>
        <v>#NUM!</v>
      </c>
    </row>
    <row r="52" spans="3:19">
      <c r="C52" s="759" t="e">
        <f t="array" ref="C52">INDEX(ShadowTable[], SMALL(IF(ShadowRowSS=$C$10,ROW(ShadowRowSS)-5),ROWS(C$15:C52)),5)</f>
        <v>#NUM!</v>
      </c>
      <c r="D52" s="760" t="str">
        <f t="array" ref="D52">IF(ISNUMBER(SEARCH("Outcome",INDEX(ShadowTable[], SMALL(IF(ShadowRowSS=$C$10,ROW(ShadowRowSS)-5),ROWS(D$15:D52)),1)))=TRUE,"Outcome",IF(ISNUMBER(SEARCH("Output",INDEX(ShadowTable[], SMALL(IF(ShadowRowSS=$C$10,ROW(ShadowRowSS)-5),ROWS(D$15:D52)),1)))=TRUE,"Output",""))</f>
        <v/>
      </c>
      <c r="E52" s="760" t="e">
        <f t="array" ref="E52">INDEX(ShadowTable[], SMALL(IF(ShadowRowSS=$C$10,ROW(ShadowRowSS)-5),ROWS(C$15:C52)),8)</f>
        <v>#NUM!</v>
      </c>
      <c r="F52" s="760" t="e">
        <f t="array" ref="F52">INDEX(ShadowTable[], SMALL(IF(ShadowRowSS=$C$10,ROW(ShadowRowSS)-5),ROWS(D$15:D52)),9)</f>
        <v>#NUM!</v>
      </c>
      <c r="G52" s="760" t="e">
        <f t="array" ref="G52">INDEX(ShadowTable[], SMALL(IF(ShadowRowSS=$C$10,ROW(ShadowRowSS)-5),ROWS(E$15:E52)),10)</f>
        <v>#NUM!</v>
      </c>
      <c r="H52" s="760" t="e">
        <f t="array" ref="H52">INDEX(ShadowTable[], SMALL(IF(ShadowRowSS=$C$10,ROW(ShadowRowSS)-5),ROWS(F$15:F52)),11)</f>
        <v>#NUM!</v>
      </c>
      <c r="I52" s="761" t="e">
        <f t="array" ref="I52">INDEX(ShadowTable[], SMALL(IF(ShadowRowSS=$C$10,ROW(ShadowRowSS)-5),ROWS(G$15:G52)),12)</f>
        <v>#NUM!</v>
      </c>
      <c r="J52" s="760" t="e">
        <f t="array" ref="J52">INDEX(ShadowTable[], SMALL(IF(ShadowRowSS=$C$10,ROW(ShadowRowSS)-5),ROWS(H$15:H52)),13)</f>
        <v>#NUM!</v>
      </c>
      <c r="K52" s="761" t="e">
        <f t="array" ref="K52">INDEX(ShadowTable[], SMALL(IF(ShadowRowSS=$C$10,ROW(ShadowRowSS)-5),ROWS(I$15:I52)),14)</f>
        <v>#NUM!</v>
      </c>
      <c r="L52" s="760" t="e">
        <f t="array" ref="L52">INDEX(ShadowTable[], SMALL(IF(ShadowRowSS=$C$10,ROW(ShadowRowSS)-5),ROWS(J$15:J52)),15)</f>
        <v>#NUM!</v>
      </c>
      <c r="M52" s="761" t="e">
        <f t="array" ref="M52">INDEX(ShadowTable[], SMALL(IF(ShadowRowSS=$C$10,ROW(ShadowRowSS)-5),ROWS(K$15:K52)),16)</f>
        <v>#NUM!</v>
      </c>
      <c r="N52" s="760" t="e">
        <f t="array" ref="N52">INDEX(ShadowTable[], SMALL(IF(ShadowRowSS=$C$10,ROW(ShadowRowSS)-5),ROWS(L$15:L52)),17)</f>
        <v>#NUM!</v>
      </c>
      <c r="O52" s="761" t="e">
        <f t="array" ref="O52">INDEX(ShadowTable[], SMALL(IF(ShadowRowSS=$C$10,ROW(ShadowRowSS)-5),ROWS(M$15:M52)),18)</f>
        <v>#NUM!</v>
      </c>
      <c r="P52" s="760" t="e">
        <f t="array" ref="P52">INDEX(ShadowTable[], SMALL(IF(ShadowRowSS=$C$10,ROW(ShadowRowSS)-5),ROWS(N$15:N52)),19)</f>
        <v>#NUM!</v>
      </c>
      <c r="Q52" s="761" t="e">
        <f t="array" ref="Q52">INDEX(ShadowTable[], SMALL(IF(ShadowRowSS=$C$10,ROW(ShadowRowSS)-5),ROWS(O$15:O52)),20)</f>
        <v>#NUM!</v>
      </c>
      <c r="R52" s="760" t="e">
        <f t="array" ref="R52">INDEX(ShadowTable[], SMALL(IF(ShadowRowSS=$C$10,ROW(ShadowRowSS)-5),ROWS(P$15:P52)),21)</f>
        <v>#NUM!</v>
      </c>
      <c r="S52" s="762" t="e">
        <f t="array" ref="S52">INDEX(ShadowTable[], SMALL(IF(ShadowRowSS=$C$10,ROW(ShadowRowSS)-5),ROWS(P$15:P52)),22)</f>
        <v>#NUM!</v>
      </c>
    </row>
    <row r="53" spans="3:19">
      <c r="C53" s="759" t="e">
        <f t="array" ref="C53">INDEX(ShadowTable[], SMALL(IF(ShadowRowSS=$C$10,ROW(ShadowRowSS)-5),ROWS(C$15:C53)),5)</f>
        <v>#NUM!</v>
      </c>
      <c r="D53" s="760" t="str">
        <f t="array" ref="D53">IF(ISNUMBER(SEARCH("Outcome",INDEX(ShadowTable[], SMALL(IF(ShadowRowSS=$C$10,ROW(ShadowRowSS)-5),ROWS(D$15:D53)),1)))=TRUE,"Outcome",IF(ISNUMBER(SEARCH("Output",INDEX(ShadowTable[], SMALL(IF(ShadowRowSS=$C$10,ROW(ShadowRowSS)-5),ROWS(D$15:D53)),1)))=TRUE,"Output",""))</f>
        <v/>
      </c>
      <c r="E53" s="760" t="e">
        <f t="array" ref="E53">INDEX(ShadowTable[], SMALL(IF(ShadowRowSS=$C$10,ROW(ShadowRowSS)-5),ROWS(C$15:C53)),8)</f>
        <v>#NUM!</v>
      </c>
      <c r="F53" s="760" t="e">
        <f t="array" ref="F53">INDEX(ShadowTable[], SMALL(IF(ShadowRowSS=$C$10,ROW(ShadowRowSS)-5),ROWS(D$15:D53)),9)</f>
        <v>#NUM!</v>
      </c>
      <c r="G53" s="760" t="e">
        <f t="array" ref="G53">INDEX(ShadowTable[], SMALL(IF(ShadowRowSS=$C$10,ROW(ShadowRowSS)-5),ROWS(E$15:E53)),10)</f>
        <v>#NUM!</v>
      </c>
      <c r="H53" s="760" t="e">
        <f t="array" ref="H53">INDEX(ShadowTable[], SMALL(IF(ShadowRowSS=$C$10,ROW(ShadowRowSS)-5),ROWS(F$15:F53)),11)</f>
        <v>#NUM!</v>
      </c>
      <c r="I53" s="761" t="e">
        <f t="array" ref="I53">INDEX(ShadowTable[], SMALL(IF(ShadowRowSS=$C$10,ROW(ShadowRowSS)-5),ROWS(G$15:G53)),12)</f>
        <v>#NUM!</v>
      </c>
      <c r="J53" s="760" t="e">
        <f t="array" ref="J53">INDEX(ShadowTable[], SMALL(IF(ShadowRowSS=$C$10,ROW(ShadowRowSS)-5),ROWS(H$15:H53)),13)</f>
        <v>#NUM!</v>
      </c>
      <c r="K53" s="761" t="e">
        <f t="array" ref="K53">INDEX(ShadowTable[], SMALL(IF(ShadowRowSS=$C$10,ROW(ShadowRowSS)-5),ROWS(I$15:I53)),14)</f>
        <v>#NUM!</v>
      </c>
      <c r="L53" s="760" t="e">
        <f t="array" ref="L53">INDEX(ShadowTable[], SMALL(IF(ShadowRowSS=$C$10,ROW(ShadowRowSS)-5),ROWS(J$15:J53)),15)</f>
        <v>#NUM!</v>
      </c>
      <c r="M53" s="761" t="e">
        <f t="array" ref="M53">INDEX(ShadowTable[], SMALL(IF(ShadowRowSS=$C$10,ROW(ShadowRowSS)-5),ROWS(K$15:K53)),16)</f>
        <v>#NUM!</v>
      </c>
      <c r="N53" s="760" t="e">
        <f t="array" ref="N53">INDEX(ShadowTable[], SMALL(IF(ShadowRowSS=$C$10,ROW(ShadowRowSS)-5),ROWS(L$15:L53)),17)</f>
        <v>#NUM!</v>
      </c>
      <c r="O53" s="761" t="e">
        <f t="array" ref="O53">INDEX(ShadowTable[], SMALL(IF(ShadowRowSS=$C$10,ROW(ShadowRowSS)-5),ROWS(M$15:M53)),18)</f>
        <v>#NUM!</v>
      </c>
      <c r="P53" s="760" t="e">
        <f t="array" ref="P53">INDEX(ShadowTable[], SMALL(IF(ShadowRowSS=$C$10,ROW(ShadowRowSS)-5),ROWS(N$15:N53)),19)</f>
        <v>#NUM!</v>
      </c>
      <c r="Q53" s="761" t="e">
        <f t="array" ref="Q53">INDEX(ShadowTable[], SMALL(IF(ShadowRowSS=$C$10,ROW(ShadowRowSS)-5),ROWS(O$15:O53)),20)</f>
        <v>#NUM!</v>
      </c>
      <c r="R53" s="760" t="e">
        <f t="array" ref="R53">INDEX(ShadowTable[], SMALL(IF(ShadowRowSS=$C$10,ROW(ShadowRowSS)-5),ROWS(P$15:P53)),21)</f>
        <v>#NUM!</v>
      </c>
      <c r="S53" s="762" t="e">
        <f t="array" ref="S53">INDEX(ShadowTable[], SMALL(IF(ShadowRowSS=$C$10,ROW(ShadowRowSS)-5),ROWS(P$15:P53)),22)</f>
        <v>#NUM!</v>
      </c>
    </row>
    <row r="54" spans="3:19">
      <c r="C54" s="759" t="e">
        <f t="array" ref="C54">INDEX(ShadowTable[], SMALL(IF(ShadowRowSS=$C$10,ROW(ShadowRowSS)-5),ROWS(C$15:C54)),5)</f>
        <v>#NUM!</v>
      </c>
      <c r="D54" s="760" t="str">
        <f t="array" ref="D54">IF(ISNUMBER(SEARCH("Outcome",INDEX(ShadowTable[], SMALL(IF(ShadowRowSS=$C$10,ROW(ShadowRowSS)-5),ROWS(D$15:D54)),1)))=TRUE,"Outcome",IF(ISNUMBER(SEARCH("Output",INDEX(ShadowTable[], SMALL(IF(ShadowRowSS=$C$10,ROW(ShadowRowSS)-5),ROWS(D$15:D54)),1)))=TRUE,"Output",""))</f>
        <v/>
      </c>
      <c r="E54" s="760" t="e">
        <f t="array" ref="E54">INDEX(ShadowTable[], SMALL(IF(ShadowRowSS=$C$10,ROW(ShadowRowSS)-5),ROWS(C$15:C54)),8)</f>
        <v>#NUM!</v>
      </c>
      <c r="F54" s="760" t="e">
        <f t="array" ref="F54">INDEX(ShadowTable[], SMALL(IF(ShadowRowSS=$C$10,ROW(ShadowRowSS)-5),ROWS(D$15:D54)),9)</f>
        <v>#NUM!</v>
      </c>
      <c r="G54" s="760" t="e">
        <f t="array" ref="G54">INDEX(ShadowTable[], SMALL(IF(ShadowRowSS=$C$10,ROW(ShadowRowSS)-5),ROWS(E$15:E54)),10)</f>
        <v>#NUM!</v>
      </c>
      <c r="H54" s="760" t="e">
        <f t="array" ref="H54">INDEX(ShadowTable[], SMALL(IF(ShadowRowSS=$C$10,ROW(ShadowRowSS)-5),ROWS(F$15:F54)),11)</f>
        <v>#NUM!</v>
      </c>
      <c r="I54" s="761" t="e">
        <f t="array" ref="I54">INDEX(ShadowTable[], SMALL(IF(ShadowRowSS=$C$10,ROW(ShadowRowSS)-5),ROWS(G$15:G54)),12)</f>
        <v>#NUM!</v>
      </c>
      <c r="J54" s="760" t="e">
        <f t="array" ref="J54">INDEX(ShadowTable[], SMALL(IF(ShadowRowSS=$C$10,ROW(ShadowRowSS)-5),ROWS(H$15:H54)),13)</f>
        <v>#NUM!</v>
      </c>
      <c r="K54" s="761" t="e">
        <f t="array" ref="K54">INDEX(ShadowTable[], SMALL(IF(ShadowRowSS=$C$10,ROW(ShadowRowSS)-5),ROWS(I$15:I54)),14)</f>
        <v>#NUM!</v>
      </c>
      <c r="L54" s="760" t="e">
        <f t="array" ref="L54">INDEX(ShadowTable[], SMALL(IF(ShadowRowSS=$C$10,ROW(ShadowRowSS)-5),ROWS(J$15:J54)),15)</f>
        <v>#NUM!</v>
      </c>
      <c r="M54" s="761" t="e">
        <f t="array" ref="M54">INDEX(ShadowTable[], SMALL(IF(ShadowRowSS=$C$10,ROW(ShadowRowSS)-5),ROWS(K$15:K54)),16)</f>
        <v>#NUM!</v>
      </c>
      <c r="N54" s="760" t="e">
        <f t="array" ref="N54">INDEX(ShadowTable[], SMALL(IF(ShadowRowSS=$C$10,ROW(ShadowRowSS)-5),ROWS(L$15:L54)),17)</f>
        <v>#NUM!</v>
      </c>
      <c r="O54" s="761" t="e">
        <f t="array" ref="O54">INDEX(ShadowTable[], SMALL(IF(ShadowRowSS=$C$10,ROW(ShadowRowSS)-5),ROWS(M$15:M54)),18)</f>
        <v>#NUM!</v>
      </c>
      <c r="P54" s="760" t="e">
        <f t="array" ref="P54">INDEX(ShadowTable[], SMALL(IF(ShadowRowSS=$C$10,ROW(ShadowRowSS)-5),ROWS(N$15:N54)),19)</f>
        <v>#NUM!</v>
      </c>
      <c r="Q54" s="761" t="e">
        <f t="array" ref="Q54">INDEX(ShadowTable[], SMALL(IF(ShadowRowSS=$C$10,ROW(ShadowRowSS)-5),ROWS(O$15:O54)),20)</f>
        <v>#NUM!</v>
      </c>
      <c r="R54" s="760" t="e">
        <f t="array" ref="R54">INDEX(ShadowTable[], SMALL(IF(ShadowRowSS=$C$10,ROW(ShadowRowSS)-5),ROWS(P$15:P54)),21)</f>
        <v>#NUM!</v>
      </c>
      <c r="S54" s="762" t="e">
        <f t="array" ref="S54">INDEX(ShadowTable[], SMALL(IF(ShadowRowSS=$C$10,ROW(ShadowRowSS)-5),ROWS(P$15:P54)),22)</f>
        <v>#NUM!</v>
      </c>
    </row>
    <row r="55" spans="3:19">
      <c r="C55" s="759" t="e">
        <f t="array" ref="C55">INDEX(ShadowTable[], SMALL(IF(ShadowRowSS=$C$10,ROW(ShadowRowSS)-5),ROWS(C$15:C55)),5)</f>
        <v>#NUM!</v>
      </c>
      <c r="D55" s="760" t="str">
        <f t="array" ref="D55">IF(ISNUMBER(SEARCH("Outcome",INDEX(ShadowTable[], SMALL(IF(ShadowRowSS=$C$10,ROW(ShadowRowSS)-5),ROWS(D$15:D55)),1)))=TRUE,"Outcome",IF(ISNUMBER(SEARCH("Output",INDEX(ShadowTable[], SMALL(IF(ShadowRowSS=$C$10,ROW(ShadowRowSS)-5),ROWS(D$15:D55)),1)))=TRUE,"Output",""))</f>
        <v/>
      </c>
      <c r="E55" s="760" t="e">
        <f t="array" ref="E55">INDEX(ShadowTable[], SMALL(IF(ShadowRowSS=$C$10,ROW(ShadowRowSS)-5),ROWS(C$15:C55)),8)</f>
        <v>#NUM!</v>
      </c>
      <c r="F55" s="760" t="e">
        <f t="array" ref="F55">INDEX(ShadowTable[], SMALL(IF(ShadowRowSS=$C$10,ROW(ShadowRowSS)-5),ROWS(D$15:D55)),9)</f>
        <v>#NUM!</v>
      </c>
      <c r="G55" s="760" t="e">
        <f t="array" ref="G55">INDEX(ShadowTable[], SMALL(IF(ShadowRowSS=$C$10,ROW(ShadowRowSS)-5),ROWS(E$15:E55)),10)</f>
        <v>#NUM!</v>
      </c>
      <c r="H55" s="760" t="e">
        <f t="array" ref="H55">INDEX(ShadowTable[], SMALL(IF(ShadowRowSS=$C$10,ROW(ShadowRowSS)-5),ROWS(F$15:F55)),11)</f>
        <v>#NUM!</v>
      </c>
      <c r="I55" s="761" t="e">
        <f t="array" ref="I55">INDEX(ShadowTable[], SMALL(IF(ShadowRowSS=$C$10,ROW(ShadowRowSS)-5),ROWS(G$15:G55)),12)</f>
        <v>#NUM!</v>
      </c>
      <c r="J55" s="760" t="e">
        <f t="array" ref="J55">INDEX(ShadowTable[], SMALL(IF(ShadowRowSS=$C$10,ROW(ShadowRowSS)-5),ROWS(H$15:H55)),13)</f>
        <v>#NUM!</v>
      </c>
      <c r="K55" s="761" t="e">
        <f t="array" ref="K55">INDEX(ShadowTable[], SMALL(IF(ShadowRowSS=$C$10,ROW(ShadowRowSS)-5),ROWS(I$15:I55)),14)</f>
        <v>#NUM!</v>
      </c>
      <c r="L55" s="760" t="e">
        <f t="array" ref="L55">INDEX(ShadowTable[], SMALL(IF(ShadowRowSS=$C$10,ROW(ShadowRowSS)-5),ROWS(J$15:J55)),15)</f>
        <v>#NUM!</v>
      </c>
      <c r="M55" s="761" t="e">
        <f t="array" ref="M55">INDEX(ShadowTable[], SMALL(IF(ShadowRowSS=$C$10,ROW(ShadowRowSS)-5),ROWS(K$15:K55)),16)</f>
        <v>#NUM!</v>
      </c>
      <c r="N55" s="760" t="e">
        <f t="array" ref="N55">INDEX(ShadowTable[], SMALL(IF(ShadowRowSS=$C$10,ROW(ShadowRowSS)-5),ROWS(L$15:L55)),17)</f>
        <v>#NUM!</v>
      </c>
      <c r="O55" s="761" t="e">
        <f t="array" ref="O55">INDEX(ShadowTable[], SMALL(IF(ShadowRowSS=$C$10,ROW(ShadowRowSS)-5),ROWS(M$15:M55)),18)</f>
        <v>#NUM!</v>
      </c>
      <c r="P55" s="760" t="e">
        <f t="array" ref="P55">INDEX(ShadowTable[], SMALL(IF(ShadowRowSS=$C$10,ROW(ShadowRowSS)-5),ROWS(N$15:N55)),19)</f>
        <v>#NUM!</v>
      </c>
      <c r="Q55" s="761" t="e">
        <f t="array" ref="Q55">INDEX(ShadowTable[], SMALL(IF(ShadowRowSS=$C$10,ROW(ShadowRowSS)-5),ROWS(O$15:O55)),20)</f>
        <v>#NUM!</v>
      </c>
      <c r="R55" s="760" t="e">
        <f t="array" ref="R55">INDEX(ShadowTable[], SMALL(IF(ShadowRowSS=$C$10,ROW(ShadowRowSS)-5),ROWS(P$15:P55)),21)</f>
        <v>#NUM!</v>
      </c>
      <c r="S55" s="762" t="e">
        <f t="array" ref="S55">INDEX(ShadowTable[], SMALL(IF(ShadowRowSS=$C$10,ROW(ShadowRowSS)-5),ROWS(P$15:P55)),22)</f>
        <v>#NUM!</v>
      </c>
    </row>
    <row r="56" spans="3:19">
      <c r="C56" s="759" t="e">
        <f t="array" ref="C56">INDEX(ShadowTable[], SMALL(IF(ShadowRowSS=$C$10,ROW(ShadowRowSS)-5),ROWS(C$15:C56)),5)</f>
        <v>#NUM!</v>
      </c>
      <c r="D56" s="760" t="str">
        <f t="array" ref="D56">IF(ISNUMBER(SEARCH("Outcome",INDEX(ShadowTable[], SMALL(IF(ShadowRowSS=$C$10,ROW(ShadowRowSS)-5),ROWS(D$15:D56)),1)))=TRUE,"Outcome",IF(ISNUMBER(SEARCH("Output",INDEX(ShadowTable[], SMALL(IF(ShadowRowSS=$C$10,ROW(ShadowRowSS)-5),ROWS(D$15:D56)),1)))=TRUE,"Output",""))</f>
        <v/>
      </c>
      <c r="E56" s="760" t="e">
        <f t="array" ref="E56">INDEX(ShadowTable[], SMALL(IF(ShadowRowSS=$C$10,ROW(ShadowRowSS)-5),ROWS(C$15:C56)),8)</f>
        <v>#NUM!</v>
      </c>
      <c r="F56" s="760" t="e">
        <f t="array" ref="F56">INDEX(ShadowTable[], SMALL(IF(ShadowRowSS=$C$10,ROW(ShadowRowSS)-5),ROWS(D$15:D56)),9)</f>
        <v>#NUM!</v>
      </c>
      <c r="G56" s="760" t="e">
        <f t="array" ref="G56">INDEX(ShadowTable[], SMALL(IF(ShadowRowSS=$C$10,ROW(ShadowRowSS)-5),ROWS(E$15:E56)),10)</f>
        <v>#NUM!</v>
      </c>
      <c r="H56" s="760" t="e">
        <f t="array" ref="H56">INDEX(ShadowTable[], SMALL(IF(ShadowRowSS=$C$10,ROW(ShadowRowSS)-5),ROWS(F$15:F56)),11)</f>
        <v>#NUM!</v>
      </c>
      <c r="I56" s="761" t="e">
        <f t="array" ref="I56">INDEX(ShadowTable[], SMALL(IF(ShadowRowSS=$C$10,ROW(ShadowRowSS)-5),ROWS(G$15:G56)),12)</f>
        <v>#NUM!</v>
      </c>
      <c r="J56" s="760" t="e">
        <f t="array" ref="J56">INDEX(ShadowTable[], SMALL(IF(ShadowRowSS=$C$10,ROW(ShadowRowSS)-5),ROWS(H$15:H56)),13)</f>
        <v>#NUM!</v>
      </c>
      <c r="K56" s="761" t="e">
        <f t="array" ref="K56">INDEX(ShadowTable[], SMALL(IF(ShadowRowSS=$C$10,ROW(ShadowRowSS)-5),ROWS(I$15:I56)),14)</f>
        <v>#NUM!</v>
      </c>
      <c r="L56" s="760" t="e">
        <f t="array" ref="L56">INDEX(ShadowTable[], SMALL(IF(ShadowRowSS=$C$10,ROW(ShadowRowSS)-5),ROWS(J$15:J56)),15)</f>
        <v>#NUM!</v>
      </c>
      <c r="M56" s="761" t="e">
        <f t="array" ref="M56">INDEX(ShadowTable[], SMALL(IF(ShadowRowSS=$C$10,ROW(ShadowRowSS)-5),ROWS(K$15:K56)),16)</f>
        <v>#NUM!</v>
      </c>
      <c r="N56" s="760" t="e">
        <f t="array" ref="N56">INDEX(ShadowTable[], SMALL(IF(ShadowRowSS=$C$10,ROW(ShadowRowSS)-5),ROWS(L$15:L56)),17)</f>
        <v>#NUM!</v>
      </c>
      <c r="O56" s="761" t="e">
        <f t="array" ref="O56">INDEX(ShadowTable[], SMALL(IF(ShadowRowSS=$C$10,ROW(ShadowRowSS)-5),ROWS(M$15:M56)),18)</f>
        <v>#NUM!</v>
      </c>
      <c r="P56" s="760" t="e">
        <f t="array" ref="P56">INDEX(ShadowTable[], SMALL(IF(ShadowRowSS=$C$10,ROW(ShadowRowSS)-5),ROWS(N$15:N56)),19)</f>
        <v>#NUM!</v>
      </c>
      <c r="Q56" s="761" t="e">
        <f t="array" ref="Q56">INDEX(ShadowTable[], SMALL(IF(ShadowRowSS=$C$10,ROW(ShadowRowSS)-5),ROWS(O$15:O56)),20)</f>
        <v>#NUM!</v>
      </c>
      <c r="R56" s="760" t="e">
        <f t="array" ref="R56">INDEX(ShadowTable[], SMALL(IF(ShadowRowSS=$C$10,ROW(ShadowRowSS)-5),ROWS(P$15:P56)),21)</f>
        <v>#NUM!</v>
      </c>
      <c r="S56" s="762" t="e">
        <f t="array" ref="S56">INDEX(ShadowTable[], SMALL(IF(ShadowRowSS=$C$10,ROW(ShadowRowSS)-5),ROWS(P$15:P56)),22)</f>
        <v>#NUM!</v>
      </c>
    </row>
    <row r="57" spans="3:19">
      <c r="C57" s="759" t="e">
        <f t="array" ref="C57">INDEX(ShadowTable[], SMALL(IF(ShadowRowSS=$C$10,ROW(ShadowRowSS)-5),ROWS(C$15:C57)),5)</f>
        <v>#NUM!</v>
      </c>
      <c r="D57" s="760" t="str">
        <f t="array" ref="D57">IF(ISNUMBER(SEARCH("Outcome",INDEX(ShadowTable[], SMALL(IF(ShadowRowSS=$C$10,ROW(ShadowRowSS)-5),ROWS(D$15:D57)),1)))=TRUE,"Outcome",IF(ISNUMBER(SEARCH("Output",INDEX(ShadowTable[], SMALL(IF(ShadowRowSS=$C$10,ROW(ShadowRowSS)-5),ROWS(D$15:D57)),1)))=TRUE,"Output",""))</f>
        <v/>
      </c>
      <c r="E57" s="760" t="e">
        <f t="array" ref="E57">INDEX(ShadowTable[], SMALL(IF(ShadowRowSS=$C$10,ROW(ShadowRowSS)-5),ROWS(C$15:C57)),8)</f>
        <v>#NUM!</v>
      </c>
      <c r="F57" s="760" t="e">
        <f t="array" ref="F57">INDEX(ShadowTable[], SMALL(IF(ShadowRowSS=$C$10,ROW(ShadowRowSS)-5),ROWS(D$15:D57)),9)</f>
        <v>#NUM!</v>
      </c>
      <c r="G57" s="760" t="e">
        <f t="array" ref="G57">INDEX(ShadowTable[], SMALL(IF(ShadowRowSS=$C$10,ROW(ShadowRowSS)-5),ROWS(E$15:E57)),10)</f>
        <v>#NUM!</v>
      </c>
      <c r="H57" s="760" t="e">
        <f t="array" ref="H57">INDEX(ShadowTable[], SMALL(IF(ShadowRowSS=$C$10,ROW(ShadowRowSS)-5),ROWS(F$15:F57)),11)</f>
        <v>#NUM!</v>
      </c>
      <c r="I57" s="761" t="e">
        <f t="array" ref="I57">INDEX(ShadowTable[], SMALL(IF(ShadowRowSS=$C$10,ROW(ShadowRowSS)-5),ROWS(G$15:G57)),12)</f>
        <v>#NUM!</v>
      </c>
      <c r="J57" s="760" t="e">
        <f t="array" ref="J57">INDEX(ShadowTable[], SMALL(IF(ShadowRowSS=$C$10,ROW(ShadowRowSS)-5),ROWS(H$15:H57)),13)</f>
        <v>#NUM!</v>
      </c>
      <c r="K57" s="761" t="e">
        <f t="array" ref="K57">INDEX(ShadowTable[], SMALL(IF(ShadowRowSS=$C$10,ROW(ShadowRowSS)-5),ROWS(I$15:I57)),14)</f>
        <v>#NUM!</v>
      </c>
      <c r="L57" s="760" t="e">
        <f t="array" ref="L57">INDEX(ShadowTable[], SMALL(IF(ShadowRowSS=$C$10,ROW(ShadowRowSS)-5),ROWS(J$15:J57)),15)</f>
        <v>#NUM!</v>
      </c>
      <c r="M57" s="761" t="e">
        <f t="array" ref="M57">INDEX(ShadowTable[], SMALL(IF(ShadowRowSS=$C$10,ROW(ShadowRowSS)-5),ROWS(K$15:K57)),16)</f>
        <v>#NUM!</v>
      </c>
      <c r="N57" s="760" t="e">
        <f t="array" ref="N57">INDEX(ShadowTable[], SMALL(IF(ShadowRowSS=$C$10,ROW(ShadowRowSS)-5),ROWS(L$15:L57)),17)</f>
        <v>#NUM!</v>
      </c>
      <c r="O57" s="761" t="e">
        <f t="array" ref="O57">INDEX(ShadowTable[], SMALL(IF(ShadowRowSS=$C$10,ROW(ShadowRowSS)-5),ROWS(M$15:M57)),18)</f>
        <v>#NUM!</v>
      </c>
      <c r="P57" s="760" t="e">
        <f t="array" ref="P57">INDEX(ShadowTable[], SMALL(IF(ShadowRowSS=$C$10,ROW(ShadowRowSS)-5),ROWS(N$15:N57)),19)</f>
        <v>#NUM!</v>
      </c>
      <c r="Q57" s="761" t="e">
        <f t="array" ref="Q57">INDEX(ShadowTable[], SMALL(IF(ShadowRowSS=$C$10,ROW(ShadowRowSS)-5),ROWS(O$15:O57)),20)</f>
        <v>#NUM!</v>
      </c>
      <c r="R57" s="760" t="e">
        <f t="array" ref="R57">INDEX(ShadowTable[], SMALL(IF(ShadowRowSS=$C$10,ROW(ShadowRowSS)-5),ROWS(P$15:P57)),21)</f>
        <v>#NUM!</v>
      </c>
      <c r="S57" s="762" t="e">
        <f t="array" ref="S57">INDEX(ShadowTable[], SMALL(IF(ShadowRowSS=$C$10,ROW(ShadowRowSS)-5),ROWS(P$15:P57)),22)</f>
        <v>#NUM!</v>
      </c>
    </row>
    <row r="58" spans="3:19">
      <c r="C58" s="759" t="e">
        <f t="array" ref="C58">INDEX(ShadowTable[], SMALL(IF(ShadowRowSS=$C$10,ROW(ShadowRowSS)-5),ROWS(C$15:C58)),5)</f>
        <v>#NUM!</v>
      </c>
      <c r="D58" s="760" t="str">
        <f t="array" ref="D58">IF(ISNUMBER(SEARCH("Outcome",INDEX(ShadowTable[], SMALL(IF(ShadowRowSS=$C$10,ROW(ShadowRowSS)-5),ROWS(D$15:D58)),1)))=TRUE,"Outcome",IF(ISNUMBER(SEARCH("Output",INDEX(ShadowTable[], SMALL(IF(ShadowRowSS=$C$10,ROW(ShadowRowSS)-5),ROWS(D$15:D58)),1)))=TRUE,"Output",""))</f>
        <v/>
      </c>
      <c r="E58" s="760" t="e">
        <f t="array" ref="E58">INDEX(ShadowTable[], SMALL(IF(ShadowRowSS=$C$10,ROW(ShadowRowSS)-5),ROWS(C$15:C58)),8)</f>
        <v>#NUM!</v>
      </c>
      <c r="F58" s="760" t="e">
        <f t="array" ref="F58">INDEX(ShadowTable[], SMALL(IF(ShadowRowSS=$C$10,ROW(ShadowRowSS)-5),ROWS(D$15:D58)),9)</f>
        <v>#NUM!</v>
      </c>
      <c r="G58" s="760" t="e">
        <f t="array" ref="G58">INDEX(ShadowTable[], SMALL(IF(ShadowRowSS=$C$10,ROW(ShadowRowSS)-5),ROWS(E$15:E58)),10)</f>
        <v>#NUM!</v>
      </c>
      <c r="H58" s="760" t="e">
        <f t="array" ref="H58">INDEX(ShadowTable[], SMALL(IF(ShadowRowSS=$C$10,ROW(ShadowRowSS)-5),ROWS(F$15:F58)),11)</f>
        <v>#NUM!</v>
      </c>
      <c r="I58" s="761" t="e">
        <f t="array" ref="I58">INDEX(ShadowTable[], SMALL(IF(ShadowRowSS=$C$10,ROW(ShadowRowSS)-5),ROWS(G$15:G58)),12)</f>
        <v>#NUM!</v>
      </c>
      <c r="J58" s="760" t="e">
        <f t="array" ref="J58">INDEX(ShadowTable[], SMALL(IF(ShadowRowSS=$C$10,ROW(ShadowRowSS)-5),ROWS(H$15:H58)),13)</f>
        <v>#NUM!</v>
      </c>
      <c r="K58" s="761" t="e">
        <f t="array" ref="K58">INDEX(ShadowTable[], SMALL(IF(ShadowRowSS=$C$10,ROW(ShadowRowSS)-5),ROWS(I$15:I58)),14)</f>
        <v>#NUM!</v>
      </c>
      <c r="L58" s="760" t="e">
        <f t="array" ref="L58">INDEX(ShadowTable[], SMALL(IF(ShadowRowSS=$C$10,ROW(ShadowRowSS)-5),ROWS(J$15:J58)),15)</f>
        <v>#NUM!</v>
      </c>
      <c r="M58" s="761" t="e">
        <f t="array" ref="M58">INDEX(ShadowTable[], SMALL(IF(ShadowRowSS=$C$10,ROW(ShadowRowSS)-5),ROWS(K$15:K58)),16)</f>
        <v>#NUM!</v>
      </c>
      <c r="N58" s="760" t="e">
        <f t="array" ref="N58">INDEX(ShadowTable[], SMALL(IF(ShadowRowSS=$C$10,ROW(ShadowRowSS)-5),ROWS(L$15:L58)),17)</f>
        <v>#NUM!</v>
      </c>
      <c r="O58" s="761" t="e">
        <f t="array" ref="O58">INDEX(ShadowTable[], SMALL(IF(ShadowRowSS=$C$10,ROW(ShadowRowSS)-5),ROWS(M$15:M58)),18)</f>
        <v>#NUM!</v>
      </c>
      <c r="P58" s="760" t="e">
        <f t="array" ref="P58">INDEX(ShadowTable[], SMALL(IF(ShadowRowSS=$C$10,ROW(ShadowRowSS)-5),ROWS(N$15:N58)),19)</f>
        <v>#NUM!</v>
      </c>
      <c r="Q58" s="761" t="e">
        <f t="array" ref="Q58">INDEX(ShadowTable[], SMALL(IF(ShadowRowSS=$C$10,ROW(ShadowRowSS)-5),ROWS(O$15:O58)),20)</f>
        <v>#NUM!</v>
      </c>
      <c r="R58" s="760" t="e">
        <f t="array" ref="R58">INDEX(ShadowTable[], SMALL(IF(ShadowRowSS=$C$10,ROW(ShadowRowSS)-5),ROWS(P$15:P58)),21)</f>
        <v>#NUM!</v>
      </c>
      <c r="S58" s="762" t="e">
        <f t="array" ref="S58">INDEX(ShadowTable[], SMALL(IF(ShadowRowSS=$C$10,ROW(ShadowRowSS)-5),ROWS(P$15:P58)),22)</f>
        <v>#NUM!</v>
      </c>
    </row>
    <row r="59" spans="3:19">
      <c r="C59" s="759" t="e">
        <f t="array" ref="C59">INDEX(ShadowTable[], SMALL(IF(ShadowRowSS=$C$10,ROW(ShadowRowSS)-5),ROWS(C$15:C59)),5)</f>
        <v>#NUM!</v>
      </c>
      <c r="D59" s="760" t="str">
        <f t="array" ref="D59">IF(ISNUMBER(SEARCH("Outcome",INDEX(ShadowTable[], SMALL(IF(ShadowRowSS=$C$10,ROW(ShadowRowSS)-5),ROWS(D$15:D59)),1)))=TRUE,"Outcome",IF(ISNUMBER(SEARCH("Output",INDEX(ShadowTable[], SMALL(IF(ShadowRowSS=$C$10,ROW(ShadowRowSS)-5),ROWS(D$15:D59)),1)))=TRUE,"Output",""))</f>
        <v/>
      </c>
      <c r="E59" s="760" t="e">
        <f t="array" ref="E59">INDEX(ShadowTable[], SMALL(IF(ShadowRowSS=$C$10,ROW(ShadowRowSS)-5),ROWS(C$15:C59)),8)</f>
        <v>#NUM!</v>
      </c>
      <c r="F59" s="760" t="e">
        <f t="array" ref="F59">INDEX(ShadowTable[], SMALL(IF(ShadowRowSS=$C$10,ROW(ShadowRowSS)-5),ROWS(D$15:D59)),9)</f>
        <v>#NUM!</v>
      </c>
      <c r="G59" s="760" t="e">
        <f t="array" ref="G59">INDEX(ShadowTable[], SMALL(IF(ShadowRowSS=$C$10,ROW(ShadowRowSS)-5),ROWS(E$15:E59)),10)</f>
        <v>#NUM!</v>
      </c>
      <c r="H59" s="760" t="e">
        <f t="array" ref="H59">INDEX(ShadowTable[], SMALL(IF(ShadowRowSS=$C$10,ROW(ShadowRowSS)-5),ROWS(F$15:F59)),11)</f>
        <v>#NUM!</v>
      </c>
      <c r="I59" s="761" t="e">
        <f t="array" ref="I59">INDEX(ShadowTable[], SMALL(IF(ShadowRowSS=$C$10,ROW(ShadowRowSS)-5),ROWS(G$15:G59)),12)</f>
        <v>#NUM!</v>
      </c>
      <c r="J59" s="760" t="e">
        <f t="array" ref="J59">INDEX(ShadowTable[], SMALL(IF(ShadowRowSS=$C$10,ROW(ShadowRowSS)-5),ROWS(H$15:H59)),13)</f>
        <v>#NUM!</v>
      </c>
      <c r="K59" s="761" t="e">
        <f t="array" ref="K59">INDEX(ShadowTable[], SMALL(IF(ShadowRowSS=$C$10,ROW(ShadowRowSS)-5),ROWS(I$15:I59)),14)</f>
        <v>#NUM!</v>
      </c>
      <c r="L59" s="760" t="e">
        <f t="array" ref="L59">INDEX(ShadowTable[], SMALL(IF(ShadowRowSS=$C$10,ROW(ShadowRowSS)-5),ROWS(J$15:J59)),15)</f>
        <v>#NUM!</v>
      </c>
      <c r="M59" s="761" t="e">
        <f t="array" ref="M59">INDEX(ShadowTable[], SMALL(IF(ShadowRowSS=$C$10,ROW(ShadowRowSS)-5),ROWS(K$15:K59)),16)</f>
        <v>#NUM!</v>
      </c>
      <c r="N59" s="760" t="e">
        <f t="array" ref="N59">INDEX(ShadowTable[], SMALL(IF(ShadowRowSS=$C$10,ROW(ShadowRowSS)-5),ROWS(L$15:L59)),17)</f>
        <v>#NUM!</v>
      </c>
      <c r="O59" s="761" t="e">
        <f t="array" ref="O59">INDEX(ShadowTable[], SMALL(IF(ShadowRowSS=$C$10,ROW(ShadowRowSS)-5),ROWS(M$15:M59)),18)</f>
        <v>#NUM!</v>
      </c>
      <c r="P59" s="760" t="e">
        <f t="array" ref="P59">INDEX(ShadowTable[], SMALL(IF(ShadowRowSS=$C$10,ROW(ShadowRowSS)-5),ROWS(N$15:N59)),19)</f>
        <v>#NUM!</v>
      </c>
      <c r="Q59" s="761" t="e">
        <f t="array" ref="Q59">INDEX(ShadowTable[], SMALL(IF(ShadowRowSS=$C$10,ROW(ShadowRowSS)-5),ROWS(O$15:O59)),20)</f>
        <v>#NUM!</v>
      </c>
      <c r="R59" s="760" t="e">
        <f t="array" ref="R59">INDEX(ShadowTable[], SMALL(IF(ShadowRowSS=$C$10,ROW(ShadowRowSS)-5),ROWS(P$15:P59)),21)</f>
        <v>#NUM!</v>
      </c>
      <c r="S59" s="762" t="e">
        <f t="array" ref="S59">INDEX(ShadowTable[], SMALL(IF(ShadowRowSS=$C$10,ROW(ShadowRowSS)-5),ROWS(P$15:P59)),22)</f>
        <v>#NUM!</v>
      </c>
    </row>
    <row r="60" spans="3:19">
      <c r="C60" s="759" t="e">
        <f t="array" ref="C60">INDEX(ShadowTable[], SMALL(IF(ShadowRowSS=$C$10,ROW(ShadowRowSS)-5),ROWS(C$15:C60)),5)</f>
        <v>#NUM!</v>
      </c>
      <c r="D60" s="760" t="str">
        <f t="array" ref="D60">IF(ISNUMBER(SEARCH("Outcome",INDEX(ShadowTable[], SMALL(IF(ShadowRowSS=$C$10,ROW(ShadowRowSS)-5),ROWS(D$15:D60)),1)))=TRUE,"Outcome",IF(ISNUMBER(SEARCH("Output",INDEX(ShadowTable[], SMALL(IF(ShadowRowSS=$C$10,ROW(ShadowRowSS)-5),ROWS(D$15:D60)),1)))=TRUE,"Output",""))</f>
        <v/>
      </c>
      <c r="E60" s="760" t="e">
        <f t="array" ref="E60">INDEX(ShadowTable[], SMALL(IF(ShadowRowSS=$C$10,ROW(ShadowRowSS)-5),ROWS(C$15:C60)),8)</f>
        <v>#NUM!</v>
      </c>
      <c r="F60" s="760" t="e">
        <f t="array" ref="F60">INDEX(ShadowTable[], SMALL(IF(ShadowRowSS=$C$10,ROW(ShadowRowSS)-5),ROWS(D$15:D60)),9)</f>
        <v>#NUM!</v>
      </c>
      <c r="G60" s="760" t="e">
        <f t="array" ref="G60">INDEX(ShadowTable[], SMALL(IF(ShadowRowSS=$C$10,ROW(ShadowRowSS)-5),ROWS(E$15:E60)),10)</f>
        <v>#NUM!</v>
      </c>
      <c r="H60" s="760" t="e">
        <f t="array" ref="H60">INDEX(ShadowTable[], SMALL(IF(ShadowRowSS=$C$10,ROW(ShadowRowSS)-5),ROWS(F$15:F60)),11)</f>
        <v>#NUM!</v>
      </c>
      <c r="I60" s="761" t="e">
        <f t="array" ref="I60">INDEX(ShadowTable[], SMALL(IF(ShadowRowSS=$C$10,ROW(ShadowRowSS)-5),ROWS(G$15:G60)),12)</f>
        <v>#NUM!</v>
      </c>
      <c r="J60" s="760" t="e">
        <f t="array" ref="J60">INDEX(ShadowTable[], SMALL(IF(ShadowRowSS=$C$10,ROW(ShadowRowSS)-5),ROWS(H$15:H60)),13)</f>
        <v>#NUM!</v>
      </c>
      <c r="K60" s="761" t="e">
        <f t="array" ref="K60">INDEX(ShadowTable[], SMALL(IF(ShadowRowSS=$C$10,ROW(ShadowRowSS)-5),ROWS(I$15:I60)),14)</f>
        <v>#NUM!</v>
      </c>
      <c r="L60" s="760" t="e">
        <f t="array" ref="L60">INDEX(ShadowTable[], SMALL(IF(ShadowRowSS=$C$10,ROW(ShadowRowSS)-5),ROWS(J$15:J60)),15)</f>
        <v>#NUM!</v>
      </c>
      <c r="M60" s="761" t="e">
        <f t="array" ref="M60">INDEX(ShadowTable[], SMALL(IF(ShadowRowSS=$C$10,ROW(ShadowRowSS)-5),ROWS(K$15:K60)),16)</f>
        <v>#NUM!</v>
      </c>
      <c r="N60" s="760" t="e">
        <f t="array" ref="N60">INDEX(ShadowTable[], SMALL(IF(ShadowRowSS=$C$10,ROW(ShadowRowSS)-5),ROWS(L$15:L60)),17)</f>
        <v>#NUM!</v>
      </c>
      <c r="O60" s="761" t="e">
        <f t="array" ref="O60">INDEX(ShadowTable[], SMALL(IF(ShadowRowSS=$C$10,ROW(ShadowRowSS)-5),ROWS(M$15:M60)),18)</f>
        <v>#NUM!</v>
      </c>
      <c r="P60" s="760" t="e">
        <f t="array" ref="P60">INDEX(ShadowTable[], SMALL(IF(ShadowRowSS=$C$10,ROW(ShadowRowSS)-5),ROWS(N$15:N60)),19)</f>
        <v>#NUM!</v>
      </c>
      <c r="Q60" s="761" t="e">
        <f t="array" ref="Q60">INDEX(ShadowTable[], SMALL(IF(ShadowRowSS=$C$10,ROW(ShadowRowSS)-5),ROWS(O$15:O60)),20)</f>
        <v>#NUM!</v>
      </c>
      <c r="R60" s="760" t="e">
        <f t="array" ref="R60">INDEX(ShadowTable[], SMALL(IF(ShadowRowSS=$C$10,ROW(ShadowRowSS)-5),ROWS(P$15:P60)),21)</f>
        <v>#NUM!</v>
      </c>
      <c r="S60" s="762" t="e">
        <f t="array" ref="S60">INDEX(ShadowTable[], SMALL(IF(ShadowRowSS=$C$10,ROW(ShadowRowSS)-5),ROWS(P$15:P60)),22)</f>
        <v>#NUM!</v>
      </c>
    </row>
    <row r="61" spans="3:19">
      <c r="C61" s="759" t="e">
        <f t="array" ref="C61">INDEX(ShadowTable[], SMALL(IF(ShadowRowSS=$C$10,ROW(ShadowRowSS)-5),ROWS(C$15:C61)),5)</f>
        <v>#NUM!</v>
      </c>
      <c r="D61" s="760" t="str">
        <f t="array" ref="D61">IF(ISNUMBER(SEARCH("Outcome",INDEX(ShadowTable[], SMALL(IF(ShadowRowSS=$C$10,ROW(ShadowRowSS)-5),ROWS(D$15:D61)),1)))=TRUE,"Outcome",IF(ISNUMBER(SEARCH("Output",INDEX(ShadowTable[], SMALL(IF(ShadowRowSS=$C$10,ROW(ShadowRowSS)-5),ROWS(D$15:D61)),1)))=TRUE,"Output",""))</f>
        <v/>
      </c>
      <c r="E61" s="760" t="e">
        <f t="array" ref="E61">INDEX(ShadowTable[], SMALL(IF(ShadowRowSS=$C$10,ROW(ShadowRowSS)-5),ROWS(C$15:C61)),8)</f>
        <v>#NUM!</v>
      </c>
      <c r="F61" s="760" t="e">
        <f t="array" ref="F61">INDEX(ShadowTable[], SMALL(IF(ShadowRowSS=$C$10,ROW(ShadowRowSS)-5),ROWS(D$15:D61)),9)</f>
        <v>#NUM!</v>
      </c>
      <c r="G61" s="760" t="e">
        <f t="array" ref="G61">INDEX(ShadowTable[], SMALL(IF(ShadowRowSS=$C$10,ROW(ShadowRowSS)-5),ROWS(E$15:E61)),10)</f>
        <v>#NUM!</v>
      </c>
      <c r="H61" s="760" t="e">
        <f t="array" ref="H61">INDEX(ShadowTable[], SMALL(IF(ShadowRowSS=$C$10,ROW(ShadowRowSS)-5),ROWS(F$15:F61)),11)</f>
        <v>#NUM!</v>
      </c>
      <c r="I61" s="761" t="e">
        <f t="array" ref="I61">INDEX(ShadowTable[], SMALL(IF(ShadowRowSS=$C$10,ROW(ShadowRowSS)-5),ROWS(G$15:G61)),12)</f>
        <v>#NUM!</v>
      </c>
      <c r="J61" s="760" t="e">
        <f t="array" ref="J61">INDEX(ShadowTable[], SMALL(IF(ShadowRowSS=$C$10,ROW(ShadowRowSS)-5),ROWS(H$15:H61)),13)</f>
        <v>#NUM!</v>
      </c>
      <c r="K61" s="761" t="e">
        <f t="array" ref="K61">INDEX(ShadowTable[], SMALL(IF(ShadowRowSS=$C$10,ROW(ShadowRowSS)-5),ROWS(I$15:I61)),14)</f>
        <v>#NUM!</v>
      </c>
      <c r="L61" s="760" t="e">
        <f t="array" ref="L61">INDEX(ShadowTable[], SMALL(IF(ShadowRowSS=$C$10,ROW(ShadowRowSS)-5),ROWS(J$15:J61)),15)</f>
        <v>#NUM!</v>
      </c>
      <c r="M61" s="761" t="e">
        <f t="array" ref="M61">INDEX(ShadowTable[], SMALL(IF(ShadowRowSS=$C$10,ROW(ShadowRowSS)-5),ROWS(K$15:K61)),16)</f>
        <v>#NUM!</v>
      </c>
      <c r="N61" s="760" t="e">
        <f t="array" ref="N61">INDEX(ShadowTable[], SMALL(IF(ShadowRowSS=$C$10,ROW(ShadowRowSS)-5),ROWS(L$15:L61)),17)</f>
        <v>#NUM!</v>
      </c>
      <c r="O61" s="761" t="e">
        <f t="array" ref="O61">INDEX(ShadowTable[], SMALL(IF(ShadowRowSS=$C$10,ROW(ShadowRowSS)-5),ROWS(M$15:M61)),18)</f>
        <v>#NUM!</v>
      </c>
      <c r="P61" s="760" t="e">
        <f t="array" ref="P61">INDEX(ShadowTable[], SMALL(IF(ShadowRowSS=$C$10,ROW(ShadowRowSS)-5),ROWS(N$15:N61)),19)</f>
        <v>#NUM!</v>
      </c>
      <c r="Q61" s="761" t="e">
        <f t="array" ref="Q61">INDEX(ShadowTable[], SMALL(IF(ShadowRowSS=$C$10,ROW(ShadowRowSS)-5),ROWS(O$15:O61)),20)</f>
        <v>#NUM!</v>
      </c>
      <c r="R61" s="760" t="e">
        <f t="array" ref="R61">INDEX(ShadowTable[], SMALL(IF(ShadowRowSS=$C$10,ROW(ShadowRowSS)-5),ROWS(P$15:P61)),21)</f>
        <v>#NUM!</v>
      </c>
      <c r="S61" s="762" t="e">
        <f t="array" ref="S61">INDEX(ShadowTable[], SMALL(IF(ShadowRowSS=$C$10,ROW(ShadowRowSS)-5),ROWS(P$15:P61)),22)</f>
        <v>#NUM!</v>
      </c>
    </row>
    <row r="62" spans="3:19">
      <c r="C62" s="759" t="e">
        <f t="array" ref="C62">INDEX(ShadowTable[], SMALL(IF(ShadowRowSS=$C$10,ROW(ShadowRowSS)-5),ROWS(C$15:C62)),5)</f>
        <v>#NUM!</v>
      </c>
      <c r="D62" s="760" t="str">
        <f t="array" ref="D62">IF(ISNUMBER(SEARCH("Outcome",INDEX(ShadowTable[], SMALL(IF(ShadowRowSS=$C$10,ROW(ShadowRowSS)-5),ROWS(D$15:D62)),1)))=TRUE,"Outcome",IF(ISNUMBER(SEARCH("Output",INDEX(ShadowTable[], SMALL(IF(ShadowRowSS=$C$10,ROW(ShadowRowSS)-5),ROWS(D$15:D62)),1)))=TRUE,"Output",""))</f>
        <v/>
      </c>
      <c r="E62" s="760" t="e">
        <f t="array" ref="E62">INDEX(ShadowTable[], SMALL(IF(ShadowRowSS=$C$10,ROW(ShadowRowSS)-5),ROWS(C$15:C62)),8)</f>
        <v>#NUM!</v>
      </c>
      <c r="F62" s="760" t="e">
        <f t="array" ref="F62">INDEX(ShadowTable[], SMALL(IF(ShadowRowSS=$C$10,ROW(ShadowRowSS)-5),ROWS(D$15:D62)),9)</f>
        <v>#NUM!</v>
      </c>
      <c r="G62" s="760" t="e">
        <f t="array" ref="G62">INDEX(ShadowTable[], SMALL(IF(ShadowRowSS=$C$10,ROW(ShadowRowSS)-5),ROWS(E$15:E62)),10)</f>
        <v>#NUM!</v>
      </c>
      <c r="H62" s="760" t="e">
        <f t="array" ref="H62">INDEX(ShadowTable[], SMALL(IF(ShadowRowSS=$C$10,ROW(ShadowRowSS)-5),ROWS(F$15:F62)),11)</f>
        <v>#NUM!</v>
      </c>
      <c r="I62" s="761" t="e">
        <f t="array" ref="I62">INDEX(ShadowTable[], SMALL(IF(ShadowRowSS=$C$10,ROW(ShadowRowSS)-5),ROWS(G$15:G62)),12)</f>
        <v>#NUM!</v>
      </c>
      <c r="J62" s="760" t="e">
        <f t="array" ref="J62">INDEX(ShadowTable[], SMALL(IF(ShadowRowSS=$C$10,ROW(ShadowRowSS)-5),ROWS(H$15:H62)),13)</f>
        <v>#NUM!</v>
      </c>
      <c r="K62" s="761" t="e">
        <f t="array" ref="K62">INDEX(ShadowTable[], SMALL(IF(ShadowRowSS=$C$10,ROW(ShadowRowSS)-5),ROWS(I$15:I62)),14)</f>
        <v>#NUM!</v>
      </c>
      <c r="L62" s="760" t="e">
        <f t="array" ref="L62">INDEX(ShadowTable[], SMALL(IF(ShadowRowSS=$C$10,ROW(ShadowRowSS)-5),ROWS(J$15:J62)),15)</f>
        <v>#NUM!</v>
      </c>
      <c r="M62" s="761" t="e">
        <f t="array" ref="M62">INDEX(ShadowTable[], SMALL(IF(ShadowRowSS=$C$10,ROW(ShadowRowSS)-5),ROWS(K$15:K62)),16)</f>
        <v>#NUM!</v>
      </c>
      <c r="N62" s="760" t="e">
        <f t="array" ref="N62">INDEX(ShadowTable[], SMALL(IF(ShadowRowSS=$C$10,ROW(ShadowRowSS)-5),ROWS(L$15:L62)),17)</f>
        <v>#NUM!</v>
      </c>
      <c r="O62" s="761" t="e">
        <f t="array" ref="O62">INDEX(ShadowTable[], SMALL(IF(ShadowRowSS=$C$10,ROW(ShadowRowSS)-5),ROWS(M$15:M62)),18)</f>
        <v>#NUM!</v>
      </c>
      <c r="P62" s="760" t="e">
        <f t="array" ref="P62">INDEX(ShadowTable[], SMALL(IF(ShadowRowSS=$C$10,ROW(ShadowRowSS)-5),ROWS(N$15:N62)),19)</f>
        <v>#NUM!</v>
      </c>
      <c r="Q62" s="761" t="e">
        <f t="array" ref="Q62">INDEX(ShadowTable[], SMALL(IF(ShadowRowSS=$C$10,ROW(ShadowRowSS)-5),ROWS(O$15:O62)),20)</f>
        <v>#NUM!</v>
      </c>
      <c r="R62" s="760" t="e">
        <f t="array" ref="R62">INDEX(ShadowTable[], SMALL(IF(ShadowRowSS=$C$10,ROW(ShadowRowSS)-5),ROWS(P$15:P62)),21)</f>
        <v>#NUM!</v>
      </c>
      <c r="S62" s="762" t="e">
        <f t="array" ref="S62">INDEX(ShadowTable[], SMALL(IF(ShadowRowSS=$C$10,ROW(ShadowRowSS)-5),ROWS(P$15:P62)),22)</f>
        <v>#NUM!</v>
      </c>
    </row>
    <row r="63" spans="3:19">
      <c r="C63" s="759" t="e">
        <f t="array" ref="C63">INDEX(ShadowTable[], SMALL(IF(ShadowRowSS=$C$10,ROW(ShadowRowSS)-5),ROWS(C$15:C63)),5)</f>
        <v>#NUM!</v>
      </c>
      <c r="D63" s="760" t="str">
        <f t="array" ref="D63">IF(ISNUMBER(SEARCH("Outcome",INDEX(ShadowTable[], SMALL(IF(ShadowRowSS=$C$10,ROW(ShadowRowSS)-5),ROWS(D$15:D63)),1)))=TRUE,"Outcome",IF(ISNUMBER(SEARCH("Output",INDEX(ShadowTable[], SMALL(IF(ShadowRowSS=$C$10,ROW(ShadowRowSS)-5),ROWS(D$15:D63)),1)))=TRUE,"Output",""))</f>
        <v/>
      </c>
      <c r="E63" s="760" t="e">
        <f t="array" ref="E63">INDEX(ShadowTable[], SMALL(IF(ShadowRowSS=$C$10,ROW(ShadowRowSS)-5),ROWS(C$15:C63)),8)</f>
        <v>#NUM!</v>
      </c>
      <c r="F63" s="760" t="e">
        <f t="array" ref="F63">INDEX(ShadowTable[], SMALL(IF(ShadowRowSS=$C$10,ROW(ShadowRowSS)-5),ROWS(D$15:D63)),9)</f>
        <v>#NUM!</v>
      </c>
      <c r="G63" s="760" t="e">
        <f t="array" ref="G63">INDEX(ShadowTable[], SMALL(IF(ShadowRowSS=$C$10,ROW(ShadowRowSS)-5),ROWS(E$15:E63)),10)</f>
        <v>#NUM!</v>
      </c>
      <c r="H63" s="760" t="e">
        <f t="array" ref="H63">INDEX(ShadowTable[], SMALL(IF(ShadowRowSS=$C$10,ROW(ShadowRowSS)-5),ROWS(F$15:F63)),11)</f>
        <v>#NUM!</v>
      </c>
      <c r="I63" s="761" t="e">
        <f t="array" ref="I63">INDEX(ShadowTable[], SMALL(IF(ShadowRowSS=$C$10,ROW(ShadowRowSS)-5),ROWS(G$15:G63)),12)</f>
        <v>#NUM!</v>
      </c>
      <c r="J63" s="760" t="e">
        <f t="array" ref="J63">INDEX(ShadowTable[], SMALL(IF(ShadowRowSS=$C$10,ROW(ShadowRowSS)-5),ROWS(H$15:H63)),13)</f>
        <v>#NUM!</v>
      </c>
      <c r="K63" s="761" t="e">
        <f t="array" ref="K63">INDEX(ShadowTable[], SMALL(IF(ShadowRowSS=$C$10,ROW(ShadowRowSS)-5),ROWS(I$15:I63)),14)</f>
        <v>#NUM!</v>
      </c>
      <c r="L63" s="760" t="e">
        <f t="array" ref="L63">INDEX(ShadowTable[], SMALL(IF(ShadowRowSS=$C$10,ROW(ShadowRowSS)-5),ROWS(J$15:J63)),15)</f>
        <v>#NUM!</v>
      </c>
      <c r="M63" s="761" t="e">
        <f t="array" ref="M63">INDEX(ShadowTable[], SMALL(IF(ShadowRowSS=$C$10,ROW(ShadowRowSS)-5),ROWS(K$15:K63)),16)</f>
        <v>#NUM!</v>
      </c>
      <c r="N63" s="760" t="e">
        <f t="array" ref="N63">INDEX(ShadowTable[], SMALL(IF(ShadowRowSS=$C$10,ROW(ShadowRowSS)-5),ROWS(L$15:L63)),17)</f>
        <v>#NUM!</v>
      </c>
      <c r="O63" s="761" t="e">
        <f t="array" ref="O63">INDEX(ShadowTable[], SMALL(IF(ShadowRowSS=$C$10,ROW(ShadowRowSS)-5),ROWS(M$15:M63)),18)</f>
        <v>#NUM!</v>
      </c>
      <c r="P63" s="760" t="e">
        <f t="array" ref="P63">INDEX(ShadowTable[], SMALL(IF(ShadowRowSS=$C$10,ROW(ShadowRowSS)-5),ROWS(N$15:N63)),19)</f>
        <v>#NUM!</v>
      </c>
      <c r="Q63" s="761" t="e">
        <f t="array" ref="Q63">INDEX(ShadowTable[], SMALL(IF(ShadowRowSS=$C$10,ROW(ShadowRowSS)-5),ROWS(O$15:O63)),20)</f>
        <v>#NUM!</v>
      </c>
      <c r="R63" s="760" t="e">
        <f t="array" ref="R63">INDEX(ShadowTable[], SMALL(IF(ShadowRowSS=$C$10,ROW(ShadowRowSS)-5),ROWS(P$15:P63)),21)</f>
        <v>#NUM!</v>
      </c>
      <c r="S63" s="762" t="e">
        <f t="array" ref="S63">INDEX(ShadowTable[], SMALL(IF(ShadowRowSS=$C$10,ROW(ShadowRowSS)-5),ROWS(P$15:P63)),22)</f>
        <v>#NUM!</v>
      </c>
    </row>
    <row r="64" spans="3:19">
      <c r="C64" s="759" t="e">
        <f t="array" ref="C64">INDEX(ShadowTable[], SMALL(IF(ShadowRowSS=$C$10,ROW(ShadowRowSS)-5),ROWS(C$15:C64)),5)</f>
        <v>#NUM!</v>
      </c>
      <c r="D64" s="760" t="str">
        <f t="array" ref="D64">IF(ISNUMBER(SEARCH("Outcome",INDEX(ShadowTable[], SMALL(IF(ShadowRowSS=$C$10,ROW(ShadowRowSS)-5),ROWS(D$15:D64)),1)))=TRUE,"Outcome",IF(ISNUMBER(SEARCH("Output",INDEX(ShadowTable[], SMALL(IF(ShadowRowSS=$C$10,ROW(ShadowRowSS)-5),ROWS(D$15:D64)),1)))=TRUE,"Output",""))</f>
        <v/>
      </c>
      <c r="E64" s="760" t="e">
        <f t="array" ref="E64">INDEX(ShadowTable[], SMALL(IF(ShadowRowSS=$C$10,ROW(ShadowRowSS)-5),ROWS(C$15:C64)),8)</f>
        <v>#NUM!</v>
      </c>
      <c r="F64" s="760" t="e">
        <f t="array" ref="F64">INDEX(ShadowTable[], SMALL(IF(ShadowRowSS=$C$10,ROW(ShadowRowSS)-5),ROWS(D$15:D64)),9)</f>
        <v>#NUM!</v>
      </c>
      <c r="G64" s="760" t="e">
        <f t="array" ref="G64">INDEX(ShadowTable[], SMALL(IF(ShadowRowSS=$C$10,ROW(ShadowRowSS)-5),ROWS(E$15:E64)),10)</f>
        <v>#NUM!</v>
      </c>
      <c r="H64" s="760" t="e">
        <f t="array" ref="H64">INDEX(ShadowTable[], SMALL(IF(ShadowRowSS=$C$10,ROW(ShadowRowSS)-5),ROWS(F$15:F64)),11)</f>
        <v>#NUM!</v>
      </c>
      <c r="I64" s="761" t="e">
        <f t="array" ref="I64">INDEX(ShadowTable[], SMALL(IF(ShadowRowSS=$C$10,ROW(ShadowRowSS)-5),ROWS(G$15:G64)),12)</f>
        <v>#NUM!</v>
      </c>
      <c r="J64" s="760" t="e">
        <f t="array" ref="J64">INDEX(ShadowTable[], SMALL(IF(ShadowRowSS=$C$10,ROW(ShadowRowSS)-5),ROWS(H$15:H64)),13)</f>
        <v>#NUM!</v>
      </c>
      <c r="K64" s="761" t="e">
        <f t="array" ref="K64">INDEX(ShadowTable[], SMALL(IF(ShadowRowSS=$C$10,ROW(ShadowRowSS)-5),ROWS(I$15:I64)),14)</f>
        <v>#NUM!</v>
      </c>
      <c r="L64" s="760" t="e">
        <f t="array" ref="L64">INDEX(ShadowTable[], SMALL(IF(ShadowRowSS=$C$10,ROW(ShadowRowSS)-5),ROWS(J$15:J64)),15)</f>
        <v>#NUM!</v>
      </c>
      <c r="M64" s="761" t="e">
        <f t="array" ref="M64">INDEX(ShadowTable[], SMALL(IF(ShadowRowSS=$C$10,ROW(ShadowRowSS)-5),ROWS(K$15:K64)),16)</f>
        <v>#NUM!</v>
      </c>
      <c r="N64" s="760" t="e">
        <f t="array" ref="N64">INDEX(ShadowTable[], SMALL(IF(ShadowRowSS=$C$10,ROW(ShadowRowSS)-5),ROWS(L$15:L64)),17)</f>
        <v>#NUM!</v>
      </c>
      <c r="O64" s="761" t="e">
        <f t="array" ref="O64">INDEX(ShadowTable[], SMALL(IF(ShadowRowSS=$C$10,ROW(ShadowRowSS)-5),ROWS(M$15:M64)),18)</f>
        <v>#NUM!</v>
      </c>
      <c r="P64" s="760" t="e">
        <f t="array" ref="P64">INDEX(ShadowTable[], SMALL(IF(ShadowRowSS=$C$10,ROW(ShadowRowSS)-5),ROWS(N$15:N64)),19)</f>
        <v>#NUM!</v>
      </c>
      <c r="Q64" s="761" t="e">
        <f t="array" ref="Q64">INDEX(ShadowTable[], SMALL(IF(ShadowRowSS=$C$10,ROW(ShadowRowSS)-5),ROWS(O$15:O64)),20)</f>
        <v>#NUM!</v>
      </c>
      <c r="R64" s="760" t="e">
        <f t="array" ref="R64">INDEX(ShadowTable[], SMALL(IF(ShadowRowSS=$C$10,ROW(ShadowRowSS)-5),ROWS(P$15:P64)),21)</f>
        <v>#NUM!</v>
      </c>
      <c r="S64" s="762" t="e">
        <f t="array" ref="S64">INDEX(ShadowTable[], SMALL(IF(ShadowRowSS=$C$10,ROW(ShadowRowSS)-5),ROWS(P$15:P64)),22)</f>
        <v>#NUM!</v>
      </c>
    </row>
    <row r="65" spans="3:19">
      <c r="C65" s="759" t="e">
        <f t="array" ref="C65">INDEX(ShadowTable[], SMALL(IF(ShadowRowSS=$C$10,ROW(ShadowRowSS)-5),ROWS(C$15:C65)),5)</f>
        <v>#NUM!</v>
      </c>
      <c r="D65" s="760" t="str">
        <f t="array" ref="D65">IF(ISNUMBER(SEARCH("Outcome",INDEX(ShadowTable[], SMALL(IF(ShadowRowSS=$C$10,ROW(ShadowRowSS)-5),ROWS(D$15:D65)),1)))=TRUE,"Outcome",IF(ISNUMBER(SEARCH("Output",INDEX(ShadowTable[], SMALL(IF(ShadowRowSS=$C$10,ROW(ShadowRowSS)-5),ROWS(D$15:D65)),1)))=TRUE,"Output",""))</f>
        <v/>
      </c>
      <c r="E65" s="760" t="e">
        <f t="array" ref="E65">INDEX(ShadowTable[], SMALL(IF(ShadowRowSS=$C$10,ROW(ShadowRowSS)-5),ROWS(C$15:C65)),8)</f>
        <v>#NUM!</v>
      </c>
      <c r="F65" s="760" t="e">
        <f t="array" ref="F65">INDEX(ShadowTable[], SMALL(IF(ShadowRowSS=$C$10,ROW(ShadowRowSS)-5),ROWS(D$15:D65)),9)</f>
        <v>#NUM!</v>
      </c>
      <c r="G65" s="760" t="e">
        <f t="array" ref="G65">INDEX(ShadowTable[], SMALL(IF(ShadowRowSS=$C$10,ROW(ShadowRowSS)-5),ROWS(E$15:E65)),10)</f>
        <v>#NUM!</v>
      </c>
      <c r="H65" s="760" t="e">
        <f t="array" ref="H65">INDEX(ShadowTable[], SMALL(IF(ShadowRowSS=$C$10,ROW(ShadowRowSS)-5),ROWS(F$15:F65)),11)</f>
        <v>#NUM!</v>
      </c>
      <c r="I65" s="761" t="e">
        <f t="array" ref="I65">INDEX(ShadowTable[], SMALL(IF(ShadowRowSS=$C$10,ROW(ShadowRowSS)-5),ROWS(G$15:G65)),12)</f>
        <v>#NUM!</v>
      </c>
      <c r="J65" s="760" t="e">
        <f t="array" ref="J65">INDEX(ShadowTable[], SMALL(IF(ShadowRowSS=$C$10,ROW(ShadowRowSS)-5),ROWS(H$15:H65)),13)</f>
        <v>#NUM!</v>
      </c>
      <c r="K65" s="761" t="e">
        <f t="array" ref="K65">INDEX(ShadowTable[], SMALL(IF(ShadowRowSS=$C$10,ROW(ShadowRowSS)-5),ROWS(I$15:I65)),14)</f>
        <v>#NUM!</v>
      </c>
      <c r="L65" s="760" t="e">
        <f t="array" ref="L65">INDEX(ShadowTable[], SMALL(IF(ShadowRowSS=$C$10,ROW(ShadowRowSS)-5),ROWS(J$15:J65)),15)</f>
        <v>#NUM!</v>
      </c>
      <c r="M65" s="761" t="e">
        <f t="array" ref="M65">INDEX(ShadowTable[], SMALL(IF(ShadowRowSS=$C$10,ROW(ShadowRowSS)-5),ROWS(K$15:K65)),16)</f>
        <v>#NUM!</v>
      </c>
      <c r="N65" s="760" t="e">
        <f t="array" ref="N65">INDEX(ShadowTable[], SMALL(IF(ShadowRowSS=$C$10,ROW(ShadowRowSS)-5),ROWS(L$15:L65)),17)</f>
        <v>#NUM!</v>
      </c>
      <c r="O65" s="761" t="e">
        <f t="array" ref="O65">INDEX(ShadowTable[], SMALL(IF(ShadowRowSS=$C$10,ROW(ShadowRowSS)-5),ROWS(M$15:M65)),18)</f>
        <v>#NUM!</v>
      </c>
      <c r="P65" s="760" t="e">
        <f t="array" ref="P65">INDEX(ShadowTable[], SMALL(IF(ShadowRowSS=$C$10,ROW(ShadowRowSS)-5),ROWS(N$15:N65)),19)</f>
        <v>#NUM!</v>
      </c>
      <c r="Q65" s="761" t="e">
        <f t="array" ref="Q65">INDEX(ShadowTable[], SMALL(IF(ShadowRowSS=$C$10,ROW(ShadowRowSS)-5),ROWS(O$15:O65)),20)</f>
        <v>#NUM!</v>
      </c>
      <c r="R65" s="760" t="e">
        <f t="array" ref="R65">INDEX(ShadowTable[], SMALL(IF(ShadowRowSS=$C$10,ROW(ShadowRowSS)-5),ROWS(P$15:P65)),21)</f>
        <v>#NUM!</v>
      </c>
      <c r="S65" s="762" t="e">
        <f t="array" ref="S65">INDEX(ShadowTable[], SMALL(IF(ShadowRowSS=$C$10,ROW(ShadowRowSS)-5),ROWS(P$15:P65)),22)</f>
        <v>#NUM!</v>
      </c>
    </row>
    <row r="66" spans="3:19">
      <c r="C66" s="759" t="e">
        <f t="array" ref="C66">INDEX(ShadowTable[], SMALL(IF(ShadowRowSS=$C$10,ROW(ShadowRowSS)-5),ROWS(C$15:C66)),5)</f>
        <v>#NUM!</v>
      </c>
      <c r="D66" s="760" t="str">
        <f t="array" ref="D66">IF(ISNUMBER(SEARCH("Outcome",INDEX(ShadowTable[], SMALL(IF(ShadowRowSS=$C$10,ROW(ShadowRowSS)-5),ROWS(D$15:D66)),1)))=TRUE,"Outcome",IF(ISNUMBER(SEARCH("Output",INDEX(ShadowTable[], SMALL(IF(ShadowRowSS=$C$10,ROW(ShadowRowSS)-5),ROWS(D$15:D66)),1)))=TRUE,"Output",""))</f>
        <v/>
      </c>
      <c r="E66" s="760" t="e">
        <f t="array" ref="E66">INDEX(ShadowTable[], SMALL(IF(ShadowRowSS=$C$10,ROW(ShadowRowSS)-5),ROWS(C$15:C66)),8)</f>
        <v>#NUM!</v>
      </c>
      <c r="F66" s="760" t="e">
        <f t="array" ref="F66">INDEX(ShadowTable[], SMALL(IF(ShadowRowSS=$C$10,ROW(ShadowRowSS)-5),ROWS(D$15:D66)),9)</f>
        <v>#NUM!</v>
      </c>
      <c r="G66" s="760" t="e">
        <f t="array" ref="G66">INDEX(ShadowTable[], SMALL(IF(ShadowRowSS=$C$10,ROW(ShadowRowSS)-5),ROWS(E$15:E66)),10)</f>
        <v>#NUM!</v>
      </c>
      <c r="H66" s="760" t="e">
        <f t="array" ref="H66">INDEX(ShadowTable[], SMALL(IF(ShadowRowSS=$C$10,ROW(ShadowRowSS)-5),ROWS(F$15:F66)),11)</f>
        <v>#NUM!</v>
      </c>
      <c r="I66" s="761" t="e">
        <f t="array" ref="I66">INDEX(ShadowTable[], SMALL(IF(ShadowRowSS=$C$10,ROW(ShadowRowSS)-5),ROWS(G$15:G66)),12)</f>
        <v>#NUM!</v>
      </c>
      <c r="J66" s="760" t="e">
        <f t="array" ref="J66">INDEX(ShadowTable[], SMALL(IF(ShadowRowSS=$C$10,ROW(ShadowRowSS)-5),ROWS(H$15:H66)),13)</f>
        <v>#NUM!</v>
      </c>
      <c r="K66" s="761" t="e">
        <f t="array" ref="K66">INDEX(ShadowTable[], SMALL(IF(ShadowRowSS=$C$10,ROW(ShadowRowSS)-5),ROWS(I$15:I66)),14)</f>
        <v>#NUM!</v>
      </c>
      <c r="L66" s="760" t="e">
        <f t="array" ref="L66">INDEX(ShadowTable[], SMALL(IF(ShadowRowSS=$C$10,ROW(ShadowRowSS)-5),ROWS(J$15:J66)),15)</f>
        <v>#NUM!</v>
      </c>
      <c r="M66" s="761" t="e">
        <f t="array" ref="M66">INDEX(ShadowTable[], SMALL(IF(ShadowRowSS=$C$10,ROW(ShadowRowSS)-5),ROWS(K$15:K66)),16)</f>
        <v>#NUM!</v>
      </c>
      <c r="N66" s="760" t="e">
        <f t="array" ref="N66">INDEX(ShadowTable[], SMALL(IF(ShadowRowSS=$C$10,ROW(ShadowRowSS)-5),ROWS(L$15:L66)),17)</f>
        <v>#NUM!</v>
      </c>
      <c r="O66" s="761" t="e">
        <f t="array" ref="O66">INDEX(ShadowTable[], SMALL(IF(ShadowRowSS=$C$10,ROW(ShadowRowSS)-5),ROWS(M$15:M66)),18)</f>
        <v>#NUM!</v>
      </c>
      <c r="P66" s="760" t="e">
        <f t="array" ref="P66">INDEX(ShadowTable[], SMALL(IF(ShadowRowSS=$C$10,ROW(ShadowRowSS)-5),ROWS(N$15:N66)),19)</f>
        <v>#NUM!</v>
      </c>
      <c r="Q66" s="761" t="e">
        <f t="array" ref="Q66">INDEX(ShadowTable[], SMALL(IF(ShadowRowSS=$C$10,ROW(ShadowRowSS)-5),ROWS(O$15:O66)),20)</f>
        <v>#NUM!</v>
      </c>
      <c r="R66" s="760" t="e">
        <f t="array" ref="R66">INDEX(ShadowTable[], SMALL(IF(ShadowRowSS=$C$10,ROW(ShadowRowSS)-5),ROWS(P$15:P66)),21)</f>
        <v>#NUM!</v>
      </c>
      <c r="S66" s="762" t="e">
        <f t="array" ref="S66">INDEX(ShadowTable[], SMALL(IF(ShadowRowSS=$C$10,ROW(ShadowRowSS)-5),ROWS(P$15:P66)),22)</f>
        <v>#NUM!</v>
      </c>
    </row>
    <row r="67" spans="3:19">
      <c r="C67" s="759" t="e">
        <f t="array" ref="C67">INDEX(ShadowTable[], SMALL(IF(ShadowRowSS=$C$10,ROW(ShadowRowSS)-5),ROWS(C$15:C67)),5)</f>
        <v>#NUM!</v>
      </c>
      <c r="D67" s="760" t="str">
        <f t="array" ref="D67">IF(ISNUMBER(SEARCH("Outcome",INDEX(ShadowTable[], SMALL(IF(ShadowRowSS=$C$10,ROW(ShadowRowSS)-5),ROWS(D$15:D67)),1)))=TRUE,"Outcome",IF(ISNUMBER(SEARCH("Output",INDEX(ShadowTable[], SMALL(IF(ShadowRowSS=$C$10,ROW(ShadowRowSS)-5),ROWS(D$15:D67)),1)))=TRUE,"Output",""))</f>
        <v/>
      </c>
      <c r="E67" s="760" t="e">
        <f t="array" ref="E67">INDEX(ShadowTable[], SMALL(IF(ShadowRowSS=$C$10,ROW(ShadowRowSS)-5),ROWS(C$15:C67)),8)</f>
        <v>#NUM!</v>
      </c>
      <c r="F67" s="760" t="e">
        <f t="array" ref="F67">INDEX(ShadowTable[], SMALL(IF(ShadowRowSS=$C$10,ROW(ShadowRowSS)-5),ROWS(D$15:D67)),9)</f>
        <v>#NUM!</v>
      </c>
      <c r="G67" s="760" t="e">
        <f t="array" ref="G67">INDEX(ShadowTable[], SMALL(IF(ShadowRowSS=$C$10,ROW(ShadowRowSS)-5),ROWS(E$15:E67)),10)</f>
        <v>#NUM!</v>
      </c>
      <c r="H67" s="760" t="e">
        <f t="array" ref="H67">INDEX(ShadowTable[], SMALL(IF(ShadowRowSS=$C$10,ROW(ShadowRowSS)-5),ROWS(F$15:F67)),11)</f>
        <v>#NUM!</v>
      </c>
      <c r="I67" s="761" t="e">
        <f t="array" ref="I67">INDEX(ShadowTable[], SMALL(IF(ShadowRowSS=$C$10,ROW(ShadowRowSS)-5),ROWS(G$15:G67)),12)</f>
        <v>#NUM!</v>
      </c>
      <c r="J67" s="760" t="e">
        <f t="array" ref="J67">INDEX(ShadowTable[], SMALL(IF(ShadowRowSS=$C$10,ROW(ShadowRowSS)-5),ROWS(H$15:H67)),13)</f>
        <v>#NUM!</v>
      </c>
      <c r="K67" s="761" t="e">
        <f t="array" ref="K67">INDEX(ShadowTable[], SMALL(IF(ShadowRowSS=$C$10,ROW(ShadowRowSS)-5),ROWS(I$15:I67)),14)</f>
        <v>#NUM!</v>
      </c>
      <c r="L67" s="760" t="e">
        <f t="array" ref="L67">INDEX(ShadowTable[], SMALL(IF(ShadowRowSS=$C$10,ROW(ShadowRowSS)-5),ROWS(J$15:J67)),15)</f>
        <v>#NUM!</v>
      </c>
      <c r="M67" s="761" t="e">
        <f t="array" ref="M67">INDEX(ShadowTable[], SMALL(IF(ShadowRowSS=$C$10,ROW(ShadowRowSS)-5),ROWS(K$15:K67)),16)</f>
        <v>#NUM!</v>
      </c>
      <c r="N67" s="760" t="e">
        <f t="array" ref="N67">INDEX(ShadowTable[], SMALL(IF(ShadowRowSS=$C$10,ROW(ShadowRowSS)-5),ROWS(L$15:L67)),17)</f>
        <v>#NUM!</v>
      </c>
      <c r="O67" s="761" t="e">
        <f t="array" ref="O67">INDEX(ShadowTable[], SMALL(IF(ShadowRowSS=$C$10,ROW(ShadowRowSS)-5),ROWS(M$15:M67)),18)</f>
        <v>#NUM!</v>
      </c>
      <c r="P67" s="760" t="e">
        <f t="array" ref="P67">INDEX(ShadowTable[], SMALL(IF(ShadowRowSS=$C$10,ROW(ShadowRowSS)-5),ROWS(N$15:N67)),19)</f>
        <v>#NUM!</v>
      </c>
      <c r="Q67" s="761" t="e">
        <f t="array" ref="Q67">INDEX(ShadowTable[], SMALL(IF(ShadowRowSS=$C$10,ROW(ShadowRowSS)-5),ROWS(O$15:O67)),20)</f>
        <v>#NUM!</v>
      </c>
      <c r="R67" s="760" t="e">
        <f t="array" ref="R67">INDEX(ShadowTable[], SMALL(IF(ShadowRowSS=$C$10,ROW(ShadowRowSS)-5),ROWS(P$15:P67)),21)</f>
        <v>#NUM!</v>
      </c>
      <c r="S67" s="762" t="e">
        <f t="array" ref="S67">INDEX(ShadowTable[], SMALL(IF(ShadowRowSS=$C$10,ROW(ShadowRowSS)-5),ROWS(P$15:P67)),22)</f>
        <v>#NUM!</v>
      </c>
    </row>
    <row r="68" spans="3:19">
      <c r="C68" s="759" t="e">
        <f t="array" ref="C68">INDEX(ShadowTable[], SMALL(IF(ShadowRowSS=$C$10,ROW(ShadowRowSS)-5),ROWS(C$15:C68)),5)</f>
        <v>#NUM!</v>
      </c>
      <c r="D68" s="760" t="str">
        <f t="array" ref="D68">IF(ISNUMBER(SEARCH("Outcome",INDEX(ShadowTable[], SMALL(IF(ShadowRowSS=$C$10,ROW(ShadowRowSS)-5),ROWS(D$15:D68)),1)))=TRUE,"Outcome",IF(ISNUMBER(SEARCH("Output",INDEX(ShadowTable[], SMALL(IF(ShadowRowSS=$C$10,ROW(ShadowRowSS)-5),ROWS(D$15:D68)),1)))=TRUE,"Output",""))</f>
        <v/>
      </c>
      <c r="E68" s="760" t="e">
        <f t="array" ref="E68">INDEX(ShadowTable[], SMALL(IF(ShadowRowSS=$C$10,ROW(ShadowRowSS)-5),ROWS(C$15:C68)),8)</f>
        <v>#NUM!</v>
      </c>
      <c r="F68" s="760" t="e">
        <f t="array" ref="F68">INDEX(ShadowTable[], SMALL(IF(ShadowRowSS=$C$10,ROW(ShadowRowSS)-5),ROWS(D$15:D68)),9)</f>
        <v>#NUM!</v>
      </c>
      <c r="G68" s="760" t="e">
        <f t="array" ref="G68">INDEX(ShadowTable[], SMALL(IF(ShadowRowSS=$C$10,ROW(ShadowRowSS)-5),ROWS(E$15:E68)),10)</f>
        <v>#NUM!</v>
      </c>
      <c r="H68" s="760" t="e">
        <f t="array" ref="H68">INDEX(ShadowTable[], SMALL(IF(ShadowRowSS=$C$10,ROW(ShadowRowSS)-5),ROWS(F$15:F68)),11)</f>
        <v>#NUM!</v>
      </c>
      <c r="I68" s="761" t="e">
        <f t="array" ref="I68">INDEX(ShadowTable[], SMALL(IF(ShadowRowSS=$C$10,ROW(ShadowRowSS)-5),ROWS(G$15:G68)),12)</f>
        <v>#NUM!</v>
      </c>
      <c r="J68" s="760" t="e">
        <f t="array" ref="J68">INDEX(ShadowTable[], SMALL(IF(ShadowRowSS=$C$10,ROW(ShadowRowSS)-5),ROWS(H$15:H68)),13)</f>
        <v>#NUM!</v>
      </c>
      <c r="K68" s="761" t="e">
        <f t="array" ref="K68">INDEX(ShadowTable[], SMALL(IF(ShadowRowSS=$C$10,ROW(ShadowRowSS)-5),ROWS(I$15:I68)),14)</f>
        <v>#NUM!</v>
      </c>
      <c r="L68" s="760" t="e">
        <f t="array" ref="L68">INDEX(ShadowTable[], SMALL(IF(ShadowRowSS=$C$10,ROW(ShadowRowSS)-5),ROWS(J$15:J68)),15)</f>
        <v>#NUM!</v>
      </c>
      <c r="M68" s="761" t="e">
        <f t="array" ref="M68">INDEX(ShadowTable[], SMALL(IF(ShadowRowSS=$C$10,ROW(ShadowRowSS)-5),ROWS(K$15:K68)),16)</f>
        <v>#NUM!</v>
      </c>
      <c r="N68" s="760" t="e">
        <f t="array" ref="N68">INDEX(ShadowTable[], SMALL(IF(ShadowRowSS=$C$10,ROW(ShadowRowSS)-5),ROWS(L$15:L68)),17)</f>
        <v>#NUM!</v>
      </c>
      <c r="O68" s="761" t="e">
        <f t="array" ref="O68">INDEX(ShadowTable[], SMALL(IF(ShadowRowSS=$C$10,ROW(ShadowRowSS)-5),ROWS(M$15:M68)),18)</f>
        <v>#NUM!</v>
      </c>
      <c r="P68" s="760" t="e">
        <f t="array" ref="P68">INDEX(ShadowTable[], SMALL(IF(ShadowRowSS=$C$10,ROW(ShadowRowSS)-5),ROWS(N$15:N68)),19)</f>
        <v>#NUM!</v>
      </c>
      <c r="Q68" s="761" t="e">
        <f t="array" ref="Q68">INDEX(ShadowTable[], SMALL(IF(ShadowRowSS=$C$10,ROW(ShadowRowSS)-5),ROWS(O$15:O68)),20)</f>
        <v>#NUM!</v>
      </c>
      <c r="R68" s="760" t="e">
        <f t="array" ref="R68">INDEX(ShadowTable[], SMALL(IF(ShadowRowSS=$C$10,ROW(ShadowRowSS)-5),ROWS(P$15:P68)),21)</f>
        <v>#NUM!</v>
      </c>
      <c r="S68" s="762" t="e">
        <f t="array" ref="S68">INDEX(ShadowTable[], SMALL(IF(ShadowRowSS=$C$10,ROW(ShadowRowSS)-5),ROWS(P$15:P68)),22)</f>
        <v>#NUM!</v>
      </c>
    </row>
    <row r="69" spans="3:19">
      <c r="C69" s="759" t="e">
        <f t="array" ref="C69">INDEX(ShadowTable[], SMALL(IF(ShadowRowSS=$C$10,ROW(ShadowRowSS)-5),ROWS(C$15:C69)),5)</f>
        <v>#NUM!</v>
      </c>
      <c r="D69" s="760" t="str">
        <f t="array" ref="D69">IF(ISNUMBER(SEARCH("Outcome",INDEX(ShadowTable[], SMALL(IF(ShadowRowSS=$C$10,ROW(ShadowRowSS)-5),ROWS(D$15:D69)),1)))=TRUE,"Outcome",IF(ISNUMBER(SEARCH("Output",INDEX(ShadowTable[], SMALL(IF(ShadowRowSS=$C$10,ROW(ShadowRowSS)-5),ROWS(D$15:D69)),1)))=TRUE,"Output",""))</f>
        <v/>
      </c>
      <c r="E69" s="760" t="e">
        <f t="array" ref="E69">INDEX(ShadowTable[], SMALL(IF(ShadowRowSS=$C$10,ROW(ShadowRowSS)-5),ROWS(C$15:C69)),8)</f>
        <v>#NUM!</v>
      </c>
      <c r="F69" s="760" t="e">
        <f t="array" ref="F69">INDEX(ShadowTable[], SMALL(IF(ShadowRowSS=$C$10,ROW(ShadowRowSS)-5),ROWS(D$15:D69)),9)</f>
        <v>#NUM!</v>
      </c>
      <c r="G69" s="760" t="e">
        <f t="array" ref="G69">INDEX(ShadowTable[], SMALL(IF(ShadowRowSS=$C$10,ROW(ShadowRowSS)-5),ROWS(E$15:E69)),10)</f>
        <v>#NUM!</v>
      </c>
      <c r="H69" s="760" t="e">
        <f t="array" ref="H69">INDEX(ShadowTable[], SMALL(IF(ShadowRowSS=$C$10,ROW(ShadowRowSS)-5),ROWS(F$15:F69)),11)</f>
        <v>#NUM!</v>
      </c>
      <c r="I69" s="761" t="e">
        <f t="array" ref="I69">INDEX(ShadowTable[], SMALL(IF(ShadowRowSS=$C$10,ROW(ShadowRowSS)-5),ROWS(G$15:G69)),12)</f>
        <v>#NUM!</v>
      </c>
      <c r="J69" s="760" t="e">
        <f t="array" ref="J69">INDEX(ShadowTable[], SMALL(IF(ShadowRowSS=$C$10,ROW(ShadowRowSS)-5),ROWS(H$15:H69)),13)</f>
        <v>#NUM!</v>
      </c>
      <c r="K69" s="761" t="e">
        <f t="array" ref="K69">INDEX(ShadowTable[], SMALL(IF(ShadowRowSS=$C$10,ROW(ShadowRowSS)-5),ROWS(I$15:I69)),14)</f>
        <v>#NUM!</v>
      </c>
      <c r="L69" s="760" t="e">
        <f t="array" ref="L69">INDEX(ShadowTable[], SMALL(IF(ShadowRowSS=$C$10,ROW(ShadowRowSS)-5),ROWS(J$15:J69)),15)</f>
        <v>#NUM!</v>
      </c>
      <c r="M69" s="761" t="e">
        <f t="array" ref="M69">INDEX(ShadowTable[], SMALL(IF(ShadowRowSS=$C$10,ROW(ShadowRowSS)-5),ROWS(K$15:K69)),16)</f>
        <v>#NUM!</v>
      </c>
      <c r="N69" s="760" t="e">
        <f t="array" ref="N69">INDEX(ShadowTable[], SMALL(IF(ShadowRowSS=$C$10,ROW(ShadowRowSS)-5),ROWS(L$15:L69)),17)</f>
        <v>#NUM!</v>
      </c>
      <c r="O69" s="761" t="e">
        <f t="array" ref="O69">INDEX(ShadowTable[], SMALL(IF(ShadowRowSS=$C$10,ROW(ShadowRowSS)-5),ROWS(M$15:M69)),18)</f>
        <v>#NUM!</v>
      </c>
      <c r="P69" s="760" t="e">
        <f t="array" ref="P69">INDEX(ShadowTable[], SMALL(IF(ShadowRowSS=$C$10,ROW(ShadowRowSS)-5),ROWS(N$15:N69)),19)</f>
        <v>#NUM!</v>
      </c>
      <c r="Q69" s="761" t="e">
        <f t="array" ref="Q69">INDEX(ShadowTable[], SMALL(IF(ShadowRowSS=$C$10,ROW(ShadowRowSS)-5),ROWS(O$15:O69)),20)</f>
        <v>#NUM!</v>
      </c>
      <c r="R69" s="760" t="e">
        <f t="array" ref="R69">INDEX(ShadowTable[], SMALL(IF(ShadowRowSS=$C$10,ROW(ShadowRowSS)-5),ROWS(P$15:P69)),21)</f>
        <v>#NUM!</v>
      </c>
      <c r="S69" s="762" t="e">
        <f t="array" ref="S69">INDEX(ShadowTable[], SMALL(IF(ShadowRowSS=$C$10,ROW(ShadowRowSS)-5),ROWS(P$15:P69)),22)</f>
        <v>#NUM!</v>
      </c>
    </row>
    <row r="70" spans="3:19">
      <c r="C70" s="759" t="e">
        <f t="array" ref="C70">INDEX(ShadowTable[], SMALL(IF(ShadowRowSS=$C$10,ROW(ShadowRowSS)-5),ROWS(C$15:C70)),5)</f>
        <v>#NUM!</v>
      </c>
      <c r="D70" s="760" t="str">
        <f t="array" ref="D70">IF(ISNUMBER(SEARCH("Outcome",INDEX(ShadowTable[], SMALL(IF(ShadowRowSS=$C$10,ROW(ShadowRowSS)-5),ROWS(D$15:D70)),1)))=TRUE,"Outcome",IF(ISNUMBER(SEARCH("Output",INDEX(ShadowTable[], SMALL(IF(ShadowRowSS=$C$10,ROW(ShadowRowSS)-5),ROWS(D$15:D70)),1)))=TRUE,"Output",""))</f>
        <v/>
      </c>
      <c r="E70" s="760" t="e">
        <f t="array" ref="E70">INDEX(ShadowTable[], SMALL(IF(ShadowRowSS=$C$10,ROW(ShadowRowSS)-5),ROWS(C$15:C70)),8)</f>
        <v>#NUM!</v>
      </c>
      <c r="F70" s="760" t="e">
        <f t="array" ref="F70">INDEX(ShadowTable[], SMALL(IF(ShadowRowSS=$C$10,ROW(ShadowRowSS)-5),ROWS(D$15:D70)),9)</f>
        <v>#NUM!</v>
      </c>
      <c r="G70" s="760" t="e">
        <f t="array" ref="G70">INDEX(ShadowTable[], SMALL(IF(ShadowRowSS=$C$10,ROW(ShadowRowSS)-5),ROWS(E$15:E70)),10)</f>
        <v>#NUM!</v>
      </c>
      <c r="H70" s="760" t="e">
        <f t="array" ref="H70">INDEX(ShadowTable[], SMALL(IF(ShadowRowSS=$C$10,ROW(ShadowRowSS)-5),ROWS(F$15:F70)),11)</f>
        <v>#NUM!</v>
      </c>
      <c r="I70" s="761" t="e">
        <f t="array" ref="I70">INDEX(ShadowTable[], SMALL(IF(ShadowRowSS=$C$10,ROW(ShadowRowSS)-5),ROWS(G$15:G70)),12)</f>
        <v>#NUM!</v>
      </c>
      <c r="J70" s="760" t="e">
        <f t="array" ref="J70">INDEX(ShadowTable[], SMALL(IF(ShadowRowSS=$C$10,ROW(ShadowRowSS)-5),ROWS(H$15:H70)),13)</f>
        <v>#NUM!</v>
      </c>
      <c r="K70" s="761" t="e">
        <f t="array" ref="K70">INDEX(ShadowTable[], SMALL(IF(ShadowRowSS=$C$10,ROW(ShadowRowSS)-5),ROWS(I$15:I70)),14)</f>
        <v>#NUM!</v>
      </c>
      <c r="L70" s="760" t="e">
        <f t="array" ref="L70">INDEX(ShadowTable[], SMALL(IF(ShadowRowSS=$C$10,ROW(ShadowRowSS)-5),ROWS(J$15:J70)),15)</f>
        <v>#NUM!</v>
      </c>
      <c r="M70" s="761" t="e">
        <f t="array" ref="M70">INDEX(ShadowTable[], SMALL(IF(ShadowRowSS=$C$10,ROW(ShadowRowSS)-5),ROWS(K$15:K70)),16)</f>
        <v>#NUM!</v>
      </c>
      <c r="N70" s="760" t="e">
        <f t="array" ref="N70">INDEX(ShadowTable[], SMALL(IF(ShadowRowSS=$C$10,ROW(ShadowRowSS)-5),ROWS(L$15:L70)),17)</f>
        <v>#NUM!</v>
      </c>
      <c r="O70" s="761" t="e">
        <f t="array" ref="O70">INDEX(ShadowTable[], SMALL(IF(ShadowRowSS=$C$10,ROW(ShadowRowSS)-5),ROWS(M$15:M70)),18)</f>
        <v>#NUM!</v>
      </c>
      <c r="P70" s="760" t="e">
        <f t="array" ref="P70">INDEX(ShadowTable[], SMALL(IF(ShadowRowSS=$C$10,ROW(ShadowRowSS)-5),ROWS(N$15:N70)),19)</f>
        <v>#NUM!</v>
      </c>
      <c r="Q70" s="761" t="e">
        <f t="array" ref="Q70">INDEX(ShadowTable[], SMALL(IF(ShadowRowSS=$C$10,ROW(ShadowRowSS)-5),ROWS(O$15:O70)),20)</f>
        <v>#NUM!</v>
      </c>
      <c r="R70" s="760" t="e">
        <f t="array" ref="R70">INDEX(ShadowTable[], SMALL(IF(ShadowRowSS=$C$10,ROW(ShadowRowSS)-5),ROWS(P$15:P70)),21)</f>
        <v>#NUM!</v>
      </c>
      <c r="S70" s="762" t="e">
        <f t="array" ref="S70">INDEX(ShadowTable[], SMALL(IF(ShadowRowSS=$C$10,ROW(ShadowRowSS)-5),ROWS(P$15:P70)),22)</f>
        <v>#NUM!</v>
      </c>
    </row>
    <row r="71" spans="3:19">
      <c r="C71" s="759" t="e">
        <f t="array" ref="C71">INDEX(ShadowTable[], SMALL(IF(ShadowRowSS=$C$10,ROW(ShadowRowSS)-5),ROWS(C$15:C71)),5)</f>
        <v>#NUM!</v>
      </c>
      <c r="D71" s="760" t="str">
        <f t="array" ref="D71">IF(ISNUMBER(SEARCH("Outcome",INDEX(ShadowTable[], SMALL(IF(ShadowRowSS=$C$10,ROW(ShadowRowSS)-5),ROWS(D$15:D71)),1)))=TRUE,"Outcome",IF(ISNUMBER(SEARCH("Output",INDEX(ShadowTable[], SMALL(IF(ShadowRowSS=$C$10,ROW(ShadowRowSS)-5),ROWS(D$15:D71)),1)))=TRUE,"Output",""))</f>
        <v/>
      </c>
      <c r="E71" s="760" t="e">
        <f t="array" ref="E71">INDEX(ShadowTable[], SMALL(IF(ShadowRowSS=$C$10,ROW(ShadowRowSS)-5),ROWS(C$15:C71)),8)</f>
        <v>#NUM!</v>
      </c>
      <c r="F71" s="760" t="e">
        <f t="array" ref="F71">INDEX(ShadowTable[], SMALL(IF(ShadowRowSS=$C$10,ROW(ShadowRowSS)-5),ROWS(D$15:D71)),9)</f>
        <v>#NUM!</v>
      </c>
      <c r="G71" s="760" t="e">
        <f t="array" ref="G71">INDEX(ShadowTable[], SMALL(IF(ShadowRowSS=$C$10,ROW(ShadowRowSS)-5),ROWS(E$15:E71)),10)</f>
        <v>#NUM!</v>
      </c>
      <c r="H71" s="760" t="e">
        <f t="array" ref="H71">INDEX(ShadowTable[], SMALL(IF(ShadowRowSS=$C$10,ROW(ShadowRowSS)-5),ROWS(F$15:F71)),11)</f>
        <v>#NUM!</v>
      </c>
      <c r="I71" s="761" t="e">
        <f t="array" ref="I71">INDEX(ShadowTable[], SMALL(IF(ShadowRowSS=$C$10,ROW(ShadowRowSS)-5),ROWS(G$15:G71)),12)</f>
        <v>#NUM!</v>
      </c>
      <c r="J71" s="760" t="e">
        <f t="array" ref="J71">INDEX(ShadowTable[], SMALL(IF(ShadowRowSS=$C$10,ROW(ShadowRowSS)-5),ROWS(H$15:H71)),13)</f>
        <v>#NUM!</v>
      </c>
      <c r="K71" s="761" t="e">
        <f t="array" ref="K71">INDEX(ShadowTable[], SMALL(IF(ShadowRowSS=$C$10,ROW(ShadowRowSS)-5),ROWS(I$15:I71)),14)</f>
        <v>#NUM!</v>
      </c>
      <c r="L71" s="760" t="e">
        <f t="array" ref="L71">INDEX(ShadowTable[], SMALL(IF(ShadowRowSS=$C$10,ROW(ShadowRowSS)-5),ROWS(J$15:J71)),15)</f>
        <v>#NUM!</v>
      </c>
      <c r="M71" s="761" t="e">
        <f t="array" ref="M71">INDEX(ShadowTable[], SMALL(IF(ShadowRowSS=$C$10,ROW(ShadowRowSS)-5),ROWS(K$15:K71)),16)</f>
        <v>#NUM!</v>
      </c>
      <c r="N71" s="760" t="e">
        <f t="array" ref="N71">INDEX(ShadowTable[], SMALL(IF(ShadowRowSS=$C$10,ROW(ShadowRowSS)-5),ROWS(L$15:L71)),17)</f>
        <v>#NUM!</v>
      </c>
      <c r="O71" s="761" t="e">
        <f t="array" ref="O71">INDEX(ShadowTable[], SMALL(IF(ShadowRowSS=$C$10,ROW(ShadowRowSS)-5),ROWS(M$15:M71)),18)</f>
        <v>#NUM!</v>
      </c>
      <c r="P71" s="760" t="e">
        <f t="array" ref="P71">INDEX(ShadowTable[], SMALL(IF(ShadowRowSS=$C$10,ROW(ShadowRowSS)-5),ROWS(N$15:N71)),19)</f>
        <v>#NUM!</v>
      </c>
      <c r="Q71" s="761" t="e">
        <f t="array" ref="Q71">INDEX(ShadowTable[], SMALL(IF(ShadowRowSS=$C$10,ROW(ShadowRowSS)-5),ROWS(O$15:O71)),20)</f>
        <v>#NUM!</v>
      </c>
      <c r="R71" s="760" t="e">
        <f t="array" ref="R71">INDEX(ShadowTable[], SMALL(IF(ShadowRowSS=$C$10,ROW(ShadowRowSS)-5),ROWS(P$15:P71)),21)</f>
        <v>#NUM!</v>
      </c>
      <c r="S71" s="762" t="e">
        <f t="array" ref="S71">INDEX(ShadowTable[], SMALL(IF(ShadowRowSS=$C$10,ROW(ShadowRowSS)-5),ROWS(P$15:P71)),22)</f>
        <v>#NUM!</v>
      </c>
    </row>
    <row r="72" spans="3:19">
      <c r="C72" s="759" t="e">
        <f t="array" ref="C72">INDEX(ShadowTable[], SMALL(IF(ShadowRowSS=$C$10,ROW(ShadowRowSS)-5),ROWS(C$15:C72)),5)</f>
        <v>#NUM!</v>
      </c>
      <c r="D72" s="760" t="str">
        <f t="array" ref="D72">IF(ISNUMBER(SEARCH("Outcome",INDEX(ShadowTable[], SMALL(IF(ShadowRowSS=$C$10,ROW(ShadowRowSS)-5),ROWS(D$15:D72)),1)))=TRUE,"Outcome",IF(ISNUMBER(SEARCH("Output",INDEX(ShadowTable[], SMALL(IF(ShadowRowSS=$C$10,ROW(ShadowRowSS)-5),ROWS(D$15:D72)),1)))=TRUE,"Output",""))</f>
        <v/>
      </c>
      <c r="E72" s="760" t="e">
        <f t="array" ref="E72">INDEX(ShadowTable[], SMALL(IF(ShadowRowSS=$C$10,ROW(ShadowRowSS)-5),ROWS(C$15:C72)),8)</f>
        <v>#NUM!</v>
      </c>
      <c r="F72" s="760" t="e">
        <f t="array" ref="F72">INDEX(ShadowTable[], SMALL(IF(ShadowRowSS=$C$10,ROW(ShadowRowSS)-5),ROWS(D$15:D72)),9)</f>
        <v>#NUM!</v>
      </c>
      <c r="G72" s="760" t="e">
        <f t="array" ref="G72">INDEX(ShadowTable[], SMALL(IF(ShadowRowSS=$C$10,ROW(ShadowRowSS)-5),ROWS(E$15:E72)),10)</f>
        <v>#NUM!</v>
      </c>
      <c r="H72" s="760" t="e">
        <f t="array" ref="H72">INDEX(ShadowTable[], SMALL(IF(ShadowRowSS=$C$10,ROW(ShadowRowSS)-5),ROWS(F$15:F72)),11)</f>
        <v>#NUM!</v>
      </c>
      <c r="I72" s="761" t="e">
        <f t="array" ref="I72">INDEX(ShadowTable[], SMALL(IF(ShadowRowSS=$C$10,ROW(ShadowRowSS)-5),ROWS(G$15:G72)),12)</f>
        <v>#NUM!</v>
      </c>
      <c r="J72" s="760" t="e">
        <f t="array" ref="J72">INDEX(ShadowTable[], SMALL(IF(ShadowRowSS=$C$10,ROW(ShadowRowSS)-5),ROWS(H$15:H72)),13)</f>
        <v>#NUM!</v>
      </c>
      <c r="K72" s="761" t="e">
        <f t="array" ref="K72">INDEX(ShadowTable[], SMALL(IF(ShadowRowSS=$C$10,ROW(ShadowRowSS)-5),ROWS(I$15:I72)),14)</f>
        <v>#NUM!</v>
      </c>
      <c r="L72" s="760" t="e">
        <f t="array" ref="L72">INDEX(ShadowTable[], SMALL(IF(ShadowRowSS=$C$10,ROW(ShadowRowSS)-5),ROWS(J$15:J72)),15)</f>
        <v>#NUM!</v>
      </c>
      <c r="M72" s="761" t="e">
        <f t="array" ref="M72">INDEX(ShadowTable[], SMALL(IF(ShadowRowSS=$C$10,ROW(ShadowRowSS)-5),ROWS(K$15:K72)),16)</f>
        <v>#NUM!</v>
      </c>
      <c r="N72" s="760" t="e">
        <f t="array" ref="N72">INDEX(ShadowTable[], SMALL(IF(ShadowRowSS=$C$10,ROW(ShadowRowSS)-5),ROWS(L$15:L72)),17)</f>
        <v>#NUM!</v>
      </c>
      <c r="O72" s="761" t="e">
        <f t="array" ref="O72">INDEX(ShadowTable[], SMALL(IF(ShadowRowSS=$C$10,ROW(ShadowRowSS)-5),ROWS(M$15:M72)),18)</f>
        <v>#NUM!</v>
      </c>
      <c r="P72" s="760" t="e">
        <f t="array" ref="P72">INDEX(ShadowTable[], SMALL(IF(ShadowRowSS=$C$10,ROW(ShadowRowSS)-5),ROWS(N$15:N72)),19)</f>
        <v>#NUM!</v>
      </c>
      <c r="Q72" s="761" t="e">
        <f t="array" ref="Q72">INDEX(ShadowTable[], SMALL(IF(ShadowRowSS=$C$10,ROW(ShadowRowSS)-5),ROWS(O$15:O72)),20)</f>
        <v>#NUM!</v>
      </c>
      <c r="R72" s="760" t="e">
        <f t="array" ref="R72">INDEX(ShadowTable[], SMALL(IF(ShadowRowSS=$C$10,ROW(ShadowRowSS)-5),ROWS(P$15:P72)),21)</f>
        <v>#NUM!</v>
      </c>
      <c r="S72" s="762" t="e">
        <f t="array" ref="S72">INDEX(ShadowTable[], SMALL(IF(ShadowRowSS=$C$10,ROW(ShadowRowSS)-5),ROWS(P$15:P72)),22)</f>
        <v>#NUM!</v>
      </c>
    </row>
    <row r="73" spans="3:19">
      <c r="C73" s="759" t="e">
        <f t="array" ref="C73">INDEX(ShadowTable[], SMALL(IF(ShadowRowSS=$C$10,ROW(ShadowRowSS)-5),ROWS(C$15:C73)),5)</f>
        <v>#NUM!</v>
      </c>
      <c r="D73" s="760" t="str">
        <f t="array" ref="D73">IF(ISNUMBER(SEARCH("Outcome",INDEX(ShadowTable[], SMALL(IF(ShadowRowSS=$C$10,ROW(ShadowRowSS)-5),ROWS(D$15:D73)),1)))=TRUE,"Outcome",IF(ISNUMBER(SEARCH("Output",INDEX(ShadowTable[], SMALL(IF(ShadowRowSS=$C$10,ROW(ShadowRowSS)-5),ROWS(D$15:D73)),1)))=TRUE,"Output",""))</f>
        <v/>
      </c>
      <c r="E73" s="760" t="e">
        <f t="array" ref="E73">INDEX(ShadowTable[], SMALL(IF(ShadowRowSS=$C$10,ROW(ShadowRowSS)-5),ROWS(C$15:C73)),8)</f>
        <v>#NUM!</v>
      </c>
      <c r="F73" s="760" t="e">
        <f t="array" ref="F73">INDEX(ShadowTable[], SMALL(IF(ShadowRowSS=$C$10,ROW(ShadowRowSS)-5),ROWS(D$15:D73)),9)</f>
        <v>#NUM!</v>
      </c>
      <c r="G73" s="760" t="e">
        <f t="array" ref="G73">INDEX(ShadowTable[], SMALL(IF(ShadowRowSS=$C$10,ROW(ShadowRowSS)-5),ROWS(E$15:E73)),10)</f>
        <v>#NUM!</v>
      </c>
      <c r="H73" s="760" t="e">
        <f t="array" ref="H73">INDEX(ShadowTable[], SMALL(IF(ShadowRowSS=$C$10,ROW(ShadowRowSS)-5),ROWS(F$15:F73)),11)</f>
        <v>#NUM!</v>
      </c>
      <c r="I73" s="761" t="e">
        <f t="array" ref="I73">INDEX(ShadowTable[], SMALL(IF(ShadowRowSS=$C$10,ROW(ShadowRowSS)-5),ROWS(G$15:G73)),12)</f>
        <v>#NUM!</v>
      </c>
      <c r="J73" s="760" t="e">
        <f t="array" ref="J73">INDEX(ShadowTable[], SMALL(IF(ShadowRowSS=$C$10,ROW(ShadowRowSS)-5),ROWS(H$15:H73)),13)</f>
        <v>#NUM!</v>
      </c>
      <c r="K73" s="761" t="e">
        <f t="array" ref="K73">INDEX(ShadowTable[], SMALL(IF(ShadowRowSS=$C$10,ROW(ShadowRowSS)-5),ROWS(I$15:I73)),14)</f>
        <v>#NUM!</v>
      </c>
      <c r="L73" s="760" t="e">
        <f t="array" ref="L73">INDEX(ShadowTable[], SMALL(IF(ShadowRowSS=$C$10,ROW(ShadowRowSS)-5),ROWS(J$15:J73)),15)</f>
        <v>#NUM!</v>
      </c>
      <c r="M73" s="761" t="e">
        <f t="array" ref="M73">INDEX(ShadowTable[], SMALL(IF(ShadowRowSS=$C$10,ROW(ShadowRowSS)-5),ROWS(K$15:K73)),16)</f>
        <v>#NUM!</v>
      </c>
      <c r="N73" s="760" t="e">
        <f t="array" ref="N73">INDEX(ShadowTable[], SMALL(IF(ShadowRowSS=$C$10,ROW(ShadowRowSS)-5),ROWS(L$15:L73)),17)</f>
        <v>#NUM!</v>
      </c>
      <c r="O73" s="761" t="e">
        <f t="array" ref="O73">INDEX(ShadowTable[], SMALL(IF(ShadowRowSS=$C$10,ROW(ShadowRowSS)-5),ROWS(M$15:M73)),18)</f>
        <v>#NUM!</v>
      </c>
      <c r="P73" s="760" t="e">
        <f t="array" ref="P73">INDEX(ShadowTable[], SMALL(IF(ShadowRowSS=$C$10,ROW(ShadowRowSS)-5),ROWS(N$15:N73)),19)</f>
        <v>#NUM!</v>
      </c>
      <c r="Q73" s="761" t="e">
        <f t="array" ref="Q73">INDEX(ShadowTable[], SMALL(IF(ShadowRowSS=$C$10,ROW(ShadowRowSS)-5),ROWS(O$15:O73)),20)</f>
        <v>#NUM!</v>
      </c>
      <c r="R73" s="760" t="e">
        <f t="array" ref="R73">INDEX(ShadowTable[], SMALL(IF(ShadowRowSS=$C$10,ROW(ShadowRowSS)-5),ROWS(P$15:P73)),21)</f>
        <v>#NUM!</v>
      </c>
      <c r="S73" s="762" t="e">
        <f t="array" ref="S73">INDEX(ShadowTable[], SMALL(IF(ShadowRowSS=$C$10,ROW(ShadowRowSS)-5),ROWS(P$15:P73)),22)</f>
        <v>#NUM!</v>
      </c>
    </row>
    <row r="74" spans="3:19">
      <c r="C74" s="759" t="e">
        <f t="array" ref="C74">INDEX(ShadowTable[], SMALL(IF(ShadowRowSS=$C$10,ROW(ShadowRowSS)-5),ROWS(C$15:C74)),5)</f>
        <v>#NUM!</v>
      </c>
      <c r="D74" s="760" t="str">
        <f t="array" ref="D74">IF(ISNUMBER(SEARCH("Outcome",INDEX(ShadowTable[], SMALL(IF(ShadowRowSS=$C$10,ROW(ShadowRowSS)-5),ROWS(D$15:D74)),1)))=TRUE,"Outcome",IF(ISNUMBER(SEARCH("Output",INDEX(ShadowTable[], SMALL(IF(ShadowRowSS=$C$10,ROW(ShadowRowSS)-5),ROWS(D$15:D74)),1)))=TRUE,"Output",""))</f>
        <v/>
      </c>
      <c r="E74" s="760" t="e">
        <f t="array" ref="E74">INDEX(ShadowTable[], SMALL(IF(ShadowRowSS=$C$10,ROW(ShadowRowSS)-5),ROWS(C$15:C74)),8)</f>
        <v>#NUM!</v>
      </c>
      <c r="F74" s="760" t="e">
        <f t="array" ref="F74">INDEX(ShadowTable[], SMALL(IF(ShadowRowSS=$C$10,ROW(ShadowRowSS)-5),ROWS(D$15:D74)),9)</f>
        <v>#NUM!</v>
      </c>
      <c r="G74" s="760" t="e">
        <f t="array" ref="G74">INDEX(ShadowTable[], SMALL(IF(ShadowRowSS=$C$10,ROW(ShadowRowSS)-5),ROWS(E$15:E74)),10)</f>
        <v>#NUM!</v>
      </c>
      <c r="H74" s="760" t="e">
        <f t="array" ref="H74">INDEX(ShadowTable[], SMALL(IF(ShadowRowSS=$C$10,ROW(ShadowRowSS)-5),ROWS(F$15:F74)),11)</f>
        <v>#NUM!</v>
      </c>
      <c r="I74" s="761" t="e">
        <f t="array" ref="I74">INDEX(ShadowTable[], SMALL(IF(ShadowRowSS=$C$10,ROW(ShadowRowSS)-5),ROWS(G$15:G74)),12)</f>
        <v>#NUM!</v>
      </c>
      <c r="J74" s="760" t="e">
        <f t="array" ref="J74">INDEX(ShadowTable[], SMALL(IF(ShadowRowSS=$C$10,ROW(ShadowRowSS)-5),ROWS(H$15:H74)),13)</f>
        <v>#NUM!</v>
      </c>
      <c r="K74" s="761" t="e">
        <f t="array" ref="K74">INDEX(ShadowTable[], SMALL(IF(ShadowRowSS=$C$10,ROW(ShadowRowSS)-5),ROWS(I$15:I74)),14)</f>
        <v>#NUM!</v>
      </c>
      <c r="L74" s="760" t="e">
        <f t="array" ref="L74">INDEX(ShadowTable[], SMALL(IF(ShadowRowSS=$C$10,ROW(ShadowRowSS)-5),ROWS(J$15:J74)),15)</f>
        <v>#NUM!</v>
      </c>
      <c r="M74" s="761" t="e">
        <f t="array" ref="M74">INDEX(ShadowTable[], SMALL(IF(ShadowRowSS=$C$10,ROW(ShadowRowSS)-5),ROWS(K$15:K74)),16)</f>
        <v>#NUM!</v>
      </c>
      <c r="N74" s="760" t="e">
        <f t="array" ref="N74">INDEX(ShadowTable[], SMALL(IF(ShadowRowSS=$C$10,ROW(ShadowRowSS)-5),ROWS(L$15:L74)),17)</f>
        <v>#NUM!</v>
      </c>
      <c r="O74" s="761" t="e">
        <f t="array" ref="O74">INDEX(ShadowTable[], SMALL(IF(ShadowRowSS=$C$10,ROW(ShadowRowSS)-5),ROWS(M$15:M74)),18)</f>
        <v>#NUM!</v>
      </c>
      <c r="P74" s="760" t="e">
        <f t="array" ref="P74">INDEX(ShadowTable[], SMALL(IF(ShadowRowSS=$C$10,ROW(ShadowRowSS)-5),ROWS(N$15:N74)),19)</f>
        <v>#NUM!</v>
      </c>
      <c r="Q74" s="761" t="e">
        <f t="array" ref="Q74">INDEX(ShadowTable[], SMALL(IF(ShadowRowSS=$C$10,ROW(ShadowRowSS)-5),ROWS(O$15:O74)),20)</f>
        <v>#NUM!</v>
      </c>
      <c r="R74" s="760" t="e">
        <f t="array" ref="R74">INDEX(ShadowTable[], SMALL(IF(ShadowRowSS=$C$10,ROW(ShadowRowSS)-5),ROWS(P$15:P74)),21)</f>
        <v>#NUM!</v>
      </c>
      <c r="S74" s="762" t="e">
        <f t="array" ref="S74">INDEX(ShadowTable[], SMALL(IF(ShadowRowSS=$C$10,ROW(ShadowRowSS)-5),ROWS(P$15:P74)),22)</f>
        <v>#NUM!</v>
      </c>
    </row>
  </sheetData>
  <sheetProtection sheet="1" objects="1" scenarios="1" formatCells="0" deleteRows="0"/>
  <mergeCells count="8">
    <mergeCell ref="B7:H7"/>
    <mergeCell ref="B8:H8"/>
    <mergeCell ref="C10:D10"/>
    <mergeCell ref="B13:B14"/>
    <mergeCell ref="D13:D14"/>
    <mergeCell ref="E13:E14"/>
    <mergeCell ref="F13:F14"/>
    <mergeCell ref="G13:G14"/>
  </mergeCells>
  <conditionalFormatting sqref="D15:D74">
    <cfRule type="containsErrors" dxfId="98" priority="7">
      <formula>ISERROR(D15)</formula>
    </cfRule>
  </conditionalFormatting>
  <conditionalFormatting sqref="J15:J74 L15:L74 N15:N74 P15:P74 R15:R74">
    <cfRule type="containsErrors" dxfId="97" priority="6">
      <formula>ISERROR(J15)</formula>
    </cfRule>
  </conditionalFormatting>
  <conditionalFormatting sqref="H15:H74 J15:J74 L15:L74 N15:N74 P15:P74 R15:R74">
    <cfRule type="cellIs" dxfId="96" priority="3" operator="equal">
      <formula>0</formula>
    </cfRule>
  </conditionalFormatting>
  <conditionalFormatting sqref="S15:S74 I15:I74 K15:K74 M15:M74 O15:O74 Q15:Q74">
    <cfRule type="cellIs" dxfId="95" priority="2" operator="equal">
      <formula>0</formula>
    </cfRule>
    <cfRule type="containsErrors" dxfId="94" priority="5">
      <formula>ISERROR(I15)</formula>
    </cfRule>
  </conditionalFormatting>
  <conditionalFormatting sqref="E15:H74">
    <cfRule type="containsErrors" dxfId="93" priority="4">
      <formula>ISERROR(E15)</formula>
    </cfRule>
  </conditionalFormatting>
  <conditionalFormatting sqref="C15:C74">
    <cfRule type="containsErrors" dxfId="92" priority="1">
      <formula>ISERROR(C15)</formula>
    </cfRule>
  </conditionalFormatting>
  <pageMargins left="0.7" right="0.7" top="0.75" bottom="0.75" header="0.3" footer="0.3"/>
  <pageSetup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B1:S74"/>
  <sheetViews>
    <sheetView zoomScale="80" zoomScaleNormal="80" workbookViewId="0"/>
  </sheetViews>
  <sheetFormatPr defaultRowHeight="15"/>
  <cols>
    <col min="1" max="1" width="8" style="142" customWidth="1"/>
    <col min="2" max="2" width="51.5703125" style="142" customWidth="1"/>
    <col min="3" max="3" width="44.42578125" style="142" customWidth="1"/>
    <col min="4" max="4" width="13.42578125" style="142" customWidth="1"/>
    <col min="5" max="5" width="15" style="142" customWidth="1"/>
    <col min="6" max="10" width="13.42578125" style="142" customWidth="1"/>
    <col min="11" max="13" width="13.5703125" style="142" customWidth="1"/>
    <col min="14" max="14" width="16" style="142" customWidth="1"/>
    <col min="15" max="15" width="13.85546875" style="142" customWidth="1"/>
    <col min="16" max="19" width="15.42578125" style="142" customWidth="1"/>
    <col min="20" max="16384" width="9.140625" style="142"/>
  </cols>
  <sheetData>
    <row r="1" spans="2:19" s="125" customFormat="1"/>
    <row r="2" spans="2:19" s="125" customFormat="1">
      <c r="B2" s="124"/>
    </row>
    <row r="3" spans="2:19" s="125" customFormat="1" ht="32.25" customHeight="1">
      <c r="B3" s="124"/>
    </row>
    <row r="4" spans="2:19" s="125" customFormat="1"/>
    <row r="5" spans="2:19" s="125" customFormat="1"/>
    <row r="6" spans="2:19" s="125" customFormat="1"/>
    <row r="7" spans="2:19" s="125" customFormat="1" ht="26.25">
      <c r="B7" s="1105"/>
      <c r="C7" s="1105"/>
      <c r="D7" s="1105"/>
      <c r="E7" s="1105"/>
      <c r="F7" s="1105"/>
      <c r="G7" s="1105"/>
      <c r="H7" s="1105"/>
    </row>
    <row r="8" spans="2:19" s="125" customFormat="1" ht="42.75" customHeight="1">
      <c r="B8" s="1106" t="s">
        <v>162</v>
      </c>
      <c r="C8" s="1106"/>
      <c r="D8" s="1106"/>
      <c r="E8" s="1106"/>
      <c r="F8" s="1106"/>
      <c r="G8" s="1106"/>
      <c r="H8" s="1106"/>
    </row>
    <row r="9" spans="2:19" s="125" customFormat="1"/>
    <row r="10" spans="2:19" s="125" customFormat="1" ht="61.5" customHeight="1">
      <c r="C10" s="1104" t="s">
        <v>28</v>
      </c>
      <c r="D10" s="1104"/>
      <c r="E10" s="706"/>
      <c r="F10" s="706"/>
      <c r="G10" s="706"/>
      <c r="H10" s="706"/>
    </row>
    <row r="11" spans="2:19" s="125" customFormat="1">
      <c r="B11" s="137"/>
    </row>
    <row r="12" spans="2:19" s="125" customFormat="1">
      <c r="B12" s="132"/>
      <c r="C12" s="133"/>
      <c r="D12" s="134"/>
      <c r="E12" s="134"/>
      <c r="F12" s="134"/>
      <c r="G12" s="134"/>
      <c r="H12" s="134"/>
      <c r="I12" s="134"/>
      <c r="J12" s="134"/>
      <c r="K12" s="134"/>
      <c r="L12" s="134"/>
      <c r="M12" s="134"/>
    </row>
    <row r="13" spans="2:19" s="125" customFormat="1" ht="24.75" customHeight="1">
      <c r="B13" s="1113" t="s">
        <v>169</v>
      </c>
      <c r="D13" s="1111" t="s">
        <v>164</v>
      </c>
      <c r="E13" s="1107" t="s">
        <v>78</v>
      </c>
      <c r="F13" s="1107" t="s">
        <v>77</v>
      </c>
      <c r="G13" s="1109" t="s">
        <v>0</v>
      </c>
      <c r="H13" s="755">
        <f>'CO CPD'!$I$9</f>
        <v>2018</v>
      </c>
      <c r="I13" s="755">
        <f>'CO CPD'!$I$9</f>
        <v>2018</v>
      </c>
      <c r="J13" s="755">
        <f>'CO CPD'!$I$10</f>
        <v>2019</v>
      </c>
      <c r="K13" s="755">
        <f>'CO CPD'!$I$10</f>
        <v>2019</v>
      </c>
      <c r="L13" s="755">
        <f>'CO CPD'!$I$11</f>
        <v>2020</v>
      </c>
      <c r="M13" s="755">
        <f>'CO CPD'!$I$11</f>
        <v>2020</v>
      </c>
      <c r="N13" s="755">
        <f>'CO CPD'!$I$12</f>
        <v>2021</v>
      </c>
      <c r="O13" s="755">
        <f>'CO CPD'!$I$12</f>
        <v>2021</v>
      </c>
      <c r="P13" s="755">
        <f>'CO CPD'!$I$13</f>
        <v>2022</v>
      </c>
      <c r="Q13" s="755">
        <f>'CO CPD'!$I$13</f>
        <v>2022</v>
      </c>
      <c r="R13" s="755">
        <f>'CO CPD'!$I$14</f>
        <v>2023</v>
      </c>
      <c r="S13" s="755">
        <f>'CO CPD'!$I$14</f>
        <v>2023</v>
      </c>
    </row>
    <row r="14" spans="2:19" s="125" customFormat="1" ht="21" customHeight="1">
      <c r="B14" s="1113"/>
      <c r="D14" s="1112"/>
      <c r="E14" s="1108"/>
      <c r="F14" s="1108"/>
      <c r="G14" s="1110"/>
      <c r="H14" s="756" t="s">
        <v>1477</v>
      </c>
      <c r="I14" s="756" t="s">
        <v>1478</v>
      </c>
      <c r="J14" s="756" t="s">
        <v>1477</v>
      </c>
      <c r="K14" s="756" t="s">
        <v>1478</v>
      </c>
      <c r="L14" s="756" t="s">
        <v>1477</v>
      </c>
      <c r="M14" s="756" t="s">
        <v>1478</v>
      </c>
      <c r="N14" s="756" t="s">
        <v>1477</v>
      </c>
      <c r="O14" s="756" t="s">
        <v>1478</v>
      </c>
      <c r="P14" s="756" t="s">
        <v>1477</v>
      </c>
      <c r="Q14" s="756" t="s">
        <v>1478</v>
      </c>
      <c r="R14" s="756" t="s">
        <v>1477</v>
      </c>
      <c r="S14" s="756" t="s">
        <v>1478</v>
      </c>
    </row>
    <row r="15" spans="2:19" s="125" customFormat="1" ht="47.25" customHeight="1">
      <c r="C15" s="707" t="e">
        <f t="array" ref="C15">INDEX(ShadowTable[], SMALL(IF(ShadowRowSS=$C$10,ROW(ShadowRowSS)-5),ROWS(C$15:C15)),5)</f>
        <v>#NUM!</v>
      </c>
      <c r="D15" s="587" t="str">
        <f t="array" ref="D15">IF(ISNUMBER(SEARCH("Outcome",INDEX(ShadowTable[], SMALL(IF(ShadowRowSS=$C$10,ROW(ShadowRowSS)-5),ROWS(D$15:D15)),1)))=TRUE,"Outcome",IF(ISNUMBER(SEARCH("Output",INDEX(ShadowTable[], SMALL(IF(ShadowRowSS=$C$10,ROW(ShadowRowSS)-5),ROWS(D$15:D15)),1)))=TRUE,"Output",""))</f>
        <v/>
      </c>
      <c r="E15" s="587" t="e">
        <f t="array" ref="E15">INDEX(ShadowTable[], SMALL(IF(ShadowRowSS=$C$10,ROW(ShadowRowSS)-5),ROWS(C$15:C15)),8)</f>
        <v>#NUM!</v>
      </c>
      <c r="F15" s="587" t="e">
        <f t="array" ref="F15">INDEX(ShadowTable[], SMALL(IF(ShadowRowSS=$C$10,ROW(ShadowRowSS)-5),ROWS(D$15:D15)),9)</f>
        <v>#NUM!</v>
      </c>
      <c r="G15" s="587" t="e">
        <f t="array" ref="G15">INDEX(ShadowTable[], SMALL(IF(ShadowRowSS=$C$10,ROW(ShadowRowSS)-5),ROWS(E$15:E15)),10)</f>
        <v>#NUM!</v>
      </c>
      <c r="H15" s="587" t="e">
        <f t="array" ref="H15">INDEX(ShadowTable[], SMALL(IF(ShadowRowSS=$C$10,ROW(ShadowRowSS)-5),ROWS(F$15:F15)),11)</f>
        <v>#NUM!</v>
      </c>
      <c r="I15" s="708" t="e">
        <f t="array" ref="I15">INDEX(ShadowTable[], SMALL(IF(ShadowRowSS=$C$10,ROW(ShadowRowSS)-5),ROWS(G$15:G15)),12)</f>
        <v>#NUM!</v>
      </c>
      <c r="J15" s="587" t="e">
        <f t="array" ref="J15">INDEX(ShadowTable[], SMALL(IF(ShadowRowSS=$C$10,ROW(ShadowRowSS)-5),ROWS(H$15:H15)),13)</f>
        <v>#NUM!</v>
      </c>
      <c r="K15" s="708" t="e">
        <f t="array" ref="K15">INDEX(ShadowTable[], SMALL(IF(ShadowRowSS=$C$10,ROW(ShadowRowSS)-5),ROWS(I$15:I15)),14)</f>
        <v>#NUM!</v>
      </c>
      <c r="L15" s="587" t="e">
        <f t="array" ref="L15">INDEX(ShadowTable[], SMALL(IF(ShadowRowSS=$C$10,ROW(ShadowRowSS)-5),ROWS(J$15:J15)),15)</f>
        <v>#NUM!</v>
      </c>
      <c r="M15" s="708" t="e">
        <f t="array" ref="M15">INDEX(ShadowTable[], SMALL(IF(ShadowRowSS=$C$10,ROW(ShadowRowSS)-5),ROWS(K$15:K15)),16)</f>
        <v>#NUM!</v>
      </c>
      <c r="N15" s="587" t="e">
        <f t="array" ref="N15">INDEX(ShadowTable[], SMALL(IF(ShadowRowSS=$C$10,ROW(ShadowRowSS)-5),ROWS(L$15:L15)),17)</f>
        <v>#NUM!</v>
      </c>
      <c r="O15" s="708" t="e">
        <f t="array" ref="O15">INDEX(ShadowTable[], SMALL(IF(ShadowRowSS=$C$10,ROW(ShadowRowSS)-5),ROWS(M$15:M15)),18)</f>
        <v>#NUM!</v>
      </c>
      <c r="P15" s="587" t="e">
        <f t="array" ref="P15">INDEX(ShadowTable[], SMALL(IF(ShadowRowSS=$C$10,ROW(ShadowRowSS)-5),ROWS(N$15:N15)),19)</f>
        <v>#NUM!</v>
      </c>
      <c r="Q15" s="708" t="e">
        <f t="array" ref="Q15">INDEX(ShadowTable[], SMALL(IF(ShadowRowSS=$C$10,ROW(ShadowRowSS)-5),ROWS(O$15:O15)),20)</f>
        <v>#NUM!</v>
      </c>
      <c r="R15" s="587" t="e">
        <f t="array" ref="R15">INDEX(ShadowTable[], SMALL(IF(ShadowRowSS=$C$10,ROW(ShadowRowSS)-5),ROWS(P$15:P15)),21)</f>
        <v>#NUM!</v>
      </c>
      <c r="S15" s="709" t="e">
        <f t="array" ref="S15">INDEX(ShadowTable[], SMALL(IF(ShadowRowSS=$C$10,ROW(ShadowRowSS)-5),ROWS(P$15:P15)),22)</f>
        <v>#NUM!</v>
      </c>
    </row>
    <row r="16" spans="2:19" ht="47.25" customHeight="1">
      <c r="C16" s="759" t="e">
        <f t="array" ref="C16">INDEX(ShadowTable[], SMALL(IF(ShadowRowSS=$C$10,ROW(ShadowRowSS)-5),ROWS(C$15:C16)),5)</f>
        <v>#NUM!</v>
      </c>
      <c r="D16" s="760" t="str">
        <f t="array" ref="D16">IF(ISNUMBER(SEARCH("Outcome",INDEX(ShadowTable[], SMALL(IF(ShadowRowSS=$C$10,ROW(ShadowRowSS)-5),ROWS(D$15:D16)),1)))=TRUE,"Outcome",IF(ISNUMBER(SEARCH("Output",INDEX(ShadowTable[], SMALL(IF(ShadowRowSS=$C$10,ROW(ShadowRowSS)-5),ROWS(D$15:D16)),1)))=TRUE,"Output",""))</f>
        <v/>
      </c>
      <c r="E16" s="760" t="e">
        <f t="array" ref="E16">INDEX(ShadowTable[], SMALL(IF(ShadowRowSS=$C$10,ROW(ShadowRowSS)-5),ROWS(C$15:C16)),8)</f>
        <v>#NUM!</v>
      </c>
      <c r="F16" s="760" t="e">
        <f t="array" ref="F16">INDEX(ShadowTable[], SMALL(IF(ShadowRowSS=$C$10,ROW(ShadowRowSS)-5),ROWS(D$15:D16)),9)</f>
        <v>#NUM!</v>
      </c>
      <c r="G16" s="760" t="e">
        <f t="array" ref="G16">INDEX(ShadowTable[], SMALL(IF(ShadowRowSS=$C$10,ROW(ShadowRowSS)-5),ROWS(E$15:E16)),10)</f>
        <v>#NUM!</v>
      </c>
      <c r="H16" s="760" t="e">
        <f t="array" ref="H16">INDEX(ShadowTable[], SMALL(IF(ShadowRowSS=$C$10,ROW(ShadowRowSS)-5),ROWS(F$15:F16)),11)</f>
        <v>#NUM!</v>
      </c>
      <c r="I16" s="761" t="e">
        <f t="array" ref="I16">INDEX(ShadowTable[], SMALL(IF(ShadowRowSS=$C$10,ROW(ShadowRowSS)-5),ROWS(G$15:G16)),12)</f>
        <v>#NUM!</v>
      </c>
      <c r="J16" s="760" t="e">
        <f t="array" ref="J16">INDEX(ShadowTable[], SMALL(IF(ShadowRowSS=$C$10,ROW(ShadowRowSS)-5),ROWS(H$15:H16)),13)</f>
        <v>#NUM!</v>
      </c>
      <c r="K16" s="761" t="e">
        <f t="array" ref="K16">INDEX(ShadowTable[], SMALL(IF(ShadowRowSS=$C$10,ROW(ShadowRowSS)-5),ROWS(I$15:I16)),14)</f>
        <v>#NUM!</v>
      </c>
      <c r="L16" s="760" t="e">
        <f t="array" ref="L16">INDEX(ShadowTable[], SMALL(IF(ShadowRowSS=$C$10,ROW(ShadowRowSS)-5),ROWS(J$15:J16)),15)</f>
        <v>#NUM!</v>
      </c>
      <c r="M16" s="761" t="e">
        <f t="array" ref="M16">INDEX(ShadowTable[], SMALL(IF(ShadowRowSS=$C$10,ROW(ShadowRowSS)-5),ROWS(K$15:K16)),16)</f>
        <v>#NUM!</v>
      </c>
      <c r="N16" s="760" t="e">
        <f t="array" ref="N16">INDEX(ShadowTable[], SMALL(IF(ShadowRowSS=$C$10,ROW(ShadowRowSS)-5),ROWS(L$15:L16)),17)</f>
        <v>#NUM!</v>
      </c>
      <c r="O16" s="761" t="e">
        <f t="array" ref="O16">INDEX(ShadowTable[], SMALL(IF(ShadowRowSS=$C$10,ROW(ShadowRowSS)-5),ROWS(M$15:M16)),18)</f>
        <v>#NUM!</v>
      </c>
      <c r="P16" s="760" t="e">
        <f t="array" ref="P16">INDEX(ShadowTable[], SMALL(IF(ShadowRowSS=$C$10,ROW(ShadowRowSS)-5),ROWS(N$15:N16)),19)</f>
        <v>#NUM!</v>
      </c>
      <c r="Q16" s="761" t="e">
        <f t="array" ref="Q16">INDEX(ShadowTable[], SMALL(IF(ShadowRowSS=$C$10,ROW(ShadowRowSS)-5),ROWS(O$15:O16)),20)</f>
        <v>#NUM!</v>
      </c>
      <c r="R16" s="760" t="e">
        <f t="array" ref="R16">INDEX(ShadowTable[], SMALL(IF(ShadowRowSS=$C$10,ROW(ShadowRowSS)-5),ROWS(P$15:P16)),21)</f>
        <v>#NUM!</v>
      </c>
      <c r="S16" s="762" t="e">
        <f t="array" ref="S16">INDEX(ShadowTable[], SMALL(IF(ShadowRowSS=$C$10,ROW(ShadowRowSS)-5),ROWS(P$15:P16)),22)</f>
        <v>#NUM!</v>
      </c>
    </row>
    <row r="17" spans="3:19" ht="47.25" customHeight="1">
      <c r="C17" s="759" t="e">
        <f t="array" ref="C17">INDEX(ShadowTable[], SMALL(IF(ShadowRowSS=$C$10,ROW(ShadowRowSS)-5),ROWS(C$15:C17)),5)</f>
        <v>#NUM!</v>
      </c>
      <c r="D17" s="760" t="str">
        <f t="array" ref="D17">IF(ISNUMBER(SEARCH("Outcome",INDEX(ShadowTable[], SMALL(IF(ShadowRowSS=$C$10,ROW(ShadowRowSS)-5),ROWS(D$15:D17)),1)))=TRUE,"Outcome",IF(ISNUMBER(SEARCH("Output",INDEX(ShadowTable[], SMALL(IF(ShadowRowSS=$C$10,ROW(ShadowRowSS)-5),ROWS(D$15:D17)),1)))=TRUE,"Output",""))</f>
        <v/>
      </c>
      <c r="E17" s="760" t="e">
        <f t="array" ref="E17">INDEX(ShadowTable[], SMALL(IF(ShadowRowSS=$C$10,ROW(ShadowRowSS)-5),ROWS(C$15:C17)),8)</f>
        <v>#NUM!</v>
      </c>
      <c r="F17" s="760" t="e">
        <f t="array" ref="F17">INDEX(ShadowTable[], SMALL(IF(ShadowRowSS=$C$10,ROW(ShadowRowSS)-5),ROWS(D$15:D17)),9)</f>
        <v>#NUM!</v>
      </c>
      <c r="G17" s="760" t="e">
        <f t="array" ref="G17">INDEX(ShadowTable[], SMALL(IF(ShadowRowSS=$C$10,ROW(ShadowRowSS)-5),ROWS(E$15:E17)),10)</f>
        <v>#NUM!</v>
      </c>
      <c r="H17" s="760" t="e">
        <f t="array" ref="H17">INDEX(ShadowTable[], SMALL(IF(ShadowRowSS=$C$10,ROW(ShadowRowSS)-5),ROWS(F$15:F17)),11)</f>
        <v>#NUM!</v>
      </c>
      <c r="I17" s="761" t="e">
        <f t="array" ref="I17">INDEX(ShadowTable[], SMALL(IF(ShadowRowSS=$C$10,ROW(ShadowRowSS)-5),ROWS(G$15:G17)),12)</f>
        <v>#NUM!</v>
      </c>
      <c r="J17" s="760" t="e">
        <f t="array" ref="J17">INDEX(ShadowTable[], SMALL(IF(ShadowRowSS=$C$10,ROW(ShadowRowSS)-5),ROWS(H$15:H17)),13)</f>
        <v>#NUM!</v>
      </c>
      <c r="K17" s="761" t="e">
        <f t="array" ref="K17">INDEX(ShadowTable[], SMALL(IF(ShadowRowSS=$C$10,ROW(ShadowRowSS)-5),ROWS(I$15:I17)),14)</f>
        <v>#NUM!</v>
      </c>
      <c r="L17" s="760" t="e">
        <f t="array" ref="L17">INDEX(ShadowTable[], SMALL(IF(ShadowRowSS=$C$10,ROW(ShadowRowSS)-5),ROWS(J$15:J17)),15)</f>
        <v>#NUM!</v>
      </c>
      <c r="M17" s="761" t="e">
        <f t="array" ref="M17">INDEX(ShadowTable[], SMALL(IF(ShadowRowSS=$C$10,ROW(ShadowRowSS)-5),ROWS(K$15:K17)),16)</f>
        <v>#NUM!</v>
      </c>
      <c r="N17" s="760" t="e">
        <f t="array" ref="N17">INDEX(ShadowTable[], SMALL(IF(ShadowRowSS=$C$10,ROW(ShadowRowSS)-5),ROWS(L$15:L17)),17)</f>
        <v>#NUM!</v>
      </c>
      <c r="O17" s="761" t="e">
        <f t="array" ref="O17">INDEX(ShadowTable[], SMALL(IF(ShadowRowSS=$C$10,ROW(ShadowRowSS)-5),ROWS(M$15:M17)),18)</f>
        <v>#NUM!</v>
      </c>
      <c r="P17" s="760" t="e">
        <f t="array" ref="P17">INDEX(ShadowTable[], SMALL(IF(ShadowRowSS=$C$10,ROW(ShadowRowSS)-5),ROWS(N$15:N17)),19)</f>
        <v>#NUM!</v>
      </c>
      <c r="Q17" s="761" t="e">
        <f t="array" ref="Q17">INDEX(ShadowTable[], SMALL(IF(ShadowRowSS=$C$10,ROW(ShadowRowSS)-5),ROWS(O$15:O17)),20)</f>
        <v>#NUM!</v>
      </c>
      <c r="R17" s="760" t="e">
        <f t="array" ref="R17">INDEX(ShadowTable[], SMALL(IF(ShadowRowSS=$C$10,ROW(ShadowRowSS)-5),ROWS(P$15:P17)),21)</f>
        <v>#NUM!</v>
      </c>
      <c r="S17" s="762" t="e">
        <f t="array" ref="S17">INDEX(ShadowTable[], SMALL(IF(ShadowRowSS=$C$10,ROW(ShadowRowSS)-5),ROWS(P$15:P17)),22)</f>
        <v>#NUM!</v>
      </c>
    </row>
    <row r="18" spans="3:19" ht="47.25" customHeight="1">
      <c r="C18" s="759" t="e">
        <f t="array" ref="C18">INDEX(ShadowTable[], SMALL(IF(ShadowRowSS=$C$10,ROW(ShadowRowSS)-5),ROWS(C$15:C18)),5)</f>
        <v>#NUM!</v>
      </c>
      <c r="D18" s="760" t="str">
        <f t="array" ref="D18">IF(ISNUMBER(SEARCH("Outcome",INDEX(ShadowTable[], SMALL(IF(ShadowRowSS=$C$10,ROW(ShadowRowSS)-5),ROWS(D$15:D18)),1)))=TRUE,"Outcome",IF(ISNUMBER(SEARCH("Output",INDEX(ShadowTable[], SMALL(IF(ShadowRowSS=$C$10,ROW(ShadowRowSS)-5),ROWS(D$15:D18)),1)))=TRUE,"Output",""))</f>
        <v/>
      </c>
      <c r="E18" s="760" t="e">
        <f t="array" ref="E18">INDEX(ShadowTable[], SMALL(IF(ShadowRowSS=$C$10,ROW(ShadowRowSS)-5),ROWS(C$15:C18)),8)</f>
        <v>#NUM!</v>
      </c>
      <c r="F18" s="760" t="e">
        <f t="array" ref="F18">INDEX(ShadowTable[], SMALL(IF(ShadowRowSS=$C$10,ROW(ShadowRowSS)-5),ROWS(D$15:D18)),9)</f>
        <v>#NUM!</v>
      </c>
      <c r="G18" s="760" t="e">
        <f t="array" ref="G18">INDEX(ShadowTable[], SMALL(IF(ShadowRowSS=$C$10,ROW(ShadowRowSS)-5),ROWS(E$15:E18)),10)</f>
        <v>#NUM!</v>
      </c>
      <c r="H18" s="760" t="e">
        <f t="array" ref="H18">INDEX(ShadowTable[], SMALL(IF(ShadowRowSS=$C$10,ROW(ShadowRowSS)-5),ROWS(F$15:F18)),11)</f>
        <v>#NUM!</v>
      </c>
      <c r="I18" s="761" t="e">
        <f t="array" ref="I18">INDEX(ShadowTable[], SMALL(IF(ShadowRowSS=$C$10,ROW(ShadowRowSS)-5),ROWS(G$15:G18)),12)</f>
        <v>#NUM!</v>
      </c>
      <c r="J18" s="760" t="e">
        <f t="array" ref="J18">INDEX(ShadowTable[], SMALL(IF(ShadowRowSS=$C$10,ROW(ShadowRowSS)-5),ROWS(H$15:H18)),13)</f>
        <v>#NUM!</v>
      </c>
      <c r="K18" s="761" t="e">
        <f t="array" ref="K18">INDEX(ShadowTable[], SMALL(IF(ShadowRowSS=$C$10,ROW(ShadowRowSS)-5),ROWS(I$15:I18)),14)</f>
        <v>#NUM!</v>
      </c>
      <c r="L18" s="760" t="e">
        <f t="array" ref="L18">INDEX(ShadowTable[], SMALL(IF(ShadowRowSS=$C$10,ROW(ShadowRowSS)-5),ROWS(J$15:J18)),15)</f>
        <v>#NUM!</v>
      </c>
      <c r="M18" s="761" t="e">
        <f t="array" ref="M18">INDEX(ShadowTable[], SMALL(IF(ShadowRowSS=$C$10,ROW(ShadowRowSS)-5),ROWS(K$15:K18)),16)</f>
        <v>#NUM!</v>
      </c>
      <c r="N18" s="760" t="e">
        <f t="array" ref="N18">INDEX(ShadowTable[], SMALL(IF(ShadowRowSS=$C$10,ROW(ShadowRowSS)-5),ROWS(L$15:L18)),17)</f>
        <v>#NUM!</v>
      </c>
      <c r="O18" s="761" t="e">
        <f t="array" ref="O18">INDEX(ShadowTable[], SMALL(IF(ShadowRowSS=$C$10,ROW(ShadowRowSS)-5),ROWS(M$15:M18)),18)</f>
        <v>#NUM!</v>
      </c>
      <c r="P18" s="760" t="e">
        <f t="array" ref="P18">INDEX(ShadowTable[], SMALL(IF(ShadowRowSS=$C$10,ROW(ShadowRowSS)-5),ROWS(N$15:N18)),19)</f>
        <v>#NUM!</v>
      </c>
      <c r="Q18" s="761" t="e">
        <f t="array" ref="Q18">INDEX(ShadowTable[], SMALL(IF(ShadowRowSS=$C$10,ROW(ShadowRowSS)-5),ROWS(O$15:O18)),20)</f>
        <v>#NUM!</v>
      </c>
      <c r="R18" s="760" t="e">
        <f t="array" ref="R18">INDEX(ShadowTable[], SMALL(IF(ShadowRowSS=$C$10,ROW(ShadowRowSS)-5),ROWS(P$15:P18)),21)</f>
        <v>#NUM!</v>
      </c>
      <c r="S18" s="762" t="e">
        <f t="array" ref="S18">INDEX(ShadowTable[], SMALL(IF(ShadowRowSS=$C$10,ROW(ShadowRowSS)-5),ROWS(P$15:P18)),22)</f>
        <v>#NUM!</v>
      </c>
    </row>
    <row r="19" spans="3:19" ht="47.25" customHeight="1">
      <c r="C19" s="759" t="e">
        <f t="array" ref="C19">INDEX(ShadowTable[], SMALL(IF(ShadowRowSS=$C$10,ROW(ShadowRowSS)-5),ROWS(C$15:C19)),5)</f>
        <v>#NUM!</v>
      </c>
      <c r="D19" s="760" t="str">
        <f t="array" ref="D19">IF(ISNUMBER(SEARCH("Outcome",INDEX(ShadowTable[], SMALL(IF(ShadowRowSS=$C$10,ROW(ShadowRowSS)-5),ROWS(D$15:D19)),1)))=TRUE,"Outcome",IF(ISNUMBER(SEARCH("Output",INDEX(ShadowTable[], SMALL(IF(ShadowRowSS=$C$10,ROW(ShadowRowSS)-5),ROWS(D$15:D19)),1)))=TRUE,"Output",""))</f>
        <v/>
      </c>
      <c r="E19" s="760" t="e">
        <f t="array" ref="E19">INDEX(ShadowTable[], SMALL(IF(ShadowRowSS=$C$10,ROW(ShadowRowSS)-5),ROWS(C$15:C19)),8)</f>
        <v>#NUM!</v>
      </c>
      <c r="F19" s="760" t="e">
        <f t="array" ref="F19">INDEX(ShadowTable[], SMALL(IF(ShadowRowSS=$C$10,ROW(ShadowRowSS)-5),ROWS(D$15:D19)),9)</f>
        <v>#NUM!</v>
      </c>
      <c r="G19" s="760" t="e">
        <f t="array" ref="G19">INDEX(ShadowTable[], SMALL(IF(ShadowRowSS=$C$10,ROW(ShadowRowSS)-5),ROWS(E$15:E19)),10)</f>
        <v>#NUM!</v>
      </c>
      <c r="H19" s="760" t="e">
        <f t="array" ref="H19">INDEX(ShadowTable[], SMALL(IF(ShadowRowSS=$C$10,ROW(ShadowRowSS)-5),ROWS(F$15:F19)),11)</f>
        <v>#NUM!</v>
      </c>
      <c r="I19" s="761" t="e">
        <f t="array" ref="I19">INDEX(ShadowTable[], SMALL(IF(ShadowRowSS=$C$10,ROW(ShadowRowSS)-5),ROWS(G$15:G19)),12)</f>
        <v>#NUM!</v>
      </c>
      <c r="J19" s="760" t="e">
        <f t="array" ref="J19">INDEX(ShadowTable[], SMALL(IF(ShadowRowSS=$C$10,ROW(ShadowRowSS)-5),ROWS(H$15:H19)),13)</f>
        <v>#NUM!</v>
      </c>
      <c r="K19" s="761" t="e">
        <f t="array" ref="K19">INDEX(ShadowTable[], SMALL(IF(ShadowRowSS=$C$10,ROW(ShadowRowSS)-5),ROWS(I$15:I19)),14)</f>
        <v>#NUM!</v>
      </c>
      <c r="L19" s="760" t="e">
        <f t="array" ref="L19">INDEX(ShadowTable[], SMALL(IF(ShadowRowSS=$C$10,ROW(ShadowRowSS)-5),ROWS(J$15:J19)),15)</f>
        <v>#NUM!</v>
      </c>
      <c r="M19" s="761" t="e">
        <f t="array" ref="M19">INDEX(ShadowTable[], SMALL(IF(ShadowRowSS=$C$10,ROW(ShadowRowSS)-5),ROWS(K$15:K19)),16)</f>
        <v>#NUM!</v>
      </c>
      <c r="N19" s="760" t="e">
        <f t="array" ref="N19">INDEX(ShadowTable[], SMALL(IF(ShadowRowSS=$C$10,ROW(ShadowRowSS)-5),ROWS(L$15:L19)),17)</f>
        <v>#NUM!</v>
      </c>
      <c r="O19" s="761" t="e">
        <f t="array" ref="O19">INDEX(ShadowTable[], SMALL(IF(ShadowRowSS=$C$10,ROW(ShadowRowSS)-5),ROWS(M$15:M19)),18)</f>
        <v>#NUM!</v>
      </c>
      <c r="P19" s="760" t="e">
        <f t="array" ref="P19">INDEX(ShadowTable[], SMALL(IF(ShadowRowSS=$C$10,ROW(ShadowRowSS)-5),ROWS(N$15:N19)),19)</f>
        <v>#NUM!</v>
      </c>
      <c r="Q19" s="761" t="e">
        <f t="array" ref="Q19">INDEX(ShadowTable[], SMALL(IF(ShadowRowSS=$C$10,ROW(ShadowRowSS)-5),ROWS(O$15:O19)),20)</f>
        <v>#NUM!</v>
      </c>
      <c r="R19" s="760" t="e">
        <f t="array" ref="R19">INDEX(ShadowTable[], SMALL(IF(ShadowRowSS=$C$10,ROW(ShadowRowSS)-5),ROWS(P$15:P19)),21)</f>
        <v>#NUM!</v>
      </c>
      <c r="S19" s="762" t="e">
        <f t="array" ref="S19">INDEX(ShadowTable[], SMALL(IF(ShadowRowSS=$C$10,ROW(ShadowRowSS)-5),ROWS(P$15:P19)),22)</f>
        <v>#NUM!</v>
      </c>
    </row>
    <row r="20" spans="3:19" ht="47.25" customHeight="1">
      <c r="C20" s="759" t="e">
        <f t="array" ref="C20">INDEX(ShadowTable[], SMALL(IF(ShadowRowSS=$C$10,ROW(ShadowRowSS)-5),ROWS(C$15:C20)),5)</f>
        <v>#NUM!</v>
      </c>
      <c r="D20" s="760" t="str">
        <f t="array" ref="D20">IF(ISNUMBER(SEARCH("Outcome",INDEX(ShadowTable[], SMALL(IF(ShadowRowSS=$C$10,ROW(ShadowRowSS)-5),ROWS(D$15:D20)),1)))=TRUE,"Outcome",IF(ISNUMBER(SEARCH("Output",INDEX(ShadowTable[], SMALL(IF(ShadowRowSS=$C$10,ROW(ShadowRowSS)-5),ROWS(D$15:D20)),1)))=TRUE,"Output",""))</f>
        <v/>
      </c>
      <c r="E20" s="760" t="e">
        <f t="array" ref="E20">INDEX(ShadowTable[], SMALL(IF(ShadowRowSS=$C$10,ROW(ShadowRowSS)-5),ROWS(C$15:C20)),8)</f>
        <v>#NUM!</v>
      </c>
      <c r="F20" s="760" t="e">
        <f t="array" ref="F20">INDEX(ShadowTable[], SMALL(IF(ShadowRowSS=$C$10,ROW(ShadowRowSS)-5),ROWS(D$15:D20)),9)</f>
        <v>#NUM!</v>
      </c>
      <c r="G20" s="760" t="e">
        <f t="array" ref="G20">INDEX(ShadowTable[], SMALL(IF(ShadowRowSS=$C$10,ROW(ShadowRowSS)-5),ROWS(E$15:E20)),10)</f>
        <v>#NUM!</v>
      </c>
      <c r="H20" s="760" t="e">
        <f t="array" ref="H20">INDEX(ShadowTable[], SMALL(IF(ShadowRowSS=$C$10,ROW(ShadowRowSS)-5),ROWS(F$15:F20)),11)</f>
        <v>#NUM!</v>
      </c>
      <c r="I20" s="761" t="e">
        <f t="array" ref="I20">INDEX(ShadowTable[], SMALL(IF(ShadowRowSS=$C$10,ROW(ShadowRowSS)-5),ROWS(G$15:G20)),12)</f>
        <v>#NUM!</v>
      </c>
      <c r="J20" s="760" t="e">
        <f t="array" ref="J20">INDEX(ShadowTable[], SMALL(IF(ShadowRowSS=$C$10,ROW(ShadowRowSS)-5),ROWS(H$15:H20)),13)</f>
        <v>#NUM!</v>
      </c>
      <c r="K20" s="761" t="e">
        <f t="array" ref="K20">INDEX(ShadowTable[], SMALL(IF(ShadowRowSS=$C$10,ROW(ShadowRowSS)-5),ROWS(I$15:I20)),14)</f>
        <v>#NUM!</v>
      </c>
      <c r="L20" s="760" t="e">
        <f t="array" ref="L20">INDEX(ShadowTable[], SMALL(IF(ShadowRowSS=$C$10,ROW(ShadowRowSS)-5),ROWS(J$15:J20)),15)</f>
        <v>#NUM!</v>
      </c>
      <c r="M20" s="761" t="e">
        <f t="array" ref="M20">INDEX(ShadowTable[], SMALL(IF(ShadowRowSS=$C$10,ROW(ShadowRowSS)-5),ROWS(K$15:K20)),16)</f>
        <v>#NUM!</v>
      </c>
      <c r="N20" s="760" t="e">
        <f t="array" ref="N20">INDEX(ShadowTable[], SMALL(IF(ShadowRowSS=$C$10,ROW(ShadowRowSS)-5),ROWS(L$15:L20)),17)</f>
        <v>#NUM!</v>
      </c>
      <c r="O20" s="761" t="e">
        <f t="array" ref="O20">INDEX(ShadowTable[], SMALL(IF(ShadowRowSS=$C$10,ROW(ShadowRowSS)-5),ROWS(M$15:M20)),18)</f>
        <v>#NUM!</v>
      </c>
      <c r="P20" s="760" t="e">
        <f t="array" ref="P20">INDEX(ShadowTable[], SMALL(IF(ShadowRowSS=$C$10,ROW(ShadowRowSS)-5),ROWS(N$15:N20)),19)</f>
        <v>#NUM!</v>
      </c>
      <c r="Q20" s="761" t="e">
        <f t="array" ref="Q20">INDEX(ShadowTable[], SMALL(IF(ShadowRowSS=$C$10,ROW(ShadowRowSS)-5),ROWS(O$15:O20)),20)</f>
        <v>#NUM!</v>
      </c>
      <c r="R20" s="760" t="e">
        <f t="array" ref="R20">INDEX(ShadowTable[], SMALL(IF(ShadowRowSS=$C$10,ROW(ShadowRowSS)-5),ROWS(P$15:P20)),21)</f>
        <v>#NUM!</v>
      </c>
      <c r="S20" s="762" t="e">
        <f t="array" ref="S20">INDEX(ShadowTable[], SMALL(IF(ShadowRowSS=$C$10,ROW(ShadowRowSS)-5),ROWS(P$15:P20)),22)</f>
        <v>#NUM!</v>
      </c>
    </row>
    <row r="21" spans="3:19">
      <c r="C21" s="759" t="e">
        <f t="array" ref="C21">INDEX(ShadowTable[], SMALL(IF(ShadowRowSS=$C$10,ROW(ShadowRowSS)-5),ROWS(C$15:C21)),5)</f>
        <v>#NUM!</v>
      </c>
      <c r="D21" s="760" t="str">
        <f t="array" ref="D21">IF(ISNUMBER(SEARCH("Outcome",INDEX(ShadowTable[], SMALL(IF(ShadowRowSS=$C$10,ROW(ShadowRowSS)-5),ROWS(D$15:D21)),1)))=TRUE,"Outcome",IF(ISNUMBER(SEARCH("Output",INDEX(ShadowTable[], SMALL(IF(ShadowRowSS=$C$10,ROW(ShadowRowSS)-5),ROWS(D$15:D21)),1)))=TRUE,"Output",""))</f>
        <v/>
      </c>
      <c r="E21" s="760" t="e">
        <f t="array" ref="E21">INDEX(ShadowTable[], SMALL(IF(ShadowRowSS=$C$10,ROW(ShadowRowSS)-5),ROWS(C$15:C21)),8)</f>
        <v>#NUM!</v>
      </c>
      <c r="F21" s="760" t="e">
        <f t="array" ref="F21">INDEX(ShadowTable[], SMALL(IF(ShadowRowSS=$C$10,ROW(ShadowRowSS)-5),ROWS(D$15:D21)),9)</f>
        <v>#NUM!</v>
      </c>
      <c r="G21" s="760" t="e">
        <f t="array" ref="G21">INDEX(ShadowTable[], SMALL(IF(ShadowRowSS=$C$10,ROW(ShadowRowSS)-5),ROWS(E$15:E21)),10)</f>
        <v>#NUM!</v>
      </c>
      <c r="H21" s="760" t="e">
        <f t="array" ref="H21">INDEX(ShadowTable[], SMALL(IF(ShadowRowSS=$C$10,ROW(ShadowRowSS)-5),ROWS(F$15:F21)),11)</f>
        <v>#NUM!</v>
      </c>
      <c r="I21" s="761" t="e">
        <f t="array" ref="I21">INDEX(ShadowTable[], SMALL(IF(ShadowRowSS=$C$10,ROW(ShadowRowSS)-5),ROWS(G$15:G21)),12)</f>
        <v>#NUM!</v>
      </c>
      <c r="J21" s="760" t="e">
        <f t="array" ref="J21">INDEX(ShadowTable[], SMALL(IF(ShadowRowSS=$C$10,ROW(ShadowRowSS)-5),ROWS(H$15:H21)),13)</f>
        <v>#NUM!</v>
      </c>
      <c r="K21" s="761" t="e">
        <f t="array" ref="K21">INDEX(ShadowTable[], SMALL(IF(ShadowRowSS=$C$10,ROW(ShadowRowSS)-5),ROWS(I$15:I21)),14)</f>
        <v>#NUM!</v>
      </c>
      <c r="L21" s="760" t="e">
        <f t="array" ref="L21">INDEX(ShadowTable[], SMALL(IF(ShadowRowSS=$C$10,ROW(ShadowRowSS)-5),ROWS(J$15:J21)),15)</f>
        <v>#NUM!</v>
      </c>
      <c r="M21" s="761" t="e">
        <f t="array" ref="M21">INDEX(ShadowTable[], SMALL(IF(ShadowRowSS=$C$10,ROW(ShadowRowSS)-5),ROWS(K$15:K21)),16)</f>
        <v>#NUM!</v>
      </c>
      <c r="N21" s="760" t="e">
        <f t="array" ref="N21">INDEX(ShadowTable[], SMALL(IF(ShadowRowSS=$C$10,ROW(ShadowRowSS)-5),ROWS(L$15:L21)),17)</f>
        <v>#NUM!</v>
      </c>
      <c r="O21" s="761" t="e">
        <f t="array" ref="O21">INDEX(ShadowTable[], SMALL(IF(ShadowRowSS=$C$10,ROW(ShadowRowSS)-5),ROWS(M$15:M21)),18)</f>
        <v>#NUM!</v>
      </c>
      <c r="P21" s="760" t="e">
        <f t="array" ref="P21">INDEX(ShadowTable[], SMALL(IF(ShadowRowSS=$C$10,ROW(ShadowRowSS)-5),ROWS(N$15:N21)),19)</f>
        <v>#NUM!</v>
      </c>
      <c r="Q21" s="761" t="e">
        <f t="array" ref="Q21">INDEX(ShadowTable[], SMALL(IF(ShadowRowSS=$C$10,ROW(ShadowRowSS)-5),ROWS(O$15:O21)),20)</f>
        <v>#NUM!</v>
      </c>
      <c r="R21" s="760" t="e">
        <f t="array" ref="R21">INDEX(ShadowTable[], SMALL(IF(ShadowRowSS=$C$10,ROW(ShadowRowSS)-5),ROWS(P$15:P21)),21)</f>
        <v>#NUM!</v>
      </c>
      <c r="S21" s="762" t="e">
        <f t="array" ref="S21">INDEX(ShadowTable[], SMALL(IF(ShadowRowSS=$C$10,ROW(ShadowRowSS)-5),ROWS(P$15:P21)),22)</f>
        <v>#NUM!</v>
      </c>
    </row>
    <row r="22" spans="3:19">
      <c r="C22" s="759" t="e">
        <f t="array" ref="C22">INDEX(ShadowTable[], SMALL(IF(ShadowRowSS=$C$10,ROW(ShadowRowSS)-5),ROWS(C$15:C22)),5)</f>
        <v>#NUM!</v>
      </c>
      <c r="D22" s="760" t="str">
        <f t="array" ref="D22">IF(ISNUMBER(SEARCH("Outcome",INDEX(ShadowTable[], SMALL(IF(ShadowRowSS=$C$10,ROW(ShadowRowSS)-5),ROWS(D$15:D22)),1)))=TRUE,"Outcome",IF(ISNUMBER(SEARCH("Output",INDEX(ShadowTable[], SMALL(IF(ShadowRowSS=$C$10,ROW(ShadowRowSS)-5),ROWS(D$15:D22)),1)))=TRUE,"Output",""))</f>
        <v/>
      </c>
      <c r="E22" s="760" t="e">
        <f t="array" ref="E22">INDEX(ShadowTable[], SMALL(IF(ShadowRowSS=$C$10,ROW(ShadowRowSS)-5),ROWS(C$15:C22)),8)</f>
        <v>#NUM!</v>
      </c>
      <c r="F22" s="760" t="e">
        <f t="array" ref="F22">INDEX(ShadowTable[], SMALL(IF(ShadowRowSS=$C$10,ROW(ShadowRowSS)-5),ROWS(D$15:D22)),9)</f>
        <v>#NUM!</v>
      </c>
      <c r="G22" s="760" t="e">
        <f t="array" ref="G22">INDEX(ShadowTable[], SMALL(IF(ShadowRowSS=$C$10,ROW(ShadowRowSS)-5),ROWS(E$15:E22)),10)</f>
        <v>#NUM!</v>
      </c>
      <c r="H22" s="760" t="e">
        <f t="array" ref="H22">INDEX(ShadowTable[], SMALL(IF(ShadowRowSS=$C$10,ROW(ShadowRowSS)-5),ROWS(F$15:F22)),11)</f>
        <v>#NUM!</v>
      </c>
      <c r="I22" s="761" t="e">
        <f t="array" ref="I22">INDEX(ShadowTable[], SMALL(IF(ShadowRowSS=$C$10,ROW(ShadowRowSS)-5),ROWS(G$15:G22)),12)</f>
        <v>#NUM!</v>
      </c>
      <c r="J22" s="760" t="e">
        <f t="array" ref="J22">INDEX(ShadowTable[], SMALL(IF(ShadowRowSS=$C$10,ROW(ShadowRowSS)-5),ROWS(H$15:H22)),13)</f>
        <v>#NUM!</v>
      </c>
      <c r="K22" s="761" t="e">
        <f t="array" ref="K22">INDEX(ShadowTable[], SMALL(IF(ShadowRowSS=$C$10,ROW(ShadowRowSS)-5),ROWS(I$15:I22)),14)</f>
        <v>#NUM!</v>
      </c>
      <c r="L22" s="760" t="e">
        <f t="array" ref="L22">INDEX(ShadowTable[], SMALL(IF(ShadowRowSS=$C$10,ROW(ShadowRowSS)-5),ROWS(J$15:J22)),15)</f>
        <v>#NUM!</v>
      </c>
      <c r="M22" s="761" t="e">
        <f t="array" ref="M22">INDEX(ShadowTable[], SMALL(IF(ShadowRowSS=$C$10,ROW(ShadowRowSS)-5),ROWS(K$15:K22)),16)</f>
        <v>#NUM!</v>
      </c>
      <c r="N22" s="760" t="e">
        <f t="array" ref="N22">INDEX(ShadowTable[], SMALL(IF(ShadowRowSS=$C$10,ROW(ShadowRowSS)-5),ROWS(L$15:L22)),17)</f>
        <v>#NUM!</v>
      </c>
      <c r="O22" s="761" t="e">
        <f t="array" ref="O22">INDEX(ShadowTable[], SMALL(IF(ShadowRowSS=$C$10,ROW(ShadowRowSS)-5),ROWS(M$15:M22)),18)</f>
        <v>#NUM!</v>
      </c>
      <c r="P22" s="760" t="e">
        <f t="array" ref="P22">INDEX(ShadowTable[], SMALL(IF(ShadowRowSS=$C$10,ROW(ShadowRowSS)-5),ROWS(N$15:N22)),19)</f>
        <v>#NUM!</v>
      </c>
      <c r="Q22" s="761" t="e">
        <f t="array" ref="Q22">INDEX(ShadowTable[], SMALL(IF(ShadowRowSS=$C$10,ROW(ShadowRowSS)-5),ROWS(O$15:O22)),20)</f>
        <v>#NUM!</v>
      </c>
      <c r="R22" s="760" t="e">
        <f t="array" ref="R22">INDEX(ShadowTable[], SMALL(IF(ShadowRowSS=$C$10,ROW(ShadowRowSS)-5),ROWS(P$15:P22)),21)</f>
        <v>#NUM!</v>
      </c>
      <c r="S22" s="762" t="e">
        <f t="array" ref="S22">INDEX(ShadowTable[], SMALL(IF(ShadowRowSS=$C$10,ROW(ShadowRowSS)-5),ROWS(P$15:P22)),22)</f>
        <v>#NUM!</v>
      </c>
    </row>
    <row r="23" spans="3:19">
      <c r="C23" s="759" t="e">
        <f t="array" ref="C23">INDEX(ShadowTable[], SMALL(IF(ShadowRowSS=$C$10,ROW(ShadowRowSS)-5),ROWS(C$15:C23)),5)</f>
        <v>#NUM!</v>
      </c>
      <c r="D23" s="760" t="str">
        <f t="array" ref="D23">IF(ISNUMBER(SEARCH("Outcome",INDEX(ShadowTable[], SMALL(IF(ShadowRowSS=$C$10,ROW(ShadowRowSS)-5),ROWS(D$15:D23)),1)))=TRUE,"Outcome",IF(ISNUMBER(SEARCH("Output",INDEX(ShadowTable[], SMALL(IF(ShadowRowSS=$C$10,ROW(ShadowRowSS)-5),ROWS(D$15:D23)),1)))=TRUE,"Output",""))</f>
        <v/>
      </c>
      <c r="E23" s="760" t="e">
        <f t="array" ref="E23">INDEX(ShadowTable[], SMALL(IF(ShadowRowSS=$C$10,ROW(ShadowRowSS)-5),ROWS(C$15:C23)),8)</f>
        <v>#NUM!</v>
      </c>
      <c r="F23" s="760" t="e">
        <f t="array" ref="F23">INDEX(ShadowTable[], SMALL(IF(ShadowRowSS=$C$10,ROW(ShadowRowSS)-5),ROWS(D$15:D23)),9)</f>
        <v>#NUM!</v>
      </c>
      <c r="G23" s="760" t="e">
        <f t="array" ref="G23">INDEX(ShadowTable[], SMALL(IF(ShadowRowSS=$C$10,ROW(ShadowRowSS)-5),ROWS(E$15:E23)),10)</f>
        <v>#NUM!</v>
      </c>
      <c r="H23" s="760" t="e">
        <f t="array" ref="H23">INDEX(ShadowTable[], SMALL(IF(ShadowRowSS=$C$10,ROW(ShadowRowSS)-5),ROWS(F$15:F23)),11)</f>
        <v>#NUM!</v>
      </c>
      <c r="I23" s="761" t="e">
        <f t="array" ref="I23">INDEX(ShadowTable[], SMALL(IF(ShadowRowSS=$C$10,ROW(ShadowRowSS)-5),ROWS(G$15:G23)),12)</f>
        <v>#NUM!</v>
      </c>
      <c r="J23" s="760" t="e">
        <f t="array" ref="J23">INDEX(ShadowTable[], SMALL(IF(ShadowRowSS=$C$10,ROW(ShadowRowSS)-5),ROWS(H$15:H23)),13)</f>
        <v>#NUM!</v>
      </c>
      <c r="K23" s="761" t="e">
        <f t="array" ref="K23">INDEX(ShadowTable[], SMALL(IF(ShadowRowSS=$C$10,ROW(ShadowRowSS)-5),ROWS(I$15:I23)),14)</f>
        <v>#NUM!</v>
      </c>
      <c r="L23" s="760" t="e">
        <f t="array" ref="L23">INDEX(ShadowTable[], SMALL(IF(ShadowRowSS=$C$10,ROW(ShadowRowSS)-5),ROWS(J$15:J23)),15)</f>
        <v>#NUM!</v>
      </c>
      <c r="M23" s="761" t="e">
        <f t="array" ref="M23">INDEX(ShadowTable[], SMALL(IF(ShadowRowSS=$C$10,ROW(ShadowRowSS)-5),ROWS(K$15:K23)),16)</f>
        <v>#NUM!</v>
      </c>
      <c r="N23" s="760" t="e">
        <f t="array" ref="N23">INDEX(ShadowTable[], SMALL(IF(ShadowRowSS=$C$10,ROW(ShadowRowSS)-5),ROWS(L$15:L23)),17)</f>
        <v>#NUM!</v>
      </c>
      <c r="O23" s="761" t="e">
        <f t="array" ref="O23">INDEX(ShadowTable[], SMALL(IF(ShadowRowSS=$C$10,ROW(ShadowRowSS)-5),ROWS(M$15:M23)),18)</f>
        <v>#NUM!</v>
      </c>
      <c r="P23" s="760" t="e">
        <f t="array" ref="P23">INDEX(ShadowTable[], SMALL(IF(ShadowRowSS=$C$10,ROW(ShadowRowSS)-5),ROWS(N$15:N23)),19)</f>
        <v>#NUM!</v>
      </c>
      <c r="Q23" s="761" t="e">
        <f t="array" ref="Q23">INDEX(ShadowTable[], SMALL(IF(ShadowRowSS=$C$10,ROW(ShadowRowSS)-5),ROWS(O$15:O23)),20)</f>
        <v>#NUM!</v>
      </c>
      <c r="R23" s="760" t="e">
        <f t="array" ref="R23">INDEX(ShadowTable[], SMALL(IF(ShadowRowSS=$C$10,ROW(ShadowRowSS)-5),ROWS(P$15:P23)),21)</f>
        <v>#NUM!</v>
      </c>
      <c r="S23" s="762" t="e">
        <f t="array" ref="S23">INDEX(ShadowTable[], SMALL(IF(ShadowRowSS=$C$10,ROW(ShadowRowSS)-5),ROWS(P$15:P23)),22)</f>
        <v>#NUM!</v>
      </c>
    </row>
    <row r="24" spans="3:19">
      <c r="C24" s="759" t="e">
        <f t="array" ref="C24">INDEX(ShadowTable[], SMALL(IF(ShadowRowSS=$C$10,ROW(ShadowRowSS)-5),ROWS(C$15:C24)),5)</f>
        <v>#NUM!</v>
      </c>
      <c r="D24" s="760" t="str">
        <f t="array" ref="D24">IF(ISNUMBER(SEARCH("Outcome",INDEX(ShadowTable[], SMALL(IF(ShadowRowSS=$C$10,ROW(ShadowRowSS)-5),ROWS(D$15:D24)),1)))=TRUE,"Outcome",IF(ISNUMBER(SEARCH("Output",INDEX(ShadowTable[], SMALL(IF(ShadowRowSS=$C$10,ROW(ShadowRowSS)-5),ROWS(D$15:D24)),1)))=TRUE,"Output",""))</f>
        <v/>
      </c>
      <c r="E24" s="760" t="e">
        <f t="array" ref="E24">INDEX(ShadowTable[], SMALL(IF(ShadowRowSS=$C$10,ROW(ShadowRowSS)-5),ROWS(C$15:C24)),8)</f>
        <v>#NUM!</v>
      </c>
      <c r="F24" s="760" t="e">
        <f t="array" ref="F24">INDEX(ShadowTable[], SMALL(IF(ShadowRowSS=$C$10,ROW(ShadowRowSS)-5),ROWS(D$15:D24)),9)</f>
        <v>#NUM!</v>
      </c>
      <c r="G24" s="760" t="e">
        <f t="array" ref="G24">INDEX(ShadowTable[], SMALL(IF(ShadowRowSS=$C$10,ROW(ShadowRowSS)-5),ROWS(E$15:E24)),10)</f>
        <v>#NUM!</v>
      </c>
      <c r="H24" s="760" t="e">
        <f t="array" ref="H24">INDEX(ShadowTable[], SMALL(IF(ShadowRowSS=$C$10,ROW(ShadowRowSS)-5),ROWS(F$15:F24)),11)</f>
        <v>#NUM!</v>
      </c>
      <c r="I24" s="761" t="e">
        <f t="array" ref="I24">INDEX(ShadowTable[], SMALL(IF(ShadowRowSS=$C$10,ROW(ShadowRowSS)-5),ROWS(G$15:G24)),12)</f>
        <v>#NUM!</v>
      </c>
      <c r="J24" s="760" t="e">
        <f t="array" ref="J24">INDEX(ShadowTable[], SMALL(IF(ShadowRowSS=$C$10,ROW(ShadowRowSS)-5),ROWS(H$15:H24)),13)</f>
        <v>#NUM!</v>
      </c>
      <c r="K24" s="761" t="e">
        <f t="array" ref="K24">INDEX(ShadowTable[], SMALL(IF(ShadowRowSS=$C$10,ROW(ShadowRowSS)-5),ROWS(I$15:I24)),14)</f>
        <v>#NUM!</v>
      </c>
      <c r="L24" s="760" t="e">
        <f t="array" ref="L24">INDEX(ShadowTable[], SMALL(IF(ShadowRowSS=$C$10,ROW(ShadowRowSS)-5),ROWS(J$15:J24)),15)</f>
        <v>#NUM!</v>
      </c>
      <c r="M24" s="761" t="e">
        <f t="array" ref="M24">INDEX(ShadowTable[], SMALL(IF(ShadowRowSS=$C$10,ROW(ShadowRowSS)-5),ROWS(K$15:K24)),16)</f>
        <v>#NUM!</v>
      </c>
      <c r="N24" s="760" t="e">
        <f t="array" ref="N24">INDEX(ShadowTable[], SMALL(IF(ShadowRowSS=$C$10,ROW(ShadowRowSS)-5),ROWS(L$15:L24)),17)</f>
        <v>#NUM!</v>
      </c>
      <c r="O24" s="761" t="e">
        <f t="array" ref="O24">INDEX(ShadowTable[], SMALL(IF(ShadowRowSS=$C$10,ROW(ShadowRowSS)-5),ROWS(M$15:M24)),18)</f>
        <v>#NUM!</v>
      </c>
      <c r="P24" s="760" t="e">
        <f t="array" ref="P24">INDEX(ShadowTable[], SMALL(IF(ShadowRowSS=$C$10,ROW(ShadowRowSS)-5),ROWS(N$15:N24)),19)</f>
        <v>#NUM!</v>
      </c>
      <c r="Q24" s="761" t="e">
        <f t="array" ref="Q24">INDEX(ShadowTable[], SMALL(IF(ShadowRowSS=$C$10,ROW(ShadowRowSS)-5),ROWS(O$15:O24)),20)</f>
        <v>#NUM!</v>
      </c>
      <c r="R24" s="760" t="e">
        <f t="array" ref="R24">INDEX(ShadowTable[], SMALL(IF(ShadowRowSS=$C$10,ROW(ShadowRowSS)-5),ROWS(P$15:P24)),21)</f>
        <v>#NUM!</v>
      </c>
      <c r="S24" s="762" t="e">
        <f t="array" ref="S24">INDEX(ShadowTable[], SMALL(IF(ShadowRowSS=$C$10,ROW(ShadowRowSS)-5),ROWS(P$15:P24)),22)</f>
        <v>#NUM!</v>
      </c>
    </row>
    <row r="25" spans="3:19">
      <c r="C25" s="759" t="e">
        <f t="array" ref="C25">INDEX(ShadowTable[], SMALL(IF(ShadowRowSS=$C$10,ROW(ShadowRowSS)-5),ROWS(C$15:C25)),5)</f>
        <v>#NUM!</v>
      </c>
      <c r="D25" s="760" t="str">
        <f t="array" ref="D25">IF(ISNUMBER(SEARCH("Outcome",INDEX(ShadowTable[], SMALL(IF(ShadowRowSS=$C$10,ROW(ShadowRowSS)-5),ROWS(D$15:D25)),1)))=TRUE,"Outcome",IF(ISNUMBER(SEARCH("Output",INDEX(ShadowTable[], SMALL(IF(ShadowRowSS=$C$10,ROW(ShadowRowSS)-5),ROWS(D$15:D25)),1)))=TRUE,"Output",""))</f>
        <v/>
      </c>
      <c r="E25" s="760" t="e">
        <f t="array" ref="E25">INDEX(ShadowTable[], SMALL(IF(ShadowRowSS=$C$10,ROW(ShadowRowSS)-5),ROWS(C$15:C25)),8)</f>
        <v>#NUM!</v>
      </c>
      <c r="F25" s="760" t="e">
        <f t="array" ref="F25">INDEX(ShadowTable[], SMALL(IF(ShadowRowSS=$C$10,ROW(ShadowRowSS)-5),ROWS(D$15:D25)),9)</f>
        <v>#NUM!</v>
      </c>
      <c r="G25" s="760" t="e">
        <f t="array" ref="G25">INDEX(ShadowTable[], SMALL(IF(ShadowRowSS=$C$10,ROW(ShadowRowSS)-5),ROWS(E$15:E25)),10)</f>
        <v>#NUM!</v>
      </c>
      <c r="H25" s="760" t="e">
        <f t="array" ref="H25">INDEX(ShadowTable[], SMALL(IF(ShadowRowSS=$C$10,ROW(ShadowRowSS)-5),ROWS(F$15:F25)),11)</f>
        <v>#NUM!</v>
      </c>
      <c r="I25" s="761" t="e">
        <f t="array" ref="I25">INDEX(ShadowTable[], SMALL(IF(ShadowRowSS=$C$10,ROW(ShadowRowSS)-5),ROWS(G$15:G25)),12)</f>
        <v>#NUM!</v>
      </c>
      <c r="J25" s="760" t="e">
        <f t="array" ref="J25">INDEX(ShadowTable[], SMALL(IF(ShadowRowSS=$C$10,ROW(ShadowRowSS)-5),ROWS(H$15:H25)),13)</f>
        <v>#NUM!</v>
      </c>
      <c r="K25" s="761" t="e">
        <f t="array" ref="K25">INDEX(ShadowTable[], SMALL(IF(ShadowRowSS=$C$10,ROW(ShadowRowSS)-5),ROWS(I$15:I25)),14)</f>
        <v>#NUM!</v>
      </c>
      <c r="L25" s="760" t="e">
        <f t="array" ref="L25">INDEX(ShadowTable[], SMALL(IF(ShadowRowSS=$C$10,ROW(ShadowRowSS)-5),ROWS(J$15:J25)),15)</f>
        <v>#NUM!</v>
      </c>
      <c r="M25" s="761" t="e">
        <f t="array" ref="M25">INDEX(ShadowTable[], SMALL(IF(ShadowRowSS=$C$10,ROW(ShadowRowSS)-5),ROWS(K$15:K25)),16)</f>
        <v>#NUM!</v>
      </c>
      <c r="N25" s="760" t="e">
        <f t="array" ref="N25">INDEX(ShadowTable[], SMALL(IF(ShadowRowSS=$C$10,ROW(ShadowRowSS)-5),ROWS(L$15:L25)),17)</f>
        <v>#NUM!</v>
      </c>
      <c r="O25" s="761" t="e">
        <f t="array" ref="O25">INDEX(ShadowTable[], SMALL(IF(ShadowRowSS=$C$10,ROW(ShadowRowSS)-5),ROWS(M$15:M25)),18)</f>
        <v>#NUM!</v>
      </c>
      <c r="P25" s="760" t="e">
        <f t="array" ref="P25">INDEX(ShadowTable[], SMALL(IF(ShadowRowSS=$C$10,ROW(ShadowRowSS)-5),ROWS(N$15:N25)),19)</f>
        <v>#NUM!</v>
      </c>
      <c r="Q25" s="761" t="e">
        <f t="array" ref="Q25">INDEX(ShadowTable[], SMALL(IF(ShadowRowSS=$C$10,ROW(ShadowRowSS)-5),ROWS(O$15:O25)),20)</f>
        <v>#NUM!</v>
      </c>
      <c r="R25" s="760" t="e">
        <f t="array" ref="R25">INDEX(ShadowTable[], SMALL(IF(ShadowRowSS=$C$10,ROW(ShadowRowSS)-5),ROWS(P$15:P25)),21)</f>
        <v>#NUM!</v>
      </c>
      <c r="S25" s="762" t="e">
        <f t="array" ref="S25">INDEX(ShadowTable[], SMALL(IF(ShadowRowSS=$C$10,ROW(ShadowRowSS)-5),ROWS(P$15:P25)),22)</f>
        <v>#NUM!</v>
      </c>
    </row>
    <row r="26" spans="3:19">
      <c r="C26" s="759" t="e">
        <f t="array" ref="C26">INDEX(ShadowTable[], SMALL(IF(ShadowRowSS=$C$10,ROW(ShadowRowSS)-5),ROWS(C$15:C26)),5)</f>
        <v>#NUM!</v>
      </c>
      <c r="D26" s="760" t="str">
        <f t="array" ref="D26">IF(ISNUMBER(SEARCH("Outcome",INDEX(ShadowTable[], SMALL(IF(ShadowRowSS=$C$10,ROW(ShadowRowSS)-5),ROWS(D$15:D26)),1)))=TRUE,"Outcome",IF(ISNUMBER(SEARCH("Output",INDEX(ShadowTable[], SMALL(IF(ShadowRowSS=$C$10,ROW(ShadowRowSS)-5),ROWS(D$15:D26)),1)))=TRUE,"Output",""))</f>
        <v/>
      </c>
      <c r="E26" s="760" t="e">
        <f t="array" ref="E26">INDEX(ShadowTable[], SMALL(IF(ShadowRowSS=$C$10,ROW(ShadowRowSS)-5),ROWS(C$15:C26)),8)</f>
        <v>#NUM!</v>
      </c>
      <c r="F26" s="760" t="e">
        <f t="array" ref="F26">INDEX(ShadowTable[], SMALL(IF(ShadowRowSS=$C$10,ROW(ShadowRowSS)-5),ROWS(D$15:D26)),9)</f>
        <v>#NUM!</v>
      </c>
      <c r="G26" s="760" t="e">
        <f t="array" ref="G26">INDEX(ShadowTable[], SMALL(IF(ShadowRowSS=$C$10,ROW(ShadowRowSS)-5),ROWS(E$15:E26)),10)</f>
        <v>#NUM!</v>
      </c>
      <c r="H26" s="760" t="e">
        <f t="array" ref="H26">INDEX(ShadowTable[], SMALL(IF(ShadowRowSS=$C$10,ROW(ShadowRowSS)-5),ROWS(F$15:F26)),11)</f>
        <v>#NUM!</v>
      </c>
      <c r="I26" s="761" t="e">
        <f t="array" ref="I26">INDEX(ShadowTable[], SMALL(IF(ShadowRowSS=$C$10,ROW(ShadowRowSS)-5),ROWS(G$15:G26)),12)</f>
        <v>#NUM!</v>
      </c>
      <c r="J26" s="760" t="e">
        <f t="array" ref="J26">INDEX(ShadowTable[], SMALL(IF(ShadowRowSS=$C$10,ROW(ShadowRowSS)-5),ROWS(H$15:H26)),13)</f>
        <v>#NUM!</v>
      </c>
      <c r="K26" s="761" t="e">
        <f t="array" ref="K26">INDEX(ShadowTable[], SMALL(IF(ShadowRowSS=$C$10,ROW(ShadowRowSS)-5),ROWS(I$15:I26)),14)</f>
        <v>#NUM!</v>
      </c>
      <c r="L26" s="760" t="e">
        <f t="array" ref="L26">INDEX(ShadowTable[], SMALL(IF(ShadowRowSS=$C$10,ROW(ShadowRowSS)-5),ROWS(J$15:J26)),15)</f>
        <v>#NUM!</v>
      </c>
      <c r="M26" s="761" t="e">
        <f t="array" ref="M26">INDEX(ShadowTable[], SMALL(IF(ShadowRowSS=$C$10,ROW(ShadowRowSS)-5),ROWS(K$15:K26)),16)</f>
        <v>#NUM!</v>
      </c>
      <c r="N26" s="760" t="e">
        <f t="array" ref="N26">INDEX(ShadowTable[], SMALL(IF(ShadowRowSS=$C$10,ROW(ShadowRowSS)-5),ROWS(L$15:L26)),17)</f>
        <v>#NUM!</v>
      </c>
      <c r="O26" s="761" t="e">
        <f t="array" ref="O26">INDEX(ShadowTable[], SMALL(IF(ShadowRowSS=$C$10,ROW(ShadowRowSS)-5),ROWS(M$15:M26)),18)</f>
        <v>#NUM!</v>
      </c>
      <c r="P26" s="760" t="e">
        <f t="array" ref="P26">INDEX(ShadowTable[], SMALL(IF(ShadowRowSS=$C$10,ROW(ShadowRowSS)-5),ROWS(N$15:N26)),19)</f>
        <v>#NUM!</v>
      </c>
      <c r="Q26" s="761" t="e">
        <f t="array" ref="Q26">INDEX(ShadowTable[], SMALL(IF(ShadowRowSS=$C$10,ROW(ShadowRowSS)-5),ROWS(O$15:O26)),20)</f>
        <v>#NUM!</v>
      </c>
      <c r="R26" s="760" t="e">
        <f t="array" ref="R26">INDEX(ShadowTable[], SMALL(IF(ShadowRowSS=$C$10,ROW(ShadowRowSS)-5),ROWS(P$15:P26)),21)</f>
        <v>#NUM!</v>
      </c>
      <c r="S26" s="762" t="e">
        <f t="array" ref="S26">INDEX(ShadowTable[], SMALL(IF(ShadowRowSS=$C$10,ROW(ShadowRowSS)-5),ROWS(P$15:P26)),22)</f>
        <v>#NUM!</v>
      </c>
    </row>
    <row r="27" spans="3:19">
      <c r="C27" s="759" t="e">
        <f t="array" ref="C27">INDEX(ShadowTable[], SMALL(IF(ShadowRowSS=$C$10,ROW(ShadowRowSS)-5),ROWS(C$15:C27)),5)</f>
        <v>#NUM!</v>
      </c>
      <c r="D27" s="760" t="str">
        <f t="array" ref="D27">IF(ISNUMBER(SEARCH("Outcome",INDEX(ShadowTable[], SMALL(IF(ShadowRowSS=$C$10,ROW(ShadowRowSS)-5),ROWS(D$15:D27)),1)))=TRUE,"Outcome",IF(ISNUMBER(SEARCH("Output",INDEX(ShadowTable[], SMALL(IF(ShadowRowSS=$C$10,ROW(ShadowRowSS)-5),ROWS(D$15:D27)),1)))=TRUE,"Output",""))</f>
        <v/>
      </c>
      <c r="E27" s="760" t="e">
        <f t="array" ref="E27">INDEX(ShadowTable[], SMALL(IF(ShadowRowSS=$C$10,ROW(ShadowRowSS)-5),ROWS(C$15:C27)),8)</f>
        <v>#NUM!</v>
      </c>
      <c r="F27" s="760" t="e">
        <f t="array" ref="F27">INDEX(ShadowTable[], SMALL(IF(ShadowRowSS=$C$10,ROW(ShadowRowSS)-5),ROWS(D$15:D27)),9)</f>
        <v>#NUM!</v>
      </c>
      <c r="G27" s="760" t="e">
        <f t="array" ref="G27">INDEX(ShadowTable[], SMALL(IF(ShadowRowSS=$C$10,ROW(ShadowRowSS)-5),ROWS(E$15:E27)),10)</f>
        <v>#NUM!</v>
      </c>
      <c r="H27" s="760" t="e">
        <f t="array" ref="H27">INDEX(ShadowTable[], SMALL(IF(ShadowRowSS=$C$10,ROW(ShadowRowSS)-5),ROWS(F$15:F27)),11)</f>
        <v>#NUM!</v>
      </c>
      <c r="I27" s="761" t="e">
        <f t="array" ref="I27">INDEX(ShadowTable[], SMALL(IF(ShadowRowSS=$C$10,ROW(ShadowRowSS)-5),ROWS(G$15:G27)),12)</f>
        <v>#NUM!</v>
      </c>
      <c r="J27" s="760" t="e">
        <f t="array" ref="J27">INDEX(ShadowTable[], SMALL(IF(ShadowRowSS=$C$10,ROW(ShadowRowSS)-5),ROWS(H$15:H27)),13)</f>
        <v>#NUM!</v>
      </c>
      <c r="K27" s="761" t="e">
        <f t="array" ref="K27">INDEX(ShadowTable[], SMALL(IF(ShadowRowSS=$C$10,ROW(ShadowRowSS)-5),ROWS(I$15:I27)),14)</f>
        <v>#NUM!</v>
      </c>
      <c r="L27" s="760" t="e">
        <f t="array" ref="L27">INDEX(ShadowTable[], SMALL(IF(ShadowRowSS=$C$10,ROW(ShadowRowSS)-5),ROWS(J$15:J27)),15)</f>
        <v>#NUM!</v>
      </c>
      <c r="M27" s="761" t="e">
        <f t="array" ref="M27">INDEX(ShadowTable[], SMALL(IF(ShadowRowSS=$C$10,ROW(ShadowRowSS)-5),ROWS(K$15:K27)),16)</f>
        <v>#NUM!</v>
      </c>
      <c r="N27" s="760" t="e">
        <f t="array" ref="N27">INDEX(ShadowTable[], SMALL(IF(ShadowRowSS=$C$10,ROW(ShadowRowSS)-5),ROWS(L$15:L27)),17)</f>
        <v>#NUM!</v>
      </c>
      <c r="O27" s="761" t="e">
        <f t="array" ref="O27">INDEX(ShadowTable[], SMALL(IF(ShadowRowSS=$C$10,ROW(ShadowRowSS)-5),ROWS(M$15:M27)),18)</f>
        <v>#NUM!</v>
      </c>
      <c r="P27" s="760" t="e">
        <f t="array" ref="P27">INDEX(ShadowTable[], SMALL(IF(ShadowRowSS=$C$10,ROW(ShadowRowSS)-5),ROWS(N$15:N27)),19)</f>
        <v>#NUM!</v>
      </c>
      <c r="Q27" s="761" t="e">
        <f t="array" ref="Q27">INDEX(ShadowTable[], SMALL(IF(ShadowRowSS=$C$10,ROW(ShadowRowSS)-5),ROWS(O$15:O27)),20)</f>
        <v>#NUM!</v>
      </c>
      <c r="R27" s="760" t="e">
        <f t="array" ref="R27">INDEX(ShadowTable[], SMALL(IF(ShadowRowSS=$C$10,ROW(ShadowRowSS)-5),ROWS(P$15:P27)),21)</f>
        <v>#NUM!</v>
      </c>
      <c r="S27" s="762" t="e">
        <f t="array" ref="S27">INDEX(ShadowTable[], SMALL(IF(ShadowRowSS=$C$10,ROW(ShadowRowSS)-5),ROWS(P$15:P27)),22)</f>
        <v>#NUM!</v>
      </c>
    </row>
    <row r="28" spans="3:19">
      <c r="C28" s="759" t="e">
        <f t="array" ref="C28">INDEX(ShadowTable[], SMALL(IF(ShadowRowSS=$C$10,ROW(ShadowRowSS)-5),ROWS(C$15:C28)),5)</f>
        <v>#NUM!</v>
      </c>
      <c r="D28" s="760" t="str">
        <f t="array" ref="D28">IF(ISNUMBER(SEARCH("Outcome",INDEX(ShadowTable[], SMALL(IF(ShadowRowSS=$C$10,ROW(ShadowRowSS)-5),ROWS(D$15:D28)),1)))=TRUE,"Outcome",IF(ISNUMBER(SEARCH("Output",INDEX(ShadowTable[], SMALL(IF(ShadowRowSS=$C$10,ROW(ShadowRowSS)-5),ROWS(D$15:D28)),1)))=TRUE,"Output",""))</f>
        <v/>
      </c>
      <c r="E28" s="760" t="e">
        <f t="array" ref="E28">INDEX(ShadowTable[], SMALL(IF(ShadowRowSS=$C$10,ROW(ShadowRowSS)-5),ROWS(C$15:C28)),8)</f>
        <v>#NUM!</v>
      </c>
      <c r="F28" s="760" t="e">
        <f t="array" ref="F28">INDEX(ShadowTable[], SMALL(IF(ShadowRowSS=$C$10,ROW(ShadowRowSS)-5),ROWS(D$15:D28)),9)</f>
        <v>#NUM!</v>
      </c>
      <c r="G28" s="760" t="e">
        <f t="array" ref="G28">INDEX(ShadowTable[], SMALL(IF(ShadowRowSS=$C$10,ROW(ShadowRowSS)-5),ROWS(E$15:E28)),10)</f>
        <v>#NUM!</v>
      </c>
      <c r="H28" s="760" t="e">
        <f t="array" ref="H28">INDEX(ShadowTable[], SMALL(IF(ShadowRowSS=$C$10,ROW(ShadowRowSS)-5),ROWS(F$15:F28)),11)</f>
        <v>#NUM!</v>
      </c>
      <c r="I28" s="761" t="e">
        <f t="array" ref="I28">INDEX(ShadowTable[], SMALL(IF(ShadowRowSS=$C$10,ROW(ShadowRowSS)-5),ROWS(G$15:G28)),12)</f>
        <v>#NUM!</v>
      </c>
      <c r="J28" s="760" t="e">
        <f t="array" ref="J28">INDEX(ShadowTable[], SMALL(IF(ShadowRowSS=$C$10,ROW(ShadowRowSS)-5),ROWS(H$15:H28)),13)</f>
        <v>#NUM!</v>
      </c>
      <c r="K28" s="761" t="e">
        <f t="array" ref="K28">INDEX(ShadowTable[], SMALL(IF(ShadowRowSS=$C$10,ROW(ShadowRowSS)-5),ROWS(I$15:I28)),14)</f>
        <v>#NUM!</v>
      </c>
      <c r="L28" s="760" t="e">
        <f t="array" ref="L28">INDEX(ShadowTable[], SMALL(IF(ShadowRowSS=$C$10,ROW(ShadowRowSS)-5),ROWS(J$15:J28)),15)</f>
        <v>#NUM!</v>
      </c>
      <c r="M28" s="761" t="e">
        <f t="array" ref="M28">INDEX(ShadowTable[], SMALL(IF(ShadowRowSS=$C$10,ROW(ShadowRowSS)-5),ROWS(K$15:K28)),16)</f>
        <v>#NUM!</v>
      </c>
      <c r="N28" s="760" t="e">
        <f t="array" ref="N28">INDEX(ShadowTable[], SMALL(IF(ShadowRowSS=$C$10,ROW(ShadowRowSS)-5),ROWS(L$15:L28)),17)</f>
        <v>#NUM!</v>
      </c>
      <c r="O28" s="761" t="e">
        <f t="array" ref="O28">INDEX(ShadowTable[], SMALL(IF(ShadowRowSS=$C$10,ROW(ShadowRowSS)-5),ROWS(M$15:M28)),18)</f>
        <v>#NUM!</v>
      </c>
      <c r="P28" s="760" t="e">
        <f t="array" ref="P28">INDEX(ShadowTable[], SMALL(IF(ShadowRowSS=$C$10,ROW(ShadowRowSS)-5),ROWS(N$15:N28)),19)</f>
        <v>#NUM!</v>
      </c>
      <c r="Q28" s="761" t="e">
        <f t="array" ref="Q28">INDEX(ShadowTable[], SMALL(IF(ShadowRowSS=$C$10,ROW(ShadowRowSS)-5),ROWS(O$15:O28)),20)</f>
        <v>#NUM!</v>
      </c>
      <c r="R28" s="760" t="e">
        <f t="array" ref="R28">INDEX(ShadowTable[], SMALL(IF(ShadowRowSS=$C$10,ROW(ShadowRowSS)-5),ROWS(P$15:P28)),21)</f>
        <v>#NUM!</v>
      </c>
      <c r="S28" s="762" t="e">
        <f t="array" ref="S28">INDEX(ShadowTable[], SMALL(IF(ShadowRowSS=$C$10,ROW(ShadowRowSS)-5),ROWS(P$15:P28)),22)</f>
        <v>#NUM!</v>
      </c>
    </row>
    <row r="29" spans="3:19">
      <c r="C29" s="759" t="e">
        <f t="array" ref="C29">INDEX(ShadowTable[], SMALL(IF(ShadowRowSS=$C$10,ROW(ShadowRowSS)-5),ROWS(C$15:C29)),5)</f>
        <v>#NUM!</v>
      </c>
      <c r="D29" s="760" t="str">
        <f t="array" ref="D29">IF(ISNUMBER(SEARCH("Outcome",INDEX(ShadowTable[], SMALL(IF(ShadowRowSS=$C$10,ROW(ShadowRowSS)-5),ROWS(D$15:D29)),1)))=TRUE,"Outcome",IF(ISNUMBER(SEARCH("Output",INDEX(ShadowTable[], SMALL(IF(ShadowRowSS=$C$10,ROW(ShadowRowSS)-5),ROWS(D$15:D29)),1)))=TRUE,"Output",""))</f>
        <v/>
      </c>
      <c r="E29" s="760" t="e">
        <f t="array" ref="E29">INDEX(ShadowTable[], SMALL(IF(ShadowRowSS=$C$10,ROW(ShadowRowSS)-5),ROWS(C$15:C29)),8)</f>
        <v>#NUM!</v>
      </c>
      <c r="F29" s="760" t="e">
        <f t="array" ref="F29">INDEX(ShadowTable[], SMALL(IF(ShadowRowSS=$C$10,ROW(ShadowRowSS)-5),ROWS(D$15:D29)),9)</f>
        <v>#NUM!</v>
      </c>
      <c r="G29" s="760" t="e">
        <f t="array" ref="G29">INDEX(ShadowTable[], SMALL(IF(ShadowRowSS=$C$10,ROW(ShadowRowSS)-5),ROWS(E$15:E29)),10)</f>
        <v>#NUM!</v>
      </c>
      <c r="H29" s="760" t="e">
        <f t="array" ref="H29">INDEX(ShadowTable[], SMALL(IF(ShadowRowSS=$C$10,ROW(ShadowRowSS)-5),ROWS(F$15:F29)),11)</f>
        <v>#NUM!</v>
      </c>
      <c r="I29" s="761" t="e">
        <f t="array" ref="I29">INDEX(ShadowTable[], SMALL(IF(ShadowRowSS=$C$10,ROW(ShadowRowSS)-5),ROWS(G$15:G29)),12)</f>
        <v>#NUM!</v>
      </c>
      <c r="J29" s="760" t="e">
        <f t="array" ref="J29">INDEX(ShadowTable[], SMALL(IF(ShadowRowSS=$C$10,ROW(ShadowRowSS)-5),ROWS(H$15:H29)),13)</f>
        <v>#NUM!</v>
      </c>
      <c r="K29" s="761" t="e">
        <f t="array" ref="K29">INDEX(ShadowTable[], SMALL(IF(ShadowRowSS=$C$10,ROW(ShadowRowSS)-5),ROWS(I$15:I29)),14)</f>
        <v>#NUM!</v>
      </c>
      <c r="L29" s="760" t="e">
        <f t="array" ref="L29">INDEX(ShadowTable[], SMALL(IF(ShadowRowSS=$C$10,ROW(ShadowRowSS)-5),ROWS(J$15:J29)),15)</f>
        <v>#NUM!</v>
      </c>
      <c r="M29" s="761" t="e">
        <f t="array" ref="M29">INDEX(ShadowTable[], SMALL(IF(ShadowRowSS=$C$10,ROW(ShadowRowSS)-5),ROWS(K$15:K29)),16)</f>
        <v>#NUM!</v>
      </c>
      <c r="N29" s="760" t="e">
        <f t="array" ref="N29">INDEX(ShadowTable[], SMALL(IF(ShadowRowSS=$C$10,ROW(ShadowRowSS)-5),ROWS(L$15:L29)),17)</f>
        <v>#NUM!</v>
      </c>
      <c r="O29" s="761" t="e">
        <f t="array" ref="O29">INDEX(ShadowTable[], SMALL(IF(ShadowRowSS=$C$10,ROW(ShadowRowSS)-5),ROWS(M$15:M29)),18)</f>
        <v>#NUM!</v>
      </c>
      <c r="P29" s="760" t="e">
        <f t="array" ref="P29">INDEX(ShadowTable[], SMALL(IF(ShadowRowSS=$C$10,ROW(ShadowRowSS)-5),ROWS(N$15:N29)),19)</f>
        <v>#NUM!</v>
      </c>
      <c r="Q29" s="761" t="e">
        <f t="array" ref="Q29">INDEX(ShadowTable[], SMALL(IF(ShadowRowSS=$C$10,ROW(ShadowRowSS)-5),ROWS(O$15:O29)),20)</f>
        <v>#NUM!</v>
      </c>
      <c r="R29" s="760" t="e">
        <f t="array" ref="R29">INDEX(ShadowTable[], SMALL(IF(ShadowRowSS=$C$10,ROW(ShadowRowSS)-5),ROWS(P$15:P29)),21)</f>
        <v>#NUM!</v>
      </c>
      <c r="S29" s="762" t="e">
        <f t="array" ref="S29">INDEX(ShadowTable[], SMALL(IF(ShadowRowSS=$C$10,ROW(ShadowRowSS)-5),ROWS(P$15:P29)),22)</f>
        <v>#NUM!</v>
      </c>
    </row>
    <row r="30" spans="3:19">
      <c r="C30" s="759" t="e">
        <f t="array" ref="C30">INDEX(ShadowTable[], SMALL(IF(ShadowRowSS=$C$10,ROW(ShadowRowSS)-5),ROWS(C$15:C30)),5)</f>
        <v>#NUM!</v>
      </c>
      <c r="D30" s="760" t="str">
        <f t="array" ref="D30">IF(ISNUMBER(SEARCH("Outcome",INDEX(ShadowTable[], SMALL(IF(ShadowRowSS=$C$10,ROW(ShadowRowSS)-5),ROWS(D$15:D30)),1)))=TRUE,"Outcome",IF(ISNUMBER(SEARCH("Output",INDEX(ShadowTable[], SMALL(IF(ShadowRowSS=$C$10,ROW(ShadowRowSS)-5),ROWS(D$15:D30)),1)))=TRUE,"Output",""))</f>
        <v/>
      </c>
      <c r="E30" s="760" t="e">
        <f t="array" ref="E30">INDEX(ShadowTable[], SMALL(IF(ShadowRowSS=$C$10,ROW(ShadowRowSS)-5),ROWS(C$15:C30)),8)</f>
        <v>#NUM!</v>
      </c>
      <c r="F30" s="760" t="e">
        <f t="array" ref="F30">INDEX(ShadowTable[], SMALL(IF(ShadowRowSS=$C$10,ROW(ShadowRowSS)-5),ROWS(D$15:D30)),9)</f>
        <v>#NUM!</v>
      </c>
      <c r="G30" s="760" t="e">
        <f t="array" ref="G30">INDEX(ShadowTable[], SMALL(IF(ShadowRowSS=$C$10,ROW(ShadowRowSS)-5),ROWS(E$15:E30)),10)</f>
        <v>#NUM!</v>
      </c>
      <c r="H30" s="760" t="e">
        <f t="array" ref="H30">INDEX(ShadowTable[], SMALL(IF(ShadowRowSS=$C$10,ROW(ShadowRowSS)-5),ROWS(F$15:F30)),11)</f>
        <v>#NUM!</v>
      </c>
      <c r="I30" s="761" t="e">
        <f t="array" ref="I30">INDEX(ShadowTable[], SMALL(IF(ShadowRowSS=$C$10,ROW(ShadowRowSS)-5),ROWS(G$15:G30)),12)</f>
        <v>#NUM!</v>
      </c>
      <c r="J30" s="760" t="e">
        <f t="array" ref="J30">INDEX(ShadowTable[], SMALL(IF(ShadowRowSS=$C$10,ROW(ShadowRowSS)-5),ROWS(H$15:H30)),13)</f>
        <v>#NUM!</v>
      </c>
      <c r="K30" s="761" t="e">
        <f t="array" ref="K30">INDEX(ShadowTable[], SMALL(IF(ShadowRowSS=$C$10,ROW(ShadowRowSS)-5),ROWS(I$15:I30)),14)</f>
        <v>#NUM!</v>
      </c>
      <c r="L30" s="760" t="e">
        <f t="array" ref="L30">INDEX(ShadowTable[], SMALL(IF(ShadowRowSS=$C$10,ROW(ShadowRowSS)-5),ROWS(J$15:J30)),15)</f>
        <v>#NUM!</v>
      </c>
      <c r="M30" s="761" t="e">
        <f t="array" ref="M30">INDEX(ShadowTable[], SMALL(IF(ShadowRowSS=$C$10,ROW(ShadowRowSS)-5),ROWS(K$15:K30)),16)</f>
        <v>#NUM!</v>
      </c>
      <c r="N30" s="760" t="e">
        <f t="array" ref="N30">INDEX(ShadowTable[], SMALL(IF(ShadowRowSS=$C$10,ROW(ShadowRowSS)-5),ROWS(L$15:L30)),17)</f>
        <v>#NUM!</v>
      </c>
      <c r="O30" s="761" t="e">
        <f t="array" ref="O30">INDEX(ShadowTable[], SMALL(IF(ShadowRowSS=$C$10,ROW(ShadowRowSS)-5),ROWS(M$15:M30)),18)</f>
        <v>#NUM!</v>
      </c>
      <c r="P30" s="760" t="e">
        <f t="array" ref="P30">INDEX(ShadowTable[], SMALL(IF(ShadowRowSS=$C$10,ROW(ShadowRowSS)-5),ROWS(N$15:N30)),19)</f>
        <v>#NUM!</v>
      </c>
      <c r="Q30" s="761" t="e">
        <f t="array" ref="Q30">INDEX(ShadowTable[], SMALL(IF(ShadowRowSS=$C$10,ROW(ShadowRowSS)-5),ROWS(O$15:O30)),20)</f>
        <v>#NUM!</v>
      </c>
      <c r="R30" s="760" t="e">
        <f t="array" ref="R30">INDEX(ShadowTable[], SMALL(IF(ShadowRowSS=$C$10,ROW(ShadowRowSS)-5),ROWS(P$15:P30)),21)</f>
        <v>#NUM!</v>
      </c>
      <c r="S30" s="762" t="e">
        <f t="array" ref="S30">INDEX(ShadowTable[], SMALL(IF(ShadowRowSS=$C$10,ROW(ShadowRowSS)-5),ROWS(P$15:P30)),22)</f>
        <v>#NUM!</v>
      </c>
    </row>
    <row r="31" spans="3:19">
      <c r="C31" s="759" t="e">
        <f t="array" ref="C31">INDEX(ShadowTable[], SMALL(IF(ShadowRowSS=$C$10,ROW(ShadowRowSS)-5),ROWS(C$15:C31)),5)</f>
        <v>#NUM!</v>
      </c>
      <c r="D31" s="760" t="str">
        <f t="array" ref="D31">IF(ISNUMBER(SEARCH("Outcome",INDEX(ShadowTable[], SMALL(IF(ShadowRowSS=$C$10,ROW(ShadowRowSS)-5),ROWS(D$15:D31)),1)))=TRUE,"Outcome",IF(ISNUMBER(SEARCH("Output",INDEX(ShadowTable[], SMALL(IF(ShadowRowSS=$C$10,ROW(ShadowRowSS)-5),ROWS(D$15:D31)),1)))=TRUE,"Output",""))</f>
        <v/>
      </c>
      <c r="E31" s="760" t="e">
        <f t="array" ref="E31">INDEX(ShadowTable[], SMALL(IF(ShadowRowSS=$C$10,ROW(ShadowRowSS)-5),ROWS(C$15:C31)),8)</f>
        <v>#NUM!</v>
      </c>
      <c r="F31" s="760" t="e">
        <f t="array" ref="F31">INDEX(ShadowTable[], SMALL(IF(ShadowRowSS=$C$10,ROW(ShadowRowSS)-5),ROWS(D$15:D31)),9)</f>
        <v>#NUM!</v>
      </c>
      <c r="G31" s="760" t="e">
        <f t="array" ref="G31">INDEX(ShadowTable[], SMALL(IF(ShadowRowSS=$C$10,ROW(ShadowRowSS)-5),ROWS(E$15:E31)),10)</f>
        <v>#NUM!</v>
      </c>
      <c r="H31" s="760" t="e">
        <f t="array" ref="H31">INDEX(ShadowTable[], SMALL(IF(ShadowRowSS=$C$10,ROW(ShadowRowSS)-5),ROWS(F$15:F31)),11)</f>
        <v>#NUM!</v>
      </c>
      <c r="I31" s="761" t="e">
        <f t="array" ref="I31">INDEX(ShadowTable[], SMALL(IF(ShadowRowSS=$C$10,ROW(ShadowRowSS)-5),ROWS(G$15:G31)),12)</f>
        <v>#NUM!</v>
      </c>
      <c r="J31" s="760" t="e">
        <f t="array" ref="J31">INDEX(ShadowTable[], SMALL(IF(ShadowRowSS=$C$10,ROW(ShadowRowSS)-5),ROWS(H$15:H31)),13)</f>
        <v>#NUM!</v>
      </c>
      <c r="K31" s="761" t="e">
        <f t="array" ref="K31">INDEX(ShadowTable[], SMALL(IF(ShadowRowSS=$C$10,ROW(ShadowRowSS)-5),ROWS(I$15:I31)),14)</f>
        <v>#NUM!</v>
      </c>
      <c r="L31" s="760" t="e">
        <f t="array" ref="L31">INDEX(ShadowTable[], SMALL(IF(ShadowRowSS=$C$10,ROW(ShadowRowSS)-5),ROWS(J$15:J31)),15)</f>
        <v>#NUM!</v>
      </c>
      <c r="M31" s="761" t="e">
        <f t="array" ref="M31">INDEX(ShadowTable[], SMALL(IF(ShadowRowSS=$C$10,ROW(ShadowRowSS)-5),ROWS(K$15:K31)),16)</f>
        <v>#NUM!</v>
      </c>
      <c r="N31" s="760" t="e">
        <f t="array" ref="N31">INDEX(ShadowTable[], SMALL(IF(ShadowRowSS=$C$10,ROW(ShadowRowSS)-5),ROWS(L$15:L31)),17)</f>
        <v>#NUM!</v>
      </c>
      <c r="O31" s="761" t="e">
        <f t="array" ref="O31">INDEX(ShadowTable[], SMALL(IF(ShadowRowSS=$C$10,ROW(ShadowRowSS)-5),ROWS(M$15:M31)),18)</f>
        <v>#NUM!</v>
      </c>
      <c r="P31" s="760" t="e">
        <f t="array" ref="P31">INDEX(ShadowTable[], SMALL(IF(ShadowRowSS=$C$10,ROW(ShadowRowSS)-5),ROWS(N$15:N31)),19)</f>
        <v>#NUM!</v>
      </c>
      <c r="Q31" s="761" t="e">
        <f t="array" ref="Q31">INDEX(ShadowTable[], SMALL(IF(ShadowRowSS=$C$10,ROW(ShadowRowSS)-5),ROWS(O$15:O31)),20)</f>
        <v>#NUM!</v>
      </c>
      <c r="R31" s="760" t="e">
        <f t="array" ref="R31">INDEX(ShadowTable[], SMALL(IF(ShadowRowSS=$C$10,ROW(ShadowRowSS)-5),ROWS(P$15:P31)),21)</f>
        <v>#NUM!</v>
      </c>
      <c r="S31" s="762" t="e">
        <f t="array" ref="S31">INDEX(ShadowTable[], SMALL(IF(ShadowRowSS=$C$10,ROW(ShadowRowSS)-5),ROWS(P$15:P31)),22)</f>
        <v>#NUM!</v>
      </c>
    </row>
    <row r="32" spans="3:19">
      <c r="C32" s="759" t="e">
        <f t="array" ref="C32">INDEX(ShadowTable[], SMALL(IF(ShadowRowSS=$C$10,ROW(ShadowRowSS)-5),ROWS(C$15:C32)),5)</f>
        <v>#NUM!</v>
      </c>
      <c r="D32" s="760" t="str">
        <f t="array" ref="D32">IF(ISNUMBER(SEARCH("Outcome",INDEX(ShadowTable[], SMALL(IF(ShadowRowSS=$C$10,ROW(ShadowRowSS)-5),ROWS(D$15:D32)),1)))=TRUE,"Outcome",IF(ISNUMBER(SEARCH("Output",INDEX(ShadowTable[], SMALL(IF(ShadowRowSS=$C$10,ROW(ShadowRowSS)-5),ROWS(D$15:D32)),1)))=TRUE,"Output",""))</f>
        <v/>
      </c>
      <c r="E32" s="760" t="e">
        <f t="array" ref="E32">INDEX(ShadowTable[], SMALL(IF(ShadowRowSS=$C$10,ROW(ShadowRowSS)-5),ROWS(C$15:C32)),8)</f>
        <v>#NUM!</v>
      </c>
      <c r="F32" s="760" t="e">
        <f t="array" ref="F32">INDEX(ShadowTable[], SMALL(IF(ShadowRowSS=$C$10,ROW(ShadowRowSS)-5),ROWS(D$15:D32)),9)</f>
        <v>#NUM!</v>
      </c>
      <c r="G32" s="760" t="e">
        <f t="array" ref="G32">INDEX(ShadowTable[], SMALL(IF(ShadowRowSS=$C$10,ROW(ShadowRowSS)-5),ROWS(E$15:E32)),10)</f>
        <v>#NUM!</v>
      </c>
      <c r="H32" s="760" t="e">
        <f t="array" ref="H32">INDEX(ShadowTable[], SMALL(IF(ShadowRowSS=$C$10,ROW(ShadowRowSS)-5),ROWS(F$15:F32)),11)</f>
        <v>#NUM!</v>
      </c>
      <c r="I32" s="761" t="e">
        <f t="array" ref="I32">INDEX(ShadowTable[], SMALL(IF(ShadowRowSS=$C$10,ROW(ShadowRowSS)-5),ROWS(G$15:G32)),12)</f>
        <v>#NUM!</v>
      </c>
      <c r="J32" s="760" t="e">
        <f t="array" ref="J32">INDEX(ShadowTable[], SMALL(IF(ShadowRowSS=$C$10,ROW(ShadowRowSS)-5),ROWS(H$15:H32)),13)</f>
        <v>#NUM!</v>
      </c>
      <c r="K32" s="761" t="e">
        <f t="array" ref="K32">INDEX(ShadowTable[], SMALL(IF(ShadowRowSS=$C$10,ROW(ShadowRowSS)-5),ROWS(I$15:I32)),14)</f>
        <v>#NUM!</v>
      </c>
      <c r="L32" s="760" t="e">
        <f t="array" ref="L32">INDEX(ShadowTable[], SMALL(IF(ShadowRowSS=$C$10,ROW(ShadowRowSS)-5),ROWS(J$15:J32)),15)</f>
        <v>#NUM!</v>
      </c>
      <c r="M32" s="761" t="e">
        <f t="array" ref="M32">INDEX(ShadowTable[], SMALL(IF(ShadowRowSS=$C$10,ROW(ShadowRowSS)-5),ROWS(K$15:K32)),16)</f>
        <v>#NUM!</v>
      </c>
      <c r="N32" s="760" t="e">
        <f t="array" ref="N32">INDEX(ShadowTable[], SMALL(IF(ShadowRowSS=$C$10,ROW(ShadowRowSS)-5),ROWS(L$15:L32)),17)</f>
        <v>#NUM!</v>
      </c>
      <c r="O32" s="761" t="e">
        <f t="array" ref="O32">INDEX(ShadowTable[], SMALL(IF(ShadowRowSS=$C$10,ROW(ShadowRowSS)-5),ROWS(M$15:M32)),18)</f>
        <v>#NUM!</v>
      </c>
      <c r="P32" s="760" t="e">
        <f t="array" ref="P32">INDEX(ShadowTable[], SMALL(IF(ShadowRowSS=$C$10,ROW(ShadowRowSS)-5),ROWS(N$15:N32)),19)</f>
        <v>#NUM!</v>
      </c>
      <c r="Q32" s="761" t="e">
        <f t="array" ref="Q32">INDEX(ShadowTable[], SMALL(IF(ShadowRowSS=$C$10,ROW(ShadowRowSS)-5),ROWS(O$15:O32)),20)</f>
        <v>#NUM!</v>
      </c>
      <c r="R32" s="760" t="e">
        <f t="array" ref="R32">INDEX(ShadowTable[], SMALL(IF(ShadowRowSS=$C$10,ROW(ShadowRowSS)-5),ROWS(P$15:P32)),21)</f>
        <v>#NUM!</v>
      </c>
      <c r="S32" s="762" t="e">
        <f t="array" ref="S32">INDEX(ShadowTable[], SMALL(IF(ShadowRowSS=$C$10,ROW(ShadowRowSS)-5),ROWS(P$15:P32)),22)</f>
        <v>#NUM!</v>
      </c>
    </row>
    <row r="33" spans="3:19">
      <c r="C33" s="759" t="e">
        <f t="array" ref="C33">INDEX(ShadowTable[], SMALL(IF(ShadowRowSS=$C$10,ROW(ShadowRowSS)-5),ROWS(C$15:C33)),5)</f>
        <v>#NUM!</v>
      </c>
      <c r="D33" s="760" t="str">
        <f t="array" ref="D33">IF(ISNUMBER(SEARCH("Outcome",INDEX(ShadowTable[], SMALL(IF(ShadowRowSS=$C$10,ROW(ShadowRowSS)-5),ROWS(D$15:D33)),1)))=TRUE,"Outcome",IF(ISNUMBER(SEARCH("Output",INDEX(ShadowTable[], SMALL(IF(ShadowRowSS=$C$10,ROW(ShadowRowSS)-5),ROWS(D$15:D33)),1)))=TRUE,"Output",""))</f>
        <v/>
      </c>
      <c r="E33" s="760" t="e">
        <f t="array" ref="E33">INDEX(ShadowTable[], SMALL(IF(ShadowRowSS=$C$10,ROW(ShadowRowSS)-5),ROWS(C$15:C33)),8)</f>
        <v>#NUM!</v>
      </c>
      <c r="F33" s="760" t="e">
        <f t="array" ref="F33">INDEX(ShadowTable[], SMALL(IF(ShadowRowSS=$C$10,ROW(ShadowRowSS)-5),ROWS(D$15:D33)),9)</f>
        <v>#NUM!</v>
      </c>
      <c r="G33" s="760" t="e">
        <f t="array" ref="G33">INDEX(ShadowTable[], SMALL(IF(ShadowRowSS=$C$10,ROW(ShadowRowSS)-5),ROWS(E$15:E33)),10)</f>
        <v>#NUM!</v>
      </c>
      <c r="H33" s="760" t="e">
        <f t="array" ref="H33">INDEX(ShadowTable[], SMALL(IF(ShadowRowSS=$C$10,ROW(ShadowRowSS)-5),ROWS(F$15:F33)),11)</f>
        <v>#NUM!</v>
      </c>
      <c r="I33" s="761" t="e">
        <f t="array" ref="I33">INDEX(ShadowTable[], SMALL(IF(ShadowRowSS=$C$10,ROW(ShadowRowSS)-5),ROWS(G$15:G33)),12)</f>
        <v>#NUM!</v>
      </c>
      <c r="J33" s="760" t="e">
        <f t="array" ref="J33">INDEX(ShadowTable[], SMALL(IF(ShadowRowSS=$C$10,ROW(ShadowRowSS)-5),ROWS(H$15:H33)),13)</f>
        <v>#NUM!</v>
      </c>
      <c r="K33" s="761" t="e">
        <f t="array" ref="K33">INDEX(ShadowTable[], SMALL(IF(ShadowRowSS=$C$10,ROW(ShadowRowSS)-5),ROWS(I$15:I33)),14)</f>
        <v>#NUM!</v>
      </c>
      <c r="L33" s="760" t="e">
        <f t="array" ref="L33">INDEX(ShadowTable[], SMALL(IF(ShadowRowSS=$C$10,ROW(ShadowRowSS)-5),ROWS(J$15:J33)),15)</f>
        <v>#NUM!</v>
      </c>
      <c r="M33" s="761" t="e">
        <f t="array" ref="M33">INDEX(ShadowTable[], SMALL(IF(ShadowRowSS=$C$10,ROW(ShadowRowSS)-5),ROWS(K$15:K33)),16)</f>
        <v>#NUM!</v>
      </c>
      <c r="N33" s="760" t="e">
        <f t="array" ref="N33">INDEX(ShadowTable[], SMALL(IF(ShadowRowSS=$C$10,ROW(ShadowRowSS)-5),ROWS(L$15:L33)),17)</f>
        <v>#NUM!</v>
      </c>
      <c r="O33" s="761" t="e">
        <f t="array" ref="O33">INDEX(ShadowTable[], SMALL(IF(ShadowRowSS=$C$10,ROW(ShadowRowSS)-5),ROWS(M$15:M33)),18)</f>
        <v>#NUM!</v>
      </c>
      <c r="P33" s="760" t="e">
        <f t="array" ref="P33">INDEX(ShadowTable[], SMALL(IF(ShadowRowSS=$C$10,ROW(ShadowRowSS)-5),ROWS(N$15:N33)),19)</f>
        <v>#NUM!</v>
      </c>
      <c r="Q33" s="761" t="e">
        <f t="array" ref="Q33">INDEX(ShadowTable[], SMALL(IF(ShadowRowSS=$C$10,ROW(ShadowRowSS)-5),ROWS(O$15:O33)),20)</f>
        <v>#NUM!</v>
      </c>
      <c r="R33" s="760" t="e">
        <f t="array" ref="R33">INDEX(ShadowTable[], SMALL(IF(ShadowRowSS=$C$10,ROW(ShadowRowSS)-5),ROWS(P$15:P33)),21)</f>
        <v>#NUM!</v>
      </c>
      <c r="S33" s="762" t="e">
        <f t="array" ref="S33">INDEX(ShadowTable[], SMALL(IF(ShadowRowSS=$C$10,ROW(ShadowRowSS)-5),ROWS(P$15:P33)),22)</f>
        <v>#NUM!</v>
      </c>
    </row>
    <row r="34" spans="3:19">
      <c r="C34" s="759" t="e">
        <f t="array" ref="C34">INDEX(ShadowTable[], SMALL(IF(ShadowRowSS=$C$10,ROW(ShadowRowSS)-5),ROWS(C$15:C34)),5)</f>
        <v>#NUM!</v>
      </c>
      <c r="D34" s="760" t="str">
        <f t="array" ref="D34">IF(ISNUMBER(SEARCH("Outcome",INDEX(ShadowTable[], SMALL(IF(ShadowRowSS=$C$10,ROW(ShadowRowSS)-5),ROWS(D$15:D34)),1)))=TRUE,"Outcome",IF(ISNUMBER(SEARCH("Output",INDEX(ShadowTable[], SMALL(IF(ShadowRowSS=$C$10,ROW(ShadowRowSS)-5),ROWS(D$15:D34)),1)))=TRUE,"Output",""))</f>
        <v/>
      </c>
      <c r="E34" s="760" t="e">
        <f t="array" ref="E34">INDEX(ShadowTable[], SMALL(IF(ShadowRowSS=$C$10,ROW(ShadowRowSS)-5),ROWS(C$15:C34)),8)</f>
        <v>#NUM!</v>
      </c>
      <c r="F34" s="760" t="e">
        <f t="array" ref="F34">INDEX(ShadowTable[], SMALL(IF(ShadowRowSS=$C$10,ROW(ShadowRowSS)-5),ROWS(D$15:D34)),9)</f>
        <v>#NUM!</v>
      </c>
      <c r="G34" s="760" t="e">
        <f t="array" ref="G34">INDEX(ShadowTable[], SMALL(IF(ShadowRowSS=$C$10,ROW(ShadowRowSS)-5),ROWS(E$15:E34)),10)</f>
        <v>#NUM!</v>
      </c>
      <c r="H34" s="760" t="e">
        <f t="array" ref="H34">INDEX(ShadowTable[], SMALL(IF(ShadowRowSS=$C$10,ROW(ShadowRowSS)-5),ROWS(F$15:F34)),11)</f>
        <v>#NUM!</v>
      </c>
      <c r="I34" s="761" t="e">
        <f t="array" ref="I34">INDEX(ShadowTable[], SMALL(IF(ShadowRowSS=$C$10,ROW(ShadowRowSS)-5),ROWS(G$15:G34)),12)</f>
        <v>#NUM!</v>
      </c>
      <c r="J34" s="760" t="e">
        <f t="array" ref="J34">INDEX(ShadowTable[], SMALL(IF(ShadowRowSS=$C$10,ROW(ShadowRowSS)-5),ROWS(H$15:H34)),13)</f>
        <v>#NUM!</v>
      </c>
      <c r="K34" s="761" t="e">
        <f t="array" ref="K34">INDEX(ShadowTable[], SMALL(IF(ShadowRowSS=$C$10,ROW(ShadowRowSS)-5),ROWS(I$15:I34)),14)</f>
        <v>#NUM!</v>
      </c>
      <c r="L34" s="760" t="e">
        <f t="array" ref="L34">INDEX(ShadowTable[], SMALL(IF(ShadowRowSS=$C$10,ROW(ShadowRowSS)-5),ROWS(J$15:J34)),15)</f>
        <v>#NUM!</v>
      </c>
      <c r="M34" s="761" t="e">
        <f t="array" ref="M34">INDEX(ShadowTable[], SMALL(IF(ShadowRowSS=$C$10,ROW(ShadowRowSS)-5),ROWS(K$15:K34)),16)</f>
        <v>#NUM!</v>
      </c>
      <c r="N34" s="760" t="e">
        <f t="array" ref="N34">INDEX(ShadowTable[], SMALL(IF(ShadowRowSS=$C$10,ROW(ShadowRowSS)-5),ROWS(L$15:L34)),17)</f>
        <v>#NUM!</v>
      </c>
      <c r="O34" s="761" t="e">
        <f t="array" ref="O34">INDEX(ShadowTable[], SMALL(IF(ShadowRowSS=$C$10,ROW(ShadowRowSS)-5),ROWS(M$15:M34)),18)</f>
        <v>#NUM!</v>
      </c>
      <c r="P34" s="760" t="e">
        <f t="array" ref="P34">INDEX(ShadowTable[], SMALL(IF(ShadowRowSS=$C$10,ROW(ShadowRowSS)-5),ROWS(N$15:N34)),19)</f>
        <v>#NUM!</v>
      </c>
      <c r="Q34" s="761" t="e">
        <f t="array" ref="Q34">INDEX(ShadowTable[], SMALL(IF(ShadowRowSS=$C$10,ROW(ShadowRowSS)-5),ROWS(O$15:O34)),20)</f>
        <v>#NUM!</v>
      </c>
      <c r="R34" s="760" t="e">
        <f t="array" ref="R34">INDEX(ShadowTable[], SMALL(IF(ShadowRowSS=$C$10,ROW(ShadowRowSS)-5),ROWS(P$15:P34)),21)</f>
        <v>#NUM!</v>
      </c>
      <c r="S34" s="762" t="e">
        <f t="array" ref="S34">INDEX(ShadowTable[], SMALL(IF(ShadowRowSS=$C$10,ROW(ShadowRowSS)-5),ROWS(P$15:P34)),22)</f>
        <v>#NUM!</v>
      </c>
    </row>
    <row r="35" spans="3:19">
      <c r="C35" s="759" t="e">
        <f t="array" ref="C35">INDEX(ShadowTable[], SMALL(IF(ShadowRowSS=$C$10,ROW(ShadowRowSS)-5),ROWS(C$15:C35)),5)</f>
        <v>#NUM!</v>
      </c>
      <c r="D35" s="760" t="str">
        <f t="array" ref="D35">IF(ISNUMBER(SEARCH("Outcome",INDEX(ShadowTable[], SMALL(IF(ShadowRowSS=$C$10,ROW(ShadowRowSS)-5),ROWS(D$15:D35)),1)))=TRUE,"Outcome",IF(ISNUMBER(SEARCH("Output",INDEX(ShadowTable[], SMALL(IF(ShadowRowSS=$C$10,ROW(ShadowRowSS)-5),ROWS(D$15:D35)),1)))=TRUE,"Output",""))</f>
        <v/>
      </c>
      <c r="E35" s="760" t="e">
        <f t="array" ref="E35">INDEX(ShadowTable[], SMALL(IF(ShadowRowSS=$C$10,ROW(ShadowRowSS)-5),ROWS(C$15:C35)),8)</f>
        <v>#NUM!</v>
      </c>
      <c r="F35" s="760" t="e">
        <f t="array" ref="F35">INDEX(ShadowTable[], SMALL(IF(ShadowRowSS=$C$10,ROW(ShadowRowSS)-5),ROWS(D$15:D35)),9)</f>
        <v>#NUM!</v>
      </c>
      <c r="G35" s="760" t="e">
        <f t="array" ref="G35">INDEX(ShadowTable[], SMALL(IF(ShadowRowSS=$C$10,ROW(ShadowRowSS)-5),ROWS(E$15:E35)),10)</f>
        <v>#NUM!</v>
      </c>
      <c r="H35" s="760" t="e">
        <f t="array" ref="H35">INDEX(ShadowTable[], SMALL(IF(ShadowRowSS=$C$10,ROW(ShadowRowSS)-5),ROWS(F$15:F35)),11)</f>
        <v>#NUM!</v>
      </c>
      <c r="I35" s="761" t="e">
        <f t="array" ref="I35">INDEX(ShadowTable[], SMALL(IF(ShadowRowSS=$C$10,ROW(ShadowRowSS)-5),ROWS(G$15:G35)),12)</f>
        <v>#NUM!</v>
      </c>
      <c r="J35" s="760" t="e">
        <f t="array" ref="J35">INDEX(ShadowTable[], SMALL(IF(ShadowRowSS=$C$10,ROW(ShadowRowSS)-5),ROWS(H$15:H35)),13)</f>
        <v>#NUM!</v>
      </c>
      <c r="K35" s="761" t="e">
        <f t="array" ref="K35">INDEX(ShadowTable[], SMALL(IF(ShadowRowSS=$C$10,ROW(ShadowRowSS)-5),ROWS(I$15:I35)),14)</f>
        <v>#NUM!</v>
      </c>
      <c r="L35" s="760" t="e">
        <f t="array" ref="L35">INDEX(ShadowTable[], SMALL(IF(ShadowRowSS=$C$10,ROW(ShadowRowSS)-5),ROWS(J$15:J35)),15)</f>
        <v>#NUM!</v>
      </c>
      <c r="M35" s="761" t="e">
        <f t="array" ref="M35">INDEX(ShadowTable[], SMALL(IF(ShadowRowSS=$C$10,ROW(ShadowRowSS)-5),ROWS(K$15:K35)),16)</f>
        <v>#NUM!</v>
      </c>
      <c r="N35" s="760" t="e">
        <f t="array" ref="N35">INDEX(ShadowTable[], SMALL(IF(ShadowRowSS=$C$10,ROW(ShadowRowSS)-5),ROWS(L$15:L35)),17)</f>
        <v>#NUM!</v>
      </c>
      <c r="O35" s="761" t="e">
        <f t="array" ref="O35">INDEX(ShadowTable[], SMALL(IF(ShadowRowSS=$C$10,ROW(ShadowRowSS)-5),ROWS(M$15:M35)),18)</f>
        <v>#NUM!</v>
      </c>
      <c r="P35" s="760" t="e">
        <f t="array" ref="P35">INDEX(ShadowTable[], SMALL(IF(ShadowRowSS=$C$10,ROW(ShadowRowSS)-5),ROWS(N$15:N35)),19)</f>
        <v>#NUM!</v>
      </c>
      <c r="Q35" s="761" t="e">
        <f t="array" ref="Q35">INDEX(ShadowTable[], SMALL(IF(ShadowRowSS=$C$10,ROW(ShadowRowSS)-5),ROWS(O$15:O35)),20)</f>
        <v>#NUM!</v>
      </c>
      <c r="R35" s="760" t="e">
        <f t="array" ref="R35">INDEX(ShadowTable[], SMALL(IF(ShadowRowSS=$C$10,ROW(ShadowRowSS)-5),ROWS(P$15:P35)),21)</f>
        <v>#NUM!</v>
      </c>
      <c r="S35" s="762" t="e">
        <f t="array" ref="S35">INDEX(ShadowTable[], SMALL(IF(ShadowRowSS=$C$10,ROW(ShadowRowSS)-5),ROWS(P$15:P35)),22)</f>
        <v>#NUM!</v>
      </c>
    </row>
    <row r="36" spans="3:19">
      <c r="C36" s="759" t="e">
        <f t="array" ref="C36">INDEX(ShadowTable[], SMALL(IF(ShadowRowSS=$C$10,ROW(ShadowRowSS)-5),ROWS(C$15:C36)),5)</f>
        <v>#NUM!</v>
      </c>
      <c r="D36" s="760" t="str">
        <f t="array" ref="D36">IF(ISNUMBER(SEARCH("Outcome",INDEX(ShadowTable[], SMALL(IF(ShadowRowSS=$C$10,ROW(ShadowRowSS)-5),ROWS(D$15:D36)),1)))=TRUE,"Outcome",IF(ISNUMBER(SEARCH("Output",INDEX(ShadowTable[], SMALL(IF(ShadowRowSS=$C$10,ROW(ShadowRowSS)-5),ROWS(D$15:D36)),1)))=TRUE,"Output",""))</f>
        <v/>
      </c>
      <c r="E36" s="760" t="e">
        <f t="array" ref="E36">INDEX(ShadowTable[], SMALL(IF(ShadowRowSS=$C$10,ROW(ShadowRowSS)-5),ROWS(C$15:C36)),8)</f>
        <v>#NUM!</v>
      </c>
      <c r="F36" s="760" t="e">
        <f t="array" ref="F36">INDEX(ShadowTable[], SMALL(IF(ShadowRowSS=$C$10,ROW(ShadowRowSS)-5),ROWS(D$15:D36)),9)</f>
        <v>#NUM!</v>
      </c>
      <c r="G36" s="760" t="e">
        <f t="array" ref="G36">INDEX(ShadowTable[], SMALL(IF(ShadowRowSS=$C$10,ROW(ShadowRowSS)-5),ROWS(E$15:E36)),10)</f>
        <v>#NUM!</v>
      </c>
      <c r="H36" s="760" t="e">
        <f t="array" ref="H36">INDEX(ShadowTable[], SMALL(IF(ShadowRowSS=$C$10,ROW(ShadowRowSS)-5),ROWS(F$15:F36)),11)</f>
        <v>#NUM!</v>
      </c>
      <c r="I36" s="761" t="e">
        <f t="array" ref="I36">INDEX(ShadowTable[], SMALL(IF(ShadowRowSS=$C$10,ROW(ShadowRowSS)-5),ROWS(G$15:G36)),12)</f>
        <v>#NUM!</v>
      </c>
      <c r="J36" s="760" t="e">
        <f t="array" ref="J36">INDEX(ShadowTable[], SMALL(IF(ShadowRowSS=$C$10,ROW(ShadowRowSS)-5),ROWS(H$15:H36)),13)</f>
        <v>#NUM!</v>
      </c>
      <c r="K36" s="761" t="e">
        <f t="array" ref="K36">INDEX(ShadowTable[], SMALL(IF(ShadowRowSS=$C$10,ROW(ShadowRowSS)-5),ROWS(I$15:I36)),14)</f>
        <v>#NUM!</v>
      </c>
      <c r="L36" s="760" t="e">
        <f t="array" ref="L36">INDEX(ShadowTable[], SMALL(IF(ShadowRowSS=$C$10,ROW(ShadowRowSS)-5),ROWS(J$15:J36)),15)</f>
        <v>#NUM!</v>
      </c>
      <c r="M36" s="761" t="e">
        <f t="array" ref="M36">INDEX(ShadowTable[], SMALL(IF(ShadowRowSS=$C$10,ROW(ShadowRowSS)-5),ROWS(K$15:K36)),16)</f>
        <v>#NUM!</v>
      </c>
      <c r="N36" s="760" t="e">
        <f t="array" ref="N36">INDEX(ShadowTable[], SMALL(IF(ShadowRowSS=$C$10,ROW(ShadowRowSS)-5),ROWS(L$15:L36)),17)</f>
        <v>#NUM!</v>
      </c>
      <c r="O36" s="761" t="e">
        <f t="array" ref="O36">INDEX(ShadowTable[], SMALL(IF(ShadowRowSS=$C$10,ROW(ShadowRowSS)-5),ROWS(M$15:M36)),18)</f>
        <v>#NUM!</v>
      </c>
      <c r="P36" s="760" t="e">
        <f t="array" ref="P36">INDEX(ShadowTable[], SMALL(IF(ShadowRowSS=$C$10,ROW(ShadowRowSS)-5),ROWS(N$15:N36)),19)</f>
        <v>#NUM!</v>
      </c>
      <c r="Q36" s="761" t="e">
        <f t="array" ref="Q36">INDEX(ShadowTable[], SMALL(IF(ShadowRowSS=$C$10,ROW(ShadowRowSS)-5),ROWS(O$15:O36)),20)</f>
        <v>#NUM!</v>
      </c>
      <c r="R36" s="760" t="e">
        <f t="array" ref="R36">INDEX(ShadowTable[], SMALL(IF(ShadowRowSS=$C$10,ROW(ShadowRowSS)-5),ROWS(P$15:P36)),21)</f>
        <v>#NUM!</v>
      </c>
      <c r="S36" s="762" t="e">
        <f t="array" ref="S36">INDEX(ShadowTable[], SMALL(IF(ShadowRowSS=$C$10,ROW(ShadowRowSS)-5),ROWS(P$15:P36)),22)</f>
        <v>#NUM!</v>
      </c>
    </row>
    <row r="37" spans="3:19">
      <c r="C37" s="759" t="e">
        <f t="array" ref="C37">INDEX(ShadowTable[], SMALL(IF(ShadowRowSS=$C$10,ROW(ShadowRowSS)-5),ROWS(C$15:C37)),5)</f>
        <v>#NUM!</v>
      </c>
      <c r="D37" s="760" t="str">
        <f t="array" ref="D37">IF(ISNUMBER(SEARCH("Outcome",INDEX(ShadowTable[], SMALL(IF(ShadowRowSS=$C$10,ROW(ShadowRowSS)-5),ROWS(D$15:D37)),1)))=TRUE,"Outcome",IF(ISNUMBER(SEARCH("Output",INDEX(ShadowTable[], SMALL(IF(ShadowRowSS=$C$10,ROW(ShadowRowSS)-5),ROWS(D$15:D37)),1)))=TRUE,"Output",""))</f>
        <v/>
      </c>
      <c r="E37" s="760" t="e">
        <f t="array" ref="E37">INDEX(ShadowTable[], SMALL(IF(ShadowRowSS=$C$10,ROW(ShadowRowSS)-5),ROWS(C$15:C37)),8)</f>
        <v>#NUM!</v>
      </c>
      <c r="F37" s="760" t="e">
        <f t="array" ref="F37">INDEX(ShadowTable[], SMALL(IF(ShadowRowSS=$C$10,ROW(ShadowRowSS)-5),ROWS(D$15:D37)),9)</f>
        <v>#NUM!</v>
      </c>
      <c r="G37" s="760" t="e">
        <f t="array" ref="G37">INDEX(ShadowTable[], SMALL(IF(ShadowRowSS=$C$10,ROW(ShadowRowSS)-5),ROWS(E$15:E37)),10)</f>
        <v>#NUM!</v>
      </c>
      <c r="H37" s="760" t="e">
        <f t="array" ref="H37">INDEX(ShadowTable[], SMALL(IF(ShadowRowSS=$C$10,ROW(ShadowRowSS)-5),ROWS(F$15:F37)),11)</f>
        <v>#NUM!</v>
      </c>
      <c r="I37" s="761" t="e">
        <f t="array" ref="I37">INDEX(ShadowTable[], SMALL(IF(ShadowRowSS=$C$10,ROW(ShadowRowSS)-5),ROWS(G$15:G37)),12)</f>
        <v>#NUM!</v>
      </c>
      <c r="J37" s="760" t="e">
        <f t="array" ref="J37">INDEX(ShadowTable[], SMALL(IF(ShadowRowSS=$C$10,ROW(ShadowRowSS)-5),ROWS(H$15:H37)),13)</f>
        <v>#NUM!</v>
      </c>
      <c r="K37" s="761" t="e">
        <f t="array" ref="K37">INDEX(ShadowTable[], SMALL(IF(ShadowRowSS=$C$10,ROW(ShadowRowSS)-5),ROWS(I$15:I37)),14)</f>
        <v>#NUM!</v>
      </c>
      <c r="L37" s="760" t="e">
        <f t="array" ref="L37">INDEX(ShadowTable[], SMALL(IF(ShadowRowSS=$C$10,ROW(ShadowRowSS)-5),ROWS(J$15:J37)),15)</f>
        <v>#NUM!</v>
      </c>
      <c r="M37" s="761" t="e">
        <f t="array" ref="M37">INDEX(ShadowTable[], SMALL(IF(ShadowRowSS=$C$10,ROW(ShadowRowSS)-5),ROWS(K$15:K37)),16)</f>
        <v>#NUM!</v>
      </c>
      <c r="N37" s="760" t="e">
        <f t="array" ref="N37">INDEX(ShadowTable[], SMALL(IF(ShadowRowSS=$C$10,ROW(ShadowRowSS)-5),ROWS(L$15:L37)),17)</f>
        <v>#NUM!</v>
      </c>
      <c r="O37" s="761" t="e">
        <f t="array" ref="O37">INDEX(ShadowTable[], SMALL(IF(ShadowRowSS=$C$10,ROW(ShadowRowSS)-5),ROWS(M$15:M37)),18)</f>
        <v>#NUM!</v>
      </c>
      <c r="P37" s="760" t="e">
        <f t="array" ref="P37">INDEX(ShadowTable[], SMALL(IF(ShadowRowSS=$C$10,ROW(ShadowRowSS)-5),ROWS(N$15:N37)),19)</f>
        <v>#NUM!</v>
      </c>
      <c r="Q37" s="761" t="e">
        <f t="array" ref="Q37">INDEX(ShadowTable[], SMALL(IF(ShadowRowSS=$C$10,ROW(ShadowRowSS)-5),ROWS(O$15:O37)),20)</f>
        <v>#NUM!</v>
      </c>
      <c r="R37" s="760" t="e">
        <f t="array" ref="R37">INDEX(ShadowTable[], SMALL(IF(ShadowRowSS=$C$10,ROW(ShadowRowSS)-5),ROWS(P$15:P37)),21)</f>
        <v>#NUM!</v>
      </c>
      <c r="S37" s="762" t="e">
        <f t="array" ref="S37">INDEX(ShadowTable[], SMALL(IF(ShadowRowSS=$C$10,ROW(ShadowRowSS)-5),ROWS(P$15:P37)),22)</f>
        <v>#NUM!</v>
      </c>
    </row>
    <row r="38" spans="3:19">
      <c r="C38" s="759" t="e">
        <f t="array" ref="C38">INDEX(ShadowTable[], SMALL(IF(ShadowRowSS=$C$10,ROW(ShadowRowSS)-5),ROWS(C$15:C38)),5)</f>
        <v>#NUM!</v>
      </c>
      <c r="D38" s="760" t="str">
        <f t="array" ref="D38">IF(ISNUMBER(SEARCH("Outcome",INDEX(ShadowTable[], SMALL(IF(ShadowRowSS=$C$10,ROW(ShadowRowSS)-5),ROWS(D$15:D38)),1)))=TRUE,"Outcome",IF(ISNUMBER(SEARCH("Output",INDEX(ShadowTable[], SMALL(IF(ShadowRowSS=$C$10,ROW(ShadowRowSS)-5),ROWS(D$15:D38)),1)))=TRUE,"Output",""))</f>
        <v/>
      </c>
      <c r="E38" s="760" t="e">
        <f t="array" ref="E38">INDEX(ShadowTable[], SMALL(IF(ShadowRowSS=$C$10,ROW(ShadowRowSS)-5),ROWS(C$15:C38)),8)</f>
        <v>#NUM!</v>
      </c>
      <c r="F38" s="760" t="e">
        <f t="array" ref="F38">INDEX(ShadowTable[], SMALL(IF(ShadowRowSS=$C$10,ROW(ShadowRowSS)-5),ROWS(D$15:D38)),9)</f>
        <v>#NUM!</v>
      </c>
      <c r="G38" s="760" t="e">
        <f t="array" ref="G38">INDEX(ShadowTable[], SMALL(IF(ShadowRowSS=$C$10,ROW(ShadowRowSS)-5),ROWS(E$15:E38)),10)</f>
        <v>#NUM!</v>
      </c>
      <c r="H38" s="760" t="e">
        <f t="array" ref="H38">INDEX(ShadowTable[], SMALL(IF(ShadowRowSS=$C$10,ROW(ShadowRowSS)-5),ROWS(F$15:F38)),11)</f>
        <v>#NUM!</v>
      </c>
      <c r="I38" s="761" t="e">
        <f t="array" ref="I38">INDEX(ShadowTable[], SMALL(IF(ShadowRowSS=$C$10,ROW(ShadowRowSS)-5),ROWS(G$15:G38)),12)</f>
        <v>#NUM!</v>
      </c>
      <c r="J38" s="760" t="e">
        <f t="array" ref="J38">INDEX(ShadowTable[], SMALL(IF(ShadowRowSS=$C$10,ROW(ShadowRowSS)-5),ROWS(H$15:H38)),13)</f>
        <v>#NUM!</v>
      </c>
      <c r="K38" s="761" t="e">
        <f t="array" ref="K38">INDEX(ShadowTable[], SMALL(IF(ShadowRowSS=$C$10,ROW(ShadowRowSS)-5),ROWS(I$15:I38)),14)</f>
        <v>#NUM!</v>
      </c>
      <c r="L38" s="760" t="e">
        <f t="array" ref="L38">INDEX(ShadowTable[], SMALL(IF(ShadowRowSS=$C$10,ROW(ShadowRowSS)-5),ROWS(J$15:J38)),15)</f>
        <v>#NUM!</v>
      </c>
      <c r="M38" s="761" t="e">
        <f t="array" ref="M38">INDEX(ShadowTable[], SMALL(IF(ShadowRowSS=$C$10,ROW(ShadowRowSS)-5),ROWS(K$15:K38)),16)</f>
        <v>#NUM!</v>
      </c>
      <c r="N38" s="760" t="e">
        <f t="array" ref="N38">INDEX(ShadowTable[], SMALL(IF(ShadowRowSS=$C$10,ROW(ShadowRowSS)-5),ROWS(L$15:L38)),17)</f>
        <v>#NUM!</v>
      </c>
      <c r="O38" s="761" t="e">
        <f t="array" ref="O38">INDEX(ShadowTable[], SMALL(IF(ShadowRowSS=$C$10,ROW(ShadowRowSS)-5),ROWS(M$15:M38)),18)</f>
        <v>#NUM!</v>
      </c>
      <c r="P38" s="760" t="e">
        <f t="array" ref="P38">INDEX(ShadowTable[], SMALL(IF(ShadowRowSS=$C$10,ROW(ShadowRowSS)-5),ROWS(N$15:N38)),19)</f>
        <v>#NUM!</v>
      </c>
      <c r="Q38" s="761" t="e">
        <f t="array" ref="Q38">INDEX(ShadowTable[], SMALL(IF(ShadowRowSS=$C$10,ROW(ShadowRowSS)-5),ROWS(O$15:O38)),20)</f>
        <v>#NUM!</v>
      </c>
      <c r="R38" s="760" t="e">
        <f t="array" ref="R38">INDEX(ShadowTable[], SMALL(IF(ShadowRowSS=$C$10,ROW(ShadowRowSS)-5),ROWS(P$15:P38)),21)</f>
        <v>#NUM!</v>
      </c>
      <c r="S38" s="762" t="e">
        <f t="array" ref="S38">INDEX(ShadowTable[], SMALL(IF(ShadowRowSS=$C$10,ROW(ShadowRowSS)-5),ROWS(P$15:P38)),22)</f>
        <v>#NUM!</v>
      </c>
    </row>
    <row r="39" spans="3:19">
      <c r="C39" s="759" t="e">
        <f t="array" ref="C39">INDEX(ShadowTable[], SMALL(IF(ShadowRowSS=$C$10,ROW(ShadowRowSS)-5),ROWS(C$15:C39)),5)</f>
        <v>#NUM!</v>
      </c>
      <c r="D39" s="760" t="str">
        <f t="array" ref="D39">IF(ISNUMBER(SEARCH("Outcome",INDEX(ShadowTable[], SMALL(IF(ShadowRowSS=$C$10,ROW(ShadowRowSS)-5),ROWS(D$15:D39)),1)))=TRUE,"Outcome",IF(ISNUMBER(SEARCH("Output",INDEX(ShadowTable[], SMALL(IF(ShadowRowSS=$C$10,ROW(ShadowRowSS)-5),ROWS(D$15:D39)),1)))=TRUE,"Output",""))</f>
        <v/>
      </c>
      <c r="E39" s="760" t="e">
        <f t="array" ref="E39">INDEX(ShadowTable[], SMALL(IF(ShadowRowSS=$C$10,ROW(ShadowRowSS)-5),ROWS(C$15:C39)),8)</f>
        <v>#NUM!</v>
      </c>
      <c r="F39" s="760" t="e">
        <f t="array" ref="F39">INDEX(ShadowTable[], SMALL(IF(ShadowRowSS=$C$10,ROW(ShadowRowSS)-5),ROWS(D$15:D39)),9)</f>
        <v>#NUM!</v>
      </c>
      <c r="G39" s="760" t="e">
        <f t="array" ref="G39">INDEX(ShadowTable[], SMALL(IF(ShadowRowSS=$C$10,ROW(ShadowRowSS)-5),ROWS(E$15:E39)),10)</f>
        <v>#NUM!</v>
      </c>
      <c r="H39" s="760" t="e">
        <f t="array" ref="H39">INDEX(ShadowTable[], SMALL(IF(ShadowRowSS=$C$10,ROW(ShadowRowSS)-5),ROWS(F$15:F39)),11)</f>
        <v>#NUM!</v>
      </c>
      <c r="I39" s="761" t="e">
        <f t="array" ref="I39">INDEX(ShadowTable[], SMALL(IF(ShadowRowSS=$C$10,ROW(ShadowRowSS)-5),ROWS(G$15:G39)),12)</f>
        <v>#NUM!</v>
      </c>
      <c r="J39" s="760" t="e">
        <f t="array" ref="J39">INDEX(ShadowTable[], SMALL(IF(ShadowRowSS=$C$10,ROW(ShadowRowSS)-5),ROWS(H$15:H39)),13)</f>
        <v>#NUM!</v>
      </c>
      <c r="K39" s="761" t="e">
        <f t="array" ref="K39">INDEX(ShadowTable[], SMALL(IF(ShadowRowSS=$C$10,ROW(ShadowRowSS)-5),ROWS(I$15:I39)),14)</f>
        <v>#NUM!</v>
      </c>
      <c r="L39" s="760" t="e">
        <f t="array" ref="L39">INDEX(ShadowTable[], SMALL(IF(ShadowRowSS=$C$10,ROW(ShadowRowSS)-5),ROWS(J$15:J39)),15)</f>
        <v>#NUM!</v>
      </c>
      <c r="M39" s="761" t="e">
        <f t="array" ref="M39">INDEX(ShadowTable[], SMALL(IF(ShadowRowSS=$C$10,ROW(ShadowRowSS)-5),ROWS(K$15:K39)),16)</f>
        <v>#NUM!</v>
      </c>
      <c r="N39" s="760" t="e">
        <f t="array" ref="N39">INDEX(ShadowTable[], SMALL(IF(ShadowRowSS=$C$10,ROW(ShadowRowSS)-5),ROWS(L$15:L39)),17)</f>
        <v>#NUM!</v>
      </c>
      <c r="O39" s="761" t="e">
        <f t="array" ref="O39">INDEX(ShadowTable[], SMALL(IF(ShadowRowSS=$C$10,ROW(ShadowRowSS)-5),ROWS(M$15:M39)),18)</f>
        <v>#NUM!</v>
      </c>
      <c r="P39" s="760" t="e">
        <f t="array" ref="P39">INDEX(ShadowTable[], SMALL(IF(ShadowRowSS=$C$10,ROW(ShadowRowSS)-5),ROWS(N$15:N39)),19)</f>
        <v>#NUM!</v>
      </c>
      <c r="Q39" s="761" t="e">
        <f t="array" ref="Q39">INDEX(ShadowTable[], SMALL(IF(ShadowRowSS=$C$10,ROW(ShadowRowSS)-5),ROWS(O$15:O39)),20)</f>
        <v>#NUM!</v>
      </c>
      <c r="R39" s="760" t="e">
        <f t="array" ref="R39">INDEX(ShadowTable[], SMALL(IF(ShadowRowSS=$C$10,ROW(ShadowRowSS)-5),ROWS(P$15:P39)),21)</f>
        <v>#NUM!</v>
      </c>
      <c r="S39" s="762" t="e">
        <f t="array" ref="S39">INDEX(ShadowTable[], SMALL(IF(ShadowRowSS=$C$10,ROW(ShadowRowSS)-5),ROWS(P$15:P39)),22)</f>
        <v>#NUM!</v>
      </c>
    </row>
    <row r="40" spans="3:19">
      <c r="C40" s="759" t="e">
        <f t="array" ref="C40">INDEX(ShadowTable[], SMALL(IF(ShadowRowSS=$C$10,ROW(ShadowRowSS)-5),ROWS(C$15:C40)),5)</f>
        <v>#NUM!</v>
      </c>
      <c r="D40" s="760" t="str">
        <f t="array" ref="D40">IF(ISNUMBER(SEARCH("Outcome",INDEX(ShadowTable[], SMALL(IF(ShadowRowSS=$C$10,ROW(ShadowRowSS)-5),ROWS(D$15:D40)),1)))=TRUE,"Outcome",IF(ISNUMBER(SEARCH("Output",INDEX(ShadowTable[], SMALL(IF(ShadowRowSS=$C$10,ROW(ShadowRowSS)-5),ROWS(D$15:D40)),1)))=TRUE,"Output",""))</f>
        <v/>
      </c>
      <c r="E40" s="760" t="e">
        <f t="array" ref="E40">INDEX(ShadowTable[], SMALL(IF(ShadowRowSS=$C$10,ROW(ShadowRowSS)-5),ROWS(C$15:C40)),8)</f>
        <v>#NUM!</v>
      </c>
      <c r="F40" s="760" t="e">
        <f t="array" ref="F40">INDEX(ShadowTable[], SMALL(IF(ShadowRowSS=$C$10,ROW(ShadowRowSS)-5),ROWS(D$15:D40)),9)</f>
        <v>#NUM!</v>
      </c>
      <c r="G40" s="760" t="e">
        <f t="array" ref="G40">INDEX(ShadowTable[], SMALL(IF(ShadowRowSS=$C$10,ROW(ShadowRowSS)-5),ROWS(E$15:E40)),10)</f>
        <v>#NUM!</v>
      </c>
      <c r="H40" s="760" t="e">
        <f t="array" ref="H40">INDEX(ShadowTable[], SMALL(IF(ShadowRowSS=$C$10,ROW(ShadowRowSS)-5),ROWS(F$15:F40)),11)</f>
        <v>#NUM!</v>
      </c>
      <c r="I40" s="761" t="e">
        <f t="array" ref="I40">INDEX(ShadowTable[], SMALL(IF(ShadowRowSS=$C$10,ROW(ShadowRowSS)-5),ROWS(G$15:G40)),12)</f>
        <v>#NUM!</v>
      </c>
      <c r="J40" s="760" t="e">
        <f t="array" ref="J40">INDEX(ShadowTable[], SMALL(IF(ShadowRowSS=$C$10,ROW(ShadowRowSS)-5),ROWS(H$15:H40)),13)</f>
        <v>#NUM!</v>
      </c>
      <c r="K40" s="761" t="e">
        <f t="array" ref="K40">INDEX(ShadowTable[], SMALL(IF(ShadowRowSS=$C$10,ROW(ShadowRowSS)-5),ROWS(I$15:I40)),14)</f>
        <v>#NUM!</v>
      </c>
      <c r="L40" s="760" t="e">
        <f t="array" ref="L40">INDEX(ShadowTable[], SMALL(IF(ShadowRowSS=$C$10,ROW(ShadowRowSS)-5),ROWS(J$15:J40)),15)</f>
        <v>#NUM!</v>
      </c>
      <c r="M40" s="761" t="e">
        <f t="array" ref="M40">INDEX(ShadowTable[], SMALL(IF(ShadowRowSS=$C$10,ROW(ShadowRowSS)-5),ROWS(K$15:K40)),16)</f>
        <v>#NUM!</v>
      </c>
      <c r="N40" s="760" t="e">
        <f t="array" ref="N40">INDEX(ShadowTable[], SMALL(IF(ShadowRowSS=$C$10,ROW(ShadowRowSS)-5),ROWS(L$15:L40)),17)</f>
        <v>#NUM!</v>
      </c>
      <c r="O40" s="761" t="e">
        <f t="array" ref="O40">INDEX(ShadowTable[], SMALL(IF(ShadowRowSS=$C$10,ROW(ShadowRowSS)-5),ROWS(M$15:M40)),18)</f>
        <v>#NUM!</v>
      </c>
      <c r="P40" s="760" t="e">
        <f t="array" ref="P40">INDEX(ShadowTable[], SMALL(IF(ShadowRowSS=$C$10,ROW(ShadowRowSS)-5),ROWS(N$15:N40)),19)</f>
        <v>#NUM!</v>
      </c>
      <c r="Q40" s="761" t="e">
        <f t="array" ref="Q40">INDEX(ShadowTable[], SMALL(IF(ShadowRowSS=$C$10,ROW(ShadowRowSS)-5),ROWS(O$15:O40)),20)</f>
        <v>#NUM!</v>
      </c>
      <c r="R40" s="760" t="e">
        <f t="array" ref="R40">INDEX(ShadowTable[], SMALL(IF(ShadowRowSS=$C$10,ROW(ShadowRowSS)-5),ROWS(P$15:P40)),21)</f>
        <v>#NUM!</v>
      </c>
      <c r="S40" s="762" t="e">
        <f t="array" ref="S40">INDEX(ShadowTable[], SMALL(IF(ShadowRowSS=$C$10,ROW(ShadowRowSS)-5),ROWS(P$15:P40)),22)</f>
        <v>#NUM!</v>
      </c>
    </row>
    <row r="41" spans="3:19">
      <c r="C41" s="759" t="e">
        <f t="array" ref="C41">INDEX(ShadowTable[], SMALL(IF(ShadowRowSS=$C$10,ROW(ShadowRowSS)-5),ROWS(C$15:C41)),5)</f>
        <v>#NUM!</v>
      </c>
      <c r="D41" s="760" t="str">
        <f t="array" ref="D41">IF(ISNUMBER(SEARCH("Outcome",INDEX(ShadowTable[], SMALL(IF(ShadowRowSS=$C$10,ROW(ShadowRowSS)-5),ROWS(D$15:D41)),1)))=TRUE,"Outcome",IF(ISNUMBER(SEARCH("Output",INDEX(ShadowTable[], SMALL(IF(ShadowRowSS=$C$10,ROW(ShadowRowSS)-5),ROWS(D$15:D41)),1)))=TRUE,"Output",""))</f>
        <v/>
      </c>
      <c r="E41" s="760" t="e">
        <f t="array" ref="E41">INDEX(ShadowTable[], SMALL(IF(ShadowRowSS=$C$10,ROW(ShadowRowSS)-5),ROWS(C$15:C41)),8)</f>
        <v>#NUM!</v>
      </c>
      <c r="F41" s="760" t="e">
        <f t="array" ref="F41">INDEX(ShadowTable[], SMALL(IF(ShadowRowSS=$C$10,ROW(ShadowRowSS)-5),ROWS(D$15:D41)),9)</f>
        <v>#NUM!</v>
      </c>
      <c r="G41" s="760" t="e">
        <f t="array" ref="G41">INDEX(ShadowTable[], SMALL(IF(ShadowRowSS=$C$10,ROW(ShadowRowSS)-5),ROWS(E$15:E41)),10)</f>
        <v>#NUM!</v>
      </c>
      <c r="H41" s="760" t="e">
        <f t="array" ref="H41">INDEX(ShadowTable[], SMALL(IF(ShadowRowSS=$C$10,ROW(ShadowRowSS)-5),ROWS(F$15:F41)),11)</f>
        <v>#NUM!</v>
      </c>
      <c r="I41" s="761" t="e">
        <f t="array" ref="I41">INDEX(ShadowTable[], SMALL(IF(ShadowRowSS=$C$10,ROW(ShadowRowSS)-5),ROWS(G$15:G41)),12)</f>
        <v>#NUM!</v>
      </c>
      <c r="J41" s="760" t="e">
        <f t="array" ref="J41">INDEX(ShadowTable[], SMALL(IF(ShadowRowSS=$C$10,ROW(ShadowRowSS)-5),ROWS(H$15:H41)),13)</f>
        <v>#NUM!</v>
      </c>
      <c r="K41" s="761" t="e">
        <f t="array" ref="K41">INDEX(ShadowTable[], SMALL(IF(ShadowRowSS=$C$10,ROW(ShadowRowSS)-5),ROWS(I$15:I41)),14)</f>
        <v>#NUM!</v>
      </c>
      <c r="L41" s="760" t="e">
        <f t="array" ref="L41">INDEX(ShadowTable[], SMALL(IF(ShadowRowSS=$C$10,ROW(ShadowRowSS)-5),ROWS(J$15:J41)),15)</f>
        <v>#NUM!</v>
      </c>
      <c r="M41" s="761" t="e">
        <f t="array" ref="M41">INDEX(ShadowTable[], SMALL(IF(ShadowRowSS=$C$10,ROW(ShadowRowSS)-5),ROWS(K$15:K41)),16)</f>
        <v>#NUM!</v>
      </c>
      <c r="N41" s="760" t="e">
        <f t="array" ref="N41">INDEX(ShadowTable[], SMALL(IF(ShadowRowSS=$C$10,ROW(ShadowRowSS)-5),ROWS(L$15:L41)),17)</f>
        <v>#NUM!</v>
      </c>
      <c r="O41" s="761" t="e">
        <f t="array" ref="O41">INDEX(ShadowTable[], SMALL(IF(ShadowRowSS=$C$10,ROW(ShadowRowSS)-5),ROWS(M$15:M41)),18)</f>
        <v>#NUM!</v>
      </c>
      <c r="P41" s="760" t="e">
        <f t="array" ref="P41">INDEX(ShadowTable[], SMALL(IF(ShadowRowSS=$C$10,ROW(ShadowRowSS)-5),ROWS(N$15:N41)),19)</f>
        <v>#NUM!</v>
      </c>
      <c r="Q41" s="761" t="e">
        <f t="array" ref="Q41">INDEX(ShadowTable[], SMALL(IF(ShadowRowSS=$C$10,ROW(ShadowRowSS)-5),ROWS(O$15:O41)),20)</f>
        <v>#NUM!</v>
      </c>
      <c r="R41" s="760" t="e">
        <f t="array" ref="R41">INDEX(ShadowTable[], SMALL(IF(ShadowRowSS=$C$10,ROW(ShadowRowSS)-5),ROWS(P$15:P41)),21)</f>
        <v>#NUM!</v>
      </c>
      <c r="S41" s="762" t="e">
        <f t="array" ref="S41">INDEX(ShadowTable[], SMALL(IF(ShadowRowSS=$C$10,ROW(ShadowRowSS)-5),ROWS(P$15:P41)),22)</f>
        <v>#NUM!</v>
      </c>
    </row>
    <row r="42" spans="3:19">
      <c r="C42" s="759" t="e">
        <f t="array" ref="C42">INDEX(ShadowTable[], SMALL(IF(ShadowRowSS=$C$10,ROW(ShadowRowSS)-5),ROWS(C$15:C42)),5)</f>
        <v>#NUM!</v>
      </c>
      <c r="D42" s="760" t="str">
        <f t="array" ref="D42">IF(ISNUMBER(SEARCH("Outcome",INDEX(ShadowTable[], SMALL(IF(ShadowRowSS=$C$10,ROW(ShadowRowSS)-5),ROWS(D$15:D42)),1)))=TRUE,"Outcome",IF(ISNUMBER(SEARCH("Output",INDEX(ShadowTable[], SMALL(IF(ShadowRowSS=$C$10,ROW(ShadowRowSS)-5),ROWS(D$15:D42)),1)))=TRUE,"Output",""))</f>
        <v/>
      </c>
      <c r="E42" s="760" t="e">
        <f t="array" ref="E42">INDEX(ShadowTable[], SMALL(IF(ShadowRowSS=$C$10,ROW(ShadowRowSS)-5),ROWS(C$15:C42)),8)</f>
        <v>#NUM!</v>
      </c>
      <c r="F42" s="760" t="e">
        <f t="array" ref="F42">INDEX(ShadowTable[], SMALL(IF(ShadowRowSS=$C$10,ROW(ShadowRowSS)-5),ROWS(D$15:D42)),9)</f>
        <v>#NUM!</v>
      </c>
      <c r="G42" s="760" t="e">
        <f t="array" ref="G42">INDEX(ShadowTable[], SMALL(IF(ShadowRowSS=$C$10,ROW(ShadowRowSS)-5),ROWS(E$15:E42)),10)</f>
        <v>#NUM!</v>
      </c>
      <c r="H42" s="760" t="e">
        <f t="array" ref="H42">INDEX(ShadowTable[], SMALL(IF(ShadowRowSS=$C$10,ROW(ShadowRowSS)-5),ROWS(F$15:F42)),11)</f>
        <v>#NUM!</v>
      </c>
      <c r="I42" s="761" t="e">
        <f t="array" ref="I42">INDEX(ShadowTable[], SMALL(IF(ShadowRowSS=$C$10,ROW(ShadowRowSS)-5),ROWS(G$15:G42)),12)</f>
        <v>#NUM!</v>
      </c>
      <c r="J42" s="760" t="e">
        <f t="array" ref="J42">INDEX(ShadowTable[], SMALL(IF(ShadowRowSS=$C$10,ROW(ShadowRowSS)-5),ROWS(H$15:H42)),13)</f>
        <v>#NUM!</v>
      </c>
      <c r="K42" s="761" t="e">
        <f t="array" ref="K42">INDEX(ShadowTable[], SMALL(IF(ShadowRowSS=$C$10,ROW(ShadowRowSS)-5),ROWS(I$15:I42)),14)</f>
        <v>#NUM!</v>
      </c>
      <c r="L42" s="760" t="e">
        <f t="array" ref="L42">INDEX(ShadowTable[], SMALL(IF(ShadowRowSS=$C$10,ROW(ShadowRowSS)-5),ROWS(J$15:J42)),15)</f>
        <v>#NUM!</v>
      </c>
      <c r="M42" s="761" t="e">
        <f t="array" ref="M42">INDEX(ShadowTable[], SMALL(IF(ShadowRowSS=$C$10,ROW(ShadowRowSS)-5),ROWS(K$15:K42)),16)</f>
        <v>#NUM!</v>
      </c>
      <c r="N42" s="760" t="e">
        <f t="array" ref="N42">INDEX(ShadowTable[], SMALL(IF(ShadowRowSS=$C$10,ROW(ShadowRowSS)-5),ROWS(L$15:L42)),17)</f>
        <v>#NUM!</v>
      </c>
      <c r="O42" s="761" t="e">
        <f t="array" ref="O42">INDEX(ShadowTable[], SMALL(IF(ShadowRowSS=$C$10,ROW(ShadowRowSS)-5),ROWS(M$15:M42)),18)</f>
        <v>#NUM!</v>
      </c>
      <c r="P42" s="760" t="e">
        <f t="array" ref="P42">INDEX(ShadowTable[], SMALL(IF(ShadowRowSS=$C$10,ROW(ShadowRowSS)-5),ROWS(N$15:N42)),19)</f>
        <v>#NUM!</v>
      </c>
      <c r="Q42" s="761" t="e">
        <f t="array" ref="Q42">INDEX(ShadowTable[], SMALL(IF(ShadowRowSS=$C$10,ROW(ShadowRowSS)-5),ROWS(O$15:O42)),20)</f>
        <v>#NUM!</v>
      </c>
      <c r="R42" s="760" t="e">
        <f t="array" ref="R42">INDEX(ShadowTable[], SMALL(IF(ShadowRowSS=$C$10,ROW(ShadowRowSS)-5),ROWS(P$15:P42)),21)</f>
        <v>#NUM!</v>
      </c>
      <c r="S42" s="762" t="e">
        <f t="array" ref="S42">INDEX(ShadowTable[], SMALL(IF(ShadowRowSS=$C$10,ROW(ShadowRowSS)-5),ROWS(P$15:P42)),22)</f>
        <v>#NUM!</v>
      </c>
    </row>
    <row r="43" spans="3:19">
      <c r="C43" s="759" t="e">
        <f t="array" ref="C43">INDEX(ShadowTable[], SMALL(IF(ShadowRowSS=$C$10,ROW(ShadowRowSS)-5),ROWS(C$15:C43)),5)</f>
        <v>#NUM!</v>
      </c>
      <c r="D43" s="760" t="str">
        <f t="array" ref="D43">IF(ISNUMBER(SEARCH("Outcome",INDEX(ShadowTable[], SMALL(IF(ShadowRowSS=$C$10,ROW(ShadowRowSS)-5),ROWS(D$15:D43)),1)))=TRUE,"Outcome",IF(ISNUMBER(SEARCH("Output",INDEX(ShadowTable[], SMALL(IF(ShadowRowSS=$C$10,ROW(ShadowRowSS)-5),ROWS(D$15:D43)),1)))=TRUE,"Output",""))</f>
        <v/>
      </c>
      <c r="E43" s="760" t="e">
        <f t="array" ref="E43">INDEX(ShadowTable[], SMALL(IF(ShadowRowSS=$C$10,ROW(ShadowRowSS)-5),ROWS(C$15:C43)),8)</f>
        <v>#NUM!</v>
      </c>
      <c r="F43" s="760" t="e">
        <f t="array" ref="F43">INDEX(ShadowTable[], SMALL(IF(ShadowRowSS=$C$10,ROW(ShadowRowSS)-5),ROWS(D$15:D43)),9)</f>
        <v>#NUM!</v>
      </c>
      <c r="G43" s="760" t="e">
        <f t="array" ref="G43">INDEX(ShadowTable[], SMALL(IF(ShadowRowSS=$C$10,ROW(ShadowRowSS)-5),ROWS(E$15:E43)),10)</f>
        <v>#NUM!</v>
      </c>
      <c r="H43" s="760" t="e">
        <f t="array" ref="H43">INDEX(ShadowTable[], SMALL(IF(ShadowRowSS=$C$10,ROW(ShadowRowSS)-5),ROWS(F$15:F43)),11)</f>
        <v>#NUM!</v>
      </c>
      <c r="I43" s="761" t="e">
        <f t="array" ref="I43">INDEX(ShadowTable[], SMALL(IF(ShadowRowSS=$C$10,ROW(ShadowRowSS)-5),ROWS(G$15:G43)),12)</f>
        <v>#NUM!</v>
      </c>
      <c r="J43" s="760" t="e">
        <f t="array" ref="J43">INDEX(ShadowTable[], SMALL(IF(ShadowRowSS=$C$10,ROW(ShadowRowSS)-5),ROWS(H$15:H43)),13)</f>
        <v>#NUM!</v>
      </c>
      <c r="K43" s="761" t="e">
        <f t="array" ref="K43">INDEX(ShadowTable[], SMALL(IF(ShadowRowSS=$C$10,ROW(ShadowRowSS)-5),ROWS(I$15:I43)),14)</f>
        <v>#NUM!</v>
      </c>
      <c r="L43" s="760" t="e">
        <f t="array" ref="L43">INDEX(ShadowTable[], SMALL(IF(ShadowRowSS=$C$10,ROW(ShadowRowSS)-5),ROWS(J$15:J43)),15)</f>
        <v>#NUM!</v>
      </c>
      <c r="M43" s="761" t="e">
        <f t="array" ref="M43">INDEX(ShadowTable[], SMALL(IF(ShadowRowSS=$C$10,ROW(ShadowRowSS)-5),ROWS(K$15:K43)),16)</f>
        <v>#NUM!</v>
      </c>
      <c r="N43" s="760" t="e">
        <f t="array" ref="N43">INDEX(ShadowTable[], SMALL(IF(ShadowRowSS=$C$10,ROW(ShadowRowSS)-5),ROWS(L$15:L43)),17)</f>
        <v>#NUM!</v>
      </c>
      <c r="O43" s="761" t="e">
        <f t="array" ref="O43">INDEX(ShadowTable[], SMALL(IF(ShadowRowSS=$C$10,ROW(ShadowRowSS)-5),ROWS(M$15:M43)),18)</f>
        <v>#NUM!</v>
      </c>
      <c r="P43" s="760" t="e">
        <f t="array" ref="P43">INDEX(ShadowTable[], SMALL(IF(ShadowRowSS=$C$10,ROW(ShadowRowSS)-5),ROWS(N$15:N43)),19)</f>
        <v>#NUM!</v>
      </c>
      <c r="Q43" s="761" t="e">
        <f t="array" ref="Q43">INDEX(ShadowTable[], SMALL(IF(ShadowRowSS=$C$10,ROW(ShadowRowSS)-5),ROWS(O$15:O43)),20)</f>
        <v>#NUM!</v>
      </c>
      <c r="R43" s="760" t="e">
        <f t="array" ref="R43">INDEX(ShadowTable[], SMALL(IF(ShadowRowSS=$C$10,ROW(ShadowRowSS)-5),ROWS(P$15:P43)),21)</f>
        <v>#NUM!</v>
      </c>
      <c r="S43" s="762" t="e">
        <f t="array" ref="S43">INDEX(ShadowTable[], SMALL(IF(ShadowRowSS=$C$10,ROW(ShadowRowSS)-5),ROWS(P$15:P43)),22)</f>
        <v>#NUM!</v>
      </c>
    </row>
    <row r="44" spans="3:19">
      <c r="C44" s="759" t="e">
        <f t="array" ref="C44">INDEX(ShadowTable[], SMALL(IF(ShadowRowSS=$C$10,ROW(ShadowRowSS)-5),ROWS(C$15:C44)),5)</f>
        <v>#NUM!</v>
      </c>
      <c r="D44" s="760" t="str">
        <f t="array" ref="D44">IF(ISNUMBER(SEARCH("Outcome",INDEX(ShadowTable[], SMALL(IF(ShadowRowSS=$C$10,ROW(ShadowRowSS)-5),ROWS(D$15:D44)),1)))=TRUE,"Outcome",IF(ISNUMBER(SEARCH("Output",INDEX(ShadowTable[], SMALL(IF(ShadowRowSS=$C$10,ROW(ShadowRowSS)-5),ROWS(D$15:D44)),1)))=TRUE,"Output",""))</f>
        <v/>
      </c>
      <c r="E44" s="760" t="e">
        <f t="array" ref="E44">INDEX(ShadowTable[], SMALL(IF(ShadowRowSS=$C$10,ROW(ShadowRowSS)-5),ROWS(C$15:C44)),8)</f>
        <v>#NUM!</v>
      </c>
      <c r="F44" s="760" t="e">
        <f t="array" ref="F44">INDEX(ShadowTable[], SMALL(IF(ShadowRowSS=$C$10,ROW(ShadowRowSS)-5),ROWS(D$15:D44)),9)</f>
        <v>#NUM!</v>
      </c>
      <c r="G44" s="760" t="e">
        <f t="array" ref="G44">INDEX(ShadowTable[], SMALL(IF(ShadowRowSS=$C$10,ROW(ShadowRowSS)-5),ROWS(E$15:E44)),10)</f>
        <v>#NUM!</v>
      </c>
      <c r="H44" s="760" t="e">
        <f t="array" ref="H44">INDEX(ShadowTable[], SMALL(IF(ShadowRowSS=$C$10,ROW(ShadowRowSS)-5),ROWS(F$15:F44)),11)</f>
        <v>#NUM!</v>
      </c>
      <c r="I44" s="761" t="e">
        <f t="array" ref="I44">INDEX(ShadowTable[], SMALL(IF(ShadowRowSS=$C$10,ROW(ShadowRowSS)-5),ROWS(G$15:G44)),12)</f>
        <v>#NUM!</v>
      </c>
      <c r="J44" s="760" t="e">
        <f t="array" ref="J44">INDEX(ShadowTable[], SMALL(IF(ShadowRowSS=$C$10,ROW(ShadowRowSS)-5),ROWS(H$15:H44)),13)</f>
        <v>#NUM!</v>
      </c>
      <c r="K44" s="761" t="e">
        <f t="array" ref="K44">INDEX(ShadowTable[], SMALL(IF(ShadowRowSS=$C$10,ROW(ShadowRowSS)-5),ROWS(I$15:I44)),14)</f>
        <v>#NUM!</v>
      </c>
      <c r="L44" s="760" t="e">
        <f t="array" ref="L44">INDEX(ShadowTable[], SMALL(IF(ShadowRowSS=$C$10,ROW(ShadowRowSS)-5),ROWS(J$15:J44)),15)</f>
        <v>#NUM!</v>
      </c>
      <c r="M44" s="761" t="e">
        <f t="array" ref="M44">INDEX(ShadowTable[], SMALL(IF(ShadowRowSS=$C$10,ROW(ShadowRowSS)-5),ROWS(K$15:K44)),16)</f>
        <v>#NUM!</v>
      </c>
      <c r="N44" s="760" t="e">
        <f t="array" ref="N44">INDEX(ShadowTable[], SMALL(IF(ShadowRowSS=$C$10,ROW(ShadowRowSS)-5),ROWS(L$15:L44)),17)</f>
        <v>#NUM!</v>
      </c>
      <c r="O44" s="761" t="e">
        <f t="array" ref="O44">INDEX(ShadowTable[], SMALL(IF(ShadowRowSS=$C$10,ROW(ShadowRowSS)-5),ROWS(M$15:M44)),18)</f>
        <v>#NUM!</v>
      </c>
      <c r="P44" s="760" t="e">
        <f t="array" ref="P44">INDEX(ShadowTable[], SMALL(IF(ShadowRowSS=$C$10,ROW(ShadowRowSS)-5),ROWS(N$15:N44)),19)</f>
        <v>#NUM!</v>
      </c>
      <c r="Q44" s="761" t="e">
        <f t="array" ref="Q44">INDEX(ShadowTable[], SMALL(IF(ShadowRowSS=$C$10,ROW(ShadowRowSS)-5),ROWS(O$15:O44)),20)</f>
        <v>#NUM!</v>
      </c>
      <c r="R44" s="760" t="e">
        <f t="array" ref="R44">INDEX(ShadowTable[], SMALL(IF(ShadowRowSS=$C$10,ROW(ShadowRowSS)-5),ROWS(P$15:P44)),21)</f>
        <v>#NUM!</v>
      </c>
      <c r="S44" s="762" t="e">
        <f t="array" ref="S44">INDEX(ShadowTable[], SMALL(IF(ShadowRowSS=$C$10,ROW(ShadowRowSS)-5),ROWS(P$15:P44)),22)</f>
        <v>#NUM!</v>
      </c>
    </row>
    <row r="45" spans="3:19">
      <c r="C45" s="759" t="e">
        <f t="array" ref="C45">INDEX(ShadowTable[], SMALL(IF(ShadowRowSS=$C$10,ROW(ShadowRowSS)-5),ROWS(C$15:C45)),5)</f>
        <v>#NUM!</v>
      </c>
      <c r="D45" s="760" t="str">
        <f t="array" ref="D45">IF(ISNUMBER(SEARCH("Outcome",INDEX(ShadowTable[], SMALL(IF(ShadowRowSS=$C$10,ROW(ShadowRowSS)-5),ROWS(D$15:D45)),1)))=TRUE,"Outcome",IF(ISNUMBER(SEARCH("Output",INDEX(ShadowTable[], SMALL(IF(ShadowRowSS=$C$10,ROW(ShadowRowSS)-5),ROWS(D$15:D45)),1)))=TRUE,"Output",""))</f>
        <v/>
      </c>
      <c r="E45" s="760" t="e">
        <f t="array" ref="E45">INDEX(ShadowTable[], SMALL(IF(ShadowRowSS=$C$10,ROW(ShadowRowSS)-5),ROWS(C$15:C45)),8)</f>
        <v>#NUM!</v>
      </c>
      <c r="F45" s="760" t="e">
        <f t="array" ref="F45">INDEX(ShadowTable[], SMALL(IF(ShadowRowSS=$C$10,ROW(ShadowRowSS)-5),ROWS(D$15:D45)),9)</f>
        <v>#NUM!</v>
      </c>
      <c r="G45" s="760" t="e">
        <f t="array" ref="G45">INDEX(ShadowTable[], SMALL(IF(ShadowRowSS=$C$10,ROW(ShadowRowSS)-5),ROWS(E$15:E45)),10)</f>
        <v>#NUM!</v>
      </c>
      <c r="H45" s="760" t="e">
        <f t="array" ref="H45">INDEX(ShadowTable[], SMALL(IF(ShadowRowSS=$C$10,ROW(ShadowRowSS)-5),ROWS(F$15:F45)),11)</f>
        <v>#NUM!</v>
      </c>
      <c r="I45" s="761" t="e">
        <f t="array" ref="I45">INDEX(ShadowTable[], SMALL(IF(ShadowRowSS=$C$10,ROW(ShadowRowSS)-5),ROWS(G$15:G45)),12)</f>
        <v>#NUM!</v>
      </c>
      <c r="J45" s="760" t="e">
        <f t="array" ref="J45">INDEX(ShadowTable[], SMALL(IF(ShadowRowSS=$C$10,ROW(ShadowRowSS)-5),ROWS(H$15:H45)),13)</f>
        <v>#NUM!</v>
      </c>
      <c r="K45" s="761" t="e">
        <f t="array" ref="K45">INDEX(ShadowTable[], SMALL(IF(ShadowRowSS=$C$10,ROW(ShadowRowSS)-5),ROWS(I$15:I45)),14)</f>
        <v>#NUM!</v>
      </c>
      <c r="L45" s="760" t="e">
        <f t="array" ref="L45">INDEX(ShadowTable[], SMALL(IF(ShadowRowSS=$C$10,ROW(ShadowRowSS)-5),ROWS(J$15:J45)),15)</f>
        <v>#NUM!</v>
      </c>
      <c r="M45" s="761" t="e">
        <f t="array" ref="M45">INDEX(ShadowTable[], SMALL(IF(ShadowRowSS=$C$10,ROW(ShadowRowSS)-5),ROWS(K$15:K45)),16)</f>
        <v>#NUM!</v>
      </c>
      <c r="N45" s="760" t="e">
        <f t="array" ref="N45">INDEX(ShadowTable[], SMALL(IF(ShadowRowSS=$C$10,ROW(ShadowRowSS)-5),ROWS(L$15:L45)),17)</f>
        <v>#NUM!</v>
      </c>
      <c r="O45" s="761" t="e">
        <f t="array" ref="O45">INDEX(ShadowTable[], SMALL(IF(ShadowRowSS=$C$10,ROW(ShadowRowSS)-5),ROWS(M$15:M45)),18)</f>
        <v>#NUM!</v>
      </c>
      <c r="P45" s="760" t="e">
        <f t="array" ref="P45">INDEX(ShadowTable[], SMALL(IF(ShadowRowSS=$C$10,ROW(ShadowRowSS)-5),ROWS(N$15:N45)),19)</f>
        <v>#NUM!</v>
      </c>
      <c r="Q45" s="761" t="e">
        <f t="array" ref="Q45">INDEX(ShadowTable[], SMALL(IF(ShadowRowSS=$C$10,ROW(ShadowRowSS)-5),ROWS(O$15:O45)),20)</f>
        <v>#NUM!</v>
      </c>
      <c r="R45" s="760" t="e">
        <f t="array" ref="R45">INDEX(ShadowTable[], SMALL(IF(ShadowRowSS=$C$10,ROW(ShadowRowSS)-5),ROWS(P$15:P45)),21)</f>
        <v>#NUM!</v>
      </c>
      <c r="S45" s="762" t="e">
        <f t="array" ref="S45">INDEX(ShadowTable[], SMALL(IF(ShadowRowSS=$C$10,ROW(ShadowRowSS)-5),ROWS(P$15:P45)),22)</f>
        <v>#NUM!</v>
      </c>
    </row>
    <row r="46" spans="3:19">
      <c r="C46" s="759" t="e">
        <f t="array" ref="C46">INDEX(ShadowTable[], SMALL(IF(ShadowRowSS=$C$10,ROW(ShadowRowSS)-5),ROWS(C$15:C46)),5)</f>
        <v>#NUM!</v>
      </c>
      <c r="D46" s="760" t="str">
        <f t="array" ref="D46">IF(ISNUMBER(SEARCH("Outcome",INDEX(ShadowTable[], SMALL(IF(ShadowRowSS=$C$10,ROW(ShadowRowSS)-5),ROWS(D$15:D46)),1)))=TRUE,"Outcome",IF(ISNUMBER(SEARCH("Output",INDEX(ShadowTable[], SMALL(IF(ShadowRowSS=$C$10,ROW(ShadowRowSS)-5),ROWS(D$15:D46)),1)))=TRUE,"Output",""))</f>
        <v/>
      </c>
      <c r="E46" s="760" t="e">
        <f t="array" ref="E46">INDEX(ShadowTable[], SMALL(IF(ShadowRowSS=$C$10,ROW(ShadowRowSS)-5),ROWS(C$15:C46)),8)</f>
        <v>#NUM!</v>
      </c>
      <c r="F46" s="760" t="e">
        <f t="array" ref="F46">INDEX(ShadowTable[], SMALL(IF(ShadowRowSS=$C$10,ROW(ShadowRowSS)-5),ROWS(D$15:D46)),9)</f>
        <v>#NUM!</v>
      </c>
      <c r="G46" s="760" t="e">
        <f t="array" ref="G46">INDEX(ShadowTable[], SMALL(IF(ShadowRowSS=$C$10,ROW(ShadowRowSS)-5),ROWS(E$15:E46)),10)</f>
        <v>#NUM!</v>
      </c>
      <c r="H46" s="760" t="e">
        <f t="array" ref="H46">INDEX(ShadowTable[], SMALL(IF(ShadowRowSS=$C$10,ROW(ShadowRowSS)-5),ROWS(F$15:F46)),11)</f>
        <v>#NUM!</v>
      </c>
      <c r="I46" s="761" t="e">
        <f t="array" ref="I46">INDEX(ShadowTable[], SMALL(IF(ShadowRowSS=$C$10,ROW(ShadowRowSS)-5),ROWS(G$15:G46)),12)</f>
        <v>#NUM!</v>
      </c>
      <c r="J46" s="760" t="e">
        <f t="array" ref="J46">INDEX(ShadowTable[], SMALL(IF(ShadowRowSS=$C$10,ROW(ShadowRowSS)-5),ROWS(H$15:H46)),13)</f>
        <v>#NUM!</v>
      </c>
      <c r="K46" s="761" t="e">
        <f t="array" ref="K46">INDEX(ShadowTable[], SMALL(IF(ShadowRowSS=$C$10,ROW(ShadowRowSS)-5),ROWS(I$15:I46)),14)</f>
        <v>#NUM!</v>
      </c>
      <c r="L46" s="760" t="e">
        <f t="array" ref="L46">INDEX(ShadowTable[], SMALL(IF(ShadowRowSS=$C$10,ROW(ShadowRowSS)-5),ROWS(J$15:J46)),15)</f>
        <v>#NUM!</v>
      </c>
      <c r="M46" s="761" t="e">
        <f t="array" ref="M46">INDEX(ShadowTable[], SMALL(IF(ShadowRowSS=$C$10,ROW(ShadowRowSS)-5),ROWS(K$15:K46)),16)</f>
        <v>#NUM!</v>
      </c>
      <c r="N46" s="760" t="e">
        <f t="array" ref="N46">INDEX(ShadowTable[], SMALL(IF(ShadowRowSS=$C$10,ROW(ShadowRowSS)-5),ROWS(L$15:L46)),17)</f>
        <v>#NUM!</v>
      </c>
      <c r="O46" s="761" t="e">
        <f t="array" ref="O46">INDEX(ShadowTable[], SMALL(IF(ShadowRowSS=$C$10,ROW(ShadowRowSS)-5),ROWS(M$15:M46)),18)</f>
        <v>#NUM!</v>
      </c>
      <c r="P46" s="760" t="e">
        <f t="array" ref="P46">INDEX(ShadowTable[], SMALL(IF(ShadowRowSS=$C$10,ROW(ShadowRowSS)-5),ROWS(N$15:N46)),19)</f>
        <v>#NUM!</v>
      </c>
      <c r="Q46" s="761" t="e">
        <f t="array" ref="Q46">INDEX(ShadowTable[], SMALL(IF(ShadowRowSS=$C$10,ROW(ShadowRowSS)-5),ROWS(O$15:O46)),20)</f>
        <v>#NUM!</v>
      </c>
      <c r="R46" s="760" t="e">
        <f t="array" ref="R46">INDEX(ShadowTable[], SMALL(IF(ShadowRowSS=$C$10,ROW(ShadowRowSS)-5),ROWS(P$15:P46)),21)</f>
        <v>#NUM!</v>
      </c>
      <c r="S46" s="762" t="e">
        <f t="array" ref="S46">INDEX(ShadowTable[], SMALL(IF(ShadowRowSS=$C$10,ROW(ShadowRowSS)-5),ROWS(P$15:P46)),22)</f>
        <v>#NUM!</v>
      </c>
    </row>
    <row r="47" spans="3:19">
      <c r="C47" s="759" t="e">
        <f t="array" ref="C47">INDEX(ShadowTable[], SMALL(IF(ShadowRowSS=$C$10,ROW(ShadowRowSS)-5),ROWS(C$15:C47)),5)</f>
        <v>#NUM!</v>
      </c>
      <c r="D47" s="760" t="str">
        <f t="array" ref="D47">IF(ISNUMBER(SEARCH("Outcome",INDEX(ShadowTable[], SMALL(IF(ShadowRowSS=$C$10,ROW(ShadowRowSS)-5),ROWS(D$15:D47)),1)))=TRUE,"Outcome",IF(ISNUMBER(SEARCH("Output",INDEX(ShadowTable[], SMALL(IF(ShadowRowSS=$C$10,ROW(ShadowRowSS)-5),ROWS(D$15:D47)),1)))=TRUE,"Output",""))</f>
        <v/>
      </c>
      <c r="E47" s="760" t="e">
        <f t="array" ref="E47">INDEX(ShadowTable[], SMALL(IF(ShadowRowSS=$C$10,ROW(ShadowRowSS)-5),ROWS(C$15:C47)),8)</f>
        <v>#NUM!</v>
      </c>
      <c r="F47" s="760" t="e">
        <f t="array" ref="F47">INDEX(ShadowTable[], SMALL(IF(ShadowRowSS=$C$10,ROW(ShadowRowSS)-5),ROWS(D$15:D47)),9)</f>
        <v>#NUM!</v>
      </c>
      <c r="G47" s="760" t="e">
        <f t="array" ref="G47">INDEX(ShadowTable[], SMALL(IF(ShadowRowSS=$C$10,ROW(ShadowRowSS)-5),ROWS(E$15:E47)),10)</f>
        <v>#NUM!</v>
      </c>
      <c r="H47" s="760" t="e">
        <f t="array" ref="H47">INDEX(ShadowTable[], SMALL(IF(ShadowRowSS=$C$10,ROW(ShadowRowSS)-5),ROWS(F$15:F47)),11)</f>
        <v>#NUM!</v>
      </c>
      <c r="I47" s="761" t="e">
        <f t="array" ref="I47">INDEX(ShadowTable[], SMALL(IF(ShadowRowSS=$C$10,ROW(ShadowRowSS)-5),ROWS(G$15:G47)),12)</f>
        <v>#NUM!</v>
      </c>
      <c r="J47" s="760" t="e">
        <f t="array" ref="J47">INDEX(ShadowTable[], SMALL(IF(ShadowRowSS=$C$10,ROW(ShadowRowSS)-5),ROWS(H$15:H47)),13)</f>
        <v>#NUM!</v>
      </c>
      <c r="K47" s="761" t="e">
        <f t="array" ref="K47">INDEX(ShadowTable[], SMALL(IF(ShadowRowSS=$C$10,ROW(ShadowRowSS)-5),ROWS(I$15:I47)),14)</f>
        <v>#NUM!</v>
      </c>
      <c r="L47" s="760" t="e">
        <f t="array" ref="L47">INDEX(ShadowTable[], SMALL(IF(ShadowRowSS=$C$10,ROW(ShadowRowSS)-5),ROWS(J$15:J47)),15)</f>
        <v>#NUM!</v>
      </c>
      <c r="M47" s="761" t="e">
        <f t="array" ref="M47">INDEX(ShadowTable[], SMALL(IF(ShadowRowSS=$C$10,ROW(ShadowRowSS)-5),ROWS(K$15:K47)),16)</f>
        <v>#NUM!</v>
      </c>
      <c r="N47" s="760" t="e">
        <f t="array" ref="N47">INDEX(ShadowTable[], SMALL(IF(ShadowRowSS=$C$10,ROW(ShadowRowSS)-5),ROWS(L$15:L47)),17)</f>
        <v>#NUM!</v>
      </c>
      <c r="O47" s="761" t="e">
        <f t="array" ref="O47">INDEX(ShadowTable[], SMALL(IF(ShadowRowSS=$C$10,ROW(ShadowRowSS)-5),ROWS(M$15:M47)),18)</f>
        <v>#NUM!</v>
      </c>
      <c r="P47" s="760" t="e">
        <f t="array" ref="P47">INDEX(ShadowTable[], SMALL(IF(ShadowRowSS=$C$10,ROW(ShadowRowSS)-5),ROWS(N$15:N47)),19)</f>
        <v>#NUM!</v>
      </c>
      <c r="Q47" s="761" t="e">
        <f t="array" ref="Q47">INDEX(ShadowTable[], SMALL(IF(ShadowRowSS=$C$10,ROW(ShadowRowSS)-5),ROWS(O$15:O47)),20)</f>
        <v>#NUM!</v>
      </c>
      <c r="R47" s="760" t="e">
        <f t="array" ref="R47">INDEX(ShadowTable[], SMALL(IF(ShadowRowSS=$C$10,ROW(ShadowRowSS)-5),ROWS(P$15:P47)),21)</f>
        <v>#NUM!</v>
      </c>
      <c r="S47" s="762" t="e">
        <f t="array" ref="S47">INDEX(ShadowTable[], SMALL(IF(ShadowRowSS=$C$10,ROW(ShadowRowSS)-5),ROWS(P$15:P47)),22)</f>
        <v>#NUM!</v>
      </c>
    </row>
    <row r="48" spans="3:19">
      <c r="C48" s="759" t="e">
        <f t="array" ref="C48">INDEX(ShadowTable[], SMALL(IF(ShadowRowSS=$C$10,ROW(ShadowRowSS)-5),ROWS(C$15:C48)),5)</f>
        <v>#NUM!</v>
      </c>
      <c r="D48" s="760" t="str">
        <f t="array" ref="D48">IF(ISNUMBER(SEARCH("Outcome",INDEX(ShadowTable[], SMALL(IF(ShadowRowSS=$C$10,ROW(ShadowRowSS)-5),ROWS(D$15:D48)),1)))=TRUE,"Outcome",IF(ISNUMBER(SEARCH("Output",INDEX(ShadowTable[], SMALL(IF(ShadowRowSS=$C$10,ROW(ShadowRowSS)-5),ROWS(D$15:D48)),1)))=TRUE,"Output",""))</f>
        <v/>
      </c>
      <c r="E48" s="760" t="e">
        <f t="array" ref="E48">INDEX(ShadowTable[], SMALL(IF(ShadowRowSS=$C$10,ROW(ShadowRowSS)-5),ROWS(C$15:C48)),8)</f>
        <v>#NUM!</v>
      </c>
      <c r="F48" s="760" t="e">
        <f t="array" ref="F48">INDEX(ShadowTable[], SMALL(IF(ShadowRowSS=$C$10,ROW(ShadowRowSS)-5),ROWS(D$15:D48)),9)</f>
        <v>#NUM!</v>
      </c>
      <c r="G48" s="760" t="e">
        <f t="array" ref="G48">INDEX(ShadowTable[], SMALL(IF(ShadowRowSS=$C$10,ROW(ShadowRowSS)-5),ROWS(E$15:E48)),10)</f>
        <v>#NUM!</v>
      </c>
      <c r="H48" s="760" t="e">
        <f t="array" ref="H48">INDEX(ShadowTable[], SMALL(IF(ShadowRowSS=$C$10,ROW(ShadowRowSS)-5),ROWS(F$15:F48)),11)</f>
        <v>#NUM!</v>
      </c>
      <c r="I48" s="761" t="e">
        <f t="array" ref="I48">INDEX(ShadowTable[], SMALL(IF(ShadowRowSS=$C$10,ROW(ShadowRowSS)-5),ROWS(G$15:G48)),12)</f>
        <v>#NUM!</v>
      </c>
      <c r="J48" s="760" t="e">
        <f t="array" ref="J48">INDEX(ShadowTable[], SMALL(IF(ShadowRowSS=$C$10,ROW(ShadowRowSS)-5),ROWS(H$15:H48)),13)</f>
        <v>#NUM!</v>
      </c>
      <c r="K48" s="761" t="e">
        <f t="array" ref="K48">INDEX(ShadowTable[], SMALL(IF(ShadowRowSS=$C$10,ROW(ShadowRowSS)-5),ROWS(I$15:I48)),14)</f>
        <v>#NUM!</v>
      </c>
      <c r="L48" s="760" t="e">
        <f t="array" ref="L48">INDEX(ShadowTable[], SMALL(IF(ShadowRowSS=$C$10,ROW(ShadowRowSS)-5),ROWS(J$15:J48)),15)</f>
        <v>#NUM!</v>
      </c>
      <c r="M48" s="761" t="e">
        <f t="array" ref="M48">INDEX(ShadowTable[], SMALL(IF(ShadowRowSS=$C$10,ROW(ShadowRowSS)-5),ROWS(K$15:K48)),16)</f>
        <v>#NUM!</v>
      </c>
      <c r="N48" s="760" t="e">
        <f t="array" ref="N48">INDEX(ShadowTable[], SMALL(IF(ShadowRowSS=$C$10,ROW(ShadowRowSS)-5),ROWS(L$15:L48)),17)</f>
        <v>#NUM!</v>
      </c>
      <c r="O48" s="761" t="e">
        <f t="array" ref="O48">INDEX(ShadowTable[], SMALL(IF(ShadowRowSS=$C$10,ROW(ShadowRowSS)-5),ROWS(M$15:M48)),18)</f>
        <v>#NUM!</v>
      </c>
      <c r="P48" s="760" t="e">
        <f t="array" ref="P48">INDEX(ShadowTable[], SMALL(IF(ShadowRowSS=$C$10,ROW(ShadowRowSS)-5),ROWS(N$15:N48)),19)</f>
        <v>#NUM!</v>
      </c>
      <c r="Q48" s="761" t="e">
        <f t="array" ref="Q48">INDEX(ShadowTable[], SMALL(IF(ShadowRowSS=$C$10,ROW(ShadowRowSS)-5),ROWS(O$15:O48)),20)</f>
        <v>#NUM!</v>
      </c>
      <c r="R48" s="760" t="e">
        <f t="array" ref="R48">INDEX(ShadowTable[], SMALL(IF(ShadowRowSS=$C$10,ROW(ShadowRowSS)-5),ROWS(P$15:P48)),21)</f>
        <v>#NUM!</v>
      </c>
      <c r="S48" s="762" t="e">
        <f t="array" ref="S48">INDEX(ShadowTable[], SMALL(IF(ShadowRowSS=$C$10,ROW(ShadowRowSS)-5),ROWS(P$15:P48)),22)</f>
        <v>#NUM!</v>
      </c>
    </row>
    <row r="49" spans="3:19">
      <c r="C49" s="759" t="e">
        <f t="array" ref="C49">INDEX(ShadowTable[], SMALL(IF(ShadowRowSS=$C$10,ROW(ShadowRowSS)-5),ROWS(C$15:C49)),5)</f>
        <v>#NUM!</v>
      </c>
      <c r="D49" s="760" t="str">
        <f t="array" ref="D49">IF(ISNUMBER(SEARCH("Outcome",INDEX(ShadowTable[], SMALL(IF(ShadowRowSS=$C$10,ROW(ShadowRowSS)-5),ROWS(D$15:D49)),1)))=TRUE,"Outcome",IF(ISNUMBER(SEARCH("Output",INDEX(ShadowTable[], SMALL(IF(ShadowRowSS=$C$10,ROW(ShadowRowSS)-5),ROWS(D$15:D49)),1)))=TRUE,"Output",""))</f>
        <v/>
      </c>
      <c r="E49" s="760" t="e">
        <f t="array" ref="E49">INDEX(ShadowTable[], SMALL(IF(ShadowRowSS=$C$10,ROW(ShadowRowSS)-5),ROWS(C$15:C49)),8)</f>
        <v>#NUM!</v>
      </c>
      <c r="F49" s="760" t="e">
        <f t="array" ref="F49">INDEX(ShadowTable[], SMALL(IF(ShadowRowSS=$C$10,ROW(ShadowRowSS)-5),ROWS(D$15:D49)),9)</f>
        <v>#NUM!</v>
      </c>
      <c r="G49" s="760" t="e">
        <f t="array" ref="G49">INDEX(ShadowTable[], SMALL(IF(ShadowRowSS=$C$10,ROW(ShadowRowSS)-5),ROWS(E$15:E49)),10)</f>
        <v>#NUM!</v>
      </c>
      <c r="H49" s="760" t="e">
        <f t="array" ref="H49">INDEX(ShadowTable[], SMALL(IF(ShadowRowSS=$C$10,ROW(ShadowRowSS)-5),ROWS(F$15:F49)),11)</f>
        <v>#NUM!</v>
      </c>
      <c r="I49" s="761" t="e">
        <f t="array" ref="I49">INDEX(ShadowTable[], SMALL(IF(ShadowRowSS=$C$10,ROW(ShadowRowSS)-5),ROWS(G$15:G49)),12)</f>
        <v>#NUM!</v>
      </c>
      <c r="J49" s="760" t="e">
        <f t="array" ref="J49">INDEX(ShadowTable[], SMALL(IF(ShadowRowSS=$C$10,ROW(ShadowRowSS)-5),ROWS(H$15:H49)),13)</f>
        <v>#NUM!</v>
      </c>
      <c r="K49" s="761" t="e">
        <f t="array" ref="K49">INDEX(ShadowTable[], SMALL(IF(ShadowRowSS=$C$10,ROW(ShadowRowSS)-5),ROWS(I$15:I49)),14)</f>
        <v>#NUM!</v>
      </c>
      <c r="L49" s="760" t="e">
        <f t="array" ref="L49">INDEX(ShadowTable[], SMALL(IF(ShadowRowSS=$C$10,ROW(ShadowRowSS)-5),ROWS(J$15:J49)),15)</f>
        <v>#NUM!</v>
      </c>
      <c r="M49" s="761" t="e">
        <f t="array" ref="M49">INDEX(ShadowTable[], SMALL(IF(ShadowRowSS=$C$10,ROW(ShadowRowSS)-5),ROWS(K$15:K49)),16)</f>
        <v>#NUM!</v>
      </c>
      <c r="N49" s="760" t="e">
        <f t="array" ref="N49">INDEX(ShadowTable[], SMALL(IF(ShadowRowSS=$C$10,ROW(ShadowRowSS)-5),ROWS(L$15:L49)),17)</f>
        <v>#NUM!</v>
      </c>
      <c r="O49" s="761" t="e">
        <f t="array" ref="O49">INDEX(ShadowTable[], SMALL(IF(ShadowRowSS=$C$10,ROW(ShadowRowSS)-5),ROWS(M$15:M49)),18)</f>
        <v>#NUM!</v>
      </c>
      <c r="P49" s="760" t="e">
        <f t="array" ref="P49">INDEX(ShadowTable[], SMALL(IF(ShadowRowSS=$C$10,ROW(ShadowRowSS)-5),ROWS(N$15:N49)),19)</f>
        <v>#NUM!</v>
      </c>
      <c r="Q49" s="761" t="e">
        <f t="array" ref="Q49">INDEX(ShadowTable[], SMALL(IF(ShadowRowSS=$C$10,ROW(ShadowRowSS)-5),ROWS(O$15:O49)),20)</f>
        <v>#NUM!</v>
      </c>
      <c r="R49" s="760" t="e">
        <f t="array" ref="R49">INDEX(ShadowTable[], SMALL(IF(ShadowRowSS=$C$10,ROW(ShadowRowSS)-5),ROWS(P$15:P49)),21)</f>
        <v>#NUM!</v>
      </c>
      <c r="S49" s="762" t="e">
        <f t="array" ref="S49">INDEX(ShadowTable[], SMALL(IF(ShadowRowSS=$C$10,ROW(ShadowRowSS)-5),ROWS(P$15:P49)),22)</f>
        <v>#NUM!</v>
      </c>
    </row>
    <row r="50" spans="3:19">
      <c r="C50" s="759" t="e">
        <f t="array" ref="C50">INDEX(ShadowTable[], SMALL(IF(ShadowRowSS=$C$10,ROW(ShadowRowSS)-5),ROWS(C$15:C50)),5)</f>
        <v>#NUM!</v>
      </c>
      <c r="D50" s="760" t="str">
        <f t="array" ref="D50">IF(ISNUMBER(SEARCH("Outcome",INDEX(ShadowTable[], SMALL(IF(ShadowRowSS=$C$10,ROW(ShadowRowSS)-5),ROWS(D$15:D50)),1)))=TRUE,"Outcome",IF(ISNUMBER(SEARCH("Output",INDEX(ShadowTable[], SMALL(IF(ShadowRowSS=$C$10,ROW(ShadowRowSS)-5),ROWS(D$15:D50)),1)))=TRUE,"Output",""))</f>
        <v/>
      </c>
      <c r="E50" s="760" t="e">
        <f t="array" ref="E50">INDEX(ShadowTable[], SMALL(IF(ShadowRowSS=$C$10,ROW(ShadowRowSS)-5),ROWS(C$15:C50)),8)</f>
        <v>#NUM!</v>
      </c>
      <c r="F50" s="760" t="e">
        <f t="array" ref="F50">INDEX(ShadowTable[], SMALL(IF(ShadowRowSS=$C$10,ROW(ShadowRowSS)-5),ROWS(D$15:D50)),9)</f>
        <v>#NUM!</v>
      </c>
      <c r="G50" s="760" t="e">
        <f t="array" ref="G50">INDEX(ShadowTable[], SMALL(IF(ShadowRowSS=$C$10,ROW(ShadowRowSS)-5),ROWS(E$15:E50)),10)</f>
        <v>#NUM!</v>
      </c>
      <c r="H50" s="760" t="e">
        <f t="array" ref="H50">INDEX(ShadowTable[], SMALL(IF(ShadowRowSS=$C$10,ROW(ShadowRowSS)-5),ROWS(F$15:F50)),11)</f>
        <v>#NUM!</v>
      </c>
      <c r="I50" s="761" t="e">
        <f t="array" ref="I50">INDEX(ShadowTable[], SMALL(IF(ShadowRowSS=$C$10,ROW(ShadowRowSS)-5),ROWS(G$15:G50)),12)</f>
        <v>#NUM!</v>
      </c>
      <c r="J50" s="760" t="e">
        <f t="array" ref="J50">INDEX(ShadowTable[], SMALL(IF(ShadowRowSS=$C$10,ROW(ShadowRowSS)-5),ROWS(H$15:H50)),13)</f>
        <v>#NUM!</v>
      </c>
      <c r="K50" s="761" t="e">
        <f t="array" ref="K50">INDEX(ShadowTable[], SMALL(IF(ShadowRowSS=$C$10,ROW(ShadowRowSS)-5),ROWS(I$15:I50)),14)</f>
        <v>#NUM!</v>
      </c>
      <c r="L50" s="760" t="e">
        <f t="array" ref="L50">INDEX(ShadowTable[], SMALL(IF(ShadowRowSS=$C$10,ROW(ShadowRowSS)-5),ROWS(J$15:J50)),15)</f>
        <v>#NUM!</v>
      </c>
      <c r="M50" s="761" t="e">
        <f t="array" ref="M50">INDEX(ShadowTable[], SMALL(IF(ShadowRowSS=$C$10,ROW(ShadowRowSS)-5),ROWS(K$15:K50)),16)</f>
        <v>#NUM!</v>
      </c>
      <c r="N50" s="760" t="e">
        <f t="array" ref="N50">INDEX(ShadowTable[], SMALL(IF(ShadowRowSS=$C$10,ROW(ShadowRowSS)-5),ROWS(L$15:L50)),17)</f>
        <v>#NUM!</v>
      </c>
      <c r="O50" s="761" t="e">
        <f t="array" ref="O50">INDEX(ShadowTable[], SMALL(IF(ShadowRowSS=$C$10,ROW(ShadowRowSS)-5),ROWS(M$15:M50)),18)</f>
        <v>#NUM!</v>
      </c>
      <c r="P50" s="760" t="e">
        <f t="array" ref="P50">INDEX(ShadowTable[], SMALL(IF(ShadowRowSS=$C$10,ROW(ShadowRowSS)-5),ROWS(N$15:N50)),19)</f>
        <v>#NUM!</v>
      </c>
      <c r="Q50" s="761" t="e">
        <f t="array" ref="Q50">INDEX(ShadowTable[], SMALL(IF(ShadowRowSS=$C$10,ROW(ShadowRowSS)-5),ROWS(O$15:O50)),20)</f>
        <v>#NUM!</v>
      </c>
      <c r="R50" s="760" t="e">
        <f t="array" ref="R50">INDEX(ShadowTable[], SMALL(IF(ShadowRowSS=$C$10,ROW(ShadowRowSS)-5),ROWS(P$15:P50)),21)</f>
        <v>#NUM!</v>
      </c>
      <c r="S50" s="762" t="e">
        <f t="array" ref="S50">INDEX(ShadowTable[], SMALL(IF(ShadowRowSS=$C$10,ROW(ShadowRowSS)-5),ROWS(P$15:P50)),22)</f>
        <v>#NUM!</v>
      </c>
    </row>
    <row r="51" spans="3:19">
      <c r="C51" s="759" t="e">
        <f t="array" ref="C51">INDEX(ShadowTable[], SMALL(IF(ShadowRowSS=$C$10,ROW(ShadowRowSS)-5),ROWS(C$15:C51)),5)</f>
        <v>#NUM!</v>
      </c>
      <c r="D51" s="760" t="str">
        <f t="array" ref="D51">IF(ISNUMBER(SEARCH("Outcome",INDEX(ShadowTable[], SMALL(IF(ShadowRowSS=$C$10,ROW(ShadowRowSS)-5),ROWS(D$15:D51)),1)))=TRUE,"Outcome",IF(ISNUMBER(SEARCH("Output",INDEX(ShadowTable[], SMALL(IF(ShadowRowSS=$C$10,ROW(ShadowRowSS)-5),ROWS(D$15:D51)),1)))=TRUE,"Output",""))</f>
        <v/>
      </c>
      <c r="E51" s="760" t="e">
        <f t="array" ref="E51">INDEX(ShadowTable[], SMALL(IF(ShadowRowSS=$C$10,ROW(ShadowRowSS)-5),ROWS(C$15:C51)),8)</f>
        <v>#NUM!</v>
      </c>
      <c r="F51" s="760" t="e">
        <f t="array" ref="F51">INDEX(ShadowTable[], SMALL(IF(ShadowRowSS=$C$10,ROW(ShadowRowSS)-5),ROWS(D$15:D51)),9)</f>
        <v>#NUM!</v>
      </c>
      <c r="G51" s="760" t="e">
        <f t="array" ref="G51">INDEX(ShadowTable[], SMALL(IF(ShadowRowSS=$C$10,ROW(ShadowRowSS)-5),ROWS(E$15:E51)),10)</f>
        <v>#NUM!</v>
      </c>
      <c r="H51" s="760" t="e">
        <f t="array" ref="H51">INDEX(ShadowTable[], SMALL(IF(ShadowRowSS=$C$10,ROW(ShadowRowSS)-5),ROWS(F$15:F51)),11)</f>
        <v>#NUM!</v>
      </c>
      <c r="I51" s="761" t="e">
        <f t="array" ref="I51">INDEX(ShadowTable[], SMALL(IF(ShadowRowSS=$C$10,ROW(ShadowRowSS)-5),ROWS(G$15:G51)),12)</f>
        <v>#NUM!</v>
      </c>
      <c r="J51" s="760" t="e">
        <f t="array" ref="J51">INDEX(ShadowTable[], SMALL(IF(ShadowRowSS=$C$10,ROW(ShadowRowSS)-5),ROWS(H$15:H51)),13)</f>
        <v>#NUM!</v>
      </c>
      <c r="K51" s="761" t="e">
        <f t="array" ref="K51">INDEX(ShadowTable[], SMALL(IF(ShadowRowSS=$C$10,ROW(ShadowRowSS)-5),ROWS(I$15:I51)),14)</f>
        <v>#NUM!</v>
      </c>
      <c r="L51" s="760" t="e">
        <f t="array" ref="L51">INDEX(ShadowTable[], SMALL(IF(ShadowRowSS=$C$10,ROW(ShadowRowSS)-5),ROWS(J$15:J51)),15)</f>
        <v>#NUM!</v>
      </c>
      <c r="M51" s="761" t="e">
        <f t="array" ref="M51">INDEX(ShadowTable[], SMALL(IF(ShadowRowSS=$C$10,ROW(ShadowRowSS)-5),ROWS(K$15:K51)),16)</f>
        <v>#NUM!</v>
      </c>
      <c r="N51" s="760" t="e">
        <f t="array" ref="N51">INDEX(ShadowTable[], SMALL(IF(ShadowRowSS=$C$10,ROW(ShadowRowSS)-5),ROWS(L$15:L51)),17)</f>
        <v>#NUM!</v>
      </c>
      <c r="O51" s="761" t="e">
        <f t="array" ref="O51">INDEX(ShadowTable[], SMALL(IF(ShadowRowSS=$C$10,ROW(ShadowRowSS)-5),ROWS(M$15:M51)),18)</f>
        <v>#NUM!</v>
      </c>
      <c r="P51" s="760" t="e">
        <f t="array" ref="P51">INDEX(ShadowTable[], SMALL(IF(ShadowRowSS=$C$10,ROW(ShadowRowSS)-5),ROWS(N$15:N51)),19)</f>
        <v>#NUM!</v>
      </c>
      <c r="Q51" s="761" t="e">
        <f t="array" ref="Q51">INDEX(ShadowTable[], SMALL(IF(ShadowRowSS=$C$10,ROW(ShadowRowSS)-5),ROWS(O$15:O51)),20)</f>
        <v>#NUM!</v>
      </c>
      <c r="R51" s="760" t="e">
        <f t="array" ref="R51">INDEX(ShadowTable[], SMALL(IF(ShadowRowSS=$C$10,ROW(ShadowRowSS)-5),ROWS(P$15:P51)),21)</f>
        <v>#NUM!</v>
      </c>
      <c r="S51" s="762" t="e">
        <f t="array" ref="S51">INDEX(ShadowTable[], SMALL(IF(ShadowRowSS=$C$10,ROW(ShadowRowSS)-5),ROWS(P$15:P51)),22)</f>
        <v>#NUM!</v>
      </c>
    </row>
    <row r="52" spans="3:19">
      <c r="C52" s="759" t="e">
        <f t="array" ref="C52">INDEX(ShadowTable[], SMALL(IF(ShadowRowSS=$C$10,ROW(ShadowRowSS)-5),ROWS(C$15:C52)),5)</f>
        <v>#NUM!</v>
      </c>
      <c r="D52" s="760" t="str">
        <f t="array" ref="D52">IF(ISNUMBER(SEARCH("Outcome",INDEX(ShadowTable[], SMALL(IF(ShadowRowSS=$C$10,ROW(ShadowRowSS)-5),ROWS(D$15:D52)),1)))=TRUE,"Outcome",IF(ISNUMBER(SEARCH("Output",INDEX(ShadowTable[], SMALL(IF(ShadowRowSS=$C$10,ROW(ShadowRowSS)-5),ROWS(D$15:D52)),1)))=TRUE,"Output",""))</f>
        <v/>
      </c>
      <c r="E52" s="760" t="e">
        <f t="array" ref="E52">INDEX(ShadowTable[], SMALL(IF(ShadowRowSS=$C$10,ROW(ShadowRowSS)-5),ROWS(C$15:C52)),8)</f>
        <v>#NUM!</v>
      </c>
      <c r="F52" s="760" t="e">
        <f t="array" ref="F52">INDEX(ShadowTable[], SMALL(IF(ShadowRowSS=$C$10,ROW(ShadowRowSS)-5),ROWS(D$15:D52)),9)</f>
        <v>#NUM!</v>
      </c>
      <c r="G52" s="760" t="e">
        <f t="array" ref="G52">INDEX(ShadowTable[], SMALL(IF(ShadowRowSS=$C$10,ROW(ShadowRowSS)-5),ROWS(E$15:E52)),10)</f>
        <v>#NUM!</v>
      </c>
      <c r="H52" s="760" t="e">
        <f t="array" ref="H52">INDEX(ShadowTable[], SMALL(IF(ShadowRowSS=$C$10,ROW(ShadowRowSS)-5),ROWS(F$15:F52)),11)</f>
        <v>#NUM!</v>
      </c>
      <c r="I52" s="761" t="e">
        <f t="array" ref="I52">INDEX(ShadowTable[], SMALL(IF(ShadowRowSS=$C$10,ROW(ShadowRowSS)-5),ROWS(G$15:G52)),12)</f>
        <v>#NUM!</v>
      </c>
      <c r="J52" s="760" t="e">
        <f t="array" ref="J52">INDEX(ShadowTable[], SMALL(IF(ShadowRowSS=$C$10,ROW(ShadowRowSS)-5),ROWS(H$15:H52)),13)</f>
        <v>#NUM!</v>
      </c>
      <c r="K52" s="761" t="e">
        <f t="array" ref="K52">INDEX(ShadowTable[], SMALL(IF(ShadowRowSS=$C$10,ROW(ShadowRowSS)-5),ROWS(I$15:I52)),14)</f>
        <v>#NUM!</v>
      </c>
      <c r="L52" s="760" t="e">
        <f t="array" ref="L52">INDEX(ShadowTable[], SMALL(IF(ShadowRowSS=$C$10,ROW(ShadowRowSS)-5),ROWS(J$15:J52)),15)</f>
        <v>#NUM!</v>
      </c>
      <c r="M52" s="761" t="e">
        <f t="array" ref="M52">INDEX(ShadowTable[], SMALL(IF(ShadowRowSS=$C$10,ROW(ShadowRowSS)-5),ROWS(K$15:K52)),16)</f>
        <v>#NUM!</v>
      </c>
      <c r="N52" s="760" t="e">
        <f t="array" ref="N52">INDEX(ShadowTable[], SMALL(IF(ShadowRowSS=$C$10,ROW(ShadowRowSS)-5),ROWS(L$15:L52)),17)</f>
        <v>#NUM!</v>
      </c>
      <c r="O52" s="761" t="e">
        <f t="array" ref="O52">INDEX(ShadowTable[], SMALL(IF(ShadowRowSS=$C$10,ROW(ShadowRowSS)-5),ROWS(M$15:M52)),18)</f>
        <v>#NUM!</v>
      </c>
      <c r="P52" s="760" t="e">
        <f t="array" ref="P52">INDEX(ShadowTable[], SMALL(IF(ShadowRowSS=$C$10,ROW(ShadowRowSS)-5),ROWS(N$15:N52)),19)</f>
        <v>#NUM!</v>
      </c>
      <c r="Q52" s="761" t="e">
        <f t="array" ref="Q52">INDEX(ShadowTable[], SMALL(IF(ShadowRowSS=$C$10,ROW(ShadowRowSS)-5),ROWS(O$15:O52)),20)</f>
        <v>#NUM!</v>
      </c>
      <c r="R52" s="760" t="e">
        <f t="array" ref="R52">INDEX(ShadowTable[], SMALL(IF(ShadowRowSS=$C$10,ROW(ShadowRowSS)-5),ROWS(P$15:P52)),21)</f>
        <v>#NUM!</v>
      </c>
      <c r="S52" s="762" t="e">
        <f t="array" ref="S52">INDEX(ShadowTable[], SMALL(IF(ShadowRowSS=$C$10,ROW(ShadowRowSS)-5),ROWS(P$15:P52)),22)</f>
        <v>#NUM!</v>
      </c>
    </row>
    <row r="53" spans="3:19">
      <c r="C53" s="759" t="e">
        <f t="array" ref="C53">INDEX(ShadowTable[], SMALL(IF(ShadowRowSS=$C$10,ROW(ShadowRowSS)-5),ROWS(C$15:C53)),5)</f>
        <v>#NUM!</v>
      </c>
      <c r="D53" s="760" t="str">
        <f t="array" ref="D53">IF(ISNUMBER(SEARCH("Outcome",INDEX(ShadowTable[], SMALL(IF(ShadowRowSS=$C$10,ROW(ShadowRowSS)-5),ROWS(D$15:D53)),1)))=TRUE,"Outcome",IF(ISNUMBER(SEARCH("Output",INDEX(ShadowTable[], SMALL(IF(ShadowRowSS=$C$10,ROW(ShadowRowSS)-5),ROWS(D$15:D53)),1)))=TRUE,"Output",""))</f>
        <v/>
      </c>
      <c r="E53" s="760" t="e">
        <f t="array" ref="E53">INDEX(ShadowTable[], SMALL(IF(ShadowRowSS=$C$10,ROW(ShadowRowSS)-5),ROWS(C$15:C53)),8)</f>
        <v>#NUM!</v>
      </c>
      <c r="F53" s="760" t="e">
        <f t="array" ref="F53">INDEX(ShadowTable[], SMALL(IF(ShadowRowSS=$C$10,ROW(ShadowRowSS)-5),ROWS(D$15:D53)),9)</f>
        <v>#NUM!</v>
      </c>
      <c r="G53" s="760" t="e">
        <f t="array" ref="G53">INDEX(ShadowTable[], SMALL(IF(ShadowRowSS=$C$10,ROW(ShadowRowSS)-5),ROWS(E$15:E53)),10)</f>
        <v>#NUM!</v>
      </c>
      <c r="H53" s="760" t="e">
        <f t="array" ref="H53">INDEX(ShadowTable[], SMALL(IF(ShadowRowSS=$C$10,ROW(ShadowRowSS)-5),ROWS(F$15:F53)),11)</f>
        <v>#NUM!</v>
      </c>
      <c r="I53" s="761" t="e">
        <f t="array" ref="I53">INDEX(ShadowTable[], SMALL(IF(ShadowRowSS=$C$10,ROW(ShadowRowSS)-5),ROWS(G$15:G53)),12)</f>
        <v>#NUM!</v>
      </c>
      <c r="J53" s="760" t="e">
        <f t="array" ref="J53">INDEX(ShadowTable[], SMALL(IF(ShadowRowSS=$C$10,ROW(ShadowRowSS)-5),ROWS(H$15:H53)),13)</f>
        <v>#NUM!</v>
      </c>
      <c r="K53" s="761" t="e">
        <f t="array" ref="K53">INDEX(ShadowTable[], SMALL(IF(ShadowRowSS=$C$10,ROW(ShadowRowSS)-5),ROWS(I$15:I53)),14)</f>
        <v>#NUM!</v>
      </c>
      <c r="L53" s="760" t="e">
        <f t="array" ref="L53">INDEX(ShadowTable[], SMALL(IF(ShadowRowSS=$C$10,ROW(ShadowRowSS)-5),ROWS(J$15:J53)),15)</f>
        <v>#NUM!</v>
      </c>
      <c r="M53" s="761" t="e">
        <f t="array" ref="M53">INDEX(ShadowTable[], SMALL(IF(ShadowRowSS=$C$10,ROW(ShadowRowSS)-5),ROWS(K$15:K53)),16)</f>
        <v>#NUM!</v>
      </c>
      <c r="N53" s="760" t="e">
        <f t="array" ref="N53">INDEX(ShadowTable[], SMALL(IF(ShadowRowSS=$C$10,ROW(ShadowRowSS)-5),ROWS(L$15:L53)),17)</f>
        <v>#NUM!</v>
      </c>
      <c r="O53" s="761" t="e">
        <f t="array" ref="O53">INDEX(ShadowTable[], SMALL(IF(ShadowRowSS=$C$10,ROW(ShadowRowSS)-5),ROWS(M$15:M53)),18)</f>
        <v>#NUM!</v>
      </c>
      <c r="P53" s="760" t="e">
        <f t="array" ref="P53">INDEX(ShadowTable[], SMALL(IF(ShadowRowSS=$C$10,ROW(ShadowRowSS)-5),ROWS(N$15:N53)),19)</f>
        <v>#NUM!</v>
      </c>
      <c r="Q53" s="761" t="e">
        <f t="array" ref="Q53">INDEX(ShadowTable[], SMALL(IF(ShadowRowSS=$C$10,ROW(ShadowRowSS)-5),ROWS(O$15:O53)),20)</f>
        <v>#NUM!</v>
      </c>
      <c r="R53" s="760" t="e">
        <f t="array" ref="R53">INDEX(ShadowTable[], SMALL(IF(ShadowRowSS=$C$10,ROW(ShadowRowSS)-5),ROWS(P$15:P53)),21)</f>
        <v>#NUM!</v>
      </c>
      <c r="S53" s="762" t="e">
        <f t="array" ref="S53">INDEX(ShadowTable[], SMALL(IF(ShadowRowSS=$C$10,ROW(ShadowRowSS)-5),ROWS(P$15:P53)),22)</f>
        <v>#NUM!</v>
      </c>
    </row>
    <row r="54" spans="3:19">
      <c r="C54" s="759" t="e">
        <f t="array" ref="C54">INDEX(ShadowTable[], SMALL(IF(ShadowRowSS=$C$10,ROW(ShadowRowSS)-5),ROWS(C$15:C54)),5)</f>
        <v>#NUM!</v>
      </c>
      <c r="D54" s="760" t="str">
        <f t="array" ref="D54">IF(ISNUMBER(SEARCH("Outcome",INDEX(ShadowTable[], SMALL(IF(ShadowRowSS=$C$10,ROW(ShadowRowSS)-5),ROWS(D$15:D54)),1)))=TRUE,"Outcome",IF(ISNUMBER(SEARCH("Output",INDEX(ShadowTable[], SMALL(IF(ShadowRowSS=$C$10,ROW(ShadowRowSS)-5),ROWS(D$15:D54)),1)))=TRUE,"Output",""))</f>
        <v/>
      </c>
      <c r="E54" s="760" t="e">
        <f t="array" ref="E54">INDEX(ShadowTable[], SMALL(IF(ShadowRowSS=$C$10,ROW(ShadowRowSS)-5),ROWS(C$15:C54)),8)</f>
        <v>#NUM!</v>
      </c>
      <c r="F54" s="760" t="e">
        <f t="array" ref="F54">INDEX(ShadowTable[], SMALL(IF(ShadowRowSS=$C$10,ROW(ShadowRowSS)-5),ROWS(D$15:D54)),9)</f>
        <v>#NUM!</v>
      </c>
      <c r="G54" s="760" t="e">
        <f t="array" ref="G54">INDEX(ShadowTable[], SMALL(IF(ShadowRowSS=$C$10,ROW(ShadowRowSS)-5),ROWS(E$15:E54)),10)</f>
        <v>#NUM!</v>
      </c>
      <c r="H54" s="760" t="e">
        <f t="array" ref="H54">INDEX(ShadowTable[], SMALL(IF(ShadowRowSS=$C$10,ROW(ShadowRowSS)-5),ROWS(F$15:F54)),11)</f>
        <v>#NUM!</v>
      </c>
      <c r="I54" s="761" t="e">
        <f t="array" ref="I54">INDEX(ShadowTable[], SMALL(IF(ShadowRowSS=$C$10,ROW(ShadowRowSS)-5),ROWS(G$15:G54)),12)</f>
        <v>#NUM!</v>
      </c>
      <c r="J54" s="760" t="e">
        <f t="array" ref="J54">INDEX(ShadowTable[], SMALL(IF(ShadowRowSS=$C$10,ROW(ShadowRowSS)-5),ROWS(H$15:H54)),13)</f>
        <v>#NUM!</v>
      </c>
      <c r="K54" s="761" t="e">
        <f t="array" ref="K54">INDEX(ShadowTable[], SMALL(IF(ShadowRowSS=$C$10,ROW(ShadowRowSS)-5),ROWS(I$15:I54)),14)</f>
        <v>#NUM!</v>
      </c>
      <c r="L54" s="760" t="e">
        <f t="array" ref="L54">INDEX(ShadowTable[], SMALL(IF(ShadowRowSS=$C$10,ROW(ShadowRowSS)-5),ROWS(J$15:J54)),15)</f>
        <v>#NUM!</v>
      </c>
      <c r="M54" s="761" t="e">
        <f t="array" ref="M54">INDEX(ShadowTable[], SMALL(IF(ShadowRowSS=$C$10,ROW(ShadowRowSS)-5),ROWS(K$15:K54)),16)</f>
        <v>#NUM!</v>
      </c>
      <c r="N54" s="760" t="e">
        <f t="array" ref="N54">INDEX(ShadowTable[], SMALL(IF(ShadowRowSS=$C$10,ROW(ShadowRowSS)-5),ROWS(L$15:L54)),17)</f>
        <v>#NUM!</v>
      </c>
      <c r="O54" s="761" t="e">
        <f t="array" ref="O54">INDEX(ShadowTable[], SMALL(IF(ShadowRowSS=$C$10,ROW(ShadowRowSS)-5),ROWS(M$15:M54)),18)</f>
        <v>#NUM!</v>
      </c>
      <c r="P54" s="760" t="e">
        <f t="array" ref="P54">INDEX(ShadowTable[], SMALL(IF(ShadowRowSS=$C$10,ROW(ShadowRowSS)-5),ROWS(N$15:N54)),19)</f>
        <v>#NUM!</v>
      </c>
      <c r="Q54" s="761" t="e">
        <f t="array" ref="Q54">INDEX(ShadowTable[], SMALL(IF(ShadowRowSS=$C$10,ROW(ShadowRowSS)-5),ROWS(O$15:O54)),20)</f>
        <v>#NUM!</v>
      </c>
      <c r="R54" s="760" t="e">
        <f t="array" ref="R54">INDEX(ShadowTable[], SMALL(IF(ShadowRowSS=$C$10,ROW(ShadowRowSS)-5),ROWS(P$15:P54)),21)</f>
        <v>#NUM!</v>
      </c>
      <c r="S54" s="762" t="e">
        <f t="array" ref="S54">INDEX(ShadowTable[], SMALL(IF(ShadowRowSS=$C$10,ROW(ShadowRowSS)-5),ROWS(P$15:P54)),22)</f>
        <v>#NUM!</v>
      </c>
    </row>
    <row r="55" spans="3:19">
      <c r="C55" s="759" t="e">
        <f t="array" ref="C55">INDEX(ShadowTable[], SMALL(IF(ShadowRowSS=$C$10,ROW(ShadowRowSS)-5),ROWS(C$15:C55)),5)</f>
        <v>#NUM!</v>
      </c>
      <c r="D55" s="760" t="str">
        <f t="array" ref="D55">IF(ISNUMBER(SEARCH("Outcome",INDEX(ShadowTable[], SMALL(IF(ShadowRowSS=$C$10,ROW(ShadowRowSS)-5),ROWS(D$15:D55)),1)))=TRUE,"Outcome",IF(ISNUMBER(SEARCH("Output",INDEX(ShadowTable[], SMALL(IF(ShadowRowSS=$C$10,ROW(ShadowRowSS)-5),ROWS(D$15:D55)),1)))=TRUE,"Output",""))</f>
        <v/>
      </c>
      <c r="E55" s="760" t="e">
        <f t="array" ref="E55">INDEX(ShadowTable[], SMALL(IF(ShadowRowSS=$C$10,ROW(ShadowRowSS)-5),ROWS(C$15:C55)),8)</f>
        <v>#NUM!</v>
      </c>
      <c r="F55" s="760" t="e">
        <f t="array" ref="F55">INDEX(ShadowTable[], SMALL(IF(ShadowRowSS=$C$10,ROW(ShadowRowSS)-5),ROWS(D$15:D55)),9)</f>
        <v>#NUM!</v>
      </c>
      <c r="G55" s="760" t="e">
        <f t="array" ref="G55">INDEX(ShadowTable[], SMALL(IF(ShadowRowSS=$C$10,ROW(ShadowRowSS)-5),ROWS(E$15:E55)),10)</f>
        <v>#NUM!</v>
      </c>
      <c r="H55" s="760" t="e">
        <f t="array" ref="H55">INDEX(ShadowTable[], SMALL(IF(ShadowRowSS=$C$10,ROW(ShadowRowSS)-5),ROWS(F$15:F55)),11)</f>
        <v>#NUM!</v>
      </c>
      <c r="I55" s="761" t="e">
        <f t="array" ref="I55">INDEX(ShadowTable[], SMALL(IF(ShadowRowSS=$C$10,ROW(ShadowRowSS)-5),ROWS(G$15:G55)),12)</f>
        <v>#NUM!</v>
      </c>
      <c r="J55" s="760" t="e">
        <f t="array" ref="J55">INDEX(ShadowTable[], SMALL(IF(ShadowRowSS=$C$10,ROW(ShadowRowSS)-5),ROWS(H$15:H55)),13)</f>
        <v>#NUM!</v>
      </c>
      <c r="K55" s="761" t="e">
        <f t="array" ref="K55">INDEX(ShadowTable[], SMALL(IF(ShadowRowSS=$C$10,ROW(ShadowRowSS)-5),ROWS(I$15:I55)),14)</f>
        <v>#NUM!</v>
      </c>
      <c r="L55" s="760" t="e">
        <f t="array" ref="L55">INDEX(ShadowTable[], SMALL(IF(ShadowRowSS=$C$10,ROW(ShadowRowSS)-5),ROWS(J$15:J55)),15)</f>
        <v>#NUM!</v>
      </c>
      <c r="M55" s="761" t="e">
        <f t="array" ref="M55">INDEX(ShadowTable[], SMALL(IF(ShadowRowSS=$C$10,ROW(ShadowRowSS)-5),ROWS(K$15:K55)),16)</f>
        <v>#NUM!</v>
      </c>
      <c r="N55" s="760" t="e">
        <f t="array" ref="N55">INDEX(ShadowTable[], SMALL(IF(ShadowRowSS=$C$10,ROW(ShadowRowSS)-5),ROWS(L$15:L55)),17)</f>
        <v>#NUM!</v>
      </c>
      <c r="O55" s="761" t="e">
        <f t="array" ref="O55">INDEX(ShadowTable[], SMALL(IF(ShadowRowSS=$C$10,ROW(ShadowRowSS)-5),ROWS(M$15:M55)),18)</f>
        <v>#NUM!</v>
      </c>
      <c r="P55" s="760" t="e">
        <f t="array" ref="P55">INDEX(ShadowTable[], SMALL(IF(ShadowRowSS=$C$10,ROW(ShadowRowSS)-5),ROWS(N$15:N55)),19)</f>
        <v>#NUM!</v>
      </c>
      <c r="Q55" s="761" t="e">
        <f t="array" ref="Q55">INDEX(ShadowTable[], SMALL(IF(ShadowRowSS=$C$10,ROW(ShadowRowSS)-5),ROWS(O$15:O55)),20)</f>
        <v>#NUM!</v>
      </c>
      <c r="R55" s="760" t="e">
        <f t="array" ref="R55">INDEX(ShadowTable[], SMALL(IF(ShadowRowSS=$C$10,ROW(ShadowRowSS)-5),ROWS(P$15:P55)),21)</f>
        <v>#NUM!</v>
      </c>
      <c r="S55" s="762" t="e">
        <f t="array" ref="S55">INDEX(ShadowTable[], SMALL(IF(ShadowRowSS=$C$10,ROW(ShadowRowSS)-5),ROWS(P$15:P55)),22)</f>
        <v>#NUM!</v>
      </c>
    </row>
    <row r="56" spans="3:19">
      <c r="C56" s="759" t="e">
        <f t="array" ref="C56">INDEX(ShadowTable[], SMALL(IF(ShadowRowSS=$C$10,ROW(ShadowRowSS)-5),ROWS(C$15:C56)),5)</f>
        <v>#NUM!</v>
      </c>
      <c r="D56" s="760" t="str">
        <f t="array" ref="D56">IF(ISNUMBER(SEARCH("Outcome",INDEX(ShadowTable[], SMALL(IF(ShadowRowSS=$C$10,ROW(ShadowRowSS)-5),ROWS(D$15:D56)),1)))=TRUE,"Outcome",IF(ISNUMBER(SEARCH("Output",INDEX(ShadowTable[], SMALL(IF(ShadowRowSS=$C$10,ROW(ShadowRowSS)-5),ROWS(D$15:D56)),1)))=TRUE,"Output",""))</f>
        <v/>
      </c>
      <c r="E56" s="760" t="e">
        <f t="array" ref="E56">INDEX(ShadowTable[], SMALL(IF(ShadowRowSS=$C$10,ROW(ShadowRowSS)-5),ROWS(C$15:C56)),8)</f>
        <v>#NUM!</v>
      </c>
      <c r="F56" s="760" t="e">
        <f t="array" ref="F56">INDEX(ShadowTable[], SMALL(IF(ShadowRowSS=$C$10,ROW(ShadowRowSS)-5),ROWS(D$15:D56)),9)</f>
        <v>#NUM!</v>
      </c>
      <c r="G56" s="760" t="e">
        <f t="array" ref="G56">INDEX(ShadowTable[], SMALL(IF(ShadowRowSS=$C$10,ROW(ShadowRowSS)-5),ROWS(E$15:E56)),10)</f>
        <v>#NUM!</v>
      </c>
      <c r="H56" s="760" t="e">
        <f t="array" ref="H56">INDEX(ShadowTable[], SMALL(IF(ShadowRowSS=$C$10,ROW(ShadowRowSS)-5),ROWS(F$15:F56)),11)</f>
        <v>#NUM!</v>
      </c>
      <c r="I56" s="761" t="e">
        <f t="array" ref="I56">INDEX(ShadowTable[], SMALL(IF(ShadowRowSS=$C$10,ROW(ShadowRowSS)-5),ROWS(G$15:G56)),12)</f>
        <v>#NUM!</v>
      </c>
      <c r="J56" s="760" t="e">
        <f t="array" ref="J56">INDEX(ShadowTable[], SMALL(IF(ShadowRowSS=$C$10,ROW(ShadowRowSS)-5),ROWS(H$15:H56)),13)</f>
        <v>#NUM!</v>
      </c>
      <c r="K56" s="761" t="e">
        <f t="array" ref="K56">INDEX(ShadowTable[], SMALL(IF(ShadowRowSS=$C$10,ROW(ShadowRowSS)-5),ROWS(I$15:I56)),14)</f>
        <v>#NUM!</v>
      </c>
      <c r="L56" s="760" t="e">
        <f t="array" ref="L56">INDEX(ShadowTable[], SMALL(IF(ShadowRowSS=$C$10,ROW(ShadowRowSS)-5),ROWS(J$15:J56)),15)</f>
        <v>#NUM!</v>
      </c>
      <c r="M56" s="761" t="e">
        <f t="array" ref="M56">INDEX(ShadowTable[], SMALL(IF(ShadowRowSS=$C$10,ROW(ShadowRowSS)-5),ROWS(K$15:K56)),16)</f>
        <v>#NUM!</v>
      </c>
      <c r="N56" s="760" t="e">
        <f t="array" ref="N56">INDEX(ShadowTable[], SMALL(IF(ShadowRowSS=$C$10,ROW(ShadowRowSS)-5),ROWS(L$15:L56)),17)</f>
        <v>#NUM!</v>
      </c>
      <c r="O56" s="761" t="e">
        <f t="array" ref="O56">INDEX(ShadowTable[], SMALL(IF(ShadowRowSS=$C$10,ROW(ShadowRowSS)-5),ROWS(M$15:M56)),18)</f>
        <v>#NUM!</v>
      </c>
      <c r="P56" s="760" t="e">
        <f t="array" ref="P56">INDEX(ShadowTable[], SMALL(IF(ShadowRowSS=$C$10,ROW(ShadowRowSS)-5),ROWS(N$15:N56)),19)</f>
        <v>#NUM!</v>
      </c>
      <c r="Q56" s="761" t="e">
        <f t="array" ref="Q56">INDEX(ShadowTable[], SMALL(IF(ShadowRowSS=$C$10,ROW(ShadowRowSS)-5),ROWS(O$15:O56)),20)</f>
        <v>#NUM!</v>
      </c>
      <c r="R56" s="760" t="e">
        <f t="array" ref="R56">INDEX(ShadowTable[], SMALL(IF(ShadowRowSS=$C$10,ROW(ShadowRowSS)-5),ROWS(P$15:P56)),21)</f>
        <v>#NUM!</v>
      </c>
      <c r="S56" s="762" t="e">
        <f t="array" ref="S56">INDEX(ShadowTable[], SMALL(IF(ShadowRowSS=$C$10,ROW(ShadowRowSS)-5),ROWS(P$15:P56)),22)</f>
        <v>#NUM!</v>
      </c>
    </row>
    <row r="57" spans="3:19">
      <c r="C57" s="759" t="e">
        <f t="array" ref="C57">INDEX(ShadowTable[], SMALL(IF(ShadowRowSS=$C$10,ROW(ShadowRowSS)-5),ROWS(C$15:C57)),5)</f>
        <v>#NUM!</v>
      </c>
      <c r="D57" s="760" t="str">
        <f t="array" ref="D57">IF(ISNUMBER(SEARCH("Outcome",INDEX(ShadowTable[], SMALL(IF(ShadowRowSS=$C$10,ROW(ShadowRowSS)-5),ROWS(D$15:D57)),1)))=TRUE,"Outcome",IF(ISNUMBER(SEARCH("Output",INDEX(ShadowTable[], SMALL(IF(ShadowRowSS=$C$10,ROW(ShadowRowSS)-5),ROWS(D$15:D57)),1)))=TRUE,"Output",""))</f>
        <v/>
      </c>
      <c r="E57" s="760" t="e">
        <f t="array" ref="E57">INDEX(ShadowTable[], SMALL(IF(ShadowRowSS=$C$10,ROW(ShadowRowSS)-5),ROWS(C$15:C57)),8)</f>
        <v>#NUM!</v>
      </c>
      <c r="F57" s="760" t="e">
        <f t="array" ref="F57">INDEX(ShadowTable[], SMALL(IF(ShadowRowSS=$C$10,ROW(ShadowRowSS)-5),ROWS(D$15:D57)),9)</f>
        <v>#NUM!</v>
      </c>
      <c r="G57" s="760" t="e">
        <f t="array" ref="G57">INDEX(ShadowTable[], SMALL(IF(ShadowRowSS=$C$10,ROW(ShadowRowSS)-5),ROWS(E$15:E57)),10)</f>
        <v>#NUM!</v>
      </c>
      <c r="H57" s="760" t="e">
        <f t="array" ref="H57">INDEX(ShadowTable[], SMALL(IF(ShadowRowSS=$C$10,ROW(ShadowRowSS)-5),ROWS(F$15:F57)),11)</f>
        <v>#NUM!</v>
      </c>
      <c r="I57" s="761" t="e">
        <f t="array" ref="I57">INDEX(ShadowTable[], SMALL(IF(ShadowRowSS=$C$10,ROW(ShadowRowSS)-5),ROWS(G$15:G57)),12)</f>
        <v>#NUM!</v>
      </c>
      <c r="J57" s="760" t="e">
        <f t="array" ref="J57">INDEX(ShadowTable[], SMALL(IF(ShadowRowSS=$C$10,ROW(ShadowRowSS)-5),ROWS(H$15:H57)),13)</f>
        <v>#NUM!</v>
      </c>
      <c r="K57" s="761" t="e">
        <f t="array" ref="K57">INDEX(ShadowTable[], SMALL(IF(ShadowRowSS=$C$10,ROW(ShadowRowSS)-5),ROWS(I$15:I57)),14)</f>
        <v>#NUM!</v>
      </c>
      <c r="L57" s="760" t="e">
        <f t="array" ref="L57">INDEX(ShadowTable[], SMALL(IF(ShadowRowSS=$C$10,ROW(ShadowRowSS)-5),ROWS(J$15:J57)),15)</f>
        <v>#NUM!</v>
      </c>
      <c r="M57" s="761" t="e">
        <f t="array" ref="M57">INDEX(ShadowTable[], SMALL(IF(ShadowRowSS=$C$10,ROW(ShadowRowSS)-5),ROWS(K$15:K57)),16)</f>
        <v>#NUM!</v>
      </c>
      <c r="N57" s="760" t="e">
        <f t="array" ref="N57">INDEX(ShadowTable[], SMALL(IF(ShadowRowSS=$C$10,ROW(ShadowRowSS)-5),ROWS(L$15:L57)),17)</f>
        <v>#NUM!</v>
      </c>
      <c r="O57" s="761" t="e">
        <f t="array" ref="O57">INDEX(ShadowTable[], SMALL(IF(ShadowRowSS=$C$10,ROW(ShadowRowSS)-5),ROWS(M$15:M57)),18)</f>
        <v>#NUM!</v>
      </c>
      <c r="P57" s="760" t="e">
        <f t="array" ref="P57">INDEX(ShadowTable[], SMALL(IF(ShadowRowSS=$C$10,ROW(ShadowRowSS)-5),ROWS(N$15:N57)),19)</f>
        <v>#NUM!</v>
      </c>
      <c r="Q57" s="761" t="e">
        <f t="array" ref="Q57">INDEX(ShadowTable[], SMALL(IF(ShadowRowSS=$C$10,ROW(ShadowRowSS)-5),ROWS(O$15:O57)),20)</f>
        <v>#NUM!</v>
      </c>
      <c r="R57" s="760" t="e">
        <f t="array" ref="R57">INDEX(ShadowTable[], SMALL(IF(ShadowRowSS=$C$10,ROW(ShadowRowSS)-5),ROWS(P$15:P57)),21)</f>
        <v>#NUM!</v>
      </c>
      <c r="S57" s="762" t="e">
        <f t="array" ref="S57">INDEX(ShadowTable[], SMALL(IF(ShadowRowSS=$C$10,ROW(ShadowRowSS)-5),ROWS(P$15:P57)),22)</f>
        <v>#NUM!</v>
      </c>
    </row>
    <row r="58" spans="3:19">
      <c r="C58" s="759" t="e">
        <f t="array" ref="C58">INDEX(ShadowTable[], SMALL(IF(ShadowRowSS=$C$10,ROW(ShadowRowSS)-5),ROWS(C$15:C58)),5)</f>
        <v>#NUM!</v>
      </c>
      <c r="D58" s="760" t="str">
        <f t="array" ref="D58">IF(ISNUMBER(SEARCH("Outcome",INDEX(ShadowTable[], SMALL(IF(ShadowRowSS=$C$10,ROW(ShadowRowSS)-5),ROWS(D$15:D58)),1)))=TRUE,"Outcome",IF(ISNUMBER(SEARCH("Output",INDEX(ShadowTable[], SMALL(IF(ShadowRowSS=$C$10,ROW(ShadowRowSS)-5),ROWS(D$15:D58)),1)))=TRUE,"Output",""))</f>
        <v/>
      </c>
      <c r="E58" s="760" t="e">
        <f t="array" ref="E58">INDEX(ShadowTable[], SMALL(IF(ShadowRowSS=$C$10,ROW(ShadowRowSS)-5),ROWS(C$15:C58)),8)</f>
        <v>#NUM!</v>
      </c>
      <c r="F58" s="760" t="e">
        <f t="array" ref="F58">INDEX(ShadowTable[], SMALL(IF(ShadowRowSS=$C$10,ROW(ShadowRowSS)-5),ROWS(D$15:D58)),9)</f>
        <v>#NUM!</v>
      </c>
      <c r="G58" s="760" t="e">
        <f t="array" ref="G58">INDEX(ShadowTable[], SMALL(IF(ShadowRowSS=$C$10,ROW(ShadowRowSS)-5),ROWS(E$15:E58)),10)</f>
        <v>#NUM!</v>
      </c>
      <c r="H58" s="760" t="e">
        <f t="array" ref="H58">INDEX(ShadowTable[], SMALL(IF(ShadowRowSS=$C$10,ROW(ShadowRowSS)-5),ROWS(F$15:F58)),11)</f>
        <v>#NUM!</v>
      </c>
      <c r="I58" s="761" t="e">
        <f t="array" ref="I58">INDEX(ShadowTable[], SMALL(IF(ShadowRowSS=$C$10,ROW(ShadowRowSS)-5),ROWS(G$15:G58)),12)</f>
        <v>#NUM!</v>
      </c>
      <c r="J58" s="760" t="e">
        <f t="array" ref="J58">INDEX(ShadowTable[], SMALL(IF(ShadowRowSS=$C$10,ROW(ShadowRowSS)-5),ROWS(H$15:H58)),13)</f>
        <v>#NUM!</v>
      </c>
      <c r="K58" s="761" t="e">
        <f t="array" ref="K58">INDEX(ShadowTable[], SMALL(IF(ShadowRowSS=$C$10,ROW(ShadowRowSS)-5),ROWS(I$15:I58)),14)</f>
        <v>#NUM!</v>
      </c>
      <c r="L58" s="760" t="e">
        <f t="array" ref="L58">INDEX(ShadowTable[], SMALL(IF(ShadowRowSS=$C$10,ROW(ShadowRowSS)-5),ROWS(J$15:J58)),15)</f>
        <v>#NUM!</v>
      </c>
      <c r="M58" s="761" t="e">
        <f t="array" ref="M58">INDEX(ShadowTable[], SMALL(IF(ShadowRowSS=$C$10,ROW(ShadowRowSS)-5),ROWS(K$15:K58)),16)</f>
        <v>#NUM!</v>
      </c>
      <c r="N58" s="760" t="e">
        <f t="array" ref="N58">INDEX(ShadowTable[], SMALL(IF(ShadowRowSS=$C$10,ROW(ShadowRowSS)-5),ROWS(L$15:L58)),17)</f>
        <v>#NUM!</v>
      </c>
      <c r="O58" s="761" t="e">
        <f t="array" ref="O58">INDEX(ShadowTable[], SMALL(IF(ShadowRowSS=$C$10,ROW(ShadowRowSS)-5),ROWS(M$15:M58)),18)</f>
        <v>#NUM!</v>
      </c>
      <c r="P58" s="760" t="e">
        <f t="array" ref="P58">INDEX(ShadowTable[], SMALL(IF(ShadowRowSS=$C$10,ROW(ShadowRowSS)-5),ROWS(N$15:N58)),19)</f>
        <v>#NUM!</v>
      </c>
      <c r="Q58" s="761" t="e">
        <f t="array" ref="Q58">INDEX(ShadowTable[], SMALL(IF(ShadowRowSS=$C$10,ROW(ShadowRowSS)-5),ROWS(O$15:O58)),20)</f>
        <v>#NUM!</v>
      </c>
      <c r="R58" s="760" t="e">
        <f t="array" ref="R58">INDEX(ShadowTable[], SMALL(IF(ShadowRowSS=$C$10,ROW(ShadowRowSS)-5),ROWS(P$15:P58)),21)</f>
        <v>#NUM!</v>
      </c>
      <c r="S58" s="762" t="e">
        <f t="array" ref="S58">INDEX(ShadowTable[], SMALL(IF(ShadowRowSS=$C$10,ROW(ShadowRowSS)-5),ROWS(P$15:P58)),22)</f>
        <v>#NUM!</v>
      </c>
    </row>
    <row r="59" spans="3:19">
      <c r="C59" s="759" t="e">
        <f t="array" ref="C59">INDEX(ShadowTable[], SMALL(IF(ShadowRowSS=$C$10,ROW(ShadowRowSS)-5),ROWS(C$15:C59)),5)</f>
        <v>#NUM!</v>
      </c>
      <c r="D59" s="760" t="str">
        <f t="array" ref="D59">IF(ISNUMBER(SEARCH("Outcome",INDEX(ShadowTable[], SMALL(IF(ShadowRowSS=$C$10,ROW(ShadowRowSS)-5),ROWS(D$15:D59)),1)))=TRUE,"Outcome",IF(ISNUMBER(SEARCH("Output",INDEX(ShadowTable[], SMALL(IF(ShadowRowSS=$C$10,ROW(ShadowRowSS)-5),ROWS(D$15:D59)),1)))=TRUE,"Output",""))</f>
        <v/>
      </c>
      <c r="E59" s="760" t="e">
        <f t="array" ref="E59">INDEX(ShadowTable[], SMALL(IF(ShadowRowSS=$C$10,ROW(ShadowRowSS)-5),ROWS(C$15:C59)),8)</f>
        <v>#NUM!</v>
      </c>
      <c r="F59" s="760" t="e">
        <f t="array" ref="F59">INDEX(ShadowTable[], SMALL(IF(ShadowRowSS=$C$10,ROW(ShadowRowSS)-5),ROWS(D$15:D59)),9)</f>
        <v>#NUM!</v>
      </c>
      <c r="G59" s="760" t="e">
        <f t="array" ref="G59">INDEX(ShadowTable[], SMALL(IF(ShadowRowSS=$C$10,ROW(ShadowRowSS)-5),ROWS(E$15:E59)),10)</f>
        <v>#NUM!</v>
      </c>
      <c r="H59" s="760" t="e">
        <f t="array" ref="H59">INDEX(ShadowTable[], SMALL(IF(ShadowRowSS=$C$10,ROW(ShadowRowSS)-5),ROWS(F$15:F59)),11)</f>
        <v>#NUM!</v>
      </c>
      <c r="I59" s="761" t="e">
        <f t="array" ref="I59">INDEX(ShadowTable[], SMALL(IF(ShadowRowSS=$C$10,ROW(ShadowRowSS)-5),ROWS(G$15:G59)),12)</f>
        <v>#NUM!</v>
      </c>
      <c r="J59" s="760" t="e">
        <f t="array" ref="J59">INDEX(ShadowTable[], SMALL(IF(ShadowRowSS=$C$10,ROW(ShadowRowSS)-5),ROWS(H$15:H59)),13)</f>
        <v>#NUM!</v>
      </c>
      <c r="K59" s="761" t="e">
        <f t="array" ref="K59">INDEX(ShadowTable[], SMALL(IF(ShadowRowSS=$C$10,ROW(ShadowRowSS)-5),ROWS(I$15:I59)),14)</f>
        <v>#NUM!</v>
      </c>
      <c r="L59" s="760" t="e">
        <f t="array" ref="L59">INDEX(ShadowTable[], SMALL(IF(ShadowRowSS=$C$10,ROW(ShadowRowSS)-5),ROWS(J$15:J59)),15)</f>
        <v>#NUM!</v>
      </c>
      <c r="M59" s="761" t="e">
        <f t="array" ref="M59">INDEX(ShadowTable[], SMALL(IF(ShadowRowSS=$C$10,ROW(ShadowRowSS)-5),ROWS(K$15:K59)),16)</f>
        <v>#NUM!</v>
      </c>
      <c r="N59" s="760" t="e">
        <f t="array" ref="N59">INDEX(ShadowTable[], SMALL(IF(ShadowRowSS=$C$10,ROW(ShadowRowSS)-5),ROWS(L$15:L59)),17)</f>
        <v>#NUM!</v>
      </c>
      <c r="O59" s="761" t="e">
        <f t="array" ref="O59">INDEX(ShadowTable[], SMALL(IF(ShadowRowSS=$C$10,ROW(ShadowRowSS)-5),ROWS(M$15:M59)),18)</f>
        <v>#NUM!</v>
      </c>
      <c r="P59" s="760" t="e">
        <f t="array" ref="P59">INDEX(ShadowTable[], SMALL(IF(ShadowRowSS=$C$10,ROW(ShadowRowSS)-5),ROWS(N$15:N59)),19)</f>
        <v>#NUM!</v>
      </c>
      <c r="Q59" s="761" t="e">
        <f t="array" ref="Q59">INDEX(ShadowTable[], SMALL(IF(ShadowRowSS=$C$10,ROW(ShadowRowSS)-5),ROWS(O$15:O59)),20)</f>
        <v>#NUM!</v>
      </c>
      <c r="R59" s="760" t="e">
        <f t="array" ref="R59">INDEX(ShadowTable[], SMALL(IF(ShadowRowSS=$C$10,ROW(ShadowRowSS)-5),ROWS(P$15:P59)),21)</f>
        <v>#NUM!</v>
      </c>
      <c r="S59" s="762" t="e">
        <f t="array" ref="S59">INDEX(ShadowTable[], SMALL(IF(ShadowRowSS=$C$10,ROW(ShadowRowSS)-5),ROWS(P$15:P59)),22)</f>
        <v>#NUM!</v>
      </c>
    </row>
    <row r="60" spans="3:19">
      <c r="C60" s="759" t="e">
        <f t="array" ref="C60">INDEX(ShadowTable[], SMALL(IF(ShadowRowSS=$C$10,ROW(ShadowRowSS)-5),ROWS(C$15:C60)),5)</f>
        <v>#NUM!</v>
      </c>
      <c r="D60" s="760" t="str">
        <f t="array" ref="D60">IF(ISNUMBER(SEARCH("Outcome",INDEX(ShadowTable[], SMALL(IF(ShadowRowSS=$C$10,ROW(ShadowRowSS)-5),ROWS(D$15:D60)),1)))=TRUE,"Outcome",IF(ISNUMBER(SEARCH("Output",INDEX(ShadowTable[], SMALL(IF(ShadowRowSS=$C$10,ROW(ShadowRowSS)-5),ROWS(D$15:D60)),1)))=TRUE,"Output",""))</f>
        <v/>
      </c>
      <c r="E60" s="760" t="e">
        <f t="array" ref="E60">INDEX(ShadowTable[], SMALL(IF(ShadowRowSS=$C$10,ROW(ShadowRowSS)-5),ROWS(C$15:C60)),8)</f>
        <v>#NUM!</v>
      </c>
      <c r="F60" s="760" t="e">
        <f t="array" ref="F60">INDEX(ShadowTable[], SMALL(IF(ShadowRowSS=$C$10,ROW(ShadowRowSS)-5),ROWS(D$15:D60)),9)</f>
        <v>#NUM!</v>
      </c>
      <c r="G60" s="760" t="e">
        <f t="array" ref="G60">INDEX(ShadowTable[], SMALL(IF(ShadowRowSS=$C$10,ROW(ShadowRowSS)-5),ROWS(E$15:E60)),10)</f>
        <v>#NUM!</v>
      </c>
      <c r="H60" s="760" t="e">
        <f t="array" ref="H60">INDEX(ShadowTable[], SMALL(IF(ShadowRowSS=$C$10,ROW(ShadowRowSS)-5),ROWS(F$15:F60)),11)</f>
        <v>#NUM!</v>
      </c>
      <c r="I60" s="761" t="e">
        <f t="array" ref="I60">INDEX(ShadowTable[], SMALL(IF(ShadowRowSS=$C$10,ROW(ShadowRowSS)-5),ROWS(G$15:G60)),12)</f>
        <v>#NUM!</v>
      </c>
      <c r="J60" s="760" t="e">
        <f t="array" ref="J60">INDEX(ShadowTable[], SMALL(IF(ShadowRowSS=$C$10,ROW(ShadowRowSS)-5),ROWS(H$15:H60)),13)</f>
        <v>#NUM!</v>
      </c>
      <c r="K60" s="761" t="e">
        <f t="array" ref="K60">INDEX(ShadowTable[], SMALL(IF(ShadowRowSS=$C$10,ROW(ShadowRowSS)-5),ROWS(I$15:I60)),14)</f>
        <v>#NUM!</v>
      </c>
      <c r="L60" s="760" t="e">
        <f t="array" ref="L60">INDEX(ShadowTable[], SMALL(IF(ShadowRowSS=$C$10,ROW(ShadowRowSS)-5),ROWS(J$15:J60)),15)</f>
        <v>#NUM!</v>
      </c>
      <c r="M60" s="761" t="e">
        <f t="array" ref="M60">INDEX(ShadowTable[], SMALL(IF(ShadowRowSS=$C$10,ROW(ShadowRowSS)-5),ROWS(K$15:K60)),16)</f>
        <v>#NUM!</v>
      </c>
      <c r="N60" s="760" t="e">
        <f t="array" ref="N60">INDEX(ShadowTable[], SMALL(IF(ShadowRowSS=$C$10,ROW(ShadowRowSS)-5),ROWS(L$15:L60)),17)</f>
        <v>#NUM!</v>
      </c>
      <c r="O60" s="761" t="e">
        <f t="array" ref="O60">INDEX(ShadowTable[], SMALL(IF(ShadowRowSS=$C$10,ROW(ShadowRowSS)-5),ROWS(M$15:M60)),18)</f>
        <v>#NUM!</v>
      </c>
      <c r="P60" s="760" t="e">
        <f t="array" ref="P60">INDEX(ShadowTable[], SMALL(IF(ShadowRowSS=$C$10,ROW(ShadowRowSS)-5),ROWS(N$15:N60)),19)</f>
        <v>#NUM!</v>
      </c>
      <c r="Q60" s="761" t="e">
        <f t="array" ref="Q60">INDEX(ShadowTable[], SMALL(IF(ShadowRowSS=$C$10,ROW(ShadowRowSS)-5),ROWS(O$15:O60)),20)</f>
        <v>#NUM!</v>
      </c>
      <c r="R60" s="760" t="e">
        <f t="array" ref="R60">INDEX(ShadowTable[], SMALL(IF(ShadowRowSS=$C$10,ROW(ShadowRowSS)-5),ROWS(P$15:P60)),21)</f>
        <v>#NUM!</v>
      </c>
      <c r="S60" s="762" t="e">
        <f t="array" ref="S60">INDEX(ShadowTable[], SMALL(IF(ShadowRowSS=$C$10,ROW(ShadowRowSS)-5),ROWS(P$15:P60)),22)</f>
        <v>#NUM!</v>
      </c>
    </row>
    <row r="61" spans="3:19">
      <c r="C61" s="759" t="e">
        <f t="array" ref="C61">INDEX(ShadowTable[], SMALL(IF(ShadowRowSS=$C$10,ROW(ShadowRowSS)-5),ROWS(C$15:C61)),5)</f>
        <v>#NUM!</v>
      </c>
      <c r="D61" s="760" t="str">
        <f t="array" ref="D61">IF(ISNUMBER(SEARCH("Outcome",INDEX(ShadowTable[], SMALL(IF(ShadowRowSS=$C$10,ROW(ShadowRowSS)-5),ROWS(D$15:D61)),1)))=TRUE,"Outcome",IF(ISNUMBER(SEARCH("Output",INDEX(ShadowTable[], SMALL(IF(ShadowRowSS=$C$10,ROW(ShadowRowSS)-5),ROWS(D$15:D61)),1)))=TRUE,"Output",""))</f>
        <v/>
      </c>
      <c r="E61" s="760" t="e">
        <f t="array" ref="E61">INDEX(ShadowTable[], SMALL(IF(ShadowRowSS=$C$10,ROW(ShadowRowSS)-5),ROWS(C$15:C61)),8)</f>
        <v>#NUM!</v>
      </c>
      <c r="F61" s="760" t="e">
        <f t="array" ref="F61">INDEX(ShadowTable[], SMALL(IF(ShadowRowSS=$C$10,ROW(ShadowRowSS)-5),ROWS(D$15:D61)),9)</f>
        <v>#NUM!</v>
      </c>
      <c r="G61" s="760" t="e">
        <f t="array" ref="G61">INDEX(ShadowTable[], SMALL(IF(ShadowRowSS=$C$10,ROW(ShadowRowSS)-5),ROWS(E$15:E61)),10)</f>
        <v>#NUM!</v>
      </c>
      <c r="H61" s="760" t="e">
        <f t="array" ref="H61">INDEX(ShadowTable[], SMALL(IF(ShadowRowSS=$C$10,ROW(ShadowRowSS)-5),ROWS(F$15:F61)),11)</f>
        <v>#NUM!</v>
      </c>
      <c r="I61" s="761" t="e">
        <f t="array" ref="I61">INDEX(ShadowTable[], SMALL(IF(ShadowRowSS=$C$10,ROW(ShadowRowSS)-5),ROWS(G$15:G61)),12)</f>
        <v>#NUM!</v>
      </c>
      <c r="J61" s="760" t="e">
        <f t="array" ref="J61">INDEX(ShadowTable[], SMALL(IF(ShadowRowSS=$C$10,ROW(ShadowRowSS)-5),ROWS(H$15:H61)),13)</f>
        <v>#NUM!</v>
      </c>
      <c r="K61" s="761" t="e">
        <f t="array" ref="K61">INDEX(ShadowTable[], SMALL(IF(ShadowRowSS=$C$10,ROW(ShadowRowSS)-5),ROWS(I$15:I61)),14)</f>
        <v>#NUM!</v>
      </c>
      <c r="L61" s="760" t="e">
        <f t="array" ref="L61">INDEX(ShadowTable[], SMALL(IF(ShadowRowSS=$C$10,ROW(ShadowRowSS)-5),ROWS(J$15:J61)),15)</f>
        <v>#NUM!</v>
      </c>
      <c r="M61" s="761" t="e">
        <f t="array" ref="M61">INDEX(ShadowTable[], SMALL(IF(ShadowRowSS=$C$10,ROW(ShadowRowSS)-5),ROWS(K$15:K61)),16)</f>
        <v>#NUM!</v>
      </c>
      <c r="N61" s="760" t="e">
        <f t="array" ref="N61">INDEX(ShadowTable[], SMALL(IF(ShadowRowSS=$C$10,ROW(ShadowRowSS)-5),ROWS(L$15:L61)),17)</f>
        <v>#NUM!</v>
      </c>
      <c r="O61" s="761" t="e">
        <f t="array" ref="O61">INDEX(ShadowTable[], SMALL(IF(ShadowRowSS=$C$10,ROW(ShadowRowSS)-5),ROWS(M$15:M61)),18)</f>
        <v>#NUM!</v>
      </c>
      <c r="P61" s="760" t="e">
        <f t="array" ref="P61">INDEX(ShadowTable[], SMALL(IF(ShadowRowSS=$C$10,ROW(ShadowRowSS)-5),ROWS(N$15:N61)),19)</f>
        <v>#NUM!</v>
      </c>
      <c r="Q61" s="761" t="e">
        <f t="array" ref="Q61">INDEX(ShadowTable[], SMALL(IF(ShadowRowSS=$C$10,ROW(ShadowRowSS)-5),ROWS(O$15:O61)),20)</f>
        <v>#NUM!</v>
      </c>
      <c r="R61" s="760" t="e">
        <f t="array" ref="R61">INDEX(ShadowTable[], SMALL(IF(ShadowRowSS=$C$10,ROW(ShadowRowSS)-5),ROWS(P$15:P61)),21)</f>
        <v>#NUM!</v>
      </c>
      <c r="S61" s="762" t="e">
        <f t="array" ref="S61">INDEX(ShadowTable[], SMALL(IF(ShadowRowSS=$C$10,ROW(ShadowRowSS)-5),ROWS(P$15:P61)),22)</f>
        <v>#NUM!</v>
      </c>
    </row>
    <row r="62" spans="3:19">
      <c r="C62" s="759" t="e">
        <f t="array" ref="C62">INDEX(ShadowTable[], SMALL(IF(ShadowRowSS=$C$10,ROW(ShadowRowSS)-5),ROWS(C$15:C62)),5)</f>
        <v>#NUM!</v>
      </c>
      <c r="D62" s="760" t="str">
        <f t="array" ref="D62">IF(ISNUMBER(SEARCH("Outcome",INDEX(ShadowTable[], SMALL(IF(ShadowRowSS=$C$10,ROW(ShadowRowSS)-5),ROWS(D$15:D62)),1)))=TRUE,"Outcome",IF(ISNUMBER(SEARCH("Output",INDEX(ShadowTable[], SMALL(IF(ShadowRowSS=$C$10,ROW(ShadowRowSS)-5),ROWS(D$15:D62)),1)))=TRUE,"Output",""))</f>
        <v/>
      </c>
      <c r="E62" s="760" t="e">
        <f t="array" ref="E62">INDEX(ShadowTable[], SMALL(IF(ShadowRowSS=$C$10,ROW(ShadowRowSS)-5),ROWS(C$15:C62)),8)</f>
        <v>#NUM!</v>
      </c>
      <c r="F62" s="760" t="e">
        <f t="array" ref="F62">INDEX(ShadowTable[], SMALL(IF(ShadowRowSS=$C$10,ROW(ShadowRowSS)-5),ROWS(D$15:D62)),9)</f>
        <v>#NUM!</v>
      </c>
      <c r="G62" s="760" t="e">
        <f t="array" ref="G62">INDEX(ShadowTable[], SMALL(IF(ShadowRowSS=$C$10,ROW(ShadowRowSS)-5),ROWS(E$15:E62)),10)</f>
        <v>#NUM!</v>
      </c>
      <c r="H62" s="760" t="e">
        <f t="array" ref="H62">INDEX(ShadowTable[], SMALL(IF(ShadowRowSS=$C$10,ROW(ShadowRowSS)-5),ROWS(F$15:F62)),11)</f>
        <v>#NUM!</v>
      </c>
      <c r="I62" s="761" t="e">
        <f t="array" ref="I62">INDEX(ShadowTable[], SMALL(IF(ShadowRowSS=$C$10,ROW(ShadowRowSS)-5),ROWS(G$15:G62)),12)</f>
        <v>#NUM!</v>
      </c>
      <c r="J62" s="760" t="e">
        <f t="array" ref="J62">INDEX(ShadowTable[], SMALL(IF(ShadowRowSS=$C$10,ROW(ShadowRowSS)-5),ROWS(H$15:H62)),13)</f>
        <v>#NUM!</v>
      </c>
      <c r="K62" s="761" t="e">
        <f t="array" ref="K62">INDEX(ShadowTable[], SMALL(IF(ShadowRowSS=$C$10,ROW(ShadowRowSS)-5),ROWS(I$15:I62)),14)</f>
        <v>#NUM!</v>
      </c>
      <c r="L62" s="760" t="e">
        <f t="array" ref="L62">INDEX(ShadowTable[], SMALL(IF(ShadowRowSS=$C$10,ROW(ShadowRowSS)-5),ROWS(J$15:J62)),15)</f>
        <v>#NUM!</v>
      </c>
      <c r="M62" s="761" t="e">
        <f t="array" ref="M62">INDEX(ShadowTable[], SMALL(IF(ShadowRowSS=$C$10,ROW(ShadowRowSS)-5),ROWS(K$15:K62)),16)</f>
        <v>#NUM!</v>
      </c>
      <c r="N62" s="760" t="e">
        <f t="array" ref="N62">INDEX(ShadowTable[], SMALL(IF(ShadowRowSS=$C$10,ROW(ShadowRowSS)-5),ROWS(L$15:L62)),17)</f>
        <v>#NUM!</v>
      </c>
      <c r="O62" s="761" t="e">
        <f t="array" ref="O62">INDEX(ShadowTable[], SMALL(IF(ShadowRowSS=$C$10,ROW(ShadowRowSS)-5),ROWS(M$15:M62)),18)</f>
        <v>#NUM!</v>
      </c>
      <c r="P62" s="760" t="e">
        <f t="array" ref="P62">INDEX(ShadowTable[], SMALL(IF(ShadowRowSS=$C$10,ROW(ShadowRowSS)-5),ROWS(N$15:N62)),19)</f>
        <v>#NUM!</v>
      </c>
      <c r="Q62" s="761" t="e">
        <f t="array" ref="Q62">INDEX(ShadowTable[], SMALL(IF(ShadowRowSS=$C$10,ROW(ShadowRowSS)-5),ROWS(O$15:O62)),20)</f>
        <v>#NUM!</v>
      </c>
      <c r="R62" s="760" t="e">
        <f t="array" ref="R62">INDEX(ShadowTable[], SMALL(IF(ShadowRowSS=$C$10,ROW(ShadowRowSS)-5),ROWS(P$15:P62)),21)</f>
        <v>#NUM!</v>
      </c>
      <c r="S62" s="762" t="e">
        <f t="array" ref="S62">INDEX(ShadowTable[], SMALL(IF(ShadowRowSS=$C$10,ROW(ShadowRowSS)-5),ROWS(P$15:P62)),22)</f>
        <v>#NUM!</v>
      </c>
    </row>
    <row r="63" spans="3:19">
      <c r="C63" s="759" t="e">
        <f t="array" ref="C63">INDEX(ShadowTable[], SMALL(IF(ShadowRowSS=$C$10,ROW(ShadowRowSS)-5),ROWS(C$15:C63)),5)</f>
        <v>#NUM!</v>
      </c>
      <c r="D63" s="760" t="str">
        <f t="array" ref="D63">IF(ISNUMBER(SEARCH("Outcome",INDEX(ShadowTable[], SMALL(IF(ShadowRowSS=$C$10,ROW(ShadowRowSS)-5),ROWS(D$15:D63)),1)))=TRUE,"Outcome",IF(ISNUMBER(SEARCH("Output",INDEX(ShadowTable[], SMALL(IF(ShadowRowSS=$C$10,ROW(ShadowRowSS)-5),ROWS(D$15:D63)),1)))=TRUE,"Output",""))</f>
        <v/>
      </c>
      <c r="E63" s="760" t="e">
        <f t="array" ref="E63">INDEX(ShadowTable[], SMALL(IF(ShadowRowSS=$C$10,ROW(ShadowRowSS)-5),ROWS(C$15:C63)),8)</f>
        <v>#NUM!</v>
      </c>
      <c r="F63" s="760" t="e">
        <f t="array" ref="F63">INDEX(ShadowTable[], SMALL(IF(ShadowRowSS=$C$10,ROW(ShadowRowSS)-5),ROWS(D$15:D63)),9)</f>
        <v>#NUM!</v>
      </c>
      <c r="G63" s="760" t="e">
        <f t="array" ref="G63">INDEX(ShadowTable[], SMALL(IF(ShadowRowSS=$C$10,ROW(ShadowRowSS)-5),ROWS(E$15:E63)),10)</f>
        <v>#NUM!</v>
      </c>
      <c r="H63" s="760" t="e">
        <f t="array" ref="H63">INDEX(ShadowTable[], SMALL(IF(ShadowRowSS=$C$10,ROW(ShadowRowSS)-5),ROWS(F$15:F63)),11)</f>
        <v>#NUM!</v>
      </c>
      <c r="I63" s="761" t="e">
        <f t="array" ref="I63">INDEX(ShadowTable[], SMALL(IF(ShadowRowSS=$C$10,ROW(ShadowRowSS)-5),ROWS(G$15:G63)),12)</f>
        <v>#NUM!</v>
      </c>
      <c r="J63" s="760" t="e">
        <f t="array" ref="J63">INDEX(ShadowTable[], SMALL(IF(ShadowRowSS=$C$10,ROW(ShadowRowSS)-5),ROWS(H$15:H63)),13)</f>
        <v>#NUM!</v>
      </c>
      <c r="K63" s="761" t="e">
        <f t="array" ref="K63">INDEX(ShadowTable[], SMALL(IF(ShadowRowSS=$C$10,ROW(ShadowRowSS)-5),ROWS(I$15:I63)),14)</f>
        <v>#NUM!</v>
      </c>
      <c r="L63" s="760" t="e">
        <f t="array" ref="L63">INDEX(ShadowTable[], SMALL(IF(ShadowRowSS=$C$10,ROW(ShadowRowSS)-5),ROWS(J$15:J63)),15)</f>
        <v>#NUM!</v>
      </c>
      <c r="M63" s="761" t="e">
        <f t="array" ref="M63">INDEX(ShadowTable[], SMALL(IF(ShadowRowSS=$C$10,ROW(ShadowRowSS)-5),ROWS(K$15:K63)),16)</f>
        <v>#NUM!</v>
      </c>
      <c r="N63" s="760" t="e">
        <f t="array" ref="N63">INDEX(ShadowTable[], SMALL(IF(ShadowRowSS=$C$10,ROW(ShadowRowSS)-5),ROWS(L$15:L63)),17)</f>
        <v>#NUM!</v>
      </c>
      <c r="O63" s="761" t="e">
        <f t="array" ref="O63">INDEX(ShadowTable[], SMALL(IF(ShadowRowSS=$C$10,ROW(ShadowRowSS)-5),ROWS(M$15:M63)),18)</f>
        <v>#NUM!</v>
      </c>
      <c r="P63" s="760" t="e">
        <f t="array" ref="P63">INDEX(ShadowTable[], SMALL(IF(ShadowRowSS=$C$10,ROW(ShadowRowSS)-5),ROWS(N$15:N63)),19)</f>
        <v>#NUM!</v>
      </c>
      <c r="Q63" s="761" t="e">
        <f t="array" ref="Q63">INDEX(ShadowTable[], SMALL(IF(ShadowRowSS=$C$10,ROW(ShadowRowSS)-5),ROWS(O$15:O63)),20)</f>
        <v>#NUM!</v>
      </c>
      <c r="R63" s="760" t="e">
        <f t="array" ref="R63">INDEX(ShadowTable[], SMALL(IF(ShadowRowSS=$C$10,ROW(ShadowRowSS)-5),ROWS(P$15:P63)),21)</f>
        <v>#NUM!</v>
      </c>
      <c r="S63" s="762" t="e">
        <f t="array" ref="S63">INDEX(ShadowTable[], SMALL(IF(ShadowRowSS=$C$10,ROW(ShadowRowSS)-5),ROWS(P$15:P63)),22)</f>
        <v>#NUM!</v>
      </c>
    </row>
    <row r="64" spans="3:19">
      <c r="C64" s="759" t="e">
        <f t="array" ref="C64">INDEX(ShadowTable[], SMALL(IF(ShadowRowSS=$C$10,ROW(ShadowRowSS)-5),ROWS(C$15:C64)),5)</f>
        <v>#NUM!</v>
      </c>
      <c r="D64" s="760" t="str">
        <f t="array" ref="D64">IF(ISNUMBER(SEARCH("Outcome",INDEX(ShadowTable[], SMALL(IF(ShadowRowSS=$C$10,ROW(ShadowRowSS)-5),ROWS(D$15:D64)),1)))=TRUE,"Outcome",IF(ISNUMBER(SEARCH("Output",INDEX(ShadowTable[], SMALL(IF(ShadowRowSS=$C$10,ROW(ShadowRowSS)-5),ROWS(D$15:D64)),1)))=TRUE,"Output",""))</f>
        <v/>
      </c>
      <c r="E64" s="760" t="e">
        <f t="array" ref="E64">INDEX(ShadowTable[], SMALL(IF(ShadowRowSS=$C$10,ROW(ShadowRowSS)-5),ROWS(C$15:C64)),8)</f>
        <v>#NUM!</v>
      </c>
      <c r="F64" s="760" t="e">
        <f t="array" ref="F64">INDEX(ShadowTable[], SMALL(IF(ShadowRowSS=$C$10,ROW(ShadowRowSS)-5),ROWS(D$15:D64)),9)</f>
        <v>#NUM!</v>
      </c>
      <c r="G64" s="760" t="e">
        <f t="array" ref="G64">INDEX(ShadowTable[], SMALL(IF(ShadowRowSS=$C$10,ROW(ShadowRowSS)-5),ROWS(E$15:E64)),10)</f>
        <v>#NUM!</v>
      </c>
      <c r="H64" s="760" t="e">
        <f t="array" ref="H64">INDEX(ShadowTable[], SMALL(IF(ShadowRowSS=$C$10,ROW(ShadowRowSS)-5),ROWS(F$15:F64)),11)</f>
        <v>#NUM!</v>
      </c>
      <c r="I64" s="761" t="e">
        <f t="array" ref="I64">INDEX(ShadowTable[], SMALL(IF(ShadowRowSS=$C$10,ROW(ShadowRowSS)-5),ROWS(G$15:G64)),12)</f>
        <v>#NUM!</v>
      </c>
      <c r="J64" s="760" t="e">
        <f t="array" ref="J64">INDEX(ShadowTable[], SMALL(IF(ShadowRowSS=$C$10,ROW(ShadowRowSS)-5),ROWS(H$15:H64)),13)</f>
        <v>#NUM!</v>
      </c>
      <c r="K64" s="761" t="e">
        <f t="array" ref="K64">INDEX(ShadowTable[], SMALL(IF(ShadowRowSS=$C$10,ROW(ShadowRowSS)-5),ROWS(I$15:I64)),14)</f>
        <v>#NUM!</v>
      </c>
      <c r="L64" s="760" t="e">
        <f t="array" ref="L64">INDEX(ShadowTable[], SMALL(IF(ShadowRowSS=$C$10,ROW(ShadowRowSS)-5),ROWS(J$15:J64)),15)</f>
        <v>#NUM!</v>
      </c>
      <c r="M64" s="761" t="e">
        <f t="array" ref="M64">INDEX(ShadowTable[], SMALL(IF(ShadowRowSS=$C$10,ROW(ShadowRowSS)-5),ROWS(K$15:K64)),16)</f>
        <v>#NUM!</v>
      </c>
      <c r="N64" s="760" t="e">
        <f t="array" ref="N64">INDEX(ShadowTable[], SMALL(IF(ShadowRowSS=$C$10,ROW(ShadowRowSS)-5),ROWS(L$15:L64)),17)</f>
        <v>#NUM!</v>
      </c>
      <c r="O64" s="761" t="e">
        <f t="array" ref="O64">INDEX(ShadowTable[], SMALL(IF(ShadowRowSS=$C$10,ROW(ShadowRowSS)-5),ROWS(M$15:M64)),18)</f>
        <v>#NUM!</v>
      </c>
      <c r="P64" s="760" t="e">
        <f t="array" ref="P64">INDEX(ShadowTable[], SMALL(IF(ShadowRowSS=$C$10,ROW(ShadowRowSS)-5),ROWS(N$15:N64)),19)</f>
        <v>#NUM!</v>
      </c>
      <c r="Q64" s="761" t="e">
        <f t="array" ref="Q64">INDEX(ShadowTable[], SMALL(IF(ShadowRowSS=$C$10,ROW(ShadowRowSS)-5),ROWS(O$15:O64)),20)</f>
        <v>#NUM!</v>
      </c>
      <c r="R64" s="760" t="e">
        <f t="array" ref="R64">INDEX(ShadowTable[], SMALL(IF(ShadowRowSS=$C$10,ROW(ShadowRowSS)-5),ROWS(P$15:P64)),21)</f>
        <v>#NUM!</v>
      </c>
      <c r="S64" s="762" t="e">
        <f t="array" ref="S64">INDEX(ShadowTable[], SMALL(IF(ShadowRowSS=$C$10,ROW(ShadowRowSS)-5),ROWS(P$15:P64)),22)</f>
        <v>#NUM!</v>
      </c>
    </row>
    <row r="65" spans="3:19">
      <c r="C65" s="759" t="e">
        <f t="array" ref="C65">INDEX(ShadowTable[], SMALL(IF(ShadowRowSS=$C$10,ROW(ShadowRowSS)-5),ROWS(C$15:C65)),5)</f>
        <v>#NUM!</v>
      </c>
      <c r="D65" s="760" t="str">
        <f t="array" ref="D65">IF(ISNUMBER(SEARCH("Outcome",INDEX(ShadowTable[], SMALL(IF(ShadowRowSS=$C$10,ROW(ShadowRowSS)-5),ROWS(D$15:D65)),1)))=TRUE,"Outcome",IF(ISNUMBER(SEARCH("Output",INDEX(ShadowTable[], SMALL(IF(ShadowRowSS=$C$10,ROW(ShadowRowSS)-5),ROWS(D$15:D65)),1)))=TRUE,"Output",""))</f>
        <v/>
      </c>
      <c r="E65" s="760" t="e">
        <f t="array" ref="E65">INDEX(ShadowTable[], SMALL(IF(ShadowRowSS=$C$10,ROW(ShadowRowSS)-5),ROWS(C$15:C65)),8)</f>
        <v>#NUM!</v>
      </c>
      <c r="F65" s="760" t="e">
        <f t="array" ref="F65">INDEX(ShadowTable[], SMALL(IF(ShadowRowSS=$C$10,ROW(ShadowRowSS)-5),ROWS(D$15:D65)),9)</f>
        <v>#NUM!</v>
      </c>
      <c r="G65" s="760" t="e">
        <f t="array" ref="G65">INDEX(ShadowTable[], SMALL(IF(ShadowRowSS=$C$10,ROW(ShadowRowSS)-5),ROWS(E$15:E65)),10)</f>
        <v>#NUM!</v>
      </c>
      <c r="H65" s="760" t="e">
        <f t="array" ref="H65">INDEX(ShadowTable[], SMALL(IF(ShadowRowSS=$C$10,ROW(ShadowRowSS)-5),ROWS(F$15:F65)),11)</f>
        <v>#NUM!</v>
      </c>
      <c r="I65" s="761" t="e">
        <f t="array" ref="I65">INDEX(ShadowTable[], SMALL(IF(ShadowRowSS=$C$10,ROW(ShadowRowSS)-5),ROWS(G$15:G65)),12)</f>
        <v>#NUM!</v>
      </c>
      <c r="J65" s="760" t="e">
        <f t="array" ref="J65">INDEX(ShadowTable[], SMALL(IF(ShadowRowSS=$C$10,ROW(ShadowRowSS)-5),ROWS(H$15:H65)),13)</f>
        <v>#NUM!</v>
      </c>
      <c r="K65" s="761" t="e">
        <f t="array" ref="K65">INDEX(ShadowTable[], SMALL(IF(ShadowRowSS=$C$10,ROW(ShadowRowSS)-5),ROWS(I$15:I65)),14)</f>
        <v>#NUM!</v>
      </c>
      <c r="L65" s="760" t="e">
        <f t="array" ref="L65">INDEX(ShadowTable[], SMALL(IF(ShadowRowSS=$C$10,ROW(ShadowRowSS)-5),ROWS(J$15:J65)),15)</f>
        <v>#NUM!</v>
      </c>
      <c r="M65" s="761" t="e">
        <f t="array" ref="M65">INDEX(ShadowTable[], SMALL(IF(ShadowRowSS=$C$10,ROW(ShadowRowSS)-5),ROWS(K$15:K65)),16)</f>
        <v>#NUM!</v>
      </c>
      <c r="N65" s="760" t="e">
        <f t="array" ref="N65">INDEX(ShadowTable[], SMALL(IF(ShadowRowSS=$C$10,ROW(ShadowRowSS)-5),ROWS(L$15:L65)),17)</f>
        <v>#NUM!</v>
      </c>
      <c r="O65" s="761" t="e">
        <f t="array" ref="O65">INDEX(ShadowTable[], SMALL(IF(ShadowRowSS=$C$10,ROW(ShadowRowSS)-5),ROWS(M$15:M65)),18)</f>
        <v>#NUM!</v>
      </c>
      <c r="P65" s="760" t="e">
        <f t="array" ref="P65">INDEX(ShadowTable[], SMALL(IF(ShadowRowSS=$C$10,ROW(ShadowRowSS)-5),ROWS(N$15:N65)),19)</f>
        <v>#NUM!</v>
      </c>
      <c r="Q65" s="761" t="e">
        <f t="array" ref="Q65">INDEX(ShadowTable[], SMALL(IF(ShadowRowSS=$C$10,ROW(ShadowRowSS)-5),ROWS(O$15:O65)),20)</f>
        <v>#NUM!</v>
      </c>
      <c r="R65" s="760" t="e">
        <f t="array" ref="R65">INDEX(ShadowTable[], SMALL(IF(ShadowRowSS=$C$10,ROW(ShadowRowSS)-5),ROWS(P$15:P65)),21)</f>
        <v>#NUM!</v>
      </c>
      <c r="S65" s="762" t="e">
        <f t="array" ref="S65">INDEX(ShadowTable[], SMALL(IF(ShadowRowSS=$C$10,ROW(ShadowRowSS)-5),ROWS(P$15:P65)),22)</f>
        <v>#NUM!</v>
      </c>
    </row>
    <row r="66" spans="3:19">
      <c r="C66" s="759" t="e">
        <f t="array" ref="C66">INDEX(ShadowTable[], SMALL(IF(ShadowRowSS=$C$10,ROW(ShadowRowSS)-5),ROWS(C$15:C66)),5)</f>
        <v>#NUM!</v>
      </c>
      <c r="D66" s="760" t="str">
        <f t="array" ref="D66">IF(ISNUMBER(SEARCH("Outcome",INDEX(ShadowTable[], SMALL(IF(ShadowRowSS=$C$10,ROW(ShadowRowSS)-5),ROWS(D$15:D66)),1)))=TRUE,"Outcome",IF(ISNUMBER(SEARCH("Output",INDEX(ShadowTable[], SMALL(IF(ShadowRowSS=$C$10,ROW(ShadowRowSS)-5),ROWS(D$15:D66)),1)))=TRUE,"Output",""))</f>
        <v/>
      </c>
      <c r="E66" s="760" t="e">
        <f t="array" ref="E66">INDEX(ShadowTable[], SMALL(IF(ShadowRowSS=$C$10,ROW(ShadowRowSS)-5),ROWS(C$15:C66)),8)</f>
        <v>#NUM!</v>
      </c>
      <c r="F66" s="760" t="e">
        <f t="array" ref="F66">INDEX(ShadowTable[], SMALL(IF(ShadowRowSS=$C$10,ROW(ShadowRowSS)-5),ROWS(D$15:D66)),9)</f>
        <v>#NUM!</v>
      </c>
      <c r="G66" s="760" t="e">
        <f t="array" ref="G66">INDEX(ShadowTable[], SMALL(IF(ShadowRowSS=$C$10,ROW(ShadowRowSS)-5),ROWS(E$15:E66)),10)</f>
        <v>#NUM!</v>
      </c>
      <c r="H66" s="760" t="e">
        <f t="array" ref="H66">INDEX(ShadowTable[], SMALL(IF(ShadowRowSS=$C$10,ROW(ShadowRowSS)-5),ROWS(F$15:F66)),11)</f>
        <v>#NUM!</v>
      </c>
      <c r="I66" s="761" t="e">
        <f t="array" ref="I66">INDEX(ShadowTable[], SMALL(IF(ShadowRowSS=$C$10,ROW(ShadowRowSS)-5),ROWS(G$15:G66)),12)</f>
        <v>#NUM!</v>
      </c>
      <c r="J66" s="760" t="e">
        <f t="array" ref="J66">INDEX(ShadowTable[], SMALL(IF(ShadowRowSS=$C$10,ROW(ShadowRowSS)-5),ROWS(H$15:H66)),13)</f>
        <v>#NUM!</v>
      </c>
      <c r="K66" s="761" t="e">
        <f t="array" ref="K66">INDEX(ShadowTable[], SMALL(IF(ShadowRowSS=$C$10,ROW(ShadowRowSS)-5),ROWS(I$15:I66)),14)</f>
        <v>#NUM!</v>
      </c>
      <c r="L66" s="760" t="e">
        <f t="array" ref="L66">INDEX(ShadowTable[], SMALL(IF(ShadowRowSS=$C$10,ROW(ShadowRowSS)-5),ROWS(J$15:J66)),15)</f>
        <v>#NUM!</v>
      </c>
      <c r="M66" s="761" t="e">
        <f t="array" ref="M66">INDEX(ShadowTable[], SMALL(IF(ShadowRowSS=$C$10,ROW(ShadowRowSS)-5),ROWS(K$15:K66)),16)</f>
        <v>#NUM!</v>
      </c>
      <c r="N66" s="760" t="e">
        <f t="array" ref="N66">INDEX(ShadowTable[], SMALL(IF(ShadowRowSS=$C$10,ROW(ShadowRowSS)-5),ROWS(L$15:L66)),17)</f>
        <v>#NUM!</v>
      </c>
      <c r="O66" s="761" t="e">
        <f t="array" ref="O66">INDEX(ShadowTable[], SMALL(IF(ShadowRowSS=$C$10,ROW(ShadowRowSS)-5),ROWS(M$15:M66)),18)</f>
        <v>#NUM!</v>
      </c>
      <c r="P66" s="760" t="e">
        <f t="array" ref="P66">INDEX(ShadowTable[], SMALL(IF(ShadowRowSS=$C$10,ROW(ShadowRowSS)-5),ROWS(N$15:N66)),19)</f>
        <v>#NUM!</v>
      </c>
      <c r="Q66" s="761" t="e">
        <f t="array" ref="Q66">INDEX(ShadowTable[], SMALL(IF(ShadowRowSS=$C$10,ROW(ShadowRowSS)-5),ROWS(O$15:O66)),20)</f>
        <v>#NUM!</v>
      </c>
      <c r="R66" s="760" t="e">
        <f t="array" ref="R66">INDEX(ShadowTable[], SMALL(IF(ShadowRowSS=$C$10,ROW(ShadowRowSS)-5),ROWS(P$15:P66)),21)</f>
        <v>#NUM!</v>
      </c>
      <c r="S66" s="762" t="e">
        <f t="array" ref="S66">INDEX(ShadowTable[], SMALL(IF(ShadowRowSS=$C$10,ROW(ShadowRowSS)-5),ROWS(P$15:P66)),22)</f>
        <v>#NUM!</v>
      </c>
    </row>
    <row r="67" spans="3:19">
      <c r="C67" s="759" t="e">
        <f t="array" ref="C67">INDEX(ShadowTable[], SMALL(IF(ShadowRowSS=$C$10,ROW(ShadowRowSS)-5),ROWS(C$15:C67)),5)</f>
        <v>#NUM!</v>
      </c>
      <c r="D67" s="760" t="str">
        <f t="array" ref="D67">IF(ISNUMBER(SEARCH("Outcome",INDEX(ShadowTable[], SMALL(IF(ShadowRowSS=$C$10,ROW(ShadowRowSS)-5),ROWS(D$15:D67)),1)))=TRUE,"Outcome",IF(ISNUMBER(SEARCH("Output",INDEX(ShadowTable[], SMALL(IF(ShadowRowSS=$C$10,ROW(ShadowRowSS)-5),ROWS(D$15:D67)),1)))=TRUE,"Output",""))</f>
        <v/>
      </c>
      <c r="E67" s="760" t="e">
        <f t="array" ref="E67">INDEX(ShadowTable[], SMALL(IF(ShadowRowSS=$C$10,ROW(ShadowRowSS)-5),ROWS(C$15:C67)),8)</f>
        <v>#NUM!</v>
      </c>
      <c r="F67" s="760" t="e">
        <f t="array" ref="F67">INDEX(ShadowTable[], SMALL(IF(ShadowRowSS=$C$10,ROW(ShadowRowSS)-5),ROWS(D$15:D67)),9)</f>
        <v>#NUM!</v>
      </c>
      <c r="G67" s="760" t="e">
        <f t="array" ref="G67">INDEX(ShadowTable[], SMALL(IF(ShadowRowSS=$C$10,ROW(ShadowRowSS)-5),ROWS(E$15:E67)),10)</f>
        <v>#NUM!</v>
      </c>
      <c r="H67" s="760" t="e">
        <f t="array" ref="H67">INDEX(ShadowTable[], SMALL(IF(ShadowRowSS=$C$10,ROW(ShadowRowSS)-5),ROWS(F$15:F67)),11)</f>
        <v>#NUM!</v>
      </c>
      <c r="I67" s="761" t="e">
        <f t="array" ref="I67">INDEX(ShadowTable[], SMALL(IF(ShadowRowSS=$C$10,ROW(ShadowRowSS)-5),ROWS(G$15:G67)),12)</f>
        <v>#NUM!</v>
      </c>
      <c r="J67" s="760" t="e">
        <f t="array" ref="J67">INDEX(ShadowTable[], SMALL(IF(ShadowRowSS=$C$10,ROW(ShadowRowSS)-5),ROWS(H$15:H67)),13)</f>
        <v>#NUM!</v>
      </c>
      <c r="K67" s="761" t="e">
        <f t="array" ref="K67">INDEX(ShadowTable[], SMALL(IF(ShadowRowSS=$C$10,ROW(ShadowRowSS)-5),ROWS(I$15:I67)),14)</f>
        <v>#NUM!</v>
      </c>
      <c r="L67" s="760" t="e">
        <f t="array" ref="L67">INDEX(ShadowTable[], SMALL(IF(ShadowRowSS=$C$10,ROW(ShadowRowSS)-5),ROWS(J$15:J67)),15)</f>
        <v>#NUM!</v>
      </c>
      <c r="M67" s="761" t="e">
        <f t="array" ref="M67">INDEX(ShadowTable[], SMALL(IF(ShadowRowSS=$C$10,ROW(ShadowRowSS)-5),ROWS(K$15:K67)),16)</f>
        <v>#NUM!</v>
      </c>
      <c r="N67" s="760" t="e">
        <f t="array" ref="N67">INDEX(ShadowTable[], SMALL(IF(ShadowRowSS=$C$10,ROW(ShadowRowSS)-5),ROWS(L$15:L67)),17)</f>
        <v>#NUM!</v>
      </c>
      <c r="O67" s="761" t="e">
        <f t="array" ref="O67">INDEX(ShadowTable[], SMALL(IF(ShadowRowSS=$C$10,ROW(ShadowRowSS)-5),ROWS(M$15:M67)),18)</f>
        <v>#NUM!</v>
      </c>
      <c r="P67" s="760" t="e">
        <f t="array" ref="P67">INDEX(ShadowTable[], SMALL(IF(ShadowRowSS=$C$10,ROW(ShadowRowSS)-5),ROWS(N$15:N67)),19)</f>
        <v>#NUM!</v>
      </c>
      <c r="Q67" s="761" t="e">
        <f t="array" ref="Q67">INDEX(ShadowTable[], SMALL(IF(ShadowRowSS=$C$10,ROW(ShadowRowSS)-5),ROWS(O$15:O67)),20)</f>
        <v>#NUM!</v>
      </c>
      <c r="R67" s="760" t="e">
        <f t="array" ref="R67">INDEX(ShadowTable[], SMALL(IF(ShadowRowSS=$C$10,ROW(ShadowRowSS)-5),ROWS(P$15:P67)),21)</f>
        <v>#NUM!</v>
      </c>
      <c r="S67" s="762" t="e">
        <f t="array" ref="S67">INDEX(ShadowTable[], SMALL(IF(ShadowRowSS=$C$10,ROW(ShadowRowSS)-5),ROWS(P$15:P67)),22)</f>
        <v>#NUM!</v>
      </c>
    </row>
    <row r="68" spans="3:19">
      <c r="C68" s="759" t="e">
        <f t="array" ref="C68">INDEX(ShadowTable[], SMALL(IF(ShadowRowSS=$C$10,ROW(ShadowRowSS)-5),ROWS(C$15:C68)),5)</f>
        <v>#NUM!</v>
      </c>
      <c r="D68" s="760" t="str">
        <f t="array" ref="D68">IF(ISNUMBER(SEARCH("Outcome",INDEX(ShadowTable[], SMALL(IF(ShadowRowSS=$C$10,ROW(ShadowRowSS)-5),ROWS(D$15:D68)),1)))=TRUE,"Outcome",IF(ISNUMBER(SEARCH("Output",INDEX(ShadowTable[], SMALL(IF(ShadowRowSS=$C$10,ROW(ShadowRowSS)-5),ROWS(D$15:D68)),1)))=TRUE,"Output",""))</f>
        <v/>
      </c>
      <c r="E68" s="760" t="e">
        <f t="array" ref="E68">INDEX(ShadowTable[], SMALL(IF(ShadowRowSS=$C$10,ROW(ShadowRowSS)-5),ROWS(C$15:C68)),8)</f>
        <v>#NUM!</v>
      </c>
      <c r="F68" s="760" t="e">
        <f t="array" ref="F68">INDEX(ShadowTable[], SMALL(IF(ShadowRowSS=$C$10,ROW(ShadowRowSS)-5),ROWS(D$15:D68)),9)</f>
        <v>#NUM!</v>
      </c>
      <c r="G68" s="760" t="e">
        <f t="array" ref="G68">INDEX(ShadowTable[], SMALL(IF(ShadowRowSS=$C$10,ROW(ShadowRowSS)-5),ROWS(E$15:E68)),10)</f>
        <v>#NUM!</v>
      </c>
      <c r="H68" s="760" t="e">
        <f t="array" ref="H68">INDEX(ShadowTable[], SMALL(IF(ShadowRowSS=$C$10,ROW(ShadowRowSS)-5),ROWS(F$15:F68)),11)</f>
        <v>#NUM!</v>
      </c>
      <c r="I68" s="761" t="e">
        <f t="array" ref="I68">INDEX(ShadowTable[], SMALL(IF(ShadowRowSS=$C$10,ROW(ShadowRowSS)-5),ROWS(G$15:G68)),12)</f>
        <v>#NUM!</v>
      </c>
      <c r="J68" s="760" t="e">
        <f t="array" ref="J68">INDEX(ShadowTable[], SMALL(IF(ShadowRowSS=$C$10,ROW(ShadowRowSS)-5),ROWS(H$15:H68)),13)</f>
        <v>#NUM!</v>
      </c>
      <c r="K68" s="761" t="e">
        <f t="array" ref="K68">INDEX(ShadowTable[], SMALL(IF(ShadowRowSS=$C$10,ROW(ShadowRowSS)-5),ROWS(I$15:I68)),14)</f>
        <v>#NUM!</v>
      </c>
      <c r="L68" s="760" t="e">
        <f t="array" ref="L68">INDEX(ShadowTable[], SMALL(IF(ShadowRowSS=$C$10,ROW(ShadowRowSS)-5),ROWS(J$15:J68)),15)</f>
        <v>#NUM!</v>
      </c>
      <c r="M68" s="761" t="e">
        <f t="array" ref="M68">INDEX(ShadowTable[], SMALL(IF(ShadowRowSS=$C$10,ROW(ShadowRowSS)-5),ROWS(K$15:K68)),16)</f>
        <v>#NUM!</v>
      </c>
      <c r="N68" s="760" t="e">
        <f t="array" ref="N68">INDEX(ShadowTable[], SMALL(IF(ShadowRowSS=$C$10,ROW(ShadowRowSS)-5),ROWS(L$15:L68)),17)</f>
        <v>#NUM!</v>
      </c>
      <c r="O68" s="761" t="e">
        <f t="array" ref="O68">INDEX(ShadowTable[], SMALL(IF(ShadowRowSS=$C$10,ROW(ShadowRowSS)-5),ROWS(M$15:M68)),18)</f>
        <v>#NUM!</v>
      </c>
      <c r="P68" s="760" t="e">
        <f t="array" ref="P68">INDEX(ShadowTable[], SMALL(IF(ShadowRowSS=$C$10,ROW(ShadowRowSS)-5),ROWS(N$15:N68)),19)</f>
        <v>#NUM!</v>
      </c>
      <c r="Q68" s="761" t="e">
        <f t="array" ref="Q68">INDEX(ShadowTable[], SMALL(IF(ShadowRowSS=$C$10,ROW(ShadowRowSS)-5),ROWS(O$15:O68)),20)</f>
        <v>#NUM!</v>
      </c>
      <c r="R68" s="760" t="e">
        <f t="array" ref="R68">INDEX(ShadowTable[], SMALL(IF(ShadowRowSS=$C$10,ROW(ShadowRowSS)-5),ROWS(P$15:P68)),21)</f>
        <v>#NUM!</v>
      </c>
      <c r="S68" s="762" t="e">
        <f t="array" ref="S68">INDEX(ShadowTable[], SMALL(IF(ShadowRowSS=$C$10,ROW(ShadowRowSS)-5),ROWS(P$15:P68)),22)</f>
        <v>#NUM!</v>
      </c>
    </row>
    <row r="69" spans="3:19">
      <c r="C69" s="759" t="e">
        <f t="array" ref="C69">INDEX(ShadowTable[], SMALL(IF(ShadowRowSS=$C$10,ROW(ShadowRowSS)-5),ROWS(C$15:C69)),5)</f>
        <v>#NUM!</v>
      </c>
      <c r="D69" s="760" t="str">
        <f t="array" ref="D69">IF(ISNUMBER(SEARCH("Outcome",INDEX(ShadowTable[], SMALL(IF(ShadowRowSS=$C$10,ROW(ShadowRowSS)-5),ROWS(D$15:D69)),1)))=TRUE,"Outcome",IF(ISNUMBER(SEARCH("Output",INDEX(ShadowTable[], SMALL(IF(ShadowRowSS=$C$10,ROW(ShadowRowSS)-5),ROWS(D$15:D69)),1)))=TRUE,"Output",""))</f>
        <v/>
      </c>
      <c r="E69" s="760" t="e">
        <f t="array" ref="E69">INDEX(ShadowTable[], SMALL(IF(ShadowRowSS=$C$10,ROW(ShadowRowSS)-5),ROWS(C$15:C69)),8)</f>
        <v>#NUM!</v>
      </c>
      <c r="F69" s="760" t="e">
        <f t="array" ref="F69">INDEX(ShadowTable[], SMALL(IF(ShadowRowSS=$C$10,ROW(ShadowRowSS)-5),ROWS(D$15:D69)),9)</f>
        <v>#NUM!</v>
      </c>
      <c r="G69" s="760" t="e">
        <f t="array" ref="G69">INDEX(ShadowTable[], SMALL(IF(ShadowRowSS=$C$10,ROW(ShadowRowSS)-5),ROWS(E$15:E69)),10)</f>
        <v>#NUM!</v>
      </c>
      <c r="H69" s="760" t="e">
        <f t="array" ref="H69">INDEX(ShadowTable[], SMALL(IF(ShadowRowSS=$C$10,ROW(ShadowRowSS)-5),ROWS(F$15:F69)),11)</f>
        <v>#NUM!</v>
      </c>
      <c r="I69" s="761" t="e">
        <f t="array" ref="I69">INDEX(ShadowTable[], SMALL(IF(ShadowRowSS=$C$10,ROW(ShadowRowSS)-5),ROWS(G$15:G69)),12)</f>
        <v>#NUM!</v>
      </c>
      <c r="J69" s="760" t="e">
        <f t="array" ref="J69">INDEX(ShadowTable[], SMALL(IF(ShadowRowSS=$C$10,ROW(ShadowRowSS)-5),ROWS(H$15:H69)),13)</f>
        <v>#NUM!</v>
      </c>
      <c r="K69" s="761" t="e">
        <f t="array" ref="K69">INDEX(ShadowTable[], SMALL(IF(ShadowRowSS=$C$10,ROW(ShadowRowSS)-5),ROWS(I$15:I69)),14)</f>
        <v>#NUM!</v>
      </c>
      <c r="L69" s="760" t="e">
        <f t="array" ref="L69">INDEX(ShadowTable[], SMALL(IF(ShadowRowSS=$C$10,ROW(ShadowRowSS)-5),ROWS(J$15:J69)),15)</f>
        <v>#NUM!</v>
      </c>
      <c r="M69" s="761" t="e">
        <f t="array" ref="M69">INDEX(ShadowTable[], SMALL(IF(ShadowRowSS=$C$10,ROW(ShadowRowSS)-5),ROWS(K$15:K69)),16)</f>
        <v>#NUM!</v>
      </c>
      <c r="N69" s="760" t="e">
        <f t="array" ref="N69">INDEX(ShadowTable[], SMALL(IF(ShadowRowSS=$C$10,ROW(ShadowRowSS)-5),ROWS(L$15:L69)),17)</f>
        <v>#NUM!</v>
      </c>
      <c r="O69" s="761" t="e">
        <f t="array" ref="O69">INDEX(ShadowTable[], SMALL(IF(ShadowRowSS=$C$10,ROW(ShadowRowSS)-5),ROWS(M$15:M69)),18)</f>
        <v>#NUM!</v>
      </c>
      <c r="P69" s="760" t="e">
        <f t="array" ref="P69">INDEX(ShadowTable[], SMALL(IF(ShadowRowSS=$C$10,ROW(ShadowRowSS)-5),ROWS(N$15:N69)),19)</f>
        <v>#NUM!</v>
      </c>
      <c r="Q69" s="761" t="e">
        <f t="array" ref="Q69">INDEX(ShadowTable[], SMALL(IF(ShadowRowSS=$C$10,ROW(ShadowRowSS)-5),ROWS(O$15:O69)),20)</f>
        <v>#NUM!</v>
      </c>
      <c r="R69" s="760" t="e">
        <f t="array" ref="R69">INDEX(ShadowTable[], SMALL(IF(ShadowRowSS=$C$10,ROW(ShadowRowSS)-5),ROWS(P$15:P69)),21)</f>
        <v>#NUM!</v>
      </c>
      <c r="S69" s="762" t="e">
        <f t="array" ref="S69">INDEX(ShadowTable[], SMALL(IF(ShadowRowSS=$C$10,ROW(ShadowRowSS)-5),ROWS(P$15:P69)),22)</f>
        <v>#NUM!</v>
      </c>
    </row>
    <row r="70" spans="3:19">
      <c r="C70" s="759" t="e">
        <f t="array" ref="C70">INDEX(ShadowTable[], SMALL(IF(ShadowRowSS=$C$10,ROW(ShadowRowSS)-5),ROWS(C$15:C70)),5)</f>
        <v>#NUM!</v>
      </c>
      <c r="D70" s="760" t="str">
        <f t="array" ref="D70">IF(ISNUMBER(SEARCH("Outcome",INDEX(ShadowTable[], SMALL(IF(ShadowRowSS=$C$10,ROW(ShadowRowSS)-5),ROWS(D$15:D70)),1)))=TRUE,"Outcome",IF(ISNUMBER(SEARCH("Output",INDEX(ShadowTable[], SMALL(IF(ShadowRowSS=$C$10,ROW(ShadowRowSS)-5),ROWS(D$15:D70)),1)))=TRUE,"Output",""))</f>
        <v/>
      </c>
      <c r="E70" s="760" t="e">
        <f t="array" ref="E70">INDEX(ShadowTable[], SMALL(IF(ShadowRowSS=$C$10,ROW(ShadowRowSS)-5),ROWS(C$15:C70)),8)</f>
        <v>#NUM!</v>
      </c>
      <c r="F70" s="760" t="e">
        <f t="array" ref="F70">INDEX(ShadowTable[], SMALL(IF(ShadowRowSS=$C$10,ROW(ShadowRowSS)-5),ROWS(D$15:D70)),9)</f>
        <v>#NUM!</v>
      </c>
      <c r="G70" s="760" t="e">
        <f t="array" ref="G70">INDEX(ShadowTable[], SMALL(IF(ShadowRowSS=$C$10,ROW(ShadowRowSS)-5),ROWS(E$15:E70)),10)</f>
        <v>#NUM!</v>
      </c>
      <c r="H70" s="760" t="e">
        <f t="array" ref="H70">INDEX(ShadowTable[], SMALL(IF(ShadowRowSS=$C$10,ROW(ShadowRowSS)-5),ROWS(F$15:F70)),11)</f>
        <v>#NUM!</v>
      </c>
      <c r="I70" s="761" t="e">
        <f t="array" ref="I70">INDEX(ShadowTable[], SMALL(IF(ShadowRowSS=$C$10,ROW(ShadowRowSS)-5),ROWS(G$15:G70)),12)</f>
        <v>#NUM!</v>
      </c>
      <c r="J70" s="760" t="e">
        <f t="array" ref="J70">INDEX(ShadowTable[], SMALL(IF(ShadowRowSS=$C$10,ROW(ShadowRowSS)-5),ROWS(H$15:H70)),13)</f>
        <v>#NUM!</v>
      </c>
      <c r="K70" s="761" t="e">
        <f t="array" ref="K70">INDEX(ShadowTable[], SMALL(IF(ShadowRowSS=$C$10,ROW(ShadowRowSS)-5),ROWS(I$15:I70)),14)</f>
        <v>#NUM!</v>
      </c>
      <c r="L70" s="760" t="e">
        <f t="array" ref="L70">INDEX(ShadowTable[], SMALL(IF(ShadowRowSS=$C$10,ROW(ShadowRowSS)-5),ROWS(J$15:J70)),15)</f>
        <v>#NUM!</v>
      </c>
      <c r="M70" s="761" t="e">
        <f t="array" ref="M70">INDEX(ShadowTable[], SMALL(IF(ShadowRowSS=$C$10,ROW(ShadowRowSS)-5),ROWS(K$15:K70)),16)</f>
        <v>#NUM!</v>
      </c>
      <c r="N70" s="760" t="e">
        <f t="array" ref="N70">INDEX(ShadowTable[], SMALL(IF(ShadowRowSS=$C$10,ROW(ShadowRowSS)-5),ROWS(L$15:L70)),17)</f>
        <v>#NUM!</v>
      </c>
      <c r="O70" s="761" t="e">
        <f t="array" ref="O70">INDEX(ShadowTable[], SMALL(IF(ShadowRowSS=$C$10,ROW(ShadowRowSS)-5),ROWS(M$15:M70)),18)</f>
        <v>#NUM!</v>
      </c>
      <c r="P70" s="760" t="e">
        <f t="array" ref="P70">INDEX(ShadowTable[], SMALL(IF(ShadowRowSS=$C$10,ROW(ShadowRowSS)-5),ROWS(N$15:N70)),19)</f>
        <v>#NUM!</v>
      </c>
      <c r="Q70" s="761" t="e">
        <f t="array" ref="Q70">INDEX(ShadowTable[], SMALL(IF(ShadowRowSS=$C$10,ROW(ShadowRowSS)-5),ROWS(O$15:O70)),20)</f>
        <v>#NUM!</v>
      </c>
      <c r="R70" s="760" t="e">
        <f t="array" ref="R70">INDEX(ShadowTable[], SMALL(IF(ShadowRowSS=$C$10,ROW(ShadowRowSS)-5),ROWS(P$15:P70)),21)</f>
        <v>#NUM!</v>
      </c>
      <c r="S70" s="762" t="e">
        <f t="array" ref="S70">INDEX(ShadowTable[], SMALL(IF(ShadowRowSS=$C$10,ROW(ShadowRowSS)-5),ROWS(P$15:P70)),22)</f>
        <v>#NUM!</v>
      </c>
    </row>
    <row r="71" spans="3:19">
      <c r="C71" s="759" t="e">
        <f t="array" ref="C71">INDEX(ShadowTable[], SMALL(IF(ShadowRowSS=$C$10,ROW(ShadowRowSS)-5),ROWS(C$15:C71)),5)</f>
        <v>#NUM!</v>
      </c>
      <c r="D71" s="760" t="str">
        <f t="array" ref="D71">IF(ISNUMBER(SEARCH("Outcome",INDEX(ShadowTable[], SMALL(IF(ShadowRowSS=$C$10,ROW(ShadowRowSS)-5),ROWS(D$15:D71)),1)))=TRUE,"Outcome",IF(ISNUMBER(SEARCH("Output",INDEX(ShadowTable[], SMALL(IF(ShadowRowSS=$C$10,ROW(ShadowRowSS)-5),ROWS(D$15:D71)),1)))=TRUE,"Output",""))</f>
        <v/>
      </c>
      <c r="E71" s="760" t="e">
        <f t="array" ref="E71">INDEX(ShadowTable[], SMALL(IF(ShadowRowSS=$C$10,ROW(ShadowRowSS)-5),ROWS(C$15:C71)),8)</f>
        <v>#NUM!</v>
      </c>
      <c r="F71" s="760" t="e">
        <f t="array" ref="F71">INDEX(ShadowTable[], SMALL(IF(ShadowRowSS=$C$10,ROW(ShadowRowSS)-5),ROWS(D$15:D71)),9)</f>
        <v>#NUM!</v>
      </c>
      <c r="G71" s="760" t="e">
        <f t="array" ref="G71">INDEX(ShadowTable[], SMALL(IF(ShadowRowSS=$C$10,ROW(ShadowRowSS)-5),ROWS(E$15:E71)),10)</f>
        <v>#NUM!</v>
      </c>
      <c r="H71" s="760" t="e">
        <f t="array" ref="H71">INDEX(ShadowTable[], SMALL(IF(ShadowRowSS=$C$10,ROW(ShadowRowSS)-5),ROWS(F$15:F71)),11)</f>
        <v>#NUM!</v>
      </c>
      <c r="I71" s="761" t="e">
        <f t="array" ref="I71">INDEX(ShadowTable[], SMALL(IF(ShadowRowSS=$C$10,ROW(ShadowRowSS)-5),ROWS(G$15:G71)),12)</f>
        <v>#NUM!</v>
      </c>
      <c r="J71" s="760" t="e">
        <f t="array" ref="J71">INDEX(ShadowTable[], SMALL(IF(ShadowRowSS=$C$10,ROW(ShadowRowSS)-5),ROWS(H$15:H71)),13)</f>
        <v>#NUM!</v>
      </c>
      <c r="K71" s="761" t="e">
        <f t="array" ref="K71">INDEX(ShadowTable[], SMALL(IF(ShadowRowSS=$C$10,ROW(ShadowRowSS)-5),ROWS(I$15:I71)),14)</f>
        <v>#NUM!</v>
      </c>
      <c r="L71" s="760" t="e">
        <f t="array" ref="L71">INDEX(ShadowTable[], SMALL(IF(ShadowRowSS=$C$10,ROW(ShadowRowSS)-5),ROWS(J$15:J71)),15)</f>
        <v>#NUM!</v>
      </c>
      <c r="M71" s="761" t="e">
        <f t="array" ref="M71">INDEX(ShadowTable[], SMALL(IF(ShadowRowSS=$C$10,ROW(ShadowRowSS)-5),ROWS(K$15:K71)),16)</f>
        <v>#NUM!</v>
      </c>
      <c r="N71" s="760" t="e">
        <f t="array" ref="N71">INDEX(ShadowTable[], SMALL(IF(ShadowRowSS=$C$10,ROW(ShadowRowSS)-5),ROWS(L$15:L71)),17)</f>
        <v>#NUM!</v>
      </c>
      <c r="O71" s="761" t="e">
        <f t="array" ref="O71">INDEX(ShadowTable[], SMALL(IF(ShadowRowSS=$C$10,ROW(ShadowRowSS)-5),ROWS(M$15:M71)),18)</f>
        <v>#NUM!</v>
      </c>
      <c r="P71" s="760" t="e">
        <f t="array" ref="P71">INDEX(ShadowTable[], SMALL(IF(ShadowRowSS=$C$10,ROW(ShadowRowSS)-5),ROWS(N$15:N71)),19)</f>
        <v>#NUM!</v>
      </c>
      <c r="Q71" s="761" t="e">
        <f t="array" ref="Q71">INDEX(ShadowTable[], SMALL(IF(ShadowRowSS=$C$10,ROW(ShadowRowSS)-5),ROWS(O$15:O71)),20)</f>
        <v>#NUM!</v>
      </c>
      <c r="R71" s="760" t="e">
        <f t="array" ref="R71">INDEX(ShadowTable[], SMALL(IF(ShadowRowSS=$C$10,ROW(ShadowRowSS)-5),ROWS(P$15:P71)),21)</f>
        <v>#NUM!</v>
      </c>
      <c r="S71" s="762" t="e">
        <f t="array" ref="S71">INDEX(ShadowTable[], SMALL(IF(ShadowRowSS=$C$10,ROW(ShadowRowSS)-5),ROWS(P$15:P71)),22)</f>
        <v>#NUM!</v>
      </c>
    </row>
    <row r="72" spans="3:19">
      <c r="C72" s="759" t="e">
        <f t="array" ref="C72">INDEX(ShadowTable[], SMALL(IF(ShadowRowSS=$C$10,ROW(ShadowRowSS)-5),ROWS(C$15:C72)),5)</f>
        <v>#NUM!</v>
      </c>
      <c r="D72" s="760" t="str">
        <f t="array" ref="D72">IF(ISNUMBER(SEARCH("Outcome",INDEX(ShadowTable[], SMALL(IF(ShadowRowSS=$C$10,ROW(ShadowRowSS)-5),ROWS(D$15:D72)),1)))=TRUE,"Outcome",IF(ISNUMBER(SEARCH("Output",INDEX(ShadowTable[], SMALL(IF(ShadowRowSS=$C$10,ROW(ShadowRowSS)-5),ROWS(D$15:D72)),1)))=TRUE,"Output",""))</f>
        <v/>
      </c>
      <c r="E72" s="760" t="e">
        <f t="array" ref="E72">INDEX(ShadowTable[], SMALL(IF(ShadowRowSS=$C$10,ROW(ShadowRowSS)-5),ROWS(C$15:C72)),8)</f>
        <v>#NUM!</v>
      </c>
      <c r="F72" s="760" t="e">
        <f t="array" ref="F72">INDEX(ShadowTable[], SMALL(IF(ShadowRowSS=$C$10,ROW(ShadowRowSS)-5),ROWS(D$15:D72)),9)</f>
        <v>#NUM!</v>
      </c>
      <c r="G72" s="760" t="e">
        <f t="array" ref="G72">INDEX(ShadowTable[], SMALL(IF(ShadowRowSS=$C$10,ROW(ShadowRowSS)-5),ROWS(E$15:E72)),10)</f>
        <v>#NUM!</v>
      </c>
      <c r="H72" s="760" t="e">
        <f t="array" ref="H72">INDEX(ShadowTable[], SMALL(IF(ShadowRowSS=$C$10,ROW(ShadowRowSS)-5),ROWS(F$15:F72)),11)</f>
        <v>#NUM!</v>
      </c>
      <c r="I72" s="761" t="e">
        <f t="array" ref="I72">INDEX(ShadowTable[], SMALL(IF(ShadowRowSS=$C$10,ROW(ShadowRowSS)-5),ROWS(G$15:G72)),12)</f>
        <v>#NUM!</v>
      </c>
      <c r="J72" s="760" t="e">
        <f t="array" ref="J72">INDEX(ShadowTable[], SMALL(IF(ShadowRowSS=$C$10,ROW(ShadowRowSS)-5),ROWS(H$15:H72)),13)</f>
        <v>#NUM!</v>
      </c>
      <c r="K72" s="761" t="e">
        <f t="array" ref="K72">INDEX(ShadowTable[], SMALL(IF(ShadowRowSS=$C$10,ROW(ShadowRowSS)-5),ROWS(I$15:I72)),14)</f>
        <v>#NUM!</v>
      </c>
      <c r="L72" s="760" t="e">
        <f t="array" ref="L72">INDEX(ShadowTable[], SMALL(IF(ShadowRowSS=$C$10,ROW(ShadowRowSS)-5),ROWS(J$15:J72)),15)</f>
        <v>#NUM!</v>
      </c>
      <c r="M72" s="761" t="e">
        <f t="array" ref="M72">INDEX(ShadowTable[], SMALL(IF(ShadowRowSS=$C$10,ROW(ShadowRowSS)-5),ROWS(K$15:K72)),16)</f>
        <v>#NUM!</v>
      </c>
      <c r="N72" s="760" t="e">
        <f t="array" ref="N72">INDEX(ShadowTable[], SMALL(IF(ShadowRowSS=$C$10,ROW(ShadowRowSS)-5),ROWS(L$15:L72)),17)</f>
        <v>#NUM!</v>
      </c>
      <c r="O72" s="761" t="e">
        <f t="array" ref="O72">INDEX(ShadowTable[], SMALL(IF(ShadowRowSS=$C$10,ROW(ShadowRowSS)-5),ROWS(M$15:M72)),18)</f>
        <v>#NUM!</v>
      </c>
      <c r="P72" s="760" t="e">
        <f t="array" ref="P72">INDEX(ShadowTable[], SMALL(IF(ShadowRowSS=$C$10,ROW(ShadowRowSS)-5),ROWS(N$15:N72)),19)</f>
        <v>#NUM!</v>
      </c>
      <c r="Q72" s="761" t="e">
        <f t="array" ref="Q72">INDEX(ShadowTable[], SMALL(IF(ShadowRowSS=$C$10,ROW(ShadowRowSS)-5),ROWS(O$15:O72)),20)</f>
        <v>#NUM!</v>
      </c>
      <c r="R72" s="760" t="e">
        <f t="array" ref="R72">INDEX(ShadowTable[], SMALL(IF(ShadowRowSS=$C$10,ROW(ShadowRowSS)-5),ROWS(P$15:P72)),21)</f>
        <v>#NUM!</v>
      </c>
      <c r="S72" s="762" t="e">
        <f t="array" ref="S72">INDEX(ShadowTable[], SMALL(IF(ShadowRowSS=$C$10,ROW(ShadowRowSS)-5),ROWS(P$15:P72)),22)</f>
        <v>#NUM!</v>
      </c>
    </row>
    <row r="73" spans="3:19">
      <c r="C73" s="759" t="e">
        <f t="array" ref="C73">INDEX(ShadowTable[], SMALL(IF(ShadowRowSS=$C$10,ROW(ShadowRowSS)-5),ROWS(C$15:C73)),5)</f>
        <v>#NUM!</v>
      </c>
      <c r="D73" s="760" t="str">
        <f t="array" ref="D73">IF(ISNUMBER(SEARCH("Outcome",INDEX(ShadowTable[], SMALL(IF(ShadowRowSS=$C$10,ROW(ShadowRowSS)-5),ROWS(D$15:D73)),1)))=TRUE,"Outcome",IF(ISNUMBER(SEARCH("Output",INDEX(ShadowTable[], SMALL(IF(ShadowRowSS=$C$10,ROW(ShadowRowSS)-5),ROWS(D$15:D73)),1)))=TRUE,"Output",""))</f>
        <v/>
      </c>
      <c r="E73" s="760" t="e">
        <f t="array" ref="E73">INDEX(ShadowTable[], SMALL(IF(ShadowRowSS=$C$10,ROW(ShadowRowSS)-5),ROWS(C$15:C73)),8)</f>
        <v>#NUM!</v>
      </c>
      <c r="F73" s="760" t="e">
        <f t="array" ref="F73">INDEX(ShadowTable[], SMALL(IF(ShadowRowSS=$C$10,ROW(ShadowRowSS)-5),ROWS(D$15:D73)),9)</f>
        <v>#NUM!</v>
      </c>
      <c r="G73" s="760" t="e">
        <f t="array" ref="G73">INDEX(ShadowTable[], SMALL(IF(ShadowRowSS=$C$10,ROW(ShadowRowSS)-5),ROWS(E$15:E73)),10)</f>
        <v>#NUM!</v>
      </c>
      <c r="H73" s="760" t="e">
        <f t="array" ref="H73">INDEX(ShadowTable[], SMALL(IF(ShadowRowSS=$C$10,ROW(ShadowRowSS)-5),ROWS(F$15:F73)),11)</f>
        <v>#NUM!</v>
      </c>
      <c r="I73" s="761" t="e">
        <f t="array" ref="I73">INDEX(ShadowTable[], SMALL(IF(ShadowRowSS=$C$10,ROW(ShadowRowSS)-5),ROWS(G$15:G73)),12)</f>
        <v>#NUM!</v>
      </c>
      <c r="J73" s="760" t="e">
        <f t="array" ref="J73">INDEX(ShadowTable[], SMALL(IF(ShadowRowSS=$C$10,ROW(ShadowRowSS)-5),ROWS(H$15:H73)),13)</f>
        <v>#NUM!</v>
      </c>
      <c r="K73" s="761" t="e">
        <f t="array" ref="K73">INDEX(ShadowTable[], SMALL(IF(ShadowRowSS=$C$10,ROW(ShadowRowSS)-5),ROWS(I$15:I73)),14)</f>
        <v>#NUM!</v>
      </c>
      <c r="L73" s="760" t="e">
        <f t="array" ref="L73">INDEX(ShadowTable[], SMALL(IF(ShadowRowSS=$C$10,ROW(ShadowRowSS)-5),ROWS(J$15:J73)),15)</f>
        <v>#NUM!</v>
      </c>
      <c r="M73" s="761" t="e">
        <f t="array" ref="M73">INDEX(ShadowTable[], SMALL(IF(ShadowRowSS=$C$10,ROW(ShadowRowSS)-5),ROWS(K$15:K73)),16)</f>
        <v>#NUM!</v>
      </c>
      <c r="N73" s="760" t="e">
        <f t="array" ref="N73">INDEX(ShadowTable[], SMALL(IF(ShadowRowSS=$C$10,ROW(ShadowRowSS)-5),ROWS(L$15:L73)),17)</f>
        <v>#NUM!</v>
      </c>
      <c r="O73" s="761" t="e">
        <f t="array" ref="O73">INDEX(ShadowTable[], SMALL(IF(ShadowRowSS=$C$10,ROW(ShadowRowSS)-5),ROWS(M$15:M73)),18)</f>
        <v>#NUM!</v>
      </c>
      <c r="P73" s="760" t="e">
        <f t="array" ref="P73">INDEX(ShadowTable[], SMALL(IF(ShadowRowSS=$C$10,ROW(ShadowRowSS)-5),ROWS(N$15:N73)),19)</f>
        <v>#NUM!</v>
      </c>
      <c r="Q73" s="761" t="e">
        <f t="array" ref="Q73">INDEX(ShadowTable[], SMALL(IF(ShadowRowSS=$C$10,ROW(ShadowRowSS)-5),ROWS(O$15:O73)),20)</f>
        <v>#NUM!</v>
      </c>
      <c r="R73" s="760" t="e">
        <f t="array" ref="R73">INDEX(ShadowTable[], SMALL(IF(ShadowRowSS=$C$10,ROW(ShadowRowSS)-5),ROWS(P$15:P73)),21)</f>
        <v>#NUM!</v>
      </c>
      <c r="S73" s="762" t="e">
        <f t="array" ref="S73">INDEX(ShadowTable[], SMALL(IF(ShadowRowSS=$C$10,ROW(ShadowRowSS)-5),ROWS(P$15:P73)),22)</f>
        <v>#NUM!</v>
      </c>
    </row>
    <row r="74" spans="3:19">
      <c r="C74" s="759" t="e">
        <f t="array" ref="C74">INDEX(ShadowTable[], SMALL(IF(ShadowRowSS=$C$10,ROW(ShadowRowSS)-5),ROWS(C$15:C74)),5)</f>
        <v>#NUM!</v>
      </c>
      <c r="D74" s="760" t="str">
        <f t="array" ref="D74">IF(ISNUMBER(SEARCH("Outcome",INDEX(ShadowTable[], SMALL(IF(ShadowRowSS=$C$10,ROW(ShadowRowSS)-5),ROWS(D$15:D74)),1)))=TRUE,"Outcome",IF(ISNUMBER(SEARCH("Output",INDEX(ShadowTable[], SMALL(IF(ShadowRowSS=$C$10,ROW(ShadowRowSS)-5),ROWS(D$15:D74)),1)))=TRUE,"Output",""))</f>
        <v/>
      </c>
      <c r="E74" s="760" t="e">
        <f t="array" ref="E74">INDEX(ShadowTable[], SMALL(IF(ShadowRowSS=$C$10,ROW(ShadowRowSS)-5),ROWS(C$15:C74)),8)</f>
        <v>#NUM!</v>
      </c>
      <c r="F74" s="760" t="e">
        <f t="array" ref="F74">INDEX(ShadowTable[], SMALL(IF(ShadowRowSS=$C$10,ROW(ShadowRowSS)-5),ROWS(D$15:D74)),9)</f>
        <v>#NUM!</v>
      </c>
      <c r="G74" s="760" t="e">
        <f t="array" ref="G74">INDEX(ShadowTable[], SMALL(IF(ShadowRowSS=$C$10,ROW(ShadowRowSS)-5),ROWS(E$15:E74)),10)</f>
        <v>#NUM!</v>
      </c>
      <c r="H74" s="760" t="e">
        <f t="array" ref="H74">INDEX(ShadowTable[], SMALL(IF(ShadowRowSS=$C$10,ROW(ShadowRowSS)-5),ROWS(F$15:F74)),11)</f>
        <v>#NUM!</v>
      </c>
      <c r="I74" s="761" t="e">
        <f t="array" ref="I74">INDEX(ShadowTable[], SMALL(IF(ShadowRowSS=$C$10,ROW(ShadowRowSS)-5),ROWS(G$15:G74)),12)</f>
        <v>#NUM!</v>
      </c>
      <c r="J74" s="760" t="e">
        <f t="array" ref="J74">INDEX(ShadowTable[], SMALL(IF(ShadowRowSS=$C$10,ROW(ShadowRowSS)-5),ROWS(H$15:H74)),13)</f>
        <v>#NUM!</v>
      </c>
      <c r="K74" s="761" t="e">
        <f t="array" ref="K74">INDEX(ShadowTable[], SMALL(IF(ShadowRowSS=$C$10,ROW(ShadowRowSS)-5),ROWS(I$15:I74)),14)</f>
        <v>#NUM!</v>
      </c>
      <c r="L74" s="760" t="e">
        <f t="array" ref="L74">INDEX(ShadowTable[], SMALL(IF(ShadowRowSS=$C$10,ROW(ShadowRowSS)-5),ROWS(J$15:J74)),15)</f>
        <v>#NUM!</v>
      </c>
      <c r="M74" s="761" t="e">
        <f t="array" ref="M74">INDEX(ShadowTable[], SMALL(IF(ShadowRowSS=$C$10,ROW(ShadowRowSS)-5),ROWS(K$15:K74)),16)</f>
        <v>#NUM!</v>
      </c>
      <c r="N74" s="760" t="e">
        <f t="array" ref="N74">INDEX(ShadowTable[], SMALL(IF(ShadowRowSS=$C$10,ROW(ShadowRowSS)-5),ROWS(L$15:L74)),17)</f>
        <v>#NUM!</v>
      </c>
      <c r="O74" s="761" t="e">
        <f t="array" ref="O74">INDEX(ShadowTable[], SMALL(IF(ShadowRowSS=$C$10,ROW(ShadowRowSS)-5),ROWS(M$15:M74)),18)</f>
        <v>#NUM!</v>
      </c>
      <c r="P74" s="760" t="e">
        <f t="array" ref="P74">INDEX(ShadowTable[], SMALL(IF(ShadowRowSS=$C$10,ROW(ShadowRowSS)-5),ROWS(N$15:N74)),19)</f>
        <v>#NUM!</v>
      </c>
      <c r="Q74" s="761" t="e">
        <f t="array" ref="Q74">INDEX(ShadowTable[], SMALL(IF(ShadowRowSS=$C$10,ROW(ShadowRowSS)-5),ROWS(O$15:O74)),20)</f>
        <v>#NUM!</v>
      </c>
      <c r="R74" s="760" t="e">
        <f t="array" ref="R74">INDEX(ShadowTable[], SMALL(IF(ShadowRowSS=$C$10,ROW(ShadowRowSS)-5),ROWS(P$15:P74)),21)</f>
        <v>#NUM!</v>
      </c>
      <c r="S74" s="762" t="e">
        <f t="array" ref="S74">INDEX(ShadowTable[], SMALL(IF(ShadowRowSS=$C$10,ROW(ShadowRowSS)-5),ROWS(P$15:P74)),22)</f>
        <v>#NUM!</v>
      </c>
    </row>
  </sheetData>
  <sheetProtection sheet="1" objects="1" scenarios="1" formatCells="0" deleteRows="0"/>
  <mergeCells count="8">
    <mergeCell ref="B7:H7"/>
    <mergeCell ref="B8:H8"/>
    <mergeCell ref="C10:D10"/>
    <mergeCell ref="B13:B14"/>
    <mergeCell ref="D13:D14"/>
    <mergeCell ref="E13:E14"/>
    <mergeCell ref="F13:F14"/>
    <mergeCell ref="G13:G14"/>
  </mergeCells>
  <conditionalFormatting sqref="D15:D74">
    <cfRule type="containsErrors" dxfId="91" priority="7">
      <formula>ISERROR(D15)</formula>
    </cfRule>
  </conditionalFormatting>
  <conditionalFormatting sqref="J15:J74 L15:L74 N15:N74 P15:P74 R15:R74">
    <cfRule type="containsErrors" dxfId="90" priority="6">
      <formula>ISERROR(J15)</formula>
    </cfRule>
  </conditionalFormatting>
  <conditionalFormatting sqref="H15:H74 J15:J74 L15:L74 N15:N74 P15:P74 R15:R74">
    <cfRule type="cellIs" dxfId="89" priority="3" operator="equal">
      <formula>0</formula>
    </cfRule>
  </conditionalFormatting>
  <conditionalFormatting sqref="S15:S74 I15:I74 K15:K74 M15:M74 O15:O74 Q15:Q74">
    <cfRule type="cellIs" dxfId="88" priority="2" operator="equal">
      <formula>0</formula>
    </cfRule>
    <cfRule type="containsErrors" dxfId="87" priority="5">
      <formula>ISERROR(I15)</formula>
    </cfRule>
  </conditionalFormatting>
  <conditionalFormatting sqref="E15:H74">
    <cfRule type="containsErrors" dxfId="86" priority="4">
      <formula>ISERROR(E15)</formula>
    </cfRule>
  </conditionalFormatting>
  <conditionalFormatting sqref="C15:C74">
    <cfRule type="containsErrors" dxfId="85" priority="1">
      <formula>ISERROR(C15)</formula>
    </cfRule>
  </conditionalFormatting>
  <pageMargins left="0.7" right="0.7" top="0.75" bottom="0.75" header="0.3" footer="0.3"/>
  <pageSetup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B1:S74"/>
  <sheetViews>
    <sheetView zoomScale="80" zoomScaleNormal="80" workbookViewId="0"/>
  </sheetViews>
  <sheetFormatPr defaultRowHeight="15"/>
  <cols>
    <col min="1" max="1" width="8" style="142" customWidth="1"/>
    <col min="2" max="2" width="51.5703125" style="142" customWidth="1"/>
    <col min="3" max="3" width="44.42578125" style="142" customWidth="1"/>
    <col min="4" max="4" width="13.42578125" style="142" customWidth="1"/>
    <col min="5" max="5" width="15" style="142" customWidth="1"/>
    <col min="6" max="10" width="13.42578125" style="142" customWidth="1"/>
    <col min="11" max="13" width="13.5703125" style="142" customWidth="1"/>
    <col min="14" max="14" width="16" style="142" customWidth="1"/>
    <col min="15" max="15" width="13.85546875" style="142" customWidth="1"/>
    <col min="16" max="19" width="15.42578125" style="142" customWidth="1"/>
    <col min="20" max="16384" width="9.140625" style="142"/>
  </cols>
  <sheetData>
    <row r="1" spans="2:19" s="125" customFormat="1"/>
    <row r="2" spans="2:19" s="125" customFormat="1">
      <c r="B2" s="124"/>
    </row>
    <row r="3" spans="2:19" s="125" customFormat="1" ht="32.25" customHeight="1">
      <c r="B3" s="124"/>
    </row>
    <row r="4" spans="2:19" s="125" customFormat="1"/>
    <row r="5" spans="2:19" s="125" customFormat="1"/>
    <row r="6" spans="2:19" s="125" customFormat="1"/>
    <row r="7" spans="2:19" s="125" customFormat="1" ht="26.25">
      <c r="B7" s="1105"/>
      <c r="C7" s="1105"/>
      <c r="D7" s="1105"/>
      <c r="E7" s="1105"/>
      <c r="F7" s="1105"/>
      <c r="G7" s="1105"/>
      <c r="H7" s="1105"/>
    </row>
    <row r="8" spans="2:19" s="125" customFormat="1" ht="42.75" customHeight="1">
      <c r="B8" s="1106" t="s">
        <v>162</v>
      </c>
      <c r="C8" s="1106"/>
      <c r="D8" s="1106"/>
      <c r="E8" s="1106"/>
      <c r="F8" s="1106"/>
      <c r="G8" s="1106"/>
      <c r="H8" s="1106"/>
    </row>
    <row r="9" spans="2:19" s="125" customFormat="1"/>
    <row r="10" spans="2:19" s="125" customFormat="1" ht="61.5" customHeight="1">
      <c r="C10" s="1104" t="s">
        <v>167</v>
      </c>
      <c r="D10" s="1104"/>
      <c r="E10" s="706"/>
      <c r="F10" s="706"/>
      <c r="G10" s="706"/>
      <c r="H10" s="706"/>
    </row>
    <row r="11" spans="2:19" s="125" customFormat="1">
      <c r="B11" s="137"/>
    </row>
    <row r="12" spans="2:19" s="125" customFormat="1">
      <c r="B12" s="132"/>
      <c r="C12" s="133"/>
      <c r="D12" s="134"/>
      <c r="E12" s="134"/>
      <c r="F12" s="134"/>
      <c r="G12" s="134"/>
      <c r="H12" s="134"/>
      <c r="I12" s="134"/>
      <c r="J12" s="134"/>
      <c r="K12" s="134"/>
      <c r="L12" s="134"/>
      <c r="M12" s="134"/>
    </row>
    <row r="13" spans="2:19" s="125" customFormat="1" ht="24.75" customHeight="1">
      <c r="B13" s="1113" t="s">
        <v>169</v>
      </c>
      <c r="D13" s="1111" t="s">
        <v>164</v>
      </c>
      <c r="E13" s="1107" t="s">
        <v>78</v>
      </c>
      <c r="F13" s="1107" t="s">
        <v>77</v>
      </c>
      <c r="G13" s="1109" t="s">
        <v>0</v>
      </c>
      <c r="H13" s="755">
        <f>'CO CPD'!$I$9</f>
        <v>2018</v>
      </c>
      <c r="I13" s="755">
        <f>'CO CPD'!$I$9</f>
        <v>2018</v>
      </c>
      <c r="J13" s="755">
        <f>'CO CPD'!$I$10</f>
        <v>2019</v>
      </c>
      <c r="K13" s="755">
        <f>'CO CPD'!$I$10</f>
        <v>2019</v>
      </c>
      <c r="L13" s="755">
        <f>'CO CPD'!$I$11</f>
        <v>2020</v>
      </c>
      <c r="M13" s="755">
        <f>'CO CPD'!$I$11</f>
        <v>2020</v>
      </c>
      <c r="N13" s="755">
        <f>'CO CPD'!$I$12</f>
        <v>2021</v>
      </c>
      <c r="O13" s="755">
        <f>'CO CPD'!$I$12</f>
        <v>2021</v>
      </c>
      <c r="P13" s="755">
        <f>'CO CPD'!$I$13</f>
        <v>2022</v>
      </c>
      <c r="Q13" s="755">
        <f>'CO CPD'!$I$13</f>
        <v>2022</v>
      </c>
      <c r="R13" s="755">
        <f>'CO CPD'!$I$14</f>
        <v>2023</v>
      </c>
      <c r="S13" s="755">
        <f>'CO CPD'!$I$14</f>
        <v>2023</v>
      </c>
    </row>
    <row r="14" spans="2:19" s="125" customFormat="1" ht="21" customHeight="1">
      <c r="B14" s="1113"/>
      <c r="D14" s="1112"/>
      <c r="E14" s="1108"/>
      <c r="F14" s="1108"/>
      <c r="G14" s="1110"/>
      <c r="H14" s="756" t="s">
        <v>1477</v>
      </c>
      <c r="I14" s="756" t="s">
        <v>1478</v>
      </c>
      <c r="J14" s="756" t="s">
        <v>1477</v>
      </c>
      <c r="K14" s="756" t="s">
        <v>1478</v>
      </c>
      <c r="L14" s="756" t="s">
        <v>1477</v>
      </c>
      <c r="M14" s="756" t="s">
        <v>1478</v>
      </c>
      <c r="N14" s="756" t="s">
        <v>1477</v>
      </c>
      <c r="O14" s="756" t="s">
        <v>1478</v>
      </c>
      <c r="P14" s="756" t="s">
        <v>1477</v>
      </c>
      <c r="Q14" s="756" t="s">
        <v>1478</v>
      </c>
      <c r="R14" s="756" t="s">
        <v>1477</v>
      </c>
      <c r="S14" s="756" t="s">
        <v>1478</v>
      </c>
    </row>
    <row r="15" spans="2:19" s="125" customFormat="1" ht="65.25" customHeight="1">
      <c r="C15" s="707" t="e">
        <f t="array" ref="C15">INDEX(ShadowTable[], SMALL(IF(ShadowRowSS=$C$10,ROW(ShadowRowSS)-5),ROWS(C$15:C15)),5)</f>
        <v>#NUM!</v>
      </c>
      <c r="D15" s="587" t="str">
        <f t="array" ref="D15">IF(ISNUMBER(SEARCH("Outcome",INDEX(ShadowTable[], SMALL(IF(ShadowRowSS=$C$10,ROW(ShadowRowSS)-5),ROWS(D$15:D15)),1)))=TRUE,"Outcome",IF(ISNUMBER(SEARCH("Output",INDEX(ShadowTable[], SMALL(IF(ShadowRowSS=$C$10,ROW(ShadowRowSS)-5),ROWS(D$15:D15)),1)))=TRUE,"Output",""))</f>
        <v/>
      </c>
      <c r="E15" s="587" t="e">
        <f t="array" ref="E15">INDEX(ShadowTable[], SMALL(IF(ShadowRowSS=$C$10,ROW(ShadowRowSS)-5),ROWS(C$15:C15)),8)</f>
        <v>#NUM!</v>
      </c>
      <c r="F15" s="587" t="e">
        <f t="array" ref="F15">INDEX(ShadowTable[], SMALL(IF(ShadowRowSS=$C$10,ROW(ShadowRowSS)-5),ROWS(D$15:D15)),9)</f>
        <v>#NUM!</v>
      </c>
      <c r="G15" s="587" t="e">
        <f t="array" ref="G15">INDEX(ShadowTable[], SMALL(IF(ShadowRowSS=$C$10,ROW(ShadowRowSS)-5),ROWS(E$15:E15)),10)</f>
        <v>#NUM!</v>
      </c>
      <c r="H15" s="587" t="e">
        <f t="array" ref="H15">INDEX(ShadowTable[], SMALL(IF(ShadowRowSS=$C$10,ROW(ShadowRowSS)-5),ROWS(F$15:F15)),11)</f>
        <v>#NUM!</v>
      </c>
      <c r="I15" s="708" t="e">
        <f t="array" ref="I15">INDEX(ShadowTable[], SMALL(IF(ShadowRowSS=$C$10,ROW(ShadowRowSS)-5),ROWS(G$15:G15)),12)</f>
        <v>#NUM!</v>
      </c>
      <c r="J15" s="587" t="e">
        <f t="array" ref="J15">INDEX(ShadowTable[], SMALL(IF(ShadowRowSS=$C$10,ROW(ShadowRowSS)-5),ROWS(H$15:H15)),13)</f>
        <v>#NUM!</v>
      </c>
      <c r="K15" s="708" t="e">
        <f t="array" ref="K15">INDEX(ShadowTable[], SMALL(IF(ShadowRowSS=$C$10,ROW(ShadowRowSS)-5),ROWS(I$15:I15)),14)</f>
        <v>#NUM!</v>
      </c>
      <c r="L15" s="587" t="e">
        <f t="array" ref="L15">INDEX(ShadowTable[], SMALL(IF(ShadowRowSS=$C$10,ROW(ShadowRowSS)-5),ROWS(J$15:J15)),15)</f>
        <v>#NUM!</v>
      </c>
      <c r="M15" s="708" t="e">
        <f t="array" ref="M15">INDEX(ShadowTable[], SMALL(IF(ShadowRowSS=$C$10,ROW(ShadowRowSS)-5),ROWS(K$15:K15)),16)</f>
        <v>#NUM!</v>
      </c>
      <c r="N15" s="587" t="e">
        <f t="array" ref="N15">INDEX(ShadowTable[], SMALL(IF(ShadowRowSS=$C$10,ROW(ShadowRowSS)-5),ROWS(L$15:L15)),17)</f>
        <v>#NUM!</v>
      </c>
      <c r="O15" s="708" t="e">
        <f t="array" ref="O15">INDEX(ShadowTable[], SMALL(IF(ShadowRowSS=$C$10,ROW(ShadowRowSS)-5),ROWS(M$15:M15)),18)</f>
        <v>#NUM!</v>
      </c>
      <c r="P15" s="587" t="e">
        <f t="array" ref="P15">INDEX(ShadowTable[], SMALL(IF(ShadowRowSS=$C$10,ROW(ShadowRowSS)-5),ROWS(N$15:N15)),19)</f>
        <v>#NUM!</v>
      </c>
      <c r="Q15" s="708" t="e">
        <f t="array" ref="Q15">INDEX(ShadowTable[], SMALL(IF(ShadowRowSS=$C$10,ROW(ShadowRowSS)-5),ROWS(O$15:O15)),20)</f>
        <v>#NUM!</v>
      </c>
      <c r="R15" s="587" t="e">
        <f t="array" ref="R15">INDEX(ShadowTable[], SMALL(IF(ShadowRowSS=$C$10,ROW(ShadowRowSS)-5),ROWS(P$15:P15)),21)</f>
        <v>#NUM!</v>
      </c>
      <c r="S15" s="709" t="e">
        <f t="array" ref="S15">INDEX(ShadowTable[], SMALL(IF(ShadowRowSS=$C$10,ROW(ShadowRowSS)-5),ROWS(P$15:P15)),22)</f>
        <v>#NUM!</v>
      </c>
    </row>
    <row r="16" spans="2:19" ht="47.25" customHeight="1">
      <c r="C16" s="759" t="e">
        <f t="array" ref="C16">INDEX(ShadowTable[], SMALL(IF(ShadowRowSS=$C$10,ROW(ShadowRowSS)-5),ROWS(C$15:C16)),5)</f>
        <v>#NUM!</v>
      </c>
      <c r="D16" s="760" t="str">
        <f t="array" ref="D16">IF(ISNUMBER(SEARCH("Outcome",INDEX(ShadowTable[], SMALL(IF(ShadowRowSS=$C$10,ROW(ShadowRowSS)-5),ROWS(D$15:D16)),1)))=TRUE,"Outcome",IF(ISNUMBER(SEARCH("Output",INDEX(ShadowTable[], SMALL(IF(ShadowRowSS=$C$10,ROW(ShadowRowSS)-5),ROWS(D$15:D16)),1)))=TRUE,"Output",""))</f>
        <v/>
      </c>
      <c r="E16" s="760" t="e">
        <f t="array" ref="E16">INDEX(ShadowTable[], SMALL(IF(ShadowRowSS=$C$10,ROW(ShadowRowSS)-5),ROWS(C$15:C16)),8)</f>
        <v>#NUM!</v>
      </c>
      <c r="F16" s="760" t="e">
        <f t="array" ref="F16">INDEX(ShadowTable[], SMALL(IF(ShadowRowSS=$C$10,ROW(ShadowRowSS)-5),ROWS(D$15:D16)),9)</f>
        <v>#NUM!</v>
      </c>
      <c r="G16" s="760" t="e">
        <f t="array" ref="G16">INDEX(ShadowTable[], SMALL(IF(ShadowRowSS=$C$10,ROW(ShadowRowSS)-5),ROWS(E$15:E16)),10)</f>
        <v>#NUM!</v>
      </c>
      <c r="H16" s="760" t="e">
        <f t="array" ref="H16">INDEX(ShadowTable[], SMALL(IF(ShadowRowSS=$C$10,ROW(ShadowRowSS)-5),ROWS(F$15:F16)),11)</f>
        <v>#NUM!</v>
      </c>
      <c r="I16" s="761" t="e">
        <f t="array" ref="I16">INDEX(ShadowTable[], SMALL(IF(ShadowRowSS=$C$10,ROW(ShadowRowSS)-5),ROWS(G$15:G16)),12)</f>
        <v>#NUM!</v>
      </c>
      <c r="J16" s="760" t="e">
        <f t="array" ref="J16">INDEX(ShadowTable[], SMALL(IF(ShadowRowSS=$C$10,ROW(ShadowRowSS)-5),ROWS(H$15:H16)),13)</f>
        <v>#NUM!</v>
      </c>
      <c r="K16" s="761" t="e">
        <f t="array" ref="K16">INDEX(ShadowTable[], SMALL(IF(ShadowRowSS=$C$10,ROW(ShadowRowSS)-5),ROWS(I$15:I16)),14)</f>
        <v>#NUM!</v>
      </c>
      <c r="L16" s="760" t="e">
        <f t="array" ref="L16">INDEX(ShadowTable[], SMALL(IF(ShadowRowSS=$C$10,ROW(ShadowRowSS)-5),ROWS(J$15:J16)),15)</f>
        <v>#NUM!</v>
      </c>
      <c r="M16" s="761" t="e">
        <f t="array" ref="M16">INDEX(ShadowTable[], SMALL(IF(ShadowRowSS=$C$10,ROW(ShadowRowSS)-5),ROWS(K$15:K16)),16)</f>
        <v>#NUM!</v>
      </c>
      <c r="N16" s="760" t="e">
        <f t="array" ref="N16">INDEX(ShadowTable[], SMALL(IF(ShadowRowSS=$C$10,ROW(ShadowRowSS)-5),ROWS(L$15:L16)),17)</f>
        <v>#NUM!</v>
      </c>
      <c r="O16" s="761" t="e">
        <f t="array" ref="O16">INDEX(ShadowTable[], SMALL(IF(ShadowRowSS=$C$10,ROW(ShadowRowSS)-5),ROWS(M$15:M16)),18)</f>
        <v>#NUM!</v>
      </c>
      <c r="P16" s="760" t="e">
        <f t="array" ref="P16">INDEX(ShadowTable[], SMALL(IF(ShadowRowSS=$C$10,ROW(ShadowRowSS)-5),ROWS(N$15:N16)),19)</f>
        <v>#NUM!</v>
      </c>
      <c r="Q16" s="761" t="e">
        <f t="array" ref="Q16">INDEX(ShadowTable[], SMALL(IF(ShadowRowSS=$C$10,ROW(ShadowRowSS)-5),ROWS(O$15:O16)),20)</f>
        <v>#NUM!</v>
      </c>
      <c r="R16" s="760" t="e">
        <f t="array" ref="R16">INDEX(ShadowTable[], SMALL(IF(ShadowRowSS=$C$10,ROW(ShadowRowSS)-5),ROWS(P$15:P16)),21)</f>
        <v>#NUM!</v>
      </c>
      <c r="S16" s="762" t="e">
        <f t="array" ref="S16">INDEX(ShadowTable[], SMALL(IF(ShadowRowSS=$C$10,ROW(ShadowRowSS)-5),ROWS(P$15:P16)),22)</f>
        <v>#NUM!</v>
      </c>
    </row>
    <row r="17" spans="3:19" ht="47.25" customHeight="1">
      <c r="C17" s="759" t="e">
        <f t="array" ref="C17">INDEX(ShadowTable[], SMALL(IF(ShadowRowSS=$C$10,ROW(ShadowRowSS)-5),ROWS(C$15:C17)),5)</f>
        <v>#NUM!</v>
      </c>
      <c r="D17" s="760" t="str">
        <f t="array" ref="D17">IF(ISNUMBER(SEARCH("Outcome",INDEX(ShadowTable[], SMALL(IF(ShadowRowSS=$C$10,ROW(ShadowRowSS)-5),ROWS(D$15:D17)),1)))=TRUE,"Outcome",IF(ISNUMBER(SEARCH("Output",INDEX(ShadowTable[], SMALL(IF(ShadowRowSS=$C$10,ROW(ShadowRowSS)-5),ROWS(D$15:D17)),1)))=TRUE,"Output",""))</f>
        <v/>
      </c>
      <c r="E17" s="760" t="e">
        <f t="array" ref="E17">INDEX(ShadowTable[], SMALL(IF(ShadowRowSS=$C$10,ROW(ShadowRowSS)-5),ROWS(C$15:C17)),8)</f>
        <v>#NUM!</v>
      </c>
      <c r="F17" s="760" t="e">
        <f t="array" ref="F17">INDEX(ShadowTable[], SMALL(IF(ShadowRowSS=$C$10,ROW(ShadowRowSS)-5),ROWS(D$15:D17)),9)</f>
        <v>#NUM!</v>
      </c>
      <c r="G17" s="760" t="e">
        <f t="array" ref="G17">INDEX(ShadowTable[], SMALL(IF(ShadowRowSS=$C$10,ROW(ShadowRowSS)-5),ROWS(E$15:E17)),10)</f>
        <v>#NUM!</v>
      </c>
      <c r="H17" s="760" t="e">
        <f t="array" ref="H17">INDEX(ShadowTable[], SMALL(IF(ShadowRowSS=$C$10,ROW(ShadowRowSS)-5),ROWS(F$15:F17)),11)</f>
        <v>#NUM!</v>
      </c>
      <c r="I17" s="761" t="e">
        <f t="array" ref="I17">INDEX(ShadowTable[], SMALL(IF(ShadowRowSS=$C$10,ROW(ShadowRowSS)-5),ROWS(G$15:G17)),12)</f>
        <v>#NUM!</v>
      </c>
      <c r="J17" s="760" t="e">
        <f t="array" ref="J17">INDEX(ShadowTable[], SMALL(IF(ShadowRowSS=$C$10,ROW(ShadowRowSS)-5),ROWS(H$15:H17)),13)</f>
        <v>#NUM!</v>
      </c>
      <c r="K17" s="761" t="e">
        <f t="array" ref="K17">INDEX(ShadowTable[], SMALL(IF(ShadowRowSS=$C$10,ROW(ShadowRowSS)-5),ROWS(I$15:I17)),14)</f>
        <v>#NUM!</v>
      </c>
      <c r="L17" s="760" t="e">
        <f t="array" ref="L17">INDEX(ShadowTable[], SMALL(IF(ShadowRowSS=$C$10,ROW(ShadowRowSS)-5),ROWS(J$15:J17)),15)</f>
        <v>#NUM!</v>
      </c>
      <c r="M17" s="761" t="e">
        <f t="array" ref="M17">INDEX(ShadowTable[], SMALL(IF(ShadowRowSS=$C$10,ROW(ShadowRowSS)-5),ROWS(K$15:K17)),16)</f>
        <v>#NUM!</v>
      </c>
      <c r="N17" s="760" t="e">
        <f t="array" ref="N17">INDEX(ShadowTable[], SMALL(IF(ShadowRowSS=$C$10,ROW(ShadowRowSS)-5),ROWS(L$15:L17)),17)</f>
        <v>#NUM!</v>
      </c>
      <c r="O17" s="761" t="e">
        <f t="array" ref="O17">INDEX(ShadowTable[], SMALL(IF(ShadowRowSS=$C$10,ROW(ShadowRowSS)-5),ROWS(M$15:M17)),18)</f>
        <v>#NUM!</v>
      </c>
      <c r="P17" s="760" t="e">
        <f t="array" ref="P17">INDEX(ShadowTable[], SMALL(IF(ShadowRowSS=$C$10,ROW(ShadowRowSS)-5),ROWS(N$15:N17)),19)</f>
        <v>#NUM!</v>
      </c>
      <c r="Q17" s="761" t="e">
        <f t="array" ref="Q17">INDEX(ShadowTable[], SMALL(IF(ShadowRowSS=$C$10,ROW(ShadowRowSS)-5),ROWS(O$15:O17)),20)</f>
        <v>#NUM!</v>
      </c>
      <c r="R17" s="760" t="e">
        <f t="array" ref="R17">INDEX(ShadowTable[], SMALL(IF(ShadowRowSS=$C$10,ROW(ShadowRowSS)-5),ROWS(P$15:P17)),21)</f>
        <v>#NUM!</v>
      </c>
      <c r="S17" s="762" t="e">
        <f t="array" ref="S17">INDEX(ShadowTable[], SMALL(IF(ShadowRowSS=$C$10,ROW(ShadowRowSS)-5),ROWS(P$15:P17)),22)</f>
        <v>#NUM!</v>
      </c>
    </row>
    <row r="18" spans="3:19" ht="47.25" customHeight="1">
      <c r="C18" s="759" t="e">
        <f t="array" ref="C18">INDEX(ShadowTable[], SMALL(IF(ShadowRowSS=$C$10,ROW(ShadowRowSS)-5),ROWS(C$15:C18)),5)</f>
        <v>#NUM!</v>
      </c>
      <c r="D18" s="760" t="str">
        <f t="array" ref="D18">IF(ISNUMBER(SEARCH("Outcome",INDEX(ShadowTable[], SMALL(IF(ShadowRowSS=$C$10,ROW(ShadowRowSS)-5),ROWS(D$15:D18)),1)))=TRUE,"Outcome",IF(ISNUMBER(SEARCH("Output",INDEX(ShadowTable[], SMALL(IF(ShadowRowSS=$C$10,ROW(ShadowRowSS)-5),ROWS(D$15:D18)),1)))=TRUE,"Output",""))</f>
        <v/>
      </c>
      <c r="E18" s="760" t="e">
        <f t="array" ref="E18">INDEX(ShadowTable[], SMALL(IF(ShadowRowSS=$C$10,ROW(ShadowRowSS)-5),ROWS(C$15:C18)),8)</f>
        <v>#NUM!</v>
      </c>
      <c r="F18" s="760" t="e">
        <f t="array" ref="F18">INDEX(ShadowTable[], SMALL(IF(ShadowRowSS=$C$10,ROW(ShadowRowSS)-5),ROWS(D$15:D18)),9)</f>
        <v>#NUM!</v>
      </c>
      <c r="G18" s="760" t="e">
        <f t="array" ref="G18">INDEX(ShadowTable[], SMALL(IF(ShadowRowSS=$C$10,ROW(ShadowRowSS)-5),ROWS(E$15:E18)),10)</f>
        <v>#NUM!</v>
      </c>
      <c r="H18" s="760" t="e">
        <f t="array" ref="H18">INDEX(ShadowTable[], SMALL(IF(ShadowRowSS=$C$10,ROW(ShadowRowSS)-5),ROWS(F$15:F18)),11)</f>
        <v>#NUM!</v>
      </c>
      <c r="I18" s="761" t="e">
        <f t="array" ref="I18">INDEX(ShadowTable[], SMALL(IF(ShadowRowSS=$C$10,ROW(ShadowRowSS)-5),ROWS(G$15:G18)),12)</f>
        <v>#NUM!</v>
      </c>
      <c r="J18" s="760" t="e">
        <f t="array" ref="J18">INDEX(ShadowTable[], SMALL(IF(ShadowRowSS=$C$10,ROW(ShadowRowSS)-5),ROWS(H$15:H18)),13)</f>
        <v>#NUM!</v>
      </c>
      <c r="K18" s="761" t="e">
        <f t="array" ref="K18">INDEX(ShadowTable[], SMALL(IF(ShadowRowSS=$C$10,ROW(ShadowRowSS)-5),ROWS(I$15:I18)),14)</f>
        <v>#NUM!</v>
      </c>
      <c r="L18" s="760" t="e">
        <f t="array" ref="L18">INDEX(ShadowTable[], SMALL(IF(ShadowRowSS=$C$10,ROW(ShadowRowSS)-5),ROWS(J$15:J18)),15)</f>
        <v>#NUM!</v>
      </c>
      <c r="M18" s="761" t="e">
        <f t="array" ref="M18">INDEX(ShadowTable[], SMALL(IF(ShadowRowSS=$C$10,ROW(ShadowRowSS)-5),ROWS(K$15:K18)),16)</f>
        <v>#NUM!</v>
      </c>
      <c r="N18" s="760" t="e">
        <f t="array" ref="N18">INDEX(ShadowTable[], SMALL(IF(ShadowRowSS=$C$10,ROW(ShadowRowSS)-5),ROWS(L$15:L18)),17)</f>
        <v>#NUM!</v>
      </c>
      <c r="O18" s="761" t="e">
        <f t="array" ref="O18">INDEX(ShadowTable[], SMALL(IF(ShadowRowSS=$C$10,ROW(ShadowRowSS)-5),ROWS(M$15:M18)),18)</f>
        <v>#NUM!</v>
      </c>
      <c r="P18" s="760" t="e">
        <f t="array" ref="P18">INDEX(ShadowTable[], SMALL(IF(ShadowRowSS=$C$10,ROW(ShadowRowSS)-5),ROWS(N$15:N18)),19)</f>
        <v>#NUM!</v>
      </c>
      <c r="Q18" s="761" t="e">
        <f t="array" ref="Q18">INDEX(ShadowTable[], SMALL(IF(ShadowRowSS=$C$10,ROW(ShadowRowSS)-5),ROWS(O$15:O18)),20)</f>
        <v>#NUM!</v>
      </c>
      <c r="R18" s="760" t="e">
        <f t="array" ref="R18">INDEX(ShadowTable[], SMALL(IF(ShadowRowSS=$C$10,ROW(ShadowRowSS)-5),ROWS(P$15:P18)),21)</f>
        <v>#NUM!</v>
      </c>
      <c r="S18" s="762" t="e">
        <f t="array" ref="S18">INDEX(ShadowTable[], SMALL(IF(ShadowRowSS=$C$10,ROW(ShadowRowSS)-5),ROWS(P$15:P18)),22)</f>
        <v>#NUM!</v>
      </c>
    </row>
    <row r="19" spans="3:19" ht="47.25" customHeight="1">
      <c r="C19" s="759" t="e">
        <f t="array" ref="C19">INDEX(ShadowTable[], SMALL(IF(ShadowRowSS=$C$10,ROW(ShadowRowSS)-5),ROWS(C$15:C19)),5)</f>
        <v>#NUM!</v>
      </c>
      <c r="D19" s="760" t="str">
        <f t="array" ref="D19">IF(ISNUMBER(SEARCH("Outcome",INDEX(ShadowTable[], SMALL(IF(ShadowRowSS=$C$10,ROW(ShadowRowSS)-5),ROWS(D$15:D19)),1)))=TRUE,"Outcome",IF(ISNUMBER(SEARCH("Output",INDEX(ShadowTable[], SMALL(IF(ShadowRowSS=$C$10,ROW(ShadowRowSS)-5),ROWS(D$15:D19)),1)))=TRUE,"Output",""))</f>
        <v/>
      </c>
      <c r="E19" s="760" t="e">
        <f t="array" ref="E19">INDEX(ShadowTable[], SMALL(IF(ShadowRowSS=$C$10,ROW(ShadowRowSS)-5),ROWS(C$15:C19)),8)</f>
        <v>#NUM!</v>
      </c>
      <c r="F19" s="760" t="e">
        <f t="array" ref="F19">INDEX(ShadowTable[], SMALL(IF(ShadowRowSS=$C$10,ROW(ShadowRowSS)-5),ROWS(D$15:D19)),9)</f>
        <v>#NUM!</v>
      </c>
      <c r="G19" s="760" t="e">
        <f t="array" ref="G19">INDEX(ShadowTable[], SMALL(IF(ShadowRowSS=$C$10,ROW(ShadowRowSS)-5),ROWS(E$15:E19)),10)</f>
        <v>#NUM!</v>
      </c>
      <c r="H19" s="760" t="e">
        <f t="array" ref="H19">INDEX(ShadowTable[], SMALL(IF(ShadowRowSS=$C$10,ROW(ShadowRowSS)-5),ROWS(F$15:F19)),11)</f>
        <v>#NUM!</v>
      </c>
      <c r="I19" s="761" t="e">
        <f t="array" ref="I19">INDEX(ShadowTable[], SMALL(IF(ShadowRowSS=$C$10,ROW(ShadowRowSS)-5),ROWS(G$15:G19)),12)</f>
        <v>#NUM!</v>
      </c>
      <c r="J19" s="760" t="e">
        <f t="array" ref="J19">INDEX(ShadowTable[], SMALL(IF(ShadowRowSS=$C$10,ROW(ShadowRowSS)-5),ROWS(H$15:H19)),13)</f>
        <v>#NUM!</v>
      </c>
      <c r="K19" s="761" t="e">
        <f t="array" ref="K19">INDEX(ShadowTable[], SMALL(IF(ShadowRowSS=$C$10,ROW(ShadowRowSS)-5),ROWS(I$15:I19)),14)</f>
        <v>#NUM!</v>
      </c>
      <c r="L19" s="760" t="e">
        <f t="array" ref="L19">INDEX(ShadowTable[], SMALL(IF(ShadowRowSS=$C$10,ROW(ShadowRowSS)-5),ROWS(J$15:J19)),15)</f>
        <v>#NUM!</v>
      </c>
      <c r="M19" s="761" t="e">
        <f t="array" ref="M19">INDEX(ShadowTable[], SMALL(IF(ShadowRowSS=$C$10,ROW(ShadowRowSS)-5),ROWS(K$15:K19)),16)</f>
        <v>#NUM!</v>
      </c>
      <c r="N19" s="760" t="e">
        <f t="array" ref="N19">INDEX(ShadowTable[], SMALL(IF(ShadowRowSS=$C$10,ROW(ShadowRowSS)-5),ROWS(L$15:L19)),17)</f>
        <v>#NUM!</v>
      </c>
      <c r="O19" s="761" t="e">
        <f t="array" ref="O19">INDEX(ShadowTable[], SMALL(IF(ShadowRowSS=$C$10,ROW(ShadowRowSS)-5),ROWS(M$15:M19)),18)</f>
        <v>#NUM!</v>
      </c>
      <c r="P19" s="760" t="e">
        <f t="array" ref="P19">INDEX(ShadowTable[], SMALL(IF(ShadowRowSS=$C$10,ROW(ShadowRowSS)-5),ROWS(N$15:N19)),19)</f>
        <v>#NUM!</v>
      </c>
      <c r="Q19" s="761" t="e">
        <f t="array" ref="Q19">INDEX(ShadowTable[], SMALL(IF(ShadowRowSS=$C$10,ROW(ShadowRowSS)-5),ROWS(O$15:O19)),20)</f>
        <v>#NUM!</v>
      </c>
      <c r="R19" s="760" t="e">
        <f t="array" ref="R19">INDEX(ShadowTable[], SMALL(IF(ShadowRowSS=$C$10,ROW(ShadowRowSS)-5),ROWS(P$15:P19)),21)</f>
        <v>#NUM!</v>
      </c>
      <c r="S19" s="762" t="e">
        <f t="array" ref="S19">INDEX(ShadowTable[], SMALL(IF(ShadowRowSS=$C$10,ROW(ShadowRowSS)-5),ROWS(P$15:P19)),22)</f>
        <v>#NUM!</v>
      </c>
    </row>
    <row r="20" spans="3:19" ht="47.25" customHeight="1">
      <c r="C20" s="759" t="e">
        <f t="array" ref="C20">INDEX(ShadowTable[], SMALL(IF(ShadowRowSS=$C$10,ROW(ShadowRowSS)-5),ROWS(C$15:C20)),5)</f>
        <v>#NUM!</v>
      </c>
      <c r="D20" s="760" t="str">
        <f t="array" ref="D20">IF(ISNUMBER(SEARCH("Outcome",INDEX(ShadowTable[], SMALL(IF(ShadowRowSS=$C$10,ROW(ShadowRowSS)-5),ROWS(D$15:D20)),1)))=TRUE,"Outcome",IF(ISNUMBER(SEARCH("Output",INDEX(ShadowTable[], SMALL(IF(ShadowRowSS=$C$10,ROW(ShadowRowSS)-5),ROWS(D$15:D20)),1)))=TRUE,"Output",""))</f>
        <v/>
      </c>
      <c r="E20" s="760" t="e">
        <f t="array" ref="E20">INDEX(ShadowTable[], SMALL(IF(ShadowRowSS=$C$10,ROW(ShadowRowSS)-5),ROWS(C$15:C20)),8)</f>
        <v>#NUM!</v>
      </c>
      <c r="F20" s="760" t="e">
        <f t="array" ref="F20">INDEX(ShadowTable[], SMALL(IF(ShadowRowSS=$C$10,ROW(ShadowRowSS)-5),ROWS(D$15:D20)),9)</f>
        <v>#NUM!</v>
      </c>
      <c r="G20" s="760" t="e">
        <f t="array" ref="G20">INDEX(ShadowTable[], SMALL(IF(ShadowRowSS=$C$10,ROW(ShadowRowSS)-5),ROWS(E$15:E20)),10)</f>
        <v>#NUM!</v>
      </c>
      <c r="H20" s="760" t="e">
        <f t="array" ref="H20">INDEX(ShadowTable[], SMALL(IF(ShadowRowSS=$C$10,ROW(ShadowRowSS)-5),ROWS(F$15:F20)),11)</f>
        <v>#NUM!</v>
      </c>
      <c r="I20" s="761" t="e">
        <f t="array" ref="I20">INDEX(ShadowTable[], SMALL(IF(ShadowRowSS=$C$10,ROW(ShadowRowSS)-5),ROWS(G$15:G20)),12)</f>
        <v>#NUM!</v>
      </c>
      <c r="J20" s="760" t="e">
        <f t="array" ref="J20">INDEX(ShadowTable[], SMALL(IF(ShadowRowSS=$C$10,ROW(ShadowRowSS)-5),ROWS(H$15:H20)),13)</f>
        <v>#NUM!</v>
      </c>
      <c r="K20" s="761" t="e">
        <f t="array" ref="K20">INDEX(ShadowTable[], SMALL(IF(ShadowRowSS=$C$10,ROW(ShadowRowSS)-5),ROWS(I$15:I20)),14)</f>
        <v>#NUM!</v>
      </c>
      <c r="L20" s="760" t="e">
        <f t="array" ref="L20">INDEX(ShadowTable[], SMALL(IF(ShadowRowSS=$C$10,ROW(ShadowRowSS)-5),ROWS(J$15:J20)),15)</f>
        <v>#NUM!</v>
      </c>
      <c r="M20" s="761" t="e">
        <f t="array" ref="M20">INDEX(ShadowTable[], SMALL(IF(ShadowRowSS=$C$10,ROW(ShadowRowSS)-5),ROWS(K$15:K20)),16)</f>
        <v>#NUM!</v>
      </c>
      <c r="N20" s="760" t="e">
        <f t="array" ref="N20">INDEX(ShadowTable[], SMALL(IF(ShadowRowSS=$C$10,ROW(ShadowRowSS)-5),ROWS(L$15:L20)),17)</f>
        <v>#NUM!</v>
      </c>
      <c r="O20" s="761" t="e">
        <f t="array" ref="O20">INDEX(ShadowTable[], SMALL(IF(ShadowRowSS=$C$10,ROW(ShadowRowSS)-5),ROWS(M$15:M20)),18)</f>
        <v>#NUM!</v>
      </c>
      <c r="P20" s="760" t="e">
        <f t="array" ref="P20">INDEX(ShadowTable[], SMALL(IF(ShadowRowSS=$C$10,ROW(ShadowRowSS)-5),ROWS(N$15:N20)),19)</f>
        <v>#NUM!</v>
      </c>
      <c r="Q20" s="761" t="e">
        <f t="array" ref="Q20">INDEX(ShadowTable[], SMALL(IF(ShadowRowSS=$C$10,ROW(ShadowRowSS)-5),ROWS(O$15:O20)),20)</f>
        <v>#NUM!</v>
      </c>
      <c r="R20" s="760" t="e">
        <f t="array" ref="R20">INDEX(ShadowTable[], SMALL(IF(ShadowRowSS=$C$10,ROW(ShadowRowSS)-5),ROWS(P$15:P20)),21)</f>
        <v>#NUM!</v>
      </c>
      <c r="S20" s="762" t="e">
        <f t="array" ref="S20">INDEX(ShadowTable[], SMALL(IF(ShadowRowSS=$C$10,ROW(ShadowRowSS)-5),ROWS(P$15:P20)),22)</f>
        <v>#NUM!</v>
      </c>
    </row>
    <row r="21" spans="3:19">
      <c r="C21" s="759" t="e">
        <f t="array" ref="C21">INDEX(ShadowTable[], SMALL(IF(ShadowRowSS=$C$10,ROW(ShadowRowSS)-5),ROWS(C$15:C21)),5)</f>
        <v>#NUM!</v>
      </c>
      <c r="D21" s="760" t="str">
        <f t="array" ref="D21">IF(ISNUMBER(SEARCH("Outcome",INDEX(ShadowTable[], SMALL(IF(ShadowRowSS=$C$10,ROW(ShadowRowSS)-5),ROWS(D$15:D21)),1)))=TRUE,"Outcome",IF(ISNUMBER(SEARCH("Output",INDEX(ShadowTable[], SMALL(IF(ShadowRowSS=$C$10,ROW(ShadowRowSS)-5),ROWS(D$15:D21)),1)))=TRUE,"Output",""))</f>
        <v/>
      </c>
      <c r="E21" s="760" t="e">
        <f t="array" ref="E21">INDEX(ShadowTable[], SMALL(IF(ShadowRowSS=$C$10,ROW(ShadowRowSS)-5),ROWS(C$15:C21)),8)</f>
        <v>#NUM!</v>
      </c>
      <c r="F21" s="760" t="e">
        <f t="array" ref="F21">INDEX(ShadowTable[], SMALL(IF(ShadowRowSS=$C$10,ROW(ShadowRowSS)-5),ROWS(D$15:D21)),9)</f>
        <v>#NUM!</v>
      </c>
      <c r="G21" s="760" t="e">
        <f t="array" ref="G21">INDEX(ShadowTable[], SMALL(IF(ShadowRowSS=$C$10,ROW(ShadowRowSS)-5),ROWS(E$15:E21)),10)</f>
        <v>#NUM!</v>
      </c>
      <c r="H21" s="760" t="e">
        <f t="array" ref="H21">INDEX(ShadowTable[], SMALL(IF(ShadowRowSS=$C$10,ROW(ShadowRowSS)-5),ROWS(F$15:F21)),11)</f>
        <v>#NUM!</v>
      </c>
      <c r="I21" s="761" t="e">
        <f t="array" ref="I21">INDEX(ShadowTable[], SMALL(IF(ShadowRowSS=$C$10,ROW(ShadowRowSS)-5),ROWS(G$15:G21)),12)</f>
        <v>#NUM!</v>
      </c>
      <c r="J21" s="760" t="e">
        <f t="array" ref="J21">INDEX(ShadowTable[], SMALL(IF(ShadowRowSS=$C$10,ROW(ShadowRowSS)-5),ROWS(H$15:H21)),13)</f>
        <v>#NUM!</v>
      </c>
      <c r="K21" s="761" t="e">
        <f t="array" ref="K21">INDEX(ShadowTable[], SMALL(IF(ShadowRowSS=$C$10,ROW(ShadowRowSS)-5),ROWS(I$15:I21)),14)</f>
        <v>#NUM!</v>
      </c>
      <c r="L21" s="760" t="e">
        <f t="array" ref="L21">INDEX(ShadowTable[], SMALL(IF(ShadowRowSS=$C$10,ROW(ShadowRowSS)-5),ROWS(J$15:J21)),15)</f>
        <v>#NUM!</v>
      </c>
      <c r="M21" s="761" t="e">
        <f t="array" ref="M21">INDEX(ShadowTable[], SMALL(IF(ShadowRowSS=$C$10,ROW(ShadowRowSS)-5),ROWS(K$15:K21)),16)</f>
        <v>#NUM!</v>
      </c>
      <c r="N21" s="760" t="e">
        <f t="array" ref="N21">INDEX(ShadowTable[], SMALL(IF(ShadowRowSS=$C$10,ROW(ShadowRowSS)-5),ROWS(L$15:L21)),17)</f>
        <v>#NUM!</v>
      </c>
      <c r="O21" s="761" t="e">
        <f t="array" ref="O21">INDEX(ShadowTable[], SMALL(IF(ShadowRowSS=$C$10,ROW(ShadowRowSS)-5),ROWS(M$15:M21)),18)</f>
        <v>#NUM!</v>
      </c>
      <c r="P21" s="760" t="e">
        <f t="array" ref="P21">INDEX(ShadowTable[], SMALL(IF(ShadowRowSS=$C$10,ROW(ShadowRowSS)-5),ROWS(N$15:N21)),19)</f>
        <v>#NUM!</v>
      </c>
      <c r="Q21" s="761" t="e">
        <f t="array" ref="Q21">INDEX(ShadowTable[], SMALL(IF(ShadowRowSS=$C$10,ROW(ShadowRowSS)-5),ROWS(O$15:O21)),20)</f>
        <v>#NUM!</v>
      </c>
      <c r="R21" s="760" t="e">
        <f t="array" ref="R21">INDEX(ShadowTable[], SMALL(IF(ShadowRowSS=$C$10,ROW(ShadowRowSS)-5),ROWS(P$15:P21)),21)</f>
        <v>#NUM!</v>
      </c>
      <c r="S21" s="762" t="e">
        <f t="array" ref="S21">INDEX(ShadowTable[], SMALL(IF(ShadowRowSS=$C$10,ROW(ShadowRowSS)-5),ROWS(P$15:P21)),22)</f>
        <v>#NUM!</v>
      </c>
    </row>
    <row r="22" spans="3:19">
      <c r="C22" s="759" t="e">
        <f t="array" ref="C22">INDEX(ShadowTable[], SMALL(IF(ShadowRowSS=$C$10,ROW(ShadowRowSS)-5),ROWS(C$15:C22)),5)</f>
        <v>#NUM!</v>
      </c>
      <c r="D22" s="760" t="str">
        <f t="array" ref="D22">IF(ISNUMBER(SEARCH("Outcome",INDEX(ShadowTable[], SMALL(IF(ShadowRowSS=$C$10,ROW(ShadowRowSS)-5),ROWS(D$15:D22)),1)))=TRUE,"Outcome",IF(ISNUMBER(SEARCH("Output",INDEX(ShadowTable[], SMALL(IF(ShadowRowSS=$C$10,ROW(ShadowRowSS)-5),ROWS(D$15:D22)),1)))=TRUE,"Output",""))</f>
        <v/>
      </c>
      <c r="E22" s="760" t="e">
        <f t="array" ref="E22">INDEX(ShadowTable[], SMALL(IF(ShadowRowSS=$C$10,ROW(ShadowRowSS)-5),ROWS(C$15:C22)),8)</f>
        <v>#NUM!</v>
      </c>
      <c r="F22" s="760" t="e">
        <f t="array" ref="F22">INDEX(ShadowTable[], SMALL(IF(ShadowRowSS=$C$10,ROW(ShadowRowSS)-5),ROWS(D$15:D22)),9)</f>
        <v>#NUM!</v>
      </c>
      <c r="G22" s="760" t="e">
        <f t="array" ref="G22">INDEX(ShadowTable[], SMALL(IF(ShadowRowSS=$C$10,ROW(ShadowRowSS)-5),ROWS(E$15:E22)),10)</f>
        <v>#NUM!</v>
      </c>
      <c r="H22" s="760" t="e">
        <f t="array" ref="H22">INDEX(ShadowTable[], SMALL(IF(ShadowRowSS=$C$10,ROW(ShadowRowSS)-5),ROWS(F$15:F22)),11)</f>
        <v>#NUM!</v>
      </c>
      <c r="I22" s="761" t="e">
        <f t="array" ref="I22">INDEX(ShadowTable[], SMALL(IF(ShadowRowSS=$C$10,ROW(ShadowRowSS)-5),ROWS(G$15:G22)),12)</f>
        <v>#NUM!</v>
      </c>
      <c r="J22" s="760" t="e">
        <f t="array" ref="J22">INDEX(ShadowTable[], SMALL(IF(ShadowRowSS=$C$10,ROW(ShadowRowSS)-5),ROWS(H$15:H22)),13)</f>
        <v>#NUM!</v>
      </c>
      <c r="K22" s="761" t="e">
        <f t="array" ref="K22">INDEX(ShadowTable[], SMALL(IF(ShadowRowSS=$C$10,ROW(ShadowRowSS)-5),ROWS(I$15:I22)),14)</f>
        <v>#NUM!</v>
      </c>
      <c r="L22" s="760" t="e">
        <f t="array" ref="L22">INDEX(ShadowTable[], SMALL(IF(ShadowRowSS=$C$10,ROW(ShadowRowSS)-5),ROWS(J$15:J22)),15)</f>
        <v>#NUM!</v>
      </c>
      <c r="M22" s="761" t="e">
        <f t="array" ref="M22">INDEX(ShadowTable[], SMALL(IF(ShadowRowSS=$C$10,ROW(ShadowRowSS)-5),ROWS(K$15:K22)),16)</f>
        <v>#NUM!</v>
      </c>
      <c r="N22" s="760" t="e">
        <f t="array" ref="N22">INDEX(ShadowTable[], SMALL(IF(ShadowRowSS=$C$10,ROW(ShadowRowSS)-5),ROWS(L$15:L22)),17)</f>
        <v>#NUM!</v>
      </c>
      <c r="O22" s="761" t="e">
        <f t="array" ref="O22">INDEX(ShadowTable[], SMALL(IF(ShadowRowSS=$C$10,ROW(ShadowRowSS)-5),ROWS(M$15:M22)),18)</f>
        <v>#NUM!</v>
      </c>
      <c r="P22" s="760" t="e">
        <f t="array" ref="P22">INDEX(ShadowTable[], SMALL(IF(ShadowRowSS=$C$10,ROW(ShadowRowSS)-5),ROWS(N$15:N22)),19)</f>
        <v>#NUM!</v>
      </c>
      <c r="Q22" s="761" t="e">
        <f t="array" ref="Q22">INDEX(ShadowTable[], SMALL(IF(ShadowRowSS=$C$10,ROW(ShadowRowSS)-5),ROWS(O$15:O22)),20)</f>
        <v>#NUM!</v>
      </c>
      <c r="R22" s="760" t="e">
        <f t="array" ref="R22">INDEX(ShadowTable[], SMALL(IF(ShadowRowSS=$C$10,ROW(ShadowRowSS)-5),ROWS(P$15:P22)),21)</f>
        <v>#NUM!</v>
      </c>
      <c r="S22" s="762" t="e">
        <f t="array" ref="S22">INDEX(ShadowTable[], SMALL(IF(ShadowRowSS=$C$10,ROW(ShadowRowSS)-5),ROWS(P$15:P22)),22)</f>
        <v>#NUM!</v>
      </c>
    </row>
    <row r="23" spans="3:19">
      <c r="C23" s="759" t="e">
        <f t="array" ref="C23">INDEX(ShadowTable[], SMALL(IF(ShadowRowSS=$C$10,ROW(ShadowRowSS)-5),ROWS(C$15:C23)),5)</f>
        <v>#NUM!</v>
      </c>
      <c r="D23" s="760" t="str">
        <f t="array" ref="D23">IF(ISNUMBER(SEARCH("Outcome",INDEX(ShadowTable[], SMALL(IF(ShadowRowSS=$C$10,ROW(ShadowRowSS)-5),ROWS(D$15:D23)),1)))=TRUE,"Outcome",IF(ISNUMBER(SEARCH("Output",INDEX(ShadowTable[], SMALL(IF(ShadowRowSS=$C$10,ROW(ShadowRowSS)-5),ROWS(D$15:D23)),1)))=TRUE,"Output",""))</f>
        <v/>
      </c>
      <c r="E23" s="760" t="e">
        <f t="array" ref="E23">INDEX(ShadowTable[], SMALL(IF(ShadowRowSS=$C$10,ROW(ShadowRowSS)-5),ROWS(C$15:C23)),8)</f>
        <v>#NUM!</v>
      </c>
      <c r="F23" s="760" t="e">
        <f t="array" ref="F23">INDEX(ShadowTable[], SMALL(IF(ShadowRowSS=$C$10,ROW(ShadowRowSS)-5),ROWS(D$15:D23)),9)</f>
        <v>#NUM!</v>
      </c>
      <c r="G23" s="760" t="e">
        <f t="array" ref="G23">INDEX(ShadowTable[], SMALL(IF(ShadowRowSS=$C$10,ROW(ShadowRowSS)-5),ROWS(E$15:E23)),10)</f>
        <v>#NUM!</v>
      </c>
      <c r="H23" s="760" t="e">
        <f t="array" ref="H23">INDEX(ShadowTable[], SMALL(IF(ShadowRowSS=$C$10,ROW(ShadowRowSS)-5),ROWS(F$15:F23)),11)</f>
        <v>#NUM!</v>
      </c>
      <c r="I23" s="761" t="e">
        <f t="array" ref="I23">INDEX(ShadowTable[], SMALL(IF(ShadowRowSS=$C$10,ROW(ShadowRowSS)-5),ROWS(G$15:G23)),12)</f>
        <v>#NUM!</v>
      </c>
      <c r="J23" s="760" t="e">
        <f t="array" ref="J23">INDEX(ShadowTable[], SMALL(IF(ShadowRowSS=$C$10,ROW(ShadowRowSS)-5),ROWS(H$15:H23)),13)</f>
        <v>#NUM!</v>
      </c>
      <c r="K23" s="761" t="e">
        <f t="array" ref="K23">INDEX(ShadowTable[], SMALL(IF(ShadowRowSS=$C$10,ROW(ShadowRowSS)-5),ROWS(I$15:I23)),14)</f>
        <v>#NUM!</v>
      </c>
      <c r="L23" s="760" t="e">
        <f t="array" ref="L23">INDEX(ShadowTable[], SMALL(IF(ShadowRowSS=$C$10,ROW(ShadowRowSS)-5),ROWS(J$15:J23)),15)</f>
        <v>#NUM!</v>
      </c>
      <c r="M23" s="761" t="e">
        <f t="array" ref="M23">INDEX(ShadowTable[], SMALL(IF(ShadowRowSS=$C$10,ROW(ShadowRowSS)-5),ROWS(K$15:K23)),16)</f>
        <v>#NUM!</v>
      </c>
      <c r="N23" s="760" t="e">
        <f t="array" ref="N23">INDEX(ShadowTable[], SMALL(IF(ShadowRowSS=$C$10,ROW(ShadowRowSS)-5),ROWS(L$15:L23)),17)</f>
        <v>#NUM!</v>
      </c>
      <c r="O23" s="761" t="e">
        <f t="array" ref="O23">INDEX(ShadowTable[], SMALL(IF(ShadowRowSS=$C$10,ROW(ShadowRowSS)-5),ROWS(M$15:M23)),18)</f>
        <v>#NUM!</v>
      </c>
      <c r="P23" s="760" t="e">
        <f t="array" ref="P23">INDEX(ShadowTable[], SMALL(IF(ShadowRowSS=$C$10,ROW(ShadowRowSS)-5),ROWS(N$15:N23)),19)</f>
        <v>#NUM!</v>
      </c>
      <c r="Q23" s="761" t="e">
        <f t="array" ref="Q23">INDEX(ShadowTable[], SMALL(IF(ShadowRowSS=$C$10,ROW(ShadowRowSS)-5),ROWS(O$15:O23)),20)</f>
        <v>#NUM!</v>
      </c>
      <c r="R23" s="760" t="e">
        <f t="array" ref="R23">INDEX(ShadowTable[], SMALL(IF(ShadowRowSS=$C$10,ROW(ShadowRowSS)-5),ROWS(P$15:P23)),21)</f>
        <v>#NUM!</v>
      </c>
      <c r="S23" s="762" t="e">
        <f t="array" ref="S23">INDEX(ShadowTable[], SMALL(IF(ShadowRowSS=$C$10,ROW(ShadowRowSS)-5),ROWS(P$15:P23)),22)</f>
        <v>#NUM!</v>
      </c>
    </row>
    <row r="24" spans="3:19">
      <c r="C24" s="759" t="e">
        <f t="array" ref="C24">INDEX(ShadowTable[], SMALL(IF(ShadowRowSS=$C$10,ROW(ShadowRowSS)-5),ROWS(C$15:C24)),5)</f>
        <v>#NUM!</v>
      </c>
      <c r="D24" s="760" t="str">
        <f t="array" ref="D24">IF(ISNUMBER(SEARCH("Outcome",INDEX(ShadowTable[], SMALL(IF(ShadowRowSS=$C$10,ROW(ShadowRowSS)-5),ROWS(D$15:D24)),1)))=TRUE,"Outcome",IF(ISNUMBER(SEARCH("Output",INDEX(ShadowTable[], SMALL(IF(ShadowRowSS=$C$10,ROW(ShadowRowSS)-5),ROWS(D$15:D24)),1)))=TRUE,"Output",""))</f>
        <v/>
      </c>
      <c r="E24" s="760" t="e">
        <f t="array" ref="E24">INDEX(ShadowTable[], SMALL(IF(ShadowRowSS=$C$10,ROW(ShadowRowSS)-5),ROWS(C$15:C24)),8)</f>
        <v>#NUM!</v>
      </c>
      <c r="F24" s="760" t="e">
        <f t="array" ref="F24">INDEX(ShadowTable[], SMALL(IF(ShadowRowSS=$C$10,ROW(ShadowRowSS)-5),ROWS(D$15:D24)),9)</f>
        <v>#NUM!</v>
      </c>
      <c r="G24" s="760" t="e">
        <f t="array" ref="G24">INDEX(ShadowTable[], SMALL(IF(ShadowRowSS=$C$10,ROW(ShadowRowSS)-5),ROWS(E$15:E24)),10)</f>
        <v>#NUM!</v>
      </c>
      <c r="H24" s="760" t="e">
        <f t="array" ref="H24">INDEX(ShadowTable[], SMALL(IF(ShadowRowSS=$C$10,ROW(ShadowRowSS)-5),ROWS(F$15:F24)),11)</f>
        <v>#NUM!</v>
      </c>
      <c r="I24" s="761" t="e">
        <f t="array" ref="I24">INDEX(ShadowTable[], SMALL(IF(ShadowRowSS=$C$10,ROW(ShadowRowSS)-5),ROWS(G$15:G24)),12)</f>
        <v>#NUM!</v>
      </c>
      <c r="J24" s="760" t="e">
        <f t="array" ref="J24">INDEX(ShadowTable[], SMALL(IF(ShadowRowSS=$C$10,ROW(ShadowRowSS)-5),ROWS(H$15:H24)),13)</f>
        <v>#NUM!</v>
      </c>
      <c r="K24" s="761" t="e">
        <f t="array" ref="K24">INDEX(ShadowTable[], SMALL(IF(ShadowRowSS=$C$10,ROW(ShadowRowSS)-5),ROWS(I$15:I24)),14)</f>
        <v>#NUM!</v>
      </c>
      <c r="L24" s="760" t="e">
        <f t="array" ref="L24">INDEX(ShadowTable[], SMALL(IF(ShadowRowSS=$C$10,ROW(ShadowRowSS)-5),ROWS(J$15:J24)),15)</f>
        <v>#NUM!</v>
      </c>
      <c r="M24" s="761" t="e">
        <f t="array" ref="M24">INDEX(ShadowTable[], SMALL(IF(ShadowRowSS=$C$10,ROW(ShadowRowSS)-5),ROWS(K$15:K24)),16)</f>
        <v>#NUM!</v>
      </c>
      <c r="N24" s="760" t="e">
        <f t="array" ref="N24">INDEX(ShadowTable[], SMALL(IF(ShadowRowSS=$C$10,ROW(ShadowRowSS)-5),ROWS(L$15:L24)),17)</f>
        <v>#NUM!</v>
      </c>
      <c r="O24" s="761" t="e">
        <f t="array" ref="O24">INDEX(ShadowTable[], SMALL(IF(ShadowRowSS=$C$10,ROW(ShadowRowSS)-5),ROWS(M$15:M24)),18)</f>
        <v>#NUM!</v>
      </c>
      <c r="P24" s="760" t="e">
        <f t="array" ref="P24">INDEX(ShadowTable[], SMALL(IF(ShadowRowSS=$C$10,ROW(ShadowRowSS)-5),ROWS(N$15:N24)),19)</f>
        <v>#NUM!</v>
      </c>
      <c r="Q24" s="761" t="e">
        <f t="array" ref="Q24">INDEX(ShadowTable[], SMALL(IF(ShadowRowSS=$C$10,ROW(ShadowRowSS)-5),ROWS(O$15:O24)),20)</f>
        <v>#NUM!</v>
      </c>
      <c r="R24" s="760" t="e">
        <f t="array" ref="R24">INDEX(ShadowTable[], SMALL(IF(ShadowRowSS=$C$10,ROW(ShadowRowSS)-5),ROWS(P$15:P24)),21)</f>
        <v>#NUM!</v>
      </c>
      <c r="S24" s="762" t="e">
        <f t="array" ref="S24">INDEX(ShadowTable[], SMALL(IF(ShadowRowSS=$C$10,ROW(ShadowRowSS)-5),ROWS(P$15:P24)),22)</f>
        <v>#NUM!</v>
      </c>
    </row>
    <row r="25" spans="3:19">
      <c r="C25" s="759" t="e">
        <f t="array" ref="C25">INDEX(ShadowTable[], SMALL(IF(ShadowRowSS=$C$10,ROW(ShadowRowSS)-5),ROWS(C$15:C25)),5)</f>
        <v>#NUM!</v>
      </c>
      <c r="D25" s="760" t="str">
        <f t="array" ref="D25">IF(ISNUMBER(SEARCH("Outcome",INDEX(ShadowTable[], SMALL(IF(ShadowRowSS=$C$10,ROW(ShadowRowSS)-5),ROWS(D$15:D25)),1)))=TRUE,"Outcome",IF(ISNUMBER(SEARCH("Output",INDEX(ShadowTable[], SMALL(IF(ShadowRowSS=$C$10,ROW(ShadowRowSS)-5),ROWS(D$15:D25)),1)))=TRUE,"Output",""))</f>
        <v/>
      </c>
      <c r="E25" s="760" t="e">
        <f t="array" ref="E25">INDEX(ShadowTable[], SMALL(IF(ShadowRowSS=$C$10,ROW(ShadowRowSS)-5),ROWS(C$15:C25)),8)</f>
        <v>#NUM!</v>
      </c>
      <c r="F25" s="760" t="e">
        <f t="array" ref="F25">INDEX(ShadowTable[], SMALL(IF(ShadowRowSS=$C$10,ROW(ShadowRowSS)-5),ROWS(D$15:D25)),9)</f>
        <v>#NUM!</v>
      </c>
      <c r="G25" s="760" t="e">
        <f t="array" ref="G25">INDEX(ShadowTable[], SMALL(IF(ShadowRowSS=$C$10,ROW(ShadowRowSS)-5),ROWS(E$15:E25)),10)</f>
        <v>#NUM!</v>
      </c>
      <c r="H25" s="760" t="e">
        <f t="array" ref="H25">INDEX(ShadowTable[], SMALL(IF(ShadowRowSS=$C$10,ROW(ShadowRowSS)-5),ROWS(F$15:F25)),11)</f>
        <v>#NUM!</v>
      </c>
      <c r="I25" s="761" t="e">
        <f t="array" ref="I25">INDEX(ShadowTable[], SMALL(IF(ShadowRowSS=$C$10,ROW(ShadowRowSS)-5),ROWS(G$15:G25)),12)</f>
        <v>#NUM!</v>
      </c>
      <c r="J25" s="760" t="e">
        <f t="array" ref="J25">INDEX(ShadowTable[], SMALL(IF(ShadowRowSS=$C$10,ROW(ShadowRowSS)-5),ROWS(H$15:H25)),13)</f>
        <v>#NUM!</v>
      </c>
      <c r="K25" s="761" t="e">
        <f t="array" ref="K25">INDEX(ShadowTable[], SMALL(IF(ShadowRowSS=$C$10,ROW(ShadowRowSS)-5),ROWS(I$15:I25)),14)</f>
        <v>#NUM!</v>
      </c>
      <c r="L25" s="760" t="e">
        <f t="array" ref="L25">INDEX(ShadowTable[], SMALL(IF(ShadowRowSS=$C$10,ROW(ShadowRowSS)-5),ROWS(J$15:J25)),15)</f>
        <v>#NUM!</v>
      </c>
      <c r="M25" s="761" t="e">
        <f t="array" ref="M25">INDEX(ShadowTable[], SMALL(IF(ShadowRowSS=$C$10,ROW(ShadowRowSS)-5),ROWS(K$15:K25)),16)</f>
        <v>#NUM!</v>
      </c>
      <c r="N25" s="760" t="e">
        <f t="array" ref="N25">INDEX(ShadowTable[], SMALL(IF(ShadowRowSS=$C$10,ROW(ShadowRowSS)-5),ROWS(L$15:L25)),17)</f>
        <v>#NUM!</v>
      </c>
      <c r="O25" s="761" t="e">
        <f t="array" ref="O25">INDEX(ShadowTable[], SMALL(IF(ShadowRowSS=$C$10,ROW(ShadowRowSS)-5),ROWS(M$15:M25)),18)</f>
        <v>#NUM!</v>
      </c>
      <c r="P25" s="760" t="e">
        <f t="array" ref="P25">INDEX(ShadowTable[], SMALL(IF(ShadowRowSS=$C$10,ROW(ShadowRowSS)-5),ROWS(N$15:N25)),19)</f>
        <v>#NUM!</v>
      </c>
      <c r="Q25" s="761" t="e">
        <f t="array" ref="Q25">INDEX(ShadowTable[], SMALL(IF(ShadowRowSS=$C$10,ROW(ShadowRowSS)-5),ROWS(O$15:O25)),20)</f>
        <v>#NUM!</v>
      </c>
      <c r="R25" s="760" t="e">
        <f t="array" ref="R25">INDEX(ShadowTable[], SMALL(IF(ShadowRowSS=$C$10,ROW(ShadowRowSS)-5),ROWS(P$15:P25)),21)</f>
        <v>#NUM!</v>
      </c>
      <c r="S25" s="762" t="e">
        <f t="array" ref="S25">INDEX(ShadowTable[], SMALL(IF(ShadowRowSS=$C$10,ROW(ShadowRowSS)-5),ROWS(P$15:P25)),22)</f>
        <v>#NUM!</v>
      </c>
    </row>
    <row r="26" spans="3:19">
      <c r="C26" s="759" t="e">
        <f t="array" ref="C26">INDEX(ShadowTable[], SMALL(IF(ShadowRowSS=$C$10,ROW(ShadowRowSS)-5),ROWS(C$15:C26)),5)</f>
        <v>#NUM!</v>
      </c>
      <c r="D26" s="760" t="str">
        <f t="array" ref="D26">IF(ISNUMBER(SEARCH("Outcome",INDEX(ShadowTable[], SMALL(IF(ShadowRowSS=$C$10,ROW(ShadowRowSS)-5),ROWS(D$15:D26)),1)))=TRUE,"Outcome",IF(ISNUMBER(SEARCH("Output",INDEX(ShadowTable[], SMALL(IF(ShadowRowSS=$C$10,ROW(ShadowRowSS)-5),ROWS(D$15:D26)),1)))=TRUE,"Output",""))</f>
        <v/>
      </c>
      <c r="E26" s="760" t="e">
        <f t="array" ref="E26">INDEX(ShadowTable[], SMALL(IF(ShadowRowSS=$C$10,ROW(ShadowRowSS)-5),ROWS(C$15:C26)),8)</f>
        <v>#NUM!</v>
      </c>
      <c r="F26" s="760" t="e">
        <f t="array" ref="F26">INDEX(ShadowTable[], SMALL(IF(ShadowRowSS=$C$10,ROW(ShadowRowSS)-5),ROWS(D$15:D26)),9)</f>
        <v>#NUM!</v>
      </c>
      <c r="G26" s="760" t="e">
        <f t="array" ref="G26">INDEX(ShadowTable[], SMALL(IF(ShadowRowSS=$C$10,ROW(ShadowRowSS)-5),ROWS(E$15:E26)),10)</f>
        <v>#NUM!</v>
      </c>
      <c r="H26" s="760" t="e">
        <f t="array" ref="H26">INDEX(ShadowTable[], SMALL(IF(ShadowRowSS=$C$10,ROW(ShadowRowSS)-5),ROWS(F$15:F26)),11)</f>
        <v>#NUM!</v>
      </c>
      <c r="I26" s="761" t="e">
        <f t="array" ref="I26">INDEX(ShadowTable[], SMALL(IF(ShadowRowSS=$C$10,ROW(ShadowRowSS)-5),ROWS(G$15:G26)),12)</f>
        <v>#NUM!</v>
      </c>
      <c r="J26" s="760" t="e">
        <f t="array" ref="J26">INDEX(ShadowTable[], SMALL(IF(ShadowRowSS=$C$10,ROW(ShadowRowSS)-5),ROWS(H$15:H26)),13)</f>
        <v>#NUM!</v>
      </c>
      <c r="K26" s="761" t="e">
        <f t="array" ref="K26">INDEX(ShadowTable[], SMALL(IF(ShadowRowSS=$C$10,ROW(ShadowRowSS)-5),ROWS(I$15:I26)),14)</f>
        <v>#NUM!</v>
      </c>
      <c r="L26" s="760" t="e">
        <f t="array" ref="L26">INDEX(ShadowTable[], SMALL(IF(ShadowRowSS=$C$10,ROW(ShadowRowSS)-5),ROWS(J$15:J26)),15)</f>
        <v>#NUM!</v>
      </c>
      <c r="M26" s="761" t="e">
        <f t="array" ref="M26">INDEX(ShadowTable[], SMALL(IF(ShadowRowSS=$C$10,ROW(ShadowRowSS)-5),ROWS(K$15:K26)),16)</f>
        <v>#NUM!</v>
      </c>
      <c r="N26" s="760" t="e">
        <f t="array" ref="N26">INDEX(ShadowTable[], SMALL(IF(ShadowRowSS=$C$10,ROW(ShadowRowSS)-5),ROWS(L$15:L26)),17)</f>
        <v>#NUM!</v>
      </c>
      <c r="O26" s="761" t="e">
        <f t="array" ref="O26">INDEX(ShadowTable[], SMALL(IF(ShadowRowSS=$C$10,ROW(ShadowRowSS)-5),ROWS(M$15:M26)),18)</f>
        <v>#NUM!</v>
      </c>
      <c r="P26" s="760" t="e">
        <f t="array" ref="P26">INDEX(ShadowTable[], SMALL(IF(ShadowRowSS=$C$10,ROW(ShadowRowSS)-5),ROWS(N$15:N26)),19)</f>
        <v>#NUM!</v>
      </c>
      <c r="Q26" s="761" t="e">
        <f t="array" ref="Q26">INDEX(ShadowTable[], SMALL(IF(ShadowRowSS=$C$10,ROW(ShadowRowSS)-5),ROWS(O$15:O26)),20)</f>
        <v>#NUM!</v>
      </c>
      <c r="R26" s="760" t="e">
        <f t="array" ref="R26">INDEX(ShadowTable[], SMALL(IF(ShadowRowSS=$C$10,ROW(ShadowRowSS)-5),ROWS(P$15:P26)),21)</f>
        <v>#NUM!</v>
      </c>
      <c r="S26" s="762" t="e">
        <f t="array" ref="S26">INDEX(ShadowTable[], SMALL(IF(ShadowRowSS=$C$10,ROW(ShadowRowSS)-5),ROWS(P$15:P26)),22)</f>
        <v>#NUM!</v>
      </c>
    </row>
    <row r="27" spans="3:19">
      <c r="C27" s="759" t="e">
        <f t="array" ref="C27">INDEX(ShadowTable[], SMALL(IF(ShadowRowSS=$C$10,ROW(ShadowRowSS)-5),ROWS(C$15:C27)),5)</f>
        <v>#NUM!</v>
      </c>
      <c r="D27" s="760" t="str">
        <f t="array" ref="D27">IF(ISNUMBER(SEARCH("Outcome",INDEX(ShadowTable[], SMALL(IF(ShadowRowSS=$C$10,ROW(ShadowRowSS)-5),ROWS(D$15:D27)),1)))=TRUE,"Outcome",IF(ISNUMBER(SEARCH("Output",INDEX(ShadowTable[], SMALL(IF(ShadowRowSS=$C$10,ROW(ShadowRowSS)-5),ROWS(D$15:D27)),1)))=TRUE,"Output",""))</f>
        <v/>
      </c>
      <c r="E27" s="760" t="e">
        <f t="array" ref="E27">INDEX(ShadowTable[], SMALL(IF(ShadowRowSS=$C$10,ROW(ShadowRowSS)-5),ROWS(C$15:C27)),8)</f>
        <v>#NUM!</v>
      </c>
      <c r="F27" s="760" t="e">
        <f t="array" ref="F27">INDEX(ShadowTable[], SMALL(IF(ShadowRowSS=$C$10,ROW(ShadowRowSS)-5),ROWS(D$15:D27)),9)</f>
        <v>#NUM!</v>
      </c>
      <c r="G27" s="760" t="e">
        <f t="array" ref="G27">INDEX(ShadowTable[], SMALL(IF(ShadowRowSS=$C$10,ROW(ShadowRowSS)-5),ROWS(E$15:E27)),10)</f>
        <v>#NUM!</v>
      </c>
      <c r="H27" s="760" t="e">
        <f t="array" ref="H27">INDEX(ShadowTable[], SMALL(IF(ShadowRowSS=$C$10,ROW(ShadowRowSS)-5),ROWS(F$15:F27)),11)</f>
        <v>#NUM!</v>
      </c>
      <c r="I27" s="761" t="e">
        <f t="array" ref="I27">INDEX(ShadowTable[], SMALL(IF(ShadowRowSS=$C$10,ROW(ShadowRowSS)-5),ROWS(G$15:G27)),12)</f>
        <v>#NUM!</v>
      </c>
      <c r="J27" s="760" t="e">
        <f t="array" ref="J27">INDEX(ShadowTable[], SMALL(IF(ShadowRowSS=$C$10,ROW(ShadowRowSS)-5),ROWS(H$15:H27)),13)</f>
        <v>#NUM!</v>
      </c>
      <c r="K27" s="761" t="e">
        <f t="array" ref="K27">INDEX(ShadowTable[], SMALL(IF(ShadowRowSS=$C$10,ROW(ShadowRowSS)-5),ROWS(I$15:I27)),14)</f>
        <v>#NUM!</v>
      </c>
      <c r="L27" s="760" t="e">
        <f t="array" ref="L27">INDEX(ShadowTable[], SMALL(IF(ShadowRowSS=$C$10,ROW(ShadowRowSS)-5),ROWS(J$15:J27)),15)</f>
        <v>#NUM!</v>
      </c>
      <c r="M27" s="761" t="e">
        <f t="array" ref="M27">INDEX(ShadowTable[], SMALL(IF(ShadowRowSS=$C$10,ROW(ShadowRowSS)-5),ROWS(K$15:K27)),16)</f>
        <v>#NUM!</v>
      </c>
      <c r="N27" s="760" t="e">
        <f t="array" ref="N27">INDEX(ShadowTable[], SMALL(IF(ShadowRowSS=$C$10,ROW(ShadowRowSS)-5),ROWS(L$15:L27)),17)</f>
        <v>#NUM!</v>
      </c>
      <c r="O27" s="761" t="e">
        <f t="array" ref="O27">INDEX(ShadowTable[], SMALL(IF(ShadowRowSS=$C$10,ROW(ShadowRowSS)-5),ROWS(M$15:M27)),18)</f>
        <v>#NUM!</v>
      </c>
      <c r="P27" s="760" t="e">
        <f t="array" ref="P27">INDEX(ShadowTable[], SMALL(IF(ShadowRowSS=$C$10,ROW(ShadowRowSS)-5),ROWS(N$15:N27)),19)</f>
        <v>#NUM!</v>
      </c>
      <c r="Q27" s="761" t="e">
        <f t="array" ref="Q27">INDEX(ShadowTable[], SMALL(IF(ShadowRowSS=$C$10,ROW(ShadowRowSS)-5),ROWS(O$15:O27)),20)</f>
        <v>#NUM!</v>
      </c>
      <c r="R27" s="760" t="e">
        <f t="array" ref="R27">INDEX(ShadowTable[], SMALL(IF(ShadowRowSS=$C$10,ROW(ShadowRowSS)-5),ROWS(P$15:P27)),21)</f>
        <v>#NUM!</v>
      </c>
      <c r="S27" s="762" t="e">
        <f t="array" ref="S27">INDEX(ShadowTable[], SMALL(IF(ShadowRowSS=$C$10,ROW(ShadowRowSS)-5),ROWS(P$15:P27)),22)</f>
        <v>#NUM!</v>
      </c>
    </row>
    <row r="28" spans="3:19">
      <c r="C28" s="759" t="e">
        <f t="array" ref="C28">INDEX(ShadowTable[], SMALL(IF(ShadowRowSS=$C$10,ROW(ShadowRowSS)-5),ROWS(C$15:C28)),5)</f>
        <v>#NUM!</v>
      </c>
      <c r="D28" s="760" t="str">
        <f t="array" ref="D28">IF(ISNUMBER(SEARCH("Outcome",INDEX(ShadowTable[], SMALL(IF(ShadowRowSS=$C$10,ROW(ShadowRowSS)-5),ROWS(D$15:D28)),1)))=TRUE,"Outcome",IF(ISNUMBER(SEARCH("Output",INDEX(ShadowTable[], SMALL(IF(ShadowRowSS=$C$10,ROW(ShadowRowSS)-5),ROWS(D$15:D28)),1)))=TRUE,"Output",""))</f>
        <v/>
      </c>
      <c r="E28" s="760" t="e">
        <f t="array" ref="E28">INDEX(ShadowTable[], SMALL(IF(ShadowRowSS=$C$10,ROW(ShadowRowSS)-5),ROWS(C$15:C28)),8)</f>
        <v>#NUM!</v>
      </c>
      <c r="F28" s="760" t="e">
        <f t="array" ref="F28">INDEX(ShadowTable[], SMALL(IF(ShadowRowSS=$C$10,ROW(ShadowRowSS)-5),ROWS(D$15:D28)),9)</f>
        <v>#NUM!</v>
      </c>
      <c r="G28" s="760" t="e">
        <f t="array" ref="G28">INDEX(ShadowTable[], SMALL(IF(ShadowRowSS=$C$10,ROW(ShadowRowSS)-5),ROWS(E$15:E28)),10)</f>
        <v>#NUM!</v>
      </c>
      <c r="H28" s="760" t="e">
        <f t="array" ref="H28">INDEX(ShadowTable[], SMALL(IF(ShadowRowSS=$C$10,ROW(ShadowRowSS)-5),ROWS(F$15:F28)),11)</f>
        <v>#NUM!</v>
      </c>
      <c r="I28" s="761" t="e">
        <f t="array" ref="I28">INDEX(ShadowTable[], SMALL(IF(ShadowRowSS=$C$10,ROW(ShadowRowSS)-5),ROWS(G$15:G28)),12)</f>
        <v>#NUM!</v>
      </c>
      <c r="J28" s="760" t="e">
        <f t="array" ref="J28">INDEX(ShadowTable[], SMALL(IF(ShadowRowSS=$C$10,ROW(ShadowRowSS)-5),ROWS(H$15:H28)),13)</f>
        <v>#NUM!</v>
      </c>
      <c r="K28" s="761" t="e">
        <f t="array" ref="K28">INDEX(ShadowTable[], SMALL(IF(ShadowRowSS=$C$10,ROW(ShadowRowSS)-5),ROWS(I$15:I28)),14)</f>
        <v>#NUM!</v>
      </c>
      <c r="L28" s="760" t="e">
        <f t="array" ref="L28">INDEX(ShadowTable[], SMALL(IF(ShadowRowSS=$C$10,ROW(ShadowRowSS)-5),ROWS(J$15:J28)),15)</f>
        <v>#NUM!</v>
      </c>
      <c r="M28" s="761" t="e">
        <f t="array" ref="M28">INDEX(ShadowTable[], SMALL(IF(ShadowRowSS=$C$10,ROW(ShadowRowSS)-5),ROWS(K$15:K28)),16)</f>
        <v>#NUM!</v>
      </c>
      <c r="N28" s="760" t="e">
        <f t="array" ref="N28">INDEX(ShadowTable[], SMALL(IF(ShadowRowSS=$C$10,ROW(ShadowRowSS)-5),ROWS(L$15:L28)),17)</f>
        <v>#NUM!</v>
      </c>
      <c r="O28" s="761" t="e">
        <f t="array" ref="O28">INDEX(ShadowTable[], SMALL(IF(ShadowRowSS=$C$10,ROW(ShadowRowSS)-5),ROWS(M$15:M28)),18)</f>
        <v>#NUM!</v>
      </c>
      <c r="P28" s="760" t="e">
        <f t="array" ref="P28">INDEX(ShadowTable[], SMALL(IF(ShadowRowSS=$C$10,ROW(ShadowRowSS)-5),ROWS(N$15:N28)),19)</f>
        <v>#NUM!</v>
      </c>
      <c r="Q28" s="761" t="e">
        <f t="array" ref="Q28">INDEX(ShadowTable[], SMALL(IF(ShadowRowSS=$C$10,ROW(ShadowRowSS)-5),ROWS(O$15:O28)),20)</f>
        <v>#NUM!</v>
      </c>
      <c r="R28" s="760" t="e">
        <f t="array" ref="R28">INDEX(ShadowTable[], SMALL(IF(ShadowRowSS=$C$10,ROW(ShadowRowSS)-5),ROWS(P$15:P28)),21)</f>
        <v>#NUM!</v>
      </c>
      <c r="S28" s="762" t="e">
        <f t="array" ref="S28">INDEX(ShadowTable[], SMALL(IF(ShadowRowSS=$C$10,ROW(ShadowRowSS)-5),ROWS(P$15:P28)),22)</f>
        <v>#NUM!</v>
      </c>
    </row>
    <row r="29" spans="3:19">
      <c r="C29" s="759" t="e">
        <f t="array" ref="C29">INDEX(ShadowTable[], SMALL(IF(ShadowRowSS=$C$10,ROW(ShadowRowSS)-5),ROWS(C$15:C29)),5)</f>
        <v>#NUM!</v>
      </c>
      <c r="D29" s="760" t="str">
        <f t="array" ref="D29">IF(ISNUMBER(SEARCH("Outcome",INDEX(ShadowTable[], SMALL(IF(ShadowRowSS=$C$10,ROW(ShadowRowSS)-5),ROWS(D$15:D29)),1)))=TRUE,"Outcome",IF(ISNUMBER(SEARCH("Output",INDEX(ShadowTable[], SMALL(IF(ShadowRowSS=$C$10,ROW(ShadowRowSS)-5),ROWS(D$15:D29)),1)))=TRUE,"Output",""))</f>
        <v/>
      </c>
      <c r="E29" s="760" t="e">
        <f t="array" ref="E29">INDEX(ShadowTable[], SMALL(IF(ShadowRowSS=$C$10,ROW(ShadowRowSS)-5),ROWS(C$15:C29)),8)</f>
        <v>#NUM!</v>
      </c>
      <c r="F29" s="760" t="e">
        <f t="array" ref="F29">INDEX(ShadowTable[], SMALL(IF(ShadowRowSS=$C$10,ROW(ShadowRowSS)-5),ROWS(D$15:D29)),9)</f>
        <v>#NUM!</v>
      </c>
      <c r="G29" s="760" t="e">
        <f t="array" ref="G29">INDEX(ShadowTable[], SMALL(IF(ShadowRowSS=$C$10,ROW(ShadowRowSS)-5),ROWS(E$15:E29)),10)</f>
        <v>#NUM!</v>
      </c>
      <c r="H29" s="760" t="e">
        <f t="array" ref="H29">INDEX(ShadowTable[], SMALL(IF(ShadowRowSS=$C$10,ROW(ShadowRowSS)-5),ROWS(F$15:F29)),11)</f>
        <v>#NUM!</v>
      </c>
      <c r="I29" s="761" t="e">
        <f t="array" ref="I29">INDEX(ShadowTable[], SMALL(IF(ShadowRowSS=$C$10,ROW(ShadowRowSS)-5),ROWS(G$15:G29)),12)</f>
        <v>#NUM!</v>
      </c>
      <c r="J29" s="760" t="e">
        <f t="array" ref="J29">INDEX(ShadowTable[], SMALL(IF(ShadowRowSS=$C$10,ROW(ShadowRowSS)-5),ROWS(H$15:H29)),13)</f>
        <v>#NUM!</v>
      </c>
      <c r="K29" s="761" t="e">
        <f t="array" ref="K29">INDEX(ShadowTable[], SMALL(IF(ShadowRowSS=$C$10,ROW(ShadowRowSS)-5),ROWS(I$15:I29)),14)</f>
        <v>#NUM!</v>
      </c>
      <c r="L29" s="760" t="e">
        <f t="array" ref="L29">INDEX(ShadowTable[], SMALL(IF(ShadowRowSS=$C$10,ROW(ShadowRowSS)-5),ROWS(J$15:J29)),15)</f>
        <v>#NUM!</v>
      </c>
      <c r="M29" s="761" t="e">
        <f t="array" ref="M29">INDEX(ShadowTable[], SMALL(IF(ShadowRowSS=$C$10,ROW(ShadowRowSS)-5),ROWS(K$15:K29)),16)</f>
        <v>#NUM!</v>
      </c>
      <c r="N29" s="760" t="e">
        <f t="array" ref="N29">INDEX(ShadowTable[], SMALL(IF(ShadowRowSS=$C$10,ROW(ShadowRowSS)-5),ROWS(L$15:L29)),17)</f>
        <v>#NUM!</v>
      </c>
      <c r="O29" s="761" t="e">
        <f t="array" ref="O29">INDEX(ShadowTable[], SMALL(IF(ShadowRowSS=$C$10,ROW(ShadowRowSS)-5),ROWS(M$15:M29)),18)</f>
        <v>#NUM!</v>
      </c>
      <c r="P29" s="760" t="e">
        <f t="array" ref="P29">INDEX(ShadowTable[], SMALL(IF(ShadowRowSS=$C$10,ROW(ShadowRowSS)-5),ROWS(N$15:N29)),19)</f>
        <v>#NUM!</v>
      </c>
      <c r="Q29" s="761" t="e">
        <f t="array" ref="Q29">INDEX(ShadowTable[], SMALL(IF(ShadowRowSS=$C$10,ROW(ShadowRowSS)-5),ROWS(O$15:O29)),20)</f>
        <v>#NUM!</v>
      </c>
      <c r="R29" s="760" t="e">
        <f t="array" ref="R29">INDEX(ShadowTable[], SMALL(IF(ShadowRowSS=$C$10,ROW(ShadowRowSS)-5),ROWS(P$15:P29)),21)</f>
        <v>#NUM!</v>
      </c>
      <c r="S29" s="762" t="e">
        <f t="array" ref="S29">INDEX(ShadowTable[], SMALL(IF(ShadowRowSS=$C$10,ROW(ShadowRowSS)-5),ROWS(P$15:P29)),22)</f>
        <v>#NUM!</v>
      </c>
    </row>
    <row r="30" spans="3:19">
      <c r="C30" s="759" t="e">
        <f t="array" ref="C30">INDEX(ShadowTable[], SMALL(IF(ShadowRowSS=$C$10,ROW(ShadowRowSS)-5),ROWS(C$15:C30)),5)</f>
        <v>#NUM!</v>
      </c>
      <c r="D30" s="760" t="str">
        <f t="array" ref="D30">IF(ISNUMBER(SEARCH("Outcome",INDEX(ShadowTable[], SMALL(IF(ShadowRowSS=$C$10,ROW(ShadowRowSS)-5),ROWS(D$15:D30)),1)))=TRUE,"Outcome",IF(ISNUMBER(SEARCH("Output",INDEX(ShadowTable[], SMALL(IF(ShadowRowSS=$C$10,ROW(ShadowRowSS)-5),ROWS(D$15:D30)),1)))=TRUE,"Output",""))</f>
        <v/>
      </c>
      <c r="E30" s="760" t="e">
        <f t="array" ref="E30">INDEX(ShadowTable[], SMALL(IF(ShadowRowSS=$C$10,ROW(ShadowRowSS)-5),ROWS(C$15:C30)),8)</f>
        <v>#NUM!</v>
      </c>
      <c r="F30" s="760" t="e">
        <f t="array" ref="F30">INDEX(ShadowTable[], SMALL(IF(ShadowRowSS=$C$10,ROW(ShadowRowSS)-5),ROWS(D$15:D30)),9)</f>
        <v>#NUM!</v>
      </c>
      <c r="G30" s="760" t="e">
        <f t="array" ref="G30">INDEX(ShadowTable[], SMALL(IF(ShadowRowSS=$C$10,ROW(ShadowRowSS)-5),ROWS(E$15:E30)),10)</f>
        <v>#NUM!</v>
      </c>
      <c r="H30" s="760" t="e">
        <f t="array" ref="H30">INDEX(ShadowTable[], SMALL(IF(ShadowRowSS=$C$10,ROW(ShadowRowSS)-5),ROWS(F$15:F30)),11)</f>
        <v>#NUM!</v>
      </c>
      <c r="I30" s="761" t="e">
        <f t="array" ref="I30">INDEX(ShadowTable[], SMALL(IF(ShadowRowSS=$C$10,ROW(ShadowRowSS)-5),ROWS(G$15:G30)),12)</f>
        <v>#NUM!</v>
      </c>
      <c r="J30" s="760" t="e">
        <f t="array" ref="J30">INDEX(ShadowTable[], SMALL(IF(ShadowRowSS=$C$10,ROW(ShadowRowSS)-5),ROWS(H$15:H30)),13)</f>
        <v>#NUM!</v>
      </c>
      <c r="K30" s="761" t="e">
        <f t="array" ref="K30">INDEX(ShadowTable[], SMALL(IF(ShadowRowSS=$C$10,ROW(ShadowRowSS)-5),ROWS(I$15:I30)),14)</f>
        <v>#NUM!</v>
      </c>
      <c r="L30" s="760" t="e">
        <f t="array" ref="L30">INDEX(ShadowTable[], SMALL(IF(ShadowRowSS=$C$10,ROW(ShadowRowSS)-5),ROWS(J$15:J30)),15)</f>
        <v>#NUM!</v>
      </c>
      <c r="M30" s="761" t="e">
        <f t="array" ref="M30">INDEX(ShadowTable[], SMALL(IF(ShadowRowSS=$C$10,ROW(ShadowRowSS)-5),ROWS(K$15:K30)),16)</f>
        <v>#NUM!</v>
      </c>
      <c r="N30" s="760" t="e">
        <f t="array" ref="N30">INDEX(ShadowTable[], SMALL(IF(ShadowRowSS=$C$10,ROW(ShadowRowSS)-5),ROWS(L$15:L30)),17)</f>
        <v>#NUM!</v>
      </c>
      <c r="O30" s="761" t="e">
        <f t="array" ref="O30">INDEX(ShadowTable[], SMALL(IF(ShadowRowSS=$C$10,ROW(ShadowRowSS)-5),ROWS(M$15:M30)),18)</f>
        <v>#NUM!</v>
      </c>
      <c r="P30" s="760" t="e">
        <f t="array" ref="P30">INDEX(ShadowTable[], SMALL(IF(ShadowRowSS=$C$10,ROW(ShadowRowSS)-5),ROWS(N$15:N30)),19)</f>
        <v>#NUM!</v>
      </c>
      <c r="Q30" s="761" t="e">
        <f t="array" ref="Q30">INDEX(ShadowTable[], SMALL(IF(ShadowRowSS=$C$10,ROW(ShadowRowSS)-5),ROWS(O$15:O30)),20)</f>
        <v>#NUM!</v>
      </c>
      <c r="R30" s="760" t="e">
        <f t="array" ref="R30">INDEX(ShadowTable[], SMALL(IF(ShadowRowSS=$C$10,ROW(ShadowRowSS)-5),ROWS(P$15:P30)),21)</f>
        <v>#NUM!</v>
      </c>
      <c r="S30" s="762" t="e">
        <f t="array" ref="S30">INDEX(ShadowTable[], SMALL(IF(ShadowRowSS=$C$10,ROW(ShadowRowSS)-5),ROWS(P$15:P30)),22)</f>
        <v>#NUM!</v>
      </c>
    </row>
    <row r="31" spans="3:19">
      <c r="C31" s="759" t="e">
        <f t="array" ref="C31">INDEX(ShadowTable[], SMALL(IF(ShadowRowSS=$C$10,ROW(ShadowRowSS)-5),ROWS(C$15:C31)),5)</f>
        <v>#NUM!</v>
      </c>
      <c r="D31" s="760" t="str">
        <f t="array" ref="D31">IF(ISNUMBER(SEARCH("Outcome",INDEX(ShadowTable[], SMALL(IF(ShadowRowSS=$C$10,ROW(ShadowRowSS)-5),ROWS(D$15:D31)),1)))=TRUE,"Outcome",IF(ISNUMBER(SEARCH("Output",INDEX(ShadowTable[], SMALL(IF(ShadowRowSS=$C$10,ROW(ShadowRowSS)-5),ROWS(D$15:D31)),1)))=TRUE,"Output",""))</f>
        <v/>
      </c>
      <c r="E31" s="760" t="e">
        <f t="array" ref="E31">INDEX(ShadowTable[], SMALL(IF(ShadowRowSS=$C$10,ROW(ShadowRowSS)-5),ROWS(C$15:C31)),8)</f>
        <v>#NUM!</v>
      </c>
      <c r="F31" s="760" t="e">
        <f t="array" ref="F31">INDEX(ShadowTable[], SMALL(IF(ShadowRowSS=$C$10,ROW(ShadowRowSS)-5),ROWS(D$15:D31)),9)</f>
        <v>#NUM!</v>
      </c>
      <c r="G31" s="760" t="e">
        <f t="array" ref="G31">INDEX(ShadowTable[], SMALL(IF(ShadowRowSS=$C$10,ROW(ShadowRowSS)-5),ROWS(E$15:E31)),10)</f>
        <v>#NUM!</v>
      </c>
      <c r="H31" s="760" t="e">
        <f t="array" ref="H31">INDEX(ShadowTable[], SMALL(IF(ShadowRowSS=$C$10,ROW(ShadowRowSS)-5),ROWS(F$15:F31)),11)</f>
        <v>#NUM!</v>
      </c>
      <c r="I31" s="761" t="e">
        <f t="array" ref="I31">INDEX(ShadowTable[], SMALL(IF(ShadowRowSS=$C$10,ROW(ShadowRowSS)-5),ROWS(G$15:G31)),12)</f>
        <v>#NUM!</v>
      </c>
      <c r="J31" s="760" t="e">
        <f t="array" ref="J31">INDEX(ShadowTable[], SMALL(IF(ShadowRowSS=$C$10,ROW(ShadowRowSS)-5),ROWS(H$15:H31)),13)</f>
        <v>#NUM!</v>
      </c>
      <c r="K31" s="761" t="e">
        <f t="array" ref="K31">INDEX(ShadowTable[], SMALL(IF(ShadowRowSS=$C$10,ROW(ShadowRowSS)-5),ROWS(I$15:I31)),14)</f>
        <v>#NUM!</v>
      </c>
      <c r="L31" s="760" t="e">
        <f t="array" ref="L31">INDEX(ShadowTable[], SMALL(IF(ShadowRowSS=$C$10,ROW(ShadowRowSS)-5),ROWS(J$15:J31)),15)</f>
        <v>#NUM!</v>
      </c>
      <c r="M31" s="761" t="e">
        <f t="array" ref="M31">INDEX(ShadowTable[], SMALL(IF(ShadowRowSS=$C$10,ROW(ShadowRowSS)-5),ROWS(K$15:K31)),16)</f>
        <v>#NUM!</v>
      </c>
      <c r="N31" s="760" t="e">
        <f t="array" ref="N31">INDEX(ShadowTable[], SMALL(IF(ShadowRowSS=$C$10,ROW(ShadowRowSS)-5),ROWS(L$15:L31)),17)</f>
        <v>#NUM!</v>
      </c>
      <c r="O31" s="761" t="e">
        <f t="array" ref="O31">INDEX(ShadowTable[], SMALL(IF(ShadowRowSS=$C$10,ROW(ShadowRowSS)-5),ROWS(M$15:M31)),18)</f>
        <v>#NUM!</v>
      </c>
      <c r="P31" s="760" t="e">
        <f t="array" ref="P31">INDEX(ShadowTable[], SMALL(IF(ShadowRowSS=$C$10,ROW(ShadowRowSS)-5),ROWS(N$15:N31)),19)</f>
        <v>#NUM!</v>
      </c>
      <c r="Q31" s="761" t="e">
        <f t="array" ref="Q31">INDEX(ShadowTable[], SMALL(IF(ShadowRowSS=$C$10,ROW(ShadowRowSS)-5),ROWS(O$15:O31)),20)</f>
        <v>#NUM!</v>
      </c>
      <c r="R31" s="760" t="e">
        <f t="array" ref="R31">INDEX(ShadowTable[], SMALL(IF(ShadowRowSS=$C$10,ROW(ShadowRowSS)-5),ROWS(P$15:P31)),21)</f>
        <v>#NUM!</v>
      </c>
      <c r="S31" s="762" t="e">
        <f t="array" ref="S31">INDEX(ShadowTable[], SMALL(IF(ShadowRowSS=$C$10,ROW(ShadowRowSS)-5),ROWS(P$15:P31)),22)</f>
        <v>#NUM!</v>
      </c>
    </row>
    <row r="32" spans="3:19">
      <c r="C32" s="759" t="e">
        <f t="array" ref="C32">INDEX(ShadowTable[], SMALL(IF(ShadowRowSS=$C$10,ROW(ShadowRowSS)-5),ROWS(C$15:C32)),5)</f>
        <v>#NUM!</v>
      </c>
      <c r="D32" s="760" t="str">
        <f t="array" ref="D32">IF(ISNUMBER(SEARCH("Outcome",INDEX(ShadowTable[], SMALL(IF(ShadowRowSS=$C$10,ROW(ShadowRowSS)-5),ROWS(D$15:D32)),1)))=TRUE,"Outcome",IF(ISNUMBER(SEARCH("Output",INDEX(ShadowTable[], SMALL(IF(ShadowRowSS=$C$10,ROW(ShadowRowSS)-5),ROWS(D$15:D32)),1)))=TRUE,"Output",""))</f>
        <v/>
      </c>
      <c r="E32" s="760" t="e">
        <f t="array" ref="E32">INDEX(ShadowTable[], SMALL(IF(ShadowRowSS=$C$10,ROW(ShadowRowSS)-5),ROWS(C$15:C32)),8)</f>
        <v>#NUM!</v>
      </c>
      <c r="F32" s="760" t="e">
        <f t="array" ref="F32">INDEX(ShadowTable[], SMALL(IF(ShadowRowSS=$C$10,ROW(ShadowRowSS)-5),ROWS(D$15:D32)),9)</f>
        <v>#NUM!</v>
      </c>
      <c r="G32" s="760" t="e">
        <f t="array" ref="G32">INDEX(ShadowTable[], SMALL(IF(ShadowRowSS=$C$10,ROW(ShadowRowSS)-5),ROWS(E$15:E32)),10)</f>
        <v>#NUM!</v>
      </c>
      <c r="H32" s="760" t="e">
        <f t="array" ref="H32">INDEX(ShadowTable[], SMALL(IF(ShadowRowSS=$C$10,ROW(ShadowRowSS)-5),ROWS(F$15:F32)),11)</f>
        <v>#NUM!</v>
      </c>
      <c r="I32" s="761" t="e">
        <f t="array" ref="I32">INDEX(ShadowTable[], SMALL(IF(ShadowRowSS=$C$10,ROW(ShadowRowSS)-5),ROWS(G$15:G32)),12)</f>
        <v>#NUM!</v>
      </c>
      <c r="J32" s="760" t="e">
        <f t="array" ref="J32">INDEX(ShadowTable[], SMALL(IF(ShadowRowSS=$C$10,ROW(ShadowRowSS)-5),ROWS(H$15:H32)),13)</f>
        <v>#NUM!</v>
      </c>
      <c r="K32" s="761" t="e">
        <f t="array" ref="K32">INDEX(ShadowTable[], SMALL(IF(ShadowRowSS=$C$10,ROW(ShadowRowSS)-5),ROWS(I$15:I32)),14)</f>
        <v>#NUM!</v>
      </c>
      <c r="L32" s="760" t="e">
        <f t="array" ref="L32">INDEX(ShadowTable[], SMALL(IF(ShadowRowSS=$C$10,ROW(ShadowRowSS)-5),ROWS(J$15:J32)),15)</f>
        <v>#NUM!</v>
      </c>
      <c r="M32" s="761" t="e">
        <f t="array" ref="M32">INDEX(ShadowTable[], SMALL(IF(ShadowRowSS=$C$10,ROW(ShadowRowSS)-5),ROWS(K$15:K32)),16)</f>
        <v>#NUM!</v>
      </c>
      <c r="N32" s="760" t="e">
        <f t="array" ref="N32">INDEX(ShadowTable[], SMALL(IF(ShadowRowSS=$C$10,ROW(ShadowRowSS)-5),ROWS(L$15:L32)),17)</f>
        <v>#NUM!</v>
      </c>
      <c r="O32" s="761" t="e">
        <f t="array" ref="O32">INDEX(ShadowTable[], SMALL(IF(ShadowRowSS=$C$10,ROW(ShadowRowSS)-5),ROWS(M$15:M32)),18)</f>
        <v>#NUM!</v>
      </c>
      <c r="P32" s="760" t="e">
        <f t="array" ref="P32">INDEX(ShadowTable[], SMALL(IF(ShadowRowSS=$C$10,ROW(ShadowRowSS)-5),ROWS(N$15:N32)),19)</f>
        <v>#NUM!</v>
      </c>
      <c r="Q32" s="761" t="e">
        <f t="array" ref="Q32">INDEX(ShadowTable[], SMALL(IF(ShadowRowSS=$C$10,ROW(ShadowRowSS)-5),ROWS(O$15:O32)),20)</f>
        <v>#NUM!</v>
      </c>
      <c r="R32" s="760" t="e">
        <f t="array" ref="R32">INDEX(ShadowTable[], SMALL(IF(ShadowRowSS=$C$10,ROW(ShadowRowSS)-5),ROWS(P$15:P32)),21)</f>
        <v>#NUM!</v>
      </c>
      <c r="S32" s="762" t="e">
        <f t="array" ref="S32">INDEX(ShadowTable[], SMALL(IF(ShadowRowSS=$C$10,ROW(ShadowRowSS)-5),ROWS(P$15:P32)),22)</f>
        <v>#NUM!</v>
      </c>
    </row>
    <row r="33" spans="3:19">
      <c r="C33" s="759" t="e">
        <f t="array" ref="C33">INDEX(ShadowTable[], SMALL(IF(ShadowRowSS=$C$10,ROW(ShadowRowSS)-5),ROWS(C$15:C33)),5)</f>
        <v>#NUM!</v>
      </c>
      <c r="D33" s="760" t="str">
        <f t="array" ref="D33">IF(ISNUMBER(SEARCH("Outcome",INDEX(ShadowTable[], SMALL(IF(ShadowRowSS=$C$10,ROW(ShadowRowSS)-5),ROWS(D$15:D33)),1)))=TRUE,"Outcome",IF(ISNUMBER(SEARCH("Output",INDEX(ShadowTable[], SMALL(IF(ShadowRowSS=$C$10,ROW(ShadowRowSS)-5),ROWS(D$15:D33)),1)))=TRUE,"Output",""))</f>
        <v/>
      </c>
      <c r="E33" s="760" t="e">
        <f t="array" ref="E33">INDEX(ShadowTable[], SMALL(IF(ShadowRowSS=$C$10,ROW(ShadowRowSS)-5),ROWS(C$15:C33)),8)</f>
        <v>#NUM!</v>
      </c>
      <c r="F33" s="760" t="e">
        <f t="array" ref="F33">INDEX(ShadowTable[], SMALL(IF(ShadowRowSS=$C$10,ROW(ShadowRowSS)-5),ROWS(D$15:D33)),9)</f>
        <v>#NUM!</v>
      </c>
      <c r="G33" s="760" t="e">
        <f t="array" ref="G33">INDEX(ShadowTable[], SMALL(IF(ShadowRowSS=$C$10,ROW(ShadowRowSS)-5),ROWS(E$15:E33)),10)</f>
        <v>#NUM!</v>
      </c>
      <c r="H33" s="760" t="e">
        <f t="array" ref="H33">INDEX(ShadowTable[], SMALL(IF(ShadowRowSS=$C$10,ROW(ShadowRowSS)-5),ROWS(F$15:F33)),11)</f>
        <v>#NUM!</v>
      </c>
      <c r="I33" s="761" t="e">
        <f t="array" ref="I33">INDEX(ShadowTable[], SMALL(IF(ShadowRowSS=$C$10,ROW(ShadowRowSS)-5),ROWS(G$15:G33)),12)</f>
        <v>#NUM!</v>
      </c>
      <c r="J33" s="760" t="e">
        <f t="array" ref="J33">INDEX(ShadowTable[], SMALL(IF(ShadowRowSS=$C$10,ROW(ShadowRowSS)-5),ROWS(H$15:H33)),13)</f>
        <v>#NUM!</v>
      </c>
      <c r="K33" s="761" t="e">
        <f t="array" ref="K33">INDEX(ShadowTable[], SMALL(IF(ShadowRowSS=$C$10,ROW(ShadowRowSS)-5),ROWS(I$15:I33)),14)</f>
        <v>#NUM!</v>
      </c>
      <c r="L33" s="760" t="e">
        <f t="array" ref="L33">INDEX(ShadowTable[], SMALL(IF(ShadowRowSS=$C$10,ROW(ShadowRowSS)-5),ROWS(J$15:J33)),15)</f>
        <v>#NUM!</v>
      </c>
      <c r="M33" s="761" t="e">
        <f t="array" ref="M33">INDEX(ShadowTable[], SMALL(IF(ShadowRowSS=$C$10,ROW(ShadowRowSS)-5),ROWS(K$15:K33)),16)</f>
        <v>#NUM!</v>
      </c>
      <c r="N33" s="760" t="e">
        <f t="array" ref="N33">INDEX(ShadowTable[], SMALL(IF(ShadowRowSS=$C$10,ROW(ShadowRowSS)-5),ROWS(L$15:L33)),17)</f>
        <v>#NUM!</v>
      </c>
      <c r="O33" s="761" t="e">
        <f t="array" ref="O33">INDEX(ShadowTable[], SMALL(IF(ShadowRowSS=$C$10,ROW(ShadowRowSS)-5),ROWS(M$15:M33)),18)</f>
        <v>#NUM!</v>
      </c>
      <c r="P33" s="760" t="e">
        <f t="array" ref="P33">INDEX(ShadowTable[], SMALL(IF(ShadowRowSS=$C$10,ROW(ShadowRowSS)-5),ROWS(N$15:N33)),19)</f>
        <v>#NUM!</v>
      </c>
      <c r="Q33" s="761" t="e">
        <f t="array" ref="Q33">INDEX(ShadowTable[], SMALL(IF(ShadowRowSS=$C$10,ROW(ShadowRowSS)-5),ROWS(O$15:O33)),20)</f>
        <v>#NUM!</v>
      </c>
      <c r="R33" s="760" t="e">
        <f t="array" ref="R33">INDEX(ShadowTable[], SMALL(IF(ShadowRowSS=$C$10,ROW(ShadowRowSS)-5),ROWS(P$15:P33)),21)</f>
        <v>#NUM!</v>
      </c>
      <c r="S33" s="762" t="e">
        <f t="array" ref="S33">INDEX(ShadowTable[], SMALL(IF(ShadowRowSS=$C$10,ROW(ShadowRowSS)-5),ROWS(P$15:P33)),22)</f>
        <v>#NUM!</v>
      </c>
    </row>
    <row r="34" spans="3:19">
      <c r="C34" s="759" t="e">
        <f t="array" ref="C34">INDEX(ShadowTable[], SMALL(IF(ShadowRowSS=$C$10,ROW(ShadowRowSS)-5),ROWS(C$15:C34)),5)</f>
        <v>#NUM!</v>
      </c>
      <c r="D34" s="760" t="str">
        <f t="array" ref="D34">IF(ISNUMBER(SEARCH("Outcome",INDEX(ShadowTable[], SMALL(IF(ShadowRowSS=$C$10,ROW(ShadowRowSS)-5),ROWS(D$15:D34)),1)))=TRUE,"Outcome",IF(ISNUMBER(SEARCH("Output",INDEX(ShadowTable[], SMALL(IF(ShadowRowSS=$C$10,ROW(ShadowRowSS)-5),ROWS(D$15:D34)),1)))=TRUE,"Output",""))</f>
        <v/>
      </c>
      <c r="E34" s="760" t="e">
        <f t="array" ref="E34">INDEX(ShadowTable[], SMALL(IF(ShadowRowSS=$C$10,ROW(ShadowRowSS)-5),ROWS(C$15:C34)),8)</f>
        <v>#NUM!</v>
      </c>
      <c r="F34" s="760" t="e">
        <f t="array" ref="F34">INDEX(ShadowTable[], SMALL(IF(ShadowRowSS=$C$10,ROW(ShadowRowSS)-5),ROWS(D$15:D34)),9)</f>
        <v>#NUM!</v>
      </c>
      <c r="G34" s="760" t="e">
        <f t="array" ref="G34">INDEX(ShadowTable[], SMALL(IF(ShadowRowSS=$C$10,ROW(ShadowRowSS)-5),ROWS(E$15:E34)),10)</f>
        <v>#NUM!</v>
      </c>
      <c r="H34" s="760" t="e">
        <f t="array" ref="H34">INDEX(ShadowTable[], SMALL(IF(ShadowRowSS=$C$10,ROW(ShadowRowSS)-5),ROWS(F$15:F34)),11)</f>
        <v>#NUM!</v>
      </c>
      <c r="I34" s="761" t="e">
        <f t="array" ref="I34">INDEX(ShadowTable[], SMALL(IF(ShadowRowSS=$C$10,ROW(ShadowRowSS)-5),ROWS(G$15:G34)),12)</f>
        <v>#NUM!</v>
      </c>
      <c r="J34" s="760" t="e">
        <f t="array" ref="J34">INDEX(ShadowTable[], SMALL(IF(ShadowRowSS=$C$10,ROW(ShadowRowSS)-5),ROWS(H$15:H34)),13)</f>
        <v>#NUM!</v>
      </c>
      <c r="K34" s="761" t="e">
        <f t="array" ref="K34">INDEX(ShadowTable[], SMALL(IF(ShadowRowSS=$C$10,ROW(ShadowRowSS)-5),ROWS(I$15:I34)),14)</f>
        <v>#NUM!</v>
      </c>
      <c r="L34" s="760" t="e">
        <f t="array" ref="L34">INDEX(ShadowTable[], SMALL(IF(ShadowRowSS=$C$10,ROW(ShadowRowSS)-5),ROWS(J$15:J34)),15)</f>
        <v>#NUM!</v>
      </c>
      <c r="M34" s="761" t="e">
        <f t="array" ref="M34">INDEX(ShadowTable[], SMALL(IF(ShadowRowSS=$C$10,ROW(ShadowRowSS)-5),ROWS(K$15:K34)),16)</f>
        <v>#NUM!</v>
      </c>
      <c r="N34" s="760" t="e">
        <f t="array" ref="N34">INDEX(ShadowTable[], SMALL(IF(ShadowRowSS=$C$10,ROW(ShadowRowSS)-5),ROWS(L$15:L34)),17)</f>
        <v>#NUM!</v>
      </c>
      <c r="O34" s="761" t="e">
        <f t="array" ref="O34">INDEX(ShadowTable[], SMALL(IF(ShadowRowSS=$C$10,ROW(ShadowRowSS)-5),ROWS(M$15:M34)),18)</f>
        <v>#NUM!</v>
      </c>
      <c r="P34" s="760" t="e">
        <f t="array" ref="P34">INDEX(ShadowTable[], SMALL(IF(ShadowRowSS=$C$10,ROW(ShadowRowSS)-5),ROWS(N$15:N34)),19)</f>
        <v>#NUM!</v>
      </c>
      <c r="Q34" s="761" t="e">
        <f t="array" ref="Q34">INDEX(ShadowTable[], SMALL(IF(ShadowRowSS=$C$10,ROW(ShadowRowSS)-5),ROWS(O$15:O34)),20)</f>
        <v>#NUM!</v>
      </c>
      <c r="R34" s="760" t="e">
        <f t="array" ref="R34">INDEX(ShadowTable[], SMALL(IF(ShadowRowSS=$C$10,ROW(ShadowRowSS)-5),ROWS(P$15:P34)),21)</f>
        <v>#NUM!</v>
      </c>
      <c r="S34" s="762" t="e">
        <f t="array" ref="S34">INDEX(ShadowTable[], SMALL(IF(ShadowRowSS=$C$10,ROW(ShadowRowSS)-5),ROWS(P$15:P34)),22)</f>
        <v>#NUM!</v>
      </c>
    </row>
    <row r="35" spans="3:19">
      <c r="C35" s="759" t="e">
        <f t="array" ref="C35">INDEX(ShadowTable[], SMALL(IF(ShadowRowSS=$C$10,ROW(ShadowRowSS)-5),ROWS(C$15:C35)),5)</f>
        <v>#NUM!</v>
      </c>
      <c r="D35" s="760" t="str">
        <f t="array" ref="D35">IF(ISNUMBER(SEARCH("Outcome",INDEX(ShadowTable[], SMALL(IF(ShadowRowSS=$C$10,ROW(ShadowRowSS)-5),ROWS(D$15:D35)),1)))=TRUE,"Outcome",IF(ISNUMBER(SEARCH("Output",INDEX(ShadowTable[], SMALL(IF(ShadowRowSS=$C$10,ROW(ShadowRowSS)-5),ROWS(D$15:D35)),1)))=TRUE,"Output",""))</f>
        <v/>
      </c>
      <c r="E35" s="760" t="e">
        <f t="array" ref="E35">INDEX(ShadowTable[], SMALL(IF(ShadowRowSS=$C$10,ROW(ShadowRowSS)-5),ROWS(C$15:C35)),8)</f>
        <v>#NUM!</v>
      </c>
      <c r="F35" s="760" t="e">
        <f t="array" ref="F35">INDEX(ShadowTable[], SMALL(IF(ShadowRowSS=$C$10,ROW(ShadowRowSS)-5),ROWS(D$15:D35)),9)</f>
        <v>#NUM!</v>
      </c>
      <c r="G35" s="760" t="e">
        <f t="array" ref="G35">INDEX(ShadowTable[], SMALL(IF(ShadowRowSS=$C$10,ROW(ShadowRowSS)-5),ROWS(E$15:E35)),10)</f>
        <v>#NUM!</v>
      </c>
      <c r="H35" s="760" t="e">
        <f t="array" ref="H35">INDEX(ShadowTable[], SMALL(IF(ShadowRowSS=$C$10,ROW(ShadowRowSS)-5),ROWS(F$15:F35)),11)</f>
        <v>#NUM!</v>
      </c>
      <c r="I35" s="761" t="e">
        <f t="array" ref="I35">INDEX(ShadowTable[], SMALL(IF(ShadowRowSS=$C$10,ROW(ShadowRowSS)-5),ROWS(G$15:G35)),12)</f>
        <v>#NUM!</v>
      </c>
      <c r="J35" s="760" t="e">
        <f t="array" ref="J35">INDEX(ShadowTable[], SMALL(IF(ShadowRowSS=$C$10,ROW(ShadowRowSS)-5),ROWS(H$15:H35)),13)</f>
        <v>#NUM!</v>
      </c>
      <c r="K35" s="761" t="e">
        <f t="array" ref="K35">INDEX(ShadowTable[], SMALL(IF(ShadowRowSS=$C$10,ROW(ShadowRowSS)-5),ROWS(I$15:I35)),14)</f>
        <v>#NUM!</v>
      </c>
      <c r="L35" s="760" t="e">
        <f t="array" ref="L35">INDEX(ShadowTable[], SMALL(IF(ShadowRowSS=$C$10,ROW(ShadowRowSS)-5),ROWS(J$15:J35)),15)</f>
        <v>#NUM!</v>
      </c>
      <c r="M35" s="761" t="e">
        <f t="array" ref="M35">INDEX(ShadowTable[], SMALL(IF(ShadowRowSS=$C$10,ROW(ShadowRowSS)-5),ROWS(K$15:K35)),16)</f>
        <v>#NUM!</v>
      </c>
      <c r="N35" s="760" t="e">
        <f t="array" ref="N35">INDEX(ShadowTable[], SMALL(IF(ShadowRowSS=$C$10,ROW(ShadowRowSS)-5),ROWS(L$15:L35)),17)</f>
        <v>#NUM!</v>
      </c>
      <c r="O35" s="761" t="e">
        <f t="array" ref="O35">INDEX(ShadowTable[], SMALL(IF(ShadowRowSS=$C$10,ROW(ShadowRowSS)-5),ROWS(M$15:M35)),18)</f>
        <v>#NUM!</v>
      </c>
      <c r="P35" s="760" t="e">
        <f t="array" ref="P35">INDEX(ShadowTable[], SMALL(IF(ShadowRowSS=$C$10,ROW(ShadowRowSS)-5),ROWS(N$15:N35)),19)</f>
        <v>#NUM!</v>
      </c>
      <c r="Q35" s="761" t="e">
        <f t="array" ref="Q35">INDEX(ShadowTable[], SMALL(IF(ShadowRowSS=$C$10,ROW(ShadowRowSS)-5),ROWS(O$15:O35)),20)</f>
        <v>#NUM!</v>
      </c>
      <c r="R35" s="760" t="e">
        <f t="array" ref="R35">INDEX(ShadowTable[], SMALL(IF(ShadowRowSS=$C$10,ROW(ShadowRowSS)-5),ROWS(P$15:P35)),21)</f>
        <v>#NUM!</v>
      </c>
      <c r="S35" s="762" t="e">
        <f t="array" ref="S35">INDEX(ShadowTable[], SMALL(IF(ShadowRowSS=$C$10,ROW(ShadowRowSS)-5),ROWS(P$15:P35)),22)</f>
        <v>#NUM!</v>
      </c>
    </row>
    <row r="36" spans="3:19">
      <c r="C36" s="759" t="e">
        <f t="array" ref="C36">INDEX(ShadowTable[], SMALL(IF(ShadowRowSS=$C$10,ROW(ShadowRowSS)-5),ROWS(C$15:C36)),5)</f>
        <v>#NUM!</v>
      </c>
      <c r="D36" s="760" t="str">
        <f t="array" ref="D36">IF(ISNUMBER(SEARCH("Outcome",INDEX(ShadowTable[], SMALL(IF(ShadowRowSS=$C$10,ROW(ShadowRowSS)-5),ROWS(D$15:D36)),1)))=TRUE,"Outcome",IF(ISNUMBER(SEARCH("Output",INDEX(ShadowTable[], SMALL(IF(ShadowRowSS=$C$10,ROW(ShadowRowSS)-5),ROWS(D$15:D36)),1)))=TRUE,"Output",""))</f>
        <v/>
      </c>
      <c r="E36" s="760" t="e">
        <f t="array" ref="E36">INDEX(ShadowTable[], SMALL(IF(ShadowRowSS=$C$10,ROW(ShadowRowSS)-5),ROWS(C$15:C36)),8)</f>
        <v>#NUM!</v>
      </c>
      <c r="F36" s="760" t="e">
        <f t="array" ref="F36">INDEX(ShadowTable[], SMALL(IF(ShadowRowSS=$C$10,ROW(ShadowRowSS)-5),ROWS(D$15:D36)),9)</f>
        <v>#NUM!</v>
      </c>
      <c r="G36" s="760" t="e">
        <f t="array" ref="G36">INDEX(ShadowTable[], SMALL(IF(ShadowRowSS=$C$10,ROW(ShadowRowSS)-5),ROWS(E$15:E36)),10)</f>
        <v>#NUM!</v>
      </c>
      <c r="H36" s="760" t="e">
        <f t="array" ref="H36">INDEX(ShadowTable[], SMALL(IF(ShadowRowSS=$C$10,ROW(ShadowRowSS)-5),ROWS(F$15:F36)),11)</f>
        <v>#NUM!</v>
      </c>
      <c r="I36" s="761" t="e">
        <f t="array" ref="I36">INDEX(ShadowTable[], SMALL(IF(ShadowRowSS=$C$10,ROW(ShadowRowSS)-5),ROWS(G$15:G36)),12)</f>
        <v>#NUM!</v>
      </c>
      <c r="J36" s="760" t="e">
        <f t="array" ref="J36">INDEX(ShadowTable[], SMALL(IF(ShadowRowSS=$C$10,ROW(ShadowRowSS)-5),ROWS(H$15:H36)),13)</f>
        <v>#NUM!</v>
      </c>
      <c r="K36" s="761" t="e">
        <f t="array" ref="K36">INDEX(ShadowTable[], SMALL(IF(ShadowRowSS=$C$10,ROW(ShadowRowSS)-5),ROWS(I$15:I36)),14)</f>
        <v>#NUM!</v>
      </c>
      <c r="L36" s="760" t="e">
        <f t="array" ref="L36">INDEX(ShadowTable[], SMALL(IF(ShadowRowSS=$C$10,ROW(ShadowRowSS)-5),ROWS(J$15:J36)),15)</f>
        <v>#NUM!</v>
      </c>
      <c r="M36" s="761" t="e">
        <f t="array" ref="M36">INDEX(ShadowTable[], SMALL(IF(ShadowRowSS=$C$10,ROW(ShadowRowSS)-5),ROWS(K$15:K36)),16)</f>
        <v>#NUM!</v>
      </c>
      <c r="N36" s="760" t="e">
        <f t="array" ref="N36">INDEX(ShadowTable[], SMALL(IF(ShadowRowSS=$C$10,ROW(ShadowRowSS)-5),ROWS(L$15:L36)),17)</f>
        <v>#NUM!</v>
      </c>
      <c r="O36" s="761" t="e">
        <f t="array" ref="O36">INDEX(ShadowTable[], SMALL(IF(ShadowRowSS=$C$10,ROW(ShadowRowSS)-5),ROWS(M$15:M36)),18)</f>
        <v>#NUM!</v>
      </c>
      <c r="P36" s="760" t="e">
        <f t="array" ref="P36">INDEX(ShadowTable[], SMALL(IF(ShadowRowSS=$C$10,ROW(ShadowRowSS)-5),ROWS(N$15:N36)),19)</f>
        <v>#NUM!</v>
      </c>
      <c r="Q36" s="761" t="e">
        <f t="array" ref="Q36">INDEX(ShadowTable[], SMALL(IF(ShadowRowSS=$C$10,ROW(ShadowRowSS)-5),ROWS(O$15:O36)),20)</f>
        <v>#NUM!</v>
      </c>
      <c r="R36" s="760" t="e">
        <f t="array" ref="R36">INDEX(ShadowTable[], SMALL(IF(ShadowRowSS=$C$10,ROW(ShadowRowSS)-5),ROWS(P$15:P36)),21)</f>
        <v>#NUM!</v>
      </c>
      <c r="S36" s="762" t="e">
        <f t="array" ref="S36">INDEX(ShadowTable[], SMALL(IF(ShadowRowSS=$C$10,ROW(ShadowRowSS)-5),ROWS(P$15:P36)),22)</f>
        <v>#NUM!</v>
      </c>
    </row>
    <row r="37" spans="3:19">
      <c r="C37" s="759" t="e">
        <f t="array" ref="C37">INDEX(ShadowTable[], SMALL(IF(ShadowRowSS=$C$10,ROW(ShadowRowSS)-5),ROWS(C$15:C37)),5)</f>
        <v>#NUM!</v>
      </c>
      <c r="D37" s="760" t="str">
        <f t="array" ref="D37">IF(ISNUMBER(SEARCH("Outcome",INDEX(ShadowTable[], SMALL(IF(ShadowRowSS=$C$10,ROW(ShadowRowSS)-5),ROWS(D$15:D37)),1)))=TRUE,"Outcome",IF(ISNUMBER(SEARCH("Output",INDEX(ShadowTable[], SMALL(IF(ShadowRowSS=$C$10,ROW(ShadowRowSS)-5),ROWS(D$15:D37)),1)))=TRUE,"Output",""))</f>
        <v/>
      </c>
      <c r="E37" s="760" t="e">
        <f t="array" ref="E37">INDEX(ShadowTable[], SMALL(IF(ShadowRowSS=$C$10,ROW(ShadowRowSS)-5),ROWS(C$15:C37)),8)</f>
        <v>#NUM!</v>
      </c>
      <c r="F37" s="760" t="e">
        <f t="array" ref="F37">INDEX(ShadowTable[], SMALL(IF(ShadowRowSS=$C$10,ROW(ShadowRowSS)-5),ROWS(D$15:D37)),9)</f>
        <v>#NUM!</v>
      </c>
      <c r="G37" s="760" t="e">
        <f t="array" ref="G37">INDEX(ShadowTable[], SMALL(IF(ShadowRowSS=$C$10,ROW(ShadowRowSS)-5),ROWS(E$15:E37)),10)</f>
        <v>#NUM!</v>
      </c>
      <c r="H37" s="760" t="e">
        <f t="array" ref="H37">INDEX(ShadowTable[], SMALL(IF(ShadowRowSS=$C$10,ROW(ShadowRowSS)-5),ROWS(F$15:F37)),11)</f>
        <v>#NUM!</v>
      </c>
      <c r="I37" s="761" t="e">
        <f t="array" ref="I37">INDEX(ShadowTable[], SMALL(IF(ShadowRowSS=$C$10,ROW(ShadowRowSS)-5),ROWS(G$15:G37)),12)</f>
        <v>#NUM!</v>
      </c>
      <c r="J37" s="760" t="e">
        <f t="array" ref="J37">INDEX(ShadowTable[], SMALL(IF(ShadowRowSS=$C$10,ROW(ShadowRowSS)-5),ROWS(H$15:H37)),13)</f>
        <v>#NUM!</v>
      </c>
      <c r="K37" s="761" t="e">
        <f t="array" ref="K37">INDEX(ShadowTable[], SMALL(IF(ShadowRowSS=$C$10,ROW(ShadowRowSS)-5),ROWS(I$15:I37)),14)</f>
        <v>#NUM!</v>
      </c>
      <c r="L37" s="760" t="e">
        <f t="array" ref="L37">INDEX(ShadowTable[], SMALL(IF(ShadowRowSS=$C$10,ROW(ShadowRowSS)-5),ROWS(J$15:J37)),15)</f>
        <v>#NUM!</v>
      </c>
      <c r="M37" s="761" t="e">
        <f t="array" ref="M37">INDEX(ShadowTable[], SMALL(IF(ShadowRowSS=$C$10,ROW(ShadowRowSS)-5),ROWS(K$15:K37)),16)</f>
        <v>#NUM!</v>
      </c>
      <c r="N37" s="760" t="e">
        <f t="array" ref="N37">INDEX(ShadowTable[], SMALL(IF(ShadowRowSS=$C$10,ROW(ShadowRowSS)-5),ROWS(L$15:L37)),17)</f>
        <v>#NUM!</v>
      </c>
      <c r="O37" s="761" t="e">
        <f t="array" ref="O37">INDEX(ShadowTable[], SMALL(IF(ShadowRowSS=$C$10,ROW(ShadowRowSS)-5),ROWS(M$15:M37)),18)</f>
        <v>#NUM!</v>
      </c>
      <c r="P37" s="760" t="e">
        <f t="array" ref="P37">INDEX(ShadowTable[], SMALL(IF(ShadowRowSS=$C$10,ROW(ShadowRowSS)-5),ROWS(N$15:N37)),19)</f>
        <v>#NUM!</v>
      </c>
      <c r="Q37" s="761" t="e">
        <f t="array" ref="Q37">INDEX(ShadowTable[], SMALL(IF(ShadowRowSS=$C$10,ROW(ShadowRowSS)-5),ROWS(O$15:O37)),20)</f>
        <v>#NUM!</v>
      </c>
      <c r="R37" s="760" t="e">
        <f t="array" ref="R37">INDEX(ShadowTable[], SMALL(IF(ShadowRowSS=$C$10,ROW(ShadowRowSS)-5),ROWS(P$15:P37)),21)</f>
        <v>#NUM!</v>
      </c>
      <c r="S37" s="762" t="e">
        <f t="array" ref="S37">INDEX(ShadowTable[], SMALL(IF(ShadowRowSS=$C$10,ROW(ShadowRowSS)-5),ROWS(P$15:P37)),22)</f>
        <v>#NUM!</v>
      </c>
    </row>
    <row r="38" spans="3:19">
      <c r="C38" s="759" t="e">
        <f t="array" ref="C38">INDEX(ShadowTable[], SMALL(IF(ShadowRowSS=$C$10,ROW(ShadowRowSS)-5),ROWS(C$15:C38)),5)</f>
        <v>#NUM!</v>
      </c>
      <c r="D38" s="760" t="str">
        <f t="array" ref="D38">IF(ISNUMBER(SEARCH("Outcome",INDEX(ShadowTable[], SMALL(IF(ShadowRowSS=$C$10,ROW(ShadowRowSS)-5),ROWS(D$15:D38)),1)))=TRUE,"Outcome",IF(ISNUMBER(SEARCH("Output",INDEX(ShadowTable[], SMALL(IF(ShadowRowSS=$C$10,ROW(ShadowRowSS)-5),ROWS(D$15:D38)),1)))=TRUE,"Output",""))</f>
        <v/>
      </c>
      <c r="E38" s="760" t="e">
        <f t="array" ref="E38">INDEX(ShadowTable[], SMALL(IF(ShadowRowSS=$C$10,ROW(ShadowRowSS)-5),ROWS(C$15:C38)),8)</f>
        <v>#NUM!</v>
      </c>
      <c r="F38" s="760" t="e">
        <f t="array" ref="F38">INDEX(ShadowTable[], SMALL(IF(ShadowRowSS=$C$10,ROW(ShadowRowSS)-5),ROWS(D$15:D38)),9)</f>
        <v>#NUM!</v>
      </c>
      <c r="G38" s="760" t="e">
        <f t="array" ref="G38">INDEX(ShadowTable[], SMALL(IF(ShadowRowSS=$C$10,ROW(ShadowRowSS)-5),ROWS(E$15:E38)),10)</f>
        <v>#NUM!</v>
      </c>
      <c r="H38" s="760" t="e">
        <f t="array" ref="H38">INDEX(ShadowTable[], SMALL(IF(ShadowRowSS=$C$10,ROW(ShadowRowSS)-5),ROWS(F$15:F38)),11)</f>
        <v>#NUM!</v>
      </c>
      <c r="I38" s="761" t="e">
        <f t="array" ref="I38">INDEX(ShadowTable[], SMALL(IF(ShadowRowSS=$C$10,ROW(ShadowRowSS)-5),ROWS(G$15:G38)),12)</f>
        <v>#NUM!</v>
      </c>
      <c r="J38" s="760" t="e">
        <f t="array" ref="J38">INDEX(ShadowTable[], SMALL(IF(ShadowRowSS=$C$10,ROW(ShadowRowSS)-5),ROWS(H$15:H38)),13)</f>
        <v>#NUM!</v>
      </c>
      <c r="K38" s="761" t="e">
        <f t="array" ref="K38">INDEX(ShadowTable[], SMALL(IF(ShadowRowSS=$C$10,ROW(ShadowRowSS)-5),ROWS(I$15:I38)),14)</f>
        <v>#NUM!</v>
      </c>
      <c r="L38" s="760" t="e">
        <f t="array" ref="L38">INDEX(ShadowTable[], SMALL(IF(ShadowRowSS=$C$10,ROW(ShadowRowSS)-5),ROWS(J$15:J38)),15)</f>
        <v>#NUM!</v>
      </c>
      <c r="M38" s="761" t="e">
        <f t="array" ref="M38">INDEX(ShadowTable[], SMALL(IF(ShadowRowSS=$C$10,ROW(ShadowRowSS)-5),ROWS(K$15:K38)),16)</f>
        <v>#NUM!</v>
      </c>
      <c r="N38" s="760" t="e">
        <f t="array" ref="N38">INDEX(ShadowTable[], SMALL(IF(ShadowRowSS=$C$10,ROW(ShadowRowSS)-5),ROWS(L$15:L38)),17)</f>
        <v>#NUM!</v>
      </c>
      <c r="O38" s="761" t="e">
        <f t="array" ref="O38">INDEX(ShadowTable[], SMALL(IF(ShadowRowSS=$C$10,ROW(ShadowRowSS)-5),ROWS(M$15:M38)),18)</f>
        <v>#NUM!</v>
      </c>
      <c r="P38" s="760" t="e">
        <f t="array" ref="P38">INDEX(ShadowTable[], SMALL(IF(ShadowRowSS=$C$10,ROW(ShadowRowSS)-5),ROWS(N$15:N38)),19)</f>
        <v>#NUM!</v>
      </c>
      <c r="Q38" s="761" t="e">
        <f t="array" ref="Q38">INDEX(ShadowTable[], SMALL(IF(ShadowRowSS=$C$10,ROW(ShadowRowSS)-5),ROWS(O$15:O38)),20)</f>
        <v>#NUM!</v>
      </c>
      <c r="R38" s="760" t="e">
        <f t="array" ref="R38">INDEX(ShadowTable[], SMALL(IF(ShadowRowSS=$C$10,ROW(ShadowRowSS)-5),ROWS(P$15:P38)),21)</f>
        <v>#NUM!</v>
      </c>
      <c r="S38" s="762" t="e">
        <f t="array" ref="S38">INDEX(ShadowTable[], SMALL(IF(ShadowRowSS=$C$10,ROW(ShadowRowSS)-5),ROWS(P$15:P38)),22)</f>
        <v>#NUM!</v>
      </c>
    </row>
    <row r="39" spans="3:19">
      <c r="C39" s="759" t="e">
        <f t="array" ref="C39">INDEX(ShadowTable[], SMALL(IF(ShadowRowSS=$C$10,ROW(ShadowRowSS)-5),ROWS(C$15:C39)),5)</f>
        <v>#NUM!</v>
      </c>
      <c r="D39" s="760" t="str">
        <f t="array" ref="D39">IF(ISNUMBER(SEARCH("Outcome",INDEX(ShadowTable[], SMALL(IF(ShadowRowSS=$C$10,ROW(ShadowRowSS)-5),ROWS(D$15:D39)),1)))=TRUE,"Outcome",IF(ISNUMBER(SEARCH("Output",INDEX(ShadowTable[], SMALL(IF(ShadowRowSS=$C$10,ROW(ShadowRowSS)-5),ROWS(D$15:D39)),1)))=TRUE,"Output",""))</f>
        <v/>
      </c>
      <c r="E39" s="760" t="e">
        <f t="array" ref="E39">INDEX(ShadowTable[], SMALL(IF(ShadowRowSS=$C$10,ROW(ShadowRowSS)-5),ROWS(C$15:C39)),8)</f>
        <v>#NUM!</v>
      </c>
      <c r="F39" s="760" t="e">
        <f t="array" ref="F39">INDEX(ShadowTable[], SMALL(IF(ShadowRowSS=$C$10,ROW(ShadowRowSS)-5),ROWS(D$15:D39)),9)</f>
        <v>#NUM!</v>
      </c>
      <c r="G39" s="760" t="e">
        <f t="array" ref="G39">INDEX(ShadowTable[], SMALL(IF(ShadowRowSS=$C$10,ROW(ShadowRowSS)-5),ROWS(E$15:E39)),10)</f>
        <v>#NUM!</v>
      </c>
      <c r="H39" s="760" t="e">
        <f t="array" ref="H39">INDEX(ShadowTable[], SMALL(IF(ShadowRowSS=$C$10,ROW(ShadowRowSS)-5),ROWS(F$15:F39)),11)</f>
        <v>#NUM!</v>
      </c>
      <c r="I39" s="761" t="e">
        <f t="array" ref="I39">INDEX(ShadowTable[], SMALL(IF(ShadowRowSS=$C$10,ROW(ShadowRowSS)-5),ROWS(G$15:G39)),12)</f>
        <v>#NUM!</v>
      </c>
      <c r="J39" s="760" t="e">
        <f t="array" ref="J39">INDEX(ShadowTable[], SMALL(IF(ShadowRowSS=$C$10,ROW(ShadowRowSS)-5),ROWS(H$15:H39)),13)</f>
        <v>#NUM!</v>
      </c>
      <c r="K39" s="761" t="e">
        <f t="array" ref="K39">INDEX(ShadowTable[], SMALL(IF(ShadowRowSS=$C$10,ROW(ShadowRowSS)-5),ROWS(I$15:I39)),14)</f>
        <v>#NUM!</v>
      </c>
      <c r="L39" s="760" t="e">
        <f t="array" ref="L39">INDEX(ShadowTable[], SMALL(IF(ShadowRowSS=$C$10,ROW(ShadowRowSS)-5),ROWS(J$15:J39)),15)</f>
        <v>#NUM!</v>
      </c>
      <c r="M39" s="761" t="e">
        <f t="array" ref="M39">INDEX(ShadowTable[], SMALL(IF(ShadowRowSS=$C$10,ROW(ShadowRowSS)-5),ROWS(K$15:K39)),16)</f>
        <v>#NUM!</v>
      </c>
      <c r="N39" s="760" t="e">
        <f t="array" ref="N39">INDEX(ShadowTable[], SMALL(IF(ShadowRowSS=$C$10,ROW(ShadowRowSS)-5),ROWS(L$15:L39)),17)</f>
        <v>#NUM!</v>
      </c>
      <c r="O39" s="761" t="e">
        <f t="array" ref="O39">INDEX(ShadowTable[], SMALL(IF(ShadowRowSS=$C$10,ROW(ShadowRowSS)-5),ROWS(M$15:M39)),18)</f>
        <v>#NUM!</v>
      </c>
      <c r="P39" s="760" t="e">
        <f t="array" ref="P39">INDEX(ShadowTable[], SMALL(IF(ShadowRowSS=$C$10,ROW(ShadowRowSS)-5),ROWS(N$15:N39)),19)</f>
        <v>#NUM!</v>
      </c>
      <c r="Q39" s="761" t="e">
        <f t="array" ref="Q39">INDEX(ShadowTable[], SMALL(IF(ShadowRowSS=$C$10,ROW(ShadowRowSS)-5),ROWS(O$15:O39)),20)</f>
        <v>#NUM!</v>
      </c>
      <c r="R39" s="760" t="e">
        <f t="array" ref="R39">INDEX(ShadowTable[], SMALL(IF(ShadowRowSS=$C$10,ROW(ShadowRowSS)-5),ROWS(P$15:P39)),21)</f>
        <v>#NUM!</v>
      </c>
      <c r="S39" s="762" t="e">
        <f t="array" ref="S39">INDEX(ShadowTable[], SMALL(IF(ShadowRowSS=$C$10,ROW(ShadowRowSS)-5),ROWS(P$15:P39)),22)</f>
        <v>#NUM!</v>
      </c>
    </row>
    <row r="40" spans="3:19">
      <c r="C40" s="759" t="e">
        <f t="array" ref="C40">INDEX(ShadowTable[], SMALL(IF(ShadowRowSS=$C$10,ROW(ShadowRowSS)-5),ROWS(C$15:C40)),5)</f>
        <v>#NUM!</v>
      </c>
      <c r="D40" s="760" t="str">
        <f t="array" ref="D40">IF(ISNUMBER(SEARCH("Outcome",INDEX(ShadowTable[], SMALL(IF(ShadowRowSS=$C$10,ROW(ShadowRowSS)-5),ROWS(D$15:D40)),1)))=TRUE,"Outcome",IF(ISNUMBER(SEARCH("Output",INDEX(ShadowTable[], SMALL(IF(ShadowRowSS=$C$10,ROW(ShadowRowSS)-5),ROWS(D$15:D40)),1)))=TRUE,"Output",""))</f>
        <v/>
      </c>
      <c r="E40" s="760" t="e">
        <f t="array" ref="E40">INDEX(ShadowTable[], SMALL(IF(ShadowRowSS=$C$10,ROW(ShadowRowSS)-5),ROWS(C$15:C40)),8)</f>
        <v>#NUM!</v>
      </c>
      <c r="F40" s="760" t="e">
        <f t="array" ref="F40">INDEX(ShadowTable[], SMALL(IF(ShadowRowSS=$C$10,ROW(ShadowRowSS)-5),ROWS(D$15:D40)),9)</f>
        <v>#NUM!</v>
      </c>
      <c r="G40" s="760" t="e">
        <f t="array" ref="G40">INDEX(ShadowTable[], SMALL(IF(ShadowRowSS=$C$10,ROW(ShadowRowSS)-5),ROWS(E$15:E40)),10)</f>
        <v>#NUM!</v>
      </c>
      <c r="H40" s="760" t="e">
        <f t="array" ref="H40">INDEX(ShadowTable[], SMALL(IF(ShadowRowSS=$C$10,ROW(ShadowRowSS)-5),ROWS(F$15:F40)),11)</f>
        <v>#NUM!</v>
      </c>
      <c r="I40" s="761" t="e">
        <f t="array" ref="I40">INDEX(ShadowTable[], SMALL(IF(ShadowRowSS=$C$10,ROW(ShadowRowSS)-5),ROWS(G$15:G40)),12)</f>
        <v>#NUM!</v>
      </c>
      <c r="J40" s="760" t="e">
        <f t="array" ref="J40">INDEX(ShadowTable[], SMALL(IF(ShadowRowSS=$C$10,ROW(ShadowRowSS)-5),ROWS(H$15:H40)),13)</f>
        <v>#NUM!</v>
      </c>
      <c r="K40" s="761" t="e">
        <f t="array" ref="K40">INDEX(ShadowTable[], SMALL(IF(ShadowRowSS=$C$10,ROW(ShadowRowSS)-5),ROWS(I$15:I40)),14)</f>
        <v>#NUM!</v>
      </c>
      <c r="L40" s="760" t="e">
        <f t="array" ref="L40">INDEX(ShadowTable[], SMALL(IF(ShadowRowSS=$C$10,ROW(ShadowRowSS)-5),ROWS(J$15:J40)),15)</f>
        <v>#NUM!</v>
      </c>
      <c r="M40" s="761" t="e">
        <f t="array" ref="M40">INDEX(ShadowTable[], SMALL(IF(ShadowRowSS=$C$10,ROW(ShadowRowSS)-5),ROWS(K$15:K40)),16)</f>
        <v>#NUM!</v>
      </c>
      <c r="N40" s="760" t="e">
        <f t="array" ref="N40">INDEX(ShadowTable[], SMALL(IF(ShadowRowSS=$C$10,ROW(ShadowRowSS)-5),ROWS(L$15:L40)),17)</f>
        <v>#NUM!</v>
      </c>
      <c r="O40" s="761" t="e">
        <f t="array" ref="O40">INDEX(ShadowTable[], SMALL(IF(ShadowRowSS=$C$10,ROW(ShadowRowSS)-5),ROWS(M$15:M40)),18)</f>
        <v>#NUM!</v>
      </c>
      <c r="P40" s="760" t="e">
        <f t="array" ref="P40">INDEX(ShadowTable[], SMALL(IF(ShadowRowSS=$C$10,ROW(ShadowRowSS)-5),ROWS(N$15:N40)),19)</f>
        <v>#NUM!</v>
      </c>
      <c r="Q40" s="761" t="e">
        <f t="array" ref="Q40">INDEX(ShadowTable[], SMALL(IF(ShadowRowSS=$C$10,ROW(ShadowRowSS)-5),ROWS(O$15:O40)),20)</f>
        <v>#NUM!</v>
      </c>
      <c r="R40" s="760" t="e">
        <f t="array" ref="R40">INDEX(ShadowTable[], SMALL(IF(ShadowRowSS=$C$10,ROW(ShadowRowSS)-5),ROWS(P$15:P40)),21)</f>
        <v>#NUM!</v>
      </c>
      <c r="S40" s="762" t="e">
        <f t="array" ref="S40">INDEX(ShadowTable[], SMALL(IF(ShadowRowSS=$C$10,ROW(ShadowRowSS)-5),ROWS(P$15:P40)),22)</f>
        <v>#NUM!</v>
      </c>
    </row>
    <row r="41" spans="3:19">
      <c r="C41" s="759" t="e">
        <f t="array" ref="C41">INDEX(ShadowTable[], SMALL(IF(ShadowRowSS=$C$10,ROW(ShadowRowSS)-5),ROWS(C$15:C41)),5)</f>
        <v>#NUM!</v>
      </c>
      <c r="D41" s="760" t="str">
        <f t="array" ref="D41">IF(ISNUMBER(SEARCH("Outcome",INDEX(ShadowTable[], SMALL(IF(ShadowRowSS=$C$10,ROW(ShadowRowSS)-5),ROWS(D$15:D41)),1)))=TRUE,"Outcome",IF(ISNUMBER(SEARCH("Output",INDEX(ShadowTable[], SMALL(IF(ShadowRowSS=$C$10,ROW(ShadowRowSS)-5),ROWS(D$15:D41)),1)))=TRUE,"Output",""))</f>
        <v/>
      </c>
      <c r="E41" s="760" t="e">
        <f t="array" ref="E41">INDEX(ShadowTable[], SMALL(IF(ShadowRowSS=$C$10,ROW(ShadowRowSS)-5),ROWS(C$15:C41)),8)</f>
        <v>#NUM!</v>
      </c>
      <c r="F41" s="760" t="e">
        <f t="array" ref="F41">INDEX(ShadowTable[], SMALL(IF(ShadowRowSS=$C$10,ROW(ShadowRowSS)-5),ROWS(D$15:D41)),9)</f>
        <v>#NUM!</v>
      </c>
      <c r="G41" s="760" t="e">
        <f t="array" ref="G41">INDEX(ShadowTable[], SMALL(IF(ShadowRowSS=$C$10,ROW(ShadowRowSS)-5),ROWS(E$15:E41)),10)</f>
        <v>#NUM!</v>
      </c>
      <c r="H41" s="760" t="e">
        <f t="array" ref="H41">INDEX(ShadowTable[], SMALL(IF(ShadowRowSS=$C$10,ROW(ShadowRowSS)-5),ROWS(F$15:F41)),11)</f>
        <v>#NUM!</v>
      </c>
      <c r="I41" s="761" t="e">
        <f t="array" ref="I41">INDEX(ShadowTable[], SMALL(IF(ShadowRowSS=$C$10,ROW(ShadowRowSS)-5),ROWS(G$15:G41)),12)</f>
        <v>#NUM!</v>
      </c>
      <c r="J41" s="760" t="e">
        <f t="array" ref="J41">INDEX(ShadowTable[], SMALL(IF(ShadowRowSS=$C$10,ROW(ShadowRowSS)-5),ROWS(H$15:H41)),13)</f>
        <v>#NUM!</v>
      </c>
      <c r="K41" s="761" t="e">
        <f t="array" ref="K41">INDEX(ShadowTable[], SMALL(IF(ShadowRowSS=$C$10,ROW(ShadowRowSS)-5),ROWS(I$15:I41)),14)</f>
        <v>#NUM!</v>
      </c>
      <c r="L41" s="760" t="e">
        <f t="array" ref="L41">INDEX(ShadowTable[], SMALL(IF(ShadowRowSS=$C$10,ROW(ShadowRowSS)-5),ROWS(J$15:J41)),15)</f>
        <v>#NUM!</v>
      </c>
      <c r="M41" s="761" t="e">
        <f t="array" ref="M41">INDEX(ShadowTable[], SMALL(IF(ShadowRowSS=$C$10,ROW(ShadowRowSS)-5),ROWS(K$15:K41)),16)</f>
        <v>#NUM!</v>
      </c>
      <c r="N41" s="760" t="e">
        <f t="array" ref="N41">INDEX(ShadowTable[], SMALL(IF(ShadowRowSS=$C$10,ROW(ShadowRowSS)-5),ROWS(L$15:L41)),17)</f>
        <v>#NUM!</v>
      </c>
      <c r="O41" s="761" t="e">
        <f t="array" ref="O41">INDEX(ShadowTable[], SMALL(IF(ShadowRowSS=$C$10,ROW(ShadowRowSS)-5),ROWS(M$15:M41)),18)</f>
        <v>#NUM!</v>
      </c>
      <c r="P41" s="760" t="e">
        <f t="array" ref="P41">INDEX(ShadowTable[], SMALL(IF(ShadowRowSS=$C$10,ROW(ShadowRowSS)-5),ROWS(N$15:N41)),19)</f>
        <v>#NUM!</v>
      </c>
      <c r="Q41" s="761" t="e">
        <f t="array" ref="Q41">INDEX(ShadowTable[], SMALL(IF(ShadowRowSS=$C$10,ROW(ShadowRowSS)-5),ROWS(O$15:O41)),20)</f>
        <v>#NUM!</v>
      </c>
      <c r="R41" s="760" t="e">
        <f t="array" ref="R41">INDEX(ShadowTable[], SMALL(IF(ShadowRowSS=$C$10,ROW(ShadowRowSS)-5),ROWS(P$15:P41)),21)</f>
        <v>#NUM!</v>
      </c>
      <c r="S41" s="762" t="e">
        <f t="array" ref="S41">INDEX(ShadowTable[], SMALL(IF(ShadowRowSS=$C$10,ROW(ShadowRowSS)-5),ROWS(P$15:P41)),22)</f>
        <v>#NUM!</v>
      </c>
    </row>
    <row r="42" spans="3:19">
      <c r="C42" s="759" t="e">
        <f t="array" ref="C42">INDEX(ShadowTable[], SMALL(IF(ShadowRowSS=$C$10,ROW(ShadowRowSS)-5),ROWS(C$15:C42)),5)</f>
        <v>#NUM!</v>
      </c>
      <c r="D42" s="760" t="str">
        <f t="array" ref="D42">IF(ISNUMBER(SEARCH("Outcome",INDEX(ShadowTable[], SMALL(IF(ShadowRowSS=$C$10,ROW(ShadowRowSS)-5),ROWS(D$15:D42)),1)))=TRUE,"Outcome",IF(ISNUMBER(SEARCH("Output",INDEX(ShadowTable[], SMALL(IF(ShadowRowSS=$C$10,ROW(ShadowRowSS)-5),ROWS(D$15:D42)),1)))=TRUE,"Output",""))</f>
        <v/>
      </c>
      <c r="E42" s="760" t="e">
        <f t="array" ref="E42">INDEX(ShadowTable[], SMALL(IF(ShadowRowSS=$C$10,ROW(ShadowRowSS)-5),ROWS(C$15:C42)),8)</f>
        <v>#NUM!</v>
      </c>
      <c r="F42" s="760" t="e">
        <f t="array" ref="F42">INDEX(ShadowTable[], SMALL(IF(ShadowRowSS=$C$10,ROW(ShadowRowSS)-5),ROWS(D$15:D42)),9)</f>
        <v>#NUM!</v>
      </c>
      <c r="G42" s="760" t="e">
        <f t="array" ref="G42">INDEX(ShadowTable[], SMALL(IF(ShadowRowSS=$C$10,ROW(ShadowRowSS)-5),ROWS(E$15:E42)),10)</f>
        <v>#NUM!</v>
      </c>
      <c r="H42" s="760" t="e">
        <f t="array" ref="H42">INDEX(ShadowTable[], SMALL(IF(ShadowRowSS=$C$10,ROW(ShadowRowSS)-5),ROWS(F$15:F42)),11)</f>
        <v>#NUM!</v>
      </c>
      <c r="I42" s="761" t="e">
        <f t="array" ref="I42">INDEX(ShadowTable[], SMALL(IF(ShadowRowSS=$C$10,ROW(ShadowRowSS)-5),ROWS(G$15:G42)),12)</f>
        <v>#NUM!</v>
      </c>
      <c r="J42" s="760" t="e">
        <f t="array" ref="J42">INDEX(ShadowTable[], SMALL(IF(ShadowRowSS=$C$10,ROW(ShadowRowSS)-5),ROWS(H$15:H42)),13)</f>
        <v>#NUM!</v>
      </c>
      <c r="K42" s="761" t="e">
        <f t="array" ref="K42">INDEX(ShadowTable[], SMALL(IF(ShadowRowSS=$C$10,ROW(ShadowRowSS)-5),ROWS(I$15:I42)),14)</f>
        <v>#NUM!</v>
      </c>
      <c r="L42" s="760" t="e">
        <f t="array" ref="L42">INDEX(ShadowTable[], SMALL(IF(ShadowRowSS=$C$10,ROW(ShadowRowSS)-5),ROWS(J$15:J42)),15)</f>
        <v>#NUM!</v>
      </c>
      <c r="M42" s="761" t="e">
        <f t="array" ref="M42">INDEX(ShadowTable[], SMALL(IF(ShadowRowSS=$C$10,ROW(ShadowRowSS)-5),ROWS(K$15:K42)),16)</f>
        <v>#NUM!</v>
      </c>
      <c r="N42" s="760" t="e">
        <f t="array" ref="N42">INDEX(ShadowTable[], SMALL(IF(ShadowRowSS=$C$10,ROW(ShadowRowSS)-5),ROWS(L$15:L42)),17)</f>
        <v>#NUM!</v>
      </c>
      <c r="O42" s="761" t="e">
        <f t="array" ref="O42">INDEX(ShadowTable[], SMALL(IF(ShadowRowSS=$C$10,ROW(ShadowRowSS)-5),ROWS(M$15:M42)),18)</f>
        <v>#NUM!</v>
      </c>
      <c r="P42" s="760" t="e">
        <f t="array" ref="P42">INDEX(ShadowTable[], SMALL(IF(ShadowRowSS=$C$10,ROW(ShadowRowSS)-5),ROWS(N$15:N42)),19)</f>
        <v>#NUM!</v>
      </c>
      <c r="Q42" s="761" t="e">
        <f t="array" ref="Q42">INDEX(ShadowTable[], SMALL(IF(ShadowRowSS=$C$10,ROW(ShadowRowSS)-5),ROWS(O$15:O42)),20)</f>
        <v>#NUM!</v>
      </c>
      <c r="R42" s="760" t="e">
        <f t="array" ref="R42">INDEX(ShadowTable[], SMALL(IF(ShadowRowSS=$C$10,ROW(ShadowRowSS)-5),ROWS(P$15:P42)),21)</f>
        <v>#NUM!</v>
      </c>
      <c r="S42" s="762" t="e">
        <f t="array" ref="S42">INDEX(ShadowTable[], SMALL(IF(ShadowRowSS=$C$10,ROW(ShadowRowSS)-5),ROWS(P$15:P42)),22)</f>
        <v>#NUM!</v>
      </c>
    </row>
    <row r="43" spans="3:19">
      <c r="C43" s="759" t="e">
        <f t="array" ref="C43">INDEX(ShadowTable[], SMALL(IF(ShadowRowSS=$C$10,ROW(ShadowRowSS)-5),ROWS(C$15:C43)),5)</f>
        <v>#NUM!</v>
      </c>
      <c r="D43" s="760" t="str">
        <f t="array" ref="D43">IF(ISNUMBER(SEARCH("Outcome",INDEX(ShadowTable[], SMALL(IF(ShadowRowSS=$C$10,ROW(ShadowRowSS)-5),ROWS(D$15:D43)),1)))=TRUE,"Outcome",IF(ISNUMBER(SEARCH("Output",INDEX(ShadowTable[], SMALL(IF(ShadowRowSS=$C$10,ROW(ShadowRowSS)-5),ROWS(D$15:D43)),1)))=TRUE,"Output",""))</f>
        <v/>
      </c>
      <c r="E43" s="760" t="e">
        <f t="array" ref="E43">INDEX(ShadowTable[], SMALL(IF(ShadowRowSS=$C$10,ROW(ShadowRowSS)-5),ROWS(C$15:C43)),8)</f>
        <v>#NUM!</v>
      </c>
      <c r="F43" s="760" t="e">
        <f t="array" ref="F43">INDEX(ShadowTable[], SMALL(IF(ShadowRowSS=$C$10,ROW(ShadowRowSS)-5),ROWS(D$15:D43)),9)</f>
        <v>#NUM!</v>
      </c>
      <c r="G43" s="760" t="e">
        <f t="array" ref="G43">INDEX(ShadowTable[], SMALL(IF(ShadowRowSS=$C$10,ROW(ShadowRowSS)-5),ROWS(E$15:E43)),10)</f>
        <v>#NUM!</v>
      </c>
      <c r="H43" s="760" t="e">
        <f t="array" ref="H43">INDEX(ShadowTable[], SMALL(IF(ShadowRowSS=$C$10,ROW(ShadowRowSS)-5),ROWS(F$15:F43)),11)</f>
        <v>#NUM!</v>
      </c>
      <c r="I43" s="761" t="e">
        <f t="array" ref="I43">INDEX(ShadowTable[], SMALL(IF(ShadowRowSS=$C$10,ROW(ShadowRowSS)-5),ROWS(G$15:G43)),12)</f>
        <v>#NUM!</v>
      </c>
      <c r="J43" s="760" t="e">
        <f t="array" ref="J43">INDEX(ShadowTable[], SMALL(IF(ShadowRowSS=$C$10,ROW(ShadowRowSS)-5),ROWS(H$15:H43)),13)</f>
        <v>#NUM!</v>
      </c>
      <c r="K43" s="761" t="e">
        <f t="array" ref="K43">INDEX(ShadowTable[], SMALL(IF(ShadowRowSS=$C$10,ROW(ShadowRowSS)-5),ROWS(I$15:I43)),14)</f>
        <v>#NUM!</v>
      </c>
      <c r="L43" s="760" t="e">
        <f t="array" ref="L43">INDEX(ShadowTable[], SMALL(IF(ShadowRowSS=$C$10,ROW(ShadowRowSS)-5),ROWS(J$15:J43)),15)</f>
        <v>#NUM!</v>
      </c>
      <c r="M43" s="761" t="e">
        <f t="array" ref="M43">INDEX(ShadowTable[], SMALL(IF(ShadowRowSS=$C$10,ROW(ShadowRowSS)-5),ROWS(K$15:K43)),16)</f>
        <v>#NUM!</v>
      </c>
      <c r="N43" s="760" t="e">
        <f t="array" ref="N43">INDEX(ShadowTable[], SMALL(IF(ShadowRowSS=$C$10,ROW(ShadowRowSS)-5),ROWS(L$15:L43)),17)</f>
        <v>#NUM!</v>
      </c>
      <c r="O43" s="761" t="e">
        <f t="array" ref="O43">INDEX(ShadowTable[], SMALL(IF(ShadowRowSS=$C$10,ROW(ShadowRowSS)-5),ROWS(M$15:M43)),18)</f>
        <v>#NUM!</v>
      </c>
      <c r="P43" s="760" t="e">
        <f t="array" ref="P43">INDEX(ShadowTable[], SMALL(IF(ShadowRowSS=$C$10,ROW(ShadowRowSS)-5),ROWS(N$15:N43)),19)</f>
        <v>#NUM!</v>
      </c>
      <c r="Q43" s="761" t="e">
        <f t="array" ref="Q43">INDEX(ShadowTable[], SMALL(IF(ShadowRowSS=$C$10,ROW(ShadowRowSS)-5),ROWS(O$15:O43)),20)</f>
        <v>#NUM!</v>
      </c>
      <c r="R43" s="760" t="e">
        <f t="array" ref="R43">INDEX(ShadowTable[], SMALL(IF(ShadowRowSS=$C$10,ROW(ShadowRowSS)-5),ROWS(P$15:P43)),21)</f>
        <v>#NUM!</v>
      </c>
      <c r="S43" s="762" t="e">
        <f t="array" ref="S43">INDEX(ShadowTable[], SMALL(IF(ShadowRowSS=$C$10,ROW(ShadowRowSS)-5),ROWS(P$15:P43)),22)</f>
        <v>#NUM!</v>
      </c>
    </row>
    <row r="44" spans="3:19">
      <c r="C44" s="759" t="e">
        <f t="array" ref="C44">INDEX(ShadowTable[], SMALL(IF(ShadowRowSS=$C$10,ROW(ShadowRowSS)-5),ROWS(C$15:C44)),5)</f>
        <v>#NUM!</v>
      </c>
      <c r="D44" s="760" t="str">
        <f t="array" ref="D44">IF(ISNUMBER(SEARCH("Outcome",INDEX(ShadowTable[], SMALL(IF(ShadowRowSS=$C$10,ROW(ShadowRowSS)-5),ROWS(D$15:D44)),1)))=TRUE,"Outcome",IF(ISNUMBER(SEARCH("Output",INDEX(ShadowTable[], SMALL(IF(ShadowRowSS=$C$10,ROW(ShadowRowSS)-5),ROWS(D$15:D44)),1)))=TRUE,"Output",""))</f>
        <v/>
      </c>
      <c r="E44" s="760" t="e">
        <f t="array" ref="E44">INDEX(ShadowTable[], SMALL(IF(ShadowRowSS=$C$10,ROW(ShadowRowSS)-5),ROWS(C$15:C44)),8)</f>
        <v>#NUM!</v>
      </c>
      <c r="F44" s="760" t="e">
        <f t="array" ref="F44">INDEX(ShadowTable[], SMALL(IF(ShadowRowSS=$C$10,ROW(ShadowRowSS)-5),ROWS(D$15:D44)),9)</f>
        <v>#NUM!</v>
      </c>
      <c r="G44" s="760" t="e">
        <f t="array" ref="G44">INDEX(ShadowTable[], SMALL(IF(ShadowRowSS=$C$10,ROW(ShadowRowSS)-5),ROWS(E$15:E44)),10)</f>
        <v>#NUM!</v>
      </c>
      <c r="H44" s="760" t="e">
        <f t="array" ref="H44">INDEX(ShadowTable[], SMALL(IF(ShadowRowSS=$C$10,ROW(ShadowRowSS)-5),ROWS(F$15:F44)),11)</f>
        <v>#NUM!</v>
      </c>
      <c r="I44" s="761" t="e">
        <f t="array" ref="I44">INDEX(ShadowTable[], SMALL(IF(ShadowRowSS=$C$10,ROW(ShadowRowSS)-5),ROWS(G$15:G44)),12)</f>
        <v>#NUM!</v>
      </c>
      <c r="J44" s="760" t="e">
        <f t="array" ref="J44">INDEX(ShadowTable[], SMALL(IF(ShadowRowSS=$C$10,ROW(ShadowRowSS)-5),ROWS(H$15:H44)),13)</f>
        <v>#NUM!</v>
      </c>
      <c r="K44" s="761" t="e">
        <f t="array" ref="K44">INDEX(ShadowTable[], SMALL(IF(ShadowRowSS=$C$10,ROW(ShadowRowSS)-5),ROWS(I$15:I44)),14)</f>
        <v>#NUM!</v>
      </c>
      <c r="L44" s="760" t="e">
        <f t="array" ref="L44">INDEX(ShadowTable[], SMALL(IF(ShadowRowSS=$C$10,ROW(ShadowRowSS)-5),ROWS(J$15:J44)),15)</f>
        <v>#NUM!</v>
      </c>
      <c r="M44" s="761" t="e">
        <f t="array" ref="M44">INDEX(ShadowTable[], SMALL(IF(ShadowRowSS=$C$10,ROW(ShadowRowSS)-5),ROWS(K$15:K44)),16)</f>
        <v>#NUM!</v>
      </c>
      <c r="N44" s="760" t="e">
        <f t="array" ref="N44">INDEX(ShadowTable[], SMALL(IF(ShadowRowSS=$C$10,ROW(ShadowRowSS)-5),ROWS(L$15:L44)),17)</f>
        <v>#NUM!</v>
      </c>
      <c r="O44" s="761" t="e">
        <f t="array" ref="O44">INDEX(ShadowTable[], SMALL(IF(ShadowRowSS=$C$10,ROW(ShadowRowSS)-5),ROWS(M$15:M44)),18)</f>
        <v>#NUM!</v>
      </c>
      <c r="P44" s="760" t="e">
        <f t="array" ref="P44">INDEX(ShadowTable[], SMALL(IF(ShadowRowSS=$C$10,ROW(ShadowRowSS)-5),ROWS(N$15:N44)),19)</f>
        <v>#NUM!</v>
      </c>
      <c r="Q44" s="761" t="e">
        <f t="array" ref="Q44">INDEX(ShadowTable[], SMALL(IF(ShadowRowSS=$C$10,ROW(ShadowRowSS)-5),ROWS(O$15:O44)),20)</f>
        <v>#NUM!</v>
      </c>
      <c r="R44" s="760" t="e">
        <f t="array" ref="R44">INDEX(ShadowTable[], SMALL(IF(ShadowRowSS=$C$10,ROW(ShadowRowSS)-5),ROWS(P$15:P44)),21)</f>
        <v>#NUM!</v>
      </c>
      <c r="S44" s="762" t="e">
        <f t="array" ref="S44">INDEX(ShadowTable[], SMALL(IF(ShadowRowSS=$C$10,ROW(ShadowRowSS)-5),ROWS(P$15:P44)),22)</f>
        <v>#NUM!</v>
      </c>
    </row>
    <row r="45" spans="3:19">
      <c r="C45" s="759" t="e">
        <f t="array" ref="C45">INDEX(ShadowTable[], SMALL(IF(ShadowRowSS=$C$10,ROW(ShadowRowSS)-5),ROWS(C$15:C45)),5)</f>
        <v>#NUM!</v>
      </c>
      <c r="D45" s="760" t="str">
        <f t="array" ref="D45">IF(ISNUMBER(SEARCH("Outcome",INDEX(ShadowTable[], SMALL(IF(ShadowRowSS=$C$10,ROW(ShadowRowSS)-5),ROWS(D$15:D45)),1)))=TRUE,"Outcome",IF(ISNUMBER(SEARCH("Output",INDEX(ShadowTable[], SMALL(IF(ShadowRowSS=$C$10,ROW(ShadowRowSS)-5),ROWS(D$15:D45)),1)))=TRUE,"Output",""))</f>
        <v/>
      </c>
      <c r="E45" s="760" t="e">
        <f t="array" ref="E45">INDEX(ShadowTable[], SMALL(IF(ShadowRowSS=$C$10,ROW(ShadowRowSS)-5),ROWS(C$15:C45)),8)</f>
        <v>#NUM!</v>
      </c>
      <c r="F45" s="760" t="e">
        <f t="array" ref="F45">INDEX(ShadowTable[], SMALL(IF(ShadowRowSS=$C$10,ROW(ShadowRowSS)-5),ROWS(D$15:D45)),9)</f>
        <v>#NUM!</v>
      </c>
      <c r="G45" s="760" t="e">
        <f t="array" ref="G45">INDEX(ShadowTable[], SMALL(IF(ShadowRowSS=$C$10,ROW(ShadowRowSS)-5),ROWS(E$15:E45)),10)</f>
        <v>#NUM!</v>
      </c>
      <c r="H45" s="760" t="e">
        <f t="array" ref="H45">INDEX(ShadowTable[], SMALL(IF(ShadowRowSS=$C$10,ROW(ShadowRowSS)-5),ROWS(F$15:F45)),11)</f>
        <v>#NUM!</v>
      </c>
      <c r="I45" s="761" t="e">
        <f t="array" ref="I45">INDEX(ShadowTable[], SMALL(IF(ShadowRowSS=$C$10,ROW(ShadowRowSS)-5),ROWS(G$15:G45)),12)</f>
        <v>#NUM!</v>
      </c>
      <c r="J45" s="760" t="e">
        <f t="array" ref="J45">INDEX(ShadowTable[], SMALL(IF(ShadowRowSS=$C$10,ROW(ShadowRowSS)-5),ROWS(H$15:H45)),13)</f>
        <v>#NUM!</v>
      </c>
      <c r="K45" s="761" t="e">
        <f t="array" ref="K45">INDEX(ShadowTable[], SMALL(IF(ShadowRowSS=$C$10,ROW(ShadowRowSS)-5),ROWS(I$15:I45)),14)</f>
        <v>#NUM!</v>
      </c>
      <c r="L45" s="760" t="e">
        <f t="array" ref="L45">INDEX(ShadowTable[], SMALL(IF(ShadowRowSS=$C$10,ROW(ShadowRowSS)-5),ROWS(J$15:J45)),15)</f>
        <v>#NUM!</v>
      </c>
      <c r="M45" s="761" t="e">
        <f t="array" ref="M45">INDEX(ShadowTable[], SMALL(IF(ShadowRowSS=$C$10,ROW(ShadowRowSS)-5),ROWS(K$15:K45)),16)</f>
        <v>#NUM!</v>
      </c>
      <c r="N45" s="760" t="e">
        <f t="array" ref="N45">INDEX(ShadowTable[], SMALL(IF(ShadowRowSS=$C$10,ROW(ShadowRowSS)-5),ROWS(L$15:L45)),17)</f>
        <v>#NUM!</v>
      </c>
      <c r="O45" s="761" t="e">
        <f t="array" ref="O45">INDEX(ShadowTable[], SMALL(IF(ShadowRowSS=$C$10,ROW(ShadowRowSS)-5),ROWS(M$15:M45)),18)</f>
        <v>#NUM!</v>
      </c>
      <c r="P45" s="760" t="e">
        <f t="array" ref="P45">INDEX(ShadowTable[], SMALL(IF(ShadowRowSS=$C$10,ROW(ShadowRowSS)-5),ROWS(N$15:N45)),19)</f>
        <v>#NUM!</v>
      </c>
      <c r="Q45" s="761" t="e">
        <f t="array" ref="Q45">INDEX(ShadowTable[], SMALL(IF(ShadowRowSS=$C$10,ROW(ShadowRowSS)-5),ROWS(O$15:O45)),20)</f>
        <v>#NUM!</v>
      </c>
      <c r="R45" s="760" t="e">
        <f t="array" ref="R45">INDEX(ShadowTable[], SMALL(IF(ShadowRowSS=$C$10,ROW(ShadowRowSS)-5),ROWS(P$15:P45)),21)</f>
        <v>#NUM!</v>
      </c>
      <c r="S45" s="762" t="e">
        <f t="array" ref="S45">INDEX(ShadowTable[], SMALL(IF(ShadowRowSS=$C$10,ROW(ShadowRowSS)-5),ROWS(P$15:P45)),22)</f>
        <v>#NUM!</v>
      </c>
    </row>
    <row r="46" spans="3:19">
      <c r="C46" s="759" t="e">
        <f t="array" ref="C46">INDEX(ShadowTable[], SMALL(IF(ShadowRowSS=$C$10,ROW(ShadowRowSS)-5),ROWS(C$15:C46)),5)</f>
        <v>#NUM!</v>
      </c>
      <c r="D46" s="760" t="str">
        <f t="array" ref="D46">IF(ISNUMBER(SEARCH("Outcome",INDEX(ShadowTable[], SMALL(IF(ShadowRowSS=$C$10,ROW(ShadowRowSS)-5),ROWS(D$15:D46)),1)))=TRUE,"Outcome",IF(ISNUMBER(SEARCH("Output",INDEX(ShadowTable[], SMALL(IF(ShadowRowSS=$C$10,ROW(ShadowRowSS)-5),ROWS(D$15:D46)),1)))=TRUE,"Output",""))</f>
        <v/>
      </c>
      <c r="E46" s="760" t="e">
        <f t="array" ref="E46">INDEX(ShadowTable[], SMALL(IF(ShadowRowSS=$C$10,ROW(ShadowRowSS)-5),ROWS(C$15:C46)),8)</f>
        <v>#NUM!</v>
      </c>
      <c r="F46" s="760" t="e">
        <f t="array" ref="F46">INDEX(ShadowTable[], SMALL(IF(ShadowRowSS=$C$10,ROW(ShadowRowSS)-5),ROWS(D$15:D46)),9)</f>
        <v>#NUM!</v>
      </c>
      <c r="G46" s="760" t="e">
        <f t="array" ref="G46">INDEX(ShadowTable[], SMALL(IF(ShadowRowSS=$C$10,ROW(ShadowRowSS)-5),ROWS(E$15:E46)),10)</f>
        <v>#NUM!</v>
      </c>
      <c r="H46" s="760" t="e">
        <f t="array" ref="H46">INDEX(ShadowTable[], SMALL(IF(ShadowRowSS=$C$10,ROW(ShadowRowSS)-5),ROWS(F$15:F46)),11)</f>
        <v>#NUM!</v>
      </c>
      <c r="I46" s="761" t="e">
        <f t="array" ref="I46">INDEX(ShadowTable[], SMALL(IF(ShadowRowSS=$C$10,ROW(ShadowRowSS)-5),ROWS(G$15:G46)),12)</f>
        <v>#NUM!</v>
      </c>
      <c r="J46" s="760" t="e">
        <f t="array" ref="J46">INDEX(ShadowTable[], SMALL(IF(ShadowRowSS=$C$10,ROW(ShadowRowSS)-5),ROWS(H$15:H46)),13)</f>
        <v>#NUM!</v>
      </c>
      <c r="K46" s="761" t="e">
        <f t="array" ref="K46">INDEX(ShadowTable[], SMALL(IF(ShadowRowSS=$C$10,ROW(ShadowRowSS)-5),ROWS(I$15:I46)),14)</f>
        <v>#NUM!</v>
      </c>
      <c r="L46" s="760" t="e">
        <f t="array" ref="L46">INDEX(ShadowTable[], SMALL(IF(ShadowRowSS=$C$10,ROW(ShadowRowSS)-5),ROWS(J$15:J46)),15)</f>
        <v>#NUM!</v>
      </c>
      <c r="M46" s="761" t="e">
        <f t="array" ref="M46">INDEX(ShadowTable[], SMALL(IF(ShadowRowSS=$C$10,ROW(ShadowRowSS)-5),ROWS(K$15:K46)),16)</f>
        <v>#NUM!</v>
      </c>
      <c r="N46" s="760" t="e">
        <f t="array" ref="N46">INDEX(ShadowTable[], SMALL(IF(ShadowRowSS=$C$10,ROW(ShadowRowSS)-5),ROWS(L$15:L46)),17)</f>
        <v>#NUM!</v>
      </c>
      <c r="O46" s="761" t="e">
        <f t="array" ref="O46">INDEX(ShadowTable[], SMALL(IF(ShadowRowSS=$C$10,ROW(ShadowRowSS)-5),ROWS(M$15:M46)),18)</f>
        <v>#NUM!</v>
      </c>
      <c r="P46" s="760" t="e">
        <f t="array" ref="P46">INDEX(ShadowTable[], SMALL(IF(ShadowRowSS=$C$10,ROW(ShadowRowSS)-5),ROWS(N$15:N46)),19)</f>
        <v>#NUM!</v>
      </c>
      <c r="Q46" s="761" t="e">
        <f t="array" ref="Q46">INDEX(ShadowTable[], SMALL(IF(ShadowRowSS=$C$10,ROW(ShadowRowSS)-5),ROWS(O$15:O46)),20)</f>
        <v>#NUM!</v>
      </c>
      <c r="R46" s="760" t="e">
        <f t="array" ref="R46">INDEX(ShadowTable[], SMALL(IF(ShadowRowSS=$C$10,ROW(ShadowRowSS)-5),ROWS(P$15:P46)),21)</f>
        <v>#NUM!</v>
      </c>
      <c r="S46" s="762" t="e">
        <f t="array" ref="S46">INDEX(ShadowTable[], SMALL(IF(ShadowRowSS=$C$10,ROW(ShadowRowSS)-5),ROWS(P$15:P46)),22)</f>
        <v>#NUM!</v>
      </c>
    </row>
    <row r="47" spans="3:19">
      <c r="C47" s="759" t="e">
        <f t="array" ref="C47">INDEX(ShadowTable[], SMALL(IF(ShadowRowSS=$C$10,ROW(ShadowRowSS)-5),ROWS(C$15:C47)),5)</f>
        <v>#NUM!</v>
      </c>
      <c r="D47" s="760" t="str">
        <f t="array" ref="D47">IF(ISNUMBER(SEARCH("Outcome",INDEX(ShadowTable[], SMALL(IF(ShadowRowSS=$C$10,ROW(ShadowRowSS)-5),ROWS(D$15:D47)),1)))=TRUE,"Outcome",IF(ISNUMBER(SEARCH("Output",INDEX(ShadowTable[], SMALL(IF(ShadowRowSS=$C$10,ROW(ShadowRowSS)-5),ROWS(D$15:D47)),1)))=TRUE,"Output",""))</f>
        <v/>
      </c>
      <c r="E47" s="760" t="e">
        <f t="array" ref="E47">INDEX(ShadowTable[], SMALL(IF(ShadowRowSS=$C$10,ROW(ShadowRowSS)-5),ROWS(C$15:C47)),8)</f>
        <v>#NUM!</v>
      </c>
      <c r="F47" s="760" t="e">
        <f t="array" ref="F47">INDEX(ShadowTable[], SMALL(IF(ShadowRowSS=$C$10,ROW(ShadowRowSS)-5),ROWS(D$15:D47)),9)</f>
        <v>#NUM!</v>
      </c>
      <c r="G47" s="760" t="e">
        <f t="array" ref="G47">INDEX(ShadowTable[], SMALL(IF(ShadowRowSS=$C$10,ROW(ShadowRowSS)-5),ROWS(E$15:E47)),10)</f>
        <v>#NUM!</v>
      </c>
      <c r="H47" s="760" t="e">
        <f t="array" ref="H47">INDEX(ShadowTable[], SMALL(IF(ShadowRowSS=$C$10,ROW(ShadowRowSS)-5),ROWS(F$15:F47)),11)</f>
        <v>#NUM!</v>
      </c>
      <c r="I47" s="761" t="e">
        <f t="array" ref="I47">INDEX(ShadowTable[], SMALL(IF(ShadowRowSS=$C$10,ROW(ShadowRowSS)-5),ROWS(G$15:G47)),12)</f>
        <v>#NUM!</v>
      </c>
      <c r="J47" s="760" t="e">
        <f t="array" ref="J47">INDEX(ShadowTable[], SMALL(IF(ShadowRowSS=$C$10,ROW(ShadowRowSS)-5),ROWS(H$15:H47)),13)</f>
        <v>#NUM!</v>
      </c>
      <c r="K47" s="761" t="e">
        <f t="array" ref="K47">INDEX(ShadowTable[], SMALL(IF(ShadowRowSS=$C$10,ROW(ShadowRowSS)-5),ROWS(I$15:I47)),14)</f>
        <v>#NUM!</v>
      </c>
      <c r="L47" s="760" t="e">
        <f t="array" ref="L47">INDEX(ShadowTable[], SMALL(IF(ShadowRowSS=$C$10,ROW(ShadowRowSS)-5),ROWS(J$15:J47)),15)</f>
        <v>#NUM!</v>
      </c>
      <c r="M47" s="761" t="e">
        <f t="array" ref="M47">INDEX(ShadowTable[], SMALL(IF(ShadowRowSS=$C$10,ROW(ShadowRowSS)-5),ROWS(K$15:K47)),16)</f>
        <v>#NUM!</v>
      </c>
      <c r="N47" s="760" t="e">
        <f t="array" ref="N47">INDEX(ShadowTable[], SMALL(IF(ShadowRowSS=$C$10,ROW(ShadowRowSS)-5),ROWS(L$15:L47)),17)</f>
        <v>#NUM!</v>
      </c>
      <c r="O47" s="761" t="e">
        <f t="array" ref="O47">INDEX(ShadowTable[], SMALL(IF(ShadowRowSS=$C$10,ROW(ShadowRowSS)-5),ROWS(M$15:M47)),18)</f>
        <v>#NUM!</v>
      </c>
      <c r="P47" s="760" t="e">
        <f t="array" ref="P47">INDEX(ShadowTable[], SMALL(IF(ShadowRowSS=$C$10,ROW(ShadowRowSS)-5),ROWS(N$15:N47)),19)</f>
        <v>#NUM!</v>
      </c>
      <c r="Q47" s="761" t="e">
        <f t="array" ref="Q47">INDEX(ShadowTable[], SMALL(IF(ShadowRowSS=$C$10,ROW(ShadowRowSS)-5),ROWS(O$15:O47)),20)</f>
        <v>#NUM!</v>
      </c>
      <c r="R47" s="760" t="e">
        <f t="array" ref="R47">INDEX(ShadowTable[], SMALL(IF(ShadowRowSS=$C$10,ROW(ShadowRowSS)-5),ROWS(P$15:P47)),21)</f>
        <v>#NUM!</v>
      </c>
      <c r="S47" s="762" t="e">
        <f t="array" ref="S47">INDEX(ShadowTable[], SMALL(IF(ShadowRowSS=$C$10,ROW(ShadowRowSS)-5),ROWS(P$15:P47)),22)</f>
        <v>#NUM!</v>
      </c>
    </row>
    <row r="48" spans="3:19">
      <c r="C48" s="759" t="e">
        <f t="array" ref="C48">INDEX(ShadowTable[], SMALL(IF(ShadowRowSS=$C$10,ROW(ShadowRowSS)-5),ROWS(C$15:C48)),5)</f>
        <v>#NUM!</v>
      </c>
      <c r="D48" s="760" t="str">
        <f t="array" ref="D48">IF(ISNUMBER(SEARCH("Outcome",INDEX(ShadowTable[], SMALL(IF(ShadowRowSS=$C$10,ROW(ShadowRowSS)-5),ROWS(D$15:D48)),1)))=TRUE,"Outcome",IF(ISNUMBER(SEARCH("Output",INDEX(ShadowTable[], SMALL(IF(ShadowRowSS=$C$10,ROW(ShadowRowSS)-5),ROWS(D$15:D48)),1)))=TRUE,"Output",""))</f>
        <v/>
      </c>
      <c r="E48" s="760" t="e">
        <f t="array" ref="E48">INDEX(ShadowTable[], SMALL(IF(ShadowRowSS=$C$10,ROW(ShadowRowSS)-5),ROWS(C$15:C48)),8)</f>
        <v>#NUM!</v>
      </c>
      <c r="F48" s="760" t="e">
        <f t="array" ref="F48">INDEX(ShadowTable[], SMALL(IF(ShadowRowSS=$C$10,ROW(ShadowRowSS)-5),ROWS(D$15:D48)),9)</f>
        <v>#NUM!</v>
      </c>
      <c r="G48" s="760" t="e">
        <f t="array" ref="G48">INDEX(ShadowTable[], SMALL(IF(ShadowRowSS=$C$10,ROW(ShadowRowSS)-5),ROWS(E$15:E48)),10)</f>
        <v>#NUM!</v>
      </c>
      <c r="H48" s="760" t="e">
        <f t="array" ref="H48">INDEX(ShadowTable[], SMALL(IF(ShadowRowSS=$C$10,ROW(ShadowRowSS)-5),ROWS(F$15:F48)),11)</f>
        <v>#NUM!</v>
      </c>
      <c r="I48" s="761" t="e">
        <f t="array" ref="I48">INDEX(ShadowTable[], SMALL(IF(ShadowRowSS=$C$10,ROW(ShadowRowSS)-5),ROWS(G$15:G48)),12)</f>
        <v>#NUM!</v>
      </c>
      <c r="J48" s="760" t="e">
        <f t="array" ref="J48">INDEX(ShadowTable[], SMALL(IF(ShadowRowSS=$C$10,ROW(ShadowRowSS)-5),ROWS(H$15:H48)),13)</f>
        <v>#NUM!</v>
      </c>
      <c r="K48" s="761" t="e">
        <f t="array" ref="K48">INDEX(ShadowTable[], SMALL(IF(ShadowRowSS=$C$10,ROW(ShadowRowSS)-5),ROWS(I$15:I48)),14)</f>
        <v>#NUM!</v>
      </c>
      <c r="L48" s="760" t="e">
        <f t="array" ref="L48">INDEX(ShadowTable[], SMALL(IF(ShadowRowSS=$C$10,ROW(ShadowRowSS)-5),ROWS(J$15:J48)),15)</f>
        <v>#NUM!</v>
      </c>
      <c r="M48" s="761" t="e">
        <f t="array" ref="M48">INDEX(ShadowTable[], SMALL(IF(ShadowRowSS=$C$10,ROW(ShadowRowSS)-5),ROWS(K$15:K48)),16)</f>
        <v>#NUM!</v>
      </c>
      <c r="N48" s="760" t="e">
        <f t="array" ref="N48">INDEX(ShadowTable[], SMALL(IF(ShadowRowSS=$C$10,ROW(ShadowRowSS)-5),ROWS(L$15:L48)),17)</f>
        <v>#NUM!</v>
      </c>
      <c r="O48" s="761" t="e">
        <f t="array" ref="O48">INDEX(ShadowTable[], SMALL(IF(ShadowRowSS=$C$10,ROW(ShadowRowSS)-5),ROWS(M$15:M48)),18)</f>
        <v>#NUM!</v>
      </c>
      <c r="P48" s="760" t="e">
        <f t="array" ref="P48">INDEX(ShadowTable[], SMALL(IF(ShadowRowSS=$C$10,ROW(ShadowRowSS)-5),ROWS(N$15:N48)),19)</f>
        <v>#NUM!</v>
      </c>
      <c r="Q48" s="761" t="e">
        <f t="array" ref="Q48">INDEX(ShadowTable[], SMALL(IF(ShadowRowSS=$C$10,ROW(ShadowRowSS)-5),ROWS(O$15:O48)),20)</f>
        <v>#NUM!</v>
      </c>
      <c r="R48" s="760" t="e">
        <f t="array" ref="R48">INDEX(ShadowTable[], SMALL(IF(ShadowRowSS=$C$10,ROW(ShadowRowSS)-5),ROWS(P$15:P48)),21)</f>
        <v>#NUM!</v>
      </c>
      <c r="S48" s="762" t="e">
        <f t="array" ref="S48">INDEX(ShadowTable[], SMALL(IF(ShadowRowSS=$C$10,ROW(ShadowRowSS)-5),ROWS(P$15:P48)),22)</f>
        <v>#NUM!</v>
      </c>
    </row>
    <row r="49" spans="3:19">
      <c r="C49" s="759" t="e">
        <f t="array" ref="C49">INDEX(ShadowTable[], SMALL(IF(ShadowRowSS=$C$10,ROW(ShadowRowSS)-5),ROWS(C$15:C49)),5)</f>
        <v>#NUM!</v>
      </c>
      <c r="D49" s="760" t="str">
        <f t="array" ref="D49">IF(ISNUMBER(SEARCH("Outcome",INDEX(ShadowTable[], SMALL(IF(ShadowRowSS=$C$10,ROW(ShadowRowSS)-5),ROWS(D$15:D49)),1)))=TRUE,"Outcome",IF(ISNUMBER(SEARCH("Output",INDEX(ShadowTable[], SMALL(IF(ShadowRowSS=$C$10,ROW(ShadowRowSS)-5),ROWS(D$15:D49)),1)))=TRUE,"Output",""))</f>
        <v/>
      </c>
      <c r="E49" s="760" t="e">
        <f t="array" ref="E49">INDEX(ShadowTable[], SMALL(IF(ShadowRowSS=$C$10,ROW(ShadowRowSS)-5),ROWS(C$15:C49)),8)</f>
        <v>#NUM!</v>
      </c>
      <c r="F49" s="760" t="e">
        <f t="array" ref="F49">INDEX(ShadowTable[], SMALL(IF(ShadowRowSS=$C$10,ROW(ShadowRowSS)-5),ROWS(D$15:D49)),9)</f>
        <v>#NUM!</v>
      </c>
      <c r="G49" s="760" t="e">
        <f t="array" ref="G49">INDEX(ShadowTable[], SMALL(IF(ShadowRowSS=$C$10,ROW(ShadowRowSS)-5),ROWS(E$15:E49)),10)</f>
        <v>#NUM!</v>
      </c>
      <c r="H49" s="760" t="e">
        <f t="array" ref="H49">INDEX(ShadowTable[], SMALL(IF(ShadowRowSS=$C$10,ROW(ShadowRowSS)-5),ROWS(F$15:F49)),11)</f>
        <v>#NUM!</v>
      </c>
      <c r="I49" s="761" t="e">
        <f t="array" ref="I49">INDEX(ShadowTable[], SMALL(IF(ShadowRowSS=$C$10,ROW(ShadowRowSS)-5),ROWS(G$15:G49)),12)</f>
        <v>#NUM!</v>
      </c>
      <c r="J49" s="760" t="e">
        <f t="array" ref="J49">INDEX(ShadowTable[], SMALL(IF(ShadowRowSS=$C$10,ROW(ShadowRowSS)-5),ROWS(H$15:H49)),13)</f>
        <v>#NUM!</v>
      </c>
      <c r="K49" s="761" t="e">
        <f t="array" ref="K49">INDEX(ShadowTable[], SMALL(IF(ShadowRowSS=$C$10,ROW(ShadowRowSS)-5),ROWS(I$15:I49)),14)</f>
        <v>#NUM!</v>
      </c>
      <c r="L49" s="760" t="e">
        <f t="array" ref="L49">INDEX(ShadowTable[], SMALL(IF(ShadowRowSS=$C$10,ROW(ShadowRowSS)-5),ROWS(J$15:J49)),15)</f>
        <v>#NUM!</v>
      </c>
      <c r="M49" s="761" t="e">
        <f t="array" ref="M49">INDEX(ShadowTable[], SMALL(IF(ShadowRowSS=$C$10,ROW(ShadowRowSS)-5),ROWS(K$15:K49)),16)</f>
        <v>#NUM!</v>
      </c>
      <c r="N49" s="760" t="e">
        <f t="array" ref="N49">INDEX(ShadowTable[], SMALL(IF(ShadowRowSS=$C$10,ROW(ShadowRowSS)-5),ROWS(L$15:L49)),17)</f>
        <v>#NUM!</v>
      </c>
      <c r="O49" s="761" t="e">
        <f t="array" ref="O49">INDEX(ShadowTable[], SMALL(IF(ShadowRowSS=$C$10,ROW(ShadowRowSS)-5),ROWS(M$15:M49)),18)</f>
        <v>#NUM!</v>
      </c>
      <c r="P49" s="760" t="e">
        <f t="array" ref="P49">INDEX(ShadowTable[], SMALL(IF(ShadowRowSS=$C$10,ROW(ShadowRowSS)-5),ROWS(N$15:N49)),19)</f>
        <v>#NUM!</v>
      </c>
      <c r="Q49" s="761" t="e">
        <f t="array" ref="Q49">INDEX(ShadowTable[], SMALL(IF(ShadowRowSS=$C$10,ROW(ShadowRowSS)-5),ROWS(O$15:O49)),20)</f>
        <v>#NUM!</v>
      </c>
      <c r="R49" s="760" t="e">
        <f t="array" ref="R49">INDEX(ShadowTable[], SMALL(IF(ShadowRowSS=$C$10,ROW(ShadowRowSS)-5),ROWS(P$15:P49)),21)</f>
        <v>#NUM!</v>
      </c>
      <c r="S49" s="762" t="e">
        <f t="array" ref="S49">INDEX(ShadowTable[], SMALL(IF(ShadowRowSS=$C$10,ROW(ShadowRowSS)-5),ROWS(P$15:P49)),22)</f>
        <v>#NUM!</v>
      </c>
    </row>
    <row r="50" spans="3:19">
      <c r="C50" s="759" t="e">
        <f t="array" ref="C50">INDEX(ShadowTable[], SMALL(IF(ShadowRowSS=$C$10,ROW(ShadowRowSS)-5),ROWS(C$15:C50)),5)</f>
        <v>#NUM!</v>
      </c>
      <c r="D50" s="760" t="str">
        <f t="array" ref="D50">IF(ISNUMBER(SEARCH("Outcome",INDEX(ShadowTable[], SMALL(IF(ShadowRowSS=$C$10,ROW(ShadowRowSS)-5),ROWS(D$15:D50)),1)))=TRUE,"Outcome",IF(ISNUMBER(SEARCH("Output",INDEX(ShadowTable[], SMALL(IF(ShadowRowSS=$C$10,ROW(ShadowRowSS)-5),ROWS(D$15:D50)),1)))=TRUE,"Output",""))</f>
        <v/>
      </c>
      <c r="E50" s="760" t="e">
        <f t="array" ref="E50">INDEX(ShadowTable[], SMALL(IF(ShadowRowSS=$C$10,ROW(ShadowRowSS)-5),ROWS(C$15:C50)),8)</f>
        <v>#NUM!</v>
      </c>
      <c r="F50" s="760" t="e">
        <f t="array" ref="F50">INDEX(ShadowTable[], SMALL(IF(ShadowRowSS=$C$10,ROW(ShadowRowSS)-5),ROWS(D$15:D50)),9)</f>
        <v>#NUM!</v>
      </c>
      <c r="G50" s="760" t="e">
        <f t="array" ref="G50">INDEX(ShadowTable[], SMALL(IF(ShadowRowSS=$C$10,ROW(ShadowRowSS)-5),ROWS(E$15:E50)),10)</f>
        <v>#NUM!</v>
      </c>
      <c r="H50" s="760" t="e">
        <f t="array" ref="H50">INDEX(ShadowTable[], SMALL(IF(ShadowRowSS=$C$10,ROW(ShadowRowSS)-5),ROWS(F$15:F50)),11)</f>
        <v>#NUM!</v>
      </c>
      <c r="I50" s="761" t="e">
        <f t="array" ref="I50">INDEX(ShadowTable[], SMALL(IF(ShadowRowSS=$C$10,ROW(ShadowRowSS)-5),ROWS(G$15:G50)),12)</f>
        <v>#NUM!</v>
      </c>
      <c r="J50" s="760" t="e">
        <f t="array" ref="J50">INDEX(ShadowTable[], SMALL(IF(ShadowRowSS=$C$10,ROW(ShadowRowSS)-5),ROWS(H$15:H50)),13)</f>
        <v>#NUM!</v>
      </c>
      <c r="K50" s="761" t="e">
        <f t="array" ref="K50">INDEX(ShadowTable[], SMALL(IF(ShadowRowSS=$C$10,ROW(ShadowRowSS)-5),ROWS(I$15:I50)),14)</f>
        <v>#NUM!</v>
      </c>
      <c r="L50" s="760" t="e">
        <f t="array" ref="L50">INDEX(ShadowTable[], SMALL(IF(ShadowRowSS=$C$10,ROW(ShadowRowSS)-5),ROWS(J$15:J50)),15)</f>
        <v>#NUM!</v>
      </c>
      <c r="M50" s="761" t="e">
        <f t="array" ref="M50">INDEX(ShadowTable[], SMALL(IF(ShadowRowSS=$C$10,ROW(ShadowRowSS)-5),ROWS(K$15:K50)),16)</f>
        <v>#NUM!</v>
      </c>
      <c r="N50" s="760" t="e">
        <f t="array" ref="N50">INDEX(ShadowTable[], SMALL(IF(ShadowRowSS=$C$10,ROW(ShadowRowSS)-5),ROWS(L$15:L50)),17)</f>
        <v>#NUM!</v>
      </c>
      <c r="O50" s="761" t="e">
        <f t="array" ref="O50">INDEX(ShadowTable[], SMALL(IF(ShadowRowSS=$C$10,ROW(ShadowRowSS)-5),ROWS(M$15:M50)),18)</f>
        <v>#NUM!</v>
      </c>
      <c r="P50" s="760" t="e">
        <f t="array" ref="P50">INDEX(ShadowTable[], SMALL(IF(ShadowRowSS=$C$10,ROW(ShadowRowSS)-5),ROWS(N$15:N50)),19)</f>
        <v>#NUM!</v>
      </c>
      <c r="Q50" s="761" t="e">
        <f t="array" ref="Q50">INDEX(ShadowTable[], SMALL(IF(ShadowRowSS=$C$10,ROW(ShadowRowSS)-5),ROWS(O$15:O50)),20)</f>
        <v>#NUM!</v>
      </c>
      <c r="R50" s="760" t="e">
        <f t="array" ref="R50">INDEX(ShadowTable[], SMALL(IF(ShadowRowSS=$C$10,ROW(ShadowRowSS)-5),ROWS(P$15:P50)),21)</f>
        <v>#NUM!</v>
      </c>
      <c r="S50" s="762" t="e">
        <f t="array" ref="S50">INDEX(ShadowTable[], SMALL(IF(ShadowRowSS=$C$10,ROW(ShadowRowSS)-5),ROWS(P$15:P50)),22)</f>
        <v>#NUM!</v>
      </c>
    </row>
    <row r="51" spans="3:19">
      <c r="C51" s="759" t="e">
        <f t="array" ref="C51">INDEX(ShadowTable[], SMALL(IF(ShadowRowSS=$C$10,ROW(ShadowRowSS)-5),ROWS(C$15:C51)),5)</f>
        <v>#NUM!</v>
      </c>
      <c r="D51" s="760" t="str">
        <f t="array" ref="D51">IF(ISNUMBER(SEARCH("Outcome",INDEX(ShadowTable[], SMALL(IF(ShadowRowSS=$C$10,ROW(ShadowRowSS)-5),ROWS(D$15:D51)),1)))=TRUE,"Outcome",IF(ISNUMBER(SEARCH("Output",INDEX(ShadowTable[], SMALL(IF(ShadowRowSS=$C$10,ROW(ShadowRowSS)-5),ROWS(D$15:D51)),1)))=TRUE,"Output",""))</f>
        <v/>
      </c>
      <c r="E51" s="760" t="e">
        <f t="array" ref="E51">INDEX(ShadowTable[], SMALL(IF(ShadowRowSS=$C$10,ROW(ShadowRowSS)-5),ROWS(C$15:C51)),8)</f>
        <v>#NUM!</v>
      </c>
      <c r="F51" s="760" t="e">
        <f t="array" ref="F51">INDEX(ShadowTable[], SMALL(IF(ShadowRowSS=$C$10,ROW(ShadowRowSS)-5),ROWS(D$15:D51)),9)</f>
        <v>#NUM!</v>
      </c>
      <c r="G51" s="760" t="e">
        <f t="array" ref="G51">INDEX(ShadowTable[], SMALL(IF(ShadowRowSS=$C$10,ROW(ShadowRowSS)-5),ROWS(E$15:E51)),10)</f>
        <v>#NUM!</v>
      </c>
      <c r="H51" s="760" t="e">
        <f t="array" ref="H51">INDEX(ShadowTable[], SMALL(IF(ShadowRowSS=$C$10,ROW(ShadowRowSS)-5),ROWS(F$15:F51)),11)</f>
        <v>#NUM!</v>
      </c>
      <c r="I51" s="761" t="e">
        <f t="array" ref="I51">INDEX(ShadowTable[], SMALL(IF(ShadowRowSS=$C$10,ROW(ShadowRowSS)-5),ROWS(G$15:G51)),12)</f>
        <v>#NUM!</v>
      </c>
      <c r="J51" s="760" t="e">
        <f t="array" ref="J51">INDEX(ShadowTable[], SMALL(IF(ShadowRowSS=$C$10,ROW(ShadowRowSS)-5),ROWS(H$15:H51)),13)</f>
        <v>#NUM!</v>
      </c>
      <c r="K51" s="761" t="e">
        <f t="array" ref="K51">INDEX(ShadowTable[], SMALL(IF(ShadowRowSS=$C$10,ROW(ShadowRowSS)-5),ROWS(I$15:I51)),14)</f>
        <v>#NUM!</v>
      </c>
      <c r="L51" s="760" t="e">
        <f t="array" ref="L51">INDEX(ShadowTable[], SMALL(IF(ShadowRowSS=$C$10,ROW(ShadowRowSS)-5),ROWS(J$15:J51)),15)</f>
        <v>#NUM!</v>
      </c>
      <c r="M51" s="761" t="e">
        <f t="array" ref="M51">INDEX(ShadowTable[], SMALL(IF(ShadowRowSS=$C$10,ROW(ShadowRowSS)-5),ROWS(K$15:K51)),16)</f>
        <v>#NUM!</v>
      </c>
      <c r="N51" s="760" t="e">
        <f t="array" ref="N51">INDEX(ShadowTable[], SMALL(IF(ShadowRowSS=$C$10,ROW(ShadowRowSS)-5),ROWS(L$15:L51)),17)</f>
        <v>#NUM!</v>
      </c>
      <c r="O51" s="761" t="e">
        <f t="array" ref="O51">INDEX(ShadowTable[], SMALL(IF(ShadowRowSS=$C$10,ROW(ShadowRowSS)-5),ROWS(M$15:M51)),18)</f>
        <v>#NUM!</v>
      </c>
      <c r="P51" s="760" t="e">
        <f t="array" ref="P51">INDEX(ShadowTable[], SMALL(IF(ShadowRowSS=$C$10,ROW(ShadowRowSS)-5),ROWS(N$15:N51)),19)</f>
        <v>#NUM!</v>
      </c>
      <c r="Q51" s="761" t="e">
        <f t="array" ref="Q51">INDEX(ShadowTable[], SMALL(IF(ShadowRowSS=$C$10,ROW(ShadowRowSS)-5),ROWS(O$15:O51)),20)</f>
        <v>#NUM!</v>
      </c>
      <c r="R51" s="760" t="e">
        <f t="array" ref="R51">INDEX(ShadowTable[], SMALL(IF(ShadowRowSS=$C$10,ROW(ShadowRowSS)-5),ROWS(P$15:P51)),21)</f>
        <v>#NUM!</v>
      </c>
      <c r="S51" s="762" t="e">
        <f t="array" ref="S51">INDEX(ShadowTable[], SMALL(IF(ShadowRowSS=$C$10,ROW(ShadowRowSS)-5),ROWS(P$15:P51)),22)</f>
        <v>#NUM!</v>
      </c>
    </row>
    <row r="52" spans="3:19">
      <c r="C52" s="759" t="e">
        <f t="array" ref="C52">INDEX(ShadowTable[], SMALL(IF(ShadowRowSS=$C$10,ROW(ShadowRowSS)-5),ROWS(C$15:C52)),5)</f>
        <v>#NUM!</v>
      </c>
      <c r="D52" s="760" t="str">
        <f t="array" ref="D52">IF(ISNUMBER(SEARCH("Outcome",INDEX(ShadowTable[], SMALL(IF(ShadowRowSS=$C$10,ROW(ShadowRowSS)-5),ROWS(D$15:D52)),1)))=TRUE,"Outcome",IF(ISNUMBER(SEARCH("Output",INDEX(ShadowTable[], SMALL(IF(ShadowRowSS=$C$10,ROW(ShadowRowSS)-5),ROWS(D$15:D52)),1)))=TRUE,"Output",""))</f>
        <v/>
      </c>
      <c r="E52" s="760" t="e">
        <f t="array" ref="E52">INDEX(ShadowTable[], SMALL(IF(ShadowRowSS=$C$10,ROW(ShadowRowSS)-5),ROWS(C$15:C52)),8)</f>
        <v>#NUM!</v>
      </c>
      <c r="F52" s="760" t="e">
        <f t="array" ref="F52">INDEX(ShadowTable[], SMALL(IF(ShadowRowSS=$C$10,ROW(ShadowRowSS)-5),ROWS(D$15:D52)),9)</f>
        <v>#NUM!</v>
      </c>
      <c r="G52" s="760" t="e">
        <f t="array" ref="G52">INDEX(ShadowTable[], SMALL(IF(ShadowRowSS=$C$10,ROW(ShadowRowSS)-5),ROWS(E$15:E52)),10)</f>
        <v>#NUM!</v>
      </c>
      <c r="H52" s="760" t="e">
        <f t="array" ref="H52">INDEX(ShadowTable[], SMALL(IF(ShadowRowSS=$C$10,ROW(ShadowRowSS)-5),ROWS(F$15:F52)),11)</f>
        <v>#NUM!</v>
      </c>
      <c r="I52" s="761" t="e">
        <f t="array" ref="I52">INDEX(ShadowTable[], SMALL(IF(ShadowRowSS=$C$10,ROW(ShadowRowSS)-5),ROWS(G$15:G52)),12)</f>
        <v>#NUM!</v>
      </c>
      <c r="J52" s="760" t="e">
        <f t="array" ref="J52">INDEX(ShadowTable[], SMALL(IF(ShadowRowSS=$C$10,ROW(ShadowRowSS)-5),ROWS(H$15:H52)),13)</f>
        <v>#NUM!</v>
      </c>
      <c r="K52" s="761" t="e">
        <f t="array" ref="K52">INDEX(ShadowTable[], SMALL(IF(ShadowRowSS=$C$10,ROW(ShadowRowSS)-5),ROWS(I$15:I52)),14)</f>
        <v>#NUM!</v>
      </c>
      <c r="L52" s="760" t="e">
        <f t="array" ref="L52">INDEX(ShadowTable[], SMALL(IF(ShadowRowSS=$C$10,ROW(ShadowRowSS)-5),ROWS(J$15:J52)),15)</f>
        <v>#NUM!</v>
      </c>
      <c r="M52" s="761" t="e">
        <f t="array" ref="M52">INDEX(ShadowTable[], SMALL(IF(ShadowRowSS=$C$10,ROW(ShadowRowSS)-5),ROWS(K$15:K52)),16)</f>
        <v>#NUM!</v>
      </c>
      <c r="N52" s="760" t="e">
        <f t="array" ref="N52">INDEX(ShadowTable[], SMALL(IF(ShadowRowSS=$C$10,ROW(ShadowRowSS)-5),ROWS(L$15:L52)),17)</f>
        <v>#NUM!</v>
      </c>
      <c r="O52" s="761" t="e">
        <f t="array" ref="O52">INDEX(ShadowTable[], SMALL(IF(ShadowRowSS=$C$10,ROW(ShadowRowSS)-5),ROWS(M$15:M52)),18)</f>
        <v>#NUM!</v>
      </c>
      <c r="P52" s="760" t="e">
        <f t="array" ref="P52">INDEX(ShadowTable[], SMALL(IF(ShadowRowSS=$C$10,ROW(ShadowRowSS)-5),ROWS(N$15:N52)),19)</f>
        <v>#NUM!</v>
      </c>
      <c r="Q52" s="761" t="e">
        <f t="array" ref="Q52">INDEX(ShadowTable[], SMALL(IF(ShadowRowSS=$C$10,ROW(ShadowRowSS)-5),ROWS(O$15:O52)),20)</f>
        <v>#NUM!</v>
      </c>
      <c r="R52" s="760" t="e">
        <f t="array" ref="R52">INDEX(ShadowTable[], SMALL(IF(ShadowRowSS=$C$10,ROW(ShadowRowSS)-5),ROWS(P$15:P52)),21)</f>
        <v>#NUM!</v>
      </c>
      <c r="S52" s="762" t="e">
        <f t="array" ref="S52">INDEX(ShadowTable[], SMALL(IF(ShadowRowSS=$C$10,ROW(ShadowRowSS)-5),ROWS(P$15:P52)),22)</f>
        <v>#NUM!</v>
      </c>
    </row>
    <row r="53" spans="3:19">
      <c r="C53" s="759" t="e">
        <f t="array" ref="C53">INDEX(ShadowTable[], SMALL(IF(ShadowRowSS=$C$10,ROW(ShadowRowSS)-5),ROWS(C$15:C53)),5)</f>
        <v>#NUM!</v>
      </c>
      <c r="D53" s="760" t="str">
        <f t="array" ref="D53">IF(ISNUMBER(SEARCH("Outcome",INDEX(ShadowTable[], SMALL(IF(ShadowRowSS=$C$10,ROW(ShadowRowSS)-5),ROWS(D$15:D53)),1)))=TRUE,"Outcome",IF(ISNUMBER(SEARCH("Output",INDEX(ShadowTable[], SMALL(IF(ShadowRowSS=$C$10,ROW(ShadowRowSS)-5),ROWS(D$15:D53)),1)))=TRUE,"Output",""))</f>
        <v/>
      </c>
      <c r="E53" s="760" t="e">
        <f t="array" ref="E53">INDEX(ShadowTable[], SMALL(IF(ShadowRowSS=$C$10,ROW(ShadowRowSS)-5),ROWS(C$15:C53)),8)</f>
        <v>#NUM!</v>
      </c>
      <c r="F53" s="760" t="e">
        <f t="array" ref="F53">INDEX(ShadowTable[], SMALL(IF(ShadowRowSS=$C$10,ROW(ShadowRowSS)-5),ROWS(D$15:D53)),9)</f>
        <v>#NUM!</v>
      </c>
      <c r="G53" s="760" t="e">
        <f t="array" ref="G53">INDEX(ShadowTable[], SMALL(IF(ShadowRowSS=$C$10,ROW(ShadowRowSS)-5),ROWS(E$15:E53)),10)</f>
        <v>#NUM!</v>
      </c>
      <c r="H53" s="760" t="e">
        <f t="array" ref="H53">INDEX(ShadowTable[], SMALL(IF(ShadowRowSS=$C$10,ROW(ShadowRowSS)-5),ROWS(F$15:F53)),11)</f>
        <v>#NUM!</v>
      </c>
      <c r="I53" s="761" t="e">
        <f t="array" ref="I53">INDEX(ShadowTable[], SMALL(IF(ShadowRowSS=$C$10,ROW(ShadowRowSS)-5),ROWS(G$15:G53)),12)</f>
        <v>#NUM!</v>
      </c>
      <c r="J53" s="760" t="e">
        <f t="array" ref="J53">INDEX(ShadowTable[], SMALL(IF(ShadowRowSS=$C$10,ROW(ShadowRowSS)-5),ROWS(H$15:H53)),13)</f>
        <v>#NUM!</v>
      </c>
      <c r="K53" s="761" t="e">
        <f t="array" ref="K53">INDEX(ShadowTable[], SMALL(IF(ShadowRowSS=$C$10,ROW(ShadowRowSS)-5),ROWS(I$15:I53)),14)</f>
        <v>#NUM!</v>
      </c>
      <c r="L53" s="760" t="e">
        <f t="array" ref="L53">INDEX(ShadowTable[], SMALL(IF(ShadowRowSS=$C$10,ROW(ShadowRowSS)-5),ROWS(J$15:J53)),15)</f>
        <v>#NUM!</v>
      </c>
      <c r="M53" s="761" t="e">
        <f t="array" ref="M53">INDEX(ShadowTable[], SMALL(IF(ShadowRowSS=$C$10,ROW(ShadowRowSS)-5),ROWS(K$15:K53)),16)</f>
        <v>#NUM!</v>
      </c>
      <c r="N53" s="760" t="e">
        <f t="array" ref="N53">INDEX(ShadowTable[], SMALL(IF(ShadowRowSS=$C$10,ROW(ShadowRowSS)-5),ROWS(L$15:L53)),17)</f>
        <v>#NUM!</v>
      </c>
      <c r="O53" s="761" t="e">
        <f t="array" ref="O53">INDEX(ShadowTable[], SMALL(IF(ShadowRowSS=$C$10,ROW(ShadowRowSS)-5),ROWS(M$15:M53)),18)</f>
        <v>#NUM!</v>
      </c>
      <c r="P53" s="760" t="e">
        <f t="array" ref="P53">INDEX(ShadowTable[], SMALL(IF(ShadowRowSS=$C$10,ROW(ShadowRowSS)-5),ROWS(N$15:N53)),19)</f>
        <v>#NUM!</v>
      </c>
      <c r="Q53" s="761" t="e">
        <f t="array" ref="Q53">INDEX(ShadowTable[], SMALL(IF(ShadowRowSS=$C$10,ROW(ShadowRowSS)-5),ROWS(O$15:O53)),20)</f>
        <v>#NUM!</v>
      </c>
      <c r="R53" s="760" t="e">
        <f t="array" ref="R53">INDEX(ShadowTable[], SMALL(IF(ShadowRowSS=$C$10,ROW(ShadowRowSS)-5),ROWS(P$15:P53)),21)</f>
        <v>#NUM!</v>
      </c>
      <c r="S53" s="762" t="e">
        <f t="array" ref="S53">INDEX(ShadowTable[], SMALL(IF(ShadowRowSS=$C$10,ROW(ShadowRowSS)-5),ROWS(P$15:P53)),22)</f>
        <v>#NUM!</v>
      </c>
    </row>
    <row r="54" spans="3:19">
      <c r="C54" s="759" t="e">
        <f t="array" ref="C54">INDEX(ShadowTable[], SMALL(IF(ShadowRowSS=$C$10,ROW(ShadowRowSS)-5),ROWS(C$15:C54)),5)</f>
        <v>#NUM!</v>
      </c>
      <c r="D54" s="760" t="str">
        <f t="array" ref="D54">IF(ISNUMBER(SEARCH("Outcome",INDEX(ShadowTable[], SMALL(IF(ShadowRowSS=$C$10,ROW(ShadowRowSS)-5),ROWS(D$15:D54)),1)))=TRUE,"Outcome",IF(ISNUMBER(SEARCH("Output",INDEX(ShadowTable[], SMALL(IF(ShadowRowSS=$C$10,ROW(ShadowRowSS)-5),ROWS(D$15:D54)),1)))=TRUE,"Output",""))</f>
        <v/>
      </c>
      <c r="E54" s="760" t="e">
        <f t="array" ref="E54">INDEX(ShadowTable[], SMALL(IF(ShadowRowSS=$C$10,ROW(ShadowRowSS)-5),ROWS(C$15:C54)),8)</f>
        <v>#NUM!</v>
      </c>
      <c r="F54" s="760" t="e">
        <f t="array" ref="F54">INDEX(ShadowTable[], SMALL(IF(ShadowRowSS=$C$10,ROW(ShadowRowSS)-5),ROWS(D$15:D54)),9)</f>
        <v>#NUM!</v>
      </c>
      <c r="G54" s="760" t="e">
        <f t="array" ref="G54">INDEX(ShadowTable[], SMALL(IF(ShadowRowSS=$C$10,ROW(ShadowRowSS)-5),ROWS(E$15:E54)),10)</f>
        <v>#NUM!</v>
      </c>
      <c r="H54" s="760" t="e">
        <f t="array" ref="H54">INDEX(ShadowTable[], SMALL(IF(ShadowRowSS=$C$10,ROW(ShadowRowSS)-5),ROWS(F$15:F54)),11)</f>
        <v>#NUM!</v>
      </c>
      <c r="I54" s="761" t="e">
        <f t="array" ref="I54">INDEX(ShadowTable[], SMALL(IF(ShadowRowSS=$C$10,ROW(ShadowRowSS)-5),ROWS(G$15:G54)),12)</f>
        <v>#NUM!</v>
      </c>
      <c r="J54" s="760" t="e">
        <f t="array" ref="J54">INDEX(ShadowTable[], SMALL(IF(ShadowRowSS=$C$10,ROW(ShadowRowSS)-5),ROWS(H$15:H54)),13)</f>
        <v>#NUM!</v>
      </c>
      <c r="K54" s="761" t="e">
        <f t="array" ref="K54">INDEX(ShadowTable[], SMALL(IF(ShadowRowSS=$C$10,ROW(ShadowRowSS)-5),ROWS(I$15:I54)),14)</f>
        <v>#NUM!</v>
      </c>
      <c r="L54" s="760" t="e">
        <f t="array" ref="L54">INDEX(ShadowTable[], SMALL(IF(ShadowRowSS=$C$10,ROW(ShadowRowSS)-5),ROWS(J$15:J54)),15)</f>
        <v>#NUM!</v>
      </c>
      <c r="M54" s="761" t="e">
        <f t="array" ref="M54">INDEX(ShadowTable[], SMALL(IF(ShadowRowSS=$C$10,ROW(ShadowRowSS)-5),ROWS(K$15:K54)),16)</f>
        <v>#NUM!</v>
      </c>
      <c r="N54" s="760" t="e">
        <f t="array" ref="N54">INDEX(ShadowTable[], SMALL(IF(ShadowRowSS=$C$10,ROW(ShadowRowSS)-5),ROWS(L$15:L54)),17)</f>
        <v>#NUM!</v>
      </c>
      <c r="O54" s="761" t="e">
        <f t="array" ref="O54">INDEX(ShadowTable[], SMALL(IF(ShadowRowSS=$C$10,ROW(ShadowRowSS)-5),ROWS(M$15:M54)),18)</f>
        <v>#NUM!</v>
      </c>
      <c r="P54" s="760" t="e">
        <f t="array" ref="P54">INDEX(ShadowTable[], SMALL(IF(ShadowRowSS=$C$10,ROW(ShadowRowSS)-5),ROWS(N$15:N54)),19)</f>
        <v>#NUM!</v>
      </c>
      <c r="Q54" s="761" t="e">
        <f t="array" ref="Q54">INDEX(ShadowTable[], SMALL(IF(ShadowRowSS=$C$10,ROW(ShadowRowSS)-5),ROWS(O$15:O54)),20)</f>
        <v>#NUM!</v>
      </c>
      <c r="R54" s="760" t="e">
        <f t="array" ref="R54">INDEX(ShadowTable[], SMALL(IF(ShadowRowSS=$C$10,ROW(ShadowRowSS)-5),ROWS(P$15:P54)),21)</f>
        <v>#NUM!</v>
      </c>
      <c r="S54" s="762" t="e">
        <f t="array" ref="S54">INDEX(ShadowTable[], SMALL(IF(ShadowRowSS=$C$10,ROW(ShadowRowSS)-5),ROWS(P$15:P54)),22)</f>
        <v>#NUM!</v>
      </c>
    </row>
    <row r="55" spans="3:19">
      <c r="C55" s="759" t="e">
        <f t="array" ref="C55">INDEX(ShadowTable[], SMALL(IF(ShadowRowSS=$C$10,ROW(ShadowRowSS)-5),ROWS(C$15:C55)),5)</f>
        <v>#NUM!</v>
      </c>
      <c r="D55" s="760" t="str">
        <f t="array" ref="D55">IF(ISNUMBER(SEARCH("Outcome",INDEX(ShadowTable[], SMALL(IF(ShadowRowSS=$C$10,ROW(ShadowRowSS)-5),ROWS(D$15:D55)),1)))=TRUE,"Outcome",IF(ISNUMBER(SEARCH("Output",INDEX(ShadowTable[], SMALL(IF(ShadowRowSS=$C$10,ROW(ShadowRowSS)-5),ROWS(D$15:D55)),1)))=TRUE,"Output",""))</f>
        <v/>
      </c>
      <c r="E55" s="760" t="e">
        <f t="array" ref="E55">INDEX(ShadowTable[], SMALL(IF(ShadowRowSS=$C$10,ROW(ShadowRowSS)-5),ROWS(C$15:C55)),8)</f>
        <v>#NUM!</v>
      </c>
      <c r="F55" s="760" t="e">
        <f t="array" ref="F55">INDEX(ShadowTable[], SMALL(IF(ShadowRowSS=$C$10,ROW(ShadowRowSS)-5),ROWS(D$15:D55)),9)</f>
        <v>#NUM!</v>
      </c>
      <c r="G55" s="760" t="e">
        <f t="array" ref="G55">INDEX(ShadowTable[], SMALL(IF(ShadowRowSS=$C$10,ROW(ShadowRowSS)-5),ROWS(E$15:E55)),10)</f>
        <v>#NUM!</v>
      </c>
      <c r="H55" s="760" t="e">
        <f t="array" ref="H55">INDEX(ShadowTable[], SMALL(IF(ShadowRowSS=$C$10,ROW(ShadowRowSS)-5),ROWS(F$15:F55)),11)</f>
        <v>#NUM!</v>
      </c>
      <c r="I55" s="761" t="e">
        <f t="array" ref="I55">INDEX(ShadowTable[], SMALL(IF(ShadowRowSS=$C$10,ROW(ShadowRowSS)-5),ROWS(G$15:G55)),12)</f>
        <v>#NUM!</v>
      </c>
      <c r="J55" s="760" t="e">
        <f t="array" ref="J55">INDEX(ShadowTable[], SMALL(IF(ShadowRowSS=$C$10,ROW(ShadowRowSS)-5),ROWS(H$15:H55)),13)</f>
        <v>#NUM!</v>
      </c>
      <c r="K55" s="761" t="e">
        <f t="array" ref="K55">INDEX(ShadowTable[], SMALL(IF(ShadowRowSS=$C$10,ROW(ShadowRowSS)-5),ROWS(I$15:I55)),14)</f>
        <v>#NUM!</v>
      </c>
      <c r="L55" s="760" t="e">
        <f t="array" ref="L55">INDEX(ShadowTable[], SMALL(IF(ShadowRowSS=$C$10,ROW(ShadowRowSS)-5),ROWS(J$15:J55)),15)</f>
        <v>#NUM!</v>
      </c>
      <c r="M55" s="761" t="e">
        <f t="array" ref="M55">INDEX(ShadowTable[], SMALL(IF(ShadowRowSS=$C$10,ROW(ShadowRowSS)-5),ROWS(K$15:K55)),16)</f>
        <v>#NUM!</v>
      </c>
      <c r="N55" s="760" t="e">
        <f t="array" ref="N55">INDEX(ShadowTable[], SMALL(IF(ShadowRowSS=$C$10,ROW(ShadowRowSS)-5),ROWS(L$15:L55)),17)</f>
        <v>#NUM!</v>
      </c>
      <c r="O55" s="761" t="e">
        <f t="array" ref="O55">INDEX(ShadowTable[], SMALL(IF(ShadowRowSS=$C$10,ROW(ShadowRowSS)-5),ROWS(M$15:M55)),18)</f>
        <v>#NUM!</v>
      </c>
      <c r="P55" s="760" t="e">
        <f t="array" ref="P55">INDEX(ShadowTable[], SMALL(IF(ShadowRowSS=$C$10,ROW(ShadowRowSS)-5),ROWS(N$15:N55)),19)</f>
        <v>#NUM!</v>
      </c>
      <c r="Q55" s="761" t="e">
        <f t="array" ref="Q55">INDEX(ShadowTable[], SMALL(IF(ShadowRowSS=$C$10,ROW(ShadowRowSS)-5),ROWS(O$15:O55)),20)</f>
        <v>#NUM!</v>
      </c>
      <c r="R55" s="760" t="e">
        <f t="array" ref="R55">INDEX(ShadowTable[], SMALL(IF(ShadowRowSS=$C$10,ROW(ShadowRowSS)-5),ROWS(P$15:P55)),21)</f>
        <v>#NUM!</v>
      </c>
      <c r="S55" s="762" t="e">
        <f t="array" ref="S55">INDEX(ShadowTable[], SMALL(IF(ShadowRowSS=$C$10,ROW(ShadowRowSS)-5),ROWS(P$15:P55)),22)</f>
        <v>#NUM!</v>
      </c>
    </row>
    <row r="56" spans="3:19">
      <c r="C56" s="759" t="e">
        <f t="array" ref="C56">INDEX(ShadowTable[], SMALL(IF(ShadowRowSS=$C$10,ROW(ShadowRowSS)-5),ROWS(C$15:C56)),5)</f>
        <v>#NUM!</v>
      </c>
      <c r="D56" s="760" t="str">
        <f t="array" ref="D56">IF(ISNUMBER(SEARCH("Outcome",INDEX(ShadowTable[], SMALL(IF(ShadowRowSS=$C$10,ROW(ShadowRowSS)-5),ROWS(D$15:D56)),1)))=TRUE,"Outcome",IF(ISNUMBER(SEARCH("Output",INDEX(ShadowTable[], SMALL(IF(ShadowRowSS=$C$10,ROW(ShadowRowSS)-5),ROWS(D$15:D56)),1)))=TRUE,"Output",""))</f>
        <v/>
      </c>
      <c r="E56" s="760" t="e">
        <f t="array" ref="E56">INDEX(ShadowTable[], SMALL(IF(ShadowRowSS=$C$10,ROW(ShadowRowSS)-5),ROWS(C$15:C56)),8)</f>
        <v>#NUM!</v>
      </c>
      <c r="F56" s="760" t="e">
        <f t="array" ref="F56">INDEX(ShadowTable[], SMALL(IF(ShadowRowSS=$C$10,ROW(ShadowRowSS)-5),ROWS(D$15:D56)),9)</f>
        <v>#NUM!</v>
      </c>
      <c r="G56" s="760" t="e">
        <f t="array" ref="G56">INDEX(ShadowTable[], SMALL(IF(ShadowRowSS=$C$10,ROW(ShadowRowSS)-5),ROWS(E$15:E56)),10)</f>
        <v>#NUM!</v>
      </c>
      <c r="H56" s="760" t="e">
        <f t="array" ref="H56">INDEX(ShadowTable[], SMALL(IF(ShadowRowSS=$C$10,ROW(ShadowRowSS)-5),ROWS(F$15:F56)),11)</f>
        <v>#NUM!</v>
      </c>
      <c r="I56" s="761" t="e">
        <f t="array" ref="I56">INDEX(ShadowTable[], SMALL(IF(ShadowRowSS=$C$10,ROW(ShadowRowSS)-5),ROWS(G$15:G56)),12)</f>
        <v>#NUM!</v>
      </c>
      <c r="J56" s="760" t="e">
        <f t="array" ref="J56">INDEX(ShadowTable[], SMALL(IF(ShadowRowSS=$C$10,ROW(ShadowRowSS)-5),ROWS(H$15:H56)),13)</f>
        <v>#NUM!</v>
      </c>
      <c r="K56" s="761" t="e">
        <f t="array" ref="K56">INDEX(ShadowTable[], SMALL(IF(ShadowRowSS=$C$10,ROW(ShadowRowSS)-5),ROWS(I$15:I56)),14)</f>
        <v>#NUM!</v>
      </c>
      <c r="L56" s="760" t="e">
        <f t="array" ref="L56">INDEX(ShadowTable[], SMALL(IF(ShadowRowSS=$C$10,ROW(ShadowRowSS)-5),ROWS(J$15:J56)),15)</f>
        <v>#NUM!</v>
      </c>
      <c r="M56" s="761" t="e">
        <f t="array" ref="M56">INDEX(ShadowTable[], SMALL(IF(ShadowRowSS=$C$10,ROW(ShadowRowSS)-5),ROWS(K$15:K56)),16)</f>
        <v>#NUM!</v>
      </c>
      <c r="N56" s="760" t="e">
        <f t="array" ref="N56">INDEX(ShadowTable[], SMALL(IF(ShadowRowSS=$C$10,ROW(ShadowRowSS)-5),ROWS(L$15:L56)),17)</f>
        <v>#NUM!</v>
      </c>
      <c r="O56" s="761" t="e">
        <f t="array" ref="O56">INDEX(ShadowTable[], SMALL(IF(ShadowRowSS=$C$10,ROW(ShadowRowSS)-5),ROWS(M$15:M56)),18)</f>
        <v>#NUM!</v>
      </c>
      <c r="P56" s="760" t="e">
        <f t="array" ref="P56">INDEX(ShadowTable[], SMALL(IF(ShadowRowSS=$C$10,ROW(ShadowRowSS)-5),ROWS(N$15:N56)),19)</f>
        <v>#NUM!</v>
      </c>
      <c r="Q56" s="761" t="e">
        <f t="array" ref="Q56">INDEX(ShadowTable[], SMALL(IF(ShadowRowSS=$C$10,ROW(ShadowRowSS)-5),ROWS(O$15:O56)),20)</f>
        <v>#NUM!</v>
      </c>
      <c r="R56" s="760" t="e">
        <f t="array" ref="R56">INDEX(ShadowTable[], SMALL(IF(ShadowRowSS=$C$10,ROW(ShadowRowSS)-5),ROWS(P$15:P56)),21)</f>
        <v>#NUM!</v>
      </c>
      <c r="S56" s="762" t="e">
        <f t="array" ref="S56">INDEX(ShadowTable[], SMALL(IF(ShadowRowSS=$C$10,ROW(ShadowRowSS)-5),ROWS(P$15:P56)),22)</f>
        <v>#NUM!</v>
      </c>
    </row>
    <row r="57" spans="3:19">
      <c r="C57" s="759" t="e">
        <f t="array" ref="C57">INDEX(ShadowTable[], SMALL(IF(ShadowRowSS=$C$10,ROW(ShadowRowSS)-5),ROWS(C$15:C57)),5)</f>
        <v>#NUM!</v>
      </c>
      <c r="D57" s="760" t="str">
        <f t="array" ref="D57">IF(ISNUMBER(SEARCH("Outcome",INDEX(ShadowTable[], SMALL(IF(ShadowRowSS=$C$10,ROW(ShadowRowSS)-5),ROWS(D$15:D57)),1)))=TRUE,"Outcome",IF(ISNUMBER(SEARCH("Output",INDEX(ShadowTable[], SMALL(IF(ShadowRowSS=$C$10,ROW(ShadowRowSS)-5),ROWS(D$15:D57)),1)))=TRUE,"Output",""))</f>
        <v/>
      </c>
      <c r="E57" s="760" t="e">
        <f t="array" ref="E57">INDEX(ShadowTable[], SMALL(IF(ShadowRowSS=$C$10,ROW(ShadowRowSS)-5),ROWS(C$15:C57)),8)</f>
        <v>#NUM!</v>
      </c>
      <c r="F57" s="760" t="e">
        <f t="array" ref="F57">INDEX(ShadowTable[], SMALL(IF(ShadowRowSS=$C$10,ROW(ShadowRowSS)-5),ROWS(D$15:D57)),9)</f>
        <v>#NUM!</v>
      </c>
      <c r="G57" s="760" t="e">
        <f t="array" ref="G57">INDEX(ShadowTable[], SMALL(IF(ShadowRowSS=$C$10,ROW(ShadowRowSS)-5),ROWS(E$15:E57)),10)</f>
        <v>#NUM!</v>
      </c>
      <c r="H57" s="760" t="e">
        <f t="array" ref="H57">INDEX(ShadowTable[], SMALL(IF(ShadowRowSS=$C$10,ROW(ShadowRowSS)-5),ROWS(F$15:F57)),11)</f>
        <v>#NUM!</v>
      </c>
      <c r="I57" s="761" t="e">
        <f t="array" ref="I57">INDEX(ShadowTable[], SMALL(IF(ShadowRowSS=$C$10,ROW(ShadowRowSS)-5),ROWS(G$15:G57)),12)</f>
        <v>#NUM!</v>
      </c>
      <c r="J57" s="760" t="e">
        <f t="array" ref="J57">INDEX(ShadowTable[], SMALL(IF(ShadowRowSS=$C$10,ROW(ShadowRowSS)-5),ROWS(H$15:H57)),13)</f>
        <v>#NUM!</v>
      </c>
      <c r="K57" s="761" t="e">
        <f t="array" ref="K57">INDEX(ShadowTable[], SMALL(IF(ShadowRowSS=$C$10,ROW(ShadowRowSS)-5),ROWS(I$15:I57)),14)</f>
        <v>#NUM!</v>
      </c>
      <c r="L57" s="760" t="e">
        <f t="array" ref="L57">INDEX(ShadowTable[], SMALL(IF(ShadowRowSS=$C$10,ROW(ShadowRowSS)-5),ROWS(J$15:J57)),15)</f>
        <v>#NUM!</v>
      </c>
      <c r="M57" s="761" t="e">
        <f t="array" ref="M57">INDEX(ShadowTable[], SMALL(IF(ShadowRowSS=$C$10,ROW(ShadowRowSS)-5),ROWS(K$15:K57)),16)</f>
        <v>#NUM!</v>
      </c>
      <c r="N57" s="760" t="e">
        <f t="array" ref="N57">INDEX(ShadowTable[], SMALL(IF(ShadowRowSS=$C$10,ROW(ShadowRowSS)-5),ROWS(L$15:L57)),17)</f>
        <v>#NUM!</v>
      </c>
      <c r="O57" s="761" t="e">
        <f t="array" ref="O57">INDEX(ShadowTable[], SMALL(IF(ShadowRowSS=$C$10,ROW(ShadowRowSS)-5),ROWS(M$15:M57)),18)</f>
        <v>#NUM!</v>
      </c>
      <c r="P57" s="760" t="e">
        <f t="array" ref="P57">INDEX(ShadowTable[], SMALL(IF(ShadowRowSS=$C$10,ROW(ShadowRowSS)-5),ROWS(N$15:N57)),19)</f>
        <v>#NUM!</v>
      </c>
      <c r="Q57" s="761" t="e">
        <f t="array" ref="Q57">INDEX(ShadowTable[], SMALL(IF(ShadowRowSS=$C$10,ROW(ShadowRowSS)-5),ROWS(O$15:O57)),20)</f>
        <v>#NUM!</v>
      </c>
      <c r="R57" s="760" t="e">
        <f t="array" ref="R57">INDEX(ShadowTable[], SMALL(IF(ShadowRowSS=$C$10,ROW(ShadowRowSS)-5),ROWS(P$15:P57)),21)</f>
        <v>#NUM!</v>
      </c>
      <c r="S57" s="762" t="e">
        <f t="array" ref="S57">INDEX(ShadowTable[], SMALL(IF(ShadowRowSS=$C$10,ROW(ShadowRowSS)-5),ROWS(P$15:P57)),22)</f>
        <v>#NUM!</v>
      </c>
    </row>
    <row r="58" spans="3:19">
      <c r="C58" s="759" t="e">
        <f t="array" ref="C58">INDEX(ShadowTable[], SMALL(IF(ShadowRowSS=$C$10,ROW(ShadowRowSS)-5),ROWS(C$15:C58)),5)</f>
        <v>#NUM!</v>
      </c>
      <c r="D58" s="760" t="str">
        <f t="array" ref="D58">IF(ISNUMBER(SEARCH("Outcome",INDEX(ShadowTable[], SMALL(IF(ShadowRowSS=$C$10,ROW(ShadowRowSS)-5),ROWS(D$15:D58)),1)))=TRUE,"Outcome",IF(ISNUMBER(SEARCH("Output",INDEX(ShadowTable[], SMALL(IF(ShadowRowSS=$C$10,ROW(ShadowRowSS)-5),ROWS(D$15:D58)),1)))=TRUE,"Output",""))</f>
        <v/>
      </c>
      <c r="E58" s="760" t="e">
        <f t="array" ref="E58">INDEX(ShadowTable[], SMALL(IF(ShadowRowSS=$C$10,ROW(ShadowRowSS)-5),ROWS(C$15:C58)),8)</f>
        <v>#NUM!</v>
      </c>
      <c r="F58" s="760" t="e">
        <f t="array" ref="F58">INDEX(ShadowTable[], SMALL(IF(ShadowRowSS=$C$10,ROW(ShadowRowSS)-5),ROWS(D$15:D58)),9)</f>
        <v>#NUM!</v>
      </c>
      <c r="G58" s="760" t="e">
        <f t="array" ref="G58">INDEX(ShadowTable[], SMALL(IF(ShadowRowSS=$C$10,ROW(ShadowRowSS)-5),ROWS(E$15:E58)),10)</f>
        <v>#NUM!</v>
      </c>
      <c r="H58" s="760" t="e">
        <f t="array" ref="H58">INDEX(ShadowTable[], SMALL(IF(ShadowRowSS=$C$10,ROW(ShadowRowSS)-5),ROWS(F$15:F58)),11)</f>
        <v>#NUM!</v>
      </c>
      <c r="I58" s="761" t="e">
        <f t="array" ref="I58">INDEX(ShadowTable[], SMALL(IF(ShadowRowSS=$C$10,ROW(ShadowRowSS)-5),ROWS(G$15:G58)),12)</f>
        <v>#NUM!</v>
      </c>
      <c r="J58" s="760" t="e">
        <f t="array" ref="J58">INDEX(ShadowTable[], SMALL(IF(ShadowRowSS=$C$10,ROW(ShadowRowSS)-5),ROWS(H$15:H58)),13)</f>
        <v>#NUM!</v>
      </c>
      <c r="K58" s="761" t="e">
        <f t="array" ref="K58">INDEX(ShadowTable[], SMALL(IF(ShadowRowSS=$C$10,ROW(ShadowRowSS)-5),ROWS(I$15:I58)),14)</f>
        <v>#NUM!</v>
      </c>
      <c r="L58" s="760" t="e">
        <f t="array" ref="L58">INDEX(ShadowTable[], SMALL(IF(ShadowRowSS=$C$10,ROW(ShadowRowSS)-5),ROWS(J$15:J58)),15)</f>
        <v>#NUM!</v>
      </c>
      <c r="M58" s="761" t="e">
        <f t="array" ref="M58">INDEX(ShadowTable[], SMALL(IF(ShadowRowSS=$C$10,ROW(ShadowRowSS)-5),ROWS(K$15:K58)),16)</f>
        <v>#NUM!</v>
      </c>
      <c r="N58" s="760" t="e">
        <f t="array" ref="N58">INDEX(ShadowTable[], SMALL(IF(ShadowRowSS=$C$10,ROW(ShadowRowSS)-5),ROWS(L$15:L58)),17)</f>
        <v>#NUM!</v>
      </c>
      <c r="O58" s="761" t="e">
        <f t="array" ref="O58">INDEX(ShadowTable[], SMALL(IF(ShadowRowSS=$C$10,ROW(ShadowRowSS)-5),ROWS(M$15:M58)),18)</f>
        <v>#NUM!</v>
      </c>
      <c r="P58" s="760" t="e">
        <f t="array" ref="P58">INDEX(ShadowTable[], SMALL(IF(ShadowRowSS=$C$10,ROW(ShadowRowSS)-5),ROWS(N$15:N58)),19)</f>
        <v>#NUM!</v>
      </c>
      <c r="Q58" s="761" t="e">
        <f t="array" ref="Q58">INDEX(ShadowTable[], SMALL(IF(ShadowRowSS=$C$10,ROW(ShadowRowSS)-5),ROWS(O$15:O58)),20)</f>
        <v>#NUM!</v>
      </c>
      <c r="R58" s="760" t="e">
        <f t="array" ref="R58">INDEX(ShadowTable[], SMALL(IF(ShadowRowSS=$C$10,ROW(ShadowRowSS)-5),ROWS(P$15:P58)),21)</f>
        <v>#NUM!</v>
      </c>
      <c r="S58" s="762" t="e">
        <f t="array" ref="S58">INDEX(ShadowTable[], SMALL(IF(ShadowRowSS=$C$10,ROW(ShadowRowSS)-5),ROWS(P$15:P58)),22)</f>
        <v>#NUM!</v>
      </c>
    </row>
    <row r="59" spans="3:19">
      <c r="C59" s="759" t="e">
        <f t="array" ref="C59">INDEX(ShadowTable[], SMALL(IF(ShadowRowSS=$C$10,ROW(ShadowRowSS)-5),ROWS(C$15:C59)),5)</f>
        <v>#NUM!</v>
      </c>
      <c r="D59" s="760" t="str">
        <f t="array" ref="D59">IF(ISNUMBER(SEARCH("Outcome",INDEX(ShadowTable[], SMALL(IF(ShadowRowSS=$C$10,ROW(ShadowRowSS)-5),ROWS(D$15:D59)),1)))=TRUE,"Outcome",IF(ISNUMBER(SEARCH("Output",INDEX(ShadowTable[], SMALL(IF(ShadowRowSS=$C$10,ROW(ShadowRowSS)-5),ROWS(D$15:D59)),1)))=TRUE,"Output",""))</f>
        <v/>
      </c>
      <c r="E59" s="760" t="e">
        <f t="array" ref="E59">INDEX(ShadowTable[], SMALL(IF(ShadowRowSS=$C$10,ROW(ShadowRowSS)-5),ROWS(C$15:C59)),8)</f>
        <v>#NUM!</v>
      </c>
      <c r="F59" s="760" t="e">
        <f t="array" ref="F59">INDEX(ShadowTable[], SMALL(IF(ShadowRowSS=$C$10,ROW(ShadowRowSS)-5),ROWS(D$15:D59)),9)</f>
        <v>#NUM!</v>
      </c>
      <c r="G59" s="760" t="e">
        <f t="array" ref="G59">INDEX(ShadowTable[], SMALL(IF(ShadowRowSS=$C$10,ROW(ShadowRowSS)-5),ROWS(E$15:E59)),10)</f>
        <v>#NUM!</v>
      </c>
      <c r="H59" s="760" t="e">
        <f t="array" ref="H59">INDEX(ShadowTable[], SMALL(IF(ShadowRowSS=$C$10,ROW(ShadowRowSS)-5),ROWS(F$15:F59)),11)</f>
        <v>#NUM!</v>
      </c>
      <c r="I59" s="761" t="e">
        <f t="array" ref="I59">INDEX(ShadowTable[], SMALL(IF(ShadowRowSS=$C$10,ROW(ShadowRowSS)-5),ROWS(G$15:G59)),12)</f>
        <v>#NUM!</v>
      </c>
      <c r="J59" s="760" t="e">
        <f t="array" ref="J59">INDEX(ShadowTable[], SMALL(IF(ShadowRowSS=$C$10,ROW(ShadowRowSS)-5),ROWS(H$15:H59)),13)</f>
        <v>#NUM!</v>
      </c>
      <c r="K59" s="761" t="e">
        <f t="array" ref="K59">INDEX(ShadowTable[], SMALL(IF(ShadowRowSS=$C$10,ROW(ShadowRowSS)-5),ROWS(I$15:I59)),14)</f>
        <v>#NUM!</v>
      </c>
      <c r="L59" s="760" t="e">
        <f t="array" ref="L59">INDEX(ShadowTable[], SMALL(IF(ShadowRowSS=$C$10,ROW(ShadowRowSS)-5),ROWS(J$15:J59)),15)</f>
        <v>#NUM!</v>
      </c>
      <c r="M59" s="761" t="e">
        <f t="array" ref="M59">INDEX(ShadowTable[], SMALL(IF(ShadowRowSS=$C$10,ROW(ShadowRowSS)-5),ROWS(K$15:K59)),16)</f>
        <v>#NUM!</v>
      </c>
      <c r="N59" s="760" t="e">
        <f t="array" ref="N59">INDEX(ShadowTable[], SMALL(IF(ShadowRowSS=$C$10,ROW(ShadowRowSS)-5),ROWS(L$15:L59)),17)</f>
        <v>#NUM!</v>
      </c>
      <c r="O59" s="761" t="e">
        <f t="array" ref="O59">INDEX(ShadowTable[], SMALL(IF(ShadowRowSS=$C$10,ROW(ShadowRowSS)-5),ROWS(M$15:M59)),18)</f>
        <v>#NUM!</v>
      </c>
      <c r="P59" s="760" t="e">
        <f t="array" ref="P59">INDEX(ShadowTable[], SMALL(IF(ShadowRowSS=$C$10,ROW(ShadowRowSS)-5),ROWS(N$15:N59)),19)</f>
        <v>#NUM!</v>
      </c>
      <c r="Q59" s="761" t="e">
        <f t="array" ref="Q59">INDEX(ShadowTable[], SMALL(IF(ShadowRowSS=$C$10,ROW(ShadowRowSS)-5),ROWS(O$15:O59)),20)</f>
        <v>#NUM!</v>
      </c>
      <c r="R59" s="760" t="e">
        <f t="array" ref="R59">INDEX(ShadowTable[], SMALL(IF(ShadowRowSS=$C$10,ROW(ShadowRowSS)-5),ROWS(P$15:P59)),21)</f>
        <v>#NUM!</v>
      </c>
      <c r="S59" s="762" t="e">
        <f t="array" ref="S59">INDEX(ShadowTable[], SMALL(IF(ShadowRowSS=$C$10,ROW(ShadowRowSS)-5),ROWS(P$15:P59)),22)</f>
        <v>#NUM!</v>
      </c>
    </row>
    <row r="60" spans="3:19">
      <c r="C60" s="759" t="e">
        <f t="array" ref="C60">INDEX(ShadowTable[], SMALL(IF(ShadowRowSS=$C$10,ROW(ShadowRowSS)-5),ROWS(C$15:C60)),5)</f>
        <v>#NUM!</v>
      </c>
      <c r="D60" s="760" t="str">
        <f t="array" ref="D60">IF(ISNUMBER(SEARCH("Outcome",INDEX(ShadowTable[], SMALL(IF(ShadowRowSS=$C$10,ROW(ShadowRowSS)-5),ROWS(D$15:D60)),1)))=TRUE,"Outcome",IF(ISNUMBER(SEARCH("Output",INDEX(ShadowTable[], SMALL(IF(ShadowRowSS=$C$10,ROW(ShadowRowSS)-5),ROWS(D$15:D60)),1)))=TRUE,"Output",""))</f>
        <v/>
      </c>
      <c r="E60" s="760" t="e">
        <f t="array" ref="E60">INDEX(ShadowTable[], SMALL(IF(ShadowRowSS=$C$10,ROW(ShadowRowSS)-5),ROWS(C$15:C60)),8)</f>
        <v>#NUM!</v>
      </c>
      <c r="F60" s="760" t="e">
        <f t="array" ref="F60">INDEX(ShadowTable[], SMALL(IF(ShadowRowSS=$C$10,ROW(ShadowRowSS)-5),ROWS(D$15:D60)),9)</f>
        <v>#NUM!</v>
      </c>
      <c r="G60" s="760" t="e">
        <f t="array" ref="G60">INDEX(ShadowTable[], SMALL(IF(ShadowRowSS=$C$10,ROW(ShadowRowSS)-5),ROWS(E$15:E60)),10)</f>
        <v>#NUM!</v>
      </c>
      <c r="H60" s="760" t="e">
        <f t="array" ref="H60">INDEX(ShadowTable[], SMALL(IF(ShadowRowSS=$C$10,ROW(ShadowRowSS)-5),ROWS(F$15:F60)),11)</f>
        <v>#NUM!</v>
      </c>
      <c r="I60" s="761" t="e">
        <f t="array" ref="I60">INDEX(ShadowTable[], SMALL(IF(ShadowRowSS=$C$10,ROW(ShadowRowSS)-5),ROWS(G$15:G60)),12)</f>
        <v>#NUM!</v>
      </c>
      <c r="J60" s="760" t="e">
        <f t="array" ref="J60">INDEX(ShadowTable[], SMALL(IF(ShadowRowSS=$C$10,ROW(ShadowRowSS)-5),ROWS(H$15:H60)),13)</f>
        <v>#NUM!</v>
      </c>
      <c r="K60" s="761" t="e">
        <f t="array" ref="K60">INDEX(ShadowTable[], SMALL(IF(ShadowRowSS=$C$10,ROW(ShadowRowSS)-5),ROWS(I$15:I60)),14)</f>
        <v>#NUM!</v>
      </c>
      <c r="L60" s="760" t="e">
        <f t="array" ref="L60">INDEX(ShadowTable[], SMALL(IF(ShadowRowSS=$C$10,ROW(ShadowRowSS)-5),ROWS(J$15:J60)),15)</f>
        <v>#NUM!</v>
      </c>
      <c r="M60" s="761" t="e">
        <f t="array" ref="M60">INDEX(ShadowTable[], SMALL(IF(ShadowRowSS=$C$10,ROW(ShadowRowSS)-5),ROWS(K$15:K60)),16)</f>
        <v>#NUM!</v>
      </c>
      <c r="N60" s="760" t="e">
        <f t="array" ref="N60">INDEX(ShadowTable[], SMALL(IF(ShadowRowSS=$C$10,ROW(ShadowRowSS)-5),ROWS(L$15:L60)),17)</f>
        <v>#NUM!</v>
      </c>
      <c r="O60" s="761" t="e">
        <f t="array" ref="O60">INDEX(ShadowTable[], SMALL(IF(ShadowRowSS=$C$10,ROW(ShadowRowSS)-5),ROWS(M$15:M60)),18)</f>
        <v>#NUM!</v>
      </c>
      <c r="P60" s="760" t="e">
        <f t="array" ref="P60">INDEX(ShadowTable[], SMALL(IF(ShadowRowSS=$C$10,ROW(ShadowRowSS)-5),ROWS(N$15:N60)),19)</f>
        <v>#NUM!</v>
      </c>
      <c r="Q60" s="761" t="e">
        <f t="array" ref="Q60">INDEX(ShadowTable[], SMALL(IF(ShadowRowSS=$C$10,ROW(ShadowRowSS)-5),ROWS(O$15:O60)),20)</f>
        <v>#NUM!</v>
      </c>
      <c r="R60" s="760" t="e">
        <f t="array" ref="R60">INDEX(ShadowTable[], SMALL(IF(ShadowRowSS=$C$10,ROW(ShadowRowSS)-5),ROWS(P$15:P60)),21)</f>
        <v>#NUM!</v>
      </c>
      <c r="S60" s="762" t="e">
        <f t="array" ref="S60">INDEX(ShadowTable[], SMALL(IF(ShadowRowSS=$C$10,ROW(ShadowRowSS)-5),ROWS(P$15:P60)),22)</f>
        <v>#NUM!</v>
      </c>
    </row>
    <row r="61" spans="3:19">
      <c r="C61" s="759" t="e">
        <f t="array" ref="C61">INDEX(ShadowTable[], SMALL(IF(ShadowRowSS=$C$10,ROW(ShadowRowSS)-5),ROWS(C$15:C61)),5)</f>
        <v>#NUM!</v>
      </c>
      <c r="D61" s="760" t="str">
        <f t="array" ref="D61">IF(ISNUMBER(SEARCH("Outcome",INDEX(ShadowTable[], SMALL(IF(ShadowRowSS=$C$10,ROW(ShadowRowSS)-5),ROWS(D$15:D61)),1)))=TRUE,"Outcome",IF(ISNUMBER(SEARCH("Output",INDEX(ShadowTable[], SMALL(IF(ShadowRowSS=$C$10,ROW(ShadowRowSS)-5),ROWS(D$15:D61)),1)))=TRUE,"Output",""))</f>
        <v/>
      </c>
      <c r="E61" s="760" t="e">
        <f t="array" ref="E61">INDEX(ShadowTable[], SMALL(IF(ShadowRowSS=$C$10,ROW(ShadowRowSS)-5),ROWS(C$15:C61)),8)</f>
        <v>#NUM!</v>
      </c>
      <c r="F61" s="760" t="e">
        <f t="array" ref="F61">INDEX(ShadowTable[], SMALL(IF(ShadowRowSS=$C$10,ROW(ShadowRowSS)-5),ROWS(D$15:D61)),9)</f>
        <v>#NUM!</v>
      </c>
      <c r="G61" s="760" t="e">
        <f t="array" ref="G61">INDEX(ShadowTable[], SMALL(IF(ShadowRowSS=$C$10,ROW(ShadowRowSS)-5),ROWS(E$15:E61)),10)</f>
        <v>#NUM!</v>
      </c>
      <c r="H61" s="760" t="e">
        <f t="array" ref="H61">INDEX(ShadowTable[], SMALL(IF(ShadowRowSS=$C$10,ROW(ShadowRowSS)-5),ROWS(F$15:F61)),11)</f>
        <v>#NUM!</v>
      </c>
      <c r="I61" s="761" t="e">
        <f t="array" ref="I61">INDEX(ShadowTable[], SMALL(IF(ShadowRowSS=$C$10,ROW(ShadowRowSS)-5),ROWS(G$15:G61)),12)</f>
        <v>#NUM!</v>
      </c>
      <c r="J61" s="760" t="e">
        <f t="array" ref="J61">INDEX(ShadowTable[], SMALL(IF(ShadowRowSS=$C$10,ROW(ShadowRowSS)-5),ROWS(H$15:H61)),13)</f>
        <v>#NUM!</v>
      </c>
      <c r="K61" s="761" t="e">
        <f t="array" ref="K61">INDEX(ShadowTable[], SMALL(IF(ShadowRowSS=$C$10,ROW(ShadowRowSS)-5),ROWS(I$15:I61)),14)</f>
        <v>#NUM!</v>
      </c>
      <c r="L61" s="760" t="e">
        <f t="array" ref="L61">INDEX(ShadowTable[], SMALL(IF(ShadowRowSS=$C$10,ROW(ShadowRowSS)-5),ROWS(J$15:J61)),15)</f>
        <v>#NUM!</v>
      </c>
      <c r="M61" s="761" t="e">
        <f t="array" ref="M61">INDEX(ShadowTable[], SMALL(IF(ShadowRowSS=$C$10,ROW(ShadowRowSS)-5),ROWS(K$15:K61)),16)</f>
        <v>#NUM!</v>
      </c>
      <c r="N61" s="760" t="e">
        <f t="array" ref="N61">INDEX(ShadowTable[], SMALL(IF(ShadowRowSS=$C$10,ROW(ShadowRowSS)-5),ROWS(L$15:L61)),17)</f>
        <v>#NUM!</v>
      </c>
      <c r="O61" s="761" t="e">
        <f t="array" ref="O61">INDEX(ShadowTable[], SMALL(IF(ShadowRowSS=$C$10,ROW(ShadowRowSS)-5),ROWS(M$15:M61)),18)</f>
        <v>#NUM!</v>
      </c>
      <c r="P61" s="760" t="e">
        <f t="array" ref="P61">INDEX(ShadowTable[], SMALL(IF(ShadowRowSS=$C$10,ROW(ShadowRowSS)-5),ROWS(N$15:N61)),19)</f>
        <v>#NUM!</v>
      </c>
      <c r="Q61" s="761" t="e">
        <f t="array" ref="Q61">INDEX(ShadowTable[], SMALL(IF(ShadowRowSS=$C$10,ROW(ShadowRowSS)-5),ROWS(O$15:O61)),20)</f>
        <v>#NUM!</v>
      </c>
      <c r="R61" s="760" t="e">
        <f t="array" ref="R61">INDEX(ShadowTable[], SMALL(IF(ShadowRowSS=$C$10,ROW(ShadowRowSS)-5),ROWS(P$15:P61)),21)</f>
        <v>#NUM!</v>
      </c>
      <c r="S61" s="762" t="e">
        <f t="array" ref="S61">INDEX(ShadowTable[], SMALL(IF(ShadowRowSS=$C$10,ROW(ShadowRowSS)-5),ROWS(P$15:P61)),22)</f>
        <v>#NUM!</v>
      </c>
    </row>
    <row r="62" spans="3:19">
      <c r="C62" s="759" t="e">
        <f t="array" ref="C62">INDEX(ShadowTable[], SMALL(IF(ShadowRowSS=$C$10,ROW(ShadowRowSS)-5),ROWS(C$15:C62)),5)</f>
        <v>#NUM!</v>
      </c>
      <c r="D62" s="760" t="str">
        <f t="array" ref="D62">IF(ISNUMBER(SEARCH("Outcome",INDEX(ShadowTable[], SMALL(IF(ShadowRowSS=$C$10,ROW(ShadowRowSS)-5),ROWS(D$15:D62)),1)))=TRUE,"Outcome",IF(ISNUMBER(SEARCH("Output",INDEX(ShadowTable[], SMALL(IF(ShadowRowSS=$C$10,ROW(ShadowRowSS)-5),ROWS(D$15:D62)),1)))=TRUE,"Output",""))</f>
        <v/>
      </c>
      <c r="E62" s="760" t="e">
        <f t="array" ref="E62">INDEX(ShadowTable[], SMALL(IF(ShadowRowSS=$C$10,ROW(ShadowRowSS)-5),ROWS(C$15:C62)),8)</f>
        <v>#NUM!</v>
      </c>
      <c r="F62" s="760" t="e">
        <f t="array" ref="F62">INDEX(ShadowTable[], SMALL(IF(ShadowRowSS=$C$10,ROW(ShadowRowSS)-5),ROWS(D$15:D62)),9)</f>
        <v>#NUM!</v>
      </c>
      <c r="G62" s="760" t="e">
        <f t="array" ref="G62">INDEX(ShadowTable[], SMALL(IF(ShadowRowSS=$C$10,ROW(ShadowRowSS)-5),ROWS(E$15:E62)),10)</f>
        <v>#NUM!</v>
      </c>
      <c r="H62" s="760" t="e">
        <f t="array" ref="H62">INDEX(ShadowTable[], SMALL(IF(ShadowRowSS=$C$10,ROW(ShadowRowSS)-5),ROWS(F$15:F62)),11)</f>
        <v>#NUM!</v>
      </c>
      <c r="I62" s="761" t="e">
        <f t="array" ref="I62">INDEX(ShadowTable[], SMALL(IF(ShadowRowSS=$C$10,ROW(ShadowRowSS)-5),ROWS(G$15:G62)),12)</f>
        <v>#NUM!</v>
      </c>
      <c r="J62" s="760" t="e">
        <f t="array" ref="J62">INDEX(ShadowTable[], SMALL(IF(ShadowRowSS=$C$10,ROW(ShadowRowSS)-5),ROWS(H$15:H62)),13)</f>
        <v>#NUM!</v>
      </c>
      <c r="K62" s="761" t="e">
        <f t="array" ref="K62">INDEX(ShadowTable[], SMALL(IF(ShadowRowSS=$C$10,ROW(ShadowRowSS)-5),ROWS(I$15:I62)),14)</f>
        <v>#NUM!</v>
      </c>
      <c r="L62" s="760" t="e">
        <f t="array" ref="L62">INDEX(ShadowTable[], SMALL(IF(ShadowRowSS=$C$10,ROW(ShadowRowSS)-5),ROWS(J$15:J62)),15)</f>
        <v>#NUM!</v>
      </c>
      <c r="M62" s="761" t="e">
        <f t="array" ref="M62">INDEX(ShadowTable[], SMALL(IF(ShadowRowSS=$C$10,ROW(ShadowRowSS)-5),ROWS(K$15:K62)),16)</f>
        <v>#NUM!</v>
      </c>
      <c r="N62" s="760" t="e">
        <f t="array" ref="N62">INDEX(ShadowTable[], SMALL(IF(ShadowRowSS=$C$10,ROW(ShadowRowSS)-5),ROWS(L$15:L62)),17)</f>
        <v>#NUM!</v>
      </c>
      <c r="O62" s="761" t="e">
        <f t="array" ref="O62">INDEX(ShadowTable[], SMALL(IF(ShadowRowSS=$C$10,ROW(ShadowRowSS)-5),ROWS(M$15:M62)),18)</f>
        <v>#NUM!</v>
      </c>
      <c r="P62" s="760" t="e">
        <f t="array" ref="P62">INDEX(ShadowTable[], SMALL(IF(ShadowRowSS=$C$10,ROW(ShadowRowSS)-5),ROWS(N$15:N62)),19)</f>
        <v>#NUM!</v>
      </c>
      <c r="Q62" s="761" t="e">
        <f t="array" ref="Q62">INDEX(ShadowTable[], SMALL(IF(ShadowRowSS=$C$10,ROW(ShadowRowSS)-5),ROWS(O$15:O62)),20)</f>
        <v>#NUM!</v>
      </c>
      <c r="R62" s="760" t="e">
        <f t="array" ref="R62">INDEX(ShadowTable[], SMALL(IF(ShadowRowSS=$C$10,ROW(ShadowRowSS)-5),ROWS(P$15:P62)),21)</f>
        <v>#NUM!</v>
      </c>
      <c r="S62" s="762" t="e">
        <f t="array" ref="S62">INDEX(ShadowTable[], SMALL(IF(ShadowRowSS=$C$10,ROW(ShadowRowSS)-5),ROWS(P$15:P62)),22)</f>
        <v>#NUM!</v>
      </c>
    </row>
    <row r="63" spans="3:19">
      <c r="C63" s="759" t="e">
        <f t="array" ref="C63">INDEX(ShadowTable[], SMALL(IF(ShadowRowSS=$C$10,ROW(ShadowRowSS)-5),ROWS(C$15:C63)),5)</f>
        <v>#NUM!</v>
      </c>
      <c r="D63" s="760" t="str">
        <f t="array" ref="D63">IF(ISNUMBER(SEARCH("Outcome",INDEX(ShadowTable[], SMALL(IF(ShadowRowSS=$C$10,ROW(ShadowRowSS)-5),ROWS(D$15:D63)),1)))=TRUE,"Outcome",IF(ISNUMBER(SEARCH("Output",INDEX(ShadowTable[], SMALL(IF(ShadowRowSS=$C$10,ROW(ShadowRowSS)-5),ROWS(D$15:D63)),1)))=TRUE,"Output",""))</f>
        <v/>
      </c>
      <c r="E63" s="760" t="e">
        <f t="array" ref="E63">INDEX(ShadowTable[], SMALL(IF(ShadowRowSS=$C$10,ROW(ShadowRowSS)-5),ROWS(C$15:C63)),8)</f>
        <v>#NUM!</v>
      </c>
      <c r="F63" s="760" t="e">
        <f t="array" ref="F63">INDEX(ShadowTable[], SMALL(IF(ShadowRowSS=$C$10,ROW(ShadowRowSS)-5),ROWS(D$15:D63)),9)</f>
        <v>#NUM!</v>
      </c>
      <c r="G63" s="760" t="e">
        <f t="array" ref="G63">INDEX(ShadowTable[], SMALL(IF(ShadowRowSS=$C$10,ROW(ShadowRowSS)-5),ROWS(E$15:E63)),10)</f>
        <v>#NUM!</v>
      </c>
      <c r="H63" s="760" t="e">
        <f t="array" ref="H63">INDEX(ShadowTable[], SMALL(IF(ShadowRowSS=$C$10,ROW(ShadowRowSS)-5),ROWS(F$15:F63)),11)</f>
        <v>#NUM!</v>
      </c>
      <c r="I63" s="761" t="e">
        <f t="array" ref="I63">INDEX(ShadowTable[], SMALL(IF(ShadowRowSS=$C$10,ROW(ShadowRowSS)-5),ROWS(G$15:G63)),12)</f>
        <v>#NUM!</v>
      </c>
      <c r="J63" s="760" t="e">
        <f t="array" ref="J63">INDEX(ShadowTable[], SMALL(IF(ShadowRowSS=$C$10,ROW(ShadowRowSS)-5),ROWS(H$15:H63)),13)</f>
        <v>#NUM!</v>
      </c>
      <c r="K63" s="761" t="e">
        <f t="array" ref="K63">INDEX(ShadowTable[], SMALL(IF(ShadowRowSS=$C$10,ROW(ShadowRowSS)-5),ROWS(I$15:I63)),14)</f>
        <v>#NUM!</v>
      </c>
      <c r="L63" s="760" t="e">
        <f t="array" ref="L63">INDEX(ShadowTable[], SMALL(IF(ShadowRowSS=$C$10,ROW(ShadowRowSS)-5),ROWS(J$15:J63)),15)</f>
        <v>#NUM!</v>
      </c>
      <c r="M63" s="761" t="e">
        <f t="array" ref="M63">INDEX(ShadowTable[], SMALL(IF(ShadowRowSS=$C$10,ROW(ShadowRowSS)-5),ROWS(K$15:K63)),16)</f>
        <v>#NUM!</v>
      </c>
      <c r="N63" s="760" t="e">
        <f t="array" ref="N63">INDEX(ShadowTable[], SMALL(IF(ShadowRowSS=$C$10,ROW(ShadowRowSS)-5),ROWS(L$15:L63)),17)</f>
        <v>#NUM!</v>
      </c>
      <c r="O63" s="761" t="e">
        <f t="array" ref="O63">INDEX(ShadowTable[], SMALL(IF(ShadowRowSS=$C$10,ROW(ShadowRowSS)-5),ROWS(M$15:M63)),18)</f>
        <v>#NUM!</v>
      </c>
      <c r="P63" s="760" t="e">
        <f t="array" ref="P63">INDEX(ShadowTable[], SMALL(IF(ShadowRowSS=$C$10,ROW(ShadowRowSS)-5),ROWS(N$15:N63)),19)</f>
        <v>#NUM!</v>
      </c>
      <c r="Q63" s="761" t="e">
        <f t="array" ref="Q63">INDEX(ShadowTable[], SMALL(IF(ShadowRowSS=$C$10,ROW(ShadowRowSS)-5),ROWS(O$15:O63)),20)</f>
        <v>#NUM!</v>
      </c>
      <c r="R63" s="760" t="e">
        <f t="array" ref="R63">INDEX(ShadowTable[], SMALL(IF(ShadowRowSS=$C$10,ROW(ShadowRowSS)-5),ROWS(P$15:P63)),21)</f>
        <v>#NUM!</v>
      </c>
      <c r="S63" s="762" t="e">
        <f t="array" ref="S63">INDEX(ShadowTable[], SMALL(IF(ShadowRowSS=$C$10,ROW(ShadowRowSS)-5),ROWS(P$15:P63)),22)</f>
        <v>#NUM!</v>
      </c>
    </row>
    <row r="64" spans="3:19">
      <c r="C64" s="759" t="e">
        <f t="array" ref="C64">INDEX(ShadowTable[], SMALL(IF(ShadowRowSS=$C$10,ROW(ShadowRowSS)-5),ROWS(C$15:C64)),5)</f>
        <v>#NUM!</v>
      </c>
      <c r="D64" s="760" t="str">
        <f t="array" ref="D64">IF(ISNUMBER(SEARCH("Outcome",INDEX(ShadowTable[], SMALL(IF(ShadowRowSS=$C$10,ROW(ShadowRowSS)-5),ROWS(D$15:D64)),1)))=TRUE,"Outcome",IF(ISNUMBER(SEARCH("Output",INDEX(ShadowTable[], SMALL(IF(ShadowRowSS=$C$10,ROW(ShadowRowSS)-5),ROWS(D$15:D64)),1)))=TRUE,"Output",""))</f>
        <v/>
      </c>
      <c r="E64" s="760" t="e">
        <f t="array" ref="E64">INDEX(ShadowTable[], SMALL(IF(ShadowRowSS=$C$10,ROW(ShadowRowSS)-5),ROWS(C$15:C64)),8)</f>
        <v>#NUM!</v>
      </c>
      <c r="F64" s="760" t="e">
        <f t="array" ref="F64">INDEX(ShadowTable[], SMALL(IF(ShadowRowSS=$C$10,ROW(ShadowRowSS)-5),ROWS(D$15:D64)),9)</f>
        <v>#NUM!</v>
      </c>
      <c r="G64" s="760" t="e">
        <f t="array" ref="G64">INDEX(ShadowTable[], SMALL(IF(ShadowRowSS=$C$10,ROW(ShadowRowSS)-5),ROWS(E$15:E64)),10)</f>
        <v>#NUM!</v>
      </c>
      <c r="H64" s="760" t="e">
        <f t="array" ref="H64">INDEX(ShadowTable[], SMALL(IF(ShadowRowSS=$C$10,ROW(ShadowRowSS)-5),ROWS(F$15:F64)),11)</f>
        <v>#NUM!</v>
      </c>
      <c r="I64" s="761" t="e">
        <f t="array" ref="I64">INDEX(ShadowTable[], SMALL(IF(ShadowRowSS=$C$10,ROW(ShadowRowSS)-5),ROWS(G$15:G64)),12)</f>
        <v>#NUM!</v>
      </c>
      <c r="J64" s="760" t="e">
        <f t="array" ref="J64">INDEX(ShadowTable[], SMALL(IF(ShadowRowSS=$C$10,ROW(ShadowRowSS)-5),ROWS(H$15:H64)),13)</f>
        <v>#NUM!</v>
      </c>
      <c r="K64" s="761" t="e">
        <f t="array" ref="K64">INDEX(ShadowTable[], SMALL(IF(ShadowRowSS=$C$10,ROW(ShadowRowSS)-5),ROWS(I$15:I64)),14)</f>
        <v>#NUM!</v>
      </c>
      <c r="L64" s="760" t="e">
        <f t="array" ref="L64">INDEX(ShadowTable[], SMALL(IF(ShadowRowSS=$C$10,ROW(ShadowRowSS)-5),ROWS(J$15:J64)),15)</f>
        <v>#NUM!</v>
      </c>
      <c r="M64" s="761" t="e">
        <f t="array" ref="M64">INDEX(ShadowTable[], SMALL(IF(ShadowRowSS=$C$10,ROW(ShadowRowSS)-5),ROWS(K$15:K64)),16)</f>
        <v>#NUM!</v>
      </c>
      <c r="N64" s="760" t="e">
        <f t="array" ref="N64">INDEX(ShadowTable[], SMALL(IF(ShadowRowSS=$C$10,ROW(ShadowRowSS)-5),ROWS(L$15:L64)),17)</f>
        <v>#NUM!</v>
      </c>
      <c r="O64" s="761" t="e">
        <f t="array" ref="O64">INDEX(ShadowTable[], SMALL(IF(ShadowRowSS=$C$10,ROW(ShadowRowSS)-5),ROWS(M$15:M64)),18)</f>
        <v>#NUM!</v>
      </c>
      <c r="P64" s="760" t="e">
        <f t="array" ref="P64">INDEX(ShadowTable[], SMALL(IF(ShadowRowSS=$C$10,ROW(ShadowRowSS)-5),ROWS(N$15:N64)),19)</f>
        <v>#NUM!</v>
      </c>
      <c r="Q64" s="761" t="e">
        <f t="array" ref="Q64">INDEX(ShadowTable[], SMALL(IF(ShadowRowSS=$C$10,ROW(ShadowRowSS)-5),ROWS(O$15:O64)),20)</f>
        <v>#NUM!</v>
      </c>
      <c r="R64" s="760" t="e">
        <f t="array" ref="R64">INDEX(ShadowTable[], SMALL(IF(ShadowRowSS=$C$10,ROW(ShadowRowSS)-5),ROWS(P$15:P64)),21)</f>
        <v>#NUM!</v>
      </c>
      <c r="S64" s="762" t="e">
        <f t="array" ref="S64">INDEX(ShadowTable[], SMALL(IF(ShadowRowSS=$C$10,ROW(ShadowRowSS)-5),ROWS(P$15:P64)),22)</f>
        <v>#NUM!</v>
      </c>
    </row>
    <row r="65" spans="3:19">
      <c r="C65" s="759" t="e">
        <f t="array" ref="C65">INDEX(ShadowTable[], SMALL(IF(ShadowRowSS=$C$10,ROW(ShadowRowSS)-5),ROWS(C$15:C65)),5)</f>
        <v>#NUM!</v>
      </c>
      <c r="D65" s="760" t="str">
        <f t="array" ref="D65">IF(ISNUMBER(SEARCH("Outcome",INDEX(ShadowTable[], SMALL(IF(ShadowRowSS=$C$10,ROW(ShadowRowSS)-5),ROWS(D$15:D65)),1)))=TRUE,"Outcome",IF(ISNUMBER(SEARCH("Output",INDEX(ShadowTable[], SMALL(IF(ShadowRowSS=$C$10,ROW(ShadowRowSS)-5),ROWS(D$15:D65)),1)))=TRUE,"Output",""))</f>
        <v/>
      </c>
      <c r="E65" s="760" t="e">
        <f t="array" ref="E65">INDEX(ShadowTable[], SMALL(IF(ShadowRowSS=$C$10,ROW(ShadowRowSS)-5),ROWS(C$15:C65)),8)</f>
        <v>#NUM!</v>
      </c>
      <c r="F65" s="760" t="e">
        <f t="array" ref="F65">INDEX(ShadowTable[], SMALL(IF(ShadowRowSS=$C$10,ROW(ShadowRowSS)-5),ROWS(D$15:D65)),9)</f>
        <v>#NUM!</v>
      </c>
      <c r="G65" s="760" t="e">
        <f t="array" ref="G65">INDEX(ShadowTable[], SMALL(IF(ShadowRowSS=$C$10,ROW(ShadowRowSS)-5),ROWS(E$15:E65)),10)</f>
        <v>#NUM!</v>
      </c>
      <c r="H65" s="760" t="e">
        <f t="array" ref="H65">INDEX(ShadowTable[], SMALL(IF(ShadowRowSS=$C$10,ROW(ShadowRowSS)-5),ROWS(F$15:F65)),11)</f>
        <v>#NUM!</v>
      </c>
      <c r="I65" s="761" t="e">
        <f t="array" ref="I65">INDEX(ShadowTable[], SMALL(IF(ShadowRowSS=$C$10,ROW(ShadowRowSS)-5),ROWS(G$15:G65)),12)</f>
        <v>#NUM!</v>
      </c>
      <c r="J65" s="760" t="e">
        <f t="array" ref="J65">INDEX(ShadowTable[], SMALL(IF(ShadowRowSS=$C$10,ROW(ShadowRowSS)-5),ROWS(H$15:H65)),13)</f>
        <v>#NUM!</v>
      </c>
      <c r="K65" s="761" t="e">
        <f t="array" ref="K65">INDEX(ShadowTable[], SMALL(IF(ShadowRowSS=$C$10,ROW(ShadowRowSS)-5),ROWS(I$15:I65)),14)</f>
        <v>#NUM!</v>
      </c>
      <c r="L65" s="760" t="e">
        <f t="array" ref="L65">INDEX(ShadowTable[], SMALL(IF(ShadowRowSS=$C$10,ROW(ShadowRowSS)-5),ROWS(J$15:J65)),15)</f>
        <v>#NUM!</v>
      </c>
      <c r="M65" s="761" t="e">
        <f t="array" ref="M65">INDEX(ShadowTable[], SMALL(IF(ShadowRowSS=$C$10,ROW(ShadowRowSS)-5),ROWS(K$15:K65)),16)</f>
        <v>#NUM!</v>
      </c>
      <c r="N65" s="760" t="e">
        <f t="array" ref="N65">INDEX(ShadowTable[], SMALL(IF(ShadowRowSS=$C$10,ROW(ShadowRowSS)-5),ROWS(L$15:L65)),17)</f>
        <v>#NUM!</v>
      </c>
      <c r="O65" s="761" t="e">
        <f t="array" ref="O65">INDEX(ShadowTable[], SMALL(IF(ShadowRowSS=$C$10,ROW(ShadowRowSS)-5),ROWS(M$15:M65)),18)</f>
        <v>#NUM!</v>
      </c>
      <c r="P65" s="760" t="e">
        <f t="array" ref="P65">INDEX(ShadowTable[], SMALL(IF(ShadowRowSS=$C$10,ROW(ShadowRowSS)-5),ROWS(N$15:N65)),19)</f>
        <v>#NUM!</v>
      </c>
      <c r="Q65" s="761" t="e">
        <f t="array" ref="Q65">INDEX(ShadowTable[], SMALL(IF(ShadowRowSS=$C$10,ROW(ShadowRowSS)-5),ROWS(O$15:O65)),20)</f>
        <v>#NUM!</v>
      </c>
      <c r="R65" s="760" t="e">
        <f t="array" ref="R65">INDEX(ShadowTable[], SMALL(IF(ShadowRowSS=$C$10,ROW(ShadowRowSS)-5),ROWS(P$15:P65)),21)</f>
        <v>#NUM!</v>
      </c>
      <c r="S65" s="762" t="e">
        <f t="array" ref="S65">INDEX(ShadowTable[], SMALL(IF(ShadowRowSS=$C$10,ROW(ShadowRowSS)-5),ROWS(P$15:P65)),22)</f>
        <v>#NUM!</v>
      </c>
    </row>
    <row r="66" spans="3:19">
      <c r="C66" s="759" t="e">
        <f t="array" ref="C66">INDEX(ShadowTable[], SMALL(IF(ShadowRowSS=$C$10,ROW(ShadowRowSS)-5),ROWS(C$15:C66)),5)</f>
        <v>#NUM!</v>
      </c>
      <c r="D66" s="760" t="str">
        <f t="array" ref="D66">IF(ISNUMBER(SEARCH("Outcome",INDEX(ShadowTable[], SMALL(IF(ShadowRowSS=$C$10,ROW(ShadowRowSS)-5),ROWS(D$15:D66)),1)))=TRUE,"Outcome",IF(ISNUMBER(SEARCH("Output",INDEX(ShadowTable[], SMALL(IF(ShadowRowSS=$C$10,ROW(ShadowRowSS)-5),ROWS(D$15:D66)),1)))=TRUE,"Output",""))</f>
        <v/>
      </c>
      <c r="E66" s="760" t="e">
        <f t="array" ref="E66">INDEX(ShadowTable[], SMALL(IF(ShadowRowSS=$C$10,ROW(ShadowRowSS)-5),ROWS(C$15:C66)),8)</f>
        <v>#NUM!</v>
      </c>
      <c r="F66" s="760" t="e">
        <f t="array" ref="F66">INDEX(ShadowTable[], SMALL(IF(ShadowRowSS=$C$10,ROW(ShadowRowSS)-5),ROWS(D$15:D66)),9)</f>
        <v>#NUM!</v>
      </c>
      <c r="G66" s="760" t="e">
        <f t="array" ref="G66">INDEX(ShadowTable[], SMALL(IF(ShadowRowSS=$C$10,ROW(ShadowRowSS)-5),ROWS(E$15:E66)),10)</f>
        <v>#NUM!</v>
      </c>
      <c r="H66" s="760" t="e">
        <f t="array" ref="H66">INDEX(ShadowTable[], SMALL(IF(ShadowRowSS=$C$10,ROW(ShadowRowSS)-5),ROWS(F$15:F66)),11)</f>
        <v>#NUM!</v>
      </c>
      <c r="I66" s="761" t="e">
        <f t="array" ref="I66">INDEX(ShadowTable[], SMALL(IF(ShadowRowSS=$C$10,ROW(ShadowRowSS)-5),ROWS(G$15:G66)),12)</f>
        <v>#NUM!</v>
      </c>
      <c r="J66" s="760" t="e">
        <f t="array" ref="J66">INDEX(ShadowTable[], SMALL(IF(ShadowRowSS=$C$10,ROW(ShadowRowSS)-5),ROWS(H$15:H66)),13)</f>
        <v>#NUM!</v>
      </c>
      <c r="K66" s="761" t="e">
        <f t="array" ref="K66">INDEX(ShadowTable[], SMALL(IF(ShadowRowSS=$C$10,ROW(ShadowRowSS)-5),ROWS(I$15:I66)),14)</f>
        <v>#NUM!</v>
      </c>
      <c r="L66" s="760" t="e">
        <f t="array" ref="L66">INDEX(ShadowTable[], SMALL(IF(ShadowRowSS=$C$10,ROW(ShadowRowSS)-5),ROWS(J$15:J66)),15)</f>
        <v>#NUM!</v>
      </c>
      <c r="M66" s="761" t="e">
        <f t="array" ref="M66">INDEX(ShadowTable[], SMALL(IF(ShadowRowSS=$C$10,ROW(ShadowRowSS)-5),ROWS(K$15:K66)),16)</f>
        <v>#NUM!</v>
      </c>
      <c r="N66" s="760" t="e">
        <f t="array" ref="N66">INDEX(ShadowTable[], SMALL(IF(ShadowRowSS=$C$10,ROW(ShadowRowSS)-5),ROWS(L$15:L66)),17)</f>
        <v>#NUM!</v>
      </c>
      <c r="O66" s="761" t="e">
        <f t="array" ref="O66">INDEX(ShadowTable[], SMALL(IF(ShadowRowSS=$C$10,ROW(ShadowRowSS)-5),ROWS(M$15:M66)),18)</f>
        <v>#NUM!</v>
      </c>
      <c r="P66" s="760" t="e">
        <f t="array" ref="P66">INDEX(ShadowTable[], SMALL(IF(ShadowRowSS=$C$10,ROW(ShadowRowSS)-5),ROWS(N$15:N66)),19)</f>
        <v>#NUM!</v>
      </c>
      <c r="Q66" s="761" t="e">
        <f t="array" ref="Q66">INDEX(ShadowTable[], SMALL(IF(ShadowRowSS=$C$10,ROW(ShadowRowSS)-5),ROWS(O$15:O66)),20)</f>
        <v>#NUM!</v>
      </c>
      <c r="R66" s="760" t="e">
        <f t="array" ref="R66">INDEX(ShadowTable[], SMALL(IF(ShadowRowSS=$C$10,ROW(ShadowRowSS)-5),ROWS(P$15:P66)),21)</f>
        <v>#NUM!</v>
      </c>
      <c r="S66" s="762" t="e">
        <f t="array" ref="S66">INDEX(ShadowTable[], SMALL(IF(ShadowRowSS=$C$10,ROW(ShadowRowSS)-5),ROWS(P$15:P66)),22)</f>
        <v>#NUM!</v>
      </c>
    </row>
    <row r="67" spans="3:19">
      <c r="C67" s="759" t="e">
        <f t="array" ref="C67">INDEX(ShadowTable[], SMALL(IF(ShadowRowSS=$C$10,ROW(ShadowRowSS)-5),ROWS(C$15:C67)),5)</f>
        <v>#NUM!</v>
      </c>
      <c r="D67" s="760" t="str">
        <f t="array" ref="D67">IF(ISNUMBER(SEARCH("Outcome",INDEX(ShadowTable[], SMALL(IF(ShadowRowSS=$C$10,ROW(ShadowRowSS)-5),ROWS(D$15:D67)),1)))=TRUE,"Outcome",IF(ISNUMBER(SEARCH("Output",INDEX(ShadowTable[], SMALL(IF(ShadowRowSS=$C$10,ROW(ShadowRowSS)-5),ROWS(D$15:D67)),1)))=TRUE,"Output",""))</f>
        <v/>
      </c>
      <c r="E67" s="760" t="e">
        <f t="array" ref="E67">INDEX(ShadowTable[], SMALL(IF(ShadowRowSS=$C$10,ROW(ShadowRowSS)-5),ROWS(C$15:C67)),8)</f>
        <v>#NUM!</v>
      </c>
      <c r="F67" s="760" t="e">
        <f t="array" ref="F67">INDEX(ShadowTable[], SMALL(IF(ShadowRowSS=$C$10,ROW(ShadowRowSS)-5),ROWS(D$15:D67)),9)</f>
        <v>#NUM!</v>
      </c>
      <c r="G67" s="760" t="e">
        <f t="array" ref="G67">INDEX(ShadowTable[], SMALL(IF(ShadowRowSS=$C$10,ROW(ShadowRowSS)-5),ROWS(E$15:E67)),10)</f>
        <v>#NUM!</v>
      </c>
      <c r="H67" s="760" t="e">
        <f t="array" ref="H67">INDEX(ShadowTable[], SMALL(IF(ShadowRowSS=$C$10,ROW(ShadowRowSS)-5),ROWS(F$15:F67)),11)</f>
        <v>#NUM!</v>
      </c>
      <c r="I67" s="761" t="e">
        <f t="array" ref="I67">INDEX(ShadowTable[], SMALL(IF(ShadowRowSS=$C$10,ROW(ShadowRowSS)-5),ROWS(G$15:G67)),12)</f>
        <v>#NUM!</v>
      </c>
      <c r="J67" s="760" t="e">
        <f t="array" ref="J67">INDEX(ShadowTable[], SMALL(IF(ShadowRowSS=$C$10,ROW(ShadowRowSS)-5),ROWS(H$15:H67)),13)</f>
        <v>#NUM!</v>
      </c>
      <c r="K67" s="761" t="e">
        <f t="array" ref="K67">INDEX(ShadowTable[], SMALL(IF(ShadowRowSS=$C$10,ROW(ShadowRowSS)-5),ROWS(I$15:I67)),14)</f>
        <v>#NUM!</v>
      </c>
      <c r="L67" s="760" t="e">
        <f t="array" ref="L67">INDEX(ShadowTable[], SMALL(IF(ShadowRowSS=$C$10,ROW(ShadowRowSS)-5),ROWS(J$15:J67)),15)</f>
        <v>#NUM!</v>
      </c>
      <c r="M67" s="761" t="e">
        <f t="array" ref="M67">INDEX(ShadowTable[], SMALL(IF(ShadowRowSS=$C$10,ROW(ShadowRowSS)-5),ROWS(K$15:K67)),16)</f>
        <v>#NUM!</v>
      </c>
      <c r="N67" s="760" t="e">
        <f t="array" ref="N67">INDEX(ShadowTable[], SMALL(IF(ShadowRowSS=$C$10,ROW(ShadowRowSS)-5),ROWS(L$15:L67)),17)</f>
        <v>#NUM!</v>
      </c>
      <c r="O67" s="761" t="e">
        <f t="array" ref="O67">INDEX(ShadowTable[], SMALL(IF(ShadowRowSS=$C$10,ROW(ShadowRowSS)-5),ROWS(M$15:M67)),18)</f>
        <v>#NUM!</v>
      </c>
      <c r="P67" s="760" t="e">
        <f t="array" ref="P67">INDEX(ShadowTable[], SMALL(IF(ShadowRowSS=$C$10,ROW(ShadowRowSS)-5),ROWS(N$15:N67)),19)</f>
        <v>#NUM!</v>
      </c>
      <c r="Q67" s="761" t="e">
        <f t="array" ref="Q67">INDEX(ShadowTable[], SMALL(IF(ShadowRowSS=$C$10,ROW(ShadowRowSS)-5),ROWS(O$15:O67)),20)</f>
        <v>#NUM!</v>
      </c>
      <c r="R67" s="760" t="e">
        <f t="array" ref="R67">INDEX(ShadowTable[], SMALL(IF(ShadowRowSS=$C$10,ROW(ShadowRowSS)-5),ROWS(P$15:P67)),21)</f>
        <v>#NUM!</v>
      </c>
      <c r="S67" s="762" t="e">
        <f t="array" ref="S67">INDEX(ShadowTable[], SMALL(IF(ShadowRowSS=$C$10,ROW(ShadowRowSS)-5),ROWS(P$15:P67)),22)</f>
        <v>#NUM!</v>
      </c>
    </row>
    <row r="68" spans="3:19">
      <c r="C68" s="759" t="e">
        <f t="array" ref="C68">INDEX(ShadowTable[], SMALL(IF(ShadowRowSS=$C$10,ROW(ShadowRowSS)-5),ROWS(C$15:C68)),5)</f>
        <v>#NUM!</v>
      </c>
      <c r="D68" s="760" t="str">
        <f t="array" ref="D68">IF(ISNUMBER(SEARCH("Outcome",INDEX(ShadowTable[], SMALL(IF(ShadowRowSS=$C$10,ROW(ShadowRowSS)-5),ROWS(D$15:D68)),1)))=TRUE,"Outcome",IF(ISNUMBER(SEARCH("Output",INDEX(ShadowTable[], SMALL(IF(ShadowRowSS=$C$10,ROW(ShadowRowSS)-5),ROWS(D$15:D68)),1)))=TRUE,"Output",""))</f>
        <v/>
      </c>
      <c r="E68" s="760" t="e">
        <f t="array" ref="E68">INDEX(ShadowTable[], SMALL(IF(ShadowRowSS=$C$10,ROW(ShadowRowSS)-5),ROWS(C$15:C68)),8)</f>
        <v>#NUM!</v>
      </c>
      <c r="F68" s="760" t="e">
        <f t="array" ref="F68">INDEX(ShadowTable[], SMALL(IF(ShadowRowSS=$C$10,ROW(ShadowRowSS)-5),ROWS(D$15:D68)),9)</f>
        <v>#NUM!</v>
      </c>
      <c r="G68" s="760" t="e">
        <f t="array" ref="G68">INDEX(ShadowTable[], SMALL(IF(ShadowRowSS=$C$10,ROW(ShadowRowSS)-5),ROWS(E$15:E68)),10)</f>
        <v>#NUM!</v>
      </c>
      <c r="H68" s="760" t="e">
        <f t="array" ref="H68">INDEX(ShadowTable[], SMALL(IF(ShadowRowSS=$C$10,ROW(ShadowRowSS)-5),ROWS(F$15:F68)),11)</f>
        <v>#NUM!</v>
      </c>
      <c r="I68" s="761" t="e">
        <f t="array" ref="I68">INDEX(ShadowTable[], SMALL(IF(ShadowRowSS=$C$10,ROW(ShadowRowSS)-5),ROWS(G$15:G68)),12)</f>
        <v>#NUM!</v>
      </c>
      <c r="J68" s="760" t="e">
        <f t="array" ref="J68">INDEX(ShadowTable[], SMALL(IF(ShadowRowSS=$C$10,ROW(ShadowRowSS)-5),ROWS(H$15:H68)),13)</f>
        <v>#NUM!</v>
      </c>
      <c r="K68" s="761" t="e">
        <f t="array" ref="K68">INDEX(ShadowTable[], SMALL(IF(ShadowRowSS=$C$10,ROW(ShadowRowSS)-5),ROWS(I$15:I68)),14)</f>
        <v>#NUM!</v>
      </c>
      <c r="L68" s="760" t="e">
        <f t="array" ref="L68">INDEX(ShadowTable[], SMALL(IF(ShadowRowSS=$C$10,ROW(ShadowRowSS)-5),ROWS(J$15:J68)),15)</f>
        <v>#NUM!</v>
      </c>
      <c r="M68" s="761" t="e">
        <f t="array" ref="M68">INDEX(ShadowTable[], SMALL(IF(ShadowRowSS=$C$10,ROW(ShadowRowSS)-5),ROWS(K$15:K68)),16)</f>
        <v>#NUM!</v>
      </c>
      <c r="N68" s="760" t="e">
        <f t="array" ref="N68">INDEX(ShadowTable[], SMALL(IF(ShadowRowSS=$C$10,ROW(ShadowRowSS)-5),ROWS(L$15:L68)),17)</f>
        <v>#NUM!</v>
      </c>
      <c r="O68" s="761" t="e">
        <f t="array" ref="O68">INDEX(ShadowTable[], SMALL(IF(ShadowRowSS=$C$10,ROW(ShadowRowSS)-5),ROWS(M$15:M68)),18)</f>
        <v>#NUM!</v>
      </c>
      <c r="P68" s="760" t="e">
        <f t="array" ref="P68">INDEX(ShadowTable[], SMALL(IF(ShadowRowSS=$C$10,ROW(ShadowRowSS)-5),ROWS(N$15:N68)),19)</f>
        <v>#NUM!</v>
      </c>
      <c r="Q68" s="761" t="e">
        <f t="array" ref="Q68">INDEX(ShadowTable[], SMALL(IF(ShadowRowSS=$C$10,ROW(ShadowRowSS)-5),ROWS(O$15:O68)),20)</f>
        <v>#NUM!</v>
      </c>
      <c r="R68" s="760" t="e">
        <f t="array" ref="R68">INDEX(ShadowTable[], SMALL(IF(ShadowRowSS=$C$10,ROW(ShadowRowSS)-5),ROWS(P$15:P68)),21)</f>
        <v>#NUM!</v>
      </c>
      <c r="S68" s="762" t="e">
        <f t="array" ref="S68">INDEX(ShadowTable[], SMALL(IF(ShadowRowSS=$C$10,ROW(ShadowRowSS)-5),ROWS(P$15:P68)),22)</f>
        <v>#NUM!</v>
      </c>
    </row>
    <row r="69" spans="3:19">
      <c r="C69" s="759" t="e">
        <f t="array" ref="C69">INDEX(ShadowTable[], SMALL(IF(ShadowRowSS=$C$10,ROW(ShadowRowSS)-5),ROWS(C$15:C69)),5)</f>
        <v>#NUM!</v>
      </c>
      <c r="D69" s="760" t="str">
        <f t="array" ref="D69">IF(ISNUMBER(SEARCH("Outcome",INDEX(ShadowTable[], SMALL(IF(ShadowRowSS=$C$10,ROW(ShadowRowSS)-5),ROWS(D$15:D69)),1)))=TRUE,"Outcome",IF(ISNUMBER(SEARCH("Output",INDEX(ShadowTable[], SMALL(IF(ShadowRowSS=$C$10,ROW(ShadowRowSS)-5),ROWS(D$15:D69)),1)))=TRUE,"Output",""))</f>
        <v/>
      </c>
      <c r="E69" s="760" t="e">
        <f t="array" ref="E69">INDEX(ShadowTable[], SMALL(IF(ShadowRowSS=$C$10,ROW(ShadowRowSS)-5),ROWS(C$15:C69)),8)</f>
        <v>#NUM!</v>
      </c>
      <c r="F69" s="760" t="e">
        <f t="array" ref="F69">INDEX(ShadowTable[], SMALL(IF(ShadowRowSS=$C$10,ROW(ShadowRowSS)-5),ROWS(D$15:D69)),9)</f>
        <v>#NUM!</v>
      </c>
      <c r="G69" s="760" t="e">
        <f t="array" ref="G69">INDEX(ShadowTable[], SMALL(IF(ShadowRowSS=$C$10,ROW(ShadowRowSS)-5),ROWS(E$15:E69)),10)</f>
        <v>#NUM!</v>
      </c>
      <c r="H69" s="760" t="e">
        <f t="array" ref="H69">INDEX(ShadowTable[], SMALL(IF(ShadowRowSS=$C$10,ROW(ShadowRowSS)-5),ROWS(F$15:F69)),11)</f>
        <v>#NUM!</v>
      </c>
      <c r="I69" s="761" t="e">
        <f t="array" ref="I69">INDEX(ShadowTable[], SMALL(IF(ShadowRowSS=$C$10,ROW(ShadowRowSS)-5),ROWS(G$15:G69)),12)</f>
        <v>#NUM!</v>
      </c>
      <c r="J69" s="760" t="e">
        <f t="array" ref="J69">INDEX(ShadowTable[], SMALL(IF(ShadowRowSS=$C$10,ROW(ShadowRowSS)-5),ROWS(H$15:H69)),13)</f>
        <v>#NUM!</v>
      </c>
      <c r="K69" s="761" t="e">
        <f t="array" ref="K69">INDEX(ShadowTable[], SMALL(IF(ShadowRowSS=$C$10,ROW(ShadowRowSS)-5),ROWS(I$15:I69)),14)</f>
        <v>#NUM!</v>
      </c>
      <c r="L69" s="760" t="e">
        <f t="array" ref="L69">INDEX(ShadowTable[], SMALL(IF(ShadowRowSS=$C$10,ROW(ShadowRowSS)-5),ROWS(J$15:J69)),15)</f>
        <v>#NUM!</v>
      </c>
      <c r="M69" s="761" t="e">
        <f t="array" ref="M69">INDEX(ShadowTable[], SMALL(IF(ShadowRowSS=$C$10,ROW(ShadowRowSS)-5),ROWS(K$15:K69)),16)</f>
        <v>#NUM!</v>
      </c>
      <c r="N69" s="760" t="e">
        <f t="array" ref="N69">INDEX(ShadowTable[], SMALL(IF(ShadowRowSS=$C$10,ROW(ShadowRowSS)-5),ROWS(L$15:L69)),17)</f>
        <v>#NUM!</v>
      </c>
      <c r="O69" s="761" t="e">
        <f t="array" ref="O69">INDEX(ShadowTable[], SMALL(IF(ShadowRowSS=$C$10,ROW(ShadowRowSS)-5),ROWS(M$15:M69)),18)</f>
        <v>#NUM!</v>
      </c>
      <c r="P69" s="760" t="e">
        <f t="array" ref="P69">INDEX(ShadowTable[], SMALL(IF(ShadowRowSS=$C$10,ROW(ShadowRowSS)-5),ROWS(N$15:N69)),19)</f>
        <v>#NUM!</v>
      </c>
      <c r="Q69" s="761" t="e">
        <f t="array" ref="Q69">INDEX(ShadowTable[], SMALL(IF(ShadowRowSS=$C$10,ROW(ShadowRowSS)-5),ROWS(O$15:O69)),20)</f>
        <v>#NUM!</v>
      </c>
      <c r="R69" s="760" t="e">
        <f t="array" ref="R69">INDEX(ShadowTable[], SMALL(IF(ShadowRowSS=$C$10,ROW(ShadowRowSS)-5),ROWS(P$15:P69)),21)</f>
        <v>#NUM!</v>
      </c>
      <c r="S69" s="762" t="e">
        <f t="array" ref="S69">INDEX(ShadowTable[], SMALL(IF(ShadowRowSS=$C$10,ROW(ShadowRowSS)-5),ROWS(P$15:P69)),22)</f>
        <v>#NUM!</v>
      </c>
    </row>
    <row r="70" spans="3:19">
      <c r="C70" s="759" t="e">
        <f t="array" ref="C70">INDEX(ShadowTable[], SMALL(IF(ShadowRowSS=$C$10,ROW(ShadowRowSS)-5),ROWS(C$15:C70)),5)</f>
        <v>#NUM!</v>
      </c>
      <c r="D70" s="760" t="str">
        <f t="array" ref="D70">IF(ISNUMBER(SEARCH("Outcome",INDEX(ShadowTable[], SMALL(IF(ShadowRowSS=$C$10,ROW(ShadowRowSS)-5),ROWS(D$15:D70)),1)))=TRUE,"Outcome",IF(ISNUMBER(SEARCH("Output",INDEX(ShadowTable[], SMALL(IF(ShadowRowSS=$C$10,ROW(ShadowRowSS)-5),ROWS(D$15:D70)),1)))=TRUE,"Output",""))</f>
        <v/>
      </c>
      <c r="E70" s="760" t="e">
        <f t="array" ref="E70">INDEX(ShadowTable[], SMALL(IF(ShadowRowSS=$C$10,ROW(ShadowRowSS)-5),ROWS(C$15:C70)),8)</f>
        <v>#NUM!</v>
      </c>
      <c r="F70" s="760" t="e">
        <f t="array" ref="F70">INDEX(ShadowTable[], SMALL(IF(ShadowRowSS=$C$10,ROW(ShadowRowSS)-5),ROWS(D$15:D70)),9)</f>
        <v>#NUM!</v>
      </c>
      <c r="G70" s="760" t="e">
        <f t="array" ref="G70">INDEX(ShadowTable[], SMALL(IF(ShadowRowSS=$C$10,ROW(ShadowRowSS)-5),ROWS(E$15:E70)),10)</f>
        <v>#NUM!</v>
      </c>
      <c r="H70" s="760" t="e">
        <f t="array" ref="H70">INDEX(ShadowTable[], SMALL(IF(ShadowRowSS=$C$10,ROW(ShadowRowSS)-5),ROWS(F$15:F70)),11)</f>
        <v>#NUM!</v>
      </c>
      <c r="I70" s="761" t="e">
        <f t="array" ref="I70">INDEX(ShadowTable[], SMALL(IF(ShadowRowSS=$C$10,ROW(ShadowRowSS)-5),ROWS(G$15:G70)),12)</f>
        <v>#NUM!</v>
      </c>
      <c r="J70" s="760" t="e">
        <f t="array" ref="J70">INDEX(ShadowTable[], SMALL(IF(ShadowRowSS=$C$10,ROW(ShadowRowSS)-5),ROWS(H$15:H70)),13)</f>
        <v>#NUM!</v>
      </c>
      <c r="K70" s="761" t="e">
        <f t="array" ref="K70">INDEX(ShadowTable[], SMALL(IF(ShadowRowSS=$C$10,ROW(ShadowRowSS)-5),ROWS(I$15:I70)),14)</f>
        <v>#NUM!</v>
      </c>
      <c r="L70" s="760" t="e">
        <f t="array" ref="L70">INDEX(ShadowTable[], SMALL(IF(ShadowRowSS=$C$10,ROW(ShadowRowSS)-5),ROWS(J$15:J70)),15)</f>
        <v>#NUM!</v>
      </c>
      <c r="M70" s="761" t="e">
        <f t="array" ref="M70">INDEX(ShadowTable[], SMALL(IF(ShadowRowSS=$C$10,ROW(ShadowRowSS)-5),ROWS(K$15:K70)),16)</f>
        <v>#NUM!</v>
      </c>
      <c r="N70" s="760" t="e">
        <f t="array" ref="N70">INDEX(ShadowTable[], SMALL(IF(ShadowRowSS=$C$10,ROW(ShadowRowSS)-5),ROWS(L$15:L70)),17)</f>
        <v>#NUM!</v>
      </c>
      <c r="O70" s="761" t="e">
        <f t="array" ref="O70">INDEX(ShadowTable[], SMALL(IF(ShadowRowSS=$C$10,ROW(ShadowRowSS)-5),ROWS(M$15:M70)),18)</f>
        <v>#NUM!</v>
      </c>
      <c r="P70" s="760" t="e">
        <f t="array" ref="P70">INDEX(ShadowTable[], SMALL(IF(ShadowRowSS=$C$10,ROW(ShadowRowSS)-5),ROWS(N$15:N70)),19)</f>
        <v>#NUM!</v>
      </c>
      <c r="Q70" s="761" t="e">
        <f t="array" ref="Q70">INDEX(ShadowTable[], SMALL(IF(ShadowRowSS=$C$10,ROW(ShadowRowSS)-5),ROWS(O$15:O70)),20)</f>
        <v>#NUM!</v>
      </c>
      <c r="R70" s="760" t="e">
        <f t="array" ref="R70">INDEX(ShadowTable[], SMALL(IF(ShadowRowSS=$C$10,ROW(ShadowRowSS)-5),ROWS(P$15:P70)),21)</f>
        <v>#NUM!</v>
      </c>
      <c r="S70" s="762" t="e">
        <f t="array" ref="S70">INDEX(ShadowTable[], SMALL(IF(ShadowRowSS=$C$10,ROW(ShadowRowSS)-5),ROWS(P$15:P70)),22)</f>
        <v>#NUM!</v>
      </c>
    </row>
    <row r="71" spans="3:19">
      <c r="C71" s="759" t="e">
        <f t="array" ref="C71">INDEX(ShadowTable[], SMALL(IF(ShadowRowSS=$C$10,ROW(ShadowRowSS)-5),ROWS(C$15:C71)),5)</f>
        <v>#NUM!</v>
      </c>
      <c r="D71" s="760" t="str">
        <f t="array" ref="D71">IF(ISNUMBER(SEARCH("Outcome",INDEX(ShadowTable[], SMALL(IF(ShadowRowSS=$C$10,ROW(ShadowRowSS)-5),ROWS(D$15:D71)),1)))=TRUE,"Outcome",IF(ISNUMBER(SEARCH("Output",INDEX(ShadowTable[], SMALL(IF(ShadowRowSS=$C$10,ROW(ShadowRowSS)-5),ROWS(D$15:D71)),1)))=TRUE,"Output",""))</f>
        <v/>
      </c>
      <c r="E71" s="760" t="e">
        <f t="array" ref="E71">INDEX(ShadowTable[], SMALL(IF(ShadowRowSS=$C$10,ROW(ShadowRowSS)-5),ROWS(C$15:C71)),8)</f>
        <v>#NUM!</v>
      </c>
      <c r="F71" s="760" t="e">
        <f t="array" ref="F71">INDEX(ShadowTable[], SMALL(IF(ShadowRowSS=$C$10,ROW(ShadowRowSS)-5),ROWS(D$15:D71)),9)</f>
        <v>#NUM!</v>
      </c>
      <c r="G71" s="760" t="e">
        <f t="array" ref="G71">INDEX(ShadowTable[], SMALL(IF(ShadowRowSS=$C$10,ROW(ShadowRowSS)-5),ROWS(E$15:E71)),10)</f>
        <v>#NUM!</v>
      </c>
      <c r="H71" s="760" t="e">
        <f t="array" ref="H71">INDEX(ShadowTable[], SMALL(IF(ShadowRowSS=$C$10,ROW(ShadowRowSS)-5),ROWS(F$15:F71)),11)</f>
        <v>#NUM!</v>
      </c>
      <c r="I71" s="761" t="e">
        <f t="array" ref="I71">INDEX(ShadowTable[], SMALL(IF(ShadowRowSS=$C$10,ROW(ShadowRowSS)-5),ROWS(G$15:G71)),12)</f>
        <v>#NUM!</v>
      </c>
      <c r="J71" s="760" t="e">
        <f t="array" ref="J71">INDEX(ShadowTable[], SMALL(IF(ShadowRowSS=$C$10,ROW(ShadowRowSS)-5),ROWS(H$15:H71)),13)</f>
        <v>#NUM!</v>
      </c>
      <c r="K71" s="761" t="e">
        <f t="array" ref="K71">INDEX(ShadowTable[], SMALL(IF(ShadowRowSS=$C$10,ROW(ShadowRowSS)-5),ROWS(I$15:I71)),14)</f>
        <v>#NUM!</v>
      </c>
      <c r="L71" s="760" t="e">
        <f t="array" ref="L71">INDEX(ShadowTable[], SMALL(IF(ShadowRowSS=$C$10,ROW(ShadowRowSS)-5),ROWS(J$15:J71)),15)</f>
        <v>#NUM!</v>
      </c>
      <c r="M71" s="761" t="e">
        <f t="array" ref="M71">INDEX(ShadowTable[], SMALL(IF(ShadowRowSS=$C$10,ROW(ShadowRowSS)-5),ROWS(K$15:K71)),16)</f>
        <v>#NUM!</v>
      </c>
      <c r="N71" s="760" t="e">
        <f t="array" ref="N71">INDEX(ShadowTable[], SMALL(IF(ShadowRowSS=$C$10,ROW(ShadowRowSS)-5),ROWS(L$15:L71)),17)</f>
        <v>#NUM!</v>
      </c>
      <c r="O71" s="761" t="e">
        <f t="array" ref="O71">INDEX(ShadowTable[], SMALL(IF(ShadowRowSS=$C$10,ROW(ShadowRowSS)-5),ROWS(M$15:M71)),18)</f>
        <v>#NUM!</v>
      </c>
      <c r="P71" s="760" t="e">
        <f t="array" ref="P71">INDEX(ShadowTable[], SMALL(IF(ShadowRowSS=$C$10,ROW(ShadowRowSS)-5),ROWS(N$15:N71)),19)</f>
        <v>#NUM!</v>
      </c>
      <c r="Q71" s="761" t="e">
        <f t="array" ref="Q71">INDEX(ShadowTable[], SMALL(IF(ShadowRowSS=$C$10,ROW(ShadowRowSS)-5),ROWS(O$15:O71)),20)</f>
        <v>#NUM!</v>
      </c>
      <c r="R71" s="760" t="e">
        <f t="array" ref="R71">INDEX(ShadowTable[], SMALL(IF(ShadowRowSS=$C$10,ROW(ShadowRowSS)-5),ROWS(P$15:P71)),21)</f>
        <v>#NUM!</v>
      </c>
      <c r="S71" s="762" t="e">
        <f t="array" ref="S71">INDEX(ShadowTable[], SMALL(IF(ShadowRowSS=$C$10,ROW(ShadowRowSS)-5),ROWS(P$15:P71)),22)</f>
        <v>#NUM!</v>
      </c>
    </row>
    <row r="72" spans="3:19">
      <c r="C72" s="759" t="e">
        <f t="array" ref="C72">INDEX(ShadowTable[], SMALL(IF(ShadowRowSS=$C$10,ROW(ShadowRowSS)-5),ROWS(C$15:C72)),5)</f>
        <v>#NUM!</v>
      </c>
      <c r="D72" s="760" t="str">
        <f t="array" ref="D72">IF(ISNUMBER(SEARCH("Outcome",INDEX(ShadowTable[], SMALL(IF(ShadowRowSS=$C$10,ROW(ShadowRowSS)-5),ROWS(D$15:D72)),1)))=TRUE,"Outcome",IF(ISNUMBER(SEARCH("Output",INDEX(ShadowTable[], SMALL(IF(ShadowRowSS=$C$10,ROW(ShadowRowSS)-5),ROWS(D$15:D72)),1)))=TRUE,"Output",""))</f>
        <v/>
      </c>
      <c r="E72" s="760" t="e">
        <f t="array" ref="E72">INDEX(ShadowTable[], SMALL(IF(ShadowRowSS=$C$10,ROW(ShadowRowSS)-5),ROWS(C$15:C72)),8)</f>
        <v>#NUM!</v>
      </c>
      <c r="F72" s="760" t="e">
        <f t="array" ref="F72">INDEX(ShadowTable[], SMALL(IF(ShadowRowSS=$C$10,ROW(ShadowRowSS)-5),ROWS(D$15:D72)),9)</f>
        <v>#NUM!</v>
      </c>
      <c r="G72" s="760" t="e">
        <f t="array" ref="G72">INDEX(ShadowTable[], SMALL(IF(ShadowRowSS=$C$10,ROW(ShadowRowSS)-5),ROWS(E$15:E72)),10)</f>
        <v>#NUM!</v>
      </c>
      <c r="H72" s="760" t="e">
        <f t="array" ref="H72">INDEX(ShadowTable[], SMALL(IF(ShadowRowSS=$C$10,ROW(ShadowRowSS)-5),ROWS(F$15:F72)),11)</f>
        <v>#NUM!</v>
      </c>
      <c r="I72" s="761" t="e">
        <f t="array" ref="I72">INDEX(ShadowTable[], SMALL(IF(ShadowRowSS=$C$10,ROW(ShadowRowSS)-5),ROWS(G$15:G72)),12)</f>
        <v>#NUM!</v>
      </c>
      <c r="J72" s="760" t="e">
        <f t="array" ref="J72">INDEX(ShadowTable[], SMALL(IF(ShadowRowSS=$C$10,ROW(ShadowRowSS)-5),ROWS(H$15:H72)),13)</f>
        <v>#NUM!</v>
      </c>
      <c r="K72" s="761" t="e">
        <f t="array" ref="K72">INDEX(ShadowTable[], SMALL(IF(ShadowRowSS=$C$10,ROW(ShadowRowSS)-5),ROWS(I$15:I72)),14)</f>
        <v>#NUM!</v>
      </c>
      <c r="L72" s="760" t="e">
        <f t="array" ref="L72">INDEX(ShadowTable[], SMALL(IF(ShadowRowSS=$C$10,ROW(ShadowRowSS)-5),ROWS(J$15:J72)),15)</f>
        <v>#NUM!</v>
      </c>
      <c r="M72" s="761" t="e">
        <f t="array" ref="M72">INDEX(ShadowTable[], SMALL(IF(ShadowRowSS=$C$10,ROW(ShadowRowSS)-5),ROWS(K$15:K72)),16)</f>
        <v>#NUM!</v>
      </c>
      <c r="N72" s="760" t="e">
        <f t="array" ref="N72">INDEX(ShadowTable[], SMALL(IF(ShadowRowSS=$C$10,ROW(ShadowRowSS)-5),ROWS(L$15:L72)),17)</f>
        <v>#NUM!</v>
      </c>
      <c r="O72" s="761" t="e">
        <f t="array" ref="O72">INDEX(ShadowTable[], SMALL(IF(ShadowRowSS=$C$10,ROW(ShadowRowSS)-5),ROWS(M$15:M72)),18)</f>
        <v>#NUM!</v>
      </c>
      <c r="P72" s="760" t="e">
        <f t="array" ref="P72">INDEX(ShadowTable[], SMALL(IF(ShadowRowSS=$C$10,ROW(ShadowRowSS)-5),ROWS(N$15:N72)),19)</f>
        <v>#NUM!</v>
      </c>
      <c r="Q72" s="761" t="e">
        <f t="array" ref="Q72">INDEX(ShadowTable[], SMALL(IF(ShadowRowSS=$C$10,ROW(ShadowRowSS)-5),ROWS(O$15:O72)),20)</f>
        <v>#NUM!</v>
      </c>
      <c r="R72" s="760" t="e">
        <f t="array" ref="R72">INDEX(ShadowTable[], SMALL(IF(ShadowRowSS=$C$10,ROW(ShadowRowSS)-5),ROWS(P$15:P72)),21)</f>
        <v>#NUM!</v>
      </c>
      <c r="S72" s="762" t="e">
        <f t="array" ref="S72">INDEX(ShadowTable[], SMALL(IF(ShadowRowSS=$C$10,ROW(ShadowRowSS)-5),ROWS(P$15:P72)),22)</f>
        <v>#NUM!</v>
      </c>
    </row>
    <row r="73" spans="3:19">
      <c r="C73" s="759" t="e">
        <f t="array" ref="C73">INDEX(ShadowTable[], SMALL(IF(ShadowRowSS=$C$10,ROW(ShadowRowSS)-5),ROWS(C$15:C73)),5)</f>
        <v>#NUM!</v>
      </c>
      <c r="D73" s="760" t="str">
        <f t="array" ref="D73">IF(ISNUMBER(SEARCH("Outcome",INDEX(ShadowTable[], SMALL(IF(ShadowRowSS=$C$10,ROW(ShadowRowSS)-5),ROWS(D$15:D73)),1)))=TRUE,"Outcome",IF(ISNUMBER(SEARCH("Output",INDEX(ShadowTable[], SMALL(IF(ShadowRowSS=$C$10,ROW(ShadowRowSS)-5),ROWS(D$15:D73)),1)))=TRUE,"Output",""))</f>
        <v/>
      </c>
      <c r="E73" s="760" t="e">
        <f t="array" ref="E73">INDEX(ShadowTable[], SMALL(IF(ShadowRowSS=$C$10,ROW(ShadowRowSS)-5),ROWS(C$15:C73)),8)</f>
        <v>#NUM!</v>
      </c>
      <c r="F73" s="760" t="e">
        <f t="array" ref="F73">INDEX(ShadowTable[], SMALL(IF(ShadowRowSS=$C$10,ROW(ShadowRowSS)-5),ROWS(D$15:D73)),9)</f>
        <v>#NUM!</v>
      </c>
      <c r="G73" s="760" t="e">
        <f t="array" ref="G73">INDEX(ShadowTable[], SMALL(IF(ShadowRowSS=$C$10,ROW(ShadowRowSS)-5),ROWS(E$15:E73)),10)</f>
        <v>#NUM!</v>
      </c>
      <c r="H73" s="760" t="e">
        <f t="array" ref="H73">INDEX(ShadowTable[], SMALL(IF(ShadowRowSS=$C$10,ROW(ShadowRowSS)-5),ROWS(F$15:F73)),11)</f>
        <v>#NUM!</v>
      </c>
      <c r="I73" s="761" t="e">
        <f t="array" ref="I73">INDEX(ShadowTable[], SMALL(IF(ShadowRowSS=$C$10,ROW(ShadowRowSS)-5),ROWS(G$15:G73)),12)</f>
        <v>#NUM!</v>
      </c>
      <c r="J73" s="760" t="e">
        <f t="array" ref="J73">INDEX(ShadowTable[], SMALL(IF(ShadowRowSS=$C$10,ROW(ShadowRowSS)-5),ROWS(H$15:H73)),13)</f>
        <v>#NUM!</v>
      </c>
      <c r="K73" s="761" t="e">
        <f t="array" ref="K73">INDEX(ShadowTable[], SMALL(IF(ShadowRowSS=$C$10,ROW(ShadowRowSS)-5),ROWS(I$15:I73)),14)</f>
        <v>#NUM!</v>
      </c>
      <c r="L73" s="760" t="e">
        <f t="array" ref="L73">INDEX(ShadowTable[], SMALL(IF(ShadowRowSS=$C$10,ROW(ShadowRowSS)-5),ROWS(J$15:J73)),15)</f>
        <v>#NUM!</v>
      </c>
      <c r="M73" s="761" t="e">
        <f t="array" ref="M73">INDEX(ShadowTable[], SMALL(IF(ShadowRowSS=$C$10,ROW(ShadowRowSS)-5),ROWS(K$15:K73)),16)</f>
        <v>#NUM!</v>
      </c>
      <c r="N73" s="760" t="e">
        <f t="array" ref="N73">INDEX(ShadowTable[], SMALL(IF(ShadowRowSS=$C$10,ROW(ShadowRowSS)-5),ROWS(L$15:L73)),17)</f>
        <v>#NUM!</v>
      </c>
      <c r="O73" s="761" t="e">
        <f t="array" ref="O73">INDEX(ShadowTable[], SMALL(IF(ShadowRowSS=$C$10,ROW(ShadowRowSS)-5),ROWS(M$15:M73)),18)</f>
        <v>#NUM!</v>
      </c>
      <c r="P73" s="760" t="e">
        <f t="array" ref="P73">INDEX(ShadowTable[], SMALL(IF(ShadowRowSS=$C$10,ROW(ShadowRowSS)-5),ROWS(N$15:N73)),19)</f>
        <v>#NUM!</v>
      </c>
      <c r="Q73" s="761" t="e">
        <f t="array" ref="Q73">INDEX(ShadowTable[], SMALL(IF(ShadowRowSS=$C$10,ROW(ShadowRowSS)-5),ROWS(O$15:O73)),20)</f>
        <v>#NUM!</v>
      </c>
      <c r="R73" s="760" t="e">
        <f t="array" ref="R73">INDEX(ShadowTable[], SMALL(IF(ShadowRowSS=$C$10,ROW(ShadowRowSS)-5),ROWS(P$15:P73)),21)</f>
        <v>#NUM!</v>
      </c>
      <c r="S73" s="762" t="e">
        <f t="array" ref="S73">INDEX(ShadowTable[], SMALL(IF(ShadowRowSS=$C$10,ROW(ShadowRowSS)-5),ROWS(P$15:P73)),22)</f>
        <v>#NUM!</v>
      </c>
    </row>
    <row r="74" spans="3:19">
      <c r="C74" s="759" t="e">
        <f t="array" ref="C74">INDEX(ShadowTable[], SMALL(IF(ShadowRowSS=$C$10,ROW(ShadowRowSS)-5),ROWS(C$15:C74)),5)</f>
        <v>#NUM!</v>
      </c>
      <c r="D74" s="760" t="str">
        <f t="array" ref="D74">IF(ISNUMBER(SEARCH("Outcome",INDEX(ShadowTable[], SMALL(IF(ShadowRowSS=$C$10,ROW(ShadowRowSS)-5),ROWS(D$15:D74)),1)))=TRUE,"Outcome",IF(ISNUMBER(SEARCH("Output",INDEX(ShadowTable[], SMALL(IF(ShadowRowSS=$C$10,ROW(ShadowRowSS)-5),ROWS(D$15:D74)),1)))=TRUE,"Output",""))</f>
        <v/>
      </c>
      <c r="E74" s="760" t="e">
        <f t="array" ref="E74">INDEX(ShadowTable[], SMALL(IF(ShadowRowSS=$C$10,ROW(ShadowRowSS)-5),ROWS(C$15:C74)),8)</f>
        <v>#NUM!</v>
      </c>
      <c r="F74" s="760" t="e">
        <f t="array" ref="F74">INDEX(ShadowTable[], SMALL(IF(ShadowRowSS=$C$10,ROW(ShadowRowSS)-5),ROWS(D$15:D74)),9)</f>
        <v>#NUM!</v>
      </c>
      <c r="G74" s="760" t="e">
        <f t="array" ref="G74">INDEX(ShadowTable[], SMALL(IF(ShadowRowSS=$C$10,ROW(ShadowRowSS)-5),ROWS(E$15:E74)),10)</f>
        <v>#NUM!</v>
      </c>
      <c r="H74" s="760" t="e">
        <f t="array" ref="H74">INDEX(ShadowTable[], SMALL(IF(ShadowRowSS=$C$10,ROW(ShadowRowSS)-5),ROWS(F$15:F74)),11)</f>
        <v>#NUM!</v>
      </c>
      <c r="I74" s="761" t="e">
        <f t="array" ref="I74">INDEX(ShadowTable[], SMALL(IF(ShadowRowSS=$C$10,ROW(ShadowRowSS)-5),ROWS(G$15:G74)),12)</f>
        <v>#NUM!</v>
      </c>
      <c r="J74" s="760" t="e">
        <f t="array" ref="J74">INDEX(ShadowTable[], SMALL(IF(ShadowRowSS=$C$10,ROW(ShadowRowSS)-5),ROWS(H$15:H74)),13)</f>
        <v>#NUM!</v>
      </c>
      <c r="K74" s="761" t="e">
        <f t="array" ref="K74">INDEX(ShadowTable[], SMALL(IF(ShadowRowSS=$C$10,ROW(ShadowRowSS)-5),ROWS(I$15:I74)),14)</f>
        <v>#NUM!</v>
      </c>
      <c r="L74" s="760" t="e">
        <f t="array" ref="L74">INDEX(ShadowTable[], SMALL(IF(ShadowRowSS=$C$10,ROW(ShadowRowSS)-5),ROWS(J$15:J74)),15)</f>
        <v>#NUM!</v>
      </c>
      <c r="M74" s="761" t="e">
        <f t="array" ref="M74">INDEX(ShadowTable[], SMALL(IF(ShadowRowSS=$C$10,ROW(ShadowRowSS)-5),ROWS(K$15:K74)),16)</f>
        <v>#NUM!</v>
      </c>
      <c r="N74" s="760" t="e">
        <f t="array" ref="N74">INDEX(ShadowTable[], SMALL(IF(ShadowRowSS=$C$10,ROW(ShadowRowSS)-5),ROWS(L$15:L74)),17)</f>
        <v>#NUM!</v>
      </c>
      <c r="O74" s="761" t="e">
        <f t="array" ref="O74">INDEX(ShadowTable[], SMALL(IF(ShadowRowSS=$C$10,ROW(ShadowRowSS)-5),ROWS(M$15:M74)),18)</f>
        <v>#NUM!</v>
      </c>
      <c r="P74" s="760" t="e">
        <f t="array" ref="P74">INDEX(ShadowTable[], SMALL(IF(ShadowRowSS=$C$10,ROW(ShadowRowSS)-5),ROWS(N$15:N74)),19)</f>
        <v>#NUM!</v>
      </c>
      <c r="Q74" s="761" t="e">
        <f t="array" ref="Q74">INDEX(ShadowTable[], SMALL(IF(ShadowRowSS=$C$10,ROW(ShadowRowSS)-5),ROWS(O$15:O74)),20)</f>
        <v>#NUM!</v>
      </c>
      <c r="R74" s="760" t="e">
        <f t="array" ref="R74">INDEX(ShadowTable[], SMALL(IF(ShadowRowSS=$C$10,ROW(ShadowRowSS)-5),ROWS(P$15:P74)),21)</f>
        <v>#NUM!</v>
      </c>
      <c r="S74" s="762" t="e">
        <f t="array" ref="S74">INDEX(ShadowTable[], SMALL(IF(ShadowRowSS=$C$10,ROW(ShadowRowSS)-5),ROWS(P$15:P74)),22)</f>
        <v>#NUM!</v>
      </c>
    </row>
  </sheetData>
  <sheetProtection sheet="1" objects="1" scenarios="1" formatCells="0" deleteRows="0"/>
  <mergeCells count="8">
    <mergeCell ref="B7:H7"/>
    <mergeCell ref="B8:H8"/>
    <mergeCell ref="C10:D10"/>
    <mergeCell ref="B13:B14"/>
    <mergeCell ref="D13:D14"/>
    <mergeCell ref="E13:E14"/>
    <mergeCell ref="F13:F14"/>
    <mergeCell ref="G13:G14"/>
  </mergeCells>
  <conditionalFormatting sqref="D15:D74">
    <cfRule type="containsErrors" dxfId="84" priority="7">
      <formula>ISERROR(D15)</formula>
    </cfRule>
  </conditionalFormatting>
  <conditionalFormatting sqref="J15:J74 L15:L74 N15:N74 P15:P74 R15:R74">
    <cfRule type="containsErrors" dxfId="83" priority="6">
      <formula>ISERROR(J15)</formula>
    </cfRule>
  </conditionalFormatting>
  <conditionalFormatting sqref="H15:H74 J15:J74 L15:L74 N15:N74 P15:P74 R15:R74">
    <cfRule type="cellIs" dxfId="82" priority="3" operator="equal">
      <formula>0</formula>
    </cfRule>
  </conditionalFormatting>
  <conditionalFormatting sqref="S15:S74 I15:I74 K15:K74 M15:M74 O15:O74 Q15:Q74">
    <cfRule type="cellIs" dxfId="81" priority="2" operator="equal">
      <formula>0</formula>
    </cfRule>
    <cfRule type="containsErrors" dxfId="80" priority="5">
      <formula>ISERROR(I15)</formula>
    </cfRule>
  </conditionalFormatting>
  <conditionalFormatting sqref="E15:H74">
    <cfRule type="containsErrors" dxfId="79" priority="4">
      <formula>ISERROR(E15)</formula>
    </cfRule>
  </conditionalFormatting>
  <conditionalFormatting sqref="C15:C74">
    <cfRule type="containsErrors" dxfId="78" priority="1">
      <formula>ISERROR(C15)</formula>
    </cfRule>
  </conditionalFormatting>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K54"/>
  <sheetViews>
    <sheetView topLeftCell="A12" workbookViewId="0">
      <selection activeCell="H41" sqref="H41"/>
    </sheetView>
  </sheetViews>
  <sheetFormatPr defaultRowHeight="15"/>
  <cols>
    <col min="1" max="1" width="10.7109375" customWidth="1"/>
    <col min="2" max="2" width="30.5703125" style="171" customWidth="1"/>
    <col min="3" max="3" width="16.28515625" style="348" customWidth="1"/>
    <col min="4" max="4" width="15" style="348" customWidth="1"/>
    <col min="8" max="8" width="12.42578125" customWidth="1"/>
    <col min="9" max="9" width="14.140625" customWidth="1"/>
    <col min="11" max="11" width="39.7109375" customWidth="1"/>
  </cols>
  <sheetData>
    <row r="5" spans="1:11" ht="18.75">
      <c r="A5" s="837" t="s">
        <v>1237</v>
      </c>
      <c r="B5" s="837"/>
      <c r="C5" s="837"/>
      <c r="D5" s="837"/>
    </row>
    <row r="7" spans="1:11" ht="15.75" thickBot="1"/>
    <row r="8" spans="1:11" ht="15.75" thickBot="1">
      <c r="A8" s="183" t="s">
        <v>1233</v>
      </c>
      <c r="B8" s="183" t="s">
        <v>1230</v>
      </c>
      <c r="C8" s="524" t="s">
        <v>1231</v>
      </c>
      <c r="D8" s="524" t="s">
        <v>1232</v>
      </c>
      <c r="H8" t="s">
        <v>1333</v>
      </c>
      <c r="I8" s="563" t="str">
        <f>'1_Entry_Table'!B14</f>
        <v>Cape Verde</v>
      </c>
      <c r="K8" t="s">
        <v>1444</v>
      </c>
    </row>
    <row r="9" spans="1:11" ht="18.75">
      <c r="A9" s="523" t="s">
        <v>866</v>
      </c>
      <c r="B9" s="523" t="s">
        <v>820</v>
      </c>
      <c r="C9" s="524">
        <v>2015</v>
      </c>
      <c r="D9" s="524">
        <v>2019</v>
      </c>
      <c r="H9" t="s">
        <v>1306</v>
      </c>
      <c r="I9">
        <f>'1_Entry_Table'!$B$17</f>
        <v>2018</v>
      </c>
      <c r="K9" s="581" t="str">
        <f>CONCATENATE("CPD ",$I$8)</f>
        <v>CPD Cape Verde</v>
      </c>
    </row>
    <row r="10" spans="1:11">
      <c r="A10" s="523" t="s">
        <v>869</v>
      </c>
      <c r="B10" s="523" t="s">
        <v>821</v>
      </c>
      <c r="C10" s="819">
        <v>2014</v>
      </c>
      <c r="D10" s="819">
        <v>2018</v>
      </c>
      <c r="H10" s="171" t="s">
        <v>1307</v>
      </c>
      <c r="I10">
        <f>I9+1</f>
        <v>2019</v>
      </c>
    </row>
    <row r="11" spans="1:11">
      <c r="A11" s="523" t="s">
        <v>870</v>
      </c>
      <c r="B11" s="523" t="s">
        <v>822</v>
      </c>
      <c r="C11" s="524">
        <v>2017</v>
      </c>
      <c r="D11" s="524">
        <v>2021</v>
      </c>
      <c r="H11" s="171" t="s">
        <v>1308</v>
      </c>
      <c r="I11" s="171">
        <f>I10+1</f>
        <v>2020</v>
      </c>
    </row>
    <row r="12" spans="1:11">
      <c r="A12" s="523" t="s">
        <v>873</v>
      </c>
      <c r="B12" s="523" t="s">
        <v>823</v>
      </c>
      <c r="C12" s="524">
        <v>2018</v>
      </c>
      <c r="D12" s="524">
        <v>2020</v>
      </c>
      <c r="H12" s="171" t="s">
        <v>1309</v>
      </c>
      <c r="I12" s="171">
        <f t="shared" ref="I12:I16" si="0">I11+1</f>
        <v>2021</v>
      </c>
    </row>
    <row r="13" spans="1:11">
      <c r="A13" s="523" t="s">
        <v>874</v>
      </c>
      <c r="B13" s="523" t="s">
        <v>824</v>
      </c>
      <c r="C13" s="524">
        <v>2014</v>
      </c>
      <c r="D13" s="818">
        <v>2018</v>
      </c>
      <c r="H13" s="171" t="s">
        <v>1310</v>
      </c>
      <c r="I13" s="171">
        <f t="shared" si="0"/>
        <v>2022</v>
      </c>
    </row>
    <row r="14" spans="1:11">
      <c r="A14" s="523" t="s">
        <v>875</v>
      </c>
      <c r="B14" s="523" t="s">
        <v>825</v>
      </c>
      <c r="C14" s="524">
        <v>2018</v>
      </c>
      <c r="D14" s="524">
        <v>2020</v>
      </c>
      <c r="H14" s="171" t="s">
        <v>1311</v>
      </c>
      <c r="I14" s="171">
        <f t="shared" si="0"/>
        <v>2023</v>
      </c>
    </row>
    <row r="15" spans="1:11">
      <c r="A15" s="523" t="s">
        <v>876</v>
      </c>
      <c r="B15" s="523" t="s">
        <v>826</v>
      </c>
      <c r="C15" s="524">
        <v>2018</v>
      </c>
      <c r="D15" s="524">
        <v>2022</v>
      </c>
      <c r="H15" t="s">
        <v>1484</v>
      </c>
      <c r="I15" s="171">
        <f t="shared" si="0"/>
        <v>2024</v>
      </c>
    </row>
    <row r="16" spans="1:11">
      <c r="A16" s="523" t="s">
        <v>877</v>
      </c>
      <c r="B16" s="523" t="s">
        <v>827</v>
      </c>
      <c r="C16" s="524">
        <v>2018</v>
      </c>
      <c r="D16" s="524">
        <v>2021</v>
      </c>
      <c r="H16" t="s">
        <v>1485</v>
      </c>
      <c r="I16" s="171">
        <f t="shared" si="0"/>
        <v>2025</v>
      </c>
    </row>
    <row r="17" spans="1:4">
      <c r="A17" s="523" t="s">
        <v>878</v>
      </c>
      <c r="B17" s="523" t="s">
        <v>828</v>
      </c>
      <c r="C17" s="524">
        <v>2017</v>
      </c>
      <c r="D17" s="524">
        <v>2021</v>
      </c>
    </row>
    <row r="18" spans="1:4">
      <c r="A18" s="523" t="s">
        <v>879</v>
      </c>
      <c r="B18" s="523" t="s">
        <v>829</v>
      </c>
      <c r="C18" s="524">
        <v>2015</v>
      </c>
      <c r="D18" s="524">
        <v>2019</v>
      </c>
    </row>
    <row r="19" spans="1:4">
      <c r="A19" s="523" t="s">
        <v>880</v>
      </c>
      <c r="B19" s="523" t="s">
        <v>830</v>
      </c>
      <c r="C19" s="524">
        <v>2014</v>
      </c>
      <c r="D19" s="818">
        <v>2019</v>
      </c>
    </row>
    <row r="20" spans="1:4">
      <c r="A20" s="523" t="s">
        <v>881</v>
      </c>
      <c r="B20" s="523" t="s">
        <v>831</v>
      </c>
      <c r="C20" s="524">
        <v>2013</v>
      </c>
      <c r="D20" s="818">
        <v>2019</v>
      </c>
    </row>
    <row r="21" spans="1:4">
      <c r="A21" s="523" t="s">
        <v>882</v>
      </c>
      <c r="B21" s="523" t="s">
        <v>832</v>
      </c>
      <c r="C21" s="524">
        <v>2017</v>
      </c>
      <c r="D21" s="524">
        <v>2020</v>
      </c>
    </row>
    <row r="22" spans="1:4">
      <c r="A22" s="523" t="s">
        <v>883</v>
      </c>
      <c r="B22" s="523" t="s">
        <v>833</v>
      </c>
      <c r="C22" s="819">
        <v>2013</v>
      </c>
      <c r="D22" s="818">
        <v>2018</v>
      </c>
    </row>
    <row r="23" spans="1:4">
      <c r="A23" s="523" t="s">
        <v>884</v>
      </c>
      <c r="B23" s="523" t="s">
        <v>834</v>
      </c>
      <c r="C23" s="524">
        <v>2017</v>
      </c>
      <c r="D23" s="524">
        <v>2021</v>
      </c>
    </row>
    <row r="24" spans="1:4">
      <c r="A24" s="523" t="s">
        <v>885</v>
      </c>
      <c r="B24" s="523" t="s">
        <v>835</v>
      </c>
      <c r="C24" s="524">
        <v>2016</v>
      </c>
      <c r="D24" s="524">
        <v>2020</v>
      </c>
    </row>
    <row r="25" spans="1:4">
      <c r="A25" s="523" t="s">
        <v>871</v>
      </c>
      <c r="B25" s="523" t="s">
        <v>836</v>
      </c>
      <c r="C25" s="524">
        <v>2018</v>
      </c>
      <c r="D25" s="524">
        <v>2022</v>
      </c>
    </row>
    <row r="26" spans="1:4">
      <c r="A26" s="523" t="s">
        <v>867</v>
      </c>
      <c r="B26" s="523" t="s">
        <v>837</v>
      </c>
      <c r="C26" s="524">
        <v>2017</v>
      </c>
      <c r="D26" s="524">
        <v>2022</v>
      </c>
    </row>
    <row r="27" spans="1:4">
      <c r="A27" s="523" t="s">
        <v>872</v>
      </c>
      <c r="B27" s="523" t="s">
        <v>838</v>
      </c>
      <c r="C27" s="524">
        <v>2018</v>
      </c>
      <c r="D27" s="524">
        <v>2022</v>
      </c>
    </row>
    <row r="28" spans="1:4">
      <c r="A28" s="523" t="s">
        <v>868</v>
      </c>
      <c r="B28" s="523" t="s">
        <v>839</v>
      </c>
      <c r="C28" s="524">
        <v>2018</v>
      </c>
      <c r="D28" s="524">
        <v>2022</v>
      </c>
    </row>
    <row r="29" spans="1:4">
      <c r="A29" s="523" t="s">
        <v>886</v>
      </c>
      <c r="B29" s="523" t="s">
        <v>840</v>
      </c>
      <c r="C29" s="524">
        <v>2016</v>
      </c>
      <c r="D29" s="524">
        <v>2020</v>
      </c>
    </row>
    <row r="30" spans="1:4">
      <c r="A30" s="523" t="s">
        <v>887</v>
      </c>
      <c r="B30" s="523" t="s">
        <v>841</v>
      </c>
      <c r="C30" s="524">
        <v>2018</v>
      </c>
      <c r="D30" s="524">
        <v>2022</v>
      </c>
    </row>
    <row r="31" spans="1:4">
      <c r="A31" s="523" t="s">
        <v>888</v>
      </c>
      <c r="B31" s="523" t="s">
        <v>842</v>
      </c>
      <c r="C31" s="819">
        <v>2013</v>
      </c>
      <c r="D31" s="818">
        <v>2017</v>
      </c>
    </row>
    <row r="32" spans="1:4">
      <c r="A32" s="523" t="s">
        <v>889</v>
      </c>
      <c r="B32" s="523" t="s">
        <v>843</v>
      </c>
      <c r="C32" s="524">
        <v>2013</v>
      </c>
      <c r="D32" s="818">
        <v>2018</v>
      </c>
    </row>
    <row r="33" spans="1:4">
      <c r="A33" s="523" t="s">
        <v>890</v>
      </c>
      <c r="B33" s="523" t="s">
        <v>844</v>
      </c>
      <c r="C33" s="524">
        <v>2015</v>
      </c>
      <c r="D33" s="524">
        <v>2019</v>
      </c>
    </row>
    <row r="34" spans="1:4">
      <c r="A34" s="523" t="s">
        <v>891</v>
      </c>
      <c r="B34" s="523" t="s">
        <v>845</v>
      </c>
      <c r="C34" s="820">
        <v>2012</v>
      </c>
      <c r="D34" s="821">
        <v>2018</v>
      </c>
    </row>
    <row r="35" spans="1:4">
      <c r="A35" s="523" t="s">
        <v>892</v>
      </c>
      <c r="B35" s="523" t="s">
        <v>846</v>
      </c>
      <c r="C35" s="524">
        <v>2015</v>
      </c>
      <c r="D35" s="524">
        <v>2019</v>
      </c>
    </row>
    <row r="36" spans="1:4">
      <c r="A36" s="523" t="s">
        <v>893</v>
      </c>
      <c r="B36" s="523" t="s">
        <v>847</v>
      </c>
      <c r="C36" s="524">
        <v>2018</v>
      </c>
      <c r="D36" s="524">
        <v>2022</v>
      </c>
    </row>
    <row r="37" spans="1:4">
      <c r="A37" s="523" t="s">
        <v>894</v>
      </c>
      <c r="B37" s="523" t="s">
        <v>848</v>
      </c>
      <c r="C37" s="524">
        <v>2017</v>
      </c>
      <c r="D37" s="524">
        <v>2020</v>
      </c>
    </row>
    <row r="38" spans="1:4">
      <c r="A38" s="523" t="s">
        <v>895</v>
      </c>
      <c r="B38" s="523" t="s">
        <v>849</v>
      </c>
      <c r="C38" s="524">
        <v>2017</v>
      </c>
      <c r="D38" s="524">
        <v>2020</v>
      </c>
    </row>
    <row r="39" spans="1:4">
      <c r="A39" s="523" t="s">
        <v>896</v>
      </c>
      <c r="B39" s="523" t="s">
        <v>850</v>
      </c>
      <c r="C39" s="819">
        <v>2014</v>
      </c>
      <c r="D39" s="819">
        <v>2018</v>
      </c>
    </row>
    <row r="40" spans="1:4">
      <c r="A40" s="523" t="s">
        <v>897</v>
      </c>
      <c r="B40" s="523" t="s">
        <v>851</v>
      </c>
      <c r="C40" s="524">
        <v>2014</v>
      </c>
      <c r="D40" s="524">
        <v>2018</v>
      </c>
    </row>
    <row r="41" spans="1:4">
      <c r="A41" s="523" t="s">
        <v>898</v>
      </c>
      <c r="B41" s="523" t="s">
        <v>852</v>
      </c>
      <c r="C41" s="524">
        <v>2018</v>
      </c>
      <c r="D41" s="524">
        <v>2022</v>
      </c>
    </row>
    <row r="42" spans="1:4">
      <c r="A42" s="523" t="s">
        <v>899</v>
      </c>
      <c r="B42" s="523" t="s">
        <v>853</v>
      </c>
      <c r="C42" s="524">
        <v>2018</v>
      </c>
      <c r="D42" s="524">
        <v>2023</v>
      </c>
    </row>
    <row r="43" spans="1:4">
      <c r="A43" s="523" t="s">
        <v>900</v>
      </c>
      <c r="B43" s="523" t="s">
        <v>854</v>
      </c>
      <c r="C43" s="524">
        <v>2017</v>
      </c>
      <c r="D43" s="524">
        <v>2021</v>
      </c>
    </row>
    <row r="44" spans="1:4">
      <c r="A44" s="523" t="s">
        <v>901</v>
      </c>
      <c r="B44" s="523" t="s">
        <v>855</v>
      </c>
      <c r="C44" s="819">
        <v>2012</v>
      </c>
      <c r="D44" s="818">
        <v>2018</v>
      </c>
    </row>
    <row r="45" spans="1:4">
      <c r="A45" s="523" t="s">
        <v>902</v>
      </c>
      <c r="B45" s="523" t="s">
        <v>856</v>
      </c>
      <c r="C45" s="524">
        <v>2017</v>
      </c>
      <c r="D45" s="524">
        <v>2020</v>
      </c>
    </row>
    <row r="46" spans="1:4">
      <c r="A46" s="523" t="s">
        <v>903</v>
      </c>
      <c r="B46" s="527" t="s">
        <v>857</v>
      </c>
      <c r="C46" s="524">
        <v>2015</v>
      </c>
      <c r="D46" s="524">
        <v>2018</v>
      </c>
    </row>
    <row r="47" spans="1:4">
      <c r="A47" s="523" t="s">
        <v>904</v>
      </c>
      <c r="B47" s="523" t="s">
        <v>858</v>
      </c>
      <c r="C47" s="524">
        <v>2013</v>
      </c>
      <c r="D47" s="818">
        <v>2018</v>
      </c>
    </row>
    <row r="48" spans="1:4">
      <c r="A48" s="523" t="s">
        <v>905</v>
      </c>
      <c r="B48" s="523" t="s">
        <v>859</v>
      </c>
      <c r="C48" s="524">
        <v>2016</v>
      </c>
      <c r="D48" s="818">
        <v>2018</v>
      </c>
    </row>
    <row r="49" spans="1:4">
      <c r="A49" s="523" t="s">
        <v>906</v>
      </c>
      <c r="B49" s="523" t="s">
        <v>860</v>
      </c>
      <c r="C49" s="524">
        <v>2016</v>
      </c>
      <c r="D49" s="524">
        <v>2020</v>
      </c>
    </row>
    <row r="50" spans="1:4">
      <c r="A50" s="523" t="s">
        <v>907</v>
      </c>
      <c r="B50" s="523" t="s">
        <v>861</v>
      </c>
      <c r="C50" s="524">
        <v>2016</v>
      </c>
      <c r="D50" s="524">
        <v>2021</v>
      </c>
    </row>
    <row r="51" spans="1:4">
      <c r="A51" s="523" t="s">
        <v>908</v>
      </c>
      <c r="B51" s="527" t="s">
        <v>862</v>
      </c>
      <c r="C51" s="524">
        <v>2014</v>
      </c>
      <c r="D51" s="524"/>
    </row>
    <row r="52" spans="1:4">
      <c r="A52" s="523" t="s">
        <v>909</v>
      </c>
      <c r="B52" s="523" t="s">
        <v>863</v>
      </c>
      <c r="C52" s="524">
        <v>2016</v>
      </c>
      <c r="D52" s="524">
        <v>2020</v>
      </c>
    </row>
    <row r="53" spans="1:4">
      <c r="A53" s="523" t="s">
        <v>910</v>
      </c>
      <c r="B53" s="523" t="s">
        <v>864</v>
      </c>
      <c r="C53" s="524">
        <v>2016</v>
      </c>
      <c r="D53" s="524">
        <v>2020</v>
      </c>
    </row>
    <row r="54" spans="1:4">
      <c r="A54" s="523" t="s">
        <v>911</v>
      </c>
      <c r="B54" s="523" t="s">
        <v>865</v>
      </c>
      <c r="C54" s="524">
        <v>2016</v>
      </c>
      <c r="D54" s="524">
        <v>2021</v>
      </c>
    </row>
  </sheetData>
  <mergeCells count="1">
    <mergeCell ref="A5:D5"/>
  </mergeCells>
  <pageMargins left="0.7" right="0.7" top="0.75" bottom="0.75" header="0.3" footer="0.3"/>
  <pageSetup orientation="portrait" r:id="rId1"/>
  <tableParts count="1">
    <tablePart r:id="rId2"/>
  </tablePar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B1:S74"/>
  <sheetViews>
    <sheetView zoomScale="80" zoomScaleNormal="80" workbookViewId="0"/>
  </sheetViews>
  <sheetFormatPr defaultRowHeight="15"/>
  <cols>
    <col min="1" max="1" width="8" style="142" customWidth="1"/>
    <col min="2" max="2" width="51.5703125" style="142" customWidth="1"/>
    <col min="3" max="3" width="44.42578125" style="142" customWidth="1"/>
    <col min="4" max="4" width="13.42578125" style="142" customWidth="1"/>
    <col min="5" max="5" width="15" style="142" customWidth="1"/>
    <col min="6" max="10" width="13.42578125" style="142" customWidth="1"/>
    <col min="11" max="13" width="13.5703125" style="142" customWidth="1"/>
    <col min="14" max="14" width="16" style="142" customWidth="1"/>
    <col min="15" max="15" width="13.85546875" style="142" customWidth="1"/>
    <col min="16" max="19" width="15.42578125" style="142" customWidth="1"/>
    <col min="20" max="16384" width="9.140625" style="142"/>
  </cols>
  <sheetData>
    <row r="1" spans="2:19" s="125" customFormat="1"/>
    <row r="2" spans="2:19" s="125" customFormat="1">
      <c r="B2" s="124"/>
    </row>
    <row r="3" spans="2:19" s="125" customFormat="1" ht="32.25" customHeight="1">
      <c r="B3" s="124"/>
    </row>
    <row r="4" spans="2:19" s="125" customFormat="1"/>
    <row r="5" spans="2:19" s="125" customFormat="1"/>
    <row r="6" spans="2:19" s="125" customFormat="1"/>
    <row r="7" spans="2:19" s="125" customFormat="1" ht="26.25">
      <c r="B7" s="1105"/>
      <c r="C7" s="1105"/>
      <c r="D7" s="1105"/>
      <c r="E7" s="1105"/>
      <c r="F7" s="1105"/>
      <c r="G7" s="1105"/>
      <c r="H7" s="1105"/>
    </row>
    <row r="8" spans="2:19" s="125" customFormat="1" ht="42.75" customHeight="1">
      <c r="B8" s="1106" t="s">
        <v>162</v>
      </c>
      <c r="C8" s="1106"/>
      <c r="D8" s="1106"/>
      <c r="E8" s="1106"/>
      <c r="F8" s="1106"/>
      <c r="G8" s="1106"/>
      <c r="H8" s="1106"/>
    </row>
    <row r="9" spans="2:19" s="125" customFormat="1"/>
    <row r="10" spans="2:19" s="125" customFormat="1" ht="61.5" customHeight="1">
      <c r="C10" s="1104" t="s">
        <v>165</v>
      </c>
      <c r="D10" s="1104"/>
      <c r="E10" s="706"/>
      <c r="F10" s="706"/>
      <c r="G10" s="706"/>
      <c r="H10" s="706"/>
    </row>
    <row r="11" spans="2:19" s="125" customFormat="1">
      <c r="B11" s="137"/>
    </row>
    <row r="12" spans="2:19" s="125" customFormat="1">
      <c r="B12" s="132"/>
      <c r="C12" s="133"/>
      <c r="D12" s="134"/>
      <c r="E12" s="134"/>
      <c r="F12" s="134"/>
      <c r="G12" s="134"/>
      <c r="H12" s="134"/>
      <c r="I12" s="134"/>
      <c r="J12" s="134"/>
      <c r="K12" s="134"/>
      <c r="L12" s="134"/>
      <c r="M12" s="134"/>
    </row>
    <row r="13" spans="2:19" s="125" customFormat="1" ht="24.75" customHeight="1">
      <c r="B13" s="1113" t="s">
        <v>169</v>
      </c>
      <c r="D13" s="1111" t="s">
        <v>164</v>
      </c>
      <c r="E13" s="1107" t="s">
        <v>78</v>
      </c>
      <c r="F13" s="1107" t="s">
        <v>77</v>
      </c>
      <c r="G13" s="1109" t="s">
        <v>0</v>
      </c>
      <c r="H13" s="755">
        <f>'CO CPD'!$I$9</f>
        <v>2018</v>
      </c>
      <c r="I13" s="755">
        <f>'CO CPD'!$I$9</f>
        <v>2018</v>
      </c>
      <c r="J13" s="755">
        <f>'CO CPD'!$I$10</f>
        <v>2019</v>
      </c>
      <c r="K13" s="755">
        <f>'CO CPD'!$I$10</f>
        <v>2019</v>
      </c>
      <c r="L13" s="755">
        <f>'CO CPD'!$I$11</f>
        <v>2020</v>
      </c>
      <c r="M13" s="755">
        <f>'CO CPD'!$I$11</f>
        <v>2020</v>
      </c>
      <c r="N13" s="755">
        <f>'CO CPD'!$I$12</f>
        <v>2021</v>
      </c>
      <c r="O13" s="755">
        <f>'CO CPD'!$I$12</f>
        <v>2021</v>
      </c>
      <c r="P13" s="755">
        <f>'CO CPD'!$I$13</f>
        <v>2022</v>
      </c>
      <c r="Q13" s="755">
        <f>'CO CPD'!$I$13</f>
        <v>2022</v>
      </c>
      <c r="R13" s="755">
        <f>'CO CPD'!$I$14</f>
        <v>2023</v>
      </c>
      <c r="S13" s="755">
        <f>'CO CPD'!$I$14</f>
        <v>2023</v>
      </c>
    </row>
    <row r="14" spans="2:19" s="125" customFormat="1" ht="21" customHeight="1">
      <c r="B14" s="1113"/>
      <c r="D14" s="1112"/>
      <c r="E14" s="1108"/>
      <c r="F14" s="1108"/>
      <c r="G14" s="1110"/>
      <c r="H14" s="756" t="s">
        <v>1477</v>
      </c>
      <c r="I14" s="756" t="s">
        <v>1478</v>
      </c>
      <c r="J14" s="756" t="s">
        <v>1477</v>
      </c>
      <c r="K14" s="756" t="s">
        <v>1478</v>
      </c>
      <c r="L14" s="756" t="s">
        <v>1477</v>
      </c>
      <c r="M14" s="756" t="s">
        <v>1478</v>
      </c>
      <c r="N14" s="756" t="s">
        <v>1477</v>
      </c>
      <c r="O14" s="756" t="s">
        <v>1478</v>
      </c>
      <c r="P14" s="756" t="s">
        <v>1477</v>
      </c>
      <c r="Q14" s="756" t="s">
        <v>1478</v>
      </c>
      <c r="R14" s="756" t="s">
        <v>1477</v>
      </c>
      <c r="S14" s="756" t="s">
        <v>1478</v>
      </c>
    </row>
    <row r="15" spans="2:19" s="125" customFormat="1" ht="47.25" customHeight="1">
      <c r="C15" s="707" t="e">
        <f t="array" ref="C15">INDEX(ShadowTable[], SMALL(IF(ShadowRowSS=$C$10,ROW(ShadowRowSS)-5),ROWS(C$15:C15)),5)</f>
        <v>#NUM!</v>
      </c>
      <c r="D15" s="587" t="str">
        <f t="array" ref="D15">IF(ISNUMBER(SEARCH("Outcome",INDEX(ShadowTable[], SMALL(IF(ShadowRowSS=$C$10,ROW(ShadowRowSS)-5),ROWS(D$15:D15)),1)))=TRUE,"Outcome",IF(ISNUMBER(SEARCH("Output",INDEX(ShadowTable[], SMALL(IF(ShadowRowSS=$C$10,ROW(ShadowRowSS)-5),ROWS(D$15:D15)),1)))=TRUE,"Output",""))</f>
        <v/>
      </c>
      <c r="E15" s="587" t="e">
        <f t="array" ref="E15">INDEX(ShadowTable[], SMALL(IF(ShadowRowSS=$C$10,ROW(ShadowRowSS)-5),ROWS(C$15:C15)),8)</f>
        <v>#NUM!</v>
      </c>
      <c r="F15" s="587" t="e">
        <f t="array" ref="F15">INDEX(ShadowTable[], SMALL(IF(ShadowRowSS=$C$10,ROW(ShadowRowSS)-5),ROWS(D$15:D15)),9)</f>
        <v>#NUM!</v>
      </c>
      <c r="G15" s="587" t="e">
        <f t="array" ref="G15">INDEX(ShadowTable[], SMALL(IF(ShadowRowSS=$C$10,ROW(ShadowRowSS)-5),ROWS(E$15:E15)),10)</f>
        <v>#NUM!</v>
      </c>
      <c r="H15" s="587" t="e">
        <f t="array" ref="H15">INDEX(ShadowTable[], SMALL(IF(ShadowRowSS=$C$10,ROW(ShadowRowSS)-5),ROWS(F$15:F15)),11)</f>
        <v>#NUM!</v>
      </c>
      <c r="I15" s="708" t="e">
        <f t="array" ref="I15">INDEX(ShadowTable[], SMALL(IF(ShadowRowSS=$C$10,ROW(ShadowRowSS)-5),ROWS(G$15:G15)),12)</f>
        <v>#NUM!</v>
      </c>
      <c r="J15" s="587" t="e">
        <f t="array" ref="J15">INDEX(ShadowTable[], SMALL(IF(ShadowRowSS=$C$10,ROW(ShadowRowSS)-5),ROWS(H$15:H15)),13)</f>
        <v>#NUM!</v>
      </c>
      <c r="K15" s="708" t="e">
        <f t="array" ref="K15">INDEX(ShadowTable[], SMALL(IF(ShadowRowSS=$C$10,ROW(ShadowRowSS)-5),ROWS(I$15:I15)),14)</f>
        <v>#NUM!</v>
      </c>
      <c r="L15" s="587" t="e">
        <f t="array" ref="L15">INDEX(ShadowTable[], SMALL(IF(ShadowRowSS=$C$10,ROW(ShadowRowSS)-5),ROWS(J$15:J15)),15)</f>
        <v>#NUM!</v>
      </c>
      <c r="M15" s="708" t="e">
        <f t="array" ref="M15">INDEX(ShadowTable[], SMALL(IF(ShadowRowSS=$C$10,ROW(ShadowRowSS)-5),ROWS(K$15:K15)),16)</f>
        <v>#NUM!</v>
      </c>
      <c r="N15" s="587" t="e">
        <f t="array" ref="N15">INDEX(ShadowTable[], SMALL(IF(ShadowRowSS=$C$10,ROW(ShadowRowSS)-5),ROWS(L$15:L15)),17)</f>
        <v>#NUM!</v>
      </c>
      <c r="O15" s="708" t="e">
        <f t="array" ref="O15">INDEX(ShadowTable[], SMALL(IF(ShadowRowSS=$C$10,ROW(ShadowRowSS)-5),ROWS(M$15:M15)),18)</f>
        <v>#NUM!</v>
      </c>
      <c r="P15" s="587" t="e">
        <f t="array" ref="P15">INDEX(ShadowTable[], SMALL(IF(ShadowRowSS=$C$10,ROW(ShadowRowSS)-5),ROWS(N$15:N15)),19)</f>
        <v>#NUM!</v>
      </c>
      <c r="Q15" s="708" t="e">
        <f t="array" ref="Q15">INDEX(ShadowTable[], SMALL(IF(ShadowRowSS=$C$10,ROW(ShadowRowSS)-5),ROWS(O$15:O15)),20)</f>
        <v>#NUM!</v>
      </c>
      <c r="R15" s="587" t="e">
        <f t="array" ref="R15">INDEX(ShadowTable[], SMALL(IF(ShadowRowSS=$C$10,ROW(ShadowRowSS)-5),ROWS(P$15:P15)),21)</f>
        <v>#NUM!</v>
      </c>
      <c r="S15" s="709" t="e">
        <f t="array" ref="S15">INDEX(ShadowTable[], SMALL(IF(ShadowRowSS=$C$10,ROW(ShadowRowSS)-5),ROWS(P$15:P15)),22)</f>
        <v>#NUM!</v>
      </c>
    </row>
    <row r="16" spans="2:19" ht="47.25" customHeight="1">
      <c r="C16" s="759" t="e">
        <f t="array" ref="C16">INDEX(ShadowTable[], SMALL(IF(ShadowRowSS=$C$10,ROW(ShadowRowSS)-5),ROWS(C$15:C16)),5)</f>
        <v>#NUM!</v>
      </c>
      <c r="D16" s="760" t="str">
        <f t="array" ref="D16">IF(ISNUMBER(SEARCH("Outcome",INDEX(ShadowTable[], SMALL(IF(ShadowRowSS=$C$10,ROW(ShadowRowSS)-5),ROWS(D$15:D16)),1)))=TRUE,"Outcome",IF(ISNUMBER(SEARCH("Output",INDEX(ShadowTable[], SMALL(IF(ShadowRowSS=$C$10,ROW(ShadowRowSS)-5),ROWS(D$15:D16)),1)))=TRUE,"Output",""))</f>
        <v/>
      </c>
      <c r="E16" s="760" t="e">
        <f t="array" ref="E16">INDEX(ShadowTable[], SMALL(IF(ShadowRowSS=$C$10,ROW(ShadowRowSS)-5),ROWS(C$15:C16)),8)</f>
        <v>#NUM!</v>
      </c>
      <c r="F16" s="760" t="e">
        <f t="array" ref="F16">INDEX(ShadowTable[], SMALL(IF(ShadowRowSS=$C$10,ROW(ShadowRowSS)-5),ROWS(D$15:D16)),9)</f>
        <v>#NUM!</v>
      </c>
      <c r="G16" s="760" t="e">
        <f t="array" ref="G16">INDEX(ShadowTable[], SMALL(IF(ShadowRowSS=$C$10,ROW(ShadowRowSS)-5),ROWS(E$15:E16)),10)</f>
        <v>#NUM!</v>
      </c>
      <c r="H16" s="760" t="e">
        <f t="array" ref="H16">INDEX(ShadowTable[], SMALL(IF(ShadowRowSS=$C$10,ROW(ShadowRowSS)-5),ROWS(F$15:F16)),11)</f>
        <v>#NUM!</v>
      </c>
      <c r="I16" s="761" t="e">
        <f t="array" ref="I16">INDEX(ShadowTable[], SMALL(IF(ShadowRowSS=$C$10,ROW(ShadowRowSS)-5),ROWS(G$15:G16)),12)</f>
        <v>#NUM!</v>
      </c>
      <c r="J16" s="760" t="e">
        <f t="array" ref="J16">INDEX(ShadowTable[], SMALL(IF(ShadowRowSS=$C$10,ROW(ShadowRowSS)-5),ROWS(H$15:H16)),13)</f>
        <v>#NUM!</v>
      </c>
      <c r="K16" s="761" t="e">
        <f t="array" ref="K16">INDEX(ShadowTable[], SMALL(IF(ShadowRowSS=$C$10,ROW(ShadowRowSS)-5),ROWS(I$15:I16)),14)</f>
        <v>#NUM!</v>
      </c>
      <c r="L16" s="760" t="e">
        <f t="array" ref="L16">INDEX(ShadowTable[], SMALL(IF(ShadowRowSS=$C$10,ROW(ShadowRowSS)-5),ROWS(J$15:J16)),15)</f>
        <v>#NUM!</v>
      </c>
      <c r="M16" s="761" t="e">
        <f t="array" ref="M16">INDEX(ShadowTable[], SMALL(IF(ShadowRowSS=$C$10,ROW(ShadowRowSS)-5),ROWS(K$15:K16)),16)</f>
        <v>#NUM!</v>
      </c>
      <c r="N16" s="760" t="e">
        <f t="array" ref="N16">INDEX(ShadowTable[], SMALL(IF(ShadowRowSS=$C$10,ROW(ShadowRowSS)-5),ROWS(L$15:L16)),17)</f>
        <v>#NUM!</v>
      </c>
      <c r="O16" s="761" t="e">
        <f t="array" ref="O16">INDEX(ShadowTable[], SMALL(IF(ShadowRowSS=$C$10,ROW(ShadowRowSS)-5),ROWS(M$15:M16)),18)</f>
        <v>#NUM!</v>
      </c>
      <c r="P16" s="760" t="e">
        <f t="array" ref="P16">INDEX(ShadowTable[], SMALL(IF(ShadowRowSS=$C$10,ROW(ShadowRowSS)-5),ROWS(N$15:N16)),19)</f>
        <v>#NUM!</v>
      </c>
      <c r="Q16" s="761" t="e">
        <f t="array" ref="Q16">INDEX(ShadowTable[], SMALL(IF(ShadowRowSS=$C$10,ROW(ShadowRowSS)-5),ROWS(O$15:O16)),20)</f>
        <v>#NUM!</v>
      </c>
      <c r="R16" s="760" t="e">
        <f t="array" ref="R16">INDEX(ShadowTable[], SMALL(IF(ShadowRowSS=$C$10,ROW(ShadowRowSS)-5),ROWS(P$15:P16)),21)</f>
        <v>#NUM!</v>
      </c>
      <c r="S16" s="762" t="e">
        <f t="array" ref="S16">INDEX(ShadowTable[], SMALL(IF(ShadowRowSS=$C$10,ROW(ShadowRowSS)-5),ROWS(P$15:P16)),22)</f>
        <v>#NUM!</v>
      </c>
    </row>
    <row r="17" spans="3:19" ht="47.25" customHeight="1">
      <c r="C17" s="759" t="e">
        <f t="array" ref="C17">INDEX(ShadowTable[], SMALL(IF(ShadowRowSS=$C$10,ROW(ShadowRowSS)-5),ROWS(C$15:C17)),5)</f>
        <v>#NUM!</v>
      </c>
      <c r="D17" s="760" t="str">
        <f t="array" ref="D17">IF(ISNUMBER(SEARCH("Outcome",INDEX(ShadowTable[], SMALL(IF(ShadowRowSS=$C$10,ROW(ShadowRowSS)-5),ROWS(D$15:D17)),1)))=TRUE,"Outcome",IF(ISNUMBER(SEARCH("Output",INDEX(ShadowTable[], SMALL(IF(ShadowRowSS=$C$10,ROW(ShadowRowSS)-5),ROWS(D$15:D17)),1)))=TRUE,"Output",""))</f>
        <v/>
      </c>
      <c r="E17" s="760" t="e">
        <f t="array" ref="E17">INDEX(ShadowTable[], SMALL(IF(ShadowRowSS=$C$10,ROW(ShadowRowSS)-5),ROWS(C$15:C17)),8)</f>
        <v>#NUM!</v>
      </c>
      <c r="F17" s="760" t="e">
        <f t="array" ref="F17">INDEX(ShadowTable[], SMALL(IF(ShadowRowSS=$C$10,ROW(ShadowRowSS)-5),ROWS(D$15:D17)),9)</f>
        <v>#NUM!</v>
      </c>
      <c r="G17" s="760" t="e">
        <f t="array" ref="G17">INDEX(ShadowTable[], SMALL(IF(ShadowRowSS=$C$10,ROW(ShadowRowSS)-5),ROWS(E$15:E17)),10)</f>
        <v>#NUM!</v>
      </c>
      <c r="H17" s="760" t="e">
        <f t="array" ref="H17">INDEX(ShadowTable[], SMALL(IF(ShadowRowSS=$C$10,ROW(ShadowRowSS)-5),ROWS(F$15:F17)),11)</f>
        <v>#NUM!</v>
      </c>
      <c r="I17" s="761" t="e">
        <f t="array" ref="I17">INDEX(ShadowTable[], SMALL(IF(ShadowRowSS=$C$10,ROW(ShadowRowSS)-5),ROWS(G$15:G17)),12)</f>
        <v>#NUM!</v>
      </c>
      <c r="J17" s="760" t="e">
        <f t="array" ref="J17">INDEX(ShadowTable[], SMALL(IF(ShadowRowSS=$C$10,ROW(ShadowRowSS)-5),ROWS(H$15:H17)),13)</f>
        <v>#NUM!</v>
      </c>
      <c r="K17" s="761" t="e">
        <f t="array" ref="K17">INDEX(ShadowTable[], SMALL(IF(ShadowRowSS=$C$10,ROW(ShadowRowSS)-5),ROWS(I$15:I17)),14)</f>
        <v>#NUM!</v>
      </c>
      <c r="L17" s="760" t="e">
        <f t="array" ref="L17">INDEX(ShadowTable[], SMALL(IF(ShadowRowSS=$C$10,ROW(ShadowRowSS)-5),ROWS(J$15:J17)),15)</f>
        <v>#NUM!</v>
      </c>
      <c r="M17" s="761" t="e">
        <f t="array" ref="M17">INDEX(ShadowTable[], SMALL(IF(ShadowRowSS=$C$10,ROW(ShadowRowSS)-5),ROWS(K$15:K17)),16)</f>
        <v>#NUM!</v>
      </c>
      <c r="N17" s="760" t="e">
        <f t="array" ref="N17">INDEX(ShadowTable[], SMALL(IF(ShadowRowSS=$C$10,ROW(ShadowRowSS)-5),ROWS(L$15:L17)),17)</f>
        <v>#NUM!</v>
      </c>
      <c r="O17" s="761" t="e">
        <f t="array" ref="O17">INDEX(ShadowTable[], SMALL(IF(ShadowRowSS=$C$10,ROW(ShadowRowSS)-5),ROWS(M$15:M17)),18)</f>
        <v>#NUM!</v>
      </c>
      <c r="P17" s="760" t="e">
        <f t="array" ref="P17">INDEX(ShadowTable[], SMALL(IF(ShadowRowSS=$C$10,ROW(ShadowRowSS)-5),ROWS(N$15:N17)),19)</f>
        <v>#NUM!</v>
      </c>
      <c r="Q17" s="761" t="e">
        <f t="array" ref="Q17">INDEX(ShadowTable[], SMALL(IF(ShadowRowSS=$C$10,ROW(ShadowRowSS)-5),ROWS(O$15:O17)),20)</f>
        <v>#NUM!</v>
      </c>
      <c r="R17" s="760" t="e">
        <f t="array" ref="R17">INDEX(ShadowTable[], SMALL(IF(ShadowRowSS=$C$10,ROW(ShadowRowSS)-5),ROWS(P$15:P17)),21)</f>
        <v>#NUM!</v>
      </c>
      <c r="S17" s="762" t="e">
        <f t="array" ref="S17">INDEX(ShadowTable[], SMALL(IF(ShadowRowSS=$C$10,ROW(ShadowRowSS)-5),ROWS(P$15:P17)),22)</f>
        <v>#NUM!</v>
      </c>
    </row>
    <row r="18" spans="3:19" ht="47.25" customHeight="1">
      <c r="C18" s="759" t="e">
        <f t="array" ref="C18">INDEX(ShadowTable[], SMALL(IF(ShadowRowSS=$C$10,ROW(ShadowRowSS)-5),ROWS(C$15:C18)),5)</f>
        <v>#NUM!</v>
      </c>
      <c r="D18" s="760" t="str">
        <f t="array" ref="D18">IF(ISNUMBER(SEARCH("Outcome",INDEX(ShadowTable[], SMALL(IF(ShadowRowSS=$C$10,ROW(ShadowRowSS)-5),ROWS(D$15:D18)),1)))=TRUE,"Outcome",IF(ISNUMBER(SEARCH("Output",INDEX(ShadowTable[], SMALL(IF(ShadowRowSS=$C$10,ROW(ShadowRowSS)-5),ROWS(D$15:D18)),1)))=TRUE,"Output",""))</f>
        <v/>
      </c>
      <c r="E18" s="760" t="e">
        <f t="array" ref="E18">INDEX(ShadowTable[], SMALL(IF(ShadowRowSS=$C$10,ROW(ShadowRowSS)-5),ROWS(C$15:C18)),8)</f>
        <v>#NUM!</v>
      </c>
      <c r="F18" s="760" t="e">
        <f t="array" ref="F18">INDEX(ShadowTable[], SMALL(IF(ShadowRowSS=$C$10,ROW(ShadowRowSS)-5),ROWS(D$15:D18)),9)</f>
        <v>#NUM!</v>
      </c>
      <c r="G18" s="760" t="e">
        <f t="array" ref="G18">INDEX(ShadowTable[], SMALL(IF(ShadowRowSS=$C$10,ROW(ShadowRowSS)-5),ROWS(E$15:E18)),10)</f>
        <v>#NUM!</v>
      </c>
      <c r="H18" s="760" t="e">
        <f t="array" ref="H18">INDEX(ShadowTable[], SMALL(IF(ShadowRowSS=$C$10,ROW(ShadowRowSS)-5),ROWS(F$15:F18)),11)</f>
        <v>#NUM!</v>
      </c>
      <c r="I18" s="761" t="e">
        <f t="array" ref="I18">INDEX(ShadowTable[], SMALL(IF(ShadowRowSS=$C$10,ROW(ShadowRowSS)-5),ROWS(G$15:G18)),12)</f>
        <v>#NUM!</v>
      </c>
      <c r="J18" s="760" t="e">
        <f t="array" ref="J18">INDEX(ShadowTable[], SMALL(IF(ShadowRowSS=$C$10,ROW(ShadowRowSS)-5),ROWS(H$15:H18)),13)</f>
        <v>#NUM!</v>
      </c>
      <c r="K18" s="761" t="e">
        <f t="array" ref="K18">INDEX(ShadowTable[], SMALL(IF(ShadowRowSS=$C$10,ROW(ShadowRowSS)-5),ROWS(I$15:I18)),14)</f>
        <v>#NUM!</v>
      </c>
      <c r="L18" s="760" t="e">
        <f t="array" ref="L18">INDEX(ShadowTable[], SMALL(IF(ShadowRowSS=$C$10,ROW(ShadowRowSS)-5),ROWS(J$15:J18)),15)</f>
        <v>#NUM!</v>
      </c>
      <c r="M18" s="761" t="e">
        <f t="array" ref="M18">INDEX(ShadowTable[], SMALL(IF(ShadowRowSS=$C$10,ROW(ShadowRowSS)-5),ROWS(K$15:K18)),16)</f>
        <v>#NUM!</v>
      </c>
      <c r="N18" s="760" t="e">
        <f t="array" ref="N18">INDEX(ShadowTable[], SMALL(IF(ShadowRowSS=$C$10,ROW(ShadowRowSS)-5),ROWS(L$15:L18)),17)</f>
        <v>#NUM!</v>
      </c>
      <c r="O18" s="761" t="e">
        <f t="array" ref="O18">INDEX(ShadowTable[], SMALL(IF(ShadowRowSS=$C$10,ROW(ShadowRowSS)-5),ROWS(M$15:M18)),18)</f>
        <v>#NUM!</v>
      </c>
      <c r="P18" s="760" t="e">
        <f t="array" ref="P18">INDEX(ShadowTable[], SMALL(IF(ShadowRowSS=$C$10,ROW(ShadowRowSS)-5),ROWS(N$15:N18)),19)</f>
        <v>#NUM!</v>
      </c>
      <c r="Q18" s="761" t="e">
        <f t="array" ref="Q18">INDEX(ShadowTable[], SMALL(IF(ShadowRowSS=$C$10,ROW(ShadowRowSS)-5),ROWS(O$15:O18)),20)</f>
        <v>#NUM!</v>
      </c>
      <c r="R18" s="760" t="e">
        <f t="array" ref="R18">INDEX(ShadowTable[], SMALL(IF(ShadowRowSS=$C$10,ROW(ShadowRowSS)-5),ROWS(P$15:P18)),21)</f>
        <v>#NUM!</v>
      </c>
      <c r="S18" s="762" t="e">
        <f t="array" ref="S18">INDEX(ShadowTable[], SMALL(IF(ShadowRowSS=$C$10,ROW(ShadowRowSS)-5),ROWS(P$15:P18)),22)</f>
        <v>#NUM!</v>
      </c>
    </row>
    <row r="19" spans="3:19" ht="47.25" customHeight="1">
      <c r="C19" s="759" t="e">
        <f t="array" ref="C19">INDEX(ShadowTable[], SMALL(IF(ShadowRowSS=$C$10,ROW(ShadowRowSS)-5),ROWS(C$15:C19)),5)</f>
        <v>#NUM!</v>
      </c>
      <c r="D19" s="760" t="str">
        <f t="array" ref="D19">IF(ISNUMBER(SEARCH("Outcome",INDEX(ShadowTable[], SMALL(IF(ShadowRowSS=$C$10,ROW(ShadowRowSS)-5),ROWS(D$15:D19)),1)))=TRUE,"Outcome",IF(ISNUMBER(SEARCH("Output",INDEX(ShadowTable[], SMALL(IF(ShadowRowSS=$C$10,ROW(ShadowRowSS)-5),ROWS(D$15:D19)),1)))=TRUE,"Output",""))</f>
        <v/>
      </c>
      <c r="E19" s="760" t="e">
        <f t="array" ref="E19">INDEX(ShadowTable[], SMALL(IF(ShadowRowSS=$C$10,ROW(ShadowRowSS)-5),ROWS(C$15:C19)),8)</f>
        <v>#NUM!</v>
      </c>
      <c r="F19" s="760" t="e">
        <f t="array" ref="F19">INDEX(ShadowTable[], SMALL(IF(ShadowRowSS=$C$10,ROW(ShadowRowSS)-5),ROWS(D$15:D19)),9)</f>
        <v>#NUM!</v>
      </c>
      <c r="G19" s="760" t="e">
        <f t="array" ref="G19">INDEX(ShadowTable[], SMALL(IF(ShadowRowSS=$C$10,ROW(ShadowRowSS)-5),ROWS(E$15:E19)),10)</f>
        <v>#NUM!</v>
      </c>
      <c r="H19" s="760" t="e">
        <f t="array" ref="H19">INDEX(ShadowTable[], SMALL(IF(ShadowRowSS=$C$10,ROW(ShadowRowSS)-5),ROWS(F$15:F19)),11)</f>
        <v>#NUM!</v>
      </c>
      <c r="I19" s="761" t="e">
        <f t="array" ref="I19">INDEX(ShadowTable[], SMALL(IF(ShadowRowSS=$C$10,ROW(ShadowRowSS)-5),ROWS(G$15:G19)),12)</f>
        <v>#NUM!</v>
      </c>
      <c r="J19" s="760" t="e">
        <f t="array" ref="J19">INDEX(ShadowTable[], SMALL(IF(ShadowRowSS=$C$10,ROW(ShadowRowSS)-5),ROWS(H$15:H19)),13)</f>
        <v>#NUM!</v>
      </c>
      <c r="K19" s="761" t="e">
        <f t="array" ref="K19">INDEX(ShadowTable[], SMALL(IF(ShadowRowSS=$C$10,ROW(ShadowRowSS)-5),ROWS(I$15:I19)),14)</f>
        <v>#NUM!</v>
      </c>
      <c r="L19" s="760" t="e">
        <f t="array" ref="L19">INDEX(ShadowTable[], SMALL(IF(ShadowRowSS=$C$10,ROW(ShadowRowSS)-5),ROWS(J$15:J19)),15)</f>
        <v>#NUM!</v>
      </c>
      <c r="M19" s="761" t="e">
        <f t="array" ref="M19">INDEX(ShadowTable[], SMALL(IF(ShadowRowSS=$C$10,ROW(ShadowRowSS)-5),ROWS(K$15:K19)),16)</f>
        <v>#NUM!</v>
      </c>
      <c r="N19" s="760" t="e">
        <f t="array" ref="N19">INDEX(ShadowTable[], SMALL(IF(ShadowRowSS=$C$10,ROW(ShadowRowSS)-5),ROWS(L$15:L19)),17)</f>
        <v>#NUM!</v>
      </c>
      <c r="O19" s="761" t="e">
        <f t="array" ref="O19">INDEX(ShadowTable[], SMALL(IF(ShadowRowSS=$C$10,ROW(ShadowRowSS)-5),ROWS(M$15:M19)),18)</f>
        <v>#NUM!</v>
      </c>
      <c r="P19" s="760" t="e">
        <f t="array" ref="P19">INDEX(ShadowTable[], SMALL(IF(ShadowRowSS=$C$10,ROW(ShadowRowSS)-5),ROWS(N$15:N19)),19)</f>
        <v>#NUM!</v>
      </c>
      <c r="Q19" s="761" t="e">
        <f t="array" ref="Q19">INDEX(ShadowTable[], SMALL(IF(ShadowRowSS=$C$10,ROW(ShadowRowSS)-5),ROWS(O$15:O19)),20)</f>
        <v>#NUM!</v>
      </c>
      <c r="R19" s="760" t="e">
        <f t="array" ref="R19">INDEX(ShadowTable[], SMALL(IF(ShadowRowSS=$C$10,ROW(ShadowRowSS)-5),ROWS(P$15:P19)),21)</f>
        <v>#NUM!</v>
      </c>
      <c r="S19" s="762" t="e">
        <f t="array" ref="S19">INDEX(ShadowTable[], SMALL(IF(ShadowRowSS=$C$10,ROW(ShadowRowSS)-5),ROWS(P$15:P19)),22)</f>
        <v>#NUM!</v>
      </c>
    </row>
    <row r="20" spans="3:19" ht="47.25" customHeight="1">
      <c r="C20" s="759" t="e">
        <f t="array" ref="C20">INDEX(ShadowTable[], SMALL(IF(ShadowRowSS=$C$10,ROW(ShadowRowSS)-5),ROWS(C$15:C20)),5)</f>
        <v>#NUM!</v>
      </c>
      <c r="D20" s="760" t="str">
        <f t="array" ref="D20">IF(ISNUMBER(SEARCH("Outcome",INDEX(ShadowTable[], SMALL(IF(ShadowRowSS=$C$10,ROW(ShadowRowSS)-5),ROWS(D$15:D20)),1)))=TRUE,"Outcome",IF(ISNUMBER(SEARCH("Output",INDEX(ShadowTable[], SMALL(IF(ShadowRowSS=$C$10,ROW(ShadowRowSS)-5),ROWS(D$15:D20)),1)))=TRUE,"Output",""))</f>
        <v/>
      </c>
      <c r="E20" s="760" t="e">
        <f t="array" ref="E20">INDEX(ShadowTable[], SMALL(IF(ShadowRowSS=$C$10,ROW(ShadowRowSS)-5),ROWS(C$15:C20)),8)</f>
        <v>#NUM!</v>
      </c>
      <c r="F20" s="760" t="e">
        <f t="array" ref="F20">INDEX(ShadowTable[], SMALL(IF(ShadowRowSS=$C$10,ROW(ShadowRowSS)-5),ROWS(D$15:D20)),9)</f>
        <v>#NUM!</v>
      </c>
      <c r="G20" s="760" t="e">
        <f t="array" ref="G20">INDEX(ShadowTable[], SMALL(IF(ShadowRowSS=$C$10,ROW(ShadowRowSS)-5),ROWS(E$15:E20)),10)</f>
        <v>#NUM!</v>
      </c>
      <c r="H20" s="760" t="e">
        <f t="array" ref="H20">INDEX(ShadowTable[], SMALL(IF(ShadowRowSS=$C$10,ROW(ShadowRowSS)-5),ROWS(F$15:F20)),11)</f>
        <v>#NUM!</v>
      </c>
      <c r="I20" s="761" t="e">
        <f t="array" ref="I20">INDEX(ShadowTable[], SMALL(IF(ShadowRowSS=$C$10,ROW(ShadowRowSS)-5),ROWS(G$15:G20)),12)</f>
        <v>#NUM!</v>
      </c>
      <c r="J20" s="760" t="e">
        <f t="array" ref="J20">INDEX(ShadowTable[], SMALL(IF(ShadowRowSS=$C$10,ROW(ShadowRowSS)-5),ROWS(H$15:H20)),13)</f>
        <v>#NUM!</v>
      </c>
      <c r="K20" s="761" t="e">
        <f t="array" ref="K20">INDEX(ShadowTable[], SMALL(IF(ShadowRowSS=$C$10,ROW(ShadowRowSS)-5),ROWS(I$15:I20)),14)</f>
        <v>#NUM!</v>
      </c>
      <c r="L20" s="760" t="e">
        <f t="array" ref="L20">INDEX(ShadowTable[], SMALL(IF(ShadowRowSS=$C$10,ROW(ShadowRowSS)-5),ROWS(J$15:J20)),15)</f>
        <v>#NUM!</v>
      </c>
      <c r="M20" s="761" t="e">
        <f t="array" ref="M20">INDEX(ShadowTable[], SMALL(IF(ShadowRowSS=$C$10,ROW(ShadowRowSS)-5),ROWS(K$15:K20)),16)</f>
        <v>#NUM!</v>
      </c>
      <c r="N20" s="760" t="e">
        <f t="array" ref="N20">INDEX(ShadowTable[], SMALL(IF(ShadowRowSS=$C$10,ROW(ShadowRowSS)-5),ROWS(L$15:L20)),17)</f>
        <v>#NUM!</v>
      </c>
      <c r="O20" s="761" t="e">
        <f t="array" ref="O20">INDEX(ShadowTable[], SMALL(IF(ShadowRowSS=$C$10,ROW(ShadowRowSS)-5),ROWS(M$15:M20)),18)</f>
        <v>#NUM!</v>
      </c>
      <c r="P20" s="760" t="e">
        <f t="array" ref="P20">INDEX(ShadowTable[], SMALL(IF(ShadowRowSS=$C$10,ROW(ShadowRowSS)-5),ROWS(N$15:N20)),19)</f>
        <v>#NUM!</v>
      </c>
      <c r="Q20" s="761" t="e">
        <f t="array" ref="Q20">INDEX(ShadowTable[], SMALL(IF(ShadowRowSS=$C$10,ROW(ShadowRowSS)-5),ROWS(O$15:O20)),20)</f>
        <v>#NUM!</v>
      </c>
      <c r="R20" s="760" t="e">
        <f t="array" ref="R20">INDEX(ShadowTable[], SMALL(IF(ShadowRowSS=$C$10,ROW(ShadowRowSS)-5),ROWS(P$15:P20)),21)</f>
        <v>#NUM!</v>
      </c>
      <c r="S20" s="762" t="e">
        <f t="array" ref="S20">INDEX(ShadowTable[], SMALL(IF(ShadowRowSS=$C$10,ROW(ShadowRowSS)-5),ROWS(P$15:P20)),22)</f>
        <v>#NUM!</v>
      </c>
    </row>
    <row r="21" spans="3:19">
      <c r="C21" s="759" t="e">
        <f t="array" ref="C21">INDEX(ShadowTable[], SMALL(IF(ShadowRowSS=$C$10,ROW(ShadowRowSS)-5),ROWS(C$15:C21)),5)</f>
        <v>#NUM!</v>
      </c>
      <c r="D21" s="760" t="str">
        <f t="array" ref="D21">IF(ISNUMBER(SEARCH("Outcome",INDEX(ShadowTable[], SMALL(IF(ShadowRowSS=$C$10,ROW(ShadowRowSS)-5),ROWS(D$15:D21)),1)))=TRUE,"Outcome",IF(ISNUMBER(SEARCH("Output",INDEX(ShadowTable[], SMALL(IF(ShadowRowSS=$C$10,ROW(ShadowRowSS)-5),ROWS(D$15:D21)),1)))=TRUE,"Output",""))</f>
        <v/>
      </c>
      <c r="E21" s="760" t="e">
        <f t="array" ref="E21">INDEX(ShadowTable[], SMALL(IF(ShadowRowSS=$C$10,ROW(ShadowRowSS)-5),ROWS(C$15:C21)),8)</f>
        <v>#NUM!</v>
      </c>
      <c r="F21" s="760" t="e">
        <f t="array" ref="F21">INDEX(ShadowTable[], SMALL(IF(ShadowRowSS=$C$10,ROW(ShadowRowSS)-5),ROWS(D$15:D21)),9)</f>
        <v>#NUM!</v>
      </c>
      <c r="G21" s="760" t="e">
        <f t="array" ref="G21">INDEX(ShadowTable[], SMALL(IF(ShadowRowSS=$C$10,ROW(ShadowRowSS)-5),ROWS(E$15:E21)),10)</f>
        <v>#NUM!</v>
      </c>
      <c r="H21" s="760" t="e">
        <f t="array" ref="H21">INDEX(ShadowTable[], SMALL(IF(ShadowRowSS=$C$10,ROW(ShadowRowSS)-5),ROWS(F$15:F21)),11)</f>
        <v>#NUM!</v>
      </c>
      <c r="I21" s="761" t="e">
        <f t="array" ref="I21">INDEX(ShadowTable[], SMALL(IF(ShadowRowSS=$C$10,ROW(ShadowRowSS)-5),ROWS(G$15:G21)),12)</f>
        <v>#NUM!</v>
      </c>
      <c r="J21" s="760" t="e">
        <f t="array" ref="J21">INDEX(ShadowTable[], SMALL(IF(ShadowRowSS=$C$10,ROW(ShadowRowSS)-5),ROWS(H$15:H21)),13)</f>
        <v>#NUM!</v>
      </c>
      <c r="K21" s="761" t="e">
        <f t="array" ref="K21">INDEX(ShadowTable[], SMALL(IF(ShadowRowSS=$C$10,ROW(ShadowRowSS)-5),ROWS(I$15:I21)),14)</f>
        <v>#NUM!</v>
      </c>
      <c r="L21" s="760" t="e">
        <f t="array" ref="L21">INDEX(ShadowTable[], SMALL(IF(ShadowRowSS=$C$10,ROW(ShadowRowSS)-5),ROWS(J$15:J21)),15)</f>
        <v>#NUM!</v>
      </c>
      <c r="M21" s="761" t="e">
        <f t="array" ref="M21">INDEX(ShadowTable[], SMALL(IF(ShadowRowSS=$C$10,ROW(ShadowRowSS)-5),ROWS(K$15:K21)),16)</f>
        <v>#NUM!</v>
      </c>
      <c r="N21" s="760" t="e">
        <f t="array" ref="N21">INDEX(ShadowTable[], SMALL(IF(ShadowRowSS=$C$10,ROW(ShadowRowSS)-5),ROWS(L$15:L21)),17)</f>
        <v>#NUM!</v>
      </c>
      <c r="O21" s="761" t="e">
        <f t="array" ref="O21">INDEX(ShadowTable[], SMALL(IF(ShadowRowSS=$C$10,ROW(ShadowRowSS)-5),ROWS(M$15:M21)),18)</f>
        <v>#NUM!</v>
      </c>
      <c r="P21" s="760" t="e">
        <f t="array" ref="P21">INDEX(ShadowTable[], SMALL(IF(ShadowRowSS=$C$10,ROW(ShadowRowSS)-5),ROWS(N$15:N21)),19)</f>
        <v>#NUM!</v>
      </c>
      <c r="Q21" s="761" t="e">
        <f t="array" ref="Q21">INDEX(ShadowTable[], SMALL(IF(ShadowRowSS=$C$10,ROW(ShadowRowSS)-5),ROWS(O$15:O21)),20)</f>
        <v>#NUM!</v>
      </c>
      <c r="R21" s="760" t="e">
        <f t="array" ref="R21">INDEX(ShadowTable[], SMALL(IF(ShadowRowSS=$C$10,ROW(ShadowRowSS)-5),ROWS(P$15:P21)),21)</f>
        <v>#NUM!</v>
      </c>
      <c r="S21" s="762" t="e">
        <f t="array" ref="S21">INDEX(ShadowTable[], SMALL(IF(ShadowRowSS=$C$10,ROW(ShadowRowSS)-5),ROWS(P$15:P21)),22)</f>
        <v>#NUM!</v>
      </c>
    </row>
    <row r="22" spans="3:19">
      <c r="C22" s="759" t="e">
        <f t="array" ref="C22">INDEX(ShadowTable[], SMALL(IF(ShadowRowSS=$C$10,ROW(ShadowRowSS)-5),ROWS(C$15:C22)),5)</f>
        <v>#NUM!</v>
      </c>
      <c r="D22" s="760" t="str">
        <f t="array" ref="D22">IF(ISNUMBER(SEARCH("Outcome",INDEX(ShadowTable[], SMALL(IF(ShadowRowSS=$C$10,ROW(ShadowRowSS)-5),ROWS(D$15:D22)),1)))=TRUE,"Outcome",IF(ISNUMBER(SEARCH("Output",INDEX(ShadowTable[], SMALL(IF(ShadowRowSS=$C$10,ROW(ShadowRowSS)-5),ROWS(D$15:D22)),1)))=TRUE,"Output",""))</f>
        <v/>
      </c>
      <c r="E22" s="760" t="e">
        <f t="array" ref="E22">INDEX(ShadowTable[], SMALL(IF(ShadowRowSS=$C$10,ROW(ShadowRowSS)-5),ROWS(C$15:C22)),8)</f>
        <v>#NUM!</v>
      </c>
      <c r="F22" s="760" t="e">
        <f t="array" ref="F22">INDEX(ShadowTable[], SMALL(IF(ShadowRowSS=$C$10,ROW(ShadowRowSS)-5),ROWS(D$15:D22)),9)</f>
        <v>#NUM!</v>
      </c>
      <c r="G22" s="760" t="e">
        <f t="array" ref="G22">INDEX(ShadowTable[], SMALL(IF(ShadowRowSS=$C$10,ROW(ShadowRowSS)-5),ROWS(E$15:E22)),10)</f>
        <v>#NUM!</v>
      </c>
      <c r="H22" s="760" t="e">
        <f t="array" ref="H22">INDEX(ShadowTable[], SMALL(IF(ShadowRowSS=$C$10,ROW(ShadowRowSS)-5),ROWS(F$15:F22)),11)</f>
        <v>#NUM!</v>
      </c>
      <c r="I22" s="761" t="e">
        <f t="array" ref="I22">INDEX(ShadowTable[], SMALL(IF(ShadowRowSS=$C$10,ROW(ShadowRowSS)-5),ROWS(G$15:G22)),12)</f>
        <v>#NUM!</v>
      </c>
      <c r="J22" s="760" t="e">
        <f t="array" ref="J22">INDEX(ShadowTable[], SMALL(IF(ShadowRowSS=$C$10,ROW(ShadowRowSS)-5),ROWS(H$15:H22)),13)</f>
        <v>#NUM!</v>
      </c>
      <c r="K22" s="761" t="e">
        <f t="array" ref="K22">INDEX(ShadowTable[], SMALL(IF(ShadowRowSS=$C$10,ROW(ShadowRowSS)-5),ROWS(I$15:I22)),14)</f>
        <v>#NUM!</v>
      </c>
      <c r="L22" s="760" t="e">
        <f t="array" ref="L22">INDEX(ShadowTable[], SMALL(IF(ShadowRowSS=$C$10,ROW(ShadowRowSS)-5),ROWS(J$15:J22)),15)</f>
        <v>#NUM!</v>
      </c>
      <c r="M22" s="761" t="e">
        <f t="array" ref="M22">INDEX(ShadowTable[], SMALL(IF(ShadowRowSS=$C$10,ROW(ShadowRowSS)-5),ROWS(K$15:K22)),16)</f>
        <v>#NUM!</v>
      </c>
      <c r="N22" s="760" t="e">
        <f t="array" ref="N22">INDEX(ShadowTable[], SMALL(IF(ShadowRowSS=$C$10,ROW(ShadowRowSS)-5),ROWS(L$15:L22)),17)</f>
        <v>#NUM!</v>
      </c>
      <c r="O22" s="761" t="e">
        <f t="array" ref="O22">INDEX(ShadowTable[], SMALL(IF(ShadowRowSS=$C$10,ROW(ShadowRowSS)-5),ROWS(M$15:M22)),18)</f>
        <v>#NUM!</v>
      </c>
      <c r="P22" s="760" t="e">
        <f t="array" ref="P22">INDEX(ShadowTable[], SMALL(IF(ShadowRowSS=$C$10,ROW(ShadowRowSS)-5),ROWS(N$15:N22)),19)</f>
        <v>#NUM!</v>
      </c>
      <c r="Q22" s="761" t="e">
        <f t="array" ref="Q22">INDEX(ShadowTable[], SMALL(IF(ShadowRowSS=$C$10,ROW(ShadowRowSS)-5),ROWS(O$15:O22)),20)</f>
        <v>#NUM!</v>
      </c>
      <c r="R22" s="760" t="e">
        <f t="array" ref="R22">INDEX(ShadowTable[], SMALL(IF(ShadowRowSS=$C$10,ROW(ShadowRowSS)-5),ROWS(P$15:P22)),21)</f>
        <v>#NUM!</v>
      </c>
      <c r="S22" s="762" t="e">
        <f t="array" ref="S22">INDEX(ShadowTable[], SMALL(IF(ShadowRowSS=$C$10,ROW(ShadowRowSS)-5),ROWS(P$15:P22)),22)</f>
        <v>#NUM!</v>
      </c>
    </row>
    <row r="23" spans="3:19">
      <c r="C23" s="759" t="e">
        <f t="array" ref="C23">INDEX(ShadowTable[], SMALL(IF(ShadowRowSS=$C$10,ROW(ShadowRowSS)-5),ROWS(C$15:C23)),5)</f>
        <v>#NUM!</v>
      </c>
      <c r="D23" s="760" t="str">
        <f t="array" ref="D23">IF(ISNUMBER(SEARCH("Outcome",INDEX(ShadowTable[], SMALL(IF(ShadowRowSS=$C$10,ROW(ShadowRowSS)-5),ROWS(D$15:D23)),1)))=TRUE,"Outcome",IF(ISNUMBER(SEARCH("Output",INDEX(ShadowTable[], SMALL(IF(ShadowRowSS=$C$10,ROW(ShadowRowSS)-5),ROWS(D$15:D23)),1)))=TRUE,"Output",""))</f>
        <v/>
      </c>
      <c r="E23" s="760" t="e">
        <f t="array" ref="E23">INDEX(ShadowTable[], SMALL(IF(ShadowRowSS=$C$10,ROW(ShadowRowSS)-5),ROWS(C$15:C23)),8)</f>
        <v>#NUM!</v>
      </c>
      <c r="F23" s="760" t="e">
        <f t="array" ref="F23">INDEX(ShadowTable[], SMALL(IF(ShadowRowSS=$C$10,ROW(ShadowRowSS)-5),ROWS(D$15:D23)),9)</f>
        <v>#NUM!</v>
      </c>
      <c r="G23" s="760" t="e">
        <f t="array" ref="G23">INDEX(ShadowTable[], SMALL(IF(ShadowRowSS=$C$10,ROW(ShadowRowSS)-5),ROWS(E$15:E23)),10)</f>
        <v>#NUM!</v>
      </c>
      <c r="H23" s="760" t="e">
        <f t="array" ref="H23">INDEX(ShadowTable[], SMALL(IF(ShadowRowSS=$C$10,ROW(ShadowRowSS)-5),ROWS(F$15:F23)),11)</f>
        <v>#NUM!</v>
      </c>
      <c r="I23" s="761" t="e">
        <f t="array" ref="I23">INDEX(ShadowTable[], SMALL(IF(ShadowRowSS=$C$10,ROW(ShadowRowSS)-5),ROWS(G$15:G23)),12)</f>
        <v>#NUM!</v>
      </c>
      <c r="J23" s="760" t="e">
        <f t="array" ref="J23">INDEX(ShadowTable[], SMALL(IF(ShadowRowSS=$C$10,ROW(ShadowRowSS)-5),ROWS(H$15:H23)),13)</f>
        <v>#NUM!</v>
      </c>
      <c r="K23" s="761" t="e">
        <f t="array" ref="K23">INDEX(ShadowTable[], SMALL(IF(ShadowRowSS=$C$10,ROW(ShadowRowSS)-5),ROWS(I$15:I23)),14)</f>
        <v>#NUM!</v>
      </c>
      <c r="L23" s="760" t="e">
        <f t="array" ref="L23">INDEX(ShadowTable[], SMALL(IF(ShadowRowSS=$C$10,ROW(ShadowRowSS)-5),ROWS(J$15:J23)),15)</f>
        <v>#NUM!</v>
      </c>
      <c r="M23" s="761" t="e">
        <f t="array" ref="M23">INDEX(ShadowTable[], SMALL(IF(ShadowRowSS=$C$10,ROW(ShadowRowSS)-5),ROWS(K$15:K23)),16)</f>
        <v>#NUM!</v>
      </c>
      <c r="N23" s="760" t="e">
        <f t="array" ref="N23">INDEX(ShadowTable[], SMALL(IF(ShadowRowSS=$C$10,ROW(ShadowRowSS)-5),ROWS(L$15:L23)),17)</f>
        <v>#NUM!</v>
      </c>
      <c r="O23" s="761" t="e">
        <f t="array" ref="O23">INDEX(ShadowTable[], SMALL(IF(ShadowRowSS=$C$10,ROW(ShadowRowSS)-5),ROWS(M$15:M23)),18)</f>
        <v>#NUM!</v>
      </c>
      <c r="P23" s="760" t="e">
        <f t="array" ref="P23">INDEX(ShadowTable[], SMALL(IF(ShadowRowSS=$C$10,ROW(ShadowRowSS)-5),ROWS(N$15:N23)),19)</f>
        <v>#NUM!</v>
      </c>
      <c r="Q23" s="761" t="e">
        <f t="array" ref="Q23">INDEX(ShadowTable[], SMALL(IF(ShadowRowSS=$C$10,ROW(ShadowRowSS)-5),ROWS(O$15:O23)),20)</f>
        <v>#NUM!</v>
      </c>
      <c r="R23" s="760" t="e">
        <f t="array" ref="R23">INDEX(ShadowTable[], SMALL(IF(ShadowRowSS=$C$10,ROW(ShadowRowSS)-5),ROWS(P$15:P23)),21)</f>
        <v>#NUM!</v>
      </c>
      <c r="S23" s="762" t="e">
        <f t="array" ref="S23">INDEX(ShadowTable[], SMALL(IF(ShadowRowSS=$C$10,ROW(ShadowRowSS)-5),ROWS(P$15:P23)),22)</f>
        <v>#NUM!</v>
      </c>
    </row>
    <row r="24" spans="3:19">
      <c r="C24" s="759" t="e">
        <f t="array" ref="C24">INDEX(ShadowTable[], SMALL(IF(ShadowRowSS=$C$10,ROW(ShadowRowSS)-5),ROWS(C$15:C24)),5)</f>
        <v>#NUM!</v>
      </c>
      <c r="D24" s="760" t="str">
        <f t="array" ref="D24">IF(ISNUMBER(SEARCH("Outcome",INDEX(ShadowTable[], SMALL(IF(ShadowRowSS=$C$10,ROW(ShadowRowSS)-5),ROWS(D$15:D24)),1)))=TRUE,"Outcome",IF(ISNUMBER(SEARCH("Output",INDEX(ShadowTable[], SMALL(IF(ShadowRowSS=$C$10,ROW(ShadowRowSS)-5),ROWS(D$15:D24)),1)))=TRUE,"Output",""))</f>
        <v/>
      </c>
      <c r="E24" s="760" t="e">
        <f t="array" ref="E24">INDEX(ShadowTable[], SMALL(IF(ShadowRowSS=$C$10,ROW(ShadowRowSS)-5),ROWS(C$15:C24)),8)</f>
        <v>#NUM!</v>
      </c>
      <c r="F24" s="760" t="e">
        <f t="array" ref="F24">INDEX(ShadowTable[], SMALL(IF(ShadowRowSS=$C$10,ROW(ShadowRowSS)-5),ROWS(D$15:D24)),9)</f>
        <v>#NUM!</v>
      </c>
      <c r="G24" s="760" t="e">
        <f t="array" ref="G24">INDEX(ShadowTable[], SMALL(IF(ShadowRowSS=$C$10,ROW(ShadowRowSS)-5),ROWS(E$15:E24)),10)</f>
        <v>#NUM!</v>
      </c>
      <c r="H24" s="760" t="e">
        <f t="array" ref="H24">INDEX(ShadowTable[], SMALL(IF(ShadowRowSS=$C$10,ROW(ShadowRowSS)-5),ROWS(F$15:F24)),11)</f>
        <v>#NUM!</v>
      </c>
      <c r="I24" s="761" t="e">
        <f t="array" ref="I24">INDEX(ShadowTable[], SMALL(IF(ShadowRowSS=$C$10,ROW(ShadowRowSS)-5),ROWS(G$15:G24)),12)</f>
        <v>#NUM!</v>
      </c>
      <c r="J24" s="760" t="e">
        <f t="array" ref="J24">INDEX(ShadowTable[], SMALL(IF(ShadowRowSS=$C$10,ROW(ShadowRowSS)-5),ROWS(H$15:H24)),13)</f>
        <v>#NUM!</v>
      </c>
      <c r="K24" s="761" t="e">
        <f t="array" ref="K24">INDEX(ShadowTable[], SMALL(IF(ShadowRowSS=$C$10,ROW(ShadowRowSS)-5),ROWS(I$15:I24)),14)</f>
        <v>#NUM!</v>
      </c>
      <c r="L24" s="760" t="e">
        <f t="array" ref="L24">INDEX(ShadowTable[], SMALL(IF(ShadowRowSS=$C$10,ROW(ShadowRowSS)-5),ROWS(J$15:J24)),15)</f>
        <v>#NUM!</v>
      </c>
      <c r="M24" s="761" t="e">
        <f t="array" ref="M24">INDEX(ShadowTable[], SMALL(IF(ShadowRowSS=$C$10,ROW(ShadowRowSS)-5),ROWS(K$15:K24)),16)</f>
        <v>#NUM!</v>
      </c>
      <c r="N24" s="760" t="e">
        <f t="array" ref="N24">INDEX(ShadowTable[], SMALL(IF(ShadowRowSS=$C$10,ROW(ShadowRowSS)-5),ROWS(L$15:L24)),17)</f>
        <v>#NUM!</v>
      </c>
      <c r="O24" s="761" t="e">
        <f t="array" ref="O24">INDEX(ShadowTable[], SMALL(IF(ShadowRowSS=$C$10,ROW(ShadowRowSS)-5),ROWS(M$15:M24)),18)</f>
        <v>#NUM!</v>
      </c>
      <c r="P24" s="760" t="e">
        <f t="array" ref="P24">INDEX(ShadowTable[], SMALL(IF(ShadowRowSS=$C$10,ROW(ShadowRowSS)-5),ROWS(N$15:N24)),19)</f>
        <v>#NUM!</v>
      </c>
      <c r="Q24" s="761" t="e">
        <f t="array" ref="Q24">INDEX(ShadowTable[], SMALL(IF(ShadowRowSS=$C$10,ROW(ShadowRowSS)-5),ROWS(O$15:O24)),20)</f>
        <v>#NUM!</v>
      </c>
      <c r="R24" s="760" t="e">
        <f t="array" ref="R24">INDEX(ShadowTable[], SMALL(IF(ShadowRowSS=$C$10,ROW(ShadowRowSS)-5),ROWS(P$15:P24)),21)</f>
        <v>#NUM!</v>
      </c>
      <c r="S24" s="762" t="e">
        <f t="array" ref="S24">INDEX(ShadowTable[], SMALL(IF(ShadowRowSS=$C$10,ROW(ShadowRowSS)-5),ROWS(P$15:P24)),22)</f>
        <v>#NUM!</v>
      </c>
    </row>
    <row r="25" spans="3:19">
      <c r="C25" s="759" t="e">
        <f t="array" ref="C25">INDEX(ShadowTable[], SMALL(IF(ShadowRowSS=$C$10,ROW(ShadowRowSS)-5),ROWS(C$15:C25)),5)</f>
        <v>#NUM!</v>
      </c>
      <c r="D25" s="760" t="str">
        <f t="array" ref="D25">IF(ISNUMBER(SEARCH("Outcome",INDEX(ShadowTable[], SMALL(IF(ShadowRowSS=$C$10,ROW(ShadowRowSS)-5),ROWS(D$15:D25)),1)))=TRUE,"Outcome",IF(ISNUMBER(SEARCH("Output",INDEX(ShadowTable[], SMALL(IF(ShadowRowSS=$C$10,ROW(ShadowRowSS)-5),ROWS(D$15:D25)),1)))=TRUE,"Output",""))</f>
        <v/>
      </c>
      <c r="E25" s="760" t="e">
        <f t="array" ref="E25">INDEX(ShadowTable[], SMALL(IF(ShadowRowSS=$C$10,ROW(ShadowRowSS)-5),ROWS(C$15:C25)),8)</f>
        <v>#NUM!</v>
      </c>
      <c r="F25" s="760" t="e">
        <f t="array" ref="F25">INDEX(ShadowTable[], SMALL(IF(ShadowRowSS=$C$10,ROW(ShadowRowSS)-5),ROWS(D$15:D25)),9)</f>
        <v>#NUM!</v>
      </c>
      <c r="G25" s="760" t="e">
        <f t="array" ref="G25">INDEX(ShadowTable[], SMALL(IF(ShadowRowSS=$C$10,ROW(ShadowRowSS)-5),ROWS(E$15:E25)),10)</f>
        <v>#NUM!</v>
      </c>
      <c r="H25" s="760" t="e">
        <f t="array" ref="H25">INDEX(ShadowTable[], SMALL(IF(ShadowRowSS=$C$10,ROW(ShadowRowSS)-5),ROWS(F$15:F25)),11)</f>
        <v>#NUM!</v>
      </c>
      <c r="I25" s="761" t="e">
        <f t="array" ref="I25">INDEX(ShadowTable[], SMALL(IF(ShadowRowSS=$C$10,ROW(ShadowRowSS)-5),ROWS(G$15:G25)),12)</f>
        <v>#NUM!</v>
      </c>
      <c r="J25" s="760" t="e">
        <f t="array" ref="J25">INDEX(ShadowTable[], SMALL(IF(ShadowRowSS=$C$10,ROW(ShadowRowSS)-5),ROWS(H$15:H25)),13)</f>
        <v>#NUM!</v>
      </c>
      <c r="K25" s="761" t="e">
        <f t="array" ref="K25">INDEX(ShadowTable[], SMALL(IF(ShadowRowSS=$C$10,ROW(ShadowRowSS)-5),ROWS(I$15:I25)),14)</f>
        <v>#NUM!</v>
      </c>
      <c r="L25" s="760" t="e">
        <f t="array" ref="L25">INDEX(ShadowTable[], SMALL(IF(ShadowRowSS=$C$10,ROW(ShadowRowSS)-5),ROWS(J$15:J25)),15)</f>
        <v>#NUM!</v>
      </c>
      <c r="M25" s="761" t="e">
        <f t="array" ref="M25">INDEX(ShadowTable[], SMALL(IF(ShadowRowSS=$C$10,ROW(ShadowRowSS)-5),ROWS(K$15:K25)),16)</f>
        <v>#NUM!</v>
      </c>
      <c r="N25" s="760" t="e">
        <f t="array" ref="N25">INDEX(ShadowTable[], SMALL(IF(ShadowRowSS=$C$10,ROW(ShadowRowSS)-5),ROWS(L$15:L25)),17)</f>
        <v>#NUM!</v>
      </c>
      <c r="O25" s="761" t="e">
        <f t="array" ref="O25">INDEX(ShadowTable[], SMALL(IF(ShadowRowSS=$C$10,ROW(ShadowRowSS)-5),ROWS(M$15:M25)),18)</f>
        <v>#NUM!</v>
      </c>
      <c r="P25" s="760" t="e">
        <f t="array" ref="P25">INDEX(ShadowTable[], SMALL(IF(ShadowRowSS=$C$10,ROW(ShadowRowSS)-5),ROWS(N$15:N25)),19)</f>
        <v>#NUM!</v>
      </c>
      <c r="Q25" s="761" t="e">
        <f t="array" ref="Q25">INDEX(ShadowTable[], SMALL(IF(ShadowRowSS=$C$10,ROW(ShadowRowSS)-5),ROWS(O$15:O25)),20)</f>
        <v>#NUM!</v>
      </c>
      <c r="R25" s="760" t="e">
        <f t="array" ref="R25">INDEX(ShadowTable[], SMALL(IF(ShadowRowSS=$C$10,ROW(ShadowRowSS)-5),ROWS(P$15:P25)),21)</f>
        <v>#NUM!</v>
      </c>
      <c r="S25" s="762" t="e">
        <f t="array" ref="S25">INDEX(ShadowTable[], SMALL(IF(ShadowRowSS=$C$10,ROW(ShadowRowSS)-5),ROWS(P$15:P25)),22)</f>
        <v>#NUM!</v>
      </c>
    </row>
    <row r="26" spans="3:19">
      <c r="C26" s="759" t="e">
        <f t="array" ref="C26">INDEX(ShadowTable[], SMALL(IF(ShadowRowSS=$C$10,ROW(ShadowRowSS)-5),ROWS(C$15:C26)),5)</f>
        <v>#NUM!</v>
      </c>
      <c r="D26" s="760" t="str">
        <f t="array" ref="D26">IF(ISNUMBER(SEARCH("Outcome",INDEX(ShadowTable[], SMALL(IF(ShadowRowSS=$C$10,ROW(ShadowRowSS)-5),ROWS(D$15:D26)),1)))=TRUE,"Outcome",IF(ISNUMBER(SEARCH("Output",INDEX(ShadowTable[], SMALL(IF(ShadowRowSS=$C$10,ROW(ShadowRowSS)-5),ROWS(D$15:D26)),1)))=TRUE,"Output",""))</f>
        <v/>
      </c>
      <c r="E26" s="760" t="e">
        <f t="array" ref="E26">INDEX(ShadowTable[], SMALL(IF(ShadowRowSS=$C$10,ROW(ShadowRowSS)-5),ROWS(C$15:C26)),8)</f>
        <v>#NUM!</v>
      </c>
      <c r="F26" s="760" t="e">
        <f t="array" ref="F26">INDEX(ShadowTable[], SMALL(IF(ShadowRowSS=$C$10,ROW(ShadowRowSS)-5),ROWS(D$15:D26)),9)</f>
        <v>#NUM!</v>
      </c>
      <c r="G26" s="760" t="e">
        <f t="array" ref="G26">INDEX(ShadowTable[], SMALL(IF(ShadowRowSS=$C$10,ROW(ShadowRowSS)-5),ROWS(E$15:E26)),10)</f>
        <v>#NUM!</v>
      </c>
      <c r="H26" s="760" t="e">
        <f t="array" ref="H26">INDEX(ShadowTable[], SMALL(IF(ShadowRowSS=$C$10,ROW(ShadowRowSS)-5),ROWS(F$15:F26)),11)</f>
        <v>#NUM!</v>
      </c>
      <c r="I26" s="761" t="e">
        <f t="array" ref="I26">INDEX(ShadowTable[], SMALL(IF(ShadowRowSS=$C$10,ROW(ShadowRowSS)-5),ROWS(G$15:G26)),12)</f>
        <v>#NUM!</v>
      </c>
      <c r="J26" s="760" t="e">
        <f t="array" ref="J26">INDEX(ShadowTable[], SMALL(IF(ShadowRowSS=$C$10,ROW(ShadowRowSS)-5),ROWS(H$15:H26)),13)</f>
        <v>#NUM!</v>
      </c>
      <c r="K26" s="761" t="e">
        <f t="array" ref="K26">INDEX(ShadowTable[], SMALL(IF(ShadowRowSS=$C$10,ROW(ShadowRowSS)-5),ROWS(I$15:I26)),14)</f>
        <v>#NUM!</v>
      </c>
      <c r="L26" s="760" t="e">
        <f t="array" ref="L26">INDEX(ShadowTable[], SMALL(IF(ShadowRowSS=$C$10,ROW(ShadowRowSS)-5),ROWS(J$15:J26)),15)</f>
        <v>#NUM!</v>
      </c>
      <c r="M26" s="761" t="e">
        <f t="array" ref="M26">INDEX(ShadowTable[], SMALL(IF(ShadowRowSS=$C$10,ROW(ShadowRowSS)-5),ROWS(K$15:K26)),16)</f>
        <v>#NUM!</v>
      </c>
      <c r="N26" s="760" t="e">
        <f t="array" ref="N26">INDEX(ShadowTable[], SMALL(IF(ShadowRowSS=$C$10,ROW(ShadowRowSS)-5),ROWS(L$15:L26)),17)</f>
        <v>#NUM!</v>
      </c>
      <c r="O26" s="761" t="e">
        <f t="array" ref="O26">INDEX(ShadowTable[], SMALL(IF(ShadowRowSS=$C$10,ROW(ShadowRowSS)-5),ROWS(M$15:M26)),18)</f>
        <v>#NUM!</v>
      </c>
      <c r="P26" s="760" t="e">
        <f t="array" ref="P26">INDEX(ShadowTable[], SMALL(IF(ShadowRowSS=$C$10,ROW(ShadowRowSS)-5),ROWS(N$15:N26)),19)</f>
        <v>#NUM!</v>
      </c>
      <c r="Q26" s="761" t="e">
        <f t="array" ref="Q26">INDEX(ShadowTable[], SMALL(IF(ShadowRowSS=$C$10,ROW(ShadowRowSS)-5),ROWS(O$15:O26)),20)</f>
        <v>#NUM!</v>
      </c>
      <c r="R26" s="760" t="e">
        <f t="array" ref="R26">INDEX(ShadowTable[], SMALL(IF(ShadowRowSS=$C$10,ROW(ShadowRowSS)-5),ROWS(P$15:P26)),21)</f>
        <v>#NUM!</v>
      </c>
      <c r="S26" s="762" t="e">
        <f t="array" ref="S26">INDEX(ShadowTable[], SMALL(IF(ShadowRowSS=$C$10,ROW(ShadowRowSS)-5),ROWS(P$15:P26)),22)</f>
        <v>#NUM!</v>
      </c>
    </row>
    <row r="27" spans="3:19">
      <c r="C27" s="759" t="e">
        <f t="array" ref="C27">INDEX(ShadowTable[], SMALL(IF(ShadowRowSS=$C$10,ROW(ShadowRowSS)-5),ROWS(C$15:C27)),5)</f>
        <v>#NUM!</v>
      </c>
      <c r="D27" s="760" t="str">
        <f t="array" ref="D27">IF(ISNUMBER(SEARCH("Outcome",INDEX(ShadowTable[], SMALL(IF(ShadowRowSS=$C$10,ROW(ShadowRowSS)-5),ROWS(D$15:D27)),1)))=TRUE,"Outcome",IF(ISNUMBER(SEARCH("Output",INDEX(ShadowTable[], SMALL(IF(ShadowRowSS=$C$10,ROW(ShadowRowSS)-5),ROWS(D$15:D27)),1)))=TRUE,"Output",""))</f>
        <v/>
      </c>
      <c r="E27" s="760" t="e">
        <f t="array" ref="E27">INDEX(ShadowTable[], SMALL(IF(ShadowRowSS=$C$10,ROW(ShadowRowSS)-5),ROWS(C$15:C27)),8)</f>
        <v>#NUM!</v>
      </c>
      <c r="F27" s="760" t="e">
        <f t="array" ref="F27">INDEX(ShadowTable[], SMALL(IF(ShadowRowSS=$C$10,ROW(ShadowRowSS)-5),ROWS(D$15:D27)),9)</f>
        <v>#NUM!</v>
      </c>
      <c r="G27" s="760" t="e">
        <f t="array" ref="G27">INDEX(ShadowTable[], SMALL(IF(ShadowRowSS=$C$10,ROW(ShadowRowSS)-5),ROWS(E$15:E27)),10)</f>
        <v>#NUM!</v>
      </c>
      <c r="H27" s="760" t="e">
        <f t="array" ref="H27">INDEX(ShadowTable[], SMALL(IF(ShadowRowSS=$C$10,ROW(ShadowRowSS)-5),ROWS(F$15:F27)),11)</f>
        <v>#NUM!</v>
      </c>
      <c r="I27" s="761" t="e">
        <f t="array" ref="I27">INDEX(ShadowTable[], SMALL(IF(ShadowRowSS=$C$10,ROW(ShadowRowSS)-5),ROWS(G$15:G27)),12)</f>
        <v>#NUM!</v>
      </c>
      <c r="J27" s="760" t="e">
        <f t="array" ref="J27">INDEX(ShadowTable[], SMALL(IF(ShadowRowSS=$C$10,ROW(ShadowRowSS)-5),ROWS(H$15:H27)),13)</f>
        <v>#NUM!</v>
      </c>
      <c r="K27" s="761" t="e">
        <f t="array" ref="K27">INDEX(ShadowTable[], SMALL(IF(ShadowRowSS=$C$10,ROW(ShadowRowSS)-5),ROWS(I$15:I27)),14)</f>
        <v>#NUM!</v>
      </c>
      <c r="L27" s="760" t="e">
        <f t="array" ref="L27">INDEX(ShadowTable[], SMALL(IF(ShadowRowSS=$C$10,ROW(ShadowRowSS)-5),ROWS(J$15:J27)),15)</f>
        <v>#NUM!</v>
      </c>
      <c r="M27" s="761" t="e">
        <f t="array" ref="M27">INDEX(ShadowTable[], SMALL(IF(ShadowRowSS=$C$10,ROW(ShadowRowSS)-5),ROWS(K$15:K27)),16)</f>
        <v>#NUM!</v>
      </c>
      <c r="N27" s="760" t="e">
        <f t="array" ref="N27">INDEX(ShadowTable[], SMALL(IF(ShadowRowSS=$C$10,ROW(ShadowRowSS)-5),ROWS(L$15:L27)),17)</f>
        <v>#NUM!</v>
      </c>
      <c r="O27" s="761" t="e">
        <f t="array" ref="O27">INDEX(ShadowTable[], SMALL(IF(ShadowRowSS=$C$10,ROW(ShadowRowSS)-5),ROWS(M$15:M27)),18)</f>
        <v>#NUM!</v>
      </c>
      <c r="P27" s="760" t="e">
        <f t="array" ref="P27">INDEX(ShadowTable[], SMALL(IF(ShadowRowSS=$C$10,ROW(ShadowRowSS)-5),ROWS(N$15:N27)),19)</f>
        <v>#NUM!</v>
      </c>
      <c r="Q27" s="761" t="e">
        <f t="array" ref="Q27">INDEX(ShadowTable[], SMALL(IF(ShadowRowSS=$C$10,ROW(ShadowRowSS)-5),ROWS(O$15:O27)),20)</f>
        <v>#NUM!</v>
      </c>
      <c r="R27" s="760" t="e">
        <f t="array" ref="R27">INDEX(ShadowTable[], SMALL(IF(ShadowRowSS=$C$10,ROW(ShadowRowSS)-5),ROWS(P$15:P27)),21)</f>
        <v>#NUM!</v>
      </c>
      <c r="S27" s="762" t="e">
        <f t="array" ref="S27">INDEX(ShadowTable[], SMALL(IF(ShadowRowSS=$C$10,ROW(ShadowRowSS)-5),ROWS(P$15:P27)),22)</f>
        <v>#NUM!</v>
      </c>
    </row>
    <row r="28" spans="3:19">
      <c r="C28" s="759" t="e">
        <f t="array" ref="C28">INDEX(ShadowTable[], SMALL(IF(ShadowRowSS=$C$10,ROW(ShadowRowSS)-5),ROWS(C$15:C28)),5)</f>
        <v>#NUM!</v>
      </c>
      <c r="D28" s="760" t="str">
        <f t="array" ref="D28">IF(ISNUMBER(SEARCH("Outcome",INDEX(ShadowTable[], SMALL(IF(ShadowRowSS=$C$10,ROW(ShadowRowSS)-5),ROWS(D$15:D28)),1)))=TRUE,"Outcome",IF(ISNUMBER(SEARCH("Output",INDEX(ShadowTable[], SMALL(IF(ShadowRowSS=$C$10,ROW(ShadowRowSS)-5),ROWS(D$15:D28)),1)))=TRUE,"Output",""))</f>
        <v/>
      </c>
      <c r="E28" s="760" t="e">
        <f t="array" ref="E28">INDEX(ShadowTable[], SMALL(IF(ShadowRowSS=$C$10,ROW(ShadowRowSS)-5),ROWS(C$15:C28)),8)</f>
        <v>#NUM!</v>
      </c>
      <c r="F28" s="760" t="e">
        <f t="array" ref="F28">INDEX(ShadowTable[], SMALL(IF(ShadowRowSS=$C$10,ROW(ShadowRowSS)-5),ROWS(D$15:D28)),9)</f>
        <v>#NUM!</v>
      </c>
      <c r="G28" s="760" t="e">
        <f t="array" ref="G28">INDEX(ShadowTable[], SMALL(IF(ShadowRowSS=$C$10,ROW(ShadowRowSS)-5),ROWS(E$15:E28)),10)</f>
        <v>#NUM!</v>
      </c>
      <c r="H28" s="760" t="e">
        <f t="array" ref="H28">INDEX(ShadowTable[], SMALL(IF(ShadowRowSS=$C$10,ROW(ShadowRowSS)-5),ROWS(F$15:F28)),11)</f>
        <v>#NUM!</v>
      </c>
      <c r="I28" s="761" t="e">
        <f t="array" ref="I28">INDEX(ShadowTable[], SMALL(IF(ShadowRowSS=$C$10,ROW(ShadowRowSS)-5),ROWS(G$15:G28)),12)</f>
        <v>#NUM!</v>
      </c>
      <c r="J28" s="760" t="e">
        <f t="array" ref="J28">INDEX(ShadowTable[], SMALL(IF(ShadowRowSS=$C$10,ROW(ShadowRowSS)-5),ROWS(H$15:H28)),13)</f>
        <v>#NUM!</v>
      </c>
      <c r="K28" s="761" t="e">
        <f t="array" ref="K28">INDEX(ShadowTable[], SMALL(IF(ShadowRowSS=$C$10,ROW(ShadowRowSS)-5),ROWS(I$15:I28)),14)</f>
        <v>#NUM!</v>
      </c>
      <c r="L28" s="760" t="e">
        <f t="array" ref="L28">INDEX(ShadowTable[], SMALL(IF(ShadowRowSS=$C$10,ROW(ShadowRowSS)-5),ROWS(J$15:J28)),15)</f>
        <v>#NUM!</v>
      </c>
      <c r="M28" s="761" t="e">
        <f t="array" ref="M28">INDEX(ShadowTable[], SMALL(IF(ShadowRowSS=$C$10,ROW(ShadowRowSS)-5),ROWS(K$15:K28)),16)</f>
        <v>#NUM!</v>
      </c>
      <c r="N28" s="760" t="e">
        <f t="array" ref="N28">INDEX(ShadowTable[], SMALL(IF(ShadowRowSS=$C$10,ROW(ShadowRowSS)-5),ROWS(L$15:L28)),17)</f>
        <v>#NUM!</v>
      </c>
      <c r="O28" s="761" t="e">
        <f t="array" ref="O28">INDEX(ShadowTable[], SMALL(IF(ShadowRowSS=$C$10,ROW(ShadowRowSS)-5),ROWS(M$15:M28)),18)</f>
        <v>#NUM!</v>
      </c>
      <c r="P28" s="760" t="e">
        <f t="array" ref="P28">INDEX(ShadowTable[], SMALL(IF(ShadowRowSS=$C$10,ROW(ShadowRowSS)-5),ROWS(N$15:N28)),19)</f>
        <v>#NUM!</v>
      </c>
      <c r="Q28" s="761" t="e">
        <f t="array" ref="Q28">INDEX(ShadowTable[], SMALL(IF(ShadowRowSS=$C$10,ROW(ShadowRowSS)-5),ROWS(O$15:O28)),20)</f>
        <v>#NUM!</v>
      </c>
      <c r="R28" s="760" t="e">
        <f t="array" ref="R28">INDEX(ShadowTable[], SMALL(IF(ShadowRowSS=$C$10,ROW(ShadowRowSS)-5),ROWS(P$15:P28)),21)</f>
        <v>#NUM!</v>
      </c>
      <c r="S28" s="762" t="e">
        <f t="array" ref="S28">INDEX(ShadowTable[], SMALL(IF(ShadowRowSS=$C$10,ROW(ShadowRowSS)-5),ROWS(P$15:P28)),22)</f>
        <v>#NUM!</v>
      </c>
    </row>
    <row r="29" spans="3:19">
      <c r="C29" s="759" t="e">
        <f t="array" ref="C29">INDEX(ShadowTable[], SMALL(IF(ShadowRowSS=$C$10,ROW(ShadowRowSS)-5),ROWS(C$15:C29)),5)</f>
        <v>#NUM!</v>
      </c>
      <c r="D29" s="760" t="str">
        <f t="array" ref="D29">IF(ISNUMBER(SEARCH("Outcome",INDEX(ShadowTable[], SMALL(IF(ShadowRowSS=$C$10,ROW(ShadowRowSS)-5),ROWS(D$15:D29)),1)))=TRUE,"Outcome",IF(ISNUMBER(SEARCH("Output",INDEX(ShadowTable[], SMALL(IF(ShadowRowSS=$C$10,ROW(ShadowRowSS)-5),ROWS(D$15:D29)),1)))=TRUE,"Output",""))</f>
        <v/>
      </c>
      <c r="E29" s="760" t="e">
        <f t="array" ref="E29">INDEX(ShadowTable[], SMALL(IF(ShadowRowSS=$C$10,ROW(ShadowRowSS)-5),ROWS(C$15:C29)),8)</f>
        <v>#NUM!</v>
      </c>
      <c r="F29" s="760" t="e">
        <f t="array" ref="F29">INDEX(ShadowTable[], SMALL(IF(ShadowRowSS=$C$10,ROW(ShadowRowSS)-5),ROWS(D$15:D29)),9)</f>
        <v>#NUM!</v>
      </c>
      <c r="G29" s="760" t="e">
        <f t="array" ref="G29">INDEX(ShadowTable[], SMALL(IF(ShadowRowSS=$C$10,ROW(ShadowRowSS)-5),ROWS(E$15:E29)),10)</f>
        <v>#NUM!</v>
      </c>
      <c r="H29" s="760" t="e">
        <f t="array" ref="H29">INDEX(ShadowTable[], SMALL(IF(ShadowRowSS=$C$10,ROW(ShadowRowSS)-5),ROWS(F$15:F29)),11)</f>
        <v>#NUM!</v>
      </c>
      <c r="I29" s="761" t="e">
        <f t="array" ref="I29">INDEX(ShadowTable[], SMALL(IF(ShadowRowSS=$C$10,ROW(ShadowRowSS)-5),ROWS(G$15:G29)),12)</f>
        <v>#NUM!</v>
      </c>
      <c r="J29" s="760" t="e">
        <f t="array" ref="J29">INDEX(ShadowTable[], SMALL(IF(ShadowRowSS=$C$10,ROW(ShadowRowSS)-5),ROWS(H$15:H29)),13)</f>
        <v>#NUM!</v>
      </c>
      <c r="K29" s="761" t="e">
        <f t="array" ref="K29">INDEX(ShadowTable[], SMALL(IF(ShadowRowSS=$C$10,ROW(ShadowRowSS)-5),ROWS(I$15:I29)),14)</f>
        <v>#NUM!</v>
      </c>
      <c r="L29" s="760" t="e">
        <f t="array" ref="L29">INDEX(ShadowTable[], SMALL(IF(ShadowRowSS=$C$10,ROW(ShadowRowSS)-5),ROWS(J$15:J29)),15)</f>
        <v>#NUM!</v>
      </c>
      <c r="M29" s="761" t="e">
        <f t="array" ref="M29">INDEX(ShadowTable[], SMALL(IF(ShadowRowSS=$C$10,ROW(ShadowRowSS)-5),ROWS(K$15:K29)),16)</f>
        <v>#NUM!</v>
      </c>
      <c r="N29" s="760" t="e">
        <f t="array" ref="N29">INDEX(ShadowTable[], SMALL(IF(ShadowRowSS=$C$10,ROW(ShadowRowSS)-5),ROWS(L$15:L29)),17)</f>
        <v>#NUM!</v>
      </c>
      <c r="O29" s="761" t="e">
        <f t="array" ref="O29">INDEX(ShadowTable[], SMALL(IF(ShadowRowSS=$C$10,ROW(ShadowRowSS)-5),ROWS(M$15:M29)),18)</f>
        <v>#NUM!</v>
      </c>
      <c r="P29" s="760" t="e">
        <f t="array" ref="P29">INDEX(ShadowTable[], SMALL(IF(ShadowRowSS=$C$10,ROW(ShadowRowSS)-5),ROWS(N$15:N29)),19)</f>
        <v>#NUM!</v>
      </c>
      <c r="Q29" s="761" t="e">
        <f t="array" ref="Q29">INDEX(ShadowTable[], SMALL(IF(ShadowRowSS=$C$10,ROW(ShadowRowSS)-5),ROWS(O$15:O29)),20)</f>
        <v>#NUM!</v>
      </c>
      <c r="R29" s="760" t="e">
        <f t="array" ref="R29">INDEX(ShadowTable[], SMALL(IF(ShadowRowSS=$C$10,ROW(ShadowRowSS)-5),ROWS(P$15:P29)),21)</f>
        <v>#NUM!</v>
      </c>
      <c r="S29" s="762" t="e">
        <f t="array" ref="S29">INDEX(ShadowTable[], SMALL(IF(ShadowRowSS=$C$10,ROW(ShadowRowSS)-5),ROWS(P$15:P29)),22)</f>
        <v>#NUM!</v>
      </c>
    </row>
    <row r="30" spans="3:19">
      <c r="C30" s="759" t="e">
        <f t="array" ref="C30">INDEX(ShadowTable[], SMALL(IF(ShadowRowSS=$C$10,ROW(ShadowRowSS)-5),ROWS(C$15:C30)),5)</f>
        <v>#NUM!</v>
      </c>
      <c r="D30" s="760" t="str">
        <f t="array" ref="D30">IF(ISNUMBER(SEARCH("Outcome",INDEX(ShadowTable[], SMALL(IF(ShadowRowSS=$C$10,ROW(ShadowRowSS)-5),ROWS(D$15:D30)),1)))=TRUE,"Outcome",IF(ISNUMBER(SEARCH("Output",INDEX(ShadowTable[], SMALL(IF(ShadowRowSS=$C$10,ROW(ShadowRowSS)-5),ROWS(D$15:D30)),1)))=TRUE,"Output",""))</f>
        <v/>
      </c>
      <c r="E30" s="760" t="e">
        <f t="array" ref="E30">INDEX(ShadowTable[], SMALL(IF(ShadowRowSS=$C$10,ROW(ShadowRowSS)-5),ROWS(C$15:C30)),8)</f>
        <v>#NUM!</v>
      </c>
      <c r="F30" s="760" t="e">
        <f t="array" ref="F30">INDEX(ShadowTable[], SMALL(IF(ShadowRowSS=$C$10,ROW(ShadowRowSS)-5),ROWS(D$15:D30)),9)</f>
        <v>#NUM!</v>
      </c>
      <c r="G30" s="760" t="e">
        <f t="array" ref="G30">INDEX(ShadowTable[], SMALL(IF(ShadowRowSS=$C$10,ROW(ShadowRowSS)-5),ROWS(E$15:E30)),10)</f>
        <v>#NUM!</v>
      </c>
      <c r="H30" s="760" t="e">
        <f t="array" ref="H30">INDEX(ShadowTable[], SMALL(IF(ShadowRowSS=$C$10,ROW(ShadowRowSS)-5),ROWS(F$15:F30)),11)</f>
        <v>#NUM!</v>
      </c>
      <c r="I30" s="761" t="e">
        <f t="array" ref="I30">INDEX(ShadowTable[], SMALL(IF(ShadowRowSS=$C$10,ROW(ShadowRowSS)-5),ROWS(G$15:G30)),12)</f>
        <v>#NUM!</v>
      </c>
      <c r="J30" s="760" t="e">
        <f t="array" ref="J30">INDEX(ShadowTable[], SMALL(IF(ShadowRowSS=$C$10,ROW(ShadowRowSS)-5),ROWS(H$15:H30)),13)</f>
        <v>#NUM!</v>
      </c>
      <c r="K30" s="761" t="e">
        <f t="array" ref="K30">INDEX(ShadowTable[], SMALL(IF(ShadowRowSS=$C$10,ROW(ShadowRowSS)-5),ROWS(I$15:I30)),14)</f>
        <v>#NUM!</v>
      </c>
      <c r="L30" s="760" t="e">
        <f t="array" ref="L30">INDEX(ShadowTable[], SMALL(IF(ShadowRowSS=$C$10,ROW(ShadowRowSS)-5),ROWS(J$15:J30)),15)</f>
        <v>#NUM!</v>
      </c>
      <c r="M30" s="761" t="e">
        <f t="array" ref="M30">INDEX(ShadowTable[], SMALL(IF(ShadowRowSS=$C$10,ROW(ShadowRowSS)-5),ROWS(K$15:K30)),16)</f>
        <v>#NUM!</v>
      </c>
      <c r="N30" s="760" t="e">
        <f t="array" ref="N30">INDEX(ShadowTable[], SMALL(IF(ShadowRowSS=$C$10,ROW(ShadowRowSS)-5),ROWS(L$15:L30)),17)</f>
        <v>#NUM!</v>
      </c>
      <c r="O30" s="761" t="e">
        <f t="array" ref="O30">INDEX(ShadowTable[], SMALL(IF(ShadowRowSS=$C$10,ROW(ShadowRowSS)-5),ROWS(M$15:M30)),18)</f>
        <v>#NUM!</v>
      </c>
      <c r="P30" s="760" t="e">
        <f t="array" ref="P30">INDEX(ShadowTable[], SMALL(IF(ShadowRowSS=$C$10,ROW(ShadowRowSS)-5),ROWS(N$15:N30)),19)</f>
        <v>#NUM!</v>
      </c>
      <c r="Q30" s="761" t="e">
        <f t="array" ref="Q30">INDEX(ShadowTable[], SMALL(IF(ShadowRowSS=$C$10,ROW(ShadowRowSS)-5),ROWS(O$15:O30)),20)</f>
        <v>#NUM!</v>
      </c>
      <c r="R30" s="760" t="e">
        <f t="array" ref="R30">INDEX(ShadowTable[], SMALL(IF(ShadowRowSS=$C$10,ROW(ShadowRowSS)-5),ROWS(P$15:P30)),21)</f>
        <v>#NUM!</v>
      </c>
      <c r="S30" s="762" t="e">
        <f t="array" ref="S30">INDEX(ShadowTable[], SMALL(IF(ShadowRowSS=$C$10,ROW(ShadowRowSS)-5),ROWS(P$15:P30)),22)</f>
        <v>#NUM!</v>
      </c>
    </row>
    <row r="31" spans="3:19">
      <c r="C31" s="759" t="e">
        <f t="array" ref="C31">INDEX(ShadowTable[], SMALL(IF(ShadowRowSS=$C$10,ROW(ShadowRowSS)-5),ROWS(C$15:C31)),5)</f>
        <v>#NUM!</v>
      </c>
      <c r="D31" s="760" t="str">
        <f t="array" ref="D31">IF(ISNUMBER(SEARCH("Outcome",INDEX(ShadowTable[], SMALL(IF(ShadowRowSS=$C$10,ROW(ShadowRowSS)-5),ROWS(D$15:D31)),1)))=TRUE,"Outcome",IF(ISNUMBER(SEARCH("Output",INDEX(ShadowTable[], SMALL(IF(ShadowRowSS=$C$10,ROW(ShadowRowSS)-5),ROWS(D$15:D31)),1)))=TRUE,"Output",""))</f>
        <v/>
      </c>
      <c r="E31" s="760" t="e">
        <f t="array" ref="E31">INDEX(ShadowTable[], SMALL(IF(ShadowRowSS=$C$10,ROW(ShadowRowSS)-5),ROWS(C$15:C31)),8)</f>
        <v>#NUM!</v>
      </c>
      <c r="F31" s="760" t="e">
        <f t="array" ref="F31">INDEX(ShadowTable[], SMALL(IF(ShadowRowSS=$C$10,ROW(ShadowRowSS)-5),ROWS(D$15:D31)),9)</f>
        <v>#NUM!</v>
      </c>
      <c r="G31" s="760" t="e">
        <f t="array" ref="G31">INDEX(ShadowTable[], SMALL(IF(ShadowRowSS=$C$10,ROW(ShadowRowSS)-5),ROWS(E$15:E31)),10)</f>
        <v>#NUM!</v>
      </c>
      <c r="H31" s="760" t="e">
        <f t="array" ref="H31">INDEX(ShadowTable[], SMALL(IF(ShadowRowSS=$C$10,ROW(ShadowRowSS)-5),ROWS(F$15:F31)),11)</f>
        <v>#NUM!</v>
      </c>
      <c r="I31" s="761" t="e">
        <f t="array" ref="I31">INDEX(ShadowTable[], SMALL(IF(ShadowRowSS=$C$10,ROW(ShadowRowSS)-5),ROWS(G$15:G31)),12)</f>
        <v>#NUM!</v>
      </c>
      <c r="J31" s="760" t="e">
        <f t="array" ref="J31">INDEX(ShadowTable[], SMALL(IF(ShadowRowSS=$C$10,ROW(ShadowRowSS)-5),ROWS(H$15:H31)),13)</f>
        <v>#NUM!</v>
      </c>
      <c r="K31" s="761" t="e">
        <f t="array" ref="K31">INDEX(ShadowTable[], SMALL(IF(ShadowRowSS=$C$10,ROW(ShadowRowSS)-5),ROWS(I$15:I31)),14)</f>
        <v>#NUM!</v>
      </c>
      <c r="L31" s="760" t="e">
        <f t="array" ref="L31">INDEX(ShadowTable[], SMALL(IF(ShadowRowSS=$C$10,ROW(ShadowRowSS)-5),ROWS(J$15:J31)),15)</f>
        <v>#NUM!</v>
      </c>
      <c r="M31" s="761" t="e">
        <f t="array" ref="M31">INDEX(ShadowTable[], SMALL(IF(ShadowRowSS=$C$10,ROW(ShadowRowSS)-5),ROWS(K$15:K31)),16)</f>
        <v>#NUM!</v>
      </c>
      <c r="N31" s="760" t="e">
        <f t="array" ref="N31">INDEX(ShadowTable[], SMALL(IF(ShadowRowSS=$C$10,ROW(ShadowRowSS)-5),ROWS(L$15:L31)),17)</f>
        <v>#NUM!</v>
      </c>
      <c r="O31" s="761" t="e">
        <f t="array" ref="O31">INDEX(ShadowTable[], SMALL(IF(ShadowRowSS=$C$10,ROW(ShadowRowSS)-5),ROWS(M$15:M31)),18)</f>
        <v>#NUM!</v>
      </c>
      <c r="P31" s="760" t="e">
        <f t="array" ref="P31">INDEX(ShadowTable[], SMALL(IF(ShadowRowSS=$C$10,ROW(ShadowRowSS)-5),ROWS(N$15:N31)),19)</f>
        <v>#NUM!</v>
      </c>
      <c r="Q31" s="761" t="e">
        <f t="array" ref="Q31">INDEX(ShadowTable[], SMALL(IF(ShadowRowSS=$C$10,ROW(ShadowRowSS)-5),ROWS(O$15:O31)),20)</f>
        <v>#NUM!</v>
      </c>
      <c r="R31" s="760" t="e">
        <f t="array" ref="R31">INDEX(ShadowTable[], SMALL(IF(ShadowRowSS=$C$10,ROW(ShadowRowSS)-5),ROWS(P$15:P31)),21)</f>
        <v>#NUM!</v>
      </c>
      <c r="S31" s="762" t="e">
        <f t="array" ref="S31">INDEX(ShadowTable[], SMALL(IF(ShadowRowSS=$C$10,ROW(ShadowRowSS)-5),ROWS(P$15:P31)),22)</f>
        <v>#NUM!</v>
      </c>
    </row>
    <row r="32" spans="3:19">
      <c r="C32" s="759" t="e">
        <f t="array" ref="C32">INDEX(ShadowTable[], SMALL(IF(ShadowRowSS=$C$10,ROW(ShadowRowSS)-5),ROWS(C$15:C32)),5)</f>
        <v>#NUM!</v>
      </c>
      <c r="D32" s="760" t="str">
        <f t="array" ref="D32">IF(ISNUMBER(SEARCH("Outcome",INDEX(ShadowTable[], SMALL(IF(ShadowRowSS=$C$10,ROW(ShadowRowSS)-5),ROWS(D$15:D32)),1)))=TRUE,"Outcome",IF(ISNUMBER(SEARCH("Output",INDEX(ShadowTable[], SMALL(IF(ShadowRowSS=$C$10,ROW(ShadowRowSS)-5),ROWS(D$15:D32)),1)))=TRUE,"Output",""))</f>
        <v/>
      </c>
      <c r="E32" s="760" t="e">
        <f t="array" ref="E32">INDEX(ShadowTable[], SMALL(IF(ShadowRowSS=$C$10,ROW(ShadowRowSS)-5),ROWS(C$15:C32)),8)</f>
        <v>#NUM!</v>
      </c>
      <c r="F32" s="760" t="e">
        <f t="array" ref="F32">INDEX(ShadowTable[], SMALL(IF(ShadowRowSS=$C$10,ROW(ShadowRowSS)-5),ROWS(D$15:D32)),9)</f>
        <v>#NUM!</v>
      </c>
      <c r="G32" s="760" t="e">
        <f t="array" ref="G32">INDEX(ShadowTable[], SMALL(IF(ShadowRowSS=$C$10,ROW(ShadowRowSS)-5),ROWS(E$15:E32)),10)</f>
        <v>#NUM!</v>
      </c>
      <c r="H32" s="760" t="e">
        <f t="array" ref="H32">INDEX(ShadowTable[], SMALL(IF(ShadowRowSS=$C$10,ROW(ShadowRowSS)-5),ROWS(F$15:F32)),11)</f>
        <v>#NUM!</v>
      </c>
      <c r="I32" s="761" t="e">
        <f t="array" ref="I32">INDEX(ShadowTable[], SMALL(IF(ShadowRowSS=$C$10,ROW(ShadowRowSS)-5),ROWS(G$15:G32)),12)</f>
        <v>#NUM!</v>
      </c>
      <c r="J32" s="760" t="e">
        <f t="array" ref="J32">INDEX(ShadowTable[], SMALL(IF(ShadowRowSS=$C$10,ROW(ShadowRowSS)-5),ROWS(H$15:H32)),13)</f>
        <v>#NUM!</v>
      </c>
      <c r="K32" s="761" t="e">
        <f t="array" ref="K32">INDEX(ShadowTable[], SMALL(IF(ShadowRowSS=$C$10,ROW(ShadowRowSS)-5),ROWS(I$15:I32)),14)</f>
        <v>#NUM!</v>
      </c>
      <c r="L32" s="760" t="e">
        <f t="array" ref="L32">INDEX(ShadowTable[], SMALL(IF(ShadowRowSS=$C$10,ROW(ShadowRowSS)-5),ROWS(J$15:J32)),15)</f>
        <v>#NUM!</v>
      </c>
      <c r="M32" s="761" t="e">
        <f t="array" ref="M32">INDEX(ShadowTable[], SMALL(IF(ShadowRowSS=$C$10,ROW(ShadowRowSS)-5),ROWS(K$15:K32)),16)</f>
        <v>#NUM!</v>
      </c>
      <c r="N32" s="760" t="e">
        <f t="array" ref="N32">INDEX(ShadowTable[], SMALL(IF(ShadowRowSS=$C$10,ROW(ShadowRowSS)-5),ROWS(L$15:L32)),17)</f>
        <v>#NUM!</v>
      </c>
      <c r="O32" s="761" t="e">
        <f t="array" ref="O32">INDEX(ShadowTable[], SMALL(IF(ShadowRowSS=$C$10,ROW(ShadowRowSS)-5),ROWS(M$15:M32)),18)</f>
        <v>#NUM!</v>
      </c>
      <c r="P32" s="760" t="e">
        <f t="array" ref="P32">INDEX(ShadowTable[], SMALL(IF(ShadowRowSS=$C$10,ROW(ShadowRowSS)-5),ROWS(N$15:N32)),19)</f>
        <v>#NUM!</v>
      </c>
      <c r="Q32" s="761" t="e">
        <f t="array" ref="Q32">INDEX(ShadowTable[], SMALL(IF(ShadowRowSS=$C$10,ROW(ShadowRowSS)-5),ROWS(O$15:O32)),20)</f>
        <v>#NUM!</v>
      </c>
      <c r="R32" s="760" t="e">
        <f t="array" ref="R32">INDEX(ShadowTable[], SMALL(IF(ShadowRowSS=$C$10,ROW(ShadowRowSS)-5),ROWS(P$15:P32)),21)</f>
        <v>#NUM!</v>
      </c>
      <c r="S32" s="762" t="e">
        <f t="array" ref="S32">INDEX(ShadowTable[], SMALL(IF(ShadowRowSS=$C$10,ROW(ShadowRowSS)-5),ROWS(P$15:P32)),22)</f>
        <v>#NUM!</v>
      </c>
    </row>
    <row r="33" spans="3:19">
      <c r="C33" s="759" t="e">
        <f t="array" ref="C33">INDEX(ShadowTable[], SMALL(IF(ShadowRowSS=$C$10,ROW(ShadowRowSS)-5),ROWS(C$15:C33)),5)</f>
        <v>#NUM!</v>
      </c>
      <c r="D33" s="760" t="str">
        <f t="array" ref="D33">IF(ISNUMBER(SEARCH("Outcome",INDEX(ShadowTable[], SMALL(IF(ShadowRowSS=$C$10,ROW(ShadowRowSS)-5),ROWS(D$15:D33)),1)))=TRUE,"Outcome",IF(ISNUMBER(SEARCH("Output",INDEX(ShadowTable[], SMALL(IF(ShadowRowSS=$C$10,ROW(ShadowRowSS)-5),ROWS(D$15:D33)),1)))=TRUE,"Output",""))</f>
        <v/>
      </c>
      <c r="E33" s="760" t="e">
        <f t="array" ref="E33">INDEX(ShadowTable[], SMALL(IF(ShadowRowSS=$C$10,ROW(ShadowRowSS)-5),ROWS(C$15:C33)),8)</f>
        <v>#NUM!</v>
      </c>
      <c r="F33" s="760" t="e">
        <f t="array" ref="F33">INDEX(ShadowTable[], SMALL(IF(ShadowRowSS=$C$10,ROW(ShadowRowSS)-5),ROWS(D$15:D33)),9)</f>
        <v>#NUM!</v>
      </c>
      <c r="G33" s="760" t="e">
        <f t="array" ref="G33">INDEX(ShadowTable[], SMALL(IF(ShadowRowSS=$C$10,ROW(ShadowRowSS)-5),ROWS(E$15:E33)),10)</f>
        <v>#NUM!</v>
      </c>
      <c r="H33" s="760" t="e">
        <f t="array" ref="H33">INDEX(ShadowTable[], SMALL(IF(ShadowRowSS=$C$10,ROW(ShadowRowSS)-5),ROWS(F$15:F33)),11)</f>
        <v>#NUM!</v>
      </c>
      <c r="I33" s="761" t="e">
        <f t="array" ref="I33">INDEX(ShadowTable[], SMALL(IF(ShadowRowSS=$C$10,ROW(ShadowRowSS)-5),ROWS(G$15:G33)),12)</f>
        <v>#NUM!</v>
      </c>
      <c r="J33" s="760" t="e">
        <f t="array" ref="J33">INDEX(ShadowTable[], SMALL(IF(ShadowRowSS=$C$10,ROW(ShadowRowSS)-5),ROWS(H$15:H33)),13)</f>
        <v>#NUM!</v>
      </c>
      <c r="K33" s="761" t="e">
        <f t="array" ref="K33">INDEX(ShadowTable[], SMALL(IF(ShadowRowSS=$C$10,ROW(ShadowRowSS)-5),ROWS(I$15:I33)),14)</f>
        <v>#NUM!</v>
      </c>
      <c r="L33" s="760" t="e">
        <f t="array" ref="L33">INDEX(ShadowTable[], SMALL(IF(ShadowRowSS=$C$10,ROW(ShadowRowSS)-5),ROWS(J$15:J33)),15)</f>
        <v>#NUM!</v>
      </c>
      <c r="M33" s="761" t="e">
        <f t="array" ref="M33">INDEX(ShadowTable[], SMALL(IF(ShadowRowSS=$C$10,ROW(ShadowRowSS)-5),ROWS(K$15:K33)),16)</f>
        <v>#NUM!</v>
      </c>
      <c r="N33" s="760" t="e">
        <f t="array" ref="N33">INDEX(ShadowTable[], SMALL(IF(ShadowRowSS=$C$10,ROW(ShadowRowSS)-5),ROWS(L$15:L33)),17)</f>
        <v>#NUM!</v>
      </c>
      <c r="O33" s="761" t="e">
        <f t="array" ref="O33">INDEX(ShadowTable[], SMALL(IF(ShadowRowSS=$C$10,ROW(ShadowRowSS)-5),ROWS(M$15:M33)),18)</f>
        <v>#NUM!</v>
      </c>
      <c r="P33" s="760" t="e">
        <f t="array" ref="P33">INDEX(ShadowTable[], SMALL(IF(ShadowRowSS=$C$10,ROW(ShadowRowSS)-5),ROWS(N$15:N33)),19)</f>
        <v>#NUM!</v>
      </c>
      <c r="Q33" s="761" t="e">
        <f t="array" ref="Q33">INDEX(ShadowTable[], SMALL(IF(ShadowRowSS=$C$10,ROW(ShadowRowSS)-5),ROWS(O$15:O33)),20)</f>
        <v>#NUM!</v>
      </c>
      <c r="R33" s="760" t="e">
        <f t="array" ref="R33">INDEX(ShadowTable[], SMALL(IF(ShadowRowSS=$C$10,ROW(ShadowRowSS)-5),ROWS(P$15:P33)),21)</f>
        <v>#NUM!</v>
      </c>
      <c r="S33" s="762" t="e">
        <f t="array" ref="S33">INDEX(ShadowTable[], SMALL(IF(ShadowRowSS=$C$10,ROW(ShadowRowSS)-5),ROWS(P$15:P33)),22)</f>
        <v>#NUM!</v>
      </c>
    </row>
    <row r="34" spans="3:19">
      <c r="C34" s="759" t="e">
        <f t="array" ref="C34">INDEX(ShadowTable[], SMALL(IF(ShadowRowSS=$C$10,ROW(ShadowRowSS)-5),ROWS(C$15:C34)),5)</f>
        <v>#NUM!</v>
      </c>
      <c r="D34" s="760" t="str">
        <f t="array" ref="D34">IF(ISNUMBER(SEARCH("Outcome",INDEX(ShadowTable[], SMALL(IF(ShadowRowSS=$C$10,ROW(ShadowRowSS)-5),ROWS(D$15:D34)),1)))=TRUE,"Outcome",IF(ISNUMBER(SEARCH("Output",INDEX(ShadowTable[], SMALL(IF(ShadowRowSS=$C$10,ROW(ShadowRowSS)-5),ROWS(D$15:D34)),1)))=TRUE,"Output",""))</f>
        <v/>
      </c>
      <c r="E34" s="760" t="e">
        <f t="array" ref="E34">INDEX(ShadowTable[], SMALL(IF(ShadowRowSS=$C$10,ROW(ShadowRowSS)-5),ROWS(C$15:C34)),8)</f>
        <v>#NUM!</v>
      </c>
      <c r="F34" s="760" t="e">
        <f t="array" ref="F34">INDEX(ShadowTable[], SMALL(IF(ShadowRowSS=$C$10,ROW(ShadowRowSS)-5),ROWS(D$15:D34)),9)</f>
        <v>#NUM!</v>
      </c>
      <c r="G34" s="760" t="e">
        <f t="array" ref="G34">INDEX(ShadowTable[], SMALL(IF(ShadowRowSS=$C$10,ROW(ShadowRowSS)-5),ROWS(E$15:E34)),10)</f>
        <v>#NUM!</v>
      </c>
      <c r="H34" s="760" t="e">
        <f t="array" ref="H34">INDEX(ShadowTable[], SMALL(IF(ShadowRowSS=$C$10,ROW(ShadowRowSS)-5),ROWS(F$15:F34)),11)</f>
        <v>#NUM!</v>
      </c>
      <c r="I34" s="761" t="e">
        <f t="array" ref="I34">INDEX(ShadowTable[], SMALL(IF(ShadowRowSS=$C$10,ROW(ShadowRowSS)-5),ROWS(G$15:G34)),12)</f>
        <v>#NUM!</v>
      </c>
      <c r="J34" s="760" t="e">
        <f t="array" ref="J34">INDEX(ShadowTable[], SMALL(IF(ShadowRowSS=$C$10,ROW(ShadowRowSS)-5),ROWS(H$15:H34)),13)</f>
        <v>#NUM!</v>
      </c>
      <c r="K34" s="761" t="e">
        <f t="array" ref="K34">INDEX(ShadowTable[], SMALL(IF(ShadowRowSS=$C$10,ROW(ShadowRowSS)-5),ROWS(I$15:I34)),14)</f>
        <v>#NUM!</v>
      </c>
      <c r="L34" s="760" t="e">
        <f t="array" ref="L34">INDEX(ShadowTable[], SMALL(IF(ShadowRowSS=$C$10,ROW(ShadowRowSS)-5),ROWS(J$15:J34)),15)</f>
        <v>#NUM!</v>
      </c>
      <c r="M34" s="761" t="e">
        <f t="array" ref="M34">INDEX(ShadowTable[], SMALL(IF(ShadowRowSS=$C$10,ROW(ShadowRowSS)-5),ROWS(K$15:K34)),16)</f>
        <v>#NUM!</v>
      </c>
      <c r="N34" s="760" t="e">
        <f t="array" ref="N34">INDEX(ShadowTable[], SMALL(IF(ShadowRowSS=$C$10,ROW(ShadowRowSS)-5),ROWS(L$15:L34)),17)</f>
        <v>#NUM!</v>
      </c>
      <c r="O34" s="761" t="e">
        <f t="array" ref="O34">INDEX(ShadowTable[], SMALL(IF(ShadowRowSS=$C$10,ROW(ShadowRowSS)-5),ROWS(M$15:M34)),18)</f>
        <v>#NUM!</v>
      </c>
      <c r="P34" s="760" t="e">
        <f t="array" ref="P34">INDEX(ShadowTable[], SMALL(IF(ShadowRowSS=$C$10,ROW(ShadowRowSS)-5),ROWS(N$15:N34)),19)</f>
        <v>#NUM!</v>
      </c>
      <c r="Q34" s="761" t="e">
        <f t="array" ref="Q34">INDEX(ShadowTable[], SMALL(IF(ShadowRowSS=$C$10,ROW(ShadowRowSS)-5),ROWS(O$15:O34)),20)</f>
        <v>#NUM!</v>
      </c>
      <c r="R34" s="760" t="e">
        <f t="array" ref="R34">INDEX(ShadowTable[], SMALL(IF(ShadowRowSS=$C$10,ROW(ShadowRowSS)-5),ROWS(P$15:P34)),21)</f>
        <v>#NUM!</v>
      </c>
      <c r="S34" s="762" t="e">
        <f t="array" ref="S34">INDEX(ShadowTable[], SMALL(IF(ShadowRowSS=$C$10,ROW(ShadowRowSS)-5),ROWS(P$15:P34)),22)</f>
        <v>#NUM!</v>
      </c>
    </row>
    <row r="35" spans="3:19">
      <c r="C35" s="759" t="e">
        <f t="array" ref="C35">INDEX(ShadowTable[], SMALL(IF(ShadowRowSS=$C$10,ROW(ShadowRowSS)-5),ROWS(C$15:C35)),5)</f>
        <v>#NUM!</v>
      </c>
      <c r="D35" s="760" t="str">
        <f t="array" ref="D35">IF(ISNUMBER(SEARCH("Outcome",INDEX(ShadowTable[], SMALL(IF(ShadowRowSS=$C$10,ROW(ShadowRowSS)-5),ROWS(D$15:D35)),1)))=TRUE,"Outcome",IF(ISNUMBER(SEARCH("Output",INDEX(ShadowTable[], SMALL(IF(ShadowRowSS=$C$10,ROW(ShadowRowSS)-5),ROWS(D$15:D35)),1)))=TRUE,"Output",""))</f>
        <v/>
      </c>
      <c r="E35" s="760" t="e">
        <f t="array" ref="E35">INDEX(ShadowTable[], SMALL(IF(ShadowRowSS=$C$10,ROW(ShadowRowSS)-5),ROWS(C$15:C35)),8)</f>
        <v>#NUM!</v>
      </c>
      <c r="F35" s="760" t="e">
        <f t="array" ref="F35">INDEX(ShadowTable[], SMALL(IF(ShadowRowSS=$C$10,ROW(ShadowRowSS)-5),ROWS(D$15:D35)),9)</f>
        <v>#NUM!</v>
      </c>
      <c r="G35" s="760" t="e">
        <f t="array" ref="G35">INDEX(ShadowTable[], SMALL(IF(ShadowRowSS=$C$10,ROW(ShadowRowSS)-5),ROWS(E$15:E35)),10)</f>
        <v>#NUM!</v>
      </c>
      <c r="H35" s="760" t="e">
        <f t="array" ref="H35">INDEX(ShadowTable[], SMALL(IF(ShadowRowSS=$C$10,ROW(ShadowRowSS)-5),ROWS(F$15:F35)),11)</f>
        <v>#NUM!</v>
      </c>
      <c r="I35" s="761" t="e">
        <f t="array" ref="I35">INDEX(ShadowTable[], SMALL(IF(ShadowRowSS=$C$10,ROW(ShadowRowSS)-5),ROWS(G$15:G35)),12)</f>
        <v>#NUM!</v>
      </c>
      <c r="J35" s="760" t="e">
        <f t="array" ref="J35">INDEX(ShadowTable[], SMALL(IF(ShadowRowSS=$C$10,ROW(ShadowRowSS)-5),ROWS(H$15:H35)),13)</f>
        <v>#NUM!</v>
      </c>
      <c r="K35" s="761" t="e">
        <f t="array" ref="K35">INDEX(ShadowTable[], SMALL(IF(ShadowRowSS=$C$10,ROW(ShadowRowSS)-5),ROWS(I$15:I35)),14)</f>
        <v>#NUM!</v>
      </c>
      <c r="L35" s="760" t="e">
        <f t="array" ref="L35">INDEX(ShadowTable[], SMALL(IF(ShadowRowSS=$C$10,ROW(ShadowRowSS)-5),ROWS(J$15:J35)),15)</f>
        <v>#NUM!</v>
      </c>
      <c r="M35" s="761" t="e">
        <f t="array" ref="M35">INDEX(ShadowTable[], SMALL(IF(ShadowRowSS=$C$10,ROW(ShadowRowSS)-5),ROWS(K$15:K35)),16)</f>
        <v>#NUM!</v>
      </c>
      <c r="N35" s="760" t="e">
        <f t="array" ref="N35">INDEX(ShadowTable[], SMALL(IF(ShadowRowSS=$C$10,ROW(ShadowRowSS)-5),ROWS(L$15:L35)),17)</f>
        <v>#NUM!</v>
      </c>
      <c r="O35" s="761" t="e">
        <f t="array" ref="O35">INDEX(ShadowTable[], SMALL(IF(ShadowRowSS=$C$10,ROW(ShadowRowSS)-5),ROWS(M$15:M35)),18)</f>
        <v>#NUM!</v>
      </c>
      <c r="P35" s="760" t="e">
        <f t="array" ref="P35">INDEX(ShadowTable[], SMALL(IF(ShadowRowSS=$C$10,ROW(ShadowRowSS)-5),ROWS(N$15:N35)),19)</f>
        <v>#NUM!</v>
      </c>
      <c r="Q35" s="761" t="e">
        <f t="array" ref="Q35">INDEX(ShadowTable[], SMALL(IF(ShadowRowSS=$C$10,ROW(ShadowRowSS)-5),ROWS(O$15:O35)),20)</f>
        <v>#NUM!</v>
      </c>
      <c r="R35" s="760" t="e">
        <f t="array" ref="R35">INDEX(ShadowTable[], SMALL(IF(ShadowRowSS=$C$10,ROW(ShadowRowSS)-5),ROWS(P$15:P35)),21)</f>
        <v>#NUM!</v>
      </c>
      <c r="S35" s="762" t="e">
        <f t="array" ref="S35">INDEX(ShadowTable[], SMALL(IF(ShadowRowSS=$C$10,ROW(ShadowRowSS)-5),ROWS(P$15:P35)),22)</f>
        <v>#NUM!</v>
      </c>
    </row>
    <row r="36" spans="3:19">
      <c r="C36" s="759" t="e">
        <f t="array" ref="C36">INDEX(ShadowTable[], SMALL(IF(ShadowRowSS=$C$10,ROW(ShadowRowSS)-5),ROWS(C$15:C36)),5)</f>
        <v>#NUM!</v>
      </c>
      <c r="D36" s="760" t="str">
        <f t="array" ref="D36">IF(ISNUMBER(SEARCH("Outcome",INDEX(ShadowTable[], SMALL(IF(ShadowRowSS=$C$10,ROW(ShadowRowSS)-5),ROWS(D$15:D36)),1)))=TRUE,"Outcome",IF(ISNUMBER(SEARCH("Output",INDEX(ShadowTable[], SMALL(IF(ShadowRowSS=$C$10,ROW(ShadowRowSS)-5),ROWS(D$15:D36)),1)))=TRUE,"Output",""))</f>
        <v/>
      </c>
      <c r="E36" s="760" t="e">
        <f t="array" ref="E36">INDEX(ShadowTable[], SMALL(IF(ShadowRowSS=$C$10,ROW(ShadowRowSS)-5),ROWS(C$15:C36)),8)</f>
        <v>#NUM!</v>
      </c>
      <c r="F36" s="760" t="e">
        <f t="array" ref="F36">INDEX(ShadowTable[], SMALL(IF(ShadowRowSS=$C$10,ROW(ShadowRowSS)-5),ROWS(D$15:D36)),9)</f>
        <v>#NUM!</v>
      </c>
      <c r="G36" s="760" t="e">
        <f t="array" ref="G36">INDEX(ShadowTable[], SMALL(IF(ShadowRowSS=$C$10,ROW(ShadowRowSS)-5),ROWS(E$15:E36)),10)</f>
        <v>#NUM!</v>
      </c>
      <c r="H36" s="760" t="e">
        <f t="array" ref="H36">INDEX(ShadowTable[], SMALL(IF(ShadowRowSS=$C$10,ROW(ShadowRowSS)-5),ROWS(F$15:F36)),11)</f>
        <v>#NUM!</v>
      </c>
      <c r="I36" s="761" t="e">
        <f t="array" ref="I36">INDEX(ShadowTable[], SMALL(IF(ShadowRowSS=$C$10,ROW(ShadowRowSS)-5),ROWS(G$15:G36)),12)</f>
        <v>#NUM!</v>
      </c>
      <c r="J36" s="760" t="e">
        <f t="array" ref="J36">INDEX(ShadowTable[], SMALL(IF(ShadowRowSS=$C$10,ROW(ShadowRowSS)-5),ROWS(H$15:H36)),13)</f>
        <v>#NUM!</v>
      </c>
      <c r="K36" s="761" t="e">
        <f t="array" ref="K36">INDEX(ShadowTable[], SMALL(IF(ShadowRowSS=$C$10,ROW(ShadowRowSS)-5),ROWS(I$15:I36)),14)</f>
        <v>#NUM!</v>
      </c>
      <c r="L36" s="760" t="e">
        <f t="array" ref="L36">INDEX(ShadowTable[], SMALL(IF(ShadowRowSS=$C$10,ROW(ShadowRowSS)-5),ROWS(J$15:J36)),15)</f>
        <v>#NUM!</v>
      </c>
      <c r="M36" s="761" t="e">
        <f t="array" ref="M36">INDEX(ShadowTable[], SMALL(IF(ShadowRowSS=$C$10,ROW(ShadowRowSS)-5),ROWS(K$15:K36)),16)</f>
        <v>#NUM!</v>
      </c>
      <c r="N36" s="760" t="e">
        <f t="array" ref="N36">INDEX(ShadowTable[], SMALL(IF(ShadowRowSS=$C$10,ROW(ShadowRowSS)-5),ROWS(L$15:L36)),17)</f>
        <v>#NUM!</v>
      </c>
      <c r="O36" s="761" t="e">
        <f t="array" ref="O36">INDEX(ShadowTable[], SMALL(IF(ShadowRowSS=$C$10,ROW(ShadowRowSS)-5),ROWS(M$15:M36)),18)</f>
        <v>#NUM!</v>
      </c>
      <c r="P36" s="760" t="e">
        <f t="array" ref="P36">INDEX(ShadowTable[], SMALL(IF(ShadowRowSS=$C$10,ROW(ShadowRowSS)-5),ROWS(N$15:N36)),19)</f>
        <v>#NUM!</v>
      </c>
      <c r="Q36" s="761" t="e">
        <f t="array" ref="Q36">INDEX(ShadowTable[], SMALL(IF(ShadowRowSS=$C$10,ROW(ShadowRowSS)-5),ROWS(O$15:O36)),20)</f>
        <v>#NUM!</v>
      </c>
      <c r="R36" s="760" t="e">
        <f t="array" ref="R36">INDEX(ShadowTable[], SMALL(IF(ShadowRowSS=$C$10,ROW(ShadowRowSS)-5),ROWS(P$15:P36)),21)</f>
        <v>#NUM!</v>
      </c>
      <c r="S36" s="762" t="e">
        <f t="array" ref="S36">INDEX(ShadowTable[], SMALL(IF(ShadowRowSS=$C$10,ROW(ShadowRowSS)-5),ROWS(P$15:P36)),22)</f>
        <v>#NUM!</v>
      </c>
    </row>
    <row r="37" spans="3:19">
      <c r="C37" s="759" t="e">
        <f t="array" ref="C37">INDEX(ShadowTable[], SMALL(IF(ShadowRowSS=$C$10,ROW(ShadowRowSS)-5),ROWS(C$15:C37)),5)</f>
        <v>#NUM!</v>
      </c>
      <c r="D37" s="760" t="str">
        <f t="array" ref="D37">IF(ISNUMBER(SEARCH("Outcome",INDEX(ShadowTable[], SMALL(IF(ShadowRowSS=$C$10,ROW(ShadowRowSS)-5),ROWS(D$15:D37)),1)))=TRUE,"Outcome",IF(ISNUMBER(SEARCH("Output",INDEX(ShadowTable[], SMALL(IF(ShadowRowSS=$C$10,ROW(ShadowRowSS)-5),ROWS(D$15:D37)),1)))=TRUE,"Output",""))</f>
        <v/>
      </c>
      <c r="E37" s="760" t="e">
        <f t="array" ref="E37">INDEX(ShadowTable[], SMALL(IF(ShadowRowSS=$C$10,ROW(ShadowRowSS)-5),ROWS(C$15:C37)),8)</f>
        <v>#NUM!</v>
      </c>
      <c r="F37" s="760" t="e">
        <f t="array" ref="F37">INDEX(ShadowTable[], SMALL(IF(ShadowRowSS=$C$10,ROW(ShadowRowSS)-5),ROWS(D$15:D37)),9)</f>
        <v>#NUM!</v>
      </c>
      <c r="G37" s="760" t="e">
        <f t="array" ref="G37">INDEX(ShadowTable[], SMALL(IF(ShadowRowSS=$C$10,ROW(ShadowRowSS)-5),ROWS(E$15:E37)),10)</f>
        <v>#NUM!</v>
      </c>
      <c r="H37" s="760" t="e">
        <f t="array" ref="H37">INDEX(ShadowTable[], SMALL(IF(ShadowRowSS=$C$10,ROW(ShadowRowSS)-5),ROWS(F$15:F37)),11)</f>
        <v>#NUM!</v>
      </c>
      <c r="I37" s="761" t="e">
        <f t="array" ref="I37">INDEX(ShadowTable[], SMALL(IF(ShadowRowSS=$C$10,ROW(ShadowRowSS)-5),ROWS(G$15:G37)),12)</f>
        <v>#NUM!</v>
      </c>
      <c r="J37" s="760" t="e">
        <f t="array" ref="J37">INDEX(ShadowTable[], SMALL(IF(ShadowRowSS=$C$10,ROW(ShadowRowSS)-5),ROWS(H$15:H37)),13)</f>
        <v>#NUM!</v>
      </c>
      <c r="K37" s="761" t="e">
        <f t="array" ref="K37">INDEX(ShadowTable[], SMALL(IF(ShadowRowSS=$C$10,ROW(ShadowRowSS)-5),ROWS(I$15:I37)),14)</f>
        <v>#NUM!</v>
      </c>
      <c r="L37" s="760" t="e">
        <f t="array" ref="L37">INDEX(ShadowTable[], SMALL(IF(ShadowRowSS=$C$10,ROW(ShadowRowSS)-5),ROWS(J$15:J37)),15)</f>
        <v>#NUM!</v>
      </c>
      <c r="M37" s="761" t="e">
        <f t="array" ref="M37">INDEX(ShadowTable[], SMALL(IF(ShadowRowSS=$C$10,ROW(ShadowRowSS)-5),ROWS(K$15:K37)),16)</f>
        <v>#NUM!</v>
      </c>
      <c r="N37" s="760" t="e">
        <f t="array" ref="N37">INDEX(ShadowTable[], SMALL(IF(ShadowRowSS=$C$10,ROW(ShadowRowSS)-5),ROWS(L$15:L37)),17)</f>
        <v>#NUM!</v>
      </c>
      <c r="O37" s="761" t="e">
        <f t="array" ref="O37">INDEX(ShadowTable[], SMALL(IF(ShadowRowSS=$C$10,ROW(ShadowRowSS)-5),ROWS(M$15:M37)),18)</f>
        <v>#NUM!</v>
      </c>
      <c r="P37" s="760" t="e">
        <f t="array" ref="P37">INDEX(ShadowTable[], SMALL(IF(ShadowRowSS=$C$10,ROW(ShadowRowSS)-5),ROWS(N$15:N37)),19)</f>
        <v>#NUM!</v>
      </c>
      <c r="Q37" s="761" t="e">
        <f t="array" ref="Q37">INDEX(ShadowTable[], SMALL(IF(ShadowRowSS=$C$10,ROW(ShadowRowSS)-5),ROWS(O$15:O37)),20)</f>
        <v>#NUM!</v>
      </c>
      <c r="R37" s="760" t="e">
        <f t="array" ref="R37">INDEX(ShadowTable[], SMALL(IF(ShadowRowSS=$C$10,ROW(ShadowRowSS)-5),ROWS(P$15:P37)),21)</f>
        <v>#NUM!</v>
      </c>
      <c r="S37" s="762" t="e">
        <f t="array" ref="S37">INDEX(ShadowTable[], SMALL(IF(ShadowRowSS=$C$10,ROW(ShadowRowSS)-5),ROWS(P$15:P37)),22)</f>
        <v>#NUM!</v>
      </c>
    </row>
    <row r="38" spans="3:19">
      <c r="C38" s="759" t="e">
        <f t="array" ref="C38">INDEX(ShadowTable[], SMALL(IF(ShadowRowSS=$C$10,ROW(ShadowRowSS)-5),ROWS(C$15:C38)),5)</f>
        <v>#NUM!</v>
      </c>
      <c r="D38" s="760" t="str">
        <f t="array" ref="D38">IF(ISNUMBER(SEARCH("Outcome",INDEX(ShadowTable[], SMALL(IF(ShadowRowSS=$C$10,ROW(ShadowRowSS)-5),ROWS(D$15:D38)),1)))=TRUE,"Outcome",IF(ISNUMBER(SEARCH("Output",INDEX(ShadowTable[], SMALL(IF(ShadowRowSS=$C$10,ROW(ShadowRowSS)-5),ROWS(D$15:D38)),1)))=TRUE,"Output",""))</f>
        <v/>
      </c>
      <c r="E38" s="760" t="e">
        <f t="array" ref="E38">INDEX(ShadowTable[], SMALL(IF(ShadowRowSS=$C$10,ROW(ShadowRowSS)-5),ROWS(C$15:C38)),8)</f>
        <v>#NUM!</v>
      </c>
      <c r="F38" s="760" t="e">
        <f t="array" ref="F38">INDEX(ShadowTable[], SMALL(IF(ShadowRowSS=$C$10,ROW(ShadowRowSS)-5),ROWS(D$15:D38)),9)</f>
        <v>#NUM!</v>
      </c>
      <c r="G38" s="760" t="e">
        <f t="array" ref="G38">INDEX(ShadowTable[], SMALL(IF(ShadowRowSS=$C$10,ROW(ShadowRowSS)-5),ROWS(E$15:E38)),10)</f>
        <v>#NUM!</v>
      </c>
      <c r="H38" s="760" t="e">
        <f t="array" ref="H38">INDEX(ShadowTable[], SMALL(IF(ShadowRowSS=$C$10,ROW(ShadowRowSS)-5),ROWS(F$15:F38)),11)</f>
        <v>#NUM!</v>
      </c>
      <c r="I38" s="761" t="e">
        <f t="array" ref="I38">INDEX(ShadowTable[], SMALL(IF(ShadowRowSS=$C$10,ROW(ShadowRowSS)-5),ROWS(G$15:G38)),12)</f>
        <v>#NUM!</v>
      </c>
      <c r="J38" s="760" t="e">
        <f t="array" ref="J38">INDEX(ShadowTable[], SMALL(IF(ShadowRowSS=$C$10,ROW(ShadowRowSS)-5),ROWS(H$15:H38)),13)</f>
        <v>#NUM!</v>
      </c>
      <c r="K38" s="761" t="e">
        <f t="array" ref="K38">INDEX(ShadowTable[], SMALL(IF(ShadowRowSS=$C$10,ROW(ShadowRowSS)-5),ROWS(I$15:I38)),14)</f>
        <v>#NUM!</v>
      </c>
      <c r="L38" s="760" t="e">
        <f t="array" ref="L38">INDEX(ShadowTable[], SMALL(IF(ShadowRowSS=$C$10,ROW(ShadowRowSS)-5),ROWS(J$15:J38)),15)</f>
        <v>#NUM!</v>
      </c>
      <c r="M38" s="761" t="e">
        <f t="array" ref="M38">INDEX(ShadowTable[], SMALL(IF(ShadowRowSS=$C$10,ROW(ShadowRowSS)-5),ROWS(K$15:K38)),16)</f>
        <v>#NUM!</v>
      </c>
      <c r="N38" s="760" t="e">
        <f t="array" ref="N38">INDEX(ShadowTable[], SMALL(IF(ShadowRowSS=$C$10,ROW(ShadowRowSS)-5),ROWS(L$15:L38)),17)</f>
        <v>#NUM!</v>
      </c>
      <c r="O38" s="761" t="e">
        <f t="array" ref="O38">INDEX(ShadowTable[], SMALL(IF(ShadowRowSS=$C$10,ROW(ShadowRowSS)-5),ROWS(M$15:M38)),18)</f>
        <v>#NUM!</v>
      </c>
      <c r="P38" s="760" t="e">
        <f t="array" ref="P38">INDEX(ShadowTable[], SMALL(IF(ShadowRowSS=$C$10,ROW(ShadowRowSS)-5),ROWS(N$15:N38)),19)</f>
        <v>#NUM!</v>
      </c>
      <c r="Q38" s="761" t="e">
        <f t="array" ref="Q38">INDEX(ShadowTable[], SMALL(IF(ShadowRowSS=$C$10,ROW(ShadowRowSS)-5),ROWS(O$15:O38)),20)</f>
        <v>#NUM!</v>
      </c>
      <c r="R38" s="760" t="e">
        <f t="array" ref="R38">INDEX(ShadowTable[], SMALL(IF(ShadowRowSS=$C$10,ROW(ShadowRowSS)-5),ROWS(P$15:P38)),21)</f>
        <v>#NUM!</v>
      </c>
      <c r="S38" s="762" t="e">
        <f t="array" ref="S38">INDEX(ShadowTable[], SMALL(IF(ShadowRowSS=$C$10,ROW(ShadowRowSS)-5),ROWS(P$15:P38)),22)</f>
        <v>#NUM!</v>
      </c>
    </row>
    <row r="39" spans="3:19">
      <c r="C39" s="759" t="e">
        <f t="array" ref="C39">INDEX(ShadowTable[], SMALL(IF(ShadowRowSS=$C$10,ROW(ShadowRowSS)-5),ROWS(C$15:C39)),5)</f>
        <v>#NUM!</v>
      </c>
      <c r="D39" s="760" t="str">
        <f t="array" ref="D39">IF(ISNUMBER(SEARCH("Outcome",INDEX(ShadowTable[], SMALL(IF(ShadowRowSS=$C$10,ROW(ShadowRowSS)-5),ROWS(D$15:D39)),1)))=TRUE,"Outcome",IF(ISNUMBER(SEARCH("Output",INDEX(ShadowTable[], SMALL(IF(ShadowRowSS=$C$10,ROW(ShadowRowSS)-5),ROWS(D$15:D39)),1)))=TRUE,"Output",""))</f>
        <v/>
      </c>
      <c r="E39" s="760" t="e">
        <f t="array" ref="E39">INDEX(ShadowTable[], SMALL(IF(ShadowRowSS=$C$10,ROW(ShadowRowSS)-5),ROWS(C$15:C39)),8)</f>
        <v>#NUM!</v>
      </c>
      <c r="F39" s="760" t="e">
        <f t="array" ref="F39">INDEX(ShadowTable[], SMALL(IF(ShadowRowSS=$C$10,ROW(ShadowRowSS)-5),ROWS(D$15:D39)),9)</f>
        <v>#NUM!</v>
      </c>
      <c r="G39" s="760" t="e">
        <f t="array" ref="G39">INDEX(ShadowTable[], SMALL(IF(ShadowRowSS=$C$10,ROW(ShadowRowSS)-5),ROWS(E$15:E39)),10)</f>
        <v>#NUM!</v>
      </c>
      <c r="H39" s="760" t="e">
        <f t="array" ref="H39">INDEX(ShadowTable[], SMALL(IF(ShadowRowSS=$C$10,ROW(ShadowRowSS)-5),ROWS(F$15:F39)),11)</f>
        <v>#NUM!</v>
      </c>
      <c r="I39" s="761" t="e">
        <f t="array" ref="I39">INDEX(ShadowTable[], SMALL(IF(ShadowRowSS=$C$10,ROW(ShadowRowSS)-5),ROWS(G$15:G39)),12)</f>
        <v>#NUM!</v>
      </c>
      <c r="J39" s="760" t="e">
        <f t="array" ref="J39">INDEX(ShadowTable[], SMALL(IF(ShadowRowSS=$C$10,ROW(ShadowRowSS)-5),ROWS(H$15:H39)),13)</f>
        <v>#NUM!</v>
      </c>
      <c r="K39" s="761" t="e">
        <f t="array" ref="K39">INDEX(ShadowTable[], SMALL(IF(ShadowRowSS=$C$10,ROW(ShadowRowSS)-5),ROWS(I$15:I39)),14)</f>
        <v>#NUM!</v>
      </c>
      <c r="L39" s="760" t="e">
        <f t="array" ref="L39">INDEX(ShadowTable[], SMALL(IF(ShadowRowSS=$C$10,ROW(ShadowRowSS)-5),ROWS(J$15:J39)),15)</f>
        <v>#NUM!</v>
      </c>
      <c r="M39" s="761" t="e">
        <f t="array" ref="M39">INDEX(ShadowTable[], SMALL(IF(ShadowRowSS=$C$10,ROW(ShadowRowSS)-5),ROWS(K$15:K39)),16)</f>
        <v>#NUM!</v>
      </c>
      <c r="N39" s="760" t="e">
        <f t="array" ref="N39">INDEX(ShadowTable[], SMALL(IF(ShadowRowSS=$C$10,ROW(ShadowRowSS)-5),ROWS(L$15:L39)),17)</f>
        <v>#NUM!</v>
      </c>
      <c r="O39" s="761" t="e">
        <f t="array" ref="O39">INDEX(ShadowTable[], SMALL(IF(ShadowRowSS=$C$10,ROW(ShadowRowSS)-5),ROWS(M$15:M39)),18)</f>
        <v>#NUM!</v>
      </c>
      <c r="P39" s="760" t="e">
        <f t="array" ref="P39">INDEX(ShadowTable[], SMALL(IF(ShadowRowSS=$C$10,ROW(ShadowRowSS)-5),ROWS(N$15:N39)),19)</f>
        <v>#NUM!</v>
      </c>
      <c r="Q39" s="761" t="e">
        <f t="array" ref="Q39">INDEX(ShadowTable[], SMALL(IF(ShadowRowSS=$C$10,ROW(ShadowRowSS)-5),ROWS(O$15:O39)),20)</f>
        <v>#NUM!</v>
      </c>
      <c r="R39" s="760" t="e">
        <f t="array" ref="R39">INDEX(ShadowTable[], SMALL(IF(ShadowRowSS=$C$10,ROW(ShadowRowSS)-5),ROWS(P$15:P39)),21)</f>
        <v>#NUM!</v>
      </c>
      <c r="S39" s="762" t="e">
        <f t="array" ref="S39">INDEX(ShadowTable[], SMALL(IF(ShadowRowSS=$C$10,ROW(ShadowRowSS)-5),ROWS(P$15:P39)),22)</f>
        <v>#NUM!</v>
      </c>
    </row>
    <row r="40" spans="3:19">
      <c r="C40" s="759" t="e">
        <f t="array" ref="C40">INDEX(ShadowTable[], SMALL(IF(ShadowRowSS=$C$10,ROW(ShadowRowSS)-5),ROWS(C$15:C40)),5)</f>
        <v>#NUM!</v>
      </c>
      <c r="D40" s="760" t="str">
        <f t="array" ref="D40">IF(ISNUMBER(SEARCH("Outcome",INDEX(ShadowTable[], SMALL(IF(ShadowRowSS=$C$10,ROW(ShadowRowSS)-5),ROWS(D$15:D40)),1)))=TRUE,"Outcome",IF(ISNUMBER(SEARCH("Output",INDEX(ShadowTable[], SMALL(IF(ShadowRowSS=$C$10,ROW(ShadowRowSS)-5),ROWS(D$15:D40)),1)))=TRUE,"Output",""))</f>
        <v/>
      </c>
      <c r="E40" s="760" t="e">
        <f t="array" ref="E40">INDEX(ShadowTable[], SMALL(IF(ShadowRowSS=$C$10,ROW(ShadowRowSS)-5),ROWS(C$15:C40)),8)</f>
        <v>#NUM!</v>
      </c>
      <c r="F40" s="760" t="e">
        <f t="array" ref="F40">INDEX(ShadowTable[], SMALL(IF(ShadowRowSS=$C$10,ROW(ShadowRowSS)-5),ROWS(D$15:D40)),9)</f>
        <v>#NUM!</v>
      </c>
      <c r="G40" s="760" t="e">
        <f t="array" ref="G40">INDEX(ShadowTable[], SMALL(IF(ShadowRowSS=$C$10,ROW(ShadowRowSS)-5),ROWS(E$15:E40)),10)</f>
        <v>#NUM!</v>
      </c>
      <c r="H40" s="760" t="e">
        <f t="array" ref="H40">INDEX(ShadowTable[], SMALL(IF(ShadowRowSS=$C$10,ROW(ShadowRowSS)-5),ROWS(F$15:F40)),11)</f>
        <v>#NUM!</v>
      </c>
      <c r="I40" s="761" t="e">
        <f t="array" ref="I40">INDEX(ShadowTable[], SMALL(IF(ShadowRowSS=$C$10,ROW(ShadowRowSS)-5),ROWS(G$15:G40)),12)</f>
        <v>#NUM!</v>
      </c>
      <c r="J40" s="760" t="e">
        <f t="array" ref="J40">INDEX(ShadowTable[], SMALL(IF(ShadowRowSS=$C$10,ROW(ShadowRowSS)-5),ROWS(H$15:H40)),13)</f>
        <v>#NUM!</v>
      </c>
      <c r="K40" s="761" t="e">
        <f t="array" ref="K40">INDEX(ShadowTable[], SMALL(IF(ShadowRowSS=$C$10,ROW(ShadowRowSS)-5),ROWS(I$15:I40)),14)</f>
        <v>#NUM!</v>
      </c>
      <c r="L40" s="760" t="e">
        <f t="array" ref="L40">INDEX(ShadowTable[], SMALL(IF(ShadowRowSS=$C$10,ROW(ShadowRowSS)-5),ROWS(J$15:J40)),15)</f>
        <v>#NUM!</v>
      </c>
      <c r="M40" s="761" t="e">
        <f t="array" ref="M40">INDEX(ShadowTable[], SMALL(IF(ShadowRowSS=$C$10,ROW(ShadowRowSS)-5),ROWS(K$15:K40)),16)</f>
        <v>#NUM!</v>
      </c>
      <c r="N40" s="760" t="e">
        <f t="array" ref="N40">INDEX(ShadowTable[], SMALL(IF(ShadowRowSS=$C$10,ROW(ShadowRowSS)-5),ROWS(L$15:L40)),17)</f>
        <v>#NUM!</v>
      </c>
      <c r="O40" s="761" t="e">
        <f t="array" ref="O40">INDEX(ShadowTable[], SMALL(IF(ShadowRowSS=$C$10,ROW(ShadowRowSS)-5),ROWS(M$15:M40)),18)</f>
        <v>#NUM!</v>
      </c>
      <c r="P40" s="760" t="e">
        <f t="array" ref="P40">INDEX(ShadowTable[], SMALL(IF(ShadowRowSS=$C$10,ROW(ShadowRowSS)-5),ROWS(N$15:N40)),19)</f>
        <v>#NUM!</v>
      </c>
      <c r="Q40" s="761" t="e">
        <f t="array" ref="Q40">INDEX(ShadowTable[], SMALL(IF(ShadowRowSS=$C$10,ROW(ShadowRowSS)-5),ROWS(O$15:O40)),20)</f>
        <v>#NUM!</v>
      </c>
      <c r="R40" s="760" t="e">
        <f t="array" ref="R40">INDEX(ShadowTable[], SMALL(IF(ShadowRowSS=$C$10,ROW(ShadowRowSS)-5),ROWS(P$15:P40)),21)</f>
        <v>#NUM!</v>
      </c>
      <c r="S40" s="762" t="e">
        <f t="array" ref="S40">INDEX(ShadowTable[], SMALL(IF(ShadowRowSS=$C$10,ROW(ShadowRowSS)-5),ROWS(P$15:P40)),22)</f>
        <v>#NUM!</v>
      </c>
    </row>
    <row r="41" spans="3:19">
      <c r="C41" s="759" t="e">
        <f t="array" ref="C41">INDEX(ShadowTable[], SMALL(IF(ShadowRowSS=$C$10,ROW(ShadowRowSS)-5),ROWS(C$15:C41)),5)</f>
        <v>#NUM!</v>
      </c>
      <c r="D41" s="760" t="str">
        <f t="array" ref="D41">IF(ISNUMBER(SEARCH("Outcome",INDEX(ShadowTable[], SMALL(IF(ShadowRowSS=$C$10,ROW(ShadowRowSS)-5),ROWS(D$15:D41)),1)))=TRUE,"Outcome",IF(ISNUMBER(SEARCH("Output",INDEX(ShadowTable[], SMALL(IF(ShadowRowSS=$C$10,ROW(ShadowRowSS)-5),ROWS(D$15:D41)),1)))=TRUE,"Output",""))</f>
        <v/>
      </c>
      <c r="E41" s="760" t="e">
        <f t="array" ref="E41">INDEX(ShadowTable[], SMALL(IF(ShadowRowSS=$C$10,ROW(ShadowRowSS)-5),ROWS(C$15:C41)),8)</f>
        <v>#NUM!</v>
      </c>
      <c r="F41" s="760" t="e">
        <f t="array" ref="F41">INDEX(ShadowTable[], SMALL(IF(ShadowRowSS=$C$10,ROW(ShadowRowSS)-5),ROWS(D$15:D41)),9)</f>
        <v>#NUM!</v>
      </c>
      <c r="G41" s="760" t="e">
        <f t="array" ref="G41">INDEX(ShadowTable[], SMALL(IF(ShadowRowSS=$C$10,ROW(ShadowRowSS)-5),ROWS(E$15:E41)),10)</f>
        <v>#NUM!</v>
      </c>
      <c r="H41" s="760" t="e">
        <f t="array" ref="H41">INDEX(ShadowTable[], SMALL(IF(ShadowRowSS=$C$10,ROW(ShadowRowSS)-5),ROWS(F$15:F41)),11)</f>
        <v>#NUM!</v>
      </c>
      <c r="I41" s="761" t="e">
        <f t="array" ref="I41">INDEX(ShadowTable[], SMALL(IF(ShadowRowSS=$C$10,ROW(ShadowRowSS)-5),ROWS(G$15:G41)),12)</f>
        <v>#NUM!</v>
      </c>
      <c r="J41" s="760" t="e">
        <f t="array" ref="J41">INDEX(ShadowTable[], SMALL(IF(ShadowRowSS=$C$10,ROW(ShadowRowSS)-5),ROWS(H$15:H41)),13)</f>
        <v>#NUM!</v>
      </c>
      <c r="K41" s="761" t="e">
        <f t="array" ref="K41">INDEX(ShadowTable[], SMALL(IF(ShadowRowSS=$C$10,ROW(ShadowRowSS)-5),ROWS(I$15:I41)),14)</f>
        <v>#NUM!</v>
      </c>
      <c r="L41" s="760" t="e">
        <f t="array" ref="L41">INDEX(ShadowTable[], SMALL(IF(ShadowRowSS=$C$10,ROW(ShadowRowSS)-5),ROWS(J$15:J41)),15)</f>
        <v>#NUM!</v>
      </c>
      <c r="M41" s="761" t="e">
        <f t="array" ref="M41">INDEX(ShadowTable[], SMALL(IF(ShadowRowSS=$C$10,ROW(ShadowRowSS)-5),ROWS(K$15:K41)),16)</f>
        <v>#NUM!</v>
      </c>
      <c r="N41" s="760" t="e">
        <f t="array" ref="N41">INDEX(ShadowTable[], SMALL(IF(ShadowRowSS=$C$10,ROW(ShadowRowSS)-5),ROWS(L$15:L41)),17)</f>
        <v>#NUM!</v>
      </c>
      <c r="O41" s="761" t="e">
        <f t="array" ref="O41">INDEX(ShadowTable[], SMALL(IF(ShadowRowSS=$C$10,ROW(ShadowRowSS)-5),ROWS(M$15:M41)),18)</f>
        <v>#NUM!</v>
      </c>
      <c r="P41" s="760" t="e">
        <f t="array" ref="P41">INDEX(ShadowTable[], SMALL(IF(ShadowRowSS=$C$10,ROW(ShadowRowSS)-5),ROWS(N$15:N41)),19)</f>
        <v>#NUM!</v>
      </c>
      <c r="Q41" s="761" t="e">
        <f t="array" ref="Q41">INDEX(ShadowTable[], SMALL(IF(ShadowRowSS=$C$10,ROW(ShadowRowSS)-5),ROWS(O$15:O41)),20)</f>
        <v>#NUM!</v>
      </c>
      <c r="R41" s="760" t="e">
        <f t="array" ref="R41">INDEX(ShadowTable[], SMALL(IF(ShadowRowSS=$C$10,ROW(ShadowRowSS)-5),ROWS(P$15:P41)),21)</f>
        <v>#NUM!</v>
      </c>
      <c r="S41" s="762" t="e">
        <f t="array" ref="S41">INDEX(ShadowTable[], SMALL(IF(ShadowRowSS=$C$10,ROW(ShadowRowSS)-5),ROWS(P$15:P41)),22)</f>
        <v>#NUM!</v>
      </c>
    </row>
    <row r="42" spans="3:19">
      <c r="C42" s="759" t="e">
        <f t="array" ref="C42">INDEX(ShadowTable[], SMALL(IF(ShadowRowSS=$C$10,ROW(ShadowRowSS)-5),ROWS(C$15:C42)),5)</f>
        <v>#NUM!</v>
      </c>
      <c r="D42" s="760" t="str">
        <f t="array" ref="D42">IF(ISNUMBER(SEARCH("Outcome",INDEX(ShadowTable[], SMALL(IF(ShadowRowSS=$C$10,ROW(ShadowRowSS)-5),ROWS(D$15:D42)),1)))=TRUE,"Outcome",IF(ISNUMBER(SEARCH("Output",INDEX(ShadowTable[], SMALL(IF(ShadowRowSS=$C$10,ROW(ShadowRowSS)-5),ROWS(D$15:D42)),1)))=TRUE,"Output",""))</f>
        <v/>
      </c>
      <c r="E42" s="760" t="e">
        <f t="array" ref="E42">INDEX(ShadowTable[], SMALL(IF(ShadowRowSS=$C$10,ROW(ShadowRowSS)-5),ROWS(C$15:C42)),8)</f>
        <v>#NUM!</v>
      </c>
      <c r="F42" s="760" t="e">
        <f t="array" ref="F42">INDEX(ShadowTable[], SMALL(IF(ShadowRowSS=$C$10,ROW(ShadowRowSS)-5),ROWS(D$15:D42)),9)</f>
        <v>#NUM!</v>
      </c>
      <c r="G42" s="760" t="e">
        <f t="array" ref="G42">INDEX(ShadowTable[], SMALL(IF(ShadowRowSS=$C$10,ROW(ShadowRowSS)-5),ROWS(E$15:E42)),10)</f>
        <v>#NUM!</v>
      </c>
      <c r="H42" s="760" t="e">
        <f t="array" ref="H42">INDEX(ShadowTable[], SMALL(IF(ShadowRowSS=$C$10,ROW(ShadowRowSS)-5),ROWS(F$15:F42)),11)</f>
        <v>#NUM!</v>
      </c>
      <c r="I42" s="761" t="e">
        <f t="array" ref="I42">INDEX(ShadowTable[], SMALL(IF(ShadowRowSS=$C$10,ROW(ShadowRowSS)-5),ROWS(G$15:G42)),12)</f>
        <v>#NUM!</v>
      </c>
      <c r="J42" s="760" t="e">
        <f t="array" ref="J42">INDEX(ShadowTable[], SMALL(IF(ShadowRowSS=$C$10,ROW(ShadowRowSS)-5),ROWS(H$15:H42)),13)</f>
        <v>#NUM!</v>
      </c>
      <c r="K42" s="761" t="e">
        <f t="array" ref="K42">INDEX(ShadowTable[], SMALL(IF(ShadowRowSS=$C$10,ROW(ShadowRowSS)-5),ROWS(I$15:I42)),14)</f>
        <v>#NUM!</v>
      </c>
      <c r="L42" s="760" t="e">
        <f t="array" ref="L42">INDEX(ShadowTable[], SMALL(IF(ShadowRowSS=$C$10,ROW(ShadowRowSS)-5),ROWS(J$15:J42)),15)</f>
        <v>#NUM!</v>
      </c>
      <c r="M42" s="761" t="e">
        <f t="array" ref="M42">INDEX(ShadowTable[], SMALL(IF(ShadowRowSS=$C$10,ROW(ShadowRowSS)-5),ROWS(K$15:K42)),16)</f>
        <v>#NUM!</v>
      </c>
      <c r="N42" s="760" t="e">
        <f t="array" ref="N42">INDEX(ShadowTable[], SMALL(IF(ShadowRowSS=$C$10,ROW(ShadowRowSS)-5),ROWS(L$15:L42)),17)</f>
        <v>#NUM!</v>
      </c>
      <c r="O42" s="761" t="e">
        <f t="array" ref="O42">INDEX(ShadowTable[], SMALL(IF(ShadowRowSS=$C$10,ROW(ShadowRowSS)-5),ROWS(M$15:M42)),18)</f>
        <v>#NUM!</v>
      </c>
      <c r="P42" s="760" t="e">
        <f t="array" ref="P42">INDEX(ShadowTable[], SMALL(IF(ShadowRowSS=$C$10,ROW(ShadowRowSS)-5),ROWS(N$15:N42)),19)</f>
        <v>#NUM!</v>
      </c>
      <c r="Q42" s="761" t="e">
        <f t="array" ref="Q42">INDEX(ShadowTable[], SMALL(IF(ShadowRowSS=$C$10,ROW(ShadowRowSS)-5),ROWS(O$15:O42)),20)</f>
        <v>#NUM!</v>
      </c>
      <c r="R42" s="760" t="e">
        <f t="array" ref="R42">INDEX(ShadowTable[], SMALL(IF(ShadowRowSS=$C$10,ROW(ShadowRowSS)-5),ROWS(P$15:P42)),21)</f>
        <v>#NUM!</v>
      </c>
      <c r="S42" s="762" t="e">
        <f t="array" ref="S42">INDEX(ShadowTable[], SMALL(IF(ShadowRowSS=$C$10,ROW(ShadowRowSS)-5),ROWS(P$15:P42)),22)</f>
        <v>#NUM!</v>
      </c>
    </row>
    <row r="43" spans="3:19">
      <c r="C43" s="759" t="e">
        <f t="array" ref="C43">INDEX(ShadowTable[], SMALL(IF(ShadowRowSS=$C$10,ROW(ShadowRowSS)-5),ROWS(C$15:C43)),5)</f>
        <v>#NUM!</v>
      </c>
      <c r="D43" s="760" t="str">
        <f t="array" ref="D43">IF(ISNUMBER(SEARCH("Outcome",INDEX(ShadowTable[], SMALL(IF(ShadowRowSS=$C$10,ROW(ShadowRowSS)-5),ROWS(D$15:D43)),1)))=TRUE,"Outcome",IF(ISNUMBER(SEARCH("Output",INDEX(ShadowTable[], SMALL(IF(ShadowRowSS=$C$10,ROW(ShadowRowSS)-5),ROWS(D$15:D43)),1)))=TRUE,"Output",""))</f>
        <v/>
      </c>
      <c r="E43" s="760" t="e">
        <f t="array" ref="E43">INDEX(ShadowTable[], SMALL(IF(ShadowRowSS=$C$10,ROW(ShadowRowSS)-5),ROWS(C$15:C43)),8)</f>
        <v>#NUM!</v>
      </c>
      <c r="F43" s="760" t="e">
        <f t="array" ref="F43">INDEX(ShadowTable[], SMALL(IF(ShadowRowSS=$C$10,ROW(ShadowRowSS)-5),ROWS(D$15:D43)),9)</f>
        <v>#NUM!</v>
      </c>
      <c r="G43" s="760" t="e">
        <f t="array" ref="G43">INDEX(ShadowTable[], SMALL(IF(ShadowRowSS=$C$10,ROW(ShadowRowSS)-5),ROWS(E$15:E43)),10)</f>
        <v>#NUM!</v>
      </c>
      <c r="H43" s="760" t="e">
        <f t="array" ref="H43">INDEX(ShadowTable[], SMALL(IF(ShadowRowSS=$C$10,ROW(ShadowRowSS)-5),ROWS(F$15:F43)),11)</f>
        <v>#NUM!</v>
      </c>
      <c r="I43" s="761" t="e">
        <f t="array" ref="I43">INDEX(ShadowTable[], SMALL(IF(ShadowRowSS=$C$10,ROW(ShadowRowSS)-5),ROWS(G$15:G43)),12)</f>
        <v>#NUM!</v>
      </c>
      <c r="J43" s="760" t="e">
        <f t="array" ref="J43">INDEX(ShadowTable[], SMALL(IF(ShadowRowSS=$C$10,ROW(ShadowRowSS)-5),ROWS(H$15:H43)),13)</f>
        <v>#NUM!</v>
      </c>
      <c r="K43" s="761" t="e">
        <f t="array" ref="K43">INDEX(ShadowTable[], SMALL(IF(ShadowRowSS=$C$10,ROW(ShadowRowSS)-5),ROWS(I$15:I43)),14)</f>
        <v>#NUM!</v>
      </c>
      <c r="L43" s="760" t="e">
        <f t="array" ref="L43">INDEX(ShadowTable[], SMALL(IF(ShadowRowSS=$C$10,ROW(ShadowRowSS)-5),ROWS(J$15:J43)),15)</f>
        <v>#NUM!</v>
      </c>
      <c r="M43" s="761" t="e">
        <f t="array" ref="M43">INDEX(ShadowTable[], SMALL(IF(ShadowRowSS=$C$10,ROW(ShadowRowSS)-5),ROWS(K$15:K43)),16)</f>
        <v>#NUM!</v>
      </c>
      <c r="N43" s="760" t="e">
        <f t="array" ref="N43">INDEX(ShadowTable[], SMALL(IF(ShadowRowSS=$C$10,ROW(ShadowRowSS)-5),ROWS(L$15:L43)),17)</f>
        <v>#NUM!</v>
      </c>
      <c r="O43" s="761" t="e">
        <f t="array" ref="O43">INDEX(ShadowTable[], SMALL(IF(ShadowRowSS=$C$10,ROW(ShadowRowSS)-5),ROWS(M$15:M43)),18)</f>
        <v>#NUM!</v>
      </c>
      <c r="P43" s="760" t="e">
        <f t="array" ref="P43">INDEX(ShadowTable[], SMALL(IF(ShadowRowSS=$C$10,ROW(ShadowRowSS)-5),ROWS(N$15:N43)),19)</f>
        <v>#NUM!</v>
      </c>
      <c r="Q43" s="761" t="e">
        <f t="array" ref="Q43">INDEX(ShadowTable[], SMALL(IF(ShadowRowSS=$C$10,ROW(ShadowRowSS)-5),ROWS(O$15:O43)),20)</f>
        <v>#NUM!</v>
      </c>
      <c r="R43" s="760" t="e">
        <f t="array" ref="R43">INDEX(ShadowTable[], SMALL(IF(ShadowRowSS=$C$10,ROW(ShadowRowSS)-5),ROWS(P$15:P43)),21)</f>
        <v>#NUM!</v>
      </c>
      <c r="S43" s="762" t="e">
        <f t="array" ref="S43">INDEX(ShadowTable[], SMALL(IF(ShadowRowSS=$C$10,ROW(ShadowRowSS)-5),ROWS(P$15:P43)),22)</f>
        <v>#NUM!</v>
      </c>
    </row>
    <row r="44" spans="3:19">
      <c r="C44" s="759" t="e">
        <f t="array" ref="C44">INDEX(ShadowTable[], SMALL(IF(ShadowRowSS=$C$10,ROW(ShadowRowSS)-5),ROWS(C$15:C44)),5)</f>
        <v>#NUM!</v>
      </c>
      <c r="D44" s="760" t="str">
        <f t="array" ref="D44">IF(ISNUMBER(SEARCH("Outcome",INDEX(ShadowTable[], SMALL(IF(ShadowRowSS=$C$10,ROW(ShadowRowSS)-5),ROWS(D$15:D44)),1)))=TRUE,"Outcome",IF(ISNUMBER(SEARCH("Output",INDEX(ShadowTable[], SMALL(IF(ShadowRowSS=$C$10,ROW(ShadowRowSS)-5),ROWS(D$15:D44)),1)))=TRUE,"Output",""))</f>
        <v/>
      </c>
      <c r="E44" s="760" t="e">
        <f t="array" ref="E44">INDEX(ShadowTable[], SMALL(IF(ShadowRowSS=$C$10,ROW(ShadowRowSS)-5),ROWS(C$15:C44)),8)</f>
        <v>#NUM!</v>
      </c>
      <c r="F44" s="760" t="e">
        <f t="array" ref="F44">INDEX(ShadowTable[], SMALL(IF(ShadowRowSS=$C$10,ROW(ShadowRowSS)-5),ROWS(D$15:D44)),9)</f>
        <v>#NUM!</v>
      </c>
      <c r="G44" s="760" t="e">
        <f t="array" ref="G44">INDEX(ShadowTable[], SMALL(IF(ShadowRowSS=$C$10,ROW(ShadowRowSS)-5),ROWS(E$15:E44)),10)</f>
        <v>#NUM!</v>
      </c>
      <c r="H44" s="760" t="e">
        <f t="array" ref="H44">INDEX(ShadowTable[], SMALL(IF(ShadowRowSS=$C$10,ROW(ShadowRowSS)-5),ROWS(F$15:F44)),11)</f>
        <v>#NUM!</v>
      </c>
      <c r="I44" s="761" t="e">
        <f t="array" ref="I44">INDEX(ShadowTable[], SMALL(IF(ShadowRowSS=$C$10,ROW(ShadowRowSS)-5),ROWS(G$15:G44)),12)</f>
        <v>#NUM!</v>
      </c>
      <c r="J44" s="760" t="e">
        <f t="array" ref="J44">INDEX(ShadowTable[], SMALL(IF(ShadowRowSS=$C$10,ROW(ShadowRowSS)-5),ROWS(H$15:H44)),13)</f>
        <v>#NUM!</v>
      </c>
      <c r="K44" s="761" t="e">
        <f t="array" ref="K44">INDEX(ShadowTable[], SMALL(IF(ShadowRowSS=$C$10,ROW(ShadowRowSS)-5),ROWS(I$15:I44)),14)</f>
        <v>#NUM!</v>
      </c>
      <c r="L44" s="760" t="e">
        <f t="array" ref="L44">INDEX(ShadowTable[], SMALL(IF(ShadowRowSS=$C$10,ROW(ShadowRowSS)-5),ROWS(J$15:J44)),15)</f>
        <v>#NUM!</v>
      </c>
      <c r="M44" s="761" t="e">
        <f t="array" ref="M44">INDEX(ShadowTable[], SMALL(IF(ShadowRowSS=$C$10,ROW(ShadowRowSS)-5),ROWS(K$15:K44)),16)</f>
        <v>#NUM!</v>
      </c>
      <c r="N44" s="760" t="e">
        <f t="array" ref="N44">INDEX(ShadowTable[], SMALL(IF(ShadowRowSS=$C$10,ROW(ShadowRowSS)-5),ROWS(L$15:L44)),17)</f>
        <v>#NUM!</v>
      </c>
      <c r="O44" s="761" t="e">
        <f t="array" ref="O44">INDEX(ShadowTable[], SMALL(IF(ShadowRowSS=$C$10,ROW(ShadowRowSS)-5),ROWS(M$15:M44)),18)</f>
        <v>#NUM!</v>
      </c>
      <c r="P44" s="760" t="e">
        <f t="array" ref="P44">INDEX(ShadowTable[], SMALL(IF(ShadowRowSS=$C$10,ROW(ShadowRowSS)-5),ROWS(N$15:N44)),19)</f>
        <v>#NUM!</v>
      </c>
      <c r="Q44" s="761" t="e">
        <f t="array" ref="Q44">INDEX(ShadowTable[], SMALL(IF(ShadowRowSS=$C$10,ROW(ShadowRowSS)-5),ROWS(O$15:O44)),20)</f>
        <v>#NUM!</v>
      </c>
      <c r="R44" s="760" t="e">
        <f t="array" ref="R44">INDEX(ShadowTable[], SMALL(IF(ShadowRowSS=$C$10,ROW(ShadowRowSS)-5),ROWS(P$15:P44)),21)</f>
        <v>#NUM!</v>
      </c>
      <c r="S44" s="762" t="e">
        <f t="array" ref="S44">INDEX(ShadowTable[], SMALL(IF(ShadowRowSS=$C$10,ROW(ShadowRowSS)-5),ROWS(P$15:P44)),22)</f>
        <v>#NUM!</v>
      </c>
    </row>
    <row r="45" spans="3:19">
      <c r="C45" s="759" t="e">
        <f t="array" ref="C45">INDEX(ShadowTable[], SMALL(IF(ShadowRowSS=$C$10,ROW(ShadowRowSS)-5),ROWS(C$15:C45)),5)</f>
        <v>#NUM!</v>
      </c>
      <c r="D45" s="760" t="str">
        <f t="array" ref="D45">IF(ISNUMBER(SEARCH("Outcome",INDEX(ShadowTable[], SMALL(IF(ShadowRowSS=$C$10,ROW(ShadowRowSS)-5),ROWS(D$15:D45)),1)))=TRUE,"Outcome",IF(ISNUMBER(SEARCH("Output",INDEX(ShadowTable[], SMALL(IF(ShadowRowSS=$C$10,ROW(ShadowRowSS)-5),ROWS(D$15:D45)),1)))=TRUE,"Output",""))</f>
        <v/>
      </c>
      <c r="E45" s="760" t="e">
        <f t="array" ref="E45">INDEX(ShadowTable[], SMALL(IF(ShadowRowSS=$C$10,ROW(ShadowRowSS)-5),ROWS(C$15:C45)),8)</f>
        <v>#NUM!</v>
      </c>
      <c r="F45" s="760" t="e">
        <f t="array" ref="F45">INDEX(ShadowTable[], SMALL(IF(ShadowRowSS=$C$10,ROW(ShadowRowSS)-5),ROWS(D$15:D45)),9)</f>
        <v>#NUM!</v>
      </c>
      <c r="G45" s="760" t="e">
        <f t="array" ref="G45">INDEX(ShadowTable[], SMALL(IF(ShadowRowSS=$C$10,ROW(ShadowRowSS)-5),ROWS(E$15:E45)),10)</f>
        <v>#NUM!</v>
      </c>
      <c r="H45" s="760" t="e">
        <f t="array" ref="H45">INDEX(ShadowTable[], SMALL(IF(ShadowRowSS=$C$10,ROW(ShadowRowSS)-5),ROWS(F$15:F45)),11)</f>
        <v>#NUM!</v>
      </c>
      <c r="I45" s="761" t="e">
        <f t="array" ref="I45">INDEX(ShadowTable[], SMALL(IF(ShadowRowSS=$C$10,ROW(ShadowRowSS)-5),ROWS(G$15:G45)),12)</f>
        <v>#NUM!</v>
      </c>
      <c r="J45" s="760" t="e">
        <f t="array" ref="J45">INDEX(ShadowTable[], SMALL(IF(ShadowRowSS=$C$10,ROW(ShadowRowSS)-5),ROWS(H$15:H45)),13)</f>
        <v>#NUM!</v>
      </c>
      <c r="K45" s="761" t="e">
        <f t="array" ref="K45">INDEX(ShadowTable[], SMALL(IF(ShadowRowSS=$C$10,ROW(ShadowRowSS)-5),ROWS(I$15:I45)),14)</f>
        <v>#NUM!</v>
      </c>
      <c r="L45" s="760" t="e">
        <f t="array" ref="L45">INDEX(ShadowTable[], SMALL(IF(ShadowRowSS=$C$10,ROW(ShadowRowSS)-5),ROWS(J$15:J45)),15)</f>
        <v>#NUM!</v>
      </c>
      <c r="M45" s="761" t="e">
        <f t="array" ref="M45">INDEX(ShadowTable[], SMALL(IF(ShadowRowSS=$C$10,ROW(ShadowRowSS)-5),ROWS(K$15:K45)),16)</f>
        <v>#NUM!</v>
      </c>
      <c r="N45" s="760" t="e">
        <f t="array" ref="N45">INDEX(ShadowTable[], SMALL(IF(ShadowRowSS=$C$10,ROW(ShadowRowSS)-5),ROWS(L$15:L45)),17)</f>
        <v>#NUM!</v>
      </c>
      <c r="O45" s="761" t="e">
        <f t="array" ref="O45">INDEX(ShadowTable[], SMALL(IF(ShadowRowSS=$C$10,ROW(ShadowRowSS)-5),ROWS(M$15:M45)),18)</f>
        <v>#NUM!</v>
      </c>
      <c r="P45" s="760" t="e">
        <f t="array" ref="P45">INDEX(ShadowTable[], SMALL(IF(ShadowRowSS=$C$10,ROW(ShadowRowSS)-5),ROWS(N$15:N45)),19)</f>
        <v>#NUM!</v>
      </c>
      <c r="Q45" s="761" t="e">
        <f t="array" ref="Q45">INDEX(ShadowTable[], SMALL(IF(ShadowRowSS=$C$10,ROW(ShadowRowSS)-5),ROWS(O$15:O45)),20)</f>
        <v>#NUM!</v>
      </c>
      <c r="R45" s="760" t="e">
        <f t="array" ref="R45">INDEX(ShadowTable[], SMALL(IF(ShadowRowSS=$C$10,ROW(ShadowRowSS)-5),ROWS(P$15:P45)),21)</f>
        <v>#NUM!</v>
      </c>
      <c r="S45" s="762" t="e">
        <f t="array" ref="S45">INDEX(ShadowTable[], SMALL(IF(ShadowRowSS=$C$10,ROW(ShadowRowSS)-5),ROWS(P$15:P45)),22)</f>
        <v>#NUM!</v>
      </c>
    </row>
    <row r="46" spans="3:19">
      <c r="C46" s="759" t="e">
        <f t="array" ref="C46">INDEX(ShadowTable[], SMALL(IF(ShadowRowSS=$C$10,ROW(ShadowRowSS)-5),ROWS(C$15:C46)),5)</f>
        <v>#NUM!</v>
      </c>
      <c r="D46" s="760" t="str">
        <f t="array" ref="D46">IF(ISNUMBER(SEARCH("Outcome",INDEX(ShadowTable[], SMALL(IF(ShadowRowSS=$C$10,ROW(ShadowRowSS)-5),ROWS(D$15:D46)),1)))=TRUE,"Outcome",IF(ISNUMBER(SEARCH("Output",INDEX(ShadowTable[], SMALL(IF(ShadowRowSS=$C$10,ROW(ShadowRowSS)-5),ROWS(D$15:D46)),1)))=TRUE,"Output",""))</f>
        <v/>
      </c>
      <c r="E46" s="760" t="e">
        <f t="array" ref="E46">INDEX(ShadowTable[], SMALL(IF(ShadowRowSS=$C$10,ROW(ShadowRowSS)-5),ROWS(C$15:C46)),8)</f>
        <v>#NUM!</v>
      </c>
      <c r="F46" s="760" t="e">
        <f t="array" ref="F46">INDEX(ShadowTable[], SMALL(IF(ShadowRowSS=$C$10,ROW(ShadowRowSS)-5),ROWS(D$15:D46)),9)</f>
        <v>#NUM!</v>
      </c>
      <c r="G46" s="760" t="e">
        <f t="array" ref="G46">INDEX(ShadowTable[], SMALL(IF(ShadowRowSS=$C$10,ROW(ShadowRowSS)-5),ROWS(E$15:E46)),10)</f>
        <v>#NUM!</v>
      </c>
      <c r="H46" s="760" t="e">
        <f t="array" ref="H46">INDEX(ShadowTable[], SMALL(IF(ShadowRowSS=$C$10,ROW(ShadowRowSS)-5),ROWS(F$15:F46)),11)</f>
        <v>#NUM!</v>
      </c>
      <c r="I46" s="761" t="e">
        <f t="array" ref="I46">INDEX(ShadowTable[], SMALL(IF(ShadowRowSS=$C$10,ROW(ShadowRowSS)-5),ROWS(G$15:G46)),12)</f>
        <v>#NUM!</v>
      </c>
      <c r="J46" s="760" t="e">
        <f t="array" ref="J46">INDEX(ShadowTable[], SMALL(IF(ShadowRowSS=$C$10,ROW(ShadowRowSS)-5),ROWS(H$15:H46)),13)</f>
        <v>#NUM!</v>
      </c>
      <c r="K46" s="761" t="e">
        <f t="array" ref="K46">INDEX(ShadowTable[], SMALL(IF(ShadowRowSS=$C$10,ROW(ShadowRowSS)-5),ROWS(I$15:I46)),14)</f>
        <v>#NUM!</v>
      </c>
      <c r="L46" s="760" t="e">
        <f t="array" ref="L46">INDEX(ShadowTable[], SMALL(IF(ShadowRowSS=$C$10,ROW(ShadowRowSS)-5),ROWS(J$15:J46)),15)</f>
        <v>#NUM!</v>
      </c>
      <c r="M46" s="761" t="e">
        <f t="array" ref="M46">INDEX(ShadowTable[], SMALL(IF(ShadowRowSS=$C$10,ROW(ShadowRowSS)-5),ROWS(K$15:K46)),16)</f>
        <v>#NUM!</v>
      </c>
      <c r="N46" s="760" t="e">
        <f t="array" ref="N46">INDEX(ShadowTable[], SMALL(IF(ShadowRowSS=$C$10,ROW(ShadowRowSS)-5),ROWS(L$15:L46)),17)</f>
        <v>#NUM!</v>
      </c>
      <c r="O46" s="761" t="e">
        <f t="array" ref="O46">INDEX(ShadowTable[], SMALL(IF(ShadowRowSS=$C$10,ROW(ShadowRowSS)-5),ROWS(M$15:M46)),18)</f>
        <v>#NUM!</v>
      </c>
      <c r="P46" s="760" t="e">
        <f t="array" ref="P46">INDEX(ShadowTable[], SMALL(IF(ShadowRowSS=$C$10,ROW(ShadowRowSS)-5),ROWS(N$15:N46)),19)</f>
        <v>#NUM!</v>
      </c>
      <c r="Q46" s="761" t="e">
        <f t="array" ref="Q46">INDEX(ShadowTable[], SMALL(IF(ShadowRowSS=$C$10,ROW(ShadowRowSS)-5),ROWS(O$15:O46)),20)</f>
        <v>#NUM!</v>
      </c>
      <c r="R46" s="760" t="e">
        <f t="array" ref="R46">INDEX(ShadowTable[], SMALL(IF(ShadowRowSS=$C$10,ROW(ShadowRowSS)-5),ROWS(P$15:P46)),21)</f>
        <v>#NUM!</v>
      </c>
      <c r="S46" s="762" t="e">
        <f t="array" ref="S46">INDEX(ShadowTable[], SMALL(IF(ShadowRowSS=$C$10,ROW(ShadowRowSS)-5),ROWS(P$15:P46)),22)</f>
        <v>#NUM!</v>
      </c>
    </row>
    <row r="47" spans="3:19">
      <c r="C47" s="759" t="e">
        <f t="array" ref="C47">INDEX(ShadowTable[], SMALL(IF(ShadowRowSS=$C$10,ROW(ShadowRowSS)-5),ROWS(C$15:C47)),5)</f>
        <v>#NUM!</v>
      </c>
      <c r="D47" s="760" t="str">
        <f t="array" ref="D47">IF(ISNUMBER(SEARCH("Outcome",INDEX(ShadowTable[], SMALL(IF(ShadowRowSS=$C$10,ROW(ShadowRowSS)-5),ROWS(D$15:D47)),1)))=TRUE,"Outcome",IF(ISNUMBER(SEARCH("Output",INDEX(ShadowTable[], SMALL(IF(ShadowRowSS=$C$10,ROW(ShadowRowSS)-5),ROWS(D$15:D47)),1)))=TRUE,"Output",""))</f>
        <v/>
      </c>
      <c r="E47" s="760" t="e">
        <f t="array" ref="E47">INDEX(ShadowTable[], SMALL(IF(ShadowRowSS=$C$10,ROW(ShadowRowSS)-5),ROWS(C$15:C47)),8)</f>
        <v>#NUM!</v>
      </c>
      <c r="F47" s="760" t="e">
        <f t="array" ref="F47">INDEX(ShadowTable[], SMALL(IF(ShadowRowSS=$C$10,ROW(ShadowRowSS)-5),ROWS(D$15:D47)),9)</f>
        <v>#NUM!</v>
      </c>
      <c r="G47" s="760" t="e">
        <f t="array" ref="G47">INDEX(ShadowTable[], SMALL(IF(ShadowRowSS=$C$10,ROW(ShadowRowSS)-5),ROWS(E$15:E47)),10)</f>
        <v>#NUM!</v>
      </c>
      <c r="H47" s="760" t="e">
        <f t="array" ref="H47">INDEX(ShadowTable[], SMALL(IF(ShadowRowSS=$C$10,ROW(ShadowRowSS)-5),ROWS(F$15:F47)),11)</f>
        <v>#NUM!</v>
      </c>
      <c r="I47" s="761" t="e">
        <f t="array" ref="I47">INDEX(ShadowTable[], SMALL(IF(ShadowRowSS=$C$10,ROW(ShadowRowSS)-5),ROWS(G$15:G47)),12)</f>
        <v>#NUM!</v>
      </c>
      <c r="J47" s="760" t="e">
        <f t="array" ref="J47">INDEX(ShadowTable[], SMALL(IF(ShadowRowSS=$C$10,ROW(ShadowRowSS)-5),ROWS(H$15:H47)),13)</f>
        <v>#NUM!</v>
      </c>
      <c r="K47" s="761" t="e">
        <f t="array" ref="K47">INDEX(ShadowTable[], SMALL(IF(ShadowRowSS=$C$10,ROW(ShadowRowSS)-5),ROWS(I$15:I47)),14)</f>
        <v>#NUM!</v>
      </c>
      <c r="L47" s="760" t="e">
        <f t="array" ref="L47">INDEX(ShadowTable[], SMALL(IF(ShadowRowSS=$C$10,ROW(ShadowRowSS)-5),ROWS(J$15:J47)),15)</f>
        <v>#NUM!</v>
      </c>
      <c r="M47" s="761" t="e">
        <f t="array" ref="M47">INDEX(ShadowTable[], SMALL(IF(ShadowRowSS=$C$10,ROW(ShadowRowSS)-5),ROWS(K$15:K47)),16)</f>
        <v>#NUM!</v>
      </c>
      <c r="N47" s="760" t="e">
        <f t="array" ref="N47">INDEX(ShadowTable[], SMALL(IF(ShadowRowSS=$C$10,ROW(ShadowRowSS)-5),ROWS(L$15:L47)),17)</f>
        <v>#NUM!</v>
      </c>
      <c r="O47" s="761" t="e">
        <f t="array" ref="O47">INDEX(ShadowTable[], SMALL(IF(ShadowRowSS=$C$10,ROW(ShadowRowSS)-5),ROWS(M$15:M47)),18)</f>
        <v>#NUM!</v>
      </c>
      <c r="P47" s="760" t="e">
        <f t="array" ref="P47">INDEX(ShadowTable[], SMALL(IF(ShadowRowSS=$C$10,ROW(ShadowRowSS)-5),ROWS(N$15:N47)),19)</f>
        <v>#NUM!</v>
      </c>
      <c r="Q47" s="761" t="e">
        <f t="array" ref="Q47">INDEX(ShadowTable[], SMALL(IF(ShadowRowSS=$C$10,ROW(ShadowRowSS)-5),ROWS(O$15:O47)),20)</f>
        <v>#NUM!</v>
      </c>
      <c r="R47" s="760" t="e">
        <f t="array" ref="R47">INDEX(ShadowTable[], SMALL(IF(ShadowRowSS=$C$10,ROW(ShadowRowSS)-5),ROWS(P$15:P47)),21)</f>
        <v>#NUM!</v>
      </c>
      <c r="S47" s="762" t="e">
        <f t="array" ref="S47">INDEX(ShadowTable[], SMALL(IF(ShadowRowSS=$C$10,ROW(ShadowRowSS)-5),ROWS(P$15:P47)),22)</f>
        <v>#NUM!</v>
      </c>
    </row>
    <row r="48" spans="3:19">
      <c r="C48" s="759" t="e">
        <f t="array" ref="C48">INDEX(ShadowTable[], SMALL(IF(ShadowRowSS=$C$10,ROW(ShadowRowSS)-5),ROWS(C$15:C48)),5)</f>
        <v>#NUM!</v>
      </c>
      <c r="D48" s="760" t="str">
        <f t="array" ref="D48">IF(ISNUMBER(SEARCH("Outcome",INDEX(ShadowTable[], SMALL(IF(ShadowRowSS=$C$10,ROW(ShadowRowSS)-5),ROWS(D$15:D48)),1)))=TRUE,"Outcome",IF(ISNUMBER(SEARCH("Output",INDEX(ShadowTable[], SMALL(IF(ShadowRowSS=$C$10,ROW(ShadowRowSS)-5),ROWS(D$15:D48)),1)))=TRUE,"Output",""))</f>
        <v/>
      </c>
      <c r="E48" s="760" t="e">
        <f t="array" ref="E48">INDEX(ShadowTable[], SMALL(IF(ShadowRowSS=$C$10,ROW(ShadowRowSS)-5),ROWS(C$15:C48)),8)</f>
        <v>#NUM!</v>
      </c>
      <c r="F48" s="760" t="e">
        <f t="array" ref="F48">INDEX(ShadowTable[], SMALL(IF(ShadowRowSS=$C$10,ROW(ShadowRowSS)-5),ROWS(D$15:D48)),9)</f>
        <v>#NUM!</v>
      </c>
      <c r="G48" s="760" t="e">
        <f t="array" ref="G48">INDEX(ShadowTable[], SMALL(IF(ShadowRowSS=$C$10,ROW(ShadowRowSS)-5),ROWS(E$15:E48)),10)</f>
        <v>#NUM!</v>
      </c>
      <c r="H48" s="760" t="e">
        <f t="array" ref="H48">INDEX(ShadowTable[], SMALL(IF(ShadowRowSS=$C$10,ROW(ShadowRowSS)-5),ROWS(F$15:F48)),11)</f>
        <v>#NUM!</v>
      </c>
      <c r="I48" s="761" t="e">
        <f t="array" ref="I48">INDEX(ShadowTable[], SMALL(IF(ShadowRowSS=$C$10,ROW(ShadowRowSS)-5),ROWS(G$15:G48)),12)</f>
        <v>#NUM!</v>
      </c>
      <c r="J48" s="760" t="e">
        <f t="array" ref="J48">INDEX(ShadowTable[], SMALL(IF(ShadowRowSS=$C$10,ROW(ShadowRowSS)-5),ROWS(H$15:H48)),13)</f>
        <v>#NUM!</v>
      </c>
      <c r="K48" s="761" t="e">
        <f t="array" ref="K48">INDEX(ShadowTable[], SMALL(IF(ShadowRowSS=$C$10,ROW(ShadowRowSS)-5),ROWS(I$15:I48)),14)</f>
        <v>#NUM!</v>
      </c>
      <c r="L48" s="760" t="e">
        <f t="array" ref="L48">INDEX(ShadowTable[], SMALL(IF(ShadowRowSS=$C$10,ROW(ShadowRowSS)-5),ROWS(J$15:J48)),15)</f>
        <v>#NUM!</v>
      </c>
      <c r="M48" s="761" t="e">
        <f t="array" ref="M48">INDEX(ShadowTable[], SMALL(IF(ShadowRowSS=$C$10,ROW(ShadowRowSS)-5),ROWS(K$15:K48)),16)</f>
        <v>#NUM!</v>
      </c>
      <c r="N48" s="760" t="e">
        <f t="array" ref="N48">INDEX(ShadowTable[], SMALL(IF(ShadowRowSS=$C$10,ROW(ShadowRowSS)-5),ROWS(L$15:L48)),17)</f>
        <v>#NUM!</v>
      </c>
      <c r="O48" s="761" t="e">
        <f t="array" ref="O48">INDEX(ShadowTable[], SMALL(IF(ShadowRowSS=$C$10,ROW(ShadowRowSS)-5),ROWS(M$15:M48)),18)</f>
        <v>#NUM!</v>
      </c>
      <c r="P48" s="760" t="e">
        <f t="array" ref="P48">INDEX(ShadowTable[], SMALL(IF(ShadowRowSS=$C$10,ROW(ShadowRowSS)-5),ROWS(N$15:N48)),19)</f>
        <v>#NUM!</v>
      </c>
      <c r="Q48" s="761" t="e">
        <f t="array" ref="Q48">INDEX(ShadowTable[], SMALL(IF(ShadowRowSS=$C$10,ROW(ShadowRowSS)-5),ROWS(O$15:O48)),20)</f>
        <v>#NUM!</v>
      </c>
      <c r="R48" s="760" t="e">
        <f t="array" ref="R48">INDEX(ShadowTable[], SMALL(IF(ShadowRowSS=$C$10,ROW(ShadowRowSS)-5),ROWS(P$15:P48)),21)</f>
        <v>#NUM!</v>
      </c>
      <c r="S48" s="762" t="e">
        <f t="array" ref="S48">INDEX(ShadowTable[], SMALL(IF(ShadowRowSS=$C$10,ROW(ShadowRowSS)-5),ROWS(P$15:P48)),22)</f>
        <v>#NUM!</v>
      </c>
    </row>
    <row r="49" spans="3:19">
      <c r="C49" s="759" t="e">
        <f t="array" ref="C49">INDEX(ShadowTable[], SMALL(IF(ShadowRowSS=$C$10,ROW(ShadowRowSS)-5),ROWS(C$15:C49)),5)</f>
        <v>#NUM!</v>
      </c>
      <c r="D49" s="760" t="str">
        <f t="array" ref="D49">IF(ISNUMBER(SEARCH("Outcome",INDEX(ShadowTable[], SMALL(IF(ShadowRowSS=$C$10,ROW(ShadowRowSS)-5),ROWS(D$15:D49)),1)))=TRUE,"Outcome",IF(ISNUMBER(SEARCH("Output",INDEX(ShadowTable[], SMALL(IF(ShadowRowSS=$C$10,ROW(ShadowRowSS)-5),ROWS(D$15:D49)),1)))=TRUE,"Output",""))</f>
        <v/>
      </c>
      <c r="E49" s="760" t="e">
        <f t="array" ref="E49">INDEX(ShadowTable[], SMALL(IF(ShadowRowSS=$C$10,ROW(ShadowRowSS)-5),ROWS(C$15:C49)),8)</f>
        <v>#NUM!</v>
      </c>
      <c r="F49" s="760" t="e">
        <f t="array" ref="F49">INDEX(ShadowTable[], SMALL(IF(ShadowRowSS=$C$10,ROW(ShadowRowSS)-5),ROWS(D$15:D49)),9)</f>
        <v>#NUM!</v>
      </c>
      <c r="G49" s="760" t="e">
        <f t="array" ref="G49">INDEX(ShadowTable[], SMALL(IF(ShadowRowSS=$C$10,ROW(ShadowRowSS)-5),ROWS(E$15:E49)),10)</f>
        <v>#NUM!</v>
      </c>
      <c r="H49" s="760" t="e">
        <f t="array" ref="H49">INDEX(ShadowTable[], SMALL(IF(ShadowRowSS=$C$10,ROW(ShadowRowSS)-5),ROWS(F$15:F49)),11)</f>
        <v>#NUM!</v>
      </c>
      <c r="I49" s="761" t="e">
        <f t="array" ref="I49">INDEX(ShadowTable[], SMALL(IF(ShadowRowSS=$C$10,ROW(ShadowRowSS)-5),ROWS(G$15:G49)),12)</f>
        <v>#NUM!</v>
      </c>
      <c r="J49" s="760" t="e">
        <f t="array" ref="J49">INDEX(ShadowTable[], SMALL(IF(ShadowRowSS=$C$10,ROW(ShadowRowSS)-5),ROWS(H$15:H49)),13)</f>
        <v>#NUM!</v>
      </c>
      <c r="K49" s="761" t="e">
        <f t="array" ref="K49">INDEX(ShadowTable[], SMALL(IF(ShadowRowSS=$C$10,ROW(ShadowRowSS)-5),ROWS(I$15:I49)),14)</f>
        <v>#NUM!</v>
      </c>
      <c r="L49" s="760" t="e">
        <f t="array" ref="L49">INDEX(ShadowTable[], SMALL(IF(ShadowRowSS=$C$10,ROW(ShadowRowSS)-5),ROWS(J$15:J49)),15)</f>
        <v>#NUM!</v>
      </c>
      <c r="M49" s="761" t="e">
        <f t="array" ref="M49">INDEX(ShadowTable[], SMALL(IF(ShadowRowSS=$C$10,ROW(ShadowRowSS)-5),ROWS(K$15:K49)),16)</f>
        <v>#NUM!</v>
      </c>
      <c r="N49" s="760" t="e">
        <f t="array" ref="N49">INDEX(ShadowTable[], SMALL(IF(ShadowRowSS=$C$10,ROW(ShadowRowSS)-5),ROWS(L$15:L49)),17)</f>
        <v>#NUM!</v>
      </c>
      <c r="O49" s="761" t="e">
        <f t="array" ref="O49">INDEX(ShadowTable[], SMALL(IF(ShadowRowSS=$C$10,ROW(ShadowRowSS)-5),ROWS(M$15:M49)),18)</f>
        <v>#NUM!</v>
      </c>
      <c r="P49" s="760" t="e">
        <f t="array" ref="P49">INDEX(ShadowTable[], SMALL(IF(ShadowRowSS=$C$10,ROW(ShadowRowSS)-5),ROWS(N$15:N49)),19)</f>
        <v>#NUM!</v>
      </c>
      <c r="Q49" s="761" t="e">
        <f t="array" ref="Q49">INDEX(ShadowTable[], SMALL(IF(ShadowRowSS=$C$10,ROW(ShadowRowSS)-5),ROWS(O$15:O49)),20)</f>
        <v>#NUM!</v>
      </c>
      <c r="R49" s="760" t="e">
        <f t="array" ref="R49">INDEX(ShadowTable[], SMALL(IF(ShadowRowSS=$C$10,ROW(ShadowRowSS)-5),ROWS(P$15:P49)),21)</f>
        <v>#NUM!</v>
      </c>
      <c r="S49" s="762" t="e">
        <f t="array" ref="S49">INDEX(ShadowTable[], SMALL(IF(ShadowRowSS=$C$10,ROW(ShadowRowSS)-5),ROWS(P$15:P49)),22)</f>
        <v>#NUM!</v>
      </c>
    </row>
    <row r="50" spans="3:19">
      <c r="C50" s="759" t="e">
        <f t="array" ref="C50">INDEX(ShadowTable[], SMALL(IF(ShadowRowSS=$C$10,ROW(ShadowRowSS)-5),ROWS(C$15:C50)),5)</f>
        <v>#NUM!</v>
      </c>
      <c r="D50" s="760" t="str">
        <f t="array" ref="D50">IF(ISNUMBER(SEARCH("Outcome",INDEX(ShadowTable[], SMALL(IF(ShadowRowSS=$C$10,ROW(ShadowRowSS)-5),ROWS(D$15:D50)),1)))=TRUE,"Outcome",IF(ISNUMBER(SEARCH("Output",INDEX(ShadowTable[], SMALL(IF(ShadowRowSS=$C$10,ROW(ShadowRowSS)-5),ROWS(D$15:D50)),1)))=TRUE,"Output",""))</f>
        <v/>
      </c>
      <c r="E50" s="760" t="e">
        <f t="array" ref="E50">INDEX(ShadowTable[], SMALL(IF(ShadowRowSS=$C$10,ROW(ShadowRowSS)-5),ROWS(C$15:C50)),8)</f>
        <v>#NUM!</v>
      </c>
      <c r="F50" s="760" t="e">
        <f t="array" ref="F50">INDEX(ShadowTable[], SMALL(IF(ShadowRowSS=$C$10,ROW(ShadowRowSS)-5),ROWS(D$15:D50)),9)</f>
        <v>#NUM!</v>
      </c>
      <c r="G50" s="760" t="e">
        <f t="array" ref="G50">INDEX(ShadowTable[], SMALL(IF(ShadowRowSS=$C$10,ROW(ShadowRowSS)-5),ROWS(E$15:E50)),10)</f>
        <v>#NUM!</v>
      </c>
      <c r="H50" s="760" t="e">
        <f t="array" ref="H50">INDEX(ShadowTable[], SMALL(IF(ShadowRowSS=$C$10,ROW(ShadowRowSS)-5),ROWS(F$15:F50)),11)</f>
        <v>#NUM!</v>
      </c>
      <c r="I50" s="761" t="e">
        <f t="array" ref="I50">INDEX(ShadowTable[], SMALL(IF(ShadowRowSS=$C$10,ROW(ShadowRowSS)-5),ROWS(G$15:G50)),12)</f>
        <v>#NUM!</v>
      </c>
      <c r="J50" s="760" t="e">
        <f t="array" ref="J50">INDEX(ShadowTable[], SMALL(IF(ShadowRowSS=$C$10,ROW(ShadowRowSS)-5),ROWS(H$15:H50)),13)</f>
        <v>#NUM!</v>
      </c>
      <c r="K50" s="761" t="e">
        <f t="array" ref="K50">INDEX(ShadowTable[], SMALL(IF(ShadowRowSS=$C$10,ROW(ShadowRowSS)-5),ROWS(I$15:I50)),14)</f>
        <v>#NUM!</v>
      </c>
      <c r="L50" s="760" t="e">
        <f t="array" ref="L50">INDEX(ShadowTable[], SMALL(IF(ShadowRowSS=$C$10,ROW(ShadowRowSS)-5),ROWS(J$15:J50)),15)</f>
        <v>#NUM!</v>
      </c>
      <c r="M50" s="761" t="e">
        <f t="array" ref="M50">INDEX(ShadowTable[], SMALL(IF(ShadowRowSS=$C$10,ROW(ShadowRowSS)-5),ROWS(K$15:K50)),16)</f>
        <v>#NUM!</v>
      </c>
      <c r="N50" s="760" t="e">
        <f t="array" ref="N50">INDEX(ShadowTable[], SMALL(IF(ShadowRowSS=$C$10,ROW(ShadowRowSS)-5),ROWS(L$15:L50)),17)</f>
        <v>#NUM!</v>
      </c>
      <c r="O50" s="761" t="e">
        <f t="array" ref="O50">INDEX(ShadowTable[], SMALL(IF(ShadowRowSS=$C$10,ROW(ShadowRowSS)-5),ROWS(M$15:M50)),18)</f>
        <v>#NUM!</v>
      </c>
      <c r="P50" s="760" t="e">
        <f t="array" ref="P50">INDEX(ShadowTable[], SMALL(IF(ShadowRowSS=$C$10,ROW(ShadowRowSS)-5),ROWS(N$15:N50)),19)</f>
        <v>#NUM!</v>
      </c>
      <c r="Q50" s="761" t="e">
        <f t="array" ref="Q50">INDEX(ShadowTable[], SMALL(IF(ShadowRowSS=$C$10,ROW(ShadowRowSS)-5),ROWS(O$15:O50)),20)</f>
        <v>#NUM!</v>
      </c>
      <c r="R50" s="760" t="e">
        <f t="array" ref="R50">INDEX(ShadowTable[], SMALL(IF(ShadowRowSS=$C$10,ROW(ShadowRowSS)-5),ROWS(P$15:P50)),21)</f>
        <v>#NUM!</v>
      </c>
      <c r="S50" s="762" t="e">
        <f t="array" ref="S50">INDEX(ShadowTable[], SMALL(IF(ShadowRowSS=$C$10,ROW(ShadowRowSS)-5),ROWS(P$15:P50)),22)</f>
        <v>#NUM!</v>
      </c>
    </row>
    <row r="51" spans="3:19">
      <c r="C51" s="759" t="e">
        <f t="array" ref="C51">INDEX(ShadowTable[], SMALL(IF(ShadowRowSS=$C$10,ROW(ShadowRowSS)-5),ROWS(C$15:C51)),5)</f>
        <v>#NUM!</v>
      </c>
      <c r="D51" s="760" t="str">
        <f t="array" ref="D51">IF(ISNUMBER(SEARCH("Outcome",INDEX(ShadowTable[], SMALL(IF(ShadowRowSS=$C$10,ROW(ShadowRowSS)-5),ROWS(D$15:D51)),1)))=TRUE,"Outcome",IF(ISNUMBER(SEARCH("Output",INDEX(ShadowTable[], SMALL(IF(ShadowRowSS=$C$10,ROW(ShadowRowSS)-5),ROWS(D$15:D51)),1)))=TRUE,"Output",""))</f>
        <v/>
      </c>
      <c r="E51" s="760" t="e">
        <f t="array" ref="E51">INDEX(ShadowTable[], SMALL(IF(ShadowRowSS=$C$10,ROW(ShadowRowSS)-5),ROWS(C$15:C51)),8)</f>
        <v>#NUM!</v>
      </c>
      <c r="F51" s="760" t="e">
        <f t="array" ref="F51">INDEX(ShadowTable[], SMALL(IF(ShadowRowSS=$C$10,ROW(ShadowRowSS)-5),ROWS(D$15:D51)),9)</f>
        <v>#NUM!</v>
      </c>
      <c r="G51" s="760" t="e">
        <f t="array" ref="G51">INDEX(ShadowTable[], SMALL(IF(ShadowRowSS=$C$10,ROW(ShadowRowSS)-5),ROWS(E$15:E51)),10)</f>
        <v>#NUM!</v>
      </c>
      <c r="H51" s="760" t="e">
        <f t="array" ref="H51">INDEX(ShadowTable[], SMALL(IF(ShadowRowSS=$C$10,ROW(ShadowRowSS)-5),ROWS(F$15:F51)),11)</f>
        <v>#NUM!</v>
      </c>
      <c r="I51" s="761" t="e">
        <f t="array" ref="I51">INDEX(ShadowTable[], SMALL(IF(ShadowRowSS=$C$10,ROW(ShadowRowSS)-5),ROWS(G$15:G51)),12)</f>
        <v>#NUM!</v>
      </c>
      <c r="J51" s="760" t="e">
        <f t="array" ref="J51">INDEX(ShadowTable[], SMALL(IF(ShadowRowSS=$C$10,ROW(ShadowRowSS)-5),ROWS(H$15:H51)),13)</f>
        <v>#NUM!</v>
      </c>
      <c r="K51" s="761" t="e">
        <f t="array" ref="K51">INDEX(ShadowTable[], SMALL(IF(ShadowRowSS=$C$10,ROW(ShadowRowSS)-5),ROWS(I$15:I51)),14)</f>
        <v>#NUM!</v>
      </c>
      <c r="L51" s="760" t="e">
        <f t="array" ref="L51">INDEX(ShadowTable[], SMALL(IF(ShadowRowSS=$C$10,ROW(ShadowRowSS)-5),ROWS(J$15:J51)),15)</f>
        <v>#NUM!</v>
      </c>
      <c r="M51" s="761" t="e">
        <f t="array" ref="M51">INDEX(ShadowTable[], SMALL(IF(ShadowRowSS=$C$10,ROW(ShadowRowSS)-5),ROWS(K$15:K51)),16)</f>
        <v>#NUM!</v>
      </c>
      <c r="N51" s="760" t="e">
        <f t="array" ref="N51">INDEX(ShadowTable[], SMALL(IF(ShadowRowSS=$C$10,ROW(ShadowRowSS)-5),ROWS(L$15:L51)),17)</f>
        <v>#NUM!</v>
      </c>
      <c r="O51" s="761" t="e">
        <f t="array" ref="O51">INDEX(ShadowTable[], SMALL(IF(ShadowRowSS=$C$10,ROW(ShadowRowSS)-5),ROWS(M$15:M51)),18)</f>
        <v>#NUM!</v>
      </c>
      <c r="P51" s="760" t="e">
        <f t="array" ref="P51">INDEX(ShadowTable[], SMALL(IF(ShadowRowSS=$C$10,ROW(ShadowRowSS)-5),ROWS(N$15:N51)),19)</f>
        <v>#NUM!</v>
      </c>
      <c r="Q51" s="761" t="e">
        <f t="array" ref="Q51">INDEX(ShadowTable[], SMALL(IF(ShadowRowSS=$C$10,ROW(ShadowRowSS)-5),ROWS(O$15:O51)),20)</f>
        <v>#NUM!</v>
      </c>
      <c r="R51" s="760" t="e">
        <f t="array" ref="R51">INDEX(ShadowTable[], SMALL(IF(ShadowRowSS=$C$10,ROW(ShadowRowSS)-5),ROWS(P$15:P51)),21)</f>
        <v>#NUM!</v>
      </c>
      <c r="S51" s="762" t="e">
        <f t="array" ref="S51">INDEX(ShadowTable[], SMALL(IF(ShadowRowSS=$C$10,ROW(ShadowRowSS)-5),ROWS(P$15:P51)),22)</f>
        <v>#NUM!</v>
      </c>
    </row>
    <row r="52" spans="3:19">
      <c r="C52" s="759" t="e">
        <f t="array" ref="C52">INDEX(ShadowTable[], SMALL(IF(ShadowRowSS=$C$10,ROW(ShadowRowSS)-5),ROWS(C$15:C52)),5)</f>
        <v>#NUM!</v>
      </c>
      <c r="D52" s="760" t="str">
        <f t="array" ref="D52">IF(ISNUMBER(SEARCH("Outcome",INDEX(ShadowTable[], SMALL(IF(ShadowRowSS=$C$10,ROW(ShadowRowSS)-5),ROWS(D$15:D52)),1)))=TRUE,"Outcome",IF(ISNUMBER(SEARCH("Output",INDEX(ShadowTable[], SMALL(IF(ShadowRowSS=$C$10,ROW(ShadowRowSS)-5),ROWS(D$15:D52)),1)))=TRUE,"Output",""))</f>
        <v/>
      </c>
      <c r="E52" s="760" t="e">
        <f t="array" ref="E52">INDEX(ShadowTable[], SMALL(IF(ShadowRowSS=$C$10,ROW(ShadowRowSS)-5),ROWS(C$15:C52)),8)</f>
        <v>#NUM!</v>
      </c>
      <c r="F52" s="760" t="e">
        <f t="array" ref="F52">INDEX(ShadowTable[], SMALL(IF(ShadowRowSS=$C$10,ROW(ShadowRowSS)-5),ROWS(D$15:D52)),9)</f>
        <v>#NUM!</v>
      </c>
      <c r="G52" s="760" t="e">
        <f t="array" ref="G52">INDEX(ShadowTable[], SMALL(IF(ShadowRowSS=$C$10,ROW(ShadowRowSS)-5),ROWS(E$15:E52)),10)</f>
        <v>#NUM!</v>
      </c>
      <c r="H52" s="760" t="e">
        <f t="array" ref="H52">INDEX(ShadowTable[], SMALL(IF(ShadowRowSS=$C$10,ROW(ShadowRowSS)-5),ROWS(F$15:F52)),11)</f>
        <v>#NUM!</v>
      </c>
      <c r="I52" s="761" t="e">
        <f t="array" ref="I52">INDEX(ShadowTable[], SMALL(IF(ShadowRowSS=$C$10,ROW(ShadowRowSS)-5),ROWS(G$15:G52)),12)</f>
        <v>#NUM!</v>
      </c>
      <c r="J52" s="760" t="e">
        <f t="array" ref="J52">INDEX(ShadowTable[], SMALL(IF(ShadowRowSS=$C$10,ROW(ShadowRowSS)-5),ROWS(H$15:H52)),13)</f>
        <v>#NUM!</v>
      </c>
      <c r="K52" s="761" t="e">
        <f t="array" ref="K52">INDEX(ShadowTable[], SMALL(IF(ShadowRowSS=$C$10,ROW(ShadowRowSS)-5),ROWS(I$15:I52)),14)</f>
        <v>#NUM!</v>
      </c>
      <c r="L52" s="760" t="e">
        <f t="array" ref="L52">INDEX(ShadowTable[], SMALL(IF(ShadowRowSS=$C$10,ROW(ShadowRowSS)-5),ROWS(J$15:J52)),15)</f>
        <v>#NUM!</v>
      </c>
      <c r="M52" s="761" t="e">
        <f t="array" ref="M52">INDEX(ShadowTable[], SMALL(IF(ShadowRowSS=$C$10,ROW(ShadowRowSS)-5),ROWS(K$15:K52)),16)</f>
        <v>#NUM!</v>
      </c>
      <c r="N52" s="760" t="e">
        <f t="array" ref="N52">INDEX(ShadowTable[], SMALL(IF(ShadowRowSS=$C$10,ROW(ShadowRowSS)-5),ROWS(L$15:L52)),17)</f>
        <v>#NUM!</v>
      </c>
      <c r="O52" s="761" t="e">
        <f t="array" ref="O52">INDEX(ShadowTable[], SMALL(IF(ShadowRowSS=$C$10,ROW(ShadowRowSS)-5),ROWS(M$15:M52)),18)</f>
        <v>#NUM!</v>
      </c>
      <c r="P52" s="760" t="e">
        <f t="array" ref="P52">INDEX(ShadowTable[], SMALL(IF(ShadowRowSS=$C$10,ROW(ShadowRowSS)-5),ROWS(N$15:N52)),19)</f>
        <v>#NUM!</v>
      </c>
      <c r="Q52" s="761" t="e">
        <f t="array" ref="Q52">INDEX(ShadowTable[], SMALL(IF(ShadowRowSS=$C$10,ROW(ShadowRowSS)-5),ROWS(O$15:O52)),20)</f>
        <v>#NUM!</v>
      </c>
      <c r="R52" s="760" t="e">
        <f t="array" ref="R52">INDEX(ShadowTable[], SMALL(IF(ShadowRowSS=$C$10,ROW(ShadowRowSS)-5),ROWS(P$15:P52)),21)</f>
        <v>#NUM!</v>
      </c>
      <c r="S52" s="762" t="e">
        <f t="array" ref="S52">INDEX(ShadowTable[], SMALL(IF(ShadowRowSS=$C$10,ROW(ShadowRowSS)-5),ROWS(P$15:P52)),22)</f>
        <v>#NUM!</v>
      </c>
    </row>
    <row r="53" spans="3:19">
      <c r="C53" s="759" t="e">
        <f t="array" ref="C53">INDEX(ShadowTable[], SMALL(IF(ShadowRowSS=$C$10,ROW(ShadowRowSS)-5),ROWS(C$15:C53)),5)</f>
        <v>#NUM!</v>
      </c>
      <c r="D53" s="760" t="str">
        <f t="array" ref="D53">IF(ISNUMBER(SEARCH("Outcome",INDEX(ShadowTable[], SMALL(IF(ShadowRowSS=$C$10,ROW(ShadowRowSS)-5),ROWS(D$15:D53)),1)))=TRUE,"Outcome",IF(ISNUMBER(SEARCH("Output",INDEX(ShadowTable[], SMALL(IF(ShadowRowSS=$C$10,ROW(ShadowRowSS)-5),ROWS(D$15:D53)),1)))=TRUE,"Output",""))</f>
        <v/>
      </c>
      <c r="E53" s="760" t="e">
        <f t="array" ref="E53">INDEX(ShadowTable[], SMALL(IF(ShadowRowSS=$C$10,ROW(ShadowRowSS)-5),ROWS(C$15:C53)),8)</f>
        <v>#NUM!</v>
      </c>
      <c r="F53" s="760" t="e">
        <f t="array" ref="F53">INDEX(ShadowTable[], SMALL(IF(ShadowRowSS=$C$10,ROW(ShadowRowSS)-5),ROWS(D$15:D53)),9)</f>
        <v>#NUM!</v>
      </c>
      <c r="G53" s="760" t="e">
        <f t="array" ref="G53">INDEX(ShadowTable[], SMALL(IF(ShadowRowSS=$C$10,ROW(ShadowRowSS)-5),ROWS(E$15:E53)),10)</f>
        <v>#NUM!</v>
      </c>
      <c r="H53" s="760" t="e">
        <f t="array" ref="H53">INDEX(ShadowTable[], SMALL(IF(ShadowRowSS=$C$10,ROW(ShadowRowSS)-5),ROWS(F$15:F53)),11)</f>
        <v>#NUM!</v>
      </c>
      <c r="I53" s="761" t="e">
        <f t="array" ref="I53">INDEX(ShadowTable[], SMALL(IF(ShadowRowSS=$C$10,ROW(ShadowRowSS)-5),ROWS(G$15:G53)),12)</f>
        <v>#NUM!</v>
      </c>
      <c r="J53" s="760" t="e">
        <f t="array" ref="J53">INDEX(ShadowTable[], SMALL(IF(ShadowRowSS=$C$10,ROW(ShadowRowSS)-5),ROWS(H$15:H53)),13)</f>
        <v>#NUM!</v>
      </c>
      <c r="K53" s="761" t="e">
        <f t="array" ref="K53">INDEX(ShadowTable[], SMALL(IF(ShadowRowSS=$C$10,ROW(ShadowRowSS)-5),ROWS(I$15:I53)),14)</f>
        <v>#NUM!</v>
      </c>
      <c r="L53" s="760" t="e">
        <f t="array" ref="L53">INDEX(ShadowTable[], SMALL(IF(ShadowRowSS=$C$10,ROW(ShadowRowSS)-5),ROWS(J$15:J53)),15)</f>
        <v>#NUM!</v>
      </c>
      <c r="M53" s="761" t="e">
        <f t="array" ref="M53">INDEX(ShadowTable[], SMALL(IF(ShadowRowSS=$C$10,ROW(ShadowRowSS)-5),ROWS(K$15:K53)),16)</f>
        <v>#NUM!</v>
      </c>
      <c r="N53" s="760" t="e">
        <f t="array" ref="N53">INDEX(ShadowTable[], SMALL(IF(ShadowRowSS=$C$10,ROW(ShadowRowSS)-5),ROWS(L$15:L53)),17)</f>
        <v>#NUM!</v>
      </c>
      <c r="O53" s="761" t="e">
        <f t="array" ref="O53">INDEX(ShadowTable[], SMALL(IF(ShadowRowSS=$C$10,ROW(ShadowRowSS)-5),ROWS(M$15:M53)),18)</f>
        <v>#NUM!</v>
      </c>
      <c r="P53" s="760" t="e">
        <f t="array" ref="P53">INDEX(ShadowTable[], SMALL(IF(ShadowRowSS=$C$10,ROW(ShadowRowSS)-5),ROWS(N$15:N53)),19)</f>
        <v>#NUM!</v>
      </c>
      <c r="Q53" s="761" t="e">
        <f t="array" ref="Q53">INDEX(ShadowTable[], SMALL(IF(ShadowRowSS=$C$10,ROW(ShadowRowSS)-5),ROWS(O$15:O53)),20)</f>
        <v>#NUM!</v>
      </c>
      <c r="R53" s="760" t="e">
        <f t="array" ref="R53">INDEX(ShadowTable[], SMALL(IF(ShadowRowSS=$C$10,ROW(ShadowRowSS)-5),ROWS(P$15:P53)),21)</f>
        <v>#NUM!</v>
      </c>
      <c r="S53" s="762" t="e">
        <f t="array" ref="S53">INDEX(ShadowTable[], SMALL(IF(ShadowRowSS=$C$10,ROW(ShadowRowSS)-5),ROWS(P$15:P53)),22)</f>
        <v>#NUM!</v>
      </c>
    </row>
    <row r="54" spans="3:19">
      <c r="C54" s="759" t="e">
        <f t="array" ref="C54">INDEX(ShadowTable[], SMALL(IF(ShadowRowSS=$C$10,ROW(ShadowRowSS)-5),ROWS(C$15:C54)),5)</f>
        <v>#NUM!</v>
      </c>
      <c r="D54" s="760" t="str">
        <f t="array" ref="D54">IF(ISNUMBER(SEARCH("Outcome",INDEX(ShadowTable[], SMALL(IF(ShadowRowSS=$C$10,ROW(ShadowRowSS)-5),ROWS(D$15:D54)),1)))=TRUE,"Outcome",IF(ISNUMBER(SEARCH("Output",INDEX(ShadowTable[], SMALL(IF(ShadowRowSS=$C$10,ROW(ShadowRowSS)-5),ROWS(D$15:D54)),1)))=TRUE,"Output",""))</f>
        <v/>
      </c>
      <c r="E54" s="760" t="e">
        <f t="array" ref="E54">INDEX(ShadowTable[], SMALL(IF(ShadowRowSS=$C$10,ROW(ShadowRowSS)-5),ROWS(C$15:C54)),8)</f>
        <v>#NUM!</v>
      </c>
      <c r="F54" s="760" t="e">
        <f t="array" ref="F54">INDEX(ShadowTable[], SMALL(IF(ShadowRowSS=$C$10,ROW(ShadowRowSS)-5),ROWS(D$15:D54)),9)</f>
        <v>#NUM!</v>
      </c>
      <c r="G54" s="760" t="e">
        <f t="array" ref="G54">INDEX(ShadowTable[], SMALL(IF(ShadowRowSS=$C$10,ROW(ShadowRowSS)-5),ROWS(E$15:E54)),10)</f>
        <v>#NUM!</v>
      </c>
      <c r="H54" s="760" t="e">
        <f t="array" ref="H54">INDEX(ShadowTable[], SMALL(IF(ShadowRowSS=$C$10,ROW(ShadowRowSS)-5),ROWS(F$15:F54)),11)</f>
        <v>#NUM!</v>
      </c>
      <c r="I54" s="761" t="e">
        <f t="array" ref="I54">INDEX(ShadowTable[], SMALL(IF(ShadowRowSS=$C$10,ROW(ShadowRowSS)-5),ROWS(G$15:G54)),12)</f>
        <v>#NUM!</v>
      </c>
      <c r="J54" s="760" t="e">
        <f t="array" ref="J54">INDEX(ShadowTable[], SMALL(IF(ShadowRowSS=$C$10,ROW(ShadowRowSS)-5),ROWS(H$15:H54)),13)</f>
        <v>#NUM!</v>
      </c>
      <c r="K54" s="761" t="e">
        <f t="array" ref="K54">INDEX(ShadowTable[], SMALL(IF(ShadowRowSS=$C$10,ROW(ShadowRowSS)-5),ROWS(I$15:I54)),14)</f>
        <v>#NUM!</v>
      </c>
      <c r="L54" s="760" t="e">
        <f t="array" ref="L54">INDEX(ShadowTable[], SMALL(IF(ShadowRowSS=$C$10,ROW(ShadowRowSS)-5),ROWS(J$15:J54)),15)</f>
        <v>#NUM!</v>
      </c>
      <c r="M54" s="761" t="e">
        <f t="array" ref="M54">INDEX(ShadowTable[], SMALL(IF(ShadowRowSS=$C$10,ROW(ShadowRowSS)-5),ROWS(K$15:K54)),16)</f>
        <v>#NUM!</v>
      </c>
      <c r="N54" s="760" t="e">
        <f t="array" ref="N54">INDEX(ShadowTable[], SMALL(IF(ShadowRowSS=$C$10,ROW(ShadowRowSS)-5),ROWS(L$15:L54)),17)</f>
        <v>#NUM!</v>
      </c>
      <c r="O54" s="761" t="e">
        <f t="array" ref="O54">INDEX(ShadowTable[], SMALL(IF(ShadowRowSS=$C$10,ROW(ShadowRowSS)-5),ROWS(M$15:M54)),18)</f>
        <v>#NUM!</v>
      </c>
      <c r="P54" s="760" t="e">
        <f t="array" ref="P54">INDEX(ShadowTable[], SMALL(IF(ShadowRowSS=$C$10,ROW(ShadowRowSS)-5),ROWS(N$15:N54)),19)</f>
        <v>#NUM!</v>
      </c>
      <c r="Q54" s="761" t="e">
        <f t="array" ref="Q54">INDEX(ShadowTable[], SMALL(IF(ShadowRowSS=$C$10,ROW(ShadowRowSS)-5),ROWS(O$15:O54)),20)</f>
        <v>#NUM!</v>
      </c>
      <c r="R54" s="760" t="e">
        <f t="array" ref="R54">INDEX(ShadowTable[], SMALL(IF(ShadowRowSS=$C$10,ROW(ShadowRowSS)-5),ROWS(P$15:P54)),21)</f>
        <v>#NUM!</v>
      </c>
      <c r="S54" s="762" t="e">
        <f t="array" ref="S54">INDEX(ShadowTable[], SMALL(IF(ShadowRowSS=$C$10,ROW(ShadowRowSS)-5),ROWS(P$15:P54)),22)</f>
        <v>#NUM!</v>
      </c>
    </row>
    <row r="55" spans="3:19">
      <c r="C55" s="759" t="e">
        <f t="array" ref="C55">INDEX(ShadowTable[], SMALL(IF(ShadowRowSS=$C$10,ROW(ShadowRowSS)-5),ROWS(C$15:C55)),5)</f>
        <v>#NUM!</v>
      </c>
      <c r="D55" s="760" t="str">
        <f t="array" ref="D55">IF(ISNUMBER(SEARCH("Outcome",INDEX(ShadowTable[], SMALL(IF(ShadowRowSS=$C$10,ROW(ShadowRowSS)-5),ROWS(D$15:D55)),1)))=TRUE,"Outcome",IF(ISNUMBER(SEARCH("Output",INDEX(ShadowTable[], SMALL(IF(ShadowRowSS=$C$10,ROW(ShadowRowSS)-5),ROWS(D$15:D55)),1)))=TRUE,"Output",""))</f>
        <v/>
      </c>
      <c r="E55" s="760" t="e">
        <f t="array" ref="E55">INDEX(ShadowTable[], SMALL(IF(ShadowRowSS=$C$10,ROW(ShadowRowSS)-5),ROWS(C$15:C55)),8)</f>
        <v>#NUM!</v>
      </c>
      <c r="F55" s="760" t="e">
        <f t="array" ref="F55">INDEX(ShadowTable[], SMALL(IF(ShadowRowSS=$C$10,ROW(ShadowRowSS)-5),ROWS(D$15:D55)),9)</f>
        <v>#NUM!</v>
      </c>
      <c r="G55" s="760" t="e">
        <f t="array" ref="G55">INDEX(ShadowTable[], SMALL(IF(ShadowRowSS=$C$10,ROW(ShadowRowSS)-5),ROWS(E$15:E55)),10)</f>
        <v>#NUM!</v>
      </c>
      <c r="H55" s="760" t="e">
        <f t="array" ref="H55">INDEX(ShadowTable[], SMALL(IF(ShadowRowSS=$C$10,ROW(ShadowRowSS)-5),ROWS(F$15:F55)),11)</f>
        <v>#NUM!</v>
      </c>
      <c r="I55" s="761" t="e">
        <f t="array" ref="I55">INDEX(ShadowTable[], SMALL(IF(ShadowRowSS=$C$10,ROW(ShadowRowSS)-5),ROWS(G$15:G55)),12)</f>
        <v>#NUM!</v>
      </c>
      <c r="J55" s="760" t="e">
        <f t="array" ref="J55">INDEX(ShadowTable[], SMALL(IF(ShadowRowSS=$C$10,ROW(ShadowRowSS)-5),ROWS(H$15:H55)),13)</f>
        <v>#NUM!</v>
      </c>
      <c r="K55" s="761" t="e">
        <f t="array" ref="K55">INDEX(ShadowTable[], SMALL(IF(ShadowRowSS=$C$10,ROW(ShadowRowSS)-5),ROWS(I$15:I55)),14)</f>
        <v>#NUM!</v>
      </c>
      <c r="L55" s="760" t="e">
        <f t="array" ref="L55">INDEX(ShadowTable[], SMALL(IF(ShadowRowSS=$C$10,ROW(ShadowRowSS)-5),ROWS(J$15:J55)),15)</f>
        <v>#NUM!</v>
      </c>
      <c r="M55" s="761" t="e">
        <f t="array" ref="M55">INDEX(ShadowTable[], SMALL(IF(ShadowRowSS=$C$10,ROW(ShadowRowSS)-5),ROWS(K$15:K55)),16)</f>
        <v>#NUM!</v>
      </c>
      <c r="N55" s="760" t="e">
        <f t="array" ref="N55">INDEX(ShadowTable[], SMALL(IF(ShadowRowSS=$C$10,ROW(ShadowRowSS)-5),ROWS(L$15:L55)),17)</f>
        <v>#NUM!</v>
      </c>
      <c r="O55" s="761" t="e">
        <f t="array" ref="O55">INDEX(ShadowTable[], SMALL(IF(ShadowRowSS=$C$10,ROW(ShadowRowSS)-5),ROWS(M$15:M55)),18)</f>
        <v>#NUM!</v>
      </c>
      <c r="P55" s="760" t="e">
        <f t="array" ref="P55">INDEX(ShadowTable[], SMALL(IF(ShadowRowSS=$C$10,ROW(ShadowRowSS)-5),ROWS(N$15:N55)),19)</f>
        <v>#NUM!</v>
      </c>
      <c r="Q55" s="761" t="e">
        <f t="array" ref="Q55">INDEX(ShadowTable[], SMALL(IF(ShadowRowSS=$C$10,ROW(ShadowRowSS)-5),ROWS(O$15:O55)),20)</f>
        <v>#NUM!</v>
      </c>
      <c r="R55" s="760" t="e">
        <f t="array" ref="R55">INDEX(ShadowTable[], SMALL(IF(ShadowRowSS=$C$10,ROW(ShadowRowSS)-5),ROWS(P$15:P55)),21)</f>
        <v>#NUM!</v>
      </c>
      <c r="S55" s="762" t="e">
        <f t="array" ref="S55">INDEX(ShadowTable[], SMALL(IF(ShadowRowSS=$C$10,ROW(ShadowRowSS)-5),ROWS(P$15:P55)),22)</f>
        <v>#NUM!</v>
      </c>
    </row>
    <row r="56" spans="3:19">
      <c r="C56" s="759" t="e">
        <f t="array" ref="C56">INDEX(ShadowTable[], SMALL(IF(ShadowRowSS=$C$10,ROW(ShadowRowSS)-5),ROWS(C$15:C56)),5)</f>
        <v>#NUM!</v>
      </c>
      <c r="D56" s="760" t="str">
        <f t="array" ref="D56">IF(ISNUMBER(SEARCH("Outcome",INDEX(ShadowTable[], SMALL(IF(ShadowRowSS=$C$10,ROW(ShadowRowSS)-5),ROWS(D$15:D56)),1)))=TRUE,"Outcome",IF(ISNUMBER(SEARCH("Output",INDEX(ShadowTable[], SMALL(IF(ShadowRowSS=$C$10,ROW(ShadowRowSS)-5),ROWS(D$15:D56)),1)))=TRUE,"Output",""))</f>
        <v/>
      </c>
      <c r="E56" s="760" t="e">
        <f t="array" ref="E56">INDEX(ShadowTable[], SMALL(IF(ShadowRowSS=$C$10,ROW(ShadowRowSS)-5),ROWS(C$15:C56)),8)</f>
        <v>#NUM!</v>
      </c>
      <c r="F56" s="760" t="e">
        <f t="array" ref="F56">INDEX(ShadowTable[], SMALL(IF(ShadowRowSS=$C$10,ROW(ShadowRowSS)-5),ROWS(D$15:D56)),9)</f>
        <v>#NUM!</v>
      </c>
      <c r="G56" s="760" t="e">
        <f t="array" ref="G56">INDEX(ShadowTable[], SMALL(IF(ShadowRowSS=$C$10,ROW(ShadowRowSS)-5),ROWS(E$15:E56)),10)</f>
        <v>#NUM!</v>
      </c>
      <c r="H56" s="760" t="e">
        <f t="array" ref="H56">INDEX(ShadowTable[], SMALL(IF(ShadowRowSS=$C$10,ROW(ShadowRowSS)-5),ROWS(F$15:F56)),11)</f>
        <v>#NUM!</v>
      </c>
      <c r="I56" s="761" t="e">
        <f t="array" ref="I56">INDEX(ShadowTable[], SMALL(IF(ShadowRowSS=$C$10,ROW(ShadowRowSS)-5),ROWS(G$15:G56)),12)</f>
        <v>#NUM!</v>
      </c>
      <c r="J56" s="760" t="e">
        <f t="array" ref="J56">INDEX(ShadowTable[], SMALL(IF(ShadowRowSS=$C$10,ROW(ShadowRowSS)-5),ROWS(H$15:H56)),13)</f>
        <v>#NUM!</v>
      </c>
      <c r="K56" s="761" t="e">
        <f t="array" ref="K56">INDEX(ShadowTable[], SMALL(IF(ShadowRowSS=$C$10,ROW(ShadowRowSS)-5),ROWS(I$15:I56)),14)</f>
        <v>#NUM!</v>
      </c>
      <c r="L56" s="760" t="e">
        <f t="array" ref="L56">INDEX(ShadowTable[], SMALL(IF(ShadowRowSS=$C$10,ROW(ShadowRowSS)-5),ROWS(J$15:J56)),15)</f>
        <v>#NUM!</v>
      </c>
      <c r="M56" s="761" t="e">
        <f t="array" ref="M56">INDEX(ShadowTable[], SMALL(IF(ShadowRowSS=$C$10,ROW(ShadowRowSS)-5),ROWS(K$15:K56)),16)</f>
        <v>#NUM!</v>
      </c>
      <c r="N56" s="760" t="e">
        <f t="array" ref="N56">INDEX(ShadowTable[], SMALL(IF(ShadowRowSS=$C$10,ROW(ShadowRowSS)-5),ROWS(L$15:L56)),17)</f>
        <v>#NUM!</v>
      </c>
      <c r="O56" s="761" t="e">
        <f t="array" ref="O56">INDEX(ShadowTable[], SMALL(IF(ShadowRowSS=$C$10,ROW(ShadowRowSS)-5),ROWS(M$15:M56)),18)</f>
        <v>#NUM!</v>
      </c>
      <c r="P56" s="760" t="e">
        <f t="array" ref="P56">INDEX(ShadowTable[], SMALL(IF(ShadowRowSS=$C$10,ROW(ShadowRowSS)-5),ROWS(N$15:N56)),19)</f>
        <v>#NUM!</v>
      </c>
      <c r="Q56" s="761" t="e">
        <f t="array" ref="Q56">INDEX(ShadowTable[], SMALL(IF(ShadowRowSS=$C$10,ROW(ShadowRowSS)-5),ROWS(O$15:O56)),20)</f>
        <v>#NUM!</v>
      </c>
      <c r="R56" s="760" t="e">
        <f t="array" ref="R56">INDEX(ShadowTable[], SMALL(IF(ShadowRowSS=$C$10,ROW(ShadowRowSS)-5),ROWS(P$15:P56)),21)</f>
        <v>#NUM!</v>
      </c>
      <c r="S56" s="762" t="e">
        <f t="array" ref="S56">INDEX(ShadowTable[], SMALL(IF(ShadowRowSS=$C$10,ROW(ShadowRowSS)-5),ROWS(P$15:P56)),22)</f>
        <v>#NUM!</v>
      </c>
    </row>
    <row r="57" spans="3:19">
      <c r="C57" s="759" t="e">
        <f t="array" ref="C57">INDEX(ShadowTable[], SMALL(IF(ShadowRowSS=$C$10,ROW(ShadowRowSS)-5),ROWS(C$15:C57)),5)</f>
        <v>#NUM!</v>
      </c>
      <c r="D57" s="760" t="str">
        <f t="array" ref="D57">IF(ISNUMBER(SEARCH("Outcome",INDEX(ShadowTable[], SMALL(IF(ShadowRowSS=$C$10,ROW(ShadowRowSS)-5),ROWS(D$15:D57)),1)))=TRUE,"Outcome",IF(ISNUMBER(SEARCH("Output",INDEX(ShadowTable[], SMALL(IF(ShadowRowSS=$C$10,ROW(ShadowRowSS)-5),ROWS(D$15:D57)),1)))=TRUE,"Output",""))</f>
        <v/>
      </c>
      <c r="E57" s="760" t="e">
        <f t="array" ref="E57">INDEX(ShadowTable[], SMALL(IF(ShadowRowSS=$C$10,ROW(ShadowRowSS)-5),ROWS(C$15:C57)),8)</f>
        <v>#NUM!</v>
      </c>
      <c r="F57" s="760" t="e">
        <f t="array" ref="F57">INDEX(ShadowTable[], SMALL(IF(ShadowRowSS=$C$10,ROW(ShadowRowSS)-5),ROWS(D$15:D57)),9)</f>
        <v>#NUM!</v>
      </c>
      <c r="G57" s="760" t="e">
        <f t="array" ref="G57">INDEX(ShadowTable[], SMALL(IF(ShadowRowSS=$C$10,ROW(ShadowRowSS)-5),ROWS(E$15:E57)),10)</f>
        <v>#NUM!</v>
      </c>
      <c r="H57" s="760" t="e">
        <f t="array" ref="H57">INDEX(ShadowTable[], SMALL(IF(ShadowRowSS=$C$10,ROW(ShadowRowSS)-5),ROWS(F$15:F57)),11)</f>
        <v>#NUM!</v>
      </c>
      <c r="I57" s="761" t="e">
        <f t="array" ref="I57">INDEX(ShadowTable[], SMALL(IF(ShadowRowSS=$C$10,ROW(ShadowRowSS)-5),ROWS(G$15:G57)),12)</f>
        <v>#NUM!</v>
      </c>
      <c r="J57" s="760" t="e">
        <f t="array" ref="J57">INDEX(ShadowTable[], SMALL(IF(ShadowRowSS=$C$10,ROW(ShadowRowSS)-5),ROWS(H$15:H57)),13)</f>
        <v>#NUM!</v>
      </c>
      <c r="K57" s="761" t="e">
        <f t="array" ref="K57">INDEX(ShadowTable[], SMALL(IF(ShadowRowSS=$C$10,ROW(ShadowRowSS)-5),ROWS(I$15:I57)),14)</f>
        <v>#NUM!</v>
      </c>
      <c r="L57" s="760" t="e">
        <f t="array" ref="L57">INDEX(ShadowTable[], SMALL(IF(ShadowRowSS=$C$10,ROW(ShadowRowSS)-5),ROWS(J$15:J57)),15)</f>
        <v>#NUM!</v>
      </c>
      <c r="M57" s="761" t="e">
        <f t="array" ref="M57">INDEX(ShadowTable[], SMALL(IF(ShadowRowSS=$C$10,ROW(ShadowRowSS)-5),ROWS(K$15:K57)),16)</f>
        <v>#NUM!</v>
      </c>
      <c r="N57" s="760" t="e">
        <f t="array" ref="N57">INDEX(ShadowTable[], SMALL(IF(ShadowRowSS=$C$10,ROW(ShadowRowSS)-5),ROWS(L$15:L57)),17)</f>
        <v>#NUM!</v>
      </c>
      <c r="O57" s="761" t="e">
        <f t="array" ref="O57">INDEX(ShadowTable[], SMALL(IF(ShadowRowSS=$C$10,ROW(ShadowRowSS)-5),ROWS(M$15:M57)),18)</f>
        <v>#NUM!</v>
      </c>
      <c r="P57" s="760" t="e">
        <f t="array" ref="P57">INDEX(ShadowTable[], SMALL(IF(ShadowRowSS=$C$10,ROW(ShadowRowSS)-5),ROWS(N$15:N57)),19)</f>
        <v>#NUM!</v>
      </c>
      <c r="Q57" s="761" t="e">
        <f t="array" ref="Q57">INDEX(ShadowTable[], SMALL(IF(ShadowRowSS=$C$10,ROW(ShadowRowSS)-5),ROWS(O$15:O57)),20)</f>
        <v>#NUM!</v>
      </c>
      <c r="R57" s="760" t="e">
        <f t="array" ref="R57">INDEX(ShadowTable[], SMALL(IF(ShadowRowSS=$C$10,ROW(ShadowRowSS)-5),ROWS(P$15:P57)),21)</f>
        <v>#NUM!</v>
      </c>
      <c r="S57" s="762" t="e">
        <f t="array" ref="S57">INDEX(ShadowTable[], SMALL(IF(ShadowRowSS=$C$10,ROW(ShadowRowSS)-5),ROWS(P$15:P57)),22)</f>
        <v>#NUM!</v>
      </c>
    </row>
    <row r="58" spans="3:19">
      <c r="C58" s="759" t="e">
        <f t="array" ref="C58">INDEX(ShadowTable[], SMALL(IF(ShadowRowSS=$C$10,ROW(ShadowRowSS)-5),ROWS(C$15:C58)),5)</f>
        <v>#NUM!</v>
      </c>
      <c r="D58" s="760" t="str">
        <f t="array" ref="D58">IF(ISNUMBER(SEARCH("Outcome",INDEX(ShadowTable[], SMALL(IF(ShadowRowSS=$C$10,ROW(ShadowRowSS)-5),ROWS(D$15:D58)),1)))=TRUE,"Outcome",IF(ISNUMBER(SEARCH("Output",INDEX(ShadowTable[], SMALL(IF(ShadowRowSS=$C$10,ROW(ShadowRowSS)-5),ROWS(D$15:D58)),1)))=TRUE,"Output",""))</f>
        <v/>
      </c>
      <c r="E58" s="760" t="e">
        <f t="array" ref="E58">INDEX(ShadowTable[], SMALL(IF(ShadowRowSS=$C$10,ROW(ShadowRowSS)-5),ROWS(C$15:C58)),8)</f>
        <v>#NUM!</v>
      </c>
      <c r="F58" s="760" t="e">
        <f t="array" ref="F58">INDEX(ShadowTable[], SMALL(IF(ShadowRowSS=$C$10,ROW(ShadowRowSS)-5),ROWS(D$15:D58)),9)</f>
        <v>#NUM!</v>
      </c>
      <c r="G58" s="760" t="e">
        <f t="array" ref="G58">INDEX(ShadowTable[], SMALL(IF(ShadowRowSS=$C$10,ROW(ShadowRowSS)-5),ROWS(E$15:E58)),10)</f>
        <v>#NUM!</v>
      </c>
      <c r="H58" s="760" t="e">
        <f t="array" ref="H58">INDEX(ShadowTable[], SMALL(IF(ShadowRowSS=$C$10,ROW(ShadowRowSS)-5),ROWS(F$15:F58)),11)</f>
        <v>#NUM!</v>
      </c>
      <c r="I58" s="761" t="e">
        <f t="array" ref="I58">INDEX(ShadowTable[], SMALL(IF(ShadowRowSS=$C$10,ROW(ShadowRowSS)-5),ROWS(G$15:G58)),12)</f>
        <v>#NUM!</v>
      </c>
      <c r="J58" s="760" t="e">
        <f t="array" ref="J58">INDEX(ShadowTable[], SMALL(IF(ShadowRowSS=$C$10,ROW(ShadowRowSS)-5),ROWS(H$15:H58)),13)</f>
        <v>#NUM!</v>
      </c>
      <c r="K58" s="761" t="e">
        <f t="array" ref="K58">INDEX(ShadowTable[], SMALL(IF(ShadowRowSS=$C$10,ROW(ShadowRowSS)-5),ROWS(I$15:I58)),14)</f>
        <v>#NUM!</v>
      </c>
      <c r="L58" s="760" t="e">
        <f t="array" ref="L58">INDEX(ShadowTable[], SMALL(IF(ShadowRowSS=$C$10,ROW(ShadowRowSS)-5),ROWS(J$15:J58)),15)</f>
        <v>#NUM!</v>
      </c>
      <c r="M58" s="761" t="e">
        <f t="array" ref="M58">INDEX(ShadowTable[], SMALL(IF(ShadowRowSS=$C$10,ROW(ShadowRowSS)-5),ROWS(K$15:K58)),16)</f>
        <v>#NUM!</v>
      </c>
      <c r="N58" s="760" t="e">
        <f t="array" ref="N58">INDEX(ShadowTable[], SMALL(IF(ShadowRowSS=$C$10,ROW(ShadowRowSS)-5),ROWS(L$15:L58)),17)</f>
        <v>#NUM!</v>
      </c>
      <c r="O58" s="761" t="e">
        <f t="array" ref="O58">INDEX(ShadowTable[], SMALL(IF(ShadowRowSS=$C$10,ROW(ShadowRowSS)-5),ROWS(M$15:M58)),18)</f>
        <v>#NUM!</v>
      </c>
      <c r="P58" s="760" t="e">
        <f t="array" ref="P58">INDEX(ShadowTable[], SMALL(IF(ShadowRowSS=$C$10,ROW(ShadowRowSS)-5),ROWS(N$15:N58)),19)</f>
        <v>#NUM!</v>
      </c>
      <c r="Q58" s="761" t="e">
        <f t="array" ref="Q58">INDEX(ShadowTable[], SMALL(IF(ShadowRowSS=$C$10,ROW(ShadowRowSS)-5),ROWS(O$15:O58)),20)</f>
        <v>#NUM!</v>
      </c>
      <c r="R58" s="760" t="e">
        <f t="array" ref="R58">INDEX(ShadowTable[], SMALL(IF(ShadowRowSS=$C$10,ROW(ShadowRowSS)-5),ROWS(P$15:P58)),21)</f>
        <v>#NUM!</v>
      </c>
      <c r="S58" s="762" t="e">
        <f t="array" ref="S58">INDEX(ShadowTable[], SMALL(IF(ShadowRowSS=$C$10,ROW(ShadowRowSS)-5),ROWS(P$15:P58)),22)</f>
        <v>#NUM!</v>
      </c>
    </row>
    <row r="59" spans="3:19">
      <c r="C59" s="759" t="e">
        <f t="array" ref="C59">INDEX(ShadowTable[], SMALL(IF(ShadowRowSS=$C$10,ROW(ShadowRowSS)-5),ROWS(C$15:C59)),5)</f>
        <v>#NUM!</v>
      </c>
      <c r="D59" s="760" t="str">
        <f t="array" ref="D59">IF(ISNUMBER(SEARCH("Outcome",INDEX(ShadowTable[], SMALL(IF(ShadowRowSS=$C$10,ROW(ShadowRowSS)-5),ROWS(D$15:D59)),1)))=TRUE,"Outcome",IF(ISNUMBER(SEARCH("Output",INDEX(ShadowTable[], SMALL(IF(ShadowRowSS=$C$10,ROW(ShadowRowSS)-5),ROWS(D$15:D59)),1)))=TRUE,"Output",""))</f>
        <v/>
      </c>
      <c r="E59" s="760" t="e">
        <f t="array" ref="E59">INDEX(ShadowTable[], SMALL(IF(ShadowRowSS=$C$10,ROW(ShadowRowSS)-5),ROWS(C$15:C59)),8)</f>
        <v>#NUM!</v>
      </c>
      <c r="F59" s="760" t="e">
        <f t="array" ref="F59">INDEX(ShadowTable[], SMALL(IF(ShadowRowSS=$C$10,ROW(ShadowRowSS)-5),ROWS(D$15:D59)),9)</f>
        <v>#NUM!</v>
      </c>
      <c r="G59" s="760" t="e">
        <f t="array" ref="G59">INDEX(ShadowTable[], SMALL(IF(ShadowRowSS=$C$10,ROW(ShadowRowSS)-5),ROWS(E$15:E59)),10)</f>
        <v>#NUM!</v>
      </c>
      <c r="H59" s="760" t="e">
        <f t="array" ref="H59">INDEX(ShadowTable[], SMALL(IF(ShadowRowSS=$C$10,ROW(ShadowRowSS)-5),ROWS(F$15:F59)),11)</f>
        <v>#NUM!</v>
      </c>
      <c r="I59" s="761" t="e">
        <f t="array" ref="I59">INDEX(ShadowTable[], SMALL(IF(ShadowRowSS=$C$10,ROW(ShadowRowSS)-5),ROWS(G$15:G59)),12)</f>
        <v>#NUM!</v>
      </c>
      <c r="J59" s="760" t="e">
        <f t="array" ref="J59">INDEX(ShadowTable[], SMALL(IF(ShadowRowSS=$C$10,ROW(ShadowRowSS)-5),ROWS(H$15:H59)),13)</f>
        <v>#NUM!</v>
      </c>
      <c r="K59" s="761" t="e">
        <f t="array" ref="K59">INDEX(ShadowTable[], SMALL(IF(ShadowRowSS=$C$10,ROW(ShadowRowSS)-5),ROWS(I$15:I59)),14)</f>
        <v>#NUM!</v>
      </c>
      <c r="L59" s="760" t="e">
        <f t="array" ref="L59">INDEX(ShadowTable[], SMALL(IF(ShadowRowSS=$C$10,ROW(ShadowRowSS)-5),ROWS(J$15:J59)),15)</f>
        <v>#NUM!</v>
      </c>
      <c r="M59" s="761" t="e">
        <f t="array" ref="M59">INDEX(ShadowTable[], SMALL(IF(ShadowRowSS=$C$10,ROW(ShadowRowSS)-5),ROWS(K$15:K59)),16)</f>
        <v>#NUM!</v>
      </c>
      <c r="N59" s="760" t="e">
        <f t="array" ref="N59">INDEX(ShadowTable[], SMALL(IF(ShadowRowSS=$C$10,ROW(ShadowRowSS)-5),ROWS(L$15:L59)),17)</f>
        <v>#NUM!</v>
      </c>
      <c r="O59" s="761" t="e">
        <f t="array" ref="O59">INDEX(ShadowTable[], SMALL(IF(ShadowRowSS=$C$10,ROW(ShadowRowSS)-5),ROWS(M$15:M59)),18)</f>
        <v>#NUM!</v>
      </c>
      <c r="P59" s="760" t="e">
        <f t="array" ref="P59">INDEX(ShadowTable[], SMALL(IF(ShadowRowSS=$C$10,ROW(ShadowRowSS)-5),ROWS(N$15:N59)),19)</f>
        <v>#NUM!</v>
      </c>
      <c r="Q59" s="761" t="e">
        <f t="array" ref="Q59">INDEX(ShadowTable[], SMALL(IF(ShadowRowSS=$C$10,ROW(ShadowRowSS)-5),ROWS(O$15:O59)),20)</f>
        <v>#NUM!</v>
      </c>
      <c r="R59" s="760" t="e">
        <f t="array" ref="R59">INDEX(ShadowTable[], SMALL(IF(ShadowRowSS=$C$10,ROW(ShadowRowSS)-5),ROWS(P$15:P59)),21)</f>
        <v>#NUM!</v>
      </c>
      <c r="S59" s="762" t="e">
        <f t="array" ref="S59">INDEX(ShadowTable[], SMALL(IF(ShadowRowSS=$C$10,ROW(ShadowRowSS)-5),ROWS(P$15:P59)),22)</f>
        <v>#NUM!</v>
      </c>
    </row>
    <row r="60" spans="3:19">
      <c r="C60" s="759" t="e">
        <f t="array" ref="C60">INDEX(ShadowTable[], SMALL(IF(ShadowRowSS=$C$10,ROW(ShadowRowSS)-5),ROWS(C$15:C60)),5)</f>
        <v>#NUM!</v>
      </c>
      <c r="D60" s="760" t="str">
        <f t="array" ref="D60">IF(ISNUMBER(SEARCH("Outcome",INDEX(ShadowTable[], SMALL(IF(ShadowRowSS=$C$10,ROW(ShadowRowSS)-5),ROWS(D$15:D60)),1)))=TRUE,"Outcome",IF(ISNUMBER(SEARCH("Output",INDEX(ShadowTable[], SMALL(IF(ShadowRowSS=$C$10,ROW(ShadowRowSS)-5),ROWS(D$15:D60)),1)))=TRUE,"Output",""))</f>
        <v/>
      </c>
      <c r="E60" s="760" t="e">
        <f t="array" ref="E60">INDEX(ShadowTable[], SMALL(IF(ShadowRowSS=$C$10,ROW(ShadowRowSS)-5),ROWS(C$15:C60)),8)</f>
        <v>#NUM!</v>
      </c>
      <c r="F60" s="760" t="e">
        <f t="array" ref="F60">INDEX(ShadowTable[], SMALL(IF(ShadowRowSS=$C$10,ROW(ShadowRowSS)-5),ROWS(D$15:D60)),9)</f>
        <v>#NUM!</v>
      </c>
      <c r="G60" s="760" t="e">
        <f t="array" ref="G60">INDEX(ShadowTable[], SMALL(IF(ShadowRowSS=$C$10,ROW(ShadowRowSS)-5),ROWS(E$15:E60)),10)</f>
        <v>#NUM!</v>
      </c>
      <c r="H60" s="760" t="e">
        <f t="array" ref="H60">INDEX(ShadowTable[], SMALL(IF(ShadowRowSS=$C$10,ROW(ShadowRowSS)-5),ROWS(F$15:F60)),11)</f>
        <v>#NUM!</v>
      </c>
      <c r="I60" s="761" t="e">
        <f t="array" ref="I60">INDEX(ShadowTable[], SMALL(IF(ShadowRowSS=$C$10,ROW(ShadowRowSS)-5),ROWS(G$15:G60)),12)</f>
        <v>#NUM!</v>
      </c>
      <c r="J60" s="760" t="e">
        <f t="array" ref="J60">INDEX(ShadowTable[], SMALL(IF(ShadowRowSS=$C$10,ROW(ShadowRowSS)-5),ROWS(H$15:H60)),13)</f>
        <v>#NUM!</v>
      </c>
      <c r="K60" s="761" t="e">
        <f t="array" ref="K60">INDEX(ShadowTable[], SMALL(IF(ShadowRowSS=$C$10,ROW(ShadowRowSS)-5),ROWS(I$15:I60)),14)</f>
        <v>#NUM!</v>
      </c>
      <c r="L60" s="760" t="e">
        <f t="array" ref="L60">INDEX(ShadowTable[], SMALL(IF(ShadowRowSS=$C$10,ROW(ShadowRowSS)-5),ROWS(J$15:J60)),15)</f>
        <v>#NUM!</v>
      </c>
      <c r="M60" s="761" t="e">
        <f t="array" ref="M60">INDEX(ShadowTable[], SMALL(IF(ShadowRowSS=$C$10,ROW(ShadowRowSS)-5),ROWS(K$15:K60)),16)</f>
        <v>#NUM!</v>
      </c>
      <c r="N60" s="760" t="e">
        <f t="array" ref="N60">INDEX(ShadowTable[], SMALL(IF(ShadowRowSS=$C$10,ROW(ShadowRowSS)-5),ROWS(L$15:L60)),17)</f>
        <v>#NUM!</v>
      </c>
      <c r="O60" s="761" t="e">
        <f t="array" ref="O60">INDEX(ShadowTable[], SMALL(IF(ShadowRowSS=$C$10,ROW(ShadowRowSS)-5),ROWS(M$15:M60)),18)</f>
        <v>#NUM!</v>
      </c>
      <c r="P60" s="760" t="e">
        <f t="array" ref="P60">INDEX(ShadowTable[], SMALL(IF(ShadowRowSS=$C$10,ROW(ShadowRowSS)-5),ROWS(N$15:N60)),19)</f>
        <v>#NUM!</v>
      </c>
      <c r="Q60" s="761" t="e">
        <f t="array" ref="Q60">INDEX(ShadowTable[], SMALL(IF(ShadowRowSS=$C$10,ROW(ShadowRowSS)-5),ROWS(O$15:O60)),20)</f>
        <v>#NUM!</v>
      </c>
      <c r="R60" s="760" t="e">
        <f t="array" ref="R60">INDEX(ShadowTable[], SMALL(IF(ShadowRowSS=$C$10,ROW(ShadowRowSS)-5),ROWS(P$15:P60)),21)</f>
        <v>#NUM!</v>
      </c>
      <c r="S60" s="762" t="e">
        <f t="array" ref="S60">INDEX(ShadowTable[], SMALL(IF(ShadowRowSS=$C$10,ROW(ShadowRowSS)-5),ROWS(P$15:P60)),22)</f>
        <v>#NUM!</v>
      </c>
    </row>
    <row r="61" spans="3:19">
      <c r="C61" s="759" t="e">
        <f t="array" ref="C61">INDEX(ShadowTable[], SMALL(IF(ShadowRowSS=$C$10,ROW(ShadowRowSS)-5),ROWS(C$15:C61)),5)</f>
        <v>#NUM!</v>
      </c>
      <c r="D61" s="760" t="str">
        <f t="array" ref="D61">IF(ISNUMBER(SEARCH("Outcome",INDEX(ShadowTable[], SMALL(IF(ShadowRowSS=$C$10,ROW(ShadowRowSS)-5),ROWS(D$15:D61)),1)))=TRUE,"Outcome",IF(ISNUMBER(SEARCH("Output",INDEX(ShadowTable[], SMALL(IF(ShadowRowSS=$C$10,ROW(ShadowRowSS)-5),ROWS(D$15:D61)),1)))=TRUE,"Output",""))</f>
        <v/>
      </c>
      <c r="E61" s="760" t="e">
        <f t="array" ref="E61">INDEX(ShadowTable[], SMALL(IF(ShadowRowSS=$C$10,ROW(ShadowRowSS)-5),ROWS(C$15:C61)),8)</f>
        <v>#NUM!</v>
      </c>
      <c r="F61" s="760" t="e">
        <f t="array" ref="F61">INDEX(ShadowTable[], SMALL(IF(ShadowRowSS=$C$10,ROW(ShadowRowSS)-5),ROWS(D$15:D61)),9)</f>
        <v>#NUM!</v>
      </c>
      <c r="G61" s="760" t="e">
        <f t="array" ref="G61">INDEX(ShadowTable[], SMALL(IF(ShadowRowSS=$C$10,ROW(ShadowRowSS)-5),ROWS(E$15:E61)),10)</f>
        <v>#NUM!</v>
      </c>
      <c r="H61" s="760" t="e">
        <f t="array" ref="H61">INDEX(ShadowTable[], SMALL(IF(ShadowRowSS=$C$10,ROW(ShadowRowSS)-5),ROWS(F$15:F61)),11)</f>
        <v>#NUM!</v>
      </c>
      <c r="I61" s="761" t="e">
        <f t="array" ref="I61">INDEX(ShadowTable[], SMALL(IF(ShadowRowSS=$C$10,ROW(ShadowRowSS)-5),ROWS(G$15:G61)),12)</f>
        <v>#NUM!</v>
      </c>
      <c r="J61" s="760" t="e">
        <f t="array" ref="J61">INDEX(ShadowTable[], SMALL(IF(ShadowRowSS=$C$10,ROW(ShadowRowSS)-5),ROWS(H$15:H61)),13)</f>
        <v>#NUM!</v>
      </c>
      <c r="K61" s="761" t="e">
        <f t="array" ref="K61">INDEX(ShadowTable[], SMALL(IF(ShadowRowSS=$C$10,ROW(ShadowRowSS)-5),ROWS(I$15:I61)),14)</f>
        <v>#NUM!</v>
      </c>
      <c r="L61" s="760" t="e">
        <f t="array" ref="L61">INDEX(ShadowTable[], SMALL(IF(ShadowRowSS=$C$10,ROW(ShadowRowSS)-5),ROWS(J$15:J61)),15)</f>
        <v>#NUM!</v>
      </c>
      <c r="M61" s="761" t="e">
        <f t="array" ref="M61">INDEX(ShadowTable[], SMALL(IF(ShadowRowSS=$C$10,ROW(ShadowRowSS)-5),ROWS(K$15:K61)),16)</f>
        <v>#NUM!</v>
      </c>
      <c r="N61" s="760" t="e">
        <f t="array" ref="N61">INDEX(ShadowTable[], SMALL(IF(ShadowRowSS=$C$10,ROW(ShadowRowSS)-5),ROWS(L$15:L61)),17)</f>
        <v>#NUM!</v>
      </c>
      <c r="O61" s="761" t="e">
        <f t="array" ref="O61">INDEX(ShadowTable[], SMALL(IF(ShadowRowSS=$C$10,ROW(ShadowRowSS)-5),ROWS(M$15:M61)),18)</f>
        <v>#NUM!</v>
      </c>
      <c r="P61" s="760" t="e">
        <f t="array" ref="P61">INDEX(ShadowTable[], SMALL(IF(ShadowRowSS=$C$10,ROW(ShadowRowSS)-5),ROWS(N$15:N61)),19)</f>
        <v>#NUM!</v>
      </c>
      <c r="Q61" s="761" t="e">
        <f t="array" ref="Q61">INDEX(ShadowTable[], SMALL(IF(ShadowRowSS=$C$10,ROW(ShadowRowSS)-5),ROWS(O$15:O61)),20)</f>
        <v>#NUM!</v>
      </c>
      <c r="R61" s="760" t="e">
        <f t="array" ref="R61">INDEX(ShadowTable[], SMALL(IF(ShadowRowSS=$C$10,ROW(ShadowRowSS)-5),ROWS(P$15:P61)),21)</f>
        <v>#NUM!</v>
      </c>
      <c r="S61" s="762" t="e">
        <f t="array" ref="S61">INDEX(ShadowTable[], SMALL(IF(ShadowRowSS=$C$10,ROW(ShadowRowSS)-5),ROWS(P$15:P61)),22)</f>
        <v>#NUM!</v>
      </c>
    </row>
    <row r="62" spans="3:19">
      <c r="C62" s="759" t="e">
        <f t="array" ref="C62">INDEX(ShadowTable[], SMALL(IF(ShadowRowSS=$C$10,ROW(ShadowRowSS)-5),ROWS(C$15:C62)),5)</f>
        <v>#NUM!</v>
      </c>
      <c r="D62" s="760" t="str">
        <f t="array" ref="D62">IF(ISNUMBER(SEARCH("Outcome",INDEX(ShadowTable[], SMALL(IF(ShadowRowSS=$C$10,ROW(ShadowRowSS)-5),ROWS(D$15:D62)),1)))=TRUE,"Outcome",IF(ISNUMBER(SEARCH("Output",INDEX(ShadowTable[], SMALL(IF(ShadowRowSS=$C$10,ROW(ShadowRowSS)-5),ROWS(D$15:D62)),1)))=TRUE,"Output",""))</f>
        <v/>
      </c>
      <c r="E62" s="760" t="e">
        <f t="array" ref="E62">INDEX(ShadowTable[], SMALL(IF(ShadowRowSS=$C$10,ROW(ShadowRowSS)-5),ROWS(C$15:C62)),8)</f>
        <v>#NUM!</v>
      </c>
      <c r="F62" s="760" t="e">
        <f t="array" ref="F62">INDEX(ShadowTable[], SMALL(IF(ShadowRowSS=$C$10,ROW(ShadowRowSS)-5),ROWS(D$15:D62)),9)</f>
        <v>#NUM!</v>
      </c>
      <c r="G62" s="760" t="e">
        <f t="array" ref="G62">INDEX(ShadowTable[], SMALL(IF(ShadowRowSS=$C$10,ROW(ShadowRowSS)-5),ROWS(E$15:E62)),10)</f>
        <v>#NUM!</v>
      </c>
      <c r="H62" s="760" t="e">
        <f t="array" ref="H62">INDEX(ShadowTable[], SMALL(IF(ShadowRowSS=$C$10,ROW(ShadowRowSS)-5),ROWS(F$15:F62)),11)</f>
        <v>#NUM!</v>
      </c>
      <c r="I62" s="761" t="e">
        <f t="array" ref="I62">INDEX(ShadowTable[], SMALL(IF(ShadowRowSS=$C$10,ROW(ShadowRowSS)-5),ROWS(G$15:G62)),12)</f>
        <v>#NUM!</v>
      </c>
      <c r="J62" s="760" t="e">
        <f t="array" ref="J62">INDEX(ShadowTable[], SMALL(IF(ShadowRowSS=$C$10,ROW(ShadowRowSS)-5),ROWS(H$15:H62)),13)</f>
        <v>#NUM!</v>
      </c>
      <c r="K62" s="761" t="e">
        <f t="array" ref="K62">INDEX(ShadowTable[], SMALL(IF(ShadowRowSS=$C$10,ROW(ShadowRowSS)-5),ROWS(I$15:I62)),14)</f>
        <v>#NUM!</v>
      </c>
      <c r="L62" s="760" t="e">
        <f t="array" ref="L62">INDEX(ShadowTable[], SMALL(IF(ShadowRowSS=$C$10,ROW(ShadowRowSS)-5),ROWS(J$15:J62)),15)</f>
        <v>#NUM!</v>
      </c>
      <c r="M62" s="761" t="e">
        <f t="array" ref="M62">INDEX(ShadowTable[], SMALL(IF(ShadowRowSS=$C$10,ROW(ShadowRowSS)-5),ROWS(K$15:K62)),16)</f>
        <v>#NUM!</v>
      </c>
      <c r="N62" s="760" t="e">
        <f t="array" ref="N62">INDEX(ShadowTable[], SMALL(IF(ShadowRowSS=$C$10,ROW(ShadowRowSS)-5),ROWS(L$15:L62)),17)</f>
        <v>#NUM!</v>
      </c>
      <c r="O62" s="761" t="e">
        <f t="array" ref="O62">INDEX(ShadowTable[], SMALL(IF(ShadowRowSS=$C$10,ROW(ShadowRowSS)-5),ROWS(M$15:M62)),18)</f>
        <v>#NUM!</v>
      </c>
      <c r="P62" s="760" t="e">
        <f t="array" ref="P62">INDEX(ShadowTable[], SMALL(IF(ShadowRowSS=$C$10,ROW(ShadowRowSS)-5),ROWS(N$15:N62)),19)</f>
        <v>#NUM!</v>
      </c>
      <c r="Q62" s="761" t="e">
        <f t="array" ref="Q62">INDEX(ShadowTable[], SMALL(IF(ShadowRowSS=$C$10,ROW(ShadowRowSS)-5),ROWS(O$15:O62)),20)</f>
        <v>#NUM!</v>
      </c>
      <c r="R62" s="760" t="e">
        <f t="array" ref="R62">INDEX(ShadowTable[], SMALL(IF(ShadowRowSS=$C$10,ROW(ShadowRowSS)-5),ROWS(P$15:P62)),21)</f>
        <v>#NUM!</v>
      </c>
      <c r="S62" s="762" t="e">
        <f t="array" ref="S62">INDEX(ShadowTable[], SMALL(IF(ShadowRowSS=$C$10,ROW(ShadowRowSS)-5),ROWS(P$15:P62)),22)</f>
        <v>#NUM!</v>
      </c>
    </row>
    <row r="63" spans="3:19">
      <c r="C63" s="759" t="e">
        <f t="array" ref="C63">INDEX(ShadowTable[], SMALL(IF(ShadowRowSS=$C$10,ROW(ShadowRowSS)-5),ROWS(C$15:C63)),5)</f>
        <v>#NUM!</v>
      </c>
      <c r="D63" s="760" t="str">
        <f t="array" ref="D63">IF(ISNUMBER(SEARCH("Outcome",INDEX(ShadowTable[], SMALL(IF(ShadowRowSS=$C$10,ROW(ShadowRowSS)-5),ROWS(D$15:D63)),1)))=TRUE,"Outcome",IF(ISNUMBER(SEARCH("Output",INDEX(ShadowTable[], SMALL(IF(ShadowRowSS=$C$10,ROW(ShadowRowSS)-5),ROWS(D$15:D63)),1)))=TRUE,"Output",""))</f>
        <v/>
      </c>
      <c r="E63" s="760" t="e">
        <f t="array" ref="E63">INDEX(ShadowTable[], SMALL(IF(ShadowRowSS=$C$10,ROW(ShadowRowSS)-5),ROWS(C$15:C63)),8)</f>
        <v>#NUM!</v>
      </c>
      <c r="F63" s="760" t="e">
        <f t="array" ref="F63">INDEX(ShadowTable[], SMALL(IF(ShadowRowSS=$C$10,ROW(ShadowRowSS)-5),ROWS(D$15:D63)),9)</f>
        <v>#NUM!</v>
      </c>
      <c r="G63" s="760" t="e">
        <f t="array" ref="G63">INDEX(ShadowTable[], SMALL(IF(ShadowRowSS=$C$10,ROW(ShadowRowSS)-5),ROWS(E$15:E63)),10)</f>
        <v>#NUM!</v>
      </c>
      <c r="H63" s="760" t="e">
        <f t="array" ref="H63">INDEX(ShadowTable[], SMALL(IF(ShadowRowSS=$C$10,ROW(ShadowRowSS)-5),ROWS(F$15:F63)),11)</f>
        <v>#NUM!</v>
      </c>
      <c r="I63" s="761" t="e">
        <f t="array" ref="I63">INDEX(ShadowTable[], SMALL(IF(ShadowRowSS=$C$10,ROW(ShadowRowSS)-5),ROWS(G$15:G63)),12)</f>
        <v>#NUM!</v>
      </c>
      <c r="J63" s="760" t="e">
        <f t="array" ref="J63">INDEX(ShadowTable[], SMALL(IF(ShadowRowSS=$C$10,ROW(ShadowRowSS)-5),ROWS(H$15:H63)),13)</f>
        <v>#NUM!</v>
      </c>
      <c r="K63" s="761" t="e">
        <f t="array" ref="K63">INDEX(ShadowTable[], SMALL(IF(ShadowRowSS=$C$10,ROW(ShadowRowSS)-5),ROWS(I$15:I63)),14)</f>
        <v>#NUM!</v>
      </c>
      <c r="L63" s="760" t="e">
        <f t="array" ref="L63">INDEX(ShadowTable[], SMALL(IF(ShadowRowSS=$C$10,ROW(ShadowRowSS)-5),ROWS(J$15:J63)),15)</f>
        <v>#NUM!</v>
      </c>
      <c r="M63" s="761" t="e">
        <f t="array" ref="M63">INDEX(ShadowTable[], SMALL(IF(ShadowRowSS=$C$10,ROW(ShadowRowSS)-5),ROWS(K$15:K63)),16)</f>
        <v>#NUM!</v>
      </c>
      <c r="N63" s="760" t="e">
        <f t="array" ref="N63">INDEX(ShadowTable[], SMALL(IF(ShadowRowSS=$C$10,ROW(ShadowRowSS)-5),ROWS(L$15:L63)),17)</f>
        <v>#NUM!</v>
      </c>
      <c r="O63" s="761" t="e">
        <f t="array" ref="O63">INDEX(ShadowTable[], SMALL(IF(ShadowRowSS=$C$10,ROW(ShadowRowSS)-5),ROWS(M$15:M63)),18)</f>
        <v>#NUM!</v>
      </c>
      <c r="P63" s="760" t="e">
        <f t="array" ref="P63">INDEX(ShadowTable[], SMALL(IF(ShadowRowSS=$C$10,ROW(ShadowRowSS)-5),ROWS(N$15:N63)),19)</f>
        <v>#NUM!</v>
      </c>
      <c r="Q63" s="761" t="e">
        <f t="array" ref="Q63">INDEX(ShadowTable[], SMALL(IF(ShadowRowSS=$C$10,ROW(ShadowRowSS)-5),ROWS(O$15:O63)),20)</f>
        <v>#NUM!</v>
      </c>
      <c r="R63" s="760" t="e">
        <f t="array" ref="R63">INDEX(ShadowTable[], SMALL(IF(ShadowRowSS=$C$10,ROW(ShadowRowSS)-5),ROWS(P$15:P63)),21)</f>
        <v>#NUM!</v>
      </c>
      <c r="S63" s="762" t="e">
        <f t="array" ref="S63">INDEX(ShadowTable[], SMALL(IF(ShadowRowSS=$C$10,ROW(ShadowRowSS)-5),ROWS(P$15:P63)),22)</f>
        <v>#NUM!</v>
      </c>
    </row>
    <row r="64" spans="3:19">
      <c r="C64" s="759" t="e">
        <f t="array" ref="C64">INDEX(ShadowTable[], SMALL(IF(ShadowRowSS=$C$10,ROW(ShadowRowSS)-5),ROWS(C$15:C64)),5)</f>
        <v>#NUM!</v>
      </c>
      <c r="D64" s="760" t="str">
        <f t="array" ref="D64">IF(ISNUMBER(SEARCH("Outcome",INDEX(ShadowTable[], SMALL(IF(ShadowRowSS=$C$10,ROW(ShadowRowSS)-5),ROWS(D$15:D64)),1)))=TRUE,"Outcome",IF(ISNUMBER(SEARCH("Output",INDEX(ShadowTable[], SMALL(IF(ShadowRowSS=$C$10,ROW(ShadowRowSS)-5),ROWS(D$15:D64)),1)))=TRUE,"Output",""))</f>
        <v/>
      </c>
      <c r="E64" s="760" t="e">
        <f t="array" ref="E64">INDEX(ShadowTable[], SMALL(IF(ShadowRowSS=$C$10,ROW(ShadowRowSS)-5),ROWS(C$15:C64)),8)</f>
        <v>#NUM!</v>
      </c>
      <c r="F64" s="760" t="e">
        <f t="array" ref="F64">INDEX(ShadowTable[], SMALL(IF(ShadowRowSS=$C$10,ROW(ShadowRowSS)-5),ROWS(D$15:D64)),9)</f>
        <v>#NUM!</v>
      </c>
      <c r="G64" s="760" t="e">
        <f t="array" ref="G64">INDEX(ShadowTable[], SMALL(IF(ShadowRowSS=$C$10,ROW(ShadowRowSS)-5),ROWS(E$15:E64)),10)</f>
        <v>#NUM!</v>
      </c>
      <c r="H64" s="760" t="e">
        <f t="array" ref="H64">INDEX(ShadowTable[], SMALL(IF(ShadowRowSS=$C$10,ROW(ShadowRowSS)-5),ROWS(F$15:F64)),11)</f>
        <v>#NUM!</v>
      </c>
      <c r="I64" s="761" t="e">
        <f t="array" ref="I64">INDEX(ShadowTable[], SMALL(IF(ShadowRowSS=$C$10,ROW(ShadowRowSS)-5),ROWS(G$15:G64)),12)</f>
        <v>#NUM!</v>
      </c>
      <c r="J64" s="760" t="e">
        <f t="array" ref="J64">INDEX(ShadowTable[], SMALL(IF(ShadowRowSS=$C$10,ROW(ShadowRowSS)-5),ROWS(H$15:H64)),13)</f>
        <v>#NUM!</v>
      </c>
      <c r="K64" s="761" t="e">
        <f t="array" ref="K64">INDEX(ShadowTable[], SMALL(IF(ShadowRowSS=$C$10,ROW(ShadowRowSS)-5),ROWS(I$15:I64)),14)</f>
        <v>#NUM!</v>
      </c>
      <c r="L64" s="760" t="e">
        <f t="array" ref="L64">INDEX(ShadowTable[], SMALL(IF(ShadowRowSS=$C$10,ROW(ShadowRowSS)-5),ROWS(J$15:J64)),15)</f>
        <v>#NUM!</v>
      </c>
      <c r="M64" s="761" t="e">
        <f t="array" ref="M64">INDEX(ShadowTable[], SMALL(IF(ShadowRowSS=$C$10,ROW(ShadowRowSS)-5),ROWS(K$15:K64)),16)</f>
        <v>#NUM!</v>
      </c>
      <c r="N64" s="760" t="e">
        <f t="array" ref="N64">INDEX(ShadowTable[], SMALL(IF(ShadowRowSS=$C$10,ROW(ShadowRowSS)-5),ROWS(L$15:L64)),17)</f>
        <v>#NUM!</v>
      </c>
      <c r="O64" s="761" t="e">
        <f t="array" ref="O64">INDEX(ShadowTable[], SMALL(IF(ShadowRowSS=$C$10,ROW(ShadowRowSS)-5),ROWS(M$15:M64)),18)</f>
        <v>#NUM!</v>
      </c>
      <c r="P64" s="760" t="e">
        <f t="array" ref="P64">INDEX(ShadowTable[], SMALL(IF(ShadowRowSS=$C$10,ROW(ShadowRowSS)-5),ROWS(N$15:N64)),19)</f>
        <v>#NUM!</v>
      </c>
      <c r="Q64" s="761" t="e">
        <f t="array" ref="Q64">INDEX(ShadowTable[], SMALL(IF(ShadowRowSS=$C$10,ROW(ShadowRowSS)-5),ROWS(O$15:O64)),20)</f>
        <v>#NUM!</v>
      </c>
      <c r="R64" s="760" t="e">
        <f t="array" ref="R64">INDEX(ShadowTable[], SMALL(IF(ShadowRowSS=$C$10,ROW(ShadowRowSS)-5),ROWS(P$15:P64)),21)</f>
        <v>#NUM!</v>
      </c>
      <c r="S64" s="762" t="e">
        <f t="array" ref="S64">INDEX(ShadowTable[], SMALL(IF(ShadowRowSS=$C$10,ROW(ShadowRowSS)-5),ROWS(P$15:P64)),22)</f>
        <v>#NUM!</v>
      </c>
    </row>
    <row r="65" spans="3:19">
      <c r="C65" s="759" t="e">
        <f t="array" ref="C65">INDEX(ShadowTable[], SMALL(IF(ShadowRowSS=$C$10,ROW(ShadowRowSS)-5),ROWS(C$15:C65)),5)</f>
        <v>#NUM!</v>
      </c>
      <c r="D65" s="760" t="str">
        <f t="array" ref="D65">IF(ISNUMBER(SEARCH("Outcome",INDEX(ShadowTable[], SMALL(IF(ShadowRowSS=$C$10,ROW(ShadowRowSS)-5),ROWS(D$15:D65)),1)))=TRUE,"Outcome",IF(ISNUMBER(SEARCH("Output",INDEX(ShadowTable[], SMALL(IF(ShadowRowSS=$C$10,ROW(ShadowRowSS)-5),ROWS(D$15:D65)),1)))=TRUE,"Output",""))</f>
        <v/>
      </c>
      <c r="E65" s="760" t="e">
        <f t="array" ref="E65">INDEX(ShadowTable[], SMALL(IF(ShadowRowSS=$C$10,ROW(ShadowRowSS)-5),ROWS(C$15:C65)),8)</f>
        <v>#NUM!</v>
      </c>
      <c r="F65" s="760" t="e">
        <f t="array" ref="F65">INDEX(ShadowTable[], SMALL(IF(ShadowRowSS=$C$10,ROW(ShadowRowSS)-5),ROWS(D$15:D65)),9)</f>
        <v>#NUM!</v>
      </c>
      <c r="G65" s="760" t="e">
        <f t="array" ref="G65">INDEX(ShadowTable[], SMALL(IF(ShadowRowSS=$C$10,ROW(ShadowRowSS)-5),ROWS(E$15:E65)),10)</f>
        <v>#NUM!</v>
      </c>
      <c r="H65" s="760" t="e">
        <f t="array" ref="H65">INDEX(ShadowTable[], SMALL(IF(ShadowRowSS=$C$10,ROW(ShadowRowSS)-5),ROWS(F$15:F65)),11)</f>
        <v>#NUM!</v>
      </c>
      <c r="I65" s="761" t="e">
        <f t="array" ref="I65">INDEX(ShadowTable[], SMALL(IF(ShadowRowSS=$C$10,ROW(ShadowRowSS)-5),ROWS(G$15:G65)),12)</f>
        <v>#NUM!</v>
      </c>
      <c r="J65" s="760" t="e">
        <f t="array" ref="J65">INDEX(ShadowTable[], SMALL(IF(ShadowRowSS=$C$10,ROW(ShadowRowSS)-5),ROWS(H$15:H65)),13)</f>
        <v>#NUM!</v>
      </c>
      <c r="K65" s="761" t="e">
        <f t="array" ref="K65">INDEX(ShadowTable[], SMALL(IF(ShadowRowSS=$C$10,ROW(ShadowRowSS)-5),ROWS(I$15:I65)),14)</f>
        <v>#NUM!</v>
      </c>
      <c r="L65" s="760" t="e">
        <f t="array" ref="L65">INDEX(ShadowTable[], SMALL(IF(ShadowRowSS=$C$10,ROW(ShadowRowSS)-5),ROWS(J$15:J65)),15)</f>
        <v>#NUM!</v>
      </c>
      <c r="M65" s="761" t="e">
        <f t="array" ref="M65">INDEX(ShadowTable[], SMALL(IF(ShadowRowSS=$C$10,ROW(ShadowRowSS)-5),ROWS(K$15:K65)),16)</f>
        <v>#NUM!</v>
      </c>
      <c r="N65" s="760" t="e">
        <f t="array" ref="N65">INDEX(ShadowTable[], SMALL(IF(ShadowRowSS=$C$10,ROW(ShadowRowSS)-5),ROWS(L$15:L65)),17)</f>
        <v>#NUM!</v>
      </c>
      <c r="O65" s="761" t="e">
        <f t="array" ref="O65">INDEX(ShadowTable[], SMALL(IF(ShadowRowSS=$C$10,ROW(ShadowRowSS)-5),ROWS(M$15:M65)),18)</f>
        <v>#NUM!</v>
      </c>
      <c r="P65" s="760" t="e">
        <f t="array" ref="P65">INDEX(ShadowTable[], SMALL(IF(ShadowRowSS=$C$10,ROW(ShadowRowSS)-5),ROWS(N$15:N65)),19)</f>
        <v>#NUM!</v>
      </c>
      <c r="Q65" s="761" t="e">
        <f t="array" ref="Q65">INDEX(ShadowTable[], SMALL(IF(ShadowRowSS=$C$10,ROW(ShadowRowSS)-5),ROWS(O$15:O65)),20)</f>
        <v>#NUM!</v>
      </c>
      <c r="R65" s="760" t="e">
        <f t="array" ref="R65">INDEX(ShadowTable[], SMALL(IF(ShadowRowSS=$C$10,ROW(ShadowRowSS)-5),ROWS(P$15:P65)),21)</f>
        <v>#NUM!</v>
      </c>
      <c r="S65" s="762" t="e">
        <f t="array" ref="S65">INDEX(ShadowTable[], SMALL(IF(ShadowRowSS=$C$10,ROW(ShadowRowSS)-5),ROWS(P$15:P65)),22)</f>
        <v>#NUM!</v>
      </c>
    </row>
    <row r="66" spans="3:19">
      <c r="C66" s="759" t="e">
        <f t="array" ref="C66">INDEX(ShadowTable[], SMALL(IF(ShadowRowSS=$C$10,ROW(ShadowRowSS)-5),ROWS(C$15:C66)),5)</f>
        <v>#NUM!</v>
      </c>
      <c r="D66" s="760" t="str">
        <f t="array" ref="D66">IF(ISNUMBER(SEARCH("Outcome",INDEX(ShadowTable[], SMALL(IF(ShadowRowSS=$C$10,ROW(ShadowRowSS)-5),ROWS(D$15:D66)),1)))=TRUE,"Outcome",IF(ISNUMBER(SEARCH("Output",INDEX(ShadowTable[], SMALL(IF(ShadowRowSS=$C$10,ROW(ShadowRowSS)-5),ROWS(D$15:D66)),1)))=TRUE,"Output",""))</f>
        <v/>
      </c>
      <c r="E66" s="760" t="e">
        <f t="array" ref="E66">INDEX(ShadowTable[], SMALL(IF(ShadowRowSS=$C$10,ROW(ShadowRowSS)-5),ROWS(C$15:C66)),8)</f>
        <v>#NUM!</v>
      </c>
      <c r="F66" s="760" t="e">
        <f t="array" ref="F66">INDEX(ShadowTable[], SMALL(IF(ShadowRowSS=$C$10,ROW(ShadowRowSS)-5),ROWS(D$15:D66)),9)</f>
        <v>#NUM!</v>
      </c>
      <c r="G66" s="760" t="e">
        <f t="array" ref="G66">INDEX(ShadowTable[], SMALL(IF(ShadowRowSS=$C$10,ROW(ShadowRowSS)-5),ROWS(E$15:E66)),10)</f>
        <v>#NUM!</v>
      </c>
      <c r="H66" s="760" t="e">
        <f t="array" ref="H66">INDEX(ShadowTable[], SMALL(IF(ShadowRowSS=$C$10,ROW(ShadowRowSS)-5),ROWS(F$15:F66)),11)</f>
        <v>#NUM!</v>
      </c>
      <c r="I66" s="761" t="e">
        <f t="array" ref="I66">INDEX(ShadowTable[], SMALL(IF(ShadowRowSS=$C$10,ROW(ShadowRowSS)-5),ROWS(G$15:G66)),12)</f>
        <v>#NUM!</v>
      </c>
      <c r="J66" s="760" t="e">
        <f t="array" ref="J66">INDEX(ShadowTable[], SMALL(IF(ShadowRowSS=$C$10,ROW(ShadowRowSS)-5),ROWS(H$15:H66)),13)</f>
        <v>#NUM!</v>
      </c>
      <c r="K66" s="761" t="e">
        <f t="array" ref="K66">INDEX(ShadowTable[], SMALL(IF(ShadowRowSS=$C$10,ROW(ShadowRowSS)-5),ROWS(I$15:I66)),14)</f>
        <v>#NUM!</v>
      </c>
      <c r="L66" s="760" t="e">
        <f t="array" ref="L66">INDEX(ShadowTable[], SMALL(IF(ShadowRowSS=$C$10,ROW(ShadowRowSS)-5),ROWS(J$15:J66)),15)</f>
        <v>#NUM!</v>
      </c>
      <c r="M66" s="761" t="e">
        <f t="array" ref="M66">INDEX(ShadowTable[], SMALL(IF(ShadowRowSS=$C$10,ROW(ShadowRowSS)-5),ROWS(K$15:K66)),16)</f>
        <v>#NUM!</v>
      </c>
      <c r="N66" s="760" t="e">
        <f t="array" ref="N66">INDEX(ShadowTable[], SMALL(IF(ShadowRowSS=$C$10,ROW(ShadowRowSS)-5),ROWS(L$15:L66)),17)</f>
        <v>#NUM!</v>
      </c>
      <c r="O66" s="761" t="e">
        <f t="array" ref="O66">INDEX(ShadowTable[], SMALL(IF(ShadowRowSS=$C$10,ROW(ShadowRowSS)-5),ROWS(M$15:M66)),18)</f>
        <v>#NUM!</v>
      </c>
      <c r="P66" s="760" t="e">
        <f t="array" ref="P66">INDEX(ShadowTable[], SMALL(IF(ShadowRowSS=$C$10,ROW(ShadowRowSS)-5),ROWS(N$15:N66)),19)</f>
        <v>#NUM!</v>
      </c>
      <c r="Q66" s="761" t="e">
        <f t="array" ref="Q66">INDEX(ShadowTable[], SMALL(IF(ShadowRowSS=$C$10,ROW(ShadowRowSS)-5),ROWS(O$15:O66)),20)</f>
        <v>#NUM!</v>
      </c>
      <c r="R66" s="760" t="e">
        <f t="array" ref="R66">INDEX(ShadowTable[], SMALL(IF(ShadowRowSS=$C$10,ROW(ShadowRowSS)-5),ROWS(P$15:P66)),21)</f>
        <v>#NUM!</v>
      </c>
      <c r="S66" s="762" t="e">
        <f t="array" ref="S66">INDEX(ShadowTable[], SMALL(IF(ShadowRowSS=$C$10,ROW(ShadowRowSS)-5),ROWS(P$15:P66)),22)</f>
        <v>#NUM!</v>
      </c>
    </row>
    <row r="67" spans="3:19">
      <c r="C67" s="759" t="e">
        <f t="array" ref="C67">INDEX(ShadowTable[], SMALL(IF(ShadowRowSS=$C$10,ROW(ShadowRowSS)-5),ROWS(C$15:C67)),5)</f>
        <v>#NUM!</v>
      </c>
      <c r="D67" s="760" t="str">
        <f t="array" ref="D67">IF(ISNUMBER(SEARCH("Outcome",INDEX(ShadowTable[], SMALL(IF(ShadowRowSS=$C$10,ROW(ShadowRowSS)-5),ROWS(D$15:D67)),1)))=TRUE,"Outcome",IF(ISNUMBER(SEARCH("Output",INDEX(ShadowTable[], SMALL(IF(ShadowRowSS=$C$10,ROW(ShadowRowSS)-5),ROWS(D$15:D67)),1)))=TRUE,"Output",""))</f>
        <v/>
      </c>
      <c r="E67" s="760" t="e">
        <f t="array" ref="E67">INDEX(ShadowTable[], SMALL(IF(ShadowRowSS=$C$10,ROW(ShadowRowSS)-5),ROWS(C$15:C67)),8)</f>
        <v>#NUM!</v>
      </c>
      <c r="F67" s="760" t="e">
        <f t="array" ref="F67">INDEX(ShadowTable[], SMALL(IF(ShadowRowSS=$C$10,ROW(ShadowRowSS)-5),ROWS(D$15:D67)),9)</f>
        <v>#NUM!</v>
      </c>
      <c r="G67" s="760" t="e">
        <f t="array" ref="G67">INDEX(ShadowTable[], SMALL(IF(ShadowRowSS=$C$10,ROW(ShadowRowSS)-5),ROWS(E$15:E67)),10)</f>
        <v>#NUM!</v>
      </c>
      <c r="H67" s="760" t="e">
        <f t="array" ref="H67">INDEX(ShadowTable[], SMALL(IF(ShadowRowSS=$C$10,ROW(ShadowRowSS)-5),ROWS(F$15:F67)),11)</f>
        <v>#NUM!</v>
      </c>
      <c r="I67" s="761" t="e">
        <f t="array" ref="I67">INDEX(ShadowTable[], SMALL(IF(ShadowRowSS=$C$10,ROW(ShadowRowSS)-5),ROWS(G$15:G67)),12)</f>
        <v>#NUM!</v>
      </c>
      <c r="J67" s="760" t="e">
        <f t="array" ref="J67">INDEX(ShadowTable[], SMALL(IF(ShadowRowSS=$C$10,ROW(ShadowRowSS)-5),ROWS(H$15:H67)),13)</f>
        <v>#NUM!</v>
      </c>
      <c r="K67" s="761" t="e">
        <f t="array" ref="K67">INDEX(ShadowTable[], SMALL(IF(ShadowRowSS=$C$10,ROW(ShadowRowSS)-5),ROWS(I$15:I67)),14)</f>
        <v>#NUM!</v>
      </c>
      <c r="L67" s="760" t="e">
        <f t="array" ref="L67">INDEX(ShadowTable[], SMALL(IF(ShadowRowSS=$C$10,ROW(ShadowRowSS)-5),ROWS(J$15:J67)),15)</f>
        <v>#NUM!</v>
      </c>
      <c r="M67" s="761" t="e">
        <f t="array" ref="M67">INDEX(ShadowTable[], SMALL(IF(ShadowRowSS=$C$10,ROW(ShadowRowSS)-5),ROWS(K$15:K67)),16)</f>
        <v>#NUM!</v>
      </c>
      <c r="N67" s="760" t="e">
        <f t="array" ref="N67">INDEX(ShadowTable[], SMALL(IF(ShadowRowSS=$C$10,ROW(ShadowRowSS)-5),ROWS(L$15:L67)),17)</f>
        <v>#NUM!</v>
      </c>
      <c r="O67" s="761" t="e">
        <f t="array" ref="O67">INDEX(ShadowTable[], SMALL(IF(ShadowRowSS=$C$10,ROW(ShadowRowSS)-5),ROWS(M$15:M67)),18)</f>
        <v>#NUM!</v>
      </c>
      <c r="P67" s="760" t="e">
        <f t="array" ref="P67">INDEX(ShadowTable[], SMALL(IF(ShadowRowSS=$C$10,ROW(ShadowRowSS)-5),ROWS(N$15:N67)),19)</f>
        <v>#NUM!</v>
      </c>
      <c r="Q67" s="761" t="e">
        <f t="array" ref="Q67">INDEX(ShadowTable[], SMALL(IF(ShadowRowSS=$C$10,ROW(ShadowRowSS)-5),ROWS(O$15:O67)),20)</f>
        <v>#NUM!</v>
      </c>
      <c r="R67" s="760" t="e">
        <f t="array" ref="R67">INDEX(ShadowTable[], SMALL(IF(ShadowRowSS=$C$10,ROW(ShadowRowSS)-5),ROWS(P$15:P67)),21)</f>
        <v>#NUM!</v>
      </c>
      <c r="S67" s="762" t="e">
        <f t="array" ref="S67">INDEX(ShadowTable[], SMALL(IF(ShadowRowSS=$C$10,ROW(ShadowRowSS)-5),ROWS(P$15:P67)),22)</f>
        <v>#NUM!</v>
      </c>
    </row>
    <row r="68" spans="3:19">
      <c r="C68" s="759" t="e">
        <f t="array" ref="C68">INDEX(ShadowTable[], SMALL(IF(ShadowRowSS=$C$10,ROW(ShadowRowSS)-5),ROWS(C$15:C68)),5)</f>
        <v>#NUM!</v>
      </c>
      <c r="D68" s="760" t="str">
        <f t="array" ref="D68">IF(ISNUMBER(SEARCH("Outcome",INDEX(ShadowTable[], SMALL(IF(ShadowRowSS=$C$10,ROW(ShadowRowSS)-5),ROWS(D$15:D68)),1)))=TRUE,"Outcome",IF(ISNUMBER(SEARCH("Output",INDEX(ShadowTable[], SMALL(IF(ShadowRowSS=$C$10,ROW(ShadowRowSS)-5),ROWS(D$15:D68)),1)))=TRUE,"Output",""))</f>
        <v/>
      </c>
      <c r="E68" s="760" t="e">
        <f t="array" ref="E68">INDEX(ShadowTable[], SMALL(IF(ShadowRowSS=$C$10,ROW(ShadowRowSS)-5),ROWS(C$15:C68)),8)</f>
        <v>#NUM!</v>
      </c>
      <c r="F68" s="760" t="e">
        <f t="array" ref="F68">INDEX(ShadowTable[], SMALL(IF(ShadowRowSS=$C$10,ROW(ShadowRowSS)-5),ROWS(D$15:D68)),9)</f>
        <v>#NUM!</v>
      </c>
      <c r="G68" s="760" t="e">
        <f t="array" ref="G68">INDEX(ShadowTable[], SMALL(IF(ShadowRowSS=$C$10,ROW(ShadowRowSS)-5),ROWS(E$15:E68)),10)</f>
        <v>#NUM!</v>
      </c>
      <c r="H68" s="760" t="e">
        <f t="array" ref="H68">INDEX(ShadowTable[], SMALL(IF(ShadowRowSS=$C$10,ROW(ShadowRowSS)-5),ROWS(F$15:F68)),11)</f>
        <v>#NUM!</v>
      </c>
      <c r="I68" s="761" t="e">
        <f t="array" ref="I68">INDEX(ShadowTable[], SMALL(IF(ShadowRowSS=$C$10,ROW(ShadowRowSS)-5),ROWS(G$15:G68)),12)</f>
        <v>#NUM!</v>
      </c>
      <c r="J68" s="760" t="e">
        <f t="array" ref="J68">INDEX(ShadowTable[], SMALL(IF(ShadowRowSS=$C$10,ROW(ShadowRowSS)-5),ROWS(H$15:H68)),13)</f>
        <v>#NUM!</v>
      </c>
      <c r="K68" s="761" t="e">
        <f t="array" ref="K68">INDEX(ShadowTable[], SMALL(IF(ShadowRowSS=$C$10,ROW(ShadowRowSS)-5),ROWS(I$15:I68)),14)</f>
        <v>#NUM!</v>
      </c>
      <c r="L68" s="760" t="e">
        <f t="array" ref="L68">INDEX(ShadowTable[], SMALL(IF(ShadowRowSS=$C$10,ROW(ShadowRowSS)-5),ROWS(J$15:J68)),15)</f>
        <v>#NUM!</v>
      </c>
      <c r="M68" s="761" t="e">
        <f t="array" ref="M68">INDEX(ShadowTable[], SMALL(IF(ShadowRowSS=$C$10,ROW(ShadowRowSS)-5),ROWS(K$15:K68)),16)</f>
        <v>#NUM!</v>
      </c>
      <c r="N68" s="760" t="e">
        <f t="array" ref="N68">INDEX(ShadowTable[], SMALL(IF(ShadowRowSS=$C$10,ROW(ShadowRowSS)-5),ROWS(L$15:L68)),17)</f>
        <v>#NUM!</v>
      </c>
      <c r="O68" s="761" t="e">
        <f t="array" ref="O68">INDEX(ShadowTable[], SMALL(IF(ShadowRowSS=$C$10,ROW(ShadowRowSS)-5),ROWS(M$15:M68)),18)</f>
        <v>#NUM!</v>
      </c>
      <c r="P68" s="760" t="e">
        <f t="array" ref="P68">INDEX(ShadowTable[], SMALL(IF(ShadowRowSS=$C$10,ROW(ShadowRowSS)-5),ROWS(N$15:N68)),19)</f>
        <v>#NUM!</v>
      </c>
      <c r="Q68" s="761" t="e">
        <f t="array" ref="Q68">INDEX(ShadowTable[], SMALL(IF(ShadowRowSS=$C$10,ROW(ShadowRowSS)-5),ROWS(O$15:O68)),20)</f>
        <v>#NUM!</v>
      </c>
      <c r="R68" s="760" t="e">
        <f t="array" ref="R68">INDEX(ShadowTable[], SMALL(IF(ShadowRowSS=$C$10,ROW(ShadowRowSS)-5),ROWS(P$15:P68)),21)</f>
        <v>#NUM!</v>
      </c>
      <c r="S68" s="762" t="e">
        <f t="array" ref="S68">INDEX(ShadowTable[], SMALL(IF(ShadowRowSS=$C$10,ROW(ShadowRowSS)-5),ROWS(P$15:P68)),22)</f>
        <v>#NUM!</v>
      </c>
    </row>
    <row r="69" spans="3:19">
      <c r="C69" s="759" t="e">
        <f t="array" ref="C69">INDEX(ShadowTable[], SMALL(IF(ShadowRowSS=$C$10,ROW(ShadowRowSS)-5),ROWS(C$15:C69)),5)</f>
        <v>#NUM!</v>
      </c>
      <c r="D69" s="760" t="str">
        <f t="array" ref="D69">IF(ISNUMBER(SEARCH("Outcome",INDEX(ShadowTable[], SMALL(IF(ShadowRowSS=$C$10,ROW(ShadowRowSS)-5),ROWS(D$15:D69)),1)))=TRUE,"Outcome",IF(ISNUMBER(SEARCH("Output",INDEX(ShadowTable[], SMALL(IF(ShadowRowSS=$C$10,ROW(ShadowRowSS)-5),ROWS(D$15:D69)),1)))=TRUE,"Output",""))</f>
        <v/>
      </c>
      <c r="E69" s="760" t="e">
        <f t="array" ref="E69">INDEX(ShadowTable[], SMALL(IF(ShadowRowSS=$C$10,ROW(ShadowRowSS)-5),ROWS(C$15:C69)),8)</f>
        <v>#NUM!</v>
      </c>
      <c r="F69" s="760" t="e">
        <f t="array" ref="F69">INDEX(ShadowTable[], SMALL(IF(ShadowRowSS=$C$10,ROW(ShadowRowSS)-5),ROWS(D$15:D69)),9)</f>
        <v>#NUM!</v>
      </c>
      <c r="G69" s="760" t="e">
        <f t="array" ref="G69">INDEX(ShadowTable[], SMALL(IF(ShadowRowSS=$C$10,ROW(ShadowRowSS)-5),ROWS(E$15:E69)),10)</f>
        <v>#NUM!</v>
      </c>
      <c r="H69" s="760" t="e">
        <f t="array" ref="H69">INDEX(ShadowTable[], SMALL(IF(ShadowRowSS=$C$10,ROW(ShadowRowSS)-5),ROWS(F$15:F69)),11)</f>
        <v>#NUM!</v>
      </c>
      <c r="I69" s="761" t="e">
        <f t="array" ref="I69">INDEX(ShadowTable[], SMALL(IF(ShadowRowSS=$C$10,ROW(ShadowRowSS)-5),ROWS(G$15:G69)),12)</f>
        <v>#NUM!</v>
      </c>
      <c r="J69" s="760" t="e">
        <f t="array" ref="J69">INDEX(ShadowTable[], SMALL(IF(ShadowRowSS=$C$10,ROW(ShadowRowSS)-5),ROWS(H$15:H69)),13)</f>
        <v>#NUM!</v>
      </c>
      <c r="K69" s="761" t="e">
        <f t="array" ref="K69">INDEX(ShadowTable[], SMALL(IF(ShadowRowSS=$C$10,ROW(ShadowRowSS)-5),ROWS(I$15:I69)),14)</f>
        <v>#NUM!</v>
      </c>
      <c r="L69" s="760" t="e">
        <f t="array" ref="L69">INDEX(ShadowTable[], SMALL(IF(ShadowRowSS=$C$10,ROW(ShadowRowSS)-5),ROWS(J$15:J69)),15)</f>
        <v>#NUM!</v>
      </c>
      <c r="M69" s="761" t="e">
        <f t="array" ref="M69">INDEX(ShadowTable[], SMALL(IF(ShadowRowSS=$C$10,ROW(ShadowRowSS)-5),ROWS(K$15:K69)),16)</f>
        <v>#NUM!</v>
      </c>
      <c r="N69" s="760" t="e">
        <f t="array" ref="N69">INDEX(ShadowTable[], SMALL(IF(ShadowRowSS=$C$10,ROW(ShadowRowSS)-5),ROWS(L$15:L69)),17)</f>
        <v>#NUM!</v>
      </c>
      <c r="O69" s="761" t="e">
        <f t="array" ref="O69">INDEX(ShadowTable[], SMALL(IF(ShadowRowSS=$C$10,ROW(ShadowRowSS)-5),ROWS(M$15:M69)),18)</f>
        <v>#NUM!</v>
      </c>
      <c r="P69" s="760" t="e">
        <f t="array" ref="P69">INDEX(ShadowTable[], SMALL(IF(ShadowRowSS=$C$10,ROW(ShadowRowSS)-5),ROWS(N$15:N69)),19)</f>
        <v>#NUM!</v>
      </c>
      <c r="Q69" s="761" t="e">
        <f t="array" ref="Q69">INDEX(ShadowTable[], SMALL(IF(ShadowRowSS=$C$10,ROW(ShadowRowSS)-5),ROWS(O$15:O69)),20)</f>
        <v>#NUM!</v>
      </c>
      <c r="R69" s="760" t="e">
        <f t="array" ref="R69">INDEX(ShadowTable[], SMALL(IF(ShadowRowSS=$C$10,ROW(ShadowRowSS)-5),ROWS(P$15:P69)),21)</f>
        <v>#NUM!</v>
      </c>
      <c r="S69" s="762" t="e">
        <f t="array" ref="S69">INDEX(ShadowTable[], SMALL(IF(ShadowRowSS=$C$10,ROW(ShadowRowSS)-5),ROWS(P$15:P69)),22)</f>
        <v>#NUM!</v>
      </c>
    </row>
    <row r="70" spans="3:19">
      <c r="C70" s="759" t="e">
        <f t="array" ref="C70">INDEX(ShadowTable[], SMALL(IF(ShadowRowSS=$C$10,ROW(ShadowRowSS)-5),ROWS(C$15:C70)),5)</f>
        <v>#NUM!</v>
      </c>
      <c r="D70" s="760" t="str">
        <f t="array" ref="D70">IF(ISNUMBER(SEARCH("Outcome",INDEX(ShadowTable[], SMALL(IF(ShadowRowSS=$C$10,ROW(ShadowRowSS)-5),ROWS(D$15:D70)),1)))=TRUE,"Outcome",IF(ISNUMBER(SEARCH("Output",INDEX(ShadowTable[], SMALL(IF(ShadowRowSS=$C$10,ROW(ShadowRowSS)-5),ROWS(D$15:D70)),1)))=TRUE,"Output",""))</f>
        <v/>
      </c>
      <c r="E70" s="760" t="e">
        <f t="array" ref="E70">INDEX(ShadowTable[], SMALL(IF(ShadowRowSS=$C$10,ROW(ShadowRowSS)-5),ROWS(C$15:C70)),8)</f>
        <v>#NUM!</v>
      </c>
      <c r="F70" s="760" t="e">
        <f t="array" ref="F70">INDEX(ShadowTable[], SMALL(IF(ShadowRowSS=$C$10,ROW(ShadowRowSS)-5),ROWS(D$15:D70)),9)</f>
        <v>#NUM!</v>
      </c>
      <c r="G70" s="760" t="e">
        <f t="array" ref="G70">INDEX(ShadowTable[], SMALL(IF(ShadowRowSS=$C$10,ROW(ShadowRowSS)-5),ROWS(E$15:E70)),10)</f>
        <v>#NUM!</v>
      </c>
      <c r="H70" s="760" t="e">
        <f t="array" ref="H70">INDEX(ShadowTable[], SMALL(IF(ShadowRowSS=$C$10,ROW(ShadowRowSS)-5),ROWS(F$15:F70)),11)</f>
        <v>#NUM!</v>
      </c>
      <c r="I70" s="761" t="e">
        <f t="array" ref="I70">INDEX(ShadowTable[], SMALL(IF(ShadowRowSS=$C$10,ROW(ShadowRowSS)-5),ROWS(G$15:G70)),12)</f>
        <v>#NUM!</v>
      </c>
      <c r="J70" s="760" t="e">
        <f t="array" ref="J70">INDEX(ShadowTable[], SMALL(IF(ShadowRowSS=$C$10,ROW(ShadowRowSS)-5),ROWS(H$15:H70)),13)</f>
        <v>#NUM!</v>
      </c>
      <c r="K70" s="761" t="e">
        <f t="array" ref="K70">INDEX(ShadowTable[], SMALL(IF(ShadowRowSS=$C$10,ROW(ShadowRowSS)-5),ROWS(I$15:I70)),14)</f>
        <v>#NUM!</v>
      </c>
      <c r="L70" s="760" t="e">
        <f t="array" ref="L70">INDEX(ShadowTable[], SMALL(IF(ShadowRowSS=$C$10,ROW(ShadowRowSS)-5),ROWS(J$15:J70)),15)</f>
        <v>#NUM!</v>
      </c>
      <c r="M70" s="761" t="e">
        <f t="array" ref="M70">INDEX(ShadowTable[], SMALL(IF(ShadowRowSS=$C$10,ROW(ShadowRowSS)-5),ROWS(K$15:K70)),16)</f>
        <v>#NUM!</v>
      </c>
      <c r="N70" s="760" t="e">
        <f t="array" ref="N70">INDEX(ShadowTable[], SMALL(IF(ShadowRowSS=$C$10,ROW(ShadowRowSS)-5),ROWS(L$15:L70)),17)</f>
        <v>#NUM!</v>
      </c>
      <c r="O70" s="761" t="e">
        <f t="array" ref="O70">INDEX(ShadowTable[], SMALL(IF(ShadowRowSS=$C$10,ROW(ShadowRowSS)-5),ROWS(M$15:M70)),18)</f>
        <v>#NUM!</v>
      </c>
      <c r="P70" s="760" t="e">
        <f t="array" ref="P70">INDEX(ShadowTable[], SMALL(IF(ShadowRowSS=$C$10,ROW(ShadowRowSS)-5),ROWS(N$15:N70)),19)</f>
        <v>#NUM!</v>
      </c>
      <c r="Q70" s="761" t="e">
        <f t="array" ref="Q70">INDEX(ShadowTable[], SMALL(IF(ShadowRowSS=$C$10,ROW(ShadowRowSS)-5),ROWS(O$15:O70)),20)</f>
        <v>#NUM!</v>
      </c>
      <c r="R70" s="760" t="e">
        <f t="array" ref="R70">INDEX(ShadowTable[], SMALL(IF(ShadowRowSS=$C$10,ROW(ShadowRowSS)-5),ROWS(P$15:P70)),21)</f>
        <v>#NUM!</v>
      </c>
      <c r="S70" s="762" t="e">
        <f t="array" ref="S70">INDEX(ShadowTable[], SMALL(IF(ShadowRowSS=$C$10,ROW(ShadowRowSS)-5),ROWS(P$15:P70)),22)</f>
        <v>#NUM!</v>
      </c>
    </row>
    <row r="71" spans="3:19">
      <c r="C71" s="759" t="e">
        <f t="array" ref="C71">INDEX(ShadowTable[], SMALL(IF(ShadowRowSS=$C$10,ROW(ShadowRowSS)-5),ROWS(C$15:C71)),5)</f>
        <v>#NUM!</v>
      </c>
      <c r="D71" s="760" t="str">
        <f t="array" ref="D71">IF(ISNUMBER(SEARCH("Outcome",INDEX(ShadowTable[], SMALL(IF(ShadowRowSS=$C$10,ROW(ShadowRowSS)-5),ROWS(D$15:D71)),1)))=TRUE,"Outcome",IF(ISNUMBER(SEARCH("Output",INDEX(ShadowTable[], SMALL(IF(ShadowRowSS=$C$10,ROW(ShadowRowSS)-5),ROWS(D$15:D71)),1)))=TRUE,"Output",""))</f>
        <v/>
      </c>
      <c r="E71" s="760" t="e">
        <f t="array" ref="E71">INDEX(ShadowTable[], SMALL(IF(ShadowRowSS=$C$10,ROW(ShadowRowSS)-5),ROWS(C$15:C71)),8)</f>
        <v>#NUM!</v>
      </c>
      <c r="F71" s="760" t="e">
        <f t="array" ref="F71">INDEX(ShadowTable[], SMALL(IF(ShadowRowSS=$C$10,ROW(ShadowRowSS)-5),ROWS(D$15:D71)),9)</f>
        <v>#NUM!</v>
      </c>
      <c r="G71" s="760" t="e">
        <f t="array" ref="G71">INDEX(ShadowTable[], SMALL(IF(ShadowRowSS=$C$10,ROW(ShadowRowSS)-5),ROWS(E$15:E71)),10)</f>
        <v>#NUM!</v>
      </c>
      <c r="H71" s="760" t="e">
        <f t="array" ref="H71">INDEX(ShadowTable[], SMALL(IF(ShadowRowSS=$C$10,ROW(ShadowRowSS)-5),ROWS(F$15:F71)),11)</f>
        <v>#NUM!</v>
      </c>
      <c r="I71" s="761" t="e">
        <f t="array" ref="I71">INDEX(ShadowTable[], SMALL(IF(ShadowRowSS=$C$10,ROW(ShadowRowSS)-5),ROWS(G$15:G71)),12)</f>
        <v>#NUM!</v>
      </c>
      <c r="J71" s="760" t="e">
        <f t="array" ref="J71">INDEX(ShadowTable[], SMALL(IF(ShadowRowSS=$C$10,ROW(ShadowRowSS)-5),ROWS(H$15:H71)),13)</f>
        <v>#NUM!</v>
      </c>
      <c r="K71" s="761" t="e">
        <f t="array" ref="K71">INDEX(ShadowTable[], SMALL(IF(ShadowRowSS=$C$10,ROW(ShadowRowSS)-5),ROWS(I$15:I71)),14)</f>
        <v>#NUM!</v>
      </c>
      <c r="L71" s="760" t="e">
        <f t="array" ref="L71">INDEX(ShadowTable[], SMALL(IF(ShadowRowSS=$C$10,ROW(ShadowRowSS)-5),ROWS(J$15:J71)),15)</f>
        <v>#NUM!</v>
      </c>
      <c r="M71" s="761" t="e">
        <f t="array" ref="M71">INDEX(ShadowTable[], SMALL(IF(ShadowRowSS=$C$10,ROW(ShadowRowSS)-5),ROWS(K$15:K71)),16)</f>
        <v>#NUM!</v>
      </c>
      <c r="N71" s="760" t="e">
        <f t="array" ref="N71">INDEX(ShadowTable[], SMALL(IF(ShadowRowSS=$C$10,ROW(ShadowRowSS)-5),ROWS(L$15:L71)),17)</f>
        <v>#NUM!</v>
      </c>
      <c r="O71" s="761" t="e">
        <f t="array" ref="O71">INDEX(ShadowTable[], SMALL(IF(ShadowRowSS=$C$10,ROW(ShadowRowSS)-5),ROWS(M$15:M71)),18)</f>
        <v>#NUM!</v>
      </c>
      <c r="P71" s="760" t="e">
        <f t="array" ref="P71">INDEX(ShadowTable[], SMALL(IF(ShadowRowSS=$C$10,ROW(ShadowRowSS)-5),ROWS(N$15:N71)),19)</f>
        <v>#NUM!</v>
      </c>
      <c r="Q71" s="761" t="e">
        <f t="array" ref="Q71">INDEX(ShadowTable[], SMALL(IF(ShadowRowSS=$C$10,ROW(ShadowRowSS)-5),ROWS(O$15:O71)),20)</f>
        <v>#NUM!</v>
      </c>
      <c r="R71" s="760" t="e">
        <f t="array" ref="R71">INDEX(ShadowTable[], SMALL(IF(ShadowRowSS=$C$10,ROW(ShadowRowSS)-5),ROWS(P$15:P71)),21)</f>
        <v>#NUM!</v>
      </c>
      <c r="S71" s="762" t="e">
        <f t="array" ref="S71">INDEX(ShadowTable[], SMALL(IF(ShadowRowSS=$C$10,ROW(ShadowRowSS)-5),ROWS(P$15:P71)),22)</f>
        <v>#NUM!</v>
      </c>
    </row>
    <row r="72" spans="3:19">
      <c r="C72" s="759" t="e">
        <f t="array" ref="C72">INDEX(ShadowTable[], SMALL(IF(ShadowRowSS=$C$10,ROW(ShadowRowSS)-5),ROWS(C$15:C72)),5)</f>
        <v>#NUM!</v>
      </c>
      <c r="D72" s="760" t="str">
        <f t="array" ref="D72">IF(ISNUMBER(SEARCH("Outcome",INDEX(ShadowTable[], SMALL(IF(ShadowRowSS=$C$10,ROW(ShadowRowSS)-5),ROWS(D$15:D72)),1)))=TRUE,"Outcome",IF(ISNUMBER(SEARCH("Output",INDEX(ShadowTable[], SMALL(IF(ShadowRowSS=$C$10,ROW(ShadowRowSS)-5),ROWS(D$15:D72)),1)))=TRUE,"Output",""))</f>
        <v/>
      </c>
      <c r="E72" s="760" t="e">
        <f t="array" ref="E72">INDEX(ShadowTable[], SMALL(IF(ShadowRowSS=$C$10,ROW(ShadowRowSS)-5),ROWS(C$15:C72)),8)</f>
        <v>#NUM!</v>
      </c>
      <c r="F72" s="760" t="e">
        <f t="array" ref="F72">INDEX(ShadowTable[], SMALL(IF(ShadowRowSS=$C$10,ROW(ShadowRowSS)-5),ROWS(D$15:D72)),9)</f>
        <v>#NUM!</v>
      </c>
      <c r="G72" s="760" t="e">
        <f t="array" ref="G72">INDEX(ShadowTable[], SMALL(IF(ShadowRowSS=$C$10,ROW(ShadowRowSS)-5),ROWS(E$15:E72)),10)</f>
        <v>#NUM!</v>
      </c>
      <c r="H72" s="760" t="e">
        <f t="array" ref="H72">INDEX(ShadowTable[], SMALL(IF(ShadowRowSS=$C$10,ROW(ShadowRowSS)-5),ROWS(F$15:F72)),11)</f>
        <v>#NUM!</v>
      </c>
      <c r="I72" s="761" t="e">
        <f t="array" ref="I72">INDEX(ShadowTable[], SMALL(IF(ShadowRowSS=$C$10,ROW(ShadowRowSS)-5),ROWS(G$15:G72)),12)</f>
        <v>#NUM!</v>
      </c>
      <c r="J72" s="760" t="e">
        <f t="array" ref="J72">INDEX(ShadowTable[], SMALL(IF(ShadowRowSS=$C$10,ROW(ShadowRowSS)-5),ROWS(H$15:H72)),13)</f>
        <v>#NUM!</v>
      </c>
      <c r="K72" s="761" t="e">
        <f t="array" ref="K72">INDEX(ShadowTable[], SMALL(IF(ShadowRowSS=$C$10,ROW(ShadowRowSS)-5),ROWS(I$15:I72)),14)</f>
        <v>#NUM!</v>
      </c>
      <c r="L72" s="760" t="e">
        <f t="array" ref="L72">INDEX(ShadowTable[], SMALL(IF(ShadowRowSS=$C$10,ROW(ShadowRowSS)-5),ROWS(J$15:J72)),15)</f>
        <v>#NUM!</v>
      </c>
      <c r="M72" s="761" t="e">
        <f t="array" ref="M72">INDEX(ShadowTable[], SMALL(IF(ShadowRowSS=$C$10,ROW(ShadowRowSS)-5),ROWS(K$15:K72)),16)</f>
        <v>#NUM!</v>
      </c>
      <c r="N72" s="760" t="e">
        <f t="array" ref="N72">INDEX(ShadowTable[], SMALL(IF(ShadowRowSS=$C$10,ROW(ShadowRowSS)-5),ROWS(L$15:L72)),17)</f>
        <v>#NUM!</v>
      </c>
      <c r="O72" s="761" t="e">
        <f t="array" ref="O72">INDEX(ShadowTable[], SMALL(IF(ShadowRowSS=$C$10,ROW(ShadowRowSS)-5),ROWS(M$15:M72)),18)</f>
        <v>#NUM!</v>
      </c>
      <c r="P72" s="760" t="e">
        <f t="array" ref="P72">INDEX(ShadowTable[], SMALL(IF(ShadowRowSS=$C$10,ROW(ShadowRowSS)-5),ROWS(N$15:N72)),19)</f>
        <v>#NUM!</v>
      </c>
      <c r="Q72" s="761" t="e">
        <f t="array" ref="Q72">INDEX(ShadowTable[], SMALL(IF(ShadowRowSS=$C$10,ROW(ShadowRowSS)-5),ROWS(O$15:O72)),20)</f>
        <v>#NUM!</v>
      </c>
      <c r="R72" s="760" t="e">
        <f t="array" ref="R72">INDEX(ShadowTable[], SMALL(IF(ShadowRowSS=$C$10,ROW(ShadowRowSS)-5),ROWS(P$15:P72)),21)</f>
        <v>#NUM!</v>
      </c>
      <c r="S72" s="762" t="e">
        <f t="array" ref="S72">INDEX(ShadowTable[], SMALL(IF(ShadowRowSS=$C$10,ROW(ShadowRowSS)-5),ROWS(P$15:P72)),22)</f>
        <v>#NUM!</v>
      </c>
    </row>
    <row r="73" spans="3:19">
      <c r="C73" s="759" t="e">
        <f t="array" ref="C73">INDEX(ShadowTable[], SMALL(IF(ShadowRowSS=$C$10,ROW(ShadowRowSS)-5),ROWS(C$15:C73)),5)</f>
        <v>#NUM!</v>
      </c>
      <c r="D73" s="760" t="str">
        <f t="array" ref="D73">IF(ISNUMBER(SEARCH("Outcome",INDEX(ShadowTable[], SMALL(IF(ShadowRowSS=$C$10,ROW(ShadowRowSS)-5),ROWS(D$15:D73)),1)))=TRUE,"Outcome",IF(ISNUMBER(SEARCH("Output",INDEX(ShadowTable[], SMALL(IF(ShadowRowSS=$C$10,ROW(ShadowRowSS)-5),ROWS(D$15:D73)),1)))=TRUE,"Output",""))</f>
        <v/>
      </c>
      <c r="E73" s="760" t="e">
        <f t="array" ref="E73">INDEX(ShadowTable[], SMALL(IF(ShadowRowSS=$C$10,ROW(ShadowRowSS)-5),ROWS(C$15:C73)),8)</f>
        <v>#NUM!</v>
      </c>
      <c r="F73" s="760" t="e">
        <f t="array" ref="F73">INDEX(ShadowTable[], SMALL(IF(ShadowRowSS=$C$10,ROW(ShadowRowSS)-5),ROWS(D$15:D73)),9)</f>
        <v>#NUM!</v>
      </c>
      <c r="G73" s="760" t="e">
        <f t="array" ref="G73">INDEX(ShadowTable[], SMALL(IF(ShadowRowSS=$C$10,ROW(ShadowRowSS)-5),ROWS(E$15:E73)),10)</f>
        <v>#NUM!</v>
      </c>
      <c r="H73" s="760" t="e">
        <f t="array" ref="H73">INDEX(ShadowTable[], SMALL(IF(ShadowRowSS=$C$10,ROW(ShadowRowSS)-5),ROWS(F$15:F73)),11)</f>
        <v>#NUM!</v>
      </c>
      <c r="I73" s="761" t="e">
        <f t="array" ref="I73">INDEX(ShadowTable[], SMALL(IF(ShadowRowSS=$C$10,ROW(ShadowRowSS)-5),ROWS(G$15:G73)),12)</f>
        <v>#NUM!</v>
      </c>
      <c r="J73" s="760" t="e">
        <f t="array" ref="J73">INDEX(ShadowTable[], SMALL(IF(ShadowRowSS=$C$10,ROW(ShadowRowSS)-5),ROWS(H$15:H73)),13)</f>
        <v>#NUM!</v>
      </c>
      <c r="K73" s="761" t="e">
        <f t="array" ref="K73">INDEX(ShadowTable[], SMALL(IF(ShadowRowSS=$C$10,ROW(ShadowRowSS)-5),ROWS(I$15:I73)),14)</f>
        <v>#NUM!</v>
      </c>
      <c r="L73" s="760" t="e">
        <f t="array" ref="L73">INDEX(ShadowTable[], SMALL(IF(ShadowRowSS=$C$10,ROW(ShadowRowSS)-5),ROWS(J$15:J73)),15)</f>
        <v>#NUM!</v>
      </c>
      <c r="M73" s="761" t="e">
        <f t="array" ref="M73">INDEX(ShadowTable[], SMALL(IF(ShadowRowSS=$C$10,ROW(ShadowRowSS)-5),ROWS(K$15:K73)),16)</f>
        <v>#NUM!</v>
      </c>
      <c r="N73" s="760" t="e">
        <f t="array" ref="N73">INDEX(ShadowTable[], SMALL(IF(ShadowRowSS=$C$10,ROW(ShadowRowSS)-5),ROWS(L$15:L73)),17)</f>
        <v>#NUM!</v>
      </c>
      <c r="O73" s="761" t="e">
        <f t="array" ref="O73">INDEX(ShadowTable[], SMALL(IF(ShadowRowSS=$C$10,ROW(ShadowRowSS)-5),ROWS(M$15:M73)),18)</f>
        <v>#NUM!</v>
      </c>
      <c r="P73" s="760" t="e">
        <f t="array" ref="P73">INDEX(ShadowTable[], SMALL(IF(ShadowRowSS=$C$10,ROW(ShadowRowSS)-5),ROWS(N$15:N73)),19)</f>
        <v>#NUM!</v>
      </c>
      <c r="Q73" s="761" t="e">
        <f t="array" ref="Q73">INDEX(ShadowTable[], SMALL(IF(ShadowRowSS=$C$10,ROW(ShadowRowSS)-5),ROWS(O$15:O73)),20)</f>
        <v>#NUM!</v>
      </c>
      <c r="R73" s="760" t="e">
        <f t="array" ref="R73">INDEX(ShadowTable[], SMALL(IF(ShadowRowSS=$C$10,ROW(ShadowRowSS)-5),ROWS(P$15:P73)),21)</f>
        <v>#NUM!</v>
      </c>
      <c r="S73" s="762" t="e">
        <f t="array" ref="S73">INDEX(ShadowTable[], SMALL(IF(ShadowRowSS=$C$10,ROW(ShadowRowSS)-5),ROWS(P$15:P73)),22)</f>
        <v>#NUM!</v>
      </c>
    </row>
    <row r="74" spans="3:19">
      <c r="C74" s="759" t="e">
        <f t="array" ref="C74">INDEX(ShadowTable[], SMALL(IF(ShadowRowSS=$C$10,ROW(ShadowRowSS)-5),ROWS(C$15:C74)),5)</f>
        <v>#NUM!</v>
      </c>
      <c r="D74" s="760" t="str">
        <f t="array" ref="D74">IF(ISNUMBER(SEARCH("Outcome",INDEX(ShadowTable[], SMALL(IF(ShadowRowSS=$C$10,ROW(ShadowRowSS)-5),ROWS(D$15:D74)),1)))=TRUE,"Outcome",IF(ISNUMBER(SEARCH("Output",INDEX(ShadowTable[], SMALL(IF(ShadowRowSS=$C$10,ROW(ShadowRowSS)-5),ROWS(D$15:D74)),1)))=TRUE,"Output",""))</f>
        <v/>
      </c>
      <c r="E74" s="760" t="e">
        <f t="array" ref="E74">INDEX(ShadowTable[], SMALL(IF(ShadowRowSS=$C$10,ROW(ShadowRowSS)-5),ROWS(C$15:C74)),8)</f>
        <v>#NUM!</v>
      </c>
      <c r="F74" s="760" t="e">
        <f t="array" ref="F74">INDEX(ShadowTable[], SMALL(IF(ShadowRowSS=$C$10,ROW(ShadowRowSS)-5),ROWS(D$15:D74)),9)</f>
        <v>#NUM!</v>
      </c>
      <c r="G74" s="760" t="e">
        <f t="array" ref="G74">INDEX(ShadowTable[], SMALL(IF(ShadowRowSS=$C$10,ROW(ShadowRowSS)-5),ROWS(E$15:E74)),10)</f>
        <v>#NUM!</v>
      </c>
      <c r="H74" s="760" t="e">
        <f t="array" ref="H74">INDEX(ShadowTable[], SMALL(IF(ShadowRowSS=$C$10,ROW(ShadowRowSS)-5),ROWS(F$15:F74)),11)</f>
        <v>#NUM!</v>
      </c>
      <c r="I74" s="761" t="e">
        <f t="array" ref="I74">INDEX(ShadowTable[], SMALL(IF(ShadowRowSS=$C$10,ROW(ShadowRowSS)-5),ROWS(G$15:G74)),12)</f>
        <v>#NUM!</v>
      </c>
      <c r="J74" s="760" t="e">
        <f t="array" ref="J74">INDEX(ShadowTable[], SMALL(IF(ShadowRowSS=$C$10,ROW(ShadowRowSS)-5),ROWS(H$15:H74)),13)</f>
        <v>#NUM!</v>
      </c>
      <c r="K74" s="761" t="e">
        <f t="array" ref="K74">INDEX(ShadowTable[], SMALL(IF(ShadowRowSS=$C$10,ROW(ShadowRowSS)-5),ROWS(I$15:I74)),14)</f>
        <v>#NUM!</v>
      </c>
      <c r="L74" s="760" t="e">
        <f t="array" ref="L74">INDEX(ShadowTable[], SMALL(IF(ShadowRowSS=$C$10,ROW(ShadowRowSS)-5),ROWS(J$15:J74)),15)</f>
        <v>#NUM!</v>
      </c>
      <c r="M74" s="761" t="e">
        <f t="array" ref="M74">INDEX(ShadowTable[], SMALL(IF(ShadowRowSS=$C$10,ROW(ShadowRowSS)-5),ROWS(K$15:K74)),16)</f>
        <v>#NUM!</v>
      </c>
      <c r="N74" s="760" t="e">
        <f t="array" ref="N74">INDEX(ShadowTable[], SMALL(IF(ShadowRowSS=$C$10,ROW(ShadowRowSS)-5),ROWS(L$15:L74)),17)</f>
        <v>#NUM!</v>
      </c>
      <c r="O74" s="761" t="e">
        <f t="array" ref="O74">INDEX(ShadowTable[], SMALL(IF(ShadowRowSS=$C$10,ROW(ShadowRowSS)-5),ROWS(M$15:M74)),18)</f>
        <v>#NUM!</v>
      </c>
      <c r="P74" s="760" t="e">
        <f t="array" ref="P74">INDEX(ShadowTable[], SMALL(IF(ShadowRowSS=$C$10,ROW(ShadowRowSS)-5),ROWS(N$15:N74)),19)</f>
        <v>#NUM!</v>
      </c>
      <c r="Q74" s="761" t="e">
        <f t="array" ref="Q74">INDEX(ShadowTable[], SMALL(IF(ShadowRowSS=$C$10,ROW(ShadowRowSS)-5),ROWS(O$15:O74)),20)</f>
        <v>#NUM!</v>
      </c>
      <c r="R74" s="760" t="e">
        <f t="array" ref="R74">INDEX(ShadowTable[], SMALL(IF(ShadowRowSS=$C$10,ROW(ShadowRowSS)-5),ROWS(P$15:P74)),21)</f>
        <v>#NUM!</v>
      </c>
      <c r="S74" s="762" t="e">
        <f t="array" ref="S74">INDEX(ShadowTable[], SMALL(IF(ShadowRowSS=$C$10,ROW(ShadowRowSS)-5),ROWS(P$15:P74)),22)</f>
        <v>#NUM!</v>
      </c>
    </row>
  </sheetData>
  <sheetProtection sheet="1" objects="1" scenarios="1" formatCells="0" deleteRows="0"/>
  <mergeCells count="8">
    <mergeCell ref="B7:H7"/>
    <mergeCell ref="B8:H8"/>
    <mergeCell ref="C10:D10"/>
    <mergeCell ref="B13:B14"/>
    <mergeCell ref="D13:D14"/>
    <mergeCell ref="E13:E14"/>
    <mergeCell ref="F13:F14"/>
    <mergeCell ref="G13:G14"/>
  </mergeCells>
  <conditionalFormatting sqref="D15:D74">
    <cfRule type="containsErrors" dxfId="77" priority="7">
      <formula>ISERROR(D15)</formula>
    </cfRule>
  </conditionalFormatting>
  <conditionalFormatting sqref="J15:J74 L15:L74 N15:N74 P15:P74 R15:R74">
    <cfRule type="containsErrors" dxfId="76" priority="6">
      <formula>ISERROR(J15)</formula>
    </cfRule>
  </conditionalFormatting>
  <conditionalFormatting sqref="H15:H74 J15:J74 L15:L74 N15:N74 P15:P74 R15:R74">
    <cfRule type="cellIs" dxfId="75" priority="3" operator="equal">
      <formula>0</formula>
    </cfRule>
  </conditionalFormatting>
  <conditionalFormatting sqref="S15:S74 I15:I74 K15:K74 M15:M74 O15:O74 Q15:Q74">
    <cfRule type="cellIs" dxfId="74" priority="2" operator="equal">
      <formula>0</formula>
    </cfRule>
    <cfRule type="containsErrors" dxfId="73" priority="5">
      <formula>ISERROR(I15)</formula>
    </cfRule>
  </conditionalFormatting>
  <conditionalFormatting sqref="E15:H74">
    <cfRule type="containsErrors" dxfId="72" priority="4">
      <formula>ISERROR(E15)</formula>
    </cfRule>
  </conditionalFormatting>
  <conditionalFormatting sqref="C15:C74">
    <cfRule type="containsErrors" dxfId="71" priority="1">
      <formula>ISERROR(C15)</formula>
    </cfRule>
  </conditionalFormatting>
  <pageMargins left="0.7" right="0.7" top="0.75" bottom="0.75" header="0.3" footer="0.3"/>
  <pageSetup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B1:S74"/>
  <sheetViews>
    <sheetView zoomScale="80" zoomScaleNormal="80" workbookViewId="0"/>
  </sheetViews>
  <sheetFormatPr defaultRowHeight="15"/>
  <cols>
    <col min="1" max="1" width="8" style="142" customWidth="1"/>
    <col min="2" max="2" width="51.5703125" style="142" customWidth="1"/>
    <col min="3" max="3" width="44.42578125" style="142" customWidth="1"/>
    <col min="4" max="4" width="13.42578125" style="142" customWidth="1"/>
    <col min="5" max="5" width="15" style="142" customWidth="1"/>
    <col min="6" max="10" width="13.42578125" style="142" customWidth="1"/>
    <col min="11" max="13" width="13.5703125" style="142" customWidth="1"/>
    <col min="14" max="14" width="16" style="142" customWidth="1"/>
    <col min="15" max="15" width="13.85546875" style="142" customWidth="1"/>
    <col min="16" max="19" width="15.42578125" style="142" customWidth="1"/>
    <col min="20" max="16384" width="9.140625" style="142"/>
  </cols>
  <sheetData>
    <row r="1" spans="2:19" s="125" customFormat="1"/>
    <row r="2" spans="2:19" s="125" customFormat="1">
      <c r="B2" s="124"/>
    </row>
    <row r="3" spans="2:19" s="125" customFormat="1" ht="32.25" customHeight="1">
      <c r="B3" s="124"/>
    </row>
    <row r="4" spans="2:19" s="125" customFormat="1"/>
    <row r="5" spans="2:19" s="125" customFormat="1"/>
    <row r="6" spans="2:19" s="125" customFormat="1"/>
    <row r="7" spans="2:19" s="125" customFormat="1" ht="26.25">
      <c r="B7" s="1105"/>
      <c r="C7" s="1105"/>
      <c r="D7" s="1105"/>
      <c r="E7" s="1105"/>
      <c r="F7" s="1105"/>
      <c r="G7" s="1105"/>
      <c r="H7" s="1105"/>
    </row>
    <row r="8" spans="2:19" s="125" customFormat="1" ht="42.75" customHeight="1">
      <c r="B8" s="1106" t="s">
        <v>162</v>
      </c>
      <c r="C8" s="1106"/>
      <c r="D8" s="1106"/>
      <c r="E8" s="1106"/>
      <c r="F8" s="1106"/>
      <c r="G8" s="1106"/>
      <c r="H8" s="1106"/>
    </row>
    <row r="9" spans="2:19" s="125" customFormat="1"/>
    <row r="10" spans="2:19" s="125" customFormat="1" ht="61.5" customHeight="1">
      <c r="C10" s="1104" t="s">
        <v>166</v>
      </c>
      <c r="D10" s="1104"/>
      <c r="E10" s="706"/>
      <c r="F10" s="706"/>
      <c r="G10" s="706"/>
      <c r="H10" s="706"/>
    </row>
    <row r="11" spans="2:19" s="125" customFormat="1">
      <c r="B11" s="137"/>
    </row>
    <row r="12" spans="2:19" s="125" customFormat="1">
      <c r="B12" s="132"/>
      <c r="C12" s="133"/>
      <c r="D12" s="134"/>
      <c r="E12" s="134"/>
      <c r="F12" s="134"/>
      <c r="G12" s="134"/>
      <c r="H12" s="134"/>
      <c r="I12" s="134"/>
      <c r="J12" s="134"/>
      <c r="K12" s="134"/>
      <c r="L12" s="134"/>
      <c r="M12" s="134"/>
    </row>
    <row r="13" spans="2:19" s="125" customFormat="1" ht="24.75" customHeight="1">
      <c r="B13" s="1113" t="s">
        <v>169</v>
      </c>
      <c r="D13" s="1111" t="s">
        <v>164</v>
      </c>
      <c r="E13" s="1107" t="s">
        <v>78</v>
      </c>
      <c r="F13" s="1107" t="s">
        <v>77</v>
      </c>
      <c r="G13" s="1109" t="s">
        <v>0</v>
      </c>
      <c r="H13" s="755">
        <f>'CO CPD'!$I$9</f>
        <v>2018</v>
      </c>
      <c r="I13" s="755">
        <f>'CO CPD'!$I$9</f>
        <v>2018</v>
      </c>
      <c r="J13" s="755">
        <f>'CO CPD'!$I$10</f>
        <v>2019</v>
      </c>
      <c r="K13" s="755">
        <f>'CO CPD'!$I$10</f>
        <v>2019</v>
      </c>
      <c r="L13" s="755">
        <f>'CO CPD'!$I$11</f>
        <v>2020</v>
      </c>
      <c r="M13" s="755">
        <f>'CO CPD'!$I$11</f>
        <v>2020</v>
      </c>
      <c r="N13" s="755">
        <f>'CO CPD'!$I$12</f>
        <v>2021</v>
      </c>
      <c r="O13" s="755">
        <f>'CO CPD'!$I$12</f>
        <v>2021</v>
      </c>
      <c r="P13" s="755">
        <f>'CO CPD'!$I$13</f>
        <v>2022</v>
      </c>
      <c r="Q13" s="755">
        <f>'CO CPD'!$I$13</f>
        <v>2022</v>
      </c>
      <c r="R13" s="755">
        <f>'CO CPD'!$I$14</f>
        <v>2023</v>
      </c>
      <c r="S13" s="755">
        <f>'CO CPD'!$I$14</f>
        <v>2023</v>
      </c>
    </row>
    <row r="14" spans="2:19" s="125" customFormat="1" ht="21" customHeight="1">
      <c r="B14" s="1113"/>
      <c r="D14" s="1112"/>
      <c r="E14" s="1108"/>
      <c r="F14" s="1108"/>
      <c r="G14" s="1110"/>
      <c r="H14" s="756" t="s">
        <v>1477</v>
      </c>
      <c r="I14" s="756" t="s">
        <v>1478</v>
      </c>
      <c r="J14" s="756" t="s">
        <v>1477</v>
      </c>
      <c r="K14" s="756" t="s">
        <v>1478</v>
      </c>
      <c r="L14" s="756" t="s">
        <v>1477</v>
      </c>
      <c r="M14" s="756" t="s">
        <v>1478</v>
      </c>
      <c r="N14" s="756" t="s">
        <v>1477</v>
      </c>
      <c r="O14" s="756" t="s">
        <v>1478</v>
      </c>
      <c r="P14" s="756" t="s">
        <v>1477</v>
      </c>
      <c r="Q14" s="756" t="s">
        <v>1478</v>
      </c>
      <c r="R14" s="756" t="s">
        <v>1477</v>
      </c>
      <c r="S14" s="756" t="s">
        <v>1478</v>
      </c>
    </row>
    <row r="15" spans="2:19" s="125" customFormat="1" ht="47.25" customHeight="1">
      <c r="C15" s="707" t="e">
        <f t="array" ref="C15">INDEX(ShadowTable[], SMALL(IF(ShadowRowSS=$C$10,ROW(ShadowRowSS)-5),ROWS(C$15:C15)),5)</f>
        <v>#NUM!</v>
      </c>
      <c r="D15" s="587" t="str">
        <f t="array" ref="D15">IF(ISNUMBER(SEARCH("Outcome",INDEX(ShadowTable[], SMALL(IF(ShadowRowSS=$C$10,ROW(ShadowRowSS)-5),ROWS(D$15:D15)),1)))=TRUE,"Outcome",IF(ISNUMBER(SEARCH("Output",INDEX(ShadowTable[], SMALL(IF(ShadowRowSS=$C$10,ROW(ShadowRowSS)-5),ROWS(D$15:D15)),1)))=TRUE,"Output",""))</f>
        <v/>
      </c>
      <c r="E15" s="587" t="e">
        <f t="array" ref="E15">INDEX(ShadowTable[], SMALL(IF(ShadowRowSS=$C$10,ROW(ShadowRowSS)-5),ROWS(C$15:C15)),8)</f>
        <v>#NUM!</v>
      </c>
      <c r="F15" s="587" t="e">
        <f t="array" ref="F15">INDEX(ShadowTable[], SMALL(IF(ShadowRowSS=$C$10,ROW(ShadowRowSS)-5),ROWS(D$15:D15)),9)</f>
        <v>#NUM!</v>
      </c>
      <c r="G15" s="587" t="e">
        <f t="array" ref="G15">INDEX(ShadowTable[], SMALL(IF(ShadowRowSS=$C$10,ROW(ShadowRowSS)-5),ROWS(E$15:E15)),10)</f>
        <v>#NUM!</v>
      </c>
      <c r="H15" s="587" t="e">
        <f t="array" ref="H15">INDEX(ShadowTable[], SMALL(IF(ShadowRowSS=$C$10,ROW(ShadowRowSS)-5),ROWS(F$15:F15)),11)</f>
        <v>#NUM!</v>
      </c>
      <c r="I15" s="708" t="e">
        <f t="array" ref="I15">INDEX(ShadowTable[], SMALL(IF(ShadowRowSS=$C$10,ROW(ShadowRowSS)-5),ROWS(G$15:G15)),12)</f>
        <v>#NUM!</v>
      </c>
      <c r="J15" s="587" t="e">
        <f t="array" ref="J15">INDEX(ShadowTable[], SMALL(IF(ShadowRowSS=$C$10,ROW(ShadowRowSS)-5),ROWS(H$15:H15)),13)</f>
        <v>#NUM!</v>
      </c>
      <c r="K15" s="708" t="e">
        <f t="array" ref="K15">INDEX(ShadowTable[], SMALL(IF(ShadowRowSS=$C$10,ROW(ShadowRowSS)-5),ROWS(I$15:I15)),14)</f>
        <v>#NUM!</v>
      </c>
      <c r="L15" s="587" t="e">
        <f t="array" ref="L15">INDEX(ShadowTable[], SMALL(IF(ShadowRowSS=$C$10,ROW(ShadowRowSS)-5),ROWS(J$15:J15)),15)</f>
        <v>#NUM!</v>
      </c>
      <c r="M15" s="708" t="e">
        <f t="array" ref="M15">INDEX(ShadowTable[], SMALL(IF(ShadowRowSS=$C$10,ROW(ShadowRowSS)-5),ROWS(K$15:K15)),16)</f>
        <v>#NUM!</v>
      </c>
      <c r="N15" s="587" t="e">
        <f t="array" ref="N15">INDEX(ShadowTable[], SMALL(IF(ShadowRowSS=$C$10,ROW(ShadowRowSS)-5),ROWS(L$15:L15)),17)</f>
        <v>#NUM!</v>
      </c>
      <c r="O15" s="708" t="e">
        <f t="array" ref="O15">INDEX(ShadowTable[], SMALL(IF(ShadowRowSS=$C$10,ROW(ShadowRowSS)-5),ROWS(M$15:M15)),18)</f>
        <v>#NUM!</v>
      </c>
      <c r="P15" s="587" t="e">
        <f t="array" ref="P15">INDEX(ShadowTable[], SMALL(IF(ShadowRowSS=$C$10,ROW(ShadowRowSS)-5),ROWS(N$15:N15)),19)</f>
        <v>#NUM!</v>
      </c>
      <c r="Q15" s="708" t="e">
        <f t="array" ref="Q15">INDEX(ShadowTable[], SMALL(IF(ShadowRowSS=$C$10,ROW(ShadowRowSS)-5),ROWS(O$15:O15)),20)</f>
        <v>#NUM!</v>
      </c>
      <c r="R15" s="587" t="e">
        <f t="array" ref="R15">INDEX(ShadowTable[], SMALL(IF(ShadowRowSS=$C$10,ROW(ShadowRowSS)-5),ROWS(P$15:P15)),21)</f>
        <v>#NUM!</v>
      </c>
      <c r="S15" s="709" t="e">
        <f t="array" ref="S15">INDEX(ShadowTable[], SMALL(IF(ShadowRowSS=$C$10,ROW(ShadowRowSS)-5),ROWS(P$15:P15)),22)</f>
        <v>#NUM!</v>
      </c>
    </row>
    <row r="16" spans="2:19" ht="47.25" customHeight="1">
      <c r="C16" s="759" t="e">
        <f t="array" ref="C16">INDEX(ShadowTable[], SMALL(IF(ShadowRowSS=$C$10,ROW(ShadowRowSS)-5),ROWS(C$15:C16)),5)</f>
        <v>#NUM!</v>
      </c>
      <c r="D16" s="760" t="str">
        <f t="array" ref="D16">IF(ISNUMBER(SEARCH("Outcome",INDEX(ShadowTable[], SMALL(IF(ShadowRowSS=$C$10,ROW(ShadowRowSS)-5),ROWS(D$15:D16)),1)))=TRUE,"Outcome",IF(ISNUMBER(SEARCH("Output",INDEX(ShadowTable[], SMALL(IF(ShadowRowSS=$C$10,ROW(ShadowRowSS)-5),ROWS(D$15:D16)),1)))=TRUE,"Output",""))</f>
        <v/>
      </c>
      <c r="E16" s="760" t="e">
        <f t="array" ref="E16">INDEX(ShadowTable[], SMALL(IF(ShadowRowSS=$C$10,ROW(ShadowRowSS)-5),ROWS(C$15:C16)),8)</f>
        <v>#NUM!</v>
      </c>
      <c r="F16" s="760" t="e">
        <f t="array" ref="F16">INDEX(ShadowTable[], SMALL(IF(ShadowRowSS=$C$10,ROW(ShadowRowSS)-5),ROWS(D$15:D16)),9)</f>
        <v>#NUM!</v>
      </c>
      <c r="G16" s="760" t="e">
        <f t="array" ref="G16">INDEX(ShadowTable[], SMALL(IF(ShadowRowSS=$C$10,ROW(ShadowRowSS)-5),ROWS(E$15:E16)),10)</f>
        <v>#NUM!</v>
      </c>
      <c r="H16" s="760" t="e">
        <f t="array" ref="H16">INDEX(ShadowTable[], SMALL(IF(ShadowRowSS=$C$10,ROW(ShadowRowSS)-5),ROWS(F$15:F16)),11)</f>
        <v>#NUM!</v>
      </c>
      <c r="I16" s="761" t="e">
        <f t="array" ref="I16">INDEX(ShadowTable[], SMALL(IF(ShadowRowSS=$C$10,ROW(ShadowRowSS)-5),ROWS(G$15:G16)),12)</f>
        <v>#NUM!</v>
      </c>
      <c r="J16" s="760" t="e">
        <f t="array" ref="J16">INDEX(ShadowTable[], SMALL(IF(ShadowRowSS=$C$10,ROW(ShadowRowSS)-5),ROWS(H$15:H16)),13)</f>
        <v>#NUM!</v>
      </c>
      <c r="K16" s="761" t="e">
        <f t="array" ref="K16">INDEX(ShadowTable[], SMALL(IF(ShadowRowSS=$C$10,ROW(ShadowRowSS)-5),ROWS(I$15:I16)),14)</f>
        <v>#NUM!</v>
      </c>
      <c r="L16" s="760" t="e">
        <f t="array" ref="L16">INDEX(ShadowTable[], SMALL(IF(ShadowRowSS=$C$10,ROW(ShadowRowSS)-5),ROWS(J$15:J16)),15)</f>
        <v>#NUM!</v>
      </c>
      <c r="M16" s="761" t="e">
        <f t="array" ref="M16">INDEX(ShadowTable[], SMALL(IF(ShadowRowSS=$C$10,ROW(ShadowRowSS)-5),ROWS(K$15:K16)),16)</f>
        <v>#NUM!</v>
      </c>
      <c r="N16" s="760" t="e">
        <f t="array" ref="N16">INDEX(ShadowTable[], SMALL(IF(ShadowRowSS=$C$10,ROW(ShadowRowSS)-5),ROWS(L$15:L16)),17)</f>
        <v>#NUM!</v>
      </c>
      <c r="O16" s="761" t="e">
        <f t="array" ref="O16">INDEX(ShadowTable[], SMALL(IF(ShadowRowSS=$C$10,ROW(ShadowRowSS)-5),ROWS(M$15:M16)),18)</f>
        <v>#NUM!</v>
      </c>
      <c r="P16" s="760" t="e">
        <f t="array" ref="P16">INDEX(ShadowTable[], SMALL(IF(ShadowRowSS=$C$10,ROW(ShadowRowSS)-5),ROWS(N$15:N16)),19)</f>
        <v>#NUM!</v>
      </c>
      <c r="Q16" s="761" t="e">
        <f t="array" ref="Q16">INDEX(ShadowTable[], SMALL(IF(ShadowRowSS=$C$10,ROW(ShadowRowSS)-5),ROWS(O$15:O16)),20)</f>
        <v>#NUM!</v>
      </c>
      <c r="R16" s="760" t="e">
        <f t="array" ref="R16">INDEX(ShadowTable[], SMALL(IF(ShadowRowSS=$C$10,ROW(ShadowRowSS)-5),ROWS(P$15:P16)),21)</f>
        <v>#NUM!</v>
      </c>
      <c r="S16" s="762" t="e">
        <f t="array" ref="S16">INDEX(ShadowTable[], SMALL(IF(ShadowRowSS=$C$10,ROW(ShadowRowSS)-5),ROWS(P$15:P16)),22)</f>
        <v>#NUM!</v>
      </c>
    </row>
    <row r="17" spans="3:19" ht="47.25" customHeight="1">
      <c r="C17" s="759" t="e">
        <f t="array" ref="C17">INDEX(ShadowTable[], SMALL(IF(ShadowRowSS=$C$10,ROW(ShadowRowSS)-5),ROWS(C$15:C17)),5)</f>
        <v>#NUM!</v>
      </c>
      <c r="D17" s="760" t="str">
        <f t="array" ref="D17">IF(ISNUMBER(SEARCH("Outcome",INDEX(ShadowTable[], SMALL(IF(ShadowRowSS=$C$10,ROW(ShadowRowSS)-5),ROWS(D$15:D17)),1)))=TRUE,"Outcome",IF(ISNUMBER(SEARCH("Output",INDEX(ShadowTable[], SMALL(IF(ShadowRowSS=$C$10,ROW(ShadowRowSS)-5),ROWS(D$15:D17)),1)))=TRUE,"Output",""))</f>
        <v/>
      </c>
      <c r="E17" s="760" t="e">
        <f t="array" ref="E17">INDEX(ShadowTable[], SMALL(IF(ShadowRowSS=$C$10,ROW(ShadowRowSS)-5),ROWS(C$15:C17)),8)</f>
        <v>#NUM!</v>
      </c>
      <c r="F17" s="760" t="e">
        <f t="array" ref="F17">INDEX(ShadowTable[], SMALL(IF(ShadowRowSS=$C$10,ROW(ShadowRowSS)-5),ROWS(D$15:D17)),9)</f>
        <v>#NUM!</v>
      </c>
      <c r="G17" s="760" t="e">
        <f t="array" ref="G17">INDEX(ShadowTable[], SMALL(IF(ShadowRowSS=$C$10,ROW(ShadowRowSS)-5),ROWS(E$15:E17)),10)</f>
        <v>#NUM!</v>
      </c>
      <c r="H17" s="760" t="e">
        <f t="array" ref="H17">INDEX(ShadowTable[], SMALL(IF(ShadowRowSS=$C$10,ROW(ShadowRowSS)-5),ROWS(F$15:F17)),11)</f>
        <v>#NUM!</v>
      </c>
      <c r="I17" s="761" t="e">
        <f t="array" ref="I17">INDEX(ShadowTable[], SMALL(IF(ShadowRowSS=$C$10,ROW(ShadowRowSS)-5),ROWS(G$15:G17)),12)</f>
        <v>#NUM!</v>
      </c>
      <c r="J17" s="760" t="e">
        <f t="array" ref="J17">INDEX(ShadowTable[], SMALL(IF(ShadowRowSS=$C$10,ROW(ShadowRowSS)-5),ROWS(H$15:H17)),13)</f>
        <v>#NUM!</v>
      </c>
      <c r="K17" s="761" t="e">
        <f t="array" ref="K17">INDEX(ShadowTable[], SMALL(IF(ShadowRowSS=$C$10,ROW(ShadowRowSS)-5),ROWS(I$15:I17)),14)</f>
        <v>#NUM!</v>
      </c>
      <c r="L17" s="760" t="e">
        <f t="array" ref="L17">INDEX(ShadowTable[], SMALL(IF(ShadowRowSS=$C$10,ROW(ShadowRowSS)-5),ROWS(J$15:J17)),15)</f>
        <v>#NUM!</v>
      </c>
      <c r="M17" s="761" t="e">
        <f t="array" ref="M17">INDEX(ShadowTable[], SMALL(IF(ShadowRowSS=$C$10,ROW(ShadowRowSS)-5),ROWS(K$15:K17)),16)</f>
        <v>#NUM!</v>
      </c>
      <c r="N17" s="760" t="e">
        <f t="array" ref="N17">INDEX(ShadowTable[], SMALL(IF(ShadowRowSS=$C$10,ROW(ShadowRowSS)-5),ROWS(L$15:L17)),17)</f>
        <v>#NUM!</v>
      </c>
      <c r="O17" s="761" t="e">
        <f t="array" ref="O17">INDEX(ShadowTable[], SMALL(IF(ShadowRowSS=$C$10,ROW(ShadowRowSS)-5),ROWS(M$15:M17)),18)</f>
        <v>#NUM!</v>
      </c>
      <c r="P17" s="760" t="e">
        <f t="array" ref="P17">INDEX(ShadowTable[], SMALL(IF(ShadowRowSS=$C$10,ROW(ShadowRowSS)-5),ROWS(N$15:N17)),19)</f>
        <v>#NUM!</v>
      </c>
      <c r="Q17" s="761" t="e">
        <f t="array" ref="Q17">INDEX(ShadowTable[], SMALL(IF(ShadowRowSS=$C$10,ROW(ShadowRowSS)-5),ROWS(O$15:O17)),20)</f>
        <v>#NUM!</v>
      </c>
      <c r="R17" s="760" t="e">
        <f t="array" ref="R17">INDEX(ShadowTable[], SMALL(IF(ShadowRowSS=$C$10,ROW(ShadowRowSS)-5),ROWS(P$15:P17)),21)</f>
        <v>#NUM!</v>
      </c>
      <c r="S17" s="762" t="e">
        <f t="array" ref="S17">INDEX(ShadowTable[], SMALL(IF(ShadowRowSS=$C$10,ROW(ShadowRowSS)-5),ROWS(P$15:P17)),22)</f>
        <v>#NUM!</v>
      </c>
    </row>
    <row r="18" spans="3:19" ht="47.25" customHeight="1">
      <c r="C18" s="759" t="e">
        <f t="array" ref="C18">INDEX(ShadowTable[], SMALL(IF(ShadowRowSS=$C$10,ROW(ShadowRowSS)-5),ROWS(C$15:C18)),5)</f>
        <v>#NUM!</v>
      </c>
      <c r="D18" s="760" t="str">
        <f t="array" ref="D18">IF(ISNUMBER(SEARCH("Outcome",INDEX(ShadowTable[], SMALL(IF(ShadowRowSS=$C$10,ROW(ShadowRowSS)-5),ROWS(D$15:D18)),1)))=TRUE,"Outcome",IF(ISNUMBER(SEARCH("Output",INDEX(ShadowTable[], SMALL(IF(ShadowRowSS=$C$10,ROW(ShadowRowSS)-5),ROWS(D$15:D18)),1)))=TRUE,"Output",""))</f>
        <v/>
      </c>
      <c r="E18" s="760" t="e">
        <f t="array" ref="E18">INDEX(ShadowTable[], SMALL(IF(ShadowRowSS=$C$10,ROW(ShadowRowSS)-5),ROWS(C$15:C18)),8)</f>
        <v>#NUM!</v>
      </c>
      <c r="F18" s="760" t="e">
        <f t="array" ref="F18">INDEX(ShadowTable[], SMALL(IF(ShadowRowSS=$C$10,ROW(ShadowRowSS)-5),ROWS(D$15:D18)),9)</f>
        <v>#NUM!</v>
      </c>
      <c r="G18" s="760" t="e">
        <f t="array" ref="G18">INDEX(ShadowTable[], SMALL(IF(ShadowRowSS=$C$10,ROW(ShadowRowSS)-5),ROWS(E$15:E18)),10)</f>
        <v>#NUM!</v>
      </c>
      <c r="H18" s="760" t="e">
        <f t="array" ref="H18">INDEX(ShadowTable[], SMALL(IF(ShadowRowSS=$C$10,ROW(ShadowRowSS)-5),ROWS(F$15:F18)),11)</f>
        <v>#NUM!</v>
      </c>
      <c r="I18" s="761" t="e">
        <f t="array" ref="I18">INDEX(ShadowTable[], SMALL(IF(ShadowRowSS=$C$10,ROW(ShadowRowSS)-5),ROWS(G$15:G18)),12)</f>
        <v>#NUM!</v>
      </c>
      <c r="J18" s="760" t="e">
        <f t="array" ref="J18">INDEX(ShadowTable[], SMALL(IF(ShadowRowSS=$C$10,ROW(ShadowRowSS)-5),ROWS(H$15:H18)),13)</f>
        <v>#NUM!</v>
      </c>
      <c r="K18" s="761" t="e">
        <f t="array" ref="K18">INDEX(ShadowTable[], SMALL(IF(ShadowRowSS=$C$10,ROW(ShadowRowSS)-5),ROWS(I$15:I18)),14)</f>
        <v>#NUM!</v>
      </c>
      <c r="L18" s="760" t="e">
        <f t="array" ref="L18">INDEX(ShadowTable[], SMALL(IF(ShadowRowSS=$C$10,ROW(ShadowRowSS)-5),ROWS(J$15:J18)),15)</f>
        <v>#NUM!</v>
      </c>
      <c r="M18" s="761" t="e">
        <f t="array" ref="M18">INDEX(ShadowTable[], SMALL(IF(ShadowRowSS=$C$10,ROW(ShadowRowSS)-5),ROWS(K$15:K18)),16)</f>
        <v>#NUM!</v>
      </c>
      <c r="N18" s="760" t="e">
        <f t="array" ref="N18">INDEX(ShadowTable[], SMALL(IF(ShadowRowSS=$C$10,ROW(ShadowRowSS)-5),ROWS(L$15:L18)),17)</f>
        <v>#NUM!</v>
      </c>
      <c r="O18" s="761" t="e">
        <f t="array" ref="O18">INDEX(ShadowTable[], SMALL(IF(ShadowRowSS=$C$10,ROW(ShadowRowSS)-5),ROWS(M$15:M18)),18)</f>
        <v>#NUM!</v>
      </c>
      <c r="P18" s="760" t="e">
        <f t="array" ref="P18">INDEX(ShadowTable[], SMALL(IF(ShadowRowSS=$C$10,ROW(ShadowRowSS)-5),ROWS(N$15:N18)),19)</f>
        <v>#NUM!</v>
      </c>
      <c r="Q18" s="761" t="e">
        <f t="array" ref="Q18">INDEX(ShadowTable[], SMALL(IF(ShadowRowSS=$C$10,ROW(ShadowRowSS)-5),ROWS(O$15:O18)),20)</f>
        <v>#NUM!</v>
      </c>
      <c r="R18" s="760" t="e">
        <f t="array" ref="R18">INDEX(ShadowTable[], SMALL(IF(ShadowRowSS=$C$10,ROW(ShadowRowSS)-5),ROWS(P$15:P18)),21)</f>
        <v>#NUM!</v>
      </c>
      <c r="S18" s="762" t="e">
        <f t="array" ref="S18">INDEX(ShadowTable[], SMALL(IF(ShadowRowSS=$C$10,ROW(ShadowRowSS)-5),ROWS(P$15:P18)),22)</f>
        <v>#NUM!</v>
      </c>
    </row>
    <row r="19" spans="3:19" ht="47.25" customHeight="1">
      <c r="C19" s="759" t="e">
        <f t="array" ref="C19">INDEX(ShadowTable[], SMALL(IF(ShadowRowSS=$C$10,ROW(ShadowRowSS)-5),ROWS(C$15:C19)),5)</f>
        <v>#NUM!</v>
      </c>
      <c r="D19" s="760" t="str">
        <f t="array" ref="D19">IF(ISNUMBER(SEARCH("Outcome",INDEX(ShadowTable[], SMALL(IF(ShadowRowSS=$C$10,ROW(ShadowRowSS)-5),ROWS(D$15:D19)),1)))=TRUE,"Outcome",IF(ISNUMBER(SEARCH("Output",INDEX(ShadowTable[], SMALL(IF(ShadowRowSS=$C$10,ROW(ShadowRowSS)-5),ROWS(D$15:D19)),1)))=TRUE,"Output",""))</f>
        <v/>
      </c>
      <c r="E19" s="760" t="e">
        <f t="array" ref="E19">INDEX(ShadowTable[], SMALL(IF(ShadowRowSS=$C$10,ROW(ShadowRowSS)-5),ROWS(C$15:C19)),8)</f>
        <v>#NUM!</v>
      </c>
      <c r="F19" s="760" t="e">
        <f t="array" ref="F19">INDEX(ShadowTable[], SMALL(IF(ShadowRowSS=$C$10,ROW(ShadowRowSS)-5),ROWS(D$15:D19)),9)</f>
        <v>#NUM!</v>
      </c>
      <c r="G19" s="760" t="e">
        <f t="array" ref="G19">INDEX(ShadowTable[], SMALL(IF(ShadowRowSS=$C$10,ROW(ShadowRowSS)-5),ROWS(E$15:E19)),10)</f>
        <v>#NUM!</v>
      </c>
      <c r="H19" s="760" t="e">
        <f t="array" ref="H19">INDEX(ShadowTable[], SMALL(IF(ShadowRowSS=$C$10,ROW(ShadowRowSS)-5),ROWS(F$15:F19)),11)</f>
        <v>#NUM!</v>
      </c>
      <c r="I19" s="761" t="e">
        <f t="array" ref="I19">INDEX(ShadowTable[], SMALL(IF(ShadowRowSS=$C$10,ROW(ShadowRowSS)-5),ROWS(G$15:G19)),12)</f>
        <v>#NUM!</v>
      </c>
      <c r="J19" s="760" t="e">
        <f t="array" ref="J19">INDEX(ShadowTable[], SMALL(IF(ShadowRowSS=$C$10,ROW(ShadowRowSS)-5),ROWS(H$15:H19)),13)</f>
        <v>#NUM!</v>
      </c>
      <c r="K19" s="761" t="e">
        <f t="array" ref="K19">INDEX(ShadowTable[], SMALL(IF(ShadowRowSS=$C$10,ROW(ShadowRowSS)-5),ROWS(I$15:I19)),14)</f>
        <v>#NUM!</v>
      </c>
      <c r="L19" s="760" t="e">
        <f t="array" ref="L19">INDEX(ShadowTable[], SMALL(IF(ShadowRowSS=$C$10,ROW(ShadowRowSS)-5),ROWS(J$15:J19)),15)</f>
        <v>#NUM!</v>
      </c>
      <c r="M19" s="761" t="e">
        <f t="array" ref="M19">INDEX(ShadowTable[], SMALL(IF(ShadowRowSS=$C$10,ROW(ShadowRowSS)-5),ROWS(K$15:K19)),16)</f>
        <v>#NUM!</v>
      </c>
      <c r="N19" s="760" t="e">
        <f t="array" ref="N19">INDEX(ShadowTable[], SMALL(IF(ShadowRowSS=$C$10,ROW(ShadowRowSS)-5),ROWS(L$15:L19)),17)</f>
        <v>#NUM!</v>
      </c>
      <c r="O19" s="761" t="e">
        <f t="array" ref="O19">INDEX(ShadowTable[], SMALL(IF(ShadowRowSS=$C$10,ROW(ShadowRowSS)-5),ROWS(M$15:M19)),18)</f>
        <v>#NUM!</v>
      </c>
      <c r="P19" s="760" t="e">
        <f t="array" ref="P19">INDEX(ShadowTable[], SMALL(IF(ShadowRowSS=$C$10,ROW(ShadowRowSS)-5),ROWS(N$15:N19)),19)</f>
        <v>#NUM!</v>
      </c>
      <c r="Q19" s="761" t="e">
        <f t="array" ref="Q19">INDEX(ShadowTable[], SMALL(IF(ShadowRowSS=$C$10,ROW(ShadowRowSS)-5),ROWS(O$15:O19)),20)</f>
        <v>#NUM!</v>
      </c>
      <c r="R19" s="760" t="e">
        <f t="array" ref="R19">INDEX(ShadowTable[], SMALL(IF(ShadowRowSS=$C$10,ROW(ShadowRowSS)-5),ROWS(P$15:P19)),21)</f>
        <v>#NUM!</v>
      </c>
      <c r="S19" s="762" t="e">
        <f t="array" ref="S19">INDEX(ShadowTable[], SMALL(IF(ShadowRowSS=$C$10,ROW(ShadowRowSS)-5),ROWS(P$15:P19)),22)</f>
        <v>#NUM!</v>
      </c>
    </row>
    <row r="20" spans="3:19" ht="47.25" customHeight="1">
      <c r="C20" s="759" t="e">
        <f t="array" ref="C20">INDEX(ShadowTable[], SMALL(IF(ShadowRowSS=$C$10,ROW(ShadowRowSS)-5),ROWS(C$15:C20)),5)</f>
        <v>#NUM!</v>
      </c>
      <c r="D20" s="760" t="str">
        <f t="array" ref="D20">IF(ISNUMBER(SEARCH("Outcome",INDEX(ShadowTable[], SMALL(IF(ShadowRowSS=$C$10,ROW(ShadowRowSS)-5),ROWS(D$15:D20)),1)))=TRUE,"Outcome",IF(ISNUMBER(SEARCH("Output",INDEX(ShadowTable[], SMALL(IF(ShadowRowSS=$C$10,ROW(ShadowRowSS)-5),ROWS(D$15:D20)),1)))=TRUE,"Output",""))</f>
        <v/>
      </c>
      <c r="E20" s="760" t="e">
        <f t="array" ref="E20">INDEX(ShadowTable[], SMALL(IF(ShadowRowSS=$C$10,ROW(ShadowRowSS)-5),ROWS(C$15:C20)),8)</f>
        <v>#NUM!</v>
      </c>
      <c r="F20" s="760" t="e">
        <f t="array" ref="F20">INDEX(ShadowTable[], SMALL(IF(ShadowRowSS=$C$10,ROW(ShadowRowSS)-5),ROWS(D$15:D20)),9)</f>
        <v>#NUM!</v>
      </c>
      <c r="G20" s="760" t="e">
        <f t="array" ref="G20">INDEX(ShadowTable[], SMALL(IF(ShadowRowSS=$C$10,ROW(ShadowRowSS)-5),ROWS(E$15:E20)),10)</f>
        <v>#NUM!</v>
      </c>
      <c r="H20" s="760" t="e">
        <f t="array" ref="H20">INDEX(ShadowTable[], SMALL(IF(ShadowRowSS=$C$10,ROW(ShadowRowSS)-5),ROWS(F$15:F20)),11)</f>
        <v>#NUM!</v>
      </c>
      <c r="I20" s="761" t="e">
        <f t="array" ref="I20">INDEX(ShadowTable[], SMALL(IF(ShadowRowSS=$C$10,ROW(ShadowRowSS)-5),ROWS(G$15:G20)),12)</f>
        <v>#NUM!</v>
      </c>
      <c r="J20" s="760" t="e">
        <f t="array" ref="J20">INDEX(ShadowTable[], SMALL(IF(ShadowRowSS=$C$10,ROW(ShadowRowSS)-5),ROWS(H$15:H20)),13)</f>
        <v>#NUM!</v>
      </c>
      <c r="K20" s="761" t="e">
        <f t="array" ref="K20">INDEX(ShadowTable[], SMALL(IF(ShadowRowSS=$C$10,ROW(ShadowRowSS)-5),ROWS(I$15:I20)),14)</f>
        <v>#NUM!</v>
      </c>
      <c r="L20" s="760" t="e">
        <f t="array" ref="L20">INDEX(ShadowTable[], SMALL(IF(ShadowRowSS=$C$10,ROW(ShadowRowSS)-5),ROWS(J$15:J20)),15)</f>
        <v>#NUM!</v>
      </c>
      <c r="M20" s="761" t="e">
        <f t="array" ref="M20">INDEX(ShadowTable[], SMALL(IF(ShadowRowSS=$C$10,ROW(ShadowRowSS)-5),ROWS(K$15:K20)),16)</f>
        <v>#NUM!</v>
      </c>
      <c r="N20" s="760" t="e">
        <f t="array" ref="N20">INDEX(ShadowTable[], SMALL(IF(ShadowRowSS=$C$10,ROW(ShadowRowSS)-5),ROWS(L$15:L20)),17)</f>
        <v>#NUM!</v>
      </c>
      <c r="O20" s="761" t="e">
        <f t="array" ref="O20">INDEX(ShadowTable[], SMALL(IF(ShadowRowSS=$C$10,ROW(ShadowRowSS)-5),ROWS(M$15:M20)),18)</f>
        <v>#NUM!</v>
      </c>
      <c r="P20" s="760" t="e">
        <f t="array" ref="P20">INDEX(ShadowTable[], SMALL(IF(ShadowRowSS=$C$10,ROW(ShadowRowSS)-5),ROWS(N$15:N20)),19)</f>
        <v>#NUM!</v>
      </c>
      <c r="Q20" s="761" t="e">
        <f t="array" ref="Q20">INDEX(ShadowTable[], SMALL(IF(ShadowRowSS=$C$10,ROW(ShadowRowSS)-5),ROWS(O$15:O20)),20)</f>
        <v>#NUM!</v>
      </c>
      <c r="R20" s="760" t="e">
        <f t="array" ref="R20">INDEX(ShadowTable[], SMALL(IF(ShadowRowSS=$C$10,ROW(ShadowRowSS)-5),ROWS(P$15:P20)),21)</f>
        <v>#NUM!</v>
      </c>
      <c r="S20" s="762" t="e">
        <f t="array" ref="S20">INDEX(ShadowTable[], SMALL(IF(ShadowRowSS=$C$10,ROW(ShadowRowSS)-5),ROWS(P$15:P20)),22)</f>
        <v>#NUM!</v>
      </c>
    </row>
    <row r="21" spans="3:19">
      <c r="C21" s="759" t="e">
        <f t="array" ref="C21">INDEX(ShadowTable[], SMALL(IF(ShadowRowSS=$C$10,ROW(ShadowRowSS)-5),ROWS(C$15:C21)),5)</f>
        <v>#NUM!</v>
      </c>
      <c r="D21" s="760" t="str">
        <f t="array" ref="D21">IF(ISNUMBER(SEARCH("Outcome",INDEX(ShadowTable[], SMALL(IF(ShadowRowSS=$C$10,ROW(ShadowRowSS)-5),ROWS(D$15:D21)),1)))=TRUE,"Outcome",IF(ISNUMBER(SEARCH("Output",INDEX(ShadowTable[], SMALL(IF(ShadowRowSS=$C$10,ROW(ShadowRowSS)-5),ROWS(D$15:D21)),1)))=TRUE,"Output",""))</f>
        <v/>
      </c>
      <c r="E21" s="760" t="e">
        <f t="array" ref="E21">INDEX(ShadowTable[], SMALL(IF(ShadowRowSS=$C$10,ROW(ShadowRowSS)-5),ROWS(C$15:C21)),8)</f>
        <v>#NUM!</v>
      </c>
      <c r="F21" s="760" t="e">
        <f t="array" ref="F21">INDEX(ShadowTable[], SMALL(IF(ShadowRowSS=$C$10,ROW(ShadowRowSS)-5),ROWS(D$15:D21)),9)</f>
        <v>#NUM!</v>
      </c>
      <c r="G21" s="760" t="e">
        <f t="array" ref="G21">INDEX(ShadowTable[], SMALL(IF(ShadowRowSS=$C$10,ROW(ShadowRowSS)-5),ROWS(E$15:E21)),10)</f>
        <v>#NUM!</v>
      </c>
      <c r="H21" s="760" t="e">
        <f t="array" ref="H21">INDEX(ShadowTable[], SMALL(IF(ShadowRowSS=$C$10,ROW(ShadowRowSS)-5),ROWS(F$15:F21)),11)</f>
        <v>#NUM!</v>
      </c>
      <c r="I21" s="761" t="e">
        <f t="array" ref="I21">INDEX(ShadowTable[], SMALL(IF(ShadowRowSS=$C$10,ROW(ShadowRowSS)-5),ROWS(G$15:G21)),12)</f>
        <v>#NUM!</v>
      </c>
      <c r="J21" s="760" t="e">
        <f t="array" ref="J21">INDEX(ShadowTable[], SMALL(IF(ShadowRowSS=$C$10,ROW(ShadowRowSS)-5),ROWS(H$15:H21)),13)</f>
        <v>#NUM!</v>
      </c>
      <c r="K21" s="761" t="e">
        <f t="array" ref="K21">INDEX(ShadowTable[], SMALL(IF(ShadowRowSS=$C$10,ROW(ShadowRowSS)-5),ROWS(I$15:I21)),14)</f>
        <v>#NUM!</v>
      </c>
      <c r="L21" s="760" t="e">
        <f t="array" ref="L21">INDEX(ShadowTable[], SMALL(IF(ShadowRowSS=$C$10,ROW(ShadowRowSS)-5),ROWS(J$15:J21)),15)</f>
        <v>#NUM!</v>
      </c>
      <c r="M21" s="761" t="e">
        <f t="array" ref="M21">INDEX(ShadowTable[], SMALL(IF(ShadowRowSS=$C$10,ROW(ShadowRowSS)-5),ROWS(K$15:K21)),16)</f>
        <v>#NUM!</v>
      </c>
      <c r="N21" s="760" t="e">
        <f t="array" ref="N21">INDEX(ShadowTable[], SMALL(IF(ShadowRowSS=$C$10,ROW(ShadowRowSS)-5),ROWS(L$15:L21)),17)</f>
        <v>#NUM!</v>
      </c>
      <c r="O21" s="761" t="e">
        <f t="array" ref="O21">INDEX(ShadowTable[], SMALL(IF(ShadowRowSS=$C$10,ROW(ShadowRowSS)-5),ROWS(M$15:M21)),18)</f>
        <v>#NUM!</v>
      </c>
      <c r="P21" s="760" t="e">
        <f t="array" ref="P21">INDEX(ShadowTable[], SMALL(IF(ShadowRowSS=$C$10,ROW(ShadowRowSS)-5),ROWS(N$15:N21)),19)</f>
        <v>#NUM!</v>
      </c>
      <c r="Q21" s="761" t="e">
        <f t="array" ref="Q21">INDEX(ShadowTable[], SMALL(IF(ShadowRowSS=$C$10,ROW(ShadowRowSS)-5),ROWS(O$15:O21)),20)</f>
        <v>#NUM!</v>
      </c>
      <c r="R21" s="760" t="e">
        <f t="array" ref="R21">INDEX(ShadowTable[], SMALL(IF(ShadowRowSS=$C$10,ROW(ShadowRowSS)-5),ROWS(P$15:P21)),21)</f>
        <v>#NUM!</v>
      </c>
      <c r="S21" s="762" t="e">
        <f t="array" ref="S21">INDEX(ShadowTable[], SMALL(IF(ShadowRowSS=$C$10,ROW(ShadowRowSS)-5),ROWS(P$15:P21)),22)</f>
        <v>#NUM!</v>
      </c>
    </row>
    <row r="22" spans="3:19">
      <c r="C22" s="759" t="e">
        <f t="array" ref="C22">INDEX(ShadowTable[], SMALL(IF(ShadowRowSS=$C$10,ROW(ShadowRowSS)-5),ROWS(C$15:C22)),5)</f>
        <v>#NUM!</v>
      </c>
      <c r="D22" s="760" t="str">
        <f t="array" ref="D22">IF(ISNUMBER(SEARCH("Outcome",INDEX(ShadowTable[], SMALL(IF(ShadowRowSS=$C$10,ROW(ShadowRowSS)-5),ROWS(D$15:D22)),1)))=TRUE,"Outcome",IF(ISNUMBER(SEARCH("Output",INDEX(ShadowTable[], SMALL(IF(ShadowRowSS=$C$10,ROW(ShadowRowSS)-5),ROWS(D$15:D22)),1)))=TRUE,"Output",""))</f>
        <v/>
      </c>
      <c r="E22" s="760" t="e">
        <f t="array" ref="E22">INDEX(ShadowTable[], SMALL(IF(ShadowRowSS=$C$10,ROW(ShadowRowSS)-5),ROWS(C$15:C22)),8)</f>
        <v>#NUM!</v>
      </c>
      <c r="F22" s="760" t="e">
        <f t="array" ref="F22">INDEX(ShadowTable[], SMALL(IF(ShadowRowSS=$C$10,ROW(ShadowRowSS)-5),ROWS(D$15:D22)),9)</f>
        <v>#NUM!</v>
      </c>
      <c r="G22" s="760" t="e">
        <f t="array" ref="G22">INDEX(ShadowTable[], SMALL(IF(ShadowRowSS=$C$10,ROW(ShadowRowSS)-5),ROWS(E$15:E22)),10)</f>
        <v>#NUM!</v>
      </c>
      <c r="H22" s="760" t="e">
        <f t="array" ref="H22">INDEX(ShadowTable[], SMALL(IF(ShadowRowSS=$C$10,ROW(ShadowRowSS)-5),ROWS(F$15:F22)),11)</f>
        <v>#NUM!</v>
      </c>
      <c r="I22" s="761" t="e">
        <f t="array" ref="I22">INDEX(ShadowTable[], SMALL(IF(ShadowRowSS=$C$10,ROW(ShadowRowSS)-5),ROWS(G$15:G22)),12)</f>
        <v>#NUM!</v>
      </c>
      <c r="J22" s="760" t="e">
        <f t="array" ref="J22">INDEX(ShadowTable[], SMALL(IF(ShadowRowSS=$C$10,ROW(ShadowRowSS)-5),ROWS(H$15:H22)),13)</f>
        <v>#NUM!</v>
      </c>
      <c r="K22" s="761" t="e">
        <f t="array" ref="K22">INDEX(ShadowTable[], SMALL(IF(ShadowRowSS=$C$10,ROW(ShadowRowSS)-5),ROWS(I$15:I22)),14)</f>
        <v>#NUM!</v>
      </c>
      <c r="L22" s="760" t="e">
        <f t="array" ref="L22">INDEX(ShadowTable[], SMALL(IF(ShadowRowSS=$C$10,ROW(ShadowRowSS)-5),ROWS(J$15:J22)),15)</f>
        <v>#NUM!</v>
      </c>
      <c r="M22" s="761" t="e">
        <f t="array" ref="M22">INDEX(ShadowTable[], SMALL(IF(ShadowRowSS=$C$10,ROW(ShadowRowSS)-5),ROWS(K$15:K22)),16)</f>
        <v>#NUM!</v>
      </c>
      <c r="N22" s="760" t="e">
        <f t="array" ref="N22">INDEX(ShadowTable[], SMALL(IF(ShadowRowSS=$C$10,ROW(ShadowRowSS)-5),ROWS(L$15:L22)),17)</f>
        <v>#NUM!</v>
      </c>
      <c r="O22" s="761" t="e">
        <f t="array" ref="O22">INDEX(ShadowTable[], SMALL(IF(ShadowRowSS=$C$10,ROW(ShadowRowSS)-5),ROWS(M$15:M22)),18)</f>
        <v>#NUM!</v>
      </c>
      <c r="P22" s="760" t="e">
        <f t="array" ref="P22">INDEX(ShadowTable[], SMALL(IF(ShadowRowSS=$C$10,ROW(ShadowRowSS)-5),ROWS(N$15:N22)),19)</f>
        <v>#NUM!</v>
      </c>
      <c r="Q22" s="761" t="e">
        <f t="array" ref="Q22">INDEX(ShadowTable[], SMALL(IF(ShadowRowSS=$C$10,ROW(ShadowRowSS)-5),ROWS(O$15:O22)),20)</f>
        <v>#NUM!</v>
      </c>
      <c r="R22" s="760" t="e">
        <f t="array" ref="R22">INDEX(ShadowTable[], SMALL(IF(ShadowRowSS=$C$10,ROW(ShadowRowSS)-5),ROWS(P$15:P22)),21)</f>
        <v>#NUM!</v>
      </c>
      <c r="S22" s="762" t="e">
        <f t="array" ref="S22">INDEX(ShadowTable[], SMALL(IF(ShadowRowSS=$C$10,ROW(ShadowRowSS)-5),ROWS(P$15:P22)),22)</f>
        <v>#NUM!</v>
      </c>
    </row>
    <row r="23" spans="3:19">
      <c r="C23" s="759" t="e">
        <f t="array" ref="C23">INDEX(ShadowTable[], SMALL(IF(ShadowRowSS=$C$10,ROW(ShadowRowSS)-5),ROWS(C$15:C23)),5)</f>
        <v>#NUM!</v>
      </c>
      <c r="D23" s="760" t="str">
        <f t="array" ref="D23">IF(ISNUMBER(SEARCH("Outcome",INDEX(ShadowTable[], SMALL(IF(ShadowRowSS=$C$10,ROW(ShadowRowSS)-5),ROWS(D$15:D23)),1)))=TRUE,"Outcome",IF(ISNUMBER(SEARCH("Output",INDEX(ShadowTable[], SMALL(IF(ShadowRowSS=$C$10,ROW(ShadowRowSS)-5),ROWS(D$15:D23)),1)))=TRUE,"Output",""))</f>
        <v/>
      </c>
      <c r="E23" s="760" t="e">
        <f t="array" ref="E23">INDEX(ShadowTable[], SMALL(IF(ShadowRowSS=$C$10,ROW(ShadowRowSS)-5),ROWS(C$15:C23)),8)</f>
        <v>#NUM!</v>
      </c>
      <c r="F23" s="760" t="e">
        <f t="array" ref="F23">INDEX(ShadowTable[], SMALL(IF(ShadowRowSS=$C$10,ROW(ShadowRowSS)-5),ROWS(D$15:D23)),9)</f>
        <v>#NUM!</v>
      </c>
      <c r="G23" s="760" t="e">
        <f t="array" ref="G23">INDEX(ShadowTable[], SMALL(IF(ShadowRowSS=$C$10,ROW(ShadowRowSS)-5),ROWS(E$15:E23)),10)</f>
        <v>#NUM!</v>
      </c>
      <c r="H23" s="760" t="e">
        <f t="array" ref="H23">INDEX(ShadowTable[], SMALL(IF(ShadowRowSS=$C$10,ROW(ShadowRowSS)-5),ROWS(F$15:F23)),11)</f>
        <v>#NUM!</v>
      </c>
      <c r="I23" s="761" t="e">
        <f t="array" ref="I23">INDEX(ShadowTable[], SMALL(IF(ShadowRowSS=$C$10,ROW(ShadowRowSS)-5),ROWS(G$15:G23)),12)</f>
        <v>#NUM!</v>
      </c>
      <c r="J23" s="760" t="e">
        <f t="array" ref="J23">INDEX(ShadowTable[], SMALL(IF(ShadowRowSS=$C$10,ROW(ShadowRowSS)-5),ROWS(H$15:H23)),13)</f>
        <v>#NUM!</v>
      </c>
      <c r="K23" s="761" t="e">
        <f t="array" ref="K23">INDEX(ShadowTable[], SMALL(IF(ShadowRowSS=$C$10,ROW(ShadowRowSS)-5),ROWS(I$15:I23)),14)</f>
        <v>#NUM!</v>
      </c>
      <c r="L23" s="760" t="e">
        <f t="array" ref="L23">INDEX(ShadowTable[], SMALL(IF(ShadowRowSS=$C$10,ROW(ShadowRowSS)-5),ROWS(J$15:J23)),15)</f>
        <v>#NUM!</v>
      </c>
      <c r="M23" s="761" t="e">
        <f t="array" ref="M23">INDEX(ShadowTable[], SMALL(IF(ShadowRowSS=$C$10,ROW(ShadowRowSS)-5),ROWS(K$15:K23)),16)</f>
        <v>#NUM!</v>
      </c>
      <c r="N23" s="760" t="e">
        <f t="array" ref="N23">INDEX(ShadowTable[], SMALL(IF(ShadowRowSS=$C$10,ROW(ShadowRowSS)-5),ROWS(L$15:L23)),17)</f>
        <v>#NUM!</v>
      </c>
      <c r="O23" s="761" t="e">
        <f t="array" ref="O23">INDEX(ShadowTable[], SMALL(IF(ShadowRowSS=$C$10,ROW(ShadowRowSS)-5),ROWS(M$15:M23)),18)</f>
        <v>#NUM!</v>
      </c>
      <c r="P23" s="760" t="e">
        <f t="array" ref="P23">INDEX(ShadowTable[], SMALL(IF(ShadowRowSS=$C$10,ROW(ShadowRowSS)-5),ROWS(N$15:N23)),19)</f>
        <v>#NUM!</v>
      </c>
      <c r="Q23" s="761" t="e">
        <f t="array" ref="Q23">INDEX(ShadowTable[], SMALL(IF(ShadowRowSS=$C$10,ROW(ShadowRowSS)-5),ROWS(O$15:O23)),20)</f>
        <v>#NUM!</v>
      </c>
      <c r="R23" s="760" t="e">
        <f t="array" ref="R23">INDEX(ShadowTable[], SMALL(IF(ShadowRowSS=$C$10,ROW(ShadowRowSS)-5),ROWS(P$15:P23)),21)</f>
        <v>#NUM!</v>
      </c>
      <c r="S23" s="762" t="e">
        <f t="array" ref="S23">INDEX(ShadowTable[], SMALL(IF(ShadowRowSS=$C$10,ROW(ShadowRowSS)-5),ROWS(P$15:P23)),22)</f>
        <v>#NUM!</v>
      </c>
    </row>
    <row r="24" spans="3:19">
      <c r="C24" s="759" t="e">
        <f t="array" ref="C24">INDEX(ShadowTable[], SMALL(IF(ShadowRowSS=$C$10,ROW(ShadowRowSS)-5),ROWS(C$15:C24)),5)</f>
        <v>#NUM!</v>
      </c>
      <c r="D24" s="760" t="str">
        <f t="array" ref="D24">IF(ISNUMBER(SEARCH("Outcome",INDEX(ShadowTable[], SMALL(IF(ShadowRowSS=$C$10,ROW(ShadowRowSS)-5),ROWS(D$15:D24)),1)))=TRUE,"Outcome",IF(ISNUMBER(SEARCH("Output",INDEX(ShadowTable[], SMALL(IF(ShadowRowSS=$C$10,ROW(ShadowRowSS)-5),ROWS(D$15:D24)),1)))=TRUE,"Output",""))</f>
        <v/>
      </c>
      <c r="E24" s="760" t="e">
        <f t="array" ref="E24">INDEX(ShadowTable[], SMALL(IF(ShadowRowSS=$C$10,ROW(ShadowRowSS)-5),ROWS(C$15:C24)),8)</f>
        <v>#NUM!</v>
      </c>
      <c r="F24" s="760" t="e">
        <f t="array" ref="F24">INDEX(ShadowTable[], SMALL(IF(ShadowRowSS=$C$10,ROW(ShadowRowSS)-5),ROWS(D$15:D24)),9)</f>
        <v>#NUM!</v>
      </c>
      <c r="G24" s="760" t="e">
        <f t="array" ref="G24">INDEX(ShadowTable[], SMALL(IF(ShadowRowSS=$C$10,ROW(ShadowRowSS)-5),ROWS(E$15:E24)),10)</f>
        <v>#NUM!</v>
      </c>
      <c r="H24" s="760" t="e">
        <f t="array" ref="H24">INDEX(ShadowTable[], SMALL(IF(ShadowRowSS=$C$10,ROW(ShadowRowSS)-5),ROWS(F$15:F24)),11)</f>
        <v>#NUM!</v>
      </c>
      <c r="I24" s="761" t="e">
        <f t="array" ref="I24">INDEX(ShadowTable[], SMALL(IF(ShadowRowSS=$C$10,ROW(ShadowRowSS)-5),ROWS(G$15:G24)),12)</f>
        <v>#NUM!</v>
      </c>
      <c r="J24" s="760" t="e">
        <f t="array" ref="J24">INDEX(ShadowTable[], SMALL(IF(ShadowRowSS=$C$10,ROW(ShadowRowSS)-5),ROWS(H$15:H24)),13)</f>
        <v>#NUM!</v>
      </c>
      <c r="K24" s="761" t="e">
        <f t="array" ref="K24">INDEX(ShadowTable[], SMALL(IF(ShadowRowSS=$C$10,ROW(ShadowRowSS)-5),ROWS(I$15:I24)),14)</f>
        <v>#NUM!</v>
      </c>
      <c r="L24" s="760" t="e">
        <f t="array" ref="L24">INDEX(ShadowTable[], SMALL(IF(ShadowRowSS=$C$10,ROW(ShadowRowSS)-5),ROWS(J$15:J24)),15)</f>
        <v>#NUM!</v>
      </c>
      <c r="M24" s="761" t="e">
        <f t="array" ref="M24">INDEX(ShadowTable[], SMALL(IF(ShadowRowSS=$C$10,ROW(ShadowRowSS)-5),ROWS(K$15:K24)),16)</f>
        <v>#NUM!</v>
      </c>
      <c r="N24" s="760" t="e">
        <f t="array" ref="N24">INDEX(ShadowTable[], SMALL(IF(ShadowRowSS=$C$10,ROW(ShadowRowSS)-5),ROWS(L$15:L24)),17)</f>
        <v>#NUM!</v>
      </c>
      <c r="O24" s="761" t="e">
        <f t="array" ref="O24">INDEX(ShadowTable[], SMALL(IF(ShadowRowSS=$C$10,ROW(ShadowRowSS)-5),ROWS(M$15:M24)),18)</f>
        <v>#NUM!</v>
      </c>
      <c r="P24" s="760" t="e">
        <f t="array" ref="P24">INDEX(ShadowTable[], SMALL(IF(ShadowRowSS=$C$10,ROW(ShadowRowSS)-5),ROWS(N$15:N24)),19)</f>
        <v>#NUM!</v>
      </c>
      <c r="Q24" s="761" t="e">
        <f t="array" ref="Q24">INDEX(ShadowTable[], SMALL(IF(ShadowRowSS=$C$10,ROW(ShadowRowSS)-5),ROWS(O$15:O24)),20)</f>
        <v>#NUM!</v>
      </c>
      <c r="R24" s="760" t="e">
        <f t="array" ref="R24">INDEX(ShadowTable[], SMALL(IF(ShadowRowSS=$C$10,ROW(ShadowRowSS)-5),ROWS(P$15:P24)),21)</f>
        <v>#NUM!</v>
      </c>
      <c r="S24" s="762" t="e">
        <f t="array" ref="S24">INDEX(ShadowTable[], SMALL(IF(ShadowRowSS=$C$10,ROW(ShadowRowSS)-5),ROWS(P$15:P24)),22)</f>
        <v>#NUM!</v>
      </c>
    </row>
    <row r="25" spans="3:19">
      <c r="C25" s="759" t="e">
        <f t="array" ref="C25">INDEX(ShadowTable[], SMALL(IF(ShadowRowSS=$C$10,ROW(ShadowRowSS)-5),ROWS(C$15:C25)),5)</f>
        <v>#NUM!</v>
      </c>
      <c r="D25" s="760" t="str">
        <f t="array" ref="D25">IF(ISNUMBER(SEARCH("Outcome",INDEX(ShadowTable[], SMALL(IF(ShadowRowSS=$C$10,ROW(ShadowRowSS)-5),ROWS(D$15:D25)),1)))=TRUE,"Outcome",IF(ISNUMBER(SEARCH("Output",INDEX(ShadowTable[], SMALL(IF(ShadowRowSS=$C$10,ROW(ShadowRowSS)-5),ROWS(D$15:D25)),1)))=TRUE,"Output",""))</f>
        <v/>
      </c>
      <c r="E25" s="760" t="e">
        <f t="array" ref="E25">INDEX(ShadowTable[], SMALL(IF(ShadowRowSS=$C$10,ROW(ShadowRowSS)-5),ROWS(C$15:C25)),8)</f>
        <v>#NUM!</v>
      </c>
      <c r="F25" s="760" t="e">
        <f t="array" ref="F25">INDEX(ShadowTable[], SMALL(IF(ShadowRowSS=$C$10,ROW(ShadowRowSS)-5),ROWS(D$15:D25)),9)</f>
        <v>#NUM!</v>
      </c>
      <c r="G25" s="760" t="e">
        <f t="array" ref="G25">INDEX(ShadowTable[], SMALL(IF(ShadowRowSS=$C$10,ROW(ShadowRowSS)-5),ROWS(E$15:E25)),10)</f>
        <v>#NUM!</v>
      </c>
      <c r="H25" s="760" t="e">
        <f t="array" ref="H25">INDEX(ShadowTable[], SMALL(IF(ShadowRowSS=$C$10,ROW(ShadowRowSS)-5),ROWS(F$15:F25)),11)</f>
        <v>#NUM!</v>
      </c>
      <c r="I25" s="761" t="e">
        <f t="array" ref="I25">INDEX(ShadowTable[], SMALL(IF(ShadowRowSS=$C$10,ROW(ShadowRowSS)-5),ROWS(G$15:G25)),12)</f>
        <v>#NUM!</v>
      </c>
      <c r="J25" s="760" t="e">
        <f t="array" ref="J25">INDEX(ShadowTable[], SMALL(IF(ShadowRowSS=$C$10,ROW(ShadowRowSS)-5),ROWS(H$15:H25)),13)</f>
        <v>#NUM!</v>
      </c>
      <c r="K25" s="761" t="e">
        <f t="array" ref="K25">INDEX(ShadowTable[], SMALL(IF(ShadowRowSS=$C$10,ROW(ShadowRowSS)-5),ROWS(I$15:I25)),14)</f>
        <v>#NUM!</v>
      </c>
      <c r="L25" s="760" t="e">
        <f t="array" ref="L25">INDEX(ShadowTable[], SMALL(IF(ShadowRowSS=$C$10,ROW(ShadowRowSS)-5),ROWS(J$15:J25)),15)</f>
        <v>#NUM!</v>
      </c>
      <c r="M25" s="761" t="e">
        <f t="array" ref="M25">INDEX(ShadowTable[], SMALL(IF(ShadowRowSS=$C$10,ROW(ShadowRowSS)-5),ROWS(K$15:K25)),16)</f>
        <v>#NUM!</v>
      </c>
      <c r="N25" s="760" t="e">
        <f t="array" ref="N25">INDEX(ShadowTable[], SMALL(IF(ShadowRowSS=$C$10,ROW(ShadowRowSS)-5),ROWS(L$15:L25)),17)</f>
        <v>#NUM!</v>
      </c>
      <c r="O25" s="761" t="e">
        <f t="array" ref="O25">INDEX(ShadowTable[], SMALL(IF(ShadowRowSS=$C$10,ROW(ShadowRowSS)-5),ROWS(M$15:M25)),18)</f>
        <v>#NUM!</v>
      </c>
      <c r="P25" s="760" t="e">
        <f t="array" ref="P25">INDEX(ShadowTable[], SMALL(IF(ShadowRowSS=$C$10,ROW(ShadowRowSS)-5),ROWS(N$15:N25)),19)</f>
        <v>#NUM!</v>
      </c>
      <c r="Q25" s="761" t="e">
        <f t="array" ref="Q25">INDEX(ShadowTable[], SMALL(IF(ShadowRowSS=$C$10,ROW(ShadowRowSS)-5),ROWS(O$15:O25)),20)</f>
        <v>#NUM!</v>
      </c>
      <c r="R25" s="760" t="e">
        <f t="array" ref="R25">INDEX(ShadowTable[], SMALL(IF(ShadowRowSS=$C$10,ROW(ShadowRowSS)-5),ROWS(P$15:P25)),21)</f>
        <v>#NUM!</v>
      </c>
      <c r="S25" s="762" t="e">
        <f t="array" ref="S25">INDEX(ShadowTable[], SMALL(IF(ShadowRowSS=$C$10,ROW(ShadowRowSS)-5),ROWS(P$15:P25)),22)</f>
        <v>#NUM!</v>
      </c>
    </row>
    <row r="26" spans="3:19">
      <c r="C26" s="759" t="e">
        <f t="array" ref="C26">INDEX(ShadowTable[], SMALL(IF(ShadowRowSS=$C$10,ROW(ShadowRowSS)-5),ROWS(C$15:C26)),5)</f>
        <v>#NUM!</v>
      </c>
      <c r="D26" s="760" t="str">
        <f t="array" ref="D26">IF(ISNUMBER(SEARCH("Outcome",INDEX(ShadowTable[], SMALL(IF(ShadowRowSS=$C$10,ROW(ShadowRowSS)-5),ROWS(D$15:D26)),1)))=TRUE,"Outcome",IF(ISNUMBER(SEARCH("Output",INDEX(ShadowTable[], SMALL(IF(ShadowRowSS=$C$10,ROW(ShadowRowSS)-5),ROWS(D$15:D26)),1)))=TRUE,"Output",""))</f>
        <v/>
      </c>
      <c r="E26" s="760" t="e">
        <f t="array" ref="E26">INDEX(ShadowTable[], SMALL(IF(ShadowRowSS=$C$10,ROW(ShadowRowSS)-5),ROWS(C$15:C26)),8)</f>
        <v>#NUM!</v>
      </c>
      <c r="F26" s="760" t="e">
        <f t="array" ref="F26">INDEX(ShadowTable[], SMALL(IF(ShadowRowSS=$C$10,ROW(ShadowRowSS)-5),ROWS(D$15:D26)),9)</f>
        <v>#NUM!</v>
      </c>
      <c r="G26" s="760" t="e">
        <f t="array" ref="G26">INDEX(ShadowTable[], SMALL(IF(ShadowRowSS=$C$10,ROW(ShadowRowSS)-5),ROWS(E$15:E26)),10)</f>
        <v>#NUM!</v>
      </c>
      <c r="H26" s="760" t="e">
        <f t="array" ref="H26">INDEX(ShadowTable[], SMALL(IF(ShadowRowSS=$C$10,ROW(ShadowRowSS)-5),ROWS(F$15:F26)),11)</f>
        <v>#NUM!</v>
      </c>
      <c r="I26" s="761" t="e">
        <f t="array" ref="I26">INDEX(ShadowTable[], SMALL(IF(ShadowRowSS=$C$10,ROW(ShadowRowSS)-5),ROWS(G$15:G26)),12)</f>
        <v>#NUM!</v>
      </c>
      <c r="J26" s="760" t="e">
        <f t="array" ref="J26">INDEX(ShadowTable[], SMALL(IF(ShadowRowSS=$C$10,ROW(ShadowRowSS)-5),ROWS(H$15:H26)),13)</f>
        <v>#NUM!</v>
      </c>
      <c r="K26" s="761" t="e">
        <f t="array" ref="K26">INDEX(ShadowTable[], SMALL(IF(ShadowRowSS=$C$10,ROW(ShadowRowSS)-5),ROWS(I$15:I26)),14)</f>
        <v>#NUM!</v>
      </c>
      <c r="L26" s="760" t="e">
        <f t="array" ref="L26">INDEX(ShadowTable[], SMALL(IF(ShadowRowSS=$C$10,ROW(ShadowRowSS)-5),ROWS(J$15:J26)),15)</f>
        <v>#NUM!</v>
      </c>
      <c r="M26" s="761" t="e">
        <f t="array" ref="M26">INDEX(ShadowTable[], SMALL(IF(ShadowRowSS=$C$10,ROW(ShadowRowSS)-5),ROWS(K$15:K26)),16)</f>
        <v>#NUM!</v>
      </c>
      <c r="N26" s="760" t="e">
        <f t="array" ref="N26">INDEX(ShadowTable[], SMALL(IF(ShadowRowSS=$C$10,ROW(ShadowRowSS)-5),ROWS(L$15:L26)),17)</f>
        <v>#NUM!</v>
      </c>
      <c r="O26" s="761" t="e">
        <f t="array" ref="O26">INDEX(ShadowTable[], SMALL(IF(ShadowRowSS=$C$10,ROW(ShadowRowSS)-5),ROWS(M$15:M26)),18)</f>
        <v>#NUM!</v>
      </c>
      <c r="P26" s="760" t="e">
        <f t="array" ref="P26">INDEX(ShadowTable[], SMALL(IF(ShadowRowSS=$C$10,ROW(ShadowRowSS)-5),ROWS(N$15:N26)),19)</f>
        <v>#NUM!</v>
      </c>
      <c r="Q26" s="761" t="e">
        <f t="array" ref="Q26">INDEX(ShadowTable[], SMALL(IF(ShadowRowSS=$C$10,ROW(ShadowRowSS)-5),ROWS(O$15:O26)),20)</f>
        <v>#NUM!</v>
      </c>
      <c r="R26" s="760" t="e">
        <f t="array" ref="R26">INDEX(ShadowTable[], SMALL(IF(ShadowRowSS=$C$10,ROW(ShadowRowSS)-5),ROWS(P$15:P26)),21)</f>
        <v>#NUM!</v>
      </c>
      <c r="S26" s="762" t="e">
        <f t="array" ref="S26">INDEX(ShadowTable[], SMALL(IF(ShadowRowSS=$C$10,ROW(ShadowRowSS)-5),ROWS(P$15:P26)),22)</f>
        <v>#NUM!</v>
      </c>
    </row>
    <row r="27" spans="3:19">
      <c r="C27" s="759" t="e">
        <f t="array" ref="C27">INDEX(ShadowTable[], SMALL(IF(ShadowRowSS=$C$10,ROW(ShadowRowSS)-5),ROWS(C$15:C27)),5)</f>
        <v>#NUM!</v>
      </c>
      <c r="D27" s="760" t="str">
        <f t="array" ref="D27">IF(ISNUMBER(SEARCH("Outcome",INDEX(ShadowTable[], SMALL(IF(ShadowRowSS=$C$10,ROW(ShadowRowSS)-5),ROWS(D$15:D27)),1)))=TRUE,"Outcome",IF(ISNUMBER(SEARCH("Output",INDEX(ShadowTable[], SMALL(IF(ShadowRowSS=$C$10,ROW(ShadowRowSS)-5),ROWS(D$15:D27)),1)))=TRUE,"Output",""))</f>
        <v/>
      </c>
      <c r="E27" s="760" t="e">
        <f t="array" ref="E27">INDEX(ShadowTable[], SMALL(IF(ShadowRowSS=$C$10,ROW(ShadowRowSS)-5),ROWS(C$15:C27)),8)</f>
        <v>#NUM!</v>
      </c>
      <c r="F27" s="760" t="e">
        <f t="array" ref="F27">INDEX(ShadowTable[], SMALL(IF(ShadowRowSS=$C$10,ROW(ShadowRowSS)-5),ROWS(D$15:D27)),9)</f>
        <v>#NUM!</v>
      </c>
      <c r="G27" s="760" t="e">
        <f t="array" ref="G27">INDEX(ShadowTable[], SMALL(IF(ShadowRowSS=$C$10,ROW(ShadowRowSS)-5),ROWS(E$15:E27)),10)</f>
        <v>#NUM!</v>
      </c>
      <c r="H27" s="760" t="e">
        <f t="array" ref="H27">INDEX(ShadowTable[], SMALL(IF(ShadowRowSS=$C$10,ROW(ShadowRowSS)-5),ROWS(F$15:F27)),11)</f>
        <v>#NUM!</v>
      </c>
      <c r="I27" s="761" t="e">
        <f t="array" ref="I27">INDEX(ShadowTable[], SMALL(IF(ShadowRowSS=$C$10,ROW(ShadowRowSS)-5),ROWS(G$15:G27)),12)</f>
        <v>#NUM!</v>
      </c>
      <c r="J27" s="760" t="e">
        <f t="array" ref="J27">INDEX(ShadowTable[], SMALL(IF(ShadowRowSS=$C$10,ROW(ShadowRowSS)-5),ROWS(H$15:H27)),13)</f>
        <v>#NUM!</v>
      </c>
      <c r="K27" s="761" t="e">
        <f t="array" ref="K27">INDEX(ShadowTable[], SMALL(IF(ShadowRowSS=$C$10,ROW(ShadowRowSS)-5),ROWS(I$15:I27)),14)</f>
        <v>#NUM!</v>
      </c>
      <c r="L27" s="760" t="e">
        <f t="array" ref="L27">INDEX(ShadowTable[], SMALL(IF(ShadowRowSS=$C$10,ROW(ShadowRowSS)-5),ROWS(J$15:J27)),15)</f>
        <v>#NUM!</v>
      </c>
      <c r="M27" s="761" t="e">
        <f t="array" ref="M27">INDEX(ShadowTable[], SMALL(IF(ShadowRowSS=$C$10,ROW(ShadowRowSS)-5),ROWS(K$15:K27)),16)</f>
        <v>#NUM!</v>
      </c>
      <c r="N27" s="760" t="e">
        <f t="array" ref="N27">INDEX(ShadowTable[], SMALL(IF(ShadowRowSS=$C$10,ROW(ShadowRowSS)-5),ROWS(L$15:L27)),17)</f>
        <v>#NUM!</v>
      </c>
      <c r="O27" s="761" t="e">
        <f t="array" ref="O27">INDEX(ShadowTable[], SMALL(IF(ShadowRowSS=$C$10,ROW(ShadowRowSS)-5),ROWS(M$15:M27)),18)</f>
        <v>#NUM!</v>
      </c>
      <c r="P27" s="760" t="e">
        <f t="array" ref="P27">INDEX(ShadowTable[], SMALL(IF(ShadowRowSS=$C$10,ROW(ShadowRowSS)-5),ROWS(N$15:N27)),19)</f>
        <v>#NUM!</v>
      </c>
      <c r="Q27" s="761" t="e">
        <f t="array" ref="Q27">INDEX(ShadowTable[], SMALL(IF(ShadowRowSS=$C$10,ROW(ShadowRowSS)-5),ROWS(O$15:O27)),20)</f>
        <v>#NUM!</v>
      </c>
      <c r="R27" s="760" t="e">
        <f t="array" ref="R27">INDEX(ShadowTable[], SMALL(IF(ShadowRowSS=$C$10,ROW(ShadowRowSS)-5),ROWS(P$15:P27)),21)</f>
        <v>#NUM!</v>
      </c>
      <c r="S27" s="762" t="e">
        <f t="array" ref="S27">INDEX(ShadowTable[], SMALL(IF(ShadowRowSS=$C$10,ROW(ShadowRowSS)-5),ROWS(P$15:P27)),22)</f>
        <v>#NUM!</v>
      </c>
    </row>
    <row r="28" spans="3:19">
      <c r="C28" s="759" t="e">
        <f t="array" ref="C28">INDEX(ShadowTable[], SMALL(IF(ShadowRowSS=$C$10,ROW(ShadowRowSS)-5),ROWS(C$15:C28)),5)</f>
        <v>#NUM!</v>
      </c>
      <c r="D28" s="760" t="str">
        <f t="array" ref="D28">IF(ISNUMBER(SEARCH("Outcome",INDEX(ShadowTable[], SMALL(IF(ShadowRowSS=$C$10,ROW(ShadowRowSS)-5),ROWS(D$15:D28)),1)))=TRUE,"Outcome",IF(ISNUMBER(SEARCH("Output",INDEX(ShadowTable[], SMALL(IF(ShadowRowSS=$C$10,ROW(ShadowRowSS)-5),ROWS(D$15:D28)),1)))=TRUE,"Output",""))</f>
        <v/>
      </c>
      <c r="E28" s="760" t="e">
        <f t="array" ref="E28">INDEX(ShadowTable[], SMALL(IF(ShadowRowSS=$C$10,ROW(ShadowRowSS)-5),ROWS(C$15:C28)),8)</f>
        <v>#NUM!</v>
      </c>
      <c r="F28" s="760" t="e">
        <f t="array" ref="F28">INDEX(ShadowTable[], SMALL(IF(ShadowRowSS=$C$10,ROW(ShadowRowSS)-5),ROWS(D$15:D28)),9)</f>
        <v>#NUM!</v>
      </c>
      <c r="G28" s="760" t="e">
        <f t="array" ref="G28">INDEX(ShadowTable[], SMALL(IF(ShadowRowSS=$C$10,ROW(ShadowRowSS)-5),ROWS(E$15:E28)),10)</f>
        <v>#NUM!</v>
      </c>
      <c r="H28" s="760" t="e">
        <f t="array" ref="H28">INDEX(ShadowTable[], SMALL(IF(ShadowRowSS=$C$10,ROW(ShadowRowSS)-5),ROWS(F$15:F28)),11)</f>
        <v>#NUM!</v>
      </c>
      <c r="I28" s="761" t="e">
        <f t="array" ref="I28">INDEX(ShadowTable[], SMALL(IF(ShadowRowSS=$C$10,ROW(ShadowRowSS)-5),ROWS(G$15:G28)),12)</f>
        <v>#NUM!</v>
      </c>
      <c r="J28" s="760" t="e">
        <f t="array" ref="J28">INDEX(ShadowTable[], SMALL(IF(ShadowRowSS=$C$10,ROW(ShadowRowSS)-5),ROWS(H$15:H28)),13)</f>
        <v>#NUM!</v>
      </c>
      <c r="K28" s="761" t="e">
        <f t="array" ref="K28">INDEX(ShadowTable[], SMALL(IF(ShadowRowSS=$C$10,ROW(ShadowRowSS)-5),ROWS(I$15:I28)),14)</f>
        <v>#NUM!</v>
      </c>
      <c r="L28" s="760" t="e">
        <f t="array" ref="L28">INDEX(ShadowTable[], SMALL(IF(ShadowRowSS=$C$10,ROW(ShadowRowSS)-5),ROWS(J$15:J28)),15)</f>
        <v>#NUM!</v>
      </c>
      <c r="M28" s="761" t="e">
        <f t="array" ref="M28">INDEX(ShadowTable[], SMALL(IF(ShadowRowSS=$C$10,ROW(ShadowRowSS)-5),ROWS(K$15:K28)),16)</f>
        <v>#NUM!</v>
      </c>
      <c r="N28" s="760" t="e">
        <f t="array" ref="N28">INDEX(ShadowTable[], SMALL(IF(ShadowRowSS=$C$10,ROW(ShadowRowSS)-5),ROWS(L$15:L28)),17)</f>
        <v>#NUM!</v>
      </c>
      <c r="O28" s="761" t="e">
        <f t="array" ref="O28">INDEX(ShadowTable[], SMALL(IF(ShadowRowSS=$C$10,ROW(ShadowRowSS)-5),ROWS(M$15:M28)),18)</f>
        <v>#NUM!</v>
      </c>
      <c r="P28" s="760" t="e">
        <f t="array" ref="P28">INDEX(ShadowTable[], SMALL(IF(ShadowRowSS=$C$10,ROW(ShadowRowSS)-5),ROWS(N$15:N28)),19)</f>
        <v>#NUM!</v>
      </c>
      <c r="Q28" s="761" t="e">
        <f t="array" ref="Q28">INDEX(ShadowTable[], SMALL(IF(ShadowRowSS=$C$10,ROW(ShadowRowSS)-5),ROWS(O$15:O28)),20)</f>
        <v>#NUM!</v>
      </c>
      <c r="R28" s="760" t="e">
        <f t="array" ref="R28">INDEX(ShadowTable[], SMALL(IF(ShadowRowSS=$C$10,ROW(ShadowRowSS)-5),ROWS(P$15:P28)),21)</f>
        <v>#NUM!</v>
      </c>
      <c r="S28" s="762" t="e">
        <f t="array" ref="S28">INDEX(ShadowTable[], SMALL(IF(ShadowRowSS=$C$10,ROW(ShadowRowSS)-5),ROWS(P$15:P28)),22)</f>
        <v>#NUM!</v>
      </c>
    </row>
    <row r="29" spans="3:19">
      <c r="C29" s="759" t="e">
        <f t="array" ref="C29">INDEX(ShadowTable[], SMALL(IF(ShadowRowSS=$C$10,ROW(ShadowRowSS)-5),ROWS(C$15:C29)),5)</f>
        <v>#NUM!</v>
      </c>
      <c r="D29" s="760" t="str">
        <f t="array" ref="D29">IF(ISNUMBER(SEARCH("Outcome",INDEX(ShadowTable[], SMALL(IF(ShadowRowSS=$C$10,ROW(ShadowRowSS)-5),ROWS(D$15:D29)),1)))=TRUE,"Outcome",IF(ISNUMBER(SEARCH("Output",INDEX(ShadowTable[], SMALL(IF(ShadowRowSS=$C$10,ROW(ShadowRowSS)-5),ROWS(D$15:D29)),1)))=TRUE,"Output",""))</f>
        <v/>
      </c>
      <c r="E29" s="760" t="e">
        <f t="array" ref="E29">INDEX(ShadowTable[], SMALL(IF(ShadowRowSS=$C$10,ROW(ShadowRowSS)-5),ROWS(C$15:C29)),8)</f>
        <v>#NUM!</v>
      </c>
      <c r="F29" s="760" t="e">
        <f t="array" ref="F29">INDEX(ShadowTable[], SMALL(IF(ShadowRowSS=$C$10,ROW(ShadowRowSS)-5),ROWS(D$15:D29)),9)</f>
        <v>#NUM!</v>
      </c>
      <c r="G29" s="760" t="e">
        <f t="array" ref="G29">INDEX(ShadowTable[], SMALL(IF(ShadowRowSS=$C$10,ROW(ShadowRowSS)-5),ROWS(E$15:E29)),10)</f>
        <v>#NUM!</v>
      </c>
      <c r="H29" s="760" t="e">
        <f t="array" ref="H29">INDEX(ShadowTable[], SMALL(IF(ShadowRowSS=$C$10,ROW(ShadowRowSS)-5),ROWS(F$15:F29)),11)</f>
        <v>#NUM!</v>
      </c>
      <c r="I29" s="761" t="e">
        <f t="array" ref="I29">INDEX(ShadowTable[], SMALL(IF(ShadowRowSS=$C$10,ROW(ShadowRowSS)-5),ROWS(G$15:G29)),12)</f>
        <v>#NUM!</v>
      </c>
      <c r="J29" s="760" t="e">
        <f t="array" ref="J29">INDEX(ShadowTable[], SMALL(IF(ShadowRowSS=$C$10,ROW(ShadowRowSS)-5),ROWS(H$15:H29)),13)</f>
        <v>#NUM!</v>
      </c>
      <c r="K29" s="761" t="e">
        <f t="array" ref="K29">INDEX(ShadowTable[], SMALL(IF(ShadowRowSS=$C$10,ROW(ShadowRowSS)-5),ROWS(I$15:I29)),14)</f>
        <v>#NUM!</v>
      </c>
      <c r="L29" s="760" t="e">
        <f t="array" ref="L29">INDEX(ShadowTable[], SMALL(IF(ShadowRowSS=$C$10,ROW(ShadowRowSS)-5),ROWS(J$15:J29)),15)</f>
        <v>#NUM!</v>
      </c>
      <c r="M29" s="761" t="e">
        <f t="array" ref="M29">INDEX(ShadowTable[], SMALL(IF(ShadowRowSS=$C$10,ROW(ShadowRowSS)-5),ROWS(K$15:K29)),16)</f>
        <v>#NUM!</v>
      </c>
      <c r="N29" s="760" t="e">
        <f t="array" ref="N29">INDEX(ShadowTable[], SMALL(IF(ShadowRowSS=$C$10,ROW(ShadowRowSS)-5),ROWS(L$15:L29)),17)</f>
        <v>#NUM!</v>
      </c>
      <c r="O29" s="761" t="e">
        <f t="array" ref="O29">INDEX(ShadowTable[], SMALL(IF(ShadowRowSS=$C$10,ROW(ShadowRowSS)-5),ROWS(M$15:M29)),18)</f>
        <v>#NUM!</v>
      </c>
      <c r="P29" s="760" t="e">
        <f t="array" ref="P29">INDEX(ShadowTable[], SMALL(IF(ShadowRowSS=$C$10,ROW(ShadowRowSS)-5),ROWS(N$15:N29)),19)</f>
        <v>#NUM!</v>
      </c>
      <c r="Q29" s="761" t="e">
        <f t="array" ref="Q29">INDEX(ShadowTable[], SMALL(IF(ShadowRowSS=$C$10,ROW(ShadowRowSS)-5),ROWS(O$15:O29)),20)</f>
        <v>#NUM!</v>
      </c>
      <c r="R29" s="760" t="e">
        <f t="array" ref="R29">INDEX(ShadowTable[], SMALL(IF(ShadowRowSS=$C$10,ROW(ShadowRowSS)-5),ROWS(P$15:P29)),21)</f>
        <v>#NUM!</v>
      </c>
      <c r="S29" s="762" t="e">
        <f t="array" ref="S29">INDEX(ShadowTable[], SMALL(IF(ShadowRowSS=$C$10,ROW(ShadowRowSS)-5),ROWS(P$15:P29)),22)</f>
        <v>#NUM!</v>
      </c>
    </row>
    <row r="30" spans="3:19">
      <c r="C30" s="759" t="e">
        <f t="array" ref="C30">INDEX(ShadowTable[], SMALL(IF(ShadowRowSS=$C$10,ROW(ShadowRowSS)-5),ROWS(C$15:C30)),5)</f>
        <v>#NUM!</v>
      </c>
      <c r="D30" s="760" t="str">
        <f t="array" ref="D30">IF(ISNUMBER(SEARCH("Outcome",INDEX(ShadowTable[], SMALL(IF(ShadowRowSS=$C$10,ROW(ShadowRowSS)-5),ROWS(D$15:D30)),1)))=TRUE,"Outcome",IF(ISNUMBER(SEARCH("Output",INDEX(ShadowTable[], SMALL(IF(ShadowRowSS=$C$10,ROW(ShadowRowSS)-5),ROWS(D$15:D30)),1)))=TRUE,"Output",""))</f>
        <v/>
      </c>
      <c r="E30" s="760" t="e">
        <f t="array" ref="E30">INDEX(ShadowTable[], SMALL(IF(ShadowRowSS=$C$10,ROW(ShadowRowSS)-5),ROWS(C$15:C30)),8)</f>
        <v>#NUM!</v>
      </c>
      <c r="F30" s="760" t="e">
        <f t="array" ref="F30">INDEX(ShadowTable[], SMALL(IF(ShadowRowSS=$C$10,ROW(ShadowRowSS)-5),ROWS(D$15:D30)),9)</f>
        <v>#NUM!</v>
      </c>
      <c r="G30" s="760" t="e">
        <f t="array" ref="G30">INDEX(ShadowTable[], SMALL(IF(ShadowRowSS=$C$10,ROW(ShadowRowSS)-5),ROWS(E$15:E30)),10)</f>
        <v>#NUM!</v>
      </c>
      <c r="H30" s="760" t="e">
        <f t="array" ref="H30">INDEX(ShadowTable[], SMALL(IF(ShadowRowSS=$C$10,ROW(ShadowRowSS)-5),ROWS(F$15:F30)),11)</f>
        <v>#NUM!</v>
      </c>
      <c r="I30" s="761" t="e">
        <f t="array" ref="I30">INDEX(ShadowTable[], SMALL(IF(ShadowRowSS=$C$10,ROW(ShadowRowSS)-5),ROWS(G$15:G30)),12)</f>
        <v>#NUM!</v>
      </c>
      <c r="J30" s="760" t="e">
        <f t="array" ref="J30">INDEX(ShadowTable[], SMALL(IF(ShadowRowSS=$C$10,ROW(ShadowRowSS)-5),ROWS(H$15:H30)),13)</f>
        <v>#NUM!</v>
      </c>
      <c r="K30" s="761" t="e">
        <f t="array" ref="K30">INDEX(ShadowTable[], SMALL(IF(ShadowRowSS=$C$10,ROW(ShadowRowSS)-5),ROWS(I$15:I30)),14)</f>
        <v>#NUM!</v>
      </c>
      <c r="L30" s="760" t="e">
        <f t="array" ref="L30">INDEX(ShadowTable[], SMALL(IF(ShadowRowSS=$C$10,ROW(ShadowRowSS)-5),ROWS(J$15:J30)),15)</f>
        <v>#NUM!</v>
      </c>
      <c r="M30" s="761" t="e">
        <f t="array" ref="M30">INDEX(ShadowTable[], SMALL(IF(ShadowRowSS=$C$10,ROW(ShadowRowSS)-5),ROWS(K$15:K30)),16)</f>
        <v>#NUM!</v>
      </c>
      <c r="N30" s="760" t="e">
        <f t="array" ref="N30">INDEX(ShadowTable[], SMALL(IF(ShadowRowSS=$C$10,ROW(ShadowRowSS)-5),ROWS(L$15:L30)),17)</f>
        <v>#NUM!</v>
      </c>
      <c r="O30" s="761" t="e">
        <f t="array" ref="O30">INDEX(ShadowTable[], SMALL(IF(ShadowRowSS=$C$10,ROW(ShadowRowSS)-5),ROWS(M$15:M30)),18)</f>
        <v>#NUM!</v>
      </c>
      <c r="P30" s="760" t="e">
        <f t="array" ref="P30">INDEX(ShadowTable[], SMALL(IF(ShadowRowSS=$C$10,ROW(ShadowRowSS)-5),ROWS(N$15:N30)),19)</f>
        <v>#NUM!</v>
      </c>
      <c r="Q30" s="761" t="e">
        <f t="array" ref="Q30">INDEX(ShadowTable[], SMALL(IF(ShadowRowSS=$C$10,ROW(ShadowRowSS)-5),ROWS(O$15:O30)),20)</f>
        <v>#NUM!</v>
      </c>
      <c r="R30" s="760" t="e">
        <f t="array" ref="R30">INDEX(ShadowTable[], SMALL(IF(ShadowRowSS=$C$10,ROW(ShadowRowSS)-5),ROWS(P$15:P30)),21)</f>
        <v>#NUM!</v>
      </c>
      <c r="S30" s="762" t="e">
        <f t="array" ref="S30">INDEX(ShadowTable[], SMALL(IF(ShadowRowSS=$C$10,ROW(ShadowRowSS)-5),ROWS(P$15:P30)),22)</f>
        <v>#NUM!</v>
      </c>
    </row>
    <row r="31" spans="3:19">
      <c r="C31" s="759" t="e">
        <f t="array" ref="C31">INDEX(ShadowTable[], SMALL(IF(ShadowRowSS=$C$10,ROW(ShadowRowSS)-5),ROWS(C$15:C31)),5)</f>
        <v>#NUM!</v>
      </c>
      <c r="D31" s="760" t="str">
        <f t="array" ref="D31">IF(ISNUMBER(SEARCH("Outcome",INDEX(ShadowTable[], SMALL(IF(ShadowRowSS=$C$10,ROW(ShadowRowSS)-5),ROWS(D$15:D31)),1)))=TRUE,"Outcome",IF(ISNUMBER(SEARCH("Output",INDEX(ShadowTable[], SMALL(IF(ShadowRowSS=$C$10,ROW(ShadowRowSS)-5),ROWS(D$15:D31)),1)))=TRUE,"Output",""))</f>
        <v/>
      </c>
      <c r="E31" s="760" t="e">
        <f t="array" ref="E31">INDEX(ShadowTable[], SMALL(IF(ShadowRowSS=$C$10,ROW(ShadowRowSS)-5),ROWS(C$15:C31)),8)</f>
        <v>#NUM!</v>
      </c>
      <c r="F31" s="760" t="e">
        <f t="array" ref="F31">INDEX(ShadowTable[], SMALL(IF(ShadowRowSS=$C$10,ROW(ShadowRowSS)-5),ROWS(D$15:D31)),9)</f>
        <v>#NUM!</v>
      </c>
      <c r="G31" s="760" t="e">
        <f t="array" ref="G31">INDEX(ShadowTable[], SMALL(IF(ShadowRowSS=$C$10,ROW(ShadowRowSS)-5),ROWS(E$15:E31)),10)</f>
        <v>#NUM!</v>
      </c>
      <c r="H31" s="760" t="e">
        <f t="array" ref="H31">INDEX(ShadowTable[], SMALL(IF(ShadowRowSS=$C$10,ROW(ShadowRowSS)-5),ROWS(F$15:F31)),11)</f>
        <v>#NUM!</v>
      </c>
      <c r="I31" s="761" t="e">
        <f t="array" ref="I31">INDEX(ShadowTable[], SMALL(IF(ShadowRowSS=$C$10,ROW(ShadowRowSS)-5),ROWS(G$15:G31)),12)</f>
        <v>#NUM!</v>
      </c>
      <c r="J31" s="760" t="e">
        <f t="array" ref="J31">INDEX(ShadowTable[], SMALL(IF(ShadowRowSS=$C$10,ROW(ShadowRowSS)-5),ROWS(H$15:H31)),13)</f>
        <v>#NUM!</v>
      </c>
      <c r="K31" s="761" t="e">
        <f t="array" ref="K31">INDEX(ShadowTable[], SMALL(IF(ShadowRowSS=$C$10,ROW(ShadowRowSS)-5),ROWS(I$15:I31)),14)</f>
        <v>#NUM!</v>
      </c>
      <c r="L31" s="760" t="e">
        <f t="array" ref="L31">INDEX(ShadowTable[], SMALL(IF(ShadowRowSS=$C$10,ROW(ShadowRowSS)-5),ROWS(J$15:J31)),15)</f>
        <v>#NUM!</v>
      </c>
      <c r="M31" s="761" t="e">
        <f t="array" ref="M31">INDEX(ShadowTable[], SMALL(IF(ShadowRowSS=$C$10,ROW(ShadowRowSS)-5),ROWS(K$15:K31)),16)</f>
        <v>#NUM!</v>
      </c>
      <c r="N31" s="760" t="e">
        <f t="array" ref="N31">INDEX(ShadowTable[], SMALL(IF(ShadowRowSS=$C$10,ROW(ShadowRowSS)-5),ROWS(L$15:L31)),17)</f>
        <v>#NUM!</v>
      </c>
      <c r="O31" s="761" t="e">
        <f t="array" ref="O31">INDEX(ShadowTable[], SMALL(IF(ShadowRowSS=$C$10,ROW(ShadowRowSS)-5),ROWS(M$15:M31)),18)</f>
        <v>#NUM!</v>
      </c>
      <c r="P31" s="760" t="e">
        <f t="array" ref="P31">INDEX(ShadowTable[], SMALL(IF(ShadowRowSS=$C$10,ROW(ShadowRowSS)-5),ROWS(N$15:N31)),19)</f>
        <v>#NUM!</v>
      </c>
      <c r="Q31" s="761" t="e">
        <f t="array" ref="Q31">INDEX(ShadowTable[], SMALL(IF(ShadowRowSS=$C$10,ROW(ShadowRowSS)-5),ROWS(O$15:O31)),20)</f>
        <v>#NUM!</v>
      </c>
      <c r="R31" s="760" t="e">
        <f t="array" ref="R31">INDEX(ShadowTable[], SMALL(IF(ShadowRowSS=$C$10,ROW(ShadowRowSS)-5),ROWS(P$15:P31)),21)</f>
        <v>#NUM!</v>
      </c>
      <c r="S31" s="762" t="e">
        <f t="array" ref="S31">INDEX(ShadowTable[], SMALL(IF(ShadowRowSS=$C$10,ROW(ShadowRowSS)-5),ROWS(P$15:P31)),22)</f>
        <v>#NUM!</v>
      </c>
    </row>
    <row r="32" spans="3:19">
      <c r="C32" s="759" t="e">
        <f t="array" ref="C32">INDEX(ShadowTable[], SMALL(IF(ShadowRowSS=$C$10,ROW(ShadowRowSS)-5),ROWS(C$15:C32)),5)</f>
        <v>#NUM!</v>
      </c>
      <c r="D32" s="760" t="str">
        <f t="array" ref="D32">IF(ISNUMBER(SEARCH("Outcome",INDEX(ShadowTable[], SMALL(IF(ShadowRowSS=$C$10,ROW(ShadowRowSS)-5),ROWS(D$15:D32)),1)))=TRUE,"Outcome",IF(ISNUMBER(SEARCH("Output",INDEX(ShadowTable[], SMALL(IF(ShadowRowSS=$C$10,ROW(ShadowRowSS)-5),ROWS(D$15:D32)),1)))=TRUE,"Output",""))</f>
        <v/>
      </c>
      <c r="E32" s="760" t="e">
        <f t="array" ref="E32">INDEX(ShadowTable[], SMALL(IF(ShadowRowSS=$C$10,ROW(ShadowRowSS)-5),ROWS(C$15:C32)),8)</f>
        <v>#NUM!</v>
      </c>
      <c r="F32" s="760" t="e">
        <f t="array" ref="F32">INDEX(ShadowTable[], SMALL(IF(ShadowRowSS=$C$10,ROW(ShadowRowSS)-5),ROWS(D$15:D32)),9)</f>
        <v>#NUM!</v>
      </c>
      <c r="G32" s="760" t="e">
        <f t="array" ref="G32">INDEX(ShadowTable[], SMALL(IF(ShadowRowSS=$C$10,ROW(ShadowRowSS)-5),ROWS(E$15:E32)),10)</f>
        <v>#NUM!</v>
      </c>
      <c r="H32" s="760" t="e">
        <f t="array" ref="H32">INDEX(ShadowTable[], SMALL(IF(ShadowRowSS=$C$10,ROW(ShadowRowSS)-5),ROWS(F$15:F32)),11)</f>
        <v>#NUM!</v>
      </c>
      <c r="I32" s="761" t="e">
        <f t="array" ref="I32">INDEX(ShadowTable[], SMALL(IF(ShadowRowSS=$C$10,ROW(ShadowRowSS)-5),ROWS(G$15:G32)),12)</f>
        <v>#NUM!</v>
      </c>
      <c r="J32" s="760" t="e">
        <f t="array" ref="J32">INDEX(ShadowTable[], SMALL(IF(ShadowRowSS=$C$10,ROW(ShadowRowSS)-5),ROWS(H$15:H32)),13)</f>
        <v>#NUM!</v>
      </c>
      <c r="K32" s="761" t="e">
        <f t="array" ref="K32">INDEX(ShadowTable[], SMALL(IF(ShadowRowSS=$C$10,ROW(ShadowRowSS)-5),ROWS(I$15:I32)),14)</f>
        <v>#NUM!</v>
      </c>
      <c r="L32" s="760" t="e">
        <f t="array" ref="L32">INDEX(ShadowTable[], SMALL(IF(ShadowRowSS=$C$10,ROW(ShadowRowSS)-5),ROWS(J$15:J32)),15)</f>
        <v>#NUM!</v>
      </c>
      <c r="M32" s="761" t="e">
        <f t="array" ref="M32">INDEX(ShadowTable[], SMALL(IF(ShadowRowSS=$C$10,ROW(ShadowRowSS)-5),ROWS(K$15:K32)),16)</f>
        <v>#NUM!</v>
      </c>
      <c r="N32" s="760" t="e">
        <f t="array" ref="N32">INDEX(ShadowTable[], SMALL(IF(ShadowRowSS=$C$10,ROW(ShadowRowSS)-5),ROWS(L$15:L32)),17)</f>
        <v>#NUM!</v>
      </c>
      <c r="O32" s="761" t="e">
        <f t="array" ref="O32">INDEX(ShadowTable[], SMALL(IF(ShadowRowSS=$C$10,ROW(ShadowRowSS)-5),ROWS(M$15:M32)),18)</f>
        <v>#NUM!</v>
      </c>
      <c r="P32" s="760" t="e">
        <f t="array" ref="P32">INDEX(ShadowTable[], SMALL(IF(ShadowRowSS=$C$10,ROW(ShadowRowSS)-5),ROWS(N$15:N32)),19)</f>
        <v>#NUM!</v>
      </c>
      <c r="Q32" s="761" t="e">
        <f t="array" ref="Q32">INDEX(ShadowTable[], SMALL(IF(ShadowRowSS=$C$10,ROW(ShadowRowSS)-5),ROWS(O$15:O32)),20)</f>
        <v>#NUM!</v>
      </c>
      <c r="R32" s="760" t="e">
        <f t="array" ref="R32">INDEX(ShadowTable[], SMALL(IF(ShadowRowSS=$C$10,ROW(ShadowRowSS)-5),ROWS(P$15:P32)),21)</f>
        <v>#NUM!</v>
      </c>
      <c r="S32" s="762" t="e">
        <f t="array" ref="S32">INDEX(ShadowTable[], SMALL(IF(ShadowRowSS=$C$10,ROW(ShadowRowSS)-5),ROWS(P$15:P32)),22)</f>
        <v>#NUM!</v>
      </c>
    </row>
    <row r="33" spans="3:19">
      <c r="C33" s="759" t="e">
        <f t="array" ref="C33">INDEX(ShadowTable[], SMALL(IF(ShadowRowSS=$C$10,ROW(ShadowRowSS)-5),ROWS(C$15:C33)),5)</f>
        <v>#NUM!</v>
      </c>
      <c r="D33" s="760" t="str">
        <f t="array" ref="D33">IF(ISNUMBER(SEARCH("Outcome",INDEX(ShadowTable[], SMALL(IF(ShadowRowSS=$C$10,ROW(ShadowRowSS)-5),ROWS(D$15:D33)),1)))=TRUE,"Outcome",IF(ISNUMBER(SEARCH("Output",INDEX(ShadowTable[], SMALL(IF(ShadowRowSS=$C$10,ROW(ShadowRowSS)-5),ROWS(D$15:D33)),1)))=TRUE,"Output",""))</f>
        <v/>
      </c>
      <c r="E33" s="760" t="e">
        <f t="array" ref="E33">INDEX(ShadowTable[], SMALL(IF(ShadowRowSS=$C$10,ROW(ShadowRowSS)-5),ROWS(C$15:C33)),8)</f>
        <v>#NUM!</v>
      </c>
      <c r="F33" s="760" t="e">
        <f t="array" ref="F33">INDEX(ShadowTable[], SMALL(IF(ShadowRowSS=$C$10,ROW(ShadowRowSS)-5),ROWS(D$15:D33)),9)</f>
        <v>#NUM!</v>
      </c>
      <c r="G33" s="760" t="e">
        <f t="array" ref="G33">INDEX(ShadowTable[], SMALL(IF(ShadowRowSS=$C$10,ROW(ShadowRowSS)-5),ROWS(E$15:E33)),10)</f>
        <v>#NUM!</v>
      </c>
      <c r="H33" s="760" t="e">
        <f t="array" ref="H33">INDEX(ShadowTable[], SMALL(IF(ShadowRowSS=$C$10,ROW(ShadowRowSS)-5),ROWS(F$15:F33)),11)</f>
        <v>#NUM!</v>
      </c>
      <c r="I33" s="761" t="e">
        <f t="array" ref="I33">INDEX(ShadowTable[], SMALL(IF(ShadowRowSS=$C$10,ROW(ShadowRowSS)-5),ROWS(G$15:G33)),12)</f>
        <v>#NUM!</v>
      </c>
      <c r="J33" s="760" t="e">
        <f t="array" ref="J33">INDEX(ShadowTable[], SMALL(IF(ShadowRowSS=$C$10,ROW(ShadowRowSS)-5),ROWS(H$15:H33)),13)</f>
        <v>#NUM!</v>
      </c>
      <c r="K33" s="761" t="e">
        <f t="array" ref="K33">INDEX(ShadowTable[], SMALL(IF(ShadowRowSS=$C$10,ROW(ShadowRowSS)-5),ROWS(I$15:I33)),14)</f>
        <v>#NUM!</v>
      </c>
      <c r="L33" s="760" t="e">
        <f t="array" ref="L33">INDEX(ShadowTable[], SMALL(IF(ShadowRowSS=$C$10,ROW(ShadowRowSS)-5),ROWS(J$15:J33)),15)</f>
        <v>#NUM!</v>
      </c>
      <c r="M33" s="761" t="e">
        <f t="array" ref="M33">INDEX(ShadowTable[], SMALL(IF(ShadowRowSS=$C$10,ROW(ShadowRowSS)-5),ROWS(K$15:K33)),16)</f>
        <v>#NUM!</v>
      </c>
      <c r="N33" s="760" t="e">
        <f t="array" ref="N33">INDEX(ShadowTable[], SMALL(IF(ShadowRowSS=$C$10,ROW(ShadowRowSS)-5),ROWS(L$15:L33)),17)</f>
        <v>#NUM!</v>
      </c>
      <c r="O33" s="761" t="e">
        <f t="array" ref="O33">INDEX(ShadowTable[], SMALL(IF(ShadowRowSS=$C$10,ROW(ShadowRowSS)-5),ROWS(M$15:M33)),18)</f>
        <v>#NUM!</v>
      </c>
      <c r="P33" s="760" t="e">
        <f t="array" ref="P33">INDEX(ShadowTable[], SMALL(IF(ShadowRowSS=$C$10,ROW(ShadowRowSS)-5),ROWS(N$15:N33)),19)</f>
        <v>#NUM!</v>
      </c>
      <c r="Q33" s="761" t="e">
        <f t="array" ref="Q33">INDEX(ShadowTable[], SMALL(IF(ShadowRowSS=$C$10,ROW(ShadowRowSS)-5),ROWS(O$15:O33)),20)</f>
        <v>#NUM!</v>
      </c>
      <c r="R33" s="760" t="e">
        <f t="array" ref="R33">INDEX(ShadowTable[], SMALL(IF(ShadowRowSS=$C$10,ROW(ShadowRowSS)-5),ROWS(P$15:P33)),21)</f>
        <v>#NUM!</v>
      </c>
      <c r="S33" s="762" t="e">
        <f t="array" ref="S33">INDEX(ShadowTable[], SMALL(IF(ShadowRowSS=$C$10,ROW(ShadowRowSS)-5),ROWS(P$15:P33)),22)</f>
        <v>#NUM!</v>
      </c>
    </row>
    <row r="34" spans="3:19">
      <c r="C34" s="759" t="e">
        <f t="array" ref="C34">INDEX(ShadowTable[], SMALL(IF(ShadowRowSS=$C$10,ROW(ShadowRowSS)-5),ROWS(C$15:C34)),5)</f>
        <v>#NUM!</v>
      </c>
      <c r="D34" s="760" t="str">
        <f t="array" ref="D34">IF(ISNUMBER(SEARCH("Outcome",INDEX(ShadowTable[], SMALL(IF(ShadowRowSS=$C$10,ROW(ShadowRowSS)-5),ROWS(D$15:D34)),1)))=TRUE,"Outcome",IF(ISNUMBER(SEARCH("Output",INDEX(ShadowTable[], SMALL(IF(ShadowRowSS=$C$10,ROW(ShadowRowSS)-5),ROWS(D$15:D34)),1)))=TRUE,"Output",""))</f>
        <v/>
      </c>
      <c r="E34" s="760" t="e">
        <f t="array" ref="E34">INDEX(ShadowTable[], SMALL(IF(ShadowRowSS=$C$10,ROW(ShadowRowSS)-5),ROWS(C$15:C34)),8)</f>
        <v>#NUM!</v>
      </c>
      <c r="F34" s="760" t="e">
        <f t="array" ref="F34">INDEX(ShadowTable[], SMALL(IF(ShadowRowSS=$C$10,ROW(ShadowRowSS)-5),ROWS(D$15:D34)),9)</f>
        <v>#NUM!</v>
      </c>
      <c r="G34" s="760" t="e">
        <f t="array" ref="G34">INDEX(ShadowTable[], SMALL(IF(ShadowRowSS=$C$10,ROW(ShadowRowSS)-5),ROWS(E$15:E34)),10)</f>
        <v>#NUM!</v>
      </c>
      <c r="H34" s="760" t="e">
        <f t="array" ref="H34">INDEX(ShadowTable[], SMALL(IF(ShadowRowSS=$C$10,ROW(ShadowRowSS)-5),ROWS(F$15:F34)),11)</f>
        <v>#NUM!</v>
      </c>
      <c r="I34" s="761" t="e">
        <f t="array" ref="I34">INDEX(ShadowTable[], SMALL(IF(ShadowRowSS=$C$10,ROW(ShadowRowSS)-5),ROWS(G$15:G34)),12)</f>
        <v>#NUM!</v>
      </c>
      <c r="J34" s="760" t="e">
        <f t="array" ref="J34">INDEX(ShadowTable[], SMALL(IF(ShadowRowSS=$C$10,ROW(ShadowRowSS)-5),ROWS(H$15:H34)),13)</f>
        <v>#NUM!</v>
      </c>
      <c r="K34" s="761" t="e">
        <f t="array" ref="K34">INDEX(ShadowTable[], SMALL(IF(ShadowRowSS=$C$10,ROW(ShadowRowSS)-5),ROWS(I$15:I34)),14)</f>
        <v>#NUM!</v>
      </c>
      <c r="L34" s="760" t="e">
        <f t="array" ref="L34">INDEX(ShadowTable[], SMALL(IF(ShadowRowSS=$C$10,ROW(ShadowRowSS)-5),ROWS(J$15:J34)),15)</f>
        <v>#NUM!</v>
      </c>
      <c r="M34" s="761" t="e">
        <f t="array" ref="M34">INDEX(ShadowTable[], SMALL(IF(ShadowRowSS=$C$10,ROW(ShadowRowSS)-5),ROWS(K$15:K34)),16)</f>
        <v>#NUM!</v>
      </c>
      <c r="N34" s="760" t="e">
        <f t="array" ref="N34">INDEX(ShadowTable[], SMALL(IF(ShadowRowSS=$C$10,ROW(ShadowRowSS)-5),ROWS(L$15:L34)),17)</f>
        <v>#NUM!</v>
      </c>
      <c r="O34" s="761" t="e">
        <f t="array" ref="O34">INDEX(ShadowTable[], SMALL(IF(ShadowRowSS=$C$10,ROW(ShadowRowSS)-5),ROWS(M$15:M34)),18)</f>
        <v>#NUM!</v>
      </c>
      <c r="P34" s="760" t="e">
        <f t="array" ref="P34">INDEX(ShadowTable[], SMALL(IF(ShadowRowSS=$C$10,ROW(ShadowRowSS)-5),ROWS(N$15:N34)),19)</f>
        <v>#NUM!</v>
      </c>
      <c r="Q34" s="761" t="e">
        <f t="array" ref="Q34">INDEX(ShadowTable[], SMALL(IF(ShadowRowSS=$C$10,ROW(ShadowRowSS)-5),ROWS(O$15:O34)),20)</f>
        <v>#NUM!</v>
      </c>
      <c r="R34" s="760" t="e">
        <f t="array" ref="R34">INDEX(ShadowTable[], SMALL(IF(ShadowRowSS=$C$10,ROW(ShadowRowSS)-5),ROWS(P$15:P34)),21)</f>
        <v>#NUM!</v>
      </c>
      <c r="S34" s="762" t="e">
        <f t="array" ref="S34">INDEX(ShadowTable[], SMALL(IF(ShadowRowSS=$C$10,ROW(ShadowRowSS)-5),ROWS(P$15:P34)),22)</f>
        <v>#NUM!</v>
      </c>
    </row>
    <row r="35" spans="3:19">
      <c r="C35" s="759" t="e">
        <f t="array" ref="C35">INDEX(ShadowTable[], SMALL(IF(ShadowRowSS=$C$10,ROW(ShadowRowSS)-5),ROWS(C$15:C35)),5)</f>
        <v>#NUM!</v>
      </c>
      <c r="D35" s="760" t="str">
        <f t="array" ref="D35">IF(ISNUMBER(SEARCH("Outcome",INDEX(ShadowTable[], SMALL(IF(ShadowRowSS=$C$10,ROW(ShadowRowSS)-5),ROWS(D$15:D35)),1)))=TRUE,"Outcome",IF(ISNUMBER(SEARCH("Output",INDEX(ShadowTable[], SMALL(IF(ShadowRowSS=$C$10,ROW(ShadowRowSS)-5),ROWS(D$15:D35)),1)))=TRUE,"Output",""))</f>
        <v/>
      </c>
      <c r="E35" s="760" t="e">
        <f t="array" ref="E35">INDEX(ShadowTable[], SMALL(IF(ShadowRowSS=$C$10,ROW(ShadowRowSS)-5),ROWS(C$15:C35)),8)</f>
        <v>#NUM!</v>
      </c>
      <c r="F35" s="760" t="e">
        <f t="array" ref="F35">INDEX(ShadowTable[], SMALL(IF(ShadowRowSS=$C$10,ROW(ShadowRowSS)-5),ROWS(D$15:D35)),9)</f>
        <v>#NUM!</v>
      </c>
      <c r="G35" s="760" t="e">
        <f t="array" ref="G35">INDEX(ShadowTable[], SMALL(IF(ShadowRowSS=$C$10,ROW(ShadowRowSS)-5),ROWS(E$15:E35)),10)</f>
        <v>#NUM!</v>
      </c>
      <c r="H35" s="760" t="e">
        <f t="array" ref="H35">INDEX(ShadowTable[], SMALL(IF(ShadowRowSS=$C$10,ROW(ShadowRowSS)-5),ROWS(F$15:F35)),11)</f>
        <v>#NUM!</v>
      </c>
      <c r="I35" s="761" t="e">
        <f t="array" ref="I35">INDEX(ShadowTable[], SMALL(IF(ShadowRowSS=$C$10,ROW(ShadowRowSS)-5),ROWS(G$15:G35)),12)</f>
        <v>#NUM!</v>
      </c>
      <c r="J35" s="760" t="e">
        <f t="array" ref="J35">INDEX(ShadowTable[], SMALL(IF(ShadowRowSS=$C$10,ROW(ShadowRowSS)-5),ROWS(H$15:H35)),13)</f>
        <v>#NUM!</v>
      </c>
      <c r="K35" s="761" t="e">
        <f t="array" ref="K35">INDEX(ShadowTable[], SMALL(IF(ShadowRowSS=$C$10,ROW(ShadowRowSS)-5),ROWS(I$15:I35)),14)</f>
        <v>#NUM!</v>
      </c>
      <c r="L35" s="760" t="e">
        <f t="array" ref="L35">INDEX(ShadowTable[], SMALL(IF(ShadowRowSS=$C$10,ROW(ShadowRowSS)-5),ROWS(J$15:J35)),15)</f>
        <v>#NUM!</v>
      </c>
      <c r="M35" s="761" t="e">
        <f t="array" ref="M35">INDEX(ShadowTable[], SMALL(IF(ShadowRowSS=$C$10,ROW(ShadowRowSS)-5),ROWS(K$15:K35)),16)</f>
        <v>#NUM!</v>
      </c>
      <c r="N35" s="760" t="e">
        <f t="array" ref="N35">INDEX(ShadowTable[], SMALL(IF(ShadowRowSS=$C$10,ROW(ShadowRowSS)-5),ROWS(L$15:L35)),17)</f>
        <v>#NUM!</v>
      </c>
      <c r="O35" s="761" t="e">
        <f t="array" ref="O35">INDEX(ShadowTable[], SMALL(IF(ShadowRowSS=$C$10,ROW(ShadowRowSS)-5),ROWS(M$15:M35)),18)</f>
        <v>#NUM!</v>
      </c>
      <c r="P35" s="760" t="e">
        <f t="array" ref="P35">INDEX(ShadowTable[], SMALL(IF(ShadowRowSS=$C$10,ROW(ShadowRowSS)-5),ROWS(N$15:N35)),19)</f>
        <v>#NUM!</v>
      </c>
      <c r="Q35" s="761" t="e">
        <f t="array" ref="Q35">INDEX(ShadowTable[], SMALL(IF(ShadowRowSS=$C$10,ROW(ShadowRowSS)-5),ROWS(O$15:O35)),20)</f>
        <v>#NUM!</v>
      </c>
      <c r="R35" s="760" t="e">
        <f t="array" ref="R35">INDEX(ShadowTable[], SMALL(IF(ShadowRowSS=$C$10,ROW(ShadowRowSS)-5),ROWS(P$15:P35)),21)</f>
        <v>#NUM!</v>
      </c>
      <c r="S35" s="762" t="e">
        <f t="array" ref="S35">INDEX(ShadowTable[], SMALL(IF(ShadowRowSS=$C$10,ROW(ShadowRowSS)-5),ROWS(P$15:P35)),22)</f>
        <v>#NUM!</v>
      </c>
    </row>
    <row r="36" spans="3:19">
      <c r="C36" s="759" t="e">
        <f t="array" ref="C36">INDEX(ShadowTable[], SMALL(IF(ShadowRowSS=$C$10,ROW(ShadowRowSS)-5),ROWS(C$15:C36)),5)</f>
        <v>#NUM!</v>
      </c>
      <c r="D36" s="760" t="str">
        <f t="array" ref="D36">IF(ISNUMBER(SEARCH("Outcome",INDEX(ShadowTable[], SMALL(IF(ShadowRowSS=$C$10,ROW(ShadowRowSS)-5),ROWS(D$15:D36)),1)))=TRUE,"Outcome",IF(ISNUMBER(SEARCH("Output",INDEX(ShadowTable[], SMALL(IF(ShadowRowSS=$C$10,ROW(ShadowRowSS)-5),ROWS(D$15:D36)),1)))=TRUE,"Output",""))</f>
        <v/>
      </c>
      <c r="E36" s="760" t="e">
        <f t="array" ref="E36">INDEX(ShadowTable[], SMALL(IF(ShadowRowSS=$C$10,ROW(ShadowRowSS)-5),ROWS(C$15:C36)),8)</f>
        <v>#NUM!</v>
      </c>
      <c r="F36" s="760" t="e">
        <f t="array" ref="F36">INDEX(ShadowTable[], SMALL(IF(ShadowRowSS=$C$10,ROW(ShadowRowSS)-5),ROWS(D$15:D36)),9)</f>
        <v>#NUM!</v>
      </c>
      <c r="G36" s="760" t="e">
        <f t="array" ref="G36">INDEX(ShadowTable[], SMALL(IF(ShadowRowSS=$C$10,ROW(ShadowRowSS)-5),ROWS(E$15:E36)),10)</f>
        <v>#NUM!</v>
      </c>
      <c r="H36" s="760" t="e">
        <f t="array" ref="H36">INDEX(ShadowTable[], SMALL(IF(ShadowRowSS=$C$10,ROW(ShadowRowSS)-5),ROWS(F$15:F36)),11)</f>
        <v>#NUM!</v>
      </c>
      <c r="I36" s="761" t="e">
        <f t="array" ref="I36">INDEX(ShadowTable[], SMALL(IF(ShadowRowSS=$C$10,ROW(ShadowRowSS)-5),ROWS(G$15:G36)),12)</f>
        <v>#NUM!</v>
      </c>
      <c r="J36" s="760" t="e">
        <f t="array" ref="J36">INDEX(ShadowTable[], SMALL(IF(ShadowRowSS=$C$10,ROW(ShadowRowSS)-5),ROWS(H$15:H36)),13)</f>
        <v>#NUM!</v>
      </c>
      <c r="K36" s="761" t="e">
        <f t="array" ref="K36">INDEX(ShadowTable[], SMALL(IF(ShadowRowSS=$C$10,ROW(ShadowRowSS)-5),ROWS(I$15:I36)),14)</f>
        <v>#NUM!</v>
      </c>
      <c r="L36" s="760" t="e">
        <f t="array" ref="L36">INDEX(ShadowTable[], SMALL(IF(ShadowRowSS=$C$10,ROW(ShadowRowSS)-5),ROWS(J$15:J36)),15)</f>
        <v>#NUM!</v>
      </c>
      <c r="M36" s="761" t="e">
        <f t="array" ref="M36">INDEX(ShadowTable[], SMALL(IF(ShadowRowSS=$C$10,ROW(ShadowRowSS)-5),ROWS(K$15:K36)),16)</f>
        <v>#NUM!</v>
      </c>
      <c r="N36" s="760" t="e">
        <f t="array" ref="N36">INDEX(ShadowTable[], SMALL(IF(ShadowRowSS=$C$10,ROW(ShadowRowSS)-5),ROWS(L$15:L36)),17)</f>
        <v>#NUM!</v>
      </c>
      <c r="O36" s="761" t="e">
        <f t="array" ref="O36">INDEX(ShadowTable[], SMALL(IF(ShadowRowSS=$C$10,ROW(ShadowRowSS)-5),ROWS(M$15:M36)),18)</f>
        <v>#NUM!</v>
      </c>
      <c r="P36" s="760" t="e">
        <f t="array" ref="P36">INDEX(ShadowTable[], SMALL(IF(ShadowRowSS=$C$10,ROW(ShadowRowSS)-5),ROWS(N$15:N36)),19)</f>
        <v>#NUM!</v>
      </c>
      <c r="Q36" s="761" t="e">
        <f t="array" ref="Q36">INDEX(ShadowTable[], SMALL(IF(ShadowRowSS=$C$10,ROW(ShadowRowSS)-5),ROWS(O$15:O36)),20)</f>
        <v>#NUM!</v>
      </c>
      <c r="R36" s="760" t="e">
        <f t="array" ref="R36">INDEX(ShadowTable[], SMALL(IF(ShadowRowSS=$C$10,ROW(ShadowRowSS)-5),ROWS(P$15:P36)),21)</f>
        <v>#NUM!</v>
      </c>
      <c r="S36" s="762" t="e">
        <f t="array" ref="S36">INDEX(ShadowTable[], SMALL(IF(ShadowRowSS=$C$10,ROW(ShadowRowSS)-5),ROWS(P$15:P36)),22)</f>
        <v>#NUM!</v>
      </c>
    </row>
    <row r="37" spans="3:19">
      <c r="C37" s="759" t="e">
        <f t="array" ref="C37">INDEX(ShadowTable[], SMALL(IF(ShadowRowSS=$C$10,ROW(ShadowRowSS)-5),ROWS(C$15:C37)),5)</f>
        <v>#NUM!</v>
      </c>
      <c r="D37" s="760" t="str">
        <f t="array" ref="D37">IF(ISNUMBER(SEARCH("Outcome",INDEX(ShadowTable[], SMALL(IF(ShadowRowSS=$C$10,ROW(ShadowRowSS)-5),ROWS(D$15:D37)),1)))=TRUE,"Outcome",IF(ISNUMBER(SEARCH("Output",INDEX(ShadowTable[], SMALL(IF(ShadowRowSS=$C$10,ROW(ShadowRowSS)-5),ROWS(D$15:D37)),1)))=TRUE,"Output",""))</f>
        <v/>
      </c>
      <c r="E37" s="760" t="e">
        <f t="array" ref="E37">INDEX(ShadowTable[], SMALL(IF(ShadowRowSS=$C$10,ROW(ShadowRowSS)-5),ROWS(C$15:C37)),8)</f>
        <v>#NUM!</v>
      </c>
      <c r="F37" s="760" t="e">
        <f t="array" ref="F37">INDEX(ShadowTable[], SMALL(IF(ShadowRowSS=$C$10,ROW(ShadowRowSS)-5),ROWS(D$15:D37)),9)</f>
        <v>#NUM!</v>
      </c>
      <c r="G37" s="760" t="e">
        <f t="array" ref="G37">INDEX(ShadowTable[], SMALL(IF(ShadowRowSS=$C$10,ROW(ShadowRowSS)-5),ROWS(E$15:E37)),10)</f>
        <v>#NUM!</v>
      </c>
      <c r="H37" s="760" t="e">
        <f t="array" ref="H37">INDEX(ShadowTable[], SMALL(IF(ShadowRowSS=$C$10,ROW(ShadowRowSS)-5),ROWS(F$15:F37)),11)</f>
        <v>#NUM!</v>
      </c>
      <c r="I37" s="761" t="e">
        <f t="array" ref="I37">INDEX(ShadowTable[], SMALL(IF(ShadowRowSS=$C$10,ROW(ShadowRowSS)-5),ROWS(G$15:G37)),12)</f>
        <v>#NUM!</v>
      </c>
      <c r="J37" s="760" t="e">
        <f t="array" ref="J37">INDEX(ShadowTable[], SMALL(IF(ShadowRowSS=$C$10,ROW(ShadowRowSS)-5),ROWS(H$15:H37)),13)</f>
        <v>#NUM!</v>
      </c>
      <c r="K37" s="761" t="e">
        <f t="array" ref="K37">INDEX(ShadowTable[], SMALL(IF(ShadowRowSS=$C$10,ROW(ShadowRowSS)-5),ROWS(I$15:I37)),14)</f>
        <v>#NUM!</v>
      </c>
      <c r="L37" s="760" t="e">
        <f t="array" ref="L37">INDEX(ShadowTable[], SMALL(IF(ShadowRowSS=$C$10,ROW(ShadowRowSS)-5),ROWS(J$15:J37)),15)</f>
        <v>#NUM!</v>
      </c>
      <c r="M37" s="761" t="e">
        <f t="array" ref="M37">INDEX(ShadowTable[], SMALL(IF(ShadowRowSS=$C$10,ROW(ShadowRowSS)-5),ROWS(K$15:K37)),16)</f>
        <v>#NUM!</v>
      </c>
      <c r="N37" s="760" t="e">
        <f t="array" ref="N37">INDEX(ShadowTable[], SMALL(IF(ShadowRowSS=$C$10,ROW(ShadowRowSS)-5),ROWS(L$15:L37)),17)</f>
        <v>#NUM!</v>
      </c>
      <c r="O37" s="761" t="e">
        <f t="array" ref="O37">INDEX(ShadowTable[], SMALL(IF(ShadowRowSS=$C$10,ROW(ShadowRowSS)-5),ROWS(M$15:M37)),18)</f>
        <v>#NUM!</v>
      </c>
      <c r="P37" s="760" t="e">
        <f t="array" ref="P37">INDEX(ShadowTable[], SMALL(IF(ShadowRowSS=$C$10,ROW(ShadowRowSS)-5),ROWS(N$15:N37)),19)</f>
        <v>#NUM!</v>
      </c>
      <c r="Q37" s="761" t="e">
        <f t="array" ref="Q37">INDEX(ShadowTable[], SMALL(IF(ShadowRowSS=$C$10,ROW(ShadowRowSS)-5),ROWS(O$15:O37)),20)</f>
        <v>#NUM!</v>
      </c>
      <c r="R37" s="760" t="e">
        <f t="array" ref="R37">INDEX(ShadowTable[], SMALL(IF(ShadowRowSS=$C$10,ROW(ShadowRowSS)-5),ROWS(P$15:P37)),21)</f>
        <v>#NUM!</v>
      </c>
      <c r="S37" s="762" t="e">
        <f t="array" ref="S37">INDEX(ShadowTable[], SMALL(IF(ShadowRowSS=$C$10,ROW(ShadowRowSS)-5),ROWS(P$15:P37)),22)</f>
        <v>#NUM!</v>
      </c>
    </row>
    <row r="38" spans="3:19">
      <c r="C38" s="759" t="e">
        <f t="array" ref="C38">INDEX(ShadowTable[], SMALL(IF(ShadowRowSS=$C$10,ROW(ShadowRowSS)-5),ROWS(C$15:C38)),5)</f>
        <v>#NUM!</v>
      </c>
      <c r="D38" s="760" t="str">
        <f t="array" ref="D38">IF(ISNUMBER(SEARCH("Outcome",INDEX(ShadowTable[], SMALL(IF(ShadowRowSS=$C$10,ROW(ShadowRowSS)-5),ROWS(D$15:D38)),1)))=TRUE,"Outcome",IF(ISNUMBER(SEARCH("Output",INDEX(ShadowTable[], SMALL(IF(ShadowRowSS=$C$10,ROW(ShadowRowSS)-5),ROWS(D$15:D38)),1)))=TRUE,"Output",""))</f>
        <v/>
      </c>
      <c r="E38" s="760" t="e">
        <f t="array" ref="E38">INDEX(ShadowTable[], SMALL(IF(ShadowRowSS=$C$10,ROW(ShadowRowSS)-5),ROWS(C$15:C38)),8)</f>
        <v>#NUM!</v>
      </c>
      <c r="F38" s="760" t="e">
        <f t="array" ref="F38">INDEX(ShadowTable[], SMALL(IF(ShadowRowSS=$C$10,ROW(ShadowRowSS)-5),ROWS(D$15:D38)),9)</f>
        <v>#NUM!</v>
      </c>
      <c r="G38" s="760" t="e">
        <f t="array" ref="G38">INDEX(ShadowTable[], SMALL(IF(ShadowRowSS=$C$10,ROW(ShadowRowSS)-5),ROWS(E$15:E38)),10)</f>
        <v>#NUM!</v>
      </c>
      <c r="H38" s="760" t="e">
        <f t="array" ref="H38">INDEX(ShadowTable[], SMALL(IF(ShadowRowSS=$C$10,ROW(ShadowRowSS)-5),ROWS(F$15:F38)),11)</f>
        <v>#NUM!</v>
      </c>
      <c r="I38" s="761" t="e">
        <f t="array" ref="I38">INDEX(ShadowTable[], SMALL(IF(ShadowRowSS=$C$10,ROW(ShadowRowSS)-5),ROWS(G$15:G38)),12)</f>
        <v>#NUM!</v>
      </c>
      <c r="J38" s="760" t="e">
        <f t="array" ref="J38">INDEX(ShadowTable[], SMALL(IF(ShadowRowSS=$C$10,ROW(ShadowRowSS)-5),ROWS(H$15:H38)),13)</f>
        <v>#NUM!</v>
      </c>
      <c r="K38" s="761" t="e">
        <f t="array" ref="K38">INDEX(ShadowTable[], SMALL(IF(ShadowRowSS=$C$10,ROW(ShadowRowSS)-5),ROWS(I$15:I38)),14)</f>
        <v>#NUM!</v>
      </c>
      <c r="L38" s="760" t="e">
        <f t="array" ref="L38">INDEX(ShadowTable[], SMALL(IF(ShadowRowSS=$C$10,ROW(ShadowRowSS)-5),ROWS(J$15:J38)),15)</f>
        <v>#NUM!</v>
      </c>
      <c r="M38" s="761" t="e">
        <f t="array" ref="M38">INDEX(ShadowTable[], SMALL(IF(ShadowRowSS=$C$10,ROW(ShadowRowSS)-5),ROWS(K$15:K38)),16)</f>
        <v>#NUM!</v>
      </c>
      <c r="N38" s="760" t="e">
        <f t="array" ref="N38">INDEX(ShadowTable[], SMALL(IF(ShadowRowSS=$C$10,ROW(ShadowRowSS)-5),ROWS(L$15:L38)),17)</f>
        <v>#NUM!</v>
      </c>
      <c r="O38" s="761" t="e">
        <f t="array" ref="O38">INDEX(ShadowTable[], SMALL(IF(ShadowRowSS=$C$10,ROW(ShadowRowSS)-5),ROWS(M$15:M38)),18)</f>
        <v>#NUM!</v>
      </c>
      <c r="P38" s="760" t="e">
        <f t="array" ref="P38">INDEX(ShadowTable[], SMALL(IF(ShadowRowSS=$C$10,ROW(ShadowRowSS)-5),ROWS(N$15:N38)),19)</f>
        <v>#NUM!</v>
      </c>
      <c r="Q38" s="761" t="e">
        <f t="array" ref="Q38">INDEX(ShadowTable[], SMALL(IF(ShadowRowSS=$C$10,ROW(ShadowRowSS)-5),ROWS(O$15:O38)),20)</f>
        <v>#NUM!</v>
      </c>
      <c r="R38" s="760" t="e">
        <f t="array" ref="R38">INDEX(ShadowTable[], SMALL(IF(ShadowRowSS=$C$10,ROW(ShadowRowSS)-5),ROWS(P$15:P38)),21)</f>
        <v>#NUM!</v>
      </c>
      <c r="S38" s="762" t="e">
        <f t="array" ref="S38">INDEX(ShadowTable[], SMALL(IF(ShadowRowSS=$C$10,ROW(ShadowRowSS)-5),ROWS(P$15:P38)),22)</f>
        <v>#NUM!</v>
      </c>
    </row>
    <row r="39" spans="3:19">
      <c r="C39" s="759" t="e">
        <f t="array" ref="C39">INDEX(ShadowTable[], SMALL(IF(ShadowRowSS=$C$10,ROW(ShadowRowSS)-5),ROWS(C$15:C39)),5)</f>
        <v>#NUM!</v>
      </c>
      <c r="D39" s="760" t="str">
        <f t="array" ref="D39">IF(ISNUMBER(SEARCH("Outcome",INDEX(ShadowTable[], SMALL(IF(ShadowRowSS=$C$10,ROW(ShadowRowSS)-5),ROWS(D$15:D39)),1)))=TRUE,"Outcome",IF(ISNUMBER(SEARCH("Output",INDEX(ShadowTable[], SMALL(IF(ShadowRowSS=$C$10,ROW(ShadowRowSS)-5),ROWS(D$15:D39)),1)))=TRUE,"Output",""))</f>
        <v/>
      </c>
      <c r="E39" s="760" t="e">
        <f t="array" ref="E39">INDEX(ShadowTable[], SMALL(IF(ShadowRowSS=$C$10,ROW(ShadowRowSS)-5),ROWS(C$15:C39)),8)</f>
        <v>#NUM!</v>
      </c>
      <c r="F39" s="760" t="e">
        <f t="array" ref="F39">INDEX(ShadowTable[], SMALL(IF(ShadowRowSS=$C$10,ROW(ShadowRowSS)-5),ROWS(D$15:D39)),9)</f>
        <v>#NUM!</v>
      </c>
      <c r="G39" s="760" t="e">
        <f t="array" ref="G39">INDEX(ShadowTable[], SMALL(IF(ShadowRowSS=$C$10,ROW(ShadowRowSS)-5),ROWS(E$15:E39)),10)</f>
        <v>#NUM!</v>
      </c>
      <c r="H39" s="760" t="e">
        <f t="array" ref="H39">INDEX(ShadowTable[], SMALL(IF(ShadowRowSS=$C$10,ROW(ShadowRowSS)-5),ROWS(F$15:F39)),11)</f>
        <v>#NUM!</v>
      </c>
      <c r="I39" s="761" t="e">
        <f t="array" ref="I39">INDEX(ShadowTable[], SMALL(IF(ShadowRowSS=$C$10,ROW(ShadowRowSS)-5),ROWS(G$15:G39)),12)</f>
        <v>#NUM!</v>
      </c>
      <c r="J39" s="760" t="e">
        <f t="array" ref="J39">INDEX(ShadowTable[], SMALL(IF(ShadowRowSS=$C$10,ROW(ShadowRowSS)-5),ROWS(H$15:H39)),13)</f>
        <v>#NUM!</v>
      </c>
      <c r="K39" s="761" t="e">
        <f t="array" ref="K39">INDEX(ShadowTable[], SMALL(IF(ShadowRowSS=$C$10,ROW(ShadowRowSS)-5),ROWS(I$15:I39)),14)</f>
        <v>#NUM!</v>
      </c>
      <c r="L39" s="760" t="e">
        <f t="array" ref="L39">INDEX(ShadowTable[], SMALL(IF(ShadowRowSS=$C$10,ROW(ShadowRowSS)-5),ROWS(J$15:J39)),15)</f>
        <v>#NUM!</v>
      </c>
      <c r="M39" s="761" t="e">
        <f t="array" ref="M39">INDEX(ShadowTable[], SMALL(IF(ShadowRowSS=$C$10,ROW(ShadowRowSS)-5),ROWS(K$15:K39)),16)</f>
        <v>#NUM!</v>
      </c>
      <c r="N39" s="760" t="e">
        <f t="array" ref="N39">INDEX(ShadowTable[], SMALL(IF(ShadowRowSS=$C$10,ROW(ShadowRowSS)-5),ROWS(L$15:L39)),17)</f>
        <v>#NUM!</v>
      </c>
      <c r="O39" s="761" t="e">
        <f t="array" ref="O39">INDEX(ShadowTable[], SMALL(IF(ShadowRowSS=$C$10,ROW(ShadowRowSS)-5),ROWS(M$15:M39)),18)</f>
        <v>#NUM!</v>
      </c>
      <c r="P39" s="760" t="e">
        <f t="array" ref="P39">INDEX(ShadowTable[], SMALL(IF(ShadowRowSS=$C$10,ROW(ShadowRowSS)-5),ROWS(N$15:N39)),19)</f>
        <v>#NUM!</v>
      </c>
      <c r="Q39" s="761" t="e">
        <f t="array" ref="Q39">INDEX(ShadowTable[], SMALL(IF(ShadowRowSS=$C$10,ROW(ShadowRowSS)-5),ROWS(O$15:O39)),20)</f>
        <v>#NUM!</v>
      </c>
      <c r="R39" s="760" t="e">
        <f t="array" ref="R39">INDEX(ShadowTable[], SMALL(IF(ShadowRowSS=$C$10,ROW(ShadowRowSS)-5),ROWS(P$15:P39)),21)</f>
        <v>#NUM!</v>
      </c>
      <c r="S39" s="762" t="e">
        <f t="array" ref="S39">INDEX(ShadowTable[], SMALL(IF(ShadowRowSS=$C$10,ROW(ShadowRowSS)-5),ROWS(P$15:P39)),22)</f>
        <v>#NUM!</v>
      </c>
    </row>
    <row r="40" spans="3:19">
      <c r="C40" s="759" t="e">
        <f t="array" ref="C40">INDEX(ShadowTable[], SMALL(IF(ShadowRowSS=$C$10,ROW(ShadowRowSS)-5),ROWS(C$15:C40)),5)</f>
        <v>#NUM!</v>
      </c>
      <c r="D40" s="760" t="str">
        <f t="array" ref="D40">IF(ISNUMBER(SEARCH("Outcome",INDEX(ShadowTable[], SMALL(IF(ShadowRowSS=$C$10,ROW(ShadowRowSS)-5),ROWS(D$15:D40)),1)))=TRUE,"Outcome",IF(ISNUMBER(SEARCH("Output",INDEX(ShadowTable[], SMALL(IF(ShadowRowSS=$C$10,ROW(ShadowRowSS)-5),ROWS(D$15:D40)),1)))=TRUE,"Output",""))</f>
        <v/>
      </c>
      <c r="E40" s="760" t="e">
        <f t="array" ref="E40">INDEX(ShadowTable[], SMALL(IF(ShadowRowSS=$C$10,ROW(ShadowRowSS)-5),ROWS(C$15:C40)),8)</f>
        <v>#NUM!</v>
      </c>
      <c r="F40" s="760" t="e">
        <f t="array" ref="F40">INDEX(ShadowTable[], SMALL(IF(ShadowRowSS=$C$10,ROW(ShadowRowSS)-5),ROWS(D$15:D40)),9)</f>
        <v>#NUM!</v>
      </c>
      <c r="G40" s="760" t="e">
        <f t="array" ref="G40">INDEX(ShadowTable[], SMALL(IF(ShadowRowSS=$C$10,ROW(ShadowRowSS)-5),ROWS(E$15:E40)),10)</f>
        <v>#NUM!</v>
      </c>
      <c r="H40" s="760" t="e">
        <f t="array" ref="H40">INDEX(ShadowTable[], SMALL(IF(ShadowRowSS=$C$10,ROW(ShadowRowSS)-5),ROWS(F$15:F40)),11)</f>
        <v>#NUM!</v>
      </c>
      <c r="I40" s="761" t="e">
        <f t="array" ref="I40">INDEX(ShadowTable[], SMALL(IF(ShadowRowSS=$C$10,ROW(ShadowRowSS)-5),ROWS(G$15:G40)),12)</f>
        <v>#NUM!</v>
      </c>
      <c r="J40" s="760" t="e">
        <f t="array" ref="J40">INDEX(ShadowTable[], SMALL(IF(ShadowRowSS=$C$10,ROW(ShadowRowSS)-5),ROWS(H$15:H40)),13)</f>
        <v>#NUM!</v>
      </c>
      <c r="K40" s="761" t="e">
        <f t="array" ref="K40">INDEX(ShadowTable[], SMALL(IF(ShadowRowSS=$C$10,ROW(ShadowRowSS)-5),ROWS(I$15:I40)),14)</f>
        <v>#NUM!</v>
      </c>
      <c r="L40" s="760" t="e">
        <f t="array" ref="L40">INDEX(ShadowTable[], SMALL(IF(ShadowRowSS=$C$10,ROW(ShadowRowSS)-5),ROWS(J$15:J40)),15)</f>
        <v>#NUM!</v>
      </c>
      <c r="M40" s="761" t="e">
        <f t="array" ref="M40">INDEX(ShadowTable[], SMALL(IF(ShadowRowSS=$C$10,ROW(ShadowRowSS)-5),ROWS(K$15:K40)),16)</f>
        <v>#NUM!</v>
      </c>
      <c r="N40" s="760" t="e">
        <f t="array" ref="N40">INDEX(ShadowTable[], SMALL(IF(ShadowRowSS=$C$10,ROW(ShadowRowSS)-5),ROWS(L$15:L40)),17)</f>
        <v>#NUM!</v>
      </c>
      <c r="O40" s="761" t="e">
        <f t="array" ref="O40">INDEX(ShadowTable[], SMALL(IF(ShadowRowSS=$C$10,ROW(ShadowRowSS)-5),ROWS(M$15:M40)),18)</f>
        <v>#NUM!</v>
      </c>
      <c r="P40" s="760" t="e">
        <f t="array" ref="P40">INDEX(ShadowTable[], SMALL(IF(ShadowRowSS=$C$10,ROW(ShadowRowSS)-5),ROWS(N$15:N40)),19)</f>
        <v>#NUM!</v>
      </c>
      <c r="Q40" s="761" t="e">
        <f t="array" ref="Q40">INDEX(ShadowTable[], SMALL(IF(ShadowRowSS=$C$10,ROW(ShadowRowSS)-5),ROWS(O$15:O40)),20)</f>
        <v>#NUM!</v>
      </c>
      <c r="R40" s="760" t="e">
        <f t="array" ref="R40">INDEX(ShadowTable[], SMALL(IF(ShadowRowSS=$C$10,ROW(ShadowRowSS)-5),ROWS(P$15:P40)),21)</f>
        <v>#NUM!</v>
      </c>
      <c r="S40" s="762" t="e">
        <f t="array" ref="S40">INDEX(ShadowTable[], SMALL(IF(ShadowRowSS=$C$10,ROW(ShadowRowSS)-5),ROWS(P$15:P40)),22)</f>
        <v>#NUM!</v>
      </c>
    </row>
    <row r="41" spans="3:19">
      <c r="C41" s="759" t="e">
        <f t="array" ref="C41">INDEX(ShadowTable[], SMALL(IF(ShadowRowSS=$C$10,ROW(ShadowRowSS)-5),ROWS(C$15:C41)),5)</f>
        <v>#NUM!</v>
      </c>
      <c r="D41" s="760" t="str">
        <f t="array" ref="D41">IF(ISNUMBER(SEARCH("Outcome",INDEX(ShadowTable[], SMALL(IF(ShadowRowSS=$C$10,ROW(ShadowRowSS)-5),ROWS(D$15:D41)),1)))=TRUE,"Outcome",IF(ISNUMBER(SEARCH("Output",INDEX(ShadowTable[], SMALL(IF(ShadowRowSS=$C$10,ROW(ShadowRowSS)-5),ROWS(D$15:D41)),1)))=TRUE,"Output",""))</f>
        <v/>
      </c>
      <c r="E41" s="760" t="e">
        <f t="array" ref="E41">INDEX(ShadowTable[], SMALL(IF(ShadowRowSS=$C$10,ROW(ShadowRowSS)-5),ROWS(C$15:C41)),8)</f>
        <v>#NUM!</v>
      </c>
      <c r="F41" s="760" t="e">
        <f t="array" ref="F41">INDEX(ShadowTable[], SMALL(IF(ShadowRowSS=$C$10,ROW(ShadowRowSS)-5),ROWS(D$15:D41)),9)</f>
        <v>#NUM!</v>
      </c>
      <c r="G41" s="760" t="e">
        <f t="array" ref="G41">INDEX(ShadowTable[], SMALL(IF(ShadowRowSS=$C$10,ROW(ShadowRowSS)-5),ROWS(E$15:E41)),10)</f>
        <v>#NUM!</v>
      </c>
      <c r="H41" s="760" t="e">
        <f t="array" ref="H41">INDEX(ShadowTable[], SMALL(IF(ShadowRowSS=$C$10,ROW(ShadowRowSS)-5),ROWS(F$15:F41)),11)</f>
        <v>#NUM!</v>
      </c>
      <c r="I41" s="761" t="e">
        <f t="array" ref="I41">INDEX(ShadowTable[], SMALL(IF(ShadowRowSS=$C$10,ROW(ShadowRowSS)-5),ROWS(G$15:G41)),12)</f>
        <v>#NUM!</v>
      </c>
      <c r="J41" s="760" t="e">
        <f t="array" ref="J41">INDEX(ShadowTable[], SMALL(IF(ShadowRowSS=$C$10,ROW(ShadowRowSS)-5),ROWS(H$15:H41)),13)</f>
        <v>#NUM!</v>
      </c>
      <c r="K41" s="761" t="e">
        <f t="array" ref="K41">INDEX(ShadowTable[], SMALL(IF(ShadowRowSS=$C$10,ROW(ShadowRowSS)-5),ROWS(I$15:I41)),14)</f>
        <v>#NUM!</v>
      </c>
      <c r="L41" s="760" t="e">
        <f t="array" ref="L41">INDEX(ShadowTable[], SMALL(IF(ShadowRowSS=$C$10,ROW(ShadowRowSS)-5),ROWS(J$15:J41)),15)</f>
        <v>#NUM!</v>
      </c>
      <c r="M41" s="761" t="e">
        <f t="array" ref="M41">INDEX(ShadowTable[], SMALL(IF(ShadowRowSS=$C$10,ROW(ShadowRowSS)-5),ROWS(K$15:K41)),16)</f>
        <v>#NUM!</v>
      </c>
      <c r="N41" s="760" t="e">
        <f t="array" ref="N41">INDEX(ShadowTable[], SMALL(IF(ShadowRowSS=$C$10,ROW(ShadowRowSS)-5),ROWS(L$15:L41)),17)</f>
        <v>#NUM!</v>
      </c>
      <c r="O41" s="761" t="e">
        <f t="array" ref="O41">INDEX(ShadowTable[], SMALL(IF(ShadowRowSS=$C$10,ROW(ShadowRowSS)-5),ROWS(M$15:M41)),18)</f>
        <v>#NUM!</v>
      </c>
      <c r="P41" s="760" t="e">
        <f t="array" ref="P41">INDEX(ShadowTable[], SMALL(IF(ShadowRowSS=$C$10,ROW(ShadowRowSS)-5),ROWS(N$15:N41)),19)</f>
        <v>#NUM!</v>
      </c>
      <c r="Q41" s="761" t="e">
        <f t="array" ref="Q41">INDEX(ShadowTable[], SMALL(IF(ShadowRowSS=$C$10,ROW(ShadowRowSS)-5),ROWS(O$15:O41)),20)</f>
        <v>#NUM!</v>
      </c>
      <c r="R41" s="760" t="e">
        <f t="array" ref="R41">INDEX(ShadowTable[], SMALL(IF(ShadowRowSS=$C$10,ROW(ShadowRowSS)-5),ROWS(P$15:P41)),21)</f>
        <v>#NUM!</v>
      </c>
      <c r="S41" s="762" t="e">
        <f t="array" ref="S41">INDEX(ShadowTable[], SMALL(IF(ShadowRowSS=$C$10,ROW(ShadowRowSS)-5),ROWS(P$15:P41)),22)</f>
        <v>#NUM!</v>
      </c>
    </row>
    <row r="42" spans="3:19">
      <c r="C42" s="759" t="e">
        <f t="array" ref="C42">INDEX(ShadowTable[], SMALL(IF(ShadowRowSS=$C$10,ROW(ShadowRowSS)-5),ROWS(C$15:C42)),5)</f>
        <v>#NUM!</v>
      </c>
      <c r="D42" s="760" t="str">
        <f t="array" ref="D42">IF(ISNUMBER(SEARCH("Outcome",INDEX(ShadowTable[], SMALL(IF(ShadowRowSS=$C$10,ROW(ShadowRowSS)-5),ROWS(D$15:D42)),1)))=TRUE,"Outcome",IF(ISNUMBER(SEARCH("Output",INDEX(ShadowTable[], SMALL(IF(ShadowRowSS=$C$10,ROW(ShadowRowSS)-5),ROWS(D$15:D42)),1)))=TRUE,"Output",""))</f>
        <v/>
      </c>
      <c r="E42" s="760" t="e">
        <f t="array" ref="E42">INDEX(ShadowTable[], SMALL(IF(ShadowRowSS=$C$10,ROW(ShadowRowSS)-5),ROWS(C$15:C42)),8)</f>
        <v>#NUM!</v>
      </c>
      <c r="F42" s="760" t="e">
        <f t="array" ref="F42">INDEX(ShadowTable[], SMALL(IF(ShadowRowSS=$C$10,ROW(ShadowRowSS)-5),ROWS(D$15:D42)),9)</f>
        <v>#NUM!</v>
      </c>
      <c r="G42" s="760" t="e">
        <f t="array" ref="G42">INDEX(ShadowTable[], SMALL(IF(ShadowRowSS=$C$10,ROW(ShadowRowSS)-5),ROWS(E$15:E42)),10)</f>
        <v>#NUM!</v>
      </c>
      <c r="H42" s="760" t="e">
        <f t="array" ref="H42">INDEX(ShadowTable[], SMALL(IF(ShadowRowSS=$C$10,ROW(ShadowRowSS)-5),ROWS(F$15:F42)),11)</f>
        <v>#NUM!</v>
      </c>
      <c r="I42" s="761" t="e">
        <f t="array" ref="I42">INDEX(ShadowTable[], SMALL(IF(ShadowRowSS=$C$10,ROW(ShadowRowSS)-5),ROWS(G$15:G42)),12)</f>
        <v>#NUM!</v>
      </c>
      <c r="J42" s="760" t="e">
        <f t="array" ref="J42">INDEX(ShadowTable[], SMALL(IF(ShadowRowSS=$C$10,ROW(ShadowRowSS)-5),ROWS(H$15:H42)),13)</f>
        <v>#NUM!</v>
      </c>
      <c r="K42" s="761" t="e">
        <f t="array" ref="K42">INDEX(ShadowTable[], SMALL(IF(ShadowRowSS=$C$10,ROW(ShadowRowSS)-5),ROWS(I$15:I42)),14)</f>
        <v>#NUM!</v>
      </c>
      <c r="L42" s="760" t="e">
        <f t="array" ref="L42">INDEX(ShadowTable[], SMALL(IF(ShadowRowSS=$C$10,ROW(ShadowRowSS)-5),ROWS(J$15:J42)),15)</f>
        <v>#NUM!</v>
      </c>
      <c r="M42" s="761" t="e">
        <f t="array" ref="M42">INDEX(ShadowTable[], SMALL(IF(ShadowRowSS=$C$10,ROW(ShadowRowSS)-5),ROWS(K$15:K42)),16)</f>
        <v>#NUM!</v>
      </c>
      <c r="N42" s="760" t="e">
        <f t="array" ref="N42">INDEX(ShadowTable[], SMALL(IF(ShadowRowSS=$C$10,ROW(ShadowRowSS)-5),ROWS(L$15:L42)),17)</f>
        <v>#NUM!</v>
      </c>
      <c r="O42" s="761" t="e">
        <f t="array" ref="O42">INDEX(ShadowTable[], SMALL(IF(ShadowRowSS=$C$10,ROW(ShadowRowSS)-5),ROWS(M$15:M42)),18)</f>
        <v>#NUM!</v>
      </c>
      <c r="P42" s="760" t="e">
        <f t="array" ref="P42">INDEX(ShadowTable[], SMALL(IF(ShadowRowSS=$C$10,ROW(ShadowRowSS)-5),ROWS(N$15:N42)),19)</f>
        <v>#NUM!</v>
      </c>
      <c r="Q42" s="761" t="e">
        <f t="array" ref="Q42">INDEX(ShadowTable[], SMALL(IF(ShadowRowSS=$C$10,ROW(ShadowRowSS)-5),ROWS(O$15:O42)),20)</f>
        <v>#NUM!</v>
      </c>
      <c r="R42" s="760" t="e">
        <f t="array" ref="R42">INDEX(ShadowTable[], SMALL(IF(ShadowRowSS=$C$10,ROW(ShadowRowSS)-5),ROWS(P$15:P42)),21)</f>
        <v>#NUM!</v>
      </c>
      <c r="S42" s="762" t="e">
        <f t="array" ref="S42">INDEX(ShadowTable[], SMALL(IF(ShadowRowSS=$C$10,ROW(ShadowRowSS)-5),ROWS(P$15:P42)),22)</f>
        <v>#NUM!</v>
      </c>
    </row>
    <row r="43" spans="3:19">
      <c r="C43" s="759" t="e">
        <f t="array" ref="C43">INDEX(ShadowTable[], SMALL(IF(ShadowRowSS=$C$10,ROW(ShadowRowSS)-5),ROWS(C$15:C43)),5)</f>
        <v>#NUM!</v>
      </c>
      <c r="D43" s="760" t="str">
        <f t="array" ref="D43">IF(ISNUMBER(SEARCH("Outcome",INDEX(ShadowTable[], SMALL(IF(ShadowRowSS=$C$10,ROW(ShadowRowSS)-5),ROWS(D$15:D43)),1)))=TRUE,"Outcome",IF(ISNUMBER(SEARCH("Output",INDEX(ShadowTable[], SMALL(IF(ShadowRowSS=$C$10,ROW(ShadowRowSS)-5),ROWS(D$15:D43)),1)))=TRUE,"Output",""))</f>
        <v/>
      </c>
      <c r="E43" s="760" t="e">
        <f t="array" ref="E43">INDEX(ShadowTable[], SMALL(IF(ShadowRowSS=$C$10,ROW(ShadowRowSS)-5),ROWS(C$15:C43)),8)</f>
        <v>#NUM!</v>
      </c>
      <c r="F43" s="760" t="e">
        <f t="array" ref="F43">INDEX(ShadowTable[], SMALL(IF(ShadowRowSS=$C$10,ROW(ShadowRowSS)-5),ROWS(D$15:D43)),9)</f>
        <v>#NUM!</v>
      </c>
      <c r="G43" s="760" t="e">
        <f t="array" ref="G43">INDEX(ShadowTable[], SMALL(IF(ShadowRowSS=$C$10,ROW(ShadowRowSS)-5),ROWS(E$15:E43)),10)</f>
        <v>#NUM!</v>
      </c>
      <c r="H43" s="760" t="e">
        <f t="array" ref="H43">INDEX(ShadowTable[], SMALL(IF(ShadowRowSS=$C$10,ROW(ShadowRowSS)-5),ROWS(F$15:F43)),11)</f>
        <v>#NUM!</v>
      </c>
      <c r="I43" s="761" t="e">
        <f t="array" ref="I43">INDEX(ShadowTable[], SMALL(IF(ShadowRowSS=$C$10,ROW(ShadowRowSS)-5),ROWS(G$15:G43)),12)</f>
        <v>#NUM!</v>
      </c>
      <c r="J43" s="760" t="e">
        <f t="array" ref="J43">INDEX(ShadowTable[], SMALL(IF(ShadowRowSS=$C$10,ROW(ShadowRowSS)-5),ROWS(H$15:H43)),13)</f>
        <v>#NUM!</v>
      </c>
      <c r="K43" s="761" t="e">
        <f t="array" ref="K43">INDEX(ShadowTable[], SMALL(IF(ShadowRowSS=$C$10,ROW(ShadowRowSS)-5),ROWS(I$15:I43)),14)</f>
        <v>#NUM!</v>
      </c>
      <c r="L43" s="760" t="e">
        <f t="array" ref="L43">INDEX(ShadowTable[], SMALL(IF(ShadowRowSS=$C$10,ROW(ShadowRowSS)-5),ROWS(J$15:J43)),15)</f>
        <v>#NUM!</v>
      </c>
      <c r="M43" s="761" t="e">
        <f t="array" ref="M43">INDEX(ShadowTable[], SMALL(IF(ShadowRowSS=$C$10,ROW(ShadowRowSS)-5),ROWS(K$15:K43)),16)</f>
        <v>#NUM!</v>
      </c>
      <c r="N43" s="760" t="e">
        <f t="array" ref="N43">INDEX(ShadowTable[], SMALL(IF(ShadowRowSS=$C$10,ROW(ShadowRowSS)-5),ROWS(L$15:L43)),17)</f>
        <v>#NUM!</v>
      </c>
      <c r="O43" s="761" t="e">
        <f t="array" ref="O43">INDEX(ShadowTable[], SMALL(IF(ShadowRowSS=$C$10,ROW(ShadowRowSS)-5),ROWS(M$15:M43)),18)</f>
        <v>#NUM!</v>
      </c>
      <c r="P43" s="760" t="e">
        <f t="array" ref="P43">INDEX(ShadowTable[], SMALL(IF(ShadowRowSS=$C$10,ROW(ShadowRowSS)-5),ROWS(N$15:N43)),19)</f>
        <v>#NUM!</v>
      </c>
      <c r="Q43" s="761" t="e">
        <f t="array" ref="Q43">INDEX(ShadowTable[], SMALL(IF(ShadowRowSS=$C$10,ROW(ShadowRowSS)-5),ROWS(O$15:O43)),20)</f>
        <v>#NUM!</v>
      </c>
      <c r="R43" s="760" t="e">
        <f t="array" ref="R43">INDEX(ShadowTable[], SMALL(IF(ShadowRowSS=$C$10,ROW(ShadowRowSS)-5),ROWS(P$15:P43)),21)</f>
        <v>#NUM!</v>
      </c>
      <c r="S43" s="762" t="e">
        <f t="array" ref="S43">INDEX(ShadowTable[], SMALL(IF(ShadowRowSS=$C$10,ROW(ShadowRowSS)-5),ROWS(P$15:P43)),22)</f>
        <v>#NUM!</v>
      </c>
    </row>
    <row r="44" spans="3:19">
      <c r="C44" s="759" t="e">
        <f t="array" ref="C44">INDEX(ShadowTable[], SMALL(IF(ShadowRowSS=$C$10,ROW(ShadowRowSS)-5),ROWS(C$15:C44)),5)</f>
        <v>#NUM!</v>
      </c>
      <c r="D44" s="760" t="str">
        <f t="array" ref="D44">IF(ISNUMBER(SEARCH("Outcome",INDEX(ShadowTable[], SMALL(IF(ShadowRowSS=$C$10,ROW(ShadowRowSS)-5),ROWS(D$15:D44)),1)))=TRUE,"Outcome",IF(ISNUMBER(SEARCH("Output",INDEX(ShadowTable[], SMALL(IF(ShadowRowSS=$C$10,ROW(ShadowRowSS)-5),ROWS(D$15:D44)),1)))=TRUE,"Output",""))</f>
        <v/>
      </c>
      <c r="E44" s="760" t="e">
        <f t="array" ref="E44">INDEX(ShadowTable[], SMALL(IF(ShadowRowSS=$C$10,ROW(ShadowRowSS)-5),ROWS(C$15:C44)),8)</f>
        <v>#NUM!</v>
      </c>
      <c r="F44" s="760" t="e">
        <f t="array" ref="F44">INDEX(ShadowTable[], SMALL(IF(ShadowRowSS=$C$10,ROW(ShadowRowSS)-5),ROWS(D$15:D44)),9)</f>
        <v>#NUM!</v>
      </c>
      <c r="G44" s="760" t="e">
        <f t="array" ref="G44">INDEX(ShadowTable[], SMALL(IF(ShadowRowSS=$C$10,ROW(ShadowRowSS)-5),ROWS(E$15:E44)),10)</f>
        <v>#NUM!</v>
      </c>
      <c r="H44" s="760" t="e">
        <f t="array" ref="H44">INDEX(ShadowTable[], SMALL(IF(ShadowRowSS=$C$10,ROW(ShadowRowSS)-5),ROWS(F$15:F44)),11)</f>
        <v>#NUM!</v>
      </c>
      <c r="I44" s="761" t="e">
        <f t="array" ref="I44">INDEX(ShadowTable[], SMALL(IF(ShadowRowSS=$C$10,ROW(ShadowRowSS)-5),ROWS(G$15:G44)),12)</f>
        <v>#NUM!</v>
      </c>
      <c r="J44" s="760" t="e">
        <f t="array" ref="J44">INDEX(ShadowTable[], SMALL(IF(ShadowRowSS=$C$10,ROW(ShadowRowSS)-5),ROWS(H$15:H44)),13)</f>
        <v>#NUM!</v>
      </c>
      <c r="K44" s="761" t="e">
        <f t="array" ref="K44">INDEX(ShadowTable[], SMALL(IF(ShadowRowSS=$C$10,ROW(ShadowRowSS)-5),ROWS(I$15:I44)),14)</f>
        <v>#NUM!</v>
      </c>
      <c r="L44" s="760" t="e">
        <f t="array" ref="L44">INDEX(ShadowTable[], SMALL(IF(ShadowRowSS=$C$10,ROW(ShadowRowSS)-5),ROWS(J$15:J44)),15)</f>
        <v>#NUM!</v>
      </c>
      <c r="M44" s="761" t="e">
        <f t="array" ref="M44">INDEX(ShadowTable[], SMALL(IF(ShadowRowSS=$C$10,ROW(ShadowRowSS)-5),ROWS(K$15:K44)),16)</f>
        <v>#NUM!</v>
      </c>
      <c r="N44" s="760" t="e">
        <f t="array" ref="N44">INDEX(ShadowTable[], SMALL(IF(ShadowRowSS=$C$10,ROW(ShadowRowSS)-5),ROWS(L$15:L44)),17)</f>
        <v>#NUM!</v>
      </c>
      <c r="O44" s="761" t="e">
        <f t="array" ref="O44">INDEX(ShadowTable[], SMALL(IF(ShadowRowSS=$C$10,ROW(ShadowRowSS)-5),ROWS(M$15:M44)),18)</f>
        <v>#NUM!</v>
      </c>
      <c r="P44" s="760" t="e">
        <f t="array" ref="P44">INDEX(ShadowTable[], SMALL(IF(ShadowRowSS=$C$10,ROW(ShadowRowSS)-5),ROWS(N$15:N44)),19)</f>
        <v>#NUM!</v>
      </c>
      <c r="Q44" s="761" t="e">
        <f t="array" ref="Q44">INDEX(ShadowTable[], SMALL(IF(ShadowRowSS=$C$10,ROW(ShadowRowSS)-5),ROWS(O$15:O44)),20)</f>
        <v>#NUM!</v>
      </c>
      <c r="R44" s="760" t="e">
        <f t="array" ref="R44">INDEX(ShadowTable[], SMALL(IF(ShadowRowSS=$C$10,ROW(ShadowRowSS)-5),ROWS(P$15:P44)),21)</f>
        <v>#NUM!</v>
      </c>
      <c r="S44" s="762" t="e">
        <f t="array" ref="S44">INDEX(ShadowTable[], SMALL(IF(ShadowRowSS=$C$10,ROW(ShadowRowSS)-5),ROWS(P$15:P44)),22)</f>
        <v>#NUM!</v>
      </c>
    </row>
    <row r="45" spans="3:19">
      <c r="C45" s="759" t="e">
        <f t="array" ref="C45">INDEX(ShadowTable[], SMALL(IF(ShadowRowSS=$C$10,ROW(ShadowRowSS)-5),ROWS(C$15:C45)),5)</f>
        <v>#NUM!</v>
      </c>
      <c r="D45" s="760" t="str">
        <f t="array" ref="D45">IF(ISNUMBER(SEARCH("Outcome",INDEX(ShadowTable[], SMALL(IF(ShadowRowSS=$C$10,ROW(ShadowRowSS)-5),ROWS(D$15:D45)),1)))=TRUE,"Outcome",IF(ISNUMBER(SEARCH("Output",INDEX(ShadowTable[], SMALL(IF(ShadowRowSS=$C$10,ROW(ShadowRowSS)-5),ROWS(D$15:D45)),1)))=TRUE,"Output",""))</f>
        <v/>
      </c>
      <c r="E45" s="760" t="e">
        <f t="array" ref="E45">INDEX(ShadowTable[], SMALL(IF(ShadowRowSS=$C$10,ROW(ShadowRowSS)-5),ROWS(C$15:C45)),8)</f>
        <v>#NUM!</v>
      </c>
      <c r="F45" s="760" t="e">
        <f t="array" ref="F45">INDEX(ShadowTable[], SMALL(IF(ShadowRowSS=$C$10,ROW(ShadowRowSS)-5),ROWS(D$15:D45)),9)</f>
        <v>#NUM!</v>
      </c>
      <c r="G45" s="760" t="e">
        <f t="array" ref="G45">INDEX(ShadowTable[], SMALL(IF(ShadowRowSS=$C$10,ROW(ShadowRowSS)-5),ROWS(E$15:E45)),10)</f>
        <v>#NUM!</v>
      </c>
      <c r="H45" s="760" t="e">
        <f t="array" ref="H45">INDEX(ShadowTable[], SMALL(IF(ShadowRowSS=$C$10,ROW(ShadowRowSS)-5),ROWS(F$15:F45)),11)</f>
        <v>#NUM!</v>
      </c>
      <c r="I45" s="761" t="e">
        <f t="array" ref="I45">INDEX(ShadowTable[], SMALL(IF(ShadowRowSS=$C$10,ROW(ShadowRowSS)-5),ROWS(G$15:G45)),12)</f>
        <v>#NUM!</v>
      </c>
      <c r="J45" s="760" t="e">
        <f t="array" ref="J45">INDEX(ShadowTable[], SMALL(IF(ShadowRowSS=$C$10,ROW(ShadowRowSS)-5),ROWS(H$15:H45)),13)</f>
        <v>#NUM!</v>
      </c>
      <c r="K45" s="761" t="e">
        <f t="array" ref="K45">INDEX(ShadowTable[], SMALL(IF(ShadowRowSS=$C$10,ROW(ShadowRowSS)-5),ROWS(I$15:I45)),14)</f>
        <v>#NUM!</v>
      </c>
      <c r="L45" s="760" t="e">
        <f t="array" ref="L45">INDEX(ShadowTable[], SMALL(IF(ShadowRowSS=$C$10,ROW(ShadowRowSS)-5),ROWS(J$15:J45)),15)</f>
        <v>#NUM!</v>
      </c>
      <c r="M45" s="761" t="e">
        <f t="array" ref="M45">INDEX(ShadowTable[], SMALL(IF(ShadowRowSS=$C$10,ROW(ShadowRowSS)-5),ROWS(K$15:K45)),16)</f>
        <v>#NUM!</v>
      </c>
      <c r="N45" s="760" t="e">
        <f t="array" ref="N45">INDEX(ShadowTable[], SMALL(IF(ShadowRowSS=$C$10,ROW(ShadowRowSS)-5),ROWS(L$15:L45)),17)</f>
        <v>#NUM!</v>
      </c>
      <c r="O45" s="761" t="e">
        <f t="array" ref="O45">INDEX(ShadowTable[], SMALL(IF(ShadowRowSS=$C$10,ROW(ShadowRowSS)-5),ROWS(M$15:M45)),18)</f>
        <v>#NUM!</v>
      </c>
      <c r="P45" s="760" t="e">
        <f t="array" ref="P45">INDEX(ShadowTable[], SMALL(IF(ShadowRowSS=$C$10,ROW(ShadowRowSS)-5),ROWS(N$15:N45)),19)</f>
        <v>#NUM!</v>
      </c>
      <c r="Q45" s="761" t="e">
        <f t="array" ref="Q45">INDEX(ShadowTable[], SMALL(IF(ShadowRowSS=$C$10,ROW(ShadowRowSS)-5),ROWS(O$15:O45)),20)</f>
        <v>#NUM!</v>
      </c>
      <c r="R45" s="760" t="e">
        <f t="array" ref="R45">INDEX(ShadowTable[], SMALL(IF(ShadowRowSS=$C$10,ROW(ShadowRowSS)-5),ROWS(P$15:P45)),21)</f>
        <v>#NUM!</v>
      </c>
      <c r="S45" s="762" t="e">
        <f t="array" ref="S45">INDEX(ShadowTable[], SMALL(IF(ShadowRowSS=$C$10,ROW(ShadowRowSS)-5),ROWS(P$15:P45)),22)</f>
        <v>#NUM!</v>
      </c>
    </row>
    <row r="46" spans="3:19">
      <c r="C46" s="759" t="e">
        <f t="array" ref="C46">INDEX(ShadowTable[], SMALL(IF(ShadowRowSS=$C$10,ROW(ShadowRowSS)-5),ROWS(C$15:C46)),5)</f>
        <v>#NUM!</v>
      </c>
      <c r="D46" s="760" t="str">
        <f t="array" ref="D46">IF(ISNUMBER(SEARCH("Outcome",INDEX(ShadowTable[], SMALL(IF(ShadowRowSS=$C$10,ROW(ShadowRowSS)-5),ROWS(D$15:D46)),1)))=TRUE,"Outcome",IF(ISNUMBER(SEARCH("Output",INDEX(ShadowTable[], SMALL(IF(ShadowRowSS=$C$10,ROW(ShadowRowSS)-5),ROWS(D$15:D46)),1)))=TRUE,"Output",""))</f>
        <v/>
      </c>
      <c r="E46" s="760" t="e">
        <f t="array" ref="E46">INDEX(ShadowTable[], SMALL(IF(ShadowRowSS=$C$10,ROW(ShadowRowSS)-5),ROWS(C$15:C46)),8)</f>
        <v>#NUM!</v>
      </c>
      <c r="F46" s="760" t="e">
        <f t="array" ref="F46">INDEX(ShadowTable[], SMALL(IF(ShadowRowSS=$C$10,ROW(ShadowRowSS)-5),ROWS(D$15:D46)),9)</f>
        <v>#NUM!</v>
      </c>
      <c r="G46" s="760" t="e">
        <f t="array" ref="G46">INDEX(ShadowTable[], SMALL(IF(ShadowRowSS=$C$10,ROW(ShadowRowSS)-5),ROWS(E$15:E46)),10)</f>
        <v>#NUM!</v>
      </c>
      <c r="H46" s="760" t="e">
        <f t="array" ref="H46">INDEX(ShadowTable[], SMALL(IF(ShadowRowSS=$C$10,ROW(ShadowRowSS)-5),ROWS(F$15:F46)),11)</f>
        <v>#NUM!</v>
      </c>
      <c r="I46" s="761" t="e">
        <f t="array" ref="I46">INDEX(ShadowTable[], SMALL(IF(ShadowRowSS=$C$10,ROW(ShadowRowSS)-5),ROWS(G$15:G46)),12)</f>
        <v>#NUM!</v>
      </c>
      <c r="J46" s="760" t="e">
        <f t="array" ref="J46">INDEX(ShadowTable[], SMALL(IF(ShadowRowSS=$C$10,ROW(ShadowRowSS)-5),ROWS(H$15:H46)),13)</f>
        <v>#NUM!</v>
      </c>
      <c r="K46" s="761" t="e">
        <f t="array" ref="K46">INDEX(ShadowTable[], SMALL(IF(ShadowRowSS=$C$10,ROW(ShadowRowSS)-5),ROWS(I$15:I46)),14)</f>
        <v>#NUM!</v>
      </c>
      <c r="L46" s="760" t="e">
        <f t="array" ref="L46">INDEX(ShadowTable[], SMALL(IF(ShadowRowSS=$C$10,ROW(ShadowRowSS)-5),ROWS(J$15:J46)),15)</f>
        <v>#NUM!</v>
      </c>
      <c r="M46" s="761" t="e">
        <f t="array" ref="M46">INDEX(ShadowTable[], SMALL(IF(ShadowRowSS=$C$10,ROW(ShadowRowSS)-5),ROWS(K$15:K46)),16)</f>
        <v>#NUM!</v>
      </c>
      <c r="N46" s="760" t="e">
        <f t="array" ref="N46">INDEX(ShadowTable[], SMALL(IF(ShadowRowSS=$C$10,ROW(ShadowRowSS)-5),ROWS(L$15:L46)),17)</f>
        <v>#NUM!</v>
      </c>
      <c r="O46" s="761" t="e">
        <f t="array" ref="O46">INDEX(ShadowTable[], SMALL(IF(ShadowRowSS=$C$10,ROW(ShadowRowSS)-5),ROWS(M$15:M46)),18)</f>
        <v>#NUM!</v>
      </c>
      <c r="P46" s="760" t="e">
        <f t="array" ref="P46">INDEX(ShadowTable[], SMALL(IF(ShadowRowSS=$C$10,ROW(ShadowRowSS)-5),ROWS(N$15:N46)),19)</f>
        <v>#NUM!</v>
      </c>
      <c r="Q46" s="761" t="e">
        <f t="array" ref="Q46">INDEX(ShadowTable[], SMALL(IF(ShadowRowSS=$C$10,ROW(ShadowRowSS)-5),ROWS(O$15:O46)),20)</f>
        <v>#NUM!</v>
      </c>
      <c r="R46" s="760" t="e">
        <f t="array" ref="R46">INDEX(ShadowTable[], SMALL(IF(ShadowRowSS=$C$10,ROW(ShadowRowSS)-5),ROWS(P$15:P46)),21)</f>
        <v>#NUM!</v>
      </c>
      <c r="S46" s="762" t="e">
        <f t="array" ref="S46">INDEX(ShadowTable[], SMALL(IF(ShadowRowSS=$C$10,ROW(ShadowRowSS)-5),ROWS(P$15:P46)),22)</f>
        <v>#NUM!</v>
      </c>
    </row>
    <row r="47" spans="3:19">
      <c r="C47" s="759" t="e">
        <f t="array" ref="C47">INDEX(ShadowTable[], SMALL(IF(ShadowRowSS=$C$10,ROW(ShadowRowSS)-5),ROWS(C$15:C47)),5)</f>
        <v>#NUM!</v>
      </c>
      <c r="D47" s="760" t="str">
        <f t="array" ref="D47">IF(ISNUMBER(SEARCH("Outcome",INDEX(ShadowTable[], SMALL(IF(ShadowRowSS=$C$10,ROW(ShadowRowSS)-5),ROWS(D$15:D47)),1)))=TRUE,"Outcome",IF(ISNUMBER(SEARCH("Output",INDEX(ShadowTable[], SMALL(IF(ShadowRowSS=$C$10,ROW(ShadowRowSS)-5),ROWS(D$15:D47)),1)))=TRUE,"Output",""))</f>
        <v/>
      </c>
      <c r="E47" s="760" t="e">
        <f t="array" ref="E47">INDEX(ShadowTable[], SMALL(IF(ShadowRowSS=$C$10,ROW(ShadowRowSS)-5),ROWS(C$15:C47)),8)</f>
        <v>#NUM!</v>
      </c>
      <c r="F47" s="760" t="e">
        <f t="array" ref="F47">INDEX(ShadowTable[], SMALL(IF(ShadowRowSS=$C$10,ROW(ShadowRowSS)-5),ROWS(D$15:D47)),9)</f>
        <v>#NUM!</v>
      </c>
      <c r="G47" s="760" t="e">
        <f t="array" ref="G47">INDEX(ShadowTable[], SMALL(IF(ShadowRowSS=$C$10,ROW(ShadowRowSS)-5),ROWS(E$15:E47)),10)</f>
        <v>#NUM!</v>
      </c>
      <c r="H47" s="760" t="e">
        <f t="array" ref="H47">INDEX(ShadowTable[], SMALL(IF(ShadowRowSS=$C$10,ROW(ShadowRowSS)-5),ROWS(F$15:F47)),11)</f>
        <v>#NUM!</v>
      </c>
      <c r="I47" s="761" t="e">
        <f t="array" ref="I47">INDEX(ShadowTable[], SMALL(IF(ShadowRowSS=$C$10,ROW(ShadowRowSS)-5),ROWS(G$15:G47)),12)</f>
        <v>#NUM!</v>
      </c>
      <c r="J47" s="760" t="e">
        <f t="array" ref="J47">INDEX(ShadowTable[], SMALL(IF(ShadowRowSS=$C$10,ROW(ShadowRowSS)-5),ROWS(H$15:H47)),13)</f>
        <v>#NUM!</v>
      </c>
      <c r="K47" s="761" t="e">
        <f t="array" ref="K47">INDEX(ShadowTable[], SMALL(IF(ShadowRowSS=$C$10,ROW(ShadowRowSS)-5),ROWS(I$15:I47)),14)</f>
        <v>#NUM!</v>
      </c>
      <c r="L47" s="760" t="e">
        <f t="array" ref="L47">INDEX(ShadowTable[], SMALL(IF(ShadowRowSS=$C$10,ROW(ShadowRowSS)-5),ROWS(J$15:J47)),15)</f>
        <v>#NUM!</v>
      </c>
      <c r="M47" s="761" t="e">
        <f t="array" ref="M47">INDEX(ShadowTable[], SMALL(IF(ShadowRowSS=$C$10,ROW(ShadowRowSS)-5),ROWS(K$15:K47)),16)</f>
        <v>#NUM!</v>
      </c>
      <c r="N47" s="760" t="e">
        <f t="array" ref="N47">INDEX(ShadowTable[], SMALL(IF(ShadowRowSS=$C$10,ROW(ShadowRowSS)-5),ROWS(L$15:L47)),17)</f>
        <v>#NUM!</v>
      </c>
      <c r="O47" s="761" t="e">
        <f t="array" ref="O47">INDEX(ShadowTable[], SMALL(IF(ShadowRowSS=$C$10,ROW(ShadowRowSS)-5),ROWS(M$15:M47)),18)</f>
        <v>#NUM!</v>
      </c>
      <c r="P47" s="760" t="e">
        <f t="array" ref="P47">INDEX(ShadowTable[], SMALL(IF(ShadowRowSS=$C$10,ROW(ShadowRowSS)-5),ROWS(N$15:N47)),19)</f>
        <v>#NUM!</v>
      </c>
      <c r="Q47" s="761" t="e">
        <f t="array" ref="Q47">INDEX(ShadowTable[], SMALL(IF(ShadowRowSS=$C$10,ROW(ShadowRowSS)-5),ROWS(O$15:O47)),20)</f>
        <v>#NUM!</v>
      </c>
      <c r="R47" s="760" t="e">
        <f t="array" ref="R47">INDEX(ShadowTable[], SMALL(IF(ShadowRowSS=$C$10,ROW(ShadowRowSS)-5),ROWS(P$15:P47)),21)</f>
        <v>#NUM!</v>
      </c>
      <c r="S47" s="762" t="e">
        <f t="array" ref="S47">INDEX(ShadowTable[], SMALL(IF(ShadowRowSS=$C$10,ROW(ShadowRowSS)-5),ROWS(P$15:P47)),22)</f>
        <v>#NUM!</v>
      </c>
    </row>
    <row r="48" spans="3:19">
      <c r="C48" s="759" t="e">
        <f t="array" ref="C48">INDEX(ShadowTable[], SMALL(IF(ShadowRowSS=$C$10,ROW(ShadowRowSS)-5),ROWS(C$15:C48)),5)</f>
        <v>#NUM!</v>
      </c>
      <c r="D48" s="760" t="str">
        <f t="array" ref="D48">IF(ISNUMBER(SEARCH("Outcome",INDEX(ShadowTable[], SMALL(IF(ShadowRowSS=$C$10,ROW(ShadowRowSS)-5),ROWS(D$15:D48)),1)))=TRUE,"Outcome",IF(ISNUMBER(SEARCH("Output",INDEX(ShadowTable[], SMALL(IF(ShadowRowSS=$C$10,ROW(ShadowRowSS)-5),ROWS(D$15:D48)),1)))=TRUE,"Output",""))</f>
        <v/>
      </c>
      <c r="E48" s="760" t="e">
        <f t="array" ref="E48">INDEX(ShadowTable[], SMALL(IF(ShadowRowSS=$C$10,ROW(ShadowRowSS)-5),ROWS(C$15:C48)),8)</f>
        <v>#NUM!</v>
      </c>
      <c r="F48" s="760" t="e">
        <f t="array" ref="F48">INDEX(ShadowTable[], SMALL(IF(ShadowRowSS=$C$10,ROW(ShadowRowSS)-5),ROWS(D$15:D48)),9)</f>
        <v>#NUM!</v>
      </c>
      <c r="G48" s="760" t="e">
        <f t="array" ref="G48">INDEX(ShadowTable[], SMALL(IF(ShadowRowSS=$C$10,ROW(ShadowRowSS)-5),ROWS(E$15:E48)),10)</f>
        <v>#NUM!</v>
      </c>
      <c r="H48" s="760" t="e">
        <f t="array" ref="H48">INDEX(ShadowTable[], SMALL(IF(ShadowRowSS=$C$10,ROW(ShadowRowSS)-5),ROWS(F$15:F48)),11)</f>
        <v>#NUM!</v>
      </c>
      <c r="I48" s="761" t="e">
        <f t="array" ref="I48">INDEX(ShadowTable[], SMALL(IF(ShadowRowSS=$C$10,ROW(ShadowRowSS)-5),ROWS(G$15:G48)),12)</f>
        <v>#NUM!</v>
      </c>
      <c r="J48" s="760" t="e">
        <f t="array" ref="J48">INDEX(ShadowTable[], SMALL(IF(ShadowRowSS=$C$10,ROW(ShadowRowSS)-5),ROWS(H$15:H48)),13)</f>
        <v>#NUM!</v>
      </c>
      <c r="K48" s="761" t="e">
        <f t="array" ref="K48">INDEX(ShadowTable[], SMALL(IF(ShadowRowSS=$C$10,ROW(ShadowRowSS)-5),ROWS(I$15:I48)),14)</f>
        <v>#NUM!</v>
      </c>
      <c r="L48" s="760" t="e">
        <f t="array" ref="L48">INDEX(ShadowTable[], SMALL(IF(ShadowRowSS=$C$10,ROW(ShadowRowSS)-5),ROWS(J$15:J48)),15)</f>
        <v>#NUM!</v>
      </c>
      <c r="M48" s="761" t="e">
        <f t="array" ref="M48">INDEX(ShadowTable[], SMALL(IF(ShadowRowSS=$C$10,ROW(ShadowRowSS)-5),ROWS(K$15:K48)),16)</f>
        <v>#NUM!</v>
      </c>
      <c r="N48" s="760" t="e">
        <f t="array" ref="N48">INDEX(ShadowTable[], SMALL(IF(ShadowRowSS=$C$10,ROW(ShadowRowSS)-5),ROWS(L$15:L48)),17)</f>
        <v>#NUM!</v>
      </c>
      <c r="O48" s="761" t="e">
        <f t="array" ref="O48">INDEX(ShadowTable[], SMALL(IF(ShadowRowSS=$C$10,ROW(ShadowRowSS)-5),ROWS(M$15:M48)),18)</f>
        <v>#NUM!</v>
      </c>
      <c r="P48" s="760" t="e">
        <f t="array" ref="P48">INDEX(ShadowTable[], SMALL(IF(ShadowRowSS=$C$10,ROW(ShadowRowSS)-5),ROWS(N$15:N48)),19)</f>
        <v>#NUM!</v>
      </c>
      <c r="Q48" s="761" t="e">
        <f t="array" ref="Q48">INDEX(ShadowTable[], SMALL(IF(ShadowRowSS=$C$10,ROW(ShadowRowSS)-5),ROWS(O$15:O48)),20)</f>
        <v>#NUM!</v>
      </c>
      <c r="R48" s="760" t="e">
        <f t="array" ref="R48">INDEX(ShadowTable[], SMALL(IF(ShadowRowSS=$C$10,ROW(ShadowRowSS)-5),ROWS(P$15:P48)),21)</f>
        <v>#NUM!</v>
      </c>
      <c r="S48" s="762" t="e">
        <f t="array" ref="S48">INDEX(ShadowTable[], SMALL(IF(ShadowRowSS=$C$10,ROW(ShadowRowSS)-5),ROWS(P$15:P48)),22)</f>
        <v>#NUM!</v>
      </c>
    </row>
    <row r="49" spans="3:19">
      <c r="C49" s="759" t="e">
        <f t="array" ref="C49">INDEX(ShadowTable[], SMALL(IF(ShadowRowSS=$C$10,ROW(ShadowRowSS)-5),ROWS(C$15:C49)),5)</f>
        <v>#NUM!</v>
      </c>
      <c r="D49" s="760" t="str">
        <f t="array" ref="D49">IF(ISNUMBER(SEARCH("Outcome",INDEX(ShadowTable[], SMALL(IF(ShadowRowSS=$C$10,ROW(ShadowRowSS)-5),ROWS(D$15:D49)),1)))=TRUE,"Outcome",IF(ISNUMBER(SEARCH("Output",INDEX(ShadowTable[], SMALL(IF(ShadowRowSS=$C$10,ROW(ShadowRowSS)-5),ROWS(D$15:D49)),1)))=TRUE,"Output",""))</f>
        <v/>
      </c>
      <c r="E49" s="760" t="e">
        <f t="array" ref="E49">INDEX(ShadowTable[], SMALL(IF(ShadowRowSS=$C$10,ROW(ShadowRowSS)-5),ROWS(C$15:C49)),8)</f>
        <v>#NUM!</v>
      </c>
      <c r="F49" s="760" t="e">
        <f t="array" ref="F49">INDEX(ShadowTable[], SMALL(IF(ShadowRowSS=$C$10,ROW(ShadowRowSS)-5),ROWS(D$15:D49)),9)</f>
        <v>#NUM!</v>
      </c>
      <c r="G49" s="760" t="e">
        <f t="array" ref="G49">INDEX(ShadowTable[], SMALL(IF(ShadowRowSS=$C$10,ROW(ShadowRowSS)-5),ROWS(E$15:E49)),10)</f>
        <v>#NUM!</v>
      </c>
      <c r="H49" s="760" t="e">
        <f t="array" ref="H49">INDEX(ShadowTable[], SMALL(IF(ShadowRowSS=$C$10,ROW(ShadowRowSS)-5),ROWS(F$15:F49)),11)</f>
        <v>#NUM!</v>
      </c>
      <c r="I49" s="761" t="e">
        <f t="array" ref="I49">INDEX(ShadowTable[], SMALL(IF(ShadowRowSS=$C$10,ROW(ShadowRowSS)-5),ROWS(G$15:G49)),12)</f>
        <v>#NUM!</v>
      </c>
      <c r="J49" s="760" t="e">
        <f t="array" ref="J49">INDEX(ShadowTable[], SMALL(IF(ShadowRowSS=$C$10,ROW(ShadowRowSS)-5),ROWS(H$15:H49)),13)</f>
        <v>#NUM!</v>
      </c>
      <c r="K49" s="761" t="e">
        <f t="array" ref="K49">INDEX(ShadowTable[], SMALL(IF(ShadowRowSS=$C$10,ROW(ShadowRowSS)-5),ROWS(I$15:I49)),14)</f>
        <v>#NUM!</v>
      </c>
      <c r="L49" s="760" t="e">
        <f t="array" ref="L49">INDEX(ShadowTable[], SMALL(IF(ShadowRowSS=$C$10,ROW(ShadowRowSS)-5),ROWS(J$15:J49)),15)</f>
        <v>#NUM!</v>
      </c>
      <c r="M49" s="761" t="e">
        <f t="array" ref="M49">INDEX(ShadowTable[], SMALL(IF(ShadowRowSS=$C$10,ROW(ShadowRowSS)-5),ROWS(K$15:K49)),16)</f>
        <v>#NUM!</v>
      </c>
      <c r="N49" s="760" t="e">
        <f t="array" ref="N49">INDEX(ShadowTable[], SMALL(IF(ShadowRowSS=$C$10,ROW(ShadowRowSS)-5),ROWS(L$15:L49)),17)</f>
        <v>#NUM!</v>
      </c>
      <c r="O49" s="761" t="e">
        <f t="array" ref="O49">INDEX(ShadowTable[], SMALL(IF(ShadowRowSS=$C$10,ROW(ShadowRowSS)-5),ROWS(M$15:M49)),18)</f>
        <v>#NUM!</v>
      </c>
      <c r="P49" s="760" t="e">
        <f t="array" ref="P49">INDEX(ShadowTable[], SMALL(IF(ShadowRowSS=$C$10,ROW(ShadowRowSS)-5),ROWS(N$15:N49)),19)</f>
        <v>#NUM!</v>
      </c>
      <c r="Q49" s="761" t="e">
        <f t="array" ref="Q49">INDEX(ShadowTable[], SMALL(IF(ShadowRowSS=$C$10,ROW(ShadowRowSS)-5),ROWS(O$15:O49)),20)</f>
        <v>#NUM!</v>
      </c>
      <c r="R49" s="760" t="e">
        <f t="array" ref="R49">INDEX(ShadowTable[], SMALL(IF(ShadowRowSS=$C$10,ROW(ShadowRowSS)-5),ROWS(P$15:P49)),21)</f>
        <v>#NUM!</v>
      </c>
      <c r="S49" s="762" t="e">
        <f t="array" ref="S49">INDEX(ShadowTable[], SMALL(IF(ShadowRowSS=$C$10,ROW(ShadowRowSS)-5),ROWS(P$15:P49)),22)</f>
        <v>#NUM!</v>
      </c>
    </row>
    <row r="50" spans="3:19">
      <c r="C50" s="759" t="e">
        <f t="array" ref="C50">INDEX(ShadowTable[], SMALL(IF(ShadowRowSS=$C$10,ROW(ShadowRowSS)-5),ROWS(C$15:C50)),5)</f>
        <v>#NUM!</v>
      </c>
      <c r="D50" s="760" t="str">
        <f t="array" ref="D50">IF(ISNUMBER(SEARCH("Outcome",INDEX(ShadowTable[], SMALL(IF(ShadowRowSS=$C$10,ROW(ShadowRowSS)-5),ROWS(D$15:D50)),1)))=TRUE,"Outcome",IF(ISNUMBER(SEARCH("Output",INDEX(ShadowTable[], SMALL(IF(ShadowRowSS=$C$10,ROW(ShadowRowSS)-5),ROWS(D$15:D50)),1)))=TRUE,"Output",""))</f>
        <v/>
      </c>
      <c r="E50" s="760" t="e">
        <f t="array" ref="E50">INDEX(ShadowTable[], SMALL(IF(ShadowRowSS=$C$10,ROW(ShadowRowSS)-5),ROWS(C$15:C50)),8)</f>
        <v>#NUM!</v>
      </c>
      <c r="F50" s="760" t="e">
        <f t="array" ref="F50">INDEX(ShadowTable[], SMALL(IF(ShadowRowSS=$C$10,ROW(ShadowRowSS)-5),ROWS(D$15:D50)),9)</f>
        <v>#NUM!</v>
      </c>
      <c r="G50" s="760" t="e">
        <f t="array" ref="G50">INDEX(ShadowTable[], SMALL(IF(ShadowRowSS=$C$10,ROW(ShadowRowSS)-5),ROWS(E$15:E50)),10)</f>
        <v>#NUM!</v>
      </c>
      <c r="H50" s="760" t="e">
        <f t="array" ref="H50">INDEX(ShadowTable[], SMALL(IF(ShadowRowSS=$C$10,ROW(ShadowRowSS)-5),ROWS(F$15:F50)),11)</f>
        <v>#NUM!</v>
      </c>
      <c r="I50" s="761" t="e">
        <f t="array" ref="I50">INDEX(ShadowTable[], SMALL(IF(ShadowRowSS=$C$10,ROW(ShadowRowSS)-5),ROWS(G$15:G50)),12)</f>
        <v>#NUM!</v>
      </c>
      <c r="J50" s="760" t="e">
        <f t="array" ref="J50">INDEX(ShadowTable[], SMALL(IF(ShadowRowSS=$C$10,ROW(ShadowRowSS)-5),ROWS(H$15:H50)),13)</f>
        <v>#NUM!</v>
      </c>
      <c r="K50" s="761" t="e">
        <f t="array" ref="K50">INDEX(ShadowTable[], SMALL(IF(ShadowRowSS=$C$10,ROW(ShadowRowSS)-5),ROWS(I$15:I50)),14)</f>
        <v>#NUM!</v>
      </c>
      <c r="L50" s="760" t="e">
        <f t="array" ref="L50">INDEX(ShadowTable[], SMALL(IF(ShadowRowSS=$C$10,ROW(ShadowRowSS)-5),ROWS(J$15:J50)),15)</f>
        <v>#NUM!</v>
      </c>
      <c r="M50" s="761" t="e">
        <f t="array" ref="M50">INDEX(ShadowTable[], SMALL(IF(ShadowRowSS=$C$10,ROW(ShadowRowSS)-5),ROWS(K$15:K50)),16)</f>
        <v>#NUM!</v>
      </c>
      <c r="N50" s="760" t="e">
        <f t="array" ref="N50">INDEX(ShadowTable[], SMALL(IF(ShadowRowSS=$C$10,ROW(ShadowRowSS)-5),ROWS(L$15:L50)),17)</f>
        <v>#NUM!</v>
      </c>
      <c r="O50" s="761" t="e">
        <f t="array" ref="O50">INDEX(ShadowTable[], SMALL(IF(ShadowRowSS=$C$10,ROW(ShadowRowSS)-5),ROWS(M$15:M50)),18)</f>
        <v>#NUM!</v>
      </c>
      <c r="P50" s="760" t="e">
        <f t="array" ref="P50">INDEX(ShadowTable[], SMALL(IF(ShadowRowSS=$C$10,ROW(ShadowRowSS)-5),ROWS(N$15:N50)),19)</f>
        <v>#NUM!</v>
      </c>
      <c r="Q50" s="761" t="e">
        <f t="array" ref="Q50">INDEX(ShadowTable[], SMALL(IF(ShadowRowSS=$C$10,ROW(ShadowRowSS)-5),ROWS(O$15:O50)),20)</f>
        <v>#NUM!</v>
      </c>
      <c r="R50" s="760" t="e">
        <f t="array" ref="R50">INDEX(ShadowTable[], SMALL(IF(ShadowRowSS=$C$10,ROW(ShadowRowSS)-5),ROWS(P$15:P50)),21)</f>
        <v>#NUM!</v>
      </c>
      <c r="S50" s="762" t="e">
        <f t="array" ref="S50">INDEX(ShadowTable[], SMALL(IF(ShadowRowSS=$C$10,ROW(ShadowRowSS)-5),ROWS(P$15:P50)),22)</f>
        <v>#NUM!</v>
      </c>
    </row>
    <row r="51" spans="3:19">
      <c r="C51" s="759" t="e">
        <f t="array" ref="C51">INDEX(ShadowTable[], SMALL(IF(ShadowRowSS=$C$10,ROW(ShadowRowSS)-5),ROWS(C$15:C51)),5)</f>
        <v>#NUM!</v>
      </c>
      <c r="D51" s="760" t="str">
        <f t="array" ref="D51">IF(ISNUMBER(SEARCH("Outcome",INDEX(ShadowTable[], SMALL(IF(ShadowRowSS=$C$10,ROW(ShadowRowSS)-5),ROWS(D$15:D51)),1)))=TRUE,"Outcome",IF(ISNUMBER(SEARCH("Output",INDEX(ShadowTable[], SMALL(IF(ShadowRowSS=$C$10,ROW(ShadowRowSS)-5),ROWS(D$15:D51)),1)))=TRUE,"Output",""))</f>
        <v/>
      </c>
      <c r="E51" s="760" t="e">
        <f t="array" ref="E51">INDEX(ShadowTable[], SMALL(IF(ShadowRowSS=$C$10,ROW(ShadowRowSS)-5),ROWS(C$15:C51)),8)</f>
        <v>#NUM!</v>
      </c>
      <c r="F51" s="760" t="e">
        <f t="array" ref="F51">INDEX(ShadowTable[], SMALL(IF(ShadowRowSS=$C$10,ROW(ShadowRowSS)-5),ROWS(D$15:D51)),9)</f>
        <v>#NUM!</v>
      </c>
      <c r="G51" s="760" t="e">
        <f t="array" ref="G51">INDEX(ShadowTable[], SMALL(IF(ShadowRowSS=$C$10,ROW(ShadowRowSS)-5),ROWS(E$15:E51)),10)</f>
        <v>#NUM!</v>
      </c>
      <c r="H51" s="760" t="e">
        <f t="array" ref="H51">INDEX(ShadowTable[], SMALL(IF(ShadowRowSS=$C$10,ROW(ShadowRowSS)-5),ROWS(F$15:F51)),11)</f>
        <v>#NUM!</v>
      </c>
      <c r="I51" s="761" t="e">
        <f t="array" ref="I51">INDEX(ShadowTable[], SMALL(IF(ShadowRowSS=$C$10,ROW(ShadowRowSS)-5),ROWS(G$15:G51)),12)</f>
        <v>#NUM!</v>
      </c>
      <c r="J51" s="760" t="e">
        <f t="array" ref="J51">INDEX(ShadowTable[], SMALL(IF(ShadowRowSS=$C$10,ROW(ShadowRowSS)-5),ROWS(H$15:H51)),13)</f>
        <v>#NUM!</v>
      </c>
      <c r="K51" s="761" t="e">
        <f t="array" ref="K51">INDEX(ShadowTable[], SMALL(IF(ShadowRowSS=$C$10,ROW(ShadowRowSS)-5),ROWS(I$15:I51)),14)</f>
        <v>#NUM!</v>
      </c>
      <c r="L51" s="760" t="e">
        <f t="array" ref="L51">INDEX(ShadowTable[], SMALL(IF(ShadowRowSS=$C$10,ROW(ShadowRowSS)-5),ROWS(J$15:J51)),15)</f>
        <v>#NUM!</v>
      </c>
      <c r="M51" s="761" t="e">
        <f t="array" ref="M51">INDEX(ShadowTable[], SMALL(IF(ShadowRowSS=$C$10,ROW(ShadowRowSS)-5),ROWS(K$15:K51)),16)</f>
        <v>#NUM!</v>
      </c>
      <c r="N51" s="760" t="e">
        <f t="array" ref="N51">INDEX(ShadowTable[], SMALL(IF(ShadowRowSS=$C$10,ROW(ShadowRowSS)-5),ROWS(L$15:L51)),17)</f>
        <v>#NUM!</v>
      </c>
      <c r="O51" s="761" t="e">
        <f t="array" ref="O51">INDEX(ShadowTable[], SMALL(IF(ShadowRowSS=$C$10,ROW(ShadowRowSS)-5),ROWS(M$15:M51)),18)</f>
        <v>#NUM!</v>
      </c>
      <c r="P51" s="760" t="e">
        <f t="array" ref="P51">INDEX(ShadowTable[], SMALL(IF(ShadowRowSS=$C$10,ROW(ShadowRowSS)-5),ROWS(N$15:N51)),19)</f>
        <v>#NUM!</v>
      </c>
      <c r="Q51" s="761" t="e">
        <f t="array" ref="Q51">INDEX(ShadowTable[], SMALL(IF(ShadowRowSS=$C$10,ROW(ShadowRowSS)-5),ROWS(O$15:O51)),20)</f>
        <v>#NUM!</v>
      </c>
      <c r="R51" s="760" t="e">
        <f t="array" ref="R51">INDEX(ShadowTable[], SMALL(IF(ShadowRowSS=$C$10,ROW(ShadowRowSS)-5),ROWS(P$15:P51)),21)</f>
        <v>#NUM!</v>
      </c>
      <c r="S51" s="762" t="e">
        <f t="array" ref="S51">INDEX(ShadowTable[], SMALL(IF(ShadowRowSS=$C$10,ROW(ShadowRowSS)-5),ROWS(P$15:P51)),22)</f>
        <v>#NUM!</v>
      </c>
    </row>
    <row r="52" spans="3:19">
      <c r="C52" s="759" t="e">
        <f t="array" ref="C52">INDEX(ShadowTable[], SMALL(IF(ShadowRowSS=$C$10,ROW(ShadowRowSS)-5),ROWS(C$15:C52)),5)</f>
        <v>#NUM!</v>
      </c>
      <c r="D52" s="760" t="str">
        <f t="array" ref="D52">IF(ISNUMBER(SEARCH("Outcome",INDEX(ShadowTable[], SMALL(IF(ShadowRowSS=$C$10,ROW(ShadowRowSS)-5),ROWS(D$15:D52)),1)))=TRUE,"Outcome",IF(ISNUMBER(SEARCH("Output",INDEX(ShadowTable[], SMALL(IF(ShadowRowSS=$C$10,ROW(ShadowRowSS)-5),ROWS(D$15:D52)),1)))=TRUE,"Output",""))</f>
        <v/>
      </c>
      <c r="E52" s="760" t="e">
        <f t="array" ref="E52">INDEX(ShadowTable[], SMALL(IF(ShadowRowSS=$C$10,ROW(ShadowRowSS)-5),ROWS(C$15:C52)),8)</f>
        <v>#NUM!</v>
      </c>
      <c r="F52" s="760" t="e">
        <f t="array" ref="F52">INDEX(ShadowTable[], SMALL(IF(ShadowRowSS=$C$10,ROW(ShadowRowSS)-5),ROWS(D$15:D52)),9)</f>
        <v>#NUM!</v>
      </c>
      <c r="G52" s="760" t="e">
        <f t="array" ref="G52">INDEX(ShadowTable[], SMALL(IF(ShadowRowSS=$C$10,ROW(ShadowRowSS)-5),ROWS(E$15:E52)),10)</f>
        <v>#NUM!</v>
      </c>
      <c r="H52" s="760" t="e">
        <f t="array" ref="H52">INDEX(ShadowTable[], SMALL(IF(ShadowRowSS=$C$10,ROW(ShadowRowSS)-5),ROWS(F$15:F52)),11)</f>
        <v>#NUM!</v>
      </c>
      <c r="I52" s="761" t="e">
        <f t="array" ref="I52">INDEX(ShadowTable[], SMALL(IF(ShadowRowSS=$C$10,ROW(ShadowRowSS)-5),ROWS(G$15:G52)),12)</f>
        <v>#NUM!</v>
      </c>
      <c r="J52" s="760" t="e">
        <f t="array" ref="J52">INDEX(ShadowTable[], SMALL(IF(ShadowRowSS=$C$10,ROW(ShadowRowSS)-5),ROWS(H$15:H52)),13)</f>
        <v>#NUM!</v>
      </c>
      <c r="K52" s="761" t="e">
        <f t="array" ref="K52">INDEX(ShadowTable[], SMALL(IF(ShadowRowSS=$C$10,ROW(ShadowRowSS)-5),ROWS(I$15:I52)),14)</f>
        <v>#NUM!</v>
      </c>
      <c r="L52" s="760" t="e">
        <f t="array" ref="L52">INDEX(ShadowTable[], SMALL(IF(ShadowRowSS=$C$10,ROW(ShadowRowSS)-5),ROWS(J$15:J52)),15)</f>
        <v>#NUM!</v>
      </c>
      <c r="M52" s="761" t="e">
        <f t="array" ref="M52">INDEX(ShadowTable[], SMALL(IF(ShadowRowSS=$C$10,ROW(ShadowRowSS)-5),ROWS(K$15:K52)),16)</f>
        <v>#NUM!</v>
      </c>
      <c r="N52" s="760" t="e">
        <f t="array" ref="N52">INDEX(ShadowTable[], SMALL(IF(ShadowRowSS=$C$10,ROW(ShadowRowSS)-5),ROWS(L$15:L52)),17)</f>
        <v>#NUM!</v>
      </c>
      <c r="O52" s="761" t="e">
        <f t="array" ref="O52">INDEX(ShadowTable[], SMALL(IF(ShadowRowSS=$C$10,ROW(ShadowRowSS)-5),ROWS(M$15:M52)),18)</f>
        <v>#NUM!</v>
      </c>
      <c r="P52" s="760" t="e">
        <f t="array" ref="P52">INDEX(ShadowTable[], SMALL(IF(ShadowRowSS=$C$10,ROW(ShadowRowSS)-5),ROWS(N$15:N52)),19)</f>
        <v>#NUM!</v>
      </c>
      <c r="Q52" s="761" t="e">
        <f t="array" ref="Q52">INDEX(ShadowTable[], SMALL(IF(ShadowRowSS=$C$10,ROW(ShadowRowSS)-5),ROWS(O$15:O52)),20)</f>
        <v>#NUM!</v>
      </c>
      <c r="R52" s="760" t="e">
        <f t="array" ref="R52">INDEX(ShadowTable[], SMALL(IF(ShadowRowSS=$C$10,ROW(ShadowRowSS)-5),ROWS(P$15:P52)),21)</f>
        <v>#NUM!</v>
      </c>
      <c r="S52" s="762" t="e">
        <f t="array" ref="S52">INDEX(ShadowTable[], SMALL(IF(ShadowRowSS=$C$10,ROW(ShadowRowSS)-5),ROWS(P$15:P52)),22)</f>
        <v>#NUM!</v>
      </c>
    </row>
    <row r="53" spans="3:19">
      <c r="C53" s="759" t="e">
        <f t="array" ref="C53">INDEX(ShadowTable[], SMALL(IF(ShadowRowSS=$C$10,ROW(ShadowRowSS)-5),ROWS(C$15:C53)),5)</f>
        <v>#NUM!</v>
      </c>
      <c r="D53" s="760" t="str">
        <f t="array" ref="D53">IF(ISNUMBER(SEARCH("Outcome",INDEX(ShadowTable[], SMALL(IF(ShadowRowSS=$C$10,ROW(ShadowRowSS)-5),ROWS(D$15:D53)),1)))=TRUE,"Outcome",IF(ISNUMBER(SEARCH("Output",INDEX(ShadowTable[], SMALL(IF(ShadowRowSS=$C$10,ROW(ShadowRowSS)-5),ROWS(D$15:D53)),1)))=TRUE,"Output",""))</f>
        <v/>
      </c>
      <c r="E53" s="760" t="e">
        <f t="array" ref="E53">INDEX(ShadowTable[], SMALL(IF(ShadowRowSS=$C$10,ROW(ShadowRowSS)-5),ROWS(C$15:C53)),8)</f>
        <v>#NUM!</v>
      </c>
      <c r="F53" s="760" t="e">
        <f t="array" ref="F53">INDEX(ShadowTable[], SMALL(IF(ShadowRowSS=$C$10,ROW(ShadowRowSS)-5),ROWS(D$15:D53)),9)</f>
        <v>#NUM!</v>
      </c>
      <c r="G53" s="760" t="e">
        <f t="array" ref="G53">INDEX(ShadowTable[], SMALL(IF(ShadowRowSS=$C$10,ROW(ShadowRowSS)-5),ROWS(E$15:E53)),10)</f>
        <v>#NUM!</v>
      </c>
      <c r="H53" s="760" t="e">
        <f t="array" ref="H53">INDEX(ShadowTable[], SMALL(IF(ShadowRowSS=$C$10,ROW(ShadowRowSS)-5),ROWS(F$15:F53)),11)</f>
        <v>#NUM!</v>
      </c>
      <c r="I53" s="761" t="e">
        <f t="array" ref="I53">INDEX(ShadowTable[], SMALL(IF(ShadowRowSS=$C$10,ROW(ShadowRowSS)-5),ROWS(G$15:G53)),12)</f>
        <v>#NUM!</v>
      </c>
      <c r="J53" s="760" t="e">
        <f t="array" ref="J53">INDEX(ShadowTable[], SMALL(IF(ShadowRowSS=$C$10,ROW(ShadowRowSS)-5),ROWS(H$15:H53)),13)</f>
        <v>#NUM!</v>
      </c>
      <c r="K53" s="761" t="e">
        <f t="array" ref="K53">INDEX(ShadowTable[], SMALL(IF(ShadowRowSS=$C$10,ROW(ShadowRowSS)-5),ROWS(I$15:I53)),14)</f>
        <v>#NUM!</v>
      </c>
      <c r="L53" s="760" t="e">
        <f t="array" ref="L53">INDEX(ShadowTable[], SMALL(IF(ShadowRowSS=$C$10,ROW(ShadowRowSS)-5),ROWS(J$15:J53)),15)</f>
        <v>#NUM!</v>
      </c>
      <c r="M53" s="761" t="e">
        <f t="array" ref="M53">INDEX(ShadowTable[], SMALL(IF(ShadowRowSS=$C$10,ROW(ShadowRowSS)-5),ROWS(K$15:K53)),16)</f>
        <v>#NUM!</v>
      </c>
      <c r="N53" s="760" t="e">
        <f t="array" ref="N53">INDEX(ShadowTable[], SMALL(IF(ShadowRowSS=$C$10,ROW(ShadowRowSS)-5),ROWS(L$15:L53)),17)</f>
        <v>#NUM!</v>
      </c>
      <c r="O53" s="761" t="e">
        <f t="array" ref="O53">INDEX(ShadowTable[], SMALL(IF(ShadowRowSS=$C$10,ROW(ShadowRowSS)-5),ROWS(M$15:M53)),18)</f>
        <v>#NUM!</v>
      </c>
      <c r="P53" s="760" t="e">
        <f t="array" ref="P53">INDEX(ShadowTable[], SMALL(IF(ShadowRowSS=$C$10,ROW(ShadowRowSS)-5),ROWS(N$15:N53)),19)</f>
        <v>#NUM!</v>
      </c>
      <c r="Q53" s="761" t="e">
        <f t="array" ref="Q53">INDEX(ShadowTable[], SMALL(IF(ShadowRowSS=$C$10,ROW(ShadowRowSS)-5),ROWS(O$15:O53)),20)</f>
        <v>#NUM!</v>
      </c>
      <c r="R53" s="760" t="e">
        <f t="array" ref="R53">INDEX(ShadowTable[], SMALL(IF(ShadowRowSS=$C$10,ROW(ShadowRowSS)-5),ROWS(P$15:P53)),21)</f>
        <v>#NUM!</v>
      </c>
      <c r="S53" s="762" t="e">
        <f t="array" ref="S53">INDEX(ShadowTable[], SMALL(IF(ShadowRowSS=$C$10,ROW(ShadowRowSS)-5),ROWS(P$15:P53)),22)</f>
        <v>#NUM!</v>
      </c>
    </row>
    <row r="54" spans="3:19">
      <c r="C54" s="759" t="e">
        <f t="array" ref="C54">INDEX(ShadowTable[], SMALL(IF(ShadowRowSS=$C$10,ROW(ShadowRowSS)-5),ROWS(C$15:C54)),5)</f>
        <v>#NUM!</v>
      </c>
      <c r="D54" s="760" t="str">
        <f t="array" ref="D54">IF(ISNUMBER(SEARCH("Outcome",INDEX(ShadowTable[], SMALL(IF(ShadowRowSS=$C$10,ROW(ShadowRowSS)-5),ROWS(D$15:D54)),1)))=TRUE,"Outcome",IF(ISNUMBER(SEARCH("Output",INDEX(ShadowTable[], SMALL(IF(ShadowRowSS=$C$10,ROW(ShadowRowSS)-5),ROWS(D$15:D54)),1)))=TRUE,"Output",""))</f>
        <v/>
      </c>
      <c r="E54" s="760" t="e">
        <f t="array" ref="E54">INDEX(ShadowTable[], SMALL(IF(ShadowRowSS=$C$10,ROW(ShadowRowSS)-5),ROWS(C$15:C54)),8)</f>
        <v>#NUM!</v>
      </c>
      <c r="F54" s="760" t="e">
        <f t="array" ref="F54">INDEX(ShadowTable[], SMALL(IF(ShadowRowSS=$C$10,ROW(ShadowRowSS)-5),ROWS(D$15:D54)),9)</f>
        <v>#NUM!</v>
      </c>
      <c r="G54" s="760" t="e">
        <f t="array" ref="G54">INDEX(ShadowTable[], SMALL(IF(ShadowRowSS=$C$10,ROW(ShadowRowSS)-5),ROWS(E$15:E54)),10)</f>
        <v>#NUM!</v>
      </c>
      <c r="H54" s="760" t="e">
        <f t="array" ref="H54">INDEX(ShadowTable[], SMALL(IF(ShadowRowSS=$C$10,ROW(ShadowRowSS)-5),ROWS(F$15:F54)),11)</f>
        <v>#NUM!</v>
      </c>
      <c r="I54" s="761" t="e">
        <f t="array" ref="I54">INDEX(ShadowTable[], SMALL(IF(ShadowRowSS=$C$10,ROW(ShadowRowSS)-5),ROWS(G$15:G54)),12)</f>
        <v>#NUM!</v>
      </c>
      <c r="J54" s="760" t="e">
        <f t="array" ref="J54">INDEX(ShadowTable[], SMALL(IF(ShadowRowSS=$C$10,ROW(ShadowRowSS)-5),ROWS(H$15:H54)),13)</f>
        <v>#NUM!</v>
      </c>
      <c r="K54" s="761" t="e">
        <f t="array" ref="K54">INDEX(ShadowTable[], SMALL(IF(ShadowRowSS=$C$10,ROW(ShadowRowSS)-5),ROWS(I$15:I54)),14)</f>
        <v>#NUM!</v>
      </c>
      <c r="L54" s="760" t="e">
        <f t="array" ref="L54">INDEX(ShadowTable[], SMALL(IF(ShadowRowSS=$C$10,ROW(ShadowRowSS)-5),ROWS(J$15:J54)),15)</f>
        <v>#NUM!</v>
      </c>
      <c r="M54" s="761" t="e">
        <f t="array" ref="M54">INDEX(ShadowTable[], SMALL(IF(ShadowRowSS=$C$10,ROW(ShadowRowSS)-5),ROWS(K$15:K54)),16)</f>
        <v>#NUM!</v>
      </c>
      <c r="N54" s="760" t="e">
        <f t="array" ref="N54">INDEX(ShadowTable[], SMALL(IF(ShadowRowSS=$C$10,ROW(ShadowRowSS)-5),ROWS(L$15:L54)),17)</f>
        <v>#NUM!</v>
      </c>
      <c r="O54" s="761" t="e">
        <f t="array" ref="O54">INDEX(ShadowTable[], SMALL(IF(ShadowRowSS=$C$10,ROW(ShadowRowSS)-5),ROWS(M$15:M54)),18)</f>
        <v>#NUM!</v>
      </c>
      <c r="P54" s="760" t="e">
        <f t="array" ref="P54">INDEX(ShadowTable[], SMALL(IF(ShadowRowSS=$C$10,ROW(ShadowRowSS)-5),ROWS(N$15:N54)),19)</f>
        <v>#NUM!</v>
      </c>
      <c r="Q54" s="761" t="e">
        <f t="array" ref="Q54">INDEX(ShadowTable[], SMALL(IF(ShadowRowSS=$C$10,ROW(ShadowRowSS)-5),ROWS(O$15:O54)),20)</f>
        <v>#NUM!</v>
      </c>
      <c r="R54" s="760" t="e">
        <f t="array" ref="R54">INDEX(ShadowTable[], SMALL(IF(ShadowRowSS=$C$10,ROW(ShadowRowSS)-5),ROWS(P$15:P54)),21)</f>
        <v>#NUM!</v>
      </c>
      <c r="S54" s="762" t="e">
        <f t="array" ref="S54">INDEX(ShadowTable[], SMALL(IF(ShadowRowSS=$C$10,ROW(ShadowRowSS)-5),ROWS(P$15:P54)),22)</f>
        <v>#NUM!</v>
      </c>
    </row>
    <row r="55" spans="3:19">
      <c r="C55" s="759" t="e">
        <f t="array" ref="C55">INDEX(ShadowTable[], SMALL(IF(ShadowRowSS=$C$10,ROW(ShadowRowSS)-5),ROWS(C$15:C55)),5)</f>
        <v>#NUM!</v>
      </c>
      <c r="D55" s="760" t="str">
        <f t="array" ref="D55">IF(ISNUMBER(SEARCH("Outcome",INDEX(ShadowTable[], SMALL(IF(ShadowRowSS=$C$10,ROW(ShadowRowSS)-5),ROWS(D$15:D55)),1)))=TRUE,"Outcome",IF(ISNUMBER(SEARCH("Output",INDEX(ShadowTable[], SMALL(IF(ShadowRowSS=$C$10,ROW(ShadowRowSS)-5),ROWS(D$15:D55)),1)))=TRUE,"Output",""))</f>
        <v/>
      </c>
      <c r="E55" s="760" t="e">
        <f t="array" ref="E55">INDEX(ShadowTable[], SMALL(IF(ShadowRowSS=$C$10,ROW(ShadowRowSS)-5),ROWS(C$15:C55)),8)</f>
        <v>#NUM!</v>
      </c>
      <c r="F55" s="760" t="e">
        <f t="array" ref="F55">INDEX(ShadowTable[], SMALL(IF(ShadowRowSS=$C$10,ROW(ShadowRowSS)-5),ROWS(D$15:D55)),9)</f>
        <v>#NUM!</v>
      </c>
      <c r="G55" s="760" t="e">
        <f t="array" ref="G55">INDEX(ShadowTable[], SMALL(IF(ShadowRowSS=$C$10,ROW(ShadowRowSS)-5),ROWS(E$15:E55)),10)</f>
        <v>#NUM!</v>
      </c>
      <c r="H55" s="760" t="e">
        <f t="array" ref="H55">INDEX(ShadowTable[], SMALL(IF(ShadowRowSS=$C$10,ROW(ShadowRowSS)-5),ROWS(F$15:F55)),11)</f>
        <v>#NUM!</v>
      </c>
      <c r="I55" s="761" t="e">
        <f t="array" ref="I55">INDEX(ShadowTable[], SMALL(IF(ShadowRowSS=$C$10,ROW(ShadowRowSS)-5),ROWS(G$15:G55)),12)</f>
        <v>#NUM!</v>
      </c>
      <c r="J55" s="760" t="e">
        <f t="array" ref="J55">INDEX(ShadowTable[], SMALL(IF(ShadowRowSS=$C$10,ROW(ShadowRowSS)-5),ROWS(H$15:H55)),13)</f>
        <v>#NUM!</v>
      </c>
      <c r="K55" s="761" t="e">
        <f t="array" ref="K55">INDEX(ShadowTable[], SMALL(IF(ShadowRowSS=$C$10,ROW(ShadowRowSS)-5),ROWS(I$15:I55)),14)</f>
        <v>#NUM!</v>
      </c>
      <c r="L55" s="760" t="e">
        <f t="array" ref="L55">INDEX(ShadowTable[], SMALL(IF(ShadowRowSS=$C$10,ROW(ShadowRowSS)-5),ROWS(J$15:J55)),15)</f>
        <v>#NUM!</v>
      </c>
      <c r="M55" s="761" t="e">
        <f t="array" ref="M55">INDEX(ShadowTable[], SMALL(IF(ShadowRowSS=$C$10,ROW(ShadowRowSS)-5),ROWS(K$15:K55)),16)</f>
        <v>#NUM!</v>
      </c>
      <c r="N55" s="760" t="e">
        <f t="array" ref="N55">INDEX(ShadowTable[], SMALL(IF(ShadowRowSS=$C$10,ROW(ShadowRowSS)-5),ROWS(L$15:L55)),17)</f>
        <v>#NUM!</v>
      </c>
      <c r="O55" s="761" t="e">
        <f t="array" ref="O55">INDEX(ShadowTable[], SMALL(IF(ShadowRowSS=$C$10,ROW(ShadowRowSS)-5),ROWS(M$15:M55)),18)</f>
        <v>#NUM!</v>
      </c>
      <c r="P55" s="760" t="e">
        <f t="array" ref="P55">INDEX(ShadowTable[], SMALL(IF(ShadowRowSS=$C$10,ROW(ShadowRowSS)-5),ROWS(N$15:N55)),19)</f>
        <v>#NUM!</v>
      </c>
      <c r="Q55" s="761" t="e">
        <f t="array" ref="Q55">INDEX(ShadowTable[], SMALL(IF(ShadowRowSS=$C$10,ROW(ShadowRowSS)-5),ROWS(O$15:O55)),20)</f>
        <v>#NUM!</v>
      </c>
      <c r="R55" s="760" t="e">
        <f t="array" ref="R55">INDEX(ShadowTable[], SMALL(IF(ShadowRowSS=$C$10,ROW(ShadowRowSS)-5),ROWS(P$15:P55)),21)</f>
        <v>#NUM!</v>
      </c>
      <c r="S55" s="762" t="e">
        <f t="array" ref="S55">INDEX(ShadowTable[], SMALL(IF(ShadowRowSS=$C$10,ROW(ShadowRowSS)-5),ROWS(P$15:P55)),22)</f>
        <v>#NUM!</v>
      </c>
    </row>
    <row r="56" spans="3:19">
      <c r="C56" s="759" t="e">
        <f t="array" ref="C56">INDEX(ShadowTable[], SMALL(IF(ShadowRowSS=$C$10,ROW(ShadowRowSS)-5),ROWS(C$15:C56)),5)</f>
        <v>#NUM!</v>
      </c>
      <c r="D56" s="760" t="str">
        <f t="array" ref="D56">IF(ISNUMBER(SEARCH("Outcome",INDEX(ShadowTable[], SMALL(IF(ShadowRowSS=$C$10,ROW(ShadowRowSS)-5),ROWS(D$15:D56)),1)))=TRUE,"Outcome",IF(ISNUMBER(SEARCH("Output",INDEX(ShadowTable[], SMALL(IF(ShadowRowSS=$C$10,ROW(ShadowRowSS)-5),ROWS(D$15:D56)),1)))=TRUE,"Output",""))</f>
        <v/>
      </c>
      <c r="E56" s="760" t="e">
        <f t="array" ref="E56">INDEX(ShadowTable[], SMALL(IF(ShadowRowSS=$C$10,ROW(ShadowRowSS)-5),ROWS(C$15:C56)),8)</f>
        <v>#NUM!</v>
      </c>
      <c r="F56" s="760" t="e">
        <f t="array" ref="F56">INDEX(ShadowTable[], SMALL(IF(ShadowRowSS=$C$10,ROW(ShadowRowSS)-5),ROWS(D$15:D56)),9)</f>
        <v>#NUM!</v>
      </c>
      <c r="G56" s="760" t="e">
        <f t="array" ref="G56">INDEX(ShadowTable[], SMALL(IF(ShadowRowSS=$C$10,ROW(ShadowRowSS)-5),ROWS(E$15:E56)),10)</f>
        <v>#NUM!</v>
      </c>
      <c r="H56" s="760" t="e">
        <f t="array" ref="H56">INDEX(ShadowTable[], SMALL(IF(ShadowRowSS=$C$10,ROW(ShadowRowSS)-5),ROWS(F$15:F56)),11)</f>
        <v>#NUM!</v>
      </c>
      <c r="I56" s="761" t="e">
        <f t="array" ref="I56">INDEX(ShadowTable[], SMALL(IF(ShadowRowSS=$C$10,ROW(ShadowRowSS)-5),ROWS(G$15:G56)),12)</f>
        <v>#NUM!</v>
      </c>
      <c r="J56" s="760" t="e">
        <f t="array" ref="J56">INDEX(ShadowTable[], SMALL(IF(ShadowRowSS=$C$10,ROW(ShadowRowSS)-5),ROWS(H$15:H56)),13)</f>
        <v>#NUM!</v>
      </c>
      <c r="K56" s="761" t="e">
        <f t="array" ref="K56">INDEX(ShadowTable[], SMALL(IF(ShadowRowSS=$C$10,ROW(ShadowRowSS)-5),ROWS(I$15:I56)),14)</f>
        <v>#NUM!</v>
      </c>
      <c r="L56" s="760" t="e">
        <f t="array" ref="L56">INDEX(ShadowTable[], SMALL(IF(ShadowRowSS=$C$10,ROW(ShadowRowSS)-5),ROWS(J$15:J56)),15)</f>
        <v>#NUM!</v>
      </c>
      <c r="M56" s="761" t="e">
        <f t="array" ref="M56">INDEX(ShadowTable[], SMALL(IF(ShadowRowSS=$C$10,ROW(ShadowRowSS)-5),ROWS(K$15:K56)),16)</f>
        <v>#NUM!</v>
      </c>
      <c r="N56" s="760" t="e">
        <f t="array" ref="N56">INDEX(ShadowTable[], SMALL(IF(ShadowRowSS=$C$10,ROW(ShadowRowSS)-5),ROWS(L$15:L56)),17)</f>
        <v>#NUM!</v>
      </c>
      <c r="O56" s="761" t="e">
        <f t="array" ref="O56">INDEX(ShadowTable[], SMALL(IF(ShadowRowSS=$C$10,ROW(ShadowRowSS)-5),ROWS(M$15:M56)),18)</f>
        <v>#NUM!</v>
      </c>
      <c r="P56" s="760" t="e">
        <f t="array" ref="P56">INDEX(ShadowTable[], SMALL(IF(ShadowRowSS=$C$10,ROW(ShadowRowSS)-5),ROWS(N$15:N56)),19)</f>
        <v>#NUM!</v>
      </c>
      <c r="Q56" s="761" t="e">
        <f t="array" ref="Q56">INDEX(ShadowTable[], SMALL(IF(ShadowRowSS=$C$10,ROW(ShadowRowSS)-5),ROWS(O$15:O56)),20)</f>
        <v>#NUM!</v>
      </c>
      <c r="R56" s="760" t="e">
        <f t="array" ref="R56">INDEX(ShadowTable[], SMALL(IF(ShadowRowSS=$C$10,ROW(ShadowRowSS)-5),ROWS(P$15:P56)),21)</f>
        <v>#NUM!</v>
      </c>
      <c r="S56" s="762" t="e">
        <f t="array" ref="S56">INDEX(ShadowTable[], SMALL(IF(ShadowRowSS=$C$10,ROW(ShadowRowSS)-5),ROWS(P$15:P56)),22)</f>
        <v>#NUM!</v>
      </c>
    </row>
    <row r="57" spans="3:19">
      <c r="C57" s="759" t="e">
        <f t="array" ref="C57">INDEX(ShadowTable[], SMALL(IF(ShadowRowSS=$C$10,ROW(ShadowRowSS)-5),ROWS(C$15:C57)),5)</f>
        <v>#NUM!</v>
      </c>
      <c r="D57" s="760" t="str">
        <f t="array" ref="D57">IF(ISNUMBER(SEARCH("Outcome",INDEX(ShadowTable[], SMALL(IF(ShadowRowSS=$C$10,ROW(ShadowRowSS)-5),ROWS(D$15:D57)),1)))=TRUE,"Outcome",IF(ISNUMBER(SEARCH("Output",INDEX(ShadowTable[], SMALL(IF(ShadowRowSS=$C$10,ROW(ShadowRowSS)-5),ROWS(D$15:D57)),1)))=TRUE,"Output",""))</f>
        <v/>
      </c>
      <c r="E57" s="760" t="e">
        <f t="array" ref="E57">INDEX(ShadowTable[], SMALL(IF(ShadowRowSS=$C$10,ROW(ShadowRowSS)-5),ROWS(C$15:C57)),8)</f>
        <v>#NUM!</v>
      </c>
      <c r="F57" s="760" t="e">
        <f t="array" ref="F57">INDEX(ShadowTable[], SMALL(IF(ShadowRowSS=$C$10,ROW(ShadowRowSS)-5),ROWS(D$15:D57)),9)</f>
        <v>#NUM!</v>
      </c>
      <c r="G57" s="760" t="e">
        <f t="array" ref="G57">INDEX(ShadowTable[], SMALL(IF(ShadowRowSS=$C$10,ROW(ShadowRowSS)-5),ROWS(E$15:E57)),10)</f>
        <v>#NUM!</v>
      </c>
      <c r="H57" s="760" t="e">
        <f t="array" ref="H57">INDEX(ShadowTable[], SMALL(IF(ShadowRowSS=$C$10,ROW(ShadowRowSS)-5),ROWS(F$15:F57)),11)</f>
        <v>#NUM!</v>
      </c>
      <c r="I57" s="761" t="e">
        <f t="array" ref="I57">INDEX(ShadowTable[], SMALL(IF(ShadowRowSS=$C$10,ROW(ShadowRowSS)-5),ROWS(G$15:G57)),12)</f>
        <v>#NUM!</v>
      </c>
      <c r="J57" s="760" t="e">
        <f t="array" ref="J57">INDEX(ShadowTable[], SMALL(IF(ShadowRowSS=$C$10,ROW(ShadowRowSS)-5),ROWS(H$15:H57)),13)</f>
        <v>#NUM!</v>
      </c>
      <c r="K57" s="761" t="e">
        <f t="array" ref="K57">INDEX(ShadowTable[], SMALL(IF(ShadowRowSS=$C$10,ROW(ShadowRowSS)-5),ROWS(I$15:I57)),14)</f>
        <v>#NUM!</v>
      </c>
      <c r="L57" s="760" t="e">
        <f t="array" ref="L57">INDEX(ShadowTable[], SMALL(IF(ShadowRowSS=$C$10,ROW(ShadowRowSS)-5),ROWS(J$15:J57)),15)</f>
        <v>#NUM!</v>
      </c>
      <c r="M57" s="761" t="e">
        <f t="array" ref="M57">INDEX(ShadowTable[], SMALL(IF(ShadowRowSS=$C$10,ROW(ShadowRowSS)-5),ROWS(K$15:K57)),16)</f>
        <v>#NUM!</v>
      </c>
      <c r="N57" s="760" t="e">
        <f t="array" ref="N57">INDEX(ShadowTable[], SMALL(IF(ShadowRowSS=$C$10,ROW(ShadowRowSS)-5),ROWS(L$15:L57)),17)</f>
        <v>#NUM!</v>
      </c>
      <c r="O57" s="761" t="e">
        <f t="array" ref="O57">INDEX(ShadowTable[], SMALL(IF(ShadowRowSS=$C$10,ROW(ShadowRowSS)-5),ROWS(M$15:M57)),18)</f>
        <v>#NUM!</v>
      </c>
      <c r="P57" s="760" t="e">
        <f t="array" ref="P57">INDEX(ShadowTable[], SMALL(IF(ShadowRowSS=$C$10,ROW(ShadowRowSS)-5),ROWS(N$15:N57)),19)</f>
        <v>#NUM!</v>
      </c>
      <c r="Q57" s="761" t="e">
        <f t="array" ref="Q57">INDEX(ShadowTable[], SMALL(IF(ShadowRowSS=$C$10,ROW(ShadowRowSS)-5),ROWS(O$15:O57)),20)</f>
        <v>#NUM!</v>
      </c>
      <c r="R57" s="760" t="e">
        <f t="array" ref="R57">INDEX(ShadowTable[], SMALL(IF(ShadowRowSS=$C$10,ROW(ShadowRowSS)-5),ROWS(P$15:P57)),21)</f>
        <v>#NUM!</v>
      </c>
      <c r="S57" s="762" t="e">
        <f t="array" ref="S57">INDEX(ShadowTable[], SMALL(IF(ShadowRowSS=$C$10,ROW(ShadowRowSS)-5),ROWS(P$15:P57)),22)</f>
        <v>#NUM!</v>
      </c>
    </row>
    <row r="58" spans="3:19">
      <c r="C58" s="759" t="e">
        <f t="array" ref="C58">INDEX(ShadowTable[], SMALL(IF(ShadowRowSS=$C$10,ROW(ShadowRowSS)-5),ROWS(C$15:C58)),5)</f>
        <v>#NUM!</v>
      </c>
      <c r="D58" s="760" t="str">
        <f t="array" ref="D58">IF(ISNUMBER(SEARCH("Outcome",INDEX(ShadowTable[], SMALL(IF(ShadowRowSS=$C$10,ROW(ShadowRowSS)-5),ROWS(D$15:D58)),1)))=TRUE,"Outcome",IF(ISNUMBER(SEARCH("Output",INDEX(ShadowTable[], SMALL(IF(ShadowRowSS=$C$10,ROW(ShadowRowSS)-5),ROWS(D$15:D58)),1)))=TRUE,"Output",""))</f>
        <v/>
      </c>
      <c r="E58" s="760" t="e">
        <f t="array" ref="E58">INDEX(ShadowTable[], SMALL(IF(ShadowRowSS=$C$10,ROW(ShadowRowSS)-5),ROWS(C$15:C58)),8)</f>
        <v>#NUM!</v>
      </c>
      <c r="F58" s="760" t="e">
        <f t="array" ref="F58">INDEX(ShadowTable[], SMALL(IF(ShadowRowSS=$C$10,ROW(ShadowRowSS)-5),ROWS(D$15:D58)),9)</f>
        <v>#NUM!</v>
      </c>
      <c r="G58" s="760" t="e">
        <f t="array" ref="G58">INDEX(ShadowTable[], SMALL(IF(ShadowRowSS=$C$10,ROW(ShadowRowSS)-5),ROWS(E$15:E58)),10)</f>
        <v>#NUM!</v>
      </c>
      <c r="H58" s="760" t="e">
        <f t="array" ref="H58">INDEX(ShadowTable[], SMALL(IF(ShadowRowSS=$C$10,ROW(ShadowRowSS)-5),ROWS(F$15:F58)),11)</f>
        <v>#NUM!</v>
      </c>
      <c r="I58" s="761" t="e">
        <f t="array" ref="I58">INDEX(ShadowTable[], SMALL(IF(ShadowRowSS=$C$10,ROW(ShadowRowSS)-5),ROWS(G$15:G58)),12)</f>
        <v>#NUM!</v>
      </c>
      <c r="J58" s="760" t="e">
        <f t="array" ref="J58">INDEX(ShadowTable[], SMALL(IF(ShadowRowSS=$C$10,ROW(ShadowRowSS)-5),ROWS(H$15:H58)),13)</f>
        <v>#NUM!</v>
      </c>
      <c r="K58" s="761" t="e">
        <f t="array" ref="K58">INDEX(ShadowTable[], SMALL(IF(ShadowRowSS=$C$10,ROW(ShadowRowSS)-5),ROWS(I$15:I58)),14)</f>
        <v>#NUM!</v>
      </c>
      <c r="L58" s="760" t="e">
        <f t="array" ref="L58">INDEX(ShadowTable[], SMALL(IF(ShadowRowSS=$C$10,ROW(ShadowRowSS)-5),ROWS(J$15:J58)),15)</f>
        <v>#NUM!</v>
      </c>
      <c r="M58" s="761" t="e">
        <f t="array" ref="M58">INDEX(ShadowTable[], SMALL(IF(ShadowRowSS=$C$10,ROW(ShadowRowSS)-5),ROWS(K$15:K58)),16)</f>
        <v>#NUM!</v>
      </c>
      <c r="N58" s="760" t="e">
        <f t="array" ref="N58">INDEX(ShadowTable[], SMALL(IF(ShadowRowSS=$C$10,ROW(ShadowRowSS)-5),ROWS(L$15:L58)),17)</f>
        <v>#NUM!</v>
      </c>
      <c r="O58" s="761" t="e">
        <f t="array" ref="O58">INDEX(ShadowTable[], SMALL(IF(ShadowRowSS=$C$10,ROW(ShadowRowSS)-5),ROWS(M$15:M58)),18)</f>
        <v>#NUM!</v>
      </c>
      <c r="P58" s="760" t="e">
        <f t="array" ref="P58">INDEX(ShadowTable[], SMALL(IF(ShadowRowSS=$C$10,ROW(ShadowRowSS)-5),ROWS(N$15:N58)),19)</f>
        <v>#NUM!</v>
      </c>
      <c r="Q58" s="761" t="e">
        <f t="array" ref="Q58">INDEX(ShadowTable[], SMALL(IF(ShadowRowSS=$C$10,ROW(ShadowRowSS)-5),ROWS(O$15:O58)),20)</f>
        <v>#NUM!</v>
      </c>
      <c r="R58" s="760" t="e">
        <f t="array" ref="R58">INDEX(ShadowTable[], SMALL(IF(ShadowRowSS=$C$10,ROW(ShadowRowSS)-5),ROWS(P$15:P58)),21)</f>
        <v>#NUM!</v>
      </c>
      <c r="S58" s="762" t="e">
        <f t="array" ref="S58">INDEX(ShadowTable[], SMALL(IF(ShadowRowSS=$C$10,ROW(ShadowRowSS)-5),ROWS(P$15:P58)),22)</f>
        <v>#NUM!</v>
      </c>
    </row>
    <row r="59" spans="3:19">
      <c r="C59" s="759" t="e">
        <f t="array" ref="C59">INDEX(ShadowTable[], SMALL(IF(ShadowRowSS=$C$10,ROW(ShadowRowSS)-5),ROWS(C$15:C59)),5)</f>
        <v>#NUM!</v>
      </c>
      <c r="D59" s="760" t="str">
        <f t="array" ref="D59">IF(ISNUMBER(SEARCH("Outcome",INDEX(ShadowTable[], SMALL(IF(ShadowRowSS=$C$10,ROW(ShadowRowSS)-5),ROWS(D$15:D59)),1)))=TRUE,"Outcome",IF(ISNUMBER(SEARCH("Output",INDEX(ShadowTable[], SMALL(IF(ShadowRowSS=$C$10,ROW(ShadowRowSS)-5),ROWS(D$15:D59)),1)))=TRUE,"Output",""))</f>
        <v/>
      </c>
      <c r="E59" s="760" t="e">
        <f t="array" ref="E59">INDEX(ShadowTable[], SMALL(IF(ShadowRowSS=$C$10,ROW(ShadowRowSS)-5),ROWS(C$15:C59)),8)</f>
        <v>#NUM!</v>
      </c>
      <c r="F59" s="760" t="e">
        <f t="array" ref="F59">INDEX(ShadowTable[], SMALL(IF(ShadowRowSS=$C$10,ROW(ShadowRowSS)-5),ROWS(D$15:D59)),9)</f>
        <v>#NUM!</v>
      </c>
      <c r="G59" s="760" t="e">
        <f t="array" ref="G59">INDEX(ShadowTable[], SMALL(IF(ShadowRowSS=$C$10,ROW(ShadowRowSS)-5),ROWS(E$15:E59)),10)</f>
        <v>#NUM!</v>
      </c>
      <c r="H59" s="760" t="e">
        <f t="array" ref="H59">INDEX(ShadowTable[], SMALL(IF(ShadowRowSS=$C$10,ROW(ShadowRowSS)-5),ROWS(F$15:F59)),11)</f>
        <v>#NUM!</v>
      </c>
      <c r="I59" s="761" t="e">
        <f t="array" ref="I59">INDEX(ShadowTable[], SMALL(IF(ShadowRowSS=$C$10,ROW(ShadowRowSS)-5),ROWS(G$15:G59)),12)</f>
        <v>#NUM!</v>
      </c>
      <c r="J59" s="760" t="e">
        <f t="array" ref="J59">INDEX(ShadowTable[], SMALL(IF(ShadowRowSS=$C$10,ROW(ShadowRowSS)-5),ROWS(H$15:H59)),13)</f>
        <v>#NUM!</v>
      </c>
      <c r="K59" s="761" t="e">
        <f t="array" ref="K59">INDEX(ShadowTable[], SMALL(IF(ShadowRowSS=$C$10,ROW(ShadowRowSS)-5),ROWS(I$15:I59)),14)</f>
        <v>#NUM!</v>
      </c>
      <c r="L59" s="760" t="e">
        <f t="array" ref="L59">INDEX(ShadowTable[], SMALL(IF(ShadowRowSS=$C$10,ROW(ShadowRowSS)-5),ROWS(J$15:J59)),15)</f>
        <v>#NUM!</v>
      </c>
      <c r="M59" s="761" t="e">
        <f t="array" ref="M59">INDEX(ShadowTable[], SMALL(IF(ShadowRowSS=$C$10,ROW(ShadowRowSS)-5),ROWS(K$15:K59)),16)</f>
        <v>#NUM!</v>
      </c>
      <c r="N59" s="760" t="e">
        <f t="array" ref="N59">INDEX(ShadowTable[], SMALL(IF(ShadowRowSS=$C$10,ROW(ShadowRowSS)-5),ROWS(L$15:L59)),17)</f>
        <v>#NUM!</v>
      </c>
      <c r="O59" s="761" t="e">
        <f t="array" ref="O59">INDEX(ShadowTable[], SMALL(IF(ShadowRowSS=$C$10,ROW(ShadowRowSS)-5),ROWS(M$15:M59)),18)</f>
        <v>#NUM!</v>
      </c>
      <c r="P59" s="760" t="e">
        <f t="array" ref="P59">INDEX(ShadowTable[], SMALL(IF(ShadowRowSS=$C$10,ROW(ShadowRowSS)-5),ROWS(N$15:N59)),19)</f>
        <v>#NUM!</v>
      </c>
      <c r="Q59" s="761" t="e">
        <f t="array" ref="Q59">INDEX(ShadowTable[], SMALL(IF(ShadowRowSS=$C$10,ROW(ShadowRowSS)-5),ROWS(O$15:O59)),20)</f>
        <v>#NUM!</v>
      </c>
      <c r="R59" s="760" t="e">
        <f t="array" ref="R59">INDEX(ShadowTable[], SMALL(IF(ShadowRowSS=$C$10,ROW(ShadowRowSS)-5),ROWS(P$15:P59)),21)</f>
        <v>#NUM!</v>
      </c>
      <c r="S59" s="762" t="e">
        <f t="array" ref="S59">INDEX(ShadowTable[], SMALL(IF(ShadowRowSS=$C$10,ROW(ShadowRowSS)-5),ROWS(P$15:P59)),22)</f>
        <v>#NUM!</v>
      </c>
    </row>
    <row r="60" spans="3:19">
      <c r="C60" s="759" t="e">
        <f t="array" ref="C60">INDEX(ShadowTable[], SMALL(IF(ShadowRowSS=$C$10,ROW(ShadowRowSS)-5),ROWS(C$15:C60)),5)</f>
        <v>#NUM!</v>
      </c>
      <c r="D60" s="760" t="str">
        <f t="array" ref="D60">IF(ISNUMBER(SEARCH("Outcome",INDEX(ShadowTable[], SMALL(IF(ShadowRowSS=$C$10,ROW(ShadowRowSS)-5),ROWS(D$15:D60)),1)))=TRUE,"Outcome",IF(ISNUMBER(SEARCH("Output",INDEX(ShadowTable[], SMALL(IF(ShadowRowSS=$C$10,ROW(ShadowRowSS)-5),ROWS(D$15:D60)),1)))=TRUE,"Output",""))</f>
        <v/>
      </c>
      <c r="E60" s="760" t="e">
        <f t="array" ref="E60">INDEX(ShadowTable[], SMALL(IF(ShadowRowSS=$C$10,ROW(ShadowRowSS)-5),ROWS(C$15:C60)),8)</f>
        <v>#NUM!</v>
      </c>
      <c r="F60" s="760" t="e">
        <f t="array" ref="F60">INDEX(ShadowTable[], SMALL(IF(ShadowRowSS=$C$10,ROW(ShadowRowSS)-5),ROWS(D$15:D60)),9)</f>
        <v>#NUM!</v>
      </c>
      <c r="G60" s="760" t="e">
        <f t="array" ref="G60">INDEX(ShadowTable[], SMALL(IF(ShadowRowSS=$C$10,ROW(ShadowRowSS)-5),ROWS(E$15:E60)),10)</f>
        <v>#NUM!</v>
      </c>
      <c r="H60" s="760" t="e">
        <f t="array" ref="H60">INDEX(ShadowTable[], SMALL(IF(ShadowRowSS=$C$10,ROW(ShadowRowSS)-5),ROWS(F$15:F60)),11)</f>
        <v>#NUM!</v>
      </c>
      <c r="I60" s="761" t="e">
        <f t="array" ref="I60">INDEX(ShadowTable[], SMALL(IF(ShadowRowSS=$C$10,ROW(ShadowRowSS)-5),ROWS(G$15:G60)),12)</f>
        <v>#NUM!</v>
      </c>
      <c r="J60" s="760" t="e">
        <f t="array" ref="J60">INDEX(ShadowTable[], SMALL(IF(ShadowRowSS=$C$10,ROW(ShadowRowSS)-5),ROWS(H$15:H60)),13)</f>
        <v>#NUM!</v>
      </c>
      <c r="K60" s="761" t="e">
        <f t="array" ref="K60">INDEX(ShadowTable[], SMALL(IF(ShadowRowSS=$C$10,ROW(ShadowRowSS)-5),ROWS(I$15:I60)),14)</f>
        <v>#NUM!</v>
      </c>
      <c r="L60" s="760" t="e">
        <f t="array" ref="L60">INDEX(ShadowTable[], SMALL(IF(ShadowRowSS=$C$10,ROW(ShadowRowSS)-5),ROWS(J$15:J60)),15)</f>
        <v>#NUM!</v>
      </c>
      <c r="M60" s="761" t="e">
        <f t="array" ref="M60">INDEX(ShadowTable[], SMALL(IF(ShadowRowSS=$C$10,ROW(ShadowRowSS)-5),ROWS(K$15:K60)),16)</f>
        <v>#NUM!</v>
      </c>
      <c r="N60" s="760" t="e">
        <f t="array" ref="N60">INDEX(ShadowTable[], SMALL(IF(ShadowRowSS=$C$10,ROW(ShadowRowSS)-5),ROWS(L$15:L60)),17)</f>
        <v>#NUM!</v>
      </c>
      <c r="O60" s="761" t="e">
        <f t="array" ref="O60">INDEX(ShadowTable[], SMALL(IF(ShadowRowSS=$C$10,ROW(ShadowRowSS)-5),ROWS(M$15:M60)),18)</f>
        <v>#NUM!</v>
      </c>
      <c r="P60" s="760" t="e">
        <f t="array" ref="P60">INDEX(ShadowTable[], SMALL(IF(ShadowRowSS=$C$10,ROW(ShadowRowSS)-5),ROWS(N$15:N60)),19)</f>
        <v>#NUM!</v>
      </c>
      <c r="Q60" s="761" t="e">
        <f t="array" ref="Q60">INDEX(ShadowTable[], SMALL(IF(ShadowRowSS=$C$10,ROW(ShadowRowSS)-5),ROWS(O$15:O60)),20)</f>
        <v>#NUM!</v>
      </c>
      <c r="R60" s="760" t="e">
        <f t="array" ref="R60">INDEX(ShadowTable[], SMALL(IF(ShadowRowSS=$C$10,ROW(ShadowRowSS)-5),ROWS(P$15:P60)),21)</f>
        <v>#NUM!</v>
      </c>
      <c r="S60" s="762" t="e">
        <f t="array" ref="S60">INDEX(ShadowTable[], SMALL(IF(ShadowRowSS=$C$10,ROW(ShadowRowSS)-5),ROWS(P$15:P60)),22)</f>
        <v>#NUM!</v>
      </c>
    </row>
    <row r="61" spans="3:19">
      <c r="C61" s="759" t="e">
        <f t="array" ref="C61">INDEX(ShadowTable[], SMALL(IF(ShadowRowSS=$C$10,ROW(ShadowRowSS)-5),ROWS(C$15:C61)),5)</f>
        <v>#NUM!</v>
      </c>
      <c r="D61" s="760" t="str">
        <f t="array" ref="D61">IF(ISNUMBER(SEARCH("Outcome",INDEX(ShadowTable[], SMALL(IF(ShadowRowSS=$C$10,ROW(ShadowRowSS)-5),ROWS(D$15:D61)),1)))=TRUE,"Outcome",IF(ISNUMBER(SEARCH("Output",INDEX(ShadowTable[], SMALL(IF(ShadowRowSS=$C$10,ROW(ShadowRowSS)-5),ROWS(D$15:D61)),1)))=TRUE,"Output",""))</f>
        <v/>
      </c>
      <c r="E61" s="760" t="e">
        <f t="array" ref="E61">INDEX(ShadowTable[], SMALL(IF(ShadowRowSS=$C$10,ROW(ShadowRowSS)-5),ROWS(C$15:C61)),8)</f>
        <v>#NUM!</v>
      </c>
      <c r="F61" s="760" t="e">
        <f t="array" ref="F61">INDEX(ShadowTable[], SMALL(IF(ShadowRowSS=$C$10,ROW(ShadowRowSS)-5),ROWS(D$15:D61)),9)</f>
        <v>#NUM!</v>
      </c>
      <c r="G61" s="760" t="e">
        <f t="array" ref="G61">INDEX(ShadowTable[], SMALL(IF(ShadowRowSS=$C$10,ROW(ShadowRowSS)-5),ROWS(E$15:E61)),10)</f>
        <v>#NUM!</v>
      </c>
      <c r="H61" s="760" t="e">
        <f t="array" ref="H61">INDEX(ShadowTable[], SMALL(IF(ShadowRowSS=$C$10,ROW(ShadowRowSS)-5),ROWS(F$15:F61)),11)</f>
        <v>#NUM!</v>
      </c>
      <c r="I61" s="761" t="e">
        <f t="array" ref="I61">INDEX(ShadowTable[], SMALL(IF(ShadowRowSS=$C$10,ROW(ShadowRowSS)-5),ROWS(G$15:G61)),12)</f>
        <v>#NUM!</v>
      </c>
      <c r="J61" s="760" t="e">
        <f t="array" ref="J61">INDEX(ShadowTable[], SMALL(IF(ShadowRowSS=$C$10,ROW(ShadowRowSS)-5),ROWS(H$15:H61)),13)</f>
        <v>#NUM!</v>
      </c>
      <c r="K61" s="761" t="e">
        <f t="array" ref="K61">INDEX(ShadowTable[], SMALL(IF(ShadowRowSS=$C$10,ROW(ShadowRowSS)-5),ROWS(I$15:I61)),14)</f>
        <v>#NUM!</v>
      </c>
      <c r="L61" s="760" t="e">
        <f t="array" ref="L61">INDEX(ShadowTable[], SMALL(IF(ShadowRowSS=$C$10,ROW(ShadowRowSS)-5),ROWS(J$15:J61)),15)</f>
        <v>#NUM!</v>
      </c>
      <c r="M61" s="761" t="e">
        <f t="array" ref="M61">INDEX(ShadowTable[], SMALL(IF(ShadowRowSS=$C$10,ROW(ShadowRowSS)-5),ROWS(K$15:K61)),16)</f>
        <v>#NUM!</v>
      </c>
      <c r="N61" s="760" t="e">
        <f t="array" ref="N61">INDEX(ShadowTable[], SMALL(IF(ShadowRowSS=$C$10,ROW(ShadowRowSS)-5),ROWS(L$15:L61)),17)</f>
        <v>#NUM!</v>
      </c>
      <c r="O61" s="761" t="e">
        <f t="array" ref="O61">INDEX(ShadowTable[], SMALL(IF(ShadowRowSS=$C$10,ROW(ShadowRowSS)-5),ROWS(M$15:M61)),18)</f>
        <v>#NUM!</v>
      </c>
      <c r="P61" s="760" t="e">
        <f t="array" ref="P61">INDEX(ShadowTable[], SMALL(IF(ShadowRowSS=$C$10,ROW(ShadowRowSS)-5),ROWS(N$15:N61)),19)</f>
        <v>#NUM!</v>
      </c>
      <c r="Q61" s="761" t="e">
        <f t="array" ref="Q61">INDEX(ShadowTable[], SMALL(IF(ShadowRowSS=$C$10,ROW(ShadowRowSS)-5),ROWS(O$15:O61)),20)</f>
        <v>#NUM!</v>
      </c>
      <c r="R61" s="760" t="e">
        <f t="array" ref="R61">INDEX(ShadowTable[], SMALL(IF(ShadowRowSS=$C$10,ROW(ShadowRowSS)-5),ROWS(P$15:P61)),21)</f>
        <v>#NUM!</v>
      </c>
      <c r="S61" s="762" t="e">
        <f t="array" ref="S61">INDEX(ShadowTable[], SMALL(IF(ShadowRowSS=$C$10,ROW(ShadowRowSS)-5),ROWS(P$15:P61)),22)</f>
        <v>#NUM!</v>
      </c>
    </row>
    <row r="62" spans="3:19">
      <c r="C62" s="759" t="e">
        <f t="array" ref="C62">INDEX(ShadowTable[], SMALL(IF(ShadowRowSS=$C$10,ROW(ShadowRowSS)-5),ROWS(C$15:C62)),5)</f>
        <v>#NUM!</v>
      </c>
      <c r="D62" s="760" t="str">
        <f t="array" ref="D62">IF(ISNUMBER(SEARCH("Outcome",INDEX(ShadowTable[], SMALL(IF(ShadowRowSS=$C$10,ROW(ShadowRowSS)-5),ROWS(D$15:D62)),1)))=TRUE,"Outcome",IF(ISNUMBER(SEARCH("Output",INDEX(ShadowTable[], SMALL(IF(ShadowRowSS=$C$10,ROW(ShadowRowSS)-5),ROWS(D$15:D62)),1)))=TRUE,"Output",""))</f>
        <v/>
      </c>
      <c r="E62" s="760" t="e">
        <f t="array" ref="E62">INDEX(ShadowTable[], SMALL(IF(ShadowRowSS=$C$10,ROW(ShadowRowSS)-5),ROWS(C$15:C62)),8)</f>
        <v>#NUM!</v>
      </c>
      <c r="F62" s="760" t="e">
        <f t="array" ref="F62">INDEX(ShadowTable[], SMALL(IF(ShadowRowSS=$C$10,ROW(ShadowRowSS)-5),ROWS(D$15:D62)),9)</f>
        <v>#NUM!</v>
      </c>
      <c r="G62" s="760" t="e">
        <f t="array" ref="G62">INDEX(ShadowTable[], SMALL(IF(ShadowRowSS=$C$10,ROW(ShadowRowSS)-5),ROWS(E$15:E62)),10)</f>
        <v>#NUM!</v>
      </c>
      <c r="H62" s="760" t="e">
        <f t="array" ref="H62">INDEX(ShadowTable[], SMALL(IF(ShadowRowSS=$C$10,ROW(ShadowRowSS)-5),ROWS(F$15:F62)),11)</f>
        <v>#NUM!</v>
      </c>
      <c r="I62" s="761" t="e">
        <f t="array" ref="I62">INDEX(ShadowTable[], SMALL(IF(ShadowRowSS=$C$10,ROW(ShadowRowSS)-5),ROWS(G$15:G62)),12)</f>
        <v>#NUM!</v>
      </c>
      <c r="J62" s="760" t="e">
        <f t="array" ref="J62">INDEX(ShadowTable[], SMALL(IF(ShadowRowSS=$C$10,ROW(ShadowRowSS)-5),ROWS(H$15:H62)),13)</f>
        <v>#NUM!</v>
      </c>
      <c r="K62" s="761" t="e">
        <f t="array" ref="K62">INDEX(ShadowTable[], SMALL(IF(ShadowRowSS=$C$10,ROW(ShadowRowSS)-5),ROWS(I$15:I62)),14)</f>
        <v>#NUM!</v>
      </c>
      <c r="L62" s="760" t="e">
        <f t="array" ref="L62">INDEX(ShadowTable[], SMALL(IF(ShadowRowSS=$C$10,ROW(ShadowRowSS)-5),ROWS(J$15:J62)),15)</f>
        <v>#NUM!</v>
      </c>
      <c r="M62" s="761" t="e">
        <f t="array" ref="M62">INDEX(ShadowTable[], SMALL(IF(ShadowRowSS=$C$10,ROW(ShadowRowSS)-5),ROWS(K$15:K62)),16)</f>
        <v>#NUM!</v>
      </c>
      <c r="N62" s="760" t="e">
        <f t="array" ref="N62">INDEX(ShadowTable[], SMALL(IF(ShadowRowSS=$C$10,ROW(ShadowRowSS)-5),ROWS(L$15:L62)),17)</f>
        <v>#NUM!</v>
      </c>
      <c r="O62" s="761" t="e">
        <f t="array" ref="O62">INDEX(ShadowTable[], SMALL(IF(ShadowRowSS=$C$10,ROW(ShadowRowSS)-5),ROWS(M$15:M62)),18)</f>
        <v>#NUM!</v>
      </c>
      <c r="P62" s="760" t="e">
        <f t="array" ref="P62">INDEX(ShadowTable[], SMALL(IF(ShadowRowSS=$C$10,ROW(ShadowRowSS)-5),ROWS(N$15:N62)),19)</f>
        <v>#NUM!</v>
      </c>
      <c r="Q62" s="761" t="e">
        <f t="array" ref="Q62">INDEX(ShadowTable[], SMALL(IF(ShadowRowSS=$C$10,ROW(ShadowRowSS)-5),ROWS(O$15:O62)),20)</f>
        <v>#NUM!</v>
      </c>
      <c r="R62" s="760" t="e">
        <f t="array" ref="R62">INDEX(ShadowTable[], SMALL(IF(ShadowRowSS=$C$10,ROW(ShadowRowSS)-5),ROWS(P$15:P62)),21)</f>
        <v>#NUM!</v>
      </c>
      <c r="S62" s="762" t="e">
        <f t="array" ref="S62">INDEX(ShadowTable[], SMALL(IF(ShadowRowSS=$C$10,ROW(ShadowRowSS)-5),ROWS(P$15:P62)),22)</f>
        <v>#NUM!</v>
      </c>
    </row>
    <row r="63" spans="3:19">
      <c r="C63" s="759" t="e">
        <f t="array" ref="C63">INDEX(ShadowTable[], SMALL(IF(ShadowRowSS=$C$10,ROW(ShadowRowSS)-5),ROWS(C$15:C63)),5)</f>
        <v>#NUM!</v>
      </c>
      <c r="D63" s="760" t="str">
        <f t="array" ref="D63">IF(ISNUMBER(SEARCH("Outcome",INDEX(ShadowTable[], SMALL(IF(ShadowRowSS=$C$10,ROW(ShadowRowSS)-5),ROWS(D$15:D63)),1)))=TRUE,"Outcome",IF(ISNUMBER(SEARCH("Output",INDEX(ShadowTable[], SMALL(IF(ShadowRowSS=$C$10,ROW(ShadowRowSS)-5),ROWS(D$15:D63)),1)))=TRUE,"Output",""))</f>
        <v/>
      </c>
      <c r="E63" s="760" t="e">
        <f t="array" ref="E63">INDEX(ShadowTable[], SMALL(IF(ShadowRowSS=$C$10,ROW(ShadowRowSS)-5),ROWS(C$15:C63)),8)</f>
        <v>#NUM!</v>
      </c>
      <c r="F63" s="760" t="e">
        <f t="array" ref="F63">INDEX(ShadowTable[], SMALL(IF(ShadowRowSS=$C$10,ROW(ShadowRowSS)-5),ROWS(D$15:D63)),9)</f>
        <v>#NUM!</v>
      </c>
      <c r="G63" s="760" t="e">
        <f t="array" ref="G63">INDEX(ShadowTable[], SMALL(IF(ShadowRowSS=$C$10,ROW(ShadowRowSS)-5),ROWS(E$15:E63)),10)</f>
        <v>#NUM!</v>
      </c>
      <c r="H63" s="760" t="e">
        <f t="array" ref="H63">INDEX(ShadowTable[], SMALL(IF(ShadowRowSS=$C$10,ROW(ShadowRowSS)-5),ROWS(F$15:F63)),11)</f>
        <v>#NUM!</v>
      </c>
      <c r="I63" s="761" t="e">
        <f t="array" ref="I63">INDEX(ShadowTable[], SMALL(IF(ShadowRowSS=$C$10,ROW(ShadowRowSS)-5),ROWS(G$15:G63)),12)</f>
        <v>#NUM!</v>
      </c>
      <c r="J63" s="760" t="e">
        <f t="array" ref="J63">INDEX(ShadowTable[], SMALL(IF(ShadowRowSS=$C$10,ROW(ShadowRowSS)-5),ROWS(H$15:H63)),13)</f>
        <v>#NUM!</v>
      </c>
      <c r="K63" s="761" t="e">
        <f t="array" ref="K63">INDEX(ShadowTable[], SMALL(IF(ShadowRowSS=$C$10,ROW(ShadowRowSS)-5),ROWS(I$15:I63)),14)</f>
        <v>#NUM!</v>
      </c>
      <c r="L63" s="760" t="e">
        <f t="array" ref="L63">INDEX(ShadowTable[], SMALL(IF(ShadowRowSS=$C$10,ROW(ShadowRowSS)-5),ROWS(J$15:J63)),15)</f>
        <v>#NUM!</v>
      </c>
      <c r="M63" s="761" t="e">
        <f t="array" ref="M63">INDEX(ShadowTable[], SMALL(IF(ShadowRowSS=$C$10,ROW(ShadowRowSS)-5),ROWS(K$15:K63)),16)</f>
        <v>#NUM!</v>
      </c>
      <c r="N63" s="760" t="e">
        <f t="array" ref="N63">INDEX(ShadowTable[], SMALL(IF(ShadowRowSS=$C$10,ROW(ShadowRowSS)-5),ROWS(L$15:L63)),17)</f>
        <v>#NUM!</v>
      </c>
      <c r="O63" s="761" t="e">
        <f t="array" ref="O63">INDEX(ShadowTable[], SMALL(IF(ShadowRowSS=$C$10,ROW(ShadowRowSS)-5),ROWS(M$15:M63)),18)</f>
        <v>#NUM!</v>
      </c>
      <c r="P63" s="760" t="e">
        <f t="array" ref="P63">INDEX(ShadowTable[], SMALL(IF(ShadowRowSS=$C$10,ROW(ShadowRowSS)-5),ROWS(N$15:N63)),19)</f>
        <v>#NUM!</v>
      </c>
      <c r="Q63" s="761" t="e">
        <f t="array" ref="Q63">INDEX(ShadowTable[], SMALL(IF(ShadowRowSS=$C$10,ROW(ShadowRowSS)-5),ROWS(O$15:O63)),20)</f>
        <v>#NUM!</v>
      </c>
      <c r="R63" s="760" t="e">
        <f t="array" ref="R63">INDEX(ShadowTable[], SMALL(IF(ShadowRowSS=$C$10,ROW(ShadowRowSS)-5),ROWS(P$15:P63)),21)</f>
        <v>#NUM!</v>
      </c>
      <c r="S63" s="762" t="e">
        <f t="array" ref="S63">INDEX(ShadowTable[], SMALL(IF(ShadowRowSS=$C$10,ROW(ShadowRowSS)-5),ROWS(P$15:P63)),22)</f>
        <v>#NUM!</v>
      </c>
    </row>
    <row r="64" spans="3:19">
      <c r="C64" s="759" t="e">
        <f t="array" ref="C64">INDEX(ShadowTable[], SMALL(IF(ShadowRowSS=$C$10,ROW(ShadowRowSS)-5),ROWS(C$15:C64)),5)</f>
        <v>#NUM!</v>
      </c>
      <c r="D64" s="760" t="str">
        <f t="array" ref="D64">IF(ISNUMBER(SEARCH("Outcome",INDEX(ShadowTable[], SMALL(IF(ShadowRowSS=$C$10,ROW(ShadowRowSS)-5),ROWS(D$15:D64)),1)))=TRUE,"Outcome",IF(ISNUMBER(SEARCH("Output",INDEX(ShadowTable[], SMALL(IF(ShadowRowSS=$C$10,ROW(ShadowRowSS)-5),ROWS(D$15:D64)),1)))=TRUE,"Output",""))</f>
        <v/>
      </c>
      <c r="E64" s="760" t="e">
        <f t="array" ref="E64">INDEX(ShadowTable[], SMALL(IF(ShadowRowSS=$C$10,ROW(ShadowRowSS)-5),ROWS(C$15:C64)),8)</f>
        <v>#NUM!</v>
      </c>
      <c r="F64" s="760" t="e">
        <f t="array" ref="F64">INDEX(ShadowTable[], SMALL(IF(ShadowRowSS=$C$10,ROW(ShadowRowSS)-5),ROWS(D$15:D64)),9)</f>
        <v>#NUM!</v>
      </c>
      <c r="G64" s="760" t="e">
        <f t="array" ref="G64">INDEX(ShadowTable[], SMALL(IF(ShadowRowSS=$C$10,ROW(ShadowRowSS)-5),ROWS(E$15:E64)),10)</f>
        <v>#NUM!</v>
      </c>
      <c r="H64" s="760" t="e">
        <f t="array" ref="H64">INDEX(ShadowTable[], SMALL(IF(ShadowRowSS=$C$10,ROW(ShadowRowSS)-5),ROWS(F$15:F64)),11)</f>
        <v>#NUM!</v>
      </c>
      <c r="I64" s="761" t="e">
        <f t="array" ref="I64">INDEX(ShadowTable[], SMALL(IF(ShadowRowSS=$C$10,ROW(ShadowRowSS)-5),ROWS(G$15:G64)),12)</f>
        <v>#NUM!</v>
      </c>
      <c r="J64" s="760" t="e">
        <f t="array" ref="J64">INDEX(ShadowTable[], SMALL(IF(ShadowRowSS=$C$10,ROW(ShadowRowSS)-5),ROWS(H$15:H64)),13)</f>
        <v>#NUM!</v>
      </c>
      <c r="K64" s="761" t="e">
        <f t="array" ref="K64">INDEX(ShadowTable[], SMALL(IF(ShadowRowSS=$C$10,ROW(ShadowRowSS)-5),ROWS(I$15:I64)),14)</f>
        <v>#NUM!</v>
      </c>
      <c r="L64" s="760" t="e">
        <f t="array" ref="L64">INDEX(ShadowTable[], SMALL(IF(ShadowRowSS=$C$10,ROW(ShadowRowSS)-5),ROWS(J$15:J64)),15)</f>
        <v>#NUM!</v>
      </c>
      <c r="M64" s="761" t="e">
        <f t="array" ref="M64">INDEX(ShadowTable[], SMALL(IF(ShadowRowSS=$C$10,ROW(ShadowRowSS)-5),ROWS(K$15:K64)),16)</f>
        <v>#NUM!</v>
      </c>
      <c r="N64" s="760" t="e">
        <f t="array" ref="N64">INDEX(ShadowTable[], SMALL(IF(ShadowRowSS=$C$10,ROW(ShadowRowSS)-5),ROWS(L$15:L64)),17)</f>
        <v>#NUM!</v>
      </c>
      <c r="O64" s="761" t="e">
        <f t="array" ref="O64">INDEX(ShadowTable[], SMALL(IF(ShadowRowSS=$C$10,ROW(ShadowRowSS)-5),ROWS(M$15:M64)),18)</f>
        <v>#NUM!</v>
      </c>
      <c r="P64" s="760" t="e">
        <f t="array" ref="P64">INDEX(ShadowTable[], SMALL(IF(ShadowRowSS=$C$10,ROW(ShadowRowSS)-5),ROWS(N$15:N64)),19)</f>
        <v>#NUM!</v>
      </c>
      <c r="Q64" s="761" t="e">
        <f t="array" ref="Q64">INDEX(ShadowTable[], SMALL(IF(ShadowRowSS=$C$10,ROW(ShadowRowSS)-5),ROWS(O$15:O64)),20)</f>
        <v>#NUM!</v>
      </c>
      <c r="R64" s="760" t="e">
        <f t="array" ref="R64">INDEX(ShadowTable[], SMALL(IF(ShadowRowSS=$C$10,ROW(ShadowRowSS)-5),ROWS(P$15:P64)),21)</f>
        <v>#NUM!</v>
      </c>
      <c r="S64" s="762" t="e">
        <f t="array" ref="S64">INDEX(ShadowTable[], SMALL(IF(ShadowRowSS=$C$10,ROW(ShadowRowSS)-5),ROWS(P$15:P64)),22)</f>
        <v>#NUM!</v>
      </c>
    </row>
    <row r="65" spans="3:19">
      <c r="C65" s="759" t="e">
        <f t="array" ref="C65">INDEX(ShadowTable[], SMALL(IF(ShadowRowSS=$C$10,ROW(ShadowRowSS)-5),ROWS(C$15:C65)),5)</f>
        <v>#NUM!</v>
      </c>
      <c r="D65" s="760" t="str">
        <f t="array" ref="D65">IF(ISNUMBER(SEARCH("Outcome",INDEX(ShadowTable[], SMALL(IF(ShadowRowSS=$C$10,ROW(ShadowRowSS)-5),ROWS(D$15:D65)),1)))=TRUE,"Outcome",IF(ISNUMBER(SEARCH("Output",INDEX(ShadowTable[], SMALL(IF(ShadowRowSS=$C$10,ROW(ShadowRowSS)-5),ROWS(D$15:D65)),1)))=TRUE,"Output",""))</f>
        <v/>
      </c>
      <c r="E65" s="760" t="e">
        <f t="array" ref="E65">INDEX(ShadowTable[], SMALL(IF(ShadowRowSS=$C$10,ROW(ShadowRowSS)-5),ROWS(C$15:C65)),8)</f>
        <v>#NUM!</v>
      </c>
      <c r="F65" s="760" t="e">
        <f t="array" ref="F65">INDEX(ShadowTable[], SMALL(IF(ShadowRowSS=$C$10,ROW(ShadowRowSS)-5),ROWS(D$15:D65)),9)</f>
        <v>#NUM!</v>
      </c>
      <c r="G65" s="760" t="e">
        <f t="array" ref="G65">INDEX(ShadowTable[], SMALL(IF(ShadowRowSS=$C$10,ROW(ShadowRowSS)-5),ROWS(E$15:E65)),10)</f>
        <v>#NUM!</v>
      </c>
      <c r="H65" s="760" t="e">
        <f t="array" ref="H65">INDEX(ShadowTable[], SMALL(IF(ShadowRowSS=$C$10,ROW(ShadowRowSS)-5),ROWS(F$15:F65)),11)</f>
        <v>#NUM!</v>
      </c>
      <c r="I65" s="761" t="e">
        <f t="array" ref="I65">INDEX(ShadowTable[], SMALL(IF(ShadowRowSS=$C$10,ROW(ShadowRowSS)-5),ROWS(G$15:G65)),12)</f>
        <v>#NUM!</v>
      </c>
      <c r="J65" s="760" t="e">
        <f t="array" ref="J65">INDEX(ShadowTable[], SMALL(IF(ShadowRowSS=$C$10,ROW(ShadowRowSS)-5),ROWS(H$15:H65)),13)</f>
        <v>#NUM!</v>
      </c>
      <c r="K65" s="761" t="e">
        <f t="array" ref="K65">INDEX(ShadowTable[], SMALL(IF(ShadowRowSS=$C$10,ROW(ShadowRowSS)-5),ROWS(I$15:I65)),14)</f>
        <v>#NUM!</v>
      </c>
      <c r="L65" s="760" t="e">
        <f t="array" ref="L65">INDEX(ShadowTable[], SMALL(IF(ShadowRowSS=$C$10,ROW(ShadowRowSS)-5),ROWS(J$15:J65)),15)</f>
        <v>#NUM!</v>
      </c>
      <c r="M65" s="761" t="e">
        <f t="array" ref="M65">INDEX(ShadowTable[], SMALL(IF(ShadowRowSS=$C$10,ROW(ShadowRowSS)-5),ROWS(K$15:K65)),16)</f>
        <v>#NUM!</v>
      </c>
      <c r="N65" s="760" t="e">
        <f t="array" ref="N65">INDEX(ShadowTable[], SMALL(IF(ShadowRowSS=$C$10,ROW(ShadowRowSS)-5),ROWS(L$15:L65)),17)</f>
        <v>#NUM!</v>
      </c>
      <c r="O65" s="761" t="e">
        <f t="array" ref="O65">INDEX(ShadowTable[], SMALL(IF(ShadowRowSS=$C$10,ROW(ShadowRowSS)-5),ROWS(M$15:M65)),18)</f>
        <v>#NUM!</v>
      </c>
      <c r="P65" s="760" t="e">
        <f t="array" ref="P65">INDEX(ShadowTable[], SMALL(IF(ShadowRowSS=$C$10,ROW(ShadowRowSS)-5),ROWS(N$15:N65)),19)</f>
        <v>#NUM!</v>
      </c>
      <c r="Q65" s="761" t="e">
        <f t="array" ref="Q65">INDEX(ShadowTable[], SMALL(IF(ShadowRowSS=$C$10,ROW(ShadowRowSS)-5),ROWS(O$15:O65)),20)</f>
        <v>#NUM!</v>
      </c>
      <c r="R65" s="760" t="e">
        <f t="array" ref="R65">INDEX(ShadowTable[], SMALL(IF(ShadowRowSS=$C$10,ROW(ShadowRowSS)-5),ROWS(P$15:P65)),21)</f>
        <v>#NUM!</v>
      </c>
      <c r="S65" s="762" t="e">
        <f t="array" ref="S65">INDEX(ShadowTable[], SMALL(IF(ShadowRowSS=$C$10,ROW(ShadowRowSS)-5),ROWS(P$15:P65)),22)</f>
        <v>#NUM!</v>
      </c>
    </row>
    <row r="66" spans="3:19">
      <c r="C66" s="759" t="e">
        <f t="array" ref="C66">INDEX(ShadowTable[], SMALL(IF(ShadowRowSS=$C$10,ROW(ShadowRowSS)-5),ROWS(C$15:C66)),5)</f>
        <v>#NUM!</v>
      </c>
      <c r="D66" s="760" t="str">
        <f t="array" ref="D66">IF(ISNUMBER(SEARCH("Outcome",INDEX(ShadowTable[], SMALL(IF(ShadowRowSS=$C$10,ROW(ShadowRowSS)-5),ROWS(D$15:D66)),1)))=TRUE,"Outcome",IF(ISNUMBER(SEARCH("Output",INDEX(ShadowTable[], SMALL(IF(ShadowRowSS=$C$10,ROW(ShadowRowSS)-5),ROWS(D$15:D66)),1)))=TRUE,"Output",""))</f>
        <v/>
      </c>
      <c r="E66" s="760" t="e">
        <f t="array" ref="E66">INDEX(ShadowTable[], SMALL(IF(ShadowRowSS=$C$10,ROW(ShadowRowSS)-5),ROWS(C$15:C66)),8)</f>
        <v>#NUM!</v>
      </c>
      <c r="F66" s="760" t="e">
        <f t="array" ref="F66">INDEX(ShadowTable[], SMALL(IF(ShadowRowSS=$C$10,ROW(ShadowRowSS)-5),ROWS(D$15:D66)),9)</f>
        <v>#NUM!</v>
      </c>
      <c r="G66" s="760" t="e">
        <f t="array" ref="G66">INDEX(ShadowTable[], SMALL(IF(ShadowRowSS=$C$10,ROW(ShadowRowSS)-5),ROWS(E$15:E66)),10)</f>
        <v>#NUM!</v>
      </c>
      <c r="H66" s="760" t="e">
        <f t="array" ref="H66">INDEX(ShadowTable[], SMALL(IF(ShadowRowSS=$C$10,ROW(ShadowRowSS)-5),ROWS(F$15:F66)),11)</f>
        <v>#NUM!</v>
      </c>
      <c r="I66" s="761" t="e">
        <f t="array" ref="I66">INDEX(ShadowTable[], SMALL(IF(ShadowRowSS=$C$10,ROW(ShadowRowSS)-5),ROWS(G$15:G66)),12)</f>
        <v>#NUM!</v>
      </c>
      <c r="J66" s="760" t="e">
        <f t="array" ref="J66">INDEX(ShadowTable[], SMALL(IF(ShadowRowSS=$C$10,ROW(ShadowRowSS)-5),ROWS(H$15:H66)),13)</f>
        <v>#NUM!</v>
      </c>
      <c r="K66" s="761" t="e">
        <f t="array" ref="K66">INDEX(ShadowTable[], SMALL(IF(ShadowRowSS=$C$10,ROW(ShadowRowSS)-5),ROWS(I$15:I66)),14)</f>
        <v>#NUM!</v>
      </c>
      <c r="L66" s="760" t="e">
        <f t="array" ref="L66">INDEX(ShadowTable[], SMALL(IF(ShadowRowSS=$C$10,ROW(ShadowRowSS)-5),ROWS(J$15:J66)),15)</f>
        <v>#NUM!</v>
      </c>
      <c r="M66" s="761" t="e">
        <f t="array" ref="M66">INDEX(ShadowTable[], SMALL(IF(ShadowRowSS=$C$10,ROW(ShadowRowSS)-5),ROWS(K$15:K66)),16)</f>
        <v>#NUM!</v>
      </c>
      <c r="N66" s="760" t="e">
        <f t="array" ref="N66">INDEX(ShadowTable[], SMALL(IF(ShadowRowSS=$C$10,ROW(ShadowRowSS)-5),ROWS(L$15:L66)),17)</f>
        <v>#NUM!</v>
      </c>
      <c r="O66" s="761" t="e">
        <f t="array" ref="O66">INDEX(ShadowTable[], SMALL(IF(ShadowRowSS=$C$10,ROW(ShadowRowSS)-5),ROWS(M$15:M66)),18)</f>
        <v>#NUM!</v>
      </c>
      <c r="P66" s="760" t="e">
        <f t="array" ref="P66">INDEX(ShadowTable[], SMALL(IF(ShadowRowSS=$C$10,ROW(ShadowRowSS)-5),ROWS(N$15:N66)),19)</f>
        <v>#NUM!</v>
      </c>
      <c r="Q66" s="761" t="e">
        <f t="array" ref="Q66">INDEX(ShadowTable[], SMALL(IF(ShadowRowSS=$C$10,ROW(ShadowRowSS)-5),ROWS(O$15:O66)),20)</f>
        <v>#NUM!</v>
      </c>
      <c r="R66" s="760" t="e">
        <f t="array" ref="R66">INDEX(ShadowTable[], SMALL(IF(ShadowRowSS=$C$10,ROW(ShadowRowSS)-5),ROWS(P$15:P66)),21)</f>
        <v>#NUM!</v>
      </c>
      <c r="S66" s="762" t="e">
        <f t="array" ref="S66">INDEX(ShadowTable[], SMALL(IF(ShadowRowSS=$C$10,ROW(ShadowRowSS)-5),ROWS(P$15:P66)),22)</f>
        <v>#NUM!</v>
      </c>
    </row>
    <row r="67" spans="3:19">
      <c r="C67" s="759" t="e">
        <f t="array" ref="C67">INDEX(ShadowTable[], SMALL(IF(ShadowRowSS=$C$10,ROW(ShadowRowSS)-5),ROWS(C$15:C67)),5)</f>
        <v>#NUM!</v>
      </c>
      <c r="D67" s="760" t="str">
        <f t="array" ref="D67">IF(ISNUMBER(SEARCH("Outcome",INDEX(ShadowTable[], SMALL(IF(ShadowRowSS=$C$10,ROW(ShadowRowSS)-5),ROWS(D$15:D67)),1)))=TRUE,"Outcome",IF(ISNUMBER(SEARCH("Output",INDEX(ShadowTable[], SMALL(IF(ShadowRowSS=$C$10,ROW(ShadowRowSS)-5),ROWS(D$15:D67)),1)))=TRUE,"Output",""))</f>
        <v/>
      </c>
      <c r="E67" s="760" t="e">
        <f t="array" ref="E67">INDEX(ShadowTable[], SMALL(IF(ShadowRowSS=$C$10,ROW(ShadowRowSS)-5),ROWS(C$15:C67)),8)</f>
        <v>#NUM!</v>
      </c>
      <c r="F67" s="760" t="e">
        <f t="array" ref="F67">INDEX(ShadowTable[], SMALL(IF(ShadowRowSS=$C$10,ROW(ShadowRowSS)-5),ROWS(D$15:D67)),9)</f>
        <v>#NUM!</v>
      </c>
      <c r="G67" s="760" t="e">
        <f t="array" ref="G67">INDEX(ShadowTable[], SMALL(IF(ShadowRowSS=$C$10,ROW(ShadowRowSS)-5),ROWS(E$15:E67)),10)</f>
        <v>#NUM!</v>
      </c>
      <c r="H67" s="760" t="e">
        <f t="array" ref="H67">INDEX(ShadowTable[], SMALL(IF(ShadowRowSS=$C$10,ROW(ShadowRowSS)-5),ROWS(F$15:F67)),11)</f>
        <v>#NUM!</v>
      </c>
      <c r="I67" s="761" t="e">
        <f t="array" ref="I67">INDEX(ShadowTable[], SMALL(IF(ShadowRowSS=$C$10,ROW(ShadowRowSS)-5),ROWS(G$15:G67)),12)</f>
        <v>#NUM!</v>
      </c>
      <c r="J67" s="760" t="e">
        <f t="array" ref="J67">INDEX(ShadowTable[], SMALL(IF(ShadowRowSS=$C$10,ROW(ShadowRowSS)-5),ROWS(H$15:H67)),13)</f>
        <v>#NUM!</v>
      </c>
      <c r="K67" s="761" t="e">
        <f t="array" ref="K67">INDEX(ShadowTable[], SMALL(IF(ShadowRowSS=$C$10,ROW(ShadowRowSS)-5),ROWS(I$15:I67)),14)</f>
        <v>#NUM!</v>
      </c>
      <c r="L67" s="760" t="e">
        <f t="array" ref="L67">INDEX(ShadowTable[], SMALL(IF(ShadowRowSS=$C$10,ROW(ShadowRowSS)-5),ROWS(J$15:J67)),15)</f>
        <v>#NUM!</v>
      </c>
      <c r="M67" s="761" t="e">
        <f t="array" ref="M67">INDEX(ShadowTable[], SMALL(IF(ShadowRowSS=$C$10,ROW(ShadowRowSS)-5),ROWS(K$15:K67)),16)</f>
        <v>#NUM!</v>
      </c>
      <c r="N67" s="760" t="e">
        <f t="array" ref="N67">INDEX(ShadowTable[], SMALL(IF(ShadowRowSS=$C$10,ROW(ShadowRowSS)-5),ROWS(L$15:L67)),17)</f>
        <v>#NUM!</v>
      </c>
      <c r="O67" s="761" t="e">
        <f t="array" ref="O67">INDEX(ShadowTable[], SMALL(IF(ShadowRowSS=$C$10,ROW(ShadowRowSS)-5),ROWS(M$15:M67)),18)</f>
        <v>#NUM!</v>
      </c>
      <c r="P67" s="760" t="e">
        <f t="array" ref="P67">INDEX(ShadowTable[], SMALL(IF(ShadowRowSS=$C$10,ROW(ShadowRowSS)-5),ROWS(N$15:N67)),19)</f>
        <v>#NUM!</v>
      </c>
      <c r="Q67" s="761" t="e">
        <f t="array" ref="Q67">INDEX(ShadowTable[], SMALL(IF(ShadowRowSS=$C$10,ROW(ShadowRowSS)-5),ROWS(O$15:O67)),20)</f>
        <v>#NUM!</v>
      </c>
      <c r="R67" s="760" t="e">
        <f t="array" ref="R67">INDEX(ShadowTable[], SMALL(IF(ShadowRowSS=$C$10,ROW(ShadowRowSS)-5),ROWS(P$15:P67)),21)</f>
        <v>#NUM!</v>
      </c>
      <c r="S67" s="762" t="e">
        <f t="array" ref="S67">INDEX(ShadowTable[], SMALL(IF(ShadowRowSS=$C$10,ROW(ShadowRowSS)-5),ROWS(P$15:P67)),22)</f>
        <v>#NUM!</v>
      </c>
    </row>
    <row r="68" spans="3:19">
      <c r="C68" s="759" t="e">
        <f t="array" ref="C68">INDEX(ShadowTable[], SMALL(IF(ShadowRowSS=$C$10,ROW(ShadowRowSS)-5),ROWS(C$15:C68)),5)</f>
        <v>#NUM!</v>
      </c>
      <c r="D68" s="760" t="str">
        <f t="array" ref="D68">IF(ISNUMBER(SEARCH("Outcome",INDEX(ShadowTable[], SMALL(IF(ShadowRowSS=$C$10,ROW(ShadowRowSS)-5),ROWS(D$15:D68)),1)))=TRUE,"Outcome",IF(ISNUMBER(SEARCH("Output",INDEX(ShadowTable[], SMALL(IF(ShadowRowSS=$C$10,ROW(ShadowRowSS)-5),ROWS(D$15:D68)),1)))=TRUE,"Output",""))</f>
        <v/>
      </c>
      <c r="E68" s="760" t="e">
        <f t="array" ref="E68">INDEX(ShadowTable[], SMALL(IF(ShadowRowSS=$C$10,ROW(ShadowRowSS)-5),ROWS(C$15:C68)),8)</f>
        <v>#NUM!</v>
      </c>
      <c r="F68" s="760" t="e">
        <f t="array" ref="F68">INDEX(ShadowTable[], SMALL(IF(ShadowRowSS=$C$10,ROW(ShadowRowSS)-5),ROWS(D$15:D68)),9)</f>
        <v>#NUM!</v>
      </c>
      <c r="G68" s="760" t="e">
        <f t="array" ref="G68">INDEX(ShadowTable[], SMALL(IF(ShadowRowSS=$C$10,ROW(ShadowRowSS)-5),ROWS(E$15:E68)),10)</f>
        <v>#NUM!</v>
      </c>
      <c r="H68" s="760" t="e">
        <f t="array" ref="H68">INDEX(ShadowTable[], SMALL(IF(ShadowRowSS=$C$10,ROW(ShadowRowSS)-5),ROWS(F$15:F68)),11)</f>
        <v>#NUM!</v>
      </c>
      <c r="I68" s="761" t="e">
        <f t="array" ref="I68">INDEX(ShadowTable[], SMALL(IF(ShadowRowSS=$C$10,ROW(ShadowRowSS)-5),ROWS(G$15:G68)),12)</f>
        <v>#NUM!</v>
      </c>
      <c r="J68" s="760" t="e">
        <f t="array" ref="J68">INDEX(ShadowTable[], SMALL(IF(ShadowRowSS=$C$10,ROW(ShadowRowSS)-5),ROWS(H$15:H68)),13)</f>
        <v>#NUM!</v>
      </c>
      <c r="K68" s="761" t="e">
        <f t="array" ref="K68">INDEX(ShadowTable[], SMALL(IF(ShadowRowSS=$C$10,ROW(ShadowRowSS)-5),ROWS(I$15:I68)),14)</f>
        <v>#NUM!</v>
      </c>
      <c r="L68" s="760" t="e">
        <f t="array" ref="L68">INDEX(ShadowTable[], SMALL(IF(ShadowRowSS=$C$10,ROW(ShadowRowSS)-5),ROWS(J$15:J68)),15)</f>
        <v>#NUM!</v>
      </c>
      <c r="M68" s="761" t="e">
        <f t="array" ref="M68">INDEX(ShadowTable[], SMALL(IF(ShadowRowSS=$C$10,ROW(ShadowRowSS)-5),ROWS(K$15:K68)),16)</f>
        <v>#NUM!</v>
      </c>
      <c r="N68" s="760" t="e">
        <f t="array" ref="N68">INDEX(ShadowTable[], SMALL(IF(ShadowRowSS=$C$10,ROW(ShadowRowSS)-5),ROWS(L$15:L68)),17)</f>
        <v>#NUM!</v>
      </c>
      <c r="O68" s="761" t="e">
        <f t="array" ref="O68">INDEX(ShadowTable[], SMALL(IF(ShadowRowSS=$C$10,ROW(ShadowRowSS)-5),ROWS(M$15:M68)),18)</f>
        <v>#NUM!</v>
      </c>
      <c r="P68" s="760" t="e">
        <f t="array" ref="P68">INDEX(ShadowTable[], SMALL(IF(ShadowRowSS=$C$10,ROW(ShadowRowSS)-5),ROWS(N$15:N68)),19)</f>
        <v>#NUM!</v>
      </c>
      <c r="Q68" s="761" t="e">
        <f t="array" ref="Q68">INDEX(ShadowTable[], SMALL(IF(ShadowRowSS=$C$10,ROW(ShadowRowSS)-5),ROWS(O$15:O68)),20)</f>
        <v>#NUM!</v>
      </c>
      <c r="R68" s="760" t="e">
        <f t="array" ref="R68">INDEX(ShadowTable[], SMALL(IF(ShadowRowSS=$C$10,ROW(ShadowRowSS)-5),ROWS(P$15:P68)),21)</f>
        <v>#NUM!</v>
      </c>
      <c r="S68" s="762" t="e">
        <f t="array" ref="S68">INDEX(ShadowTable[], SMALL(IF(ShadowRowSS=$C$10,ROW(ShadowRowSS)-5),ROWS(P$15:P68)),22)</f>
        <v>#NUM!</v>
      </c>
    </row>
    <row r="69" spans="3:19">
      <c r="C69" s="759" t="e">
        <f t="array" ref="C69">INDEX(ShadowTable[], SMALL(IF(ShadowRowSS=$C$10,ROW(ShadowRowSS)-5),ROWS(C$15:C69)),5)</f>
        <v>#NUM!</v>
      </c>
      <c r="D69" s="760" t="str">
        <f t="array" ref="D69">IF(ISNUMBER(SEARCH("Outcome",INDEX(ShadowTable[], SMALL(IF(ShadowRowSS=$C$10,ROW(ShadowRowSS)-5),ROWS(D$15:D69)),1)))=TRUE,"Outcome",IF(ISNUMBER(SEARCH("Output",INDEX(ShadowTable[], SMALL(IF(ShadowRowSS=$C$10,ROW(ShadowRowSS)-5),ROWS(D$15:D69)),1)))=TRUE,"Output",""))</f>
        <v/>
      </c>
      <c r="E69" s="760" t="e">
        <f t="array" ref="E69">INDEX(ShadowTable[], SMALL(IF(ShadowRowSS=$C$10,ROW(ShadowRowSS)-5),ROWS(C$15:C69)),8)</f>
        <v>#NUM!</v>
      </c>
      <c r="F69" s="760" t="e">
        <f t="array" ref="F69">INDEX(ShadowTable[], SMALL(IF(ShadowRowSS=$C$10,ROW(ShadowRowSS)-5),ROWS(D$15:D69)),9)</f>
        <v>#NUM!</v>
      </c>
      <c r="G69" s="760" t="e">
        <f t="array" ref="G69">INDEX(ShadowTable[], SMALL(IF(ShadowRowSS=$C$10,ROW(ShadowRowSS)-5),ROWS(E$15:E69)),10)</f>
        <v>#NUM!</v>
      </c>
      <c r="H69" s="760" t="e">
        <f t="array" ref="H69">INDEX(ShadowTable[], SMALL(IF(ShadowRowSS=$C$10,ROW(ShadowRowSS)-5),ROWS(F$15:F69)),11)</f>
        <v>#NUM!</v>
      </c>
      <c r="I69" s="761" t="e">
        <f t="array" ref="I69">INDEX(ShadowTable[], SMALL(IF(ShadowRowSS=$C$10,ROW(ShadowRowSS)-5),ROWS(G$15:G69)),12)</f>
        <v>#NUM!</v>
      </c>
      <c r="J69" s="760" t="e">
        <f t="array" ref="J69">INDEX(ShadowTable[], SMALL(IF(ShadowRowSS=$C$10,ROW(ShadowRowSS)-5),ROWS(H$15:H69)),13)</f>
        <v>#NUM!</v>
      </c>
      <c r="K69" s="761" t="e">
        <f t="array" ref="K69">INDEX(ShadowTable[], SMALL(IF(ShadowRowSS=$C$10,ROW(ShadowRowSS)-5),ROWS(I$15:I69)),14)</f>
        <v>#NUM!</v>
      </c>
      <c r="L69" s="760" t="e">
        <f t="array" ref="L69">INDEX(ShadowTable[], SMALL(IF(ShadowRowSS=$C$10,ROW(ShadowRowSS)-5),ROWS(J$15:J69)),15)</f>
        <v>#NUM!</v>
      </c>
      <c r="M69" s="761" t="e">
        <f t="array" ref="M69">INDEX(ShadowTable[], SMALL(IF(ShadowRowSS=$C$10,ROW(ShadowRowSS)-5),ROWS(K$15:K69)),16)</f>
        <v>#NUM!</v>
      </c>
      <c r="N69" s="760" t="e">
        <f t="array" ref="N69">INDEX(ShadowTable[], SMALL(IF(ShadowRowSS=$C$10,ROW(ShadowRowSS)-5),ROWS(L$15:L69)),17)</f>
        <v>#NUM!</v>
      </c>
      <c r="O69" s="761" t="e">
        <f t="array" ref="O69">INDEX(ShadowTable[], SMALL(IF(ShadowRowSS=$C$10,ROW(ShadowRowSS)-5),ROWS(M$15:M69)),18)</f>
        <v>#NUM!</v>
      </c>
      <c r="P69" s="760" t="e">
        <f t="array" ref="P69">INDEX(ShadowTable[], SMALL(IF(ShadowRowSS=$C$10,ROW(ShadowRowSS)-5),ROWS(N$15:N69)),19)</f>
        <v>#NUM!</v>
      </c>
      <c r="Q69" s="761" t="e">
        <f t="array" ref="Q69">INDEX(ShadowTable[], SMALL(IF(ShadowRowSS=$C$10,ROW(ShadowRowSS)-5),ROWS(O$15:O69)),20)</f>
        <v>#NUM!</v>
      </c>
      <c r="R69" s="760" t="e">
        <f t="array" ref="R69">INDEX(ShadowTable[], SMALL(IF(ShadowRowSS=$C$10,ROW(ShadowRowSS)-5),ROWS(P$15:P69)),21)</f>
        <v>#NUM!</v>
      </c>
      <c r="S69" s="762" t="e">
        <f t="array" ref="S69">INDEX(ShadowTable[], SMALL(IF(ShadowRowSS=$C$10,ROW(ShadowRowSS)-5),ROWS(P$15:P69)),22)</f>
        <v>#NUM!</v>
      </c>
    </row>
    <row r="70" spans="3:19">
      <c r="C70" s="759" t="e">
        <f t="array" ref="C70">INDEX(ShadowTable[], SMALL(IF(ShadowRowSS=$C$10,ROW(ShadowRowSS)-5),ROWS(C$15:C70)),5)</f>
        <v>#NUM!</v>
      </c>
      <c r="D70" s="760" t="str">
        <f t="array" ref="D70">IF(ISNUMBER(SEARCH("Outcome",INDEX(ShadowTable[], SMALL(IF(ShadowRowSS=$C$10,ROW(ShadowRowSS)-5),ROWS(D$15:D70)),1)))=TRUE,"Outcome",IF(ISNUMBER(SEARCH("Output",INDEX(ShadowTable[], SMALL(IF(ShadowRowSS=$C$10,ROW(ShadowRowSS)-5),ROWS(D$15:D70)),1)))=TRUE,"Output",""))</f>
        <v/>
      </c>
      <c r="E70" s="760" t="e">
        <f t="array" ref="E70">INDEX(ShadowTable[], SMALL(IF(ShadowRowSS=$C$10,ROW(ShadowRowSS)-5),ROWS(C$15:C70)),8)</f>
        <v>#NUM!</v>
      </c>
      <c r="F70" s="760" t="e">
        <f t="array" ref="F70">INDEX(ShadowTable[], SMALL(IF(ShadowRowSS=$C$10,ROW(ShadowRowSS)-5),ROWS(D$15:D70)),9)</f>
        <v>#NUM!</v>
      </c>
      <c r="G70" s="760" t="e">
        <f t="array" ref="G70">INDEX(ShadowTable[], SMALL(IF(ShadowRowSS=$C$10,ROW(ShadowRowSS)-5),ROWS(E$15:E70)),10)</f>
        <v>#NUM!</v>
      </c>
      <c r="H70" s="760" t="e">
        <f t="array" ref="H70">INDEX(ShadowTable[], SMALL(IF(ShadowRowSS=$C$10,ROW(ShadowRowSS)-5),ROWS(F$15:F70)),11)</f>
        <v>#NUM!</v>
      </c>
      <c r="I70" s="761" t="e">
        <f t="array" ref="I70">INDEX(ShadowTable[], SMALL(IF(ShadowRowSS=$C$10,ROW(ShadowRowSS)-5),ROWS(G$15:G70)),12)</f>
        <v>#NUM!</v>
      </c>
      <c r="J70" s="760" t="e">
        <f t="array" ref="J70">INDEX(ShadowTable[], SMALL(IF(ShadowRowSS=$C$10,ROW(ShadowRowSS)-5),ROWS(H$15:H70)),13)</f>
        <v>#NUM!</v>
      </c>
      <c r="K70" s="761" t="e">
        <f t="array" ref="K70">INDEX(ShadowTable[], SMALL(IF(ShadowRowSS=$C$10,ROW(ShadowRowSS)-5),ROWS(I$15:I70)),14)</f>
        <v>#NUM!</v>
      </c>
      <c r="L70" s="760" t="e">
        <f t="array" ref="L70">INDEX(ShadowTable[], SMALL(IF(ShadowRowSS=$C$10,ROW(ShadowRowSS)-5),ROWS(J$15:J70)),15)</f>
        <v>#NUM!</v>
      </c>
      <c r="M70" s="761" t="e">
        <f t="array" ref="M70">INDEX(ShadowTable[], SMALL(IF(ShadowRowSS=$C$10,ROW(ShadowRowSS)-5),ROWS(K$15:K70)),16)</f>
        <v>#NUM!</v>
      </c>
      <c r="N70" s="760" t="e">
        <f t="array" ref="N70">INDEX(ShadowTable[], SMALL(IF(ShadowRowSS=$C$10,ROW(ShadowRowSS)-5),ROWS(L$15:L70)),17)</f>
        <v>#NUM!</v>
      </c>
      <c r="O70" s="761" t="e">
        <f t="array" ref="O70">INDEX(ShadowTable[], SMALL(IF(ShadowRowSS=$C$10,ROW(ShadowRowSS)-5),ROWS(M$15:M70)),18)</f>
        <v>#NUM!</v>
      </c>
      <c r="P70" s="760" t="e">
        <f t="array" ref="P70">INDEX(ShadowTable[], SMALL(IF(ShadowRowSS=$C$10,ROW(ShadowRowSS)-5),ROWS(N$15:N70)),19)</f>
        <v>#NUM!</v>
      </c>
      <c r="Q70" s="761" t="e">
        <f t="array" ref="Q70">INDEX(ShadowTable[], SMALL(IF(ShadowRowSS=$C$10,ROW(ShadowRowSS)-5),ROWS(O$15:O70)),20)</f>
        <v>#NUM!</v>
      </c>
      <c r="R70" s="760" t="e">
        <f t="array" ref="R70">INDEX(ShadowTable[], SMALL(IF(ShadowRowSS=$C$10,ROW(ShadowRowSS)-5),ROWS(P$15:P70)),21)</f>
        <v>#NUM!</v>
      </c>
      <c r="S70" s="762" t="e">
        <f t="array" ref="S70">INDEX(ShadowTable[], SMALL(IF(ShadowRowSS=$C$10,ROW(ShadowRowSS)-5),ROWS(P$15:P70)),22)</f>
        <v>#NUM!</v>
      </c>
    </row>
    <row r="71" spans="3:19">
      <c r="C71" s="759" t="e">
        <f t="array" ref="C71">INDEX(ShadowTable[], SMALL(IF(ShadowRowSS=$C$10,ROW(ShadowRowSS)-5),ROWS(C$15:C71)),5)</f>
        <v>#NUM!</v>
      </c>
      <c r="D71" s="760" t="str">
        <f t="array" ref="D71">IF(ISNUMBER(SEARCH("Outcome",INDEX(ShadowTable[], SMALL(IF(ShadowRowSS=$C$10,ROW(ShadowRowSS)-5),ROWS(D$15:D71)),1)))=TRUE,"Outcome",IF(ISNUMBER(SEARCH("Output",INDEX(ShadowTable[], SMALL(IF(ShadowRowSS=$C$10,ROW(ShadowRowSS)-5),ROWS(D$15:D71)),1)))=TRUE,"Output",""))</f>
        <v/>
      </c>
      <c r="E71" s="760" t="e">
        <f t="array" ref="E71">INDEX(ShadowTable[], SMALL(IF(ShadowRowSS=$C$10,ROW(ShadowRowSS)-5),ROWS(C$15:C71)),8)</f>
        <v>#NUM!</v>
      </c>
      <c r="F71" s="760" t="e">
        <f t="array" ref="F71">INDEX(ShadowTable[], SMALL(IF(ShadowRowSS=$C$10,ROW(ShadowRowSS)-5),ROWS(D$15:D71)),9)</f>
        <v>#NUM!</v>
      </c>
      <c r="G71" s="760" t="e">
        <f t="array" ref="G71">INDEX(ShadowTable[], SMALL(IF(ShadowRowSS=$C$10,ROW(ShadowRowSS)-5),ROWS(E$15:E71)),10)</f>
        <v>#NUM!</v>
      </c>
      <c r="H71" s="760" t="e">
        <f t="array" ref="H71">INDEX(ShadowTable[], SMALL(IF(ShadowRowSS=$C$10,ROW(ShadowRowSS)-5),ROWS(F$15:F71)),11)</f>
        <v>#NUM!</v>
      </c>
      <c r="I71" s="761" t="e">
        <f t="array" ref="I71">INDEX(ShadowTable[], SMALL(IF(ShadowRowSS=$C$10,ROW(ShadowRowSS)-5),ROWS(G$15:G71)),12)</f>
        <v>#NUM!</v>
      </c>
      <c r="J71" s="760" t="e">
        <f t="array" ref="J71">INDEX(ShadowTable[], SMALL(IF(ShadowRowSS=$C$10,ROW(ShadowRowSS)-5),ROWS(H$15:H71)),13)</f>
        <v>#NUM!</v>
      </c>
      <c r="K71" s="761" t="e">
        <f t="array" ref="K71">INDEX(ShadowTable[], SMALL(IF(ShadowRowSS=$C$10,ROW(ShadowRowSS)-5),ROWS(I$15:I71)),14)</f>
        <v>#NUM!</v>
      </c>
      <c r="L71" s="760" t="e">
        <f t="array" ref="L71">INDEX(ShadowTable[], SMALL(IF(ShadowRowSS=$C$10,ROW(ShadowRowSS)-5),ROWS(J$15:J71)),15)</f>
        <v>#NUM!</v>
      </c>
      <c r="M71" s="761" t="e">
        <f t="array" ref="M71">INDEX(ShadowTable[], SMALL(IF(ShadowRowSS=$C$10,ROW(ShadowRowSS)-5),ROWS(K$15:K71)),16)</f>
        <v>#NUM!</v>
      </c>
      <c r="N71" s="760" t="e">
        <f t="array" ref="N71">INDEX(ShadowTable[], SMALL(IF(ShadowRowSS=$C$10,ROW(ShadowRowSS)-5),ROWS(L$15:L71)),17)</f>
        <v>#NUM!</v>
      </c>
      <c r="O71" s="761" t="e">
        <f t="array" ref="O71">INDEX(ShadowTable[], SMALL(IF(ShadowRowSS=$C$10,ROW(ShadowRowSS)-5),ROWS(M$15:M71)),18)</f>
        <v>#NUM!</v>
      </c>
      <c r="P71" s="760" t="e">
        <f t="array" ref="P71">INDEX(ShadowTable[], SMALL(IF(ShadowRowSS=$C$10,ROW(ShadowRowSS)-5),ROWS(N$15:N71)),19)</f>
        <v>#NUM!</v>
      </c>
      <c r="Q71" s="761" t="e">
        <f t="array" ref="Q71">INDEX(ShadowTable[], SMALL(IF(ShadowRowSS=$C$10,ROW(ShadowRowSS)-5),ROWS(O$15:O71)),20)</f>
        <v>#NUM!</v>
      </c>
      <c r="R71" s="760" t="e">
        <f t="array" ref="R71">INDEX(ShadowTable[], SMALL(IF(ShadowRowSS=$C$10,ROW(ShadowRowSS)-5),ROWS(P$15:P71)),21)</f>
        <v>#NUM!</v>
      </c>
      <c r="S71" s="762" t="e">
        <f t="array" ref="S71">INDEX(ShadowTable[], SMALL(IF(ShadowRowSS=$C$10,ROW(ShadowRowSS)-5),ROWS(P$15:P71)),22)</f>
        <v>#NUM!</v>
      </c>
    </row>
    <row r="72" spans="3:19">
      <c r="C72" s="759" t="e">
        <f t="array" ref="C72">INDEX(ShadowTable[], SMALL(IF(ShadowRowSS=$C$10,ROW(ShadowRowSS)-5),ROWS(C$15:C72)),5)</f>
        <v>#NUM!</v>
      </c>
      <c r="D72" s="760" t="str">
        <f t="array" ref="D72">IF(ISNUMBER(SEARCH("Outcome",INDEX(ShadowTable[], SMALL(IF(ShadowRowSS=$C$10,ROW(ShadowRowSS)-5),ROWS(D$15:D72)),1)))=TRUE,"Outcome",IF(ISNUMBER(SEARCH("Output",INDEX(ShadowTable[], SMALL(IF(ShadowRowSS=$C$10,ROW(ShadowRowSS)-5),ROWS(D$15:D72)),1)))=TRUE,"Output",""))</f>
        <v/>
      </c>
      <c r="E72" s="760" t="e">
        <f t="array" ref="E72">INDEX(ShadowTable[], SMALL(IF(ShadowRowSS=$C$10,ROW(ShadowRowSS)-5),ROWS(C$15:C72)),8)</f>
        <v>#NUM!</v>
      </c>
      <c r="F72" s="760" t="e">
        <f t="array" ref="F72">INDEX(ShadowTable[], SMALL(IF(ShadowRowSS=$C$10,ROW(ShadowRowSS)-5),ROWS(D$15:D72)),9)</f>
        <v>#NUM!</v>
      </c>
      <c r="G72" s="760" t="e">
        <f t="array" ref="G72">INDEX(ShadowTable[], SMALL(IF(ShadowRowSS=$C$10,ROW(ShadowRowSS)-5),ROWS(E$15:E72)),10)</f>
        <v>#NUM!</v>
      </c>
      <c r="H72" s="760" t="e">
        <f t="array" ref="H72">INDEX(ShadowTable[], SMALL(IF(ShadowRowSS=$C$10,ROW(ShadowRowSS)-5),ROWS(F$15:F72)),11)</f>
        <v>#NUM!</v>
      </c>
      <c r="I72" s="761" t="e">
        <f t="array" ref="I72">INDEX(ShadowTable[], SMALL(IF(ShadowRowSS=$C$10,ROW(ShadowRowSS)-5),ROWS(G$15:G72)),12)</f>
        <v>#NUM!</v>
      </c>
      <c r="J72" s="760" t="e">
        <f t="array" ref="J72">INDEX(ShadowTable[], SMALL(IF(ShadowRowSS=$C$10,ROW(ShadowRowSS)-5),ROWS(H$15:H72)),13)</f>
        <v>#NUM!</v>
      </c>
      <c r="K72" s="761" t="e">
        <f t="array" ref="K72">INDEX(ShadowTable[], SMALL(IF(ShadowRowSS=$C$10,ROW(ShadowRowSS)-5),ROWS(I$15:I72)),14)</f>
        <v>#NUM!</v>
      </c>
      <c r="L72" s="760" t="e">
        <f t="array" ref="L72">INDEX(ShadowTable[], SMALL(IF(ShadowRowSS=$C$10,ROW(ShadowRowSS)-5),ROWS(J$15:J72)),15)</f>
        <v>#NUM!</v>
      </c>
      <c r="M72" s="761" t="e">
        <f t="array" ref="M72">INDEX(ShadowTable[], SMALL(IF(ShadowRowSS=$C$10,ROW(ShadowRowSS)-5),ROWS(K$15:K72)),16)</f>
        <v>#NUM!</v>
      </c>
      <c r="N72" s="760" t="e">
        <f t="array" ref="N72">INDEX(ShadowTable[], SMALL(IF(ShadowRowSS=$C$10,ROW(ShadowRowSS)-5),ROWS(L$15:L72)),17)</f>
        <v>#NUM!</v>
      </c>
      <c r="O72" s="761" t="e">
        <f t="array" ref="O72">INDEX(ShadowTable[], SMALL(IF(ShadowRowSS=$C$10,ROW(ShadowRowSS)-5),ROWS(M$15:M72)),18)</f>
        <v>#NUM!</v>
      </c>
      <c r="P72" s="760" t="e">
        <f t="array" ref="P72">INDEX(ShadowTable[], SMALL(IF(ShadowRowSS=$C$10,ROW(ShadowRowSS)-5),ROWS(N$15:N72)),19)</f>
        <v>#NUM!</v>
      </c>
      <c r="Q72" s="761" t="e">
        <f t="array" ref="Q72">INDEX(ShadowTable[], SMALL(IF(ShadowRowSS=$C$10,ROW(ShadowRowSS)-5),ROWS(O$15:O72)),20)</f>
        <v>#NUM!</v>
      </c>
      <c r="R72" s="760" t="e">
        <f t="array" ref="R72">INDEX(ShadowTable[], SMALL(IF(ShadowRowSS=$C$10,ROW(ShadowRowSS)-5),ROWS(P$15:P72)),21)</f>
        <v>#NUM!</v>
      </c>
      <c r="S72" s="762" t="e">
        <f t="array" ref="S72">INDEX(ShadowTable[], SMALL(IF(ShadowRowSS=$C$10,ROW(ShadowRowSS)-5),ROWS(P$15:P72)),22)</f>
        <v>#NUM!</v>
      </c>
    </row>
    <row r="73" spans="3:19">
      <c r="C73" s="759" t="e">
        <f t="array" ref="C73">INDEX(ShadowTable[], SMALL(IF(ShadowRowSS=$C$10,ROW(ShadowRowSS)-5),ROWS(C$15:C73)),5)</f>
        <v>#NUM!</v>
      </c>
      <c r="D73" s="760" t="str">
        <f t="array" ref="D73">IF(ISNUMBER(SEARCH("Outcome",INDEX(ShadowTable[], SMALL(IF(ShadowRowSS=$C$10,ROW(ShadowRowSS)-5),ROWS(D$15:D73)),1)))=TRUE,"Outcome",IF(ISNUMBER(SEARCH("Output",INDEX(ShadowTable[], SMALL(IF(ShadowRowSS=$C$10,ROW(ShadowRowSS)-5),ROWS(D$15:D73)),1)))=TRUE,"Output",""))</f>
        <v/>
      </c>
      <c r="E73" s="760" t="e">
        <f t="array" ref="E73">INDEX(ShadowTable[], SMALL(IF(ShadowRowSS=$C$10,ROW(ShadowRowSS)-5),ROWS(C$15:C73)),8)</f>
        <v>#NUM!</v>
      </c>
      <c r="F73" s="760" t="e">
        <f t="array" ref="F73">INDEX(ShadowTable[], SMALL(IF(ShadowRowSS=$C$10,ROW(ShadowRowSS)-5),ROWS(D$15:D73)),9)</f>
        <v>#NUM!</v>
      </c>
      <c r="G73" s="760" t="e">
        <f t="array" ref="G73">INDEX(ShadowTable[], SMALL(IF(ShadowRowSS=$C$10,ROW(ShadowRowSS)-5),ROWS(E$15:E73)),10)</f>
        <v>#NUM!</v>
      </c>
      <c r="H73" s="760" t="e">
        <f t="array" ref="H73">INDEX(ShadowTable[], SMALL(IF(ShadowRowSS=$C$10,ROW(ShadowRowSS)-5),ROWS(F$15:F73)),11)</f>
        <v>#NUM!</v>
      </c>
      <c r="I73" s="761" t="e">
        <f t="array" ref="I73">INDEX(ShadowTable[], SMALL(IF(ShadowRowSS=$C$10,ROW(ShadowRowSS)-5),ROWS(G$15:G73)),12)</f>
        <v>#NUM!</v>
      </c>
      <c r="J73" s="760" t="e">
        <f t="array" ref="J73">INDEX(ShadowTable[], SMALL(IF(ShadowRowSS=$C$10,ROW(ShadowRowSS)-5),ROWS(H$15:H73)),13)</f>
        <v>#NUM!</v>
      </c>
      <c r="K73" s="761" t="e">
        <f t="array" ref="K73">INDEX(ShadowTable[], SMALL(IF(ShadowRowSS=$C$10,ROW(ShadowRowSS)-5),ROWS(I$15:I73)),14)</f>
        <v>#NUM!</v>
      </c>
      <c r="L73" s="760" t="e">
        <f t="array" ref="L73">INDEX(ShadowTable[], SMALL(IF(ShadowRowSS=$C$10,ROW(ShadowRowSS)-5),ROWS(J$15:J73)),15)</f>
        <v>#NUM!</v>
      </c>
      <c r="M73" s="761" t="e">
        <f t="array" ref="M73">INDEX(ShadowTable[], SMALL(IF(ShadowRowSS=$C$10,ROW(ShadowRowSS)-5),ROWS(K$15:K73)),16)</f>
        <v>#NUM!</v>
      </c>
      <c r="N73" s="760" t="e">
        <f t="array" ref="N73">INDEX(ShadowTable[], SMALL(IF(ShadowRowSS=$C$10,ROW(ShadowRowSS)-5),ROWS(L$15:L73)),17)</f>
        <v>#NUM!</v>
      </c>
      <c r="O73" s="761" t="e">
        <f t="array" ref="O73">INDEX(ShadowTable[], SMALL(IF(ShadowRowSS=$C$10,ROW(ShadowRowSS)-5),ROWS(M$15:M73)),18)</f>
        <v>#NUM!</v>
      </c>
      <c r="P73" s="760" t="e">
        <f t="array" ref="P73">INDEX(ShadowTable[], SMALL(IF(ShadowRowSS=$C$10,ROW(ShadowRowSS)-5),ROWS(N$15:N73)),19)</f>
        <v>#NUM!</v>
      </c>
      <c r="Q73" s="761" t="e">
        <f t="array" ref="Q73">INDEX(ShadowTable[], SMALL(IF(ShadowRowSS=$C$10,ROW(ShadowRowSS)-5),ROWS(O$15:O73)),20)</f>
        <v>#NUM!</v>
      </c>
      <c r="R73" s="760" t="e">
        <f t="array" ref="R73">INDEX(ShadowTable[], SMALL(IF(ShadowRowSS=$C$10,ROW(ShadowRowSS)-5),ROWS(P$15:P73)),21)</f>
        <v>#NUM!</v>
      </c>
      <c r="S73" s="762" t="e">
        <f t="array" ref="S73">INDEX(ShadowTable[], SMALL(IF(ShadowRowSS=$C$10,ROW(ShadowRowSS)-5),ROWS(P$15:P73)),22)</f>
        <v>#NUM!</v>
      </c>
    </row>
    <row r="74" spans="3:19">
      <c r="C74" s="759" t="e">
        <f t="array" ref="C74">INDEX(ShadowTable[], SMALL(IF(ShadowRowSS=$C$10,ROW(ShadowRowSS)-5),ROWS(C$15:C74)),5)</f>
        <v>#NUM!</v>
      </c>
      <c r="D74" s="760" t="str">
        <f t="array" ref="D74">IF(ISNUMBER(SEARCH("Outcome",INDEX(ShadowTable[], SMALL(IF(ShadowRowSS=$C$10,ROW(ShadowRowSS)-5),ROWS(D$15:D74)),1)))=TRUE,"Outcome",IF(ISNUMBER(SEARCH("Output",INDEX(ShadowTable[], SMALL(IF(ShadowRowSS=$C$10,ROW(ShadowRowSS)-5),ROWS(D$15:D74)),1)))=TRUE,"Output",""))</f>
        <v/>
      </c>
      <c r="E74" s="760" t="e">
        <f t="array" ref="E74">INDEX(ShadowTable[], SMALL(IF(ShadowRowSS=$C$10,ROW(ShadowRowSS)-5),ROWS(C$15:C74)),8)</f>
        <v>#NUM!</v>
      </c>
      <c r="F74" s="760" t="e">
        <f t="array" ref="F74">INDEX(ShadowTable[], SMALL(IF(ShadowRowSS=$C$10,ROW(ShadowRowSS)-5),ROWS(D$15:D74)),9)</f>
        <v>#NUM!</v>
      </c>
      <c r="G74" s="760" t="e">
        <f t="array" ref="G74">INDEX(ShadowTable[], SMALL(IF(ShadowRowSS=$C$10,ROW(ShadowRowSS)-5),ROWS(E$15:E74)),10)</f>
        <v>#NUM!</v>
      </c>
      <c r="H74" s="760" t="e">
        <f t="array" ref="H74">INDEX(ShadowTable[], SMALL(IF(ShadowRowSS=$C$10,ROW(ShadowRowSS)-5),ROWS(F$15:F74)),11)</f>
        <v>#NUM!</v>
      </c>
      <c r="I74" s="761" t="e">
        <f t="array" ref="I74">INDEX(ShadowTable[], SMALL(IF(ShadowRowSS=$C$10,ROW(ShadowRowSS)-5),ROWS(G$15:G74)),12)</f>
        <v>#NUM!</v>
      </c>
      <c r="J74" s="760" t="e">
        <f t="array" ref="J74">INDEX(ShadowTable[], SMALL(IF(ShadowRowSS=$C$10,ROW(ShadowRowSS)-5),ROWS(H$15:H74)),13)</f>
        <v>#NUM!</v>
      </c>
      <c r="K74" s="761" t="e">
        <f t="array" ref="K74">INDEX(ShadowTable[], SMALL(IF(ShadowRowSS=$C$10,ROW(ShadowRowSS)-5),ROWS(I$15:I74)),14)</f>
        <v>#NUM!</v>
      </c>
      <c r="L74" s="760" t="e">
        <f t="array" ref="L74">INDEX(ShadowTable[], SMALL(IF(ShadowRowSS=$C$10,ROW(ShadowRowSS)-5),ROWS(J$15:J74)),15)</f>
        <v>#NUM!</v>
      </c>
      <c r="M74" s="761" t="e">
        <f t="array" ref="M74">INDEX(ShadowTable[], SMALL(IF(ShadowRowSS=$C$10,ROW(ShadowRowSS)-5),ROWS(K$15:K74)),16)</f>
        <v>#NUM!</v>
      </c>
      <c r="N74" s="760" t="e">
        <f t="array" ref="N74">INDEX(ShadowTable[], SMALL(IF(ShadowRowSS=$C$10,ROW(ShadowRowSS)-5),ROWS(L$15:L74)),17)</f>
        <v>#NUM!</v>
      </c>
      <c r="O74" s="761" t="e">
        <f t="array" ref="O74">INDEX(ShadowTable[], SMALL(IF(ShadowRowSS=$C$10,ROW(ShadowRowSS)-5),ROWS(M$15:M74)),18)</f>
        <v>#NUM!</v>
      </c>
      <c r="P74" s="760" t="e">
        <f t="array" ref="P74">INDEX(ShadowTable[], SMALL(IF(ShadowRowSS=$C$10,ROW(ShadowRowSS)-5),ROWS(N$15:N74)),19)</f>
        <v>#NUM!</v>
      </c>
      <c r="Q74" s="761" t="e">
        <f t="array" ref="Q74">INDEX(ShadowTable[], SMALL(IF(ShadowRowSS=$C$10,ROW(ShadowRowSS)-5),ROWS(O$15:O74)),20)</f>
        <v>#NUM!</v>
      </c>
      <c r="R74" s="760" t="e">
        <f t="array" ref="R74">INDEX(ShadowTable[], SMALL(IF(ShadowRowSS=$C$10,ROW(ShadowRowSS)-5),ROWS(P$15:P74)),21)</f>
        <v>#NUM!</v>
      </c>
      <c r="S74" s="762" t="e">
        <f t="array" ref="S74">INDEX(ShadowTable[], SMALL(IF(ShadowRowSS=$C$10,ROW(ShadowRowSS)-5),ROWS(P$15:P74)),22)</f>
        <v>#NUM!</v>
      </c>
    </row>
  </sheetData>
  <sheetProtection sheet="1" objects="1" scenarios="1" formatCells="0" deleteRows="0"/>
  <mergeCells count="8">
    <mergeCell ref="B7:H7"/>
    <mergeCell ref="B8:H8"/>
    <mergeCell ref="C10:D10"/>
    <mergeCell ref="B13:B14"/>
    <mergeCell ref="D13:D14"/>
    <mergeCell ref="E13:E14"/>
    <mergeCell ref="F13:F14"/>
    <mergeCell ref="G13:G14"/>
  </mergeCells>
  <conditionalFormatting sqref="D15:D74">
    <cfRule type="containsErrors" dxfId="70" priority="7">
      <formula>ISERROR(D15)</formula>
    </cfRule>
  </conditionalFormatting>
  <conditionalFormatting sqref="J15:J74 L15:L74 N15:N74 P15:P74 R15:R74">
    <cfRule type="containsErrors" dxfId="69" priority="6">
      <formula>ISERROR(J15)</formula>
    </cfRule>
  </conditionalFormatting>
  <conditionalFormatting sqref="H15:H74 J15:J74 L15:L74 N15:N74 P15:P74 R15:R74">
    <cfRule type="cellIs" dxfId="68" priority="3" operator="equal">
      <formula>0</formula>
    </cfRule>
  </conditionalFormatting>
  <conditionalFormatting sqref="S15:S74 I15:I74 K15:K74 M15:M74 O15:O74 Q15:Q74">
    <cfRule type="cellIs" dxfId="67" priority="2" operator="equal">
      <formula>0</formula>
    </cfRule>
    <cfRule type="containsErrors" dxfId="66" priority="5">
      <formula>ISERROR(I15)</formula>
    </cfRule>
  </conditionalFormatting>
  <conditionalFormatting sqref="E15:H74">
    <cfRule type="containsErrors" dxfId="65" priority="4">
      <formula>ISERROR(E15)</formula>
    </cfRule>
  </conditionalFormatting>
  <conditionalFormatting sqref="C15:C74">
    <cfRule type="containsErrors" dxfId="64" priority="1">
      <formula>ISERROR(C15)</formula>
    </cfRule>
  </conditionalFormatting>
  <pageMargins left="0.7" right="0.7" top="0.75" bottom="0.75" header="0.3" footer="0.3"/>
  <pageSetup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B1:S68"/>
  <sheetViews>
    <sheetView showGridLines="0" zoomScale="80" zoomScaleNormal="80" workbookViewId="0"/>
  </sheetViews>
  <sheetFormatPr defaultRowHeight="15"/>
  <cols>
    <col min="1" max="1" width="8" style="142" customWidth="1"/>
    <col min="2" max="2" width="51.5703125" style="142" customWidth="1"/>
    <col min="3" max="3" width="4" style="142" customWidth="1"/>
    <col min="4" max="4" width="44.85546875" style="142" customWidth="1"/>
    <col min="5" max="5" width="15.140625" style="142" customWidth="1"/>
    <col min="6" max="7" width="13.28515625" style="142" customWidth="1"/>
    <col min="8" max="8" width="16" style="142" customWidth="1"/>
    <col min="9" max="9" width="13.28515625" style="142" customWidth="1"/>
    <col min="10" max="10" width="14.7109375" style="142" customWidth="1"/>
    <col min="11" max="11" width="13.28515625" style="142" customWidth="1"/>
    <col min="12" max="12" width="14" style="142" customWidth="1"/>
    <col min="13" max="13" width="13.28515625" style="142" customWidth="1"/>
    <col min="14" max="14" width="14.5703125" style="142" customWidth="1"/>
    <col min="15" max="17" width="13.5703125" style="142" customWidth="1"/>
    <col min="18" max="18" width="14.28515625" style="142" customWidth="1"/>
    <col min="19" max="19" width="13.5703125" style="142" customWidth="1"/>
    <col min="20" max="16384" width="9.140625" style="142"/>
  </cols>
  <sheetData>
    <row r="1" spans="2:19" s="125" customFormat="1"/>
    <row r="2" spans="2:19" s="125" customFormat="1">
      <c r="B2" s="124"/>
    </row>
    <row r="3" spans="2:19" s="125" customFormat="1" ht="32.25" customHeight="1">
      <c r="B3" s="124"/>
    </row>
    <row r="4" spans="2:19" s="125" customFormat="1"/>
    <row r="5" spans="2:19" s="125" customFormat="1"/>
    <row r="6" spans="2:19" s="125" customFormat="1" ht="45" customHeight="1">
      <c r="B6" s="126"/>
      <c r="C6" s="127"/>
      <c r="D6" s="128"/>
      <c r="E6" s="128"/>
      <c r="F6" s="128"/>
      <c r="G6" s="128"/>
      <c r="H6" s="128"/>
      <c r="I6" s="128"/>
      <c r="J6" s="128"/>
      <c r="K6" s="128"/>
    </row>
    <row r="7" spans="2:19" s="125" customFormat="1" ht="61.5" customHeight="1">
      <c r="B7" s="180" t="s">
        <v>188</v>
      </c>
      <c r="C7" s="129"/>
      <c r="D7" s="1114" t="str">
        <f>VLOOKUP($B$7,ShadowTable[],2,FALSE)</f>
        <v>1 - By 2022, Cabo Verdeans, particularly the most vulnerable, have improved access to, and use more quality health and education services, and benefit more from social and child protection and social inclusion, which are gender-sensitive, throughout their life cycle</v>
      </c>
      <c r="E7" s="1114"/>
      <c r="F7" s="1114"/>
      <c r="G7" s="1114"/>
      <c r="H7" s="1114"/>
      <c r="I7" s="1114"/>
    </row>
    <row r="8" spans="2:19" s="125" customFormat="1" ht="15.75">
      <c r="B8" s="130"/>
      <c r="C8" s="129"/>
      <c r="D8" s="131"/>
      <c r="E8" s="131"/>
      <c r="F8" s="131"/>
      <c r="G8" s="131"/>
      <c r="H8" s="131"/>
      <c r="I8" s="131"/>
    </row>
    <row r="9" spans="2:19" s="125" customFormat="1">
      <c r="B9" s="132"/>
      <c r="C9" s="133"/>
      <c r="D9" s="134"/>
      <c r="E9" s="134"/>
      <c r="F9" s="134"/>
      <c r="G9" s="134"/>
      <c r="H9" s="134"/>
      <c r="I9" s="134"/>
      <c r="J9" s="134"/>
      <c r="K9" s="134"/>
      <c r="L9" s="134"/>
      <c r="M9" s="134"/>
      <c r="N9" s="134"/>
      <c r="O9" s="134"/>
      <c r="P9" s="134"/>
      <c r="Q9" s="134"/>
      <c r="R9" s="134"/>
      <c r="S9" s="134"/>
    </row>
    <row r="10" spans="2:19" s="125" customFormat="1" ht="18">
      <c r="B10" s="130" t="s">
        <v>162</v>
      </c>
      <c r="D10" s="135" t="str">
        <f t="array" ref="D10">INDEX(ShadowTable[], SMALL(IF(ShadowRowRes=$D$7,ROW(ShadowRowRes)-5),ROWS(D$10:D10)),3)</f>
        <v>NA</v>
      </c>
      <c r="E10" s="135"/>
      <c r="F10" s="135"/>
      <c r="G10" s="135"/>
      <c r="H10" s="135"/>
      <c r="I10" s="135"/>
    </row>
    <row r="11" spans="2:19" s="125" customFormat="1">
      <c r="B11" s="130"/>
      <c r="D11" s="136"/>
      <c r="E11" s="136"/>
      <c r="F11" s="136"/>
      <c r="G11" s="136"/>
      <c r="H11" s="136"/>
      <c r="I11" s="136"/>
    </row>
    <row r="12" spans="2:19" s="125" customFormat="1" ht="40.5" customHeight="1">
      <c r="B12" s="130" t="s">
        <v>170</v>
      </c>
      <c r="D12" s="1115"/>
      <c r="E12" s="1116"/>
      <c r="F12" s="1116"/>
      <c r="G12" s="1116"/>
      <c r="H12" s="1116"/>
      <c r="I12" s="1117"/>
    </row>
    <row r="13" spans="2:19" s="125" customFormat="1">
      <c r="B13" s="137"/>
    </row>
    <row r="14" spans="2:19" s="125" customFormat="1">
      <c r="B14" s="132"/>
      <c r="C14" s="133"/>
      <c r="D14" s="134"/>
      <c r="E14" s="134"/>
      <c r="F14" s="134"/>
      <c r="G14" s="134"/>
      <c r="H14" s="134"/>
      <c r="I14" s="134"/>
      <c r="J14" s="134"/>
      <c r="K14" s="134"/>
      <c r="L14" s="134"/>
      <c r="M14" s="134"/>
      <c r="N14" s="134"/>
      <c r="O14" s="134"/>
      <c r="P14" s="134"/>
      <c r="Q14" s="134"/>
      <c r="R14" s="134"/>
      <c r="S14" s="134"/>
    </row>
    <row r="15" spans="2:19" s="125" customFormat="1" ht="20.25" customHeight="1">
      <c r="B15" s="130" t="s">
        <v>171</v>
      </c>
      <c r="E15" s="1128" t="s">
        <v>78</v>
      </c>
      <c r="F15" s="1128" t="s">
        <v>77</v>
      </c>
      <c r="G15" s="1130" t="s">
        <v>0</v>
      </c>
      <c r="H15" s="767">
        <f>'CO CPD'!$I$9</f>
        <v>2018</v>
      </c>
      <c r="I15" s="767">
        <f>'CO CPD'!$I$9</f>
        <v>2018</v>
      </c>
      <c r="J15" s="767">
        <f>'CO CPD'!$I$10</f>
        <v>2019</v>
      </c>
      <c r="K15" s="767">
        <f>'CO CPD'!$I$10</f>
        <v>2019</v>
      </c>
      <c r="L15" s="767">
        <f>'CO CPD'!$I$11</f>
        <v>2020</v>
      </c>
      <c r="M15" s="767">
        <f>'CO CPD'!$I$11</f>
        <v>2020</v>
      </c>
      <c r="N15" s="767">
        <f>'CO CPD'!$I$12</f>
        <v>2021</v>
      </c>
      <c r="O15" s="767">
        <f>'CO CPD'!$I$12</f>
        <v>2021</v>
      </c>
      <c r="P15" s="767">
        <f>'CO CPD'!$I$13</f>
        <v>2022</v>
      </c>
      <c r="Q15" s="767">
        <f>'CO CPD'!$I$13</f>
        <v>2022</v>
      </c>
      <c r="R15" s="767">
        <f>'CO CPD'!$I$14</f>
        <v>2023</v>
      </c>
      <c r="S15" s="767">
        <f>'CO CPD'!$I$14</f>
        <v>2023</v>
      </c>
    </row>
    <row r="16" spans="2:19" s="125" customFormat="1" ht="24.75" customHeight="1">
      <c r="B16" s="130"/>
      <c r="E16" s="1129"/>
      <c r="F16" s="1129"/>
      <c r="G16" s="1131"/>
      <c r="H16" s="763" t="s">
        <v>1477</v>
      </c>
      <c r="I16" s="763" t="s">
        <v>1478</v>
      </c>
      <c r="J16" s="763" t="s">
        <v>1477</v>
      </c>
      <c r="K16" s="763" t="s">
        <v>1478</v>
      </c>
      <c r="L16" s="763" t="s">
        <v>1477</v>
      </c>
      <c r="M16" s="763" t="s">
        <v>1478</v>
      </c>
      <c r="N16" s="763" t="s">
        <v>1477</v>
      </c>
      <c r="O16" s="763" t="s">
        <v>1478</v>
      </c>
      <c r="P16" s="763" t="s">
        <v>1477</v>
      </c>
      <c r="Q16" s="763" t="s">
        <v>1478</v>
      </c>
      <c r="R16" s="763" t="s">
        <v>1477</v>
      </c>
      <c r="S16" s="763" t="s">
        <v>1478</v>
      </c>
    </row>
    <row r="17" spans="2:19" s="125" customFormat="1" ht="64.5" customHeight="1">
      <c r="D17" s="310" t="str">
        <f t="array" ref="D17">INDEX(ShadowTable[], SMALL(IF(ShadowRowRes=$D$7,ROW(ShadowRowRes)-5),ROWS(D$17:D17)),5)</f>
        <v>1.1 - Prevalence of anaemia in children aged 0-5 years (by municipality)</v>
      </c>
      <c r="E17" s="138">
        <f t="array" ref="E17">INDEX(ShadowTable[], SMALL(IF(ShadowRowRes=$D$7,ROW(ShadowRowRes)-5),ROWS(E$17:E17)),8)</f>
        <v>0</v>
      </c>
      <c r="F17" s="138">
        <f t="array" ref="F17">INDEX(ShadowTable[], SMALL(IF(ShadowRowRes=$D$7,ROW(ShadowRowRes)-5),ROWS(F$17:F17)),9)</f>
        <v>0</v>
      </c>
      <c r="G17" s="138">
        <f t="array" ref="G17">INDEX(ShadowTable[], SMALL(IF(ShadowRowRes=$D$7,ROW(ShadowRowRes)-5),ROWS(G$17:G17)),10)</f>
        <v>0</v>
      </c>
      <c r="H17" s="587">
        <f t="array" ref="H17">INDEX(ShadowTable[], SMALL(IF(ShadowRowRes=$D$7,ROW(ShadowRowRes)-5),ROWS(H$17:H17)),11)</f>
        <v>0</v>
      </c>
      <c r="I17" s="139">
        <f t="array" ref="I17">INDEX(ShadowTable[], SMALL(IF(ShadowRowRes=$D$7,ROW(ShadowRowRes)-5),ROWS(I$17:I17)),12)</f>
        <v>0</v>
      </c>
      <c r="J17" s="138">
        <f t="array" ref="J17">INDEX(ShadowTable[], SMALL(IF(ShadowRowRes=$D$7,ROW(ShadowRowRes)-5),ROWS(J$17:J17)),13)</f>
        <v>0</v>
      </c>
      <c r="K17" s="139">
        <f t="array" ref="K17">INDEX(ShadowTable[], SMALL(IF(ShadowRowRes=$D$7,ROW(ShadowRowRes)-5),ROWS(K$17:K17)),14)</f>
        <v>0</v>
      </c>
      <c r="L17" s="138">
        <f t="array" ref="L17">INDEX(ShadowTable[], SMALL(IF(ShadowRowRes=$D$7,ROW(ShadowRowRes)-5),ROWS(L$17:L17)),15)</f>
        <v>0</v>
      </c>
      <c r="M17" s="139">
        <f t="array" ref="M17">INDEX(ShadowTable[], SMALL(IF(ShadowRowRes=$D$7,ROW(ShadowRowRes)-5),ROWS(M$17:M17)),16)</f>
        <v>0</v>
      </c>
      <c r="N17" s="138">
        <f t="array" ref="N17">INDEX(ShadowTable[], SMALL(IF(ShadowRowRes=$D$7,ROW(ShadowRowRes)-5),ROWS(N$17:N17)),17)</f>
        <v>0</v>
      </c>
      <c r="O17" s="139">
        <f t="array" ref="O17">INDEX(ShadowTable[], SMALL(IF(ShadowRowRes=$D$7,ROW(ShadowRowRes)-5),ROWS(O$17:O17)),18)</f>
        <v>0</v>
      </c>
      <c r="P17" s="138">
        <f t="array" ref="P17">INDEX(ShadowTable[], SMALL(IF(ShadowRowRes=$D$7,ROW(ShadowRowRes)-5),ROWS(P$17:P17)),19)</f>
        <v>0</v>
      </c>
      <c r="Q17" s="139">
        <f t="array" ref="Q17">INDEX(ShadowTable[], SMALL(IF(ShadowRowRes=$D$7,ROW(ShadowRowRes)-5),ROWS(Q$17:Q17)),20)</f>
        <v>0</v>
      </c>
      <c r="R17" s="138">
        <f t="array" ref="R17">INDEX(ShadowTable[], SMALL(IF(ShadowRowRes=$D$7,ROW(ShadowRowRes)-5),ROWS(R$17:R17)),21)</f>
        <v>0</v>
      </c>
      <c r="S17" s="139">
        <f t="array" ref="S17">INDEX(ShadowTable[], SMALL(IF(ShadowRowRes=$D$7,ROW(ShadowRowRes)-5),ROWS(S$17:S17)),22)</f>
        <v>0</v>
      </c>
    </row>
    <row r="18" spans="2:19" ht="33" customHeight="1">
      <c r="D18" s="764" t="str">
        <f t="array" ref="D18">INDEX(ShadowTable[], SMALL(IF(ShadowRowRes=$D$7,ROW(ShadowRowRes)-5),ROWS(D$17:D18)),5)</f>
        <v>1.2 - Rate of adolescent pregnancy (15-19 years)</v>
      </c>
      <c r="E18" s="765">
        <f t="array" ref="E18">INDEX(ShadowTable[], SMALL(IF(ShadowRowRes=$D$7,ROW(ShadowRowRes)-5),ROWS(E$17:E18)),8)</f>
        <v>0</v>
      </c>
      <c r="F18" s="765">
        <f t="array" ref="F18">INDEX(ShadowTable[], SMALL(IF(ShadowRowRes=$D$7,ROW(ShadowRowRes)-5),ROWS(F$17:F18)),9)</f>
        <v>0</v>
      </c>
      <c r="G18" s="765">
        <f t="array" ref="G18">INDEX(ShadowTable[], SMALL(IF(ShadowRowRes=$D$7,ROW(ShadowRowRes)-5),ROWS(G$17:G18)),10)</f>
        <v>0</v>
      </c>
      <c r="H18" s="765">
        <f t="array" ref="H18">INDEX(ShadowTable[], SMALL(IF(ShadowRowRes=$D$7,ROW(ShadowRowRes)-5),ROWS(H$17:H18)),11)</f>
        <v>0</v>
      </c>
      <c r="I18" s="766">
        <f t="array" ref="I18">INDEX(ShadowTable[], SMALL(IF(ShadowRowRes=$D$7,ROW(ShadowRowRes)-5),ROWS(I$17:I18)),12)</f>
        <v>0</v>
      </c>
      <c r="J18" s="765">
        <f t="array" ref="J18">INDEX(ShadowTable[], SMALL(IF(ShadowRowRes=$D$7,ROW(ShadowRowRes)-5),ROWS(J$17:J18)),13)</f>
        <v>0</v>
      </c>
      <c r="K18" s="766">
        <f t="array" ref="K18">INDEX(ShadowTable[], SMALL(IF(ShadowRowRes=$D$7,ROW(ShadowRowRes)-5),ROWS(K$17:K18)),14)</f>
        <v>0</v>
      </c>
      <c r="L18" s="765">
        <f t="array" ref="L18">INDEX(ShadowTable[], SMALL(IF(ShadowRowRes=$D$7,ROW(ShadowRowRes)-5),ROWS(L$17:L18)),15)</f>
        <v>0</v>
      </c>
      <c r="M18" s="766">
        <f t="array" ref="M18">INDEX(ShadowTable[], SMALL(IF(ShadowRowRes=$D$7,ROW(ShadowRowRes)-5),ROWS(M$17:M18)),16)</f>
        <v>0</v>
      </c>
      <c r="N18" s="765">
        <f t="array" ref="N18">INDEX(ShadowTable[], SMALL(IF(ShadowRowRes=$D$7,ROW(ShadowRowRes)-5),ROWS(N$17:N18)),17)</f>
        <v>0</v>
      </c>
      <c r="O18" s="766">
        <f t="array" ref="O18">INDEX(ShadowTable[], SMALL(IF(ShadowRowRes=$D$7,ROW(ShadowRowRes)-5),ROWS(O$17:O18)),18)</f>
        <v>0</v>
      </c>
      <c r="P18" s="765">
        <f t="array" ref="P18">INDEX(ShadowTable[], SMALL(IF(ShadowRowRes=$D$7,ROW(ShadowRowRes)-5),ROWS(P$17:P18)),19)</f>
        <v>0</v>
      </c>
      <c r="Q18" s="766">
        <f t="array" ref="Q18">INDEX(ShadowTable[], SMALL(IF(ShadowRowRes=$D$7,ROW(ShadowRowRes)-5),ROWS(Q$17:Q18)),20)</f>
        <v>0</v>
      </c>
      <c r="R18" s="765">
        <f t="array" ref="R18">INDEX(ShadowTable[], SMALL(IF(ShadowRowRes=$D$7,ROW(ShadowRowRes)-5),ROWS(R$17:R18)),21)</f>
        <v>0</v>
      </c>
      <c r="S18" s="766">
        <f t="array" ref="S18">INDEX(ShadowTable[], SMALL(IF(ShadowRowRes=$D$7,ROW(ShadowRowRes)-5),ROWS(S$17:S18)),22)</f>
        <v>0</v>
      </c>
    </row>
    <row r="19" spans="2:19" ht="48" customHeight="1">
      <c r="D19" s="764" t="str">
        <f t="array" ref="D19">INDEX(ShadowTable[], SMALL(IF(ShadowRowRes=$D$7,ROW(ShadowRowRes)-5),ROWS(D$17:D19)),5)</f>
        <v>1.3 - Population with access to integrated care services (by sex/age)</v>
      </c>
      <c r="E19" s="765">
        <f t="array" ref="E19">INDEX(ShadowTable[], SMALL(IF(ShadowRowRes=$D$7,ROW(ShadowRowRes)-5),ROWS(E$17:E19)),8)</f>
        <v>0</v>
      </c>
      <c r="F19" s="765">
        <f t="array" ref="F19">INDEX(ShadowTable[], SMALL(IF(ShadowRowRes=$D$7,ROW(ShadowRowRes)-5),ROWS(F$17:F19)),9)</f>
        <v>0</v>
      </c>
      <c r="G19" s="765">
        <f t="array" ref="G19">INDEX(ShadowTable[], SMALL(IF(ShadowRowRes=$D$7,ROW(ShadowRowRes)-5),ROWS(G$17:G19)),10)</f>
        <v>0</v>
      </c>
      <c r="H19" s="765">
        <f t="array" ref="H19">INDEX(ShadowTable[], SMALL(IF(ShadowRowRes=$D$7,ROW(ShadowRowRes)-5),ROWS(H$17:H19)),11)</f>
        <v>0</v>
      </c>
      <c r="I19" s="766">
        <f t="array" ref="I19">INDEX(ShadowTable[], SMALL(IF(ShadowRowRes=$D$7,ROW(ShadowRowRes)-5),ROWS(I$17:I19)),12)</f>
        <v>0</v>
      </c>
      <c r="J19" s="765">
        <f t="array" ref="J19">INDEX(ShadowTable[], SMALL(IF(ShadowRowRes=$D$7,ROW(ShadowRowRes)-5),ROWS(J$17:J19)),13)</f>
        <v>0</v>
      </c>
      <c r="K19" s="766">
        <f t="array" ref="K19">INDEX(ShadowTable[], SMALL(IF(ShadowRowRes=$D$7,ROW(ShadowRowRes)-5),ROWS(K$17:K19)),14)</f>
        <v>0</v>
      </c>
      <c r="L19" s="765">
        <f t="array" ref="L19">INDEX(ShadowTable[], SMALL(IF(ShadowRowRes=$D$7,ROW(ShadowRowRes)-5),ROWS(L$17:L19)),15)</f>
        <v>0</v>
      </c>
      <c r="M19" s="766">
        <f t="array" ref="M19">INDEX(ShadowTable[], SMALL(IF(ShadowRowRes=$D$7,ROW(ShadowRowRes)-5),ROWS(M$17:M19)),16)</f>
        <v>0</v>
      </c>
      <c r="N19" s="765">
        <f t="array" ref="N19">INDEX(ShadowTable[], SMALL(IF(ShadowRowRes=$D$7,ROW(ShadowRowRes)-5),ROWS(N$17:N19)),17)</f>
        <v>0</v>
      </c>
      <c r="O19" s="766">
        <f t="array" ref="O19">INDEX(ShadowTable[], SMALL(IF(ShadowRowRes=$D$7,ROW(ShadowRowRes)-5),ROWS(O$17:O19)),18)</f>
        <v>0</v>
      </c>
      <c r="P19" s="765">
        <f t="array" ref="P19">INDEX(ShadowTable[], SMALL(IF(ShadowRowRes=$D$7,ROW(ShadowRowRes)-5),ROWS(P$17:P19)),19)</f>
        <v>0</v>
      </c>
      <c r="Q19" s="766">
        <f t="array" ref="Q19">INDEX(ShadowTable[], SMALL(IF(ShadowRowRes=$D$7,ROW(ShadowRowRes)-5),ROWS(Q$17:Q19)),20)</f>
        <v>0</v>
      </c>
      <c r="R19" s="765">
        <f t="array" ref="R19">INDEX(ShadowTable[], SMALL(IF(ShadowRowRes=$D$7,ROW(ShadowRowRes)-5),ROWS(R$17:R19)),21)</f>
        <v>0</v>
      </c>
      <c r="S19" s="766">
        <f t="array" ref="S19">INDEX(ShadowTable[], SMALL(IF(ShadowRowRes=$D$7,ROW(ShadowRowRes)-5),ROWS(S$17:S19)),22)</f>
        <v>0</v>
      </c>
    </row>
    <row r="20" spans="2:19">
      <c r="D20" s="764" t="str">
        <f t="array" ref="D20">INDEX(ShadowTable[], SMALL(IF(ShadowRowRes=$D$7,ROW(ShadowRowRes)-5),ROWS(D$17:D20)),5)</f>
        <v>1.4 - Rate of access to preschool education (by sex/urban/rural)</v>
      </c>
      <c r="E20" s="765">
        <f t="array" ref="E20">INDEX(ShadowTable[], SMALL(IF(ShadowRowRes=$D$7,ROW(ShadowRowRes)-5),ROWS(E$17:E20)),8)</f>
        <v>0</v>
      </c>
      <c r="F20" s="765">
        <f t="array" ref="F20">INDEX(ShadowTable[], SMALL(IF(ShadowRowRes=$D$7,ROW(ShadowRowRes)-5),ROWS(F$17:F20)),9)</f>
        <v>0</v>
      </c>
      <c r="G20" s="765">
        <f t="array" ref="G20">INDEX(ShadowTable[], SMALL(IF(ShadowRowRes=$D$7,ROW(ShadowRowRes)-5),ROWS(G$17:G20)),10)</f>
        <v>0</v>
      </c>
      <c r="H20" s="765">
        <f t="array" ref="H20">INDEX(ShadowTable[], SMALL(IF(ShadowRowRes=$D$7,ROW(ShadowRowRes)-5),ROWS(H$17:H20)),11)</f>
        <v>0</v>
      </c>
      <c r="I20" s="766">
        <f t="array" ref="I20">INDEX(ShadowTable[], SMALL(IF(ShadowRowRes=$D$7,ROW(ShadowRowRes)-5),ROWS(I$17:I20)),12)</f>
        <v>0</v>
      </c>
      <c r="J20" s="765">
        <f t="array" ref="J20">INDEX(ShadowTable[], SMALL(IF(ShadowRowRes=$D$7,ROW(ShadowRowRes)-5),ROWS(J$17:J20)),13)</f>
        <v>0</v>
      </c>
      <c r="K20" s="766">
        <f t="array" ref="K20">INDEX(ShadowTable[], SMALL(IF(ShadowRowRes=$D$7,ROW(ShadowRowRes)-5),ROWS(K$17:K20)),14)</f>
        <v>0</v>
      </c>
      <c r="L20" s="765">
        <f t="array" ref="L20">INDEX(ShadowTable[], SMALL(IF(ShadowRowRes=$D$7,ROW(ShadowRowRes)-5),ROWS(L$17:L20)),15)</f>
        <v>0</v>
      </c>
      <c r="M20" s="766">
        <f t="array" ref="M20">INDEX(ShadowTable[], SMALL(IF(ShadowRowRes=$D$7,ROW(ShadowRowRes)-5),ROWS(M$17:M20)),16)</f>
        <v>0</v>
      </c>
      <c r="N20" s="765">
        <f t="array" ref="N20">INDEX(ShadowTable[], SMALL(IF(ShadowRowRes=$D$7,ROW(ShadowRowRes)-5),ROWS(N$17:N20)),17)</f>
        <v>0</v>
      </c>
      <c r="O20" s="766">
        <f t="array" ref="O20">INDEX(ShadowTable[], SMALL(IF(ShadowRowRes=$D$7,ROW(ShadowRowRes)-5),ROWS(O$17:O20)),18)</f>
        <v>0</v>
      </c>
      <c r="P20" s="765">
        <f t="array" ref="P20">INDEX(ShadowTable[], SMALL(IF(ShadowRowRes=$D$7,ROW(ShadowRowRes)-5),ROWS(P$17:P20)),19)</f>
        <v>0</v>
      </c>
      <c r="Q20" s="766">
        <f t="array" ref="Q20">INDEX(ShadowTable[], SMALL(IF(ShadowRowRes=$D$7,ROW(ShadowRowRes)-5),ROWS(Q$17:Q20)),20)</f>
        <v>0</v>
      </c>
      <c r="R20" s="765">
        <f t="array" ref="R20">INDEX(ShadowTable[], SMALL(IF(ShadowRowRes=$D$7,ROW(ShadowRowRes)-5),ROWS(R$17:R20)),21)</f>
        <v>0</v>
      </c>
      <c r="S20" s="766">
        <f t="array" ref="S20">INDEX(ShadowTable[], SMALL(IF(ShadowRowRes=$D$7,ROW(ShadowRowRes)-5),ROWS(S$17:S20)),22)</f>
        <v>0</v>
      </c>
    </row>
    <row r="21" spans="2:19">
      <c r="D21" s="764" t="str">
        <f t="array" ref="D21">INDEX(ShadowTable[], SMALL(IF(ShadowRowRes=$D$7,ROW(ShadowRowRes)-5),ROWS(D$17:D21)),5)</f>
        <v>1.5 - Percentage of children with satisfactory learning outcomes in math and Portuguese at end of primary school</v>
      </c>
      <c r="E21" s="765">
        <f t="array" ref="E21">INDEX(ShadowTable[], SMALL(IF(ShadowRowRes=$D$7,ROW(ShadowRowRes)-5),ROWS(E$17:E21)),8)</f>
        <v>0</v>
      </c>
      <c r="F21" s="765">
        <f t="array" ref="F21">INDEX(ShadowTable[], SMALL(IF(ShadowRowRes=$D$7,ROW(ShadowRowRes)-5),ROWS(F$17:F21)),9)</f>
        <v>0</v>
      </c>
      <c r="G21" s="765">
        <f t="array" ref="G21">INDEX(ShadowTable[], SMALL(IF(ShadowRowRes=$D$7,ROW(ShadowRowRes)-5),ROWS(G$17:G21)),10)</f>
        <v>0</v>
      </c>
      <c r="H21" s="765">
        <f t="array" ref="H21">INDEX(ShadowTable[], SMALL(IF(ShadowRowRes=$D$7,ROW(ShadowRowRes)-5),ROWS(H$17:H21)),11)</f>
        <v>0</v>
      </c>
      <c r="I21" s="766">
        <f t="array" ref="I21">INDEX(ShadowTable[], SMALL(IF(ShadowRowRes=$D$7,ROW(ShadowRowRes)-5),ROWS(I$17:I21)),12)</f>
        <v>0</v>
      </c>
      <c r="J21" s="765">
        <f t="array" ref="J21">INDEX(ShadowTable[], SMALL(IF(ShadowRowRes=$D$7,ROW(ShadowRowRes)-5),ROWS(J$17:J21)),13)</f>
        <v>0</v>
      </c>
      <c r="K21" s="766">
        <f t="array" ref="K21">INDEX(ShadowTable[], SMALL(IF(ShadowRowRes=$D$7,ROW(ShadowRowRes)-5),ROWS(K$17:K21)),14)</f>
        <v>0</v>
      </c>
      <c r="L21" s="765">
        <f t="array" ref="L21">INDEX(ShadowTable[], SMALL(IF(ShadowRowRes=$D$7,ROW(ShadowRowRes)-5),ROWS(L$17:L21)),15)</f>
        <v>0</v>
      </c>
      <c r="M21" s="766">
        <f t="array" ref="M21">INDEX(ShadowTable[], SMALL(IF(ShadowRowRes=$D$7,ROW(ShadowRowRes)-5),ROWS(M$17:M21)),16)</f>
        <v>0</v>
      </c>
      <c r="N21" s="765">
        <f t="array" ref="N21">INDEX(ShadowTable[], SMALL(IF(ShadowRowRes=$D$7,ROW(ShadowRowRes)-5),ROWS(N$17:N21)),17)</f>
        <v>0</v>
      </c>
      <c r="O21" s="766">
        <f t="array" ref="O21">INDEX(ShadowTable[], SMALL(IF(ShadowRowRes=$D$7,ROW(ShadowRowRes)-5),ROWS(O$17:O21)),18)</f>
        <v>0</v>
      </c>
      <c r="P21" s="765">
        <f t="array" ref="P21">INDEX(ShadowTable[], SMALL(IF(ShadowRowRes=$D$7,ROW(ShadowRowRes)-5),ROWS(P$17:P21)),19)</f>
        <v>0</v>
      </c>
      <c r="Q21" s="766">
        <f t="array" ref="Q21">INDEX(ShadowTable[], SMALL(IF(ShadowRowRes=$D$7,ROW(ShadowRowRes)-5),ROWS(Q$17:Q21)),20)</f>
        <v>0</v>
      </c>
      <c r="R21" s="765">
        <f t="array" ref="R21">INDEX(ShadowTable[], SMALL(IF(ShadowRowRes=$D$7,ROW(ShadowRowRes)-5),ROWS(R$17:R21)),21)</f>
        <v>0</v>
      </c>
      <c r="S21" s="766">
        <f t="array" ref="S21">INDEX(ShadowTable[], SMALL(IF(ShadowRowRes=$D$7,ROW(ShadowRowRes)-5),ROWS(S$17:S21)),22)</f>
        <v>0</v>
      </c>
    </row>
    <row r="22" spans="2:19">
      <c r="B22" s="143"/>
      <c r="D22" s="764" t="str">
        <f t="array" ref="D22">INDEX(ShadowTable[], SMALL(IF(ShadowRowRes=$D$7,ROW(ShadowRowRes)-5),ROWS(D$17:D22)),5)</f>
        <v>1.6 - Number of children at risk of exclusion reached by the child protection system (including public and NGO institutions)</v>
      </c>
      <c r="E22" s="765">
        <f t="array" ref="E22">INDEX(ShadowTable[], SMALL(IF(ShadowRowRes=$D$7,ROW(ShadowRowRes)-5),ROWS(E$17:E22)),8)</f>
        <v>0</v>
      </c>
      <c r="F22" s="765">
        <f t="array" ref="F22">INDEX(ShadowTable[], SMALL(IF(ShadowRowRes=$D$7,ROW(ShadowRowRes)-5),ROWS(F$17:F22)),9)</f>
        <v>0</v>
      </c>
      <c r="G22" s="765">
        <f t="array" ref="G22">INDEX(ShadowTable[], SMALL(IF(ShadowRowRes=$D$7,ROW(ShadowRowRes)-5),ROWS(G$17:G22)),10)</f>
        <v>0</v>
      </c>
      <c r="H22" s="765">
        <f t="array" ref="H22">INDEX(ShadowTable[], SMALL(IF(ShadowRowRes=$D$7,ROW(ShadowRowRes)-5),ROWS(H$17:H22)),11)</f>
        <v>0</v>
      </c>
      <c r="I22" s="766">
        <f t="array" ref="I22">INDEX(ShadowTable[], SMALL(IF(ShadowRowRes=$D$7,ROW(ShadowRowRes)-5),ROWS(I$17:I22)),12)</f>
        <v>0</v>
      </c>
      <c r="J22" s="765">
        <f t="array" ref="J22">INDEX(ShadowTable[], SMALL(IF(ShadowRowRes=$D$7,ROW(ShadowRowRes)-5),ROWS(J$17:J22)),13)</f>
        <v>0</v>
      </c>
      <c r="K22" s="766">
        <f t="array" ref="K22">INDEX(ShadowTable[], SMALL(IF(ShadowRowRes=$D$7,ROW(ShadowRowRes)-5),ROWS(K$17:K22)),14)</f>
        <v>0</v>
      </c>
      <c r="L22" s="765">
        <f t="array" ref="L22">INDEX(ShadowTable[], SMALL(IF(ShadowRowRes=$D$7,ROW(ShadowRowRes)-5),ROWS(L$17:L22)),15)</f>
        <v>0</v>
      </c>
      <c r="M22" s="766">
        <f t="array" ref="M22">INDEX(ShadowTable[], SMALL(IF(ShadowRowRes=$D$7,ROW(ShadowRowRes)-5),ROWS(M$17:M22)),16)</f>
        <v>0</v>
      </c>
      <c r="N22" s="765">
        <f t="array" ref="N22">INDEX(ShadowTable[], SMALL(IF(ShadowRowRes=$D$7,ROW(ShadowRowRes)-5),ROWS(N$17:N22)),17)</f>
        <v>0</v>
      </c>
      <c r="O22" s="766">
        <f t="array" ref="O22">INDEX(ShadowTable[], SMALL(IF(ShadowRowRes=$D$7,ROW(ShadowRowRes)-5),ROWS(O$17:O22)),18)</f>
        <v>0</v>
      </c>
      <c r="P22" s="765">
        <f t="array" ref="P22">INDEX(ShadowTable[], SMALL(IF(ShadowRowRes=$D$7,ROW(ShadowRowRes)-5),ROWS(P$17:P22)),19)</f>
        <v>0</v>
      </c>
      <c r="Q22" s="766">
        <f t="array" ref="Q22">INDEX(ShadowTable[], SMALL(IF(ShadowRowRes=$D$7,ROW(ShadowRowRes)-5),ROWS(Q$17:Q22)),20)</f>
        <v>0</v>
      </c>
      <c r="R22" s="765">
        <f t="array" ref="R22">INDEX(ShadowTable[], SMALL(IF(ShadowRowRes=$D$7,ROW(ShadowRowRes)-5),ROWS(R$17:R22)),21)</f>
        <v>0</v>
      </c>
      <c r="S22" s="766">
        <f t="array" ref="S22">INDEX(ShadowTable[], SMALL(IF(ShadowRowRes=$D$7,ROW(ShadowRowRes)-5),ROWS(S$17:S22)),22)</f>
        <v>0</v>
      </c>
    </row>
    <row r="23" spans="2:19">
      <c r="B23" s="143"/>
      <c r="D23" s="764" t="e">
        <f t="array" ref="D23">INDEX(ShadowTable[], SMALL(IF(ShadowRowRes=$D$7,ROW(ShadowRowRes)-5),ROWS(D$17:D23)),5)</f>
        <v>#NUM!</v>
      </c>
      <c r="E23" s="765" t="e">
        <f t="array" ref="E23">INDEX(ShadowTable[], SMALL(IF(ShadowRowRes=$D$7,ROW(ShadowRowRes)-5),ROWS(E$17:E23)),8)</f>
        <v>#NUM!</v>
      </c>
      <c r="F23" s="765" t="e">
        <f t="array" ref="F23">INDEX(ShadowTable[], SMALL(IF(ShadowRowRes=$D$7,ROW(ShadowRowRes)-5),ROWS(F$17:F23)),9)</f>
        <v>#NUM!</v>
      </c>
      <c r="G23" s="765" t="e">
        <f t="array" ref="G23">INDEX(ShadowTable[], SMALL(IF(ShadowRowRes=$D$7,ROW(ShadowRowRes)-5),ROWS(G$17:G23)),10)</f>
        <v>#NUM!</v>
      </c>
      <c r="H23" s="765" t="e">
        <f t="array" ref="H23">INDEX(ShadowTable[], SMALL(IF(ShadowRowRes=$D$7,ROW(ShadowRowRes)-5),ROWS(H$17:H23)),11)</f>
        <v>#NUM!</v>
      </c>
      <c r="I23" s="766" t="e">
        <f t="array" ref="I23">INDEX(ShadowTable[], SMALL(IF(ShadowRowRes=$D$7,ROW(ShadowRowRes)-5),ROWS(I$17:I23)),12)</f>
        <v>#NUM!</v>
      </c>
      <c r="J23" s="765" t="e">
        <f t="array" ref="J23">INDEX(ShadowTable[], SMALL(IF(ShadowRowRes=$D$7,ROW(ShadowRowRes)-5),ROWS(J$17:J23)),13)</f>
        <v>#NUM!</v>
      </c>
      <c r="K23" s="766" t="e">
        <f t="array" ref="K23">INDEX(ShadowTable[], SMALL(IF(ShadowRowRes=$D$7,ROW(ShadowRowRes)-5),ROWS(K$17:K23)),14)</f>
        <v>#NUM!</v>
      </c>
      <c r="L23" s="765" t="e">
        <f t="array" ref="L23">INDEX(ShadowTable[], SMALL(IF(ShadowRowRes=$D$7,ROW(ShadowRowRes)-5),ROWS(L$17:L23)),15)</f>
        <v>#NUM!</v>
      </c>
      <c r="M23" s="766" t="e">
        <f t="array" ref="M23">INDEX(ShadowTable[], SMALL(IF(ShadowRowRes=$D$7,ROW(ShadowRowRes)-5),ROWS(M$17:M23)),16)</f>
        <v>#NUM!</v>
      </c>
      <c r="N23" s="765" t="e">
        <f t="array" ref="N23">INDEX(ShadowTable[], SMALL(IF(ShadowRowRes=$D$7,ROW(ShadowRowRes)-5),ROWS(N$17:N23)),17)</f>
        <v>#NUM!</v>
      </c>
      <c r="O23" s="766" t="e">
        <f t="array" ref="O23">INDEX(ShadowTable[], SMALL(IF(ShadowRowRes=$D$7,ROW(ShadowRowRes)-5),ROWS(O$17:O23)),18)</f>
        <v>#NUM!</v>
      </c>
      <c r="P23" s="765" t="e">
        <f t="array" ref="P23">INDEX(ShadowTable[], SMALL(IF(ShadowRowRes=$D$7,ROW(ShadowRowRes)-5),ROWS(P$17:P23)),19)</f>
        <v>#NUM!</v>
      </c>
      <c r="Q23" s="766" t="e">
        <f t="array" ref="Q23">INDEX(ShadowTable[], SMALL(IF(ShadowRowRes=$D$7,ROW(ShadowRowRes)-5),ROWS(Q$17:Q23)),20)</f>
        <v>#NUM!</v>
      </c>
      <c r="R23" s="765" t="e">
        <f t="array" ref="R23">INDEX(ShadowTable[], SMALL(IF(ShadowRowRes=$D$7,ROW(ShadowRowRes)-5),ROWS(R$17:R23)),21)</f>
        <v>#NUM!</v>
      </c>
      <c r="S23" s="766" t="e">
        <f t="array" ref="S23">INDEX(ShadowTable[], SMALL(IF(ShadowRowRes=$D$7,ROW(ShadowRowRes)-5),ROWS(S$17:S23)),22)</f>
        <v>#NUM!</v>
      </c>
    </row>
    <row r="24" spans="2:19">
      <c r="B24" s="143"/>
      <c r="D24" s="764" t="e">
        <f t="array" ref="D24">INDEX(ShadowTable[], SMALL(IF(ShadowRowRes=$D$7,ROW(ShadowRowRes)-5),ROWS(D$17:D24)),5)</f>
        <v>#NUM!</v>
      </c>
      <c r="E24" s="765" t="e">
        <f t="array" ref="E24">INDEX(ShadowTable[], SMALL(IF(ShadowRowRes=$D$7,ROW(ShadowRowRes)-5),ROWS(E$17:E24)),8)</f>
        <v>#NUM!</v>
      </c>
      <c r="F24" s="765" t="e">
        <f t="array" ref="F24">INDEX(ShadowTable[], SMALL(IF(ShadowRowRes=$D$7,ROW(ShadowRowRes)-5),ROWS(F$17:F24)),9)</f>
        <v>#NUM!</v>
      </c>
      <c r="G24" s="765" t="e">
        <f t="array" ref="G24">INDEX(ShadowTable[], SMALL(IF(ShadowRowRes=$D$7,ROW(ShadowRowRes)-5),ROWS(G$17:G24)),10)</f>
        <v>#NUM!</v>
      </c>
      <c r="H24" s="765" t="e">
        <f t="array" ref="H24">INDEX(ShadowTable[], SMALL(IF(ShadowRowRes=$D$7,ROW(ShadowRowRes)-5),ROWS(H$17:H24)),11)</f>
        <v>#NUM!</v>
      </c>
      <c r="I24" s="766" t="e">
        <f t="array" ref="I24">INDEX(ShadowTable[], SMALL(IF(ShadowRowRes=$D$7,ROW(ShadowRowRes)-5),ROWS(I$17:I24)),12)</f>
        <v>#NUM!</v>
      </c>
      <c r="J24" s="765" t="e">
        <f t="array" ref="J24">INDEX(ShadowTable[], SMALL(IF(ShadowRowRes=$D$7,ROW(ShadowRowRes)-5),ROWS(J$17:J24)),13)</f>
        <v>#NUM!</v>
      </c>
      <c r="K24" s="766" t="e">
        <f t="array" ref="K24">INDEX(ShadowTable[], SMALL(IF(ShadowRowRes=$D$7,ROW(ShadowRowRes)-5),ROWS(K$17:K24)),14)</f>
        <v>#NUM!</v>
      </c>
      <c r="L24" s="765" t="e">
        <f t="array" ref="L24">INDEX(ShadowTable[], SMALL(IF(ShadowRowRes=$D$7,ROW(ShadowRowRes)-5),ROWS(L$17:L24)),15)</f>
        <v>#NUM!</v>
      </c>
      <c r="M24" s="766" t="e">
        <f t="array" ref="M24">INDEX(ShadowTable[], SMALL(IF(ShadowRowRes=$D$7,ROW(ShadowRowRes)-5),ROWS(M$17:M24)),16)</f>
        <v>#NUM!</v>
      </c>
      <c r="N24" s="765" t="e">
        <f t="array" ref="N24">INDEX(ShadowTable[], SMALL(IF(ShadowRowRes=$D$7,ROW(ShadowRowRes)-5),ROWS(N$17:N24)),17)</f>
        <v>#NUM!</v>
      </c>
      <c r="O24" s="766" t="e">
        <f t="array" ref="O24">INDEX(ShadowTable[], SMALL(IF(ShadowRowRes=$D$7,ROW(ShadowRowRes)-5),ROWS(O$17:O24)),18)</f>
        <v>#NUM!</v>
      </c>
      <c r="P24" s="765" t="e">
        <f t="array" ref="P24">INDEX(ShadowTable[], SMALL(IF(ShadowRowRes=$D$7,ROW(ShadowRowRes)-5),ROWS(P$17:P24)),19)</f>
        <v>#NUM!</v>
      </c>
      <c r="Q24" s="766" t="e">
        <f t="array" ref="Q24">INDEX(ShadowTable[], SMALL(IF(ShadowRowRes=$D$7,ROW(ShadowRowRes)-5),ROWS(Q$17:Q24)),20)</f>
        <v>#NUM!</v>
      </c>
      <c r="R24" s="765" t="e">
        <f t="array" ref="R24">INDEX(ShadowTable[], SMALL(IF(ShadowRowRes=$D$7,ROW(ShadowRowRes)-5),ROWS(R$17:R24)),21)</f>
        <v>#NUM!</v>
      </c>
      <c r="S24" s="766" t="e">
        <f t="array" ref="S24">INDEX(ShadowTable[], SMALL(IF(ShadowRowRes=$D$7,ROW(ShadowRowRes)-5),ROWS(S$17:S24)),22)</f>
        <v>#NUM!</v>
      </c>
    </row>
    <row r="25" spans="2:19">
      <c r="B25" s="143"/>
      <c r="D25" s="764" t="e">
        <f t="array" ref="D25">INDEX(ShadowTable[], SMALL(IF(ShadowRowRes=$D$7,ROW(ShadowRowRes)-5),ROWS(D$17:D25)),5)</f>
        <v>#NUM!</v>
      </c>
      <c r="E25" s="765" t="e">
        <f t="array" ref="E25">INDEX(ShadowTable[], SMALL(IF(ShadowRowRes=$D$7,ROW(ShadowRowRes)-5),ROWS(E$17:E25)),8)</f>
        <v>#NUM!</v>
      </c>
      <c r="F25" s="765" t="e">
        <f t="array" ref="F25">INDEX(ShadowTable[], SMALL(IF(ShadowRowRes=$D$7,ROW(ShadowRowRes)-5),ROWS(F$17:F25)),9)</f>
        <v>#NUM!</v>
      </c>
      <c r="G25" s="765" t="e">
        <f t="array" ref="G25">INDEX(ShadowTable[], SMALL(IF(ShadowRowRes=$D$7,ROW(ShadowRowRes)-5),ROWS(G$17:G25)),10)</f>
        <v>#NUM!</v>
      </c>
      <c r="H25" s="765" t="e">
        <f t="array" ref="H25">INDEX(ShadowTable[], SMALL(IF(ShadowRowRes=$D$7,ROW(ShadowRowRes)-5),ROWS(H$17:H25)),11)</f>
        <v>#NUM!</v>
      </c>
      <c r="I25" s="766" t="e">
        <f t="array" ref="I25">INDEX(ShadowTable[], SMALL(IF(ShadowRowRes=$D$7,ROW(ShadowRowRes)-5),ROWS(I$17:I25)),12)</f>
        <v>#NUM!</v>
      </c>
      <c r="J25" s="765" t="e">
        <f t="array" ref="J25">INDEX(ShadowTable[], SMALL(IF(ShadowRowRes=$D$7,ROW(ShadowRowRes)-5),ROWS(J$17:J25)),13)</f>
        <v>#NUM!</v>
      </c>
      <c r="K25" s="766" t="e">
        <f t="array" ref="K25">INDEX(ShadowTable[], SMALL(IF(ShadowRowRes=$D$7,ROW(ShadowRowRes)-5),ROWS(K$17:K25)),14)</f>
        <v>#NUM!</v>
      </c>
      <c r="L25" s="765" t="e">
        <f t="array" ref="L25">INDEX(ShadowTable[], SMALL(IF(ShadowRowRes=$D$7,ROW(ShadowRowRes)-5),ROWS(L$17:L25)),15)</f>
        <v>#NUM!</v>
      </c>
      <c r="M25" s="766" t="e">
        <f t="array" ref="M25">INDEX(ShadowTable[], SMALL(IF(ShadowRowRes=$D$7,ROW(ShadowRowRes)-5),ROWS(M$17:M25)),16)</f>
        <v>#NUM!</v>
      </c>
      <c r="N25" s="765" t="e">
        <f t="array" ref="N25">INDEX(ShadowTable[], SMALL(IF(ShadowRowRes=$D$7,ROW(ShadowRowRes)-5),ROWS(N$17:N25)),17)</f>
        <v>#NUM!</v>
      </c>
      <c r="O25" s="766" t="e">
        <f t="array" ref="O25">INDEX(ShadowTable[], SMALL(IF(ShadowRowRes=$D$7,ROW(ShadowRowRes)-5),ROWS(O$17:O25)),18)</f>
        <v>#NUM!</v>
      </c>
      <c r="P25" s="765" t="e">
        <f t="array" ref="P25">INDEX(ShadowTable[], SMALL(IF(ShadowRowRes=$D$7,ROW(ShadowRowRes)-5),ROWS(P$17:P25)),19)</f>
        <v>#NUM!</v>
      </c>
      <c r="Q25" s="766" t="e">
        <f t="array" ref="Q25">INDEX(ShadowTable[], SMALL(IF(ShadowRowRes=$D$7,ROW(ShadowRowRes)-5),ROWS(Q$17:Q25)),20)</f>
        <v>#NUM!</v>
      </c>
      <c r="R25" s="765" t="e">
        <f t="array" ref="R25">INDEX(ShadowTable[], SMALL(IF(ShadowRowRes=$D$7,ROW(ShadowRowRes)-5),ROWS(R$17:R25)),21)</f>
        <v>#NUM!</v>
      </c>
      <c r="S25" s="766" t="e">
        <f t="array" ref="S25">INDEX(ShadowTable[], SMALL(IF(ShadowRowRes=$D$7,ROW(ShadowRowRes)-5),ROWS(S$17:S25)),22)</f>
        <v>#NUM!</v>
      </c>
    </row>
    <row r="26" spans="2:19">
      <c r="B26" s="143"/>
      <c r="D26" s="764" t="e">
        <f t="array" ref="D26">INDEX(ShadowTable[], SMALL(IF(ShadowRowRes=$D$7,ROW(ShadowRowRes)-5),ROWS(D$17:D26)),5)</f>
        <v>#NUM!</v>
      </c>
      <c r="E26" s="765" t="e">
        <f t="array" ref="E26">INDEX(ShadowTable[], SMALL(IF(ShadowRowRes=$D$7,ROW(ShadowRowRes)-5),ROWS(E$17:E26)),8)</f>
        <v>#NUM!</v>
      </c>
      <c r="F26" s="765" t="e">
        <f t="array" ref="F26">INDEX(ShadowTable[], SMALL(IF(ShadowRowRes=$D$7,ROW(ShadowRowRes)-5),ROWS(F$17:F26)),9)</f>
        <v>#NUM!</v>
      </c>
      <c r="G26" s="765" t="e">
        <f t="array" ref="G26">INDEX(ShadowTable[], SMALL(IF(ShadowRowRes=$D$7,ROW(ShadowRowRes)-5),ROWS(G$17:G26)),10)</f>
        <v>#NUM!</v>
      </c>
      <c r="H26" s="765" t="e">
        <f t="array" ref="H26">INDEX(ShadowTable[], SMALL(IF(ShadowRowRes=$D$7,ROW(ShadowRowRes)-5),ROWS(H$17:H26)),11)</f>
        <v>#NUM!</v>
      </c>
      <c r="I26" s="766" t="e">
        <f t="array" ref="I26">INDEX(ShadowTable[], SMALL(IF(ShadowRowRes=$D$7,ROW(ShadowRowRes)-5),ROWS(I$17:I26)),12)</f>
        <v>#NUM!</v>
      </c>
      <c r="J26" s="765" t="e">
        <f t="array" ref="J26">INDEX(ShadowTable[], SMALL(IF(ShadowRowRes=$D$7,ROW(ShadowRowRes)-5),ROWS(J$17:J26)),13)</f>
        <v>#NUM!</v>
      </c>
      <c r="K26" s="766" t="e">
        <f t="array" ref="K26">INDEX(ShadowTable[], SMALL(IF(ShadowRowRes=$D$7,ROW(ShadowRowRes)-5),ROWS(K$17:K26)),14)</f>
        <v>#NUM!</v>
      </c>
      <c r="L26" s="765" t="e">
        <f t="array" ref="L26">INDEX(ShadowTable[], SMALL(IF(ShadowRowRes=$D$7,ROW(ShadowRowRes)-5),ROWS(L$17:L26)),15)</f>
        <v>#NUM!</v>
      </c>
      <c r="M26" s="766" t="e">
        <f t="array" ref="M26">INDEX(ShadowTable[], SMALL(IF(ShadowRowRes=$D$7,ROW(ShadowRowRes)-5),ROWS(M$17:M26)),16)</f>
        <v>#NUM!</v>
      </c>
      <c r="N26" s="765" t="e">
        <f t="array" ref="N26">INDEX(ShadowTable[], SMALL(IF(ShadowRowRes=$D$7,ROW(ShadowRowRes)-5),ROWS(N$17:N26)),17)</f>
        <v>#NUM!</v>
      </c>
      <c r="O26" s="766" t="e">
        <f t="array" ref="O26">INDEX(ShadowTable[], SMALL(IF(ShadowRowRes=$D$7,ROW(ShadowRowRes)-5),ROWS(O$17:O26)),18)</f>
        <v>#NUM!</v>
      </c>
      <c r="P26" s="765" t="e">
        <f t="array" ref="P26">INDEX(ShadowTable[], SMALL(IF(ShadowRowRes=$D$7,ROW(ShadowRowRes)-5),ROWS(P$17:P26)),19)</f>
        <v>#NUM!</v>
      </c>
      <c r="Q26" s="766" t="e">
        <f t="array" ref="Q26">INDEX(ShadowTable[], SMALL(IF(ShadowRowRes=$D$7,ROW(ShadowRowRes)-5),ROWS(Q$17:Q26)),20)</f>
        <v>#NUM!</v>
      </c>
      <c r="R26" s="765" t="e">
        <f t="array" ref="R26">INDEX(ShadowTable[], SMALL(IF(ShadowRowRes=$D$7,ROW(ShadowRowRes)-5),ROWS(R$17:R26)),21)</f>
        <v>#NUM!</v>
      </c>
      <c r="S26" s="766" t="e">
        <f t="array" ref="S26">INDEX(ShadowTable[], SMALL(IF(ShadowRowRes=$D$7,ROW(ShadowRowRes)-5),ROWS(S$17:S26)),22)</f>
        <v>#NUM!</v>
      </c>
    </row>
    <row r="27" spans="2:19" s="125" customFormat="1" ht="34.5" customHeight="1">
      <c r="B27" s="124"/>
      <c r="C27" s="124"/>
      <c r="D27" s="124"/>
      <c r="E27" s="124"/>
      <c r="F27" s="124"/>
      <c r="G27" s="124"/>
      <c r="H27" s="124"/>
      <c r="I27" s="124"/>
      <c r="J27" s="124"/>
      <c r="K27" s="124"/>
      <c r="L27" s="124"/>
    </row>
    <row r="28" spans="2:19" s="125" customFormat="1">
      <c r="B28" s="132"/>
      <c r="C28" s="133"/>
      <c r="D28" s="134"/>
      <c r="E28" s="134"/>
      <c r="F28" s="134"/>
      <c r="G28" s="134"/>
      <c r="H28" s="134"/>
      <c r="I28" s="134"/>
      <c r="J28" s="134"/>
      <c r="K28" s="134"/>
      <c r="L28" s="134"/>
      <c r="M28" s="134"/>
      <c r="N28" s="134"/>
      <c r="O28" s="134"/>
      <c r="P28" s="134"/>
      <c r="Q28" s="134"/>
      <c r="R28" s="134"/>
      <c r="S28" s="134"/>
    </row>
    <row r="29" spans="2:19" s="125" customFormat="1" ht="18">
      <c r="B29" s="1118">
        <v>2018</v>
      </c>
      <c r="C29" s="1118"/>
      <c r="D29" s="1118"/>
      <c r="E29" s="1118"/>
      <c r="F29" s="1118"/>
      <c r="G29" s="1118"/>
      <c r="H29" s="1118"/>
      <c r="I29" s="1118"/>
      <c r="J29" s="1118"/>
      <c r="K29" s="1118"/>
      <c r="L29" s="1118"/>
      <c r="M29" s="1118"/>
      <c r="N29" s="1118"/>
      <c r="O29" s="1118"/>
      <c r="P29" s="1118"/>
      <c r="Q29" s="1118"/>
      <c r="R29" s="1118"/>
      <c r="S29" s="1118"/>
    </row>
    <row r="30" spans="2:19" s="125" customFormat="1">
      <c r="B30" s="126"/>
      <c r="C30" s="127"/>
      <c r="D30" s="128"/>
      <c r="E30" s="128"/>
      <c r="F30" s="128"/>
      <c r="G30" s="128"/>
      <c r="H30" s="128"/>
      <c r="I30" s="128"/>
      <c r="J30" s="128"/>
      <c r="K30" s="128"/>
      <c r="L30" s="128"/>
      <c r="M30" s="128"/>
      <c r="N30" s="128"/>
    </row>
    <row r="31" spans="2:19" s="125" customFormat="1" ht="75" customHeight="1">
      <c r="B31" s="130" t="s">
        <v>172</v>
      </c>
      <c r="C31" s="127"/>
      <c r="D31" s="1119"/>
      <c r="E31" s="1120"/>
      <c r="F31" s="1120"/>
      <c r="G31" s="1120"/>
      <c r="H31" s="1120"/>
      <c r="I31" s="1120"/>
      <c r="J31" s="1120"/>
      <c r="K31" s="1120"/>
      <c r="L31" s="1120"/>
      <c r="M31" s="1120"/>
      <c r="N31" s="1120"/>
      <c r="O31" s="1120"/>
      <c r="P31" s="1120"/>
      <c r="Q31" s="1120"/>
      <c r="R31" s="1120"/>
      <c r="S31" s="1121"/>
    </row>
    <row r="32" spans="2:19" s="125" customFormat="1" ht="25.5" customHeight="1">
      <c r="B32" s="140"/>
      <c r="C32" s="127"/>
      <c r="D32" s="140"/>
      <c r="E32" s="140"/>
      <c r="F32" s="140"/>
      <c r="G32" s="140"/>
      <c r="H32" s="140"/>
      <c r="I32" s="140"/>
      <c r="J32" s="140"/>
      <c r="K32" s="140"/>
      <c r="L32" s="140"/>
      <c r="M32" s="140"/>
      <c r="N32" s="140"/>
    </row>
    <row r="33" spans="2:19" s="125" customFormat="1" ht="92.25" customHeight="1">
      <c r="B33" s="130" t="s">
        <v>173</v>
      </c>
      <c r="C33" s="127"/>
      <c r="D33" s="1122"/>
      <c r="E33" s="1123"/>
      <c r="F33" s="1123"/>
      <c r="G33" s="1123"/>
      <c r="H33" s="1123"/>
      <c r="I33" s="1123"/>
      <c r="J33" s="1123"/>
      <c r="K33" s="1123"/>
      <c r="L33" s="1123"/>
      <c r="M33" s="1123"/>
      <c r="N33" s="1123"/>
      <c r="O33" s="1123"/>
      <c r="P33" s="1123"/>
      <c r="Q33" s="1123"/>
      <c r="R33" s="1123"/>
      <c r="S33" s="1124"/>
    </row>
    <row r="34" spans="2:19" s="125" customFormat="1" ht="26.25" customHeight="1">
      <c r="B34" s="140"/>
      <c r="C34" s="127"/>
      <c r="D34" s="130"/>
      <c r="E34" s="130"/>
      <c r="F34" s="130"/>
      <c r="G34" s="130"/>
      <c r="H34" s="130"/>
      <c r="I34" s="130"/>
      <c r="J34" s="130"/>
      <c r="K34" s="130"/>
      <c r="L34" s="130"/>
      <c r="M34" s="130"/>
      <c r="N34" s="130"/>
    </row>
    <row r="35" spans="2:19" s="125" customFormat="1" ht="18">
      <c r="B35" s="1118">
        <v>2019</v>
      </c>
      <c r="C35" s="1118"/>
      <c r="D35" s="1118"/>
      <c r="E35" s="1118"/>
      <c r="F35" s="1118"/>
      <c r="G35" s="1118"/>
      <c r="H35" s="1118"/>
      <c r="I35" s="1118"/>
      <c r="J35" s="1118"/>
      <c r="K35" s="1118"/>
      <c r="L35" s="1118"/>
      <c r="M35" s="1118"/>
      <c r="N35" s="1118"/>
      <c r="O35" s="1118"/>
      <c r="P35" s="1118"/>
      <c r="Q35" s="1118"/>
      <c r="R35" s="1118"/>
      <c r="S35" s="1118"/>
    </row>
    <row r="36" spans="2:19" s="125" customFormat="1">
      <c r="B36" s="126"/>
      <c r="C36" s="127"/>
      <c r="D36" s="128"/>
      <c r="E36" s="128"/>
      <c r="F36" s="128"/>
      <c r="G36" s="128"/>
      <c r="H36" s="128"/>
      <c r="I36" s="128"/>
      <c r="J36" s="128"/>
      <c r="K36" s="128"/>
      <c r="L36" s="128"/>
      <c r="M36" s="128"/>
      <c r="N36" s="128"/>
    </row>
    <row r="37" spans="2:19" s="125" customFormat="1" ht="73.5" customHeight="1">
      <c r="B37" s="130" t="s">
        <v>172</v>
      </c>
      <c r="C37" s="127"/>
      <c r="D37" s="1119"/>
      <c r="E37" s="1120"/>
      <c r="F37" s="1120"/>
      <c r="G37" s="1120"/>
      <c r="H37" s="1120"/>
      <c r="I37" s="1120"/>
      <c r="J37" s="1120"/>
      <c r="K37" s="1120"/>
      <c r="L37" s="1120"/>
      <c r="M37" s="1120"/>
      <c r="N37" s="1120"/>
      <c r="O37" s="1120"/>
      <c r="P37" s="1120"/>
      <c r="Q37" s="1120"/>
      <c r="R37" s="1120"/>
      <c r="S37" s="1121"/>
    </row>
    <row r="38" spans="2:19" s="125" customFormat="1" ht="25.5" customHeight="1">
      <c r="B38" s="140"/>
      <c r="C38" s="127"/>
      <c r="D38" s="140"/>
      <c r="E38" s="140"/>
      <c r="F38" s="140"/>
      <c r="G38" s="140"/>
      <c r="H38" s="140"/>
      <c r="I38" s="140"/>
      <c r="J38" s="140"/>
      <c r="K38" s="140"/>
      <c r="L38" s="140"/>
      <c r="M38" s="140"/>
      <c r="N38" s="140"/>
    </row>
    <row r="39" spans="2:19" s="125" customFormat="1" ht="74.25" customHeight="1">
      <c r="B39" s="130" t="s">
        <v>173</v>
      </c>
      <c r="C39" s="127"/>
      <c r="D39" s="1122"/>
      <c r="E39" s="1123"/>
      <c r="F39" s="1123"/>
      <c r="G39" s="1123"/>
      <c r="H39" s="1123"/>
      <c r="I39" s="1123"/>
      <c r="J39" s="1123"/>
      <c r="K39" s="1123"/>
      <c r="L39" s="1123"/>
      <c r="M39" s="1123"/>
      <c r="N39" s="1123"/>
      <c r="O39" s="1123"/>
      <c r="P39" s="1123"/>
      <c r="Q39" s="1123"/>
      <c r="R39" s="1123"/>
      <c r="S39" s="1124"/>
    </row>
    <row r="40" spans="2:19" s="125" customFormat="1" ht="18.75" customHeight="1">
      <c r="B40" s="126"/>
      <c r="C40" s="127"/>
    </row>
    <row r="41" spans="2:19" s="125" customFormat="1">
      <c r="B41" s="137"/>
    </row>
    <row r="42" spans="2:19" s="125" customFormat="1">
      <c r="B42" s="132"/>
      <c r="C42" s="133"/>
      <c r="D42" s="134"/>
      <c r="E42" s="134"/>
      <c r="F42" s="134"/>
      <c r="G42" s="134"/>
      <c r="H42" s="134"/>
      <c r="I42" s="134"/>
      <c r="J42" s="134"/>
      <c r="K42" s="134"/>
      <c r="L42" s="134"/>
      <c r="M42" s="134"/>
      <c r="N42" s="134"/>
      <c r="O42" s="134"/>
    </row>
    <row r="43" spans="2:19" s="125" customFormat="1" ht="42.75" customHeight="1">
      <c r="B43" s="137" t="s">
        <v>174</v>
      </c>
      <c r="D43" s="141" t="s">
        <v>175</v>
      </c>
      <c r="E43" s="1132" t="s">
        <v>152</v>
      </c>
      <c r="F43" s="1133"/>
      <c r="G43" s="1133"/>
      <c r="H43" s="1133"/>
      <c r="I43" s="1133"/>
      <c r="J43" s="1133"/>
      <c r="K43" s="1133"/>
      <c r="L43" s="1133"/>
      <c r="M43" s="1133"/>
      <c r="N43" s="1133"/>
      <c r="O43" s="1134"/>
    </row>
    <row r="44" spans="2:19" s="125" customFormat="1">
      <c r="D44" s="768"/>
      <c r="E44" s="1125"/>
      <c r="F44" s="1126"/>
      <c r="G44" s="1126"/>
      <c r="H44" s="1126"/>
      <c r="I44" s="1126"/>
      <c r="J44" s="1126"/>
      <c r="K44" s="1126"/>
      <c r="L44" s="1126"/>
      <c r="M44" s="1126"/>
      <c r="N44" s="1126"/>
      <c r="O44" s="1127"/>
    </row>
    <row r="45" spans="2:19" s="125" customFormat="1">
      <c r="D45" s="768"/>
      <c r="E45" s="1125"/>
      <c r="F45" s="1126"/>
      <c r="G45" s="1126"/>
      <c r="H45" s="1126"/>
      <c r="I45" s="1126"/>
      <c r="J45" s="1126"/>
      <c r="K45" s="1126"/>
      <c r="L45" s="1126"/>
      <c r="M45" s="1126"/>
      <c r="N45" s="1126"/>
      <c r="O45" s="1127"/>
    </row>
    <row r="46" spans="2:19" s="125" customFormat="1">
      <c r="D46" s="768"/>
      <c r="E46" s="1125"/>
      <c r="F46" s="1126"/>
      <c r="G46" s="1126"/>
      <c r="H46" s="1126"/>
      <c r="I46" s="1126"/>
      <c r="J46" s="1126"/>
      <c r="K46" s="1126"/>
      <c r="L46" s="1126"/>
      <c r="M46" s="1126"/>
      <c r="N46" s="1126"/>
      <c r="O46" s="1127"/>
    </row>
    <row r="47" spans="2:19" s="125" customFormat="1">
      <c r="D47" s="768"/>
      <c r="E47" s="769"/>
      <c r="F47" s="770"/>
      <c r="G47" s="770"/>
      <c r="H47" s="770"/>
      <c r="I47" s="770"/>
      <c r="J47" s="770"/>
      <c r="K47" s="770"/>
      <c r="L47" s="770"/>
      <c r="M47" s="770"/>
      <c r="N47" s="770"/>
      <c r="O47" s="771"/>
    </row>
    <row r="48" spans="2:19" s="125" customFormat="1">
      <c r="D48" s="768"/>
      <c r="E48" s="1125"/>
      <c r="F48" s="1126"/>
      <c r="G48" s="1126"/>
      <c r="H48" s="1126"/>
      <c r="I48" s="1126"/>
      <c r="J48" s="1126"/>
      <c r="K48" s="1126"/>
      <c r="L48" s="1126"/>
      <c r="M48" s="1126"/>
      <c r="N48" s="1126"/>
      <c r="O48" s="1127"/>
    </row>
    <row r="49" spans="4:15" s="125" customFormat="1">
      <c r="D49" s="768"/>
      <c r="E49" s="1125"/>
      <c r="F49" s="1126"/>
      <c r="G49" s="1126"/>
      <c r="H49" s="1126"/>
      <c r="I49" s="1126"/>
      <c r="J49" s="1126"/>
      <c r="K49" s="1126"/>
      <c r="L49" s="1126"/>
      <c r="M49" s="1126"/>
      <c r="N49" s="1126"/>
      <c r="O49" s="1127"/>
    </row>
    <row r="50" spans="4:15" s="125" customFormat="1">
      <c r="D50" s="768"/>
      <c r="E50" s="1125"/>
      <c r="F50" s="1126"/>
      <c r="G50" s="1126"/>
      <c r="H50" s="1126"/>
      <c r="I50" s="1126"/>
      <c r="J50" s="1126"/>
      <c r="K50" s="1126"/>
      <c r="L50" s="1126"/>
      <c r="M50" s="1126"/>
      <c r="N50" s="1126"/>
      <c r="O50" s="1127"/>
    </row>
    <row r="51" spans="4:15" s="125" customFormat="1">
      <c r="D51" s="768"/>
      <c r="E51" s="1125"/>
      <c r="F51" s="1126"/>
      <c r="G51" s="1126"/>
      <c r="H51" s="1126"/>
      <c r="I51" s="1126"/>
      <c r="J51" s="1126"/>
      <c r="K51" s="1126"/>
      <c r="L51" s="1126"/>
      <c r="M51" s="1126"/>
      <c r="N51" s="1126"/>
      <c r="O51" s="1127"/>
    </row>
    <row r="52" spans="4:15" s="125" customFormat="1">
      <c r="D52" s="768"/>
      <c r="E52" s="1125"/>
      <c r="F52" s="1126"/>
      <c r="G52" s="1126"/>
      <c r="H52" s="1126"/>
      <c r="I52" s="1126"/>
      <c r="J52" s="1126"/>
      <c r="K52" s="1126"/>
      <c r="L52" s="1126"/>
      <c r="M52" s="1126"/>
      <c r="N52" s="1126"/>
      <c r="O52" s="1127"/>
    </row>
    <row r="53" spans="4:15" s="125" customFormat="1">
      <c r="D53" s="768"/>
      <c r="E53" s="1125"/>
      <c r="F53" s="1126"/>
      <c r="G53" s="1126"/>
      <c r="H53" s="1126"/>
      <c r="I53" s="1126"/>
      <c r="J53" s="1126"/>
      <c r="K53" s="1126"/>
      <c r="L53" s="1126"/>
      <c r="M53" s="1126"/>
      <c r="N53" s="1126"/>
      <c r="O53" s="1127"/>
    </row>
    <row r="54" spans="4:15" s="125" customFormat="1">
      <c r="D54" s="768"/>
      <c r="E54" s="1125"/>
      <c r="F54" s="1126"/>
      <c r="G54" s="1126"/>
      <c r="H54" s="1126"/>
      <c r="I54" s="1126"/>
      <c r="J54" s="1126"/>
      <c r="K54" s="1126"/>
      <c r="L54" s="1126"/>
      <c r="M54" s="1126"/>
      <c r="N54" s="1126"/>
      <c r="O54" s="1127"/>
    </row>
    <row r="55" spans="4:15" s="125" customFormat="1">
      <c r="D55" s="768"/>
      <c r="E55" s="1125"/>
      <c r="F55" s="1126"/>
      <c r="G55" s="1126"/>
      <c r="H55" s="1126"/>
      <c r="I55" s="1126"/>
      <c r="J55" s="1126"/>
      <c r="K55" s="1126"/>
      <c r="L55" s="1126"/>
      <c r="M55" s="1126"/>
      <c r="N55" s="1126"/>
      <c r="O55" s="1127"/>
    </row>
    <row r="56" spans="4:15" s="125" customFormat="1">
      <c r="D56" s="768"/>
      <c r="E56" s="1125"/>
      <c r="F56" s="1126"/>
      <c r="G56" s="1126"/>
      <c r="H56" s="1126"/>
      <c r="I56" s="1126"/>
      <c r="J56" s="1126"/>
      <c r="K56" s="1126"/>
      <c r="L56" s="1126"/>
      <c r="M56" s="1126"/>
      <c r="N56" s="1126"/>
      <c r="O56" s="1127"/>
    </row>
    <row r="57" spans="4:15" s="125" customFormat="1">
      <c r="D57" s="768"/>
      <c r="E57" s="1125"/>
      <c r="F57" s="1126"/>
      <c r="G57" s="1126"/>
      <c r="H57" s="1126"/>
      <c r="I57" s="1126"/>
      <c r="J57" s="1126"/>
      <c r="K57" s="1126"/>
      <c r="L57" s="1126"/>
      <c r="M57" s="1126"/>
      <c r="N57" s="1126"/>
      <c r="O57" s="1127"/>
    </row>
    <row r="58" spans="4:15" s="125" customFormat="1">
      <c r="D58" s="768"/>
      <c r="E58" s="1125"/>
      <c r="F58" s="1126"/>
      <c r="G58" s="1126"/>
      <c r="H58" s="1126"/>
      <c r="I58" s="1126"/>
      <c r="J58" s="1126"/>
      <c r="K58" s="1126"/>
      <c r="L58" s="1126"/>
      <c r="M58" s="1126"/>
      <c r="N58" s="1126"/>
      <c r="O58" s="1127"/>
    </row>
    <row r="59" spans="4:15" s="125" customFormat="1">
      <c r="D59" s="768"/>
      <c r="E59" s="1125"/>
      <c r="F59" s="1126"/>
      <c r="G59" s="1126"/>
      <c r="H59" s="1126"/>
      <c r="I59" s="1126"/>
      <c r="J59" s="1126"/>
      <c r="K59" s="1126"/>
      <c r="L59" s="1126"/>
      <c r="M59" s="1126"/>
      <c r="N59" s="1126"/>
      <c r="O59" s="1127"/>
    </row>
    <row r="60" spans="4:15" s="125" customFormat="1">
      <c r="D60" s="768"/>
      <c r="E60" s="1125"/>
      <c r="F60" s="1126"/>
      <c r="G60" s="1126"/>
      <c r="H60" s="1126"/>
      <c r="I60" s="1126"/>
      <c r="J60" s="1126"/>
      <c r="K60" s="1126"/>
      <c r="L60" s="1126"/>
      <c r="M60" s="1126"/>
      <c r="N60" s="1126"/>
      <c r="O60" s="1127"/>
    </row>
    <row r="61" spans="4:15" s="125" customFormat="1">
      <c r="D61" s="768"/>
      <c r="E61" s="1125"/>
      <c r="F61" s="1126"/>
      <c r="G61" s="1126"/>
      <c r="H61" s="1126"/>
      <c r="I61" s="1126"/>
      <c r="J61" s="1126"/>
      <c r="K61" s="1126"/>
      <c r="L61" s="1126"/>
      <c r="M61" s="1126"/>
      <c r="N61" s="1126"/>
      <c r="O61" s="1127"/>
    </row>
    <row r="62" spans="4:15" s="125" customFormat="1">
      <c r="D62" s="768"/>
      <c r="E62" s="1125"/>
      <c r="F62" s="1126"/>
      <c r="G62" s="1126"/>
      <c r="H62" s="1126"/>
      <c r="I62" s="1126"/>
      <c r="J62" s="1126"/>
      <c r="K62" s="1126"/>
      <c r="L62" s="1126"/>
      <c r="M62" s="1126"/>
      <c r="N62" s="1126"/>
      <c r="O62" s="1127"/>
    </row>
    <row r="63" spans="4:15" s="125" customFormat="1">
      <c r="D63" s="768"/>
      <c r="E63" s="1125"/>
      <c r="F63" s="1126"/>
      <c r="G63" s="1126"/>
      <c r="H63" s="1126"/>
      <c r="I63" s="1126"/>
      <c r="J63" s="1126"/>
      <c r="K63" s="1126"/>
      <c r="L63" s="1126"/>
      <c r="M63" s="1126"/>
      <c r="N63" s="1126"/>
      <c r="O63" s="1127"/>
    </row>
    <row r="64" spans="4:15" s="125" customFormat="1"/>
    <row r="65" s="125" customFormat="1"/>
    <row r="66" s="125" customFormat="1"/>
    <row r="67" s="125" customFormat="1"/>
    <row r="68" s="125" customFormat="1"/>
  </sheetData>
  <sheetProtection sheet="1" objects="1" scenarios="1" formatCells="0" formatColumns="0" formatRows="0" deleteRows="0"/>
  <protectedRanges>
    <protectedRange sqref="B7" name="Range2"/>
    <protectedRange sqref="D31:S31 D12:I12 D33:S33 D37:S37 D39:S39 D44:O63" name="Range1"/>
  </protectedRanges>
  <mergeCells count="31">
    <mergeCell ref="E48:O48"/>
    <mergeCell ref="E49:O49"/>
    <mergeCell ref="E50:O50"/>
    <mergeCell ref="E15:E16"/>
    <mergeCell ref="F15:F16"/>
    <mergeCell ref="G15:G16"/>
    <mergeCell ref="E45:O45"/>
    <mergeCell ref="D37:S37"/>
    <mergeCell ref="D39:S39"/>
    <mergeCell ref="E46:O46"/>
    <mergeCell ref="B35:S35"/>
    <mergeCell ref="E43:O43"/>
    <mergeCell ref="E44:O44"/>
    <mergeCell ref="E60:O60"/>
    <mergeCell ref="E61:O61"/>
    <mergeCell ref="E62:O62"/>
    <mergeCell ref="E63:O63"/>
    <mergeCell ref="E51:O51"/>
    <mergeCell ref="E52:O52"/>
    <mergeCell ref="E53:O53"/>
    <mergeCell ref="E54:O54"/>
    <mergeCell ref="E55:O55"/>
    <mergeCell ref="E56:O56"/>
    <mergeCell ref="E57:O57"/>
    <mergeCell ref="E58:O58"/>
    <mergeCell ref="E59:O59"/>
    <mergeCell ref="D7:I7"/>
    <mergeCell ref="D12:I12"/>
    <mergeCell ref="B29:S29"/>
    <mergeCell ref="D31:S31"/>
    <mergeCell ref="D33:S33"/>
  </mergeCells>
  <conditionalFormatting sqref="H17:H26 J17:J26 L17:L26 N17:N26 P17:P26 R17:R26">
    <cfRule type="cellIs" dxfId="63" priority="5" operator="equal">
      <formula>0</formula>
    </cfRule>
  </conditionalFormatting>
  <conditionalFormatting sqref="I17:I26 K17:K26 M17:M26 O17:O26 Q17:Q26 S17:S26">
    <cfRule type="containsErrors" dxfId="62" priority="1">
      <formula>ISERROR(I17)</formula>
    </cfRule>
    <cfRule type="cellIs" dxfId="61" priority="4" operator="equal">
      <formula>0</formula>
    </cfRule>
  </conditionalFormatting>
  <conditionalFormatting sqref="E17:H26 J17:J26 L17:L26 N17:N26 P17:P26 R17:R26">
    <cfRule type="containsErrors" dxfId="60" priority="3">
      <formula>ISERROR(E17)</formula>
    </cfRule>
  </conditionalFormatting>
  <conditionalFormatting sqref="D17:D26">
    <cfRule type="containsErrors" dxfId="59" priority="2">
      <formula>ISERROR(D17)</formula>
    </cfRule>
  </conditionalFormatting>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lists!$C$3:$C$7</xm:f>
          </x14:formula1>
          <xm:sqref>B7</xm:sqref>
        </x14:dataValidation>
      </x14:dataValidations>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B1:S68"/>
  <sheetViews>
    <sheetView showGridLines="0" zoomScale="80" zoomScaleNormal="80" workbookViewId="0"/>
  </sheetViews>
  <sheetFormatPr defaultRowHeight="15"/>
  <cols>
    <col min="1" max="1" width="8" style="142" customWidth="1"/>
    <col min="2" max="2" width="51.5703125" style="142" customWidth="1"/>
    <col min="3" max="3" width="4" style="142" customWidth="1"/>
    <col min="4" max="4" width="44.85546875" style="142" customWidth="1"/>
    <col min="5" max="5" width="15.140625" style="142" customWidth="1"/>
    <col min="6" max="7" width="13.28515625" style="142" customWidth="1"/>
    <col min="8" max="8" width="16" style="142" customWidth="1"/>
    <col min="9" max="9" width="13.28515625" style="142" customWidth="1"/>
    <col min="10" max="10" width="14.7109375" style="142" customWidth="1"/>
    <col min="11" max="11" width="13.28515625" style="142" customWidth="1"/>
    <col min="12" max="12" width="14" style="142" customWidth="1"/>
    <col min="13" max="13" width="13.28515625" style="142" customWidth="1"/>
    <col min="14" max="14" width="14.5703125" style="142" customWidth="1"/>
    <col min="15" max="17" width="13.5703125" style="142" customWidth="1"/>
    <col min="18" max="18" width="14.28515625" style="142" customWidth="1"/>
    <col min="19" max="19" width="13.5703125" style="142" customWidth="1"/>
    <col min="20" max="16384" width="9.140625" style="142"/>
  </cols>
  <sheetData>
    <row r="1" spans="2:19" s="125" customFormat="1"/>
    <row r="2" spans="2:19" s="125" customFormat="1">
      <c r="B2" s="124"/>
    </row>
    <row r="3" spans="2:19" s="125" customFormat="1" ht="32.25" customHeight="1">
      <c r="B3" s="124"/>
    </row>
    <row r="4" spans="2:19" s="125" customFormat="1"/>
    <row r="5" spans="2:19" s="125" customFormat="1"/>
    <row r="6" spans="2:19" s="125" customFormat="1" ht="45" customHeight="1">
      <c r="B6" s="126"/>
      <c r="C6" s="127"/>
      <c r="D6" s="128"/>
      <c r="E6" s="128"/>
      <c r="F6" s="128"/>
      <c r="G6" s="128"/>
      <c r="H6" s="128"/>
      <c r="I6" s="128"/>
      <c r="J6" s="128"/>
      <c r="K6" s="128"/>
    </row>
    <row r="7" spans="2:19" s="125" customFormat="1" ht="61.5" customHeight="1">
      <c r="B7" s="180" t="s">
        <v>206</v>
      </c>
      <c r="C7" s="129"/>
      <c r="D7" s="1114" t="str">
        <f>VLOOKUP($B$7,ShadowTable[],2,FALSE)</f>
        <v>2 - By 2022, all people, particularly the most vulnerable, benefit from enhanced national and local capacity to apply integrated and innovative approaches to the sustainable and participative management of natural resources and biodiversity, climate change adaptation and mitigation, and disaster-risk reduction.</v>
      </c>
      <c r="E7" s="1114"/>
      <c r="F7" s="1114"/>
      <c r="G7" s="1114"/>
      <c r="H7" s="1114"/>
      <c r="I7" s="1114"/>
    </row>
    <row r="8" spans="2:19" s="125" customFormat="1" ht="15.75">
      <c r="B8" s="130"/>
      <c r="C8" s="129"/>
      <c r="D8" s="131"/>
      <c r="E8" s="131"/>
      <c r="F8" s="131"/>
      <c r="G8" s="131"/>
      <c r="H8" s="131"/>
      <c r="I8" s="131"/>
    </row>
    <row r="9" spans="2:19" s="125" customFormat="1">
      <c r="B9" s="132"/>
      <c r="C9" s="133"/>
      <c r="D9" s="134"/>
      <c r="E9" s="134"/>
      <c r="F9" s="134"/>
      <c r="G9" s="134"/>
      <c r="H9" s="134"/>
      <c r="I9" s="134"/>
      <c r="J9" s="134"/>
      <c r="K9" s="134"/>
      <c r="L9" s="134"/>
      <c r="M9" s="134"/>
      <c r="N9" s="134"/>
      <c r="O9" s="134"/>
      <c r="P9" s="134"/>
      <c r="Q9" s="134"/>
      <c r="R9" s="134"/>
      <c r="S9" s="134"/>
    </row>
    <row r="10" spans="2:19" s="125" customFormat="1" ht="18">
      <c r="B10" s="130" t="s">
        <v>162</v>
      </c>
      <c r="D10" s="135">
        <f t="array" ref="D10">INDEX(ShadowTable[], SMALL(IF(ShadowRowRes=$D$7,ROW(ShadowRowRes)-5),ROWS(D$10:D10)),3)</f>
        <v>0</v>
      </c>
      <c r="E10" s="135"/>
      <c r="F10" s="135"/>
      <c r="G10" s="135"/>
      <c r="H10" s="135"/>
      <c r="I10" s="135"/>
    </row>
    <row r="11" spans="2:19" s="125" customFormat="1">
      <c r="B11" s="130"/>
      <c r="D11" s="136"/>
      <c r="E11" s="136"/>
      <c r="F11" s="136"/>
      <c r="G11" s="136"/>
      <c r="H11" s="136"/>
      <c r="I11" s="136"/>
    </row>
    <row r="12" spans="2:19" s="125" customFormat="1" ht="40.5" customHeight="1">
      <c r="B12" s="130" t="s">
        <v>170</v>
      </c>
      <c r="D12" s="1115"/>
      <c r="E12" s="1116"/>
      <c r="F12" s="1116"/>
      <c r="G12" s="1116"/>
      <c r="H12" s="1116"/>
      <c r="I12" s="1117"/>
    </row>
    <row r="13" spans="2:19" s="125" customFormat="1">
      <c r="B13" s="137"/>
    </row>
    <row r="14" spans="2:19" s="125" customFormat="1">
      <c r="B14" s="132"/>
      <c r="C14" s="133"/>
      <c r="D14" s="134"/>
      <c r="E14" s="134"/>
      <c r="F14" s="134"/>
      <c r="G14" s="134"/>
      <c r="H14" s="134"/>
      <c r="I14" s="134"/>
      <c r="J14" s="134"/>
      <c r="K14" s="134"/>
      <c r="L14" s="134"/>
      <c r="M14" s="134"/>
      <c r="N14" s="134"/>
      <c r="O14" s="134"/>
      <c r="P14" s="134"/>
      <c r="Q14" s="134"/>
      <c r="R14" s="134"/>
      <c r="S14" s="134"/>
    </row>
    <row r="15" spans="2:19" s="125" customFormat="1" ht="20.25" customHeight="1">
      <c r="B15" s="130" t="s">
        <v>171</v>
      </c>
      <c r="E15" s="1128" t="s">
        <v>78</v>
      </c>
      <c r="F15" s="1128" t="s">
        <v>77</v>
      </c>
      <c r="G15" s="1130" t="s">
        <v>0</v>
      </c>
      <c r="H15" s="767">
        <f>'CO CPD'!$I$9</f>
        <v>2018</v>
      </c>
      <c r="I15" s="767">
        <f>'CO CPD'!$I$9</f>
        <v>2018</v>
      </c>
      <c r="J15" s="767">
        <f>'CO CPD'!$I$10</f>
        <v>2019</v>
      </c>
      <c r="K15" s="767">
        <f>'CO CPD'!$I$10</f>
        <v>2019</v>
      </c>
      <c r="L15" s="767">
        <f>'CO CPD'!$I$11</f>
        <v>2020</v>
      </c>
      <c r="M15" s="767">
        <f>'CO CPD'!$I$11</f>
        <v>2020</v>
      </c>
      <c r="N15" s="767">
        <f>'CO CPD'!$I$12</f>
        <v>2021</v>
      </c>
      <c r="O15" s="767">
        <f>'CO CPD'!$I$12</f>
        <v>2021</v>
      </c>
      <c r="P15" s="767">
        <f>'CO CPD'!$I$13</f>
        <v>2022</v>
      </c>
      <c r="Q15" s="767">
        <f>'CO CPD'!$I$13</f>
        <v>2022</v>
      </c>
      <c r="R15" s="767">
        <f>'CO CPD'!$I$14</f>
        <v>2023</v>
      </c>
      <c r="S15" s="767">
        <f>'CO CPD'!$I$14</f>
        <v>2023</v>
      </c>
    </row>
    <row r="16" spans="2:19" s="125" customFormat="1" ht="24.75" customHeight="1">
      <c r="B16" s="130"/>
      <c r="E16" s="1129"/>
      <c r="F16" s="1129"/>
      <c r="G16" s="1131"/>
      <c r="H16" s="763" t="s">
        <v>1477</v>
      </c>
      <c r="I16" s="763" t="s">
        <v>1478</v>
      </c>
      <c r="J16" s="763" t="s">
        <v>1477</v>
      </c>
      <c r="K16" s="763" t="s">
        <v>1478</v>
      </c>
      <c r="L16" s="763" t="s">
        <v>1477</v>
      </c>
      <c r="M16" s="763" t="s">
        <v>1478</v>
      </c>
      <c r="N16" s="763" t="s">
        <v>1477</v>
      </c>
      <c r="O16" s="763" t="s">
        <v>1478</v>
      </c>
      <c r="P16" s="763" t="s">
        <v>1477</v>
      </c>
      <c r="Q16" s="763" t="s">
        <v>1478</v>
      </c>
      <c r="R16" s="763" t="s">
        <v>1477</v>
      </c>
      <c r="S16" s="763" t="s">
        <v>1478</v>
      </c>
    </row>
    <row r="17" spans="2:19" s="125" customFormat="1" ht="64.5" customHeight="1">
      <c r="D17" s="310" t="str">
        <f t="array" ref="D17">INDEX(ShadowTable[], SMALL(IF(ShadowRowRes=$D$7,ROW(ShadowRowRes)-5),ROWS(D$17:D17)),5)</f>
        <v xml:space="preserve">2.1 - Proportion of municipalities that incorporate and implement principles of sustainable urban development in the planning process </v>
      </c>
      <c r="E17" s="138">
        <f t="array" ref="E17">INDEX(ShadowTable[], SMALL(IF(ShadowRowRes=$D$7,ROW(ShadowRowRes)-5),ROWS(E$17:E17)),8)</f>
        <v>0</v>
      </c>
      <c r="F17" s="138">
        <f t="array" ref="F17">INDEX(ShadowTable[], SMALL(IF(ShadowRowRes=$D$7,ROW(ShadowRowRes)-5),ROWS(F$17:F17)),9)</f>
        <v>0</v>
      </c>
      <c r="G17" s="138">
        <f t="array" ref="G17">INDEX(ShadowTable[], SMALL(IF(ShadowRowRes=$D$7,ROW(ShadowRowRes)-5),ROWS(G$17:G17)),10)</f>
        <v>0</v>
      </c>
      <c r="H17" s="587">
        <f t="array" ref="H17">INDEX(ShadowTable[], SMALL(IF(ShadowRowRes=$D$7,ROW(ShadowRowRes)-5),ROWS(H$17:H17)),11)</f>
        <v>0</v>
      </c>
      <c r="I17" s="139">
        <f t="array" ref="I17">INDEX(ShadowTable[], SMALL(IF(ShadowRowRes=$D$7,ROW(ShadowRowRes)-5),ROWS(I$17:I17)),12)</f>
        <v>0</v>
      </c>
      <c r="J17" s="138">
        <f t="array" ref="J17">INDEX(ShadowTable[], SMALL(IF(ShadowRowRes=$D$7,ROW(ShadowRowRes)-5),ROWS(J$17:J17)),13)</f>
        <v>0</v>
      </c>
      <c r="K17" s="139">
        <f t="array" ref="K17">INDEX(ShadowTable[], SMALL(IF(ShadowRowRes=$D$7,ROW(ShadowRowRes)-5),ROWS(K$17:K17)),14)</f>
        <v>0</v>
      </c>
      <c r="L17" s="138">
        <f t="array" ref="L17">INDEX(ShadowTable[], SMALL(IF(ShadowRowRes=$D$7,ROW(ShadowRowRes)-5),ROWS(L$17:L17)),15)</f>
        <v>0</v>
      </c>
      <c r="M17" s="139">
        <f t="array" ref="M17">INDEX(ShadowTable[], SMALL(IF(ShadowRowRes=$D$7,ROW(ShadowRowRes)-5),ROWS(M$17:M17)),16)</f>
        <v>0</v>
      </c>
      <c r="N17" s="138">
        <f t="array" ref="N17">INDEX(ShadowTable[], SMALL(IF(ShadowRowRes=$D$7,ROW(ShadowRowRes)-5),ROWS(N$17:N17)),17)</f>
        <v>0</v>
      </c>
      <c r="O17" s="139">
        <f t="array" ref="O17">INDEX(ShadowTable[], SMALL(IF(ShadowRowRes=$D$7,ROW(ShadowRowRes)-5),ROWS(O$17:O17)),18)</f>
        <v>0</v>
      </c>
      <c r="P17" s="138">
        <f t="array" ref="P17">INDEX(ShadowTable[], SMALL(IF(ShadowRowRes=$D$7,ROW(ShadowRowRes)-5),ROWS(P$17:P17)),19)</f>
        <v>0</v>
      </c>
      <c r="Q17" s="139">
        <f t="array" ref="Q17">INDEX(ShadowTable[], SMALL(IF(ShadowRowRes=$D$7,ROW(ShadowRowRes)-5),ROWS(Q$17:Q17)),20)</f>
        <v>0</v>
      </c>
      <c r="R17" s="138">
        <f t="array" ref="R17">INDEX(ShadowTable[], SMALL(IF(ShadowRowRes=$D$7,ROW(ShadowRowRes)-5),ROWS(R$17:R17)),21)</f>
        <v>0</v>
      </c>
      <c r="S17" s="139">
        <f t="array" ref="S17">INDEX(ShadowTable[], SMALL(IF(ShadowRowRes=$D$7,ROW(ShadowRowRes)-5),ROWS(S$17:S17)),22)</f>
        <v>0</v>
      </c>
    </row>
    <row r="18" spans="2:19" ht="33" customHeight="1">
      <c r="D18" s="764" t="str">
        <f t="array" ref="D18">INDEX(ShadowTable[], SMALL(IF(ShadowRowRes=$D$7,ROW(ShadowRowRes)-5),ROWS(D$17:D18)),5)</f>
        <v>2.2 - Percentage of selected municipalities that integrate resilience and adaptive capacity to climate-related hazards and natural disasters in their development strategies</v>
      </c>
      <c r="E18" s="765">
        <f t="array" ref="E18">INDEX(ShadowTable[], SMALL(IF(ShadowRowRes=$D$7,ROW(ShadowRowRes)-5),ROWS(E$17:E18)),8)</f>
        <v>0</v>
      </c>
      <c r="F18" s="765">
        <f t="array" ref="F18">INDEX(ShadowTable[], SMALL(IF(ShadowRowRes=$D$7,ROW(ShadowRowRes)-5),ROWS(F$17:F18)),9)</f>
        <v>0</v>
      </c>
      <c r="G18" s="765">
        <f t="array" ref="G18">INDEX(ShadowTable[], SMALL(IF(ShadowRowRes=$D$7,ROW(ShadowRowRes)-5),ROWS(G$17:G18)),10)</f>
        <v>0</v>
      </c>
      <c r="H18" s="765">
        <f t="array" ref="H18">INDEX(ShadowTable[], SMALL(IF(ShadowRowRes=$D$7,ROW(ShadowRowRes)-5),ROWS(H$17:H18)),11)</f>
        <v>0</v>
      </c>
      <c r="I18" s="766">
        <f t="array" ref="I18">INDEX(ShadowTable[], SMALL(IF(ShadowRowRes=$D$7,ROW(ShadowRowRes)-5),ROWS(I$17:I18)),12)</f>
        <v>0</v>
      </c>
      <c r="J18" s="765">
        <f t="array" ref="J18">INDEX(ShadowTable[], SMALL(IF(ShadowRowRes=$D$7,ROW(ShadowRowRes)-5),ROWS(J$17:J18)),13)</f>
        <v>0</v>
      </c>
      <c r="K18" s="766">
        <f t="array" ref="K18">INDEX(ShadowTable[], SMALL(IF(ShadowRowRes=$D$7,ROW(ShadowRowRes)-5),ROWS(K$17:K18)),14)</f>
        <v>0</v>
      </c>
      <c r="L18" s="765">
        <f t="array" ref="L18">INDEX(ShadowTable[], SMALL(IF(ShadowRowRes=$D$7,ROW(ShadowRowRes)-5),ROWS(L$17:L18)),15)</f>
        <v>0</v>
      </c>
      <c r="M18" s="766">
        <f t="array" ref="M18">INDEX(ShadowTable[], SMALL(IF(ShadowRowRes=$D$7,ROW(ShadowRowRes)-5),ROWS(M$17:M18)),16)</f>
        <v>0</v>
      </c>
      <c r="N18" s="765">
        <f t="array" ref="N18">INDEX(ShadowTable[], SMALL(IF(ShadowRowRes=$D$7,ROW(ShadowRowRes)-5),ROWS(N$17:N18)),17)</f>
        <v>0</v>
      </c>
      <c r="O18" s="766">
        <f t="array" ref="O18">INDEX(ShadowTable[], SMALL(IF(ShadowRowRes=$D$7,ROW(ShadowRowRes)-5),ROWS(O$17:O18)),18)</f>
        <v>0</v>
      </c>
      <c r="P18" s="765">
        <f t="array" ref="P18">INDEX(ShadowTable[], SMALL(IF(ShadowRowRes=$D$7,ROW(ShadowRowRes)-5),ROWS(P$17:P18)),19)</f>
        <v>0</v>
      </c>
      <c r="Q18" s="766">
        <f t="array" ref="Q18">INDEX(ShadowTable[], SMALL(IF(ShadowRowRes=$D$7,ROW(ShadowRowRes)-5),ROWS(Q$17:Q18)),20)</f>
        <v>0</v>
      </c>
      <c r="R18" s="765">
        <f t="array" ref="R18">INDEX(ShadowTable[], SMALL(IF(ShadowRowRes=$D$7,ROW(ShadowRowRes)-5),ROWS(R$17:R18)),21)</f>
        <v>0</v>
      </c>
      <c r="S18" s="766">
        <f t="array" ref="S18">INDEX(ShadowTable[], SMALL(IF(ShadowRowRes=$D$7,ROW(ShadowRowRes)-5),ROWS(S$17:S18)),22)</f>
        <v>0</v>
      </c>
    </row>
    <row r="19" spans="2:19" ht="48" customHeight="1">
      <c r="D19" s="764" t="str">
        <f t="array" ref="D19">INDEX(ShadowTable[], SMALL(IF(ShadowRowRes=$D$7,ROW(ShadowRowRes)-5),ROWS(D$17:D19)),5)</f>
        <v xml:space="preserve">2.3 - Rate of integration of renewable energy for electricity production </v>
      </c>
      <c r="E19" s="765">
        <f t="array" ref="E19">INDEX(ShadowTable[], SMALL(IF(ShadowRowRes=$D$7,ROW(ShadowRowRes)-5),ROWS(E$17:E19)),8)</f>
        <v>0</v>
      </c>
      <c r="F19" s="765">
        <f t="array" ref="F19">INDEX(ShadowTable[], SMALL(IF(ShadowRowRes=$D$7,ROW(ShadowRowRes)-5),ROWS(F$17:F19)),9)</f>
        <v>0</v>
      </c>
      <c r="G19" s="765">
        <f t="array" ref="G19">INDEX(ShadowTable[], SMALL(IF(ShadowRowRes=$D$7,ROW(ShadowRowRes)-5),ROWS(G$17:G19)),10)</f>
        <v>0</v>
      </c>
      <c r="H19" s="765">
        <f t="array" ref="H19">INDEX(ShadowTable[], SMALL(IF(ShadowRowRes=$D$7,ROW(ShadowRowRes)-5),ROWS(H$17:H19)),11)</f>
        <v>0</v>
      </c>
      <c r="I19" s="766">
        <f t="array" ref="I19">INDEX(ShadowTable[], SMALL(IF(ShadowRowRes=$D$7,ROW(ShadowRowRes)-5),ROWS(I$17:I19)),12)</f>
        <v>0</v>
      </c>
      <c r="J19" s="765">
        <f t="array" ref="J19">INDEX(ShadowTable[], SMALL(IF(ShadowRowRes=$D$7,ROW(ShadowRowRes)-5),ROWS(J$17:J19)),13)</f>
        <v>0</v>
      </c>
      <c r="K19" s="766">
        <f t="array" ref="K19">INDEX(ShadowTable[], SMALL(IF(ShadowRowRes=$D$7,ROW(ShadowRowRes)-5),ROWS(K$17:K19)),14)</f>
        <v>0</v>
      </c>
      <c r="L19" s="765">
        <f t="array" ref="L19">INDEX(ShadowTable[], SMALL(IF(ShadowRowRes=$D$7,ROW(ShadowRowRes)-5),ROWS(L$17:L19)),15)</f>
        <v>0</v>
      </c>
      <c r="M19" s="766">
        <f t="array" ref="M19">INDEX(ShadowTable[], SMALL(IF(ShadowRowRes=$D$7,ROW(ShadowRowRes)-5),ROWS(M$17:M19)),16)</f>
        <v>0</v>
      </c>
      <c r="N19" s="765">
        <f t="array" ref="N19">INDEX(ShadowTable[], SMALL(IF(ShadowRowRes=$D$7,ROW(ShadowRowRes)-5),ROWS(N$17:N19)),17)</f>
        <v>0</v>
      </c>
      <c r="O19" s="766">
        <f t="array" ref="O19">INDEX(ShadowTable[], SMALL(IF(ShadowRowRes=$D$7,ROW(ShadowRowRes)-5),ROWS(O$17:O19)),18)</f>
        <v>0</v>
      </c>
      <c r="P19" s="765">
        <f t="array" ref="P19">INDEX(ShadowTable[], SMALL(IF(ShadowRowRes=$D$7,ROW(ShadowRowRes)-5),ROWS(P$17:P19)),19)</f>
        <v>0</v>
      </c>
      <c r="Q19" s="766">
        <f t="array" ref="Q19">INDEX(ShadowTable[], SMALL(IF(ShadowRowRes=$D$7,ROW(ShadowRowRes)-5),ROWS(Q$17:Q19)),20)</f>
        <v>0</v>
      </c>
      <c r="R19" s="765">
        <f t="array" ref="R19">INDEX(ShadowTable[], SMALL(IF(ShadowRowRes=$D$7,ROW(ShadowRowRes)-5),ROWS(R$17:R19)),21)</f>
        <v>0</v>
      </c>
      <c r="S19" s="766">
        <f t="array" ref="S19">INDEX(ShadowTable[], SMALL(IF(ShadowRowRes=$D$7,ROW(ShadowRowRes)-5),ROWS(S$17:S19)),22)</f>
        <v>0</v>
      </c>
    </row>
    <row r="20" spans="2:19">
      <c r="D20" s="764" t="e">
        <f t="array" ref="D20">INDEX(ShadowTable[], SMALL(IF(ShadowRowRes=$D$7,ROW(ShadowRowRes)-5),ROWS(D$17:D20)),5)</f>
        <v>#NUM!</v>
      </c>
      <c r="E20" s="765" t="e">
        <f t="array" ref="E20">INDEX(ShadowTable[], SMALL(IF(ShadowRowRes=$D$7,ROW(ShadowRowRes)-5),ROWS(E$17:E20)),8)</f>
        <v>#NUM!</v>
      </c>
      <c r="F20" s="765" t="e">
        <f t="array" ref="F20">INDEX(ShadowTable[], SMALL(IF(ShadowRowRes=$D$7,ROW(ShadowRowRes)-5),ROWS(F$17:F20)),9)</f>
        <v>#NUM!</v>
      </c>
      <c r="G20" s="765" t="e">
        <f t="array" ref="G20">INDEX(ShadowTable[], SMALL(IF(ShadowRowRes=$D$7,ROW(ShadowRowRes)-5),ROWS(G$17:G20)),10)</f>
        <v>#NUM!</v>
      </c>
      <c r="H20" s="765" t="e">
        <f t="array" ref="H20">INDEX(ShadowTable[], SMALL(IF(ShadowRowRes=$D$7,ROW(ShadowRowRes)-5),ROWS(H$17:H20)),11)</f>
        <v>#NUM!</v>
      </c>
      <c r="I20" s="766" t="e">
        <f t="array" ref="I20">INDEX(ShadowTable[], SMALL(IF(ShadowRowRes=$D$7,ROW(ShadowRowRes)-5),ROWS(I$17:I20)),12)</f>
        <v>#NUM!</v>
      </c>
      <c r="J20" s="765" t="e">
        <f t="array" ref="J20">INDEX(ShadowTable[], SMALL(IF(ShadowRowRes=$D$7,ROW(ShadowRowRes)-5),ROWS(J$17:J20)),13)</f>
        <v>#NUM!</v>
      </c>
      <c r="K20" s="766" t="e">
        <f t="array" ref="K20">INDEX(ShadowTable[], SMALL(IF(ShadowRowRes=$D$7,ROW(ShadowRowRes)-5),ROWS(K$17:K20)),14)</f>
        <v>#NUM!</v>
      </c>
      <c r="L20" s="765" t="e">
        <f t="array" ref="L20">INDEX(ShadowTable[], SMALL(IF(ShadowRowRes=$D$7,ROW(ShadowRowRes)-5),ROWS(L$17:L20)),15)</f>
        <v>#NUM!</v>
      </c>
      <c r="M20" s="766" t="e">
        <f t="array" ref="M20">INDEX(ShadowTable[], SMALL(IF(ShadowRowRes=$D$7,ROW(ShadowRowRes)-5),ROWS(M$17:M20)),16)</f>
        <v>#NUM!</v>
      </c>
      <c r="N20" s="765" t="e">
        <f t="array" ref="N20">INDEX(ShadowTable[], SMALL(IF(ShadowRowRes=$D$7,ROW(ShadowRowRes)-5),ROWS(N$17:N20)),17)</f>
        <v>#NUM!</v>
      </c>
      <c r="O20" s="766" t="e">
        <f t="array" ref="O20">INDEX(ShadowTable[], SMALL(IF(ShadowRowRes=$D$7,ROW(ShadowRowRes)-5),ROWS(O$17:O20)),18)</f>
        <v>#NUM!</v>
      </c>
      <c r="P20" s="765" t="e">
        <f t="array" ref="P20">INDEX(ShadowTable[], SMALL(IF(ShadowRowRes=$D$7,ROW(ShadowRowRes)-5),ROWS(P$17:P20)),19)</f>
        <v>#NUM!</v>
      </c>
      <c r="Q20" s="766" t="e">
        <f t="array" ref="Q20">INDEX(ShadowTable[], SMALL(IF(ShadowRowRes=$D$7,ROW(ShadowRowRes)-5),ROWS(Q$17:Q20)),20)</f>
        <v>#NUM!</v>
      </c>
      <c r="R20" s="765" t="e">
        <f t="array" ref="R20">INDEX(ShadowTable[], SMALL(IF(ShadowRowRes=$D$7,ROW(ShadowRowRes)-5),ROWS(R$17:R20)),21)</f>
        <v>#NUM!</v>
      </c>
      <c r="S20" s="766" t="e">
        <f t="array" ref="S20">INDEX(ShadowTable[], SMALL(IF(ShadowRowRes=$D$7,ROW(ShadowRowRes)-5),ROWS(S$17:S20)),22)</f>
        <v>#NUM!</v>
      </c>
    </row>
    <row r="21" spans="2:19">
      <c r="D21" s="764" t="e">
        <f t="array" ref="D21">INDEX(ShadowTable[], SMALL(IF(ShadowRowRes=$D$7,ROW(ShadowRowRes)-5),ROWS(D$17:D21)),5)</f>
        <v>#NUM!</v>
      </c>
      <c r="E21" s="765" t="e">
        <f t="array" ref="E21">INDEX(ShadowTable[], SMALL(IF(ShadowRowRes=$D$7,ROW(ShadowRowRes)-5),ROWS(E$17:E21)),8)</f>
        <v>#NUM!</v>
      </c>
      <c r="F21" s="765" t="e">
        <f t="array" ref="F21">INDEX(ShadowTable[], SMALL(IF(ShadowRowRes=$D$7,ROW(ShadowRowRes)-5),ROWS(F$17:F21)),9)</f>
        <v>#NUM!</v>
      </c>
      <c r="G21" s="765" t="e">
        <f t="array" ref="G21">INDEX(ShadowTable[], SMALL(IF(ShadowRowRes=$D$7,ROW(ShadowRowRes)-5),ROWS(G$17:G21)),10)</f>
        <v>#NUM!</v>
      </c>
      <c r="H21" s="765" t="e">
        <f t="array" ref="H21">INDEX(ShadowTable[], SMALL(IF(ShadowRowRes=$D$7,ROW(ShadowRowRes)-5),ROWS(H$17:H21)),11)</f>
        <v>#NUM!</v>
      </c>
      <c r="I21" s="766" t="e">
        <f t="array" ref="I21">INDEX(ShadowTable[], SMALL(IF(ShadowRowRes=$D$7,ROW(ShadowRowRes)-5),ROWS(I$17:I21)),12)</f>
        <v>#NUM!</v>
      </c>
      <c r="J21" s="765" t="e">
        <f t="array" ref="J21">INDEX(ShadowTable[], SMALL(IF(ShadowRowRes=$D$7,ROW(ShadowRowRes)-5),ROWS(J$17:J21)),13)</f>
        <v>#NUM!</v>
      </c>
      <c r="K21" s="766" t="e">
        <f t="array" ref="K21">INDEX(ShadowTable[], SMALL(IF(ShadowRowRes=$D$7,ROW(ShadowRowRes)-5),ROWS(K$17:K21)),14)</f>
        <v>#NUM!</v>
      </c>
      <c r="L21" s="765" t="e">
        <f t="array" ref="L21">INDEX(ShadowTable[], SMALL(IF(ShadowRowRes=$D$7,ROW(ShadowRowRes)-5),ROWS(L$17:L21)),15)</f>
        <v>#NUM!</v>
      </c>
      <c r="M21" s="766" t="e">
        <f t="array" ref="M21">INDEX(ShadowTable[], SMALL(IF(ShadowRowRes=$D$7,ROW(ShadowRowRes)-5),ROWS(M$17:M21)),16)</f>
        <v>#NUM!</v>
      </c>
      <c r="N21" s="765" t="e">
        <f t="array" ref="N21">INDEX(ShadowTable[], SMALL(IF(ShadowRowRes=$D$7,ROW(ShadowRowRes)-5),ROWS(N$17:N21)),17)</f>
        <v>#NUM!</v>
      </c>
      <c r="O21" s="766" t="e">
        <f t="array" ref="O21">INDEX(ShadowTable[], SMALL(IF(ShadowRowRes=$D$7,ROW(ShadowRowRes)-5),ROWS(O$17:O21)),18)</f>
        <v>#NUM!</v>
      </c>
      <c r="P21" s="765" t="e">
        <f t="array" ref="P21">INDEX(ShadowTable[], SMALL(IF(ShadowRowRes=$D$7,ROW(ShadowRowRes)-5),ROWS(P$17:P21)),19)</f>
        <v>#NUM!</v>
      </c>
      <c r="Q21" s="766" t="e">
        <f t="array" ref="Q21">INDEX(ShadowTable[], SMALL(IF(ShadowRowRes=$D$7,ROW(ShadowRowRes)-5),ROWS(Q$17:Q21)),20)</f>
        <v>#NUM!</v>
      </c>
      <c r="R21" s="765" t="e">
        <f t="array" ref="R21">INDEX(ShadowTable[], SMALL(IF(ShadowRowRes=$D$7,ROW(ShadowRowRes)-5),ROWS(R$17:R21)),21)</f>
        <v>#NUM!</v>
      </c>
      <c r="S21" s="766" t="e">
        <f t="array" ref="S21">INDEX(ShadowTable[], SMALL(IF(ShadowRowRes=$D$7,ROW(ShadowRowRes)-5),ROWS(S$17:S21)),22)</f>
        <v>#NUM!</v>
      </c>
    </row>
    <row r="22" spans="2:19">
      <c r="B22" s="143"/>
      <c r="D22" s="764" t="e">
        <f t="array" ref="D22">INDEX(ShadowTable[], SMALL(IF(ShadowRowRes=$D$7,ROW(ShadowRowRes)-5),ROWS(D$17:D22)),5)</f>
        <v>#NUM!</v>
      </c>
      <c r="E22" s="765" t="e">
        <f t="array" ref="E22">INDEX(ShadowTable[], SMALL(IF(ShadowRowRes=$D$7,ROW(ShadowRowRes)-5),ROWS(E$17:E22)),8)</f>
        <v>#NUM!</v>
      </c>
      <c r="F22" s="765" t="e">
        <f t="array" ref="F22">INDEX(ShadowTable[], SMALL(IF(ShadowRowRes=$D$7,ROW(ShadowRowRes)-5),ROWS(F$17:F22)),9)</f>
        <v>#NUM!</v>
      </c>
      <c r="G22" s="765" t="e">
        <f t="array" ref="G22">INDEX(ShadowTable[], SMALL(IF(ShadowRowRes=$D$7,ROW(ShadowRowRes)-5),ROWS(G$17:G22)),10)</f>
        <v>#NUM!</v>
      </c>
      <c r="H22" s="765" t="e">
        <f t="array" ref="H22">INDEX(ShadowTable[], SMALL(IF(ShadowRowRes=$D$7,ROW(ShadowRowRes)-5),ROWS(H$17:H22)),11)</f>
        <v>#NUM!</v>
      </c>
      <c r="I22" s="766" t="e">
        <f t="array" ref="I22">INDEX(ShadowTable[], SMALL(IF(ShadowRowRes=$D$7,ROW(ShadowRowRes)-5),ROWS(I$17:I22)),12)</f>
        <v>#NUM!</v>
      </c>
      <c r="J22" s="765" t="e">
        <f t="array" ref="J22">INDEX(ShadowTable[], SMALL(IF(ShadowRowRes=$D$7,ROW(ShadowRowRes)-5),ROWS(J$17:J22)),13)</f>
        <v>#NUM!</v>
      </c>
      <c r="K22" s="766" t="e">
        <f t="array" ref="K22">INDEX(ShadowTable[], SMALL(IF(ShadowRowRes=$D$7,ROW(ShadowRowRes)-5),ROWS(K$17:K22)),14)</f>
        <v>#NUM!</v>
      </c>
      <c r="L22" s="765" t="e">
        <f t="array" ref="L22">INDEX(ShadowTable[], SMALL(IF(ShadowRowRes=$D$7,ROW(ShadowRowRes)-5),ROWS(L$17:L22)),15)</f>
        <v>#NUM!</v>
      </c>
      <c r="M22" s="766" t="e">
        <f t="array" ref="M22">INDEX(ShadowTable[], SMALL(IF(ShadowRowRes=$D$7,ROW(ShadowRowRes)-5),ROWS(M$17:M22)),16)</f>
        <v>#NUM!</v>
      </c>
      <c r="N22" s="765" t="e">
        <f t="array" ref="N22">INDEX(ShadowTable[], SMALL(IF(ShadowRowRes=$D$7,ROW(ShadowRowRes)-5),ROWS(N$17:N22)),17)</f>
        <v>#NUM!</v>
      </c>
      <c r="O22" s="766" t="e">
        <f t="array" ref="O22">INDEX(ShadowTable[], SMALL(IF(ShadowRowRes=$D$7,ROW(ShadowRowRes)-5),ROWS(O$17:O22)),18)</f>
        <v>#NUM!</v>
      </c>
      <c r="P22" s="765" t="e">
        <f t="array" ref="P22">INDEX(ShadowTable[], SMALL(IF(ShadowRowRes=$D$7,ROW(ShadowRowRes)-5),ROWS(P$17:P22)),19)</f>
        <v>#NUM!</v>
      </c>
      <c r="Q22" s="766" t="e">
        <f t="array" ref="Q22">INDEX(ShadowTable[], SMALL(IF(ShadowRowRes=$D$7,ROW(ShadowRowRes)-5),ROWS(Q$17:Q22)),20)</f>
        <v>#NUM!</v>
      </c>
      <c r="R22" s="765" t="e">
        <f t="array" ref="R22">INDEX(ShadowTable[], SMALL(IF(ShadowRowRes=$D$7,ROW(ShadowRowRes)-5),ROWS(R$17:R22)),21)</f>
        <v>#NUM!</v>
      </c>
      <c r="S22" s="766" t="e">
        <f t="array" ref="S22">INDEX(ShadowTable[], SMALL(IF(ShadowRowRes=$D$7,ROW(ShadowRowRes)-5),ROWS(S$17:S22)),22)</f>
        <v>#NUM!</v>
      </c>
    </row>
    <row r="23" spans="2:19">
      <c r="B23" s="143"/>
      <c r="D23" s="764" t="e">
        <f t="array" ref="D23">INDEX(ShadowTable[], SMALL(IF(ShadowRowRes=$D$7,ROW(ShadowRowRes)-5),ROWS(D$17:D23)),5)</f>
        <v>#NUM!</v>
      </c>
      <c r="E23" s="765" t="e">
        <f t="array" ref="E23">INDEX(ShadowTable[], SMALL(IF(ShadowRowRes=$D$7,ROW(ShadowRowRes)-5),ROWS(E$17:E23)),8)</f>
        <v>#NUM!</v>
      </c>
      <c r="F23" s="765" t="e">
        <f t="array" ref="F23">INDEX(ShadowTable[], SMALL(IF(ShadowRowRes=$D$7,ROW(ShadowRowRes)-5),ROWS(F$17:F23)),9)</f>
        <v>#NUM!</v>
      </c>
      <c r="G23" s="765" t="e">
        <f t="array" ref="G23">INDEX(ShadowTable[], SMALL(IF(ShadowRowRes=$D$7,ROW(ShadowRowRes)-5),ROWS(G$17:G23)),10)</f>
        <v>#NUM!</v>
      </c>
      <c r="H23" s="765" t="e">
        <f t="array" ref="H23">INDEX(ShadowTable[], SMALL(IF(ShadowRowRes=$D$7,ROW(ShadowRowRes)-5),ROWS(H$17:H23)),11)</f>
        <v>#NUM!</v>
      </c>
      <c r="I23" s="766" t="e">
        <f t="array" ref="I23">INDEX(ShadowTable[], SMALL(IF(ShadowRowRes=$D$7,ROW(ShadowRowRes)-5),ROWS(I$17:I23)),12)</f>
        <v>#NUM!</v>
      </c>
      <c r="J23" s="765" t="e">
        <f t="array" ref="J23">INDEX(ShadowTable[], SMALL(IF(ShadowRowRes=$D$7,ROW(ShadowRowRes)-5),ROWS(J$17:J23)),13)</f>
        <v>#NUM!</v>
      </c>
      <c r="K23" s="766" t="e">
        <f t="array" ref="K23">INDEX(ShadowTable[], SMALL(IF(ShadowRowRes=$D$7,ROW(ShadowRowRes)-5),ROWS(K$17:K23)),14)</f>
        <v>#NUM!</v>
      </c>
      <c r="L23" s="765" t="e">
        <f t="array" ref="L23">INDEX(ShadowTable[], SMALL(IF(ShadowRowRes=$D$7,ROW(ShadowRowRes)-5),ROWS(L$17:L23)),15)</f>
        <v>#NUM!</v>
      </c>
      <c r="M23" s="766" t="e">
        <f t="array" ref="M23">INDEX(ShadowTable[], SMALL(IF(ShadowRowRes=$D$7,ROW(ShadowRowRes)-5),ROWS(M$17:M23)),16)</f>
        <v>#NUM!</v>
      </c>
      <c r="N23" s="765" t="e">
        <f t="array" ref="N23">INDEX(ShadowTable[], SMALL(IF(ShadowRowRes=$D$7,ROW(ShadowRowRes)-5),ROWS(N$17:N23)),17)</f>
        <v>#NUM!</v>
      </c>
      <c r="O23" s="766" t="e">
        <f t="array" ref="O23">INDEX(ShadowTable[], SMALL(IF(ShadowRowRes=$D$7,ROW(ShadowRowRes)-5),ROWS(O$17:O23)),18)</f>
        <v>#NUM!</v>
      </c>
      <c r="P23" s="765" t="e">
        <f t="array" ref="P23">INDEX(ShadowTable[], SMALL(IF(ShadowRowRes=$D$7,ROW(ShadowRowRes)-5),ROWS(P$17:P23)),19)</f>
        <v>#NUM!</v>
      </c>
      <c r="Q23" s="766" t="e">
        <f t="array" ref="Q23">INDEX(ShadowTable[], SMALL(IF(ShadowRowRes=$D$7,ROW(ShadowRowRes)-5),ROWS(Q$17:Q23)),20)</f>
        <v>#NUM!</v>
      </c>
      <c r="R23" s="765" t="e">
        <f t="array" ref="R23">INDEX(ShadowTable[], SMALL(IF(ShadowRowRes=$D$7,ROW(ShadowRowRes)-5),ROWS(R$17:R23)),21)</f>
        <v>#NUM!</v>
      </c>
      <c r="S23" s="766" t="e">
        <f t="array" ref="S23">INDEX(ShadowTable[], SMALL(IF(ShadowRowRes=$D$7,ROW(ShadowRowRes)-5),ROWS(S$17:S23)),22)</f>
        <v>#NUM!</v>
      </c>
    </row>
    <row r="24" spans="2:19">
      <c r="B24" s="143"/>
      <c r="D24" s="764" t="e">
        <f t="array" ref="D24">INDEX(ShadowTable[], SMALL(IF(ShadowRowRes=$D$7,ROW(ShadowRowRes)-5),ROWS(D$17:D24)),5)</f>
        <v>#NUM!</v>
      </c>
      <c r="E24" s="765" t="e">
        <f t="array" ref="E24">INDEX(ShadowTable[], SMALL(IF(ShadowRowRes=$D$7,ROW(ShadowRowRes)-5),ROWS(E$17:E24)),8)</f>
        <v>#NUM!</v>
      </c>
      <c r="F24" s="765" t="e">
        <f t="array" ref="F24">INDEX(ShadowTable[], SMALL(IF(ShadowRowRes=$D$7,ROW(ShadowRowRes)-5),ROWS(F$17:F24)),9)</f>
        <v>#NUM!</v>
      </c>
      <c r="G24" s="765" t="e">
        <f t="array" ref="G24">INDEX(ShadowTable[], SMALL(IF(ShadowRowRes=$D$7,ROW(ShadowRowRes)-5),ROWS(G$17:G24)),10)</f>
        <v>#NUM!</v>
      </c>
      <c r="H24" s="765" t="e">
        <f t="array" ref="H24">INDEX(ShadowTable[], SMALL(IF(ShadowRowRes=$D$7,ROW(ShadowRowRes)-5),ROWS(H$17:H24)),11)</f>
        <v>#NUM!</v>
      </c>
      <c r="I24" s="766" t="e">
        <f t="array" ref="I24">INDEX(ShadowTable[], SMALL(IF(ShadowRowRes=$D$7,ROW(ShadowRowRes)-5),ROWS(I$17:I24)),12)</f>
        <v>#NUM!</v>
      </c>
      <c r="J24" s="765" t="e">
        <f t="array" ref="J24">INDEX(ShadowTable[], SMALL(IF(ShadowRowRes=$D$7,ROW(ShadowRowRes)-5),ROWS(J$17:J24)),13)</f>
        <v>#NUM!</v>
      </c>
      <c r="K24" s="766" t="e">
        <f t="array" ref="K24">INDEX(ShadowTable[], SMALL(IF(ShadowRowRes=$D$7,ROW(ShadowRowRes)-5),ROWS(K$17:K24)),14)</f>
        <v>#NUM!</v>
      </c>
      <c r="L24" s="765" t="e">
        <f t="array" ref="L24">INDEX(ShadowTable[], SMALL(IF(ShadowRowRes=$D$7,ROW(ShadowRowRes)-5),ROWS(L$17:L24)),15)</f>
        <v>#NUM!</v>
      </c>
      <c r="M24" s="766" t="e">
        <f t="array" ref="M24">INDEX(ShadowTable[], SMALL(IF(ShadowRowRes=$D$7,ROW(ShadowRowRes)-5),ROWS(M$17:M24)),16)</f>
        <v>#NUM!</v>
      </c>
      <c r="N24" s="765" t="e">
        <f t="array" ref="N24">INDEX(ShadowTable[], SMALL(IF(ShadowRowRes=$D$7,ROW(ShadowRowRes)-5),ROWS(N$17:N24)),17)</f>
        <v>#NUM!</v>
      </c>
      <c r="O24" s="766" t="e">
        <f t="array" ref="O24">INDEX(ShadowTable[], SMALL(IF(ShadowRowRes=$D$7,ROW(ShadowRowRes)-5),ROWS(O$17:O24)),18)</f>
        <v>#NUM!</v>
      </c>
      <c r="P24" s="765" t="e">
        <f t="array" ref="P24">INDEX(ShadowTable[], SMALL(IF(ShadowRowRes=$D$7,ROW(ShadowRowRes)-5),ROWS(P$17:P24)),19)</f>
        <v>#NUM!</v>
      </c>
      <c r="Q24" s="766" t="e">
        <f t="array" ref="Q24">INDEX(ShadowTable[], SMALL(IF(ShadowRowRes=$D$7,ROW(ShadowRowRes)-5),ROWS(Q$17:Q24)),20)</f>
        <v>#NUM!</v>
      </c>
      <c r="R24" s="765" t="e">
        <f t="array" ref="R24">INDEX(ShadowTable[], SMALL(IF(ShadowRowRes=$D$7,ROW(ShadowRowRes)-5),ROWS(R$17:R24)),21)</f>
        <v>#NUM!</v>
      </c>
      <c r="S24" s="766" t="e">
        <f t="array" ref="S24">INDEX(ShadowTable[], SMALL(IF(ShadowRowRes=$D$7,ROW(ShadowRowRes)-5),ROWS(S$17:S24)),22)</f>
        <v>#NUM!</v>
      </c>
    </row>
    <row r="25" spans="2:19">
      <c r="B25" s="143"/>
      <c r="D25" s="764" t="e">
        <f t="array" ref="D25">INDEX(ShadowTable[], SMALL(IF(ShadowRowRes=$D$7,ROW(ShadowRowRes)-5),ROWS(D$17:D25)),5)</f>
        <v>#NUM!</v>
      </c>
      <c r="E25" s="765" t="e">
        <f t="array" ref="E25">INDEX(ShadowTable[], SMALL(IF(ShadowRowRes=$D$7,ROW(ShadowRowRes)-5),ROWS(E$17:E25)),8)</f>
        <v>#NUM!</v>
      </c>
      <c r="F25" s="765" t="e">
        <f t="array" ref="F25">INDEX(ShadowTable[], SMALL(IF(ShadowRowRes=$D$7,ROW(ShadowRowRes)-5),ROWS(F$17:F25)),9)</f>
        <v>#NUM!</v>
      </c>
      <c r="G25" s="765" t="e">
        <f t="array" ref="G25">INDEX(ShadowTable[], SMALL(IF(ShadowRowRes=$D$7,ROW(ShadowRowRes)-5),ROWS(G$17:G25)),10)</f>
        <v>#NUM!</v>
      </c>
      <c r="H25" s="765" t="e">
        <f t="array" ref="H25">INDEX(ShadowTable[], SMALL(IF(ShadowRowRes=$D$7,ROW(ShadowRowRes)-5),ROWS(H$17:H25)),11)</f>
        <v>#NUM!</v>
      </c>
      <c r="I25" s="766" t="e">
        <f t="array" ref="I25">INDEX(ShadowTable[], SMALL(IF(ShadowRowRes=$D$7,ROW(ShadowRowRes)-5),ROWS(I$17:I25)),12)</f>
        <v>#NUM!</v>
      </c>
      <c r="J25" s="765" t="e">
        <f t="array" ref="J25">INDEX(ShadowTable[], SMALL(IF(ShadowRowRes=$D$7,ROW(ShadowRowRes)-5),ROWS(J$17:J25)),13)</f>
        <v>#NUM!</v>
      </c>
      <c r="K25" s="766" t="e">
        <f t="array" ref="K25">INDEX(ShadowTable[], SMALL(IF(ShadowRowRes=$D$7,ROW(ShadowRowRes)-5),ROWS(K$17:K25)),14)</f>
        <v>#NUM!</v>
      </c>
      <c r="L25" s="765" t="e">
        <f t="array" ref="L25">INDEX(ShadowTable[], SMALL(IF(ShadowRowRes=$D$7,ROW(ShadowRowRes)-5),ROWS(L$17:L25)),15)</f>
        <v>#NUM!</v>
      </c>
      <c r="M25" s="766" t="e">
        <f t="array" ref="M25">INDEX(ShadowTable[], SMALL(IF(ShadowRowRes=$D$7,ROW(ShadowRowRes)-5),ROWS(M$17:M25)),16)</f>
        <v>#NUM!</v>
      </c>
      <c r="N25" s="765" t="e">
        <f t="array" ref="N25">INDEX(ShadowTable[], SMALL(IF(ShadowRowRes=$D$7,ROW(ShadowRowRes)-5),ROWS(N$17:N25)),17)</f>
        <v>#NUM!</v>
      </c>
      <c r="O25" s="766" t="e">
        <f t="array" ref="O25">INDEX(ShadowTable[], SMALL(IF(ShadowRowRes=$D$7,ROW(ShadowRowRes)-5),ROWS(O$17:O25)),18)</f>
        <v>#NUM!</v>
      </c>
      <c r="P25" s="765" t="e">
        <f t="array" ref="P25">INDEX(ShadowTable[], SMALL(IF(ShadowRowRes=$D$7,ROW(ShadowRowRes)-5),ROWS(P$17:P25)),19)</f>
        <v>#NUM!</v>
      </c>
      <c r="Q25" s="766" t="e">
        <f t="array" ref="Q25">INDEX(ShadowTable[], SMALL(IF(ShadowRowRes=$D$7,ROW(ShadowRowRes)-5),ROWS(Q$17:Q25)),20)</f>
        <v>#NUM!</v>
      </c>
      <c r="R25" s="765" t="e">
        <f t="array" ref="R25">INDEX(ShadowTable[], SMALL(IF(ShadowRowRes=$D$7,ROW(ShadowRowRes)-5),ROWS(R$17:R25)),21)</f>
        <v>#NUM!</v>
      </c>
      <c r="S25" s="766" t="e">
        <f t="array" ref="S25">INDEX(ShadowTable[], SMALL(IF(ShadowRowRes=$D$7,ROW(ShadowRowRes)-5),ROWS(S$17:S25)),22)</f>
        <v>#NUM!</v>
      </c>
    </row>
    <row r="26" spans="2:19">
      <c r="B26" s="143"/>
      <c r="D26" s="764" t="e">
        <f t="array" ref="D26">INDEX(ShadowTable[], SMALL(IF(ShadowRowRes=$D$7,ROW(ShadowRowRes)-5),ROWS(D$17:D26)),5)</f>
        <v>#NUM!</v>
      </c>
      <c r="E26" s="765" t="e">
        <f t="array" ref="E26">INDEX(ShadowTable[], SMALL(IF(ShadowRowRes=$D$7,ROW(ShadowRowRes)-5),ROWS(E$17:E26)),8)</f>
        <v>#NUM!</v>
      </c>
      <c r="F26" s="765" t="e">
        <f t="array" ref="F26">INDEX(ShadowTable[], SMALL(IF(ShadowRowRes=$D$7,ROW(ShadowRowRes)-5),ROWS(F$17:F26)),9)</f>
        <v>#NUM!</v>
      </c>
      <c r="G26" s="765" t="e">
        <f t="array" ref="G26">INDEX(ShadowTable[], SMALL(IF(ShadowRowRes=$D$7,ROW(ShadowRowRes)-5),ROWS(G$17:G26)),10)</f>
        <v>#NUM!</v>
      </c>
      <c r="H26" s="765" t="e">
        <f t="array" ref="H26">INDEX(ShadowTable[], SMALL(IF(ShadowRowRes=$D$7,ROW(ShadowRowRes)-5),ROWS(H$17:H26)),11)</f>
        <v>#NUM!</v>
      </c>
      <c r="I26" s="766" t="e">
        <f t="array" ref="I26">INDEX(ShadowTable[], SMALL(IF(ShadowRowRes=$D$7,ROW(ShadowRowRes)-5),ROWS(I$17:I26)),12)</f>
        <v>#NUM!</v>
      </c>
      <c r="J26" s="765" t="e">
        <f t="array" ref="J26">INDEX(ShadowTable[], SMALL(IF(ShadowRowRes=$D$7,ROW(ShadowRowRes)-5),ROWS(J$17:J26)),13)</f>
        <v>#NUM!</v>
      </c>
      <c r="K26" s="766" t="e">
        <f t="array" ref="K26">INDEX(ShadowTable[], SMALL(IF(ShadowRowRes=$D$7,ROW(ShadowRowRes)-5),ROWS(K$17:K26)),14)</f>
        <v>#NUM!</v>
      </c>
      <c r="L26" s="765" t="e">
        <f t="array" ref="L26">INDEX(ShadowTable[], SMALL(IF(ShadowRowRes=$D$7,ROW(ShadowRowRes)-5),ROWS(L$17:L26)),15)</f>
        <v>#NUM!</v>
      </c>
      <c r="M26" s="766" t="e">
        <f t="array" ref="M26">INDEX(ShadowTable[], SMALL(IF(ShadowRowRes=$D$7,ROW(ShadowRowRes)-5),ROWS(M$17:M26)),16)</f>
        <v>#NUM!</v>
      </c>
      <c r="N26" s="765" t="e">
        <f t="array" ref="N26">INDEX(ShadowTable[], SMALL(IF(ShadowRowRes=$D$7,ROW(ShadowRowRes)-5),ROWS(N$17:N26)),17)</f>
        <v>#NUM!</v>
      </c>
      <c r="O26" s="766" t="e">
        <f t="array" ref="O26">INDEX(ShadowTable[], SMALL(IF(ShadowRowRes=$D$7,ROW(ShadowRowRes)-5),ROWS(O$17:O26)),18)</f>
        <v>#NUM!</v>
      </c>
      <c r="P26" s="765" t="e">
        <f t="array" ref="P26">INDEX(ShadowTable[], SMALL(IF(ShadowRowRes=$D$7,ROW(ShadowRowRes)-5),ROWS(P$17:P26)),19)</f>
        <v>#NUM!</v>
      </c>
      <c r="Q26" s="766" t="e">
        <f t="array" ref="Q26">INDEX(ShadowTable[], SMALL(IF(ShadowRowRes=$D$7,ROW(ShadowRowRes)-5),ROWS(Q$17:Q26)),20)</f>
        <v>#NUM!</v>
      </c>
      <c r="R26" s="765" t="e">
        <f t="array" ref="R26">INDEX(ShadowTable[], SMALL(IF(ShadowRowRes=$D$7,ROW(ShadowRowRes)-5),ROWS(R$17:R26)),21)</f>
        <v>#NUM!</v>
      </c>
      <c r="S26" s="766" t="e">
        <f t="array" ref="S26">INDEX(ShadowTable[], SMALL(IF(ShadowRowRes=$D$7,ROW(ShadowRowRes)-5),ROWS(S$17:S26)),22)</f>
        <v>#NUM!</v>
      </c>
    </row>
    <row r="27" spans="2:19" s="125" customFormat="1" ht="34.5" customHeight="1">
      <c r="B27" s="124"/>
      <c r="C27" s="124"/>
      <c r="D27" s="124"/>
      <c r="E27" s="124"/>
      <c r="F27" s="124"/>
      <c r="G27" s="124"/>
      <c r="H27" s="124"/>
      <c r="I27" s="124"/>
      <c r="J27" s="124"/>
      <c r="K27" s="124"/>
      <c r="L27" s="124"/>
    </row>
    <row r="28" spans="2:19" s="125" customFormat="1">
      <c r="B28" s="132"/>
      <c r="C28" s="133"/>
      <c r="D28" s="134"/>
      <c r="E28" s="134"/>
      <c r="F28" s="134"/>
      <c r="G28" s="134"/>
      <c r="H28" s="134"/>
      <c r="I28" s="134"/>
      <c r="J28" s="134"/>
      <c r="K28" s="134"/>
      <c r="L28" s="134"/>
      <c r="M28" s="134"/>
      <c r="N28" s="134"/>
      <c r="O28" s="134"/>
      <c r="P28" s="134"/>
      <c r="Q28" s="134"/>
      <c r="R28" s="134"/>
      <c r="S28" s="134"/>
    </row>
    <row r="29" spans="2:19" s="125" customFormat="1" ht="18">
      <c r="B29" s="1118">
        <v>2018</v>
      </c>
      <c r="C29" s="1118"/>
      <c r="D29" s="1118"/>
      <c r="E29" s="1118"/>
      <c r="F29" s="1118"/>
      <c r="G29" s="1118"/>
      <c r="H29" s="1118"/>
      <c r="I29" s="1118"/>
      <c r="J29" s="1118"/>
      <c r="K29" s="1118"/>
      <c r="L29" s="1118"/>
      <c r="M29" s="1118"/>
      <c r="N29" s="1118"/>
      <c r="O29" s="1118"/>
      <c r="P29" s="1118"/>
      <c r="Q29" s="1118"/>
      <c r="R29" s="1118"/>
      <c r="S29" s="1118"/>
    </row>
    <row r="30" spans="2:19" s="125" customFormat="1">
      <c r="B30" s="126"/>
      <c r="C30" s="127"/>
      <c r="D30" s="128"/>
      <c r="E30" s="128"/>
      <c r="F30" s="128"/>
      <c r="G30" s="128"/>
      <c r="H30" s="128"/>
      <c r="I30" s="128"/>
      <c r="J30" s="128"/>
      <c r="K30" s="128"/>
      <c r="L30" s="128"/>
      <c r="M30" s="128"/>
      <c r="N30" s="128"/>
    </row>
    <row r="31" spans="2:19" s="125" customFormat="1" ht="75" customHeight="1">
      <c r="B31" s="130" t="s">
        <v>172</v>
      </c>
      <c r="C31" s="127"/>
      <c r="D31" s="1119"/>
      <c r="E31" s="1120"/>
      <c r="F31" s="1120"/>
      <c r="G31" s="1120"/>
      <c r="H31" s="1120"/>
      <c r="I31" s="1120"/>
      <c r="J31" s="1120"/>
      <c r="K31" s="1120"/>
      <c r="L31" s="1120"/>
      <c r="M31" s="1120"/>
      <c r="N31" s="1120"/>
      <c r="O31" s="1120"/>
      <c r="P31" s="1120"/>
      <c r="Q31" s="1120"/>
      <c r="R31" s="1120"/>
      <c r="S31" s="1121"/>
    </row>
    <row r="32" spans="2:19" s="125" customFormat="1" ht="25.5" customHeight="1">
      <c r="B32" s="140"/>
      <c r="C32" s="127"/>
      <c r="D32" s="140"/>
      <c r="E32" s="140"/>
      <c r="F32" s="140"/>
      <c r="G32" s="140"/>
      <c r="H32" s="140"/>
      <c r="I32" s="140"/>
      <c r="J32" s="140"/>
      <c r="K32" s="140"/>
      <c r="L32" s="140"/>
      <c r="M32" s="140"/>
      <c r="N32" s="140"/>
    </row>
    <row r="33" spans="2:19" s="125" customFormat="1" ht="92.25" customHeight="1">
      <c r="B33" s="130" t="s">
        <v>173</v>
      </c>
      <c r="C33" s="127"/>
      <c r="D33" s="1122"/>
      <c r="E33" s="1123"/>
      <c r="F33" s="1123"/>
      <c r="G33" s="1123"/>
      <c r="H33" s="1123"/>
      <c r="I33" s="1123"/>
      <c r="J33" s="1123"/>
      <c r="K33" s="1123"/>
      <c r="L33" s="1123"/>
      <c r="M33" s="1123"/>
      <c r="N33" s="1123"/>
      <c r="O33" s="1123"/>
      <c r="P33" s="1123"/>
      <c r="Q33" s="1123"/>
      <c r="R33" s="1123"/>
      <c r="S33" s="1124"/>
    </row>
    <row r="34" spans="2:19" s="125" customFormat="1" ht="26.25" customHeight="1">
      <c r="B34" s="140"/>
      <c r="C34" s="127"/>
      <c r="D34" s="130"/>
      <c r="E34" s="130"/>
      <c r="F34" s="130"/>
      <c r="G34" s="130"/>
      <c r="H34" s="130"/>
      <c r="I34" s="130"/>
      <c r="J34" s="130"/>
      <c r="K34" s="130"/>
      <c r="L34" s="130"/>
      <c r="M34" s="130"/>
      <c r="N34" s="130"/>
    </row>
    <row r="35" spans="2:19" s="125" customFormat="1" ht="18">
      <c r="B35" s="1118">
        <v>2019</v>
      </c>
      <c r="C35" s="1118"/>
      <c r="D35" s="1118"/>
      <c r="E35" s="1118"/>
      <c r="F35" s="1118"/>
      <c r="G35" s="1118"/>
      <c r="H35" s="1118"/>
      <c r="I35" s="1118"/>
      <c r="J35" s="1118"/>
      <c r="K35" s="1118"/>
      <c r="L35" s="1118"/>
      <c r="M35" s="1118"/>
      <c r="N35" s="1118"/>
      <c r="O35" s="1118"/>
      <c r="P35" s="1118"/>
      <c r="Q35" s="1118"/>
      <c r="R35" s="1118"/>
      <c r="S35" s="1118"/>
    </row>
    <row r="36" spans="2:19" s="125" customFormat="1">
      <c r="B36" s="126"/>
      <c r="C36" s="127"/>
      <c r="D36" s="128"/>
      <c r="E36" s="128"/>
      <c r="F36" s="128"/>
      <c r="G36" s="128"/>
      <c r="H36" s="128"/>
      <c r="I36" s="128"/>
      <c r="J36" s="128"/>
      <c r="K36" s="128"/>
      <c r="L36" s="128"/>
      <c r="M36" s="128"/>
      <c r="N36" s="128"/>
    </row>
    <row r="37" spans="2:19" s="125" customFormat="1" ht="73.5" customHeight="1">
      <c r="B37" s="130" t="s">
        <v>172</v>
      </c>
      <c r="C37" s="127"/>
      <c r="D37" s="1119"/>
      <c r="E37" s="1120"/>
      <c r="F37" s="1120"/>
      <c r="G37" s="1120"/>
      <c r="H37" s="1120"/>
      <c r="I37" s="1120"/>
      <c r="J37" s="1120"/>
      <c r="K37" s="1120"/>
      <c r="L37" s="1120"/>
      <c r="M37" s="1120"/>
      <c r="N37" s="1120"/>
      <c r="O37" s="1120"/>
      <c r="P37" s="1120"/>
      <c r="Q37" s="1120"/>
      <c r="R37" s="1120"/>
      <c r="S37" s="1121"/>
    </row>
    <row r="38" spans="2:19" s="125" customFormat="1" ht="25.5" customHeight="1">
      <c r="B38" s="140"/>
      <c r="C38" s="127"/>
      <c r="D38" s="140"/>
      <c r="E38" s="140"/>
      <c r="F38" s="140"/>
      <c r="G38" s="140"/>
      <c r="H38" s="140"/>
      <c r="I38" s="140"/>
      <c r="J38" s="140"/>
      <c r="K38" s="140"/>
      <c r="L38" s="140"/>
      <c r="M38" s="140"/>
      <c r="N38" s="140"/>
    </row>
    <row r="39" spans="2:19" s="125" customFormat="1" ht="74.25" customHeight="1">
      <c r="B39" s="130" t="s">
        <v>173</v>
      </c>
      <c r="C39" s="127"/>
      <c r="D39" s="1122"/>
      <c r="E39" s="1123"/>
      <c r="F39" s="1123"/>
      <c r="G39" s="1123"/>
      <c r="H39" s="1123"/>
      <c r="I39" s="1123"/>
      <c r="J39" s="1123"/>
      <c r="K39" s="1123"/>
      <c r="L39" s="1123"/>
      <c r="M39" s="1123"/>
      <c r="N39" s="1123"/>
      <c r="O39" s="1123"/>
      <c r="P39" s="1123"/>
      <c r="Q39" s="1123"/>
      <c r="R39" s="1123"/>
      <c r="S39" s="1124"/>
    </row>
    <row r="40" spans="2:19" s="125" customFormat="1" ht="18.75" customHeight="1">
      <c r="B40" s="126"/>
      <c r="C40" s="127"/>
    </row>
    <row r="41" spans="2:19" s="125" customFormat="1">
      <c r="B41" s="137"/>
    </row>
    <row r="42" spans="2:19" s="125" customFormat="1">
      <c r="B42" s="132"/>
      <c r="C42" s="133"/>
      <c r="D42" s="134"/>
      <c r="E42" s="134"/>
      <c r="F42" s="134"/>
      <c r="G42" s="134"/>
      <c r="H42" s="134"/>
      <c r="I42" s="134"/>
      <c r="J42" s="134"/>
      <c r="K42" s="134"/>
      <c r="L42" s="134"/>
      <c r="M42" s="134"/>
      <c r="N42" s="134"/>
      <c r="O42" s="134"/>
    </row>
    <row r="43" spans="2:19" s="125" customFormat="1" ht="42.75" customHeight="1">
      <c r="B43" s="137" t="s">
        <v>174</v>
      </c>
      <c r="D43" s="141" t="s">
        <v>175</v>
      </c>
      <c r="E43" s="1132" t="s">
        <v>152</v>
      </c>
      <c r="F43" s="1133"/>
      <c r="G43" s="1133"/>
      <c r="H43" s="1133"/>
      <c r="I43" s="1133"/>
      <c r="J43" s="1133"/>
      <c r="K43" s="1133"/>
      <c r="L43" s="1133"/>
      <c r="M43" s="1133"/>
      <c r="N43" s="1133"/>
      <c r="O43" s="1134"/>
    </row>
    <row r="44" spans="2:19" s="125" customFormat="1">
      <c r="D44" s="768"/>
      <c r="E44" s="1125"/>
      <c r="F44" s="1126"/>
      <c r="G44" s="1126"/>
      <c r="H44" s="1126"/>
      <c r="I44" s="1126"/>
      <c r="J44" s="1126"/>
      <c r="K44" s="1126"/>
      <c r="L44" s="1126"/>
      <c r="M44" s="1126"/>
      <c r="N44" s="1126"/>
      <c r="O44" s="1127"/>
    </row>
    <row r="45" spans="2:19" s="125" customFormat="1">
      <c r="D45" s="768"/>
      <c r="E45" s="1125"/>
      <c r="F45" s="1126"/>
      <c r="G45" s="1126"/>
      <c r="H45" s="1126"/>
      <c r="I45" s="1126"/>
      <c r="J45" s="1126"/>
      <c r="K45" s="1126"/>
      <c r="L45" s="1126"/>
      <c r="M45" s="1126"/>
      <c r="N45" s="1126"/>
      <c r="O45" s="1127"/>
    </row>
    <row r="46" spans="2:19" s="125" customFormat="1">
      <c r="D46" s="768"/>
      <c r="E46" s="1125"/>
      <c r="F46" s="1126"/>
      <c r="G46" s="1126"/>
      <c r="H46" s="1126"/>
      <c r="I46" s="1126"/>
      <c r="J46" s="1126"/>
      <c r="K46" s="1126"/>
      <c r="L46" s="1126"/>
      <c r="M46" s="1126"/>
      <c r="N46" s="1126"/>
      <c r="O46" s="1127"/>
    </row>
    <row r="47" spans="2:19" s="125" customFormat="1">
      <c r="D47" s="768"/>
      <c r="E47" s="769"/>
      <c r="F47" s="770"/>
      <c r="G47" s="770"/>
      <c r="H47" s="770"/>
      <c r="I47" s="770"/>
      <c r="J47" s="770"/>
      <c r="K47" s="770"/>
      <c r="L47" s="770"/>
      <c r="M47" s="770"/>
      <c r="N47" s="770"/>
      <c r="O47" s="771"/>
    </row>
    <row r="48" spans="2:19" s="125" customFormat="1">
      <c r="D48" s="768"/>
      <c r="E48" s="1125"/>
      <c r="F48" s="1126"/>
      <c r="G48" s="1126"/>
      <c r="H48" s="1126"/>
      <c r="I48" s="1126"/>
      <c r="J48" s="1126"/>
      <c r="K48" s="1126"/>
      <c r="L48" s="1126"/>
      <c r="M48" s="1126"/>
      <c r="N48" s="1126"/>
      <c r="O48" s="1127"/>
    </row>
    <row r="49" spans="4:15" s="125" customFormat="1">
      <c r="D49" s="768"/>
      <c r="E49" s="1125"/>
      <c r="F49" s="1126"/>
      <c r="G49" s="1126"/>
      <c r="H49" s="1126"/>
      <c r="I49" s="1126"/>
      <c r="J49" s="1126"/>
      <c r="K49" s="1126"/>
      <c r="L49" s="1126"/>
      <c r="M49" s="1126"/>
      <c r="N49" s="1126"/>
      <c r="O49" s="1127"/>
    </row>
    <row r="50" spans="4:15" s="125" customFormat="1">
      <c r="D50" s="768"/>
      <c r="E50" s="1125"/>
      <c r="F50" s="1126"/>
      <c r="G50" s="1126"/>
      <c r="H50" s="1126"/>
      <c r="I50" s="1126"/>
      <c r="J50" s="1126"/>
      <c r="K50" s="1126"/>
      <c r="L50" s="1126"/>
      <c r="M50" s="1126"/>
      <c r="N50" s="1126"/>
      <c r="O50" s="1127"/>
    </row>
    <row r="51" spans="4:15" s="125" customFormat="1">
      <c r="D51" s="768"/>
      <c r="E51" s="1125"/>
      <c r="F51" s="1126"/>
      <c r="G51" s="1126"/>
      <c r="H51" s="1126"/>
      <c r="I51" s="1126"/>
      <c r="J51" s="1126"/>
      <c r="K51" s="1126"/>
      <c r="L51" s="1126"/>
      <c r="M51" s="1126"/>
      <c r="N51" s="1126"/>
      <c r="O51" s="1127"/>
    </row>
    <row r="52" spans="4:15" s="125" customFormat="1">
      <c r="D52" s="768"/>
      <c r="E52" s="1125"/>
      <c r="F52" s="1126"/>
      <c r="G52" s="1126"/>
      <c r="H52" s="1126"/>
      <c r="I52" s="1126"/>
      <c r="J52" s="1126"/>
      <c r="K52" s="1126"/>
      <c r="L52" s="1126"/>
      <c r="M52" s="1126"/>
      <c r="N52" s="1126"/>
      <c r="O52" s="1127"/>
    </row>
    <row r="53" spans="4:15" s="125" customFormat="1">
      <c r="D53" s="768"/>
      <c r="E53" s="1125"/>
      <c r="F53" s="1126"/>
      <c r="G53" s="1126"/>
      <c r="H53" s="1126"/>
      <c r="I53" s="1126"/>
      <c r="J53" s="1126"/>
      <c r="K53" s="1126"/>
      <c r="L53" s="1126"/>
      <c r="M53" s="1126"/>
      <c r="N53" s="1126"/>
      <c r="O53" s="1127"/>
    </row>
    <row r="54" spans="4:15" s="125" customFormat="1">
      <c r="D54" s="768"/>
      <c r="E54" s="1125"/>
      <c r="F54" s="1126"/>
      <c r="G54" s="1126"/>
      <c r="H54" s="1126"/>
      <c r="I54" s="1126"/>
      <c r="J54" s="1126"/>
      <c r="K54" s="1126"/>
      <c r="L54" s="1126"/>
      <c r="M54" s="1126"/>
      <c r="N54" s="1126"/>
      <c r="O54" s="1127"/>
    </row>
    <row r="55" spans="4:15" s="125" customFormat="1">
      <c r="D55" s="768"/>
      <c r="E55" s="1125"/>
      <c r="F55" s="1126"/>
      <c r="G55" s="1126"/>
      <c r="H55" s="1126"/>
      <c r="I55" s="1126"/>
      <c r="J55" s="1126"/>
      <c r="K55" s="1126"/>
      <c r="L55" s="1126"/>
      <c r="M55" s="1126"/>
      <c r="N55" s="1126"/>
      <c r="O55" s="1127"/>
    </row>
    <row r="56" spans="4:15" s="125" customFormat="1">
      <c r="D56" s="768"/>
      <c r="E56" s="1125"/>
      <c r="F56" s="1126"/>
      <c r="G56" s="1126"/>
      <c r="H56" s="1126"/>
      <c r="I56" s="1126"/>
      <c r="J56" s="1126"/>
      <c r="K56" s="1126"/>
      <c r="L56" s="1126"/>
      <c r="M56" s="1126"/>
      <c r="N56" s="1126"/>
      <c r="O56" s="1127"/>
    </row>
    <row r="57" spans="4:15" s="125" customFormat="1">
      <c r="D57" s="768"/>
      <c r="E57" s="1125"/>
      <c r="F57" s="1126"/>
      <c r="G57" s="1126"/>
      <c r="H57" s="1126"/>
      <c r="I57" s="1126"/>
      <c r="J57" s="1126"/>
      <c r="K57" s="1126"/>
      <c r="L57" s="1126"/>
      <c r="M57" s="1126"/>
      <c r="N57" s="1126"/>
      <c r="O57" s="1127"/>
    </row>
    <row r="58" spans="4:15" s="125" customFormat="1">
      <c r="D58" s="768"/>
      <c r="E58" s="1125"/>
      <c r="F58" s="1126"/>
      <c r="G58" s="1126"/>
      <c r="H58" s="1126"/>
      <c r="I58" s="1126"/>
      <c r="J58" s="1126"/>
      <c r="K58" s="1126"/>
      <c r="L58" s="1126"/>
      <c r="M58" s="1126"/>
      <c r="N58" s="1126"/>
      <c r="O58" s="1127"/>
    </row>
    <row r="59" spans="4:15" s="125" customFormat="1">
      <c r="D59" s="768"/>
      <c r="E59" s="1125"/>
      <c r="F59" s="1126"/>
      <c r="G59" s="1126"/>
      <c r="H59" s="1126"/>
      <c r="I59" s="1126"/>
      <c r="J59" s="1126"/>
      <c r="K59" s="1126"/>
      <c r="L59" s="1126"/>
      <c r="M59" s="1126"/>
      <c r="N59" s="1126"/>
      <c r="O59" s="1127"/>
    </row>
    <row r="60" spans="4:15" s="125" customFormat="1">
      <c r="D60" s="768"/>
      <c r="E60" s="1125"/>
      <c r="F60" s="1126"/>
      <c r="G60" s="1126"/>
      <c r="H60" s="1126"/>
      <c r="I60" s="1126"/>
      <c r="J60" s="1126"/>
      <c r="K60" s="1126"/>
      <c r="L60" s="1126"/>
      <c r="M60" s="1126"/>
      <c r="N60" s="1126"/>
      <c r="O60" s="1127"/>
    </row>
    <row r="61" spans="4:15" s="125" customFormat="1">
      <c r="D61" s="768"/>
      <c r="E61" s="1125"/>
      <c r="F61" s="1126"/>
      <c r="G61" s="1126"/>
      <c r="H61" s="1126"/>
      <c r="I61" s="1126"/>
      <c r="J61" s="1126"/>
      <c r="K61" s="1126"/>
      <c r="L61" s="1126"/>
      <c r="M61" s="1126"/>
      <c r="N61" s="1126"/>
      <c r="O61" s="1127"/>
    </row>
    <row r="62" spans="4:15" s="125" customFormat="1">
      <c r="D62" s="768"/>
      <c r="E62" s="1125"/>
      <c r="F62" s="1126"/>
      <c r="G62" s="1126"/>
      <c r="H62" s="1126"/>
      <c r="I62" s="1126"/>
      <c r="J62" s="1126"/>
      <c r="K62" s="1126"/>
      <c r="L62" s="1126"/>
      <c r="M62" s="1126"/>
      <c r="N62" s="1126"/>
      <c r="O62" s="1127"/>
    </row>
    <row r="63" spans="4:15" s="125" customFormat="1">
      <c r="D63" s="768"/>
      <c r="E63" s="1125"/>
      <c r="F63" s="1126"/>
      <c r="G63" s="1126"/>
      <c r="H63" s="1126"/>
      <c r="I63" s="1126"/>
      <c r="J63" s="1126"/>
      <c r="K63" s="1126"/>
      <c r="L63" s="1126"/>
      <c r="M63" s="1126"/>
      <c r="N63" s="1126"/>
      <c r="O63" s="1127"/>
    </row>
    <row r="64" spans="4:15" s="125" customFormat="1"/>
    <row r="65" s="125" customFormat="1"/>
    <row r="66" s="125" customFormat="1"/>
    <row r="67" s="125" customFormat="1"/>
    <row r="68" s="125" customFormat="1"/>
  </sheetData>
  <sheetProtection sheet="1" objects="1" scenarios="1" formatCells="0" formatColumns="0" formatRows="0" deleteRows="0"/>
  <protectedRanges>
    <protectedRange sqref="B7" name="Range2"/>
    <protectedRange sqref="D31:S31 D12:I12 D33:S33 D37:S37 D39:S39 D44:O63" name="Range1"/>
  </protectedRanges>
  <mergeCells count="31">
    <mergeCell ref="E63:O63"/>
    <mergeCell ref="E57:O57"/>
    <mergeCell ref="E58:O58"/>
    <mergeCell ref="E59:O59"/>
    <mergeCell ref="E60:O60"/>
    <mergeCell ref="E61:O61"/>
    <mergeCell ref="E62:O62"/>
    <mergeCell ref="E56:O56"/>
    <mergeCell ref="E44:O44"/>
    <mergeCell ref="E45:O45"/>
    <mergeCell ref="E46:O46"/>
    <mergeCell ref="E48:O48"/>
    <mergeCell ref="E49:O49"/>
    <mergeCell ref="E50:O50"/>
    <mergeCell ref="E51:O51"/>
    <mergeCell ref="E52:O52"/>
    <mergeCell ref="E53:O53"/>
    <mergeCell ref="E54:O54"/>
    <mergeCell ref="E55:O55"/>
    <mergeCell ref="E43:O43"/>
    <mergeCell ref="D7:I7"/>
    <mergeCell ref="D12:I12"/>
    <mergeCell ref="E15:E16"/>
    <mergeCell ref="F15:F16"/>
    <mergeCell ref="G15:G16"/>
    <mergeCell ref="B29:S29"/>
    <mergeCell ref="D31:S31"/>
    <mergeCell ref="D33:S33"/>
    <mergeCell ref="B35:S35"/>
    <mergeCell ref="D37:S37"/>
    <mergeCell ref="D39:S39"/>
  </mergeCells>
  <conditionalFormatting sqref="H17:H26 J17:J26 L17:L26 N17:N26 P17:P26 R17:R26">
    <cfRule type="cellIs" dxfId="58" priority="5" operator="equal">
      <formula>0</formula>
    </cfRule>
  </conditionalFormatting>
  <conditionalFormatting sqref="I17:I26 K17:K26 M17:M26 O17:O26 Q17:Q26 S17:S26">
    <cfRule type="containsErrors" dxfId="57" priority="1">
      <formula>ISERROR(I17)</formula>
    </cfRule>
    <cfRule type="cellIs" dxfId="56" priority="4" operator="equal">
      <formula>0</formula>
    </cfRule>
  </conditionalFormatting>
  <conditionalFormatting sqref="E17:H26 J17:J26 L17:L26 N17:N26 P17:P26 R17:R26">
    <cfRule type="containsErrors" dxfId="55" priority="3">
      <formula>ISERROR(E17)</formula>
    </cfRule>
  </conditionalFormatting>
  <conditionalFormatting sqref="D17:D26">
    <cfRule type="containsErrors" dxfId="54" priority="2">
      <formula>ISERROR(D17)</formula>
    </cfRule>
  </conditionalFormatting>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lists!$C$3:$C$7</xm:f>
          </x14:formula1>
          <xm:sqref>B7</xm:sqref>
        </x14:dataValidation>
      </x14:dataValidations>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B1:S68"/>
  <sheetViews>
    <sheetView showGridLines="0" zoomScale="80" zoomScaleNormal="80" workbookViewId="0"/>
  </sheetViews>
  <sheetFormatPr defaultRowHeight="15"/>
  <cols>
    <col min="1" max="1" width="8" style="142" customWidth="1"/>
    <col min="2" max="2" width="51.5703125" style="142" customWidth="1"/>
    <col min="3" max="3" width="4" style="142" customWidth="1"/>
    <col min="4" max="4" width="44.85546875" style="142" customWidth="1"/>
    <col min="5" max="5" width="15.140625" style="142" customWidth="1"/>
    <col min="6" max="7" width="13.28515625" style="142" customWidth="1"/>
    <col min="8" max="8" width="16" style="142" customWidth="1"/>
    <col min="9" max="9" width="13.28515625" style="142" customWidth="1"/>
    <col min="10" max="10" width="14.7109375" style="142" customWidth="1"/>
    <col min="11" max="11" width="13.28515625" style="142" customWidth="1"/>
    <col min="12" max="12" width="14" style="142" customWidth="1"/>
    <col min="13" max="13" width="13.28515625" style="142" customWidth="1"/>
    <col min="14" max="14" width="14.5703125" style="142" customWidth="1"/>
    <col min="15" max="17" width="13.5703125" style="142" customWidth="1"/>
    <col min="18" max="18" width="14.28515625" style="142" customWidth="1"/>
    <col min="19" max="19" width="13.5703125" style="142" customWidth="1"/>
    <col min="20" max="16384" width="9.140625" style="142"/>
  </cols>
  <sheetData>
    <row r="1" spans="2:19" s="125" customFormat="1"/>
    <row r="2" spans="2:19" s="125" customFormat="1">
      <c r="B2" s="124"/>
    </row>
    <row r="3" spans="2:19" s="125" customFormat="1" ht="32.25" customHeight="1">
      <c r="B3" s="124"/>
    </row>
    <row r="4" spans="2:19" s="125" customFormat="1"/>
    <row r="5" spans="2:19" s="125" customFormat="1"/>
    <row r="6" spans="2:19" s="125" customFormat="1" ht="45" customHeight="1">
      <c r="B6" s="126"/>
      <c r="C6" s="127"/>
      <c r="D6" s="128"/>
      <c r="E6" s="128"/>
      <c r="F6" s="128"/>
      <c r="G6" s="128"/>
      <c r="H6" s="128"/>
      <c r="I6" s="128"/>
      <c r="J6" s="128"/>
      <c r="K6" s="128"/>
    </row>
    <row r="7" spans="2:19" s="125" customFormat="1" ht="61.5" customHeight="1">
      <c r="B7" s="180" t="s">
        <v>490</v>
      </c>
      <c r="C7" s="129"/>
      <c r="D7" s="1114" t="str">
        <f>VLOOKUP($B$7,ShadowTable[],2,FALSE)</f>
        <v>3 - By 2022, all Cabo Verdeans of working age, particularly women and youth, benefit from decent work through economic transformation in key sectors, which leads to more sustainable and inclusive economic development</v>
      </c>
      <c r="E7" s="1114"/>
      <c r="F7" s="1114"/>
      <c r="G7" s="1114"/>
      <c r="H7" s="1114"/>
      <c r="I7" s="1114"/>
    </row>
    <row r="8" spans="2:19" s="125" customFormat="1" ht="15.75">
      <c r="B8" s="130"/>
      <c r="C8" s="129"/>
      <c r="D8" s="131"/>
      <c r="E8" s="131"/>
      <c r="F8" s="131"/>
      <c r="G8" s="131"/>
      <c r="H8" s="131"/>
      <c r="I8" s="131"/>
    </row>
    <row r="9" spans="2:19" s="125" customFormat="1">
      <c r="B9" s="132"/>
      <c r="C9" s="133"/>
      <c r="D9" s="134"/>
      <c r="E9" s="134"/>
      <c r="F9" s="134"/>
      <c r="G9" s="134"/>
      <c r="H9" s="134"/>
      <c r="I9" s="134"/>
      <c r="J9" s="134"/>
      <c r="K9" s="134"/>
      <c r="L9" s="134"/>
      <c r="M9" s="134"/>
      <c r="N9" s="134"/>
      <c r="O9" s="134"/>
      <c r="P9" s="134"/>
      <c r="Q9" s="134"/>
      <c r="R9" s="134"/>
      <c r="S9" s="134"/>
    </row>
    <row r="10" spans="2:19" s="125" customFormat="1" ht="18">
      <c r="B10" s="130" t="s">
        <v>162</v>
      </c>
      <c r="D10" s="135">
        <f t="array" ref="D10">INDEX(ShadowTable[], SMALL(IF(ShadowRowRes=$D$7,ROW(ShadowRowRes)-5),ROWS(D$10:D10)),3)</f>
        <v>0</v>
      </c>
      <c r="E10" s="135"/>
      <c r="F10" s="135"/>
      <c r="G10" s="135"/>
      <c r="H10" s="135"/>
      <c r="I10" s="135"/>
    </row>
    <row r="11" spans="2:19" s="125" customFormat="1">
      <c r="B11" s="130"/>
      <c r="D11" s="136"/>
      <c r="E11" s="136"/>
      <c r="F11" s="136"/>
      <c r="G11" s="136"/>
      <c r="H11" s="136"/>
      <c r="I11" s="136"/>
    </row>
    <row r="12" spans="2:19" s="125" customFormat="1" ht="40.5" customHeight="1">
      <c r="B12" s="130" t="s">
        <v>170</v>
      </c>
      <c r="D12" s="1115"/>
      <c r="E12" s="1116"/>
      <c r="F12" s="1116"/>
      <c r="G12" s="1116"/>
      <c r="H12" s="1116"/>
      <c r="I12" s="1117"/>
    </row>
    <row r="13" spans="2:19" s="125" customFormat="1">
      <c r="B13" s="137"/>
    </row>
    <row r="14" spans="2:19" s="125" customFormat="1">
      <c r="B14" s="132"/>
      <c r="C14" s="133"/>
      <c r="D14" s="134"/>
      <c r="E14" s="134"/>
      <c r="F14" s="134"/>
      <c r="G14" s="134"/>
      <c r="H14" s="134"/>
      <c r="I14" s="134"/>
      <c r="J14" s="134"/>
      <c r="K14" s="134"/>
      <c r="L14" s="134"/>
      <c r="M14" s="134"/>
      <c r="N14" s="134"/>
      <c r="O14" s="134"/>
      <c r="P14" s="134"/>
      <c r="Q14" s="134"/>
      <c r="R14" s="134"/>
      <c r="S14" s="134"/>
    </row>
    <row r="15" spans="2:19" s="125" customFormat="1" ht="20.25" customHeight="1">
      <c r="B15" s="130" t="s">
        <v>171</v>
      </c>
      <c r="E15" s="1128" t="s">
        <v>78</v>
      </c>
      <c r="F15" s="1128" t="s">
        <v>77</v>
      </c>
      <c r="G15" s="1130" t="s">
        <v>0</v>
      </c>
      <c r="H15" s="767">
        <f>'CO CPD'!$I$9</f>
        <v>2018</v>
      </c>
      <c r="I15" s="767">
        <f>'CO CPD'!$I$9</f>
        <v>2018</v>
      </c>
      <c r="J15" s="767">
        <f>'CO CPD'!$I$10</f>
        <v>2019</v>
      </c>
      <c r="K15" s="767">
        <f>'CO CPD'!$I$10</f>
        <v>2019</v>
      </c>
      <c r="L15" s="767">
        <f>'CO CPD'!$I$11</f>
        <v>2020</v>
      </c>
      <c r="M15" s="767">
        <f>'CO CPD'!$I$11</f>
        <v>2020</v>
      </c>
      <c r="N15" s="767">
        <f>'CO CPD'!$I$12</f>
        <v>2021</v>
      </c>
      <c r="O15" s="767">
        <f>'CO CPD'!$I$12</f>
        <v>2021</v>
      </c>
      <c r="P15" s="767">
        <f>'CO CPD'!$I$13</f>
        <v>2022</v>
      </c>
      <c r="Q15" s="767">
        <f>'CO CPD'!$I$13</f>
        <v>2022</v>
      </c>
      <c r="R15" s="767">
        <f>'CO CPD'!$I$14</f>
        <v>2023</v>
      </c>
      <c r="S15" s="767">
        <f>'CO CPD'!$I$14</f>
        <v>2023</v>
      </c>
    </row>
    <row r="16" spans="2:19" s="125" customFormat="1" ht="24.75" customHeight="1">
      <c r="B16" s="130"/>
      <c r="E16" s="1129"/>
      <c r="F16" s="1129"/>
      <c r="G16" s="1131"/>
      <c r="H16" s="763" t="s">
        <v>1477</v>
      </c>
      <c r="I16" s="763" t="s">
        <v>1478</v>
      </c>
      <c r="J16" s="763" t="s">
        <v>1477</v>
      </c>
      <c r="K16" s="763" t="s">
        <v>1478</v>
      </c>
      <c r="L16" s="763" t="s">
        <v>1477</v>
      </c>
      <c r="M16" s="763" t="s">
        <v>1478</v>
      </c>
      <c r="N16" s="763" t="s">
        <v>1477</v>
      </c>
      <c r="O16" s="763" t="s">
        <v>1478</v>
      </c>
      <c r="P16" s="763" t="s">
        <v>1477</v>
      </c>
      <c r="Q16" s="763" t="s">
        <v>1478</v>
      </c>
      <c r="R16" s="763" t="s">
        <v>1477</v>
      </c>
      <c r="S16" s="763" t="s">
        <v>1478</v>
      </c>
    </row>
    <row r="17" spans="2:19" s="125" customFormat="1" ht="64.5" customHeight="1">
      <c r="D17" s="310" t="str">
        <f t="array" ref="D17">INDEX(ShadowTable[], SMALL(IF(ShadowRowRes=$D$7,ROW(ShadowRowRes)-5),ROWS(D$17:D17)),5)</f>
        <v>3.1 - Number of informal production units by activity sector, gender and age of owne</v>
      </c>
      <c r="E17" s="138">
        <f t="array" ref="E17">INDEX(ShadowTable[], SMALL(IF(ShadowRowRes=$D$7,ROW(ShadowRowRes)-5),ROWS(E$17:E17)),8)</f>
        <v>0</v>
      </c>
      <c r="F17" s="138">
        <f t="array" ref="F17">INDEX(ShadowTable[], SMALL(IF(ShadowRowRes=$D$7,ROW(ShadowRowRes)-5),ROWS(F$17:F17)),9)</f>
        <v>0</v>
      </c>
      <c r="G17" s="138">
        <f t="array" ref="G17">INDEX(ShadowTable[], SMALL(IF(ShadowRowRes=$D$7,ROW(ShadowRowRes)-5),ROWS(G$17:G17)),10)</f>
        <v>0</v>
      </c>
      <c r="H17" s="587">
        <f t="array" ref="H17">INDEX(ShadowTable[], SMALL(IF(ShadowRowRes=$D$7,ROW(ShadowRowRes)-5),ROWS(H$17:H17)),11)</f>
        <v>0</v>
      </c>
      <c r="I17" s="139">
        <f t="array" ref="I17">INDEX(ShadowTable[], SMALL(IF(ShadowRowRes=$D$7,ROW(ShadowRowRes)-5),ROWS(I$17:I17)),12)</f>
        <v>0</v>
      </c>
      <c r="J17" s="138">
        <f t="array" ref="J17">INDEX(ShadowTable[], SMALL(IF(ShadowRowRes=$D$7,ROW(ShadowRowRes)-5),ROWS(J$17:J17)),13)</f>
        <v>0</v>
      </c>
      <c r="K17" s="139">
        <f t="array" ref="K17">INDEX(ShadowTable[], SMALL(IF(ShadowRowRes=$D$7,ROW(ShadowRowRes)-5),ROWS(K$17:K17)),14)</f>
        <v>0</v>
      </c>
      <c r="L17" s="138">
        <f t="array" ref="L17">INDEX(ShadowTable[], SMALL(IF(ShadowRowRes=$D$7,ROW(ShadowRowRes)-5),ROWS(L$17:L17)),15)</f>
        <v>0</v>
      </c>
      <c r="M17" s="139">
        <f t="array" ref="M17">INDEX(ShadowTable[], SMALL(IF(ShadowRowRes=$D$7,ROW(ShadowRowRes)-5),ROWS(M$17:M17)),16)</f>
        <v>0</v>
      </c>
      <c r="N17" s="138">
        <f t="array" ref="N17">INDEX(ShadowTable[], SMALL(IF(ShadowRowRes=$D$7,ROW(ShadowRowRes)-5),ROWS(N$17:N17)),17)</f>
        <v>0</v>
      </c>
      <c r="O17" s="139">
        <f t="array" ref="O17">INDEX(ShadowTable[], SMALL(IF(ShadowRowRes=$D$7,ROW(ShadowRowRes)-5),ROWS(O$17:O17)),18)</f>
        <v>0</v>
      </c>
      <c r="P17" s="138">
        <f t="array" ref="P17">INDEX(ShadowTable[], SMALL(IF(ShadowRowRes=$D$7,ROW(ShadowRowRes)-5),ROWS(P$17:P17)),19)</f>
        <v>0</v>
      </c>
      <c r="Q17" s="139">
        <f t="array" ref="Q17">INDEX(ShadowTable[], SMALL(IF(ShadowRowRes=$D$7,ROW(ShadowRowRes)-5),ROWS(Q$17:Q17)),20)</f>
        <v>0</v>
      </c>
      <c r="R17" s="138">
        <f t="array" ref="R17">INDEX(ShadowTable[], SMALL(IF(ShadowRowRes=$D$7,ROW(ShadowRowRes)-5),ROWS(R$17:R17)),21)</f>
        <v>0</v>
      </c>
      <c r="S17" s="139">
        <f t="array" ref="S17">INDEX(ShadowTable[], SMALL(IF(ShadowRowRes=$D$7,ROW(ShadowRowRes)-5),ROWS(S$17:S17)),22)</f>
        <v>0</v>
      </c>
    </row>
    <row r="18" spans="2:19" ht="33" customHeight="1">
      <c r="D18" s="764" t="str">
        <f t="array" ref="D18">INDEX(ShadowTable[], SMALL(IF(ShadowRowRes=$D$7,ROW(ShadowRowRes)-5),ROWS(D$17:D18)),5)</f>
        <v>3.2 - Unemployment rate (over 15 years) by sex/age/area of residence</v>
      </c>
      <c r="E18" s="765">
        <f t="array" ref="E18">INDEX(ShadowTable[], SMALL(IF(ShadowRowRes=$D$7,ROW(ShadowRowRes)-5),ROWS(E$17:E18)),8)</f>
        <v>0</v>
      </c>
      <c r="F18" s="765">
        <f t="array" ref="F18">INDEX(ShadowTable[], SMALL(IF(ShadowRowRes=$D$7,ROW(ShadowRowRes)-5),ROWS(F$17:F18)),9)</f>
        <v>0</v>
      </c>
      <c r="G18" s="765">
        <f t="array" ref="G18">INDEX(ShadowTable[], SMALL(IF(ShadowRowRes=$D$7,ROW(ShadowRowRes)-5),ROWS(G$17:G18)),10)</f>
        <v>0</v>
      </c>
      <c r="H18" s="765">
        <f t="array" ref="H18">INDEX(ShadowTable[], SMALL(IF(ShadowRowRes=$D$7,ROW(ShadowRowRes)-5),ROWS(H$17:H18)),11)</f>
        <v>0</v>
      </c>
      <c r="I18" s="766">
        <f t="array" ref="I18">INDEX(ShadowTable[], SMALL(IF(ShadowRowRes=$D$7,ROW(ShadowRowRes)-5),ROWS(I$17:I18)),12)</f>
        <v>0</v>
      </c>
      <c r="J18" s="765">
        <f t="array" ref="J18">INDEX(ShadowTable[], SMALL(IF(ShadowRowRes=$D$7,ROW(ShadowRowRes)-5),ROWS(J$17:J18)),13)</f>
        <v>0</v>
      </c>
      <c r="K18" s="766">
        <f t="array" ref="K18">INDEX(ShadowTable[], SMALL(IF(ShadowRowRes=$D$7,ROW(ShadowRowRes)-5),ROWS(K$17:K18)),14)</f>
        <v>0</v>
      </c>
      <c r="L18" s="765">
        <f t="array" ref="L18">INDEX(ShadowTable[], SMALL(IF(ShadowRowRes=$D$7,ROW(ShadowRowRes)-5),ROWS(L$17:L18)),15)</f>
        <v>0</v>
      </c>
      <c r="M18" s="766">
        <f t="array" ref="M18">INDEX(ShadowTable[], SMALL(IF(ShadowRowRes=$D$7,ROW(ShadowRowRes)-5),ROWS(M$17:M18)),16)</f>
        <v>0</v>
      </c>
      <c r="N18" s="765">
        <f t="array" ref="N18">INDEX(ShadowTable[], SMALL(IF(ShadowRowRes=$D$7,ROW(ShadowRowRes)-5),ROWS(N$17:N18)),17)</f>
        <v>0</v>
      </c>
      <c r="O18" s="766">
        <f t="array" ref="O18">INDEX(ShadowTable[], SMALL(IF(ShadowRowRes=$D$7,ROW(ShadowRowRes)-5),ROWS(O$17:O18)),18)</f>
        <v>0</v>
      </c>
      <c r="P18" s="765">
        <f t="array" ref="P18">INDEX(ShadowTable[], SMALL(IF(ShadowRowRes=$D$7,ROW(ShadowRowRes)-5),ROWS(P$17:P18)),19)</f>
        <v>0</v>
      </c>
      <c r="Q18" s="766">
        <f t="array" ref="Q18">INDEX(ShadowTable[], SMALL(IF(ShadowRowRes=$D$7,ROW(ShadowRowRes)-5),ROWS(Q$17:Q18)),20)</f>
        <v>0</v>
      </c>
      <c r="R18" s="765">
        <f t="array" ref="R18">INDEX(ShadowTable[], SMALL(IF(ShadowRowRes=$D$7,ROW(ShadowRowRes)-5),ROWS(R$17:R18)),21)</f>
        <v>0</v>
      </c>
      <c r="S18" s="766">
        <f t="array" ref="S18">INDEX(ShadowTable[], SMALL(IF(ShadowRowRes=$D$7,ROW(ShadowRowRes)-5),ROWS(S$17:S18)),22)</f>
        <v>0</v>
      </c>
    </row>
    <row r="19" spans="2:19" ht="48" customHeight="1">
      <c r="D19" s="764" t="str">
        <f t="array" ref="D19">INDEX(ShadowTable[], SMALL(IF(ShadowRowRes=$D$7,ROW(ShadowRowRes)-5),ROWS(D$17:D19)),5)</f>
        <v>3.3 - Proportion of jobs in selected sectors of total jobs</v>
      </c>
      <c r="E19" s="765">
        <f t="array" ref="E19">INDEX(ShadowTable[], SMALL(IF(ShadowRowRes=$D$7,ROW(ShadowRowRes)-5),ROWS(E$17:E19)),8)</f>
        <v>0</v>
      </c>
      <c r="F19" s="765">
        <f t="array" ref="F19">INDEX(ShadowTable[], SMALL(IF(ShadowRowRes=$D$7,ROW(ShadowRowRes)-5),ROWS(F$17:F19)),9)</f>
        <v>0</v>
      </c>
      <c r="G19" s="765">
        <f t="array" ref="G19">INDEX(ShadowTable[], SMALL(IF(ShadowRowRes=$D$7,ROW(ShadowRowRes)-5),ROWS(G$17:G19)),10)</f>
        <v>0</v>
      </c>
      <c r="H19" s="765">
        <f t="array" ref="H19">INDEX(ShadowTable[], SMALL(IF(ShadowRowRes=$D$7,ROW(ShadowRowRes)-5),ROWS(H$17:H19)),11)</f>
        <v>0</v>
      </c>
      <c r="I19" s="766">
        <f t="array" ref="I19">INDEX(ShadowTable[], SMALL(IF(ShadowRowRes=$D$7,ROW(ShadowRowRes)-5),ROWS(I$17:I19)),12)</f>
        <v>0</v>
      </c>
      <c r="J19" s="765">
        <f t="array" ref="J19">INDEX(ShadowTable[], SMALL(IF(ShadowRowRes=$D$7,ROW(ShadowRowRes)-5),ROWS(J$17:J19)),13)</f>
        <v>0</v>
      </c>
      <c r="K19" s="766">
        <f t="array" ref="K19">INDEX(ShadowTable[], SMALL(IF(ShadowRowRes=$D$7,ROW(ShadowRowRes)-5),ROWS(K$17:K19)),14)</f>
        <v>0</v>
      </c>
      <c r="L19" s="765">
        <f t="array" ref="L19">INDEX(ShadowTable[], SMALL(IF(ShadowRowRes=$D$7,ROW(ShadowRowRes)-5),ROWS(L$17:L19)),15)</f>
        <v>0</v>
      </c>
      <c r="M19" s="766">
        <f t="array" ref="M19">INDEX(ShadowTable[], SMALL(IF(ShadowRowRes=$D$7,ROW(ShadowRowRes)-5),ROWS(M$17:M19)),16)</f>
        <v>0</v>
      </c>
      <c r="N19" s="765">
        <f t="array" ref="N19">INDEX(ShadowTable[], SMALL(IF(ShadowRowRes=$D$7,ROW(ShadowRowRes)-5),ROWS(N$17:N19)),17)</f>
        <v>0</v>
      </c>
      <c r="O19" s="766">
        <f t="array" ref="O19">INDEX(ShadowTable[], SMALL(IF(ShadowRowRes=$D$7,ROW(ShadowRowRes)-5),ROWS(O$17:O19)),18)</f>
        <v>0</v>
      </c>
      <c r="P19" s="765">
        <f t="array" ref="P19">INDEX(ShadowTable[], SMALL(IF(ShadowRowRes=$D$7,ROW(ShadowRowRes)-5),ROWS(P$17:P19)),19)</f>
        <v>0</v>
      </c>
      <c r="Q19" s="766">
        <f t="array" ref="Q19">INDEX(ShadowTable[], SMALL(IF(ShadowRowRes=$D$7,ROW(ShadowRowRes)-5),ROWS(Q$17:Q19)),20)</f>
        <v>0</v>
      </c>
      <c r="R19" s="765">
        <f t="array" ref="R19">INDEX(ShadowTable[], SMALL(IF(ShadowRowRes=$D$7,ROW(ShadowRowRes)-5),ROWS(R$17:R19)),21)</f>
        <v>0</v>
      </c>
      <c r="S19" s="766">
        <f t="array" ref="S19">INDEX(ShadowTable[], SMALL(IF(ShadowRowRes=$D$7,ROW(ShadowRowRes)-5),ROWS(S$17:S19)),22)</f>
        <v>0</v>
      </c>
    </row>
    <row r="20" spans="2:19">
      <c r="D20" s="764" t="e">
        <f t="array" ref="D20">INDEX(ShadowTable[], SMALL(IF(ShadowRowRes=$D$7,ROW(ShadowRowRes)-5),ROWS(D$17:D20)),5)</f>
        <v>#NUM!</v>
      </c>
      <c r="E20" s="765" t="e">
        <f t="array" ref="E20">INDEX(ShadowTable[], SMALL(IF(ShadowRowRes=$D$7,ROW(ShadowRowRes)-5),ROWS(E$17:E20)),8)</f>
        <v>#NUM!</v>
      </c>
      <c r="F20" s="765" t="e">
        <f t="array" ref="F20">INDEX(ShadowTable[], SMALL(IF(ShadowRowRes=$D$7,ROW(ShadowRowRes)-5),ROWS(F$17:F20)),9)</f>
        <v>#NUM!</v>
      </c>
      <c r="G20" s="765" t="e">
        <f t="array" ref="G20">INDEX(ShadowTable[], SMALL(IF(ShadowRowRes=$D$7,ROW(ShadowRowRes)-5),ROWS(G$17:G20)),10)</f>
        <v>#NUM!</v>
      </c>
      <c r="H20" s="765" t="e">
        <f t="array" ref="H20">INDEX(ShadowTable[], SMALL(IF(ShadowRowRes=$D$7,ROW(ShadowRowRes)-5),ROWS(H$17:H20)),11)</f>
        <v>#NUM!</v>
      </c>
      <c r="I20" s="766" t="e">
        <f t="array" ref="I20">INDEX(ShadowTable[], SMALL(IF(ShadowRowRes=$D$7,ROW(ShadowRowRes)-5),ROWS(I$17:I20)),12)</f>
        <v>#NUM!</v>
      </c>
      <c r="J20" s="765" t="e">
        <f t="array" ref="J20">INDEX(ShadowTable[], SMALL(IF(ShadowRowRes=$D$7,ROW(ShadowRowRes)-5),ROWS(J$17:J20)),13)</f>
        <v>#NUM!</v>
      </c>
      <c r="K20" s="766" t="e">
        <f t="array" ref="K20">INDEX(ShadowTable[], SMALL(IF(ShadowRowRes=$D$7,ROW(ShadowRowRes)-5),ROWS(K$17:K20)),14)</f>
        <v>#NUM!</v>
      </c>
      <c r="L20" s="765" t="e">
        <f t="array" ref="L20">INDEX(ShadowTable[], SMALL(IF(ShadowRowRes=$D$7,ROW(ShadowRowRes)-5),ROWS(L$17:L20)),15)</f>
        <v>#NUM!</v>
      </c>
      <c r="M20" s="766" t="e">
        <f t="array" ref="M20">INDEX(ShadowTable[], SMALL(IF(ShadowRowRes=$D$7,ROW(ShadowRowRes)-5),ROWS(M$17:M20)),16)</f>
        <v>#NUM!</v>
      </c>
      <c r="N20" s="765" t="e">
        <f t="array" ref="N20">INDEX(ShadowTable[], SMALL(IF(ShadowRowRes=$D$7,ROW(ShadowRowRes)-5),ROWS(N$17:N20)),17)</f>
        <v>#NUM!</v>
      </c>
      <c r="O20" s="766" t="e">
        <f t="array" ref="O20">INDEX(ShadowTable[], SMALL(IF(ShadowRowRes=$D$7,ROW(ShadowRowRes)-5),ROWS(O$17:O20)),18)</f>
        <v>#NUM!</v>
      </c>
      <c r="P20" s="765" t="e">
        <f t="array" ref="P20">INDEX(ShadowTable[], SMALL(IF(ShadowRowRes=$D$7,ROW(ShadowRowRes)-5),ROWS(P$17:P20)),19)</f>
        <v>#NUM!</v>
      </c>
      <c r="Q20" s="766" t="e">
        <f t="array" ref="Q20">INDEX(ShadowTable[], SMALL(IF(ShadowRowRes=$D$7,ROW(ShadowRowRes)-5),ROWS(Q$17:Q20)),20)</f>
        <v>#NUM!</v>
      </c>
      <c r="R20" s="765" t="e">
        <f t="array" ref="R20">INDEX(ShadowTable[], SMALL(IF(ShadowRowRes=$D$7,ROW(ShadowRowRes)-5),ROWS(R$17:R20)),21)</f>
        <v>#NUM!</v>
      </c>
      <c r="S20" s="766" t="e">
        <f t="array" ref="S20">INDEX(ShadowTable[], SMALL(IF(ShadowRowRes=$D$7,ROW(ShadowRowRes)-5),ROWS(S$17:S20)),22)</f>
        <v>#NUM!</v>
      </c>
    </row>
    <row r="21" spans="2:19">
      <c r="D21" s="764" t="e">
        <f t="array" ref="D21">INDEX(ShadowTable[], SMALL(IF(ShadowRowRes=$D$7,ROW(ShadowRowRes)-5),ROWS(D$17:D21)),5)</f>
        <v>#NUM!</v>
      </c>
      <c r="E21" s="765" t="e">
        <f t="array" ref="E21">INDEX(ShadowTable[], SMALL(IF(ShadowRowRes=$D$7,ROW(ShadowRowRes)-5),ROWS(E$17:E21)),8)</f>
        <v>#NUM!</v>
      </c>
      <c r="F21" s="765" t="e">
        <f t="array" ref="F21">INDEX(ShadowTable[], SMALL(IF(ShadowRowRes=$D$7,ROW(ShadowRowRes)-5),ROWS(F$17:F21)),9)</f>
        <v>#NUM!</v>
      </c>
      <c r="G21" s="765" t="e">
        <f t="array" ref="G21">INDEX(ShadowTable[], SMALL(IF(ShadowRowRes=$D$7,ROW(ShadowRowRes)-5),ROWS(G$17:G21)),10)</f>
        <v>#NUM!</v>
      </c>
      <c r="H21" s="765" t="e">
        <f t="array" ref="H21">INDEX(ShadowTable[], SMALL(IF(ShadowRowRes=$D$7,ROW(ShadowRowRes)-5),ROWS(H$17:H21)),11)</f>
        <v>#NUM!</v>
      </c>
      <c r="I21" s="766" t="e">
        <f t="array" ref="I21">INDEX(ShadowTable[], SMALL(IF(ShadowRowRes=$D$7,ROW(ShadowRowRes)-5),ROWS(I$17:I21)),12)</f>
        <v>#NUM!</v>
      </c>
      <c r="J21" s="765" t="e">
        <f t="array" ref="J21">INDEX(ShadowTable[], SMALL(IF(ShadowRowRes=$D$7,ROW(ShadowRowRes)-5),ROWS(J$17:J21)),13)</f>
        <v>#NUM!</v>
      </c>
      <c r="K21" s="766" t="e">
        <f t="array" ref="K21">INDEX(ShadowTable[], SMALL(IF(ShadowRowRes=$D$7,ROW(ShadowRowRes)-5),ROWS(K$17:K21)),14)</f>
        <v>#NUM!</v>
      </c>
      <c r="L21" s="765" t="e">
        <f t="array" ref="L21">INDEX(ShadowTable[], SMALL(IF(ShadowRowRes=$D$7,ROW(ShadowRowRes)-5),ROWS(L$17:L21)),15)</f>
        <v>#NUM!</v>
      </c>
      <c r="M21" s="766" t="e">
        <f t="array" ref="M21">INDEX(ShadowTable[], SMALL(IF(ShadowRowRes=$D$7,ROW(ShadowRowRes)-5),ROWS(M$17:M21)),16)</f>
        <v>#NUM!</v>
      </c>
      <c r="N21" s="765" t="e">
        <f t="array" ref="N21">INDEX(ShadowTable[], SMALL(IF(ShadowRowRes=$D$7,ROW(ShadowRowRes)-5),ROWS(N$17:N21)),17)</f>
        <v>#NUM!</v>
      </c>
      <c r="O21" s="766" t="e">
        <f t="array" ref="O21">INDEX(ShadowTable[], SMALL(IF(ShadowRowRes=$D$7,ROW(ShadowRowRes)-5),ROWS(O$17:O21)),18)</f>
        <v>#NUM!</v>
      </c>
      <c r="P21" s="765" t="e">
        <f t="array" ref="P21">INDEX(ShadowTable[], SMALL(IF(ShadowRowRes=$D$7,ROW(ShadowRowRes)-5),ROWS(P$17:P21)),19)</f>
        <v>#NUM!</v>
      </c>
      <c r="Q21" s="766" t="e">
        <f t="array" ref="Q21">INDEX(ShadowTable[], SMALL(IF(ShadowRowRes=$D$7,ROW(ShadowRowRes)-5),ROWS(Q$17:Q21)),20)</f>
        <v>#NUM!</v>
      </c>
      <c r="R21" s="765" t="e">
        <f t="array" ref="R21">INDEX(ShadowTable[], SMALL(IF(ShadowRowRes=$D$7,ROW(ShadowRowRes)-5),ROWS(R$17:R21)),21)</f>
        <v>#NUM!</v>
      </c>
      <c r="S21" s="766" t="e">
        <f t="array" ref="S21">INDEX(ShadowTable[], SMALL(IF(ShadowRowRes=$D$7,ROW(ShadowRowRes)-5),ROWS(S$17:S21)),22)</f>
        <v>#NUM!</v>
      </c>
    </row>
    <row r="22" spans="2:19">
      <c r="B22" s="143"/>
      <c r="D22" s="764" t="e">
        <f t="array" ref="D22">INDEX(ShadowTable[], SMALL(IF(ShadowRowRes=$D$7,ROW(ShadowRowRes)-5),ROWS(D$17:D22)),5)</f>
        <v>#NUM!</v>
      </c>
      <c r="E22" s="765" t="e">
        <f t="array" ref="E22">INDEX(ShadowTable[], SMALL(IF(ShadowRowRes=$D$7,ROW(ShadowRowRes)-5),ROWS(E$17:E22)),8)</f>
        <v>#NUM!</v>
      </c>
      <c r="F22" s="765" t="e">
        <f t="array" ref="F22">INDEX(ShadowTable[], SMALL(IF(ShadowRowRes=$D$7,ROW(ShadowRowRes)-5),ROWS(F$17:F22)),9)</f>
        <v>#NUM!</v>
      </c>
      <c r="G22" s="765" t="e">
        <f t="array" ref="G22">INDEX(ShadowTable[], SMALL(IF(ShadowRowRes=$D$7,ROW(ShadowRowRes)-5),ROWS(G$17:G22)),10)</f>
        <v>#NUM!</v>
      </c>
      <c r="H22" s="765" t="e">
        <f t="array" ref="H22">INDEX(ShadowTable[], SMALL(IF(ShadowRowRes=$D$7,ROW(ShadowRowRes)-5),ROWS(H$17:H22)),11)</f>
        <v>#NUM!</v>
      </c>
      <c r="I22" s="766" t="e">
        <f t="array" ref="I22">INDEX(ShadowTable[], SMALL(IF(ShadowRowRes=$D$7,ROW(ShadowRowRes)-5),ROWS(I$17:I22)),12)</f>
        <v>#NUM!</v>
      </c>
      <c r="J22" s="765" t="e">
        <f t="array" ref="J22">INDEX(ShadowTable[], SMALL(IF(ShadowRowRes=$D$7,ROW(ShadowRowRes)-5),ROWS(J$17:J22)),13)</f>
        <v>#NUM!</v>
      </c>
      <c r="K22" s="766" t="e">
        <f t="array" ref="K22">INDEX(ShadowTable[], SMALL(IF(ShadowRowRes=$D$7,ROW(ShadowRowRes)-5),ROWS(K$17:K22)),14)</f>
        <v>#NUM!</v>
      </c>
      <c r="L22" s="765" t="e">
        <f t="array" ref="L22">INDEX(ShadowTable[], SMALL(IF(ShadowRowRes=$D$7,ROW(ShadowRowRes)-5),ROWS(L$17:L22)),15)</f>
        <v>#NUM!</v>
      </c>
      <c r="M22" s="766" t="e">
        <f t="array" ref="M22">INDEX(ShadowTable[], SMALL(IF(ShadowRowRes=$D$7,ROW(ShadowRowRes)-5),ROWS(M$17:M22)),16)</f>
        <v>#NUM!</v>
      </c>
      <c r="N22" s="765" t="e">
        <f t="array" ref="N22">INDEX(ShadowTable[], SMALL(IF(ShadowRowRes=$D$7,ROW(ShadowRowRes)-5),ROWS(N$17:N22)),17)</f>
        <v>#NUM!</v>
      </c>
      <c r="O22" s="766" t="e">
        <f t="array" ref="O22">INDEX(ShadowTable[], SMALL(IF(ShadowRowRes=$D$7,ROW(ShadowRowRes)-5),ROWS(O$17:O22)),18)</f>
        <v>#NUM!</v>
      </c>
      <c r="P22" s="765" t="e">
        <f t="array" ref="P22">INDEX(ShadowTable[], SMALL(IF(ShadowRowRes=$D$7,ROW(ShadowRowRes)-5),ROWS(P$17:P22)),19)</f>
        <v>#NUM!</v>
      </c>
      <c r="Q22" s="766" t="e">
        <f t="array" ref="Q22">INDEX(ShadowTable[], SMALL(IF(ShadowRowRes=$D$7,ROW(ShadowRowRes)-5),ROWS(Q$17:Q22)),20)</f>
        <v>#NUM!</v>
      </c>
      <c r="R22" s="765" t="e">
        <f t="array" ref="R22">INDEX(ShadowTable[], SMALL(IF(ShadowRowRes=$D$7,ROW(ShadowRowRes)-5),ROWS(R$17:R22)),21)</f>
        <v>#NUM!</v>
      </c>
      <c r="S22" s="766" t="e">
        <f t="array" ref="S22">INDEX(ShadowTable[], SMALL(IF(ShadowRowRes=$D$7,ROW(ShadowRowRes)-5),ROWS(S$17:S22)),22)</f>
        <v>#NUM!</v>
      </c>
    </row>
    <row r="23" spans="2:19">
      <c r="B23" s="143"/>
      <c r="D23" s="764" t="e">
        <f t="array" ref="D23">INDEX(ShadowTable[], SMALL(IF(ShadowRowRes=$D$7,ROW(ShadowRowRes)-5),ROWS(D$17:D23)),5)</f>
        <v>#NUM!</v>
      </c>
      <c r="E23" s="765" t="e">
        <f t="array" ref="E23">INDEX(ShadowTable[], SMALL(IF(ShadowRowRes=$D$7,ROW(ShadowRowRes)-5),ROWS(E$17:E23)),8)</f>
        <v>#NUM!</v>
      </c>
      <c r="F23" s="765" t="e">
        <f t="array" ref="F23">INDEX(ShadowTable[], SMALL(IF(ShadowRowRes=$D$7,ROW(ShadowRowRes)-5),ROWS(F$17:F23)),9)</f>
        <v>#NUM!</v>
      </c>
      <c r="G23" s="765" t="e">
        <f t="array" ref="G23">INDEX(ShadowTable[], SMALL(IF(ShadowRowRes=$D$7,ROW(ShadowRowRes)-5),ROWS(G$17:G23)),10)</f>
        <v>#NUM!</v>
      </c>
      <c r="H23" s="765" t="e">
        <f t="array" ref="H23">INDEX(ShadowTable[], SMALL(IF(ShadowRowRes=$D$7,ROW(ShadowRowRes)-5),ROWS(H$17:H23)),11)</f>
        <v>#NUM!</v>
      </c>
      <c r="I23" s="766" t="e">
        <f t="array" ref="I23">INDEX(ShadowTable[], SMALL(IF(ShadowRowRes=$D$7,ROW(ShadowRowRes)-5),ROWS(I$17:I23)),12)</f>
        <v>#NUM!</v>
      </c>
      <c r="J23" s="765" t="e">
        <f t="array" ref="J23">INDEX(ShadowTable[], SMALL(IF(ShadowRowRes=$D$7,ROW(ShadowRowRes)-5),ROWS(J$17:J23)),13)</f>
        <v>#NUM!</v>
      </c>
      <c r="K23" s="766" t="e">
        <f t="array" ref="K23">INDEX(ShadowTable[], SMALL(IF(ShadowRowRes=$D$7,ROW(ShadowRowRes)-5),ROWS(K$17:K23)),14)</f>
        <v>#NUM!</v>
      </c>
      <c r="L23" s="765" t="e">
        <f t="array" ref="L23">INDEX(ShadowTable[], SMALL(IF(ShadowRowRes=$D$7,ROW(ShadowRowRes)-5),ROWS(L$17:L23)),15)</f>
        <v>#NUM!</v>
      </c>
      <c r="M23" s="766" t="e">
        <f t="array" ref="M23">INDEX(ShadowTable[], SMALL(IF(ShadowRowRes=$D$7,ROW(ShadowRowRes)-5),ROWS(M$17:M23)),16)</f>
        <v>#NUM!</v>
      </c>
      <c r="N23" s="765" t="e">
        <f t="array" ref="N23">INDEX(ShadowTable[], SMALL(IF(ShadowRowRes=$D$7,ROW(ShadowRowRes)-5),ROWS(N$17:N23)),17)</f>
        <v>#NUM!</v>
      </c>
      <c r="O23" s="766" t="e">
        <f t="array" ref="O23">INDEX(ShadowTable[], SMALL(IF(ShadowRowRes=$D$7,ROW(ShadowRowRes)-5),ROWS(O$17:O23)),18)</f>
        <v>#NUM!</v>
      </c>
      <c r="P23" s="765" t="e">
        <f t="array" ref="P23">INDEX(ShadowTable[], SMALL(IF(ShadowRowRes=$D$7,ROW(ShadowRowRes)-5),ROWS(P$17:P23)),19)</f>
        <v>#NUM!</v>
      </c>
      <c r="Q23" s="766" t="e">
        <f t="array" ref="Q23">INDEX(ShadowTable[], SMALL(IF(ShadowRowRes=$D$7,ROW(ShadowRowRes)-5),ROWS(Q$17:Q23)),20)</f>
        <v>#NUM!</v>
      </c>
      <c r="R23" s="765" t="e">
        <f t="array" ref="R23">INDEX(ShadowTable[], SMALL(IF(ShadowRowRes=$D$7,ROW(ShadowRowRes)-5),ROWS(R$17:R23)),21)</f>
        <v>#NUM!</v>
      </c>
      <c r="S23" s="766" t="e">
        <f t="array" ref="S23">INDEX(ShadowTable[], SMALL(IF(ShadowRowRes=$D$7,ROW(ShadowRowRes)-5),ROWS(S$17:S23)),22)</f>
        <v>#NUM!</v>
      </c>
    </row>
    <row r="24" spans="2:19">
      <c r="B24" s="143"/>
      <c r="D24" s="764" t="e">
        <f t="array" ref="D24">INDEX(ShadowTable[], SMALL(IF(ShadowRowRes=$D$7,ROW(ShadowRowRes)-5),ROWS(D$17:D24)),5)</f>
        <v>#NUM!</v>
      </c>
      <c r="E24" s="765" t="e">
        <f t="array" ref="E24">INDEX(ShadowTable[], SMALL(IF(ShadowRowRes=$D$7,ROW(ShadowRowRes)-5),ROWS(E$17:E24)),8)</f>
        <v>#NUM!</v>
      </c>
      <c r="F24" s="765" t="e">
        <f t="array" ref="F24">INDEX(ShadowTable[], SMALL(IF(ShadowRowRes=$D$7,ROW(ShadowRowRes)-5),ROWS(F$17:F24)),9)</f>
        <v>#NUM!</v>
      </c>
      <c r="G24" s="765" t="e">
        <f t="array" ref="G24">INDEX(ShadowTable[], SMALL(IF(ShadowRowRes=$D$7,ROW(ShadowRowRes)-5),ROWS(G$17:G24)),10)</f>
        <v>#NUM!</v>
      </c>
      <c r="H24" s="765" t="e">
        <f t="array" ref="H24">INDEX(ShadowTable[], SMALL(IF(ShadowRowRes=$D$7,ROW(ShadowRowRes)-5),ROWS(H$17:H24)),11)</f>
        <v>#NUM!</v>
      </c>
      <c r="I24" s="766" t="e">
        <f t="array" ref="I24">INDEX(ShadowTable[], SMALL(IF(ShadowRowRes=$D$7,ROW(ShadowRowRes)-5),ROWS(I$17:I24)),12)</f>
        <v>#NUM!</v>
      </c>
      <c r="J24" s="765" t="e">
        <f t="array" ref="J24">INDEX(ShadowTable[], SMALL(IF(ShadowRowRes=$D$7,ROW(ShadowRowRes)-5),ROWS(J$17:J24)),13)</f>
        <v>#NUM!</v>
      </c>
      <c r="K24" s="766" t="e">
        <f t="array" ref="K24">INDEX(ShadowTable[], SMALL(IF(ShadowRowRes=$D$7,ROW(ShadowRowRes)-5),ROWS(K$17:K24)),14)</f>
        <v>#NUM!</v>
      </c>
      <c r="L24" s="765" t="e">
        <f t="array" ref="L24">INDEX(ShadowTable[], SMALL(IF(ShadowRowRes=$D$7,ROW(ShadowRowRes)-5),ROWS(L$17:L24)),15)</f>
        <v>#NUM!</v>
      </c>
      <c r="M24" s="766" t="e">
        <f t="array" ref="M24">INDEX(ShadowTable[], SMALL(IF(ShadowRowRes=$D$7,ROW(ShadowRowRes)-5),ROWS(M$17:M24)),16)</f>
        <v>#NUM!</v>
      </c>
      <c r="N24" s="765" t="e">
        <f t="array" ref="N24">INDEX(ShadowTable[], SMALL(IF(ShadowRowRes=$D$7,ROW(ShadowRowRes)-5),ROWS(N$17:N24)),17)</f>
        <v>#NUM!</v>
      </c>
      <c r="O24" s="766" t="e">
        <f t="array" ref="O24">INDEX(ShadowTable[], SMALL(IF(ShadowRowRes=$D$7,ROW(ShadowRowRes)-5),ROWS(O$17:O24)),18)</f>
        <v>#NUM!</v>
      </c>
      <c r="P24" s="765" t="e">
        <f t="array" ref="P24">INDEX(ShadowTable[], SMALL(IF(ShadowRowRes=$D$7,ROW(ShadowRowRes)-5),ROWS(P$17:P24)),19)</f>
        <v>#NUM!</v>
      </c>
      <c r="Q24" s="766" t="e">
        <f t="array" ref="Q24">INDEX(ShadowTable[], SMALL(IF(ShadowRowRes=$D$7,ROW(ShadowRowRes)-5),ROWS(Q$17:Q24)),20)</f>
        <v>#NUM!</v>
      </c>
      <c r="R24" s="765" t="e">
        <f t="array" ref="R24">INDEX(ShadowTable[], SMALL(IF(ShadowRowRes=$D$7,ROW(ShadowRowRes)-5),ROWS(R$17:R24)),21)</f>
        <v>#NUM!</v>
      </c>
      <c r="S24" s="766" t="e">
        <f t="array" ref="S24">INDEX(ShadowTable[], SMALL(IF(ShadowRowRes=$D$7,ROW(ShadowRowRes)-5),ROWS(S$17:S24)),22)</f>
        <v>#NUM!</v>
      </c>
    </row>
    <row r="25" spans="2:19">
      <c r="B25" s="143"/>
      <c r="D25" s="764" t="e">
        <f t="array" ref="D25">INDEX(ShadowTable[], SMALL(IF(ShadowRowRes=$D$7,ROW(ShadowRowRes)-5),ROWS(D$17:D25)),5)</f>
        <v>#NUM!</v>
      </c>
      <c r="E25" s="765" t="e">
        <f t="array" ref="E25">INDEX(ShadowTable[], SMALL(IF(ShadowRowRes=$D$7,ROW(ShadowRowRes)-5),ROWS(E$17:E25)),8)</f>
        <v>#NUM!</v>
      </c>
      <c r="F25" s="765" t="e">
        <f t="array" ref="F25">INDEX(ShadowTable[], SMALL(IF(ShadowRowRes=$D$7,ROW(ShadowRowRes)-5),ROWS(F$17:F25)),9)</f>
        <v>#NUM!</v>
      </c>
      <c r="G25" s="765" t="e">
        <f t="array" ref="G25">INDEX(ShadowTable[], SMALL(IF(ShadowRowRes=$D$7,ROW(ShadowRowRes)-5),ROWS(G$17:G25)),10)</f>
        <v>#NUM!</v>
      </c>
      <c r="H25" s="765" t="e">
        <f t="array" ref="H25">INDEX(ShadowTable[], SMALL(IF(ShadowRowRes=$D$7,ROW(ShadowRowRes)-5),ROWS(H$17:H25)),11)</f>
        <v>#NUM!</v>
      </c>
      <c r="I25" s="766" t="e">
        <f t="array" ref="I25">INDEX(ShadowTable[], SMALL(IF(ShadowRowRes=$D$7,ROW(ShadowRowRes)-5),ROWS(I$17:I25)),12)</f>
        <v>#NUM!</v>
      </c>
      <c r="J25" s="765" t="e">
        <f t="array" ref="J25">INDEX(ShadowTable[], SMALL(IF(ShadowRowRes=$D$7,ROW(ShadowRowRes)-5),ROWS(J$17:J25)),13)</f>
        <v>#NUM!</v>
      </c>
      <c r="K25" s="766" t="e">
        <f t="array" ref="K25">INDEX(ShadowTable[], SMALL(IF(ShadowRowRes=$D$7,ROW(ShadowRowRes)-5),ROWS(K$17:K25)),14)</f>
        <v>#NUM!</v>
      </c>
      <c r="L25" s="765" t="e">
        <f t="array" ref="L25">INDEX(ShadowTable[], SMALL(IF(ShadowRowRes=$D$7,ROW(ShadowRowRes)-5),ROWS(L$17:L25)),15)</f>
        <v>#NUM!</v>
      </c>
      <c r="M25" s="766" t="e">
        <f t="array" ref="M25">INDEX(ShadowTable[], SMALL(IF(ShadowRowRes=$D$7,ROW(ShadowRowRes)-5),ROWS(M$17:M25)),16)</f>
        <v>#NUM!</v>
      </c>
      <c r="N25" s="765" t="e">
        <f t="array" ref="N25">INDEX(ShadowTable[], SMALL(IF(ShadowRowRes=$D$7,ROW(ShadowRowRes)-5),ROWS(N$17:N25)),17)</f>
        <v>#NUM!</v>
      </c>
      <c r="O25" s="766" t="e">
        <f t="array" ref="O25">INDEX(ShadowTable[], SMALL(IF(ShadowRowRes=$D$7,ROW(ShadowRowRes)-5),ROWS(O$17:O25)),18)</f>
        <v>#NUM!</v>
      </c>
      <c r="P25" s="765" t="e">
        <f t="array" ref="P25">INDEX(ShadowTable[], SMALL(IF(ShadowRowRes=$D$7,ROW(ShadowRowRes)-5),ROWS(P$17:P25)),19)</f>
        <v>#NUM!</v>
      </c>
      <c r="Q25" s="766" t="e">
        <f t="array" ref="Q25">INDEX(ShadowTable[], SMALL(IF(ShadowRowRes=$D$7,ROW(ShadowRowRes)-5),ROWS(Q$17:Q25)),20)</f>
        <v>#NUM!</v>
      </c>
      <c r="R25" s="765" t="e">
        <f t="array" ref="R25">INDEX(ShadowTable[], SMALL(IF(ShadowRowRes=$D$7,ROW(ShadowRowRes)-5),ROWS(R$17:R25)),21)</f>
        <v>#NUM!</v>
      </c>
      <c r="S25" s="766" t="e">
        <f t="array" ref="S25">INDEX(ShadowTable[], SMALL(IF(ShadowRowRes=$D$7,ROW(ShadowRowRes)-5),ROWS(S$17:S25)),22)</f>
        <v>#NUM!</v>
      </c>
    </row>
    <row r="26" spans="2:19">
      <c r="B26" s="143"/>
      <c r="D26" s="764" t="e">
        <f t="array" ref="D26">INDEX(ShadowTable[], SMALL(IF(ShadowRowRes=$D$7,ROW(ShadowRowRes)-5),ROWS(D$17:D26)),5)</f>
        <v>#NUM!</v>
      </c>
      <c r="E26" s="765" t="e">
        <f t="array" ref="E26">INDEX(ShadowTable[], SMALL(IF(ShadowRowRes=$D$7,ROW(ShadowRowRes)-5),ROWS(E$17:E26)),8)</f>
        <v>#NUM!</v>
      </c>
      <c r="F26" s="765" t="e">
        <f t="array" ref="F26">INDEX(ShadowTable[], SMALL(IF(ShadowRowRes=$D$7,ROW(ShadowRowRes)-5),ROWS(F$17:F26)),9)</f>
        <v>#NUM!</v>
      </c>
      <c r="G26" s="765" t="e">
        <f t="array" ref="G26">INDEX(ShadowTable[], SMALL(IF(ShadowRowRes=$D$7,ROW(ShadowRowRes)-5),ROWS(G$17:G26)),10)</f>
        <v>#NUM!</v>
      </c>
      <c r="H26" s="765" t="e">
        <f t="array" ref="H26">INDEX(ShadowTable[], SMALL(IF(ShadowRowRes=$D$7,ROW(ShadowRowRes)-5),ROWS(H$17:H26)),11)</f>
        <v>#NUM!</v>
      </c>
      <c r="I26" s="766" t="e">
        <f t="array" ref="I26">INDEX(ShadowTable[], SMALL(IF(ShadowRowRes=$D$7,ROW(ShadowRowRes)-5),ROWS(I$17:I26)),12)</f>
        <v>#NUM!</v>
      </c>
      <c r="J26" s="765" t="e">
        <f t="array" ref="J26">INDEX(ShadowTable[], SMALL(IF(ShadowRowRes=$D$7,ROW(ShadowRowRes)-5),ROWS(J$17:J26)),13)</f>
        <v>#NUM!</v>
      </c>
      <c r="K26" s="766" t="e">
        <f t="array" ref="K26">INDEX(ShadowTable[], SMALL(IF(ShadowRowRes=$D$7,ROW(ShadowRowRes)-5),ROWS(K$17:K26)),14)</f>
        <v>#NUM!</v>
      </c>
      <c r="L26" s="765" t="e">
        <f t="array" ref="L26">INDEX(ShadowTable[], SMALL(IF(ShadowRowRes=$D$7,ROW(ShadowRowRes)-5),ROWS(L$17:L26)),15)</f>
        <v>#NUM!</v>
      </c>
      <c r="M26" s="766" t="e">
        <f t="array" ref="M26">INDEX(ShadowTable[], SMALL(IF(ShadowRowRes=$D$7,ROW(ShadowRowRes)-5),ROWS(M$17:M26)),16)</f>
        <v>#NUM!</v>
      </c>
      <c r="N26" s="765" t="e">
        <f t="array" ref="N26">INDEX(ShadowTable[], SMALL(IF(ShadowRowRes=$D$7,ROW(ShadowRowRes)-5),ROWS(N$17:N26)),17)</f>
        <v>#NUM!</v>
      </c>
      <c r="O26" s="766" t="e">
        <f t="array" ref="O26">INDEX(ShadowTable[], SMALL(IF(ShadowRowRes=$D$7,ROW(ShadowRowRes)-5),ROWS(O$17:O26)),18)</f>
        <v>#NUM!</v>
      </c>
      <c r="P26" s="765" t="e">
        <f t="array" ref="P26">INDEX(ShadowTable[], SMALL(IF(ShadowRowRes=$D$7,ROW(ShadowRowRes)-5),ROWS(P$17:P26)),19)</f>
        <v>#NUM!</v>
      </c>
      <c r="Q26" s="766" t="e">
        <f t="array" ref="Q26">INDEX(ShadowTable[], SMALL(IF(ShadowRowRes=$D$7,ROW(ShadowRowRes)-5),ROWS(Q$17:Q26)),20)</f>
        <v>#NUM!</v>
      </c>
      <c r="R26" s="765" t="e">
        <f t="array" ref="R26">INDEX(ShadowTable[], SMALL(IF(ShadowRowRes=$D$7,ROW(ShadowRowRes)-5),ROWS(R$17:R26)),21)</f>
        <v>#NUM!</v>
      </c>
      <c r="S26" s="766" t="e">
        <f t="array" ref="S26">INDEX(ShadowTable[], SMALL(IF(ShadowRowRes=$D$7,ROW(ShadowRowRes)-5),ROWS(S$17:S26)),22)</f>
        <v>#NUM!</v>
      </c>
    </row>
    <row r="27" spans="2:19" s="125" customFormat="1" ht="34.5" customHeight="1">
      <c r="B27" s="124"/>
      <c r="C27" s="124"/>
      <c r="D27" s="124"/>
      <c r="E27" s="124"/>
      <c r="F27" s="124"/>
      <c r="G27" s="124"/>
      <c r="H27" s="124"/>
      <c r="I27" s="124"/>
      <c r="J27" s="124"/>
      <c r="K27" s="124"/>
      <c r="L27" s="124"/>
    </row>
    <row r="28" spans="2:19" s="125" customFormat="1">
      <c r="B28" s="132"/>
      <c r="C28" s="133"/>
      <c r="D28" s="134"/>
      <c r="E28" s="134"/>
      <c r="F28" s="134"/>
      <c r="G28" s="134"/>
      <c r="H28" s="134"/>
      <c r="I28" s="134"/>
      <c r="J28" s="134"/>
      <c r="K28" s="134"/>
      <c r="L28" s="134"/>
      <c r="M28" s="134"/>
      <c r="N28" s="134"/>
      <c r="O28" s="134"/>
      <c r="P28" s="134"/>
      <c r="Q28" s="134"/>
      <c r="R28" s="134"/>
      <c r="S28" s="134"/>
    </row>
    <row r="29" spans="2:19" s="125" customFormat="1" ht="18">
      <c r="B29" s="1118">
        <v>2018</v>
      </c>
      <c r="C29" s="1118"/>
      <c r="D29" s="1118"/>
      <c r="E29" s="1118"/>
      <c r="F29" s="1118"/>
      <c r="G29" s="1118"/>
      <c r="H29" s="1118"/>
      <c r="I29" s="1118"/>
      <c r="J29" s="1118"/>
      <c r="K29" s="1118"/>
      <c r="L29" s="1118"/>
      <c r="M29" s="1118"/>
      <c r="N29" s="1118"/>
      <c r="O29" s="1118"/>
      <c r="P29" s="1118"/>
      <c r="Q29" s="1118"/>
      <c r="R29" s="1118"/>
      <c r="S29" s="1118"/>
    </row>
    <row r="30" spans="2:19" s="125" customFormat="1">
      <c r="B30" s="126"/>
      <c r="C30" s="127"/>
      <c r="D30" s="128"/>
      <c r="E30" s="128"/>
      <c r="F30" s="128"/>
      <c r="G30" s="128"/>
      <c r="H30" s="128"/>
      <c r="I30" s="128"/>
      <c r="J30" s="128"/>
      <c r="K30" s="128"/>
      <c r="L30" s="128"/>
      <c r="M30" s="128"/>
      <c r="N30" s="128"/>
    </row>
    <row r="31" spans="2:19" s="125" customFormat="1" ht="75" customHeight="1">
      <c r="B31" s="130" t="s">
        <v>172</v>
      </c>
      <c r="C31" s="127"/>
      <c r="D31" s="1119"/>
      <c r="E31" s="1120"/>
      <c r="F31" s="1120"/>
      <c r="G31" s="1120"/>
      <c r="H31" s="1120"/>
      <c r="I31" s="1120"/>
      <c r="J31" s="1120"/>
      <c r="K31" s="1120"/>
      <c r="L31" s="1120"/>
      <c r="M31" s="1120"/>
      <c r="N31" s="1120"/>
      <c r="O31" s="1120"/>
      <c r="P31" s="1120"/>
      <c r="Q31" s="1120"/>
      <c r="R31" s="1120"/>
      <c r="S31" s="1121"/>
    </row>
    <row r="32" spans="2:19" s="125" customFormat="1" ht="25.5" customHeight="1">
      <c r="B32" s="140"/>
      <c r="C32" s="127"/>
      <c r="D32" s="140"/>
      <c r="E32" s="140"/>
      <c r="F32" s="140"/>
      <c r="G32" s="140"/>
      <c r="H32" s="140"/>
      <c r="I32" s="140"/>
      <c r="J32" s="140"/>
      <c r="K32" s="140"/>
      <c r="L32" s="140"/>
      <c r="M32" s="140"/>
      <c r="N32" s="140"/>
    </row>
    <row r="33" spans="2:19" s="125" customFormat="1" ht="92.25" customHeight="1">
      <c r="B33" s="130" t="s">
        <v>173</v>
      </c>
      <c r="C33" s="127"/>
      <c r="D33" s="1122"/>
      <c r="E33" s="1123"/>
      <c r="F33" s="1123"/>
      <c r="G33" s="1123"/>
      <c r="H33" s="1123"/>
      <c r="I33" s="1123"/>
      <c r="J33" s="1123"/>
      <c r="K33" s="1123"/>
      <c r="L33" s="1123"/>
      <c r="M33" s="1123"/>
      <c r="N33" s="1123"/>
      <c r="O33" s="1123"/>
      <c r="P33" s="1123"/>
      <c r="Q33" s="1123"/>
      <c r="R33" s="1123"/>
      <c r="S33" s="1124"/>
    </row>
    <row r="34" spans="2:19" s="125" customFormat="1" ht="26.25" customHeight="1">
      <c r="B34" s="140"/>
      <c r="C34" s="127"/>
      <c r="D34" s="130"/>
      <c r="E34" s="130"/>
      <c r="F34" s="130"/>
      <c r="G34" s="130"/>
      <c r="H34" s="130"/>
      <c r="I34" s="130"/>
      <c r="J34" s="130"/>
      <c r="K34" s="130"/>
      <c r="L34" s="130"/>
      <c r="M34" s="130"/>
      <c r="N34" s="130"/>
    </row>
    <row r="35" spans="2:19" s="125" customFormat="1" ht="18">
      <c r="B35" s="1118">
        <v>2019</v>
      </c>
      <c r="C35" s="1118"/>
      <c r="D35" s="1118"/>
      <c r="E35" s="1118"/>
      <c r="F35" s="1118"/>
      <c r="G35" s="1118"/>
      <c r="H35" s="1118"/>
      <c r="I35" s="1118"/>
      <c r="J35" s="1118"/>
      <c r="K35" s="1118"/>
      <c r="L35" s="1118"/>
      <c r="M35" s="1118"/>
      <c r="N35" s="1118"/>
      <c r="O35" s="1118"/>
      <c r="P35" s="1118"/>
      <c r="Q35" s="1118"/>
      <c r="R35" s="1118"/>
      <c r="S35" s="1118"/>
    </row>
    <row r="36" spans="2:19" s="125" customFormat="1">
      <c r="B36" s="126"/>
      <c r="C36" s="127"/>
      <c r="D36" s="128"/>
      <c r="E36" s="128"/>
      <c r="F36" s="128"/>
      <c r="G36" s="128"/>
      <c r="H36" s="128"/>
      <c r="I36" s="128"/>
      <c r="J36" s="128"/>
      <c r="K36" s="128"/>
      <c r="L36" s="128"/>
      <c r="M36" s="128"/>
      <c r="N36" s="128"/>
    </row>
    <row r="37" spans="2:19" s="125" customFormat="1" ht="73.5" customHeight="1">
      <c r="B37" s="130" t="s">
        <v>172</v>
      </c>
      <c r="C37" s="127"/>
      <c r="D37" s="1119"/>
      <c r="E37" s="1120"/>
      <c r="F37" s="1120"/>
      <c r="G37" s="1120"/>
      <c r="H37" s="1120"/>
      <c r="I37" s="1120"/>
      <c r="J37" s="1120"/>
      <c r="K37" s="1120"/>
      <c r="L37" s="1120"/>
      <c r="M37" s="1120"/>
      <c r="N37" s="1120"/>
      <c r="O37" s="1120"/>
      <c r="P37" s="1120"/>
      <c r="Q37" s="1120"/>
      <c r="R37" s="1120"/>
      <c r="S37" s="1121"/>
    </row>
    <row r="38" spans="2:19" s="125" customFormat="1" ht="25.5" customHeight="1">
      <c r="B38" s="140"/>
      <c r="C38" s="127"/>
      <c r="D38" s="140"/>
      <c r="E38" s="140"/>
      <c r="F38" s="140"/>
      <c r="G38" s="140"/>
      <c r="H38" s="140"/>
      <c r="I38" s="140"/>
      <c r="J38" s="140"/>
      <c r="K38" s="140"/>
      <c r="L38" s="140"/>
      <c r="M38" s="140"/>
      <c r="N38" s="140"/>
    </row>
    <row r="39" spans="2:19" s="125" customFormat="1" ht="74.25" customHeight="1">
      <c r="B39" s="130" t="s">
        <v>173</v>
      </c>
      <c r="C39" s="127"/>
      <c r="D39" s="1122"/>
      <c r="E39" s="1123"/>
      <c r="F39" s="1123"/>
      <c r="G39" s="1123"/>
      <c r="H39" s="1123"/>
      <c r="I39" s="1123"/>
      <c r="J39" s="1123"/>
      <c r="K39" s="1123"/>
      <c r="L39" s="1123"/>
      <c r="M39" s="1123"/>
      <c r="N39" s="1123"/>
      <c r="O39" s="1123"/>
      <c r="P39" s="1123"/>
      <c r="Q39" s="1123"/>
      <c r="R39" s="1123"/>
      <c r="S39" s="1124"/>
    </row>
    <row r="40" spans="2:19" s="125" customFormat="1" ht="18.75" customHeight="1">
      <c r="B40" s="126"/>
      <c r="C40" s="127"/>
    </row>
    <row r="41" spans="2:19" s="125" customFormat="1">
      <c r="B41" s="137"/>
    </row>
    <row r="42" spans="2:19" s="125" customFormat="1">
      <c r="B42" s="132"/>
      <c r="C42" s="133"/>
      <c r="D42" s="134"/>
      <c r="E42" s="134"/>
      <c r="F42" s="134"/>
      <c r="G42" s="134"/>
      <c r="H42" s="134"/>
      <c r="I42" s="134"/>
      <c r="J42" s="134"/>
      <c r="K42" s="134"/>
      <c r="L42" s="134"/>
      <c r="M42" s="134"/>
      <c r="N42" s="134"/>
      <c r="O42" s="134"/>
    </row>
    <row r="43" spans="2:19" s="125" customFormat="1" ht="42.75" customHeight="1">
      <c r="B43" s="137" t="s">
        <v>174</v>
      </c>
      <c r="D43" s="141" t="s">
        <v>175</v>
      </c>
      <c r="E43" s="1132" t="s">
        <v>152</v>
      </c>
      <c r="F43" s="1133"/>
      <c r="G43" s="1133"/>
      <c r="H43" s="1133"/>
      <c r="I43" s="1133"/>
      <c r="J43" s="1133"/>
      <c r="K43" s="1133"/>
      <c r="L43" s="1133"/>
      <c r="M43" s="1133"/>
      <c r="N43" s="1133"/>
      <c r="O43" s="1134"/>
    </row>
    <row r="44" spans="2:19" s="125" customFormat="1">
      <c r="D44" s="768"/>
      <c r="E44" s="1125"/>
      <c r="F44" s="1126"/>
      <c r="G44" s="1126"/>
      <c r="H44" s="1126"/>
      <c r="I44" s="1126"/>
      <c r="J44" s="1126"/>
      <c r="K44" s="1126"/>
      <c r="L44" s="1126"/>
      <c r="M44" s="1126"/>
      <c r="N44" s="1126"/>
      <c r="O44" s="1127"/>
    </row>
    <row r="45" spans="2:19" s="125" customFormat="1">
      <c r="D45" s="768"/>
      <c r="E45" s="1125"/>
      <c r="F45" s="1126"/>
      <c r="G45" s="1126"/>
      <c r="H45" s="1126"/>
      <c r="I45" s="1126"/>
      <c r="J45" s="1126"/>
      <c r="K45" s="1126"/>
      <c r="L45" s="1126"/>
      <c r="M45" s="1126"/>
      <c r="N45" s="1126"/>
      <c r="O45" s="1127"/>
    </row>
    <row r="46" spans="2:19" s="125" customFormat="1">
      <c r="D46" s="768"/>
      <c r="E46" s="1125"/>
      <c r="F46" s="1126"/>
      <c r="G46" s="1126"/>
      <c r="H46" s="1126"/>
      <c r="I46" s="1126"/>
      <c r="J46" s="1126"/>
      <c r="K46" s="1126"/>
      <c r="L46" s="1126"/>
      <c r="M46" s="1126"/>
      <c r="N46" s="1126"/>
      <c r="O46" s="1127"/>
    </row>
    <row r="47" spans="2:19" s="125" customFormat="1">
      <c r="D47" s="768"/>
      <c r="E47" s="769"/>
      <c r="F47" s="770"/>
      <c r="G47" s="770"/>
      <c r="H47" s="770"/>
      <c r="I47" s="770"/>
      <c r="J47" s="770"/>
      <c r="K47" s="770"/>
      <c r="L47" s="770"/>
      <c r="M47" s="770"/>
      <c r="N47" s="770"/>
      <c r="O47" s="771"/>
    </row>
    <row r="48" spans="2:19" s="125" customFormat="1">
      <c r="D48" s="768"/>
      <c r="E48" s="1125"/>
      <c r="F48" s="1126"/>
      <c r="G48" s="1126"/>
      <c r="H48" s="1126"/>
      <c r="I48" s="1126"/>
      <c r="J48" s="1126"/>
      <c r="K48" s="1126"/>
      <c r="L48" s="1126"/>
      <c r="M48" s="1126"/>
      <c r="N48" s="1126"/>
      <c r="O48" s="1127"/>
    </row>
    <row r="49" spans="4:15" s="125" customFormat="1">
      <c r="D49" s="768"/>
      <c r="E49" s="1125"/>
      <c r="F49" s="1126"/>
      <c r="G49" s="1126"/>
      <c r="H49" s="1126"/>
      <c r="I49" s="1126"/>
      <c r="J49" s="1126"/>
      <c r="K49" s="1126"/>
      <c r="L49" s="1126"/>
      <c r="M49" s="1126"/>
      <c r="N49" s="1126"/>
      <c r="O49" s="1127"/>
    </row>
    <row r="50" spans="4:15" s="125" customFormat="1">
      <c r="D50" s="768"/>
      <c r="E50" s="1125"/>
      <c r="F50" s="1126"/>
      <c r="G50" s="1126"/>
      <c r="H50" s="1126"/>
      <c r="I50" s="1126"/>
      <c r="J50" s="1126"/>
      <c r="K50" s="1126"/>
      <c r="L50" s="1126"/>
      <c r="M50" s="1126"/>
      <c r="N50" s="1126"/>
      <c r="O50" s="1127"/>
    </row>
    <row r="51" spans="4:15" s="125" customFormat="1">
      <c r="D51" s="768"/>
      <c r="E51" s="1125"/>
      <c r="F51" s="1126"/>
      <c r="G51" s="1126"/>
      <c r="H51" s="1126"/>
      <c r="I51" s="1126"/>
      <c r="J51" s="1126"/>
      <c r="K51" s="1126"/>
      <c r="L51" s="1126"/>
      <c r="M51" s="1126"/>
      <c r="N51" s="1126"/>
      <c r="O51" s="1127"/>
    </row>
    <row r="52" spans="4:15" s="125" customFormat="1">
      <c r="D52" s="768"/>
      <c r="E52" s="1125"/>
      <c r="F52" s="1126"/>
      <c r="G52" s="1126"/>
      <c r="H52" s="1126"/>
      <c r="I52" s="1126"/>
      <c r="J52" s="1126"/>
      <c r="K52" s="1126"/>
      <c r="L52" s="1126"/>
      <c r="M52" s="1126"/>
      <c r="N52" s="1126"/>
      <c r="O52" s="1127"/>
    </row>
    <row r="53" spans="4:15" s="125" customFormat="1">
      <c r="D53" s="768"/>
      <c r="E53" s="1125"/>
      <c r="F53" s="1126"/>
      <c r="G53" s="1126"/>
      <c r="H53" s="1126"/>
      <c r="I53" s="1126"/>
      <c r="J53" s="1126"/>
      <c r="K53" s="1126"/>
      <c r="L53" s="1126"/>
      <c r="M53" s="1126"/>
      <c r="N53" s="1126"/>
      <c r="O53" s="1127"/>
    </row>
    <row r="54" spans="4:15" s="125" customFormat="1">
      <c r="D54" s="768"/>
      <c r="E54" s="1125"/>
      <c r="F54" s="1126"/>
      <c r="G54" s="1126"/>
      <c r="H54" s="1126"/>
      <c r="I54" s="1126"/>
      <c r="J54" s="1126"/>
      <c r="K54" s="1126"/>
      <c r="L54" s="1126"/>
      <c r="M54" s="1126"/>
      <c r="N54" s="1126"/>
      <c r="O54" s="1127"/>
    </row>
    <row r="55" spans="4:15" s="125" customFormat="1">
      <c r="D55" s="768"/>
      <c r="E55" s="1125"/>
      <c r="F55" s="1126"/>
      <c r="G55" s="1126"/>
      <c r="H55" s="1126"/>
      <c r="I55" s="1126"/>
      <c r="J55" s="1126"/>
      <c r="K55" s="1126"/>
      <c r="L55" s="1126"/>
      <c r="M55" s="1126"/>
      <c r="N55" s="1126"/>
      <c r="O55" s="1127"/>
    </row>
    <row r="56" spans="4:15" s="125" customFormat="1">
      <c r="D56" s="768"/>
      <c r="E56" s="1125"/>
      <c r="F56" s="1126"/>
      <c r="G56" s="1126"/>
      <c r="H56" s="1126"/>
      <c r="I56" s="1126"/>
      <c r="J56" s="1126"/>
      <c r="K56" s="1126"/>
      <c r="L56" s="1126"/>
      <c r="M56" s="1126"/>
      <c r="N56" s="1126"/>
      <c r="O56" s="1127"/>
    </row>
    <row r="57" spans="4:15" s="125" customFormat="1">
      <c r="D57" s="768"/>
      <c r="E57" s="1125"/>
      <c r="F57" s="1126"/>
      <c r="G57" s="1126"/>
      <c r="H57" s="1126"/>
      <c r="I57" s="1126"/>
      <c r="J57" s="1126"/>
      <c r="K57" s="1126"/>
      <c r="L57" s="1126"/>
      <c r="M57" s="1126"/>
      <c r="N57" s="1126"/>
      <c r="O57" s="1127"/>
    </row>
    <row r="58" spans="4:15" s="125" customFormat="1">
      <c r="D58" s="768"/>
      <c r="E58" s="1125"/>
      <c r="F58" s="1126"/>
      <c r="G58" s="1126"/>
      <c r="H58" s="1126"/>
      <c r="I58" s="1126"/>
      <c r="J58" s="1126"/>
      <c r="K58" s="1126"/>
      <c r="L58" s="1126"/>
      <c r="M58" s="1126"/>
      <c r="N58" s="1126"/>
      <c r="O58" s="1127"/>
    </row>
    <row r="59" spans="4:15" s="125" customFormat="1">
      <c r="D59" s="768"/>
      <c r="E59" s="1125"/>
      <c r="F59" s="1126"/>
      <c r="G59" s="1126"/>
      <c r="H59" s="1126"/>
      <c r="I59" s="1126"/>
      <c r="J59" s="1126"/>
      <c r="K59" s="1126"/>
      <c r="L59" s="1126"/>
      <c r="M59" s="1126"/>
      <c r="N59" s="1126"/>
      <c r="O59" s="1127"/>
    </row>
    <row r="60" spans="4:15" s="125" customFormat="1">
      <c r="D60" s="768"/>
      <c r="E60" s="1125"/>
      <c r="F60" s="1126"/>
      <c r="G60" s="1126"/>
      <c r="H60" s="1126"/>
      <c r="I60" s="1126"/>
      <c r="J60" s="1126"/>
      <c r="K60" s="1126"/>
      <c r="L60" s="1126"/>
      <c r="M60" s="1126"/>
      <c r="N60" s="1126"/>
      <c r="O60" s="1127"/>
    </row>
    <row r="61" spans="4:15" s="125" customFormat="1">
      <c r="D61" s="768"/>
      <c r="E61" s="1125"/>
      <c r="F61" s="1126"/>
      <c r="G61" s="1126"/>
      <c r="H61" s="1126"/>
      <c r="I61" s="1126"/>
      <c r="J61" s="1126"/>
      <c r="K61" s="1126"/>
      <c r="L61" s="1126"/>
      <c r="M61" s="1126"/>
      <c r="N61" s="1126"/>
      <c r="O61" s="1127"/>
    </row>
    <row r="62" spans="4:15" s="125" customFormat="1">
      <c r="D62" s="768"/>
      <c r="E62" s="1125"/>
      <c r="F62" s="1126"/>
      <c r="G62" s="1126"/>
      <c r="H62" s="1126"/>
      <c r="I62" s="1126"/>
      <c r="J62" s="1126"/>
      <c r="K62" s="1126"/>
      <c r="L62" s="1126"/>
      <c r="M62" s="1126"/>
      <c r="N62" s="1126"/>
      <c r="O62" s="1127"/>
    </row>
    <row r="63" spans="4:15" s="125" customFormat="1">
      <c r="D63" s="768"/>
      <c r="E63" s="1125"/>
      <c r="F63" s="1126"/>
      <c r="G63" s="1126"/>
      <c r="H63" s="1126"/>
      <c r="I63" s="1126"/>
      <c r="J63" s="1126"/>
      <c r="K63" s="1126"/>
      <c r="L63" s="1126"/>
      <c r="M63" s="1126"/>
      <c r="N63" s="1126"/>
      <c r="O63" s="1127"/>
    </row>
    <row r="64" spans="4:15" s="125" customFormat="1"/>
    <row r="65" s="125" customFormat="1"/>
    <row r="66" s="125" customFormat="1"/>
    <row r="67" s="125" customFormat="1"/>
    <row r="68" s="125" customFormat="1"/>
  </sheetData>
  <sheetProtection sheet="1" objects="1" scenarios="1" formatCells="0" formatColumns="0" formatRows="0" deleteRows="0"/>
  <protectedRanges>
    <protectedRange sqref="B7" name="Range2"/>
    <protectedRange sqref="D31:S31 D12:I12 D33:S33 D37:S37 D39:S39 D44:O63" name="Range1"/>
  </protectedRanges>
  <mergeCells count="31">
    <mergeCell ref="E63:O63"/>
    <mergeCell ref="E57:O57"/>
    <mergeCell ref="E58:O58"/>
    <mergeCell ref="E59:O59"/>
    <mergeCell ref="E60:O60"/>
    <mergeCell ref="E61:O61"/>
    <mergeCell ref="E62:O62"/>
    <mergeCell ref="E56:O56"/>
    <mergeCell ref="E44:O44"/>
    <mergeCell ref="E45:O45"/>
    <mergeCell ref="E46:O46"/>
    <mergeCell ref="E48:O48"/>
    <mergeCell ref="E49:O49"/>
    <mergeCell ref="E50:O50"/>
    <mergeCell ref="E51:O51"/>
    <mergeCell ref="E52:O52"/>
    <mergeCell ref="E53:O53"/>
    <mergeCell ref="E54:O54"/>
    <mergeCell ref="E55:O55"/>
    <mergeCell ref="E43:O43"/>
    <mergeCell ref="D7:I7"/>
    <mergeCell ref="D12:I12"/>
    <mergeCell ref="E15:E16"/>
    <mergeCell ref="F15:F16"/>
    <mergeCell ref="G15:G16"/>
    <mergeCell ref="B29:S29"/>
    <mergeCell ref="D31:S31"/>
    <mergeCell ref="D33:S33"/>
    <mergeCell ref="B35:S35"/>
    <mergeCell ref="D37:S37"/>
    <mergeCell ref="D39:S39"/>
  </mergeCells>
  <conditionalFormatting sqref="H17:H26 J17:J26 L17:L26 N17:N26 P17:P26 R17:R26">
    <cfRule type="cellIs" dxfId="53" priority="5" operator="equal">
      <formula>0</formula>
    </cfRule>
  </conditionalFormatting>
  <conditionalFormatting sqref="I17:I26 K17:K26 M17:M26 O17:O26 Q17:Q26 S17:S26">
    <cfRule type="containsErrors" dxfId="52" priority="1">
      <formula>ISERROR(I17)</formula>
    </cfRule>
    <cfRule type="cellIs" dxfId="51" priority="4" operator="equal">
      <formula>0</formula>
    </cfRule>
  </conditionalFormatting>
  <conditionalFormatting sqref="E17:H26 J17:J26 L17:L26 N17:N26 P17:P26 R17:R26">
    <cfRule type="containsErrors" dxfId="50" priority="3">
      <formula>ISERROR(E17)</formula>
    </cfRule>
  </conditionalFormatting>
  <conditionalFormatting sqref="D17:D26">
    <cfRule type="containsErrors" dxfId="49" priority="2">
      <formula>ISERROR(D17)</formula>
    </cfRule>
  </conditionalFormatting>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lists!$C$3:$C$7</xm:f>
          </x14:formula1>
          <xm:sqref>B7</xm:sqref>
        </x14:dataValidation>
      </x14:dataValidations>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B1:S68"/>
  <sheetViews>
    <sheetView showGridLines="0" zoomScale="80" zoomScaleNormal="80" workbookViewId="0"/>
  </sheetViews>
  <sheetFormatPr defaultRowHeight="15"/>
  <cols>
    <col min="1" max="1" width="8" style="142" customWidth="1"/>
    <col min="2" max="2" width="51.5703125" style="142" customWidth="1"/>
    <col min="3" max="3" width="4" style="142" customWidth="1"/>
    <col min="4" max="4" width="44.85546875" style="142" customWidth="1"/>
    <col min="5" max="5" width="15.140625" style="142" customWidth="1"/>
    <col min="6" max="7" width="13.28515625" style="142" customWidth="1"/>
    <col min="8" max="8" width="16" style="142" customWidth="1"/>
    <col min="9" max="9" width="13.28515625" style="142" customWidth="1"/>
    <col min="10" max="10" width="14.7109375" style="142" customWidth="1"/>
    <col min="11" max="11" width="13.28515625" style="142" customWidth="1"/>
    <col min="12" max="12" width="14" style="142" customWidth="1"/>
    <col min="13" max="13" width="13.28515625" style="142" customWidth="1"/>
    <col min="14" max="14" width="14.5703125" style="142" customWidth="1"/>
    <col min="15" max="17" width="13.5703125" style="142" customWidth="1"/>
    <col min="18" max="18" width="14.28515625" style="142" customWidth="1"/>
    <col min="19" max="19" width="13.5703125" style="142" customWidth="1"/>
    <col min="20" max="16384" width="9.140625" style="142"/>
  </cols>
  <sheetData>
    <row r="1" spans="2:19" s="125" customFormat="1"/>
    <row r="2" spans="2:19" s="125" customFormat="1">
      <c r="B2" s="124"/>
    </row>
    <row r="3" spans="2:19" s="125" customFormat="1" ht="32.25" customHeight="1">
      <c r="B3" s="124"/>
    </row>
    <row r="4" spans="2:19" s="125" customFormat="1"/>
    <row r="5" spans="2:19" s="125" customFormat="1"/>
    <row r="6" spans="2:19" s="125" customFormat="1" ht="45" customHeight="1">
      <c r="B6" s="126"/>
      <c r="C6" s="127"/>
      <c r="D6" s="128"/>
      <c r="E6" s="128"/>
      <c r="F6" s="128"/>
      <c r="G6" s="128"/>
      <c r="H6" s="128"/>
      <c r="I6" s="128"/>
      <c r="J6" s="128"/>
      <c r="K6" s="128"/>
    </row>
    <row r="7" spans="2:19" s="125" customFormat="1" ht="61.5" customHeight="1">
      <c r="B7" s="180" t="s">
        <v>491</v>
      </c>
      <c r="C7" s="129"/>
      <c r="D7" s="1114" t="str">
        <f>VLOOKUP($B$7,ShadowTable[],2,FALSE)</f>
        <v>4 - By 2022, Cabo Verdean citizens benefit from a system of democratic governance and public administration that is more effective, transparent, and participative</v>
      </c>
      <c r="E7" s="1114"/>
      <c r="F7" s="1114"/>
      <c r="G7" s="1114"/>
      <c r="H7" s="1114"/>
      <c r="I7" s="1114"/>
    </row>
    <row r="8" spans="2:19" s="125" customFormat="1" ht="15.75">
      <c r="B8" s="130"/>
      <c r="C8" s="129"/>
      <c r="D8" s="131"/>
      <c r="E8" s="131"/>
      <c r="F8" s="131"/>
      <c r="G8" s="131"/>
      <c r="H8" s="131"/>
      <c r="I8" s="131"/>
    </row>
    <row r="9" spans="2:19" s="125" customFormat="1">
      <c r="B9" s="132"/>
      <c r="C9" s="133"/>
      <c r="D9" s="134"/>
      <c r="E9" s="134"/>
      <c r="F9" s="134"/>
      <c r="G9" s="134"/>
      <c r="H9" s="134"/>
      <c r="I9" s="134"/>
      <c r="J9" s="134"/>
      <c r="K9" s="134"/>
      <c r="L9" s="134"/>
      <c r="M9" s="134"/>
      <c r="N9" s="134"/>
      <c r="O9" s="134"/>
      <c r="P9" s="134"/>
      <c r="Q9" s="134"/>
      <c r="R9" s="134"/>
      <c r="S9" s="134"/>
    </row>
    <row r="10" spans="2:19" s="125" customFormat="1" ht="18">
      <c r="B10" s="130" t="s">
        <v>162</v>
      </c>
      <c r="D10" s="135">
        <f t="array" ref="D10">INDEX(ShadowTable[], SMALL(IF(ShadowRowRes=$D$7,ROW(ShadowRowRes)-5),ROWS(D$10:D10)),3)</f>
        <v>0</v>
      </c>
      <c r="E10" s="135"/>
      <c r="F10" s="135"/>
      <c r="G10" s="135"/>
      <c r="H10" s="135"/>
      <c r="I10" s="135"/>
    </row>
    <row r="11" spans="2:19" s="125" customFormat="1">
      <c r="B11" s="130"/>
      <c r="D11" s="136"/>
      <c r="E11" s="136"/>
      <c r="F11" s="136"/>
      <c r="G11" s="136"/>
      <c r="H11" s="136"/>
      <c r="I11" s="136"/>
    </row>
    <row r="12" spans="2:19" s="125" customFormat="1" ht="40.5" customHeight="1">
      <c r="B12" s="130" t="s">
        <v>170</v>
      </c>
      <c r="D12" s="1115"/>
      <c r="E12" s="1116"/>
      <c r="F12" s="1116"/>
      <c r="G12" s="1116"/>
      <c r="H12" s="1116"/>
      <c r="I12" s="1117"/>
    </row>
    <row r="13" spans="2:19" s="125" customFormat="1">
      <c r="B13" s="137"/>
    </row>
    <row r="14" spans="2:19" s="125" customFormat="1">
      <c r="B14" s="132"/>
      <c r="C14" s="133"/>
      <c r="D14" s="134"/>
      <c r="E14" s="134"/>
      <c r="F14" s="134"/>
      <c r="G14" s="134"/>
      <c r="H14" s="134"/>
      <c r="I14" s="134"/>
      <c r="J14" s="134"/>
      <c r="K14" s="134"/>
      <c r="L14" s="134"/>
      <c r="M14" s="134"/>
      <c r="N14" s="134"/>
      <c r="O14" s="134"/>
      <c r="P14" s="134"/>
      <c r="Q14" s="134"/>
      <c r="R14" s="134"/>
      <c r="S14" s="134"/>
    </row>
    <row r="15" spans="2:19" s="125" customFormat="1" ht="20.25" customHeight="1">
      <c r="B15" s="130" t="s">
        <v>171</v>
      </c>
      <c r="E15" s="1128" t="s">
        <v>78</v>
      </c>
      <c r="F15" s="1128" t="s">
        <v>77</v>
      </c>
      <c r="G15" s="1130" t="s">
        <v>0</v>
      </c>
      <c r="H15" s="767">
        <f>'CO CPD'!$I$9</f>
        <v>2018</v>
      </c>
      <c r="I15" s="767">
        <f>'CO CPD'!$I$9</f>
        <v>2018</v>
      </c>
      <c r="J15" s="767">
        <f>'CO CPD'!$I$10</f>
        <v>2019</v>
      </c>
      <c r="K15" s="767">
        <f>'CO CPD'!$I$10</f>
        <v>2019</v>
      </c>
      <c r="L15" s="767">
        <f>'CO CPD'!$I$11</f>
        <v>2020</v>
      </c>
      <c r="M15" s="767">
        <f>'CO CPD'!$I$11</f>
        <v>2020</v>
      </c>
      <c r="N15" s="767">
        <f>'CO CPD'!$I$12</f>
        <v>2021</v>
      </c>
      <c r="O15" s="767">
        <f>'CO CPD'!$I$12</f>
        <v>2021</v>
      </c>
      <c r="P15" s="767">
        <f>'CO CPD'!$I$13</f>
        <v>2022</v>
      </c>
      <c r="Q15" s="767">
        <f>'CO CPD'!$I$13</f>
        <v>2022</v>
      </c>
      <c r="R15" s="767">
        <f>'CO CPD'!$I$14</f>
        <v>2023</v>
      </c>
      <c r="S15" s="767">
        <f>'CO CPD'!$I$14</f>
        <v>2023</v>
      </c>
    </row>
    <row r="16" spans="2:19" s="125" customFormat="1" ht="24.75" customHeight="1">
      <c r="B16" s="130"/>
      <c r="E16" s="1129"/>
      <c r="F16" s="1129"/>
      <c r="G16" s="1131"/>
      <c r="H16" s="763" t="s">
        <v>1477</v>
      </c>
      <c r="I16" s="763" t="s">
        <v>1478</v>
      </c>
      <c r="J16" s="763" t="s">
        <v>1477</v>
      </c>
      <c r="K16" s="763" t="s">
        <v>1478</v>
      </c>
      <c r="L16" s="763" t="s">
        <v>1477</v>
      </c>
      <c r="M16" s="763" t="s">
        <v>1478</v>
      </c>
      <c r="N16" s="763" t="s">
        <v>1477</v>
      </c>
      <c r="O16" s="763" t="s">
        <v>1478</v>
      </c>
      <c r="P16" s="763" t="s">
        <v>1477</v>
      </c>
      <c r="Q16" s="763" t="s">
        <v>1478</v>
      </c>
      <c r="R16" s="763" t="s">
        <v>1477</v>
      </c>
      <c r="S16" s="763" t="s">
        <v>1478</v>
      </c>
    </row>
    <row r="17" spans="2:19" s="125" customFormat="1" ht="64.5" customHeight="1">
      <c r="D17" s="310" t="str">
        <f t="array" ref="D17">INDEX(ShadowTable[], SMALL(IF(ShadowRowRes=$D$7,ROW(ShadowRowRes)-5),ROWS(D$17:D17)),5)</f>
        <v>4.1 - Number of national and local government programmes elaborated and implemented with results-based management approach</v>
      </c>
      <c r="E17" s="138">
        <f t="array" ref="E17">INDEX(ShadowTable[], SMALL(IF(ShadowRowRes=$D$7,ROW(ShadowRowRes)-5),ROWS(E$17:E17)),8)</f>
        <v>0</v>
      </c>
      <c r="F17" s="138">
        <f t="array" ref="F17">INDEX(ShadowTable[], SMALL(IF(ShadowRowRes=$D$7,ROW(ShadowRowRes)-5),ROWS(F$17:F17)),9)</f>
        <v>0</v>
      </c>
      <c r="G17" s="138">
        <f t="array" ref="G17">INDEX(ShadowTable[], SMALL(IF(ShadowRowRes=$D$7,ROW(ShadowRowRes)-5),ROWS(G$17:G17)),10)</f>
        <v>0</v>
      </c>
      <c r="H17" s="587">
        <f t="array" ref="H17">INDEX(ShadowTable[], SMALL(IF(ShadowRowRes=$D$7,ROW(ShadowRowRes)-5),ROWS(H$17:H17)),11)</f>
        <v>0</v>
      </c>
      <c r="I17" s="139">
        <f t="array" ref="I17">INDEX(ShadowTable[], SMALL(IF(ShadowRowRes=$D$7,ROW(ShadowRowRes)-5),ROWS(I$17:I17)),12)</f>
        <v>0</v>
      </c>
      <c r="J17" s="138">
        <f t="array" ref="J17">INDEX(ShadowTable[], SMALL(IF(ShadowRowRes=$D$7,ROW(ShadowRowRes)-5),ROWS(J$17:J17)),13)</f>
        <v>0</v>
      </c>
      <c r="K17" s="139">
        <f t="array" ref="K17">INDEX(ShadowTable[], SMALL(IF(ShadowRowRes=$D$7,ROW(ShadowRowRes)-5),ROWS(K$17:K17)),14)</f>
        <v>0</v>
      </c>
      <c r="L17" s="138">
        <f t="array" ref="L17">INDEX(ShadowTable[], SMALL(IF(ShadowRowRes=$D$7,ROW(ShadowRowRes)-5),ROWS(L$17:L17)),15)</f>
        <v>0</v>
      </c>
      <c r="M17" s="139">
        <f t="array" ref="M17">INDEX(ShadowTable[], SMALL(IF(ShadowRowRes=$D$7,ROW(ShadowRowRes)-5),ROWS(M$17:M17)),16)</f>
        <v>0</v>
      </c>
      <c r="N17" s="138">
        <f t="array" ref="N17">INDEX(ShadowTable[], SMALL(IF(ShadowRowRes=$D$7,ROW(ShadowRowRes)-5),ROWS(N$17:N17)),17)</f>
        <v>0</v>
      </c>
      <c r="O17" s="139">
        <f t="array" ref="O17">INDEX(ShadowTable[], SMALL(IF(ShadowRowRes=$D$7,ROW(ShadowRowRes)-5),ROWS(O$17:O17)),18)</f>
        <v>0</v>
      </c>
      <c r="P17" s="138">
        <f t="array" ref="P17">INDEX(ShadowTable[], SMALL(IF(ShadowRowRes=$D$7,ROW(ShadowRowRes)-5),ROWS(P$17:P17)),19)</f>
        <v>0</v>
      </c>
      <c r="Q17" s="139">
        <f t="array" ref="Q17">INDEX(ShadowTable[], SMALL(IF(ShadowRowRes=$D$7,ROW(ShadowRowRes)-5),ROWS(Q$17:Q17)),20)</f>
        <v>0</v>
      </c>
      <c r="R17" s="138">
        <f t="array" ref="R17">INDEX(ShadowTable[], SMALL(IF(ShadowRowRes=$D$7,ROW(ShadowRowRes)-5),ROWS(R$17:R17)),21)</f>
        <v>0</v>
      </c>
      <c r="S17" s="139">
        <f t="array" ref="S17">INDEX(ShadowTable[], SMALL(IF(ShadowRowRes=$D$7,ROW(ShadowRowRes)-5),ROWS(S$17:S17)),22)</f>
        <v>0</v>
      </c>
    </row>
    <row r="18" spans="2:19" ht="33" customHeight="1">
      <c r="D18" s="764" t="str">
        <f t="array" ref="D18">INDEX(ShadowTable[], SMALL(IF(ShadowRowRes=$D$7,ROW(ShadowRowRes)-5),ROWS(D$17:D18)),5)</f>
        <v xml:space="preserve">4.2 - Percentage of gendersensitive local and national budget lines </v>
      </c>
      <c r="E18" s="765">
        <f t="array" ref="E18">INDEX(ShadowTable[], SMALL(IF(ShadowRowRes=$D$7,ROW(ShadowRowRes)-5),ROWS(E$17:E18)),8)</f>
        <v>0</v>
      </c>
      <c r="F18" s="765">
        <f t="array" ref="F18">INDEX(ShadowTable[], SMALL(IF(ShadowRowRes=$D$7,ROW(ShadowRowRes)-5),ROWS(F$17:F18)),9)</f>
        <v>0</v>
      </c>
      <c r="G18" s="765">
        <f t="array" ref="G18">INDEX(ShadowTable[], SMALL(IF(ShadowRowRes=$D$7,ROW(ShadowRowRes)-5),ROWS(G$17:G18)),10)</f>
        <v>0</v>
      </c>
      <c r="H18" s="765">
        <f t="array" ref="H18">INDEX(ShadowTable[], SMALL(IF(ShadowRowRes=$D$7,ROW(ShadowRowRes)-5),ROWS(H$17:H18)),11)</f>
        <v>0</v>
      </c>
      <c r="I18" s="766">
        <f t="array" ref="I18">INDEX(ShadowTable[], SMALL(IF(ShadowRowRes=$D$7,ROW(ShadowRowRes)-5),ROWS(I$17:I18)),12)</f>
        <v>0</v>
      </c>
      <c r="J18" s="765">
        <f t="array" ref="J18">INDEX(ShadowTable[], SMALL(IF(ShadowRowRes=$D$7,ROW(ShadowRowRes)-5),ROWS(J$17:J18)),13)</f>
        <v>0</v>
      </c>
      <c r="K18" s="766">
        <f t="array" ref="K18">INDEX(ShadowTable[], SMALL(IF(ShadowRowRes=$D$7,ROW(ShadowRowRes)-5),ROWS(K$17:K18)),14)</f>
        <v>0</v>
      </c>
      <c r="L18" s="765">
        <f t="array" ref="L18">INDEX(ShadowTable[], SMALL(IF(ShadowRowRes=$D$7,ROW(ShadowRowRes)-5),ROWS(L$17:L18)),15)</f>
        <v>0</v>
      </c>
      <c r="M18" s="766">
        <f t="array" ref="M18">INDEX(ShadowTable[], SMALL(IF(ShadowRowRes=$D$7,ROW(ShadowRowRes)-5),ROWS(M$17:M18)),16)</f>
        <v>0</v>
      </c>
      <c r="N18" s="765">
        <f t="array" ref="N18">INDEX(ShadowTable[], SMALL(IF(ShadowRowRes=$D$7,ROW(ShadowRowRes)-5),ROWS(N$17:N18)),17)</f>
        <v>0</v>
      </c>
      <c r="O18" s="766">
        <f t="array" ref="O18">INDEX(ShadowTable[], SMALL(IF(ShadowRowRes=$D$7,ROW(ShadowRowRes)-5),ROWS(O$17:O18)),18)</f>
        <v>0</v>
      </c>
      <c r="P18" s="765">
        <f t="array" ref="P18">INDEX(ShadowTable[], SMALL(IF(ShadowRowRes=$D$7,ROW(ShadowRowRes)-5),ROWS(P$17:P18)),19)</f>
        <v>0</v>
      </c>
      <c r="Q18" s="766">
        <f t="array" ref="Q18">INDEX(ShadowTable[], SMALL(IF(ShadowRowRes=$D$7,ROW(ShadowRowRes)-5),ROWS(Q$17:Q18)),20)</f>
        <v>0</v>
      </c>
      <c r="R18" s="765">
        <f t="array" ref="R18">INDEX(ShadowTable[], SMALL(IF(ShadowRowRes=$D$7,ROW(ShadowRowRes)-5),ROWS(R$17:R18)),21)</f>
        <v>0</v>
      </c>
      <c r="S18" s="766">
        <f t="array" ref="S18">INDEX(ShadowTable[], SMALL(IF(ShadowRowRes=$D$7,ROW(ShadowRowRes)-5),ROWS(S$17:S18)),22)</f>
        <v>0</v>
      </c>
    </row>
    <row r="19" spans="2:19" ht="48" customHeight="1">
      <c r="D19" s="764" t="str">
        <f t="array" ref="D19">INDEX(ShadowTable[], SMALL(IF(ShadowRowRes=$D$7,ROW(ShadowRowRes)-5),ROWS(D$17:D19)),5)</f>
        <v>4.3 - Percentage of women elected to parliament and local government</v>
      </c>
      <c r="E19" s="765">
        <f t="array" ref="E19">INDEX(ShadowTable[], SMALL(IF(ShadowRowRes=$D$7,ROW(ShadowRowRes)-5),ROWS(E$17:E19)),8)</f>
        <v>0</v>
      </c>
      <c r="F19" s="765">
        <f t="array" ref="F19">INDEX(ShadowTable[], SMALL(IF(ShadowRowRes=$D$7,ROW(ShadowRowRes)-5),ROWS(F$17:F19)),9)</f>
        <v>0</v>
      </c>
      <c r="G19" s="765">
        <f t="array" ref="G19">INDEX(ShadowTable[], SMALL(IF(ShadowRowRes=$D$7,ROW(ShadowRowRes)-5),ROWS(G$17:G19)),10)</f>
        <v>0</v>
      </c>
      <c r="H19" s="765">
        <f t="array" ref="H19">INDEX(ShadowTable[], SMALL(IF(ShadowRowRes=$D$7,ROW(ShadowRowRes)-5),ROWS(H$17:H19)),11)</f>
        <v>0</v>
      </c>
      <c r="I19" s="766">
        <f t="array" ref="I19">INDEX(ShadowTable[], SMALL(IF(ShadowRowRes=$D$7,ROW(ShadowRowRes)-5),ROWS(I$17:I19)),12)</f>
        <v>0</v>
      </c>
      <c r="J19" s="765">
        <f t="array" ref="J19">INDEX(ShadowTable[], SMALL(IF(ShadowRowRes=$D$7,ROW(ShadowRowRes)-5),ROWS(J$17:J19)),13)</f>
        <v>0</v>
      </c>
      <c r="K19" s="766">
        <f t="array" ref="K19">INDEX(ShadowTable[], SMALL(IF(ShadowRowRes=$D$7,ROW(ShadowRowRes)-5),ROWS(K$17:K19)),14)</f>
        <v>0</v>
      </c>
      <c r="L19" s="765">
        <f t="array" ref="L19">INDEX(ShadowTable[], SMALL(IF(ShadowRowRes=$D$7,ROW(ShadowRowRes)-5),ROWS(L$17:L19)),15)</f>
        <v>0</v>
      </c>
      <c r="M19" s="766">
        <f t="array" ref="M19">INDEX(ShadowTable[], SMALL(IF(ShadowRowRes=$D$7,ROW(ShadowRowRes)-5),ROWS(M$17:M19)),16)</f>
        <v>0</v>
      </c>
      <c r="N19" s="765">
        <f t="array" ref="N19">INDEX(ShadowTable[], SMALL(IF(ShadowRowRes=$D$7,ROW(ShadowRowRes)-5),ROWS(N$17:N19)),17)</f>
        <v>0</v>
      </c>
      <c r="O19" s="766">
        <f t="array" ref="O19">INDEX(ShadowTable[], SMALL(IF(ShadowRowRes=$D$7,ROW(ShadowRowRes)-5),ROWS(O$17:O19)),18)</f>
        <v>0</v>
      </c>
      <c r="P19" s="765">
        <f t="array" ref="P19">INDEX(ShadowTable[], SMALL(IF(ShadowRowRes=$D$7,ROW(ShadowRowRes)-5),ROWS(P$17:P19)),19)</f>
        <v>0</v>
      </c>
      <c r="Q19" s="766">
        <f t="array" ref="Q19">INDEX(ShadowTable[], SMALL(IF(ShadowRowRes=$D$7,ROW(ShadowRowRes)-5),ROWS(Q$17:Q19)),20)</f>
        <v>0</v>
      </c>
      <c r="R19" s="765">
        <f t="array" ref="R19">INDEX(ShadowTable[], SMALL(IF(ShadowRowRes=$D$7,ROW(ShadowRowRes)-5),ROWS(R$17:R19)),21)</f>
        <v>0</v>
      </c>
      <c r="S19" s="766">
        <f t="array" ref="S19">INDEX(ShadowTable[], SMALL(IF(ShadowRowRes=$D$7,ROW(ShadowRowRes)-5),ROWS(S$17:S19)),22)</f>
        <v>0</v>
      </c>
    </row>
    <row r="20" spans="2:19">
      <c r="D20" s="764" t="str">
        <f t="array" ref="D20">INDEX(ShadowTable[], SMALL(IF(ShadowRowRes=$D$7,ROW(ShadowRowRes)-5),ROWS(D$17:D20)),5)</f>
        <v>4.4 - Number of functional participation mechanisms for identification of priorities or public policies at national and local levels</v>
      </c>
      <c r="E20" s="765">
        <f t="array" ref="E20">INDEX(ShadowTable[], SMALL(IF(ShadowRowRes=$D$7,ROW(ShadowRowRes)-5),ROWS(E$17:E20)),8)</f>
        <v>0</v>
      </c>
      <c r="F20" s="765">
        <f t="array" ref="F20">INDEX(ShadowTable[], SMALL(IF(ShadowRowRes=$D$7,ROW(ShadowRowRes)-5),ROWS(F$17:F20)),9)</f>
        <v>0</v>
      </c>
      <c r="G20" s="765">
        <f t="array" ref="G20">INDEX(ShadowTable[], SMALL(IF(ShadowRowRes=$D$7,ROW(ShadowRowRes)-5),ROWS(G$17:G20)),10)</f>
        <v>0</v>
      </c>
      <c r="H20" s="765">
        <f t="array" ref="H20">INDEX(ShadowTable[], SMALL(IF(ShadowRowRes=$D$7,ROW(ShadowRowRes)-5),ROWS(H$17:H20)),11)</f>
        <v>0</v>
      </c>
      <c r="I20" s="766">
        <f t="array" ref="I20">INDEX(ShadowTable[], SMALL(IF(ShadowRowRes=$D$7,ROW(ShadowRowRes)-5),ROWS(I$17:I20)),12)</f>
        <v>0</v>
      </c>
      <c r="J20" s="765">
        <f t="array" ref="J20">INDEX(ShadowTable[], SMALL(IF(ShadowRowRes=$D$7,ROW(ShadowRowRes)-5),ROWS(J$17:J20)),13)</f>
        <v>0</v>
      </c>
      <c r="K20" s="766">
        <f t="array" ref="K20">INDEX(ShadowTable[], SMALL(IF(ShadowRowRes=$D$7,ROW(ShadowRowRes)-5),ROWS(K$17:K20)),14)</f>
        <v>0</v>
      </c>
      <c r="L20" s="765">
        <f t="array" ref="L20">INDEX(ShadowTable[], SMALL(IF(ShadowRowRes=$D$7,ROW(ShadowRowRes)-5),ROWS(L$17:L20)),15)</f>
        <v>0</v>
      </c>
      <c r="M20" s="766">
        <f t="array" ref="M20">INDEX(ShadowTable[], SMALL(IF(ShadowRowRes=$D$7,ROW(ShadowRowRes)-5),ROWS(M$17:M20)),16)</f>
        <v>0</v>
      </c>
      <c r="N20" s="765">
        <f t="array" ref="N20">INDEX(ShadowTable[], SMALL(IF(ShadowRowRes=$D$7,ROW(ShadowRowRes)-5),ROWS(N$17:N20)),17)</f>
        <v>0</v>
      </c>
      <c r="O20" s="766">
        <f t="array" ref="O20">INDEX(ShadowTable[], SMALL(IF(ShadowRowRes=$D$7,ROW(ShadowRowRes)-5),ROWS(O$17:O20)),18)</f>
        <v>0</v>
      </c>
      <c r="P20" s="765">
        <f t="array" ref="P20">INDEX(ShadowTable[], SMALL(IF(ShadowRowRes=$D$7,ROW(ShadowRowRes)-5),ROWS(P$17:P20)),19)</f>
        <v>0</v>
      </c>
      <c r="Q20" s="766">
        <f t="array" ref="Q20">INDEX(ShadowTable[], SMALL(IF(ShadowRowRes=$D$7,ROW(ShadowRowRes)-5),ROWS(Q$17:Q20)),20)</f>
        <v>0</v>
      </c>
      <c r="R20" s="765">
        <f t="array" ref="R20">INDEX(ShadowTable[], SMALL(IF(ShadowRowRes=$D$7,ROW(ShadowRowRes)-5),ROWS(R$17:R20)),21)</f>
        <v>0</v>
      </c>
      <c r="S20" s="766">
        <f t="array" ref="S20">INDEX(ShadowTable[], SMALL(IF(ShadowRowRes=$D$7,ROW(ShadowRowRes)-5),ROWS(S$17:S20)),22)</f>
        <v>0</v>
      </c>
    </row>
    <row r="21" spans="2:19">
      <c r="D21" s="764" t="str">
        <f t="array" ref="D21">INDEX(ShadowTable[], SMALL(IF(ShadowRowRes=$D$7,ROW(ShadowRowRes)-5),ROWS(D$17:D21)),5)</f>
        <v xml:space="preserve">4.5 - Functionality of a Resource Mobilization and Partnership Development mechanism </v>
      </c>
      <c r="E21" s="765">
        <f t="array" ref="E21">INDEX(ShadowTable[], SMALL(IF(ShadowRowRes=$D$7,ROW(ShadowRowRes)-5),ROWS(E$17:E21)),8)</f>
        <v>0</v>
      </c>
      <c r="F21" s="765">
        <f t="array" ref="F21">INDEX(ShadowTable[], SMALL(IF(ShadowRowRes=$D$7,ROW(ShadowRowRes)-5),ROWS(F$17:F21)),9)</f>
        <v>0</v>
      </c>
      <c r="G21" s="765">
        <f t="array" ref="G21">INDEX(ShadowTable[], SMALL(IF(ShadowRowRes=$D$7,ROW(ShadowRowRes)-5),ROWS(G$17:G21)),10)</f>
        <v>0</v>
      </c>
      <c r="H21" s="765">
        <f t="array" ref="H21">INDEX(ShadowTable[], SMALL(IF(ShadowRowRes=$D$7,ROW(ShadowRowRes)-5),ROWS(H$17:H21)),11)</f>
        <v>0</v>
      </c>
      <c r="I21" s="766">
        <f t="array" ref="I21">INDEX(ShadowTable[], SMALL(IF(ShadowRowRes=$D$7,ROW(ShadowRowRes)-5),ROWS(I$17:I21)),12)</f>
        <v>0</v>
      </c>
      <c r="J21" s="765">
        <f t="array" ref="J21">INDEX(ShadowTable[], SMALL(IF(ShadowRowRes=$D$7,ROW(ShadowRowRes)-5),ROWS(J$17:J21)),13)</f>
        <v>0</v>
      </c>
      <c r="K21" s="766">
        <f t="array" ref="K21">INDEX(ShadowTable[], SMALL(IF(ShadowRowRes=$D$7,ROW(ShadowRowRes)-5),ROWS(K$17:K21)),14)</f>
        <v>0</v>
      </c>
      <c r="L21" s="765">
        <f t="array" ref="L21">INDEX(ShadowTable[], SMALL(IF(ShadowRowRes=$D$7,ROW(ShadowRowRes)-5),ROWS(L$17:L21)),15)</f>
        <v>0</v>
      </c>
      <c r="M21" s="766">
        <f t="array" ref="M21">INDEX(ShadowTable[], SMALL(IF(ShadowRowRes=$D$7,ROW(ShadowRowRes)-5),ROWS(M$17:M21)),16)</f>
        <v>0</v>
      </c>
      <c r="N21" s="765">
        <f t="array" ref="N21">INDEX(ShadowTable[], SMALL(IF(ShadowRowRes=$D$7,ROW(ShadowRowRes)-5),ROWS(N$17:N21)),17)</f>
        <v>0</v>
      </c>
      <c r="O21" s="766">
        <f t="array" ref="O21">INDEX(ShadowTable[], SMALL(IF(ShadowRowRes=$D$7,ROW(ShadowRowRes)-5),ROWS(O$17:O21)),18)</f>
        <v>0</v>
      </c>
      <c r="P21" s="765">
        <f t="array" ref="P21">INDEX(ShadowTable[], SMALL(IF(ShadowRowRes=$D$7,ROW(ShadowRowRes)-5),ROWS(P$17:P21)),19)</f>
        <v>0</v>
      </c>
      <c r="Q21" s="766">
        <f t="array" ref="Q21">INDEX(ShadowTable[], SMALL(IF(ShadowRowRes=$D$7,ROW(ShadowRowRes)-5),ROWS(Q$17:Q21)),20)</f>
        <v>0</v>
      </c>
      <c r="R21" s="765">
        <f t="array" ref="R21">INDEX(ShadowTable[], SMALL(IF(ShadowRowRes=$D$7,ROW(ShadowRowRes)-5),ROWS(R$17:R21)),21)</f>
        <v>0</v>
      </c>
      <c r="S21" s="766">
        <f t="array" ref="S21">INDEX(ShadowTable[], SMALL(IF(ShadowRowRes=$D$7,ROW(ShadowRowRes)-5),ROWS(S$17:S21)),22)</f>
        <v>0</v>
      </c>
    </row>
    <row r="22" spans="2:19">
      <c r="B22" s="143"/>
      <c r="D22" s="764" t="str">
        <f t="array" ref="D22">INDEX(ShadowTable[], SMALL(IF(ShadowRowRes=$D$7,ROW(ShadowRowRes)-5),ROWS(D$17:D22)),5)</f>
        <v>4.6 - Number of formal, signed partnership agreements (SouthSouth, triangular)</v>
      </c>
      <c r="E22" s="765">
        <f t="array" ref="E22">INDEX(ShadowTable[], SMALL(IF(ShadowRowRes=$D$7,ROW(ShadowRowRes)-5),ROWS(E$17:E22)),8)</f>
        <v>0</v>
      </c>
      <c r="F22" s="765">
        <f t="array" ref="F22">INDEX(ShadowTable[], SMALL(IF(ShadowRowRes=$D$7,ROW(ShadowRowRes)-5),ROWS(F$17:F22)),9)</f>
        <v>0</v>
      </c>
      <c r="G22" s="765">
        <f t="array" ref="G22">INDEX(ShadowTable[], SMALL(IF(ShadowRowRes=$D$7,ROW(ShadowRowRes)-5),ROWS(G$17:G22)),10)</f>
        <v>0</v>
      </c>
      <c r="H22" s="765">
        <f t="array" ref="H22">INDEX(ShadowTable[], SMALL(IF(ShadowRowRes=$D$7,ROW(ShadowRowRes)-5),ROWS(H$17:H22)),11)</f>
        <v>0</v>
      </c>
      <c r="I22" s="766">
        <f t="array" ref="I22">INDEX(ShadowTable[], SMALL(IF(ShadowRowRes=$D$7,ROW(ShadowRowRes)-5),ROWS(I$17:I22)),12)</f>
        <v>0</v>
      </c>
      <c r="J22" s="765">
        <f t="array" ref="J22">INDEX(ShadowTable[], SMALL(IF(ShadowRowRes=$D$7,ROW(ShadowRowRes)-5),ROWS(J$17:J22)),13)</f>
        <v>0</v>
      </c>
      <c r="K22" s="766">
        <f t="array" ref="K22">INDEX(ShadowTable[], SMALL(IF(ShadowRowRes=$D$7,ROW(ShadowRowRes)-5),ROWS(K$17:K22)),14)</f>
        <v>0</v>
      </c>
      <c r="L22" s="765">
        <f t="array" ref="L22">INDEX(ShadowTable[], SMALL(IF(ShadowRowRes=$D$7,ROW(ShadowRowRes)-5),ROWS(L$17:L22)),15)</f>
        <v>0</v>
      </c>
      <c r="M22" s="766">
        <f t="array" ref="M22">INDEX(ShadowTable[], SMALL(IF(ShadowRowRes=$D$7,ROW(ShadowRowRes)-5),ROWS(M$17:M22)),16)</f>
        <v>0</v>
      </c>
      <c r="N22" s="765">
        <f t="array" ref="N22">INDEX(ShadowTable[], SMALL(IF(ShadowRowRes=$D$7,ROW(ShadowRowRes)-5),ROWS(N$17:N22)),17)</f>
        <v>0</v>
      </c>
      <c r="O22" s="766">
        <f t="array" ref="O22">INDEX(ShadowTable[], SMALL(IF(ShadowRowRes=$D$7,ROW(ShadowRowRes)-5),ROWS(O$17:O22)),18)</f>
        <v>0</v>
      </c>
      <c r="P22" s="765">
        <f t="array" ref="P22">INDEX(ShadowTable[], SMALL(IF(ShadowRowRes=$D$7,ROW(ShadowRowRes)-5),ROWS(P$17:P22)),19)</f>
        <v>0</v>
      </c>
      <c r="Q22" s="766">
        <f t="array" ref="Q22">INDEX(ShadowTable[], SMALL(IF(ShadowRowRes=$D$7,ROW(ShadowRowRes)-5),ROWS(Q$17:Q22)),20)</f>
        <v>0</v>
      </c>
      <c r="R22" s="765">
        <f t="array" ref="R22">INDEX(ShadowTable[], SMALL(IF(ShadowRowRes=$D$7,ROW(ShadowRowRes)-5),ROWS(R$17:R22)),21)</f>
        <v>0</v>
      </c>
      <c r="S22" s="766">
        <f t="array" ref="S22">INDEX(ShadowTable[], SMALL(IF(ShadowRowRes=$D$7,ROW(ShadowRowRes)-5),ROWS(S$17:S22)),22)</f>
        <v>0</v>
      </c>
    </row>
    <row r="23" spans="2:19">
      <c r="B23" s="143"/>
      <c r="D23" s="764" t="str">
        <f t="array" ref="D23">INDEX(ShadowTable[], SMALL(IF(ShadowRowRes=$D$7,ROW(ShadowRowRes)-5),ROWS(D$17:D23)),5)</f>
        <v xml:space="preserve">4.7 - Number of CSOs that participate in the formulation and monitoring of development plans, budgets and public policies </v>
      </c>
      <c r="E23" s="765">
        <f t="array" ref="E23">INDEX(ShadowTable[], SMALL(IF(ShadowRowRes=$D$7,ROW(ShadowRowRes)-5),ROWS(E$17:E23)),8)</f>
        <v>0</v>
      </c>
      <c r="F23" s="765">
        <f t="array" ref="F23">INDEX(ShadowTable[], SMALL(IF(ShadowRowRes=$D$7,ROW(ShadowRowRes)-5),ROWS(F$17:F23)),9)</f>
        <v>0</v>
      </c>
      <c r="G23" s="765">
        <f t="array" ref="G23">INDEX(ShadowTable[], SMALL(IF(ShadowRowRes=$D$7,ROW(ShadowRowRes)-5),ROWS(G$17:G23)),10)</f>
        <v>0</v>
      </c>
      <c r="H23" s="765">
        <f t="array" ref="H23">INDEX(ShadowTable[], SMALL(IF(ShadowRowRes=$D$7,ROW(ShadowRowRes)-5),ROWS(H$17:H23)),11)</f>
        <v>0</v>
      </c>
      <c r="I23" s="766">
        <f t="array" ref="I23">INDEX(ShadowTable[], SMALL(IF(ShadowRowRes=$D$7,ROW(ShadowRowRes)-5),ROWS(I$17:I23)),12)</f>
        <v>0</v>
      </c>
      <c r="J23" s="765">
        <f t="array" ref="J23">INDEX(ShadowTable[], SMALL(IF(ShadowRowRes=$D$7,ROW(ShadowRowRes)-5),ROWS(J$17:J23)),13)</f>
        <v>0</v>
      </c>
      <c r="K23" s="766">
        <f t="array" ref="K23">INDEX(ShadowTable[], SMALL(IF(ShadowRowRes=$D$7,ROW(ShadowRowRes)-5),ROWS(K$17:K23)),14)</f>
        <v>0</v>
      </c>
      <c r="L23" s="765">
        <f t="array" ref="L23">INDEX(ShadowTable[], SMALL(IF(ShadowRowRes=$D$7,ROW(ShadowRowRes)-5),ROWS(L$17:L23)),15)</f>
        <v>0</v>
      </c>
      <c r="M23" s="766">
        <f t="array" ref="M23">INDEX(ShadowTable[], SMALL(IF(ShadowRowRes=$D$7,ROW(ShadowRowRes)-5),ROWS(M$17:M23)),16)</f>
        <v>0</v>
      </c>
      <c r="N23" s="765">
        <f t="array" ref="N23">INDEX(ShadowTable[], SMALL(IF(ShadowRowRes=$D$7,ROW(ShadowRowRes)-5),ROWS(N$17:N23)),17)</f>
        <v>0</v>
      </c>
      <c r="O23" s="766">
        <f t="array" ref="O23">INDEX(ShadowTable[], SMALL(IF(ShadowRowRes=$D$7,ROW(ShadowRowRes)-5),ROWS(O$17:O23)),18)</f>
        <v>0</v>
      </c>
      <c r="P23" s="765">
        <f t="array" ref="P23">INDEX(ShadowTable[], SMALL(IF(ShadowRowRes=$D$7,ROW(ShadowRowRes)-5),ROWS(P$17:P23)),19)</f>
        <v>0</v>
      </c>
      <c r="Q23" s="766">
        <f t="array" ref="Q23">INDEX(ShadowTable[], SMALL(IF(ShadowRowRes=$D$7,ROW(ShadowRowRes)-5),ROWS(Q$17:Q23)),20)</f>
        <v>0</v>
      </c>
      <c r="R23" s="765">
        <f t="array" ref="R23">INDEX(ShadowTable[], SMALL(IF(ShadowRowRes=$D$7,ROW(ShadowRowRes)-5),ROWS(R$17:R23)),21)</f>
        <v>0</v>
      </c>
      <c r="S23" s="766">
        <f t="array" ref="S23">INDEX(ShadowTable[], SMALL(IF(ShadowRowRes=$D$7,ROW(ShadowRowRes)-5),ROWS(S$17:S23)),22)</f>
        <v>0</v>
      </c>
    </row>
    <row r="24" spans="2:19">
      <c r="B24" s="143"/>
      <c r="D24" s="764" t="str">
        <f t="array" ref="D24">INDEX(ShadowTable[], SMALL(IF(ShadowRowRes=$D$7,ROW(ShadowRowRes)-5),ROWS(D$17:D24)),5)</f>
        <v>4.8 - Number of national SDGs progress reports submitted</v>
      </c>
      <c r="E24" s="765">
        <f t="array" ref="E24">INDEX(ShadowTable[], SMALL(IF(ShadowRowRes=$D$7,ROW(ShadowRowRes)-5),ROWS(E$17:E24)),8)</f>
        <v>0</v>
      </c>
      <c r="F24" s="765">
        <f t="array" ref="F24">INDEX(ShadowTable[], SMALL(IF(ShadowRowRes=$D$7,ROW(ShadowRowRes)-5),ROWS(F$17:F24)),9)</f>
        <v>0</v>
      </c>
      <c r="G24" s="765">
        <f t="array" ref="G24">INDEX(ShadowTable[], SMALL(IF(ShadowRowRes=$D$7,ROW(ShadowRowRes)-5),ROWS(G$17:G24)),10)</f>
        <v>0</v>
      </c>
      <c r="H24" s="765">
        <f t="array" ref="H24">INDEX(ShadowTable[], SMALL(IF(ShadowRowRes=$D$7,ROW(ShadowRowRes)-5),ROWS(H$17:H24)),11)</f>
        <v>0</v>
      </c>
      <c r="I24" s="766">
        <f t="array" ref="I24">INDEX(ShadowTable[], SMALL(IF(ShadowRowRes=$D$7,ROW(ShadowRowRes)-5),ROWS(I$17:I24)),12)</f>
        <v>0</v>
      </c>
      <c r="J24" s="765">
        <f t="array" ref="J24">INDEX(ShadowTable[], SMALL(IF(ShadowRowRes=$D$7,ROW(ShadowRowRes)-5),ROWS(J$17:J24)),13)</f>
        <v>0</v>
      </c>
      <c r="K24" s="766">
        <f t="array" ref="K24">INDEX(ShadowTable[], SMALL(IF(ShadowRowRes=$D$7,ROW(ShadowRowRes)-5),ROWS(K$17:K24)),14)</f>
        <v>0</v>
      </c>
      <c r="L24" s="765">
        <f t="array" ref="L24">INDEX(ShadowTable[], SMALL(IF(ShadowRowRes=$D$7,ROW(ShadowRowRes)-5),ROWS(L$17:L24)),15)</f>
        <v>0</v>
      </c>
      <c r="M24" s="766">
        <f t="array" ref="M24">INDEX(ShadowTable[], SMALL(IF(ShadowRowRes=$D$7,ROW(ShadowRowRes)-5),ROWS(M$17:M24)),16)</f>
        <v>0</v>
      </c>
      <c r="N24" s="765">
        <f t="array" ref="N24">INDEX(ShadowTable[], SMALL(IF(ShadowRowRes=$D$7,ROW(ShadowRowRes)-5),ROWS(N$17:N24)),17)</f>
        <v>0</v>
      </c>
      <c r="O24" s="766">
        <f t="array" ref="O24">INDEX(ShadowTable[], SMALL(IF(ShadowRowRes=$D$7,ROW(ShadowRowRes)-5),ROWS(O$17:O24)),18)</f>
        <v>0</v>
      </c>
      <c r="P24" s="765">
        <f t="array" ref="P24">INDEX(ShadowTable[], SMALL(IF(ShadowRowRes=$D$7,ROW(ShadowRowRes)-5),ROWS(P$17:P24)),19)</f>
        <v>0</v>
      </c>
      <c r="Q24" s="766">
        <f t="array" ref="Q24">INDEX(ShadowTable[], SMALL(IF(ShadowRowRes=$D$7,ROW(ShadowRowRes)-5),ROWS(Q$17:Q24)),20)</f>
        <v>0</v>
      </c>
      <c r="R24" s="765">
        <f t="array" ref="R24">INDEX(ShadowTable[], SMALL(IF(ShadowRowRes=$D$7,ROW(ShadowRowRes)-5),ROWS(R$17:R24)),21)</f>
        <v>0</v>
      </c>
      <c r="S24" s="766">
        <f t="array" ref="S24">INDEX(ShadowTable[], SMALL(IF(ShadowRowRes=$D$7,ROW(ShadowRowRes)-5),ROWS(S$17:S24)),22)</f>
        <v>0</v>
      </c>
    </row>
    <row r="25" spans="2:19">
      <c r="B25" s="143"/>
      <c r="D25" s="764" t="e">
        <f t="array" ref="D25">INDEX(ShadowTable[], SMALL(IF(ShadowRowRes=$D$7,ROW(ShadowRowRes)-5),ROWS(D$17:D25)),5)</f>
        <v>#NUM!</v>
      </c>
      <c r="E25" s="765" t="e">
        <f t="array" ref="E25">INDEX(ShadowTable[], SMALL(IF(ShadowRowRes=$D$7,ROW(ShadowRowRes)-5),ROWS(E$17:E25)),8)</f>
        <v>#NUM!</v>
      </c>
      <c r="F25" s="765" t="e">
        <f t="array" ref="F25">INDEX(ShadowTable[], SMALL(IF(ShadowRowRes=$D$7,ROW(ShadowRowRes)-5),ROWS(F$17:F25)),9)</f>
        <v>#NUM!</v>
      </c>
      <c r="G25" s="765" t="e">
        <f t="array" ref="G25">INDEX(ShadowTable[], SMALL(IF(ShadowRowRes=$D$7,ROW(ShadowRowRes)-5),ROWS(G$17:G25)),10)</f>
        <v>#NUM!</v>
      </c>
      <c r="H25" s="765" t="e">
        <f t="array" ref="H25">INDEX(ShadowTable[], SMALL(IF(ShadowRowRes=$D$7,ROW(ShadowRowRes)-5),ROWS(H$17:H25)),11)</f>
        <v>#NUM!</v>
      </c>
      <c r="I25" s="766" t="e">
        <f t="array" ref="I25">INDEX(ShadowTable[], SMALL(IF(ShadowRowRes=$D$7,ROW(ShadowRowRes)-5),ROWS(I$17:I25)),12)</f>
        <v>#NUM!</v>
      </c>
      <c r="J25" s="765" t="e">
        <f t="array" ref="J25">INDEX(ShadowTable[], SMALL(IF(ShadowRowRes=$D$7,ROW(ShadowRowRes)-5),ROWS(J$17:J25)),13)</f>
        <v>#NUM!</v>
      </c>
      <c r="K25" s="766" t="e">
        <f t="array" ref="K25">INDEX(ShadowTable[], SMALL(IF(ShadowRowRes=$D$7,ROW(ShadowRowRes)-5),ROWS(K$17:K25)),14)</f>
        <v>#NUM!</v>
      </c>
      <c r="L25" s="765" t="e">
        <f t="array" ref="L25">INDEX(ShadowTable[], SMALL(IF(ShadowRowRes=$D$7,ROW(ShadowRowRes)-5),ROWS(L$17:L25)),15)</f>
        <v>#NUM!</v>
      </c>
      <c r="M25" s="766" t="e">
        <f t="array" ref="M25">INDEX(ShadowTable[], SMALL(IF(ShadowRowRes=$D$7,ROW(ShadowRowRes)-5),ROWS(M$17:M25)),16)</f>
        <v>#NUM!</v>
      </c>
      <c r="N25" s="765" t="e">
        <f t="array" ref="N25">INDEX(ShadowTable[], SMALL(IF(ShadowRowRes=$D$7,ROW(ShadowRowRes)-5),ROWS(N$17:N25)),17)</f>
        <v>#NUM!</v>
      </c>
      <c r="O25" s="766" t="e">
        <f t="array" ref="O25">INDEX(ShadowTable[], SMALL(IF(ShadowRowRes=$D$7,ROW(ShadowRowRes)-5),ROWS(O$17:O25)),18)</f>
        <v>#NUM!</v>
      </c>
      <c r="P25" s="765" t="e">
        <f t="array" ref="P25">INDEX(ShadowTable[], SMALL(IF(ShadowRowRes=$D$7,ROW(ShadowRowRes)-5),ROWS(P$17:P25)),19)</f>
        <v>#NUM!</v>
      </c>
      <c r="Q25" s="766" t="e">
        <f t="array" ref="Q25">INDEX(ShadowTable[], SMALL(IF(ShadowRowRes=$D$7,ROW(ShadowRowRes)-5),ROWS(Q$17:Q25)),20)</f>
        <v>#NUM!</v>
      </c>
      <c r="R25" s="765" t="e">
        <f t="array" ref="R25">INDEX(ShadowTable[], SMALL(IF(ShadowRowRes=$D$7,ROW(ShadowRowRes)-5),ROWS(R$17:R25)),21)</f>
        <v>#NUM!</v>
      </c>
      <c r="S25" s="766" t="e">
        <f t="array" ref="S25">INDEX(ShadowTable[], SMALL(IF(ShadowRowRes=$D$7,ROW(ShadowRowRes)-5),ROWS(S$17:S25)),22)</f>
        <v>#NUM!</v>
      </c>
    </row>
    <row r="26" spans="2:19">
      <c r="B26" s="143"/>
      <c r="D26" s="764" t="e">
        <f t="array" ref="D26">INDEX(ShadowTable[], SMALL(IF(ShadowRowRes=$D$7,ROW(ShadowRowRes)-5),ROWS(D$17:D26)),5)</f>
        <v>#NUM!</v>
      </c>
      <c r="E26" s="765" t="e">
        <f t="array" ref="E26">INDEX(ShadowTable[], SMALL(IF(ShadowRowRes=$D$7,ROW(ShadowRowRes)-5),ROWS(E$17:E26)),8)</f>
        <v>#NUM!</v>
      </c>
      <c r="F26" s="765" t="e">
        <f t="array" ref="F26">INDEX(ShadowTable[], SMALL(IF(ShadowRowRes=$D$7,ROW(ShadowRowRes)-5),ROWS(F$17:F26)),9)</f>
        <v>#NUM!</v>
      </c>
      <c r="G26" s="765" t="e">
        <f t="array" ref="G26">INDEX(ShadowTable[], SMALL(IF(ShadowRowRes=$D$7,ROW(ShadowRowRes)-5),ROWS(G$17:G26)),10)</f>
        <v>#NUM!</v>
      </c>
      <c r="H26" s="765" t="e">
        <f t="array" ref="H26">INDEX(ShadowTable[], SMALL(IF(ShadowRowRes=$D$7,ROW(ShadowRowRes)-5),ROWS(H$17:H26)),11)</f>
        <v>#NUM!</v>
      </c>
      <c r="I26" s="766" t="e">
        <f t="array" ref="I26">INDEX(ShadowTable[], SMALL(IF(ShadowRowRes=$D$7,ROW(ShadowRowRes)-5),ROWS(I$17:I26)),12)</f>
        <v>#NUM!</v>
      </c>
      <c r="J26" s="765" t="e">
        <f t="array" ref="J26">INDEX(ShadowTable[], SMALL(IF(ShadowRowRes=$D$7,ROW(ShadowRowRes)-5),ROWS(J$17:J26)),13)</f>
        <v>#NUM!</v>
      </c>
      <c r="K26" s="766" t="e">
        <f t="array" ref="K26">INDEX(ShadowTable[], SMALL(IF(ShadowRowRes=$D$7,ROW(ShadowRowRes)-5),ROWS(K$17:K26)),14)</f>
        <v>#NUM!</v>
      </c>
      <c r="L26" s="765" t="e">
        <f t="array" ref="L26">INDEX(ShadowTable[], SMALL(IF(ShadowRowRes=$D$7,ROW(ShadowRowRes)-5),ROWS(L$17:L26)),15)</f>
        <v>#NUM!</v>
      </c>
      <c r="M26" s="766" t="e">
        <f t="array" ref="M26">INDEX(ShadowTable[], SMALL(IF(ShadowRowRes=$D$7,ROW(ShadowRowRes)-5),ROWS(M$17:M26)),16)</f>
        <v>#NUM!</v>
      </c>
      <c r="N26" s="765" t="e">
        <f t="array" ref="N26">INDEX(ShadowTable[], SMALL(IF(ShadowRowRes=$D$7,ROW(ShadowRowRes)-5),ROWS(N$17:N26)),17)</f>
        <v>#NUM!</v>
      </c>
      <c r="O26" s="766" t="e">
        <f t="array" ref="O26">INDEX(ShadowTable[], SMALL(IF(ShadowRowRes=$D$7,ROW(ShadowRowRes)-5),ROWS(O$17:O26)),18)</f>
        <v>#NUM!</v>
      </c>
      <c r="P26" s="765" t="e">
        <f t="array" ref="P26">INDEX(ShadowTable[], SMALL(IF(ShadowRowRes=$D$7,ROW(ShadowRowRes)-5),ROWS(P$17:P26)),19)</f>
        <v>#NUM!</v>
      </c>
      <c r="Q26" s="766" t="e">
        <f t="array" ref="Q26">INDEX(ShadowTable[], SMALL(IF(ShadowRowRes=$D$7,ROW(ShadowRowRes)-5),ROWS(Q$17:Q26)),20)</f>
        <v>#NUM!</v>
      </c>
      <c r="R26" s="765" t="e">
        <f t="array" ref="R26">INDEX(ShadowTable[], SMALL(IF(ShadowRowRes=$D$7,ROW(ShadowRowRes)-5),ROWS(R$17:R26)),21)</f>
        <v>#NUM!</v>
      </c>
      <c r="S26" s="766" t="e">
        <f t="array" ref="S26">INDEX(ShadowTable[], SMALL(IF(ShadowRowRes=$D$7,ROW(ShadowRowRes)-5),ROWS(S$17:S26)),22)</f>
        <v>#NUM!</v>
      </c>
    </row>
    <row r="27" spans="2:19" s="125" customFormat="1" ht="34.5" customHeight="1">
      <c r="B27" s="124"/>
      <c r="C27" s="124"/>
      <c r="D27" s="124"/>
      <c r="E27" s="124"/>
      <c r="F27" s="124"/>
      <c r="G27" s="124"/>
      <c r="H27" s="124"/>
      <c r="I27" s="124"/>
      <c r="J27" s="124"/>
      <c r="K27" s="124"/>
      <c r="L27" s="124"/>
    </row>
    <row r="28" spans="2:19" s="125" customFormat="1">
      <c r="B28" s="132"/>
      <c r="C28" s="133"/>
      <c r="D28" s="134"/>
      <c r="E28" s="134"/>
      <c r="F28" s="134"/>
      <c r="G28" s="134"/>
      <c r="H28" s="134"/>
      <c r="I28" s="134"/>
      <c r="J28" s="134"/>
      <c r="K28" s="134"/>
      <c r="L28" s="134"/>
      <c r="M28" s="134"/>
      <c r="N28" s="134"/>
      <c r="O28" s="134"/>
      <c r="P28" s="134"/>
      <c r="Q28" s="134"/>
      <c r="R28" s="134"/>
      <c r="S28" s="134"/>
    </row>
    <row r="29" spans="2:19" s="125" customFormat="1" ht="18">
      <c r="B29" s="1118">
        <v>2018</v>
      </c>
      <c r="C29" s="1118"/>
      <c r="D29" s="1118"/>
      <c r="E29" s="1118"/>
      <c r="F29" s="1118"/>
      <c r="G29" s="1118"/>
      <c r="H29" s="1118"/>
      <c r="I29" s="1118"/>
      <c r="J29" s="1118"/>
      <c r="K29" s="1118"/>
      <c r="L29" s="1118"/>
      <c r="M29" s="1118"/>
      <c r="N29" s="1118"/>
      <c r="O29" s="1118"/>
      <c r="P29" s="1118"/>
      <c r="Q29" s="1118"/>
      <c r="R29" s="1118"/>
      <c r="S29" s="1118"/>
    </row>
    <row r="30" spans="2:19" s="125" customFormat="1">
      <c r="B30" s="126"/>
      <c r="C30" s="127"/>
      <c r="D30" s="128"/>
      <c r="E30" s="128"/>
      <c r="F30" s="128"/>
      <c r="G30" s="128"/>
      <c r="H30" s="128"/>
      <c r="I30" s="128"/>
      <c r="J30" s="128"/>
      <c r="K30" s="128"/>
      <c r="L30" s="128"/>
      <c r="M30" s="128"/>
      <c r="N30" s="128"/>
    </row>
    <row r="31" spans="2:19" s="125" customFormat="1" ht="75" customHeight="1">
      <c r="B31" s="130" t="s">
        <v>172</v>
      </c>
      <c r="C31" s="127"/>
      <c r="D31" s="1119"/>
      <c r="E31" s="1120"/>
      <c r="F31" s="1120"/>
      <c r="G31" s="1120"/>
      <c r="H31" s="1120"/>
      <c r="I31" s="1120"/>
      <c r="J31" s="1120"/>
      <c r="K31" s="1120"/>
      <c r="L31" s="1120"/>
      <c r="M31" s="1120"/>
      <c r="N31" s="1120"/>
      <c r="O31" s="1120"/>
      <c r="P31" s="1120"/>
      <c r="Q31" s="1120"/>
      <c r="R31" s="1120"/>
      <c r="S31" s="1121"/>
    </row>
    <row r="32" spans="2:19" s="125" customFormat="1" ht="25.5" customHeight="1">
      <c r="B32" s="140"/>
      <c r="C32" s="127"/>
      <c r="D32" s="140"/>
      <c r="E32" s="140"/>
      <c r="F32" s="140"/>
      <c r="G32" s="140"/>
      <c r="H32" s="140"/>
      <c r="I32" s="140"/>
      <c r="J32" s="140"/>
      <c r="K32" s="140"/>
      <c r="L32" s="140"/>
      <c r="M32" s="140"/>
      <c r="N32" s="140"/>
    </row>
    <row r="33" spans="2:19" s="125" customFormat="1" ht="92.25" customHeight="1">
      <c r="B33" s="130" t="s">
        <v>173</v>
      </c>
      <c r="C33" s="127"/>
      <c r="D33" s="1122"/>
      <c r="E33" s="1123"/>
      <c r="F33" s="1123"/>
      <c r="G33" s="1123"/>
      <c r="H33" s="1123"/>
      <c r="I33" s="1123"/>
      <c r="J33" s="1123"/>
      <c r="K33" s="1123"/>
      <c r="L33" s="1123"/>
      <c r="M33" s="1123"/>
      <c r="N33" s="1123"/>
      <c r="O33" s="1123"/>
      <c r="P33" s="1123"/>
      <c r="Q33" s="1123"/>
      <c r="R33" s="1123"/>
      <c r="S33" s="1124"/>
    </row>
    <row r="34" spans="2:19" s="125" customFormat="1" ht="26.25" customHeight="1">
      <c r="B34" s="140"/>
      <c r="C34" s="127"/>
      <c r="D34" s="130"/>
      <c r="E34" s="130"/>
      <c r="F34" s="130"/>
      <c r="G34" s="130"/>
      <c r="H34" s="130"/>
      <c r="I34" s="130"/>
      <c r="J34" s="130"/>
      <c r="K34" s="130"/>
      <c r="L34" s="130"/>
      <c r="M34" s="130"/>
      <c r="N34" s="130"/>
    </row>
    <row r="35" spans="2:19" s="125" customFormat="1" ht="18">
      <c r="B35" s="1118">
        <v>2019</v>
      </c>
      <c r="C35" s="1118"/>
      <c r="D35" s="1118"/>
      <c r="E35" s="1118"/>
      <c r="F35" s="1118"/>
      <c r="G35" s="1118"/>
      <c r="H35" s="1118"/>
      <c r="I35" s="1118"/>
      <c r="J35" s="1118"/>
      <c r="K35" s="1118"/>
      <c r="L35" s="1118"/>
      <c r="M35" s="1118"/>
      <c r="N35" s="1118"/>
      <c r="O35" s="1118"/>
      <c r="P35" s="1118"/>
      <c r="Q35" s="1118"/>
      <c r="R35" s="1118"/>
      <c r="S35" s="1118"/>
    </row>
    <row r="36" spans="2:19" s="125" customFormat="1">
      <c r="B36" s="126"/>
      <c r="C36" s="127"/>
      <c r="D36" s="128"/>
      <c r="E36" s="128"/>
      <c r="F36" s="128"/>
      <c r="G36" s="128"/>
      <c r="H36" s="128"/>
      <c r="I36" s="128"/>
      <c r="J36" s="128"/>
      <c r="K36" s="128"/>
      <c r="L36" s="128"/>
      <c r="M36" s="128"/>
      <c r="N36" s="128"/>
    </row>
    <row r="37" spans="2:19" s="125" customFormat="1" ht="73.5" customHeight="1">
      <c r="B37" s="130" t="s">
        <v>172</v>
      </c>
      <c r="C37" s="127"/>
      <c r="D37" s="1119"/>
      <c r="E37" s="1120"/>
      <c r="F37" s="1120"/>
      <c r="G37" s="1120"/>
      <c r="H37" s="1120"/>
      <c r="I37" s="1120"/>
      <c r="J37" s="1120"/>
      <c r="K37" s="1120"/>
      <c r="L37" s="1120"/>
      <c r="M37" s="1120"/>
      <c r="N37" s="1120"/>
      <c r="O37" s="1120"/>
      <c r="P37" s="1120"/>
      <c r="Q37" s="1120"/>
      <c r="R37" s="1120"/>
      <c r="S37" s="1121"/>
    </row>
    <row r="38" spans="2:19" s="125" customFormat="1" ht="25.5" customHeight="1">
      <c r="B38" s="140"/>
      <c r="C38" s="127"/>
      <c r="D38" s="140"/>
      <c r="E38" s="140"/>
      <c r="F38" s="140"/>
      <c r="G38" s="140"/>
      <c r="H38" s="140"/>
      <c r="I38" s="140"/>
      <c r="J38" s="140"/>
      <c r="K38" s="140"/>
      <c r="L38" s="140"/>
      <c r="M38" s="140"/>
      <c r="N38" s="140"/>
    </row>
    <row r="39" spans="2:19" s="125" customFormat="1" ht="74.25" customHeight="1">
      <c r="B39" s="130" t="s">
        <v>173</v>
      </c>
      <c r="C39" s="127"/>
      <c r="D39" s="1122"/>
      <c r="E39" s="1123"/>
      <c r="F39" s="1123"/>
      <c r="G39" s="1123"/>
      <c r="H39" s="1123"/>
      <c r="I39" s="1123"/>
      <c r="J39" s="1123"/>
      <c r="K39" s="1123"/>
      <c r="L39" s="1123"/>
      <c r="M39" s="1123"/>
      <c r="N39" s="1123"/>
      <c r="O39" s="1123"/>
      <c r="P39" s="1123"/>
      <c r="Q39" s="1123"/>
      <c r="R39" s="1123"/>
      <c r="S39" s="1124"/>
    </row>
    <row r="40" spans="2:19" s="125" customFormat="1" ht="18.75" customHeight="1">
      <c r="B40" s="126"/>
      <c r="C40" s="127"/>
    </row>
    <row r="41" spans="2:19" s="125" customFormat="1">
      <c r="B41" s="137"/>
    </row>
    <row r="42" spans="2:19" s="125" customFormat="1">
      <c r="B42" s="132"/>
      <c r="C42" s="133"/>
      <c r="D42" s="134"/>
      <c r="E42" s="134"/>
      <c r="F42" s="134"/>
      <c r="G42" s="134"/>
      <c r="H42" s="134"/>
      <c r="I42" s="134"/>
      <c r="J42" s="134"/>
      <c r="K42" s="134"/>
      <c r="L42" s="134"/>
      <c r="M42" s="134"/>
      <c r="N42" s="134"/>
      <c r="O42" s="134"/>
    </row>
    <row r="43" spans="2:19" s="125" customFormat="1" ht="42.75" customHeight="1">
      <c r="B43" s="137" t="s">
        <v>174</v>
      </c>
      <c r="D43" s="141" t="s">
        <v>175</v>
      </c>
      <c r="E43" s="1132" t="s">
        <v>152</v>
      </c>
      <c r="F43" s="1133"/>
      <c r="G43" s="1133"/>
      <c r="H43" s="1133"/>
      <c r="I43" s="1133"/>
      <c r="J43" s="1133"/>
      <c r="K43" s="1133"/>
      <c r="L43" s="1133"/>
      <c r="M43" s="1133"/>
      <c r="N43" s="1133"/>
      <c r="O43" s="1134"/>
    </row>
    <row r="44" spans="2:19" s="125" customFormat="1">
      <c r="D44" s="768"/>
      <c r="E44" s="1125"/>
      <c r="F44" s="1126"/>
      <c r="G44" s="1126"/>
      <c r="H44" s="1126"/>
      <c r="I44" s="1126"/>
      <c r="J44" s="1126"/>
      <c r="K44" s="1126"/>
      <c r="L44" s="1126"/>
      <c r="M44" s="1126"/>
      <c r="N44" s="1126"/>
      <c r="O44" s="1127"/>
    </row>
    <row r="45" spans="2:19" s="125" customFormat="1">
      <c r="D45" s="768"/>
      <c r="E45" s="1125"/>
      <c r="F45" s="1126"/>
      <c r="G45" s="1126"/>
      <c r="H45" s="1126"/>
      <c r="I45" s="1126"/>
      <c r="J45" s="1126"/>
      <c r="K45" s="1126"/>
      <c r="L45" s="1126"/>
      <c r="M45" s="1126"/>
      <c r="N45" s="1126"/>
      <c r="O45" s="1127"/>
    </row>
    <row r="46" spans="2:19" s="125" customFormat="1">
      <c r="D46" s="768"/>
      <c r="E46" s="1125"/>
      <c r="F46" s="1126"/>
      <c r="G46" s="1126"/>
      <c r="H46" s="1126"/>
      <c r="I46" s="1126"/>
      <c r="J46" s="1126"/>
      <c r="K46" s="1126"/>
      <c r="L46" s="1126"/>
      <c r="M46" s="1126"/>
      <c r="N46" s="1126"/>
      <c r="O46" s="1127"/>
    </row>
    <row r="47" spans="2:19" s="125" customFormat="1">
      <c r="D47" s="768"/>
      <c r="E47" s="769"/>
      <c r="F47" s="770"/>
      <c r="G47" s="770"/>
      <c r="H47" s="770"/>
      <c r="I47" s="770"/>
      <c r="J47" s="770"/>
      <c r="K47" s="770"/>
      <c r="L47" s="770"/>
      <c r="M47" s="770"/>
      <c r="N47" s="770"/>
      <c r="O47" s="771"/>
    </row>
    <row r="48" spans="2:19" s="125" customFormat="1">
      <c r="D48" s="768"/>
      <c r="E48" s="1125"/>
      <c r="F48" s="1126"/>
      <c r="G48" s="1126"/>
      <c r="H48" s="1126"/>
      <c r="I48" s="1126"/>
      <c r="J48" s="1126"/>
      <c r="K48" s="1126"/>
      <c r="L48" s="1126"/>
      <c r="M48" s="1126"/>
      <c r="N48" s="1126"/>
      <c r="O48" s="1127"/>
    </row>
    <row r="49" spans="4:15" s="125" customFormat="1">
      <c r="D49" s="768"/>
      <c r="E49" s="1125"/>
      <c r="F49" s="1126"/>
      <c r="G49" s="1126"/>
      <c r="H49" s="1126"/>
      <c r="I49" s="1126"/>
      <c r="J49" s="1126"/>
      <c r="K49" s="1126"/>
      <c r="L49" s="1126"/>
      <c r="M49" s="1126"/>
      <c r="N49" s="1126"/>
      <c r="O49" s="1127"/>
    </row>
    <row r="50" spans="4:15" s="125" customFormat="1">
      <c r="D50" s="768"/>
      <c r="E50" s="1125"/>
      <c r="F50" s="1126"/>
      <c r="G50" s="1126"/>
      <c r="H50" s="1126"/>
      <c r="I50" s="1126"/>
      <c r="J50" s="1126"/>
      <c r="K50" s="1126"/>
      <c r="L50" s="1126"/>
      <c r="M50" s="1126"/>
      <c r="N50" s="1126"/>
      <c r="O50" s="1127"/>
    </row>
    <row r="51" spans="4:15" s="125" customFormat="1">
      <c r="D51" s="768"/>
      <c r="E51" s="1125"/>
      <c r="F51" s="1126"/>
      <c r="G51" s="1126"/>
      <c r="H51" s="1126"/>
      <c r="I51" s="1126"/>
      <c r="J51" s="1126"/>
      <c r="K51" s="1126"/>
      <c r="L51" s="1126"/>
      <c r="M51" s="1126"/>
      <c r="N51" s="1126"/>
      <c r="O51" s="1127"/>
    </row>
    <row r="52" spans="4:15" s="125" customFormat="1">
      <c r="D52" s="768"/>
      <c r="E52" s="1125"/>
      <c r="F52" s="1126"/>
      <c r="G52" s="1126"/>
      <c r="H52" s="1126"/>
      <c r="I52" s="1126"/>
      <c r="J52" s="1126"/>
      <c r="K52" s="1126"/>
      <c r="L52" s="1126"/>
      <c r="M52" s="1126"/>
      <c r="N52" s="1126"/>
      <c r="O52" s="1127"/>
    </row>
    <row r="53" spans="4:15" s="125" customFormat="1">
      <c r="D53" s="768"/>
      <c r="E53" s="1125"/>
      <c r="F53" s="1126"/>
      <c r="G53" s="1126"/>
      <c r="H53" s="1126"/>
      <c r="I53" s="1126"/>
      <c r="J53" s="1126"/>
      <c r="K53" s="1126"/>
      <c r="L53" s="1126"/>
      <c r="M53" s="1126"/>
      <c r="N53" s="1126"/>
      <c r="O53" s="1127"/>
    </row>
    <row r="54" spans="4:15" s="125" customFormat="1">
      <c r="D54" s="768"/>
      <c r="E54" s="1125"/>
      <c r="F54" s="1126"/>
      <c r="G54" s="1126"/>
      <c r="H54" s="1126"/>
      <c r="I54" s="1126"/>
      <c r="J54" s="1126"/>
      <c r="K54" s="1126"/>
      <c r="L54" s="1126"/>
      <c r="M54" s="1126"/>
      <c r="N54" s="1126"/>
      <c r="O54" s="1127"/>
    </row>
    <row r="55" spans="4:15" s="125" customFormat="1">
      <c r="D55" s="768"/>
      <c r="E55" s="1125"/>
      <c r="F55" s="1126"/>
      <c r="G55" s="1126"/>
      <c r="H55" s="1126"/>
      <c r="I55" s="1126"/>
      <c r="J55" s="1126"/>
      <c r="K55" s="1126"/>
      <c r="L55" s="1126"/>
      <c r="M55" s="1126"/>
      <c r="N55" s="1126"/>
      <c r="O55" s="1127"/>
    </row>
    <row r="56" spans="4:15" s="125" customFormat="1">
      <c r="D56" s="768"/>
      <c r="E56" s="1125"/>
      <c r="F56" s="1126"/>
      <c r="G56" s="1126"/>
      <c r="H56" s="1126"/>
      <c r="I56" s="1126"/>
      <c r="J56" s="1126"/>
      <c r="K56" s="1126"/>
      <c r="L56" s="1126"/>
      <c r="M56" s="1126"/>
      <c r="N56" s="1126"/>
      <c r="O56" s="1127"/>
    </row>
    <row r="57" spans="4:15" s="125" customFormat="1">
      <c r="D57" s="768"/>
      <c r="E57" s="1125"/>
      <c r="F57" s="1126"/>
      <c r="G57" s="1126"/>
      <c r="H57" s="1126"/>
      <c r="I57" s="1126"/>
      <c r="J57" s="1126"/>
      <c r="K57" s="1126"/>
      <c r="L57" s="1126"/>
      <c r="M57" s="1126"/>
      <c r="N57" s="1126"/>
      <c r="O57" s="1127"/>
    </row>
    <row r="58" spans="4:15" s="125" customFormat="1">
      <c r="D58" s="768"/>
      <c r="E58" s="1125"/>
      <c r="F58" s="1126"/>
      <c r="G58" s="1126"/>
      <c r="H58" s="1126"/>
      <c r="I58" s="1126"/>
      <c r="J58" s="1126"/>
      <c r="K58" s="1126"/>
      <c r="L58" s="1126"/>
      <c r="M58" s="1126"/>
      <c r="N58" s="1126"/>
      <c r="O58" s="1127"/>
    </row>
    <row r="59" spans="4:15" s="125" customFormat="1">
      <c r="D59" s="768"/>
      <c r="E59" s="1125"/>
      <c r="F59" s="1126"/>
      <c r="G59" s="1126"/>
      <c r="H59" s="1126"/>
      <c r="I59" s="1126"/>
      <c r="J59" s="1126"/>
      <c r="K59" s="1126"/>
      <c r="L59" s="1126"/>
      <c r="M59" s="1126"/>
      <c r="N59" s="1126"/>
      <c r="O59" s="1127"/>
    </row>
    <row r="60" spans="4:15" s="125" customFormat="1">
      <c r="D60" s="768"/>
      <c r="E60" s="1125"/>
      <c r="F60" s="1126"/>
      <c r="G60" s="1126"/>
      <c r="H60" s="1126"/>
      <c r="I60" s="1126"/>
      <c r="J60" s="1126"/>
      <c r="K60" s="1126"/>
      <c r="L60" s="1126"/>
      <c r="M60" s="1126"/>
      <c r="N60" s="1126"/>
      <c r="O60" s="1127"/>
    </row>
    <row r="61" spans="4:15" s="125" customFormat="1">
      <c r="D61" s="768"/>
      <c r="E61" s="1125"/>
      <c r="F61" s="1126"/>
      <c r="G61" s="1126"/>
      <c r="H61" s="1126"/>
      <c r="I61" s="1126"/>
      <c r="J61" s="1126"/>
      <c r="K61" s="1126"/>
      <c r="L61" s="1126"/>
      <c r="M61" s="1126"/>
      <c r="N61" s="1126"/>
      <c r="O61" s="1127"/>
    </row>
    <row r="62" spans="4:15" s="125" customFormat="1">
      <c r="D62" s="768"/>
      <c r="E62" s="1125"/>
      <c r="F62" s="1126"/>
      <c r="G62" s="1126"/>
      <c r="H62" s="1126"/>
      <c r="I62" s="1126"/>
      <c r="J62" s="1126"/>
      <c r="K62" s="1126"/>
      <c r="L62" s="1126"/>
      <c r="M62" s="1126"/>
      <c r="N62" s="1126"/>
      <c r="O62" s="1127"/>
    </row>
    <row r="63" spans="4:15" s="125" customFormat="1">
      <c r="D63" s="768"/>
      <c r="E63" s="1125"/>
      <c r="F63" s="1126"/>
      <c r="G63" s="1126"/>
      <c r="H63" s="1126"/>
      <c r="I63" s="1126"/>
      <c r="J63" s="1126"/>
      <c r="K63" s="1126"/>
      <c r="L63" s="1126"/>
      <c r="M63" s="1126"/>
      <c r="N63" s="1126"/>
      <c r="O63" s="1127"/>
    </row>
    <row r="64" spans="4:15" s="125" customFormat="1"/>
    <row r="65" s="125" customFormat="1"/>
    <row r="66" s="125" customFormat="1"/>
    <row r="67" s="125" customFormat="1"/>
    <row r="68" s="125" customFormat="1"/>
  </sheetData>
  <sheetProtection sheet="1" objects="1" scenarios="1" formatCells="0" formatColumns="0" formatRows="0" deleteRows="0"/>
  <protectedRanges>
    <protectedRange sqref="B7" name="Range2"/>
    <protectedRange sqref="D31:S31 D12:I12 D33:S33 D37:S37 D39:S39 D44:O63" name="Range1"/>
  </protectedRanges>
  <mergeCells count="31">
    <mergeCell ref="E63:O63"/>
    <mergeCell ref="E57:O57"/>
    <mergeCell ref="E58:O58"/>
    <mergeCell ref="E59:O59"/>
    <mergeCell ref="E60:O60"/>
    <mergeCell ref="E61:O61"/>
    <mergeCell ref="E62:O62"/>
    <mergeCell ref="E56:O56"/>
    <mergeCell ref="E44:O44"/>
    <mergeCell ref="E45:O45"/>
    <mergeCell ref="E46:O46"/>
    <mergeCell ref="E48:O48"/>
    <mergeCell ref="E49:O49"/>
    <mergeCell ref="E50:O50"/>
    <mergeCell ref="E51:O51"/>
    <mergeCell ref="E52:O52"/>
    <mergeCell ref="E53:O53"/>
    <mergeCell ref="E54:O54"/>
    <mergeCell ref="E55:O55"/>
    <mergeCell ref="E43:O43"/>
    <mergeCell ref="D7:I7"/>
    <mergeCell ref="D12:I12"/>
    <mergeCell ref="E15:E16"/>
    <mergeCell ref="F15:F16"/>
    <mergeCell ref="G15:G16"/>
    <mergeCell ref="B29:S29"/>
    <mergeCell ref="D31:S31"/>
    <mergeCell ref="D33:S33"/>
    <mergeCell ref="B35:S35"/>
    <mergeCell ref="D37:S37"/>
    <mergeCell ref="D39:S39"/>
  </mergeCells>
  <conditionalFormatting sqref="H17:H26 J17:J26 L17:L26 N17:N26 P17:P26 R17:R26">
    <cfRule type="cellIs" dxfId="48" priority="5" operator="equal">
      <formula>0</formula>
    </cfRule>
  </conditionalFormatting>
  <conditionalFormatting sqref="I17:I26 K17:K26 M17:M26 O17:O26 Q17:Q26 S17:S26">
    <cfRule type="containsErrors" dxfId="47" priority="1">
      <formula>ISERROR(I17)</formula>
    </cfRule>
    <cfRule type="cellIs" dxfId="46" priority="4" operator="equal">
      <formula>0</formula>
    </cfRule>
  </conditionalFormatting>
  <conditionalFormatting sqref="E17:H26 J17:J26 L17:L26 N17:N26 P17:P26 R17:R26">
    <cfRule type="containsErrors" dxfId="45" priority="3">
      <formula>ISERROR(E17)</formula>
    </cfRule>
  </conditionalFormatting>
  <conditionalFormatting sqref="D17:D26">
    <cfRule type="containsErrors" dxfId="44" priority="2">
      <formula>ISERROR(D17)</formula>
    </cfRule>
  </conditionalFormatting>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lists!$C$3:$C$7</xm:f>
          </x14:formula1>
          <xm:sqref>B7</xm:sqref>
        </x14:dataValidation>
      </x14:dataValidations>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B1:S68"/>
  <sheetViews>
    <sheetView showGridLines="0" zoomScale="80" zoomScaleNormal="80" workbookViewId="0"/>
  </sheetViews>
  <sheetFormatPr defaultRowHeight="15"/>
  <cols>
    <col min="1" max="1" width="8" style="142" customWidth="1"/>
    <col min="2" max="2" width="51.5703125" style="142" customWidth="1"/>
    <col min="3" max="3" width="4" style="142" customWidth="1"/>
    <col min="4" max="4" width="44.85546875" style="142" customWidth="1"/>
    <col min="5" max="5" width="15.140625" style="142" customWidth="1"/>
    <col min="6" max="7" width="13.28515625" style="142" customWidth="1"/>
    <col min="8" max="8" width="16" style="142" customWidth="1"/>
    <col min="9" max="9" width="13.28515625" style="142" customWidth="1"/>
    <col min="10" max="10" width="14.7109375" style="142" customWidth="1"/>
    <col min="11" max="11" width="13.28515625" style="142" customWidth="1"/>
    <col min="12" max="12" width="14" style="142" customWidth="1"/>
    <col min="13" max="13" width="13.28515625" style="142" customWidth="1"/>
    <col min="14" max="14" width="14.5703125" style="142" customWidth="1"/>
    <col min="15" max="17" width="13.5703125" style="142" customWidth="1"/>
    <col min="18" max="18" width="14.28515625" style="142" customWidth="1"/>
    <col min="19" max="19" width="13.5703125" style="142" customWidth="1"/>
    <col min="20" max="16384" width="9.140625" style="142"/>
  </cols>
  <sheetData>
    <row r="1" spans="2:19" s="125" customFormat="1"/>
    <row r="2" spans="2:19" s="125" customFormat="1">
      <c r="B2" s="124"/>
    </row>
    <row r="3" spans="2:19" s="125" customFormat="1" ht="32.25" customHeight="1">
      <c r="B3" s="124"/>
    </row>
    <row r="4" spans="2:19" s="125" customFormat="1"/>
    <row r="5" spans="2:19" s="125" customFormat="1"/>
    <row r="6" spans="2:19" s="125" customFormat="1" ht="45" customHeight="1">
      <c r="B6" s="126"/>
      <c r="C6" s="127"/>
      <c r="D6" s="128"/>
      <c r="E6" s="128"/>
      <c r="F6" s="128"/>
      <c r="G6" s="128"/>
      <c r="H6" s="128"/>
      <c r="I6" s="128"/>
      <c r="J6" s="128"/>
      <c r="K6" s="128"/>
    </row>
    <row r="7" spans="2:19" s="125" customFormat="1" ht="61.5" customHeight="1">
      <c r="B7" s="180" t="s">
        <v>1605</v>
      </c>
      <c r="C7" s="129"/>
      <c r="D7" s="1114" t="str">
        <f>VLOOKUP($B$7,ShadowTable[],2,FALSE)</f>
        <v>5 - By 2022, Cabo Verdeans, particularly women, youth and children, benefit from increased human security, improved social cohesion and a responsive and inclusive justice system that leads to the fulfilment of human rights</v>
      </c>
      <c r="E7" s="1114"/>
      <c r="F7" s="1114"/>
      <c r="G7" s="1114"/>
      <c r="H7" s="1114"/>
      <c r="I7" s="1114"/>
    </row>
    <row r="8" spans="2:19" s="125" customFormat="1" ht="15.75">
      <c r="B8" s="130"/>
      <c r="C8" s="129"/>
      <c r="D8" s="131"/>
      <c r="E8" s="131"/>
      <c r="F8" s="131"/>
      <c r="G8" s="131"/>
      <c r="H8" s="131"/>
      <c r="I8" s="131"/>
    </row>
    <row r="9" spans="2:19" s="125" customFormat="1">
      <c r="B9" s="132"/>
      <c r="C9" s="133"/>
      <c r="D9" s="134"/>
      <c r="E9" s="134"/>
      <c r="F9" s="134"/>
      <c r="G9" s="134"/>
      <c r="H9" s="134"/>
      <c r="I9" s="134"/>
      <c r="J9" s="134"/>
      <c r="K9" s="134"/>
      <c r="L9" s="134"/>
      <c r="M9" s="134"/>
      <c r="N9" s="134"/>
      <c r="O9" s="134"/>
      <c r="P9" s="134"/>
      <c r="Q9" s="134"/>
      <c r="R9" s="134"/>
      <c r="S9" s="134"/>
    </row>
    <row r="10" spans="2:19" s="125" customFormat="1" ht="18">
      <c r="B10" s="130" t="s">
        <v>162</v>
      </c>
      <c r="D10" s="135">
        <f t="array" ref="D10">INDEX(ShadowTable[], SMALL(IF(ShadowRowRes=$D$7,ROW(ShadowRowRes)-5),ROWS(D$10:D10)),3)</f>
        <v>0</v>
      </c>
      <c r="E10" s="135"/>
      <c r="F10" s="135"/>
      <c r="G10" s="135"/>
      <c r="H10" s="135"/>
      <c r="I10" s="135"/>
    </row>
    <row r="11" spans="2:19" s="125" customFormat="1">
      <c r="B11" s="130"/>
      <c r="D11" s="136"/>
      <c r="E11" s="136"/>
      <c r="F11" s="136"/>
      <c r="G11" s="136"/>
      <c r="H11" s="136"/>
      <c r="I11" s="136"/>
    </row>
    <row r="12" spans="2:19" s="125" customFormat="1" ht="40.5" customHeight="1">
      <c r="B12" s="130" t="s">
        <v>170</v>
      </c>
      <c r="D12" s="1115"/>
      <c r="E12" s="1116"/>
      <c r="F12" s="1116"/>
      <c r="G12" s="1116"/>
      <c r="H12" s="1116"/>
      <c r="I12" s="1117"/>
    </row>
    <row r="13" spans="2:19" s="125" customFormat="1">
      <c r="B13" s="137"/>
    </row>
    <row r="14" spans="2:19" s="125" customFormat="1">
      <c r="B14" s="132"/>
      <c r="C14" s="133"/>
      <c r="D14" s="134"/>
      <c r="E14" s="134"/>
      <c r="F14" s="134"/>
      <c r="G14" s="134"/>
      <c r="H14" s="134"/>
      <c r="I14" s="134"/>
      <c r="J14" s="134"/>
      <c r="K14" s="134"/>
      <c r="L14" s="134"/>
      <c r="M14" s="134"/>
      <c r="N14" s="134"/>
      <c r="O14" s="134"/>
      <c r="P14" s="134"/>
      <c r="Q14" s="134"/>
      <c r="R14" s="134"/>
      <c r="S14" s="134"/>
    </row>
    <row r="15" spans="2:19" s="125" customFormat="1" ht="20.25" customHeight="1">
      <c r="B15" s="130" t="s">
        <v>171</v>
      </c>
      <c r="E15" s="1128" t="s">
        <v>78</v>
      </c>
      <c r="F15" s="1128" t="s">
        <v>77</v>
      </c>
      <c r="G15" s="1130" t="s">
        <v>0</v>
      </c>
      <c r="H15" s="767">
        <f>'CO CPD'!$I$9</f>
        <v>2018</v>
      </c>
      <c r="I15" s="767">
        <f>'CO CPD'!$I$9</f>
        <v>2018</v>
      </c>
      <c r="J15" s="767">
        <f>'CO CPD'!$I$10</f>
        <v>2019</v>
      </c>
      <c r="K15" s="767">
        <f>'CO CPD'!$I$10</f>
        <v>2019</v>
      </c>
      <c r="L15" s="767">
        <f>'CO CPD'!$I$11</f>
        <v>2020</v>
      </c>
      <c r="M15" s="767">
        <f>'CO CPD'!$I$11</f>
        <v>2020</v>
      </c>
      <c r="N15" s="767">
        <f>'CO CPD'!$I$12</f>
        <v>2021</v>
      </c>
      <c r="O15" s="767">
        <f>'CO CPD'!$I$12</f>
        <v>2021</v>
      </c>
      <c r="P15" s="767">
        <f>'CO CPD'!$I$13</f>
        <v>2022</v>
      </c>
      <c r="Q15" s="767">
        <f>'CO CPD'!$I$13</f>
        <v>2022</v>
      </c>
      <c r="R15" s="767">
        <f>'CO CPD'!$I$14</f>
        <v>2023</v>
      </c>
      <c r="S15" s="767">
        <f>'CO CPD'!$I$14</f>
        <v>2023</v>
      </c>
    </row>
    <row r="16" spans="2:19" s="125" customFormat="1" ht="24.75" customHeight="1">
      <c r="B16" s="130"/>
      <c r="E16" s="1129"/>
      <c r="F16" s="1129"/>
      <c r="G16" s="1131"/>
      <c r="H16" s="763" t="s">
        <v>1477</v>
      </c>
      <c r="I16" s="763" t="s">
        <v>1478</v>
      </c>
      <c r="J16" s="763" t="s">
        <v>1477</v>
      </c>
      <c r="K16" s="763" t="s">
        <v>1478</v>
      </c>
      <c r="L16" s="763" t="s">
        <v>1477</v>
      </c>
      <c r="M16" s="763" t="s">
        <v>1478</v>
      </c>
      <c r="N16" s="763" t="s">
        <v>1477</v>
      </c>
      <c r="O16" s="763" t="s">
        <v>1478</v>
      </c>
      <c r="P16" s="763" t="s">
        <v>1477</v>
      </c>
      <c r="Q16" s="763" t="s">
        <v>1478</v>
      </c>
      <c r="R16" s="763" t="s">
        <v>1477</v>
      </c>
      <c r="S16" s="763" t="s">
        <v>1478</v>
      </c>
    </row>
    <row r="17" spans="2:19" s="125" customFormat="1" ht="64.5" customHeight="1">
      <c r="D17" s="310" t="str">
        <f t="array" ref="D17">INDEX(ShadowTable[], SMALL(IF(ShadowRowRes=$D$7,ROW(ShadowRowRes)-5),ROWS(D$17:D17)),5)</f>
        <v xml:space="preserve">5.1 - Proportion of women and girls who are victims of gender-based violence (by age/area of residence) </v>
      </c>
      <c r="E17" s="138">
        <f t="array" ref="E17">INDEX(ShadowTable[], SMALL(IF(ShadowRowRes=$D$7,ROW(ShadowRowRes)-5),ROWS(E$17:E17)),8)</f>
        <v>0</v>
      </c>
      <c r="F17" s="138">
        <f t="array" ref="F17">INDEX(ShadowTable[], SMALL(IF(ShadowRowRes=$D$7,ROW(ShadowRowRes)-5),ROWS(F$17:F17)),9)</f>
        <v>0</v>
      </c>
      <c r="G17" s="138">
        <f t="array" ref="G17">INDEX(ShadowTable[], SMALL(IF(ShadowRowRes=$D$7,ROW(ShadowRowRes)-5),ROWS(G$17:G17)),10)</f>
        <v>0</v>
      </c>
      <c r="H17" s="587">
        <f t="array" ref="H17">INDEX(ShadowTable[], SMALL(IF(ShadowRowRes=$D$7,ROW(ShadowRowRes)-5),ROWS(H$17:H17)),11)</f>
        <v>0</v>
      </c>
      <c r="I17" s="139">
        <f t="array" ref="I17">INDEX(ShadowTable[], SMALL(IF(ShadowRowRes=$D$7,ROW(ShadowRowRes)-5),ROWS(I$17:I17)),12)</f>
        <v>0</v>
      </c>
      <c r="J17" s="138">
        <f t="array" ref="J17">INDEX(ShadowTable[], SMALL(IF(ShadowRowRes=$D$7,ROW(ShadowRowRes)-5),ROWS(J$17:J17)),13)</f>
        <v>0</v>
      </c>
      <c r="K17" s="139">
        <f t="array" ref="K17">INDEX(ShadowTable[], SMALL(IF(ShadowRowRes=$D$7,ROW(ShadowRowRes)-5),ROWS(K$17:K17)),14)</f>
        <v>0</v>
      </c>
      <c r="L17" s="138">
        <f t="array" ref="L17">INDEX(ShadowTable[], SMALL(IF(ShadowRowRes=$D$7,ROW(ShadowRowRes)-5),ROWS(L$17:L17)),15)</f>
        <v>0</v>
      </c>
      <c r="M17" s="139">
        <f t="array" ref="M17">INDEX(ShadowTable[], SMALL(IF(ShadowRowRes=$D$7,ROW(ShadowRowRes)-5),ROWS(M$17:M17)),16)</f>
        <v>0</v>
      </c>
      <c r="N17" s="138">
        <f t="array" ref="N17">INDEX(ShadowTable[], SMALL(IF(ShadowRowRes=$D$7,ROW(ShadowRowRes)-5),ROWS(N$17:N17)),17)</f>
        <v>0</v>
      </c>
      <c r="O17" s="139">
        <f t="array" ref="O17">INDEX(ShadowTable[], SMALL(IF(ShadowRowRes=$D$7,ROW(ShadowRowRes)-5),ROWS(O$17:O17)),18)</f>
        <v>0</v>
      </c>
      <c r="P17" s="138">
        <f t="array" ref="P17">INDEX(ShadowTable[], SMALL(IF(ShadowRowRes=$D$7,ROW(ShadowRowRes)-5),ROWS(P$17:P17)),19)</f>
        <v>0</v>
      </c>
      <c r="Q17" s="139">
        <f t="array" ref="Q17">INDEX(ShadowTable[], SMALL(IF(ShadowRowRes=$D$7,ROW(ShadowRowRes)-5),ROWS(Q$17:Q17)),20)</f>
        <v>0</v>
      </c>
      <c r="R17" s="138">
        <f t="array" ref="R17">INDEX(ShadowTable[], SMALL(IF(ShadowRowRes=$D$7,ROW(ShadowRowRes)-5),ROWS(R$17:R17)),21)</f>
        <v>0</v>
      </c>
      <c r="S17" s="139">
        <f t="array" ref="S17">INDEX(ShadowTable[], SMALL(IF(ShadowRowRes=$D$7,ROW(ShadowRowRes)-5),ROWS(S$17:S17)),22)</f>
        <v>0</v>
      </c>
    </row>
    <row r="18" spans="2:19" ht="33" customHeight="1">
      <c r="D18" s="764" t="str">
        <f t="array" ref="D18">INDEX(ShadowTable[], SMALL(IF(ShadowRowRes=$D$7,ROW(ShadowRowRes)-5),ROWS(D$17:D18)),5)</f>
        <v xml:space="preserve">5.2 - Percentage of universal periodic review (UPR) recommendations implemented </v>
      </c>
      <c r="E18" s="765">
        <f t="array" ref="E18">INDEX(ShadowTable[], SMALL(IF(ShadowRowRes=$D$7,ROW(ShadowRowRes)-5),ROWS(E$17:E18)),8)</f>
        <v>0</v>
      </c>
      <c r="F18" s="765">
        <f t="array" ref="F18">INDEX(ShadowTable[], SMALL(IF(ShadowRowRes=$D$7,ROW(ShadowRowRes)-5),ROWS(F$17:F18)),9)</f>
        <v>0</v>
      </c>
      <c r="G18" s="765">
        <f t="array" ref="G18">INDEX(ShadowTable[], SMALL(IF(ShadowRowRes=$D$7,ROW(ShadowRowRes)-5),ROWS(G$17:G18)),10)</f>
        <v>0</v>
      </c>
      <c r="H18" s="765">
        <f t="array" ref="H18">INDEX(ShadowTable[], SMALL(IF(ShadowRowRes=$D$7,ROW(ShadowRowRes)-5),ROWS(H$17:H18)),11)</f>
        <v>0</v>
      </c>
      <c r="I18" s="766">
        <f t="array" ref="I18">INDEX(ShadowTable[], SMALL(IF(ShadowRowRes=$D$7,ROW(ShadowRowRes)-5),ROWS(I$17:I18)),12)</f>
        <v>0</v>
      </c>
      <c r="J18" s="765">
        <f t="array" ref="J18">INDEX(ShadowTable[], SMALL(IF(ShadowRowRes=$D$7,ROW(ShadowRowRes)-5),ROWS(J$17:J18)),13)</f>
        <v>0</v>
      </c>
      <c r="K18" s="766">
        <f t="array" ref="K18">INDEX(ShadowTable[], SMALL(IF(ShadowRowRes=$D$7,ROW(ShadowRowRes)-5),ROWS(K$17:K18)),14)</f>
        <v>0</v>
      </c>
      <c r="L18" s="765">
        <f t="array" ref="L18">INDEX(ShadowTable[], SMALL(IF(ShadowRowRes=$D$7,ROW(ShadowRowRes)-5),ROWS(L$17:L18)),15)</f>
        <v>0</v>
      </c>
      <c r="M18" s="766">
        <f t="array" ref="M18">INDEX(ShadowTable[], SMALL(IF(ShadowRowRes=$D$7,ROW(ShadowRowRes)-5),ROWS(M$17:M18)),16)</f>
        <v>0</v>
      </c>
      <c r="N18" s="765">
        <f t="array" ref="N18">INDEX(ShadowTable[], SMALL(IF(ShadowRowRes=$D$7,ROW(ShadowRowRes)-5),ROWS(N$17:N18)),17)</f>
        <v>0</v>
      </c>
      <c r="O18" s="766">
        <f t="array" ref="O18">INDEX(ShadowTable[], SMALL(IF(ShadowRowRes=$D$7,ROW(ShadowRowRes)-5),ROWS(O$17:O18)),18)</f>
        <v>0</v>
      </c>
      <c r="P18" s="765">
        <f t="array" ref="P18">INDEX(ShadowTable[], SMALL(IF(ShadowRowRes=$D$7,ROW(ShadowRowRes)-5),ROWS(P$17:P18)),19)</f>
        <v>0</v>
      </c>
      <c r="Q18" s="766">
        <f t="array" ref="Q18">INDEX(ShadowTable[], SMALL(IF(ShadowRowRes=$D$7,ROW(ShadowRowRes)-5),ROWS(Q$17:Q18)),20)</f>
        <v>0</v>
      </c>
      <c r="R18" s="765">
        <f t="array" ref="R18">INDEX(ShadowTable[], SMALL(IF(ShadowRowRes=$D$7,ROW(ShadowRowRes)-5),ROWS(R$17:R18)),21)</f>
        <v>0</v>
      </c>
      <c r="S18" s="766">
        <f t="array" ref="S18">INDEX(ShadowTable[], SMALL(IF(ShadowRowRes=$D$7,ROW(ShadowRowRes)-5),ROWS(S$17:S18)),22)</f>
        <v>0</v>
      </c>
    </row>
    <row r="19" spans="2:19" ht="48" customHeight="1">
      <c r="D19" s="764" t="str">
        <f t="array" ref="D19">INDEX(ShadowTable[], SMALL(IF(ShadowRowRes=$D$7,ROW(ShadowRowRes)-5),ROWS(D$17:D19)),5)</f>
        <v>5.3 - Percentage of court cases with free legal support</v>
      </c>
      <c r="E19" s="765">
        <f t="array" ref="E19">INDEX(ShadowTable[], SMALL(IF(ShadowRowRes=$D$7,ROW(ShadowRowRes)-5),ROWS(E$17:E19)),8)</f>
        <v>0</v>
      </c>
      <c r="F19" s="765">
        <f t="array" ref="F19">INDEX(ShadowTable[], SMALL(IF(ShadowRowRes=$D$7,ROW(ShadowRowRes)-5),ROWS(F$17:F19)),9)</f>
        <v>0</v>
      </c>
      <c r="G19" s="765">
        <f t="array" ref="G19">INDEX(ShadowTable[], SMALL(IF(ShadowRowRes=$D$7,ROW(ShadowRowRes)-5),ROWS(G$17:G19)),10)</f>
        <v>0</v>
      </c>
      <c r="H19" s="765">
        <f t="array" ref="H19">INDEX(ShadowTable[], SMALL(IF(ShadowRowRes=$D$7,ROW(ShadowRowRes)-5),ROWS(H$17:H19)),11)</f>
        <v>0</v>
      </c>
      <c r="I19" s="766">
        <f t="array" ref="I19">INDEX(ShadowTable[], SMALL(IF(ShadowRowRes=$D$7,ROW(ShadowRowRes)-5),ROWS(I$17:I19)),12)</f>
        <v>0</v>
      </c>
      <c r="J19" s="765">
        <f t="array" ref="J19">INDEX(ShadowTable[], SMALL(IF(ShadowRowRes=$D$7,ROW(ShadowRowRes)-5),ROWS(J$17:J19)),13)</f>
        <v>0</v>
      </c>
      <c r="K19" s="766">
        <f t="array" ref="K19">INDEX(ShadowTable[], SMALL(IF(ShadowRowRes=$D$7,ROW(ShadowRowRes)-5),ROWS(K$17:K19)),14)</f>
        <v>0</v>
      </c>
      <c r="L19" s="765">
        <f t="array" ref="L19">INDEX(ShadowTable[], SMALL(IF(ShadowRowRes=$D$7,ROW(ShadowRowRes)-5),ROWS(L$17:L19)),15)</f>
        <v>0</v>
      </c>
      <c r="M19" s="766">
        <f t="array" ref="M19">INDEX(ShadowTable[], SMALL(IF(ShadowRowRes=$D$7,ROW(ShadowRowRes)-5),ROWS(M$17:M19)),16)</f>
        <v>0</v>
      </c>
      <c r="N19" s="765">
        <f t="array" ref="N19">INDEX(ShadowTable[], SMALL(IF(ShadowRowRes=$D$7,ROW(ShadowRowRes)-5),ROWS(N$17:N19)),17)</f>
        <v>0</v>
      </c>
      <c r="O19" s="766">
        <f t="array" ref="O19">INDEX(ShadowTable[], SMALL(IF(ShadowRowRes=$D$7,ROW(ShadowRowRes)-5),ROWS(O$17:O19)),18)</f>
        <v>0</v>
      </c>
      <c r="P19" s="765">
        <f t="array" ref="P19">INDEX(ShadowTable[], SMALL(IF(ShadowRowRes=$D$7,ROW(ShadowRowRes)-5),ROWS(P$17:P19)),19)</f>
        <v>0</v>
      </c>
      <c r="Q19" s="766">
        <f t="array" ref="Q19">INDEX(ShadowTable[], SMALL(IF(ShadowRowRes=$D$7,ROW(ShadowRowRes)-5),ROWS(Q$17:Q19)),20)</f>
        <v>0</v>
      </c>
      <c r="R19" s="765">
        <f t="array" ref="R19">INDEX(ShadowTable[], SMALL(IF(ShadowRowRes=$D$7,ROW(ShadowRowRes)-5),ROWS(R$17:R19)),21)</f>
        <v>0</v>
      </c>
      <c r="S19" s="766">
        <f t="array" ref="S19">INDEX(ShadowTable[], SMALL(IF(ShadowRowRes=$D$7,ROW(ShadowRowRes)-5),ROWS(S$17:S19)),22)</f>
        <v>0</v>
      </c>
    </row>
    <row r="20" spans="2:19">
      <c r="D20" s="764" t="e">
        <f t="array" ref="D20">INDEX(ShadowTable[], SMALL(IF(ShadowRowRes=$D$7,ROW(ShadowRowRes)-5),ROWS(D$17:D20)),5)</f>
        <v>#NUM!</v>
      </c>
      <c r="E20" s="765" t="e">
        <f t="array" ref="E20">INDEX(ShadowTable[], SMALL(IF(ShadowRowRes=$D$7,ROW(ShadowRowRes)-5),ROWS(E$17:E20)),8)</f>
        <v>#NUM!</v>
      </c>
      <c r="F20" s="765" t="e">
        <f t="array" ref="F20">INDEX(ShadowTable[], SMALL(IF(ShadowRowRes=$D$7,ROW(ShadowRowRes)-5),ROWS(F$17:F20)),9)</f>
        <v>#NUM!</v>
      </c>
      <c r="G20" s="765" t="e">
        <f t="array" ref="G20">INDEX(ShadowTable[], SMALL(IF(ShadowRowRes=$D$7,ROW(ShadowRowRes)-5),ROWS(G$17:G20)),10)</f>
        <v>#NUM!</v>
      </c>
      <c r="H20" s="765" t="e">
        <f t="array" ref="H20">INDEX(ShadowTable[], SMALL(IF(ShadowRowRes=$D$7,ROW(ShadowRowRes)-5),ROWS(H$17:H20)),11)</f>
        <v>#NUM!</v>
      </c>
      <c r="I20" s="766" t="e">
        <f t="array" ref="I20">INDEX(ShadowTable[], SMALL(IF(ShadowRowRes=$D$7,ROW(ShadowRowRes)-5),ROWS(I$17:I20)),12)</f>
        <v>#NUM!</v>
      </c>
      <c r="J20" s="765" t="e">
        <f t="array" ref="J20">INDEX(ShadowTable[], SMALL(IF(ShadowRowRes=$D$7,ROW(ShadowRowRes)-5),ROWS(J$17:J20)),13)</f>
        <v>#NUM!</v>
      </c>
      <c r="K20" s="766" t="e">
        <f t="array" ref="K20">INDEX(ShadowTable[], SMALL(IF(ShadowRowRes=$D$7,ROW(ShadowRowRes)-5),ROWS(K$17:K20)),14)</f>
        <v>#NUM!</v>
      </c>
      <c r="L20" s="765" t="e">
        <f t="array" ref="L20">INDEX(ShadowTable[], SMALL(IF(ShadowRowRes=$D$7,ROW(ShadowRowRes)-5),ROWS(L$17:L20)),15)</f>
        <v>#NUM!</v>
      </c>
      <c r="M20" s="766" t="e">
        <f t="array" ref="M20">INDEX(ShadowTable[], SMALL(IF(ShadowRowRes=$D$7,ROW(ShadowRowRes)-5),ROWS(M$17:M20)),16)</f>
        <v>#NUM!</v>
      </c>
      <c r="N20" s="765" t="e">
        <f t="array" ref="N20">INDEX(ShadowTable[], SMALL(IF(ShadowRowRes=$D$7,ROW(ShadowRowRes)-5),ROWS(N$17:N20)),17)</f>
        <v>#NUM!</v>
      </c>
      <c r="O20" s="766" t="e">
        <f t="array" ref="O20">INDEX(ShadowTable[], SMALL(IF(ShadowRowRes=$D$7,ROW(ShadowRowRes)-5),ROWS(O$17:O20)),18)</f>
        <v>#NUM!</v>
      </c>
      <c r="P20" s="765" t="e">
        <f t="array" ref="P20">INDEX(ShadowTable[], SMALL(IF(ShadowRowRes=$D$7,ROW(ShadowRowRes)-5),ROWS(P$17:P20)),19)</f>
        <v>#NUM!</v>
      </c>
      <c r="Q20" s="766" t="e">
        <f t="array" ref="Q20">INDEX(ShadowTable[], SMALL(IF(ShadowRowRes=$D$7,ROW(ShadowRowRes)-5),ROWS(Q$17:Q20)),20)</f>
        <v>#NUM!</v>
      </c>
      <c r="R20" s="765" t="e">
        <f t="array" ref="R20">INDEX(ShadowTable[], SMALL(IF(ShadowRowRes=$D$7,ROW(ShadowRowRes)-5),ROWS(R$17:R20)),21)</f>
        <v>#NUM!</v>
      </c>
      <c r="S20" s="766" t="e">
        <f t="array" ref="S20">INDEX(ShadowTable[], SMALL(IF(ShadowRowRes=$D$7,ROW(ShadowRowRes)-5),ROWS(S$17:S20)),22)</f>
        <v>#NUM!</v>
      </c>
    </row>
    <row r="21" spans="2:19">
      <c r="D21" s="764" t="e">
        <f t="array" ref="D21">INDEX(ShadowTable[], SMALL(IF(ShadowRowRes=$D$7,ROW(ShadowRowRes)-5),ROWS(D$17:D21)),5)</f>
        <v>#NUM!</v>
      </c>
      <c r="E21" s="765" t="e">
        <f t="array" ref="E21">INDEX(ShadowTable[], SMALL(IF(ShadowRowRes=$D$7,ROW(ShadowRowRes)-5),ROWS(E$17:E21)),8)</f>
        <v>#NUM!</v>
      </c>
      <c r="F21" s="765" t="e">
        <f t="array" ref="F21">INDEX(ShadowTable[], SMALL(IF(ShadowRowRes=$D$7,ROW(ShadowRowRes)-5),ROWS(F$17:F21)),9)</f>
        <v>#NUM!</v>
      </c>
      <c r="G21" s="765" t="e">
        <f t="array" ref="G21">INDEX(ShadowTable[], SMALL(IF(ShadowRowRes=$D$7,ROW(ShadowRowRes)-5),ROWS(G$17:G21)),10)</f>
        <v>#NUM!</v>
      </c>
      <c r="H21" s="765" t="e">
        <f t="array" ref="H21">INDEX(ShadowTable[], SMALL(IF(ShadowRowRes=$D$7,ROW(ShadowRowRes)-5),ROWS(H$17:H21)),11)</f>
        <v>#NUM!</v>
      </c>
      <c r="I21" s="766" t="e">
        <f t="array" ref="I21">INDEX(ShadowTable[], SMALL(IF(ShadowRowRes=$D$7,ROW(ShadowRowRes)-5),ROWS(I$17:I21)),12)</f>
        <v>#NUM!</v>
      </c>
      <c r="J21" s="765" t="e">
        <f t="array" ref="J21">INDEX(ShadowTable[], SMALL(IF(ShadowRowRes=$D$7,ROW(ShadowRowRes)-5),ROWS(J$17:J21)),13)</f>
        <v>#NUM!</v>
      </c>
      <c r="K21" s="766" t="e">
        <f t="array" ref="K21">INDEX(ShadowTable[], SMALL(IF(ShadowRowRes=$D$7,ROW(ShadowRowRes)-5),ROWS(K$17:K21)),14)</f>
        <v>#NUM!</v>
      </c>
      <c r="L21" s="765" t="e">
        <f t="array" ref="L21">INDEX(ShadowTable[], SMALL(IF(ShadowRowRes=$D$7,ROW(ShadowRowRes)-5),ROWS(L$17:L21)),15)</f>
        <v>#NUM!</v>
      </c>
      <c r="M21" s="766" t="e">
        <f t="array" ref="M21">INDEX(ShadowTable[], SMALL(IF(ShadowRowRes=$D$7,ROW(ShadowRowRes)-5),ROWS(M$17:M21)),16)</f>
        <v>#NUM!</v>
      </c>
      <c r="N21" s="765" t="e">
        <f t="array" ref="N21">INDEX(ShadowTable[], SMALL(IF(ShadowRowRes=$D$7,ROW(ShadowRowRes)-5),ROWS(N$17:N21)),17)</f>
        <v>#NUM!</v>
      </c>
      <c r="O21" s="766" t="e">
        <f t="array" ref="O21">INDEX(ShadowTable[], SMALL(IF(ShadowRowRes=$D$7,ROW(ShadowRowRes)-5),ROWS(O$17:O21)),18)</f>
        <v>#NUM!</v>
      </c>
      <c r="P21" s="765" t="e">
        <f t="array" ref="P21">INDEX(ShadowTable[], SMALL(IF(ShadowRowRes=$D$7,ROW(ShadowRowRes)-5),ROWS(P$17:P21)),19)</f>
        <v>#NUM!</v>
      </c>
      <c r="Q21" s="766" t="e">
        <f t="array" ref="Q21">INDEX(ShadowTable[], SMALL(IF(ShadowRowRes=$D$7,ROW(ShadowRowRes)-5),ROWS(Q$17:Q21)),20)</f>
        <v>#NUM!</v>
      </c>
      <c r="R21" s="765" t="e">
        <f t="array" ref="R21">INDEX(ShadowTable[], SMALL(IF(ShadowRowRes=$D$7,ROW(ShadowRowRes)-5),ROWS(R$17:R21)),21)</f>
        <v>#NUM!</v>
      </c>
      <c r="S21" s="766" t="e">
        <f t="array" ref="S21">INDEX(ShadowTable[], SMALL(IF(ShadowRowRes=$D$7,ROW(ShadowRowRes)-5),ROWS(S$17:S21)),22)</f>
        <v>#NUM!</v>
      </c>
    </row>
    <row r="22" spans="2:19">
      <c r="B22" s="143"/>
      <c r="D22" s="764" t="e">
        <f t="array" ref="D22">INDEX(ShadowTable[], SMALL(IF(ShadowRowRes=$D$7,ROW(ShadowRowRes)-5),ROWS(D$17:D22)),5)</f>
        <v>#NUM!</v>
      </c>
      <c r="E22" s="765" t="e">
        <f t="array" ref="E22">INDEX(ShadowTable[], SMALL(IF(ShadowRowRes=$D$7,ROW(ShadowRowRes)-5),ROWS(E$17:E22)),8)</f>
        <v>#NUM!</v>
      </c>
      <c r="F22" s="765" t="e">
        <f t="array" ref="F22">INDEX(ShadowTable[], SMALL(IF(ShadowRowRes=$D$7,ROW(ShadowRowRes)-5),ROWS(F$17:F22)),9)</f>
        <v>#NUM!</v>
      </c>
      <c r="G22" s="765" t="e">
        <f t="array" ref="G22">INDEX(ShadowTable[], SMALL(IF(ShadowRowRes=$D$7,ROW(ShadowRowRes)-5),ROWS(G$17:G22)),10)</f>
        <v>#NUM!</v>
      </c>
      <c r="H22" s="765" t="e">
        <f t="array" ref="H22">INDEX(ShadowTable[], SMALL(IF(ShadowRowRes=$D$7,ROW(ShadowRowRes)-5),ROWS(H$17:H22)),11)</f>
        <v>#NUM!</v>
      </c>
      <c r="I22" s="766" t="e">
        <f t="array" ref="I22">INDEX(ShadowTable[], SMALL(IF(ShadowRowRes=$D$7,ROW(ShadowRowRes)-5),ROWS(I$17:I22)),12)</f>
        <v>#NUM!</v>
      </c>
      <c r="J22" s="765" t="e">
        <f t="array" ref="J22">INDEX(ShadowTable[], SMALL(IF(ShadowRowRes=$D$7,ROW(ShadowRowRes)-5),ROWS(J$17:J22)),13)</f>
        <v>#NUM!</v>
      </c>
      <c r="K22" s="766" t="e">
        <f t="array" ref="K22">INDEX(ShadowTable[], SMALL(IF(ShadowRowRes=$D$7,ROW(ShadowRowRes)-5),ROWS(K$17:K22)),14)</f>
        <v>#NUM!</v>
      </c>
      <c r="L22" s="765" t="e">
        <f t="array" ref="L22">INDEX(ShadowTable[], SMALL(IF(ShadowRowRes=$D$7,ROW(ShadowRowRes)-5),ROWS(L$17:L22)),15)</f>
        <v>#NUM!</v>
      </c>
      <c r="M22" s="766" t="e">
        <f t="array" ref="M22">INDEX(ShadowTable[], SMALL(IF(ShadowRowRes=$D$7,ROW(ShadowRowRes)-5),ROWS(M$17:M22)),16)</f>
        <v>#NUM!</v>
      </c>
      <c r="N22" s="765" t="e">
        <f t="array" ref="N22">INDEX(ShadowTable[], SMALL(IF(ShadowRowRes=$D$7,ROW(ShadowRowRes)-5),ROWS(N$17:N22)),17)</f>
        <v>#NUM!</v>
      </c>
      <c r="O22" s="766" t="e">
        <f t="array" ref="O22">INDEX(ShadowTable[], SMALL(IF(ShadowRowRes=$D$7,ROW(ShadowRowRes)-5),ROWS(O$17:O22)),18)</f>
        <v>#NUM!</v>
      </c>
      <c r="P22" s="765" t="e">
        <f t="array" ref="P22">INDEX(ShadowTable[], SMALL(IF(ShadowRowRes=$D$7,ROW(ShadowRowRes)-5),ROWS(P$17:P22)),19)</f>
        <v>#NUM!</v>
      </c>
      <c r="Q22" s="766" t="e">
        <f t="array" ref="Q22">INDEX(ShadowTable[], SMALL(IF(ShadowRowRes=$D$7,ROW(ShadowRowRes)-5),ROWS(Q$17:Q22)),20)</f>
        <v>#NUM!</v>
      </c>
      <c r="R22" s="765" t="e">
        <f t="array" ref="R22">INDEX(ShadowTable[], SMALL(IF(ShadowRowRes=$D$7,ROW(ShadowRowRes)-5),ROWS(R$17:R22)),21)</f>
        <v>#NUM!</v>
      </c>
      <c r="S22" s="766" t="e">
        <f t="array" ref="S22">INDEX(ShadowTable[], SMALL(IF(ShadowRowRes=$D$7,ROW(ShadowRowRes)-5),ROWS(S$17:S22)),22)</f>
        <v>#NUM!</v>
      </c>
    </row>
    <row r="23" spans="2:19">
      <c r="B23" s="143"/>
      <c r="D23" s="764" t="e">
        <f t="array" ref="D23">INDEX(ShadowTable[], SMALL(IF(ShadowRowRes=$D$7,ROW(ShadowRowRes)-5),ROWS(D$17:D23)),5)</f>
        <v>#NUM!</v>
      </c>
      <c r="E23" s="765" t="e">
        <f t="array" ref="E23">INDEX(ShadowTable[], SMALL(IF(ShadowRowRes=$D$7,ROW(ShadowRowRes)-5),ROWS(E$17:E23)),8)</f>
        <v>#NUM!</v>
      </c>
      <c r="F23" s="765" t="e">
        <f t="array" ref="F23">INDEX(ShadowTable[], SMALL(IF(ShadowRowRes=$D$7,ROW(ShadowRowRes)-5),ROWS(F$17:F23)),9)</f>
        <v>#NUM!</v>
      </c>
      <c r="G23" s="765" t="e">
        <f t="array" ref="G23">INDEX(ShadowTable[], SMALL(IF(ShadowRowRes=$D$7,ROW(ShadowRowRes)-5),ROWS(G$17:G23)),10)</f>
        <v>#NUM!</v>
      </c>
      <c r="H23" s="765" t="e">
        <f t="array" ref="H23">INDEX(ShadowTable[], SMALL(IF(ShadowRowRes=$D$7,ROW(ShadowRowRes)-5),ROWS(H$17:H23)),11)</f>
        <v>#NUM!</v>
      </c>
      <c r="I23" s="766" t="e">
        <f t="array" ref="I23">INDEX(ShadowTable[], SMALL(IF(ShadowRowRes=$D$7,ROW(ShadowRowRes)-5),ROWS(I$17:I23)),12)</f>
        <v>#NUM!</v>
      </c>
      <c r="J23" s="765" t="e">
        <f t="array" ref="J23">INDEX(ShadowTable[], SMALL(IF(ShadowRowRes=$D$7,ROW(ShadowRowRes)-5),ROWS(J$17:J23)),13)</f>
        <v>#NUM!</v>
      </c>
      <c r="K23" s="766" t="e">
        <f t="array" ref="K23">INDEX(ShadowTable[], SMALL(IF(ShadowRowRes=$D$7,ROW(ShadowRowRes)-5),ROWS(K$17:K23)),14)</f>
        <v>#NUM!</v>
      </c>
      <c r="L23" s="765" t="e">
        <f t="array" ref="L23">INDEX(ShadowTable[], SMALL(IF(ShadowRowRes=$D$7,ROW(ShadowRowRes)-5),ROWS(L$17:L23)),15)</f>
        <v>#NUM!</v>
      </c>
      <c r="M23" s="766" t="e">
        <f t="array" ref="M23">INDEX(ShadowTable[], SMALL(IF(ShadowRowRes=$D$7,ROW(ShadowRowRes)-5),ROWS(M$17:M23)),16)</f>
        <v>#NUM!</v>
      </c>
      <c r="N23" s="765" t="e">
        <f t="array" ref="N23">INDEX(ShadowTable[], SMALL(IF(ShadowRowRes=$D$7,ROW(ShadowRowRes)-5),ROWS(N$17:N23)),17)</f>
        <v>#NUM!</v>
      </c>
      <c r="O23" s="766" t="e">
        <f t="array" ref="O23">INDEX(ShadowTable[], SMALL(IF(ShadowRowRes=$D$7,ROW(ShadowRowRes)-5),ROWS(O$17:O23)),18)</f>
        <v>#NUM!</v>
      </c>
      <c r="P23" s="765" t="e">
        <f t="array" ref="P23">INDEX(ShadowTable[], SMALL(IF(ShadowRowRes=$D$7,ROW(ShadowRowRes)-5),ROWS(P$17:P23)),19)</f>
        <v>#NUM!</v>
      </c>
      <c r="Q23" s="766" t="e">
        <f t="array" ref="Q23">INDEX(ShadowTable[], SMALL(IF(ShadowRowRes=$D$7,ROW(ShadowRowRes)-5),ROWS(Q$17:Q23)),20)</f>
        <v>#NUM!</v>
      </c>
      <c r="R23" s="765" t="e">
        <f t="array" ref="R23">INDEX(ShadowTable[], SMALL(IF(ShadowRowRes=$D$7,ROW(ShadowRowRes)-5),ROWS(R$17:R23)),21)</f>
        <v>#NUM!</v>
      </c>
      <c r="S23" s="766" t="e">
        <f t="array" ref="S23">INDEX(ShadowTable[], SMALL(IF(ShadowRowRes=$D$7,ROW(ShadowRowRes)-5),ROWS(S$17:S23)),22)</f>
        <v>#NUM!</v>
      </c>
    </row>
    <row r="24" spans="2:19">
      <c r="B24" s="143"/>
      <c r="D24" s="764" t="e">
        <f t="array" ref="D24">INDEX(ShadowTable[], SMALL(IF(ShadowRowRes=$D$7,ROW(ShadowRowRes)-5),ROWS(D$17:D24)),5)</f>
        <v>#NUM!</v>
      </c>
      <c r="E24" s="765" t="e">
        <f t="array" ref="E24">INDEX(ShadowTable[], SMALL(IF(ShadowRowRes=$D$7,ROW(ShadowRowRes)-5),ROWS(E$17:E24)),8)</f>
        <v>#NUM!</v>
      </c>
      <c r="F24" s="765" t="e">
        <f t="array" ref="F24">INDEX(ShadowTable[], SMALL(IF(ShadowRowRes=$D$7,ROW(ShadowRowRes)-5),ROWS(F$17:F24)),9)</f>
        <v>#NUM!</v>
      </c>
      <c r="G24" s="765" t="e">
        <f t="array" ref="G24">INDEX(ShadowTable[], SMALL(IF(ShadowRowRes=$D$7,ROW(ShadowRowRes)-5),ROWS(G$17:G24)),10)</f>
        <v>#NUM!</v>
      </c>
      <c r="H24" s="765" t="e">
        <f t="array" ref="H24">INDEX(ShadowTable[], SMALL(IF(ShadowRowRes=$D$7,ROW(ShadowRowRes)-5),ROWS(H$17:H24)),11)</f>
        <v>#NUM!</v>
      </c>
      <c r="I24" s="766" t="e">
        <f t="array" ref="I24">INDEX(ShadowTable[], SMALL(IF(ShadowRowRes=$D$7,ROW(ShadowRowRes)-5),ROWS(I$17:I24)),12)</f>
        <v>#NUM!</v>
      </c>
      <c r="J24" s="765" t="e">
        <f t="array" ref="J24">INDEX(ShadowTable[], SMALL(IF(ShadowRowRes=$D$7,ROW(ShadowRowRes)-5),ROWS(J$17:J24)),13)</f>
        <v>#NUM!</v>
      </c>
      <c r="K24" s="766" t="e">
        <f t="array" ref="K24">INDEX(ShadowTable[], SMALL(IF(ShadowRowRes=$D$7,ROW(ShadowRowRes)-5),ROWS(K$17:K24)),14)</f>
        <v>#NUM!</v>
      </c>
      <c r="L24" s="765" t="e">
        <f t="array" ref="L24">INDEX(ShadowTable[], SMALL(IF(ShadowRowRes=$D$7,ROW(ShadowRowRes)-5),ROWS(L$17:L24)),15)</f>
        <v>#NUM!</v>
      </c>
      <c r="M24" s="766" t="e">
        <f t="array" ref="M24">INDEX(ShadowTable[], SMALL(IF(ShadowRowRes=$D$7,ROW(ShadowRowRes)-5),ROWS(M$17:M24)),16)</f>
        <v>#NUM!</v>
      </c>
      <c r="N24" s="765" t="e">
        <f t="array" ref="N24">INDEX(ShadowTable[], SMALL(IF(ShadowRowRes=$D$7,ROW(ShadowRowRes)-5),ROWS(N$17:N24)),17)</f>
        <v>#NUM!</v>
      </c>
      <c r="O24" s="766" t="e">
        <f t="array" ref="O24">INDEX(ShadowTable[], SMALL(IF(ShadowRowRes=$D$7,ROW(ShadowRowRes)-5),ROWS(O$17:O24)),18)</f>
        <v>#NUM!</v>
      </c>
      <c r="P24" s="765" t="e">
        <f t="array" ref="P24">INDEX(ShadowTable[], SMALL(IF(ShadowRowRes=$D$7,ROW(ShadowRowRes)-5),ROWS(P$17:P24)),19)</f>
        <v>#NUM!</v>
      </c>
      <c r="Q24" s="766" t="e">
        <f t="array" ref="Q24">INDEX(ShadowTable[], SMALL(IF(ShadowRowRes=$D$7,ROW(ShadowRowRes)-5),ROWS(Q$17:Q24)),20)</f>
        <v>#NUM!</v>
      </c>
      <c r="R24" s="765" t="e">
        <f t="array" ref="R24">INDEX(ShadowTable[], SMALL(IF(ShadowRowRes=$D$7,ROW(ShadowRowRes)-5),ROWS(R$17:R24)),21)</f>
        <v>#NUM!</v>
      </c>
      <c r="S24" s="766" t="e">
        <f t="array" ref="S24">INDEX(ShadowTable[], SMALL(IF(ShadowRowRes=$D$7,ROW(ShadowRowRes)-5),ROWS(S$17:S24)),22)</f>
        <v>#NUM!</v>
      </c>
    </row>
    <row r="25" spans="2:19">
      <c r="B25" s="143"/>
      <c r="D25" s="764" t="e">
        <f t="array" ref="D25">INDEX(ShadowTable[], SMALL(IF(ShadowRowRes=$D$7,ROW(ShadowRowRes)-5),ROWS(D$17:D25)),5)</f>
        <v>#NUM!</v>
      </c>
      <c r="E25" s="765" t="e">
        <f t="array" ref="E25">INDEX(ShadowTable[], SMALL(IF(ShadowRowRes=$D$7,ROW(ShadowRowRes)-5),ROWS(E$17:E25)),8)</f>
        <v>#NUM!</v>
      </c>
      <c r="F25" s="765" t="e">
        <f t="array" ref="F25">INDEX(ShadowTable[], SMALL(IF(ShadowRowRes=$D$7,ROW(ShadowRowRes)-5),ROWS(F$17:F25)),9)</f>
        <v>#NUM!</v>
      </c>
      <c r="G25" s="765" t="e">
        <f t="array" ref="G25">INDEX(ShadowTable[], SMALL(IF(ShadowRowRes=$D$7,ROW(ShadowRowRes)-5),ROWS(G$17:G25)),10)</f>
        <v>#NUM!</v>
      </c>
      <c r="H25" s="765" t="e">
        <f t="array" ref="H25">INDEX(ShadowTable[], SMALL(IF(ShadowRowRes=$D$7,ROW(ShadowRowRes)-5),ROWS(H$17:H25)),11)</f>
        <v>#NUM!</v>
      </c>
      <c r="I25" s="766" t="e">
        <f t="array" ref="I25">INDEX(ShadowTable[], SMALL(IF(ShadowRowRes=$D$7,ROW(ShadowRowRes)-5),ROWS(I$17:I25)),12)</f>
        <v>#NUM!</v>
      </c>
      <c r="J25" s="765" t="e">
        <f t="array" ref="J25">INDEX(ShadowTable[], SMALL(IF(ShadowRowRes=$D$7,ROW(ShadowRowRes)-5),ROWS(J$17:J25)),13)</f>
        <v>#NUM!</v>
      </c>
      <c r="K25" s="766" t="e">
        <f t="array" ref="K25">INDEX(ShadowTable[], SMALL(IF(ShadowRowRes=$D$7,ROW(ShadowRowRes)-5),ROWS(K$17:K25)),14)</f>
        <v>#NUM!</v>
      </c>
      <c r="L25" s="765" t="e">
        <f t="array" ref="L25">INDEX(ShadowTable[], SMALL(IF(ShadowRowRes=$D$7,ROW(ShadowRowRes)-5),ROWS(L$17:L25)),15)</f>
        <v>#NUM!</v>
      </c>
      <c r="M25" s="766" t="e">
        <f t="array" ref="M25">INDEX(ShadowTable[], SMALL(IF(ShadowRowRes=$D$7,ROW(ShadowRowRes)-5),ROWS(M$17:M25)),16)</f>
        <v>#NUM!</v>
      </c>
      <c r="N25" s="765" t="e">
        <f t="array" ref="N25">INDEX(ShadowTable[], SMALL(IF(ShadowRowRes=$D$7,ROW(ShadowRowRes)-5),ROWS(N$17:N25)),17)</f>
        <v>#NUM!</v>
      </c>
      <c r="O25" s="766" t="e">
        <f t="array" ref="O25">INDEX(ShadowTable[], SMALL(IF(ShadowRowRes=$D$7,ROW(ShadowRowRes)-5),ROWS(O$17:O25)),18)</f>
        <v>#NUM!</v>
      </c>
      <c r="P25" s="765" t="e">
        <f t="array" ref="P25">INDEX(ShadowTable[], SMALL(IF(ShadowRowRes=$D$7,ROW(ShadowRowRes)-5),ROWS(P$17:P25)),19)</f>
        <v>#NUM!</v>
      </c>
      <c r="Q25" s="766" t="e">
        <f t="array" ref="Q25">INDEX(ShadowTable[], SMALL(IF(ShadowRowRes=$D$7,ROW(ShadowRowRes)-5),ROWS(Q$17:Q25)),20)</f>
        <v>#NUM!</v>
      </c>
      <c r="R25" s="765" t="e">
        <f t="array" ref="R25">INDEX(ShadowTable[], SMALL(IF(ShadowRowRes=$D$7,ROW(ShadowRowRes)-5),ROWS(R$17:R25)),21)</f>
        <v>#NUM!</v>
      </c>
      <c r="S25" s="766" t="e">
        <f t="array" ref="S25">INDEX(ShadowTable[], SMALL(IF(ShadowRowRes=$D$7,ROW(ShadowRowRes)-5),ROWS(S$17:S25)),22)</f>
        <v>#NUM!</v>
      </c>
    </row>
    <row r="26" spans="2:19">
      <c r="B26" s="143"/>
      <c r="D26" s="764" t="e">
        <f t="array" ref="D26">INDEX(ShadowTable[], SMALL(IF(ShadowRowRes=$D$7,ROW(ShadowRowRes)-5),ROWS(D$17:D26)),5)</f>
        <v>#NUM!</v>
      </c>
      <c r="E26" s="765" t="e">
        <f t="array" ref="E26">INDEX(ShadowTable[], SMALL(IF(ShadowRowRes=$D$7,ROW(ShadowRowRes)-5),ROWS(E$17:E26)),8)</f>
        <v>#NUM!</v>
      </c>
      <c r="F26" s="765" t="e">
        <f t="array" ref="F26">INDEX(ShadowTable[], SMALL(IF(ShadowRowRes=$D$7,ROW(ShadowRowRes)-5),ROWS(F$17:F26)),9)</f>
        <v>#NUM!</v>
      </c>
      <c r="G26" s="765" t="e">
        <f t="array" ref="G26">INDEX(ShadowTable[], SMALL(IF(ShadowRowRes=$D$7,ROW(ShadowRowRes)-5),ROWS(G$17:G26)),10)</f>
        <v>#NUM!</v>
      </c>
      <c r="H26" s="765" t="e">
        <f t="array" ref="H26">INDEX(ShadowTable[], SMALL(IF(ShadowRowRes=$D$7,ROW(ShadowRowRes)-5),ROWS(H$17:H26)),11)</f>
        <v>#NUM!</v>
      </c>
      <c r="I26" s="766" t="e">
        <f t="array" ref="I26">INDEX(ShadowTable[], SMALL(IF(ShadowRowRes=$D$7,ROW(ShadowRowRes)-5),ROWS(I$17:I26)),12)</f>
        <v>#NUM!</v>
      </c>
      <c r="J26" s="765" t="e">
        <f t="array" ref="J26">INDEX(ShadowTable[], SMALL(IF(ShadowRowRes=$D$7,ROW(ShadowRowRes)-5),ROWS(J$17:J26)),13)</f>
        <v>#NUM!</v>
      </c>
      <c r="K26" s="766" t="e">
        <f t="array" ref="K26">INDEX(ShadowTable[], SMALL(IF(ShadowRowRes=$D$7,ROW(ShadowRowRes)-5),ROWS(K$17:K26)),14)</f>
        <v>#NUM!</v>
      </c>
      <c r="L26" s="765" t="e">
        <f t="array" ref="L26">INDEX(ShadowTable[], SMALL(IF(ShadowRowRes=$D$7,ROW(ShadowRowRes)-5),ROWS(L$17:L26)),15)</f>
        <v>#NUM!</v>
      </c>
      <c r="M26" s="766" t="e">
        <f t="array" ref="M26">INDEX(ShadowTable[], SMALL(IF(ShadowRowRes=$D$7,ROW(ShadowRowRes)-5),ROWS(M$17:M26)),16)</f>
        <v>#NUM!</v>
      </c>
      <c r="N26" s="765" t="e">
        <f t="array" ref="N26">INDEX(ShadowTable[], SMALL(IF(ShadowRowRes=$D$7,ROW(ShadowRowRes)-5),ROWS(N$17:N26)),17)</f>
        <v>#NUM!</v>
      </c>
      <c r="O26" s="766" t="e">
        <f t="array" ref="O26">INDEX(ShadowTable[], SMALL(IF(ShadowRowRes=$D$7,ROW(ShadowRowRes)-5),ROWS(O$17:O26)),18)</f>
        <v>#NUM!</v>
      </c>
      <c r="P26" s="765" t="e">
        <f t="array" ref="P26">INDEX(ShadowTable[], SMALL(IF(ShadowRowRes=$D$7,ROW(ShadowRowRes)-5),ROWS(P$17:P26)),19)</f>
        <v>#NUM!</v>
      </c>
      <c r="Q26" s="766" t="e">
        <f t="array" ref="Q26">INDEX(ShadowTable[], SMALL(IF(ShadowRowRes=$D$7,ROW(ShadowRowRes)-5),ROWS(Q$17:Q26)),20)</f>
        <v>#NUM!</v>
      </c>
      <c r="R26" s="765" t="e">
        <f t="array" ref="R26">INDEX(ShadowTable[], SMALL(IF(ShadowRowRes=$D$7,ROW(ShadowRowRes)-5),ROWS(R$17:R26)),21)</f>
        <v>#NUM!</v>
      </c>
      <c r="S26" s="766" t="e">
        <f t="array" ref="S26">INDEX(ShadowTable[], SMALL(IF(ShadowRowRes=$D$7,ROW(ShadowRowRes)-5),ROWS(S$17:S26)),22)</f>
        <v>#NUM!</v>
      </c>
    </row>
    <row r="27" spans="2:19" s="125" customFormat="1" ht="34.5" customHeight="1">
      <c r="B27" s="124"/>
      <c r="C27" s="124"/>
      <c r="D27" s="124"/>
      <c r="E27" s="124"/>
      <c r="F27" s="124"/>
      <c r="G27" s="124"/>
      <c r="H27" s="124"/>
      <c r="I27" s="124"/>
      <c r="J27" s="124"/>
      <c r="K27" s="124"/>
      <c r="L27" s="124"/>
    </row>
    <row r="28" spans="2:19" s="125" customFormat="1">
      <c r="B28" s="132"/>
      <c r="C28" s="133"/>
      <c r="D28" s="134"/>
      <c r="E28" s="134"/>
      <c r="F28" s="134"/>
      <c r="G28" s="134"/>
      <c r="H28" s="134"/>
      <c r="I28" s="134"/>
      <c r="J28" s="134"/>
      <c r="K28" s="134"/>
      <c r="L28" s="134"/>
      <c r="M28" s="134"/>
      <c r="N28" s="134"/>
      <c r="O28" s="134"/>
      <c r="P28" s="134"/>
      <c r="Q28" s="134"/>
      <c r="R28" s="134"/>
      <c r="S28" s="134"/>
    </row>
    <row r="29" spans="2:19" s="125" customFormat="1" ht="18">
      <c r="B29" s="1118">
        <v>2018</v>
      </c>
      <c r="C29" s="1118"/>
      <c r="D29" s="1118"/>
      <c r="E29" s="1118"/>
      <c r="F29" s="1118"/>
      <c r="G29" s="1118"/>
      <c r="H29" s="1118"/>
      <c r="I29" s="1118"/>
      <c r="J29" s="1118"/>
      <c r="K29" s="1118"/>
      <c r="L29" s="1118"/>
      <c r="M29" s="1118"/>
      <c r="N29" s="1118"/>
      <c r="O29" s="1118"/>
      <c r="P29" s="1118"/>
      <c r="Q29" s="1118"/>
      <c r="R29" s="1118"/>
      <c r="S29" s="1118"/>
    </row>
    <row r="30" spans="2:19" s="125" customFormat="1">
      <c r="B30" s="126"/>
      <c r="C30" s="127"/>
      <c r="D30" s="128"/>
      <c r="E30" s="128"/>
      <c r="F30" s="128"/>
      <c r="G30" s="128"/>
      <c r="H30" s="128"/>
      <c r="I30" s="128"/>
      <c r="J30" s="128"/>
      <c r="K30" s="128"/>
      <c r="L30" s="128"/>
      <c r="M30" s="128"/>
      <c r="N30" s="128"/>
    </row>
    <row r="31" spans="2:19" s="125" customFormat="1" ht="75" customHeight="1">
      <c r="B31" s="130" t="s">
        <v>172</v>
      </c>
      <c r="C31" s="127"/>
      <c r="D31" s="1119"/>
      <c r="E31" s="1120"/>
      <c r="F31" s="1120"/>
      <c r="G31" s="1120"/>
      <c r="H31" s="1120"/>
      <c r="I31" s="1120"/>
      <c r="J31" s="1120"/>
      <c r="K31" s="1120"/>
      <c r="L31" s="1120"/>
      <c r="M31" s="1120"/>
      <c r="N31" s="1120"/>
      <c r="O31" s="1120"/>
      <c r="P31" s="1120"/>
      <c r="Q31" s="1120"/>
      <c r="R31" s="1120"/>
      <c r="S31" s="1121"/>
    </row>
    <row r="32" spans="2:19" s="125" customFormat="1" ht="25.5" customHeight="1">
      <c r="B32" s="140"/>
      <c r="C32" s="127"/>
      <c r="D32" s="140"/>
      <c r="E32" s="140"/>
      <c r="F32" s="140"/>
      <c r="G32" s="140"/>
      <c r="H32" s="140"/>
      <c r="I32" s="140"/>
      <c r="J32" s="140"/>
      <c r="K32" s="140"/>
      <c r="L32" s="140"/>
      <c r="M32" s="140"/>
      <c r="N32" s="140"/>
    </row>
    <row r="33" spans="2:19" s="125" customFormat="1" ht="92.25" customHeight="1">
      <c r="B33" s="130" t="s">
        <v>173</v>
      </c>
      <c r="C33" s="127"/>
      <c r="D33" s="1122"/>
      <c r="E33" s="1123"/>
      <c r="F33" s="1123"/>
      <c r="G33" s="1123"/>
      <c r="H33" s="1123"/>
      <c r="I33" s="1123"/>
      <c r="J33" s="1123"/>
      <c r="K33" s="1123"/>
      <c r="L33" s="1123"/>
      <c r="M33" s="1123"/>
      <c r="N33" s="1123"/>
      <c r="O33" s="1123"/>
      <c r="P33" s="1123"/>
      <c r="Q33" s="1123"/>
      <c r="R33" s="1123"/>
      <c r="S33" s="1124"/>
    </row>
    <row r="34" spans="2:19" s="125" customFormat="1" ht="26.25" customHeight="1">
      <c r="B34" s="140"/>
      <c r="C34" s="127"/>
      <c r="D34" s="130"/>
      <c r="E34" s="130"/>
      <c r="F34" s="130"/>
      <c r="G34" s="130"/>
      <c r="H34" s="130"/>
      <c r="I34" s="130"/>
      <c r="J34" s="130"/>
      <c r="K34" s="130"/>
      <c r="L34" s="130"/>
      <c r="M34" s="130"/>
      <c r="N34" s="130"/>
    </row>
    <row r="35" spans="2:19" s="125" customFormat="1" ht="18">
      <c r="B35" s="1118">
        <v>2019</v>
      </c>
      <c r="C35" s="1118"/>
      <c r="D35" s="1118"/>
      <c r="E35" s="1118"/>
      <c r="F35" s="1118"/>
      <c r="G35" s="1118"/>
      <c r="H35" s="1118"/>
      <c r="I35" s="1118"/>
      <c r="J35" s="1118"/>
      <c r="K35" s="1118"/>
      <c r="L35" s="1118"/>
      <c r="M35" s="1118"/>
      <c r="N35" s="1118"/>
      <c r="O35" s="1118"/>
      <c r="P35" s="1118"/>
      <c r="Q35" s="1118"/>
      <c r="R35" s="1118"/>
      <c r="S35" s="1118"/>
    </row>
    <row r="36" spans="2:19" s="125" customFormat="1">
      <c r="B36" s="126"/>
      <c r="C36" s="127"/>
      <c r="D36" s="128"/>
      <c r="E36" s="128"/>
      <c r="F36" s="128"/>
      <c r="G36" s="128"/>
      <c r="H36" s="128"/>
      <c r="I36" s="128"/>
      <c r="J36" s="128"/>
      <c r="K36" s="128"/>
      <c r="L36" s="128"/>
      <c r="M36" s="128"/>
      <c r="N36" s="128"/>
    </row>
    <row r="37" spans="2:19" s="125" customFormat="1" ht="73.5" customHeight="1">
      <c r="B37" s="130" t="s">
        <v>172</v>
      </c>
      <c r="C37" s="127"/>
      <c r="D37" s="1119"/>
      <c r="E37" s="1120"/>
      <c r="F37" s="1120"/>
      <c r="G37" s="1120"/>
      <c r="H37" s="1120"/>
      <c r="I37" s="1120"/>
      <c r="J37" s="1120"/>
      <c r="K37" s="1120"/>
      <c r="L37" s="1120"/>
      <c r="M37" s="1120"/>
      <c r="N37" s="1120"/>
      <c r="O37" s="1120"/>
      <c r="P37" s="1120"/>
      <c r="Q37" s="1120"/>
      <c r="R37" s="1120"/>
      <c r="S37" s="1121"/>
    </row>
    <row r="38" spans="2:19" s="125" customFormat="1" ht="25.5" customHeight="1">
      <c r="B38" s="140"/>
      <c r="C38" s="127"/>
      <c r="D38" s="140"/>
      <c r="E38" s="140"/>
      <c r="F38" s="140"/>
      <c r="G38" s="140"/>
      <c r="H38" s="140"/>
      <c r="I38" s="140"/>
      <c r="J38" s="140"/>
      <c r="K38" s="140"/>
      <c r="L38" s="140"/>
      <c r="M38" s="140"/>
      <c r="N38" s="140"/>
    </row>
    <row r="39" spans="2:19" s="125" customFormat="1" ht="74.25" customHeight="1">
      <c r="B39" s="130" t="s">
        <v>173</v>
      </c>
      <c r="C39" s="127"/>
      <c r="D39" s="1122"/>
      <c r="E39" s="1123"/>
      <c r="F39" s="1123"/>
      <c r="G39" s="1123"/>
      <c r="H39" s="1123"/>
      <c r="I39" s="1123"/>
      <c r="J39" s="1123"/>
      <c r="K39" s="1123"/>
      <c r="L39" s="1123"/>
      <c r="M39" s="1123"/>
      <c r="N39" s="1123"/>
      <c r="O39" s="1123"/>
      <c r="P39" s="1123"/>
      <c r="Q39" s="1123"/>
      <c r="R39" s="1123"/>
      <c r="S39" s="1124"/>
    </row>
    <row r="40" spans="2:19" s="125" customFormat="1" ht="18.75" customHeight="1">
      <c r="B40" s="126"/>
      <c r="C40" s="127"/>
    </row>
    <row r="41" spans="2:19" s="125" customFormat="1">
      <c r="B41" s="137"/>
    </row>
    <row r="42" spans="2:19" s="125" customFormat="1">
      <c r="B42" s="132"/>
      <c r="C42" s="133"/>
      <c r="D42" s="134"/>
      <c r="E42" s="134"/>
      <c r="F42" s="134"/>
      <c r="G42" s="134"/>
      <c r="H42" s="134"/>
      <c r="I42" s="134"/>
      <c r="J42" s="134"/>
      <c r="K42" s="134"/>
      <c r="L42" s="134"/>
      <c r="M42" s="134"/>
      <c r="N42" s="134"/>
      <c r="O42" s="134"/>
    </row>
    <row r="43" spans="2:19" s="125" customFormat="1" ht="42.75" customHeight="1">
      <c r="B43" s="137" t="s">
        <v>174</v>
      </c>
      <c r="D43" s="141" t="s">
        <v>175</v>
      </c>
      <c r="E43" s="1132" t="s">
        <v>152</v>
      </c>
      <c r="F43" s="1133"/>
      <c r="G43" s="1133"/>
      <c r="H43" s="1133"/>
      <c r="I43" s="1133"/>
      <c r="J43" s="1133"/>
      <c r="K43" s="1133"/>
      <c r="L43" s="1133"/>
      <c r="M43" s="1133"/>
      <c r="N43" s="1133"/>
      <c r="O43" s="1134"/>
    </row>
    <row r="44" spans="2:19" s="125" customFormat="1">
      <c r="D44" s="768"/>
      <c r="E44" s="1125"/>
      <c r="F44" s="1126"/>
      <c r="G44" s="1126"/>
      <c r="H44" s="1126"/>
      <c r="I44" s="1126"/>
      <c r="J44" s="1126"/>
      <c r="K44" s="1126"/>
      <c r="L44" s="1126"/>
      <c r="M44" s="1126"/>
      <c r="N44" s="1126"/>
      <c r="O44" s="1127"/>
    </row>
    <row r="45" spans="2:19" s="125" customFormat="1">
      <c r="D45" s="768"/>
      <c r="E45" s="1125"/>
      <c r="F45" s="1126"/>
      <c r="G45" s="1126"/>
      <c r="H45" s="1126"/>
      <c r="I45" s="1126"/>
      <c r="J45" s="1126"/>
      <c r="K45" s="1126"/>
      <c r="L45" s="1126"/>
      <c r="M45" s="1126"/>
      <c r="N45" s="1126"/>
      <c r="O45" s="1127"/>
    </row>
    <row r="46" spans="2:19" s="125" customFormat="1">
      <c r="D46" s="768"/>
      <c r="E46" s="1125"/>
      <c r="F46" s="1126"/>
      <c r="G46" s="1126"/>
      <c r="H46" s="1126"/>
      <c r="I46" s="1126"/>
      <c r="J46" s="1126"/>
      <c r="K46" s="1126"/>
      <c r="L46" s="1126"/>
      <c r="M46" s="1126"/>
      <c r="N46" s="1126"/>
      <c r="O46" s="1127"/>
    </row>
    <row r="47" spans="2:19" s="125" customFormat="1">
      <c r="D47" s="768"/>
      <c r="E47" s="769"/>
      <c r="F47" s="770"/>
      <c r="G47" s="770"/>
      <c r="H47" s="770"/>
      <c r="I47" s="770"/>
      <c r="J47" s="770"/>
      <c r="K47" s="770"/>
      <c r="L47" s="770"/>
      <c r="M47" s="770"/>
      <c r="N47" s="770"/>
      <c r="O47" s="771"/>
    </row>
    <row r="48" spans="2:19" s="125" customFormat="1">
      <c r="D48" s="768"/>
      <c r="E48" s="1125"/>
      <c r="F48" s="1126"/>
      <c r="G48" s="1126"/>
      <c r="H48" s="1126"/>
      <c r="I48" s="1126"/>
      <c r="J48" s="1126"/>
      <c r="K48" s="1126"/>
      <c r="L48" s="1126"/>
      <c r="M48" s="1126"/>
      <c r="N48" s="1126"/>
      <c r="O48" s="1127"/>
    </row>
    <row r="49" spans="4:15" s="125" customFormat="1">
      <c r="D49" s="768"/>
      <c r="E49" s="1125"/>
      <c r="F49" s="1126"/>
      <c r="G49" s="1126"/>
      <c r="H49" s="1126"/>
      <c r="I49" s="1126"/>
      <c r="J49" s="1126"/>
      <c r="K49" s="1126"/>
      <c r="L49" s="1126"/>
      <c r="M49" s="1126"/>
      <c r="N49" s="1126"/>
      <c r="O49" s="1127"/>
    </row>
    <row r="50" spans="4:15" s="125" customFormat="1">
      <c r="D50" s="768"/>
      <c r="E50" s="1125"/>
      <c r="F50" s="1126"/>
      <c r="G50" s="1126"/>
      <c r="H50" s="1126"/>
      <c r="I50" s="1126"/>
      <c r="J50" s="1126"/>
      <c r="K50" s="1126"/>
      <c r="L50" s="1126"/>
      <c r="M50" s="1126"/>
      <c r="N50" s="1126"/>
      <c r="O50" s="1127"/>
    </row>
    <row r="51" spans="4:15" s="125" customFormat="1">
      <c r="D51" s="768"/>
      <c r="E51" s="1125"/>
      <c r="F51" s="1126"/>
      <c r="G51" s="1126"/>
      <c r="H51" s="1126"/>
      <c r="I51" s="1126"/>
      <c r="J51" s="1126"/>
      <c r="K51" s="1126"/>
      <c r="L51" s="1126"/>
      <c r="M51" s="1126"/>
      <c r="N51" s="1126"/>
      <c r="O51" s="1127"/>
    </row>
    <row r="52" spans="4:15" s="125" customFormat="1">
      <c r="D52" s="768"/>
      <c r="E52" s="1125"/>
      <c r="F52" s="1126"/>
      <c r="G52" s="1126"/>
      <c r="H52" s="1126"/>
      <c r="I52" s="1126"/>
      <c r="J52" s="1126"/>
      <c r="K52" s="1126"/>
      <c r="L52" s="1126"/>
      <c r="M52" s="1126"/>
      <c r="N52" s="1126"/>
      <c r="O52" s="1127"/>
    </row>
    <row r="53" spans="4:15" s="125" customFormat="1">
      <c r="D53" s="768"/>
      <c r="E53" s="1125"/>
      <c r="F53" s="1126"/>
      <c r="G53" s="1126"/>
      <c r="H53" s="1126"/>
      <c r="I53" s="1126"/>
      <c r="J53" s="1126"/>
      <c r="K53" s="1126"/>
      <c r="L53" s="1126"/>
      <c r="M53" s="1126"/>
      <c r="N53" s="1126"/>
      <c r="O53" s="1127"/>
    </row>
    <row r="54" spans="4:15" s="125" customFormat="1">
      <c r="D54" s="768"/>
      <c r="E54" s="1125"/>
      <c r="F54" s="1126"/>
      <c r="G54" s="1126"/>
      <c r="H54" s="1126"/>
      <c r="I54" s="1126"/>
      <c r="J54" s="1126"/>
      <c r="K54" s="1126"/>
      <c r="L54" s="1126"/>
      <c r="M54" s="1126"/>
      <c r="N54" s="1126"/>
      <c r="O54" s="1127"/>
    </row>
    <row r="55" spans="4:15" s="125" customFormat="1">
      <c r="D55" s="768"/>
      <c r="E55" s="1125"/>
      <c r="F55" s="1126"/>
      <c r="G55" s="1126"/>
      <c r="H55" s="1126"/>
      <c r="I55" s="1126"/>
      <c r="J55" s="1126"/>
      <c r="K55" s="1126"/>
      <c r="L55" s="1126"/>
      <c r="M55" s="1126"/>
      <c r="N55" s="1126"/>
      <c r="O55" s="1127"/>
    </row>
    <row r="56" spans="4:15" s="125" customFormat="1">
      <c r="D56" s="768"/>
      <c r="E56" s="1125"/>
      <c r="F56" s="1126"/>
      <c r="G56" s="1126"/>
      <c r="H56" s="1126"/>
      <c r="I56" s="1126"/>
      <c r="J56" s="1126"/>
      <c r="K56" s="1126"/>
      <c r="L56" s="1126"/>
      <c r="M56" s="1126"/>
      <c r="N56" s="1126"/>
      <c r="O56" s="1127"/>
    </row>
    <row r="57" spans="4:15" s="125" customFormat="1">
      <c r="D57" s="768"/>
      <c r="E57" s="1125"/>
      <c r="F57" s="1126"/>
      <c r="G57" s="1126"/>
      <c r="H57" s="1126"/>
      <c r="I57" s="1126"/>
      <c r="J57" s="1126"/>
      <c r="K57" s="1126"/>
      <c r="L57" s="1126"/>
      <c r="M57" s="1126"/>
      <c r="N57" s="1126"/>
      <c r="O57" s="1127"/>
    </row>
    <row r="58" spans="4:15" s="125" customFormat="1">
      <c r="D58" s="768"/>
      <c r="E58" s="1125"/>
      <c r="F58" s="1126"/>
      <c r="G58" s="1126"/>
      <c r="H58" s="1126"/>
      <c r="I58" s="1126"/>
      <c r="J58" s="1126"/>
      <c r="K58" s="1126"/>
      <c r="L58" s="1126"/>
      <c r="M58" s="1126"/>
      <c r="N58" s="1126"/>
      <c r="O58" s="1127"/>
    </row>
    <row r="59" spans="4:15" s="125" customFormat="1">
      <c r="D59" s="768"/>
      <c r="E59" s="1125"/>
      <c r="F59" s="1126"/>
      <c r="G59" s="1126"/>
      <c r="H59" s="1126"/>
      <c r="I59" s="1126"/>
      <c r="J59" s="1126"/>
      <c r="K59" s="1126"/>
      <c r="L59" s="1126"/>
      <c r="M59" s="1126"/>
      <c r="N59" s="1126"/>
      <c r="O59" s="1127"/>
    </row>
    <row r="60" spans="4:15" s="125" customFormat="1">
      <c r="D60" s="768"/>
      <c r="E60" s="1125"/>
      <c r="F60" s="1126"/>
      <c r="G60" s="1126"/>
      <c r="H60" s="1126"/>
      <c r="I60" s="1126"/>
      <c r="J60" s="1126"/>
      <c r="K60" s="1126"/>
      <c r="L60" s="1126"/>
      <c r="M60" s="1126"/>
      <c r="N60" s="1126"/>
      <c r="O60" s="1127"/>
    </row>
    <row r="61" spans="4:15" s="125" customFormat="1">
      <c r="D61" s="768"/>
      <c r="E61" s="1125"/>
      <c r="F61" s="1126"/>
      <c r="G61" s="1126"/>
      <c r="H61" s="1126"/>
      <c r="I61" s="1126"/>
      <c r="J61" s="1126"/>
      <c r="K61" s="1126"/>
      <c r="L61" s="1126"/>
      <c r="M61" s="1126"/>
      <c r="N61" s="1126"/>
      <c r="O61" s="1127"/>
    </row>
    <row r="62" spans="4:15" s="125" customFormat="1">
      <c r="D62" s="768"/>
      <c r="E62" s="1125"/>
      <c r="F62" s="1126"/>
      <c r="G62" s="1126"/>
      <c r="H62" s="1126"/>
      <c r="I62" s="1126"/>
      <c r="J62" s="1126"/>
      <c r="K62" s="1126"/>
      <c r="L62" s="1126"/>
      <c r="M62" s="1126"/>
      <c r="N62" s="1126"/>
      <c r="O62" s="1127"/>
    </row>
    <row r="63" spans="4:15" s="125" customFormat="1">
      <c r="D63" s="768"/>
      <c r="E63" s="1125"/>
      <c r="F63" s="1126"/>
      <c r="G63" s="1126"/>
      <c r="H63" s="1126"/>
      <c r="I63" s="1126"/>
      <c r="J63" s="1126"/>
      <c r="K63" s="1126"/>
      <c r="L63" s="1126"/>
      <c r="M63" s="1126"/>
      <c r="N63" s="1126"/>
      <c r="O63" s="1127"/>
    </row>
    <row r="64" spans="4:15" s="125" customFormat="1"/>
    <row r="65" s="125" customFormat="1"/>
    <row r="66" s="125" customFormat="1"/>
    <row r="67" s="125" customFormat="1"/>
    <row r="68" s="125" customFormat="1"/>
  </sheetData>
  <sheetProtection sheet="1" objects="1" scenarios="1" formatCells="0" formatColumns="0" formatRows="0" deleteRows="0"/>
  <protectedRanges>
    <protectedRange sqref="B7" name="Range2"/>
    <protectedRange sqref="D31:S31 D12:I12 D33:S33 D37:S37 D39:S39 D44:O63" name="Range1"/>
  </protectedRanges>
  <mergeCells count="31">
    <mergeCell ref="E63:O63"/>
    <mergeCell ref="E57:O57"/>
    <mergeCell ref="E58:O58"/>
    <mergeCell ref="E59:O59"/>
    <mergeCell ref="E60:O60"/>
    <mergeCell ref="E61:O61"/>
    <mergeCell ref="E62:O62"/>
    <mergeCell ref="E56:O56"/>
    <mergeCell ref="E44:O44"/>
    <mergeCell ref="E45:O45"/>
    <mergeCell ref="E46:O46"/>
    <mergeCell ref="E48:O48"/>
    <mergeCell ref="E49:O49"/>
    <mergeCell ref="E50:O50"/>
    <mergeCell ref="E51:O51"/>
    <mergeCell ref="E52:O52"/>
    <mergeCell ref="E53:O53"/>
    <mergeCell ref="E54:O54"/>
    <mergeCell ref="E55:O55"/>
    <mergeCell ref="E43:O43"/>
    <mergeCell ref="D7:I7"/>
    <mergeCell ref="D12:I12"/>
    <mergeCell ref="E15:E16"/>
    <mergeCell ref="F15:F16"/>
    <mergeCell ref="G15:G16"/>
    <mergeCell ref="B29:S29"/>
    <mergeCell ref="D31:S31"/>
    <mergeCell ref="D33:S33"/>
    <mergeCell ref="B35:S35"/>
    <mergeCell ref="D37:S37"/>
    <mergeCell ref="D39:S39"/>
  </mergeCells>
  <conditionalFormatting sqref="H17:H26 J17:J26 L17:L26 N17:N26 P17:P26 R17:R26">
    <cfRule type="cellIs" dxfId="43" priority="5" operator="equal">
      <formula>0</formula>
    </cfRule>
  </conditionalFormatting>
  <conditionalFormatting sqref="I17:I26 K17:K26 M17:M26 O17:O26 Q17:Q26 S17:S26">
    <cfRule type="containsErrors" dxfId="42" priority="1">
      <formula>ISERROR(I17)</formula>
    </cfRule>
    <cfRule type="cellIs" dxfId="41" priority="4" operator="equal">
      <formula>0</formula>
    </cfRule>
  </conditionalFormatting>
  <conditionalFormatting sqref="E17:H26 J17:J26 L17:L26 N17:N26 P17:P26 R17:R26">
    <cfRule type="containsErrors" dxfId="40" priority="3">
      <formula>ISERROR(E17)</formula>
    </cfRule>
  </conditionalFormatting>
  <conditionalFormatting sqref="D17:D26">
    <cfRule type="containsErrors" dxfId="39" priority="2">
      <formula>ISERROR(D17)</formula>
    </cfRule>
  </conditionalFormatting>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lists!$C$3:$C$7</xm:f>
          </x14:formula1>
          <xm:sqref>B7</xm:sqref>
        </x14:dataValidation>
      </x14:dataValidation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B1:S114"/>
  <sheetViews>
    <sheetView showGridLines="0" zoomScale="70" zoomScaleNormal="70" workbookViewId="0">
      <selection activeCell="D12" sqref="D12:I12"/>
    </sheetView>
  </sheetViews>
  <sheetFormatPr defaultRowHeight="15"/>
  <cols>
    <col min="1" max="1" width="8" style="142" customWidth="1"/>
    <col min="2" max="2" width="51.5703125" style="142" customWidth="1"/>
    <col min="3" max="3" width="4" style="142" customWidth="1"/>
    <col min="4" max="4" width="44.85546875" style="142" customWidth="1"/>
    <col min="5" max="5" width="15.140625" style="142" customWidth="1"/>
    <col min="6" max="7" width="13.28515625" style="142" customWidth="1"/>
    <col min="8" max="8" width="14.5703125" style="142" customWidth="1"/>
    <col min="9" max="9" width="13.28515625" style="142" customWidth="1"/>
    <col min="10" max="10" width="15.42578125" style="142" customWidth="1"/>
    <col min="11" max="11" width="13.28515625" style="142" customWidth="1"/>
    <col min="12" max="12" width="16.28515625" style="142" customWidth="1"/>
    <col min="13" max="13" width="13.28515625" style="142" customWidth="1"/>
    <col min="14" max="14" width="15.140625" style="142" customWidth="1"/>
    <col min="15" max="15" width="13.140625" style="142" customWidth="1"/>
    <col min="16" max="16" width="14.7109375" style="142" customWidth="1"/>
    <col min="17" max="17" width="13.140625" style="142" customWidth="1"/>
    <col min="18" max="18" width="14.7109375" style="142" customWidth="1"/>
    <col min="19" max="19" width="13.140625" style="142" customWidth="1"/>
    <col min="20" max="16384" width="9.140625" style="142"/>
  </cols>
  <sheetData>
    <row r="1" spans="2:19" s="125" customFormat="1"/>
    <row r="2" spans="2:19" s="125" customFormat="1">
      <c r="B2" s="124"/>
    </row>
    <row r="3" spans="2:19" s="125" customFormat="1" ht="32.25" customHeight="1">
      <c r="B3" s="124"/>
    </row>
    <row r="4" spans="2:19" s="125" customFormat="1"/>
    <row r="5" spans="2:19" s="125" customFormat="1"/>
    <row r="6" spans="2:19" s="125" customFormat="1" ht="45" customHeight="1">
      <c r="B6" s="126"/>
      <c r="C6" s="127"/>
      <c r="D6" s="128"/>
      <c r="E6" s="128"/>
      <c r="F6" s="128"/>
      <c r="G6" s="128"/>
      <c r="H6" s="128"/>
      <c r="I6" s="128"/>
      <c r="J6" s="128"/>
      <c r="K6" s="128"/>
    </row>
    <row r="7" spans="2:19" s="125" customFormat="1" ht="58.5" customHeight="1">
      <c r="B7" s="180" t="s">
        <v>207</v>
      </c>
      <c r="C7" s="129"/>
      <c r="D7" s="1114" t="str">
        <f>VLOOKUP($B$7,ShadowTable[],2,FALSE)</f>
        <v>1.1 - National and local capacity enhanced to provide access and promote effective use of integrated and high-quality, gender-responsive health services, including sexual and reproductive health, especially for adolescents and youth</v>
      </c>
      <c r="E7" s="1114"/>
      <c r="F7" s="1114"/>
      <c r="G7" s="1114"/>
      <c r="H7" s="1114"/>
      <c r="I7" s="1114"/>
    </row>
    <row r="8" spans="2:19" s="125" customFormat="1" ht="15.75">
      <c r="B8" s="130"/>
      <c r="C8" s="129"/>
      <c r="D8" s="131"/>
      <c r="E8" s="131"/>
      <c r="F8" s="131"/>
      <c r="G8" s="131"/>
      <c r="H8" s="131"/>
      <c r="I8" s="131"/>
    </row>
    <row r="9" spans="2:19" s="125" customFormat="1">
      <c r="B9" s="132"/>
      <c r="C9" s="133"/>
      <c r="D9" s="134"/>
      <c r="E9" s="134"/>
      <c r="F9" s="134"/>
      <c r="G9" s="134"/>
      <c r="H9" s="134"/>
      <c r="I9" s="134"/>
      <c r="J9" s="134"/>
      <c r="K9" s="134"/>
      <c r="L9" s="134"/>
      <c r="M9" s="134"/>
      <c r="N9" s="134"/>
      <c r="O9" s="134"/>
      <c r="P9" s="134"/>
      <c r="Q9" s="134"/>
      <c r="R9" s="134"/>
      <c r="S9" s="134"/>
    </row>
    <row r="10" spans="2:19" s="125" customFormat="1" ht="18">
      <c r="B10" s="130" t="s">
        <v>162</v>
      </c>
      <c r="D10" s="135">
        <f t="array" ref="D10">INDEX(ShadowTable[], SMALL(IF(ShadowRowRes=$D$7,ROW(ShadowRowRes)-5),ROWS(D$17:D17)),3)</f>
        <v>0</v>
      </c>
      <c r="E10" s="135"/>
      <c r="F10" s="135"/>
      <c r="G10" s="135"/>
      <c r="H10" s="135"/>
      <c r="I10" s="135"/>
    </row>
    <row r="11" spans="2:19" s="125" customFormat="1">
      <c r="B11" s="130"/>
      <c r="D11" s="136"/>
      <c r="E11" s="136"/>
      <c r="F11" s="136"/>
      <c r="G11" s="136"/>
      <c r="H11" s="136"/>
      <c r="I11" s="136"/>
    </row>
    <row r="12" spans="2:19" s="125" customFormat="1" ht="40.5" customHeight="1">
      <c r="B12" s="130" t="s">
        <v>177</v>
      </c>
      <c r="D12" s="1115"/>
      <c r="E12" s="1116"/>
      <c r="F12" s="1116"/>
      <c r="G12" s="1116"/>
      <c r="H12" s="1116"/>
      <c r="I12" s="1117"/>
    </row>
    <row r="13" spans="2:19" s="125" customFormat="1">
      <c r="B13" s="137"/>
    </row>
    <row r="14" spans="2:19" s="125" customFormat="1">
      <c r="B14" s="132"/>
      <c r="C14" s="133"/>
      <c r="D14" s="134"/>
      <c r="E14" s="134"/>
      <c r="F14" s="134"/>
      <c r="G14" s="134"/>
      <c r="H14" s="134"/>
      <c r="I14" s="134"/>
      <c r="J14" s="134"/>
      <c r="K14" s="134"/>
      <c r="L14" s="134"/>
      <c r="M14" s="134"/>
      <c r="N14" s="134"/>
      <c r="O14" s="134"/>
      <c r="P14" s="134"/>
      <c r="Q14" s="134"/>
      <c r="R14" s="134"/>
      <c r="S14" s="134"/>
    </row>
    <row r="15" spans="2:19" s="125" customFormat="1" ht="20.25" customHeight="1">
      <c r="B15" s="130" t="s">
        <v>171</v>
      </c>
      <c r="E15" s="1128" t="s">
        <v>78</v>
      </c>
      <c r="F15" s="1128" t="s">
        <v>77</v>
      </c>
      <c r="G15" s="1130" t="s">
        <v>0</v>
      </c>
      <c r="H15" s="767">
        <f>'CO CPD'!$I$9</f>
        <v>2018</v>
      </c>
      <c r="I15" s="767">
        <f>'CO CPD'!$I$9</f>
        <v>2018</v>
      </c>
      <c r="J15" s="767">
        <f>'CO CPD'!$I$10</f>
        <v>2019</v>
      </c>
      <c r="K15" s="767">
        <f>'CO CPD'!$I$10</f>
        <v>2019</v>
      </c>
      <c r="L15" s="767">
        <f>'CO CPD'!$I$11</f>
        <v>2020</v>
      </c>
      <c r="M15" s="767">
        <f>'CO CPD'!$I$11</f>
        <v>2020</v>
      </c>
      <c r="N15" s="767">
        <f>'CO CPD'!$I$12</f>
        <v>2021</v>
      </c>
      <c r="O15" s="767">
        <f>'CO CPD'!$I$12</f>
        <v>2021</v>
      </c>
      <c r="P15" s="767">
        <f>'CO CPD'!$I$13</f>
        <v>2022</v>
      </c>
      <c r="Q15" s="767">
        <f>'CO CPD'!$I$13</f>
        <v>2022</v>
      </c>
      <c r="R15" s="767">
        <f>'CO CPD'!$I$14</f>
        <v>2023</v>
      </c>
      <c r="S15" s="767">
        <f>'CO CPD'!$I$14</f>
        <v>2023</v>
      </c>
    </row>
    <row r="16" spans="2:19" s="125" customFormat="1" ht="24.75" customHeight="1">
      <c r="B16" s="130"/>
      <c r="E16" s="1129"/>
      <c r="F16" s="1129"/>
      <c r="G16" s="1131"/>
      <c r="H16" s="763" t="s">
        <v>1477</v>
      </c>
      <c r="I16" s="763" t="s">
        <v>1478</v>
      </c>
      <c r="J16" s="763" t="s">
        <v>1477</v>
      </c>
      <c r="K16" s="763" t="s">
        <v>1478</v>
      </c>
      <c r="L16" s="763" t="s">
        <v>1477</v>
      </c>
      <c r="M16" s="763" t="s">
        <v>1478</v>
      </c>
      <c r="N16" s="763" t="s">
        <v>1477</v>
      </c>
      <c r="O16" s="763" t="s">
        <v>1478</v>
      </c>
      <c r="P16" s="763" t="s">
        <v>1477</v>
      </c>
      <c r="Q16" s="763" t="s">
        <v>1478</v>
      </c>
      <c r="R16" s="763" t="s">
        <v>1477</v>
      </c>
      <c r="S16" s="763" t="s">
        <v>1478</v>
      </c>
    </row>
    <row r="17" spans="2:19" s="125" customFormat="1" ht="64.5" customHeight="1">
      <c r="D17" s="310" t="str">
        <f t="array" ref="D17">INDEX(ShadowTable[], SMALL(IF(ShadowRowRes=$D$7,ROW(ShadowRowRes)-5),ROWS(D$17:D17)),5)</f>
        <v>1.1.1 - Number of health facilities providing integrated adolescent-friendly health services</v>
      </c>
      <c r="E17" s="138">
        <f t="array" ref="E17">INDEX(ShadowTable[], SMALL(IF(ShadowRowRes=$D$7,ROW(ShadowRowRes)-5),ROWS(E$17:E17)),8)</f>
        <v>0</v>
      </c>
      <c r="F17" s="138">
        <f t="array" ref="F17">INDEX(ShadowTable[], SMALL(IF(ShadowRowRes=$D$7,ROW(ShadowRowRes)-5),ROWS(F$17:F17)),9)</f>
        <v>0</v>
      </c>
      <c r="G17" s="138">
        <f t="array" ref="G17">INDEX(ShadowTable[], SMALL(IF(ShadowRowRes=$D$7,ROW(ShadowRowRes)-5),ROWS(G$17:G17)),10)</f>
        <v>0</v>
      </c>
      <c r="H17" s="138">
        <f t="array" ref="H17">INDEX(ShadowTable[], SMALL(IF(ShadowRowRes=$D$7,ROW(ShadowRowRes)-5),ROWS(H$17:H17)),11)</f>
        <v>0</v>
      </c>
      <c r="I17" s="139">
        <f t="array" ref="I17">INDEX(ShadowTable[], SMALL(IF(ShadowRowRes=$D$7,ROW(ShadowRowRes)-5),ROWS(I$17:I17)),12)</f>
        <v>0</v>
      </c>
      <c r="J17" s="138">
        <f t="array" ref="J17">INDEX(ShadowTable[], SMALL(IF(ShadowRowRes=$D$7,ROW(ShadowRowRes)-5),ROWS(J$17:J17)),13)</f>
        <v>0</v>
      </c>
      <c r="K17" s="139">
        <f t="array" ref="K17">INDEX(ShadowTable[], SMALL(IF(ShadowRowRes=$D$7,ROW(ShadowRowRes)-5),ROWS(K$17:K17)),14)</f>
        <v>0</v>
      </c>
      <c r="L17" s="138">
        <f t="array" ref="L17">INDEX(ShadowTable[], SMALL(IF(ShadowRowRes=$D$7,ROW(ShadowRowRes)-5),ROWS(L$17:L17)),15)</f>
        <v>0</v>
      </c>
      <c r="M17" s="139">
        <f t="array" ref="M17">INDEX(ShadowTable[], SMALL(IF(ShadowRowRes=$D$7,ROW(ShadowRowRes)-5),ROWS(M$17:M17)),16)</f>
        <v>0</v>
      </c>
      <c r="N17" s="138">
        <f t="array" ref="N17">INDEX(ShadowTable[], SMALL(IF(ShadowRowRes=$D$7,ROW(ShadowRowRes)-5),ROWS(N$17:N17)),17)</f>
        <v>0</v>
      </c>
      <c r="O17" s="139">
        <f t="array" ref="O17">INDEX(ShadowTable[], SMALL(IF(ShadowRowRes=$D$7,ROW(ShadowRowRes)-5),ROWS(O$17:O17)),18)</f>
        <v>0</v>
      </c>
      <c r="P17" s="138">
        <f t="array" ref="P17">INDEX(ShadowTable[], SMALL(IF(ShadowRowRes=$D$7,ROW(ShadowRowRes)-5),ROWS(P$17:P17)),19)</f>
        <v>0</v>
      </c>
      <c r="Q17" s="139">
        <f t="array" ref="Q17">INDEX(ShadowTable[], SMALL(IF(ShadowRowRes=$D$7,ROW(ShadowRowRes)-5),ROWS(Q$17:Q17)),20)</f>
        <v>0</v>
      </c>
      <c r="R17" s="138">
        <f t="array" ref="R17">INDEX(ShadowTable[], SMALL(IF(ShadowRowRes=$D$7,ROW(ShadowRowRes)-5),ROWS(R$17:R17)),21)</f>
        <v>0</v>
      </c>
      <c r="S17" s="139">
        <f t="array" ref="S17">INDEX(ShadowTable[], SMALL(IF(ShadowRowRes=$D$7,ROW(ShadowRowRes)-5),ROWS(S$17:S17)),22)</f>
        <v>0</v>
      </c>
    </row>
    <row r="18" spans="2:19">
      <c r="D18" s="764" t="str">
        <f t="array" ref="D18">INDEX(ShadowTable[], SMALL(IF(ShadowRowRes=$D$7,ROW(ShadowRowRes)-5),ROWS(D$17:D18)),5)</f>
        <v>1.1.2 - Number of district health delegations that have integrated adolescent health interventions within local health plans</v>
      </c>
      <c r="E18" s="765">
        <f t="array" ref="E18">INDEX(ShadowTable[], SMALL(IF(ShadowRowRes=$D$7,ROW(ShadowRowRes)-5),ROWS(E$17:E18)),8)</f>
        <v>0</v>
      </c>
      <c r="F18" s="765">
        <f t="array" ref="F18">INDEX(ShadowTable[], SMALL(IF(ShadowRowRes=$D$7,ROW(ShadowRowRes)-5),ROWS(F$17:F18)),9)</f>
        <v>0</v>
      </c>
      <c r="G18" s="765">
        <f t="array" ref="G18">INDEX(ShadowTable[], SMALL(IF(ShadowRowRes=$D$7,ROW(ShadowRowRes)-5),ROWS(G$17:G18)),10)</f>
        <v>0</v>
      </c>
      <c r="H18" s="765">
        <f t="array" ref="H18">INDEX(ShadowTable[], SMALL(IF(ShadowRowRes=$D$7,ROW(ShadowRowRes)-5),ROWS(H$17:H18)),11)</f>
        <v>0</v>
      </c>
      <c r="I18" s="766">
        <f t="array" ref="I18">INDEX(ShadowTable[], SMALL(IF(ShadowRowRes=$D$7,ROW(ShadowRowRes)-5),ROWS(I$17:I18)),12)</f>
        <v>0</v>
      </c>
      <c r="J18" s="765">
        <f t="array" ref="J18">INDEX(ShadowTable[], SMALL(IF(ShadowRowRes=$D$7,ROW(ShadowRowRes)-5),ROWS(J$17:J18)),13)</f>
        <v>0</v>
      </c>
      <c r="K18" s="766">
        <f t="array" ref="K18">INDEX(ShadowTable[], SMALL(IF(ShadowRowRes=$D$7,ROW(ShadowRowRes)-5),ROWS(K$17:K18)),14)</f>
        <v>0</v>
      </c>
      <c r="L18" s="765">
        <f t="array" ref="L18">INDEX(ShadowTable[], SMALL(IF(ShadowRowRes=$D$7,ROW(ShadowRowRes)-5),ROWS(L$17:L18)),15)</f>
        <v>0</v>
      </c>
      <c r="M18" s="766">
        <f t="array" ref="M18">INDEX(ShadowTable[], SMALL(IF(ShadowRowRes=$D$7,ROW(ShadowRowRes)-5),ROWS(M$17:M18)),16)</f>
        <v>0</v>
      </c>
      <c r="N18" s="765">
        <f t="array" ref="N18">INDEX(ShadowTable[], SMALL(IF(ShadowRowRes=$D$7,ROW(ShadowRowRes)-5),ROWS(N$17:N18)),17)</f>
        <v>0</v>
      </c>
      <c r="O18" s="766">
        <f t="array" ref="O18">INDEX(ShadowTable[], SMALL(IF(ShadowRowRes=$D$7,ROW(ShadowRowRes)-5),ROWS(O$17:O18)),18)</f>
        <v>0</v>
      </c>
      <c r="P18" s="765">
        <f t="array" ref="P18">INDEX(ShadowTable[], SMALL(IF(ShadowRowRes=$D$7,ROW(ShadowRowRes)-5),ROWS(P$17:P18)),19)</f>
        <v>0</v>
      </c>
      <c r="Q18" s="766">
        <f t="array" ref="Q18">INDEX(ShadowTable[], SMALL(IF(ShadowRowRes=$D$7,ROW(ShadowRowRes)-5),ROWS(Q$17:Q18)),20)</f>
        <v>0</v>
      </c>
      <c r="R18" s="765">
        <f t="array" ref="R18">INDEX(ShadowTable[], SMALL(IF(ShadowRowRes=$D$7,ROW(ShadowRowRes)-5),ROWS(R$17:R18)),21)</f>
        <v>0</v>
      </c>
      <c r="S18" s="766">
        <f t="array" ref="S18">INDEX(ShadowTable[], SMALL(IF(ShadowRowRes=$D$7,ROW(ShadowRowRes)-5),ROWS(S$17:S18)),22)</f>
        <v>0</v>
      </c>
    </row>
    <row r="19" spans="2:19">
      <c r="D19" s="764" t="e">
        <f t="array" ref="D19">INDEX(ShadowTable[], SMALL(IF(ShadowRowRes=$D$7,ROW(ShadowRowRes)-5),ROWS(D$17:D19)),5)</f>
        <v>#NUM!</v>
      </c>
      <c r="E19" s="765" t="e">
        <f t="array" ref="E19">INDEX(ShadowTable[], SMALL(IF(ShadowRowRes=$D$7,ROW(ShadowRowRes)-5),ROWS(E$17:E19)),8)</f>
        <v>#NUM!</v>
      </c>
      <c r="F19" s="765" t="e">
        <f t="array" ref="F19">INDEX(ShadowTable[], SMALL(IF(ShadowRowRes=$D$7,ROW(ShadowRowRes)-5),ROWS(F$17:F19)),9)</f>
        <v>#NUM!</v>
      </c>
      <c r="G19" s="765" t="e">
        <f t="array" ref="G19">INDEX(ShadowTable[], SMALL(IF(ShadowRowRes=$D$7,ROW(ShadowRowRes)-5),ROWS(G$17:G19)),10)</f>
        <v>#NUM!</v>
      </c>
      <c r="H19" s="765" t="e">
        <f t="array" ref="H19">INDEX(ShadowTable[], SMALL(IF(ShadowRowRes=$D$7,ROW(ShadowRowRes)-5),ROWS(H$17:H19)),11)</f>
        <v>#NUM!</v>
      </c>
      <c r="I19" s="766" t="e">
        <f t="array" ref="I19">INDEX(ShadowTable[], SMALL(IF(ShadowRowRes=$D$7,ROW(ShadowRowRes)-5),ROWS(I$17:I19)),12)</f>
        <v>#NUM!</v>
      </c>
      <c r="J19" s="765" t="e">
        <f t="array" ref="J19">INDEX(ShadowTable[], SMALL(IF(ShadowRowRes=$D$7,ROW(ShadowRowRes)-5),ROWS(J$17:J19)),13)</f>
        <v>#NUM!</v>
      </c>
      <c r="K19" s="766" t="e">
        <f t="array" ref="K19">INDEX(ShadowTable[], SMALL(IF(ShadowRowRes=$D$7,ROW(ShadowRowRes)-5),ROWS(K$17:K19)),14)</f>
        <v>#NUM!</v>
      </c>
      <c r="L19" s="765" t="e">
        <f t="array" ref="L19">INDEX(ShadowTable[], SMALL(IF(ShadowRowRes=$D$7,ROW(ShadowRowRes)-5),ROWS(L$17:L19)),15)</f>
        <v>#NUM!</v>
      </c>
      <c r="M19" s="766" t="e">
        <f t="array" ref="M19">INDEX(ShadowTable[], SMALL(IF(ShadowRowRes=$D$7,ROW(ShadowRowRes)-5),ROWS(M$17:M19)),16)</f>
        <v>#NUM!</v>
      </c>
      <c r="N19" s="765" t="e">
        <f t="array" ref="N19">INDEX(ShadowTable[], SMALL(IF(ShadowRowRes=$D$7,ROW(ShadowRowRes)-5),ROWS(N$17:N19)),17)</f>
        <v>#NUM!</v>
      </c>
      <c r="O19" s="766" t="e">
        <f t="array" ref="O19">INDEX(ShadowTable[], SMALL(IF(ShadowRowRes=$D$7,ROW(ShadowRowRes)-5),ROWS(O$17:O19)),18)</f>
        <v>#NUM!</v>
      </c>
      <c r="P19" s="765" t="e">
        <f t="array" ref="P19">INDEX(ShadowTable[], SMALL(IF(ShadowRowRes=$D$7,ROW(ShadowRowRes)-5),ROWS(P$17:P19)),19)</f>
        <v>#NUM!</v>
      </c>
      <c r="Q19" s="766" t="e">
        <f t="array" ref="Q19">INDEX(ShadowTable[], SMALL(IF(ShadowRowRes=$D$7,ROW(ShadowRowRes)-5),ROWS(Q$17:Q19)),20)</f>
        <v>#NUM!</v>
      </c>
      <c r="R19" s="765" t="e">
        <f t="array" ref="R19">INDEX(ShadowTable[], SMALL(IF(ShadowRowRes=$D$7,ROW(ShadowRowRes)-5),ROWS(R$17:R19)),21)</f>
        <v>#NUM!</v>
      </c>
      <c r="S19" s="766" t="e">
        <f t="array" ref="S19">INDEX(ShadowTable[], SMALL(IF(ShadowRowRes=$D$7,ROW(ShadowRowRes)-5),ROWS(S$17:S19)),22)</f>
        <v>#NUM!</v>
      </c>
    </row>
    <row r="20" spans="2:19">
      <c r="D20" s="764" t="e">
        <f t="array" ref="D20">INDEX(ShadowTable[], SMALL(IF(ShadowRowRes=$D$7,ROW(ShadowRowRes)-5),ROWS(D$17:D20)),5)</f>
        <v>#NUM!</v>
      </c>
      <c r="E20" s="765" t="e">
        <f t="array" ref="E20">INDEX(ShadowTable[], SMALL(IF(ShadowRowRes=$D$7,ROW(ShadowRowRes)-5),ROWS(E$17:E20)),8)</f>
        <v>#NUM!</v>
      </c>
      <c r="F20" s="765" t="e">
        <f t="array" ref="F20">INDEX(ShadowTable[], SMALL(IF(ShadowRowRes=$D$7,ROW(ShadowRowRes)-5),ROWS(F$17:F20)),9)</f>
        <v>#NUM!</v>
      </c>
      <c r="G20" s="765" t="e">
        <f t="array" ref="G20">INDEX(ShadowTable[], SMALL(IF(ShadowRowRes=$D$7,ROW(ShadowRowRes)-5),ROWS(G$17:G20)),10)</f>
        <v>#NUM!</v>
      </c>
      <c r="H20" s="765" t="e">
        <f t="array" ref="H20">INDEX(ShadowTable[], SMALL(IF(ShadowRowRes=$D$7,ROW(ShadowRowRes)-5),ROWS(H$17:H20)),11)</f>
        <v>#NUM!</v>
      </c>
      <c r="I20" s="766" t="e">
        <f t="array" ref="I20">INDEX(ShadowTable[], SMALL(IF(ShadowRowRes=$D$7,ROW(ShadowRowRes)-5),ROWS(I$17:I20)),12)</f>
        <v>#NUM!</v>
      </c>
      <c r="J20" s="765" t="e">
        <f t="array" ref="J20">INDEX(ShadowTable[], SMALL(IF(ShadowRowRes=$D$7,ROW(ShadowRowRes)-5),ROWS(J$17:J20)),13)</f>
        <v>#NUM!</v>
      </c>
      <c r="K20" s="766" t="e">
        <f t="array" ref="K20">INDEX(ShadowTable[], SMALL(IF(ShadowRowRes=$D$7,ROW(ShadowRowRes)-5),ROWS(K$17:K20)),14)</f>
        <v>#NUM!</v>
      </c>
      <c r="L20" s="765" t="e">
        <f t="array" ref="L20">INDEX(ShadowTable[], SMALL(IF(ShadowRowRes=$D$7,ROW(ShadowRowRes)-5),ROWS(L$17:L20)),15)</f>
        <v>#NUM!</v>
      </c>
      <c r="M20" s="766" t="e">
        <f t="array" ref="M20">INDEX(ShadowTable[], SMALL(IF(ShadowRowRes=$D$7,ROW(ShadowRowRes)-5),ROWS(M$17:M20)),16)</f>
        <v>#NUM!</v>
      </c>
      <c r="N20" s="765" t="e">
        <f t="array" ref="N20">INDEX(ShadowTable[], SMALL(IF(ShadowRowRes=$D$7,ROW(ShadowRowRes)-5),ROWS(N$17:N20)),17)</f>
        <v>#NUM!</v>
      </c>
      <c r="O20" s="766" t="e">
        <f t="array" ref="O20">INDEX(ShadowTable[], SMALL(IF(ShadowRowRes=$D$7,ROW(ShadowRowRes)-5),ROWS(O$17:O20)),18)</f>
        <v>#NUM!</v>
      </c>
      <c r="P20" s="765" t="e">
        <f t="array" ref="P20">INDEX(ShadowTable[], SMALL(IF(ShadowRowRes=$D$7,ROW(ShadowRowRes)-5),ROWS(P$17:P20)),19)</f>
        <v>#NUM!</v>
      </c>
      <c r="Q20" s="766" t="e">
        <f t="array" ref="Q20">INDEX(ShadowTable[], SMALL(IF(ShadowRowRes=$D$7,ROW(ShadowRowRes)-5),ROWS(Q$17:Q20)),20)</f>
        <v>#NUM!</v>
      </c>
      <c r="R20" s="765" t="e">
        <f t="array" ref="R20">INDEX(ShadowTable[], SMALL(IF(ShadowRowRes=$D$7,ROW(ShadowRowRes)-5),ROWS(R$17:R20)),21)</f>
        <v>#NUM!</v>
      </c>
      <c r="S20" s="766" t="e">
        <f t="array" ref="S20">INDEX(ShadowTable[], SMALL(IF(ShadowRowRes=$D$7,ROW(ShadowRowRes)-5),ROWS(S$17:S20)),22)</f>
        <v>#NUM!</v>
      </c>
    </row>
    <row r="21" spans="2:19">
      <c r="D21" s="764" t="e">
        <f t="array" ref="D21">INDEX(ShadowTable[], SMALL(IF(ShadowRowRes=$D$7,ROW(ShadowRowRes)-5),ROWS(D$17:D21)),5)</f>
        <v>#NUM!</v>
      </c>
      <c r="E21" s="765" t="e">
        <f t="array" ref="E21">INDEX(ShadowTable[], SMALL(IF(ShadowRowRes=$D$7,ROW(ShadowRowRes)-5),ROWS(E$17:E21)),8)</f>
        <v>#NUM!</v>
      </c>
      <c r="F21" s="765" t="e">
        <f t="array" ref="F21">INDEX(ShadowTable[], SMALL(IF(ShadowRowRes=$D$7,ROW(ShadowRowRes)-5),ROWS(F$17:F21)),9)</f>
        <v>#NUM!</v>
      </c>
      <c r="G21" s="765" t="e">
        <f t="array" ref="G21">INDEX(ShadowTable[], SMALL(IF(ShadowRowRes=$D$7,ROW(ShadowRowRes)-5),ROWS(G$17:G21)),10)</f>
        <v>#NUM!</v>
      </c>
      <c r="H21" s="765" t="e">
        <f t="array" ref="H21">INDEX(ShadowTable[], SMALL(IF(ShadowRowRes=$D$7,ROW(ShadowRowRes)-5),ROWS(H$17:H21)),11)</f>
        <v>#NUM!</v>
      </c>
      <c r="I21" s="766" t="e">
        <f t="array" ref="I21">INDEX(ShadowTable[], SMALL(IF(ShadowRowRes=$D$7,ROW(ShadowRowRes)-5),ROWS(I$17:I21)),12)</f>
        <v>#NUM!</v>
      </c>
      <c r="J21" s="765" t="e">
        <f t="array" ref="J21">INDEX(ShadowTable[], SMALL(IF(ShadowRowRes=$D$7,ROW(ShadowRowRes)-5),ROWS(J$17:J21)),13)</f>
        <v>#NUM!</v>
      </c>
      <c r="K21" s="766" t="e">
        <f t="array" ref="K21">INDEX(ShadowTable[], SMALL(IF(ShadowRowRes=$D$7,ROW(ShadowRowRes)-5),ROWS(K$17:K21)),14)</f>
        <v>#NUM!</v>
      </c>
      <c r="L21" s="765" t="e">
        <f t="array" ref="L21">INDEX(ShadowTable[], SMALL(IF(ShadowRowRes=$D$7,ROW(ShadowRowRes)-5),ROWS(L$17:L21)),15)</f>
        <v>#NUM!</v>
      </c>
      <c r="M21" s="766" t="e">
        <f t="array" ref="M21">INDEX(ShadowTable[], SMALL(IF(ShadowRowRes=$D$7,ROW(ShadowRowRes)-5),ROWS(M$17:M21)),16)</f>
        <v>#NUM!</v>
      </c>
      <c r="N21" s="765" t="e">
        <f t="array" ref="N21">INDEX(ShadowTable[], SMALL(IF(ShadowRowRes=$D$7,ROW(ShadowRowRes)-5),ROWS(N$17:N21)),17)</f>
        <v>#NUM!</v>
      </c>
      <c r="O21" s="766" t="e">
        <f t="array" ref="O21">INDEX(ShadowTable[], SMALL(IF(ShadowRowRes=$D$7,ROW(ShadowRowRes)-5),ROWS(O$17:O21)),18)</f>
        <v>#NUM!</v>
      </c>
      <c r="P21" s="765" t="e">
        <f t="array" ref="P21">INDEX(ShadowTable[], SMALL(IF(ShadowRowRes=$D$7,ROW(ShadowRowRes)-5),ROWS(P$17:P21)),19)</f>
        <v>#NUM!</v>
      </c>
      <c r="Q21" s="766" t="e">
        <f t="array" ref="Q21">INDEX(ShadowTable[], SMALL(IF(ShadowRowRes=$D$7,ROW(ShadowRowRes)-5),ROWS(Q$17:Q21)),20)</f>
        <v>#NUM!</v>
      </c>
      <c r="R21" s="765" t="e">
        <f t="array" ref="R21">INDEX(ShadowTable[], SMALL(IF(ShadowRowRes=$D$7,ROW(ShadowRowRes)-5),ROWS(R$17:R21)),21)</f>
        <v>#NUM!</v>
      </c>
      <c r="S21" s="766" t="e">
        <f t="array" ref="S21">INDEX(ShadowTable[], SMALL(IF(ShadowRowRes=$D$7,ROW(ShadowRowRes)-5),ROWS(S$17:S21)),22)</f>
        <v>#NUM!</v>
      </c>
    </row>
    <row r="22" spans="2:19">
      <c r="B22" s="143"/>
      <c r="D22" s="764" t="e">
        <f t="array" ref="D22">INDEX(ShadowTable[], SMALL(IF(ShadowRowRes=$D$7,ROW(ShadowRowRes)-5),ROWS(D$17:D22)),5)</f>
        <v>#NUM!</v>
      </c>
      <c r="E22" s="765" t="e">
        <f t="array" ref="E22">INDEX(ShadowTable[], SMALL(IF(ShadowRowRes=$D$7,ROW(ShadowRowRes)-5),ROWS(E$17:E22)),8)</f>
        <v>#NUM!</v>
      </c>
      <c r="F22" s="765" t="e">
        <f t="array" ref="F22">INDEX(ShadowTable[], SMALL(IF(ShadowRowRes=$D$7,ROW(ShadowRowRes)-5),ROWS(F$17:F22)),9)</f>
        <v>#NUM!</v>
      </c>
      <c r="G22" s="765" t="e">
        <f t="array" ref="G22">INDEX(ShadowTable[], SMALL(IF(ShadowRowRes=$D$7,ROW(ShadowRowRes)-5),ROWS(G$17:G22)),10)</f>
        <v>#NUM!</v>
      </c>
      <c r="H22" s="765" t="e">
        <f t="array" ref="H22">INDEX(ShadowTable[], SMALL(IF(ShadowRowRes=$D$7,ROW(ShadowRowRes)-5),ROWS(H$17:H22)),11)</f>
        <v>#NUM!</v>
      </c>
      <c r="I22" s="766" t="e">
        <f t="array" ref="I22">INDEX(ShadowTable[], SMALL(IF(ShadowRowRes=$D$7,ROW(ShadowRowRes)-5),ROWS(I$17:I22)),12)</f>
        <v>#NUM!</v>
      </c>
      <c r="J22" s="765" t="e">
        <f t="array" ref="J22">INDEX(ShadowTable[], SMALL(IF(ShadowRowRes=$D$7,ROW(ShadowRowRes)-5),ROWS(J$17:J22)),13)</f>
        <v>#NUM!</v>
      </c>
      <c r="K22" s="766" t="e">
        <f t="array" ref="K22">INDEX(ShadowTable[], SMALL(IF(ShadowRowRes=$D$7,ROW(ShadowRowRes)-5),ROWS(K$17:K22)),14)</f>
        <v>#NUM!</v>
      </c>
      <c r="L22" s="765" t="e">
        <f t="array" ref="L22">INDEX(ShadowTable[], SMALL(IF(ShadowRowRes=$D$7,ROW(ShadowRowRes)-5),ROWS(L$17:L22)),15)</f>
        <v>#NUM!</v>
      </c>
      <c r="M22" s="766" t="e">
        <f t="array" ref="M22">INDEX(ShadowTable[], SMALL(IF(ShadowRowRes=$D$7,ROW(ShadowRowRes)-5),ROWS(M$17:M22)),16)</f>
        <v>#NUM!</v>
      </c>
      <c r="N22" s="765" t="e">
        <f t="array" ref="N22">INDEX(ShadowTable[], SMALL(IF(ShadowRowRes=$D$7,ROW(ShadowRowRes)-5),ROWS(N$17:N22)),17)</f>
        <v>#NUM!</v>
      </c>
      <c r="O22" s="766" t="e">
        <f t="array" ref="O22">INDEX(ShadowTable[], SMALL(IF(ShadowRowRes=$D$7,ROW(ShadowRowRes)-5),ROWS(O$17:O22)),18)</f>
        <v>#NUM!</v>
      </c>
      <c r="P22" s="765" t="e">
        <f t="array" ref="P22">INDEX(ShadowTable[], SMALL(IF(ShadowRowRes=$D$7,ROW(ShadowRowRes)-5),ROWS(P$17:P22)),19)</f>
        <v>#NUM!</v>
      </c>
      <c r="Q22" s="766" t="e">
        <f t="array" ref="Q22">INDEX(ShadowTable[], SMALL(IF(ShadowRowRes=$D$7,ROW(ShadowRowRes)-5),ROWS(Q$17:Q22)),20)</f>
        <v>#NUM!</v>
      </c>
      <c r="R22" s="765" t="e">
        <f t="array" ref="R22">INDEX(ShadowTable[], SMALL(IF(ShadowRowRes=$D$7,ROW(ShadowRowRes)-5),ROWS(R$17:R22)),21)</f>
        <v>#NUM!</v>
      </c>
      <c r="S22" s="766" t="e">
        <f t="array" ref="S22">INDEX(ShadowTable[], SMALL(IF(ShadowRowRes=$D$7,ROW(ShadowRowRes)-5),ROWS(S$17:S22)),22)</f>
        <v>#NUM!</v>
      </c>
    </row>
    <row r="23" spans="2:19">
      <c r="B23" s="143"/>
      <c r="D23" s="764" t="e">
        <f t="array" ref="D23">INDEX(ShadowTable[], SMALL(IF(ShadowRowRes=$D$7,ROW(ShadowRowRes)-5),ROWS(D$17:D23)),5)</f>
        <v>#NUM!</v>
      </c>
      <c r="E23" s="765" t="e">
        <f t="array" ref="E23">INDEX(ShadowTable[], SMALL(IF(ShadowRowRes=$D$7,ROW(ShadowRowRes)-5),ROWS(E$17:E23)),8)</f>
        <v>#NUM!</v>
      </c>
      <c r="F23" s="765" t="e">
        <f t="array" ref="F23">INDEX(ShadowTable[], SMALL(IF(ShadowRowRes=$D$7,ROW(ShadowRowRes)-5),ROWS(F$17:F23)),9)</f>
        <v>#NUM!</v>
      </c>
      <c r="G23" s="765" t="e">
        <f t="array" ref="G23">INDEX(ShadowTable[], SMALL(IF(ShadowRowRes=$D$7,ROW(ShadowRowRes)-5),ROWS(G$17:G23)),10)</f>
        <v>#NUM!</v>
      </c>
      <c r="H23" s="765" t="e">
        <f t="array" ref="H23">INDEX(ShadowTable[], SMALL(IF(ShadowRowRes=$D$7,ROW(ShadowRowRes)-5),ROWS(H$17:H23)),11)</f>
        <v>#NUM!</v>
      </c>
      <c r="I23" s="766" t="e">
        <f t="array" ref="I23">INDEX(ShadowTable[], SMALL(IF(ShadowRowRes=$D$7,ROW(ShadowRowRes)-5),ROWS(I$17:I23)),12)</f>
        <v>#NUM!</v>
      </c>
      <c r="J23" s="765" t="e">
        <f t="array" ref="J23">INDEX(ShadowTable[], SMALL(IF(ShadowRowRes=$D$7,ROW(ShadowRowRes)-5),ROWS(J$17:J23)),13)</f>
        <v>#NUM!</v>
      </c>
      <c r="K23" s="766" t="e">
        <f t="array" ref="K23">INDEX(ShadowTable[], SMALL(IF(ShadowRowRes=$D$7,ROW(ShadowRowRes)-5),ROWS(K$17:K23)),14)</f>
        <v>#NUM!</v>
      </c>
      <c r="L23" s="765" t="e">
        <f t="array" ref="L23">INDEX(ShadowTable[], SMALL(IF(ShadowRowRes=$D$7,ROW(ShadowRowRes)-5),ROWS(L$17:L23)),15)</f>
        <v>#NUM!</v>
      </c>
      <c r="M23" s="766" t="e">
        <f t="array" ref="M23">INDEX(ShadowTable[], SMALL(IF(ShadowRowRes=$D$7,ROW(ShadowRowRes)-5),ROWS(M$17:M23)),16)</f>
        <v>#NUM!</v>
      </c>
      <c r="N23" s="765" t="e">
        <f t="array" ref="N23">INDEX(ShadowTable[], SMALL(IF(ShadowRowRes=$D$7,ROW(ShadowRowRes)-5),ROWS(N$17:N23)),17)</f>
        <v>#NUM!</v>
      </c>
      <c r="O23" s="766" t="e">
        <f t="array" ref="O23">INDEX(ShadowTable[], SMALL(IF(ShadowRowRes=$D$7,ROW(ShadowRowRes)-5),ROWS(O$17:O23)),18)</f>
        <v>#NUM!</v>
      </c>
      <c r="P23" s="765" t="e">
        <f t="array" ref="P23">INDEX(ShadowTable[], SMALL(IF(ShadowRowRes=$D$7,ROW(ShadowRowRes)-5),ROWS(P$17:P23)),19)</f>
        <v>#NUM!</v>
      </c>
      <c r="Q23" s="766" t="e">
        <f t="array" ref="Q23">INDEX(ShadowTable[], SMALL(IF(ShadowRowRes=$D$7,ROW(ShadowRowRes)-5),ROWS(Q$17:Q23)),20)</f>
        <v>#NUM!</v>
      </c>
      <c r="R23" s="765" t="e">
        <f t="array" ref="R23">INDEX(ShadowTable[], SMALL(IF(ShadowRowRes=$D$7,ROW(ShadowRowRes)-5),ROWS(R$17:R23)),21)</f>
        <v>#NUM!</v>
      </c>
      <c r="S23" s="766" t="e">
        <f t="array" ref="S23">INDEX(ShadowTable[], SMALL(IF(ShadowRowRes=$D$7,ROW(ShadowRowRes)-5),ROWS(S$17:S23)),22)</f>
        <v>#NUM!</v>
      </c>
    </row>
    <row r="24" spans="2:19">
      <c r="B24" s="143"/>
      <c r="D24" s="764" t="e">
        <f t="array" ref="D24">INDEX(ShadowTable[], SMALL(IF(ShadowRowRes=$D$7,ROW(ShadowRowRes)-5),ROWS(D$17:D24)),5)</f>
        <v>#NUM!</v>
      </c>
      <c r="E24" s="765" t="e">
        <f t="array" ref="E24">INDEX(ShadowTable[], SMALL(IF(ShadowRowRes=$D$7,ROW(ShadowRowRes)-5),ROWS(E$17:E24)),8)</f>
        <v>#NUM!</v>
      </c>
      <c r="F24" s="765" t="e">
        <f t="array" ref="F24">INDEX(ShadowTable[], SMALL(IF(ShadowRowRes=$D$7,ROW(ShadowRowRes)-5),ROWS(F$17:F24)),9)</f>
        <v>#NUM!</v>
      </c>
      <c r="G24" s="765" t="e">
        <f t="array" ref="G24">INDEX(ShadowTable[], SMALL(IF(ShadowRowRes=$D$7,ROW(ShadowRowRes)-5),ROWS(G$17:G24)),10)</f>
        <v>#NUM!</v>
      </c>
      <c r="H24" s="765" t="e">
        <f t="array" ref="H24">INDEX(ShadowTable[], SMALL(IF(ShadowRowRes=$D$7,ROW(ShadowRowRes)-5),ROWS(H$17:H24)),11)</f>
        <v>#NUM!</v>
      </c>
      <c r="I24" s="766" t="e">
        <f t="array" ref="I24">INDEX(ShadowTable[], SMALL(IF(ShadowRowRes=$D$7,ROW(ShadowRowRes)-5),ROWS(I$17:I24)),12)</f>
        <v>#NUM!</v>
      </c>
      <c r="J24" s="765" t="e">
        <f t="array" ref="J24">INDEX(ShadowTable[], SMALL(IF(ShadowRowRes=$D$7,ROW(ShadowRowRes)-5),ROWS(J$17:J24)),13)</f>
        <v>#NUM!</v>
      </c>
      <c r="K24" s="766" t="e">
        <f t="array" ref="K24">INDEX(ShadowTable[], SMALL(IF(ShadowRowRes=$D$7,ROW(ShadowRowRes)-5),ROWS(K$17:K24)),14)</f>
        <v>#NUM!</v>
      </c>
      <c r="L24" s="765" t="e">
        <f t="array" ref="L24">INDEX(ShadowTable[], SMALL(IF(ShadowRowRes=$D$7,ROW(ShadowRowRes)-5),ROWS(L$17:L24)),15)</f>
        <v>#NUM!</v>
      </c>
      <c r="M24" s="766" t="e">
        <f t="array" ref="M24">INDEX(ShadowTable[], SMALL(IF(ShadowRowRes=$D$7,ROW(ShadowRowRes)-5),ROWS(M$17:M24)),16)</f>
        <v>#NUM!</v>
      </c>
      <c r="N24" s="765" t="e">
        <f t="array" ref="N24">INDEX(ShadowTable[], SMALL(IF(ShadowRowRes=$D$7,ROW(ShadowRowRes)-5),ROWS(N$17:N24)),17)</f>
        <v>#NUM!</v>
      </c>
      <c r="O24" s="766" t="e">
        <f t="array" ref="O24">INDEX(ShadowTable[], SMALL(IF(ShadowRowRes=$D$7,ROW(ShadowRowRes)-5),ROWS(O$17:O24)),18)</f>
        <v>#NUM!</v>
      </c>
      <c r="P24" s="765" t="e">
        <f t="array" ref="P24">INDEX(ShadowTable[], SMALL(IF(ShadowRowRes=$D$7,ROW(ShadowRowRes)-5),ROWS(P$17:P24)),19)</f>
        <v>#NUM!</v>
      </c>
      <c r="Q24" s="766" t="e">
        <f t="array" ref="Q24">INDEX(ShadowTable[], SMALL(IF(ShadowRowRes=$D$7,ROW(ShadowRowRes)-5),ROWS(Q$17:Q24)),20)</f>
        <v>#NUM!</v>
      </c>
      <c r="R24" s="765" t="e">
        <f t="array" ref="R24">INDEX(ShadowTable[], SMALL(IF(ShadowRowRes=$D$7,ROW(ShadowRowRes)-5),ROWS(R$17:R24)),21)</f>
        <v>#NUM!</v>
      </c>
      <c r="S24" s="766" t="e">
        <f t="array" ref="S24">INDEX(ShadowTable[], SMALL(IF(ShadowRowRes=$D$7,ROW(ShadowRowRes)-5),ROWS(S$17:S24)),22)</f>
        <v>#NUM!</v>
      </c>
    </row>
    <row r="25" spans="2:19">
      <c r="B25" s="143"/>
      <c r="D25" s="764" t="e">
        <f t="array" ref="D25">INDEX(ShadowTable[], SMALL(IF(ShadowRowRes=$D$7,ROW(ShadowRowRes)-5),ROWS(D$17:D25)),5)</f>
        <v>#NUM!</v>
      </c>
      <c r="E25" s="765" t="e">
        <f t="array" ref="E25">INDEX(ShadowTable[], SMALL(IF(ShadowRowRes=$D$7,ROW(ShadowRowRes)-5),ROWS(E$17:E25)),8)</f>
        <v>#NUM!</v>
      </c>
      <c r="F25" s="765" t="e">
        <f t="array" ref="F25">INDEX(ShadowTable[], SMALL(IF(ShadowRowRes=$D$7,ROW(ShadowRowRes)-5),ROWS(F$17:F25)),9)</f>
        <v>#NUM!</v>
      </c>
      <c r="G25" s="765" t="e">
        <f t="array" ref="G25">INDEX(ShadowTable[], SMALL(IF(ShadowRowRes=$D$7,ROW(ShadowRowRes)-5),ROWS(G$17:G25)),10)</f>
        <v>#NUM!</v>
      </c>
      <c r="H25" s="765" t="e">
        <f t="array" ref="H25">INDEX(ShadowTable[], SMALL(IF(ShadowRowRes=$D$7,ROW(ShadowRowRes)-5),ROWS(H$17:H25)),11)</f>
        <v>#NUM!</v>
      </c>
      <c r="I25" s="766" t="e">
        <f t="array" ref="I25">INDEX(ShadowTable[], SMALL(IF(ShadowRowRes=$D$7,ROW(ShadowRowRes)-5),ROWS(I$17:I25)),12)</f>
        <v>#NUM!</v>
      </c>
      <c r="J25" s="765" t="e">
        <f t="array" ref="J25">INDEX(ShadowTable[], SMALL(IF(ShadowRowRes=$D$7,ROW(ShadowRowRes)-5),ROWS(J$17:J25)),13)</f>
        <v>#NUM!</v>
      </c>
      <c r="K25" s="766" t="e">
        <f t="array" ref="K25">INDEX(ShadowTable[], SMALL(IF(ShadowRowRes=$D$7,ROW(ShadowRowRes)-5),ROWS(K$17:K25)),14)</f>
        <v>#NUM!</v>
      </c>
      <c r="L25" s="765" t="e">
        <f t="array" ref="L25">INDEX(ShadowTable[], SMALL(IF(ShadowRowRes=$D$7,ROW(ShadowRowRes)-5),ROWS(L$17:L25)),15)</f>
        <v>#NUM!</v>
      </c>
      <c r="M25" s="766" t="e">
        <f t="array" ref="M25">INDEX(ShadowTable[], SMALL(IF(ShadowRowRes=$D$7,ROW(ShadowRowRes)-5),ROWS(M$17:M25)),16)</f>
        <v>#NUM!</v>
      </c>
      <c r="N25" s="765" t="e">
        <f t="array" ref="N25">INDEX(ShadowTable[], SMALL(IF(ShadowRowRes=$D$7,ROW(ShadowRowRes)-5),ROWS(N$17:N25)),17)</f>
        <v>#NUM!</v>
      </c>
      <c r="O25" s="766" t="e">
        <f t="array" ref="O25">INDEX(ShadowTable[], SMALL(IF(ShadowRowRes=$D$7,ROW(ShadowRowRes)-5),ROWS(O$17:O25)),18)</f>
        <v>#NUM!</v>
      </c>
      <c r="P25" s="765" t="e">
        <f t="array" ref="P25">INDEX(ShadowTable[], SMALL(IF(ShadowRowRes=$D$7,ROW(ShadowRowRes)-5),ROWS(P$17:P25)),19)</f>
        <v>#NUM!</v>
      </c>
      <c r="Q25" s="766" t="e">
        <f t="array" ref="Q25">INDEX(ShadowTable[], SMALL(IF(ShadowRowRes=$D$7,ROW(ShadowRowRes)-5),ROWS(Q$17:Q25)),20)</f>
        <v>#NUM!</v>
      </c>
      <c r="R25" s="765" t="e">
        <f t="array" ref="R25">INDEX(ShadowTable[], SMALL(IF(ShadowRowRes=$D$7,ROW(ShadowRowRes)-5),ROWS(R$17:R25)),21)</f>
        <v>#NUM!</v>
      </c>
      <c r="S25" s="766" t="e">
        <f t="array" ref="S25">INDEX(ShadowTable[], SMALL(IF(ShadowRowRes=$D$7,ROW(ShadowRowRes)-5),ROWS(S$17:S25)),22)</f>
        <v>#NUM!</v>
      </c>
    </row>
    <row r="26" spans="2:19">
      <c r="B26" s="143"/>
      <c r="D26" s="764" t="e">
        <f t="array" ref="D26">INDEX(ShadowTable[], SMALL(IF(ShadowRowRes=$D$7,ROW(ShadowRowRes)-5),ROWS(D$17:D26)),5)</f>
        <v>#NUM!</v>
      </c>
      <c r="E26" s="765" t="e">
        <f t="array" ref="E26">INDEX(ShadowTable[], SMALL(IF(ShadowRowRes=$D$7,ROW(ShadowRowRes)-5),ROWS(E$17:E26)),8)</f>
        <v>#NUM!</v>
      </c>
      <c r="F26" s="765" t="e">
        <f t="array" ref="F26">INDEX(ShadowTable[], SMALL(IF(ShadowRowRes=$D$7,ROW(ShadowRowRes)-5),ROWS(F$17:F26)),9)</f>
        <v>#NUM!</v>
      </c>
      <c r="G26" s="765" t="e">
        <f t="array" ref="G26">INDEX(ShadowTable[], SMALL(IF(ShadowRowRes=$D$7,ROW(ShadowRowRes)-5),ROWS(G$17:G26)),10)</f>
        <v>#NUM!</v>
      </c>
      <c r="H26" s="765" t="e">
        <f t="array" ref="H26">INDEX(ShadowTable[], SMALL(IF(ShadowRowRes=$D$7,ROW(ShadowRowRes)-5),ROWS(H$17:H26)),11)</f>
        <v>#NUM!</v>
      </c>
      <c r="I26" s="766" t="e">
        <f t="array" ref="I26">INDEX(ShadowTable[], SMALL(IF(ShadowRowRes=$D$7,ROW(ShadowRowRes)-5),ROWS(I$17:I26)),12)</f>
        <v>#NUM!</v>
      </c>
      <c r="J26" s="765" t="e">
        <f t="array" ref="J26">INDEX(ShadowTable[], SMALL(IF(ShadowRowRes=$D$7,ROW(ShadowRowRes)-5),ROWS(J$17:J26)),13)</f>
        <v>#NUM!</v>
      </c>
      <c r="K26" s="766" t="e">
        <f t="array" ref="K26">INDEX(ShadowTable[], SMALL(IF(ShadowRowRes=$D$7,ROW(ShadowRowRes)-5),ROWS(K$17:K26)),14)</f>
        <v>#NUM!</v>
      </c>
      <c r="L26" s="765" t="e">
        <f t="array" ref="L26">INDEX(ShadowTable[], SMALL(IF(ShadowRowRes=$D$7,ROW(ShadowRowRes)-5),ROWS(L$17:L26)),15)</f>
        <v>#NUM!</v>
      </c>
      <c r="M26" s="766" t="e">
        <f t="array" ref="M26">INDEX(ShadowTable[], SMALL(IF(ShadowRowRes=$D$7,ROW(ShadowRowRes)-5),ROWS(M$17:M26)),16)</f>
        <v>#NUM!</v>
      </c>
      <c r="N26" s="765" t="e">
        <f t="array" ref="N26">INDEX(ShadowTable[], SMALL(IF(ShadowRowRes=$D$7,ROW(ShadowRowRes)-5),ROWS(N$17:N26)),17)</f>
        <v>#NUM!</v>
      </c>
      <c r="O26" s="766" t="e">
        <f t="array" ref="O26">INDEX(ShadowTable[], SMALL(IF(ShadowRowRes=$D$7,ROW(ShadowRowRes)-5),ROWS(O$17:O26)),18)</f>
        <v>#NUM!</v>
      </c>
      <c r="P26" s="765" t="e">
        <f t="array" ref="P26">INDEX(ShadowTable[], SMALL(IF(ShadowRowRes=$D$7,ROW(ShadowRowRes)-5),ROWS(P$17:P26)),19)</f>
        <v>#NUM!</v>
      </c>
      <c r="Q26" s="766" t="e">
        <f t="array" ref="Q26">INDEX(ShadowTable[], SMALL(IF(ShadowRowRes=$D$7,ROW(ShadowRowRes)-5),ROWS(Q$17:Q26)),20)</f>
        <v>#NUM!</v>
      </c>
      <c r="R26" s="765" t="e">
        <f t="array" ref="R26">INDEX(ShadowTable[], SMALL(IF(ShadowRowRes=$D$7,ROW(ShadowRowRes)-5),ROWS(R$17:R26)),21)</f>
        <v>#NUM!</v>
      </c>
      <c r="S26" s="766" t="e">
        <f t="array" ref="S26">INDEX(ShadowTable[], SMALL(IF(ShadowRowRes=$D$7,ROW(ShadowRowRes)-5),ROWS(S$17:S26)),22)</f>
        <v>#NUM!</v>
      </c>
    </row>
    <row r="27" spans="2:19" s="125" customFormat="1" ht="34.5" customHeight="1">
      <c r="B27" s="124"/>
      <c r="C27" s="124"/>
      <c r="D27" s="124"/>
      <c r="E27" s="124"/>
      <c r="F27" s="124"/>
      <c r="G27" s="124"/>
      <c r="H27" s="124"/>
      <c r="I27" s="124"/>
      <c r="J27" s="124"/>
      <c r="K27" s="124"/>
      <c r="L27" s="124"/>
    </row>
    <row r="28" spans="2:19" s="125" customFormat="1">
      <c r="B28" s="132"/>
      <c r="C28" s="133"/>
      <c r="D28" s="134"/>
      <c r="E28" s="134"/>
      <c r="F28" s="134"/>
      <c r="G28" s="134"/>
      <c r="H28" s="134"/>
      <c r="I28" s="134"/>
      <c r="J28" s="134"/>
      <c r="K28" s="134"/>
      <c r="L28" s="134"/>
      <c r="M28" s="134"/>
      <c r="N28" s="134"/>
      <c r="O28" s="134"/>
      <c r="P28" s="134"/>
      <c r="Q28" s="134"/>
      <c r="R28" s="134"/>
      <c r="S28" s="134"/>
    </row>
    <row r="29" spans="2:19" s="125" customFormat="1" ht="18">
      <c r="B29" s="1118">
        <v>2018</v>
      </c>
      <c r="C29" s="1118"/>
      <c r="D29" s="1118"/>
      <c r="E29" s="1118"/>
      <c r="F29" s="1118"/>
      <c r="G29" s="1118"/>
      <c r="H29" s="1118"/>
      <c r="I29" s="1118"/>
      <c r="J29" s="1118"/>
      <c r="K29" s="1118"/>
      <c r="L29" s="1118"/>
      <c r="M29" s="1118"/>
      <c r="N29" s="1118"/>
      <c r="O29" s="1118"/>
      <c r="P29" s="1118"/>
      <c r="Q29" s="1118"/>
      <c r="R29" s="1118"/>
      <c r="S29" s="1118"/>
    </row>
    <row r="30" spans="2:19" s="125" customFormat="1">
      <c r="B30" s="126"/>
      <c r="C30" s="127"/>
      <c r="D30" s="128"/>
      <c r="E30" s="128"/>
      <c r="F30" s="128"/>
      <c r="G30" s="128"/>
      <c r="H30" s="128"/>
      <c r="I30" s="128"/>
      <c r="J30" s="128"/>
      <c r="K30" s="128"/>
      <c r="L30" s="128"/>
      <c r="M30" s="128"/>
      <c r="N30" s="128"/>
    </row>
    <row r="31" spans="2:19" s="125" customFormat="1" ht="75" customHeight="1">
      <c r="B31" s="130" t="s">
        <v>172</v>
      </c>
      <c r="C31" s="127"/>
      <c r="D31" s="1119"/>
      <c r="E31" s="1120"/>
      <c r="F31" s="1120"/>
      <c r="G31" s="1120"/>
      <c r="H31" s="1120"/>
      <c r="I31" s="1120"/>
      <c r="J31" s="1120"/>
      <c r="K31" s="1120"/>
      <c r="L31" s="1120"/>
      <c r="M31" s="1120"/>
      <c r="N31" s="1120"/>
      <c r="O31" s="1120"/>
      <c r="P31" s="1120"/>
      <c r="Q31" s="1120"/>
      <c r="R31" s="1120"/>
      <c r="S31" s="1121"/>
    </row>
    <row r="32" spans="2:19" s="125" customFormat="1" ht="25.5" customHeight="1">
      <c r="B32" s="140"/>
      <c r="C32" s="127"/>
      <c r="D32" s="140"/>
      <c r="E32" s="140"/>
      <c r="F32" s="140"/>
      <c r="G32" s="140"/>
      <c r="H32" s="140"/>
      <c r="I32" s="140"/>
      <c r="J32" s="140"/>
      <c r="K32" s="140"/>
      <c r="L32" s="140"/>
      <c r="M32" s="140"/>
      <c r="N32" s="140"/>
    </row>
    <row r="33" spans="2:19" s="125" customFormat="1" ht="92.25" customHeight="1">
      <c r="B33" s="130" t="s">
        <v>173</v>
      </c>
      <c r="C33" s="127"/>
      <c r="D33" s="1122"/>
      <c r="E33" s="1123"/>
      <c r="F33" s="1123"/>
      <c r="G33" s="1123"/>
      <c r="H33" s="1123"/>
      <c r="I33" s="1123"/>
      <c r="J33" s="1123"/>
      <c r="K33" s="1123"/>
      <c r="L33" s="1123"/>
      <c r="M33" s="1123"/>
      <c r="N33" s="1123"/>
      <c r="O33" s="1123"/>
      <c r="P33" s="1123"/>
      <c r="Q33" s="1123"/>
      <c r="R33" s="1123"/>
      <c r="S33" s="1124"/>
    </row>
    <row r="34" spans="2:19" s="125" customFormat="1" ht="26.25" customHeight="1">
      <c r="B34" s="140"/>
      <c r="C34" s="127"/>
      <c r="D34" s="130"/>
      <c r="E34" s="130"/>
      <c r="F34" s="130"/>
      <c r="G34" s="130"/>
      <c r="H34" s="130"/>
      <c r="I34" s="130"/>
      <c r="J34" s="130"/>
      <c r="K34" s="130"/>
      <c r="L34" s="130"/>
      <c r="M34" s="130"/>
      <c r="N34" s="130"/>
    </row>
    <row r="35" spans="2:19" s="125" customFormat="1" ht="18">
      <c r="B35" s="1118">
        <v>2019</v>
      </c>
      <c r="C35" s="1118"/>
      <c r="D35" s="1118"/>
      <c r="E35" s="1118"/>
      <c r="F35" s="1118"/>
      <c r="G35" s="1118"/>
      <c r="H35" s="1118"/>
      <c r="I35" s="1118"/>
      <c r="J35" s="1118"/>
      <c r="K35" s="1118"/>
      <c r="L35" s="1118"/>
      <c r="M35" s="1118"/>
      <c r="N35" s="1118"/>
      <c r="O35" s="1118"/>
      <c r="P35" s="1118"/>
      <c r="Q35" s="1118"/>
      <c r="R35" s="1118"/>
      <c r="S35" s="1118"/>
    </row>
    <row r="36" spans="2:19" s="125" customFormat="1">
      <c r="B36" s="126"/>
      <c r="C36" s="127"/>
      <c r="D36" s="128"/>
      <c r="E36" s="128"/>
      <c r="F36" s="128"/>
      <c r="G36" s="128"/>
      <c r="H36" s="128"/>
      <c r="I36" s="128"/>
      <c r="J36" s="128"/>
      <c r="K36" s="128"/>
      <c r="L36" s="128"/>
      <c r="M36" s="128"/>
      <c r="N36" s="128"/>
    </row>
    <row r="37" spans="2:19" s="125" customFormat="1" ht="73.5" customHeight="1">
      <c r="B37" s="130" t="s">
        <v>172</v>
      </c>
      <c r="C37" s="127"/>
      <c r="D37" s="1119"/>
      <c r="E37" s="1120"/>
      <c r="F37" s="1120"/>
      <c r="G37" s="1120"/>
      <c r="H37" s="1120"/>
      <c r="I37" s="1120"/>
      <c r="J37" s="1120"/>
      <c r="K37" s="1120"/>
      <c r="L37" s="1120"/>
      <c r="M37" s="1120"/>
      <c r="N37" s="1120"/>
      <c r="O37" s="1120"/>
      <c r="P37" s="1120"/>
      <c r="Q37" s="1120"/>
      <c r="R37" s="1120"/>
      <c r="S37" s="1121"/>
    </row>
    <row r="38" spans="2:19" s="125" customFormat="1" ht="25.5" customHeight="1">
      <c r="B38" s="140"/>
      <c r="C38" s="127"/>
      <c r="D38" s="140"/>
      <c r="E38" s="140"/>
      <c r="F38" s="140"/>
      <c r="G38" s="140"/>
      <c r="H38" s="140"/>
      <c r="I38" s="140"/>
      <c r="J38" s="140"/>
      <c r="K38" s="140"/>
      <c r="L38" s="140"/>
      <c r="M38" s="140"/>
      <c r="N38" s="140"/>
    </row>
    <row r="39" spans="2:19" s="125" customFormat="1" ht="74.25" customHeight="1">
      <c r="B39" s="130" t="s">
        <v>173</v>
      </c>
      <c r="C39" s="127"/>
      <c r="D39" s="1122"/>
      <c r="E39" s="1123"/>
      <c r="F39" s="1123"/>
      <c r="G39" s="1123"/>
      <c r="H39" s="1123"/>
      <c r="I39" s="1123"/>
      <c r="J39" s="1123"/>
      <c r="K39" s="1123"/>
      <c r="L39" s="1123"/>
      <c r="M39" s="1123"/>
      <c r="N39" s="1123"/>
      <c r="O39" s="1123"/>
      <c r="P39" s="1123"/>
      <c r="Q39" s="1123"/>
      <c r="R39" s="1123"/>
      <c r="S39" s="1124"/>
    </row>
    <row r="40" spans="2:19" s="125" customFormat="1" ht="18.75" customHeight="1">
      <c r="B40" s="126"/>
      <c r="C40" s="127"/>
    </row>
    <row r="41" spans="2:19" s="125" customFormat="1">
      <c r="B41" s="137"/>
    </row>
    <row r="42" spans="2:19" s="125" customFormat="1">
      <c r="B42" s="132"/>
      <c r="C42" s="133"/>
      <c r="D42" s="134"/>
      <c r="E42" s="134"/>
      <c r="F42" s="134"/>
      <c r="G42" s="134"/>
      <c r="H42" s="134"/>
      <c r="I42" s="134"/>
      <c r="J42" s="134"/>
      <c r="K42" s="134"/>
      <c r="L42" s="134"/>
      <c r="M42" s="134"/>
      <c r="N42" s="134"/>
      <c r="O42" s="134"/>
    </row>
    <row r="43" spans="2:19" s="125" customFormat="1" ht="42.75" customHeight="1">
      <c r="B43" s="137" t="s">
        <v>176</v>
      </c>
      <c r="D43" s="141" t="s">
        <v>175</v>
      </c>
      <c r="E43" s="1132" t="s">
        <v>152</v>
      </c>
      <c r="F43" s="1133"/>
      <c r="G43" s="1133"/>
      <c r="H43" s="1133"/>
      <c r="I43" s="1133"/>
      <c r="J43" s="1133"/>
      <c r="K43" s="1133"/>
      <c r="L43" s="1133"/>
      <c r="M43" s="1133"/>
      <c r="N43" s="1133"/>
      <c r="O43" s="1134"/>
    </row>
    <row r="44" spans="2:19" s="125" customFormat="1">
      <c r="D44" s="768"/>
      <c r="E44" s="1125"/>
      <c r="F44" s="1126"/>
      <c r="G44" s="1126"/>
      <c r="H44" s="1126"/>
      <c r="I44" s="1126"/>
      <c r="J44" s="1126"/>
      <c r="K44" s="1126"/>
      <c r="L44" s="1126"/>
      <c r="M44" s="1126"/>
      <c r="N44" s="1126"/>
      <c r="O44" s="1127"/>
    </row>
    <row r="45" spans="2:19" s="125" customFormat="1">
      <c r="D45" s="768"/>
      <c r="E45" s="1125"/>
      <c r="F45" s="1126"/>
      <c r="G45" s="1126"/>
      <c r="H45" s="1126"/>
      <c r="I45" s="1126"/>
      <c r="J45" s="1126"/>
      <c r="K45" s="1126"/>
      <c r="L45" s="1126"/>
      <c r="M45" s="1126"/>
      <c r="N45" s="1126"/>
      <c r="O45" s="1127"/>
    </row>
    <row r="46" spans="2:19" s="125" customFormat="1">
      <c r="D46" s="768"/>
      <c r="E46" s="1125"/>
      <c r="F46" s="1126"/>
      <c r="G46" s="1126"/>
      <c r="H46" s="1126"/>
      <c r="I46" s="1126"/>
      <c r="J46" s="1126"/>
      <c r="K46" s="1126"/>
      <c r="L46" s="1126"/>
      <c r="M46" s="1126"/>
      <c r="N46" s="1126"/>
      <c r="O46" s="1127"/>
    </row>
    <row r="47" spans="2:19" s="125" customFormat="1">
      <c r="D47" s="768"/>
      <c r="E47" s="1125"/>
      <c r="F47" s="1126"/>
      <c r="G47" s="1126"/>
      <c r="H47" s="1126"/>
      <c r="I47" s="1126"/>
      <c r="J47" s="1126"/>
      <c r="K47" s="1126"/>
      <c r="L47" s="1126"/>
      <c r="M47" s="1126"/>
      <c r="N47" s="1126"/>
      <c r="O47" s="1127"/>
    </row>
    <row r="48" spans="2:19" s="125" customFormat="1">
      <c r="D48" s="768"/>
      <c r="E48" s="1125"/>
      <c r="F48" s="1126"/>
      <c r="G48" s="1126"/>
      <c r="H48" s="1126"/>
      <c r="I48" s="1126"/>
      <c r="J48" s="1126"/>
      <c r="K48" s="1126"/>
      <c r="L48" s="1126"/>
      <c r="M48" s="1126"/>
      <c r="N48" s="1126"/>
      <c r="O48" s="1127"/>
    </row>
    <row r="49" spans="4:15" s="125" customFormat="1">
      <c r="D49" s="768"/>
      <c r="E49" s="1125"/>
      <c r="F49" s="1126"/>
      <c r="G49" s="1126"/>
      <c r="H49" s="1126"/>
      <c r="I49" s="1126"/>
      <c r="J49" s="1126"/>
      <c r="K49" s="1126"/>
      <c r="L49" s="1126"/>
      <c r="M49" s="1126"/>
      <c r="N49" s="1126"/>
      <c r="O49" s="1127"/>
    </row>
    <row r="50" spans="4:15" s="125" customFormat="1">
      <c r="D50" s="768"/>
      <c r="E50" s="1125"/>
      <c r="F50" s="1126"/>
      <c r="G50" s="1126"/>
      <c r="H50" s="1126"/>
      <c r="I50" s="1126"/>
      <c r="J50" s="1126"/>
      <c r="K50" s="1126"/>
      <c r="L50" s="1126"/>
      <c r="M50" s="1126"/>
      <c r="N50" s="1126"/>
      <c r="O50" s="1127"/>
    </row>
    <row r="51" spans="4:15" s="125" customFormat="1">
      <c r="D51" s="768"/>
      <c r="E51" s="1125"/>
      <c r="F51" s="1126"/>
      <c r="G51" s="1126"/>
      <c r="H51" s="1126"/>
      <c r="I51" s="1126"/>
      <c r="J51" s="1126"/>
      <c r="K51" s="1126"/>
      <c r="L51" s="1126"/>
      <c r="M51" s="1126"/>
      <c r="N51" s="1126"/>
      <c r="O51" s="1127"/>
    </row>
    <row r="52" spans="4:15" s="125" customFormat="1">
      <c r="D52" s="768"/>
      <c r="E52" s="1125"/>
      <c r="F52" s="1126"/>
      <c r="G52" s="1126"/>
      <c r="H52" s="1126"/>
      <c r="I52" s="1126"/>
      <c r="J52" s="1126"/>
      <c r="K52" s="1126"/>
      <c r="L52" s="1126"/>
      <c r="M52" s="1126"/>
      <c r="N52" s="1126"/>
      <c r="O52" s="1127"/>
    </row>
    <row r="53" spans="4:15" s="125" customFormat="1">
      <c r="D53" s="768"/>
      <c r="E53" s="1125"/>
      <c r="F53" s="1126"/>
      <c r="G53" s="1126"/>
      <c r="H53" s="1126"/>
      <c r="I53" s="1126"/>
      <c r="J53" s="1126"/>
      <c r="K53" s="1126"/>
      <c r="L53" s="1126"/>
      <c r="M53" s="1126"/>
      <c r="N53" s="1126"/>
      <c r="O53" s="1127"/>
    </row>
    <row r="54" spans="4:15" s="125" customFormat="1">
      <c r="D54" s="768"/>
      <c r="E54" s="1125"/>
      <c r="F54" s="1126"/>
      <c r="G54" s="1126"/>
      <c r="H54" s="1126"/>
      <c r="I54" s="1126"/>
      <c r="J54" s="1126"/>
      <c r="K54" s="1126"/>
      <c r="L54" s="1126"/>
      <c r="M54" s="1126"/>
      <c r="N54" s="1126"/>
      <c r="O54" s="1127"/>
    </row>
    <row r="55" spans="4:15" s="125" customFormat="1">
      <c r="D55" s="768"/>
      <c r="E55" s="1125"/>
      <c r="F55" s="1126"/>
      <c r="G55" s="1126"/>
      <c r="H55" s="1126"/>
      <c r="I55" s="1126"/>
      <c r="J55" s="1126"/>
      <c r="K55" s="1126"/>
      <c r="L55" s="1126"/>
      <c r="M55" s="1126"/>
      <c r="N55" s="1126"/>
      <c r="O55" s="1127"/>
    </row>
    <row r="56" spans="4:15" s="125" customFormat="1">
      <c r="D56" s="768"/>
      <c r="E56" s="1125"/>
      <c r="F56" s="1126"/>
      <c r="G56" s="1126"/>
      <c r="H56" s="1126"/>
      <c r="I56" s="1126"/>
      <c r="J56" s="1126"/>
      <c r="K56" s="1126"/>
      <c r="L56" s="1126"/>
      <c r="M56" s="1126"/>
      <c r="N56" s="1126"/>
      <c r="O56" s="1127"/>
    </row>
    <row r="57" spans="4:15" s="125" customFormat="1">
      <c r="D57" s="768"/>
      <c r="E57" s="1125"/>
      <c r="F57" s="1126"/>
      <c r="G57" s="1126"/>
      <c r="H57" s="1126"/>
      <c r="I57" s="1126"/>
      <c r="J57" s="1126"/>
      <c r="K57" s="1126"/>
      <c r="L57" s="1126"/>
      <c r="M57" s="1126"/>
      <c r="N57" s="1126"/>
      <c r="O57" s="1127"/>
    </row>
    <row r="58" spans="4:15" s="125" customFormat="1">
      <c r="D58" s="768"/>
      <c r="E58" s="1125"/>
      <c r="F58" s="1126"/>
      <c r="G58" s="1126"/>
      <c r="H58" s="1126"/>
      <c r="I58" s="1126"/>
      <c r="J58" s="1126"/>
      <c r="K58" s="1126"/>
      <c r="L58" s="1126"/>
      <c r="M58" s="1126"/>
      <c r="N58" s="1126"/>
      <c r="O58" s="1127"/>
    </row>
    <row r="59" spans="4:15" s="125" customFormat="1">
      <c r="D59" s="768"/>
      <c r="E59" s="1125"/>
      <c r="F59" s="1126"/>
      <c r="G59" s="1126"/>
      <c r="H59" s="1126"/>
      <c r="I59" s="1126"/>
      <c r="J59" s="1126"/>
      <c r="K59" s="1126"/>
      <c r="L59" s="1126"/>
      <c r="M59" s="1126"/>
      <c r="N59" s="1126"/>
      <c r="O59" s="1127"/>
    </row>
    <row r="60" spans="4:15" s="125" customFormat="1">
      <c r="D60" s="768"/>
      <c r="E60" s="1125"/>
      <c r="F60" s="1126"/>
      <c r="G60" s="1126"/>
      <c r="H60" s="1126"/>
      <c r="I60" s="1126"/>
      <c r="J60" s="1126"/>
      <c r="K60" s="1126"/>
      <c r="L60" s="1126"/>
      <c r="M60" s="1126"/>
      <c r="N60" s="1126"/>
      <c r="O60" s="1127"/>
    </row>
    <row r="61" spans="4:15" s="125" customFormat="1">
      <c r="D61" s="768"/>
      <c r="E61" s="1125"/>
      <c r="F61" s="1126"/>
      <c r="G61" s="1126"/>
      <c r="H61" s="1126"/>
      <c r="I61" s="1126"/>
      <c r="J61" s="1126"/>
      <c r="K61" s="1126"/>
      <c r="L61" s="1126"/>
      <c r="M61" s="1126"/>
      <c r="N61" s="1126"/>
      <c r="O61" s="1127"/>
    </row>
    <row r="62" spans="4:15" s="125" customFormat="1">
      <c r="D62" s="768"/>
      <c r="E62" s="1125"/>
      <c r="F62" s="1126"/>
      <c r="G62" s="1126"/>
      <c r="H62" s="1126"/>
      <c r="I62" s="1126"/>
      <c r="J62" s="1126"/>
      <c r="K62" s="1126"/>
      <c r="L62" s="1126"/>
      <c r="M62" s="1126"/>
      <c r="N62" s="1126"/>
      <c r="O62" s="1127"/>
    </row>
    <row r="63" spans="4:15" s="125" customFormat="1">
      <c r="D63" s="768"/>
      <c r="E63" s="1125"/>
      <c r="F63" s="1126"/>
      <c r="G63" s="1126"/>
      <c r="H63" s="1126"/>
      <c r="I63" s="1126"/>
      <c r="J63" s="1126"/>
      <c r="K63" s="1126"/>
      <c r="L63" s="1126"/>
      <c r="M63" s="1126"/>
      <c r="N63" s="1126"/>
      <c r="O63" s="1127"/>
    </row>
    <row r="64" spans="4:15" s="125" customFormat="1"/>
    <row r="65" s="125" customFormat="1"/>
    <row r="66" s="125" customFormat="1"/>
    <row r="67" s="125" customFormat="1"/>
    <row r="68" s="125" customFormat="1"/>
    <row r="69" s="125" customFormat="1"/>
    <row r="70" s="125" customFormat="1"/>
    <row r="71" s="125" customFormat="1"/>
    <row r="72" s="125" customFormat="1"/>
    <row r="73" s="125" customFormat="1"/>
    <row r="74" s="125" customFormat="1"/>
    <row r="75" s="125" customFormat="1"/>
    <row r="76" s="125" customFormat="1"/>
    <row r="77" s="125" customFormat="1"/>
    <row r="78" s="125" customFormat="1"/>
    <row r="79" s="125" customFormat="1"/>
    <row r="80" s="125" customFormat="1"/>
    <row r="81" s="125" customFormat="1"/>
    <row r="82" s="125" customFormat="1"/>
    <row r="83" s="125" customFormat="1"/>
    <row r="84" s="125" customFormat="1"/>
    <row r="85" s="125" customFormat="1"/>
    <row r="86" s="125" customFormat="1"/>
    <row r="87" s="125" customFormat="1"/>
    <row r="88" s="125" customFormat="1"/>
    <row r="89" s="125" customFormat="1"/>
    <row r="90" s="125" customFormat="1"/>
    <row r="91" s="125" customFormat="1"/>
    <row r="92" s="125" customFormat="1"/>
    <row r="93" s="125" customFormat="1"/>
    <row r="94" s="125" customFormat="1"/>
    <row r="95" s="125" customFormat="1"/>
    <row r="96" s="125" customFormat="1"/>
    <row r="97" s="125" customFormat="1"/>
    <row r="98" s="125" customFormat="1"/>
    <row r="99" s="125" customFormat="1"/>
    <row r="100" s="125" customFormat="1"/>
    <row r="101" s="125" customFormat="1"/>
    <row r="102" s="125" customFormat="1"/>
    <row r="103" s="125" customFormat="1"/>
    <row r="104" s="125" customFormat="1"/>
    <row r="105" s="125" customFormat="1"/>
    <row r="106" s="125" customFormat="1"/>
    <row r="107" s="125" customFormat="1"/>
    <row r="108" s="125" customFormat="1"/>
    <row r="109" s="125" customFormat="1"/>
    <row r="110" s="125" customFormat="1"/>
    <row r="111" s="125" customFormat="1"/>
    <row r="112" s="125" customFormat="1"/>
    <row r="113" s="125" customFormat="1"/>
    <row r="114" s="125" customFormat="1"/>
  </sheetData>
  <sheetProtection sheet="1" objects="1" scenarios="1" formatCells="0" formatColumns="0" formatRows="0" deleteRows="0"/>
  <protectedRanges>
    <protectedRange sqref="B7 D12:I12 D31:S31 D33:S33 D37:S37 D39:S39 D44:O63" name="Range1"/>
  </protectedRanges>
  <mergeCells count="32">
    <mergeCell ref="E57:O57"/>
    <mergeCell ref="E63:O63"/>
    <mergeCell ref="E58:O58"/>
    <mergeCell ref="E59:O59"/>
    <mergeCell ref="E60:O60"/>
    <mergeCell ref="E61:O61"/>
    <mergeCell ref="E62:O62"/>
    <mergeCell ref="E46:O46"/>
    <mergeCell ref="E53:O53"/>
    <mergeCell ref="E54:O54"/>
    <mergeCell ref="E55:O55"/>
    <mergeCell ref="E56:O56"/>
    <mergeCell ref="E49:O49"/>
    <mergeCell ref="E50:O50"/>
    <mergeCell ref="E51:O51"/>
    <mergeCell ref="E52:O52"/>
    <mergeCell ref="E47:O47"/>
    <mergeCell ref="E48:O48"/>
    <mergeCell ref="D7:I7"/>
    <mergeCell ref="D12:I12"/>
    <mergeCell ref="E43:O43"/>
    <mergeCell ref="E44:O44"/>
    <mergeCell ref="E45:O45"/>
    <mergeCell ref="B29:S29"/>
    <mergeCell ref="D31:S31"/>
    <mergeCell ref="E15:E16"/>
    <mergeCell ref="F15:F16"/>
    <mergeCell ref="G15:G16"/>
    <mergeCell ref="D33:S33"/>
    <mergeCell ref="B35:S35"/>
    <mergeCell ref="D37:S37"/>
    <mergeCell ref="D39:S39"/>
  </mergeCells>
  <conditionalFormatting sqref="E17:F26">
    <cfRule type="cellIs" dxfId="38" priority="6" operator="equal">
      <formula>0</formula>
    </cfRule>
  </conditionalFormatting>
  <conditionalFormatting sqref="H17:H26 J17:J26 L17:L26 N17:N26 P17:P26 R17:R26">
    <cfRule type="cellIs" dxfId="37" priority="5" operator="equal">
      <formula>0</formula>
    </cfRule>
  </conditionalFormatting>
  <conditionalFormatting sqref="I17:I26 K17:K26 M17:M26 O17:O26 Q17:Q26 S17:S26">
    <cfRule type="containsErrors" dxfId="36" priority="2">
      <formula>ISERROR(I17)</formula>
    </cfRule>
    <cfRule type="cellIs" dxfId="35" priority="4" operator="equal">
      <formula>0</formula>
    </cfRule>
  </conditionalFormatting>
  <conditionalFormatting sqref="E17:H26 J17:J26 L17:L26 N17:N26 P17:P26 R17:R26">
    <cfRule type="containsErrors" dxfId="34" priority="3">
      <formula>ISERROR(E17)</formula>
    </cfRule>
  </conditionalFormatting>
  <conditionalFormatting sqref="D17:D26">
    <cfRule type="containsErrors" dxfId="33" priority="1">
      <formula>ISERROR(D17)</formula>
    </cfRule>
  </conditionalFormatting>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lists!$C$8:$C$52</xm:f>
          </x14:formula1>
          <xm:sqref>B7</xm:sqref>
        </x14:dataValidation>
      </x14:dataValidations>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B1:S114"/>
  <sheetViews>
    <sheetView showGridLines="0" topLeftCell="A3" zoomScale="80" zoomScaleNormal="80" workbookViewId="0">
      <selection activeCell="B7" sqref="B7"/>
    </sheetView>
  </sheetViews>
  <sheetFormatPr defaultRowHeight="15"/>
  <cols>
    <col min="1" max="1" width="8" style="142" customWidth="1"/>
    <col min="2" max="2" width="51.5703125" style="142" customWidth="1"/>
    <col min="3" max="3" width="4" style="142" customWidth="1"/>
    <col min="4" max="4" width="44.85546875" style="142" customWidth="1"/>
    <col min="5" max="5" width="15.140625" style="142" customWidth="1"/>
    <col min="6" max="7" width="13.28515625" style="142" customWidth="1"/>
    <col min="8" max="8" width="14.5703125" style="142" customWidth="1"/>
    <col min="9" max="9" width="13.28515625" style="142" customWidth="1"/>
    <col min="10" max="10" width="15.42578125" style="142" customWidth="1"/>
    <col min="11" max="11" width="13.28515625" style="142" customWidth="1"/>
    <col min="12" max="12" width="16.28515625" style="142" customWidth="1"/>
    <col min="13" max="13" width="13.28515625" style="142" customWidth="1"/>
    <col min="14" max="14" width="15.140625" style="142" customWidth="1"/>
    <col min="15" max="15" width="13.140625" style="142" customWidth="1"/>
    <col min="16" max="16" width="14.7109375" style="142" customWidth="1"/>
    <col min="17" max="17" width="13.140625" style="142" customWidth="1"/>
    <col min="18" max="18" width="14.7109375" style="142" customWidth="1"/>
    <col min="19" max="19" width="13.140625" style="142" customWidth="1"/>
    <col min="20" max="16384" width="9.140625" style="142"/>
  </cols>
  <sheetData>
    <row r="1" spans="2:19" s="125" customFormat="1"/>
    <row r="2" spans="2:19" s="125" customFormat="1">
      <c r="B2" s="124"/>
    </row>
    <row r="3" spans="2:19" s="125" customFormat="1" ht="32.25" customHeight="1">
      <c r="B3" s="124"/>
    </row>
    <row r="4" spans="2:19" s="125" customFormat="1"/>
    <row r="5" spans="2:19" s="125" customFormat="1"/>
    <row r="6" spans="2:19" s="125" customFormat="1" ht="45" customHeight="1">
      <c r="B6" s="126"/>
      <c r="C6" s="127"/>
      <c r="D6" s="128"/>
      <c r="E6" s="128"/>
      <c r="F6" s="128"/>
      <c r="G6" s="128"/>
      <c r="H6" s="128"/>
      <c r="I6" s="128"/>
      <c r="J6" s="128"/>
      <c r="K6" s="128"/>
    </row>
    <row r="7" spans="2:19" s="125" customFormat="1" ht="58.5" customHeight="1">
      <c r="B7" s="180" t="s">
        <v>208</v>
      </c>
      <c r="C7" s="129"/>
      <c r="D7" s="1114" t="str">
        <f>VLOOKUP($B$7,ShadowTable[],2,FALSE)</f>
        <v>1.2 - National and local capacity for maternal, perinatal and child-health services strengthened</v>
      </c>
      <c r="E7" s="1114"/>
      <c r="F7" s="1114"/>
      <c r="G7" s="1114"/>
      <c r="H7" s="1114"/>
      <c r="I7" s="1114"/>
    </row>
    <row r="8" spans="2:19" s="125" customFormat="1" ht="15.75">
      <c r="B8" s="130"/>
      <c r="C8" s="129"/>
      <c r="D8" s="131"/>
      <c r="E8" s="131"/>
      <c r="F8" s="131"/>
      <c r="G8" s="131"/>
      <c r="H8" s="131"/>
      <c r="I8" s="131"/>
    </row>
    <row r="9" spans="2:19" s="125" customFormat="1">
      <c r="B9" s="132"/>
      <c r="C9" s="133"/>
      <c r="D9" s="134"/>
      <c r="E9" s="134"/>
      <c r="F9" s="134"/>
      <c r="G9" s="134"/>
      <c r="H9" s="134"/>
      <c r="I9" s="134"/>
      <c r="J9" s="134"/>
      <c r="K9" s="134"/>
      <c r="L9" s="134"/>
      <c r="M9" s="134"/>
      <c r="N9" s="134"/>
      <c r="O9" s="134"/>
      <c r="P9" s="134"/>
      <c r="Q9" s="134"/>
      <c r="R9" s="134"/>
      <c r="S9" s="134"/>
    </row>
    <row r="10" spans="2:19" s="125" customFormat="1" ht="18">
      <c r="B10" s="130" t="s">
        <v>162</v>
      </c>
      <c r="D10" s="135">
        <f t="array" ref="D10">INDEX(ShadowTable[], SMALL(IF(ShadowRowRes=$D$7,ROW(ShadowRowRes)-5),ROWS(D$17:D17)),3)</f>
        <v>0</v>
      </c>
      <c r="E10" s="135"/>
      <c r="F10" s="135"/>
      <c r="G10" s="135"/>
      <c r="H10" s="135"/>
      <c r="I10" s="135"/>
    </row>
    <row r="11" spans="2:19" s="125" customFormat="1">
      <c r="B11" s="130"/>
      <c r="D11" s="136"/>
      <c r="E11" s="136"/>
      <c r="F11" s="136"/>
      <c r="G11" s="136"/>
      <c r="H11" s="136"/>
      <c r="I11" s="136"/>
    </row>
    <row r="12" spans="2:19" s="125" customFormat="1" ht="40.5" customHeight="1">
      <c r="B12" s="130" t="s">
        <v>177</v>
      </c>
      <c r="D12" s="1115"/>
      <c r="E12" s="1116"/>
      <c r="F12" s="1116"/>
      <c r="G12" s="1116"/>
      <c r="H12" s="1116"/>
      <c r="I12" s="1117"/>
    </row>
    <row r="13" spans="2:19" s="125" customFormat="1">
      <c r="B13" s="137"/>
    </row>
    <row r="14" spans="2:19" s="125" customFormat="1">
      <c r="B14" s="132"/>
      <c r="C14" s="133"/>
      <c r="D14" s="134"/>
      <c r="E14" s="134"/>
      <c r="F14" s="134"/>
      <c r="G14" s="134"/>
      <c r="H14" s="134"/>
      <c r="I14" s="134"/>
      <c r="J14" s="134"/>
      <c r="K14" s="134"/>
      <c r="L14" s="134"/>
      <c r="M14" s="134"/>
      <c r="N14" s="134"/>
      <c r="O14" s="134"/>
      <c r="P14" s="134"/>
      <c r="Q14" s="134"/>
      <c r="R14" s="134"/>
      <c r="S14" s="134"/>
    </row>
    <row r="15" spans="2:19" s="125" customFormat="1" ht="20.25" customHeight="1">
      <c r="B15" s="130" t="s">
        <v>171</v>
      </c>
      <c r="E15" s="1128" t="s">
        <v>78</v>
      </c>
      <c r="F15" s="1128" t="s">
        <v>77</v>
      </c>
      <c r="G15" s="1130" t="s">
        <v>0</v>
      </c>
      <c r="H15" s="767">
        <f>'CO CPD'!$I$9</f>
        <v>2018</v>
      </c>
      <c r="I15" s="767">
        <f>'CO CPD'!$I$9</f>
        <v>2018</v>
      </c>
      <c r="J15" s="767">
        <f>'CO CPD'!$I$10</f>
        <v>2019</v>
      </c>
      <c r="K15" s="767">
        <f>'CO CPD'!$I$10</f>
        <v>2019</v>
      </c>
      <c r="L15" s="767">
        <f>'CO CPD'!$I$11</f>
        <v>2020</v>
      </c>
      <c r="M15" s="767">
        <f>'CO CPD'!$I$11</f>
        <v>2020</v>
      </c>
      <c r="N15" s="767">
        <f>'CO CPD'!$I$12</f>
        <v>2021</v>
      </c>
      <c r="O15" s="767">
        <f>'CO CPD'!$I$12</f>
        <v>2021</v>
      </c>
      <c r="P15" s="767">
        <f>'CO CPD'!$I$13</f>
        <v>2022</v>
      </c>
      <c r="Q15" s="767">
        <f>'CO CPD'!$I$13</f>
        <v>2022</v>
      </c>
      <c r="R15" s="767">
        <f>'CO CPD'!$I$14</f>
        <v>2023</v>
      </c>
      <c r="S15" s="767">
        <f>'CO CPD'!$I$14</f>
        <v>2023</v>
      </c>
    </row>
    <row r="16" spans="2:19" s="125" customFormat="1" ht="24.75" customHeight="1">
      <c r="B16" s="130"/>
      <c r="E16" s="1129"/>
      <c r="F16" s="1129"/>
      <c r="G16" s="1131"/>
      <c r="H16" s="763" t="s">
        <v>1477</v>
      </c>
      <c r="I16" s="763" t="s">
        <v>1478</v>
      </c>
      <c r="J16" s="763" t="s">
        <v>1477</v>
      </c>
      <c r="K16" s="763" t="s">
        <v>1478</v>
      </c>
      <c r="L16" s="763" t="s">
        <v>1477</v>
      </c>
      <c r="M16" s="763" t="s">
        <v>1478</v>
      </c>
      <c r="N16" s="763" t="s">
        <v>1477</v>
      </c>
      <c r="O16" s="763" t="s">
        <v>1478</v>
      </c>
      <c r="P16" s="763" t="s">
        <v>1477</v>
      </c>
      <c r="Q16" s="763" t="s">
        <v>1478</v>
      </c>
      <c r="R16" s="763" t="s">
        <v>1477</v>
      </c>
      <c r="S16" s="763" t="s">
        <v>1478</v>
      </c>
    </row>
    <row r="17" spans="2:19" s="125" customFormat="1" ht="64.5" customHeight="1">
      <c r="D17" s="310" t="str">
        <f t="array" ref="D17">INDEX(ShadowTable[], SMALL(IF(ShadowRowRes=$D$7,ROW(ShadowRowRes)-5),ROWS(D$17:D17)),5)</f>
        <v>1.2.1 - Number of district health delegations providing care for children with multiple micronutrient powder</v>
      </c>
      <c r="E17" s="138">
        <f t="array" ref="E17">INDEX(ShadowTable[], SMALL(IF(ShadowRowRes=$D$7,ROW(ShadowRowRes)-5),ROWS(E$17:E17)),8)</f>
        <v>0</v>
      </c>
      <c r="F17" s="138">
        <f t="array" ref="F17">INDEX(ShadowTable[], SMALL(IF(ShadowRowRes=$D$7,ROW(ShadowRowRes)-5),ROWS(F$17:F17)),9)</f>
        <v>0</v>
      </c>
      <c r="G17" s="138">
        <f t="array" ref="G17">INDEX(ShadowTable[], SMALL(IF(ShadowRowRes=$D$7,ROW(ShadowRowRes)-5),ROWS(G$17:G17)),10)</f>
        <v>0</v>
      </c>
      <c r="H17" s="138">
        <f t="array" ref="H17">INDEX(ShadowTable[], SMALL(IF(ShadowRowRes=$D$7,ROW(ShadowRowRes)-5),ROWS(H$17:H17)),11)</f>
        <v>0</v>
      </c>
      <c r="I17" s="139">
        <f t="array" ref="I17">INDEX(ShadowTable[], SMALL(IF(ShadowRowRes=$D$7,ROW(ShadowRowRes)-5),ROWS(I$17:I17)),12)</f>
        <v>0</v>
      </c>
      <c r="J17" s="138">
        <f t="array" ref="J17">INDEX(ShadowTable[], SMALL(IF(ShadowRowRes=$D$7,ROW(ShadowRowRes)-5),ROWS(J$17:J17)),13)</f>
        <v>0</v>
      </c>
      <c r="K17" s="139">
        <f t="array" ref="K17">INDEX(ShadowTable[], SMALL(IF(ShadowRowRes=$D$7,ROW(ShadowRowRes)-5),ROWS(K$17:K17)),14)</f>
        <v>0</v>
      </c>
      <c r="L17" s="138">
        <f t="array" ref="L17">INDEX(ShadowTable[], SMALL(IF(ShadowRowRes=$D$7,ROW(ShadowRowRes)-5),ROWS(L$17:L17)),15)</f>
        <v>0</v>
      </c>
      <c r="M17" s="139">
        <f t="array" ref="M17">INDEX(ShadowTable[], SMALL(IF(ShadowRowRes=$D$7,ROW(ShadowRowRes)-5),ROWS(M$17:M17)),16)</f>
        <v>0</v>
      </c>
      <c r="N17" s="138">
        <f t="array" ref="N17">INDEX(ShadowTable[], SMALL(IF(ShadowRowRes=$D$7,ROW(ShadowRowRes)-5),ROWS(N$17:N17)),17)</f>
        <v>0</v>
      </c>
      <c r="O17" s="139">
        <f t="array" ref="O17">INDEX(ShadowTable[], SMALL(IF(ShadowRowRes=$D$7,ROW(ShadowRowRes)-5),ROWS(O$17:O17)),18)</f>
        <v>0</v>
      </c>
      <c r="P17" s="138">
        <f t="array" ref="P17">INDEX(ShadowTable[], SMALL(IF(ShadowRowRes=$D$7,ROW(ShadowRowRes)-5),ROWS(P$17:P17)),19)</f>
        <v>0</v>
      </c>
      <c r="Q17" s="139">
        <f t="array" ref="Q17">INDEX(ShadowTable[], SMALL(IF(ShadowRowRes=$D$7,ROW(ShadowRowRes)-5),ROWS(Q$17:Q17)),20)</f>
        <v>0</v>
      </c>
      <c r="R17" s="138">
        <f t="array" ref="R17">INDEX(ShadowTable[], SMALL(IF(ShadowRowRes=$D$7,ROW(ShadowRowRes)-5),ROWS(R$17:R17)),21)</f>
        <v>0</v>
      </c>
      <c r="S17" s="139">
        <f t="array" ref="S17">INDEX(ShadowTable[], SMALL(IF(ShadowRowRes=$D$7,ROW(ShadowRowRes)-5),ROWS(S$17:S17)),22)</f>
        <v>0</v>
      </c>
    </row>
    <row r="18" spans="2:19" ht="45">
      <c r="D18" s="764" t="str">
        <f t="array" ref="D18">INDEX(ShadowTable[], SMALL(IF(ShadowRowRes=$D$7,ROW(ShadowRowRes)-5),ROWS(D$17:D18)),5)</f>
        <v>1.2.2 - Percentage of district health delegations with at least one infrastructure integrating early child development in their child development monitoring services with nutrition services as entry point</v>
      </c>
      <c r="E18" s="765">
        <f t="array" ref="E18">INDEX(ShadowTable[], SMALL(IF(ShadowRowRes=$D$7,ROW(ShadowRowRes)-5),ROWS(E$17:E18)),8)</f>
        <v>0</v>
      </c>
      <c r="F18" s="765">
        <f t="array" ref="F18">INDEX(ShadowTable[], SMALL(IF(ShadowRowRes=$D$7,ROW(ShadowRowRes)-5),ROWS(F$17:F18)),9)</f>
        <v>0</v>
      </c>
      <c r="G18" s="765">
        <f t="array" ref="G18">INDEX(ShadowTable[], SMALL(IF(ShadowRowRes=$D$7,ROW(ShadowRowRes)-5),ROWS(G$17:G18)),10)</f>
        <v>0</v>
      </c>
      <c r="H18" s="765">
        <f t="array" ref="H18">INDEX(ShadowTable[], SMALL(IF(ShadowRowRes=$D$7,ROW(ShadowRowRes)-5),ROWS(H$17:H18)),11)</f>
        <v>0</v>
      </c>
      <c r="I18" s="766">
        <f t="array" ref="I18">INDEX(ShadowTable[], SMALL(IF(ShadowRowRes=$D$7,ROW(ShadowRowRes)-5),ROWS(I$17:I18)),12)</f>
        <v>0</v>
      </c>
      <c r="J18" s="765">
        <f t="array" ref="J18">INDEX(ShadowTable[], SMALL(IF(ShadowRowRes=$D$7,ROW(ShadowRowRes)-5),ROWS(J$17:J18)),13)</f>
        <v>0</v>
      </c>
      <c r="K18" s="766">
        <f t="array" ref="K18">INDEX(ShadowTable[], SMALL(IF(ShadowRowRes=$D$7,ROW(ShadowRowRes)-5),ROWS(K$17:K18)),14)</f>
        <v>0</v>
      </c>
      <c r="L18" s="765">
        <f t="array" ref="L18">INDEX(ShadowTable[], SMALL(IF(ShadowRowRes=$D$7,ROW(ShadowRowRes)-5),ROWS(L$17:L18)),15)</f>
        <v>0</v>
      </c>
      <c r="M18" s="766">
        <f t="array" ref="M18">INDEX(ShadowTable[], SMALL(IF(ShadowRowRes=$D$7,ROW(ShadowRowRes)-5),ROWS(M$17:M18)),16)</f>
        <v>0</v>
      </c>
      <c r="N18" s="765">
        <f t="array" ref="N18">INDEX(ShadowTable[], SMALL(IF(ShadowRowRes=$D$7,ROW(ShadowRowRes)-5),ROWS(N$17:N18)),17)</f>
        <v>0</v>
      </c>
      <c r="O18" s="766">
        <f t="array" ref="O18">INDEX(ShadowTable[], SMALL(IF(ShadowRowRes=$D$7,ROW(ShadowRowRes)-5),ROWS(O$17:O18)),18)</f>
        <v>0</v>
      </c>
      <c r="P18" s="765">
        <f t="array" ref="P18">INDEX(ShadowTable[], SMALL(IF(ShadowRowRes=$D$7,ROW(ShadowRowRes)-5),ROWS(P$17:P18)),19)</f>
        <v>0</v>
      </c>
      <c r="Q18" s="766">
        <f t="array" ref="Q18">INDEX(ShadowTable[], SMALL(IF(ShadowRowRes=$D$7,ROW(ShadowRowRes)-5),ROWS(Q$17:Q18)),20)</f>
        <v>0</v>
      </c>
      <c r="R18" s="765">
        <f t="array" ref="R18">INDEX(ShadowTable[], SMALL(IF(ShadowRowRes=$D$7,ROW(ShadowRowRes)-5),ROWS(R$17:R18)),21)</f>
        <v>0</v>
      </c>
      <c r="S18" s="766">
        <f t="array" ref="S18">INDEX(ShadowTable[], SMALL(IF(ShadowRowRes=$D$7,ROW(ShadowRowRes)-5),ROWS(S$17:S18)),22)</f>
        <v>0</v>
      </c>
    </row>
    <row r="19" spans="2:19">
      <c r="D19" s="764" t="str">
        <f t="array" ref="D19">INDEX(ShadowTable[], SMALL(IF(ShadowRowRes=$D$7,ROW(ShadowRowRes)-5),ROWS(D$17:D19)),5)</f>
        <v>1.2.3 - Existence of a functional national health information system for maternal, child and adolescent health, including reproductive health</v>
      </c>
      <c r="E19" s="765">
        <f t="array" ref="E19">INDEX(ShadowTable[], SMALL(IF(ShadowRowRes=$D$7,ROW(ShadowRowRes)-5),ROWS(E$17:E19)),8)</f>
        <v>0</v>
      </c>
      <c r="F19" s="765">
        <f t="array" ref="F19">INDEX(ShadowTable[], SMALL(IF(ShadowRowRes=$D$7,ROW(ShadowRowRes)-5),ROWS(F$17:F19)),9)</f>
        <v>0</v>
      </c>
      <c r="G19" s="765">
        <f t="array" ref="G19">INDEX(ShadowTable[], SMALL(IF(ShadowRowRes=$D$7,ROW(ShadowRowRes)-5),ROWS(G$17:G19)),10)</f>
        <v>0</v>
      </c>
      <c r="H19" s="765">
        <f t="array" ref="H19">INDEX(ShadowTable[], SMALL(IF(ShadowRowRes=$D$7,ROW(ShadowRowRes)-5),ROWS(H$17:H19)),11)</f>
        <v>0</v>
      </c>
      <c r="I19" s="766">
        <f t="array" ref="I19">INDEX(ShadowTable[], SMALL(IF(ShadowRowRes=$D$7,ROW(ShadowRowRes)-5),ROWS(I$17:I19)),12)</f>
        <v>0</v>
      </c>
      <c r="J19" s="765">
        <f t="array" ref="J19">INDEX(ShadowTable[], SMALL(IF(ShadowRowRes=$D$7,ROW(ShadowRowRes)-5),ROWS(J$17:J19)),13)</f>
        <v>0</v>
      </c>
      <c r="K19" s="766">
        <f t="array" ref="K19">INDEX(ShadowTable[], SMALL(IF(ShadowRowRes=$D$7,ROW(ShadowRowRes)-5),ROWS(K$17:K19)),14)</f>
        <v>0</v>
      </c>
      <c r="L19" s="765">
        <f t="array" ref="L19">INDEX(ShadowTable[], SMALL(IF(ShadowRowRes=$D$7,ROW(ShadowRowRes)-5),ROWS(L$17:L19)),15)</f>
        <v>0</v>
      </c>
      <c r="M19" s="766">
        <f t="array" ref="M19">INDEX(ShadowTable[], SMALL(IF(ShadowRowRes=$D$7,ROW(ShadowRowRes)-5),ROWS(M$17:M19)),16)</f>
        <v>0</v>
      </c>
      <c r="N19" s="765">
        <f t="array" ref="N19">INDEX(ShadowTable[], SMALL(IF(ShadowRowRes=$D$7,ROW(ShadowRowRes)-5),ROWS(N$17:N19)),17)</f>
        <v>0</v>
      </c>
      <c r="O19" s="766">
        <f t="array" ref="O19">INDEX(ShadowTable[], SMALL(IF(ShadowRowRes=$D$7,ROW(ShadowRowRes)-5),ROWS(O$17:O19)),18)</f>
        <v>0</v>
      </c>
      <c r="P19" s="765">
        <f t="array" ref="P19">INDEX(ShadowTable[], SMALL(IF(ShadowRowRes=$D$7,ROW(ShadowRowRes)-5),ROWS(P$17:P19)),19)</f>
        <v>0</v>
      </c>
      <c r="Q19" s="766">
        <f t="array" ref="Q19">INDEX(ShadowTable[], SMALL(IF(ShadowRowRes=$D$7,ROW(ShadowRowRes)-5),ROWS(Q$17:Q19)),20)</f>
        <v>0</v>
      </c>
      <c r="R19" s="765">
        <f t="array" ref="R19">INDEX(ShadowTable[], SMALL(IF(ShadowRowRes=$D$7,ROW(ShadowRowRes)-5),ROWS(R$17:R19)),21)</f>
        <v>0</v>
      </c>
      <c r="S19" s="766">
        <f t="array" ref="S19">INDEX(ShadowTable[], SMALL(IF(ShadowRowRes=$D$7,ROW(ShadowRowRes)-5),ROWS(S$17:S19)),22)</f>
        <v>0</v>
      </c>
    </row>
    <row r="20" spans="2:19">
      <c r="D20" s="764" t="e">
        <f t="array" ref="D20">INDEX(ShadowTable[], SMALL(IF(ShadowRowRes=$D$7,ROW(ShadowRowRes)-5),ROWS(D$17:D20)),5)</f>
        <v>#NUM!</v>
      </c>
      <c r="E20" s="765" t="e">
        <f t="array" ref="E20">INDEX(ShadowTable[], SMALL(IF(ShadowRowRes=$D$7,ROW(ShadowRowRes)-5),ROWS(E$17:E20)),8)</f>
        <v>#NUM!</v>
      </c>
      <c r="F20" s="765" t="e">
        <f t="array" ref="F20">INDEX(ShadowTable[], SMALL(IF(ShadowRowRes=$D$7,ROW(ShadowRowRes)-5),ROWS(F$17:F20)),9)</f>
        <v>#NUM!</v>
      </c>
      <c r="G20" s="765" t="e">
        <f t="array" ref="G20">INDEX(ShadowTable[], SMALL(IF(ShadowRowRes=$D$7,ROW(ShadowRowRes)-5),ROWS(G$17:G20)),10)</f>
        <v>#NUM!</v>
      </c>
      <c r="H20" s="765" t="e">
        <f t="array" ref="H20">INDEX(ShadowTable[], SMALL(IF(ShadowRowRes=$D$7,ROW(ShadowRowRes)-5),ROWS(H$17:H20)),11)</f>
        <v>#NUM!</v>
      </c>
      <c r="I20" s="766" t="e">
        <f t="array" ref="I20">INDEX(ShadowTable[], SMALL(IF(ShadowRowRes=$D$7,ROW(ShadowRowRes)-5),ROWS(I$17:I20)),12)</f>
        <v>#NUM!</v>
      </c>
      <c r="J20" s="765" t="e">
        <f t="array" ref="J20">INDEX(ShadowTable[], SMALL(IF(ShadowRowRes=$D$7,ROW(ShadowRowRes)-5),ROWS(J$17:J20)),13)</f>
        <v>#NUM!</v>
      </c>
      <c r="K20" s="766" t="e">
        <f t="array" ref="K20">INDEX(ShadowTable[], SMALL(IF(ShadowRowRes=$D$7,ROW(ShadowRowRes)-5),ROWS(K$17:K20)),14)</f>
        <v>#NUM!</v>
      </c>
      <c r="L20" s="765" t="e">
        <f t="array" ref="L20">INDEX(ShadowTable[], SMALL(IF(ShadowRowRes=$D$7,ROW(ShadowRowRes)-5),ROWS(L$17:L20)),15)</f>
        <v>#NUM!</v>
      </c>
      <c r="M20" s="766" t="e">
        <f t="array" ref="M20">INDEX(ShadowTable[], SMALL(IF(ShadowRowRes=$D$7,ROW(ShadowRowRes)-5),ROWS(M$17:M20)),16)</f>
        <v>#NUM!</v>
      </c>
      <c r="N20" s="765" t="e">
        <f t="array" ref="N20">INDEX(ShadowTable[], SMALL(IF(ShadowRowRes=$D$7,ROW(ShadowRowRes)-5),ROWS(N$17:N20)),17)</f>
        <v>#NUM!</v>
      </c>
      <c r="O20" s="766" t="e">
        <f t="array" ref="O20">INDEX(ShadowTable[], SMALL(IF(ShadowRowRes=$D$7,ROW(ShadowRowRes)-5),ROWS(O$17:O20)),18)</f>
        <v>#NUM!</v>
      </c>
      <c r="P20" s="765" t="e">
        <f t="array" ref="P20">INDEX(ShadowTable[], SMALL(IF(ShadowRowRes=$D$7,ROW(ShadowRowRes)-5),ROWS(P$17:P20)),19)</f>
        <v>#NUM!</v>
      </c>
      <c r="Q20" s="766" t="e">
        <f t="array" ref="Q20">INDEX(ShadowTable[], SMALL(IF(ShadowRowRes=$D$7,ROW(ShadowRowRes)-5),ROWS(Q$17:Q20)),20)</f>
        <v>#NUM!</v>
      </c>
      <c r="R20" s="765" t="e">
        <f t="array" ref="R20">INDEX(ShadowTable[], SMALL(IF(ShadowRowRes=$D$7,ROW(ShadowRowRes)-5),ROWS(R$17:R20)),21)</f>
        <v>#NUM!</v>
      </c>
      <c r="S20" s="766" t="e">
        <f t="array" ref="S20">INDEX(ShadowTable[], SMALL(IF(ShadowRowRes=$D$7,ROW(ShadowRowRes)-5),ROWS(S$17:S20)),22)</f>
        <v>#NUM!</v>
      </c>
    </row>
    <row r="21" spans="2:19">
      <c r="D21" s="764" t="e">
        <f t="array" ref="D21">INDEX(ShadowTable[], SMALL(IF(ShadowRowRes=$D$7,ROW(ShadowRowRes)-5),ROWS(D$17:D21)),5)</f>
        <v>#NUM!</v>
      </c>
      <c r="E21" s="765" t="e">
        <f t="array" ref="E21">INDEX(ShadowTable[], SMALL(IF(ShadowRowRes=$D$7,ROW(ShadowRowRes)-5),ROWS(E$17:E21)),8)</f>
        <v>#NUM!</v>
      </c>
      <c r="F21" s="765" t="e">
        <f t="array" ref="F21">INDEX(ShadowTable[], SMALL(IF(ShadowRowRes=$D$7,ROW(ShadowRowRes)-5),ROWS(F$17:F21)),9)</f>
        <v>#NUM!</v>
      </c>
      <c r="G21" s="765" t="e">
        <f t="array" ref="G21">INDEX(ShadowTable[], SMALL(IF(ShadowRowRes=$D$7,ROW(ShadowRowRes)-5),ROWS(G$17:G21)),10)</f>
        <v>#NUM!</v>
      </c>
      <c r="H21" s="765" t="e">
        <f t="array" ref="H21">INDEX(ShadowTable[], SMALL(IF(ShadowRowRes=$D$7,ROW(ShadowRowRes)-5),ROWS(H$17:H21)),11)</f>
        <v>#NUM!</v>
      </c>
      <c r="I21" s="766" t="e">
        <f t="array" ref="I21">INDEX(ShadowTable[], SMALL(IF(ShadowRowRes=$D$7,ROW(ShadowRowRes)-5),ROWS(I$17:I21)),12)</f>
        <v>#NUM!</v>
      </c>
      <c r="J21" s="765" t="e">
        <f t="array" ref="J21">INDEX(ShadowTable[], SMALL(IF(ShadowRowRes=$D$7,ROW(ShadowRowRes)-5),ROWS(J$17:J21)),13)</f>
        <v>#NUM!</v>
      </c>
      <c r="K21" s="766" t="e">
        <f t="array" ref="K21">INDEX(ShadowTable[], SMALL(IF(ShadowRowRes=$D$7,ROW(ShadowRowRes)-5),ROWS(K$17:K21)),14)</f>
        <v>#NUM!</v>
      </c>
      <c r="L21" s="765" t="e">
        <f t="array" ref="L21">INDEX(ShadowTable[], SMALL(IF(ShadowRowRes=$D$7,ROW(ShadowRowRes)-5),ROWS(L$17:L21)),15)</f>
        <v>#NUM!</v>
      </c>
      <c r="M21" s="766" t="e">
        <f t="array" ref="M21">INDEX(ShadowTable[], SMALL(IF(ShadowRowRes=$D$7,ROW(ShadowRowRes)-5),ROWS(M$17:M21)),16)</f>
        <v>#NUM!</v>
      </c>
      <c r="N21" s="765" t="e">
        <f t="array" ref="N21">INDEX(ShadowTable[], SMALL(IF(ShadowRowRes=$D$7,ROW(ShadowRowRes)-5),ROWS(N$17:N21)),17)</f>
        <v>#NUM!</v>
      </c>
      <c r="O21" s="766" t="e">
        <f t="array" ref="O21">INDEX(ShadowTable[], SMALL(IF(ShadowRowRes=$D$7,ROW(ShadowRowRes)-5),ROWS(O$17:O21)),18)</f>
        <v>#NUM!</v>
      </c>
      <c r="P21" s="765" t="e">
        <f t="array" ref="P21">INDEX(ShadowTable[], SMALL(IF(ShadowRowRes=$D$7,ROW(ShadowRowRes)-5),ROWS(P$17:P21)),19)</f>
        <v>#NUM!</v>
      </c>
      <c r="Q21" s="766" t="e">
        <f t="array" ref="Q21">INDEX(ShadowTable[], SMALL(IF(ShadowRowRes=$D$7,ROW(ShadowRowRes)-5),ROWS(Q$17:Q21)),20)</f>
        <v>#NUM!</v>
      </c>
      <c r="R21" s="765" t="e">
        <f t="array" ref="R21">INDEX(ShadowTable[], SMALL(IF(ShadowRowRes=$D$7,ROW(ShadowRowRes)-5),ROWS(R$17:R21)),21)</f>
        <v>#NUM!</v>
      </c>
      <c r="S21" s="766" t="e">
        <f t="array" ref="S21">INDEX(ShadowTable[], SMALL(IF(ShadowRowRes=$D$7,ROW(ShadowRowRes)-5),ROWS(S$17:S21)),22)</f>
        <v>#NUM!</v>
      </c>
    </row>
    <row r="22" spans="2:19">
      <c r="B22" s="143"/>
      <c r="D22" s="764" t="e">
        <f t="array" ref="D22">INDEX(ShadowTable[], SMALL(IF(ShadowRowRes=$D$7,ROW(ShadowRowRes)-5),ROWS(D$17:D22)),5)</f>
        <v>#NUM!</v>
      </c>
      <c r="E22" s="765" t="e">
        <f t="array" ref="E22">INDEX(ShadowTable[], SMALL(IF(ShadowRowRes=$D$7,ROW(ShadowRowRes)-5),ROWS(E$17:E22)),8)</f>
        <v>#NUM!</v>
      </c>
      <c r="F22" s="765" t="e">
        <f t="array" ref="F22">INDEX(ShadowTable[], SMALL(IF(ShadowRowRes=$D$7,ROW(ShadowRowRes)-5),ROWS(F$17:F22)),9)</f>
        <v>#NUM!</v>
      </c>
      <c r="G22" s="765" t="e">
        <f t="array" ref="G22">INDEX(ShadowTable[], SMALL(IF(ShadowRowRes=$D$7,ROW(ShadowRowRes)-5),ROWS(G$17:G22)),10)</f>
        <v>#NUM!</v>
      </c>
      <c r="H22" s="765" t="e">
        <f t="array" ref="H22">INDEX(ShadowTable[], SMALL(IF(ShadowRowRes=$D$7,ROW(ShadowRowRes)-5),ROWS(H$17:H22)),11)</f>
        <v>#NUM!</v>
      </c>
      <c r="I22" s="766" t="e">
        <f t="array" ref="I22">INDEX(ShadowTable[], SMALL(IF(ShadowRowRes=$D$7,ROW(ShadowRowRes)-5),ROWS(I$17:I22)),12)</f>
        <v>#NUM!</v>
      </c>
      <c r="J22" s="765" t="e">
        <f t="array" ref="J22">INDEX(ShadowTable[], SMALL(IF(ShadowRowRes=$D$7,ROW(ShadowRowRes)-5),ROWS(J$17:J22)),13)</f>
        <v>#NUM!</v>
      </c>
      <c r="K22" s="766" t="e">
        <f t="array" ref="K22">INDEX(ShadowTable[], SMALL(IF(ShadowRowRes=$D$7,ROW(ShadowRowRes)-5),ROWS(K$17:K22)),14)</f>
        <v>#NUM!</v>
      </c>
      <c r="L22" s="765" t="e">
        <f t="array" ref="L22">INDEX(ShadowTable[], SMALL(IF(ShadowRowRes=$D$7,ROW(ShadowRowRes)-5),ROWS(L$17:L22)),15)</f>
        <v>#NUM!</v>
      </c>
      <c r="M22" s="766" t="e">
        <f t="array" ref="M22">INDEX(ShadowTable[], SMALL(IF(ShadowRowRes=$D$7,ROW(ShadowRowRes)-5),ROWS(M$17:M22)),16)</f>
        <v>#NUM!</v>
      </c>
      <c r="N22" s="765" t="e">
        <f t="array" ref="N22">INDEX(ShadowTable[], SMALL(IF(ShadowRowRes=$D$7,ROW(ShadowRowRes)-5),ROWS(N$17:N22)),17)</f>
        <v>#NUM!</v>
      </c>
      <c r="O22" s="766" t="e">
        <f t="array" ref="O22">INDEX(ShadowTable[], SMALL(IF(ShadowRowRes=$D$7,ROW(ShadowRowRes)-5),ROWS(O$17:O22)),18)</f>
        <v>#NUM!</v>
      </c>
      <c r="P22" s="765" t="e">
        <f t="array" ref="P22">INDEX(ShadowTable[], SMALL(IF(ShadowRowRes=$D$7,ROW(ShadowRowRes)-5),ROWS(P$17:P22)),19)</f>
        <v>#NUM!</v>
      </c>
      <c r="Q22" s="766" t="e">
        <f t="array" ref="Q22">INDEX(ShadowTable[], SMALL(IF(ShadowRowRes=$D$7,ROW(ShadowRowRes)-5),ROWS(Q$17:Q22)),20)</f>
        <v>#NUM!</v>
      </c>
      <c r="R22" s="765" t="e">
        <f t="array" ref="R22">INDEX(ShadowTable[], SMALL(IF(ShadowRowRes=$D$7,ROW(ShadowRowRes)-5),ROWS(R$17:R22)),21)</f>
        <v>#NUM!</v>
      </c>
      <c r="S22" s="766" t="e">
        <f t="array" ref="S22">INDEX(ShadowTable[], SMALL(IF(ShadowRowRes=$D$7,ROW(ShadowRowRes)-5),ROWS(S$17:S22)),22)</f>
        <v>#NUM!</v>
      </c>
    </row>
    <row r="23" spans="2:19">
      <c r="B23" s="143"/>
      <c r="D23" s="764" t="e">
        <f t="array" ref="D23">INDEX(ShadowTable[], SMALL(IF(ShadowRowRes=$D$7,ROW(ShadowRowRes)-5),ROWS(D$17:D23)),5)</f>
        <v>#NUM!</v>
      </c>
      <c r="E23" s="765" t="e">
        <f t="array" ref="E23">INDEX(ShadowTable[], SMALL(IF(ShadowRowRes=$D$7,ROW(ShadowRowRes)-5),ROWS(E$17:E23)),8)</f>
        <v>#NUM!</v>
      </c>
      <c r="F23" s="765" t="e">
        <f t="array" ref="F23">INDEX(ShadowTable[], SMALL(IF(ShadowRowRes=$D$7,ROW(ShadowRowRes)-5),ROWS(F$17:F23)),9)</f>
        <v>#NUM!</v>
      </c>
      <c r="G23" s="765" t="e">
        <f t="array" ref="G23">INDEX(ShadowTable[], SMALL(IF(ShadowRowRes=$D$7,ROW(ShadowRowRes)-5),ROWS(G$17:G23)),10)</f>
        <v>#NUM!</v>
      </c>
      <c r="H23" s="765" t="e">
        <f t="array" ref="H23">INDEX(ShadowTable[], SMALL(IF(ShadowRowRes=$D$7,ROW(ShadowRowRes)-5),ROWS(H$17:H23)),11)</f>
        <v>#NUM!</v>
      </c>
      <c r="I23" s="766" t="e">
        <f t="array" ref="I23">INDEX(ShadowTable[], SMALL(IF(ShadowRowRes=$D$7,ROW(ShadowRowRes)-5),ROWS(I$17:I23)),12)</f>
        <v>#NUM!</v>
      </c>
      <c r="J23" s="765" t="e">
        <f t="array" ref="J23">INDEX(ShadowTable[], SMALL(IF(ShadowRowRes=$D$7,ROW(ShadowRowRes)-5),ROWS(J$17:J23)),13)</f>
        <v>#NUM!</v>
      </c>
      <c r="K23" s="766" t="e">
        <f t="array" ref="K23">INDEX(ShadowTable[], SMALL(IF(ShadowRowRes=$D$7,ROW(ShadowRowRes)-5),ROWS(K$17:K23)),14)</f>
        <v>#NUM!</v>
      </c>
      <c r="L23" s="765" t="e">
        <f t="array" ref="L23">INDEX(ShadowTable[], SMALL(IF(ShadowRowRes=$D$7,ROW(ShadowRowRes)-5),ROWS(L$17:L23)),15)</f>
        <v>#NUM!</v>
      </c>
      <c r="M23" s="766" t="e">
        <f t="array" ref="M23">INDEX(ShadowTable[], SMALL(IF(ShadowRowRes=$D$7,ROW(ShadowRowRes)-5),ROWS(M$17:M23)),16)</f>
        <v>#NUM!</v>
      </c>
      <c r="N23" s="765" t="e">
        <f t="array" ref="N23">INDEX(ShadowTable[], SMALL(IF(ShadowRowRes=$D$7,ROW(ShadowRowRes)-5),ROWS(N$17:N23)),17)</f>
        <v>#NUM!</v>
      </c>
      <c r="O23" s="766" t="e">
        <f t="array" ref="O23">INDEX(ShadowTable[], SMALL(IF(ShadowRowRes=$D$7,ROW(ShadowRowRes)-5),ROWS(O$17:O23)),18)</f>
        <v>#NUM!</v>
      </c>
      <c r="P23" s="765" t="e">
        <f t="array" ref="P23">INDEX(ShadowTable[], SMALL(IF(ShadowRowRes=$D$7,ROW(ShadowRowRes)-5),ROWS(P$17:P23)),19)</f>
        <v>#NUM!</v>
      </c>
      <c r="Q23" s="766" t="e">
        <f t="array" ref="Q23">INDEX(ShadowTable[], SMALL(IF(ShadowRowRes=$D$7,ROW(ShadowRowRes)-5),ROWS(Q$17:Q23)),20)</f>
        <v>#NUM!</v>
      </c>
      <c r="R23" s="765" t="e">
        <f t="array" ref="R23">INDEX(ShadowTable[], SMALL(IF(ShadowRowRes=$D$7,ROW(ShadowRowRes)-5),ROWS(R$17:R23)),21)</f>
        <v>#NUM!</v>
      </c>
      <c r="S23" s="766" t="e">
        <f t="array" ref="S23">INDEX(ShadowTable[], SMALL(IF(ShadowRowRes=$D$7,ROW(ShadowRowRes)-5),ROWS(S$17:S23)),22)</f>
        <v>#NUM!</v>
      </c>
    </row>
    <row r="24" spans="2:19">
      <c r="B24" s="143"/>
      <c r="D24" s="764" t="e">
        <f t="array" ref="D24">INDEX(ShadowTable[], SMALL(IF(ShadowRowRes=$D$7,ROW(ShadowRowRes)-5),ROWS(D$17:D24)),5)</f>
        <v>#NUM!</v>
      </c>
      <c r="E24" s="765" t="e">
        <f t="array" ref="E24">INDEX(ShadowTable[], SMALL(IF(ShadowRowRes=$D$7,ROW(ShadowRowRes)-5),ROWS(E$17:E24)),8)</f>
        <v>#NUM!</v>
      </c>
      <c r="F24" s="765" t="e">
        <f t="array" ref="F24">INDEX(ShadowTable[], SMALL(IF(ShadowRowRes=$D$7,ROW(ShadowRowRes)-5),ROWS(F$17:F24)),9)</f>
        <v>#NUM!</v>
      </c>
      <c r="G24" s="765" t="e">
        <f t="array" ref="G24">INDEX(ShadowTable[], SMALL(IF(ShadowRowRes=$D$7,ROW(ShadowRowRes)-5),ROWS(G$17:G24)),10)</f>
        <v>#NUM!</v>
      </c>
      <c r="H24" s="765" t="e">
        <f t="array" ref="H24">INDEX(ShadowTable[], SMALL(IF(ShadowRowRes=$D$7,ROW(ShadowRowRes)-5),ROWS(H$17:H24)),11)</f>
        <v>#NUM!</v>
      </c>
      <c r="I24" s="766" t="e">
        <f t="array" ref="I24">INDEX(ShadowTable[], SMALL(IF(ShadowRowRes=$D$7,ROW(ShadowRowRes)-5),ROWS(I$17:I24)),12)</f>
        <v>#NUM!</v>
      </c>
      <c r="J24" s="765" t="e">
        <f t="array" ref="J24">INDEX(ShadowTable[], SMALL(IF(ShadowRowRes=$D$7,ROW(ShadowRowRes)-5),ROWS(J$17:J24)),13)</f>
        <v>#NUM!</v>
      </c>
      <c r="K24" s="766" t="e">
        <f t="array" ref="K24">INDEX(ShadowTable[], SMALL(IF(ShadowRowRes=$D$7,ROW(ShadowRowRes)-5),ROWS(K$17:K24)),14)</f>
        <v>#NUM!</v>
      </c>
      <c r="L24" s="765" t="e">
        <f t="array" ref="L24">INDEX(ShadowTable[], SMALL(IF(ShadowRowRes=$D$7,ROW(ShadowRowRes)-5),ROWS(L$17:L24)),15)</f>
        <v>#NUM!</v>
      </c>
      <c r="M24" s="766" t="e">
        <f t="array" ref="M24">INDEX(ShadowTable[], SMALL(IF(ShadowRowRes=$D$7,ROW(ShadowRowRes)-5),ROWS(M$17:M24)),16)</f>
        <v>#NUM!</v>
      </c>
      <c r="N24" s="765" t="e">
        <f t="array" ref="N24">INDEX(ShadowTable[], SMALL(IF(ShadowRowRes=$D$7,ROW(ShadowRowRes)-5),ROWS(N$17:N24)),17)</f>
        <v>#NUM!</v>
      </c>
      <c r="O24" s="766" t="e">
        <f t="array" ref="O24">INDEX(ShadowTable[], SMALL(IF(ShadowRowRes=$D$7,ROW(ShadowRowRes)-5),ROWS(O$17:O24)),18)</f>
        <v>#NUM!</v>
      </c>
      <c r="P24" s="765" t="e">
        <f t="array" ref="P24">INDEX(ShadowTable[], SMALL(IF(ShadowRowRes=$D$7,ROW(ShadowRowRes)-5),ROWS(P$17:P24)),19)</f>
        <v>#NUM!</v>
      </c>
      <c r="Q24" s="766" t="e">
        <f t="array" ref="Q24">INDEX(ShadowTable[], SMALL(IF(ShadowRowRes=$D$7,ROW(ShadowRowRes)-5),ROWS(Q$17:Q24)),20)</f>
        <v>#NUM!</v>
      </c>
      <c r="R24" s="765" t="e">
        <f t="array" ref="R24">INDEX(ShadowTable[], SMALL(IF(ShadowRowRes=$D$7,ROW(ShadowRowRes)-5),ROWS(R$17:R24)),21)</f>
        <v>#NUM!</v>
      </c>
      <c r="S24" s="766" t="e">
        <f t="array" ref="S24">INDEX(ShadowTable[], SMALL(IF(ShadowRowRes=$D$7,ROW(ShadowRowRes)-5),ROWS(S$17:S24)),22)</f>
        <v>#NUM!</v>
      </c>
    </row>
    <row r="25" spans="2:19">
      <c r="B25" s="143"/>
      <c r="D25" s="764" t="e">
        <f t="array" ref="D25">INDEX(ShadowTable[], SMALL(IF(ShadowRowRes=$D$7,ROW(ShadowRowRes)-5),ROWS(D$17:D25)),5)</f>
        <v>#NUM!</v>
      </c>
      <c r="E25" s="765" t="e">
        <f t="array" ref="E25">INDEX(ShadowTable[], SMALL(IF(ShadowRowRes=$D$7,ROW(ShadowRowRes)-5),ROWS(E$17:E25)),8)</f>
        <v>#NUM!</v>
      </c>
      <c r="F25" s="765" t="e">
        <f t="array" ref="F25">INDEX(ShadowTable[], SMALL(IF(ShadowRowRes=$D$7,ROW(ShadowRowRes)-5),ROWS(F$17:F25)),9)</f>
        <v>#NUM!</v>
      </c>
      <c r="G25" s="765" t="e">
        <f t="array" ref="G25">INDEX(ShadowTable[], SMALL(IF(ShadowRowRes=$D$7,ROW(ShadowRowRes)-5),ROWS(G$17:G25)),10)</f>
        <v>#NUM!</v>
      </c>
      <c r="H25" s="765" t="e">
        <f t="array" ref="H25">INDEX(ShadowTable[], SMALL(IF(ShadowRowRes=$D$7,ROW(ShadowRowRes)-5),ROWS(H$17:H25)),11)</f>
        <v>#NUM!</v>
      </c>
      <c r="I25" s="766" t="e">
        <f t="array" ref="I25">INDEX(ShadowTable[], SMALL(IF(ShadowRowRes=$D$7,ROW(ShadowRowRes)-5),ROWS(I$17:I25)),12)</f>
        <v>#NUM!</v>
      </c>
      <c r="J25" s="765" t="e">
        <f t="array" ref="J25">INDEX(ShadowTable[], SMALL(IF(ShadowRowRes=$D$7,ROW(ShadowRowRes)-5),ROWS(J$17:J25)),13)</f>
        <v>#NUM!</v>
      </c>
      <c r="K25" s="766" t="e">
        <f t="array" ref="K25">INDEX(ShadowTable[], SMALL(IF(ShadowRowRes=$D$7,ROW(ShadowRowRes)-5),ROWS(K$17:K25)),14)</f>
        <v>#NUM!</v>
      </c>
      <c r="L25" s="765" t="e">
        <f t="array" ref="L25">INDEX(ShadowTable[], SMALL(IF(ShadowRowRes=$D$7,ROW(ShadowRowRes)-5),ROWS(L$17:L25)),15)</f>
        <v>#NUM!</v>
      </c>
      <c r="M25" s="766" t="e">
        <f t="array" ref="M25">INDEX(ShadowTable[], SMALL(IF(ShadowRowRes=$D$7,ROW(ShadowRowRes)-5),ROWS(M$17:M25)),16)</f>
        <v>#NUM!</v>
      </c>
      <c r="N25" s="765" t="e">
        <f t="array" ref="N25">INDEX(ShadowTable[], SMALL(IF(ShadowRowRes=$D$7,ROW(ShadowRowRes)-5),ROWS(N$17:N25)),17)</f>
        <v>#NUM!</v>
      </c>
      <c r="O25" s="766" t="e">
        <f t="array" ref="O25">INDEX(ShadowTable[], SMALL(IF(ShadowRowRes=$D$7,ROW(ShadowRowRes)-5),ROWS(O$17:O25)),18)</f>
        <v>#NUM!</v>
      </c>
      <c r="P25" s="765" t="e">
        <f t="array" ref="P25">INDEX(ShadowTable[], SMALL(IF(ShadowRowRes=$D$7,ROW(ShadowRowRes)-5),ROWS(P$17:P25)),19)</f>
        <v>#NUM!</v>
      </c>
      <c r="Q25" s="766" t="e">
        <f t="array" ref="Q25">INDEX(ShadowTable[], SMALL(IF(ShadowRowRes=$D$7,ROW(ShadowRowRes)-5),ROWS(Q$17:Q25)),20)</f>
        <v>#NUM!</v>
      </c>
      <c r="R25" s="765" t="e">
        <f t="array" ref="R25">INDEX(ShadowTable[], SMALL(IF(ShadowRowRes=$D$7,ROW(ShadowRowRes)-5),ROWS(R$17:R25)),21)</f>
        <v>#NUM!</v>
      </c>
      <c r="S25" s="766" t="e">
        <f t="array" ref="S25">INDEX(ShadowTable[], SMALL(IF(ShadowRowRes=$D$7,ROW(ShadowRowRes)-5),ROWS(S$17:S25)),22)</f>
        <v>#NUM!</v>
      </c>
    </row>
    <row r="26" spans="2:19">
      <c r="B26" s="143"/>
      <c r="D26" s="764" t="e">
        <f t="array" ref="D26">INDEX(ShadowTable[], SMALL(IF(ShadowRowRes=$D$7,ROW(ShadowRowRes)-5),ROWS(D$17:D26)),5)</f>
        <v>#NUM!</v>
      </c>
      <c r="E26" s="765" t="e">
        <f t="array" ref="E26">INDEX(ShadowTable[], SMALL(IF(ShadowRowRes=$D$7,ROW(ShadowRowRes)-5),ROWS(E$17:E26)),8)</f>
        <v>#NUM!</v>
      </c>
      <c r="F26" s="765" t="e">
        <f t="array" ref="F26">INDEX(ShadowTable[], SMALL(IF(ShadowRowRes=$D$7,ROW(ShadowRowRes)-5),ROWS(F$17:F26)),9)</f>
        <v>#NUM!</v>
      </c>
      <c r="G26" s="765" t="e">
        <f t="array" ref="G26">INDEX(ShadowTable[], SMALL(IF(ShadowRowRes=$D$7,ROW(ShadowRowRes)-5),ROWS(G$17:G26)),10)</f>
        <v>#NUM!</v>
      </c>
      <c r="H26" s="765" t="e">
        <f t="array" ref="H26">INDEX(ShadowTable[], SMALL(IF(ShadowRowRes=$D$7,ROW(ShadowRowRes)-5),ROWS(H$17:H26)),11)</f>
        <v>#NUM!</v>
      </c>
      <c r="I26" s="766" t="e">
        <f t="array" ref="I26">INDEX(ShadowTable[], SMALL(IF(ShadowRowRes=$D$7,ROW(ShadowRowRes)-5),ROWS(I$17:I26)),12)</f>
        <v>#NUM!</v>
      </c>
      <c r="J26" s="765" t="e">
        <f t="array" ref="J26">INDEX(ShadowTable[], SMALL(IF(ShadowRowRes=$D$7,ROW(ShadowRowRes)-5),ROWS(J$17:J26)),13)</f>
        <v>#NUM!</v>
      </c>
      <c r="K26" s="766" t="e">
        <f t="array" ref="K26">INDEX(ShadowTable[], SMALL(IF(ShadowRowRes=$D$7,ROW(ShadowRowRes)-5),ROWS(K$17:K26)),14)</f>
        <v>#NUM!</v>
      </c>
      <c r="L26" s="765" t="e">
        <f t="array" ref="L26">INDEX(ShadowTable[], SMALL(IF(ShadowRowRes=$D$7,ROW(ShadowRowRes)-5),ROWS(L$17:L26)),15)</f>
        <v>#NUM!</v>
      </c>
      <c r="M26" s="766" t="e">
        <f t="array" ref="M26">INDEX(ShadowTable[], SMALL(IF(ShadowRowRes=$D$7,ROW(ShadowRowRes)-5),ROWS(M$17:M26)),16)</f>
        <v>#NUM!</v>
      </c>
      <c r="N26" s="765" t="e">
        <f t="array" ref="N26">INDEX(ShadowTable[], SMALL(IF(ShadowRowRes=$D$7,ROW(ShadowRowRes)-5),ROWS(N$17:N26)),17)</f>
        <v>#NUM!</v>
      </c>
      <c r="O26" s="766" t="e">
        <f t="array" ref="O26">INDEX(ShadowTable[], SMALL(IF(ShadowRowRes=$D$7,ROW(ShadowRowRes)-5),ROWS(O$17:O26)),18)</f>
        <v>#NUM!</v>
      </c>
      <c r="P26" s="765" t="e">
        <f t="array" ref="P26">INDEX(ShadowTable[], SMALL(IF(ShadowRowRes=$D$7,ROW(ShadowRowRes)-5),ROWS(P$17:P26)),19)</f>
        <v>#NUM!</v>
      </c>
      <c r="Q26" s="766" t="e">
        <f t="array" ref="Q26">INDEX(ShadowTable[], SMALL(IF(ShadowRowRes=$D$7,ROW(ShadowRowRes)-5),ROWS(Q$17:Q26)),20)</f>
        <v>#NUM!</v>
      </c>
      <c r="R26" s="765" t="e">
        <f t="array" ref="R26">INDEX(ShadowTable[], SMALL(IF(ShadowRowRes=$D$7,ROW(ShadowRowRes)-5),ROWS(R$17:R26)),21)</f>
        <v>#NUM!</v>
      </c>
      <c r="S26" s="766" t="e">
        <f t="array" ref="S26">INDEX(ShadowTable[], SMALL(IF(ShadowRowRes=$D$7,ROW(ShadowRowRes)-5),ROWS(S$17:S26)),22)</f>
        <v>#NUM!</v>
      </c>
    </row>
    <row r="27" spans="2:19" s="125" customFormat="1" ht="34.5" customHeight="1">
      <c r="B27" s="124"/>
      <c r="C27" s="124"/>
      <c r="D27" s="124"/>
      <c r="E27" s="124"/>
      <c r="F27" s="124"/>
      <c r="G27" s="124"/>
      <c r="H27" s="124"/>
      <c r="I27" s="124"/>
      <c r="J27" s="124"/>
      <c r="K27" s="124"/>
      <c r="L27" s="124"/>
    </row>
    <row r="28" spans="2:19" s="125" customFormat="1">
      <c r="B28" s="132"/>
      <c r="C28" s="133"/>
      <c r="D28" s="134"/>
      <c r="E28" s="134"/>
      <c r="F28" s="134"/>
      <c r="G28" s="134"/>
      <c r="H28" s="134"/>
      <c r="I28" s="134"/>
      <c r="J28" s="134"/>
      <c r="K28" s="134"/>
      <c r="L28" s="134"/>
      <c r="M28" s="134"/>
      <c r="N28" s="134"/>
      <c r="O28" s="134"/>
      <c r="P28" s="134"/>
      <c r="Q28" s="134"/>
      <c r="R28" s="134"/>
      <c r="S28" s="134"/>
    </row>
    <row r="29" spans="2:19" s="125" customFormat="1" ht="18">
      <c r="B29" s="1118">
        <v>2018</v>
      </c>
      <c r="C29" s="1118"/>
      <c r="D29" s="1118"/>
      <c r="E29" s="1118"/>
      <c r="F29" s="1118"/>
      <c r="G29" s="1118"/>
      <c r="H29" s="1118"/>
      <c r="I29" s="1118"/>
      <c r="J29" s="1118"/>
      <c r="K29" s="1118"/>
      <c r="L29" s="1118"/>
      <c r="M29" s="1118"/>
      <c r="N29" s="1118"/>
      <c r="O29" s="1118"/>
      <c r="P29" s="1118"/>
      <c r="Q29" s="1118"/>
      <c r="R29" s="1118"/>
      <c r="S29" s="1118"/>
    </row>
    <row r="30" spans="2:19" s="125" customFormat="1">
      <c r="B30" s="126"/>
      <c r="C30" s="127"/>
      <c r="D30" s="128"/>
      <c r="E30" s="128"/>
      <c r="F30" s="128"/>
      <c r="G30" s="128"/>
      <c r="H30" s="128"/>
      <c r="I30" s="128"/>
      <c r="J30" s="128"/>
      <c r="K30" s="128"/>
      <c r="L30" s="128"/>
      <c r="M30" s="128"/>
      <c r="N30" s="128"/>
    </row>
    <row r="31" spans="2:19" s="125" customFormat="1" ht="75" customHeight="1">
      <c r="B31" s="130" t="s">
        <v>172</v>
      </c>
      <c r="C31" s="127"/>
      <c r="D31" s="1119"/>
      <c r="E31" s="1120"/>
      <c r="F31" s="1120"/>
      <c r="G31" s="1120"/>
      <c r="H31" s="1120"/>
      <c r="I31" s="1120"/>
      <c r="J31" s="1120"/>
      <c r="K31" s="1120"/>
      <c r="L31" s="1120"/>
      <c r="M31" s="1120"/>
      <c r="N31" s="1120"/>
      <c r="O31" s="1120"/>
      <c r="P31" s="1120"/>
      <c r="Q31" s="1120"/>
      <c r="R31" s="1120"/>
      <c r="S31" s="1121"/>
    </row>
    <row r="32" spans="2:19" s="125" customFormat="1" ht="25.5" customHeight="1">
      <c r="B32" s="140"/>
      <c r="C32" s="127"/>
      <c r="D32" s="140"/>
      <c r="E32" s="140"/>
      <c r="F32" s="140"/>
      <c r="G32" s="140"/>
      <c r="H32" s="140"/>
      <c r="I32" s="140"/>
      <c r="J32" s="140"/>
      <c r="K32" s="140"/>
      <c r="L32" s="140"/>
      <c r="M32" s="140"/>
      <c r="N32" s="140"/>
    </row>
    <row r="33" spans="2:19" s="125" customFormat="1" ht="92.25" customHeight="1">
      <c r="B33" s="130" t="s">
        <v>173</v>
      </c>
      <c r="C33" s="127"/>
      <c r="D33" s="1122"/>
      <c r="E33" s="1123"/>
      <c r="F33" s="1123"/>
      <c r="G33" s="1123"/>
      <c r="H33" s="1123"/>
      <c r="I33" s="1123"/>
      <c r="J33" s="1123"/>
      <c r="K33" s="1123"/>
      <c r="L33" s="1123"/>
      <c r="M33" s="1123"/>
      <c r="N33" s="1123"/>
      <c r="O33" s="1123"/>
      <c r="P33" s="1123"/>
      <c r="Q33" s="1123"/>
      <c r="R33" s="1123"/>
      <c r="S33" s="1124"/>
    </row>
    <row r="34" spans="2:19" s="125" customFormat="1" ht="26.25" customHeight="1">
      <c r="B34" s="140"/>
      <c r="C34" s="127"/>
      <c r="D34" s="130"/>
      <c r="E34" s="130"/>
      <c r="F34" s="130"/>
      <c r="G34" s="130"/>
      <c r="H34" s="130"/>
      <c r="I34" s="130"/>
      <c r="J34" s="130"/>
      <c r="K34" s="130"/>
      <c r="L34" s="130"/>
      <c r="M34" s="130"/>
      <c r="N34" s="130"/>
    </row>
    <row r="35" spans="2:19" s="125" customFormat="1" ht="18">
      <c r="B35" s="1118">
        <v>2019</v>
      </c>
      <c r="C35" s="1118"/>
      <c r="D35" s="1118"/>
      <c r="E35" s="1118"/>
      <c r="F35" s="1118"/>
      <c r="G35" s="1118"/>
      <c r="H35" s="1118"/>
      <c r="I35" s="1118"/>
      <c r="J35" s="1118"/>
      <c r="K35" s="1118"/>
      <c r="L35" s="1118"/>
      <c r="M35" s="1118"/>
      <c r="N35" s="1118"/>
      <c r="O35" s="1118"/>
      <c r="P35" s="1118"/>
      <c r="Q35" s="1118"/>
      <c r="R35" s="1118"/>
      <c r="S35" s="1118"/>
    </row>
    <row r="36" spans="2:19" s="125" customFormat="1">
      <c r="B36" s="126"/>
      <c r="C36" s="127"/>
      <c r="D36" s="128"/>
      <c r="E36" s="128"/>
      <c r="F36" s="128"/>
      <c r="G36" s="128"/>
      <c r="H36" s="128"/>
      <c r="I36" s="128"/>
      <c r="J36" s="128"/>
      <c r="K36" s="128"/>
      <c r="L36" s="128"/>
      <c r="M36" s="128"/>
      <c r="N36" s="128"/>
    </row>
    <row r="37" spans="2:19" s="125" customFormat="1" ht="73.5" customHeight="1">
      <c r="B37" s="130" t="s">
        <v>172</v>
      </c>
      <c r="C37" s="127"/>
      <c r="D37" s="1119"/>
      <c r="E37" s="1120"/>
      <c r="F37" s="1120"/>
      <c r="G37" s="1120"/>
      <c r="H37" s="1120"/>
      <c r="I37" s="1120"/>
      <c r="J37" s="1120"/>
      <c r="K37" s="1120"/>
      <c r="L37" s="1120"/>
      <c r="M37" s="1120"/>
      <c r="N37" s="1120"/>
      <c r="O37" s="1120"/>
      <c r="P37" s="1120"/>
      <c r="Q37" s="1120"/>
      <c r="R37" s="1120"/>
      <c r="S37" s="1121"/>
    </row>
    <row r="38" spans="2:19" s="125" customFormat="1" ht="25.5" customHeight="1">
      <c r="B38" s="140"/>
      <c r="C38" s="127"/>
      <c r="D38" s="140"/>
      <c r="E38" s="140"/>
      <c r="F38" s="140"/>
      <c r="G38" s="140"/>
      <c r="H38" s="140"/>
      <c r="I38" s="140"/>
      <c r="J38" s="140"/>
      <c r="K38" s="140"/>
      <c r="L38" s="140"/>
      <c r="M38" s="140"/>
      <c r="N38" s="140"/>
    </row>
    <row r="39" spans="2:19" s="125" customFormat="1" ht="74.25" customHeight="1">
      <c r="B39" s="130" t="s">
        <v>173</v>
      </c>
      <c r="C39" s="127"/>
      <c r="D39" s="1122"/>
      <c r="E39" s="1123"/>
      <c r="F39" s="1123"/>
      <c r="G39" s="1123"/>
      <c r="H39" s="1123"/>
      <c r="I39" s="1123"/>
      <c r="J39" s="1123"/>
      <c r="K39" s="1123"/>
      <c r="L39" s="1123"/>
      <c r="M39" s="1123"/>
      <c r="N39" s="1123"/>
      <c r="O39" s="1123"/>
      <c r="P39" s="1123"/>
      <c r="Q39" s="1123"/>
      <c r="R39" s="1123"/>
      <c r="S39" s="1124"/>
    </row>
    <row r="40" spans="2:19" s="125" customFormat="1" ht="18.75" customHeight="1">
      <c r="B40" s="126"/>
      <c r="C40" s="127"/>
    </row>
    <row r="41" spans="2:19" s="125" customFormat="1">
      <c r="B41" s="137"/>
    </row>
    <row r="42" spans="2:19" s="125" customFormat="1">
      <c r="B42" s="132"/>
      <c r="C42" s="133"/>
      <c r="D42" s="134"/>
      <c r="E42" s="134"/>
      <c r="F42" s="134"/>
      <c r="G42" s="134"/>
      <c r="H42" s="134"/>
      <c r="I42" s="134"/>
      <c r="J42" s="134"/>
      <c r="K42" s="134"/>
      <c r="L42" s="134"/>
      <c r="M42" s="134"/>
      <c r="N42" s="134"/>
      <c r="O42" s="134"/>
    </row>
    <row r="43" spans="2:19" s="125" customFormat="1" ht="42.75" customHeight="1">
      <c r="B43" s="137" t="s">
        <v>176</v>
      </c>
      <c r="D43" s="141" t="s">
        <v>175</v>
      </c>
      <c r="E43" s="1132" t="s">
        <v>152</v>
      </c>
      <c r="F43" s="1133"/>
      <c r="G43" s="1133"/>
      <c r="H43" s="1133"/>
      <c r="I43" s="1133"/>
      <c r="J43" s="1133"/>
      <c r="K43" s="1133"/>
      <c r="L43" s="1133"/>
      <c r="M43" s="1133"/>
      <c r="N43" s="1133"/>
      <c r="O43" s="1134"/>
    </row>
    <row r="44" spans="2:19" s="125" customFormat="1">
      <c r="D44" s="768"/>
      <c r="E44" s="1125"/>
      <c r="F44" s="1126"/>
      <c r="G44" s="1126"/>
      <c r="H44" s="1126"/>
      <c r="I44" s="1126"/>
      <c r="J44" s="1126"/>
      <c r="K44" s="1126"/>
      <c r="L44" s="1126"/>
      <c r="M44" s="1126"/>
      <c r="N44" s="1126"/>
      <c r="O44" s="1127"/>
    </row>
    <row r="45" spans="2:19" s="125" customFormat="1">
      <c r="D45" s="768"/>
      <c r="E45" s="1125"/>
      <c r="F45" s="1126"/>
      <c r="G45" s="1126"/>
      <c r="H45" s="1126"/>
      <c r="I45" s="1126"/>
      <c r="J45" s="1126"/>
      <c r="K45" s="1126"/>
      <c r="L45" s="1126"/>
      <c r="M45" s="1126"/>
      <c r="N45" s="1126"/>
      <c r="O45" s="1127"/>
    </row>
    <row r="46" spans="2:19" s="125" customFormat="1">
      <c r="D46" s="768"/>
      <c r="E46" s="1125"/>
      <c r="F46" s="1126"/>
      <c r="G46" s="1126"/>
      <c r="H46" s="1126"/>
      <c r="I46" s="1126"/>
      <c r="J46" s="1126"/>
      <c r="K46" s="1126"/>
      <c r="L46" s="1126"/>
      <c r="M46" s="1126"/>
      <c r="N46" s="1126"/>
      <c r="O46" s="1127"/>
    </row>
    <row r="47" spans="2:19" s="125" customFormat="1">
      <c r="D47" s="768"/>
      <c r="E47" s="1125"/>
      <c r="F47" s="1126"/>
      <c r="G47" s="1126"/>
      <c r="H47" s="1126"/>
      <c r="I47" s="1126"/>
      <c r="J47" s="1126"/>
      <c r="K47" s="1126"/>
      <c r="L47" s="1126"/>
      <c r="M47" s="1126"/>
      <c r="N47" s="1126"/>
      <c r="O47" s="1127"/>
    </row>
    <row r="48" spans="2:19" s="125" customFormat="1">
      <c r="D48" s="768"/>
      <c r="E48" s="1125"/>
      <c r="F48" s="1126"/>
      <c r="G48" s="1126"/>
      <c r="H48" s="1126"/>
      <c r="I48" s="1126"/>
      <c r="J48" s="1126"/>
      <c r="K48" s="1126"/>
      <c r="L48" s="1126"/>
      <c r="M48" s="1126"/>
      <c r="N48" s="1126"/>
      <c r="O48" s="1127"/>
    </row>
    <row r="49" spans="4:15" s="125" customFormat="1">
      <c r="D49" s="768"/>
      <c r="E49" s="1125"/>
      <c r="F49" s="1126"/>
      <c r="G49" s="1126"/>
      <c r="H49" s="1126"/>
      <c r="I49" s="1126"/>
      <c r="J49" s="1126"/>
      <c r="K49" s="1126"/>
      <c r="L49" s="1126"/>
      <c r="M49" s="1126"/>
      <c r="N49" s="1126"/>
      <c r="O49" s="1127"/>
    </row>
    <row r="50" spans="4:15" s="125" customFormat="1">
      <c r="D50" s="768"/>
      <c r="E50" s="1125"/>
      <c r="F50" s="1126"/>
      <c r="G50" s="1126"/>
      <c r="H50" s="1126"/>
      <c r="I50" s="1126"/>
      <c r="J50" s="1126"/>
      <c r="K50" s="1126"/>
      <c r="L50" s="1126"/>
      <c r="M50" s="1126"/>
      <c r="N50" s="1126"/>
      <c r="O50" s="1127"/>
    </row>
    <row r="51" spans="4:15" s="125" customFormat="1">
      <c r="D51" s="768"/>
      <c r="E51" s="1125"/>
      <c r="F51" s="1126"/>
      <c r="G51" s="1126"/>
      <c r="H51" s="1126"/>
      <c r="I51" s="1126"/>
      <c r="J51" s="1126"/>
      <c r="K51" s="1126"/>
      <c r="L51" s="1126"/>
      <c r="M51" s="1126"/>
      <c r="N51" s="1126"/>
      <c r="O51" s="1127"/>
    </row>
    <row r="52" spans="4:15" s="125" customFormat="1">
      <c r="D52" s="768"/>
      <c r="E52" s="1125"/>
      <c r="F52" s="1126"/>
      <c r="G52" s="1126"/>
      <c r="H52" s="1126"/>
      <c r="I52" s="1126"/>
      <c r="J52" s="1126"/>
      <c r="K52" s="1126"/>
      <c r="L52" s="1126"/>
      <c r="M52" s="1126"/>
      <c r="N52" s="1126"/>
      <c r="O52" s="1127"/>
    </row>
    <row r="53" spans="4:15" s="125" customFormat="1">
      <c r="D53" s="768"/>
      <c r="E53" s="1125"/>
      <c r="F53" s="1126"/>
      <c r="G53" s="1126"/>
      <c r="H53" s="1126"/>
      <c r="I53" s="1126"/>
      <c r="J53" s="1126"/>
      <c r="K53" s="1126"/>
      <c r="L53" s="1126"/>
      <c r="M53" s="1126"/>
      <c r="N53" s="1126"/>
      <c r="O53" s="1127"/>
    </row>
    <row r="54" spans="4:15" s="125" customFormat="1">
      <c r="D54" s="768"/>
      <c r="E54" s="1125"/>
      <c r="F54" s="1126"/>
      <c r="G54" s="1126"/>
      <c r="H54" s="1126"/>
      <c r="I54" s="1126"/>
      <c r="J54" s="1126"/>
      <c r="K54" s="1126"/>
      <c r="L54" s="1126"/>
      <c r="M54" s="1126"/>
      <c r="N54" s="1126"/>
      <c r="O54" s="1127"/>
    </row>
    <row r="55" spans="4:15" s="125" customFormat="1">
      <c r="D55" s="768"/>
      <c r="E55" s="1125"/>
      <c r="F55" s="1126"/>
      <c r="G55" s="1126"/>
      <c r="H55" s="1126"/>
      <c r="I55" s="1126"/>
      <c r="J55" s="1126"/>
      <c r="K55" s="1126"/>
      <c r="L55" s="1126"/>
      <c r="M55" s="1126"/>
      <c r="N55" s="1126"/>
      <c r="O55" s="1127"/>
    </row>
    <row r="56" spans="4:15" s="125" customFormat="1">
      <c r="D56" s="768"/>
      <c r="E56" s="1125"/>
      <c r="F56" s="1126"/>
      <c r="G56" s="1126"/>
      <c r="H56" s="1126"/>
      <c r="I56" s="1126"/>
      <c r="J56" s="1126"/>
      <c r="K56" s="1126"/>
      <c r="L56" s="1126"/>
      <c r="M56" s="1126"/>
      <c r="N56" s="1126"/>
      <c r="O56" s="1127"/>
    </row>
    <row r="57" spans="4:15" s="125" customFormat="1">
      <c r="D57" s="768"/>
      <c r="E57" s="1125"/>
      <c r="F57" s="1126"/>
      <c r="G57" s="1126"/>
      <c r="H57" s="1126"/>
      <c r="I57" s="1126"/>
      <c r="J57" s="1126"/>
      <c r="K57" s="1126"/>
      <c r="L57" s="1126"/>
      <c r="M57" s="1126"/>
      <c r="N57" s="1126"/>
      <c r="O57" s="1127"/>
    </row>
    <row r="58" spans="4:15" s="125" customFormat="1">
      <c r="D58" s="768"/>
      <c r="E58" s="1125"/>
      <c r="F58" s="1126"/>
      <c r="G58" s="1126"/>
      <c r="H58" s="1126"/>
      <c r="I58" s="1126"/>
      <c r="J58" s="1126"/>
      <c r="K58" s="1126"/>
      <c r="L58" s="1126"/>
      <c r="M58" s="1126"/>
      <c r="N58" s="1126"/>
      <c r="O58" s="1127"/>
    </row>
    <row r="59" spans="4:15" s="125" customFormat="1">
      <c r="D59" s="768"/>
      <c r="E59" s="1125"/>
      <c r="F59" s="1126"/>
      <c r="G59" s="1126"/>
      <c r="H59" s="1126"/>
      <c r="I59" s="1126"/>
      <c r="J59" s="1126"/>
      <c r="K59" s="1126"/>
      <c r="L59" s="1126"/>
      <c r="M59" s="1126"/>
      <c r="N59" s="1126"/>
      <c r="O59" s="1127"/>
    </row>
    <row r="60" spans="4:15" s="125" customFormat="1">
      <c r="D60" s="768"/>
      <c r="E60" s="1125"/>
      <c r="F60" s="1126"/>
      <c r="G60" s="1126"/>
      <c r="H60" s="1126"/>
      <c r="I60" s="1126"/>
      <c r="J60" s="1126"/>
      <c r="K60" s="1126"/>
      <c r="L60" s="1126"/>
      <c r="M60" s="1126"/>
      <c r="N60" s="1126"/>
      <c r="O60" s="1127"/>
    </row>
    <row r="61" spans="4:15" s="125" customFormat="1">
      <c r="D61" s="768"/>
      <c r="E61" s="1125"/>
      <c r="F61" s="1126"/>
      <c r="G61" s="1126"/>
      <c r="H61" s="1126"/>
      <c r="I61" s="1126"/>
      <c r="J61" s="1126"/>
      <c r="K61" s="1126"/>
      <c r="L61" s="1126"/>
      <c r="M61" s="1126"/>
      <c r="N61" s="1126"/>
      <c r="O61" s="1127"/>
    </row>
    <row r="62" spans="4:15" s="125" customFormat="1">
      <c r="D62" s="768"/>
      <c r="E62" s="1125"/>
      <c r="F62" s="1126"/>
      <c r="G62" s="1126"/>
      <c r="H62" s="1126"/>
      <c r="I62" s="1126"/>
      <c r="J62" s="1126"/>
      <c r="K62" s="1126"/>
      <c r="L62" s="1126"/>
      <c r="M62" s="1126"/>
      <c r="N62" s="1126"/>
      <c r="O62" s="1127"/>
    </row>
    <row r="63" spans="4:15" s="125" customFormat="1">
      <c r="D63" s="768"/>
      <c r="E63" s="1125"/>
      <c r="F63" s="1126"/>
      <c r="G63" s="1126"/>
      <c r="H63" s="1126"/>
      <c r="I63" s="1126"/>
      <c r="J63" s="1126"/>
      <c r="K63" s="1126"/>
      <c r="L63" s="1126"/>
      <c r="M63" s="1126"/>
      <c r="N63" s="1126"/>
      <c r="O63" s="1127"/>
    </row>
    <row r="64" spans="4:15" s="125" customFormat="1"/>
    <row r="65" s="125" customFormat="1"/>
    <row r="66" s="125" customFormat="1"/>
    <row r="67" s="125" customFormat="1"/>
    <row r="68" s="125" customFormat="1"/>
    <row r="69" s="125" customFormat="1"/>
    <row r="70" s="125" customFormat="1"/>
    <row r="71" s="125" customFormat="1"/>
    <row r="72" s="125" customFormat="1"/>
    <row r="73" s="125" customFormat="1"/>
    <row r="74" s="125" customFormat="1"/>
    <row r="75" s="125" customFormat="1"/>
    <row r="76" s="125" customFormat="1"/>
    <row r="77" s="125" customFormat="1"/>
    <row r="78" s="125" customFormat="1"/>
    <row r="79" s="125" customFormat="1"/>
    <row r="80" s="125" customFormat="1"/>
    <row r="81" s="125" customFormat="1"/>
    <row r="82" s="125" customFormat="1"/>
    <row r="83" s="125" customFormat="1"/>
    <row r="84" s="125" customFormat="1"/>
    <row r="85" s="125" customFormat="1"/>
    <row r="86" s="125" customFormat="1"/>
    <row r="87" s="125" customFormat="1"/>
    <row r="88" s="125" customFormat="1"/>
    <row r="89" s="125" customFormat="1"/>
    <row r="90" s="125" customFormat="1"/>
    <row r="91" s="125" customFormat="1"/>
    <row r="92" s="125" customFormat="1"/>
    <row r="93" s="125" customFormat="1"/>
    <row r="94" s="125" customFormat="1"/>
    <row r="95" s="125" customFormat="1"/>
    <row r="96" s="125" customFormat="1"/>
    <row r="97" s="125" customFormat="1"/>
    <row r="98" s="125" customFormat="1"/>
    <row r="99" s="125" customFormat="1"/>
    <row r="100" s="125" customFormat="1"/>
    <row r="101" s="125" customFormat="1"/>
    <row r="102" s="125" customFormat="1"/>
    <row r="103" s="125" customFormat="1"/>
    <row r="104" s="125" customFormat="1"/>
    <row r="105" s="125" customFormat="1"/>
    <row r="106" s="125" customFormat="1"/>
    <row r="107" s="125" customFormat="1"/>
    <row r="108" s="125" customFormat="1"/>
    <row r="109" s="125" customFormat="1"/>
    <row r="110" s="125" customFormat="1"/>
    <row r="111" s="125" customFormat="1"/>
    <row r="112" s="125" customFormat="1"/>
    <row r="113" s="125" customFormat="1"/>
    <row r="114" s="125" customFormat="1"/>
  </sheetData>
  <sheetProtection sheet="1" objects="1" scenarios="1" formatCells="0" formatColumns="0" formatRows="0" deleteRows="0"/>
  <protectedRanges>
    <protectedRange sqref="B7 D12:I12 D31:S31 D33:S33 D37:S37 D39:S39 D44:O63" name="Range1"/>
  </protectedRanges>
  <mergeCells count="32">
    <mergeCell ref="E62:O62"/>
    <mergeCell ref="E63:O63"/>
    <mergeCell ref="E56:O56"/>
    <mergeCell ref="E57:O57"/>
    <mergeCell ref="E58:O58"/>
    <mergeCell ref="E59:O59"/>
    <mergeCell ref="E60:O60"/>
    <mergeCell ref="E61:O61"/>
    <mergeCell ref="E55:O55"/>
    <mergeCell ref="E44:O44"/>
    <mergeCell ref="E45:O45"/>
    <mergeCell ref="E46:O46"/>
    <mergeCell ref="E47:O47"/>
    <mergeCell ref="E48:O48"/>
    <mergeCell ref="E49:O49"/>
    <mergeCell ref="E50:O50"/>
    <mergeCell ref="E51:O51"/>
    <mergeCell ref="E52:O52"/>
    <mergeCell ref="E53:O53"/>
    <mergeCell ref="E54:O54"/>
    <mergeCell ref="E43:O43"/>
    <mergeCell ref="D7:I7"/>
    <mergeCell ref="D12:I12"/>
    <mergeCell ref="E15:E16"/>
    <mergeCell ref="F15:F16"/>
    <mergeCell ref="G15:G16"/>
    <mergeCell ref="B29:S29"/>
    <mergeCell ref="D31:S31"/>
    <mergeCell ref="D33:S33"/>
    <mergeCell ref="B35:S35"/>
    <mergeCell ref="D37:S37"/>
    <mergeCell ref="D39:S39"/>
  </mergeCells>
  <conditionalFormatting sqref="E17:F26">
    <cfRule type="cellIs" dxfId="32" priority="6" operator="equal">
      <formula>0</formula>
    </cfRule>
  </conditionalFormatting>
  <conditionalFormatting sqref="H17:H26 J17:J26 L17:L26 N17:N26 P17:P26 R17:R26">
    <cfRule type="cellIs" dxfId="31" priority="5" operator="equal">
      <formula>0</formula>
    </cfRule>
  </conditionalFormatting>
  <conditionalFormatting sqref="I17:I26 K17:K26 M17:M26 O17:O26 Q17:Q26 S17:S26">
    <cfRule type="containsErrors" dxfId="30" priority="2">
      <formula>ISERROR(I17)</formula>
    </cfRule>
    <cfRule type="cellIs" dxfId="29" priority="4" operator="equal">
      <formula>0</formula>
    </cfRule>
  </conditionalFormatting>
  <conditionalFormatting sqref="E17:H26 J17:J26 L17:L26 N17:N26 P17:P26 R17:R26">
    <cfRule type="containsErrors" dxfId="28" priority="3">
      <formula>ISERROR(E17)</formula>
    </cfRule>
  </conditionalFormatting>
  <conditionalFormatting sqref="D17:D26">
    <cfRule type="containsErrors" dxfId="27" priority="1">
      <formula>ISERROR(D17)</formula>
    </cfRule>
  </conditionalFormatting>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lists!$C$8:$C$52</xm:f>
          </x14:formula1>
          <xm:sqref>B7</xm:sqref>
        </x14:dataValidation>
      </x14:dataValidation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B1:S114"/>
  <sheetViews>
    <sheetView showGridLines="0" topLeftCell="A3" zoomScale="80" zoomScaleNormal="80" workbookViewId="0">
      <selection activeCell="D17" sqref="D17"/>
    </sheetView>
  </sheetViews>
  <sheetFormatPr defaultRowHeight="15"/>
  <cols>
    <col min="1" max="1" width="8" style="142" customWidth="1"/>
    <col min="2" max="2" width="51.5703125" style="142" customWidth="1"/>
    <col min="3" max="3" width="4" style="142" customWidth="1"/>
    <col min="4" max="4" width="44.85546875" style="142" customWidth="1"/>
    <col min="5" max="5" width="15.140625" style="142" customWidth="1"/>
    <col min="6" max="7" width="13.28515625" style="142" customWidth="1"/>
    <col min="8" max="8" width="14.5703125" style="142" customWidth="1"/>
    <col min="9" max="9" width="13.28515625" style="142" customWidth="1"/>
    <col min="10" max="10" width="15.42578125" style="142" customWidth="1"/>
    <col min="11" max="11" width="13.28515625" style="142" customWidth="1"/>
    <col min="12" max="12" width="16.28515625" style="142" customWidth="1"/>
    <col min="13" max="13" width="13.28515625" style="142" customWidth="1"/>
    <col min="14" max="14" width="15.140625" style="142" customWidth="1"/>
    <col min="15" max="15" width="13.140625" style="142" customWidth="1"/>
    <col min="16" max="16" width="14.7109375" style="142" customWidth="1"/>
    <col min="17" max="17" width="13.140625" style="142" customWidth="1"/>
    <col min="18" max="18" width="14.7109375" style="142" customWidth="1"/>
    <col min="19" max="19" width="13.140625" style="142" customWidth="1"/>
    <col min="20" max="16384" width="9.140625" style="142"/>
  </cols>
  <sheetData>
    <row r="1" spans="2:19" s="125" customFormat="1"/>
    <row r="2" spans="2:19" s="125" customFormat="1">
      <c r="B2" s="124"/>
    </row>
    <row r="3" spans="2:19" s="125" customFormat="1" ht="32.25" customHeight="1">
      <c r="B3" s="124"/>
    </row>
    <row r="4" spans="2:19" s="125" customFormat="1"/>
    <row r="5" spans="2:19" s="125" customFormat="1"/>
    <row r="6" spans="2:19" s="125" customFormat="1" ht="45" customHeight="1">
      <c r="B6" s="126"/>
      <c r="C6" s="127"/>
      <c r="D6" s="128"/>
      <c r="E6" s="128"/>
      <c r="F6" s="128"/>
      <c r="G6" s="128"/>
      <c r="H6" s="128"/>
      <c r="I6" s="128"/>
      <c r="J6" s="128"/>
      <c r="K6" s="128"/>
    </row>
    <row r="7" spans="2:19" s="125" customFormat="1" ht="58.5" customHeight="1">
      <c r="B7" s="180" t="s">
        <v>489</v>
      </c>
      <c r="C7" s="129"/>
      <c r="D7" s="1114" t="str">
        <f>VLOOKUP($B$7,ShadowTable[],2,FALSE)</f>
        <v>2.1 - Selected institutions have strengthened technical and operational capacities to mainstream child and gender-sensitive disaster-risk reduction into national and local development policies</v>
      </c>
      <c r="E7" s="1114"/>
      <c r="F7" s="1114"/>
      <c r="G7" s="1114"/>
      <c r="H7" s="1114"/>
      <c r="I7" s="1114"/>
    </row>
    <row r="8" spans="2:19" s="125" customFormat="1" ht="15.75">
      <c r="B8" s="130"/>
      <c r="C8" s="129"/>
      <c r="D8" s="131"/>
      <c r="E8" s="131"/>
      <c r="F8" s="131"/>
      <c r="G8" s="131"/>
      <c r="H8" s="131"/>
      <c r="I8" s="131"/>
    </row>
    <row r="9" spans="2:19" s="125" customFormat="1">
      <c r="B9" s="132"/>
      <c r="C9" s="133"/>
      <c r="D9" s="134"/>
      <c r="E9" s="134"/>
      <c r="F9" s="134"/>
      <c r="G9" s="134"/>
      <c r="H9" s="134"/>
      <c r="I9" s="134"/>
      <c r="J9" s="134"/>
      <c r="K9" s="134"/>
      <c r="L9" s="134"/>
      <c r="M9" s="134"/>
      <c r="N9" s="134"/>
      <c r="O9" s="134"/>
      <c r="P9" s="134"/>
      <c r="Q9" s="134"/>
      <c r="R9" s="134"/>
      <c r="S9" s="134"/>
    </row>
    <row r="10" spans="2:19" s="125" customFormat="1" ht="18">
      <c r="B10" s="130" t="s">
        <v>162</v>
      </c>
      <c r="D10" s="135">
        <f t="array" ref="D10">INDEX(ShadowTable[], SMALL(IF(ShadowRowRes=$D$7,ROW(ShadowRowRes)-5),ROWS(D$17:D17)),3)</f>
        <v>0</v>
      </c>
      <c r="E10" s="135"/>
      <c r="F10" s="135"/>
      <c r="G10" s="135"/>
      <c r="H10" s="135"/>
      <c r="I10" s="135"/>
    </row>
    <row r="11" spans="2:19" s="125" customFormat="1">
      <c r="B11" s="130"/>
      <c r="D11" s="136"/>
      <c r="E11" s="136"/>
      <c r="F11" s="136"/>
      <c r="G11" s="136"/>
      <c r="H11" s="136"/>
      <c r="I11" s="136"/>
    </row>
    <row r="12" spans="2:19" s="125" customFormat="1" ht="40.5" customHeight="1">
      <c r="B12" s="130" t="s">
        <v>177</v>
      </c>
      <c r="D12" s="1115"/>
      <c r="E12" s="1116"/>
      <c r="F12" s="1116"/>
      <c r="G12" s="1116"/>
      <c r="H12" s="1116"/>
      <c r="I12" s="1117"/>
    </row>
    <row r="13" spans="2:19" s="125" customFormat="1">
      <c r="B13" s="137"/>
    </row>
    <row r="14" spans="2:19" s="125" customFormat="1">
      <c r="B14" s="132"/>
      <c r="C14" s="133"/>
      <c r="D14" s="134"/>
      <c r="E14" s="134"/>
      <c r="F14" s="134"/>
      <c r="G14" s="134"/>
      <c r="H14" s="134"/>
      <c r="I14" s="134"/>
      <c r="J14" s="134"/>
      <c r="K14" s="134"/>
      <c r="L14" s="134"/>
      <c r="M14" s="134"/>
      <c r="N14" s="134"/>
      <c r="O14" s="134"/>
      <c r="P14" s="134"/>
      <c r="Q14" s="134"/>
      <c r="R14" s="134"/>
      <c r="S14" s="134"/>
    </row>
    <row r="15" spans="2:19" s="125" customFormat="1" ht="20.25" customHeight="1">
      <c r="B15" s="130" t="s">
        <v>171</v>
      </c>
      <c r="E15" s="1128" t="s">
        <v>78</v>
      </c>
      <c r="F15" s="1128" t="s">
        <v>77</v>
      </c>
      <c r="G15" s="1130" t="s">
        <v>0</v>
      </c>
      <c r="H15" s="767">
        <f>'CO CPD'!$I$9</f>
        <v>2018</v>
      </c>
      <c r="I15" s="767">
        <f>'CO CPD'!$I$9</f>
        <v>2018</v>
      </c>
      <c r="J15" s="767">
        <f>'CO CPD'!$I$10</f>
        <v>2019</v>
      </c>
      <c r="K15" s="767">
        <f>'CO CPD'!$I$10</f>
        <v>2019</v>
      </c>
      <c r="L15" s="767">
        <f>'CO CPD'!$I$11</f>
        <v>2020</v>
      </c>
      <c r="M15" s="767">
        <f>'CO CPD'!$I$11</f>
        <v>2020</v>
      </c>
      <c r="N15" s="767">
        <f>'CO CPD'!$I$12</f>
        <v>2021</v>
      </c>
      <c r="O15" s="767">
        <f>'CO CPD'!$I$12</f>
        <v>2021</v>
      </c>
      <c r="P15" s="767">
        <f>'CO CPD'!$I$13</f>
        <v>2022</v>
      </c>
      <c r="Q15" s="767">
        <f>'CO CPD'!$I$13</f>
        <v>2022</v>
      </c>
      <c r="R15" s="767">
        <f>'CO CPD'!$I$14</f>
        <v>2023</v>
      </c>
      <c r="S15" s="767">
        <f>'CO CPD'!$I$14</f>
        <v>2023</v>
      </c>
    </row>
    <row r="16" spans="2:19" s="125" customFormat="1" ht="24.75" customHeight="1">
      <c r="B16" s="130"/>
      <c r="E16" s="1129"/>
      <c r="F16" s="1129"/>
      <c r="G16" s="1131"/>
      <c r="H16" s="763" t="s">
        <v>1477</v>
      </c>
      <c r="I16" s="763" t="s">
        <v>1478</v>
      </c>
      <c r="J16" s="763" t="s">
        <v>1477</v>
      </c>
      <c r="K16" s="763" t="s">
        <v>1478</v>
      </c>
      <c r="L16" s="763" t="s">
        <v>1477</v>
      </c>
      <c r="M16" s="763" t="s">
        <v>1478</v>
      </c>
      <c r="N16" s="763" t="s">
        <v>1477</v>
      </c>
      <c r="O16" s="763" t="s">
        <v>1478</v>
      </c>
      <c r="P16" s="763" t="s">
        <v>1477</v>
      </c>
      <c r="Q16" s="763" t="s">
        <v>1478</v>
      </c>
      <c r="R16" s="763" t="s">
        <v>1477</v>
      </c>
      <c r="S16" s="763" t="s">
        <v>1478</v>
      </c>
    </row>
    <row r="17" spans="2:19" s="125" customFormat="1" ht="64.5" customHeight="1">
      <c r="D17" s="310" t="str">
        <f t="array" ref="D17">INDEX(ShadowTable[], SMALL(IF(ShadowRowRes=$D$7,ROW(ShadowRowRes)-5),ROWS(D$17:D17)),5)</f>
        <v>2.1.1 - Percentage of selected national institutions that integrate risk reduction in their policies, strategies and budgets with a gender perspective</v>
      </c>
      <c r="E17" s="138">
        <f t="array" ref="E17">INDEX(ShadowTable[], SMALL(IF(ShadowRowRes=$D$7,ROW(ShadowRowRes)-5),ROWS(E$17:E17)),8)</f>
        <v>0</v>
      </c>
      <c r="F17" s="138">
        <f t="array" ref="F17">INDEX(ShadowTable[], SMALL(IF(ShadowRowRes=$D$7,ROW(ShadowRowRes)-5),ROWS(F$17:F17)),9)</f>
        <v>0</v>
      </c>
      <c r="G17" s="138">
        <f t="array" ref="G17">INDEX(ShadowTable[], SMALL(IF(ShadowRowRes=$D$7,ROW(ShadowRowRes)-5),ROWS(G$17:G17)),10)</f>
        <v>0</v>
      </c>
      <c r="H17" s="138">
        <f t="array" ref="H17">INDEX(ShadowTable[], SMALL(IF(ShadowRowRes=$D$7,ROW(ShadowRowRes)-5),ROWS(H$17:H17)),11)</f>
        <v>0</v>
      </c>
      <c r="I17" s="139">
        <f t="array" ref="I17">INDEX(ShadowTable[], SMALL(IF(ShadowRowRes=$D$7,ROW(ShadowRowRes)-5),ROWS(I$17:I17)),12)</f>
        <v>0</v>
      </c>
      <c r="J17" s="138">
        <f t="array" ref="J17">INDEX(ShadowTable[], SMALL(IF(ShadowRowRes=$D$7,ROW(ShadowRowRes)-5),ROWS(J$17:J17)),13)</f>
        <v>0</v>
      </c>
      <c r="K17" s="139">
        <f t="array" ref="K17">INDEX(ShadowTable[], SMALL(IF(ShadowRowRes=$D$7,ROW(ShadowRowRes)-5),ROWS(K$17:K17)),14)</f>
        <v>0</v>
      </c>
      <c r="L17" s="138">
        <f t="array" ref="L17">INDEX(ShadowTable[], SMALL(IF(ShadowRowRes=$D$7,ROW(ShadowRowRes)-5),ROWS(L$17:L17)),15)</f>
        <v>0</v>
      </c>
      <c r="M17" s="139">
        <f t="array" ref="M17">INDEX(ShadowTable[], SMALL(IF(ShadowRowRes=$D$7,ROW(ShadowRowRes)-5),ROWS(M$17:M17)),16)</f>
        <v>0</v>
      </c>
      <c r="N17" s="138">
        <f t="array" ref="N17">INDEX(ShadowTable[], SMALL(IF(ShadowRowRes=$D$7,ROW(ShadowRowRes)-5),ROWS(N$17:N17)),17)</f>
        <v>0</v>
      </c>
      <c r="O17" s="139">
        <f t="array" ref="O17">INDEX(ShadowTable[], SMALL(IF(ShadowRowRes=$D$7,ROW(ShadowRowRes)-5),ROWS(O$17:O17)),18)</f>
        <v>0</v>
      </c>
      <c r="P17" s="138">
        <f t="array" ref="P17">INDEX(ShadowTable[], SMALL(IF(ShadowRowRes=$D$7,ROW(ShadowRowRes)-5),ROWS(P$17:P17)),19)</f>
        <v>0</v>
      </c>
      <c r="Q17" s="139">
        <f t="array" ref="Q17">INDEX(ShadowTable[], SMALL(IF(ShadowRowRes=$D$7,ROW(ShadowRowRes)-5),ROWS(Q$17:Q17)),20)</f>
        <v>0</v>
      </c>
      <c r="R17" s="138">
        <f t="array" ref="R17">INDEX(ShadowTable[], SMALL(IF(ShadowRowRes=$D$7,ROW(ShadowRowRes)-5),ROWS(R$17:R17)),21)</f>
        <v>0</v>
      </c>
      <c r="S17" s="139">
        <f t="array" ref="S17">INDEX(ShadowTable[], SMALL(IF(ShadowRowRes=$D$7,ROW(ShadowRowRes)-5),ROWS(S$17:S17)),22)</f>
        <v>0</v>
      </c>
    </row>
    <row r="18" spans="2:19" ht="30">
      <c r="D18" s="764" t="str">
        <f t="array" ref="D18">INDEX(ShadowTable[], SMALL(IF(ShadowRowRes=$D$7,ROW(ShadowRowRes)-5),ROWS(D$17:D18)),5)</f>
        <v>2.1.2 - Percentage of municipalities that integrate child and gender-sensitive risk information including climate risk in the plans, strategies and budgets</v>
      </c>
      <c r="E18" s="765">
        <f t="array" ref="E18">INDEX(ShadowTable[], SMALL(IF(ShadowRowRes=$D$7,ROW(ShadowRowRes)-5),ROWS(E$17:E18)),8)</f>
        <v>0</v>
      </c>
      <c r="F18" s="765">
        <f t="array" ref="F18">INDEX(ShadowTable[], SMALL(IF(ShadowRowRes=$D$7,ROW(ShadowRowRes)-5),ROWS(F$17:F18)),9)</f>
        <v>0</v>
      </c>
      <c r="G18" s="765">
        <f t="array" ref="G18">INDEX(ShadowTable[], SMALL(IF(ShadowRowRes=$D$7,ROW(ShadowRowRes)-5),ROWS(G$17:G18)),10)</f>
        <v>0</v>
      </c>
      <c r="H18" s="765">
        <f t="array" ref="H18">INDEX(ShadowTable[], SMALL(IF(ShadowRowRes=$D$7,ROW(ShadowRowRes)-5),ROWS(H$17:H18)),11)</f>
        <v>0</v>
      </c>
      <c r="I18" s="766">
        <f t="array" ref="I18">INDEX(ShadowTable[], SMALL(IF(ShadowRowRes=$D$7,ROW(ShadowRowRes)-5),ROWS(I$17:I18)),12)</f>
        <v>0</v>
      </c>
      <c r="J18" s="765">
        <f t="array" ref="J18">INDEX(ShadowTable[], SMALL(IF(ShadowRowRes=$D$7,ROW(ShadowRowRes)-5),ROWS(J$17:J18)),13)</f>
        <v>0</v>
      </c>
      <c r="K18" s="766">
        <f t="array" ref="K18">INDEX(ShadowTable[], SMALL(IF(ShadowRowRes=$D$7,ROW(ShadowRowRes)-5),ROWS(K$17:K18)),14)</f>
        <v>0</v>
      </c>
      <c r="L18" s="765">
        <f t="array" ref="L18">INDEX(ShadowTable[], SMALL(IF(ShadowRowRes=$D$7,ROW(ShadowRowRes)-5),ROWS(L$17:L18)),15)</f>
        <v>0</v>
      </c>
      <c r="M18" s="766">
        <f t="array" ref="M18">INDEX(ShadowTable[], SMALL(IF(ShadowRowRes=$D$7,ROW(ShadowRowRes)-5),ROWS(M$17:M18)),16)</f>
        <v>0</v>
      </c>
      <c r="N18" s="765">
        <f t="array" ref="N18">INDEX(ShadowTable[], SMALL(IF(ShadowRowRes=$D$7,ROW(ShadowRowRes)-5),ROWS(N$17:N18)),17)</f>
        <v>0</v>
      </c>
      <c r="O18" s="766">
        <f t="array" ref="O18">INDEX(ShadowTable[], SMALL(IF(ShadowRowRes=$D$7,ROW(ShadowRowRes)-5),ROWS(O$17:O18)),18)</f>
        <v>0</v>
      </c>
      <c r="P18" s="765">
        <f t="array" ref="P18">INDEX(ShadowTable[], SMALL(IF(ShadowRowRes=$D$7,ROW(ShadowRowRes)-5),ROWS(P$17:P18)),19)</f>
        <v>0</v>
      </c>
      <c r="Q18" s="766">
        <f t="array" ref="Q18">INDEX(ShadowTable[], SMALL(IF(ShadowRowRes=$D$7,ROW(ShadowRowRes)-5),ROWS(Q$17:Q18)),20)</f>
        <v>0</v>
      </c>
      <c r="R18" s="765">
        <f t="array" ref="R18">INDEX(ShadowTable[], SMALL(IF(ShadowRowRes=$D$7,ROW(ShadowRowRes)-5),ROWS(R$17:R18)),21)</f>
        <v>0</v>
      </c>
      <c r="S18" s="766">
        <f t="array" ref="S18">INDEX(ShadowTable[], SMALL(IF(ShadowRowRes=$D$7,ROW(ShadowRowRes)-5),ROWS(S$17:S18)),22)</f>
        <v>0</v>
      </c>
    </row>
    <row r="19" spans="2:19">
      <c r="D19" s="764" t="str">
        <f t="array" ref="D19">INDEX(ShadowTable[], SMALL(IF(ShadowRowRes=$D$7,ROW(ShadowRowRes)-5),ROWS(D$17:D19)),5)</f>
        <v>2.1.3 - Existence of an integrated strategy for risk and vulnerability reduction through water, sanitation and hygiene in schools</v>
      </c>
      <c r="E19" s="765">
        <f t="array" ref="E19">INDEX(ShadowTable[], SMALL(IF(ShadowRowRes=$D$7,ROW(ShadowRowRes)-5),ROWS(E$17:E19)),8)</f>
        <v>0</v>
      </c>
      <c r="F19" s="765">
        <f t="array" ref="F19">INDEX(ShadowTable[], SMALL(IF(ShadowRowRes=$D$7,ROW(ShadowRowRes)-5),ROWS(F$17:F19)),9)</f>
        <v>0</v>
      </c>
      <c r="G19" s="765">
        <f t="array" ref="G19">INDEX(ShadowTable[], SMALL(IF(ShadowRowRes=$D$7,ROW(ShadowRowRes)-5),ROWS(G$17:G19)),10)</f>
        <v>0</v>
      </c>
      <c r="H19" s="765">
        <f t="array" ref="H19">INDEX(ShadowTable[], SMALL(IF(ShadowRowRes=$D$7,ROW(ShadowRowRes)-5),ROWS(H$17:H19)),11)</f>
        <v>0</v>
      </c>
      <c r="I19" s="766">
        <f t="array" ref="I19">INDEX(ShadowTable[], SMALL(IF(ShadowRowRes=$D$7,ROW(ShadowRowRes)-5),ROWS(I$17:I19)),12)</f>
        <v>0</v>
      </c>
      <c r="J19" s="765">
        <f t="array" ref="J19">INDEX(ShadowTable[], SMALL(IF(ShadowRowRes=$D$7,ROW(ShadowRowRes)-5),ROWS(J$17:J19)),13)</f>
        <v>0</v>
      </c>
      <c r="K19" s="766">
        <f t="array" ref="K19">INDEX(ShadowTable[], SMALL(IF(ShadowRowRes=$D$7,ROW(ShadowRowRes)-5),ROWS(K$17:K19)),14)</f>
        <v>0</v>
      </c>
      <c r="L19" s="765">
        <f t="array" ref="L19">INDEX(ShadowTable[], SMALL(IF(ShadowRowRes=$D$7,ROW(ShadowRowRes)-5),ROWS(L$17:L19)),15)</f>
        <v>0</v>
      </c>
      <c r="M19" s="766">
        <f t="array" ref="M19">INDEX(ShadowTable[], SMALL(IF(ShadowRowRes=$D$7,ROW(ShadowRowRes)-5),ROWS(M$17:M19)),16)</f>
        <v>0</v>
      </c>
      <c r="N19" s="765">
        <f t="array" ref="N19">INDEX(ShadowTable[], SMALL(IF(ShadowRowRes=$D$7,ROW(ShadowRowRes)-5),ROWS(N$17:N19)),17)</f>
        <v>0</v>
      </c>
      <c r="O19" s="766">
        <f t="array" ref="O19">INDEX(ShadowTable[], SMALL(IF(ShadowRowRes=$D$7,ROW(ShadowRowRes)-5),ROWS(O$17:O19)),18)</f>
        <v>0</v>
      </c>
      <c r="P19" s="765">
        <f t="array" ref="P19">INDEX(ShadowTable[], SMALL(IF(ShadowRowRes=$D$7,ROW(ShadowRowRes)-5),ROWS(P$17:P19)),19)</f>
        <v>0</v>
      </c>
      <c r="Q19" s="766">
        <f t="array" ref="Q19">INDEX(ShadowTable[], SMALL(IF(ShadowRowRes=$D$7,ROW(ShadowRowRes)-5),ROWS(Q$17:Q19)),20)</f>
        <v>0</v>
      </c>
      <c r="R19" s="765">
        <f t="array" ref="R19">INDEX(ShadowTable[], SMALL(IF(ShadowRowRes=$D$7,ROW(ShadowRowRes)-5),ROWS(R$17:R19)),21)</f>
        <v>0</v>
      </c>
      <c r="S19" s="766">
        <f t="array" ref="S19">INDEX(ShadowTable[], SMALL(IF(ShadowRowRes=$D$7,ROW(ShadowRowRes)-5),ROWS(S$17:S19)),22)</f>
        <v>0</v>
      </c>
    </row>
    <row r="20" spans="2:19">
      <c r="D20" s="764" t="e">
        <f t="array" ref="D20">INDEX(ShadowTable[], SMALL(IF(ShadowRowRes=$D$7,ROW(ShadowRowRes)-5),ROWS(D$17:D20)),5)</f>
        <v>#NUM!</v>
      </c>
      <c r="E20" s="765" t="e">
        <f t="array" ref="E20">INDEX(ShadowTable[], SMALL(IF(ShadowRowRes=$D$7,ROW(ShadowRowRes)-5),ROWS(E$17:E20)),8)</f>
        <v>#NUM!</v>
      </c>
      <c r="F20" s="765" t="e">
        <f t="array" ref="F20">INDEX(ShadowTable[], SMALL(IF(ShadowRowRes=$D$7,ROW(ShadowRowRes)-5),ROWS(F$17:F20)),9)</f>
        <v>#NUM!</v>
      </c>
      <c r="G20" s="765" t="e">
        <f t="array" ref="G20">INDEX(ShadowTable[], SMALL(IF(ShadowRowRes=$D$7,ROW(ShadowRowRes)-5),ROWS(G$17:G20)),10)</f>
        <v>#NUM!</v>
      </c>
      <c r="H20" s="765" t="e">
        <f t="array" ref="H20">INDEX(ShadowTable[], SMALL(IF(ShadowRowRes=$D$7,ROW(ShadowRowRes)-5),ROWS(H$17:H20)),11)</f>
        <v>#NUM!</v>
      </c>
      <c r="I20" s="766" t="e">
        <f t="array" ref="I20">INDEX(ShadowTable[], SMALL(IF(ShadowRowRes=$D$7,ROW(ShadowRowRes)-5),ROWS(I$17:I20)),12)</f>
        <v>#NUM!</v>
      </c>
      <c r="J20" s="765" t="e">
        <f t="array" ref="J20">INDEX(ShadowTable[], SMALL(IF(ShadowRowRes=$D$7,ROW(ShadowRowRes)-5),ROWS(J$17:J20)),13)</f>
        <v>#NUM!</v>
      </c>
      <c r="K20" s="766" t="e">
        <f t="array" ref="K20">INDEX(ShadowTable[], SMALL(IF(ShadowRowRes=$D$7,ROW(ShadowRowRes)-5),ROWS(K$17:K20)),14)</f>
        <v>#NUM!</v>
      </c>
      <c r="L20" s="765" t="e">
        <f t="array" ref="L20">INDEX(ShadowTable[], SMALL(IF(ShadowRowRes=$D$7,ROW(ShadowRowRes)-5),ROWS(L$17:L20)),15)</f>
        <v>#NUM!</v>
      </c>
      <c r="M20" s="766" t="e">
        <f t="array" ref="M20">INDEX(ShadowTable[], SMALL(IF(ShadowRowRes=$D$7,ROW(ShadowRowRes)-5),ROWS(M$17:M20)),16)</f>
        <v>#NUM!</v>
      </c>
      <c r="N20" s="765" t="e">
        <f t="array" ref="N20">INDEX(ShadowTable[], SMALL(IF(ShadowRowRes=$D$7,ROW(ShadowRowRes)-5),ROWS(N$17:N20)),17)</f>
        <v>#NUM!</v>
      </c>
      <c r="O20" s="766" t="e">
        <f t="array" ref="O20">INDEX(ShadowTable[], SMALL(IF(ShadowRowRes=$D$7,ROW(ShadowRowRes)-5),ROWS(O$17:O20)),18)</f>
        <v>#NUM!</v>
      </c>
      <c r="P20" s="765" t="e">
        <f t="array" ref="P20">INDEX(ShadowTable[], SMALL(IF(ShadowRowRes=$D$7,ROW(ShadowRowRes)-5),ROWS(P$17:P20)),19)</f>
        <v>#NUM!</v>
      </c>
      <c r="Q20" s="766" t="e">
        <f t="array" ref="Q20">INDEX(ShadowTable[], SMALL(IF(ShadowRowRes=$D$7,ROW(ShadowRowRes)-5),ROWS(Q$17:Q20)),20)</f>
        <v>#NUM!</v>
      </c>
      <c r="R20" s="765" t="e">
        <f t="array" ref="R20">INDEX(ShadowTable[], SMALL(IF(ShadowRowRes=$D$7,ROW(ShadowRowRes)-5),ROWS(R$17:R20)),21)</f>
        <v>#NUM!</v>
      </c>
      <c r="S20" s="766" t="e">
        <f t="array" ref="S20">INDEX(ShadowTable[], SMALL(IF(ShadowRowRes=$D$7,ROW(ShadowRowRes)-5),ROWS(S$17:S20)),22)</f>
        <v>#NUM!</v>
      </c>
    </row>
    <row r="21" spans="2:19">
      <c r="D21" s="764" t="e">
        <f t="array" ref="D21">INDEX(ShadowTable[], SMALL(IF(ShadowRowRes=$D$7,ROW(ShadowRowRes)-5),ROWS(D$17:D21)),5)</f>
        <v>#NUM!</v>
      </c>
      <c r="E21" s="765" t="e">
        <f t="array" ref="E21">INDEX(ShadowTable[], SMALL(IF(ShadowRowRes=$D$7,ROW(ShadowRowRes)-5),ROWS(E$17:E21)),8)</f>
        <v>#NUM!</v>
      </c>
      <c r="F21" s="765" t="e">
        <f t="array" ref="F21">INDEX(ShadowTable[], SMALL(IF(ShadowRowRes=$D$7,ROW(ShadowRowRes)-5),ROWS(F$17:F21)),9)</f>
        <v>#NUM!</v>
      </c>
      <c r="G21" s="765" t="e">
        <f t="array" ref="G21">INDEX(ShadowTable[], SMALL(IF(ShadowRowRes=$D$7,ROW(ShadowRowRes)-5),ROWS(G$17:G21)),10)</f>
        <v>#NUM!</v>
      </c>
      <c r="H21" s="765" t="e">
        <f t="array" ref="H21">INDEX(ShadowTable[], SMALL(IF(ShadowRowRes=$D$7,ROW(ShadowRowRes)-5),ROWS(H$17:H21)),11)</f>
        <v>#NUM!</v>
      </c>
      <c r="I21" s="766" t="e">
        <f t="array" ref="I21">INDEX(ShadowTable[], SMALL(IF(ShadowRowRes=$D$7,ROW(ShadowRowRes)-5),ROWS(I$17:I21)),12)</f>
        <v>#NUM!</v>
      </c>
      <c r="J21" s="765" t="e">
        <f t="array" ref="J21">INDEX(ShadowTable[], SMALL(IF(ShadowRowRes=$D$7,ROW(ShadowRowRes)-5),ROWS(J$17:J21)),13)</f>
        <v>#NUM!</v>
      </c>
      <c r="K21" s="766" t="e">
        <f t="array" ref="K21">INDEX(ShadowTable[], SMALL(IF(ShadowRowRes=$D$7,ROW(ShadowRowRes)-5),ROWS(K$17:K21)),14)</f>
        <v>#NUM!</v>
      </c>
      <c r="L21" s="765" t="e">
        <f t="array" ref="L21">INDEX(ShadowTable[], SMALL(IF(ShadowRowRes=$D$7,ROW(ShadowRowRes)-5),ROWS(L$17:L21)),15)</f>
        <v>#NUM!</v>
      </c>
      <c r="M21" s="766" t="e">
        <f t="array" ref="M21">INDEX(ShadowTable[], SMALL(IF(ShadowRowRes=$D$7,ROW(ShadowRowRes)-5),ROWS(M$17:M21)),16)</f>
        <v>#NUM!</v>
      </c>
      <c r="N21" s="765" t="e">
        <f t="array" ref="N21">INDEX(ShadowTable[], SMALL(IF(ShadowRowRes=$D$7,ROW(ShadowRowRes)-5),ROWS(N$17:N21)),17)</f>
        <v>#NUM!</v>
      </c>
      <c r="O21" s="766" t="e">
        <f t="array" ref="O21">INDEX(ShadowTable[], SMALL(IF(ShadowRowRes=$D$7,ROW(ShadowRowRes)-5),ROWS(O$17:O21)),18)</f>
        <v>#NUM!</v>
      </c>
      <c r="P21" s="765" t="e">
        <f t="array" ref="P21">INDEX(ShadowTable[], SMALL(IF(ShadowRowRes=$D$7,ROW(ShadowRowRes)-5),ROWS(P$17:P21)),19)</f>
        <v>#NUM!</v>
      </c>
      <c r="Q21" s="766" t="e">
        <f t="array" ref="Q21">INDEX(ShadowTable[], SMALL(IF(ShadowRowRes=$D$7,ROW(ShadowRowRes)-5),ROWS(Q$17:Q21)),20)</f>
        <v>#NUM!</v>
      </c>
      <c r="R21" s="765" t="e">
        <f t="array" ref="R21">INDEX(ShadowTable[], SMALL(IF(ShadowRowRes=$D$7,ROW(ShadowRowRes)-5),ROWS(R$17:R21)),21)</f>
        <v>#NUM!</v>
      </c>
      <c r="S21" s="766" t="e">
        <f t="array" ref="S21">INDEX(ShadowTable[], SMALL(IF(ShadowRowRes=$D$7,ROW(ShadowRowRes)-5),ROWS(S$17:S21)),22)</f>
        <v>#NUM!</v>
      </c>
    </row>
    <row r="22" spans="2:19">
      <c r="B22" s="143"/>
      <c r="D22" s="764" t="e">
        <f t="array" ref="D22">INDEX(ShadowTable[], SMALL(IF(ShadowRowRes=$D$7,ROW(ShadowRowRes)-5),ROWS(D$17:D22)),5)</f>
        <v>#NUM!</v>
      </c>
      <c r="E22" s="765" t="e">
        <f t="array" ref="E22">INDEX(ShadowTable[], SMALL(IF(ShadowRowRes=$D$7,ROW(ShadowRowRes)-5),ROWS(E$17:E22)),8)</f>
        <v>#NUM!</v>
      </c>
      <c r="F22" s="765" t="e">
        <f t="array" ref="F22">INDEX(ShadowTable[], SMALL(IF(ShadowRowRes=$D$7,ROW(ShadowRowRes)-5),ROWS(F$17:F22)),9)</f>
        <v>#NUM!</v>
      </c>
      <c r="G22" s="765" t="e">
        <f t="array" ref="G22">INDEX(ShadowTable[], SMALL(IF(ShadowRowRes=$D$7,ROW(ShadowRowRes)-5),ROWS(G$17:G22)),10)</f>
        <v>#NUM!</v>
      </c>
      <c r="H22" s="765" t="e">
        <f t="array" ref="H22">INDEX(ShadowTable[], SMALL(IF(ShadowRowRes=$D$7,ROW(ShadowRowRes)-5),ROWS(H$17:H22)),11)</f>
        <v>#NUM!</v>
      </c>
      <c r="I22" s="766" t="e">
        <f t="array" ref="I22">INDEX(ShadowTable[], SMALL(IF(ShadowRowRes=$D$7,ROW(ShadowRowRes)-5),ROWS(I$17:I22)),12)</f>
        <v>#NUM!</v>
      </c>
      <c r="J22" s="765" t="e">
        <f t="array" ref="J22">INDEX(ShadowTable[], SMALL(IF(ShadowRowRes=$D$7,ROW(ShadowRowRes)-5),ROWS(J$17:J22)),13)</f>
        <v>#NUM!</v>
      </c>
      <c r="K22" s="766" t="e">
        <f t="array" ref="K22">INDEX(ShadowTable[], SMALL(IF(ShadowRowRes=$D$7,ROW(ShadowRowRes)-5),ROWS(K$17:K22)),14)</f>
        <v>#NUM!</v>
      </c>
      <c r="L22" s="765" t="e">
        <f t="array" ref="L22">INDEX(ShadowTable[], SMALL(IF(ShadowRowRes=$D$7,ROW(ShadowRowRes)-5),ROWS(L$17:L22)),15)</f>
        <v>#NUM!</v>
      </c>
      <c r="M22" s="766" t="e">
        <f t="array" ref="M22">INDEX(ShadowTable[], SMALL(IF(ShadowRowRes=$D$7,ROW(ShadowRowRes)-5),ROWS(M$17:M22)),16)</f>
        <v>#NUM!</v>
      </c>
      <c r="N22" s="765" t="e">
        <f t="array" ref="N22">INDEX(ShadowTable[], SMALL(IF(ShadowRowRes=$D$7,ROW(ShadowRowRes)-5),ROWS(N$17:N22)),17)</f>
        <v>#NUM!</v>
      </c>
      <c r="O22" s="766" t="e">
        <f t="array" ref="O22">INDEX(ShadowTable[], SMALL(IF(ShadowRowRes=$D$7,ROW(ShadowRowRes)-5),ROWS(O$17:O22)),18)</f>
        <v>#NUM!</v>
      </c>
      <c r="P22" s="765" t="e">
        <f t="array" ref="P22">INDEX(ShadowTable[], SMALL(IF(ShadowRowRes=$D$7,ROW(ShadowRowRes)-5),ROWS(P$17:P22)),19)</f>
        <v>#NUM!</v>
      </c>
      <c r="Q22" s="766" t="e">
        <f t="array" ref="Q22">INDEX(ShadowTable[], SMALL(IF(ShadowRowRes=$D$7,ROW(ShadowRowRes)-5),ROWS(Q$17:Q22)),20)</f>
        <v>#NUM!</v>
      </c>
      <c r="R22" s="765" t="e">
        <f t="array" ref="R22">INDEX(ShadowTable[], SMALL(IF(ShadowRowRes=$D$7,ROW(ShadowRowRes)-5),ROWS(R$17:R22)),21)</f>
        <v>#NUM!</v>
      </c>
      <c r="S22" s="766" t="e">
        <f t="array" ref="S22">INDEX(ShadowTable[], SMALL(IF(ShadowRowRes=$D$7,ROW(ShadowRowRes)-5),ROWS(S$17:S22)),22)</f>
        <v>#NUM!</v>
      </c>
    </row>
    <row r="23" spans="2:19">
      <c r="B23" s="143"/>
      <c r="D23" s="764" t="e">
        <f t="array" ref="D23">INDEX(ShadowTable[], SMALL(IF(ShadowRowRes=$D$7,ROW(ShadowRowRes)-5),ROWS(D$17:D23)),5)</f>
        <v>#NUM!</v>
      </c>
      <c r="E23" s="765" t="e">
        <f t="array" ref="E23">INDEX(ShadowTable[], SMALL(IF(ShadowRowRes=$D$7,ROW(ShadowRowRes)-5),ROWS(E$17:E23)),8)</f>
        <v>#NUM!</v>
      </c>
      <c r="F23" s="765" t="e">
        <f t="array" ref="F23">INDEX(ShadowTable[], SMALL(IF(ShadowRowRes=$D$7,ROW(ShadowRowRes)-5),ROWS(F$17:F23)),9)</f>
        <v>#NUM!</v>
      </c>
      <c r="G23" s="765" t="e">
        <f t="array" ref="G23">INDEX(ShadowTable[], SMALL(IF(ShadowRowRes=$D$7,ROW(ShadowRowRes)-5),ROWS(G$17:G23)),10)</f>
        <v>#NUM!</v>
      </c>
      <c r="H23" s="765" t="e">
        <f t="array" ref="H23">INDEX(ShadowTable[], SMALL(IF(ShadowRowRes=$D$7,ROW(ShadowRowRes)-5),ROWS(H$17:H23)),11)</f>
        <v>#NUM!</v>
      </c>
      <c r="I23" s="766" t="e">
        <f t="array" ref="I23">INDEX(ShadowTable[], SMALL(IF(ShadowRowRes=$D$7,ROW(ShadowRowRes)-5),ROWS(I$17:I23)),12)</f>
        <v>#NUM!</v>
      </c>
      <c r="J23" s="765" t="e">
        <f t="array" ref="J23">INDEX(ShadowTable[], SMALL(IF(ShadowRowRes=$D$7,ROW(ShadowRowRes)-5),ROWS(J$17:J23)),13)</f>
        <v>#NUM!</v>
      </c>
      <c r="K23" s="766" t="e">
        <f t="array" ref="K23">INDEX(ShadowTable[], SMALL(IF(ShadowRowRes=$D$7,ROW(ShadowRowRes)-5),ROWS(K$17:K23)),14)</f>
        <v>#NUM!</v>
      </c>
      <c r="L23" s="765" t="e">
        <f t="array" ref="L23">INDEX(ShadowTable[], SMALL(IF(ShadowRowRes=$D$7,ROW(ShadowRowRes)-5),ROWS(L$17:L23)),15)</f>
        <v>#NUM!</v>
      </c>
      <c r="M23" s="766" t="e">
        <f t="array" ref="M23">INDEX(ShadowTable[], SMALL(IF(ShadowRowRes=$D$7,ROW(ShadowRowRes)-5),ROWS(M$17:M23)),16)</f>
        <v>#NUM!</v>
      </c>
      <c r="N23" s="765" t="e">
        <f t="array" ref="N23">INDEX(ShadowTable[], SMALL(IF(ShadowRowRes=$D$7,ROW(ShadowRowRes)-5),ROWS(N$17:N23)),17)</f>
        <v>#NUM!</v>
      </c>
      <c r="O23" s="766" t="e">
        <f t="array" ref="O23">INDEX(ShadowTable[], SMALL(IF(ShadowRowRes=$D$7,ROW(ShadowRowRes)-5),ROWS(O$17:O23)),18)</f>
        <v>#NUM!</v>
      </c>
      <c r="P23" s="765" t="e">
        <f t="array" ref="P23">INDEX(ShadowTable[], SMALL(IF(ShadowRowRes=$D$7,ROW(ShadowRowRes)-5),ROWS(P$17:P23)),19)</f>
        <v>#NUM!</v>
      </c>
      <c r="Q23" s="766" t="e">
        <f t="array" ref="Q23">INDEX(ShadowTable[], SMALL(IF(ShadowRowRes=$D$7,ROW(ShadowRowRes)-5),ROWS(Q$17:Q23)),20)</f>
        <v>#NUM!</v>
      </c>
      <c r="R23" s="765" t="e">
        <f t="array" ref="R23">INDEX(ShadowTable[], SMALL(IF(ShadowRowRes=$D$7,ROW(ShadowRowRes)-5),ROWS(R$17:R23)),21)</f>
        <v>#NUM!</v>
      </c>
      <c r="S23" s="766" t="e">
        <f t="array" ref="S23">INDEX(ShadowTable[], SMALL(IF(ShadowRowRes=$D$7,ROW(ShadowRowRes)-5),ROWS(S$17:S23)),22)</f>
        <v>#NUM!</v>
      </c>
    </row>
    <row r="24" spans="2:19">
      <c r="B24" s="143"/>
      <c r="D24" s="764" t="e">
        <f t="array" ref="D24">INDEX(ShadowTable[], SMALL(IF(ShadowRowRes=$D$7,ROW(ShadowRowRes)-5),ROWS(D$17:D24)),5)</f>
        <v>#NUM!</v>
      </c>
      <c r="E24" s="765" t="e">
        <f t="array" ref="E24">INDEX(ShadowTable[], SMALL(IF(ShadowRowRes=$D$7,ROW(ShadowRowRes)-5),ROWS(E$17:E24)),8)</f>
        <v>#NUM!</v>
      </c>
      <c r="F24" s="765" t="e">
        <f t="array" ref="F24">INDEX(ShadowTable[], SMALL(IF(ShadowRowRes=$D$7,ROW(ShadowRowRes)-5),ROWS(F$17:F24)),9)</f>
        <v>#NUM!</v>
      </c>
      <c r="G24" s="765" t="e">
        <f t="array" ref="G24">INDEX(ShadowTable[], SMALL(IF(ShadowRowRes=$D$7,ROW(ShadowRowRes)-5),ROWS(G$17:G24)),10)</f>
        <v>#NUM!</v>
      </c>
      <c r="H24" s="765" t="e">
        <f t="array" ref="H24">INDEX(ShadowTable[], SMALL(IF(ShadowRowRes=$D$7,ROW(ShadowRowRes)-5),ROWS(H$17:H24)),11)</f>
        <v>#NUM!</v>
      </c>
      <c r="I24" s="766" t="e">
        <f t="array" ref="I24">INDEX(ShadowTable[], SMALL(IF(ShadowRowRes=$D$7,ROW(ShadowRowRes)-5),ROWS(I$17:I24)),12)</f>
        <v>#NUM!</v>
      </c>
      <c r="J24" s="765" t="e">
        <f t="array" ref="J24">INDEX(ShadowTable[], SMALL(IF(ShadowRowRes=$D$7,ROW(ShadowRowRes)-5),ROWS(J$17:J24)),13)</f>
        <v>#NUM!</v>
      </c>
      <c r="K24" s="766" t="e">
        <f t="array" ref="K24">INDEX(ShadowTable[], SMALL(IF(ShadowRowRes=$D$7,ROW(ShadowRowRes)-5),ROWS(K$17:K24)),14)</f>
        <v>#NUM!</v>
      </c>
      <c r="L24" s="765" t="e">
        <f t="array" ref="L24">INDEX(ShadowTable[], SMALL(IF(ShadowRowRes=$D$7,ROW(ShadowRowRes)-5),ROWS(L$17:L24)),15)</f>
        <v>#NUM!</v>
      </c>
      <c r="M24" s="766" t="e">
        <f t="array" ref="M24">INDEX(ShadowTable[], SMALL(IF(ShadowRowRes=$D$7,ROW(ShadowRowRes)-5),ROWS(M$17:M24)),16)</f>
        <v>#NUM!</v>
      </c>
      <c r="N24" s="765" t="e">
        <f t="array" ref="N24">INDEX(ShadowTable[], SMALL(IF(ShadowRowRes=$D$7,ROW(ShadowRowRes)-5),ROWS(N$17:N24)),17)</f>
        <v>#NUM!</v>
      </c>
      <c r="O24" s="766" t="e">
        <f t="array" ref="O24">INDEX(ShadowTable[], SMALL(IF(ShadowRowRes=$D$7,ROW(ShadowRowRes)-5),ROWS(O$17:O24)),18)</f>
        <v>#NUM!</v>
      </c>
      <c r="P24" s="765" t="e">
        <f t="array" ref="P24">INDEX(ShadowTable[], SMALL(IF(ShadowRowRes=$D$7,ROW(ShadowRowRes)-5),ROWS(P$17:P24)),19)</f>
        <v>#NUM!</v>
      </c>
      <c r="Q24" s="766" t="e">
        <f t="array" ref="Q24">INDEX(ShadowTable[], SMALL(IF(ShadowRowRes=$D$7,ROW(ShadowRowRes)-5),ROWS(Q$17:Q24)),20)</f>
        <v>#NUM!</v>
      </c>
      <c r="R24" s="765" t="e">
        <f t="array" ref="R24">INDEX(ShadowTable[], SMALL(IF(ShadowRowRes=$D$7,ROW(ShadowRowRes)-5),ROWS(R$17:R24)),21)</f>
        <v>#NUM!</v>
      </c>
      <c r="S24" s="766" t="e">
        <f t="array" ref="S24">INDEX(ShadowTable[], SMALL(IF(ShadowRowRes=$D$7,ROW(ShadowRowRes)-5),ROWS(S$17:S24)),22)</f>
        <v>#NUM!</v>
      </c>
    </row>
    <row r="25" spans="2:19">
      <c r="B25" s="143"/>
      <c r="D25" s="764" t="e">
        <f t="array" ref="D25">INDEX(ShadowTable[], SMALL(IF(ShadowRowRes=$D$7,ROW(ShadowRowRes)-5),ROWS(D$17:D25)),5)</f>
        <v>#NUM!</v>
      </c>
      <c r="E25" s="765" t="e">
        <f t="array" ref="E25">INDEX(ShadowTable[], SMALL(IF(ShadowRowRes=$D$7,ROW(ShadowRowRes)-5),ROWS(E$17:E25)),8)</f>
        <v>#NUM!</v>
      </c>
      <c r="F25" s="765" t="e">
        <f t="array" ref="F25">INDEX(ShadowTable[], SMALL(IF(ShadowRowRes=$D$7,ROW(ShadowRowRes)-5),ROWS(F$17:F25)),9)</f>
        <v>#NUM!</v>
      </c>
      <c r="G25" s="765" t="e">
        <f t="array" ref="G25">INDEX(ShadowTable[], SMALL(IF(ShadowRowRes=$D$7,ROW(ShadowRowRes)-5),ROWS(G$17:G25)),10)</f>
        <v>#NUM!</v>
      </c>
      <c r="H25" s="765" t="e">
        <f t="array" ref="H25">INDEX(ShadowTable[], SMALL(IF(ShadowRowRes=$D$7,ROW(ShadowRowRes)-5),ROWS(H$17:H25)),11)</f>
        <v>#NUM!</v>
      </c>
      <c r="I25" s="766" t="e">
        <f t="array" ref="I25">INDEX(ShadowTable[], SMALL(IF(ShadowRowRes=$D$7,ROW(ShadowRowRes)-5),ROWS(I$17:I25)),12)</f>
        <v>#NUM!</v>
      </c>
      <c r="J25" s="765" t="e">
        <f t="array" ref="J25">INDEX(ShadowTable[], SMALL(IF(ShadowRowRes=$D$7,ROW(ShadowRowRes)-5),ROWS(J$17:J25)),13)</f>
        <v>#NUM!</v>
      </c>
      <c r="K25" s="766" t="e">
        <f t="array" ref="K25">INDEX(ShadowTable[], SMALL(IF(ShadowRowRes=$D$7,ROW(ShadowRowRes)-5),ROWS(K$17:K25)),14)</f>
        <v>#NUM!</v>
      </c>
      <c r="L25" s="765" t="e">
        <f t="array" ref="L25">INDEX(ShadowTable[], SMALL(IF(ShadowRowRes=$D$7,ROW(ShadowRowRes)-5),ROWS(L$17:L25)),15)</f>
        <v>#NUM!</v>
      </c>
      <c r="M25" s="766" t="e">
        <f t="array" ref="M25">INDEX(ShadowTable[], SMALL(IF(ShadowRowRes=$D$7,ROW(ShadowRowRes)-5),ROWS(M$17:M25)),16)</f>
        <v>#NUM!</v>
      </c>
      <c r="N25" s="765" t="e">
        <f t="array" ref="N25">INDEX(ShadowTable[], SMALL(IF(ShadowRowRes=$D$7,ROW(ShadowRowRes)-5),ROWS(N$17:N25)),17)</f>
        <v>#NUM!</v>
      </c>
      <c r="O25" s="766" t="e">
        <f t="array" ref="O25">INDEX(ShadowTable[], SMALL(IF(ShadowRowRes=$D$7,ROW(ShadowRowRes)-5),ROWS(O$17:O25)),18)</f>
        <v>#NUM!</v>
      </c>
      <c r="P25" s="765" t="e">
        <f t="array" ref="P25">INDEX(ShadowTable[], SMALL(IF(ShadowRowRes=$D$7,ROW(ShadowRowRes)-5),ROWS(P$17:P25)),19)</f>
        <v>#NUM!</v>
      </c>
      <c r="Q25" s="766" t="e">
        <f t="array" ref="Q25">INDEX(ShadowTable[], SMALL(IF(ShadowRowRes=$D$7,ROW(ShadowRowRes)-5),ROWS(Q$17:Q25)),20)</f>
        <v>#NUM!</v>
      </c>
      <c r="R25" s="765" t="e">
        <f t="array" ref="R25">INDEX(ShadowTable[], SMALL(IF(ShadowRowRes=$D$7,ROW(ShadowRowRes)-5),ROWS(R$17:R25)),21)</f>
        <v>#NUM!</v>
      </c>
      <c r="S25" s="766" t="e">
        <f t="array" ref="S25">INDEX(ShadowTable[], SMALL(IF(ShadowRowRes=$D$7,ROW(ShadowRowRes)-5),ROWS(S$17:S25)),22)</f>
        <v>#NUM!</v>
      </c>
    </row>
    <row r="26" spans="2:19">
      <c r="B26" s="143"/>
      <c r="D26" s="764" t="e">
        <f t="array" ref="D26">INDEX(ShadowTable[], SMALL(IF(ShadowRowRes=$D$7,ROW(ShadowRowRes)-5),ROWS(D$17:D26)),5)</f>
        <v>#NUM!</v>
      </c>
      <c r="E26" s="765" t="e">
        <f t="array" ref="E26">INDEX(ShadowTable[], SMALL(IF(ShadowRowRes=$D$7,ROW(ShadowRowRes)-5),ROWS(E$17:E26)),8)</f>
        <v>#NUM!</v>
      </c>
      <c r="F26" s="765" t="e">
        <f t="array" ref="F26">INDEX(ShadowTable[], SMALL(IF(ShadowRowRes=$D$7,ROW(ShadowRowRes)-5),ROWS(F$17:F26)),9)</f>
        <v>#NUM!</v>
      </c>
      <c r="G26" s="765" t="e">
        <f t="array" ref="G26">INDEX(ShadowTable[], SMALL(IF(ShadowRowRes=$D$7,ROW(ShadowRowRes)-5),ROWS(G$17:G26)),10)</f>
        <v>#NUM!</v>
      </c>
      <c r="H26" s="765" t="e">
        <f t="array" ref="H26">INDEX(ShadowTable[], SMALL(IF(ShadowRowRes=$D$7,ROW(ShadowRowRes)-5),ROWS(H$17:H26)),11)</f>
        <v>#NUM!</v>
      </c>
      <c r="I26" s="766" t="e">
        <f t="array" ref="I26">INDEX(ShadowTable[], SMALL(IF(ShadowRowRes=$D$7,ROW(ShadowRowRes)-5),ROWS(I$17:I26)),12)</f>
        <v>#NUM!</v>
      </c>
      <c r="J26" s="765" t="e">
        <f t="array" ref="J26">INDEX(ShadowTable[], SMALL(IF(ShadowRowRes=$D$7,ROW(ShadowRowRes)-5),ROWS(J$17:J26)),13)</f>
        <v>#NUM!</v>
      </c>
      <c r="K26" s="766" t="e">
        <f t="array" ref="K26">INDEX(ShadowTable[], SMALL(IF(ShadowRowRes=$D$7,ROW(ShadowRowRes)-5),ROWS(K$17:K26)),14)</f>
        <v>#NUM!</v>
      </c>
      <c r="L26" s="765" t="e">
        <f t="array" ref="L26">INDEX(ShadowTable[], SMALL(IF(ShadowRowRes=$D$7,ROW(ShadowRowRes)-5),ROWS(L$17:L26)),15)</f>
        <v>#NUM!</v>
      </c>
      <c r="M26" s="766" t="e">
        <f t="array" ref="M26">INDEX(ShadowTable[], SMALL(IF(ShadowRowRes=$D$7,ROW(ShadowRowRes)-5),ROWS(M$17:M26)),16)</f>
        <v>#NUM!</v>
      </c>
      <c r="N26" s="765" t="e">
        <f t="array" ref="N26">INDEX(ShadowTable[], SMALL(IF(ShadowRowRes=$D$7,ROW(ShadowRowRes)-5),ROWS(N$17:N26)),17)</f>
        <v>#NUM!</v>
      </c>
      <c r="O26" s="766" t="e">
        <f t="array" ref="O26">INDEX(ShadowTable[], SMALL(IF(ShadowRowRes=$D$7,ROW(ShadowRowRes)-5),ROWS(O$17:O26)),18)</f>
        <v>#NUM!</v>
      </c>
      <c r="P26" s="765" t="e">
        <f t="array" ref="P26">INDEX(ShadowTable[], SMALL(IF(ShadowRowRes=$D$7,ROW(ShadowRowRes)-5),ROWS(P$17:P26)),19)</f>
        <v>#NUM!</v>
      </c>
      <c r="Q26" s="766" t="e">
        <f t="array" ref="Q26">INDEX(ShadowTable[], SMALL(IF(ShadowRowRes=$D$7,ROW(ShadowRowRes)-5),ROWS(Q$17:Q26)),20)</f>
        <v>#NUM!</v>
      </c>
      <c r="R26" s="765" t="e">
        <f t="array" ref="R26">INDEX(ShadowTable[], SMALL(IF(ShadowRowRes=$D$7,ROW(ShadowRowRes)-5),ROWS(R$17:R26)),21)</f>
        <v>#NUM!</v>
      </c>
      <c r="S26" s="766" t="e">
        <f t="array" ref="S26">INDEX(ShadowTable[], SMALL(IF(ShadowRowRes=$D$7,ROW(ShadowRowRes)-5),ROWS(S$17:S26)),22)</f>
        <v>#NUM!</v>
      </c>
    </row>
    <row r="27" spans="2:19" s="125" customFormat="1" ht="34.5" customHeight="1">
      <c r="B27" s="124"/>
      <c r="C27" s="124"/>
      <c r="D27" s="124"/>
      <c r="E27" s="124"/>
      <c r="F27" s="124"/>
      <c r="G27" s="124"/>
      <c r="H27" s="124"/>
      <c r="I27" s="124"/>
      <c r="J27" s="124"/>
      <c r="K27" s="124"/>
      <c r="L27" s="124"/>
    </row>
    <row r="28" spans="2:19" s="125" customFormat="1">
      <c r="B28" s="132"/>
      <c r="C28" s="133"/>
      <c r="D28" s="134"/>
      <c r="E28" s="134"/>
      <c r="F28" s="134"/>
      <c r="G28" s="134"/>
      <c r="H28" s="134"/>
      <c r="I28" s="134"/>
      <c r="J28" s="134"/>
      <c r="K28" s="134"/>
      <c r="L28" s="134"/>
      <c r="M28" s="134"/>
      <c r="N28" s="134"/>
      <c r="O28" s="134"/>
      <c r="P28" s="134"/>
      <c r="Q28" s="134"/>
      <c r="R28" s="134"/>
      <c r="S28" s="134"/>
    </row>
    <row r="29" spans="2:19" s="125" customFormat="1" ht="18">
      <c r="B29" s="1118">
        <v>2018</v>
      </c>
      <c r="C29" s="1118"/>
      <c r="D29" s="1118"/>
      <c r="E29" s="1118"/>
      <c r="F29" s="1118"/>
      <c r="G29" s="1118"/>
      <c r="H29" s="1118"/>
      <c r="I29" s="1118"/>
      <c r="J29" s="1118"/>
      <c r="K29" s="1118"/>
      <c r="L29" s="1118"/>
      <c r="M29" s="1118"/>
      <c r="N29" s="1118"/>
      <c r="O29" s="1118"/>
      <c r="P29" s="1118"/>
      <c r="Q29" s="1118"/>
      <c r="R29" s="1118"/>
      <c r="S29" s="1118"/>
    </row>
    <row r="30" spans="2:19" s="125" customFormat="1">
      <c r="B30" s="126"/>
      <c r="C30" s="127"/>
      <c r="D30" s="128"/>
      <c r="E30" s="128"/>
      <c r="F30" s="128"/>
      <c r="G30" s="128"/>
      <c r="H30" s="128"/>
      <c r="I30" s="128"/>
      <c r="J30" s="128"/>
      <c r="K30" s="128"/>
      <c r="L30" s="128"/>
      <c r="M30" s="128"/>
      <c r="N30" s="128"/>
    </row>
    <row r="31" spans="2:19" s="125" customFormat="1" ht="75" customHeight="1">
      <c r="B31" s="130" t="s">
        <v>172</v>
      </c>
      <c r="C31" s="127"/>
      <c r="D31" s="1119"/>
      <c r="E31" s="1120"/>
      <c r="F31" s="1120"/>
      <c r="G31" s="1120"/>
      <c r="H31" s="1120"/>
      <c r="I31" s="1120"/>
      <c r="J31" s="1120"/>
      <c r="K31" s="1120"/>
      <c r="L31" s="1120"/>
      <c r="M31" s="1120"/>
      <c r="N31" s="1120"/>
      <c r="O31" s="1120"/>
      <c r="P31" s="1120"/>
      <c r="Q31" s="1120"/>
      <c r="R31" s="1120"/>
      <c r="S31" s="1121"/>
    </row>
    <row r="32" spans="2:19" s="125" customFormat="1" ht="25.5" customHeight="1">
      <c r="B32" s="140"/>
      <c r="C32" s="127"/>
      <c r="D32" s="140"/>
      <c r="E32" s="140"/>
      <c r="F32" s="140"/>
      <c r="G32" s="140"/>
      <c r="H32" s="140"/>
      <c r="I32" s="140"/>
      <c r="J32" s="140"/>
      <c r="K32" s="140"/>
      <c r="L32" s="140"/>
      <c r="M32" s="140"/>
      <c r="N32" s="140"/>
    </row>
    <row r="33" spans="2:19" s="125" customFormat="1" ht="92.25" customHeight="1">
      <c r="B33" s="130" t="s">
        <v>173</v>
      </c>
      <c r="C33" s="127"/>
      <c r="D33" s="1122"/>
      <c r="E33" s="1123"/>
      <c r="F33" s="1123"/>
      <c r="G33" s="1123"/>
      <c r="H33" s="1123"/>
      <c r="I33" s="1123"/>
      <c r="J33" s="1123"/>
      <c r="K33" s="1123"/>
      <c r="L33" s="1123"/>
      <c r="M33" s="1123"/>
      <c r="N33" s="1123"/>
      <c r="O33" s="1123"/>
      <c r="P33" s="1123"/>
      <c r="Q33" s="1123"/>
      <c r="R33" s="1123"/>
      <c r="S33" s="1124"/>
    </row>
    <row r="34" spans="2:19" s="125" customFormat="1" ht="26.25" customHeight="1">
      <c r="B34" s="140"/>
      <c r="C34" s="127"/>
      <c r="D34" s="130"/>
      <c r="E34" s="130"/>
      <c r="F34" s="130"/>
      <c r="G34" s="130"/>
      <c r="H34" s="130"/>
      <c r="I34" s="130"/>
      <c r="J34" s="130"/>
      <c r="K34" s="130"/>
      <c r="L34" s="130"/>
      <c r="M34" s="130"/>
      <c r="N34" s="130"/>
    </row>
    <row r="35" spans="2:19" s="125" customFormat="1" ht="18">
      <c r="B35" s="1118">
        <v>2019</v>
      </c>
      <c r="C35" s="1118"/>
      <c r="D35" s="1118"/>
      <c r="E35" s="1118"/>
      <c r="F35" s="1118"/>
      <c r="G35" s="1118"/>
      <c r="H35" s="1118"/>
      <c r="I35" s="1118"/>
      <c r="J35" s="1118"/>
      <c r="K35" s="1118"/>
      <c r="L35" s="1118"/>
      <c r="M35" s="1118"/>
      <c r="N35" s="1118"/>
      <c r="O35" s="1118"/>
      <c r="P35" s="1118"/>
      <c r="Q35" s="1118"/>
      <c r="R35" s="1118"/>
      <c r="S35" s="1118"/>
    </row>
    <row r="36" spans="2:19" s="125" customFormat="1">
      <c r="B36" s="126"/>
      <c r="C36" s="127"/>
      <c r="D36" s="128"/>
      <c r="E36" s="128"/>
      <c r="F36" s="128"/>
      <c r="G36" s="128"/>
      <c r="H36" s="128"/>
      <c r="I36" s="128"/>
      <c r="J36" s="128"/>
      <c r="K36" s="128"/>
      <c r="L36" s="128"/>
      <c r="M36" s="128"/>
      <c r="N36" s="128"/>
    </row>
    <row r="37" spans="2:19" s="125" customFormat="1" ht="73.5" customHeight="1">
      <c r="B37" s="130" t="s">
        <v>172</v>
      </c>
      <c r="C37" s="127"/>
      <c r="D37" s="1119"/>
      <c r="E37" s="1120"/>
      <c r="F37" s="1120"/>
      <c r="G37" s="1120"/>
      <c r="H37" s="1120"/>
      <c r="I37" s="1120"/>
      <c r="J37" s="1120"/>
      <c r="K37" s="1120"/>
      <c r="L37" s="1120"/>
      <c r="M37" s="1120"/>
      <c r="N37" s="1120"/>
      <c r="O37" s="1120"/>
      <c r="P37" s="1120"/>
      <c r="Q37" s="1120"/>
      <c r="R37" s="1120"/>
      <c r="S37" s="1121"/>
    </row>
    <row r="38" spans="2:19" s="125" customFormat="1" ht="25.5" customHeight="1">
      <c r="B38" s="140"/>
      <c r="C38" s="127"/>
      <c r="D38" s="140"/>
      <c r="E38" s="140"/>
      <c r="F38" s="140"/>
      <c r="G38" s="140"/>
      <c r="H38" s="140"/>
      <c r="I38" s="140"/>
      <c r="J38" s="140"/>
      <c r="K38" s="140"/>
      <c r="L38" s="140"/>
      <c r="M38" s="140"/>
      <c r="N38" s="140"/>
    </row>
    <row r="39" spans="2:19" s="125" customFormat="1" ht="74.25" customHeight="1">
      <c r="B39" s="130" t="s">
        <v>173</v>
      </c>
      <c r="C39" s="127"/>
      <c r="D39" s="1122"/>
      <c r="E39" s="1123"/>
      <c r="F39" s="1123"/>
      <c r="G39" s="1123"/>
      <c r="H39" s="1123"/>
      <c r="I39" s="1123"/>
      <c r="J39" s="1123"/>
      <c r="K39" s="1123"/>
      <c r="L39" s="1123"/>
      <c r="M39" s="1123"/>
      <c r="N39" s="1123"/>
      <c r="O39" s="1123"/>
      <c r="P39" s="1123"/>
      <c r="Q39" s="1123"/>
      <c r="R39" s="1123"/>
      <c r="S39" s="1124"/>
    </row>
    <row r="40" spans="2:19" s="125" customFormat="1" ht="18.75" customHeight="1">
      <c r="B40" s="126"/>
      <c r="C40" s="127"/>
    </row>
    <row r="41" spans="2:19" s="125" customFormat="1">
      <c r="B41" s="137"/>
    </row>
    <row r="42" spans="2:19" s="125" customFormat="1">
      <c r="B42" s="132"/>
      <c r="C42" s="133"/>
      <c r="D42" s="134"/>
      <c r="E42" s="134"/>
      <c r="F42" s="134"/>
      <c r="G42" s="134"/>
      <c r="H42" s="134"/>
      <c r="I42" s="134"/>
      <c r="J42" s="134"/>
      <c r="K42" s="134"/>
      <c r="L42" s="134"/>
      <c r="M42" s="134"/>
      <c r="N42" s="134"/>
      <c r="O42" s="134"/>
    </row>
    <row r="43" spans="2:19" s="125" customFormat="1" ht="42.75" customHeight="1">
      <c r="B43" s="137" t="s">
        <v>176</v>
      </c>
      <c r="D43" s="141" t="s">
        <v>175</v>
      </c>
      <c r="E43" s="1132" t="s">
        <v>152</v>
      </c>
      <c r="F43" s="1133"/>
      <c r="G43" s="1133"/>
      <c r="H43" s="1133"/>
      <c r="I43" s="1133"/>
      <c r="J43" s="1133"/>
      <c r="K43" s="1133"/>
      <c r="L43" s="1133"/>
      <c r="M43" s="1133"/>
      <c r="N43" s="1133"/>
      <c r="O43" s="1134"/>
    </row>
    <row r="44" spans="2:19" s="125" customFormat="1">
      <c r="D44" s="768"/>
      <c r="E44" s="1125"/>
      <c r="F44" s="1126"/>
      <c r="G44" s="1126"/>
      <c r="H44" s="1126"/>
      <c r="I44" s="1126"/>
      <c r="J44" s="1126"/>
      <c r="K44" s="1126"/>
      <c r="L44" s="1126"/>
      <c r="M44" s="1126"/>
      <c r="N44" s="1126"/>
      <c r="O44" s="1127"/>
    </row>
    <row r="45" spans="2:19" s="125" customFormat="1">
      <c r="D45" s="768"/>
      <c r="E45" s="1125"/>
      <c r="F45" s="1126"/>
      <c r="G45" s="1126"/>
      <c r="H45" s="1126"/>
      <c r="I45" s="1126"/>
      <c r="J45" s="1126"/>
      <c r="K45" s="1126"/>
      <c r="L45" s="1126"/>
      <c r="M45" s="1126"/>
      <c r="N45" s="1126"/>
      <c r="O45" s="1127"/>
    </row>
    <row r="46" spans="2:19" s="125" customFormat="1">
      <c r="D46" s="768"/>
      <c r="E46" s="1125"/>
      <c r="F46" s="1126"/>
      <c r="G46" s="1126"/>
      <c r="H46" s="1126"/>
      <c r="I46" s="1126"/>
      <c r="J46" s="1126"/>
      <c r="K46" s="1126"/>
      <c r="L46" s="1126"/>
      <c r="M46" s="1126"/>
      <c r="N46" s="1126"/>
      <c r="O46" s="1127"/>
    </row>
    <row r="47" spans="2:19" s="125" customFormat="1">
      <c r="D47" s="768"/>
      <c r="E47" s="1125"/>
      <c r="F47" s="1126"/>
      <c r="G47" s="1126"/>
      <c r="H47" s="1126"/>
      <c r="I47" s="1126"/>
      <c r="J47" s="1126"/>
      <c r="K47" s="1126"/>
      <c r="L47" s="1126"/>
      <c r="M47" s="1126"/>
      <c r="N47" s="1126"/>
      <c r="O47" s="1127"/>
    </row>
    <row r="48" spans="2:19" s="125" customFormat="1">
      <c r="D48" s="768"/>
      <c r="E48" s="1125"/>
      <c r="F48" s="1126"/>
      <c r="G48" s="1126"/>
      <c r="H48" s="1126"/>
      <c r="I48" s="1126"/>
      <c r="J48" s="1126"/>
      <c r="K48" s="1126"/>
      <c r="L48" s="1126"/>
      <c r="M48" s="1126"/>
      <c r="N48" s="1126"/>
      <c r="O48" s="1127"/>
    </row>
    <row r="49" spans="4:15" s="125" customFormat="1">
      <c r="D49" s="768"/>
      <c r="E49" s="1125"/>
      <c r="F49" s="1126"/>
      <c r="G49" s="1126"/>
      <c r="H49" s="1126"/>
      <c r="I49" s="1126"/>
      <c r="J49" s="1126"/>
      <c r="K49" s="1126"/>
      <c r="L49" s="1126"/>
      <c r="M49" s="1126"/>
      <c r="N49" s="1126"/>
      <c r="O49" s="1127"/>
    </row>
    <row r="50" spans="4:15" s="125" customFormat="1">
      <c r="D50" s="768"/>
      <c r="E50" s="1125"/>
      <c r="F50" s="1126"/>
      <c r="G50" s="1126"/>
      <c r="H50" s="1126"/>
      <c r="I50" s="1126"/>
      <c r="J50" s="1126"/>
      <c r="K50" s="1126"/>
      <c r="L50" s="1126"/>
      <c r="M50" s="1126"/>
      <c r="N50" s="1126"/>
      <c r="O50" s="1127"/>
    </row>
    <row r="51" spans="4:15" s="125" customFormat="1">
      <c r="D51" s="768"/>
      <c r="E51" s="1125"/>
      <c r="F51" s="1126"/>
      <c r="G51" s="1126"/>
      <c r="H51" s="1126"/>
      <c r="I51" s="1126"/>
      <c r="J51" s="1126"/>
      <c r="K51" s="1126"/>
      <c r="L51" s="1126"/>
      <c r="M51" s="1126"/>
      <c r="N51" s="1126"/>
      <c r="O51" s="1127"/>
    </row>
    <row r="52" spans="4:15" s="125" customFormat="1">
      <c r="D52" s="768"/>
      <c r="E52" s="1125"/>
      <c r="F52" s="1126"/>
      <c r="G52" s="1126"/>
      <c r="H52" s="1126"/>
      <c r="I52" s="1126"/>
      <c r="J52" s="1126"/>
      <c r="K52" s="1126"/>
      <c r="L52" s="1126"/>
      <c r="M52" s="1126"/>
      <c r="N52" s="1126"/>
      <c r="O52" s="1127"/>
    </row>
    <row r="53" spans="4:15" s="125" customFormat="1">
      <c r="D53" s="768"/>
      <c r="E53" s="1125"/>
      <c r="F53" s="1126"/>
      <c r="G53" s="1126"/>
      <c r="H53" s="1126"/>
      <c r="I53" s="1126"/>
      <c r="J53" s="1126"/>
      <c r="K53" s="1126"/>
      <c r="L53" s="1126"/>
      <c r="M53" s="1126"/>
      <c r="N53" s="1126"/>
      <c r="O53" s="1127"/>
    </row>
    <row r="54" spans="4:15" s="125" customFormat="1">
      <c r="D54" s="768"/>
      <c r="E54" s="1125"/>
      <c r="F54" s="1126"/>
      <c r="G54" s="1126"/>
      <c r="H54" s="1126"/>
      <c r="I54" s="1126"/>
      <c r="J54" s="1126"/>
      <c r="K54" s="1126"/>
      <c r="L54" s="1126"/>
      <c r="M54" s="1126"/>
      <c r="N54" s="1126"/>
      <c r="O54" s="1127"/>
    </row>
    <row r="55" spans="4:15" s="125" customFormat="1">
      <c r="D55" s="768"/>
      <c r="E55" s="1125"/>
      <c r="F55" s="1126"/>
      <c r="G55" s="1126"/>
      <c r="H55" s="1126"/>
      <c r="I55" s="1126"/>
      <c r="J55" s="1126"/>
      <c r="K55" s="1126"/>
      <c r="L55" s="1126"/>
      <c r="M55" s="1126"/>
      <c r="N55" s="1126"/>
      <c r="O55" s="1127"/>
    </row>
    <row r="56" spans="4:15" s="125" customFormat="1">
      <c r="D56" s="768"/>
      <c r="E56" s="1125"/>
      <c r="F56" s="1126"/>
      <c r="G56" s="1126"/>
      <c r="H56" s="1126"/>
      <c r="I56" s="1126"/>
      <c r="J56" s="1126"/>
      <c r="K56" s="1126"/>
      <c r="L56" s="1126"/>
      <c r="M56" s="1126"/>
      <c r="N56" s="1126"/>
      <c r="O56" s="1127"/>
    </row>
    <row r="57" spans="4:15" s="125" customFormat="1">
      <c r="D57" s="768"/>
      <c r="E57" s="1125"/>
      <c r="F57" s="1126"/>
      <c r="G57" s="1126"/>
      <c r="H57" s="1126"/>
      <c r="I57" s="1126"/>
      <c r="J57" s="1126"/>
      <c r="K57" s="1126"/>
      <c r="L57" s="1126"/>
      <c r="M57" s="1126"/>
      <c r="N57" s="1126"/>
      <c r="O57" s="1127"/>
    </row>
    <row r="58" spans="4:15" s="125" customFormat="1">
      <c r="D58" s="768"/>
      <c r="E58" s="1125"/>
      <c r="F58" s="1126"/>
      <c r="G58" s="1126"/>
      <c r="H58" s="1126"/>
      <c r="I58" s="1126"/>
      <c r="J58" s="1126"/>
      <c r="K58" s="1126"/>
      <c r="L58" s="1126"/>
      <c r="M58" s="1126"/>
      <c r="N58" s="1126"/>
      <c r="O58" s="1127"/>
    </row>
    <row r="59" spans="4:15" s="125" customFormat="1">
      <c r="D59" s="768"/>
      <c r="E59" s="1125"/>
      <c r="F59" s="1126"/>
      <c r="G59" s="1126"/>
      <c r="H59" s="1126"/>
      <c r="I59" s="1126"/>
      <c r="J59" s="1126"/>
      <c r="K59" s="1126"/>
      <c r="L59" s="1126"/>
      <c r="M59" s="1126"/>
      <c r="N59" s="1126"/>
      <c r="O59" s="1127"/>
    </row>
    <row r="60" spans="4:15" s="125" customFormat="1">
      <c r="D60" s="768"/>
      <c r="E60" s="1125"/>
      <c r="F60" s="1126"/>
      <c r="G60" s="1126"/>
      <c r="H60" s="1126"/>
      <c r="I60" s="1126"/>
      <c r="J60" s="1126"/>
      <c r="K60" s="1126"/>
      <c r="L60" s="1126"/>
      <c r="M60" s="1126"/>
      <c r="N60" s="1126"/>
      <c r="O60" s="1127"/>
    </row>
    <row r="61" spans="4:15" s="125" customFormat="1">
      <c r="D61" s="768"/>
      <c r="E61" s="1125"/>
      <c r="F61" s="1126"/>
      <c r="G61" s="1126"/>
      <c r="H61" s="1126"/>
      <c r="I61" s="1126"/>
      <c r="J61" s="1126"/>
      <c r="K61" s="1126"/>
      <c r="L61" s="1126"/>
      <c r="M61" s="1126"/>
      <c r="N61" s="1126"/>
      <c r="O61" s="1127"/>
    </row>
    <row r="62" spans="4:15" s="125" customFormat="1">
      <c r="D62" s="768"/>
      <c r="E62" s="1125"/>
      <c r="F62" s="1126"/>
      <c r="G62" s="1126"/>
      <c r="H62" s="1126"/>
      <c r="I62" s="1126"/>
      <c r="J62" s="1126"/>
      <c r="K62" s="1126"/>
      <c r="L62" s="1126"/>
      <c r="M62" s="1126"/>
      <c r="N62" s="1126"/>
      <c r="O62" s="1127"/>
    </row>
    <row r="63" spans="4:15" s="125" customFormat="1">
      <c r="D63" s="768"/>
      <c r="E63" s="1125"/>
      <c r="F63" s="1126"/>
      <c r="G63" s="1126"/>
      <c r="H63" s="1126"/>
      <c r="I63" s="1126"/>
      <c r="J63" s="1126"/>
      <c r="K63" s="1126"/>
      <c r="L63" s="1126"/>
      <c r="M63" s="1126"/>
      <c r="N63" s="1126"/>
      <c r="O63" s="1127"/>
    </row>
    <row r="64" spans="4:15" s="125" customFormat="1"/>
    <row r="65" s="125" customFormat="1"/>
    <row r="66" s="125" customFormat="1"/>
    <row r="67" s="125" customFormat="1"/>
    <row r="68" s="125" customFormat="1"/>
    <row r="69" s="125" customFormat="1"/>
    <row r="70" s="125" customFormat="1"/>
    <row r="71" s="125" customFormat="1"/>
    <row r="72" s="125" customFormat="1"/>
    <row r="73" s="125" customFormat="1"/>
    <row r="74" s="125" customFormat="1"/>
    <row r="75" s="125" customFormat="1"/>
    <row r="76" s="125" customFormat="1"/>
    <row r="77" s="125" customFormat="1"/>
    <row r="78" s="125" customFormat="1"/>
    <row r="79" s="125" customFormat="1"/>
    <row r="80" s="125" customFormat="1"/>
    <row r="81" s="125" customFormat="1"/>
    <row r="82" s="125" customFormat="1"/>
    <row r="83" s="125" customFormat="1"/>
    <row r="84" s="125" customFormat="1"/>
    <row r="85" s="125" customFormat="1"/>
    <row r="86" s="125" customFormat="1"/>
    <row r="87" s="125" customFormat="1"/>
    <row r="88" s="125" customFormat="1"/>
    <row r="89" s="125" customFormat="1"/>
    <row r="90" s="125" customFormat="1"/>
    <row r="91" s="125" customFormat="1"/>
    <row r="92" s="125" customFormat="1"/>
    <row r="93" s="125" customFormat="1"/>
    <row r="94" s="125" customFormat="1"/>
    <row r="95" s="125" customFormat="1"/>
    <row r="96" s="125" customFormat="1"/>
    <row r="97" s="125" customFormat="1"/>
    <row r="98" s="125" customFormat="1"/>
    <row r="99" s="125" customFormat="1"/>
    <row r="100" s="125" customFormat="1"/>
    <row r="101" s="125" customFormat="1"/>
    <row r="102" s="125" customFormat="1"/>
    <row r="103" s="125" customFormat="1"/>
    <row r="104" s="125" customFormat="1"/>
    <row r="105" s="125" customFormat="1"/>
    <row r="106" s="125" customFormat="1"/>
    <row r="107" s="125" customFormat="1"/>
    <row r="108" s="125" customFormat="1"/>
    <row r="109" s="125" customFormat="1"/>
    <row r="110" s="125" customFormat="1"/>
    <row r="111" s="125" customFormat="1"/>
    <row r="112" s="125" customFormat="1"/>
    <row r="113" s="125" customFormat="1"/>
    <row r="114" s="125" customFormat="1"/>
  </sheetData>
  <sheetProtection sheet="1" objects="1" scenarios="1" formatCells="0" formatColumns="0" formatRows="0" deleteRows="0"/>
  <protectedRanges>
    <protectedRange sqref="B7 D12:I12 D31:S31 D33:S33 D37:S37 D39:S39 D44:O63" name="Range1"/>
  </protectedRanges>
  <mergeCells count="32">
    <mergeCell ref="E62:O62"/>
    <mergeCell ref="E63:O63"/>
    <mergeCell ref="E56:O56"/>
    <mergeCell ref="E57:O57"/>
    <mergeCell ref="E58:O58"/>
    <mergeCell ref="E59:O59"/>
    <mergeCell ref="E60:O60"/>
    <mergeCell ref="E61:O61"/>
    <mergeCell ref="E55:O55"/>
    <mergeCell ref="E44:O44"/>
    <mergeCell ref="E45:O45"/>
    <mergeCell ref="E46:O46"/>
    <mergeCell ref="E47:O47"/>
    <mergeCell ref="E48:O48"/>
    <mergeCell ref="E49:O49"/>
    <mergeCell ref="E50:O50"/>
    <mergeCell ref="E51:O51"/>
    <mergeCell ref="E52:O52"/>
    <mergeCell ref="E53:O53"/>
    <mergeCell ref="E54:O54"/>
    <mergeCell ref="E43:O43"/>
    <mergeCell ref="D7:I7"/>
    <mergeCell ref="D12:I12"/>
    <mergeCell ref="E15:E16"/>
    <mergeCell ref="F15:F16"/>
    <mergeCell ref="G15:G16"/>
    <mergeCell ref="B29:S29"/>
    <mergeCell ref="D31:S31"/>
    <mergeCell ref="D33:S33"/>
    <mergeCell ref="B35:S35"/>
    <mergeCell ref="D37:S37"/>
    <mergeCell ref="D39:S39"/>
  </mergeCells>
  <conditionalFormatting sqref="E17:F26">
    <cfRule type="cellIs" dxfId="26" priority="6" operator="equal">
      <formula>0</formula>
    </cfRule>
  </conditionalFormatting>
  <conditionalFormatting sqref="H17:H26 J17:J26 L17:L26 N17:N26 P17:P26 R17:R26">
    <cfRule type="cellIs" dxfId="25" priority="5" operator="equal">
      <formula>0</formula>
    </cfRule>
  </conditionalFormatting>
  <conditionalFormatting sqref="I17:I26 K17:K26 M17:M26 O17:O26 Q17:Q26 S17:S26">
    <cfRule type="containsErrors" dxfId="24" priority="2">
      <formula>ISERROR(I17)</formula>
    </cfRule>
    <cfRule type="cellIs" dxfId="23" priority="4" operator="equal">
      <formula>0</formula>
    </cfRule>
  </conditionalFormatting>
  <conditionalFormatting sqref="E17:H26 J17:J26 L17:L26 N17:N26 P17:P26 R17:R26">
    <cfRule type="containsErrors" dxfId="22" priority="3">
      <formula>ISERROR(E17)</formula>
    </cfRule>
  </conditionalFormatting>
  <conditionalFormatting sqref="D17:D26">
    <cfRule type="containsErrors" dxfId="21" priority="1">
      <formula>ISERROR(D17)</formula>
    </cfRule>
  </conditionalFormatting>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lists!$C$8:$C$52</xm:f>
          </x14:formula1>
          <xm:sqref>B7</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K99"/>
  <sheetViews>
    <sheetView showGridLines="0" topLeftCell="A52" zoomScale="90" zoomScaleNormal="90" workbookViewId="0">
      <selection activeCell="A12" sqref="A12:A77"/>
    </sheetView>
  </sheetViews>
  <sheetFormatPr defaultRowHeight="15"/>
  <cols>
    <col min="1" max="1" width="24.42578125" customWidth="1"/>
    <col min="2" max="2" width="148.85546875" customWidth="1"/>
    <col min="3" max="3" width="17.42578125" bestFit="1" customWidth="1"/>
    <col min="4" max="4" width="9.7109375" hidden="1" customWidth="1"/>
    <col min="5" max="5" width="21.5703125" hidden="1" customWidth="1"/>
    <col min="6" max="6" width="52.5703125" hidden="1" customWidth="1"/>
    <col min="8" max="8" width="13.28515625" customWidth="1"/>
    <col min="9" max="9" width="25" customWidth="1"/>
    <col min="10" max="10" width="25" bestFit="1" customWidth="1"/>
  </cols>
  <sheetData>
    <row r="1" spans="1:11" ht="99" customHeight="1"/>
    <row r="3" spans="1:11">
      <c r="C3" s="183"/>
      <c r="D3" s="183"/>
      <c r="E3" s="183"/>
      <c r="F3" s="183"/>
      <c r="G3" s="183"/>
    </row>
    <row r="4" spans="1:11" ht="30" customHeight="1">
      <c r="A4" s="620" t="s">
        <v>1316</v>
      </c>
      <c r="B4" t="s">
        <v>1318</v>
      </c>
      <c r="C4" s="183"/>
      <c r="D4" s="183"/>
      <c r="E4" s="183"/>
      <c r="F4" s="183"/>
      <c r="G4" s="183"/>
    </row>
    <row r="5" spans="1:11" ht="27" customHeight="1">
      <c r="B5" s="565" t="s">
        <v>1317</v>
      </c>
      <c r="C5" s="183"/>
      <c r="D5" s="183"/>
      <c r="E5" s="183"/>
      <c r="F5" s="183"/>
      <c r="G5" s="183"/>
    </row>
    <row r="6" spans="1:11" ht="15.75" thickBot="1">
      <c r="C6" s="183"/>
      <c r="D6" s="183"/>
      <c r="E6" s="183"/>
      <c r="F6" s="183"/>
      <c r="G6" s="183"/>
    </row>
    <row r="7" spans="1:11" ht="39.75" customHeight="1" thickTop="1" thickBot="1">
      <c r="A7" s="622" t="str">
        <f>'1_Entry_Table'!$B$14</f>
        <v>Cape Verde</v>
      </c>
      <c r="B7" s="621"/>
      <c r="C7" s="183"/>
      <c r="D7" s="183"/>
      <c r="E7" s="183"/>
      <c r="F7" s="183"/>
      <c r="G7" s="183"/>
    </row>
    <row r="8" spans="1:11" ht="15.75" thickTop="1">
      <c r="A8" s="347" t="str">
        <f>'1_Entry_Table'!$B$16</f>
        <v>CPV</v>
      </c>
      <c r="C8" s="183"/>
      <c r="D8" s="183"/>
      <c r="E8" s="183"/>
      <c r="F8" s="183"/>
      <c r="G8" s="183"/>
    </row>
    <row r="9" spans="1:11">
      <c r="D9" s="839" t="s">
        <v>1294</v>
      </c>
      <c r="E9" s="839"/>
      <c r="F9" s="839"/>
      <c r="H9" s="840" t="s">
        <v>1482</v>
      </c>
      <c r="I9" s="840"/>
      <c r="J9" s="840"/>
      <c r="K9" s="840"/>
    </row>
    <row r="10" spans="1:11">
      <c r="B10" s="838"/>
      <c r="C10" s="838"/>
    </row>
    <row r="11" spans="1:11" s="82" customFormat="1" ht="60">
      <c r="A11" s="528" t="s">
        <v>579</v>
      </c>
      <c r="B11" s="528" t="s">
        <v>1087</v>
      </c>
      <c r="C11" s="528" t="s">
        <v>1293</v>
      </c>
      <c r="D11" s="529" t="s">
        <v>1290</v>
      </c>
      <c r="E11" s="529" t="s">
        <v>1291</v>
      </c>
      <c r="F11" s="529" t="s">
        <v>1292</v>
      </c>
      <c r="H11" s="623" t="s">
        <v>1347</v>
      </c>
      <c r="I11" s="589" t="s">
        <v>1481</v>
      </c>
      <c r="J11"/>
    </row>
    <row r="12" spans="1:11">
      <c r="A12" t="str">
        <f t="array" ref="A12">INDEX(CO_indicators_list[], SMALL(IF(CO_Indic_List=$A$8,ROW(CO_Indic_List)-7),ROWS(C$12:C12)),3)</f>
        <v>Indicator 1.1</v>
      </c>
      <c r="B12" t="str">
        <f t="array" ref="B12">INDEX(CO_indicators_list[], SMALL(IF(CO_Indic_List=$A$8,ROW(CO_Indic_List)-7),ROWS(C$12:C12)),4)</f>
        <v>Prevalence of anaemia in children aged 0-5 years (by municipality)</v>
      </c>
      <c r="C12" t="str">
        <f t="array" ref="C12">INDEX(CO_indicators_list[], SMALL(IF(CO_Indic_List=$A$8,ROW(CO_Indic_List)-7),ROWS(C$12:C12)),2)</f>
        <v>Outcome 1</v>
      </c>
      <c r="D12" t="str">
        <f>VLOOKUP(Check_CO_List[[#This Row],[Indicator Numbering]],IndicNumbering[],3,FALSE)</f>
        <v>1.1</v>
      </c>
      <c r="E12" t="str">
        <f t="shared" ref="E12:E43" si="0">CONCATENATE(D12," - ",B12)</f>
        <v>1.1 - Prevalence of anaemia in children aged 0-5 years (by municipality)</v>
      </c>
      <c r="F12" t="str">
        <f t="shared" ref="F12:F43" si="1">CONCATENATE(A12," - ",B12)</f>
        <v>Indicator 1.1 - Prevalence of anaemia in children aged 0-5 years (by municipality)</v>
      </c>
      <c r="H12" s="624" t="s">
        <v>195</v>
      </c>
      <c r="I12" s="625">
        <v>3</v>
      </c>
    </row>
    <row r="13" spans="1:11">
      <c r="A13" s="171" t="str">
        <f t="array" ref="A13">INDEX(CO_indicators_list[], SMALL(IF(CO_Indic_List=$A$8,ROW(CO_Indic_List)-7),ROWS(C$12:C13)),3)</f>
        <v>Indicator 1.2</v>
      </c>
      <c r="B13" s="171" t="str">
        <f t="array" ref="B13">INDEX(CO_indicators_list[], SMALL(IF(CO_Indic_List=$A$8,ROW(CO_Indic_List)-7),ROWS(C$12:C13)),4)</f>
        <v>Rate of adolescent pregnancy (15-19 years)</v>
      </c>
      <c r="C13" s="171" t="str">
        <f t="array" ref="C13">INDEX(CO_indicators_list[], SMALL(IF(CO_Indic_List=$A$8,ROW(CO_Indic_List)-7),ROWS(C$12:C13)),2)</f>
        <v>Outcome 1</v>
      </c>
      <c r="D13" t="str">
        <f>VLOOKUP(Check_CO_List[[#This Row],[Indicator Numbering]],IndicNumbering[],3,FALSE)</f>
        <v>1.2</v>
      </c>
      <c r="E13" t="str">
        <f t="shared" si="0"/>
        <v>1.2 - Rate of adolescent pregnancy (15-19 years)</v>
      </c>
      <c r="F13" t="str">
        <f t="shared" si="1"/>
        <v>Indicator 1.2 - Rate of adolescent pregnancy (15-19 years)</v>
      </c>
      <c r="H13" s="624" t="s">
        <v>201</v>
      </c>
      <c r="I13" s="625">
        <v>3</v>
      </c>
    </row>
    <row r="14" spans="1:11">
      <c r="A14" s="171" t="str">
        <f t="array" ref="A14">INDEX(CO_indicators_list[], SMALL(IF(CO_Indic_List=$A$8,ROW(CO_Indic_List)-7),ROWS(C$12:C14)),3)</f>
        <v>Indicator 1.3</v>
      </c>
      <c r="B14" s="171" t="str">
        <f t="array" ref="B14">INDEX(CO_indicators_list[], SMALL(IF(CO_Indic_List=$A$8,ROW(CO_Indic_List)-7),ROWS(C$12:C14)),4)</f>
        <v>Population with access to integrated care services (by sex/age)</v>
      </c>
      <c r="C14" s="171" t="str">
        <f t="array" ref="C14">INDEX(CO_indicators_list[], SMALL(IF(CO_Indic_List=$A$8,ROW(CO_Indic_List)-7),ROWS(C$12:C14)),2)</f>
        <v>Outcome 1</v>
      </c>
      <c r="D14" t="str">
        <f>VLOOKUP(Check_CO_List[[#This Row],[Indicator Numbering]],IndicNumbering[],3,FALSE)</f>
        <v>1.3</v>
      </c>
      <c r="E14" t="str">
        <f t="shared" si="0"/>
        <v>1.3 - Population with access to integrated care services (by sex/age)</v>
      </c>
      <c r="F14" t="str">
        <f t="shared" si="1"/>
        <v>Indicator 1.3 - Population with access to integrated care services (by sex/age)</v>
      </c>
      <c r="H14" s="624" t="s">
        <v>243</v>
      </c>
      <c r="I14" s="625">
        <v>8</v>
      </c>
    </row>
    <row r="15" spans="1:11">
      <c r="A15" s="171" t="str">
        <f t="array" ref="A15">INDEX(CO_indicators_list[], SMALL(IF(CO_Indic_List=$A$8,ROW(CO_Indic_List)-7),ROWS(C$12:C15)),3)</f>
        <v>Indicator 1.4</v>
      </c>
      <c r="B15" s="171" t="str">
        <f t="array" ref="B15">INDEX(CO_indicators_list[], SMALL(IF(CO_Indic_List=$A$8,ROW(CO_Indic_List)-7),ROWS(C$12:C15)),4)</f>
        <v>Rate of access to preschool education (by sex/urban/rural)</v>
      </c>
      <c r="C15" s="171" t="str">
        <f t="array" ref="C15">INDEX(CO_indicators_list[], SMALL(IF(CO_Indic_List=$A$8,ROW(CO_Indic_List)-7),ROWS(C$12:C15)),2)</f>
        <v>Outcome 1</v>
      </c>
      <c r="D15" t="str">
        <f>VLOOKUP(Check_CO_List[[#This Row],[Indicator Numbering]],IndicNumbering[],3,FALSE)</f>
        <v>1.4</v>
      </c>
      <c r="E15" t="str">
        <f t="shared" si="0"/>
        <v>1.4 - Rate of access to preschool education (by sex/urban/rural)</v>
      </c>
      <c r="F15" t="str">
        <f t="shared" si="1"/>
        <v>Indicator 1.4 - Rate of access to preschool education (by sex/urban/rural)</v>
      </c>
      <c r="H15" s="624" t="s">
        <v>244</v>
      </c>
      <c r="I15" s="625">
        <v>3</v>
      </c>
    </row>
    <row r="16" spans="1:11">
      <c r="A16" s="171" t="str">
        <f t="array" ref="A16">INDEX(CO_indicators_list[], SMALL(IF(CO_Indic_List=$A$8,ROW(CO_Indic_List)-7),ROWS(C$12:C16)),3)</f>
        <v>Indicator 1.5</v>
      </c>
      <c r="B16" s="171" t="str">
        <f t="array" ref="B16">INDEX(CO_indicators_list[], SMALL(IF(CO_Indic_List=$A$8,ROW(CO_Indic_List)-7),ROWS(C$12:C16)),4)</f>
        <v>Percentage of children with satisfactory learning outcomes in math and Portuguese at end of primary school</v>
      </c>
      <c r="C16" s="171" t="str">
        <f t="array" ref="C16">INDEX(CO_indicators_list[], SMALL(IF(CO_Indic_List=$A$8,ROW(CO_Indic_List)-7),ROWS(C$12:C16)),2)</f>
        <v>Outcome 1</v>
      </c>
      <c r="D16" t="str">
        <f>VLOOKUP(Check_CO_List[[#This Row],[Indicator Numbering]],IndicNumbering[],3,FALSE)</f>
        <v>1.5</v>
      </c>
      <c r="E16" t="str">
        <f t="shared" si="0"/>
        <v>1.5 - Percentage of children with satisfactory learning outcomes in math and Portuguese at end of primary school</v>
      </c>
      <c r="F16" t="str">
        <f t="shared" si="1"/>
        <v>Indicator 1.5 - Percentage of children with satisfactory learning outcomes in math and Portuguese at end of primary school</v>
      </c>
      <c r="H16" s="624" t="s">
        <v>190</v>
      </c>
      <c r="I16" s="625">
        <v>2</v>
      </c>
    </row>
    <row r="17" spans="1:9">
      <c r="A17" s="171" t="str">
        <f t="array" ref="A17">INDEX(CO_indicators_list[], SMALL(IF(CO_Indic_List=$A$8,ROW(CO_Indic_List)-7),ROWS(C$12:C17)),3)</f>
        <v>Indicator 1.6</v>
      </c>
      <c r="B17" s="171" t="str">
        <f t="array" ref="B17">INDEX(CO_indicators_list[], SMALL(IF(CO_Indic_List=$A$8,ROW(CO_Indic_List)-7),ROWS(C$12:C17)),4)</f>
        <v>Number of children at risk of exclusion reached by the child protection system (including public and NGO institutions)</v>
      </c>
      <c r="C17" s="171" t="str">
        <f t="array" ref="C17">INDEX(CO_indicators_list[], SMALL(IF(CO_Indic_List=$A$8,ROW(CO_Indic_List)-7),ROWS(C$12:C17)),2)</f>
        <v>Outcome 1</v>
      </c>
      <c r="D17" t="str">
        <f>VLOOKUP(Check_CO_List[[#This Row],[Indicator Numbering]],IndicNumbering[],3,FALSE)</f>
        <v>1.6</v>
      </c>
      <c r="E17" t="str">
        <f t="shared" si="0"/>
        <v>1.6 - Number of children at risk of exclusion reached by the child protection system (including public and NGO institutions)</v>
      </c>
      <c r="F17" t="str">
        <f t="shared" si="1"/>
        <v>Indicator 1.6 - Number of children at risk of exclusion reached by the child protection system (including public and NGO institutions)</v>
      </c>
      <c r="H17" s="624" t="s">
        <v>191</v>
      </c>
      <c r="I17" s="625">
        <v>3</v>
      </c>
    </row>
    <row r="18" spans="1:9">
      <c r="A18" s="171" t="str">
        <f t="array" ref="A18">INDEX(CO_indicators_list[], SMALL(IF(CO_Indic_List=$A$8,ROW(CO_Indic_List)-7),ROWS(C$12:C18)),3)</f>
        <v>Indicator 1.1.1</v>
      </c>
      <c r="B18" s="171" t="str">
        <f t="array" ref="B18">INDEX(CO_indicators_list[], SMALL(IF(CO_Indic_List=$A$8,ROW(CO_Indic_List)-7),ROWS(C$12:C18)),4)</f>
        <v>Number of health facilities providing integrated adolescent-friendly health services</v>
      </c>
      <c r="C18" s="171" t="str">
        <f t="array" ref="C18">INDEX(CO_indicators_list[], SMALL(IF(CO_Indic_List=$A$8,ROW(CO_Indic_List)-7),ROWS(C$12:C18)),2)</f>
        <v>Output 1.1</v>
      </c>
      <c r="D18" t="str">
        <f>VLOOKUP(Check_CO_List[[#This Row],[Indicator Numbering]],IndicNumbering[],3,FALSE)</f>
        <v>1.1.1</v>
      </c>
      <c r="E18" t="str">
        <f t="shared" si="0"/>
        <v>1.1.1 - Number of health facilities providing integrated adolescent-friendly health services</v>
      </c>
      <c r="F18" t="str">
        <f t="shared" si="1"/>
        <v>Indicator 1.1.1 - Number of health facilities providing integrated adolescent-friendly health services</v>
      </c>
      <c r="H18" s="624" t="s">
        <v>192</v>
      </c>
      <c r="I18" s="625">
        <v>3</v>
      </c>
    </row>
    <row r="19" spans="1:9">
      <c r="A19" s="171" t="str">
        <f t="array" ref="A19">INDEX(CO_indicators_list[], SMALL(IF(CO_Indic_List=$A$8,ROW(CO_Indic_List)-7),ROWS(C$12:C19)),3)</f>
        <v>Indicator 1.1.2</v>
      </c>
      <c r="B19" s="171" t="str">
        <f t="array" ref="B19">INDEX(CO_indicators_list[], SMALL(IF(CO_Indic_List=$A$8,ROW(CO_Indic_List)-7),ROWS(C$12:C19)),4)</f>
        <v>Number of district health delegations that have integrated adolescent health interventions within local health plans</v>
      </c>
      <c r="C19" s="171" t="str">
        <f t="array" ref="C19">INDEX(CO_indicators_list[], SMALL(IF(CO_Indic_List=$A$8,ROW(CO_Indic_List)-7),ROWS(C$12:C19)),2)</f>
        <v>Output 1.1</v>
      </c>
      <c r="D19" t="str">
        <f>VLOOKUP(Check_CO_List[[#This Row],[Indicator Numbering]],IndicNumbering[],3,FALSE)</f>
        <v>1.1.2</v>
      </c>
      <c r="E19" t="str">
        <f t="shared" si="0"/>
        <v>1.1.2 - Number of district health delegations that have integrated adolescent health interventions within local health plans</v>
      </c>
      <c r="F19" t="str">
        <f t="shared" si="1"/>
        <v>Indicator 1.1.2 - Number of district health delegations that have integrated adolescent health interventions within local health plans</v>
      </c>
      <c r="H19" s="624" t="s">
        <v>193</v>
      </c>
      <c r="I19" s="625">
        <v>3</v>
      </c>
    </row>
    <row r="20" spans="1:9">
      <c r="A20" s="171" t="str">
        <f t="array" ref="A20">INDEX(CO_indicators_list[], SMALL(IF(CO_Indic_List=$A$8,ROW(CO_Indic_List)-7),ROWS(C$12:C20)),3)</f>
        <v>Indicator 1.2.1</v>
      </c>
      <c r="B20" s="171" t="str">
        <f t="array" ref="B20">INDEX(CO_indicators_list[], SMALL(IF(CO_Indic_List=$A$8,ROW(CO_Indic_List)-7),ROWS(C$12:C20)),4)</f>
        <v>Number of district health delegations providing care for children with multiple micronutrient powder</v>
      </c>
      <c r="C20" s="171" t="str">
        <f t="array" ref="C20">INDEX(CO_indicators_list[], SMALL(IF(CO_Indic_List=$A$8,ROW(CO_Indic_List)-7),ROWS(C$12:C20)),2)</f>
        <v>Output 1.2</v>
      </c>
      <c r="D20" t="str">
        <f>VLOOKUP(Check_CO_List[[#This Row],[Indicator Numbering]],IndicNumbering[],3,FALSE)</f>
        <v>1.2.1</v>
      </c>
      <c r="E20" t="str">
        <f t="shared" si="0"/>
        <v>1.2.1 - Number of district health delegations providing care for children with multiple micronutrient powder</v>
      </c>
      <c r="F20" t="str">
        <f t="shared" si="1"/>
        <v>Indicator 1.2.1 - Number of district health delegations providing care for children with multiple micronutrient powder</v>
      </c>
      <c r="H20" s="624" t="s">
        <v>196</v>
      </c>
      <c r="I20" s="625">
        <v>3</v>
      </c>
    </row>
    <row r="21" spans="1:9">
      <c r="A21" s="171" t="str">
        <f t="array" ref="A21">INDEX(CO_indicators_list[], SMALL(IF(CO_Indic_List=$A$8,ROW(CO_Indic_List)-7),ROWS(C$12:C21)),3)</f>
        <v>Indicator 1.2.2</v>
      </c>
      <c r="B21" s="171" t="str">
        <f t="array" ref="B21">INDEX(CO_indicators_list[], SMALL(IF(CO_Indic_List=$A$8,ROW(CO_Indic_List)-7),ROWS(C$12:C21)),4)</f>
        <v>Percentage of district health delegations with at least one infrastructure integrating early child development in their child development monitoring services with nutrition services as entry point</v>
      </c>
      <c r="C21" s="171" t="str">
        <f t="array" ref="C21">INDEX(CO_indicators_list[], SMALL(IF(CO_Indic_List=$A$8,ROW(CO_Indic_List)-7),ROWS(C$12:C21)),2)</f>
        <v>Output 1.2</v>
      </c>
      <c r="D21" t="str">
        <f>VLOOKUP(Check_CO_List[[#This Row],[Indicator Numbering]],IndicNumbering[],3,FALSE)</f>
        <v>1.2.2</v>
      </c>
      <c r="E21" t="str">
        <f t="shared" si="0"/>
        <v>1.2.2 - Percentage of district health delegations with at least one infrastructure integrating early child development in their child development monitoring services with nutrition services as entry point</v>
      </c>
      <c r="F21" t="str">
        <f t="shared" si="1"/>
        <v>Indicator 1.2.2 - Percentage of district health delegations with at least one infrastructure integrating early child development in their child development monitoring services with nutrition services as entry point</v>
      </c>
      <c r="H21" s="624" t="s">
        <v>197</v>
      </c>
      <c r="I21" s="625">
        <v>2</v>
      </c>
    </row>
    <row r="22" spans="1:9">
      <c r="A22" s="171" t="str">
        <f t="array" ref="A22">INDEX(CO_indicators_list[], SMALL(IF(CO_Indic_List=$A$8,ROW(CO_Indic_List)-7),ROWS(C$12:C22)),3)</f>
        <v>Indicator 1.2.3</v>
      </c>
      <c r="B22" s="171" t="str">
        <f t="array" ref="B22">INDEX(CO_indicators_list[], SMALL(IF(CO_Indic_List=$A$8,ROW(CO_Indic_List)-7),ROWS(C$12:C22)),4)</f>
        <v>Existence of a functional national health information system for maternal, child and adolescent health, including reproductive health</v>
      </c>
      <c r="C22" s="171" t="str">
        <f t="array" ref="C22">INDEX(CO_indicators_list[], SMALL(IF(CO_Indic_List=$A$8,ROW(CO_Indic_List)-7),ROWS(C$12:C22)),2)</f>
        <v>Output 1.2</v>
      </c>
      <c r="D22" t="str">
        <f>VLOOKUP(Check_CO_List[[#This Row],[Indicator Numbering]],IndicNumbering[],3,FALSE)</f>
        <v>1.2.3</v>
      </c>
      <c r="E22" t="str">
        <f t="shared" si="0"/>
        <v>1.2.3 - Existence of a functional national health information system for maternal, child and adolescent health, including reproductive health</v>
      </c>
      <c r="F22" t="str">
        <f t="shared" si="1"/>
        <v>Indicator 1.2.3 - Existence of a functional national health information system for maternal, child and adolescent health, including reproductive health</v>
      </c>
      <c r="H22" s="624" t="s">
        <v>198</v>
      </c>
      <c r="I22" s="625">
        <v>3</v>
      </c>
    </row>
    <row r="23" spans="1:9">
      <c r="A23" s="171" t="str">
        <f t="array" ref="A23">INDEX(CO_indicators_list[], SMALL(IF(CO_Indic_List=$A$8,ROW(CO_Indic_List)-7),ROWS(C$12:C23)),3)</f>
        <v>Indicator 1.3.1</v>
      </c>
      <c r="B23" s="171" t="str">
        <f t="array" ref="B23">INDEX(CO_indicators_list[], SMALL(IF(CO_Indic_List=$A$8,ROW(CO_Indic_List)-7),ROWS(C$12:C23)),4)</f>
        <v>Existence of a functional integrated early childhood education programme</v>
      </c>
      <c r="C23" s="171" t="str">
        <f t="array" ref="C23">INDEX(CO_indicators_list[], SMALL(IF(CO_Indic_List=$A$8,ROW(CO_Indic_List)-7),ROWS(C$12:C23)),2)</f>
        <v>Output 1.3</v>
      </c>
      <c r="D23" t="str">
        <f>VLOOKUP(Check_CO_List[[#This Row],[Indicator Numbering]],IndicNumbering[],3,FALSE)</f>
        <v>1.3.1</v>
      </c>
      <c r="E23" t="str">
        <f t="shared" si="0"/>
        <v>1.3.1 - Existence of a functional integrated early childhood education programme</v>
      </c>
      <c r="F23" t="str">
        <f t="shared" si="1"/>
        <v>Indicator 1.3.1 - Existence of a functional integrated early childhood education programme</v>
      </c>
      <c r="H23" s="624" t="s">
        <v>205</v>
      </c>
      <c r="I23" s="625">
        <v>3</v>
      </c>
    </row>
    <row r="24" spans="1:9">
      <c r="A24" s="171" t="str">
        <f t="array" ref="A24">INDEX(CO_indicators_list[], SMALL(IF(CO_Indic_List=$A$8,ROW(CO_Indic_List)-7),ROWS(C$12:C24)),3)</f>
        <v>Indicator 1.3.2</v>
      </c>
      <c r="B24" s="171" t="str">
        <f t="array" ref="B24">INDEX(CO_indicators_list[], SMALL(IF(CO_Indic_List=$A$8,ROW(CO_Indic_List)-7),ROWS(C$12:C24)),4)</f>
        <v>Number of adolescents reached by a comprehensive sexuality education programme aligned with international standards</v>
      </c>
      <c r="C24" s="171" t="str">
        <f t="array" ref="C24">INDEX(CO_indicators_list[], SMALL(IF(CO_Indic_List=$A$8,ROW(CO_Indic_List)-7),ROWS(C$12:C24)),2)</f>
        <v>Output 1.3</v>
      </c>
      <c r="D24" t="str">
        <f>VLOOKUP(Check_CO_List[[#This Row],[Indicator Numbering]],IndicNumbering[],3,FALSE)</f>
        <v>1.3.2</v>
      </c>
      <c r="E24" t="str">
        <f t="shared" si="0"/>
        <v>1.3.2 - Number of adolescents reached by a comprehensive sexuality education programme aligned with international standards</v>
      </c>
      <c r="F24" t="str">
        <f t="shared" si="1"/>
        <v>Indicator 1.3.2 - Number of adolescents reached by a comprehensive sexuality education programme aligned with international standards</v>
      </c>
      <c r="H24" s="624" t="s">
        <v>204</v>
      </c>
      <c r="I24" s="625">
        <v>2</v>
      </c>
    </row>
    <row r="25" spans="1:9">
      <c r="A25" s="171" t="str">
        <f t="array" ref="A25">INDEX(CO_indicators_list[], SMALL(IF(CO_Indic_List=$A$8,ROW(CO_Indic_List)-7),ROWS(C$12:C25)),3)</f>
        <v>Indicator 1.3.3</v>
      </c>
      <c r="B25" s="171" t="str">
        <f t="array" ref="B25">INDEX(CO_indicators_list[], SMALL(IF(CO_Indic_List=$A$8,ROW(CO_Indic_List)-7),ROWS(C$12:C25)),4)</f>
        <v>Existence of a comprehensive special education programme</v>
      </c>
      <c r="C25" s="171" t="str">
        <f t="array" ref="C25">INDEX(CO_indicators_list[], SMALL(IF(CO_Indic_List=$A$8,ROW(CO_Indic_List)-7),ROWS(C$12:C25)),2)</f>
        <v>Output 1.3</v>
      </c>
      <c r="D25" t="str">
        <f>VLOOKUP(Check_CO_List[[#This Row],[Indicator Numbering]],IndicNumbering[],3,FALSE)</f>
        <v>1.3.3</v>
      </c>
      <c r="E25" t="str">
        <f t="shared" si="0"/>
        <v>1.3.3 - Existence of a comprehensive special education programme</v>
      </c>
      <c r="F25" t="str">
        <f t="shared" si="1"/>
        <v>Indicator 1.3.3 - Existence of a comprehensive special education programme</v>
      </c>
      <c r="H25" s="624" t="s">
        <v>203</v>
      </c>
      <c r="I25" s="625">
        <v>2</v>
      </c>
    </row>
    <row r="26" spans="1:9">
      <c r="A26" s="171" t="str">
        <f t="array" ref="A26">INDEX(CO_indicators_list[], SMALL(IF(CO_Indic_List=$A$8,ROW(CO_Indic_List)-7),ROWS(C$12:C26)),3)</f>
        <v>Indicator 1.4.1</v>
      </c>
      <c r="B26" s="171" t="str">
        <f t="array" ref="B26">INDEX(CO_indicators_list[], SMALL(IF(CO_Indic_List=$A$8,ROW(CO_Indic_List)-7),ROWS(C$12:C26)),4)</f>
        <v>Existence of a national policy for child protection aligned with the child rights convention</v>
      </c>
      <c r="C26" s="171" t="str">
        <f t="array" ref="C26">INDEX(CO_indicators_list[], SMALL(IF(CO_Indic_List=$A$8,ROW(CO_Indic_List)-7),ROWS(C$12:C26)),2)</f>
        <v>Output 1.4</v>
      </c>
      <c r="D26" t="str">
        <f>VLOOKUP(Check_CO_List[[#This Row],[Indicator Numbering]],IndicNumbering[],3,FALSE)</f>
        <v>1.4.1</v>
      </c>
      <c r="E26" t="str">
        <f t="shared" si="0"/>
        <v>1.4.1 - Existence of a national policy for child protection aligned with the child rights convention</v>
      </c>
      <c r="F26" t="str">
        <f t="shared" si="1"/>
        <v>Indicator 1.4.1 - Existence of a national policy for child protection aligned with the child rights convention</v>
      </c>
      <c r="H26" s="624" t="s">
        <v>202</v>
      </c>
      <c r="I26" s="625">
        <v>2</v>
      </c>
    </row>
    <row r="27" spans="1:9">
      <c r="A27" s="171" t="str">
        <f t="array" ref="A27">INDEX(CO_indicators_list[], SMALL(IF(CO_Indic_List=$A$8,ROW(CO_Indic_List)-7),ROWS(C$12:C27)),3)</f>
        <v>Indicator 1.4.2</v>
      </c>
      <c r="B27" s="171" t="str">
        <f t="array" ref="B27">INDEX(CO_indicators_list[], SMALL(IF(CO_Indic_List=$A$8,ROW(CO_Indic_List)-7),ROWS(C$12:C27)),4)</f>
        <v>Existence of an integrated child protection information and monitoring system</v>
      </c>
      <c r="C27" s="171" t="str">
        <f t="array" ref="C27">INDEX(CO_indicators_list[], SMALL(IF(CO_Indic_List=$A$8,ROW(CO_Indic_List)-7),ROWS(C$12:C27)),2)</f>
        <v>Output 1.4</v>
      </c>
      <c r="D27" t="str">
        <f>VLOOKUP(Check_CO_List[[#This Row],[Indicator Numbering]],IndicNumbering[],3,FALSE)</f>
        <v>1.4.2</v>
      </c>
      <c r="E27" t="str">
        <f t="shared" si="0"/>
        <v>1.4.2 - Existence of an integrated child protection information and monitoring system</v>
      </c>
      <c r="F27" t="str">
        <f t="shared" si="1"/>
        <v>Indicator 1.4.2 - Existence of an integrated child protection information and monitoring system</v>
      </c>
      <c r="H27" s="624" t="s">
        <v>248</v>
      </c>
      <c r="I27" s="625">
        <v>3</v>
      </c>
    </row>
    <row r="28" spans="1:9">
      <c r="A28" s="171" t="str">
        <f t="array" ref="A28">INDEX(CO_indicators_list[], SMALL(IF(CO_Indic_List=$A$8,ROW(CO_Indic_List)-7),ROWS(C$12:C28)),3)</f>
        <v>Indicator 1.4.3</v>
      </c>
      <c r="B28" s="171" t="str">
        <f t="array" ref="B28">INDEX(CO_indicators_list[], SMALL(IF(CO_Indic_List=$A$8,ROW(CO_Indic_List)-7),ROWS(C$12:C28)),4)</f>
        <v>A national multi-stakeholder communication for development strategy to prevent and fight child sexual abuse and exploitation is designed and implemented</v>
      </c>
      <c r="C28" s="171" t="str">
        <f t="array" ref="C28">INDEX(CO_indicators_list[], SMALL(IF(CO_Indic_List=$A$8,ROW(CO_Indic_List)-7),ROWS(C$12:C28)),2)</f>
        <v>Output 1.4</v>
      </c>
      <c r="D28" t="str">
        <f>VLOOKUP(Check_CO_List[[#This Row],[Indicator Numbering]],IndicNumbering[],3,FALSE)</f>
        <v>1.4.3</v>
      </c>
      <c r="E28" t="str">
        <f t="shared" si="0"/>
        <v>1.4.3 - A national multi-stakeholder communication for development strategy to prevent and fight child sexual abuse and exploitation is designed and implemented</v>
      </c>
      <c r="F28" t="str">
        <f t="shared" si="1"/>
        <v>Indicator 1.4.3 - A national multi-stakeholder communication for development strategy to prevent and fight child sexual abuse and exploitation is designed and implemented</v>
      </c>
      <c r="H28" s="624" t="s">
        <v>249</v>
      </c>
      <c r="I28" s="625">
        <v>3</v>
      </c>
    </row>
    <row r="29" spans="1:9">
      <c r="A29" s="171" t="str">
        <f t="array" ref="A29">INDEX(CO_indicators_list[], SMALL(IF(CO_Indic_List=$A$8,ROW(CO_Indic_List)-7),ROWS(C$12:C29)),3)</f>
        <v>Indicator 2.1</v>
      </c>
      <c r="B29" s="171" t="str">
        <f t="array" ref="B29">INDEX(CO_indicators_list[], SMALL(IF(CO_Indic_List=$A$8,ROW(CO_Indic_List)-7),ROWS(C$12:C29)),4)</f>
        <v xml:space="preserve">Proportion of municipalities that incorporate and implement principles of sustainable urban development in the planning process </v>
      </c>
      <c r="C29" s="171" t="str">
        <f t="array" ref="C29">INDEX(CO_indicators_list[], SMALL(IF(CO_Indic_List=$A$8,ROW(CO_Indic_List)-7),ROWS(C$12:C29)),2)</f>
        <v>Outcome 2</v>
      </c>
      <c r="D29" t="str">
        <f>VLOOKUP(Check_CO_List[[#This Row],[Indicator Numbering]],IndicNumbering[],3,FALSE)</f>
        <v>2.1</v>
      </c>
      <c r="E29" t="str">
        <f t="shared" si="0"/>
        <v xml:space="preserve">2.1 - Proportion of municipalities that incorporate and implement principles of sustainable urban development in the planning process </v>
      </c>
      <c r="F29" t="str">
        <f t="shared" si="1"/>
        <v xml:space="preserve">Indicator 2.1 - Proportion of municipalities that incorporate and implement principles of sustainable urban development in the planning process </v>
      </c>
      <c r="H29" s="624" t="s">
        <v>250</v>
      </c>
      <c r="I29" s="625">
        <v>3</v>
      </c>
    </row>
    <row r="30" spans="1:9">
      <c r="A30" s="171" t="str">
        <f t="array" ref="A30">INDEX(CO_indicators_list[], SMALL(IF(CO_Indic_List=$A$8,ROW(CO_Indic_List)-7),ROWS(C$12:C30)),3)</f>
        <v>Indicator 2.2</v>
      </c>
      <c r="B30" s="171" t="str">
        <f t="array" ref="B30">INDEX(CO_indicators_list[], SMALL(IF(CO_Indic_List=$A$8,ROW(CO_Indic_List)-7),ROWS(C$12:C30)),4)</f>
        <v>Percentage of selected municipalities that integrate resilience and adaptive capacity to climate-related hazards and natural disasters in their development strategies</v>
      </c>
      <c r="C30" s="171" t="str">
        <f t="array" ref="C30">INDEX(CO_indicators_list[], SMALL(IF(CO_Indic_List=$A$8,ROW(CO_Indic_List)-7),ROWS(C$12:C30)),2)</f>
        <v>Outcome 2</v>
      </c>
      <c r="D30" t="str">
        <f>VLOOKUP(Check_CO_List[[#This Row],[Indicator Numbering]],IndicNumbering[],3,FALSE)</f>
        <v>2.2</v>
      </c>
      <c r="E30" t="str">
        <f t="shared" si="0"/>
        <v>2.2 - Percentage of selected municipalities that integrate resilience and adaptive capacity to climate-related hazards and natural disasters in their development strategies</v>
      </c>
      <c r="F30" t="str">
        <f t="shared" si="1"/>
        <v>Indicator 2.2 - Percentage of selected municipalities that integrate resilience and adaptive capacity to climate-related hazards and natural disasters in their development strategies</v>
      </c>
      <c r="H30" s="624" t="s">
        <v>252</v>
      </c>
      <c r="I30" s="625">
        <v>3</v>
      </c>
    </row>
    <row r="31" spans="1:9">
      <c r="A31" s="171" t="str">
        <f t="array" ref="A31">INDEX(CO_indicators_list[], SMALL(IF(CO_Indic_List=$A$8,ROW(CO_Indic_List)-7),ROWS(C$12:C31)),3)</f>
        <v>Indicator 2.3</v>
      </c>
      <c r="B31" s="171" t="str">
        <f t="array" ref="B31">INDEX(CO_indicators_list[], SMALL(IF(CO_Indic_List=$A$8,ROW(CO_Indic_List)-7),ROWS(C$12:C31)),4)</f>
        <v xml:space="preserve">Rate of integration of renewable energy for electricity production </v>
      </c>
      <c r="C31" s="171" t="str">
        <f t="array" ref="C31">INDEX(CO_indicators_list[], SMALL(IF(CO_Indic_List=$A$8,ROW(CO_Indic_List)-7),ROWS(C$12:C31)),2)</f>
        <v>Outcome 2</v>
      </c>
      <c r="D31" t="str">
        <f>VLOOKUP(Check_CO_List[[#This Row],[Indicator Numbering]],IndicNumbering[],3,FALSE)</f>
        <v>2.3</v>
      </c>
      <c r="E31" t="str">
        <f t="shared" si="0"/>
        <v xml:space="preserve">2.3 - Rate of integration of renewable energy for electricity production </v>
      </c>
      <c r="F31" t="str">
        <f t="shared" si="1"/>
        <v xml:space="preserve">Indicator 2.3 - Rate of integration of renewable energy for electricity production </v>
      </c>
      <c r="H31" s="624" t="s">
        <v>253</v>
      </c>
      <c r="I31" s="625">
        <v>3</v>
      </c>
    </row>
    <row r="32" spans="1:9">
      <c r="A32" s="171" t="str">
        <f t="array" ref="A32">INDEX(CO_indicators_list[], SMALL(IF(CO_Indic_List=$A$8,ROW(CO_Indic_List)-7),ROWS(C$12:C32)),3)</f>
        <v>Indicator 2.1.1</v>
      </c>
      <c r="B32" s="171" t="str">
        <f t="array" ref="B32">INDEX(CO_indicators_list[], SMALL(IF(CO_Indic_List=$A$8,ROW(CO_Indic_List)-7),ROWS(C$12:C32)),4)</f>
        <v>Percentage of selected national institutions that integrate risk reduction in their policies, strategies and budgets with a gender perspective</v>
      </c>
      <c r="C32" s="171" t="str">
        <f t="array" ref="C32">INDEX(CO_indicators_list[], SMALL(IF(CO_Indic_List=$A$8,ROW(CO_Indic_List)-7),ROWS(C$12:C32)),2)</f>
        <v>Output 2.1</v>
      </c>
      <c r="D32" t="str">
        <f>VLOOKUP(Check_CO_List[[#This Row],[Indicator Numbering]],IndicNumbering[],3,FALSE)</f>
        <v>2.1.1</v>
      </c>
      <c r="E32" t="str">
        <f t="shared" si="0"/>
        <v>2.1.1 - Percentage of selected national institutions that integrate risk reduction in their policies, strategies and budgets with a gender perspective</v>
      </c>
      <c r="F32" t="str">
        <f t="shared" si="1"/>
        <v>Indicator 2.1.1 - Percentage of selected national institutions that integrate risk reduction in their policies, strategies and budgets with a gender perspective</v>
      </c>
      <c r="H32" s="624" t="s">
        <v>1348</v>
      </c>
      <c r="I32" s="625">
        <v>60</v>
      </c>
    </row>
    <row r="33" spans="1:9">
      <c r="A33" s="171" t="str">
        <f t="array" ref="A33">INDEX(CO_indicators_list[], SMALL(IF(CO_Indic_List=$A$8,ROW(CO_Indic_List)-7),ROWS(C$12:C33)),3)</f>
        <v>Indicator 2.1.2</v>
      </c>
      <c r="B33" s="171" t="str">
        <f t="array" ref="B33">INDEX(CO_indicators_list[], SMALL(IF(CO_Indic_List=$A$8,ROW(CO_Indic_List)-7),ROWS(C$12:C33)),4)</f>
        <v>Percentage of municipalities that integrate child and gender-sensitive risk information including climate risk in the plans, strategies and budgets</v>
      </c>
      <c r="C33" s="171" t="str">
        <f t="array" ref="C33">INDEX(CO_indicators_list[], SMALL(IF(CO_Indic_List=$A$8,ROW(CO_Indic_List)-7),ROWS(C$12:C33)),2)</f>
        <v>Output 2.1</v>
      </c>
      <c r="D33" t="str">
        <f>VLOOKUP(Check_CO_List[[#This Row],[Indicator Numbering]],IndicNumbering[],3,FALSE)</f>
        <v>2.1.2</v>
      </c>
      <c r="E33" t="str">
        <f t="shared" si="0"/>
        <v>2.1.2 - Percentage of municipalities that integrate child and gender-sensitive risk information including climate risk in the plans, strategies and budgets</v>
      </c>
      <c r="F33" t="str">
        <f t="shared" si="1"/>
        <v>Indicator 2.1.2 - Percentage of municipalities that integrate child and gender-sensitive risk information including climate risk in the plans, strategies and budgets</v>
      </c>
    </row>
    <row r="34" spans="1:9">
      <c r="A34" s="171" t="str">
        <f t="array" ref="A34">INDEX(CO_indicators_list[], SMALL(IF(CO_Indic_List=$A$8,ROW(CO_Indic_List)-7),ROWS(C$12:C34)),3)</f>
        <v>Indicator 2.1.3</v>
      </c>
      <c r="B34" s="171" t="str">
        <f t="array" ref="B34">INDEX(CO_indicators_list[], SMALL(IF(CO_Indic_List=$A$8,ROW(CO_Indic_List)-7),ROWS(C$12:C34)),4)</f>
        <v>Existence of an integrated strategy for risk and vulnerability reduction through water, sanitation and hygiene in schools</v>
      </c>
      <c r="C34" s="171" t="str">
        <f t="array" ref="C34">INDEX(CO_indicators_list[], SMALL(IF(CO_Indic_List=$A$8,ROW(CO_Indic_List)-7),ROWS(C$12:C34)),2)</f>
        <v>Output 2.1</v>
      </c>
      <c r="D34" t="str">
        <f>VLOOKUP(Check_CO_List[[#This Row],[Indicator Numbering]],IndicNumbering[],3,FALSE)</f>
        <v>2.1.3</v>
      </c>
      <c r="E34" t="str">
        <f t="shared" si="0"/>
        <v>2.1.3 - Existence of an integrated strategy for risk and vulnerability reduction through water, sanitation and hygiene in schools</v>
      </c>
      <c r="F34" t="str">
        <f t="shared" si="1"/>
        <v>Indicator 2.1.3 - Existence of an integrated strategy for risk and vulnerability reduction through water, sanitation and hygiene in schools</v>
      </c>
      <c r="H34" s="588"/>
      <c r="I34" s="588"/>
    </row>
    <row r="35" spans="1:9">
      <c r="A35" s="171" t="str">
        <f t="array" ref="A35">INDEX(CO_indicators_list[], SMALL(IF(CO_Indic_List=$A$8,ROW(CO_Indic_List)-7),ROWS(C$12:C35)),3)</f>
        <v>Indicator 2.2.1</v>
      </c>
      <c r="B35" s="171" t="str">
        <f t="array" ref="B35">INDEX(CO_indicators_list[], SMALL(IF(CO_Indic_List=$A$8,ROW(CO_Indic_List)-7),ROWS(C$12:C35)),4)</f>
        <v>Number of municipalities that adopt gendersensitive, climate-smart practices for sustainable use of water resources in Joint Office-supported programmes</v>
      </c>
      <c r="C35" s="171" t="str">
        <f t="array" ref="C35">INDEX(CO_indicators_list[], SMALL(IF(CO_Indic_List=$A$8,ROW(CO_Indic_List)-7),ROWS(C$12:C35)),2)</f>
        <v>Output 2.2</v>
      </c>
      <c r="D35" t="str">
        <f>VLOOKUP(Check_CO_List[[#This Row],[Indicator Numbering]],IndicNumbering[],3,FALSE)</f>
        <v>2.2.1</v>
      </c>
      <c r="E35" t="str">
        <f t="shared" si="0"/>
        <v>2.2.1 - Number of municipalities that adopt gendersensitive, climate-smart practices for sustainable use of water resources in Joint Office-supported programmes</v>
      </c>
      <c r="F35" t="str">
        <f t="shared" si="1"/>
        <v>Indicator 2.2.1 - Number of municipalities that adopt gendersensitive, climate-smart practices for sustainable use of water resources in Joint Office-supported programmes</v>
      </c>
      <c r="H35" s="588"/>
      <c r="I35" s="588"/>
    </row>
    <row r="36" spans="1:9">
      <c r="A36" s="171" t="str">
        <f t="array" ref="A36">INDEX(CO_indicators_list[], SMALL(IF(CO_Indic_List=$A$8,ROW(CO_Indic_List)-7),ROWS(C$12:C36)),3)</f>
        <v>Indicator 2.2.2</v>
      </c>
      <c r="B36" s="171" t="str">
        <f t="array" ref="B36">INDEX(CO_indicators_list[], SMALL(IF(CO_Indic_List=$A$8,ROW(CO_Indic_List)-7),ROWS(C$12:C36)),4)</f>
        <v>Number of municipalities carrying out mandatory enforcement of the new energy efficiency code</v>
      </c>
      <c r="C36" s="171" t="str">
        <f t="array" ref="C36">INDEX(CO_indicators_list[], SMALL(IF(CO_Indic_List=$A$8,ROW(CO_Indic_List)-7),ROWS(C$12:C36)),2)</f>
        <v>Output 2.2</v>
      </c>
      <c r="D36" t="str">
        <f>VLOOKUP(Check_CO_List[[#This Row],[Indicator Numbering]],IndicNumbering[],3,FALSE)</f>
        <v>2.2.2</v>
      </c>
      <c r="E36" t="str">
        <f t="shared" si="0"/>
        <v>2.2.2 - Number of municipalities carrying out mandatory enforcement of the new energy efficiency code</v>
      </c>
      <c r="F36" t="str">
        <f t="shared" si="1"/>
        <v>Indicator 2.2.2 - Number of municipalities carrying out mandatory enforcement of the new energy efficiency code</v>
      </c>
      <c r="H36" s="588"/>
      <c r="I36" s="588"/>
    </row>
    <row r="37" spans="1:9">
      <c r="A37" s="171" t="str">
        <f t="array" ref="A37">INDEX(CO_indicators_list[], SMALL(IF(CO_Indic_List=$A$8,ROW(CO_Indic_List)-7),ROWS(C$12:C37)),3)</f>
        <v>Indicator 2.3.1</v>
      </c>
      <c r="B37" s="171" t="str">
        <f t="array" ref="B37">INDEX(CO_indicators_list[], SMALL(IF(CO_Indic_List=$A$8,ROW(CO_Indic_List)-7),ROWS(C$12:C37)),4)</f>
        <v>Number of institutional policy frameworks in place for conservation, sustainable use of natural resources, biodiversity and ecosystem</v>
      </c>
      <c r="C37" s="171" t="str">
        <f t="array" ref="C37">INDEX(CO_indicators_list[], SMALL(IF(CO_Indic_List=$A$8,ROW(CO_Indic_List)-7),ROWS(C$12:C37)),2)</f>
        <v>Output 2.3</v>
      </c>
      <c r="D37" t="str">
        <f>VLOOKUP(Check_CO_List[[#This Row],[Indicator Numbering]],IndicNumbering[],3,FALSE)</f>
        <v>2.3.1</v>
      </c>
      <c r="E37" t="str">
        <f t="shared" si="0"/>
        <v>2.3.1 - Number of institutional policy frameworks in place for conservation, sustainable use of natural resources, biodiversity and ecosystem</v>
      </c>
      <c r="F37" t="str">
        <f t="shared" si="1"/>
        <v>Indicator 2.3.1 - Number of institutional policy frameworks in place for conservation, sustainable use of natural resources, biodiversity and ecosystem</v>
      </c>
      <c r="H37" s="588"/>
      <c r="I37" s="588"/>
    </row>
    <row r="38" spans="1:9">
      <c r="A38" s="171" t="str">
        <f t="array" ref="A38">INDEX(CO_indicators_list[], SMALL(IF(CO_Indic_List=$A$8,ROW(CO_Indic_List)-7),ROWS(C$12:C38)),3)</f>
        <v>Indicator 2.3.2</v>
      </c>
      <c r="B38" s="171" t="str">
        <f t="array" ref="B38">INDEX(CO_indicators_list[], SMALL(IF(CO_Indic_List=$A$8,ROW(CO_Indic_List)-7),ROWS(C$12:C38)),4)</f>
        <v xml:space="preserve">Number of terrestrial and marine areas of global importance that have management instruments in place for conservation,  sustainable  use  and  valorization  of biodiversity and ecosystem </v>
      </c>
      <c r="C38" s="171" t="str">
        <f t="array" ref="C38">INDEX(CO_indicators_list[], SMALL(IF(CO_Indic_List=$A$8,ROW(CO_Indic_List)-7),ROWS(C$12:C38)),2)</f>
        <v>Output 2.3</v>
      </c>
      <c r="D38" t="str">
        <f>VLOOKUP(Check_CO_List[[#This Row],[Indicator Numbering]],IndicNumbering[],3,FALSE)</f>
        <v>2.3.2</v>
      </c>
      <c r="E38" t="str">
        <f t="shared" si="0"/>
        <v xml:space="preserve">2.3.2 - Number of terrestrial and marine areas of global importance that have management instruments in place for conservation,  sustainable  use  and  valorization  of biodiversity and ecosystem </v>
      </c>
      <c r="F38" t="str">
        <f t="shared" si="1"/>
        <v xml:space="preserve">Indicator 2.3.2 - Number of terrestrial and marine areas of global importance that have management instruments in place for conservation,  sustainable  use  and  valorization  of biodiversity and ecosystem </v>
      </c>
      <c r="H38" s="588"/>
      <c r="I38" s="588"/>
    </row>
    <row r="39" spans="1:9">
      <c r="A39" s="171" t="str">
        <f t="array" ref="A39">INDEX(CO_indicators_list[], SMALL(IF(CO_Indic_List=$A$8,ROW(CO_Indic_List)-7),ROWS(C$12:C39)),3)</f>
        <v>Indicator 2.3.3</v>
      </c>
      <c r="B39" s="171" t="str">
        <f t="array" ref="B39">INDEX(CO_indicators_list[], SMALL(IF(CO_Indic_List=$A$8,ROW(CO_Indic_List)-7),ROWS(C$12:C39)),4)</f>
        <v>Percentage of tourism operators doing business in protected areas complying with national standards for sustainable tourism</v>
      </c>
      <c r="C39" s="171" t="str">
        <f t="array" ref="C39">INDEX(CO_indicators_list[], SMALL(IF(CO_Indic_List=$A$8,ROW(CO_Indic_List)-7),ROWS(C$12:C39)),2)</f>
        <v>Output 2.3</v>
      </c>
      <c r="D39" t="str">
        <f>VLOOKUP(Check_CO_List[[#This Row],[Indicator Numbering]],IndicNumbering[],3,FALSE)</f>
        <v>2.3.3</v>
      </c>
      <c r="E39" t="str">
        <f t="shared" si="0"/>
        <v>2.3.3 - Percentage of tourism operators doing business in protected areas complying with national standards for sustainable tourism</v>
      </c>
      <c r="F39" t="str">
        <f t="shared" si="1"/>
        <v>Indicator 2.3.3 - Percentage of tourism operators doing business in protected areas complying with national standards for sustainable tourism</v>
      </c>
      <c r="H39" s="588"/>
      <c r="I39" s="588"/>
    </row>
    <row r="40" spans="1:9">
      <c r="A40" s="171" t="str">
        <f t="array" ref="A40">INDEX(CO_indicators_list[], SMALL(IF(CO_Indic_List=$A$8,ROW(CO_Indic_List)-7),ROWS(C$12:C40)),3)</f>
        <v>Indicator 3.1</v>
      </c>
      <c r="B40" s="171" t="str">
        <f t="array" ref="B40">INDEX(CO_indicators_list[], SMALL(IF(CO_Indic_List=$A$8,ROW(CO_Indic_List)-7),ROWS(C$12:C40)),4)</f>
        <v>Number of informal production units by activity sector, gender and age of owne</v>
      </c>
      <c r="C40" s="171" t="str">
        <f t="array" ref="C40">INDEX(CO_indicators_list[], SMALL(IF(CO_Indic_List=$A$8,ROW(CO_Indic_List)-7),ROWS(C$12:C40)),2)</f>
        <v>Outcome 3</v>
      </c>
      <c r="D40" t="str">
        <f>VLOOKUP(Check_CO_List[[#This Row],[Indicator Numbering]],IndicNumbering[],3,FALSE)</f>
        <v>3.1</v>
      </c>
      <c r="E40" t="str">
        <f t="shared" si="0"/>
        <v>3.1 - Number of informal production units by activity sector, gender and age of owne</v>
      </c>
      <c r="F40" t="str">
        <f t="shared" si="1"/>
        <v>Indicator 3.1 - Number of informal production units by activity sector, gender and age of owne</v>
      </c>
      <c r="H40" s="588"/>
      <c r="I40" s="588"/>
    </row>
    <row r="41" spans="1:9">
      <c r="A41" s="171" t="str">
        <f t="array" ref="A41">INDEX(CO_indicators_list[], SMALL(IF(CO_Indic_List=$A$8,ROW(CO_Indic_List)-7),ROWS(C$12:C41)),3)</f>
        <v>Indicator 3.2</v>
      </c>
      <c r="B41" s="171" t="str">
        <f t="array" ref="B41">INDEX(CO_indicators_list[], SMALL(IF(CO_Indic_List=$A$8,ROW(CO_Indic_List)-7),ROWS(C$12:C41)),4)</f>
        <v>Unemployment rate (over 15 years) by sex/age/area of residence</v>
      </c>
      <c r="C41" s="171" t="str">
        <f t="array" ref="C41">INDEX(CO_indicators_list[], SMALL(IF(CO_Indic_List=$A$8,ROW(CO_Indic_List)-7),ROWS(C$12:C41)),2)</f>
        <v>Outcome 3</v>
      </c>
      <c r="D41" t="str">
        <f>VLOOKUP(Check_CO_List[[#This Row],[Indicator Numbering]],IndicNumbering[],3,FALSE)</f>
        <v>3.2</v>
      </c>
      <c r="E41" t="str">
        <f t="shared" si="0"/>
        <v>3.2 - Unemployment rate (over 15 years) by sex/age/area of residence</v>
      </c>
      <c r="F41" t="str">
        <f t="shared" si="1"/>
        <v>Indicator 3.2 - Unemployment rate (over 15 years) by sex/age/area of residence</v>
      </c>
      <c r="H41" s="588"/>
      <c r="I41" s="588"/>
    </row>
    <row r="42" spans="1:9">
      <c r="A42" s="171" t="str">
        <f t="array" ref="A42">INDEX(CO_indicators_list[], SMALL(IF(CO_Indic_List=$A$8,ROW(CO_Indic_List)-7),ROWS(C$12:C42)),3)</f>
        <v>Indicator 3.3</v>
      </c>
      <c r="B42" s="171" t="str">
        <f t="array" ref="B42">INDEX(CO_indicators_list[], SMALL(IF(CO_Indic_List=$A$8,ROW(CO_Indic_List)-7),ROWS(C$12:C42)),4)</f>
        <v>Proportion of jobs in selected sectors of total jobs</v>
      </c>
      <c r="C42" s="171" t="str">
        <f t="array" ref="C42">INDEX(CO_indicators_list[], SMALL(IF(CO_Indic_List=$A$8,ROW(CO_Indic_List)-7),ROWS(C$12:C42)),2)</f>
        <v>Outcome 3</v>
      </c>
      <c r="D42" t="str">
        <f>VLOOKUP(Check_CO_List[[#This Row],[Indicator Numbering]],IndicNumbering[],3,FALSE)</f>
        <v>3.3</v>
      </c>
      <c r="E42" t="str">
        <f t="shared" si="0"/>
        <v>3.3 - Proportion of jobs in selected sectors of total jobs</v>
      </c>
      <c r="F42" t="str">
        <f t="shared" si="1"/>
        <v>Indicator 3.3 - Proportion of jobs in selected sectors of total jobs</v>
      </c>
      <c r="H42" s="588"/>
      <c r="I42" s="588"/>
    </row>
    <row r="43" spans="1:9">
      <c r="A43" s="171" t="str">
        <f t="array" ref="A43">INDEX(CO_indicators_list[], SMALL(IF(CO_Indic_List=$A$8,ROW(CO_Indic_List)-7),ROWS(C$12:C43)),3)</f>
        <v>Indicator 3.1.1</v>
      </c>
      <c r="B43" s="171" t="str">
        <f t="array" ref="B43">INDEX(CO_indicators_list[], SMALL(IF(CO_Indic_List=$A$8,ROW(CO_Indic_List)-7),ROWS(C$12:C43)),4)</f>
        <v xml:space="preserve">Extent to which sector programmes related to the promotion of economic growth are pro-poor, gender- and age-sensitive  </v>
      </c>
      <c r="C43" s="171" t="str">
        <f t="array" ref="C43">INDEX(CO_indicators_list[], SMALL(IF(CO_Indic_List=$A$8,ROW(CO_Indic_List)-7),ROWS(C$12:C43)),2)</f>
        <v>Output 3.1</v>
      </c>
      <c r="D43" t="str">
        <f>VLOOKUP(Check_CO_List[[#This Row],[Indicator Numbering]],IndicNumbering[],3,FALSE)</f>
        <v>3.1.1</v>
      </c>
      <c r="E43" t="str">
        <f t="shared" si="0"/>
        <v xml:space="preserve">3.1.1 - Extent to which sector programmes related to the promotion of economic growth are pro-poor, gender- and age-sensitive  </v>
      </c>
      <c r="F43" t="str">
        <f t="shared" si="1"/>
        <v xml:space="preserve">Indicator 3.1.1 - Extent to which sector programmes related to the promotion of economic growth are pro-poor, gender- and age-sensitive  </v>
      </c>
      <c r="H43" s="588"/>
      <c r="I43" s="588"/>
    </row>
    <row r="44" spans="1:9">
      <c r="A44" s="171" t="str">
        <f t="array" ref="A44">INDEX(CO_indicators_list[], SMALL(IF(CO_Indic_List=$A$8,ROW(CO_Indic_List)-7),ROWS(C$12:C44)),3)</f>
        <v>Indicator 3.1.2</v>
      </c>
      <c r="B44" s="171" t="str">
        <f t="array" ref="B44">INDEX(CO_indicators_list[], SMALL(IF(CO_Indic_List=$A$8,ROW(CO_Indic_List)-7),ROWS(C$12:C44)),4)</f>
        <v xml:space="preserve">Number of analyses of the implications of the demographic dividend elaborated and used in public policymaking </v>
      </c>
      <c r="C44" s="171" t="str">
        <f t="array" ref="C44">INDEX(CO_indicators_list[], SMALL(IF(CO_Indic_List=$A$8,ROW(CO_Indic_List)-7),ROWS(C$12:C44)),2)</f>
        <v>Output 3.1</v>
      </c>
      <c r="D44" t="str">
        <f>VLOOKUP(Check_CO_List[[#This Row],[Indicator Numbering]],IndicNumbering[],3,FALSE)</f>
        <v>3.1.2</v>
      </c>
      <c r="E44" t="str">
        <f t="shared" ref="E44:E75" si="2">CONCATENATE(D44," - ",B44)</f>
        <v xml:space="preserve">3.1.2 - Number of analyses of the implications of the demographic dividend elaborated and used in public policymaking </v>
      </c>
      <c r="F44" t="str">
        <f t="shared" ref="F44:F75" si="3">CONCATENATE(A44," - ",B44)</f>
        <v xml:space="preserve">Indicator 3.1.2 - Number of analyses of the implications of the demographic dividend elaborated and used in public policymaking </v>
      </c>
      <c r="H44" s="588"/>
      <c r="I44" s="588"/>
    </row>
    <row r="45" spans="1:9">
      <c r="A45" s="171" t="str">
        <f t="array" ref="A45">INDEX(CO_indicators_list[], SMALL(IF(CO_Indic_List=$A$8,ROW(CO_Indic_List)-7),ROWS(C$12:C45)),3)</f>
        <v>Indicator 3.1.3</v>
      </c>
      <c r="B45" s="171" t="str">
        <f t="array" ref="B45">INDEX(CO_indicators_list[], SMALL(IF(CO_Indic_List=$A$8,ROW(CO_Indic_List)-7),ROWS(C$12:C45)),4)</f>
        <v xml:space="preserve">Number of child poverty analyses elaborated and used in public policymaking </v>
      </c>
      <c r="C45" s="171" t="str">
        <f t="array" ref="C45">INDEX(CO_indicators_list[], SMALL(IF(CO_Indic_List=$A$8,ROW(CO_Indic_List)-7),ROWS(C$12:C45)),2)</f>
        <v>Output 3.1</v>
      </c>
      <c r="D45" t="str">
        <f>VLOOKUP(Check_CO_List[[#This Row],[Indicator Numbering]],IndicNumbering[],3,FALSE)</f>
        <v>3.1.3</v>
      </c>
      <c r="E45" t="str">
        <f t="shared" si="2"/>
        <v xml:space="preserve">3.1.3 - Number of child poverty analyses elaborated and used in public policymaking </v>
      </c>
      <c r="F45" t="str">
        <f t="shared" si="3"/>
        <v xml:space="preserve">Indicator 3.1.3 - Number of child poverty analyses elaborated and used in public policymaking </v>
      </c>
      <c r="H45" s="588"/>
      <c r="I45" s="588"/>
    </row>
    <row r="46" spans="1:9">
      <c r="A46" s="171" t="str">
        <f t="array" ref="A46">INDEX(CO_indicators_list[], SMALL(IF(CO_Indic_List=$A$8,ROW(CO_Indic_List)-7),ROWS(C$12:C46)),3)</f>
        <v>Indicator 3.2.1</v>
      </c>
      <c r="B46" s="171" t="str">
        <f t="array" ref="B46">INDEX(CO_indicators_list[], SMALL(IF(CO_Indic_List=$A$8,ROW(CO_Indic_List)-7),ROWS(C$12:C46)),4)</f>
        <v xml:space="preserve">Number of young people and women that successfully complete technical and vocational training courses  </v>
      </c>
      <c r="C46" s="171" t="str">
        <f t="array" ref="C46">INDEX(CO_indicators_list[], SMALL(IF(CO_Indic_List=$A$8,ROW(CO_Indic_List)-7),ROWS(C$12:C46)),2)</f>
        <v>Output 3.2</v>
      </c>
      <c r="D46" t="str">
        <f>VLOOKUP(Check_CO_List[[#This Row],[Indicator Numbering]],IndicNumbering[],3,FALSE)</f>
        <v>3.2.1</v>
      </c>
      <c r="E46" t="str">
        <f t="shared" si="2"/>
        <v xml:space="preserve">3.2.1 - Number of young people and women that successfully complete technical and vocational training courses  </v>
      </c>
      <c r="F46" t="str">
        <f t="shared" si="3"/>
        <v xml:space="preserve">Indicator 3.2.1 - Number of young people and women that successfully complete technical and vocational training courses  </v>
      </c>
      <c r="H46" s="588"/>
      <c r="I46" s="588"/>
    </row>
    <row r="47" spans="1:9">
      <c r="A47" s="171" t="str">
        <f t="array" ref="A47">INDEX(CO_indicators_list[], SMALL(IF(CO_Indic_List=$A$8,ROW(CO_Indic_List)-7),ROWS(C$12:C47)),3)</f>
        <v>Indicator 3.2.2</v>
      </c>
      <c r="B47" s="171" t="str">
        <f t="array" ref="B47">INDEX(CO_indicators_list[], SMALL(IF(CO_Indic_List=$A$8,ROW(CO_Indic_List)-7),ROWS(C$12:C47)),4)</f>
        <v>Percentage of youth beneficiaries and women of employment and entrepreneurship programmes integrated 
in the labour market within three years</v>
      </c>
      <c r="C47" s="171" t="str">
        <f t="array" ref="C47">INDEX(CO_indicators_list[], SMALL(IF(CO_Indic_List=$A$8,ROW(CO_Indic_List)-7),ROWS(C$12:C47)),2)</f>
        <v>Output 3.2</v>
      </c>
      <c r="D47" t="str">
        <f>VLOOKUP(Check_CO_List[[#This Row],[Indicator Numbering]],IndicNumbering[],3,FALSE)</f>
        <v>3.2.2</v>
      </c>
      <c r="E47" t="str">
        <f t="shared" si="2"/>
        <v>3.2.2 - Percentage of youth beneficiaries and women of employment and entrepreneurship programmes integrated 
in the labour market within three years</v>
      </c>
      <c r="F47" t="str">
        <f t="shared" si="3"/>
        <v>Indicator 3.2.2 - Percentage of youth beneficiaries and women of employment and entrepreneurship programmes integrated 
in the labour market within three years</v>
      </c>
      <c r="H47" s="588"/>
      <c r="I47" s="588"/>
    </row>
    <row r="48" spans="1:9">
      <c r="A48" s="171" t="str">
        <f t="array" ref="A48">INDEX(CO_indicators_list[], SMALL(IF(CO_Indic_List=$A$8,ROW(CO_Indic_List)-7),ROWS(C$12:C48)),3)</f>
        <v>Indicator 3.3.1</v>
      </c>
      <c r="B48" s="171" t="str">
        <f t="array" ref="B48">INDEX(CO_indicators_list[], SMALL(IF(CO_Indic_List=$A$8,ROW(CO_Indic_List)-7),ROWS(C$12:C48)),4)</f>
        <v xml:space="preserve">Percentage of members of local development 
platforms that are young women and men 
</v>
      </c>
      <c r="C48" s="171" t="str">
        <f t="array" ref="C48">INDEX(CO_indicators_list[], SMALL(IF(CO_Indic_List=$A$8,ROW(CO_Indic_List)-7),ROWS(C$12:C48)),2)</f>
        <v>Output 3.3</v>
      </c>
      <c r="D48" t="str">
        <f>VLOOKUP(Check_CO_List[[#This Row],[Indicator Numbering]],IndicNumbering[],3,FALSE)</f>
        <v>3.3.1</v>
      </c>
      <c r="E48" t="str">
        <f t="shared" si="2"/>
        <v xml:space="preserve">3.3.1 - Percentage of members of local development 
platforms that are young women and men 
</v>
      </c>
      <c r="F48" t="str">
        <f t="shared" si="3"/>
        <v xml:space="preserve">Indicator 3.3.1 - Percentage of members of local development 
platforms that are young women and men 
</v>
      </c>
      <c r="H48" s="588"/>
      <c r="I48" s="588"/>
    </row>
    <row r="49" spans="1:9">
      <c r="A49" s="171" t="str">
        <f t="array" ref="A49">INDEX(CO_indicators_list[], SMALL(IF(CO_Indic_List=$A$8,ROW(CO_Indic_List)-7),ROWS(C$12:C49)),3)</f>
        <v>Indicator 3.3.2</v>
      </c>
      <c r="B49" s="171" t="str">
        <f t="array" ref="B49">INDEX(CO_indicators_list[], SMALL(IF(CO_Indic_List=$A$8,ROW(CO_Indic_List)-7),ROWS(C$12:C49)),4)</f>
        <v xml:space="preserve">Number of elaborated territorial local economic development strategies that explicitly promote employment opportunities for youth and women </v>
      </c>
      <c r="C49" s="171" t="str">
        <f t="array" ref="C49">INDEX(CO_indicators_list[], SMALL(IF(CO_Indic_List=$A$8,ROW(CO_Indic_List)-7),ROWS(C$12:C49)),2)</f>
        <v>Output 3.3</v>
      </c>
      <c r="D49" t="str">
        <f>VLOOKUP(Check_CO_List[[#This Row],[Indicator Numbering]],IndicNumbering[],3,FALSE)</f>
        <v>3.3.2</v>
      </c>
      <c r="E49" t="str">
        <f t="shared" si="2"/>
        <v xml:space="preserve">3.3.2 - Number of elaborated territorial local economic development strategies that explicitly promote employment opportunities for youth and women </v>
      </c>
      <c r="F49" t="str">
        <f t="shared" si="3"/>
        <v xml:space="preserve">Indicator 3.3.2 - Number of elaborated territorial local economic development strategies that explicitly promote employment opportunities for youth and women </v>
      </c>
      <c r="H49" s="588"/>
      <c r="I49" s="588"/>
    </row>
    <row r="50" spans="1:9">
      <c r="A50" s="171" t="str">
        <f t="array" ref="A50">INDEX(CO_indicators_list[], SMALL(IF(CO_Indic_List=$A$8,ROW(CO_Indic_List)-7),ROWS(C$12:C50)),3)</f>
        <v>Indicator 3.4.1</v>
      </c>
      <c r="B50" s="171" t="str">
        <f t="array" ref="B50">INDEX(CO_indicators_list[], SMALL(IF(CO_Indic_List=$A$8,ROW(CO_Indic_List)-7),ROWS(C$12:C50)),4)</f>
        <v>Existence of a functional integrated system for monitoring and evaluating the social protection programme</v>
      </c>
      <c r="C50" s="171" t="str">
        <f t="array" ref="C50">INDEX(CO_indicators_list[], SMALL(IF(CO_Indic_List=$A$8,ROW(CO_Indic_List)-7),ROWS(C$12:C50)),2)</f>
        <v>Output 3.4</v>
      </c>
      <c r="D50" t="str">
        <f>VLOOKUP(Check_CO_List[[#This Row],[Indicator Numbering]],IndicNumbering[],3,FALSE)</f>
        <v>3.4.1</v>
      </c>
      <c r="E50" t="str">
        <f t="shared" si="2"/>
        <v>3.4.1 - Existence of a functional integrated system for monitoring and evaluating the social protection programme</v>
      </c>
      <c r="F50" t="str">
        <f t="shared" si="3"/>
        <v>Indicator 3.4.1 - Existence of a functional integrated system for monitoring and evaluating the social protection programme</v>
      </c>
      <c r="H50" s="588"/>
      <c r="I50" s="588"/>
    </row>
    <row r="51" spans="1:9">
      <c r="A51" s="171" t="str">
        <f t="array" ref="A51">INDEX(CO_indicators_list[], SMALL(IF(CO_Indic_List=$A$8,ROW(CO_Indic_List)-7),ROWS(C$12:C51)),3)</f>
        <v>Indicator 3.4.2</v>
      </c>
      <c r="B51" s="171" t="str">
        <f t="array" ref="B51">INDEX(CO_indicators_list[], SMALL(IF(CO_Indic_List=$A$8,ROW(CO_Indic_List)-7),ROWS(C$12:C51)),4)</f>
        <v>Extent to which policy and institutional reforms increase access to social protection targeting the poor at municipal level (disaggregated by sex, rural and urban)</v>
      </c>
      <c r="C51" s="171" t="str">
        <f t="array" ref="C51">INDEX(CO_indicators_list[], SMALL(IF(CO_Indic_List=$A$8,ROW(CO_Indic_List)-7),ROWS(C$12:C51)),2)</f>
        <v>Output 3.4</v>
      </c>
      <c r="D51" t="str">
        <f>VLOOKUP(Check_CO_List[[#This Row],[Indicator Numbering]],IndicNumbering[],3,FALSE)</f>
        <v>3.4.2</v>
      </c>
      <c r="E51" t="str">
        <f t="shared" si="2"/>
        <v>3.4.2 - Extent to which policy and institutional reforms increase access to social protection targeting the poor at municipal level (disaggregated by sex, rural and urban)</v>
      </c>
      <c r="F51" t="str">
        <f t="shared" si="3"/>
        <v>Indicator 3.4.2 - Extent to which policy and institutional reforms increase access to social protection targeting the poor at municipal level (disaggregated by sex, rural and urban)</v>
      </c>
      <c r="H51" s="588"/>
      <c r="I51" s="588"/>
    </row>
    <row r="52" spans="1:9">
      <c r="A52" s="171" t="str">
        <f t="array" ref="A52">INDEX(CO_indicators_list[], SMALL(IF(CO_Indic_List=$A$8,ROW(CO_Indic_List)-7),ROWS(C$12:C52)),3)</f>
        <v>Indicator 4.1</v>
      </c>
      <c r="B52" s="171" t="str">
        <f t="array" ref="B52">INDEX(CO_indicators_list[], SMALL(IF(CO_Indic_List=$A$8,ROW(CO_Indic_List)-7),ROWS(C$12:C52)),4)</f>
        <v>Number of national and local government programmes elaborated and implemented with results-based management approach</v>
      </c>
      <c r="C52" s="171" t="str">
        <f t="array" ref="C52">INDEX(CO_indicators_list[], SMALL(IF(CO_Indic_List=$A$8,ROW(CO_Indic_List)-7),ROWS(C$12:C52)),2)</f>
        <v>Outcome 4</v>
      </c>
      <c r="D52" t="str">
        <f>VLOOKUP(Check_CO_List[[#This Row],[Indicator Numbering]],IndicNumbering[],3,FALSE)</f>
        <v>4.1</v>
      </c>
      <c r="E52" t="str">
        <f t="shared" si="2"/>
        <v>4.1 - Number of national and local government programmes elaborated and implemented with results-based management approach</v>
      </c>
      <c r="F52" t="str">
        <f t="shared" si="3"/>
        <v>Indicator 4.1 - Number of national and local government programmes elaborated and implemented with results-based management approach</v>
      </c>
      <c r="H52" s="588"/>
      <c r="I52" s="588"/>
    </row>
    <row r="53" spans="1:9">
      <c r="A53" s="171" t="str">
        <f t="array" ref="A53">INDEX(CO_indicators_list[], SMALL(IF(CO_Indic_List=$A$8,ROW(CO_Indic_List)-7),ROWS(C$12:C53)),3)</f>
        <v>Indicator 4.2</v>
      </c>
      <c r="B53" s="171" t="str">
        <f t="array" ref="B53">INDEX(CO_indicators_list[], SMALL(IF(CO_Indic_List=$A$8,ROW(CO_Indic_List)-7),ROWS(C$12:C53)),4)</f>
        <v xml:space="preserve">Percentage of gendersensitive local and national budget lines </v>
      </c>
      <c r="C53" s="171" t="str">
        <f t="array" ref="C53">INDEX(CO_indicators_list[], SMALL(IF(CO_Indic_List=$A$8,ROW(CO_Indic_List)-7),ROWS(C$12:C53)),2)</f>
        <v>Outcome 4</v>
      </c>
      <c r="D53" t="str">
        <f>VLOOKUP(Check_CO_List[[#This Row],[Indicator Numbering]],IndicNumbering[],3,FALSE)</f>
        <v>4.2</v>
      </c>
      <c r="E53" t="str">
        <f t="shared" si="2"/>
        <v xml:space="preserve">4.2 - Percentage of gendersensitive local and national budget lines </v>
      </c>
      <c r="F53" t="str">
        <f t="shared" si="3"/>
        <v xml:space="preserve">Indicator 4.2 - Percentage of gendersensitive local and national budget lines </v>
      </c>
      <c r="H53" s="588"/>
      <c r="I53" s="588"/>
    </row>
    <row r="54" spans="1:9">
      <c r="A54" s="171" t="str">
        <f t="array" ref="A54">INDEX(CO_indicators_list[], SMALL(IF(CO_Indic_List=$A$8,ROW(CO_Indic_List)-7),ROWS(C$12:C54)),3)</f>
        <v>Indicator 4.3</v>
      </c>
      <c r="B54" s="171" t="str">
        <f t="array" ref="B54">INDEX(CO_indicators_list[], SMALL(IF(CO_Indic_List=$A$8,ROW(CO_Indic_List)-7),ROWS(C$12:C54)),4)</f>
        <v>Percentage of women elected to parliament and local government</v>
      </c>
      <c r="C54" s="171" t="str">
        <f t="array" ref="C54">INDEX(CO_indicators_list[], SMALL(IF(CO_Indic_List=$A$8,ROW(CO_Indic_List)-7),ROWS(C$12:C54)),2)</f>
        <v>Outcome 4</v>
      </c>
      <c r="D54" t="str">
        <f>VLOOKUP(Check_CO_List[[#This Row],[Indicator Numbering]],IndicNumbering[],3,FALSE)</f>
        <v>4.3</v>
      </c>
      <c r="E54" t="str">
        <f t="shared" si="2"/>
        <v>4.3 - Percentage of women elected to parliament and local government</v>
      </c>
      <c r="F54" t="str">
        <f t="shared" si="3"/>
        <v>Indicator 4.3 - Percentage of women elected to parliament and local government</v>
      </c>
      <c r="H54" s="588"/>
      <c r="I54" s="588"/>
    </row>
    <row r="55" spans="1:9">
      <c r="A55" s="171" t="str">
        <f t="array" ref="A55">INDEX(CO_indicators_list[], SMALL(IF(CO_Indic_List=$A$8,ROW(CO_Indic_List)-7),ROWS(C$12:C55)),3)</f>
        <v>Indicator 4.4</v>
      </c>
      <c r="B55" s="171" t="str">
        <f t="array" ref="B55">INDEX(CO_indicators_list[], SMALL(IF(CO_Indic_List=$A$8,ROW(CO_Indic_List)-7),ROWS(C$12:C55)),4)</f>
        <v>Number of functional participation mechanisms for identification of priorities or public policies at national and local levels</v>
      </c>
      <c r="C55" s="171" t="str">
        <f t="array" ref="C55">INDEX(CO_indicators_list[], SMALL(IF(CO_Indic_List=$A$8,ROW(CO_Indic_List)-7),ROWS(C$12:C55)),2)</f>
        <v>Outcome 4</v>
      </c>
      <c r="D55" t="str">
        <f>VLOOKUP(Check_CO_List[[#This Row],[Indicator Numbering]],IndicNumbering[],3,FALSE)</f>
        <v>4.4</v>
      </c>
      <c r="E55" t="str">
        <f t="shared" si="2"/>
        <v>4.4 - Number of functional participation mechanisms for identification of priorities or public policies at national and local levels</v>
      </c>
      <c r="F55" t="str">
        <f t="shared" si="3"/>
        <v>Indicator 4.4 - Number of functional participation mechanisms for identification of priorities or public policies at national and local levels</v>
      </c>
      <c r="H55" s="588"/>
      <c r="I55" s="588"/>
    </row>
    <row r="56" spans="1:9">
      <c r="A56" s="171" t="str">
        <f t="array" ref="A56">INDEX(CO_indicators_list[], SMALL(IF(CO_Indic_List=$A$8,ROW(CO_Indic_List)-7),ROWS(C$12:C56)),3)</f>
        <v>Indicator 4.5</v>
      </c>
      <c r="B56" s="171" t="str">
        <f t="array" ref="B56">INDEX(CO_indicators_list[], SMALL(IF(CO_Indic_List=$A$8,ROW(CO_Indic_List)-7),ROWS(C$12:C56)),4)</f>
        <v xml:space="preserve">Functionality of a Resource Mobilization and Partnership Development mechanism </v>
      </c>
      <c r="C56" s="171" t="str">
        <f t="array" ref="C56">INDEX(CO_indicators_list[], SMALL(IF(CO_Indic_List=$A$8,ROW(CO_Indic_List)-7),ROWS(C$12:C56)),2)</f>
        <v>Outcome 4</v>
      </c>
      <c r="D56" t="str">
        <f>VLOOKUP(Check_CO_List[[#This Row],[Indicator Numbering]],IndicNumbering[],3,FALSE)</f>
        <v>4.5</v>
      </c>
      <c r="E56" t="str">
        <f t="shared" si="2"/>
        <v xml:space="preserve">4.5 - Functionality of a Resource Mobilization and Partnership Development mechanism </v>
      </c>
      <c r="F56" t="str">
        <f t="shared" si="3"/>
        <v xml:space="preserve">Indicator 4.5 - Functionality of a Resource Mobilization and Partnership Development mechanism </v>
      </c>
      <c r="H56" s="588"/>
      <c r="I56" s="588"/>
    </row>
    <row r="57" spans="1:9">
      <c r="A57" s="171" t="str">
        <f t="array" ref="A57">INDEX(CO_indicators_list[], SMALL(IF(CO_Indic_List=$A$8,ROW(CO_Indic_List)-7),ROWS(C$12:C57)),3)</f>
        <v>Indicator 4.6</v>
      </c>
      <c r="B57" s="171" t="str">
        <f t="array" ref="B57">INDEX(CO_indicators_list[], SMALL(IF(CO_Indic_List=$A$8,ROW(CO_Indic_List)-7),ROWS(C$12:C57)),4)</f>
        <v>Number of formal, signed partnership agreements (SouthSouth, triangular)</v>
      </c>
      <c r="C57" s="171" t="str">
        <f t="array" ref="C57">INDEX(CO_indicators_list[], SMALL(IF(CO_Indic_List=$A$8,ROW(CO_Indic_List)-7),ROWS(C$12:C57)),2)</f>
        <v>Outcome 4</v>
      </c>
      <c r="D57" t="str">
        <f>VLOOKUP(Check_CO_List[[#This Row],[Indicator Numbering]],IndicNumbering[],3,FALSE)</f>
        <v>4.6</v>
      </c>
      <c r="E57" t="str">
        <f t="shared" si="2"/>
        <v>4.6 - Number of formal, signed partnership agreements (SouthSouth, triangular)</v>
      </c>
      <c r="F57" t="str">
        <f t="shared" si="3"/>
        <v>Indicator 4.6 - Number of formal, signed partnership agreements (SouthSouth, triangular)</v>
      </c>
      <c r="H57" s="588"/>
      <c r="I57" s="588"/>
    </row>
    <row r="58" spans="1:9">
      <c r="A58" s="171" t="str">
        <f t="array" ref="A58">INDEX(CO_indicators_list[], SMALL(IF(CO_Indic_List=$A$8,ROW(CO_Indic_List)-7),ROWS(C$12:C58)),3)</f>
        <v>Indicator 4.7</v>
      </c>
      <c r="B58" s="171" t="str">
        <f t="array" ref="B58">INDEX(CO_indicators_list[], SMALL(IF(CO_Indic_List=$A$8,ROW(CO_Indic_List)-7),ROWS(C$12:C58)),4)</f>
        <v xml:space="preserve">Number of CSOs that participate in the formulation and monitoring of development plans, budgets and public policies </v>
      </c>
      <c r="C58" s="171" t="str">
        <f t="array" ref="C58">INDEX(CO_indicators_list[], SMALL(IF(CO_Indic_List=$A$8,ROW(CO_Indic_List)-7),ROWS(C$12:C58)),2)</f>
        <v>Outcome 4</v>
      </c>
      <c r="D58" t="str">
        <f>VLOOKUP(Check_CO_List[[#This Row],[Indicator Numbering]],IndicNumbering[],3,FALSE)</f>
        <v>4.7</v>
      </c>
      <c r="E58" t="str">
        <f t="shared" si="2"/>
        <v xml:space="preserve">4.7 - Number of CSOs that participate in the formulation and monitoring of development plans, budgets and public policies </v>
      </c>
      <c r="F58" t="str">
        <f t="shared" si="3"/>
        <v xml:space="preserve">Indicator 4.7 - Number of CSOs that participate in the formulation and monitoring of development plans, budgets and public policies </v>
      </c>
      <c r="H58" s="588"/>
      <c r="I58" s="588"/>
    </row>
    <row r="59" spans="1:9">
      <c r="A59" s="171" t="str">
        <f t="array" ref="A59">INDEX(CO_indicators_list[], SMALL(IF(CO_Indic_List=$A$8,ROW(CO_Indic_List)-7),ROWS(C$12:C59)),3)</f>
        <v>Indicator 4.8</v>
      </c>
      <c r="B59" s="171" t="str">
        <f t="array" ref="B59">INDEX(CO_indicators_list[], SMALL(IF(CO_Indic_List=$A$8,ROW(CO_Indic_List)-7),ROWS(C$12:C59)),4)</f>
        <v>Number of national SDGs progress reports submitted</v>
      </c>
      <c r="C59" s="171" t="str">
        <f t="array" ref="C59">INDEX(CO_indicators_list[], SMALL(IF(CO_Indic_List=$A$8,ROW(CO_Indic_List)-7),ROWS(C$12:C59)),2)</f>
        <v>Outcome 4</v>
      </c>
      <c r="D59" t="str">
        <f>VLOOKUP(Check_CO_List[[#This Row],[Indicator Numbering]],IndicNumbering[],3,FALSE)</f>
        <v>4.8</v>
      </c>
      <c r="E59" t="str">
        <f t="shared" si="2"/>
        <v>4.8 - Number of national SDGs progress reports submitted</v>
      </c>
      <c r="F59" t="str">
        <f t="shared" si="3"/>
        <v>Indicator 4.8 - Number of national SDGs progress reports submitted</v>
      </c>
      <c r="H59" s="588"/>
      <c r="I59" s="588"/>
    </row>
    <row r="60" spans="1:9">
      <c r="A60" s="171" t="str">
        <f t="array" ref="A60">INDEX(CO_indicators_list[], SMALL(IF(CO_Indic_List=$A$8,ROW(CO_Indic_List)-7),ROWS(C$12:C60)),3)</f>
        <v>Indicator 4.1.1</v>
      </c>
      <c r="B60" s="171" t="str">
        <f t="array" ref="B60">INDEX(CO_indicators_list[], SMALL(IF(CO_Indic_List=$A$8,ROW(CO_Indic_List)-7),ROWS(C$12:C60)),4)</f>
        <v>Extent to which women’s groups and youth groups have strengthened capacity to engage in critical development issues</v>
      </c>
      <c r="C60" s="171" t="str">
        <f t="array" ref="C60">INDEX(CO_indicators_list[], SMALL(IF(CO_Indic_List=$A$8,ROW(CO_Indic_List)-7),ROWS(C$12:C60)),2)</f>
        <v>Output 4.1</v>
      </c>
      <c r="D60" t="str">
        <f>VLOOKUP(Check_CO_List[[#This Row],[Indicator Numbering]],IndicNumbering[],3,FALSE)</f>
        <v>4.1.1</v>
      </c>
      <c r="E60" t="str">
        <f t="shared" si="2"/>
        <v>4.1.1 - Extent to which women’s groups and youth groups have strengthened capacity to engage in critical development issues</v>
      </c>
      <c r="F60" t="str">
        <f t="shared" si="3"/>
        <v>Indicator 4.1.1 - Extent to which women’s groups and youth groups have strengthened capacity to engage in critical development issues</v>
      </c>
      <c r="H60" s="588"/>
      <c r="I60" s="588"/>
    </row>
    <row r="61" spans="1:9">
      <c r="A61" s="171" t="str">
        <f t="array" ref="A61">INDEX(CO_indicators_list[], SMALL(IF(CO_Indic_List=$A$8,ROW(CO_Indic_List)-7),ROWS(C$12:C61)),3)</f>
        <v>Indicator 4.1.2</v>
      </c>
      <c r="B61" s="171" t="str">
        <f t="array" ref="B61">INDEX(CO_indicators_list[], SMALL(IF(CO_Indic_List=$A$8,ROW(CO_Indic_List)-7),ROWS(C$12:C61)),4)</f>
        <v>Number of girls and boys leading within civic engagement initiatives at national or local level in the context of the sustainable development goals.</v>
      </c>
      <c r="C61" s="171" t="str">
        <f t="array" ref="C61">INDEX(CO_indicators_list[], SMALL(IF(CO_Indic_List=$A$8,ROW(CO_Indic_List)-7),ROWS(C$12:C61)),2)</f>
        <v>Output 4.1</v>
      </c>
      <c r="D61" t="str">
        <f>VLOOKUP(Check_CO_List[[#This Row],[Indicator Numbering]],IndicNumbering[],3,FALSE)</f>
        <v>4.1.2</v>
      </c>
      <c r="E61" t="str">
        <f t="shared" si="2"/>
        <v>4.1.2 - Number of girls and boys leading within civic engagement initiatives at national or local level in the context of the sustainable development goals.</v>
      </c>
      <c r="F61" t="str">
        <f t="shared" si="3"/>
        <v>Indicator 4.1.2 - Number of girls and boys leading within civic engagement initiatives at national or local level in the context of the sustainable development goals.</v>
      </c>
      <c r="H61" s="588"/>
      <c r="I61" s="588"/>
    </row>
    <row r="62" spans="1:9">
      <c r="A62" s="171" t="str">
        <f t="array" ref="A62">INDEX(CO_indicators_list[], SMALL(IF(CO_Indic_List=$A$8,ROW(CO_Indic_List)-7),ROWS(C$12:C62)),3)</f>
        <v>Indicator 4.1.3</v>
      </c>
      <c r="B62" s="171" t="str">
        <f t="array" ref="B62">INDEX(CO_indicators_list[], SMALL(IF(CO_Indic_List=$A$8,ROW(CO_Indic_List)-7),ROWS(C$12:C62)),4)</f>
        <v xml:space="preserve">Number of mechanisms at national and local levels that facilitate the participation of young people and 
adolescents in decision-making processes 
</v>
      </c>
      <c r="C62" s="171" t="str">
        <f t="array" ref="C62">INDEX(CO_indicators_list[], SMALL(IF(CO_Indic_List=$A$8,ROW(CO_Indic_List)-7),ROWS(C$12:C62)),2)</f>
        <v>Output 4.1</v>
      </c>
      <c r="D62" t="str">
        <f>VLOOKUP(Check_CO_List[[#This Row],[Indicator Numbering]],IndicNumbering[],3,FALSE)</f>
        <v>4.1.3</v>
      </c>
      <c r="E62" t="str">
        <f t="shared" si="2"/>
        <v xml:space="preserve">4.1.3 - Number of mechanisms at national and local levels that facilitate the participation of young people and 
adolescents in decision-making processes 
</v>
      </c>
      <c r="F62" t="str">
        <f t="shared" si="3"/>
        <v xml:space="preserve">Indicator 4.1.3 - Number of mechanisms at national and local levels that facilitate the participation of young people and 
adolescents in decision-making processes 
</v>
      </c>
      <c r="H62" s="588"/>
      <c r="I62" s="588"/>
    </row>
    <row r="63" spans="1:9">
      <c r="A63" s="171" t="str">
        <f t="array" ref="A63">INDEX(CO_indicators_list[], SMALL(IF(CO_Indic_List=$A$8,ROW(CO_Indic_List)-7),ROWS(C$12:C63)),3)</f>
        <v>Indicator 4.2.1</v>
      </c>
      <c r="B63" s="171" t="str">
        <f t="array" ref="B63">INDEX(CO_indicators_list[], SMALL(IF(CO_Indic_List=$A$8,ROW(CO_Indic_List)-7),ROWS(C$12:C63)),4)</f>
        <v>Number of national and municipal reports that use updated and disaggregated data to monitor progress on sustainable development targets</v>
      </c>
      <c r="C63" s="171" t="str">
        <f t="array" ref="C63">INDEX(CO_indicators_list[], SMALL(IF(CO_Indic_List=$A$8,ROW(CO_Indic_List)-7),ROWS(C$12:C63)),2)</f>
        <v>Output 4.2</v>
      </c>
      <c r="D63" t="str">
        <f>VLOOKUP(Check_CO_List[[#This Row],[Indicator Numbering]],IndicNumbering[],3,FALSE)</f>
        <v>4.2.1</v>
      </c>
      <c r="E63" t="str">
        <f t="shared" si="2"/>
        <v>4.2.1 - Number of national and municipal reports that use updated and disaggregated data to monitor progress on sustainable development targets</v>
      </c>
      <c r="F63" t="str">
        <f t="shared" si="3"/>
        <v>Indicator 4.2.1 - Number of national and municipal reports that use updated and disaggregated data to monitor progress on sustainable development targets</v>
      </c>
      <c r="H63" s="588"/>
      <c r="I63" s="588"/>
    </row>
    <row r="64" spans="1:9">
      <c r="A64" s="171" t="str">
        <f t="array" ref="A64">INDEX(CO_indicators_list[], SMALL(IF(CO_Indic_List=$A$8,ROW(CO_Indic_List)-7),ROWS(C$12:C64)),3)</f>
        <v>Indicator 4.2.2</v>
      </c>
      <c r="B64" s="171" t="str">
        <f t="array" ref="B64">INDEX(CO_indicators_list[], SMALL(IF(CO_Indic_List=$A$8,ROW(CO_Indic_List)-7),ROWS(C$12:C64)),4)</f>
        <v>Number of national and selected sectoral development plans integrating population considerations and the demographic dividend</v>
      </c>
      <c r="C64" s="171" t="str">
        <f t="array" ref="C64">INDEX(CO_indicators_list[], SMALL(IF(CO_Indic_List=$A$8,ROW(CO_Indic_List)-7),ROWS(C$12:C64)),2)</f>
        <v>Output 4.2</v>
      </c>
      <c r="D64" t="str">
        <f>VLOOKUP(Check_CO_List[[#This Row],[Indicator Numbering]],IndicNumbering[],3,FALSE)</f>
        <v>4.2.2</v>
      </c>
      <c r="E64" t="str">
        <f t="shared" si="2"/>
        <v>4.2.2 - Number of national and selected sectoral development plans integrating population considerations and the demographic dividend</v>
      </c>
      <c r="F64" t="str">
        <f t="shared" si="3"/>
        <v>Indicator 4.2.2 - Number of national and selected sectoral development plans integrating population considerations and the demographic dividend</v>
      </c>
      <c r="H64" s="588"/>
      <c r="I64" s="588"/>
    </row>
    <row r="65" spans="1:9">
      <c r="A65" s="171" t="str">
        <f t="array" ref="A65">INDEX(CO_indicators_list[], SMALL(IF(CO_Indic_List=$A$8,ROW(CO_Indic_List)-7),ROWS(C$12:C65)),3)</f>
        <v>Indicator 4.2.3</v>
      </c>
      <c r="B65" s="171" t="str">
        <f t="array" ref="B65">INDEX(CO_indicators_list[], SMALL(IF(CO_Indic_List=$A$8,ROW(CO_Indic_List)-7),ROWS(C$12:C65)),4)</f>
        <v>Number of selected sector plans that integrate childsensitive indicators and targets</v>
      </c>
      <c r="C65" s="171" t="str">
        <f t="array" ref="C65">INDEX(CO_indicators_list[], SMALL(IF(CO_Indic_List=$A$8,ROW(CO_Indic_List)-7),ROWS(C$12:C65)),2)</f>
        <v>Output 4.2</v>
      </c>
      <c r="D65" t="str">
        <f>VLOOKUP(Check_CO_List[[#This Row],[Indicator Numbering]],IndicNumbering[],3,FALSE)</f>
        <v>4.2.3</v>
      </c>
      <c r="E65" t="str">
        <f t="shared" si="2"/>
        <v>4.2.3 - Number of selected sector plans that integrate childsensitive indicators and targets</v>
      </c>
      <c r="F65" t="str">
        <f t="shared" si="3"/>
        <v>Indicator 4.2.3 - Number of selected sector plans that integrate childsensitive indicators and targets</v>
      </c>
      <c r="H65" s="588"/>
      <c r="I65" s="588"/>
    </row>
    <row r="66" spans="1:9">
      <c r="A66" s="171" t="str">
        <f t="array" ref="A66">INDEX(CO_indicators_list[], SMALL(IF(CO_Indic_List=$A$8,ROW(CO_Indic_List)-7),ROWS(C$12:C66)),3)</f>
        <v>Indicator 4.3.1</v>
      </c>
      <c r="B66" s="171" t="str">
        <f t="array" ref="B66">INDEX(CO_indicators_list[], SMALL(IF(CO_Indic_List=$A$8,ROW(CO_Indic_List)-7),ROWS(C$12:C66)),4)</f>
        <v xml:space="preserve">Extent to which the sustainable development financing strategy with related coordination tools is elaborated </v>
      </c>
      <c r="C66" s="171" t="str">
        <f t="array" ref="C66">INDEX(CO_indicators_list[], SMALL(IF(CO_Indic_List=$A$8,ROW(CO_Indic_List)-7),ROWS(C$12:C66)),2)</f>
        <v>Output 4.3</v>
      </c>
      <c r="D66" t="str">
        <f>VLOOKUP(Check_CO_List[[#This Row],[Indicator Numbering]],IndicNumbering[],3,FALSE)</f>
        <v>4.3.1</v>
      </c>
      <c r="E66" t="str">
        <f t="shared" si="2"/>
        <v xml:space="preserve">4.3.1 - Extent to which the sustainable development financing strategy with related coordination tools is elaborated </v>
      </c>
      <c r="F66" t="str">
        <f t="shared" si="3"/>
        <v xml:space="preserve">Indicator 4.3.1 - Extent to which the sustainable development financing strategy with related coordination tools is elaborated </v>
      </c>
      <c r="H66" s="588"/>
      <c r="I66" s="588"/>
    </row>
    <row r="67" spans="1:9">
      <c r="A67" s="171" t="str">
        <f t="array" ref="A67">INDEX(CO_indicators_list[], SMALL(IF(CO_Indic_List=$A$8,ROW(CO_Indic_List)-7),ROWS(C$12:C67)),3)</f>
        <v>Indicator 4.3.2</v>
      </c>
      <c r="B67" s="171" t="str">
        <f t="array" ref="B67">INDEX(CO_indicators_list[], SMALL(IF(CO_Indic_List=$A$8,ROW(CO_Indic_List)-7),ROWS(C$12:C67)),4)</f>
        <v xml:space="preserve">Number of new partnerships accessed to support the realization of children´s rights in Agenda 2030 </v>
      </c>
      <c r="C67" s="171" t="str">
        <f t="array" ref="C67">INDEX(CO_indicators_list[], SMALL(IF(CO_Indic_List=$A$8,ROW(CO_Indic_List)-7),ROWS(C$12:C67)),2)</f>
        <v>Output 4.3</v>
      </c>
      <c r="D67" t="str">
        <f>VLOOKUP(Check_CO_List[[#This Row],[Indicator Numbering]],IndicNumbering[],3,FALSE)</f>
        <v>4.3.2</v>
      </c>
      <c r="E67" t="str">
        <f t="shared" si="2"/>
        <v xml:space="preserve">4.3.2 - Number of new partnerships accessed to support the realization of children´s rights in Agenda 2030 </v>
      </c>
      <c r="F67" t="str">
        <f t="shared" si="3"/>
        <v xml:space="preserve">Indicator 4.3.2 - Number of new partnerships accessed to support the realization of children´s rights in Agenda 2030 </v>
      </c>
      <c r="H67" s="588"/>
      <c r="I67" s="588"/>
    </row>
    <row r="68" spans="1:9">
      <c r="A68" s="171" t="str">
        <f t="array" ref="A68">INDEX(CO_indicators_list[], SMALL(IF(CO_Indic_List=$A$8,ROW(CO_Indic_List)-7),ROWS(C$12:C68)),3)</f>
        <v>Indicator 4.3.3</v>
      </c>
      <c r="B68" s="171" t="str">
        <f t="array" ref="B68">INDEX(CO_indicators_list[], SMALL(IF(CO_Indic_List=$A$8,ROW(CO_Indic_List)-7),ROWS(C$12:C68)),4)</f>
        <v xml:space="preserve">Number of new technical and financial partnership accessed to support national implementation of the ICPD 
areas in the context of Agenda 2030 
</v>
      </c>
      <c r="C68" s="171" t="str">
        <f t="array" ref="C68">INDEX(CO_indicators_list[], SMALL(IF(CO_Indic_List=$A$8,ROW(CO_Indic_List)-7),ROWS(C$12:C68)),2)</f>
        <v>Output 4.3</v>
      </c>
      <c r="D68" t="str">
        <f>VLOOKUP(Check_CO_List[[#This Row],[Indicator Numbering]],IndicNumbering[],3,FALSE)</f>
        <v>4.3.3</v>
      </c>
      <c r="E68" t="str">
        <f t="shared" si="2"/>
        <v xml:space="preserve">4.3.3 - Number of new technical and financial partnership accessed to support national implementation of the ICPD 
areas in the context of Agenda 2030 
</v>
      </c>
      <c r="F68" t="str">
        <f t="shared" si="3"/>
        <v xml:space="preserve">Indicator 4.3.3 - Number of new technical and financial partnership accessed to support national implementation of the ICPD 
areas in the context of Agenda 2030 
</v>
      </c>
      <c r="H68" s="588"/>
      <c r="I68" s="588"/>
    </row>
    <row r="69" spans="1:9">
      <c r="A69" s="171" t="str">
        <f t="array" ref="A69">INDEX(CO_indicators_list[], SMALL(IF(CO_Indic_List=$A$8,ROW(CO_Indic_List)-7),ROWS(C$12:C69)),3)</f>
        <v>Indicator 5.1</v>
      </c>
      <c r="B69" s="171" t="str">
        <f t="array" ref="B69">INDEX(CO_indicators_list[], SMALL(IF(CO_Indic_List=$A$8,ROW(CO_Indic_List)-7),ROWS(C$12:C69)),4)</f>
        <v xml:space="preserve">Proportion of women and girls who are victims of gender-based violence (by age/area of residence) </v>
      </c>
      <c r="C69" s="171" t="str">
        <f t="array" ref="C69">INDEX(CO_indicators_list[], SMALL(IF(CO_Indic_List=$A$8,ROW(CO_Indic_List)-7),ROWS(C$12:C69)),2)</f>
        <v>Outcome 5</v>
      </c>
      <c r="D69" t="str">
        <f>VLOOKUP(Check_CO_List[[#This Row],[Indicator Numbering]],IndicNumbering[],3,FALSE)</f>
        <v>5.1</v>
      </c>
      <c r="E69" t="str">
        <f t="shared" si="2"/>
        <v xml:space="preserve">5.1 - Proportion of women and girls who are victims of gender-based violence (by age/area of residence) </v>
      </c>
      <c r="F69" t="str">
        <f t="shared" si="3"/>
        <v xml:space="preserve">Indicator 5.1 - Proportion of women and girls who are victims of gender-based violence (by age/area of residence) </v>
      </c>
      <c r="H69" s="588"/>
      <c r="I69" s="588"/>
    </row>
    <row r="70" spans="1:9">
      <c r="A70" s="171" t="str">
        <f t="array" ref="A70">INDEX(CO_indicators_list[], SMALL(IF(CO_Indic_List=$A$8,ROW(CO_Indic_List)-7),ROWS(C$12:C70)),3)</f>
        <v>Indicator 5.2</v>
      </c>
      <c r="B70" s="171" t="str">
        <f t="array" ref="B70">INDEX(CO_indicators_list[], SMALL(IF(CO_Indic_List=$A$8,ROW(CO_Indic_List)-7),ROWS(C$12:C70)),4)</f>
        <v xml:space="preserve">Percentage of universal periodic review (UPR) recommendations implemented </v>
      </c>
      <c r="C70" s="171" t="str">
        <f t="array" ref="C70">INDEX(CO_indicators_list[], SMALL(IF(CO_Indic_List=$A$8,ROW(CO_Indic_List)-7),ROWS(C$12:C70)),2)</f>
        <v>Outcome 5</v>
      </c>
      <c r="D70" t="str">
        <f>VLOOKUP(Check_CO_List[[#This Row],[Indicator Numbering]],IndicNumbering[],3,FALSE)</f>
        <v>5.2</v>
      </c>
      <c r="E70" t="str">
        <f t="shared" si="2"/>
        <v xml:space="preserve">5.2 - Percentage of universal periodic review (UPR) recommendations implemented </v>
      </c>
      <c r="F70" t="str">
        <f t="shared" si="3"/>
        <v xml:space="preserve">Indicator 5.2 - Percentage of universal periodic review (UPR) recommendations implemented </v>
      </c>
      <c r="H70" s="588"/>
      <c r="I70" s="588"/>
    </row>
    <row r="71" spans="1:9">
      <c r="A71" s="171" t="str">
        <f t="array" ref="A71">INDEX(CO_indicators_list[], SMALL(IF(CO_Indic_List=$A$8,ROW(CO_Indic_List)-7),ROWS(C$12:C71)),3)</f>
        <v>Indicator 5.3</v>
      </c>
      <c r="B71" s="171" t="str">
        <f t="array" ref="B71">INDEX(CO_indicators_list[], SMALL(IF(CO_Indic_List=$A$8,ROW(CO_Indic_List)-7),ROWS(C$12:C71)),4)</f>
        <v>Percentage of court cases with free legal support</v>
      </c>
      <c r="C71" s="171" t="str">
        <f t="array" ref="C71">INDEX(CO_indicators_list[], SMALL(IF(CO_Indic_List=$A$8,ROW(CO_Indic_List)-7),ROWS(C$12:C71)),2)</f>
        <v>Outcome 5</v>
      </c>
      <c r="D71" t="str">
        <f>VLOOKUP(Check_CO_List[[#This Row],[Indicator Numbering]],IndicNumbering[],3,FALSE)</f>
        <v>5.3</v>
      </c>
      <c r="E71" t="str">
        <f t="shared" si="2"/>
        <v>5.3 - Percentage of court cases with free legal support</v>
      </c>
      <c r="F71" t="str">
        <f t="shared" si="3"/>
        <v>Indicator 5.3 - Percentage of court cases with free legal support</v>
      </c>
      <c r="H71" s="588"/>
      <c r="I71" s="588"/>
    </row>
    <row r="72" spans="1:9">
      <c r="A72" s="171" t="str">
        <f t="array" ref="A72">INDEX(CO_indicators_list[], SMALL(IF(CO_Indic_List=$A$8,ROW(CO_Indic_List)-7),ROWS(C$12:C72)),3)</f>
        <v>Indicator 5.1.1</v>
      </c>
      <c r="B72" s="171" t="str">
        <f t="array" ref="B72">INDEX(CO_indicators_list[], SMALL(IF(CO_Indic_List=$A$8,ROW(CO_Indic_List)-7),ROWS(C$12:C72)),4)</f>
        <v>Number of municipalities that undertake genderresponsive planning and monitoring of service delivery</v>
      </c>
      <c r="C72" s="171" t="str">
        <f t="array" ref="C72">INDEX(CO_indicators_list[], SMALL(IF(CO_Indic_List=$A$8,ROW(CO_Indic_List)-7),ROWS(C$12:C72)),2)</f>
        <v>Output 5.1</v>
      </c>
      <c r="D72" t="str">
        <f>VLOOKUP(Check_CO_List[[#This Row],[Indicator Numbering]],IndicNumbering[],3,FALSE)</f>
        <v>5.1.1</v>
      </c>
      <c r="E72" t="str">
        <f t="shared" si="2"/>
        <v>5.1.1 - Number of municipalities that undertake genderresponsive planning and monitoring of service delivery</v>
      </c>
      <c r="F72" t="str">
        <f t="shared" si="3"/>
        <v>Indicator 5.1.1 - Number of municipalities that undertake genderresponsive planning and monitoring of service delivery</v>
      </c>
      <c r="H72" s="588"/>
      <c r="I72" s="588"/>
    </row>
    <row r="73" spans="1:9">
      <c r="A73" s="171" t="str">
        <f t="array" ref="A73">INDEX(CO_indicators_list[], SMALL(IF(CO_Indic_List=$A$8,ROW(CO_Indic_List)-7),ROWS(C$12:C73)),3)</f>
        <v>Indicator 5.1.2</v>
      </c>
      <c r="B73" s="171" t="str">
        <f t="array" ref="B73">INDEX(CO_indicators_list[], SMALL(IF(CO_Indic_List=$A$8,ROW(CO_Indic_List)-7),ROWS(C$12:C73)),4)</f>
        <v xml:space="preserve">Percentage of health and education professionals and police with competencies on GBV prevention and response  </v>
      </c>
      <c r="C73" s="171" t="str">
        <f t="array" ref="C73">INDEX(CO_indicators_list[], SMALL(IF(CO_Indic_List=$A$8,ROW(CO_Indic_List)-7),ROWS(C$12:C73)),2)</f>
        <v>Output 5.1</v>
      </c>
      <c r="D73" t="str">
        <f>VLOOKUP(Check_CO_List[[#This Row],[Indicator Numbering]],IndicNumbering[],3,FALSE)</f>
        <v>5.1.2</v>
      </c>
      <c r="E73" t="str">
        <f t="shared" si="2"/>
        <v xml:space="preserve">5.1.2 - Percentage of health and education professionals and police with competencies on GBV prevention and response  </v>
      </c>
      <c r="F73" t="str">
        <f t="shared" si="3"/>
        <v xml:space="preserve">Indicator 5.1.2 - Percentage of health and education professionals and police with competencies on GBV prevention and response  </v>
      </c>
      <c r="H73" s="588"/>
      <c r="I73" s="588"/>
    </row>
    <row r="74" spans="1:9">
      <c r="A74" s="171" t="str">
        <f t="array" ref="A74">INDEX(CO_indicators_list[], SMALL(IF(CO_Indic_List=$A$8,ROW(CO_Indic_List)-7),ROWS(C$12:C74)),3)</f>
        <v>Indicator 5.1.3</v>
      </c>
      <c r="B74" s="171" t="str">
        <f t="array" ref="B74">INDEX(CO_indicators_list[], SMALL(IF(CO_Indic_List=$A$8,ROW(CO_Indic_List)-7),ROWS(C$12:C74)),4)</f>
        <v xml:space="preserve">Number of community-based organizations capacitated with training and tools in C4D for behavioural change on gender stereotyping and discrimination affecting children and adolescents </v>
      </c>
      <c r="C74" s="171" t="str">
        <f t="array" ref="C74">INDEX(CO_indicators_list[], SMALL(IF(CO_Indic_List=$A$8,ROW(CO_Indic_List)-7),ROWS(C$12:C74)),2)</f>
        <v>Output 5.1</v>
      </c>
      <c r="D74" t="str">
        <f>VLOOKUP(Check_CO_List[[#This Row],[Indicator Numbering]],IndicNumbering[],3,FALSE)</f>
        <v>5.1.3</v>
      </c>
      <c r="E74" t="str">
        <f t="shared" si="2"/>
        <v xml:space="preserve">5.1.3 - Number of community-based organizations capacitated with training and tools in C4D for behavioural change on gender stereotyping and discrimination affecting children and adolescents </v>
      </c>
      <c r="F74" t="str">
        <f t="shared" si="3"/>
        <v xml:space="preserve">Indicator 5.1.3 - Number of community-based organizations capacitated with training and tools in C4D for behavioural change on gender stereotyping and discrimination affecting children and adolescents </v>
      </c>
      <c r="H74" s="588"/>
      <c r="I74" s="588"/>
    </row>
    <row r="75" spans="1:9">
      <c r="A75" s="171" t="str">
        <f t="array" ref="A75">INDEX(CO_indicators_list[], SMALL(IF(CO_Indic_List=$A$8,ROW(CO_Indic_List)-7),ROWS(C$12:C75)),3)</f>
        <v>Indicator 5.2.1</v>
      </c>
      <c r="B75" s="171" t="str">
        <f t="array" ref="B75">INDEX(CO_indicators_list[], SMALL(IF(CO_Indic_List=$A$8,ROW(CO_Indic_List)-7),ROWS(C$12:C75)),4)</f>
        <v xml:space="preserve">Number of institutions and interministerial mechanisms effectively monitoring UPR recommendations and reporting on human rights instruments </v>
      </c>
      <c r="C75" s="171" t="str">
        <f t="array" ref="C75">INDEX(CO_indicators_list[], SMALL(IF(CO_Indic_List=$A$8,ROW(CO_Indic_List)-7),ROWS(C$12:C75)),2)</f>
        <v>Output 5.2</v>
      </c>
      <c r="D75" t="str">
        <f>VLOOKUP(Check_CO_List[[#This Row],[Indicator Numbering]],IndicNumbering[],3,FALSE)</f>
        <v>5.2.1</v>
      </c>
      <c r="E75" t="str">
        <f t="shared" si="2"/>
        <v xml:space="preserve">5.2.1 - Number of institutions and interministerial mechanisms effectively monitoring UPR recommendations and reporting on human rights instruments </v>
      </c>
      <c r="F75" t="str">
        <f t="shared" si="3"/>
        <v xml:space="preserve">Indicator 5.2.1 - Number of institutions and interministerial mechanisms effectively monitoring UPR recommendations and reporting on human rights instruments </v>
      </c>
      <c r="H75" s="588"/>
      <c r="I75" s="588"/>
    </row>
    <row r="76" spans="1:9">
      <c r="A76" s="171" t="str">
        <f t="array" ref="A76">INDEX(CO_indicators_list[], SMALL(IF(CO_Indic_List=$A$8,ROW(CO_Indic_List)-7),ROWS(C$12:C76)),3)</f>
        <v>Indicator 5.2.2</v>
      </c>
      <c r="B76" s="171" t="str">
        <f t="array" ref="B76">INDEX(CO_indicators_list[], SMALL(IF(CO_Indic_List=$A$8,ROW(CO_Indic_List)-7),ROWS(C$12:C76)),4)</f>
        <v xml:space="preserve">Number of judicial institutions able to deliver free legal aid to vulnerable groups </v>
      </c>
      <c r="C76" s="171" t="str">
        <f t="array" ref="C76">INDEX(CO_indicators_list[], SMALL(IF(CO_Indic_List=$A$8,ROW(CO_Indic_List)-7),ROWS(C$12:C76)),2)</f>
        <v>Output 5.2</v>
      </c>
      <c r="D76" t="str">
        <f>VLOOKUP(Check_CO_List[[#This Row],[Indicator Numbering]],IndicNumbering[],3,FALSE)</f>
        <v>5.2.2</v>
      </c>
      <c r="E76" t="str">
        <f t="shared" ref="E76:E99" si="4">CONCATENATE(D76," - ",B76)</f>
        <v xml:space="preserve">5.2.2 - Number of judicial institutions able to deliver free legal aid to vulnerable groups </v>
      </c>
      <c r="F76" t="str">
        <f t="shared" ref="F76:F99" si="5">CONCATENATE(A76," - ",B76)</f>
        <v xml:space="preserve">Indicator 5.2.2 - Number of judicial institutions able to deliver free legal aid to vulnerable groups </v>
      </c>
      <c r="H76" s="588"/>
      <c r="I76" s="588"/>
    </row>
    <row r="77" spans="1:9">
      <c r="A77" s="171" t="str">
        <f t="array" ref="A77">INDEX(CO_indicators_list[], SMALL(IF(CO_Indic_List=$A$8,ROW(CO_Indic_List)-7),ROWS(C$12:C77)),3)</f>
        <v>Indicator 5.2.3</v>
      </c>
      <c r="B77" s="171" t="str">
        <f t="array" ref="B77">INDEX(CO_indicators_list[], SMALL(IF(CO_Indic_List=$A$8,ROW(CO_Indic_List)-7),ROWS(C$12:C77)),4)</f>
        <v xml:space="preserve">Existence of an operational integrated child-sensitive 
justice case management information system 
</v>
      </c>
      <c r="C77" s="171" t="str">
        <f t="array" ref="C77">INDEX(CO_indicators_list[], SMALL(IF(CO_Indic_List=$A$8,ROW(CO_Indic_List)-7),ROWS(C$12:C77)),2)</f>
        <v>Output 5.2</v>
      </c>
      <c r="D77" t="str">
        <f>VLOOKUP(Check_CO_List[[#This Row],[Indicator Numbering]],IndicNumbering[],3,FALSE)</f>
        <v>5.2.3</v>
      </c>
      <c r="E77" t="str">
        <f t="shared" si="4"/>
        <v xml:space="preserve">5.2.3 - Existence of an operational integrated child-sensitive 
justice case management information system 
</v>
      </c>
      <c r="F77" t="str">
        <f t="shared" si="5"/>
        <v xml:space="preserve">Indicator 5.2.3 - Existence of an operational integrated child-sensitive 
justice case management information system 
</v>
      </c>
      <c r="H77" s="588"/>
      <c r="I77" s="588"/>
    </row>
    <row r="78" spans="1:9">
      <c r="A78" s="171" t="e">
        <f t="array" ref="A78">INDEX(CO_indicators_list[], SMALL(IF(CO_Indic_List=$A$8,ROW(CO_Indic_List)-7),ROWS(C$12:C78)),3)</f>
        <v>#NUM!</v>
      </c>
      <c r="B78" s="171" t="e">
        <f t="array" ref="B78">INDEX(CO_indicators_list[], SMALL(IF(CO_Indic_List=$A$8,ROW(CO_Indic_List)-7),ROWS(C$12:C78)),4)</f>
        <v>#NUM!</v>
      </c>
      <c r="C78" s="171" t="e">
        <f t="array" ref="C78">INDEX(CO_indicators_list[], SMALL(IF(CO_Indic_List=$A$8,ROW(CO_Indic_List)-7),ROWS(C$12:C78)),2)</f>
        <v>#NUM!</v>
      </c>
      <c r="D78" t="e">
        <f>VLOOKUP(Check_CO_List[[#This Row],[Indicator Numbering]],IndicNumbering[],3,FALSE)</f>
        <v>#NUM!</v>
      </c>
      <c r="E78" t="e">
        <f t="shared" si="4"/>
        <v>#NUM!</v>
      </c>
      <c r="F78" t="e">
        <f t="shared" si="5"/>
        <v>#NUM!</v>
      </c>
      <c r="H78" s="588"/>
      <c r="I78" s="588"/>
    </row>
    <row r="79" spans="1:9">
      <c r="A79" s="171" t="e">
        <f t="array" ref="A79">INDEX(CO_indicators_list[], SMALL(IF(CO_Indic_List=$A$8,ROW(CO_Indic_List)-7),ROWS(C$12:C79)),3)</f>
        <v>#NUM!</v>
      </c>
      <c r="B79" s="171" t="e">
        <f t="array" ref="B79">INDEX(CO_indicators_list[], SMALL(IF(CO_Indic_List=$A$8,ROW(CO_Indic_List)-7),ROWS(C$12:C79)),4)</f>
        <v>#NUM!</v>
      </c>
      <c r="C79" s="171" t="e">
        <f t="array" ref="C79">INDEX(CO_indicators_list[], SMALL(IF(CO_Indic_List=$A$8,ROW(CO_Indic_List)-7),ROWS(C$12:C79)),2)</f>
        <v>#NUM!</v>
      </c>
      <c r="D79" t="e">
        <f>VLOOKUP(Check_CO_List[[#This Row],[Indicator Numbering]],IndicNumbering[],3,FALSE)</f>
        <v>#NUM!</v>
      </c>
      <c r="E79" t="e">
        <f t="shared" si="4"/>
        <v>#NUM!</v>
      </c>
      <c r="F79" t="e">
        <f t="shared" si="5"/>
        <v>#NUM!</v>
      </c>
      <c r="H79" s="588"/>
      <c r="I79" s="588"/>
    </row>
    <row r="80" spans="1:9">
      <c r="A80" s="171" t="e">
        <f t="array" ref="A80">INDEX(CO_indicators_list[], SMALL(IF(CO_Indic_List=$A$8,ROW(CO_Indic_List)-7),ROWS(C$12:C80)),3)</f>
        <v>#NUM!</v>
      </c>
      <c r="B80" s="171" t="e">
        <f t="array" ref="B80">INDEX(CO_indicators_list[], SMALL(IF(CO_Indic_List=$A$8,ROW(CO_Indic_List)-7),ROWS(C$12:C80)),4)</f>
        <v>#NUM!</v>
      </c>
      <c r="C80" s="171" t="e">
        <f t="array" ref="C80">INDEX(CO_indicators_list[], SMALL(IF(CO_Indic_List=$A$8,ROW(CO_Indic_List)-7),ROWS(C$12:C80)),2)</f>
        <v>#NUM!</v>
      </c>
      <c r="D80" t="e">
        <f>VLOOKUP(Check_CO_List[[#This Row],[Indicator Numbering]],IndicNumbering[],3,FALSE)</f>
        <v>#NUM!</v>
      </c>
      <c r="E80" t="e">
        <f t="shared" si="4"/>
        <v>#NUM!</v>
      </c>
      <c r="F80" t="e">
        <f t="shared" si="5"/>
        <v>#NUM!</v>
      </c>
      <c r="H80" s="588"/>
      <c r="I80" s="588"/>
    </row>
    <row r="81" spans="1:9">
      <c r="A81" s="171" t="e">
        <f t="array" ref="A81">INDEX(CO_indicators_list[], SMALL(IF(CO_Indic_List=$A$8,ROW(CO_Indic_List)-7),ROWS(C$12:C81)),3)</f>
        <v>#NUM!</v>
      </c>
      <c r="B81" s="171" t="e">
        <f t="array" ref="B81">INDEX(CO_indicators_list[], SMALL(IF(CO_Indic_List=$A$8,ROW(CO_Indic_List)-7),ROWS(C$12:C81)),4)</f>
        <v>#NUM!</v>
      </c>
      <c r="C81" s="171" t="e">
        <f t="array" ref="C81">INDEX(CO_indicators_list[], SMALL(IF(CO_Indic_List=$A$8,ROW(CO_Indic_List)-7),ROWS(C$12:C81)),2)</f>
        <v>#NUM!</v>
      </c>
      <c r="D81" t="e">
        <f>VLOOKUP(Check_CO_List[[#This Row],[Indicator Numbering]],IndicNumbering[],3,FALSE)</f>
        <v>#NUM!</v>
      </c>
      <c r="E81" t="e">
        <f t="shared" si="4"/>
        <v>#NUM!</v>
      </c>
      <c r="F81" t="e">
        <f t="shared" si="5"/>
        <v>#NUM!</v>
      </c>
      <c r="H81" s="588"/>
      <c r="I81" s="588"/>
    </row>
    <row r="82" spans="1:9">
      <c r="A82" s="171" t="e">
        <f t="array" ref="A82">INDEX(CO_indicators_list[], SMALL(IF(CO_Indic_List=$A$8,ROW(CO_Indic_List)-7),ROWS(C$12:C82)),3)</f>
        <v>#NUM!</v>
      </c>
      <c r="B82" s="171" t="e">
        <f t="array" ref="B82">INDEX(CO_indicators_list[], SMALL(IF(CO_Indic_List=$A$8,ROW(CO_Indic_List)-7),ROWS(C$12:C82)),4)</f>
        <v>#NUM!</v>
      </c>
      <c r="C82" s="171" t="e">
        <f t="array" ref="C82">INDEX(CO_indicators_list[], SMALL(IF(CO_Indic_List=$A$8,ROW(CO_Indic_List)-7),ROWS(C$12:C82)),2)</f>
        <v>#NUM!</v>
      </c>
      <c r="D82" t="e">
        <f>VLOOKUP(Check_CO_List[[#This Row],[Indicator Numbering]],IndicNumbering[],3,FALSE)</f>
        <v>#NUM!</v>
      </c>
      <c r="E82" t="e">
        <f t="shared" si="4"/>
        <v>#NUM!</v>
      </c>
      <c r="F82" t="e">
        <f t="shared" si="5"/>
        <v>#NUM!</v>
      </c>
      <c r="H82" s="588"/>
      <c r="I82" s="588"/>
    </row>
    <row r="83" spans="1:9">
      <c r="A83" s="171" t="e">
        <f t="array" ref="A83">INDEX(CO_indicators_list[], SMALL(IF(CO_Indic_List=$A$8,ROW(CO_Indic_List)-7),ROWS(C$12:C83)),3)</f>
        <v>#NUM!</v>
      </c>
      <c r="B83" s="171" t="e">
        <f t="array" ref="B83">INDEX(CO_indicators_list[], SMALL(IF(CO_Indic_List=$A$8,ROW(CO_Indic_List)-7),ROWS(C$12:C83)),4)</f>
        <v>#NUM!</v>
      </c>
      <c r="C83" s="171" t="e">
        <f t="array" ref="C83">INDEX(CO_indicators_list[], SMALL(IF(CO_Indic_List=$A$8,ROW(CO_Indic_List)-7),ROWS(C$12:C83)),2)</f>
        <v>#NUM!</v>
      </c>
      <c r="D83" t="e">
        <f>VLOOKUP(Check_CO_List[[#This Row],[Indicator Numbering]],IndicNumbering[],3,FALSE)</f>
        <v>#NUM!</v>
      </c>
      <c r="E83" t="e">
        <f t="shared" si="4"/>
        <v>#NUM!</v>
      </c>
      <c r="F83" t="e">
        <f t="shared" si="5"/>
        <v>#NUM!</v>
      </c>
      <c r="H83" s="588"/>
      <c r="I83" s="588"/>
    </row>
    <row r="84" spans="1:9">
      <c r="A84" s="171" t="e">
        <f t="array" ref="A84">INDEX(CO_indicators_list[], SMALL(IF(CO_Indic_List=$A$8,ROW(CO_Indic_List)-7),ROWS(C$12:C84)),3)</f>
        <v>#NUM!</v>
      </c>
      <c r="B84" s="171" t="e">
        <f t="array" ref="B84">INDEX(CO_indicators_list[], SMALL(IF(CO_Indic_List=$A$8,ROW(CO_Indic_List)-7),ROWS(C$12:C84)),4)</f>
        <v>#NUM!</v>
      </c>
      <c r="C84" s="171" t="e">
        <f t="array" ref="C84">INDEX(CO_indicators_list[], SMALL(IF(CO_Indic_List=$A$8,ROW(CO_Indic_List)-7),ROWS(C$12:C84)),2)</f>
        <v>#NUM!</v>
      </c>
      <c r="D84" t="e">
        <f>VLOOKUP(Check_CO_List[[#This Row],[Indicator Numbering]],IndicNumbering[],3,FALSE)</f>
        <v>#NUM!</v>
      </c>
      <c r="E84" t="e">
        <f t="shared" si="4"/>
        <v>#NUM!</v>
      </c>
      <c r="F84" t="e">
        <f t="shared" si="5"/>
        <v>#NUM!</v>
      </c>
      <c r="H84" s="588"/>
      <c r="I84" s="588"/>
    </row>
    <row r="85" spans="1:9">
      <c r="A85" s="171" t="e">
        <f t="array" ref="A85">INDEX(CO_indicators_list[], SMALL(IF(CO_Indic_List=$A$8,ROW(CO_Indic_List)-7),ROWS(C$12:C85)),3)</f>
        <v>#NUM!</v>
      </c>
      <c r="B85" s="171" t="e">
        <f t="array" ref="B85">INDEX(CO_indicators_list[], SMALL(IF(CO_Indic_List=$A$8,ROW(CO_Indic_List)-7),ROWS(C$12:C85)),4)</f>
        <v>#NUM!</v>
      </c>
      <c r="C85" s="171" t="e">
        <f t="array" ref="C85">INDEX(CO_indicators_list[], SMALL(IF(CO_Indic_List=$A$8,ROW(CO_Indic_List)-7),ROWS(C$12:C85)),2)</f>
        <v>#NUM!</v>
      </c>
      <c r="D85" t="e">
        <f>VLOOKUP(Check_CO_List[[#This Row],[Indicator Numbering]],IndicNumbering[],3,FALSE)</f>
        <v>#NUM!</v>
      </c>
      <c r="E85" t="e">
        <f t="shared" si="4"/>
        <v>#NUM!</v>
      </c>
      <c r="F85" t="e">
        <f t="shared" si="5"/>
        <v>#NUM!</v>
      </c>
      <c r="H85" s="588"/>
      <c r="I85" s="588"/>
    </row>
    <row r="86" spans="1:9">
      <c r="A86" s="171" t="e">
        <f t="array" ref="A86">INDEX(CO_indicators_list[], SMALL(IF(CO_Indic_List=$A$8,ROW(CO_Indic_List)-7),ROWS(C$12:C86)),3)</f>
        <v>#NUM!</v>
      </c>
      <c r="B86" s="171" t="e">
        <f t="array" ref="B86">INDEX(CO_indicators_list[], SMALL(IF(CO_Indic_List=$A$8,ROW(CO_Indic_List)-7),ROWS(C$12:C86)),4)</f>
        <v>#NUM!</v>
      </c>
      <c r="C86" s="171" t="e">
        <f t="array" ref="C86">INDEX(CO_indicators_list[], SMALL(IF(CO_Indic_List=$A$8,ROW(CO_Indic_List)-7),ROWS(C$12:C86)),2)</f>
        <v>#NUM!</v>
      </c>
      <c r="D86" t="e">
        <f>VLOOKUP(Check_CO_List[[#This Row],[Indicator Numbering]],IndicNumbering[],3,FALSE)</f>
        <v>#NUM!</v>
      </c>
      <c r="E86" t="e">
        <f t="shared" si="4"/>
        <v>#NUM!</v>
      </c>
      <c r="F86" t="e">
        <f t="shared" si="5"/>
        <v>#NUM!</v>
      </c>
      <c r="H86" s="588"/>
      <c r="I86" s="588"/>
    </row>
    <row r="87" spans="1:9">
      <c r="A87" s="171" t="e">
        <f t="array" ref="A87">INDEX(CO_indicators_list[], SMALL(IF(CO_Indic_List=$A$8,ROW(CO_Indic_List)-7),ROWS(C$12:C87)),3)</f>
        <v>#NUM!</v>
      </c>
      <c r="B87" s="171" t="e">
        <f t="array" ref="B87">INDEX(CO_indicators_list[], SMALL(IF(CO_Indic_List=$A$8,ROW(CO_Indic_List)-7),ROWS(C$12:C87)),4)</f>
        <v>#NUM!</v>
      </c>
      <c r="C87" s="171" t="e">
        <f t="array" ref="C87">INDEX(CO_indicators_list[], SMALL(IF(CO_Indic_List=$A$8,ROW(CO_Indic_List)-7),ROWS(C$12:C87)),2)</f>
        <v>#NUM!</v>
      </c>
      <c r="D87" t="e">
        <f>VLOOKUP(Check_CO_List[[#This Row],[Indicator Numbering]],IndicNumbering[],3,FALSE)</f>
        <v>#NUM!</v>
      </c>
      <c r="E87" t="e">
        <f t="shared" si="4"/>
        <v>#NUM!</v>
      </c>
      <c r="F87" t="e">
        <f t="shared" si="5"/>
        <v>#NUM!</v>
      </c>
      <c r="H87" s="588"/>
      <c r="I87" s="588"/>
    </row>
    <row r="88" spans="1:9">
      <c r="A88" s="171" t="e">
        <f t="array" ref="A88">INDEX(CO_indicators_list[], SMALL(IF(CO_Indic_List=$A$8,ROW(CO_Indic_List)-7),ROWS(C$12:C88)),3)</f>
        <v>#NUM!</v>
      </c>
      <c r="B88" s="171" t="e">
        <f t="array" ref="B88">INDEX(CO_indicators_list[], SMALL(IF(CO_Indic_List=$A$8,ROW(CO_Indic_List)-7),ROWS(C$12:C88)),4)</f>
        <v>#NUM!</v>
      </c>
      <c r="C88" s="171" t="e">
        <f t="array" ref="C88">INDEX(CO_indicators_list[], SMALL(IF(CO_Indic_List=$A$8,ROW(CO_Indic_List)-7),ROWS(C$12:C88)),2)</f>
        <v>#NUM!</v>
      </c>
      <c r="D88" t="e">
        <f>VLOOKUP(Check_CO_List[[#This Row],[Indicator Numbering]],IndicNumbering[],3,FALSE)</f>
        <v>#NUM!</v>
      </c>
      <c r="E88" t="e">
        <f t="shared" si="4"/>
        <v>#NUM!</v>
      </c>
      <c r="F88" t="e">
        <f t="shared" si="5"/>
        <v>#NUM!</v>
      </c>
      <c r="H88" s="588"/>
      <c r="I88" s="588"/>
    </row>
    <row r="89" spans="1:9">
      <c r="A89" s="171" t="e">
        <f t="array" ref="A89">INDEX(CO_indicators_list[], SMALL(IF(CO_Indic_List=$A$8,ROW(CO_Indic_List)-7),ROWS(C$12:C89)),3)</f>
        <v>#NUM!</v>
      </c>
      <c r="B89" s="171" t="e">
        <f t="array" ref="B89">INDEX(CO_indicators_list[], SMALL(IF(CO_Indic_List=$A$8,ROW(CO_Indic_List)-7),ROWS(C$12:C89)),4)</f>
        <v>#NUM!</v>
      </c>
      <c r="C89" s="171" t="e">
        <f t="array" ref="C89">INDEX(CO_indicators_list[], SMALL(IF(CO_Indic_List=$A$8,ROW(CO_Indic_List)-7),ROWS(C$12:C89)),2)</f>
        <v>#NUM!</v>
      </c>
      <c r="D89" t="e">
        <f>VLOOKUP(Check_CO_List[[#This Row],[Indicator Numbering]],IndicNumbering[],3,FALSE)</f>
        <v>#NUM!</v>
      </c>
      <c r="E89" t="e">
        <f t="shared" si="4"/>
        <v>#NUM!</v>
      </c>
      <c r="F89" t="e">
        <f t="shared" si="5"/>
        <v>#NUM!</v>
      </c>
      <c r="H89" s="588"/>
      <c r="I89" s="588"/>
    </row>
    <row r="90" spans="1:9">
      <c r="A90" s="171" t="e">
        <f t="array" ref="A90">INDEX(CO_indicators_list[], SMALL(IF(CO_Indic_List=$A$8,ROW(CO_Indic_List)-7),ROWS(C$12:C90)),3)</f>
        <v>#NUM!</v>
      </c>
      <c r="B90" s="171" t="e">
        <f t="array" ref="B90">INDEX(CO_indicators_list[], SMALL(IF(CO_Indic_List=$A$8,ROW(CO_Indic_List)-7),ROWS(C$12:C90)),4)</f>
        <v>#NUM!</v>
      </c>
      <c r="C90" s="171" t="e">
        <f t="array" ref="C90">INDEX(CO_indicators_list[], SMALL(IF(CO_Indic_List=$A$8,ROW(CO_Indic_List)-7),ROWS(C$12:C90)),2)</f>
        <v>#NUM!</v>
      </c>
      <c r="D90" t="e">
        <f>VLOOKUP(Check_CO_List[[#This Row],[Indicator Numbering]],IndicNumbering[],3,FALSE)</f>
        <v>#NUM!</v>
      </c>
      <c r="E90" t="e">
        <f t="shared" si="4"/>
        <v>#NUM!</v>
      </c>
      <c r="F90" t="e">
        <f t="shared" si="5"/>
        <v>#NUM!</v>
      </c>
      <c r="H90" s="588"/>
      <c r="I90" s="588"/>
    </row>
    <row r="91" spans="1:9">
      <c r="A91" s="171" t="e">
        <f t="array" ref="A91">INDEX(CO_indicators_list[], SMALL(IF(CO_Indic_List=$A$8,ROW(CO_Indic_List)-7),ROWS(C$12:C91)),3)</f>
        <v>#NUM!</v>
      </c>
      <c r="B91" s="171" t="e">
        <f t="array" ref="B91">INDEX(CO_indicators_list[], SMALL(IF(CO_Indic_List=$A$8,ROW(CO_Indic_List)-7),ROWS(C$12:C91)),4)</f>
        <v>#NUM!</v>
      </c>
      <c r="C91" s="171" t="e">
        <f t="array" ref="C91">INDEX(CO_indicators_list[], SMALL(IF(CO_Indic_List=$A$8,ROW(CO_Indic_List)-7),ROWS(C$12:C91)),2)</f>
        <v>#NUM!</v>
      </c>
      <c r="D91" t="e">
        <f>VLOOKUP(Check_CO_List[[#This Row],[Indicator Numbering]],IndicNumbering[],3,FALSE)</f>
        <v>#NUM!</v>
      </c>
      <c r="E91" t="e">
        <f t="shared" si="4"/>
        <v>#NUM!</v>
      </c>
      <c r="F91" t="e">
        <f t="shared" si="5"/>
        <v>#NUM!</v>
      </c>
      <c r="H91" s="588"/>
      <c r="I91" s="588"/>
    </row>
    <row r="92" spans="1:9">
      <c r="A92" s="171" t="e">
        <f t="array" ref="A92">INDEX(CO_indicators_list[], SMALL(IF(CO_Indic_List=$A$8,ROW(CO_Indic_List)-7),ROWS(C$12:C92)),3)</f>
        <v>#NUM!</v>
      </c>
      <c r="B92" s="171" t="e">
        <f t="array" ref="B92">INDEX(CO_indicators_list[], SMALL(IF(CO_Indic_List=$A$8,ROW(CO_Indic_List)-7),ROWS(C$12:C92)),4)</f>
        <v>#NUM!</v>
      </c>
      <c r="C92" s="171" t="e">
        <f t="array" ref="C92">INDEX(CO_indicators_list[], SMALL(IF(CO_Indic_List=$A$8,ROW(CO_Indic_List)-7),ROWS(C$12:C92)),2)</f>
        <v>#NUM!</v>
      </c>
      <c r="D92" t="e">
        <f>VLOOKUP(Check_CO_List[[#This Row],[Indicator Numbering]],IndicNumbering[],3,FALSE)</f>
        <v>#NUM!</v>
      </c>
      <c r="E92" t="e">
        <f t="shared" si="4"/>
        <v>#NUM!</v>
      </c>
      <c r="F92" t="e">
        <f t="shared" si="5"/>
        <v>#NUM!</v>
      </c>
      <c r="H92" s="588"/>
      <c r="I92" s="588"/>
    </row>
    <row r="93" spans="1:9">
      <c r="A93" s="171" t="e">
        <f t="array" ref="A93">INDEX(CO_indicators_list[], SMALL(IF(CO_Indic_List=$A$8,ROW(CO_Indic_List)-7),ROWS(C$12:C93)),3)</f>
        <v>#NUM!</v>
      </c>
      <c r="B93" s="171" t="e">
        <f t="array" ref="B93">INDEX(CO_indicators_list[], SMALL(IF(CO_Indic_List=$A$8,ROW(CO_Indic_List)-7),ROWS(C$12:C93)),4)</f>
        <v>#NUM!</v>
      </c>
      <c r="C93" s="171" t="e">
        <f t="array" ref="C93">INDEX(CO_indicators_list[], SMALL(IF(CO_Indic_List=$A$8,ROW(CO_Indic_List)-7),ROWS(C$12:C93)),2)</f>
        <v>#NUM!</v>
      </c>
      <c r="D93" t="e">
        <f>VLOOKUP(Check_CO_List[[#This Row],[Indicator Numbering]],IndicNumbering[],3,FALSE)</f>
        <v>#NUM!</v>
      </c>
      <c r="E93" t="e">
        <f t="shared" si="4"/>
        <v>#NUM!</v>
      </c>
      <c r="F93" t="e">
        <f t="shared" si="5"/>
        <v>#NUM!</v>
      </c>
      <c r="H93" s="588"/>
      <c r="I93" s="588"/>
    </row>
    <row r="94" spans="1:9">
      <c r="A94" s="171" t="e">
        <f t="array" ref="A94">INDEX(CO_indicators_list[], SMALL(IF(CO_Indic_List=$A$8,ROW(CO_Indic_List)-7),ROWS(C$12:C94)),3)</f>
        <v>#NUM!</v>
      </c>
      <c r="B94" s="171" t="e">
        <f t="array" ref="B94">INDEX(CO_indicators_list[], SMALL(IF(CO_Indic_List=$A$8,ROW(CO_Indic_List)-7),ROWS(C$12:C94)),4)</f>
        <v>#NUM!</v>
      </c>
      <c r="C94" s="171" t="e">
        <f t="array" ref="C94">INDEX(CO_indicators_list[], SMALL(IF(CO_Indic_List=$A$8,ROW(CO_Indic_List)-7),ROWS(C$12:C94)),2)</f>
        <v>#NUM!</v>
      </c>
      <c r="D94" t="e">
        <f>VLOOKUP(Check_CO_List[[#This Row],[Indicator Numbering]],IndicNumbering[],3,FALSE)</f>
        <v>#NUM!</v>
      </c>
      <c r="E94" t="e">
        <f t="shared" si="4"/>
        <v>#NUM!</v>
      </c>
      <c r="F94" t="e">
        <f t="shared" si="5"/>
        <v>#NUM!</v>
      </c>
      <c r="H94" s="588"/>
      <c r="I94" s="588"/>
    </row>
    <row r="95" spans="1:9">
      <c r="A95" s="171" t="e">
        <f t="array" ref="A95">INDEX(CO_indicators_list[], SMALL(IF(CO_Indic_List=$A$8,ROW(CO_Indic_List)-7),ROWS(C$12:C95)),3)</f>
        <v>#NUM!</v>
      </c>
      <c r="B95" s="171" t="e">
        <f t="array" ref="B95">INDEX(CO_indicators_list[], SMALL(IF(CO_Indic_List=$A$8,ROW(CO_Indic_List)-7),ROWS(C$12:C95)),4)</f>
        <v>#NUM!</v>
      </c>
      <c r="C95" s="171" t="e">
        <f t="array" ref="C95">INDEX(CO_indicators_list[], SMALL(IF(CO_Indic_List=$A$8,ROW(CO_Indic_List)-7),ROWS(C$12:C95)),2)</f>
        <v>#NUM!</v>
      </c>
      <c r="D95" t="e">
        <f>VLOOKUP(Check_CO_List[[#This Row],[Indicator Numbering]],IndicNumbering[],3,FALSE)</f>
        <v>#NUM!</v>
      </c>
      <c r="E95" t="e">
        <f t="shared" si="4"/>
        <v>#NUM!</v>
      </c>
      <c r="F95" t="e">
        <f t="shared" si="5"/>
        <v>#NUM!</v>
      </c>
      <c r="H95" s="588"/>
      <c r="I95" s="588"/>
    </row>
    <row r="96" spans="1:9">
      <c r="A96" s="171" t="e">
        <f t="array" ref="A96">INDEX(CO_indicators_list[], SMALL(IF(CO_Indic_List=$A$8,ROW(CO_Indic_List)-7),ROWS(C$12:C96)),3)</f>
        <v>#NUM!</v>
      </c>
      <c r="B96" s="171" t="e">
        <f t="array" ref="B96">INDEX(CO_indicators_list[], SMALL(IF(CO_Indic_List=$A$8,ROW(CO_Indic_List)-7),ROWS(C$12:C96)),4)</f>
        <v>#NUM!</v>
      </c>
      <c r="C96" s="171" t="e">
        <f t="array" ref="C96">INDEX(CO_indicators_list[], SMALL(IF(CO_Indic_List=$A$8,ROW(CO_Indic_List)-7),ROWS(C$12:C96)),2)</f>
        <v>#NUM!</v>
      </c>
      <c r="D96" t="e">
        <f>VLOOKUP(Check_CO_List[[#This Row],[Indicator Numbering]],IndicNumbering[],3,FALSE)</f>
        <v>#NUM!</v>
      </c>
      <c r="E96" t="e">
        <f t="shared" si="4"/>
        <v>#NUM!</v>
      </c>
      <c r="F96" t="e">
        <f t="shared" si="5"/>
        <v>#NUM!</v>
      </c>
      <c r="H96" s="588"/>
      <c r="I96" s="588"/>
    </row>
    <row r="97" spans="1:9">
      <c r="A97" s="171" t="e">
        <f t="array" ref="A97">INDEX(CO_indicators_list[], SMALL(IF(CO_Indic_List=$A$8,ROW(CO_Indic_List)-7),ROWS(C$12:C97)),3)</f>
        <v>#NUM!</v>
      </c>
      <c r="B97" s="171" t="e">
        <f t="array" ref="B97">INDEX(CO_indicators_list[], SMALL(IF(CO_Indic_List=$A$8,ROW(CO_Indic_List)-7),ROWS(C$12:C97)),4)</f>
        <v>#NUM!</v>
      </c>
      <c r="C97" s="171" t="e">
        <f t="array" ref="C97">INDEX(CO_indicators_list[], SMALL(IF(CO_Indic_List=$A$8,ROW(CO_Indic_List)-7),ROWS(C$12:C97)),2)</f>
        <v>#NUM!</v>
      </c>
      <c r="D97" t="e">
        <f>VLOOKUP(Check_CO_List[[#This Row],[Indicator Numbering]],IndicNumbering[],3,FALSE)</f>
        <v>#NUM!</v>
      </c>
      <c r="E97" t="e">
        <f t="shared" si="4"/>
        <v>#NUM!</v>
      </c>
      <c r="F97" t="e">
        <f t="shared" si="5"/>
        <v>#NUM!</v>
      </c>
      <c r="H97" s="588"/>
      <c r="I97" s="588"/>
    </row>
    <row r="98" spans="1:9">
      <c r="A98" s="171" t="e">
        <f t="array" ref="A98">INDEX(CO_indicators_list[], SMALL(IF(CO_Indic_List=$A$8,ROW(CO_Indic_List)-7),ROWS(C$12:C98)),3)</f>
        <v>#NUM!</v>
      </c>
      <c r="B98" s="171" t="e">
        <f t="array" ref="B98">INDEX(CO_indicators_list[], SMALL(IF(CO_Indic_List=$A$8,ROW(CO_Indic_List)-7),ROWS(C$12:C98)),4)</f>
        <v>#NUM!</v>
      </c>
      <c r="C98" s="171" t="e">
        <f t="array" ref="C98">INDEX(CO_indicators_list[], SMALL(IF(CO_Indic_List=$A$8,ROW(CO_Indic_List)-7),ROWS(C$12:C98)),2)</f>
        <v>#NUM!</v>
      </c>
      <c r="D98" t="e">
        <f>VLOOKUP(Check_CO_List[[#This Row],[Indicator Numbering]],IndicNumbering[],3,FALSE)</f>
        <v>#NUM!</v>
      </c>
      <c r="E98" t="e">
        <f t="shared" si="4"/>
        <v>#NUM!</v>
      </c>
      <c r="F98" t="e">
        <f t="shared" si="5"/>
        <v>#NUM!</v>
      </c>
      <c r="H98" s="588"/>
      <c r="I98" s="588"/>
    </row>
    <row r="99" spans="1:9">
      <c r="A99" s="171" t="e">
        <f t="array" ref="A99">INDEX(CO_indicators_list[], SMALL(IF(CO_Indic_List=$A$8,ROW(CO_Indic_List)-7),ROWS(C$12:C99)),3)</f>
        <v>#NUM!</v>
      </c>
      <c r="B99" s="171" t="e">
        <f t="array" ref="B99">INDEX(CO_indicators_list[], SMALL(IF(CO_Indic_List=$A$8,ROW(CO_Indic_List)-7),ROWS(C$12:C99)),4)</f>
        <v>#NUM!</v>
      </c>
      <c r="C99" s="171" t="e">
        <f t="array" ref="C99">INDEX(CO_indicators_list[], SMALL(IF(CO_Indic_List=$A$8,ROW(CO_Indic_List)-7),ROWS(C$12:C99)),2)</f>
        <v>#NUM!</v>
      </c>
      <c r="D99" t="e">
        <f>VLOOKUP(Check_CO_List[[#This Row],[Indicator Numbering]],IndicNumbering[],3,FALSE)</f>
        <v>#NUM!</v>
      </c>
      <c r="E99" t="e">
        <f t="shared" si="4"/>
        <v>#NUM!</v>
      </c>
      <c r="F99" t="e">
        <f t="shared" si="5"/>
        <v>#NUM!</v>
      </c>
      <c r="H99" s="588"/>
      <c r="I99" s="588"/>
    </row>
  </sheetData>
  <sheetProtection sheet="1" objects="1" scenarios="1" pivotTables="0"/>
  <mergeCells count="3">
    <mergeCell ref="B10:C10"/>
    <mergeCell ref="D9:F9"/>
    <mergeCell ref="H9:K9"/>
  </mergeCells>
  <conditionalFormatting sqref="A12:F99">
    <cfRule type="containsErrors" dxfId="208" priority="1">
      <formula>ISERROR(A12)</formula>
    </cfRule>
  </conditionalFormatting>
  <pageMargins left="0.7" right="0.7" top="0.75" bottom="0.75" header="0.3" footer="0.3"/>
  <pageSetup orientation="portrait" r:id="rId2"/>
  <drawing r:id="rId3"/>
  <tableParts count="1">
    <tablePart r:id="rId4"/>
  </tableParts>
  <extLst>
    <ext xmlns:x14="http://schemas.microsoft.com/office/spreadsheetml/2009/9/main" uri="{A8765BA9-456A-4dab-B4F3-ACF838C121DE}">
      <x14:slicerList>
        <x14:slicer r:id="rId5"/>
      </x14:slicerList>
    </ext>
  </extLst>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sheetPr>
  <dimension ref="A1:XFA105"/>
  <sheetViews>
    <sheetView showGridLines="0" zoomScale="80" zoomScaleNormal="80" workbookViewId="0">
      <pane xSplit="3" ySplit="5" topLeftCell="D6" activePane="bottomRight" state="frozen"/>
      <selection pane="topRight" activeCell="E1" sqref="E1"/>
      <selection pane="bottomLeft" activeCell="A6" sqref="A6"/>
      <selection pane="bottomRight" activeCell="D6" sqref="D6"/>
    </sheetView>
  </sheetViews>
  <sheetFormatPr defaultRowHeight="15"/>
  <cols>
    <col min="1" max="1" width="16" style="1" customWidth="1"/>
    <col min="2" max="2" width="40" style="1" customWidth="1"/>
    <col min="3" max="4" width="16.140625" style="1" customWidth="1"/>
    <col min="5" max="5" width="32.5703125" style="1" customWidth="1"/>
    <col min="6" max="6" width="20.5703125" style="1" customWidth="1"/>
    <col min="7" max="7" width="15.5703125" style="1" customWidth="1"/>
    <col min="8" max="8" width="18.28515625" style="1" customWidth="1"/>
    <col min="9" max="9" width="13.5703125" style="1" customWidth="1"/>
    <col min="10" max="10" width="20.140625" style="1" customWidth="1"/>
    <col min="11" max="11" width="16.85546875" style="1" customWidth="1"/>
    <col min="12" max="12" width="20.140625" style="1" customWidth="1"/>
    <col min="13" max="13" width="16.85546875" style="1" customWidth="1"/>
    <col min="14" max="14" width="20.140625" style="1" customWidth="1"/>
    <col min="15" max="15" width="16.85546875" style="1" customWidth="1"/>
    <col min="16" max="16" width="15.7109375" style="1" customWidth="1"/>
    <col min="17" max="17" width="16.85546875" customWidth="1"/>
    <col min="18" max="18" width="13.5703125" customWidth="1"/>
    <col min="19" max="19" width="16.85546875" style="1" customWidth="1"/>
    <col min="20" max="20" width="15.7109375" style="1" customWidth="1"/>
    <col min="21" max="21" width="16.85546875" style="1" customWidth="1"/>
    <col min="22" max="22" width="15.7109375" style="1" customWidth="1"/>
  </cols>
  <sheetData>
    <row r="1" spans="1:16381" ht="54.75" customHeight="1"/>
    <row r="2" spans="1:16381" ht="16.5" customHeight="1"/>
    <row r="3" spans="1:16381" ht="27" customHeight="1">
      <c r="A3"/>
      <c r="B3" s="967"/>
      <c r="C3" s="967"/>
      <c r="D3" s="967"/>
      <c r="E3" s="967"/>
      <c r="F3" s="967"/>
      <c r="G3" s="967"/>
      <c r="H3" s="967"/>
      <c r="I3" s="967"/>
      <c r="J3" s="967"/>
      <c r="K3" s="967"/>
      <c r="L3" s="967"/>
      <c r="M3" s="967"/>
      <c r="N3" s="967"/>
      <c r="O3" s="967"/>
      <c r="P3" s="122"/>
      <c r="Q3" s="122"/>
      <c r="R3" s="122"/>
      <c r="S3" s="122"/>
      <c r="T3" s="168"/>
      <c r="U3" s="122"/>
      <c r="V3" s="168"/>
      <c r="W3" s="122"/>
      <c r="X3" s="122"/>
      <c r="Y3" s="122"/>
      <c r="Z3" s="122"/>
      <c r="AA3" s="122"/>
      <c r="AB3" s="122"/>
      <c r="AC3" s="122"/>
      <c r="AD3" s="122"/>
      <c r="AE3" s="122"/>
      <c r="AF3" s="122"/>
      <c r="AG3" s="122"/>
      <c r="AH3" s="122"/>
      <c r="AI3" s="122"/>
      <c r="AJ3" s="122"/>
      <c r="AK3" s="122"/>
      <c r="AL3" s="122"/>
      <c r="AM3" s="122"/>
      <c r="AN3" s="122"/>
      <c r="AO3" s="122"/>
      <c r="AP3" s="122"/>
      <c r="AQ3" s="122"/>
      <c r="AR3" s="122"/>
      <c r="AS3" s="122"/>
      <c r="AT3" s="122"/>
      <c r="AU3" s="122"/>
      <c r="AV3" s="122"/>
      <c r="AW3" s="122"/>
      <c r="AX3" s="122"/>
      <c r="AY3" s="122"/>
      <c r="AZ3" s="122"/>
      <c r="BA3" s="122"/>
      <c r="BB3" s="122"/>
      <c r="BC3" s="122"/>
      <c r="BD3" s="122"/>
      <c r="BE3" s="122"/>
      <c r="BF3" s="122"/>
      <c r="BG3" s="122"/>
      <c r="BH3" s="122"/>
      <c r="BI3" s="122"/>
      <c r="BJ3" s="122"/>
      <c r="BK3" s="122"/>
      <c r="BL3" s="122"/>
      <c r="BM3" s="122"/>
      <c r="BN3" s="122"/>
      <c r="BO3" s="122"/>
      <c r="BP3" s="122"/>
      <c r="BQ3" s="122"/>
      <c r="BR3" s="122"/>
      <c r="BS3" s="122"/>
      <c r="BT3" s="122"/>
      <c r="BU3" s="122"/>
      <c r="BV3" s="122"/>
      <c r="BW3" s="122"/>
      <c r="BX3" s="122"/>
      <c r="BY3" s="122"/>
      <c r="BZ3" s="122"/>
      <c r="CA3" s="122"/>
      <c r="CB3" s="122"/>
      <c r="CC3" s="122"/>
      <c r="CD3" s="122"/>
      <c r="CE3" s="122"/>
      <c r="CF3" s="122"/>
      <c r="CG3" s="122"/>
      <c r="CH3" s="122"/>
      <c r="CI3" s="122"/>
      <c r="CJ3" s="122"/>
      <c r="CK3" s="122"/>
      <c r="CL3" s="122"/>
      <c r="CM3" s="122"/>
      <c r="CN3" s="122"/>
      <c r="CO3" s="122"/>
      <c r="CP3" s="122"/>
      <c r="CQ3" s="122"/>
      <c r="CR3" s="122"/>
      <c r="CS3" s="122"/>
      <c r="CT3" s="122"/>
      <c r="CU3" s="122"/>
      <c r="CV3" s="122"/>
      <c r="CW3" s="122"/>
      <c r="CX3" s="122"/>
      <c r="CY3" s="122"/>
      <c r="CZ3" s="122"/>
      <c r="DA3" s="122"/>
      <c r="DB3" s="122"/>
      <c r="DC3" s="122"/>
      <c r="DD3" s="122"/>
      <c r="DE3" s="122"/>
      <c r="DF3" s="122"/>
      <c r="DG3" s="122"/>
      <c r="DH3" s="122"/>
      <c r="DI3" s="122"/>
      <c r="DJ3" s="122"/>
      <c r="DK3" s="122"/>
      <c r="DL3" s="122"/>
      <c r="DM3" s="122"/>
      <c r="DN3" s="122"/>
      <c r="DO3" s="122"/>
      <c r="DP3" s="122"/>
      <c r="DQ3" s="122"/>
      <c r="DR3" s="122"/>
      <c r="DS3" s="122"/>
      <c r="DT3" s="122"/>
      <c r="DU3" s="122"/>
      <c r="DV3" s="122"/>
      <c r="DW3" s="122"/>
      <c r="DX3" s="122"/>
      <c r="DY3" s="122"/>
      <c r="DZ3" s="122"/>
      <c r="EA3" s="122"/>
      <c r="EB3" s="122"/>
      <c r="EC3" s="122"/>
      <c r="ED3" s="122"/>
      <c r="EE3" s="122"/>
      <c r="EF3" s="122"/>
      <c r="EG3" s="122"/>
      <c r="EH3" s="122"/>
      <c r="EI3" s="122"/>
      <c r="EJ3" s="122"/>
      <c r="EK3" s="122"/>
      <c r="EL3" s="122"/>
      <c r="EM3" s="122"/>
      <c r="EN3" s="122"/>
      <c r="EO3" s="122"/>
      <c r="EP3" s="122"/>
      <c r="EQ3" s="122"/>
      <c r="ER3" s="122"/>
      <c r="ES3" s="122"/>
      <c r="ET3" s="122"/>
      <c r="EU3" s="122"/>
      <c r="EV3" s="122"/>
      <c r="EW3" s="122"/>
      <c r="EX3" s="122"/>
      <c r="EY3" s="122"/>
      <c r="EZ3" s="122"/>
      <c r="FA3" s="122"/>
      <c r="FB3" s="122"/>
      <c r="FC3" s="122"/>
      <c r="FD3" s="122"/>
      <c r="FE3" s="122"/>
      <c r="FF3" s="122"/>
      <c r="FG3" s="122"/>
      <c r="FH3" s="122"/>
      <c r="FI3" s="122"/>
      <c r="FJ3" s="122"/>
      <c r="FK3" s="122"/>
      <c r="FL3" s="122"/>
      <c r="FM3" s="122"/>
      <c r="FN3" s="122"/>
      <c r="FO3" s="122"/>
      <c r="FP3" s="122"/>
      <c r="FQ3" s="122"/>
      <c r="FR3" s="122"/>
      <c r="FS3" s="122"/>
      <c r="FT3" s="122"/>
      <c r="FU3" s="122"/>
      <c r="FV3" s="122"/>
      <c r="FW3" s="122"/>
      <c r="FX3" s="122"/>
      <c r="FY3" s="122"/>
      <c r="FZ3" s="122"/>
      <c r="GA3" s="122"/>
      <c r="GB3" s="122"/>
      <c r="GC3" s="122"/>
      <c r="GD3" s="122"/>
      <c r="GE3" s="122"/>
      <c r="GF3" s="122"/>
      <c r="GG3" s="122"/>
      <c r="GH3" s="122"/>
      <c r="GI3" s="122"/>
      <c r="GJ3" s="122"/>
      <c r="GK3" s="122"/>
      <c r="GL3" s="122"/>
      <c r="GM3" s="122"/>
      <c r="GN3" s="122"/>
      <c r="GO3" s="122"/>
      <c r="GP3" s="122"/>
      <c r="GQ3" s="122"/>
      <c r="GR3" s="122"/>
      <c r="GS3" s="122"/>
      <c r="GT3" s="122"/>
      <c r="GU3" s="122"/>
      <c r="GV3" s="122"/>
      <c r="GW3" s="122"/>
      <c r="GX3" s="122"/>
      <c r="GY3" s="122"/>
      <c r="GZ3" s="122"/>
      <c r="HA3" s="122"/>
      <c r="HB3" s="122"/>
      <c r="HC3" s="122"/>
      <c r="HD3" s="122"/>
      <c r="HE3" s="122"/>
      <c r="HF3" s="122"/>
      <c r="HG3" s="122"/>
      <c r="HH3" s="122"/>
      <c r="HI3" s="122"/>
      <c r="HJ3" s="122"/>
      <c r="HK3" s="122"/>
      <c r="HL3" s="122"/>
      <c r="HM3" s="122"/>
      <c r="HN3" s="122"/>
      <c r="HO3" s="122"/>
      <c r="HP3" s="122"/>
      <c r="HQ3" s="122"/>
      <c r="HR3" s="122"/>
      <c r="HS3" s="122"/>
      <c r="HT3" s="122"/>
      <c r="HU3" s="122"/>
      <c r="HV3" s="122"/>
      <c r="HW3" s="122"/>
      <c r="HX3" s="122"/>
      <c r="HY3" s="122"/>
      <c r="HZ3" s="122"/>
      <c r="IA3" s="122"/>
      <c r="IB3" s="122"/>
      <c r="IC3" s="122"/>
      <c r="ID3" s="122"/>
      <c r="IE3" s="122"/>
      <c r="IF3" s="122"/>
      <c r="IG3" s="122"/>
      <c r="IH3" s="122"/>
      <c r="II3" s="122"/>
      <c r="IJ3" s="122"/>
      <c r="IK3" s="122"/>
      <c r="IL3" s="122"/>
      <c r="IM3" s="122"/>
      <c r="IN3" s="122"/>
      <c r="IO3" s="122"/>
      <c r="IP3" s="122"/>
      <c r="IQ3" s="122"/>
      <c r="IR3" s="122"/>
      <c r="IS3" s="122"/>
      <c r="IT3" s="122"/>
      <c r="IU3" s="122"/>
      <c r="IV3" s="122"/>
      <c r="IW3" s="122"/>
      <c r="IX3" s="122"/>
      <c r="IY3" s="122"/>
      <c r="IZ3" s="122"/>
      <c r="JA3" s="122"/>
      <c r="JB3" s="122"/>
      <c r="JC3" s="122"/>
      <c r="JD3" s="122"/>
      <c r="JE3" s="122"/>
      <c r="JF3" s="122"/>
      <c r="JG3" s="122"/>
      <c r="JH3" s="122"/>
      <c r="JI3" s="122"/>
      <c r="JJ3" s="122"/>
      <c r="JK3" s="122"/>
      <c r="JL3" s="122"/>
      <c r="JM3" s="122"/>
      <c r="JN3" s="122"/>
      <c r="JO3" s="122"/>
      <c r="JP3" s="122"/>
      <c r="JQ3" s="122"/>
      <c r="JR3" s="122"/>
      <c r="JS3" s="122"/>
      <c r="JT3" s="122"/>
      <c r="JU3" s="122"/>
      <c r="JV3" s="122"/>
      <c r="JW3" s="122"/>
      <c r="JX3" s="122"/>
      <c r="JY3" s="122"/>
      <c r="JZ3" s="122"/>
      <c r="KA3" s="122"/>
      <c r="KB3" s="122"/>
      <c r="KC3" s="122"/>
      <c r="KD3" s="122"/>
      <c r="KE3" s="122"/>
      <c r="KF3" s="122"/>
      <c r="KG3" s="122"/>
      <c r="KH3" s="122"/>
      <c r="KI3" s="122"/>
      <c r="KJ3" s="122"/>
      <c r="KK3" s="122"/>
      <c r="KL3" s="122"/>
      <c r="KM3" s="122"/>
      <c r="KN3" s="122"/>
      <c r="KO3" s="122"/>
      <c r="KP3" s="122"/>
      <c r="KQ3" s="122"/>
      <c r="KR3" s="122"/>
      <c r="KS3" s="122"/>
      <c r="KT3" s="122"/>
      <c r="KU3" s="122"/>
      <c r="KV3" s="122"/>
      <c r="KW3" s="122"/>
      <c r="KX3" s="122"/>
      <c r="KY3" s="122"/>
      <c r="KZ3" s="122"/>
      <c r="LA3" s="122"/>
      <c r="LB3" s="122"/>
      <c r="LC3" s="122"/>
      <c r="LD3" s="122"/>
      <c r="LE3" s="122"/>
      <c r="LF3" s="122"/>
      <c r="LG3" s="122"/>
      <c r="LH3" s="122"/>
      <c r="LI3" s="122"/>
      <c r="LJ3" s="122"/>
      <c r="LK3" s="122"/>
      <c r="LL3" s="122"/>
      <c r="LM3" s="122"/>
      <c r="LN3" s="122"/>
      <c r="LO3" s="122"/>
      <c r="LP3" s="122"/>
      <c r="LQ3" s="122"/>
      <c r="LR3" s="122"/>
      <c r="LS3" s="122"/>
      <c r="LT3" s="122"/>
      <c r="LU3" s="122"/>
      <c r="LV3" s="122"/>
      <c r="LW3" s="122"/>
      <c r="LX3" s="122"/>
      <c r="LY3" s="122"/>
      <c r="LZ3" s="122"/>
      <c r="MA3" s="122"/>
      <c r="MB3" s="122"/>
      <c r="MC3" s="122"/>
      <c r="MD3" s="122"/>
      <c r="ME3" s="122"/>
      <c r="MF3" s="122"/>
      <c r="MG3" s="122"/>
      <c r="MH3" s="122"/>
      <c r="MI3" s="122"/>
      <c r="MJ3" s="122"/>
      <c r="MK3" s="122"/>
      <c r="ML3" s="122"/>
      <c r="MM3" s="122"/>
      <c r="MN3" s="122"/>
      <c r="MO3" s="122"/>
      <c r="MP3" s="122"/>
      <c r="MQ3" s="122"/>
      <c r="MR3" s="122"/>
      <c r="MS3" s="122"/>
      <c r="MT3" s="122"/>
      <c r="MU3" s="122"/>
      <c r="MV3" s="122"/>
      <c r="MW3" s="122"/>
      <c r="MX3" s="122"/>
      <c r="MY3" s="122"/>
      <c r="MZ3" s="122"/>
      <c r="NA3" s="122"/>
      <c r="NB3" s="122"/>
      <c r="NC3" s="122"/>
      <c r="ND3" s="122"/>
      <c r="NE3" s="122"/>
      <c r="NF3" s="122"/>
      <c r="NG3" s="122"/>
      <c r="NH3" s="122"/>
      <c r="NI3" s="122"/>
      <c r="NJ3" s="122"/>
      <c r="NK3" s="122"/>
      <c r="NL3" s="122"/>
      <c r="NM3" s="122"/>
      <c r="NN3" s="122"/>
      <c r="NO3" s="122"/>
      <c r="NP3" s="122"/>
      <c r="NQ3" s="122"/>
      <c r="NR3" s="122"/>
      <c r="NS3" s="122"/>
      <c r="NT3" s="122"/>
      <c r="NU3" s="122"/>
      <c r="NV3" s="122"/>
      <c r="NW3" s="122"/>
      <c r="NX3" s="122"/>
      <c r="NY3" s="122"/>
      <c r="NZ3" s="122"/>
      <c r="OA3" s="122"/>
      <c r="OB3" s="122"/>
      <c r="OC3" s="122"/>
      <c r="OD3" s="122"/>
      <c r="OE3" s="122"/>
      <c r="OF3" s="122"/>
      <c r="OG3" s="122"/>
      <c r="OH3" s="122"/>
      <c r="OI3" s="122"/>
      <c r="OJ3" s="122"/>
      <c r="OK3" s="122"/>
      <c r="OL3" s="122"/>
      <c r="OM3" s="122"/>
      <c r="ON3" s="122"/>
      <c r="OO3" s="122"/>
      <c r="OP3" s="122"/>
      <c r="OQ3" s="122"/>
      <c r="OR3" s="122"/>
      <c r="OS3" s="122"/>
      <c r="OT3" s="122"/>
      <c r="OU3" s="122"/>
      <c r="OV3" s="122"/>
      <c r="OW3" s="122"/>
      <c r="OX3" s="122"/>
      <c r="OY3" s="122"/>
      <c r="OZ3" s="122"/>
      <c r="PA3" s="122"/>
      <c r="PB3" s="122"/>
      <c r="PC3" s="122"/>
      <c r="PD3" s="122"/>
      <c r="PE3" s="122"/>
      <c r="PF3" s="122"/>
      <c r="PG3" s="122"/>
      <c r="PH3" s="122"/>
      <c r="PI3" s="122"/>
      <c r="PJ3" s="122"/>
      <c r="PK3" s="122"/>
      <c r="PL3" s="122"/>
      <c r="PM3" s="122"/>
      <c r="PN3" s="122"/>
      <c r="PO3" s="122"/>
      <c r="PP3" s="122"/>
      <c r="PQ3" s="122"/>
      <c r="PR3" s="122"/>
      <c r="PS3" s="122"/>
      <c r="PT3" s="122"/>
      <c r="PU3" s="122"/>
      <c r="PV3" s="122"/>
      <c r="PW3" s="122"/>
      <c r="PX3" s="122"/>
      <c r="PY3" s="122"/>
      <c r="PZ3" s="122"/>
      <c r="QA3" s="122"/>
      <c r="QB3" s="122"/>
      <c r="QC3" s="122"/>
      <c r="QD3" s="122"/>
      <c r="QE3" s="122"/>
      <c r="QF3" s="122"/>
      <c r="QG3" s="122"/>
      <c r="QH3" s="122"/>
      <c r="QI3" s="122"/>
      <c r="QJ3" s="122"/>
      <c r="QK3" s="122"/>
      <c r="QL3" s="122"/>
      <c r="QM3" s="122"/>
      <c r="QN3" s="122"/>
      <c r="QO3" s="122"/>
      <c r="QP3" s="122"/>
      <c r="QQ3" s="122"/>
      <c r="QR3" s="122"/>
      <c r="QS3" s="122"/>
      <c r="QT3" s="122"/>
      <c r="QU3" s="122"/>
      <c r="QV3" s="122"/>
      <c r="QW3" s="122"/>
      <c r="QX3" s="122"/>
      <c r="QY3" s="122"/>
      <c r="QZ3" s="122"/>
      <c r="RA3" s="122"/>
      <c r="RB3" s="122"/>
      <c r="RC3" s="122"/>
      <c r="RD3" s="122"/>
      <c r="RE3" s="122"/>
      <c r="RF3" s="122"/>
      <c r="RG3" s="122"/>
      <c r="RH3" s="122"/>
      <c r="RI3" s="122"/>
      <c r="RJ3" s="122"/>
      <c r="RK3" s="122"/>
      <c r="RL3" s="122"/>
      <c r="RM3" s="122"/>
      <c r="RN3" s="122"/>
      <c r="RO3" s="122"/>
      <c r="RP3" s="122"/>
      <c r="RQ3" s="122"/>
      <c r="RR3" s="122"/>
      <c r="RS3" s="122"/>
      <c r="RT3" s="122"/>
      <c r="RU3" s="122"/>
      <c r="RV3" s="122"/>
      <c r="RW3" s="122"/>
      <c r="RX3" s="122"/>
      <c r="RY3" s="122"/>
      <c r="RZ3" s="122"/>
      <c r="SA3" s="122"/>
      <c r="SB3" s="122"/>
      <c r="SC3" s="122"/>
      <c r="SD3" s="122"/>
      <c r="SE3" s="122"/>
      <c r="SF3" s="122"/>
      <c r="SG3" s="122"/>
      <c r="SH3" s="122"/>
      <c r="SI3" s="122"/>
      <c r="SJ3" s="122"/>
      <c r="SK3" s="122"/>
      <c r="SL3" s="122"/>
      <c r="SM3" s="122"/>
      <c r="SN3" s="122"/>
      <c r="SO3" s="122"/>
      <c r="SP3" s="122"/>
      <c r="SQ3" s="122"/>
      <c r="SR3" s="122"/>
      <c r="SS3" s="122"/>
      <c r="ST3" s="122"/>
      <c r="SU3" s="122"/>
      <c r="SV3" s="122"/>
      <c r="SW3" s="122"/>
      <c r="SX3" s="122"/>
      <c r="SY3" s="122"/>
      <c r="SZ3" s="122"/>
      <c r="TA3" s="122"/>
      <c r="TB3" s="122"/>
      <c r="TC3" s="122"/>
      <c r="TD3" s="122"/>
      <c r="TE3" s="122"/>
      <c r="TF3" s="122"/>
      <c r="TG3" s="122"/>
      <c r="TH3" s="122"/>
      <c r="TI3" s="122"/>
      <c r="TJ3" s="122"/>
      <c r="TK3" s="122"/>
      <c r="TL3" s="122"/>
      <c r="TM3" s="122"/>
      <c r="TN3" s="122"/>
      <c r="TO3" s="122"/>
      <c r="TP3" s="122"/>
      <c r="TQ3" s="122"/>
      <c r="TR3" s="122"/>
      <c r="TS3" s="122"/>
      <c r="TT3" s="122"/>
      <c r="TU3" s="122"/>
      <c r="TV3" s="122"/>
      <c r="TW3" s="122"/>
      <c r="TX3" s="122"/>
      <c r="TY3" s="122"/>
      <c r="TZ3" s="122"/>
      <c r="UA3" s="122"/>
      <c r="UB3" s="122"/>
      <c r="UC3" s="122"/>
      <c r="UD3" s="122"/>
      <c r="UE3" s="122"/>
      <c r="UF3" s="122"/>
      <c r="UG3" s="122"/>
      <c r="UH3" s="122"/>
      <c r="UI3" s="122"/>
      <c r="UJ3" s="122"/>
      <c r="UK3" s="122"/>
      <c r="UL3" s="122"/>
      <c r="UM3" s="122"/>
      <c r="UN3" s="122"/>
      <c r="UO3" s="122"/>
      <c r="UP3" s="122"/>
      <c r="UQ3" s="122"/>
      <c r="UR3" s="122"/>
      <c r="US3" s="122"/>
      <c r="UT3" s="122"/>
      <c r="UU3" s="122"/>
      <c r="UV3" s="122"/>
      <c r="UW3" s="122"/>
      <c r="UX3" s="122"/>
      <c r="UY3" s="122"/>
      <c r="UZ3" s="122"/>
      <c r="VA3" s="122"/>
      <c r="VB3" s="122"/>
      <c r="VC3" s="122"/>
      <c r="VD3" s="122"/>
      <c r="VE3" s="122"/>
      <c r="VF3" s="122"/>
      <c r="VG3" s="122"/>
      <c r="VH3" s="122"/>
      <c r="VI3" s="122"/>
      <c r="VJ3" s="122"/>
      <c r="VK3" s="122"/>
      <c r="VL3" s="122"/>
      <c r="VM3" s="122"/>
      <c r="VN3" s="122"/>
      <c r="VO3" s="122"/>
      <c r="VP3" s="122"/>
      <c r="VQ3" s="122"/>
      <c r="VR3" s="122"/>
      <c r="VS3" s="122"/>
      <c r="VT3" s="122"/>
      <c r="VU3" s="122"/>
      <c r="VV3" s="122"/>
      <c r="VW3" s="122"/>
      <c r="VX3" s="122"/>
      <c r="VY3" s="122"/>
      <c r="VZ3" s="122"/>
      <c r="WA3" s="122"/>
      <c r="WB3" s="122"/>
      <c r="WC3" s="122"/>
      <c r="WD3" s="122"/>
      <c r="WE3" s="122"/>
      <c r="WF3" s="122"/>
      <c r="WG3" s="122"/>
      <c r="WH3" s="122"/>
      <c r="WI3" s="122"/>
      <c r="WJ3" s="122"/>
      <c r="WK3" s="122"/>
      <c r="WL3" s="122"/>
      <c r="WM3" s="122"/>
      <c r="WN3" s="122"/>
      <c r="WO3" s="122"/>
      <c r="WP3" s="122"/>
      <c r="WQ3" s="122"/>
      <c r="WR3" s="122"/>
      <c r="WS3" s="122"/>
      <c r="WT3" s="122"/>
      <c r="WU3" s="122"/>
      <c r="WV3" s="122"/>
      <c r="WW3" s="122"/>
      <c r="WX3" s="122"/>
      <c r="WY3" s="122"/>
      <c r="WZ3" s="122"/>
      <c r="XA3" s="122"/>
      <c r="XB3" s="122"/>
      <c r="XC3" s="122"/>
      <c r="XD3" s="122"/>
      <c r="XE3" s="122"/>
      <c r="XF3" s="122"/>
      <c r="XG3" s="122"/>
      <c r="XH3" s="122"/>
      <c r="XI3" s="122"/>
      <c r="XJ3" s="122"/>
      <c r="XK3" s="122"/>
      <c r="XL3" s="122"/>
      <c r="XM3" s="122"/>
      <c r="XN3" s="122"/>
      <c r="XO3" s="122"/>
      <c r="XP3" s="122"/>
      <c r="XQ3" s="122"/>
      <c r="XR3" s="122"/>
      <c r="XS3" s="122"/>
      <c r="XT3" s="122"/>
      <c r="XU3" s="122"/>
      <c r="XV3" s="122"/>
      <c r="XW3" s="122"/>
      <c r="XX3" s="122"/>
      <c r="XY3" s="122"/>
      <c r="XZ3" s="122"/>
      <c r="YA3" s="122"/>
      <c r="YB3" s="122"/>
      <c r="YC3" s="122"/>
      <c r="YD3" s="122"/>
      <c r="YE3" s="122"/>
      <c r="YF3" s="122"/>
      <c r="YG3" s="122"/>
      <c r="YH3" s="122"/>
      <c r="YI3" s="122"/>
      <c r="YJ3" s="122"/>
      <c r="YK3" s="122"/>
      <c r="YL3" s="122"/>
      <c r="YM3" s="122"/>
      <c r="YN3" s="122"/>
      <c r="YO3" s="122"/>
      <c r="YP3" s="122"/>
      <c r="YQ3" s="122"/>
      <c r="YR3" s="122"/>
      <c r="YS3" s="122"/>
      <c r="YT3" s="122"/>
      <c r="YU3" s="122"/>
      <c r="YV3" s="122"/>
      <c r="YW3" s="122"/>
      <c r="YX3" s="122"/>
      <c r="YY3" s="122"/>
      <c r="YZ3" s="122"/>
      <c r="ZA3" s="122"/>
      <c r="ZB3" s="122"/>
      <c r="ZC3" s="122"/>
      <c r="ZD3" s="122"/>
      <c r="ZE3" s="122"/>
      <c r="ZF3" s="122"/>
      <c r="ZG3" s="122"/>
      <c r="ZH3" s="122"/>
      <c r="ZI3" s="122"/>
      <c r="ZJ3" s="122"/>
      <c r="ZK3" s="122"/>
      <c r="ZL3" s="122"/>
      <c r="ZM3" s="122"/>
      <c r="ZN3" s="122"/>
      <c r="ZO3" s="122"/>
      <c r="ZP3" s="122"/>
      <c r="ZQ3" s="122"/>
      <c r="ZR3" s="122"/>
      <c r="ZS3" s="122"/>
      <c r="ZT3" s="122"/>
      <c r="ZU3" s="122"/>
      <c r="ZV3" s="122"/>
      <c r="ZW3" s="122"/>
      <c r="ZX3" s="122"/>
      <c r="ZY3" s="122"/>
      <c r="ZZ3" s="122"/>
      <c r="AAA3" s="122"/>
      <c r="AAB3" s="122"/>
      <c r="AAC3" s="122"/>
      <c r="AAD3" s="122"/>
      <c r="AAE3" s="122"/>
      <c r="AAF3" s="122"/>
      <c r="AAG3" s="122"/>
      <c r="AAH3" s="122"/>
      <c r="AAI3" s="122"/>
      <c r="AAJ3" s="122"/>
      <c r="AAK3" s="122"/>
      <c r="AAL3" s="122"/>
      <c r="AAM3" s="122"/>
      <c r="AAN3" s="122"/>
      <c r="AAO3" s="122"/>
      <c r="AAP3" s="122"/>
      <c r="AAQ3" s="122"/>
      <c r="AAR3" s="122"/>
      <c r="AAS3" s="122"/>
      <c r="AAT3" s="122"/>
      <c r="AAU3" s="122"/>
      <c r="AAV3" s="122"/>
      <c r="AAW3" s="122"/>
      <c r="AAX3" s="122"/>
      <c r="AAY3" s="122"/>
      <c r="AAZ3" s="122"/>
      <c r="ABA3" s="122"/>
      <c r="ABB3" s="122"/>
      <c r="ABC3" s="122"/>
      <c r="ABD3" s="122"/>
      <c r="ABE3" s="122"/>
      <c r="ABF3" s="122"/>
      <c r="ABG3" s="122"/>
      <c r="ABH3" s="122"/>
      <c r="ABI3" s="122"/>
      <c r="ABJ3" s="122"/>
      <c r="ABK3" s="122"/>
      <c r="ABL3" s="122"/>
      <c r="ABM3" s="122"/>
      <c r="ABN3" s="122"/>
      <c r="ABO3" s="122"/>
      <c r="ABP3" s="122"/>
      <c r="ABQ3" s="122"/>
      <c r="ABR3" s="122"/>
      <c r="ABS3" s="122"/>
      <c r="ABT3" s="122"/>
      <c r="ABU3" s="122"/>
      <c r="ABV3" s="122"/>
      <c r="ABW3" s="122"/>
      <c r="ABX3" s="122"/>
      <c r="ABY3" s="122"/>
      <c r="ABZ3" s="122"/>
      <c r="ACA3" s="122"/>
      <c r="ACB3" s="122"/>
      <c r="ACC3" s="122"/>
      <c r="ACD3" s="122"/>
      <c r="ACE3" s="122"/>
      <c r="ACF3" s="122"/>
      <c r="ACG3" s="122"/>
      <c r="ACH3" s="122"/>
      <c r="ACI3" s="122"/>
      <c r="ACJ3" s="122"/>
      <c r="ACK3" s="122"/>
      <c r="ACL3" s="122"/>
      <c r="ACM3" s="122"/>
      <c r="ACN3" s="122"/>
      <c r="ACO3" s="122"/>
      <c r="ACP3" s="122"/>
      <c r="ACQ3" s="122"/>
      <c r="ACR3" s="122"/>
      <c r="ACS3" s="122"/>
      <c r="ACT3" s="122"/>
      <c r="ACU3" s="122"/>
      <c r="ACV3" s="122"/>
      <c r="ACW3" s="122"/>
      <c r="ACX3" s="122"/>
      <c r="ACY3" s="122"/>
      <c r="ACZ3" s="122"/>
      <c r="ADA3" s="122"/>
      <c r="ADB3" s="122"/>
      <c r="ADC3" s="122"/>
      <c r="ADD3" s="122"/>
      <c r="ADE3" s="122"/>
      <c r="ADF3" s="122"/>
      <c r="ADG3" s="122"/>
      <c r="ADH3" s="122"/>
      <c r="ADI3" s="122"/>
      <c r="ADJ3" s="122"/>
      <c r="ADK3" s="122"/>
      <c r="ADL3" s="122"/>
      <c r="ADM3" s="122"/>
      <c r="ADN3" s="122"/>
      <c r="ADO3" s="122"/>
      <c r="ADP3" s="122"/>
      <c r="ADQ3" s="122"/>
      <c r="ADR3" s="122"/>
      <c r="ADS3" s="122"/>
      <c r="ADT3" s="122"/>
      <c r="ADU3" s="122"/>
      <c r="ADV3" s="122"/>
      <c r="ADW3" s="122"/>
      <c r="ADX3" s="122"/>
      <c r="ADY3" s="122"/>
      <c r="ADZ3" s="122"/>
      <c r="AEA3" s="122"/>
      <c r="AEB3" s="122"/>
      <c r="AEC3" s="122"/>
      <c r="AED3" s="122"/>
      <c r="AEE3" s="122"/>
      <c r="AEF3" s="122"/>
      <c r="AEG3" s="122"/>
      <c r="AEH3" s="122"/>
      <c r="AEI3" s="122"/>
      <c r="AEJ3" s="122"/>
      <c r="AEK3" s="122"/>
      <c r="AEL3" s="122"/>
      <c r="AEM3" s="122"/>
      <c r="AEN3" s="122"/>
      <c r="AEO3" s="122"/>
      <c r="AEP3" s="122"/>
      <c r="AEQ3" s="122"/>
      <c r="AER3" s="122"/>
      <c r="AES3" s="122"/>
      <c r="AET3" s="122"/>
      <c r="AEU3" s="122"/>
      <c r="AEV3" s="122"/>
      <c r="AEW3" s="122"/>
      <c r="AEX3" s="122"/>
      <c r="AEY3" s="122"/>
      <c r="AEZ3" s="122"/>
      <c r="AFA3" s="122"/>
      <c r="AFB3" s="122"/>
      <c r="AFC3" s="122"/>
      <c r="AFD3" s="122"/>
      <c r="AFE3" s="122"/>
      <c r="AFF3" s="122"/>
      <c r="AFG3" s="122"/>
      <c r="AFH3" s="122"/>
      <c r="AFI3" s="122"/>
      <c r="AFJ3" s="122"/>
      <c r="AFK3" s="122"/>
      <c r="AFL3" s="122"/>
      <c r="AFM3" s="122"/>
      <c r="AFN3" s="122"/>
      <c r="AFO3" s="122"/>
      <c r="AFP3" s="122"/>
      <c r="AFQ3" s="122"/>
      <c r="AFR3" s="122"/>
      <c r="AFS3" s="122"/>
      <c r="AFT3" s="122"/>
      <c r="AFU3" s="122"/>
      <c r="AFV3" s="122"/>
      <c r="AFW3" s="122"/>
      <c r="AFX3" s="122"/>
      <c r="AFY3" s="122"/>
      <c r="AFZ3" s="122"/>
      <c r="AGA3" s="122"/>
      <c r="AGB3" s="122"/>
      <c r="AGC3" s="122"/>
      <c r="AGD3" s="122"/>
      <c r="AGE3" s="122"/>
      <c r="AGF3" s="122"/>
      <c r="AGG3" s="122"/>
      <c r="AGH3" s="122"/>
      <c r="AGI3" s="122"/>
      <c r="AGJ3" s="122"/>
      <c r="AGK3" s="122"/>
      <c r="AGL3" s="122"/>
      <c r="AGM3" s="122"/>
      <c r="AGN3" s="122"/>
      <c r="AGO3" s="122"/>
      <c r="AGP3" s="122"/>
      <c r="AGQ3" s="122"/>
      <c r="AGR3" s="122"/>
      <c r="AGS3" s="122"/>
      <c r="AGT3" s="122"/>
      <c r="AGU3" s="122"/>
      <c r="AGV3" s="122"/>
      <c r="AGW3" s="122"/>
      <c r="AGX3" s="122"/>
      <c r="AGY3" s="122"/>
      <c r="AGZ3" s="122"/>
      <c r="AHA3" s="122"/>
      <c r="AHB3" s="122"/>
      <c r="AHC3" s="122"/>
      <c r="AHD3" s="122"/>
      <c r="AHE3" s="122"/>
      <c r="AHF3" s="122"/>
      <c r="AHG3" s="122"/>
      <c r="AHH3" s="122"/>
      <c r="AHI3" s="122"/>
      <c r="AHJ3" s="122"/>
      <c r="AHK3" s="122"/>
      <c r="AHL3" s="122"/>
      <c r="AHM3" s="122"/>
      <c r="AHN3" s="122"/>
      <c r="AHO3" s="122"/>
      <c r="AHP3" s="122"/>
      <c r="AHQ3" s="122"/>
      <c r="AHR3" s="122"/>
      <c r="AHS3" s="122"/>
      <c r="AHT3" s="122"/>
      <c r="AHU3" s="122"/>
      <c r="AHV3" s="122"/>
      <c r="AHW3" s="122"/>
      <c r="AHX3" s="122"/>
      <c r="AHY3" s="122"/>
      <c r="AHZ3" s="122"/>
      <c r="AIA3" s="122"/>
      <c r="AIB3" s="122"/>
      <c r="AIC3" s="122"/>
      <c r="AID3" s="122"/>
      <c r="AIE3" s="122"/>
      <c r="AIF3" s="122"/>
      <c r="AIG3" s="122"/>
      <c r="AIH3" s="122"/>
      <c r="AII3" s="122"/>
      <c r="AIJ3" s="122"/>
      <c r="AIK3" s="122"/>
      <c r="AIL3" s="122"/>
      <c r="AIM3" s="122"/>
      <c r="AIN3" s="122"/>
      <c r="AIO3" s="122"/>
      <c r="AIP3" s="122"/>
      <c r="AIQ3" s="122"/>
      <c r="AIR3" s="122"/>
      <c r="AIS3" s="122"/>
      <c r="AIT3" s="122"/>
      <c r="AIU3" s="122"/>
      <c r="AIV3" s="122"/>
      <c r="AIW3" s="122"/>
      <c r="AIX3" s="122"/>
      <c r="AIY3" s="122"/>
      <c r="AIZ3" s="122"/>
      <c r="AJA3" s="122"/>
      <c r="AJB3" s="122"/>
      <c r="AJC3" s="122"/>
      <c r="AJD3" s="122"/>
      <c r="AJE3" s="122"/>
      <c r="AJF3" s="122"/>
      <c r="AJG3" s="122"/>
      <c r="AJH3" s="122"/>
      <c r="AJI3" s="122"/>
      <c r="AJJ3" s="122"/>
      <c r="AJK3" s="122"/>
      <c r="AJL3" s="122"/>
      <c r="AJM3" s="122"/>
      <c r="AJN3" s="122"/>
      <c r="AJO3" s="122"/>
      <c r="AJP3" s="122"/>
      <c r="AJQ3" s="122"/>
      <c r="AJR3" s="122"/>
      <c r="AJS3" s="122"/>
      <c r="AJT3" s="122"/>
      <c r="AJU3" s="122"/>
      <c r="AJV3" s="122"/>
      <c r="AJW3" s="122"/>
      <c r="AJX3" s="122"/>
      <c r="AJY3" s="122"/>
      <c r="AJZ3" s="122"/>
      <c r="AKA3" s="122"/>
      <c r="AKB3" s="122"/>
      <c r="AKC3" s="122"/>
      <c r="AKD3" s="122"/>
      <c r="AKE3" s="122"/>
      <c r="AKF3" s="122"/>
      <c r="AKG3" s="122"/>
      <c r="AKH3" s="122"/>
      <c r="AKI3" s="122"/>
      <c r="AKJ3" s="122"/>
      <c r="AKK3" s="122"/>
      <c r="AKL3" s="122"/>
      <c r="AKM3" s="122"/>
      <c r="AKN3" s="122"/>
      <c r="AKO3" s="122"/>
      <c r="AKP3" s="122"/>
      <c r="AKQ3" s="122"/>
      <c r="AKR3" s="122"/>
      <c r="AKS3" s="122"/>
      <c r="AKT3" s="122"/>
      <c r="AKU3" s="122"/>
      <c r="AKV3" s="122"/>
      <c r="AKW3" s="122"/>
      <c r="AKX3" s="122"/>
      <c r="AKY3" s="122"/>
      <c r="AKZ3" s="122"/>
      <c r="ALA3" s="122"/>
      <c r="ALB3" s="122"/>
      <c r="ALC3" s="122"/>
      <c r="ALD3" s="122"/>
      <c r="ALE3" s="122"/>
      <c r="ALF3" s="122"/>
      <c r="ALG3" s="122"/>
      <c r="ALH3" s="122"/>
      <c r="ALI3" s="122"/>
      <c r="ALJ3" s="122"/>
      <c r="ALK3" s="122"/>
      <c r="ALL3" s="122"/>
      <c r="ALM3" s="122"/>
      <c r="ALN3" s="122"/>
      <c r="ALO3" s="122"/>
      <c r="ALP3" s="122"/>
      <c r="ALQ3" s="122"/>
      <c r="ALR3" s="122"/>
      <c r="ALS3" s="122"/>
      <c r="ALT3" s="122"/>
      <c r="ALU3" s="122"/>
      <c r="ALV3" s="122"/>
      <c r="ALW3" s="122"/>
      <c r="ALX3" s="122"/>
      <c r="ALY3" s="122"/>
      <c r="ALZ3" s="122"/>
      <c r="AMA3" s="122"/>
      <c r="AMB3" s="122"/>
      <c r="AMC3" s="122"/>
      <c r="AMD3" s="122"/>
      <c r="AME3" s="122"/>
      <c r="AMF3" s="122"/>
      <c r="AMG3" s="122"/>
      <c r="AMH3" s="122"/>
      <c r="AMI3" s="122"/>
      <c r="AMJ3" s="122"/>
      <c r="AMK3" s="122"/>
      <c r="AML3" s="122"/>
      <c r="AMM3" s="122"/>
      <c r="AMN3" s="122"/>
      <c r="AMO3" s="122"/>
      <c r="AMP3" s="122"/>
      <c r="AMQ3" s="122"/>
      <c r="AMR3" s="122"/>
      <c r="AMS3" s="122"/>
      <c r="AMT3" s="122"/>
      <c r="AMU3" s="122"/>
      <c r="AMV3" s="122"/>
      <c r="AMW3" s="122"/>
      <c r="AMX3" s="122"/>
      <c r="AMY3" s="122"/>
      <c r="AMZ3" s="122"/>
      <c r="ANA3" s="122"/>
      <c r="ANB3" s="122"/>
      <c r="ANC3" s="122"/>
      <c r="AND3" s="122"/>
      <c r="ANE3" s="122"/>
      <c r="ANF3" s="122"/>
      <c r="ANG3" s="122"/>
      <c r="ANH3" s="122"/>
      <c r="ANI3" s="122"/>
      <c r="ANJ3" s="122"/>
      <c r="ANK3" s="122"/>
      <c r="ANL3" s="122"/>
      <c r="ANM3" s="122"/>
      <c r="ANN3" s="122"/>
      <c r="ANO3" s="122"/>
      <c r="ANP3" s="122"/>
      <c r="ANQ3" s="122"/>
      <c r="ANR3" s="122"/>
      <c r="ANS3" s="122"/>
      <c r="ANT3" s="122"/>
      <c r="ANU3" s="122"/>
      <c r="ANV3" s="122"/>
      <c r="ANW3" s="122"/>
      <c r="ANX3" s="122"/>
      <c r="ANY3" s="122"/>
      <c r="ANZ3" s="122"/>
      <c r="AOA3" s="122"/>
      <c r="AOB3" s="122"/>
      <c r="AOC3" s="122"/>
      <c r="AOD3" s="122"/>
      <c r="AOE3" s="122"/>
      <c r="AOF3" s="122"/>
      <c r="AOG3" s="122"/>
      <c r="AOH3" s="122"/>
      <c r="AOI3" s="122"/>
      <c r="AOJ3" s="122"/>
      <c r="AOK3" s="122"/>
      <c r="AOL3" s="122"/>
      <c r="AOM3" s="122"/>
      <c r="AON3" s="122"/>
      <c r="AOO3" s="122"/>
      <c r="AOP3" s="122"/>
      <c r="AOQ3" s="122"/>
      <c r="AOR3" s="122"/>
      <c r="AOS3" s="122"/>
      <c r="AOT3" s="122"/>
      <c r="AOU3" s="122"/>
      <c r="AOV3" s="122"/>
      <c r="AOW3" s="122"/>
      <c r="AOX3" s="122"/>
      <c r="AOY3" s="122"/>
      <c r="AOZ3" s="122"/>
      <c r="APA3" s="122"/>
      <c r="APB3" s="122"/>
      <c r="APC3" s="122"/>
      <c r="APD3" s="122"/>
      <c r="APE3" s="122"/>
      <c r="APF3" s="122"/>
      <c r="APG3" s="122"/>
      <c r="APH3" s="122"/>
      <c r="API3" s="122"/>
      <c r="APJ3" s="122"/>
      <c r="APK3" s="122"/>
      <c r="APL3" s="122"/>
      <c r="APM3" s="122"/>
      <c r="APN3" s="122"/>
      <c r="APO3" s="122"/>
      <c r="APP3" s="122"/>
      <c r="APQ3" s="122"/>
      <c r="APR3" s="122"/>
      <c r="APS3" s="122"/>
      <c r="APT3" s="122"/>
      <c r="APU3" s="122"/>
      <c r="APV3" s="122"/>
      <c r="APW3" s="122"/>
      <c r="APX3" s="122"/>
      <c r="APY3" s="122"/>
      <c r="APZ3" s="122"/>
      <c r="AQA3" s="122"/>
      <c r="AQB3" s="122"/>
      <c r="AQC3" s="122"/>
      <c r="AQD3" s="122"/>
      <c r="AQE3" s="122"/>
      <c r="AQF3" s="122"/>
      <c r="AQG3" s="122"/>
      <c r="AQH3" s="122"/>
      <c r="AQI3" s="122"/>
      <c r="AQJ3" s="122"/>
      <c r="AQK3" s="122"/>
      <c r="AQL3" s="122"/>
      <c r="AQM3" s="122"/>
      <c r="AQN3" s="122"/>
      <c r="AQO3" s="122"/>
      <c r="AQP3" s="122"/>
      <c r="AQQ3" s="122"/>
      <c r="AQR3" s="122"/>
      <c r="AQS3" s="122"/>
      <c r="AQT3" s="122"/>
      <c r="AQU3" s="122"/>
      <c r="AQV3" s="122"/>
      <c r="AQW3" s="122"/>
      <c r="AQX3" s="122"/>
      <c r="AQY3" s="122"/>
      <c r="AQZ3" s="122"/>
      <c r="ARA3" s="122"/>
      <c r="ARB3" s="122"/>
      <c r="ARC3" s="122"/>
      <c r="ARD3" s="122"/>
      <c r="ARE3" s="122"/>
      <c r="ARF3" s="122"/>
      <c r="ARG3" s="122"/>
      <c r="ARH3" s="122"/>
      <c r="ARI3" s="122"/>
      <c r="ARJ3" s="122"/>
      <c r="ARK3" s="122"/>
      <c r="ARL3" s="122"/>
      <c r="ARM3" s="122"/>
      <c r="ARN3" s="122"/>
      <c r="ARO3" s="122"/>
      <c r="ARP3" s="122"/>
      <c r="ARQ3" s="122"/>
      <c r="ARR3" s="122"/>
      <c r="ARS3" s="122"/>
      <c r="ART3" s="122"/>
      <c r="ARU3" s="122"/>
      <c r="ARV3" s="122"/>
      <c r="ARW3" s="122"/>
      <c r="ARX3" s="122"/>
      <c r="ARY3" s="122"/>
      <c r="ARZ3" s="122"/>
      <c r="ASA3" s="122"/>
      <c r="ASB3" s="122"/>
      <c r="ASC3" s="122"/>
      <c r="ASD3" s="122"/>
      <c r="ASE3" s="122"/>
      <c r="ASF3" s="122"/>
      <c r="ASG3" s="122"/>
      <c r="ASH3" s="122"/>
      <c r="ASI3" s="122"/>
      <c r="ASJ3" s="122"/>
      <c r="ASK3" s="122"/>
      <c r="ASL3" s="122"/>
      <c r="ASM3" s="122"/>
      <c r="ASN3" s="122"/>
      <c r="ASO3" s="122"/>
      <c r="ASP3" s="122"/>
      <c r="ASQ3" s="122"/>
      <c r="ASR3" s="122"/>
      <c r="ASS3" s="122"/>
      <c r="AST3" s="122"/>
      <c r="ASU3" s="122"/>
      <c r="ASV3" s="122"/>
      <c r="ASW3" s="122"/>
      <c r="ASX3" s="122"/>
      <c r="ASY3" s="122"/>
      <c r="ASZ3" s="122"/>
      <c r="ATA3" s="122"/>
      <c r="ATB3" s="122"/>
      <c r="ATC3" s="122"/>
      <c r="ATD3" s="122"/>
      <c r="ATE3" s="122"/>
      <c r="ATF3" s="122"/>
      <c r="ATG3" s="122"/>
      <c r="ATH3" s="122"/>
      <c r="ATI3" s="122"/>
      <c r="ATJ3" s="122"/>
      <c r="ATK3" s="122"/>
      <c r="ATL3" s="122"/>
      <c r="ATM3" s="122"/>
      <c r="ATN3" s="122"/>
      <c r="ATO3" s="122"/>
      <c r="ATP3" s="122"/>
      <c r="ATQ3" s="122"/>
      <c r="ATR3" s="122"/>
      <c r="ATS3" s="122"/>
      <c r="ATT3" s="122"/>
      <c r="ATU3" s="122"/>
      <c r="ATV3" s="122"/>
      <c r="ATW3" s="122"/>
      <c r="ATX3" s="122"/>
      <c r="ATY3" s="122"/>
      <c r="ATZ3" s="122"/>
      <c r="AUA3" s="122"/>
      <c r="AUB3" s="122"/>
      <c r="AUC3" s="122"/>
      <c r="AUD3" s="122"/>
      <c r="AUE3" s="122"/>
      <c r="AUF3" s="122"/>
      <c r="AUG3" s="122"/>
      <c r="AUH3" s="122"/>
      <c r="AUI3" s="122"/>
      <c r="AUJ3" s="122"/>
      <c r="AUK3" s="122"/>
      <c r="AUL3" s="122"/>
      <c r="AUM3" s="122"/>
      <c r="AUN3" s="122"/>
      <c r="AUO3" s="122"/>
      <c r="AUP3" s="122"/>
      <c r="AUQ3" s="122"/>
      <c r="AUR3" s="122"/>
      <c r="AUS3" s="122"/>
      <c r="AUT3" s="122"/>
      <c r="AUU3" s="122"/>
      <c r="AUV3" s="122"/>
      <c r="AUW3" s="122"/>
      <c r="AUX3" s="122"/>
      <c r="AUY3" s="122"/>
      <c r="AUZ3" s="122"/>
      <c r="AVA3" s="122"/>
      <c r="AVB3" s="122"/>
      <c r="AVC3" s="122"/>
      <c r="AVD3" s="122"/>
      <c r="AVE3" s="122"/>
      <c r="AVF3" s="122"/>
      <c r="AVG3" s="122"/>
      <c r="AVH3" s="122"/>
      <c r="AVI3" s="122"/>
      <c r="AVJ3" s="122"/>
      <c r="AVK3" s="122"/>
      <c r="AVL3" s="122"/>
      <c r="AVM3" s="122"/>
      <c r="AVN3" s="122"/>
      <c r="AVO3" s="122"/>
      <c r="AVP3" s="122"/>
      <c r="AVQ3" s="122"/>
      <c r="AVR3" s="122"/>
      <c r="AVS3" s="122"/>
      <c r="AVT3" s="122"/>
      <c r="AVU3" s="122"/>
      <c r="AVV3" s="122"/>
      <c r="AVW3" s="122"/>
      <c r="AVX3" s="122"/>
      <c r="AVY3" s="122"/>
      <c r="AVZ3" s="122"/>
      <c r="AWA3" s="122"/>
      <c r="AWB3" s="122"/>
      <c r="AWC3" s="122"/>
      <c r="AWD3" s="122"/>
      <c r="AWE3" s="122"/>
      <c r="AWF3" s="122"/>
      <c r="AWG3" s="122"/>
      <c r="AWH3" s="122"/>
      <c r="AWI3" s="122"/>
      <c r="AWJ3" s="122"/>
      <c r="AWK3" s="122"/>
      <c r="AWL3" s="122"/>
      <c r="AWM3" s="122"/>
      <c r="AWN3" s="122"/>
      <c r="AWO3" s="122"/>
      <c r="AWP3" s="122"/>
      <c r="AWQ3" s="122"/>
      <c r="AWR3" s="122"/>
      <c r="AWS3" s="122"/>
      <c r="AWT3" s="122"/>
      <c r="AWU3" s="122"/>
      <c r="AWV3" s="122"/>
      <c r="AWW3" s="122"/>
      <c r="AWX3" s="122"/>
      <c r="AWY3" s="122"/>
      <c r="AWZ3" s="122"/>
      <c r="AXA3" s="122"/>
      <c r="AXB3" s="122"/>
      <c r="AXC3" s="122"/>
      <c r="AXD3" s="122"/>
      <c r="AXE3" s="122"/>
      <c r="AXF3" s="122"/>
      <c r="AXG3" s="122"/>
      <c r="AXH3" s="122"/>
      <c r="AXI3" s="122"/>
      <c r="AXJ3" s="122"/>
      <c r="AXK3" s="122"/>
      <c r="AXL3" s="122"/>
      <c r="AXM3" s="122"/>
      <c r="AXN3" s="122"/>
      <c r="AXO3" s="122"/>
      <c r="AXP3" s="122"/>
      <c r="AXQ3" s="122"/>
      <c r="AXR3" s="122"/>
      <c r="AXS3" s="122"/>
      <c r="AXT3" s="122"/>
      <c r="AXU3" s="122"/>
      <c r="AXV3" s="122"/>
      <c r="AXW3" s="122"/>
      <c r="AXX3" s="122"/>
      <c r="AXY3" s="122"/>
      <c r="AXZ3" s="122"/>
      <c r="AYA3" s="122"/>
      <c r="AYB3" s="122"/>
      <c r="AYC3" s="122"/>
      <c r="AYD3" s="122"/>
      <c r="AYE3" s="122"/>
      <c r="AYF3" s="122"/>
      <c r="AYG3" s="122"/>
      <c r="AYH3" s="122"/>
      <c r="AYI3" s="122"/>
      <c r="AYJ3" s="122"/>
      <c r="AYK3" s="122"/>
      <c r="AYL3" s="122"/>
      <c r="AYM3" s="122"/>
      <c r="AYN3" s="122"/>
      <c r="AYO3" s="122"/>
      <c r="AYP3" s="122"/>
      <c r="AYQ3" s="122"/>
      <c r="AYR3" s="122"/>
      <c r="AYS3" s="122"/>
      <c r="AYT3" s="122"/>
      <c r="AYU3" s="122"/>
      <c r="AYV3" s="122"/>
      <c r="AYW3" s="122"/>
      <c r="AYX3" s="122"/>
      <c r="AYY3" s="122"/>
      <c r="AYZ3" s="122"/>
      <c r="AZA3" s="122"/>
      <c r="AZB3" s="122"/>
      <c r="AZC3" s="122"/>
      <c r="AZD3" s="122"/>
      <c r="AZE3" s="122"/>
      <c r="AZF3" s="122"/>
      <c r="AZG3" s="122"/>
      <c r="AZH3" s="122"/>
      <c r="AZI3" s="122"/>
      <c r="AZJ3" s="122"/>
      <c r="AZK3" s="122"/>
      <c r="AZL3" s="122"/>
      <c r="AZM3" s="122"/>
      <c r="AZN3" s="122"/>
      <c r="AZO3" s="122"/>
      <c r="AZP3" s="122"/>
      <c r="AZQ3" s="122"/>
      <c r="AZR3" s="122"/>
      <c r="AZS3" s="122"/>
      <c r="AZT3" s="122"/>
      <c r="AZU3" s="122"/>
      <c r="AZV3" s="122"/>
      <c r="AZW3" s="122"/>
      <c r="AZX3" s="122"/>
      <c r="AZY3" s="122"/>
      <c r="AZZ3" s="122"/>
      <c r="BAA3" s="122"/>
      <c r="BAB3" s="122"/>
      <c r="BAC3" s="122"/>
      <c r="BAD3" s="122"/>
      <c r="BAE3" s="122"/>
      <c r="BAF3" s="122"/>
      <c r="BAG3" s="122"/>
      <c r="BAH3" s="122"/>
      <c r="BAI3" s="122"/>
      <c r="BAJ3" s="122"/>
      <c r="BAK3" s="122"/>
      <c r="BAL3" s="122"/>
      <c r="BAM3" s="122"/>
      <c r="BAN3" s="122"/>
      <c r="BAO3" s="122"/>
      <c r="BAP3" s="122"/>
      <c r="BAQ3" s="122"/>
      <c r="BAR3" s="122"/>
      <c r="BAS3" s="122"/>
      <c r="BAT3" s="122"/>
      <c r="BAU3" s="122"/>
      <c r="BAV3" s="122"/>
      <c r="BAW3" s="122"/>
      <c r="BAX3" s="122"/>
      <c r="BAY3" s="122"/>
      <c r="BAZ3" s="122"/>
      <c r="BBA3" s="122"/>
      <c r="BBB3" s="122"/>
      <c r="BBC3" s="122"/>
      <c r="BBD3" s="122"/>
      <c r="BBE3" s="122"/>
      <c r="BBF3" s="122"/>
      <c r="BBG3" s="122"/>
      <c r="BBH3" s="122"/>
      <c r="BBI3" s="122"/>
      <c r="BBJ3" s="122"/>
      <c r="BBK3" s="122"/>
      <c r="BBL3" s="122"/>
      <c r="BBM3" s="122"/>
      <c r="BBN3" s="122"/>
      <c r="BBO3" s="122"/>
      <c r="BBP3" s="122"/>
      <c r="BBQ3" s="122"/>
      <c r="BBR3" s="122"/>
      <c r="BBS3" s="122"/>
      <c r="BBT3" s="122"/>
      <c r="BBU3" s="122"/>
      <c r="BBV3" s="122"/>
      <c r="BBW3" s="122"/>
      <c r="BBX3" s="122"/>
      <c r="BBY3" s="122"/>
      <c r="BBZ3" s="122"/>
      <c r="BCA3" s="122"/>
      <c r="BCB3" s="122"/>
      <c r="BCC3" s="122"/>
      <c r="BCD3" s="122"/>
      <c r="BCE3" s="122"/>
      <c r="BCF3" s="122"/>
      <c r="BCG3" s="122"/>
      <c r="BCH3" s="122"/>
      <c r="BCI3" s="122"/>
      <c r="BCJ3" s="122"/>
      <c r="BCK3" s="122"/>
      <c r="BCL3" s="122"/>
      <c r="BCM3" s="122"/>
      <c r="BCN3" s="122"/>
      <c r="BCO3" s="122"/>
      <c r="BCP3" s="122"/>
      <c r="BCQ3" s="122"/>
      <c r="BCR3" s="122"/>
      <c r="BCS3" s="122"/>
      <c r="BCT3" s="122"/>
      <c r="BCU3" s="122"/>
      <c r="BCV3" s="122"/>
      <c r="BCW3" s="122"/>
      <c r="BCX3" s="122"/>
      <c r="BCY3" s="122"/>
      <c r="BCZ3" s="122"/>
      <c r="BDA3" s="122"/>
      <c r="BDB3" s="122"/>
      <c r="BDC3" s="122"/>
      <c r="BDD3" s="122"/>
      <c r="BDE3" s="122"/>
      <c r="BDF3" s="122"/>
      <c r="BDG3" s="122"/>
      <c r="BDH3" s="122"/>
      <c r="BDI3" s="122"/>
      <c r="BDJ3" s="122"/>
      <c r="BDK3" s="122"/>
      <c r="BDL3" s="122"/>
      <c r="BDM3" s="122"/>
      <c r="BDN3" s="122"/>
      <c r="BDO3" s="122"/>
      <c r="BDP3" s="122"/>
      <c r="BDQ3" s="122"/>
      <c r="BDR3" s="122"/>
      <c r="BDS3" s="122"/>
      <c r="BDT3" s="122"/>
      <c r="BDU3" s="122"/>
      <c r="BDV3" s="122"/>
      <c r="BDW3" s="122"/>
      <c r="BDX3" s="122"/>
      <c r="BDY3" s="122"/>
      <c r="BDZ3" s="122"/>
      <c r="BEA3" s="122"/>
      <c r="BEB3" s="122"/>
      <c r="BEC3" s="122"/>
      <c r="BED3" s="122"/>
      <c r="BEE3" s="122"/>
      <c r="BEF3" s="122"/>
      <c r="BEG3" s="122"/>
      <c r="BEH3" s="122"/>
      <c r="BEI3" s="122"/>
      <c r="BEJ3" s="122"/>
      <c r="BEK3" s="122"/>
      <c r="BEL3" s="122"/>
      <c r="BEM3" s="122"/>
      <c r="BEN3" s="122"/>
      <c r="BEO3" s="122"/>
      <c r="BEP3" s="122"/>
      <c r="BEQ3" s="122"/>
      <c r="BER3" s="122"/>
      <c r="BES3" s="122"/>
      <c r="BET3" s="122"/>
      <c r="BEU3" s="122"/>
      <c r="BEV3" s="122"/>
      <c r="BEW3" s="122"/>
      <c r="BEX3" s="122"/>
      <c r="BEY3" s="122"/>
      <c r="BEZ3" s="122"/>
      <c r="BFA3" s="122"/>
      <c r="BFB3" s="122"/>
      <c r="BFC3" s="122"/>
      <c r="BFD3" s="122"/>
      <c r="BFE3" s="122"/>
      <c r="BFF3" s="122"/>
      <c r="BFG3" s="122"/>
      <c r="BFH3" s="122"/>
      <c r="BFI3" s="122"/>
      <c r="BFJ3" s="122"/>
      <c r="BFK3" s="122"/>
      <c r="BFL3" s="122"/>
      <c r="BFM3" s="122"/>
      <c r="BFN3" s="122"/>
      <c r="BFO3" s="122"/>
      <c r="BFP3" s="122"/>
      <c r="BFQ3" s="122"/>
      <c r="BFR3" s="122"/>
      <c r="BFS3" s="122"/>
      <c r="BFT3" s="122"/>
      <c r="BFU3" s="122"/>
      <c r="BFV3" s="122"/>
      <c r="BFW3" s="122"/>
      <c r="BFX3" s="122"/>
      <c r="BFY3" s="122"/>
      <c r="BFZ3" s="122"/>
      <c r="BGA3" s="122"/>
      <c r="BGB3" s="122"/>
      <c r="BGC3" s="122"/>
      <c r="BGD3" s="122"/>
      <c r="BGE3" s="122"/>
      <c r="BGF3" s="122"/>
      <c r="BGG3" s="122"/>
      <c r="BGH3" s="122"/>
      <c r="BGI3" s="122"/>
      <c r="BGJ3" s="122"/>
      <c r="BGK3" s="122"/>
      <c r="BGL3" s="122"/>
      <c r="BGM3" s="122"/>
      <c r="BGN3" s="122"/>
      <c r="BGO3" s="122"/>
      <c r="BGP3" s="122"/>
      <c r="BGQ3" s="122"/>
      <c r="BGR3" s="122"/>
      <c r="BGS3" s="122"/>
      <c r="BGT3" s="122"/>
      <c r="BGU3" s="122"/>
      <c r="BGV3" s="122"/>
      <c r="BGW3" s="122"/>
      <c r="BGX3" s="122"/>
      <c r="BGY3" s="122"/>
      <c r="BGZ3" s="122"/>
      <c r="BHA3" s="122"/>
      <c r="BHB3" s="122"/>
      <c r="BHC3" s="122"/>
      <c r="BHD3" s="122"/>
      <c r="BHE3" s="122"/>
      <c r="BHF3" s="122"/>
      <c r="BHG3" s="122"/>
      <c r="BHH3" s="122"/>
      <c r="BHI3" s="122"/>
      <c r="BHJ3" s="122"/>
      <c r="BHK3" s="122"/>
      <c r="BHL3" s="122"/>
      <c r="BHM3" s="122"/>
      <c r="BHN3" s="122"/>
      <c r="BHO3" s="122"/>
      <c r="BHP3" s="122"/>
      <c r="BHQ3" s="122"/>
      <c r="BHR3" s="122"/>
      <c r="BHS3" s="122"/>
      <c r="BHT3" s="122"/>
      <c r="BHU3" s="122"/>
      <c r="BHV3" s="122"/>
      <c r="BHW3" s="122"/>
      <c r="BHX3" s="122"/>
      <c r="BHY3" s="122"/>
      <c r="BHZ3" s="122"/>
      <c r="BIA3" s="122"/>
      <c r="BIB3" s="122"/>
      <c r="BIC3" s="122"/>
      <c r="BID3" s="122"/>
      <c r="BIE3" s="122"/>
      <c r="BIF3" s="122"/>
      <c r="BIG3" s="122"/>
      <c r="BIH3" s="122"/>
      <c r="BII3" s="122"/>
      <c r="BIJ3" s="122"/>
      <c r="BIK3" s="122"/>
      <c r="BIL3" s="122"/>
      <c r="BIM3" s="122"/>
      <c r="BIN3" s="122"/>
      <c r="BIO3" s="122"/>
      <c r="BIP3" s="122"/>
      <c r="BIQ3" s="122"/>
      <c r="BIR3" s="122"/>
      <c r="BIS3" s="122"/>
      <c r="BIT3" s="122"/>
      <c r="BIU3" s="122"/>
      <c r="BIV3" s="122"/>
      <c r="BIW3" s="122"/>
      <c r="BIX3" s="122"/>
      <c r="BIY3" s="122"/>
      <c r="BIZ3" s="122"/>
      <c r="BJA3" s="122"/>
      <c r="BJB3" s="122"/>
      <c r="BJC3" s="122"/>
      <c r="BJD3" s="122"/>
      <c r="BJE3" s="122"/>
      <c r="BJF3" s="122"/>
      <c r="BJG3" s="122"/>
      <c r="BJH3" s="122"/>
      <c r="BJI3" s="122"/>
      <c r="BJJ3" s="122"/>
      <c r="BJK3" s="122"/>
      <c r="BJL3" s="122"/>
      <c r="BJM3" s="122"/>
      <c r="BJN3" s="122"/>
      <c r="BJO3" s="122"/>
      <c r="BJP3" s="122"/>
      <c r="BJQ3" s="122"/>
      <c r="BJR3" s="122"/>
      <c r="BJS3" s="122"/>
      <c r="BJT3" s="122"/>
      <c r="BJU3" s="122"/>
      <c r="BJV3" s="122"/>
      <c r="BJW3" s="122"/>
      <c r="BJX3" s="122"/>
      <c r="BJY3" s="122"/>
      <c r="BJZ3" s="122"/>
      <c r="BKA3" s="122"/>
      <c r="BKB3" s="122"/>
      <c r="BKC3" s="122"/>
      <c r="BKD3" s="122"/>
      <c r="BKE3" s="122"/>
      <c r="BKF3" s="122"/>
      <c r="BKG3" s="122"/>
      <c r="BKH3" s="122"/>
      <c r="BKI3" s="122"/>
      <c r="BKJ3" s="122"/>
      <c r="BKK3" s="122"/>
      <c r="BKL3" s="122"/>
      <c r="BKM3" s="122"/>
      <c r="BKN3" s="122"/>
      <c r="BKO3" s="122"/>
      <c r="BKP3" s="122"/>
      <c r="BKQ3" s="122"/>
      <c r="BKR3" s="122"/>
      <c r="BKS3" s="122"/>
      <c r="BKT3" s="122"/>
      <c r="BKU3" s="122"/>
      <c r="BKV3" s="122"/>
      <c r="BKW3" s="122"/>
      <c r="BKX3" s="122"/>
      <c r="BKY3" s="122"/>
      <c r="BKZ3" s="122"/>
      <c r="BLA3" s="122"/>
      <c r="BLB3" s="122"/>
      <c r="BLC3" s="122"/>
      <c r="BLD3" s="122"/>
      <c r="BLE3" s="122"/>
      <c r="BLF3" s="122"/>
      <c r="BLG3" s="122"/>
      <c r="BLH3" s="122"/>
      <c r="BLI3" s="122"/>
      <c r="BLJ3" s="122"/>
      <c r="BLK3" s="122"/>
      <c r="BLL3" s="122"/>
      <c r="BLM3" s="122"/>
      <c r="BLN3" s="122"/>
      <c r="BLO3" s="122"/>
      <c r="BLP3" s="122"/>
      <c r="BLQ3" s="122"/>
      <c r="BLR3" s="122"/>
      <c r="BLS3" s="122"/>
      <c r="BLT3" s="122"/>
      <c r="BLU3" s="122"/>
      <c r="BLV3" s="122"/>
      <c r="BLW3" s="122"/>
      <c r="BLX3" s="122"/>
      <c r="BLY3" s="122"/>
      <c r="BLZ3" s="122"/>
      <c r="BMA3" s="122"/>
      <c r="BMB3" s="122"/>
      <c r="BMC3" s="122"/>
      <c r="BMD3" s="122"/>
      <c r="BME3" s="122"/>
      <c r="BMF3" s="122"/>
      <c r="BMG3" s="122"/>
      <c r="BMH3" s="122"/>
      <c r="BMI3" s="122"/>
      <c r="BMJ3" s="122"/>
      <c r="BMK3" s="122"/>
      <c r="BML3" s="122"/>
      <c r="BMM3" s="122"/>
      <c r="BMN3" s="122"/>
      <c r="BMO3" s="122"/>
      <c r="BMP3" s="122"/>
      <c r="BMQ3" s="122"/>
      <c r="BMR3" s="122"/>
      <c r="BMS3" s="122"/>
      <c r="BMT3" s="122"/>
      <c r="BMU3" s="122"/>
      <c r="BMV3" s="122"/>
      <c r="BMW3" s="122"/>
      <c r="BMX3" s="122"/>
      <c r="BMY3" s="122"/>
      <c r="BMZ3" s="122"/>
      <c r="BNA3" s="122"/>
      <c r="BNB3" s="122"/>
      <c r="BNC3" s="122"/>
      <c r="BND3" s="122"/>
      <c r="BNE3" s="122"/>
      <c r="BNF3" s="122"/>
      <c r="BNG3" s="122"/>
      <c r="BNH3" s="122"/>
      <c r="BNI3" s="122"/>
      <c r="BNJ3" s="122"/>
      <c r="BNK3" s="122"/>
      <c r="BNL3" s="122"/>
      <c r="BNM3" s="122"/>
      <c r="BNN3" s="122"/>
      <c r="BNO3" s="122"/>
      <c r="BNP3" s="122"/>
      <c r="BNQ3" s="122"/>
      <c r="BNR3" s="122"/>
      <c r="BNS3" s="122"/>
      <c r="BNT3" s="122"/>
      <c r="BNU3" s="122"/>
      <c r="BNV3" s="122"/>
      <c r="BNW3" s="122"/>
      <c r="BNX3" s="122"/>
      <c r="BNY3" s="122"/>
      <c r="BNZ3" s="122"/>
      <c r="BOA3" s="122"/>
      <c r="BOB3" s="122"/>
      <c r="BOC3" s="122"/>
      <c r="BOD3" s="122"/>
      <c r="BOE3" s="122"/>
      <c r="BOF3" s="122"/>
      <c r="BOG3" s="122"/>
      <c r="BOH3" s="122"/>
      <c r="BOI3" s="122"/>
      <c r="BOJ3" s="122"/>
      <c r="BOK3" s="122"/>
      <c r="BOL3" s="122"/>
      <c r="BOM3" s="122"/>
      <c r="BON3" s="122"/>
      <c r="BOO3" s="122"/>
      <c r="BOP3" s="122"/>
      <c r="BOQ3" s="122"/>
      <c r="BOR3" s="122"/>
      <c r="BOS3" s="122"/>
      <c r="BOT3" s="122"/>
      <c r="BOU3" s="122"/>
      <c r="BOV3" s="122"/>
      <c r="BOW3" s="122"/>
      <c r="BOX3" s="122"/>
      <c r="BOY3" s="122"/>
      <c r="BOZ3" s="122"/>
      <c r="BPA3" s="122"/>
      <c r="BPB3" s="122"/>
      <c r="BPC3" s="122"/>
      <c r="BPD3" s="122"/>
      <c r="BPE3" s="122"/>
      <c r="BPF3" s="122"/>
      <c r="BPG3" s="122"/>
      <c r="BPH3" s="122"/>
      <c r="BPI3" s="122"/>
      <c r="BPJ3" s="122"/>
      <c r="BPK3" s="122"/>
      <c r="BPL3" s="122"/>
      <c r="BPM3" s="122"/>
      <c r="BPN3" s="122"/>
      <c r="BPO3" s="122"/>
      <c r="BPP3" s="122"/>
      <c r="BPQ3" s="122"/>
      <c r="BPR3" s="122"/>
      <c r="BPS3" s="122"/>
      <c r="BPT3" s="122"/>
      <c r="BPU3" s="122"/>
      <c r="BPV3" s="122"/>
      <c r="BPW3" s="122"/>
      <c r="BPX3" s="122"/>
      <c r="BPY3" s="122"/>
      <c r="BPZ3" s="122"/>
      <c r="BQA3" s="122"/>
      <c r="BQB3" s="122"/>
      <c r="BQC3" s="122"/>
      <c r="BQD3" s="122"/>
      <c r="BQE3" s="122"/>
      <c r="BQF3" s="122"/>
      <c r="BQG3" s="122"/>
      <c r="BQH3" s="122"/>
      <c r="BQI3" s="122"/>
      <c r="BQJ3" s="122"/>
      <c r="BQK3" s="122"/>
      <c r="BQL3" s="122"/>
      <c r="BQM3" s="122"/>
      <c r="BQN3" s="122"/>
      <c r="BQO3" s="122"/>
      <c r="BQP3" s="122"/>
      <c r="BQQ3" s="122"/>
      <c r="BQR3" s="122"/>
      <c r="BQS3" s="122"/>
      <c r="BQT3" s="122"/>
      <c r="BQU3" s="122"/>
      <c r="BQV3" s="122"/>
      <c r="BQW3" s="122"/>
      <c r="BQX3" s="122"/>
      <c r="BQY3" s="122"/>
      <c r="BQZ3" s="122"/>
      <c r="BRA3" s="122"/>
      <c r="BRB3" s="122"/>
      <c r="BRC3" s="122"/>
      <c r="BRD3" s="122"/>
      <c r="BRE3" s="122"/>
      <c r="BRF3" s="122"/>
      <c r="BRG3" s="122"/>
      <c r="BRH3" s="122"/>
      <c r="BRI3" s="122"/>
      <c r="BRJ3" s="122"/>
      <c r="BRK3" s="122"/>
      <c r="BRL3" s="122"/>
      <c r="BRM3" s="122"/>
      <c r="BRN3" s="122"/>
      <c r="BRO3" s="122"/>
      <c r="BRP3" s="122"/>
      <c r="BRQ3" s="122"/>
      <c r="BRR3" s="122"/>
      <c r="BRS3" s="122"/>
      <c r="BRT3" s="122"/>
      <c r="BRU3" s="122"/>
      <c r="BRV3" s="122"/>
      <c r="BRW3" s="122"/>
      <c r="BRX3" s="122"/>
      <c r="BRY3" s="122"/>
      <c r="BRZ3" s="122"/>
      <c r="BSA3" s="122"/>
      <c r="BSB3" s="122"/>
      <c r="BSC3" s="122"/>
      <c r="BSD3" s="122"/>
      <c r="BSE3" s="122"/>
      <c r="BSF3" s="122"/>
      <c r="BSG3" s="122"/>
      <c r="BSH3" s="122"/>
      <c r="BSI3" s="122"/>
      <c r="BSJ3" s="122"/>
      <c r="BSK3" s="122"/>
      <c r="BSL3" s="122"/>
      <c r="BSM3" s="122"/>
      <c r="BSN3" s="122"/>
      <c r="BSO3" s="122"/>
      <c r="BSP3" s="122"/>
      <c r="BSQ3" s="122"/>
      <c r="BSR3" s="122"/>
      <c r="BSS3" s="122"/>
      <c r="BST3" s="122"/>
      <c r="BSU3" s="122"/>
      <c r="BSV3" s="122"/>
      <c r="BSW3" s="122"/>
      <c r="BSX3" s="122"/>
      <c r="BSY3" s="122"/>
      <c r="BSZ3" s="122"/>
      <c r="BTA3" s="122"/>
      <c r="BTB3" s="122"/>
      <c r="BTC3" s="122"/>
      <c r="BTD3" s="122"/>
      <c r="BTE3" s="122"/>
      <c r="BTF3" s="122"/>
      <c r="BTG3" s="122"/>
      <c r="BTH3" s="122"/>
      <c r="BTI3" s="122"/>
      <c r="BTJ3" s="122"/>
      <c r="BTK3" s="122"/>
      <c r="BTL3" s="122"/>
      <c r="BTM3" s="122"/>
      <c r="BTN3" s="122"/>
      <c r="BTO3" s="122"/>
      <c r="BTP3" s="122"/>
      <c r="BTQ3" s="122"/>
      <c r="BTR3" s="122"/>
      <c r="BTS3" s="122"/>
      <c r="BTT3" s="122"/>
      <c r="BTU3" s="122"/>
      <c r="BTV3" s="122"/>
      <c r="BTW3" s="122"/>
      <c r="BTX3" s="122"/>
      <c r="BTY3" s="122"/>
      <c r="BTZ3" s="122"/>
      <c r="BUA3" s="122"/>
      <c r="BUB3" s="122"/>
      <c r="BUC3" s="122"/>
      <c r="BUD3" s="122"/>
      <c r="BUE3" s="122"/>
      <c r="BUF3" s="122"/>
      <c r="BUG3" s="122"/>
      <c r="BUH3" s="122"/>
      <c r="BUI3" s="122"/>
      <c r="BUJ3" s="122"/>
      <c r="BUK3" s="122"/>
      <c r="BUL3" s="122"/>
      <c r="BUM3" s="122"/>
      <c r="BUN3" s="122"/>
      <c r="BUO3" s="122"/>
      <c r="BUP3" s="122"/>
      <c r="BUQ3" s="122"/>
      <c r="BUR3" s="122"/>
      <c r="BUS3" s="122"/>
      <c r="BUT3" s="122"/>
      <c r="BUU3" s="122"/>
      <c r="BUV3" s="122"/>
      <c r="BUW3" s="122"/>
      <c r="BUX3" s="122"/>
      <c r="BUY3" s="122"/>
      <c r="BUZ3" s="122"/>
      <c r="BVA3" s="122"/>
      <c r="BVB3" s="122"/>
      <c r="BVC3" s="122"/>
      <c r="BVD3" s="122"/>
      <c r="BVE3" s="122"/>
      <c r="BVF3" s="122"/>
      <c r="BVG3" s="122"/>
      <c r="BVH3" s="122"/>
      <c r="BVI3" s="122"/>
      <c r="BVJ3" s="122"/>
      <c r="BVK3" s="122"/>
      <c r="BVL3" s="122"/>
      <c r="BVM3" s="122"/>
      <c r="BVN3" s="122"/>
      <c r="BVO3" s="122"/>
      <c r="BVP3" s="122"/>
      <c r="BVQ3" s="122"/>
      <c r="BVR3" s="122"/>
      <c r="BVS3" s="122"/>
      <c r="BVT3" s="122"/>
      <c r="BVU3" s="122"/>
      <c r="BVV3" s="122"/>
      <c r="BVW3" s="122"/>
      <c r="BVX3" s="122"/>
      <c r="BVY3" s="122"/>
      <c r="BVZ3" s="122"/>
      <c r="BWA3" s="122"/>
      <c r="BWB3" s="122"/>
      <c r="BWC3" s="122"/>
      <c r="BWD3" s="122"/>
      <c r="BWE3" s="122"/>
      <c r="BWF3" s="122"/>
      <c r="BWG3" s="122"/>
      <c r="BWH3" s="122"/>
      <c r="BWI3" s="122"/>
      <c r="BWJ3" s="122"/>
      <c r="BWK3" s="122"/>
      <c r="BWL3" s="122"/>
      <c r="BWM3" s="122"/>
      <c r="BWN3" s="122"/>
      <c r="BWO3" s="122"/>
      <c r="BWP3" s="122"/>
      <c r="BWQ3" s="122"/>
      <c r="BWR3" s="122"/>
      <c r="BWS3" s="122"/>
      <c r="BWT3" s="122"/>
      <c r="BWU3" s="122"/>
      <c r="BWV3" s="122"/>
      <c r="BWW3" s="122"/>
      <c r="BWX3" s="122"/>
      <c r="BWY3" s="122"/>
      <c r="BWZ3" s="122"/>
      <c r="BXA3" s="122"/>
      <c r="BXB3" s="122"/>
      <c r="BXC3" s="122"/>
      <c r="BXD3" s="122"/>
      <c r="BXE3" s="122"/>
      <c r="BXF3" s="122"/>
      <c r="BXG3" s="122"/>
      <c r="BXH3" s="122"/>
      <c r="BXI3" s="122"/>
      <c r="BXJ3" s="122"/>
      <c r="BXK3" s="122"/>
      <c r="BXL3" s="122"/>
      <c r="BXM3" s="122"/>
      <c r="BXN3" s="122"/>
      <c r="BXO3" s="122"/>
      <c r="BXP3" s="122"/>
      <c r="BXQ3" s="122"/>
      <c r="BXR3" s="122"/>
      <c r="BXS3" s="122"/>
      <c r="BXT3" s="122"/>
      <c r="BXU3" s="122"/>
      <c r="BXV3" s="122"/>
      <c r="BXW3" s="122"/>
      <c r="BXX3" s="122"/>
      <c r="BXY3" s="122"/>
      <c r="BXZ3" s="122"/>
      <c r="BYA3" s="122"/>
      <c r="BYB3" s="122"/>
      <c r="BYC3" s="122"/>
      <c r="BYD3" s="122"/>
      <c r="BYE3" s="122"/>
      <c r="BYF3" s="122"/>
      <c r="BYG3" s="122"/>
      <c r="BYH3" s="122"/>
      <c r="BYI3" s="122"/>
      <c r="BYJ3" s="122"/>
      <c r="BYK3" s="122"/>
      <c r="BYL3" s="122"/>
      <c r="BYM3" s="122"/>
      <c r="BYN3" s="122"/>
      <c r="BYO3" s="122"/>
      <c r="BYP3" s="122"/>
      <c r="BYQ3" s="122"/>
      <c r="BYR3" s="122"/>
      <c r="BYS3" s="122"/>
      <c r="BYT3" s="122"/>
      <c r="BYU3" s="122"/>
      <c r="BYV3" s="122"/>
      <c r="BYW3" s="122"/>
      <c r="BYX3" s="122"/>
      <c r="BYY3" s="122"/>
      <c r="BYZ3" s="122"/>
      <c r="BZA3" s="122"/>
      <c r="BZB3" s="122"/>
      <c r="BZC3" s="122"/>
      <c r="BZD3" s="122"/>
      <c r="BZE3" s="122"/>
      <c r="BZF3" s="122"/>
      <c r="BZG3" s="122"/>
      <c r="BZH3" s="122"/>
      <c r="BZI3" s="122"/>
      <c r="BZJ3" s="122"/>
      <c r="BZK3" s="122"/>
      <c r="BZL3" s="122"/>
      <c r="BZM3" s="122"/>
      <c r="BZN3" s="122"/>
      <c r="BZO3" s="122"/>
      <c r="BZP3" s="122"/>
      <c r="BZQ3" s="122"/>
      <c r="BZR3" s="122"/>
      <c r="BZS3" s="122"/>
      <c r="BZT3" s="122"/>
      <c r="BZU3" s="122"/>
      <c r="BZV3" s="122"/>
      <c r="BZW3" s="122"/>
      <c r="BZX3" s="122"/>
      <c r="BZY3" s="122"/>
      <c r="BZZ3" s="122"/>
      <c r="CAA3" s="122"/>
      <c r="CAB3" s="122"/>
      <c r="CAC3" s="122"/>
      <c r="CAD3" s="122"/>
      <c r="CAE3" s="122"/>
      <c r="CAF3" s="122"/>
      <c r="CAG3" s="122"/>
      <c r="CAH3" s="122"/>
      <c r="CAI3" s="122"/>
      <c r="CAJ3" s="122"/>
      <c r="CAK3" s="122"/>
      <c r="CAL3" s="122"/>
      <c r="CAM3" s="122"/>
      <c r="CAN3" s="122"/>
      <c r="CAO3" s="122"/>
      <c r="CAP3" s="122"/>
      <c r="CAQ3" s="122"/>
      <c r="CAR3" s="122"/>
      <c r="CAS3" s="122"/>
      <c r="CAT3" s="122"/>
      <c r="CAU3" s="122"/>
      <c r="CAV3" s="122"/>
      <c r="CAW3" s="122"/>
      <c r="CAX3" s="122"/>
      <c r="CAY3" s="122"/>
      <c r="CAZ3" s="122"/>
      <c r="CBA3" s="122"/>
      <c r="CBB3" s="122"/>
      <c r="CBC3" s="122"/>
      <c r="CBD3" s="122"/>
      <c r="CBE3" s="122"/>
      <c r="CBF3" s="122"/>
      <c r="CBG3" s="122"/>
      <c r="CBH3" s="122"/>
      <c r="CBI3" s="122"/>
      <c r="CBJ3" s="122"/>
      <c r="CBK3" s="122"/>
      <c r="CBL3" s="122"/>
      <c r="CBM3" s="122"/>
      <c r="CBN3" s="122"/>
      <c r="CBO3" s="122"/>
      <c r="CBP3" s="122"/>
      <c r="CBQ3" s="122"/>
      <c r="CBR3" s="122"/>
      <c r="CBS3" s="122"/>
      <c r="CBT3" s="122"/>
      <c r="CBU3" s="122"/>
      <c r="CBV3" s="122"/>
      <c r="CBW3" s="122"/>
      <c r="CBX3" s="122"/>
      <c r="CBY3" s="122"/>
      <c r="CBZ3" s="122"/>
      <c r="CCA3" s="122"/>
      <c r="CCB3" s="122"/>
      <c r="CCC3" s="122"/>
      <c r="CCD3" s="122"/>
      <c r="CCE3" s="122"/>
      <c r="CCF3" s="122"/>
      <c r="CCG3" s="122"/>
      <c r="CCH3" s="122"/>
      <c r="CCI3" s="122"/>
      <c r="CCJ3" s="122"/>
      <c r="CCK3" s="122"/>
      <c r="CCL3" s="122"/>
      <c r="CCM3" s="122"/>
      <c r="CCN3" s="122"/>
      <c r="CCO3" s="122"/>
      <c r="CCP3" s="122"/>
      <c r="CCQ3" s="122"/>
      <c r="CCR3" s="122"/>
      <c r="CCS3" s="122"/>
      <c r="CCT3" s="122"/>
      <c r="CCU3" s="122"/>
      <c r="CCV3" s="122"/>
      <c r="CCW3" s="122"/>
      <c r="CCX3" s="122"/>
      <c r="CCY3" s="122"/>
      <c r="CCZ3" s="122"/>
      <c r="CDA3" s="122"/>
      <c r="CDB3" s="122"/>
      <c r="CDC3" s="122"/>
      <c r="CDD3" s="122"/>
      <c r="CDE3" s="122"/>
      <c r="CDF3" s="122"/>
      <c r="CDG3" s="122"/>
      <c r="CDH3" s="122"/>
      <c r="CDI3" s="122"/>
      <c r="CDJ3" s="122"/>
      <c r="CDK3" s="122"/>
      <c r="CDL3" s="122"/>
      <c r="CDM3" s="122"/>
      <c r="CDN3" s="122"/>
      <c r="CDO3" s="122"/>
      <c r="CDP3" s="122"/>
      <c r="CDQ3" s="122"/>
      <c r="CDR3" s="122"/>
      <c r="CDS3" s="122"/>
      <c r="CDT3" s="122"/>
      <c r="CDU3" s="122"/>
      <c r="CDV3" s="122"/>
      <c r="CDW3" s="122"/>
      <c r="CDX3" s="122"/>
      <c r="CDY3" s="122"/>
      <c r="CDZ3" s="122"/>
      <c r="CEA3" s="122"/>
      <c r="CEB3" s="122"/>
      <c r="CEC3" s="122"/>
      <c r="CED3" s="122"/>
      <c r="CEE3" s="122"/>
      <c r="CEF3" s="122"/>
      <c r="CEG3" s="122"/>
      <c r="CEH3" s="122"/>
      <c r="CEI3" s="122"/>
      <c r="CEJ3" s="122"/>
      <c r="CEK3" s="122"/>
      <c r="CEL3" s="122"/>
      <c r="CEM3" s="122"/>
      <c r="CEN3" s="122"/>
      <c r="CEO3" s="122"/>
      <c r="CEP3" s="122"/>
      <c r="CEQ3" s="122"/>
      <c r="CER3" s="122"/>
      <c r="CES3" s="122"/>
      <c r="CET3" s="122"/>
      <c r="CEU3" s="122"/>
      <c r="CEV3" s="122"/>
      <c r="CEW3" s="122"/>
      <c r="CEX3" s="122"/>
      <c r="CEY3" s="122"/>
      <c r="CEZ3" s="122"/>
      <c r="CFA3" s="122"/>
      <c r="CFB3" s="122"/>
      <c r="CFC3" s="122"/>
      <c r="CFD3" s="122"/>
      <c r="CFE3" s="122"/>
      <c r="CFF3" s="122"/>
      <c r="CFG3" s="122"/>
      <c r="CFH3" s="122"/>
      <c r="CFI3" s="122"/>
      <c r="CFJ3" s="122"/>
      <c r="CFK3" s="122"/>
      <c r="CFL3" s="122"/>
      <c r="CFM3" s="122"/>
      <c r="CFN3" s="122"/>
      <c r="CFO3" s="122"/>
      <c r="CFP3" s="122"/>
      <c r="CFQ3" s="122"/>
      <c r="CFR3" s="122"/>
      <c r="CFS3" s="122"/>
      <c r="CFT3" s="122"/>
      <c r="CFU3" s="122"/>
      <c r="CFV3" s="122"/>
      <c r="CFW3" s="122"/>
      <c r="CFX3" s="122"/>
      <c r="CFY3" s="122"/>
      <c r="CFZ3" s="122"/>
      <c r="CGA3" s="122"/>
      <c r="CGB3" s="122"/>
      <c r="CGC3" s="122"/>
      <c r="CGD3" s="122"/>
      <c r="CGE3" s="122"/>
      <c r="CGF3" s="122"/>
      <c r="CGG3" s="122"/>
      <c r="CGH3" s="122"/>
      <c r="CGI3" s="122"/>
      <c r="CGJ3" s="122"/>
      <c r="CGK3" s="122"/>
      <c r="CGL3" s="122"/>
      <c r="CGM3" s="122"/>
      <c r="CGN3" s="122"/>
      <c r="CGO3" s="122"/>
      <c r="CGP3" s="122"/>
      <c r="CGQ3" s="122"/>
      <c r="CGR3" s="122"/>
      <c r="CGS3" s="122"/>
      <c r="CGT3" s="122"/>
      <c r="CGU3" s="122"/>
      <c r="CGV3" s="122"/>
      <c r="CGW3" s="122"/>
      <c r="CGX3" s="122"/>
      <c r="CGY3" s="122"/>
      <c r="CGZ3" s="122"/>
      <c r="CHA3" s="122"/>
      <c r="CHB3" s="122"/>
      <c r="CHC3" s="122"/>
      <c r="CHD3" s="122"/>
      <c r="CHE3" s="122"/>
      <c r="CHF3" s="122"/>
      <c r="CHG3" s="122"/>
      <c r="CHH3" s="122"/>
      <c r="CHI3" s="122"/>
      <c r="CHJ3" s="122"/>
      <c r="CHK3" s="122"/>
      <c r="CHL3" s="122"/>
      <c r="CHM3" s="122"/>
      <c r="CHN3" s="122"/>
      <c r="CHO3" s="122"/>
      <c r="CHP3" s="122"/>
      <c r="CHQ3" s="122"/>
      <c r="CHR3" s="122"/>
      <c r="CHS3" s="122"/>
      <c r="CHT3" s="122"/>
      <c r="CHU3" s="122"/>
      <c r="CHV3" s="122"/>
      <c r="CHW3" s="122"/>
      <c r="CHX3" s="122"/>
      <c r="CHY3" s="122"/>
      <c r="CHZ3" s="122"/>
      <c r="CIA3" s="122"/>
      <c r="CIB3" s="122"/>
      <c r="CIC3" s="122"/>
      <c r="CID3" s="122"/>
      <c r="CIE3" s="122"/>
      <c r="CIF3" s="122"/>
      <c r="CIG3" s="122"/>
      <c r="CIH3" s="122"/>
      <c r="CII3" s="122"/>
      <c r="CIJ3" s="122"/>
      <c r="CIK3" s="122"/>
      <c r="CIL3" s="122"/>
      <c r="CIM3" s="122"/>
      <c r="CIN3" s="122"/>
      <c r="CIO3" s="122"/>
      <c r="CIP3" s="122"/>
      <c r="CIQ3" s="122"/>
      <c r="CIR3" s="122"/>
      <c r="CIS3" s="122"/>
      <c r="CIT3" s="122"/>
      <c r="CIU3" s="122"/>
      <c r="CIV3" s="122"/>
      <c r="CIW3" s="122"/>
      <c r="CIX3" s="122"/>
      <c r="CIY3" s="122"/>
      <c r="CIZ3" s="122"/>
      <c r="CJA3" s="122"/>
      <c r="CJB3" s="122"/>
      <c r="CJC3" s="122"/>
      <c r="CJD3" s="122"/>
      <c r="CJE3" s="122"/>
      <c r="CJF3" s="122"/>
      <c r="CJG3" s="122"/>
      <c r="CJH3" s="122"/>
      <c r="CJI3" s="122"/>
      <c r="CJJ3" s="122"/>
      <c r="CJK3" s="122"/>
      <c r="CJL3" s="122"/>
      <c r="CJM3" s="122"/>
      <c r="CJN3" s="122"/>
      <c r="CJO3" s="122"/>
      <c r="CJP3" s="122"/>
      <c r="CJQ3" s="122"/>
      <c r="CJR3" s="122"/>
      <c r="CJS3" s="122"/>
      <c r="CJT3" s="122"/>
      <c r="CJU3" s="122"/>
      <c r="CJV3" s="122"/>
      <c r="CJW3" s="122"/>
      <c r="CJX3" s="122"/>
      <c r="CJY3" s="122"/>
      <c r="CJZ3" s="122"/>
      <c r="CKA3" s="122"/>
      <c r="CKB3" s="122"/>
      <c r="CKC3" s="122"/>
      <c r="CKD3" s="122"/>
      <c r="CKE3" s="122"/>
      <c r="CKF3" s="122"/>
      <c r="CKG3" s="122"/>
      <c r="CKH3" s="122"/>
      <c r="CKI3" s="122"/>
      <c r="CKJ3" s="122"/>
      <c r="CKK3" s="122"/>
      <c r="CKL3" s="122"/>
      <c r="CKM3" s="122"/>
      <c r="CKN3" s="122"/>
      <c r="CKO3" s="122"/>
      <c r="CKP3" s="122"/>
      <c r="CKQ3" s="122"/>
      <c r="CKR3" s="122"/>
      <c r="CKS3" s="122"/>
      <c r="CKT3" s="122"/>
      <c r="CKU3" s="122"/>
      <c r="CKV3" s="122"/>
      <c r="CKW3" s="122"/>
      <c r="CKX3" s="122"/>
      <c r="CKY3" s="122"/>
      <c r="CKZ3" s="122"/>
      <c r="CLA3" s="122"/>
      <c r="CLB3" s="122"/>
      <c r="CLC3" s="122"/>
      <c r="CLD3" s="122"/>
      <c r="CLE3" s="122"/>
      <c r="CLF3" s="122"/>
      <c r="CLG3" s="122"/>
      <c r="CLH3" s="122"/>
      <c r="CLI3" s="122"/>
      <c r="CLJ3" s="122"/>
      <c r="CLK3" s="122"/>
      <c r="CLL3" s="122"/>
      <c r="CLM3" s="122"/>
      <c r="CLN3" s="122"/>
      <c r="CLO3" s="122"/>
      <c r="CLP3" s="122"/>
      <c r="CLQ3" s="122"/>
      <c r="CLR3" s="122"/>
      <c r="CLS3" s="122"/>
      <c r="CLT3" s="122"/>
      <c r="CLU3" s="122"/>
      <c r="CLV3" s="122"/>
      <c r="CLW3" s="122"/>
      <c r="CLX3" s="122"/>
      <c r="CLY3" s="122"/>
      <c r="CLZ3" s="122"/>
      <c r="CMA3" s="122"/>
      <c r="CMB3" s="122"/>
      <c r="CMC3" s="122"/>
      <c r="CMD3" s="122"/>
      <c r="CME3" s="122"/>
      <c r="CMF3" s="122"/>
      <c r="CMG3" s="122"/>
      <c r="CMH3" s="122"/>
      <c r="CMI3" s="122"/>
      <c r="CMJ3" s="122"/>
      <c r="CMK3" s="122"/>
      <c r="CML3" s="122"/>
      <c r="CMM3" s="122"/>
      <c r="CMN3" s="122"/>
      <c r="CMO3" s="122"/>
      <c r="CMP3" s="122"/>
      <c r="CMQ3" s="122"/>
      <c r="CMR3" s="122"/>
      <c r="CMS3" s="122"/>
      <c r="CMT3" s="122"/>
      <c r="CMU3" s="122"/>
      <c r="CMV3" s="122"/>
      <c r="CMW3" s="122"/>
      <c r="CMX3" s="122"/>
      <c r="CMY3" s="122"/>
      <c r="CMZ3" s="122"/>
      <c r="CNA3" s="122"/>
      <c r="CNB3" s="122"/>
      <c r="CNC3" s="122"/>
      <c r="CND3" s="122"/>
      <c r="CNE3" s="122"/>
      <c r="CNF3" s="122"/>
      <c r="CNG3" s="122"/>
      <c r="CNH3" s="122"/>
      <c r="CNI3" s="122"/>
      <c r="CNJ3" s="122"/>
      <c r="CNK3" s="122"/>
      <c r="CNL3" s="122"/>
      <c r="CNM3" s="122"/>
      <c r="CNN3" s="122"/>
      <c r="CNO3" s="122"/>
      <c r="CNP3" s="122"/>
      <c r="CNQ3" s="122"/>
      <c r="CNR3" s="122"/>
      <c r="CNS3" s="122"/>
      <c r="CNT3" s="122"/>
      <c r="CNU3" s="122"/>
      <c r="CNV3" s="122"/>
      <c r="CNW3" s="122"/>
      <c r="CNX3" s="122"/>
      <c r="CNY3" s="122"/>
      <c r="CNZ3" s="122"/>
      <c r="COA3" s="122"/>
      <c r="COB3" s="122"/>
      <c r="COC3" s="122"/>
      <c r="COD3" s="122"/>
      <c r="COE3" s="122"/>
      <c r="COF3" s="122"/>
      <c r="COG3" s="122"/>
      <c r="COH3" s="122"/>
      <c r="COI3" s="122"/>
      <c r="COJ3" s="122"/>
      <c r="COK3" s="122"/>
      <c r="COL3" s="122"/>
      <c r="COM3" s="122"/>
      <c r="CON3" s="122"/>
      <c r="COO3" s="122"/>
      <c r="COP3" s="122"/>
      <c r="COQ3" s="122"/>
      <c r="COR3" s="122"/>
      <c r="COS3" s="122"/>
      <c r="COT3" s="122"/>
      <c r="COU3" s="122"/>
      <c r="COV3" s="122"/>
      <c r="COW3" s="122"/>
      <c r="COX3" s="122"/>
      <c r="COY3" s="122"/>
      <c r="COZ3" s="122"/>
      <c r="CPA3" s="122"/>
      <c r="CPB3" s="122"/>
      <c r="CPC3" s="122"/>
      <c r="CPD3" s="122"/>
      <c r="CPE3" s="122"/>
      <c r="CPF3" s="122"/>
      <c r="CPG3" s="122"/>
      <c r="CPH3" s="122"/>
      <c r="CPI3" s="122"/>
      <c r="CPJ3" s="122"/>
      <c r="CPK3" s="122"/>
      <c r="CPL3" s="122"/>
      <c r="CPM3" s="122"/>
      <c r="CPN3" s="122"/>
      <c r="CPO3" s="122"/>
      <c r="CPP3" s="122"/>
      <c r="CPQ3" s="122"/>
      <c r="CPR3" s="122"/>
      <c r="CPS3" s="122"/>
      <c r="CPT3" s="122"/>
      <c r="CPU3" s="122"/>
      <c r="CPV3" s="122"/>
      <c r="CPW3" s="122"/>
      <c r="CPX3" s="122"/>
      <c r="CPY3" s="122"/>
      <c r="CPZ3" s="122"/>
      <c r="CQA3" s="122"/>
      <c r="CQB3" s="122"/>
      <c r="CQC3" s="122"/>
      <c r="CQD3" s="122"/>
      <c r="CQE3" s="122"/>
      <c r="CQF3" s="122"/>
      <c r="CQG3" s="122"/>
      <c r="CQH3" s="122"/>
      <c r="CQI3" s="122"/>
      <c r="CQJ3" s="122"/>
      <c r="CQK3" s="122"/>
      <c r="CQL3" s="122"/>
      <c r="CQM3" s="122"/>
      <c r="CQN3" s="122"/>
      <c r="CQO3" s="122"/>
      <c r="CQP3" s="122"/>
      <c r="CQQ3" s="122"/>
      <c r="CQR3" s="122"/>
      <c r="CQS3" s="122"/>
      <c r="CQT3" s="122"/>
      <c r="CQU3" s="122"/>
      <c r="CQV3" s="122"/>
      <c r="CQW3" s="122"/>
      <c r="CQX3" s="122"/>
      <c r="CQY3" s="122"/>
      <c r="CQZ3" s="122"/>
      <c r="CRA3" s="122"/>
      <c r="CRB3" s="122"/>
      <c r="CRC3" s="122"/>
      <c r="CRD3" s="122"/>
      <c r="CRE3" s="122"/>
      <c r="CRF3" s="122"/>
      <c r="CRG3" s="122"/>
      <c r="CRH3" s="122"/>
      <c r="CRI3" s="122"/>
      <c r="CRJ3" s="122"/>
      <c r="CRK3" s="122"/>
      <c r="CRL3" s="122"/>
      <c r="CRM3" s="122"/>
      <c r="CRN3" s="122"/>
      <c r="CRO3" s="122"/>
      <c r="CRP3" s="122"/>
      <c r="CRQ3" s="122"/>
      <c r="CRR3" s="122"/>
      <c r="CRS3" s="122"/>
      <c r="CRT3" s="122"/>
      <c r="CRU3" s="122"/>
      <c r="CRV3" s="122"/>
      <c r="CRW3" s="122"/>
      <c r="CRX3" s="122"/>
      <c r="CRY3" s="122"/>
      <c r="CRZ3" s="122"/>
      <c r="CSA3" s="122"/>
      <c r="CSB3" s="122"/>
      <c r="CSC3" s="122"/>
      <c r="CSD3" s="122"/>
      <c r="CSE3" s="122"/>
      <c r="CSF3" s="122"/>
      <c r="CSG3" s="122"/>
      <c r="CSH3" s="122"/>
      <c r="CSI3" s="122"/>
      <c r="CSJ3" s="122"/>
      <c r="CSK3" s="122"/>
      <c r="CSL3" s="122"/>
      <c r="CSM3" s="122"/>
      <c r="CSN3" s="122"/>
      <c r="CSO3" s="122"/>
      <c r="CSP3" s="122"/>
      <c r="CSQ3" s="122"/>
      <c r="CSR3" s="122"/>
      <c r="CSS3" s="122"/>
      <c r="CST3" s="122"/>
      <c r="CSU3" s="122"/>
      <c r="CSV3" s="122"/>
      <c r="CSW3" s="122"/>
      <c r="CSX3" s="122"/>
      <c r="CSY3" s="122"/>
      <c r="CSZ3" s="122"/>
      <c r="CTA3" s="122"/>
      <c r="CTB3" s="122"/>
      <c r="CTC3" s="122"/>
      <c r="CTD3" s="122"/>
      <c r="CTE3" s="122"/>
      <c r="CTF3" s="122"/>
      <c r="CTG3" s="122"/>
      <c r="CTH3" s="122"/>
      <c r="CTI3" s="122"/>
      <c r="CTJ3" s="122"/>
      <c r="CTK3" s="122"/>
      <c r="CTL3" s="122"/>
      <c r="CTM3" s="122"/>
      <c r="CTN3" s="122"/>
      <c r="CTO3" s="122"/>
      <c r="CTP3" s="122"/>
      <c r="CTQ3" s="122"/>
      <c r="CTR3" s="122"/>
      <c r="CTS3" s="122"/>
      <c r="CTT3" s="122"/>
      <c r="CTU3" s="122"/>
      <c r="CTV3" s="122"/>
      <c r="CTW3" s="122"/>
      <c r="CTX3" s="122"/>
      <c r="CTY3" s="122"/>
      <c r="CTZ3" s="122"/>
      <c r="CUA3" s="122"/>
      <c r="CUB3" s="122"/>
      <c r="CUC3" s="122"/>
      <c r="CUD3" s="122"/>
      <c r="CUE3" s="122"/>
      <c r="CUF3" s="122"/>
      <c r="CUG3" s="122"/>
      <c r="CUH3" s="122"/>
      <c r="CUI3" s="122"/>
      <c r="CUJ3" s="122"/>
      <c r="CUK3" s="122"/>
      <c r="CUL3" s="122"/>
      <c r="CUM3" s="122"/>
      <c r="CUN3" s="122"/>
      <c r="CUO3" s="122"/>
      <c r="CUP3" s="122"/>
      <c r="CUQ3" s="122"/>
      <c r="CUR3" s="122"/>
      <c r="CUS3" s="122"/>
      <c r="CUT3" s="122"/>
      <c r="CUU3" s="122"/>
      <c r="CUV3" s="122"/>
      <c r="CUW3" s="122"/>
      <c r="CUX3" s="122"/>
      <c r="CUY3" s="122"/>
      <c r="CUZ3" s="122"/>
      <c r="CVA3" s="122"/>
      <c r="CVB3" s="122"/>
      <c r="CVC3" s="122"/>
      <c r="CVD3" s="122"/>
      <c r="CVE3" s="122"/>
      <c r="CVF3" s="122"/>
      <c r="CVG3" s="122"/>
      <c r="CVH3" s="122"/>
      <c r="CVI3" s="122"/>
      <c r="CVJ3" s="122"/>
      <c r="CVK3" s="122"/>
      <c r="CVL3" s="122"/>
      <c r="CVM3" s="122"/>
      <c r="CVN3" s="122"/>
      <c r="CVO3" s="122"/>
      <c r="CVP3" s="122"/>
      <c r="CVQ3" s="122"/>
      <c r="CVR3" s="122"/>
      <c r="CVS3" s="122"/>
      <c r="CVT3" s="122"/>
      <c r="CVU3" s="122"/>
      <c r="CVV3" s="122"/>
      <c r="CVW3" s="122"/>
      <c r="CVX3" s="122"/>
      <c r="CVY3" s="122"/>
      <c r="CVZ3" s="122"/>
      <c r="CWA3" s="122"/>
      <c r="CWB3" s="122"/>
      <c r="CWC3" s="122"/>
      <c r="CWD3" s="122"/>
      <c r="CWE3" s="122"/>
      <c r="CWF3" s="122"/>
      <c r="CWG3" s="122"/>
      <c r="CWH3" s="122"/>
      <c r="CWI3" s="122"/>
      <c r="CWJ3" s="122"/>
      <c r="CWK3" s="122"/>
      <c r="CWL3" s="122"/>
      <c r="CWM3" s="122"/>
      <c r="CWN3" s="122"/>
      <c r="CWO3" s="122"/>
      <c r="CWP3" s="122"/>
      <c r="CWQ3" s="122"/>
      <c r="CWR3" s="122"/>
      <c r="CWS3" s="122"/>
      <c r="CWT3" s="122"/>
      <c r="CWU3" s="122"/>
      <c r="CWV3" s="122"/>
      <c r="CWW3" s="122"/>
      <c r="CWX3" s="122"/>
      <c r="CWY3" s="122"/>
      <c r="CWZ3" s="122"/>
      <c r="CXA3" s="122"/>
      <c r="CXB3" s="122"/>
      <c r="CXC3" s="122"/>
      <c r="CXD3" s="122"/>
      <c r="CXE3" s="122"/>
      <c r="CXF3" s="122"/>
      <c r="CXG3" s="122"/>
      <c r="CXH3" s="122"/>
      <c r="CXI3" s="122"/>
      <c r="CXJ3" s="122"/>
      <c r="CXK3" s="122"/>
      <c r="CXL3" s="122"/>
      <c r="CXM3" s="122"/>
      <c r="CXN3" s="122"/>
      <c r="CXO3" s="122"/>
      <c r="CXP3" s="122"/>
      <c r="CXQ3" s="122"/>
      <c r="CXR3" s="122"/>
      <c r="CXS3" s="122"/>
      <c r="CXT3" s="122"/>
      <c r="CXU3" s="122"/>
      <c r="CXV3" s="122"/>
      <c r="CXW3" s="122"/>
      <c r="CXX3" s="122"/>
      <c r="CXY3" s="122"/>
      <c r="CXZ3" s="122"/>
      <c r="CYA3" s="122"/>
      <c r="CYB3" s="122"/>
      <c r="CYC3" s="122"/>
      <c r="CYD3" s="122"/>
      <c r="CYE3" s="122"/>
      <c r="CYF3" s="122"/>
      <c r="CYG3" s="122"/>
      <c r="CYH3" s="122"/>
      <c r="CYI3" s="122"/>
      <c r="CYJ3" s="122"/>
      <c r="CYK3" s="122"/>
      <c r="CYL3" s="122"/>
      <c r="CYM3" s="122"/>
      <c r="CYN3" s="122"/>
      <c r="CYO3" s="122"/>
      <c r="CYP3" s="122"/>
      <c r="CYQ3" s="122"/>
      <c r="CYR3" s="122"/>
      <c r="CYS3" s="122"/>
      <c r="CYT3" s="122"/>
      <c r="CYU3" s="122"/>
      <c r="CYV3" s="122"/>
      <c r="CYW3" s="122"/>
      <c r="CYX3" s="122"/>
      <c r="CYY3" s="122"/>
      <c r="CYZ3" s="122"/>
      <c r="CZA3" s="122"/>
      <c r="CZB3" s="122"/>
      <c r="CZC3" s="122"/>
      <c r="CZD3" s="122"/>
      <c r="CZE3" s="122"/>
      <c r="CZF3" s="122"/>
      <c r="CZG3" s="122"/>
      <c r="CZH3" s="122"/>
      <c r="CZI3" s="122"/>
      <c r="CZJ3" s="122"/>
      <c r="CZK3" s="122"/>
      <c r="CZL3" s="122"/>
      <c r="CZM3" s="122"/>
      <c r="CZN3" s="122"/>
      <c r="CZO3" s="122"/>
      <c r="CZP3" s="122"/>
      <c r="CZQ3" s="122"/>
      <c r="CZR3" s="122"/>
      <c r="CZS3" s="122"/>
      <c r="CZT3" s="122"/>
      <c r="CZU3" s="122"/>
      <c r="CZV3" s="122"/>
      <c r="CZW3" s="122"/>
      <c r="CZX3" s="122"/>
      <c r="CZY3" s="122"/>
      <c r="CZZ3" s="122"/>
      <c r="DAA3" s="122"/>
      <c r="DAB3" s="122"/>
      <c r="DAC3" s="122"/>
      <c r="DAD3" s="122"/>
      <c r="DAE3" s="122"/>
      <c r="DAF3" s="122"/>
      <c r="DAG3" s="122"/>
      <c r="DAH3" s="122"/>
      <c r="DAI3" s="122"/>
      <c r="DAJ3" s="122"/>
      <c r="DAK3" s="122"/>
      <c r="DAL3" s="122"/>
      <c r="DAM3" s="122"/>
      <c r="DAN3" s="122"/>
      <c r="DAO3" s="122"/>
      <c r="DAP3" s="122"/>
      <c r="DAQ3" s="122"/>
      <c r="DAR3" s="122"/>
      <c r="DAS3" s="122"/>
      <c r="DAT3" s="122"/>
      <c r="DAU3" s="122"/>
      <c r="DAV3" s="122"/>
      <c r="DAW3" s="122"/>
      <c r="DAX3" s="122"/>
      <c r="DAY3" s="122"/>
      <c r="DAZ3" s="122"/>
      <c r="DBA3" s="122"/>
      <c r="DBB3" s="122"/>
      <c r="DBC3" s="122"/>
      <c r="DBD3" s="122"/>
      <c r="DBE3" s="122"/>
      <c r="DBF3" s="122"/>
      <c r="DBG3" s="122"/>
      <c r="DBH3" s="122"/>
      <c r="DBI3" s="122"/>
      <c r="DBJ3" s="122"/>
      <c r="DBK3" s="122"/>
      <c r="DBL3" s="122"/>
      <c r="DBM3" s="122"/>
      <c r="DBN3" s="122"/>
      <c r="DBO3" s="122"/>
      <c r="DBP3" s="122"/>
      <c r="DBQ3" s="122"/>
      <c r="DBR3" s="122"/>
      <c r="DBS3" s="122"/>
      <c r="DBT3" s="122"/>
      <c r="DBU3" s="122"/>
      <c r="DBV3" s="122"/>
      <c r="DBW3" s="122"/>
      <c r="DBX3" s="122"/>
      <c r="DBY3" s="122"/>
      <c r="DBZ3" s="122"/>
      <c r="DCA3" s="122"/>
      <c r="DCB3" s="122"/>
      <c r="DCC3" s="122"/>
      <c r="DCD3" s="122"/>
      <c r="DCE3" s="122"/>
      <c r="DCF3" s="122"/>
      <c r="DCG3" s="122"/>
      <c r="DCH3" s="122"/>
      <c r="DCI3" s="122"/>
      <c r="DCJ3" s="122"/>
      <c r="DCK3" s="122"/>
      <c r="DCL3" s="122"/>
      <c r="DCM3" s="122"/>
      <c r="DCN3" s="122"/>
      <c r="DCO3" s="122"/>
      <c r="DCP3" s="122"/>
      <c r="DCQ3" s="122"/>
      <c r="DCR3" s="122"/>
      <c r="DCS3" s="122"/>
      <c r="DCT3" s="122"/>
      <c r="DCU3" s="122"/>
      <c r="DCV3" s="122"/>
      <c r="DCW3" s="122"/>
      <c r="DCX3" s="122"/>
      <c r="DCY3" s="122"/>
      <c r="DCZ3" s="122"/>
      <c r="DDA3" s="122"/>
      <c r="DDB3" s="122"/>
      <c r="DDC3" s="122"/>
      <c r="DDD3" s="122"/>
      <c r="DDE3" s="122"/>
      <c r="DDF3" s="122"/>
      <c r="DDG3" s="122"/>
      <c r="DDH3" s="122"/>
      <c r="DDI3" s="122"/>
      <c r="DDJ3" s="122"/>
      <c r="DDK3" s="122"/>
      <c r="DDL3" s="122"/>
      <c r="DDM3" s="122"/>
      <c r="DDN3" s="122"/>
      <c r="DDO3" s="122"/>
      <c r="DDP3" s="122"/>
      <c r="DDQ3" s="122"/>
      <c r="DDR3" s="122"/>
      <c r="DDS3" s="122"/>
      <c r="DDT3" s="122"/>
      <c r="DDU3" s="122"/>
      <c r="DDV3" s="122"/>
      <c r="DDW3" s="122"/>
      <c r="DDX3" s="122"/>
      <c r="DDY3" s="122"/>
      <c r="DDZ3" s="122"/>
      <c r="DEA3" s="122"/>
      <c r="DEB3" s="122"/>
      <c r="DEC3" s="122"/>
      <c r="DED3" s="122"/>
      <c r="DEE3" s="122"/>
      <c r="DEF3" s="122"/>
      <c r="DEG3" s="122"/>
      <c r="DEH3" s="122"/>
      <c r="DEI3" s="122"/>
      <c r="DEJ3" s="122"/>
      <c r="DEK3" s="122"/>
      <c r="DEL3" s="122"/>
      <c r="DEM3" s="122"/>
      <c r="DEN3" s="122"/>
      <c r="DEO3" s="122"/>
      <c r="DEP3" s="122"/>
      <c r="DEQ3" s="122"/>
      <c r="DER3" s="122"/>
      <c r="DES3" s="122"/>
      <c r="DET3" s="122"/>
      <c r="DEU3" s="122"/>
      <c r="DEV3" s="122"/>
      <c r="DEW3" s="122"/>
      <c r="DEX3" s="122"/>
      <c r="DEY3" s="122"/>
      <c r="DEZ3" s="122"/>
      <c r="DFA3" s="122"/>
      <c r="DFB3" s="122"/>
      <c r="DFC3" s="122"/>
      <c r="DFD3" s="122"/>
      <c r="DFE3" s="122"/>
      <c r="DFF3" s="122"/>
      <c r="DFG3" s="122"/>
      <c r="DFH3" s="122"/>
      <c r="DFI3" s="122"/>
      <c r="DFJ3" s="122"/>
      <c r="DFK3" s="122"/>
      <c r="DFL3" s="122"/>
      <c r="DFM3" s="122"/>
      <c r="DFN3" s="122"/>
      <c r="DFO3" s="122"/>
      <c r="DFP3" s="122"/>
      <c r="DFQ3" s="122"/>
      <c r="DFR3" s="122"/>
      <c r="DFS3" s="122"/>
      <c r="DFT3" s="122"/>
      <c r="DFU3" s="122"/>
      <c r="DFV3" s="122"/>
      <c r="DFW3" s="122"/>
      <c r="DFX3" s="122"/>
      <c r="DFY3" s="122"/>
      <c r="DFZ3" s="122"/>
      <c r="DGA3" s="122"/>
      <c r="DGB3" s="122"/>
      <c r="DGC3" s="122"/>
      <c r="DGD3" s="122"/>
      <c r="DGE3" s="122"/>
      <c r="DGF3" s="122"/>
      <c r="DGG3" s="122"/>
      <c r="DGH3" s="122"/>
      <c r="DGI3" s="122"/>
      <c r="DGJ3" s="122"/>
      <c r="DGK3" s="122"/>
      <c r="DGL3" s="122"/>
      <c r="DGM3" s="122"/>
      <c r="DGN3" s="122"/>
      <c r="DGO3" s="122"/>
      <c r="DGP3" s="122"/>
      <c r="DGQ3" s="122"/>
      <c r="DGR3" s="122"/>
      <c r="DGS3" s="122"/>
      <c r="DGT3" s="122"/>
      <c r="DGU3" s="122"/>
      <c r="DGV3" s="122"/>
      <c r="DGW3" s="122"/>
      <c r="DGX3" s="122"/>
      <c r="DGY3" s="122"/>
      <c r="DGZ3" s="122"/>
      <c r="DHA3" s="122"/>
      <c r="DHB3" s="122"/>
      <c r="DHC3" s="122"/>
      <c r="DHD3" s="122"/>
      <c r="DHE3" s="122"/>
      <c r="DHF3" s="122"/>
      <c r="DHG3" s="122"/>
      <c r="DHH3" s="122"/>
      <c r="DHI3" s="122"/>
      <c r="DHJ3" s="122"/>
      <c r="DHK3" s="122"/>
      <c r="DHL3" s="122"/>
      <c r="DHM3" s="122"/>
      <c r="DHN3" s="122"/>
      <c r="DHO3" s="122"/>
      <c r="DHP3" s="122"/>
      <c r="DHQ3" s="122"/>
      <c r="DHR3" s="122"/>
      <c r="DHS3" s="122"/>
      <c r="DHT3" s="122"/>
      <c r="DHU3" s="122"/>
      <c r="DHV3" s="122"/>
      <c r="DHW3" s="122"/>
      <c r="DHX3" s="122"/>
      <c r="DHY3" s="122"/>
      <c r="DHZ3" s="122"/>
      <c r="DIA3" s="122"/>
      <c r="DIB3" s="122"/>
      <c r="DIC3" s="122"/>
      <c r="DID3" s="122"/>
      <c r="DIE3" s="122"/>
      <c r="DIF3" s="122"/>
      <c r="DIG3" s="122"/>
      <c r="DIH3" s="122"/>
      <c r="DII3" s="122"/>
      <c r="DIJ3" s="122"/>
      <c r="DIK3" s="122"/>
      <c r="DIL3" s="122"/>
      <c r="DIM3" s="122"/>
      <c r="DIN3" s="122"/>
      <c r="DIO3" s="122"/>
      <c r="DIP3" s="122"/>
      <c r="DIQ3" s="122"/>
      <c r="DIR3" s="122"/>
      <c r="DIS3" s="122"/>
      <c r="DIT3" s="122"/>
      <c r="DIU3" s="122"/>
      <c r="DIV3" s="122"/>
      <c r="DIW3" s="122"/>
      <c r="DIX3" s="122"/>
      <c r="DIY3" s="122"/>
      <c r="DIZ3" s="122"/>
      <c r="DJA3" s="122"/>
      <c r="DJB3" s="122"/>
      <c r="DJC3" s="122"/>
      <c r="DJD3" s="122"/>
      <c r="DJE3" s="122"/>
      <c r="DJF3" s="122"/>
      <c r="DJG3" s="122"/>
      <c r="DJH3" s="122"/>
      <c r="DJI3" s="122"/>
      <c r="DJJ3" s="122"/>
      <c r="DJK3" s="122"/>
      <c r="DJL3" s="122"/>
      <c r="DJM3" s="122"/>
      <c r="DJN3" s="122"/>
      <c r="DJO3" s="122"/>
      <c r="DJP3" s="122"/>
      <c r="DJQ3" s="122"/>
      <c r="DJR3" s="122"/>
      <c r="DJS3" s="122"/>
      <c r="DJT3" s="122"/>
      <c r="DJU3" s="122"/>
      <c r="DJV3" s="122"/>
      <c r="DJW3" s="122"/>
      <c r="DJX3" s="122"/>
      <c r="DJY3" s="122"/>
      <c r="DJZ3" s="122"/>
      <c r="DKA3" s="122"/>
      <c r="DKB3" s="122"/>
      <c r="DKC3" s="122"/>
      <c r="DKD3" s="122"/>
      <c r="DKE3" s="122"/>
      <c r="DKF3" s="122"/>
      <c r="DKG3" s="122"/>
      <c r="DKH3" s="122"/>
      <c r="DKI3" s="122"/>
      <c r="DKJ3" s="122"/>
      <c r="DKK3" s="122"/>
      <c r="DKL3" s="122"/>
      <c r="DKM3" s="122"/>
      <c r="DKN3" s="122"/>
      <c r="DKO3" s="122"/>
      <c r="DKP3" s="122"/>
      <c r="DKQ3" s="122"/>
      <c r="DKR3" s="122"/>
      <c r="DKS3" s="122"/>
      <c r="DKT3" s="122"/>
      <c r="DKU3" s="122"/>
      <c r="DKV3" s="122"/>
      <c r="DKW3" s="122"/>
      <c r="DKX3" s="122"/>
      <c r="DKY3" s="122"/>
      <c r="DKZ3" s="122"/>
      <c r="DLA3" s="122"/>
      <c r="DLB3" s="122"/>
      <c r="DLC3" s="122"/>
      <c r="DLD3" s="122"/>
      <c r="DLE3" s="122"/>
      <c r="DLF3" s="122"/>
      <c r="DLG3" s="122"/>
      <c r="DLH3" s="122"/>
      <c r="DLI3" s="122"/>
      <c r="DLJ3" s="122"/>
      <c r="DLK3" s="122"/>
      <c r="DLL3" s="122"/>
      <c r="DLM3" s="122"/>
      <c r="DLN3" s="122"/>
      <c r="DLO3" s="122"/>
      <c r="DLP3" s="122"/>
      <c r="DLQ3" s="122"/>
      <c r="DLR3" s="122"/>
      <c r="DLS3" s="122"/>
      <c r="DLT3" s="122"/>
      <c r="DLU3" s="122"/>
      <c r="DLV3" s="122"/>
      <c r="DLW3" s="122"/>
      <c r="DLX3" s="122"/>
      <c r="DLY3" s="122"/>
      <c r="DLZ3" s="122"/>
      <c r="DMA3" s="122"/>
      <c r="DMB3" s="122"/>
      <c r="DMC3" s="122"/>
      <c r="DMD3" s="122"/>
      <c r="DME3" s="122"/>
      <c r="DMF3" s="122"/>
      <c r="DMG3" s="122"/>
      <c r="DMH3" s="122"/>
      <c r="DMI3" s="122"/>
      <c r="DMJ3" s="122"/>
      <c r="DMK3" s="122"/>
      <c r="DML3" s="122"/>
      <c r="DMM3" s="122"/>
      <c r="DMN3" s="122"/>
      <c r="DMO3" s="122"/>
      <c r="DMP3" s="122"/>
      <c r="DMQ3" s="122"/>
      <c r="DMR3" s="122"/>
      <c r="DMS3" s="122"/>
      <c r="DMT3" s="122"/>
      <c r="DMU3" s="122"/>
      <c r="DMV3" s="122"/>
      <c r="DMW3" s="122"/>
      <c r="DMX3" s="122"/>
      <c r="DMY3" s="122"/>
      <c r="DMZ3" s="122"/>
      <c r="DNA3" s="122"/>
      <c r="DNB3" s="122"/>
      <c r="DNC3" s="122"/>
      <c r="DND3" s="122"/>
      <c r="DNE3" s="122"/>
      <c r="DNF3" s="122"/>
      <c r="DNG3" s="122"/>
      <c r="DNH3" s="122"/>
      <c r="DNI3" s="122"/>
      <c r="DNJ3" s="122"/>
      <c r="DNK3" s="122"/>
      <c r="DNL3" s="122"/>
      <c r="DNM3" s="122"/>
      <c r="DNN3" s="122"/>
      <c r="DNO3" s="122"/>
      <c r="DNP3" s="122"/>
      <c r="DNQ3" s="122"/>
      <c r="DNR3" s="122"/>
      <c r="DNS3" s="122"/>
      <c r="DNT3" s="122"/>
      <c r="DNU3" s="122"/>
      <c r="DNV3" s="122"/>
      <c r="DNW3" s="122"/>
      <c r="DNX3" s="122"/>
      <c r="DNY3" s="122"/>
      <c r="DNZ3" s="122"/>
      <c r="DOA3" s="122"/>
      <c r="DOB3" s="122"/>
      <c r="DOC3" s="122"/>
      <c r="DOD3" s="122"/>
      <c r="DOE3" s="122"/>
      <c r="DOF3" s="122"/>
      <c r="DOG3" s="122"/>
      <c r="DOH3" s="122"/>
      <c r="DOI3" s="122"/>
      <c r="DOJ3" s="122"/>
      <c r="DOK3" s="122"/>
      <c r="DOL3" s="122"/>
      <c r="DOM3" s="122"/>
      <c r="DON3" s="122"/>
      <c r="DOO3" s="122"/>
      <c r="DOP3" s="122"/>
      <c r="DOQ3" s="122"/>
      <c r="DOR3" s="122"/>
      <c r="DOS3" s="122"/>
      <c r="DOT3" s="122"/>
      <c r="DOU3" s="122"/>
      <c r="DOV3" s="122"/>
      <c r="DOW3" s="122"/>
      <c r="DOX3" s="122"/>
      <c r="DOY3" s="122"/>
      <c r="DOZ3" s="122"/>
      <c r="DPA3" s="122"/>
      <c r="DPB3" s="122"/>
      <c r="DPC3" s="122"/>
      <c r="DPD3" s="122"/>
      <c r="DPE3" s="122"/>
      <c r="DPF3" s="122"/>
      <c r="DPG3" s="122"/>
      <c r="DPH3" s="122"/>
      <c r="DPI3" s="122"/>
      <c r="DPJ3" s="122"/>
      <c r="DPK3" s="122"/>
      <c r="DPL3" s="122"/>
      <c r="DPM3" s="122"/>
      <c r="DPN3" s="122"/>
      <c r="DPO3" s="122"/>
      <c r="DPP3" s="122"/>
      <c r="DPQ3" s="122"/>
      <c r="DPR3" s="122"/>
      <c r="DPS3" s="122"/>
      <c r="DPT3" s="122"/>
      <c r="DPU3" s="122"/>
      <c r="DPV3" s="122"/>
      <c r="DPW3" s="122"/>
      <c r="DPX3" s="122"/>
      <c r="DPY3" s="122"/>
      <c r="DPZ3" s="122"/>
      <c r="DQA3" s="122"/>
      <c r="DQB3" s="122"/>
      <c r="DQC3" s="122"/>
      <c r="DQD3" s="122"/>
      <c r="DQE3" s="122"/>
      <c r="DQF3" s="122"/>
      <c r="DQG3" s="122"/>
      <c r="DQH3" s="122"/>
      <c r="DQI3" s="122"/>
      <c r="DQJ3" s="122"/>
      <c r="DQK3" s="122"/>
      <c r="DQL3" s="122"/>
      <c r="DQM3" s="122"/>
      <c r="DQN3" s="122"/>
      <c r="DQO3" s="122"/>
      <c r="DQP3" s="122"/>
      <c r="DQQ3" s="122"/>
      <c r="DQR3" s="122"/>
      <c r="DQS3" s="122"/>
      <c r="DQT3" s="122"/>
      <c r="DQU3" s="122"/>
      <c r="DQV3" s="122"/>
      <c r="DQW3" s="122"/>
      <c r="DQX3" s="122"/>
      <c r="DQY3" s="122"/>
      <c r="DQZ3" s="122"/>
      <c r="DRA3" s="122"/>
      <c r="DRB3" s="122"/>
      <c r="DRC3" s="122"/>
      <c r="DRD3" s="122"/>
      <c r="DRE3" s="122"/>
      <c r="DRF3" s="122"/>
      <c r="DRG3" s="122"/>
      <c r="DRH3" s="122"/>
      <c r="DRI3" s="122"/>
      <c r="DRJ3" s="122"/>
      <c r="DRK3" s="122"/>
      <c r="DRL3" s="122"/>
      <c r="DRM3" s="122"/>
      <c r="DRN3" s="122"/>
      <c r="DRO3" s="122"/>
      <c r="DRP3" s="122"/>
      <c r="DRQ3" s="122"/>
      <c r="DRR3" s="122"/>
      <c r="DRS3" s="122"/>
      <c r="DRT3" s="122"/>
      <c r="DRU3" s="122"/>
      <c r="DRV3" s="122"/>
      <c r="DRW3" s="122"/>
      <c r="DRX3" s="122"/>
      <c r="DRY3" s="122"/>
      <c r="DRZ3" s="122"/>
      <c r="DSA3" s="122"/>
      <c r="DSB3" s="122"/>
      <c r="DSC3" s="122"/>
      <c r="DSD3" s="122"/>
      <c r="DSE3" s="122"/>
      <c r="DSF3" s="122"/>
      <c r="DSG3" s="122"/>
      <c r="DSH3" s="122"/>
      <c r="DSI3" s="122"/>
      <c r="DSJ3" s="122"/>
      <c r="DSK3" s="122"/>
      <c r="DSL3" s="122"/>
      <c r="DSM3" s="122"/>
      <c r="DSN3" s="122"/>
      <c r="DSO3" s="122"/>
      <c r="DSP3" s="122"/>
      <c r="DSQ3" s="122"/>
      <c r="DSR3" s="122"/>
      <c r="DSS3" s="122"/>
      <c r="DST3" s="122"/>
      <c r="DSU3" s="122"/>
      <c r="DSV3" s="122"/>
      <c r="DSW3" s="122"/>
      <c r="DSX3" s="122"/>
      <c r="DSY3" s="122"/>
      <c r="DSZ3" s="122"/>
      <c r="DTA3" s="122"/>
      <c r="DTB3" s="122"/>
      <c r="DTC3" s="122"/>
      <c r="DTD3" s="122"/>
      <c r="DTE3" s="122"/>
      <c r="DTF3" s="122"/>
      <c r="DTG3" s="122"/>
      <c r="DTH3" s="122"/>
      <c r="DTI3" s="122"/>
      <c r="DTJ3" s="122"/>
      <c r="DTK3" s="122"/>
      <c r="DTL3" s="122"/>
      <c r="DTM3" s="122"/>
      <c r="DTN3" s="122"/>
      <c r="DTO3" s="122"/>
      <c r="DTP3" s="122"/>
      <c r="DTQ3" s="122"/>
      <c r="DTR3" s="122"/>
      <c r="DTS3" s="122"/>
      <c r="DTT3" s="122"/>
      <c r="DTU3" s="122"/>
      <c r="DTV3" s="122"/>
      <c r="DTW3" s="122"/>
      <c r="DTX3" s="122"/>
      <c r="DTY3" s="122"/>
      <c r="DTZ3" s="122"/>
      <c r="DUA3" s="122"/>
      <c r="DUB3" s="122"/>
      <c r="DUC3" s="122"/>
      <c r="DUD3" s="122"/>
      <c r="DUE3" s="122"/>
      <c r="DUF3" s="122"/>
      <c r="DUG3" s="122"/>
      <c r="DUH3" s="122"/>
      <c r="DUI3" s="122"/>
      <c r="DUJ3" s="122"/>
      <c r="DUK3" s="122"/>
      <c r="DUL3" s="122"/>
      <c r="DUM3" s="122"/>
      <c r="DUN3" s="122"/>
      <c r="DUO3" s="122"/>
      <c r="DUP3" s="122"/>
      <c r="DUQ3" s="122"/>
      <c r="DUR3" s="122"/>
      <c r="DUS3" s="122"/>
      <c r="DUT3" s="122"/>
      <c r="DUU3" s="122"/>
      <c r="DUV3" s="122"/>
      <c r="DUW3" s="122"/>
      <c r="DUX3" s="122"/>
      <c r="DUY3" s="122"/>
      <c r="DUZ3" s="122"/>
      <c r="DVA3" s="122"/>
      <c r="DVB3" s="122"/>
      <c r="DVC3" s="122"/>
      <c r="DVD3" s="122"/>
      <c r="DVE3" s="122"/>
      <c r="DVF3" s="122"/>
      <c r="DVG3" s="122"/>
      <c r="DVH3" s="122"/>
      <c r="DVI3" s="122"/>
      <c r="DVJ3" s="122"/>
      <c r="DVK3" s="122"/>
      <c r="DVL3" s="122"/>
      <c r="DVM3" s="122"/>
      <c r="DVN3" s="122"/>
      <c r="DVO3" s="122"/>
      <c r="DVP3" s="122"/>
      <c r="DVQ3" s="122"/>
      <c r="DVR3" s="122"/>
      <c r="DVS3" s="122"/>
      <c r="DVT3" s="122"/>
      <c r="DVU3" s="122"/>
      <c r="DVV3" s="122"/>
      <c r="DVW3" s="122"/>
      <c r="DVX3" s="122"/>
      <c r="DVY3" s="122"/>
      <c r="DVZ3" s="122"/>
      <c r="DWA3" s="122"/>
      <c r="DWB3" s="122"/>
      <c r="DWC3" s="122"/>
      <c r="DWD3" s="122"/>
      <c r="DWE3" s="122"/>
      <c r="DWF3" s="122"/>
      <c r="DWG3" s="122"/>
      <c r="DWH3" s="122"/>
      <c r="DWI3" s="122"/>
      <c r="DWJ3" s="122"/>
      <c r="DWK3" s="122"/>
      <c r="DWL3" s="122"/>
      <c r="DWM3" s="122"/>
      <c r="DWN3" s="122"/>
      <c r="DWO3" s="122"/>
      <c r="DWP3" s="122"/>
      <c r="DWQ3" s="122"/>
      <c r="DWR3" s="122"/>
      <c r="DWS3" s="122"/>
      <c r="DWT3" s="122"/>
      <c r="DWU3" s="122"/>
      <c r="DWV3" s="122"/>
      <c r="DWW3" s="122"/>
      <c r="DWX3" s="122"/>
      <c r="DWY3" s="122"/>
      <c r="DWZ3" s="122"/>
      <c r="DXA3" s="122"/>
      <c r="DXB3" s="122"/>
      <c r="DXC3" s="122"/>
      <c r="DXD3" s="122"/>
      <c r="DXE3" s="122"/>
      <c r="DXF3" s="122"/>
      <c r="DXG3" s="122"/>
      <c r="DXH3" s="122"/>
      <c r="DXI3" s="122"/>
      <c r="DXJ3" s="122"/>
      <c r="DXK3" s="122"/>
      <c r="DXL3" s="122"/>
      <c r="DXM3" s="122"/>
      <c r="DXN3" s="122"/>
      <c r="DXO3" s="122"/>
      <c r="DXP3" s="122"/>
      <c r="DXQ3" s="122"/>
      <c r="DXR3" s="122"/>
      <c r="DXS3" s="122"/>
      <c r="DXT3" s="122"/>
      <c r="DXU3" s="122"/>
      <c r="DXV3" s="122"/>
      <c r="DXW3" s="122"/>
      <c r="DXX3" s="122"/>
      <c r="DXY3" s="122"/>
      <c r="DXZ3" s="122"/>
      <c r="DYA3" s="122"/>
      <c r="DYB3" s="122"/>
      <c r="DYC3" s="122"/>
      <c r="DYD3" s="122"/>
      <c r="DYE3" s="122"/>
      <c r="DYF3" s="122"/>
      <c r="DYG3" s="122"/>
      <c r="DYH3" s="122"/>
      <c r="DYI3" s="122"/>
      <c r="DYJ3" s="122"/>
      <c r="DYK3" s="122"/>
      <c r="DYL3" s="122"/>
      <c r="DYM3" s="122"/>
      <c r="DYN3" s="122"/>
      <c r="DYO3" s="122"/>
      <c r="DYP3" s="122"/>
      <c r="DYQ3" s="122"/>
      <c r="DYR3" s="122"/>
      <c r="DYS3" s="122"/>
      <c r="DYT3" s="122"/>
      <c r="DYU3" s="122"/>
      <c r="DYV3" s="122"/>
      <c r="DYW3" s="122"/>
      <c r="DYX3" s="122"/>
      <c r="DYY3" s="122"/>
      <c r="DYZ3" s="122"/>
      <c r="DZA3" s="122"/>
      <c r="DZB3" s="122"/>
      <c r="DZC3" s="122"/>
      <c r="DZD3" s="122"/>
      <c r="DZE3" s="122"/>
      <c r="DZF3" s="122"/>
      <c r="DZG3" s="122"/>
      <c r="DZH3" s="122"/>
      <c r="DZI3" s="122"/>
      <c r="DZJ3" s="122"/>
      <c r="DZK3" s="122"/>
      <c r="DZL3" s="122"/>
      <c r="DZM3" s="122"/>
      <c r="DZN3" s="122"/>
      <c r="DZO3" s="122"/>
      <c r="DZP3" s="122"/>
      <c r="DZQ3" s="122"/>
      <c r="DZR3" s="122"/>
      <c r="DZS3" s="122"/>
      <c r="DZT3" s="122"/>
      <c r="DZU3" s="122"/>
      <c r="DZV3" s="122"/>
      <c r="DZW3" s="122"/>
      <c r="DZX3" s="122"/>
      <c r="DZY3" s="122"/>
      <c r="DZZ3" s="122"/>
      <c r="EAA3" s="122"/>
      <c r="EAB3" s="122"/>
      <c r="EAC3" s="122"/>
      <c r="EAD3" s="122"/>
      <c r="EAE3" s="122"/>
      <c r="EAF3" s="122"/>
      <c r="EAG3" s="122"/>
      <c r="EAH3" s="122"/>
      <c r="EAI3" s="122"/>
      <c r="EAJ3" s="122"/>
      <c r="EAK3" s="122"/>
      <c r="EAL3" s="122"/>
      <c r="EAM3" s="122"/>
      <c r="EAN3" s="122"/>
      <c r="EAO3" s="122"/>
      <c r="EAP3" s="122"/>
      <c r="EAQ3" s="122"/>
      <c r="EAR3" s="122"/>
      <c r="EAS3" s="122"/>
      <c r="EAT3" s="122"/>
      <c r="EAU3" s="122"/>
      <c r="EAV3" s="122"/>
      <c r="EAW3" s="122"/>
      <c r="EAX3" s="122"/>
      <c r="EAY3" s="122"/>
      <c r="EAZ3" s="122"/>
      <c r="EBA3" s="122"/>
      <c r="EBB3" s="122"/>
      <c r="EBC3" s="122"/>
      <c r="EBD3" s="122"/>
      <c r="EBE3" s="122"/>
      <c r="EBF3" s="122"/>
      <c r="EBG3" s="122"/>
      <c r="EBH3" s="122"/>
      <c r="EBI3" s="122"/>
      <c r="EBJ3" s="122"/>
      <c r="EBK3" s="122"/>
      <c r="EBL3" s="122"/>
      <c r="EBM3" s="122"/>
      <c r="EBN3" s="122"/>
      <c r="EBO3" s="122"/>
      <c r="EBP3" s="122"/>
      <c r="EBQ3" s="122"/>
      <c r="EBR3" s="122"/>
      <c r="EBS3" s="122"/>
      <c r="EBT3" s="122"/>
      <c r="EBU3" s="122"/>
      <c r="EBV3" s="122"/>
      <c r="EBW3" s="122"/>
      <c r="EBX3" s="122"/>
      <c r="EBY3" s="122"/>
      <c r="EBZ3" s="122"/>
      <c r="ECA3" s="122"/>
      <c r="ECB3" s="122"/>
      <c r="ECC3" s="122"/>
      <c r="ECD3" s="122"/>
      <c r="ECE3" s="122"/>
      <c r="ECF3" s="122"/>
      <c r="ECG3" s="122"/>
      <c r="ECH3" s="122"/>
      <c r="ECI3" s="122"/>
      <c r="ECJ3" s="122"/>
      <c r="ECK3" s="122"/>
      <c r="ECL3" s="122"/>
      <c r="ECM3" s="122"/>
      <c r="ECN3" s="122"/>
      <c r="ECO3" s="122"/>
      <c r="ECP3" s="122"/>
      <c r="ECQ3" s="122"/>
      <c r="ECR3" s="122"/>
      <c r="ECS3" s="122"/>
      <c r="ECT3" s="122"/>
      <c r="ECU3" s="122"/>
      <c r="ECV3" s="122"/>
      <c r="ECW3" s="122"/>
      <c r="ECX3" s="122"/>
      <c r="ECY3" s="122"/>
      <c r="ECZ3" s="122"/>
      <c r="EDA3" s="122"/>
      <c r="EDB3" s="122"/>
      <c r="EDC3" s="122"/>
      <c r="EDD3" s="122"/>
      <c r="EDE3" s="122"/>
      <c r="EDF3" s="122"/>
      <c r="EDG3" s="122"/>
      <c r="EDH3" s="122"/>
      <c r="EDI3" s="122"/>
      <c r="EDJ3" s="122"/>
      <c r="EDK3" s="122"/>
      <c r="EDL3" s="122"/>
      <c r="EDM3" s="122"/>
      <c r="EDN3" s="122"/>
      <c r="EDO3" s="122"/>
      <c r="EDP3" s="122"/>
      <c r="EDQ3" s="122"/>
      <c r="EDR3" s="122"/>
      <c r="EDS3" s="122"/>
      <c r="EDT3" s="122"/>
      <c r="EDU3" s="122"/>
      <c r="EDV3" s="122"/>
      <c r="EDW3" s="122"/>
      <c r="EDX3" s="122"/>
      <c r="EDY3" s="122"/>
      <c r="EDZ3" s="122"/>
      <c r="EEA3" s="122"/>
      <c r="EEB3" s="122"/>
      <c r="EEC3" s="122"/>
      <c r="EED3" s="122"/>
      <c r="EEE3" s="122"/>
      <c r="EEF3" s="122"/>
      <c r="EEG3" s="122"/>
      <c r="EEH3" s="122"/>
      <c r="EEI3" s="122"/>
      <c r="EEJ3" s="122"/>
      <c r="EEK3" s="122"/>
      <c r="EEL3" s="122"/>
      <c r="EEM3" s="122"/>
      <c r="EEN3" s="122"/>
      <c r="EEO3" s="122"/>
      <c r="EEP3" s="122"/>
      <c r="EEQ3" s="122"/>
      <c r="EER3" s="122"/>
      <c r="EES3" s="122"/>
      <c r="EET3" s="122"/>
      <c r="EEU3" s="122"/>
      <c r="EEV3" s="122"/>
      <c r="EEW3" s="122"/>
      <c r="EEX3" s="122"/>
      <c r="EEY3" s="122"/>
      <c r="EEZ3" s="122"/>
      <c r="EFA3" s="122"/>
      <c r="EFB3" s="122"/>
      <c r="EFC3" s="122"/>
      <c r="EFD3" s="122"/>
      <c r="EFE3" s="122"/>
      <c r="EFF3" s="122"/>
      <c r="EFG3" s="122"/>
      <c r="EFH3" s="122"/>
      <c r="EFI3" s="122"/>
      <c r="EFJ3" s="122"/>
      <c r="EFK3" s="122"/>
      <c r="EFL3" s="122"/>
      <c r="EFM3" s="122"/>
      <c r="EFN3" s="122"/>
      <c r="EFO3" s="122"/>
      <c r="EFP3" s="122"/>
      <c r="EFQ3" s="122"/>
      <c r="EFR3" s="122"/>
      <c r="EFS3" s="122"/>
      <c r="EFT3" s="122"/>
      <c r="EFU3" s="122"/>
      <c r="EFV3" s="122"/>
      <c r="EFW3" s="122"/>
      <c r="EFX3" s="122"/>
      <c r="EFY3" s="122"/>
      <c r="EFZ3" s="122"/>
      <c r="EGA3" s="122"/>
      <c r="EGB3" s="122"/>
      <c r="EGC3" s="122"/>
      <c r="EGD3" s="122"/>
      <c r="EGE3" s="122"/>
      <c r="EGF3" s="122"/>
      <c r="EGG3" s="122"/>
      <c r="EGH3" s="122"/>
      <c r="EGI3" s="122"/>
      <c r="EGJ3" s="122"/>
      <c r="EGK3" s="122"/>
      <c r="EGL3" s="122"/>
      <c r="EGM3" s="122"/>
      <c r="EGN3" s="122"/>
      <c r="EGO3" s="122"/>
      <c r="EGP3" s="122"/>
      <c r="EGQ3" s="122"/>
      <c r="EGR3" s="122"/>
      <c r="EGS3" s="122"/>
      <c r="EGT3" s="122"/>
      <c r="EGU3" s="122"/>
      <c r="EGV3" s="122"/>
      <c r="EGW3" s="122"/>
      <c r="EGX3" s="122"/>
      <c r="EGY3" s="122"/>
      <c r="EGZ3" s="122"/>
      <c r="EHA3" s="122"/>
      <c r="EHB3" s="122"/>
      <c r="EHC3" s="122"/>
      <c r="EHD3" s="122"/>
      <c r="EHE3" s="122"/>
      <c r="EHF3" s="122"/>
      <c r="EHG3" s="122"/>
      <c r="EHH3" s="122"/>
      <c r="EHI3" s="122"/>
      <c r="EHJ3" s="122"/>
      <c r="EHK3" s="122"/>
      <c r="EHL3" s="122"/>
      <c r="EHM3" s="122"/>
      <c r="EHN3" s="122"/>
      <c r="EHO3" s="122"/>
      <c r="EHP3" s="122"/>
      <c r="EHQ3" s="122"/>
      <c r="EHR3" s="122"/>
      <c r="EHS3" s="122"/>
      <c r="EHT3" s="122"/>
      <c r="EHU3" s="122"/>
      <c r="EHV3" s="122"/>
      <c r="EHW3" s="122"/>
      <c r="EHX3" s="122"/>
      <c r="EHY3" s="122"/>
      <c r="EHZ3" s="122"/>
      <c r="EIA3" s="122"/>
      <c r="EIB3" s="122"/>
      <c r="EIC3" s="122"/>
      <c r="EID3" s="122"/>
      <c r="EIE3" s="122"/>
      <c r="EIF3" s="122"/>
      <c r="EIG3" s="122"/>
      <c r="EIH3" s="122"/>
      <c r="EII3" s="122"/>
      <c r="EIJ3" s="122"/>
      <c r="EIK3" s="122"/>
      <c r="EIL3" s="122"/>
      <c r="EIM3" s="122"/>
      <c r="EIN3" s="122"/>
      <c r="EIO3" s="122"/>
      <c r="EIP3" s="122"/>
      <c r="EIQ3" s="122"/>
      <c r="EIR3" s="122"/>
      <c r="EIS3" s="122"/>
      <c r="EIT3" s="122"/>
      <c r="EIU3" s="122"/>
      <c r="EIV3" s="122"/>
      <c r="EIW3" s="122"/>
      <c r="EIX3" s="122"/>
      <c r="EIY3" s="122"/>
      <c r="EIZ3" s="122"/>
      <c r="EJA3" s="122"/>
      <c r="EJB3" s="122"/>
      <c r="EJC3" s="122"/>
      <c r="EJD3" s="122"/>
      <c r="EJE3" s="122"/>
      <c r="EJF3" s="122"/>
      <c r="EJG3" s="122"/>
      <c r="EJH3" s="122"/>
      <c r="EJI3" s="122"/>
      <c r="EJJ3" s="122"/>
      <c r="EJK3" s="122"/>
      <c r="EJL3" s="122"/>
      <c r="EJM3" s="122"/>
      <c r="EJN3" s="122"/>
      <c r="EJO3" s="122"/>
      <c r="EJP3" s="122"/>
      <c r="EJQ3" s="122"/>
      <c r="EJR3" s="122"/>
      <c r="EJS3" s="122"/>
      <c r="EJT3" s="122"/>
      <c r="EJU3" s="122"/>
      <c r="EJV3" s="122"/>
      <c r="EJW3" s="122"/>
      <c r="EJX3" s="122"/>
      <c r="EJY3" s="122"/>
      <c r="EJZ3" s="122"/>
      <c r="EKA3" s="122"/>
      <c r="EKB3" s="122"/>
      <c r="EKC3" s="122"/>
      <c r="EKD3" s="122"/>
      <c r="EKE3" s="122"/>
      <c r="EKF3" s="122"/>
      <c r="EKG3" s="122"/>
      <c r="EKH3" s="122"/>
      <c r="EKI3" s="122"/>
      <c r="EKJ3" s="122"/>
      <c r="EKK3" s="122"/>
      <c r="EKL3" s="122"/>
      <c r="EKM3" s="122"/>
      <c r="EKN3" s="122"/>
      <c r="EKO3" s="122"/>
      <c r="EKP3" s="122"/>
      <c r="EKQ3" s="122"/>
      <c r="EKR3" s="122"/>
      <c r="EKS3" s="122"/>
      <c r="EKT3" s="122"/>
      <c r="EKU3" s="122"/>
      <c r="EKV3" s="122"/>
      <c r="EKW3" s="122"/>
      <c r="EKX3" s="122"/>
      <c r="EKY3" s="122"/>
      <c r="EKZ3" s="122"/>
      <c r="ELA3" s="122"/>
      <c r="ELB3" s="122"/>
      <c r="ELC3" s="122"/>
      <c r="ELD3" s="122"/>
      <c r="ELE3" s="122"/>
      <c r="ELF3" s="122"/>
      <c r="ELG3" s="122"/>
      <c r="ELH3" s="122"/>
      <c r="ELI3" s="122"/>
      <c r="ELJ3" s="122"/>
      <c r="ELK3" s="122"/>
      <c r="ELL3" s="122"/>
      <c r="ELM3" s="122"/>
      <c r="ELN3" s="122"/>
      <c r="ELO3" s="122"/>
      <c r="ELP3" s="122"/>
      <c r="ELQ3" s="122"/>
      <c r="ELR3" s="122"/>
      <c r="ELS3" s="122"/>
      <c r="ELT3" s="122"/>
      <c r="ELU3" s="122"/>
      <c r="ELV3" s="122"/>
      <c r="ELW3" s="122"/>
      <c r="ELX3" s="122"/>
      <c r="ELY3" s="122"/>
      <c r="ELZ3" s="122"/>
      <c r="EMA3" s="122"/>
      <c r="EMB3" s="122"/>
      <c r="EMC3" s="122"/>
      <c r="EMD3" s="122"/>
      <c r="EME3" s="122"/>
      <c r="EMF3" s="122"/>
      <c r="EMG3" s="122"/>
      <c r="EMH3" s="122"/>
      <c r="EMI3" s="122"/>
      <c r="EMJ3" s="122"/>
      <c r="EMK3" s="122"/>
      <c r="EML3" s="122"/>
      <c r="EMM3" s="122"/>
      <c r="EMN3" s="122"/>
      <c r="EMO3" s="122"/>
      <c r="EMP3" s="122"/>
      <c r="EMQ3" s="122"/>
      <c r="EMR3" s="122"/>
      <c r="EMS3" s="122"/>
      <c r="EMT3" s="122"/>
      <c r="EMU3" s="122"/>
      <c r="EMV3" s="122"/>
      <c r="EMW3" s="122"/>
      <c r="EMX3" s="122"/>
      <c r="EMY3" s="122"/>
      <c r="EMZ3" s="122"/>
      <c r="ENA3" s="122"/>
      <c r="ENB3" s="122"/>
      <c r="ENC3" s="122"/>
      <c r="END3" s="122"/>
      <c r="ENE3" s="122"/>
      <c r="ENF3" s="122"/>
      <c r="ENG3" s="122"/>
      <c r="ENH3" s="122"/>
      <c r="ENI3" s="122"/>
      <c r="ENJ3" s="122"/>
      <c r="ENK3" s="122"/>
      <c r="ENL3" s="122"/>
      <c r="ENM3" s="122"/>
      <c r="ENN3" s="122"/>
      <c r="ENO3" s="122"/>
      <c r="ENP3" s="122"/>
      <c r="ENQ3" s="122"/>
      <c r="ENR3" s="122"/>
      <c r="ENS3" s="122"/>
      <c r="ENT3" s="122"/>
      <c r="ENU3" s="122"/>
      <c r="ENV3" s="122"/>
      <c r="ENW3" s="122"/>
      <c r="ENX3" s="122"/>
      <c r="ENY3" s="122"/>
      <c r="ENZ3" s="122"/>
      <c r="EOA3" s="122"/>
      <c r="EOB3" s="122"/>
      <c r="EOC3" s="122"/>
      <c r="EOD3" s="122"/>
      <c r="EOE3" s="122"/>
      <c r="EOF3" s="122"/>
      <c r="EOG3" s="122"/>
      <c r="EOH3" s="122"/>
      <c r="EOI3" s="122"/>
      <c r="EOJ3" s="122"/>
      <c r="EOK3" s="122"/>
      <c r="EOL3" s="122"/>
      <c r="EOM3" s="122"/>
      <c r="EON3" s="122"/>
      <c r="EOO3" s="122"/>
      <c r="EOP3" s="122"/>
      <c r="EOQ3" s="122"/>
      <c r="EOR3" s="122"/>
      <c r="EOS3" s="122"/>
      <c r="EOT3" s="122"/>
      <c r="EOU3" s="122"/>
      <c r="EOV3" s="122"/>
      <c r="EOW3" s="122"/>
      <c r="EOX3" s="122"/>
      <c r="EOY3" s="122"/>
      <c r="EOZ3" s="122"/>
      <c r="EPA3" s="122"/>
      <c r="EPB3" s="122"/>
      <c r="EPC3" s="122"/>
      <c r="EPD3" s="122"/>
      <c r="EPE3" s="122"/>
      <c r="EPF3" s="122"/>
      <c r="EPG3" s="122"/>
      <c r="EPH3" s="122"/>
      <c r="EPI3" s="122"/>
      <c r="EPJ3" s="122"/>
      <c r="EPK3" s="122"/>
      <c r="EPL3" s="122"/>
      <c r="EPM3" s="122"/>
      <c r="EPN3" s="122"/>
      <c r="EPO3" s="122"/>
      <c r="EPP3" s="122"/>
      <c r="EPQ3" s="122"/>
      <c r="EPR3" s="122"/>
      <c r="EPS3" s="122"/>
      <c r="EPT3" s="122"/>
      <c r="EPU3" s="122"/>
      <c r="EPV3" s="122"/>
      <c r="EPW3" s="122"/>
      <c r="EPX3" s="122"/>
      <c r="EPY3" s="122"/>
      <c r="EPZ3" s="122"/>
      <c r="EQA3" s="122"/>
      <c r="EQB3" s="122"/>
      <c r="EQC3" s="122"/>
      <c r="EQD3" s="122"/>
      <c r="EQE3" s="122"/>
      <c r="EQF3" s="122"/>
      <c r="EQG3" s="122"/>
      <c r="EQH3" s="122"/>
      <c r="EQI3" s="122"/>
      <c r="EQJ3" s="122"/>
      <c r="EQK3" s="122"/>
      <c r="EQL3" s="122"/>
      <c r="EQM3" s="122"/>
      <c r="EQN3" s="122"/>
      <c r="EQO3" s="122"/>
      <c r="EQP3" s="122"/>
      <c r="EQQ3" s="122"/>
      <c r="EQR3" s="122"/>
      <c r="EQS3" s="122"/>
      <c r="EQT3" s="122"/>
      <c r="EQU3" s="122"/>
      <c r="EQV3" s="122"/>
      <c r="EQW3" s="122"/>
      <c r="EQX3" s="122"/>
      <c r="EQY3" s="122"/>
      <c r="EQZ3" s="122"/>
      <c r="ERA3" s="122"/>
      <c r="ERB3" s="122"/>
      <c r="ERC3" s="122"/>
      <c r="ERD3" s="122"/>
      <c r="ERE3" s="122"/>
      <c r="ERF3" s="122"/>
      <c r="ERG3" s="122"/>
      <c r="ERH3" s="122"/>
      <c r="ERI3" s="122"/>
      <c r="ERJ3" s="122"/>
      <c r="ERK3" s="122"/>
      <c r="ERL3" s="122"/>
      <c r="ERM3" s="122"/>
      <c r="ERN3" s="122"/>
      <c r="ERO3" s="122"/>
      <c r="ERP3" s="122"/>
      <c r="ERQ3" s="122"/>
      <c r="ERR3" s="122"/>
      <c r="ERS3" s="122"/>
      <c r="ERT3" s="122"/>
      <c r="ERU3" s="122"/>
      <c r="ERV3" s="122"/>
      <c r="ERW3" s="122"/>
      <c r="ERX3" s="122"/>
      <c r="ERY3" s="122"/>
      <c r="ERZ3" s="122"/>
      <c r="ESA3" s="122"/>
      <c r="ESB3" s="122"/>
      <c r="ESC3" s="122"/>
      <c r="ESD3" s="122"/>
      <c r="ESE3" s="122"/>
      <c r="ESF3" s="122"/>
      <c r="ESG3" s="122"/>
      <c r="ESH3" s="122"/>
      <c r="ESI3" s="122"/>
      <c r="ESJ3" s="122"/>
      <c r="ESK3" s="122"/>
      <c r="ESL3" s="122"/>
      <c r="ESM3" s="122"/>
      <c r="ESN3" s="122"/>
      <c r="ESO3" s="122"/>
      <c r="ESP3" s="122"/>
      <c r="ESQ3" s="122"/>
      <c r="ESR3" s="122"/>
      <c r="ESS3" s="122"/>
      <c r="EST3" s="122"/>
      <c r="ESU3" s="122"/>
      <c r="ESV3" s="122"/>
      <c r="ESW3" s="122"/>
      <c r="ESX3" s="122"/>
      <c r="ESY3" s="122"/>
      <c r="ESZ3" s="122"/>
      <c r="ETA3" s="122"/>
      <c r="ETB3" s="122"/>
      <c r="ETC3" s="122"/>
      <c r="ETD3" s="122"/>
      <c r="ETE3" s="122"/>
      <c r="ETF3" s="122"/>
      <c r="ETG3" s="122"/>
      <c r="ETH3" s="122"/>
      <c r="ETI3" s="122"/>
      <c r="ETJ3" s="122"/>
      <c r="ETK3" s="122"/>
      <c r="ETL3" s="122"/>
      <c r="ETM3" s="122"/>
      <c r="ETN3" s="122"/>
      <c r="ETO3" s="122"/>
      <c r="ETP3" s="122"/>
      <c r="ETQ3" s="122"/>
      <c r="ETR3" s="122"/>
      <c r="ETS3" s="122"/>
      <c r="ETT3" s="122"/>
      <c r="ETU3" s="122"/>
      <c r="ETV3" s="122"/>
      <c r="ETW3" s="122"/>
      <c r="ETX3" s="122"/>
      <c r="ETY3" s="122"/>
      <c r="ETZ3" s="122"/>
      <c r="EUA3" s="122"/>
      <c r="EUB3" s="122"/>
      <c r="EUC3" s="122"/>
      <c r="EUD3" s="122"/>
      <c r="EUE3" s="122"/>
      <c r="EUF3" s="122"/>
      <c r="EUG3" s="122"/>
      <c r="EUH3" s="122"/>
      <c r="EUI3" s="122"/>
      <c r="EUJ3" s="122"/>
      <c r="EUK3" s="122"/>
      <c r="EUL3" s="122"/>
      <c r="EUM3" s="122"/>
      <c r="EUN3" s="122"/>
      <c r="EUO3" s="122"/>
      <c r="EUP3" s="122"/>
      <c r="EUQ3" s="122"/>
      <c r="EUR3" s="122"/>
      <c r="EUS3" s="122"/>
      <c r="EUT3" s="122"/>
      <c r="EUU3" s="122"/>
      <c r="EUV3" s="122"/>
      <c r="EUW3" s="122"/>
      <c r="EUX3" s="122"/>
      <c r="EUY3" s="122"/>
      <c r="EUZ3" s="122"/>
      <c r="EVA3" s="122"/>
      <c r="EVB3" s="122"/>
      <c r="EVC3" s="122"/>
      <c r="EVD3" s="122"/>
      <c r="EVE3" s="122"/>
      <c r="EVF3" s="122"/>
      <c r="EVG3" s="122"/>
      <c r="EVH3" s="122"/>
      <c r="EVI3" s="122"/>
      <c r="EVJ3" s="122"/>
      <c r="EVK3" s="122"/>
      <c r="EVL3" s="122"/>
      <c r="EVM3" s="122"/>
      <c r="EVN3" s="122"/>
      <c r="EVO3" s="122"/>
      <c r="EVP3" s="122"/>
      <c r="EVQ3" s="122"/>
      <c r="EVR3" s="122"/>
      <c r="EVS3" s="122"/>
      <c r="EVT3" s="122"/>
      <c r="EVU3" s="122"/>
      <c r="EVV3" s="122"/>
      <c r="EVW3" s="122"/>
      <c r="EVX3" s="122"/>
      <c r="EVY3" s="122"/>
      <c r="EVZ3" s="122"/>
      <c r="EWA3" s="122"/>
      <c r="EWB3" s="122"/>
      <c r="EWC3" s="122"/>
      <c r="EWD3" s="122"/>
      <c r="EWE3" s="122"/>
      <c r="EWF3" s="122"/>
      <c r="EWG3" s="122"/>
      <c r="EWH3" s="122"/>
      <c r="EWI3" s="122"/>
      <c r="EWJ3" s="122"/>
      <c r="EWK3" s="122"/>
      <c r="EWL3" s="122"/>
      <c r="EWM3" s="122"/>
      <c r="EWN3" s="122"/>
      <c r="EWO3" s="122"/>
      <c r="EWP3" s="122"/>
      <c r="EWQ3" s="122"/>
      <c r="EWR3" s="122"/>
      <c r="EWS3" s="122"/>
      <c r="EWT3" s="122"/>
      <c r="EWU3" s="122"/>
      <c r="EWV3" s="122"/>
      <c r="EWW3" s="122"/>
      <c r="EWX3" s="122"/>
      <c r="EWY3" s="122"/>
      <c r="EWZ3" s="122"/>
      <c r="EXA3" s="122"/>
      <c r="EXB3" s="122"/>
      <c r="EXC3" s="122"/>
      <c r="EXD3" s="122"/>
      <c r="EXE3" s="122"/>
      <c r="EXF3" s="122"/>
      <c r="EXG3" s="122"/>
      <c r="EXH3" s="122"/>
      <c r="EXI3" s="122"/>
      <c r="EXJ3" s="122"/>
      <c r="EXK3" s="122"/>
      <c r="EXL3" s="122"/>
      <c r="EXM3" s="122"/>
      <c r="EXN3" s="122"/>
      <c r="EXO3" s="122"/>
      <c r="EXP3" s="122"/>
      <c r="EXQ3" s="122"/>
      <c r="EXR3" s="122"/>
      <c r="EXS3" s="122"/>
      <c r="EXT3" s="122"/>
      <c r="EXU3" s="122"/>
      <c r="EXV3" s="122"/>
      <c r="EXW3" s="122"/>
      <c r="EXX3" s="122"/>
      <c r="EXY3" s="122"/>
      <c r="EXZ3" s="122"/>
      <c r="EYA3" s="122"/>
      <c r="EYB3" s="122"/>
      <c r="EYC3" s="122"/>
      <c r="EYD3" s="122"/>
      <c r="EYE3" s="122"/>
      <c r="EYF3" s="122"/>
      <c r="EYG3" s="122"/>
      <c r="EYH3" s="122"/>
      <c r="EYI3" s="122"/>
      <c r="EYJ3" s="122"/>
      <c r="EYK3" s="122"/>
      <c r="EYL3" s="122"/>
      <c r="EYM3" s="122"/>
      <c r="EYN3" s="122"/>
      <c r="EYO3" s="122"/>
      <c r="EYP3" s="122"/>
      <c r="EYQ3" s="122"/>
      <c r="EYR3" s="122"/>
      <c r="EYS3" s="122"/>
      <c r="EYT3" s="122"/>
      <c r="EYU3" s="122"/>
      <c r="EYV3" s="122"/>
      <c r="EYW3" s="122"/>
      <c r="EYX3" s="122"/>
      <c r="EYY3" s="122"/>
      <c r="EYZ3" s="122"/>
      <c r="EZA3" s="122"/>
      <c r="EZB3" s="122"/>
      <c r="EZC3" s="122"/>
      <c r="EZD3" s="122"/>
      <c r="EZE3" s="122"/>
      <c r="EZF3" s="122"/>
      <c r="EZG3" s="122"/>
      <c r="EZH3" s="122"/>
      <c r="EZI3" s="122"/>
      <c r="EZJ3" s="122"/>
      <c r="EZK3" s="122"/>
      <c r="EZL3" s="122"/>
      <c r="EZM3" s="122"/>
      <c r="EZN3" s="122"/>
      <c r="EZO3" s="122"/>
      <c r="EZP3" s="122"/>
      <c r="EZQ3" s="122"/>
      <c r="EZR3" s="122"/>
      <c r="EZS3" s="122"/>
      <c r="EZT3" s="122"/>
      <c r="EZU3" s="122"/>
      <c r="EZV3" s="122"/>
      <c r="EZW3" s="122"/>
      <c r="EZX3" s="122"/>
      <c r="EZY3" s="122"/>
      <c r="EZZ3" s="122"/>
      <c r="FAA3" s="122"/>
      <c r="FAB3" s="122"/>
      <c r="FAC3" s="122"/>
      <c r="FAD3" s="122"/>
      <c r="FAE3" s="122"/>
      <c r="FAF3" s="122"/>
      <c r="FAG3" s="122"/>
      <c r="FAH3" s="122"/>
      <c r="FAI3" s="122"/>
      <c r="FAJ3" s="122"/>
      <c r="FAK3" s="122"/>
      <c r="FAL3" s="122"/>
      <c r="FAM3" s="122"/>
      <c r="FAN3" s="122"/>
      <c r="FAO3" s="122"/>
      <c r="FAP3" s="122"/>
      <c r="FAQ3" s="122"/>
      <c r="FAR3" s="122"/>
      <c r="FAS3" s="122"/>
      <c r="FAT3" s="122"/>
      <c r="FAU3" s="122"/>
      <c r="FAV3" s="122"/>
      <c r="FAW3" s="122"/>
      <c r="FAX3" s="122"/>
      <c r="FAY3" s="122"/>
      <c r="FAZ3" s="122"/>
      <c r="FBA3" s="122"/>
      <c r="FBB3" s="122"/>
      <c r="FBC3" s="122"/>
      <c r="FBD3" s="122"/>
      <c r="FBE3" s="122"/>
      <c r="FBF3" s="122"/>
      <c r="FBG3" s="122"/>
      <c r="FBH3" s="122"/>
      <c r="FBI3" s="122"/>
      <c r="FBJ3" s="122"/>
      <c r="FBK3" s="122"/>
      <c r="FBL3" s="122"/>
      <c r="FBM3" s="122"/>
      <c r="FBN3" s="122"/>
      <c r="FBO3" s="122"/>
      <c r="FBP3" s="122"/>
      <c r="FBQ3" s="122"/>
      <c r="FBR3" s="122"/>
      <c r="FBS3" s="122"/>
      <c r="FBT3" s="122"/>
      <c r="FBU3" s="122"/>
      <c r="FBV3" s="122"/>
      <c r="FBW3" s="122"/>
      <c r="FBX3" s="122"/>
      <c r="FBY3" s="122"/>
      <c r="FBZ3" s="122"/>
      <c r="FCA3" s="122"/>
      <c r="FCB3" s="122"/>
      <c r="FCC3" s="122"/>
      <c r="FCD3" s="122"/>
      <c r="FCE3" s="122"/>
      <c r="FCF3" s="122"/>
      <c r="FCG3" s="122"/>
      <c r="FCH3" s="122"/>
      <c r="FCI3" s="122"/>
      <c r="FCJ3" s="122"/>
      <c r="FCK3" s="122"/>
      <c r="FCL3" s="122"/>
      <c r="FCM3" s="122"/>
      <c r="FCN3" s="122"/>
      <c r="FCO3" s="122"/>
      <c r="FCP3" s="122"/>
      <c r="FCQ3" s="122"/>
      <c r="FCR3" s="122"/>
      <c r="FCS3" s="122"/>
      <c r="FCT3" s="122"/>
      <c r="FCU3" s="122"/>
      <c r="FCV3" s="122"/>
      <c r="FCW3" s="122"/>
      <c r="FCX3" s="122"/>
      <c r="FCY3" s="122"/>
      <c r="FCZ3" s="122"/>
      <c r="FDA3" s="122"/>
      <c r="FDB3" s="122"/>
      <c r="FDC3" s="122"/>
      <c r="FDD3" s="122"/>
      <c r="FDE3" s="122"/>
      <c r="FDF3" s="122"/>
      <c r="FDG3" s="122"/>
      <c r="FDH3" s="122"/>
      <c r="FDI3" s="122"/>
      <c r="FDJ3" s="122"/>
      <c r="FDK3" s="122"/>
      <c r="FDL3" s="122"/>
      <c r="FDM3" s="122"/>
      <c r="FDN3" s="122"/>
      <c r="FDO3" s="122"/>
      <c r="FDP3" s="122"/>
      <c r="FDQ3" s="122"/>
      <c r="FDR3" s="122"/>
      <c r="FDS3" s="122"/>
      <c r="FDT3" s="122"/>
      <c r="FDU3" s="122"/>
      <c r="FDV3" s="122"/>
      <c r="FDW3" s="122"/>
      <c r="FDX3" s="122"/>
      <c r="FDY3" s="122"/>
      <c r="FDZ3" s="122"/>
      <c r="FEA3" s="122"/>
      <c r="FEB3" s="122"/>
      <c r="FEC3" s="122"/>
      <c r="FED3" s="122"/>
      <c r="FEE3" s="122"/>
      <c r="FEF3" s="122"/>
      <c r="FEG3" s="122"/>
      <c r="FEH3" s="122"/>
      <c r="FEI3" s="122"/>
      <c r="FEJ3" s="122"/>
      <c r="FEK3" s="122"/>
      <c r="FEL3" s="122"/>
      <c r="FEM3" s="122"/>
      <c r="FEN3" s="122"/>
      <c r="FEO3" s="122"/>
      <c r="FEP3" s="122"/>
      <c r="FEQ3" s="122"/>
      <c r="FER3" s="122"/>
      <c r="FES3" s="122"/>
      <c r="FET3" s="122"/>
      <c r="FEU3" s="122"/>
      <c r="FEV3" s="122"/>
      <c r="FEW3" s="122"/>
      <c r="FEX3" s="122"/>
      <c r="FEY3" s="122"/>
      <c r="FEZ3" s="122"/>
      <c r="FFA3" s="122"/>
      <c r="FFB3" s="122"/>
      <c r="FFC3" s="122"/>
      <c r="FFD3" s="122"/>
      <c r="FFE3" s="122"/>
      <c r="FFF3" s="122"/>
      <c r="FFG3" s="122"/>
      <c r="FFH3" s="122"/>
      <c r="FFI3" s="122"/>
      <c r="FFJ3" s="122"/>
      <c r="FFK3" s="122"/>
      <c r="FFL3" s="122"/>
      <c r="FFM3" s="122"/>
      <c r="FFN3" s="122"/>
      <c r="FFO3" s="122"/>
      <c r="FFP3" s="122"/>
      <c r="FFQ3" s="122"/>
      <c r="FFR3" s="122"/>
      <c r="FFS3" s="122"/>
      <c r="FFT3" s="122"/>
      <c r="FFU3" s="122"/>
      <c r="FFV3" s="122"/>
      <c r="FFW3" s="122"/>
      <c r="FFX3" s="122"/>
      <c r="FFY3" s="122"/>
      <c r="FFZ3" s="122"/>
      <c r="FGA3" s="122"/>
      <c r="FGB3" s="122"/>
      <c r="FGC3" s="122"/>
      <c r="FGD3" s="122"/>
      <c r="FGE3" s="122"/>
      <c r="FGF3" s="122"/>
      <c r="FGG3" s="122"/>
      <c r="FGH3" s="122"/>
      <c r="FGI3" s="122"/>
      <c r="FGJ3" s="122"/>
      <c r="FGK3" s="122"/>
      <c r="FGL3" s="122"/>
      <c r="FGM3" s="122"/>
      <c r="FGN3" s="122"/>
      <c r="FGO3" s="122"/>
      <c r="FGP3" s="122"/>
      <c r="FGQ3" s="122"/>
      <c r="FGR3" s="122"/>
      <c r="FGS3" s="122"/>
      <c r="FGT3" s="122"/>
      <c r="FGU3" s="122"/>
      <c r="FGV3" s="122"/>
      <c r="FGW3" s="122"/>
      <c r="FGX3" s="122"/>
      <c r="FGY3" s="122"/>
      <c r="FGZ3" s="122"/>
      <c r="FHA3" s="122"/>
      <c r="FHB3" s="122"/>
      <c r="FHC3" s="122"/>
      <c r="FHD3" s="122"/>
      <c r="FHE3" s="122"/>
      <c r="FHF3" s="122"/>
      <c r="FHG3" s="122"/>
      <c r="FHH3" s="122"/>
      <c r="FHI3" s="122"/>
      <c r="FHJ3" s="122"/>
      <c r="FHK3" s="122"/>
      <c r="FHL3" s="122"/>
      <c r="FHM3" s="122"/>
      <c r="FHN3" s="122"/>
      <c r="FHO3" s="122"/>
      <c r="FHP3" s="122"/>
      <c r="FHQ3" s="122"/>
      <c r="FHR3" s="122"/>
      <c r="FHS3" s="122"/>
      <c r="FHT3" s="122"/>
      <c r="FHU3" s="122"/>
      <c r="FHV3" s="122"/>
      <c r="FHW3" s="122"/>
      <c r="FHX3" s="122"/>
      <c r="FHY3" s="122"/>
      <c r="FHZ3" s="122"/>
      <c r="FIA3" s="122"/>
      <c r="FIB3" s="122"/>
      <c r="FIC3" s="122"/>
      <c r="FID3" s="122"/>
      <c r="FIE3" s="122"/>
      <c r="FIF3" s="122"/>
      <c r="FIG3" s="122"/>
      <c r="FIH3" s="122"/>
      <c r="FII3" s="122"/>
      <c r="FIJ3" s="122"/>
      <c r="FIK3" s="122"/>
      <c r="FIL3" s="122"/>
      <c r="FIM3" s="122"/>
      <c r="FIN3" s="122"/>
      <c r="FIO3" s="122"/>
      <c r="FIP3" s="122"/>
      <c r="FIQ3" s="122"/>
      <c r="FIR3" s="122"/>
      <c r="FIS3" s="122"/>
      <c r="FIT3" s="122"/>
      <c r="FIU3" s="122"/>
      <c r="FIV3" s="122"/>
      <c r="FIW3" s="122"/>
      <c r="FIX3" s="122"/>
      <c r="FIY3" s="122"/>
      <c r="FIZ3" s="122"/>
      <c r="FJA3" s="122"/>
      <c r="FJB3" s="122"/>
      <c r="FJC3" s="122"/>
      <c r="FJD3" s="122"/>
      <c r="FJE3" s="122"/>
      <c r="FJF3" s="122"/>
      <c r="FJG3" s="122"/>
      <c r="FJH3" s="122"/>
      <c r="FJI3" s="122"/>
      <c r="FJJ3" s="122"/>
      <c r="FJK3" s="122"/>
      <c r="FJL3" s="122"/>
      <c r="FJM3" s="122"/>
      <c r="FJN3" s="122"/>
      <c r="FJO3" s="122"/>
      <c r="FJP3" s="122"/>
      <c r="FJQ3" s="122"/>
      <c r="FJR3" s="122"/>
      <c r="FJS3" s="122"/>
      <c r="FJT3" s="122"/>
      <c r="FJU3" s="122"/>
      <c r="FJV3" s="122"/>
      <c r="FJW3" s="122"/>
      <c r="FJX3" s="122"/>
      <c r="FJY3" s="122"/>
      <c r="FJZ3" s="122"/>
      <c r="FKA3" s="122"/>
      <c r="FKB3" s="122"/>
      <c r="FKC3" s="122"/>
      <c r="FKD3" s="122"/>
      <c r="FKE3" s="122"/>
      <c r="FKF3" s="122"/>
      <c r="FKG3" s="122"/>
      <c r="FKH3" s="122"/>
      <c r="FKI3" s="122"/>
      <c r="FKJ3" s="122"/>
      <c r="FKK3" s="122"/>
      <c r="FKL3" s="122"/>
      <c r="FKM3" s="122"/>
      <c r="FKN3" s="122"/>
      <c r="FKO3" s="122"/>
      <c r="FKP3" s="122"/>
      <c r="FKQ3" s="122"/>
      <c r="FKR3" s="122"/>
      <c r="FKS3" s="122"/>
      <c r="FKT3" s="122"/>
      <c r="FKU3" s="122"/>
      <c r="FKV3" s="122"/>
      <c r="FKW3" s="122"/>
      <c r="FKX3" s="122"/>
      <c r="FKY3" s="122"/>
      <c r="FKZ3" s="122"/>
      <c r="FLA3" s="122"/>
      <c r="FLB3" s="122"/>
      <c r="FLC3" s="122"/>
      <c r="FLD3" s="122"/>
      <c r="FLE3" s="122"/>
      <c r="FLF3" s="122"/>
      <c r="FLG3" s="122"/>
      <c r="FLH3" s="122"/>
      <c r="FLI3" s="122"/>
      <c r="FLJ3" s="122"/>
      <c r="FLK3" s="122"/>
      <c r="FLL3" s="122"/>
      <c r="FLM3" s="122"/>
      <c r="FLN3" s="122"/>
      <c r="FLO3" s="122"/>
      <c r="FLP3" s="122"/>
      <c r="FLQ3" s="122"/>
      <c r="FLR3" s="122"/>
      <c r="FLS3" s="122"/>
      <c r="FLT3" s="122"/>
      <c r="FLU3" s="122"/>
      <c r="FLV3" s="122"/>
      <c r="FLW3" s="122"/>
      <c r="FLX3" s="122"/>
      <c r="FLY3" s="122"/>
      <c r="FLZ3" s="122"/>
      <c r="FMA3" s="122"/>
      <c r="FMB3" s="122"/>
      <c r="FMC3" s="122"/>
      <c r="FMD3" s="122"/>
      <c r="FME3" s="122"/>
      <c r="FMF3" s="122"/>
      <c r="FMG3" s="122"/>
      <c r="FMH3" s="122"/>
      <c r="FMI3" s="122"/>
      <c r="FMJ3" s="122"/>
      <c r="FMK3" s="122"/>
      <c r="FML3" s="122"/>
      <c r="FMM3" s="122"/>
      <c r="FMN3" s="122"/>
      <c r="FMO3" s="122"/>
      <c r="FMP3" s="122"/>
      <c r="FMQ3" s="122"/>
      <c r="FMR3" s="122"/>
      <c r="FMS3" s="122"/>
      <c r="FMT3" s="122"/>
      <c r="FMU3" s="122"/>
      <c r="FMV3" s="122"/>
      <c r="FMW3" s="122"/>
      <c r="FMX3" s="122"/>
      <c r="FMY3" s="122"/>
      <c r="FMZ3" s="122"/>
      <c r="FNA3" s="122"/>
      <c r="FNB3" s="122"/>
      <c r="FNC3" s="122"/>
      <c r="FND3" s="122"/>
      <c r="FNE3" s="122"/>
      <c r="FNF3" s="122"/>
      <c r="FNG3" s="122"/>
      <c r="FNH3" s="122"/>
      <c r="FNI3" s="122"/>
      <c r="FNJ3" s="122"/>
      <c r="FNK3" s="122"/>
      <c r="FNL3" s="122"/>
      <c r="FNM3" s="122"/>
      <c r="FNN3" s="122"/>
      <c r="FNO3" s="122"/>
      <c r="FNP3" s="122"/>
      <c r="FNQ3" s="122"/>
      <c r="FNR3" s="122"/>
      <c r="FNS3" s="122"/>
      <c r="FNT3" s="122"/>
      <c r="FNU3" s="122"/>
      <c r="FNV3" s="122"/>
      <c r="FNW3" s="122"/>
      <c r="FNX3" s="122"/>
      <c r="FNY3" s="122"/>
      <c r="FNZ3" s="122"/>
      <c r="FOA3" s="122"/>
      <c r="FOB3" s="122"/>
      <c r="FOC3" s="122"/>
      <c r="FOD3" s="122"/>
      <c r="FOE3" s="122"/>
      <c r="FOF3" s="122"/>
      <c r="FOG3" s="122"/>
      <c r="FOH3" s="122"/>
      <c r="FOI3" s="122"/>
      <c r="FOJ3" s="122"/>
      <c r="FOK3" s="122"/>
      <c r="FOL3" s="122"/>
      <c r="FOM3" s="122"/>
      <c r="FON3" s="122"/>
      <c r="FOO3" s="122"/>
      <c r="FOP3" s="122"/>
      <c r="FOQ3" s="122"/>
      <c r="FOR3" s="122"/>
      <c r="FOS3" s="122"/>
      <c r="FOT3" s="122"/>
      <c r="FOU3" s="122"/>
      <c r="FOV3" s="122"/>
      <c r="FOW3" s="122"/>
      <c r="FOX3" s="122"/>
      <c r="FOY3" s="122"/>
      <c r="FOZ3" s="122"/>
      <c r="FPA3" s="122"/>
      <c r="FPB3" s="122"/>
      <c r="FPC3" s="122"/>
      <c r="FPD3" s="122"/>
      <c r="FPE3" s="122"/>
      <c r="FPF3" s="122"/>
      <c r="FPG3" s="122"/>
      <c r="FPH3" s="122"/>
      <c r="FPI3" s="122"/>
      <c r="FPJ3" s="122"/>
      <c r="FPK3" s="122"/>
      <c r="FPL3" s="122"/>
      <c r="FPM3" s="122"/>
      <c r="FPN3" s="122"/>
      <c r="FPO3" s="122"/>
      <c r="FPP3" s="122"/>
      <c r="FPQ3" s="122"/>
      <c r="FPR3" s="122"/>
      <c r="FPS3" s="122"/>
      <c r="FPT3" s="122"/>
      <c r="FPU3" s="122"/>
      <c r="FPV3" s="122"/>
      <c r="FPW3" s="122"/>
      <c r="FPX3" s="122"/>
      <c r="FPY3" s="122"/>
      <c r="FPZ3" s="122"/>
      <c r="FQA3" s="122"/>
      <c r="FQB3" s="122"/>
      <c r="FQC3" s="122"/>
      <c r="FQD3" s="122"/>
      <c r="FQE3" s="122"/>
      <c r="FQF3" s="122"/>
      <c r="FQG3" s="122"/>
      <c r="FQH3" s="122"/>
      <c r="FQI3" s="122"/>
      <c r="FQJ3" s="122"/>
      <c r="FQK3" s="122"/>
      <c r="FQL3" s="122"/>
      <c r="FQM3" s="122"/>
      <c r="FQN3" s="122"/>
      <c r="FQO3" s="122"/>
      <c r="FQP3" s="122"/>
      <c r="FQQ3" s="122"/>
      <c r="FQR3" s="122"/>
      <c r="FQS3" s="122"/>
      <c r="FQT3" s="122"/>
      <c r="FQU3" s="122"/>
      <c r="FQV3" s="122"/>
      <c r="FQW3" s="122"/>
      <c r="FQX3" s="122"/>
      <c r="FQY3" s="122"/>
      <c r="FQZ3" s="122"/>
      <c r="FRA3" s="122"/>
      <c r="FRB3" s="122"/>
      <c r="FRC3" s="122"/>
      <c r="FRD3" s="122"/>
      <c r="FRE3" s="122"/>
      <c r="FRF3" s="122"/>
      <c r="FRG3" s="122"/>
      <c r="FRH3" s="122"/>
      <c r="FRI3" s="122"/>
      <c r="FRJ3" s="122"/>
      <c r="FRK3" s="122"/>
      <c r="FRL3" s="122"/>
      <c r="FRM3" s="122"/>
      <c r="FRN3" s="122"/>
      <c r="FRO3" s="122"/>
      <c r="FRP3" s="122"/>
      <c r="FRQ3" s="122"/>
      <c r="FRR3" s="122"/>
      <c r="FRS3" s="122"/>
      <c r="FRT3" s="122"/>
      <c r="FRU3" s="122"/>
      <c r="FRV3" s="122"/>
      <c r="FRW3" s="122"/>
      <c r="FRX3" s="122"/>
      <c r="FRY3" s="122"/>
      <c r="FRZ3" s="122"/>
      <c r="FSA3" s="122"/>
      <c r="FSB3" s="122"/>
      <c r="FSC3" s="122"/>
      <c r="FSD3" s="122"/>
      <c r="FSE3" s="122"/>
      <c r="FSF3" s="122"/>
      <c r="FSG3" s="122"/>
      <c r="FSH3" s="122"/>
      <c r="FSI3" s="122"/>
      <c r="FSJ3" s="122"/>
      <c r="FSK3" s="122"/>
      <c r="FSL3" s="122"/>
      <c r="FSM3" s="122"/>
      <c r="FSN3" s="122"/>
      <c r="FSO3" s="122"/>
      <c r="FSP3" s="122"/>
      <c r="FSQ3" s="122"/>
      <c r="FSR3" s="122"/>
      <c r="FSS3" s="122"/>
      <c r="FST3" s="122"/>
      <c r="FSU3" s="122"/>
      <c r="FSV3" s="122"/>
      <c r="FSW3" s="122"/>
      <c r="FSX3" s="122"/>
      <c r="FSY3" s="122"/>
      <c r="FSZ3" s="122"/>
      <c r="FTA3" s="122"/>
      <c r="FTB3" s="122"/>
      <c r="FTC3" s="122"/>
      <c r="FTD3" s="122"/>
      <c r="FTE3" s="122"/>
      <c r="FTF3" s="122"/>
      <c r="FTG3" s="122"/>
      <c r="FTH3" s="122"/>
      <c r="FTI3" s="122"/>
      <c r="FTJ3" s="122"/>
      <c r="FTK3" s="122"/>
      <c r="FTL3" s="122"/>
      <c r="FTM3" s="122"/>
      <c r="FTN3" s="122"/>
      <c r="FTO3" s="122"/>
      <c r="FTP3" s="122"/>
      <c r="FTQ3" s="122"/>
      <c r="FTR3" s="122"/>
      <c r="FTS3" s="122"/>
      <c r="FTT3" s="122"/>
      <c r="FTU3" s="122"/>
      <c r="FTV3" s="122"/>
      <c r="FTW3" s="122"/>
      <c r="FTX3" s="122"/>
      <c r="FTY3" s="122"/>
      <c r="FTZ3" s="122"/>
      <c r="FUA3" s="122"/>
      <c r="FUB3" s="122"/>
      <c r="FUC3" s="122"/>
      <c r="FUD3" s="122"/>
      <c r="FUE3" s="122"/>
      <c r="FUF3" s="122"/>
      <c r="FUG3" s="122"/>
      <c r="FUH3" s="122"/>
      <c r="FUI3" s="122"/>
      <c r="FUJ3" s="122"/>
      <c r="FUK3" s="122"/>
      <c r="FUL3" s="122"/>
      <c r="FUM3" s="122"/>
      <c r="FUN3" s="122"/>
      <c r="FUO3" s="122"/>
      <c r="FUP3" s="122"/>
      <c r="FUQ3" s="122"/>
      <c r="FUR3" s="122"/>
      <c r="FUS3" s="122"/>
      <c r="FUT3" s="122"/>
      <c r="FUU3" s="122"/>
      <c r="FUV3" s="122"/>
      <c r="FUW3" s="122"/>
      <c r="FUX3" s="122"/>
      <c r="FUY3" s="122"/>
      <c r="FUZ3" s="122"/>
      <c r="FVA3" s="122"/>
      <c r="FVB3" s="122"/>
      <c r="FVC3" s="122"/>
      <c r="FVD3" s="122"/>
      <c r="FVE3" s="122"/>
      <c r="FVF3" s="122"/>
      <c r="FVG3" s="122"/>
      <c r="FVH3" s="122"/>
      <c r="FVI3" s="122"/>
      <c r="FVJ3" s="122"/>
      <c r="FVK3" s="122"/>
      <c r="FVL3" s="122"/>
      <c r="FVM3" s="122"/>
      <c r="FVN3" s="122"/>
      <c r="FVO3" s="122"/>
      <c r="FVP3" s="122"/>
      <c r="FVQ3" s="122"/>
      <c r="FVR3" s="122"/>
      <c r="FVS3" s="122"/>
      <c r="FVT3" s="122"/>
      <c r="FVU3" s="122"/>
      <c r="FVV3" s="122"/>
      <c r="FVW3" s="122"/>
      <c r="FVX3" s="122"/>
      <c r="FVY3" s="122"/>
      <c r="FVZ3" s="122"/>
      <c r="FWA3" s="122"/>
      <c r="FWB3" s="122"/>
      <c r="FWC3" s="122"/>
      <c r="FWD3" s="122"/>
      <c r="FWE3" s="122"/>
      <c r="FWF3" s="122"/>
      <c r="FWG3" s="122"/>
      <c r="FWH3" s="122"/>
      <c r="FWI3" s="122"/>
      <c r="FWJ3" s="122"/>
      <c r="FWK3" s="122"/>
      <c r="FWL3" s="122"/>
      <c r="FWM3" s="122"/>
      <c r="FWN3" s="122"/>
      <c r="FWO3" s="122"/>
      <c r="FWP3" s="122"/>
      <c r="FWQ3" s="122"/>
      <c r="FWR3" s="122"/>
      <c r="FWS3" s="122"/>
      <c r="FWT3" s="122"/>
      <c r="FWU3" s="122"/>
      <c r="FWV3" s="122"/>
      <c r="FWW3" s="122"/>
      <c r="FWX3" s="122"/>
      <c r="FWY3" s="122"/>
      <c r="FWZ3" s="122"/>
      <c r="FXA3" s="122"/>
      <c r="FXB3" s="122"/>
      <c r="FXC3" s="122"/>
      <c r="FXD3" s="122"/>
      <c r="FXE3" s="122"/>
      <c r="FXF3" s="122"/>
      <c r="FXG3" s="122"/>
      <c r="FXH3" s="122"/>
      <c r="FXI3" s="122"/>
      <c r="FXJ3" s="122"/>
      <c r="FXK3" s="122"/>
      <c r="FXL3" s="122"/>
      <c r="FXM3" s="122"/>
      <c r="FXN3" s="122"/>
      <c r="FXO3" s="122"/>
      <c r="FXP3" s="122"/>
      <c r="FXQ3" s="122"/>
      <c r="FXR3" s="122"/>
      <c r="FXS3" s="122"/>
      <c r="FXT3" s="122"/>
      <c r="FXU3" s="122"/>
      <c r="FXV3" s="122"/>
      <c r="FXW3" s="122"/>
      <c r="FXX3" s="122"/>
      <c r="FXY3" s="122"/>
      <c r="FXZ3" s="122"/>
      <c r="FYA3" s="122"/>
      <c r="FYB3" s="122"/>
      <c r="FYC3" s="122"/>
      <c r="FYD3" s="122"/>
      <c r="FYE3" s="122"/>
      <c r="FYF3" s="122"/>
      <c r="FYG3" s="122"/>
      <c r="FYH3" s="122"/>
      <c r="FYI3" s="122"/>
      <c r="FYJ3" s="122"/>
      <c r="FYK3" s="122"/>
      <c r="FYL3" s="122"/>
      <c r="FYM3" s="122"/>
      <c r="FYN3" s="122"/>
      <c r="FYO3" s="122"/>
      <c r="FYP3" s="122"/>
      <c r="FYQ3" s="122"/>
      <c r="FYR3" s="122"/>
      <c r="FYS3" s="122"/>
      <c r="FYT3" s="122"/>
      <c r="FYU3" s="122"/>
      <c r="FYV3" s="122"/>
      <c r="FYW3" s="122"/>
      <c r="FYX3" s="122"/>
      <c r="FYY3" s="122"/>
      <c r="FYZ3" s="122"/>
      <c r="FZA3" s="122"/>
      <c r="FZB3" s="122"/>
      <c r="FZC3" s="122"/>
      <c r="FZD3" s="122"/>
      <c r="FZE3" s="122"/>
      <c r="FZF3" s="122"/>
      <c r="FZG3" s="122"/>
      <c r="FZH3" s="122"/>
      <c r="FZI3" s="122"/>
      <c r="FZJ3" s="122"/>
      <c r="FZK3" s="122"/>
      <c r="FZL3" s="122"/>
      <c r="FZM3" s="122"/>
      <c r="FZN3" s="122"/>
      <c r="FZO3" s="122"/>
      <c r="FZP3" s="122"/>
      <c r="FZQ3" s="122"/>
      <c r="FZR3" s="122"/>
      <c r="FZS3" s="122"/>
      <c r="FZT3" s="122"/>
      <c r="FZU3" s="122"/>
      <c r="FZV3" s="122"/>
      <c r="FZW3" s="122"/>
      <c r="FZX3" s="122"/>
      <c r="FZY3" s="122"/>
      <c r="FZZ3" s="122"/>
      <c r="GAA3" s="122"/>
      <c r="GAB3" s="122"/>
      <c r="GAC3" s="122"/>
      <c r="GAD3" s="122"/>
      <c r="GAE3" s="122"/>
      <c r="GAF3" s="122"/>
      <c r="GAG3" s="122"/>
      <c r="GAH3" s="122"/>
      <c r="GAI3" s="122"/>
      <c r="GAJ3" s="122"/>
      <c r="GAK3" s="122"/>
      <c r="GAL3" s="122"/>
      <c r="GAM3" s="122"/>
      <c r="GAN3" s="122"/>
      <c r="GAO3" s="122"/>
      <c r="GAP3" s="122"/>
      <c r="GAQ3" s="122"/>
      <c r="GAR3" s="122"/>
      <c r="GAS3" s="122"/>
      <c r="GAT3" s="122"/>
      <c r="GAU3" s="122"/>
      <c r="GAV3" s="122"/>
      <c r="GAW3" s="122"/>
      <c r="GAX3" s="122"/>
      <c r="GAY3" s="122"/>
      <c r="GAZ3" s="122"/>
      <c r="GBA3" s="122"/>
      <c r="GBB3" s="122"/>
      <c r="GBC3" s="122"/>
      <c r="GBD3" s="122"/>
      <c r="GBE3" s="122"/>
      <c r="GBF3" s="122"/>
      <c r="GBG3" s="122"/>
      <c r="GBH3" s="122"/>
      <c r="GBI3" s="122"/>
      <c r="GBJ3" s="122"/>
      <c r="GBK3" s="122"/>
      <c r="GBL3" s="122"/>
      <c r="GBM3" s="122"/>
      <c r="GBN3" s="122"/>
      <c r="GBO3" s="122"/>
      <c r="GBP3" s="122"/>
      <c r="GBQ3" s="122"/>
      <c r="GBR3" s="122"/>
      <c r="GBS3" s="122"/>
      <c r="GBT3" s="122"/>
      <c r="GBU3" s="122"/>
      <c r="GBV3" s="122"/>
      <c r="GBW3" s="122"/>
      <c r="GBX3" s="122"/>
      <c r="GBY3" s="122"/>
      <c r="GBZ3" s="122"/>
      <c r="GCA3" s="122"/>
      <c r="GCB3" s="122"/>
      <c r="GCC3" s="122"/>
      <c r="GCD3" s="122"/>
      <c r="GCE3" s="122"/>
      <c r="GCF3" s="122"/>
      <c r="GCG3" s="122"/>
      <c r="GCH3" s="122"/>
      <c r="GCI3" s="122"/>
      <c r="GCJ3" s="122"/>
      <c r="GCK3" s="122"/>
      <c r="GCL3" s="122"/>
      <c r="GCM3" s="122"/>
      <c r="GCN3" s="122"/>
      <c r="GCO3" s="122"/>
      <c r="GCP3" s="122"/>
      <c r="GCQ3" s="122"/>
      <c r="GCR3" s="122"/>
      <c r="GCS3" s="122"/>
      <c r="GCT3" s="122"/>
      <c r="GCU3" s="122"/>
      <c r="GCV3" s="122"/>
      <c r="GCW3" s="122"/>
      <c r="GCX3" s="122"/>
      <c r="GCY3" s="122"/>
      <c r="GCZ3" s="122"/>
      <c r="GDA3" s="122"/>
      <c r="GDB3" s="122"/>
      <c r="GDC3" s="122"/>
      <c r="GDD3" s="122"/>
      <c r="GDE3" s="122"/>
      <c r="GDF3" s="122"/>
      <c r="GDG3" s="122"/>
      <c r="GDH3" s="122"/>
      <c r="GDI3" s="122"/>
      <c r="GDJ3" s="122"/>
      <c r="GDK3" s="122"/>
      <c r="GDL3" s="122"/>
      <c r="GDM3" s="122"/>
      <c r="GDN3" s="122"/>
      <c r="GDO3" s="122"/>
      <c r="GDP3" s="122"/>
      <c r="GDQ3" s="122"/>
      <c r="GDR3" s="122"/>
      <c r="GDS3" s="122"/>
      <c r="GDT3" s="122"/>
      <c r="GDU3" s="122"/>
      <c r="GDV3" s="122"/>
      <c r="GDW3" s="122"/>
      <c r="GDX3" s="122"/>
      <c r="GDY3" s="122"/>
      <c r="GDZ3" s="122"/>
      <c r="GEA3" s="122"/>
      <c r="GEB3" s="122"/>
      <c r="GEC3" s="122"/>
      <c r="GED3" s="122"/>
      <c r="GEE3" s="122"/>
      <c r="GEF3" s="122"/>
      <c r="GEG3" s="122"/>
      <c r="GEH3" s="122"/>
      <c r="GEI3" s="122"/>
      <c r="GEJ3" s="122"/>
      <c r="GEK3" s="122"/>
      <c r="GEL3" s="122"/>
      <c r="GEM3" s="122"/>
      <c r="GEN3" s="122"/>
      <c r="GEO3" s="122"/>
      <c r="GEP3" s="122"/>
      <c r="GEQ3" s="122"/>
      <c r="GER3" s="122"/>
      <c r="GES3" s="122"/>
      <c r="GET3" s="122"/>
      <c r="GEU3" s="122"/>
      <c r="GEV3" s="122"/>
      <c r="GEW3" s="122"/>
      <c r="GEX3" s="122"/>
      <c r="GEY3" s="122"/>
      <c r="GEZ3" s="122"/>
      <c r="GFA3" s="122"/>
      <c r="GFB3" s="122"/>
      <c r="GFC3" s="122"/>
      <c r="GFD3" s="122"/>
      <c r="GFE3" s="122"/>
      <c r="GFF3" s="122"/>
      <c r="GFG3" s="122"/>
      <c r="GFH3" s="122"/>
      <c r="GFI3" s="122"/>
      <c r="GFJ3" s="122"/>
      <c r="GFK3" s="122"/>
      <c r="GFL3" s="122"/>
      <c r="GFM3" s="122"/>
      <c r="GFN3" s="122"/>
      <c r="GFO3" s="122"/>
      <c r="GFP3" s="122"/>
      <c r="GFQ3" s="122"/>
      <c r="GFR3" s="122"/>
      <c r="GFS3" s="122"/>
      <c r="GFT3" s="122"/>
      <c r="GFU3" s="122"/>
      <c r="GFV3" s="122"/>
      <c r="GFW3" s="122"/>
      <c r="GFX3" s="122"/>
      <c r="GFY3" s="122"/>
      <c r="GFZ3" s="122"/>
      <c r="GGA3" s="122"/>
      <c r="GGB3" s="122"/>
      <c r="GGC3" s="122"/>
      <c r="GGD3" s="122"/>
      <c r="GGE3" s="122"/>
      <c r="GGF3" s="122"/>
      <c r="GGG3" s="122"/>
      <c r="GGH3" s="122"/>
      <c r="GGI3" s="122"/>
      <c r="GGJ3" s="122"/>
      <c r="GGK3" s="122"/>
      <c r="GGL3" s="122"/>
      <c r="GGM3" s="122"/>
      <c r="GGN3" s="122"/>
      <c r="GGO3" s="122"/>
      <c r="GGP3" s="122"/>
      <c r="GGQ3" s="122"/>
      <c r="GGR3" s="122"/>
      <c r="GGS3" s="122"/>
      <c r="GGT3" s="122"/>
      <c r="GGU3" s="122"/>
      <c r="GGV3" s="122"/>
      <c r="GGW3" s="122"/>
      <c r="GGX3" s="122"/>
      <c r="GGY3" s="122"/>
      <c r="GGZ3" s="122"/>
      <c r="GHA3" s="122"/>
      <c r="GHB3" s="122"/>
      <c r="GHC3" s="122"/>
      <c r="GHD3" s="122"/>
      <c r="GHE3" s="122"/>
      <c r="GHF3" s="122"/>
      <c r="GHG3" s="122"/>
      <c r="GHH3" s="122"/>
      <c r="GHI3" s="122"/>
      <c r="GHJ3" s="122"/>
      <c r="GHK3" s="122"/>
      <c r="GHL3" s="122"/>
      <c r="GHM3" s="122"/>
      <c r="GHN3" s="122"/>
      <c r="GHO3" s="122"/>
      <c r="GHP3" s="122"/>
      <c r="GHQ3" s="122"/>
      <c r="GHR3" s="122"/>
      <c r="GHS3" s="122"/>
      <c r="GHT3" s="122"/>
      <c r="GHU3" s="122"/>
      <c r="GHV3" s="122"/>
      <c r="GHW3" s="122"/>
      <c r="GHX3" s="122"/>
      <c r="GHY3" s="122"/>
      <c r="GHZ3" s="122"/>
      <c r="GIA3" s="122"/>
      <c r="GIB3" s="122"/>
      <c r="GIC3" s="122"/>
      <c r="GID3" s="122"/>
      <c r="GIE3" s="122"/>
      <c r="GIF3" s="122"/>
      <c r="GIG3" s="122"/>
      <c r="GIH3" s="122"/>
      <c r="GII3" s="122"/>
      <c r="GIJ3" s="122"/>
      <c r="GIK3" s="122"/>
      <c r="GIL3" s="122"/>
      <c r="GIM3" s="122"/>
      <c r="GIN3" s="122"/>
      <c r="GIO3" s="122"/>
      <c r="GIP3" s="122"/>
      <c r="GIQ3" s="122"/>
      <c r="GIR3" s="122"/>
      <c r="GIS3" s="122"/>
      <c r="GIT3" s="122"/>
      <c r="GIU3" s="122"/>
      <c r="GIV3" s="122"/>
      <c r="GIW3" s="122"/>
      <c r="GIX3" s="122"/>
      <c r="GIY3" s="122"/>
      <c r="GIZ3" s="122"/>
      <c r="GJA3" s="122"/>
      <c r="GJB3" s="122"/>
      <c r="GJC3" s="122"/>
      <c r="GJD3" s="122"/>
      <c r="GJE3" s="122"/>
      <c r="GJF3" s="122"/>
      <c r="GJG3" s="122"/>
      <c r="GJH3" s="122"/>
      <c r="GJI3" s="122"/>
      <c r="GJJ3" s="122"/>
      <c r="GJK3" s="122"/>
      <c r="GJL3" s="122"/>
      <c r="GJM3" s="122"/>
      <c r="GJN3" s="122"/>
      <c r="GJO3" s="122"/>
      <c r="GJP3" s="122"/>
      <c r="GJQ3" s="122"/>
      <c r="GJR3" s="122"/>
      <c r="GJS3" s="122"/>
      <c r="GJT3" s="122"/>
      <c r="GJU3" s="122"/>
      <c r="GJV3" s="122"/>
      <c r="GJW3" s="122"/>
      <c r="GJX3" s="122"/>
      <c r="GJY3" s="122"/>
      <c r="GJZ3" s="122"/>
      <c r="GKA3" s="122"/>
      <c r="GKB3" s="122"/>
      <c r="GKC3" s="122"/>
      <c r="GKD3" s="122"/>
      <c r="GKE3" s="122"/>
      <c r="GKF3" s="122"/>
      <c r="GKG3" s="122"/>
      <c r="GKH3" s="122"/>
      <c r="GKI3" s="122"/>
      <c r="GKJ3" s="122"/>
      <c r="GKK3" s="122"/>
      <c r="GKL3" s="122"/>
      <c r="GKM3" s="122"/>
      <c r="GKN3" s="122"/>
      <c r="GKO3" s="122"/>
      <c r="GKP3" s="122"/>
      <c r="GKQ3" s="122"/>
      <c r="GKR3" s="122"/>
      <c r="GKS3" s="122"/>
      <c r="GKT3" s="122"/>
      <c r="GKU3" s="122"/>
      <c r="GKV3" s="122"/>
      <c r="GKW3" s="122"/>
      <c r="GKX3" s="122"/>
      <c r="GKY3" s="122"/>
      <c r="GKZ3" s="122"/>
      <c r="GLA3" s="122"/>
      <c r="GLB3" s="122"/>
      <c r="GLC3" s="122"/>
      <c r="GLD3" s="122"/>
      <c r="GLE3" s="122"/>
      <c r="GLF3" s="122"/>
      <c r="GLG3" s="122"/>
      <c r="GLH3" s="122"/>
      <c r="GLI3" s="122"/>
      <c r="GLJ3" s="122"/>
      <c r="GLK3" s="122"/>
      <c r="GLL3" s="122"/>
      <c r="GLM3" s="122"/>
      <c r="GLN3" s="122"/>
      <c r="GLO3" s="122"/>
      <c r="GLP3" s="122"/>
      <c r="GLQ3" s="122"/>
      <c r="GLR3" s="122"/>
      <c r="GLS3" s="122"/>
      <c r="GLT3" s="122"/>
      <c r="GLU3" s="122"/>
      <c r="GLV3" s="122"/>
      <c r="GLW3" s="122"/>
      <c r="GLX3" s="122"/>
      <c r="GLY3" s="122"/>
      <c r="GLZ3" s="122"/>
      <c r="GMA3" s="122"/>
      <c r="GMB3" s="122"/>
      <c r="GMC3" s="122"/>
      <c r="GMD3" s="122"/>
      <c r="GME3" s="122"/>
      <c r="GMF3" s="122"/>
      <c r="GMG3" s="122"/>
      <c r="GMH3" s="122"/>
      <c r="GMI3" s="122"/>
      <c r="GMJ3" s="122"/>
      <c r="GMK3" s="122"/>
      <c r="GML3" s="122"/>
      <c r="GMM3" s="122"/>
      <c r="GMN3" s="122"/>
      <c r="GMO3" s="122"/>
      <c r="GMP3" s="122"/>
      <c r="GMQ3" s="122"/>
      <c r="GMR3" s="122"/>
      <c r="GMS3" s="122"/>
      <c r="GMT3" s="122"/>
      <c r="GMU3" s="122"/>
      <c r="GMV3" s="122"/>
      <c r="GMW3" s="122"/>
      <c r="GMX3" s="122"/>
      <c r="GMY3" s="122"/>
      <c r="GMZ3" s="122"/>
      <c r="GNA3" s="122"/>
      <c r="GNB3" s="122"/>
      <c r="GNC3" s="122"/>
      <c r="GND3" s="122"/>
      <c r="GNE3" s="122"/>
      <c r="GNF3" s="122"/>
      <c r="GNG3" s="122"/>
      <c r="GNH3" s="122"/>
      <c r="GNI3" s="122"/>
      <c r="GNJ3" s="122"/>
      <c r="GNK3" s="122"/>
      <c r="GNL3" s="122"/>
      <c r="GNM3" s="122"/>
      <c r="GNN3" s="122"/>
      <c r="GNO3" s="122"/>
      <c r="GNP3" s="122"/>
      <c r="GNQ3" s="122"/>
      <c r="GNR3" s="122"/>
      <c r="GNS3" s="122"/>
      <c r="GNT3" s="122"/>
      <c r="GNU3" s="122"/>
      <c r="GNV3" s="122"/>
      <c r="GNW3" s="122"/>
      <c r="GNX3" s="122"/>
      <c r="GNY3" s="122"/>
      <c r="GNZ3" s="122"/>
      <c r="GOA3" s="122"/>
      <c r="GOB3" s="122"/>
      <c r="GOC3" s="122"/>
      <c r="GOD3" s="122"/>
      <c r="GOE3" s="122"/>
      <c r="GOF3" s="122"/>
      <c r="GOG3" s="122"/>
      <c r="GOH3" s="122"/>
      <c r="GOI3" s="122"/>
      <c r="GOJ3" s="122"/>
      <c r="GOK3" s="122"/>
      <c r="GOL3" s="122"/>
      <c r="GOM3" s="122"/>
      <c r="GON3" s="122"/>
      <c r="GOO3" s="122"/>
      <c r="GOP3" s="122"/>
      <c r="GOQ3" s="122"/>
      <c r="GOR3" s="122"/>
      <c r="GOS3" s="122"/>
      <c r="GOT3" s="122"/>
      <c r="GOU3" s="122"/>
      <c r="GOV3" s="122"/>
      <c r="GOW3" s="122"/>
      <c r="GOX3" s="122"/>
      <c r="GOY3" s="122"/>
      <c r="GOZ3" s="122"/>
      <c r="GPA3" s="122"/>
      <c r="GPB3" s="122"/>
      <c r="GPC3" s="122"/>
      <c r="GPD3" s="122"/>
      <c r="GPE3" s="122"/>
      <c r="GPF3" s="122"/>
      <c r="GPG3" s="122"/>
      <c r="GPH3" s="122"/>
      <c r="GPI3" s="122"/>
      <c r="GPJ3" s="122"/>
      <c r="GPK3" s="122"/>
      <c r="GPL3" s="122"/>
      <c r="GPM3" s="122"/>
      <c r="GPN3" s="122"/>
      <c r="GPO3" s="122"/>
      <c r="GPP3" s="122"/>
      <c r="GPQ3" s="122"/>
      <c r="GPR3" s="122"/>
      <c r="GPS3" s="122"/>
      <c r="GPT3" s="122"/>
      <c r="GPU3" s="122"/>
      <c r="GPV3" s="122"/>
      <c r="GPW3" s="122"/>
      <c r="GPX3" s="122"/>
      <c r="GPY3" s="122"/>
      <c r="GPZ3" s="122"/>
      <c r="GQA3" s="122"/>
      <c r="GQB3" s="122"/>
      <c r="GQC3" s="122"/>
      <c r="GQD3" s="122"/>
      <c r="GQE3" s="122"/>
      <c r="GQF3" s="122"/>
      <c r="GQG3" s="122"/>
      <c r="GQH3" s="122"/>
      <c r="GQI3" s="122"/>
      <c r="GQJ3" s="122"/>
      <c r="GQK3" s="122"/>
      <c r="GQL3" s="122"/>
      <c r="GQM3" s="122"/>
      <c r="GQN3" s="122"/>
      <c r="GQO3" s="122"/>
      <c r="GQP3" s="122"/>
      <c r="GQQ3" s="122"/>
      <c r="GQR3" s="122"/>
      <c r="GQS3" s="122"/>
      <c r="GQT3" s="122"/>
      <c r="GQU3" s="122"/>
      <c r="GQV3" s="122"/>
      <c r="GQW3" s="122"/>
      <c r="GQX3" s="122"/>
      <c r="GQY3" s="122"/>
      <c r="GQZ3" s="122"/>
      <c r="GRA3" s="122"/>
      <c r="GRB3" s="122"/>
      <c r="GRC3" s="122"/>
      <c r="GRD3" s="122"/>
      <c r="GRE3" s="122"/>
      <c r="GRF3" s="122"/>
      <c r="GRG3" s="122"/>
      <c r="GRH3" s="122"/>
      <c r="GRI3" s="122"/>
      <c r="GRJ3" s="122"/>
      <c r="GRK3" s="122"/>
      <c r="GRL3" s="122"/>
      <c r="GRM3" s="122"/>
      <c r="GRN3" s="122"/>
      <c r="GRO3" s="122"/>
      <c r="GRP3" s="122"/>
      <c r="GRQ3" s="122"/>
      <c r="GRR3" s="122"/>
      <c r="GRS3" s="122"/>
      <c r="GRT3" s="122"/>
      <c r="GRU3" s="122"/>
      <c r="GRV3" s="122"/>
      <c r="GRW3" s="122"/>
      <c r="GRX3" s="122"/>
      <c r="GRY3" s="122"/>
      <c r="GRZ3" s="122"/>
      <c r="GSA3" s="122"/>
      <c r="GSB3" s="122"/>
      <c r="GSC3" s="122"/>
      <c r="GSD3" s="122"/>
      <c r="GSE3" s="122"/>
      <c r="GSF3" s="122"/>
      <c r="GSG3" s="122"/>
      <c r="GSH3" s="122"/>
      <c r="GSI3" s="122"/>
      <c r="GSJ3" s="122"/>
      <c r="GSK3" s="122"/>
      <c r="GSL3" s="122"/>
      <c r="GSM3" s="122"/>
      <c r="GSN3" s="122"/>
      <c r="GSO3" s="122"/>
      <c r="GSP3" s="122"/>
      <c r="GSQ3" s="122"/>
      <c r="GSR3" s="122"/>
      <c r="GSS3" s="122"/>
      <c r="GST3" s="122"/>
      <c r="GSU3" s="122"/>
      <c r="GSV3" s="122"/>
      <c r="GSW3" s="122"/>
      <c r="GSX3" s="122"/>
      <c r="GSY3" s="122"/>
      <c r="GSZ3" s="122"/>
      <c r="GTA3" s="122"/>
      <c r="GTB3" s="122"/>
      <c r="GTC3" s="122"/>
      <c r="GTD3" s="122"/>
      <c r="GTE3" s="122"/>
      <c r="GTF3" s="122"/>
      <c r="GTG3" s="122"/>
      <c r="GTH3" s="122"/>
      <c r="GTI3" s="122"/>
      <c r="GTJ3" s="122"/>
      <c r="GTK3" s="122"/>
      <c r="GTL3" s="122"/>
      <c r="GTM3" s="122"/>
      <c r="GTN3" s="122"/>
      <c r="GTO3" s="122"/>
      <c r="GTP3" s="122"/>
      <c r="GTQ3" s="122"/>
      <c r="GTR3" s="122"/>
      <c r="GTS3" s="122"/>
      <c r="GTT3" s="122"/>
      <c r="GTU3" s="122"/>
      <c r="GTV3" s="122"/>
      <c r="GTW3" s="122"/>
      <c r="GTX3" s="122"/>
      <c r="GTY3" s="122"/>
      <c r="GTZ3" s="122"/>
      <c r="GUA3" s="122"/>
      <c r="GUB3" s="122"/>
      <c r="GUC3" s="122"/>
      <c r="GUD3" s="122"/>
      <c r="GUE3" s="122"/>
      <c r="GUF3" s="122"/>
      <c r="GUG3" s="122"/>
      <c r="GUH3" s="122"/>
      <c r="GUI3" s="122"/>
      <c r="GUJ3" s="122"/>
      <c r="GUK3" s="122"/>
      <c r="GUL3" s="122"/>
      <c r="GUM3" s="122"/>
      <c r="GUN3" s="122"/>
      <c r="GUO3" s="122"/>
      <c r="GUP3" s="122"/>
      <c r="GUQ3" s="122"/>
      <c r="GUR3" s="122"/>
      <c r="GUS3" s="122"/>
      <c r="GUT3" s="122"/>
      <c r="GUU3" s="122"/>
      <c r="GUV3" s="122"/>
      <c r="GUW3" s="122"/>
      <c r="GUX3" s="122"/>
      <c r="GUY3" s="122"/>
      <c r="GUZ3" s="122"/>
      <c r="GVA3" s="122"/>
      <c r="GVB3" s="122"/>
      <c r="GVC3" s="122"/>
      <c r="GVD3" s="122"/>
      <c r="GVE3" s="122"/>
      <c r="GVF3" s="122"/>
      <c r="GVG3" s="122"/>
      <c r="GVH3" s="122"/>
      <c r="GVI3" s="122"/>
      <c r="GVJ3" s="122"/>
      <c r="GVK3" s="122"/>
      <c r="GVL3" s="122"/>
      <c r="GVM3" s="122"/>
      <c r="GVN3" s="122"/>
      <c r="GVO3" s="122"/>
      <c r="GVP3" s="122"/>
      <c r="GVQ3" s="122"/>
      <c r="GVR3" s="122"/>
      <c r="GVS3" s="122"/>
      <c r="GVT3" s="122"/>
      <c r="GVU3" s="122"/>
      <c r="GVV3" s="122"/>
      <c r="GVW3" s="122"/>
      <c r="GVX3" s="122"/>
      <c r="GVY3" s="122"/>
      <c r="GVZ3" s="122"/>
      <c r="GWA3" s="122"/>
      <c r="GWB3" s="122"/>
      <c r="GWC3" s="122"/>
      <c r="GWD3" s="122"/>
      <c r="GWE3" s="122"/>
      <c r="GWF3" s="122"/>
      <c r="GWG3" s="122"/>
      <c r="GWH3" s="122"/>
      <c r="GWI3" s="122"/>
      <c r="GWJ3" s="122"/>
      <c r="GWK3" s="122"/>
      <c r="GWL3" s="122"/>
      <c r="GWM3" s="122"/>
      <c r="GWN3" s="122"/>
      <c r="GWO3" s="122"/>
      <c r="GWP3" s="122"/>
      <c r="GWQ3" s="122"/>
      <c r="GWR3" s="122"/>
      <c r="GWS3" s="122"/>
      <c r="GWT3" s="122"/>
      <c r="GWU3" s="122"/>
      <c r="GWV3" s="122"/>
      <c r="GWW3" s="122"/>
      <c r="GWX3" s="122"/>
      <c r="GWY3" s="122"/>
      <c r="GWZ3" s="122"/>
      <c r="GXA3" s="122"/>
      <c r="GXB3" s="122"/>
      <c r="GXC3" s="122"/>
      <c r="GXD3" s="122"/>
      <c r="GXE3" s="122"/>
      <c r="GXF3" s="122"/>
      <c r="GXG3" s="122"/>
      <c r="GXH3" s="122"/>
      <c r="GXI3" s="122"/>
      <c r="GXJ3" s="122"/>
      <c r="GXK3" s="122"/>
      <c r="GXL3" s="122"/>
      <c r="GXM3" s="122"/>
      <c r="GXN3" s="122"/>
      <c r="GXO3" s="122"/>
      <c r="GXP3" s="122"/>
      <c r="GXQ3" s="122"/>
      <c r="GXR3" s="122"/>
      <c r="GXS3" s="122"/>
      <c r="GXT3" s="122"/>
      <c r="GXU3" s="122"/>
      <c r="GXV3" s="122"/>
      <c r="GXW3" s="122"/>
      <c r="GXX3" s="122"/>
      <c r="GXY3" s="122"/>
      <c r="GXZ3" s="122"/>
      <c r="GYA3" s="122"/>
      <c r="GYB3" s="122"/>
      <c r="GYC3" s="122"/>
      <c r="GYD3" s="122"/>
      <c r="GYE3" s="122"/>
      <c r="GYF3" s="122"/>
      <c r="GYG3" s="122"/>
      <c r="GYH3" s="122"/>
      <c r="GYI3" s="122"/>
      <c r="GYJ3" s="122"/>
      <c r="GYK3" s="122"/>
      <c r="GYL3" s="122"/>
      <c r="GYM3" s="122"/>
      <c r="GYN3" s="122"/>
      <c r="GYO3" s="122"/>
      <c r="GYP3" s="122"/>
      <c r="GYQ3" s="122"/>
      <c r="GYR3" s="122"/>
      <c r="GYS3" s="122"/>
      <c r="GYT3" s="122"/>
      <c r="GYU3" s="122"/>
      <c r="GYV3" s="122"/>
      <c r="GYW3" s="122"/>
      <c r="GYX3" s="122"/>
      <c r="GYY3" s="122"/>
      <c r="GYZ3" s="122"/>
      <c r="GZA3" s="122"/>
      <c r="GZB3" s="122"/>
      <c r="GZC3" s="122"/>
      <c r="GZD3" s="122"/>
      <c r="GZE3" s="122"/>
      <c r="GZF3" s="122"/>
      <c r="GZG3" s="122"/>
      <c r="GZH3" s="122"/>
      <c r="GZI3" s="122"/>
      <c r="GZJ3" s="122"/>
      <c r="GZK3" s="122"/>
      <c r="GZL3" s="122"/>
      <c r="GZM3" s="122"/>
      <c r="GZN3" s="122"/>
      <c r="GZO3" s="122"/>
      <c r="GZP3" s="122"/>
      <c r="GZQ3" s="122"/>
      <c r="GZR3" s="122"/>
      <c r="GZS3" s="122"/>
      <c r="GZT3" s="122"/>
      <c r="GZU3" s="122"/>
      <c r="GZV3" s="122"/>
      <c r="GZW3" s="122"/>
      <c r="GZX3" s="122"/>
      <c r="GZY3" s="122"/>
      <c r="GZZ3" s="122"/>
      <c r="HAA3" s="122"/>
      <c r="HAB3" s="122"/>
      <c r="HAC3" s="122"/>
      <c r="HAD3" s="122"/>
      <c r="HAE3" s="122"/>
      <c r="HAF3" s="122"/>
      <c r="HAG3" s="122"/>
      <c r="HAH3" s="122"/>
      <c r="HAI3" s="122"/>
      <c r="HAJ3" s="122"/>
      <c r="HAK3" s="122"/>
      <c r="HAL3" s="122"/>
      <c r="HAM3" s="122"/>
      <c r="HAN3" s="122"/>
      <c r="HAO3" s="122"/>
      <c r="HAP3" s="122"/>
      <c r="HAQ3" s="122"/>
      <c r="HAR3" s="122"/>
      <c r="HAS3" s="122"/>
      <c r="HAT3" s="122"/>
      <c r="HAU3" s="122"/>
      <c r="HAV3" s="122"/>
      <c r="HAW3" s="122"/>
      <c r="HAX3" s="122"/>
      <c r="HAY3" s="122"/>
      <c r="HAZ3" s="122"/>
      <c r="HBA3" s="122"/>
      <c r="HBB3" s="122"/>
      <c r="HBC3" s="122"/>
      <c r="HBD3" s="122"/>
      <c r="HBE3" s="122"/>
      <c r="HBF3" s="122"/>
      <c r="HBG3" s="122"/>
      <c r="HBH3" s="122"/>
      <c r="HBI3" s="122"/>
      <c r="HBJ3" s="122"/>
      <c r="HBK3" s="122"/>
      <c r="HBL3" s="122"/>
      <c r="HBM3" s="122"/>
      <c r="HBN3" s="122"/>
      <c r="HBO3" s="122"/>
      <c r="HBP3" s="122"/>
      <c r="HBQ3" s="122"/>
      <c r="HBR3" s="122"/>
      <c r="HBS3" s="122"/>
      <c r="HBT3" s="122"/>
      <c r="HBU3" s="122"/>
      <c r="HBV3" s="122"/>
      <c r="HBW3" s="122"/>
      <c r="HBX3" s="122"/>
      <c r="HBY3" s="122"/>
      <c r="HBZ3" s="122"/>
      <c r="HCA3" s="122"/>
      <c r="HCB3" s="122"/>
      <c r="HCC3" s="122"/>
      <c r="HCD3" s="122"/>
      <c r="HCE3" s="122"/>
      <c r="HCF3" s="122"/>
      <c r="HCG3" s="122"/>
      <c r="HCH3" s="122"/>
      <c r="HCI3" s="122"/>
      <c r="HCJ3" s="122"/>
      <c r="HCK3" s="122"/>
      <c r="HCL3" s="122"/>
      <c r="HCM3" s="122"/>
      <c r="HCN3" s="122"/>
      <c r="HCO3" s="122"/>
      <c r="HCP3" s="122"/>
      <c r="HCQ3" s="122"/>
      <c r="HCR3" s="122"/>
      <c r="HCS3" s="122"/>
      <c r="HCT3" s="122"/>
      <c r="HCU3" s="122"/>
      <c r="HCV3" s="122"/>
      <c r="HCW3" s="122"/>
      <c r="HCX3" s="122"/>
      <c r="HCY3" s="122"/>
      <c r="HCZ3" s="122"/>
      <c r="HDA3" s="122"/>
      <c r="HDB3" s="122"/>
      <c r="HDC3" s="122"/>
      <c r="HDD3" s="122"/>
      <c r="HDE3" s="122"/>
      <c r="HDF3" s="122"/>
      <c r="HDG3" s="122"/>
      <c r="HDH3" s="122"/>
      <c r="HDI3" s="122"/>
      <c r="HDJ3" s="122"/>
      <c r="HDK3" s="122"/>
      <c r="HDL3" s="122"/>
      <c r="HDM3" s="122"/>
      <c r="HDN3" s="122"/>
      <c r="HDO3" s="122"/>
      <c r="HDP3" s="122"/>
      <c r="HDQ3" s="122"/>
      <c r="HDR3" s="122"/>
      <c r="HDS3" s="122"/>
      <c r="HDT3" s="122"/>
      <c r="HDU3" s="122"/>
      <c r="HDV3" s="122"/>
      <c r="HDW3" s="122"/>
      <c r="HDX3" s="122"/>
      <c r="HDY3" s="122"/>
      <c r="HDZ3" s="122"/>
      <c r="HEA3" s="122"/>
      <c r="HEB3" s="122"/>
      <c r="HEC3" s="122"/>
      <c r="HED3" s="122"/>
      <c r="HEE3" s="122"/>
      <c r="HEF3" s="122"/>
      <c r="HEG3" s="122"/>
      <c r="HEH3" s="122"/>
      <c r="HEI3" s="122"/>
      <c r="HEJ3" s="122"/>
      <c r="HEK3" s="122"/>
      <c r="HEL3" s="122"/>
      <c r="HEM3" s="122"/>
      <c r="HEN3" s="122"/>
      <c r="HEO3" s="122"/>
      <c r="HEP3" s="122"/>
      <c r="HEQ3" s="122"/>
      <c r="HER3" s="122"/>
      <c r="HES3" s="122"/>
      <c r="HET3" s="122"/>
      <c r="HEU3" s="122"/>
      <c r="HEV3" s="122"/>
      <c r="HEW3" s="122"/>
      <c r="HEX3" s="122"/>
      <c r="HEY3" s="122"/>
      <c r="HEZ3" s="122"/>
      <c r="HFA3" s="122"/>
      <c r="HFB3" s="122"/>
      <c r="HFC3" s="122"/>
      <c r="HFD3" s="122"/>
      <c r="HFE3" s="122"/>
      <c r="HFF3" s="122"/>
      <c r="HFG3" s="122"/>
      <c r="HFH3" s="122"/>
      <c r="HFI3" s="122"/>
      <c r="HFJ3" s="122"/>
      <c r="HFK3" s="122"/>
      <c r="HFL3" s="122"/>
      <c r="HFM3" s="122"/>
      <c r="HFN3" s="122"/>
      <c r="HFO3" s="122"/>
      <c r="HFP3" s="122"/>
      <c r="HFQ3" s="122"/>
      <c r="HFR3" s="122"/>
      <c r="HFS3" s="122"/>
      <c r="HFT3" s="122"/>
      <c r="HFU3" s="122"/>
      <c r="HFV3" s="122"/>
      <c r="HFW3" s="122"/>
      <c r="HFX3" s="122"/>
      <c r="HFY3" s="122"/>
      <c r="HFZ3" s="122"/>
      <c r="HGA3" s="122"/>
      <c r="HGB3" s="122"/>
      <c r="HGC3" s="122"/>
      <c r="HGD3" s="122"/>
      <c r="HGE3" s="122"/>
      <c r="HGF3" s="122"/>
      <c r="HGG3" s="122"/>
      <c r="HGH3" s="122"/>
      <c r="HGI3" s="122"/>
      <c r="HGJ3" s="122"/>
      <c r="HGK3" s="122"/>
      <c r="HGL3" s="122"/>
      <c r="HGM3" s="122"/>
      <c r="HGN3" s="122"/>
      <c r="HGO3" s="122"/>
      <c r="HGP3" s="122"/>
      <c r="HGQ3" s="122"/>
      <c r="HGR3" s="122"/>
      <c r="HGS3" s="122"/>
      <c r="HGT3" s="122"/>
      <c r="HGU3" s="122"/>
      <c r="HGV3" s="122"/>
      <c r="HGW3" s="122"/>
      <c r="HGX3" s="122"/>
      <c r="HGY3" s="122"/>
      <c r="HGZ3" s="122"/>
      <c r="HHA3" s="122"/>
      <c r="HHB3" s="122"/>
      <c r="HHC3" s="122"/>
      <c r="HHD3" s="122"/>
      <c r="HHE3" s="122"/>
      <c r="HHF3" s="122"/>
      <c r="HHG3" s="122"/>
      <c r="HHH3" s="122"/>
      <c r="HHI3" s="122"/>
      <c r="HHJ3" s="122"/>
      <c r="HHK3" s="122"/>
      <c r="HHL3" s="122"/>
      <c r="HHM3" s="122"/>
      <c r="HHN3" s="122"/>
      <c r="HHO3" s="122"/>
      <c r="HHP3" s="122"/>
      <c r="HHQ3" s="122"/>
      <c r="HHR3" s="122"/>
      <c r="HHS3" s="122"/>
      <c r="HHT3" s="122"/>
      <c r="HHU3" s="122"/>
      <c r="HHV3" s="122"/>
      <c r="HHW3" s="122"/>
      <c r="HHX3" s="122"/>
      <c r="HHY3" s="122"/>
      <c r="HHZ3" s="122"/>
      <c r="HIA3" s="122"/>
      <c r="HIB3" s="122"/>
      <c r="HIC3" s="122"/>
      <c r="HID3" s="122"/>
      <c r="HIE3" s="122"/>
      <c r="HIF3" s="122"/>
      <c r="HIG3" s="122"/>
      <c r="HIH3" s="122"/>
      <c r="HII3" s="122"/>
      <c r="HIJ3" s="122"/>
      <c r="HIK3" s="122"/>
      <c r="HIL3" s="122"/>
      <c r="HIM3" s="122"/>
      <c r="HIN3" s="122"/>
      <c r="HIO3" s="122"/>
      <c r="HIP3" s="122"/>
      <c r="HIQ3" s="122"/>
      <c r="HIR3" s="122"/>
      <c r="HIS3" s="122"/>
      <c r="HIT3" s="122"/>
      <c r="HIU3" s="122"/>
      <c r="HIV3" s="122"/>
      <c r="HIW3" s="122"/>
      <c r="HIX3" s="122"/>
      <c r="HIY3" s="122"/>
      <c r="HIZ3" s="122"/>
      <c r="HJA3" s="122"/>
      <c r="HJB3" s="122"/>
      <c r="HJC3" s="122"/>
      <c r="HJD3" s="122"/>
      <c r="HJE3" s="122"/>
      <c r="HJF3" s="122"/>
      <c r="HJG3" s="122"/>
      <c r="HJH3" s="122"/>
      <c r="HJI3" s="122"/>
      <c r="HJJ3" s="122"/>
      <c r="HJK3" s="122"/>
      <c r="HJL3" s="122"/>
      <c r="HJM3" s="122"/>
      <c r="HJN3" s="122"/>
      <c r="HJO3" s="122"/>
      <c r="HJP3" s="122"/>
      <c r="HJQ3" s="122"/>
      <c r="HJR3" s="122"/>
      <c r="HJS3" s="122"/>
      <c r="HJT3" s="122"/>
      <c r="HJU3" s="122"/>
      <c r="HJV3" s="122"/>
      <c r="HJW3" s="122"/>
      <c r="HJX3" s="122"/>
      <c r="HJY3" s="122"/>
      <c r="HJZ3" s="122"/>
      <c r="HKA3" s="122"/>
      <c r="HKB3" s="122"/>
      <c r="HKC3" s="122"/>
      <c r="HKD3" s="122"/>
      <c r="HKE3" s="122"/>
      <c r="HKF3" s="122"/>
      <c r="HKG3" s="122"/>
      <c r="HKH3" s="122"/>
      <c r="HKI3" s="122"/>
      <c r="HKJ3" s="122"/>
      <c r="HKK3" s="122"/>
      <c r="HKL3" s="122"/>
      <c r="HKM3" s="122"/>
      <c r="HKN3" s="122"/>
      <c r="HKO3" s="122"/>
      <c r="HKP3" s="122"/>
      <c r="HKQ3" s="122"/>
      <c r="HKR3" s="122"/>
      <c r="HKS3" s="122"/>
      <c r="HKT3" s="122"/>
      <c r="HKU3" s="122"/>
      <c r="HKV3" s="122"/>
      <c r="HKW3" s="122"/>
      <c r="HKX3" s="122"/>
      <c r="HKY3" s="122"/>
      <c r="HKZ3" s="122"/>
      <c r="HLA3" s="122"/>
      <c r="HLB3" s="122"/>
      <c r="HLC3" s="122"/>
      <c r="HLD3" s="122"/>
      <c r="HLE3" s="122"/>
      <c r="HLF3" s="122"/>
      <c r="HLG3" s="122"/>
      <c r="HLH3" s="122"/>
      <c r="HLI3" s="122"/>
      <c r="HLJ3" s="122"/>
      <c r="HLK3" s="122"/>
      <c r="HLL3" s="122"/>
      <c r="HLM3" s="122"/>
      <c r="HLN3" s="122"/>
      <c r="HLO3" s="122"/>
      <c r="HLP3" s="122"/>
      <c r="HLQ3" s="122"/>
      <c r="HLR3" s="122"/>
      <c r="HLS3" s="122"/>
      <c r="HLT3" s="122"/>
      <c r="HLU3" s="122"/>
      <c r="HLV3" s="122"/>
      <c r="HLW3" s="122"/>
      <c r="HLX3" s="122"/>
      <c r="HLY3" s="122"/>
      <c r="HLZ3" s="122"/>
      <c r="HMA3" s="122"/>
      <c r="HMB3" s="122"/>
      <c r="HMC3" s="122"/>
      <c r="HMD3" s="122"/>
      <c r="HME3" s="122"/>
      <c r="HMF3" s="122"/>
      <c r="HMG3" s="122"/>
      <c r="HMH3" s="122"/>
      <c r="HMI3" s="122"/>
      <c r="HMJ3" s="122"/>
      <c r="HMK3" s="122"/>
      <c r="HML3" s="122"/>
      <c r="HMM3" s="122"/>
      <c r="HMN3" s="122"/>
      <c r="HMO3" s="122"/>
      <c r="HMP3" s="122"/>
      <c r="HMQ3" s="122"/>
      <c r="HMR3" s="122"/>
      <c r="HMS3" s="122"/>
      <c r="HMT3" s="122"/>
      <c r="HMU3" s="122"/>
      <c r="HMV3" s="122"/>
      <c r="HMW3" s="122"/>
      <c r="HMX3" s="122"/>
      <c r="HMY3" s="122"/>
      <c r="HMZ3" s="122"/>
      <c r="HNA3" s="122"/>
      <c r="HNB3" s="122"/>
      <c r="HNC3" s="122"/>
      <c r="HND3" s="122"/>
      <c r="HNE3" s="122"/>
      <c r="HNF3" s="122"/>
      <c r="HNG3" s="122"/>
      <c r="HNH3" s="122"/>
      <c r="HNI3" s="122"/>
      <c r="HNJ3" s="122"/>
      <c r="HNK3" s="122"/>
      <c r="HNL3" s="122"/>
      <c r="HNM3" s="122"/>
      <c r="HNN3" s="122"/>
      <c r="HNO3" s="122"/>
      <c r="HNP3" s="122"/>
      <c r="HNQ3" s="122"/>
      <c r="HNR3" s="122"/>
      <c r="HNS3" s="122"/>
      <c r="HNT3" s="122"/>
      <c r="HNU3" s="122"/>
      <c r="HNV3" s="122"/>
      <c r="HNW3" s="122"/>
      <c r="HNX3" s="122"/>
      <c r="HNY3" s="122"/>
      <c r="HNZ3" s="122"/>
      <c r="HOA3" s="122"/>
      <c r="HOB3" s="122"/>
      <c r="HOC3" s="122"/>
      <c r="HOD3" s="122"/>
      <c r="HOE3" s="122"/>
      <c r="HOF3" s="122"/>
      <c r="HOG3" s="122"/>
      <c r="HOH3" s="122"/>
      <c r="HOI3" s="122"/>
      <c r="HOJ3" s="122"/>
      <c r="HOK3" s="122"/>
      <c r="HOL3" s="122"/>
      <c r="HOM3" s="122"/>
      <c r="HON3" s="122"/>
      <c r="HOO3" s="122"/>
      <c r="HOP3" s="122"/>
      <c r="HOQ3" s="122"/>
      <c r="HOR3" s="122"/>
      <c r="HOS3" s="122"/>
      <c r="HOT3" s="122"/>
      <c r="HOU3" s="122"/>
      <c r="HOV3" s="122"/>
      <c r="HOW3" s="122"/>
      <c r="HOX3" s="122"/>
      <c r="HOY3" s="122"/>
      <c r="HOZ3" s="122"/>
      <c r="HPA3" s="122"/>
      <c r="HPB3" s="122"/>
      <c r="HPC3" s="122"/>
      <c r="HPD3" s="122"/>
      <c r="HPE3" s="122"/>
      <c r="HPF3" s="122"/>
      <c r="HPG3" s="122"/>
      <c r="HPH3" s="122"/>
      <c r="HPI3" s="122"/>
      <c r="HPJ3" s="122"/>
      <c r="HPK3" s="122"/>
      <c r="HPL3" s="122"/>
      <c r="HPM3" s="122"/>
      <c r="HPN3" s="122"/>
      <c r="HPO3" s="122"/>
      <c r="HPP3" s="122"/>
      <c r="HPQ3" s="122"/>
      <c r="HPR3" s="122"/>
      <c r="HPS3" s="122"/>
      <c r="HPT3" s="122"/>
      <c r="HPU3" s="122"/>
      <c r="HPV3" s="122"/>
      <c r="HPW3" s="122"/>
      <c r="HPX3" s="122"/>
      <c r="HPY3" s="122"/>
      <c r="HPZ3" s="122"/>
      <c r="HQA3" s="122"/>
      <c r="HQB3" s="122"/>
      <c r="HQC3" s="122"/>
      <c r="HQD3" s="122"/>
      <c r="HQE3" s="122"/>
      <c r="HQF3" s="122"/>
      <c r="HQG3" s="122"/>
      <c r="HQH3" s="122"/>
      <c r="HQI3" s="122"/>
      <c r="HQJ3" s="122"/>
      <c r="HQK3" s="122"/>
      <c r="HQL3" s="122"/>
      <c r="HQM3" s="122"/>
      <c r="HQN3" s="122"/>
      <c r="HQO3" s="122"/>
      <c r="HQP3" s="122"/>
      <c r="HQQ3" s="122"/>
      <c r="HQR3" s="122"/>
      <c r="HQS3" s="122"/>
      <c r="HQT3" s="122"/>
      <c r="HQU3" s="122"/>
      <c r="HQV3" s="122"/>
      <c r="HQW3" s="122"/>
      <c r="HQX3" s="122"/>
      <c r="HQY3" s="122"/>
      <c r="HQZ3" s="122"/>
      <c r="HRA3" s="122"/>
      <c r="HRB3" s="122"/>
      <c r="HRC3" s="122"/>
      <c r="HRD3" s="122"/>
      <c r="HRE3" s="122"/>
      <c r="HRF3" s="122"/>
      <c r="HRG3" s="122"/>
      <c r="HRH3" s="122"/>
      <c r="HRI3" s="122"/>
      <c r="HRJ3" s="122"/>
      <c r="HRK3" s="122"/>
      <c r="HRL3" s="122"/>
      <c r="HRM3" s="122"/>
      <c r="HRN3" s="122"/>
      <c r="HRO3" s="122"/>
      <c r="HRP3" s="122"/>
      <c r="HRQ3" s="122"/>
      <c r="HRR3" s="122"/>
      <c r="HRS3" s="122"/>
      <c r="HRT3" s="122"/>
      <c r="HRU3" s="122"/>
      <c r="HRV3" s="122"/>
      <c r="HRW3" s="122"/>
      <c r="HRX3" s="122"/>
      <c r="HRY3" s="122"/>
      <c r="HRZ3" s="122"/>
      <c r="HSA3" s="122"/>
      <c r="HSB3" s="122"/>
      <c r="HSC3" s="122"/>
      <c r="HSD3" s="122"/>
      <c r="HSE3" s="122"/>
      <c r="HSF3" s="122"/>
      <c r="HSG3" s="122"/>
      <c r="HSH3" s="122"/>
      <c r="HSI3" s="122"/>
      <c r="HSJ3" s="122"/>
      <c r="HSK3" s="122"/>
      <c r="HSL3" s="122"/>
      <c r="HSM3" s="122"/>
      <c r="HSN3" s="122"/>
      <c r="HSO3" s="122"/>
      <c r="HSP3" s="122"/>
      <c r="HSQ3" s="122"/>
      <c r="HSR3" s="122"/>
      <c r="HSS3" s="122"/>
      <c r="HST3" s="122"/>
      <c r="HSU3" s="122"/>
      <c r="HSV3" s="122"/>
      <c r="HSW3" s="122"/>
      <c r="HSX3" s="122"/>
      <c r="HSY3" s="122"/>
      <c r="HSZ3" s="122"/>
      <c r="HTA3" s="122"/>
      <c r="HTB3" s="122"/>
      <c r="HTC3" s="122"/>
      <c r="HTD3" s="122"/>
      <c r="HTE3" s="122"/>
      <c r="HTF3" s="122"/>
      <c r="HTG3" s="122"/>
      <c r="HTH3" s="122"/>
      <c r="HTI3" s="122"/>
      <c r="HTJ3" s="122"/>
      <c r="HTK3" s="122"/>
      <c r="HTL3" s="122"/>
      <c r="HTM3" s="122"/>
      <c r="HTN3" s="122"/>
      <c r="HTO3" s="122"/>
      <c r="HTP3" s="122"/>
      <c r="HTQ3" s="122"/>
      <c r="HTR3" s="122"/>
      <c r="HTS3" s="122"/>
      <c r="HTT3" s="122"/>
      <c r="HTU3" s="122"/>
      <c r="HTV3" s="122"/>
      <c r="HTW3" s="122"/>
      <c r="HTX3" s="122"/>
      <c r="HTY3" s="122"/>
      <c r="HTZ3" s="122"/>
      <c r="HUA3" s="122"/>
      <c r="HUB3" s="122"/>
      <c r="HUC3" s="122"/>
      <c r="HUD3" s="122"/>
      <c r="HUE3" s="122"/>
      <c r="HUF3" s="122"/>
      <c r="HUG3" s="122"/>
      <c r="HUH3" s="122"/>
      <c r="HUI3" s="122"/>
      <c r="HUJ3" s="122"/>
      <c r="HUK3" s="122"/>
      <c r="HUL3" s="122"/>
      <c r="HUM3" s="122"/>
      <c r="HUN3" s="122"/>
      <c r="HUO3" s="122"/>
      <c r="HUP3" s="122"/>
      <c r="HUQ3" s="122"/>
      <c r="HUR3" s="122"/>
      <c r="HUS3" s="122"/>
      <c r="HUT3" s="122"/>
      <c r="HUU3" s="122"/>
      <c r="HUV3" s="122"/>
      <c r="HUW3" s="122"/>
      <c r="HUX3" s="122"/>
      <c r="HUY3" s="122"/>
      <c r="HUZ3" s="122"/>
      <c r="HVA3" s="122"/>
      <c r="HVB3" s="122"/>
      <c r="HVC3" s="122"/>
      <c r="HVD3" s="122"/>
      <c r="HVE3" s="122"/>
      <c r="HVF3" s="122"/>
      <c r="HVG3" s="122"/>
      <c r="HVH3" s="122"/>
      <c r="HVI3" s="122"/>
      <c r="HVJ3" s="122"/>
      <c r="HVK3" s="122"/>
      <c r="HVL3" s="122"/>
      <c r="HVM3" s="122"/>
      <c r="HVN3" s="122"/>
      <c r="HVO3" s="122"/>
      <c r="HVP3" s="122"/>
      <c r="HVQ3" s="122"/>
      <c r="HVR3" s="122"/>
      <c r="HVS3" s="122"/>
      <c r="HVT3" s="122"/>
      <c r="HVU3" s="122"/>
      <c r="HVV3" s="122"/>
      <c r="HVW3" s="122"/>
      <c r="HVX3" s="122"/>
      <c r="HVY3" s="122"/>
      <c r="HVZ3" s="122"/>
      <c r="HWA3" s="122"/>
      <c r="HWB3" s="122"/>
      <c r="HWC3" s="122"/>
      <c r="HWD3" s="122"/>
      <c r="HWE3" s="122"/>
      <c r="HWF3" s="122"/>
      <c r="HWG3" s="122"/>
      <c r="HWH3" s="122"/>
      <c r="HWI3" s="122"/>
      <c r="HWJ3" s="122"/>
      <c r="HWK3" s="122"/>
      <c r="HWL3" s="122"/>
      <c r="HWM3" s="122"/>
      <c r="HWN3" s="122"/>
      <c r="HWO3" s="122"/>
      <c r="HWP3" s="122"/>
      <c r="HWQ3" s="122"/>
      <c r="HWR3" s="122"/>
      <c r="HWS3" s="122"/>
      <c r="HWT3" s="122"/>
      <c r="HWU3" s="122"/>
      <c r="HWV3" s="122"/>
      <c r="HWW3" s="122"/>
      <c r="HWX3" s="122"/>
      <c r="HWY3" s="122"/>
      <c r="HWZ3" s="122"/>
      <c r="HXA3" s="122"/>
      <c r="HXB3" s="122"/>
      <c r="HXC3" s="122"/>
      <c r="HXD3" s="122"/>
      <c r="HXE3" s="122"/>
      <c r="HXF3" s="122"/>
      <c r="HXG3" s="122"/>
      <c r="HXH3" s="122"/>
      <c r="HXI3" s="122"/>
      <c r="HXJ3" s="122"/>
      <c r="HXK3" s="122"/>
      <c r="HXL3" s="122"/>
      <c r="HXM3" s="122"/>
      <c r="HXN3" s="122"/>
      <c r="HXO3" s="122"/>
      <c r="HXP3" s="122"/>
      <c r="HXQ3" s="122"/>
      <c r="HXR3" s="122"/>
      <c r="HXS3" s="122"/>
      <c r="HXT3" s="122"/>
      <c r="HXU3" s="122"/>
      <c r="HXV3" s="122"/>
      <c r="HXW3" s="122"/>
      <c r="HXX3" s="122"/>
      <c r="HXY3" s="122"/>
      <c r="HXZ3" s="122"/>
      <c r="HYA3" s="122"/>
      <c r="HYB3" s="122"/>
      <c r="HYC3" s="122"/>
      <c r="HYD3" s="122"/>
      <c r="HYE3" s="122"/>
      <c r="HYF3" s="122"/>
      <c r="HYG3" s="122"/>
      <c r="HYH3" s="122"/>
      <c r="HYI3" s="122"/>
      <c r="HYJ3" s="122"/>
      <c r="HYK3" s="122"/>
      <c r="HYL3" s="122"/>
      <c r="HYM3" s="122"/>
      <c r="HYN3" s="122"/>
      <c r="HYO3" s="122"/>
      <c r="HYP3" s="122"/>
      <c r="HYQ3" s="122"/>
      <c r="HYR3" s="122"/>
      <c r="HYS3" s="122"/>
      <c r="HYT3" s="122"/>
      <c r="HYU3" s="122"/>
      <c r="HYV3" s="122"/>
      <c r="HYW3" s="122"/>
      <c r="HYX3" s="122"/>
      <c r="HYY3" s="122"/>
      <c r="HYZ3" s="122"/>
      <c r="HZA3" s="122"/>
      <c r="HZB3" s="122"/>
      <c r="HZC3" s="122"/>
      <c r="HZD3" s="122"/>
      <c r="HZE3" s="122"/>
      <c r="HZF3" s="122"/>
      <c r="HZG3" s="122"/>
      <c r="HZH3" s="122"/>
      <c r="HZI3" s="122"/>
      <c r="HZJ3" s="122"/>
      <c r="HZK3" s="122"/>
      <c r="HZL3" s="122"/>
      <c r="HZM3" s="122"/>
      <c r="HZN3" s="122"/>
      <c r="HZO3" s="122"/>
      <c r="HZP3" s="122"/>
      <c r="HZQ3" s="122"/>
      <c r="HZR3" s="122"/>
      <c r="HZS3" s="122"/>
      <c r="HZT3" s="122"/>
      <c r="HZU3" s="122"/>
      <c r="HZV3" s="122"/>
      <c r="HZW3" s="122"/>
      <c r="HZX3" s="122"/>
      <c r="HZY3" s="122"/>
      <c r="HZZ3" s="122"/>
      <c r="IAA3" s="122"/>
      <c r="IAB3" s="122"/>
      <c r="IAC3" s="122"/>
      <c r="IAD3" s="122"/>
      <c r="IAE3" s="122"/>
      <c r="IAF3" s="122"/>
      <c r="IAG3" s="122"/>
      <c r="IAH3" s="122"/>
      <c r="IAI3" s="122"/>
      <c r="IAJ3" s="122"/>
      <c r="IAK3" s="122"/>
      <c r="IAL3" s="122"/>
      <c r="IAM3" s="122"/>
      <c r="IAN3" s="122"/>
      <c r="IAO3" s="122"/>
      <c r="IAP3" s="122"/>
      <c r="IAQ3" s="122"/>
      <c r="IAR3" s="122"/>
      <c r="IAS3" s="122"/>
      <c r="IAT3" s="122"/>
      <c r="IAU3" s="122"/>
      <c r="IAV3" s="122"/>
      <c r="IAW3" s="122"/>
      <c r="IAX3" s="122"/>
      <c r="IAY3" s="122"/>
      <c r="IAZ3" s="122"/>
      <c r="IBA3" s="122"/>
      <c r="IBB3" s="122"/>
      <c r="IBC3" s="122"/>
      <c r="IBD3" s="122"/>
      <c r="IBE3" s="122"/>
      <c r="IBF3" s="122"/>
      <c r="IBG3" s="122"/>
      <c r="IBH3" s="122"/>
      <c r="IBI3" s="122"/>
      <c r="IBJ3" s="122"/>
      <c r="IBK3" s="122"/>
      <c r="IBL3" s="122"/>
      <c r="IBM3" s="122"/>
      <c r="IBN3" s="122"/>
      <c r="IBO3" s="122"/>
      <c r="IBP3" s="122"/>
      <c r="IBQ3" s="122"/>
      <c r="IBR3" s="122"/>
      <c r="IBS3" s="122"/>
      <c r="IBT3" s="122"/>
      <c r="IBU3" s="122"/>
      <c r="IBV3" s="122"/>
      <c r="IBW3" s="122"/>
      <c r="IBX3" s="122"/>
      <c r="IBY3" s="122"/>
      <c r="IBZ3" s="122"/>
      <c r="ICA3" s="122"/>
      <c r="ICB3" s="122"/>
      <c r="ICC3" s="122"/>
      <c r="ICD3" s="122"/>
      <c r="ICE3" s="122"/>
      <c r="ICF3" s="122"/>
      <c r="ICG3" s="122"/>
      <c r="ICH3" s="122"/>
      <c r="ICI3" s="122"/>
      <c r="ICJ3" s="122"/>
      <c r="ICK3" s="122"/>
      <c r="ICL3" s="122"/>
      <c r="ICM3" s="122"/>
      <c r="ICN3" s="122"/>
      <c r="ICO3" s="122"/>
      <c r="ICP3" s="122"/>
      <c r="ICQ3" s="122"/>
      <c r="ICR3" s="122"/>
      <c r="ICS3" s="122"/>
      <c r="ICT3" s="122"/>
      <c r="ICU3" s="122"/>
      <c r="ICV3" s="122"/>
      <c r="ICW3" s="122"/>
      <c r="ICX3" s="122"/>
      <c r="ICY3" s="122"/>
      <c r="ICZ3" s="122"/>
      <c r="IDA3" s="122"/>
      <c r="IDB3" s="122"/>
      <c r="IDC3" s="122"/>
      <c r="IDD3" s="122"/>
      <c r="IDE3" s="122"/>
      <c r="IDF3" s="122"/>
      <c r="IDG3" s="122"/>
      <c r="IDH3" s="122"/>
      <c r="IDI3" s="122"/>
      <c r="IDJ3" s="122"/>
      <c r="IDK3" s="122"/>
      <c r="IDL3" s="122"/>
      <c r="IDM3" s="122"/>
      <c r="IDN3" s="122"/>
      <c r="IDO3" s="122"/>
      <c r="IDP3" s="122"/>
      <c r="IDQ3" s="122"/>
      <c r="IDR3" s="122"/>
      <c r="IDS3" s="122"/>
      <c r="IDT3" s="122"/>
      <c r="IDU3" s="122"/>
      <c r="IDV3" s="122"/>
      <c r="IDW3" s="122"/>
      <c r="IDX3" s="122"/>
      <c r="IDY3" s="122"/>
      <c r="IDZ3" s="122"/>
      <c r="IEA3" s="122"/>
      <c r="IEB3" s="122"/>
      <c r="IEC3" s="122"/>
      <c r="IED3" s="122"/>
      <c r="IEE3" s="122"/>
      <c r="IEF3" s="122"/>
      <c r="IEG3" s="122"/>
      <c r="IEH3" s="122"/>
      <c r="IEI3" s="122"/>
      <c r="IEJ3" s="122"/>
      <c r="IEK3" s="122"/>
      <c r="IEL3" s="122"/>
      <c r="IEM3" s="122"/>
      <c r="IEN3" s="122"/>
      <c r="IEO3" s="122"/>
      <c r="IEP3" s="122"/>
      <c r="IEQ3" s="122"/>
      <c r="IER3" s="122"/>
      <c r="IES3" s="122"/>
      <c r="IET3" s="122"/>
      <c r="IEU3" s="122"/>
      <c r="IEV3" s="122"/>
      <c r="IEW3" s="122"/>
      <c r="IEX3" s="122"/>
      <c r="IEY3" s="122"/>
      <c r="IEZ3" s="122"/>
      <c r="IFA3" s="122"/>
      <c r="IFB3" s="122"/>
      <c r="IFC3" s="122"/>
      <c r="IFD3" s="122"/>
      <c r="IFE3" s="122"/>
      <c r="IFF3" s="122"/>
      <c r="IFG3" s="122"/>
      <c r="IFH3" s="122"/>
      <c r="IFI3" s="122"/>
      <c r="IFJ3" s="122"/>
      <c r="IFK3" s="122"/>
      <c r="IFL3" s="122"/>
      <c r="IFM3" s="122"/>
      <c r="IFN3" s="122"/>
      <c r="IFO3" s="122"/>
      <c r="IFP3" s="122"/>
      <c r="IFQ3" s="122"/>
      <c r="IFR3" s="122"/>
      <c r="IFS3" s="122"/>
      <c r="IFT3" s="122"/>
      <c r="IFU3" s="122"/>
      <c r="IFV3" s="122"/>
      <c r="IFW3" s="122"/>
      <c r="IFX3" s="122"/>
      <c r="IFY3" s="122"/>
      <c r="IFZ3" s="122"/>
      <c r="IGA3" s="122"/>
      <c r="IGB3" s="122"/>
      <c r="IGC3" s="122"/>
      <c r="IGD3" s="122"/>
      <c r="IGE3" s="122"/>
      <c r="IGF3" s="122"/>
      <c r="IGG3" s="122"/>
      <c r="IGH3" s="122"/>
      <c r="IGI3" s="122"/>
      <c r="IGJ3" s="122"/>
      <c r="IGK3" s="122"/>
      <c r="IGL3" s="122"/>
      <c r="IGM3" s="122"/>
      <c r="IGN3" s="122"/>
      <c r="IGO3" s="122"/>
      <c r="IGP3" s="122"/>
      <c r="IGQ3" s="122"/>
      <c r="IGR3" s="122"/>
      <c r="IGS3" s="122"/>
      <c r="IGT3" s="122"/>
      <c r="IGU3" s="122"/>
      <c r="IGV3" s="122"/>
      <c r="IGW3" s="122"/>
      <c r="IGX3" s="122"/>
      <c r="IGY3" s="122"/>
      <c r="IGZ3" s="122"/>
      <c r="IHA3" s="122"/>
      <c r="IHB3" s="122"/>
      <c r="IHC3" s="122"/>
      <c r="IHD3" s="122"/>
      <c r="IHE3" s="122"/>
      <c r="IHF3" s="122"/>
      <c r="IHG3" s="122"/>
      <c r="IHH3" s="122"/>
      <c r="IHI3" s="122"/>
      <c r="IHJ3" s="122"/>
      <c r="IHK3" s="122"/>
      <c r="IHL3" s="122"/>
      <c r="IHM3" s="122"/>
      <c r="IHN3" s="122"/>
      <c r="IHO3" s="122"/>
      <c r="IHP3" s="122"/>
      <c r="IHQ3" s="122"/>
      <c r="IHR3" s="122"/>
      <c r="IHS3" s="122"/>
      <c r="IHT3" s="122"/>
      <c r="IHU3" s="122"/>
      <c r="IHV3" s="122"/>
      <c r="IHW3" s="122"/>
      <c r="IHX3" s="122"/>
      <c r="IHY3" s="122"/>
      <c r="IHZ3" s="122"/>
      <c r="IIA3" s="122"/>
      <c r="IIB3" s="122"/>
      <c r="IIC3" s="122"/>
      <c r="IID3" s="122"/>
      <c r="IIE3" s="122"/>
      <c r="IIF3" s="122"/>
      <c r="IIG3" s="122"/>
      <c r="IIH3" s="122"/>
      <c r="III3" s="122"/>
      <c r="IIJ3" s="122"/>
      <c r="IIK3" s="122"/>
      <c r="IIL3" s="122"/>
      <c r="IIM3" s="122"/>
      <c r="IIN3" s="122"/>
      <c r="IIO3" s="122"/>
      <c r="IIP3" s="122"/>
      <c r="IIQ3" s="122"/>
      <c r="IIR3" s="122"/>
      <c r="IIS3" s="122"/>
      <c r="IIT3" s="122"/>
      <c r="IIU3" s="122"/>
      <c r="IIV3" s="122"/>
      <c r="IIW3" s="122"/>
      <c r="IIX3" s="122"/>
      <c r="IIY3" s="122"/>
      <c r="IIZ3" s="122"/>
      <c r="IJA3" s="122"/>
      <c r="IJB3" s="122"/>
      <c r="IJC3" s="122"/>
      <c r="IJD3" s="122"/>
      <c r="IJE3" s="122"/>
      <c r="IJF3" s="122"/>
      <c r="IJG3" s="122"/>
      <c r="IJH3" s="122"/>
      <c r="IJI3" s="122"/>
      <c r="IJJ3" s="122"/>
      <c r="IJK3" s="122"/>
      <c r="IJL3" s="122"/>
      <c r="IJM3" s="122"/>
      <c r="IJN3" s="122"/>
      <c r="IJO3" s="122"/>
      <c r="IJP3" s="122"/>
      <c r="IJQ3" s="122"/>
      <c r="IJR3" s="122"/>
      <c r="IJS3" s="122"/>
      <c r="IJT3" s="122"/>
      <c r="IJU3" s="122"/>
      <c r="IJV3" s="122"/>
      <c r="IJW3" s="122"/>
      <c r="IJX3" s="122"/>
      <c r="IJY3" s="122"/>
      <c r="IJZ3" s="122"/>
      <c r="IKA3" s="122"/>
      <c r="IKB3" s="122"/>
      <c r="IKC3" s="122"/>
      <c r="IKD3" s="122"/>
      <c r="IKE3" s="122"/>
      <c r="IKF3" s="122"/>
      <c r="IKG3" s="122"/>
      <c r="IKH3" s="122"/>
      <c r="IKI3" s="122"/>
      <c r="IKJ3" s="122"/>
      <c r="IKK3" s="122"/>
      <c r="IKL3" s="122"/>
      <c r="IKM3" s="122"/>
      <c r="IKN3" s="122"/>
      <c r="IKO3" s="122"/>
      <c r="IKP3" s="122"/>
      <c r="IKQ3" s="122"/>
      <c r="IKR3" s="122"/>
      <c r="IKS3" s="122"/>
      <c r="IKT3" s="122"/>
      <c r="IKU3" s="122"/>
      <c r="IKV3" s="122"/>
      <c r="IKW3" s="122"/>
      <c r="IKX3" s="122"/>
      <c r="IKY3" s="122"/>
      <c r="IKZ3" s="122"/>
      <c r="ILA3" s="122"/>
      <c r="ILB3" s="122"/>
      <c r="ILC3" s="122"/>
      <c r="ILD3" s="122"/>
      <c r="ILE3" s="122"/>
      <c r="ILF3" s="122"/>
      <c r="ILG3" s="122"/>
      <c r="ILH3" s="122"/>
      <c r="ILI3" s="122"/>
      <c r="ILJ3" s="122"/>
      <c r="ILK3" s="122"/>
      <c r="ILL3" s="122"/>
      <c r="ILM3" s="122"/>
      <c r="ILN3" s="122"/>
      <c r="ILO3" s="122"/>
      <c r="ILP3" s="122"/>
      <c r="ILQ3" s="122"/>
      <c r="ILR3" s="122"/>
      <c r="ILS3" s="122"/>
      <c r="ILT3" s="122"/>
      <c r="ILU3" s="122"/>
      <c r="ILV3" s="122"/>
      <c r="ILW3" s="122"/>
      <c r="ILX3" s="122"/>
      <c r="ILY3" s="122"/>
      <c r="ILZ3" s="122"/>
      <c r="IMA3" s="122"/>
      <c r="IMB3" s="122"/>
      <c r="IMC3" s="122"/>
      <c r="IMD3" s="122"/>
      <c r="IME3" s="122"/>
      <c r="IMF3" s="122"/>
      <c r="IMG3" s="122"/>
      <c r="IMH3" s="122"/>
      <c r="IMI3" s="122"/>
      <c r="IMJ3" s="122"/>
      <c r="IMK3" s="122"/>
      <c r="IML3" s="122"/>
      <c r="IMM3" s="122"/>
      <c r="IMN3" s="122"/>
      <c r="IMO3" s="122"/>
      <c r="IMP3" s="122"/>
      <c r="IMQ3" s="122"/>
      <c r="IMR3" s="122"/>
      <c r="IMS3" s="122"/>
      <c r="IMT3" s="122"/>
      <c r="IMU3" s="122"/>
      <c r="IMV3" s="122"/>
      <c r="IMW3" s="122"/>
      <c r="IMX3" s="122"/>
      <c r="IMY3" s="122"/>
      <c r="IMZ3" s="122"/>
      <c r="INA3" s="122"/>
      <c r="INB3" s="122"/>
      <c r="INC3" s="122"/>
      <c r="IND3" s="122"/>
      <c r="INE3" s="122"/>
      <c r="INF3" s="122"/>
      <c r="ING3" s="122"/>
      <c r="INH3" s="122"/>
      <c r="INI3" s="122"/>
      <c r="INJ3" s="122"/>
      <c r="INK3" s="122"/>
      <c r="INL3" s="122"/>
      <c r="INM3" s="122"/>
      <c r="INN3" s="122"/>
      <c r="INO3" s="122"/>
      <c r="INP3" s="122"/>
      <c r="INQ3" s="122"/>
      <c r="INR3" s="122"/>
      <c r="INS3" s="122"/>
      <c r="INT3" s="122"/>
      <c r="INU3" s="122"/>
      <c r="INV3" s="122"/>
      <c r="INW3" s="122"/>
      <c r="INX3" s="122"/>
      <c r="INY3" s="122"/>
      <c r="INZ3" s="122"/>
      <c r="IOA3" s="122"/>
      <c r="IOB3" s="122"/>
      <c r="IOC3" s="122"/>
      <c r="IOD3" s="122"/>
      <c r="IOE3" s="122"/>
      <c r="IOF3" s="122"/>
      <c r="IOG3" s="122"/>
      <c r="IOH3" s="122"/>
      <c r="IOI3" s="122"/>
      <c r="IOJ3" s="122"/>
      <c r="IOK3" s="122"/>
      <c r="IOL3" s="122"/>
      <c r="IOM3" s="122"/>
      <c r="ION3" s="122"/>
      <c r="IOO3" s="122"/>
      <c r="IOP3" s="122"/>
      <c r="IOQ3" s="122"/>
      <c r="IOR3" s="122"/>
      <c r="IOS3" s="122"/>
      <c r="IOT3" s="122"/>
      <c r="IOU3" s="122"/>
      <c r="IOV3" s="122"/>
      <c r="IOW3" s="122"/>
      <c r="IOX3" s="122"/>
      <c r="IOY3" s="122"/>
      <c r="IOZ3" s="122"/>
      <c r="IPA3" s="122"/>
      <c r="IPB3" s="122"/>
      <c r="IPC3" s="122"/>
      <c r="IPD3" s="122"/>
      <c r="IPE3" s="122"/>
      <c r="IPF3" s="122"/>
      <c r="IPG3" s="122"/>
      <c r="IPH3" s="122"/>
      <c r="IPI3" s="122"/>
      <c r="IPJ3" s="122"/>
      <c r="IPK3" s="122"/>
      <c r="IPL3" s="122"/>
      <c r="IPM3" s="122"/>
      <c r="IPN3" s="122"/>
      <c r="IPO3" s="122"/>
      <c r="IPP3" s="122"/>
      <c r="IPQ3" s="122"/>
      <c r="IPR3" s="122"/>
      <c r="IPS3" s="122"/>
      <c r="IPT3" s="122"/>
      <c r="IPU3" s="122"/>
      <c r="IPV3" s="122"/>
      <c r="IPW3" s="122"/>
      <c r="IPX3" s="122"/>
      <c r="IPY3" s="122"/>
      <c r="IPZ3" s="122"/>
      <c r="IQA3" s="122"/>
      <c r="IQB3" s="122"/>
      <c r="IQC3" s="122"/>
      <c r="IQD3" s="122"/>
      <c r="IQE3" s="122"/>
      <c r="IQF3" s="122"/>
      <c r="IQG3" s="122"/>
      <c r="IQH3" s="122"/>
      <c r="IQI3" s="122"/>
      <c r="IQJ3" s="122"/>
      <c r="IQK3" s="122"/>
      <c r="IQL3" s="122"/>
      <c r="IQM3" s="122"/>
      <c r="IQN3" s="122"/>
      <c r="IQO3" s="122"/>
      <c r="IQP3" s="122"/>
      <c r="IQQ3" s="122"/>
      <c r="IQR3" s="122"/>
      <c r="IQS3" s="122"/>
      <c r="IQT3" s="122"/>
      <c r="IQU3" s="122"/>
      <c r="IQV3" s="122"/>
      <c r="IQW3" s="122"/>
      <c r="IQX3" s="122"/>
      <c r="IQY3" s="122"/>
      <c r="IQZ3" s="122"/>
      <c r="IRA3" s="122"/>
      <c r="IRB3" s="122"/>
      <c r="IRC3" s="122"/>
      <c r="IRD3" s="122"/>
      <c r="IRE3" s="122"/>
      <c r="IRF3" s="122"/>
      <c r="IRG3" s="122"/>
      <c r="IRH3" s="122"/>
      <c r="IRI3" s="122"/>
      <c r="IRJ3" s="122"/>
      <c r="IRK3" s="122"/>
      <c r="IRL3" s="122"/>
      <c r="IRM3" s="122"/>
      <c r="IRN3" s="122"/>
      <c r="IRO3" s="122"/>
      <c r="IRP3" s="122"/>
      <c r="IRQ3" s="122"/>
      <c r="IRR3" s="122"/>
      <c r="IRS3" s="122"/>
      <c r="IRT3" s="122"/>
      <c r="IRU3" s="122"/>
      <c r="IRV3" s="122"/>
      <c r="IRW3" s="122"/>
      <c r="IRX3" s="122"/>
      <c r="IRY3" s="122"/>
      <c r="IRZ3" s="122"/>
      <c r="ISA3" s="122"/>
      <c r="ISB3" s="122"/>
      <c r="ISC3" s="122"/>
      <c r="ISD3" s="122"/>
      <c r="ISE3" s="122"/>
      <c r="ISF3" s="122"/>
      <c r="ISG3" s="122"/>
      <c r="ISH3" s="122"/>
      <c r="ISI3" s="122"/>
      <c r="ISJ3" s="122"/>
      <c r="ISK3" s="122"/>
      <c r="ISL3" s="122"/>
      <c r="ISM3" s="122"/>
      <c r="ISN3" s="122"/>
      <c r="ISO3" s="122"/>
      <c r="ISP3" s="122"/>
      <c r="ISQ3" s="122"/>
      <c r="ISR3" s="122"/>
      <c r="ISS3" s="122"/>
      <c r="IST3" s="122"/>
      <c r="ISU3" s="122"/>
      <c r="ISV3" s="122"/>
      <c r="ISW3" s="122"/>
      <c r="ISX3" s="122"/>
      <c r="ISY3" s="122"/>
      <c r="ISZ3" s="122"/>
      <c r="ITA3" s="122"/>
      <c r="ITB3" s="122"/>
      <c r="ITC3" s="122"/>
      <c r="ITD3" s="122"/>
      <c r="ITE3" s="122"/>
      <c r="ITF3" s="122"/>
      <c r="ITG3" s="122"/>
      <c r="ITH3" s="122"/>
      <c r="ITI3" s="122"/>
      <c r="ITJ3" s="122"/>
      <c r="ITK3" s="122"/>
      <c r="ITL3" s="122"/>
      <c r="ITM3" s="122"/>
      <c r="ITN3" s="122"/>
      <c r="ITO3" s="122"/>
      <c r="ITP3" s="122"/>
      <c r="ITQ3" s="122"/>
      <c r="ITR3" s="122"/>
      <c r="ITS3" s="122"/>
      <c r="ITT3" s="122"/>
      <c r="ITU3" s="122"/>
      <c r="ITV3" s="122"/>
      <c r="ITW3" s="122"/>
      <c r="ITX3" s="122"/>
      <c r="ITY3" s="122"/>
      <c r="ITZ3" s="122"/>
      <c r="IUA3" s="122"/>
      <c r="IUB3" s="122"/>
      <c r="IUC3" s="122"/>
      <c r="IUD3" s="122"/>
      <c r="IUE3" s="122"/>
      <c r="IUF3" s="122"/>
      <c r="IUG3" s="122"/>
      <c r="IUH3" s="122"/>
      <c r="IUI3" s="122"/>
      <c r="IUJ3" s="122"/>
      <c r="IUK3" s="122"/>
      <c r="IUL3" s="122"/>
      <c r="IUM3" s="122"/>
      <c r="IUN3" s="122"/>
      <c r="IUO3" s="122"/>
      <c r="IUP3" s="122"/>
      <c r="IUQ3" s="122"/>
      <c r="IUR3" s="122"/>
      <c r="IUS3" s="122"/>
      <c r="IUT3" s="122"/>
      <c r="IUU3" s="122"/>
      <c r="IUV3" s="122"/>
      <c r="IUW3" s="122"/>
      <c r="IUX3" s="122"/>
      <c r="IUY3" s="122"/>
      <c r="IUZ3" s="122"/>
      <c r="IVA3" s="122"/>
      <c r="IVB3" s="122"/>
      <c r="IVC3" s="122"/>
      <c r="IVD3" s="122"/>
      <c r="IVE3" s="122"/>
      <c r="IVF3" s="122"/>
      <c r="IVG3" s="122"/>
      <c r="IVH3" s="122"/>
      <c r="IVI3" s="122"/>
      <c r="IVJ3" s="122"/>
      <c r="IVK3" s="122"/>
      <c r="IVL3" s="122"/>
      <c r="IVM3" s="122"/>
      <c r="IVN3" s="122"/>
      <c r="IVO3" s="122"/>
      <c r="IVP3" s="122"/>
      <c r="IVQ3" s="122"/>
      <c r="IVR3" s="122"/>
      <c r="IVS3" s="122"/>
      <c r="IVT3" s="122"/>
      <c r="IVU3" s="122"/>
      <c r="IVV3" s="122"/>
      <c r="IVW3" s="122"/>
      <c r="IVX3" s="122"/>
      <c r="IVY3" s="122"/>
      <c r="IVZ3" s="122"/>
      <c r="IWA3" s="122"/>
      <c r="IWB3" s="122"/>
      <c r="IWC3" s="122"/>
      <c r="IWD3" s="122"/>
      <c r="IWE3" s="122"/>
      <c r="IWF3" s="122"/>
      <c r="IWG3" s="122"/>
      <c r="IWH3" s="122"/>
      <c r="IWI3" s="122"/>
      <c r="IWJ3" s="122"/>
      <c r="IWK3" s="122"/>
      <c r="IWL3" s="122"/>
      <c r="IWM3" s="122"/>
      <c r="IWN3" s="122"/>
      <c r="IWO3" s="122"/>
      <c r="IWP3" s="122"/>
      <c r="IWQ3" s="122"/>
      <c r="IWR3" s="122"/>
      <c r="IWS3" s="122"/>
      <c r="IWT3" s="122"/>
      <c r="IWU3" s="122"/>
      <c r="IWV3" s="122"/>
      <c r="IWW3" s="122"/>
      <c r="IWX3" s="122"/>
      <c r="IWY3" s="122"/>
      <c r="IWZ3" s="122"/>
      <c r="IXA3" s="122"/>
      <c r="IXB3" s="122"/>
      <c r="IXC3" s="122"/>
      <c r="IXD3" s="122"/>
      <c r="IXE3" s="122"/>
      <c r="IXF3" s="122"/>
      <c r="IXG3" s="122"/>
      <c r="IXH3" s="122"/>
      <c r="IXI3" s="122"/>
      <c r="IXJ3" s="122"/>
      <c r="IXK3" s="122"/>
      <c r="IXL3" s="122"/>
      <c r="IXM3" s="122"/>
      <c r="IXN3" s="122"/>
      <c r="IXO3" s="122"/>
      <c r="IXP3" s="122"/>
      <c r="IXQ3" s="122"/>
      <c r="IXR3" s="122"/>
      <c r="IXS3" s="122"/>
      <c r="IXT3" s="122"/>
      <c r="IXU3" s="122"/>
      <c r="IXV3" s="122"/>
      <c r="IXW3" s="122"/>
      <c r="IXX3" s="122"/>
      <c r="IXY3" s="122"/>
      <c r="IXZ3" s="122"/>
      <c r="IYA3" s="122"/>
      <c r="IYB3" s="122"/>
      <c r="IYC3" s="122"/>
      <c r="IYD3" s="122"/>
      <c r="IYE3" s="122"/>
      <c r="IYF3" s="122"/>
      <c r="IYG3" s="122"/>
      <c r="IYH3" s="122"/>
      <c r="IYI3" s="122"/>
      <c r="IYJ3" s="122"/>
      <c r="IYK3" s="122"/>
      <c r="IYL3" s="122"/>
      <c r="IYM3" s="122"/>
      <c r="IYN3" s="122"/>
      <c r="IYO3" s="122"/>
      <c r="IYP3" s="122"/>
      <c r="IYQ3" s="122"/>
      <c r="IYR3" s="122"/>
      <c r="IYS3" s="122"/>
      <c r="IYT3" s="122"/>
      <c r="IYU3" s="122"/>
      <c r="IYV3" s="122"/>
      <c r="IYW3" s="122"/>
      <c r="IYX3" s="122"/>
      <c r="IYY3" s="122"/>
      <c r="IYZ3" s="122"/>
      <c r="IZA3" s="122"/>
      <c r="IZB3" s="122"/>
      <c r="IZC3" s="122"/>
      <c r="IZD3" s="122"/>
      <c r="IZE3" s="122"/>
      <c r="IZF3" s="122"/>
      <c r="IZG3" s="122"/>
      <c r="IZH3" s="122"/>
      <c r="IZI3" s="122"/>
      <c r="IZJ3" s="122"/>
      <c r="IZK3" s="122"/>
      <c r="IZL3" s="122"/>
      <c r="IZM3" s="122"/>
      <c r="IZN3" s="122"/>
      <c r="IZO3" s="122"/>
      <c r="IZP3" s="122"/>
      <c r="IZQ3" s="122"/>
      <c r="IZR3" s="122"/>
      <c r="IZS3" s="122"/>
      <c r="IZT3" s="122"/>
      <c r="IZU3" s="122"/>
      <c r="IZV3" s="122"/>
      <c r="IZW3" s="122"/>
      <c r="IZX3" s="122"/>
      <c r="IZY3" s="122"/>
      <c r="IZZ3" s="122"/>
      <c r="JAA3" s="122"/>
      <c r="JAB3" s="122"/>
      <c r="JAC3" s="122"/>
      <c r="JAD3" s="122"/>
      <c r="JAE3" s="122"/>
      <c r="JAF3" s="122"/>
      <c r="JAG3" s="122"/>
      <c r="JAH3" s="122"/>
      <c r="JAI3" s="122"/>
      <c r="JAJ3" s="122"/>
      <c r="JAK3" s="122"/>
      <c r="JAL3" s="122"/>
      <c r="JAM3" s="122"/>
      <c r="JAN3" s="122"/>
      <c r="JAO3" s="122"/>
      <c r="JAP3" s="122"/>
      <c r="JAQ3" s="122"/>
      <c r="JAR3" s="122"/>
      <c r="JAS3" s="122"/>
      <c r="JAT3" s="122"/>
      <c r="JAU3" s="122"/>
      <c r="JAV3" s="122"/>
      <c r="JAW3" s="122"/>
      <c r="JAX3" s="122"/>
      <c r="JAY3" s="122"/>
      <c r="JAZ3" s="122"/>
      <c r="JBA3" s="122"/>
      <c r="JBB3" s="122"/>
      <c r="JBC3" s="122"/>
      <c r="JBD3" s="122"/>
      <c r="JBE3" s="122"/>
      <c r="JBF3" s="122"/>
      <c r="JBG3" s="122"/>
      <c r="JBH3" s="122"/>
      <c r="JBI3" s="122"/>
      <c r="JBJ3" s="122"/>
      <c r="JBK3" s="122"/>
      <c r="JBL3" s="122"/>
      <c r="JBM3" s="122"/>
      <c r="JBN3" s="122"/>
      <c r="JBO3" s="122"/>
      <c r="JBP3" s="122"/>
      <c r="JBQ3" s="122"/>
      <c r="JBR3" s="122"/>
      <c r="JBS3" s="122"/>
      <c r="JBT3" s="122"/>
      <c r="JBU3" s="122"/>
      <c r="JBV3" s="122"/>
      <c r="JBW3" s="122"/>
      <c r="JBX3" s="122"/>
      <c r="JBY3" s="122"/>
      <c r="JBZ3" s="122"/>
      <c r="JCA3" s="122"/>
      <c r="JCB3" s="122"/>
      <c r="JCC3" s="122"/>
      <c r="JCD3" s="122"/>
      <c r="JCE3" s="122"/>
      <c r="JCF3" s="122"/>
      <c r="JCG3" s="122"/>
      <c r="JCH3" s="122"/>
      <c r="JCI3" s="122"/>
      <c r="JCJ3" s="122"/>
      <c r="JCK3" s="122"/>
      <c r="JCL3" s="122"/>
      <c r="JCM3" s="122"/>
      <c r="JCN3" s="122"/>
      <c r="JCO3" s="122"/>
      <c r="JCP3" s="122"/>
      <c r="JCQ3" s="122"/>
      <c r="JCR3" s="122"/>
      <c r="JCS3" s="122"/>
      <c r="JCT3" s="122"/>
      <c r="JCU3" s="122"/>
      <c r="JCV3" s="122"/>
      <c r="JCW3" s="122"/>
      <c r="JCX3" s="122"/>
      <c r="JCY3" s="122"/>
      <c r="JCZ3" s="122"/>
      <c r="JDA3" s="122"/>
      <c r="JDB3" s="122"/>
      <c r="JDC3" s="122"/>
      <c r="JDD3" s="122"/>
      <c r="JDE3" s="122"/>
      <c r="JDF3" s="122"/>
      <c r="JDG3" s="122"/>
      <c r="JDH3" s="122"/>
      <c r="JDI3" s="122"/>
      <c r="JDJ3" s="122"/>
      <c r="JDK3" s="122"/>
      <c r="JDL3" s="122"/>
      <c r="JDM3" s="122"/>
      <c r="JDN3" s="122"/>
      <c r="JDO3" s="122"/>
      <c r="JDP3" s="122"/>
      <c r="JDQ3" s="122"/>
      <c r="JDR3" s="122"/>
      <c r="JDS3" s="122"/>
      <c r="JDT3" s="122"/>
      <c r="JDU3" s="122"/>
      <c r="JDV3" s="122"/>
      <c r="JDW3" s="122"/>
      <c r="JDX3" s="122"/>
      <c r="JDY3" s="122"/>
      <c r="JDZ3" s="122"/>
      <c r="JEA3" s="122"/>
      <c r="JEB3" s="122"/>
      <c r="JEC3" s="122"/>
      <c r="JED3" s="122"/>
      <c r="JEE3" s="122"/>
      <c r="JEF3" s="122"/>
      <c r="JEG3" s="122"/>
      <c r="JEH3" s="122"/>
      <c r="JEI3" s="122"/>
      <c r="JEJ3" s="122"/>
      <c r="JEK3" s="122"/>
      <c r="JEL3" s="122"/>
      <c r="JEM3" s="122"/>
      <c r="JEN3" s="122"/>
      <c r="JEO3" s="122"/>
      <c r="JEP3" s="122"/>
      <c r="JEQ3" s="122"/>
      <c r="JER3" s="122"/>
      <c r="JES3" s="122"/>
      <c r="JET3" s="122"/>
      <c r="JEU3" s="122"/>
      <c r="JEV3" s="122"/>
      <c r="JEW3" s="122"/>
      <c r="JEX3" s="122"/>
      <c r="JEY3" s="122"/>
      <c r="JEZ3" s="122"/>
      <c r="JFA3" s="122"/>
      <c r="JFB3" s="122"/>
      <c r="JFC3" s="122"/>
      <c r="JFD3" s="122"/>
      <c r="JFE3" s="122"/>
      <c r="JFF3" s="122"/>
      <c r="JFG3" s="122"/>
      <c r="JFH3" s="122"/>
      <c r="JFI3" s="122"/>
      <c r="JFJ3" s="122"/>
      <c r="JFK3" s="122"/>
      <c r="JFL3" s="122"/>
      <c r="JFM3" s="122"/>
      <c r="JFN3" s="122"/>
      <c r="JFO3" s="122"/>
      <c r="JFP3" s="122"/>
      <c r="JFQ3" s="122"/>
      <c r="JFR3" s="122"/>
      <c r="JFS3" s="122"/>
      <c r="JFT3" s="122"/>
      <c r="JFU3" s="122"/>
      <c r="JFV3" s="122"/>
      <c r="JFW3" s="122"/>
      <c r="JFX3" s="122"/>
      <c r="JFY3" s="122"/>
      <c r="JFZ3" s="122"/>
      <c r="JGA3" s="122"/>
      <c r="JGB3" s="122"/>
      <c r="JGC3" s="122"/>
      <c r="JGD3" s="122"/>
      <c r="JGE3" s="122"/>
      <c r="JGF3" s="122"/>
      <c r="JGG3" s="122"/>
      <c r="JGH3" s="122"/>
      <c r="JGI3" s="122"/>
      <c r="JGJ3" s="122"/>
      <c r="JGK3" s="122"/>
      <c r="JGL3" s="122"/>
      <c r="JGM3" s="122"/>
      <c r="JGN3" s="122"/>
      <c r="JGO3" s="122"/>
      <c r="JGP3" s="122"/>
      <c r="JGQ3" s="122"/>
      <c r="JGR3" s="122"/>
      <c r="JGS3" s="122"/>
      <c r="JGT3" s="122"/>
      <c r="JGU3" s="122"/>
      <c r="JGV3" s="122"/>
      <c r="JGW3" s="122"/>
      <c r="JGX3" s="122"/>
      <c r="JGY3" s="122"/>
      <c r="JGZ3" s="122"/>
      <c r="JHA3" s="122"/>
      <c r="JHB3" s="122"/>
      <c r="JHC3" s="122"/>
      <c r="JHD3" s="122"/>
      <c r="JHE3" s="122"/>
      <c r="JHF3" s="122"/>
      <c r="JHG3" s="122"/>
      <c r="JHH3" s="122"/>
      <c r="JHI3" s="122"/>
      <c r="JHJ3" s="122"/>
      <c r="JHK3" s="122"/>
      <c r="JHL3" s="122"/>
      <c r="JHM3" s="122"/>
      <c r="JHN3" s="122"/>
      <c r="JHO3" s="122"/>
      <c r="JHP3" s="122"/>
      <c r="JHQ3" s="122"/>
      <c r="JHR3" s="122"/>
      <c r="JHS3" s="122"/>
      <c r="JHT3" s="122"/>
      <c r="JHU3" s="122"/>
      <c r="JHV3" s="122"/>
      <c r="JHW3" s="122"/>
      <c r="JHX3" s="122"/>
      <c r="JHY3" s="122"/>
      <c r="JHZ3" s="122"/>
      <c r="JIA3" s="122"/>
      <c r="JIB3" s="122"/>
      <c r="JIC3" s="122"/>
      <c r="JID3" s="122"/>
      <c r="JIE3" s="122"/>
      <c r="JIF3" s="122"/>
      <c r="JIG3" s="122"/>
      <c r="JIH3" s="122"/>
      <c r="JII3" s="122"/>
      <c r="JIJ3" s="122"/>
      <c r="JIK3" s="122"/>
      <c r="JIL3" s="122"/>
      <c r="JIM3" s="122"/>
      <c r="JIN3" s="122"/>
      <c r="JIO3" s="122"/>
      <c r="JIP3" s="122"/>
      <c r="JIQ3" s="122"/>
      <c r="JIR3" s="122"/>
      <c r="JIS3" s="122"/>
      <c r="JIT3" s="122"/>
      <c r="JIU3" s="122"/>
      <c r="JIV3" s="122"/>
      <c r="JIW3" s="122"/>
      <c r="JIX3" s="122"/>
      <c r="JIY3" s="122"/>
      <c r="JIZ3" s="122"/>
      <c r="JJA3" s="122"/>
      <c r="JJB3" s="122"/>
      <c r="JJC3" s="122"/>
      <c r="JJD3" s="122"/>
      <c r="JJE3" s="122"/>
      <c r="JJF3" s="122"/>
      <c r="JJG3" s="122"/>
      <c r="JJH3" s="122"/>
      <c r="JJI3" s="122"/>
      <c r="JJJ3" s="122"/>
      <c r="JJK3" s="122"/>
      <c r="JJL3" s="122"/>
      <c r="JJM3" s="122"/>
      <c r="JJN3" s="122"/>
      <c r="JJO3" s="122"/>
      <c r="JJP3" s="122"/>
      <c r="JJQ3" s="122"/>
      <c r="JJR3" s="122"/>
      <c r="JJS3" s="122"/>
      <c r="JJT3" s="122"/>
      <c r="JJU3" s="122"/>
      <c r="JJV3" s="122"/>
      <c r="JJW3" s="122"/>
      <c r="JJX3" s="122"/>
      <c r="JJY3" s="122"/>
      <c r="JJZ3" s="122"/>
      <c r="JKA3" s="122"/>
      <c r="JKB3" s="122"/>
      <c r="JKC3" s="122"/>
      <c r="JKD3" s="122"/>
      <c r="JKE3" s="122"/>
      <c r="JKF3" s="122"/>
      <c r="JKG3" s="122"/>
      <c r="JKH3" s="122"/>
      <c r="JKI3" s="122"/>
      <c r="JKJ3" s="122"/>
      <c r="JKK3" s="122"/>
      <c r="JKL3" s="122"/>
      <c r="JKM3" s="122"/>
      <c r="JKN3" s="122"/>
      <c r="JKO3" s="122"/>
      <c r="JKP3" s="122"/>
      <c r="JKQ3" s="122"/>
      <c r="JKR3" s="122"/>
      <c r="JKS3" s="122"/>
      <c r="JKT3" s="122"/>
      <c r="JKU3" s="122"/>
      <c r="JKV3" s="122"/>
      <c r="JKW3" s="122"/>
      <c r="JKX3" s="122"/>
      <c r="JKY3" s="122"/>
      <c r="JKZ3" s="122"/>
      <c r="JLA3" s="122"/>
      <c r="JLB3" s="122"/>
      <c r="JLC3" s="122"/>
      <c r="JLD3" s="122"/>
      <c r="JLE3" s="122"/>
      <c r="JLF3" s="122"/>
      <c r="JLG3" s="122"/>
      <c r="JLH3" s="122"/>
      <c r="JLI3" s="122"/>
      <c r="JLJ3" s="122"/>
      <c r="JLK3" s="122"/>
      <c r="JLL3" s="122"/>
      <c r="JLM3" s="122"/>
      <c r="JLN3" s="122"/>
      <c r="JLO3" s="122"/>
      <c r="JLP3" s="122"/>
      <c r="JLQ3" s="122"/>
      <c r="JLR3" s="122"/>
      <c r="JLS3" s="122"/>
      <c r="JLT3" s="122"/>
      <c r="JLU3" s="122"/>
      <c r="JLV3" s="122"/>
      <c r="JLW3" s="122"/>
      <c r="JLX3" s="122"/>
      <c r="JLY3" s="122"/>
      <c r="JLZ3" s="122"/>
      <c r="JMA3" s="122"/>
      <c r="JMB3" s="122"/>
      <c r="JMC3" s="122"/>
      <c r="JMD3" s="122"/>
      <c r="JME3" s="122"/>
      <c r="JMF3" s="122"/>
      <c r="JMG3" s="122"/>
      <c r="JMH3" s="122"/>
      <c r="JMI3" s="122"/>
      <c r="JMJ3" s="122"/>
      <c r="JMK3" s="122"/>
      <c r="JML3" s="122"/>
      <c r="JMM3" s="122"/>
      <c r="JMN3" s="122"/>
      <c r="JMO3" s="122"/>
      <c r="JMP3" s="122"/>
      <c r="JMQ3" s="122"/>
      <c r="JMR3" s="122"/>
      <c r="JMS3" s="122"/>
      <c r="JMT3" s="122"/>
      <c r="JMU3" s="122"/>
      <c r="JMV3" s="122"/>
      <c r="JMW3" s="122"/>
      <c r="JMX3" s="122"/>
      <c r="JMY3" s="122"/>
      <c r="JMZ3" s="122"/>
      <c r="JNA3" s="122"/>
      <c r="JNB3" s="122"/>
      <c r="JNC3" s="122"/>
      <c r="JND3" s="122"/>
      <c r="JNE3" s="122"/>
      <c r="JNF3" s="122"/>
      <c r="JNG3" s="122"/>
      <c r="JNH3" s="122"/>
      <c r="JNI3" s="122"/>
      <c r="JNJ3" s="122"/>
      <c r="JNK3" s="122"/>
      <c r="JNL3" s="122"/>
      <c r="JNM3" s="122"/>
      <c r="JNN3" s="122"/>
      <c r="JNO3" s="122"/>
      <c r="JNP3" s="122"/>
      <c r="JNQ3" s="122"/>
      <c r="JNR3" s="122"/>
      <c r="JNS3" s="122"/>
      <c r="JNT3" s="122"/>
      <c r="JNU3" s="122"/>
      <c r="JNV3" s="122"/>
      <c r="JNW3" s="122"/>
      <c r="JNX3" s="122"/>
      <c r="JNY3" s="122"/>
      <c r="JNZ3" s="122"/>
      <c r="JOA3" s="122"/>
      <c r="JOB3" s="122"/>
      <c r="JOC3" s="122"/>
      <c r="JOD3" s="122"/>
      <c r="JOE3" s="122"/>
      <c r="JOF3" s="122"/>
      <c r="JOG3" s="122"/>
      <c r="JOH3" s="122"/>
      <c r="JOI3" s="122"/>
      <c r="JOJ3" s="122"/>
      <c r="JOK3" s="122"/>
      <c r="JOL3" s="122"/>
      <c r="JOM3" s="122"/>
      <c r="JON3" s="122"/>
      <c r="JOO3" s="122"/>
      <c r="JOP3" s="122"/>
      <c r="JOQ3" s="122"/>
      <c r="JOR3" s="122"/>
      <c r="JOS3" s="122"/>
      <c r="JOT3" s="122"/>
      <c r="JOU3" s="122"/>
      <c r="JOV3" s="122"/>
      <c r="JOW3" s="122"/>
      <c r="JOX3" s="122"/>
      <c r="JOY3" s="122"/>
      <c r="JOZ3" s="122"/>
      <c r="JPA3" s="122"/>
      <c r="JPB3" s="122"/>
      <c r="JPC3" s="122"/>
      <c r="JPD3" s="122"/>
      <c r="JPE3" s="122"/>
      <c r="JPF3" s="122"/>
      <c r="JPG3" s="122"/>
      <c r="JPH3" s="122"/>
      <c r="JPI3" s="122"/>
      <c r="JPJ3" s="122"/>
      <c r="JPK3" s="122"/>
      <c r="JPL3" s="122"/>
      <c r="JPM3" s="122"/>
      <c r="JPN3" s="122"/>
      <c r="JPO3" s="122"/>
      <c r="JPP3" s="122"/>
      <c r="JPQ3" s="122"/>
      <c r="JPR3" s="122"/>
      <c r="JPS3" s="122"/>
      <c r="JPT3" s="122"/>
      <c r="JPU3" s="122"/>
      <c r="JPV3" s="122"/>
      <c r="JPW3" s="122"/>
      <c r="JPX3" s="122"/>
      <c r="JPY3" s="122"/>
      <c r="JPZ3" s="122"/>
      <c r="JQA3" s="122"/>
      <c r="JQB3" s="122"/>
      <c r="JQC3" s="122"/>
      <c r="JQD3" s="122"/>
      <c r="JQE3" s="122"/>
      <c r="JQF3" s="122"/>
      <c r="JQG3" s="122"/>
      <c r="JQH3" s="122"/>
      <c r="JQI3" s="122"/>
      <c r="JQJ3" s="122"/>
      <c r="JQK3" s="122"/>
      <c r="JQL3" s="122"/>
      <c r="JQM3" s="122"/>
      <c r="JQN3" s="122"/>
      <c r="JQO3" s="122"/>
      <c r="JQP3" s="122"/>
      <c r="JQQ3" s="122"/>
      <c r="JQR3" s="122"/>
      <c r="JQS3" s="122"/>
      <c r="JQT3" s="122"/>
      <c r="JQU3" s="122"/>
      <c r="JQV3" s="122"/>
      <c r="JQW3" s="122"/>
      <c r="JQX3" s="122"/>
      <c r="JQY3" s="122"/>
      <c r="JQZ3" s="122"/>
      <c r="JRA3" s="122"/>
      <c r="JRB3" s="122"/>
      <c r="JRC3" s="122"/>
      <c r="JRD3" s="122"/>
      <c r="JRE3" s="122"/>
      <c r="JRF3" s="122"/>
      <c r="JRG3" s="122"/>
      <c r="JRH3" s="122"/>
      <c r="JRI3" s="122"/>
      <c r="JRJ3" s="122"/>
      <c r="JRK3" s="122"/>
      <c r="JRL3" s="122"/>
      <c r="JRM3" s="122"/>
      <c r="JRN3" s="122"/>
      <c r="JRO3" s="122"/>
      <c r="JRP3" s="122"/>
      <c r="JRQ3" s="122"/>
      <c r="JRR3" s="122"/>
      <c r="JRS3" s="122"/>
      <c r="JRT3" s="122"/>
      <c r="JRU3" s="122"/>
      <c r="JRV3" s="122"/>
      <c r="JRW3" s="122"/>
      <c r="JRX3" s="122"/>
      <c r="JRY3" s="122"/>
      <c r="JRZ3" s="122"/>
      <c r="JSA3" s="122"/>
      <c r="JSB3" s="122"/>
      <c r="JSC3" s="122"/>
      <c r="JSD3" s="122"/>
      <c r="JSE3" s="122"/>
      <c r="JSF3" s="122"/>
      <c r="JSG3" s="122"/>
      <c r="JSH3" s="122"/>
      <c r="JSI3" s="122"/>
      <c r="JSJ3" s="122"/>
      <c r="JSK3" s="122"/>
      <c r="JSL3" s="122"/>
      <c r="JSM3" s="122"/>
      <c r="JSN3" s="122"/>
      <c r="JSO3" s="122"/>
      <c r="JSP3" s="122"/>
      <c r="JSQ3" s="122"/>
      <c r="JSR3" s="122"/>
      <c r="JSS3" s="122"/>
      <c r="JST3" s="122"/>
      <c r="JSU3" s="122"/>
      <c r="JSV3" s="122"/>
      <c r="JSW3" s="122"/>
      <c r="JSX3" s="122"/>
      <c r="JSY3" s="122"/>
      <c r="JSZ3" s="122"/>
      <c r="JTA3" s="122"/>
      <c r="JTB3" s="122"/>
      <c r="JTC3" s="122"/>
      <c r="JTD3" s="122"/>
      <c r="JTE3" s="122"/>
      <c r="JTF3" s="122"/>
      <c r="JTG3" s="122"/>
      <c r="JTH3" s="122"/>
      <c r="JTI3" s="122"/>
      <c r="JTJ3" s="122"/>
      <c r="JTK3" s="122"/>
      <c r="JTL3" s="122"/>
      <c r="JTM3" s="122"/>
      <c r="JTN3" s="122"/>
      <c r="JTO3" s="122"/>
      <c r="JTP3" s="122"/>
      <c r="JTQ3" s="122"/>
      <c r="JTR3" s="122"/>
      <c r="JTS3" s="122"/>
      <c r="JTT3" s="122"/>
      <c r="JTU3" s="122"/>
      <c r="JTV3" s="122"/>
      <c r="JTW3" s="122"/>
      <c r="JTX3" s="122"/>
      <c r="JTY3" s="122"/>
      <c r="JTZ3" s="122"/>
      <c r="JUA3" s="122"/>
      <c r="JUB3" s="122"/>
      <c r="JUC3" s="122"/>
      <c r="JUD3" s="122"/>
      <c r="JUE3" s="122"/>
      <c r="JUF3" s="122"/>
      <c r="JUG3" s="122"/>
      <c r="JUH3" s="122"/>
      <c r="JUI3" s="122"/>
      <c r="JUJ3" s="122"/>
      <c r="JUK3" s="122"/>
      <c r="JUL3" s="122"/>
      <c r="JUM3" s="122"/>
      <c r="JUN3" s="122"/>
      <c r="JUO3" s="122"/>
      <c r="JUP3" s="122"/>
      <c r="JUQ3" s="122"/>
      <c r="JUR3" s="122"/>
      <c r="JUS3" s="122"/>
      <c r="JUT3" s="122"/>
      <c r="JUU3" s="122"/>
      <c r="JUV3" s="122"/>
      <c r="JUW3" s="122"/>
      <c r="JUX3" s="122"/>
      <c r="JUY3" s="122"/>
      <c r="JUZ3" s="122"/>
      <c r="JVA3" s="122"/>
      <c r="JVB3" s="122"/>
      <c r="JVC3" s="122"/>
      <c r="JVD3" s="122"/>
      <c r="JVE3" s="122"/>
      <c r="JVF3" s="122"/>
      <c r="JVG3" s="122"/>
      <c r="JVH3" s="122"/>
      <c r="JVI3" s="122"/>
      <c r="JVJ3" s="122"/>
      <c r="JVK3" s="122"/>
      <c r="JVL3" s="122"/>
      <c r="JVM3" s="122"/>
      <c r="JVN3" s="122"/>
      <c r="JVO3" s="122"/>
      <c r="JVP3" s="122"/>
      <c r="JVQ3" s="122"/>
      <c r="JVR3" s="122"/>
      <c r="JVS3" s="122"/>
      <c r="JVT3" s="122"/>
      <c r="JVU3" s="122"/>
      <c r="JVV3" s="122"/>
      <c r="JVW3" s="122"/>
      <c r="JVX3" s="122"/>
      <c r="JVY3" s="122"/>
      <c r="JVZ3" s="122"/>
      <c r="JWA3" s="122"/>
      <c r="JWB3" s="122"/>
      <c r="JWC3" s="122"/>
      <c r="JWD3" s="122"/>
      <c r="JWE3" s="122"/>
      <c r="JWF3" s="122"/>
      <c r="JWG3" s="122"/>
      <c r="JWH3" s="122"/>
      <c r="JWI3" s="122"/>
      <c r="JWJ3" s="122"/>
      <c r="JWK3" s="122"/>
      <c r="JWL3" s="122"/>
      <c r="JWM3" s="122"/>
      <c r="JWN3" s="122"/>
      <c r="JWO3" s="122"/>
      <c r="JWP3" s="122"/>
      <c r="JWQ3" s="122"/>
      <c r="JWR3" s="122"/>
      <c r="JWS3" s="122"/>
      <c r="JWT3" s="122"/>
      <c r="JWU3" s="122"/>
      <c r="JWV3" s="122"/>
      <c r="JWW3" s="122"/>
      <c r="JWX3" s="122"/>
      <c r="JWY3" s="122"/>
      <c r="JWZ3" s="122"/>
      <c r="JXA3" s="122"/>
      <c r="JXB3" s="122"/>
      <c r="JXC3" s="122"/>
      <c r="JXD3" s="122"/>
      <c r="JXE3" s="122"/>
      <c r="JXF3" s="122"/>
      <c r="JXG3" s="122"/>
      <c r="JXH3" s="122"/>
      <c r="JXI3" s="122"/>
      <c r="JXJ3" s="122"/>
      <c r="JXK3" s="122"/>
      <c r="JXL3" s="122"/>
      <c r="JXM3" s="122"/>
      <c r="JXN3" s="122"/>
      <c r="JXO3" s="122"/>
      <c r="JXP3" s="122"/>
      <c r="JXQ3" s="122"/>
      <c r="JXR3" s="122"/>
      <c r="JXS3" s="122"/>
      <c r="JXT3" s="122"/>
      <c r="JXU3" s="122"/>
      <c r="JXV3" s="122"/>
      <c r="JXW3" s="122"/>
      <c r="JXX3" s="122"/>
      <c r="JXY3" s="122"/>
      <c r="JXZ3" s="122"/>
      <c r="JYA3" s="122"/>
      <c r="JYB3" s="122"/>
      <c r="JYC3" s="122"/>
      <c r="JYD3" s="122"/>
      <c r="JYE3" s="122"/>
      <c r="JYF3" s="122"/>
      <c r="JYG3" s="122"/>
      <c r="JYH3" s="122"/>
      <c r="JYI3" s="122"/>
      <c r="JYJ3" s="122"/>
      <c r="JYK3" s="122"/>
      <c r="JYL3" s="122"/>
      <c r="JYM3" s="122"/>
      <c r="JYN3" s="122"/>
      <c r="JYO3" s="122"/>
      <c r="JYP3" s="122"/>
      <c r="JYQ3" s="122"/>
      <c r="JYR3" s="122"/>
      <c r="JYS3" s="122"/>
      <c r="JYT3" s="122"/>
      <c r="JYU3" s="122"/>
      <c r="JYV3" s="122"/>
      <c r="JYW3" s="122"/>
      <c r="JYX3" s="122"/>
      <c r="JYY3" s="122"/>
      <c r="JYZ3" s="122"/>
      <c r="JZA3" s="122"/>
      <c r="JZB3" s="122"/>
      <c r="JZC3" s="122"/>
      <c r="JZD3" s="122"/>
      <c r="JZE3" s="122"/>
      <c r="JZF3" s="122"/>
      <c r="JZG3" s="122"/>
      <c r="JZH3" s="122"/>
      <c r="JZI3" s="122"/>
      <c r="JZJ3" s="122"/>
      <c r="JZK3" s="122"/>
      <c r="JZL3" s="122"/>
      <c r="JZM3" s="122"/>
      <c r="JZN3" s="122"/>
      <c r="JZO3" s="122"/>
      <c r="JZP3" s="122"/>
      <c r="JZQ3" s="122"/>
      <c r="JZR3" s="122"/>
      <c r="JZS3" s="122"/>
      <c r="JZT3" s="122"/>
      <c r="JZU3" s="122"/>
      <c r="JZV3" s="122"/>
      <c r="JZW3" s="122"/>
      <c r="JZX3" s="122"/>
      <c r="JZY3" s="122"/>
      <c r="JZZ3" s="122"/>
      <c r="KAA3" s="122"/>
      <c r="KAB3" s="122"/>
      <c r="KAC3" s="122"/>
      <c r="KAD3" s="122"/>
      <c r="KAE3" s="122"/>
      <c r="KAF3" s="122"/>
      <c r="KAG3" s="122"/>
      <c r="KAH3" s="122"/>
      <c r="KAI3" s="122"/>
      <c r="KAJ3" s="122"/>
      <c r="KAK3" s="122"/>
      <c r="KAL3" s="122"/>
      <c r="KAM3" s="122"/>
      <c r="KAN3" s="122"/>
      <c r="KAO3" s="122"/>
      <c r="KAP3" s="122"/>
      <c r="KAQ3" s="122"/>
      <c r="KAR3" s="122"/>
      <c r="KAS3" s="122"/>
      <c r="KAT3" s="122"/>
      <c r="KAU3" s="122"/>
      <c r="KAV3" s="122"/>
      <c r="KAW3" s="122"/>
      <c r="KAX3" s="122"/>
      <c r="KAY3" s="122"/>
      <c r="KAZ3" s="122"/>
      <c r="KBA3" s="122"/>
      <c r="KBB3" s="122"/>
      <c r="KBC3" s="122"/>
      <c r="KBD3" s="122"/>
      <c r="KBE3" s="122"/>
      <c r="KBF3" s="122"/>
      <c r="KBG3" s="122"/>
      <c r="KBH3" s="122"/>
      <c r="KBI3" s="122"/>
      <c r="KBJ3" s="122"/>
      <c r="KBK3" s="122"/>
      <c r="KBL3" s="122"/>
      <c r="KBM3" s="122"/>
      <c r="KBN3" s="122"/>
      <c r="KBO3" s="122"/>
      <c r="KBP3" s="122"/>
      <c r="KBQ3" s="122"/>
      <c r="KBR3" s="122"/>
      <c r="KBS3" s="122"/>
      <c r="KBT3" s="122"/>
      <c r="KBU3" s="122"/>
      <c r="KBV3" s="122"/>
      <c r="KBW3" s="122"/>
      <c r="KBX3" s="122"/>
      <c r="KBY3" s="122"/>
      <c r="KBZ3" s="122"/>
      <c r="KCA3" s="122"/>
      <c r="KCB3" s="122"/>
      <c r="KCC3" s="122"/>
      <c r="KCD3" s="122"/>
      <c r="KCE3" s="122"/>
      <c r="KCF3" s="122"/>
      <c r="KCG3" s="122"/>
      <c r="KCH3" s="122"/>
      <c r="KCI3" s="122"/>
      <c r="KCJ3" s="122"/>
      <c r="KCK3" s="122"/>
      <c r="KCL3" s="122"/>
      <c r="KCM3" s="122"/>
      <c r="KCN3" s="122"/>
      <c r="KCO3" s="122"/>
      <c r="KCP3" s="122"/>
      <c r="KCQ3" s="122"/>
      <c r="KCR3" s="122"/>
      <c r="KCS3" s="122"/>
      <c r="KCT3" s="122"/>
      <c r="KCU3" s="122"/>
      <c r="KCV3" s="122"/>
      <c r="KCW3" s="122"/>
      <c r="KCX3" s="122"/>
      <c r="KCY3" s="122"/>
      <c r="KCZ3" s="122"/>
      <c r="KDA3" s="122"/>
      <c r="KDB3" s="122"/>
      <c r="KDC3" s="122"/>
      <c r="KDD3" s="122"/>
      <c r="KDE3" s="122"/>
      <c r="KDF3" s="122"/>
      <c r="KDG3" s="122"/>
      <c r="KDH3" s="122"/>
      <c r="KDI3" s="122"/>
      <c r="KDJ3" s="122"/>
      <c r="KDK3" s="122"/>
      <c r="KDL3" s="122"/>
      <c r="KDM3" s="122"/>
      <c r="KDN3" s="122"/>
      <c r="KDO3" s="122"/>
      <c r="KDP3" s="122"/>
      <c r="KDQ3" s="122"/>
      <c r="KDR3" s="122"/>
      <c r="KDS3" s="122"/>
      <c r="KDT3" s="122"/>
      <c r="KDU3" s="122"/>
      <c r="KDV3" s="122"/>
      <c r="KDW3" s="122"/>
      <c r="KDX3" s="122"/>
      <c r="KDY3" s="122"/>
      <c r="KDZ3" s="122"/>
      <c r="KEA3" s="122"/>
      <c r="KEB3" s="122"/>
      <c r="KEC3" s="122"/>
      <c r="KED3" s="122"/>
      <c r="KEE3" s="122"/>
      <c r="KEF3" s="122"/>
      <c r="KEG3" s="122"/>
      <c r="KEH3" s="122"/>
      <c r="KEI3" s="122"/>
      <c r="KEJ3" s="122"/>
      <c r="KEK3" s="122"/>
      <c r="KEL3" s="122"/>
      <c r="KEM3" s="122"/>
      <c r="KEN3" s="122"/>
      <c r="KEO3" s="122"/>
      <c r="KEP3" s="122"/>
      <c r="KEQ3" s="122"/>
      <c r="KER3" s="122"/>
      <c r="KES3" s="122"/>
      <c r="KET3" s="122"/>
      <c r="KEU3" s="122"/>
      <c r="KEV3" s="122"/>
      <c r="KEW3" s="122"/>
      <c r="KEX3" s="122"/>
      <c r="KEY3" s="122"/>
      <c r="KEZ3" s="122"/>
      <c r="KFA3" s="122"/>
      <c r="KFB3" s="122"/>
      <c r="KFC3" s="122"/>
      <c r="KFD3" s="122"/>
      <c r="KFE3" s="122"/>
      <c r="KFF3" s="122"/>
      <c r="KFG3" s="122"/>
      <c r="KFH3" s="122"/>
      <c r="KFI3" s="122"/>
      <c r="KFJ3" s="122"/>
      <c r="KFK3" s="122"/>
      <c r="KFL3" s="122"/>
      <c r="KFM3" s="122"/>
      <c r="KFN3" s="122"/>
      <c r="KFO3" s="122"/>
      <c r="KFP3" s="122"/>
      <c r="KFQ3" s="122"/>
      <c r="KFR3" s="122"/>
      <c r="KFS3" s="122"/>
      <c r="KFT3" s="122"/>
      <c r="KFU3" s="122"/>
      <c r="KFV3" s="122"/>
      <c r="KFW3" s="122"/>
      <c r="KFX3" s="122"/>
      <c r="KFY3" s="122"/>
      <c r="KFZ3" s="122"/>
      <c r="KGA3" s="122"/>
      <c r="KGB3" s="122"/>
      <c r="KGC3" s="122"/>
      <c r="KGD3" s="122"/>
      <c r="KGE3" s="122"/>
      <c r="KGF3" s="122"/>
      <c r="KGG3" s="122"/>
      <c r="KGH3" s="122"/>
      <c r="KGI3" s="122"/>
      <c r="KGJ3" s="122"/>
      <c r="KGK3" s="122"/>
      <c r="KGL3" s="122"/>
      <c r="KGM3" s="122"/>
      <c r="KGN3" s="122"/>
      <c r="KGO3" s="122"/>
      <c r="KGP3" s="122"/>
      <c r="KGQ3" s="122"/>
      <c r="KGR3" s="122"/>
      <c r="KGS3" s="122"/>
      <c r="KGT3" s="122"/>
      <c r="KGU3" s="122"/>
      <c r="KGV3" s="122"/>
      <c r="KGW3" s="122"/>
      <c r="KGX3" s="122"/>
      <c r="KGY3" s="122"/>
      <c r="KGZ3" s="122"/>
      <c r="KHA3" s="122"/>
      <c r="KHB3" s="122"/>
      <c r="KHC3" s="122"/>
      <c r="KHD3" s="122"/>
      <c r="KHE3" s="122"/>
      <c r="KHF3" s="122"/>
      <c r="KHG3" s="122"/>
      <c r="KHH3" s="122"/>
      <c r="KHI3" s="122"/>
      <c r="KHJ3" s="122"/>
      <c r="KHK3" s="122"/>
      <c r="KHL3" s="122"/>
      <c r="KHM3" s="122"/>
      <c r="KHN3" s="122"/>
      <c r="KHO3" s="122"/>
      <c r="KHP3" s="122"/>
      <c r="KHQ3" s="122"/>
      <c r="KHR3" s="122"/>
      <c r="KHS3" s="122"/>
      <c r="KHT3" s="122"/>
      <c r="KHU3" s="122"/>
      <c r="KHV3" s="122"/>
      <c r="KHW3" s="122"/>
      <c r="KHX3" s="122"/>
      <c r="KHY3" s="122"/>
      <c r="KHZ3" s="122"/>
      <c r="KIA3" s="122"/>
      <c r="KIB3" s="122"/>
      <c r="KIC3" s="122"/>
      <c r="KID3" s="122"/>
      <c r="KIE3" s="122"/>
      <c r="KIF3" s="122"/>
      <c r="KIG3" s="122"/>
      <c r="KIH3" s="122"/>
      <c r="KII3" s="122"/>
      <c r="KIJ3" s="122"/>
      <c r="KIK3" s="122"/>
      <c r="KIL3" s="122"/>
      <c r="KIM3" s="122"/>
      <c r="KIN3" s="122"/>
      <c r="KIO3" s="122"/>
      <c r="KIP3" s="122"/>
      <c r="KIQ3" s="122"/>
      <c r="KIR3" s="122"/>
      <c r="KIS3" s="122"/>
      <c r="KIT3" s="122"/>
      <c r="KIU3" s="122"/>
      <c r="KIV3" s="122"/>
      <c r="KIW3" s="122"/>
      <c r="KIX3" s="122"/>
      <c r="KIY3" s="122"/>
      <c r="KIZ3" s="122"/>
      <c r="KJA3" s="122"/>
      <c r="KJB3" s="122"/>
      <c r="KJC3" s="122"/>
      <c r="KJD3" s="122"/>
      <c r="KJE3" s="122"/>
      <c r="KJF3" s="122"/>
      <c r="KJG3" s="122"/>
      <c r="KJH3" s="122"/>
      <c r="KJI3" s="122"/>
      <c r="KJJ3" s="122"/>
      <c r="KJK3" s="122"/>
      <c r="KJL3" s="122"/>
      <c r="KJM3" s="122"/>
      <c r="KJN3" s="122"/>
      <c r="KJO3" s="122"/>
      <c r="KJP3" s="122"/>
      <c r="KJQ3" s="122"/>
      <c r="KJR3" s="122"/>
      <c r="KJS3" s="122"/>
      <c r="KJT3" s="122"/>
      <c r="KJU3" s="122"/>
      <c r="KJV3" s="122"/>
      <c r="KJW3" s="122"/>
      <c r="KJX3" s="122"/>
      <c r="KJY3" s="122"/>
      <c r="KJZ3" s="122"/>
      <c r="KKA3" s="122"/>
      <c r="KKB3" s="122"/>
      <c r="KKC3" s="122"/>
      <c r="KKD3" s="122"/>
      <c r="KKE3" s="122"/>
      <c r="KKF3" s="122"/>
      <c r="KKG3" s="122"/>
      <c r="KKH3" s="122"/>
      <c r="KKI3" s="122"/>
      <c r="KKJ3" s="122"/>
      <c r="KKK3" s="122"/>
      <c r="KKL3" s="122"/>
      <c r="KKM3" s="122"/>
      <c r="KKN3" s="122"/>
      <c r="KKO3" s="122"/>
      <c r="KKP3" s="122"/>
      <c r="KKQ3" s="122"/>
      <c r="KKR3" s="122"/>
      <c r="KKS3" s="122"/>
      <c r="KKT3" s="122"/>
      <c r="KKU3" s="122"/>
      <c r="KKV3" s="122"/>
      <c r="KKW3" s="122"/>
      <c r="KKX3" s="122"/>
      <c r="KKY3" s="122"/>
      <c r="KKZ3" s="122"/>
      <c r="KLA3" s="122"/>
      <c r="KLB3" s="122"/>
      <c r="KLC3" s="122"/>
      <c r="KLD3" s="122"/>
      <c r="KLE3" s="122"/>
      <c r="KLF3" s="122"/>
      <c r="KLG3" s="122"/>
      <c r="KLH3" s="122"/>
      <c r="KLI3" s="122"/>
      <c r="KLJ3" s="122"/>
      <c r="KLK3" s="122"/>
      <c r="KLL3" s="122"/>
      <c r="KLM3" s="122"/>
      <c r="KLN3" s="122"/>
      <c r="KLO3" s="122"/>
      <c r="KLP3" s="122"/>
      <c r="KLQ3" s="122"/>
      <c r="KLR3" s="122"/>
      <c r="KLS3" s="122"/>
      <c r="KLT3" s="122"/>
      <c r="KLU3" s="122"/>
      <c r="KLV3" s="122"/>
      <c r="KLW3" s="122"/>
      <c r="KLX3" s="122"/>
      <c r="KLY3" s="122"/>
      <c r="KLZ3" s="122"/>
      <c r="KMA3" s="122"/>
      <c r="KMB3" s="122"/>
      <c r="KMC3" s="122"/>
      <c r="KMD3" s="122"/>
      <c r="KME3" s="122"/>
      <c r="KMF3" s="122"/>
      <c r="KMG3" s="122"/>
      <c r="KMH3" s="122"/>
      <c r="KMI3" s="122"/>
      <c r="KMJ3" s="122"/>
      <c r="KMK3" s="122"/>
      <c r="KML3" s="122"/>
      <c r="KMM3" s="122"/>
      <c r="KMN3" s="122"/>
      <c r="KMO3" s="122"/>
      <c r="KMP3" s="122"/>
      <c r="KMQ3" s="122"/>
      <c r="KMR3" s="122"/>
      <c r="KMS3" s="122"/>
      <c r="KMT3" s="122"/>
      <c r="KMU3" s="122"/>
      <c r="KMV3" s="122"/>
      <c r="KMW3" s="122"/>
      <c r="KMX3" s="122"/>
      <c r="KMY3" s="122"/>
      <c r="KMZ3" s="122"/>
      <c r="KNA3" s="122"/>
      <c r="KNB3" s="122"/>
      <c r="KNC3" s="122"/>
      <c r="KND3" s="122"/>
      <c r="KNE3" s="122"/>
      <c r="KNF3" s="122"/>
      <c r="KNG3" s="122"/>
      <c r="KNH3" s="122"/>
      <c r="KNI3" s="122"/>
      <c r="KNJ3" s="122"/>
      <c r="KNK3" s="122"/>
      <c r="KNL3" s="122"/>
      <c r="KNM3" s="122"/>
      <c r="KNN3" s="122"/>
      <c r="KNO3" s="122"/>
      <c r="KNP3" s="122"/>
      <c r="KNQ3" s="122"/>
      <c r="KNR3" s="122"/>
      <c r="KNS3" s="122"/>
      <c r="KNT3" s="122"/>
      <c r="KNU3" s="122"/>
      <c r="KNV3" s="122"/>
      <c r="KNW3" s="122"/>
      <c r="KNX3" s="122"/>
      <c r="KNY3" s="122"/>
      <c r="KNZ3" s="122"/>
      <c r="KOA3" s="122"/>
      <c r="KOB3" s="122"/>
      <c r="KOC3" s="122"/>
      <c r="KOD3" s="122"/>
      <c r="KOE3" s="122"/>
      <c r="KOF3" s="122"/>
      <c r="KOG3" s="122"/>
      <c r="KOH3" s="122"/>
      <c r="KOI3" s="122"/>
      <c r="KOJ3" s="122"/>
      <c r="KOK3" s="122"/>
      <c r="KOL3" s="122"/>
      <c r="KOM3" s="122"/>
      <c r="KON3" s="122"/>
      <c r="KOO3" s="122"/>
      <c r="KOP3" s="122"/>
      <c r="KOQ3" s="122"/>
      <c r="KOR3" s="122"/>
      <c r="KOS3" s="122"/>
      <c r="KOT3" s="122"/>
      <c r="KOU3" s="122"/>
      <c r="KOV3" s="122"/>
      <c r="KOW3" s="122"/>
      <c r="KOX3" s="122"/>
      <c r="KOY3" s="122"/>
      <c r="KOZ3" s="122"/>
      <c r="KPA3" s="122"/>
      <c r="KPB3" s="122"/>
      <c r="KPC3" s="122"/>
      <c r="KPD3" s="122"/>
      <c r="KPE3" s="122"/>
      <c r="KPF3" s="122"/>
      <c r="KPG3" s="122"/>
      <c r="KPH3" s="122"/>
      <c r="KPI3" s="122"/>
      <c r="KPJ3" s="122"/>
      <c r="KPK3" s="122"/>
      <c r="KPL3" s="122"/>
      <c r="KPM3" s="122"/>
      <c r="KPN3" s="122"/>
      <c r="KPO3" s="122"/>
      <c r="KPP3" s="122"/>
      <c r="KPQ3" s="122"/>
      <c r="KPR3" s="122"/>
      <c r="KPS3" s="122"/>
      <c r="KPT3" s="122"/>
      <c r="KPU3" s="122"/>
      <c r="KPV3" s="122"/>
      <c r="KPW3" s="122"/>
      <c r="KPX3" s="122"/>
      <c r="KPY3" s="122"/>
      <c r="KPZ3" s="122"/>
      <c r="KQA3" s="122"/>
      <c r="KQB3" s="122"/>
      <c r="KQC3" s="122"/>
      <c r="KQD3" s="122"/>
      <c r="KQE3" s="122"/>
      <c r="KQF3" s="122"/>
      <c r="KQG3" s="122"/>
      <c r="KQH3" s="122"/>
      <c r="KQI3" s="122"/>
      <c r="KQJ3" s="122"/>
      <c r="KQK3" s="122"/>
      <c r="KQL3" s="122"/>
      <c r="KQM3" s="122"/>
      <c r="KQN3" s="122"/>
      <c r="KQO3" s="122"/>
      <c r="KQP3" s="122"/>
      <c r="KQQ3" s="122"/>
      <c r="KQR3" s="122"/>
      <c r="KQS3" s="122"/>
      <c r="KQT3" s="122"/>
      <c r="KQU3" s="122"/>
      <c r="KQV3" s="122"/>
      <c r="KQW3" s="122"/>
      <c r="KQX3" s="122"/>
      <c r="KQY3" s="122"/>
      <c r="KQZ3" s="122"/>
      <c r="KRA3" s="122"/>
      <c r="KRB3" s="122"/>
      <c r="KRC3" s="122"/>
      <c r="KRD3" s="122"/>
      <c r="KRE3" s="122"/>
      <c r="KRF3" s="122"/>
      <c r="KRG3" s="122"/>
      <c r="KRH3" s="122"/>
      <c r="KRI3" s="122"/>
      <c r="KRJ3" s="122"/>
      <c r="KRK3" s="122"/>
      <c r="KRL3" s="122"/>
      <c r="KRM3" s="122"/>
      <c r="KRN3" s="122"/>
      <c r="KRO3" s="122"/>
      <c r="KRP3" s="122"/>
      <c r="KRQ3" s="122"/>
      <c r="KRR3" s="122"/>
      <c r="KRS3" s="122"/>
      <c r="KRT3" s="122"/>
      <c r="KRU3" s="122"/>
      <c r="KRV3" s="122"/>
      <c r="KRW3" s="122"/>
      <c r="KRX3" s="122"/>
      <c r="KRY3" s="122"/>
      <c r="KRZ3" s="122"/>
      <c r="KSA3" s="122"/>
      <c r="KSB3" s="122"/>
      <c r="KSC3" s="122"/>
      <c r="KSD3" s="122"/>
      <c r="KSE3" s="122"/>
      <c r="KSF3" s="122"/>
      <c r="KSG3" s="122"/>
      <c r="KSH3" s="122"/>
      <c r="KSI3" s="122"/>
      <c r="KSJ3" s="122"/>
      <c r="KSK3" s="122"/>
      <c r="KSL3" s="122"/>
      <c r="KSM3" s="122"/>
      <c r="KSN3" s="122"/>
      <c r="KSO3" s="122"/>
      <c r="KSP3" s="122"/>
      <c r="KSQ3" s="122"/>
      <c r="KSR3" s="122"/>
      <c r="KSS3" s="122"/>
      <c r="KST3" s="122"/>
      <c r="KSU3" s="122"/>
      <c r="KSV3" s="122"/>
      <c r="KSW3" s="122"/>
      <c r="KSX3" s="122"/>
      <c r="KSY3" s="122"/>
      <c r="KSZ3" s="122"/>
      <c r="KTA3" s="122"/>
      <c r="KTB3" s="122"/>
      <c r="KTC3" s="122"/>
      <c r="KTD3" s="122"/>
      <c r="KTE3" s="122"/>
      <c r="KTF3" s="122"/>
      <c r="KTG3" s="122"/>
      <c r="KTH3" s="122"/>
      <c r="KTI3" s="122"/>
      <c r="KTJ3" s="122"/>
      <c r="KTK3" s="122"/>
      <c r="KTL3" s="122"/>
      <c r="KTM3" s="122"/>
      <c r="KTN3" s="122"/>
      <c r="KTO3" s="122"/>
      <c r="KTP3" s="122"/>
      <c r="KTQ3" s="122"/>
      <c r="KTR3" s="122"/>
      <c r="KTS3" s="122"/>
      <c r="KTT3" s="122"/>
      <c r="KTU3" s="122"/>
      <c r="KTV3" s="122"/>
      <c r="KTW3" s="122"/>
      <c r="KTX3" s="122"/>
      <c r="KTY3" s="122"/>
      <c r="KTZ3" s="122"/>
      <c r="KUA3" s="122"/>
      <c r="KUB3" s="122"/>
      <c r="KUC3" s="122"/>
      <c r="KUD3" s="122"/>
      <c r="KUE3" s="122"/>
      <c r="KUF3" s="122"/>
      <c r="KUG3" s="122"/>
      <c r="KUH3" s="122"/>
      <c r="KUI3" s="122"/>
      <c r="KUJ3" s="122"/>
      <c r="KUK3" s="122"/>
      <c r="KUL3" s="122"/>
      <c r="KUM3" s="122"/>
      <c r="KUN3" s="122"/>
      <c r="KUO3" s="122"/>
      <c r="KUP3" s="122"/>
      <c r="KUQ3" s="122"/>
      <c r="KUR3" s="122"/>
      <c r="KUS3" s="122"/>
      <c r="KUT3" s="122"/>
      <c r="KUU3" s="122"/>
      <c r="KUV3" s="122"/>
      <c r="KUW3" s="122"/>
      <c r="KUX3" s="122"/>
      <c r="KUY3" s="122"/>
      <c r="KUZ3" s="122"/>
      <c r="KVA3" s="122"/>
      <c r="KVB3" s="122"/>
      <c r="KVC3" s="122"/>
      <c r="KVD3" s="122"/>
      <c r="KVE3" s="122"/>
      <c r="KVF3" s="122"/>
      <c r="KVG3" s="122"/>
      <c r="KVH3" s="122"/>
      <c r="KVI3" s="122"/>
      <c r="KVJ3" s="122"/>
      <c r="KVK3" s="122"/>
      <c r="KVL3" s="122"/>
      <c r="KVM3" s="122"/>
      <c r="KVN3" s="122"/>
      <c r="KVO3" s="122"/>
      <c r="KVP3" s="122"/>
      <c r="KVQ3" s="122"/>
      <c r="KVR3" s="122"/>
      <c r="KVS3" s="122"/>
      <c r="KVT3" s="122"/>
      <c r="KVU3" s="122"/>
      <c r="KVV3" s="122"/>
      <c r="KVW3" s="122"/>
      <c r="KVX3" s="122"/>
      <c r="KVY3" s="122"/>
      <c r="KVZ3" s="122"/>
      <c r="KWA3" s="122"/>
      <c r="KWB3" s="122"/>
      <c r="KWC3" s="122"/>
      <c r="KWD3" s="122"/>
      <c r="KWE3" s="122"/>
      <c r="KWF3" s="122"/>
      <c r="KWG3" s="122"/>
      <c r="KWH3" s="122"/>
      <c r="KWI3" s="122"/>
      <c r="KWJ3" s="122"/>
      <c r="KWK3" s="122"/>
      <c r="KWL3" s="122"/>
      <c r="KWM3" s="122"/>
      <c r="KWN3" s="122"/>
      <c r="KWO3" s="122"/>
      <c r="KWP3" s="122"/>
      <c r="KWQ3" s="122"/>
      <c r="KWR3" s="122"/>
      <c r="KWS3" s="122"/>
      <c r="KWT3" s="122"/>
      <c r="KWU3" s="122"/>
      <c r="KWV3" s="122"/>
      <c r="KWW3" s="122"/>
      <c r="KWX3" s="122"/>
      <c r="KWY3" s="122"/>
      <c r="KWZ3" s="122"/>
      <c r="KXA3" s="122"/>
      <c r="KXB3" s="122"/>
      <c r="KXC3" s="122"/>
      <c r="KXD3" s="122"/>
      <c r="KXE3" s="122"/>
      <c r="KXF3" s="122"/>
      <c r="KXG3" s="122"/>
      <c r="KXH3" s="122"/>
      <c r="KXI3" s="122"/>
      <c r="KXJ3" s="122"/>
      <c r="KXK3" s="122"/>
      <c r="KXL3" s="122"/>
      <c r="KXM3" s="122"/>
      <c r="KXN3" s="122"/>
      <c r="KXO3" s="122"/>
      <c r="KXP3" s="122"/>
      <c r="KXQ3" s="122"/>
      <c r="KXR3" s="122"/>
      <c r="KXS3" s="122"/>
      <c r="KXT3" s="122"/>
      <c r="KXU3" s="122"/>
      <c r="KXV3" s="122"/>
      <c r="KXW3" s="122"/>
      <c r="KXX3" s="122"/>
      <c r="KXY3" s="122"/>
      <c r="KXZ3" s="122"/>
      <c r="KYA3" s="122"/>
      <c r="KYB3" s="122"/>
      <c r="KYC3" s="122"/>
      <c r="KYD3" s="122"/>
      <c r="KYE3" s="122"/>
      <c r="KYF3" s="122"/>
      <c r="KYG3" s="122"/>
      <c r="KYH3" s="122"/>
      <c r="KYI3" s="122"/>
      <c r="KYJ3" s="122"/>
      <c r="KYK3" s="122"/>
      <c r="KYL3" s="122"/>
      <c r="KYM3" s="122"/>
      <c r="KYN3" s="122"/>
      <c r="KYO3" s="122"/>
      <c r="KYP3" s="122"/>
      <c r="KYQ3" s="122"/>
      <c r="KYR3" s="122"/>
      <c r="KYS3" s="122"/>
      <c r="KYT3" s="122"/>
      <c r="KYU3" s="122"/>
      <c r="KYV3" s="122"/>
      <c r="KYW3" s="122"/>
      <c r="KYX3" s="122"/>
      <c r="KYY3" s="122"/>
      <c r="KYZ3" s="122"/>
      <c r="KZA3" s="122"/>
      <c r="KZB3" s="122"/>
      <c r="KZC3" s="122"/>
      <c r="KZD3" s="122"/>
      <c r="KZE3" s="122"/>
      <c r="KZF3" s="122"/>
      <c r="KZG3" s="122"/>
      <c r="KZH3" s="122"/>
      <c r="KZI3" s="122"/>
      <c r="KZJ3" s="122"/>
      <c r="KZK3" s="122"/>
      <c r="KZL3" s="122"/>
      <c r="KZM3" s="122"/>
      <c r="KZN3" s="122"/>
      <c r="KZO3" s="122"/>
      <c r="KZP3" s="122"/>
      <c r="KZQ3" s="122"/>
      <c r="KZR3" s="122"/>
      <c r="KZS3" s="122"/>
      <c r="KZT3" s="122"/>
      <c r="KZU3" s="122"/>
      <c r="KZV3" s="122"/>
      <c r="KZW3" s="122"/>
      <c r="KZX3" s="122"/>
      <c r="KZY3" s="122"/>
      <c r="KZZ3" s="122"/>
      <c r="LAA3" s="122"/>
      <c r="LAB3" s="122"/>
      <c r="LAC3" s="122"/>
      <c r="LAD3" s="122"/>
      <c r="LAE3" s="122"/>
      <c r="LAF3" s="122"/>
      <c r="LAG3" s="122"/>
      <c r="LAH3" s="122"/>
      <c r="LAI3" s="122"/>
      <c r="LAJ3" s="122"/>
      <c r="LAK3" s="122"/>
      <c r="LAL3" s="122"/>
      <c r="LAM3" s="122"/>
      <c r="LAN3" s="122"/>
      <c r="LAO3" s="122"/>
      <c r="LAP3" s="122"/>
      <c r="LAQ3" s="122"/>
      <c r="LAR3" s="122"/>
      <c r="LAS3" s="122"/>
      <c r="LAT3" s="122"/>
      <c r="LAU3" s="122"/>
      <c r="LAV3" s="122"/>
      <c r="LAW3" s="122"/>
      <c r="LAX3" s="122"/>
      <c r="LAY3" s="122"/>
      <c r="LAZ3" s="122"/>
      <c r="LBA3" s="122"/>
      <c r="LBB3" s="122"/>
      <c r="LBC3" s="122"/>
      <c r="LBD3" s="122"/>
      <c r="LBE3" s="122"/>
      <c r="LBF3" s="122"/>
      <c r="LBG3" s="122"/>
      <c r="LBH3" s="122"/>
      <c r="LBI3" s="122"/>
      <c r="LBJ3" s="122"/>
      <c r="LBK3" s="122"/>
      <c r="LBL3" s="122"/>
      <c r="LBM3" s="122"/>
      <c r="LBN3" s="122"/>
      <c r="LBO3" s="122"/>
      <c r="LBP3" s="122"/>
      <c r="LBQ3" s="122"/>
      <c r="LBR3" s="122"/>
      <c r="LBS3" s="122"/>
      <c r="LBT3" s="122"/>
      <c r="LBU3" s="122"/>
      <c r="LBV3" s="122"/>
      <c r="LBW3" s="122"/>
      <c r="LBX3" s="122"/>
      <c r="LBY3" s="122"/>
      <c r="LBZ3" s="122"/>
      <c r="LCA3" s="122"/>
      <c r="LCB3" s="122"/>
      <c r="LCC3" s="122"/>
      <c r="LCD3" s="122"/>
      <c r="LCE3" s="122"/>
      <c r="LCF3" s="122"/>
      <c r="LCG3" s="122"/>
      <c r="LCH3" s="122"/>
      <c r="LCI3" s="122"/>
      <c r="LCJ3" s="122"/>
      <c r="LCK3" s="122"/>
      <c r="LCL3" s="122"/>
      <c r="LCM3" s="122"/>
      <c r="LCN3" s="122"/>
      <c r="LCO3" s="122"/>
      <c r="LCP3" s="122"/>
      <c r="LCQ3" s="122"/>
      <c r="LCR3" s="122"/>
      <c r="LCS3" s="122"/>
      <c r="LCT3" s="122"/>
      <c r="LCU3" s="122"/>
      <c r="LCV3" s="122"/>
      <c r="LCW3" s="122"/>
      <c r="LCX3" s="122"/>
      <c r="LCY3" s="122"/>
      <c r="LCZ3" s="122"/>
      <c r="LDA3" s="122"/>
      <c r="LDB3" s="122"/>
      <c r="LDC3" s="122"/>
      <c r="LDD3" s="122"/>
      <c r="LDE3" s="122"/>
      <c r="LDF3" s="122"/>
      <c r="LDG3" s="122"/>
      <c r="LDH3" s="122"/>
      <c r="LDI3" s="122"/>
      <c r="LDJ3" s="122"/>
      <c r="LDK3" s="122"/>
      <c r="LDL3" s="122"/>
      <c r="LDM3" s="122"/>
      <c r="LDN3" s="122"/>
      <c r="LDO3" s="122"/>
      <c r="LDP3" s="122"/>
      <c r="LDQ3" s="122"/>
      <c r="LDR3" s="122"/>
      <c r="LDS3" s="122"/>
      <c r="LDT3" s="122"/>
      <c r="LDU3" s="122"/>
      <c r="LDV3" s="122"/>
      <c r="LDW3" s="122"/>
      <c r="LDX3" s="122"/>
      <c r="LDY3" s="122"/>
      <c r="LDZ3" s="122"/>
      <c r="LEA3" s="122"/>
      <c r="LEB3" s="122"/>
      <c r="LEC3" s="122"/>
      <c r="LED3" s="122"/>
      <c r="LEE3" s="122"/>
      <c r="LEF3" s="122"/>
      <c r="LEG3" s="122"/>
      <c r="LEH3" s="122"/>
      <c r="LEI3" s="122"/>
      <c r="LEJ3" s="122"/>
      <c r="LEK3" s="122"/>
      <c r="LEL3" s="122"/>
      <c r="LEM3" s="122"/>
      <c r="LEN3" s="122"/>
      <c r="LEO3" s="122"/>
      <c r="LEP3" s="122"/>
      <c r="LEQ3" s="122"/>
      <c r="LER3" s="122"/>
      <c r="LES3" s="122"/>
      <c r="LET3" s="122"/>
      <c r="LEU3" s="122"/>
      <c r="LEV3" s="122"/>
      <c r="LEW3" s="122"/>
      <c r="LEX3" s="122"/>
      <c r="LEY3" s="122"/>
      <c r="LEZ3" s="122"/>
      <c r="LFA3" s="122"/>
      <c r="LFB3" s="122"/>
      <c r="LFC3" s="122"/>
      <c r="LFD3" s="122"/>
      <c r="LFE3" s="122"/>
      <c r="LFF3" s="122"/>
      <c r="LFG3" s="122"/>
      <c r="LFH3" s="122"/>
      <c r="LFI3" s="122"/>
      <c r="LFJ3" s="122"/>
      <c r="LFK3" s="122"/>
      <c r="LFL3" s="122"/>
      <c r="LFM3" s="122"/>
      <c r="LFN3" s="122"/>
      <c r="LFO3" s="122"/>
      <c r="LFP3" s="122"/>
      <c r="LFQ3" s="122"/>
      <c r="LFR3" s="122"/>
      <c r="LFS3" s="122"/>
      <c r="LFT3" s="122"/>
      <c r="LFU3" s="122"/>
      <c r="LFV3" s="122"/>
      <c r="LFW3" s="122"/>
      <c r="LFX3" s="122"/>
      <c r="LFY3" s="122"/>
      <c r="LFZ3" s="122"/>
      <c r="LGA3" s="122"/>
      <c r="LGB3" s="122"/>
      <c r="LGC3" s="122"/>
      <c r="LGD3" s="122"/>
      <c r="LGE3" s="122"/>
      <c r="LGF3" s="122"/>
      <c r="LGG3" s="122"/>
      <c r="LGH3" s="122"/>
      <c r="LGI3" s="122"/>
      <c r="LGJ3" s="122"/>
      <c r="LGK3" s="122"/>
      <c r="LGL3" s="122"/>
      <c r="LGM3" s="122"/>
      <c r="LGN3" s="122"/>
      <c r="LGO3" s="122"/>
      <c r="LGP3" s="122"/>
      <c r="LGQ3" s="122"/>
      <c r="LGR3" s="122"/>
      <c r="LGS3" s="122"/>
      <c r="LGT3" s="122"/>
      <c r="LGU3" s="122"/>
      <c r="LGV3" s="122"/>
      <c r="LGW3" s="122"/>
      <c r="LGX3" s="122"/>
      <c r="LGY3" s="122"/>
      <c r="LGZ3" s="122"/>
      <c r="LHA3" s="122"/>
      <c r="LHB3" s="122"/>
      <c r="LHC3" s="122"/>
      <c r="LHD3" s="122"/>
      <c r="LHE3" s="122"/>
      <c r="LHF3" s="122"/>
      <c r="LHG3" s="122"/>
      <c r="LHH3" s="122"/>
      <c r="LHI3" s="122"/>
      <c r="LHJ3" s="122"/>
      <c r="LHK3" s="122"/>
      <c r="LHL3" s="122"/>
      <c r="LHM3" s="122"/>
      <c r="LHN3" s="122"/>
      <c r="LHO3" s="122"/>
      <c r="LHP3" s="122"/>
      <c r="LHQ3" s="122"/>
      <c r="LHR3" s="122"/>
      <c r="LHS3" s="122"/>
      <c r="LHT3" s="122"/>
      <c r="LHU3" s="122"/>
      <c r="LHV3" s="122"/>
      <c r="LHW3" s="122"/>
      <c r="LHX3" s="122"/>
      <c r="LHY3" s="122"/>
      <c r="LHZ3" s="122"/>
      <c r="LIA3" s="122"/>
      <c r="LIB3" s="122"/>
      <c r="LIC3" s="122"/>
      <c r="LID3" s="122"/>
      <c r="LIE3" s="122"/>
      <c r="LIF3" s="122"/>
      <c r="LIG3" s="122"/>
      <c r="LIH3" s="122"/>
      <c r="LII3" s="122"/>
      <c r="LIJ3" s="122"/>
      <c r="LIK3" s="122"/>
      <c r="LIL3" s="122"/>
      <c r="LIM3" s="122"/>
      <c r="LIN3" s="122"/>
      <c r="LIO3" s="122"/>
      <c r="LIP3" s="122"/>
      <c r="LIQ3" s="122"/>
      <c r="LIR3" s="122"/>
      <c r="LIS3" s="122"/>
      <c r="LIT3" s="122"/>
      <c r="LIU3" s="122"/>
      <c r="LIV3" s="122"/>
      <c r="LIW3" s="122"/>
      <c r="LIX3" s="122"/>
      <c r="LIY3" s="122"/>
      <c r="LIZ3" s="122"/>
      <c r="LJA3" s="122"/>
      <c r="LJB3" s="122"/>
      <c r="LJC3" s="122"/>
      <c r="LJD3" s="122"/>
      <c r="LJE3" s="122"/>
      <c r="LJF3" s="122"/>
      <c r="LJG3" s="122"/>
      <c r="LJH3" s="122"/>
      <c r="LJI3" s="122"/>
      <c r="LJJ3" s="122"/>
      <c r="LJK3" s="122"/>
      <c r="LJL3" s="122"/>
      <c r="LJM3" s="122"/>
      <c r="LJN3" s="122"/>
      <c r="LJO3" s="122"/>
      <c r="LJP3" s="122"/>
      <c r="LJQ3" s="122"/>
      <c r="LJR3" s="122"/>
      <c r="LJS3" s="122"/>
      <c r="LJT3" s="122"/>
      <c r="LJU3" s="122"/>
      <c r="LJV3" s="122"/>
      <c r="LJW3" s="122"/>
      <c r="LJX3" s="122"/>
      <c r="LJY3" s="122"/>
      <c r="LJZ3" s="122"/>
      <c r="LKA3" s="122"/>
      <c r="LKB3" s="122"/>
      <c r="LKC3" s="122"/>
      <c r="LKD3" s="122"/>
      <c r="LKE3" s="122"/>
      <c r="LKF3" s="122"/>
      <c r="LKG3" s="122"/>
      <c r="LKH3" s="122"/>
      <c r="LKI3" s="122"/>
      <c r="LKJ3" s="122"/>
      <c r="LKK3" s="122"/>
      <c r="LKL3" s="122"/>
      <c r="LKM3" s="122"/>
      <c r="LKN3" s="122"/>
      <c r="LKO3" s="122"/>
      <c r="LKP3" s="122"/>
      <c r="LKQ3" s="122"/>
      <c r="LKR3" s="122"/>
      <c r="LKS3" s="122"/>
      <c r="LKT3" s="122"/>
      <c r="LKU3" s="122"/>
      <c r="LKV3" s="122"/>
      <c r="LKW3" s="122"/>
      <c r="LKX3" s="122"/>
      <c r="LKY3" s="122"/>
      <c r="LKZ3" s="122"/>
      <c r="LLA3" s="122"/>
      <c r="LLB3" s="122"/>
      <c r="LLC3" s="122"/>
      <c r="LLD3" s="122"/>
      <c r="LLE3" s="122"/>
      <c r="LLF3" s="122"/>
      <c r="LLG3" s="122"/>
      <c r="LLH3" s="122"/>
      <c r="LLI3" s="122"/>
      <c r="LLJ3" s="122"/>
      <c r="LLK3" s="122"/>
      <c r="LLL3" s="122"/>
      <c r="LLM3" s="122"/>
      <c r="LLN3" s="122"/>
      <c r="LLO3" s="122"/>
      <c r="LLP3" s="122"/>
      <c r="LLQ3" s="122"/>
      <c r="LLR3" s="122"/>
      <c r="LLS3" s="122"/>
      <c r="LLT3" s="122"/>
      <c r="LLU3" s="122"/>
      <c r="LLV3" s="122"/>
      <c r="LLW3" s="122"/>
      <c r="LLX3" s="122"/>
      <c r="LLY3" s="122"/>
      <c r="LLZ3" s="122"/>
      <c r="LMA3" s="122"/>
      <c r="LMB3" s="122"/>
      <c r="LMC3" s="122"/>
      <c r="LMD3" s="122"/>
      <c r="LME3" s="122"/>
      <c r="LMF3" s="122"/>
      <c r="LMG3" s="122"/>
      <c r="LMH3" s="122"/>
      <c r="LMI3" s="122"/>
      <c r="LMJ3" s="122"/>
      <c r="LMK3" s="122"/>
      <c r="LML3" s="122"/>
      <c r="LMM3" s="122"/>
      <c r="LMN3" s="122"/>
      <c r="LMO3" s="122"/>
      <c r="LMP3" s="122"/>
      <c r="LMQ3" s="122"/>
      <c r="LMR3" s="122"/>
      <c r="LMS3" s="122"/>
      <c r="LMT3" s="122"/>
      <c r="LMU3" s="122"/>
      <c r="LMV3" s="122"/>
      <c r="LMW3" s="122"/>
      <c r="LMX3" s="122"/>
      <c r="LMY3" s="122"/>
      <c r="LMZ3" s="122"/>
      <c r="LNA3" s="122"/>
      <c r="LNB3" s="122"/>
      <c r="LNC3" s="122"/>
      <c r="LND3" s="122"/>
      <c r="LNE3" s="122"/>
      <c r="LNF3" s="122"/>
      <c r="LNG3" s="122"/>
      <c r="LNH3" s="122"/>
      <c r="LNI3" s="122"/>
      <c r="LNJ3" s="122"/>
      <c r="LNK3" s="122"/>
      <c r="LNL3" s="122"/>
      <c r="LNM3" s="122"/>
      <c r="LNN3" s="122"/>
      <c r="LNO3" s="122"/>
      <c r="LNP3" s="122"/>
      <c r="LNQ3" s="122"/>
      <c r="LNR3" s="122"/>
      <c r="LNS3" s="122"/>
      <c r="LNT3" s="122"/>
      <c r="LNU3" s="122"/>
      <c r="LNV3" s="122"/>
      <c r="LNW3" s="122"/>
      <c r="LNX3" s="122"/>
      <c r="LNY3" s="122"/>
      <c r="LNZ3" s="122"/>
      <c r="LOA3" s="122"/>
      <c r="LOB3" s="122"/>
      <c r="LOC3" s="122"/>
      <c r="LOD3" s="122"/>
      <c r="LOE3" s="122"/>
      <c r="LOF3" s="122"/>
      <c r="LOG3" s="122"/>
      <c r="LOH3" s="122"/>
      <c r="LOI3" s="122"/>
      <c r="LOJ3" s="122"/>
      <c r="LOK3" s="122"/>
      <c r="LOL3" s="122"/>
      <c r="LOM3" s="122"/>
      <c r="LON3" s="122"/>
      <c r="LOO3" s="122"/>
      <c r="LOP3" s="122"/>
      <c r="LOQ3" s="122"/>
      <c r="LOR3" s="122"/>
      <c r="LOS3" s="122"/>
      <c r="LOT3" s="122"/>
      <c r="LOU3" s="122"/>
      <c r="LOV3" s="122"/>
      <c r="LOW3" s="122"/>
      <c r="LOX3" s="122"/>
      <c r="LOY3" s="122"/>
      <c r="LOZ3" s="122"/>
      <c r="LPA3" s="122"/>
      <c r="LPB3" s="122"/>
      <c r="LPC3" s="122"/>
      <c r="LPD3" s="122"/>
      <c r="LPE3" s="122"/>
      <c r="LPF3" s="122"/>
      <c r="LPG3" s="122"/>
      <c r="LPH3" s="122"/>
      <c r="LPI3" s="122"/>
      <c r="LPJ3" s="122"/>
      <c r="LPK3" s="122"/>
      <c r="LPL3" s="122"/>
      <c r="LPM3" s="122"/>
      <c r="LPN3" s="122"/>
      <c r="LPO3" s="122"/>
      <c r="LPP3" s="122"/>
      <c r="LPQ3" s="122"/>
      <c r="LPR3" s="122"/>
      <c r="LPS3" s="122"/>
      <c r="LPT3" s="122"/>
      <c r="LPU3" s="122"/>
      <c r="LPV3" s="122"/>
      <c r="LPW3" s="122"/>
      <c r="LPX3" s="122"/>
      <c r="LPY3" s="122"/>
      <c r="LPZ3" s="122"/>
      <c r="LQA3" s="122"/>
      <c r="LQB3" s="122"/>
      <c r="LQC3" s="122"/>
      <c r="LQD3" s="122"/>
      <c r="LQE3" s="122"/>
      <c r="LQF3" s="122"/>
      <c r="LQG3" s="122"/>
      <c r="LQH3" s="122"/>
      <c r="LQI3" s="122"/>
      <c r="LQJ3" s="122"/>
      <c r="LQK3" s="122"/>
      <c r="LQL3" s="122"/>
      <c r="LQM3" s="122"/>
      <c r="LQN3" s="122"/>
      <c r="LQO3" s="122"/>
      <c r="LQP3" s="122"/>
      <c r="LQQ3" s="122"/>
      <c r="LQR3" s="122"/>
      <c r="LQS3" s="122"/>
      <c r="LQT3" s="122"/>
      <c r="LQU3" s="122"/>
      <c r="LQV3" s="122"/>
      <c r="LQW3" s="122"/>
      <c r="LQX3" s="122"/>
      <c r="LQY3" s="122"/>
      <c r="LQZ3" s="122"/>
      <c r="LRA3" s="122"/>
      <c r="LRB3" s="122"/>
      <c r="LRC3" s="122"/>
      <c r="LRD3" s="122"/>
      <c r="LRE3" s="122"/>
      <c r="LRF3" s="122"/>
      <c r="LRG3" s="122"/>
      <c r="LRH3" s="122"/>
      <c r="LRI3" s="122"/>
      <c r="LRJ3" s="122"/>
      <c r="LRK3" s="122"/>
      <c r="LRL3" s="122"/>
      <c r="LRM3" s="122"/>
      <c r="LRN3" s="122"/>
      <c r="LRO3" s="122"/>
      <c r="LRP3" s="122"/>
      <c r="LRQ3" s="122"/>
      <c r="LRR3" s="122"/>
      <c r="LRS3" s="122"/>
      <c r="LRT3" s="122"/>
      <c r="LRU3" s="122"/>
      <c r="LRV3" s="122"/>
      <c r="LRW3" s="122"/>
      <c r="LRX3" s="122"/>
      <c r="LRY3" s="122"/>
      <c r="LRZ3" s="122"/>
      <c r="LSA3" s="122"/>
      <c r="LSB3" s="122"/>
      <c r="LSC3" s="122"/>
      <c r="LSD3" s="122"/>
      <c r="LSE3" s="122"/>
      <c r="LSF3" s="122"/>
      <c r="LSG3" s="122"/>
      <c r="LSH3" s="122"/>
      <c r="LSI3" s="122"/>
      <c r="LSJ3" s="122"/>
      <c r="LSK3" s="122"/>
      <c r="LSL3" s="122"/>
      <c r="LSM3" s="122"/>
      <c r="LSN3" s="122"/>
      <c r="LSO3" s="122"/>
      <c r="LSP3" s="122"/>
      <c r="LSQ3" s="122"/>
      <c r="LSR3" s="122"/>
      <c r="LSS3" s="122"/>
      <c r="LST3" s="122"/>
      <c r="LSU3" s="122"/>
      <c r="LSV3" s="122"/>
      <c r="LSW3" s="122"/>
      <c r="LSX3" s="122"/>
      <c r="LSY3" s="122"/>
      <c r="LSZ3" s="122"/>
      <c r="LTA3" s="122"/>
      <c r="LTB3" s="122"/>
      <c r="LTC3" s="122"/>
      <c r="LTD3" s="122"/>
      <c r="LTE3" s="122"/>
      <c r="LTF3" s="122"/>
      <c r="LTG3" s="122"/>
      <c r="LTH3" s="122"/>
      <c r="LTI3" s="122"/>
      <c r="LTJ3" s="122"/>
      <c r="LTK3" s="122"/>
      <c r="LTL3" s="122"/>
      <c r="LTM3" s="122"/>
      <c r="LTN3" s="122"/>
      <c r="LTO3" s="122"/>
      <c r="LTP3" s="122"/>
      <c r="LTQ3" s="122"/>
      <c r="LTR3" s="122"/>
      <c r="LTS3" s="122"/>
      <c r="LTT3" s="122"/>
      <c r="LTU3" s="122"/>
      <c r="LTV3" s="122"/>
      <c r="LTW3" s="122"/>
      <c r="LTX3" s="122"/>
      <c r="LTY3" s="122"/>
      <c r="LTZ3" s="122"/>
      <c r="LUA3" s="122"/>
      <c r="LUB3" s="122"/>
      <c r="LUC3" s="122"/>
      <c r="LUD3" s="122"/>
      <c r="LUE3" s="122"/>
      <c r="LUF3" s="122"/>
      <c r="LUG3" s="122"/>
      <c r="LUH3" s="122"/>
      <c r="LUI3" s="122"/>
      <c r="LUJ3" s="122"/>
      <c r="LUK3" s="122"/>
      <c r="LUL3" s="122"/>
      <c r="LUM3" s="122"/>
      <c r="LUN3" s="122"/>
      <c r="LUO3" s="122"/>
      <c r="LUP3" s="122"/>
      <c r="LUQ3" s="122"/>
      <c r="LUR3" s="122"/>
      <c r="LUS3" s="122"/>
      <c r="LUT3" s="122"/>
      <c r="LUU3" s="122"/>
      <c r="LUV3" s="122"/>
      <c r="LUW3" s="122"/>
      <c r="LUX3" s="122"/>
      <c r="LUY3" s="122"/>
      <c r="LUZ3" s="122"/>
      <c r="LVA3" s="122"/>
      <c r="LVB3" s="122"/>
      <c r="LVC3" s="122"/>
      <c r="LVD3" s="122"/>
      <c r="LVE3" s="122"/>
      <c r="LVF3" s="122"/>
      <c r="LVG3" s="122"/>
      <c r="LVH3" s="122"/>
      <c r="LVI3" s="122"/>
      <c r="LVJ3" s="122"/>
      <c r="LVK3" s="122"/>
      <c r="LVL3" s="122"/>
      <c r="LVM3" s="122"/>
      <c r="LVN3" s="122"/>
      <c r="LVO3" s="122"/>
      <c r="LVP3" s="122"/>
      <c r="LVQ3" s="122"/>
      <c r="LVR3" s="122"/>
      <c r="LVS3" s="122"/>
      <c r="LVT3" s="122"/>
      <c r="LVU3" s="122"/>
      <c r="LVV3" s="122"/>
      <c r="LVW3" s="122"/>
      <c r="LVX3" s="122"/>
      <c r="LVY3" s="122"/>
      <c r="LVZ3" s="122"/>
      <c r="LWA3" s="122"/>
      <c r="LWB3" s="122"/>
      <c r="LWC3" s="122"/>
      <c r="LWD3" s="122"/>
      <c r="LWE3" s="122"/>
      <c r="LWF3" s="122"/>
      <c r="LWG3" s="122"/>
      <c r="LWH3" s="122"/>
      <c r="LWI3" s="122"/>
      <c r="LWJ3" s="122"/>
      <c r="LWK3" s="122"/>
      <c r="LWL3" s="122"/>
      <c r="LWM3" s="122"/>
      <c r="LWN3" s="122"/>
      <c r="LWO3" s="122"/>
      <c r="LWP3" s="122"/>
      <c r="LWQ3" s="122"/>
      <c r="LWR3" s="122"/>
      <c r="LWS3" s="122"/>
      <c r="LWT3" s="122"/>
      <c r="LWU3" s="122"/>
      <c r="LWV3" s="122"/>
      <c r="LWW3" s="122"/>
      <c r="LWX3" s="122"/>
      <c r="LWY3" s="122"/>
      <c r="LWZ3" s="122"/>
      <c r="LXA3" s="122"/>
      <c r="LXB3" s="122"/>
      <c r="LXC3" s="122"/>
      <c r="LXD3" s="122"/>
      <c r="LXE3" s="122"/>
      <c r="LXF3" s="122"/>
      <c r="LXG3" s="122"/>
      <c r="LXH3" s="122"/>
      <c r="LXI3" s="122"/>
      <c r="LXJ3" s="122"/>
      <c r="LXK3" s="122"/>
      <c r="LXL3" s="122"/>
      <c r="LXM3" s="122"/>
      <c r="LXN3" s="122"/>
      <c r="LXO3" s="122"/>
      <c r="LXP3" s="122"/>
      <c r="LXQ3" s="122"/>
      <c r="LXR3" s="122"/>
      <c r="LXS3" s="122"/>
      <c r="LXT3" s="122"/>
      <c r="LXU3" s="122"/>
      <c r="LXV3" s="122"/>
      <c r="LXW3" s="122"/>
      <c r="LXX3" s="122"/>
      <c r="LXY3" s="122"/>
      <c r="LXZ3" s="122"/>
      <c r="LYA3" s="122"/>
      <c r="LYB3" s="122"/>
      <c r="LYC3" s="122"/>
      <c r="LYD3" s="122"/>
      <c r="LYE3" s="122"/>
      <c r="LYF3" s="122"/>
      <c r="LYG3" s="122"/>
      <c r="LYH3" s="122"/>
      <c r="LYI3" s="122"/>
      <c r="LYJ3" s="122"/>
      <c r="LYK3" s="122"/>
      <c r="LYL3" s="122"/>
      <c r="LYM3" s="122"/>
      <c r="LYN3" s="122"/>
      <c r="LYO3" s="122"/>
      <c r="LYP3" s="122"/>
      <c r="LYQ3" s="122"/>
      <c r="LYR3" s="122"/>
      <c r="LYS3" s="122"/>
      <c r="LYT3" s="122"/>
      <c r="LYU3" s="122"/>
      <c r="LYV3" s="122"/>
      <c r="LYW3" s="122"/>
      <c r="LYX3" s="122"/>
      <c r="LYY3" s="122"/>
      <c r="LYZ3" s="122"/>
      <c r="LZA3" s="122"/>
      <c r="LZB3" s="122"/>
      <c r="LZC3" s="122"/>
      <c r="LZD3" s="122"/>
      <c r="LZE3" s="122"/>
      <c r="LZF3" s="122"/>
      <c r="LZG3" s="122"/>
      <c r="LZH3" s="122"/>
      <c r="LZI3" s="122"/>
      <c r="LZJ3" s="122"/>
      <c r="LZK3" s="122"/>
      <c r="LZL3" s="122"/>
      <c r="LZM3" s="122"/>
      <c r="LZN3" s="122"/>
      <c r="LZO3" s="122"/>
      <c r="LZP3" s="122"/>
      <c r="LZQ3" s="122"/>
      <c r="LZR3" s="122"/>
      <c r="LZS3" s="122"/>
      <c r="LZT3" s="122"/>
      <c r="LZU3" s="122"/>
      <c r="LZV3" s="122"/>
      <c r="LZW3" s="122"/>
      <c r="LZX3" s="122"/>
      <c r="LZY3" s="122"/>
      <c r="LZZ3" s="122"/>
      <c r="MAA3" s="122"/>
      <c r="MAB3" s="122"/>
      <c r="MAC3" s="122"/>
      <c r="MAD3" s="122"/>
      <c r="MAE3" s="122"/>
      <c r="MAF3" s="122"/>
      <c r="MAG3" s="122"/>
      <c r="MAH3" s="122"/>
      <c r="MAI3" s="122"/>
      <c r="MAJ3" s="122"/>
      <c r="MAK3" s="122"/>
      <c r="MAL3" s="122"/>
      <c r="MAM3" s="122"/>
      <c r="MAN3" s="122"/>
      <c r="MAO3" s="122"/>
      <c r="MAP3" s="122"/>
      <c r="MAQ3" s="122"/>
      <c r="MAR3" s="122"/>
      <c r="MAS3" s="122"/>
      <c r="MAT3" s="122"/>
      <c r="MAU3" s="122"/>
      <c r="MAV3" s="122"/>
      <c r="MAW3" s="122"/>
      <c r="MAX3" s="122"/>
      <c r="MAY3" s="122"/>
      <c r="MAZ3" s="122"/>
      <c r="MBA3" s="122"/>
      <c r="MBB3" s="122"/>
      <c r="MBC3" s="122"/>
      <c r="MBD3" s="122"/>
      <c r="MBE3" s="122"/>
      <c r="MBF3" s="122"/>
      <c r="MBG3" s="122"/>
      <c r="MBH3" s="122"/>
      <c r="MBI3" s="122"/>
      <c r="MBJ3" s="122"/>
      <c r="MBK3" s="122"/>
      <c r="MBL3" s="122"/>
      <c r="MBM3" s="122"/>
      <c r="MBN3" s="122"/>
      <c r="MBO3" s="122"/>
      <c r="MBP3" s="122"/>
      <c r="MBQ3" s="122"/>
      <c r="MBR3" s="122"/>
      <c r="MBS3" s="122"/>
      <c r="MBT3" s="122"/>
      <c r="MBU3" s="122"/>
      <c r="MBV3" s="122"/>
      <c r="MBW3" s="122"/>
      <c r="MBX3" s="122"/>
      <c r="MBY3" s="122"/>
      <c r="MBZ3" s="122"/>
      <c r="MCA3" s="122"/>
      <c r="MCB3" s="122"/>
      <c r="MCC3" s="122"/>
      <c r="MCD3" s="122"/>
      <c r="MCE3" s="122"/>
      <c r="MCF3" s="122"/>
      <c r="MCG3" s="122"/>
      <c r="MCH3" s="122"/>
      <c r="MCI3" s="122"/>
      <c r="MCJ3" s="122"/>
      <c r="MCK3" s="122"/>
      <c r="MCL3" s="122"/>
      <c r="MCM3" s="122"/>
      <c r="MCN3" s="122"/>
      <c r="MCO3" s="122"/>
      <c r="MCP3" s="122"/>
      <c r="MCQ3" s="122"/>
      <c r="MCR3" s="122"/>
      <c r="MCS3" s="122"/>
      <c r="MCT3" s="122"/>
      <c r="MCU3" s="122"/>
      <c r="MCV3" s="122"/>
      <c r="MCW3" s="122"/>
      <c r="MCX3" s="122"/>
      <c r="MCY3" s="122"/>
      <c r="MCZ3" s="122"/>
      <c r="MDA3" s="122"/>
      <c r="MDB3" s="122"/>
      <c r="MDC3" s="122"/>
      <c r="MDD3" s="122"/>
      <c r="MDE3" s="122"/>
      <c r="MDF3" s="122"/>
      <c r="MDG3" s="122"/>
      <c r="MDH3" s="122"/>
      <c r="MDI3" s="122"/>
      <c r="MDJ3" s="122"/>
      <c r="MDK3" s="122"/>
      <c r="MDL3" s="122"/>
      <c r="MDM3" s="122"/>
      <c r="MDN3" s="122"/>
      <c r="MDO3" s="122"/>
      <c r="MDP3" s="122"/>
      <c r="MDQ3" s="122"/>
      <c r="MDR3" s="122"/>
      <c r="MDS3" s="122"/>
      <c r="MDT3" s="122"/>
      <c r="MDU3" s="122"/>
      <c r="MDV3" s="122"/>
      <c r="MDW3" s="122"/>
      <c r="MDX3" s="122"/>
      <c r="MDY3" s="122"/>
      <c r="MDZ3" s="122"/>
      <c r="MEA3" s="122"/>
      <c r="MEB3" s="122"/>
      <c r="MEC3" s="122"/>
      <c r="MED3" s="122"/>
      <c r="MEE3" s="122"/>
      <c r="MEF3" s="122"/>
      <c r="MEG3" s="122"/>
      <c r="MEH3" s="122"/>
      <c r="MEI3" s="122"/>
      <c r="MEJ3" s="122"/>
      <c r="MEK3" s="122"/>
      <c r="MEL3" s="122"/>
      <c r="MEM3" s="122"/>
      <c r="MEN3" s="122"/>
      <c r="MEO3" s="122"/>
      <c r="MEP3" s="122"/>
      <c r="MEQ3" s="122"/>
      <c r="MER3" s="122"/>
      <c r="MES3" s="122"/>
      <c r="MET3" s="122"/>
      <c r="MEU3" s="122"/>
      <c r="MEV3" s="122"/>
      <c r="MEW3" s="122"/>
      <c r="MEX3" s="122"/>
      <c r="MEY3" s="122"/>
      <c r="MEZ3" s="122"/>
      <c r="MFA3" s="122"/>
      <c r="MFB3" s="122"/>
      <c r="MFC3" s="122"/>
      <c r="MFD3" s="122"/>
      <c r="MFE3" s="122"/>
      <c r="MFF3" s="122"/>
      <c r="MFG3" s="122"/>
      <c r="MFH3" s="122"/>
      <c r="MFI3" s="122"/>
      <c r="MFJ3" s="122"/>
      <c r="MFK3" s="122"/>
      <c r="MFL3" s="122"/>
      <c r="MFM3" s="122"/>
      <c r="MFN3" s="122"/>
      <c r="MFO3" s="122"/>
      <c r="MFP3" s="122"/>
      <c r="MFQ3" s="122"/>
      <c r="MFR3" s="122"/>
      <c r="MFS3" s="122"/>
      <c r="MFT3" s="122"/>
      <c r="MFU3" s="122"/>
      <c r="MFV3" s="122"/>
      <c r="MFW3" s="122"/>
      <c r="MFX3" s="122"/>
      <c r="MFY3" s="122"/>
      <c r="MFZ3" s="122"/>
      <c r="MGA3" s="122"/>
      <c r="MGB3" s="122"/>
      <c r="MGC3" s="122"/>
      <c r="MGD3" s="122"/>
      <c r="MGE3" s="122"/>
      <c r="MGF3" s="122"/>
      <c r="MGG3" s="122"/>
      <c r="MGH3" s="122"/>
      <c r="MGI3" s="122"/>
      <c r="MGJ3" s="122"/>
      <c r="MGK3" s="122"/>
      <c r="MGL3" s="122"/>
      <c r="MGM3" s="122"/>
      <c r="MGN3" s="122"/>
      <c r="MGO3" s="122"/>
      <c r="MGP3" s="122"/>
      <c r="MGQ3" s="122"/>
      <c r="MGR3" s="122"/>
      <c r="MGS3" s="122"/>
      <c r="MGT3" s="122"/>
      <c r="MGU3" s="122"/>
      <c r="MGV3" s="122"/>
      <c r="MGW3" s="122"/>
      <c r="MGX3" s="122"/>
      <c r="MGY3" s="122"/>
      <c r="MGZ3" s="122"/>
      <c r="MHA3" s="122"/>
      <c r="MHB3" s="122"/>
      <c r="MHC3" s="122"/>
      <c r="MHD3" s="122"/>
      <c r="MHE3" s="122"/>
      <c r="MHF3" s="122"/>
      <c r="MHG3" s="122"/>
      <c r="MHH3" s="122"/>
      <c r="MHI3" s="122"/>
      <c r="MHJ3" s="122"/>
      <c r="MHK3" s="122"/>
      <c r="MHL3" s="122"/>
      <c r="MHM3" s="122"/>
      <c r="MHN3" s="122"/>
      <c r="MHO3" s="122"/>
      <c r="MHP3" s="122"/>
      <c r="MHQ3" s="122"/>
      <c r="MHR3" s="122"/>
      <c r="MHS3" s="122"/>
      <c r="MHT3" s="122"/>
      <c r="MHU3" s="122"/>
      <c r="MHV3" s="122"/>
      <c r="MHW3" s="122"/>
      <c r="MHX3" s="122"/>
      <c r="MHY3" s="122"/>
      <c r="MHZ3" s="122"/>
      <c r="MIA3" s="122"/>
      <c r="MIB3" s="122"/>
      <c r="MIC3" s="122"/>
      <c r="MID3" s="122"/>
      <c r="MIE3" s="122"/>
      <c r="MIF3" s="122"/>
      <c r="MIG3" s="122"/>
      <c r="MIH3" s="122"/>
      <c r="MII3" s="122"/>
      <c r="MIJ3" s="122"/>
      <c r="MIK3" s="122"/>
      <c r="MIL3" s="122"/>
      <c r="MIM3" s="122"/>
      <c r="MIN3" s="122"/>
      <c r="MIO3" s="122"/>
      <c r="MIP3" s="122"/>
      <c r="MIQ3" s="122"/>
      <c r="MIR3" s="122"/>
      <c r="MIS3" s="122"/>
      <c r="MIT3" s="122"/>
      <c r="MIU3" s="122"/>
      <c r="MIV3" s="122"/>
      <c r="MIW3" s="122"/>
      <c r="MIX3" s="122"/>
      <c r="MIY3" s="122"/>
      <c r="MIZ3" s="122"/>
      <c r="MJA3" s="122"/>
      <c r="MJB3" s="122"/>
      <c r="MJC3" s="122"/>
      <c r="MJD3" s="122"/>
      <c r="MJE3" s="122"/>
      <c r="MJF3" s="122"/>
      <c r="MJG3" s="122"/>
      <c r="MJH3" s="122"/>
      <c r="MJI3" s="122"/>
      <c r="MJJ3" s="122"/>
      <c r="MJK3" s="122"/>
      <c r="MJL3" s="122"/>
      <c r="MJM3" s="122"/>
      <c r="MJN3" s="122"/>
      <c r="MJO3" s="122"/>
      <c r="MJP3" s="122"/>
      <c r="MJQ3" s="122"/>
      <c r="MJR3" s="122"/>
      <c r="MJS3" s="122"/>
      <c r="MJT3" s="122"/>
      <c r="MJU3" s="122"/>
      <c r="MJV3" s="122"/>
      <c r="MJW3" s="122"/>
      <c r="MJX3" s="122"/>
      <c r="MJY3" s="122"/>
      <c r="MJZ3" s="122"/>
      <c r="MKA3" s="122"/>
      <c r="MKB3" s="122"/>
      <c r="MKC3" s="122"/>
      <c r="MKD3" s="122"/>
      <c r="MKE3" s="122"/>
      <c r="MKF3" s="122"/>
      <c r="MKG3" s="122"/>
      <c r="MKH3" s="122"/>
      <c r="MKI3" s="122"/>
      <c r="MKJ3" s="122"/>
      <c r="MKK3" s="122"/>
      <c r="MKL3" s="122"/>
      <c r="MKM3" s="122"/>
      <c r="MKN3" s="122"/>
      <c r="MKO3" s="122"/>
      <c r="MKP3" s="122"/>
      <c r="MKQ3" s="122"/>
      <c r="MKR3" s="122"/>
      <c r="MKS3" s="122"/>
      <c r="MKT3" s="122"/>
      <c r="MKU3" s="122"/>
      <c r="MKV3" s="122"/>
      <c r="MKW3" s="122"/>
      <c r="MKX3" s="122"/>
      <c r="MKY3" s="122"/>
      <c r="MKZ3" s="122"/>
      <c r="MLA3" s="122"/>
      <c r="MLB3" s="122"/>
      <c r="MLC3" s="122"/>
      <c r="MLD3" s="122"/>
      <c r="MLE3" s="122"/>
      <c r="MLF3" s="122"/>
      <c r="MLG3" s="122"/>
      <c r="MLH3" s="122"/>
      <c r="MLI3" s="122"/>
      <c r="MLJ3" s="122"/>
      <c r="MLK3" s="122"/>
      <c r="MLL3" s="122"/>
      <c r="MLM3" s="122"/>
      <c r="MLN3" s="122"/>
      <c r="MLO3" s="122"/>
      <c r="MLP3" s="122"/>
      <c r="MLQ3" s="122"/>
      <c r="MLR3" s="122"/>
      <c r="MLS3" s="122"/>
      <c r="MLT3" s="122"/>
      <c r="MLU3" s="122"/>
      <c r="MLV3" s="122"/>
      <c r="MLW3" s="122"/>
      <c r="MLX3" s="122"/>
      <c r="MLY3" s="122"/>
      <c r="MLZ3" s="122"/>
      <c r="MMA3" s="122"/>
      <c r="MMB3" s="122"/>
      <c r="MMC3" s="122"/>
      <c r="MMD3" s="122"/>
      <c r="MME3" s="122"/>
      <c r="MMF3" s="122"/>
      <c r="MMG3" s="122"/>
      <c r="MMH3" s="122"/>
      <c r="MMI3" s="122"/>
      <c r="MMJ3" s="122"/>
      <c r="MMK3" s="122"/>
      <c r="MML3" s="122"/>
      <c r="MMM3" s="122"/>
      <c r="MMN3" s="122"/>
      <c r="MMO3" s="122"/>
      <c r="MMP3" s="122"/>
      <c r="MMQ3" s="122"/>
      <c r="MMR3" s="122"/>
      <c r="MMS3" s="122"/>
      <c r="MMT3" s="122"/>
      <c r="MMU3" s="122"/>
      <c r="MMV3" s="122"/>
      <c r="MMW3" s="122"/>
      <c r="MMX3" s="122"/>
      <c r="MMY3" s="122"/>
      <c r="MMZ3" s="122"/>
      <c r="MNA3" s="122"/>
      <c r="MNB3" s="122"/>
      <c r="MNC3" s="122"/>
      <c r="MND3" s="122"/>
      <c r="MNE3" s="122"/>
      <c r="MNF3" s="122"/>
      <c r="MNG3" s="122"/>
      <c r="MNH3" s="122"/>
      <c r="MNI3" s="122"/>
      <c r="MNJ3" s="122"/>
      <c r="MNK3" s="122"/>
      <c r="MNL3" s="122"/>
      <c r="MNM3" s="122"/>
      <c r="MNN3" s="122"/>
      <c r="MNO3" s="122"/>
      <c r="MNP3" s="122"/>
      <c r="MNQ3" s="122"/>
      <c r="MNR3" s="122"/>
      <c r="MNS3" s="122"/>
      <c r="MNT3" s="122"/>
      <c r="MNU3" s="122"/>
      <c r="MNV3" s="122"/>
      <c r="MNW3" s="122"/>
      <c r="MNX3" s="122"/>
      <c r="MNY3" s="122"/>
      <c r="MNZ3" s="122"/>
      <c r="MOA3" s="122"/>
      <c r="MOB3" s="122"/>
      <c r="MOC3" s="122"/>
      <c r="MOD3" s="122"/>
      <c r="MOE3" s="122"/>
      <c r="MOF3" s="122"/>
      <c r="MOG3" s="122"/>
      <c r="MOH3" s="122"/>
      <c r="MOI3" s="122"/>
      <c r="MOJ3" s="122"/>
      <c r="MOK3" s="122"/>
      <c r="MOL3" s="122"/>
      <c r="MOM3" s="122"/>
      <c r="MON3" s="122"/>
      <c r="MOO3" s="122"/>
      <c r="MOP3" s="122"/>
      <c r="MOQ3" s="122"/>
      <c r="MOR3" s="122"/>
      <c r="MOS3" s="122"/>
      <c r="MOT3" s="122"/>
      <c r="MOU3" s="122"/>
      <c r="MOV3" s="122"/>
      <c r="MOW3" s="122"/>
      <c r="MOX3" s="122"/>
      <c r="MOY3" s="122"/>
      <c r="MOZ3" s="122"/>
      <c r="MPA3" s="122"/>
      <c r="MPB3" s="122"/>
      <c r="MPC3" s="122"/>
      <c r="MPD3" s="122"/>
      <c r="MPE3" s="122"/>
      <c r="MPF3" s="122"/>
      <c r="MPG3" s="122"/>
      <c r="MPH3" s="122"/>
      <c r="MPI3" s="122"/>
      <c r="MPJ3" s="122"/>
      <c r="MPK3" s="122"/>
      <c r="MPL3" s="122"/>
      <c r="MPM3" s="122"/>
      <c r="MPN3" s="122"/>
      <c r="MPO3" s="122"/>
      <c r="MPP3" s="122"/>
      <c r="MPQ3" s="122"/>
      <c r="MPR3" s="122"/>
      <c r="MPS3" s="122"/>
      <c r="MPT3" s="122"/>
      <c r="MPU3" s="122"/>
      <c r="MPV3" s="122"/>
      <c r="MPW3" s="122"/>
      <c r="MPX3" s="122"/>
      <c r="MPY3" s="122"/>
      <c r="MPZ3" s="122"/>
      <c r="MQA3" s="122"/>
      <c r="MQB3" s="122"/>
      <c r="MQC3" s="122"/>
      <c r="MQD3" s="122"/>
      <c r="MQE3" s="122"/>
      <c r="MQF3" s="122"/>
      <c r="MQG3" s="122"/>
      <c r="MQH3" s="122"/>
      <c r="MQI3" s="122"/>
      <c r="MQJ3" s="122"/>
      <c r="MQK3" s="122"/>
      <c r="MQL3" s="122"/>
      <c r="MQM3" s="122"/>
      <c r="MQN3" s="122"/>
      <c r="MQO3" s="122"/>
      <c r="MQP3" s="122"/>
      <c r="MQQ3" s="122"/>
      <c r="MQR3" s="122"/>
      <c r="MQS3" s="122"/>
      <c r="MQT3" s="122"/>
      <c r="MQU3" s="122"/>
      <c r="MQV3" s="122"/>
      <c r="MQW3" s="122"/>
      <c r="MQX3" s="122"/>
      <c r="MQY3" s="122"/>
      <c r="MQZ3" s="122"/>
      <c r="MRA3" s="122"/>
      <c r="MRB3" s="122"/>
      <c r="MRC3" s="122"/>
      <c r="MRD3" s="122"/>
      <c r="MRE3" s="122"/>
      <c r="MRF3" s="122"/>
      <c r="MRG3" s="122"/>
      <c r="MRH3" s="122"/>
      <c r="MRI3" s="122"/>
      <c r="MRJ3" s="122"/>
      <c r="MRK3" s="122"/>
      <c r="MRL3" s="122"/>
      <c r="MRM3" s="122"/>
      <c r="MRN3" s="122"/>
      <c r="MRO3" s="122"/>
      <c r="MRP3" s="122"/>
      <c r="MRQ3" s="122"/>
      <c r="MRR3" s="122"/>
      <c r="MRS3" s="122"/>
      <c r="MRT3" s="122"/>
      <c r="MRU3" s="122"/>
      <c r="MRV3" s="122"/>
      <c r="MRW3" s="122"/>
      <c r="MRX3" s="122"/>
      <c r="MRY3" s="122"/>
      <c r="MRZ3" s="122"/>
      <c r="MSA3" s="122"/>
      <c r="MSB3" s="122"/>
      <c r="MSC3" s="122"/>
      <c r="MSD3" s="122"/>
      <c r="MSE3" s="122"/>
      <c r="MSF3" s="122"/>
      <c r="MSG3" s="122"/>
      <c r="MSH3" s="122"/>
      <c r="MSI3" s="122"/>
      <c r="MSJ3" s="122"/>
      <c r="MSK3" s="122"/>
      <c r="MSL3" s="122"/>
      <c r="MSM3" s="122"/>
      <c r="MSN3" s="122"/>
      <c r="MSO3" s="122"/>
      <c r="MSP3" s="122"/>
      <c r="MSQ3" s="122"/>
      <c r="MSR3" s="122"/>
      <c r="MSS3" s="122"/>
      <c r="MST3" s="122"/>
      <c r="MSU3" s="122"/>
      <c r="MSV3" s="122"/>
      <c r="MSW3" s="122"/>
      <c r="MSX3" s="122"/>
      <c r="MSY3" s="122"/>
      <c r="MSZ3" s="122"/>
      <c r="MTA3" s="122"/>
      <c r="MTB3" s="122"/>
      <c r="MTC3" s="122"/>
      <c r="MTD3" s="122"/>
      <c r="MTE3" s="122"/>
      <c r="MTF3" s="122"/>
      <c r="MTG3" s="122"/>
      <c r="MTH3" s="122"/>
      <c r="MTI3" s="122"/>
      <c r="MTJ3" s="122"/>
      <c r="MTK3" s="122"/>
      <c r="MTL3" s="122"/>
      <c r="MTM3" s="122"/>
      <c r="MTN3" s="122"/>
      <c r="MTO3" s="122"/>
      <c r="MTP3" s="122"/>
      <c r="MTQ3" s="122"/>
      <c r="MTR3" s="122"/>
      <c r="MTS3" s="122"/>
      <c r="MTT3" s="122"/>
      <c r="MTU3" s="122"/>
      <c r="MTV3" s="122"/>
      <c r="MTW3" s="122"/>
      <c r="MTX3" s="122"/>
      <c r="MTY3" s="122"/>
      <c r="MTZ3" s="122"/>
      <c r="MUA3" s="122"/>
      <c r="MUB3" s="122"/>
      <c r="MUC3" s="122"/>
      <c r="MUD3" s="122"/>
      <c r="MUE3" s="122"/>
      <c r="MUF3" s="122"/>
      <c r="MUG3" s="122"/>
      <c r="MUH3" s="122"/>
      <c r="MUI3" s="122"/>
      <c r="MUJ3" s="122"/>
      <c r="MUK3" s="122"/>
      <c r="MUL3" s="122"/>
      <c r="MUM3" s="122"/>
      <c r="MUN3" s="122"/>
      <c r="MUO3" s="122"/>
      <c r="MUP3" s="122"/>
      <c r="MUQ3" s="122"/>
      <c r="MUR3" s="122"/>
      <c r="MUS3" s="122"/>
      <c r="MUT3" s="122"/>
      <c r="MUU3" s="122"/>
      <c r="MUV3" s="122"/>
      <c r="MUW3" s="122"/>
      <c r="MUX3" s="122"/>
      <c r="MUY3" s="122"/>
      <c r="MUZ3" s="122"/>
      <c r="MVA3" s="122"/>
      <c r="MVB3" s="122"/>
      <c r="MVC3" s="122"/>
      <c r="MVD3" s="122"/>
      <c r="MVE3" s="122"/>
      <c r="MVF3" s="122"/>
      <c r="MVG3" s="122"/>
      <c r="MVH3" s="122"/>
      <c r="MVI3" s="122"/>
      <c r="MVJ3" s="122"/>
      <c r="MVK3" s="122"/>
      <c r="MVL3" s="122"/>
      <c r="MVM3" s="122"/>
      <c r="MVN3" s="122"/>
      <c r="MVO3" s="122"/>
      <c r="MVP3" s="122"/>
      <c r="MVQ3" s="122"/>
      <c r="MVR3" s="122"/>
      <c r="MVS3" s="122"/>
      <c r="MVT3" s="122"/>
      <c r="MVU3" s="122"/>
      <c r="MVV3" s="122"/>
      <c r="MVW3" s="122"/>
      <c r="MVX3" s="122"/>
      <c r="MVY3" s="122"/>
      <c r="MVZ3" s="122"/>
      <c r="MWA3" s="122"/>
      <c r="MWB3" s="122"/>
      <c r="MWC3" s="122"/>
      <c r="MWD3" s="122"/>
      <c r="MWE3" s="122"/>
      <c r="MWF3" s="122"/>
      <c r="MWG3" s="122"/>
      <c r="MWH3" s="122"/>
      <c r="MWI3" s="122"/>
      <c r="MWJ3" s="122"/>
      <c r="MWK3" s="122"/>
      <c r="MWL3" s="122"/>
      <c r="MWM3" s="122"/>
      <c r="MWN3" s="122"/>
      <c r="MWO3" s="122"/>
      <c r="MWP3" s="122"/>
      <c r="MWQ3" s="122"/>
      <c r="MWR3" s="122"/>
      <c r="MWS3" s="122"/>
      <c r="MWT3" s="122"/>
      <c r="MWU3" s="122"/>
      <c r="MWV3" s="122"/>
      <c r="MWW3" s="122"/>
      <c r="MWX3" s="122"/>
      <c r="MWY3" s="122"/>
      <c r="MWZ3" s="122"/>
      <c r="MXA3" s="122"/>
      <c r="MXB3" s="122"/>
      <c r="MXC3" s="122"/>
      <c r="MXD3" s="122"/>
      <c r="MXE3" s="122"/>
      <c r="MXF3" s="122"/>
      <c r="MXG3" s="122"/>
      <c r="MXH3" s="122"/>
      <c r="MXI3" s="122"/>
      <c r="MXJ3" s="122"/>
      <c r="MXK3" s="122"/>
      <c r="MXL3" s="122"/>
      <c r="MXM3" s="122"/>
      <c r="MXN3" s="122"/>
      <c r="MXO3" s="122"/>
      <c r="MXP3" s="122"/>
      <c r="MXQ3" s="122"/>
      <c r="MXR3" s="122"/>
      <c r="MXS3" s="122"/>
      <c r="MXT3" s="122"/>
      <c r="MXU3" s="122"/>
      <c r="MXV3" s="122"/>
      <c r="MXW3" s="122"/>
      <c r="MXX3" s="122"/>
      <c r="MXY3" s="122"/>
      <c r="MXZ3" s="122"/>
      <c r="MYA3" s="122"/>
      <c r="MYB3" s="122"/>
      <c r="MYC3" s="122"/>
      <c r="MYD3" s="122"/>
      <c r="MYE3" s="122"/>
      <c r="MYF3" s="122"/>
      <c r="MYG3" s="122"/>
      <c r="MYH3" s="122"/>
      <c r="MYI3" s="122"/>
      <c r="MYJ3" s="122"/>
      <c r="MYK3" s="122"/>
      <c r="MYL3" s="122"/>
      <c r="MYM3" s="122"/>
      <c r="MYN3" s="122"/>
      <c r="MYO3" s="122"/>
      <c r="MYP3" s="122"/>
      <c r="MYQ3" s="122"/>
      <c r="MYR3" s="122"/>
      <c r="MYS3" s="122"/>
      <c r="MYT3" s="122"/>
      <c r="MYU3" s="122"/>
      <c r="MYV3" s="122"/>
      <c r="MYW3" s="122"/>
      <c r="MYX3" s="122"/>
      <c r="MYY3" s="122"/>
      <c r="MYZ3" s="122"/>
      <c r="MZA3" s="122"/>
      <c r="MZB3" s="122"/>
      <c r="MZC3" s="122"/>
      <c r="MZD3" s="122"/>
      <c r="MZE3" s="122"/>
      <c r="MZF3" s="122"/>
      <c r="MZG3" s="122"/>
      <c r="MZH3" s="122"/>
      <c r="MZI3" s="122"/>
      <c r="MZJ3" s="122"/>
      <c r="MZK3" s="122"/>
      <c r="MZL3" s="122"/>
      <c r="MZM3" s="122"/>
      <c r="MZN3" s="122"/>
      <c r="MZO3" s="122"/>
      <c r="MZP3" s="122"/>
      <c r="MZQ3" s="122"/>
      <c r="MZR3" s="122"/>
      <c r="MZS3" s="122"/>
      <c r="MZT3" s="122"/>
      <c r="MZU3" s="122"/>
      <c r="MZV3" s="122"/>
      <c r="MZW3" s="122"/>
      <c r="MZX3" s="122"/>
      <c r="MZY3" s="122"/>
      <c r="MZZ3" s="122"/>
      <c r="NAA3" s="122"/>
      <c r="NAB3" s="122"/>
      <c r="NAC3" s="122"/>
      <c r="NAD3" s="122"/>
      <c r="NAE3" s="122"/>
      <c r="NAF3" s="122"/>
      <c r="NAG3" s="122"/>
      <c r="NAH3" s="122"/>
      <c r="NAI3" s="122"/>
      <c r="NAJ3" s="122"/>
      <c r="NAK3" s="122"/>
      <c r="NAL3" s="122"/>
      <c r="NAM3" s="122"/>
      <c r="NAN3" s="122"/>
      <c r="NAO3" s="122"/>
      <c r="NAP3" s="122"/>
      <c r="NAQ3" s="122"/>
      <c r="NAR3" s="122"/>
      <c r="NAS3" s="122"/>
      <c r="NAT3" s="122"/>
      <c r="NAU3" s="122"/>
      <c r="NAV3" s="122"/>
      <c r="NAW3" s="122"/>
      <c r="NAX3" s="122"/>
      <c r="NAY3" s="122"/>
      <c r="NAZ3" s="122"/>
      <c r="NBA3" s="122"/>
      <c r="NBB3" s="122"/>
      <c r="NBC3" s="122"/>
      <c r="NBD3" s="122"/>
      <c r="NBE3" s="122"/>
      <c r="NBF3" s="122"/>
      <c r="NBG3" s="122"/>
      <c r="NBH3" s="122"/>
      <c r="NBI3" s="122"/>
      <c r="NBJ3" s="122"/>
      <c r="NBK3" s="122"/>
      <c r="NBL3" s="122"/>
      <c r="NBM3" s="122"/>
      <c r="NBN3" s="122"/>
      <c r="NBO3" s="122"/>
      <c r="NBP3" s="122"/>
      <c r="NBQ3" s="122"/>
      <c r="NBR3" s="122"/>
      <c r="NBS3" s="122"/>
      <c r="NBT3" s="122"/>
      <c r="NBU3" s="122"/>
      <c r="NBV3" s="122"/>
      <c r="NBW3" s="122"/>
      <c r="NBX3" s="122"/>
      <c r="NBY3" s="122"/>
      <c r="NBZ3" s="122"/>
      <c r="NCA3" s="122"/>
      <c r="NCB3" s="122"/>
      <c r="NCC3" s="122"/>
      <c r="NCD3" s="122"/>
      <c r="NCE3" s="122"/>
      <c r="NCF3" s="122"/>
      <c r="NCG3" s="122"/>
      <c r="NCH3" s="122"/>
      <c r="NCI3" s="122"/>
      <c r="NCJ3" s="122"/>
      <c r="NCK3" s="122"/>
      <c r="NCL3" s="122"/>
      <c r="NCM3" s="122"/>
      <c r="NCN3" s="122"/>
      <c r="NCO3" s="122"/>
      <c r="NCP3" s="122"/>
      <c r="NCQ3" s="122"/>
      <c r="NCR3" s="122"/>
      <c r="NCS3" s="122"/>
      <c r="NCT3" s="122"/>
      <c r="NCU3" s="122"/>
      <c r="NCV3" s="122"/>
      <c r="NCW3" s="122"/>
      <c r="NCX3" s="122"/>
      <c r="NCY3" s="122"/>
      <c r="NCZ3" s="122"/>
      <c r="NDA3" s="122"/>
      <c r="NDB3" s="122"/>
      <c r="NDC3" s="122"/>
      <c r="NDD3" s="122"/>
      <c r="NDE3" s="122"/>
      <c r="NDF3" s="122"/>
      <c r="NDG3" s="122"/>
      <c r="NDH3" s="122"/>
      <c r="NDI3" s="122"/>
      <c r="NDJ3" s="122"/>
      <c r="NDK3" s="122"/>
      <c r="NDL3" s="122"/>
      <c r="NDM3" s="122"/>
      <c r="NDN3" s="122"/>
      <c r="NDO3" s="122"/>
      <c r="NDP3" s="122"/>
      <c r="NDQ3" s="122"/>
      <c r="NDR3" s="122"/>
      <c r="NDS3" s="122"/>
      <c r="NDT3" s="122"/>
      <c r="NDU3" s="122"/>
      <c r="NDV3" s="122"/>
      <c r="NDW3" s="122"/>
      <c r="NDX3" s="122"/>
      <c r="NDY3" s="122"/>
      <c r="NDZ3" s="122"/>
      <c r="NEA3" s="122"/>
      <c r="NEB3" s="122"/>
      <c r="NEC3" s="122"/>
      <c r="NED3" s="122"/>
      <c r="NEE3" s="122"/>
      <c r="NEF3" s="122"/>
      <c r="NEG3" s="122"/>
      <c r="NEH3" s="122"/>
      <c r="NEI3" s="122"/>
      <c r="NEJ3" s="122"/>
      <c r="NEK3" s="122"/>
      <c r="NEL3" s="122"/>
      <c r="NEM3" s="122"/>
      <c r="NEN3" s="122"/>
      <c r="NEO3" s="122"/>
      <c r="NEP3" s="122"/>
      <c r="NEQ3" s="122"/>
      <c r="NER3" s="122"/>
      <c r="NES3" s="122"/>
      <c r="NET3" s="122"/>
      <c r="NEU3" s="122"/>
      <c r="NEV3" s="122"/>
      <c r="NEW3" s="122"/>
      <c r="NEX3" s="122"/>
      <c r="NEY3" s="122"/>
      <c r="NEZ3" s="122"/>
      <c r="NFA3" s="122"/>
      <c r="NFB3" s="122"/>
      <c r="NFC3" s="122"/>
      <c r="NFD3" s="122"/>
      <c r="NFE3" s="122"/>
      <c r="NFF3" s="122"/>
      <c r="NFG3" s="122"/>
      <c r="NFH3" s="122"/>
      <c r="NFI3" s="122"/>
      <c r="NFJ3" s="122"/>
      <c r="NFK3" s="122"/>
      <c r="NFL3" s="122"/>
      <c r="NFM3" s="122"/>
      <c r="NFN3" s="122"/>
      <c r="NFO3" s="122"/>
      <c r="NFP3" s="122"/>
      <c r="NFQ3" s="122"/>
      <c r="NFR3" s="122"/>
      <c r="NFS3" s="122"/>
      <c r="NFT3" s="122"/>
      <c r="NFU3" s="122"/>
      <c r="NFV3" s="122"/>
      <c r="NFW3" s="122"/>
      <c r="NFX3" s="122"/>
      <c r="NFY3" s="122"/>
      <c r="NFZ3" s="122"/>
      <c r="NGA3" s="122"/>
      <c r="NGB3" s="122"/>
      <c r="NGC3" s="122"/>
      <c r="NGD3" s="122"/>
      <c r="NGE3" s="122"/>
      <c r="NGF3" s="122"/>
      <c r="NGG3" s="122"/>
      <c r="NGH3" s="122"/>
      <c r="NGI3" s="122"/>
      <c r="NGJ3" s="122"/>
      <c r="NGK3" s="122"/>
      <c r="NGL3" s="122"/>
      <c r="NGM3" s="122"/>
      <c r="NGN3" s="122"/>
      <c r="NGO3" s="122"/>
      <c r="NGP3" s="122"/>
      <c r="NGQ3" s="122"/>
      <c r="NGR3" s="122"/>
      <c r="NGS3" s="122"/>
      <c r="NGT3" s="122"/>
      <c r="NGU3" s="122"/>
      <c r="NGV3" s="122"/>
      <c r="NGW3" s="122"/>
      <c r="NGX3" s="122"/>
      <c r="NGY3" s="122"/>
      <c r="NGZ3" s="122"/>
      <c r="NHA3" s="122"/>
      <c r="NHB3" s="122"/>
      <c r="NHC3" s="122"/>
      <c r="NHD3" s="122"/>
      <c r="NHE3" s="122"/>
      <c r="NHF3" s="122"/>
      <c r="NHG3" s="122"/>
      <c r="NHH3" s="122"/>
      <c r="NHI3" s="122"/>
      <c r="NHJ3" s="122"/>
      <c r="NHK3" s="122"/>
      <c r="NHL3" s="122"/>
      <c r="NHM3" s="122"/>
      <c r="NHN3" s="122"/>
      <c r="NHO3" s="122"/>
      <c r="NHP3" s="122"/>
      <c r="NHQ3" s="122"/>
      <c r="NHR3" s="122"/>
      <c r="NHS3" s="122"/>
      <c r="NHT3" s="122"/>
      <c r="NHU3" s="122"/>
      <c r="NHV3" s="122"/>
      <c r="NHW3" s="122"/>
      <c r="NHX3" s="122"/>
      <c r="NHY3" s="122"/>
      <c r="NHZ3" s="122"/>
      <c r="NIA3" s="122"/>
      <c r="NIB3" s="122"/>
      <c r="NIC3" s="122"/>
      <c r="NID3" s="122"/>
      <c r="NIE3" s="122"/>
      <c r="NIF3" s="122"/>
      <c r="NIG3" s="122"/>
      <c r="NIH3" s="122"/>
      <c r="NII3" s="122"/>
      <c r="NIJ3" s="122"/>
      <c r="NIK3" s="122"/>
      <c r="NIL3" s="122"/>
      <c r="NIM3" s="122"/>
      <c r="NIN3" s="122"/>
      <c r="NIO3" s="122"/>
      <c r="NIP3" s="122"/>
      <c r="NIQ3" s="122"/>
      <c r="NIR3" s="122"/>
      <c r="NIS3" s="122"/>
      <c r="NIT3" s="122"/>
      <c r="NIU3" s="122"/>
      <c r="NIV3" s="122"/>
      <c r="NIW3" s="122"/>
      <c r="NIX3" s="122"/>
      <c r="NIY3" s="122"/>
      <c r="NIZ3" s="122"/>
      <c r="NJA3" s="122"/>
      <c r="NJB3" s="122"/>
      <c r="NJC3" s="122"/>
      <c r="NJD3" s="122"/>
      <c r="NJE3" s="122"/>
      <c r="NJF3" s="122"/>
      <c r="NJG3" s="122"/>
      <c r="NJH3" s="122"/>
      <c r="NJI3" s="122"/>
      <c r="NJJ3" s="122"/>
      <c r="NJK3" s="122"/>
      <c r="NJL3" s="122"/>
      <c r="NJM3" s="122"/>
      <c r="NJN3" s="122"/>
      <c r="NJO3" s="122"/>
      <c r="NJP3" s="122"/>
      <c r="NJQ3" s="122"/>
      <c r="NJR3" s="122"/>
      <c r="NJS3" s="122"/>
      <c r="NJT3" s="122"/>
      <c r="NJU3" s="122"/>
      <c r="NJV3" s="122"/>
      <c r="NJW3" s="122"/>
      <c r="NJX3" s="122"/>
      <c r="NJY3" s="122"/>
      <c r="NJZ3" s="122"/>
      <c r="NKA3" s="122"/>
      <c r="NKB3" s="122"/>
      <c r="NKC3" s="122"/>
      <c r="NKD3" s="122"/>
      <c r="NKE3" s="122"/>
      <c r="NKF3" s="122"/>
      <c r="NKG3" s="122"/>
      <c r="NKH3" s="122"/>
      <c r="NKI3" s="122"/>
      <c r="NKJ3" s="122"/>
      <c r="NKK3" s="122"/>
      <c r="NKL3" s="122"/>
      <c r="NKM3" s="122"/>
      <c r="NKN3" s="122"/>
      <c r="NKO3" s="122"/>
      <c r="NKP3" s="122"/>
      <c r="NKQ3" s="122"/>
      <c r="NKR3" s="122"/>
      <c r="NKS3" s="122"/>
      <c r="NKT3" s="122"/>
      <c r="NKU3" s="122"/>
      <c r="NKV3" s="122"/>
      <c r="NKW3" s="122"/>
      <c r="NKX3" s="122"/>
      <c r="NKY3" s="122"/>
      <c r="NKZ3" s="122"/>
      <c r="NLA3" s="122"/>
      <c r="NLB3" s="122"/>
      <c r="NLC3" s="122"/>
      <c r="NLD3" s="122"/>
      <c r="NLE3" s="122"/>
      <c r="NLF3" s="122"/>
      <c r="NLG3" s="122"/>
      <c r="NLH3" s="122"/>
      <c r="NLI3" s="122"/>
      <c r="NLJ3" s="122"/>
      <c r="NLK3" s="122"/>
      <c r="NLL3" s="122"/>
      <c r="NLM3" s="122"/>
      <c r="NLN3" s="122"/>
      <c r="NLO3" s="122"/>
      <c r="NLP3" s="122"/>
      <c r="NLQ3" s="122"/>
      <c r="NLR3" s="122"/>
      <c r="NLS3" s="122"/>
      <c r="NLT3" s="122"/>
      <c r="NLU3" s="122"/>
      <c r="NLV3" s="122"/>
      <c r="NLW3" s="122"/>
      <c r="NLX3" s="122"/>
      <c r="NLY3" s="122"/>
      <c r="NLZ3" s="122"/>
      <c r="NMA3" s="122"/>
      <c r="NMB3" s="122"/>
      <c r="NMC3" s="122"/>
      <c r="NMD3" s="122"/>
      <c r="NME3" s="122"/>
      <c r="NMF3" s="122"/>
      <c r="NMG3" s="122"/>
      <c r="NMH3" s="122"/>
      <c r="NMI3" s="122"/>
      <c r="NMJ3" s="122"/>
      <c r="NMK3" s="122"/>
      <c r="NML3" s="122"/>
      <c r="NMM3" s="122"/>
      <c r="NMN3" s="122"/>
      <c r="NMO3" s="122"/>
      <c r="NMP3" s="122"/>
      <c r="NMQ3" s="122"/>
      <c r="NMR3" s="122"/>
      <c r="NMS3" s="122"/>
      <c r="NMT3" s="122"/>
      <c r="NMU3" s="122"/>
      <c r="NMV3" s="122"/>
      <c r="NMW3" s="122"/>
      <c r="NMX3" s="122"/>
      <c r="NMY3" s="122"/>
      <c r="NMZ3" s="122"/>
      <c r="NNA3" s="122"/>
      <c r="NNB3" s="122"/>
      <c r="NNC3" s="122"/>
      <c r="NND3" s="122"/>
      <c r="NNE3" s="122"/>
      <c r="NNF3" s="122"/>
      <c r="NNG3" s="122"/>
      <c r="NNH3" s="122"/>
      <c r="NNI3" s="122"/>
      <c r="NNJ3" s="122"/>
      <c r="NNK3" s="122"/>
      <c r="NNL3" s="122"/>
      <c r="NNM3" s="122"/>
      <c r="NNN3" s="122"/>
      <c r="NNO3" s="122"/>
      <c r="NNP3" s="122"/>
      <c r="NNQ3" s="122"/>
      <c r="NNR3" s="122"/>
      <c r="NNS3" s="122"/>
      <c r="NNT3" s="122"/>
      <c r="NNU3" s="122"/>
      <c r="NNV3" s="122"/>
      <c r="NNW3" s="122"/>
      <c r="NNX3" s="122"/>
      <c r="NNY3" s="122"/>
      <c r="NNZ3" s="122"/>
      <c r="NOA3" s="122"/>
      <c r="NOB3" s="122"/>
      <c r="NOC3" s="122"/>
      <c r="NOD3" s="122"/>
      <c r="NOE3" s="122"/>
      <c r="NOF3" s="122"/>
      <c r="NOG3" s="122"/>
      <c r="NOH3" s="122"/>
      <c r="NOI3" s="122"/>
      <c r="NOJ3" s="122"/>
      <c r="NOK3" s="122"/>
      <c r="NOL3" s="122"/>
      <c r="NOM3" s="122"/>
      <c r="NON3" s="122"/>
      <c r="NOO3" s="122"/>
      <c r="NOP3" s="122"/>
      <c r="NOQ3" s="122"/>
      <c r="NOR3" s="122"/>
      <c r="NOS3" s="122"/>
      <c r="NOT3" s="122"/>
      <c r="NOU3" s="122"/>
      <c r="NOV3" s="122"/>
      <c r="NOW3" s="122"/>
      <c r="NOX3" s="122"/>
      <c r="NOY3" s="122"/>
      <c r="NOZ3" s="122"/>
      <c r="NPA3" s="122"/>
      <c r="NPB3" s="122"/>
      <c r="NPC3" s="122"/>
      <c r="NPD3" s="122"/>
      <c r="NPE3" s="122"/>
      <c r="NPF3" s="122"/>
      <c r="NPG3" s="122"/>
      <c r="NPH3" s="122"/>
      <c r="NPI3" s="122"/>
      <c r="NPJ3" s="122"/>
      <c r="NPK3" s="122"/>
      <c r="NPL3" s="122"/>
      <c r="NPM3" s="122"/>
      <c r="NPN3" s="122"/>
      <c r="NPO3" s="122"/>
      <c r="NPP3" s="122"/>
      <c r="NPQ3" s="122"/>
      <c r="NPR3" s="122"/>
      <c r="NPS3" s="122"/>
      <c r="NPT3" s="122"/>
      <c r="NPU3" s="122"/>
      <c r="NPV3" s="122"/>
      <c r="NPW3" s="122"/>
      <c r="NPX3" s="122"/>
      <c r="NPY3" s="122"/>
      <c r="NPZ3" s="122"/>
      <c r="NQA3" s="122"/>
      <c r="NQB3" s="122"/>
      <c r="NQC3" s="122"/>
      <c r="NQD3" s="122"/>
      <c r="NQE3" s="122"/>
      <c r="NQF3" s="122"/>
      <c r="NQG3" s="122"/>
      <c r="NQH3" s="122"/>
      <c r="NQI3" s="122"/>
      <c r="NQJ3" s="122"/>
      <c r="NQK3" s="122"/>
      <c r="NQL3" s="122"/>
      <c r="NQM3" s="122"/>
      <c r="NQN3" s="122"/>
      <c r="NQO3" s="122"/>
      <c r="NQP3" s="122"/>
      <c r="NQQ3" s="122"/>
      <c r="NQR3" s="122"/>
      <c r="NQS3" s="122"/>
      <c r="NQT3" s="122"/>
      <c r="NQU3" s="122"/>
      <c r="NQV3" s="122"/>
      <c r="NQW3" s="122"/>
      <c r="NQX3" s="122"/>
      <c r="NQY3" s="122"/>
      <c r="NQZ3" s="122"/>
      <c r="NRA3" s="122"/>
      <c r="NRB3" s="122"/>
      <c r="NRC3" s="122"/>
      <c r="NRD3" s="122"/>
      <c r="NRE3" s="122"/>
      <c r="NRF3" s="122"/>
      <c r="NRG3" s="122"/>
      <c r="NRH3" s="122"/>
      <c r="NRI3" s="122"/>
      <c r="NRJ3" s="122"/>
      <c r="NRK3" s="122"/>
      <c r="NRL3" s="122"/>
      <c r="NRM3" s="122"/>
      <c r="NRN3" s="122"/>
      <c r="NRO3" s="122"/>
      <c r="NRP3" s="122"/>
      <c r="NRQ3" s="122"/>
      <c r="NRR3" s="122"/>
      <c r="NRS3" s="122"/>
      <c r="NRT3" s="122"/>
      <c r="NRU3" s="122"/>
      <c r="NRV3" s="122"/>
      <c r="NRW3" s="122"/>
      <c r="NRX3" s="122"/>
      <c r="NRY3" s="122"/>
      <c r="NRZ3" s="122"/>
      <c r="NSA3" s="122"/>
      <c r="NSB3" s="122"/>
      <c r="NSC3" s="122"/>
      <c r="NSD3" s="122"/>
      <c r="NSE3" s="122"/>
      <c r="NSF3" s="122"/>
      <c r="NSG3" s="122"/>
      <c r="NSH3" s="122"/>
      <c r="NSI3" s="122"/>
      <c r="NSJ3" s="122"/>
      <c r="NSK3" s="122"/>
      <c r="NSL3" s="122"/>
      <c r="NSM3" s="122"/>
      <c r="NSN3" s="122"/>
      <c r="NSO3" s="122"/>
      <c r="NSP3" s="122"/>
      <c r="NSQ3" s="122"/>
      <c r="NSR3" s="122"/>
      <c r="NSS3" s="122"/>
      <c r="NST3" s="122"/>
      <c r="NSU3" s="122"/>
      <c r="NSV3" s="122"/>
      <c r="NSW3" s="122"/>
      <c r="NSX3" s="122"/>
      <c r="NSY3" s="122"/>
      <c r="NSZ3" s="122"/>
      <c r="NTA3" s="122"/>
      <c r="NTB3" s="122"/>
      <c r="NTC3" s="122"/>
      <c r="NTD3" s="122"/>
      <c r="NTE3" s="122"/>
      <c r="NTF3" s="122"/>
      <c r="NTG3" s="122"/>
      <c r="NTH3" s="122"/>
      <c r="NTI3" s="122"/>
      <c r="NTJ3" s="122"/>
      <c r="NTK3" s="122"/>
      <c r="NTL3" s="122"/>
      <c r="NTM3" s="122"/>
      <c r="NTN3" s="122"/>
      <c r="NTO3" s="122"/>
      <c r="NTP3" s="122"/>
      <c r="NTQ3" s="122"/>
      <c r="NTR3" s="122"/>
      <c r="NTS3" s="122"/>
      <c r="NTT3" s="122"/>
      <c r="NTU3" s="122"/>
      <c r="NTV3" s="122"/>
      <c r="NTW3" s="122"/>
      <c r="NTX3" s="122"/>
      <c r="NTY3" s="122"/>
      <c r="NTZ3" s="122"/>
      <c r="NUA3" s="122"/>
      <c r="NUB3" s="122"/>
      <c r="NUC3" s="122"/>
      <c r="NUD3" s="122"/>
      <c r="NUE3" s="122"/>
      <c r="NUF3" s="122"/>
      <c r="NUG3" s="122"/>
      <c r="NUH3" s="122"/>
      <c r="NUI3" s="122"/>
      <c r="NUJ3" s="122"/>
      <c r="NUK3" s="122"/>
      <c r="NUL3" s="122"/>
      <c r="NUM3" s="122"/>
      <c r="NUN3" s="122"/>
      <c r="NUO3" s="122"/>
      <c r="NUP3" s="122"/>
      <c r="NUQ3" s="122"/>
      <c r="NUR3" s="122"/>
      <c r="NUS3" s="122"/>
      <c r="NUT3" s="122"/>
      <c r="NUU3" s="122"/>
      <c r="NUV3" s="122"/>
      <c r="NUW3" s="122"/>
      <c r="NUX3" s="122"/>
      <c r="NUY3" s="122"/>
      <c r="NUZ3" s="122"/>
      <c r="NVA3" s="122"/>
      <c r="NVB3" s="122"/>
      <c r="NVC3" s="122"/>
      <c r="NVD3" s="122"/>
      <c r="NVE3" s="122"/>
      <c r="NVF3" s="122"/>
      <c r="NVG3" s="122"/>
      <c r="NVH3" s="122"/>
      <c r="NVI3" s="122"/>
      <c r="NVJ3" s="122"/>
      <c r="NVK3" s="122"/>
      <c r="NVL3" s="122"/>
      <c r="NVM3" s="122"/>
      <c r="NVN3" s="122"/>
      <c r="NVO3" s="122"/>
      <c r="NVP3" s="122"/>
      <c r="NVQ3" s="122"/>
      <c r="NVR3" s="122"/>
      <c r="NVS3" s="122"/>
      <c r="NVT3" s="122"/>
      <c r="NVU3" s="122"/>
      <c r="NVV3" s="122"/>
      <c r="NVW3" s="122"/>
      <c r="NVX3" s="122"/>
      <c r="NVY3" s="122"/>
      <c r="NVZ3" s="122"/>
      <c r="NWA3" s="122"/>
      <c r="NWB3" s="122"/>
      <c r="NWC3" s="122"/>
      <c r="NWD3" s="122"/>
      <c r="NWE3" s="122"/>
      <c r="NWF3" s="122"/>
      <c r="NWG3" s="122"/>
      <c r="NWH3" s="122"/>
      <c r="NWI3" s="122"/>
      <c r="NWJ3" s="122"/>
      <c r="NWK3" s="122"/>
      <c r="NWL3" s="122"/>
      <c r="NWM3" s="122"/>
      <c r="NWN3" s="122"/>
      <c r="NWO3" s="122"/>
      <c r="NWP3" s="122"/>
      <c r="NWQ3" s="122"/>
      <c r="NWR3" s="122"/>
      <c r="NWS3" s="122"/>
      <c r="NWT3" s="122"/>
      <c r="NWU3" s="122"/>
      <c r="NWV3" s="122"/>
      <c r="NWW3" s="122"/>
      <c r="NWX3" s="122"/>
      <c r="NWY3" s="122"/>
      <c r="NWZ3" s="122"/>
      <c r="NXA3" s="122"/>
      <c r="NXB3" s="122"/>
      <c r="NXC3" s="122"/>
      <c r="NXD3" s="122"/>
      <c r="NXE3" s="122"/>
      <c r="NXF3" s="122"/>
      <c r="NXG3" s="122"/>
      <c r="NXH3" s="122"/>
      <c r="NXI3" s="122"/>
      <c r="NXJ3" s="122"/>
      <c r="NXK3" s="122"/>
      <c r="NXL3" s="122"/>
      <c r="NXM3" s="122"/>
      <c r="NXN3" s="122"/>
      <c r="NXO3" s="122"/>
      <c r="NXP3" s="122"/>
      <c r="NXQ3" s="122"/>
      <c r="NXR3" s="122"/>
      <c r="NXS3" s="122"/>
      <c r="NXT3" s="122"/>
      <c r="NXU3" s="122"/>
      <c r="NXV3" s="122"/>
      <c r="NXW3" s="122"/>
      <c r="NXX3" s="122"/>
      <c r="NXY3" s="122"/>
      <c r="NXZ3" s="122"/>
      <c r="NYA3" s="122"/>
      <c r="NYB3" s="122"/>
      <c r="NYC3" s="122"/>
      <c r="NYD3" s="122"/>
      <c r="NYE3" s="122"/>
      <c r="NYF3" s="122"/>
      <c r="NYG3" s="122"/>
      <c r="NYH3" s="122"/>
      <c r="NYI3" s="122"/>
      <c r="NYJ3" s="122"/>
      <c r="NYK3" s="122"/>
      <c r="NYL3" s="122"/>
      <c r="NYM3" s="122"/>
      <c r="NYN3" s="122"/>
      <c r="NYO3" s="122"/>
      <c r="NYP3" s="122"/>
      <c r="NYQ3" s="122"/>
      <c r="NYR3" s="122"/>
      <c r="NYS3" s="122"/>
      <c r="NYT3" s="122"/>
      <c r="NYU3" s="122"/>
      <c r="NYV3" s="122"/>
      <c r="NYW3" s="122"/>
      <c r="NYX3" s="122"/>
      <c r="NYY3" s="122"/>
      <c r="NYZ3" s="122"/>
      <c r="NZA3" s="122"/>
      <c r="NZB3" s="122"/>
      <c r="NZC3" s="122"/>
      <c r="NZD3" s="122"/>
      <c r="NZE3" s="122"/>
      <c r="NZF3" s="122"/>
      <c r="NZG3" s="122"/>
      <c r="NZH3" s="122"/>
      <c r="NZI3" s="122"/>
      <c r="NZJ3" s="122"/>
      <c r="NZK3" s="122"/>
      <c r="NZL3" s="122"/>
      <c r="NZM3" s="122"/>
      <c r="NZN3" s="122"/>
      <c r="NZO3" s="122"/>
      <c r="NZP3" s="122"/>
      <c r="NZQ3" s="122"/>
      <c r="NZR3" s="122"/>
      <c r="NZS3" s="122"/>
      <c r="NZT3" s="122"/>
      <c r="NZU3" s="122"/>
      <c r="NZV3" s="122"/>
      <c r="NZW3" s="122"/>
      <c r="NZX3" s="122"/>
      <c r="NZY3" s="122"/>
      <c r="NZZ3" s="122"/>
      <c r="OAA3" s="122"/>
      <c r="OAB3" s="122"/>
      <c r="OAC3" s="122"/>
      <c r="OAD3" s="122"/>
      <c r="OAE3" s="122"/>
      <c r="OAF3" s="122"/>
      <c r="OAG3" s="122"/>
      <c r="OAH3" s="122"/>
      <c r="OAI3" s="122"/>
      <c r="OAJ3" s="122"/>
      <c r="OAK3" s="122"/>
      <c r="OAL3" s="122"/>
      <c r="OAM3" s="122"/>
      <c r="OAN3" s="122"/>
      <c r="OAO3" s="122"/>
      <c r="OAP3" s="122"/>
      <c r="OAQ3" s="122"/>
      <c r="OAR3" s="122"/>
      <c r="OAS3" s="122"/>
      <c r="OAT3" s="122"/>
      <c r="OAU3" s="122"/>
      <c r="OAV3" s="122"/>
      <c r="OAW3" s="122"/>
      <c r="OAX3" s="122"/>
      <c r="OAY3" s="122"/>
      <c r="OAZ3" s="122"/>
      <c r="OBA3" s="122"/>
      <c r="OBB3" s="122"/>
      <c r="OBC3" s="122"/>
      <c r="OBD3" s="122"/>
      <c r="OBE3" s="122"/>
      <c r="OBF3" s="122"/>
      <c r="OBG3" s="122"/>
      <c r="OBH3" s="122"/>
      <c r="OBI3" s="122"/>
      <c r="OBJ3" s="122"/>
      <c r="OBK3" s="122"/>
      <c r="OBL3" s="122"/>
      <c r="OBM3" s="122"/>
      <c r="OBN3" s="122"/>
      <c r="OBO3" s="122"/>
      <c r="OBP3" s="122"/>
      <c r="OBQ3" s="122"/>
      <c r="OBR3" s="122"/>
      <c r="OBS3" s="122"/>
      <c r="OBT3" s="122"/>
      <c r="OBU3" s="122"/>
      <c r="OBV3" s="122"/>
      <c r="OBW3" s="122"/>
      <c r="OBX3" s="122"/>
      <c r="OBY3" s="122"/>
      <c r="OBZ3" s="122"/>
      <c r="OCA3" s="122"/>
      <c r="OCB3" s="122"/>
      <c r="OCC3" s="122"/>
      <c r="OCD3" s="122"/>
      <c r="OCE3" s="122"/>
      <c r="OCF3" s="122"/>
      <c r="OCG3" s="122"/>
      <c r="OCH3" s="122"/>
      <c r="OCI3" s="122"/>
      <c r="OCJ3" s="122"/>
      <c r="OCK3" s="122"/>
      <c r="OCL3" s="122"/>
      <c r="OCM3" s="122"/>
      <c r="OCN3" s="122"/>
      <c r="OCO3" s="122"/>
      <c r="OCP3" s="122"/>
      <c r="OCQ3" s="122"/>
      <c r="OCR3" s="122"/>
      <c r="OCS3" s="122"/>
      <c r="OCT3" s="122"/>
      <c r="OCU3" s="122"/>
      <c r="OCV3" s="122"/>
      <c r="OCW3" s="122"/>
      <c r="OCX3" s="122"/>
      <c r="OCY3" s="122"/>
      <c r="OCZ3" s="122"/>
      <c r="ODA3" s="122"/>
      <c r="ODB3" s="122"/>
      <c r="ODC3" s="122"/>
      <c r="ODD3" s="122"/>
      <c r="ODE3" s="122"/>
      <c r="ODF3" s="122"/>
      <c r="ODG3" s="122"/>
      <c r="ODH3" s="122"/>
      <c r="ODI3" s="122"/>
      <c r="ODJ3" s="122"/>
      <c r="ODK3" s="122"/>
      <c r="ODL3" s="122"/>
      <c r="ODM3" s="122"/>
      <c r="ODN3" s="122"/>
      <c r="ODO3" s="122"/>
      <c r="ODP3" s="122"/>
      <c r="ODQ3" s="122"/>
      <c r="ODR3" s="122"/>
      <c r="ODS3" s="122"/>
      <c r="ODT3" s="122"/>
      <c r="ODU3" s="122"/>
      <c r="ODV3" s="122"/>
      <c r="ODW3" s="122"/>
      <c r="ODX3" s="122"/>
      <c r="ODY3" s="122"/>
      <c r="ODZ3" s="122"/>
      <c r="OEA3" s="122"/>
      <c r="OEB3" s="122"/>
      <c r="OEC3" s="122"/>
      <c r="OED3" s="122"/>
      <c r="OEE3" s="122"/>
      <c r="OEF3" s="122"/>
      <c r="OEG3" s="122"/>
      <c r="OEH3" s="122"/>
      <c r="OEI3" s="122"/>
      <c r="OEJ3" s="122"/>
      <c r="OEK3" s="122"/>
      <c r="OEL3" s="122"/>
      <c r="OEM3" s="122"/>
      <c r="OEN3" s="122"/>
      <c r="OEO3" s="122"/>
      <c r="OEP3" s="122"/>
      <c r="OEQ3" s="122"/>
      <c r="OER3" s="122"/>
      <c r="OES3" s="122"/>
      <c r="OET3" s="122"/>
      <c r="OEU3" s="122"/>
      <c r="OEV3" s="122"/>
      <c r="OEW3" s="122"/>
      <c r="OEX3" s="122"/>
      <c r="OEY3" s="122"/>
      <c r="OEZ3" s="122"/>
      <c r="OFA3" s="122"/>
      <c r="OFB3" s="122"/>
      <c r="OFC3" s="122"/>
      <c r="OFD3" s="122"/>
      <c r="OFE3" s="122"/>
      <c r="OFF3" s="122"/>
      <c r="OFG3" s="122"/>
      <c r="OFH3" s="122"/>
      <c r="OFI3" s="122"/>
      <c r="OFJ3" s="122"/>
      <c r="OFK3" s="122"/>
      <c r="OFL3" s="122"/>
      <c r="OFM3" s="122"/>
      <c r="OFN3" s="122"/>
      <c r="OFO3" s="122"/>
      <c r="OFP3" s="122"/>
      <c r="OFQ3" s="122"/>
      <c r="OFR3" s="122"/>
      <c r="OFS3" s="122"/>
      <c r="OFT3" s="122"/>
      <c r="OFU3" s="122"/>
      <c r="OFV3" s="122"/>
      <c r="OFW3" s="122"/>
      <c r="OFX3" s="122"/>
      <c r="OFY3" s="122"/>
      <c r="OFZ3" s="122"/>
      <c r="OGA3" s="122"/>
      <c r="OGB3" s="122"/>
      <c r="OGC3" s="122"/>
      <c r="OGD3" s="122"/>
      <c r="OGE3" s="122"/>
      <c r="OGF3" s="122"/>
      <c r="OGG3" s="122"/>
      <c r="OGH3" s="122"/>
      <c r="OGI3" s="122"/>
      <c r="OGJ3" s="122"/>
      <c r="OGK3" s="122"/>
      <c r="OGL3" s="122"/>
      <c r="OGM3" s="122"/>
      <c r="OGN3" s="122"/>
      <c r="OGO3" s="122"/>
      <c r="OGP3" s="122"/>
      <c r="OGQ3" s="122"/>
      <c r="OGR3" s="122"/>
      <c r="OGS3" s="122"/>
      <c r="OGT3" s="122"/>
      <c r="OGU3" s="122"/>
      <c r="OGV3" s="122"/>
      <c r="OGW3" s="122"/>
      <c r="OGX3" s="122"/>
      <c r="OGY3" s="122"/>
      <c r="OGZ3" s="122"/>
      <c r="OHA3" s="122"/>
      <c r="OHB3" s="122"/>
      <c r="OHC3" s="122"/>
      <c r="OHD3" s="122"/>
      <c r="OHE3" s="122"/>
      <c r="OHF3" s="122"/>
      <c r="OHG3" s="122"/>
      <c r="OHH3" s="122"/>
      <c r="OHI3" s="122"/>
      <c r="OHJ3" s="122"/>
      <c r="OHK3" s="122"/>
      <c r="OHL3" s="122"/>
      <c r="OHM3" s="122"/>
      <c r="OHN3" s="122"/>
      <c r="OHO3" s="122"/>
      <c r="OHP3" s="122"/>
      <c r="OHQ3" s="122"/>
      <c r="OHR3" s="122"/>
      <c r="OHS3" s="122"/>
      <c r="OHT3" s="122"/>
      <c r="OHU3" s="122"/>
      <c r="OHV3" s="122"/>
      <c r="OHW3" s="122"/>
      <c r="OHX3" s="122"/>
      <c r="OHY3" s="122"/>
      <c r="OHZ3" s="122"/>
      <c r="OIA3" s="122"/>
      <c r="OIB3" s="122"/>
      <c r="OIC3" s="122"/>
      <c r="OID3" s="122"/>
      <c r="OIE3" s="122"/>
      <c r="OIF3" s="122"/>
      <c r="OIG3" s="122"/>
      <c r="OIH3" s="122"/>
      <c r="OII3" s="122"/>
      <c r="OIJ3" s="122"/>
      <c r="OIK3" s="122"/>
      <c r="OIL3" s="122"/>
      <c r="OIM3" s="122"/>
      <c r="OIN3" s="122"/>
      <c r="OIO3" s="122"/>
      <c r="OIP3" s="122"/>
      <c r="OIQ3" s="122"/>
      <c r="OIR3" s="122"/>
      <c r="OIS3" s="122"/>
      <c r="OIT3" s="122"/>
      <c r="OIU3" s="122"/>
      <c r="OIV3" s="122"/>
      <c r="OIW3" s="122"/>
      <c r="OIX3" s="122"/>
      <c r="OIY3" s="122"/>
      <c r="OIZ3" s="122"/>
      <c r="OJA3" s="122"/>
      <c r="OJB3" s="122"/>
      <c r="OJC3" s="122"/>
      <c r="OJD3" s="122"/>
      <c r="OJE3" s="122"/>
      <c r="OJF3" s="122"/>
      <c r="OJG3" s="122"/>
      <c r="OJH3" s="122"/>
      <c r="OJI3" s="122"/>
      <c r="OJJ3" s="122"/>
      <c r="OJK3" s="122"/>
      <c r="OJL3" s="122"/>
      <c r="OJM3" s="122"/>
      <c r="OJN3" s="122"/>
      <c r="OJO3" s="122"/>
      <c r="OJP3" s="122"/>
      <c r="OJQ3" s="122"/>
      <c r="OJR3" s="122"/>
      <c r="OJS3" s="122"/>
      <c r="OJT3" s="122"/>
      <c r="OJU3" s="122"/>
      <c r="OJV3" s="122"/>
      <c r="OJW3" s="122"/>
      <c r="OJX3" s="122"/>
      <c r="OJY3" s="122"/>
      <c r="OJZ3" s="122"/>
      <c r="OKA3" s="122"/>
      <c r="OKB3" s="122"/>
      <c r="OKC3" s="122"/>
      <c r="OKD3" s="122"/>
      <c r="OKE3" s="122"/>
      <c r="OKF3" s="122"/>
      <c r="OKG3" s="122"/>
      <c r="OKH3" s="122"/>
      <c r="OKI3" s="122"/>
      <c r="OKJ3" s="122"/>
      <c r="OKK3" s="122"/>
      <c r="OKL3" s="122"/>
      <c r="OKM3" s="122"/>
      <c r="OKN3" s="122"/>
      <c r="OKO3" s="122"/>
      <c r="OKP3" s="122"/>
      <c r="OKQ3" s="122"/>
      <c r="OKR3" s="122"/>
      <c r="OKS3" s="122"/>
      <c r="OKT3" s="122"/>
      <c r="OKU3" s="122"/>
      <c r="OKV3" s="122"/>
      <c r="OKW3" s="122"/>
      <c r="OKX3" s="122"/>
      <c r="OKY3" s="122"/>
      <c r="OKZ3" s="122"/>
      <c r="OLA3" s="122"/>
      <c r="OLB3" s="122"/>
      <c r="OLC3" s="122"/>
      <c r="OLD3" s="122"/>
      <c r="OLE3" s="122"/>
      <c r="OLF3" s="122"/>
      <c r="OLG3" s="122"/>
      <c r="OLH3" s="122"/>
      <c r="OLI3" s="122"/>
      <c r="OLJ3" s="122"/>
      <c r="OLK3" s="122"/>
      <c r="OLL3" s="122"/>
      <c r="OLM3" s="122"/>
      <c r="OLN3" s="122"/>
      <c r="OLO3" s="122"/>
      <c r="OLP3" s="122"/>
      <c r="OLQ3" s="122"/>
      <c r="OLR3" s="122"/>
      <c r="OLS3" s="122"/>
      <c r="OLT3" s="122"/>
      <c r="OLU3" s="122"/>
      <c r="OLV3" s="122"/>
      <c r="OLW3" s="122"/>
      <c r="OLX3" s="122"/>
      <c r="OLY3" s="122"/>
      <c r="OLZ3" s="122"/>
      <c r="OMA3" s="122"/>
      <c r="OMB3" s="122"/>
      <c r="OMC3" s="122"/>
      <c r="OMD3" s="122"/>
      <c r="OME3" s="122"/>
      <c r="OMF3" s="122"/>
      <c r="OMG3" s="122"/>
      <c r="OMH3" s="122"/>
      <c r="OMI3" s="122"/>
      <c r="OMJ3" s="122"/>
      <c r="OMK3" s="122"/>
      <c r="OML3" s="122"/>
      <c r="OMM3" s="122"/>
      <c r="OMN3" s="122"/>
      <c r="OMO3" s="122"/>
      <c r="OMP3" s="122"/>
      <c r="OMQ3" s="122"/>
      <c r="OMR3" s="122"/>
      <c r="OMS3" s="122"/>
      <c r="OMT3" s="122"/>
      <c r="OMU3" s="122"/>
      <c r="OMV3" s="122"/>
      <c r="OMW3" s="122"/>
      <c r="OMX3" s="122"/>
      <c r="OMY3" s="122"/>
      <c r="OMZ3" s="122"/>
      <c r="ONA3" s="122"/>
      <c r="ONB3" s="122"/>
      <c r="ONC3" s="122"/>
      <c r="OND3" s="122"/>
      <c r="ONE3" s="122"/>
      <c r="ONF3" s="122"/>
      <c r="ONG3" s="122"/>
      <c r="ONH3" s="122"/>
      <c r="ONI3" s="122"/>
      <c r="ONJ3" s="122"/>
      <c r="ONK3" s="122"/>
      <c r="ONL3" s="122"/>
      <c r="ONM3" s="122"/>
      <c r="ONN3" s="122"/>
      <c r="ONO3" s="122"/>
      <c r="ONP3" s="122"/>
      <c r="ONQ3" s="122"/>
      <c r="ONR3" s="122"/>
      <c r="ONS3" s="122"/>
      <c r="ONT3" s="122"/>
      <c r="ONU3" s="122"/>
      <c r="ONV3" s="122"/>
      <c r="ONW3" s="122"/>
      <c r="ONX3" s="122"/>
      <c r="ONY3" s="122"/>
      <c r="ONZ3" s="122"/>
      <c r="OOA3" s="122"/>
      <c r="OOB3" s="122"/>
      <c r="OOC3" s="122"/>
      <c r="OOD3" s="122"/>
      <c r="OOE3" s="122"/>
      <c r="OOF3" s="122"/>
      <c r="OOG3" s="122"/>
      <c r="OOH3" s="122"/>
      <c r="OOI3" s="122"/>
      <c r="OOJ3" s="122"/>
      <c r="OOK3" s="122"/>
      <c r="OOL3" s="122"/>
      <c r="OOM3" s="122"/>
      <c r="OON3" s="122"/>
      <c r="OOO3" s="122"/>
      <c r="OOP3" s="122"/>
      <c r="OOQ3" s="122"/>
      <c r="OOR3" s="122"/>
      <c r="OOS3" s="122"/>
      <c r="OOT3" s="122"/>
      <c r="OOU3" s="122"/>
      <c r="OOV3" s="122"/>
      <c r="OOW3" s="122"/>
      <c r="OOX3" s="122"/>
      <c r="OOY3" s="122"/>
      <c r="OOZ3" s="122"/>
      <c r="OPA3" s="122"/>
      <c r="OPB3" s="122"/>
      <c r="OPC3" s="122"/>
      <c r="OPD3" s="122"/>
      <c r="OPE3" s="122"/>
      <c r="OPF3" s="122"/>
      <c r="OPG3" s="122"/>
      <c r="OPH3" s="122"/>
      <c r="OPI3" s="122"/>
      <c r="OPJ3" s="122"/>
      <c r="OPK3" s="122"/>
      <c r="OPL3" s="122"/>
      <c r="OPM3" s="122"/>
      <c r="OPN3" s="122"/>
      <c r="OPO3" s="122"/>
      <c r="OPP3" s="122"/>
      <c r="OPQ3" s="122"/>
      <c r="OPR3" s="122"/>
      <c r="OPS3" s="122"/>
      <c r="OPT3" s="122"/>
      <c r="OPU3" s="122"/>
      <c r="OPV3" s="122"/>
      <c r="OPW3" s="122"/>
      <c r="OPX3" s="122"/>
      <c r="OPY3" s="122"/>
      <c r="OPZ3" s="122"/>
      <c r="OQA3" s="122"/>
      <c r="OQB3" s="122"/>
      <c r="OQC3" s="122"/>
      <c r="OQD3" s="122"/>
      <c r="OQE3" s="122"/>
      <c r="OQF3" s="122"/>
      <c r="OQG3" s="122"/>
      <c r="OQH3" s="122"/>
      <c r="OQI3" s="122"/>
      <c r="OQJ3" s="122"/>
      <c r="OQK3" s="122"/>
      <c r="OQL3" s="122"/>
      <c r="OQM3" s="122"/>
      <c r="OQN3" s="122"/>
      <c r="OQO3" s="122"/>
      <c r="OQP3" s="122"/>
      <c r="OQQ3" s="122"/>
      <c r="OQR3" s="122"/>
      <c r="OQS3" s="122"/>
      <c r="OQT3" s="122"/>
      <c r="OQU3" s="122"/>
      <c r="OQV3" s="122"/>
      <c r="OQW3" s="122"/>
      <c r="OQX3" s="122"/>
      <c r="OQY3" s="122"/>
      <c r="OQZ3" s="122"/>
      <c r="ORA3" s="122"/>
      <c r="ORB3" s="122"/>
      <c r="ORC3" s="122"/>
      <c r="ORD3" s="122"/>
      <c r="ORE3" s="122"/>
      <c r="ORF3" s="122"/>
      <c r="ORG3" s="122"/>
      <c r="ORH3" s="122"/>
      <c r="ORI3" s="122"/>
      <c r="ORJ3" s="122"/>
      <c r="ORK3" s="122"/>
      <c r="ORL3" s="122"/>
      <c r="ORM3" s="122"/>
      <c r="ORN3" s="122"/>
      <c r="ORO3" s="122"/>
      <c r="ORP3" s="122"/>
      <c r="ORQ3" s="122"/>
      <c r="ORR3" s="122"/>
      <c r="ORS3" s="122"/>
      <c r="ORT3" s="122"/>
      <c r="ORU3" s="122"/>
      <c r="ORV3" s="122"/>
      <c r="ORW3" s="122"/>
      <c r="ORX3" s="122"/>
      <c r="ORY3" s="122"/>
      <c r="ORZ3" s="122"/>
      <c r="OSA3" s="122"/>
      <c r="OSB3" s="122"/>
      <c r="OSC3" s="122"/>
      <c r="OSD3" s="122"/>
      <c r="OSE3" s="122"/>
      <c r="OSF3" s="122"/>
      <c r="OSG3" s="122"/>
      <c r="OSH3" s="122"/>
      <c r="OSI3" s="122"/>
      <c r="OSJ3" s="122"/>
      <c r="OSK3" s="122"/>
      <c r="OSL3" s="122"/>
      <c r="OSM3" s="122"/>
      <c r="OSN3" s="122"/>
      <c r="OSO3" s="122"/>
      <c r="OSP3" s="122"/>
      <c r="OSQ3" s="122"/>
      <c r="OSR3" s="122"/>
      <c r="OSS3" s="122"/>
      <c r="OST3" s="122"/>
      <c r="OSU3" s="122"/>
      <c r="OSV3" s="122"/>
      <c r="OSW3" s="122"/>
      <c r="OSX3" s="122"/>
      <c r="OSY3" s="122"/>
      <c r="OSZ3" s="122"/>
      <c r="OTA3" s="122"/>
      <c r="OTB3" s="122"/>
      <c r="OTC3" s="122"/>
      <c r="OTD3" s="122"/>
      <c r="OTE3" s="122"/>
      <c r="OTF3" s="122"/>
      <c r="OTG3" s="122"/>
      <c r="OTH3" s="122"/>
      <c r="OTI3" s="122"/>
      <c r="OTJ3" s="122"/>
      <c r="OTK3" s="122"/>
      <c r="OTL3" s="122"/>
      <c r="OTM3" s="122"/>
      <c r="OTN3" s="122"/>
      <c r="OTO3" s="122"/>
      <c r="OTP3" s="122"/>
      <c r="OTQ3" s="122"/>
      <c r="OTR3" s="122"/>
      <c r="OTS3" s="122"/>
      <c r="OTT3" s="122"/>
      <c r="OTU3" s="122"/>
      <c r="OTV3" s="122"/>
      <c r="OTW3" s="122"/>
      <c r="OTX3" s="122"/>
      <c r="OTY3" s="122"/>
      <c r="OTZ3" s="122"/>
      <c r="OUA3" s="122"/>
      <c r="OUB3" s="122"/>
      <c r="OUC3" s="122"/>
      <c r="OUD3" s="122"/>
      <c r="OUE3" s="122"/>
      <c r="OUF3" s="122"/>
      <c r="OUG3" s="122"/>
      <c r="OUH3" s="122"/>
      <c r="OUI3" s="122"/>
      <c r="OUJ3" s="122"/>
      <c r="OUK3" s="122"/>
      <c r="OUL3" s="122"/>
      <c r="OUM3" s="122"/>
      <c r="OUN3" s="122"/>
      <c r="OUO3" s="122"/>
      <c r="OUP3" s="122"/>
      <c r="OUQ3" s="122"/>
      <c r="OUR3" s="122"/>
      <c r="OUS3" s="122"/>
      <c r="OUT3" s="122"/>
      <c r="OUU3" s="122"/>
      <c r="OUV3" s="122"/>
      <c r="OUW3" s="122"/>
      <c r="OUX3" s="122"/>
      <c r="OUY3" s="122"/>
      <c r="OUZ3" s="122"/>
      <c r="OVA3" s="122"/>
      <c r="OVB3" s="122"/>
      <c r="OVC3" s="122"/>
      <c r="OVD3" s="122"/>
      <c r="OVE3" s="122"/>
      <c r="OVF3" s="122"/>
      <c r="OVG3" s="122"/>
      <c r="OVH3" s="122"/>
      <c r="OVI3" s="122"/>
      <c r="OVJ3" s="122"/>
      <c r="OVK3" s="122"/>
      <c r="OVL3" s="122"/>
      <c r="OVM3" s="122"/>
      <c r="OVN3" s="122"/>
      <c r="OVO3" s="122"/>
      <c r="OVP3" s="122"/>
      <c r="OVQ3" s="122"/>
      <c r="OVR3" s="122"/>
      <c r="OVS3" s="122"/>
      <c r="OVT3" s="122"/>
      <c r="OVU3" s="122"/>
      <c r="OVV3" s="122"/>
      <c r="OVW3" s="122"/>
      <c r="OVX3" s="122"/>
      <c r="OVY3" s="122"/>
      <c r="OVZ3" s="122"/>
      <c r="OWA3" s="122"/>
      <c r="OWB3" s="122"/>
      <c r="OWC3" s="122"/>
      <c r="OWD3" s="122"/>
      <c r="OWE3" s="122"/>
      <c r="OWF3" s="122"/>
      <c r="OWG3" s="122"/>
      <c r="OWH3" s="122"/>
      <c r="OWI3" s="122"/>
      <c r="OWJ3" s="122"/>
      <c r="OWK3" s="122"/>
      <c r="OWL3" s="122"/>
      <c r="OWM3" s="122"/>
      <c r="OWN3" s="122"/>
      <c r="OWO3" s="122"/>
      <c r="OWP3" s="122"/>
      <c r="OWQ3" s="122"/>
      <c r="OWR3" s="122"/>
      <c r="OWS3" s="122"/>
      <c r="OWT3" s="122"/>
      <c r="OWU3" s="122"/>
      <c r="OWV3" s="122"/>
      <c r="OWW3" s="122"/>
      <c r="OWX3" s="122"/>
      <c r="OWY3" s="122"/>
      <c r="OWZ3" s="122"/>
      <c r="OXA3" s="122"/>
      <c r="OXB3" s="122"/>
      <c r="OXC3" s="122"/>
      <c r="OXD3" s="122"/>
      <c r="OXE3" s="122"/>
      <c r="OXF3" s="122"/>
      <c r="OXG3" s="122"/>
      <c r="OXH3" s="122"/>
      <c r="OXI3" s="122"/>
      <c r="OXJ3" s="122"/>
      <c r="OXK3" s="122"/>
      <c r="OXL3" s="122"/>
      <c r="OXM3" s="122"/>
      <c r="OXN3" s="122"/>
      <c r="OXO3" s="122"/>
      <c r="OXP3" s="122"/>
      <c r="OXQ3" s="122"/>
      <c r="OXR3" s="122"/>
      <c r="OXS3" s="122"/>
      <c r="OXT3" s="122"/>
      <c r="OXU3" s="122"/>
      <c r="OXV3" s="122"/>
      <c r="OXW3" s="122"/>
      <c r="OXX3" s="122"/>
      <c r="OXY3" s="122"/>
      <c r="OXZ3" s="122"/>
      <c r="OYA3" s="122"/>
      <c r="OYB3" s="122"/>
      <c r="OYC3" s="122"/>
      <c r="OYD3" s="122"/>
      <c r="OYE3" s="122"/>
      <c r="OYF3" s="122"/>
      <c r="OYG3" s="122"/>
      <c r="OYH3" s="122"/>
      <c r="OYI3" s="122"/>
      <c r="OYJ3" s="122"/>
      <c r="OYK3" s="122"/>
      <c r="OYL3" s="122"/>
      <c r="OYM3" s="122"/>
      <c r="OYN3" s="122"/>
      <c r="OYO3" s="122"/>
      <c r="OYP3" s="122"/>
      <c r="OYQ3" s="122"/>
      <c r="OYR3" s="122"/>
      <c r="OYS3" s="122"/>
      <c r="OYT3" s="122"/>
      <c r="OYU3" s="122"/>
      <c r="OYV3" s="122"/>
      <c r="OYW3" s="122"/>
      <c r="OYX3" s="122"/>
      <c r="OYY3" s="122"/>
      <c r="OYZ3" s="122"/>
      <c r="OZA3" s="122"/>
      <c r="OZB3" s="122"/>
      <c r="OZC3" s="122"/>
      <c r="OZD3" s="122"/>
      <c r="OZE3" s="122"/>
      <c r="OZF3" s="122"/>
      <c r="OZG3" s="122"/>
      <c r="OZH3" s="122"/>
      <c r="OZI3" s="122"/>
      <c r="OZJ3" s="122"/>
      <c r="OZK3" s="122"/>
      <c r="OZL3" s="122"/>
      <c r="OZM3" s="122"/>
      <c r="OZN3" s="122"/>
      <c r="OZO3" s="122"/>
      <c r="OZP3" s="122"/>
      <c r="OZQ3" s="122"/>
      <c r="OZR3" s="122"/>
      <c r="OZS3" s="122"/>
      <c r="OZT3" s="122"/>
      <c r="OZU3" s="122"/>
      <c r="OZV3" s="122"/>
      <c r="OZW3" s="122"/>
      <c r="OZX3" s="122"/>
      <c r="OZY3" s="122"/>
      <c r="OZZ3" s="122"/>
      <c r="PAA3" s="122"/>
      <c r="PAB3" s="122"/>
      <c r="PAC3" s="122"/>
      <c r="PAD3" s="122"/>
      <c r="PAE3" s="122"/>
      <c r="PAF3" s="122"/>
      <c r="PAG3" s="122"/>
      <c r="PAH3" s="122"/>
      <c r="PAI3" s="122"/>
      <c r="PAJ3" s="122"/>
      <c r="PAK3" s="122"/>
      <c r="PAL3" s="122"/>
      <c r="PAM3" s="122"/>
      <c r="PAN3" s="122"/>
      <c r="PAO3" s="122"/>
      <c r="PAP3" s="122"/>
      <c r="PAQ3" s="122"/>
      <c r="PAR3" s="122"/>
      <c r="PAS3" s="122"/>
      <c r="PAT3" s="122"/>
      <c r="PAU3" s="122"/>
      <c r="PAV3" s="122"/>
      <c r="PAW3" s="122"/>
      <c r="PAX3" s="122"/>
      <c r="PAY3" s="122"/>
      <c r="PAZ3" s="122"/>
      <c r="PBA3" s="122"/>
      <c r="PBB3" s="122"/>
      <c r="PBC3" s="122"/>
      <c r="PBD3" s="122"/>
      <c r="PBE3" s="122"/>
      <c r="PBF3" s="122"/>
      <c r="PBG3" s="122"/>
      <c r="PBH3" s="122"/>
      <c r="PBI3" s="122"/>
      <c r="PBJ3" s="122"/>
      <c r="PBK3" s="122"/>
      <c r="PBL3" s="122"/>
      <c r="PBM3" s="122"/>
      <c r="PBN3" s="122"/>
      <c r="PBO3" s="122"/>
      <c r="PBP3" s="122"/>
      <c r="PBQ3" s="122"/>
      <c r="PBR3" s="122"/>
      <c r="PBS3" s="122"/>
      <c r="PBT3" s="122"/>
      <c r="PBU3" s="122"/>
      <c r="PBV3" s="122"/>
      <c r="PBW3" s="122"/>
      <c r="PBX3" s="122"/>
      <c r="PBY3" s="122"/>
      <c r="PBZ3" s="122"/>
      <c r="PCA3" s="122"/>
      <c r="PCB3" s="122"/>
      <c r="PCC3" s="122"/>
      <c r="PCD3" s="122"/>
      <c r="PCE3" s="122"/>
      <c r="PCF3" s="122"/>
      <c r="PCG3" s="122"/>
      <c r="PCH3" s="122"/>
      <c r="PCI3" s="122"/>
      <c r="PCJ3" s="122"/>
      <c r="PCK3" s="122"/>
      <c r="PCL3" s="122"/>
      <c r="PCM3" s="122"/>
      <c r="PCN3" s="122"/>
      <c r="PCO3" s="122"/>
      <c r="PCP3" s="122"/>
      <c r="PCQ3" s="122"/>
      <c r="PCR3" s="122"/>
      <c r="PCS3" s="122"/>
      <c r="PCT3" s="122"/>
      <c r="PCU3" s="122"/>
      <c r="PCV3" s="122"/>
      <c r="PCW3" s="122"/>
      <c r="PCX3" s="122"/>
      <c r="PCY3" s="122"/>
      <c r="PCZ3" s="122"/>
      <c r="PDA3" s="122"/>
      <c r="PDB3" s="122"/>
      <c r="PDC3" s="122"/>
      <c r="PDD3" s="122"/>
      <c r="PDE3" s="122"/>
      <c r="PDF3" s="122"/>
      <c r="PDG3" s="122"/>
      <c r="PDH3" s="122"/>
      <c r="PDI3" s="122"/>
      <c r="PDJ3" s="122"/>
      <c r="PDK3" s="122"/>
      <c r="PDL3" s="122"/>
      <c r="PDM3" s="122"/>
      <c r="PDN3" s="122"/>
      <c r="PDO3" s="122"/>
      <c r="PDP3" s="122"/>
      <c r="PDQ3" s="122"/>
      <c r="PDR3" s="122"/>
      <c r="PDS3" s="122"/>
      <c r="PDT3" s="122"/>
      <c r="PDU3" s="122"/>
      <c r="PDV3" s="122"/>
      <c r="PDW3" s="122"/>
      <c r="PDX3" s="122"/>
      <c r="PDY3" s="122"/>
      <c r="PDZ3" s="122"/>
      <c r="PEA3" s="122"/>
      <c r="PEB3" s="122"/>
      <c r="PEC3" s="122"/>
      <c r="PED3" s="122"/>
      <c r="PEE3" s="122"/>
      <c r="PEF3" s="122"/>
      <c r="PEG3" s="122"/>
      <c r="PEH3" s="122"/>
      <c r="PEI3" s="122"/>
      <c r="PEJ3" s="122"/>
      <c r="PEK3" s="122"/>
      <c r="PEL3" s="122"/>
      <c r="PEM3" s="122"/>
      <c r="PEN3" s="122"/>
      <c r="PEO3" s="122"/>
      <c r="PEP3" s="122"/>
      <c r="PEQ3" s="122"/>
      <c r="PER3" s="122"/>
      <c r="PES3" s="122"/>
      <c r="PET3" s="122"/>
      <c r="PEU3" s="122"/>
      <c r="PEV3" s="122"/>
      <c r="PEW3" s="122"/>
      <c r="PEX3" s="122"/>
      <c r="PEY3" s="122"/>
      <c r="PEZ3" s="122"/>
      <c r="PFA3" s="122"/>
      <c r="PFB3" s="122"/>
      <c r="PFC3" s="122"/>
      <c r="PFD3" s="122"/>
      <c r="PFE3" s="122"/>
      <c r="PFF3" s="122"/>
      <c r="PFG3" s="122"/>
      <c r="PFH3" s="122"/>
      <c r="PFI3" s="122"/>
      <c r="PFJ3" s="122"/>
      <c r="PFK3" s="122"/>
      <c r="PFL3" s="122"/>
      <c r="PFM3" s="122"/>
      <c r="PFN3" s="122"/>
      <c r="PFO3" s="122"/>
      <c r="PFP3" s="122"/>
      <c r="PFQ3" s="122"/>
      <c r="PFR3" s="122"/>
      <c r="PFS3" s="122"/>
      <c r="PFT3" s="122"/>
      <c r="PFU3" s="122"/>
      <c r="PFV3" s="122"/>
      <c r="PFW3" s="122"/>
      <c r="PFX3" s="122"/>
      <c r="PFY3" s="122"/>
      <c r="PFZ3" s="122"/>
      <c r="PGA3" s="122"/>
      <c r="PGB3" s="122"/>
      <c r="PGC3" s="122"/>
      <c r="PGD3" s="122"/>
      <c r="PGE3" s="122"/>
      <c r="PGF3" s="122"/>
      <c r="PGG3" s="122"/>
      <c r="PGH3" s="122"/>
      <c r="PGI3" s="122"/>
      <c r="PGJ3" s="122"/>
      <c r="PGK3" s="122"/>
      <c r="PGL3" s="122"/>
      <c r="PGM3" s="122"/>
      <c r="PGN3" s="122"/>
      <c r="PGO3" s="122"/>
      <c r="PGP3" s="122"/>
      <c r="PGQ3" s="122"/>
      <c r="PGR3" s="122"/>
      <c r="PGS3" s="122"/>
      <c r="PGT3" s="122"/>
      <c r="PGU3" s="122"/>
      <c r="PGV3" s="122"/>
      <c r="PGW3" s="122"/>
      <c r="PGX3" s="122"/>
      <c r="PGY3" s="122"/>
      <c r="PGZ3" s="122"/>
      <c r="PHA3" s="122"/>
      <c r="PHB3" s="122"/>
      <c r="PHC3" s="122"/>
      <c r="PHD3" s="122"/>
      <c r="PHE3" s="122"/>
      <c r="PHF3" s="122"/>
      <c r="PHG3" s="122"/>
      <c r="PHH3" s="122"/>
      <c r="PHI3" s="122"/>
      <c r="PHJ3" s="122"/>
      <c r="PHK3" s="122"/>
      <c r="PHL3" s="122"/>
      <c r="PHM3" s="122"/>
      <c r="PHN3" s="122"/>
      <c r="PHO3" s="122"/>
      <c r="PHP3" s="122"/>
      <c r="PHQ3" s="122"/>
      <c r="PHR3" s="122"/>
      <c r="PHS3" s="122"/>
      <c r="PHT3" s="122"/>
      <c r="PHU3" s="122"/>
      <c r="PHV3" s="122"/>
      <c r="PHW3" s="122"/>
      <c r="PHX3" s="122"/>
      <c r="PHY3" s="122"/>
      <c r="PHZ3" s="122"/>
      <c r="PIA3" s="122"/>
      <c r="PIB3" s="122"/>
      <c r="PIC3" s="122"/>
      <c r="PID3" s="122"/>
      <c r="PIE3" s="122"/>
      <c r="PIF3" s="122"/>
      <c r="PIG3" s="122"/>
      <c r="PIH3" s="122"/>
      <c r="PII3" s="122"/>
      <c r="PIJ3" s="122"/>
      <c r="PIK3" s="122"/>
      <c r="PIL3" s="122"/>
      <c r="PIM3" s="122"/>
      <c r="PIN3" s="122"/>
      <c r="PIO3" s="122"/>
      <c r="PIP3" s="122"/>
      <c r="PIQ3" s="122"/>
      <c r="PIR3" s="122"/>
      <c r="PIS3" s="122"/>
      <c r="PIT3" s="122"/>
      <c r="PIU3" s="122"/>
      <c r="PIV3" s="122"/>
      <c r="PIW3" s="122"/>
      <c r="PIX3" s="122"/>
      <c r="PIY3" s="122"/>
      <c r="PIZ3" s="122"/>
      <c r="PJA3" s="122"/>
      <c r="PJB3" s="122"/>
      <c r="PJC3" s="122"/>
      <c r="PJD3" s="122"/>
      <c r="PJE3" s="122"/>
      <c r="PJF3" s="122"/>
      <c r="PJG3" s="122"/>
      <c r="PJH3" s="122"/>
      <c r="PJI3" s="122"/>
      <c r="PJJ3" s="122"/>
      <c r="PJK3" s="122"/>
      <c r="PJL3" s="122"/>
      <c r="PJM3" s="122"/>
      <c r="PJN3" s="122"/>
      <c r="PJO3" s="122"/>
      <c r="PJP3" s="122"/>
      <c r="PJQ3" s="122"/>
      <c r="PJR3" s="122"/>
      <c r="PJS3" s="122"/>
      <c r="PJT3" s="122"/>
      <c r="PJU3" s="122"/>
      <c r="PJV3" s="122"/>
      <c r="PJW3" s="122"/>
      <c r="PJX3" s="122"/>
      <c r="PJY3" s="122"/>
      <c r="PJZ3" s="122"/>
      <c r="PKA3" s="122"/>
      <c r="PKB3" s="122"/>
      <c r="PKC3" s="122"/>
      <c r="PKD3" s="122"/>
      <c r="PKE3" s="122"/>
      <c r="PKF3" s="122"/>
      <c r="PKG3" s="122"/>
      <c r="PKH3" s="122"/>
      <c r="PKI3" s="122"/>
      <c r="PKJ3" s="122"/>
      <c r="PKK3" s="122"/>
      <c r="PKL3" s="122"/>
      <c r="PKM3" s="122"/>
      <c r="PKN3" s="122"/>
      <c r="PKO3" s="122"/>
      <c r="PKP3" s="122"/>
      <c r="PKQ3" s="122"/>
      <c r="PKR3" s="122"/>
      <c r="PKS3" s="122"/>
      <c r="PKT3" s="122"/>
      <c r="PKU3" s="122"/>
      <c r="PKV3" s="122"/>
      <c r="PKW3" s="122"/>
      <c r="PKX3" s="122"/>
      <c r="PKY3" s="122"/>
      <c r="PKZ3" s="122"/>
      <c r="PLA3" s="122"/>
      <c r="PLB3" s="122"/>
      <c r="PLC3" s="122"/>
      <c r="PLD3" s="122"/>
      <c r="PLE3" s="122"/>
      <c r="PLF3" s="122"/>
      <c r="PLG3" s="122"/>
      <c r="PLH3" s="122"/>
      <c r="PLI3" s="122"/>
      <c r="PLJ3" s="122"/>
      <c r="PLK3" s="122"/>
      <c r="PLL3" s="122"/>
      <c r="PLM3" s="122"/>
      <c r="PLN3" s="122"/>
      <c r="PLO3" s="122"/>
      <c r="PLP3" s="122"/>
      <c r="PLQ3" s="122"/>
      <c r="PLR3" s="122"/>
      <c r="PLS3" s="122"/>
      <c r="PLT3" s="122"/>
      <c r="PLU3" s="122"/>
      <c r="PLV3" s="122"/>
      <c r="PLW3" s="122"/>
      <c r="PLX3" s="122"/>
      <c r="PLY3" s="122"/>
      <c r="PLZ3" s="122"/>
      <c r="PMA3" s="122"/>
      <c r="PMB3" s="122"/>
      <c r="PMC3" s="122"/>
      <c r="PMD3" s="122"/>
      <c r="PME3" s="122"/>
      <c r="PMF3" s="122"/>
      <c r="PMG3" s="122"/>
      <c r="PMH3" s="122"/>
      <c r="PMI3" s="122"/>
      <c r="PMJ3" s="122"/>
      <c r="PMK3" s="122"/>
      <c r="PML3" s="122"/>
      <c r="PMM3" s="122"/>
      <c r="PMN3" s="122"/>
      <c r="PMO3" s="122"/>
      <c r="PMP3" s="122"/>
      <c r="PMQ3" s="122"/>
      <c r="PMR3" s="122"/>
      <c r="PMS3" s="122"/>
      <c r="PMT3" s="122"/>
      <c r="PMU3" s="122"/>
      <c r="PMV3" s="122"/>
      <c r="PMW3" s="122"/>
      <c r="PMX3" s="122"/>
      <c r="PMY3" s="122"/>
      <c r="PMZ3" s="122"/>
      <c r="PNA3" s="122"/>
      <c r="PNB3" s="122"/>
      <c r="PNC3" s="122"/>
      <c r="PND3" s="122"/>
      <c r="PNE3" s="122"/>
      <c r="PNF3" s="122"/>
      <c r="PNG3" s="122"/>
      <c r="PNH3" s="122"/>
      <c r="PNI3" s="122"/>
      <c r="PNJ3" s="122"/>
      <c r="PNK3" s="122"/>
      <c r="PNL3" s="122"/>
      <c r="PNM3" s="122"/>
      <c r="PNN3" s="122"/>
      <c r="PNO3" s="122"/>
      <c r="PNP3" s="122"/>
      <c r="PNQ3" s="122"/>
      <c r="PNR3" s="122"/>
      <c r="PNS3" s="122"/>
      <c r="PNT3" s="122"/>
      <c r="PNU3" s="122"/>
      <c r="PNV3" s="122"/>
      <c r="PNW3" s="122"/>
      <c r="PNX3" s="122"/>
      <c r="PNY3" s="122"/>
      <c r="PNZ3" s="122"/>
      <c r="POA3" s="122"/>
      <c r="POB3" s="122"/>
      <c r="POC3" s="122"/>
      <c r="POD3" s="122"/>
      <c r="POE3" s="122"/>
      <c r="POF3" s="122"/>
      <c r="POG3" s="122"/>
      <c r="POH3" s="122"/>
      <c r="POI3" s="122"/>
      <c r="POJ3" s="122"/>
      <c r="POK3" s="122"/>
      <c r="POL3" s="122"/>
      <c r="POM3" s="122"/>
      <c r="PON3" s="122"/>
      <c r="POO3" s="122"/>
      <c r="POP3" s="122"/>
      <c r="POQ3" s="122"/>
      <c r="POR3" s="122"/>
      <c r="POS3" s="122"/>
      <c r="POT3" s="122"/>
      <c r="POU3" s="122"/>
      <c r="POV3" s="122"/>
      <c r="POW3" s="122"/>
      <c r="POX3" s="122"/>
      <c r="POY3" s="122"/>
      <c r="POZ3" s="122"/>
      <c r="PPA3" s="122"/>
      <c r="PPB3" s="122"/>
      <c r="PPC3" s="122"/>
      <c r="PPD3" s="122"/>
      <c r="PPE3" s="122"/>
      <c r="PPF3" s="122"/>
      <c r="PPG3" s="122"/>
      <c r="PPH3" s="122"/>
      <c r="PPI3" s="122"/>
      <c r="PPJ3" s="122"/>
      <c r="PPK3" s="122"/>
      <c r="PPL3" s="122"/>
      <c r="PPM3" s="122"/>
      <c r="PPN3" s="122"/>
      <c r="PPO3" s="122"/>
      <c r="PPP3" s="122"/>
      <c r="PPQ3" s="122"/>
      <c r="PPR3" s="122"/>
      <c r="PPS3" s="122"/>
      <c r="PPT3" s="122"/>
      <c r="PPU3" s="122"/>
      <c r="PPV3" s="122"/>
      <c r="PPW3" s="122"/>
      <c r="PPX3" s="122"/>
      <c r="PPY3" s="122"/>
      <c r="PPZ3" s="122"/>
      <c r="PQA3" s="122"/>
      <c r="PQB3" s="122"/>
      <c r="PQC3" s="122"/>
      <c r="PQD3" s="122"/>
      <c r="PQE3" s="122"/>
      <c r="PQF3" s="122"/>
      <c r="PQG3" s="122"/>
      <c r="PQH3" s="122"/>
      <c r="PQI3" s="122"/>
      <c r="PQJ3" s="122"/>
      <c r="PQK3" s="122"/>
      <c r="PQL3" s="122"/>
      <c r="PQM3" s="122"/>
      <c r="PQN3" s="122"/>
      <c r="PQO3" s="122"/>
      <c r="PQP3" s="122"/>
      <c r="PQQ3" s="122"/>
      <c r="PQR3" s="122"/>
      <c r="PQS3" s="122"/>
      <c r="PQT3" s="122"/>
      <c r="PQU3" s="122"/>
      <c r="PQV3" s="122"/>
      <c r="PQW3" s="122"/>
      <c r="PQX3" s="122"/>
      <c r="PQY3" s="122"/>
      <c r="PQZ3" s="122"/>
      <c r="PRA3" s="122"/>
      <c r="PRB3" s="122"/>
      <c r="PRC3" s="122"/>
      <c r="PRD3" s="122"/>
      <c r="PRE3" s="122"/>
      <c r="PRF3" s="122"/>
      <c r="PRG3" s="122"/>
      <c r="PRH3" s="122"/>
      <c r="PRI3" s="122"/>
      <c r="PRJ3" s="122"/>
      <c r="PRK3" s="122"/>
      <c r="PRL3" s="122"/>
      <c r="PRM3" s="122"/>
      <c r="PRN3" s="122"/>
      <c r="PRO3" s="122"/>
      <c r="PRP3" s="122"/>
      <c r="PRQ3" s="122"/>
      <c r="PRR3" s="122"/>
      <c r="PRS3" s="122"/>
      <c r="PRT3" s="122"/>
      <c r="PRU3" s="122"/>
      <c r="PRV3" s="122"/>
      <c r="PRW3" s="122"/>
      <c r="PRX3" s="122"/>
      <c r="PRY3" s="122"/>
      <c r="PRZ3" s="122"/>
      <c r="PSA3" s="122"/>
      <c r="PSB3" s="122"/>
      <c r="PSC3" s="122"/>
      <c r="PSD3" s="122"/>
      <c r="PSE3" s="122"/>
      <c r="PSF3" s="122"/>
      <c r="PSG3" s="122"/>
      <c r="PSH3" s="122"/>
      <c r="PSI3" s="122"/>
      <c r="PSJ3" s="122"/>
      <c r="PSK3" s="122"/>
      <c r="PSL3" s="122"/>
      <c r="PSM3" s="122"/>
      <c r="PSN3" s="122"/>
      <c r="PSO3" s="122"/>
      <c r="PSP3" s="122"/>
      <c r="PSQ3" s="122"/>
      <c r="PSR3" s="122"/>
      <c r="PSS3" s="122"/>
      <c r="PST3" s="122"/>
      <c r="PSU3" s="122"/>
      <c r="PSV3" s="122"/>
      <c r="PSW3" s="122"/>
      <c r="PSX3" s="122"/>
      <c r="PSY3" s="122"/>
      <c r="PSZ3" s="122"/>
      <c r="PTA3" s="122"/>
      <c r="PTB3" s="122"/>
      <c r="PTC3" s="122"/>
      <c r="PTD3" s="122"/>
      <c r="PTE3" s="122"/>
      <c r="PTF3" s="122"/>
      <c r="PTG3" s="122"/>
      <c r="PTH3" s="122"/>
      <c r="PTI3" s="122"/>
      <c r="PTJ3" s="122"/>
      <c r="PTK3" s="122"/>
      <c r="PTL3" s="122"/>
      <c r="PTM3" s="122"/>
      <c r="PTN3" s="122"/>
      <c r="PTO3" s="122"/>
      <c r="PTP3" s="122"/>
      <c r="PTQ3" s="122"/>
      <c r="PTR3" s="122"/>
      <c r="PTS3" s="122"/>
      <c r="PTT3" s="122"/>
      <c r="PTU3" s="122"/>
      <c r="PTV3" s="122"/>
      <c r="PTW3" s="122"/>
      <c r="PTX3" s="122"/>
      <c r="PTY3" s="122"/>
      <c r="PTZ3" s="122"/>
      <c r="PUA3" s="122"/>
      <c r="PUB3" s="122"/>
      <c r="PUC3" s="122"/>
      <c r="PUD3" s="122"/>
      <c r="PUE3" s="122"/>
      <c r="PUF3" s="122"/>
      <c r="PUG3" s="122"/>
      <c r="PUH3" s="122"/>
      <c r="PUI3" s="122"/>
      <c r="PUJ3" s="122"/>
      <c r="PUK3" s="122"/>
      <c r="PUL3" s="122"/>
      <c r="PUM3" s="122"/>
      <c r="PUN3" s="122"/>
      <c r="PUO3" s="122"/>
      <c r="PUP3" s="122"/>
      <c r="PUQ3" s="122"/>
      <c r="PUR3" s="122"/>
      <c r="PUS3" s="122"/>
      <c r="PUT3" s="122"/>
      <c r="PUU3" s="122"/>
      <c r="PUV3" s="122"/>
      <c r="PUW3" s="122"/>
      <c r="PUX3" s="122"/>
      <c r="PUY3" s="122"/>
      <c r="PUZ3" s="122"/>
      <c r="PVA3" s="122"/>
      <c r="PVB3" s="122"/>
      <c r="PVC3" s="122"/>
      <c r="PVD3" s="122"/>
      <c r="PVE3" s="122"/>
      <c r="PVF3" s="122"/>
      <c r="PVG3" s="122"/>
      <c r="PVH3" s="122"/>
      <c r="PVI3" s="122"/>
      <c r="PVJ3" s="122"/>
      <c r="PVK3" s="122"/>
      <c r="PVL3" s="122"/>
      <c r="PVM3" s="122"/>
      <c r="PVN3" s="122"/>
      <c r="PVO3" s="122"/>
      <c r="PVP3" s="122"/>
      <c r="PVQ3" s="122"/>
      <c r="PVR3" s="122"/>
      <c r="PVS3" s="122"/>
      <c r="PVT3" s="122"/>
      <c r="PVU3" s="122"/>
      <c r="PVV3" s="122"/>
      <c r="PVW3" s="122"/>
      <c r="PVX3" s="122"/>
      <c r="PVY3" s="122"/>
      <c r="PVZ3" s="122"/>
      <c r="PWA3" s="122"/>
      <c r="PWB3" s="122"/>
      <c r="PWC3" s="122"/>
      <c r="PWD3" s="122"/>
      <c r="PWE3" s="122"/>
      <c r="PWF3" s="122"/>
      <c r="PWG3" s="122"/>
      <c r="PWH3" s="122"/>
      <c r="PWI3" s="122"/>
      <c r="PWJ3" s="122"/>
      <c r="PWK3" s="122"/>
      <c r="PWL3" s="122"/>
      <c r="PWM3" s="122"/>
      <c r="PWN3" s="122"/>
      <c r="PWO3" s="122"/>
      <c r="PWP3" s="122"/>
      <c r="PWQ3" s="122"/>
      <c r="PWR3" s="122"/>
      <c r="PWS3" s="122"/>
      <c r="PWT3" s="122"/>
      <c r="PWU3" s="122"/>
      <c r="PWV3" s="122"/>
      <c r="PWW3" s="122"/>
      <c r="PWX3" s="122"/>
      <c r="PWY3" s="122"/>
      <c r="PWZ3" s="122"/>
      <c r="PXA3" s="122"/>
      <c r="PXB3" s="122"/>
      <c r="PXC3" s="122"/>
      <c r="PXD3" s="122"/>
      <c r="PXE3" s="122"/>
      <c r="PXF3" s="122"/>
      <c r="PXG3" s="122"/>
      <c r="PXH3" s="122"/>
      <c r="PXI3" s="122"/>
      <c r="PXJ3" s="122"/>
      <c r="PXK3" s="122"/>
      <c r="PXL3" s="122"/>
      <c r="PXM3" s="122"/>
      <c r="PXN3" s="122"/>
      <c r="PXO3" s="122"/>
      <c r="PXP3" s="122"/>
      <c r="PXQ3" s="122"/>
      <c r="PXR3" s="122"/>
      <c r="PXS3" s="122"/>
      <c r="PXT3" s="122"/>
      <c r="PXU3" s="122"/>
      <c r="PXV3" s="122"/>
      <c r="PXW3" s="122"/>
      <c r="PXX3" s="122"/>
      <c r="PXY3" s="122"/>
      <c r="PXZ3" s="122"/>
      <c r="PYA3" s="122"/>
      <c r="PYB3" s="122"/>
      <c r="PYC3" s="122"/>
      <c r="PYD3" s="122"/>
      <c r="PYE3" s="122"/>
      <c r="PYF3" s="122"/>
      <c r="PYG3" s="122"/>
      <c r="PYH3" s="122"/>
      <c r="PYI3" s="122"/>
      <c r="PYJ3" s="122"/>
      <c r="PYK3" s="122"/>
      <c r="PYL3" s="122"/>
      <c r="PYM3" s="122"/>
      <c r="PYN3" s="122"/>
      <c r="PYO3" s="122"/>
      <c r="PYP3" s="122"/>
      <c r="PYQ3" s="122"/>
      <c r="PYR3" s="122"/>
      <c r="PYS3" s="122"/>
      <c r="PYT3" s="122"/>
      <c r="PYU3" s="122"/>
      <c r="PYV3" s="122"/>
      <c r="PYW3" s="122"/>
      <c r="PYX3" s="122"/>
      <c r="PYY3" s="122"/>
      <c r="PYZ3" s="122"/>
      <c r="PZA3" s="122"/>
      <c r="PZB3" s="122"/>
      <c r="PZC3" s="122"/>
      <c r="PZD3" s="122"/>
      <c r="PZE3" s="122"/>
      <c r="PZF3" s="122"/>
      <c r="PZG3" s="122"/>
      <c r="PZH3" s="122"/>
      <c r="PZI3" s="122"/>
      <c r="PZJ3" s="122"/>
      <c r="PZK3" s="122"/>
      <c r="PZL3" s="122"/>
      <c r="PZM3" s="122"/>
      <c r="PZN3" s="122"/>
      <c r="PZO3" s="122"/>
      <c r="PZP3" s="122"/>
      <c r="PZQ3" s="122"/>
      <c r="PZR3" s="122"/>
      <c r="PZS3" s="122"/>
      <c r="PZT3" s="122"/>
      <c r="PZU3" s="122"/>
      <c r="PZV3" s="122"/>
      <c r="PZW3" s="122"/>
      <c r="PZX3" s="122"/>
      <c r="PZY3" s="122"/>
      <c r="PZZ3" s="122"/>
      <c r="QAA3" s="122"/>
      <c r="QAB3" s="122"/>
      <c r="QAC3" s="122"/>
      <c r="QAD3" s="122"/>
      <c r="QAE3" s="122"/>
      <c r="QAF3" s="122"/>
      <c r="QAG3" s="122"/>
      <c r="QAH3" s="122"/>
      <c r="QAI3" s="122"/>
      <c r="QAJ3" s="122"/>
      <c r="QAK3" s="122"/>
      <c r="QAL3" s="122"/>
      <c r="QAM3" s="122"/>
      <c r="QAN3" s="122"/>
      <c r="QAO3" s="122"/>
      <c r="QAP3" s="122"/>
      <c r="QAQ3" s="122"/>
      <c r="QAR3" s="122"/>
      <c r="QAS3" s="122"/>
      <c r="QAT3" s="122"/>
      <c r="QAU3" s="122"/>
      <c r="QAV3" s="122"/>
      <c r="QAW3" s="122"/>
      <c r="QAX3" s="122"/>
      <c r="QAY3" s="122"/>
      <c r="QAZ3" s="122"/>
      <c r="QBA3" s="122"/>
      <c r="QBB3" s="122"/>
      <c r="QBC3" s="122"/>
      <c r="QBD3" s="122"/>
      <c r="QBE3" s="122"/>
      <c r="QBF3" s="122"/>
      <c r="QBG3" s="122"/>
      <c r="QBH3" s="122"/>
      <c r="QBI3" s="122"/>
      <c r="QBJ3" s="122"/>
      <c r="QBK3" s="122"/>
      <c r="QBL3" s="122"/>
      <c r="QBM3" s="122"/>
      <c r="QBN3" s="122"/>
      <c r="QBO3" s="122"/>
      <c r="QBP3" s="122"/>
      <c r="QBQ3" s="122"/>
      <c r="QBR3" s="122"/>
      <c r="QBS3" s="122"/>
      <c r="QBT3" s="122"/>
      <c r="QBU3" s="122"/>
      <c r="QBV3" s="122"/>
      <c r="QBW3" s="122"/>
      <c r="QBX3" s="122"/>
      <c r="QBY3" s="122"/>
      <c r="QBZ3" s="122"/>
      <c r="QCA3" s="122"/>
      <c r="QCB3" s="122"/>
      <c r="QCC3" s="122"/>
      <c r="QCD3" s="122"/>
      <c r="QCE3" s="122"/>
      <c r="QCF3" s="122"/>
      <c r="QCG3" s="122"/>
      <c r="QCH3" s="122"/>
      <c r="QCI3" s="122"/>
      <c r="QCJ3" s="122"/>
      <c r="QCK3" s="122"/>
      <c r="QCL3" s="122"/>
      <c r="QCM3" s="122"/>
      <c r="QCN3" s="122"/>
      <c r="QCO3" s="122"/>
      <c r="QCP3" s="122"/>
      <c r="QCQ3" s="122"/>
      <c r="QCR3" s="122"/>
      <c r="QCS3" s="122"/>
      <c r="QCT3" s="122"/>
      <c r="QCU3" s="122"/>
      <c r="QCV3" s="122"/>
      <c r="QCW3" s="122"/>
      <c r="QCX3" s="122"/>
      <c r="QCY3" s="122"/>
      <c r="QCZ3" s="122"/>
      <c r="QDA3" s="122"/>
      <c r="QDB3" s="122"/>
      <c r="QDC3" s="122"/>
      <c r="QDD3" s="122"/>
      <c r="QDE3" s="122"/>
      <c r="QDF3" s="122"/>
      <c r="QDG3" s="122"/>
      <c r="QDH3" s="122"/>
      <c r="QDI3" s="122"/>
      <c r="QDJ3" s="122"/>
      <c r="QDK3" s="122"/>
      <c r="QDL3" s="122"/>
      <c r="QDM3" s="122"/>
      <c r="QDN3" s="122"/>
      <c r="QDO3" s="122"/>
      <c r="QDP3" s="122"/>
      <c r="QDQ3" s="122"/>
      <c r="QDR3" s="122"/>
      <c r="QDS3" s="122"/>
      <c r="QDT3" s="122"/>
      <c r="QDU3" s="122"/>
      <c r="QDV3" s="122"/>
      <c r="QDW3" s="122"/>
      <c r="QDX3" s="122"/>
      <c r="QDY3" s="122"/>
      <c r="QDZ3" s="122"/>
      <c r="QEA3" s="122"/>
      <c r="QEB3" s="122"/>
      <c r="QEC3" s="122"/>
      <c r="QED3" s="122"/>
      <c r="QEE3" s="122"/>
      <c r="QEF3" s="122"/>
      <c r="QEG3" s="122"/>
      <c r="QEH3" s="122"/>
      <c r="QEI3" s="122"/>
      <c r="QEJ3" s="122"/>
      <c r="QEK3" s="122"/>
      <c r="QEL3" s="122"/>
      <c r="QEM3" s="122"/>
      <c r="QEN3" s="122"/>
      <c r="QEO3" s="122"/>
      <c r="QEP3" s="122"/>
      <c r="QEQ3" s="122"/>
      <c r="QER3" s="122"/>
      <c r="QES3" s="122"/>
      <c r="QET3" s="122"/>
      <c r="QEU3" s="122"/>
      <c r="QEV3" s="122"/>
      <c r="QEW3" s="122"/>
      <c r="QEX3" s="122"/>
      <c r="QEY3" s="122"/>
      <c r="QEZ3" s="122"/>
      <c r="QFA3" s="122"/>
      <c r="QFB3" s="122"/>
      <c r="QFC3" s="122"/>
      <c r="QFD3" s="122"/>
      <c r="QFE3" s="122"/>
      <c r="QFF3" s="122"/>
      <c r="QFG3" s="122"/>
      <c r="QFH3" s="122"/>
      <c r="QFI3" s="122"/>
      <c r="QFJ3" s="122"/>
      <c r="QFK3" s="122"/>
      <c r="QFL3" s="122"/>
      <c r="QFM3" s="122"/>
      <c r="QFN3" s="122"/>
      <c r="QFO3" s="122"/>
      <c r="QFP3" s="122"/>
      <c r="QFQ3" s="122"/>
      <c r="QFR3" s="122"/>
      <c r="QFS3" s="122"/>
      <c r="QFT3" s="122"/>
      <c r="QFU3" s="122"/>
      <c r="QFV3" s="122"/>
      <c r="QFW3" s="122"/>
      <c r="QFX3" s="122"/>
      <c r="QFY3" s="122"/>
      <c r="QFZ3" s="122"/>
      <c r="QGA3" s="122"/>
      <c r="QGB3" s="122"/>
      <c r="QGC3" s="122"/>
      <c r="QGD3" s="122"/>
      <c r="QGE3" s="122"/>
      <c r="QGF3" s="122"/>
      <c r="QGG3" s="122"/>
      <c r="QGH3" s="122"/>
      <c r="QGI3" s="122"/>
      <c r="QGJ3" s="122"/>
      <c r="QGK3" s="122"/>
      <c r="QGL3" s="122"/>
      <c r="QGM3" s="122"/>
      <c r="QGN3" s="122"/>
      <c r="QGO3" s="122"/>
      <c r="QGP3" s="122"/>
      <c r="QGQ3" s="122"/>
      <c r="QGR3" s="122"/>
      <c r="QGS3" s="122"/>
      <c r="QGT3" s="122"/>
      <c r="QGU3" s="122"/>
      <c r="QGV3" s="122"/>
      <c r="QGW3" s="122"/>
      <c r="QGX3" s="122"/>
      <c r="QGY3" s="122"/>
      <c r="QGZ3" s="122"/>
      <c r="QHA3" s="122"/>
      <c r="QHB3" s="122"/>
      <c r="QHC3" s="122"/>
      <c r="QHD3" s="122"/>
      <c r="QHE3" s="122"/>
      <c r="QHF3" s="122"/>
      <c r="QHG3" s="122"/>
      <c r="QHH3" s="122"/>
      <c r="QHI3" s="122"/>
      <c r="QHJ3" s="122"/>
      <c r="QHK3" s="122"/>
      <c r="QHL3" s="122"/>
      <c r="QHM3" s="122"/>
      <c r="QHN3" s="122"/>
      <c r="QHO3" s="122"/>
      <c r="QHP3" s="122"/>
      <c r="QHQ3" s="122"/>
      <c r="QHR3" s="122"/>
      <c r="QHS3" s="122"/>
      <c r="QHT3" s="122"/>
      <c r="QHU3" s="122"/>
      <c r="QHV3" s="122"/>
      <c r="QHW3" s="122"/>
      <c r="QHX3" s="122"/>
      <c r="QHY3" s="122"/>
      <c r="QHZ3" s="122"/>
      <c r="QIA3" s="122"/>
      <c r="QIB3" s="122"/>
      <c r="QIC3" s="122"/>
      <c r="QID3" s="122"/>
      <c r="QIE3" s="122"/>
      <c r="QIF3" s="122"/>
      <c r="QIG3" s="122"/>
      <c r="QIH3" s="122"/>
      <c r="QII3" s="122"/>
      <c r="QIJ3" s="122"/>
      <c r="QIK3" s="122"/>
      <c r="QIL3" s="122"/>
      <c r="QIM3" s="122"/>
      <c r="QIN3" s="122"/>
      <c r="QIO3" s="122"/>
      <c r="QIP3" s="122"/>
      <c r="QIQ3" s="122"/>
      <c r="QIR3" s="122"/>
      <c r="QIS3" s="122"/>
      <c r="QIT3" s="122"/>
      <c r="QIU3" s="122"/>
      <c r="QIV3" s="122"/>
      <c r="QIW3" s="122"/>
      <c r="QIX3" s="122"/>
      <c r="QIY3" s="122"/>
      <c r="QIZ3" s="122"/>
      <c r="QJA3" s="122"/>
      <c r="QJB3" s="122"/>
      <c r="QJC3" s="122"/>
      <c r="QJD3" s="122"/>
      <c r="QJE3" s="122"/>
      <c r="QJF3" s="122"/>
      <c r="QJG3" s="122"/>
      <c r="QJH3" s="122"/>
      <c r="QJI3" s="122"/>
      <c r="QJJ3" s="122"/>
      <c r="QJK3" s="122"/>
      <c r="QJL3" s="122"/>
      <c r="QJM3" s="122"/>
      <c r="QJN3" s="122"/>
      <c r="QJO3" s="122"/>
      <c r="QJP3" s="122"/>
      <c r="QJQ3" s="122"/>
      <c r="QJR3" s="122"/>
      <c r="QJS3" s="122"/>
      <c r="QJT3" s="122"/>
      <c r="QJU3" s="122"/>
      <c r="QJV3" s="122"/>
      <c r="QJW3" s="122"/>
      <c r="QJX3" s="122"/>
      <c r="QJY3" s="122"/>
      <c r="QJZ3" s="122"/>
      <c r="QKA3" s="122"/>
      <c r="QKB3" s="122"/>
      <c r="QKC3" s="122"/>
      <c r="QKD3" s="122"/>
      <c r="QKE3" s="122"/>
      <c r="QKF3" s="122"/>
      <c r="QKG3" s="122"/>
      <c r="QKH3" s="122"/>
      <c r="QKI3" s="122"/>
      <c r="QKJ3" s="122"/>
      <c r="QKK3" s="122"/>
      <c r="QKL3" s="122"/>
      <c r="QKM3" s="122"/>
      <c r="QKN3" s="122"/>
      <c r="QKO3" s="122"/>
      <c r="QKP3" s="122"/>
      <c r="QKQ3" s="122"/>
      <c r="QKR3" s="122"/>
      <c r="QKS3" s="122"/>
      <c r="QKT3" s="122"/>
      <c r="QKU3" s="122"/>
      <c r="QKV3" s="122"/>
      <c r="QKW3" s="122"/>
      <c r="QKX3" s="122"/>
      <c r="QKY3" s="122"/>
      <c r="QKZ3" s="122"/>
      <c r="QLA3" s="122"/>
      <c r="QLB3" s="122"/>
      <c r="QLC3" s="122"/>
      <c r="QLD3" s="122"/>
      <c r="QLE3" s="122"/>
      <c r="QLF3" s="122"/>
      <c r="QLG3" s="122"/>
      <c r="QLH3" s="122"/>
      <c r="QLI3" s="122"/>
      <c r="QLJ3" s="122"/>
      <c r="QLK3" s="122"/>
      <c r="QLL3" s="122"/>
      <c r="QLM3" s="122"/>
      <c r="QLN3" s="122"/>
      <c r="QLO3" s="122"/>
      <c r="QLP3" s="122"/>
      <c r="QLQ3" s="122"/>
      <c r="QLR3" s="122"/>
      <c r="QLS3" s="122"/>
      <c r="QLT3" s="122"/>
      <c r="QLU3" s="122"/>
      <c r="QLV3" s="122"/>
      <c r="QLW3" s="122"/>
      <c r="QLX3" s="122"/>
      <c r="QLY3" s="122"/>
      <c r="QLZ3" s="122"/>
      <c r="QMA3" s="122"/>
      <c r="QMB3" s="122"/>
      <c r="QMC3" s="122"/>
      <c r="QMD3" s="122"/>
      <c r="QME3" s="122"/>
      <c r="QMF3" s="122"/>
      <c r="QMG3" s="122"/>
      <c r="QMH3" s="122"/>
      <c r="QMI3" s="122"/>
      <c r="QMJ3" s="122"/>
      <c r="QMK3" s="122"/>
      <c r="QML3" s="122"/>
      <c r="QMM3" s="122"/>
      <c r="QMN3" s="122"/>
      <c r="QMO3" s="122"/>
      <c r="QMP3" s="122"/>
      <c r="QMQ3" s="122"/>
      <c r="QMR3" s="122"/>
      <c r="QMS3" s="122"/>
      <c r="QMT3" s="122"/>
      <c r="QMU3" s="122"/>
      <c r="QMV3" s="122"/>
      <c r="QMW3" s="122"/>
      <c r="QMX3" s="122"/>
      <c r="QMY3" s="122"/>
      <c r="QMZ3" s="122"/>
      <c r="QNA3" s="122"/>
      <c r="QNB3" s="122"/>
      <c r="QNC3" s="122"/>
      <c r="QND3" s="122"/>
      <c r="QNE3" s="122"/>
      <c r="QNF3" s="122"/>
      <c r="QNG3" s="122"/>
      <c r="QNH3" s="122"/>
      <c r="QNI3" s="122"/>
      <c r="QNJ3" s="122"/>
      <c r="QNK3" s="122"/>
      <c r="QNL3" s="122"/>
      <c r="QNM3" s="122"/>
      <c r="QNN3" s="122"/>
      <c r="QNO3" s="122"/>
      <c r="QNP3" s="122"/>
      <c r="QNQ3" s="122"/>
      <c r="QNR3" s="122"/>
      <c r="QNS3" s="122"/>
      <c r="QNT3" s="122"/>
      <c r="QNU3" s="122"/>
      <c r="QNV3" s="122"/>
      <c r="QNW3" s="122"/>
      <c r="QNX3" s="122"/>
      <c r="QNY3" s="122"/>
      <c r="QNZ3" s="122"/>
      <c r="QOA3" s="122"/>
      <c r="QOB3" s="122"/>
      <c r="QOC3" s="122"/>
      <c r="QOD3" s="122"/>
      <c r="QOE3" s="122"/>
      <c r="QOF3" s="122"/>
      <c r="QOG3" s="122"/>
      <c r="QOH3" s="122"/>
      <c r="QOI3" s="122"/>
      <c r="QOJ3" s="122"/>
      <c r="QOK3" s="122"/>
      <c r="QOL3" s="122"/>
      <c r="QOM3" s="122"/>
      <c r="QON3" s="122"/>
      <c r="QOO3" s="122"/>
      <c r="QOP3" s="122"/>
      <c r="QOQ3" s="122"/>
      <c r="QOR3" s="122"/>
      <c r="QOS3" s="122"/>
      <c r="QOT3" s="122"/>
      <c r="QOU3" s="122"/>
      <c r="QOV3" s="122"/>
      <c r="QOW3" s="122"/>
      <c r="QOX3" s="122"/>
      <c r="QOY3" s="122"/>
      <c r="QOZ3" s="122"/>
      <c r="QPA3" s="122"/>
      <c r="QPB3" s="122"/>
      <c r="QPC3" s="122"/>
      <c r="QPD3" s="122"/>
      <c r="QPE3" s="122"/>
      <c r="QPF3" s="122"/>
      <c r="QPG3" s="122"/>
      <c r="QPH3" s="122"/>
      <c r="QPI3" s="122"/>
      <c r="QPJ3" s="122"/>
      <c r="QPK3" s="122"/>
      <c r="QPL3" s="122"/>
      <c r="QPM3" s="122"/>
      <c r="QPN3" s="122"/>
      <c r="QPO3" s="122"/>
      <c r="QPP3" s="122"/>
      <c r="QPQ3" s="122"/>
      <c r="QPR3" s="122"/>
      <c r="QPS3" s="122"/>
      <c r="QPT3" s="122"/>
      <c r="QPU3" s="122"/>
      <c r="QPV3" s="122"/>
      <c r="QPW3" s="122"/>
      <c r="QPX3" s="122"/>
      <c r="QPY3" s="122"/>
      <c r="QPZ3" s="122"/>
      <c r="QQA3" s="122"/>
      <c r="QQB3" s="122"/>
      <c r="QQC3" s="122"/>
      <c r="QQD3" s="122"/>
      <c r="QQE3" s="122"/>
      <c r="QQF3" s="122"/>
      <c r="QQG3" s="122"/>
      <c r="QQH3" s="122"/>
      <c r="QQI3" s="122"/>
      <c r="QQJ3" s="122"/>
      <c r="QQK3" s="122"/>
      <c r="QQL3" s="122"/>
      <c r="QQM3" s="122"/>
      <c r="QQN3" s="122"/>
      <c r="QQO3" s="122"/>
      <c r="QQP3" s="122"/>
      <c r="QQQ3" s="122"/>
      <c r="QQR3" s="122"/>
      <c r="QQS3" s="122"/>
      <c r="QQT3" s="122"/>
      <c r="QQU3" s="122"/>
      <c r="QQV3" s="122"/>
      <c r="QQW3" s="122"/>
      <c r="QQX3" s="122"/>
      <c r="QQY3" s="122"/>
      <c r="QQZ3" s="122"/>
      <c r="QRA3" s="122"/>
      <c r="QRB3" s="122"/>
      <c r="QRC3" s="122"/>
      <c r="QRD3" s="122"/>
      <c r="QRE3" s="122"/>
      <c r="QRF3" s="122"/>
      <c r="QRG3" s="122"/>
      <c r="QRH3" s="122"/>
      <c r="QRI3" s="122"/>
      <c r="QRJ3" s="122"/>
      <c r="QRK3" s="122"/>
      <c r="QRL3" s="122"/>
      <c r="QRM3" s="122"/>
      <c r="QRN3" s="122"/>
      <c r="QRO3" s="122"/>
      <c r="QRP3" s="122"/>
      <c r="QRQ3" s="122"/>
      <c r="QRR3" s="122"/>
      <c r="QRS3" s="122"/>
      <c r="QRT3" s="122"/>
      <c r="QRU3" s="122"/>
      <c r="QRV3" s="122"/>
      <c r="QRW3" s="122"/>
      <c r="QRX3" s="122"/>
      <c r="QRY3" s="122"/>
      <c r="QRZ3" s="122"/>
      <c r="QSA3" s="122"/>
      <c r="QSB3" s="122"/>
      <c r="QSC3" s="122"/>
      <c r="QSD3" s="122"/>
      <c r="QSE3" s="122"/>
      <c r="QSF3" s="122"/>
      <c r="QSG3" s="122"/>
      <c r="QSH3" s="122"/>
      <c r="QSI3" s="122"/>
      <c r="QSJ3" s="122"/>
      <c r="QSK3" s="122"/>
      <c r="QSL3" s="122"/>
      <c r="QSM3" s="122"/>
      <c r="QSN3" s="122"/>
      <c r="QSO3" s="122"/>
      <c r="QSP3" s="122"/>
      <c r="QSQ3" s="122"/>
      <c r="QSR3" s="122"/>
      <c r="QSS3" s="122"/>
      <c r="QST3" s="122"/>
      <c r="QSU3" s="122"/>
      <c r="QSV3" s="122"/>
      <c r="QSW3" s="122"/>
      <c r="QSX3" s="122"/>
      <c r="QSY3" s="122"/>
      <c r="QSZ3" s="122"/>
      <c r="QTA3" s="122"/>
      <c r="QTB3" s="122"/>
      <c r="QTC3" s="122"/>
      <c r="QTD3" s="122"/>
      <c r="QTE3" s="122"/>
      <c r="QTF3" s="122"/>
      <c r="QTG3" s="122"/>
      <c r="QTH3" s="122"/>
      <c r="QTI3" s="122"/>
      <c r="QTJ3" s="122"/>
      <c r="QTK3" s="122"/>
      <c r="QTL3" s="122"/>
      <c r="QTM3" s="122"/>
      <c r="QTN3" s="122"/>
      <c r="QTO3" s="122"/>
      <c r="QTP3" s="122"/>
      <c r="QTQ3" s="122"/>
      <c r="QTR3" s="122"/>
      <c r="QTS3" s="122"/>
      <c r="QTT3" s="122"/>
      <c r="QTU3" s="122"/>
      <c r="QTV3" s="122"/>
      <c r="QTW3" s="122"/>
      <c r="QTX3" s="122"/>
      <c r="QTY3" s="122"/>
      <c r="QTZ3" s="122"/>
      <c r="QUA3" s="122"/>
      <c r="QUB3" s="122"/>
      <c r="QUC3" s="122"/>
      <c r="QUD3" s="122"/>
      <c r="QUE3" s="122"/>
      <c r="QUF3" s="122"/>
      <c r="QUG3" s="122"/>
      <c r="QUH3" s="122"/>
      <c r="QUI3" s="122"/>
      <c r="QUJ3" s="122"/>
      <c r="QUK3" s="122"/>
      <c r="QUL3" s="122"/>
      <c r="QUM3" s="122"/>
      <c r="QUN3" s="122"/>
      <c r="QUO3" s="122"/>
      <c r="QUP3" s="122"/>
      <c r="QUQ3" s="122"/>
      <c r="QUR3" s="122"/>
      <c r="QUS3" s="122"/>
      <c r="QUT3" s="122"/>
      <c r="QUU3" s="122"/>
      <c r="QUV3" s="122"/>
      <c r="QUW3" s="122"/>
      <c r="QUX3" s="122"/>
      <c r="QUY3" s="122"/>
      <c r="QUZ3" s="122"/>
      <c r="QVA3" s="122"/>
      <c r="QVB3" s="122"/>
      <c r="QVC3" s="122"/>
      <c r="QVD3" s="122"/>
      <c r="QVE3" s="122"/>
      <c r="QVF3" s="122"/>
      <c r="QVG3" s="122"/>
      <c r="QVH3" s="122"/>
      <c r="QVI3" s="122"/>
      <c r="QVJ3" s="122"/>
      <c r="QVK3" s="122"/>
      <c r="QVL3" s="122"/>
      <c r="QVM3" s="122"/>
      <c r="QVN3" s="122"/>
      <c r="QVO3" s="122"/>
      <c r="QVP3" s="122"/>
      <c r="QVQ3" s="122"/>
      <c r="QVR3" s="122"/>
      <c r="QVS3" s="122"/>
      <c r="QVT3" s="122"/>
      <c r="QVU3" s="122"/>
      <c r="QVV3" s="122"/>
      <c r="QVW3" s="122"/>
      <c r="QVX3" s="122"/>
      <c r="QVY3" s="122"/>
      <c r="QVZ3" s="122"/>
      <c r="QWA3" s="122"/>
      <c r="QWB3" s="122"/>
      <c r="QWC3" s="122"/>
      <c r="QWD3" s="122"/>
      <c r="QWE3" s="122"/>
      <c r="QWF3" s="122"/>
      <c r="QWG3" s="122"/>
      <c r="QWH3" s="122"/>
      <c r="QWI3" s="122"/>
      <c r="QWJ3" s="122"/>
      <c r="QWK3" s="122"/>
      <c r="QWL3" s="122"/>
      <c r="QWM3" s="122"/>
      <c r="QWN3" s="122"/>
      <c r="QWO3" s="122"/>
      <c r="QWP3" s="122"/>
      <c r="QWQ3" s="122"/>
      <c r="QWR3" s="122"/>
      <c r="QWS3" s="122"/>
      <c r="QWT3" s="122"/>
      <c r="QWU3" s="122"/>
      <c r="QWV3" s="122"/>
      <c r="QWW3" s="122"/>
      <c r="QWX3" s="122"/>
      <c r="QWY3" s="122"/>
      <c r="QWZ3" s="122"/>
      <c r="QXA3" s="122"/>
      <c r="QXB3" s="122"/>
      <c r="QXC3" s="122"/>
      <c r="QXD3" s="122"/>
      <c r="QXE3" s="122"/>
      <c r="QXF3" s="122"/>
      <c r="QXG3" s="122"/>
      <c r="QXH3" s="122"/>
      <c r="QXI3" s="122"/>
      <c r="QXJ3" s="122"/>
      <c r="QXK3" s="122"/>
      <c r="QXL3" s="122"/>
      <c r="QXM3" s="122"/>
      <c r="QXN3" s="122"/>
      <c r="QXO3" s="122"/>
      <c r="QXP3" s="122"/>
      <c r="QXQ3" s="122"/>
      <c r="QXR3" s="122"/>
      <c r="QXS3" s="122"/>
      <c r="QXT3" s="122"/>
      <c r="QXU3" s="122"/>
      <c r="QXV3" s="122"/>
      <c r="QXW3" s="122"/>
      <c r="QXX3" s="122"/>
      <c r="QXY3" s="122"/>
      <c r="QXZ3" s="122"/>
      <c r="QYA3" s="122"/>
      <c r="QYB3" s="122"/>
      <c r="QYC3" s="122"/>
      <c r="QYD3" s="122"/>
      <c r="QYE3" s="122"/>
      <c r="QYF3" s="122"/>
      <c r="QYG3" s="122"/>
      <c r="QYH3" s="122"/>
      <c r="QYI3" s="122"/>
      <c r="QYJ3" s="122"/>
      <c r="QYK3" s="122"/>
      <c r="QYL3" s="122"/>
      <c r="QYM3" s="122"/>
      <c r="QYN3" s="122"/>
      <c r="QYO3" s="122"/>
      <c r="QYP3" s="122"/>
      <c r="QYQ3" s="122"/>
      <c r="QYR3" s="122"/>
      <c r="QYS3" s="122"/>
      <c r="QYT3" s="122"/>
      <c r="QYU3" s="122"/>
      <c r="QYV3" s="122"/>
      <c r="QYW3" s="122"/>
      <c r="QYX3" s="122"/>
      <c r="QYY3" s="122"/>
      <c r="QYZ3" s="122"/>
      <c r="QZA3" s="122"/>
      <c r="QZB3" s="122"/>
      <c r="QZC3" s="122"/>
      <c r="QZD3" s="122"/>
      <c r="QZE3" s="122"/>
      <c r="QZF3" s="122"/>
      <c r="QZG3" s="122"/>
      <c r="QZH3" s="122"/>
      <c r="QZI3" s="122"/>
      <c r="QZJ3" s="122"/>
      <c r="QZK3" s="122"/>
      <c r="QZL3" s="122"/>
      <c r="QZM3" s="122"/>
      <c r="QZN3" s="122"/>
      <c r="QZO3" s="122"/>
      <c r="QZP3" s="122"/>
      <c r="QZQ3" s="122"/>
      <c r="QZR3" s="122"/>
      <c r="QZS3" s="122"/>
      <c r="QZT3" s="122"/>
      <c r="QZU3" s="122"/>
      <c r="QZV3" s="122"/>
      <c r="QZW3" s="122"/>
      <c r="QZX3" s="122"/>
      <c r="QZY3" s="122"/>
      <c r="QZZ3" s="122"/>
      <c r="RAA3" s="122"/>
      <c r="RAB3" s="122"/>
      <c r="RAC3" s="122"/>
      <c r="RAD3" s="122"/>
      <c r="RAE3" s="122"/>
      <c r="RAF3" s="122"/>
      <c r="RAG3" s="122"/>
      <c r="RAH3" s="122"/>
      <c r="RAI3" s="122"/>
      <c r="RAJ3" s="122"/>
      <c r="RAK3" s="122"/>
      <c r="RAL3" s="122"/>
      <c r="RAM3" s="122"/>
      <c r="RAN3" s="122"/>
      <c r="RAO3" s="122"/>
      <c r="RAP3" s="122"/>
      <c r="RAQ3" s="122"/>
      <c r="RAR3" s="122"/>
      <c r="RAS3" s="122"/>
      <c r="RAT3" s="122"/>
      <c r="RAU3" s="122"/>
      <c r="RAV3" s="122"/>
      <c r="RAW3" s="122"/>
      <c r="RAX3" s="122"/>
      <c r="RAY3" s="122"/>
      <c r="RAZ3" s="122"/>
      <c r="RBA3" s="122"/>
      <c r="RBB3" s="122"/>
      <c r="RBC3" s="122"/>
      <c r="RBD3" s="122"/>
      <c r="RBE3" s="122"/>
      <c r="RBF3" s="122"/>
      <c r="RBG3" s="122"/>
      <c r="RBH3" s="122"/>
      <c r="RBI3" s="122"/>
      <c r="RBJ3" s="122"/>
      <c r="RBK3" s="122"/>
      <c r="RBL3" s="122"/>
      <c r="RBM3" s="122"/>
      <c r="RBN3" s="122"/>
      <c r="RBO3" s="122"/>
      <c r="RBP3" s="122"/>
      <c r="RBQ3" s="122"/>
      <c r="RBR3" s="122"/>
      <c r="RBS3" s="122"/>
      <c r="RBT3" s="122"/>
      <c r="RBU3" s="122"/>
      <c r="RBV3" s="122"/>
      <c r="RBW3" s="122"/>
      <c r="RBX3" s="122"/>
      <c r="RBY3" s="122"/>
      <c r="RBZ3" s="122"/>
      <c r="RCA3" s="122"/>
      <c r="RCB3" s="122"/>
      <c r="RCC3" s="122"/>
      <c r="RCD3" s="122"/>
      <c r="RCE3" s="122"/>
      <c r="RCF3" s="122"/>
      <c r="RCG3" s="122"/>
      <c r="RCH3" s="122"/>
      <c r="RCI3" s="122"/>
      <c r="RCJ3" s="122"/>
      <c r="RCK3" s="122"/>
      <c r="RCL3" s="122"/>
      <c r="RCM3" s="122"/>
      <c r="RCN3" s="122"/>
      <c r="RCO3" s="122"/>
      <c r="RCP3" s="122"/>
      <c r="RCQ3" s="122"/>
      <c r="RCR3" s="122"/>
      <c r="RCS3" s="122"/>
      <c r="RCT3" s="122"/>
      <c r="RCU3" s="122"/>
      <c r="RCV3" s="122"/>
      <c r="RCW3" s="122"/>
      <c r="RCX3" s="122"/>
      <c r="RCY3" s="122"/>
      <c r="RCZ3" s="122"/>
      <c r="RDA3" s="122"/>
      <c r="RDB3" s="122"/>
      <c r="RDC3" s="122"/>
      <c r="RDD3" s="122"/>
      <c r="RDE3" s="122"/>
      <c r="RDF3" s="122"/>
      <c r="RDG3" s="122"/>
      <c r="RDH3" s="122"/>
      <c r="RDI3" s="122"/>
      <c r="RDJ3" s="122"/>
      <c r="RDK3" s="122"/>
      <c r="RDL3" s="122"/>
      <c r="RDM3" s="122"/>
      <c r="RDN3" s="122"/>
      <c r="RDO3" s="122"/>
      <c r="RDP3" s="122"/>
      <c r="RDQ3" s="122"/>
      <c r="RDR3" s="122"/>
      <c r="RDS3" s="122"/>
      <c r="RDT3" s="122"/>
      <c r="RDU3" s="122"/>
      <c r="RDV3" s="122"/>
      <c r="RDW3" s="122"/>
      <c r="RDX3" s="122"/>
      <c r="RDY3" s="122"/>
      <c r="RDZ3" s="122"/>
      <c r="REA3" s="122"/>
      <c r="REB3" s="122"/>
      <c r="REC3" s="122"/>
      <c r="RED3" s="122"/>
      <c r="REE3" s="122"/>
      <c r="REF3" s="122"/>
      <c r="REG3" s="122"/>
      <c r="REH3" s="122"/>
      <c r="REI3" s="122"/>
      <c r="REJ3" s="122"/>
      <c r="REK3" s="122"/>
      <c r="REL3" s="122"/>
      <c r="REM3" s="122"/>
      <c r="REN3" s="122"/>
      <c r="REO3" s="122"/>
      <c r="REP3" s="122"/>
      <c r="REQ3" s="122"/>
      <c r="RER3" s="122"/>
      <c r="RES3" s="122"/>
      <c r="RET3" s="122"/>
      <c r="REU3" s="122"/>
      <c r="REV3" s="122"/>
      <c r="REW3" s="122"/>
      <c r="REX3" s="122"/>
      <c r="REY3" s="122"/>
      <c r="REZ3" s="122"/>
      <c r="RFA3" s="122"/>
      <c r="RFB3" s="122"/>
      <c r="RFC3" s="122"/>
      <c r="RFD3" s="122"/>
      <c r="RFE3" s="122"/>
      <c r="RFF3" s="122"/>
      <c r="RFG3" s="122"/>
      <c r="RFH3" s="122"/>
      <c r="RFI3" s="122"/>
      <c r="RFJ3" s="122"/>
      <c r="RFK3" s="122"/>
      <c r="RFL3" s="122"/>
      <c r="RFM3" s="122"/>
      <c r="RFN3" s="122"/>
      <c r="RFO3" s="122"/>
      <c r="RFP3" s="122"/>
      <c r="RFQ3" s="122"/>
      <c r="RFR3" s="122"/>
      <c r="RFS3" s="122"/>
      <c r="RFT3" s="122"/>
      <c r="RFU3" s="122"/>
      <c r="RFV3" s="122"/>
      <c r="RFW3" s="122"/>
      <c r="RFX3" s="122"/>
      <c r="RFY3" s="122"/>
      <c r="RFZ3" s="122"/>
      <c r="RGA3" s="122"/>
      <c r="RGB3" s="122"/>
      <c r="RGC3" s="122"/>
      <c r="RGD3" s="122"/>
      <c r="RGE3" s="122"/>
      <c r="RGF3" s="122"/>
      <c r="RGG3" s="122"/>
      <c r="RGH3" s="122"/>
      <c r="RGI3" s="122"/>
      <c r="RGJ3" s="122"/>
      <c r="RGK3" s="122"/>
      <c r="RGL3" s="122"/>
      <c r="RGM3" s="122"/>
      <c r="RGN3" s="122"/>
      <c r="RGO3" s="122"/>
      <c r="RGP3" s="122"/>
      <c r="RGQ3" s="122"/>
      <c r="RGR3" s="122"/>
      <c r="RGS3" s="122"/>
      <c r="RGT3" s="122"/>
      <c r="RGU3" s="122"/>
      <c r="RGV3" s="122"/>
      <c r="RGW3" s="122"/>
      <c r="RGX3" s="122"/>
      <c r="RGY3" s="122"/>
      <c r="RGZ3" s="122"/>
      <c r="RHA3" s="122"/>
      <c r="RHB3" s="122"/>
      <c r="RHC3" s="122"/>
      <c r="RHD3" s="122"/>
      <c r="RHE3" s="122"/>
      <c r="RHF3" s="122"/>
      <c r="RHG3" s="122"/>
      <c r="RHH3" s="122"/>
      <c r="RHI3" s="122"/>
      <c r="RHJ3" s="122"/>
      <c r="RHK3" s="122"/>
      <c r="RHL3" s="122"/>
      <c r="RHM3" s="122"/>
      <c r="RHN3" s="122"/>
      <c r="RHO3" s="122"/>
      <c r="RHP3" s="122"/>
      <c r="RHQ3" s="122"/>
      <c r="RHR3" s="122"/>
      <c r="RHS3" s="122"/>
      <c r="RHT3" s="122"/>
      <c r="RHU3" s="122"/>
      <c r="RHV3" s="122"/>
      <c r="RHW3" s="122"/>
      <c r="RHX3" s="122"/>
      <c r="RHY3" s="122"/>
      <c r="RHZ3" s="122"/>
      <c r="RIA3" s="122"/>
      <c r="RIB3" s="122"/>
      <c r="RIC3" s="122"/>
      <c r="RID3" s="122"/>
      <c r="RIE3" s="122"/>
      <c r="RIF3" s="122"/>
      <c r="RIG3" s="122"/>
      <c r="RIH3" s="122"/>
      <c r="RII3" s="122"/>
      <c r="RIJ3" s="122"/>
      <c r="RIK3" s="122"/>
      <c r="RIL3" s="122"/>
      <c r="RIM3" s="122"/>
      <c r="RIN3" s="122"/>
      <c r="RIO3" s="122"/>
      <c r="RIP3" s="122"/>
      <c r="RIQ3" s="122"/>
      <c r="RIR3" s="122"/>
      <c r="RIS3" s="122"/>
      <c r="RIT3" s="122"/>
      <c r="RIU3" s="122"/>
      <c r="RIV3" s="122"/>
      <c r="RIW3" s="122"/>
      <c r="RIX3" s="122"/>
      <c r="RIY3" s="122"/>
      <c r="RIZ3" s="122"/>
      <c r="RJA3" s="122"/>
      <c r="RJB3" s="122"/>
      <c r="RJC3" s="122"/>
      <c r="RJD3" s="122"/>
      <c r="RJE3" s="122"/>
      <c r="RJF3" s="122"/>
      <c r="RJG3" s="122"/>
      <c r="RJH3" s="122"/>
      <c r="RJI3" s="122"/>
      <c r="RJJ3" s="122"/>
      <c r="RJK3" s="122"/>
      <c r="RJL3" s="122"/>
      <c r="RJM3" s="122"/>
      <c r="RJN3" s="122"/>
      <c r="RJO3" s="122"/>
      <c r="RJP3" s="122"/>
      <c r="RJQ3" s="122"/>
      <c r="RJR3" s="122"/>
      <c r="RJS3" s="122"/>
      <c r="RJT3" s="122"/>
      <c r="RJU3" s="122"/>
      <c r="RJV3" s="122"/>
      <c r="RJW3" s="122"/>
      <c r="RJX3" s="122"/>
      <c r="RJY3" s="122"/>
      <c r="RJZ3" s="122"/>
      <c r="RKA3" s="122"/>
      <c r="RKB3" s="122"/>
      <c r="RKC3" s="122"/>
      <c r="RKD3" s="122"/>
      <c r="RKE3" s="122"/>
      <c r="RKF3" s="122"/>
      <c r="RKG3" s="122"/>
      <c r="RKH3" s="122"/>
      <c r="RKI3" s="122"/>
      <c r="RKJ3" s="122"/>
      <c r="RKK3" s="122"/>
      <c r="RKL3" s="122"/>
      <c r="RKM3" s="122"/>
      <c r="RKN3" s="122"/>
      <c r="RKO3" s="122"/>
      <c r="RKP3" s="122"/>
      <c r="RKQ3" s="122"/>
      <c r="RKR3" s="122"/>
      <c r="RKS3" s="122"/>
      <c r="RKT3" s="122"/>
      <c r="RKU3" s="122"/>
      <c r="RKV3" s="122"/>
      <c r="RKW3" s="122"/>
      <c r="RKX3" s="122"/>
      <c r="RKY3" s="122"/>
      <c r="RKZ3" s="122"/>
      <c r="RLA3" s="122"/>
      <c r="RLB3" s="122"/>
      <c r="RLC3" s="122"/>
      <c r="RLD3" s="122"/>
      <c r="RLE3" s="122"/>
      <c r="RLF3" s="122"/>
      <c r="RLG3" s="122"/>
      <c r="RLH3" s="122"/>
      <c r="RLI3" s="122"/>
      <c r="RLJ3" s="122"/>
      <c r="RLK3" s="122"/>
      <c r="RLL3" s="122"/>
      <c r="RLM3" s="122"/>
      <c r="RLN3" s="122"/>
      <c r="RLO3" s="122"/>
      <c r="RLP3" s="122"/>
      <c r="RLQ3" s="122"/>
      <c r="RLR3" s="122"/>
      <c r="RLS3" s="122"/>
      <c r="RLT3" s="122"/>
      <c r="RLU3" s="122"/>
      <c r="RLV3" s="122"/>
      <c r="RLW3" s="122"/>
      <c r="RLX3" s="122"/>
      <c r="RLY3" s="122"/>
      <c r="RLZ3" s="122"/>
      <c r="RMA3" s="122"/>
      <c r="RMB3" s="122"/>
      <c r="RMC3" s="122"/>
      <c r="RMD3" s="122"/>
      <c r="RME3" s="122"/>
      <c r="RMF3" s="122"/>
      <c r="RMG3" s="122"/>
      <c r="RMH3" s="122"/>
      <c r="RMI3" s="122"/>
      <c r="RMJ3" s="122"/>
      <c r="RMK3" s="122"/>
      <c r="RML3" s="122"/>
      <c r="RMM3" s="122"/>
      <c r="RMN3" s="122"/>
      <c r="RMO3" s="122"/>
      <c r="RMP3" s="122"/>
      <c r="RMQ3" s="122"/>
      <c r="RMR3" s="122"/>
      <c r="RMS3" s="122"/>
      <c r="RMT3" s="122"/>
      <c r="RMU3" s="122"/>
      <c r="RMV3" s="122"/>
      <c r="RMW3" s="122"/>
      <c r="RMX3" s="122"/>
      <c r="RMY3" s="122"/>
      <c r="RMZ3" s="122"/>
      <c r="RNA3" s="122"/>
      <c r="RNB3" s="122"/>
      <c r="RNC3" s="122"/>
      <c r="RND3" s="122"/>
      <c r="RNE3" s="122"/>
      <c r="RNF3" s="122"/>
      <c r="RNG3" s="122"/>
      <c r="RNH3" s="122"/>
      <c r="RNI3" s="122"/>
      <c r="RNJ3" s="122"/>
      <c r="RNK3" s="122"/>
      <c r="RNL3" s="122"/>
      <c r="RNM3" s="122"/>
      <c r="RNN3" s="122"/>
      <c r="RNO3" s="122"/>
      <c r="RNP3" s="122"/>
      <c r="RNQ3" s="122"/>
      <c r="RNR3" s="122"/>
      <c r="RNS3" s="122"/>
      <c r="RNT3" s="122"/>
      <c r="RNU3" s="122"/>
      <c r="RNV3" s="122"/>
      <c r="RNW3" s="122"/>
      <c r="RNX3" s="122"/>
      <c r="RNY3" s="122"/>
      <c r="RNZ3" s="122"/>
      <c r="ROA3" s="122"/>
      <c r="ROB3" s="122"/>
      <c r="ROC3" s="122"/>
      <c r="ROD3" s="122"/>
      <c r="ROE3" s="122"/>
      <c r="ROF3" s="122"/>
      <c r="ROG3" s="122"/>
      <c r="ROH3" s="122"/>
      <c r="ROI3" s="122"/>
      <c r="ROJ3" s="122"/>
      <c r="ROK3" s="122"/>
      <c r="ROL3" s="122"/>
      <c r="ROM3" s="122"/>
      <c r="RON3" s="122"/>
      <c r="ROO3" s="122"/>
      <c r="ROP3" s="122"/>
      <c r="ROQ3" s="122"/>
      <c r="ROR3" s="122"/>
      <c r="ROS3" s="122"/>
      <c r="ROT3" s="122"/>
      <c r="ROU3" s="122"/>
      <c r="ROV3" s="122"/>
      <c r="ROW3" s="122"/>
      <c r="ROX3" s="122"/>
      <c r="ROY3" s="122"/>
      <c r="ROZ3" s="122"/>
      <c r="RPA3" s="122"/>
      <c r="RPB3" s="122"/>
      <c r="RPC3" s="122"/>
      <c r="RPD3" s="122"/>
      <c r="RPE3" s="122"/>
      <c r="RPF3" s="122"/>
      <c r="RPG3" s="122"/>
      <c r="RPH3" s="122"/>
      <c r="RPI3" s="122"/>
      <c r="RPJ3" s="122"/>
      <c r="RPK3" s="122"/>
      <c r="RPL3" s="122"/>
      <c r="RPM3" s="122"/>
      <c r="RPN3" s="122"/>
      <c r="RPO3" s="122"/>
      <c r="RPP3" s="122"/>
      <c r="RPQ3" s="122"/>
      <c r="RPR3" s="122"/>
      <c r="RPS3" s="122"/>
      <c r="RPT3" s="122"/>
      <c r="RPU3" s="122"/>
      <c r="RPV3" s="122"/>
      <c r="RPW3" s="122"/>
      <c r="RPX3" s="122"/>
      <c r="RPY3" s="122"/>
      <c r="RPZ3" s="122"/>
      <c r="RQA3" s="122"/>
      <c r="RQB3" s="122"/>
      <c r="RQC3" s="122"/>
      <c r="RQD3" s="122"/>
      <c r="RQE3" s="122"/>
      <c r="RQF3" s="122"/>
      <c r="RQG3" s="122"/>
      <c r="RQH3" s="122"/>
      <c r="RQI3" s="122"/>
      <c r="RQJ3" s="122"/>
      <c r="RQK3" s="122"/>
      <c r="RQL3" s="122"/>
      <c r="RQM3" s="122"/>
      <c r="RQN3" s="122"/>
      <c r="RQO3" s="122"/>
      <c r="RQP3" s="122"/>
      <c r="RQQ3" s="122"/>
      <c r="RQR3" s="122"/>
      <c r="RQS3" s="122"/>
      <c r="RQT3" s="122"/>
      <c r="RQU3" s="122"/>
      <c r="RQV3" s="122"/>
      <c r="RQW3" s="122"/>
      <c r="RQX3" s="122"/>
      <c r="RQY3" s="122"/>
      <c r="RQZ3" s="122"/>
      <c r="RRA3" s="122"/>
      <c r="RRB3" s="122"/>
      <c r="RRC3" s="122"/>
      <c r="RRD3" s="122"/>
      <c r="RRE3" s="122"/>
      <c r="RRF3" s="122"/>
      <c r="RRG3" s="122"/>
      <c r="RRH3" s="122"/>
      <c r="RRI3" s="122"/>
      <c r="RRJ3" s="122"/>
      <c r="RRK3" s="122"/>
      <c r="RRL3" s="122"/>
      <c r="RRM3" s="122"/>
      <c r="RRN3" s="122"/>
      <c r="RRO3" s="122"/>
      <c r="RRP3" s="122"/>
      <c r="RRQ3" s="122"/>
      <c r="RRR3" s="122"/>
      <c r="RRS3" s="122"/>
      <c r="RRT3" s="122"/>
      <c r="RRU3" s="122"/>
      <c r="RRV3" s="122"/>
      <c r="RRW3" s="122"/>
      <c r="RRX3" s="122"/>
      <c r="RRY3" s="122"/>
      <c r="RRZ3" s="122"/>
      <c r="RSA3" s="122"/>
      <c r="RSB3" s="122"/>
      <c r="RSC3" s="122"/>
      <c r="RSD3" s="122"/>
      <c r="RSE3" s="122"/>
      <c r="RSF3" s="122"/>
      <c r="RSG3" s="122"/>
      <c r="RSH3" s="122"/>
      <c r="RSI3" s="122"/>
      <c r="RSJ3" s="122"/>
      <c r="RSK3" s="122"/>
      <c r="RSL3" s="122"/>
      <c r="RSM3" s="122"/>
      <c r="RSN3" s="122"/>
      <c r="RSO3" s="122"/>
      <c r="RSP3" s="122"/>
      <c r="RSQ3" s="122"/>
      <c r="RSR3" s="122"/>
      <c r="RSS3" s="122"/>
      <c r="RST3" s="122"/>
      <c r="RSU3" s="122"/>
      <c r="RSV3" s="122"/>
      <c r="RSW3" s="122"/>
      <c r="RSX3" s="122"/>
      <c r="RSY3" s="122"/>
      <c r="RSZ3" s="122"/>
      <c r="RTA3" s="122"/>
      <c r="RTB3" s="122"/>
      <c r="RTC3" s="122"/>
      <c r="RTD3" s="122"/>
      <c r="RTE3" s="122"/>
      <c r="RTF3" s="122"/>
      <c r="RTG3" s="122"/>
      <c r="RTH3" s="122"/>
      <c r="RTI3" s="122"/>
      <c r="RTJ3" s="122"/>
      <c r="RTK3" s="122"/>
      <c r="RTL3" s="122"/>
      <c r="RTM3" s="122"/>
      <c r="RTN3" s="122"/>
      <c r="RTO3" s="122"/>
      <c r="RTP3" s="122"/>
      <c r="RTQ3" s="122"/>
      <c r="RTR3" s="122"/>
      <c r="RTS3" s="122"/>
      <c r="RTT3" s="122"/>
      <c r="RTU3" s="122"/>
      <c r="RTV3" s="122"/>
      <c r="RTW3" s="122"/>
      <c r="RTX3" s="122"/>
      <c r="RTY3" s="122"/>
      <c r="RTZ3" s="122"/>
      <c r="RUA3" s="122"/>
      <c r="RUB3" s="122"/>
      <c r="RUC3" s="122"/>
      <c r="RUD3" s="122"/>
      <c r="RUE3" s="122"/>
      <c r="RUF3" s="122"/>
      <c r="RUG3" s="122"/>
      <c r="RUH3" s="122"/>
      <c r="RUI3" s="122"/>
      <c r="RUJ3" s="122"/>
      <c r="RUK3" s="122"/>
      <c r="RUL3" s="122"/>
      <c r="RUM3" s="122"/>
      <c r="RUN3" s="122"/>
      <c r="RUO3" s="122"/>
      <c r="RUP3" s="122"/>
      <c r="RUQ3" s="122"/>
      <c r="RUR3" s="122"/>
      <c r="RUS3" s="122"/>
      <c r="RUT3" s="122"/>
      <c r="RUU3" s="122"/>
      <c r="RUV3" s="122"/>
      <c r="RUW3" s="122"/>
      <c r="RUX3" s="122"/>
      <c r="RUY3" s="122"/>
      <c r="RUZ3" s="122"/>
      <c r="RVA3" s="122"/>
      <c r="RVB3" s="122"/>
      <c r="RVC3" s="122"/>
      <c r="RVD3" s="122"/>
      <c r="RVE3" s="122"/>
      <c r="RVF3" s="122"/>
      <c r="RVG3" s="122"/>
      <c r="RVH3" s="122"/>
      <c r="RVI3" s="122"/>
      <c r="RVJ3" s="122"/>
      <c r="RVK3" s="122"/>
      <c r="RVL3" s="122"/>
      <c r="RVM3" s="122"/>
      <c r="RVN3" s="122"/>
      <c r="RVO3" s="122"/>
      <c r="RVP3" s="122"/>
      <c r="RVQ3" s="122"/>
      <c r="RVR3" s="122"/>
      <c r="RVS3" s="122"/>
      <c r="RVT3" s="122"/>
      <c r="RVU3" s="122"/>
      <c r="RVV3" s="122"/>
      <c r="RVW3" s="122"/>
      <c r="RVX3" s="122"/>
      <c r="RVY3" s="122"/>
      <c r="RVZ3" s="122"/>
      <c r="RWA3" s="122"/>
      <c r="RWB3" s="122"/>
      <c r="RWC3" s="122"/>
      <c r="RWD3" s="122"/>
      <c r="RWE3" s="122"/>
      <c r="RWF3" s="122"/>
      <c r="RWG3" s="122"/>
      <c r="RWH3" s="122"/>
      <c r="RWI3" s="122"/>
      <c r="RWJ3" s="122"/>
      <c r="RWK3" s="122"/>
      <c r="RWL3" s="122"/>
      <c r="RWM3" s="122"/>
      <c r="RWN3" s="122"/>
      <c r="RWO3" s="122"/>
      <c r="RWP3" s="122"/>
      <c r="RWQ3" s="122"/>
      <c r="RWR3" s="122"/>
      <c r="RWS3" s="122"/>
      <c r="RWT3" s="122"/>
      <c r="RWU3" s="122"/>
      <c r="RWV3" s="122"/>
      <c r="RWW3" s="122"/>
      <c r="RWX3" s="122"/>
      <c r="RWY3" s="122"/>
      <c r="RWZ3" s="122"/>
      <c r="RXA3" s="122"/>
      <c r="RXB3" s="122"/>
      <c r="RXC3" s="122"/>
      <c r="RXD3" s="122"/>
      <c r="RXE3" s="122"/>
      <c r="RXF3" s="122"/>
      <c r="RXG3" s="122"/>
      <c r="RXH3" s="122"/>
      <c r="RXI3" s="122"/>
      <c r="RXJ3" s="122"/>
      <c r="RXK3" s="122"/>
      <c r="RXL3" s="122"/>
      <c r="RXM3" s="122"/>
      <c r="RXN3" s="122"/>
      <c r="RXO3" s="122"/>
      <c r="RXP3" s="122"/>
      <c r="RXQ3" s="122"/>
      <c r="RXR3" s="122"/>
      <c r="RXS3" s="122"/>
      <c r="RXT3" s="122"/>
      <c r="RXU3" s="122"/>
      <c r="RXV3" s="122"/>
      <c r="RXW3" s="122"/>
      <c r="RXX3" s="122"/>
      <c r="RXY3" s="122"/>
      <c r="RXZ3" s="122"/>
      <c r="RYA3" s="122"/>
      <c r="RYB3" s="122"/>
      <c r="RYC3" s="122"/>
      <c r="RYD3" s="122"/>
      <c r="RYE3" s="122"/>
      <c r="RYF3" s="122"/>
      <c r="RYG3" s="122"/>
      <c r="RYH3" s="122"/>
      <c r="RYI3" s="122"/>
      <c r="RYJ3" s="122"/>
      <c r="RYK3" s="122"/>
      <c r="RYL3" s="122"/>
      <c r="RYM3" s="122"/>
      <c r="RYN3" s="122"/>
      <c r="RYO3" s="122"/>
      <c r="RYP3" s="122"/>
      <c r="RYQ3" s="122"/>
      <c r="RYR3" s="122"/>
      <c r="RYS3" s="122"/>
      <c r="RYT3" s="122"/>
      <c r="RYU3" s="122"/>
      <c r="RYV3" s="122"/>
      <c r="RYW3" s="122"/>
      <c r="RYX3" s="122"/>
      <c r="RYY3" s="122"/>
      <c r="RYZ3" s="122"/>
      <c r="RZA3" s="122"/>
      <c r="RZB3" s="122"/>
      <c r="RZC3" s="122"/>
      <c r="RZD3" s="122"/>
      <c r="RZE3" s="122"/>
      <c r="RZF3" s="122"/>
      <c r="RZG3" s="122"/>
      <c r="RZH3" s="122"/>
      <c r="RZI3" s="122"/>
      <c r="RZJ3" s="122"/>
      <c r="RZK3" s="122"/>
      <c r="RZL3" s="122"/>
      <c r="RZM3" s="122"/>
      <c r="RZN3" s="122"/>
      <c r="RZO3" s="122"/>
      <c r="RZP3" s="122"/>
      <c r="RZQ3" s="122"/>
      <c r="RZR3" s="122"/>
      <c r="RZS3" s="122"/>
      <c r="RZT3" s="122"/>
      <c r="RZU3" s="122"/>
      <c r="RZV3" s="122"/>
      <c r="RZW3" s="122"/>
      <c r="RZX3" s="122"/>
      <c r="RZY3" s="122"/>
      <c r="RZZ3" s="122"/>
      <c r="SAA3" s="122"/>
      <c r="SAB3" s="122"/>
      <c r="SAC3" s="122"/>
      <c r="SAD3" s="122"/>
      <c r="SAE3" s="122"/>
      <c r="SAF3" s="122"/>
      <c r="SAG3" s="122"/>
      <c r="SAH3" s="122"/>
      <c r="SAI3" s="122"/>
      <c r="SAJ3" s="122"/>
      <c r="SAK3" s="122"/>
      <c r="SAL3" s="122"/>
      <c r="SAM3" s="122"/>
      <c r="SAN3" s="122"/>
      <c r="SAO3" s="122"/>
      <c r="SAP3" s="122"/>
      <c r="SAQ3" s="122"/>
      <c r="SAR3" s="122"/>
      <c r="SAS3" s="122"/>
      <c r="SAT3" s="122"/>
      <c r="SAU3" s="122"/>
      <c r="SAV3" s="122"/>
      <c r="SAW3" s="122"/>
      <c r="SAX3" s="122"/>
      <c r="SAY3" s="122"/>
      <c r="SAZ3" s="122"/>
      <c r="SBA3" s="122"/>
      <c r="SBB3" s="122"/>
      <c r="SBC3" s="122"/>
      <c r="SBD3" s="122"/>
      <c r="SBE3" s="122"/>
      <c r="SBF3" s="122"/>
      <c r="SBG3" s="122"/>
      <c r="SBH3" s="122"/>
      <c r="SBI3" s="122"/>
      <c r="SBJ3" s="122"/>
      <c r="SBK3" s="122"/>
      <c r="SBL3" s="122"/>
      <c r="SBM3" s="122"/>
      <c r="SBN3" s="122"/>
      <c r="SBO3" s="122"/>
      <c r="SBP3" s="122"/>
      <c r="SBQ3" s="122"/>
      <c r="SBR3" s="122"/>
      <c r="SBS3" s="122"/>
      <c r="SBT3" s="122"/>
      <c r="SBU3" s="122"/>
      <c r="SBV3" s="122"/>
      <c r="SBW3" s="122"/>
      <c r="SBX3" s="122"/>
      <c r="SBY3" s="122"/>
      <c r="SBZ3" s="122"/>
      <c r="SCA3" s="122"/>
      <c r="SCB3" s="122"/>
      <c r="SCC3" s="122"/>
      <c r="SCD3" s="122"/>
      <c r="SCE3" s="122"/>
      <c r="SCF3" s="122"/>
      <c r="SCG3" s="122"/>
      <c r="SCH3" s="122"/>
      <c r="SCI3" s="122"/>
      <c r="SCJ3" s="122"/>
      <c r="SCK3" s="122"/>
      <c r="SCL3" s="122"/>
      <c r="SCM3" s="122"/>
      <c r="SCN3" s="122"/>
      <c r="SCO3" s="122"/>
      <c r="SCP3" s="122"/>
      <c r="SCQ3" s="122"/>
      <c r="SCR3" s="122"/>
      <c r="SCS3" s="122"/>
      <c r="SCT3" s="122"/>
      <c r="SCU3" s="122"/>
      <c r="SCV3" s="122"/>
      <c r="SCW3" s="122"/>
      <c r="SCX3" s="122"/>
      <c r="SCY3" s="122"/>
      <c r="SCZ3" s="122"/>
      <c r="SDA3" s="122"/>
      <c r="SDB3" s="122"/>
      <c r="SDC3" s="122"/>
      <c r="SDD3" s="122"/>
      <c r="SDE3" s="122"/>
      <c r="SDF3" s="122"/>
      <c r="SDG3" s="122"/>
      <c r="SDH3" s="122"/>
      <c r="SDI3" s="122"/>
      <c r="SDJ3" s="122"/>
      <c r="SDK3" s="122"/>
      <c r="SDL3" s="122"/>
      <c r="SDM3" s="122"/>
      <c r="SDN3" s="122"/>
      <c r="SDO3" s="122"/>
      <c r="SDP3" s="122"/>
      <c r="SDQ3" s="122"/>
      <c r="SDR3" s="122"/>
      <c r="SDS3" s="122"/>
      <c r="SDT3" s="122"/>
      <c r="SDU3" s="122"/>
      <c r="SDV3" s="122"/>
      <c r="SDW3" s="122"/>
      <c r="SDX3" s="122"/>
      <c r="SDY3" s="122"/>
      <c r="SDZ3" s="122"/>
      <c r="SEA3" s="122"/>
      <c r="SEB3" s="122"/>
      <c r="SEC3" s="122"/>
      <c r="SED3" s="122"/>
      <c r="SEE3" s="122"/>
      <c r="SEF3" s="122"/>
      <c r="SEG3" s="122"/>
      <c r="SEH3" s="122"/>
      <c r="SEI3" s="122"/>
      <c r="SEJ3" s="122"/>
      <c r="SEK3" s="122"/>
      <c r="SEL3" s="122"/>
      <c r="SEM3" s="122"/>
      <c r="SEN3" s="122"/>
      <c r="SEO3" s="122"/>
      <c r="SEP3" s="122"/>
      <c r="SEQ3" s="122"/>
      <c r="SER3" s="122"/>
      <c r="SES3" s="122"/>
      <c r="SET3" s="122"/>
      <c r="SEU3" s="122"/>
      <c r="SEV3" s="122"/>
      <c r="SEW3" s="122"/>
      <c r="SEX3" s="122"/>
      <c r="SEY3" s="122"/>
      <c r="SEZ3" s="122"/>
      <c r="SFA3" s="122"/>
      <c r="SFB3" s="122"/>
      <c r="SFC3" s="122"/>
      <c r="SFD3" s="122"/>
      <c r="SFE3" s="122"/>
      <c r="SFF3" s="122"/>
      <c r="SFG3" s="122"/>
      <c r="SFH3" s="122"/>
      <c r="SFI3" s="122"/>
      <c r="SFJ3" s="122"/>
      <c r="SFK3" s="122"/>
      <c r="SFL3" s="122"/>
      <c r="SFM3" s="122"/>
      <c r="SFN3" s="122"/>
      <c r="SFO3" s="122"/>
      <c r="SFP3" s="122"/>
      <c r="SFQ3" s="122"/>
      <c r="SFR3" s="122"/>
      <c r="SFS3" s="122"/>
      <c r="SFT3" s="122"/>
      <c r="SFU3" s="122"/>
      <c r="SFV3" s="122"/>
      <c r="SFW3" s="122"/>
      <c r="SFX3" s="122"/>
      <c r="SFY3" s="122"/>
      <c r="SFZ3" s="122"/>
      <c r="SGA3" s="122"/>
      <c r="SGB3" s="122"/>
      <c r="SGC3" s="122"/>
      <c r="SGD3" s="122"/>
      <c r="SGE3" s="122"/>
      <c r="SGF3" s="122"/>
      <c r="SGG3" s="122"/>
      <c r="SGH3" s="122"/>
      <c r="SGI3" s="122"/>
      <c r="SGJ3" s="122"/>
      <c r="SGK3" s="122"/>
      <c r="SGL3" s="122"/>
      <c r="SGM3" s="122"/>
      <c r="SGN3" s="122"/>
      <c r="SGO3" s="122"/>
      <c r="SGP3" s="122"/>
      <c r="SGQ3" s="122"/>
      <c r="SGR3" s="122"/>
      <c r="SGS3" s="122"/>
      <c r="SGT3" s="122"/>
      <c r="SGU3" s="122"/>
      <c r="SGV3" s="122"/>
      <c r="SGW3" s="122"/>
      <c r="SGX3" s="122"/>
      <c r="SGY3" s="122"/>
      <c r="SGZ3" s="122"/>
      <c r="SHA3" s="122"/>
      <c r="SHB3" s="122"/>
      <c r="SHC3" s="122"/>
      <c r="SHD3" s="122"/>
      <c r="SHE3" s="122"/>
      <c r="SHF3" s="122"/>
      <c r="SHG3" s="122"/>
      <c r="SHH3" s="122"/>
      <c r="SHI3" s="122"/>
      <c r="SHJ3" s="122"/>
      <c r="SHK3" s="122"/>
      <c r="SHL3" s="122"/>
      <c r="SHM3" s="122"/>
      <c r="SHN3" s="122"/>
      <c r="SHO3" s="122"/>
      <c r="SHP3" s="122"/>
      <c r="SHQ3" s="122"/>
      <c r="SHR3" s="122"/>
      <c r="SHS3" s="122"/>
      <c r="SHT3" s="122"/>
      <c r="SHU3" s="122"/>
      <c r="SHV3" s="122"/>
      <c r="SHW3" s="122"/>
      <c r="SHX3" s="122"/>
      <c r="SHY3" s="122"/>
      <c r="SHZ3" s="122"/>
      <c r="SIA3" s="122"/>
      <c r="SIB3" s="122"/>
      <c r="SIC3" s="122"/>
      <c r="SID3" s="122"/>
      <c r="SIE3" s="122"/>
      <c r="SIF3" s="122"/>
      <c r="SIG3" s="122"/>
      <c r="SIH3" s="122"/>
      <c r="SII3" s="122"/>
      <c r="SIJ3" s="122"/>
      <c r="SIK3" s="122"/>
      <c r="SIL3" s="122"/>
      <c r="SIM3" s="122"/>
      <c r="SIN3" s="122"/>
      <c r="SIO3" s="122"/>
      <c r="SIP3" s="122"/>
      <c r="SIQ3" s="122"/>
      <c r="SIR3" s="122"/>
      <c r="SIS3" s="122"/>
      <c r="SIT3" s="122"/>
      <c r="SIU3" s="122"/>
      <c r="SIV3" s="122"/>
      <c r="SIW3" s="122"/>
      <c r="SIX3" s="122"/>
      <c r="SIY3" s="122"/>
      <c r="SIZ3" s="122"/>
      <c r="SJA3" s="122"/>
      <c r="SJB3" s="122"/>
      <c r="SJC3" s="122"/>
      <c r="SJD3" s="122"/>
      <c r="SJE3" s="122"/>
      <c r="SJF3" s="122"/>
      <c r="SJG3" s="122"/>
      <c r="SJH3" s="122"/>
      <c r="SJI3" s="122"/>
      <c r="SJJ3" s="122"/>
      <c r="SJK3" s="122"/>
      <c r="SJL3" s="122"/>
      <c r="SJM3" s="122"/>
      <c r="SJN3" s="122"/>
      <c r="SJO3" s="122"/>
      <c r="SJP3" s="122"/>
      <c r="SJQ3" s="122"/>
      <c r="SJR3" s="122"/>
      <c r="SJS3" s="122"/>
      <c r="SJT3" s="122"/>
      <c r="SJU3" s="122"/>
      <c r="SJV3" s="122"/>
      <c r="SJW3" s="122"/>
      <c r="SJX3" s="122"/>
      <c r="SJY3" s="122"/>
      <c r="SJZ3" s="122"/>
      <c r="SKA3" s="122"/>
      <c r="SKB3" s="122"/>
      <c r="SKC3" s="122"/>
      <c r="SKD3" s="122"/>
      <c r="SKE3" s="122"/>
      <c r="SKF3" s="122"/>
      <c r="SKG3" s="122"/>
      <c r="SKH3" s="122"/>
      <c r="SKI3" s="122"/>
      <c r="SKJ3" s="122"/>
      <c r="SKK3" s="122"/>
      <c r="SKL3" s="122"/>
      <c r="SKM3" s="122"/>
      <c r="SKN3" s="122"/>
      <c r="SKO3" s="122"/>
      <c r="SKP3" s="122"/>
      <c r="SKQ3" s="122"/>
      <c r="SKR3" s="122"/>
      <c r="SKS3" s="122"/>
      <c r="SKT3" s="122"/>
      <c r="SKU3" s="122"/>
      <c r="SKV3" s="122"/>
      <c r="SKW3" s="122"/>
      <c r="SKX3" s="122"/>
      <c r="SKY3" s="122"/>
      <c r="SKZ3" s="122"/>
      <c r="SLA3" s="122"/>
      <c r="SLB3" s="122"/>
      <c r="SLC3" s="122"/>
      <c r="SLD3" s="122"/>
      <c r="SLE3" s="122"/>
      <c r="SLF3" s="122"/>
      <c r="SLG3" s="122"/>
      <c r="SLH3" s="122"/>
      <c r="SLI3" s="122"/>
      <c r="SLJ3" s="122"/>
      <c r="SLK3" s="122"/>
      <c r="SLL3" s="122"/>
      <c r="SLM3" s="122"/>
      <c r="SLN3" s="122"/>
      <c r="SLO3" s="122"/>
      <c r="SLP3" s="122"/>
      <c r="SLQ3" s="122"/>
      <c r="SLR3" s="122"/>
      <c r="SLS3" s="122"/>
      <c r="SLT3" s="122"/>
      <c r="SLU3" s="122"/>
      <c r="SLV3" s="122"/>
      <c r="SLW3" s="122"/>
      <c r="SLX3" s="122"/>
      <c r="SLY3" s="122"/>
      <c r="SLZ3" s="122"/>
      <c r="SMA3" s="122"/>
      <c r="SMB3" s="122"/>
      <c r="SMC3" s="122"/>
      <c r="SMD3" s="122"/>
      <c r="SME3" s="122"/>
      <c r="SMF3" s="122"/>
      <c r="SMG3" s="122"/>
      <c r="SMH3" s="122"/>
      <c r="SMI3" s="122"/>
      <c r="SMJ3" s="122"/>
      <c r="SMK3" s="122"/>
      <c r="SML3" s="122"/>
      <c r="SMM3" s="122"/>
      <c r="SMN3" s="122"/>
      <c r="SMO3" s="122"/>
      <c r="SMP3" s="122"/>
      <c r="SMQ3" s="122"/>
      <c r="SMR3" s="122"/>
      <c r="SMS3" s="122"/>
      <c r="SMT3" s="122"/>
      <c r="SMU3" s="122"/>
      <c r="SMV3" s="122"/>
      <c r="SMW3" s="122"/>
      <c r="SMX3" s="122"/>
      <c r="SMY3" s="122"/>
      <c r="SMZ3" s="122"/>
      <c r="SNA3" s="122"/>
      <c r="SNB3" s="122"/>
      <c r="SNC3" s="122"/>
      <c r="SND3" s="122"/>
      <c r="SNE3" s="122"/>
      <c r="SNF3" s="122"/>
      <c r="SNG3" s="122"/>
      <c r="SNH3" s="122"/>
      <c r="SNI3" s="122"/>
      <c r="SNJ3" s="122"/>
      <c r="SNK3" s="122"/>
      <c r="SNL3" s="122"/>
      <c r="SNM3" s="122"/>
      <c r="SNN3" s="122"/>
      <c r="SNO3" s="122"/>
      <c r="SNP3" s="122"/>
      <c r="SNQ3" s="122"/>
      <c r="SNR3" s="122"/>
      <c r="SNS3" s="122"/>
      <c r="SNT3" s="122"/>
      <c r="SNU3" s="122"/>
      <c r="SNV3" s="122"/>
      <c r="SNW3" s="122"/>
      <c r="SNX3" s="122"/>
      <c r="SNY3" s="122"/>
      <c r="SNZ3" s="122"/>
      <c r="SOA3" s="122"/>
      <c r="SOB3" s="122"/>
      <c r="SOC3" s="122"/>
      <c r="SOD3" s="122"/>
      <c r="SOE3" s="122"/>
      <c r="SOF3" s="122"/>
      <c r="SOG3" s="122"/>
      <c r="SOH3" s="122"/>
      <c r="SOI3" s="122"/>
      <c r="SOJ3" s="122"/>
      <c r="SOK3" s="122"/>
      <c r="SOL3" s="122"/>
      <c r="SOM3" s="122"/>
      <c r="SON3" s="122"/>
      <c r="SOO3" s="122"/>
      <c r="SOP3" s="122"/>
      <c r="SOQ3" s="122"/>
      <c r="SOR3" s="122"/>
      <c r="SOS3" s="122"/>
      <c r="SOT3" s="122"/>
      <c r="SOU3" s="122"/>
      <c r="SOV3" s="122"/>
      <c r="SOW3" s="122"/>
      <c r="SOX3" s="122"/>
      <c r="SOY3" s="122"/>
      <c r="SOZ3" s="122"/>
      <c r="SPA3" s="122"/>
      <c r="SPB3" s="122"/>
      <c r="SPC3" s="122"/>
      <c r="SPD3" s="122"/>
      <c r="SPE3" s="122"/>
      <c r="SPF3" s="122"/>
      <c r="SPG3" s="122"/>
      <c r="SPH3" s="122"/>
      <c r="SPI3" s="122"/>
      <c r="SPJ3" s="122"/>
      <c r="SPK3" s="122"/>
      <c r="SPL3" s="122"/>
      <c r="SPM3" s="122"/>
      <c r="SPN3" s="122"/>
      <c r="SPO3" s="122"/>
      <c r="SPP3" s="122"/>
      <c r="SPQ3" s="122"/>
      <c r="SPR3" s="122"/>
      <c r="SPS3" s="122"/>
      <c r="SPT3" s="122"/>
      <c r="SPU3" s="122"/>
      <c r="SPV3" s="122"/>
      <c r="SPW3" s="122"/>
      <c r="SPX3" s="122"/>
      <c r="SPY3" s="122"/>
      <c r="SPZ3" s="122"/>
      <c r="SQA3" s="122"/>
      <c r="SQB3" s="122"/>
      <c r="SQC3" s="122"/>
      <c r="SQD3" s="122"/>
      <c r="SQE3" s="122"/>
      <c r="SQF3" s="122"/>
      <c r="SQG3" s="122"/>
      <c r="SQH3" s="122"/>
      <c r="SQI3" s="122"/>
      <c r="SQJ3" s="122"/>
      <c r="SQK3" s="122"/>
      <c r="SQL3" s="122"/>
      <c r="SQM3" s="122"/>
      <c r="SQN3" s="122"/>
      <c r="SQO3" s="122"/>
      <c r="SQP3" s="122"/>
      <c r="SQQ3" s="122"/>
      <c r="SQR3" s="122"/>
      <c r="SQS3" s="122"/>
      <c r="SQT3" s="122"/>
      <c r="SQU3" s="122"/>
      <c r="SQV3" s="122"/>
      <c r="SQW3" s="122"/>
      <c r="SQX3" s="122"/>
      <c r="SQY3" s="122"/>
      <c r="SQZ3" s="122"/>
      <c r="SRA3" s="122"/>
      <c r="SRB3" s="122"/>
      <c r="SRC3" s="122"/>
      <c r="SRD3" s="122"/>
      <c r="SRE3" s="122"/>
      <c r="SRF3" s="122"/>
      <c r="SRG3" s="122"/>
      <c r="SRH3" s="122"/>
      <c r="SRI3" s="122"/>
      <c r="SRJ3" s="122"/>
      <c r="SRK3" s="122"/>
      <c r="SRL3" s="122"/>
      <c r="SRM3" s="122"/>
      <c r="SRN3" s="122"/>
      <c r="SRO3" s="122"/>
      <c r="SRP3" s="122"/>
      <c r="SRQ3" s="122"/>
      <c r="SRR3" s="122"/>
      <c r="SRS3" s="122"/>
      <c r="SRT3" s="122"/>
      <c r="SRU3" s="122"/>
      <c r="SRV3" s="122"/>
      <c r="SRW3" s="122"/>
      <c r="SRX3" s="122"/>
      <c r="SRY3" s="122"/>
      <c r="SRZ3" s="122"/>
      <c r="SSA3" s="122"/>
      <c r="SSB3" s="122"/>
      <c r="SSC3" s="122"/>
      <c r="SSD3" s="122"/>
      <c r="SSE3" s="122"/>
      <c r="SSF3" s="122"/>
      <c r="SSG3" s="122"/>
      <c r="SSH3" s="122"/>
      <c r="SSI3" s="122"/>
      <c r="SSJ3" s="122"/>
      <c r="SSK3" s="122"/>
      <c r="SSL3" s="122"/>
      <c r="SSM3" s="122"/>
      <c r="SSN3" s="122"/>
      <c r="SSO3" s="122"/>
      <c r="SSP3" s="122"/>
      <c r="SSQ3" s="122"/>
      <c r="SSR3" s="122"/>
      <c r="SSS3" s="122"/>
      <c r="SST3" s="122"/>
      <c r="SSU3" s="122"/>
      <c r="SSV3" s="122"/>
      <c r="SSW3" s="122"/>
      <c r="SSX3" s="122"/>
      <c r="SSY3" s="122"/>
      <c r="SSZ3" s="122"/>
      <c r="STA3" s="122"/>
      <c r="STB3" s="122"/>
      <c r="STC3" s="122"/>
      <c r="STD3" s="122"/>
      <c r="STE3" s="122"/>
      <c r="STF3" s="122"/>
      <c r="STG3" s="122"/>
      <c r="STH3" s="122"/>
      <c r="STI3" s="122"/>
      <c r="STJ3" s="122"/>
      <c r="STK3" s="122"/>
      <c r="STL3" s="122"/>
      <c r="STM3" s="122"/>
      <c r="STN3" s="122"/>
      <c r="STO3" s="122"/>
      <c r="STP3" s="122"/>
      <c r="STQ3" s="122"/>
      <c r="STR3" s="122"/>
      <c r="STS3" s="122"/>
      <c r="STT3" s="122"/>
      <c r="STU3" s="122"/>
      <c r="STV3" s="122"/>
      <c r="STW3" s="122"/>
      <c r="STX3" s="122"/>
      <c r="STY3" s="122"/>
      <c r="STZ3" s="122"/>
      <c r="SUA3" s="122"/>
      <c r="SUB3" s="122"/>
      <c r="SUC3" s="122"/>
      <c r="SUD3" s="122"/>
      <c r="SUE3" s="122"/>
      <c r="SUF3" s="122"/>
      <c r="SUG3" s="122"/>
      <c r="SUH3" s="122"/>
      <c r="SUI3" s="122"/>
      <c r="SUJ3" s="122"/>
      <c r="SUK3" s="122"/>
      <c r="SUL3" s="122"/>
      <c r="SUM3" s="122"/>
      <c r="SUN3" s="122"/>
      <c r="SUO3" s="122"/>
      <c r="SUP3" s="122"/>
      <c r="SUQ3" s="122"/>
      <c r="SUR3" s="122"/>
      <c r="SUS3" s="122"/>
      <c r="SUT3" s="122"/>
      <c r="SUU3" s="122"/>
      <c r="SUV3" s="122"/>
      <c r="SUW3" s="122"/>
      <c r="SUX3" s="122"/>
      <c r="SUY3" s="122"/>
      <c r="SUZ3" s="122"/>
      <c r="SVA3" s="122"/>
      <c r="SVB3" s="122"/>
      <c r="SVC3" s="122"/>
      <c r="SVD3" s="122"/>
      <c r="SVE3" s="122"/>
      <c r="SVF3" s="122"/>
      <c r="SVG3" s="122"/>
      <c r="SVH3" s="122"/>
      <c r="SVI3" s="122"/>
      <c r="SVJ3" s="122"/>
      <c r="SVK3" s="122"/>
      <c r="SVL3" s="122"/>
      <c r="SVM3" s="122"/>
      <c r="SVN3" s="122"/>
      <c r="SVO3" s="122"/>
      <c r="SVP3" s="122"/>
      <c r="SVQ3" s="122"/>
      <c r="SVR3" s="122"/>
      <c r="SVS3" s="122"/>
      <c r="SVT3" s="122"/>
      <c r="SVU3" s="122"/>
      <c r="SVV3" s="122"/>
      <c r="SVW3" s="122"/>
      <c r="SVX3" s="122"/>
      <c r="SVY3" s="122"/>
      <c r="SVZ3" s="122"/>
      <c r="SWA3" s="122"/>
      <c r="SWB3" s="122"/>
      <c r="SWC3" s="122"/>
      <c r="SWD3" s="122"/>
      <c r="SWE3" s="122"/>
      <c r="SWF3" s="122"/>
      <c r="SWG3" s="122"/>
      <c r="SWH3" s="122"/>
      <c r="SWI3" s="122"/>
      <c r="SWJ3" s="122"/>
      <c r="SWK3" s="122"/>
      <c r="SWL3" s="122"/>
      <c r="SWM3" s="122"/>
      <c r="SWN3" s="122"/>
      <c r="SWO3" s="122"/>
      <c r="SWP3" s="122"/>
      <c r="SWQ3" s="122"/>
      <c r="SWR3" s="122"/>
      <c r="SWS3" s="122"/>
      <c r="SWT3" s="122"/>
      <c r="SWU3" s="122"/>
      <c r="SWV3" s="122"/>
      <c r="SWW3" s="122"/>
      <c r="SWX3" s="122"/>
      <c r="SWY3" s="122"/>
      <c r="SWZ3" s="122"/>
      <c r="SXA3" s="122"/>
      <c r="SXB3" s="122"/>
      <c r="SXC3" s="122"/>
      <c r="SXD3" s="122"/>
      <c r="SXE3" s="122"/>
      <c r="SXF3" s="122"/>
      <c r="SXG3" s="122"/>
      <c r="SXH3" s="122"/>
      <c r="SXI3" s="122"/>
      <c r="SXJ3" s="122"/>
      <c r="SXK3" s="122"/>
      <c r="SXL3" s="122"/>
      <c r="SXM3" s="122"/>
      <c r="SXN3" s="122"/>
      <c r="SXO3" s="122"/>
      <c r="SXP3" s="122"/>
      <c r="SXQ3" s="122"/>
      <c r="SXR3" s="122"/>
      <c r="SXS3" s="122"/>
      <c r="SXT3" s="122"/>
      <c r="SXU3" s="122"/>
      <c r="SXV3" s="122"/>
      <c r="SXW3" s="122"/>
      <c r="SXX3" s="122"/>
      <c r="SXY3" s="122"/>
      <c r="SXZ3" s="122"/>
      <c r="SYA3" s="122"/>
      <c r="SYB3" s="122"/>
      <c r="SYC3" s="122"/>
      <c r="SYD3" s="122"/>
      <c r="SYE3" s="122"/>
      <c r="SYF3" s="122"/>
      <c r="SYG3" s="122"/>
      <c r="SYH3" s="122"/>
      <c r="SYI3" s="122"/>
      <c r="SYJ3" s="122"/>
      <c r="SYK3" s="122"/>
      <c r="SYL3" s="122"/>
      <c r="SYM3" s="122"/>
      <c r="SYN3" s="122"/>
      <c r="SYO3" s="122"/>
      <c r="SYP3" s="122"/>
      <c r="SYQ3" s="122"/>
      <c r="SYR3" s="122"/>
      <c r="SYS3" s="122"/>
      <c r="SYT3" s="122"/>
      <c r="SYU3" s="122"/>
      <c r="SYV3" s="122"/>
      <c r="SYW3" s="122"/>
      <c r="SYX3" s="122"/>
      <c r="SYY3" s="122"/>
      <c r="SYZ3" s="122"/>
      <c r="SZA3" s="122"/>
      <c r="SZB3" s="122"/>
      <c r="SZC3" s="122"/>
      <c r="SZD3" s="122"/>
      <c r="SZE3" s="122"/>
      <c r="SZF3" s="122"/>
      <c r="SZG3" s="122"/>
      <c r="SZH3" s="122"/>
      <c r="SZI3" s="122"/>
      <c r="SZJ3" s="122"/>
      <c r="SZK3" s="122"/>
      <c r="SZL3" s="122"/>
      <c r="SZM3" s="122"/>
      <c r="SZN3" s="122"/>
      <c r="SZO3" s="122"/>
      <c r="SZP3" s="122"/>
      <c r="SZQ3" s="122"/>
      <c r="SZR3" s="122"/>
      <c r="SZS3" s="122"/>
      <c r="SZT3" s="122"/>
      <c r="SZU3" s="122"/>
      <c r="SZV3" s="122"/>
      <c r="SZW3" s="122"/>
      <c r="SZX3" s="122"/>
      <c r="SZY3" s="122"/>
      <c r="SZZ3" s="122"/>
      <c r="TAA3" s="122"/>
      <c r="TAB3" s="122"/>
      <c r="TAC3" s="122"/>
      <c r="TAD3" s="122"/>
      <c r="TAE3" s="122"/>
      <c r="TAF3" s="122"/>
      <c r="TAG3" s="122"/>
      <c r="TAH3" s="122"/>
      <c r="TAI3" s="122"/>
      <c r="TAJ3" s="122"/>
      <c r="TAK3" s="122"/>
      <c r="TAL3" s="122"/>
      <c r="TAM3" s="122"/>
      <c r="TAN3" s="122"/>
      <c r="TAO3" s="122"/>
      <c r="TAP3" s="122"/>
      <c r="TAQ3" s="122"/>
      <c r="TAR3" s="122"/>
      <c r="TAS3" s="122"/>
      <c r="TAT3" s="122"/>
      <c r="TAU3" s="122"/>
      <c r="TAV3" s="122"/>
      <c r="TAW3" s="122"/>
      <c r="TAX3" s="122"/>
      <c r="TAY3" s="122"/>
      <c r="TAZ3" s="122"/>
      <c r="TBA3" s="122"/>
      <c r="TBB3" s="122"/>
      <c r="TBC3" s="122"/>
      <c r="TBD3" s="122"/>
      <c r="TBE3" s="122"/>
      <c r="TBF3" s="122"/>
      <c r="TBG3" s="122"/>
      <c r="TBH3" s="122"/>
      <c r="TBI3" s="122"/>
      <c r="TBJ3" s="122"/>
      <c r="TBK3" s="122"/>
      <c r="TBL3" s="122"/>
      <c r="TBM3" s="122"/>
      <c r="TBN3" s="122"/>
      <c r="TBO3" s="122"/>
      <c r="TBP3" s="122"/>
      <c r="TBQ3" s="122"/>
      <c r="TBR3" s="122"/>
      <c r="TBS3" s="122"/>
      <c r="TBT3" s="122"/>
      <c r="TBU3" s="122"/>
      <c r="TBV3" s="122"/>
      <c r="TBW3" s="122"/>
      <c r="TBX3" s="122"/>
      <c r="TBY3" s="122"/>
      <c r="TBZ3" s="122"/>
      <c r="TCA3" s="122"/>
      <c r="TCB3" s="122"/>
      <c r="TCC3" s="122"/>
      <c r="TCD3" s="122"/>
      <c r="TCE3" s="122"/>
      <c r="TCF3" s="122"/>
      <c r="TCG3" s="122"/>
      <c r="TCH3" s="122"/>
      <c r="TCI3" s="122"/>
      <c r="TCJ3" s="122"/>
      <c r="TCK3" s="122"/>
      <c r="TCL3" s="122"/>
      <c r="TCM3" s="122"/>
      <c r="TCN3" s="122"/>
      <c r="TCO3" s="122"/>
      <c r="TCP3" s="122"/>
      <c r="TCQ3" s="122"/>
      <c r="TCR3" s="122"/>
      <c r="TCS3" s="122"/>
      <c r="TCT3" s="122"/>
      <c r="TCU3" s="122"/>
      <c r="TCV3" s="122"/>
      <c r="TCW3" s="122"/>
      <c r="TCX3" s="122"/>
      <c r="TCY3" s="122"/>
      <c r="TCZ3" s="122"/>
      <c r="TDA3" s="122"/>
      <c r="TDB3" s="122"/>
      <c r="TDC3" s="122"/>
      <c r="TDD3" s="122"/>
      <c r="TDE3" s="122"/>
      <c r="TDF3" s="122"/>
      <c r="TDG3" s="122"/>
      <c r="TDH3" s="122"/>
      <c r="TDI3" s="122"/>
      <c r="TDJ3" s="122"/>
      <c r="TDK3" s="122"/>
      <c r="TDL3" s="122"/>
      <c r="TDM3" s="122"/>
      <c r="TDN3" s="122"/>
      <c r="TDO3" s="122"/>
      <c r="TDP3" s="122"/>
      <c r="TDQ3" s="122"/>
      <c r="TDR3" s="122"/>
      <c r="TDS3" s="122"/>
      <c r="TDT3" s="122"/>
      <c r="TDU3" s="122"/>
      <c r="TDV3" s="122"/>
      <c r="TDW3" s="122"/>
      <c r="TDX3" s="122"/>
      <c r="TDY3" s="122"/>
      <c r="TDZ3" s="122"/>
      <c r="TEA3" s="122"/>
      <c r="TEB3" s="122"/>
      <c r="TEC3" s="122"/>
      <c r="TED3" s="122"/>
      <c r="TEE3" s="122"/>
      <c r="TEF3" s="122"/>
      <c r="TEG3" s="122"/>
      <c r="TEH3" s="122"/>
      <c r="TEI3" s="122"/>
      <c r="TEJ3" s="122"/>
      <c r="TEK3" s="122"/>
      <c r="TEL3" s="122"/>
      <c r="TEM3" s="122"/>
      <c r="TEN3" s="122"/>
      <c r="TEO3" s="122"/>
      <c r="TEP3" s="122"/>
      <c r="TEQ3" s="122"/>
      <c r="TER3" s="122"/>
      <c r="TES3" s="122"/>
      <c r="TET3" s="122"/>
      <c r="TEU3" s="122"/>
      <c r="TEV3" s="122"/>
      <c r="TEW3" s="122"/>
      <c r="TEX3" s="122"/>
      <c r="TEY3" s="122"/>
      <c r="TEZ3" s="122"/>
      <c r="TFA3" s="122"/>
      <c r="TFB3" s="122"/>
      <c r="TFC3" s="122"/>
      <c r="TFD3" s="122"/>
      <c r="TFE3" s="122"/>
      <c r="TFF3" s="122"/>
      <c r="TFG3" s="122"/>
      <c r="TFH3" s="122"/>
      <c r="TFI3" s="122"/>
      <c r="TFJ3" s="122"/>
      <c r="TFK3" s="122"/>
      <c r="TFL3" s="122"/>
      <c r="TFM3" s="122"/>
      <c r="TFN3" s="122"/>
      <c r="TFO3" s="122"/>
      <c r="TFP3" s="122"/>
      <c r="TFQ3" s="122"/>
      <c r="TFR3" s="122"/>
      <c r="TFS3" s="122"/>
      <c r="TFT3" s="122"/>
      <c r="TFU3" s="122"/>
      <c r="TFV3" s="122"/>
      <c r="TFW3" s="122"/>
      <c r="TFX3" s="122"/>
      <c r="TFY3" s="122"/>
      <c r="TFZ3" s="122"/>
      <c r="TGA3" s="122"/>
      <c r="TGB3" s="122"/>
      <c r="TGC3" s="122"/>
      <c r="TGD3" s="122"/>
      <c r="TGE3" s="122"/>
      <c r="TGF3" s="122"/>
      <c r="TGG3" s="122"/>
      <c r="TGH3" s="122"/>
      <c r="TGI3" s="122"/>
      <c r="TGJ3" s="122"/>
      <c r="TGK3" s="122"/>
      <c r="TGL3" s="122"/>
      <c r="TGM3" s="122"/>
      <c r="TGN3" s="122"/>
      <c r="TGO3" s="122"/>
      <c r="TGP3" s="122"/>
      <c r="TGQ3" s="122"/>
      <c r="TGR3" s="122"/>
      <c r="TGS3" s="122"/>
      <c r="TGT3" s="122"/>
      <c r="TGU3" s="122"/>
      <c r="TGV3" s="122"/>
      <c r="TGW3" s="122"/>
      <c r="TGX3" s="122"/>
      <c r="TGY3" s="122"/>
      <c r="TGZ3" s="122"/>
      <c r="THA3" s="122"/>
      <c r="THB3" s="122"/>
      <c r="THC3" s="122"/>
      <c r="THD3" s="122"/>
      <c r="THE3" s="122"/>
      <c r="THF3" s="122"/>
      <c r="THG3" s="122"/>
      <c r="THH3" s="122"/>
      <c r="THI3" s="122"/>
      <c r="THJ3" s="122"/>
      <c r="THK3" s="122"/>
      <c r="THL3" s="122"/>
      <c r="THM3" s="122"/>
      <c r="THN3" s="122"/>
      <c r="THO3" s="122"/>
      <c r="THP3" s="122"/>
      <c r="THQ3" s="122"/>
      <c r="THR3" s="122"/>
      <c r="THS3" s="122"/>
      <c r="THT3" s="122"/>
      <c r="THU3" s="122"/>
      <c r="THV3" s="122"/>
      <c r="THW3" s="122"/>
      <c r="THX3" s="122"/>
      <c r="THY3" s="122"/>
      <c r="THZ3" s="122"/>
      <c r="TIA3" s="122"/>
      <c r="TIB3" s="122"/>
      <c r="TIC3" s="122"/>
      <c r="TID3" s="122"/>
      <c r="TIE3" s="122"/>
      <c r="TIF3" s="122"/>
      <c r="TIG3" s="122"/>
      <c r="TIH3" s="122"/>
      <c r="TII3" s="122"/>
      <c r="TIJ3" s="122"/>
      <c r="TIK3" s="122"/>
      <c r="TIL3" s="122"/>
      <c r="TIM3" s="122"/>
      <c r="TIN3" s="122"/>
      <c r="TIO3" s="122"/>
      <c r="TIP3" s="122"/>
      <c r="TIQ3" s="122"/>
      <c r="TIR3" s="122"/>
      <c r="TIS3" s="122"/>
      <c r="TIT3" s="122"/>
      <c r="TIU3" s="122"/>
      <c r="TIV3" s="122"/>
      <c r="TIW3" s="122"/>
      <c r="TIX3" s="122"/>
      <c r="TIY3" s="122"/>
      <c r="TIZ3" s="122"/>
      <c r="TJA3" s="122"/>
      <c r="TJB3" s="122"/>
      <c r="TJC3" s="122"/>
      <c r="TJD3" s="122"/>
      <c r="TJE3" s="122"/>
      <c r="TJF3" s="122"/>
      <c r="TJG3" s="122"/>
      <c r="TJH3" s="122"/>
      <c r="TJI3" s="122"/>
      <c r="TJJ3" s="122"/>
      <c r="TJK3" s="122"/>
      <c r="TJL3" s="122"/>
      <c r="TJM3" s="122"/>
      <c r="TJN3" s="122"/>
      <c r="TJO3" s="122"/>
      <c r="TJP3" s="122"/>
      <c r="TJQ3" s="122"/>
      <c r="TJR3" s="122"/>
      <c r="TJS3" s="122"/>
      <c r="TJT3" s="122"/>
      <c r="TJU3" s="122"/>
      <c r="TJV3" s="122"/>
      <c r="TJW3" s="122"/>
      <c r="TJX3" s="122"/>
      <c r="TJY3" s="122"/>
      <c r="TJZ3" s="122"/>
      <c r="TKA3" s="122"/>
      <c r="TKB3" s="122"/>
      <c r="TKC3" s="122"/>
      <c r="TKD3" s="122"/>
      <c r="TKE3" s="122"/>
      <c r="TKF3" s="122"/>
      <c r="TKG3" s="122"/>
      <c r="TKH3" s="122"/>
      <c r="TKI3" s="122"/>
      <c r="TKJ3" s="122"/>
      <c r="TKK3" s="122"/>
      <c r="TKL3" s="122"/>
      <c r="TKM3" s="122"/>
      <c r="TKN3" s="122"/>
      <c r="TKO3" s="122"/>
      <c r="TKP3" s="122"/>
      <c r="TKQ3" s="122"/>
      <c r="TKR3" s="122"/>
      <c r="TKS3" s="122"/>
      <c r="TKT3" s="122"/>
      <c r="TKU3" s="122"/>
      <c r="TKV3" s="122"/>
      <c r="TKW3" s="122"/>
      <c r="TKX3" s="122"/>
      <c r="TKY3" s="122"/>
      <c r="TKZ3" s="122"/>
      <c r="TLA3" s="122"/>
      <c r="TLB3" s="122"/>
      <c r="TLC3" s="122"/>
      <c r="TLD3" s="122"/>
      <c r="TLE3" s="122"/>
      <c r="TLF3" s="122"/>
      <c r="TLG3" s="122"/>
      <c r="TLH3" s="122"/>
      <c r="TLI3" s="122"/>
      <c r="TLJ3" s="122"/>
      <c r="TLK3" s="122"/>
      <c r="TLL3" s="122"/>
      <c r="TLM3" s="122"/>
      <c r="TLN3" s="122"/>
      <c r="TLO3" s="122"/>
      <c r="TLP3" s="122"/>
      <c r="TLQ3" s="122"/>
      <c r="TLR3" s="122"/>
      <c r="TLS3" s="122"/>
      <c r="TLT3" s="122"/>
      <c r="TLU3" s="122"/>
      <c r="TLV3" s="122"/>
      <c r="TLW3" s="122"/>
      <c r="TLX3" s="122"/>
      <c r="TLY3" s="122"/>
      <c r="TLZ3" s="122"/>
      <c r="TMA3" s="122"/>
      <c r="TMB3" s="122"/>
      <c r="TMC3" s="122"/>
      <c r="TMD3" s="122"/>
      <c r="TME3" s="122"/>
      <c r="TMF3" s="122"/>
      <c r="TMG3" s="122"/>
      <c r="TMH3" s="122"/>
      <c r="TMI3" s="122"/>
      <c r="TMJ3" s="122"/>
      <c r="TMK3" s="122"/>
      <c r="TML3" s="122"/>
      <c r="TMM3" s="122"/>
      <c r="TMN3" s="122"/>
      <c r="TMO3" s="122"/>
      <c r="TMP3" s="122"/>
      <c r="TMQ3" s="122"/>
      <c r="TMR3" s="122"/>
      <c r="TMS3" s="122"/>
      <c r="TMT3" s="122"/>
      <c r="TMU3" s="122"/>
      <c r="TMV3" s="122"/>
      <c r="TMW3" s="122"/>
      <c r="TMX3" s="122"/>
      <c r="TMY3" s="122"/>
      <c r="TMZ3" s="122"/>
      <c r="TNA3" s="122"/>
      <c r="TNB3" s="122"/>
      <c r="TNC3" s="122"/>
      <c r="TND3" s="122"/>
      <c r="TNE3" s="122"/>
      <c r="TNF3" s="122"/>
      <c r="TNG3" s="122"/>
      <c r="TNH3" s="122"/>
      <c r="TNI3" s="122"/>
      <c r="TNJ3" s="122"/>
      <c r="TNK3" s="122"/>
      <c r="TNL3" s="122"/>
      <c r="TNM3" s="122"/>
      <c r="TNN3" s="122"/>
      <c r="TNO3" s="122"/>
      <c r="TNP3" s="122"/>
      <c r="TNQ3" s="122"/>
      <c r="TNR3" s="122"/>
      <c r="TNS3" s="122"/>
      <c r="TNT3" s="122"/>
      <c r="TNU3" s="122"/>
      <c r="TNV3" s="122"/>
      <c r="TNW3" s="122"/>
      <c r="TNX3" s="122"/>
      <c r="TNY3" s="122"/>
      <c r="TNZ3" s="122"/>
      <c r="TOA3" s="122"/>
      <c r="TOB3" s="122"/>
      <c r="TOC3" s="122"/>
      <c r="TOD3" s="122"/>
      <c r="TOE3" s="122"/>
      <c r="TOF3" s="122"/>
      <c r="TOG3" s="122"/>
      <c r="TOH3" s="122"/>
      <c r="TOI3" s="122"/>
      <c r="TOJ3" s="122"/>
      <c r="TOK3" s="122"/>
      <c r="TOL3" s="122"/>
      <c r="TOM3" s="122"/>
      <c r="TON3" s="122"/>
      <c r="TOO3" s="122"/>
      <c r="TOP3" s="122"/>
      <c r="TOQ3" s="122"/>
      <c r="TOR3" s="122"/>
      <c r="TOS3" s="122"/>
      <c r="TOT3" s="122"/>
      <c r="TOU3" s="122"/>
      <c r="TOV3" s="122"/>
      <c r="TOW3" s="122"/>
      <c r="TOX3" s="122"/>
      <c r="TOY3" s="122"/>
      <c r="TOZ3" s="122"/>
      <c r="TPA3" s="122"/>
      <c r="TPB3" s="122"/>
      <c r="TPC3" s="122"/>
      <c r="TPD3" s="122"/>
      <c r="TPE3" s="122"/>
      <c r="TPF3" s="122"/>
      <c r="TPG3" s="122"/>
      <c r="TPH3" s="122"/>
      <c r="TPI3" s="122"/>
      <c r="TPJ3" s="122"/>
      <c r="TPK3" s="122"/>
      <c r="TPL3" s="122"/>
      <c r="TPM3" s="122"/>
      <c r="TPN3" s="122"/>
      <c r="TPO3" s="122"/>
      <c r="TPP3" s="122"/>
      <c r="TPQ3" s="122"/>
      <c r="TPR3" s="122"/>
      <c r="TPS3" s="122"/>
      <c r="TPT3" s="122"/>
      <c r="TPU3" s="122"/>
      <c r="TPV3" s="122"/>
      <c r="TPW3" s="122"/>
      <c r="TPX3" s="122"/>
      <c r="TPY3" s="122"/>
      <c r="TPZ3" s="122"/>
      <c r="TQA3" s="122"/>
      <c r="TQB3" s="122"/>
      <c r="TQC3" s="122"/>
      <c r="TQD3" s="122"/>
      <c r="TQE3" s="122"/>
      <c r="TQF3" s="122"/>
      <c r="TQG3" s="122"/>
      <c r="TQH3" s="122"/>
      <c r="TQI3" s="122"/>
      <c r="TQJ3" s="122"/>
      <c r="TQK3" s="122"/>
      <c r="TQL3" s="122"/>
      <c r="TQM3" s="122"/>
      <c r="TQN3" s="122"/>
      <c r="TQO3" s="122"/>
      <c r="TQP3" s="122"/>
      <c r="TQQ3" s="122"/>
      <c r="TQR3" s="122"/>
      <c r="TQS3" s="122"/>
      <c r="TQT3" s="122"/>
      <c r="TQU3" s="122"/>
      <c r="TQV3" s="122"/>
      <c r="TQW3" s="122"/>
      <c r="TQX3" s="122"/>
      <c r="TQY3" s="122"/>
      <c r="TQZ3" s="122"/>
      <c r="TRA3" s="122"/>
      <c r="TRB3" s="122"/>
      <c r="TRC3" s="122"/>
      <c r="TRD3" s="122"/>
      <c r="TRE3" s="122"/>
      <c r="TRF3" s="122"/>
      <c r="TRG3" s="122"/>
      <c r="TRH3" s="122"/>
      <c r="TRI3" s="122"/>
      <c r="TRJ3" s="122"/>
      <c r="TRK3" s="122"/>
      <c r="TRL3" s="122"/>
      <c r="TRM3" s="122"/>
      <c r="TRN3" s="122"/>
      <c r="TRO3" s="122"/>
      <c r="TRP3" s="122"/>
      <c r="TRQ3" s="122"/>
      <c r="TRR3" s="122"/>
      <c r="TRS3" s="122"/>
      <c r="TRT3" s="122"/>
      <c r="TRU3" s="122"/>
      <c r="TRV3" s="122"/>
      <c r="TRW3" s="122"/>
      <c r="TRX3" s="122"/>
      <c r="TRY3" s="122"/>
      <c r="TRZ3" s="122"/>
      <c r="TSA3" s="122"/>
      <c r="TSB3" s="122"/>
      <c r="TSC3" s="122"/>
      <c r="TSD3" s="122"/>
      <c r="TSE3" s="122"/>
      <c r="TSF3" s="122"/>
      <c r="TSG3" s="122"/>
      <c r="TSH3" s="122"/>
      <c r="TSI3" s="122"/>
      <c r="TSJ3" s="122"/>
      <c r="TSK3" s="122"/>
      <c r="TSL3" s="122"/>
      <c r="TSM3" s="122"/>
      <c r="TSN3" s="122"/>
      <c r="TSO3" s="122"/>
      <c r="TSP3" s="122"/>
      <c r="TSQ3" s="122"/>
      <c r="TSR3" s="122"/>
      <c r="TSS3" s="122"/>
      <c r="TST3" s="122"/>
      <c r="TSU3" s="122"/>
      <c r="TSV3" s="122"/>
      <c r="TSW3" s="122"/>
      <c r="TSX3" s="122"/>
      <c r="TSY3" s="122"/>
      <c r="TSZ3" s="122"/>
      <c r="TTA3" s="122"/>
      <c r="TTB3" s="122"/>
      <c r="TTC3" s="122"/>
      <c r="TTD3" s="122"/>
      <c r="TTE3" s="122"/>
      <c r="TTF3" s="122"/>
      <c r="TTG3" s="122"/>
      <c r="TTH3" s="122"/>
      <c r="TTI3" s="122"/>
      <c r="TTJ3" s="122"/>
      <c r="TTK3" s="122"/>
      <c r="TTL3" s="122"/>
      <c r="TTM3" s="122"/>
      <c r="TTN3" s="122"/>
      <c r="TTO3" s="122"/>
      <c r="TTP3" s="122"/>
      <c r="TTQ3" s="122"/>
      <c r="TTR3" s="122"/>
      <c r="TTS3" s="122"/>
      <c r="TTT3" s="122"/>
      <c r="TTU3" s="122"/>
      <c r="TTV3" s="122"/>
      <c r="TTW3" s="122"/>
      <c r="TTX3" s="122"/>
      <c r="TTY3" s="122"/>
      <c r="TTZ3" s="122"/>
      <c r="TUA3" s="122"/>
      <c r="TUB3" s="122"/>
      <c r="TUC3" s="122"/>
      <c r="TUD3" s="122"/>
      <c r="TUE3" s="122"/>
      <c r="TUF3" s="122"/>
      <c r="TUG3" s="122"/>
      <c r="TUH3" s="122"/>
      <c r="TUI3" s="122"/>
      <c r="TUJ3" s="122"/>
      <c r="TUK3" s="122"/>
      <c r="TUL3" s="122"/>
      <c r="TUM3" s="122"/>
      <c r="TUN3" s="122"/>
      <c r="TUO3" s="122"/>
      <c r="TUP3" s="122"/>
      <c r="TUQ3" s="122"/>
      <c r="TUR3" s="122"/>
      <c r="TUS3" s="122"/>
      <c r="TUT3" s="122"/>
      <c r="TUU3" s="122"/>
      <c r="TUV3" s="122"/>
      <c r="TUW3" s="122"/>
      <c r="TUX3" s="122"/>
      <c r="TUY3" s="122"/>
      <c r="TUZ3" s="122"/>
      <c r="TVA3" s="122"/>
      <c r="TVB3" s="122"/>
      <c r="TVC3" s="122"/>
      <c r="TVD3" s="122"/>
      <c r="TVE3" s="122"/>
      <c r="TVF3" s="122"/>
      <c r="TVG3" s="122"/>
      <c r="TVH3" s="122"/>
      <c r="TVI3" s="122"/>
      <c r="TVJ3" s="122"/>
      <c r="TVK3" s="122"/>
      <c r="TVL3" s="122"/>
      <c r="TVM3" s="122"/>
      <c r="TVN3" s="122"/>
      <c r="TVO3" s="122"/>
      <c r="TVP3" s="122"/>
      <c r="TVQ3" s="122"/>
      <c r="TVR3" s="122"/>
      <c r="TVS3" s="122"/>
      <c r="TVT3" s="122"/>
      <c r="TVU3" s="122"/>
      <c r="TVV3" s="122"/>
      <c r="TVW3" s="122"/>
      <c r="TVX3" s="122"/>
      <c r="TVY3" s="122"/>
      <c r="TVZ3" s="122"/>
      <c r="TWA3" s="122"/>
      <c r="TWB3" s="122"/>
      <c r="TWC3" s="122"/>
      <c r="TWD3" s="122"/>
      <c r="TWE3" s="122"/>
      <c r="TWF3" s="122"/>
      <c r="TWG3" s="122"/>
      <c r="TWH3" s="122"/>
      <c r="TWI3" s="122"/>
      <c r="TWJ3" s="122"/>
      <c r="TWK3" s="122"/>
      <c r="TWL3" s="122"/>
      <c r="TWM3" s="122"/>
      <c r="TWN3" s="122"/>
      <c r="TWO3" s="122"/>
      <c r="TWP3" s="122"/>
      <c r="TWQ3" s="122"/>
      <c r="TWR3" s="122"/>
      <c r="TWS3" s="122"/>
      <c r="TWT3" s="122"/>
      <c r="TWU3" s="122"/>
      <c r="TWV3" s="122"/>
      <c r="TWW3" s="122"/>
      <c r="TWX3" s="122"/>
      <c r="TWY3" s="122"/>
      <c r="TWZ3" s="122"/>
      <c r="TXA3" s="122"/>
      <c r="TXB3" s="122"/>
      <c r="TXC3" s="122"/>
      <c r="TXD3" s="122"/>
      <c r="TXE3" s="122"/>
      <c r="TXF3" s="122"/>
      <c r="TXG3" s="122"/>
      <c r="TXH3" s="122"/>
      <c r="TXI3" s="122"/>
      <c r="TXJ3" s="122"/>
      <c r="TXK3" s="122"/>
      <c r="TXL3" s="122"/>
      <c r="TXM3" s="122"/>
      <c r="TXN3" s="122"/>
      <c r="TXO3" s="122"/>
      <c r="TXP3" s="122"/>
      <c r="TXQ3" s="122"/>
      <c r="TXR3" s="122"/>
      <c r="TXS3" s="122"/>
      <c r="TXT3" s="122"/>
      <c r="TXU3" s="122"/>
      <c r="TXV3" s="122"/>
      <c r="TXW3" s="122"/>
      <c r="TXX3" s="122"/>
      <c r="TXY3" s="122"/>
      <c r="TXZ3" s="122"/>
      <c r="TYA3" s="122"/>
      <c r="TYB3" s="122"/>
      <c r="TYC3" s="122"/>
      <c r="TYD3" s="122"/>
      <c r="TYE3" s="122"/>
      <c r="TYF3" s="122"/>
      <c r="TYG3" s="122"/>
      <c r="TYH3" s="122"/>
      <c r="TYI3" s="122"/>
      <c r="TYJ3" s="122"/>
      <c r="TYK3" s="122"/>
      <c r="TYL3" s="122"/>
      <c r="TYM3" s="122"/>
      <c r="TYN3" s="122"/>
      <c r="TYO3" s="122"/>
      <c r="TYP3" s="122"/>
      <c r="TYQ3" s="122"/>
      <c r="TYR3" s="122"/>
      <c r="TYS3" s="122"/>
      <c r="TYT3" s="122"/>
      <c r="TYU3" s="122"/>
      <c r="TYV3" s="122"/>
      <c r="TYW3" s="122"/>
      <c r="TYX3" s="122"/>
      <c r="TYY3" s="122"/>
      <c r="TYZ3" s="122"/>
      <c r="TZA3" s="122"/>
      <c r="TZB3" s="122"/>
      <c r="TZC3" s="122"/>
      <c r="TZD3" s="122"/>
      <c r="TZE3" s="122"/>
      <c r="TZF3" s="122"/>
      <c r="TZG3" s="122"/>
      <c r="TZH3" s="122"/>
      <c r="TZI3" s="122"/>
      <c r="TZJ3" s="122"/>
      <c r="TZK3" s="122"/>
      <c r="TZL3" s="122"/>
      <c r="TZM3" s="122"/>
      <c r="TZN3" s="122"/>
      <c r="TZO3" s="122"/>
      <c r="TZP3" s="122"/>
      <c r="TZQ3" s="122"/>
      <c r="TZR3" s="122"/>
      <c r="TZS3" s="122"/>
      <c r="TZT3" s="122"/>
      <c r="TZU3" s="122"/>
      <c r="TZV3" s="122"/>
      <c r="TZW3" s="122"/>
      <c r="TZX3" s="122"/>
      <c r="TZY3" s="122"/>
      <c r="TZZ3" s="122"/>
      <c r="UAA3" s="122"/>
      <c r="UAB3" s="122"/>
      <c r="UAC3" s="122"/>
      <c r="UAD3" s="122"/>
      <c r="UAE3" s="122"/>
      <c r="UAF3" s="122"/>
      <c r="UAG3" s="122"/>
      <c r="UAH3" s="122"/>
      <c r="UAI3" s="122"/>
      <c r="UAJ3" s="122"/>
      <c r="UAK3" s="122"/>
      <c r="UAL3" s="122"/>
      <c r="UAM3" s="122"/>
      <c r="UAN3" s="122"/>
      <c r="UAO3" s="122"/>
      <c r="UAP3" s="122"/>
      <c r="UAQ3" s="122"/>
      <c r="UAR3" s="122"/>
      <c r="UAS3" s="122"/>
      <c r="UAT3" s="122"/>
      <c r="UAU3" s="122"/>
      <c r="UAV3" s="122"/>
      <c r="UAW3" s="122"/>
      <c r="UAX3" s="122"/>
      <c r="UAY3" s="122"/>
      <c r="UAZ3" s="122"/>
      <c r="UBA3" s="122"/>
      <c r="UBB3" s="122"/>
      <c r="UBC3" s="122"/>
      <c r="UBD3" s="122"/>
      <c r="UBE3" s="122"/>
      <c r="UBF3" s="122"/>
      <c r="UBG3" s="122"/>
      <c r="UBH3" s="122"/>
      <c r="UBI3" s="122"/>
      <c r="UBJ3" s="122"/>
      <c r="UBK3" s="122"/>
      <c r="UBL3" s="122"/>
      <c r="UBM3" s="122"/>
      <c r="UBN3" s="122"/>
      <c r="UBO3" s="122"/>
      <c r="UBP3" s="122"/>
      <c r="UBQ3" s="122"/>
      <c r="UBR3" s="122"/>
      <c r="UBS3" s="122"/>
      <c r="UBT3" s="122"/>
      <c r="UBU3" s="122"/>
      <c r="UBV3" s="122"/>
      <c r="UBW3" s="122"/>
      <c r="UBX3" s="122"/>
      <c r="UBY3" s="122"/>
      <c r="UBZ3" s="122"/>
      <c r="UCA3" s="122"/>
      <c r="UCB3" s="122"/>
      <c r="UCC3" s="122"/>
      <c r="UCD3" s="122"/>
      <c r="UCE3" s="122"/>
      <c r="UCF3" s="122"/>
      <c r="UCG3" s="122"/>
      <c r="UCH3" s="122"/>
      <c r="UCI3" s="122"/>
      <c r="UCJ3" s="122"/>
      <c r="UCK3" s="122"/>
      <c r="UCL3" s="122"/>
      <c r="UCM3" s="122"/>
      <c r="UCN3" s="122"/>
      <c r="UCO3" s="122"/>
      <c r="UCP3" s="122"/>
      <c r="UCQ3" s="122"/>
      <c r="UCR3" s="122"/>
      <c r="UCS3" s="122"/>
      <c r="UCT3" s="122"/>
      <c r="UCU3" s="122"/>
      <c r="UCV3" s="122"/>
      <c r="UCW3" s="122"/>
      <c r="UCX3" s="122"/>
      <c r="UCY3" s="122"/>
      <c r="UCZ3" s="122"/>
      <c r="UDA3" s="122"/>
      <c r="UDB3" s="122"/>
      <c r="UDC3" s="122"/>
      <c r="UDD3" s="122"/>
      <c r="UDE3" s="122"/>
      <c r="UDF3" s="122"/>
      <c r="UDG3" s="122"/>
      <c r="UDH3" s="122"/>
      <c r="UDI3" s="122"/>
      <c r="UDJ3" s="122"/>
      <c r="UDK3" s="122"/>
      <c r="UDL3" s="122"/>
      <c r="UDM3" s="122"/>
      <c r="UDN3" s="122"/>
      <c r="UDO3" s="122"/>
      <c r="UDP3" s="122"/>
      <c r="UDQ3" s="122"/>
      <c r="UDR3" s="122"/>
      <c r="UDS3" s="122"/>
      <c r="UDT3" s="122"/>
      <c r="UDU3" s="122"/>
      <c r="UDV3" s="122"/>
      <c r="UDW3" s="122"/>
      <c r="UDX3" s="122"/>
      <c r="UDY3" s="122"/>
      <c r="UDZ3" s="122"/>
      <c r="UEA3" s="122"/>
      <c r="UEB3" s="122"/>
      <c r="UEC3" s="122"/>
      <c r="UED3" s="122"/>
      <c r="UEE3" s="122"/>
      <c r="UEF3" s="122"/>
      <c r="UEG3" s="122"/>
      <c r="UEH3" s="122"/>
      <c r="UEI3" s="122"/>
      <c r="UEJ3" s="122"/>
      <c r="UEK3" s="122"/>
      <c r="UEL3" s="122"/>
      <c r="UEM3" s="122"/>
      <c r="UEN3" s="122"/>
      <c r="UEO3" s="122"/>
      <c r="UEP3" s="122"/>
      <c r="UEQ3" s="122"/>
      <c r="UER3" s="122"/>
      <c r="UES3" s="122"/>
      <c r="UET3" s="122"/>
      <c r="UEU3" s="122"/>
      <c r="UEV3" s="122"/>
      <c r="UEW3" s="122"/>
      <c r="UEX3" s="122"/>
      <c r="UEY3" s="122"/>
      <c r="UEZ3" s="122"/>
      <c r="UFA3" s="122"/>
      <c r="UFB3" s="122"/>
      <c r="UFC3" s="122"/>
      <c r="UFD3" s="122"/>
      <c r="UFE3" s="122"/>
      <c r="UFF3" s="122"/>
      <c r="UFG3" s="122"/>
      <c r="UFH3" s="122"/>
      <c r="UFI3" s="122"/>
      <c r="UFJ3" s="122"/>
      <c r="UFK3" s="122"/>
      <c r="UFL3" s="122"/>
      <c r="UFM3" s="122"/>
      <c r="UFN3" s="122"/>
      <c r="UFO3" s="122"/>
      <c r="UFP3" s="122"/>
      <c r="UFQ3" s="122"/>
      <c r="UFR3" s="122"/>
      <c r="UFS3" s="122"/>
      <c r="UFT3" s="122"/>
      <c r="UFU3" s="122"/>
      <c r="UFV3" s="122"/>
      <c r="UFW3" s="122"/>
      <c r="UFX3" s="122"/>
      <c r="UFY3" s="122"/>
      <c r="UFZ3" s="122"/>
      <c r="UGA3" s="122"/>
      <c r="UGB3" s="122"/>
      <c r="UGC3" s="122"/>
      <c r="UGD3" s="122"/>
      <c r="UGE3" s="122"/>
      <c r="UGF3" s="122"/>
      <c r="UGG3" s="122"/>
      <c r="UGH3" s="122"/>
      <c r="UGI3" s="122"/>
      <c r="UGJ3" s="122"/>
      <c r="UGK3" s="122"/>
      <c r="UGL3" s="122"/>
      <c r="UGM3" s="122"/>
      <c r="UGN3" s="122"/>
      <c r="UGO3" s="122"/>
      <c r="UGP3" s="122"/>
      <c r="UGQ3" s="122"/>
      <c r="UGR3" s="122"/>
      <c r="UGS3" s="122"/>
      <c r="UGT3" s="122"/>
      <c r="UGU3" s="122"/>
      <c r="UGV3" s="122"/>
      <c r="UGW3" s="122"/>
      <c r="UGX3" s="122"/>
      <c r="UGY3" s="122"/>
      <c r="UGZ3" s="122"/>
      <c r="UHA3" s="122"/>
      <c r="UHB3" s="122"/>
      <c r="UHC3" s="122"/>
      <c r="UHD3" s="122"/>
      <c r="UHE3" s="122"/>
      <c r="UHF3" s="122"/>
      <c r="UHG3" s="122"/>
      <c r="UHH3" s="122"/>
      <c r="UHI3" s="122"/>
      <c r="UHJ3" s="122"/>
      <c r="UHK3" s="122"/>
      <c r="UHL3" s="122"/>
      <c r="UHM3" s="122"/>
      <c r="UHN3" s="122"/>
      <c r="UHO3" s="122"/>
      <c r="UHP3" s="122"/>
      <c r="UHQ3" s="122"/>
      <c r="UHR3" s="122"/>
      <c r="UHS3" s="122"/>
      <c r="UHT3" s="122"/>
      <c r="UHU3" s="122"/>
      <c r="UHV3" s="122"/>
      <c r="UHW3" s="122"/>
      <c r="UHX3" s="122"/>
      <c r="UHY3" s="122"/>
      <c r="UHZ3" s="122"/>
      <c r="UIA3" s="122"/>
      <c r="UIB3" s="122"/>
      <c r="UIC3" s="122"/>
      <c r="UID3" s="122"/>
      <c r="UIE3" s="122"/>
      <c r="UIF3" s="122"/>
      <c r="UIG3" s="122"/>
      <c r="UIH3" s="122"/>
      <c r="UII3" s="122"/>
      <c r="UIJ3" s="122"/>
      <c r="UIK3" s="122"/>
      <c r="UIL3" s="122"/>
      <c r="UIM3" s="122"/>
      <c r="UIN3" s="122"/>
      <c r="UIO3" s="122"/>
      <c r="UIP3" s="122"/>
      <c r="UIQ3" s="122"/>
      <c r="UIR3" s="122"/>
      <c r="UIS3" s="122"/>
      <c r="UIT3" s="122"/>
      <c r="UIU3" s="122"/>
      <c r="UIV3" s="122"/>
      <c r="UIW3" s="122"/>
      <c r="UIX3" s="122"/>
      <c r="UIY3" s="122"/>
      <c r="UIZ3" s="122"/>
      <c r="UJA3" s="122"/>
      <c r="UJB3" s="122"/>
      <c r="UJC3" s="122"/>
      <c r="UJD3" s="122"/>
      <c r="UJE3" s="122"/>
      <c r="UJF3" s="122"/>
      <c r="UJG3" s="122"/>
      <c r="UJH3" s="122"/>
      <c r="UJI3" s="122"/>
      <c r="UJJ3" s="122"/>
      <c r="UJK3" s="122"/>
      <c r="UJL3" s="122"/>
      <c r="UJM3" s="122"/>
      <c r="UJN3" s="122"/>
      <c r="UJO3" s="122"/>
      <c r="UJP3" s="122"/>
      <c r="UJQ3" s="122"/>
      <c r="UJR3" s="122"/>
      <c r="UJS3" s="122"/>
      <c r="UJT3" s="122"/>
      <c r="UJU3" s="122"/>
      <c r="UJV3" s="122"/>
      <c r="UJW3" s="122"/>
      <c r="UJX3" s="122"/>
      <c r="UJY3" s="122"/>
      <c r="UJZ3" s="122"/>
      <c r="UKA3" s="122"/>
      <c r="UKB3" s="122"/>
      <c r="UKC3" s="122"/>
      <c r="UKD3" s="122"/>
      <c r="UKE3" s="122"/>
      <c r="UKF3" s="122"/>
      <c r="UKG3" s="122"/>
      <c r="UKH3" s="122"/>
      <c r="UKI3" s="122"/>
      <c r="UKJ3" s="122"/>
      <c r="UKK3" s="122"/>
      <c r="UKL3" s="122"/>
      <c r="UKM3" s="122"/>
      <c r="UKN3" s="122"/>
      <c r="UKO3" s="122"/>
      <c r="UKP3" s="122"/>
      <c r="UKQ3" s="122"/>
      <c r="UKR3" s="122"/>
      <c r="UKS3" s="122"/>
      <c r="UKT3" s="122"/>
      <c r="UKU3" s="122"/>
      <c r="UKV3" s="122"/>
      <c r="UKW3" s="122"/>
      <c r="UKX3" s="122"/>
      <c r="UKY3" s="122"/>
      <c r="UKZ3" s="122"/>
      <c r="ULA3" s="122"/>
      <c r="ULB3" s="122"/>
      <c r="ULC3" s="122"/>
      <c r="ULD3" s="122"/>
      <c r="ULE3" s="122"/>
      <c r="ULF3" s="122"/>
      <c r="ULG3" s="122"/>
      <c r="ULH3" s="122"/>
      <c r="ULI3" s="122"/>
      <c r="ULJ3" s="122"/>
      <c r="ULK3" s="122"/>
      <c r="ULL3" s="122"/>
      <c r="ULM3" s="122"/>
      <c r="ULN3" s="122"/>
      <c r="ULO3" s="122"/>
      <c r="ULP3" s="122"/>
      <c r="ULQ3" s="122"/>
      <c r="ULR3" s="122"/>
      <c r="ULS3" s="122"/>
      <c r="ULT3" s="122"/>
      <c r="ULU3" s="122"/>
      <c r="ULV3" s="122"/>
      <c r="ULW3" s="122"/>
      <c r="ULX3" s="122"/>
      <c r="ULY3" s="122"/>
      <c r="ULZ3" s="122"/>
      <c r="UMA3" s="122"/>
      <c r="UMB3" s="122"/>
      <c r="UMC3" s="122"/>
      <c r="UMD3" s="122"/>
      <c r="UME3" s="122"/>
      <c r="UMF3" s="122"/>
      <c r="UMG3" s="122"/>
      <c r="UMH3" s="122"/>
      <c r="UMI3" s="122"/>
      <c r="UMJ3" s="122"/>
      <c r="UMK3" s="122"/>
      <c r="UML3" s="122"/>
      <c r="UMM3" s="122"/>
      <c r="UMN3" s="122"/>
      <c r="UMO3" s="122"/>
      <c r="UMP3" s="122"/>
      <c r="UMQ3" s="122"/>
      <c r="UMR3" s="122"/>
      <c r="UMS3" s="122"/>
      <c r="UMT3" s="122"/>
      <c r="UMU3" s="122"/>
      <c r="UMV3" s="122"/>
      <c r="UMW3" s="122"/>
      <c r="UMX3" s="122"/>
      <c r="UMY3" s="122"/>
      <c r="UMZ3" s="122"/>
      <c r="UNA3" s="122"/>
      <c r="UNB3" s="122"/>
      <c r="UNC3" s="122"/>
      <c r="UND3" s="122"/>
      <c r="UNE3" s="122"/>
      <c r="UNF3" s="122"/>
      <c r="UNG3" s="122"/>
      <c r="UNH3" s="122"/>
      <c r="UNI3" s="122"/>
      <c r="UNJ3" s="122"/>
      <c r="UNK3" s="122"/>
      <c r="UNL3" s="122"/>
      <c r="UNM3" s="122"/>
      <c r="UNN3" s="122"/>
      <c r="UNO3" s="122"/>
      <c r="UNP3" s="122"/>
      <c r="UNQ3" s="122"/>
      <c r="UNR3" s="122"/>
      <c r="UNS3" s="122"/>
      <c r="UNT3" s="122"/>
      <c r="UNU3" s="122"/>
      <c r="UNV3" s="122"/>
      <c r="UNW3" s="122"/>
      <c r="UNX3" s="122"/>
      <c r="UNY3" s="122"/>
      <c r="UNZ3" s="122"/>
      <c r="UOA3" s="122"/>
      <c r="UOB3" s="122"/>
      <c r="UOC3" s="122"/>
      <c r="UOD3" s="122"/>
      <c r="UOE3" s="122"/>
      <c r="UOF3" s="122"/>
      <c r="UOG3" s="122"/>
      <c r="UOH3" s="122"/>
      <c r="UOI3" s="122"/>
      <c r="UOJ3" s="122"/>
      <c r="UOK3" s="122"/>
      <c r="UOL3" s="122"/>
      <c r="UOM3" s="122"/>
      <c r="UON3" s="122"/>
      <c r="UOO3" s="122"/>
      <c r="UOP3" s="122"/>
      <c r="UOQ3" s="122"/>
      <c r="UOR3" s="122"/>
      <c r="UOS3" s="122"/>
      <c r="UOT3" s="122"/>
      <c r="UOU3" s="122"/>
      <c r="UOV3" s="122"/>
      <c r="UOW3" s="122"/>
      <c r="UOX3" s="122"/>
      <c r="UOY3" s="122"/>
      <c r="UOZ3" s="122"/>
      <c r="UPA3" s="122"/>
      <c r="UPB3" s="122"/>
      <c r="UPC3" s="122"/>
      <c r="UPD3" s="122"/>
      <c r="UPE3" s="122"/>
      <c r="UPF3" s="122"/>
      <c r="UPG3" s="122"/>
      <c r="UPH3" s="122"/>
      <c r="UPI3" s="122"/>
      <c r="UPJ3" s="122"/>
      <c r="UPK3" s="122"/>
      <c r="UPL3" s="122"/>
      <c r="UPM3" s="122"/>
      <c r="UPN3" s="122"/>
      <c r="UPO3" s="122"/>
      <c r="UPP3" s="122"/>
      <c r="UPQ3" s="122"/>
      <c r="UPR3" s="122"/>
      <c r="UPS3" s="122"/>
      <c r="UPT3" s="122"/>
      <c r="UPU3" s="122"/>
      <c r="UPV3" s="122"/>
      <c r="UPW3" s="122"/>
      <c r="UPX3" s="122"/>
      <c r="UPY3" s="122"/>
      <c r="UPZ3" s="122"/>
      <c r="UQA3" s="122"/>
      <c r="UQB3" s="122"/>
      <c r="UQC3" s="122"/>
      <c r="UQD3" s="122"/>
      <c r="UQE3" s="122"/>
      <c r="UQF3" s="122"/>
      <c r="UQG3" s="122"/>
      <c r="UQH3" s="122"/>
      <c r="UQI3" s="122"/>
      <c r="UQJ3" s="122"/>
      <c r="UQK3" s="122"/>
      <c r="UQL3" s="122"/>
      <c r="UQM3" s="122"/>
      <c r="UQN3" s="122"/>
      <c r="UQO3" s="122"/>
      <c r="UQP3" s="122"/>
      <c r="UQQ3" s="122"/>
      <c r="UQR3" s="122"/>
      <c r="UQS3" s="122"/>
      <c r="UQT3" s="122"/>
      <c r="UQU3" s="122"/>
      <c r="UQV3" s="122"/>
      <c r="UQW3" s="122"/>
      <c r="UQX3" s="122"/>
      <c r="UQY3" s="122"/>
      <c r="UQZ3" s="122"/>
      <c r="URA3" s="122"/>
      <c r="URB3" s="122"/>
      <c r="URC3" s="122"/>
      <c r="URD3" s="122"/>
      <c r="URE3" s="122"/>
      <c r="URF3" s="122"/>
      <c r="URG3" s="122"/>
      <c r="URH3" s="122"/>
      <c r="URI3" s="122"/>
      <c r="URJ3" s="122"/>
      <c r="URK3" s="122"/>
      <c r="URL3" s="122"/>
      <c r="URM3" s="122"/>
      <c r="URN3" s="122"/>
      <c r="URO3" s="122"/>
      <c r="URP3" s="122"/>
      <c r="URQ3" s="122"/>
      <c r="URR3" s="122"/>
      <c r="URS3" s="122"/>
      <c r="URT3" s="122"/>
      <c r="URU3" s="122"/>
      <c r="URV3" s="122"/>
      <c r="URW3" s="122"/>
      <c r="URX3" s="122"/>
      <c r="URY3" s="122"/>
      <c r="URZ3" s="122"/>
      <c r="USA3" s="122"/>
      <c r="USB3" s="122"/>
      <c r="USC3" s="122"/>
      <c r="USD3" s="122"/>
      <c r="USE3" s="122"/>
      <c r="USF3" s="122"/>
      <c r="USG3" s="122"/>
      <c r="USH3" s="122"/>
      <c r="USI3" s="122"/>
      <c r="USJ3" s="122"/>
      <c r="USK3" s="122"/>
      <c r="USL3" s="122"/>
      <c r="USM3" s="122"/>
      <c r="USN3" s="122"/>
      <c r="USO3" s="122"/>
      <c r="USP3" s="122"/>
      <c r="USQ3" s="122"/>
      <c r="USR3" s="122"/>
      <c r="USS3" s="122"/>
      <c r="UST3" s="122"/>
      <c r="USU3" s="122"/>
      <c r="USV3" s="122"/>
      <c r="USW3" s="122"/>
      <c r="USX3" s="122"/>
      <c r="USY3" s="122"/>
      <c r="USZ3" s="122"/>
      <c r="UTA3" s="122"/>
      <c r="UTB3" s="122"/>
      <c r="UTC3" s="122"/>
      <c r="UTD3" s="122"/>
      <c r="UTE3" s="122"/>
      <c r="UTF3" s="122"/>
      <c r="UTG3" s="122"/>
      <c r="UTH3" s="122"/>
      <c r="UTI3" s="122"/>
      <c r="UTJ3" s="122"/>
      <c r="UTK3" s="122"/>
      <c r="UTL3" s="122"/>
      <c r="UTM3" s="122"/>
      <c r="UTN3" s="122"/>
      <c r="UTO3" s="122"/>
      <c r="UTP3" s="122"/>
      <c r="UTQ3" s="122"/>
      <c r="UTR3" s="122"/>
      <c r="UTS3" s="122"/>
      <c r="UTT3" s="122"/>
      <c r="UTU3" s="122"/>
      <c r="UTV3" s="122"/>
      <c r="UTW3" s="122"/>
      <c r="UTX3" s="122"/>
      <c r="UTY3" s="122"/>
      <c r="UTZ3" s="122"/>
      <c r="UUA3" s="122"/>
      <c r="UUB3" s="122"/>
      <c r="UUC3" s="122"/>
      <c r="UUD3" s="122"/>
      <c r="UUE3" s="122"/>
      <c r="UUF3" s="122"/>
      <c r="UUG3" s="122"/>
      <c r="UUH3" s="122"/>
      <c r="UUI3" s="122"/>
      <c r="UUJ3" s="122"/>
      <c r="UUK3" s="122"/>
      <c r="UUL3" s="122"/>
      <c r="UUM3" s="122"/>
      <c r="UUN3" s="122"/>
      <c r="UUO3" s="122"/>
      <c r="UUP3" s="122"/>
      <c r="UUQ3" s="122"/>
      <c r="UUR3" s="122"/>
      <c r="UUS3" s="122"/>
      <c r="UUT3" s="122"/>
      <c r="UUU3" s="122"/>
      <c r="UUV3" s="122"/>
      <c r="UUW3" s="122"/>
      <c r="UUX3" s="122"/>
      <c r="UUY3" s="122"/>
      <c r="UUZ3" s="122"/>
      <c r="UVA3" s="122"/>
      <c r="UVB3" s="122"/>
      <c r="UVC3" s="122"/>
      <c r="UVD3" s="122"/>
      <c r="UVE3" s="122"/>
      <c r="UVF3" s="122"/>
      <c r="UVG3" s="122"/>
      <c r="UVH3" s="122"/>
      <c r="UVI3" s="122"/>
      <c r="UVJ3" s="122"/>
      <c r="UVK3" s="122"/>
      <c r="UVL3" s="122"/>
      <c r="UVM3" s="122"/>
      <c r="UVN3" s="122"/>
      <c r="UVO3" s="122"/>
      <c r="UVP3" s="122"/>
      <c r="UVQ3" s="122"/>
      <c r="UVR3" s="122"/>
      <c r="UVS3" s="122"/>
      <c r="UVT3" s="122"/>
      <c r="UVU3" s="122"/>
      <c r="UVV3" s="122"/>
      <c r="UVW3" s="122"/>
      <c r="UVX3" s="122"/>
      <c r="UVY3" s="122"/>
      <c r="UVZ3" s="122"/>
      <c r="UWA3" s="122"/>
      <c r="UWB3" s="122"/>
      <c r="UWC3" s="122"/>
      <c r="UWD3" s="122"/>
      <c r="UWE3" s="122"/>
      <c r="UWF3" s="122"/>
      <c r="UWG3" s="122"/>
      <c r="UWH3" s="122"/>
      <c r="UWI3" s="122"/>
      <c r="UWJ3" s="122"/>
      <c r="UWK3" s="122"/>
      <c r="UWL3" s="122"/>
      <c r="UWM3" s="122"/>
      <c r="UWN3" s="122"/>
      <c r="UWO3" s="122"/>
      <c r="UWP3" s="122"/>
      <c r="UWQ3" s="122"/>
      <c r="UWR3" s="122"/>
      <c r="UWS3" s="122"/>
      <c r="UWT3" s="122"/>
      <c r="UWU3" s="122"/>
      <c r="UWV3" s="122"/>
      <c r="UWW3" s="122"/>
      <c r="UWX3" s="122"/>
      <c r="UWY3" s="122"/>
      <c r="UWZ3" s="122"/>
      <c r="UXA3" s="122"/>
      <c r="UXB3" s="122"/>
      <c r="UXC3" s="122"/>
      <c r="UXD3" s="122"/>
      <c r="UXE3" s="122"/>
      <c r="UXF3" s="122"/>
      <c r="UXG3" s="122"/>
      <c r="UXH3" s="122"/>
      <c r="UXI3" s="122"/>
      <c r="UXJ3" s="122"/>
      <c r="UXK3" s="122"/>
      <c r="UXL3" s="122"/>
      <c r="UXM3" s="122"/>
      <c r="UXN3" s="122"/>
      <c r="UXO3" s="122"/>
      <c r="UXP3" s="122"/>
      <c r="UXQ3" s="122"/>
      <c r="UXR3" s="122"/>
      <c r="UXS3" s="122"/>
      <c r="UXT3" s="122"/>
      <c r="UXU3" s="122"/>
      <c r="UXV3" s="122"/>
      <c r="UXW3" s="122"/>
      <c r="UXX3" s="122"/>
      <c r="UXY3" s="122"/>
      <c r="UXZ3" s="122"/>
      <c r="UYA3" s="122"/>
      <c r="UYB3" s="122"/>
      <c r="UYC3" s="122"/>
      <c r="UYD3" s="122"/>
      <c r="UYE3" s="122"/>
      <c r="UYF3" s="122"/>
      <c r="UYG3" s="122"/>
      <c r="UYH3" s="122"/>
      <c r="UYI3" s="122"/>
      <c r="UYJ3" s="122"/>
      <c r="UYK3" s="122"/>
      <c r="UYL3" s="122"/>
      <c r="UYM3" s="122"/>
      <c r="UYN3" s="122"/>
      <c r="UYO3" s="122"/>
      <c r="UYP3" s="122"/>
      <c r="UYQ3" s="122"/>
      <c r="UYR3" s="122"/>
      <c r="UYS3" s="122"/>
      <c r="UYT3" s="122"/>
      <c r="UYU3" s="122"/>
      <c r="UYV3" s="122"/>
      <c r="UYW3" s="122"/>
      <c r="UYX3" s="122"/>
      <c r="UYY3" s="122"/>
      <c r="UYZ3" s="122"/>
      <c r="UZA3" s="122"/>
      <c r="UZB3" s="122"/>
      <c r="UZC3" s="122"/>
      <c r="UZD3" s="122"/>
      <c r="UZE3" s="122"/>
      <c r="UZF3" s="122"/>
      <c r="UZG3" s="122"/>
      <c r="UZH3" s="122"/>
      <c r="UZI3" s="122"/>
      <c r="UZJ3" s="122"/>
      <c r="UZK3" s="122"/>
      <c r="UZL3" s="122"/>
      <c r="UZM3" s="122"/>
      <c r="UZN3" s="122"/>
      <c r="UZO3" s="122"/>
      <c r="UZP3" s="122"/>
      <c r="UZQ3" s="122"/>
      <c r="UZR3" s="122"/>
      <c r="UZS3" s="122"/>
      <c r="UZT3" s="122"/>
      <c r="UZU3" s="122"/>
      <c r="UZV3" s="122"/>
      <c r="UZW3" s="122"/>
      <c r="UZX3" s="122"/>
      <c r="UZY3" s="122"/>
      <c r="UZZ3" s="122"/>
      <c r="VAA3" s="122"/>
      <c r="VAB3" s="122"/>
      <c r="VAC3" s="122"/>
      <c r="VAD3" s="122"/>
      <c r="VAE3" s="122"/>
      <c r="VAF3" s="122"/>
      <c r="VAG3" s="122"/>
      <c r="VAH3" s="122"/>
      <c r="VAI3" s="122"/>
      <c r="VAJ3" s="122"/>
      <c r="VAK3" s="122"/>
      <c r="VAL3" s="122"/>
      <c r="VAM3" s="122"/>
      <c r="VAN3" s="122"/>
      <c r="VAO3" s="122"/>
      <c r="VAP3" s="122"/>
      <c r="VAQ3" s="122"/>
      <c r="VAR3" s="122"/>
      <c r="VAS3" s="122"/>
      <c r="VAT3" s="122"/>
      <c r="VAU3" s="122"/>
      <c r="VAV3" s="122"/>
      <c r="VAW3" s="122"/>
      <c r="VAX3" s="122"/>
      <c r="VAY3" s="122"/>
      <c r="VAZ3" s="122"/>
      <c r="VBA3" s="122"/>
      <c r="VBB3" s="122"/>
      <c r="VBC3" s="122"/>
      <c r="VBD3" s="122"/>
      <c r="VBE3" s="122"/>
      <c r="VBF3" s="122"/>
      <c r="VBG3" s="122"/>
      <c r="VBH3" s="122"/>
      <c r="VBI3" s="122"/>
      <c r="VBJ3" s="122"/>
      <c r="VBK3" s="122"/>
      <c r="VBL3" s="122"/>
      <c r="VBM3" s="122"/>
      <c r="VBN3" s="122"/>
      <c r="VBO3" s="122"/>
      <c r="VBP3" s="122"/>
      <c r="VBQ3" s="122"/>
      <c r="VBR3" s="122"/>
      <c r="VBS3" s="122"/>
      <c r="VBT3" s="122"/>
      <c r="VBU3" s="122"/>
      <c r="VBV3" s="122"/>
      <c r="VBW3" s="122"/>
      <c r="VBX3" s="122"/>
      <c r="VBY3" s="122"/>
      <c r="VBZ3" s="122"/>
      <c r="VCA3" s="122"/>
      <c r="VCB3" s="122"/>
      <c r="VCC3" s="122"/>
      <c r="VCD3" s="122"/>
      <c r="VCE3" s="122"/>
      <c r="VCF3" s="122"/>
      <c r="VCG3" s="122"/>
      <c r="VCH3" s="122"/>
      <c r="VCI3" s="122"/>
      <c r="VCJ3" s="122"/>
      <c r="VCK3" s="122"/>
      <c r="VCL3" s="122"/>
      <c r="VCM3" s="122"/>
      <c r="VCN3" s="122"/>
      <c r="VCO3" s="122"/>
      <c r="VCP3" s="122"/>
      <c r="VCQ3" s="122"/>
      <c r="VCR3" s="122"/>
      <c r="VCS3" s="122"/>
      <c r="VCT3" s="122"/>
      <c r="VCU3" s="122"/>
      <c r="VCV3" s="122"/>
      <c r="VCW3" s="122"/>
      <c r="VCX3" s="122"/>
      <c r="VCY3" s="122"/>
      <c r="VCZ3" s="122"/>
      <c r="VDA3" s="122"/>
      <c r="VDB3" s="122"/>
      <c r="VDC3" s="122"/>
      <c r="VDD3" s="122"/>
      <c r="VDE3" s="122"/>
      <c r="VDF3" s="122"/>
      <c r="VDG3" s="122"/>
      <c r="VDH3" s="122"/>
      <c r="VDI3" s="122"/>
      <c r="VDJ3" s="122"/>
      <c r="VDK3" s="122"/>
      <c r="VDL3" s="122"/>
      <c r="VDM3" s="122"/>
      <c r="VDN3" s="122"/>
      <c r="VDO3" s="122"/>
      <c r="VDP3" s="122"/>
      <c r="VDQ3" s="122"/>
      <c r="VDR3" s="122"/>
      <c r="VDS3" s="122"/>
      <c r="VDT3" s="122"/>
      <c r="VDU3" s="122"/>
      <c r="VDV3" s="122"/>
      <c r="VDW3" s="122"/>
      <c r="VDX3" s="122"/>
      <c r="VDY3" s="122"/>
      <c r="VDZ3" s="122"/>
      <c r="VEA3" s="122"/>
      <c r="VEB3" s="122"/>
      <c r="VEC3" s="122"/>
      <c r="VED3" s="122"/>
      <c r="VEE3" s="122"/>
      <c r="VEF3" s="122"/>
      <c r="VEG3" s="122"/>
      <c r="VEH3" s="122"/>
      <c r="VEI3" s="122"/>
      <c r="VEJ3" s="122"/>
      <c r="VEK3" s="122"/>
      <c r="VEL3" s="122"/>
      <c r="VEM3" s="122"/>
      <c r="VEN3" s="122"/>
      <c r="VEO3" s="122"/>
      <c r="VEP3" s="122"/>
      <c r="VEQ3" s="122"/>
      <c r="VER3" s="122"/>
      <c r="VES3" s="122"/>
      <c r="VET3" s="122"/>
      <c r="VEU3" s="122"/>
      <c r="VEV3" s="122"/>
      <c r="VEW3" s="122"/>
      <c r="VEX3" s="122"/>
      <c r="VEY3" s="122"/>
      <c r="VEZ3" s="122"/>
      <c r="VFA3" s="122"/>
      <c r="VFB3" s="122"/>
      <c r="VFC3" s="122"/>
      <c r="VFD3" s="122"/>
      <c r="VFE3" s="122"/>
      <c r="VFF3" s="122"/>
      <c r="VFG3" s="122"/>
      <c r="VFH3" s="122"/>
      <c r="VFI3" s="122"/>
      <c r="VFJ3" s="122"/>
      <c r="VFK3" s="122"/>
      <c r="VFL3" s="122"/>
      <c r="VFM3" s="122"/>
      <c r="VFN3" s="122"/>
      <c r="VFO3" s="122"/>
      <c r="VFP3" s="122"/>
      <c r="VFQ3" s="122"/>
      <c r="VFR3" s="122"/>
      <c r="VFS3" s="122"/>
      <c r="VFT3" s="122"/>
      <c r="VFU3" s="122"/>
      <c r="VFV3" s="122"/>
      <c r="VFW3" s="122"/>
      <c r="VFX3" s="122"/>
      <c r="VFY3" s="122"/>
      <c r="VFZ3" s="122"/>
      <c r="VGA3" s="122"/>
      <c r="VGB3" s="122"/>
      <c r="VGC3" s="122"/>
      <c r="VGD3" s="122"/>
      <c r="VGE3" s="122"/>
      <c r="VGF3" s="122"/>
      <c r="VGG3" s="122"/>
      <c r="VGH3" s="122"/>
      <c r="VGI3" s="122"/>
      <c r="VGJ3" s="122"/>
      <c r="VGK3" s="122"/>
      <c r="VGL3" s="122"/>
      <c r="VGM3" s="122"/>
      <c r="VGN3" s="122"/>
      <c r="VGO3" s="122"/>
      <c r="VGP3" s="122"/>
      <c r="VGQ3" s="122"/>
      <c r="VGR3" s="122"/>
      <c r="VGS3" s="122"/>
      <c r="VGT3" s="122"/>
      <c r="VGU3" s="122"/>
      <c r="VGV3" s="122"/>
      <c r="VGW3" s="122"/>
      <c r="VGX3" s="122"/>
      <c r="VGY3" s="122"/>
      <c r="VGZ3" s="122"/>
      <c r="VHA3" s="122"/>
      <c r="VHB3" s="122"/>
      <c r="VHC3" s="122"/>
      <c r="VHD3" s="122"/>
      <c r="VHE3" s="122"/>
      <c r="VHF3" s="122"/>
      <c r="VHG3" s="122"/>
      <c r="VHH3" s="122"/>
      <c r="VHI3" s="122"/>
      <c r="VHJ3" s="122"/>
      <c r="VHK3" s="122"/>
      <c r="VHL3" s="122"/>
      <c r="VHM3" s="122"/>
      <c r="VHN3" s="122"/>
      <c r="VHO3" s="122"/>
      <c r="VHP3" s="122"/>
      <c r="VHQ3" s="122"/>
      <c r="VHR3" s="122"/>
      <c r="VHS3" s="122"/>
      <c r="VHT3" s="122"/>
      <c r="VHU3" s="122"/>
      <c r="VHV3" s="122"/>
      <c r="VHW3" s="122"/>
      <c r="VHX3" s="122"/>
      <c r="VHY3" s="122"/>
      <c r="VHZ3" s="122"/>
      <c r="VIA3" s="122"/>
      <c r="VIB3" s="122"/>
      <c r="VIC3" s="122"/>
      <c r="VID3" s="122"/>
      <c r="VIE3" s="122"/>
      <c r="VIF3" s="122"/>
      <c r="VIG3" s="122"/>
      <c r="VIH3" s="122"/>
      <c r="VII3" s="122"/>
      <c r="VIJ3" s="122"/>
      <c r="VIK3" s="122"/>
      <c r="VIL3" s="122"/>
      <c r="VIM3" s="122"/>
      <c r="VIN3" s="122"/>
      <c r="VIO3" s="122"/>
      <c r="VIP3" s="122"/>
      <c r="VIQ3" s="122"/>
      <c r="VIR3" s="122"/>
      <c r="VIS3" s="122"/>
      <c r="VIT3" s="122"/>
      <c r="VIU3" s="122"/>
      <c r="VIV3" s="122"/>
      <c r="VIW3" s="122"/>
      <c r="VIX3" s="122"/>
      <c r="VIY3" s="122"/>
      <c r="VIZ3" s="122"/>
      <c r="VJA3" s="122"/>
      <c r="VJB3" s="122"/>
      <c r="VJC3" s="122"/>
      <c r="VJD3" s="122"/>
      <c r="VJE3" s="122"/>
      <c r="VJF3" s="122"/>
      <c r="VJG3" s="122"/>
      <c r="VJH3" s="122"/>
      <c r="VJI3" s="122"/>
      <c r="VJJ3" s="122"/>
      <c r="VJK3" s="122"/>
      <c r="VJL3" s="122"/>
      <c r="VJM3" s="122"/>
      <c r="VJN3" s="122"/>
      <c r="VJO3" s="122"/>
      <c r="VJP3" s="122"/>
      <c r="VJQ3" s="122"/>
      <c r="VJR3" s="122"/>
      <c r="VJS3" s="122"/>
      <c r="VJT3" s="122"/>
      <c r="VJU3" s="122"/>
      <c r="VJV3" s="122"/>
      <c r="VJW3" s="122"/>
      <c r="VJX3" s="122"/>
      <c r="VJY3" s="122"/>
      <c r="VJZ3" s="122"/>
      <c r="VKA3" s="122"/>
      <c r="VKB3" s="122"/>
      <c r="VKC3" s="122"/>
      <c r="VKD3" s="122"/>
      <c r="VKE3" s="122"/>
      <c r="VKF3" s="122"/>
      <c r="VKG3" s="122"/>
      <c r="VKH3" s="122"/>
      <c r="VKI3" s="122"/>
      <c r="VKJ3" s="122"/>
      <c r="VKK3" s="122"/>
      <c r="VKL3" s="122"/>
      <c r="VKM3" s="122"/>
      <c r="VKN3" s="122"/>
      <c r="VKO3" s="122"/>
      <c r="VKP3" s="122"/>
      <c r="VKQ3" s="122"/>
      <c r="VKR3" s="122"/>
      <c r="VKS3" s="122"/>
      <c r="VKT3" s="122"/>
      <c r="VKU3" s="122"/>
      <c r="VKV3" s="122"/>
      <c r="VKW3" s="122"/>
      <c r="VKX3" s="122"/>
      <c r="VKY3" s="122"/>
      <c r="VKZ3" s="122"/>
      <c r="VLA3" s="122"/>
      <c r="VLB3" s="122"/>
      <c r="VLC3" s="122"/>
      <c r="VLD3" s="122"/>
      <c r="VLE3" s="122"/>
      <c r="VLF3" s="122"/>
      <c r="VLG3" s="122"/>
      <c r="VLH3" s="122"/>
      <c r="VLI3" s="122"/>
      <c r="VLJ3" s="122"/>
      <c r="VLK3" s="122"/>
      <c r="VLL3" s="122"/>
      <c r="VLM3" s="122"/>
      <c r="VLN3" s="122"/>
      <c r="VLO3" s="122"/>
      <c r="VLP3" s="122"/>
      <c r="VLQ3" s="122"/>
      <c r="VLR3" s="122"/>
      <c r="VLS3" s="122"/>
      <c r="VLT3" s="122"/>
      <c r="VLU3" s="122"/>
      <c r="VLV3" s="122"/>
      <c r="VLW3" s="122"/>
      <c r="VLX3" s="122"/>
      <c r="VLY3" s="122"/>
      <c r="VLZ3" s="122"/>
      <c r="VMA3" s="122"/>
      <c r="VMB3" s="122"/>
      <c r="VMC3" s="122"/>
      <c r="VMD3" s="122"/>
      <c r="VME3" s="122"/>
      <c r="VMF3" s="122"/>
      <c r="VMG3" s="122"/>
      <c r="VMH3" s="122"/>
      <c r="VMI3" s="122"/>
      <c r="VMJ3" s="122"/>
      <c r="VMK3" s="122"/>
      <c r="VML3" s="122"/>
      <c r="VMM3" s="122"/>
      <c r="VMN3" s="122"/>
      <c r="VMO3" s="122"/>
      <c r="VMP3" s="122"/>
      <c r="VMQ3" s="122"/>
      <c r="VMR3" s="122"/>
      <c r="VMS3" s="122"/>
      <c r="VMT3" s="122"/>
      <c r="VMU3" s="122"/>
      <c r="VMV3" s="122"/>
      <c r="VMW3" s="122"/>
      <c r="VMX3" s="122"/>
      <c r="VMY3" s="122"/>
      <c r="VMZ3" s="122"/>
      <c r="VNA3" s="122"/>
      <c r="VNB3" s="122"/>
      <c r="VNC3" s="122"/>
      <c r="VND3" s="122"/>
      <c r="VNE3" s="122"/>
      <c r="VNF3" s="122"/>
      <c r="VNG3" s="122"/>
      <c r="VNH3" s="122"/>
      <c r="VNI3" s="122"/>
      <c r="VNJ3" s="122"/>
      <c r="VNK3" s="122"/>
      <c r="VNL3" s="122"/>
      <c r="VNM3" s="122"/>
      <c r="VNN3" s="122"/>
      <c r="VNO3" s="122"/>
      <c r="VNP3" s="122"/>
      <c r="VNQ3" s="122"/>
      <c r="VNR3" s="122"/>
      <c r="VNS3" s="122"/>
      <c r="VNT3" s="122"/>
      <c r="VNU3" s="122"/>
      <c r="VNV3" s="122"/>
      <c r="VNW3" s="122"/>
      <c r="VNX3" s="122"/>
      <c r="VNY3" s="122"/>
      <c r="VNZ3" s="122"/>
      <c r="VOA3" s="122"/>
      <c r="VOB3" s="122"/>
      <c r="VOC3" s="122"/>
      <c r="VOD3" s="122"/>
      <c r="VOE3" s="122"/>
      <c r="VOF3" s="122"/>
      <c r="VOG3" s="122"/>
      <c r="VOH3" s="122"/>
      <c r="VOI3" s="122"/>
      <c r="VOJ3" s="122"/>
      <c r="VOK3" s="122"/>
      <c r="VOL3" s="122"/>
      <c r="VOM3" s="122"/>
      <c r="VON3" s="122"/>
      <c r="VOO3" s="122"/>
      <c r="VOP3" s="122"/>
      <c r="VOQ3" s="122"/>
      <c r="VOR3" s="122"/>
      <c r="VOS3" s="122"/>
      <c r="VOT3" s="122"/>
      <c r="VOU3" s="122"/>
      <c r="VOV3" s="122"/>
      <c r="VOW3" s="122"/>
      <c r="VOX3" s="122"/>
      <c r="VOY3" s="122"/>
      <c r="VOZ3" s="122"/>
      <c r="VPA3" s="122"/>
      <c r="VPB3" s="122"/>
      <c r="VPC3" s="122"/>
      <c r="VPD3" s="122"/>
      <c r="VPE3" s="122"/>
      <c r="VPF3" s="122"/>
      <c r="VPG3" s="122"/>
      <c r="VPH3" s="122"/>
      <c r="VPI3" s="122"/>
      <c r="VPJ3" s="122"/>
      <c r="VPK3" s="122"/>
      <c r="VPL3" s="122"/>
      <c r="VPM3" s="122"/>
      <c r="VPN3" s="122"/>
      <c r="VPO3" s="122"/>
      <c r="VPP3" s="122"/>
      <c r="VPQ3" s="122"/>
      <c r="VPR3" s="122"/>
      <c r="VPS3" s="122"/>
      <c r="VPT3" s="122"/>
      <c r="VPU3" s="122"/>
      <c r="VPV3" s="122"/>
      <c r="VPW3" s="122"/>
      <c r="VPX3" s="122"/>
      <c r="VPY3" s="122"/>
      <c r="VPZ3" s="122"/>
      <c r="VQA3" s="122"/>
      <c r="VQB3" s="122"/>
      <c r="VQC3" s="122"/>
      <c r="VQD3" s="122"/>
      <c r="VQE3" s="122"/>
      <c r="VQF3" s="122"/>
      <c r="VQG3" s="122"/>
      <c r="VQH3" s="122"/>
      <c r="VQI3" s="122"/>
      <c r="VQJ3" s="122"/>
      <c r="VQK3" s="122"/>
      <c r="VQL3" s="122"/>
      <c r="VQM3" s="122"/>
      <c r="VQN3" s="122"/>
      <c r="VQO3" s="122"/>
      <c r="VQP3" s="122"/>
      <c r="VQQ3" s="122"/>
      <c r="VQR3" s="122"/>
      <c r="VQS3" s="122"/>
      <c r="VQT3" s="122"/>
      <c r="VQU3" s="122"/>
      <c r="VQV3" s="122"/>
      <c r="VQW3" s="122"/>
      <c r="VQX3" s="122"/>
      <c r="VQY3" s="122"/>
      <c r="VQZ3" s="122"/>
      <c r="VRA3" s="122"/>
      <c r="VRB3" s="122"/>
      <c r="VRC3" s="122"/>
      <c r="VRD3" s="122"/>
      <c r="VRE3" s="122"/>
      <c r="VRF3" s="122"/>
      <c r="VRG3" s="122"/>
      <c r="VRH3" s="122"/>
      <c r="VRI3" s="122"/>
      <c r="VRJ3" s="122"/>
      <c r="VRK3" s="122"/>
      <c r="VRL3" s="122"/>
      <c r="VRM3" s="122"/>
      <c r="VRN3" s="122"/>
      <c r="VRO3" s="122"/>
      <c r="VRP3" s="122"/>
      <c r="VRQ3" s="122"/>
      <c r="VRR3" s="122"/>
      <c r="VRS3" s="122"/>
      <c r="VRT3" s="122"/>
      <c r="VRU3" s="122"/>
      <c r="VRV3" s="122"/>
      <c r="VRW3" s="122"/>
      <c r="VRX3" s="122"/>
      <c r="VRY3" s="122"/>
      <c r="VRZ3" s="122"/>
      <c r="VSA3" s="122"/>
      <c r="VSB3" s="122"/>
      <c r="VSC3" s="122"/>
      <c r="VSD3" s="122"/>
      <c r="VSE3" s="122"/>
      <c r="VSF3" s="122"/>
      <c r="VSG3" s="122"/>
      <c r="VSH3" s="122"/>
      <c r="VSI3" s="122"/>
      <c r="VSJ3" s="122"/>
      <c r="VSK3" s="122"/>
      <c r="VSL3" s="122"/>
      <c r="VSM3" s="122"/>
      <c r="VSN3" s="122"/>
      <c r="VSO3" s="122"/>
      <c r="VSP3" s="122"/>
      <c r="VSQ3" s="122"/>
      <c r="VSR3" s="122"/>
      <c r="VSS3" s="122"/>
      <c r="VST3" s="122"/>
      <c r="VSU3" s="122"/>
      <c r="VSV3" s="122"/>
      <c r="VSW3" s="122"/>
      <c r="VSX3" s="122"/>
      <c r="VSY3" s="122"/>
      <c r="VSZ3" s="122"/>
      <c r="VTA3" s="122"/>
      <c r="VTB3" s="122"/>
      <c r="VTC3" s="122"/>
      <c r="VTD3" s="122"/>
      <c r="VTE3" s="122"/>
      <c r="VTF3" s="122"/>
      <c r="VTG3" s="122"/>
      <c r="VTH3" s="122"/>
      <c r="VTI3" s="122"/>
      <c r="VTJ3" s="122"/>
      <c r="VTK3" s="122"/>
      <c r="VTL3" s="122"/>
      <c r="VTM3" s="122"/>
      <c r="VTN3" s="122"/>
      <c r="VTO3" s="122"/>
      <c r="VTP3" s="122"/>
      <c r="VTQ3" s="122"/>
      <c r="VTR3" s="122"/>
      <c r="VTS3" s="122"/>
      <c r="VTT3" s="122"/>
      <c r="VTU3" s="122"/>
      <c r="VTV3" s="122"/>
      <c r="VTW3" s="122"/>
      <c r="VTX3" s="122"/>
      <c r="VTY3" s="122"/>
      <c r="VTZ3" s="122"/>
      <c r="VUA3" s="122"/>
      <c r="VUB3" s="122"/>
      <c r="VUC3" s="122"/>
      <c r="VUD3" s="122"/>
      <c r="VUE3" s="122"/>
      <c r="VUF3" s="122"/>
      <c r="VUG3" s="122"/>
      <c r="VUH3" s="122"/>
      <c r="VUI3" s="122"/>
      <c r="VUJ3" s="122"/>
      <c r="VUK3" s="122"/>
      <c r="VUL3" s="122"/>
      <c r="VUM3" s="122"/>
      <c r="VUN3" s="122"/>
      <c r="VUO3" s="122"/>
      <c r="VUP3" s="122"/>
      <c r="VUQ3" s="122"/>
      <c r="VUR3" s="122"/>
      <c r="VUS3" s="122"/>
      <c r="VUT3" s="122"/>
      <c r="VUU3" s="122"/>
      <c r="VUV3" s="122"/>
      <c r="VUW3" s="122"/>
      <c r="VUX3" s="122"/>
      <c r="VUY3" s="122"/>
      <c r="VUZ3" s="122"/>
      <c r="VVA3" s="122"/>
      <c r="VVB3" s="122"/>
      <c r="VVC3" s="122"/>
      <c r="VVD3" s="122"/>
      <c r="VVE3" s="122"/>
      <c r="VVF3" s="122"/>
      <c r="VVG3" s="122"/>
      <c r="VVH3" s="122"/>
      <c r="VVI3" s="122"/>
      <c r="VVJ3" s="122"/>
      <c r="VVK3" s="122"/>
      <c r="VVL3" s="122"/>
      <c r="VVM3" s="122"/>
      <c r="VVN3" s="122"/>
      <c r="VVO3" s="122"/>
      <c r="VVP3" s="122"/>
      <c r="VVQ3" s="122"/>
      <c r="VVR3" s="122"/>
      <c r="VVS3" s="122"/>
      <c r="VVT3" s="122"/>
      <c r="VVU3" s="122"/>
      <c r="VVV3" s="122"/>
      <c r="VVW3" s="122"/>
      <c r="VVX3" s="122"/>
      <c r="VVY3" s="122"/>
      <c r="VVZ3" s="122"/>
      <c r="VWA3" s="122"/>
      <c r="VWB3" s="122"/>
      <c r="VWC3" s="122"/>
      <c r="VWD3" s="122"/>
      <c r="VWE3" s="122"/>
      <c r="VWF3" s="122"/>
      <c r="VWG3" s="122"/>
      <c r="VWH3" s="122"/>
      <c r="VWI3" s="122"/>
      <c r="VWJ3" s="122"/>
      <c r="VWK3" s="122"/>
      <c r="VWL3" s="122"/>
      <c r="VWM3" s="122"/>
      <c r="VWN3" s="122"/>
      <c r="VWO3" s="122"/>
      <c r="VWP3" s="122"/>
      <c r="VWQ3" s="122"/>
      <c r="VWR3" s="122"/>
      <c r="VWS3" s="122"/>
      <c r="VWT3" s="122"/>
      <c r="VWU3" s="122"/>
      <c r="VWV3" s="122"/>
      <c r="VWW3" s="122"/>
      <c r="VWX3" s="122"/>
      <c r="VWY3" s="122"/>
      <c r="VWZ3" s="122"/>
      <c r="VXA3" s="122"/>
      <c r="VXB3" s="122"/>
      <c r="VXC3" s="122"/>
      <c r="VXD3" s="122"/>
      <c r="VXE3" s="122"/>
      <c r="VXF3" s="122"/>
      <c r="VXG3" s="122"/>
      <c r="VXH3" s="122"/>
      <c r="VXI3" s="122"/>
      <c r="VXJ3" s="122"/>
      <c r="VXK3" s="122"/>
      <c r="VXL3" s="122"/>
      <c r="VXM3" s="122"/>
      <c r="VXN3" s="122"/>
      <c r="VXO3" s="122"/>
      <c r="VXP3" s="122"/>
      <c r="VXQ3" s="122"/>
      <c r="VXR3" s="122"/>
      <c r="VXS3" s="122"/>
      <c r="VXT3" s="122"/>
      <c r="VXU3" s="122"/>
      <c r="VXV3" s="122"/>
      <c r="VXW3" s="122"/>
      <c r="VXX3" s="122"/>
      <c r="VXY3" s="122"/>
      <c r="VXZ3" s="122"/>
      <c r="VYA3" s="122"/>
      <c r="VYB3" s="122"/>
      <c r="VYC3" s="122"/>
      <c r="VYD3" s="122"/>
      <c r="VYE3" s="122"/>
      <c r="VYF3" s="122"/>
      <c r="VYG3" s="122"/>
      <c r="VYH3" s="122"/>
      <c r="VYI3" s="122"/>
      <c r="VYJ3" s="122"/>
      <c r="VYK3" s="122"/>
      <c r="VYL3" s="122"/>
      <c r="VYM3" s="122"/>
      <c r="VYN3" s="122"/>
      <c r="VYO3" s="122"/>
      <c r="VYP3" s="122"/>
      <c r="VYQ3" s="122"/>
      <c r="VYR3" s="122"/>
      <c r="VYS3" s="122"/>
      <c r="VYT3" s="122"/>
      <c r="VYU3" s="122"/>
      <c r="VYV3" s="122"/>
      <c r="VYW3" s="122"/>
      <c r="VYX3" s="122"/>
      <c r="VYY3" s="122"/>
      <c r="VYZ3" s="122"/>
      <c r="VZA3" s="122"/>
      <c r="VZB3" s="122"/>
      <c r="VZC3" s="122"/>
      <c r="VZD3" s="122"/>
      <c r="VZE3" s="122"/>
      <c r="VZF3" s="122"/>
      <c r="VZG3" s="122"/>
      <c r="VZH3" s="122"/>
      <c r="VZI3" s="122"/>
      <c r="VZJ3" s="122"/>
      <c r="VZK3" s="122"/>
      <c r="VZL3" s="122"/>
      <c r="VZM3" s="122"/>
      <c r="VZN3" s="122"/>
      <c r="VZO3" s="122"/>
      <c r="VZP3" s="122"/>
      <c r="VZQ3" s="122"/>
      <c r="VZR3" s="122"/>
      <c r="VZS3" s="122"/>
      <c r="VZT3" s="122"/>
      <c r="VZU3" s="122"/>
      <c r="VZV3" s="122"/>
      <c r="VZW3" s="122"/>
      <c r="VZX3" s="122"/>
      <c r="VZY3" s="122"/>
      <c r="VZZ3" s="122"/>
      <c r="WAA3" s="122"/>
      <c r="WAB3" s="122"/>
      <c r="WAC3" s="122"/>
      <c r="WAD3" s="122"/>
      <c r="WAE3" s="122"/>
      <c r="WAF3" s="122"/>
      <c r="WAG3" s="122"/>
      <c r="WAH3" s="122"/>
      <c r="WAI3" s="122"/>
      <c r="WAJ3" s="122"/>
      <c r="WAK3" s="122"/>
      <c r="WAL3" s="122"/>
      <c r="WAM3" s="122"/>
      <c r="WAN3" s="122"/>
      <c r="WAO3" s="122"/>
      <c r="WAP3" s="122"/>
      <c r="WAQ3" s="122"/>
      <c r="WAR3" s="122"/>
      <c r="WAS3" s="122"/>
      <c r="WAT3" s="122"/>
      <c r="WAU3" s="122"/>
      <c r="WAV3" s="122"/>
      <c r="WAW3" s="122"/>
      <c r="WAX3" s="122"/>
      <c r="WAY3" s="122"/>
      <c r="WAZ3" s="122"/>
      <c r="WBA3" s="122"/>
      <c r="WBB3" s="122"/>
      <c r="WBC3" s="122"/>
      <c r="WBD3" s="122"/>
      <c r="WBE3" s="122"/>
      <c r="WBF3" s="122"/>
      <c r="WBG3" s="122"/>
      <c r="WBH3" s="122"/>
      <c r="WBI3" s="122"/>
      <c r="WBJ3" s="122"/>
      <c r="WBK3" s="122"/>
      <c r="WBL3" s="122"/>
      <c r="WBM3" s="122"/>
      <c r="WBN3" s="122"/>
      <c r="WBO3" s="122"/>
      <c r="WBP3" s="122"/>
      <c r="WBQ3" s="122"/>
      <c r="WBR3" s="122"/>
      <c r="WBS3" s="122"/>
      <c r="WBT3" s="122"/>
      <c r="WBU3" s="122"/>
      <c r="WBV3" s="122"/>
      <c r="WBW3" s="122"/>
      <c r="WBX3" s="122"/>
      <c r="WBY3" s="122"/>
      <c r="WBZ3" s="122"/>
      <c r="WCA3" s="122"/>
      <c r="WCB3" s="122"/>
      <c r="WCC3" s="122"/>
      <c r="WCD3" s="122"/>
      <c r="WCE3" s="122"/>
      <c r="WCF3" s="122"/>
      <c r="WCG3" s="122"/>
      <c r="WCH3" s="122"/>
      <c r="WCI3" s="122"/>
      <c r="WCJ3" s="122"/>
      <c r="WCK3" s="122"/>
      <c r="WCL3" s="122"/>
      <c r="WCM3" s="122"/>
      <c r="WCN3" s="122"/>
      <c r="WCO3" s="122"/>
      <c r="WCP3" s="122"/>
      <c r="WCQ3" s="122"/>
      <c r="WCR3" s="122"/>
      <c r="WCS3" s="122"/>
      <c r="WCT3" s="122"/>
      <c r="WCU3" s="122"/>
      <c r="WCV3" s="122"/>
      <c r="WCW3" s="122"/>
      <c r="WCX3" s="122"/>
      <c r="WCY3" s="122"/>
      <c r="WCZ3" s="122"/>
      <c r="WDA3" s="122"/>
      <c r="WDB3" s="122"/>
      <c r="WDC3" s="122"/>
      <c r="WDD3" s="122"/>
      <c r="WDE3" s="122"/>
      <c r="WDF3" s="122"/>
      <c r="WDG3" s="122"/>
      <c r="WDH3" s="122"/>
      <c r="WDI3" s="122"/>
      <c r="WDJ3" s="122"/>
      <c r="WDK3" s="122"/>
      <c r="WDL3" s="122"/>
      <c r="WDM3" s="122"/>
      <c r="WDN3" s="122"/>
      <c r="WDO3" s="122"/>
      <c r="WDP3" s="122"/>
      <c r="WDQ3" s="122"/>
      <c r="WDR3" s="122"/>
      <c r="WDS3" s="122"/>
      <c r="WDT3" s="122"/>
      <c r="WDU3" s="122"/>
      <c r="WDV3" s="122"/>
      <c r="WDW3" s="122"/>
      <c r="WDX3" s="122"/>
      <c r="WDY3" s="122"/>
      <c r="WDZ3" s="122"/>
      <c r="WEA3" s="122"/>
      <c r="WEB3" s="122"/>
      <c r="WEC3" s="122"/>
      <c r="WED3" s="122"/>
      <c r="WEE3" s="122"/>
      <c r="WEF3" s="122"/>
      <c r="WEG3" s="122"/>
      <c r="WEH3" s="122"/>
      <c r="WEI3" s="122"/>
      <c r="WEJ3" s="122"/>
      <c r="WEK3" s="122"/>
      <c r="WEL3" s="122"/>
      <c r="WEM3" s="122"/>
      <c r="WEN3" s="122"/>
      <c r="WEO3" s="122"/>
      <c r="WEP3" s="122"/>
      <c r="WEQ3" s="122"/>
      <c r="WER3" s="122"/>
      <c r="WES3" s="122"/>
      <c r="WET3" s="122"/>
      <c r="WEU3" s="122"/>
      <c r="WEV3" s="122"/>
      <c r="WEW3" s="122"/>
      <c r="WEX3" s="122"/>
      <c r="WEY3" s="122"/>
      <c r="WEZ3" s="122"/>
      <c r="WFA3" s="122"/>
      <c r="WFB3" s="122"/>
      <c r="WFC3" s="122"/>
      <c r="WFD3" s="122"/>
      <c r="WFE3" s="122"/>
      <c r="WFF3" s="122"/>
      <c r="WFG3" s="122"/>
      <c r="WFH3" s="122"/>
      <c r="WFI3" s="122"/>
      <c r="WFJ3" s="122"/>
      <c r="WFK3" s="122"/>
      <c r="WFL3" s="122"/>
      <c r="WFM3" s="122"/>
      <c r="WFN3" s="122"/>
      <c r="WFO3" s="122"/>
      <c r="WFP3" s="122"/>
      <c r="WFQ3" s="122"/>
      <c r="WFR3" s="122"/>
      <c r="WFS3" s="122"/>
      <c r="WFT3" s="122"/>
      <c r="WFU3" s="122"/>
      <c r="WFV3" s="122"/>
      <c r="WFW3" s="122"/>
      <c r="WFX3" s="122"/>
      <c r="WFY3" s="122"/>
      <c r="WFZ3" s="122"/>
      <c r="WGA3" s="122"/>
      <c r="WGB3" s="122"/>
      <c r="WGC3" s="122"/>
      <c r="WGD3" s="122"/>
      <c r="WGE3" s="122"/>
      <c r="WGF3" s="122"/>
      <c r="WGG3" s="122"/>
      <c r="WGH3" s="122"/>
      <c r="WGI3" s="122"/>
      <c r="WGJ3" s="122"/>
      <c r="WGK3" s="122"/>
      <c r="WGL3" s="122"/>
      <c r="WGM3" s="122"/>
      <c r="WGN3" s="122"/>
      <c r="WGO3" s="122"/>
      <c r="WGP3" s="122"/>
      <c r="WGQ3" s="122"/>
      <c r="WGR3" s="122"/>
      <c r="WGS3" s="122"/>
      <c r="WGT3" s="122"/>
      <c r="WGU3" s="122"/>
      <c r="WGV3" s="122"/>
      <c r="WGW3" s="122"/>
      <c r="WGX3" s="122"/>
      <c r="WGY3" s="122"/>
      <c r="WGZ3" s="122"/>
      <c r="WHA3" s="122"/>
      <c r="WHB3" s="122"/>
      <c r="WHC3" s="122"/>
      <c r="WHD3" s="122"/>
      <c r="WHE3" s="122"/>
      <c r="WHF3" s="122"/>
      <c r="WHG3" s="122"/>
      <c r="WHH3" s="122"/>
      <c r="WHI3" s="122"/>
      <c r="WHJ3" s="122"/>
      <c r="WHK3" s="122"/>
      <c r="WHL3" s="122"/>
      <c r="WHM3" s="122"/>
      <c r="WHN3" s="122"/>
      <c r="WHO3" s="122"/>
      <c r="WHP3" s="122"/>
      <c r="WHQ3" s="122"/>
      <c r="WHR3" s="122"/>
      <c r="WHS3" s="122"/>
      <c r="WHT3" s="122"/>
      <c r="WHU3" s="122"/>
      <c r="WHV3" s="122"/>
      <c r="WHW3" s="122"/>
      <c r="WHX3" s="122"/>
      <c r="WHY3" s="122"/>
      <c r="WHZ3" s="122"/>
      <c r="WIA3" s="122"/>
      <c r="WIB3" s="122"/>
      <c r="WIC3" s="122"/>
      <c r="WID3" s="122"/>
      <c r="WIE3" s="122"/>
      <c r="WIF3" s="122"/>
      <c r="WIG3" s="122"/>
      <c r="WIH3" s="122"/>
      <c r="WII3" s="122"/>
      <c r="WIJ3" s="122"/>
      <c r="WIK3" s="122"/>
      <c r="WIL3" s="122"/>
      <c r="WIM3" s="122"/>
      <c r="WIN3" s="122"/>
      <c r="WIO3" s="122"/>
      <c r="WIP3" s="122"/>
      <c r="WIQ3" s="122"/>
      <c r="WIR3" s="122"/>
      <c r="WIS3" s="122"/>
      <c r="WIT3" s="122"/>
      <c r="WIU3" s="122"/>
      <c r="WIV3" s="122"/>
      <c r="WIW3" s="122"/>
      <c r="WIX3" s="122"/>
      <c r="WIY3" s="122"/>
      <c r="WIZ3" s="122"/>
      <c r="WJA3" s="122"/>
      <c r="WJB3" s="122"/>
      <c r="WJC3" s="122"/>
      <c r="WJD3" s="122"/>
      <c r="WJE3" s="122"/>
      <c r="WJF3" s="122"/>
      <c r="WJG3" s="122"/>
      <c r="WJH3" s="122"/>
      <c r="WJI3" s="122"/>
      <c r="WJJ3" s="122"/>
      <c r="WJK3" s="122"/>
      <c r="WJL3" s="122"/>
      <c r="WJM3" s="122"/>
      <c r="WJN3" s="122"/>
      <c r="WJO3" s="122"/>
      <c r="WJP3" s="122"/>
      <c r="WJQ3" s="122"/>
      <c r="WJR3" s="122"/>
      <c r="WJS3" s="122"/>
      <c r="WJT3" s="122"/>
      <c r="WJU3" s="122"/>
      <c r="WJV3" s="122"/>
      <c r="WJW3" s="122"/>
      <c r="WJX3" s="122"/>
      <c r="WJY3" s="122"/>
      <c r="WJZ3" s="122"/>
      <c r="WKA3" s="122"/>
      <c r="WKB3" s="122"/>
      <c r="WKC3" s="122"/>
      <c r="WKD3" s="122"/>
      <c r="WKE3" s="122"/>
      <c r="WKF3" s="122"/>
      <c r="WKG3" s="122"/>
      <c r="WKH3" s="122"/>
      <c r="WKI3" s="122"/>
      <c r="WKJ3" s="122"/>
      <c r="WKK3" s="122"/>
      <c r="WKL3" s="122"/>
      <c r="WKM3" s="122"/>
      <c r="WKN3" s="122"/>
      <c r="WKO3" s="122"/>
      <c r="WKP3" s="122"/>
      <c r="WKQ3" s="122"/>
      <c r="WKR3" s="122"/>
      <c r="WKS3" s="122"/>
      <c r="WKT3" s="122"/>
      <c r="WKU3" s="122"/>
      <c r="WKV3" s="122"/>
      <c r="WKW3" s="122"/>
      <c r="WKX3" s="122"/>
      <c r="WKY3" s="122"/>
      <c r="WKZ3" s="122"/>
      <c r="WLA3" s="122"/>
      <c r="WLB3" s="122"/>
      <c r="WLC3" s="122"/>
      <c r="WLD3" s="122"/>
      <c r="WLE3" s="122"/>
      <c r="WLF3" s="122"/>
      <c r="WLG3" s="122"/>
      <c r="WLH3" s="122"/>
      <c r="WLI3" s="122"/>
      <c r="WLJ3" s="122"/>
      <c r="WLK3" s="122"/>
      <c r="WLL3" s="122"/>
      <c r="WLM3" s="122"/>
      <c r="WLN3" s="122"/>
      <c r="WLO3" s="122"/>
      <c r="WLP3" s="122"/>
      <c r="WLQ3" s="122"/>
      <c r="WLR3" s="122"/>
      <c r="WLS3" s="122"/>
      <c r="WLT3" s="122"/>
      <c r="WLU3" s="122"/>
      <c r="WLV3" s="122"/>
      <c r="WLW3" s="122"/>
      <c r="WLX3" s="122"/>
      <c r="WLY3" s="122"/>
      <c r="WLZ3" s="122"/>
      <c r="WMA3" s="122"/>
      <c r="WMB3" s="122"/>
      <c r="WMC3" s="122"/>
      <c r="WMD3" s="122"/>
      <c r="WME3" s="122"/>
      <c r="WMF3" s="122"/>
      <c r="WMG3" s="122"/>
      <c r="WMH3" s="122"/>
      <c r="WMI3" s="122"/>
      <c r="WMJ3" s="122"/>
      <c r="WMK3" s="122"/>
      <c r="WML3" s="122"/>
      <c r="WMM3" s="122"/>
      <c r="WMN3" s="122"/>
      <c r="WMO3" s="122"/>
      <c r="WMP3" s="122"/>
      <c r="WMQ3" s="122"/>
      <c r="WMR3" s="122"/>
      <c r="WMS3" s="122"/>
      <c r="WMT3" s="122"/>
      <c r="WMU3" s="122"/>
      <c r="WMV3" s="122"/>
      <c r="WMW3" s="122"/>
      <c r="WMX3" s="122"/>
      <c r="WMY3" s="122"/>
      <c r="WMZ3" s="122"/>
      <c r="WNA3" s="122"/>
      <c r="WNB3" s="122"/>
      <c r="WNC3" s="122"/>
      <c r="WND3" s="122"/>
      <c r="WNE3" s="122"/>
      <c r="WNF3" s="122"/>
      <c r="WNG3" s="122"/>
      <c r="WNH3" s="122"/>
      <c r="WNI3" s="122"/>
      <c r="WNJ3" s="122"/>
      <c r="WNK3" s="122"/>
      <c r="WNL3" s="122"/>
      <c r="WNM3" s="122"/>
      <c r="WNN3" s="122"/>
      <c r="WNO3" s="122"/>
      <c r="WNP3" s="122"/>
      <c r="WNQ3" s="122"/>
      <c r="WNR3" s="122"/>
      <c r="WNS3" s="122"/>
      <c r="WNT3" s="122"/>
      <c r="WNU3" s="122"/>
      <c r="WNV3" s="122"/>
      <c r="WNW3" s="122"/>
      <c r="WNX3" s="122"/>
      <c r="WNY3" s="122"/>
      <c r="WNZ3" s="122"/>
      <c r="WOA3" s="122"/>
      <c r="WOB3" s="122"/>
      <c r="WOC3" s="122"/>
      <c r="WOD3" s="122"/>
      <c r="WOE3" s="122"/>
      <c r="WOF3" s="122"/>
      <c r="WOG3" s="122"/>
      <c r="WOH3" s="122"/>
      <c r="WOI3" s="122"/>
      <c r="WOJ3" s="122"/>
      <c r="WOK3" s="122"/>
      <c r="WOL3" s="122"/>
      <c r="WOM3" s="122"/>
      <c r="WON3" s="122"/>
      <c r="WOO3" s="122"/>
      <c r="WOP3" s="122"/>
      <c r="WOQ3" s="122"/>
      <c r="WOR3" s="122"/>
      <c r="WOS3" s="122"/>
      <c r="WOT3" s="122"/>
      <c r="WOU3" s="122"/>
      <c r="WOV3" s="122"/>
      <c r="WOW3" s="122"/>
      <c r="WOX3" s="122"/>
      <c r="WOY3" s="122"/>
      <c r="WOZ3" s="122"/>
      <c r="WPA3" s="122"/>
      <c r="WPB3" s="122"/>
      <c r="WPC3" s="122"/>
      <c r="WPD3" s="122"/>
      <c r="WPE3" s="122"/>
      <c r="WPF3" s="122"/>
      <c r="WPG3" s="122"/>
      <c r="WPH3" s="122"/>
      <c r="WPI3" s="122"/>
      <c r="WPJ3" s="122"/>
      <c r="WPK3" s="122"/>
      <c r="WPL3" s="122"/>
      <c r="WPM3" s="122"/>
      <c r="WPN3" s="122"/>
      <c r="WPO3" s="122"/>
      <c r="WPP3" s="122"/>
      <c r="WPQ3" s="122"/>
      <c r="WPR3" s="122"/>
      <c r="WPS3" s="122"/>
      <c r="WPT3" s="122"/>
      <c r="WPU3" s="122"/>
      <c r="WPV3" s="122"/>
      <c r="WPW3" s="122"/>
      <c r="WPX3" s="122"/>
      <c r="WPY3" s="122"/>
      <c r="WPZ3" s="122"/>
      <c r="WQA3" s="122"/>
      <c r="WQB3" s="122"/>
      <c r="WQC3" s="122"/>
      <c r="WQD3" s="122"/>
      <c r="WQE3" s="122"/>
      <c r="WQF3" s="122"/>
      <c r="WQG3" s="122"/>
      <c r="WQH3" s="122"/>
      <c r="WQI3" s="122"/>
      <c r="WQJ3" s="122"/>
      <c r="WQK3" s="122"/>
      <c r="WQL3" s="122"/>
      <c r="WQM3" s="122"/>
      <c r="WQN3" s="122"/>
      <c r="WQO3" s="122"/>
      <c r="WQP3" s="122"/>
      <c r="WQQ3" s="122"/>
      <c r="WQR3" s="122"/>
      <c r="WQS3" s="122"/>
      <c r="WQT3" s="122"/>
      <c r="WQU3" s="122"/>
      <c r="WQV3" s="122"/>
      <c r="WQW3" s="122"/>
      <c r="WQX3" s="122"/>
      <c r="WQY3" s="122"/>
      <c r="WQZ3" s="122"/>
      <c r="WRA3" s="122"/>
      <c r="WRB3" s="122"/>
      <c r="WRC3" s="122"/>
      <c r="WRD3" s="122"/>
      <c r="WRE3" s="122"/>
      <c r="WRF3" s="122"/>
      <c r="WRG3" s="122"/>
      <c r="WRH3" s="122"/>
      <c r="WRI3" s="122"/>
      <c r="WRJ3" s="122"/>
      <c r="WRK3" s="122"/>
      <c r="WRL3" s="122"/>
      <c r="WRM3" s="122"/>
      <c r="WRN3" s="122"/>
      <c r="WRO3" s="122"/>
      <c r="WRP3" s="122"/>
      <c r="WRQ3" s="122"/>
      <c r="WRR3" s="122"/>
      <c r="WRS3" s="122"/>
      <c r="WRT3" s="122"/>
      <c r="WRU3" s="122"/>
      <c r="WRV3" s="122"/>
      <c r="WRW3" s="122"/>
      <c r="WRX3" s="122"/>
      <c r="WRY3" s="122"/>
      <c r="WRZ3" s="122"/>
      <c r="WSA3" s="122"/>
      <c r="WSB3" s="122"/>
      <c r="WSC3" s="122"/>
      <c r="WSD3" s="122"/>
      <c r="WSE3" s="122"/>
      <c r="WSF3" s="122"/>
      <c r="WSG3" s="122"/>
      <c r="WSH3" s="122"/>
      <c r="WSI3" s="122"/>
      <c r="WSJ3" s="122"/>
      <c r="WSK3" s="122"/>
      <c r="WSL3" s="122"/>
      <c r="WSM3" s="122"/>
      <c r="WSN3" s="122"/>
      <c r="WSO3" s="122"/>
      <c r="WSP3" s="122"/>
      <c r="WSQ3" s="122"/>
      <c r="WSR3" s="122"/>
      <c r="WSS3" s="122"/>
      <c r="WST3" s="122"/>
      <c r="WSU3" s="122"/>
      <c r="WSV3" s="122"/>
      <c r="WSW3" s="122"/>
      <c r="WSX3" s="122"/>
      <c r="WSY3" s="122"/>
      <c r="WSZ3" s="122"/>
      <c r="WTA3" s="122"/>
      <c r="WTB3" s="122"/>
      <c r="WTC3" s="122"/>
      <c r="WTD3" s="122"/>
      <c r="WTE3" s="122"/>
      <c r="WTF3" s="122"/>
      <c r="WTG3" s="122"/>
      <c r="WTH3" s="122"/>
      <c r="WTI3" s="122"/>
      <c r="WTJ3" s="122"/>
      <c r="WTK3" s="122"/>
      <c r="WTL3" s="122"/>
      <c r="WTM3" s="122"/>
      <c r="WTN3" s="122"/>
      <c r="WTO3" s="122"/>
      <c r="WTP3" s="122"/>
      <c r="WTQ3" s="122"/>
      <c r="WTR3" s="122"/>
      <c r="WTS3" s="122"/>
      <c r="WTT3" s="122"/>
      <c r="WTU3" s="122"/>
      <c r="WTV3" s="122"/>
      <c r="WTW3" s="122"/>
      <c r="WTX3" s="122"/>
      <c r="WTY3" s="122"/>
      <c r="WTZ3" s="122"/>
      <c r="WUA3" s="122"/>
      <c r="WUB3" s="122"/>
      <c r="WUC3" s="122"/>
      <c r="WUD3" s="122"/>
      <c r="WUE3" s="122"/>
      <c r="WUF3" s="122"/>
      <c r="WUG3" s="122"/>
      <c r="WUH3" s="122"/>
      <c r="WUI3" s="122"/>
      <c r="WUJ3" s="122"/>
      <c r="WUK3" s="122"/>
      <c r="WUL3" s="122"/>
      <c r="WUM3" s="122"/>
      <c r="WUN3" s="122"/>
      <c r="WUO3" s="122"/>
      <c r="WUP3" s="122"/>
      <c r="WUQ3" s="122"/>
      <c r="WUR3" s="122"/>
      <c r="WUS3" s="122"/>
      <c r="WUT3" s="122"/>
      <c r="WUU3" s="122"/>
      <c r="WUV3" s="122"/>
      <c r="WUW3" s="122"/>
      <c r="WUX3" s="122"/>
      <c r="WUY3" s="122"/>
      <c r="WUZ3" s="122"/>
      <c r="WVA3" s="122"/>
      <c r="WVB3" s="122"/>
      <c r="WVC3" s="122"/>
      <c r="WVD3" s="122"/>
      <c r="WVE3" s="122"/>
      <c r="WVF3" s="122"/>
      <c r="WVG3" s="122"/>
      <c r="WVH3" s="122"/>
      <c r="WVI3" s="122"/>
      <c r="WVJ3" s="122"/>
      <c r="WVK3" s="122"/>
      <c r="WVL3" s="122"/>
      <c r="WVM3" s="122"/>
      <c r="WVN3" s="122"/>
      <c r="WVO3" s="122"/>
      <c r="WVP3" s="122"/>
      <c r="WVQ3" s="122"/>
      <c r="WVR3" s="122"/>
      <c r="WVS3" s="122"/>
      <c r="WVT3" s="122"/>
      <c r="WVU3" s="122"/>
      <c r="WVV3" s="122"/>
      <c r="WVW3" s="122"/>
      <c r="WVX3" s="122"/>
      <c r="WVY3" s="122"/>
      <c r="WVZ3" s="122"/>
      <c r="WWA3" s="122"/>
      <c r="WWB3" s="122"/>
      <c r="WWC3" s="122"/>
      <c r="WWD3" s="122"/>
      <c r="WWE3" s="122"/>
      <c r="WWF3" s="122"/>
      <c r="WWG3" s="122"/>
      <c r="WWH3" s="122"/>
      <c r="WWI3" s="122"/>
      <c r="WWJ3" s="122"/>
      <c r="WWK3" s="122"/>
      <c r="WWL3" s="122"/>
      <c r="WWM3" s="122"/>
      <c r="WWN3" s="122"/>
      <c r="WWO3" s="122"/>
      <c r="WWP3" s="122"/>
      <c r="WWQ3" s="122"/>
      <c r="WWR3" s="122"/>
      <c r="WWS3" s="122"/>
      <c r="WWT3" s="122"/>
      <c r="WWU3" s="122"/>
      <c r="WWV3" s="122"/>
      <c r="WWW3" s="122"/>
      <c r="WWX3" s="122"/>
      <c r="WWY3" s="122"/>
      <c r="WWZ3" s="122"/>
      <c r="WXA3" s="122"/>
      <c r="WXB3" s="122"/>
      <c r="WXC3" s="122"/>
      <c r="WXD3" s="122"/>
      <c r="WXE3" s="122"/>
      <c r="WXF3" s="122"/>
      <c r="WXG3" s="122"/>
      <c r="WXH3" s="122"/>
      <c r="WXI3" s="122"/>
      <c r="WXJ3" s="122"/>
      <c r="WXK3" s="122"/>
      <c r="WXL3" s="122"/>
      <c r="WXM3" s="122"/>
      <c r="WXN3" s="122"/>
      <c r="WXO3" s="122"/>
      <c r="WXP3" s="122"/>
      <c r="WXQ3" s="122"/>
      <c r="WXR3" s="122"/>
      <c r="WXS3" s="122"/>
      <c r="WXT3" s="122"/>
      <c r="WXU3" s="122"/>
      <c r="WXV3" s="122"/>
      <c r="WXW3" s="122"/>
      <c r="WXX3" s="122"/>
      <c r="WXY3" s="122"/>
      <c r="WXZ3" s="122"/>
      <c r="WYA3" s="122"/>
      <c r="WYB3" s="122"/>
      <c r="WYC3" s="122"/>
      <c r="WYD3" s="122"/>
      <c r="WYE3" s="122"/>
      <c r="WYF3" s="122"/>
      <c r="WYG3" s="122"/>
      <c r="WYH3" s="122"/>
      <c r="WYI3" s="122"/>
      <c r="WYJ3" s="122"/>
      <c r="WYK3" s="122"/>
      <c r="WYL3" s="122"/>
      <c r="WYM3" s="122"/>
      <c r="WYN3" s="122"/>
      <c r="WYO3" s="122"/>
      <c r="WYP3" s="122"/>
      <c r="WYQ3" s="122"/>
      <c r="WYR3" s="122"/>
      <c r="WYS3" s="122"/>
      <c r="WYT3" s="122"/>
      <c r="WYU3" s="122"/>
      <c r="WYV3" s="122"/>
      <c r="WYW3" s="122"/>
      <c r="WYX3" s="122"/>
      <c r="WYY3" s="122"/>
      <c r="WYZ3" s="122"/>
      <c r="WZA3" s="122"/>
      <c r="WZB3" s="122"/>
      <c r="WZC3" s="122"/>
      <c r="WZD3" s="122"/>
      <c r="WZE3" s="122"/>
      <c r="WZF3" s="122"/>
      <c r="WZG3" s="122"/>
      <c r="WZH3" s="122"/>
      <c r="WZI3" s="122"/>
      <c r="WZJ3" s="122"/>
      <c r="WZK3" s="122"/>
      <c r="WZL3" s="122"/>
      <c r="WZM3" s="122"/>
      <c r="WZN3" s="122"/>
      <c r="WZO3" s="122"/>
      <c r="WZP3" s="122"/>
      <c r="WZQ3" s="122"/>
      <c r="WZR3" s="122"/>
      <c r="WZS3" s="122"/>
      <c r="WZT3" s="122"/>
      <c r="WZU3" s="122"/>
      <c r="WZV3" s="122"/>
      <c r="WZW3" s="122"/>
      <c r="WZX3" s="122"/>
      <c r="WZY3" s="122"/>
      <c r="WZZ3" s="122"/>
      <c r="XAA3" s="122"/>
      <c r="XAB3" s="122"/>
      <c r="XAC3" s="122"/>
      <c r="XAD3" s="122"/>
      <c r="XAE3" s="122"/>
      <c r="XAF3" s="122"/>
      <c r="XAG3" s="122"/>
      <c r="XAH3" s="122"/>
      <c r="XAI3" s="122"/>
      <c r="XAJ3" s="122"/>
      <c r="XAK3" s="122"/>
      <c r="XAL3" s="122"/>
      <c r="XAM3" s="122"/>
      <c r="XAN3" s="122"/>
      <c r="XAO3" s="122"/>
      <c r="XAP3" s="122"/>
      <c r="XAQ3" s="122"/>
      <c r="XAR3" s="122"/>
      <c r="XAS3" s="122"/>
      <c r="XAT3" s="122"/>
      <c r="XAU3" s="122"/>
      <c r="XAV3" s="122"/>
      <c r="XAW3" s="122"/>
      <c r="XAX3" s="122"/>
      <c r="XAY3" s="122"/>
      <c r="XAZ3" s="122"/>
      <c r="XBA3" s="122"/>
      <c r="XBB3" s="122"/>
      <c r="XBC3" s="122"/>
      <c r="XBD3" s="122"/>
      <c r="XBE3" s="122"/>
      <c r="XBF3" s="122"/>
      <c r="XBG3" s="122"/>
      <c r="XBH3" s="122"/>
      <c r="XBI3" s="122"/>
      <c r="XBJ3" s="122"/>
      <c r="XBK3" s="122"/>
      <c r="XBL3" s="122"/>
      <c r="XBM3" s="122"/>
      <c r="XBN3" s="122"/>
      <c r="XBO3" s="122"/>
      <c r="XBP3" s="122"/>
      <c r="XBQ3" s="122"/>
      <c r="XBR3" s="122"/>
      <c r="XBS3" s="122"/>
      <c r="XBT3" s="122"/>
      <c r="XBU3" s="122"/>
      <c r="XBV3" s="122"/>
      <c r="XBW3" s="122"/>
      <c r="XBX3" s="122"/>
      <c r="XBY3" s="122"/>
      <c r="XBZ3" s="122"/>
      <c r="XCA3" s="122"/>
      <c r="XCB3" s="122"/>
      <c r="XCC3" s="122"/>
      <c r="XCD3" s="122"/>
      <c r="XCE3" s="122"/>
      <c r="XCF3" s="122"/>
      <c r="XCG3" s="122"/>
      <c r="XCH3" s="122"/>
      <c r="XCI3" s="122"/>
      <c r="XCJ3" s="122"/>
      <c r="XCK3" s="122"/>
      <c r="XCL3" s="122"/>
      <c r="XCM3" s="122"/>
      <c r="XCN3" s="122"/>
      <c r="XCO3" s="122"/>
      <c r="XCP3" s="122"/>
      <c r="XCQ3" s="122"/>
      <c r="XCR3" s="122"/>
      <c r="XCS3" s="122"/>
      <c r="XCT3" s="122"/>
      <c r="XCU3" s="122"/>
      <c r="XCV3" s="122"/>
      <c r="XCW3" s="122"/>
      <c r="XCX3" s="122"/>
      <c r="XCY3" s="122"/>
      <c r="XCZ3" s="122"/>
      <c r="XDA3" s="122"/>
      <c r="XDB3" s="122"/>
      <c r="XDC3" s="122"/>
      <c r="XDD3" s="122"/>
      <c r="XDE3" s="122"/>
      <c r="XDF3" s="122"/>
      <c r="XDG3" s="122"/>
      <c r="XDH3" s="122"/>
      <c r="XDI3" s="122"/>
      <c r="XDJ3" s="122"/>
      <c r="XDK3" s="122"/>
      <c r="XDL3" s="122"/>
      <c r="XDM3" s="122"/>
      <c r="XDN3" s="122"/>
      <c r="XDO3" s="122"/>
      <c r="XDP3" s="122"/>
      <c r="XDQ3" s="122"/>
      <c r="XDR3" s="122"/>
      <c r="XDS3" s="122"/>
      <c r="XDT3" s="122"/>
      <c r="XDU3" s="122"/>
      <c r="XDV3" s="122"/>
      <c r="XDW3" s="122"/>
      <c r="XDX3" s="122"/>
      <c r="XDY3" s="122"/>
      <c r="XDZ3" s="122"/>
      <c r="XEA3" s="122"/>
      <c r="XEB3" s="122"/>
      <c r="XEC3" s="122"/>
      <c r="XED3" s="122"/>
      <c r="XEE3" s="122"/>
      <c r="XEF3" s="122"/>
      <c r="XEG3" s="122"/>
      <c r="XEH3" s="122"/>
      <c r="XEI3" s="122"/>
      <c r="XEJ3" s="122"/>
      <c r="XEK3" s="122"/>
      <c r="XEL3" s="122"/>
      <c r="XEM3" s="122"/>
      <c r="XEN3" s="122"/>
      <c r="XEO3" s="122"/>
      <c r="XEP3" s="122"/>
      <c r="XEQ3" s="122"/>
      <c r="XER3" s="122"/>
      <c r="XES3" s="122"/>
      <c r="XET3" s="122"/>
      <c r="XEU3" s="122"/>
      <c r="XEV3" s="122"/>
      <c r="XEW3" s="122"/>
      <c r="XEX3" s="122"/>
      <c r="XEY3" s="122"/>
      <c r="XEZ3" s="122"/>
      <c r="XFA3" s="122"/>
    </row>
    <row r="4" spans="1:16381" ht="122.25" customHeight="1">
      <c r="A4"/>
      <c r="B4" s="551"/>
      <c r="C4" s="551"/>
      <c r="D4" s="551"/>
      <c r="E4" s="551"/>
      <c r="F4" s="551"/>
      <c r="G4" s="551"/>
      <c r="H4" s="551"/>
      <c r="I4" s="551"/>
      <c r="J4" s="551"/>
      <c r="K4" s="551"/>
      <c r="L4" s="551"/>
      <c r="M4" s="551"/>
      <c r="N4" s="551"/>
      <c r="O4" s="551"/>
      <c r="P4" s="122"/>
      <c r="S4"/>
      <c r="T4" s="168"/>
      <c r="U4"/>
      <c r="V4" s="168"/>
    </row>
    <row r="5" spans="1:16381" ht="66.75" customHeight="1">
      <c r="A5" s="552" t="s">
        <v>186</v>
      </c>
      <c r="B5" s="553" t="s">
        <v>83</v>
      </c>
      <c r="C5" s="553" t="s">
        <v>82</v>
      </c>
      <c r="D5" s="553" t="s">
        <v>810</v>
      </c>
      <c r="E5" s="553" t="s">
        <v>81</v>
      </c>
      <c r="F5" s="553" t="s">
        <v>80</v>
      </c>
      <c r="G5" s="554" t="s">
        <v>79</v>
      </c>
      <c r="H5" s="553" t="s">
        <v>78</v>
      </c>
      <c r="I5" s="553" t="s">
        <v>77</v>
      </c>
      <c r="J5" s="553" t="s">
        <v>0</v>
      </c>
      <c r="K5" s="553" t="s">
        <v>71</v>
      </c>
      <c r="L5" s="553" t="s">
        <v>72</v>
      </c>
      <c r="M5" s="553" t="s">
        <v>73</v>
      </c>
      <c r="N5" s="553" t="s">
        <v>74</v>
      </c>
      <c r="O5" s="553" t="s">
        <v>1</v>
      </c>
      <c r="P5" s="553" t="s">
        <v>75</v>
      </c>
      <c r="Q5" s="553" t="s">
        <v>484</v>
      </c>
      <c r="R5" s="553" t="s">
        <v>76</v>
      </c>
      <c r="S5" s="553" t="s">
        <v>479</v>
      </c>
      <c r="T5" s="553" t="s">
        <v>480</v>
      </c>
      <c r="U5" s="553" t="s">
        <v>481</v>
      </c>
      <c r="V5" s="555" t="s">
        <v>482</v>
      </c>
    </row>
    <row r="6" spans="1:16381" ht="94.5" customHeight="1">
      <c r="A6" s="556" t="str">
        <f t="array" ref="A6">INDEX(CO_indicators_list[], SMALL(IF(CO_Indic_List='1_Entry_Table'!$B$16,ROW(CO_Indic_List)-7),ROWS(A$6:A6)),2)</f>
        <v>Outcome 1</v>
      </c>
      <c r="B6" s="530" t="str">
        <f>IF(ISERROR(VLOOKUP(A6,FillHome_OO[],3,FALSE))=TRUE,,VLOOKUP(A6,FillHome_OO[],3,FALSE))</f>
        <v>1 - By 2022, Cabo Verdeans, particularly the most vulnerable, have improved access to, and use more quality health and education services, and benefit more from social and child protection and social inclusion, which are gender-sensitive, throughout their life cycle</v>
      </c>
      <c r="C6" s="530" t="str">
        <f>Monitoring_Table!C6</f>
        <v>NA</v>
      </c>
      <c r="D6" s="530" t="str">
        <f>VLOOKUP(ShadowTable[[#This Row],[indicators]],Tablo_MonitoringTable[],2,FALSE)</f>
        <v>Indicator 1.1</v>
      </c>
      <c r="E6" s="530" t="str">
        <f t="array" ref="E6">INDEX(CO_indicators_list[], SMALL(IF(CO_Indic_List='1_Entry_Table'!$B$16,ROW(CO_Indic_List)-7),ROWS(E$6:E6)),8)</f>
        <v>1.1 - Prevalence of anaemia in children aged 0-5 years (by municipality)</v>
      </c>
      <c r="F6" s="526" t="str">
        <f>IF(ISERROR(VLOOKUP(ShadowTable[[#This Row],[indicators]],Tablo_MonitoringTable[],3,FALSE))=TRUE,,VLOOKUP(ShadowTable[[#This Row],[indicators]],Tablo_MonitoringTable[],3,FALSE))</f>
        <v>NA</v>
      </c>
      <c r="G6" s="526">
        <f>VLOOKUP(ShadowTable[[#This Row],[indicators]],Tablo_MonitoringTable[],4,FALSE)</f>
        <v>0</v>
      </c>
      <c r="H6" s="526">
        <f>VLOOKUP(ShadowTable[[#This Row],[indicators]],Tablo_MonitoringTable[],5,FALSE)</f>
        <v>0</v>
      </c>
      <c r="I6" s="526">
        <f>VLOOKUP(ShadowTable[[#This Row],[indicators]],Tablo_MonitoringTable[],6,FALSE)</f>
        <v>0</v>
      </c>
      <c r="J6" s="526">
        <f>VLOOKUP(ShadowTable[[#This Row],[indicators]],Tablo_MonitoringTable[],7,FALSE)</f>
        <v>0</v>
      </c>
      <c r="K6" s="526">
        <f>VLOOKUP(ShadowTable[[#This Row],[indicators]],Tablo_MonitoringTable[],8,FALSE)</f>
        <v>0</v>
      </c>
      <c r="L6" s="526">
        <f>VLOOKUP(ShadowTable[[#This Row],[indicators]],Tablo_MonitoringTable[],10,FALSE)</f>
        <v>0</v>
      </c>
      <c r="M6" s="526">
        <f>VLOOKUP(ShadowTable[[#This Row],[indicators]],Tablo_MonitoringTable[],11,FALSE)</f>
        <v>0</v>
      </c>
      <c r="N6" s="526">
        <f>VLOOKUP(ShadowTable[[#This Row],[indicators]],Tablo_MonitoringTable[],13,FALSE)</f>
        <v>0</v>
      </c>
      <c r="O6" s="526">
        <f>VLOOKUP(ShadowTable[[#This Row],[indicators]],Tablo_MonitoringTable[],14,FALSE)</f>
        <v>0</v>
      </c>
      <c r="P6" s="526">
        <f>VLOOKUP(ShadowTable[[#This Row],[indicators]],Tablo_MonitoringTable[],16,FALSE)</f>
        <v>0</v>
      </c>
      <c r="Q6" s="526">
        <f>VLOOKUP(ShadowTable[[#This Row],[indicators]],Tablo_MonitoringTable[],17,FALSE)</f>
        <v>0</v>
      </c>
      <c r="R6" s="526">
        <f>VLOOKUP(ShadowTable[[#This Row],[indicators]],Tablo_MonitoringTable[],19,FALSE)</f>
        <v>0</v>
      </c>
      <c r="S6" s="526">
        <f>VLOOKUP(ShadowTable[[#This Row],[indicators]],Tablo_MonitoringTable[],20,FALSE)</f>
        <v>0</v>
      </c>
      <c r="T6" s="526">
        <f>VLOOKUP(ShadowTable[[#This Row],[indicators]],Tablo_MonitoringTable[],22,FALSE)</f>
        <v>0</v>
      </c>
      <c r="U6" s="526">
        <f>VLOOKUP(ShadowTable[[#This Row],[indicators]],Tablo_MonitoringTable[],23,FALSE)</f>
        <v>0</v>
      </c>
      <c r="V6" s="225">
        <f>VLOOKUP(ShadowTable[[#This Row],[indicators]],Tablo_MonitoringTable[],25,FALSE)</f>
        <v>0</v>
      </c>
    </row>
    <row r="7" spans="1:16381" ht="75">
      <c r="A7" s="556" t="str">
        <f t="array" ref="A7">INDEX(CO_indicators_list[], SMALL(IF(CO_Indic_List='1_Entry_Table'!$B$16,ROW(CO_Indic_List)-7),ROWS(A$6:A7)),2)</f>
        <v>Outcome 1</v>
      </c>
      <c r="B7" s="530" t="str">
        <f>IF(ISERROR(VLOOKUP(A7,FillHome_OO[],3,FALSE))=TRUE,,VLOOKUP(A7,FillHome_OO[],3,FALSE))</f>
        <v>1 - By 2022, Cabo Verdeans, particularly the most vulnerable, have improved access to, and use more quality health and education services, and benefit more from social and child protection and social inclusion, which are gender-sensitive, throughout their life cycle</v>
      </c>
      <c r="C7" s="530">
        <f>Monitoring_Table!C7</f>
        <v>0</v>
      </c>
      <c r="D7" s="530" t="str">
        <f>VLOOKUP(ShadowTable[[#This Row],[indicators]],Tablo_MonitoringTable[],2,FALSE)</f>
        <v>Indicator 1.2</v>
      </c>
      <c r="E7" s="208" t="str">
        <f t="array" ref="E7">INDEX(CO_indicators_list[], SMALL(IF(CO_Indic_List='1_Entry_Table'!$B$16,ROW(CO_Indic_List)-7),ROWS(E$6:E7)),8)</f>
        <v>1.2 - Rate of adolescent pregnancy (15-19 years)</v>
      </c>
      <c r="F7" s="526">
        <f>IF(ISERROR(VLOOKUP(ShadowTable[[#This Row],[indicators]],Tablo_MonitoringTable[],3,FALSE))=TRUE,,VLOOKUP(ShadowTable[[#This Row],[indicators]],Tablo_MonitoringTable[],3,FALSE))</f>
        <v>0</v>
      </c>
      <c r="G7" s="526">
        <f>VLOOKUP(ShadowTable[[#This Row],[indicators]],Tablo_MonitoringTable[],4,FALSE)</f>
        <v>0</v>
      </c>
      <c r="H7" s="526">
        <f>VLOOKUP(ShadowTable[[#This Row],[indicators]],Tablo_MonitoringTable[],5,FALSE)</f>
        <v>0</v>
      </c>
      <c r="I7" s="526">
        <f>VLOOKUP(ShadowTable[[#This Row],[indicators]],Tablo_MonitoringTable[],6,FALSE)</f>
        <v>0</v>
      </c>
      <c r="J7" s="526">
        <f>VLOOKUP(ShadowTable[[#This Row],[indicators]],Tablo_MonitoringTable[],7,FALSE)</f>
        <v>0</v>
      </c>
      <c r="K7" s="526">
        <f>VLOOKUP(ShadowTable[[#This Row],[indicators]],Tablo_MonitoringTable[],8,FALSE)</f>
        <v>0</v>
      </c>
      <c r="L7" s="526">
        <f>VLOOKUP(ShadowTable[[#This Row],[indicators]],Tablo_MonitoringTable[],10,FALSE)</f>
        <v>0</v>
      </c>
      <c r="M7" s="526">
        <f>VLOOKUP(ShadowTable[[#This Row],[indicators]],Tablo_MonitoringTable[],11,FALSE)</f>
        <v>0</v>
      </c>
      <c r="N7" s="526">
        <f>VLOOKUP(ShadowTable[[#This Row],[indicators]],Tablo_MonitoringTable[],13,FALSE)</f>
        <v>0</v>
      </c>
      <c r="O7" s="526">
        <f>VLOOKUP(ShadowTable[[#This Row],[indicators]],Tablo_MonitoringTable[],14,FALSE)</f>
        <v>0</v>
      </c>
      <c r="P7" s="526">
        <f>VLOOKUP(ShadowTable[[#This Row],[indicators]],Tablo_MonitoringTable[],16,FALSE)</f>
        <v>0</v>
      </c>
      <c r="Q7" s="526">
        <f>VLOOKUP(ShadowTable[[#This Row],[indicators]],Tablo_MonitoringTable[],17,FALSE)</f>
        <v>0</v>
      </c>
      <c r="R7" s="526">
        <f>VLOOKUP(ShadowTable[[#This Row],[indicators]],Tablo_MonitoringTable[],19,FALSE)</f>
        <v>0</v>
      </c>
      <c r="S7" s="526">
        <f>VLOOKUP(ShadowTable[[#This Row],[indicators]],Tablo_MonitoringTable[],20,FALSE)</f>
        <v>0</v>
      </c>
      <c r="T7" s="526">
        <f>VLOOKUP(ShadowTable[[#This Row],[indicators]],Tablo_MonitoringTable[],22,FALSE)</f>
        <v>0</v>
      </c>
      <c r="U7" s="526">
        <f>VLOOKUP(ShadowTable[[#This Row],[indicators]],Tablo_MonitoringTable[],23,FALSE)</f>
        <v>0</v>
      </c>
      <c r="V7" s="225">
        <f>VLOOKUP(ShadowTable[[#This Row],[indicators]],Tablo_MonitoringTable[],25,FALSE)</f>
        <v>0</v>
      </c>
    </row>
    <row r="8" spans="1:16381" ht="75">
      <c r="A8" s="556" t="str">
        <f t="array" ref="A8">INDEX(CO_indicators_list[], SMALL(IF(CO_Indic_List='1_Entry_Table'!$B$16,ROW(CO_Indic_List)-7),ROWS(A$6:A8)),2)</f>
        <v>Outcome 1</v>
      </c>
      <c r="B8" s="530" t="str">
        <f>IF(ISERROR(VLOOKUP(A8,FillHome_OO[],3,FALSE))=TRUE,,VLOOKUP(A8,FillHome_OO[],3,FALSE))</f>
        <v>1 - By 2022, Cabo Verdeans, particularly the most vulnerable, have improved access to, and use more quality health and education services, and benefit more from social and child protection and social inclusion, which are gender-sensitive, throughout their life cycle</v>
      </c>
      <c r="C8" s="530">
        <f>Monitoring_Table!C8</f>
        <v>0</v>
      </c>
      <c r="D8" s="530" t="str">
        <f>VLOOKUP(ShadowTable[[#This Row],[indicators]],Tablo_MonitoringTable[],2,FALSE)</f>
        <v>Indicator 1.3</v>
      </c>
      <c r="E8" s="208" t="str">
        <f t="array" ref="E8">INDEX(CO_indicators_list[], SMALL(IF(CO_Indic_List='1_Entry_Table'!$B$16,ROW(CO_Indic_List)-7),ROWS(E$6:E8)),8)</f>
        <v>1.3 - Population with access to integrated care services (by sex/age)</v>
      </c>
      <c r="F8" s="526">
        <f>IF(ISERROR(VLOOKUP(ShadowTable[[#This Row],[indicators]],Tablo_MonitoringTable[],3,FALSE))=TRUE,,VLOOKUP(ShadowTable[[#This Row],[indicators]],Tablo_MonitoringTable[],3,FALSE))</f>
        <v>0</v>
      </c>
      <c r="G8" s="526">
        <f>VLOOKUP(ShadowTable[[#This Row],[indicators]],Tablo_MonitoringTable[],4,FALSE)</f>
        <v>0</v>
      </c>
      <c r="H8" s="526">
        <f>VLOOKUP(ShadowTable[[#This Row],[indicators]],Tablo_MonitoringTable[],5,FALSE)</f>
        <v>0</v>
      </c>
      <c r="I8" s="526">
        <f>VLOOKUP(ShadowTable[[#This Row],[indicators]],Tablo_MonitoringTable[],6,FALSE)</f>
        <v>0</v>
      </c>
      <c r="J8" s="526">
        <f>VLOOKUP(ShadowTable[[#This Row],[indicators]],Tablo_MonitoringTable[],7,FALSE)</f>
        <v>0</v>
      </c>
      <c r="K8" s="526">
        <f>VLOOKUP(ShadowTable[[#This Row],[indicators]],Tablo_MonitoringTable[],8,FALSE)</f>
        <v>0</v>
      </c>
      <c r="L8" s="526">
        <f>VLOOKUP(ShadowTable[[#This Row],[indicators]],Tablo_MonitoringTable[],10,FALSE)</f>
        <v>0</v>
      </c>
      <c r="M8" s="526">
        <f>VLOOKUP(ShadowTable[[#This Row],[indicators]],Tablo_MonitoringTable[],11,FALSE)</f>
        <v>0</v>
      </c>
      <c r="N8" s="526">
        <f>VLOOKUP(ShadowTable[[#This Row],[indicators]],Tablo_MonitoringTable[],13,FALSE)</f>
        <v>0</v>
      </c>
      <c r="O8" s="526">
        <f>VLOOKUP(ShadowTable[[#This Row],[indicators]],Tablo_MonitoringTable[],14,FALSE)</f>
        <v>0</v>
      </c>
      <c r="P8" s="526">
        <f>VLOOKUP(ShadowTable[[#This Row],[indicators]],Tablo_MonitoringTable[],16,FALSE)</f>
        <v>0</v>
      </c>
      <c r="Q8" s="526">
        <f>VLOOKUP(ShadowTable[[#This Row],[indicators]],Tablo_MonitoringTable[],17,FALSE)</f>
        <v>0</v>
      </c>
      <c r="R8" s="526">
        <f>VLOOKUP(ShadowTable[[#This Row],[indicators]],Tablo_MonitoringTable[],19,FALSE)</f>
        <v>0</v>
      </c>
      <c r="S8" s="526">
        <f>VLOOKUP(ShadowTable[[#This Row],[indicators]],Tablo_MonitoringTable[],20,FALSE)</f>
        <v>0</v>
      </c>
      <c r="T8" s="526">
        <f>VLOOKUP(ShadowTable[[#This Row],[indicators]],Tablo_MonitoringTable[],22,FALSE)</f>
        <v>0</v>
      </c>
      <c r="U8" s="526">
        <f>VLOOKUP(ShadowTable[[#This Row],[indicators]],Tablo_MonitoringTable[],23,FALSE)</f>
        <v>0</v>
      </c>
      <c r="V8" s="225">
        <f>VLOOKUP(ShadowTable[[#This Row],[indicators]],Tablo_MonitoringTable[],25,FALSE)</f>
        <v>0</v>
      </c>
    </row>
    <row r="9" spans="1:16381" ht="60">
      <c r="A9" s="556" t="str">
        <f t="array" ref="A9">INDEX(CO_indicators_list[], SMALL(IF(CO_Indic_List='1_Entry_Table'!$B$16,ROW(CO_Indic_List)-7),ROWS(A$6:A9)),2)</f>
        <v>Outcome 1</v>
      </c>
      <c r="B9" s="530" t="str">
        <f>IF(ISERROR(VLOOKUP(A9,FillHome_OO[],3,FALSE))=TRUE,,VLOOKUP(A9,FillHome_OO[],3,FALSE))</f>
        <v>1 - By 2022, Cabo Verdeans, particularly the most vulnerable, have improved access to, and use more quality health and education services, and benefit more from social and child protection and social inclusion, which are gender-sensitive, throughout their life cycle</v>
      </c>
      <c r="C9" s="530">
        <f>Monitoring_Table!C9</f>
        <v>0</v>
      </c>
      <c r="D9" s="530" t="str">
        <f>VLOOKUP(ShadowTable[[#This Row],[indicators]],Tablo_MonitoringTable[],2,FALSE)</f>
        <v>Indicator 1.4</v>
      </c>
      <c r="E9" s="208" t="str">
        <f t="array" ref="E9">INDEX(CO_indicators_list[], SMALL(IF(CO_Indic_List='1_Entry_Table'!$B$16,ROW(CO_Indic_List)-7),ROWS(E$6:E9)),8)</f>
        <v>1.4 - Rate of access to preschool education (by sex/urban/rural)</v>
      </c>
      <c r="F9" s="526">
        <f>IF(ISERROR(VLOOKUP(ShadowTable[[#This Row],[indicators]],Tablo_MonitoringTable[],3,FALSE))=TRUE,,VLOOKUP(ShadowTable[[#This Row],[indicators]],Tablo_MonitoringTable[],3,FALSE))</f>
        <v>0</v>
      </c>
      <c r="G9" s="526">
        <f>VLOOKUP(ShadowTable[[#This Row],[indicators]],Tablo_MonitoringTable[],4,FALSE)</f>
        <v>0</v>
      </c>
      <c r="H9" s="526">
        <f>VLOOKUP(ShadowTable[[#This Row],[indicators]],Tablo_MonitoringTable[],5,FALSE)</f>
        <v>0</v>
      </c>
      <c r="I9" s="526">
        <f>VLOOKUP(ShadowTable[[#This Row],[indicators]],Tablo_MonitoringTable[],6,FALSE)</f>
        <v>0</v>
      </c>
      <c r="J9" s="526">
        <f>VLOOKUP(ShadowTable[[#This Row],[indicators]],Tablo_MonitoringTable[],7,FALSE)</f>
        <v>0</v>
      </c>
      <c r="K9" s="526">
        <f>VLOOKUP(ShadowTable[[#This Row],[indicators]],Tablo_MonitoringTable[],8,FALSE)</f>
        <v>0</v>
      </c>
      <c r="L9" s="526">
        <f>VLOOKUP(ShadowTable[[#This Row],[indicators]],Tablo_MonitoringTable[],10,FALSE)</f>
        <v>0</v>
      </c>
      <c r="M9" s="526">
        <f>VLOOKUP(ShadowTable[[#This Row],[indicators]],Tablo_MonitoringTable[],11,FALSE)</f>
        <v>0</v>
      </c>
      <c r="N9" s="526">
        <f>VLOOKUP(ShadowTable[[#This Row],[indicators]],Tablo_MonitoringTable[],13,FALSE)</f>
        <v>0</v>
      </c>
      <c r="O9" s="526">
        <f>VLOOKUP(ShadowTable[[#This Row],[indicators]],Tablo_MonitoringTable[],14,FALSE)</f>
        <v>0</v>
      </c>
      <c r="P9" s="526">
        <f>VLOOKUP(ShadowTable[[#This Row],[indicators]],Tablo_MonitoringTable[],16,FALSE)</f>
        <v>0</v>
      </c>
      <c r="Q9" s="526">
        <f>VLOOKUP(ShadowTable[[#This Row],[indicators]],Tablo_MonitoringTable[],17,FALSE)</f>
        <v>0</v>
      </c>
      <c r="R9" s="526">
        <f>VLOOKUP(ShadowTable[[#This Row],[indicators]],Tablo_MonitoringTable[],19,FALSE)</f>
        <v>0</v>
      </c>
      <c r="S9" s="526">
        <f>VLOOKUP(ShadowTable[[#This Row],[indicators]],Tablo_MonitoringTable[],20,FALSE)</f>
        <v>0</v>
      </c>
      <c r="T9" s="526">
        <f>VLOOKUP(ShadowTable[[#This Row],[indicators]],Tablo_MonitoringTable[],22,FALSE)</f>
        <v>0</v>
      </c>
      <c r="U9" s="526">
        <f>VLOOKUP(ShadowTable[[#This Row],[indicators]],Tablo_MonitoringTable[],23,FALSE)</f>
        <v>0</v>
      </c>
      <c r="V9" s="225">
        <f>VLOOKUP(ShadowTable[[#This Row],[indicators]],Tablo_MonitoringTable[],25,FALSE)</f>
        <v>0</v>
      </c>
    </row>
    <row r="10" spans="1:16381" ht="75">
      <c r="A10" s="556" t="str">
        <f t="array" ref="A10">INDEX(CO_indicators_list[], SMALL(IF(CO_Indic_List='1_Entry_Table'!$B$16,ROW(CO_Indic_List)-7),ROWS(A$6:A10)),2)</f>
        <v>Outcome 1</v>
      </c>
      <c r="B10" s="530" t="str">
        <f>IF(ISERROR(VLOOKUP(A10,FillHome_OO[],3,FALSE))=TRUE,,VLOOKUP(A10,FillHome_OO[],3,FALSE))</f>
        <v>1 - By 2022, Cabo Verdeans, particularly the most vulnerable, have improved access to, and use more quality health and education services, and benefit more from social and child protection and social inclusion, which are gender-sensitive, throughout their life cycle</v>
      </c>
      <c r="C10" s="530">
        <f>Monitoring_Table!C10</f>
        <v>0</v>
      </c>
      <c r="D10" s="530" t="str">
        <f>VLOOKUP(ShadowTable[[#This Row],[indicators]],Tablo_MonitoringTable[],2,FALSE)</f>
        <v>Indicator 1.5</v>
      </c>
      <c r="E10" s="208" t="str">
        <f t="array" ref="E10">INDEX(CO_indicators_list[], SMALL(IF(CO_Indic_List='1_Entry_Table'!$B$16,ROW(CO_Indic_List)-7),ROWS(E$6:E10)),8)</f>
        <v>1.5 - Percentage of children with satisfactory learning outcomes in math and Portuguese at end of primary school</v>
      </c>
      <c r="F10" s="526">
        <f>IF(ISERROR(VLOOKUP(ShadowTable[[#This Row],[indicators]],Tablo_MonitoringTable[],3,FALSE))=TRUE,,VLOOKUP(ShadowTable[[#This Row],[indicators]],Tablo_MonitoringTable[],3,FALSE))</f>
        <v>0</v>
      </c>
      <c r="G10" s="526">
        <f>VLOOKUP(ShadowTable[[#This Row],[indicators]],Tablo_MonitoringTable[],4,FALSE)</f>
        <v>0</v>
      </c>
      <c r="H10" s="526">
        <f>VLOOKUP(ShadowTable[[#This Row],[indicators]],Tablo_MonitoringTable[],5,FALSE)</f>
        <v>0</v>
      </c>
      <c r="I10" s="526">
        <f>VLOOKUP(ShadowTable[[#This Row],[indicators]],Tablo_MonitoringTable[],6,FALSE)</f>
        <v>0</v>
      </c>
      <c r="J10" s="526">
        <f>VLOOKUP(ShadowTable[[#This Row],[indicators]],Tablo_MonitoringTable[],7,FALSE)</f>
        <v>0</v>
      </c>
      <c r="K10" s="526">
        <f>VLOOKUP(ShadowTable[[#This Row],[indicators]],Tablo_MonitoringTable[],8,FALSE)</f>
        <v>0</v>
      </c>
      <c r="L10" s="526">
        <f>VLOOKUP(ShadowTable[[#This Row],[indicators]],Tablo_MonitoringTable[],10,FALSE)</f>
        <v>0</v>
      </c>
      <c r="M10" s="526">
        <f>VLOOKUP(ShadowTable[[#This Row],[indicators]],Tablo_MonitoringTable[],11,FALSE)</f>
        <v>0</v>
      </c>
      <c r="N10" s="526">
        <f>VLOOKUP(ShadowTable[[#This Row],[indicators]],Tablo_MonitoringTable[],13,FALSE)</f>
        <v>0</v>
      </c>
      <c r="O10" s="526">
        <f>VLOOKUP(ShadowTable[[#This Row],[indicators]],Tablo_MonitoringTable[],14,FALSE)</f>
        <v>0</v>
      </c>
      <c r="P10" s="526">
        <f>VLOOKUP(ShadowTable[[#This Row],[indicators]],Tablo_MonitoringTable[],16,FALSE)</f>
        <v>0</v>
      </c>
      <c r="Q10" s="526">
        <f>VLOOKUP(ShadowTable[[#This Row],[indicators]],Tablo_MonitoringTable[],17,FALSE)</f>
        <v>0</v>
      </c>
      <c r="R10" s="526">
        <f>VLOOKUP(ShadowTable[[#This Row],[indicators]],Tablo_MonitoringTable[],19,FALSE)</f>
        <v>0</v>
      </c>
      <c r="S10" s="526">
        <f>VLOOKUP(ShadowTable[[#This Row],[indicators]],Tablo_MonitoringTable[],20,FALSE)</f>
        <v>0</v>
      </c>
      <c r="T10" s="526">
        <f>VLOOKUP(ShadowTable[[#This Row],[indicators]],Tablo_MonitoringTable[],22,FALSE)</f>
        <v>0</v>
      </c>
      <c r="U10" s="526">
        <f>VLOOKUP(ShadowTable[[#This Row],[indicators]],Tablo_MonitoringTable[],23,FALSE)</f>
        <v>0</v>
      </c>
      <c r="V10" s="225">
        <f>VLOOKUP(ShadowTable[[#This Row],[indicators]],Tablo_MonitoringTable[],25,FALSE)</f>
        <v>0</v>
      </c>
    </row>
    <row r="11" spans="1:16381" ht="75">
      <c r="A11" s="556" t="str">
        <f t="array" ref="A11">INDEX(CO_indicators_list[], SMALL(IF(CO_Indic_List='1_Entry_Table'!$B$16,ROW(CO_Indic_List)-7),ROWS(A$6:A11)),2)</f>
        <v>Outcome 1</v>
      </c>
      <c r="B11" s="530" t="str">
        <f>IF(ISERROR(VLOOKUP(A11,FillHome_OO[],3,FALSE))=TRUE,,VLOOKUP(A11,FillHome_OO[],3,FALSE))</f>
        <v>1 - By 2022, Cabo Verdeans, particularly the most vulnerable, have improved access to, and use more quality health and education services, and benefit more from social and child protection and social inclusion, which are gender-sensitive, throughout their life cycle</v>
      </c>
      <c r="C11" s="530">
        <f>Monitoring_Table!C11</f>
        <v>0</v>
      </c>
      <c r="D11" s="530" t="str">
        <f>VLOOKUP(ShadowTable[[#This Row],[indicators]],Tablo_MonitoringTable[],2,FALSE)</f>
        <v>Indicator 1.6</v>
      </c>
      <c r="E11" s="208" t="str">
        <f t="array" ref="E11">INDEX(CO_indicators_list[], SMALL(IF(CO_Indic_List='1_Entry_Table'!$B$16,ROW(CO_Indic_List)-7),ROWS(E$6:E11)),8)</f>
        <v>1.6 - Number of children at risk of exclusion reached by the child protection system (including public and NGO institutions)</v>
      </c>
      <c r="F11" s="526">
        <f>IF(ISERROR(VLOOKUP(ShadowTable[[#This Row],[indicators]],Tablo_MonitoringTable[],3,FALSE))=TRUE,,VLOOKUP(ShadowTable[[#This Row],[indicators]],Tablo_MonitoringTable[],3,FALSE))</f>
        <v>0</v>
      </c>
      <c r="G11" s="526">
        <f>VLOOKUP(ShadowTable[[#This Row],[indicators]],Tablo_MonitoringTable[],4,FALSE)</f>
        <v>0</v>
      </c>
      <c r="H11" s="526">
        <f>VLOOKUP(ShadowTable[[#This Row],[indicators]],Tablo_MonitoringTable[],5,FALSE)</f>
        <v>0</v>
      </c>
      <c r="I11" s="526">
        <f>VLOOKUP(ShadowTable[[#This Row],[indicators]],Tablo_MonitoringTable[],6,FALSE)</f>
        <v>0</v>
      </c>
      <c r="J11" s="526">
        <f>VLOOKUP(ShadowTable[[#This Row],[indicators]],Tablo_MonitoringTable[],7,FALSE)</f>
        <v>0</v>
      </c>
      <c r="K11" s="526">
        <f>VLOOKUP(ShadowTable[[#This Row],[indicators]],Tablo_MonitoringTable[],8,FALSE)</f>
        <v>0</v>
      </c>
      <c r="L11" s="526">
        <f>VLOOKUP(ShadowTable[[#This Row],[indicators]],Tablo_MonitoringTable[],10,FALSE)</f>
        <v>0</v>
      </c>
      <c r="M11" s="526">
        <f>VLOOKUP(ShadowTable[[#This Row],[indicators]],Tablo_MonitoringTable[],11,FALSE)</f>
        <v>0</v>
      </c>
      <c r="N11" s="526">
        <f>VLOOKUP(ShadowTable[[#This Row],[indicators]],Tablo_MonitoringTable[],13,FALSE)</f>
        <v>0</v>
      </c>
      <c r="O11" s="526">
        <f>VLOOKUP(ShadowTable[[#This Row],[indicators]],Tablo_MonitoringTable[],14,FALSE)</f>
        <v>0</v>
      </c>
      <c r="P11" s="526">
        <f>VLOOKUP(ShadowTable[[#This Row],[indicators]],Tablo_MonitoringTable[],16,FALSE)</f>
        <v>0</v>
      </c>
      <c r="Q11" s="526">
        <f>VLOOKUP(ShadowTable[[#This Row],[indicators]],Tablo_MonitoringTable[],17,FALSE)</f>
        <v>0</v>
      </c>
      <c r="R11" s="526">
        <f>VLOOKUP(ShadowTable[[#This Row],[indicators]],Tablo_MonitoringTable[],19,FALSE)</f>
        <v>0</v>
      </c>
      <c r="S11" s="526">
        <f>VLOOKUP(ShadowTable[[#This Row],[indicators]],Tablo_MonitoringTable[],20,FALSE)</f>
        <v>0</v>
      </c>
      <c r="T11" s="526">
        <f>VLOOKUP(ShadowTable[[#This Row],[indicators]],Tablo_MonitoringTable[],22,FALSE)</f>
        <v>0</v>
      </c>
      <c r="U11" s="526">
        <f>VLOOKUP(ShadowTable[[#This Row],[indicators]],Tablo_MonitoringTable[],23,FALSE)</f>
        <v>0</v>
      </c>
      <c r="V11" s="225">
        <f>VLOOKUP(ShadowTable[[#This Row],[indicators]],Tablo_MonitoringTable[],25,FALSE)</f>
        <v>0</v>
      </c>
    </row>
    <row r="12" spans="1:16381" ht="90">
      <c r="A12" s="556" t="str">
        <f t="array" ref="A12">INDEX(CO_indicators_list[], SMALL(IF(CO_Indic_List='1_Entry_Table'!$B$16,ROW(CO_Indic_List)-7),ROWS(A$6:A12)),2)</f>
        <v>Output 1.1</v>
      </c>
      <c r="B12" s="530" t="str">
        <f>IF(ISERROR(VLOOKUP(A12,FillHome_OO[],3,FALSE))=TRUE,,VLOOKUP(A12,FillHome_OO[],3,FALSE))</f>
        <v>1.1 - National and local capacity enhanced to provide access and promote effective use of integrated and high-quality, gender-responsive health services, including sexual and reproductive health, especially for adolescents and youth</v>
      </c>
      <c r="C12" s="530">
        <f>Monitoring_Table!C12</f>
        <v>0</v>
      </c>
      <c r="D12" s="530" t="str">
        <f>VLOOKUP(ShadowTable[[#This Row],[indicators]],Tablo_MonitoringTable[],2,FALSE)</f>
        <v>Indicator 1.1.1</v>
      </c>
      <c r="E12" s="208" t="str">
        <f t="array" ref="E12">INDEX(CO_indicators_list[], SMALL(IF(CO_Indic_List='1_Entry_Table'!$B$16,ROW(CO_Indic_List)-7),ROWS(E$6:E12)),8)</f>
        <v>1.1.1 - Number of health facilities providing integrated adolescent-friendly health services</v>
      </c>
      <c r="F12" s="526">
        <f>IF(ISERROR(VLOOKUP(ShadowTable[[#This Row],[indicators]],Tablo_MonitoringTable[],3,FALSE))=TRUE,,VLOOKUP(ShadowTable[[#This Row],[indicators]],Tablo_MonitoringTable[],3,FALSE))</f>
        <v>0</v>
      </c>
      <c r="G12" s="526">
        <f>VLOOKUP(ShadowTable[[#This Row],[indicators]],Tablo_MonitoringTable[],4,FALSE)</f>
        <v>0</v>
      </c>
      <c r="H12" s="526">
        <f>VLOOKUP(ShadowTable[[#This Row],[indicators]],Tablo_MonitoringTable[],5,FALSE)</f>
        <v>0</v>
      </c>
      <c r="I12" s="526">
        <f>VLOOKUP(ShadowTable[[#This Row],[indicators]],Tablo_MonitoringTable[],6,FALSE)</f>
        <v>0</v>
      </c>
      <c r="J12" s="526">
        <f>VLOOKUP(ShadowTable[[#This Row],[indicators]],Tablo_MonitoringTable[],7,FALSE)</f>
        <v>0</v>
      </c>
      <c r="K12" s="526">
        <f>VLOOKUP(ShadowTable[[#This Row],[indicators]],Tablo_MonitoringTable[],8,FALSE)</f>
        <v>0</v>
      </c>
      <c r="L12" s="526">
        <f>VLOOKUP(ShadowTable[[#This Row],[indicators]],Tablo_MonitoringTable[],10,FALSE)</f>
        <v>0</v>
      </c>
      <c r="M12" s="526">
        <f>VLOOKUP(ShadowTable[[#This Row],[indicators]],Tablo_MonitoringTable[],11,FALSE)</f>
        <v>0</v>
      </c>
      <c r="N12" s="526">
        <f>VLOOKUP(ShadowTable[[#This Row],[indicators]],Tablo_MonitoringTable[],13,FALSE)</f>
        <v>0</v>
      </c>
      <c r="O12" s="526">
        <f>VLOOKUP(ShadowTable[[#This Row],[indicators]],Tablo_MonitoringTable[],14,FALSE)</f>
        <v>0</v>
      </c>
      <c r="P12" s="526">
        <f>VLOOKUP(ShadowTable[[#This Row],[indicators]],Tablo_MonitoringTable[],16,FALSE)</f>
        <v>0</v>
      </c>
      <c r="Q12" s="526">
        <f>VLOOKUP(ShadowTable[[#This Row],[indicators]],Tablo_MonitoringTable[],17,FALSE)</f>
        <v>0</v>
      </c>
      <c r="R12" s="526">
        <f>VLOOKUP(ShadowTable[[#This Row],[indicators]],Tablo_MonitoringTable[],19,FALSE)</f>
        <v>0</v>
      </c>
      <c r="S12" s="526">
        <f>VLOOKUP(ShadowTable[[#This Row],[indicators]],Tablo_MonitoringTable[],20,FALSE)</f>
        <v>0</v>
      </c>
      <c r="T12" s="526">
        <f>VLOOKUP(ShadowTable[[#This Row],[indicators]],Tablo_MonitoringTable[],22,FALSE)</f>
        <v>0</v>
      </c>
      <c r="U12" s="526">
        <f>VLOOKUP(ShadowTable[[#This Row],[indicators]],Tablo_MonitoringTable[],23,FALSE)</f>
        <v>0</v>
      </c>
      <c r="V12" s="225">
        <f>VLOOKUP(ShadowTable[[#This Row],[indicators]],Tablo_MonitoringTable[],25,FALSE)</f>
        <v>0</v>
      </c>
    </row>
    <row r="13" spans="1:16381" s="1" customFormat="1" ht="105">
      <c r="A13" s="556" t="str">
        <f t="array" ref="A13">INDEX(CO_indicators_list[], SMALL(IF(CO_Indic_List='1_Entry_Table'!$B$16,ROW(CO_Indic_List)-7),ROWS(A$6:A13)),2)</f>
        <v>Output 1.1</v>
      </c>
      <c r="B13" s="530" t="str">
        <f>IF(ISERROR(VLOOKUP(A13,FillHome_OO[],3,FALSE))=TRUE,,VLOOKUP(A13,FillHome_OO[],3,FALSE))</f>
        <v>1.1 - National and local capacity enhanced to provide access and promote effective use of integrated and high-quality, gender-responsive health services, including sexual and reproductive health, especially for adolescents and youth</v>
      </c>
      <c r="C13" s="530">
        <f>Monitoring_Table!C13</f>
        <v>0</v>
      </c>
      <c r="D13" s="530" t="str">
        <f>VLOOKUP(ShadowTable[[#This Row],[indicators]],Tablo_MonitoringTable[],2,FALSE)</f>
        <v>Indicator 1.1.2</v>
      </c>
      <c r="E13" s="208" t="str">
        <f t="array" ref="E13">INDEX(CO_indicators_list[], SMALL(IF(CO_Indic_List='1_Entry_Table'!$B$16,ROW(CO_Indic_List)-7),ROWS(E$6:E13)),8)</f>
        <v>1.1.2 - Number of district health delegations that have integrated adolescent health interventions within local health plans</v>
      </c>
      <c r="F13" s="526">
        <f>IF(ISERROR(VLOOKUP(ShadowTable[[#This Row],[indicators]],Tablo_MonitoringTable[],3,FALSE))=TRUE,,VLOOKUP(ShadowTable[[#This Row],[indicators]],Tablo_MonitoringTable[],3,FALSE))</f>
        <v>0</v>
      </c>
      <c r="G13" s="526">
        <f>VLOOKUP(ShadowTable[[#This Row],[indicators]],Tablo_MonitoringTable[],4,FALSE)</f>
        <v>0</v>
      </c>
      <c r="H13" s="526">
        <f>VLOOKUP(ShadowTable[[#This Row],[indicators]],Tablo_MonitoringTable[],5,FALSE)</f>
        <v>0</v>
      </c>
      <c r="I13" s="526">
        <f>VLOOKUP(ShadowTable[[#This Row],[indicators]],Tablo_MonitoringTable[],6,FALSE)</f>
        <v>0</v>
      </c>
      <c r="J13" s="526">
        <f>VLOOKUP(ShadowTable[[#This Row],[indicators]],Tablo_MonitoringTable[],7,FALSE)</f>
        <v>0</v>
      </c>
      <c r="K13" s="526">
        <f>VLOOKUP(ShadowTable[[#This Row],[indicators]],Tablo_MonitoringTable[],8,FALSE)</f>
        <v>0</v>
      </c>
      <c r="L13" s="526">
        <f>VLOOKUP(ShadowTable[[#This Row],[indicators]],Tablo_MonitoringTable[],10,FALSE)</f>
        <v>0</v>
      </c>
      <c r="M13" s="526">
        <f>VLOOKUP(ShadowTable[[#This Row],[indicators]],Tablo_MonitoringTable[],11,FALSE)</f>
        <v>0</v>
      </c>
      <c r="N13" s="526">
        <f>VLOOKUP(ShadowTable[[#This Row],[indicators]],Tablo_MonitoringTable[],13,FALSE)</f>
        <v>0</v>
      </c>
      <c r="O13" s="526">
        <f>VLOOKUP(ShadowTable[[#This Row],[indicators]],Tablo_MonitoringTable[],14,FALSE)</f>
        <v>0</v>
      </c>
      <c r="P13" s="526">
        <f>VLOOKUP(ShadowTable[[#This Row],[indicators]],Tablo_MonitoringTable[],16,FALSE)</f>
        <v>0</v>
      </c>
      <c r="Q13" s="526">
        <f>VLOOKUP(ShadowTable[[#This Row],[indicators]],Tablo_MonitoringTable[],17,FALSE)</f>
        <v>0</v>
      </c>
      <c r="R13" s="526">
        <f>VLOOKUP(ShadowTable[[#This Row],[indicators]],Tablo_MonitoringTable[],19,FALSE)</f>
        <v>0</v>
      </c>
      <c r="S13" s="526">
        <f>VLOOKUP(ShadowTable[[#This Row],[indicators]],Tablo_MonitoringTable[],20,FALSE)</f>
        <v>0</v>
      </c>
      <c r="T13" s="526">
        <f>VLOOKUP(ShadowTable[[#This Row],[indicators]],Tablo_MonitoringTable[],22,FALSE)</f>
        <v>0</v>
      </c>
      <c r="U13" s="526">
        <f>VLOOKUP(ShadowTable[[#This Row],[indicators]],Tablo_MonitoringTable[],23,FALSE)</f>
        <v>0</v>
      </c>
      <c r="V13" s="225">
        <f>VLOOKUP(ShadowTable[[#This Row],[indicators]],Tablo_MonitoringTable[],25,FALSE)</f>
        <v>0</v>
      </c>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c r="IW13"/>
      <c r="IX13"/>
      <c r="IY13"/>
      <c r="IZ13"/>
      <c r="JA13"/>
      <c r="JB13"/>
      <c r="JC13"/>
      <c r="JD13"/>
      <c r="JE13"/>
      <c r="JF13"/>
      <c r="JG13"/>
      <c r="JH13"/>
      <c r="JI13"/>
      <c r="JJ13"/>
      <c r="JK13"/>
      <c r="JL13"/>
      <c r="JM13"/>
      <c r="JN13"/>
      <c r="JO13"/>
      <c r="JP13"/>
      <c r="JQ13"/>
      <c r="JR13"/>
      <c r="JS13"/>
      <c r="JT13"/>
      <c r="JU13"/>
      <c r="JV13"/>
      <c r="JW13"/>
      <c r="JX13"/>
      <c r="JY13"/>
      <c r="JZ13"/>
      <c r="KA13"/>
      <c r="KB13"/>
      <c r="KC13"/>
      <c r="KD13"/>
      <c r="KE13"/>
      <c r="KF13"/>
      <c r="KG13"/>
      <c r="KH13"/>
      <c r="KI13"/>
      <c r="KJ13"/>
      <c r="KK13"/>
      <c r="KL13"/>
      <c r="KM13"/>
      <c r="KN13"/>
      <c r="KO13"/>
      <c r="KP13"/>
      <c r="KQ13"/>
      <c r="KR13"/>
      <c r="KS13"/>
      <c r="KT13"/>
      <c r="KU13"/>
      <c r="KV13"/>
      <c r="KW13"/>
      <c r="KX13"/>
      <c r="KY13"/>
      <c r="KZ13"/>
      <c r="LA13"/>
      <c r="LB13"/>
      <c r="LC13"/>
      <c r="LD13"/>
      <c r="LE13"/>
      <c r="LF13"/>
      <c r="LG13"/>
      <c r="LH13"/>
      <c r="LI13"/>
      <c r="LJ13"/>
      <c r="LK13"/>
      <c r="LL13"/>
      <c r="LM13"/>
      <c r="LN13"/>
      <c r="LO13"/>
      <c r="LP13"/>
      <c r="LQ13"/>
      <c r="LR13"/>
      <c r="LS13"/>
      <c r="LT13"/>
      <c r="LU13"/>
      <c r="LV13"/>
      <c r="LW13"/>
      <c r="LX13"/>
      <c r="LY13"/>
      <c r="LZ13"/>
      <c r="MA13"/>
      <c r="MB13"/>
      <c r="MC13"/>
      <c r="MD13"/>
      <c r="ME13"/>
      <c r="MF13"/>
      <c r="MG13"/>
      <c r="MH13"/>
      <c r="MI13"/>
      <c r="MJ13"/>
      <c r="MK13"/>
      <c r="ML13"/>
      <c r="MM13"/>
      <c r="MN13"/>
      <c r="MO13"/>
      <c r="MP13"/>
      <c r="MQ13"/>
      <c r="MR13"/>
      <c r="MS13"/>
      <c r="MT13"/>
      <c r="MU13"/>
      <c r="MV13"/>
      <c r="MW13"/>
      <c r="MX13"/>
      <c r="MY13"/>
      <c r="MZ13"/>
      <c r="NA13"/>
      <c r="NB13"/>
      <c r="NC13"/>
      <c r="ND13"/>
      <c r="NE13"/>
      <c r="NF13"/>
      <c r="NG13"/>
      <c r="NH13"/>
      <c r="NI13"/>
      <c r="NJ13"/>
      <c r="NK13"/>
      <c r="NL13"/>
      <c r="NM13"/>
      <c r="NN13"/>
      <c r="NO13"/>
      <c r="NP13"/>
      <c r="NQ13"/>
      <c r="NR13"/>
      <c r="NS13"/>
      <c r="NT13"/>
      <c r="NU13"/>
      <c r="NV13"/>
      <c r="NW13"/>
      <c r="NX13"/>
      <c r="NY13"/>
      <c r="NZ13"/>
      <c r="OA13"/>
      <c r="OB13"/>
      <c r="OC13"/>
      <c r="OD13"/>
      <c r="OE13"/>
      <c r="OF13"/>
      <c r="OG13"/>
      <c r="OH13"/>
      <c r="OI13"/>
      <c r="OJ13"/>
      <c r="OK13"/>
      <c r="OL13"/>
      <c r="OM13"/>
      <c r="ON13"/>
      <c r="OO13"/>
      <c r="OP13"/>
      <c r="OQ13"/>
      <c r="OR13"/>
      <c r="OS13"/>
      <c r="OT13"/>
      <c r="OU13"/>
      <c r="OV13"/>
      <c r="OW13"/>
      <c r="OX13"/>
      <c r="OY13"/>
      <c r="OZ13"/>
      <c r="PA13"/>
      <c r="PB13"/>
      <c r="PC13"/>
      <c r="PD13"/>
      <c r="PE13"/>
      <c r="PF13"/>
      <c r="PG13"/>
      <c r="PH13"/>
      <c r="PI13"/>
      <c r="PJ13"/>
      <c r="PK13"/>
      <c r="PL13"/>
      <c r="PM13"/>
      <c r="PN13"/>
      <c r="PO13"/>
      <c r="PP13"/>
      <c r="PQ13"/>
      <c r="PR13"/>
      <c r="PS13"/>
      <c r="PT13"/>
      <c r="PU13"/>
      <c r="PV13"/>
      <c r="PW13"/>
      <c r="PX13"/>
      <c r="PY13"/>
      <c r="PZ13"/>
      <c r="QA13"/>
      <c r="QB13"/>
      <c r="QC13"/>
      <c r="QD13"/>
      <c r="QE13"/>
      <c r="QF13"/>
      <c r="QG13"/>
      <c r="QH13"/>
      <c r="QI13"/>
      <c r="QJ13"/>
      <c r="QK13"/>
      <c r="QL13"/>
      <c r="QM13"/>
      <c r="QN13"/>
      <c r="QO13"/>
      <c r="QP13"/>
      <c r="QQ13"/>
      <c r="QR13"/>
      <c r="QS13"/>
      <c r="QT13"/>
      <c r="QU13"/>
      <c r="QV13"/>
      <c r="QW13"/>
      <c r="QX13"/>
      <c r="QY13"/>
      <c r="QZ13"/>
      <c r="RA13"/>
      <c r="RB13"/>
      <c r="RC13"/>
      <c r="RD13"/>
      <c r="RE13"/>
      <c r="RF13"/>
      <c r="RG13"/>
      <c r="RH13"/>
      <c r="RI13"/>
      <c r="RJ13"/>
      <c r="RK13"/>
      <c r="RL13"/>
      <c r="RM13"/>
      <c r="RN13"/>
      <c r="RO13"/>
      <c r="RP13"/>
      <c r="RQ13"/>
      <c r="RR13"/>
      <c r="RS13"/>
      <c r="RT13"/>
      <c r="RU13"/>
      <c r="RV13"/>
      <c r="RW13"/>
      <c r="RX13"/>
      <c r="RY13"/>
      <c r="RZ13"/>
      <c r="SA13"/>
      <c r="SB13"/>
      <c r="SC13"/>
      <c r="SD13"/>
      <c r="SE13"/>
      <c r="SF13"/>
      <c r="SG13"/>
      <c r="SH13"/>
      <c r="SI13"/>
      <c r="SJ13"/>
      <c r="SK13"/>
      <c r="SL13"/>
      <c r="SM13"/>
      <c r="SN13"/>
      <c r="SO13"/>
      <c r="SP13"/>
      <c r="SQ13"/>
      <c r="SR13"/>
      <c r="SS13"/>
      <c r="ST13"/>
      <c r="SU13"/>
      <c r="SV13"/>
      <c r="SW13"/>
      <c r="SX13"/>
      <c r="SY13"/>
      <c r="SZ13"/>
      <c r="TA13"/>
      <c r="TB13"/>
      <c r="TC13"/>
      <c r="TD13"/>
      <c r="TE13"/>
      <c r="TF13"/>
      <c r="TG13"/>
      <c r="TH13"/>
      <c r="TI13"/>
      <c r="TJ13"/>
      <c r="TK13"/>
      <c r="TL13"/>
      <c r="TM13"/>
      <c r="TN13"/>
      <c r="TO13"/>
      <c r="TP13"/>
      <c r="TQ13"/>
      <c r="TR13"/>
      <c r="TS13"/>
      <c r="TT13"/>
      <c r="TU13"/>
      <c r="TV13"/>
      <c r="TW13"/>
      <c r="TX13"/>
      <c r="TY13"/>
      <c r="TZ13"/>
      <c r="UA13"/>
      <c r="UB13"/>
      <c r="UC13"/>
      <c r="UD13"/>
      <c r="UE13"/>
      <c r="UF13"/>
      <c r="UG13"/>
      <c r="UH13"/>
      <c r="UI13"/>
      <c r="UJ13"/>
      <c r="UK13"/>
      <c r="UL13"/>
      <c r="UM13"/>
      <c r="UN13"/>
      <c r="UO13"/>
      <c r="UP13"/>
      <c r="UQ13"/>
      <c r="UR13"/>
      <c r="US13"/>
      <c r="UT13"/>
      <c r="UU13"/>
      <c r="UV13"/>
      <c r="UW13"/>
      <c r="UX13"/>
      <c r="UY13"/>
      <c r="UZ13"/>
      <c r="VA13"/>
      <c r="VB13"/>
      <c r="VC13"/>
      <c r="VD13"/>
      <c r="VE13"/>
      <c r="VF13"/>
      <c r="VG13"/>
      <c r="VH13"/>
      <c r="VI13"/>
      <c r="VJ13"/>
      <c r="VK13"/>
      <c r="VL13"/>
      <c r="VM13"/>
      <c r="VN13"/>
      <c r="VO13"/>
      <c r="VP13"/>
      <c r="VQ13"/>
      <c r="VR13"/>
      <c r="VS13"/>
      <c r="VT13"/>
      <c r="VU13"/>
      <c r="VV13"/>
      <c r="VW13"/>
      <c r="VX13"/>
      <c r="VY13"/>
      <c r="VZ13"/>
      <c r="WA13"/>
      <c r="WB13"/>
      <c r="WC13"/>
      <c r="WD13"/>
      <c r="WE13"/>
      <c r="WF13"/>
      <c r="WG13"/>
      <c r="WH13"/>
      <c r="WI13"/>
      <c r="WJ13"/>
      <c r="WK13"/>
      <c r="WL13"/>
      <c r="WM13"/>
      <c r="WN13"/>
      <c r="WO13"/>
      <c r="WP13"/>
      <c r="WQ13"/>
      <c r="WR13"/>
      <c r="WS13"/>
      <c r="WT13"/>
      <c r="WU13"/>
      <c r="WV13"/>
      <c r="WW13"/>
      <c r="WX13"/>
      <c r="WY13"/>
      <c r="WZ13"/>
      <c r="XA13"/>
      <c r="XB13"/>
      <c r="XC13"/>
      <c r="XD13"/>
      <c r="XE13"/>
      <c r="XF13"/>
      <c r="XG13"/>
      <c r="XH13"/>
      <c r="XI13"/>
      <c r="XJ13"/>
      <c r="XK13"/>
      <c r="XL13"/>
      <c r="XM13"/>
      <c r="XN13"/>
      <c r="XO13"/>
      <c r="XP13"/>
      <c r="XQ13"/>
      <c r="XR13"/>
      <c r="XS13"/>
      <c r="XT13"/>
      <c r="XU13"/>
      <c r="XV13"/>
      <c r="XW13"/>
      <c r="XX13"/>
      <c r="XY13"/>
      <c r="XZ13"/>
      <c r="YA13"/>
      <c r="YB13"/>
      <c r="YC13"/>
      <c r="YD13"/>
      <c r="YE13"/>
      <c r="YF13"/>
      <c r="YG13"/>
      <c r="YH13"/>
      <c r="YI13"/>
      <c r="YJ13"/>
      <c r="YK13"/>
      <c r="YL13"/>
      <c r="YM13"/>
      <c r="YN13"/>
      <c r="YO13"/>
      <c r="YP13"/>
      <c r="YQ13"/>
      <c r="YR13"/>
      <c r="YS13"/>
      <c r="YT13"/>
      <c r="YU13"/>
      <c r="YV13"/>
      <c r="YW13"/>
      <c r="YX13"/>
      <c r="YY13"/>
      <c r="YZ13"/>
      <c r="ZA13"/>
      <c r="ZB13"/>
      <c r="ZC13"/>
      <c r="ZD13"/>
      <c r="ZE13"/>
      <c r="ZF13"/>
      <c r="ZG13"/>
      <c r="ZH13"/>
      <c r="ZI13"/>
      <c r="ZJ13"/>
      <c r="ZK13"/>
      <c r="ZL13"/>
      <c r="ZM13"/>
      <c r="ZN13"/>
      <c r="ZO13"/>
      <c r="ZP13"/>
      <c r="ZQ13"/>
      <c r="ZR13"/>
      <c r="ZS13"/>
      <c r="ZT13"/>
      <c r="ZU13"/>
      <c r="ZV13"/>
      <c r="ZW13"/>
      <c r="ZX13"/>
      <c r="ZY13"/>
      <c r="ZZ13"/>
      <c r="AAA13"/>
      <c r="AAB13"/>
      <c r="AAC13"/>
      <c r="AAD13"/>
      <c r="AAE13"/>
      <c r="AAF13"/>
      <c r="AAG13"/>
      <c r="AAH13"/>
      <c r="AAI13"/>
      <c r="AAJ13"/>
      <c r="AAK13"/>
      <c r="AAL13"/>
      <c r="AAM13"/>
      <c r="AAN13"/>
      <c r="AAO13"/>
      <c r="AAP13"/>
      <c r="AAQ13"/>
      <c r="AAR13"/>
      <c r="AAS13"/>
      <c r="AAT13"/>
      <c r="AAU13"/>
      <c r="AAV13"/>
      <c r="AAW13"/>
      <c r="AAX13"/>
      <c r="AAY13"/>
      <c r="AAZ13"/>
      <c r="ABA13"/>
      <c r="ABB13"/>
      <c r="ABC13"/>
      <c r="ABD13"/>
      <c r="ABE13"/>
      <c r="ABF13"/>
      <c r="ABG13"/>
      <c r="ABH13"/>
      <c r="ABI13"/>
      <c r="ABJ13"/>
      <c r="ABK13"/>
      <c r="ABL13"/>
      <c r="ABM13"/>
      <c r="ABN13"/>
      <c r="ABO13"/>
      <c r="ABP13"/>
      <c r="ABQ13"/>
      <c r="ABR13"/>
      <c r="ABS13"/>
      <c r="ABT13"/>
      <c r="ABU13"/>
      <c r="ABV13"/>
      <c r="ABW13"/>
      <c r="ABX13"/>
      <c r="ABY13"/>
      <c r="ABZ13"/>
      <c r="ACA13"/>
      <c r="ACB13"/>
      <c r="ACC13"/>
      <c r="ACD13"/>
      <c r="ACE13"/>
      <c r="ACF13"/>
      <c r="ACG13"/>
      <c r="ACH13"/>
      <c r="ACI13"/>
      <c r="ACJ13"/>
      <c r="ACK13"/>
      <c r="ACL13"/>
      <c r="ACM13"/>
      <c r="ACN13"/>
      <c r="ACO13"/>
      <c r="ACP13"/>
      <c r="ACQ13"/>
      <c r="ACR13"/>
      <c r="ACS13"/>
      <c r="ACT13"/>
      <c r="ACU13"/>
      <c r="ACV13"/>
      <c r="ACW13"/>
      <c r="ACX13"/>
      <c r="ACY13"/>
      <c r="ACZ13"/>
      <c r="ADA13"/>
      <c r="ADB13"/>
      <c r="ADC13"/>
      <c r="ADD13"/>
      <c r="ADE13"/>
      <c r="ADF13"/>
      <c r="ADG13"/>
      <c r="ADH13"/>
      <c r="ADI13"/>
      <c r="ADJ13"/>
      <c r="ADK13"/>
      <c r="ADL13"/>
      <c r="ADM13"/>
      <c r="ADN13"/>
      <c r="ADO13"/>
      <c r="ADP13"/>
      <c r="ADQ13"/>
      <c r="ADR13"/>
      <c r="ADS13"/>
      <c r="ADT13"/>
      <c r="ADU13"/>
      <c r="ADV13"/>
      <c r="ADW13"/>
      <c r="ADX13"/>
      <c r="ADY13"/>
      <c r="ADZ13"/>
      <c r="AEA13"/>
      <c r="AEB13"/>
      <c r="AEC13"/>
      <c r="AED13"/>
      <c r="AEE13"/>
      <c r="AEF13"/>
      <c r="AEG13"/>
      <c r="AEH13"/>
      <c r="AEI13"/>
      <c r="AEJ13"/>
      <c r="AEK13"/>
      <c r="AEL13"/>
      <c r="AEM13"/>
      <c r="AEN13"/>
      <c r="AEO13"/>
      <c r="AEP13"/>
      <c r="AEQ13"/>
      <c r="AER13"/>
      <c r="AES13"/>
      <c r="AET13"/>
      <c r="AEU13"/>
      <c r="AEV13"/>
      <c r="AEW13"/>
      <c r="AEX13"/>
      <c r="AEY13"/>
      <c r="AEZ13"/>
      <c r="AFA13"/>
      <c r="AFB13"/>
      <c r="AFC13"/>
      <c r="AFD13"/>
      <c r="AFE13"/>
      <c r="AFF13"/>
      <c r="AFG13"/>
      <c r="AFH13"/>
      <c r="AFI13"/>
      <c r="AFJ13"/>
      <c r="AFK13"/>
      <c r="AFL13"/>
      <c r="AFM13"/>
      <c r="AFN13"/>
      <c r="AFO13"/>
      <c r="AFP13"/>
      <c r="AFQ13"/>
      <c r="AFR13"/>
      <c r="AFS13"/>
      <c r="AFT13"/>
      <c r="AFU13"/>
      <c r="AFV13"/>
      <c r="AFW13"/>
      <c r="AFX13"/>
      <c r="AFY13"/>
      <c r="AFZ13"/>
      <c r="AGA13"/>
      <c r="AGB13"/>
      <c r="AGC13"/>
      <c r="AGD13"/>
      <c r="AGE13"/>
      <c r="AGF13"/>
      <c r="AGG13"/>
      <c r="AGH13"/>
      <c r="AGI13"/>
      <c r="AGJ13"/>
      <c r="AGK13"/>
      <c r="AGL13"/>
      <c r="AGM13"/>
      <c r="AGN13"/>
      <c r="AGO13"/>
      <c r="AGP13"/>
      <c r="AGQ13"/>
      <c r="AGR13"/>
      <c r="AGS13"/>
      <c r="AGT13"/>
      <c r="AGU13"/>
      <c r="AGV13"/>
      <c r="AGW13"/>
      <c r="AGX13"/>
      <c r="AGY13"/>
      <c r="AGZ13"/>
      <c r="AHA13"/>
      <c r="AHB13"/>
      <c r="AHC13"/>
      <c r="AHD13"/>
      <c r="AHE13"/>
      <c r="AHF13"/>
      <c r="AHG13"/>
      <c r="AHH13"/>
      <c r="AHI13"/>
      <c r="AHJ13"/>
      <c r="AHK13"/>
      <c r="AHL13"/>
      <c r="AHM13"/>
      <c r="AHN13"/>
      <c r="AHO13"/>
      <c r="AHP13"/>
      <c r="AHQ13"/>
      <c r="AHR13"/>
      <c r="AHS13"/>
      <c r="AHT13"/>
      <c r="AHU13"/>
      <c r="AHV13"/>
      <c r="AHW13"/>
      <c r="AHX13"/>
      <c r="AHY13"/>
      <c r="AHZ13"/>
      <c r="AIA13"/>
      <c r="AIB13"/>
      <c r="AIC13"/>
      <c r="AID13"/>
      <c r="AIE13"/>
      <c r="AIF13"/>
      <c r="AIG13"/>
      <c r="AIH13"/>
      <c r="AII13"/>
      <c r="AIJ13"/>
      <c r="AIK13"/>
      <c r="AIL13"/>
      <c r="AIM13"/>
      <c r="AIN13"/>
      <c r="AIO13"/>
      <c r="AIP13"/>
      <c r="AIQ13"/>
      <c r="AIR13"/>
      <c r="AIS13"/>
      <c r="AIT13"/>
      <c r="AIU13"/>
      <c r="AIV13"/>
      <c r="AIW13"/>
      <c r="AIX13"/>
      <c r="AIY13"/>
      <c r="AIZ13"/>
      <c r="AJA13"/>
      <c r="AJB13"/>
      <c r="AJC13"/>
      <c r="AJD13"/>
      <c r="AJE13"/>
      <c r="AJF13"/>
      <c r="AJG13"/>
      <c r="AJH13"/>
      <c r="AJI13"/>
      <c r="AJJ13"/>
      <c r="AJK13"/>
      <c r="AJL13"/>
      <c r="AJM13"/>
      <c r="AJN13"/>
      <c r="AJO13"/>
      <c r="AJP13"/>
      <c r="AJQ13"/>
      <c r="AJR13"/>
      <c r="AJS13"/>
      <c r="AJT13"/>
      <c r="AJU13"/>
      <c r="AJV13"/>
      <c r="AJW13"/>
      <c r="AJX13"/>
      <c r="AJY13"/>
      <c r="AJZ13"/>
      <c r="AKA13"/>
      <c r="AKB13"/>
      <c r="AKC13"/>
      <c r="AKD13"/>
      <c r="AKE13"/>
      <c r="AKF13"/>
      <c r="AKG13"/>
      <c r="AKH13"/>
      <c r="AKI13"/>
      <c r="AKJ13"/>
      <c r="AKK13"/>
      <c r="AKL13"/>
      <c r="AKM13"/>
      <c r="AKN13"/>
      <c r="AKO13"/>
      <c r="AKP13"/>
      <c r="AKQ13"/>
      <c r="AKR13"/>
      <c r="AKS13"/>
      <c r="AKT13"/>
      <c r="AKU13"/>
      <c r="AKV13"/>
      <c r="AKW13"/>
      <c r="AKX13"/>
      <c r="AKY13"/>
      <c r="AKZ13"/>
      <c r="ALA13"/>
      <c r="ALB13"/>
      <c r="ALC13"/>
      <c r="ALD13"/>
      <c r="ALE13"/>
      <c r="ALF13"/>
      <c r="ALG13"/>
      <c r="ALH13"/>
      <c r="ALI13"/>
      <c r="ALJ13"/>
      <c r="ALK13"/>
      <c r="ALL13"/>
      <c r="ALM13"/>
      <c r="ALN13"/>
      <c r="ALO13"/>
      <c r="ALP13"/>
      <c r="ALQ13"/>
      <c r="ALR13"/>
      <c r="ALS13"/>
      <c r="ALT13"/>
      <c r="ALU13"/>
      <c r="ALV13"/>
      <c r="ALW13"/>
      <c r="ALX13"/>
      <c r="ALY13"/>
      <c r="ALZ13"/>
      <c r="AMA13"/>
      <c r="AMB13"/>
      <c r="AMC13"/>
      <c r="AMD13"/>
      <c r="AME13"/>
      <c r="AMF13"/>
      <c r="AMG13"/>
      <c r="AMH13"/>
      <c r="AMI13"/>
      <c r="AMJ13"/>
      <c r="AMK13"/>
      <c r="AML13"/>
      <c r="AMM13"/>
      <c r="AMN13"/>
      <c r="AMO13"/>
      <c r="AMP13"/>
      <c r="AMQ13"/>
      <c r="AMR13"/>
      <c r="AMS13"/>
      <c r="AMT13"/>
      <c r="AMU13"/>
      <c r="AMV13"/>
      <c r="AMW13"/>
      <c r="AMX13"/>
      <c r="AMY13"/>
      <c r="AMZ13"/>
      <c r="ANA13"/>
      <c r="ANB13"/>
      <c r="ANC13"/>
      <c r="AND13"/>
      <c r="ANE13"/>
      <c r="ANF13"/>
      <c r="ANG13"/>
      <c r="ANH13"/>
      <c r="ANI13"/>
      <c r="ANJ13"/>
      <c r="ANK13"/>
      <c r="ANL13"/>
      <c r="ANM13"/>
      <c r="ANN13"/>
      <c r="ANO13"/>
      <c r="ANP13"/>
      <c r="ANQ13"/>
      <c r="ANR13"/>
      <c r="ANS13"/>
      <c r="ANT13"/>
      <c r="ANU13"/>
      <c r="ANV13"/>
      <c r="ANW13"/>
      <c r="ANX13"/>
      <c r="ANY13"/>
      <c r="ANZ13"/>
      <c r="AOA13"/>
      <c r="AOB13"/>
      <c r="AOC13"/>
      <c r="AOD13"/>
      <c r="AOE13"/>
      <c r="AOF13"/>
      <c r="AOG13"/>
      <c r="AOH13"/>
      <c r="AOI13"/>
      <c r="AOJ13"/>
      <c r="AOK13"/>
      <c r="AOL13"/>
      <c r="AOM13"/>
      <c r="AON13"/>
      <c r="AOO13"/>
      <c r="AOP13"/>
      <c r="AOQ13"/>
      <c r="AOR13"/>
      <c r="AOS13"/>
      <c r="AOT13"/>
      <c r="AOU13"/>
      <c r="AOV13"/>
      <c r="AOW13"/>
      <c r="AOX13"/>
      <c r="AOY13"/>
      <c r="AOZ13"/>
      <c r="APA13"/>
      <c r="APB13"/>
      <c r="APC13"/>
      <c r="APD13"/>
      <c r="APE13"/>
      <c r="APF13"/>
      <c r="APG13"/>
      <c r="APH13"/>
      <c r="API13"/>
      <c r="APJ13"/>
      <c r="APK13"/>
      <c r="APL13"/>
      <c r="APM13"/>
      <c r="APN13"/>
      <c r="APO13"/>
      <c r="APP13"/>
      <c r="APQ13"/>
      <c r="APR13"/>
      <c r="APS13"/>
      <c r="APT13"/>
      <c r="APU13"/>
      <c r="APV13"/>
      <c r="APW13"/>
      <c r="APX13"/>
      <c r="APY13"/>
      <c r="APZ13"/>
      <c r="AQA13"/>
      <c r="AQB13"/>
      <c r="AQC13"/>
      <c r="AQD13"/>
      <c r="AQE13"/>
      <c r="AQF13"/>
      <c r="AQG13"/>
      <c r="AQH13"/>
      <c r="AQI13"/>
      <c r="AQJ13"/>
      <c r="AQK13"/>
      <c r="AQL13"/>
      <c r="AQM13"/>
      <c r="AQN13"/>
      <c r="AQO13"/>
      <c r="AQP13"/>
      <c r="AQQ13"/>
      <c r="AQR13"/>
      <c r="AQS13"/>
      <c r="AQT13"/>
      <c r="AQU13"/>
      <c r="AQV13"/>
      <c r="AQW13"/>
      <c r="AQX13"/>
      <c r="AQY13"/>
      <c r="AQZ13"/>
      <c r="ARA13"/>
      <c r="ARB13"/>
      <c r="ARC13"/>
      <c r="ARD13"/>
      <c r="ARE13"/>
      <c r="ARF13"/>
      <c r="ARG13"/>
      <c r="ARH13"/>
      <c r="ARI13"/>
      <c r="ARJ13"/>
      <c r="ARK13"/>
      <c r="ARL13"/>
      <c r="ARM13"/>
      <c r="ARN13"/>
      <c r="ARO13"/>
      <c r="ARP13"/>
      <c r="ARQ13"/>
      <c r="ARR13"/>
      <c r="ARS13"/>
      <c r="ART13"/>
      <c r="ARU13"/>
      <c r="ARV13"/>
      <c r="ARW13"/>
      <c r="ARX13"/>
      <c r="ARY13"/>
      <c r="ARZ13"/>
      <c r="ASA13"/>
      <c r="ASB13"/>
      <c r="ASC13"/>
      <c r="ASD13"/>
      <c r="ASE13"/>
      <c r="ASF13"/>
      <c r="ASG13"/>
      <c r="ASH13"/>
      <c r="ASI13"/>
      <c r="ASJ13"/>
      <c r="ASK13"/>
      <c r="ASL13"/>
      <c r="ASM13"/>
      <c r="ASN13"/>
      <c r="ASO13"/>
      <c r="ASP13"/>
      <c r="ASQ13"/>
      <c r="ASR13"/>
      <c r="ASS13"/>
      <c r="AST13"/>
      <c r="ASU13"/>
      <c r="ASV13"/>
      <c r="ASW13"/>
      <c r="ASX13"/>
      <c r="ASY13"/>
      <c r="ASZ13"/>
      <c r="ATA13"/>
      <c r="ATB13"/>
      <c r="ATC13"/>
      <c r="ATD13"/>
      <c r="ATE13"/>
      <c r="ATF13"/>
      <c r="ATG13"/>
      <c r="ATH13"/>
      <c r="ATI13"/>
      <c r="ATJ13"/>
      <c r="ATK13"/>
      <c r="ATL13"/>
      <c r="ATM13"/>
      <c r="ATN13"/>
      <c r="ATO13"/>
      <c r="ATP13"/>
      <c r="ATQ13"/>
      <c r="ATR13"/>
      <c r="ATS13"/>
      <c r="ATT13"/>
      <c r="ATU13"/>
      <c r="ATV13"/>
      <c r="ATW13"/>
      <c r="ATX13"/>
      <c r="ATY13"/>
      <c r="ATZ13"/>
      <c r="AUA13"/>
      <c r="AUB13"/>
      <c r="AUC13"/>
      <c r="AUD13"/>
      <c r="AUE13"/>
      <c r="AUF13"/>
      <c r="AUG13"/>
      <c r="AUH13"/>
      <c r="AUI13"/>
      <c r="AUJ13"/>
      <c r="AUK13"/>
      <c r="AUL13"/>
      <c r="AUM13"/>
      <c r="AUN13"/>
      <c r="AUO13"/>
      <c r="AUP13"/>
      <c r="AUQ13"/>
      <c r="AUR13"/>
      <c r="AUS13"/>
      <c r="AUT13"/>
      <c r="AUU13"/>
      <c r="AUV13"/>
      <c r="AUW13"/>
      <c r="AUX13"/>
      <c r="AUY13"/>
      <c r="AUZ13"/>
      <c r="AVA13"/>
      <c r="AVB13"/>
      <c r="AVC13"/>
      <c r="AVD13"/>
      <c r="AVE13"/>
      <c r="AVF13"/>
      <c r="AVG13"/>
      <c r="AVH13"/>
      <c r="AVI13"/>
      <c r="AVJ13"/>
      <c r="AVK13"/>
      <c r="AVL13"/>
      <c r="AVM13"/>
      <c r="AVN13"/>
      <c r="AVO13"/>
      <c r="AVP13"/>
      <c r="AVQ13"/>
      <c r="AVR13"/>
      <c r="AVS13"/>
      <c r="AVT13"/>
      <c r="AVU13"/>
      <c r="AVV13"/>
      <c r="AVW13"/>
      <c r="AVX13"/>
      <c r="AVY13"/>
      <c r="AVZ13"/>
      <c r="AWA13"/>
      <c r="AWB13"/>
      <c r="AWC13"/>
      <c r="AWD13"/>
      <c r="AWE13"/>
      <c r="AWF13"/>
      <c r="AWG13"/>
      <c r="AWH13"/>
      <c r="AWI13"/>
      <c r="AWJ13"/>
      <c r="AWK13"/>
      <c r="AWL13"/>
      <c r="AWM13"/>
      <c r="AWN13"/>
      <c r="AWO13"/>
      <c r="AWP13"/>
      <c r="AWQ13"/>
      <c r="AWR13"/>
      <c r="AWS13"/>
      <c r="AWT13"/>
      <c r="AWU13"/>
      <c r="AWV13"/>
      <c r="AWW13"/>
      <c r="AWX13"/>
      <c r="AWY13"/>
      <c r="AWZ13"/>
      <c r="AXA13"/>
      <c r="AXB13"/>
      <c r="AXC13"/>
      <c r="AXD13"/>
      <c r="AXE13"/>
      <c r="AXF13"/>
      <c r="AXG13"/>
      <c r="AXH13"/>
      <c r="AXI13"/>
      <c r="AXJ13"/>
      <c r="AXK13"/>
      <c r="AXL13"/>
      <c r="AXM13"/>
      <c r="AXN13"/>
      <c r="AXO13"/>
      <c r="AXP13"/>
      <c r="AXQ13"/>
      <c r="AXR13"/>
      <c r="AXS13"/>
      <c r="AXT13"/>
      <c r="AXU13"/>
      <c r="AXV13"/>
      <c r="AXW13"/>
      <c r="AXX13"/>
      <c r="AXY13"/>
      <c r="AXZ13"/>
      <c r="AYA13"/>
      <c r="AYB13"/>
      <c r="AYC13"/>
      <c r="AYD13"/>
      <c r="AYE13"/>
      <c r="AYF13"/>
      <c r="AYG13"/>
      <c r="AYH13"/>
      <c r="AYI13"/>
      <c r="AYJ13"/>
      <c r="AYK13"/>
      <c r="AYL13"/>
      <c r="AYM13"/>
      <c r="AYN13"/>
      <c r="AYO13"/>
      <c r="AYP13"/>
      <c r="AYQ13"/>
      <c r="AYR13"/>
      <c r="AYS13"/>
      <c r="AYT13"/>
      <c r="AYU13"/>
      <c r="AYV13"/>
      <c r="AYW13"/>
      <c r="AYX13"/>
      <c r="AYY13"/>
      <c r="AYZ13"/>
      <c r="AZA13"/>
      <c r="AZB13"/>
      <c r="AZC13"/>
      <c r="AZD13"/>
      <c r="AZE13"/>
      <c r="AZF13"/>
      <c r="AZG13"/>
      <c r="AZH13"/>
      <c r="AZI13"/>
      <c r="AZJ13"/>
      <c r="AZK13"/>
      <c r="AZL13"/>
      <c r="AZM13"/>
      <c r="AZN13"/>
      <c r="AZO13"/>
      <c r="AZP13"/>
      <c r="AZQ13"/>
      <c r="AZR13"/>
      <c r="AZS13"/>
      <c r="AZT13"/>
      <c r="AZU13"/>
      <c r="AZV13"/>
      <c r="AZW13"/>
      <c r="AZX13"/>
      <c r="AZY13"/>
      <c r="AZZ13"/>
      <c r="BAA13"/>
      <c r="BAB13"/>
      <c r="BAC13"/>
      <c r="BAD13"/>
      <c r="BAE13"/>
      <c r="BAF13"/>
      <c r="BAG13"/>
      <c r="BAH13"/>
      <c r="BAI13"/>
      <c r="BAJ13"/>
      <c r="BAK13"/>
      <c r="BAL13"/>
      <c r="BAM13"/>
      <c r="BAN13"/>
      <c r="BAO13"/>
      <c r="BAP13"/>
      <c r="BAQ13"/>
      <c r="BAR13"/>
      <c r="BAS13"/>
      <c r="BAT13"/>
      <c r="BAU13"/>
      <c r="BAV13"/>
      <c r="BAW13"/>
      <c r="BAX13"/>
      <c r="BAY13"/>
      <c r="BAZ13"/>
      <c r="BBA13"/>
      <c r="BBB13"/>
      <c r="BBC13"/>
      <c r="BBD13"/>
      <c r="BBE13"/>
      <c r="BBF13"/>
      <c r="BBG13"/>
      <c r="BBH13"/>
      <c r="BBI13"/>
      <c r="BBJ13"/>
      <c r="BBK13"/>
      <c r="BBL13"/>
      <c r="BBM13"/>
      <c r="BBN13"/>
      <c r="BBO13"/>
      <c r="BBP13"/>
      <c r="BBQ13"/>
      <c r="BBR13"/>
      <c r="BBS13"/>
      <c r="BBT13"/>
      <c r="BBU13"/>
      <c r="BBV13"/>
      <c r="BBW13"/>
      <c r="BBX13"/>
      <c r="BBY13"/>
      <c r="BBZ13"/>
      <c r="BCA13"/>
      <c r="BCB13"/>
      <c r="BCC13"/>
      <c r="BCD13"/>
      <c r="BCE13"/>
      <c r="BCF13"/>
      <c r="BCG13"/>
      <c r="BCH13"/>
      <c r="BCI13"/>
      <c r="BCJ13"/>
      <c r="BCK13"/>
      <c r="BCL13"/>
      <c r="BCM13"/>
      <c r="BCN13"/>
      <c r="BCO13"/>
      <c r="BCP13"/>
      <c r="BCQ13"/>
      <c r="BCR13"/>
      <c r="BCS13"/>
      <c r="BCT13"/>
      <c r="BCU13"/>
      <c r="BCV13"/>
      <c r="BCW13"/>
      <c r="BCX13"/>
      <c r="BCY13"/>
      <c r="BCZ13"/>
      <c r="BDA13"/>
      <c r="BDB13"/>
      <c r="BDC13"/>
      <c r="BDD13"/>
      <c r="BDE13"/>
      <c r="BDF13"/>
      <c r="BDG13"/>
      <c r="BDH13"/>
      <c r="BDI13"/>
      <c r="BDJ13"/>
      <c r="BDK13"/>
      <c r="BDL13"/>
      <c r="BDM13"/>
      <c r="BDN13"/>
      <c r="BDO13"/>
      <c r="BDP13"/>
      <c r="BDQ13"/>
      <c r="BDR13"/>
      <c r="BDS13"/>
      <c r="BDT13"/>
      <c r="BDU13"/>
      <c r="BDV13"/>
      <c r="BDW13"/>
      <c r="BDX13"/>
      <c r="BDY13"/>
      <c r="BDZ13"/>
      <c r="BEA13"/>
      <c r="BEB13"/>
      <c r="BEC13"/>
      <c r="BED13"/>
      <c r="BEE13"/>
      <c r="BEF13"/>
      <c r="BEG13"/>
      <c r="BEH13"/>
      <c r="BEI13"/>
      <c r="BEJ13"/>
      <c r="BEK13"/>
      <c r="BEL13"/>
      <c r="BEM13"/>
      <c r="BEN13"/>
      <c r="BEO13"/>
      <c r="BEP13"/>
      <c r="BEQ13"/>
      <c r="BER13"/>
      <c r="BES13"/>
      <c r="BET13"/>
      <c r="BEU13"/>
      <c r="BEV13"/>
      <c r="BEW13"/>
      <c r="BEX13"/>
      <c r="BEY13"/>
      <c r="BEZ13"/>
      <c r="BFA13"/>
      <c r="BFB13"/>
      <c r="BFC13"/>
      <c r="BFD13"/>
      <c r="BFE13"/>
      <c r="BFF13"/>
      <c r="BFG13"/>
      <c r="BFH13"/>
      <c r="BFI13"/>
      <c r="BFJ13"/>
      <c r="BFK13"/>
      <c r="BFL13"/>
      <c r="BFM13"/>
      <c r="BFN13"/>
      <c r="BFO13"/>
      <c r="BFP13"/>
      <c r="BFQ13"/>
      <c r="BFR13"/>
      <c r="BFS13"/>
      <c r="BFT13"/>
      <c r="BFU13"/>
      <c r="BFV13"/>
      <c r="BFW13"/>
      <c r="BFX13"/>
      <c r="BFY13"/>
      <c r="BFZ13"/>
      <c r="BGA13"/>
      <c r="BGB13"/>
      <c r="BGC13"/>
      <c r="BGD13"/>
      <c r="BGE13"/>
      <c r="BGF13"/>
      <c r="BGG13"/>
      <c r="BGH13"/>
      <c r="BGI13"/>
      <c r="BGJ13"/>
      <c r="BGK13"/>
      <c r="BGL13"/>
      <c r="BGM13"/>
      <c r="BGN13"/>
      <c r="BGO13"/>
      <c r="BGP13"/>
      <c r="BGQ13"/>
      <c r="BGR13"/>
      <c r="BGS13"/>
      <c r="BGT13"/>
      <c r="BGU13"/>
      <c r="BGV13"/>
      <c r="BGW13"/>
      <c r="BGX13"/>
      <c r="BGY13"/>
      <c r="BGZ13"/>
      <c r="BHA13"/>
      <c r="BHB13"/>
      <c r="BHC13"/>
      <c r="BHD13"/>
      <c r="BHE13"/>
      <c r="BHF13"/>
      <c r="BHG13"/>
      <c r="BHH13"/>
      <c r="BHI13"/>
      <c r="BHJ13"/>
      <c r="BHK13"/>
      <c r="BHL13"/>
      <c r="BHM13"/>
      <c r="BHN13"/>
      <c r="BHO13"/>
      <c r="BHP13"/>
      <c r="BHQ13"/>
      <c r="BHR13"/>
      <c r="BHS13"/>
      <c r="BHT13"/>
      <c r="BHU13"/>
      <c r="BHV13"/>
      <c r="BHW13"/>
      <c r="BHX13"/>
      <c r="BHY13"/>
      <c r="BHZ13"/>
      <c r="BIA13"/>
      <c r="BIB13"/>
      <c r="BIC13"/>
      <c r="BID13"/>
      <c r="BIE13"/>
      <c r="BIF13"/>
      <c r="BIG13"/>
      <c r="BIH13"/>
      <c r="BII13"/>
      <c r="BIJ13"/>
      <c r="BIK13"/>
      <c r="BIL13"/>
      <c r="BIM13"/>
      <c r="BIN13"/>
      <c r="BIO13"/>
      <c r="BIP13"/>
      <c r="BIQ13"/>
      <c r="BIR13"/>
      <c r="BIS13"/>
      <c r="BIT13"/>
      <c r="BIU13"/>
      <c r="BIV13"/>
      <c r="BIW13"/>
      <c r="BIX13"/>
      <c r="BIY13"/>
      <c r="BIZ13"/>
      <c r="BJA13"/>
      <c r="BJB13"/>
      <c r="BJC13"/>
      <c r="BJD13"/>
      <c r="BJE13"/>
      <c r="BJF13"/>
      <c r="BJG13"/>
      <c r="BJH13"/>
      <c r="BJI13"/>
      <c r="BJJ13"/>
      <c r="BJK13"/>
      <c r="BJL13"/>
      <c r="BJM13"/>
      <c r="BJN13"/>
      <c r="BJO13"/>
      <c r="BJP13"/>
      <c r="BJQ13"/>
      <c r="BJR13"/>
      <c r="BJS13"/>
      <c r="BJT13"/>
      <c r="BJU13"/>
      <c r="BJV13"/>
      <c r="BJW13"/>
      <c r="BJX13"/>
      <c r="BJY13"/>
      <c r="BJZ13"/>
      <c r="BKA13"/>
      <c r="BKB13"/>
      <c r="BKC13"/>
      <c r="BKD13"/>
      <c r="BKE13"/>
      <c r="BKF13"/>
      <c r="BKG13"/>
      <c r="BKH13"/>
      <c r="BKI13"/>
      <c r="BKJ13"/>
      <c r="BKK13"/>
      <c r="BKL13"/>
      <c r="BKM13"/>
      <c r="BKN13"/>
      <c r="BKO13"/>
      <c r="BKP13"/>
      <c r="BKQ13"/>
      <c r="BKR13"/>
      <c r="BKS13"/>
      <c r="BKT13"/>
      <c r="BKU13"/>
      <c r="BKV13"/>
      <c r="BKW13"/>
      <c r="BKX13"/>
      <c r="BKY13"/>
      <c r="BKZ13"/>
      <c r="BLA13"/>
      <c r="BLB13"/>
      <c r="BLC13"/>
      <c r="BLD13"/>
      <c r="BLE13"/>
      <c r="BLF13"/>
      <c r="BLG13"/>
      <c r="BLH13"/>
      <c r="BLI13"/>
      <c r="BLJ13"/>
      <c r="BLK13"/>
      <c r="BLL13"/>
      <c r="BLM13"/>
      <c r="BLN13"/>
      <c r="BLO13"/>
      <c r="BLP13"/>
      <c r="BLQ13"/>
      <c r="BLR13"/>
      <c r="BLS13"/>
      <c r="BLT13"/>
      <c r="BLU13"/>
      <c r="BLV13"/>
      <c r="BLW13"/>
      <c r="BLX13"/>
      <c r="BLY13"/>
      <c r="BLZ13"/>
      <c r="BMA13"/>
      <c r="BMB13"/>
      <c r="BMC13"/>
      <c r="BMD13"/>
      <c r="BME13"/>
      <c r="BMF13"/>
      <c r="BMG13"/>
      <c r="BMH13"/>
      <c r="BMI13"/>
      <c r="BMJ13"/>
      <c r="BMK13"/>
      <c r="BML13"/>
      <c r="BMM13"/>
      <c r="BMN13"/>
      <c r="BMO13"/>
      <c r="BMP13"/>
      <c r="BMQ13"/>
      <c r="BMR13"/>
      <c r="BMS13"/>
      <c r="BMT13"/>
      <c r="BMU13"/>
      <c r="BMV13"/>
      <c r="BMW13"/>
      <c r="BMX13"/>
      <c r="BMY13"/>
      <c r="BMZ13"/>
      <c r="BNA13"/>
      <c r="BNB13"/>
      <c r="BNC13"/>
      <c r="BND13"/>
      <c r="BNE13"/>
      <c r="BNF13"/>
      <c r="BNG13"/>
      <c r="BNH13"/>
      <c r="BNI13"/>
      <c r="BNJ13"/>
      <c r="BNK13"/>
      <c r="BNL13"/>
      <c r="BNM13"/>
      <c r="BNN13"/>
      <c r="BNO13"/>
      <c r="BNP13"/>
      <c r="BNQ13"/>
      <c r="BNR13"/>
      <c r="BNS13"/>
      <c r="BNT13"/>
      <c r="BNU13"/>
      <c r="BNV13"/>
      <c r="BNW13"/>
      <c r="BNX13"/>
      <c r="BNY13"/>
      <c r="BNZ13"/>
      <c r="BOA13"/>
      <c r="BOB13"/>
      <c r="BOC13"/>
      <c r="BOD13"/>
      <c r="BOE13"/>
      <c r="BOF13"/>
      <c r="BOG13"/>
      <c r="BOH13"/>
      <c r="BOI13"/>
      <c r="BOJ13"/>
      <c r="BOK13"/>
      <c r="BOL13"/>
      <c r="BOM13"/>
      <c r="BON13"/>
      <c r="BOO13"/>
      <c r="BOP13"/>
      <c r="BOQ13"/>
      <c r="BOR13"/>
      <c r="BOS13"/>
      <c r="BOT13"/>
      <c r="BOU13"/>
      <c r="BOV13"/>
      <c r="BOW13"/>
      <c r="BOX13"/>
      <c r="BOY13"/>
      <c r="BOZ13"/>
      <c r="BPA13"/>
      <c r="BPB13"/>
      <c r="BPC13"/>
      <c r="BPD13"/>
      <c r="BPE13"/>
      <c r="BPF13"/>
      <c r="BPG13"/>
      <c r="BPH13"/>
      <c r="BPI13"/>
      <c r="BPJ13"/>
      <c r="BPK13"/>
      <c r="BPL13"/>
      <c r="BPM13"/>
      <c r="BPN13"/>
      <c r="BPO13"/>
      <c r="BPP13"/>
      <c r="BPQ13"/>
      <c r="BPR13"/>
      <c r="BPS13"/>
      <c r="BPT13"/>
      <c r="BPU13"/>
      <c r="BPV13"/>
      <c r="BPW13"/>
      <c r="BPX13"/>
      <c r="BPY13"/>
      <c r="BPZ13"/>
      <c r="BQA13"/>
      <c r="BQB13"/>
      <c r="BQC13"/>
      <c r="BQD13"/>
      <c r="BQE13"/>
      <c r="BQF13"/>
      <c r="BQG13"/>
      <c r="BQH13"/>
      <c r="BQI13"/>
      <c r="BQJ13"/>
      <c r="BQK13"/>
      <c r="BQL13"/>
      <c r="BQM13"/>
      <c r="BQN13"/>
      <c r="BQO13"/>
      <c r="BQP13"/>
      <c r="BQQ13"/>
      <c r="BQR13"/>
      <c r="BQS13"/>
      <c r="BQT13"/>
      <c r="BQU13"/>
      <c r="BQV13"/>
      <c r="BQW13"/>
      <c r="BQX13"/>
      <c r="BQY13"/>
      <c r="BQZ13"/>
      <c r="BRA13"/>
      <c r="BRB13"/>
      <c r="BRC13"/>
      <c r="BRD13"/>
      <c r="BRE13"/>
      <c r="BRF13"/>
      <c r="BRG13"/>
      <c r="BRH13"/>
      <c r="BRI13"/>
      <c r="BRJ13"/>
      <c r="BRK13"/>
      <c r="BRL13"/>
      <c r="BRM13"/>
      <c r="BRN13"/>
      <c r="BRO13"/>
      <c r="BRP13"/>
      <c r="BRQ13"/>
      <c r="BRR13"/>
      <c r="BRS13"/>
      <c r="BRT13"/>
      <c r="BRU13"/>
      <c r="BRV13"/>
      <c r="BRW13"/>
      <c r="BRX13"/>
      <c r="BRY13"/>
      <c r="BRZ13"/>
      <c r="BSA13"/>
      <c r="BSB13"/>
      <c r="BSC13"/>
      <c r="BSD13"/>
      <c r="BSE13"/>
      <c r="BSF13"/>
      <c r="BSG13"/>
      <c r="BSH13"/>
      <c r="BSI13"/>
      <c r="BSJ13"/>
      <c r="BSK13"/>
      <c r="BSL13"/>
      <c r="BSM13"/>
      <c r="BSN13"/>
      <c r="BSO13"/>
      <c r="BSP13"/>
      <c r="BSQ13"/>
      <c r="BSR13"/>
      <c r="BSS13"/>
      <c r="BST13"/>
      <c r="BSU13"/>
      <c r="BSV13"/>
      <c r="BSW13"/>
      <c r="BSX13"/>
      <c r="BSY13"/>
      <c r="BSZ13"/>
      <c r="BTA13"/>
      <c r="BTB13"/>
      <c r="BTC13"/>
      <c r="BTD13"/>
      <c r="BTE13"/>
      <c r="BTF13"/>
      <c r="BTG13"/>
      <c r="BTH13"/>
      <c r="BTI13"/>
      <c r="BTJ13"/>
      <c r="BTK13"/>
      <c r="BTL13"/>
      <c r="BTM13"/>
      <c r="BTN13"/>
      <c r="BTO13"/>
      <c r="BTP13"/>
      <c r="BTQ13"/>
      <c r="BTR13"/>
      <c r="BTS13"/>
      <c r="BTT13"/>
      <c r="BTU13"/>
      <c r="BTV13"/>
      <c r="BTW13"/>
      <c r="BTX13"/>
      <c r="BTY13"/>
      <c r="BTZ13"/>
      <c r="BUA13"/>
      <c r="BUB13"/>
      <c r="BUC13"/>
      <c r="BUD13"/>
      <c r="BUE13"/>
      <c r="BUF13"/>
      <c r="BUG13"/>
      <c r="BUH13"/>
      <c r="BUI13"/>
      <c r="BUJ13"/>
      <c r="BUK13"/>
      <c r="BUL13"/>
      <c r="BUM13"/>
      <c r="BUN13"/>
      <c r="BUO13"/>
      <c r="BUP13"/>
      <c r="BUQ13"/>
      <c r="BUR13"/>
      <c r="BUS13"/>
      <c r="BUT13"/>
      <c r="BUU13"/>
      <c r="BUV13"/>
      <c r="BUW13"/>
      <c r="BUX13"/>
      <c r="BUY13"/>
      <c r="BUZ13"/>
      <c r="BVA13"/>
      <c r="BVB13"/>
      <c r="BVC13"/>
      <c r="BVD13"/>
      <c r="BVE13"/>
      <c r="BVF13"/>
      <c r="BVG13"/>
      <c r="BVH13"/>
      <c r="BVI13"/>
      <c r="BVJ13"/>
      <c r="BVK13"/>
      <c r="BVL13"/>
      <c r="BVM13"/>
      <c r="BVN13"/>
      <c r="BVO13"/>
      <c r="BVP13"/>
      <c r="BVQ13"/>
      <c r="BVR13"/>
      <c r="BVS13"/>
      <c r="BVT13"/>
      <c r="BVU13"/>
      <c r="BVV13"/>
      <c r="BVW13"/>
      <c r="BVX13"/>
      <c r="BVY13"/>
      <c r="BVZ13"/>
      <c r="BWA13"/>
      <c r="BWB13"/>
      <c r="BWC13"/>
      <c r="BWD13"/>
      <c r="BWE13"/>
      <c r="BWF13"/>
      <c r="BWG13"/>
      <c r="BWH13"/>
      <c r="BWI13"/>
      <c r="BWJ13"/>
      <c r="BWK13"/>
      <c r="BWL13"/>
      <c r="BWM13"/>
      <c r="BWN13"/>
      <c r="BWO13"/>
      <c r="BWP13"/>
      <c r="BWQ13"/>
      <c r="BWR13"/>
      <c r="BWS13"/>
      <c r="BWT13"/>
      <c r="BWU13"/>
      <c r="BWV13"/>
      <c r="BWW13"/>
      <c r="BWX13"/>
      <c r="BWY13"/>
      <c r="BWZ13"/>
      <c r="BXA13"/>
      <c r="BXB13"/>
      <c r="BXC13"/>
      <c r="BXD13"/>
      <c r="BXE13"/>
      <c r="BXF13"/>
      <c r="BXG13"/>
      <c r="BXH13"/>
      <c r="BXI13"/>
      <c r="BXJ13"/>
      <c r="BXK13"/>
      <c r="BXL13"/>
      <c r="BXM13"/>
      <c r="BXN13"/>
      <c r="BXO13"/>
      <c r="BXP13"/>
      <c r="BXQ13"/>
      <c r="BXR13"/>
      <c r="BXS13"/>
      <c r="BXT13"/>
      <c r="BXU13"/>
      <c r="BXV13"/>
      <c r="BXW13"/>
      <c r="BXX13"/>
      <c r="BXY13"/>
      <c r="BXZ13"/>
      <c r="BYA13"/>
      <c r="BYB13"/>
      <c r="BYC13"/>
      <c r="BYD13"/>
      <c r="BYE13"/>
      <c r="BYF13"/>
      <c r="BYG13"/>
      <c r="BYH13"/>
      <c r="BYI13"/>
      <c r="BYJ13"/>
      <c r="BYK13"/>
      <c r="BYL13"/>
      <c r="BYM13"/>
      <c r="BYN13"/>
      <c r="BYO13"/>
      <c r="BYP13"/>
      <c r="BYQ13"/>
      <c r="BYR13"/>
      <c r="BYS13"/>
      <c r="BYT13"/>
      <c r="BYU13"/>
      <c r="BYV13"/>
      <c r="BYW13"/>
      <c r="BYX13"/>
      <c r="BYY13"/>
      <c r="BYZ13"/>
      <c r="BZA13"/>
      <c r="BZB13"/>
      <c r="BZC13"/>
      <c r="BZD13"/>
      <c r="BZE13"/>
      <c r="BZF13"/>
      <c r="BZG13"/>
      <c r="BZH13"/>
      <c r="BZI13"/>
      <c r="BZJ13"/>
      <c r="BZK13"/>
      <c r="BZL13"/>
      <c r="BZM13"/>
      <c r="BZN13"/>
      <c r="BZO13"/>
      <c r="BZP13"/>
      <c r="BZQ13"/>
      <c r="BZR13"/>
      <c r="BZS13"/>
      <c r="BZT13"/>
      <c r="BZU13"/>
      <c r="BZV13"/>
      <c r="BZW13"/>
      <c r="BZX13"/>
      <c r="BZY13"/>
      <c r="BZZ13"/>
      <c r="CAA13"/>
      <c r="CAB13"/>
      <c r="CAC13"/>
      <c r="CAD13"/>
      <c r="CAE13"/>
      <c r="CAF13"/>
      <c r="CAG13"/>
      <c r="CAH13"/>
      <c r="CAI13"/>
      <c r="CAJ13"/>
      <c r="CAK13"/>
      <c r="CAL13"/>
      <c r="CAM13"/>
      <c r="CAN13"/>
      <c r="CAO13"/>
      <c r="CAP13"/>
      <c r="CAQ13"/>
      <c r="CAR13"/>
      <c r="CAS13"/>
      <c r="CAT13"/>
      <c r="CAU13"/>
      <c r="CAV13"/>
      <c r="CAW13"/>
      <c r="CAX13"/>
      <c r="CAY13"/>
      <c r="CAZ13"/>
      <c r="CBA13"/>
      <c r="CBB13"/>
      <c r="CBC13"/>
      <c r="CBD13"/>
      <c r="CBE13"/>
      <c r="CBF13"/>
      <c r="CBG13"/>
      <c r="CBH13"/>
      <c r="CBI13"/>
      <c r="CBJ13"/>
      <c r="CBK13"/>
      <c r="CBL13"/>
      <c r="CBM13"/>
      <c r="CBN13"/>
      <c r="CBO13"/>
      <c r="CBP13"/>
      <c r="CBQ13"/>
      <c r="CBR13"/>
      <c r="CBS13"/>
      <c r="CBT13"/>
      <c r="CBU13"/>
      <c r="CBV13"/>
      <c r="CBW13"/>
      <c r="CBX13"/>
      <c r="CBY13"/>
      <c r="CBZ13"/>
      <c r="CCA13"/>
      <c r="CCB13"/>
      <c r="CCC13"/>
      <c r="CCD13"/>
      <c r="CCE13"/>
      <c r="CCF13"/>
      <c r="CCG13"/>
      <c r="CCH13"/>
      <c r="CCI13"/>
      <c r="CCJ13"/>
      <c r="CCK13"/>
      <c r="CCL13"/>
      <c r="CCM13"/>
      <c r="CCN13"/>
      <c r="CCO13"/>
      <c r="CCP13"/>
      <c r="CCQ13"/>
      <c r="CCR13"/>
      <c r="CCS13"/>
      <c r="CCT13"/>
      <c r="CCU13"/>
      <c r="CCV13"/>
      <c r="CCW13"/>
      <c r="CCX13"/>
      <c r="CCY13"/>
      <c r="CCZ13"/>
      <c r="CDA13"/>
      <c r="CDB13"/>
      <c r="CDC13"/>
      <c r="CDD13"/>
      <c r="CDE13"/>
      <c r="CDF13"/>
      <c r="CDG13"/>
      <c r="CDH13"/>
      <c r="CDI13"/>
      <c r="CDJ13"/>
      <c r="CDK13"/>
      <c r="CDL13"/>
      <c r="CDM13"/>
      <c r="CDN13"/>
      <c r="CDO13"/>
      <c r="CDP13"/>
      <c r="CDQ13"/>
      <c r="CDR13"/>
      <c r="CDS13"/>
      <c r="CDT13"/>
      <c r="CDU13"/>
      <c r="CDV13"/>
      <c r="CDW13"/>
      <c r="CDX13"/>
      <c r="CDY13"/>
      <c r="CDZ13"/>
      <c r="CEA13"/>
      <c r="CEB13"/>
      <c r="CEC13"/>
      <c r="CED13"/>
      <c r="CEE13"/>
      <c r="CEF13"/>
      <c r="CEG13"/>
      <c r="CEH13"/>
      <c r="CEI13"/>
      <c r="CEJ13"/>
      <c r="CEK13"/>
      <c r="CEL13"/>
      <c r="CEM13"/>
      <c r="CEN13"/>
      <c r="CEO13"/>
      <c r="CEP13"/>
      <c r="CEQ13"/>
      <c r="CER13"/>
      <c r="CES13"/>
      <c r="CET13"/>
      <c r="CEU13"/>
      <c r="CEV13"/>
      <c r="CEW13"/>
      <c r="CEX13"/>
      <c r="CEY13"/>
      <c r="CEZ13"/>
      <c r="CFA13"/>
      <c r="CFB13"/>
      <c r="CFC13"/>
      <c r="CFD13"/>
      <c r="CFE13"/>
      <c r="CFF13"/>
      <c r="CFG13"/>
      <c r="CFH13"/>
      <c r="CFI13"/>
      <c r="CFJ13"/>
      <c r="CFK13"/>
      <c r="CFL13"/>
      <c r="CFM13"/>
      <c r="CFN13"/>
      <c r="CFO13"/>
      <c r="CFP13"/>
      <c r="CFQ13"/>
      <c r="CFR13"/>
      <c r="CFS13"/>
      <c r="CFT13"/>
      <c r="CFU13"/>
      <c r="CFV13"/>
      <c r="CFW13"/>
      <c r="CFX13"/>
      <c r="CFY13"/>
      <c r="CFZ13"/>
      <c r="CGA13"/>
      <c r="CGB13"/>
      <c r="CGC13"/>
      <c r="CGD13"/>
      <c r="CGE13"/>
      <c r="CGF13"/>
      <c r="CGG13"/>
      <c r="CGH13"/>
      <c r="CGI13"/>
      <c r="CGJ13"/>
      <c r="CGK13"/>
      <c r="CGL13"/>
      <c r="CGM13"/>
      <c r="CGN13"/>
      <c r="CGO13"/>
      <c r="CGP13"/>
      <c r="CGQ13"/>
      <c r="CGR13"/>
      <c r="CGS13"/>
      <c r="CGT13"/>
      <c r="CGU13"/>
      <c r="CGV13"/>
      <c r="CGW13"/>
      <c r="CGX13"/>
      <c r="CGY13"/>
      <c r="CGZ13"/>
      <c r="CHA13"/>
      <c r="CHB13"/>
      <c r="CHC13"/>
      <c r="CHD13"/>
      <c r="CHE13"/>
      <c r="CHF13"/>
      <c r="CHG13"/>
      <c r="CHH13"/>
      <c r="CHI13"/>
      <c r="CHJ13"/>
      <c r="CHK13"/>
      <c r="CHL13"/>
      <c r="CHM13"/>
      <c r="CHN13"/>
      <c r="CHO13"/>
      <c r="CHP13"/>
      <c r="CHQ13"/>
      <c r="CHR13"/>
      <c r="CHS13"/>
      <c r="CHT13"/>
      <c r="CHU13"/>
      <c r="CHV13"/>
      <c r="CHW13"/>
      <c r="CHX13"/>
      <c r="CHY13"/>
      <c r="CHZ13"/>
      <c r="CIA13"/>
      <c r="CIB13"/>
      <c r="CIC13"/>
      <c r="CID13"/>
      <c r="CIE13"/>
      <c r="CIF13"/>
      <c r="CIG13"/>
      <c r="CIH13"/>
      <c r="CII13"/>
      <c r="CIJ13"/>
      <c r="CIK13"/>
      <c r="CIL13"/>
      <c r="CIM13"/>
      <c r="CIN13"/>
      <c r="CIO13"/>
      <c r="CIP13"/>
      <c r="CIQ13"/>
      <c r="CIR13"/>
      <c r="CIS13"/>
      <c r="CIT13"/>
      <c r="CIU13"/>
      <c r="CIV13"/>
      <c r="CIW13"/>
      <c r="CIX13"/>
      <c r="CIY13"/>
      <c r="CIZ13"/>
      <c r="CJA13"/>
      <c r="CJB13"/>
      <c r="CJC13"/>
      <c r="CJD13"/>
      <c r="CJE13"/>
      <c r="CJF13"/>
      <c r="CJG13"/>
      <c r="CJH13"/>
      <c r="CJI13"/>
      <c r="CJJ13"/>
      <c r="CJK13"/>
      <c r="CJL13"/>
      <c r="CJM13"/>
      <c r="CJN13"/>
      <c r="CJO13"/>
      <c r="CJP13"/>
      <c r="CJQ13"/>
      <c r="CJR13"/>
      <c r="CJS13"/>
      <c r="CJT13"/>
      <c r="CJU13"/>
      <c r="CJV13"/>
      <c r="CJW13"/>
      <c r="CJX13"/>
      <c r="CJY13"/>
      <c r="CJZ13"/>
      <c r="CKA13"/>
      <c r="CKB13"/>
      <c r="CKC13"/>
      <c r="CKD13"/>
      <c r="CKE13"/>
      <c r="CKF13"/>
      <c r="CKG13"/>
      <c r="CKH13"/>
      <c r="CKI13"/>
      <c r="CKJ13"/>
      <c r="CKK13"/>
      <c r="CKL13"/>
      <c r="CKM13"/>
      <c r="CKN13"/>
      <c r="CKO13"/>
      <c r="CKP13"/>
      <c r="CKQ13"/>
      <c r="CKR13"/>
      <c r="CKS13"/>
      <c r="CKT13"/>
      <c r="CKU13"/>
      <c r="CKV13"/>
      <c r="CKW13"/>
      <c r="CKX13"/>
      <c r="CKY13"/>
      <c r="CKZ13"/>
      <c r="CLA13"/>
      <c r="CLB13"/>
      <c r="CLC13"/>
      <c r="CLD13"/>
      <c r="CLE13"/>
      <c r="CLF13"/>
      <c r="CLG13"/>
      <c r="CLH13"/>
      <c r="CLI13"/>
      <c r="CLJ13"/>
      <c r="CLK13"/>
      <c r="CLL13"/>
      <c r="CLM13"/>
      <c r="CLN13"/>
      <c r="CLO13"/>
      <c r="CLP13"/>
      <c r="CLQ13"/>
      <c r="CLR13"/>
      <c r="CLS13"/>
      <c r="CLT13"/>
      <c r="CLU13"/>
      <c r="CLV13"/>
      <c r="CLW13"/>
      <c r="CLX13"/>
      <c r="CLY13"/>
      <c r="CLZ13"/>
      <c r="CMA13"/>
      <c r="CMB13"/>
      <c r="CMC13"/>
      <c r="CMD13"/>
      <c r="CME13"/>
      <c r="CMF13"/>
      <c r="CMG13"/>
      <c r="CMH13"/>
      <c r="CMI13"/>
      <c r="CMJ13"/>
      <c r="CMK13"/>
      <c r="CML13"/>
      <c r="CMM13"/>
      <c r="CMN13"/>
      <c r="CMO13"/>
      <c r="CMP13"/>
      <c r="CMQ13"/>
      <c r="CMR13"/>
      <c r="CMS13"/>
      <c r="CMT13"/>
      <c r="CMU13"/>
      <c r="CMV13"/>
      <c r="CMW13"/>
      <c r="CMX13"/>
      <c r="CMY13"/>
      <c r="CMZ13"/>
      <c r="CNA13"/>
      <c r="CNB13"/>
      <c r="CNC13"/>
      <c r="CND13"/>
      <c r="CNE13"/>
      <c r="CNF13"/>
      <c r="CNG13"/>
      <c r="CNH13"/>
      <c r="CNI13"/>
      <c r="CNJ13"/>
      <c r="CNK13"/>
      <c r="CNL13"/>
      <c r="CNM13"/>
      <c r="CNN13"/>
      <c r="CNO13"/>
      <c r="CNP13"/>
      <c r="CNQ13"/>
      <c r="CNR13"/>
      <c r="CNS13"/>
      <c r="CNT13"/>
      <c r="CNU13"/>
      <c r="CNV13"/>
      <c r="CNW13"/>
      <c r="CNX13"/>
      <c r="CNY13"/>
      <c r="CNZ13"/>
      <c r="COA13"/>
      <c r="COB13"/>
      <c r="COC13"/>
      <c r="COD13"/>
      <c r="COE13"/>
      <c r="COF13"/>
      <c r="COG13"/>
      <c r="COH13"/>
      <c r="COI13"/>
      <c r="COJ13"/>
      <c r="COK13"/>
      <c r="COL13"/>
      <c r="COM13"/>
      <c r="CON13"/>
      <c r="COO13"/>
      <c r="COP13"/>
      <c r="COQ13"/>
      <c r="COR13"/>
      <c r="COS13"/>
      <c r="COT13"/>
      <c r="COU13"/>
      <c r="COV13"/>
      <c r="COW13"/>
      <c r="COX13"/>
      <c r="COY13"/>
      <c r="COZ13"/>
      <c r="CPA13"/>
      <c r="CPB13"/>
      <c r="CPC13"/>
      <c r="CPD13"/>
      <c r="CPE13"/>
      <c r="CPF13"/>
      <c r="CPG13"/>
      <c r="CPH13"/>
      <c r="CPI13"/>
      <c r="CPJ13"/>
      <c r="CPK13"/>
      <c r="CPL13"/>
      <c r="CPM13"/>
      <c r="CPN13"/>
      <c r="CPO13"/>
      <c r="CPP13"/>
      <c r="CPQ13"/>
      <c r="CPR13"/>
      <c r="CPS13"/>
      <c r="CPT13"/>
      <c r="CPU13"/>
      <c r="CPV13"/>
      <c r="CPW13"/>
      <c r="CPX13"/>
      <c r="CPY13"/>
      <c r="CPZ13"/>
      <c r="CQA13"/>
      <c r="CQB13"/>
      <c r="CQC13"/>
      <c r="CQD13"/>
      <c r="CQE13"/>
      <c r="CQF13"/>
      <c r="CQG13"/>
      <c r="CQH13"/>
      <c r="CQI13"/>
      <c r="CQJ13"/>
      <c r="CQK13"/>
      <c r="CQL13"/>
      <c r="CQM13"/>
      <c r="CQN13"/>
      <c r="CQO13"/>
      <c r="CQP13"/>
      <c r="CQQ13"/>
      <c r="CQR13"/>
      <c r="CQS13"/>
      <c r="CQT13"/>
      <c r="CQU13"/>
      <c r="CQV13"/>
      <c r="CQW13"/>
      <c r="CQX13"/>
      <c r="CQY13"/>
      <c r="CQZ13"/>
      <c r="CRA13"/>
      <c r="CRB13"/>
      <c r="CRC13"/>
      <c r="CRD13"/>
      <c r="CRE13"/>
      <c r="CRF13"/>
      <c r="CRG13"/>
      <c r="CRH13"/>
      <c r="CRI13"/>
      <c r="CRJ13"/>
      <c r="CRK13"/>
      <c r="CRL13"/>
      <c r="CRM13"/>
      <c r="CRN13"/>
      <c r="CRO13"/>
      <c r="CRP13"/>
      <c r="CRQ13"/>
      <c r="CRR13"/>
      <c r="CRS13"/>
      <c r="CRT13"/>
      <c r="CRU13"/>
      <c r="CRV13"/>
      <c r="CRW13"/>
      <c r="CRX13"/>
      <c r="CRY13"/>
      <c r="CRZ13"/>
      <c r="CSA13"/>
      <c r="CSB13"/>
      <c r="CSC13"/>
      <c r="CSD13"/>
      <c r="CSE13"/>
      <c r="CSF13"/>
      <c r="CSG13"/>
      <c r="CSH13"/>
      <c r="CSI13"/>
      <c r="CSJ13"/>
      <c r="CSK13"/>
      <c r="CSL13"/>
      <c r="CSM13"/>
      <c r="CSN13"/>
      <c r="CSO13"/>
      <c r="CSP13"/>
      <c r="CSQ13"/>
      <c r="CSR13"/>
      <c r="CSS13"/>
      <c r="CST13"/>
      <c r="CSU13"/>
      <c r="CSV13"/>
      <c r="CSW13"/>
      <c r="CSX13"/>
      <c r="CSY13"/>
      <c r="CSZ13"/>
      <c r="CTA13"/>
      <c r="CTB13"/>
      <c r="CTC13"/>
      <c r="CTD13"/>
      <c r="CTE13"/>
      <c r="CTF13"/>
      <c r="CTG13"/>
      <c r="CTH13"/>
      <c r="CTI13"/>
      <c r="CTJ13"/>
      <c r="CTK13"/>
      <c r="CTL13"/>
      <c r="CTM13"/>
      <c r="CTN13"/>
      <c r="CTO13"/>
      <c r="CTP13"/>
      <c r="CTQ13"/>
      <c r="CTR13"/>
      <c r="CTS13"/>
      <c r="CTT13"/>
      <c r="CTU13"/>
      <c r="CTV13"/>
      <c r="CTW13"/>
      <c r="CTX13"/>
      <c r="CTY13"/>
      <c r="CTZ13"/>
      <c r="CUA13"/>
      <c r="CUB13"/>
      <c r="CUC13"/>
      <c r="CUD13"/>
      <c r="CUE13"/>
      <c r="CUF13"/>
      <c r="CUG13"/>
      <c r="CUH13"/>
      <c r="CUI13"/>
      <c r="CUJ13"/>
      <c r="CUK13"/>
      <c r="CUL13"/>
      <c r="CUM13"/>
      <c r="CUN13"/>
      <c r="CUO13"/>
      <c r="CUP13"/>
      <c r="CUQ13"/>
      <c r="CUR13"/>
      <c r="CUS13"/>
      <c r="CUT13"/>
      <c r="CUU13"/>
      <c r="CUV13"/>
      <c r="CUW13"/>
      <c r="CUX13"/>
      <c r="CUY13"/>
      <c r="CUZ13"/>
      <c r="CVA13"/>
      <c r="CVB13"/>
      <c r="CVC13"/>
      <c r="CVD13"/>
      <c r="CVE13"/>
      <c r="CVF13"/>
      <c r="CVG13"/>
      <c r="CVH13"/>
      <c r="CVI13"/>
      <c r="CVJ13"/>
      <c r="CVK13"/>
      <c r="CVL13"/>
      <c r="CVM13"/>
      <c r="CVN13"/>
      <c r="CVO13"/>
      <c r="CVP13"/>
      <c r="CVQ13"/>
      <c r="CVR13"/>
      <c r="CVS13"/>
      <c r="CVT13"/>
      <c r="CVU13"/>
      <c r="CVV13"/>
      <c r="CVW13"/>
      <c r="CVX13"/>
      <c r="CVY13"/>
      <c r="CVZ13"/>
      <c r="CWA13"/>
      <c r="CWB13"/>
      <c r="CWC13"/>
      <c r="CWD13"/>
      <c r="CWE13"/>
      <c r="CWF13"/>
      <c r="CWG13"/>
      <c r="CWH13"/>
      <c r="CWI13"/>
      <c r="CWJ13"/>
      <c r="CWK13"/>
      <c r="CWL13"/>
      <c r="CWM13"/>
      <c r="CWN13"/>
      <c r="CWO13"/>
      <c r="CWP13"/>
      <c r="CWQ13"/>
      <c r="CWR13"/>
      <c r="CWS13"/>
      <c r="CWT13"/>
      <c r="CWU13"/>
      <c r="CWV13"/>
      <c r="CWW13"/>
      <c r="CWX13"/>
      <c r="CWY13"/>
      <c r="CWZ13"/>
      <c r="CXA13"/>
      <c r="CXB13"/>
      <c r="CXC13"/>
      <c r="CXD13"/>
      <c r="CXE13"/>
      <c r="CXF13"/>
      <c r="CXG13"/>
      <c r="CXH13"/>
      <c r="CXI13"/>
      <c r="CXJ13"/>
      <c r="CXK13"/>
      <c r="CXL13"/>
      <c r="CXM13"/>
      <c r="CXN13"/>
      <c r="CXO13"/>
      <c r="CXP13"/>
      <c r="CXQ13"/>
      <c r="CXR13"/>
      <c r="CXS13"/>
      <c r="CXT13"/>
      <c r="CXU13"/>
      <c r="CXV13"/>
      <c r="CXW13"/>
      <c r="CXX13"/>
      <c r="CXY13"/>
      <c r="CXZ13"/>
      <c r="CYA13"/>
      <c r="CYB13"/>
      <c r="CYC13"/>
      <c r="CYD13"/>
      <c r="CYE13"/>
      <c r="CYF13"/>
      <c r="CYG13"/>
      <c r="CYH13"/>
      <c r="CYI13"/>
      <c r="CYJ13"/>
      <c r="CYK13"/>
      <c r="CYL13"/>
      <c r="CYM13"/>
      <c r="CYN13"/>
      <c r="CYO13"/>
      <c r="CYP13"/>
      <c r="CYQ13"/>
      <c r="CYR13"/>
      <c r="CYS13"/>
      <c r="CYT13"/>
      <c r="CYU13"/>
      <c r="CYV13"/>
      <c r="CYW13"/>
      <c r="CYX13"/>
      <c r="CYY13"/>
      <c r="CYZ13"/>
      <c r="CZA13"/>
      <c r="CZB13"/>
      <c r="CZC13"/>
      <c r="CZD13"/>
      <c r="CZE13"/>
      <c r="CZF13"/>
      <c r="CZG13"/>
      <c r="CZH13"/>
      <c r="CZI13"/>
      <c r="CZJ13"/>
      <c r="CZK13"/>
      <c r="CZL13"/>
      <c r="CZM13"/>
      <c r="CZN13"/>
      <c r="CZO13"/>
      <c r="CZP13"/>
      <c r="CZQ13"/>
      <c r="CZR13"/>
      <c r="CZS13"/>
      <c r="CZT13"/>
      <c r="CZU13"/>
      <c r="CZV13"/>
      <c r="CZW13"/>
      <c r="CZX13"/>
      <c r="CZY13"/>
      <c r="CZZ13"/>
      <c r="DAA13"/>
      <c r="DAB13"/>
      <c r="DAC13"/>
      <c r="DAD13"/>
      <c r="DAE13"/>
      <c r="DAF13"/>
      <c r="DAG13"/>
      <c r="DAH13"/>
      <c r="DAI13"/>
      <c r="DAJ13"/>
      <c r="DAK13"/>
      <c r="DAL13"/>
      <c r="DAM13"/>
      <c r="DAN13"/>
      <c r="DAO13"/>
      <c r="DAP13"/>
      <c r="DAQ13"/>
      <c r="DAR13"/>
      <c r="DAS13"/>
      <c r="DAT13"/>
      <c r="DAU13"/>
      <c r="DAV13"/>
      <c r="DAW13"/>
      <c r="DAX13"/>
      <c r="DAY13"/>
      <c r="DAZ13"/>
      <c r="DBA13"/>
      <c r="DBB13"/>
      <c r="DBC13"/>
      <c r="DBD13"/>
      <c r="DBE13"/>
      <c r="DBF13"/>
      <c r="DBG13"/>
      <c r="DBH13"/>
      <c r="DBI13"/>
      <c r="DBJ13"/>
      <c r="DBK13"/>
      <c r="DBL13"/>
      <c r="DBM13"/>
      <c r="DBN13"/>
      <c r="DBO13"/>
      <c r="DBP13"/>
      <c r="DBQ13"/>
      <c r="DBR13"/>
      <c r="DBS13"/>
      <c r="DBT13"/>
      <c r="DBU13"/>
      <c r="DBV13"/>
      <c r="DBW13"/>
      <c r="DBX13"/>
      <c r="DBY13"/>
      <c r="DBZ13"/>
      <c r="DCA13"/>
      <c r="DCB13"/>
      <c r="DCC13"/>
      <c r="DCD13"/>
      <c r="DCE13"/>
      <c r="DCF13"/>
      <c r="DCG13"/>
      <c r="DCH13"/>
      <c r="DCI13"/>
      <c r="DCJ13"/>
      <c r="DCK13"/>
      <c r="DCL13"/>
      <c r="DCM13"/>
      <c r="DCN13"/>
      <c r="DCO13"/>
      <c r="DCP13"/>
      <c r="DCQ13"/>
      <c r="DCR13"/>
      <c r="DCS13"/>
      <c r="DCT13"/>
      <c r="DCU13"/>
      <c r="DCV13"/>
      <c r="DCW13"/>
      <c r="DCX13"/>
      <c r="DCY13"/>
      <c r="DCZ13"/>
      <c r="DDA13"/>
      <c r="DDB13"/>
      <c r="DDC13"/>
      <c r="DDD13"/>
      <c r="DDE13"/>
      <c r="DDF13"/>
      <c r="DDG13"/>
      <c r="DDH13"/>
      <c r="DDI13"/>
      <c r="DDJ13"/>
      <c r="DDK13"/>
      <c r="DDL13"/>
      <c r="DDM13"/>
      <c r="DDN13"/>
      <c r="DDO13"/>
      <c r="DDP13"/>
      <c r="DDQ13"/>
      <c r="DDR13"/>
      <c r="DDS13"/>
      <c r="DDT13"/>
      <c r="DDU13"/>
      <c r="DDV13"/>
      <c r="DDW13"/>
      <c r="DDX13"/>
      <c r="DDY13"/>
      <c r="DDZ13"/>
      <c r="DEA13"/>
      <c r="DEB13"/>
      <c r="DEC13"/>
      <c r="DED13"/>
      <c r="DEE13"/>
      <c r="DEF13"/>
      <c r="DEG13"/>
      <c r="DEH13"/>
      <c r="DEI13"/>
      <c r="DEJ13"/>
      <c r="DEK13"/>
      <c r="DEL13"/>
      <c r="DEM13"/>
      <c r="DEN13"/>
      <c r="DEO13"/>
      <c r="DEP13"/>
      <c r="DEQ13"/>
      <c r="DER13"/>
      <c r="DES13"/>
      <c r="DET13"/>
      <c r="DEU13"/>
      <c r="DEV13"/>
      <c r="DEW13"/>
      <c r="DEX13"/>
      <c r="DEY13"/>
      <c r="DEZ13"/>
      <c r="DFA13"/>
      <c r="DFB13"/>
      <c r="DFC13"/>
      <c r="DFD13"/>
      <c r="DFE13"/>
      <c r="DFF13"/>
      <c r="DFG13"/>
      <c r="DFH13"/>
      <c r="DFI13"/>
      <c r="DFJ13"/>
      <c r="DFK13"/>
      <c r="DFL13"/>
      <c r="DFM13"/>
      <c r="DFN13"/>
      <c r="DFO13"/>
      <c r="DFP13"/>
      <c r="DFQ13"/>
      <c r="DFR13"/>
      <c r="DFS13"/>
      <c r="DFT13"/>
      <c r="DFU13"/>
      <c r="DFV13"/>
      <c r="DFW13"/>
      <c r="DFX13"/>
      <c r="DFY13"/>
      <c r="DFZ13"/>
      <c r="DGA13"/>
      <c r="DGB13"/>
      <c r="DGC13"/>
      <c r="DGD13"/>
      <c r="DGE13"/>
      <c r="DGF13"/>
      <c r="DGG13"/>
      <c r="DGH13"/>
      <c r="DGI13"/>
      <c r="DGJ13"/>
      <c r="DGK13"/>
      <c r="DGL13"/>
      <c r="DGM13"/>
      <c r="DGN13"/>
      <c r="DGO13"/>
      <c r="DGP13"/>
      <c r="DGQ13"/>
      <c r="DGR13"/>
      <c r="DGS13"/>
      <c r="DGT13"/>
      <c r="DGU13"/>
      <c r="DGV13"/>
      <c r="DGW13"/>
      <c r="DGX13"/>
      <c r="DGY13"/>
      <c r="DGZ13"/>
      <c r="DHA13"/>
      <c r="DHB13"/>
      <c r="DHC13"/>
      <c r="DHD13"/>
      <c r="DHE13"/>
      <c r="DHF13"/>
      <c r="DHG13"/>
      <c r="DHH13"/>
      <c r="DHI13"/>
      <c r="DHJ13"/>
      <c r="DHK13"/>
      <c r="DHL13"/>
      <c r="DHM13"/>
      <c r="DHN13"/>
      <c r="DHO13"/>
      <c r="DHP13"/>
      <c r="DHQ13"/>
      <c r="DHR13"/>
      <c r="DHS13"/>
      <c r="DHT13"/>
      <c r="DHU13"/>
      <c r="DHV13"/>
      <c r="DHW13"/>
      <c r="DHX13"/>
      <c r="DHY13"/>
      <c r="DHZ13"/>
      <c r="DIA13"/>
      <c r="DIB13"/>
      <c r="DIC13"/>
      <c r="DID13"/>
      <c r="DIE13"/>
      <c r="DIF13"/>
      <c r="DIG13"/>
      <c r="DIH13"/>
      <c r="DII13"/>
      <c r="DIJ13"/>
      <c r="DIK13"/>
      <c r="DIL13"/>
      <c r="DIM13"/>
      <c r="DIN13"/>
      <c r="DIO13"/>
      <c r="DIP13"/>
      <c r="DIQ13"/>
      <c r="DIR13"/>
      <c r="DIS13"/>
      <c r="DIT13"/>
      <c r="DIU13"/>
      <c r="DIV13"/>
      <c r="DIW13"/>
      <c r="DIX13"/>
      <c r="DIY13"/>
      <c r="DIZ13"/>
      <c r="DJA13"/>
      <c r="DJB13"/>
      <c r="DJC13"/>
      <c r="DJD13"/>
      <c r="DJE13"/>
      <c r="DJF13"/>
      <c r="DJG13"/>
      <c r="DJH13"/>
      <c r="DJI13"/>
      <c r="DJJ13"/>
      <c r="DJK13"/>
      <c r="DJL13"/>
      <c r="DJM13"/>
      <c r="DJN13"/>
      <c r="DJO13"/>
      <c r="DJP13"/>
      <c r="DJQ13"/>
      <c r="DJR13"/>
      <c r="DJS13"/>
      <c r="DJT13"/>
      <c r="DJU13"/>
      <c r="DJV13"/>
      <c r="DJW13"/>
      <c r="DJX13"/>
      <c r="DJY13"/>
      <c r="DJZ13"/>
      <c r="DKA13"/>
      <c r="DKB13"/>
      <c r="DKC13"/>
      <c r="DKD13"/>
      <c r="DKE13"/>
      <c r="DKF13"/>
      <c r="DKG13"/>
      <c r="DKH13"/>
      <c r="DKI13"/>
      <c r="DKJ13"/>
      <c r="DKK13"/>
      <c r="DKL13"/>
      <c r="DKM13"/>
      <c r="DKN13"/>
      <c r="DKO13"/>
      <c r="DKP13"/>
      <c r="DKQ13"/>
      <c r="DKR13"/>
      <c r="DKS13"/>
      <c r="DKT13"/>
      <c r="DKU13"/>
      <c r="DKV13"/>
      <c r="DKW13"/>
      <c r="DKX13"/>
      <c r="DKY13"/>
      <c r="DKZ13"/>
      <c r="DLA13"/>
      <c r="DLB13"/>
      <c r="DLC13"/>
      <c r="DLD13"/>
      <c r="DLE13"/>
      <c r="DLF13"/>
      <c r="DLG13"/>
      <c r="DLH13"/>
      <c r="DLI13"/>
      <c r="DLJ13"/>
      <c r="DLK13"/>
      <c r="DLL13"/>
      <c r="DLM13"/>
      <c r="DLN13"/>
      <c r="DLO13"/>
      <c r="DLP13"/>
      <c r="DLQ13"/>
      <c r="DLR13"/>
      <c r="DLS13"/>
      <c r="DLT13"/>
      <c r="DLU13"/>
      <c r="DLV13"/>
      <c r="DLW13"/>
      <c r="DLX13"/>
      <c r="DLY13"/>
      <c r="DLZ13"/>
      <c r="DMA13"/>
      <c r="DMB13"/>
      <c r="DMC13"/>
      <c r="DMD13"/>
      <c r="DME13"/>
      <c r="DMF13"/>
      <c r="DMG13"/>
      <c r="DMH13"/>
      <c r="DMI13"/>
      <c r="DMJ13"/>
      <c r="DMK13"/>
      <c r="DML13"/>
      <c r="DMM13"/>
      <c r="DMN13"/>
      <c r="DMO13"/>
      <c r="DMP13"/>
      <c r="DMQ13"/>
      <c r="DMR13"/>
      <c r="DMS13"/>
      <c r="DMT13"/>
      <c r="DMU13"/>
      <c r="DMV13"/>
      <c r="DMW13"/>
      <c r="DMX13"/>
      <c r="DMY13"/>
      <c r="DMZ13"/>
      <c r="DNA13"/>
      <c r="DNB13"/>
      <c r="DNC13"/>
      <c r="DND13"/>
      <c r="DNE13"/>
      <c r="DNF13"/>
      <c r="DNG13"/>
      <c r="DNH13"/>
      <c r="DNI13"/>
      <c r="DNJ13"/>
      <c r="DNK13"/>
      <c r="DNL13"/>
      <c r="DNM13"/>
      <c r="DNN13"/>
      <c r="DNO13"/>
      <c r="DNP13"/>
      <c r="DNQ13"/>
      <c r="DNR13"/>
      <c r="DNS13"/>
      <c r="DNT13"/>
      <c r="DNU13"/>
      <c r="DNV13"/>
      <c r="DNW13"/>
      <c r="DNX13"/>
      <c r="DNY13"/>
      <c r="DNZ13"/>
      <c r="DOA13"/>
      <c r="DOB13"/>
      <c r="DOC13"/>
      <c r="DOD13"/>
      <c r="DOE13"/>
      <c r="DOF13"/>
      <c r="DOG13"/>
      <c r="DOH13"/>
      <c r="DOI13"/>
      <c r="DOJ13"/>
      <c r="DOK13"/>
      <c r="DOL13"/>
      <c r="DOM13"/>
      <c r="DON13"/>
      <c r="DOO13"/>
      <c r="DOP13"/>
      <c r="DOQ13"/>
      <c r="DOR13"/>
      <c r="DOS13"/>
      <c r="DOT13"/>
      <c r="DOU13"/>
      <c r="DOV13"/>
      <c r="DOW13"/>
      <c r="DOX13"/>
      <c r="DOY13"/>
      <c r="DOZ13"/>
      <c r="DPA13"/>
      <c r="DPB13"/>
      <c r="DPC13"/>
      <c r="DPD13"/>
      <c r="DPE13"/>
      <c r="DPF13"/>
      <c r="DPG13"/>
      <c r="DPH13"/>
      <c r="DPI13"/>
      <c r="DPJ13"/>
      <c r="DPK13"/>
      <c r="DPL13"/>
      <c r="DPM13"/>
      <c r="DPN13"/>
      <c r="DPO13"/>
      <c r="DPP13"/>
      <c r="DPQ13"/>
      <c r="DPR13"/>
      <c r="DPS13"/>
      <c r="DPT13"/>
      <c r="DPU13"/>
      <c r="DPV13"/>
      <c r="DPW13"/>
      <c r="DPX13"/>
      <c r="DPY13"/>
      <c r="DPZ13"/>
      <c r="DQA13"/>
      <c r="DQB13"/>
      <c r="DQC13"/>
      <c r="DQD13"/>
      <c r="DQE13"/>
      <c r="DQF13"/>
      <c r="DQG13"/>
      <c r="DQH13"/>
      <c r="DQI13"/>
      <c r="DQJ13"/>
      <c r="DQK13"/>
      <c r="DQL13"/>
      <c r="DQM13"/>
      <c r="DQN13"/>
      <c r="DQO13"/>
      <c r="DQP13"/>
      <c r="DQQ13"/>
      <c r="DQR13"/>
      <c r="DQS13"/>
      <c r="DQT13"/>
      <c r="DQU13"/>
      <c r="DQV13"/>
      <c r="DQW13"/>
      <c r="DQX13"/>
      <c r="DQY13"/>
      <c r="DQZ13"/>
      <c r="DRA13"/>
      <c r="DRB13"/>
      <c r="DRC13"/>
      <c r="DRD13"/>
      <c r="DRE13"/>
      <c r="DRF13"/>
      <c r="DRG13"/>
      <c r="DRH13"/>
      <c r="DRI13"/>
      <c r="DRJ13"/>
      <c r="DRK13"/>
      <c r="DRL13"/>
      <c r="DRM13"/>
      <c r="DRN13"/>
      <c r="DRO13"/>
      <c r="DRP13"/>
      <c r="DRQ13"/>
      <c r="DRR13"/>
      <c r="DRS13"/>
      <c r="DRT13"/>
      <c r="DRU13"/>
      <c r="DRV13"/>
      <c r="DRW13"/>
      <c r="DRX13"/>
      <c r="DRY13"/>
      <c r="DRZ13"/>
      <c r="DSA13"/>
      <c r="DSB13"/>
      <c r="DSC13"/>
      <c r="DSD13"/>
      <c r="DSE13"/>
      <c r="DSF13"/>
      <c r="DSG13"/>
      <c r="DSH13"/>
      <c r="DSI13"/>
      <c r="DSJ13"/>
      <c r="DSK13"/>
      <c r="DSL13"/>
      <c r="DSM13"/>
      <c r="DSN13"/>
      <c r="DSO13"/>
      <c r="DSP13"/>
      <c r="DSQ13"/>
      <c r="DSR13"/>
      <c r="DSS13"/>
      <c r="DST13"/>
      <c r="DSU13"/>
      <c r="DSV13"/>
      <c r="DSW13"/>
      <c r="DSX13"/>
      <c r="DSY13"/>
      <c r="DSZ13"/>
      <c r="DTA13"/>
      <c r="DTB13"/>
      <c r="DTC13"/>
      <c r="DTD13"/>
      <c r="DTE13"/>
      <c r="DTF13"/>
      <c r="DTG13"/>
      <c r="DTH13"/>
      <c r="DTI13"/>
      <c r="DTJ13"/>
      <c r="DTK13"/>
      <c r="DTL13"/>
      <c r="DTM13"/>
      <c r="DTN13"/>
      <c r="DTO13"/>
      <c r="DTP13"/>
      <c r="DTQ13"/>
      <c r="DTR13"/>
      <c r="DTS13"/>
      <c r="DTT13"/>
      <c r="DTU13"/>
      <c r="DTV13"/>
      <c r="DTW13"/>
      <c r="DTX13"/>
      <c r="DTY13"/>
      <c r="DTZ13"/>
      <c r="DUA13"/>
      <c r="DUB13"/>
      <c r="DUC13"/>
      <c r="DUD13"/>
      <c r="DUE13"/>
      <c r="DUF13"/>
      <c r="DUG13"/>
      <c r="DUH13"/>
      <c r="DUI13"/>
      <c r="DUJ13"/>
      <c r="DUK13"/>
      <c r="DUL13"/>
      <c r="DUM13"/>
      <c r="DUN13"/>
      <c r="DUO13"/>
      <c r="DUP13"/>
      <c r="DUQ13"/>
      <c r="DUR13"/>
      <c r="DUS13"/>
      <c r="DUT13"/>
      <c r="DUU13"/>
      <c r="DUV13"/>
      <c r="DUW13"/>
      <c r="DUX13"/>
      <c r="DUY13"/>
      <c r="DUZ13"/>
      <c r="DVA13"/>
      <c r="DVB13"/>
      <c r="DVC13"/>
      <c r="DVD13"/>
      <c r="DVE13"/>
      <c r="DVF13"/>
      <c r="DVG13"/>
      <c r="DVH13"/>
      <c r="DVI13"/>
      <c r="DVJ13"/>
      <c r="DVK13"/>
      <c r="DVL13"/>
      <c r="DVM13"/>
      <c r="DVN13"/>
      <c r="DVO13"/>
      <c r="DVP13"/>
      <c r="DVQ13"/>
      <c r="DVR13"/>
      <c r="DVS13"/>
      <c r="DVT13"/>
      <c r="DVU13"/>
      <c r="DVV13"/>
      <c r="DVW13"/>
      <c r="DVX13"/>
      <c r="DVY13"/>
      <c r="DVZ13"/>
      <c r="DWA13"/>
      <c r="DWB13"/>
      <c r="DWC13"/>
      <c r="DWD13"/>
      <c r="DWE13"/>
      <c r="DWF13"/>
      <c r="DWG13"/>
      <c r="DWH13"/>
      <c r="DWI13"/>
      <c r="DWJ13"/>
      <c r="DWK13"/>
      <c r="DWL13"/>
      <c r="DWM13"/>
      <c r="DWN13"/>
      <c r="DWO13"/>
      <c r="DWP13"/>
      <c r="DWQ13"/>
      <c r="DWR13"/>
      <c r="DWS13"/>
      <c r="DWT13"/>
      <c r="DWU13"/>
      <c r="DWV13"/>
      <c r="DWW13"/>
      <c r="DWX13"/>
      <c r="DWY13"/>
      <c r="DWZ13"/>
      <c r="DXA13"/>
      <c r="DXB13"/>
      <c r="DXC13"/>
      <c r="DXD13"/>
      <c r="DXE13"/>
      <c r="DXF13"/>
      <c r="DXG13"/>
      <c r="DXH13"/>
      <c r="DXI13"/>
      <c r="DXJ13"/>
      <c r="DXK13"/>
      <c r="DXL13"/>
      <c r="DXM13"/>
      <c r="DXN13"/>
      <c r="DXO13"/>
      <c r="DXP13"/>
      <c r="DXQ13"/>
      <c r="DXR13"/>
      <c r="DXS13"/>
      <c r="DXT13"/>
      <c r="DXU13"/>
      <c r="DXV13"/>
      <c r="DXW13"/>
      <c r="DXX13"/>
      <c r="DXY13"/>
      <c r="DXZ13"/>
      <c r="DYA13"/>
      <c r="DYB13"/>
      <c r="DYC13"/>
      <c r="DYD13"/>
      <c r="DYE13"/>
      <c r="DYF13"/>
      <c r="DYG13"/>
      <c r="DYH13"/>
      <c r="DYI13"/>
      <c r="DYJ13"/>
      <c r="DYK13"/>
      <c r="DYL13"/>
      <c r="DYM13"/>
      <c r="DYN13"/>
      <c r="DYO13"/>
      <c r="DYP13"/>
      <c r="DYQ13"/>
      <c r="DYR13"/>
      <c r="DYS13"/>
      <c r="DYT13"/>
      <c r="DYU13"/>
      <c r="DYV13"/>
      <c r="DYW13"/>
      <c r="DYX13"/>
      <c r="DYY13"/>
      <c r="DYZ13"/>
      <c r="DZA13"/>
      <c r="DZB13"/>
      <c r="DZC13"/>
      <c r="DZD13"/>
      <c r="DZE13"/>
      <c r="DZF13"/>
      <c r="DZG13"/>
      <c r="DZH13"/>
      <c r="DZI13"/>
      <c r="DZJ13"/>
      <c r="DZK13"/>
      <c r="DZL13"/>
      <c r="DZM13"/>
      <c r="DZN13"/>
      <c r="DZO13"/>
      <c r="DZP13"/>
      <c r="DZQ13"/>
      <c r="DZR13"/>
      <c r="DZS13"/>
      <c r="DZT13"/>
      <c r="DZU13"/>
      <c r="DZV13"/>
      <c r="DZW13"/>
      <c r="DZX13"/>
      <c r="DZY13"/>
      <c r="DZZ13"/>
      <c r="EAA13"/>
      <c r="EAB13"/>
      <c r="EAC13"/>
      <c r="EAD13"/>
      <c r="EAE13"/>
      <c r="EAF13"/>
      <c r="EAG13"/>
      <c r="EAH13"/>
      <c r="EAI13"/>
      <c r="EAJ13"/>
      <c r="EAK13"/>
      <c r="EAL13"/>
      <c r="EAM13"/>
      <c r="EAN13"/>
      <c r="EAO13"/>
      <c r="EAP13"/>
      <c r="EAQ13"/>
      <c r="EAR13"/>
      <c r="EAS13"/>
      <c r="EAT13"/>
      <c r="EAU13"/>
      <c r="EAV13"/>
      <c r="EAW13"/>
      <c r="EAX13"/>
      <c r="EAY13"/>
      <c r="EAZ13"/>
      <c r="EBA13"/>
      <c r="EBB13"/>
      <c r="EBC13"/>
      <c r="EBD13"/>
      <c r="EBE13"/>
      <c r="EBF13"/>
      <c r="EBG13"/>
      <c r="EBH13"/>
      <c r="EBI13"/>
      <c r="EBJ13"/>
      <c r="EBK13"/>
      <c r="EBL13"/>
      <c r="EBM13"/>
      <c r="EBN13"/>
      <c r="EBO13"/>
      <c r="EBP13"/>
      <c r="EBQ13"/>
      <c r="EBR13"/>
      <c r="EBS13"/>
      <c r="EBT13"/>
      <c r="EBU13"/>
      <c r="EBV13"/>
      <c r="EBW13"/>
      <c r="EBX13"/>
      <c r="EBY13"/>
      <c r="EBZ13"/>
      <c r="ECA13"/>
      <c r="ECB13"/>
      <c r="ECC13"/>
      <c r="ECD13"/>
      <c r="ECE13"/>
      <c r="ECF13"/>
      <c r="ECG13"/>
      <c r="ECH13"/>
      <c r="ECI13"/>
      <c r="ECJ13"/>
      <c r="ECK13"/>
      <c r="ECL13"/>
      <c r="ECM13"/>
      <c r="ECN13"/>
      <c r="ECO13"/>
      <c r="ECP13"/>
      <c r="ECQ13"/>
      <c r="ECR13"/>
      <c r="ECS13"/>
      <c r="ECT13"/>
      <c r="ECU13"/>
      <c r="ECV13"/>
      <c r="ECW13"/>
      <c r="ECX13"/>
      <c r="ECY13"/>
      <c r="ECZ13"/>
      <c r="EDA13"/>
      <c r="EDB13"/>
      <c r="EDC13"/>
      <c r="EDD13"/>
      <c r="EDE13"/>
      <c r="EDF13"/>
      <c r="EDG13"/>
      <c r="EDH13"/>
      <c r="EDI13"/>
      <c r="EDJ13"/>
      <c r="EDK13"/>
      <c r="EDL13"/>
      <c r="EDM13"/>
      <c r="EDN13"/>
      <c r="EDO13"/>
      <c r="EDP13"/>
      <c r="EDQ13"/>
      <c r="EDR13"/>
      <c r="EDS13"/>
      <c r="EDT13"/>
      <c r="EDU13"/>
      <c r="EDV13"/>
      <c r="EDW13"/>
      <c r="EDX13"/>
      <c r="EDY13"/>
      <c r="EDZ13"/>
      <c r="EEA13"/>
      <c r="EEB13"/>
      <c r="EEC13"/>
      <c r="EED13"/>
      <c r="EEE13"/>
      <c r="EEF13"/>
      <c r="EEG13"/>
      <c r="EEH13"/>
      <c r="EEI13"/>
      <c r="EEJ13"/>
      <c r="EEK13"/>
      <c r="EEL13"/>
      <c r="EEM13"/>
      <c r="EEN13"/>
      <c r="EEO13"/>
      <c r="EEP13"/>
      <c r="EEQ13"/>
      <c r="EER13"/>
      <c r="EES13"/>
      <c r="EET13"/>
      <c r="EEU13"/>
      <c r="EEV13"/>
      <c r="EEW13"/>
      <c r="EEX13"/>
      <c r="EEY13"/>
      <c r="EEZ13"/>
      <c r="EFA13"/>
      <c r="EFB13"/>
      <c r="EFC13"/>
      <c r="EFD13"/>
      <c r="EFE13"/>
      <c r="EFF13"/>
      <c r="EFG13"/>
      <c r="EFH13"/>
      <c r="EFI13"/>
      <c r="EFJ13"/>
      <c r="EFK13"/>
      <c r="EFL13"/>
      <c r="EFM13"/>
      <c r="EFN13"/>
      <c r="EFO13"/>
      <c r="EFP13"/>
      <c r="EFQ13"/>
      <c r="EFR13"/>
      <c r="EFS13"/>
      <c r="EFT13"/>
      <c r="EFU13"/>
      <c r="EFV13"/>
      <c r="EFW13"/>
      <c r="EFX13"/>
      <c r="EFY13"/>
      <c r="EFZ13"/>
      <c r="EGA13"/>
      <c r="EGB13"/>
      <c r="EGC13"/>
      <c r="EGD13"/>
      <c r="EGE13"/>
      <c r="EGF13"/>
      <c r="EGG13"/>
      <c r="EGH13"/>
      <c r="EGI13"/>
      <c r="EGJ13"/>
      <c r="EGK13"/>
      <c r="EGL13"/>
      <c r="EGM13"/>
      <c r="EGN13"/>
      <c r="EGO13"/>
      <c r="EGP13"/>
      <c r="EGQ13"/>
      <c r="EGR13"/>
      <c r="EGS13"/>
      <c r="EGT13"/>
      <c r="EGU13"/>
      <c r="EGV13"/>
      <c r="EGW13"/>
      <c r="EGX13"/>
      <c r="EGY13"/>
      <c r="EGZ13"/>
      <c r="EHA13"/>
      <c r="EHB13"/>
      <c r="EHC13"/>
      <c r="EHD13"/>
      <c r="EHE13"/>
      <c r="EHF13"/>
      <c r="EHG13"/>
      <c r="EHH13"/>
      <c r="EHI13"/>
      <c r="EHJ13"/>
      <c r="EHK13"/>
      <c r="EHL13"/>
      <c r="EHM13"/>
      <c r="EHN13"/>
      <c r="EHO13"/>
      <c r="EHP13"/>
      <c r="EHQ13"/>
      <c r="EHR13"/>
      <c r="EHS13"/>
      <c r="EHT13"/>
      <c r="EHU13"/>
      <c r="EHV13"/>
      <c r="EHW13"/>
      <c r="EHX13"/>
      <c r="EHY13"/>
      <c r="EHZ13"/>
      <c r="EIA13"/>
      <c r="EIB13"/>
      <c r="EIC13"/>
      <c r="EID13"/>
      <c r="EIE13"/>
      <c r="EIF13"/>
      <c r="EIG13"/>
      <c r="EIH13"/>
      <c r="EII13"/>
      <c r="EIJ13"/>
      <c r="EIK13"/>
      <c r="EIL13"/>
      <c r="EIM13"/>
      <c r="EIN13"/>
      <c r="EIO13"/>
      <c r="EIP13"/>
      <c r="EIQ13"/>
      <c r="EIR13"/>
      <c r="EIS13"/>
      <c r="EIT13"/>
      <c r="EIU13"/>
      <c r="EIV13"/>
      <c r="EIW13"/>
      <c r="EIX13"/>
      <c r="EIY13"/>
      <c r="EIZ13"/>
      <c r="EJA13"/>
      <c r="EJB13"/>
      <c r="EJC13"/>
      <c r="EJD13"/>
      <c r="EJE13"/>
      <c r="EJF13"/>
      <c r="EJG13"/>
      <c r="EJH13"/>
      <c r="EJI13"/>
      <c r="EJJ13"/>
      <c r="EJK13"/>
      <c r="EJL13"/>
      <c r="EJM13"/>
      <c r="EJN13"/>
      <c r="EJO13"/>
      <c r="EJP13"/>
      <c r="EJQ13"/>
      <c r="EJR13"/>
      <c r="EJS13"/>
      <c r="EJT13"/>
      <c r="EJU13"/>
      <c r="EJV13"/>
      <c r="EJW13"/>
      <c r="EJX13"/>
      <c r="EJY13"/>
      <c r="EJZ13"/>
      <c r="EKA13"/>
      <c r="EKB13"/>
      <c r="EKC13"/>
      <c r="EKD13"/>
      <c r="EKE13"/>
      <c r="EKF13"/>
      <c r="EKG13"/>
      <c r="EKH13"/>
      <c r="EKI13"/>
      <c r="EKJ13"/>
      <c r="EKK13"/>
      <c r="EKL13"/>
      <c r="EKM13"/>
      <c r="EKN13"/>
      <c r="EKO13"/>
      <c r="EKP13"/>
      <c r="EKQ13"/>
      <c r="EKR13"/>
      <c r="EKS13"/>
      <c r="EKT13"/>
      <c r="EKU13"/>
      <c r="EKV13"/>
      <c r="EKW13"/>
      <c r="EKX13"/>
      <c r="EKY13"/>
      <c r="EKZ13"/>
      <c r="ELA13"/>
      <c r="ELB13"/>
      <c r="ELC13"/>
      <c r="ELD13"/>
      <c r="ELE13"/>
      <c r="ELF13"/>
      <c r="ELG13"/>
      <c r="ELH13"/>
      <c r="ELI13"/>
      <c r="ELJ13"/>
      <c r="ELK13"/>
      <c r="ELL13"/>
      <c r="ELM13"/>
      <c r="ELN13"/>
      <c r="ELO13"/>
      <c r="ELP13"/>
      <c r="ELQ13"/>
      <c r="ELR13"/>
      <c r="ELS13"/>
      <c r="ELT13"/>
      <c r="ELU13"/>
      <c r="ELV13"/>
      <c r="ELW13"/>
      <c r="ELX13"/>
      <c r="ELY13"/>
      <c r="ELZ13"/>
      <c r="EMA13"/>
      <c r="EMB13"/>
      <c r="EMC13"/>
      <c r="EMD13"/>
      <c r="EME13"/>
      <c r="EMF13"/>
      <c r="EMG13"/>
      <c r="EMH13"/>
      <c r="EMI13"/>
      <c r="EMJ13"/>
      <c r="EMK13"/>
      <c r="EML13"/>
      <c r="EMM13"/>
      <c r="EMN13"/>
      <c r="EMO13"/>
      <c r="EMP13"/>
      <c r="EMQ13"/>
      <c r="EMR13"/>
      <c r="EMS13"/>
      <c r="EMT13"/>
      <c r="EMU13"/>
      <c r="EMV13"/>
      <c r="EMW13"/>
      <c r="EMX13"/>
      <c r="EMY13"/>
      <c r="EMZ13"/>
      <c r="ENA13"/>
      <c r="ENB13"/>
      <c r="ENC13"/>
      <c r="END13"/>
      <c r="ENE13"/>
      <c r="ENF13"/>
      <c r="ENG13"/>
      <c r="ENH13"/>
      <c r="ENI13"/>
      <c r="ENJ13"/>
      <c r="ENK13"/>
      <c r="ENL13"/>
      <c r="ENM13"/>
      <c r="ENN13"/>
      <c r="ENO13"/>
      <c r="ENP13"/>
      <c r="ENQ13"/>
      <c r="ENR13"/>
      <c r="ENS13"/>
      <c r="ENT13"/>
      <c r="ENU13"/>
      <c r="ENV13"/>
      <c r="ENW13"/>
      <c r="ENX13"/>
      <c r="ENY13"/>
      <c r="ENZ13"/>
      <c r="EOA13"/>
      <c r="EOB13"/>
      <c r="EOC13"/>
      <c r="EOD13"/>
      <c r="EOE13"/>
      <c r="EOF13"/>
      <c r="EOG13"/>
      <c r="EOH13"/>
      <c r="EOI13"/>
      <c r="EOJ13"/>
      <c r="EOK13"/>
      <c r="EOL13"/>
      <c r="EOM13"/>
      <c r="EON13"/>
      <c r="EOO13"/>
      <c r="EOP13"/>
      <c r="EOQ13"/>
      <c r="EOR13"/>
      <c r="EOS13"/>
      <c r="EOT13"/>
      <c r="EOU13"/>
      <c r="EOV13"/>
      <c r="EOW13"/>
      <c r="EOX13"/>
      <c r="EOY13"/>
      <c r="EOZ13"/>
      <c r="EPA13"/>
      <c r="EPB13"/>
      <c r="EPC13"/>
      <c r="EPD13"/>
      <c r="EPE13"/>
      <c r="EPF13"/>
      <c r="EPG13"/>
      <c r="EPH13"/>
      <c r="EPI13"/>
      <c r="EPJ13"/>
      <c r="EPK13"/>
      <c r="EPL13"/>
      <c r="EPM13"/>
      <c r="EPN13"/>
      <c r="EPO13"/>
      <c r="EPP13"/>
      <c r="EPQ13"/>
      <c r="EPR13"/>
      <c r="EPS13"/>
      <c r="EPT13"/>
      <c r="EPU13"/>
      <c r="EPV13"/>
      <c r="EPW13"/>
      <c r="EPX13"/>
      <c r="EPY13"/>
      <c r="EPZ13"/>
      <c r="EQA13"/>
      <c r="EQB13"/>
      <c r="EQC13"/>
      <c r="EQD13"/>
      <c r="EQE13"/>
      <c r="EQF13"/>
      <c r="EQG13"/>
      <c r="EQH13"/>
      <c r="EQI13"/>
      <c r="EQJ13"/>
      <c r="EQK13"/>
      <c r="EQL13"/>
      <c r="EQM13"/>
      <c r="EQN13"/>
      <c r="EQO13"/>
      <c r="EQP13"/>
      <c r="EQQ13"/>
      <c r="EQR13"/>
      <c r="EQS13"/>
      <c r="EQT13"/>
      <c r="EQU13"/>
      <c r="EQV13"/>
      <c r="EQW13"/>
      <c r="EQX13"/>
      <c r="EQY13"/>
      <c r="EQZ13"/>
      <c r="ERA13"/>
      <c r="ERB13"/>
      <c r="ERC13"/>
      <c r="ERD13"/>
      <c r="ERE13"/>
      <c r="ERF13"/>
      <c r="ERG13"/>
      <c r="ERH13"/>
      <c r="ERI13"/>
      <c r="ERJ13"/>
      <c r="ERK13"/>
      <c r="ERL13"/>
      <c r="ERM13"/>
      <c r="ERN13"/>
      <c r="ERO13"/>
      <c r="ERP13"/>
      <c r="ERQ13"/>
      <c r="ERR13"/>
      <c r="ERS13"/>
      <c r="ERT13"/>
      <c r="ERU13"/>
      <c r="ERV13"/>
      <c r="ERW13"/>
      <c r="ERX13"/>
      <c r="ERY13"/>
      <c r="ERZ13"/>
      <c r="ESA13"/>
      <c r="ESB13"/>
      <c r="ESC13"/>
      <c r="ESD13"/>
      <c r="ESE13"/>
      <c r="ESF13"/>
      <c r="ESG13"/>
      <c r="ESH13"/>
      <c r="ESI13"/>
      <c r="ESJ13"/>
      <c r="ESK13"/>
      <c r="ESL13"/>
      <c r="ESM13"/>
      <c r="ESN13"/>
      <c r="ESO13"/>
      <c r="ESP13"/>
      <c r="ESQ13"/>
      <c r="ESR13"/>
      <c r="ESS13"/>
      <c r="EST13"/>
      <c r="ESU13"/>
      <c r="ESV13"/>
      <c r="ESW13"/>
      <c r="ESX13"/>
      <c r="ESY13"/>
      <c r="ESZ13"/>
      <c r="ETA13"/>
      <c r="ETB13"/>
      <c r="ETC13"/>
      <c r="ETD13"/>
      <c r="ETE13"/>
      <c r="ETF13"/>
      <c r="ETG13"/>
      <c r="ETH13"/>
      <c r="ETI13"/>
      <c r="ETJ13"/>
      <c r="ETK13"/>
      <c r="ETL13"/>
      <c r="ETM13"/>
      <c r="ETN13"/>
      <c r="ETO13"/>
      <c r="ETP13"/>
      <c r="ETQ13"/>
      <c r="ETR13"/>
      <c r="ETS13"/>
      <c r="ETT13"/>
      <c r="ETU13"/>
      <c r="ETV13"/>
      <c r="ETW13"/>
      <c r="ETX13"/>
      <c r="ETY13"/>
      <c r="ETZ13"/>
      <c r="EUA13"/>
      <c r="EUB13"/>
      <c r="EUC13"/>
      <c r="EUD13"/>
      <c r="EUE13"/>
      <c r="EUF13"/>
      <c r="EUG13"/>
      <c r="EUH13"/>
      <c r="EUI13"/>
      <c r="EUJ13"/>
      <c r="EUK13"/>
      <c r="EUL13"/>
      <c r="EUM13"/>
      <c r="EUN13"/>
      <c r="EUO13"/>
      <c r="EUP13"/>
      <c r="EUQ13"/>
      <c r="EUR13"/>
      <c r="EUS13"/>
      <c r="EUT13"/>
      <c r="EUU13"/>
      <c r="EUV13"/>
      <c r="EUW13"/>
      <c r="EUX13"/>
      <c r="EUY13"/>
      <c r="EUZ13"/>
      <c r="EVA13"/>
      <c r="EVB13"/>
      <c r="EVC13"/>
      <c r="EVD13"/>
      <c r="EVE13"/>
      <c r="EVF13"/>
      <c r="EVG13"/>
      <c r="EVH13"/>
      <c r="EVI13"/>
      <c r="EVJ13"/>
      <c r="EVK13"/>
      <c r="EVL13"/>
      <c r="EVM13"/>
      <c r="EVN13"/>
      <c r="EVO13"/>
      <c r="EVP13"/>
      <c r="EVQ13"/>
      <c r="EVR13"/>
      <c r="EVS13"/>
      <c r="EVT13"/>
      <c r="EVU13"/>
      <c r="EVV13"/>
      <c r="EVW13"/>
      <c r="EVX13"/>
      <c r="EVY13"/>
      <c r="EVZ13"/>
      <c r="EWA13"/>
      <c r="EWB13"/>
      <c r="EWC13"/>
      <c r="EWD13"/>
      <c r="EWE13"/>
      <c r="EWF13"/>
      <c r="EWG13"/>
      <c r="EWH13"/>
      <c r="EWI13"/>
      <c r="EWJ13"/>
      <c r="EWK13"/>
      <c r="EWL13"/>
      <c r="EWM13"/>
      <c r="EWN13"/>
      <c r="EWO13"/>
      <c r="EWP13"/>
      <c r="EWQ13"/>
      <c r="EWR13"/>
      <c r="EWS13"/>
      <c r="EWT13"/>
      <c r="EWU13"/>
      <c r="EWV13"/>
      <c r="EWW13"/>
      <c r="EWX13"/>
      <c r="EWY13"/>
      <c r="EWZ13"/>
      <c r="EXA13"/>
      <c r="EXB13"/>
      <c r="EXC13"/>
      <c r="EXD13"/>
      <c r="EXE13"/>
      <c r="EXF13"/>
      <c r="EXG13"/>
      <c r="EXH13"/>
      <c r="EXI13"/>
      <c r="EXJ13"/>
      <c r="EXK13"/>
      <c r="EXL13"/>
      <c r="EXM13"/>
      <c r="EXN13"/>
      <c r="EXO13"/>
      <c r="EXP13"/>
      <c r="EXQ13"/>
      <c r="EXR13"/>
      <c r="EXS13"/>
      <c r="EXT13"/>
      <c r="EXU13"/>
      <c r="EXV13"/>
      <c r="EXW13"/>
      <c r="EXX13"/>
      <c r="EXY13"/>
      <c r="EXZ13"/>
      <c r="EYA13"/>
      <c r="EYB13"/>
      <c r="EYC13"/>
      <c r="EYD13"/>
      <c r="EYE13"/>
      <c r="EYF13"/>
      <c r="EYG13"/>
      <c r="EYH13"/>
      <c r="EYI13"/>
      <c r="EYJ13"/>
      <c r="EYK13"/>
      <c r="EYL13"/>
      <c r="EYM13"/>
      <c r="EYN13"/>
      <c r="EYO13"/>
      <c r="EYP13"/>
      <c r="EYQ13"/>
      <c r="EYR13"/>
      <c r="EYS13"/>
      <c r="EYT13"/>
      <c r="EYU13"/>
      <c r="EYV13"/>
      <c r="EYW13"/>
      <c r="EYX13"/>
      <c r="EYY13"/>
      <c r="EYZ13"/>
      <c r="EZA13"/>
      <c r="EZB13"/>
      <c r="EZC13"/>
      <c r="EZD13"/>
      <c r="EZE13"/>
      <c r="EZF13"/>
      <c r="EZG13"/>
      <c r="EZH13"/>
      <c r="EZI13"/>
      <c r="EZJ13"/>
      <c r="EZK13"/>
      <c r="EZL13"/>
      <c r="EZM13"/>
      <c r="EZN13"/>
      <c r="EZO13"/>
      <c r="EZP13"/>
      <c r="EZQ13"/>
      <c r="EZR13"/>
      <c r="EZS13"/>
      <c r="EZT13"/>
      <c r="EZU13"/>
      <c r="EZV13"/>
      <c r="EZW13"/>
      <c r="EZX13"/>
      <c r="EZY13"/>
      <c r="EZZ13"/>
      <c r="FAA13"/>
      <c r="FAB13"/>
      <c r="FAC13"/>
      <c r="FAD13"/>
      <c r="FAE13"/>
      <c r="FAF13"/>
      <c r="FAG13"/>
      <c r="FAH13"/>
      <c r="FAI13"/>
      <c r="FAJ13"/>
      <c r="FAK13"/>
      <c r="FAL13"/>
      <c r="FAM13"/>
      <c r="FAN13"/>
      <c r="FAO13"/>
      <c r="FAP13"/>
      <c r="FAQ13"/>
      <c r="FAR13"/>
      <c r="FAS13"/>
      <c r="FAT13"/>
      <c r="FAU13"/>
      <c r="FAV13"/>
      <c r="FAW13"/>
      <c r="FAX13"/>
      <c r="FAY13"/>
      <c r="FAZ13"/>
      <c r="FBA13"/>
      <c r="FBB13"/>
      <c r="FBC13"/>
      <c r="FBD13"/>
      <c r="FBE13"/>
      <c r="FBF13"/>
      <c r="FBG13"/>
      <c r="FBH13"/>
      <c r="FBI13"/>
      <c r="FBJ13"/>
      <c r="FBK13"/>
      <c r="FBL13"/>
      <c r="FBM13"/>
      <c r="FBN13"/>
      <c r="FBO13"/>
      <c r="FBP13"/>
      <c r="FBQ13"/>
      <c r="FBR13"/>
      <c r="FBS13"/>
      <c r="FBT13"/>
      <c r="FBU13"/>
      <c r="FBV13"/>
      <c r="FBW13"/>
      <c r="FBX13"/>
      <c r="FBY13"/>
      <c r="FBZ13"/>
      <c r="FCA13"/>
      <c r="FCB13"/>
      <c r="FCC13"/>
      <c r="FCD13"/>
      <c r="FCE13"/>
      <c r="FCF13"/>
      <c r="FCG13"/>
      <c r="FCH13"/>
      <c r="FCI13"/>
      <c r="FCJ13"/>
      <c r="FCK13"/>
      <c r="FCL13"/>
      <c r="FCM13"/>
      <c r="FCN13"/>
      <c r="FCO13"/>
      <c r="FCP13"/>
      <c r="FCQ13"/>
      <c r="FCR13"/>
      <c r="FCS13"/>
      <c r="FCT13"/>
      <c r="FCU13"/>
      <c r="FCV13"/>
      <c r="FCW13"/>
      <c r="FCX13"/>
      <c r="FCY13"/>
      <c r="FCZ13"/>
      <c r="FDA13"/>
      <c r="FDB13"/>
      <c r="FDC13"/>
      <c r="FDD13"/>
      <c r="FDE13"/>
      <c r="FDF13"/>
      <c r="FDG13"/>
      <c r="FDH13"/>
      <c r="FDI13"/>
      <c r="FDJ13"/>
      <c r="FDK13"/>
      <c r="FDL13"/>
      <c r="FDM13"/>
      <c r="FDN13"/>
      <c r="FDO13"/>
      <c r="FDP13"/>
      <c r="FDQ13"/>
      <c r="FDR13"/>
      <c r="FDS13"/>
      <c r="FDT13"/>
      <c r="FDU13"/>
      <c r="FDV13"/>
      <c r="FDW13"/>
      <c r="FDX13"/>
      <c r="FDY13"/>
      <c r="FDZ13"/>
      <c r="FEA13"/>
      <c r="FEB13"/>
      <c r="FEC13"/>
      <c r="FED13"/>
      <c r="FEE13"/>
      <c r="FEF13"/>
      <c r="FEG13"/>
      <c r="FEH13"/>
      <c r="FEI13"/>
      <c r="FEJ13"/>
      <c r="FEK13"/>
      <c r="FEL13"/>
      <c r="FEM13"/>
      <c r="FEN13"/>
      <c r="FEO13"/>
      <c r="FEP13"/>
      <c r="FEQ13"/>
      <c r="FER13"/>
      <c r="FES13"/>
      <c r="FET13"/>
      <c r="FEU13"/>
      <c r="FEV13"/>
      <c r="FEW13"/>
      <c r="FEX13"/>
      <c r="FEY13"/>
      <c r="FEZ13"/>
      <c r="FFA13"/>
      <c r="FFB13"/>
      <c r="FFC13"/>
      <c r="FFD13"/>
      <c r="FFE13"/>
      <c r="FFF13"/>
      <c r="FFG13"/>
      <c r="FFH13"/>
      <c r="FFI13"/>
      <c r="FFJ13"/>
      <c r="FFK13"/>
      <c r="FFL13"/>
      <c r="FFM13"/>
      <c r="FFN13"/>
      <c r="FFO13"/>
      <c r="FFP13"/>
      <c r="FFQ13"/>
      <c r="FFR13"/>
      <c r="FFS13"/>
      <c r="FFT13"/>
      <c r="FFU13"/>
      <c r="FFV13"/>
      <c r="FFW13"/>
      <c r="FFX13"/>
      <c r="FFY13"/>
      <c r="FFZ13"/>
      <c r="FGA13"/>
      <c r="FGB13"/>
      <c r="FGC13"/>
      <c r="FGD13"/>
      <c r="FGE13"/>
      <c r="FGF13"/>
      <c r="FGG13"/>
      <c r="FGH13"/>
      <c r="FGI13"/>
      <c r="FGJ13"/>
      <c r="FGK13"/>
      <c r="FGL13"/>
      <c r="FGM13"/>
      <c r="FGN13"/>
      <c r="FGO13"/>
      <c r="FGP13"/>
      <c r="FGQ13"/>
      <c r="FGR13"/>
      <c r="FGS13"/>
      <c r="FGT13"/>
      <c r="FGU13"/>
      <c r="FGV13"/>
      <c r="FGW13"/>
      <c r="FGX13"/>
      <c r="FGY13"/>
      <c r="FGZ13"/>
      <c r="FHA13"/>
      <c r="FHB13"/>
      <c r="FHC13"/>
      <c r="FHD13"/>
      <c r="FHE13"/>
      <c r="FHF13"/>
      <c r="FHG13"/>
      <c r="FHH13"/>
      <c r="FHI13"/>
      <c r="FHJ13"/>
      <c r="FHK13"/>
      <c r="FHL13"/>
      <c r="FHM13"/>
      <c r="FHN13"/>
      <c r="FHO13"/>
      <c r="FHP13"/>
      <c r="FHQ13"/>
      <c r="FHR13"/>
      <c r="FHS13"/>
      <c r="FHT13"/>
      <c r="FHU13"/>
      <c r="FHV13"/>
      <c r="FHW13"/>
      <c r="FHX13"/>
      <c r="FHY13"/>
      <c r="FHZ13"/>
      <c r="FIA13"/>
      <c r="FIB13"/>
      <c r="FIC13"/>
      <c r="FID13"/>
      <c r="FIE13"/>
      <c r="FIF13"/>
      <c r="FIG13"/>
      <c r="FIH13"/>
      <c r="FII13"/>
      <c r="FIJ13"/>
      <c r="FIK13"/>
      <c r="FIL13"/>
      <c r="FIM13"/>
      <c r="FIN13"/>
      <c r="FIO13"/>
      <c r="FIP13"/>
      <c r="FIQ13"/>
      <c r="FIR13"/>
      <c r="FIS13"/>
      <c r="FIT13"/>
      <c r="FIU13"/>
      <c r="FIV13"/>
      <c r="FIW13"/>
      <c r="FIX13"/>
      <c r="FIY13"/>
      <c r="FIZ13"/>
      <c r="FJA13"/>
      <c r="FJB13"/>
      <c r="FJC13"/>
      <c r="FJD13"/>
      <c r="FJE13"/>
      <c r="FJF13"/>
      <c r="FJG13"/>
      <c r="FJH13"/>
      <c r="FJI13"/>
      <c r="FJJ13"/>
      <c r="FJK13"/>
      <c r="FJL13"/>
      <c r="FJM13"/>
      <c r="FJN13"/>
      <c r="FJO13"/>
      <c r="FJP13"/>
      <c r="FJQ13"/>
      <c r="FJR13"/>
      <c r="FJS13"/>
      <c r="FJT13"/>
      <c r="FJU13"/>
      <c r="FJV13"/>
      <c r="FJW13"/>
      <c r="FJX13"/>
      <c r="FJY13"/>
      <c r="FJZ13"/>
      <c r="FKA13"/>
      <c r="FKB13"/>
      <c r="FKC13"/>
      <c r="FKD13"/>
      <c r="FKE13"/>
      <c r="FKF13"/>
      <c r="FKG13"/>
      <c r="FKH13"/>
      <c r="FKI13"/>
      <c r="FKJ13"/>
      <c r="FKK13"/>
      <c r="FKL13"/>
      <c r="FKM13"/>
      <c r="FKN13"/>
      <c r="FKO13"/>
      <c r="FKP13"/>
      <c r="FKQ13"/>
      <c r="FKR13"/>
      <c r="FKS13"/>
      <c r="FKT13"/>
      <c r="FKU13"/>
      <c r="FKV13"/>
      <c r="FKW13"/>
      <c r="FKX13"/>
      <c r="FKY13"/>
      <c r="FKZ13"/>
      <c r="FLA13"/>
      <c r="FLB13"/>
      <c r="FLC13"/>
      <c r="FLD13"/>
      <c r="FLE13"/>
      <c r="FLF13"/>
      <c r="FLG13"/>
      <c r="FLH13"/>
      <c r="FLI13"/>
      <c r="FLJ13"/>
      <c r="FLK13"/>
      <c r="FLL13"/>
      <c r="FLM13"/>
      <c r="FLN13"/>
      <c r="FLO13"/>
      <c r="FLP13"/>
      <c r="FLQ13"/>
      <c r="FLR13"/>
      <c r="FLS13"/>
      <c r="FLT13"/>
      <c r="FLU13"/>
      <c r="FLV13"/>
      <c r="FLW13"/>
      <c r="FLX13"/>
      <c r="FLY13"/>
      <c r="FLZ13"/>
      <c r="FMA13"/>
      <c r="FMB13"/>
      <c r="FMC13"/>
      <c r="FMD13"/>
      <c r="FME13"/>
      <c r="FMF13"/>
      <c r="FMG13"/>
      <c r="FMH13"/>
      <c r="FMI13"/>
      <c r="FMJ13"/>
      <c r="FMK13"/>
      <c r="FML13"/>
      <c r="FMM13"/>
      <c r="FMN13"/>
      <c r="FMO13"/>
      <c r="FMP13"/>
      <c r="FMQ13"/>
      <c r="FMR13"/>
      <c r="FMS13"/>
      <c r="FMT13"/>
      <c r="FMU13"/>
      <c r="FMV13"/>
      <c r="FMW13"/>
      <c r="FMX13"/>
      <c r="FMY13"/>
      <c r="FMZ13"/>
      <c r="FNA13"/>
      <c r="FNB13"/>
      <c r="FNC13"/>
      <c r="FND13"/>
      <c r="FNE13"/>
      <c r="FNF13"/>
      <c r="FNG13"/>
      <c r="FNH13"/>
      <c r="FNI13"/>
      <c r="FNJ13"/>
      <c r="FNK13"/>
      <c r="FNL13"/>
      <c r="FNM13"/>
      <c r="FNN13"/>
      <c r="FNO13"/>
      <c r="FNP13"/>
      <c r="FNQ13"/>
      <c r="FNR13"/>
      <c r="FNS13"/>
      <c r="FNT13"/>
      <c r="FNU13"/>
      <c r="FNV13"/>
      <c r="FNW13"/>
      <c r="FNX13"/>
      <c r="FNY13"/>
      <c r="FNZ13"/>
      <c r="FOA13"/>
      <c r="FOB13"/>
      <c r="FOC13"/>
      <c r="FOD13"/>
      <c r="FOE13"/>
      <c r="FOF13"/>
      <c r="FOG13"/>
      <c r="FOH13"/>
      <c r="FOI13"/>
      <c r="FOJ13"/>
      <c r="FOK13"/>
      <c r="FOL13"/>
      <c r="FOM13"/>
      <c r="FON13"/>
      <c r="FOO13"/>
      <c r="FOP13"/>
      <c r="FOQ13"/>
      <c r="FOR13"/>
      <c r="FOS13"/>
      <c r="FOT13"/>
      <c r="FOU13"/>
      <c r="FOV13"/>
      <c r="FOW13"/>
      <c r="FOX13"/>
      <c r="FOY13"/>
      <c r="FOZ13"/>
      <c r="FPA13"/>
      <c r="FPB13"/>
      <c r="FPC13"/>
      <c r="FPD13"/>
      <c r="FPE13"/>
      <c r="FPF13"/>
      <c r="FPG13"/>
      <c r="FPH13"/>
      <c r="FPI13"/>
      <c r="FPJ13"/>
      <c r="FPK13"/>
      <c r="FPL13"/>
      <c r="FPM13"/>
      <c r="FPN13"/>
      <c r="FPO13"/>
      <c r="FPP13"/>
      <c r="FPQ13"/>
      <c r="FPR13"/>
      <c r="FPS13"/>
      <c r="FPT13"/>
      <c r="FPU13"/>
      <c r="FPV13"/>
      <c r="FPW13"/>
      <c r="FPX13"/>
      <c r="FPY13"/>
      <c r="FPZ13"/>
      <c r="FQA13"/>
      <c r="FQB13"/>
      <c r="FQC13"/>
      <c r="FQD13"/>
      <c r="FQE13"/>
      <c r="FQF13"/>
      <c r="FQG13"/>
      <c r="FQH13"/>
      <c r="FQI13"/>
      <c r="FQJ13"/>
      <c r="FQK13"/>
      <c r="FQL13"/>
      <c r="FQM13"/>
      <c r="FQN13"/>
      <c r="FQO13"/>
      <c r="FQP13"/>
      <c r="FQQ13"/>
      <c r="FQR13"/>
      <c r="FQS13"/>
      <c r="FQT13"/>
      <c r="FQU13"/>
      <c r="FQV13"/>
      <c r="FQW13"/>
      <c r="FQX13"/>
      <c r="FQY13"/>
      <c r="FQZ13"/>
      <c r="FRA13"/>
      <c r="FRB13"/>
      <c r="FRC13"/>
      <c r="FRD13"/>
      <c r="FRE13"/>
      <c r="FRF13"/>
      <c r="FRG13"/>
      <c r="FRH13"/>
      <c r="FRI13"/>
      <c r="FRJ13"/>
      <c r="FRK13"/>
      <c r="FRL13"/>
      <c r="FRM13"/>
      <c r="FRN13"/>
      <c r="FRO13"/>
      <c r="FRP13"/>
      <c r="FRQ13"/>
      <c r="FRR13"/>
      <c r="FRS13"/>
      <c r="FRT13"/>
      <c r="FRU13"/>
      <c r="FRV13"/>
      <c r="FRW13"/>
      <c r="FRX13"/>
      <c r="FRY13"/>
      <c r="FRZ13"/>
      <c r="FSA13"/>
      <c r="FSB13"/>
      <c r="FSC13"/>
      <c r="FSD13"/>
      <c r="FSE13"/>
      <c r="FSF13"/>
      <c r="FSG13"/>
      <c r="FSH13"/>
      <c r="FSI13"/>
      <c r="FSJ13"/>
      <c r="FSK13"/>
      <c r="FSL13"/>
      <c r="FSM13"/>
      <c r="FSN13"/>
      <c r="FSO13"/>
      <c r="FSP13"/>
      <c r="FSQ13"/>
      <c r="FSR13"/>
      <c r="FSS13"/>
      <c r="FST13"/>
      <c r="FSU13"/>
      <c r="FSV13"/>
      <c r="FSW13"/>
      <c r="FSX13"/>
      <c r="FSY13"/>
      <c r="FSZ13"/>
      <c r="FTA13"/>
      <c r="FTB13"/>
      <c r="FTC13"/>
      <c r="FTD13"/>
      <c r="FTE13"/>
      <c r="FTF13"/>
      <c r="FTG13"/>
      <c r="FTH13"/>
      <c r="FTI13"/>
      <c r="FTJ13"/>
      <c r="FTK13"/>
      <c r="FTL13"/>
      <c r="FTM13"/>
      <c r="FTN13"/>
      <c r="FTO13"/>
      <c r="FTP13"/>
      <c r="FTQ13"/>
      <c r="FTR13"/>
      <c r="FTS13"/>
      <c r="FTT13"/>
      <c r="FTU13"/>
      <c r="FTV13"/>
      <c r="FTW13"/>
      <c r="FTX13"/>
      <c r="FTY13"/>
      <c r="FTZ13"/>
      <c r="FUA13"/>
      <c r="FUB13"/>
      <c r="FUC13"/>
      <c r="FUD13"/>
      <c r="FUE13"/>
      <c r="FUF13"/>
      <c r="FUG13"/>
      <c r="FUH13"/>
      <c r="FUI13"/>
      <c r="FUJ13"/>
      <c r="FUK13"/>
      <c r="FUL13"/>
      <c r="FUM13"/>
      <c r="FUN13"/>
      <c r="FUO13"/>
      <c r="FUP13"/>
      <c r="FUQ13"/>
      <c r="FUR13"/>
      <c r="FUS13"/>
      <c r="FUT13"/>
      <c r="FUU13"/>
      <c r="FUV13"/>
      <c r="FUW13"/>
      <c r="FUX13"/>
      <c r="FUY13"/>
      <c r="FUZ13"/>
      <c r="FVA13"/>
      <c r="FVB13"/>
      <c r="FVC13"/>
      <c r="FVD13"/>
      <c r="FVE13"/>
      <c r="FVF13"/>
      <c r="FVG13"/>
      <c r="FVH13"/>
      <c r="FVI13"/>
      <c r="FVJ13"/>
      <c r="FVK13"/>
      <c r="FVL13"/>
      <c r="FVM13"/>
      <c r="FVN13"/>
      <c r="FVO13"/>
      <c r="FVP13"/>
      <c r="FVQ13"/>
      <c r="FVR13"/>
      <c r="FVS13"/>
      <c r="FVT13"/>
      <c r="FVU13"/>
      <c r="FVV13"/>
      <c r="FVW13"/>
      <c r="FVX13"/>
      <c r="FVY13"/>
      <c r="FVZ13"/>
      <c r="FWA13"/>
      <c r="FWB13"/>
      <c r="FWC13"/>
      <c r="FWD13"/>
      <c r="FWE13"/>
      <c r="FWF13"/>
      <c r="FWG13"/>
      <c r="FWH13"/>
      <c r="FWI13"/>
      <c r="FWJ13"/>
      <c r="FWK13"/>
      <c r="FWL13"/>
      <c r="FWM13"/>
      <c r="FWN13"/>
      <c r="FWO13"/>
      <c r="FWP13"/>
      <c r="FWQ13"/>
      <c r="FWR13"/>
      <c r="FWS13"/>
      <c r="FWT13"/>
      <c r="FWU13"/>
      <c r="FWV13"/>
      <c r="FWW13"/>
      <c r="FWX13"/>
      <c r="FWY13"/>
      <c r="FWZ13"/>
      <c r="FXA13"/>
      <c r="FXB13"/>
      <c r="FXC13"/>
      <c r="FXD13"/>
      <c r="FXE13"/>
      <c r="FXF13"/>
      <c r="FXG13"/>
      <c r="FXH13"/>
      <c r="FXI13"/>
      <c r="FXJ13"/>
      <c r="FXK13"/>
      <c r="FXL13"/>
      <c r="FXM13"/>
      <c r="FXN13"/>
      <c r="FXO13"/>
      <c r="FXP13"/>
      <c r="FXQ13"/>
      <c r="FXR13"/>
      <c r="FXS13"/>
      <c r="FXT13"/>
      <c r="FXU13"/>
      <c r="FXV13"/>
      <c r="FXW13"/>
      <c r="FXX13"/>
      <c r="FXY13"/>
      <c r="FXZ13"/>
      <c r="FYA13"/>
      <c r="FYB13"/>
      <c r="FYC13"/>
      <c r="FYD13"/>
      <c r="FYE13"/>
      <c r="FYF13"/>
      <c r="FYG13"/>
      <c r="FYH13"/>
      <c r="FYI13"/>
      <c r="FYJ13"/>
      <c r="FYK13"/>
      <c r="FYL13"/>
      <c r="FYM13"/>
      <c r="FYN13"/>
      <c r="FYO13"/>
      <c r="FYP13"/>
      <c r="FYQ13"/>
      <c r="FYR13"/>
      <c r="FYS13"/>
      <c r="FYT13"/>
      <c r="FYU13"/>
      <c r="FYV13"/>
      <c r="FYW13"/>
      <c r="FYX13"/>
      <c r="FYY13"/>
      <c r="FYZ13"/>
      <c r="FZA13"/>
      <c r="FZB13"/>
      <c r="FZC13"/>
      <c r="FZD13"/>
      <c r="FZE13"/>
      <c r="FZF13"/>
      <c r="FZG13"/>
      <c r="FZH13"/>
      <c r="FZI13"/>
      <c r="FZJ13"/>
      <c r="FZK13"/>
      <c r="FZL13"/>
      <c r="FZM13"/>
      <c r="FZN13"/>
      <c r="FZO13"/>
      <c r="FZP13"/>
      <c r="FZQ13"/>
      <c r="FZR13"/>
      <c r="FZS13"/>
      <c r="FZT13"/>
      <c r="FZU13"/>
      <c r="FZV13"/>
      <c r="FZW13"/>
      <c r="FZX13"/>
      <c r="FZY13"/>
      <c r="FZZ13"/>
      <c r="GAA13"/>
      <c r="GAB13"/>
      <c r="GAC13"/>
      <c r="GAD13"/>
      <c r="GAE13"/>
      <c r="GAF13"/>
      <c r="GAG13"/>
      <c r="GAH13"/>
      <c r="GAI13"/>
      <c r="GAJ13"/>
      <c r="GAK13"/>
      <c r="GAL13"/>
      <c r="GAM13"/>
      <c r="GAN13"/>
      <c r="GAO13"/>
      <c r="GAP13"/>
      <c r="GAQ13"/>
      <c r="GAR13"/>
      <c r="GAS13"/>
      <c r="GAT13"/>
      <c r="GAU13"/>
      <c r="GAV13"/>
      <c r="GAW13"/>
      <c r="GAX13"/>
      <c r="GAY13"/>
      <c r="GAZ13"/>
      <c r="GBA13"/>
      <c r="GBB13"/>
      <c r="GBC13"/>
      <c r="GBD13"/>
      <c r="GBE13"/>
      <c r="GBF13"/>
      <c r="GBG13"/>
      <c r="GBH13"/>
      <c r="GBI13"/>
      <c r="GBJ13"/>
      <c r="GBK13"/>
      <c r="GBL13"/>
      <c r="GBM13"/>
      <c r="GBN13"/>
      <c r="GBO13"/>
      <c r="GBP13"/>
      <c r="GBQ13"/>
      <c r="GBR13"/>
      <c r="GBS13"/>
      <c r="GBT13"/>
      <c r="GBU13"/>
      <c r="GBV13"/>
      <c r="GBW13"/>
      <c r="GBX13"/>
      <c r="GBY13"/>
      <c r="GBZ13"/>
      <c r="GCA13"/>
      <c r="GCB13"/>
      <c r="GCC13"/>
      <c r="GCD13"/>
      <c r="GCE13"/>
      <c r="GCF13"/>
      <c r="GCG13"/>
      <c r="GCH13"/>
      <c r="GCI13"/>
      <c r="GCJ13"/>
      <c r="GCK13"/>
      <c r="GCL13"/>
      <c r="GCM13"/>
      <c r="GCN13"/>
      <c r="GCO13"/>
      <c r="GCP13"/>
      <c r="GCQ13"/>
      <c r="GCR13"/>
      <c r="GCS13"/>
      <c r="GCT13"/>
      <c r="GCU13"/>
      <c r="GCV13"/>
      <c r="GCW13"/>
      <c r="GCX13"/>
      <c r="GCY13"/>
      <c r="GCZ13"/>
      <c r="GDA13"/>
      <c r="GDB13"/>
      <c r="GDC13"/>
      <c r="GDD13"/>
      <c r="GDE13"/>
      <c r="GDF13"/>
      <c r="GDG13"/>
      <c r="GDH13"/>
      <c r="GDI13"/>
      <c r="GDJ13"/>
      <c r="GDK13"/>
      <c r="GDL13"/>
      <c r="GDM13"/>
      <c r="GDN13"/>
      <c r="GDO13"/>
      <c r="GDP13"/>
      <c r="GDQ13"/>
      <c r="GDR13"/>
      <c r="GDS13"/>
      <c r="GDT13"/>
      <c r="GDU13"/>
      <c r="GDV13"/>
      <c r="GDW13"/>
      <c r="GDX13"/>
      <c r="GDY13"/>
      <c r="GDZ13"/>
      <c r="GEA13"/>
      <c r="GEB13"/>
      <c r="GEC13"/>
      <c r="GED13"/>
      <c r="GEE13"/>
      <c r="GEF13"/>
      <c r="GEG13"/>
      <c r="GEH13"/>
      <c r="GEI13"/>
      <c r="GEJ13"/>
      <c r="GEK13"/>
      <c r="GEL13"/>
      <c r="GEM13"/>
      <c r="GEN13"/>
      <c r="GEO13"/>
      <c r="GEP13"/>
      <c r="GEQ13"/>
      <c r="GER13"/>
      <c r="GES13"/>
      <c r="GET13"/>
      <c r="GEU13"/>
      <c r="GEV13"/>
      <c r="GEW13"/>
      <c r="GEX13"/>
      <c r="GEY13"/>
      <c r="GEZ13"/>
      <c r="GFA13"/>
      <c r="GFB13"/>
      <c r="GFC13"/>
      <c r="GFD13"/>
      <c r="GFE13"/>
      <c r="GFF13"/>
      <c r="GFG13"/>
      <c r="GFH13"/>
      <c r="GFI13"/>
      <c r="GFJ13"/>
      <c r="GFK13"/>
      <c r="GFL13"/>
      <c r="GFM13"/>
      <c r="GFN13"/>
      <c r="GFO13"/>
      <c r="GFP13"/>
      <c r="GFQ13"/>
      <c r="GFR13"/>
      <c r="GFS13"/>
      <c r="GFT13"/>
      <c r="GFU13"/>
      <c r="GFV13"/>
      <c r="GFW13"/>
      <c r="GFX13"/>
      <c r="GFY13"/>
      <c r="GFZ13"/>
      <c r="GGA13"/>
      <c r="GGB13"/>
      <c r="GGC13"/>
      <c r="GGD13"/>
      <c r="GGE13"/>
      <c r="GGF13"/>
      <c r="GGG13"/>
      <c r="GGH13"/>
      <c r="GGI13"/>
      <c r="GGJ13"/>
      <c r="GGK13"/>
      <c r="GGL13"/>
      <c r="GGM13"/>
      <c r="GGN13"/>
      <c r="GGO13"/>
      <c r="GGP13"/>
      <c r="GGQ13"/>
      <c r="GGR13"/>
      <c r="GGS13"/>
      <c r="GGT13"/>
      <c r="GGU13"/>
      <c r="GGV13"/>
      <c r="GGW13"/>
      <c r="GGX13"/>
      <c r="GGY13"/>
      <c r="GGZ13"/>
      <c r="GHA13"/>
      <c r="GHB13"/>
      <c r="GHC13"/>
      <c r="GHD13"/>
      <c r="GHE13"/>
      <c r="GHF13"/>
      <c r="GHG13"/>
      <c r="GHH13"/>
      <c r="GHI13"/>
      <c r="GHJ13"/>
      <c r="GHK13"/>
      <c r="GHL13"/>
      <c r="GHM13"/>
      <c r="GHN13"/>
      <c r="GHO13"/>
      <c r="GHP13"/>
      <c r="GHQ13"/>
      <c r="GHR13"/>
      <c r="GHS13"/>
      <c r="GHT13"/>
      <c r="GHU13"/>
      <c r="GHV13"/>
      <c r="GHW13"/>
      <c r="GHX13"/>
      <c r="GHY13"/>
      <c r="GHZ13"/>
      <c r="GIA13"/>
      <c r="GIB13"/>
      <c r="GIC13"/>
      <c r="GID13"/>
      <c r="GIE13"/>
      <c r="GIF13"/>
      <c r="GIG13"/>
      <c r="GIH13"/>
      <c r="GII13"/>
      <c r="GIJ13"/>
      <c r="GIK13"/>
      <c r="GIL13"/>
      <c r="GIM13"/>
      <c r="GIN13"/>
      <c r="GIO13"/>
      <c r="GIP13"/>
      <c r="GIQ13"/>
      <c r="GIR13"/>
      <c r="GIS13"/>
      <c r="GIT13"/>
      <c r="GIU13"/>
      <c r="GIV13"/>
      <c r="GIW13"/>
      <c r="GIX13"/>
      <c r="GIY13"/>
      <c r="GIZ13"/>
      <c r="GJA13"/>
      <c r="GJB13"/>
      <c r="GJC13"/>
      <c r="GJD13"/>
      <c r="GJE13"/>
      <c r="GJF13"/>
      <c r="GJG13"/>
      <c r="GJH13"/>
      <c r="GJI13"/>
      <c r="GJJ13"/>
      <c r="GJK13"/>
      <c r="GJL13"/>
      <c r="GJM13"/>
      <c r="GJN13"/>
      <c r="GJO13"/>
      <c r="GJP13"/>
      <c r="GJQ13"/>
      <c r="GJR13"/>
      <c r="GJS13"/>
      <c r="GJT13"/>
      <c r="GJU13"/>
      <c r="GJV13"/>
      <c r="GJW13"/>
      <c r="GJX13"/>
      <c r="GJY13"/>
      <c r="GJZ13"/>
      <c r="GKA13"/>
      <c r="GKB13"/>
      <c r="GKC13"/>
      <c r="GKD13"/>
      <c r="GKE13"/>
      <c r="GKF13"/>
      <c r="GKG13"/>
      <c r="GKH13"/>
      <c r="GKI13"/>
      <c r="GKJ13"/>
      <c r="GKK13"/>
      <c r="GKL13"/>
      <c r="GKM13"/>
      <c r="GKN13"/>
      <c r="GKO13"/>
      <c r="GKP13"/>
      <c r="GKQ13"/>
      <c r="GKR13"/>
      <c r="GKS13"/>
      <c r="GKT13"/>
      <c r="GKU13"/>
      <c r="GKV13"/>
      <c r="GKW13"/>
      <c r="GKX13"/>
      <c r="GKY13"/>
      <c r="GKZ13"/>
      <c r="GLA13"/>
      <c r="GLB13"/>
      <c r="GLC13"/>
      <c r="GLD13"/>
      <c r="GLE13"/>
      <c r="GLF13"/>
      <c r="GLG13"/>
      <c r="GLH13"/>
      <c r="GLI13"/>
      <c r="GLJ13"/>
      <c r="GLK13"/>
      <c r="GLL13"/>
      <c r="GLM13"/>
      <c r="GLN13"/>
      <c r="GLO13"/>
      <c r="GLP13"/>
      <c r="GLQ13"/>
      <c r="GLR13"/>
      <c r="GLS13"/>
      <c r="GLT13"/>
      <c r="GLU13"/>
      <c r="GLV13"/>
      <c r="GLW13"/>
      <c r="GLX13"/>
      <c r="GLY13"/>
      <c r="GLZ13"/>
      <c r="GMA13"/>
      <c r="GMB13"/>
      <c r="GMC13"/>
      <c r="GMD13"/>
      <c r="GME13"/>
      <c r="GMF13"/>
      <c r="GMG13"/>
      <c r="GMH13"/>
      <c r="GMI13"/>
      <c r="GMJ13"/>
      <c r="GMK13"/>
      <c r="GML13"/>
      <c r="GMM13"/>
      <c r="GMN13"/>
      <c r="GMO13"/>
      <c r="GMP13"/>
      <c r="GMQ13"/>
      <c r="GMR13"/>
      <c r="GMS13"/>
      <c r="GMT13"/>
      <c r="GMU13"/>
      <c r="GMV13"/>
      <c r="GMW13"/>
      <c r="GMX13"/>
      <c r="GMY13"/>
      <c r="GMZ13"/>
      <c r="GNA13"/>
      <c r="GNB13"/>
      <c r="GNC13"/>
      <c r="GND13"/>
      <c r="GNE13"/>
      <c r="GNF13"/>
      <c r="GNG13"/>
      <c r="GNH13"/>
      <c r="GNI13"/>
      <c r="GNJ13"/>
      <c r="GNK13"/>
      <c r="GNL13"/>
      <c r="GNM13"/>
      <c r="GNN13"/>
      <c r="GNO13"/>
      <c r="GNP13"/>
      <c r="GNQ13"/>
      <c r="GNR13"/>
      <c r="GNS13"/>
      <c r="GNT13"/>
      <c r="GNU13"/>
      <c r="GNV13"/>
      <c r="GNW13"/>
      <c r="GNX13"/>
      <c r="GNY13"/>
      <c r="GNZ13"/>
      <c r="GOA13"/>
      <c r="GOB13"/>
      <c r="GOC13"/>
      <c r="GOD13"/>
      <c r="GOE13"/>
      <c r="GOF13"/>
      <c r="GOG13"/>
      <c r="GOH13"/>
      <c r="GOI13"/>
      <c r="GOJ13"/>
      <c r="GOK13"/>
      <c r="GOL13"/>
      <c r="GOM13"/>
      <c r="GON13"/>
      <c r="GOO13"/>
      <c r="GOP13"/>
      <c r="GOQ13"/>
      <c r="GOR13"/>
      <c r="GOS13"/>
      <c r="GOT13"/>
      <c r="GOU13"/>
      <c r="GOV13"/>
      <c r="GOW13"/>
      <c r="GOX13"/>
      <c r="GOY13"/>
      <c r="GOZ13"/>
      <c r="GPA13"/>
      <c r="GPB13"/>
      <c r="GPC13"/>
      <c r="GPD13"/>
      <c r="GPE13"/>
      <c r="GPF13"/>
      <c r="GPG13"/>
      <c r="GPH13"/>
      <c r="GPI13"/>
      <c r="GPJ13"/>
      <c r="GPK13"/>
      <c r="GPL13"/>
      <c r="GPM13"/>
      <c r="GPN13"/>
      <c r="GPO13"/>
      <c r="GPP13"/>
      <c r="GPQ13"/>
      <c r="GPR13"/>
      <c r="GPS13"/>
      <c r="GPT13"/>
      <c r="GPU13"/>
      <c r="GPV13"/>
      <c r="GPW13"/>
      <c r="GPX13"/>
      <c r="GPY13"/>
      <c r="GPZ13"/>
      <c r="GQA13"/>
      <c r="GQB13"/>
      <c r="GQC13"/>
      <c r="GQD13"/>
      <c r="GQE13"/>
      <c r="GQF13"/>
      <c r="GQG13"/>
      <c r="GQH13"/>
      <c r="GQI13"/>
      <c r="GQJ13"/>
      <c r="GQK13"/>
      <c r="GQL13"/>
      <c r="GQM13"/>
      <c r="GQN13"/>
      <c r="GQO13"/>
      <c r="GQP13"/>
      <c r="GQQ13"/>
      <c r="GQR13"/>
      <c r="GQS13"/>
      <c r="GQT13"/>
      <c r="GQU13"/>
      <c r="GQV13"/>
      <c r="GQW13"/>
      <c r="GQX13"/>
      <c r="GQY13"/>
      <c r="GQZ13"/>
      <c r="GRA13"/>
      <c r="GRB13"/>
      <c r="GRC13"/>
      <c r="GRD13"/>
      <c r="GRE13"/>
      <c r="GRF13"/>
      <c r="GRG13"/>
      <c r="GRH13"/>
      <c r="GRI13"/>
      <c r="GRJ13"/>
      <c r="GRK13"/>
      <c r="GRL13"/>
      <c r="GRM13"/>
      <c r="GRN13"/>
      <c r="GRO13"/>
      <c r="GRP13"/>
      <c r="GRQ13"/>
      <c r="GRR13"/>
      <c r="GRS13"/>
      <c r="GRT13"/>
      <c r="GRU13"/>
      <c r="GRV13"/>
      <c r="GRW13"/>
      <c r="GRX13"/>
      <c r="GRY13"/>
      <c r="GRZ13"/>
      <c r="GSA13"/>
      <c r="GSB13"/>
      <c r="GSC13"/>
      <c r="GSD13"/>
      <c r="GSE13"/>
      <c r="GSF13"/>
      <c r="GSG13"/>
      <c r="GSH13"/>
      <c r="GSI13"/>
      <c r="GSJ13"/>
      <c r="GSK13"/>
      <c r="GSL13"/>
      <c r="GSM13"/>
      <c r="GSN13"/>
      <c r="GSO13"/>
      <c r="GSP13"/>
      <c r="GSQ13"/>
      <c r="GSR13"/>
      <c r="GSS13"/>
      <c r="GST13"/>
      <c r="GSU13"/>
      <c r="GSV13"/>
      <c r="GSW13"/>
      <c r="GSX13"/>
      <c r="GSY13"/>
      <c r="GSZ13"/>
      <c r="GTA13"/>
      <c r="GTB13"/>
      <c r="GTC13"/>
      <c r="GTD13"/>
      <c r="GTE13"/>
      <c r="GTF13"/>
      <c r="GTG13"/>
      <c r="GTH13"/>
      <c r="GTI13"/>
      <c r="GTJ13"/>
      <c r="GTK13"/>
      <c r="GTL13"/>
      <c r="GTM13"/>
      <c r="GTN13"/>
      <c r="GTO13"/>
      <c r="GTP13"/>
      <c r="GTQ13"/>
      <c r="GTR13"/>
      <c r="GTS13"/>
      <c r="GTT13"/>
      <c r="GTU13"/>
      <c r="GTV13"/>
      <c r="GTW13"/>
      <c r="GTX13"/>
      <c r="GTY13"/>
      <c r="GTZ13"/>
      <c r="GUA13"/>
      <c r="GUB13"/>
      <c r="GUC13"/>
      <c r="GUD13"/>
      <c r="GUE13"/>
      <c r="GUF13"/>
      <c r="GUG13"/>
      <c r="GUH13"/>
      <c r="GUI13"/>
      <c r="GUJ13"/>
      <c r="GUK13"/>
      <c r="GUL13"/>
      <c r="GUM13"/>
      <c r="GUN13"/>
      <c r="GUO13"/>
      <c r="GUP13"/>
      <c r="GUQ13"/>
      <c r="GUR13"/>
      <c r="GUS13"/>
      <c r="GUT13"/>
      <c r="GUU13"/>
      <c r="GUV13"/>
      <c r="GUW13"/>
      <c r="GUX13"/>
      <c r="GUY13"/>
      <c r="GUZ13"/>
      <c r="GVA13"/>
      <c r="GVB13"/>
      <c r="GVC13"/>
      <c r="GVD13"/>
      <c r="GVE13"/>
      <c r="GVF13"/>
      <c r="GVG13"/>
      <c r="GVH13"/>
      <c r="GVI13"/>
      <c r="GVJ13"/>
      <c r="GVK13"/>
      <c r="GVL13"/>
      <c r="GVM13"/>
      <c r="GVN13"/>
      <c r="GVO13"/>
      <c r="GVP13"/>
      <c r="GVQ13"/>
      <c r="GVR13"/>
      <c r="GVS13"/>
      <c r="GVT13"/>
      <c r="GVU13"/>
      <c r="GVV13"/>
      <c r="GVW13"/>
      <c r="GVX13"/>
      <c r="GVY13"/>
      <c r="GVZ13"/>
      <c r="GWA13"/>
      <c r="GWB13"/>
      <c r="GWC13"/>
      <c r="GWD13"/>
      <c r="GWE13"/>
      <c r="GWF13"/>
      <c r="GWG13"/>
      <c r="GWH13"/>
      <c r="GWI13"/>
      <c r="GWJ13"/>
      <c r="GWK13"/>
      <c r="GWL13"/>
      <c r="GWM13"/>
      <c r="GWN13"/>
      <c r="GWO13"/>
      <c r="GWP13"/>
      <c r="GWQ13"/>
      <c r="GWR13"/>
      <c r="GWS13"/>
      <c r="GWT13"/>
      <c r="GWU13"/>
      <c r="GWV13"/>
      <c r="GWW13"/>
      <c r="GWX13"/>
      <c r="GWY13"/>
      <c r="GWZ13"/>
      <c r="GXA13"/>
      <c r="GXB13"/>
      <c r="GXC13"/>
      <c r="GXD13"/>
      <c r="GXE13"/>
      <c r="GXF13"/>
      <c r="GXG13"/>
      <c r="GXH13"/>
      <c r="GXI13"/>
      <c r="GXJ13"/>
      <c r="GXK13"/>
      <c r="GXL13"/>
      <c r="GXM13"/>
      <c r="GXN13"/>
      <c r="GXO13"/>
      <c r="GXP13"/>
      <c r="GXQ13"/>
      <c r="GXR13"/>
      <c r="GXS13"/>
      <c r="GXT13"/>
      <c r="GXU13"/>
      <c r="GXV13"/>
      <c r="GXW13"/>
      <c r="GXX13"/>
      <c r="GXY13"/>
      <c r="GXZ13"/>
      <c r="GYA13"/>
      <c r="GYB13"/>
      <c r="GYC13"/>
      <c r="GYD13"/>
      <c r="GYE13"/>
      <c r="GYF13"/>
      <c r="GYG13"/>
      <c r="GYH13"/>
      <c r="GYI13"/>
      <c r="GYJ13"/>
      <c r="GYK13"/>
      <c r="GYL13"/>
      <c r="GYM13"/>
      <c r="GYN13"/>
      <c r="GYO13"/>
      <c r="GYP13"/>
      <c r="GYQ13"/>
      <c r="GYR13"/>
      <c r="GYS13"/>
      <c r="GYT13"/>
      <c r="GYU13"/>
      <c r="GYV13"/>
      <c r="GYW13"/>
      <c r="GYX13"/>
      <c r="GYY13"/>
      <c r="GYZ13"/>
      <c r="GZA13"/>
      <c r="GZB13"/>
      <c r="GZC13"/>
      <c r="GZD13"/>
      <c r="GZE13"/>
      <c r="GZF13"/>
      <c r="GZG13"/>
      <c r="GZH13"/>
      <c r="GZI13"/>
      <c r="GZJ13"/>
      <c r="GZK13"/>
      <c r="GZL13"/>
      <c r="GZM13"/>
      <c r="GZN13"/>
      <c r="GZO13"/>
      <c r="GZP13"/>
      <c r="GZQ13"/>
      <c r="GZR13"/>
      <c r="GZS13"/>
      <c r="GZT13"/>
      <c r="GZU13"/>
      <c r="GZV13"/>
      <c r="GZW13"/>
      <c r="GZX13"/>
      <c r="GZY13"/>
      <c r="GZZ13"/>
      <c r="HAA13"/>
      <c r="HAB13"/>
      <c r="HAC13"/>
      <c r="HAD13"/>
      <c r="HAE13"/>
      <c r="HAF13"/>
      <c r="HAG13"/>
      <c r="HAH13"/>
      <c r="HAI13"/>
      <c r="HAJ13"/>
      <c r="HAK13"/>
      <c r="HAL13"/>
      <c r="HAM13"/>
      <c r="HAN13"/>
      <c r="HAO13"/>
      <c r="HAP13"/>
      <c r="HAQ13"/>
      <c r="HAR13"/>
      <c r="HAS13"/>
      <c r="HAT13"/>
      <c r="HAU13"/>
      <c r="HAV13"/>
      <c r="HAW13"/>
      <c r="HAX13"/>
      <c r="HAY13"/>
      <c r="HAZ13"/>
      <c r="HBA13"/>
      <c r="HBB13"/>
      <c r="HBC13"/>
      <c r="HBD13"/>
      <c r="HBE13"/>
      <c r="HBF13"/>
      <c r="HBG13"/>
      <c r="HBH13"/>
      <c r="HBI13"/>
      <c r="HBJ13"/>
      <c r="HBK13"/>
      <c r="HBL13"/>
      <c r="HBM13"/>
      <c r="HBN13"/>
      <c r="HBO13"/>
      <c r="HBP13"/>
      <c r="HBQ13"/>
      <c r="HBR13"/>
      <c r="HBS13"/>
      <c r="HBT13"/>
      <c r="HBU13"/>
      <c r="HBV13"/>
      <c r="HBW13"/>
      <c r="HBX13"/>
      <c r="HBY13"/>
      <c r="HBZ13"/>
      <c r="HCA13"/>
      <c r="HCB13"/>
      <c r="HCC13"/>
      <c r="HCD13"/>
      <c r="HCE13"/>
      <c r="HCF13"/>
      <c r="HCG13"/>
      <c r="HCH13"/>
      <c r="HCI13"/>
      <c r="HCJ13"/>
      <c r="HCK13"/>
      <c r="HCL13"/>
      <c r="HCM13"/>
      <c r="HCN13"/>
      <c r="HCO13"/>
      <c r="HCP13"/>
      <c r="HCQ13"/>
      <c r="HCR13"/>
      <c r="HCS13"/>
      <c r="HCT13"/>
      <c r="HCU13"/>
      <c r="HCV13"/>
      <c r="HCW13"/>
      <c r="HCX13"/>
      <c r="HCY13"/>
      <c r="HCZ13"/>
      <c r="HDA13"/>
      <c r="HDB13"/>
      <c r="HDC13"/>
      <c r="HDD13"/>
      <c r="HDE13"/>
      <c r="HDF13"/>
      <c r="HDG13"/>
      <c r="HDH13"/>
      <c r="HDI13"/>
      <c r="HDJ13"/>
      <c r="HDK13"/>
      <c r="HDL13"/>
      <c r="HDM13"/>
      <c r="HDN13"/>
      <c r="HDO13"/>
      <c r="HDP13"/>
      <c r="HDQ13"/>
      <c r="HDR13"/>
      <c r="HDS13"/>
      <c r="HDT13"/>
      <c r="HDU13"/>
      <c r="HDV13"/>
      <c r="HDW13"/>
      <c r="HDX13"/>
      <c r="HDY13"/>
      <c r="HDZ13"/>
      <c r="HEA13"/>
      <c r="HEB13"/>
      <c r="HEC13"/>
      <c r="HED13"/>
      <c r="HEE13"/>
      <c r="HEF13"/>
      <c r="HEG13"/>
      <c r="HEH13"/>
      <c r="HEI13"/>
      <c r="HEJ13"/>
      <c r="HEK13"/>
      <c r="HEL13"/>
      <c r="HEM13"/>
      <c r="HEN13"/>
      <c r="HEO13"/>
      <c r="HEP13"/>
      <c r="HEQ13"/>
      <c r="HER13"/>
      <c r="HES13"/>
      <c r="HET13"/>
      <c r="HEU13"/>
      <c r="HEV13"/>
      <c r="HEW13"/>
      <c r="HEX13"/>
      <c r="HEY13"/>
      <c r="HEZ13"/>
      <c r="HFA13"/>
      <c r="HFB13"/>
      <c r="HFC13"/>
      <c r="HFD13"/>
      <c r="HFE13"/>
      <c r="HFF13"/>
      <c r="HFG13"/>
      <c r="HFH13"/>
      <c r="HFI13"/>
      <c r="HFJ13"/>
      <c r="HFK13"/>
      <c r="HFL13"/>
      <c r="HFM13"/>
      <c r="HFN13"/>
      <c r="HFO13"/>
      <c r="HFP13"/>
      <c r="HFQ13"/>
      <c r="HFR13"/>
      <c r="HFS13"/>
      <c r="HFT13"/>
      <c r="HFU13"/>
      <c r="HFV13"/>
      <c r="HFW13"/>
      <c r="HFX13"/>
      <c r="HFY13"/>
      <c r="HFZ13"/>
      <c r="HGA13"/>
      <c r="HGB13"/>
      <c r="HGC13"/>
      <c r="HGD13"/>
      <c r="HGE13"/>
      <c r="HGF13"/>
      <c r="HGG13"/>
      <c r="HGH13"/>
      <c r="HGI13"/>
      <c r="HGJ13"/>
      <c r="HGK13"/>
      <c r="HGL13"/>
      <c r="HGM13"/>
      <c r="HGN13"/>
      <c r="HGO13"/>
      <c r="HGP13"/>
      <c r="HGQ13"/>
      <c r="HGR13"/>
      <c r="HGS13"/>
      <c r="HGT13"/>
      <c r="HGU13"/>
      <c r="HGV13"/>
      <c r="HGW13"/>
      <c r="HGX13"/>
      <c r="HGY13"/>
      <c r="HGZ13"/>
      <c r="HHA13"/>
      <c r="HHB13"/>
      <c r="HHC13"/>
      <c r="HHD13"/>
      <c r="HHE13"/>
      <c r="HHF13"/>
      <c r="HHG13"/>
      <c r="HHH13"/>
      <c r="HHI13"/>
      <c r="HHJ13"/>
      <c r="HHK13"/>
      <c r="HHL13"/>
      <c r="HHM13"/>
      <c r="HHN13"/>
      <c r="HHO13"/>
      <c r="HHP13"/>
      <c r="HHQ13"/>
      <c r="HHR13"/>
      <c r="HHS13"/>
      <c r="HHT13"/>
      <c r="HHU13"/>
      <c r="HHV13"/>
      <c r="HHW13"/>
      <c r="HHX13"/>
      <c r="HHY13"/>
      <c r="HHZ13"/>
      <c r="HIA13"/>
      <c r="HIB13"/>
      <c r="HIC13"/>
      <c r="HID13"/>
      <c r="HIE13"/>
      <c r="HIF13"/>
      <c r="HIG13"/>
      <c r="HIH13"/>
      <c r="HII13"/>
      <c r="HIJ13"/>
      <c r="HIK13"/>
      <c r="HIL13"/>
      <c r="HIM13"/>
      <c r="HIN13"/>
      <c r="HIO13"/>
      <c r="HIP13"/>
      <c r="HIQ13"/>
      <c r="HIR13"/>
      <c r="HIS13"/>
      <c r="HIT13"/>
      <c r="HIU13"/>
      <c r="HIV13"/>
      <c r="HIW13"/>
      <c r="HIX13"/>
      <c r="HIY13"/>
      <c r="HIZ13"/>
      <c r="HJA13"/>
      <c r="HJB13"/>
      <c r="HJC13"/>
      <c r="HJD13"/>
      <c r="HJE13"/>
      <c r="HJF13"/>
      <c r="HJG13"/>
      <c r="HJH13"/>
      <c r="HJI13"/>
      <c r="HJJ13"/>
      <c r="HJK13"/>
      <c r="HJL13"/>
      <c r="HJM13"/>
      <c r="HJN13"/>
      <c r="HJO13"/>
      <c r="HJP13"/>
      <c r="HJQ13"/>
      <c r="HJR13"/>
      <c r="HJS13"/>
      <c r="HJT13"/>
      <c r="HJU13"/>
      <c r="HJV13"/>
      <c r="HJW13"/>
      <c r="HJX13"/>
      <c r="HJY13"/>
      <c r="HJZ13"/>
      <c r="HKA13"/>
      <c r="HKB13"/>
      <c r="HKC13"/>
      <c r="HKD13"/>
      <c r="HKE13"/>
      <c r="HKF13"/>
      <c r="HKG13"/>
      <c r="HKH13"/>
      <c r="HKI13"/>
      <c r="HKJ13"/>
      <c r="HKK13"/>
      <c r="HKL13"/>
      <c r="HKM13"/>
      <c r="HKN13"/>
      <c r="HKO13"/>
      <c r="HKP13"/>
      <c r="HKQ13"/>
      <c r="HKR13"/>
      <c r="HKS13"/>
      <c r="HKT13"/>
      <c r="HKU13"/>
      <c r="HKV13"/>
      <c r="HKW13"/>
      <c r="HKX13"/>
      <c r="HKY13"/>
      <c r="HKZ13"/>
      <c r="HLA13"/>
      <c r="HLB13"/>
      <c r="HLC13"/>
      <c r="HLD13"/>
      <c r="HLE13"/>
      <c r="HLF13"/>
      <c r="HLG13"/>
      <c r="HLH13"/>
      <c r="HLI13"/>
      <c r="HLJ13"/>
      <c r="HLK13"/>
      <c r="HLL13"/>
      <c r="HLM13"/>
      <c r="HLN13"/>
      <c r="HLO13"/>
      <c r="HLP13"/>
      <c r="HLQ13"/>
      <c r="HLR13"/>
      <c r="HLS13"/>
      <c r="HLT13"/>
      <c r="HLU13"/>
      <c r="HLV13"/>
      <c r="HLW13"/>
      <c r="HLX13"/>
      <c r="HLY13"/>
      <c r="HLZ13"/>
      <c r="HMA13"/>
      <c r="HMB13"/>
      <c r="HMC13"/>
      <c r="HMD13"/>
      <c r="HME13"/>
      <c r="HMF13"/>
      <c r="HMG13"/>
      <c r="HMH13"/>
      <c r="HMI13"/>
      <c r="HMJ13"/>
      <c r="HMK13"/>
      <c r="HML13"/>
      <c r="HMM13"/>
      <c r="HMN13"/>
      <c r="HMO13"/>
      <c r="HMP13"/>
      <c r="HMQ13"/>
      <c r="HMR13"/>
      <c r="HMS13"/>
      <c r="HMT13"/>
      <c r="HMU13"/>
      <c r="HMV13"/>
      <c r="HMW13"/>
      <c r="HMX13"/>
      <c r="HMY13"/>
      <c r="HMZ13"/>
      <c r="HNA13"/>
      <c r="HNB13"/>
      <c r="HNC13"/>
      <c r="HND13"/>
      <c r="HNE13"/>
      <c r="HNF13"/>
      <c r="HNG13"/>
      <c r="HNH13"/>
      <c r="HNI13"/>
      <c r="HNJ13"/>
      <c r="HNK13"/>
      <c r="HNL13"/>
      <c r="HNM13"/>
      <c r="HNN13"/>
      <c r="HNO13"/>
      <c r="HNP13"/>
      <c r="HNQ13"/>
      <c r="HNR13"/>
      <c r="HNS13"/>
      <c r="HNT13"/>
      <c r="HNU13"/>
      <c r="HNV13"/>
      <c r="HNW13"/>
      <c r="HNX13"/>
      <c r="HNY13"/>
      <c r="HNZ13"/>
      <c r="HOA13"/>
      <c r="HOB13"/>
      <c r="HOC13"/>
      <c r="HOD13"/>
      <c r="HOE13"/>
      <c r="HOF13"/>
      <c r="HOG13"/>
      <c r="HOH13"/>
      <c r="HOI13"/>
      <c r="HOJ13"/>
      <c r="HOK13"/>
      <c r="HOL13"/>
      <c r="HOM13"/>
      <c r="HON13"/>
      <c r="HOO13"/>
      <c r="HOP13"/>
      <c r="HOQ13"/>
      <c r="HOR13"/>
      <c r="HOS13"/>
      <c r="HOT13"/>
      <c r="HOU13"/>
      <c r="HOV13"/>
      <c r="HOW13"/>
      <c r="HOX13"/>
      <c r="HOY13"/>
      <c r="HOZ13"/>
      <c r="HPA13"/>
      <c r="HPB13"/>
      <c r="HPC13"/>
      <c r="HPD13"/>
      <c r="HPE13"/>
      <c r="HPF13"/>
      <c r="HPG13"/>
      <c r="HPH13"/>
      <c r="HPI13"/>
      <c r="HPJ13"/>
      <c r="HPK13"/>
      <c r="HPL13"/>
      <c r="HPM13"/>
      <c r="HPN13"/>
      <c r="HPO13"/>
      <c r="HPP13"/>
      <c r="HPQ13"/>
      <c r="HPR13"/>
      <c r="HPS13"/>
      <c r="HPT13"/>
      <c r="HPU13"/>
      <c r="HPV13"/>
      <c r="HPW13"/>
      <c r="HPX13"/>
      <c r="HPY13"/>
      <c r="HPZ13"/>
      <c r="HQA13"/>
      <c r="HQB13"/>
      <c r="HQC13"/>
      <c r="HQD13"/>
      <c r="HQE13"/>
      <c r="HQF13"/>
      <c r="HQG13"/>
      <c r="HQH13"/>
      <c r="HQI13"/>
      <c r="HQJ13"/>
      <c r="HQK13"/>
      <c r="HQL13"/>
      <c r="HQM13"/>
      <c r="HQN13"/>
      <c r="HQO13"/>
      <c r="HQP13"/>
      <c r="HQQ13"/>
      <c r="HQR13"/>
      <c r="HQS13"/>
      <c r="HQT13"/>
      <c r="HQU13"/>
      <c r="HQV13"/>
      <c r="HQW13"/>
      <c r="HQX13"/>
      <c r="HQY13"/>
      <c r="HQZ13"/>
      <c r="HRA13"/>
      <c r="HRB13"/>
      <c r="HRC13"/>
      <c r="HRD13"/>
      <c r="HRE13"/>
      <c r="HRF13"/>
      <c r="HRG13"/>
      <c r="HRH13"/>
      <c r="HRI13"/>
      <c r="HRJ13"/>
      <c r="HRK13"/>
      <c r="HRL13"/>
      <c r="HRM13"/>
      <c r="HRN13"/>
      <c r="HRO13"/>
      <c r="HRP13"/>
      <c r="HRQ13"/>
      <c r="HRR13"/>
      <c r="HRS13"/>
      <c r="HRT13"/>
      <c r="HRU13"/>
      <c r="HRV13"/>
      <c r="HRW13"/>
      <c r="HRX13"/>
      <c r="HRY13"/>
      <c r="HRZ13"/>
      <c r="HSA13"/>
      <c r="HSB13"/>
      <c r="HSC13"/>
      <c r="HSD13"/>
      <c r="HSE13"/>
      <c r="HSF13"/>
      <c r="HSG13"/>
      <c r="HSH13"/>
      <c r="HSI13"/>
      <c r="HSJ13"/>
      <c r="HSK13"/>
      <c r="HSL13"/>
      <c r="HSM13"/>
      <c r="HSN13"/>
      <c r="HSO13"/>
      <c r="HSP13"/>
      <c r="HSQ13"/>
      <c r="HSR13"/>
      <c r="HSS13"/>
      <c r="HST13"/>
      <c r="HSU13"/>
      <c r="HSV13"/>
      <c r="HSW13"/>
      <c r="HSX13"/>
      <c r="HSY13"/>
      <c r="HSZ13"/>
      <c r="HTA13"/>
      <c r="HTB13"/>
      <c r="HTC13"/>
      <c r="HTD13"/>
      <c r="HTE13"/>
      <c r="HTF13"/>
      <c r="HTG13"/>
      <c r="HTH13"/>
      <c r="HTI13"/>
      <c r="HTJ13"/>
      <c r="HTK13"/>
      <c r="HTL13"/>
      <c r="HTM13"/>
      <c r="HTN13"/>
      <c r="HTO13"/>
      <c r="HTP13"/>
      <c r="HTQ13"/>
      <c r="HTR13"/>
      <c r="HTS13"/>
      <c r="HTT13"/>
      <c r="HTU13"/>
      <c r="HTV13"/>
      <c r="HTW13"/>
      <c r="HTX13"/>
      <c r="HTY13"/>
      <c r="HTZ13"/>
      <c r="HUA13"/>
      <c r="HUB13"/>
      <c r="HUC13"/>
      <c r="HUD13"/>
      <c r="HUE13"/>
      <c r="HUF13"/>
      <c r="HUG13"/>
      <c r="HUH13"/>
      <c r="HUI13"/>
      <c r="HUJ13"/>
      <c r="HUK13"/>
      <c r="HUL13"/>
      <c r="HUM13"/>
      <c r="HUN13"/>
      <c r="HUO13"/>
      <c r="HUP13"/>
      <c r="HUQ13"/>
      <c r="HUR13"/>
      <c r="HUS13"/>
      <c r="HUT13"/>
      <c r="HUU13"/>
      <c r="HUV13"/>
      <c r="HUW13"/>
      <c r="HUX13"/>
      <c r="HUY13"/>
      <c r="HUZ13"/>
      <c r="HVA13"/>
      <c r="HVB13"/>
      <c r="HVC13"/>
      <c r="HVD13"/>
      <c r="HVE13"/>
      <c r="HVF13"/>
      <c r="HVG13"/>
      <c r="HVH13"/>
      <c r="HVI13"/>
      <c r="HVJ13"/>
      <c r="HVK13"/>
      <c r="HVL13"/>
      <c r="HVM13"/>
      <c r="HVN13"/>
      <c r="HVO13"/>
      <c r="HVP13"/>
      <c r="HVQ13"/>
      <c r="HVR13"/>
      <c r="HVS13"/>
      <c r="HVT13"/>
      <c r="HVU13"/>
      <c r="HVV13"/>
      <c r="HVW13"/>
      <c r="HVX13"/>
      <c r="HVY13"/>
      <c r="HVZ13"/>
      <c r="HWA13"/>
      <c r="HWB13"/>
      <c r="HWC13"/>
      <c r="HWD13"/>
      <c r="HWE13"/>
      <c r="HWF13"/>
      <c r="HWG13"/>
      <c r="HWH13"/>
      <c r="HWI13"/>
      <c r="HWJ13"/>
      <c r="HWK13"/>
      <c r="HWL13"/>
      <c r="HWM13"/>
      <c r="HWN13"/>
      <c r="HWO13"/>
      <c r="HWP13"/>
      <c r="HWQ13"/>
      <c r="HWR13"/>
      <c r="HWS13"/>
      <c r="HWT13"/>
      <c r="HWU13"/>
      <c r="HWV13"/>
      <c r="HWW13"/>
      <c r="HWX13"/>
      <c r="HWY13"/>
      <c r="HWZ13"/>
      <c r="HXA13"/>
      <c r="HXB13"/>
      <c r="HXC13"/>
      <c r="HXD13"/>
      <c r="HXE13"/>
      <c r="HXF13"/>
      <c r="HXG13"/>
      <c r="HXH13"/>
      <c r="HXI13"/>
      <c r="HXJ13"/>
      <c r="HXK13"/>
      <c r="HXL13"/>
      <c r="HXM13"/>
      <c r="HXN13"/>
      <c r="HXO13"/>
      <c r="HXP13"/>
      <c r="HXQ13"/>
      <c r="HXR13"/>
      <c r="HXS13"/>
      <c r="HXT13"/>
      <c r="HXU13"/>
      <c r="HXV13"/>
      <c r="HXW13"/>
      <c r="HXX13"/>
      <c r="HXY13"/>
      <c r="HXZ13"/>
      <c r="HYA13"/>
      <c r="HYB13"/>
      <c r="HYC13"/>
      <c r="HYD13"/>
      <c r="HYE13"/>
      <c r="HYF13"/>
      <c r="HYG13"/>
      <c r="HYH13"/>
      <c r="HYI13"/>
      <c r="HYJ13"/>
      <c r="HYK13"/>
      <c r="HYL13"/>
      <c r="HYM13"/>
      <c r="HYN13"/>
      <c r="HYO13"/>
      <c r="HYP13"/>
      <c r="HYQ13"/>
      <c r="HYR13"/>
      <c r="HYS13"/>
      <c r="HYT13"/>
      <c r="HYU13"/>
      <c r="HYV13"/>
      <c r="HYW13"/>
      <c r="HYX13"/>
      <c r="HYY13"/>
      <c r="HYZ13"/>
      <c r="HZA13"/>
      <c r="HZB13"/>
      <c r="HZC13"/>
      <c r="HZD13"/>
      <c r="HZE13"/>
      <c r="HZF13"/>
      <c r="HZG13"/>
      <c r="HZH13"/>
      <c r="HZI13"/>
      <c r="HZJ13"/>
      <c r="HZK13"/>
      <c r="HZL13"/>
      <c r="HZM13"/>
      <c r="HZN13"/>
      <c r="HZO13"/>
      <c r="HZP13"/>
      <c r="HZQ13"/>
      <c r="HZR13"/>
      <c r="HZS13"/>
      <c r="HZT13"/>
      <c r="HZU13"/>
      <c r="HZV13"/>
      <c r="HZW13"/>
      <c r="HZX13"/>
      <c r="HZY13"/>
      <c r="HZZ13"/>
      <c r="IAA13"/>
      <c r="IAB13"/>
      <c r="IAC13"/>
      <c r="IAD13"/>
      <c r="IAE13"/>
      <c r="IAF13"/>
      <c r="IAG13"/>
      <c r="IAH13"/>
      <c r="IAI13"/>
      <c r="IAJ13"/>
      <c r="IAK13"/>
      <c r="IAL13"/>
      <c r="IAM13"/>
      <c r="IAN13"/>
      <c r="IAO13"/>
      <c r="IAP13"/>
      <c r="IAQ13"/>
      <c r="IAR13"/>
      <c r="IAS13"/>
      <c r="IAT13"/>
      <c r="IAU13"/>
      <c r="IAV13"/>
      <c r="IAW13"/>
      <c r="IAX13"/>
      <c r="IAY13"/>
      <c r="IAZ13"/>
      <c r="IBA13"/>
      <c r="IBB13"/>
      <c r="IBC13"/>
      <c r="IBD13"/>
      <c r="IBE13"/>
      <c r="IBF13"/>
      <c r="IBG13"/>
      <c r="IBH13"/>
      <c r="IBI13"/>
      <c r="IBJ13"/>
      <c r="IBK13"/>
      <c r="IBL13"/>
      <c r="IBM13"/>
      <c r="IBN13"/>
      <c r="IBO13"/>
      <c r="IBP13"/>
      <c r="IBQ13"/>
      <c r="IBR13"/>
      <c r="IBS13"/>
      <c r="IBT13"/>
      <c r="IBU13"/>
      <c r="IBV13"/>
      <c r="IBW13"/>
      <c r="IBX13"/>
      <c r="IBY13"/>
      <c r="IBZ13"/>
      <c r="ICA13"/>
      <c r="ICB13"/>
      <c r="ICC13"/>
      <c r="ICD13"/>
      <c r="ICE13"/>
      <c r="ICF13"/>
      <c r="ICG13"/>
      <c r="ICH13"/>
      <c r="ICI13"/>
      <c r="ICJ13"/>
      <c r="ICK13"/>
      <c r="ICL13"/>
      <c r="ICM13"/>
      <c r="ICN13"/>
      <c r="ICO13"/>
      <c r="ICP13"/>
      <c r="ICQ13"/>
      <c r="ICR13"/>
      <c r="ICS13"/>
      <c r="ICT13"/>
      <c r="ICU13"/>
      <c r="ICV13"/>
      <c r="ICW13"/>
      <c r="ICX13"/>
      <c r="ICY13"/>
      <c r="ICZ13"/>
      <c r="IDA13"/>
      <c r="IDB13"/>
      <c r="IDC13"/>
      <c r="IDD13"/>
      <c r="IDE13"/>
      <c r="IDF13"/>
      <c r="IDG13"/>
      <c r="IDH13"/>
      <c r="IDI13"/>
      <c r="IDJ13"/>
      <c r="IDK13"/>
      <c r="IDL13"/>
      <c r="IDM13"/>
      <c r="IDN13"/>
      <c r="IDO13"/>
      <c r="IDP13"/>
      <c r="IDQ13"/>
      <c r="IDR13"/>
      <c r="IDS13"/>
      <c r="IDT13"/>
      <c r="IDU13"/>
      <c r="IDV13"/>
      <c r="IDW13"/>
      <c r="IDX13"/>
      <c r="IDY13"/>
      <c r="IDZ13"/>
      <c r="IEA13"/>
      <c r="IEB13"/>
      <c r="IEC13"/>
      <c r="IED13"/>
      <c r="IEE13"/>
      <c r="IEF13"/>
      <c r="IEG13"/>
      <c r="IEH13"/>
      <c r="IEI13"/>
      <c r="IEJ13"/>
      <c r="IEK13"/>
      <c r="IEL13"/>
      <c r="IEM13"/>
      <c r="IEN13"/>
      <c r="IEO13"/>
      <c r="IEP13"/>
      <c r="IEQ13"/>
      <c r="IER13"/>
      <c r="IES13"/>
      <c r="IET13"/>
      <c r="IEU13"/>
      <c r="IEV13"/>
      <c r="IEW13"/>
      <c r="IEX13"/>
      <c r="IEY13"/>
      <c r="IEZ13"/>
      <c r="IFA13"/>
      <c r="IFB13"/>
      <c r="IFC13"/>
      <c r="IFD13"/>
      <c r="IFE13"/>
      <c r="IFF13"/>
      <c r="IFG13"/>
      <c r="IFH13"/>
      <c r="IFI13"/>
      <c r="IFJ13"/>
      <c r="IFK13"/>
      <c r="IFL13"/>
      <c r="IFM13"/>
      <c r="IFN13"/>
      <c r="IFO13"/>
      <c r="IFP13"/>
      <c r="IFQ13"/>
      <c r="IFR13"/>
      <c r="IFS13"/>
      <c r="IFT13"/>
      <c r="IFU13"/>
      <c r="IFV13"/>
      <c r="IFW13"/>
      <c r="IFX13"/>
      <c r="IFY13"/>
      <c r="IFZ13"/>
      <c r="IGA13"/>
      <c r="IGB13"/>
      <c r="IGC13"/>
      <c r="IGD13"/>
      <c r="IGE13"/>
      <c r="IGF13"/>
      <c r="IGG13"/>
      <c r="IGH13"/>
      <c r="IGI13"/>
      <c r="IGJ13"/>
      <c r="IGK13"/>
      <c r="IGL13"/>
      <c r="IGM13"/>
      <c r="IGN13"/>
      <c r="IGO13"/>
      <c r="IGP13"/>
      <c r="IGQ13"/>
      <c r="IGR13"/>
      <c r="IGS13"/>
      <c r="IGT13"/>
      <c r="IGU13"/>
      <c r="IGV13"/>
      <c r="IGW13"/>
      <c r="IGX13"/>
      <c r="IGY13"/>
      <c r="IGZ13"/>
      <c r="IHA13"/>
      <c r="IHB13"/>
      <c r="IHC13"/>
      <c r="IHD13"/>
      <c r="IHE13"/>
      <c r="IHF13"/>
      <c r="IHG13"/>
      <c r="IHH13"/>
      <c r="IHI13"/>
      <c r="IHJ13"/>
      <c r="IHK13"/>
      <c r="IHL13"/>
      <c r="IHM13"/>
      <c r="IHN13"/>
      <c r="IHO13"/>
      <c r="IHP13"/>
      <c r="IHQ13"/>
      <c r="IHR13"/>
      <c r="IHS13"/>
      <c r="IHT13"/>
      <c r="IHU13"/>
      <c r="IHV13"/>
      <c r="IHW13"/>
      <c r="IHX13"/>
      <c r="IHY13"/>
      <c r="IHZ13"/>
      <c r="IIA13"/>
      <c r="IIB13"/>
      <c r="IIC13"/>
      <c r="IID13"/>
      <c r="IIE13"/>
      <c r="IIF13"/>
      <c r="IIG13"/>
      <c r="IIH13"/>
      <c r="III13"/>
      <c r="IIJ13"/>
      <c r="IIK13"/>
      <c r="IIL13"/>
      <c r="IIM13"/>
      <c r="IIN13"/>
      <c r="IIO13"/>
      <c r="IIP13"/>
      <c r="IIQ13"/>
      <c r="IIR13"/>
      <c r="IIS13"/>
      <c r="IIT13"/>
      <c r="IIU13"/>
      <c r="IIV13"/>
      <c r="IIW13"/>
      <c r="IIX13"/>
      <c r="IIY13"/>
      <c r="IIZ13"/>
      <c r="IJA13"/>
      <c r="IJB13"/>
      <c r="IJC13"/>
      <c r="IJD13"/>
      <c r="IJE13"/>
      <c r="IJF13"/>
      <c r="IJG13"/>
      <c r="IJH13"/>
      <c r="IJI13"/>
      <c r="IJJ13"/>
      <c r="IJK13"/>
      <c r="IJL13"/>
      <c r="IJM13"/>
      <c r="IJN13"/>
      <c r="IJO13"/>
      <c r="IJP13"/>
      <c r="IJQ13"/>
      <c r="IJR13"/>
      <c r="IJS13"/>
      <c r="IJT13"/>
      <c r="IJU13"/>
      <c r="IJV13"/>
      <c r="IJW13"/>
      <c r="IJX13"/>
      <c r="IJY13"/>
      <c r="IJZ13"/>
      <c r="IKA13"/>
      <c r="IKB13"/>
      <c r="IKC13"/>
      <c r="IKD13"/>
      <c r="IKE13"/>
      <c r="IKF13"/>
      <c r="IKG13"/>
      <c r="IKH13"/>
      <c r="IKI13"/>
      <c r="IKJ13"/>
      <c r="IKK13"/>
      <c r="IKL13"/>
      <c r="IKM13"/>
      <c r="IKN13"/>
      <c r="IKO13"/>
      <c r="IKP13"/>
      <c r="IKQ13"/>
      <c r="IKR13"/>
      <c r="IKS13"/>
      <c r="IKT13"/>
      <c r="IKU13"/>
      <c r="IKV13"/>
      <c r="IKW13"/>
      <c r="IKX13"/>
      <c r="IKY13"/>
      <c r="IKZ13"/>
      <c r="ILA13"/>
      <c r="ILB13"/>
      <c r="ILC13"/>
      <c r="ILD13"/>
      <c r="ILE13"/>
      <c r="ILF13"/>
      <c r="ILG13"/>
      <c r="ILH13"/>
      <c r="ILI13"/>
      <c r="ILJ13"/>
      <c r="ILK13"/>
      <c r="ILL13"/>
      <c r="ILM13"/>
      <c r="ILN13"/>
      <c r="ILO13"/>
      <c r="ILP13"/>
      <c r="ILQ13"/>
      <c r="ILR13"/>
      <c r="ILS13"/>
      <c r="ILT13"/>
      <c r="ILU13"/>
      <c r="ILV13"/>
      <c r="ILW13"/>
      <c r="ILX13"/>
      <c r="ILY13"/>
      <c r="ILZ13"/>
      <c r="IMA13"/>
      <c r="IMB13"/>
      <c r="IMC13"/>
      <c r="IMD13"/>
      <c r="IME13"/>
      <c r="IMF13"/>
      <c r="IMG13"/>
      <c r="IMH13"/>
      <c r="IMI13"/>
      <c r="IMJ13"/>
      <c r="IMK13"/>
      <c r="IML13"/>
      <c r="IMM13"/>
      <c r="IMN13"/>
      <c r="IMO13"/>
      <c r="IMP13"/>
      <c r="IMQ13"/>
      <c r="IMR13"/>
      <c r="IMS13"/>
      <c r="IMT13"/>
      <c r="IMU13"/>
      <c r="IMV13"/>
      <c r="IMW13"/>
      <c r="IMX13"/>
      <c r="IMY13"/>
      <c r="IMZ13"/>
      <c r="INA13"/>
      <c r="INB13"/>
      <c r="INC13"/>
      <c r="IND13"/>
      <c r="INE13"/>
      <c r="INF13"/>
      <c r="ING13"/>
      <c r="INH13"/>
      <c r="INI13"/>
      <c r="INJ13"/>
      <c r="INK13"/>
      <c r="INL13"/>
      <c r="INM13"/>
      <c r="INN13"/>
      <c r="INO13"/>
      <c r="INP13"/>
      <c r="INQ13"/>
      <c r="INR13"/>
      <c r="INS13"/>
      <c r="INT13"/>
      <c r="INU13"/>
      <c r="INV13"/>
      <c r="INW13"/>
      <c r="INX13"/>
      <c r="INY13"/>
      <c r="INZ13"/>
      <c r="IOA13"/>
      <c r="IOB13"/>
      <c r="IOC13"/>
      <c r="IOD13"/>
      <c r="IOE13"/>
      <c r="IOF13"/>
      <c r="IOG13"/>
      <c r="IOH13"/>
      <c r="IOI13"/>
      <c r="IOJ13"/>
      <c r="IOK13"/>
      <c r="IOL13"/>
      <c r="IOM13"/>
      <c r="ION13"/>
      <c r="IOO13"/>
      <c r="IOP13"/>
      <c r="IOQ13"/>
      <c r="IOR13"/>
      <c r="IOS13"/>
      <c r="IOT13"/>
      <c r="IOU13"/>
      <c r="IOV13"/>
      <c r="IOW13"/>
      <c r="IOX13"/>
      <c r="IOY13"/>
      <c r="IOZ13"/>
      <c r="IPA13"/>
      <c r="IPB13"/>
      <c r="IPC13"/>
      <c r="IPD13"/>
      <c r="IPE13"/>
      <c r="IPF13"/>
      <c r="IPG13"/>
      <c r="IPH13"/>
      <c r="IPI13"/>
      <c r="IPJ13"/>
      <c r="IPK13"/>
      <c r="IPL13"/>
      <c r="IPM13"/>
      <c r="IPN13"/>
      <c r="IPO13"/>
      <c r="IPP13"/>
      <c r="IPQ13"/>
      <c r="IPR13"/>
      <c r="IPS13"/>
      <c r="IPT13"/>
      <c r="IPU13"/>
      <c r="IPV13"/>
      <c r="IPW13"/>
      <c r="IPX13"/>
      <c r="IPY13"/>
      <c r="IPZ13"/>
      <c r="IQA13"/>
      <c r="IQB13"/>
      <c r="IQC13"/>
      <c r="IQD13"/>
      <c r="IQE13"/>
      <c r="IQF13"/>
      <c r="IQG13"/>
      <c r="IQH13"/>
      <c r="IQI13"/>
      <c r="IQJ13"/>
      <c r="IQK13"/>
      <c r="IQL13"/>
      <c r="IQM13"/>
      <c r="IQN13"/>
      <c r="IQO13"/>
      <c r="IQP13"/>
      <c r="IQQ13"/>
      <c r="IQR13"/>
      <c r="IQS13"/>
      <c r="IQT13"/>
      <c r="IQU13"/>
      <c r="IQV13"/>
      <c r="IQW13"/>
      <c r="IQX13"/>
      <c r="IQY13"/>
      <c r="IQZ13"/>
      <c r="IRA13"/>
      <c r="IRB13"/>
      <c r="IRC13"/>
      <c r="IRD13"/>
      <c r="IRE13"/>
      <c r="IRF13"/>
      <c r="IRG13"/>
      <c r="IRH13"/>
      <c r="IRI13"/>
      <c r="IRJ13"/>
      <c r="IRK13"/>
      <c r="IRL13"/>
      <c r="IRM13"/>
      <c r="IRN13"/>
      <c r="IRO13"/>
      <c r="IRP13"/>
      <c r="IRQ13"/>
      <c r="IRR13"/>
      <c r="IRS13"/>
      <c r="IRT13"/>
      <c r="IRU13"/>
      <c r="IRV13"/>
      <c r="IRW13"/>
      <c r="IRX13"/>
      <c r="IRY13"/>
      <c r="IRZ13"/>
      <c r="ISA13"/>
      <c r="ISB13"/>
      <c r="ISC13"/>
      <c r="ISD13"/>
      <c r="ISE13"/>
      <c r="ISF13"/>
      <c r="ISG13"/>
      <c r="ISH13"/>
      <c r="ISI13"/>
      <c r="ISJ13"/>
      <c r="ISK13"/>
      <c r="ISL13"/>
      <c r="ISM13"/>
      <c r="ISN13"/>
      <c r="ISO13"/>
      <c r="ISP13"/>
      <c r="ISQ13"/>
      <c r="ISR13"/>
      <c r="ISS13"/>
      <c r="IST13"/>
      <c r="ISU13"/>
      <c r="ISV13"/>
      <c r="ISW13"/>
      <c r="ISX13"/>
      <c r="ISY13"/>
      <c r="ISZ13"/>
      <c r="ITA13"/>
      <c r="ITB13"/>
      <c r="ITC13"/>
      <c r="ITD13"/>
      <c r="ITE13"/>
      <c r="ITF13"/>
      <c r="ITG13"/>
      <c r="ITH13"/>
      <c r="ITI13"/>
      <c r="ITJ13"/>
      <c r="ITK13"/>
      <c r="ITL13"/>
      <c r="ITM13"/>
      <c r="ITN13"/>
      <c r="ITO13"/>
      <c r="ITP13"/>
      <c r="ITQ13"/>
      <c r="ITR13"/>
      <c r="ITS13"/>
      <c r="ITT13"/>
      <c r="ITU13"/>
      <c r="ITV13"/>
      <c r="ITW13"/>
      <c r="ITX13"/>
      <c r="ITY13"/>
      <c r="ITZ13"/>
      <c r="IUA13"/>
      <c r="IUB13"/>
      <c r="IUC13"/>
      <c r="IUD13"/>
      <c r="IUE13"/>
      <c r="IUF13"/>
      <c r="IUG13"/>
      <c r="IUH13"/>
      <c r="IUI13"/>
      <c r="IUJ13"/>
      <c r="IUK13"/>
      <c r="IUL13"/>
      <c r="IUM13"/>
      <c r="IUN13"/>
      <c r="IUO13"/>
      <c r="IUP13"/>
      <c r="IUQ13"/>
      <c r="IUR13"/>
      <c r="IUS13"/>
      <c r="IUT13"/>
      <c r="IUU13"/>
      <c r="IUV13"/>
      <c r="IUW13"/>
      <c r="IUX13"/>
      <c r="IUY13"/>
      <c r="IUZ13"/>
      <c r="IVA13"/>
      <c r="IVB13"/>
      <c r="IVC13"/>
      <c r="IVD13"/>
      <c r="IVE13"/>
      <c r="IVF13"/>
      <c r="IVG13"/>
      <c r="IVH13"/>
      <c r="IVI13"/>
      <c r="IVJ13"/>
      <c r="IVK13"/>
      <c r="IVL13"/>
      <c r="IVM13"/>
      <c r="IVN13"/>
      <c r="IVO13"/>
      <c r="IVP13"/>
      <c r="IVQ13"/>
      <c r="IVR13"/>
      <c r="IVS13"/>
      <c r="IVT13"/>
      <c r="IVU13"/>
      <c r="IVV13"/>
      <c r="IVW13"/>
      <c r="IVX13"/>
      <c r="IVY13"/>
      <c r="IVZ13"/>
      <c r="IWA13"/>
      <c r="IWB13"/>
      <c r="IWC13"/>
      <c r="IWD13"/>
      <c r="IWE13"/>
      <c r="IWF13"/>
      <c r="IWG13"/>
      <c r="IWH13"/>
      <c r="IWI13"/>
      <c r="IWJ13"/>
      <c r="IWK13"/>
      <c r="IWL13"/>
      <c r="IWM13"/>
      <c r="IWN13"/>
      <c r="IWO13"/>
      <c r="IWP13"/>
      <c r="IWQ13"/>
      <c r="IWR13"/>
      <c r="IWS13"/>
      <c r="IWT13"/>
      <c r="IWU13"/>
      <c r="IWV13"/>
      <c r="IWW13"/>
      <c r="IWX13"/>
      <c r="IWY13"/>
      <c r="IWZ13"/>
      <c r="IXA13"/>
      <c r="IXB13"/>
      <c r="IXC13"/>
      <c r="IXD13"/>
      <c r="IXE13"/>
      <c r="IXF13"/>
      <c r="IXG13"/>
      <c r="IXH13"/>
      <c r="IXI13"/>
      <c r="IXJ13"/>
      <c r="IXK13"/>
      <c r="IXL13"/>
      <c r="IXM13"/>
      <c r="IXN13"/>
      <c r="IXO13"/>
      <c r="IXP13"/>
      <c r="IXQ13"/>
      <c r="IXR13"/>
      <c r="IXS13"/>
      <c r="IXT13"/>
      <c r="IXU13"/>
      <c r="IXV13"/>
      <c r="IXW13"/>
      <c r="IXX13"/>
      <c r="IXY13"/>
      <c r="IXZ13"/>
      <c r="IYA13"/>
      <c r="IYB13"/>
      <c r="IYC13"/>
      <c r="IYD13"/>
      <c r="IYE13"/>
      <c r="IYF13"/>
      <c r="IYG13"/>
      <c r="IYH13"/>
      <c r="IYI13"/>
      <c r="IYJ13"/>
      <c r="IYK13"/>
      <c r="IYL13"/>
      <c r="IYM13"/>
      <c r="IYN13"/>
      <c r="IYO13"/>
      <c r="IYP13"/>
      <c r="IYQ13"/>
      <c r="IYR13"/>
      <c r="IYS13"/>
      <c r="IYT13"/>
      <c r="IYU13"/>
      <c r="IYV13"/>
      <c r="IYW13"/>
      <c r="IYX13"/>
      <c r="IYY13"/>
      <c r="IYZ13"/>
      <c r="IZA13"/>
      <c r="IZB13"/>
      <c r="IZC13"/>
      <c r="IZD13"/>
      <c r="IZE13"/>
      <c r="IZF13"/>
      <c r="IZG13"/>
      <c r="IZH13"/>
      <c r="IZI13"/>
      <c r="IZJ13"/>
      <c r="IZK13"/>
      <c r="IZL13"/>
      <c r="IZM13"/>
      <c r="IZN13"/>
      <c r="IZO13"/>
      <c r="IZP13"/>
      <c r="IZQ13"/>
      <c r="IZR13"/>
      <c r="IZS13"/>
      <c r="IZT13"/>
      <c r="IZU13"/>
      <c r="IZV13"/>
      <c r="IZW13"/>
      <c r="IZX13"/>
      <c r="IZY13"/>
      <c r="IZZ13"/>
      <c r="JAA13"/>
      <c r="JAB13"/>
      <c r="JAC13"/>
      <c r="JAD13"/>
      <c r="JAE13"/>
      <c r="JAF13"/>
      <c r="JAG13"/>
      <c r="JAH13"/>
      <c r="JAI13"/>
      <c r="JAJ13"/>
      <c r="JAK13"/>
      <c r="JAL13"/>
      <c r="JAM13"/>
      <c r="JAN13"/>
      <c r="JAO13"/>
      <c r="JAP13"/>
      <c r="JAQ13"/>
      <c r="JAR13"/>
      <c r="JAS13"/>
      <c r="JAT13"/>
      <c r="JAU13"/>
      <c r="JAV13"/>
      <c r="JAW13"/>
      <c r="JAX13"/>
      <c r="JAY13"/>
      <c r="JAZ13"/>
      <c r="JBA13"/>
      <c r="JBB13"/>
      <c r="JBC13"/>
      <c r="JBD13"/>
      <c r="JBE13"/>
      <c r="JBF13"/>
      <c r="JBG13"/>
      <c r="JBH13"/>
      <c r="JBI13"/>
      <c r="JBJ13"/>
      <c r="JBK13"/>
      <c r="JBL13"/>
      <c r="JBM13"/>
      <c r="JBN13"/>
      <c r="JBO13"/>
      <c r="JBP13"/>
      <c r="JBQ13"/>
      <c r="JBR13"/>
      <c r="JBS13"/>
      <c r="JBT13"/>
      <c r="JBU13"/>
      <c r="JBV13"/>
      <c r="JBW13"/>
      <c r="JBX13"/>
      <c r="JBY13"/>
      <c r="JBZ13"/>
      <c r="JCA13"/>
      <c r="JCB13"/>
      <c r="JCC13"/>
      <c r="JCD13"/>
      <c r="JCE13"/>
      <c r="JCF13"/>
      <c r="JCG13"/>
      <c r="JCH13"/>
      <c r="JCI13"/>
      <c r="JCJ13"/>
      <c r="JCK13"/>
      <c r="JCL13"/>
      <c r="JCM13"/>
      <c r="JCN13"/>
      <c r="JCO13"/>
      <c r="JCP13"/>
      <c r="JCQ13"/>
      <c r="JCR13"/>
      <c r="JCS13"/>
      <c r="JCT13"/>
      <c r="JCU13"/>
      <c r="JCV13"/>
      <c r="JCW13"/>
      <c r="JCX13"/>
      <c r="JCY13"/>
      <c r="JCZ13"/>
      <c r="JDA13"/>
      <c r="JDB13"/>
      <c r="JDC13"/>
      <c r="JDD13"/>
      <c r="JDE13"/>
      <c r="JDF13"/>
      <c r="JDG13"/>
      <c r="JDH13"/>
      <c r="JDI13"/>
      <c r="JDJ13"/>
      <c r="JDK13"/>
      <c r="JDL13"/>
      <c r="JDM13"/>
      <c r="JDN13"/>
      <c r="JDO13"/>
      <c r="JDP13"/>
      <c r="JDQ13"/>
      <c r="JDR13"/>
      <c r="JDS13"/>
      <c r="JDT13"/>
      <c r="JDU13"/>
      <c r="JDV13"/>
      <c r="JDW13"/>
      <c r="JDX13"/>
      <c r="JDY13"/>
      <c r="JDZ13"/>
      <c r="JEA13"/>
      <c r="JEB13"/>
      <c r="JEC13"/>
      <c r="JED13"/>
      <c r="JEE13"/>
      <c r="JEF13"/>
      <c r="JEG13"/>
      <c r="JEH13"/>
      <c r="JEI13"/>
      <c r="JEJ13"/>
      <c r="JEK13"/>
      <c r="JEL13"/>
      <c r="JEM13"/>
      <c r="JEN13"/>
      <c r="JEO13"/>
      <c r="JEP13"/>
      <c r="JEQ13"/>
      <c r="JER13"/>
      <c r="JES13"/>
      <c r="JET13"/>
      <c r="JEU13"/>
      <c r="JEV13"/>
      <c r="JEW13"/>
      <c r="JEX13"/>
      <c r="JEY13"/>
      <c r="JEZ13"/>
      <c r="JFA13"/>
      <c r="JFB13"/>
      <c r="JFC13"/>
      <c r="JFD13"/>
      <c r="JFE13"/>
      <c r="JFF13"/>
      <c r="JFG13"/>
      <c r="JFH13"/>
      <c r="JFI13"/>
      <c r="JFJ13"/>
      <c r="JFK13"/>
      <c r="JFL13"/>
      <c r="JFM13"/>
      <c r="JFN13"/>
      <c r="JFO13"/>
      <c r="JFP13"/>
      <c r="JFQ13"/>
      <c r="JFR13"/>
      <c r="JFS13"/>
      <c r="JFT13"/>
      <c r="JFU13"/>
      <c r="JFV13"/>
      <c r="JFW13"/>
      <c r="JFX13"/>
      <c r="JFY13"/>
      <c r="JFZ13"/>
      <c r="JGA13"/>
      <c r="JGB13"/>
      <c r="JGC13"/>
      <c r="JGD13"/>
      <c r="JGE13"/>
      <c r="JGF13"/>
      <c r="JGG13"/>
      <c r="JGH13"/>
      <c r="JGI13"/>
      <c r="JGJ13"/>
      <c r="JGK13"/>
      <c r="JGL13"/>
      <c r="JGM13"/>
      <c r="JGN13"/>
      <c r="JGO13"/>
      <c r="JGP13"/>
      <c r="JGQ13"/>
      <c r="JGR13"/>
      <c r="JGS13"/>
      <c r="JGT13"/>
      <c r="JGU13"/>
      <c r="JGV13"/>
      <c r="JGW13"/>
      <c r="JGX13"/>
      <c r="JGY13"/>
      <c r="JGZ13"/>
      <c r="JHA13"/>
      <c r="JHB13"/>
      <c r="JHC13"/>
      <c r="JHD13"/>
      <c r="JHE13"/>
      <c r="JHF13"/>
      <c r="JHG13"/>
      <c r="JHH13"/>
      <c r="JHI13"/>
      <c r="JHJ13"/>
      <c r="JHK13"/>
      <c r="JHL13"/>
      <c r="JHM13"/>
      <c r="JHN13"/>
      <c r="JHO13"/>
      <c r="JHP13"/>
      <c r="JHQ13"/>
      <c r="JHR13"/>
      <c r="JHS13"/>
      <c r="JHT13"/>
      <c r="JHU13"/>
      <c r="JHV13"/>
      <c r="JHW13"/>
      <c r="JHX13"/>
      <c r="JHY13"/>
      <c r="JHZ13"/>
      <c r="JIA13"/>
      <c r="JIB13"/>
      <c r="JIC13"/>
      <c r="JID13"/>
      <c r="JIE13"/>
      <c r="JIF13"/>
      <c r="JIG13"/>
      <c r="JIH13"/>
      <c r="JII13"/>
      <c r="JIJ13"/>
      <c r="JIK13"/>
      <c r="JIL13"/>
      <c r="JIM13"/>
      <c r="JIN13"/>
      <c r="JIO13"/>
      <c r="JIP13"/>
      <c r="JIQ13"/>
      <c r="JIR13"/>
      <c r="JIS13"/>
      <c r="JIT13"/>
      <c r="JIU13"/>
      <c r="JIV13"/>
      <c r="JIW13"/>
      <c r="JIX13"/>
      <c r="JIY13"/>
      <c r="JIZ13"/>
      <c r="JJA13"/>
      <c r="JJB13"/>
      <c r="JJC13"/>
      <c r="JJD13"/>
      <c r="JJE13"/>
      <c r="JJF13"/>
      <c r="JJG13"/>
      <c r="JJH13"/>
      <c r="JJI13"/>
      <c r="JJJ13"/>
      <c r="JJK13"/>
      <c r="JJL13"/>
      <c r="JJM13"/>
      <c r="JJN13"/>
      <c r="JJO13"/>
      <c r="JJP13"/>
      <c r="JJQ13"/>
      <c r="JJR13"/>
      <c r="JJS13"/>
      <c r="JJT13"/>
      <c r="JJU13"/>
      <c r="JJV13"/>
      <c r="JJW13"/>
      <c r="JJX13"/>
      <c r="JJY13"/>
      <c r="JJZ13"/>
      <c r="JKA13"/>
      <c r="JKB13"/>
      <c r="JKC13"/>
      <c r="JKD13"/>
      <c r="JKE13"/>
      <c r="JKF13"/>
      <c r="JKG13"/>
      <c r="JKH13"/>
      <c r="JKI13"/>
      <c r="JKJ13"/>
      <c r="JKK13"/>
      <c r="JKL13"/>
      <c r="JKM13"/>
      <c r="JKN13"/>
      <c r="JKO13"/>
      <c r="JKP13"/>
      <c r="JKQ13"/>
      <c r="JKR13"/>
      <c r="JKS13"/>
      <c r="JKT13"/>
      <c r="JKU13"/>
      <c r="JKV13"/>
      <c r="JKW13"/>
      <c r="JKX13"/>
      <c r="JKY13"/>
      <c r="JKZ13"/>
      <c r="JLA13"/>
      <c r="JLB13"/>
      <c r="JLC13"/>
      <c r="JLD13"/>
      <c r="JLE13"/>
      <c r="JLF13"/>
      <c r="JLG13"/>
      <c r="JLH13"/>
      <c r="JLI13"/>
      <c r="JLJ13"/>
      <c r="JLK13"/>
      <c r="JLL13"/>
      <c r="JLM13"/>
      <c r="JLN13"/>
      <c r="JLO13"/>
      <c r="JLP13"/>
      <c r="JLQ13"/>
      <c r="JLR13"/>
      <c r="JLS13"/>
      <c r="JLT13"/>
      <c r="JLU13"/>
      <c r="JLV13"/>
      <c r="JLW13"/>
      <c r="JLX13"/>
      <c r="JLY13"/>
      <c r="JLZ13"/>
      <c r="JMA13"/>
      <c r="JMB13"/>
      <c r="JMC13"/>
      <c r="JMD13"/>
      <c r="JME13"/>
      <c r="JMF13"/>
      <c r="JMG13"/>
      <c r="JMH13"/>
      <c r="JMI13"/>
      <c r="JMJ13"/>
      <c r="JMK13"/>
      <c r="JML13"/>
      <c r="JMM13"/>
      <c r="JMN13"/>
      <c r="JMO13"/>
      <c r="JMP13"/>
      <c r="JMQ13"/>
      <c r="JMR13"/>
      <c r="JMS13"/>
      <c r="JMT13"/>
      <c r="JMU13"/>
      <c r="JMV13"/>
      <c r="JMW13"/>
      <c r="JMX13"/>
      <c r="JMY13"/>
      <c r="JMZ13"/>
      <c r="JNA13"/>
      <c r="JNB13"/>
      <c r="JNC13"/>
      <c r="JND13"/>
      <c r="JNE13"/>
      <c r="JNF13"/>
      <c r="JNG13"/>
      <c r="JNH13"/>
      <c r="JNI13"/>
      <c r="JNJ13"/>
      <c r="JNK13"/>
      <c r="JNL13"/>
      <c r="JNM13"/>
      <c r="JNN13"/>
      <c r="JNO13"/>
      <c r="JNP13"/>
      <c r="JNQ13"/>
      <c r="JNR13"/>
      <c r="JNS13"/>
      <c r="JNT13"/>
      <c r="JNU13"/>
      <c r="JNV13"/>
      <c r="JNW13"/>
      <c r="JNX13"/>
      <c r="JNY13"/>
      <c r="JNZ13"/>
      <c r="JOA13"/>
      <c r="JOB13"/>
      <c r="JOC13"/>
      <c r="JOD13"/>
      <c r="JOE13"/>
      <c r="JOF13"/>
      <c r="JOG13"/>
      <c r="JOH13"/>
      <c r="JOI13"/>
      <c r="JOJ13"/>
      <c r="JOK13"/>
      <c r="JOL13"/>
      <c r="JOM13"/>
      <c r="JON13"/>
      <c r="JOO13"/>
      <c r="JOP13"/>
      <c r="JOQ13"/>
      <c r="JOR13"/>
      <c r="JOS13"/>
      <c r="JOT13"/>
      <c r="JOU13"/>
      <c r="JOV13"/>
      <c r="JOW13"/>
      <c r="JOX13"/>
      <c r="JOY13"/>
      <c r="JOZ13"/>
      <c r="JPA13"/>
      <c r="JPB13"/>
      <c r="JPC13"/>
      <c r="JPD13"/>
      <c r="JPE13"/>
      <c r="JPF13"/>
      <c r="JPG13"/>
      <c r="JPH13"/>
      <c r="JPI13"/>
      <c r="JPJ13"/>
      <c r="JPK13"/>
      <c r="JPL13"/>
      <c r="JPM13"/>
      <c r="JPN13"/>
      <c r="JPO13"/>
      <c r="JPP13"/>
      <c r="JPQ13"/>
      <c r="JPR13"/>
      <c r="JPS13"/>
      <c r="JPT13"/>
      <c r="JPU13"/>
      <c r="JPV13"/>
      <c r="JPW13"/>
      <c r="JPX13"/>
      <c r="JPY13"/>
      <c r="JPZ13"/>
      <c r="JQA13"/>
      <c r="JQB13"/>
      <c r="JQC13"/>
      <c r="JQD13"/>
      <c r="JQE13"/>
      <c r="JQF13"/>
      <c r="JQG13"/>
      <c r="JQH13"/>
      <c r="JQI13"/>
      <c r="JQJ13"/>
      <c r="JQK13"/>
      <c r="JQL13"/>
      <c r="JQM13"/>
      <c r="JQN13"/>
      <c r="JQO13"/>
      <c r="JQP13"/>
      <c r="JQQ13"/>
      <c r="JQR13"/>
      <c r="JQS13"/>
      <c r="JQT13"/>
      <c r="JQU13"/>
      <c r="JQV13"/>
      <c r="JQW13"/>
      <c r="JQX13"/>
      <c r="JQY13"/>
      <c r="JQZ13"/>
      <c r="JRA13"/>
      <c r="JRB13"/>
      <c r="JRC13"/>
      <c r="JRD13"/>
      <c r="JRE13"/>
      <c r="JRF13"/>
      <c r="JRG13"/>
      <c r="JRH13"/>
      <c r="JRI13"/>
      <c r="JRJ13"/>
      <c r="JRK13"/>
      <c r="JRL13"/>
      <c r="JRM13"/>
      <c r="JRN13"/>
      <c r="JRO13"/>
      <c r="JRP13"/>
      <c r="JRQ13"/>
      <c r="JRR13"/>
      <c r="JRS13"/>
      <c r="JRT13"/>
      <c r="JRU13"/>
      <c r="JRV13"/>
      <c r="JRW13"/>
      <c r="JRX13"/>
      <c r="JRY13"/>
      <c r="JRZ13"/>
      <c r="JSA13"/>
      <c r="JSB13"/>
      <c r="JSC13"/>
      <c r="JSD13"/>
      <c r="JSE13"/>
      <c r="JSF13"/>
      <c r="JSG13"/>
      <c r="JSH13"/>
      <c r="JSI13"/>
      <c r="JSJ13"/>
      <c r="JSK13"/>
      <c r="JSL13"/>
      <c r="JSM13"/>
      <c r="JSN13"/>
      <c r="JSO13"/>
      <c r="JSP13"/>
      <c r="JSQ13"/>
      <c r="JSR13"/>
      <c r="JSS13"/>
      <c r="JST13"/>
      <c r="JSU13"/>
      <c r="JSV13"/>
      <c r="JSW13"/>
      <c r="JSX13"/>
      <c r="JSY13"/>
      <c r="JSZ13"/>
      <c r="JTA13"/>
      <c r="JTB13"/>
      <c r="JTC13"/>
      <c r="JTD13"/>
      <c r="JTE13"/>
      <c r="JTF13"/>
      <c r="JTG13"/>
      <c r="JTH13"/>
      <c r="JTI13"/>
      <c r="JTJ13"/>
      <c r="JTK13"/>
      <c r="JTL13"/>
      <c r="JTM13"/>
      <c r="JTN13"/>
      <c r="JTO13"/>
      <c r="JTP13"/>
      <c r="JTQ13"/>
      <c r="JTR13"/>
      <c r="JTS13"/>
      <c r="JTT13"/>
      <c r="JTU13"/>
      <c r="JTV13"/>
      <c r="JTW13"/>
      <c r="JTX13"/>
      <c r="JTY13"/>
      <c r="JTZ13"/>
      <c r="JUA13"/>
      <c r="JUB13"/>
      <c r="JUC13"/>
      <c r="JUD13"/>
      <c r="JUE13"/>
      <c r="JUF13"/>
      <c r="JUG13"/>
      <c r="JUH13"/>
      <c r="JUI13"/>
      <c r="JUJ13"/>
      <c r="JUK13"/>
      <c r="JUL13"/>
      <c r="JUM13"/>
      <c r="JUN13"/>
      <c r="JUO13"/>
      <c r="JUP13"/>
      <c r="JUQ13"/>
      <c r="JUR13"/>
      <c r="JUS13"/>
      <c r="JUT13"/>
      <c r="JUU13"/>
      <c r="JUV13"/>
      <c r="JUW13"/>
      <c r="JUX13"/>
      <c r="JUY13"/>
      <c r="JUZ13"/>
      <c r="JVA13"/>
      <c r="JVB13"/>
      <c r="JVC13"/>
      <c r="JVD13"/>
      <c r="JVE13"/>
      <c r="JVF13"/>
      <c r="JVG13"/>
      <c r="JVH13"/>
      <c r="JVI13"/>
      <c r="JVJ13"/>
      <c r="JVK13"/>
      <c r="JVL13"/>
      <c r="JVM13"/>
      <c r="JVN13"/>
      <c r="JVO13"/>
      <c r="JVP13"/>
      <c r="JVQ13"/>
      <c r="JVR13"/>
      <c r="JVS13"/>
      <c r="JVT13"/>
      <c r="JVU13"/>
      <c r="JVV13"/>
      <c r="JVW13"/>
      <c r="JVX13"/>
      <c r="JVY13"/>
      <c r="JVZ13"/>
      <c r="JWA13"/>
      <c r="JWB13"/>
      <c r="JWC13"/>
      <c r="JWD13"/>
      <c r="JWE13"/>
      <c r="JWF13"/>
      <c r="JWG13"/>
      <c r="JWH13"/>
      <c r="JWI13"/>
      <c r="JWJ13"/>
      <c r="JWK13"/>
      <c r="JWL13"/>
      <c r="JWM13"/>
      <c r="JWN13"/>
      <c r="JWO13"/>
      <c r="JWP13"/>
      <c r="JWQ13"/>
      <c r="JWR13"/>
      <c r="JWS13"/>
      <c r="JWT13"/>
      <c r="JWU13"/>
      <c r="JWV13"/>
      <c r="JWW13"/>
      <c r="JWX13"/>
      <c r="JWY13"/>
      <c r="JWZ13"/>
      <c r="JXA13"/>
      <c r="JXB13"/>
      <c r="JXC13"/>
      <c r="JXD13"/>
      <c r="JXE13"/>
      <c r="JXF13"/>
      <c r="JXG13"/>
      <c r="JXH13"/>
      <c r="JXI13"/>
      <c r="JXJ13"/>
      <c r="JXK13"/>
      <c r="JXL13"/>
      <c r="JXM13"/>
      <c r="JXN13"/>
      <c r="JXO13"/>
      <c r="JXP13"/>
      <c r="JXQ13"/>
      <c r="JXR13"/>
      <c r="JXS13"/>
      <c r="JXT13"/>
      <c r="JXU13"/>
      <c r="JXV13"/>
      <c r="JXW13"/>
      <c r="JXX13"/>
      <c r="JXY13"/>
      <c r="JXZ13"/>
      <c r="JYA13"/>
      <c r="JYB13"/>
      <c r="JYC13"/>
      <c r="JYD13"/>
      <c r="JYE13"/>
      <c r="JYF13"/>
      <c r="JYG13"/>
      <c r="JYH13"/>
      <c r="JYI13"/>
      <c r="JYJ13"/>
      <c r="JYK13"/>
      <c r="JYL13"/>
      <c r="JYM13"/>
      <c r="JYN13"/>
      <c r="JYO13"/>
      <c r="JYP13"/>
      <c r="JYQ13"/>
      <c r="JYR13"/>
      <c r="JYS13"/>
      <c r="JYT13"/>
      <c r="JYU13"/>
      <c r="JYV13"/>
      <c r="JYW13"/>
      <c r="JYX13"/>
      <c r="JYY13"/>
      <c r="JYZ13"/>
      <c r="JZA13"/>
      <c r="JZB13"/>
      <c r="JZC13"/>
      <c r="JZD13"/>
      <c r="JZE13"/>
      <c r="JZF13"/>
      <c r="JZG13"/>
      <c r="JZH13"/>
      <c r="JZI13"/>
      <c r="JZJ13"/>
      <c r="JZK13"/>
      <c r="JZL13"/>
      <c r="JZM13"/>
      <c r="JZN13"/>
      <c r="JZO13"/>
      <c r="JZP13"/>
      <c r="JZQ13"/>
      <c r="JZR13"/>
      <c r="JZS13"/>
      <c r="JZT13"/>
      <c r="JZU13"/>
      <c r="JZV13"/>
      <c r="JZW13"/>
      <c r="JZX13"/>
      <c r="JZY13"/>
      <c r="JZZ13"/>
      <c r="KAA13"/>
      <c r="KAB13"/>
      <c r="KAC13"/>
      <c r="KAD13"/>
      <c r="KAE13"/>
      <c r="KAF13"/>
      <c r="KAG13"/>
      <c r="KAH13"/>
      <c r="KAI13"/>
      <c r="KAJ13"/>
      <c r="KAK13"/>
      <c r="KAL13"/>
      <c r="KAM13"/>
      <c r="KAN13"/>
      <c r="KAO13"/>
      <c r="KAP13"/>
      <c r="KAQ13"/>
      <c r="KAR13"/>
      <c r="KAS13"/>
      <c r="KAT13"/>
      <c r="KAU13"/>
      <c r="KAV13"/>
      <c r="KAW13"/>
      <c r="KAX13"/>
      <c r="KAY13"/>
      <c r="KAZ13"/>
      <c r="KBA13"/>
      <c r="KBB13"/>
      <c r="KBC13"/>
      <c r="KBD13"/>
      <c r="KBE13"/>
      <c r="KBF13"/>
      <c r="KBG13"/>
      <c r="KBH13"/>
      <c r="KBI13"/>
      <c r="KBJ13"/>
      <c r="KBK13"/>
      <c r="KBL13"/>
      <c r="KBM13"/>
      <c r="KBN13"/>
      <c r="KBO13"/>
      <c r="KBP13"/>
      <c r="KBQ13"/>
      <c r="KBR13"/>
      <c r="KBS13"/>
      <c r="KBT13"/>
      <c r="KBU13"/>
      <c r="KBV13"/>
      <c r="KBW13"/>
      <c r="KBX13"/>
      <c r="KBY13"/>
      <c r="KBZ13"/>
      <c r="KCA13"/>
      <c r="KCB13"/>
      <c r="KCC13"/>
      <c r="KCD13"/>
      <c r="KCE13"/>
      <c r="KCF13"/>
      <c r="KCG13"/>
      <c r="KCH13"/>
      <c r="KCI13"/>
      <c r="KCJ13"/>
      <c r="KCK13"/>
      <c r="KCL13"/>
      <c r="KCM13"/>
      <c r="KCN13"/>
      <c r="KCO13"/>
      <c r="KCP13"/>
      <c r="KCQ13"/>
      <c r="KCR13"/>
      <c r="KCS13"/>
      <c r="KCT13"/>
      <c r="KCU13"/>
      <c r="KCV13"/>
      <c r="KCW13"/>
      <c r="KCX13"/>
      <c r="KCY13"/>
      <c r="KCZ13"/>
      <c r="KDA13"/>
      <c r="KDB13"/>
      <c r="KDC13"/>
      <c r="KDD13"/>
      <c r="KDE13"/>
      <c r="KDF13"/>
      <c r="KDG13"/>
      <c r="KDH13"/>
      <c r="KDI13"/>
      <c r="KDJ13"/>
      <c r="KDK13"/>
      <c r="KDL13"/>
      <c r="KDM13"/>
      <c r="KDN13"/>
      <c r="KDO13"/>
      <c r="KDP13"/>
      <c r="KDQ13"/>
      <c r="KDR13"/>
      <c r="KDS13"/>
      <c r="KDT13"/>
      <c r="KDU13"/>
      <c r="KDV13"/>
      <c r="KDW13"/>
      <c r="KDX13"/>
      <c r="KDY13"/>
      <c r="KDZ13"/>
      <c r="KEA13"/>
      <c r="KEB13"/>
      <c r="KEC13"/>
      <c r="KED13"/>
      <c r="KEE13"/>
      <c r="KEF13"/>
      <c r="KEG13"/>
      <c r="KEH13"/>
      <c r="KEI13"/>
      <c r="KEJ13"/>
      <c r="KEK13"/>
      <c r="KEL13"/>
      <c r="KEM13"/>
      <c r="KEN13"/>
      <c r="KEO13"/>
      <c r="KEP13"/>
      <c r="KEQ13"/>
      <c r="KER13"/>
      <c r="KES13"/>
      <c r="KET13"/>
      <c r="KEU13"/>
      <c r="KEV13"/>
      <c r="KEW13"/>
      <c r="KEX13"/>
      <c r="KEY13"/>
      <c r="KEZ13"/>
      <c r="KFA13"/>
      <c r="KFB13"/>
      <c r="KFC13"/>
      <c r="KFD13"/>
      <c r="KFE13"/>
      <c r="KFF13"/>
      <c r="KFG13"/>
      <c r="KFH13"/>
      <c r="KFI13"/>
      <c r="KFJ13"/>
      <c r="KFK13"/>
      <c r="KFL13"/>
      <c r="KFM13"/>
      <c r="KFN13"/>
      <c r="KFO13"/>
      <c r="KFP13"/>
      <c r="KFQ13"/>
      <c r="KFR13"/>
      <c r="KFS13"/>
      <c r="KFT13"/>
      <c r="KFU13"/>
      <c r="KFV13"/>
      <c r="KFW13"/>
      <c r="KFX13"/>
      <c r="KFY13"/>
      <c r="KFZ13"/>
      <c r="KGA13"/>
      <c r="KGB13"/>
      <c r="KGC13"/>
      <c r="KGD13"/>
      <c r="KGE13"/>
      <c r="KGF13"/>
      <c r="KGG13"/>
      <c r="KGH13"/>
      <c r="KGI13"/>
      <c r="KGJ13"/>
      <c r="KGK13"/>
      <c r="KGL13"/>
      <c r="KGM13"/>
      <c r="KGN13"/>
      <c r="KGO13"/>
      <c r="KGP13"/>
      <c r="KGQ13"/>
      <c r="KGR13"/>
      <c r="KGS13"/>
      <c r="KGT13"/>
      <c r="KGU13"/>
      <c r="KGV13"/>
      <c r="KGW13"/>
      <c r="KGX13"/>
      <c r="KGY13"/>
      <c r="KGZ13"/>
      <c r="KHA13"/>
      <c r="KHB13"/>
      <c r="KHC13"/>
      <c r="KHD13"/>
      <c r="KHE13"/>
      <c r="KHF13"/>
      <c r="KHG13"/>
      <c r="KHH13"/>
      <c r="KHI13"/>
      <c r="KHJ13"/>
      <c r="KHK13"/>
      <c r="KHL13"/>
      <c r="KHM13"/>
      <c r="KHN13"/>
      <c r="KHO13"/>
      <c r="KHP13"/>
      <c r="KHQ13"/>
      <c r="KHR13"/>
      <c r="KHS13"/>
      <c r="KHT13"/>
      <c r="KHU13"/>
      <c r="KHV13"/>
      <c r="KHW13"/>
      <c r="KHX13"/>
      <c r="KHY13"/>
      <c r="KHZ13"/>
      <c r="KIA13"/>
      <c r="KIB13"/>
      <c r="KIC13"/>
      <c r="KID13"/>
      <c r="KIE13"/>
      <c r="KIF13"/>
      <c r="KIG13"/>
      <c r="KIH13"/>
      <c r="KII13"/>
      <c r="KIJ13"/>
      <c r="KIK13"/>
      <c r="KIL13"/>
      <c r="KIM13"/>
      <c r="KIN13"/>
      <c r="KIO13"/>
      <c r="KIP13"/>
      <c r="KIQ13"/>
      <c r="KIR13"/>
      <c r="KIS13"/>
      <c r="KIT13"/>
      <c r="KIU13"/>
      <c r="KIV13"/>
      <c r="KIW13"/>
      <c r="KIX13"/>
      <c r="KIY13"/>
      <c r="KIZ13"/>
      <c r="KJA13"/>
      <c r="KJB13"/>
      <c r="KJC13"/>
      <c r="KJD13"/>
      <c r="KJE13"/>
      <c r="KJF13"/>
      <c r="KJG13"/>
      <c r="KJH13"/>
      <c r="KJI13"/>
      <c r="KJJ13"/>
      <c r="KJK13"/>
      <c r="KJL13"/>
      <c r="KJM13"/>
      <c r="KJN13"/>
      <c r="KJO13"/>
      <c r="KJP13"/>
      <c r="KJQ13"/>
      <c r="KJR13"/>
      <c r="KJS13"/>
      <c r="KJT13"/>
      <c r="KJU13"/>
      <c r="KJV13"/>
      <c r="KJW13"/>
      <c r="KJX13"/>
      <c r="KJY13"/>
      <c r="KJZ13"/>
      <c r="KKA13"/>
      <c r="KKB13"/>
      <c r="KKC13"/>
      <c r="KKD13"/>
      <c r="KKE13"/>
      <c r="KKF13"/>
      <c r="KKG13"/>
      <c r="KKH13"/>
      <c r="KKI13"/>
      <c r="KKJ13"/>
      <c r="KKK13"/>
      <c r="KKL13"/>
      <c r="KKM13"/>
      <c r="KKN13"/>
      <c r="KKO13"/>
      <c r="KKP13"/>
      <c r="KKQ13"/>
      <c r="KKR13"/>
      <c r="KKS13"/>
      <c r="KKT13"/>
      <c r="KKU13"/>
      <c r="KKV13"/>
      <c r="KKW13"/>
      <c r="KKX13"/>
      <c r="KKY13"/>
      <c r="KKZ13"/>
      <c r="KLA13"/>
      <c r="KLB13"/>
      <c r="KLC13"/>
      <c r="KLD13"/>
      <c r="KLE13"/>
      <c r="KLF13"/>
      <c r="KLG13"/>
      <c r="KLH13"/>
      <c r="KLI13"/>
      <c r="KLJ13"/>
      <c r="KLK13"/>
      <c r="KLL13"/>
      <c r="KLM13"/>
      <c r="KLN13"/>
      <c r="KLO13"/>
      <c r="KLP13"/>
      <c r="KLQ13"/>
      <c r="KLR13"/>
      <c r="KLS13"/>
      <c r="KLT13"/>
      <c r="KLU13"/>
      <c r="KLV13"/>
      <c r="KLW13"/>
      <c r="KLX13"/>
      <c r="KLY13"/>
      <c r="KLZ13"/>
      <c r="KMA13"/>
      <c r="KMB13"/>
      <c r="KMC13"/>
      <c r="KMD13"/>
      <c r="KME13"/>
      <c r="KMF13"/>
      <c r="KMG13"/>
      <c r="KMH13"/>
      <c r="KMI13"/>
      <c r="KMJ13"/>
      <c r="KMK13"/>
      <c r="KML13"/>
      <c r="KMM13"/>
      <c r="KMN13"/>
      <c r="KMO13"/>
      <c r="KMP13"/>
      <c r="KMQ13"/>
      <c r="KMR13"/>
      <c r="KMS13"/>
      <c r="KMT13"/>
      <c r="KMU13"/>
      <c r="KMV13"/>
      <c r="KMW13"/>
      <c r="KMX13"/>
      <c r="KMY13"/>
      <c r="KMZ13"/>
      <c r="KNA13"/>
      <c r="KNB13"/>
      <c r="KNC13"/>
      <c r="KND13"/>
      <c r="KNE13"/>
      <c r="KNF13"/>
      <c r="KNG13"/>
      <c r="KNH13"/>
      <c r="KNI13"/>
      <c r="KNJ13"/>
      <c r="KNK13"/>
      <c r="KNL13"/>
      <c r="KNM13"/>
      <c r="KNN13"/>
      <c r="KNO13"/>
      <c r="KNP13"/>
      <c r="KNQ13"/>
      <c r="KNR13"/>
      <c r="KNS13"/>
      <c r="KNT13"/>
      <c r="KNU13"/>
      <c r="KNV13"/>
      <c r="KNW13"/>
      <c r="KNX13"/>
      <c r="KNY13"/>
      <c r="KNZ13"/>
      <c r="KOA13"/>
      <c r="KOB13"/>
      <c r="KOC13"/>
      <c r="KOD13"/>
      <c r="KOE13"/>
      <c r="KOF13"/>
      <c r="KOG13"/>
      <c r="KOH13"/>
      <c r="KOI13"/>
      <c r="KOJ13"/>
      <c r="KOK13"/>
      <c r="KOL13"/>
      <c r="KOM13"/>
      <c r="KON13"/>
      <c r="KOO13"/>
      <c r="KOP13"/>
      <c r="KOQ13"/>
      <c r="KOR13"/>
      <c r="KOS13"/>
      <c r="KOT13"/>
      <c r="KOU13"/>
      <c r="KOV13"/>
      <c r="KOW13"/>
      <c r="KOX13"/>
      <c r="KOY13"/>
      <c r="KOZ13"/>
      <c r="KPA13"/>
      <c r="KPB13"/>
      <c r="KPC13"/>
      <c r="KPD13"/>
      <c r="KPE13"/>
      <c r="KPF13"/>
      <c r="KPG13"/>
      <c r="KPH13"/>
      <c r="KPI13"/>
      <c r="KPJ13"/>
      <c r="KPK13"/>
      <c r="KPL13"/>
      <c r="KPM13"/>
      <c r="KPN13"/>
      <c r="KPO13"/>
      <c r="KPP13"/>
      <c r="KPQ13"/>
      <c r="KPR13"/>
      <c r="KPS13"/>
      <c r="KPT13"/>
      <c r="KPU13"/>
      <c r="KPV13"/>
      <c r="KPW13"/>
      <c r="KPX13"/>
      <c r="KPY13"/>
      <c r="KPZ13"/>
      <c r="KQA13"/>
      <c r="KQB13"/>
      <c r="KQC13"/>
      <c r="KQD13"/>
      <c r="KQE13"/>
      <c r="KQF13"/>
      <c r="KQG13"/>
      <c r="KQH13"/>
      <c r="KQI13"/>
      <c r="KQJ13"/>
      <c r="KQK13"/>
      <c r="KQL13"/>
      <c r="KQM13"/>
      <c r="KQN13"/>
      <c r="KQO13"/>
      <c r="KQP13"/>
      <c r="KQQ13"/>
      <c r="KQR13"/>
      <c r="KQS13"/>
      <c r="KQT13"/>
      <c r="KQU13"/>
      <c r="KQV13"/>
      <c r="KQW13"/>
      <c r="KQX13"/>
      <c r="KQY13"/>
      <c r="KQZ13"/>
      <c r="KRA13"/>
      <c r="KRB13"/>
      <c r="KRC13"/>
      <c r="KRD13"/>
      <c r="KRE13"/>
      <c r="KRF13"/>
      <c r="KRG13"/>
      <c r="KRH13"/>
      <c r="KRI13"/>
      <c r="KRJ13"/>
      <c r="KRK13"/>
      <c r="KRL13"/>
      <c r="KRM13"/>
      <c r="KRN13"/>
      <c r="KRO13"/>
      <c r="KRP13"/>
      <c r="KRQ13"/>
      <c r="KRR13"/>
      <c r="KRS13"/>
      <c r="KRT13"/>
      <c r="KRU13"/>
      <c r="KRV13"/>
      <c r="KRW13"/>
      <c r="KRX13"/>
      <c r="KRY13"/>
      <c r="KRZ13"/>
      <c r="KSA13"/>
      <c r="KSB13"/>
      <c r="KSC13"/>
      <c r="KSD13"/>
      <c r="KSE13"/>
      <c r="KSF13"/>
      <c r="KSG13"/>
      <c r="KSH13"/>
      <c r="KSI13"/>
      <c r="KSJ13"/>
      <c r="KSK13"/>
      <c r="KSL13"/>
      <c r="KSM13"/>
      <c r="KSN13"/>
      <c r="KSO13"/>
      <c r="KSP13"/>
      <c r="KSQ13"/>
      <c r="KSR13"/>
      <c r="KSS13"/>
      <c r="KST13"/>
      <c r="KSU13"/>
      <c r="KSV13"/>
      <c r="KSW13"/>
      <c r="KSX13"/>
      <c r="KSY13"/>
      <c r="KSZ13"/>
      <c r="KTA13"/>
      <c r="KTB13"/>
      <c r="KTC13"/>
      <c r="KTD13"/>
      <c r="KTE13"/>
      <c r="KTF13"/>
      <c r="KTG13"/>
      <c r="KTH13"/>
      <c r="KTI13"/>
      <c r="KTJ13"/>
      <c r="KTK13"/>
      <c r="KTL13"/>
      <c r="KTM13"/>
      <c r="KTN13"/>
      <c r="KTO13"/>
      <c r="KTP13"/>
      <c r="KTQ13"/>
      <c r="KTR13"/>
      <c r="KTS13"/>
      <c r="KTT13"/>
      <c r="KTU13"/>
      <c r="KTV13"/>
      <c r="KTW13"/>
      <c r="KTX13"/>
      <c r="KTY13"/>
      <c r="KTZ13"/>
      <c r="KUA13"/>
      <c r="KUB13"/>
      <c r="KUC13"/>
      <c r="KUD13"/>
      <c r="KUE13"/>
      <c r="KUF13"/>
      <c r="KUG13"/>
      <c r="KUH13"/>
      <c r="KUI13"/>
      <c r="KUJ13"/>
      <c r="KUK13"/>
      <c r="KUL13"/>
      <c r="KUM13"/>
      <c r="KUN13"/>
      <c r="KUO13"/>
      <c r="KUP13"/>
      <c r="KUQ13"/>
      <c r="KUR13"/>
      <c r="KUS13"/>
      <c r="KUT13"/>
      <c r="KUU13"/>
      <c r="KUV13"/>
      <c r="KUW13"/>
      <c r="KUX13"/>
      <c r="KUY13"/>
      <c r="KUZ13"/>
      <c r="KVA13"/>
      <c r="KVB13"/>
      <c r="KVC13"/>
      <c r="KVD13"/>
      <c r="KVE13"/>
      <c r="KVF13"/>
      <c r="KVG13"/>
      <c r="KVH13"/>
      <c r="KVI13"/>
      <c r="KVJ13"/>
      <c r="KVK13"/>
      <c r="KVL13"/>
      <c r="KVM13"/>
      <c r="KVN13"/>
      <c r="KVO13"/>
      <c r="KVP13"/>
      <c r="KVQ13"/>
      <c r="KVR13"/>
      <c r="KVS13"/>
      <c r="KVT13"/>
      <c r="KVU13"/>
      <c r="KVV13"/>
      <c r="KVW13"/>
      <c r="KVX13"/>
      <c r="KVY13"/>
      <c r="KVZ13"/>
      <c r="KWA13"/>
      <c r="KWB13"/>
      <c r="KWC13"/>
      <c r="KWD13"/>
      <c r="KWE13"/>
      <c r="KWF13"/>
      <c r="KWG13"/>
      <c r="KWH13"/>
      <c r="KWI13"/>
      <c r="KWJ13"/>
      <c r="KWK13"/>
      <c r="KWL13"/>
      <c r="KWM13"/>
      <c r="KWN13"/>
      <c r="KWO13"/>
      <c r="KWP13"/>
      <c r="KWQ13"/>
      <c r="KWR13"/>
      <c r="KWS13"/>
      <c r="KWT13"/>
      <c r="KWU13"/>
      <c r="KWV13"/>
      <c r="KWW13"/>
      <c r="KWX13"/>
      <c r="KWY13"/>
      <c r="KWZ13"/>
      <c r="KXA13"/>
      <c r="KXB13"/>
      <c r="KXC13"/>
      <c r="KXD13"/>
      <c r="KXE13"/>
      <c r="KXF13"/>
      <c r="KXG13"/>
      <c r="KXH13"/>
      <c r="KXI13"/>
      <c r="KXJ13"/>
      <c r="KXK13"/>
      <c r="KXL13"/>
      <c r="KXM13"/>
      <c r="KXN13"/>
      <c r="KXO13"/>
      <c r="KXP13"/>
      <c r="KXQ13"/>
      <c r="KXR13"/>
      <c r="KXS13"/>
      <c r="KXT13"/>
      <c r="KXU13"/>
      <c r="KXV13"/>
      <c r="KXW13"/>
      <c r="KXX13"/>
      <c r="KXY13"/>
      <c r="KXZ13"/>
      <c r="KYA13"/>
      <c r="KYB13"/>
      <c r="KYC13"/>
      <c r="KYD13"/>
      <c r="KYE13"/>
      <c r="KYF13"/>
      <c r="KYG13"/>
      <c r="KYH13"/>
      <c r="KYI13"/>
      <c r="KYJ13"/>
      <c r="KYK13"/>
      <c r="KYL13"/>
      <c r="KYM13"/>
      <c r="KYN13"/>
      <c r="KYO13"/>
      <c r="KYP13"/>
      <c r="KYQ13"/>
      <c r="KYR13"/>
      <c r="KYS13"/>
      <c r="KYT13"/>
      <c r="KYU13"/>
      <c r="KYV13"/>
      <c r="KYW13"/>
      <c r="KYX13"/>
      <c r="KYY13"/>
      <c r="KYZ13"/>
      <c r="KZA13"/>
      <c r="KZB13"/>
      <c r="KZC13"/>
      <c r="KZD13"/>
      <c r="KZE13"/>
      <c r="KZF13"/>
      <c r="KZG13"/>
      <c r="KZH13"/>
      <c r="KZI13"/>
      <c r="KZJ13"/>
      <c r="KZK13"/>
      <c r="KZL13"/>
      <c r="KZM13"/>
      <c r="KZN13"/>
      <c r="KZO13"/>
      <c r="KZP13"/>
      <c r="KZQ13"/>
      <c r="KZR13"/>
      <c r="KZS13"/>
      <c r="KZT13"/>
      <c r="KZU13"/>
      <c r="KZV13"/>
      <c r="KZW13"/>
      <c r="KZX13"/>
      <c r="KZY13"/>
      <c r="KZZ13"/>
      <c r="LAA13"/>
      <c r="LAB13"/>
      <c r="LAC13"/>
      <c r="LAD13"/>
      <c r="LAE13"/>
      <c r="LAF13"/>
      <c r="LAG13"/>
      <c r="LAH13"/>
      <c r="LAI13"/>
      <c r="LAJ13"/>
      <c r="LAK13"/>
      <c r="LAL13"/>
      <c r="LAM13"/>
      <c r="LAN13"/>
      <c r="LAO13"/>
      <c r="LAP13"/>
      <c r="LAQ13"/>
      <c r="LAR13"/>
      <c r="LAS13"/>
      <c r="LAT13"/>
      <c r="LAU13"/>
      <c r="LAV13"/>
      <c r="LAW13"/>
      <c r="LAX13"/>
      <c r="LAY13"/>
      <c r="LAZ13"/>
      <c r="LBA13"/>
      <c r="LBB13"/>
      <c r="LBC13"/>
      <c r="LBD13"/>
      <c r="LBE13"/>
      <c r="LBF13"/>
      <c r="LBG13"/>
      <c r="LBH13"/>
      <c r="LBI13"/>
      <c r="LBJ13"/>
      <c r="LBK13"/>
      <c r="LBL13"/>
      <c r="LBM13"/>
      <c r="LBN13"/>
      <c r="LBO13"/>
      <c r="LBP13"/>
      <c r="LBQ13"/>
      <c r="LBR13"/>
      <c r="LBS13"/>
      <c r="LBT13"/>
      <c r="LBU13"/>
      <c r="LBV13"/>
      <c r="LBW13"/>
      <c r="LBX13"/>
      <c r="LBY13"/>
      <c r="LBZ13"/>
      <c r="LCA13"/>
      <c r="LCB13"/>
      <c r="LCC13"/>
      <c r="LCD13"/>
      <c r="LCE13"/>
      <c r="LCF13"/>
      <c r="LCG13"/>
      <c r="LCH13"/>
      <c r="LCI13"/>
      <c r="LCJ13"/>
      <c r="LCK13"/>
      <c r="LCL13"/>
      <c r="LCM13"/>
      <c r="LCN13"/>
      <c r="LCO13"/>
      <c r="LCP13"/>
      <c r="LCQ13"/>
      <c r="LCR13"/>
      <c r="LCS13"/>
      <c r="LCT13"/>
      <c r="LCU13"/>
      <c r="LCV13"/>
      <c r="LCW13"/>
      <c r="LCX13"/>
      <c r="LCY13"/>
      <c r="LCZ13"/>
      <c r="LDA13"/>
      <c r="LDB13"/>
      <c r="LDC13"/>
      <c r="LDD13"/>
      <c r="LDE13"/>
      <c r="LDF13"/>
      <c r="LDG13"/>
      <c r="LDH13"/>
      <c r="LDI13"/>
      <c r="LDJ13"/>
      <c r="LDK13"/>
      <c r="LDL13"/>
      <c r="LDM13"/>
      <c r="LDN13"/>
      <c r="LDO13"/>
      <c r="LDP13"/>
      <c r="LDQ13"/>
      <c r="LDR13"/>
      <c r="LDS13"/>
      <c r="LDT13"/>
      <c r="LDU13"/>
      <c r="LDV13"/>
      <c r="LDW13"/>
      <c r="LDX13"/>
      <c r="LDY13"/>
      <c r="LDZ13"/>
      <c r="LEA13"/>
      <c r="LEB13"/>
      <c r="LEC13"/>
      <c r="LED13"/>
      <c r="LEE13"/>
      <c r="LEF13"/>
      <c r="LEG13"/>
      <c r="LEH13"/>
      <c r="LEI13"/>
      <c r="LEJ13"/>
      <c r="LEK13"/>
      <c r="LEL13"/>
      <c r="LEM13"/>
      <c r="LEN13"/>
      <c r="LEO13"/>
      <c r="LEP13"/>
      <c r="LEQ13"/>
      <c r="LER13"/>
      <c r="LES13"/>
      <c r="LET13"/>
      <c r="LEU13"/>
      <c r="LEV13"/>
      <c r="LEW13"/>
      <c r="LEX13"/>
      <c r="LEY13"/>
      <c r="LEZ13"/>
      <c r="LFA13"/>
      <c r="LFB13"/>
      <c r="LFC13"/>
      <c r="LFD13"/>
      <c r="LFE13"/>
      <c r="LFF13"/>
      <c r="LFG13"/>
      <c r="LFH13"/>
      <c r="LFI13"/>
      <c r="LFJ13"/>
      <c r="LFK13"/>
      <c r="LFL13"/>
      <c r="LFM13"/>
      <c r="LFN13"/>
      <c r="LFO13"/>
      <c r="LFP13"/>
      <c r="LFQ13"/>
      <c r="LFR13"/>
      <c r="LFS13"/>
      <c r="LFT13"/>
      <c r="LFU13"/>
      <c r="LFV13"/>
      <c r="LFW13"/>
      <c r="LFX13"/>
      <c r="LFY13"/>
      <c r="LFZ13"/>
      <c r="LGA13"/>
      <c r="LGB13"/>
      <c r="LGC13"/>
      <c r="LGD13"/>
      <c r="LGE13"/>
      <c r="LGF13"/>
      <c r="LGG13"/>
      <c r="LGH13"/>
      <c r="LGI13"/>
      <c r="LGJ13"/>
      <c r="LGK13"/>
      <c r="LGL13"/>
      <c r="LGM13"/>
      <c r="LGN13"/>
      <c r="LGO13"/>
      <c r="LGP13"/>
      <c r="LGQ13"/>
      <c r="LGR13"/>
      <c r="LGS13"/>
      <c r="LGT13"/>
      <c r="LGU13"/>
      <c r="LGV13"/>
      <c r="LGW13"/>
      <c r="LGX13"/>
      <c r="LGY13"/>
      <c r="LGZ13"/>
      <c r="LHA13"/>
      <c r="LHB13"/>
      <c r="LHC13"/>
      <c r="LHD13"/>
      <c r="LHE13"/>
      <c r="LHF13"/>
      <c r="LHG13"/>
      <c r="LHH13"/>
      <c r="LHI13"/>
      <c r="LHJ13"/>
      <c r="LHK13"/>
      <c r="LHL13"/>
      <c r="LHM13"/>
      <c r="LHN13"/>
      <c r="LHO13"/>
      <c r="LHP13"/>
      <c r="LHQ13"/>
      <c r="LHR13"/>
      <c r="LHS13"/>
      <c r="LHT13"/>
      <c r="LHU13"/>
      <c r="LHV13"/>
      <c r="LHW13"/>
      <c r="LHX13"/>
      <c r="LHY13"/>
      <c r="LHZ13"/>
      <c r="LIA13"/>
      <c r="LIB13"/>
      <c r="LIC13"/>
      <c r="LID13"/>
      <c r="LIE13"/>
      <c r="LIF13"/>
      <c r="LIG13"/>
      <c r="LIH13"/>
      <c r="LII13"/>
      <c r="LIJ13"/>
      <c r="LIK13"/>
      <c r="LIL13"/>
      <c r="LIM13"/>
      <c r="LIN13"/>
      <c r="LIO13"/>
      <c r="LIP13"/>
      <c r="LIQ13"/>
      <c r="LIR13"/>
      <c r="LIS13"/>
      <c r="LIT13"/>
      <c r="LIU13"/>
      <c r="LIV13"/>
      <c r="LIW13"/>
      <c r="LIX13"/>
      <c r="LIY13"/>
      <c r="LIZ13"/>
      <c r="LJA13"/>
      <c r="LJB13"/>
      <c r="LJC13"/>
      <c r="LJD13"/>
      <c r="LJE13"/>
      <c r="LJF13"/>
      <c r="LJG13"/>
      <c r="LJH13"/>
      <c r="LJI13"/>
      <c r="LJJ13"/>
      <c r="LJK13"/>
      <c r="LJL13"/>
      <c r="LJM13"/>
      <c r="LJN13"/>
      <c r="LJO13"/>
      <c r="LJP13"/>
      <c r="LJQ13"/>
      <c r="LJR13"/>
      <c r="LJS13"/>
      <c r="LJT13"/>
      <c r="LJU13"/>
      <c r="LJV13"/>
      <c r="LJW13"/>
      <c r="LJX13"/>
      <c r="LJY13"/>
      <c r="LJZ13"/>
      <c r="LKA13"/>
      <c r="LKB13"/>
      <c r="LKC13"/>
      <c r="LKD13"/>
      <c r="LKE13"/>
      <c r="LKF13"/>
      <c r="LKG13"/>
      <c r="LKH13"/>
      <c r="LKI13"/>
      <c r="LKJ13"/>
      <c r="LKK13"/>
      <c r="LKL13"/>
      <c r="LKM13"/>
      <c r="LKN13"/>
      <c r="LKO13"/>
      <c r="LKP13"/>
      <c r="LKQ13"/>
      <c r="LKR13"/>
      <c r="LKS13"/>
      <c r="LKT13"/>
      <c r="LKU13"/>
      <c r="LKV13"/>
      <c r="LKW13"/>
      <c r="LKX13"/>
      <c r="LKY13"/>
      <c r="LKZ13"/>
      <c r="LLA13"/>
      <c r="LLB13"/>
      <c r="LLC13"/>
      <c r="LLD13"/>
      <c r="LLE13"/>
      <c r="LLF13"/>
      <c r="LLG13"/>
      <c r="LLH13"/>
      <c r="LLI13"/>
      <c r="LLJ13"/>
      <c r="LLK13"/>
      <c r="LLL13"/>
      <c r="LLM13"/>
      <c r="LLN13"/>
      <c r="LLO13"/>
      <c r="LLP13"/>
      <c r="LLQ13"/>
      <c r="LLR13"/>
      <c r="LLS13"/>
      <c r="LLT13"/>
      <c r="LLU13"/>
      <c r="LLV13"/>
      <c r="LLW13"/>
      <c r="LLX13"/>
      <c r="LLY13"/>
      <c r="LLZ13"/>
      <c r="LMA13"/>
      <c r="LMB13"/>
      <c r="LMC13"/>
      <c r="LMD13"/>
      <c r="LME13"/>
      <c r="LMF13"/>
      <c r="LMG13"/>
      <c r="LMH13"/>
      <c r="LMI13"/>
      <c r="LMJ13"/>
      <c r="LMK13"/>
      <c r="LML13"/>
      <c r="LMM13"/>
      <c r="LMN13"/>
      <c r="LMO13"/>
      <c r="LMP13"/>
      <c r="LMQ13"/>
      <c r="LMR13"/>
      <c r="LMS13"/>
      <c r="LMT13"/>
      <c r="LMU13"/>
      <c r="LMV13"/>
      <c r="LMW13"/>
      <c r="LMX13"/>
      <c r="LMY13"/>
      <c r="LMZ13"/>
      <c r="LNA13"/>
      <c r="LNB13"/>
      <c r="LNC13"/>
      <c r="LND13"/>
      <c r="LNE13"/>
      <c r="LNF13"/>
      <c r="LNG13"/>
      <c r="LNH13"/>
      <c r="LNI13"/>
      <c r="LNJ13"/>
      <c r="LNK13"/>
      <c r="LNL13"/>
      <c r="LNM13"/>
      <c r="LNN13"/>
      <c r="LNO13"/>
      <c r="LNP13"/>
      <c r="LNQ13"/>
      <c r="LNR13"/>
      <c r="LNS13"/>
      <c r="LNT13"/>
      <c r="LNU13"/>
      <c r="LNV13"/>
      <c r="LNW13"/>
      <c r="LNX13"/>
      <c r="LNY13"/>
      <c r="LNZ13"/>
      <c r="LOA13"/>
      <c r="LOB13"/>
      <c r="LOC13"/>
      <c r="LOD13"/>
      <c r="LOE13"/>
      <c r="LOF13"/>
      <c r="LOG13"/>
      <c r="LOH13"/>
      <c r="LOI13"/>
      <c r="LOJ13"/>
      <c r="LOK13"/>
      <c r="LOL13"/>
      <c r="LOM13"/>
      <c r="LON13"/>
      <c r="LOO13"/>
      <c r="LOP13"/>
      <c r="LOQ13"/>
      <c r="LOR13"/>
      <c r="LOS13"/>
      <c r="LOT13"/>
      <c r="LOU13"/>
      <c r="LOV13"/>
      <c r="LOW13"/>
      <c r="LOX13"/>
      <c r="LOY13"/>
      <c r="LOZ13"/>
      <c r="LPA13"/>
      <c r="LPB13"/>
      <c r="LPC13"/>
      <c r="LPD13"/>
      <c r="LPE13"/>
      <c r="LPF13"/>
      <c r="LPG13"/>
      <c r="LPH13"/>
      <c r="LPI13"/>
      <c r="LPJ13"/>
      <c r="LPK13"/>
      <c r="LPL13"/>
      <c r="LPM13"/>
      <c r="LPN13"/>
      <c r="LPO13"/>
      <c r="LPP13"/>
      <c r="LPQ13"/>
      <c r="LPR13"/>
      <c r="LPS13"/>
      <c r="LPT13"/>
      <c r="LPU13"/>
      <c r="LPV13"/>
      <c r="LPW13"/>
      <c r="LPX13"/>
      <c r="LPY13"/>
      <c r="LPZ13"/>
      <c r="LQA13"/>
      <c r="LQB13"/>
      <c r="LQC13"/>
      <c r="LQD13"/>
      <c r="LQE13"/>
      <c r="LQF13"/>
      <c r="LQG13"/>
      <c r="LQH13"/>
      <c r="LQI13"/>
      <c r="LQJ13"/>
      <c r="LQK13"/>
      <c r="LQL13"/>
      <c r="LQM13"/>
      <c r="LQN13"/>
      <c r="LQO13"/>
      <c r="LQP13"/>
      <c r="LQQ13"/>
      <c r="LQR13"/>
      <c r="LQS13"/>
      <c r="LQT13"/>
      <c r="LQU13"/>
      <c r="LQV13"/>
      <c r="LQW13"/>
      <c r="LQX13"/>
      <c r="LQY13"/>
      <c r="LQZ13"/>
      <c r="LRA13"/>
      <c r="LRB13"/>
      <c r="LRC13"/>
      <c r="LRD13"/>
      <c r="LRE13"/>
      <c r="LRF13"/>
      <c r="LRG13"/>
      <c r="LRH13"/>
      <c r="LRI13"/>
      <c r="LRJ13"/>
      <c r="LRK13"/>
      <c r="LRL13"/>
      <c r="LRM13"/>
      <c r="LRN13"/>
      <c r="LRO13"/>
      <c r="LRP13"/>
      <c r="LRQ13"/>
      <c r="LRR13"/>
      <c r="LRS13"/>
      <c r="LRT13"/>
      <c r="LRU13"/>
      <c r="LRV13"/>
      <c r="LRW13"/>
      <c r="LRX13"/>
      <c r="LRY13"/>
      <c r="LRZ13"/>
      <c r="LSA13"/>
      <c r="LSB13"/>
      <c r="LSC13"/>
      <c r="LSD13"/>
      <c r="LSE13"/>
      <c r="LSF13"/>
      <c r="LSG13"/>
      <c r="LSH13"/>
      <c r="LSI13"/>
      <c r="LSJ13"/>
      <c r="LSK13"/>
      <c r="LSL13"/>
      <c r="LSM13"/>
      <c r="LSN13"/>
      <c r="LSO13"/>
      <c r="LSP13"/>
      <c r="LSQ13"/>
      <c r="LSR13"/>
      <c r="LSS13"/>
      <c r="LST13"/>
      <c r="LSU13"/>
      <c r="LSV13"/>
      <c r="LSW13"/>
      <c r="LSX13"/>
      <c r="LSY13"/>
      <c r="LSZ13"/>
      <c r="LTA13"/>
      <c r="LTB13"/>
      <c r="LTC13"/>
      <c r="LTD13"/>
      <c r="LTE13"/>
      <c r="LTF13"/>
      <c r="LTG13"/>
      <c r="LTH13"/>
      <c r="LTI13"/>
      <c r="LTJ13"/>
      <c r="LTK13"/>
      <c r="LTL13"/>
      <c r="LTM13"/>
      <c r="LTN13"/>
      <c r="LTO13"/>
      <c r="LTP13"/>
      <c r="LTQ13"/>
      <c r="LTR13"/>
      <c r="LTS13"/>
      <c r="LTT13"/>
      <c r="LTU13"/>
      <c r="LTV13"/>
      <c r="LTW13"/>
      <c r="LTX13"/>
      <c r="LTY13"/>
      <c r="LTZ13"/>
      <c r="LUA13"/>
      <c r="LUB13"/>
      <c r="LUC13"/>
      <c r="LUD13"/>
      <c r="LUE13"/>
      <c r="LUF13"/>
      <c r="LUG13"/>
      <c r="LUH13"/>
      <c r="LUI13"/>
      <c r="LUJ13"/>
      <c r="LUK13"/>
      <c r="LUL13"/>
      <c r="LUM13"/>
      <c r="LUN13"/>
      <c r="LUO13"/>
      <c r="LUP13"/>
      <c r="LUQ13"/>
      <c r="LUR13"/>
      <c r="LUS13"/>
      <c r="LUT13"/>
      <c r="LUU13"/>
      <c r="LUV13"/>
      <c r="LUW13"/>
      <c r="LUX13"/>
      <c r="LUY13"/>
      <c r="LUZ13"/>
      <c r="LVA13"/>
      <c r="LVB13"/>
      <c r="LVC13"/>
      <c r="LVD13"/>
      <c r="LVE13"/>
      <c r="LVF13"/>
      <c r="LVG13"/>
      <c r="LVH13"/>
      <c r="LVI13"/>
      <c r="LVJ13"/>
      <c r="LVK13"/>
      <c r="LVL13"/>
      <c r="LVM13"/>
      <c r="LVN13"/>
      <c r="LVO13"/>
      <c r="LVP13"/>
      <c r="LVQ13"/>
      <c r="LVR13"/>
      <c r="LVS13"/>
      <c r="LVT13"/>
      <c r="LVU13"/>
      <c r="LVV13"/>
      <c r="LVW13"/>
      <c r="LVX13"/>
      <c r="LVY13"/>
      <c r="LVZ13"/>
      <c r="LWA13"/>
      <c r="LWB13"/>
      <c r="LWC13"/>
      <c r="LWD13"/>
      <c r="LWE13"/>
      <c r="LWF13"/>
      <c r="LWG13"/>
      <c r="LWH13"/>
      <c r="LWI13"/>
      <c r="LWJ13"/>
      <c r="LWK13"/>
      <c r="LWL13"/>
      <c r="LWM13"/>
      <c r="LWN13"/>
      <c r="LWO13"/>
      <c r="LWP13"/>
      <c r="LWQ13"/>
      <c r="LWR13"/>
      <c r="LWS13"/>
      <c r="LWT13"/>
      <c r="LWU13"/>
      <c r="LWV13"/>
      <c r="LWW13"/>
      <c r="LWX13"/>
      <c r="LWY13"/>
      <c r="LWZ13"/>
      <c r="LXA13"/>
      <c r="LXB13"/>
      <c r="LXC13"/>
      <c r="LXD13"/>
      <c r="LXE13"/>
      <c r="LXF13"/>
      <c r="LXG13"/>
      <c r="LXH13"/>
      <c r="LXI13"/>
      <c r="LXJ13"/>
      <c r="LXK13"/>
      <c r="LXL13"/>
      <c r="LXM13"/>
      <c r="LXN13"/>
      <c r="LXO13"/>
      <c r="LXP13"/>
      <c r="LXQ13"/>
      <c r="LXR13"/>
      <c r="LXS13"/>
      <c r="LXT13"/>
      <c r="LXU13"/>
      <c r="LXV13"/>
      <c r="LXW13"/>
      <c r="LXX13"/>
      <c r="LXY13"/>
      <c r="LXZ13"/>
      <c r="LYA13"/>
      <c r="LYB13"/>
      <c r="LYC13"/>
      <c r="LYD13"/>
      <c r="LYE13"/>
      <c r="LYF13"/>
      <c r="LYG13"/>
      <c r="LYH13"/>
      <c r="LYI13"/>
      <c r="LYJ13"/>
      <c r="LYK13"/>
      <c r="LYL13"/>
      <c r="LYM13"/>
      <c r="LYN13"/>
      <c r="LYO13"/>
      <c r="LYP13"/>
      <c r="LYQ13"/>
      <c r="LYR13"/>
      <c r="LYS13"/>
      <c r="LYT13"/>
      <c r="LYU13"/>
      <c r="LYV13"/>
      <c r="LYW13"/>
      <c r="LYX13"/>
      <c r="LYY13"/>
      <c r="LYZ13"/>
      <c r="LZA13"/>
      <c r="LZB13"/>
      <c r="LZC13"/>
      <c r="LZD13"/>
      <c r="LZE13"/>
      <c r="LZF13"/>
      <c r="LZG13"/>
      <c r="LZH13"/>
      <c r="LZI13"/>
      <c r="LZJ13"/>
      <c r="LZK13"/>
      <c r="LZL13"/>
      <c r="LZM13"/>
      <c r="LZN13"/>
      <c r="LZO13"/>
      <c r="LZP13"/>
      <c r="LZQ13"/>
      <c r="LZR13"/>
      <c r="LZS13"/>
      <c r="LZT13"/>
      <c r="LZU13"/>
      <c r="LZV13"/>
      <c r="LZW13"/>
      <c r="LZX13"/>
      <c r="LZY13"/>
      <c r="LZZ13"/>
      <c r="MAA13"/>
      <c r="MAB13"/>
      <c r="MAC13"/>
      <c r="MAD13"/>
      <c r="MAE13"/>
      <c r="MAF13"/>
      <c r="MAG13"/>
      <c r="MAH13"/>
      <c r="MAI13"/>
      <c r="MAJ13"/>
      <c r="MAK13"/>
      <c r="MAL13"/>
      <c r="MAM13"/>
      <c r="MAN13"/>
      <c r="MAO13"/>
      <c r="MAP13"/>
      <c r="MAQ13"/>
      <c r="MAR13"/>
      <c r="MAS13"/>
      <c r="MAT13"/>
      <c r="MAU13"/>
      <c r="MAV13"/>
      <c r="MAW13"/>
      <c r="MAX13"/>
      <c r="MAY13"/>
      <c r="MAZ13"/>
      <c r="MBA13"/>
      <c r="MBB13"/>
      <c r="MBC13"/>
      <c r="MBD13"/>
      <c r="MBE13"/>
      <c r="MBF13"/>
      <c r="MBG13"/>
      <c r="MBH13"/>
      <c r="MBI13"/>
      <c r="MBJ13"/>
      <c r="MBK13"/>
      <c r="MBL13"/>
      <c r="MBM13"/>
      <c r="MBN13"/>
      <c r="MBO13"/>
      <c r="MBP13"/>
      <c r="MBQ13"/>
      <c r="MBR13"/>
      <c r="MBS13"/>
      <c r="MBT13"/>
      <c r="MBU13"/>
      <c r="MBV13"/>
      <c r="MBW13"/>
      <c r="MBX13"/>
      <c r="MBY13"/>
      <c r="MBZ13"/>
      <c r="MCA13"/>
      <c r="MCB13"/>
      <c r="MCC13"/>
      <c r="MCD13"/>
      <c r="MCE13"/>
      <c r="MCF13"/>
      <c r="MCG13"/>
      <c r="MCH13"/>
      <c r="MCI13"/>
      <c r="MCJ13"/>
      <c r="MCK13"/>
      <c r="MCL13"/>
      <c r="MCM13"/>
      <c r="MCN13"/>
      <c r="MCO13"/>
      <c r="MCP13"/>
      <c r="MCQ13"/>
      <c r="MCR13"/>
      <c r="MCS13"/>
      <c r="MCT13"/>
      <c r="MCU13"/>
      <c r="MCV13"/>
      <c r="MCW13"/>
      <c r="MCX13"/>
      <c r="MCY13"/>
      <c r="MCZ13"/>
      <c r="MDA13"/>
      <c r="MDB13"/>
      <c r="MDC13"/>
      <c r="MDD13"/>
      <c r="MDE13"/>
      <c r="MDF13"/>
      <c r="MDG13"/>
      <c r="MDH13"/>
      <c r="MDI13"/>
      <c r="MDJ13"/>
      <c r="MDK13"/>
      <c r="MDL13"/>
      <c r="MDM13"/>
      <c r="MDN13"/>
      <c r="MDO13"/>
      <c r="MDP13"/>
      <c r="MDQ13"/>
      <c r="MDR13"/>
      <c r="MDS13"/>
      <c r="MDT13"/>
      <c r="MDU13"/>
      <c r="MDV13"/>
      <c r="MDW13"/>
      <c r="MDX13"/>
      <c r="MDY13"/>
      <c r="MDZ13"/>
      <c r="MEA13"/>
      <c r="MEB13"/>
      <c r="MEC13"/>
      <c r="MED13"/>
      <c r="MEE13"/>
      <c r="MEF13"/>
      <c r="MEG13"/>
      <c r="MEH13"/>
      <c r="MEI13"/>
      <c r="MEJ13"/>
      <c r="MEK13"/>
      <c r="MEL13"/>
      <c r="MEM13"/>
      <c r="MEN13"/>
      <c r="MEO13"/>
      <c r="MEP13"/>
      <c r="MEQ13"/>
      <c r="MER13"/>
      <c r="MES13"/>
      <c r="MET13"/>
      <c r="MEU13"/>
      <c r="MEV13"/>
      <c r="MEW13"/>
      <c r="MEX13"/>
      <c r="MEY13"/>
      <c r="MEZ13"/>
      <c r="MFA13"/>
      <c r="MFB13"/>
      <c r="MFC13"/>
      <c r="MFD13"/>
      <c r="MFE13"/>
      <c r="MFF13"/>
      <c r="MFG13"/>
      <c r="MFH13"/>
      <c r="MFI13"/>
      <c r="MFJ13"/>
      <c r="MFK13"/>
      <c r="MFL13"/>
      <c r="MFM13"/>
      <c r="MFN13"/>
      <c r="MFO13"/>
      <c r="MFP13"/>
      <c r="MFQ13"/>
      <c r="MFR13"/>
      <c r="MFS13"/>
      <c r="MFT13"/>
      <c r="MFU13"/>
      <c r="MFV13"/>
      <c r="MFW13"/>
      <c r="MFX13"/>
      <c r="MFY13"/>
      <c r="MFZ13"/>
      <c r="MGA13"/>
      <c r="MGB13"/>
      <c r="MGC13"/>
      <c r="MGD13"/>
      <c r="MGE13"/>
      <c r="MGF13"/>
      <c r="MGG13"/>
      <c r="MGH13"/>
      <c r="MGI13"/>
      <c r="MGJ13"/>
      <c r="MGK13"/>
      <c r="MGL13"/>
      <c r="MGM13"/>
      <c r="MGN13"/>
      <c r="MGO13"/>
      <c r="MGP13"/>
      <c r="MGQ13"/>
      <c r="MGR13"/>
      <c r="MGS13"/>
      <c r="MGT13"/>
      <c r="MGU13"/>
      <c r="MGV13"/>
      <c r="MGW13"/>
      <c r="MGX13"/>
      <c r="MGY13"/>
      <c r="MGZ13"/>
      <c r="MHA13"/>
      <c r="MHB13"/>
      <c r="MHC13"/>
      <c r="MHD13"/>
      <c r="MHE13"/>
      <c r="MHF13"/>
      <c r="MHG13"/>
      <c r="MHH13"/>
      <c r="MHI13"/>
      <c r="MHJ13"/>
      <c r="MHK13"/>
      <c r="MHL13"/>
      <c r="MHM13"/>
      <c r="MHN13"/>
      <c r="MHO13"/>
      <c r="MHP13"/>
      <c r="MHQ13"/>
      <c r="MHR13"/>
      <c r="MHS13"/>
      <c r="MHT13"/>
      <c r="MHU13"/>
      <c r="MHV13"/>
      <c r="MHW13"/>
      <c r="MHX13"/>
      <c r="MHY13"/>
      <c r="MHZ13"/>
      <c r="MIA13"/>
      <c r="MIB13"/>
      <c r="MIC13"/>
      <c r="MID13"/>
      <c r="MIE13"/>
      <c r="MIF13"/>
      <c r="MIG13"/>
      <c r="MIH13"/>
      <c r="MII13"/>
      <c r="MIJ13"/>
      <c r="MIK13"/>
      <c r="MIL13"/>
      <c r="MIM13"/>
      <c r="MIN13"/>
      <c r="MIO13"/>
      <c r="MIP13"/>
      <c r="MIQ13"/>
      <c r="MIR13"/>
      <c r="MIS13"/>
      <c r="MIT13"/>
      <c r="MIU13"/>
      <c r="MIV13"/>
      <c r="MIW13"/>
      <c r="MIX13"/>
      <c r="MIY13"/>
      <c r="MIZ13"/>
      <c r="MJA13"/>
      <c r="MJB13"/>
      <c r="MJC13"/>
      <c r="MJD13"/>
      <c r="MJE13"/>
      <c r="MJF13"/>
      <c r="MJG13"/>
      <c r="MJH13"/>
      <c r="MJI13"/>
      <c r="MJJ13"/>
      <c r="MJK13"/>
      <c r="MJL13"/>
      <c r="MJM13"/>
      <c r="MJN13"/>
      <c r="MJO13"/>
      <c r="MJP13"/>
      <c r="MJQ13"/>
      <c r="MJR13"/>
      <c r="MJS13"/>
      <c r="MJT13"/>
      <c r="MJU13"/>
      <c r="MJV13"/>
      <c r="MJW13"/>
      <c r="MJX13"/>
      <c r="MJY13"/>
      <c r="MJZ13"/>
      <c r="MKA13"/>
      <c r="MKB13"/>
      <c r="MKC13"/>
      <c r="MKD13"/>
      <c r="MKE13"/>
      <c r="MKF13"/>
      <c r="MKG13"/>
      <c r="MKH13"/>
      <c r="MKI13"/>
      <c r="MKJ13"/>
      <c r="MKK13"/>
      <c r="MKL13"/>
      <c r="MKM13"/>
      <c r="MKN13"/>
      <c r="MKO13"/>
      <c r="MKP13"/>
      <c r="MKQ13"/>
      <c r="MKR13"/>
      <c r="MKS13"/>
      <c r="MKT13"/>
      <c r="MKU13"/>
      <c r="MKV13"/>
      <c r="MKW13"/>
      <c r="MKX13"/>
      <c r="MKY13"/>
      <c r="MKZ13"/>
      <c r="MLA13"/>
      <c r="MLB13"/>
      <c r="MLC13"/>
      <c r="MLD13"/>
      <c r="MLE13"/>
      <c r="MLF13"/>
      <c r="MLG13"/>
      <c r="MLH13"/>
      <c r="MLI13"/>
      <c r="MLJ13"/>
      <c r="MLK13"/>
      <c r="MLL13"/>
      <c r="MLM13"/>
      <c r="MLN13"/>
      <c r="MLO13"/>
      <c r="MLP13"/>
      <c r="MLQ13"/>
      <c r="MLR13"/>
      <c r="MLS13"/>
      <c r="MLT13"/>
      <c r="MLU13"/>
      <c r="MLV13"/>
      <c r="MLW13"/>
      <c r="MLX13"/>
      <c r="MLY13"/>
      <c r="MLZ13"/>
      <c r="MMA13"/>
      <c r="MMB13"/>
      <c r="MMC13"/>
      <c r="MMD13"/>
      <c r="MME13"/>
      <c r="MMF13"/>
      <c r="MMG13"/>
      <c r="MMH13"/>
      <c r="MMI13"/>
      <c r="MMJ13"/>
      <c r="MMK13"/>
      <c r="MML13"/>
      <c r="MMM13"/>
      <c r="MMN13"/>
      <c r="MMO13"/>
      <c r="MMP13"/>
      <c r="MMQ13"/>
      <c r="MMR13"/>
      <c r="MMS13"/>
      <c r="MMT13"/>
      <c r="MMU13"/>
      <c r="MMV13"/>
      <c r="MMW13"/>
      <c r="MMX13"/>
      <c r="MMY13"/>
      <c r="MMZ13"/>
      <c r="MNA13"/>
      <c r="MNB13"/>
      <c r="MNC13"/>
      <c r="MND13"/>
      <c r="MNE13"/>
      <c r="MNF13"/>
      <c r="MNG13"/>
      <c r="MNH13"/>
      <c r="MNI13"/>
      <c r="MNJ13"/>
      <c r="MNK13"/>
      <c r="MNL13"/>
      <c r="MNM13"/>
      <c r="MNN13"/>
      <c r="MNO13"/>
      <c r="MNP13"/>
      <c r="MNQ13"/>
      <c r="MNR13"/>
      <c r="MNS13"/>
      <c r="MNT13"/>
      <c r="MNU13"/>
      <c r="MNV13"/>
      <c r="MNW13"/>
      <c r="MNX13"/>
      <c r="MNY13"/>
      <c r="MNZ13"/>
      <c r="MOA13"/>
      <c r="MOB13"/>
      <c r="MOC13"/>
      <c r="MOD13"/>
      <c r="MOE13"/>
      <c r="MOF13"/>
      <c r="MOG13"/>
      <c r="MOH13"/>
      <c r="MOI13"/>
      <c r="MOJ13"/>
      <c r="MOK13"/>
      <c r="MOL13"/>
      <c r="MOM13"/>
      <c r="MON13"/>
      <c r="MOO13"/>
      <c r="MOP13"/>
      <c r="MOQ13"/>
      <c r="MOR13"/>
      <c r="MOS13"/>
      <c r="MOT13"/>
      <c r="MOU13"/>
      <c r="MOV13"/>
      <c r="MOW13"/>
      <c r="MOX13"/>
      <c r="MOY13"/>
      <c r="MOZ13"/>
      <c r="MPA13"/>
      <c r="MPB13"/>
      <c r="MPC13"/>
      <c r="MPD13"/>
      <c r="MPE13"/>
      <c r="MPF13"/>
      <c r="MPG13"/>
      <c r="MPH13"/>
      <c r="MPI13"/>
      <c r="MPJ13"/>
      <c r="MPK13"/>
      <c r="MPL13"/>
      <c r="MPM13"/>
      <c r="MPN13"/>
      <c r="MPO13"/>
      <c r="MPP13"/>
      <c r="MPQ13"/>
      <c r="MPR13"/>
      <c r="MPS13"/>
      <c r="MPT13"/>
      <c r="MPU13"/>
      <c r="MPV13"/>
      <c r="MPW13"/>
      <c r="MPX13"/>
      <c r="MPY13"/>
      <c r="MPZ13"/>
      <c r="MQA13"/>
      <c r="MQB13"/>
      <c r="MQC13"/>
      <c r="MQD13"/>
      <c r="MQE13"/>
      <c r="MQF13"/>
      <c r="MQG13"/>
      <c r="MQH13"/>
      <c r="MQI13"/>
      <c r="MQJ13"/>
      <c r="MQK13"/>
      <c r="MQL13"/>
      <c r="MQM13"/>
      <c r="MQN13"/>
      <c r="MQO13"/>
      <c r="MQP13"/>
      <c r="MQQ13"/>
      <c r="MQR13"/>
      <c r="MQS13"/>
      <c r="MQT13"/>
      <c r="MQU13"/>
      <c r="MQV13"/>
      <c r="MQW13"/>
      <c r="MQX13"/>
      <c r="MQY13"/>
      <c r="MQZ13"/>
      <c r="MRA13"/>
      <c r="MRB13"/>
      <c r="MRC13"/>
      <c r="MRD13"/>
      <c r="MRE13"/>
      <c r="MRF13"/>
      <c r="MRG13"/>
      <c r="MRH13"/>
      <c r="MRI13"/>
      <c r="MRJ13"/>
      <c r="MRK13"/>
      <c r="MRL13"/>
      <c r="MRM13"/>
      <c r="MRN13"/>
      <c r="MRO13"/>
      <c r="MRP13"/>
      <c r="MRQ13"/>
      <c r="MRR13"/>
      <c r="MRS13"/>
      <c r="MRT13"/>
      <c r="MRU13"/>
      <c r="MRV13"/>
      <c r="MRW13"/>
      <c r="MRX13"/>
      <c r="MRY13"/>
      <c r="MRZ13"/>
      <c r="MSA13"/>
      <c r="MSB13"/>
      <c r="MSC13"/>
      <c r="MSD13"/>
      <c r="MSE13"/>
      <c r="MSF13"/>
      <c r="MSG13"/>
      <c r="MSH13"/>
      <c r="MSI13"/>
      <c r="MSJ13"/>
      <c r="MSK13"/>
      <c r="MSL13"/>
      <c r="MSM13"/>
      <c r="MSN13"/>
      <c r="MSO13"/>
      <c r="MSP13"/>
      <c r="MSQ13"/>
      <c r="MSR13"/>
      <c r="MSS13"/>
      <c r="MST13"/>
      <c r="MSU13"/>
      <c r="MSV13"/>
      <c r="MSW13"/>
      <c r="MSX13"/>
      <c r="MSY13"/>
      <c r="MSZ13"/>
      <c r="MTA13"/>
      <c r="MTB13"/>
      <c r="MTC13"/>
      <c r="MTD13"/>
      <c r="MTE13"/>
      <c r="MTF13"/>
      <c r="MTG13"/>
      <c r="MTH13"/>
      <c r="MTI13"/>
      <c r="MTJ13"/>
      <c r="MTK13"/>
      <c r="MTL13"/>
      <c r="MTM13"/>
      <c r="MTN13"/>
      <c r="MTO13"/>
      <c r="MTP13"/>
      <c r="MTQ13"/>
      <c r="MTR13"/>
      <c r="MTS13"/>
      <c r="MTT13"/>
      <c r="MTU13"/>
      <c r="MTV13"/>
      <c r="MTW13"/>
      <c r="MTX13"/>
      <c r="MTY13"/>
      <c r="MTZ13"/>
      <c r="MUA13"/>
      <c r="MUB13"/>
      <c r="MUC13"/>
      <c r="MUD13"/>
      <c r="MUE13"/>
      <c r="MUF13"/>
      <c r="MUG13"/>
      <c r="MUH13"/>
      <c r="MUI13"/>
      <c r="MUJ13"/>
      <c r="MUK13"/>
      <c r="MUL13"/>
      <c r="MUM13"/>
      <c r="MUN13"/>
      <c r="MUO13"/>
      <c r="MUP13"/>
      <c r="MUQ13"/>
      <c r="MUR13"/>
      <c r="MUS13"/>
      <c r="MUT13"/>
      <c r="MUU13"/>
      <c r="MUV13"/>
      <c r="MUW13"/>
      <c r="MUX13"/>
      <c r="MUY13"/>
      <c r="MUZ13"/>
      <c r="MVA13"/>
      <c r="MVB13"/>
      <c r="MVC13"/>
      <c r="MVD13"/>
      <c r="MVE13"/>
      <c r="MVF13"/>
      <c r="MVG13"/>
      <c r="MVH13"/>
      <c r="MVI13"/>
      <c r="MVJ13"/>
      <c r="MVK13"/>
      <c r="MVL13"/>
      <c r="MVM13"/>
      <c r="MVN13"/>
      <c r="MVO13"/>
      <c r="MVP13"/>
      <c r="MVQ13"/>
      <c r="MVR13"/>
      <c r="MVS13"/>
      <c r="MVT13"/>
      <c r="MVU13"/>
      <c r="MVV13"/>
      <c r="MVW13"/>
      <c r="MVX13"/>
      <c r="MVY13"/>
      <c r="MVZ13"/>
      <c r="MWA13"/>
      <c r="MWB13"/>
      <c r="MWC13"/>
      <c r="MWD13"/>
      <c r="MWE13"/>
      <c r="MWF13"/>
      <c r="MWG13"/>
      <c r="MWH13"/>
      <c r="MWI13"/>
      <c r="MWJ13"/>
      <c r="MWK13"/>
      <c r="MWL13"/>
      <c r="MWM13"/>
      <c r="MWN13"/>
      <c r="MWO13"/>
      <c r="MWP13"/>
      <c r="MWQ13"/>
      <c r="MWR13"/>
      <c r="MWS13"/>
      <c r="MWT13"/>
      <c r="MWU13"/>
      <c r="MWV13"/>
      <c r="MWW13"/>
      <c r="MWX13"/>
      <c r="MWY13"/>
      <c r="MWZ13"/>
      <c r="MXA13"/>
      <c r="MXB13"/>
      <c r="MXC13"/>
      <c r="MXD13"/>
      <c r="MXE13"/>
      <c r="MXF13"/>
      <c r="MXG13"/>
      <c r="MXH13"/>
      <c r="MXI13"/>
      <c r="MXJ13"/>
      <c r="MXK13"/>
      <c r="MXL13"/>
      <c r="MXM13"/>
      <c r="MXN13"/>
      <c r="MXO13"/>
      <c r="MXP13"/>
      <c r="MXQ13"/>
      <c r="MXR13"/>
      <c r="MXS13"/>
      <c r="MXT13"/>
      <c r="MXU13"/>
      <c r="MXV13"/>
      <c r="MXW13"/>
      <c r="MXX13"/>
      <c r="MXY13"/>
      <c r="MXZ13"/>
      <c r="MYA13"/>
      <c r="MYB13"/>
      <c r="MYC13"/>
      <c r="MYD13"/>
      <c r="MYE13"/>
      <c r="MYF13"/>
      <c r="MYG13"/>
      <c r="MYH13"/>
      <c r="MYI13"/>
      <c r="MYJ13"/>
      <c r="MYK13"/>
      <c r="MYL13"/>
      <c r="MYM13"/>
      <c r="MYN13"/>
      <c r="MYO13"/>
      <c r="MYP13"/>
      <c r="MYQ13"/>
      <c r="MYR13"/>
      <c r="MYS13"/>
      <c r="MYT13"/>
      <c r="MYU13"/>
      <c r="MYV13"/>
      <c r="MYW13"/>
      <c r="MYX13"/>
      <c r="MYY13"/>
      <c r="MYZ13"/>
      <c r="MZA13"/>
      <c r="MZB13"/>
      <c r="MZC13"/>
      <c r="MZD13"/>
      <c r="MZE13"/>
      <c r="MZF13"/>
      <c r="MZG13"/>
      <c r="MZH13"/>
      <c r="MZI13"/>
      <c r="MZJ13"/>
      <c r="MZK13"/>
      <c r="MZL13"/>
      <c r="MZM13"/>
      <c r="MZN13"/>
      <c r="MZO13"/>
      <c r="MZP13"/>
      <c r="MZQ13"/>
      <c r="MZR13"/>
      <c r="MZS13"/>
      <c r="MZT13"/>
      <c r="MZU13"/>
      <c r="MZV13"/>
      <c r="MZW13"/>
      <c r="MZX13"/>
      <c r="MZY13"/>
      <c r="MZZ13"/>
      <c r="NAA13"/>
      <c r="NAB13"/>
      <c r="NAC13"/>
      <c r="NAD13"/>
      <c r="NAE13"/>
      <c r="NAF13"/>
      <c r="NAG13"/>
      <c r="NAH13"/>
      <c r="NAI13"/>
      <c r="NAJ13"/>
      <c r="NAK13"/>
      <c r="NAL13"/>
      <c r="NAM13"/>
      <c r="NAN13"/>
      <c r="NAO13"/>
      <c r="NAP13"/>
      <c r="NAQ13"/>
      <c r="NAR13"/>
      <c r="NAS13"/>
      <c r="NAT13"/>
      <c r="NAU13"/>
      <c r="NAV13"/>
      <c r="NAW13"/>
      <c r="NAX13"/>
      <c r="NAY13"/>
      <c r="NAZ13"/>
      <c r="NBA13"/>
      <c r="NBB13"/>
      <c r="NBC13"/>
      <c r="NBD13"/>
      <c r="NBE13"/>
      <c r="NBF13"/>
      <c r="NBG13"/>
      <c r="NBH13"/>
      <c r="NBI13"/>
      <c r="NBJ13"/>
      <c r="NBK13"/>
      <c r="NBL13"/>
      <c r="NBM13"/>
      <c r="NBN13"/>
      <c r="NBO13"/>
      <c r="NBP13"/>
      <c r="NBQ13"/>
      <c r="NBR13"/>
      <c r="NBS13"/>
      <c r="NBT13"/>
      <c r="NBU13"/>
      <c r="NBV13"/>
      <c r="NBW13"/>
      <c r="NBX13"/>
      <c r="NBY13"/>
      <c r="NBZ13"/>
      <c r="NCA13"/>
      <c r="NCB13"/>
      <c r="NCC13"/>
      <c r="NCD13"/>
      <c r="NCE13"/>
      <c r="NCF13"/>
      <c r="NCG13"/>
      <c r="NCH13"/>
      <c r="NCI13"/>
      <c r="NCJ13"/>
      <c r="NCK13"/>
      <c r="NCL13"/>
      <c r="NCM13"/>
      <c r="NCN13"/>
      <c r="NCO13"/>
      <c r="NCP13"/>
      <c r="NCQ13"/>
      <c r="NCR13"/>
      <c r="NCS13"/>
      <c r="NCT13"/>
      <c r="NCU13"/>
      <c r="NCV13"/>
      <c r="NCW13"/>
      <c r="NCX13"/>
      <c r="NCY13"/>
      <c r="NCZ13"/>
      <c r="NDA13"/>
      <c r="NDB13"/>
      <c r="NDC13"/>
      <c r="NDD13"/>
      <c r="NDE13"/>
      <c r="NDF13"/>
      <c r="NDG13"/>
      <c r="NDH13"/>
      <c r="NDI13"/>
      <c r="NDJ13"/>
      <c r="NDK13"/>
      <c r="NDL13"/>
      <c r="NDM13"/>
      <c r="NDN13"/>
      <c r="NDO13"/>
      <c r="NDP13"/>
      <c r="NDQ13"/>
      <c r="NDR13"/>
      <c r="NDS13"/>
      <c r="NDT13"/>
      <c r="NDU13"/>
      <c r="NDV13"/>
      <c r="NDW13"/>
      <c r="NDX13"/>
      <c r="NDY13"/>
      <c r="NDZ13"/>
      <c r="NEA13"/>
      <c r="NEB13"/>
      <c r="NEC13"/>
      <c r="NED13"/>
      <c r="NEE13"/>
      <c r="NEF13"/>
      <c r="NEG13"/>
      <c r="NEH13"/>
      <c r="NEI13"/>
      <c r="NEJ13"/>
      <c r="NEK13"/>
      <c r="NEL13"/>
      <c r="NEM13"/>
      <c r="NEN13"/>
      <c r="NEO13"/>
      <c r="NEP13"/>
      <c r="NEQ13"/>
      <c r="NER13"/>
      <c r="NES13"/>
      <c r="NET13"/>
      <c r="NEU13"/>
      <c r="NEV13"/>
      <c r="NEW13"/>
      <c r="NEX13"/>
      <c r="NEY13"/>
      <c r="NEZ13"/>
      <c r="NFA13"/>
      <c r="NFB13"/>
      <c r="NFC13"/>
      <c r="NFD13"/>
      <c r="NFE13"/>
      <c r="NFF13"/>
      <c r="NFG13"/>
      <c r="NFH13"/>
      <c r="NFI13"/>
      <c r="NFJ13"/>
      <c r="NFK13"/>
      <c r="NFL13"/>
      <c r="NFM13"/>
      <c r="NFN13"/>
      <c r="NFO13"/>
      <c r="NFP13"/>
      <c r="NFQ13"/>
      <c r="NFR13"/>
      <c r="NFS13"/>
      <c r="NFT13"/>
      <c r="NFU13"/>
      <c r="NFV13"/>
      <c r="NFW13"/>
      <c r="NFX13"/>
      <c r="NFY13"/>
      <c r="NFZ13"/>
      <c r="NGA13"/>
      <c r="NGB13"/>
      <c r="NGC13"/>
      <c r="NGD13"/>
      <c r="NGE13"/>
      <c r="NGF13"/>
      <c r="NGG13"/>
      <c r="NGH13"/>
      <c r="NGI13"/>
      <c r="NGJ13"/>
      <c r="NGK13"/>
      <c r="NGL13"/>
      <c r="NGM13"/>
      <c r="NGN13"/>
      <c r="NGO13"/>
      <c r="NGP13"/>
      <c r="NGQ13"/>
      <c r="NGR13"/>
      <c r="NGS13"/>
      <c r="NGT13"/>
      <c r="NGU13"/>
      <c r="NGV13"/>
      <c r="NGW13"/>
      <c r="NGX13"/>
      <c r="NGY13"/>
      <c r="NGZ13"/>
      <c r="NHA13"/>
      <c r="NHB13"/>
      <c r="NHC13"/>
      <c r="NHD13"/>
      <c r="NHE13"/>
      <c r="NHF13"/>
      <c r="NHG13"/>
      <c r="NHH13"/>
      <c r="NHI13"/>
      <c r="NHJ13"/>
      <c r="NHK13"/>
      <c r="NHL13"/>
      <c r="NHM13"/>
      <c r="NHN13"/>
      <c r="NHO13"/>
      <c r="NHP13"/>
      <c r="NHQ13"/>
      <c r="NHR13"/>
      <c r="NHS13"/>
      <c r="NHT13"/>
      <c r="NHU13"/>
      <c r="NHV13"/>
      <c r="NHW13"/>
      <c r="NHX13"/>
      <c r="NHY13"/>
      <c r="NHZ13"/>
      <c r="NIA13"/>
      <c r="NIB13"/>
      <c r="NIC13"/>
      <c r="NID13"/>
      <c r="NIE13"/>
      <c r="NIF13"/>
      <c r="NIG13"/>
      <c r="NIH13"/>
      <c r="NII13"/>
      <c r="NIJ13"/>
      <c r="NIK13"/>
      <c r="NIL13"/>
      <c r="NIM13"/>
      <c r="NIN13"/>
      <c r="NIO13"/>
      <c r="NIP13"/>
      <c r="NIQ13"/>
      <c r="NIR13"/>
      <c r="NIS13"/>
      <c r="NIT13"/>
      <c r="NIU13"/>
      <c r="NIV13"/>
      <c r="NIW13"/>
      <c r="NIX13"/>
      <c r="NIY13"/>
      <c r="NIZ13"/>
      <c r="NJA13"/>
      <c r="NJB13"/>
      <c r="NJC13"/>
      <c r="NJD13"/>
      <c r="NJE13"/>
      <c r="NJF13"/>
      <c r="NJG13"/>
      <c r="NJH13"/>
      <c r="NJI13"/>
      <c r="NJJ13"/>
      <c r="NJK13"/>
      <c r="NJL13"/>
      <c r="NJM13"/>
      <c r="NJN13"/>
      <c r="NJO13"/>
      <c r="NJP13"/>
      <c r="NJQ13"/>
      <c r="NJR13"/>
      <c r="NJS13"/>
      <c r="NJT13"/>
      <c r="NJU13"/>
      <c r="NJV13"/>
      <c r="NJW13"/>
      <c r="NJX13"/>
      <c r="NJY13"/>
      <c r="NJZ13"/>
      <c r="NKA13"/>
      <c r="NKB13"/>
      <c r="NKC13"/>
      <c r="NKD13"/>
      <c r="NKE13"/>
      <c r="NKF13"/>
      <c r="NKG13"/>
      <c r="NKH13"/>
      <c r="NKI13"/>
      <c r="NKJ13"/>
      <c r="NKK13"/>
      <c r="NKL13"/>
      <c r="NKM13"/>
      <c r="NKN13"/>
      <c r="NKO13"/>
      <c r="NKP13"/>
      <c r="NKQ13"/>
      <c r="NKR13"/>
      <c r="NKS13"/>
      <c r="NKT13"/>
      <c r="NKU13"/>
      <c r="NKV13"/>
      <c r="NKW13"/>
      <c r="NKX13"/>
      <c r="NKY13"/>
      <c r="NKZ13"/>
      <c r="NLA13"/>
      <c r="NLB13"/>
      <c r="NLC13"/>
      <c r="NLD13"/>
      <c r="NLE13"/>
      <c r="NLF13"/>
      <c r="NLG13"/>
      <c r="NLH13"/>
      <c r="NLI13"/>
      <c r="NLJ13"/>
      <c r="NLK13"/>
      <c r="NLL13"/>
      <c r="NLM13"/>
      <c r="NLN13"/>
      <c r="NLO13"/>
      <c r="NLP13"/>
      <c r="NLQ13"/>
      <c r="NLR13"/>
      <c r="NLS13"/>
      <c r="NLT13"/>
      <c r="NLU13"/>
      <c r="NLV13"/>
      <c r="NLW13"/>
      <c r="NLX13"/>
      <c r="NLY13"/>
      <c r="NLZ13"/>
      <c r="NMA13"/>
      <c r="NMB13"/>
      <c r="NMC13"/>
      <c r="NMD13"/>
      <c r="NME13"/>
      <c r="NMF13"/>
      <c r="NMG13"/>
      <c r="NMH13"/>
      <c r="NMI13"/>
      <c r="NMJ13"/>
      <c r="NMK13"/>
      <c r="NML13"/>
      <c r="NMM13"/>
      <c r="NMN13"/>
      <c r="NMO13"/>
      <c r="NMP13"/>
      <c r="NMQ13"/>
      <c r="NMR13"/>
      <c r="NMS13"/>
      <c r="NMT13"/>
      <c r="NMU13"/>
      <c r="NMV13"/>
      <c r="NMW13"/>
      <c r="NMX13"/>
      <c r="NMY13"/>
      <c r="NMZ13"/>
      <c r="NNA13"/>
      <c r="NNB13"/>
      <c r="NNC13"/>
      <c r="NND13"/>
      <c r="NNE13"/>
      <c r="NNF13"/>
      <c r="NNG13"/>
      <c r="NNH13"/>
      <c r="NNI13"/>
      <c r="NNJ13"/>
      <c r="NNK13"/>
      <c r="NNL13"/>
      <c r="NNM13"/>
      <c r="NNN13"/>
      <c r="NNO13"/>
      <c r="NNP13"/>
      <c r="NNQ13"/>
      <c r="NNR13"/>
      <c r="NNS13"/>
      <c r="NNT13"/>
      <c r="NNU13"/>
      <c r="NNV13"/>
      <c r="NNW13"/>
      <c r="NNX13"/>
      <c r="NNY13"/>
      <c r="NNZ13"/>
      <c r="NOA13"/>
      <c r="NOB13"/>
      <c r="NOC13"/>
      <c r="NOD13"/>
      <c r="NOE13"/>
      <c r="NOF13"/>
      <c r="NOG13"/>
      <c r="NOH13"/>
      <c r="NOI13"/>
      <c r="NOJ13"/>
      <c r="NOK13"/>
      <c r="NOL13"/>
      <c r="NOM13"/>
      <c r="NON13"/>
      <c r="NOO13"/>
      <c r="NOP13"/>
      <c r="NOQ13"/>
      <c r="NOR13"/>
      <c r="NOS13"/>
      <c r="NOT13"/>
      <c r="NOU13"/>
      <c r="NOV13"/>
      <c r="NOW13"/>
      <c r="NOX13"/>
      <c r="NOY13"/>
      <c r="NOZ13"/>
      <c r="NPA13"/>
      <c r="NPB13"/>
      <c r="NPC13"/>
      <c r="NPD13"/>
      <c r="NPE13"/>
      <c r="NPF13"/>
      <c r="NPG13"/>
      <c r="NPH13"/>
      <c r="NPI13"/>
      <c r="NPJ13"/>
      <c r="NPK13"/>
      <c r="NPL13"/>
      <c r="NPM13"/>
      <c r="NPN13"/>
      <c r="NPO13"/>
      <c r="NPP13"/>
      <c r="NPQ13"/>
      <c r="NPR13"/>
      <c r="NPS13"/>
      <c r="NPT13"/>
      <c r="NPU13"/>
      <c r="NPV13"/>
      <c r="NPW13"/>
      <c r="NPX13"/>
      <c r="NPY13"/>
      <c r="NPZ13"/>
      <c r="NQA13"/>
      <c r="NQB13"/>
      <c r="NQC13"/>
      <c r="NQD13"/>
      <c r="NQE13"/>
      <c r="NQF13"/>
      <c r="NQG13"/>
      <c r="NQH13"/>
      <c r="NQI13"/>
      <c r="NQJ13"/>
      <c r="NQK13"/>
      <c r="NQL13"/>
      <c r="NQM13"/>
      <c r="NQN13"/>
      <c r="NQO13"/>
      <c r="NQP13"/>
      <c r="NQQ13"/>
      <c r="NQR13"/>
      <c r="NQS13"/>
      <c r="NQT13"/>
      <c r="NQU13"/>
      <c r="NQV13"/>
      <c r="NQW13"/>
      <c r="NQX13"/>
      <c r="NQY13"/>
      <c r="NQZ13"/>
      <c r="NRA13"/>
      <c r="NRB13"/>
      <c r="NRC13"/>
      <c r="NRD13"/>
      <c r="NRE13"/>
      <c r="NRF13"/>
      <c r="NRG13"/>
      <c r="NRH13"/>
      <c r="NRI13"/>
      <c r="NRJ13"/>
      <c r="NRK13"/>
      <c r="NRL13"/>
      <c r="NRM13"/>
      <c r="NRN13"/>
      <c r="NRO13"/>
      <c r="NRP13"/>
      <c r="NRQ13"/>
      <c r="NRR13"/>
      <c r="NRS13"/>
      <c r="NRT13"/>
      <c r="NRU13"/>
      <c r="NRV13"/>
      <c r="NRW13"/>
      <c r="NRX13"/>
      <c r="NRY13"/>
      <c r="NRZ13"/>
      <c r="NSA13"/>
      <c r="NSB13"/>
      <c r="NSC13"/>
      <c r="NSD13"/>
      <c r="NSE13"/>
      <c r="NSF13"/>
      <c r="NSG13"/>
      <c r="NSH13"/>
      <c r="NSI13"/>
      <c r="NSJ13"/>
      <c r="NSK13"/>
      <c r="NSL13"/>
      <c r="NSM13"/>
      <c r="NSN13"/>
      <c r="NSO13"/>
      <c r="NSP13"/>
      <c r="NSQ13"/>
      <c r="NSR13"/>
      <c r="NSS13"/>
      <c r="NST13"/>
      <c r="NSU13"/>
      <c r="NSV13"/>
      <c r="NSW13"/>
      <c r="NSX13"/>
      <c r="NSY13"/>
      <c r="NSZ13"/>
      <c r="NTA13"/>
      <c r="NTB13"/>
      <c r="NTC13"/>
      <c r="NTD13"/>
      <c r="NTE13"/>
      <c r="NTF13"/>
      <c r="NTG13"/>
      <c r="NTH13"/>
      <c r="NTI13"/>
      <c r="NTJ13"/>
      <c r="NTK13"/>
      <c r="NTL13"/>
      <c r="NTM13"/>
      <c r="NTN13"/>
      <c r="NTO13"/>
      <c r="NTP13"/>
      <c r="NTQ13"/>
      <c r="NTR13"/>
      <c r="NTS13"/>
      <c r="NTT13"/>
      <c r="NTU13"/>
      <c r="NTV13"/>
      <c r="NTW13"/>
      <c r="NTX13"/>
      <c r="NTY13"/>
      <c r="NTZ13"/>
      <c r="NUA13"/>
      <c r="NUB13"/>
      <c r="NUC13"/>
      <c r="NUD13"/>
      <c r="NUE13"/>
      <c r="NUF13"/>
      <c r="NUG13"/>
      <c r="NUH13"/>
      <c r="NUI13"/>
      <c r="NUJ13"/>
      <c r="NUK13"/>
      <c r="NUL13"/>
      <c r="NUM13"/>
      <c r="NUN13"/>
      <c r="NUO13"/>
      <c r="NUP13"/>
      <c r="NUQ13"/>
      <c r="NUR13"/>
      <c r="NUS13"/>
      <c r="NUT13"/>
      <c r="NUU13"/>
      <c r="NUV13"/>
      <c r="NUW13"/>
      <c r="NUX13"/>
      <c r="NUY13"/>
      <c r="NUZ13"/>
      <c r="NVA13"/>
      <c r="NVB13"/>
      <c r="NVC13"/>
      <c r="NVD13"/>
      <c r="NVE13"/>
      <c r="NVF13"/>
      <c r="NVG13"/>
      <c r="NVH13"/>
      <c r="NVI13"/>
      <c r="NVJ13"/>
      <c r="NVK13"/>
      <c r="NVL13"/>
      <c r="NVM13"/>
      <c r="NVN13"/>
      <c r="NVO13"/>
      <c r="NVP13"/>
      <c r="NVQ13"/>
      <c r="NVR13"/>
      <c r="NVS13"/>
      <c r="NVT13"/>
      <c r="NVU13"/>
      <c r="NVV13"/>
      <c r="NVW13"/>
      <c r="NVX13"/>
      <c r="NVY13"/>
      <c r="NVZ13"/>
      <c r="NWA13"/>
      <c r="NWB13"/>
      <c r="NWC13"/>
      <c r="NWD13"/>
      <c r="NWE13"/>
      <c r="NWF13"/>
      <c r="NWG13"/>
      <c r="NWH13"/>
      <c r="NWI13"/>
      <c r="NWJ13"/>
      <c r="NWK13"/>
      <c r="NWL13"/>
      <c r="NWM13"/>
      <c r="NWN13"/>
      <c r="NWO13"/>
      <c r="NWP13"/>
      <c r="NWQ13"/>
      <c r="NWR13"/>
      <c r="NWS13"/>
      <c r="NWT13"/>
      <c r="NWU13"/>
      <c r="NWV13"/>
      <c r="NWW13"/>
      <c r="NWX13"/>
      <c r="NWY13"/>
      <c r="NWZ13"/>
      <c r="NXA13"/>
      <c r="NXB13"/>
      <c r="NXC13"/>
      <c r="NXD13"/>
      <c r="NXE13"/>
      <c r="NXF13"/>
      <c r="NXG13"/>
      <c r="NXH13"/>
      <c r="NXI13"/>
      <c r="NXJ13"/>
      <c r="NXK13"/>
      <c r="NXL13"/>
      <c r="NXM13"/>
      <c r="NXN13"/>
      <c r="NXO13"/>
      <c r="NXP13"/>
      <c r="NXQ13"/>
      <c r="NXR13"/>
      <c r="NXS13"/>
      <c r="NXT13"/>
      <c r="NXU13"/>
      <c r="NXV13"/>
      <c r="NXW13"/>
      <c r="NXX13"/>
      <c r="NXY13"/>
      <c r="NXZ13"/>
      <c r="NYA13"/>
      <c r="NYB13"/>
      <c r="NYC13"/>
      <c r="NYD13"/>
      <c r="NYE13"/>
      <c r="NYF13"/>
      <c r="NYG13"/>
      <c r="NYH13"/>
      <c r="NYI13"/>
      <c r="NYJ13"/>
      <c r="NYK13"/>
      <c r="NYL13"/>
      <c r="NYM13"/>
      <c r="NYN13"/>
      <c r="NYO13"/>
      <c r="NYP13"/>
      <c r="NYQ13"/>
      <c r="NYR13"/>
      <c r="NYS13"/>
      <c r="NYT13"/>
      <c r="NYU13"/>
      <c r="NYV13"/>
      <c r="NYW13"/>
      <c r="NYX13"/>
      <c r="NYY13"/>
      <c r="NYZ13"/>
      <c r="NZA13"/>
      <c r="NZB13"/>
      <c r="NZC13"/>
      <c r="NZD13"/>
      <c r="NZE13"/>
      <c r="NZF13"/>
      <c r="NZG13"/>
      <c r="NZH13"/>
      <c r="NZI13"/>
      <c r="NZJ13"/>
      <c r="NZK13"/>
      <c r="NZL13"/>
      <c r="NZM13"/>
      <c r="NZN13"/>
      <c r="NZO13"/>
      <c r="NZP13"/>
      <c r="NZQ13"/>
      <c r="NZR13"/>
      <c r="NZS13"/>
      <c r="NZT13"/>
      <c r="NZU13"/>
      <c r="NZV13"/>
      <c r="NZW13"/>
      <c r="NZX13"/>
      <c r="NZY13"/>
      <c r="NZZ13"/>
      <c r="OAA13"/>
      <c r="OAB13"/>
      <c r="OAC13"/>
      <c r="OAD13"/>
      <c r="OAE13"/>
      <c r="OAF13"/>
      <c r="OAG13"/>
      <c r="OAH13"/>
      <c r="OAI13"/>
      <c r="OAJ13"/>
      <c r="OAK13"/>
      <c r="OAL13"/>
      <c r="OAM13"/>
      <c r="OAN13"/>
      <c r="OAO13"/>
      <c r="OAP13"/>
      <c r="OAQ13"/>
      <c r="OAR13"/>
      <c r="OAS13"/>
      <c r="OAT13"/>
      <c r="OAU13"/>
      <c r="OAV13"/>
      <c r="OAW13"/>
      <c r="OAX13"/>
      <c r="OAY13"/>
      <c r="OAZ13"/>
      <c r="OBA13"/>
      <c r="OBB13"/>
      <c r="OBC13"/>
      <c r="OBD13"/>
      <c r="OBE13"/>
      <c r="OBF13"/>
      <c r="OBG13"/>
      <c r="OBH13"/>
      <c r="OBI13"/>
      <c r="OBJ13"/>
      <c r="OBK13"/>
      <c r="OBL13"/>
      <c r="OBM13"/>
      <c r="OBN13"/>
      <c r="OBO13"/>
      <c r="OBP13"/>
      <c r="OBQ13"/>
      <c r="OBR13"/>
      <c r="OBS13"/>
      <c r="OBT13"/>
      <c r="OBU13"/>
      <c r="OBV13"/>
      <c r="OBW13"/>
      <c r="OBX13"/>
      <c r="OBY13"/>
      <c r="OBZ13"/>
      <c r="OCA13"/>
      <c r="OCB13"/>
      <c r="OCC13"/>
      <c r="OCD13"/>
      <c r="OCE13"/>
      <c r="OCF13"/>
      <c r="OCG13"/>
      <c r="OCH13"/>
      <c r="OCI13"/>
      <c r="OCJ13"/>
      <c r="OCK13"/>
      <c r="OCL13"/>
      <c r="OCM13"/>
      <c r="OCN13"/>
      <c r="OCO13"/>
      <c r="OCP13"/>
      <c r="OCQ13"/>
      <c r="OCR13"/>
      <c r="OCS13"/>
      <c r="OCT13"/>
      <c r="OCU13"/>
      <c r="OCV13"/>
      <c r="OCW13"/>
      <c r="OCX13"/>
      <c r="OCY13"/>
      <c r="OCZ13"/>
      <c r="ODA13"/>
      <c r="ODB13"/>
      <c r="ODC13"/>
      <c r="ODD13"/>
      <c r="ODE13"/>
      <c r="ODF13"/>
      <c r="ODG13"/>
      <c r="ODH13"/>
      <c r="ODI13"/>
      <c r="ODJ13"/>
      <c r="ODK13"/>
      <c r="ODL13"/>
      <c r="ODM13"/>
      <c r="ODN13"/>
      <c r="ODO13"/>
      <c r="ODP13"/>
      <c r="ODQ13"/>
      <c r="ODR13"/>
      <c r="ODS13"/>
      <c r="ODT13"/>
      <c r="ODU13"/>
      <c r="ODV13"/>
      <c r="ODW13"/>
      <c r="ODX13"/>
      <c r="ODY13"/>
      <c r="ODZ13"/>
      <c r="OEA13"/>
      <c r="OEB13"/>
      <c r="OEC13"/>
      <c r="OED13"/>
      <c r="OEE13"/>
      <c r="OEF13"/>
      <c r="OEG13"/>
      <c r="OEH13"/>
      <c r="OEI13"/>
      <c r="OEJ13"/>
      <c r="OEK13"/>
      <c r="OEL13"/>
      <c r="OEM13"/>
      <c r="OEN13"/>
      <c r="OEO13"/>
      <c r="OEP13"/>
      <c r="OEQ13"/>
      <c r="OER13"/>
      <c r="OES13"/>
      <c r="OET13"/>
      <c r="OEU13"/>
      <c r="OEV13"/>
      <c r="OEW13"/>
      <c r="OEX13"/>
      <c r="OEY13"/>
      <c r="OEZ13"/>
      <c r="OFA13"/>
      <c r="OFB13"/>
      <c r="OFC13"/>
      <c r="OFD13"/>
      <c r="OFE13"/>
      <c r="OFF13"/>
      <c r="OFG13"/>
      <c r="OFH13"/>
      <c r="OFI13"/>
      <c r="OFJ13"/>
      <c r="OFK13"/>
      <c r="OFL13"/>
      <c r="OFM13"/>
      <c r="OFN13"/>
      <c r="OFO13"/>
      <c r="OFP13"/>
      <c r="OFQ13"/>
      <c r="OFR13"/>
      <c r="OFS13"/>
      <c r="OFT13"/>
      <c r="OFU13"/>
      <c r="OFV13"/>
      <c r="OFW13"/>
      <c r="OFX13"/>
      <c r="OFY13"/>
      <c r="OFZ13"/>
      <c r="OGA13"/>
      <c r="OGB13"/>
      <c r="OGC13"/>
      <c r="OGD13"/>
      <c r="OGE13"/>
      <c r="OGF13"/>
      <c r="OGG13"/>
      <c r="OGH13"/>
      <c r="OGI13"/>
      <c r="OGJ13"/>
      <c r="OGK13"/>
      <c r="OGL13"/>
      <c r="OGM13"/>
      <c r="OGN13"/>
      <c r="OGO13"/>
      <c r="OGP13"/>
      <c r="OGQ13"/>
      <c r="OGR13"/>
      <c r="OGS13"/>
      <c r="OGT13"/>
      <c r="OGU13"/>
      <c r="OGV13"/>
      <c r="OGW13"/>
      <c r="OGX13"/>
      <c r="OGY13"/>
      <c r="OGZ13"/>
      <c r="OHA13"/>
      <c r="OHB13"/>
      <c r="OHC13"/>
      <c r="OHD13"/>
      <c r="OHE13"/>
      <c r="OHF13"/>
      <c r="OHG13"/>
      <c r="OHH13"/>
      <c r="OHI13"/>
      <c r="OHJ13"/>
      <c r="OHK13"/>
      <c r="OHL13"/>
      <c r="OHM13"/>
      <c r="OHN13"/>
      <c r="OHO13"/>
      <c r="OHP13"/>
      <c r="OHQ13"/>
      <c r="OHR13"/>
      <c r="OHS13"/>
      <c r="OHT13"/>
      <c r="OHU13"/>
      <c r="OHV13"/>
      <c r="OHW13"/>
      <c r="OHX13"/>
      <c r="OHY13"/>
      <c r="OHZ13"/>
      <c r="OIA13"/>
      <c r="OIB13"/>
      <c r="OIC13"/>
      <c r="OID13"/>
      <c r="OIE13"/>
      <c r="OIF13"/>
      <c r="OIG13"/>
      <c r="OIH13"/>
      <c r="OII13"/>
      <c r="OIJ13"/>
      <c r="OIK13"/>
      <c r="OIL13"/>
      <c r="OIM13"/>
      <c r="OIN13"/>
      <c r="OIO13"/>
      <c r="OIP13"/>
      <c r="OIQ13"/>
      <c r="OIR13"/>
      <c r="OIS13"/>
      <c r="OIT13"/>
      <c r="OIU13"/>
      <c r="OIV13"/>
      <c r="OIW13"/>
      <c r="OIX13"/>
      <c r="OIY13"/>
      <c r="OIZ13"/>
      <c r="OJA13"/>
      <c r="OJB13"/>
      <c r="OJC13"/>
      <c r="OJD13"/>
      <c r="OJE13"/>
      <c r="OJF13"/>
      <c r="OJG13"/>
      <c r="OJH13"/>
      <c r="OJI13"/>
      <c r="OJJ13"/>
      <c r="OJK13"/>
      <c r="OJL13"/>
      <c r="OJM13"/>
      <c r="OJN13"/>
      <c r="OJO13"/>
      <c r="OJP13"/>
      <c r="OJQ13"/>
      <c r="OJR13"/>
      <c r="OJS13"/>
      <c r="OJT13"/>
      <c r="OJU13"/>
      <c r="OJV13"/>
      <c r="OJW13"/>
      <c r="OJX13"/>
      <c r="OJY13"/>
      <c r="OJZ13"/>
      <c r="OKA13"/>
      <c r="OKB13"/>
      <c r="OKC13"/>
      <c r="OKD13"/>
      <c r="OKE13"/>
      <c r="OKF13"/>
      <c r="OKG13"/>
      <c r="OKH13"/>
      <c r="OKI13"/>
      <c r="OKJ13"/>
      <c r="OKK13"/>
      <c r="OKL13"/>
      <c r="OKM13"/>
      <c r="OKN13"/>
      <c r="OKO13"/>
      <c r="OKP13"/>
      <c r="OKQ13"/>
      <c r="OKR13"/>
      <c r="OKS13"/>
      <c r="OKT13"/>
      <c r="OKU13"/>
      <c r="OKV13"/>
      <c r="OKW13"/>
      <c r="OKX13"/>
      <c r="OKY13"/>
      <c r="OKZ13"/>
      <c r="OLA13"/>
      <c r="OLB13"/>
      <c r="OLC13"/>
      <c r="OLD13"/>
      <c r="OLE13"/>
      <c r="OLF13"/>
      <c r="OLG13"/>
      <c r="OLH13"/>
      <c r="OLI13"/>
      <c r="OLJ13"/>
      <c r="OLK13"/>
      <c r="OLL13"/>
      <c r="OLM13"/>
      <c r="OLN13"/>
      <c r="OLO13"/>
      <c r="OLP13"/>
      <c r="OLQ13"/>
      <c r="OLR13"/>
      <c r="OLS13"/>
      <c r="OLT13"/>
      <c r="OLU13"/>
      <c r="OLV13"/>
      <c r="OLW13"/>
      <c r="OLX13"/>
      <c r="OLY13"/>
      <c r="OLZ13"/>
      <c r="OMA13"/>
      <c r="OMB13"/>
      <c r="OMC13"/>
      <c r="OMD13"/>
      <c r="OME13"/>
      <c r="OMF13"/>
      <c r="OMG13"/>
      <c r="OMH13"/>
      <c r="OMI13"/>
      <c r="OMJ13"/>
      <c r="OMK13"/>
      <c r="OML13"/>
      <c r="OMM13"/>
      <c r="OMN13"/>
      <c r="OMO13"/>
      <c r="OMP13"/>
      <c r="OMQ13"/>
      <c r="OMR13"/>
      <c r="OMS13"/>
      <c r="OMT13"/>
      <c r="OMU13"/>
      <c r="OMV13"/>
      <c r="OMW13"/>
      <c r="OMX13"/>
      <c r="OMY13"/>
      <c r="OMZ13"/>
      <c r="ONA13"/>
      <c r="ONB13"/>
      <c r="ONC13"/>
      <c r="OND13"/>
      <c r="ONE13"/>
      <c r="ONF13"/>
      <c r="ONG13"/>
      <c r="ONH13"/>
      <c r="ONI13"/>
      <c r="ONJ13"/>
      <c r="ONK13"/>
      <c r="ONL13"/>
      <c r="ONM13"/>
      <c r="ONN13"/>
      <c r="ONO13"/>
      <c r="ONP13"/>
      <c r="ONQ13"/>
      <c r="ONR13"/>
      <c r="ONS13"/>
      <c r="ONT13"/>
      <c r="ONU13"/>
      <c r="ONV13"/>
      <c r="ONW13"/>
      <c r="ONX13"/>
      <c r="ONY13"/>
      <c r="ONZ13"/>
      <c r="OOA13"/>
      <c r="OOB13"/>
      <c r="OOC13"/>
      <c r="OOD13"/>
      <c r="OOE13"/>
      <c r="OOF13"/>
      <c r="OOG13"/>
      <c r="OOH13"/>
      <c r="OOI13"/>
      <c r="OOJ13"/>
      <c r="OOK13"/>
      <c r="OOL13"/>
      <c r="OOM13"/>
      <c r="OON13"/>
      <c r="OOO13"/>
      <c r="OOP13"/>
      <c r="OOQ13"/>
      <c r="OOR13"/>
      <c r="OOS13"/>
      <c r="OOT13"/>
      <c r="OOU13"/>
      <c r="OOV13"/>
      <c r="OOW13"/>
      <c r="OOX13"/>
      <c r="OOY13"/>
      <c r="OOZ13"/>
      <c r="OPA13"/>
      <c r="OPB13"/>
      <c r="OPC13"/>
      <c r="OPD13"/>
      <c r="OPE13"/>
      <c r="OPF13"/>
      <c r="OPG13"/>
      <c r="OPH13"/>
      <c r="OPI13"/>
      <c r="OPJ13"/>
      <c r="OPK13"/>
      <c r="OPL13"/>
      <c r="OPM13"/>
      <c r="OPN13"/>
      <c r="OPO13"/>
      <c r="OPP13"/>
      <c r="OPQ13"/>
      <c r="OPR13"/>
      <c r="OPS13"/>
      <c r="OPT13"/>
      <c r="OPU13"/>
      <c r="OPV13"/>
      <c r="OPW13"/>
      <c r="OPX13"/>
      <c r="OPY13"/>
      <c r="OPZ13"/>
      <c r="OQA13"/>
      <c r="OQB13"/>
      <c r="OQC13"/>
      <c r="OQD13"/>
      <c r="OQE13"/>
      <c r="OQF13"/>
      <c r="OQG13"/>
      <c r="OQH13"/>
      <c r="OQI13"/>
      <c r="OQJ13"/>
      <c r="OQK13"/>
      <c r="OQL13"/>
      <c r="OQM13"/>
      <c r="OQN13"/>
      <c r="OQO13"/>
      <c r="OQP13"/>
      <c r="OQQ13"/>
      <c r="OQR13"/>
      <c r="OQS13"/>
      <c r="OQT13"/>
      <c r="OQU13"/>
      <c r="OQV13"/>
      <c r="OQW13"/>
      <c r="OQX13"/>
      <c r="OQY13"/>
      <c r="OQZ13"/>
      <c r="ORA13"/>
      <c r="ORB13"/>
      <c r="ORC13"/>
      <c r="ORD13"/>
      <c r="ORE13"/>
      <c r="ORF13"/>
      <c r="ORG13"/>
      <c r="ORH13"/>
      <c r="ORI13"/>
      <c r="ORJ13"/>
      <c r="ORK13"/>
      <c r="ORL13"/>
      <c r="ORM13"/>
      <c r="ORN13"/>
      <c r="ORO13"/>
      <c r="ORP13"/>
      <c r="ORQ13"/>
      <c r="ORR13"/>
      <c r="ORS13"/>
      <c r="ORT13"/>
      <c r="ORU13"/>
      <c r="ORV13"/>
      <c r="ORW13"/>
      <c r="ORX13"/>
      <c r="ORY13"/>
      <c r="ORZ13"/>
      <c r="OSA13"/>
      <c r="OSB13"/>
      <c r="OSC13"/>
      <c r="OSD13"/>
      <c r="OSE13"/>
      <c r="OSF13"/>
      <c r="OSG13"/>
      <c r="OSH13"/>
      <c r="OSI13"/>
      <c r="OSJ13"/>
      <c r="OSK13"/>
      <c r="OSL13"/>
      <c r="OSM13"/>
      <c r="OSN13"/>
      <c r="OSO13"/>
      <c r="OSP13"/>
      <c r="OSQ13"/>
      <c r="OSR13"/>
      <c r="OSS13"/>
      <c r="OST13"/>
      <c r="OSU13"/>
      <c r="OSV13"/>
      <c r="OSW13"/>
      <c r="OSX13"/>
      <c r="OSY13"/>
      <c r="OSZ13"/>
      <c r="OTA13"/>
      <c r="OTB13"/>
      <c r="OTC13"/>
      <c r="OTD13"/>
      <c r="OTE13"/>
      <c r="OTF13"/>
      <c r="OTG13"/>
      <c r="OTH13"/>
      <c r="OTI13"/>
      <c r="OTJ13"/>
      <c r="OTK13"/>
      <c r="OTL13"/>
      <c r="OTM13"/>
      <c r="OTN13"/>
      <c r="OTO13"/>
      <c r="OTP13"/>
      <c r="OTQ13"/>
      <c r="OTR13"/>
      <c r="OTS13"/>
      <c r="OTT13"/>
      <c r="OTU13"/>
      <c r="OTV13"/>
      <c r="OTW13"/>
      <c r="OTX13"/>
      <c r="OTY13"/>
      <c r="OTZ13"/>
      <c r="OUA13"/>
      <c r="OUB13"/>
      <c r="OUC13"/>
      <c r="OUD13"/>
      <c r="OUE13"/>
      <c r="OUF13"/>
      <c r="OUG13"/>
      <c r="OUH13"/>
      <c r="OUI13"/>
      <c r="OUJ13"/>
      <c r="OUK13"/>
      <c r="OUL13"/>
      <c r="OUM13"/>
      <c r="OUN13"/>
      <c r="OUO13"/>
      <c r="OUP13"/>
      <c r="OUQ13"/>
      <c r="OUR13"/>
      <c r="OUS13"/>
      <c r="OUT13"/>
      <c r="OUU13"/>
      <c r="OUV13"/>
      <c r="OUW13"/>
      <c r="OUX13"/>
      <c r="OUY13"/>
      <c r="OUZ13"/>
      <c r="OVA13"/>
      <c r="OVB13"/>
      <c r="OVC13"/>
      <c r="OVD13"/>
      <c r="OVE13"/>
      <c r="OVF13"/>
      <c r="OVG13"/>
      <c r="OVH13"/>
      <c r="OVI13"/>
      <c r="OVJ13"/>
      <c r="OVK13"/>
      <c r="OVL13"/>
      <c r="OVM13"/>
      <c r="OVN13"/>
      <c r="OVO13"/>
      <c r="OVP13"/>
      <c r="OVQ13"/>
      <c r="OVR13"/>
      <c r="OVS13"/>
      <c r="OVT13"/>
      <c r="OVU13"/>
      <c r="OVV13"/>
      <c r="OVW13"/>
      <c r="OVX13"/>
      <c r="OVY13"/>
      <c r="OVZ13"/>
      <c r="OWA13"/>
      <c r="OWB13"/>
      <c r="OWC13"/>
      <c r="OWD13"/>
      <c r="OWE13"/>
      <c r="OWF13"/>
      <c r="OWG13"/>
      <c r="OWH13"/>
      <c r="OWI13"/>
      <c r="OWJ13"/>
      <c r="OWK13"/>
      <c r="OWL13"/>
      <c r="OWM13"/>
      <c r="OWN13"/>
      <c r="OWO13"/>
      <c r="OWP13"/>
      <c r="OWQ13"/>
      <c r="OWR13"/>
      <c r="OWS13"/>
      <c r="OWT13"/>
      <c r="OWU13"/>
      <c r="OWV13"/>
      <c r="OWW13"/>
      <c r="OWX13"/>
      <c r="OWY13"/>
      <c r="OWZ13"/>
      <c r="OXA13"/>
      <c r="OXB13"/>
      <c r="OXC13"/>
      <c r="OXD13"/>
      <c r="OXE13"/>
      <c r="OXF13"/>
      <c r="OXG13"/>
      <c r="OXH13"/>
      <c r="OXI13"/>
      <c r="OXJ13"/>
      <c r="OXK13"/>
      <c r="OXL13"/>
      <c r="OXM13"/>
      <c r="OXN13"/>
      <c r="OXO13"/>
      <c r="OXP13"/>
      <c r="OXQ13"/>
      <c r="OXR13"/>
      <c r="OXS13"/>
      <c r="OXT13"/>
      <c r="OXU13"/>
      <c r="OXV13"/>
      <c r="OXW13"/>
      <c r="OXX13"/>
      <c r="OXY13"/>
      <c r="OXZ13"/>
      <c r="OYA13"/>
      <c r="OYB13"/>
      <c r="OYC13"/>
      <c r="OYD13"/>
      <c r="OYE13"/>
      <c r="OYF13"/>
      <c r="OYG13"/>
      <c r="OYH13"/>
      <c r="OYI13"/>
      <c r="OYJ13"/>
      <c r="OYK13"/>
      <c r="OYL13"/>
      <c r="OYM13"/>
      <c r="OYN13"/>
      <c r="OYO13"/>
      <c r="OYP13"/>
      <c r="OYQ13"/>
      <c r="OYR13"/>
      <c r="OYS13"/>
      <c r="OYT13"/>
      <c r="OYU13"/>
      <c r="OYV13"/>
      <c r="OYW13"/>
      <c r="OYX13"/>
      <c r="OYY13"/>
      <c r="OYZ13"/>
      <c r="OZA13"/>
      <c r="OZB13"/>
      <c r="OZC13"/>
      <c r="OZD13"/>
      <c r="OZE13"/>
      <c r="OZF13"/>
      <c r="OZG13"/>
      <c r="OZH13"/>
      <c r="OZI13"/>
      <c r="OZJ13"/>
      <c r="OZK13"/>
      <c r="OZL13"/>
      <c r="OZM13"/>
      <c r="OZN13"/>
      <c r="OZO13"/>
      <c r="OZP13"/>
      <c r="OZQ13"/>
      <c r="OZR13"/>
      <c r="OZS13"/>
      <c r="OZT13"/>
      <c r="OZU13"/>
      <c r="OZV13"/>
      <c r="OZW13"/>
      <c r="OZX13"/>
      <c r="OZY13"/>
      <c r="OZZ13"/>
      <c r="PAA13"/>
      <c r="PAB13"/>
      <c r="PAC13"/>
      <c r="PAD13"/>
      <c r="PAE13"/>
      <c r="PAF13"/>
      <c r="PAG13"/>
      <c r="PAH13"/>
      <c r="PAI13"/>
      <c r="PAJ13"/>
      <c r="PAK13"/>
      <c r="PAL13"/>
      <c r="PAM13"/>
      <c r="PAN13"/>
      <c r="PAO13"/>
      <c r="PAP13"/>
      <c r="PAQ13"/>
      <c r="PAR13"/>
      <c r="PAS13"/>
      <c r="PAT13"/>
      <c r="PAU13"/>
      <c r="PAV13"/>
      <c r="PAW13"/>
      <c r="PAX13"/>
      <c r="PAY13"/>
      <c r="PAZ13"/>
      <c r="PBA13"/>
      <c r="PBB13"/>
      <c r="PBC13"/>
      <c r="PBD13"/>
      <c r="PBE13"/>
      <c r="PBF13"/>
      <c r="PBG13"/>
      <c r="PBH13"/>
      <c r="PBI13"/>
      <c r="PBJ13"/>
      <c r="PBK13"/>
      <c r="PBL13"/>
      <c r="PBM13"/>
      <c r="PBN13"/>
      <c r="PBO13"/>
      <c r="PBP13"/>
      <c r="PBQ13"/>
      <c r="PBR13"/>
      <c r="PBS13"/>
      <c r="PBT13"/>
      <c r="PBU13"/>
      <c r="PBV13"/>
      <c r="PBW13"/>
      <c r="PBX13"/>
      <c r="PBY13"/>
      <c r="PBZ13"/>
      <c r="PCA13"/>
      <c r="PCB13"/>
      <c r="PCC13"/>
      <c r="PCD13"/>
      <c r="PCE13"/>
      <c r="PCF13"/>
      <c r="PCG13"/>
      <c r="PCH13"/>
      <c r="PCI13"/>
      <c r="PCJ13"/>
      <c r="PCK13"/>
      <c r="PCL13"/>
      <c r="PCM13"/>
      <c r="PCN13"/>
      <c r="PCO13"/>
      <c r="PCP13"/>
      <c r="PCQ13"/>
      <c r="PCR13"/>
      <c r="PCS13"/>
      <c r="PCT13"/>
      <c r="PCU13"/>
      <c r="PCV13"/>
      <c r="PCW13"/>
      <c r="PCX13"/>
      <c r="PCY13"/>
      <c r="PCZ13"/>
      <c r="PDA13"/>
      <c r="PDB13"/>
      <c r="PDC13"/>
      <c r="PDD13"/>
      <c r="PDE13"/>
      <c r="PDF13"/>
      <c r="PDG13"/>
      <c r="PDH13"/>
      <c r="PDI13"/>
      <c r="PDJ13"/>
      <c r="PDK13"/>
      <c r="PDL13"/>
      <c r="PDM13"/>
      <c r="PDN13"/>
      <c r="PDO13"/>
      <c r="PDP13"/>
      <c r="PDQ13"/>
      <c r="PDR13"/>
      <c r="PDS13"/>
      <c r="PDT13"/>
      <c r="PDU13"/>
      <c r="PDV13"/>
      <c r="PDW13"/>
      <c r="PDX13"/>
      <c r="PDY13"/>
      <c r="PDZ13"/>
      <c r="PEA13"/>
      <c r="PEB13"/>
      <c r="PEC13"/>
      <c r="PED13"/>
      <c r="PEE13"/>
      <c r="PEF13"/>
      <c r="PEG13"/>
      <c r="PEH13"/>
      <c r="PEI13"/>
      <c r="PEJ13"/>
      <c r="PEK13"/>
      <c r="PEL13"/>
      <c r="PEM13"/>
      <c r="PEN13"/>
      <c r="PEO13"/>
      <c r="PEP13"/>
      <c r="PEQ13"/>
      <c r="PER13"/>
      <c r="PES13"/>
      <c r="PET13"/>
      <c r="PEU13"/>
      <c r="PEV13"/>
      <c r="PEW13"/>
      <c r="PEX13"/>
      <c r="PEY13"/>
      <c r="PEZ13"/>
      <c r="PFA13"/>
      <c r="PFB13"/>
      <c r="PFC13"/>
      <c r="PFD13"/>
      <c r="PFE13"/>
      <c r="PFF13"/>
      <c r="PFG13"/>
      <c r="PFH13"/>
      <c r="PFI13"/>
      <c r="PFJ13"/>
      <c r="PFK13"/>
      <c r="PFL13"/>
      <c r="PFM13"/>
      <c r="PFN13"/>
      <c r="PFO13"/>
      <c r="PFP13"/>
      <c r="PFQ13"/>
      <c r="PFR13"/>
      <c r="PFS13"/>
      <c r="PFT13"/>
      <c r="PFU13"/>
      <c r="PFV13"/>
      <c r="PFW13"/>
      <c r="PFX13"/>
      <c r="PFY13"/>
      <c r="PFZ13"/>
      <c r="PGA13"/>
      <c r="PGB13"/>
      <c r="PGC13"/>
      <c r="PGD13"/>
      <c r="PGE13"/>
      <c r="PGF13"/>
      <c r="PGG13"/>
      <c r="PGH13"/>
      <c r="PGI13"/>
      <c r="PGJ13"/>
      <c r="PGK13"/>
      <c r="PGL13"/>
      <c r="PGM13"/>
      <c r="PGN13"/>
      <c r="PGO13"/>
      <c r="PGP13"/>
      <c r="PGQ13"/>
      <c r="PGR13"/>
      <c r="PGS13"/>
      <c r="PGT13"/>
      <c r="PGU13"/>
      <c r="PGV13"/>
      <c r="PGW13"/>
      <c r="PGX13"/>
      <c r="PGY13"/>
      <c r="PGZ13"/>
      <c r="PHA13"/>
      <c r="PHB13"/>
      <c r="PHC13"/>
      <c r="PHD13"/>
      <c r="PHE13"/>
      <c r="PHF13"/>
      <c r="PHG13"/>
      <c r="PHH13"/>
      <c r="PHI13"/>
      <c r="PHJ13"/>
      <c r="PHK13"/>
      <c r="PHL13"/>
      <c r="PHM13"/>
      <c r="PHN13"/>
      <c r="PHO13"/>
      <c r="PHP13"/>
      <c r="PHQ13"/>
      <c r="PHR13"/>
      <c r="PHS13"/>
      <c r="PHT13"/>
      <c r="PHU13"/>
      <c r="PHV13"/>
      <c r="PHW13"/>
      <c r="PHX13"/>
      <c r="PHY13"/>
      <c r="PHZ13"/>
      <c r="PIA13"/>
      <c r="PIB13"/>
      <c r="PIC13"/>
      <c r="PID13"/>
      <c r="PIE13"/>
      <c r="PIF13"/>
      <c r="PIG13"/>
      <c r="PIH13"/>
      <c r="PII13"/>
      <c r="PIJ13"/>
      <c r="PIK13"/>
      <c r="PIL13"/>
      <c r="PIM13"/>
      <c r="PIN13"/>
      <c r="PIO13"/>
      <c r="PIP13"/>
      <c r="PIQ13"/>
      <c r="PIR13"/>
      <c r="PIS13"/>
      <c r="PIT13"/>
      <c r="PIU13"/>
      <c r="PIV13"/>
      <c r="PIW13"/>
      <c r="PIX13"/>
      <c r="PIY13"/>
      <c r="PIZ13"/>
      <c r="PJA13"/>
      <c r="PJB13"/>
      <c r="PJC13"/>
      <c r="PJD13"/>
      <c r="PJE13"/>
      <c r="PJF13"/>
      <c r="PJG13"/>
      <c r="PJH13"/>
      <c r="PJI13"/>
      <c r="PJJ13"/>
      <c r="PJK13"/>
      <c r="PJL13"/>
      <c r="PJM13"/>
      <c r="PJN13"/>
      <c r="PJO13"/>
      <c r="PJP13"/>
      <c r="PJQ13"/>
      <c r="PJR13"/>
      <c r="PJS13"/>
      <c r="PJT13"/>
      <c r="PJU13"/>
      <c r="PJV13"/>
      <c r="PJW13"/>
      <c r="PJX13"/>
      <c r="PJY13"/>
      <c r="PJZ13"/>
      <c r="PKA13"/>
      <c r="PKB13"/>
      <c r="PKC13"/>
      <c r="PKD13"/>
      <c r="PKE13"/>
      <c r="PKF13"/>
      <c r="PKG13"/>
      <c r="PKH13"/>
      <c r="PKI13"/>
      <c r="PKJ13"/>
      <c r="PKK13"/>
      <c r="PKL13"/>
      <c r="PKM13"/>
      <c r="PKN13"/>
      <c r="PKO13"/>
      <c r="PKP13"/>
      <c r="PKQ13"/>
      <c r="PKR13"/>
      <c r="PKS13"/>
      <c r="PKT13"/>
      <c r="PKU13"/>
      <c r="PKV13"/>
      <c r="PKW13"/>
      <c r="PKX13"/>
      <c r="PKY13"/>
      <c r="PKZ13"/>
      <c r="PLA13"/>
      <c r="PLB13"/>
      <c r="PLC13"/>
      <c r="PLD13"/>
      <c r="PLE13"/>
      <c r="PLF13"/>
      <c r="PLG13"/>
      <c r="PLH13"/>
      <c r="PLI13"/>
      <c r="PLJ13"/>
      <c r="PLK13"/>
      <c r="PLL13"/>
      <c r="PLM13"/>
      <c r="PLN13"/>
      <c r="PLO13"/>
      <c r="PLP13"/>
      <c r="PLQ13"/>
      <c r="PLR13"/>
      <c r="PLS13"/>
      <c r="PLT13"/>
      <c r="PLU13"/>
      <c r="PLV13"/>
      <c r="PLW13"/>
      <c r="PLX13"/>
      <c r="PLY13"/>
      <c r="PLZ13"/>
      <c r="PMA13"/>
      <c r="PMB13"/>
      <c r="PMC13"/>
      <c r="PMD13"/>
      <c r="PME13"/>
      <c r="PMF13"/>
      <c r="PMG13"/>
      <c r="PMH13"/>
      <c r="PMI13"/>
      <c r="PMJ13"/>
      <c r="PMK13"/>
      <c r="PML13"/>
      <c r="PMM13"/>
      <c r="PMN13"/>
      <c r="PMO13"/>
      <c r="PMP13"/>
      <c r="PMQ13"/>
      <c r="PMR13"/>
      <c r="PMS13"/>
      <c r="PMT13"/>
      <c r="PMU13"/>
      <c r="PMV13"/>
      <c r="PMW13"/>
      <c r="PMX13"/>
      <c r="PMY13"/>
      <c r="PMZ13"/>
      <c r="PNA13"/>
      <c r="PNB13"/>
      <c r="PNC13"/>
      <c r="PND13"/>
      <c r="PNE13"/>
      <c r="PNF13"/>
      <c r="PNG13"/>
      <c r="PNH13"/>
      <c r="PNI13"/>
      <c r="PNJ13"/>
      <c r="PNK13"/>
      <c r="PNL13"/>
      <c r="PNM13"/>
      <c r="PNN13"/>
      <c r="PNO13"/>
      <c r="PNP13"/>
      <c r="PNQ13"/>
      <c r="PNR13"/>
      <c r="PNS13"/>
      <c r="PNT13"/>
      <c r="PNU13"/>
      <c r="PNV13"/>
      <c r="PNW13"/>
      <c r="PNX13"/>
      <c r="PNY13"/>
      <c r="PNZ13"/>
      <c r="POA13"/>
      <c r="POB13"/>
      <c r="POC13"/>
      <c r="POD13"/>
      <c r="POE13"/>
      <c r="POF13"/>
      <c r="POG13"/>
      <c r="POH13"/>
      <c r="POI13"/>
      <c r="POJ13"/>
      <c r="POK13"/>
      <c r="POL13"/>
      <c r="POM13"/>
      <c r="PON13"/>
      <c r="POO13"/>
      <c r="POP13"/>
      <c r="POQ13"/>
      <c r="POR13"/>
      <c r="POS13"/>
      <c r="POT13"/>
      <c r="POU13"/>
      <c r="POV13"/>
      <c r="POW13"/>
      <c r="POX13"/>
      <c r="POY13"/>
      <c r="POZ13"/>
      <c r="PPA13"/>
      <c r="PPB13"/>
      <c r="PPC13"/>
      <c r="PPD13"/>
      <c r="PPE13"/>
      <c r="PPF13"/>
      <c r="PPG13"/>
      <c r="PPH13"/>
      <c r="PPI13"/>
      <c r="PPJ13"/>
      <c r="PPK13"/>
      <c r="PPL13"/>
      <c r="PPM13"/>
      <c r="PPN13"/>
      <c r="PPO13"/>
      <c r="PPP13"/>
      <c r="PPQ13"/>
      <c r="PPR13"/>
      <c r="PPS13"/>
      <c r="PPT13"/>
      <c r="PPU13"/>
      <c r="PPV13"/>
      <c r="PPW13"/>
      <c r="PPX13"/>
      <c r="PPY13"/>
      <c r="PPZ13"/>
      <c r="PQA13"/>
      <c r="PQB13"/>
      <c r="PQC13"/>
      <c r="PQD13"/>
      <c r="PQE13"/>
      <c r="PQF13"/>
      <c r="PQG13"/>
      <c r="PQH13"/>
      <c r="PQI13"/>
      <c r="PQJ13"/>
      <c r="PQK13"/>
      <c r="PQL13"/>
      <c r="PQM13"/>
      <c r="PQN13"/>
      <c r="PQO13"/>
      <c r="PQP13"/>
      <c r="PQQ13"/>
      <c r="PQR13"/>
      <c r="PQS13"/>
      <c r="PQT13"/>
      <c r="PQU13"/>
      <c r="PQV13"/>
      <c r="PQW13"/>
      <c r="PQX13"/>
      <c r="PQY13"/>
      <c r="PQZ13"/>
      <c r="PRA13"/>
      <c r="PRB13"/>
      <c r="PRC13"/>
      <c r="PRD13"/>
      <c r="PRE13"/>
      <c r="PRF13"/>
      <c r="PRG13"/>
      <c r="PRH13"/>
      <c r="PRI13"/>
      <c r="PRJ13"/>
      <c r="PRK13"/>
      <c r="PRL13"/>
      <c r="PRM13"/>
      <c r="PRN13"/>
      <c r="PRO13"/>
      <c r="PRP13"/>
      <c r="PRQ13"/>
      <c r="PRR13"/>
      <c r="PRS13"/>
      <c r="PRT13"/>
      <c r="PRU13"/>
      <c r="PRV13"/>
      <c r="PRW13"/>
      <c r="PRX13"/>
      <c r="PRY13"/>
      <c r="PRZ13"/>
      <c r="PSA13"/>
      <c r="PSB13"/>
      <c r="PSC13"/>
      <c r="PSD13"/>
      <c r="PSE13"/>
      <c r="PSF13"/>
      <c r="PSG13"/>
      <c r="PSH13"/>
      <c r="PSI13"/>
      <c r="PSJ13"/>
      <c r="PSK13"/>
      <c r="PSL13"/>
      <c r="PSM13"/>
      <c r="PSN13"/>
      <c r="PSO13"/>
      <c r="PSP13"/>
      <c r="PSQ13"/>
      <c r="PSR13"/>
      <c r="PSS13"/>
      <c r="PST13"/>
      <c r="PSU13"/>
      <c r="PSV13"/>
      <c r="PSW13"/>
      <c r="PSX13"/>
      <c r="PSY13"/>
      <c r="PSZ13"/>
      <c r="PTA13"/>
      <c r="PTB13"/>
      <c r="PTC13"/>
      <c r="PTD13"/>
      <c r="PTE13"/>
      <c r="PTF13"/>
      <c r="PTG13"/>
      <c r="PTH13"/>
      <c r="PTI13"/>
      <c r="PTJ13"/>
      <c r="PTK13"/>
      <c r="PTL13"/>
      <c r="PTM13"/>
      <c r="PTN13"/>
      <c r="PTO13"/>
      <c r="PTP13"/>
      <c r="PTQ13"/>
      <c r="PTR13"/>
      <c r="PTS13"/>
      <c r="PTT13"/>
      <c r="PTU13"/>
      <c r="PTV13"/>
      <c r="PTW13"/>
      <c r="PTX13"/>
      <c r="PTY13"/>
      <c r="PTZ13"/>
      <c r="PUA13"/>
      <c r="PUB13"/>
      <c r="PUC13"/>
      <c r="PUD13"/>
      <c r="PUE13"/>
      <c r="PUF13"/>
      <c r="PUG13"/>
      <c r="PUH13"/>
      <c r="PUI13"/>
      <c r="PUJ13"/>
      <c r="PUK13"/>
      <c r="PUL13"/>
      <c r="PUM13"/>
      <c r="PUN13"/>
      <c r="PUO13"/>
      <c r="PUP13"/>
      <c r="PUQ13"/>
      <c r="PUR13"/>
      <c r="PUS13"/>
      <c r="PUT13"/>
      <c r="PUU13"/>
      <c r="PUV13"/>
      <c r="PUW13"/>
      <c r="PUX13"/>
      <c r="PUY13"/>
      <c r="PUZ13"/>
      <c r="PVA13"/>
      <c r="PVB13"/>
      <c r="PVC13"/>
      <c r="PVD13"/>
      <c r="PVE13"/>
      <c r="PVF13"/>
      <c r="PVG13"/>
      <c r="PVH13"/>
      <c r="PVI13"/>
      <c r="PVJ13"/>
      <c r="PVK13"/>
      <c r="PVL13"/>
      <c r="PVM13"/>
      <c r="PVN13"/>
      <c r="PVO13"/>
      <c r="PVP13"/>
      <c r="PVQ13"/>
      <c r="PVR13"/>
      <c r="PVS13"/>
      <c r="PVT13"/>
      <c r="PVU13"/>
      <c r="PVV13"/>
      <c r="PVW13"/>
      <c r="PVX13"/>
      <c r="PVY13"/>
      <c r="PVZ13"/>
      <c r="PWA13"/>
      <c r="PWB13"/>
      <c r="PWC13"/>
      <c r="PWD13"/>
      <c r="PWE13"/>
      <c r="PWF13"/>
      <c r="PWG13"/>
      <c r="PWH13"/>
      <c r="PWI13"/>
      <c r="PWJ13"/>
      <c r="PWK13"/>
      <c r="PWL13"/>
      <c r="PWM13"/>
      <c r="PWN13"/>
      <c r="PWO13"/>
      <c r="PWP13"/>
      <c r="PWQ13"/>
      <c r="PWR13"/>
      <c r="PWS13"/>
      <c r="PWT13"/>
      <c r="PWU13"/>
      <c r="PWV13"/>
      <c r="PWW13"/>
      <c r="PWX13"/>
      <c r="PWY13"/>
      <c r="PWZ13"/>
      <c r="PXA13"/>
      <c r="PXB13"/>
      <c r="PXC13"/>
      <c r="PXD13"/>
      <c r="PXE13"/>
      <c r="PXF13"/>
      <c r="PXG13"/>
      <c r="PXH13"/>
      <c r="PXI13"/>
      <c r="PXJ13"/>
      <c r="PXK13"/>
      <c r="PXL13"/>
      <c r="PXM13"/>
      <c r="PXN13"/>
      <c r="PXO13"/>
      <c r="PXP13"/>
      <c r="PXQ13"/>
      <c r="PXR13"/>
      <c r="PXS13"/>
      <c r="PXT13"/>
      <c r="PXU13"/>
      <c r="PXV13"/>
      <c r="PXW13"/>
      <c r="PXX13"/>
      <c r="PXY13"/>
      <c r="PXZ13"/>
      <c r="PYA13"/>
      <c r="PYB13"/>
      <c r="PYC13"/>
      <c r="PYD13"/>
      <c r="PYE13"/>
      <c r="PYF13"/>
      <c r="PYG13"/>
      <c r="PYH13"/>
      <c r="PYI13"/>
      <c r="PYJ13"/>
      <c r="PYK13"/>
      <c r="PYL13"/>
      <c r="PYM13"/>
      <c r="PYN13"/>
      <c r="PYO13"/>
      <c r="PYP13"/>
      <c r="PYQ13"/>
      <c r="PYR13"/>
      <c r="PYS13"/>
      <c r="PYT13"/>
      <c r="PYU13"/>
      <c r="PYV13"/>
      <c r="PYW13"/>
      <c r="PYX13"/>
      <c r="PYY13"/>
      <c r="PYZ13"/>
      <c r="PZA13"/>
      <c r="PZB13"/>
      <c r="PZC13"/>
      <c r="PZD13"/>
      <c r="PZE13"/>
      <c r="PZF13"/>
      <c r="PZG13"/>
      <c r="PZH13"/>
      <c r="PZI13"/>
      <c r="PZJ13"/>
      <c r="PZK13"/>
      <c r="PZL13"/>
      <c r="PZM13"/>
      <c r="PZN13"/>
      <c r="PZO13"/>
      <c r="PZP13"/>
      <c r="PZQ13"/>
      <c r="PZR13"/>
      <c r="PZS13"/>
      <c r="PZT13"/>
      <c r="PZU13"/>
      <c r="PZV13"/>
      <c r="PZW13"/>
      <c r="PZX13"/>
      <c r="PZY13"/>
      <c r="PZZ13"/>
      <c r="QAA13"/>
      <c r="QAB13"/>
      <c r="QAC13"/>
      <c r="QAD13"/>
      <c r="QAE13"/>
      <c r="QAF13"/>
      <c r="QAG13"/>
      <c r="QAH13"/>
      <c r="QAI13"/>
      <c r="QAJ13"/>
      <c r="QAK13"/>
      <c r="QAL13"/>
      <c r="QAM13"/>
      <c r="QAN13"/>
      <c r="QAO13"/>
      <c r="QAP13"/>
      <c r="QAQ13"/>
      <c r="QAR13"/>
      <c r="QAS13"/>
      <c r="QAT13"/>
      <c r="QAU13"/>
      <c r="QAV13"/>
      <c r="QAW13"/>
      <c r="QAX13"/>
      <c r="QAY13"/>
      <c r="QAZ13"/>
      <c r="QBA13"/>
      <c r="QBB13"/>
      <c r="QBC13"/>
      <c r="QBD13"/>
      <c r="QBE13"/>
      <c r="QBF13"/>
      <c r="QBG13"/>
      <c r="QBH13"/>
      <c r="QBI13"/>
      <c r="QBJ13"/>
      <c r="QBK13"/>
      <c r="QBL13"/>
      <c r="QBM13"/>
      <c r="QBN13"/>
      <c r="QBO13"/>
      <c r="QBP13"/>
      <c r="QBQ13"/>
      <c r="QBR13"/>
      <c r="QBS13"/>
      <c r="QBT13"/>
      <c r="QBU13"/>
      <c r="QBV13"/>
      <c r="QBW13"/>
      <c r="QBX13"/>
      <c r="QBY13"/>
      <c r="QBZ13"/>
      <c r="QCA13"/>
      <c r="QCB13"/>
      <c r="QCC13"/>
      <c r="QCD13"/>
      <c r="QCE13"/>
      <c r="QCF13"/>
      <c r="QCG13"/>
      <c r="QCH13"/>
      <c r="QCI13"/>
      <c r="QCJ13"/>
      <c r="QCK13"/>
      <c r="QCL13"/>
      <c r="QCM13"/>
      <c r="QCN13"/>
      <c r="QCO13"/>
      <c r="QCP13"/>
      <c r="QCQ13"/>
      <c r="QCR13"/>
      <c r="QCS13"/>
      <c r="QCT13"/>
      <c r="QCU13"/>
      <c r="QCV13"/>
      <c r="QCW13"/>
      <c r="QCX13"/>
      <c r="QCY13"/>
      <c r="QCZ13"/>
      <c r="QDA13"/>
      <c r="QDB13"/>
      <c r="QDC13"/>
      <c r="QDD13"/>
      <c r="QDE13"/>
      <c r="QDF13"/>
      <c r="QDG13"/>
      <c r="QDH13"/>
      <c r="QDI13"/>
      <c r="QDJ13"/>
      <c r="QDK13"/>
      <c r="QDL13"/>
      <c r="QDM13"/>
      <c r="QDN13"/>
      <c r="QDO13"/>
      <c r="QDP13"/>
      <c r="QDQ13"/>
      <c r="QDR13"/>
      <c r="QDS13"/>
      <c r="QDT13"/>
      <c r="QDU13"/>
      <c r="QDV13"/>
      <c r="QDW13"/>
      <c r="QDX13"/>
      <c r="QDY13"/>
      <c r="QDZ13"/>
      <c r="QEA13"/>
      <c r="QEB13"/>
      <c r="QEC13"/>
      <c r="QED13"/>
      <c r="QEE13"/>
      <c r="QEF13"/>
      <c r="QEG13"/>
      <c r="QEH13"/>
      <c r="QEI13"/>
      <c r="QEJ13"/>
      <c r="QEK13"/>
      <c r="QEL13"/>
      <c r="QEM13"/>
      <c r="QEN13"/>
      <c r="QEO13"/>
      <c r="QEP13"/>
      <c r="QEQ13"/>
      <c r="QER13"/>
      <c r="QES13"/>
      <c r="QET13"/>
      <c r="QEU13"/>
      <c r="QEV13"/>
      <c r="QEW13"/>
      <c r="QEX13"/>
      <c r="QEY13"/>
      <c r="QEZ13"/>
      <c r="QFA13"/>
      <c r="QFB13"/>
      <c r="QFC13"/>
      <c r="QFD13"/>
      <c r="QFE13"/>
      <c r="QFF13"/>
      <c r="QFG13"/>
      <c r="QFH13"/>
      <c r="QFI13"/>
      <c r="QFJ13"/>
      <c r="QFK13"/>
      <c r="QFL13"/>
      <c r="QFM13"/>
      <c r="QFN13"/>
      <c r="QFO13"/>
      <c r="QFP13"/>
      <c r="QFQ13"/>
      <c r="QFR13"/>
      <c r="QFS13"/>
      <c r="QFT13"/>
      <c r="QFU13"/>
      <c r="QFV13"/>
      <c r="QFW13"/>
      <c r="QFX13"/>
      <c r="QFY13"/>
      <c r="QFZ13"/>
      <c r="QGA13"/>
      <c r="QGB13"/>
      <c r="QGC13"/>
      <c r="QGD13"/>
      <c r="QGE13"/>
      <c r="QGF13"/>
      <c r="QGG13"/>
      <c r="QGH13"/>
      <c r="QGI13"/>
      <c r="QGJ13"/>
      <c r="QGK13"/>
      <c r="QGL13"/>
      <c r="QGM13"/>
      <c r="QGN13"/>
      <c r="QGO13"/>
      <c r="QGP13"/>
      <c r="QGQ13"/>
      <c r="QGR13"/>
      <c r="QGS13"/>
      <c r="QGT13"/>
      <c r="QGU13"/>
      <c r="QGV13"/>
      <c r="QGW13"/>
      <c r="QGX13"/>
      <c r="QGY13"/>
      <c r="QGZ13"/>
      <c r="QHA13"/>
      <c r="QHB13"/>
      <c r="QHC13"/>
      <c r="QHD13"/>
      <c r="QHE13"/>
      <c r="QHF13"/>
      <c r="QHG13"/>
      <c r="QHH13"/>
      <c r="QHI13"/>
      <c r="QHJ13"/>
      <c r="QHK13"/>
      <c r="QHL13"/>
      <c r="QHM13"/>
      <c r="QHN13"/>
      <c r="QHO13"/>
      <c r="QHP13"/>
      <c r="QHQ13"/>
      <c r="QHR13"/>
      <c r="QHS13"/>
      <c r="QHT13"/>
      <c r="QHU13"/>
      <c r="QHV13"/>
      <c r="QHW13"/>
      <c r="QHX13"/>
      <c r="QHY13"/>
      <c r="QHZ13"/>
      <c r="QIA13"/>
      <c r="QIB13"/>
      <c r="QIC13"/>
      <c r="QID13"/>
      <c r="QIE13"/>
      <c r="QIF13"/>
      <c r="QIG13"/>
      <c r="QIH13"/>
      <c r="QII13"/>
      <c r="QIJ13"/>
      <c r="QIK13"/>
      <c r="QIL13"/>
      <c r="QIM13"/>
      <c r="QIN13"/>
      <c r="QIO13"/>
      <c r="QIP13"/>
      <c r="QIQ13"/>
      <c r="QIR13"/>
      <c r="QIS13"/>
      <c r="QIT13"/>
      <c r="QIU13"/>
      <c r="QIV13"/>
      <c r="QIW13"/>
      <c r="QIX13"/>
      <c r="QIY13"/>
      <c r="QIZ13"/>
      <c r="QJA13"/>
      <c r="QJB13"/>
      <c r="QJC13"/>
      <c r="QJD13"/>
      <c r="QJE13"/>
      <c r="QJF13"/>
      <c r="QJG13"/>
      <c r="QJH13"/>
      <c r="QJI13"/>
      <c r="QJJ13"/>
      <c r="QJK13"/>
      <c r="QJL13"/>
      <c r="QJM13"/>
      <c r="QJN13"/>
      <c r="QJO13"/>
      <c r="QJP13"/>
      <c r="QJQ13"/>
      <c r="QJR13"/>
      <c r="QJS13"/>
      <c r="QJT13"/>
      <c r="QJU13"/>
      <c r="QJV13"/>
      <c r="QJW13"/>
      <c r="QJX13"/>
      <c r="QJY13"/>
      <c r="QJZ13"/>
      <c r="QKA13"/>
      <c r="QKB13"/>
      <c r="QKC13"/>
      <c r="QKD13"/>
      <c r="QKE13"/>
      <c r="QKF13"/>
      <c r="QKG13"/>
      <c r="QKH13"/>
      <c r="QKI13"/>
      <c r="QKJ13"/>
      <c r="QKK13"/>
      <c r="QKL13"/>
      <c r="QKM13"/>
      <c r="QKN13"/>
      <c r="QKO13"/>
      <c r="QKP13"/>
      <c r="QKQ13"/>
      <c r="QKR13"/>
      <c r="QKS13"/>
      <c r="QKT13"/>
      <c r="QKU13"/>
      <c r="QKV13"/>
      <c r="QKW13"/>
      <c r="QKX13"/>
      <c r="QKY13"/>
      <c r="QKZ13"/>
      <c r="QLA13"/>
      <c r="QLB13"/>
      <c r="QLC13"/>
      <c r="QLD13"/>
      <c r="QLE13"/>
      <c r="QLF13"/>
      <c r="QLG13"/>
      <c r="QLH13"/>
      <c r="QLI13"/>
      <c r="QLJ13"/>
      <c r="QLK13"/>
      <c r="QLL13"/>
      <c r="QLM13"/>
      <c r="QLN13"/>
      <c r="QLO13"/>
      <c r="QLP13"/>
      <c r="QLQ13"/>
      <c r="QLR13"/>
      <c r="QLS13"/>
      <c r="QLT13"/>
      <c r="QLU13"/>
      <c r="QLV13"/>
      <c r="QLW13"/>
      <c r="QLX13"/>
      <c r="QLY13"/>
      <c r="QLZ13"/>
      <c r="QMA13"/>
      <c r="QMB13"/>
      <c r="QMC13"/>
      <c r="QMD13"/>
      <c r="QME13"/>
      <c r="QMF13"/>
      <c r="QMG13"/>
      <c r="QMH13"/>
      <c r="QMI13"/>
      <c r="QMJ13"/>
      <c r="QMK13"/>
      <c r="QML13"/>
      <c r="QMM13"/>
      <c r="QMN13"/>
      <c r="QMO13"/>
      <c r="QMP13"/>
      <c r="QMQ13"/>
      <c r="QMR13"/>
      <c r="QMS13"/>
      <c r="QMT13"/>
      <c r="QMU13"/>
      <c r="QMV13"/>
      <c r="QMW13"/>
      <c r="QMX13"/>
      <c r="QMY13"/>
      <c r="QMZ13"/>
      <c r="QNA13"/>
      <c r="QNB13"/>
      <c r="QNC13"/>
      <c r="QND13"/>
      <c r="QNE13"/>
      <c r="QNF13"/>
      <c r="QNG13"/>
      <c r="QNH13"/>
      <c r="QNI13"/>
      <c r="QNJ13"/>
      <c r="QNK13"/>
      <c r="QNL13"/>
      <c r="QNM13"/>
      <c r="QNN13"/>
      <c r="QNO13"/>
      <c r="QNP13"/>
      <c r="QNQ13"/>
      <c r="QNR13"/>
      <c r="QNS13"/>
      <c r="QNT13"/>
      <c r="QNU13"/>
      <c r="QNV13"/>
      <c r="QNW13"/>
      <c r="QNX13"/>
      <c r="QNY13"/>
      <c r="QNZ13"/>
      <c r="QOA13"/>
      <c r="QOB13"/>
      <c r="QOC13"/>
      <c r="QOD13"/>
      <c r="QOE13"/>
      <c r="QOF13"/>
      <c r="QOG13"/>
      <c r="QOH13"/>
      <c r="QOI13"/>
      <c r="QOJ13"/>
      <c r="QOK13"/>
      <c r="QOL13"/>
      <c r="QOM13"/>
      <c r="QON13"/>
      <c r="QOO13"/>
      <c r="QOP13"/>
      <c r="QOQ13"/>
      <c r="QOR13"/>
      <c r="QOS13"/>
      <c r="QOT13"/>
      <c r="QOU13"/>
      <c r="QOV13"/>
      <c r="QOW13"/>
      <c r="QOX13"/>
      <c r="QOY13"/>
      <c r="QOZ13"/>
      <c r="QPA13"/>
      <c r="QPB13"/>
      <c r="QPC13"/>
      <c r="QPD13"/>
      <c r="QPE13"/>
      <c r="QPF13"/>
      <c r="QPG13"/>
      <c r="QPH13"/>
      <c r="QPI13"/>
      <c r="QPJ13"/>
      <c r="QPK13"/>
      <c r="QPL13"/>
      <c r="QPM13"/>
      <c r="QPN13"/>
      <c r="QPO13"/>
      <c r="QPP13"/>
      <c r="QPQ13"/>
      <c r="QPR13"/>
      <c r="QPS13"/>
      <c r="QPT13"/>
      <c r="QPU13"/>
      <c r="QPV13"/>
      <c r="QPW13"/>
      <c r="QPX13"/>
      <c r="QPY13"/>
      <c r="QPZ13"/>
      <c r="QQA13"/>
      <c r="QQB13"/>
      <c r="QQC13"/>
      <c r="QQD13"/>
      <c r="QQE13"/>
      <c r="QQF13"/>
      <c r="QQG13"/>
      <c r="QQH13"/>
      <c r="QQI13"/>
      <c r="QQJ13"/>
      <c r="QQK13"/>
      <c r="QQL13"/>
      <c r="QQM13"/>
      <c r="QQN13"/>
      <c r="QQO13"/>
      <c r="QQP13"/>
      <c r="QQQ13"/>
      <c r="QQR13"/>
      <c r="QQS13"/>
      <c r="QQT13"/>
      <c r="QQU13"/>
      <c r="QQV13"/>
      <c r="QQW13"/>
      <c r="QQX13"/>
      <c r="QQY13"/>
      <c r="QQZ13"/>
      <c r="QRA13"/>
      <c r="QRB13"/>
      <c r="QRC13"/>
      <c r="QRD13"/>
      <c r="QRE13"/>
      <c r="QRF13"/>
      <c r="QRG13"/>
      <c r="QRH13"/>
      <c r="QRI13"/>
      <c r="QRJ13"/>
      <c r="QRK13"/>
      <c r="QRL13"/>
      <c r="QRM13"/>
      <c r="QRN13"/>
      <c r="QRO13"/>
      <c r="QRP13"/>
      <c r="QRQ13"/>
      <c r="QRR13"/>
      <c r="QRS13"/>
      <c r="QRT13"/>
      <c r="QRU13"/>
      <c r="QRV13"/>
      <c r="QRW13"/>
      <c r="QRX13"/>
      <c r="QRY13"/>
      <c r="QRZ13"/>
      <c r="QSA13"/>
      <c r="QSB13"/>
      <c r="QSC13"/>
      <c r="QSD13"/>
      <c r="QSE13"/>
      <c r="QSF13"/>
      <c r="QSG13"/>
      <c r="QSH13"/>
      <c r="QSI13"/>
      <c r="QSJ13"/>
      <c r="QSK13"/>
      <c r="QSL13"/>
      <c r="QSM13"/>
      <c r="QSN13"/>
      <c r="QSO13"/>
      <c r="QSP13"/>
      <c r="QSQ13"/>
      <c r="QSR13"/>
      <c r="QSS13"/>
      <c r="QST13"/>
      <c r="QSU13"/>
      <c r="QSV13"/>
      <c r="QSW13"/>
      <c r="QSX13"/>
      <c r="QSY13"/>
      <c r="QSZ13"/>
      <c r="QTA13"/>
      <c r="QTB13"/>
      <c r="QTC13"/>
      <c r="QTD13"/>
      <c r="QTE13"/>
      <c r="QTF13"/>
      <c r="QTG13"/>
      <c r="QTH13"/>
      <c r="QTI13"/>
      <c r="QTJ13"/>
      <c r="QTK13"/>
      <c r="QTL13"/>
      <c r="QTM13"/>
      <c r="QTN13"/>
      <c r="QTO13"/>
      <c r="QTP13"/>
      <c r="QTQ13"/>
      <c r="QTR13"/>
      <c r="QTS13"/>
      <c r="QTT13"/>
      <c r="QTU13"/>
      <c r="QTV13"/>
      <c r="QTW13"/>
      <c r="QTX13"/>
      <c r="QTY13"/>
      <c r="QTZ13"/>
      <c r="QUA13"/>
      <c r="QUB13"/>
      <c r="QUC13"/>
      <c r="QUD13"/>
      <c r="QUE13"/>
      <c r="QUF13"/>
      <c r="QUG13"/>
      <c r="QUH13"/>
      <c r="QUI13"/>
      <c r="QUJ13"/>
      <c r="QUK13"/>
      <c r="QUL13"/>
      <c r="QUM13"/>
      <c r="QUN13"/>
      <c r="QUO13"/>
      <c r="QUP13"/>
      <c r="QUQ13"/>
      <c r="QUR13"/>
      <c r="QUS13"/>
      <c r="QUT13"/>
      <c r="QUU13"/>
      <c r="QUV13"/>
      <c r="QUW13"/>
      <c r="QUX13"/>
      <c r="QUY13"/>
      <c r="QUZ13"/>
      <c r="QVA13"/>
      <c r="QVB13"/>
      <c r="QVC13"/>
      <c r="QVD13"/>
      <c r="QVE13"/>
      <c r="QVF13"/>
      <c r="QVG13"/>
      <c r="QVH13"/>
      <c r="QVI13"/>
      <c r="QVJ13"/>
      <c r="QVK13"/>
      <c r="QVL13"/>
      <c r="QVM13"/>
      <c r="QVN13"/>
      <c r="QVO13"/>
      <c r="QVP13"/>
      <c r="QVQ13"/>
      <c r="QVR13"/>
      <c r="QVS13"/>
      <c r="QVT13"/>
      <c r="QVU13"/>
      <c r="QVV13"/>
      <c r="QVW13"/>
      <c r="QVX13"/>
      <c r="QVY13"/>
      <c r="QVZ13"/>
      <c r="QWA13"/>
      <c r="QWB13"/>
      <c r="QWC13"/>
      <c r="QWD13"/>
      <c r="QWE13"/>
      <c r="QWF13"/>
      <c r="QWG13"/>
      <c r="QWH13"/>
      <c r="QWI13"/>
      <c r="QWJ13"/>
      <c r="QWK13"/>
      <c r="QWL13"/>
      <c r="QWM13"/>
      <c r="QWN13"/>
      <c r="QWO13"/>
      <c r="QWP13"/>
      <c r="QWQ13"/>
      <c r="QWR13"/>
      <c r="QWS13"/>
      <c r="QWT13"/>
      <c r="QWU13"/>
      <c r="QWV13"/>
      <c r="QWW13"/>
      <c r="QWX13"/>
      <c r="QWY13"/>
      <c r="QWZ13"/>
      <c r="QXA13"/>
      <c r="QXB13"/>
      <c r="QXC13"/>
      <c r="QXD13"/>
      <c r="QXE13"/>
      <c r="QXF13"/>
      <c r="QXG13"/>
      <c r="QXH13"/>
      <c r="QXI13"/>
      <c r="QXJ13"/>
      <c r="QXK13"/>
      <c r="QXL13"/>
      <c r="QXM13"/>
      <c r="QXN13"/>
      <c r="QXO13"/>
      <c r="QXP13"/>
      <c r="QXQ13"/>
      <c r="QXR13"/>
      <c r="QXS13"/>
      <c r="QXT13"/>
      <c r="QXU13"/>
      <c r="QXV13"/>
      <c r="QXW13"/>
      <c r="QXX13"/>
      <c r="QXY13"/>
      <c r="QXZ13"/>
      <c r="QYA13"/>
      <c r="QYB13"/>
      <c r="QYC13"/>
      <c r="QYD13"/>
      <c r="QYE13"/>
      <c r="QYF13"/>
      <c r="QYG13"/>
      <c r="QYH13"/>
      <c r="QYI13"/>
      <c r="QYJ13"/>
      <c r="QYK13"/>
      <c r="QYL13"/>
      <c r="QYM13"/>
      <c r="QYN13"/>
      <c r="QYO13"/>
      <c r="QYP13"/>
      <c r="QYQ13"/>
      <c r="QYR13"/>
      <c r="QYS13"/>
      <c r="QYT13"/>
      <c r="QYU13"/>
      <c r="QYV13"/>
      <c r="QYW13"/>
      <c r="QYX13"/>
      <c r="QYY13"/>
      <c r="QYZ13"/>
      <c r="QZA13"/>
      <c r="QZB13"/>
      <c r="QZC13"/>
      <c r="QZD13"/>
      <c r="QZE13"/>
      <c r="QZF13"/>
      <c r="QZG13"/>
      <c r="QZH13"/>
      <c r="QZI13"/>
      <c r="QZJ13"/>
      <c r="QZK13"/>
      <c r="QZL13"/>
      <c r="QZM13"/>
      <c r="QZN13"/>
      <c r="QZO13"/>
      <c r="QZP13"/>
      <c r="QZQ13"/>
      <c r="QZR13"/>
      <c r="QZS13"/>
      <c r="QZT13"/>
      <c r="QZU13"/>
      <c r="QZV13"/>
      <c r="QZW13"/>
      <c r="QZX13"/>
      <c r="QZY13"/>
      <c r="QZZ13"/>
      <c r="RAA13"/>
      <c r="RAB13"/>
      <c r="RAC13"/>
      <c r="RAD13"/>
      <c r="RAE13"/>
      <c r="RAF13"/>
      <c r="RAG13"/>
      <c r="RAH13"/>
      <c r="RAI13"/>
      <c r="RAJ13"/>
      <c r="RAK13"/>
      <c r="RAL13"/>
      <c r="RAM13"/>
      <c r="RAN13"/>
      <c r="RAO13"/>
      <c r="RAP13"/>
      <c r="RAQ13"/>
      <c r="RAR13"/>
      <c r="RAS13"/>
      <c r="RAT13"/>
      <c r="RAU13"/>
      <c r="RAV13"/>
      <c r="RAW13"/>
      <c r="RAX13"/>
      <c r="RAY13"/>
      <c r="RAZ13"/>
      <c r="RBA13"/>
      <c r="RBB13"/>
      <c r="RBC13"/>
      <c r="RBD13"/>
      <c r="RBE13"/>
      <c r="RBF13"/>
      <c r="RBG13"/>
      <c r="RBH13"/>
      <c r="RBI13"/>
      <c r="RBJ13"/>
      <c r="RBK13"/>
      <c r="RBL13"/>
      <c r="RBM13"/>
      <c r="RBN13"/>
      <c r="RBO13"/>
      <c r="RBP13"/>
      <c r="RBQ13"/>
      <c r="RBR13"/>
      <c r="RBS13"/>
      <c r="RBT13"/>
      <c r="RBU13"/>
      <c r="RBV13"/>
      <c r="RBW13"/>
      <c r="RBX13"/>
      <c r="RBY13"/>
      <c r="RBZ13"/>
      <c r="RCA13"/>
      <c r="RCB13"/>
      <c r="RCC13"/>
      <c r="RCD13"/>
      <c r="RCE13"/>
      <c r="RCF13"/>
      <c r="RCG13"/>
      <c r="RCH13"/>
      <c r="RCI13"/>
      <c r="RCJ13"/>
      <c r="RCK13"/>
      <c r="RCL13"/>
      <c r="RCM13"/>
      <c r="RCN13"/>
      <c r="RCO13"/>
      <c r="RCP13"/>
      <c r="RCQ13"/>
      <c r="RCR13"/>
      <c r="RCS13"/>
      <c r="RCT13"/>
      <c r="RCU13"/>
      <c r="RCV13"/>
      <c r="RCW13"/>
      <c r="RCX13"/>
      <c r="RCY13"/>
      <c r="RCZ13"/>
      <c r="RDA13"/>
      <c r="RDB13"/>
      <c r="RDC13"/>
      <c r="RDD13"/>
      <c r="RDE13"/>
      <c r="RDF13"/>
      <c r="RDG13"/>
      <c r="RDH13"/>
      <c r="RDI13"/>
      <c r="RDJ13"/>
      <c r="RDK13"/>
      <c r="RDL13"/>
      <c r="RDM13"/>
      <c r="RDN13"/>
      <c r="RDO13"/>
      <c r="RDP13"/>
      <c r="RDQ13"/>
      <c r="RDR13"/>
      <c r="RDS13"/>
      <c r="RDT13"/>
      <c r="RDU13"/>
      <c r="RDV13"/>
      <c r="RDW13"/>
      <c r="RDX13"/>
      <c r="RDY13"/>
      <c r="RDZ13"/>
      <c r="REA13"/>
      <c r="REB13"/>
      <c r="REC13"/>
      <c r="RED13"/>
      <c r="REE13"/>
      <c r="REF13"/>
      <c r="REG13"/>
      <c r="REH13"/>
      <c r="REI13"/>
      <c r="REJ13"/>
      <c r="REK13"/>
      <c r="REL13"/>
      <c r="REM13"/>
      <c r="REN13"/>
      <c r="REO13"/>
      <c r="REP13"/>
      <c r="REQ13"/>
      <c r="RER13"/>
      <c r="RES13"/>
      <c r="RET13"/>
      <c r="REU13"/>
      <c r="REV13"/>
      <c r="REW13"/>
      <c r="REX13"/>
      <c r="REY13"/>
      <c r="REZ13"/>
      <c r="RFA13"/>
      <c r="RFB13"/>
      <c r="RFC13"/>
      <c r="RFD13"/>
      <c r="RFE13"/>
      <c r="RFF13"/>
      <c r="RFG13"/>
      <c r="RFH13"/>
      <c r="RFI13"/>
      <c r="RFJ13"/>
      <c r="RFK13"/>
      <c r="RFL13"/>
      <c r="RFM13"/>
      <c r="RFN13"/>
      <c r="RFO13"/>
      <c r="RFP13"/>
      <c r="RFQ13"/>
      <c r="RFR13"/>
      <c r="RFS13"/>
      <c r="RFT13"/>
      <c r="RFU13"/>
      <c r="RFV13"/>
      <c r="RFW13"/>
      <c r="RFX13"/>
      <c r="RFY13"/>
      <c r="RFZ13"/>
      <c r="RGA13"/>
      <c r="RGB13"/>
      <c r="RGC13"/>
      <c r="RGD13"/>
      <c r="RGE13"/>
      <c r="RGF13"/>
      <c r="RGG13"/>
      <c r="RGH13"/>
      <c r="RGI13"/>
      <c r="RGJ13"/>
      <c r="RGK13"/>
      <c r="RGL13"/>
      <c r="RGM13"/>
      <c r="RGN13"/>
      <c r="RGO13"/>
      <c r="RGP13"/>
      <c r="RGQ13"/>
      <c r="RGR13"/>
      <c r="RGS13"/>
      <c r="RGT13"/>
      <c r="RGU13"/>
      <c r="RGV13"/>
      <c r="RGW13"/>
      <c r="RGX13"/>
      <c r="RGY13"/>
      <c r="RGZ13"/>
      <c r="RHA13"/>
      <c r="RHB13"/>
      <c r="RHC13"/>
      <c r="RHD13"/>
      <c r="RHE13"/>
      <c r="RHF13"/>
      <c r="RHG13"/>
      <c r="RHH13"/>
      <c r="RHI13"/>
      <c r="RHJ13"/>
      <c r="RHK13"/>
      <c r="RHL13"/>
      <c r="RHM13"/>
      <c r="RHN13"/>
      <c r="RHO13"/>
      <c r="RHP13"/>
      <c r="RHQ13"/>
      <c r="RHR13"/>
      <c r="RHS13"/>
      <c r="RHT13"/>
      <c r="RHU13"/>
      <c r="RHV13"/>
      <c r="RHW13"/>
      <c r="RHX13"/>
      <c r="RHY13"/>
      <c r="RHZ13"/>
      <c r="RIA13"/>
      <c r="RIB13"/>
      <c r="RIC13"/>
      <c r="RID13"/>
      <c r="RIE13"/>
      <c r="RIF13"/>
      <c r="RIG13"/>
      <c r="RIH13"/>
      <c r="RII13"/>
      <c r="RIJ13"/>
      <c r="RIK13"/>
      <c r="RIL13"/>
      <c r="RIM13"/>
      <c r="RIN13"/>
      <c r="RIO13"/>
      <c r="RIP13"/>
      <c r="RIQ13"/>
      <c r="RIR13"/>
      <c r="RIS13"/>
      <c r="RIT13"/>
      <c r="RIU13"/>
      <c r="RIV13"/>
      <c r="RIW13"/>
      <c r="RIX13"/>
      <c r="RIY13"/>
      <c r="RIZ13"/>
      <c r="RJA13"/>
      <c r="RJB13"/>
      <c r="RJC13"/>
      <c r="RJD13"/>
      <c r="RJE13"/>
      <c r="RJF13"/>
      <c r="RJG13"/>
      <c r="RJH13"/>
      <c r="RJI13"/>
      <c r="RJJ13"/>
      <c r="RJK13"/>
      <c r="RJL13"/>
      <c r="RJM13"/>
      <c r="RJN13"/>
      <c r="RJO13"/>
      <c r="RJP13"/>
      <c r="RJQ13"/>
      <c r="RJR13"/>
      <c r="RJS13"/>
      <c r="RJT13"/>
      <c r="RJU13"/>
      <c r="RJV13"/>
      <c r="RJW13"/>
      <c r="RJX13"/>
      <c r="RJY13"/>
      <c r="RJZ13"/>
      <c r="RKA13"/>
      <c r="RKB13"/>
      <c r="RKC13"/>
      <c r="RKD13"/>
      <c r="RKE13"/>
      <c r="RKF13"/>
      <c r="RKG13"/>
      <c r="RKH13"/>
      <c r="RKI13"/>
      <c r="RKJ13"/>
      <c r="RKK13"/>
      <c r="RKL13"/>
      <c r="RKM13"/>
      <c r="RKN13"/>
      <c r="RKO13"/>
      <c r="RKP13"/>
      <c r="RKQ13"/>
      <c r="RKR13"/>
      <c r="RKS13"/>
      <c r="RKT13"/>
      <c r="RKU13"/>
      <c r="RKV13"/>
      <c r="RKW13"/>
      <c r="RKX13"/>
      <c r="RKY13"/>
      <c r="RKZ13"/>
      <c r="RLA13"/>
      <c r="RLB13"/>
      <c r="RLC13"/>
      <c r="RLD13"/>
      <c r="RLE13"/>
      <c r="RLF13"/>
      <c r="RLG13"/>
      <c r="RLH13"/>
      <c r="RLI13"/>
      <c r="RLJ13"/>
      <c r="RLK13"/>
      <c r="RLL13"/>
      <c r="RLM13"/>
      <c r="RLN13"/>
      <c r="RLO13"/>
      <c r="RLP13"/>
      <c r="RLQ13"/>
      <c r="RLR13"/>
      <c r="RLS13"/>
      <c r="RLT13"/>
      <c r="RLU13"/>
      <c r="RLV13"/>
      <c r="RLW13"/>
      <c r="RLX13"/>
      <c r="RLY13"/>
      <c r="RLZ13"/>
      <c r="RMA13"/>
      <c r="RMB13"/>
      <c r="RMC13"/>
      <c r="RMD13"/>
      <c r="RME13"/>
      <c r="RMF13"/>
      <c r="RMG13"/>
      <c r="RMH13"/>
      <c r="RMI13"/>
      <c r="RMJ13"/>
      <c r="RMK13"/>
      <c r="RML13"/>
      <c r="RMM13"/>
      <c r="RMN13"/>
      <c r="RMO13"/>
      <c r="RMP13"/>
      <c r="RMQ13"/>
      <c r="RMR13"/>
      <c r="RMS13"/>
      <c r="RMT13"/>
      <c r="RMU13"/>
      <c r="RMV13"/>
      <c r="RMW13"/>
      <c r="RMX13"/>
      <c r="RMY13"/>
      <c r="RMZ13"/>
      <c r="RNA13"/>
      <c r="RNB13"/>
      <c r="RNC13"/>
      <c r="RND13"/>
      <c r="RNE13"/>
      <c r="RNF13"/>
      <c r="RNG13"/>
      <c r="RNH13"/>
      <c r="RNI13"/>
      <c r="RNJ13"/>
      <c r="RNK13"/>
      <c r="RNL13"/>
      <c r="RNM13"/>
      <c r="RNN13"/>
      <c r="RNO13"/>
      <c r="RNP13"/>
      <c r="RNQ13"/>
      <c r="RNR13"/>
      <c r="RNS13"/>
      <c r="RNT13"/>
      <c r="RNU13"/>
      <c r="RNV13"/>
      <c r="RNW13"/>
      <c r="RNX13"/>
      <c r="RNY13"/>
      <c r="RNZ13"/>
      <c r="ROA13"/>
      <c r="ROB13"/>
      <c r="ROC13"/>
      <c r="ROD13"/>
      <c r="ROE13"/>
      <c r="ROF13"/>
      <c r="ROG13"/>
      <c r="ROH13"/>
      <c r="ROI13"/>
      <c r="ROJ13"/>
      <c r="ROK13"/>
      <c r="ROL13"/>
      <c r="ROM13"/>
      <c r="RON13"/>
      <c r="ROO13"/>
      <c r="ROP13"/>
      <c r="ROQ13"/>
      <c r="ROR13"/>
      <c r="ROS13"/>
      <c r="ROT13"/>
      <c r="ROU13"/>
      <c r="ROV13"/>
      <c r="ROW13"/>
      <c r="ROX13"/>
      <c r="ROY13"/>
      <c r="ROZ13"/>
      <c r="RPA13"/>
      <c r="RPB13"/>
      <c r="RPC13"/>
      <c r="RPD13"/>
      <c r="RPE13"/>
      <c r="RPF13"/>
      <c r="RPG13"/>
      <c r="RPH13"/>
      <c r="RPI13"/>
      <c r="RPJ13"/>
      <c r="RPK13"/>
      <c r="RPL13"/>
      <c r="RPM13"/>
      <c r="RPN13"/>
      <c r="RPO13"/>
      <c r="RPP13"/>
      <c r="RPQ13"/>
      <c r="RPR13"/>
      <c r="RPS13"/>
      <c r="RPT13"/>
      <c r="RPU13"/>
      <c r="RPV13"/>
      <c r="RPW13"/>
      <c r="RPX13"/>
      <c r="RPY13"/>
      <c r="RPZ13"/>
      <c r="RQA13"/>
      <c r="RQB13"/>
      <c r="RQC13"/>
      <c r="RQD13"/>
      <c r="RQE13"/>
      <c r="RQF13"/>
      <c r="RQG13"/>
      <c r="RQH13"/>
      <c r="RQI13"/>
      <c r="RQJ13"/>
      <c r="RQK13"/>
      <c r="RQL13"/>
      <c r="RQM13"/>
      <c r="RQN13"/>
      <c r="RQO13"/>
      <c r="RQP13"/>
      <c r="RQQ13"/>
      <c r="RQR13"/>
      <c r="RQS13"/>
      <c r="RQT13"/>
      <c r="RQU13"/>
      <c r="RQV13"/>
      <c r="RQW13"/>
      <c r="RQX13"/>
      <c r="RQY13"/>
      <c r="RQZ13"/>
      <c r="RRA13"/>
      <c r="RRB13"/>
      <c r="RRC13"/>
      <c r="RRD13"/>
      <c r="RRE13"/>
      <c r="RRF13"/>
      <c r="RRG13"/>
      <c r="RRH13"/>
      <c r="RRI13"/>
      <c r="RRJ13"/>
      <c r="RRK13"/>
      <c r="RRL13"/>
      <c r="RRM13"/>
      <c r="RRN13"/>
      <c r="RRO13"/>
      <c r="RRP13"/>
      <c r="RRQ13"/>
      <c r="RRR13"/>
      <c r="RRS13"/>
      <c r="RRT13"/>
      <c r="RRU13"/>
      <c r="RRV13"/>
      <c r="RRW13"/>
      <c r="RRX13"/>
      <c r="RRY13"/>
      <c r="RRZ13"/>
      <c r="RSA13"/>
      <c r="RSB13"/>
      <c r="RSC13"/>
      <c r="RSD13"/>
      <c r="RSE13"/>
      <c r="RSF13"/>
      <c r="RSG13"/>
      <c r="RSH13"/>
      <c r="RSI13"/>
      <c r="RSJ13"/>
      <c r="RSK13"/>
      <c r="RSL13"/>
      <c r="RSM13"/>
      <c r="RSN13"/>
      <c r="RSO13"/>
      <c r="RSP13"/>
      <c r="RSQ13"/>
      <c r="RSR13"/>
      <c r="RSS13"/>
      <c r="RST13"/>
      <c r="RSU13"/>
      <c r="RSV13"/>
      <c r="RSW13"/>
      <c r="RSX13"/>
      <c r="RSY13"/>
      <c r="RSZ13"/>
      <c r="RTA13"/>
      <c r="RTB13"/>
      <c r="RTC13"/>
      <c r="RTD13"/>
      <c r="RTE13"/>
      <c r="RTF13"/>
      <c r="RTG13"/>
      <c r="RTH13"/>
      <c r="RTI13"/>
      <c r="RTJ13"/>
      <c r="RTK13"/>
      <c r="RTL13"/>
      <c r="RTM13"/>
      <c r="RTN13"/>
      <c r="RTO13"/>
      <c r="RTP13"/>
      <c r="RTQ13"/>
      <c r="RTR13"/>
      <c r="RTS13"/>
      <c r="RTT13"/>
      <c r="RTU13"/>
      <c r="RTV13"/>
      <c r="RTW13"/>
      <c r="RTX13"/>
      <c r="RTY13"/>
      <c r="RTZ13"/>
      <c r="RUA13"/>
      <c r="RUB13"/>
      <c r="RUC13"/>
      <c r="RUD13"/>
      <c r="RUE13"/>
      <c r="RUF13"/>
      <c r="RUG13"/>
      <c r="RUH13"/>
      <c r="RUI13"/>
      <c r="RUJ13"/>
      <c r="RUK13"/>
      <c r="RUL13"/>
      <c r="RUM13"/>
      <c r="RUN13"/>
      <c r="RUO13"/>
      <c r="RUP13"/>
      <c r="RUQ13"/>
      <c r="RUR13"/>
      <c r="RUS13"/>
      <c r="RUT13"/>
      <c r="RUU13"/>
      <c r="RUV13"/>
      <c r="RUW13"/>
      <c r="RUX13"/>
      <c r="RUY13"/>
      <c r="RUZ13"/>
      <c r="RVA13"/>
      <c r="RVB13"/>
      <c r="RVC13"/>
      <c r="RVD13"/>
      <c r="RVE13"/>
      <c r="RVF13"/>
      <c r="RVG13"/>
      <c r="RVH13"/>
      <c r="RVI13"/>
      <c r="RVJ13"/>
      <c r="RVK13"/>
      <c r="RVL13"/>
      <c r="RVM13"/>
      <c r="RVN13"/>
      <c r="RVO13"/>
      <c r="RVP13"/>
      <c r="RVQ13"/>
      <c r="RVR13"/>
      <c r="RVS13"/>
      <c r="RVT13"/>
      <c r="RVU13"/>
      <c r="RVV13"/>
      <c r="RVW13"/>
      <c r="RVX13"/>
      <c r="RVY13"/>
      <c r="RVZ13"/>
      <c r="RWA13"/>
      <c r="RWB13"/>
      <c r="RWC13"/>
      <c r="RWD13"/>
      <c r="RWE13"/>
      <c r="RWF13"/>
      <c r="RWG13"/>
      <c r="RWH13"/>
      <c r="RWI13"/>
      <c r="RWJ13"/>
      <c r="RWK13"/>
      <c r="RWL13"/>
      <c r="RWM13"/>
      <c r="RWN13"/>
      <c r="RWO13"/>
      <c r="RWP13"/>
      <c r="RWQ13"/>
      <c r="RWR13"/>
      <c r="RWS13"/>
      <c r="RWT13"/>
      <c r="RWU13"/>
      <c r="RWV13"/>
      <c r="RWW13"/>
      <c r="RWX13"/>
      <c r="RWY13"/>
      <c r="RWZ13"/>
      <c r="RXA13"/>
      <c r="RXB13"/>
      <c r="RXC13"/>
      <c r="RXD13"/>
      <c r="RXE13"/>
      <c r="RXF13"/>
      <c r="RXG13"/>
      <c r="RXH13"/>
      <c r="RXI13"/>
      <c r="RXJ13"/>
      <c r="RXK13"/>
      <c r="RXL13"/>
      <c r="RXM13"/>
      <c r="RXN13"/>
      <c r="RXO13"/>
      <c r="RXP13"/>
      <c r="RXQ13"/>
      <c r="RXR13"/>
      <c r="RXS13"/>
      <c r="RXT13"/>
      <c r="RXU13"/>
      <c r="RXV13"/>
      <c r="RXW13"/>
      <c r="RXX13"/>
      <c r="RXY13"/>
      <c r="RXZ13"/>
      <c r="RYA13"/>
      <c r="RYB13"/>
      <c r="RYC13"/>
      <c r="RYD13"/>
      <c r="RYE13"/>
      <c r="RYF13"/>
      <c r="RYG13"/>
      <c r="RYH13"/>
      <c r="RYI13"/>
      <c r="RYJ13"/>
      <c r="RYK13"/>
      <c r="RYL13"/>
      <c r="RYM13"/>
      <c r="RYN13"/>
      <c r="RYO13"/>
      <c r="RYP13"/>
      <c r="RYQ13"/>
      <c r="RYR13"/>
      <c r="RYS13"/>
      <c r="RYT13"/>
      <c r="RYU13"/>
      <c r="RYV13"/>
      <c r="RYW13"/>
      <c r="RYX13"/>
      <c r="RYY13"/>
      <c r="RYZ13"/>
      <c r="RZA13"/>
      <c r="RZB13"/>
      <c r="RZC13"/>
      <c r="RZD13"/>
      <c r="RZE13"/>
      <c r="RZF13"/>
      <c r="RZG13"/>
      <c r="RZH13"/>
      <c r="RZI13"/>
      <c r="RZJ13"/>
      <c r="RZK13"/>
      <c r="RZL13"/>
      <c r="RZM13"/>
      <c r="RZN13"/>
      <c r="RZO13"/>
      <c r="RZP13"/>
      <c r="RZQ13"/>
      <c r="RZR13"/>
      <c r="RZS13"/>
      <c r="RZT13"/>
      <c r="RZU13"/>
      <c r="RZV13"/>
      <c r="RZW13"/>
      <c r="RZX13"/>
      <c r="RZY13"/>
      <c r="RZZ13"/>
      <c r="SAA13"/>
      <c r="SAB13"/>
      <c r="SAC13"/>
      <c r="SAD13"/>
      <c r="SAE13"/>
      <c r="SAF13"/>
      <c r="SAG13"/>
      <c r="SAH13"/>
      <c r="SAI13"/>
      <c r="SAJ13"/>
      <c r="SAK13"/>
      <c r="SAL13"/>
      <c r="SAM13"/>
      <c r="SAN13"/>
      <c r="SAO13"/>
      <c r="SAP13"/>
      <c r="SAQ13"/>
      <c r="SAR13"/>
      <c r="SAS13"/>
      <c r="SAT13"/>
      <c r="SAU13"/>
      <c r="SAV13"/>
      <c r="SAW13"/>
      <c r="SAX13"/>
      <c r="SAY13"/>
      <c r="SAZ13"/>
      <c r="SBA13"/>
      <c r="SBB13"/>
      <c r="SBC13"/>
      <c r="SBD13"/>
      <c r="SBE13"/>
      <c r="SBF13"/>
      <c r="SBG13"/>
      <c r="SBH13"/>
      <c r="SBI13"/>
      <c r="SBJ13"/>
      <c r="SBK13"/>
      <c r="SBL13"/>
      <c r="SBM13"/>
      <c r="SBN13"/>
      <c r="SBO13"/>
      <c r="SBP13"/>
      <c r="SBQ13"/>
      <c r="SBR13"/>
      <c r="SBS13"/>
      <c r="SBT13"/>
      <c r="SBU13"/>
      <c r="SBV13"/>
      <c r="SBW13"/>
      <c r="SBX13"/>
      <c r="SBY13"/>
      <c r="SBZ13"/>
      <c r="SCA13"/>
      <c r="SCB13"/>
      <c r="SCC13"/>
      <c r="SCD13"/>
      <c r="SCE13"/>
      <c r="SCF13"/>
      <c r="SCG13"/>
      <c r="SCH13"/>
      <c r="SCI13"/>
      <c r="SCJ13"/>
      <c r="SCK13"/>
      <c r="SCL13"/>
      <c r="SCM13"/>
      <c r="SCN13"/>
      <c r="SCO13"/>
      <c r="SCP13"/>
      <c r="SCQ13"/>
      <c r="SCR13"/>
      <c r="SCS13"/>
      <c r="SCT13"/>
      <c r="SCU13"/>
      <c r="SCV13"/>
      <c r="SCW13"/>
      <c r="SCX13"/>
      <c r="SCY13"/>
      <c r="SCZ13"/>
      <c r="SDA13"/>
      <c r="SDB13"/>
      <c r="SDC13"/>
      <c r="SDD13"/>
      <c r="SDE13"/>
      <c r="SDF13"/>
      <c r="SDG13"/>
      <c r="SDH13"/>
      <c r="SDI13"/>
      <c r="SDJ13"/>
      <c r="SDK13"/>
      <c r="SDL13"/>
      <c r="SDM13"/>
      <c r="SDN13"/>
      <c r="SDO13"/>
      <c r="SDP13"/>
      <c r="SDQ13"/>
      <c r="SDR13"/>
      <c r="SDS13"/>
      <c r="SDT13"/>
      <c r="SDU13"/>
      <c r="SDV13"/>
      <c r="SDW13"/>
      <c r="SDX13"/>
      <c r="SDY13"/>
      <c r="SDZ13"/>
      <c r="SEA13"/>
      <c r="SEB13"/>
      <c r="SEC13"/>
      <c r="SED13"/>
      <c r="SEE13"/>
      <c r="SEF13"/>
      <c r="SEG13"/>
      <c r="SEH13"/>
      <c r="SEI13"/>
      <c r="SEJ13"/>
      <c r="SEK13"/>
      <c r="SEL13"/>
      <c r="SEM13"/>
      <c r="SEN13"/>
      <c r="SEO13"/>
      <c r="SEP13"/>
      <c r="SEQ13"/>
      <c r="SER13"/>
      <c r="SES13"/>
      <c r="SET13"/>
      <c r="SEU13"/>
      <c r="SEV13"/>
      <c r="SEW13"/>
      <c r="SEX13"/>
      <c r="SEY13"/>
      <c r="SEZ13"/>
      <c r="SFA13"/>
      <c r="SFB13"/>
      <c r="SFC13"/>
      <c r="SFD13"/>
      <c r="SFE13"/>
      <c r="SFF13"/>
      <c r="SFG13"/>
      <c r="SFH13"/>
      <c r="SFI13"/>
      <c r="SFJ13"/>
      <c r="SFK13"/>
      <c r="SFL13"/>
      <c r="SFM13"/>
      <c r="SFN13"/>
      <c r="SFO13"/>
      <c r="SFP13"/>
      <c r="SFQ13"/>
      <c r="SFR13"/>
      <c r="SFS13"/>
      <c r="SFT13"/>
      <c r="SFU13"/>
      <c r="SFV13"/>
      <c r="SFW13"/>
      <c r="SFX13"/>
      <c r="SFY13"/>
      <c r="SFZ13"/>
      <c r="SGA13"/>
      <c r="SGB13"/>
      <c r="SGC13"/>
      <c r="SGD13"/>
      <c r="SGE13"/>
      <c r="SGF13"/>
      <c r="SGG13"/>
      <c r="SGH13"/>
      <c r="SGI13"/>
      <c r="SGJ13"/>
      <c r="SGK13"/>
      <c r="SGL13"/>
      <c r="SGM13"/>
      <c r="SGN13"/>
      <c r="SGO13"/>
      <c r="SGP13"/>
      <c r="SGQ13"/>
      <c r="SGR13"/>
      <c r="SGS13"/>
      <c r="SGT13"/>
      <c r="SGU13"/>
      <c r="SGV13"/>
      <c r="SGW13"/>
      <c r="SGX13"/>
      <c r="SGY13"/>
      <c r="SGZ13"/>
      <c r="SHA13"/>
      <c r="SHB13"/>
      <c r="SHC13"/>
      <c r="SHD13"/>
      <c r="SHE13"/>
      <c r="SHF13"/>
      <c r="SHG13"/>
      <c r="SHH13"/>
      <c r="SHI13"/>
      <c r="SHJ13"/>
      <c r="SHK13"/>
      <c r="SHL13"/>
      <c r="SHM13"/>
      <c r="SHN13"/>
      <c r="SHO13"/>
      <c r="SHP13"/>
      <c r="SHQ13"/>
      <c r="SHR13"/>
      <c r="SHS13"/>
      <c r="SHT13"/>
      <c r="SHU13"/>
      <c r="SHV13"/>
      <c r="SHW13"/>
      <c r="SHX13"/>
      <c r="SHY13"/>
      <c r="SHZ13"/>
      <c r="SIA13"/>
      <c r="SIB13"/>
      <c r="SIC13"/>
      <c r="SID13"/>
      <c r="SIE13"/>
      <c r="SIF13"/>
      <c r="SIG13"/>
      <c r="SIH13"/>
      <c r="SII13"/>
      <c r="SIJ13"/>
      <c r="SIK13"/>
      <c r="SIL13"/>
      <c r="SIM13"/>
      <c r="SIN13"/>
      <c r="SIO13"/>
      <c r="SIP13"/>
      <c r="SIQ13"/>
      <c r="SIR13"/>
      <c r="SIS13"/>
      <c r="SIT13"/>
      <c r="SIU13"/>
      <c r="SIV13"/>
      <c r="SIW13"/>
      <c r="SIX13"/>
      <c r="SIY13"/>
      <c r="SIZ13"/>
      <c r="SJA13"/>
      <c r="SJB13"/>
      <c r="SJC13"/>
      <c r="SJD13"/>
      <c r="SJE13"/>
      <c r="SJF13"/>
      <c r="SJG13"/>
      <c r="SJH13"/>
      <c r="SJI13"/>
      <c r="SJJ13"/>
      <c r="SJK13"/>
      <c r="SJL13"/>
      <c r="SJM13"/>
      <c r="SJN13"/>
      <c r="SJO13"/>
      <c r="SJP13"/>
      <c r="SJQ13"/>
      <c r="SJR13"/>
      <c r="SJS13"/>
      <c r="SJT13"/>
      <c r="SJU13"/>
      <c r="SJV13"/>
      <c r="SJW13"/>
      <c r="SJX13"/>
      <c r="SJY13"/>
      <c r="SJZ13"/>
      <c r="SKA13"/>
      <c r="SKB13"/>
      <c r="SKC13"/>
      <c r="SKD13"/>
      <c r="SKE13"/>
      <c r="SKF13"/>
      <c r="SKG13"/>
      <c r="SKH13"/>
      <c r="SKI13"/>
      <c r="SKJ13"/>
      <c r="SKK13"/>
      <c r="SKL13"/>
      <c r="SKM13"/>
      <c r="SKN13"/>
      <c r="SKO13"/>
      <c r="SKP13"/>
      <c r="SKQ13"/>
      <c r="SKR13"/>
      <c r="SKS13"/>
      <c r="SKT13"/>
      <c r="SKU13"/>
      <c r="SKV13"/>
      <c r="SKW13"/>
      <c r="SKX13"/>
      <c r="SKY13"/>
      <c r="SKZ13"/>
      <c r="SLA13"/>
      <c r="SLB13"/>
      <c r="SLC13"/>
      <c r="SLD13"/>
      <c r="SLE13"/>
      <c r="SLF13"/>
      <c r="SLG13"/>
      <c r="SLH13"/>
      <c r="SLI13"/>
      <c r="SLJ13"/>
      <c r="SLK13"/>
      <c r="SLL13"/>
      <c r="SLM13"/>
      <c r="SLN13"/>
      <c r="SLO13"/>
      <c r="SLP13"/>
      <c r="SLQ13"/>
      <c r="SLR13"/>
      <c r="SLS13"/>
      <c r="SLT13"/>
      <c r="SLU13"/>
      <c r="SLV13"/>
      <c r="SLW13"/>
      <c r="SLX13"/>
      <c r="SLY13"/>
      <c r="SLZ13"/>
      <c r="SMA13"/>
      <c r="SMB13"/>
      <c r="SMC13"/>
      <c r="SMD13"/>
      <c r="SME13"/>
      <c r="SMF13"/>
      <c r="SMG13"/>
      <c r="SMH13"/>
      <c r="SMI13"/>
      <c r="SMJ13"/>
      <c r="SMK13"/>
      <c r="SML13"/>
      <c r="SMM13"/>
      <c r="SMN13"/>
      <c r="SMO13"/>
      <c r="SMP13"/>
      <c r="SMQ13"/>
      <c r="SMR13"/>
      <c r="SMS13"/>
      <c r="SMT13"/>
      <c r="SMU13"/>
      <c r="SMV13"/>
      <c r="SMW13"/>
      <c r="SMX13"/>
      <c r="SMY13"/>
      <c r="SMZ13"/>
      <c r="SNA13"/>
      <c r="SNB13"/>
      <c r="SNC13"/>
      <c r="SND13"/>
      <c r="SNE13"/>
      <c r="SNF13"/>
      <c r="SNG13"/>
      <c r="SNH13"/>
      <c r="SNI13"/>
      <c r="SNJ13"/>
      <c r="SNK13"/>
      <c r="SNL13"/>
      <c r="SNM13"/>
      <c r="SNN13"/>
      <c r="SNO13"/>
      <c r="SNP13"/>
      <c r="SNQ13"/>
      <c r="SNR13"/>
      <c r="SNS13"/>
      <c r="SNT13"/>
      <c r="SNU13"/>
      <c r="SNV13"/>
      <c r="SNW13"/>
      <c r="SNX13"/>
      <c r="SNY13"/>
      <c r="SNZ13"/>
      <c r="SOA13"/>
      <c r="SOB13"/>
      <c r="SOC13"/>
      <c r="SOD13"/>
      <c r="SOE13"/>
      <c r="SOF13"/>
      <c r="SOG13"/>
      <c r="SOH13"/>
      <c r="SOI13"/>
      <c r="SOJ13"/>
      <c r="SOK13"/>
      <c r="SOL13"/>
      <c r="SOM13"/>
      <c r="SON13"/>
      <c r="SOO13"/>
      <c r="SOP13"/>
      <c r="SOQ13"/>
      <c r="SOR13"/>
      <c r="SOS13"/>
      <c r="SOT13"/>
      <c r="SOU13"/>
      <c r="SOV13"/>
      <c r="SOW13"/>
      <c r="SOX13"/>
      <c r="SOY13"/>
      <c r="SOZ13"/>
      <c r="SPA13"/>
      <c r="SPB13"/>
      <c r="SPC13"/>
      <c r="SPD13"/>
      <c r="SPE13"/>
      <c r="SPF13"/>
      <c r="SPG13"/>
      <c r="SPH13"/>
      <c r="SPI13"/>
      <c r="SPJ13"/>
      <c r="SPK13"/>
      <c r="SPL13"/>
      <c r="SPM13"/>
      <c r="SPN13"/>
      <c r="SPO13"/>
      <c r="SPP13"/>
      <c r="SPQ13"/>
      <c r="SPR13"/>
      <c r="SPS13"/>
      <c r="SPT13"/>
      <c r="SPU13"/>
      <c r="SPV13"/>
      <c r="SPW13"/>
      <c r="SPX13"/>
      <c r="SPY13"/>
      <c r="SPZ13"/>
      <c r="SQA13"/>
      <c r="SQB13"/>
      <c r="SQC13"/>
      <c r="SQD13"/>
      <c r="SQE13"/>
      <c r="SQF13"/>
      <c r="SQG13"/>
      <c r="SQH13"/>
      <c r="SQI13"/>
      <c r="SQJ13"/>
      <c r="SQK13"/>
      <c r="SQL13"/>
      <c r="SQM13"/>
      <c r="SQN13"/>
      <c r="SQO13"/>
      <c r="SQP13"/>
      <c r="SQQ13"/>
      <c r="SQR13"/>
      <c r="SQS13"/>
      <c r="SQT13"/>
      <c r="SQU13"/>
      <c r="SQV13"/>
      <c r="SQW13"/>
      <c r="SQX13"/>
      <c r="SQY13"/>
      <c r="SQZ13"/>
      <c r="SRA13"/>
      <c r="SRB13"/>
      <c r="SRC13"/>
      <c r="SRD13"/>
      <c r="SRE13"/>
      <c r="SRF13"/>
      <c r="SRG13"/>
      <c r="SRH13"/>
      <c r="SRI13"/>
      <c r="SRJ13"/>
      <c r="SRK13"/>
      <c r="SRL13"/>
      <c r="SRM13"/>
      <c r="SRN13"/>
      <c r="SRO13"/>
      <c r="SRP13"/>
      <c r="SRQ13"/>
      <c r="SRR13"/>
      <c r="SRS13"/>
      <c r="SRT13"/>
      <c r="SRU13"/>
      <c r="SRV13"/>
      <c r="SRW13"/>
      <c r="SRX13"/>
      <c r="SRY13"/>
      <c r="SRZ13"/>
      <c r="SSA13"/>
      <c r="SSB13"/>
      <c r="SSC13"/>
      <c r="SSD13"/>
      <c r="SSE13"/>
      <c r="SSF13"/>
      <c r="SSG13"/>
      <c r="SSH13"/>
      <c r="SSI13"/>
      <c r="SSJ13"/>
      <c r="SSK13"/>
      <c r="SSL13"/>
      <c r="SSM13"/>
      <c r="SSN13"/>
      <c r="SSO13"/>
      <c r="SSP13"/>
      <c r="SSQ13"/>
      <c r="SSR13"/>
      <c r="SSS13"/>
      <c r="SST13"/>
      <c r="SSU13"/>
      <c r="SSV13"/>
      <c r="SSW13"/>
      <c r="SSX13"/>
      <c r="SSY13"/>
      <c r="SSZ13"/>
      <c r="STA13"/>
      <c r="STB13"/>
      <c r="STC13"/>
      <c r="STD13"/>
      <c r="STE13"/>
      <c r="STF13"/>
      <c r="STG13"/>
      <c r="STH13"/>
      <c r="STI13"/>
      <c r="STJ13"/>
      <c r="STK13"/>
      <c r="STL13"/>
      <c r="STM13"/>
      <c r="STN13"/>
      <c r="STO13"/>
      <c r="STP13"/>
      <c r="STQ13"/>
      <c r="STR13"/>
      <c r="STS13"/>
      <c r="STT13"/>
      <c r="STU13"/>
      <c r="STV13"/>
      <c r="STW13"/>
      <c r="STX13"/>
      <c r="STY13"/>
      <c r="STZ13"/>
      <c r="SUA13"/>
      <c r="SUB13"/>
      <c r="SUC13"/>
      <c r="SUD13"/>
      <c r="SUE13"/>
      <c r="SUF13"/>
      <c r="SUG13"/>
      <c r="SUH13"/>
      <c r="SUI13"/>
      <c r="SUJ13"/>
      <c r="SUK13"/>
      <c r="SUL13"/>
      <c r="SUM13"/>
      <c r="SUN13"/>
      <c r="SUO13"/>
      <c r="SUP13"/>
      <c r="SUQ13"/>
      <c r="SUR13"/>
      <c r="SUS13"/>
      <c r="SUT13"/>
      <c r="SUU13"/>
      <c r="SUV13"/>
      <c r="SUW13"/>
      <c r="SUX13"/>
      <c r="SUY13"/>
      <c r="SUZ13"/>
      <c r="SVA13"/>
      <c r="SVB13"/>
      <c r="SVC13"/>
      <c r="SVD13"/>
      <c r="SVE13"/>
      <c r="SVF13"/>
      <c r="SVG13"/>
      <c r="SVH13"/>
      <c r="SVI13"/>
      <c r="SVJ13"/>
      <c r="SVK13"/>
      <c r="SVL13"/>
      <c r="SVM13"/>
      <c r="SVN13"/>
      <c r="SVO13"/>
      <c r="SVP13"/>
      <c r="SVQ13"/>
      <c r="SVR13"/>
      <c r="SVS13"/>
      <c r="SVT13"/>
      <c r="SVU13"/>
      <c r="SVV13"/>
      <c r="SVW13"/>
      <c r="SVX13"/>
      <c r="SVY13"/>
      <c r="SVZ13"/>
      <c r="SWA13"/>
      <c r="SWB13"/>
      <c r="SWC13"/>
      <c r="SWD13"/>
      <c r="SWE13"/>
      <c r="SWF13"/>
      <c r="SWG13"/>
      <c r="SWH13"/>
      <c r="SWI13"/>
      <c r="SWJ13"/>
      <c r="SWK13"/>
      <c r="SWL13"/>
      <c r="SWM13"/>
      <c r="SWN13"/>
      <c r="SWO13"/>
      <c r="SWP13"/>
      <c r="SWQ13"/>
      <c r="SWR13"/>
      <c r="SWS13"/>
      <c r="SWT13"/>
      <c r="SWU13"/>
      <c r="SWV13"/>
      <c r="SWW13"/>
      <c r="SWX13"/>
      <c r="SWY13"/>
      <c r="SWZ13"/>
      <c r="SXA13"/>
      <c r="SXB13"/>
      <c r="SXC13"/>
      <c r="SXD13"/>
      <c r="SXE13"/>
      <c r="SXF13"/>
      <c r="SXG13"/>
      <c r="SXH13"/>
      <c r="SXI13"/>
      <c r="SXJ13"/>
      <c r="SXK13"/>
      <c r="SXL13"/>
      <c r="SXM13"/>
      <c r="SXN13"/>
      <c r="SXO13"/>
      <c r="SXP13"/>
      <c r="SXQ13"/>
      <c r="SXR13"/>
      <c r="SXS13"/>
      <c r="SXT13"/>
      <c r="SXU13"/>
      <c r="SXV13"/>
      <c r="SXW13"/>
      <c r="SXX13"/>
      <c r="SXY13"/>
      <c r="SXZ13"/>
      <c r="SYA13"/>
      <c r="SYB13"/>
      <c r="SYC13"/>
      <c r="SYD13"/>
      <c r="SYE13"/>
      <c r="SYF13"/>
      <c r="SYG13"/>
      <c r="SYH13"/>
      <c r="SYI13"/>
      <c r="SYJ13"/>
      <c r="SYK13"/>
      <c r="SYL13"/>
      <c r="SYM13"/>
      <c r="SYN13"/>
      <c r="SYO13"/>
      <c r="SYP13"/>
      <c r="SYQ13"/>
      <c r="SYR13"/>
      <c r="SYS13"/>
      <c r="SYT13"/>
      <c r="SYU13"/>
      <c r="SYV13"/>
      <c r="SYW13"/>
      <c r="SYX13"/>
      <c r="SYY13"/>
      <c r="SYZ13"/>
      <c r="SZA13"/>
      <c r="SZB13"/>
      <c r="SZC13"/>
      <c r="SZD13"/>
      <c r="SZE13"/>
      <c r="SZF13"/>
      <c r="SZG13"/>
      <c r="SZH13"/>
      <c r="SZI13"/>
      <c r="SZJ13"/>
      <c r="SZK13"/>
      <c r="SZL13"/>
      <c r="SZM13"/>
      <c r="SZN13"/>
      <c r="SZO13"/>
      <c r="SZP13"/>
      <c r="SZQ13"/>
      <c r="SZR13"/>
      <c r="SZS13"/>
      <c r="SZT13"/>
      <c r="SZU13"/>
      <c r="SZV13"/>
      <c r="SZW13"/>
      <c r="SZX13"/>
      <c r="SZY13"/>
      <c r="SZZ13"/>
      <c r="TAA13"/>
      <c r="TAB13"/>
      <c r="TAC13"/>
      <c r="TAD13"/>
      <c r="TAE13"/>
      <c r="TAF13"/>
      <c r="TAG13"/>
      <c r="TAH13"/>
      <c r="TAI13"/>
      <c r="TAJ13"/>
      <c r="TAK13"/>
      <c r="TAL13"/>
      <c r="TAM13"/>
      <c r="TAN13"/>
      <c r="TAO13"/>
      <c r="TAP13"/>
      <c r="TAQ13"/>
      <c r="TAR13"/>
      <c r="TAS13"/>
      <c r="TAT13"/>
      <c r="TAU13"/>
      <c r="TAV13"/>
      <c r="TAW13"/>
      <c r="TAX13"/>
      <c r="TAY13"/>
      <c r="TAZ13"/>
      <c r="TBA13"/>
      <c r="TBB13"/>
      <c r="TBC13"/>
      <c r="TBD13"/>
      <c r="TBE13"/>
      <c r="TBF13"/>
      <c r="TBG13"/>
      <c r="TBH13"/>
      <c r="TBI13"/>
      <c r="TBJ13"/>
      <c r="TBK13"/>
      <c r="TBL13"/>
      <c r="TBM13"/>
      <c r="TBN13"/>
      <c r="TBO13"/>
      <c r="TBP13"/>
      <c r="TBQ13"/>
      <c r="TBR13"/>
      <c r="TBS13"/>
      <c r="TBT13"/>
      <c r="TBU13"/>
      <c r="TBV13"/>
      <c r="TBW13"/>
      <c r="TBX13"/>
      <c r="TBY13"/>
      <c r="TBZ13"/>
      <c r="TCA13"/>
      <c r="TCB13"/>
      <c r="TCC13"/>
      <c r="TCD13"/>
      <c r="TCE13"/>
      <c r="TCF13"/>
      <c r="TCG13"/>
      <c r="TCH13"/>
      <c r="TCI13"/>
      <c r="TCJ13"/>
      <c r="TCK13"/>
      <c r="TCL13"/>
      <c r="TCM13"/>
      <c r="TCN13"/>
      <c r="TCO13"/>
      <c r="TCP13"/>
      <c r="TCQ13"/>
      <c r="TCR13"/>
      <c r="TCS13"/>
      <c r="TCT13"/>
      <c r="TCU13"/>
      <c r="TCV13"/>
      <c r="TCW13"/>
      <c r="TCX13"/>
      <c r="TCY13"/>
      <c r="TCZ13"/>
      <c r="TDA13"/>
      <c r="TDB13"/>
      <c r="TDC13"/>
      <c r="TDD13"/>
      <c r="TDE13"/>
      <c r="TDF13"/>
      <c r="TDG13"/>
      <c r="TDH13"/>
      <c r="TDI13"/>
      <c r="TDJ13"/>
      <c r="TDK13"/>
      <c r="TDL13"/>
      <c r="TDM13"/>
      <c r="TDN13"/>
      <c r="TDO13"/>
      <c r="TDP13"/>
      <c r="TDQ13"/>
      <c r="TDR13"/>
      <c r="TDS13"/>
      <c r="TDT13"/>
      <c r="TDU13"/>
      <c r="TDV13"/>
      <c r="TDW13"/>
      <c r="TDX13"/>
      <c r="TDY13"/>
      <c r="TDZ13"/>
      <c r="TEA13"/>
      <c r="TEB13"/>
      <c r="TEC13"/>
      <c r="TED13"/>
      <c r="TEE13"/>
      <c r="TEF13"/>
      <c r="TEG13"/>
      <c r="TEH13"/>
      <c r="TEI13"/>
      <c r="TEJ13"/>
      <c r="TEK13"/>
      <c r="TEL13"/>
      <c r="TEM13"/>
      <c r="TEN13"/>
      <c r="TEO13"/>
      <c r="TEP13"/>
      <c r="TEQ13"/>
      <c r="TER13"/>
      <c r="TES13"/>
      <c r="TET13"/>
      <c r="TEU13"/>
      <c r="TEV13"/>
      <c r="TEW13"/>
      <c r="TEX13"/>
      <c r="TEY13"/>
      <c r="TEZ13"/>
      <c r="TFA13"/>
      <c r="TFB13"/>
      <c r="TFC13"/>
      <c r="TFD13"/>
      <c r="TFE13"/>
      <c r="TFF13"/>
      <c r="TFG13"/>
      <c r="TFH13"/>
      <c r="TFI13"/>
      <c r="TFJ13"/>
      <c r="TFK13"/>
      <c r="TFL13"/>
      <c r="TFM13"/>
      <c r="TFN13"/>
      <c r="TFO13"/>
      <c r="TFP13"/>
      <c r="TFQ13"/>
      <c r="TFR13"/>
      <c r="TFS13"/>
      <c r="TFT13"/>
      <c r="TFU13"/>
      <c r="TFV13"/>
      <c r="TFW13"/>
      <c r="TFX13"/>
      <c r="TFY13"/>
      <c r="TFZ13"/>
      <c r="TGA13"/>
      <c r="TGB13"/>
      <c r="TGC13"/>
      <c r="TGD13"/>
      <c r="TGE13"/>
      <c r="TGF13"/>
      <c r="TGG13"/>
      <c r="TGH13"/>
      <c r="TGI13"/>
      <c r="TGJ13"/>
      <c r="TGK13"/>
      <c r="TGL13"/>
      <c r="TGM13"/>
      <c r="TGN13"/>
      <c r="TGO13"/>
      <c r="TGP13"/>
      <c r="TGQ13"/>
      <c r="TGR13"/>
      <c r="TGS13"/>
      <c r="TGT13"/>
      <c r="TGU13"/>
      <c r="TGV13"/>
      <c r="TGW13"/>
      <c r="TGX13"/>
      <c r="TGY13"/>
      <c r="TGZ13"/>
      <c r="THA13"/>
      <c r="THB13"/>
      <c r="THC13"/>
      <c r="THD13"/>
      <c r="THE13"/>
      <c r="THF13"/>
      <c r="THG13"/>
      <c r="THH13"/>
      <c r="THI13"/>
      <c r="THJ13"/>
      <c r="THK13"/>
      <c r="THL13"/>
      <c r="THM13"/>
      <c r="THN13"/>
      <c r="THO13"/>
      <c r="THP13"/>
      <c r="THQ13"/>
      <c r="THR13"/>
      <c r="THS13"/>
      <c r="THT13"/>
      <c r="THU13"/>
      <c r="THV13"/>
      <c r="THW13"/>
      <c r="THX13"/>
      <c r="THY13"/>
      <c r="THZ13"/>
      <c r="TIA13"/>
      <c r="TIB13"/>
      <c r="TIC13"/>
      <c r="TID13"/>
      <c r="TIE13"/>
      <c r="TIF13"/>
      <c r="TIG13"/>
      <c r="TIH13"/>
      <c r="TII13"/>
      <c r="TIJ13"/>
      <c r="TIK13"/>
      <c r="TIL13"/>
      <c r="TIM13"/>
      <c r="TIN13"/>
      <c r="TIO13"/>
      <c r="TIP13"/>
      <c r="TIQ13"/>
      <c r="TIR13"/>
      <c r="TIS13"/>
      <c r="TIT13"/>
      <c r="TIU13"/>
      <c r="TIV13"/>
      <c r="TIW13"/>
      <c r="TIX13"/>
      <c r="TIY13"/>
      <c r="TIZ13"/>
      <c r="TJA13"/>
      <c r="TJB13"/>
      <c r="TJC13"/>
      <c r="TJD13"/>
      <c r="TJE13"/>
      <c r="TJF13"/>
      <c r="TJG13"/>
      <c r="TJH13"/>
      <c r="TJI13"/>
      <c r="TJJ13"/>
      <c r="TJK13"/>
      <c r="TJL13"/>
      <c r="TJM13"/>
      <c r="TJN13"/>
      <c r="TJO13"/>
      <c r="TJP13"/>
      <c r="TJQ13"/>
      <c r="TJR13"/>
      <c r="TJS13"/>
      <c r="TJT13"/>
      <c r="TJU13"/>
      <c r="TJV13"/>
      <c r="TJW13"/>
      <c r="TJX13"/>
      <c r="TJY13"/>
      <c r="TJZ13"/>
      <c r="TKA13"/>
      <c r="TKB13"/>
      <c r="TKC13"/>
      <c r="TKD13"/>
      <c r="TKE13"/>
      <c r="TKF13"/>
      <c r="TKG13"/>
      <c r="TKH13"/>
      <c r="TKI13"/>
      <c r="TKJ13"/>
      <c r="TKK13"/>
      <c r="TKL13"/>
      <c r="TKM13"/>
      <c r="TKN13"/>
      <c r="TKO13"/>
      <c r="TKP13"/>
      <c r="TKQ13"/>
      <c r="TKR13"/>
      <c r="TKS13"/>
      <c r="TKT13"/>
      <c r="TKU13"/>
      <c r="TKV13"/>
      <c r="TKW13"/>
      <c r="TKX13"/>
      <c r="TKY13"/>
      <c r="TKZ13"/>
      <c r="TLA13"/>
      <c r="TLB13"/>
      <c r="TLC13"/>
      <c r="TLD13"/>
      <c r="TLE13"/>
      <c r="TLF13"/>
      <c r="TLG13"/>
      <c r="TLH13"/>
      <c r="TLI13"/>
      <c r="TLJ13"/>
      <c r="TLK13"/>
      <c r="TLL13"/>
      <c r="TLM13"/>
      <c r="TLN13"/>
      <c r="TLO13"/>
      <c r="TLP13"/>
      <c r="TLQ13"/>
      <c r="TLR13"/>
      <c r="TLS13"/>
      <c r="TLT13"/>
      <c r="TLU13"/>
      <c r="TLV13"/>
      <c r="TLW13"/>
      <c r="TLX13"/>
      <c r="TLY13"/>
      <c r="TLZ13"/>
      <c r="TMA13"/>
      <c r="TMB13"/>
      <c r="TMC13"/>
      <c r="TMD13"/>
      <c r="TME13"/>
      <c r="TMF13"/>
      <c r="TMG13"/>
      <c r="TMH13"/>
      <c r="TMI13"/>
      <c r="TMJ13"/>
      <c r="TMK13"/>
      <c r="TML13"/>
      <c r="TMM13"/>
      <c r="TMN13"/>
      <c r="TMO13"/>
      <c r="TMP13"/>
      <c r="TMQ13"/>
      <c r="TMR13"/>
      <c r="TMS13"/>
      <c r="TMT13"/>
      <c r="TMU13"/>
      <c r="TMV13"/>
      <c r="TMW13"/>
      <c r="TMX13"/>
      <c r="TMY13"/>
      <c r="TMZ13"/>
      <c r="TNA13"/>
      <c r="TNB13"/>
      <c r="TNC13"/>
      <c r="TND13"/>
      <c r="TNE13"/>
      <c r="TNF13"/>
      <c r="TNG13"/>
      <c r="TNH13"/>
      <c r="TNI13"/>
      <c r="TNJ13"/>
      <c r="TNK13"/>
      <c r="TNL13"/>
      <c r="TNM13"/>
      <c r="TNN13"/>
      <c r="TNO13"/>
      <c r="TNP13"/>
      <c r="TNQ13"/>
      <c r="TNR13"/>
      <c r="TNS13"/>
      <c r="TNT13"/>
      <c r="TNU13"/>
      <c r="TNV13"/>
      <c r="TNW13"/>
      <c r="TNX13"/>
      <c r="TNY13"/>
      <c r="TNZ13"/>
      <c r="TOA13"/>
      <c r="TOB13"/>
      <c r="TOC13"/>
      <c r="TOD13"/>
      <c r="TOE13"/>
      <c r="TOF13"/>
      <c r="TOG13"/>
      <c r="TOH13"/>
      <c r="TOI13"/>
      <c r="TOJ13"/>
      <c r="TOK13"/>
      <c r="TOL13"/>
      <c r="TOM13"/>
      <c r="TON13"/>
      <c r="TOO13"/>
      <c r="TOP13"/>
      <c r="TOQ13"/>
      <c r="TOR13"/>
      <c r="TOS13"/>
      <c r="TOT13"/>
      <c r="TOU13"/>
      <c r="TOV13"/>
      <c r="TOW13"/>
      <c r="TOX13"/>
      <c r="TOY13"/>
      <c r="TOZ13"/>
      <c r="TPA13"/>
      <c r="TPB13"/>
      <c r="TPC13"/>
      <c r="TPD13"/>
      <c r="TPE13"/>
      <c r="TPF13"/>
      <c r="TPG13"/>
      <c r="TPH13"/>
      <c r="TPI13"/>
      <c r="TPJ13"/>
      <c r="TPK13"/>
      <c r="TPL13"/>
      <c r="TPM13"/>
      <c r="TPN13"/>
      <c r="TPO13"/>
      <c r="TPP13"/>
      <c r="TPQ13"/>
      <c r="TPR13"/>
      <c r="TPS13"/>
      <c r="TPT13"/>
      <c r="TPU13"/>
      <c r="TPV13"/>
      <c r="TPW13"/>
      <c r="TPX13"/>
      <c r="TPY13"/>
      <c r="TPZ13"/>
      <c r="TQA13"/>
      <c r="TQB13"/>
      <c r="TQC13"/>
      <c r="TQD13"/>
      <c r="TQE13"/>
      <c r="TQF13"/>
      <c r="TQG13"/>
      <c r="TQH13"/>
      <c r="TQI13"/>
      <c r="TQJ13"/>
      <c r="TQK13"/>
      <c r="TQL13"/>
      <c r="TQM13"/>
      <c r="TQN13"/>
      <c r="TQO13"/>
      <c r="TQP13"/>
      <c r="TQQ13"/>
      <c r="TQR13"/>
      <c r="TQS13"/>
      <c r="TQT13"/>
      <c r="TQU13"/>
      <c r="TQV13"/>
      <c r="TQW13"/>
      <c r="TQX13"/>
      <c r="TQY13"/>
      <c r="TQZ13"/>
      <c r="TRA13"/>
      <c r="TRB13"/>
      <c r="TRC13"/>
      <c r="TRD13"/>
      <c r="TRE13"/>
      <c r="TRF13"/>
      <c r="TRG13"/>
      <c r="TRH13"/>
      <c r="TRI13"/>
      <c r="TRJ13"/>
      <c r="TRK13"/>
      <c r="TRL13"/>
      <c r="TRM13"/>
      <c r="TRN13"/>
      <c r="TRO13"/>
      <c r="TRP13"/>
      <c r="TRQ13"/>
      <c r="TRR13"/>
      <c r="TRS13"/>
      <c r="TRT13"/>
      <c r="TRU13"/>
      <c r="TRV13"/>
      <c r="TRW13"/>
      <c r="TRX13"/>
      <c r="TRY13"/>
      <c r="TRZ13"/>
      <c r="TSA13"/>
      <c r="TSB13"/>
      <c r="TSC13"/>
      <c r="TSD13"/>
      <c r="TSE13"/>
      <c r="TSF13"/>
      <c r="TSG13"/>
      <c r="TSH13"/>
      <c r="TSI13"/>
      <c r="TSJ13"/>
      <c r="TSK13"/>
      <c r="TSL13"/>
      <c r="TSM13"/>
      <c r="TSN13"/>
      <c r="TSO13"/>
      <c r="TSP13"/>
      <c r="TSQ13"/>
      <c r="TSR13"/>
      <c r="TSS13"/>
      <c r="TST13"/>
      <c r="TSU13"/>
      <c r="TSV13"/>
      <c r="TSW13"/>
      <c r="TSX13"/>
      <c r="TSY13"/>
      <c r="TSZ13"/>
      <c r="TTA13"/>
      <c r="TTB13"/>
      <c r="TTC13"/>
      <c r="TTD13"/>
      <c r="TTE13"/>
      <c r="TTF13"/>
      <c r="TTG13"/>
      <c r="TTH13"/>
      <c r="TTI13"/>
      <c r="TTJ13"/>
      <c r="TTK13"/>
      <c r="TTL13"/>
      <c r="TTM13"/>
      <c r="TTN13"/>
      <c r="TTO13"/>
      <c r="TTP13"/>
      <c r="TTQ13"/>
      <c r="TTR13"/>
      <c r="TTS13"/>
      <c r="TTT13"/>
      <c r="TTU13"/>
      <c r="TTV13"/>
      <c r="TTW13"/>
      <c r="TTX13"/>
      <c r="TTY13"/>
      <c r="TTZ13"/>
      <c r="TUA13"/>
      <c r="TUB13"/>
      <c r="TUC13"/>
      <c r="TUD13"/>
      <c r="TUE13"/>
      <c r="TUF13"/>
      <c r="TUG13"/>
      <c r="TUH13"/>
      <c r="TUI13"/>
      <c r="TUJ13"/>
      <c r="TUK13"/>
      <c r="TUL13"/>
      <c r="TUM13"/>
      <c r="TUN13"/>
      <c r="TUO13"/>
      <c r="TUP13"/>
      <c r="TUQ13"/>
      <c r="TUR13"/>
      <c r="TUS13"/>
      <c r="TUT13"/>
      <c r="TUU13"/>
      <c r="TUV13"/>
      <c r="TUW13"/>
      <c r="TUX13"/>
      <c r="TUY13"/>
      <c r="TUZ13"/>
      <c r="TVA13"/>
      <c r="TVB13"/>
      <c r="TVC13"/>
      <c r="TVD13"/>
      <c r="TVE13"/>
      <c r="TVF13"/>
      <c r="TVG13"/>
      <c r="TVH13"/>
      <c r="TVI13"/>
      <c r="TVJ13"/>
      <c r="TVK13"/>
      <c r="TVL13"/>
      <c r="TVM13"/>
      <c r="TVN13"/>
      <c r="TVO13"/>
      <c r="TVP13"/>
      <c r="TVQ13"/>
      <c r="TVR13"/>
      <c r="TVS13"/>
      <c r="TVT13"/>
      <c r="TVU13"/>
      <c r="TVV13"/>
      <c r="TVW13"/>
      <c r="TVX13"/>
      <c r="TVY13"/>
      <c r="TVZ13"/>
      <c r="TWA13"/>
      <c r="TWB13"/>
      <c r="TWC13"/>
      <c r="TWD13"/>
      <c r="TWE13"/>
      <c r="TWF13"/>
      <c r="TWG13"/>
      <c r="TWH13"/>
      <c r="TWI13"/>
      <c r="TWJ13"/>
      <c r="TWK13"/>
      <c r="TWL13"/>
      <c r="TWM13"/>
      <c r="TWN13"/>
      <c r="TWO13"/>
      <c r="TWP13"/>
      <c r="TWQ13"/>
      <c r="TWR13"/>
      <c r="TWS13"/>
      <c r="TWT13"/>
      <c r="TWU13"/>
      <c r="TWV13"/>
      <c r="TWW13"/>
      <c r="TWX13"/>
      <c r="TWY13"/>
      <c r="TWZ13"/>
      <c r="TXA13"/>
      <c r="TXB13"/>
      <c r="TXC13"/>
      <c r="TXD13"/>
      <c r="TXE13"/>
      <c r="TXF13"/>
      <c r="TXG13"/>
      <c r="TXH13"/>
      <c r="TXI13"/>
      <c r="TXJ13"/>
      <c r="TXK13"/>
      <c r="TXL13"/>
      <c r="TXM13"/>
      <c r="TXN13"/>
      <c r="TXO13"/>
      <c r="TXP13"/>
      <c r="TXQ13"/>
      <c r="TXR13"/>
      <c r="TXS13"/>
      <c r="TXT13"/>
      <c r="TXU13"/>
      <c r="TXV13"/>
      <c r="TXW13"/>
      <c r="TXX13"/>
      <c r="TXY13"/>
      <c r="TXZ13"/>
      <c r="TYA13"/>
      <c r="TYB13"/>
      <c r="TYC13"/>
      <c r="TYD13"/>
      <c r="TYE13"/>
      <c r="TYF13"/>
      <c r="TYG13"/>
      <c r="TYH13"/>
      <c r="TYI13"/>
      <c r="TYJ13"/>
      <c r="TYK13"/>
      <c r="TYL13"/>
      <c r="TYM13"/>
      <c r="TYN13"/>
      <c r="TYO13"/>
      <c r="TYP13"/>
      <c r="TYQ13"/>
      <c r="TYR13"/>
      <c r="TYS13"/>
      <c r="TYT13"/>
      <c r="TYU13"/>
      <c r="TYV13"/>
      <c r="TYW13"/>
      <c r="TYX13"/>
      <c r="TYY13"/>
      <c r="TYZ13"/>
      <c r="TZA13"/>
      <c r="TZB13"/>
      <c r="TZC13"/>
      <c r="TZD13"/>
      <c r="TZE13"/>
      <c r="TZF13"/>
      <c r="TZG13"/>
      <c r="TZH13"/>
      <c r="TZI13"/>
      <c r="TZJ13"/>
      <c r="TZK13"/>
      <c r="TZL13"/>
      <c r="TZM13"/>
      <c r="TZN13"/>
      <c r="TZO13"/>
      <c r="TZP13"/>
      <c r="TZQ13"/>
      <c r="TZR13"/>
      <c r="TZS13"/>
      <c r="TZT13"/>
      <c r="TZU13"/>
      <c r="TZV13"/>
      <c r="TZW13"/>
      <c r="TZX13"/>
      <c r="TZY13"/>
      <c r="TZZ13"/>
      <c r="UAA13"/>
      <c r="UAB13"/>
      <c r="UAC13"/>
      <c r="UAD13"/>
      <c r="UAE13"/>
      <c r="UAF13"/>
      <c r="UAG13"/>
      <c r="UAH13"/>
      <c r="UAI13"/>
      <c r="UAJ13"/>
      <c r="UAK13"/>
      <c r="UAL13"/>
      <c r="UAM13"/>
      <c r="UAN13"/>
      <c r="UAO13"/>
      <c r="UAP13"/>
      <c r="UAQ13"/>
      <c r="UAR13"/>
      <c r="UAS13"/>
      <c r="UAT13"/>
      <c r="UAU13"/>
      <c r="UAV13"/>
      <c r="UAW13"/>
      <c r="UAX13"/>
      <c r="UAY13"/>
      <c r="UAZ13"/>
      <c r="UBA13"/>
      <c r="UBB13"/>
      <c r="UBC13"/>
      <c r="UBD13"/>
      <c r="UBE13"/>
      <c r="UBF13"/>
      <c r="UBG13"/>
      <c r="UBH13"/>
      <c r="UBI13"/>
      <c r="UBJ13"/>
      <c r="UBK13"/>
      <c r="UBL13"/>
      <c r="UBM13"/>
      <c r="UBN13"/>
      <c r="UBO13"/>
      <c r="UBP13"/>
      <c r="UBQ13"/>
      <c r="UBR13"/>
      <c r="UBS13"/>
      <c r="UBT13"/>
      <c r="UBU13"/>
      <c r="UBV13"/>
      <c r="UBW13"/>
      <c r="UBX13"/>
      <c r="UBY13"/>
      <c r="UBZ13"/>
      <c r="UCA13"/>
      <c r="UCB13"/>
      <c r="UCC13"/>
      <c r="UCD13"/>
      <c r="UCE13"/>
      <c r="UCF13"/>
      <c r="UCG13"/>
      <c r="UCH13"/>
      <c r="UCI13"/>
      <c r="UCJ13"/>
      <c r="UCK13"/>
      <c r="UCL13"/>
      <c r="UCM13"/>
      <c r="UCN13"/>
      <c r="UCO13"/>
      <c r="UCP13"/>
      <c r="UCQ13"/>
      <c r="UCR13"/>
      <c r="UCS13"/>
      <c r="UCT13"/>
      <c r="UCU13"/>
      <c r="UCV13"/>
      <c r="UCW13"/>
      <c r="UCX13"/>
      <c r="UCY13"/>
      <c r="UCZ13"/>
      <c r="UDA13"/>
      <c r="UDB13"/>
      <c r="UDC13"/>
      <c r="UDD13"/>
      <c r="UDE13"/>
      <c r="UDF13"/>
      <c r="UDG13"/>
      <c r="UDH13"/>
      <c r="UDI13"/>
      <c r="UDJ13"/>
      <c r="UDK13"/>
      <c r="UDL13"/>
      <c r="UDM13"/>
      <c r="UDN13"/>
      <c r="UDO13"/>
      <c r="UDP13"/>
      <c r="UDQ13"/>
      <c r="UDR13"/>
      <c r="UDS13"/>
      <c r="UDT13"/>
      <c r="UDU13"/>
      <c r="UDV13"/>
      <c r="UDW13"/>
      <c r="UDX13"/>
      <c r="UDY13"/>
      <c r="UDZ13"/>
      <c r="UEA13"/>
      <c r="UEB13"/>
      <c r="UEC13"/>
      <c r="UED13"/>
      <c r="UEE13"/>
      <c r="UEF13"/>
      <c r="UEG13"/>
      <c r="UEH13"/>
      <c r="UEI13"/>
      <c r="UEJ13"/>
      <c r="UEK13"/>
      <c r="UEL13"/>
      <c r="UEM13"/>
      <c r="UEN13"/>
      <c r="UEO13"/>
      <c r="UEP13"/>
      <c r="UEQ13"/>
      <c r="UER13"/>
      <c r="UES13"/>
      <c r="UET13"/>
      <c r="UEU13"/>
      <c r="UEV13"/>
      <c r="UEW13"/>
      <c r="UEX13"/>
      <c r="UEY13"/>
      <c r="UEZ13"/>
      <c r="UFA13"/>
      <c r="UFB13"/>
      <c r="UFC13"/>
      <c r="UFD13"/>
      <c r="UFE13"/>
      <c r="UFF13"/>
      <c r="UFG13"/>
      <c r="UFH13"/>
      <c r="UFI13"/>
      <c r="UFJ13"/>
      <c r="UFK13"/>
      <c r="UFL13"/>
      <c r="UFM13"/>
      <c r="UFN13"/>
      <c r="UFO13"/>
      <c r="UFP13"/>
      <c r="UFQ13"/>
      <c r="UFR13"/>
      <c r="UFS13"/>
      <c r="UFT13"/>
      <c r="UFU13"/>
      <c r="UFV13"/>
      <c r="UFW13"/>
      <c r="UFX13"/>
      <c r="UFY13"/>
      <c r="UFZ13"/>
      <c r="UGA13"/>
      <c r="UGB13"/>
      <c r="UGC13"/>
      <c r="UGD13"/>
      <c r="UGE13"/>
      <c r="UGF13"/>
      <c r="UGG13"/>
      <c r="UGH13"/>
      <c r="UGI13"/>
      <c r="UGJ13"/>
      <c r="UGK13"/>
      <c r="UGL13"/>
      <c r="UGM13"/>
      <c r="UGN13"/>
      <c r="UGO13"/>
      <c r="UGP13"/>
      <c r="UGQ13"/>
      <c r="UGR13"/>
      <c r="UGS13"/>
      <c r="UGT13"/>
      <c r="UGU13"/>
      <c r="UGV13"/>
      <c r="UGW13"/>
      <c r="UGX13"/>
      <c r="UGY13"/>
      <c r="UGZ13"/>
      <c r="UHA13"/>
      <c r="UHB13"/>
      <c r="UHC13"/>
      <c r="UHD13"/>
      <c r="UHE13"/>
      <c r="UHF13"/>
      <c r="UHG13"/>
      <c r="UHH13"/>
      <c r="UHI13"/>
      <c r="UHJ13"/>
      <c r="UHK13"/>
      <c r="UHL13"/>
      <c r="UHM13"/>
      <c r="UHN13"/>
      <c r="UHO13"/>
      <c r="UHP13"/>
      <c r="UHQ13"/>
      <c r="UHR13"/>
      <c r="UHS13"/>
      <c r="UHT13"/>
      <c r="UHU13"/>
      <c r="UHV13"/>
      <c r="UHW13"/>
      <c r="UHX13"/>
      <c r="UHY13"/>
      <c r="UHZ13"/>
      <c r="UIA13"/>
      <c r="UIB13"/>
      <c r="UIC13"/>
      <c r="UID13"/>
      <c r="UIE13"/>
      <c r="UIF13"/>
      <c r="UIG13"/>
      <c r="UIH13"/>
      <c r="UII13"/>
      <c r="UIJ13"/>
      <c r="UIK13"/>
      <c r="UIL13"/>
      <c r="UIM13"/>
      <c r="UIN13"/>
      <c r="UIO13"/>
      <c r="UIP13"/>
      <c r="UIQ13"/>
      <c r="UIR13"/>
      <c r="UIS13"/>
      <c r="UIT13"/>
      <c r="UIU13"/>
      <c r="UIV13"/>
      <c r="UIW13"/>
      <c r="UIX13"/>
      <c r="UIY13"/>
      <c r="UIZ13"/>
      <c r="UJA13"/>
      <c r="UJB13"/>
      <c r="UJC13"/>
      <c r="UJD13"/>
      <c r="UJE13"/>
      <c r="UJF13"/>
      <c r="UJG13"/>
      <c r="UJH13"/>
      <c r="UJI13"/>
      <c r="UJJ13"/>
      <c r="UJK13"/>
      <c r="UJL13"/>
      <c r="UJM13"/>
      <c r="UJN13"/>
      <c r="UJO13"/>
      <c r="UJP13"/>
      <c r="UJQ13"/>
      <c r="UJR13"/>
      <c r="UJS13"/>
      <c r="UJT13"/>
      <c r="UJU13"/>
      <c r="UJV13"/>
      <c r="UJW13"/>
      <c r="UJX13"/>
      <c r="UJY13"/>
      <c r="UJZ13"/>
      <c r="UKA13"/>
      <c r="UKB13"/>
      <c r="UKC13"/>
      <c r="UKD13"/>
      <c r="UKE13"/>
      <c r="UKF13"/>
      <c r="UKG13"/>
      <c r="UKH13"/>
      <c r="UKI13"/>
      <c r="UKJ13"/>
      <c r="UKK13"/>
      <c r="UKL13"/>
      <c r="UKM13"/>
      <c r="UKN13"/>
      <c r="UKO13"/>
      <c r="UKP13"/>
      <c r="UKQ13"/>
      <c r="UKR13"/>
      <c r="UKS13"/>
      <c r="UKT13"/>
      <c r="UKU13"/>
      <c r="UKV13"/>
      <c r="UKW13"/>
      <c r="UKX13"/>
      <c r="UKY13"/>
      <c r="UKZ13"/>
      <c r="ULA13"/>
      <c r="ULB13"/>
      <c r="ULC13"/>
      <c r="ULD13"/>
      <c r="ULE13"/>
      <c r="ULF13"/>
      <c r="ULG13"/>
      <c r="ULH13"/>
      <c r="ULI13"/>
      <c r="ULJ13"/>
      <c r="ULK13"/>
      <c r="ULL13"/>
      <c r="ULM13"/>
      <c r="ULN13"/>
      <c r="ULO13"/>
      <c r="ULP13"/>
      <c r="ULQ13"/>
      <c r="ULR13"/>
      <c r="ULS13"/>
      <c r="ULT13"/>
      <c r="ULU13"/>
      <c r="ULV13"/>
      <c r="ULW13"/>
      <c r="ULX13"/>
      <c r="ULY13"/>
      <c r="ULZ13"/>
      <c r="UMA13"/>
      <c r="UMB13"/>
      <c r="UMC13"/>
      <c r="UMD13"/>
      <c r="UME13"/>
      <c r="UMF13"/>
      <c r="UMG13"/>
      <c r="UMH13"/>
      <c r="UMI13"/>
      <c r="UMJ13"/>
      <c r="UMK13"/>
      <c r="UML13"/>
      <c r="UMM13"/>
      <c r="UMN13"/>
      <c r="UMO13"/>
      <c r="UMP13"/>
      <c r="UMQ13"/>
      <c r="UMR13"/>
      <c r="UMS13"/>
      <c r="UMT13"/>
      <c r="UMU13"/>
      <c r="UMV13"/>
      <c r="UMW13"/>
      <c r="UMX13"/>
      <c r="UMY13"/>
      <c r="UMZ13"/>
      <c r="UNA13"/>
      <c r="UNB13"/>
      <c r="UNC13"/>
      <c r="UND13"/>
      <c r="UNE13"/>
      <c r="UNF13"/>
      <c r="UNG13"/>
      <c r="UNH13"/>
      <c r="UNI13"/>
      <c r="UNJ13"/>
      <c r="UNK13"/>
      <c r="UNL13"/>
      <c r="UNM13"/>
      <c r="UNN13"/>
      <c r="UNO13"/>
      <c r="UNP13"/>
      <c r="UNQ13"/>
      <c r="UNR13"/>
      <c r="UNS13"/>
      <c r="UNT13"/>
      <c r="UNU13"/>
      <c r="UNV13"/>
      <c r="UNW13"/>
      <c r="UNX13"/>
      <c r="UNY13"/>
      <c r="UNZ13"/>
      <c r="UOA13"/>
      <c r="UOB13"/>
      <c r="UOC13"/>
      <c r="UOD13"/>
      <c r="UOE13"/>
      <c r="UOF13"/>
      <c r="UOG13"/>
      <c r="UOH13"/>
      <c r="UOI13"/>
      <c r="UOJ13"/>
      <c r="UOK13"/>
      <c r="UOL13"/>
      <c r="UOM13"/>
      <c r="UON13"/>
      <c r="UOO13"/>
      <c r="UOP13"/>
      <c r="UOQ13"/>
      <c r="UOR13"/>
      <c r="UOS13"/>
      <c r="UOT13"/>
      <c r="UOU13"/>
      <c r="UOV13"/>
      <c r="UOW13"/>
      <c r="UOX13"/>
      <c r="UOY13"/>
      <c r="UOZ13"/>
      <c r="UPA13"/>
      <c r="UPB13"/>
      <c r="UPC13"/>
      <c r="UPD13"/>
      <c r="UPE13"/>
      <c r="UPF13"/>
      <c r="UPG13"/>
      <c r="UPH13"/>
      <c r="UPI13"/>
      <c r="UPJ13"/>
      <c r="UPK13"/>
      <c r="UPL13"/>
      <c r="UPM13"/>
      <c r="UPN13"/>
      <c r="UPO13"/>
      <c r="UPP13"/>
      <c r="UPQ13"/>
      <c r="UPR13"/>
      <c r="UPS13"/>
      <c r="UPT13"/>
      <c r="UPU13"/>
      <c r="UPV13"/>
      <c r="UPW13"/>
      <c r="UPX13"/>
      <c r="UPY13"/>
      <c r="UPZ13"/>
      <c r="UQA13"/>
      <c r="UQB13"/>
      <c r="UQC13"/>
      <c r="UQD13"/>
      <c r="UQE13"/>
      <c r="UQF13"/>
      <c r="UQG13"/>
      <c r="UQH13"/>
      <c r="UQI13"/>
      <c r="UQJ13"/>
      <c r="UQK13"/>
      <c r="UQL13"/>
      <c r="UQM13"/>
      <c r="UQN13"/>
      <c r="UQO13"/>
      <c r="UQP13"/>
      <c r="UQQ13"/>
      <c r="UQR13"/>
      <c r="UQS13"/>
      <c r="UQT13"/>
      <c r="UQU13"/>
      <c r="UQV13"/>
      <c r="UQW13"/>
      <c r="UQX13"/>
      <c r="UQY13"/>
      <c r="UQZ13"/>
      <c r="URA13"/>
      <c r="URB13"/>
      <c r="URC13"/>
      <c r="URD13"/>
      <c r="URE13"/>
      <c r="URF13"/>
      <c r="URG13"/>
      <c r="URH13"/>
      <c r="URI13"/>
      <c r="URJ13"/>
      <c r="URK13"/>
      <c r="URL13"/>
      <c r="URM13"/>
      <c r="URN13"/>
      <c r="URO13"/>
      <c r="URP13"/>
      <c r="URQ13"/>
      <c r="URR13"/>
      <c r="URS13"/>
      <c r="URT13"/>
      <c r="URU13"/>
      <c r="URV13"/>
      <c r="URW13"/>
      <c r="URX13"/>
      <c r="URY13"/>
      <c r="URZ13"/>
      <c r="USA13"/>
      <c r="USB13"/>
      <c r="USC13"/>
      <c r="USD13"/>
      <c r="USE13"/>
      <c r="USF13"/>
      <c r="USG13"/>
      <c r="USH13"/>
      <c r="USI13"/>
      <c r="USJ13"/>
      <c r="USK13"/>
      <c r="USL13"/>
      <c r="USM13"/>
      <c r="USN13"/>
      <c r="USO13"/>
      <c r="USP13"/>
      <c r="USQ13"/>
      <c r="USR13"/>
      <c r="USS13"/>
      <c r="UST13"/>
      <c r="USU13"/>
      <c r="USV13"/>
      <c r="USW13"/>
      <c r="USX13"/>
      <c r="USY13"/>
      <c r="USZ13"/>
      <c r="UTA13"/>
      <c r="UTB13"/>
      <c r="UTC13"/>
      <c r="UTD13"/>
      <c r="UTE13"/>
      <c r="UTF13"/>
      <c r="UTG13"/>
      <c r="UTH13"/>
      <c r="UTI13"/>
      <c r="UTJ13"/>
      <c r="UTK13"/>
      <c r="UTL13"/>
      <c r="UTM13"/>
      <c r="UTN13"/>
      <c r="UTO13"/>
      <c r="UTP13"/>
      <c r="UTQ13"/>
      <c r="UTR13"/>
      <c r="UTS13"/>
      <c r="UTT13"/>
      <c r="UTU13"/>
      <c r="UTV13"/>
      <c r="UTW13"/>
      <c r="UTX13"/>
      <c r="UTY13"/>
      <c r="UTZ13"/>
      <c r="UUA13"/>
      <c r="UUB13"/>
      <c r="UUC13"/>
      <c r="UUD13"/>
      <c r="UUE13"/>
      <c r="UUF13"/>
      <c r="UUG13"/>
      <c r="UUH13"/>
      <c r="UUI13"/>
      <c r="UUJ13"/>
      <c r="UUK13"/>
      <c r="UUL13"/>
      <c r="UUM13"/>
      <c r="UUN13"/>
      <c r="UUO13"/>
      <c r="UUP13"/>
      <c r="UUQ13"/>
      <c r="UUR13"/>
      <c r="UUS13"/>
      <c r="UUT13"/>
      <c r="UUU13"/>
      <c r="UUV13"/>
      <c r="UUW13"/>
      <c r="UUX13"/>
      <c r="UUY13"/>
      <c r="UUZ13"/>
      <c r="UVA13"/>
      <c r="UVB13"/>
      <c r="UVC13"/>
      <c r="UVD13"/>
      <c r="UVE13"/>
      <c r="UVF13"/>
      <c r="UVG13"/>
      <c r="UVH13"/>
      <c r="UVI13"/>
      <c r="UVJ13"/>
      <c r="UVK13"/>
      <c r="UVL13"/>
      <c r="UVM13"/>
      <c r="UVN13"/>
      <c r="UVO13"/>
      <c r="UVP13"/>
      <c r="UVQ13"/>
      <c r="UVR13"/>
      <c r="UVS13"/>
      <c r="UVT13"/>
      <c r="UVU13"/>
      <c r="UVV13"/>
      <c r="UVW13"/>
      <c r="UVX13"/>
      <c r="UVY13"/>
      <c r="UVZ13"/>
      <c r="UWA13"/>
      <c r="UWB13"/>
      <c r="UWC13"/>
      <c r="UWD13"/>
      <c r="UWE13"/>
      <c r="UWF13"/>
      <c r="UWG13"/>
      <c r="UWH13"/>
      <c r="UWI13"/>
      <c r="UWJ13"/>
      <c r="UWK13"/>
      <c r="UWL13"/>
      <c r="UWM13"/>
      <c r="UWN13"/>
      <c r="UWO13"/>
      <c r="UWP13"/>
      <c r="UWQ13"/>
      <c r="UWR13"/>
      <c r="UWS13"/>
      <c r="UWT13"/>
      <c r="UWU13"/>
      <c r="UWV13"/>
      <c r="UWW13"/>
      <c r="UWX13"/>
      <c r="UWY13"/>
      <c r="UWZ13"/>
      <c r="UXA13"/>
      <c r="UXB13"/>
      <c r="UXC13"/>
      <c r="UXD13"/>
      <c r="UXE13"/>
      <c r="UXF13"/>
      <c r="UXG13"/>
      <c r="UXH13"/>
      <c r="UXI13"/>
      <c r="UXJ13"/>
      <c r="UXK13"/>
      <c r="UXL13"/>
      <c r="UXM13"/>
      <c r="UXN13"/>
      <c r="UXO13"/>
      <c r="UXP13"/>
      <c r="UXQ13"/>
      <c r="UXR13"/>
      <c r="UXS13"/>
      <c r="UXT13"/>
      <c r="UXU13"/>
      <c r="UXV13"/>
      <c r="UXW13"/>
      <c r="UXX13"/>
      <c r="UXY13"/>
      <c r="UXZ13"/>
      <c r="UYA13"/>
      <c r="UYB13"/>
      <c r="UYC13"/>
      <c r="UYD13"/>
      <c r="UYE13"/>
      <c r="UYF13"/>
      <c r="UYG13"/>
      <c r="UYH13"/>
      <c r="UYI13"/>
      <c r="UYJ13"/>
      <c r="UYK13"/>
      <c r="UYL13"/>
      <c r="UYM13"/>
      <c r="UYN13"/>
      <c r="UYO13"/>
      <c r="UYP13"/>
      <c r="UYQ13"/>
      <c r="UYR13"/>
      <c r="UYS13"/>
      <c r="UYT13"/>
      <c r="UYU13"/>
      <c r="UYV13"/>
      <c r="UYW13"/>
      <c r="UYX13"/>
      <c r="UYY13"/>
      <c r="UYZ13"/>
      <c r="UZA13"/>
      <c r="UZB13"/>
      <c r="UZC13"/>
      <c r="UZD13"/>
      <c r="UZE13"/>
      <c r="UZF13"/>
      <c r="UZG13"/>
      <c r="UZH13"/>
      <c r="UZI13"/>
      <c r="UZJ13"/>
      <c r="UZK13"/>
      <c r="UZL13"/>
      <c r="UZM13"/>
      <c r="UZN13"/>
      <c r="UZO13"/>
      <c r="UZP13"/>
      <c r="UZQ13"/>
      <c r="UZR13"/>
      <c r="UZS13"/>
      <c r="UZT13"/>
      <c r="UZU13"/>
      <c r="UZV13"/>
      <c r="UZW13"/>
      <c r="UZX13"/>
      <c r="UZY13"/>
      <c r="UZZ13"/>
      <c r="VAA13"/>
      <c r="VAB13"/>
      <c r="VAC13"/>
      <c r="VAD13"/>
      <c r="VAE13"/>
      <c r="VAF13"/>
      <c r="VAG13"/>
      <c r="VAH13"/>
      <c r="VAI13"/>
      <c r="VAJ13"/>
      <c r="VAK13"/>
      <c r="VAL13"/>
      <c r="VAM13"/>
      <c r="VAN13"/>
      <c r="VAO13"/>
      <c r="VAP13"/>
      <c r="VAQ13"/>
      <c r="VAR13"/>
      <c r="VAS13"/>
      <c r="VAT13"/>
      <c r="VAU13"/>
      <c r="VAV13"/>
      <c r="VAW13"/>
      <c r="VAX13"/>
      <c r="VAY13"/>
      <c r="VAZ13"/>
      <c r="VBA13"/>
      <c r="VBB13"/>
      <c r="VBC13"/>
      <c r="VBD13"/>
      <c r="VBE13"/>
      <c r="VBF13"/>
      <c r="VBG13"/>
      <c r="VBH13"/>
      <c r="VBI13"/>
      <c r="VBJ13"/>
      <c r="VBK13"/>
      <c r="VBL13"/>
      <c r="VBM13"/>
      <c r="VBN13"/>
      <c r="VBO13"/>
      <c r="VBP13"/>
      <c r="VBQ13"/>
      <c r="VBR13"/>
      <c r="VBS13"/>
      <c r="VBT13"/>
      <c r="VBU13"/>
      <c r="VBV13"/>
      <c r="VBW13"/>
      <c r="VBX13"/>
      <c r="VBY13"/>
      <c r="VBZ13"/>
      <c r="VCA13"/>
      <c r="VCB13"/>
      <c r="VCC13"/>
      <c r="VCD13"/>
      <c r="VCE13"/>
      <c r="VCF13"/>
      <c r="VCG13"/>
      <c r="VCH13"/>
      <c r="VCI13"/>
      <c r="VCJ13"/>
      <c r="VCK13"/>
      <c r="VCL13"/>
      <c r="VCM13"/>
      <c r="VCN13"/>
      <c r="VCO13"/>
      <c r="VCP13"/>
      <c r="VCQ13"/>
      <c r="VCR13"/>
      <c r="VCS13"/>
      <c r="VCT13"/>
      <c r="VCU13"/>
      <c r="VCV13"/>
      <c r="VCW13"/>
      <c r="VCX13"/>
      <c r="VCY13"/>
      <c r="VCZ13"/>
      <c r="VDA13"/>
      <c r="VDB13"/>
      <c r="VDC13"/>
      <c r="VDD13"/>
      <c r="VDE13"/>
      <c r="VDF13"/>
      <c r="VDG13"/>
      <c r="VDH13"/>
      <c r="VDI13"/>
      <c r="VDJ13"/>
      <c r="VDK13"/>
      <c r="VDL13"/>
      <c r="VDM13"/>
      <c r="VDN13"/>
      <c r="VDO13"/>
      <c r="VDP13"/>
      <c r="VDQ13"/>
      <c r="VDR13"/>
      <c r="VDS13"/>
      <c r="VDT13"/>
      <c r="VDU13"/>
      <c r="VDV13"/>
      <c r="VDW13"/>
      <c r="VDX13"/>
      <c r="VDY13"/>
      <c r="VDZ13"/>
      <c r="VEA13"/>
      <c r="VEB13"/>
      <c r="VEC13"/>
      <c r="VED13"/>
      <c r="VEE13"/>
      <c r="VEF13"/>
      <c r="VEG13"/>
      <c r="VEH13"/>
      <c r="VEI13"/>
      <c r="VEJ13"/>
      <c r="VEK13"/>
      <c r="VEL13"/>
      <c r="VEM13"/>
      <c r="VEN13"/>
      <c r="VEO13"/>
      <c r="VEP13"/>
      <c r="VEQ13"/>
      <c r="VER13"/>
      <c r="VES13"/>
      <c r="VET13"/>
      <c r="VEU13"/>
      <c r="VEV13"/>
      <c r="VEW13"/>
      <c r="VEX13"/>
      <c r="VEY13"/>
      <c r="VEZ13"/>
      <c r="VFA13"/>
      <c r="VFB13"/>
      <c r="VFC13"/>
      <c r="VFD13"/>
      <c r="VFE13"/>
      <c r="VFF13"/>
      <c r="VFG13"/>
      <c r="VFH13"/>
      <c r="VFI13"/>
      <c r="VFJ13"/>
      <c r="VFK13"/>
      <c r="VFL13"/>
      <c r="VFM13"/>
      <c r="VFN13"/>
      <c r="VFO13"/>
      <c r="VFP13"/>
      <c r="VFQ13"/>
      <c r="VFR13"/>
      <c r="VFS13"/>
      <c r="VFT13"/>
      <c r="VFU13"/>
      <c r="VFV13"/>
      <c r="VFW13"/>
      <c r="VFX13"/>
      <c r="VFY13"/>
      <c r="VFZ13"/>
      <c r="VGA13"/>
      <c r="VGB13"/>
      <c r="VGC13"/>
      <c r="VGD13"/>
      <c r="VGE13"/>
      <c r="VGF13"/>
      <c r="VGG13"/>
      <c r="VGH13"/>
      <c r="VGI13"/>
      <c r="VGJ13"/>
      <c r="VGK13"/>
      <c r="VGL13"/>
      <c r="VGM13"/>
      <c r="VGN13"/>
      <c r="VGO13"/>
      <c r="VGP13"/>
      <c r="VGQ13"/>
      <c r="VGR13"/>
      <c r="VGS13"/>
      <c r="VGT13"/>
      <c r="VGU13"/>
      <c r="VGV13"/>
      <c r="VGW13"/>
      <c r="VGX13"/>
      <c r="VGY13"/>
      <c r="VGZ13"/>
      <c r="VHA13"/>
      <c r="VHB13"/>
      <c r="VHC13"/>
      <c r="VHD13"/>
      <c r="VHE13"/>
      <c r="VHF13"/>
      <c r="VHG13"/>
      <c r="VHH13"/>
      <c r="VHI13"/>
      <c r="VHJ13"/>
      <c r="VHK13"/>
      <c r="VHL13"/>
      <c r="VHM13"/>
      <c r="VHN13"/>
      <c r="VHO13"/>
      <c r="VHP13"/>
      <c r="VHQ13"/>
      <c r="VHR13"/>
      <c r="VHS13"/>
      <c r="VHT13"/>
      <c r="VHU13"/>
      <c r="VHV13"/>
      <c r="VHW13"/>
      <c r="VHX13"/>
      <c r="VHY13"/>
      <c r="VHZ13"/>
      <c r="VIA13"/>
      <c r="VIB13"/>
      <c r="VIC13"/>
      <c r="VID13"/>
      <c r="VIE13"/>
      <c r="VIF13"/>
      <c r="VIG13"/>
      <c r="VIH13"/>
      <c r="VII13"/>
      <c r="VIJ13"/>
      <c r="VIK13"/>
      <c r="VIL13"/>
      <c r="VIM13"/>
      <c r="VIN13"/>
      <c r="VIO13"/>
      <c r="VIP13"/>
      <c r="VIQ13"/>
      <c r="VIR13"/>
      <c r="VIS13"/>
      <c r="VIT13"/>
      <c r="VIU13"/>
      <c r="VIV13"/>
      <c r="VIW13"/>
      <c r="VIX13"/>
      <c r="VIY13"/>
      <c r="VIZ13"/>
      <c r="VJA13"/>
      <c r="VJB13"/>
      <c r="VJC13"/>
      <c r="VJD13"/>
      <c r="VJE13"/>
      <c r="VJF13"/>
      <c r="VJG13"/>
      <c r="VJH13"/>
      <c r="VJI13"/>
      <c r="VJJ13"/>
      <c r="VJK13"/>
      <c r="VJL13"/>
      <c r="VJM13"/>
      <c r="VJN13"/>
      <c r="VJO13"/>
      <c r="VJP13"/>
      <c r="VJQ13"/>
      <c r="VJR13"/>
      <c r="VJS13"/>
      <c r="VJT13"/>
      <c r="VJU13"/>
      <c r="VJV13"/>
      <c r="VJW13"/>
      <c r="VJX13"/>
      <c r="VJY13"/>
      <c r="VJZ13"/>
      <c r="VKA13"/>
      <c r="VKB13"/>
      <c r="VKC13"/>
      <c r="VKD13"/>
      <c r="VKE13"/>
      <c r="VKF13"/>
      <c r="VKG13"/>
      <c r="VKH13"/>
      <c r="VKI13"/>
      <c r="VKJ13"/>
      <c r="VKK13"/>
      <c r="VKL13"/>
      <c r="VKM13"/>
      <c r="VKN13"/>
      <c r="VKO13"/>
      <c r="VKP13"/>
      <c r="VKQ13"/>
      <c r="VKR13"/>
      <c r="VKS13"/>
      <c r="VKT13"/>
      <c r="VKU13"/>
      <c r="VKV13"/>
      <c r="VKW13"/>
      <c r="VKX13"/>
      <c r="VKY13"/>
      <c r="VKZ13"/>
      <c r="VLA13"/>
      <c r="VLB13"/>
      <c r="VLC13"/>
      <c r="VLD13"/>
      <c r="VLE13"/>
      <c r="VLF13"/>
      <c r="VLG13"/>
      <c r="VLH13"/>
      <c r="VLI13"/>
      <c r="VLJ13"/>
      <c r="VLK13"/>
      <c r="VLL13"/>
      <c r="VLM13"/>
      <c r="VLN13"/>
      <c r="VLO13"/>
      <c r="VLP13"/>
      <c r="VLQ13"/>
      <c r="VLR13"/>
      <c r="VLS13"/>
      <c r="VLT13"/>
      <c r="VLU13"/>
      <c r="VLV13"/>
      <c r="VLW13"/>
      <c r="VLX13"/>
      <c r="VLY13"/>
      <c r="VLZ13"/>
      <c r="VMA13"/>
      <c r="VMB13"/>
      <c r="VMC13"/>
      <c r="VMD13"/>
      <c r="VME13"/>
      <c r="VMF13"/>
      <c r="VMG13"/>
      <c r="VMH13"/>
      <c r="VMI13"/>
      <c r="VMJ13"/>
      <c r="VMK13"/>
      <c r="VML13"/>
      <c r="VMM13"/>
      <c r="VMN13"/>
      <c r="VMO13"/>
      <c r="VMP13"/>
      <c r="VMQ13"/>
      <c r="VMR13"/>
      <c r="VMS13"/>
      <c r="VMT13"/>
      <c r="VMU13"/>
      <c r="VMV13"/>
      <c r="VMW13"/>
      <c r="VMX13"/>
      <c r="VMY13"/>
      <c r="VMZ13"/>
      <c r="VNA13"/>
      <c r="VNB13"/>
      <c r="VNC13"/>
      <c r="VND13"/>
      <c r="VNE13"/>
      <c r="VNF13"/>
      <c r="VNG13"/>
      <c r="VNH13"/>
      <c r="VNI13"/>
      <c r="VNJ13"/>
      <c r="VNK13"/>
      <c r="VNL13"/>
      <c r="VNM13"/>
      <c r="VNN13"/>
      <c r="VNO13"/>
      <c r="VNP13"/>
      <c r="VNQ13"/>
      <c r="VNR13"/>
      <c r="VNS13"/>
      <c r="VNT13"/>
      <c r="VNU13"/>
      <c r="VNV13"/>
      <c r="VNW13"/>
      <c r="VNX13"/>
      <c r="VNY13"/>
      <c r="VNZ13"/>
      <c r="VOA13"/>
      <c r="VOB13"/>
      <c r="VOC13"/>
      <c r="VOD13"/>
      <c r="VOE13"/>
      <c r="VOF13"/>
      <c r="VOG13"/>
      <c r="VOH13"/>
      <c r="VOI13"/>
      <c r="VOJ13"/>
      <c r="VOK13"/>
      <c r="VOL13"/>
      <c r="VOM13"/>
      <c r="VON13"/>
      <c r="VOO13"/>
      <c r="VOP13"/>
      <c r="VOQ13"/>
      <c r="VOR13"/>
      <c r="VOS13"/>
      <c r="VOT13"/>
      <c r="VOU13"/>
      <c r="VOV13"/>
      <c r="VOW13"/>
      <c r="VOX13"/>
      <c r="VOY13"/>
      <c r="VOZ13"/>
      <c r="VPA13"/>
      <c r="VPB13"/>
      <c r="VPC13"/>
      <c r="VPD13"/>
      <c r="VPE13"/>
      <c r="VPF13"/>
      <c r="VPG13"/>
      <c r="VPH13"/>
      <c r="VPI13"/>
      <c r="VPJ13"/>
      <c r="VPK13"/>
      <c r="VPL13"/>
      <c r="VPM13"/>
      <c r="VPN13"/>
      <c r="VPO13"/>
      <c r="VPP13"/>
      <c r="VPQ13"/>
      <c r="VPR13"/>
      <c r="VPS13"/>
      <c r="VPT13"/>
      <c r="VPU13"/>
      <c r="VPV13"/>
      <c r="VPW13"/>
      <c r="VPX13"/>
      <c r="VPY13"/>
      <c r="VPZ13"/>
      <c r="VQA13"/>
      <c r="VQB13"/>
      <c r="VQC13"/>
      <c r="VQD13"/>
      <c r="VQE13"/>
      <c r="VQF13"/>
      <c r="VQG13"/>
      <c r="VQH13"/>
      <c r="VQI13"/>
      <c r="VQJ13"/>
      <c r="VQK13"/>
      <c r="VQL13"/>
      <c r="VQM13"/>
      <c r="VQN13"/>
      <c r="VQO13"/>
      <c r="VQP13"/>
      <c r="VQQ13"/>
      <c r="VQR13"/>
      <c r="VQS13"/>
      <c r="VQT13"/>
      <c r="VQU13"/>
      <c r="VQV13"/>
      <c r="VQW13"/>
      <c r="VQX13"/>
      <c r="VQY13"/>
      <c r="VQZ13"/>
      <c r="VRA13"/>
      <c r="VRB13"/>
      <c r="VRC13"/>
      <c r="VRD13"/>
      <c r="VRE13"/>
      <c r="VRF13"/>
      <c r="VRG13"/>
      <c r="VRH13"/>
      <c r="VRI13"/>
      <c r="VRJ13"/>
      <c r="VRK13"/>
      <c r="VRL13"/>
      <c r="VRM13"/>
      <c r="VRN13"/>
      <c r="VRO13"/>
      <c r="VRP13"/>
      <c r="VRQ13"/>
      <c r="VRR13"/>
      <c r="VRS13"/>
      <c r="VRT13"/>
      <c r="VRU13"/>
      <c r="VRV13"/>
      <c r="VRW13"/>
      <c r="VRX13"/>
      <c r="VRY13"/>
      <c r="VRZ13"/>
      <c r="VSA13"/>
      <c r="VSB13"/>
      <c r="VSC13"/>
      <c r="VSD13"/>
      <c r="VSE13"/>
      <c r="VSF13"/>
      <c r="VSG13"/>
      <c r="VSH13"/>
      <c r="VSI13"/>
      <c r="VSJ13"/>
      <c r="VSK13"/>
      <c r="VSL13"/>
      <c r="VSM13"/>
      <c r="VSN13"/>
      <c r="VSO13"/>
      <c r="VSP13"/>
      <c r="VSQ13"/>
      <c r="VSR13"/>
      <c r="VSS13"/>
      <c r="VST13"/>
      <c r="VSU13"/>
      <c r="VSV13"/>
      <c r="VSW13"/>
      <c r="VSX13"/>
      <c r="VSY13"/>
      <c r="VSZ13"/>
      <c r="VTA13"/>
      <c r="VTB13"/>
      <c r="VTC13"/>
      <c r="VTD13"/>
      <c r="VTE13"/>
      <c r="VTF13"/>
      <c r="VTG13"/>
      <c r="VTH13"/>
      <c r="VTI13"/>
      <c r="VTJ13"/>
      <c r="VTK13"/>
      <c r="VTL13"/>
      <c r="VTM13"/>
      <c r="VTN13"/>
      <c r="VTO13"/>
      <c r="VTP13"/>
      <c r="VTQ13"/>
      <c r="VTR13"/>
      <c r="VTS13"/>
      <c r="VTT13"/>
      <c r="VTU13"/>
      <c r="VTV13"/>
      <c r="VTW13"/>
      <c r="VTX13"/>
      <c r="VTY13"/>
      <c r="VTZ13"/>
      <c r="VUA13"/>
      <c r="VUB13"/>
      <c r="VUC13"/>
      <c r="VUD13"/>
      <c r="VUE13"/>
      <c r="VUF13"/>
      <c r="VUG13"/>
      <c r="VUH13"/>
      <c r="VUI13"/>
      <c r="VUJ13"/>
      <c r="VUK13"/>
      <c r="VUL13"/>
      <c r="VUM13"/>
      <c r="VUN13"/>
      <c r="VUO13"/>
      <c r="VUP13"/>
      <c r="VUQ13"/>
      <c r="VUR13"/>
      <c r="VUS13"/>
      <c r="VUT13"/>
      <c r="VUU13"/>
      <c r="VUV13"/>
      <c r="VUW13"/>
      <c r="VUX13"/>
      <c r="VUY13"/>
      <c r="VUZ13"/>
      <c r="VVA13"/>
      <c r="VVB13"/>
      <c r="VVC13"/>
      <c r="VVD13"/>
      <c r="VVE13"/>
      <c r="VVF13"/>
      <c r="VVG13"/>
      <c r="VVH13"/>
      <c r="VVI13"/>
      <c r="VVJ13"/>
      <c r="VVK13"/>
      <c r="VVL13"/>
      <c r="VVM13"/>
      <c r="VVN13"/>
      <c r="VVO13"/>
      <c r="VVP13"/>
      <c r="VVQ13"/>
      <c r="VVR13"/>
      <c r="VVS13"/>
      <c r="VVT13"/>
      <c r="VVU13"/>
      <c r="VVV13"/>
      <c r="VVW13"/>
      <c r="VVX13"/>
      <c r="VVY13"/>
      <c r="VVZ13"/>
      <c r="VWA13"/>
      <c r="VWB13"/>
      <c r="VWC13"/>
      <c r="VWD13"/>
      <c r="VWE13"/>
      <c r="VWF13"/>
      <c r="VWG13"/>
      <c r="VWH13"/>
      <c r="VWI13"/>
      <c r="VWJ13"/>
      <c r="VWK13"/>
      <c r="VWL13"/>
      <c r="VWM13"/>
      <c r="VWN13"/>
      <c r="VWO13"/>
      <c r="VWP13"/>
      <c r="VWQ13"/>
      <c r="VWR13"/>
      <c r="VWS13"/>
      <c r="VWT13"/>
      <c r="VWU13"/>
      <c r="VWV13"/>
      <c r="VWW13"/>
      <c r="VWX13"/>
      <c r="VWY13"/>
      <c r="VWZ13"/>
      <c r="VXA13"/>
      <c r="VXB13"/>
      <c r="VXC13"/>
      <c r="VXD13"/>
      <c r="VXE13"/>
      <c r="VXF13"/>
      <c r="VXG13"/>
      <c r="VXH13"/>
      <c r="VXI13"/>
      <c r="VXJ13"/>
      <c r="VXK13"/>
      <c r="VXL13"/>
      <c r="VXM13"/>
      <c r="VXN13"/>
      <c r="VXO13"/>
      <c r="VXP13"/>
      <c r="VXQ13"/>
      <c r="VXR13"/>
      <c r="VXS13"/>
      <c r="VXT13"/>
      <c r="VXU13"/>
      <c r="VXV13"/>
      <c r="VXW13"/>
      <c r="VXX13"/>
      <c r="VXY13"/>
      <c r="VXZ13"/>
      <c r="VYA13"/>
      <c r="VYB13"/>
      <c r="VYC13"/>
      <c r="VYD13"/>
      <c r="VYE13"/>
      <c r="VYF13"/>
      <c r="VYG13"/>
      <c r="VYH13"/>
      <c r="VYI13"/>
      <c r="VYJ13"/>
      <c r="VYK13"/>
      <c r="VYL13"/>
      <c r="VYM13"/>
      <c r="VYN13"/>
      <c r="VYO13"/>
      <c r="VYP13"/>
      <c r="VYQ13"/>
      <c r="VYR13"/>
      <c r="VYS13"/>
      <c r="VYT13"/>
      <c r="VYU13"/>
      <c r="VYV13"/>
      <c r="VYW13"/>
      <c r="VYX13"/>
      <c r="VYY13"/>
      <c r="VYZ13"/>
      <c r="VZA13"/>
      <c r="VZB13"/>
      <c r="VZC13"/>
      <c r="VZD13"/>
      <c r="VZE13"/>
      <c r="VZF13"/>
      <c r="VZG13"/>
      <c r="VZH13"/>
      <c r="VZI13"/>
      <c r="VZJ13"/>
      <c r="VZK13"/>
      <c r="VZL13"/>
      <c r="VZM13"/>
      <c r="VZN13"/>
      <c r="VZO13"/>
      <c r="VZP13"/>
      <c r="VZQ13"/>
      <c r="VZR13"/>
      <c r="VZS13"/>
      <c r="VZT13"/>
      <c r="VZU13"/>
      <c r="VZV13"/>
      <c r="VZW13"/>
      <c r="VZX13"/>
      <c r="VZY13"/>
      <c r="VZZ13"/>
      <c r="WAA13"/>
      <c r="WAB13"/>
      <c r="WAC13"/>
      <c r="WAD13"/>
      <c r="WAE13"/>
      <c r="WAF13"/>
      <c r="WAG13"/>
      <c r="WAH13"/>
      <c r="WAI13"/>
      <c r="WAJ13"/>
      <c r="WAK13"/>
      <c r="WAL13"/>
      <c r="WAM13"/>
      <c r="WAN13"/>
      <c r="WAO13"/>
      <c r="WAP13"/>
      <c r="WAQ13"/>
      <c r="WAR13"/>
      <c r="WAS13"/>
      <c r="WAT13"/>
      <c r="WAU13"/>
      <c r="WAV13"/>
      <c r="WAW13"/>
      <c r="WAX13"/>
      <c r="WAY13"/>
      <c r="WAZ13"/>
      <c r="WBA13"/>
      <c r="WBB13"/>
      <c r="WBC13"/>
      <c r="WBD13"/>
      <c r="WBE13"/>
      <c r="WBF13"/>
      <c r="WBG13"/>
      <c r="WBH13"/>
      <c r="WBI13"/>
      <c r="WBJ13"/>
      <c r="WBK13"/>
      <c r="WBL13"/>
      <c r="WBM13"/>
      <c r="WBN13"/>
      <c r="WBO13"/>
      <c r="WBP13"/>
      <c r="WBQ13"/>
      <c r="WBR13"/>
      <c r="WBS13"/>
      <c r="WBT13"/>
      <c r="WBU13"/>
      <c r="WBV13"/>
      <c r="WBW13"/>
      <c r="WBX13"/>
      <c r="WBY13"/>
      <c r="WBZ13"/>
      <c r="WCA13"/>
      <c r="WCB13"/>
      <c r="WCC13"/>
      <c r="WCD13"/>
      <c r="WCE13"/>
      <c r="WCF13"/>
      <c r="WCG13"/>
      <c r="WCH13"/>
      <c r="WCI13"/>
      <c r="WCJ13"/>
      <c r="WCK13"/>
      <c r="WCL13"/>
      <c r="WCM13"/>
      <c r="WCN13"/>
      <c r="WCO13"/>
      <c r="WCP13"/>
      <c r="WCQ13"/>
      <c r="WCR13"/>
      <c r="WCS13"/>
      <c r="WCT13"/>
      <c r="WCU13"/>
      <c r="WCV13"/>
      <c r="WCW13"/>
      <c r="WCX13"/>
      <c r="WCY13"/>
      <c r="WCZ13"/>
      <c r="WDA13"/>
      <c r="WDB13"/>
      <c r="WDC13"/>
      <c r="WDD13"/>
      <c r="WDE13"/>
      <c r="WDF13"/>
      <c r="WDG13"/>
      <c r="WDH13"/>
      <c r="WDI13"/>
      <c r="WDJ13"/>
      <c r="WDK13"/>
      <c r="WDL13"/>
      <c r="WDM13"/>
      <c r="WDN13"/>
      <c r="WDO13"/>
      <c r="WDP13"/>
      <c r="WDQ13"/>
      <c r="WDR13"/>
      <c r="WDS13"/>
      <c r="WDT13"/>
      <c r="WDU13"/>
      <c r="WDV13"/>
      <c r="WDW13"/>
      <c r="WDX13"/>
      <c r="WDY13"/>
      <c r="WDZ13"/>
      <c r="WEA13"/>
      <c r="WEB13"/>
      <c r="WEC13"/>
      <c r="WED13"/>
      <c r="WEE13"/>
      <c r="WEF13"/>
      <c r="WEG13"/>
      <c r="WEH13"/>
      <c r="WEI13"/>
      <c r="WEJ13"/>
      <c r="WEK13"/>
      <c r="WEL13"/>
      <c r="WEM13"/>
      <c r="WEN13"/>
      <c r="WEO13"/>
      <c r="WEP13"/>
      <c r="WEQ13"/>
      <c r="WER13"/>
      <c r="WES13"/>
      <c r="WET13"/>
      <c r="WEU13"/>
      <c r="WEV13"/>
      <c r="WEW13"/>
      <c r="WEX13"/>
      <c r="WEY13"/>
      <c r="WEZ13"/>
      <c r="WFA13"/>
      <c r="WFB13"/>
      <c r="WFC13"/>
      <c r="WFD13"/>
      <c r="WFE13"/>
      <c r="WFF13"/>
      <c r="WFG13"/>
      <c r="WFH13"/>
      <c r="WFI13"/>
      <c r="WFJ13"/>
      <c r="WFK13"/>
      <c r="WFL13"/>
      <c r="WFM13"/>
      <c r="WFN13"/>
      <c r="WFO13"/>
      <c r="WFP13"/>
      <c r="WFQ13"/>
      <c r="WFR13"/>
      <c r="WFS13"/>
      <c r="WFT13"/>
      <c r="WFU13"/>
      <c r="WFV13"/>
      <c r="WFW13"/>
      <c r="WFX13"/>
      <c r="WFY13"/>
      <c r="WFZ13"/>
      <c r="WGA13"/>
      <c r="WGB13"/>
      <c r="WGC13"/>
      <c r="WGD13"/>
      <c r="WGE13"/>
      <c r="WGF13"/>
      <c r="WGG13"/>
      <c r="WGH13"/>
      <c r="WGI13"/>
      <c r="WGJ13"/>
      <c r="WGK13"/>
      <c r="WGL13"/>
      <c r="WGM13"/>
      <c r="WGN13"/>
      <c r="WGO13"/>
      <c r="WGP13"/>
      <c r="WGQ13"/>
      <c r="WGR13"/>
      <c r="WGS13"/>
      <c r="WGT13"/>
      <c r="WGU13"/>
      <c r="WGV13"/>
      <c r="WGW13"/>
      <c r="WGX13"/>
      <c r="WGY13"/>
      <c r="WGZ13"/>
      <c r="WHA13"/>
      <c r="WHB13"/>
      <c r="WHC13"/>
      <c r="WHD13"/>
      <c r="WHE13"/>
      <c r="WHF13"/>
      <c r="WHG13"/>
      <c r="WHH13"/>
      <c r="WHI13"/>
      <c r="WHJ13"/>
      <c r="WHK13"/>
      <c r="WHL13"/>
      <c r="WHM13"/>
      <c r="WHN13"/>
      <c r="WHO13"/>
      <c r="WHP13"/>
      <c r="WHQ13"/>
      <c r="WHR13"/>
      <c r="WHS13"/>
      <c r="WHT13"/>
      <c r="WHU13"/>
      <c r="WHV13"/>
      <c r="WHW13"/>
      <c r="WHX13"/>
      <c r="WHY13"/>
      <c r="WHZ13"/>
      <c r="WIA13"/>
      <c r="WIB13"/>
      <c r="WIC13"/>
      <c r="WID13"/>
      <c r="WIE13"/>
      <c r="WIF13"/>
      <c r="WIG13"/>
      <c r="WIH13"/>
      <c r="WII13"/>
      <c r="WIJ13"/>
      <c r="WIK13"/>
      <c r="WIL13"/>
      <c r="WIM13"/>
      <c r="WIN13"/>
      <c r="WIO13"/>
      <c r="WIP13"/>
      <c r="WIQ13"/>
      <c r="WIR13"/>
      <c r="WIS13"/>
      <c r="WIT13"/>
      <c r="WIU13"/>
      <c r="WIV13"/>
      <c r="WIW13"/>
      <c r="WIX13"/>
      <c r="WIY13"/>
      <c r="WIZ13"/>
      <c r="WJA13"/>
      <c r="WJB13"/>
      <c r="WJC13"/>
      <c r="WJD13"/>
      <c r="WJE13"/>
      <c r="WJF13"/>
      <c r="WJG13"/>
      <c r="WJH13"/>
      <c r="WJI13"/>
      <c r="WJJ13"/>
      <c r="WJK13"/>
      <c r="WJL13"/>
      <c r="WJM13"/>
      <c r="WJN13"/>
      <c r="WJO13"/>
      <c r="WJP13"/>
      <c r="WJQ13"/>
      <c r="WJR13"/>
      <c r="WJS13"/>
      <c r="WJT13"/>
      <c r="WJU13"/>
      <c r="WJV13"/>
      <c r="WJW13"/>
      <c r="WJX13"/>
      <c r="WJY13"/>
      <c r="WJZ13"/>
      <c r="WKA13"/>
      <c r="WKB13"/>
      <c r="WKC13"/>
      <c r="WKD13"/>
      <c r="WKE13"/>
      <c r="WKF13"/>
      <c r="WKG13"/>
      <c r="WKH13"/>
      <c r="WKI13"/>
      <c r="WKJ13"/>
      <c r="WKK13"/>
      <c r="WKL13"/>
      <c r="WKM13"/>
      <c r="WKN13"/>
      <c r="WKO13"/>
      <c r="WKP13"/>
      <c r="WKQ13"/>
      <c r="WKR13"/>
      <c r="WKS13"/>
      <c r="WKT13"/>
      <c r="WKU13"/>
      <c r="WKV13"/>
      <c r="WKW13"/>
      <c r="WKX13"/>
      <c r="WKY13"/>
      <c r="WKZ13"/>
      <c r="WLA13"/>
      <c r="WLB13"/>
      <c r="WLC13"/>
      <c r="WLD13"/>
      <c r="WLE13"/>
      <c r="WLF13"/>
      <c r="WLG13"/>
      <c r="WLH13"/>
      <c r="WLI13"/>
      <c r="WLJ13"/>
      <c r="WLK13"/>
      <c r="WLL13"/>
      <c r="WLM13"/>
      <c r="WLN13"/>
      <c r="WLO13"/>
      <c r="WLP13"/>
      <c r="WLQ13"/>
      <c r="WLR13"/>
      <c r="WLS13"/>
      <c r="WLT13"/>
      <c r="WLU13"/>
      <c r="WLV13"/>
      <c r="WLW13"/>
      <c r="WLX13"/>
      <c r="WLY13"/>
      <c r="WLZ13"/>
      <c r="WMA13"/>
      <c r="WMB13"/>
      <c r="WMC13"/>
      <c r="WMD13"/>
      <c r="WME13"/>
      <c r="WMF13"/>
      <c r="WMG13"/>
      <c r="WMH13"/>
      <c r="WMI13"/>
      <c r="WMJ13"/>
      <c r="WMK13"/>
      <c r="WML13"/>
      <c r="WMM13"/>
      <c r="WMN13"/>
      <c r="WMO13"/>
      <c r="WMP13"/>
      <c r="WMQ13"/>
      <c r="WMR13"/>
      <c r="WMS13"/>
      <c r="WMT13"/>
      <c r="WMU13"/>
      <c r="WMV13"/>
      <c r="WMW13"/>
      <c r="WMX13"/>
      <c r="WMY13"/>
      <c r="WMZ13"/>
      <c r="WNA13"/>
      <c r="WNB13"/>
      <c r="WNC13"/>
      <c r="WND13"/>
      <c r="WNE13"/>
      <c r="WNF13"/>
      <c r="WNG13"/>
      <c r="WNH13"/>
      <c r="WNI13"/>
      <c r="WNJ13"/>
      <c r="WNK13"/>
      <c r="WNL13"/>
      <c r="WNM13"/>
      <c r="WNN13"/>
      <c r="WNO13"/>
      <c r="WNP13"/>
      <c r="WNQ13"/>
      <c r="WNR13"/>
      <c r="WNS13"/>
      <c r="WNT13"/>
      <c r="WNU13"/>
      <c r="WNV13"/>
      <c r="WNW13"/>
      <c r="WNX13"/>
      <c r="WNY13"/>
      <c r="WNZ13"/>
      <c r="WOA13"/>
      <c r="WOB13"/>
      <c r="WOC13"/>
      <c r="WOD13"/>
      <c r="WOE13"/>
      <c r="WOF13"/>
      <c r="WOG13"/>
      <c r="WOH13"/>
      <c r="WOI13"/>
      <c r="WOJ13"/>
      <c r="WOK13"/>
      <c r="WOL13"/>
      <c r="WOM13"/>
      <c r="WON13"/>
      <c r="WOO13"/>
      <c r="WOP13"/>
      <c r="WOQ13"/>
      <c r="WOR13"/>
      <c r="WOS13"/>
      <c r="WOT13"/>
      <c r="WOU13"/>
      <c r="WOV13"/>
      <c r="WOW13"/>
      <c r="WOX13"/>
      <c r="WOY13"/>
      <c r="WOZ13"/>
      <c r="WPA13"/>
      <c r="WPB13"/>
      <c r="WPC13"/>
      <c r="WPD13"/>
      <c r="WPE13"/>
      <c r="WPF13"/>
      <c r="WPG13"/>
      <c r="WPH13"/>
      <c r="WPI13"/>
      <c r="WPJ13"/>
      <c r="WPK13"/>
      <c r="WPL13"/>
      <c r="WPM13"/>
      <c r="WPN13"/>
      <c r="WPO13"/>
      <c r="WPP13"/>
      <c r="WPQ13"/>
      <c r="WPR13"/>
      <c r="WPS13"/>
      <c r="WPT13"/>
      <c r="WPU13"/>
      <c r="WPV13"/>
      <c r="WPW13"/>
      <c r="WPX13"/>
      <c r="WPY13"/>
      <c r="WPZ13"/>
      <c r="WQA13"/>
      <c r="WQB13"/>
      <c r="WQC13"/>
      <c r="WQD13"/>
      <c r="WQE13"/>
      <c r="WQF13"/>
      <c r="WQG13"/>
      <c r="WQH13"/>
      <c r="WQI13"/>
      <c r="WQJ13"/>
      <c r="WQK13"/>
      <c r="WQL13"/>
      <c r="WQM13"/>
      <c r="WQN13"/>
      <c r="WQO13"/>
      <c r="WQP13"/>
      <c r="WQQ13"/>
      <c r="WQR13"/>
      <c r="WQS13"/>
      <c r="WQT13"/>
      <c r="WQU13"/>
      <c r="WQV13"/>
      <c r="WQW13"/>
      <c r="WQX13"/>
      <c r="WQY13"/>
      <c r="WQZ13"/>
      <c r="WRA13"/>
      <c r="WRB13"/>
      <c r="WRC13"/>
      <c r="WRD13"/>
      <c r="WRE13"/>
      <c r="WRF13"/>
      <c r="WRG13"/>
      <c r="WRH13"/>
      <c r="WRI13"/>
      <c r="WRJ13"/>
      <c r="WRK13"/>
      <c r="WRL13"/>
      <c r="WRM13"/>
      <c r="WRN13"/>
      <c r="WRO13"/>
      <c r="WRP13"/>
      <c r="WRQ13"/>
      <c r="WRR13"/>
      <c r="WRS13"/>
      <c r="WRT13"/>
      <c r="WRU13"/>
      <c r="WRV13"/>
      <c r="WRW13"/>
      <c r="WRX13"/>
      <c r="WRY13"/>
      <c r="WRZ13"/>
      <c r="WSA13"/>
      <c r="WSB13"/>
      <c r="WSC13"/>
      <c r="WSD13"/>
      <c r="WSE13"/>
      <c r="WSF13"/>
      <c r="WSG13"/>
      <c r="WSH13"/>
      <c r="WSI13"/>
      <c r="WSJ13"/>
      <c r="WSK13"/>
      <c r="WSL13"/>
      <c r="WSM13"/>
      <c r="WSN13"/>
      <c r="WSO13"/>
      <c r="WSP13"/>
      <c r="WSQ13"/>
      <c r="WSR13"/>
      <c r="WSS13"/>
      <c r="WST13"/>
      <c r="WSU13"/>
      <c r="WSV13"/>
      <c r="WSW13"/>
      <c r="WSX13"/>
      <c r="WSY13"/>
      <c r="WSZ13"/>
      <c r="WTA13"/>
      <c r="WTB13"/>
      <c r="WTC13"/>
      <c r="WTD13"/>
      <c r="WTE13"/>
      <c r="WTF13"/>
      <c r="WTG13"/>
      <c r="WTH13"/>
      <c r="WTI13"/>
      <c r="WTJ13"/>
      <c r="WTK13"/>
      <c r="WTL13"/>
      <c r="WTM13"/>
      <c r="WTN13"/>
      <c r="WTO13"/>
      <c r="WTP13"/>
      <c r="WTQ13"/>
      <c r="WTR13"/>
      <c r="WTS13"/>
      <c r="WTT13"/>
      <c r="WTU13"/>
      <c r="WTV13"/>
      <c r="WTW13"/>
      <c r="WTX13"/>
      <c r="WTY13"/>
      <c r="WTZ13"/>
      <c r="WUA13"/>
      <c r="WUB13"/>
      <c r="WUC13"/>
      <c r="WUD13"/>
      <c r="WUE13"/>
      <c r="WUF13"/>
      <c r="WUG13"/>
      <c r="WUH13"/>
      <c r="WUI13"/>
      <c r="WUJ13"/>
      <c r="WUK13"/>
      <c r="WUL13"/>
      <c r="WUM13"/>
      <c r="WUN13"/>
      <c r="WUO13"/>
      <c r="WUP13"/>
      <c r="WUQ13"/>
      <c r="WUR13"/>
      <c r="WUS13"/>
      <c r="WUT13"/>
      <c r="WUU13"/>
      <c r="WUV13"/>
      <c r="WUW13"/>
      <c r="WUX13"/>
      <c r="WUY13"/>
      <c r="WUZ13"/>
      <c r="WVA13"/>
      <c r="WVB13"/>
      <c r="WVC13"/>
      <c r="WVD13"/>
      <c r="WVE13"/>
      <c r="WVF13"/>
      <c r="WVG13"/>
      <c r="WVH13"/>
      <c r="WVI13"/>
      <c r="WVJ13"/>
      <c r="WVK13"/>
      <c r="WVL13"/>
      <c r="WVM13"/>
      <c r="WVN13"/>
      <c r="WVO13"/>
      <c r="WVP13"/>
      <c r="WVQ13"/>
      <c r="WVR13"/>
      <c r="WVS13"/>
      <c r="WVT13"/>
      <c r="WVU13"/>
      <c r="WVV13"/>
      <c r="WVW13"/>
      <c r="WVX13"/>
      <c r="WVY13"/>
      <c r="WVZ13"/>
      <c r="WWA13"/>
      <c r="WWB13"/>
      <c r="WWC13"/>
      <c r="WWD13"/>
      <c r="WWE13"/>
      <c r="WWF13"/>
      <c r="WWG13"/>
      <c r="WWH13"/>
      <c r="WWI13"/>
      <c r="WWJ13"/>
      <c r="WWK13"/>
      <c r="WWL13"/>
      <c r="WWM13"/>
      <c r="WWN13"/>
      <c r="WWO13"/>
      <c r="WWP13"/>
      <c r="WWQ13"/>
      <c r="WWR13"/>
      <c r="WWS13"/>
      <c r="WWT13"/>
      <c r="WWU13"/>
      <c r="WWV13"/>
      <c r="WWW13"/>
      <c r="WWX13"/>
      <c r="WWY13"/>
      <c r="WWZ13"/>
      <c r="WXA13"/>
      <c r="WXB13"/>
      <c r="WXC13"/>
      <c r="WXD13"/>
      <c r="WXE13"/>
      <c r="WXF13"/>
      <c r="WXG13"/>
      <c r="WXH13"/>
      <c r="WXI13"/>
      <c r="WXJ13"/>
      <c r="WXK13"/>
      <c r="WXL13"/>
      <c r="WXM13"/>
      <c r="WXN13"/>
      <c r="WXO13"/>
      <c r="WXP13"/>
      <c r="WXQ13"/>
      <c r="WXR13"/>
      <c r="WXS13"/>
      <c r="WXT13"/>
      <c r="WXU13"/>
      <c r="WXV13"/>
      <c r="WXW13"/>
      <c r="WXX13"/>
      <c r="WXY13"/>
      <c r="WXZ13"/>
      <c r="WYA13"/>
      <c r="WYB13"/>
      <c r="WYC13"/>
      <c r="WYD13"/>
      <c r="WYE13"/>
      <c r="WYF13"/>
      <c r="WYG13"/>
      <c r="WYH13"/>
      <c r="WYI13"/>
      <c r="WYJ13"/>
      <c r="WYK13"/>
      <c r="WYL13"/>
      <c r="WYM13"/>
      <c r="WYN13"/>
      <c r="WYO13"/>
      <c r="WYP13"/>
      <c r="WYQ13"/>
      <c r="WYR13"/>
      <c r="WYS13"/>
      <c r="WYT13"/>
      <c r="WYU13"/>
      <c r="WYV13"/>
      <c r="WYW13"/>
      <c r="WYX13"/>
      <c r="WYY13"/>
      <c r="WYZ13"/>
      <c r="WZA13"/>
      <c r="WZB13"/>
      <c r="WZC13"/>
      <c r="WZD13"/>
      <c r="WZE13"/>
      <c r="WZF13"/>
      <c r="WZG13"/>
      <c r="WZH13"/>
      <c r="WZI13"/>
      <c r="WZJ13"/>
      <c r="WZK13"/>
      <c r="WZL13"/>
      <c r="WZM13"/>
      <c r="WZN13"/>
      <c r="WZO13"/>
      <c r="WZP13"/>
      <c r="WZQ13"/>
      <c r="WZR13"/>
      <c r="WZS13"/>
      <c r="WZT13"/>
      <c r="WZU13"/>
      <c r="WZV13"/>
      <c r="WZW13"/>
      <c r="WZX13"/>
      <c r="WZY13"/>
      <c r="WZZ13"/>
      <c r="XAA13"/>
      <c r="XAB13"/>
      <c r="XAC13"/>
      <c r="XAD13"/>
      <c r="XAE13"/>
      <c r="XAF13"/>
      <c r="XAG13"/>
      <c r="XAH13"/>
      <c r="XAI13"/>
      <c r="XAJ13"/>
      <c r="XAK13"/>
      <c r="XAL13"/>
      <c r="XAM13"/>
      <c r="XAN13"/>
      <c r="XAO13"/>
      <c r="XAP13"/>
      <c r="XAQ13"/>
      <c r="XAR13"/>
      <c r="XAS13"/>
      <c r="XAT13"/>
      <c r="XAU13"/>
      <c r="XAV13"/>
      <c r="XAW13"/>
      <c r="XAX13"/>
      <c r="XAY13"/>
      <c r="XAZ13"/>
      <c r="XBA13"/>
      <c r="XBB13"/>
      <c r="XBC13"/>
      <c r="XBD13"/>
      <c r="XBE13"/>
      <c r="XBF13"/>
      <c r="XBG13"/>
      <c r="XBH13"/>
      <c r="XBI13"/>
      <c r="XBJ13"/>
      <c r="XBK13"/>
      <c r="XBL13"/>
      <c r="XBM13"/>
      <c r="XBN13"/>
      <c r="XBO13"/>
      <c r="XBP13"/>
      <c r="XBQ13"/>
      <c r="XBR13"/>
      <c r="XBS13"/>
      <c r="XBT13"/>
      <c r="XBU13"/>
      <c r="XBV13"/>
      <c r="XBW13"/>
      <c r="XBX13"/>
      <c r="XBY13"/>
      <c r="XBZ13"/>
      <c r="XCA13"/>
      <c r="XCB13"/>
      <c r="XCC13"/>
      <c r="XCD13"/>
      <c r="XCE13"/>
      <c r="XCF13"/>
      <c r="XCG13"/>
      <c r="XCH13"/>
      <c r="XCI13"/>
      <c r="XCJ13"/>
      <c r="XCK13"/>
      <c r="XCL13"/>
      <c r="XCM13"/>
      <c r="XCN13"/>
      <c r="XCO13"/>
      <c r="XCP13"/>
      <c r="XCQ13"/>
      <c r="XCR13"/>
      <c r="XCS13"/>
      <c r="XCT13"/>
      <c r="XCU13"/>
      <c r="XCV13"/>
      <c r="XCW13"/>
      <c r="XCX13"/>
      <c r="XCY13"/>
      <c r="XCZ13"/>
      <c r="XDA13"/>
      <c r="XDB13"/>
      <c r="XDC13"/>
      <c r="XDD13"/>
      <c r="XDE13"/>
      <c r="XDF13"/>
      <c r="XDG13"/>
      <c r="XDH13"/>
      <c r="XDI13"/>
      <c r="XDJ13"/>
      <c r="XDK13"/>
      <c r="XDL13"/>
      <c r="XDM13"/>
      <c r="XDN13"/>
      <c r="XDO13"/>
      <c r="XDP13"/>
      <c r="XDQ13"/>
      <c r="XDR13"/>
      <c r="XDS13"/>
      <c r="XDT13"/>
      <c r="XDU13"/>
      <c r="XDV13"/>
      <c r="XDW13"/>
      <c r="XDX13"/>
      <c r="XDY13"/>
      <c r="XDZ13"/>
      <c r="XEA13"/>
      <c r="XEB13"/>
      <c r="XEC13"/>
      <c r="XED13"/>
      <c r="XEE13"/>
      <c r="XEF13"/>
      <c r="XEG13"/>
      <c r="XEH13"/>
      <c r="XEI13"/>
      <c r="XEJ13"/>
      <c r="XEK13"/>
      <c r="XEL13"/>
      <c r="XEM13"/>
      <c r="XEN13"/>
      <c r="XEO13"/>
      <c r="XEP13"/>
      <c r="XEQ13"/>
      <c r="XER13"/>
      <c r="XES13"/>
      <c r="XET13"/>
      <c r="XEU13"/>
      <c r="XEV13"/>
      <c r="XEW13"/>
      <c r="XEX13"/>
      <c r="XEY13"/>
      <c r="XEZ13"/>
      <c r="XFA13"/>
    </row>
    <row r="14" spans="1:16381" s="1" customFormat="1" ht="105">
      <c r="A14" s="556" t="str">
        <f t="array" ref="A14">INDEX(CO_indicators_list[], SMALL(IF(CO_Indic_List='1_Entry_Table'!$B$16,ROW(CO_Indic_List)-7),ROWS(A$6:A14)),2)</f>
        <v>Output 1.2</v>
      </c>
      <c r="B14" s="530" t="str">
        <f>IF(ISERROR(VLOOKUP(A14,FillHome_OO[],3,FALSE))=TRUE,,VLOOKUP(A14,FillHome_OO[],3,FALSE))</f>
        <v>1.2 - National and local capacity for maternal, perinatal and child-health services strengthened</v>
      </c>
      <c r="C14" s="530">
        <f>Monitoring_Table!C14</f>
        <v>0</v>
      </c>
      <c r="D14" s="530" t="str">
        <f>VLOOKUP(ShadowTable[[#This Row],[indicators]],Tablo_MonitoringTable[],2,FALSE)</f>
        <v>Indicator 1.2.1</v>
      </c>
      <c r="E14" s="208" t="str">
        <f t="array" ref="E14">INDEX(CO_indicators_list[], SMALL(IF(CO_Indic_List='1_Entry_Table'!$B$16,ROW(CO_Indic_List)-7),ROWS(E$6:E14)),8)</f>
        <v>1.2.1 - Number of district health delegations providing care for children with multiple micronutrient powder</v>
      </c>
      <c r="F14" s="526">
        <f>IF(ISERROR(VLOOKUP(ShadowTable[[#This Row],[indicators]],Tablo_MonitoringTable[],3,FALSE))=TRUE,,VLOOKUP(ShadowTable[[#This Row],[indicators]],Tablo_MonitoringTable[],3,FALSE))</f>
        <v>0</v>
      </c>
      <c r="G14" s="526">
        <f>VLOOKUP(ShadowTable[[#This Row],[indicators]],Tablo_MonitoringTable[],4,FALSE)</f>
        <v>0</v>
      </c>
      <c r="H14" s="526">
        <f>VLOOKUP(ShadowTable[[#This Row],[indicators]],Tablo_MonitoringTable[],5,FALSE)</f>
        <v>0</v>
      </c>
      <c r="I14" s="526">
        <f>VLOOKUP(ShadowTable[[#This Row],[indicators]],Tablo_MonitoringTable[],6,FALSE)</f>
        <v>0</v>
      </c>
      <c r="J14" s="526">
        <f>VLOOKUP(ShadowTable[[#This Row],[indicators]],Tablo_MonitoringTable[],7,FALSE)</f>
        <v>0</v>
      </c>
      <c r="K14" s="526">
        <f>VLOOKUP(ShadowTable[[#This Row],[indicators]],Tablo_MonitoringTable[],8,FALSE)</f>
        <v>0</v>
      </c>
      <c r="L14" s="526">
        <f>VLOOKUP(ShadowTable[[#This Row],[indicators]],Tablo_MonitoringTable[],10,FALSE)</f>
        <v>0</v>
      </c>
      <c r="M14" s="526">
        <f>VLOOKUP(ShadowTable[[#This Row],[indicators]],Tablo_MonitoringTable[],11,FALSE)</f>
        <v>0</v>
      </c>
      <c r="N14" s="526">
        <f>VLOOKUP(ShadowTable[[#This Row],[indicators]],Tablo_MonitoringTable[],13,FALSE)</f>
        <v>0</v>
      </c>
      <c r="O14" s="526">
        <f>VLOOKUP(ShadowTable[[#This Row],[indicators]],Tablo_MonitoringTable[],14,FALSE)</f>
        <v>0</v>
      </c>
      <c r="P14" s="526">
        <f>VLOOKUP(ShadowTable[[#This Row],[indicators]],Tablo_MonitoringTable[],16,FALSE)</f>
        <v>0</v>
      </c>
      <c r="Q14" s="526">
        <f>VLOOKUP(ShadowTable[[#This Row],[indicators]],Tablo_MonitoringTable[],17,FALSE)</f>
        <v>0</v>
      </c>
      <c r="R14" s="526">
        <f>VLOOKUP(ShadowTable[[#This Row],[indicators]],Tablo_MonitoringTable[],19,FALSE)</f>
        <v>0</v>
      </c>
      <c r="S14" s="526">
        <f>VLOOKUP(ShadowTable[[#This Row],[indicators]],Tablo_MonitoringTable[],20,FALSE)</f>
        <v>0</v>
      </c>
      <c r="T14" s="526">
        <f>VLOOKUP(ShadowTable[[#This Row],[indicators]],Tablo_MonitoringTable[],22,FALSE)</f>
        <v>0</v>
      </c>
      <c r="U14" s="526">
        <f>VLOOKUP(ShadowTable[[#This Row],[indicators]],Tablo_MonitoringTable[],23,FALSE)</f>
        <v>0</v>
      </c>
      <c r="V14" s="225">
        <f>VLOOKUP(ShadowTable[[#This Row],[indicators]],Tablo_MonitoringTable[],25,FALSE)</f>
        <v>0</v>
      </c>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c r="IW14"/>
      <c r="IX14"/>
      <c r="IY14"/>
      <c r="IZ14"/>
      <c r="JA14"/>
      <c r="JB14"/>
      <c r="JC14"/>
      <c r="JD14"/>
      <c r="JE14"/>
      <c r="JF14"/>
      <c r="JG14"/>
      <c r="JH14"/>
      <c r="JI14"/>
      <c r="JJ14"/>
      <c r="JK14"/>
      <c r="JL14"/>
      <c r="JM14"/>
      <c r="JN14"/>
      <c r="JO14"/>
      <c r="JP14"/>
      <c r="JQ14"/>
      <c r="JR14"/>
      <c r="JS14"/>
      <c r="JT14"/>
      <c r="JU14"/>
      <c r="JV14"/>
      <c r="JW14"/>
      <c r="JX14"/>
      <c r="JY14"/>
      <c r="JZ14"/>
      <c r="KA14"/>
      <c r="KB14"/>
      <c r="KC14"/>
      <c r="KD14"/>
      <c r="KE14"/>
      <c r="KF14"/>
      <c r="KG14"/>
      <c r="KH14"/>
      <c r="KI14"/>
      <c r="KJ14"/>
      <c r="KK14"/>
      <c r="KL14"/>
      <c r="KM14"/>
      <c r="KN14"/>
      <c r="KO14"/>
      <c r="KP14"/>
      <c r="KQ14"/>
      <c r="KR14"/>
      <c r="KS14"/>
      <c r="KT14"/>
      <c r="KU14"/>
      <c r="KV14"/>
      <c r="KW14"/>
      <c r="KX14"/>
      <c r="KY14"/>
      <c r="KZ14"/>
      <c r="LA14"/>
      <c r="LB14"/>
      <c r="LC14"/>
      <c r="LD14"/>
      <c r="LE14"/>
      <c r="LF14"/>
      <c r="LG14"/>
      <c r="LH14"/>
      <c r="LI14"/>
      <c r="LJ14"/>
      <c r="LK14"/>
      <c r="LL14"/>
      <c r="LM14"/>
      <c r="LN14"/>
      <c r="LO14"/>
      <c r="LP14"/>
      <c r="LQ14"/>
      <c r="LR14"/>
      <c r="LS14"/>
      <c r="LT14"/>
      <c r="LU14"/>
      <c r="LV14"/>
      <c r="LW14"/>
      <c r="LX14"/>
      <c r="LY14"/>
      <c r="LZ14"/>
      <c r="MA14"/>
      <c r="MB14"/>
      <c r="MC14"/>
      <c r="MD14"/>
      <c r="ME14"/>
      <c r="MF14"/>
      <c r="MG14"/>
      <c r="MH14"/>
      <c r="MI14"/>
      <c r="MJ14"/>
      <c r="MK14"/>
      <c r="ML14"/>
      <c r="MM14"/>
      <c r="MN14"/>
      <c r="MO14"/>
      <c r="MP14"/>
      <c r="MQ14"/>
      <c r="MR14"/>
      <c r="MS14"/>
      <c r="MT14"/>
      <c r="MU14"/>
      <c r="MV14"/>
      <c r="MW14"/>
      <c r="MX14"/>
      <c r="MY14"/>
      <c r="MZ14"/>
      <c r="NA14"/>
      <c r="NB14"/>
      <c r="NC14"/>
      <c r="ND14"/>
      <c r="NE14"/>
      <c r="NF14"/>
      <c r="NG14"/>
      <c r="NH14"/>
      <c r="NI14"/>
      <c r="NJ14"/>
      <c r="NK14"/>
      <c r="NL14"/>
      <c r="NM14"/>
      <c r="NN14"/>
      <c r="NO14"/>
      <c r="NP14"/>
      <c r="NQ14"/>
      <c r="NR14"/>
      <c r="NS14"/>
      <c r="NT14"/>
      <c r="NU14"/>
      <c r="NV14"/>
      <c r="NW14"/>
      <c r="NX14"/>
      <c r="NY14"/>
      <c r="NZ14"/>
      <c r="OA14"/>
      <c r="OB14"/>
      <c r="OC14"/>
      <c r="OD14"/>
      <c r="OE14"/>
      <c r="OF14"/>
      <c r="OG14"/>
      <c r="OH14"/>
      <c r="OI14"/>
      <c r="OJ14"/>
      <c r="OK14"/>
      <c r="OL14"/>
      <c r="OM14"/>
      <c r="ON14"/>
      <c r="OO14"/>
      <c r="OP14"/>
      <c r="OQ14"/>
      <c r="OR14"/>
      <c r="OS14"/>
      <c r="OT14"/>
      <c r="OU14"/>
      <c r="OV14"/>
      <c r="OW14"/>
      <c r="OX14"/>
      <c r="OY14"/>
      <c r="OZ14"/>
      <c r="PA14"/>
      <c r="PB14"/>
      <c r="PC14"/>
      <c r="PD14"/>
      <c r="PE14"/>
      <c r="PF14"/>
      <c r="PG14"/>
      <c r="PH14"/>
      <c r="PI14"/>
      <c r="PJ14"/>
      <c r="PK14"/>
      <c r="PL14"/>
      <c r="PM14"/>
      <c r="PN14"/>
      <c r="PO14"/>
      <c r="PP14"/>
      <c r="PQ14"/>
      <c r="PR14"/>
      <c r="PS14"/>
      <c r="PT14"/>
      <c r="PU14"/>
      <c r="PV14"/>
      <c r="PW14"/>
      <c r="PX14"/>
      <c r="PY14"/>
      <c r="PZ14"/>
      <c r="QA14"/>
      <c r="QB14"/>
      <c r="QC14"/>
      <c r="QD14"/>
      <c r="QE14"/>
      <c r="QF14"/>
      <c r="QG14"/>
      <c r="QH14"/>
      <c r="QI14"/>
      <c r="QJ14"/>
      <c r="QK14"/>
      <c r="QL14"/>
      <c r="QM14"/>
      <c r="QN14"/>
      <c r="QO14"/>
      <c r="QP14"/>
      <c r="QQ14"/>
      <c r="QR14"/>
      <c r="QS14"/>
      <c r="QT14"/>
      <c r="QU14"/>
      <c r="QV14"/>
      <c r="QW14"/>
      <c r="QX14"/>
      <c r="QY14"/>
      <c r="QZ14"/>
      <c r="RA14"/>
      <c r="RB14"/>
      <c r="RC14"/>
      <c r="RD14"/>
      <c r="RE14"/>
      <c r="RF14"/>
      <c r="RG14"/>
      <c r="RH14"/>
      <c r="RI14"/>
      <c r="RJ14"/>
      <c r="RK14"/>
      <c r="RL14"/>
      <c r="RM14"/>
      <c r="RN14"/>
      <c r="RO14"/>
      <c r="RP14"/>
      <c r="RQ14"/>
      <c r="RR14"/>
      <c r="RS14"/>
      <c r="RT14"/>
      <c r="RU14"/>
      <c r="RV14"/>
      <c r="RW14"/>
      <c r="RX14"/>
      <c r="RY14"/>
      <c r="RZ14"/>
      <c r="SA14"/>
      <c r="SB14"/>
      <c r="SC14"/>
      <c r="SD14"/>
      <c r="SE14"/>
      <c r="SF14"/>
      <c r="SG14"/>
      <c r="SH14"/>
      <c r="SI14"/>
      <c r="SJ14"/>
      <c r="SK14"/>
      <c r="SL14"/>
      <c r="SM14"/>
      <c r="SN14"/>
      <c r="SO14"/>
      <c r="SP14"/>
      <c r="SQ14"/>
      <c r="SR14"/>
      <c r="SS14"/>
      <c r="ST14"/>
      <c r="SU14"/>
      <c r="SV14"/>
      <c r="SW14"/>
      <c r="SX14"/>
      <c r="SY14"/>
      <c r="SZ14"/>
      <c r="TA14"/>
      <c r="TB14"/>
      <c r="TC14"/>
      <c r="TD14"/>
      <c r="TE14"/>
      <c r="TF14"/>
      <c r="TG14"/>
      <c r="TH14"/>
      <c r="TI14"/>
      <c r="TJ14"/>
      <c r="TK14"/>
      <c r="TL14"/>
      <c r="TM14"/>
      <c r="TN14"/>
      <c r="TO14"/>
      <c r="TP14"/>
      <c r="TQ14"/>
      <c r="TR14"/>
      <c r="TS14"/>
      <c r="TT14"/>
      <c r="TU14"/>
      <c r="TV14"/>
      <c r="TW14"/>
      <c r="TX14"/>
      <c r="TY14"/>
      <c r="TZ14"/>
      <c r="UA14"/>
      <c r="UB14"/>
      <c r="UC14"/>
      <c r="UD14"/>
      <c r="UE14"/>
      <c r="UF14"/>
      <c r="UG14"/>
      <c r="UH14"/>
      <c r="UI14"/>
      <c r="UJ14"/>
      <c r="UK14"/>
      <c r="UL14"/>
      <c r="UM14"/>
      <c r="UN14"/>
      <c r="UO14"/>
      <c r="UP14"/>
      <c r="UQ14"/>
      <c r="UR14"/>
      <c r="US14"/>
      <c r="UT14"/>
      <c r="UU14"/>
      <c r="UV14"/>
      <c r="UW14"/>
      <c r="UX14"/>
      <c r="UY14"/>
      <c r="UZ14"/>
      <c r="VA14"/>
      <c r="VB14"/>
      <c r="VC14"/>
      <c r="VD14"/>
      <c r="VE14"/>
      <c r="VF14"/>
      <c r="VG14"/>
      <c r="VH14"/>
      <c r="VI14"/>
      <c r="VJ14"/>
      <c r="VK14"/>
      <c r="VL14"/>
      <c r="VM14"/>
      <c r="VN14"/>
      <c r="VO14"/>
      <c r="VP14"/>
      <c r="VQ14"/>
      <c r="VR14"/>
      <c r="VS14"/>
      <c r="VT14"/>
      <c r="VU14"/>
      <c r="VV14"/>
      <c r="VW14"/>
      <c r="VX14"/>
      <c r="VY14"/>
      <c r="VZ14"/>
      <c r="WA14"/>
      <c r="WB14"/>
      <c r="WC14"/>
      <c r="WD14"/>
      <c r="WE14"/>
      <c r="WF14"/>
      <c r="WG14"/>
      <c r="WH14"/>
      <c r="WI14"/>
      <c r="WJ14"/>
      <c r="WK14"/>
      <c r="WL14"/>
      <c r="WM14"/>
      <c r="WN14"/>
      <c r="WO14"/>
      <c r="WP14"/>
      <c r="WQ14"/>
      <c r="WR14"/>
      <c r="WS14"/>
      <c r="WT14"/>
      <c r="WU14"/>
      <c r="WV14"/>
      <c r="WW14"/>
      <c r="WX14"/>
      <c r="WY14"/>
      <c r="WZ14"/>
      <c r="XA14"/>
      <c r="XB14"/>
      <c r="XC14"/>
      <c r="XD14"/>
      <c r="XE14"/>
      <c r="XF14"/>
      <c r="XG14"/>
      <c r="XH14"/>
      <c r="XI14"/>
      <c r="XJ14"/>
      <c r="XK14"/>
      <c r="XL14"/>
      <c r="XM14"/>
      <c r="XN14"/>
      <c r="XO14"/>
      <c r="XP14"/>
      <c r="XQ14"/>
      <c r="XR14"/>
      <c r="XS14"/>
      <c r="XT14"/>
      <c r="XU14"/>
      <c r="XV14"/>
      <c r="XW14"/>
      <c r="XX14"/>
      <c r="XY14"/>
      <c r="XZ14"/>
      <c r="YA14"/>
      <c r="YB14"/>
      <c r="YC14"/>
      <c r="YD14"/>
      <c r="YE14"/>
      <c r="YF14"/>
      <c r="YG14"/>
      <c r="YH14"/>
      <c r="YI14"/>
      <c r="YJ14"/>
      <c r="YK14"/>
      <c r="YL14"/>
      <c r="YM14"/>
      <c r="YN14"/>
      <c r="YO14"/>
      <c r="YP14"/>
      <c r="YQ14"/>
      <c r="YR14"/>
      <c r="YS14"/>
      <c r="YT14"/>
      <c r="YU14"/>
      <c r="YV14"/>
      <c r="YW14"/>
      <c r="YX14"/>
      <c r="YY14"/>
      <c r="YZ14"/>
      <c r="ZA14"/>
      <c r="ZB14"/>
      <c r="ZC14"/>
      <c r="ZD14"/>
      <c r="ZE14"/>
      <c r="ZF14"/>
      <c r="ZG14"/>
      <c r="ZH14"/>
      <c r="ZI14"/>
      <c r="ZJ14"/>
      <c r="ZK14"/>
      <c r="ZL14"/>
      <c r="ZM14"/>
      <c r="ZN14"/>
      <c r="ZO14"/>
      <c r="ZP14"/>
      <c r="ZQ14"/>
      <c r="ZR14"/>
      <c r="ZS14"/>
      <c r="ZT14"/>
      <c r="ZU14"/>
      <c r="ZV14"/>
      <c r="ZW14"/>
      <c r="ZX14"/>
      <c r="ZY14"/>
      <c r="ZZ14"/>
      <c r="AAA14"/>
      <c r="AAB14"/>
      <c r="AAC14"/>
      <c r="AAD14"/>
      <c r="AAE14"/>
      <c r="AAF14"/>
      <c r="AAG14"/>
      <c r="AAH14"/>
      <c r="AAI14"/>
      <c r="AAJ14"/>
      <c r="AAK14"/>
      <c r="AAL14"/>
      <c r="AAM14"/>
      <c r="AAN14"/>
      <c r="AAO14"/>
      <c r="AAP14"/>
      <c r="AAQ14"/>
      <c r="AAR14"/>
      <c r="AAS14"/>
      <c r="AAT14"/>
      <c r="AAU14"/>
      <c r="AAV14"/>
      <c r="AAW14"/>
      <c r="AAX14"/>
      <c r="AAY14"/>
      <c r="AAZ14"/>
      <c r="ABA14"/>
      <c r="ABB14"/>
      <c r="ABC14"/>
      <c r="ABD14"/>
      <c r="ABE14"/>
      <c r="ABF14"/>
      <c r="ABG14"/>
      <c r="ABH14"/>
      <c r="ABI14"/>
      <c r="ABJ14"/>
      <c r="ABK14"/>
      <c r="ABL14"/>
      <c r="ABM14"/>
      <c r="ABN14"/>
      <c r="ABO14"/>
      <c r="ABP14"/>
      <c r="ABQ14"/>
      <c r="ABR14"/>
      <c r="ABS14"/>
      <c r="ABT14"/>
      <c r="ABU14"/>
      <c r="ABV14"/>
      <c r="ABW14"/>
      <c r="ABX14"/>
      <c r="ABY14"/>
      <c r="ABZ14"/>
      <c r="ACA14"/>
      <c r="ACB14"/>
      <c r="ACC14"/>
      <c r="ACD14"/>
      <c r="ACE14"/>
      <c r="ACF14"/>
      <c r="ACG14"/>
      <c r="ACH14"/>
      <c r="ACI14"/>
      <c r="ACJ14"/>
      <c r="ACK14"/>
      <c r="ACL14"/>
      <c r="ACM14"/>
      <c r="ACN14"/>
      <c r="ACO14"/>
      <c r="ACP14"/>
      <c r="ACQ14"/>
      <c r="ACR14"/>
      <c r="ACS14"/>
      <c r="ACT14"/>
      <c r="ACU14"/>
      <c r="ACV14"/>
      <c r="ACW14"/>
      <c r="ACX14"/>
      <c r="ACY14"/>
      <c r="ACZ14"/>
      <c r="ADA14"/>
      <c r="ADB14"/>
      <c r="ADC14"/>
      <c r="ADD14"/>
      <c r="ADE14"/>
      <c r="ADF14"/>
      <c r="ADG14"/>
      <c r="ADH14"/>
      <c r="ADI14"/>
      <c r="ADJ14"/>
      <c r="ADK14"/>
      <c r="ADL14"/>
      <c r="ADM14"/>
      <c r="ADN14"/>
      <c r="ADO14"/>
      <c r="ADP14"/>
      <c r="ADQ14"/>
      <c r="ADR14"/>
      <c r="ADS14"/>
      <c r="ADT14"/>
      <c r="ADU14"/>
      <c r="ADV14"/>
      <c r="ADW14"/>
      <c r="ADX14"/>
      <c r="ADY14"/>
      <c r="ADZ14"/>
      <c r="AEA14"/>
      <c r="AEB14"/>
      <c r="AEC14"/>
      <c r="AED14"/>
      <c r="AEE14"/>
      <c r="AEF14"/>
      <c r="AEG14"/>
      <c r="AEH14"/>
      <c r="AEI14"/>
      <c r="AEJ14"/>
      <c r="AEK14"/>
      <c r="AEL14"/>
      <c r="AEM14"/>
      <c r="AEN14"/>
      <c r="AEO14"/>
      <c r="AEP14"/>
      <c r="AEQ14"/>
      <c r="AER14"/>
      <c r="AES14"/>
      <c r="AET14"/>
      <c r="AEU14"/>
      <c r="AEV14"/>
      <c r="AEW14"/>
      <c r="AEX14"/>
      <c r="AEY14"/>
      <c r="AEZ14"/>
      <c r="AFA14"/>
      <c r="AFB14"/>
      <c r="AFC14"/>
      <c r="AFD14"/>
      <c r="AFE14"/>
      <c r="AFF14"/>
      <c r="AFG14"/>
      <c r="AFH14"/>
      <c r="AFI14"/>
      <c r="AFJ14"/>
      <c r="AFK14"/>
      <c r="AFL14"/>
      <c r="AFM14"/>
      <c r="AFN14"/>
      <c r="AFO14"/>
      <c r="AFP14"/>
      <c r="AFQ14"/>
      <c r="AFR14"/>
      <c r="AFS14"/>
      <c r="AFT14"/>
      <c r="AFU14"/>
      <c r="AFV14"/>
      <c r="AFW14"/>
      <c r="AFX14"/>
      <c r="AFY14"/>
      <c r="AFZ14"/>
      <c r="AGA14"/>
      <c r="AGB14"/>
      <c r="AGC14"/>
      <c r="AGD14"/>
      <c r="AGE14"/>
      <c r="AGF14"/>
      <c r="AGG14"/>
      <c r="AGH14"/>
      <c r="AGI14"/>
      <c r="AGJ14"/>
      <c r="AGK14"/>
      <c r="AGL14"/>
      <c r="AGM14"/>
      <c r="AGN14"/>
      <c r="AGO14"/>
      <c r="AGP14"/>
      <c r="AGQ14"/>
      <c r="AGR14"/>
      <c r="AGS14"/>
      <c r="AGT14"/>
      <c r="AGU14"/>
      <c r="AGV14"/>
      <c r="AGW14"/>
      <c r="AGX14"/>
      <c r="AGY14"/>
      <c r="AGZ14"/>
      <c r="AHA14"/>
      <c r="AHB14"/>
      <c r="AHC14"/>
      <c r="AHD14"/>
      <c r="AHE14"/>
      <c r="AHF14"/>
      <c r="AHG14"/>
      <c r="AHH14"/>
      <c r="AHI14"/>
      <c r="AHJ14"/>
      <c r="AHK14"/>
      <c r="AHL14"/>
      <c r="AHM14"/>
      <c r="AHN14"/>
      <c r="AHO14"/>
      <c r="AHP14"/>
      <c r="AHQ14"/>
      <c r="AHR14"/>
      <c r="AHS14"/>
      <c r="AHT14"/>
      <c r="AHU14"/>
      <c r="AHV14"/>
      <c r="AHW14"/>
      <c r="AHX14"/>
      <c r="AHY14"/>
      <c r="AHZ14"/>
      <c r="AIA14"/>
      <c r="AIB14"/>
      <c r="AIC14"/>
      <c r="AID14"/>
      <c r="AIE14"/>
      <c r="AIF14"/>
      <c r="AIG14"/>
      <c r="AIH14"/>
      <c r="AII14"/>
      <c r="AIJ14"/>
      <c r="AIK14"/>
      <c r="AIL14"/>
      <c r="AIM14"/>
      <c r="AIN14"/>
      <c r="AIO14"/>
      <c r="AIP14"/>
      <c r="AIQ14"/>
      <c r="AIR14"/>
      <c r="AIS14"/>
      <c r="AIT14"/>
      <c r="AIU14"/>
      <c r="AIV14"/>
      <c r="AIW14"/>
      <c r="AIX14"/>
      <c r="AIY14"/>
      <c r="AIZ14"/>
      <c r="AJA14"/>
      <c r="AJB14"/>
      <c r="AJC14"/>
      <c r="AJD14"/>
      <c r="AJE14"/>
      <c r="AJF14"/>
      <c r="AJG14"/>
      <c r="AJH14"/>
      <c r="AJI14"/>
      <c r="AJJ14"/>
      <c r="AJK14"/>
      <c r="AJL14"/>
      <c r="AJM14"/>
      <c r="AJN14"/>
      <c r="AJO14"/>
      <c r="AJP14"/>
      <c r="AJQ14"/>
      <c r="AJR14"/>
      <c r="AJS14"/>
      <c r="AJT14"/>
      <c r="AJU14"/>
      <c r="AJV14"/>
      <c r="AJW14"/>
      <c r="AJX14"/>
      <c r="AJY14"/>
      <c r="AJZ14"/>
      <c r="AKA14"/>
      <c r="AKB14"/>
      <c r="AKC14"/>
      <c r="AKD14"/>
      <c r="AKE14"/>
      <c r="AKF14"/>
      <c r="AKG14"/>
      <c r="AKH14"/>
      <c r="AKI14"/>
      <c r="AKJ14"/>
      <c r="AKK14"/>
      <c r="AKL14"/>
      <c r="AKM14"/>
      <c r="AKN14"/>
      <c r="AKO14"/>
      <c r="AKP14"/>
      <c r="AKQ14"/>
      <c r="AKR14"/>
      <c r="AKS14"/>
      <c r="AKT14"/>
      <c r="AKU14"/>
      <c r="AKV14"/>
      <c r="AKW14"/>
      <c r="AKX14"/>
      <c r="AKY14"/>
      <c r="AKZ14"/>
      <c r="ALA14"/>
      <c r="ALB14"/>
      <c r="ALC14"/>
      <c r="ALD14"/>
      <c r="ALE14"/>
      <c r="ALF14"/>
      <c r="ALG14"/>
      <c r="ALH14"/>
      <c r="ALI14"/>
      <c r="ALJ14"/>
      <c r="ALK14"/>
      <c r="ALL14"/>
      <c r="ALM14"/>
      <c r="ALN14"/>
      <c r="ALO14"/>
      <c r="ALP14"/>
      <c r="ALQ14"/>
      <c r="ALR14"/>
      <c r="ALS14"/>
      <c r="ALT14"/>
      <c r="ALU14"/>
      <c r="ALV14"/>
      <c r="ALW14"/>
      <c r="ALX14"/>
      <c r="ALY14"/>
      <c r="ALZ14"/>
      <c r="AMA14"/>
      <c r="AMB14"/>
      <c r="AMC14"/>
      <c r="AMD14"/>
      <c r="AME14"/>
      <c r="AMF14"/>
      <c r="AMG14"/>
      <c r="AMH14"/>
      <c r="AMI14"/>
      <c r="AMJ14"/>
      <c r="AMK14"/>
      <c r="AML14"/>
      <c r="AMM14"/>
      <c r="AMN14"/>
      <c r="AMO14"/>
      <c r="AMP14"/>
      <c r="AMQ14"/>
      <c r="AMR14"/>
      <c r="AMS14"/>
      <c r="AMT14"/>
      <c r="AMU14"/>
      <c r="AMV14"/>
      <c r="AMW14"/>
      <c r="AMX14"/>
      <c r="AMY14"/>
      <c r="AMZ14"/>
      <c r="ANA14"/>
      <c r="ANB14"/>
      <c r="ANC14"/>
      <c r="AND14"/>
      <c r="ANE14"/>
      <c r="ANF14"/>
      <c r="ANG14"/>
      <c r="ANH14"/>
      <c r="ANI14"/>
      <c r="ANJ14"/>
      <c r="ANK14"/>
      <c r="ANL14"/>
      <c r="ANM14"/>
      <c r="ANN14"/>
      <c r="ANO14"/>
      <c r="ANP14"/>
      <c r="ANQ14"/>
      <c r="ANR14"/>
      <c r="ANS14"/>
      <c r="ANT14"/>
      <c r="ANU14"/>
      <c r="ANV14"/>
      <c r="ANW14"/>
      <c r="ANX14"/>
      <c r="ANY14"/>
      <c r="ANZ14"/>
      <c r="AOA14"/>
      <c r="AOB14"/>
      <c r="AOC14"/>
      <c r="AOD14"/>
      <c r="AOE14"/>
      <c r="AOF14"/>
      <c r="AOG14"/>
      <c r="AOH14"/>
      <c r="AOI14"/>
      <c r="AOJ14"/>
      <c r="AOK14"/>
      <c r="AOL14"/>
      <c r="AOM14"/>
      <c r="AON14"/>
      <c r="AOO14"/>
      <c r="AOP14"/>
      <c r="AOQ14"/>
      <c r="AOR14"/>
      <c r="AOS14"/>
      <c r="AOT14"/>
      <c r="AOU14"/>
      <c r="AOV14"/>
      <c r="AOW14"/>
      <c r="AOX14"/>
      <c r="AOY14"/>
      <c r="AOZ14"/>
      <c r="APA14"/>
      <c r="APB14"/>
      <c r="APC14"/>
      <c r="APD14"/>
      <c r="APE14"/>
      <c r="APF14"/>
      <c r="APG14"/>
      <c r="APH14"/>
      <c r="API14"/>
      <c r="APJ14"/>
      <c r="APK14"/>
      <c r="APL14"/>
      <c r="APM14"/>
      <c r="APN14"/>
      <c r="APO14"/>
      <c r="APP14"/>
      <c r="APQ14"/>
      <c r="APR14"/>
      <c r="APS14"/>
      <c r="APT14"/>
      <c r="APU14"/>
      <c r="APV14"/>
      <c r="APW14"/>
      <c r="APX14"/>
      <c r="APY14"/>
      <c r="APZ14"/>
      <c r="AQA14"/>
      <c r="AQB14"/>
      <c r="AQC14"/>
      <c r="AQD14"/>
      <c r="AQE14"/>
      <c r="AQF14"/>
      <c r="AQG14"/>
      <c r="AQH14"/>
      <c r="AQI14"/>
      <c r="AQJ14"/>
      <c r="AQK14"/>
      <c r="AQL14"/>
      <c r="AQM14"/>
      <c r="AQN14"/>
      <c r="AQO14"/>
      <c r="AQP14"/>
      <c r="AQQ14"/>
      <c r="AQR14"/>
      <c r="AQS14"/>
      <c r="AQT14"/>
      <c r="AQU14"/>
      <c r="AQV14"/>
      <c r="AQW14"/>
      <c r="AQX14"/>
      <c r="AQY14"/>
      <c r="AQZ14"/>
      <c r="ARA14"/>
      <c r="ARB14"/>
      <c r="ARC14"/>
      <c r="ARD14"/>
      <c r="ARE14"/>
      <c r="ARF14"/>
      <c r="ARG14"/>
      <c r="ARH14"/>
      <c r="ARI14"/>
      <c r="ARJ14"/>
      <c r="ARK14"/>
      <c r="ARL14"/>
      <c r="ARM14"/>
      <c r="ARN14"/>
      <c r="ARO14"/>
      <c r="ARP14"/>
      <c r="ARQ14"/>
      <c r="ARR14"/>
      <c r="ARS14"/>
      <c r="ART14"/>
      <c r="ARU14"/>
      <c r="ARV14"/>
      <c r="ARW14"/>
      <c r="ARX14"/>
      <c r="ARY14"/>
      <c r="ARZ14"/>
      <c r="ASA14"/>
      <c r="ASB14"/>
      <c r="ASC14"/>
      <c r="ASD14"/>
      <c r="ASE14"/>
      <c r="ASF14"/>
      <c r="ASG14"/>
      <c r="ASH14"/>
      <c r="ASI14"/>
      <c r="ASJ14"/>
      <c r="ASK14"/>
      <c r="ASL14"/>
      <c r="ASM14"/>
      <c r="ASN14"/>
      <c r="ASO14"/>
      <c r="ASP14"/>
      <c r="ASQ14"/>
      <c r="ASR14"/>
      <c r="ASS14"/>
      <c r="AST14"/>
      <c r="ASU14"/>
      <c r="ASV14"/>
      <c r="ASW14"/>
      <c r="ASX14"/>
      <c r="ASY14"/>
      <c r="ASZ14"/>
      <c r="ATA14"/>
      <c r="ATB14"/>
      <c r="ATC14"/>
      <c r="ATD14"/>
      <c r="ATE14"/>
      <c r="ATF14"/>
      <c r="ATG14"/>
      <c r="ATH14"/>
      <c r="ATI14"/>
      <c r="ATJ14"/>
      <c r="ATK14"/>
      <c r="ATL14"/>
      <c r="ATM14"/>
      <c r="ATN14"/>
      <c r="ATO14"/>
      <c r="ATP14"/>
      <c r="ATQ14"/>
      <c r="ATR14"/>
      <c r="ATS14"/>
      <c r="ATT14"/>
      <c r="ATU14"/>
      <c r="ATV14"/>
      <c r="ATW14"/>
      <c r="ATX14"/>
      <c r="ATY14"/>
      <c r="ATZ14"/>
      <c r="AUA14"/>
      <c r="AUB14"/>
      <c r="AUC14"/>
      <c r="AUD14"/>
      <c r="AUE14"/>
      <c r="AUF14"/>
      <c r="AUG14"/>
      <c r="AUH14"/>
      <c r="AUI14"/>
      <c r="AUJ14"/>
      <c r="AUK14"/>
      <c r="AUL14"/>
      <c r="AUM14"/>
      <c r="AUN14"/>
      <c r="AUO14"/>
      <c r="AUP14"/>
      <c r="AUQ14"/>
      <c r="AUR14"/>
      <c r="AUS14"/>
      <c r="AUT14"/>
      <c r="AUU14"/>
      <c r="AUV14"/>
      <c r="AUW14"/>
      <c r="AUX14"/>
      <c r="AUY14"/>
      <c r="AUZ14"/>
      <c r="AVA14"/>
      <c r="AVB14"/>
      <c r="AVC14"/>
      <c r="AVD14"/>
      <c r="AVE14"/>
      <c r="AVF14"/>
      <c r="AVG14"/>
      <c r="AVH14"/>
      <c r="AVI14"/>
      <c r="AVJ14"/>
      <c r="AVK14"/>
      <c r="AVL14"/>
      <c r="AVM14"/>
      <c r="AVN14"/>
      <c r="AVO14"/>
      <c r="AVP14"/>
      <c r="AVQ14"/>
      <c r="AVR14"/>
      <c r="AVS14"/>
      <c r="AVT14"/>
      <c r="AVU14"/>
      <c r="AVV14"/>
      <c r="AVW14"/>
      <c r="AVX14"/>
      <c r="AVY14"/>
      <c r="AVZ14"/>
      <c r="AWA14"/>
      <c r="AWB14"/>
      <c r="AWC14"/>
      <c r="AWD14"/>
      <c r="AWE14"/>
      <c r="AWF14"/>
      <c r="AWG14"/>
      <c r="AWH14"/>
      <c r="AWI14"/>
      <c r="AWJ14"/>
      <c r="AWK14"/>
      <c r="AWL14"/>
      <c r="AWM14"/>
      <c r="AWN14"/>
      <c r="AWO14"/>
      <c r="AWP14"/>
      <c r="AWQ14"/>
      <c r="AWR14"/>
      <c r="AWS14"/>
      <c r="AWT14"/>
      <c r="AWU14"/>
      <c r="AWV14"/>
      <c r="AWW14"/>
      <c r="AWX14"/>
      <c r="AWY14"/>
      <c r="AWZ14"/>
      <c r="AXA14"/>
      <c r="AXB14"/>
      <c r="AXC14"/>
      <c r="AXD14"/>
      <c r="AXE14"/>
      <c r="AXF14"/>
      <c r="AXG14"/>
      <c r="AXH14"/>
      <c r="AXI14"/>
      <c r="AXJ14"/>
      <c r="AXK14"/>
      <c r="AXL14"/>
      <c r="AXM14"/>
      <c r="AXN14"/>
      <c r="AXO14"/>
      <c r="AXP14"/>
      <c r="AXQ14"/>
      <c r="AXR14"/>
      <c r="AXS14"/>
      <c r="AXT14"/>
      <c r="AXU14"/>
      <c r="AXV14"/>
      <c r="AXW14"/>
      <c r="AXX14"/>
      <c r="AXY14"/>
      <c r="AXZ14"/>
      <c r="AYA14"/>
      <c r="AYB14"/>
      <c r="AYC14"/>
      <c r="AYD14"/>
      <c r="AYE14"/>
      <c r="AYF14"/>
      <c r="AYG14"/>
      <c r="AYH14"/>
      <c r="AYI14"/>
      <c r="AYJ14"/>
      <c r="AYK14"/>
      <c r="AYL14"/>
      <c r="AYM14"/>
      <c r="AYN14"/>
      <c r="AYO14"/>
      <c r="AYP14"/>
      <c r="AYQ14"/>
      <c r="AYR14"/>
      <c r="AYS14"/>
      <c r="AYT14"/>
      <c r="AYU14"/>
      <c r="AYV14"/>
      <c r="AYW14"/>
      <c r="AYX14"/>
      <c r="AYY14"/>
      <c r="AYZ14"/>
      <c r="AZA14"/>
      <c r="AZB14"/>
      <c r="AZC14"/>
      <c r="AZD14"/>
      <c r="AZE14"/>
      <c r="AZF14"/>
      <c r="AZG14"/>
      <c r="AZH14"/>
      <c r="AZI14"/>
      <c r="AZJ14"/>
      <c r="AZK14"/>
      <c r="AZL14"/>
      <c r="AZM14"/>
      <c r="AZN14"/>
      <c r="AZO14"/>
      <c r="AZP14"/>
      <c r="AZQ14"/>
      <c r="AZR14"/>
      <c r="AZS14"/>
      <c r="AZT14"/>
      <c r="AZU14"/>
      <c r="AZV14"/>
      <c r="AZW14"/>
      <c r="AZX14"/>
      <c r="AZY14"/>
      <c r="AZZ14"/>
      <c r="BAA14"/>
      <c r="BAB14"/>
      <c r="BAC14"/>
      <c r="BAD14"/>
      <c r="BAE14"/>
      <c r="BAF14"/>
      <c r="BAG14"/>
      <c r="BAH14"/>
      <c r="BAI14"/>
      <c r="BAJ14"/>
      <c r="BAK14"/>
      <c r="BAL14"/>
      <c r="BAM14"/>
      <c r="BAN14"/>
      <c r="BAO14"/>
      <c r="BAP14"/>
      <c r="BAQ14"/>
      <c r="BAR14"/>
      <c r="BAS14"/>
      <c r="BAT14"/>
      <c r="BAU14"/>
      <c r="BAV14"/>
      <c r="BAW14"/>
      <c r="BAX14"/>
      <c r="BAY14"/>
      <c r="BAZ14"/>
      <c r="BBA14"/>
      <c r="BBB14"/>
      <c r="BBC14"/>
      <c r="BBD14"/>
      <c r="BBE14"/>
      <c r="BBF14"/>
      <c r="BBG14"/>
      <c r="BBH14"/>
      <c r="BBI14"/>
      <c r="BBJ14"/>
      <c r="BBK14"/>
      <c r="BBL14"/>
      <c r="BBM14"/>
      <c r="BBN14"/>
      <c r="BBO14"/>
      <c r="BBP14"/>
      <c r="BBQ14"/>
      <c r="BBR14"/>
      <c r="BBS14"/>
      <c r="BBT14"/>
      <c r="BBU14"/>
      <c r="BBV14"/>
      <c r="BBW14"/>
      <c r="BBX14"/>
      <c r="BBY14"/>
      <c r="BBZ14"/>
      <c r="BCA14"/>
      <c r="BCB14"/>
      <c r="BCC14"/>
      <c r="BCD14"/>
      <c r="BCE14"/>
      <c r="BCF14"/>
      <c r="BCG14"/>
      <c r="BCH14"/>
      <c r="BCI14"/>
      <c r="BCJ14"/>
      <c r="BCK14"/>
      <c r="BCL14"/>
      <c r="BCM14"/>
      <c r="BCN14"/>
      <c r="BCO14"/>
      <c r="BCP14"/>
      <c r="BCQ14"/>
      <c r="BCR14"/>
      <c r="BCS14"/>
      <c r="BCT14"/>
      <c r="BCU14"/>
      <c r="BCV14"/>
      <c r="BCW14"/>
      <c r="BCX14"/>
      <c r="BCY14"/>
      <c r="BCZ14"/>
      <c r="BDA14"/>
      <c r="BDB14"/>
      <c r="BDC14"/>
      <c r="BDD14"/>
      <c r="BDE14"/>
      <c r="BDF14"/>
      <c r="BDG14"/>
      <c r="BDH14"/>
      <c r="BDI14"/>
      <c r="BDJ14"/>
      <c r="BDK14"/>
      <c r="BDL14"/>
      <c r="BDM14"/>
      <c r="BDN14"/>
      <c r="BDO14"/>
      <c r="BDP14"/>
      <c r="BDQ14"/>
      <c r="BDR14"/>
      <c r="BDS14"/>
      <c r="BDT14"/>
      <c r="BDU14"/>
      <c r="BDV14"/>
      <c r="BDW14"/>
      <c r="BDX14"/>
      <c r="BDY14"/>
      <c r="BDZ14"/>
      <c r="BEA14"/>
      <c r="BEB14"/>
      <c r="BEC14"/>
      <c r="BED14"/>
      <c r="BEE14"/>
      <c r="BEF14"/>
      <c r="BEG14"/>
      <c r="BEH14"/>
      <c r="BEI14"/>
      <c r="BEJ14"/>
      <c r="BEK14"/>
      <c r="BEL14"/>
      <c r="BEM14"/>
      <c r="BEN14"/>
      <c r="BEO14"/>
      <c r="BEP14"/>
      <c r="BEQ14"/>
      <c r="BER14"/>
      <c r="BES14"/>
      <c r="BET14"/>
      <c r="BEU14"/>
      <c r="BEV14"/>
      <c r="BEW14"/>
      <c r="BEX14"/>
      <c r="BEY14"/>
      <c r="BEZ14"/>
      <c r="BFA14"/>
      <c r="BFB14"/>
      <c r="BFC14"/>
      <c r="BFD14"/>
      <c r="BFE14"/>
      <c r="BFF14"/>
      <c r="BFG14"/>
      <c r="BFH14"/>
      <c r="BFI14"/>
      <c r="BFJ14"/>
      <c r="BFK14"/>
      <c r="BFL14"/>
      <c r="BFM14"/>
      <c r="BFN14"/>
      <c r="BFO14"/>
      <c r="BFP14"/>
      <c r="BFQ14"/>
      <c r="BFR14"/>
      <c r="BFS14"/>
      <c r="BFT14"/>
      <c r="BFU14"/>
      <c r="BFV14"/>
      <c r="BFW14"/>
      <c r="BFX14"/>
      <c r="BFY14"/>
      <c r="BFZ14"/>
      <c r="BGA14"/>
      <c r="BGB14"/>
      <c r="BGC14"/>
      <c r="BGD14"/>
      <c r="BGE14"/>
      <c r="BGF14"/>
      <c r="BGG14"/>
      <c r="BGH14"/>
      <c r="BGI14"/>
      <c r="BGJ14"/>
      <c r="BGK14"/>
      <c r="BGL14"/>
      <c r="BGM14"/>
      <c r="BGN14"/>
      <c r="BGO14"/>
      <c r="BGP14"/>
      <c r="BGQ14"/>
      <c r="BGR14"/>
      <c r="BGS14"/>
      <c r="BGT14"/>
      <c r="BGU14"/>
      <c r="BGV14"/>
      <c r="BGW14"/>
      <c r="BGX14"/>
      <c r="BGY14"/>
      <c r="BGZ14"/>
      <c r="BHA14"/>
      <c r="BHB14"/>
      <c r="BHC14"/>
      <c r="BHD14"/>
      <c r="BHE14"/>
      <c r="BHF14"/>
      <c r="BHG14"/>
      <c r="BHH14"/>
      <c r="BHI14"/>
      <c r="BHJ14"/>
      <c r="BHK14"/>
      <c r="BHL14"/>
      <c r="BHM14"/>
      <c r="BHN14"/>
      <c r="BHO14"/>
      <c r="BHP14"/>
      <c r="BHQ14"/>
      <c r="BHR14"/>
      <c r="BHS14"/>
      <c r="BHT14"/>
      <c r="BHU14"/>
      <c r="BHV14"/>
      <c r="BHW14"/>
      <c r="BHX14"/>
      <c r="BHY14"/>
      <c r="BHZ14"/>
      <c r="BIA14"/>
      <c r="BIB14"/>
      <c r="BIC14"/>
      <c r="BID14"/>
      <c r="BIE14"/>
      <c r="BIF14"/>
      <c r="BIG14"/>
      <c r="BIH14"/>
      <c r="BII14"/>
      <c r="BIJ14"/>
      <c r="BIK14"/>
      <c r="BIL14"/>
      <c r="BIM14"/>
      <c r="BIN14"/>
      <c r="BIO14"/>
      <c r="BIP14"/>
      <c r="BIQ14"/>
      <c r="BIR14"/>
      <c r="BIS14"/>
      <c r="BIT14"/>
      <c r="BIU14"/>
      <c r="BIV14"/>
      <c r="BIW14"/>
      <c r="BIX14"/>
      <c r="BIY14"/>
      <c r="BIZ14"/>
      <c r="BJA14"/>
      <c r="BJB14"/>
      <c r="BJC14"/>
      <c r="BJD14"/>
      <c r="BJE14"/>
      <c r="BJF14"/>
      <c r="BJG14"/>
      <c r="BJH14"/>
      <c r="BJI14"/>
      <c r="BJJ14"/>
      <c r="BJK14"/>
      <c r="BJL14"/>
      <c r="BJM14"/>
      <c r="BJN14"/>
      <c r="BJO14"/>
      <c r="BJP14"/>
      <c r="BJQ14"/>
      <c r="BJR14"/>
      <c r="BJS14"/>
      <c r="BJT14"/>
      <c r="BJU14"/>
      <c r="BJV14"/>
      <c r="BJW14"/>
      <c r="BJX14"/>
      <c r="BJY14"/>
      <c r="BJZ14"/>
      <c r="BKA14"/>
      <c r="BKB14"/>
      <c r="BKC14"/>
      <c r="BKD14"/>
      <c r="BKE14"/>
      <c r="BKF14"/>
      <c r="BKG14"/>
      <c r="BKH14"/>
      <c r="BKI14"/>
      <c r="BKJ14"/>
      <c r="BKK14"/>
      <c r="BKL14"/>
      <c r="BKM14"/>
      <c r="BKN14"/>
      <c r="BKO14"/>
      <c r="BKP14"/>
      <c r="BKQ14"/>
      <c r="BKR14"/>
      <c r="BKS14"/>
      <c r="BKT14"/>
      <c r="BKU14"/>
      <c r="BKV14"/>
      <c r="BKW14"/>
      <c r="BKX14"/>
      <c r="BKY14"/>
      <c r="BKZ14"/>
      <c r="BLA14"/>
      <c r="BLB14"/>
      <c r="BLC14"/>
      <c r="BLD14"/>
      <c r="BLE14"/>
      <c r="BLF14"/>
      <c r="BLG14"/>
      <c r="BLH14"/>
      <c r="BLI14"/>
      <c r="BLJ14"/>
      <c r="BLK14"/>
      <c r="BLL14"/>
      <c r="BLM14"/>
      <c r="BLN14"/>
      <c r="BLO14"/>
      <c r="BLP14"/>
      <c r="BLQ14"/>
      <c r="BLR14"/>
      <c r="BLS14"/>
      <c r="BLT14"/>
      <c r="BLU14"/>
      <c r="BLV14"/>
      <c r="BLW14"/>
      <c r="BLX14"/>
      <c r="BLY14"/>
      <c r="BLZ14"/>
      <c r="BMA14"/>
      <c r="BMB14"/>
      <c r="BMC14"/>
      <c r="BMD14"/>
      <c r="BME14"/>
      <c r="BMF14"/>
      <c r="BMG14"/>
      <c r="BMH14"/>
      <c r="BMI14"/>
      <c r="BMJ14"/>
      <c r="BMK14"/>
      <c r="BML14"/>
      <c r="BMM14"/>
      <c r="BMN14"/>
      <c r="BMO14"/>
      <c r="BMP14"/>
      <c r="BMQ14"/>
      <c r="BMR14"/>
      <c r="BMS14"/>
      <c r="BMT14"/>
      <c r="BMU14"/>
      <c r="BMV14"/>
      <c r="BMW14"/>
      <c r="BMX14"/>
      <c r="BMY14"/>
      <c r="BMZ14"/>
      <c r="BNA14"/>
      <c r="BNB14"/>
      <c r="BNC14"/>
      <c r="BND14"/>
      <c r="BNE14"/>
      <c r="BNF14"/>
      <c r="BNG14"/>
      <c r="BNH14"/>
      <c r="BNI14"/>
      <c r="BNJ14"/>
      <c r="BNK14"/>
      <c r="BNL14"/>
      <c r="BNM14"/>
      <c r="BNN14"/>
      <c r="BNO14"/>
      <c r="BNP14"/>
      <c r="BNQ14"/>
      <c r="BNR14"/>
      <c r="BNS14"/>
      <c r="BNT14"/>
      <c r="BNU14"/>
      <c r="BNV14"/>
      <c r="BNW14"/>
      <c r="BNX14"/>
      <c r="BNY14"/>
      <c r="BNZ14"/>
      <c r="BOA14"/>
      <c r="BOB14"/>
      <c r="BOC14"/>
      <c r="BOD14"/>
      <c r="BOE14"/>
      <c r="BOF14"/>
      <c r="BOG14"/>
      <c r="BOH14"/>
      <c r="BOI14"/>
      <c r="BOJ14"/>
      <c r="BOK14"/>
      <c r="BOL14"/>
      <c r="BOM14"/>
      <c r="BON14"/>
      <c r="BOO14"/>
      <c r="BOP14"/>
      <c r="BOQ14"/>
      <c r="BOR14"/>
      <c r="BOS14"/>
      <c r="BOT14"/>
      <c r="BOU14"/>
      <c r="BOV14"/>
      <c r="BOW14"/>
      <c r="BOX14"/>
      <c r="BOY14"/>
      <c r="BOZ14"/>
      <c r="BPA14"/>
      <c r="BPB14"/>
      <c r="BPC14"/>
      <c r="BPD14"/>
      <c r="BPE14"/>
      <c r="BPF14"/>
      <c r="BPG14"/>
      <c r="BPH14"/>
      <c r="BPI14"/>
      <c r="BPJ14"/>
      <c r="BPK14"/>
      <c r="BPL14"/>
      <c r="BPM14"/>
      <c r="BPN14"/>
      <c r="BPO14"/>
      <c r="BPP14"/>
      <c r="BPQ14"/>
      <c r="BPR14"/>
      <c r="BPS14"/>
      <c r="BPT14"/>
      <c r="BPU14"/>
      <c r="BPV14"/>
      <c r="BPW14"/>
      <c r="BPX14"/>
      <c r="BPY14"/>
      <c r="BPZ14"/>
      <c r="BQA14"/>
      <c r="BQB14"/>
      <c r="BQC14"/>
      <c r="BQD14"/>
      <c r="BQE14"/>
      <c r="BQF14"/>
      <c r="BQG14"/>
      <c r="BQH14"/>
      <c r="BQI14"/>
      <c r="BQJ14"/>
      <c r="BQK14"/>
      <c r="BQL14"/>
      <c r="BQM14"/>
      <c r="BQN14"/>
      <c r="BQO14"/>
      <c r="BQP14"/>
      <c r="BQQ14"/>
      <c r="BQR14"/>
      <c r="BQS14"/>
      <c r="BQT14"/>
      <c r="BQU14"/>
      <c r="BQV14"/>
      <c r="BQW14"/>
      <c r="BQX14"/>
      <c r="BQY14"/>
      <c r="BQZ14"/>
      <c r="BRA14"/>
      <c r="BRB14"/>
      <c r="BRC14"/>
      <c r="BRD14"/>
      <c r="BRE14"/>
      <c r="BRF14"/>
      <c r="BRG14"/>
      <c r="BRH14"/>
      <c r="BRI14"/>
      <c r="BRJ14"/>
      <c r="BRK14"/>
      <c r="BRL14"/>
      <c r="BRM14"/>
      <c r="BRN14"/>
      <c r="BRO14"/>
      <c r="BRP14"/>
      <c r="BRQ14"/>
      <c r="BRR14"/>
      <c r="BRS14"/>
      <c r="BRT14"/>
      <c r="BRU14"/>
      <c r="BRV14"/>
      <c r="BRW14"/>
      <c r="BRX14"/>
      <c r="BRY14"/>
      <c r="BRZ14"/>
      <c r="BSA14"/>
      <c r="BSB14"/>
      <c r="BSC14"/>
      <c r="BSD14"/>
      <c r="BSE14"/>
      <c r="BSF14"/>
      <c r="BSG14"/>
      <c r="BSH14"/>
      <c r="BSI14"/>
      <c r="BSJ14"/>
      <c r="BSK14"/>
      <c r="BSL14"/>
      <c r="BSM14"/>
      <c r="BSN14"/>
      <c r="BSO14"/>
      <c r="BSP14"/>
      <c r="BSQ14"/>
      <c r="BSR14"/>
      <c r="BSS14"/>
      <c r="BST14"/>
      <c r="BSU14"/>
      <c r="BSV14"/>
      <c r="BSW14"/>
      <c r="BSX14"/>
      <c r="BSY14"/>
      <c r="BSZ14"/>
      <c r="BTA14"/>
      <c r="BTB14"/>
      <c r="BTC14"/>
      <c r="BTD14"/>
      <c r="BTE14"/>
      <c r="BTF14"/>
      <c r="BTG14"/>
      <c r="BTH14"/>
      <c r="BTI14"/>
      <c r="BTJ14"/>
      <c r="BTK14"/>
      <c r="BTL14"/>
      <c r="BTM14"/>
      <c r="BTN14"/>
      <c r="BTO14"/>
      <c r="BTP14"/>
      <c r="BTQ14"/>
      <c r="BTR14"/>
      <c r="BTS14"/>
      <c r="BTT14"/>
      <c r="BTU14"/>
      <c r="BTV14"/>
      <c r="BTW14"/>
      <c r="BTX14"/>
      <c r="BTY14"/>
      <c r="BTZ14"/>
      <c r="BUA14"/>
      <c r="BUB14"/>
      <c r="BUC14"/>
      <c r="BUD14"/>
      <c r="BUE14"/>
      <c r="BUF14"/>
      <c r="BUG14"/>
      <c r="BUH14"/>
      <c r="BUI14"/>
      <c r="BUJ14"/>
      <c r="BUK14"/>
      <c r="BUL14"/>
      <c r="BUM14"/>
      <c r="BUN14"/>
      <c r="BUO14"/>
      <c r="BUP14"/>
      <c r="BUQ14"/>
      <c r="BUR14"/>
      <c r="BUS14"/>
      <c r="BUT14"/>
      <c r="BUU14"/>
      <c r="BUV14"/>
      <c r="BUW14"/>
      <c r="BUX14"/>
      <c r="BUY14"/>
      <c r="BUZ14"/>
      <c r="BVA14"/>
      <c r="BVB14"/>
      <c r="BVC14"/>
      <c r="BVD14"/>
      <c r="BVE14"/>
      <c r="BVF14"/>
      <c r="BVG14"/>
      <c r="BVH14"/>
      <c r="BVI14"/>
      <c r="BVJ14"/>
      <c r="BVK14"/>
      <c r="BVL14"/>
      <c r="BVM14"/>
      <c r="BVN14"/>
      <c r="BVO14"/>
      <c r="BVP14"/>
      <c r="BVQ14"/>
      <c r="BVR14"/>
      <c r="BVS14"/>
      <c r="BVT14"/>
      <c r="BVU14"/>
      <c r="BVV14"/>
      <c r="BVW14"/>
      <c r="BVX14"/>
      <c r="BVY14"/>
      <c r="BVZ14"/>
      <c r="BWA14"/>
      <c r="BWB14"/>
      <c r="BWC14"/>
      <c r="BWD14"/>
      <c r="BWE14"/>
      <c r="BWF14"/>
      <c r="BWG14"/>
      <c r="BWH14"/>
      <c r="BWI14"/>
      <c r="BWJ14"/>
      <c r="BWK14"/>
      <c r="BWL14"/>
      <c r="BWM14"/>
      <c r="BWN14"/>
      <c r="BWO14"/>
      <c r="BWP14"/>
      <c r="BWQ14"/>
      <c r="BWR14"/>
      <c r="BWS14"/>
      <c r="BWT14"/>
      <c r="BWU14"/>
      <c r="BWV14"/>
      <c r="BWW14"/>
      <c r="BWX14"/>
      <c r="BWY14"/>
      <c r="BWZ14"/>
      <c r="BXA14"/>
      <c r="BXB14"/>
      <c r="BXC14"/>
      <c r="BXD14"/>
      <c r="BXE14"/>
      <c r="BXF14"/>
      <c r="BXG14"/>
      <c r="BXH14"/>
      <c r="BXI14"/>
      <c r="BXJ14"/>
      <c r="BXK14"/>
      <c r="BXL14"/>
      <c r="BXM14"/>
      <c r="BXN14"/>
      <c r="BXO14"/>
      <c r="BXP14"/>
      <c r="BXQ14"/>
      <c r="BXR14"/>
      <c r="BXS14"/>
      <c r="BXT14"/>
      <c r="BXU14"/>
      <c r="BXV14"/>
      <c r="BXW14"/>
      <c r="BXX14"/>
      <c r="BXY14"/>
      <c r="BXZ14"/>
      <c r="BYA14"/>
      <c r="BYB14"/>
      <c r="BYC14"/>
      <c r="BYD14"/>
      <c r="BYE14"/>
      <c r="BYF14"/>
      <c r="BYG14"/>
      <c r="BYH14"/>
      <c r="BYI14"/>
      <c r="BYJ14"/>
      <c r="BYK14"/>
      <c r="BYL14"/>
      <c r="BYM14"/>
      <c r="BYN14"/>
      <c r="BYO14"/>
      <c r="BYP14"/>
      <c r="BYQ14"/>
      <c r="BYR14"/>
      <c r="BYS14"/>
      <c r="BYT14"/>
      <c r="BYU14"/>
      <c r="BYV14"/>
      <c r="BYW14"/>
      <c r="BYX14"/>
      <c r="BYY14"/>
      <c r="BYZ14"/>
      <c r="BZA14"/>
      <c r="BZB14"/>
      <c r="BZC14"/>
      <c r="BZD14"/>
      <c r="BZE14"/>
      <c r="BZF14"/>
      <c r="BZG14"/>
      <c r="BZH14"/>
      <c r="BZI14"/>
      <c r="BZJ14"/>
      <c r="BZK14"/>
      <c r="BZL14"/>
      <c r="BZM14"/>
      <c r="BZN14"/>
      <c r="BZO14"/>
      <c r="BZP14"/>
      <c r="BZQ14"/>
      <c r="BZR14"/>
      <c r="BZS14"/>
      <c r="BZT14"/>
      <c r="BZU14"/>
      <c r="BZV14"/>
      <c r="BZW14"/>
      <c r="BZX14"/>
      <c r="BZY14"/>
      <c r="BZZ14"/>
      <c r="CAA14"/>
      <c r="CAB14"/>
      <c r="CAC14"/>
      <c r="CAD14"/>
      <c r="CAE14"/>
      <c r="CAF14"/>
      <c r="CAG14"/>
      <c r="CAH14"/>
      <c r="CAI14"/>
      <c r="CAJ14"/>
      <c r="CAK14"/>
      <c r="CAL14"/>
      <c r="CAM14"/>
      <c r="CAN14"/>
      <c r="CAO14"/>
      <c r="CAP14"/>
      <c r="CAQ14"/>
      <c r="CAR14"/>
      <c r="CAS14"/>
      <c r="CAT14"/>
      <c r="CAU14"/>
      <c r="CAV14"/>
      <c r="CAW14"/>
      <c r="CAX14"/>
      <c r="CAY14"/>
      <c r="CAZ14"/>
      <c r="CBA14"/>
      <c r="CBB14"/>
      <c r="CBC14"/>
      <c r="CBD14"/>
      <c r="CBE14"/>
      <c r="CBF14"/>
      <c r="CBG14"/>
      <c r="CBH14"/>
      <c r="CBI14"/>
      <c r="CBJ14"/>
      <c r="CBK14"/>
      <c r="CBL14"/>
      <c r="CBM14"/>
      <c r="CBN14"/>
      <c r="CBO14"/>
      <c r="CBP14"/>
      <c r="CBQ14"/>
      <c r="CBR14"/>
      <c r="CBS14"/>
      <c r="CBT14"/>
      <c r="CBU14"/>
      <c r="CBV14"/>
      <c r="CBW14"/>
      <c r="CBX14"/>
      <c r="CBY14"/>
      <c r="CBZ14"/>
      <c r="CCA14"/>
      <c r="CCB14"/>
      <c r="CCC14"/>
      <c r="CCD14"/>
      <c r="CCE14"/>
      <c r="CCF14"/>
      <c r="CCG14"/>
      <c r="CCH14"/>
      <c r="CCI14"/>
      <c r="CCJ14"/>
      <c r="CCK14"/>
      <c r="CCL14"/>
      <c r="CCM14"/>
      <c r="CCN14"/>
      <c r="CCO14"/>
      <c r="CCP14"/>
      <c r="CCQ14"/>
      <c r="CCR14"/>
      <c r="CCS14"/>
      <c r="CCT14"/>
      <c r="CCU14"/>
      <c r="CCV14"/>
      <c r="CCW14"/>
      <c r="CCX14"/>
      <c r="CCY14"/>
      <c r="CCZ14"/>
      <c r="CDA14"/>
      <c r="CDB14"/>
      <c r="CDC14"/>
      <c r="CDD14"/>
      <c r="CDE14"/>
      <c r="CDF14"/>
      <c r="CDG14"/>
      <c r="CDH14"/>
      <c r="CDI14"/>
      <c r="CDJ14"/>
      <c r="CDK14"/>
      <c r="CDL14"/>
      <c r="CDM14"/>
      <c r="CDN14"/>
      <c r="CDO14"/>
      <c r="CDP14"/>
      <c r="CDQ14"/>
      <c r="CDR14"/>
      <c r="CDS14"/>
      <c r="CDT14"/>
      <c r="CDU14"/>
      <c r="CDV14"/>
      <c r="CDW14"/>
      <c r="CDX14"/>
      <c r="CDY14"/>
      <c r="CDZ14"/>
      <c r="CEA14"/>
      <c r="CEB14"/>
      <c r="CEC14"/>
      <c r="CED14"/>
      <c r="CEE14"/>
      <c r="CEF14"/>
      <c r="CEG14"/>
      <c r="CEH14"/>
      <c r="CEI14"/>
      <c r="CEJ14"/>
      <c r="CEK14"/>
      <c r="CEL14"/>
      <c r="CEM14"/>
      <c r="CEN14"/>
      <c r="CEO14"/>
      <c r="CEP14"/>
      <c r="CEQ14"/>
      <c r="CER14"/>
      <c r="CES14"/>
      <c r="CET14"/>
      <c r="CEU14"/>
      <c r="CEV14"/>
      <c r="CEW14"/>
      <c r="CEX14"/>
      <c r="CEY14"/>
      <c r="CEZ14"/>
      <c r="CFA14"/>
      <c r="CFB14"/>
      <c r="CFC14"/>
      <c r="CFD14"/>
      <c r="CFE14"/>
      <c r="CFF14"/>
      <c r="CFG14"/>
      <c r="CFH14"/>
      <c r="CFI14"/>
      <c r="CFJ14"/>
      <c r="CFK14"/>
      <c r="CFL14"/>
      <c r="CFM14"/>
      <c r="CFN14"/>
      <c r="CFO14"/>
      <c r="CFP14"/>
      <c r="CFQ14"/>
      <c r="CFR14"/>
      <c r="CFS14"/>
      <c r="CFT14"/>
      <c r="CFU14"/>
      <c r="CFV14"/>
      <c r="CFW14"/>
      <c r="CFX14"/>
      <c r="CFY14"/>
      <c r="CFZ14"/>
      <c r="CGA14"/>
      <c r="CGB14"/>
      <c r="CGC14"/>
      <c r="CGD14"/>
      <c r="CGE14"/>
      <c r="CGF14"/>
      <c r="CGG14"/>
      <c r="CGH14"/>
      <c r="CGI14"/>
      <c r="CGJ14"/>
      <c r="CGK14"/>
      <c r="CGL14"/>
      <c r="CGM14"/>
      <c r="CGN14"/>
      <c r="CGO14"/>
      <c r="CGP14"/>
      <c r="CGQ14"/>
      <c r="CGR14"/>
      <c r="CGS14"/>
      <c r="CGT14"/>
      <c r="CGU14"/>
      <c r="CGV14"/>
      <c r="CGW14"/>
      <c r="CGX14"/>
      <c r="CGY14"/>
      <c r="CGZ14"/>
      <c r="CHA14"/>
      <c r="CHB14"/>
      <c r="CHC14"/>
      <c r="CHD14"/>
      <c r="CHE14"/>
      <c r="CHF14"/>
      <c r="CHG14"/>
      <c r="CHH14"/>
      <c r="CHI14"/>
      <c r="CHJ14"/>
      <c r="CHK14"/>
      <c r="CHL14"/>
      <c r="CHM14"/>
      <c r="CHN14"/>
      <c r="CHO14"/>
      <c r="CHP14"/>
      <c r="CHQ14"/>
      <c r="CHR14"/>
      <c r="CHS14"/>
      <c r="CHT14"/>
      <c r="CHU14"/>
      <c r="CHV14"/>
      <c r="CHW14"/>
      <c r="CHX14"/>
      <c r="CHY14"/>
      <c r="CHZ14"/>
      <c r="CIA14"/>
      <c r="CIB14"/>
      <c r="CIC14"/>
      <c r="CID14"/>
      <c r="CIE14"/>
      <c r="CIF14"/>
      <c r="CIG14"/>
      <c r="CIH14"/>
      <c r="CII14"/>
      <c r="CIJ14"/>
      <c r="CIK14"/>
      <c r="CIL14"/>
      <c r="CIM14"/>
      <c r="CIN14"/>
      <c r="CIO14"/>
      <c r="CIP14"/>
      <c r="CIQ14"/>
      <c r="CIR14"/>
      <c r="CIS14"/>
      <c r="CIT14"/>
      <c r="CIU14"/>
      <c r="CIV14"/>
      <c r="CIW14"/>
      <c r="CIX14"/>
      <c r="CIY14"/>
      <c r="CIZ14"/>
      <c r="CJA14"/>
      <c r="CJB14"/>
      <c r="CJC14"/>
      <c r="CJD14"/>
      <c r="CJE14"/>
      <c r="CJF14"/>
      <c r="CJG14"/>
      <c r="CJH14"/>
      <c r="CJI14"/>
      <c r="CJJ14"/>
      <c r="CJK14"/>
      <c r="CJL14"/>
      <c r="CJM14"/>
      <c r="CJN14"/>
      <c r="CJO14"/>
      <c r="CJP14"/>
      <c r="CJQ14"/>
      <c r="CJR14"/>
      <c r="CJS14"/>
      <c r="CJT14"/>
      <c r="CJU14"/>
      <c r="CJV14"/>
      <c r="CJW14"/>
      <c r="CJX14"/>
      <c r="CJY14"/>
      <c r="CJZ14"/>
      <c r="CKA14"/>
      <c r="CKB14"/>
      <c r="CKC14"/>
      <c r="CKD14"/>
      <c r="CKE14"/>
      <c r="CKF14"/>
      <c r="CKG14"/>
      <c r="CKH14"/>
      <c r="CKI14"/>
      <c r="CKJ14"/>
      <c r="CKK14"/>
      <c r="CKL14"/>
      <c r="CKM14"/>
      <c r="CKN14"/>
      <c r="CKO14"/>
      <c r="CKP14"/>
      <c r="CKQ14"/>
      <c r="CKR14"/>
      <c r="CKS14"/>
      <c r="CKT14"/>
      <c r="CKU14"/>
      <c r="CKV14"/>
      <c r="CKW14"/>
      <c r="CKX14"/>
      <c r="CKY14"/>
      <c r="CKZ14"/>
      <c r="CLA14"/>
      <c r="CLB14"/>
      <c r="CLC14"/>
      <c r="CLD14"/>
      <c r="CLE14"/>
      <c r="CLF14"/>
      <c r="CLG14"/>
      <c r="CLH14"/>
      <c r="CLI14"/>
      <c r="CLJ14"/>
      <c r="CLK14"/>
      <c r="CLL14"/>
      <c r="CLM14"/>
      <c r="CLN14"/>
      <c r="CLO14"/>
      <c r="CLP14"/>
      <c r="CLQ14"/>
      <c r="CLR14"/>
      <c r="CLS14"/>
      <c r="CLT14"/>
      <c r="CLU14"/>
      <c r="CLV14"/>
      <c r="CLW14"/>
      <c r="CLX14"/>
      <c r="CLY14"/>
      <c r="CLZ14"/>
      <c r="CMA14"/>
      <c r="CMB14"/>
      <c r="CMC14"/>
      <c r="CMD14"/>
      <c r="CME14"/>
      <c r="CMF14"/>
      <c r="CMG14"/>
      <c r="CMH14"/>
      <c r="CMI14"/>
      <c r="CMJ14"/>
      <c r="CMK14"/>
      <c r="CML14"/>
      <c r="CMM14"/>
      <c r="CMN14"/>
      <c r="CMO14"/>
      <c r="CMP14"/>
      <c r="CMQ14"/>
      <c r="CMR14"/>
      <c r="CMS14"/>
      <c r="CMT14"/>
      <c r="CMU14"/>
      <c r="CMV14"/>
      <c r="CMW14"/>
      <c r="CMX14"/>
      <c r="CMY14"/>
      <c r="CMZ14"/>
      <c r="CNA14"/>
      <c r="CNB14"/>
      <c r="CNC14"/>
      <c r="CND14"/>
      <c r="CNE14"/>
      <c r="CNF14"/>
      <c r="CNG14"/>
      <c r="CNH14"/>
      <c r="CNI14"/>
      <c r="CNJ14"/>
      <c r="CNK14"/>
      <c r="CNL14"/>
      <c r="CNM14"/>
      <c r="CNN14"/>
      <c r="CNO14"/>
      <c r="CNP14"/>
      <c r="CNQ14"/>
      <c r="CNR14"/>
      <c r="CNS14"/>
      <c r="CNT14"/>
      <c r="CNU14"/>
      <c r="CNV14"/>
      <c r="CNW14"/>
      <c r="CNX14"/>
      <c r="CNY14"/>
      <c r="CNZ14"/>
      <c r="COA14"/>
      <c r="COB14"/>
      <c r="COC14"/>
      <c r="COD14"/>
      <c r="COE14"/>
      <c r="COF14"/>
      <c r="COG14"/>
      <c r="COH14"/>
      <c r="COI14"/>
      <c r="COJ14"/>
      <c r="COK14"/>
      <c r="COL14"/>
      <c r="COM14"/>
      <c r="CON14"/>
      <c r="COO14"/>
      <c r="COP14"/>
      <c r="COQ14"/>
      <c r="COR14"/>
      <c r="COS14"/>
      <c r="COT14"/>
      <c r="COU14"/>
      <c r="COV14"/>
      <c r="COW14"/>
      <c r="COX14"/>
      <c r="COY14"/>
      <c r="COZ14"/>
      <c r="CPA14"/>
      <c r="CPB14"/>
      <c r="CPC14"/>
      <c r="CPD14"/>
      <c r="CPE14"/>
      <c r="CPF14"/>
      <c r="CPG14"/>
      <c r="CPH14"/>
      <c r="CPI14"/>
      <c r="CPJ14"/>
      <c r="CPK14"/>
      <c r="CPL14"/>
      <c r="CPM14"/>
      <c r="CPN14"/>
      <c r="CPO14"/>
      <c r="CPP14"/>
      <c r="CPQ14"/>
      <c r="CPR14"/>
      <c r="CPS14"/>
      <c r="CPT14"/>
      <c r="CPU14"/>
      <c r="CPV14"/>
      <c r="CPW14"/>
      <c r="CPX14"/>
      <c r="CPY14"/>
      <c r="CPZ14"/>
      <c r="CQA14"/>
      <c r="CQB14"/>
      <c r="CQC14"/>
      <c r="CQD14"/>
      <c r="CQE14"/>
      <c r="CQF14"/>
      <c r="CQG14"/>
      <c r="CQH14"/>
      <c r="CQI14"/>
      <c r="CQJ14"/>
      <c r="CQK14"/>
      <c r="CQL14"/>
      <c r="CQM14"/>
      <c r="CQN14"/>
      <c r="CQO14"/>
      <c r="CQP14"/>
      <c r="CQQ14"/>
      <c r="CQR14"/>
      <c r="CQS14"/>
      <c r="CQT14"/>
      <c r="CQU14"/>
      <c r="CQV14"/>
      <c r="CQW14"/>
      <c r="CQX14"/>
      <c r="CQY14"/>
      <c r="CQZ14"/>
      <c r="CRA14"/>
      <c r="CRB14"/>
      <c r="CRC14"/>
      <c r="CRD14"/>
      <c r="CRE14"/>
      <c r="CRF14"/>
      <c r="CRG14"/>
      <c r="CRH14"/>
      <c r="CRI14"/>
      <c r="CRJ14"/>
      <c r="CRK14"/>
      <c r="CRL14"/>
      <c r="CRM14"/>
      <c r="CRN14"/>
      <c r="CRO14"/>
      <c r="CRP14"/>
      <c r="CRQ14"/>
      <c r="CRR14"/>
      <c r="CRS14"/>
      <c r="CRT14"/>
      <c r="CRU14"/>
      <c r="CRV14"/>
      <c r="CRW14"/>
      <c r="CRX14"/>
      <c r="CRY14"/>
      <c r="CRZ14"/>
      <c r="CSA14"/>
      <c r="CSB14"/>
      <c r="CSC14"/>
      <c r="CSD14"/>
      <c r="CSE14"/>
      <c r="CSF14"/>
      <c r="CSG14"/>
      <c r="CSH14"/>
      <c r="CSI14"/>
      <c r="CSJ14"/>
      <c r="CSK14"/>
      <c r="CSL14"/>
      <c r="CSM14"/>
      <c r="CSN14"/>
      <c r="CSO14"/>
      <c r="CSP14"/>
      <c r="CSQ14"/>
      <c r="CSR14"/>
      <c r="CSS14"/>
      <c r="CST14"/>
      <c r="CSU14"/>
      <c r="CSV14"/>
      <c r="CSW14"/>
      <c r="CSX14"/>
      <c r="CSY14"/>
      <c r="CSZ14"/>
      <c r="CTA14"/>
      <c r="CTB14"/>
      <c r="CTC14"/>
      <c r="CTD14"/>
      <c r="CTE14"/>
      <c r="CTF14"/>
      <c r="CTG14"/>
      <c r="CTH14"/>
      <c r="CTI14"/>
      <c r="CTJ14"/>
      <c r="CTK14"/>
      <c r="CTL14"/>
      <c r="CTM14"/>
      <c r="CTN14"/>
      <c r="CTO14"/>
      <c r="CTP14"/>
      <c r="CTQ14"/>
      <c r="CTR14"/>
      <c r="CTS14"/>
      <c r="CTT14"/>
      <c r="CTU14"/>
      <c r="CTV14"/>
      <c r="CTW14"/>
      <c r="CTX14"/>
      <c r="CTY14"/>
      <c r="CTZ14"/>
      <c r="CUA14"/>
      <c r="CUB14"/>
      <c r="CUC14"/>
      <c r="CUD14"/>
      <c r="CUE14"/>
      <c r="CUF14"/>
      <c r="CUG14"/>
      <c r="CUH14"/>
      <c r="CUI14"/>
      <c r="CUJ14"/>
      <c r="CUK14"/>
      <c r="CUL14"/>
      <c r="CUM14"/>
      <c r="CUN14"/>
      <c r="CUO14"/>
      <c r="CUP14"/>
      <c r="CUQ14"/>
      <c r="CUR14"/>
      <c r="CUS14"/>
      <c r="CUT14"/>
      <c r="CUU14"/>
      <c r="CUV14"/>
      <c r="CUW14"/>
      <c r="CUX14"/>
      <c r="CUY14"/>
      <c r="CUZ14"/>
      <c r="CVA14"/>
      <c r="CVB14"/>
      <c r="CVC14"/>
      <c r="CVD14"/>
      <c r="CVE14"/>
      <c r="CVF14"/>
      <c r="CVG14"/>
      <c r="CVH14"/>
      <c r="CVI14"/>
      <c r="CVJ14"/>
      <c r="CVK14"/>
      <c r="CVL14"/>
      <c r="CVM14"/>
      <c r="CVN14"/>
      <c r="CVO14"/>
      <c r="CVP14"/>
      <c r="CVQ14"/>
      <c r="CVR14"/>
      <c r="CVS14"/>
      <c r="CVT14"/>
      <c r="CVU14"/>
      <c r="CVV14"/>
      <c r="CVW14"/>
      <c r="CVX14"/>
      <c r="CVY14"/>
      <c r="CVZ14"/>
      <c r="CWA14"/>
      <c r="CWB14"/>
      <c r="CWC14"/>
      <c r="CWD14"/>
      <c r="CWE14"/>
      <c r="CWF14"/>
      <c r="CWG14"/>
      <c r="CWH14"/>
      <c r="CWI14"/>
      <c r="CWJ14"/>
      <c r="CWK14"/>
      <c r="CWL14"/>
      <c r="CWM14"/>
      <c r="CWN14"/>
      <c r="CWO14"/>
      <c r="CWP14"/>
      <c r="CWQ14"/>
      <c r="CWR14"/>
      <c r="CWS14"/>
      <c r="CWT14"/>
      <c r="CWU14"/>
      <c r="CWV14"/>
      <c r="CWW14"/>
      <c r="CWX14"/>
      <c r="CWY14"/>
      <c r="CWZ14"/>
      <c r="CXA14"/>
      <c r="CXB14"/>
      <c r="CXC14"/>
      <c r="CXD14"/>
      <c r="CXE14"/>
      <c r="CXF14"/>
      <c r="CXG14"/>
      <c r="CXH14"/>
      <c r="CXI14"/>
      <c r="CXJ14"/>
      <c r="CXK14"/>
      <c r="CXL14"/>
      <c r="CXM14"/>
      <c r="CXN14"/>
      <c r="CXO14"/>
      <c r="CXP14"/>
      <c r="CXQ14"/>
      <c r="CXR14"/>
      <c r="CXS14"/>
      <c r="CXT14"/>
      <c r="CXU14"/>
      <c r="CXV14"/>
      <c r="CXW14"/>
      <c r="CXX14"/>
      <c r="CXY14"/>
      <c r="CXZ14"/>
      <c r="CYA14"/>
      <c r="CYB14"/>
      <c r="CYC14"/>
      <c r="CYD14"/>
      <c r="CYE14"/>
      <c r="CYF14"/>
      <c r="CYG14"/>
      <c r="CYH14"/>
      <c r="CYI14"/>
      <c r="CYJ14"/>
      <c r="CYK14"/>
      <c r="CYL14"/>
      <c r="CYM14"/>
      <c r="CYN14"/>
      <c r="CYO14"/>
      <c r="CYP14"/>
      <c r="CYQ14"/>
      <c r="CYR14"/>
      <c r="CYS14"/>
      <c r="CYT14"/>
      <c r="CYU14"/>
      <c r="CYV14"/>
      <c r="CYW14"/>
      <c r="CYX14"/>
      <c r="CYY14"/>
      <c r="CYZ14"/>
      <c r="CZA14"/>
      <c r="CZB14"/>
      <c r="CZC14"/>
      <c r="CZD14"/>
      <c r="CZE14"/>
      <c r="CZF14"/>
      <c r="CZG14"/>
      <c r="CZH14"/>
      <c r="CZI14"/>
      <c r="CZJ14"/>
      <c r="CZK14"/>
      <c r="CZL14"/>
      <c r="CZM14"/>
      <c r="CZN14"/>
      <c r="CZO14"/>
      <c r="CZP14"/>
      <c r="CZQ14"/>
      <c r="CZR14"/>
      <c r="CZS14"/>
      <c r="CZT14"/>
      <c r="CZU14"/>
      <c r="CZV14"/>
      <c r="CZW14"/>
      <c r="CZX14"/>
      <c r="CZY14"/>
      <c r="CZZ14"/>
      <c r="DAA14"/>
      <c r="DAB14"/>
      <c r="DAC14"/>
      <c r="DAD14"/>
      <c r="DAE14"/>
      <c r="DAF14"/>
      <c r="DAG14"/>
      <c r="DAH14"/>
      <c r="DAI14"/>
      <c r="DAJ14"/>
      <c r="DAK14"/>
      <c r="DAL14"/>
      <c r="DAM14"/>
      <c r="DAN14"/>
      <c r="DAO14"/>
      <c r="DAP14"/>
      <c r="DAQ14"/>
      <c r="DAR14"/>
      <c r="DAS14"/>
      <c r="DAT14"/>
      <c r="DAU14"/>
      <c r="DAV14"/>
      <c r="DAW14"/>
      <c r="DAX14"/>
      <c r="DAY14"/>
      <c r="DAZ14"/>
      <c r="DBA14"/>
      <c r="DBB14"/>
      <c r="DBC14"/>
      <c r="DBD14"/>
      <c r="DBE14"/>
      <c r="DBF14"/>
      <c r="DBG14"/>
      <c r="DBH14"/>
      <c r="DBI14"/>
      <c r="DBJ14"/>
      <c r="DBK14"/>
      <c r="DBL14"/>
      <c r="DBM14"/>
      <c r="DBN14"/>
      <c r="DBO14"/>
      <c r="DBP14"/>
      <c r="DBQ14"/>
      <c r="DBR14"/>
      <c r="DBS14"/>
      <c r="DBT14"/>
      <c r="DBU14"/>
      <c r="DBV14"/>
      <c r="DBW14"/>
      <c r="DBX14"/>
      <c r="DBY14"/>
      <c r="DBZ14"/>
      <c r="DCA14"/>
      <c r="DCB14"/>
      <c r="DCC14"/>
      <c r="DCD14"/>
      <c r="DCE14"/>
      <c r="DCF14"/>
      <c r="DCG14"/>
      <c r="DCH14"/>
      <c r="DCI14"/>
      <c r="DCJ14"/>
      <c r="DCK14"/>
      <c r="DCL14"/>
      <c r="DCM14"/>
      <c r="DCN14"/>
      <c r="DCO14"/>
      <c r="DCP14"/>
      <c r="DCQ14"/>
      <c r="DCR14"/>
      <c r="DCS14"/>
      <c r="DCT14"/>
      <c r="DCU14"/>
      <c r="DCV14"/>
      <c r="DCW14"/>
      <c r="DCX14"/>
      <c r="DCY14"/>
      <c r="DCZ14"/>
      <c r="DDA14"/>
      <c r="DDB14"/>
      <c r="DDC14"/>
      <c r="DDD14"/>
      <c r="DDE14"/>
      <c r="DDF14"/>
      <c r="DDG14"/>
      <c r="DDH14"/>
      <c r="DDI14"/>
      <c r="DDJ14"/>
      <c r="DDK14"/>
      <c r="DDL14"/>
      <c r="DDM14"/>
      <c r="DDN14"/>
      <c r="DDO14"/>
      <c r="DDP14"/>
      <c r="DDQ14"/>
      <c r="DDR14"/>
      <c r="DDS14"/>
      <c r="DDT14"/>
      <c r="DDU14"/>
      <c r="DDV14"/>
      <c r="DDW14"/>
      <c r="DDX14"/>
      <c r="DDY14"/>
      <c r="DDZ14"/>
      <c r="DEA14"/>
      <c r="DEB14"/>
      <c r="DEC14"/>
      <c r="DED14"/>
      <c r="DEE14"/>
      <c r="DEF14"/>
      <c r="DEG14"/>
      <c r="DEH14"/>
      <c r="DEI14"/>
      <c r="DEJ14"/>
      <c r="DEK14"/>
      <c r="DEL14"/>
      <c r="DEM14"/>
      <c r="DEN14"/>
      <c r="DEO14"/>
      <c r="DEP14"/>
      <c r="DEQ14"/>
      <c r="DER14"/>
      <c r="DES14"/>
      <c r="DET14"/>
      <c r="DEU14"/>
      <c r="DEV14"/>
      <c r="DEW14"/>
      <c r="DEX14"/>
      <c r="DEY14"/>
      <c r="DEZ14"/>
      <c r="DFA14"/>
      <c r="DFB14"/>
      <c r="DFC14"/>
      <c r="DFD14"/>
      <c r="DFE14"/>
      <c r="DFF14"/>
      <c r="DFG14"/>
      <c r="DFH14"/>
      <c r="DFI14"/>
      <c r="DFJ14"/>
      <c r="DFK14"/>
      <c r="DFL14"/>
      <c r="DFM14"/>
      <c r="DFN14"/>
      <c r="DFO14"/>
      <c r="DFP14"/>
      <c r="DFQ14"/>
      <c r="DFR14"/>
      <c r="DFS14"/>
      <c r="DFT14"/>
      <c r="DFU14"/>
      <c r="DFV14"/>
      <c r="DFW14"/>
      <c r="DFX14"/>
      <c r="DFY14"/>
      <c r="DFZ14"/>
      <c r="DGA14"/>
      <c r="DGB14"/>
      <c r="DGC14"/>
      <c r="DGD14"/>
      <c r="DGE14"/>
      <c r="DGF14"/>
      <c r="DGG14"/>
      <c r="DGH14"/>
      <c r="DGI14"/>
      <c r="DGJ14"/>
      <c r="DGK14"/>
      <c r="DGL14"/>
      <c r="DGM14"/>
      <c r="DGN14"/>
      <c r="DGO14"/>
      <c r="DGP14"/>
      <c r="DGQ14"/>
      <c r="DGR14"/>
      <c r="DGS14"/>
      <c r="DGT14"/>
      <c r="DGU14"/>
      <c r="DGV14"/>
      <c r="DGW14"/>
      <c r="DGX14"/>
      <c r="DGY14"/>
      <c r="DGZ14"/>
      <c r="DHA14"/>
      <c r="DHB14"/>
      <c r="DHC14"/>
      <c r="DHD14"/>
      <c r="DHE14"/>
      <c r="DHF14"/>
      <c r="DHG14"/>
      <c r="DHH14"/>
      <c r="DHI14"/>
      <c r="DHJ14"/>
      <c r="DHK14"/>
      <c r="DHL14"/>
      <c r="DHM14"/>
      <c r="DHN14"/>
      <c r="DHO14"/>
      <c r="DHP14"/>
      <c r="DHQ14"/>
      <c r="DHR14"/>
      <c r="DHS14"/>
      <c r="DHT14"/>
      <c r="DHU14"/>
      <c r="DHV14"/>
      <c r="DHW14"/>
      <c r="DHX14"/>
      <c r="DHY14"/>
      <c r="DHZ14"/>
      <c r="DIA14"/>
      <c r="DIB14"/>
      <c r="DIC14"/>
      <c r="DID14"/>
      <c r="DIE14"/>
      <c r="DIF14"/>
      <c r="DIG14"/>
      <c r="DIH14"/>
      <c r="DII14"/>
      <c r="DIJ14"/>
      <c r="DIK14"/>
      <c r="DIL14"/>
      <c r="DIM14"/>
      <c r="DIN14"/>
      <c r="DIO14"/>
      <c r="DIP14"/>
      <c r="DIQ14"/>
      <c r="DIR14"/>
      <c r="DIS14"/>
      <c r="DIT14"/>
      <c r="DIU14"/>
      <c r="DIV14"/>
      <c r="DIW14"/>
      <c r="DIX14"/>
      <c r="DIY14"/>
      <c r="DIZ14"/>
      <c r="DJA14"/>
      <c r="DJB14"/>
      <c r="DJC14"/>
      <c r="DJD14"/>
      <c r="DJE14"/>
      <c r="DJF14"/>
      <c r="DJG14"/>
      <c r="DJH14"/>
      <c r="DJI14"/>
      <c r="DJJ14"/>
      <c r="DJK14"/>
      <c r="DJL14"/>
      <c r="DJM14"/>
      <c r="DJN14"/>
      <c r="DJO14"/>
      <c r="DJP14"/>
      <c r="DJQ14"/>
      <c r="DJR14"/>
      <c r="DJS14"/>
      <c r="DJT14"/>
      <c r="DJU14"/>
      <c r="DJV14"/>
      <c r="DJW14"/>
      <c r="DJX14"/>
      <c r="DJY14"/>
      <c r="DJZ14"/>
      <c r="DKA14"/>
      <c r="DKB14"/>
      <c r="DKC14"/>
      <c r="DKD14"/>
      <c r="DKE14"/>
      <c r="DKF14"/>
      <c r="DKG14"/>
      <c r="DKH14"/>
      <c r="DKI14"/>
      <c r="DKJ14"/>
      <c r="DKK14"/>
      <c r="DKL14"/>
      <c r="DKM14"/>
      <c r="DKN14"/>
      <c r="DKO14"/>
      <c r="DKP14"/>
      <c r="DKQ14"/>
      <c r="DKR14"/>
      <c r="DKS14"/>
      <c r="DKT14"/>
      <c r="DKU14"/>
      <c r="DKV14"/>
      <c r="DKW14"/>
      <c r="DKX14"/>
      <c r="DKY14"/>
      <c r="DKZ14"/>
      <c r="DLA14"/>
      <c r="DLB14"/>
      <c r="DLC14"/>
      <c r="DLD14"/>
      <c r="DLE14"/>
      <c r="DLF14"/>
      <c r="DLG14"/>
      <c r="DLH14"/>
      <c r="DLI14"/>
      <c r="DLJ14"/>
      <c r="DLK14"/>
      <c r="DLL14"/>
      <c r="DLM14"/>
      <c r="DLN14"/>
      <c r="DLO14"/>
      <c r="DLP14"/>
      <c r="DLQ14"/>
      <c r="DLR14"/>
      <c r="DLS14"/>
      <c r="DLT14"/>
      <c r="DLU14"/>
      <c r="DLV14"/>
      <c r="DLW14"/>
      <c r="DLX14"/>
      <c r="DLY14"/>
      <c r="DLZ14"/>
      <c r="DMA14"/>
      <c r="DMB14"/>
      <c r="DMC14"/>
      <c r="DMD14"/>
      <c r="DME14"/>
      <c r="DMF14"/>
      <c r="DMG14"/>
      <c r="DMH14"/>
      <c r="DMI14"/>
      <c r="DMJ14"/>
      <c r="DMK14"/>
      <c r="DML14"/>
      <c r="DMM14"/>
      <c r="DMN14"/>
      <c r="DMO14"/>
      <c r="DMP14"/>
      <c r="DMQ14"/>
      <c r="DMR14"/>
      <c r="DMS14"/>
      <c r="DMT14"/>
      <c r="DMU14"/>
      <c r="DMV14"/>
      <c r="DMW14"/>
      <c r="DMX14"/>
      <c r="DMY14"/>
      <c r="DMZ14"/>
      <c r="DNA14"/>
      <c r="DNB14"/>
      <c r="DNC14"/>
      <c r="DND14"/>
      <c r="DNE14"/>
      <c r="DNF14"/>
      <c r="DNG14"/>
      <c r="DNH14"/>
      <c r="DNI14"/>
      <c r="DNJ14"/>
      <c r="DNK14"/>
      <c r="DNL14"/>
      <c r="DNM14"/>
      <c r="DNN14"/>
      <c r="DNO14"/>
      <c r="DNP14"/>
      <c r="DNQ14"/>
      <c r="DNR14"/>
      <c r="DNS14"/>
      <c r="DNT14"/>
      <c r="DNU14"/>
      <c r="DNV14"/>
      <c r="DNW14"/>
      <c r="DNX14"/>
      <c r="DNY14"/>
      <c r="DNZ14"/>
      <c r="DOA14"/>
      <c r="DOB14"/>
      <c r="DOC14"/>
      <c r="DOD14"/>
      <c r="DOE14"/>
      <c r="DOF14"/>
      <c r="DOG14"/>
      <c r="DOH14"/>
      <c r="DOI14"/>
      <c r="DOJ14"/>
      <c r="DOK14"/>
      <c r="DOL14"/>
      <c r="DOM14"/>
      <c r="DON14"/>
      <c r="DOO14"/>
      <c r="DOP14"/>
      <c r="DOQ14"/>
      <c r="DOR14"/>
      <c r="DOS14"/>
      <c r="DOT14"/>
      <c r="DOU14"/>
      <c r="DOV14"/>
      <c r="DOW14"/>
      <c r="DOX14"/>
      <c r="DOY14"/>
      <c r="DOZ14"/>
      <c r="DPA14"/>
      <c r="DPB14"/>
      <c r="DPC14"/>
      <c r="DPD14"/>
      <c r="DPE14"/>
      <c r="DPF14"/>
      <c r="DPG14"/>
      <c r="DPH14"/>
      <c r="DPI14"/>
      <c r="DPJ14"/>
      <c r="DPK14"/>
      <c r="DPL14"/>
      <c r="DPM14"/>
      <c r="DPN14"/>
      <c r="DPO14"/>
      <c r="DPP14"/>
      <c r="DPQ14"/>
      <c r="DPR14"/>
      <c r="DPS14"/>
      <c r="DPT14"/>
      <c r="DPU14"/>
      <c r="DPV14"/>
      <c r="DPW14"/>
      <c r="DPX14"/>
      <c r="DPY14"/>
      <c r="DPZ14"/>
      <c r="DQA14"/>
      <c r="DQB14"/>
      <c r="DQC14"/>
      <c r="DQD14"/>
      <c r="DQE14"/>
      <c r="DQF14"/>
      <c r="DQG14"/>
      <c r="DQH14"/>
      <c r="DQI14"/>
      <c r="DQJ14"/>
      <c r="DQK14"/>
      <c r="DQL14"/>
      <c r="DQM14"/>
      <c r="DQN14"/>
      <c r="DQO14"/>
      <c r="DQP14"/>
      <c r="DQQ14"/>
      <c r="DQR14"/>
      <c r="DQS14"/>
      <c r="DQT14"/>
      <c r="DQU14"/>
      <c r="DQV14"/>
      <c r="DQW14"/>
      <c r="DQX14"/>
      <c r="DQY14"/>
      <c r="DQZ14"/>
      <c r="DRA14"/>
      <c r="DRB14"/>
      <c r="DRC14"/>
      <c r="DRD14"/>
      <c r="DRE14"/>
      <c r="DRF14"/>
      <c r="DRG14"/>
      <c r="DRH14"/>
      <c r="DRI14"/>
      <c r="DRJ14"/>
      <c r="DRK14"/>
      <c r="DRL14"/>
      <c r="DRM14"/>
      <c r="DRN14"/>
      <c r="DRO14"/>
      <c r="DRP14"/>
      <c r="DRQ14"/>
      <c r="DRR14"/>
      <c r="DRS14"/>
      <c r="DRT14"/>
      <c r="DRU14"/>
      <c r="DRV14"/>
      <c r="DRW14"/>
      <c r="DRX14"/>
      <c r="DRY14"/>
      <c r="DRZ14"/>
      <c r="DSA14"/>
      <c r="DSB14"/>
      <c r="DSC14"/>
      <c r="DSD14"/>
      <c r="DSE14"/>
      <c r="DSF14"/>
      <c r="DSG14"/>
      <c r="DSH14"/>
      <c r="DSI14"/>
      <c r="DSJ14"/>
      <c r="DSK14"/>
      <c r="DSL14"/>
      <c r="DSM14"/>
      <c r="DSN14"/>
      <c r="DSO14"/>
      <c r="DSP14"/>
      <c r="DSQ14"/>
      <c r="DSR14"/>
      <c r="DSS14"/>
      <c r="DST14"/>
      <c r="DSU14"/>
      <c r="DSV14"/>
      <c r="DSW14"/>
      <c r="DSX14"/>
      <c r="DSY14"/>
      <c r="DSZ14"/>
      <c r="DTA14"/>
      <c r="DTB14"/>
      <c r="DTC14"/>
      <c r="DTD14"/>
      <c r="DTE14"/>
      <c r="DTF14"/>
      <c r="DTG14"/>
      <c r="DTH14"/>
      <c r="DTI14"/>
      <c r="DTJ14"/>
      <c r="DTK14"/>
      <c r="DTL14"/>
      <c r="DTM14"/>
      <c r="DTN14"/>
      <c r="DTO14"/>
      <c r="DTP14"/>
      <c r="DTQ14"/>
      <c r="DTR14"/>
      <c r="DTS14"/>
      <c r="DTT14"/>
      <c r="DTU14"/>
      <c r="DTV14"/>
      <c r="DTW14"/>
      <c r="DTX14"/>
      <c r="DTY14"/>
      <c r="DTZ14"/>
      <c r="DUA14"/>
      <c r="DUB14"/>
      <c r="DUC14"/>
      <c r="DUD14"/>
      <c r="DUE14"/>
      <c r="DUF14"/>
      <c r="DUG14"/>
      <c r="DUH14"/>
      <c r="DUI14"/>
      <c r="DUJ14"/>
      <c r="DUK14"/>
      <c r="DUL14"/>
      <c r="DUM14"/>
      <c r="DUN14"/>
      <c r="DUO14"/>
      <c r="DUP14"/>
      <c r="DUQ14"/>
      <c r="DUR14"/>
      <c r="DUS14"/>
      <c r="DUT14"/>
      <c r="DUU14"/>
      <c r="DUV14"/>
      <c r="DUW14"/>
      <c r="DUX14"/>
      <c r="DUY14"/>
      <c r="DUZ14"/>
      <c r="DVA14"/>
      <c r="DVB14"/>
      <c r="DVC14"/>
      <c r="DVD14"/>
      <c r="DVE14"/>
      <c r="DVF14"/>
      <c r="DVG14"/>
      <c r="DVH14"/>
      <c r="DVI14"/>
      <c r="DVJ14"/>
      <c r="DVK14"/>
      <c r="DVL14"/>
      <c r="DVM14"/>
      <c r="DVN14"/>
      <c r="DVO14"/>
      <c r="DVP14"/>
      <c r="DVQ14"/>
      <c r="DVR14"/>
      <c r="DVS14"/>
      <c r="DVT14"/>
      <c r="DVU14"/>
      <c r="DVV14"/>
      <c r="DVW14"/>
      <c r="DVX14"/>
      <c r="DVY14"/>
      <c r="DVZ14"/>
      <c r="DWA14"/>
      <c r="DWB14"/>
      <c r="DWC14"/>
      <c r="DWD14"/>
      <c r="DWE14"/>
      <c r="DWF14"/>
      <c r="DWG14"/>
      <c r="DWH14"/>
      <c r="DWI14"/>
      <c r="DWJ14"/>
      <c r="DWK14"/>
      <c r="DWL14"/>
      <c r="DWM14"/>
      <c r="DWN14"/>
      <c r="DWO14"/>
      <c r="DWP14"/>
      <c r="DWQ14"/>
      <c r="DWR14"/>
      <c r="DWS14"/>
      <c r="DWT14"/>
      <c r="DWU14"/>
      <c r="DWV14"/>
      <c r="DWW14"/>
      <c r="DWX14"/>
      <c r="DWY14"/>
      <c r="DWZ14"/>
      <c r="DXA14"/>
      <c r="DXB14"/>
      <c r="DXC14"/>
      <c r="DXD14"/>
      <c r="DXE14"/>
      <c r="DXF14"/>
      <c r="DXG14"/>
      <c r="DXH14"/>
      <c r="DXI14"/>
      <c r="DXJ14"/>
      <c r="DXK14"/>
      <c r="DXL14"/>
      <c r="DXM14"/>
      <c r="DXN14"/>
      <c r="DXO14"/>
      <c r="DXP14"/>
      <c r="DXQ14"/>
      <c r="DXR14"/>
      <c r="DXS14"/>
      <c r="DXT14"/>
      <c r="DXU14"/>
      <c r="DXV14"/>
      <c r="DXW14"/>
      <c r="DXX14"/>
      <c r="DXY14"/>
      <c r="DXZ14"/>
      <c r="DYA14"/>
      <c r="DYB14"/>
      <c r="DYC14"/>
      <c r="DYD14"/>
      <c r="DYE14"/>
      <c r="DYF14"/>
      <c r="DYG14"/>
      <c r="DYH14"/>
      <c r="DYI14"/>
      <c r="DYJ14"/>
      <c r="DYK14"/>
      <c r="DYL14"/>
      <c r="DYM14"/>
      <c r="DYN14"/>
      <c r="DYO14"/>
      <c r="DYP14"/>
      <c r="DYQ14"/>
      <c r="DYR14"/>
      <c r="DYS14"/>
      <c r="DYT14"/>
      <c r="DYU14"/>
      <c r="DYV14"/>
      <c r="DYW14"/>
      <c r="DYX14"/>
      <c r="DYY14"/>
      <c r="DYZ14"/>
      <c r="DZA14"/>
      <c r="DZB14"/>
      <c r="DZC14"/>
      <c r="DZD14"/>
      <c r="DZE14"/>
      <c r="DZF14"/>
      <c r="DZG14"/>
      <c r="DZH14"/>
      <c r="DZI14"/>
      <c r="DZJ14"/>
      <c r="DZK14"/>
      <c r="DZL14"/>
      <c r="DZM14"/>
      <c r="DZN14"/>
      <c r="DZO14"/>
      <c r="DZP14"/>
      <c r="DZQ14"/>
      <c r="DZR14"/>
      <c r="DZS14"/>
      <c r="DZT14"/>
      <c r="DZU14"/>
      <c r="DZV14"/>
      <c r="DZW14"/>
      <c r="DZX14"/>
      <c r="DZY14"/>
      <c r="DZZ14"/>
      <c r="EAA14"/>
      <c r="EAB14"/>
      <c r="EAC14"/>
      <c r="EAD14"/>
      <c r="EAE14"/>
      <c r="EAF14"/>
      <c r="EAG14"/>
      <c r="EAH14"/>
      <c r="EAI14"/>
      <c r="EAJ14"/>
      <c r="EAK14"/>
      <c r="EAL14"/>
      <c r="EAM14"/>
      <c r="EAN14"/>
      <c r="EAO14"/>
      <c r="EAP14"/>
      <c r="EAQ14"/>
      <c r="EAR14"/>
      <c r="EAS14"/>
      <c r="EAT14"/>
      <c r="EAU14"/>
      <c r="EAV14"/>
      <c r="EAW14"/>
      <c r="EAX14"/>
      <c r="EAY14"/>
      <c r="EAZ14"/>
      <c r="EBA14"/>
      <c r="EBB14"/>
      <c r="EBC14"/>
      <c r="EBD14"/>
      <c r="EBE14"/>
      <c r="EBF14"/>
      <c r="EBG14"/>
      <c r="EBH14"/>
      <c r="EBI14"/>
      <c r="EBJ14"/>
      <c r="EBK14"/>
      <c r="EBL14"/>
      <c r="EBM14"/>
      <c r="EBN14"/>
      <c r="EBO14"/>
      <c r="EBP14"/>
      <c r="EBQ14"/>
      <c r="EBR14"/>
      <c r="EBS14"/>
      <c r="EBT14"/>
      <c r="EBU14"/>
      <c r="EBV14"/>
      <c r="EBW14"/>
      <c r="EBX14"/>
      <c r="EBY14"/>
      <c r="EBZ14"/>
      <c r="ECA14"/>
      <c r="ECB14"/>
      <c r="ECC14"/>
      <c r="ECD14"/>
      <c r="ECE14"/>
      <c r="ECF14"/>
      <c r="ECG14"/>
      <c r="ECH14"/>
      <c r="ECI14"/>
      <c r="ECJ14"/>
      <c r="ECK14"/>
      <c r="ECL14"/>
      <c r="ECM14"/>
      <c r="ECN14"/>
      <c r="ECO14"/>
      <c r="ECP14"/>
      <c r="ECQ14"/>
      <c r="ECR14"/>
      <c r="ECS14"/>
      <c r="ECT14"/>
      <c r="ECU14"/>
      <c r="ECV14"/>
      <c r="ECW14"/>
      <c r="ECX14"/>
      <c r="ECY14"/>
      <c r="ECZ14"/>
      <c r="EDA14"/>
      <c r="EDB14"/>
      <c r="EDC14"/>
      <c r="EDD14"/>
      <c r="EDE14"/>
      <c r="EDF14"/>
      <c r="EDG14"/>
      <c r="EDH14"/>
      <c r="EDI14"/>
      <c r="EDJ14"/>
      <c r="EDK14"/>
      <c r="EDL14"/>
      <c r="EDM14"/>
      <c r="EDN14"/>
      <c r="EDO14"/>
      <c r="EDP14"/>
      <c r="EDQ14"/>
      <c r="EDR14"/>
      <c r="EDS14"/>
      <c r="EDT14"/>
      <c r="EDU14"/>
      <c r="EDV14"/>
      <c r="EDW14"/>
      <c r="EDX14"/>
      <c r="EDY14"/>
      <c r="EDZ14"/>
      <c r="EEA14"/>
      <c r="EEB14"/>
      <c r="EEC14"/>
      <c r="EED14"/>
      <c r="EEE14"/>
      <c r="EEF14"/>
      <c r="EEG14"/>
      <c r="EEH14"/>
      <c r="EEI14"/>
      <c r="EEJ14"/>
      <c r="EEK14"/>
      <c r="EEL14"/>
      <c r="EEM14"/>
      <c r="EEN14"/>
      <c r="EEO14"/>
      <c r="EEP14"/>
      <c r="EEQ14"/>
      <c r="EER14"/>
      <c r="EES14"/>
      <c r="EET14"/>
      <c r="EEU14"/>
      <c r="EEV14"/>
      <c r="EEW14"/>
      <c r="EEX14"/>
      <c r="EEY14"/>
      <c r="EEZ14"/>
      <c r="EFA14"/>
      <c r="EFB14"/>
      <c r="EFC14"/>
      <c r="EFD14"/>
      <c r="EFE14"/>
      <c r="EFF14"/>
      <c r="EFG14"/>
      <c r="EFH14"/>
      <c r="EFI14"/>
      <c r="EFJ14"/>
      <c r="EFK14"/>
      <c r="EFL14"/>
      <c r="EFM14"/>
      <c r="EFN14"/>
      <c r="EFO14"/>
      <c r="EFP14"/>
      <c r="EFQ14"/>
      <c r="EFR14"/>
      <c r="EFS14"/>
      <c r="EFT14"/>
      <c r="EFU14"/>
      <c r="EFV14"/>
      <c r="EFW14"/>
      <c r="EFX14"/>
      <c r="EFY14"/>
      <c r="EFZ14"/>
      <c r="EGA14"/>
      <c r="EGB14"/>
      <c r="EGC14"/>
      <c r="EGD14"/>
      <c r="EGE14"/>
      <c r="EGF14"/>
      <c r="EGG14"/>
      <c r="EGH14"/>
      <c r="EGI14"/>
      <c r="EGJ14"/>
      <c r="EGK14"/>
      <c r="EGL14"/>
      <c r="EGM14"/>
      <c r="EGN14"/>
      <c r="EGO14"/>
      <c r="EGP14"/>
      <c r="EGQ14"/>
      <c r="EGR14"/>
      <c r="EGS14"/>
      <c r="EGT14"/>
      <c r="EGU14"/>
      <c r="EGV14"/>
      <c r="EGW14"/>
      <c r="EGX14"/>
      <c r="EGY14"/>
      <c r="EGZ14"/>
      <c r="EHA14"/>
      <c r="EHB14"/>
      <c r="EHC14"/>
      <c r="EHD14"/>
      <c r="EHE14"/>
      <c r="EHF14"/>
      <c r="EHG14"/>
      <c r="EHH14"/>
      <c r="EHI14"/>
      <c r="EHJ14"/>
      <c r="EHK14"/>
      <c r="EHL14"/>
      <c r="EHM14"/>
      <c r="EHN14"/>
      <c r="EHO14"/>
      <c r="EHP14"/>
      <c r="EHQ14"/>
      <c r="EHR14"/>
      <c r="EHS14"/>
      <c r="EHT14"/>
      <c r="EHU14"/>
      <c r="EHV14"/>
      <c r="EHW14"/>
      <c r="EHX14"/>
      <c r="EHY14"/>
      <c r="EHZ14"/>
      <c r="EIA14"/>
      <c r="EIB14"/>
      <c r="EIC14"/>
      <c r="EID14"/>
      <c r="EIE14"/>
      <c r="EIF14"/>
      <c r="EIG14"/>
      <c r="EIH14"/>
      <c r="EII14"/>
      <c r="EIJ14"/>
      <c r="EIK14"/>
      <c r="EIL14"/>
      <c r="EIM14"/>
      <c r="EIN14"/>
      <c r="EIO14"/>
      <c r="EIP14"/>
      <c r="EIQ14"/>
      <c r="EIR14"/>
      <c r="EIS14"/>
      <c r="EIT14"/>
      <c r="EIU14"/>
      <c r="EIV14"/>
      <c r="EIW14"/>
      <c r="EIX14"/>
      <c r="EIY14"/>
      <c r="EIZ14"/>
      <c r="EJA14"/>
      <c r="EJB14"/>
      <c r="EJC14"/>
      <c r="EJD14"/>
      <c r="EJE14"/>
      <c r="EJF14"/>
      <c r="EJG14"/>
      <c r="EJH14"/>
      <c r="EJI14"/>
      <c r="EJJ14"/>
      <c r="EJK14"/>
      <c r="EJL14"/>
      <c r="EJM14"/>
      <c r="EJN14"/>
      <c r="EJO14"/>
      <c r="EJP14"/>
      <c r="EJQ14"/>
      <c r="EJR14"/>
      <c r="EJS14"/>
      <c r="EJT14"/>
      <c r="EJU14"/>
      <c r="EJV14"/>
      <c r="EJW14"/>
      <c r="EJX14"/>
      <c r="EJY14"/>
      <c r="EJZ14"/>
      <c r="EKA14"/>
      <c r="EKB14"/>
      <c r="EKC14"/>
      <c r="EKD14"/>
      <c r="EKE14"/>
      <c r="EKF14"/>
      <c r="EKG14"/>
      <c r="EKH14"/>
      <c r="EKI14"/>
      <c r="EKJ14"/>
      <c r="EKK14"/>
      <c r="EKL14"/>
      <c r="EKM14"/>
      <c r="EKN14"/>
      <c r="EKO14"/>
      <c r="EKP14"/>
      <c r="EKQ14"/>
      <c r="EKR14"/>
      <c r="EKS14"/>
      <c r="EKT14"/>
      <c r="EKU14"/>
      <c r="EKV14"/>
      <c r="EKW14"/>
      <c r="EKX14"/>
      <c r="EKY14"/>
      <c r="EKZ14"/>
      <c r="ELA14"/>
      <c r="ELB14"/>
      <c r="ELC14"/>
      <c r="ELD14"/>
      <c r="ELE14"/>
      <c r="ELF14"/>
      <c r="ELG14"/>
      <c r="ELH14"/>
      <c r="ELI14"/>
      <c r="ELJ14"/>
      <c r="ELK14"/>
      <c r="ELL14"/>
      <c r="ELM14"/>
      <c r="ELN14"/>
      <c r="ELO14"/>
      <c r="ELP14"/>
      <c r="ELQ14"/>
      <c r="ELR14"/>
      <c r="ELS14"/>
      <c r="ELT14"/>
      <c r="ELU14"/>
      <c r="ELV14"/>
      <c r="ELW14"/>
      <c r="ELX14"/>
      <c r="ELY14"/>
      <c r="ELZ14"/>
      <c r="EMA14"/>
      <c r="EMB14"/>
      <c r="EMC14"/>
      <c r="EMD14"/>
      <c r="EME14"/>
      <c r="EMF14"/>
      <c r="EMG14"/>
      <c r="EMH14"/>
      <c r="EMI14"/>
      <c r="EMJ14"/>
      <c r="EMK14"/>
      <c r="EML14"/>
      <c r="EMM14"/>
      <c r="EMN14"/>
      <c r="EMO14"/>
      <c r="EMP14"/>
      <c r="EMQ14"/>
      <c r="EMR14"/>
      <c r="EMS14"/>
      <c r="EMT14"/>
      <c r="EMU14"/>
      <c r="EMV14"/>
      <c r="EMW14"/>
      <c r="EMX14"/>
      <c r="EMY14"/>
      <c r="EMZ14"/>
      <c r="ENA14"/>
      <c r="ENB14"/>
      <c r="ENC14"/>
      <c r="END14"/>
      <c r="ENE14"/>
      <c r="ENF14"/>
      <c r="ENG14"/>
      <c r="ENH14"/>
      <c r="ENI14"/>
      <c r="ENJ14"/>
      <c r="ENK14"/>
      <c r="ENL14"/>
      <c r="ENM14"/>
      <c r="ENN14"/>
      <c r="ENO14"/>
      <c r="ENP14"/>
      <c r="ENQ14"/>
      <c r="ENR14"/>
      <c r="ENS14"/>
      <c r="ENT14"/>
      <c r="ENU14"/>
      <c r="ENV14"/>
      <c r="ENW14"/>
      <c r="ENX14"/>
      <c r="ENY14"/>
      <c r="ENZ14"/>
      <c r="EOA14"/>
      <c r="EOB14"/>
      <c r="EOC14"/>
      <c r="EOD14"/>
      <c r="EOE14"/>
      <c r="EOF14"/>
      <c r="EOG14"/>
      <c r="EOH14"/>
      <c r="EOI14"/>
      <c r="EOJ14"/>
      <c r="EOK14"/>
      <c r="EOL14"/>
      <c r="EOM14"/>
      <c r="EON14"/>
      <c r="EOO14"/>
      <c r="EOP14"/>
      <c r="EOQ14"/>
      <c r="EOR14"/>
      <c r="EOS14"/>
      <c r="EOT14"/>
      <c r="EOU14"/>
      <c r="EOV14"/>
      <c r="EOW14"/>
      <c r="EOX14"/>
      <c r="EOY14"/>
      <c r="EOZ14"/>
      <c r="EPA14"/>
      <c r="EPB14"/>
      <c r="EPC14"/>
      <c r="EPD14"/>
      <c r="EPE14"/>
      <c r="EPF14"/>
      <c r="EPG14"/>
      <c r="EPH14"/>
      <c r="EPI14"/>
      <c r="EPJ14"/>
      <c r="EPK14"/>
      <c r="EPL14"/>
      <c r="EPM14"/>
      <c r="EPN14"/>
      <c r="EPO14"/>
      <c r="EPP14"/>
      <c r="EPQ14"/>
      <c r="EPR14"/>
      <c r="EPS14"/>
      <c r="EPT14"/>
      <c r="EPU14"/>
      <c r="EPV14"/>
      <c r="EPW14"/>
      <c r="EPX14"/>
      <c r="EPY14"/>
      <c r="EPZ14"/>
      <c r="EQA14"/>
      <c r="EQB14"/>
      <c r="EQC14"/>
      <c r="EQD14"/>
      <c r="EQE14"/>
      <c r="EQF14"/>
      <c r="EQG14"/>
      <c r="EQH14"/>
      <c r="EQI14"/>
      <c r="EQJ14"/>
      <c r="EQK14"/>
      <c r="EQL14"/>
      <c r="EQM14"/>
      <c r="EQN14"/>
      <c r="EQO14"/>
      <c r="EQP14"/>
      <c r="EQQ14"/>
      <c r="EQR14"/>
      <c r="EQS14"/>
      <c r="EQT14"/>
      <c r="EQU14"/>
      <c r="EQV14"/>
      <c r="EQW14"/>
      <c r="EQX14"/>
      <c r="EQY14"/>
      <c r="EQZ14"/>
      <c r="ERA14"/>
      <c r="ERB14"/>
      <c r="ERC14"/>
      <c r="ERD14"/>
      <c r="ERE14"/>
      <c r="ERF14"/>
      <c r="ERG14"/>
      <c r="ERH14"/>
      <c r="ERI14"/>
      <c r="ERJ14"/>
      <c r="ERK14"/>
      <c r="ERL14"/>
      <c r="ERM14"/>
      <c r="ERN14"/>
      <c r="ERO14"/>
      <c r="ERP14"/>
      <c r="ERQ14"/>
      <c r="ERR14"/>
      <c r="ERS14"/>
      <c r="ERT14"/>
      <c r="ERU14"/>
      <c r="ERV14"/>
      <c r="ERW14"/>
      <c r="ERX14"/>
      <c r="ERY14"/>
      <c r="ERZ14"/>
      <c r="ESA14"/>
      <c r="ESB14"/>
      <c r="ESC14"/>
      <c r="ESD14"/>
      <c r="ESE14"/>
      <c r="ESF14"/>
      <c r="ESG14"/>
      <c r="ESH14"/>
      <c r="ESI14"/>
      <c r="ESJ14"/>
      <c r="ESK14"/>
      <c r="ESL14"/>
      <c r="ESM14"/>
      <c r="ESN14"/>
      <c r="ESO14"/>
      <c r="ESP14"/>
      <c r="ESQ14"/>
      <c r="ESR14"/>
      <c r="ESS14"/>
      <c r="EST14"/>
      <c r="ESU14"/>
      <c r="ESV14"/>
      <c r="ESW14"/>
      <c r="ESX14"/>
      <c r="ESY14"/>
      <c r="ESZ14"/>
      <c r="ETA14"/>
      <c r="ETB14"/>
      <c r="ETC14"/>
      <c r="ETD14"/>
      <c r="ETE14"/>
      <c r="ETF14"/>
      <c r="ETG14"/>
      <c r="ETH14"/>
      <c r="ETI14"/>
      <c r="ETJ14"/>
      <c r="ETK14"/>
      <c r="ETL14"/>
      <c r="ETM14"/>
      <c r="ETN14"/>
      <c r="ETO14"/>
      <c r="ETP14"/>
      <c r="ETQ14"/>
      <c r="ETR14"/>
      <c r="ETS14"/>
      <c r="ETT14"/>
      <c r="ETU14"/>
      <c r="ETV14"/>
      <c r="ETW14"/>
      <c r="ETX14"/>
      <c r="ETY14"/>
      <c r="ETZ14"/>
      <c r="EUA14"/>
      <c r="EUB14"/>
      <c r="EUC14"/>
      <c r="EUD14"/>
      <c r="EUE14"/>
      <c r="EUF14"/>
      <c r="EUG14"/>
      <c r="EUH14"/>
      <c r="EUI14"/>
      <c r="EUJ14"/>
      <c r="EUK14"/>
      <c r="EUL14"/>
      <c r="EUM14"/>
      <c r="EUN14"/>
      <c r="EUO14"/>
      <c r="EUP14"/>
      <c r="EUQ14"/>
      <c r="EUR14"/>
      <c r="EUS14"/>
      <c r="EUT14"/>
      <c r="EUU14"/>
      <c r="EUV14"/>
      <c r="EUW14"/>
      <c r="EUX14"/>
      <c r="EUY14"/>
      <c r="EUZ14"/>
      <c r="EVA14"/>
      <c r="EVB14"/>
      <c r="EVC14"/>
      <c r="EVD14"/>
      <c r="EVE14"/>
      <c r="EVF14"/>
      <c r="EVG14"/>
      <c r="EVH14"/>
      <c r="EVI14"/>
      <c r="EVJ14"/>
      <c r="EVK14"/>
      <c r="EVL14"/>
      <c r="EVM14"/>
      <c r="EVN14"/>
      <c r="EVO14"/>
      <c r="EVP14"/>
      <c r="EVQ14"/>
      <c r="EVR14"/>
      <c r="EVS14"/>
      <c r="EVT14"/>
      <c r="EVU14"/>
      <c r="EVV14"/>
      <c r="EVW14"/>
      <c r="EVX14"/>
      <c r="EVY14"/>
      <c r="EVZ14"/>
      <c r="EWA14"/>
      <c r="EWB14"/>
      <c r="EWC14"/>
      <c r="EWD14"/>
      <c r="EWE14"/>
      <c r="EWF14"/>
      <c r="EWG14"/>
      <c r="EWH14"/>
      <c r="EWI14"/>
      <c r="EWJ14"/>
      <c r="EWK14"/>
      <c r="EWL14"/>
      <c r="EWM14"/>
      <c r="EWN14"/>
      <c r="EWO14"/>
      <c r="EWP14"/>
      <c r="EWQ14"/>
      <c r="EWR14"/>
      <c r="EWS14"/>
      <c r="EWT14"/>
      <c r="EWU14"/>
      <c r="EWV14"/>
      <c r="EWW14"/>
      <c r="EWX14"/>
      <c r="EWY14"/>
      <c r="EWZ14"/>
      <c r="EXA14"/>
      <c r="EXB14"/>
      <c r="EXC14"/>
      <c r="EXD14"/>
      <c r="EXE14"/>
      <c r="EXF14"/>
      <c r="EXG14"/>
      <c r="EXH14"/>
      <c r="EXI14"/>
      <c r="EXJ14"/>
      <c r="EXK14"/>
      <c r="EXL14"/>
      <c r="EXM14"/>
      <c r="EXN14"/>
      <c r="EXO14"/>
      <c r="EXP14"/>
      <c r="EXQ14"/>
      <c r="EXR14"/>
      <c r="EXS14"/>
      <c r="EXT14"/>
      <c r="EXU14"/>
      <c r="EXV14"/>
      <c r="EXW14"/>
      <c r="EXX14"/>
      <c r="EXY14"/>
      <c r="EXZ14"/>
      <c r="EYA14"/>
      <c r="EYB14"/>
      <c r="EYC14"/>
      <c r="EYD14"/>
      <c r="EYE14"/>
      <c r="EYF14"/>
      <c r="EYG14"/>
      <c r="EYH14"/>
      <c r="EYI14"/>
      <c r="EYJ14"/>
      <c r="EYK14"/>
      <c r="EYL14"/>
      <c r="EYM14"/>
      <c r="EYN14"/>
      <c r="EYO14"/>
      <c r="EYP14"/>
      <c r="EYQ14"/>
      <c r="EYR14"/>
      <c r="EYS14"/>
      <c r="EYT14"/>
      <c r="EYU14"/>
      <c r="EYV14"/>
      <c r="EYW14"/>
      <c r="EYX14"/>
      <c r="EYY14"/>
      <c r="EYZ14"/>
      <c r="EZA14"/>
      <c r="EZB14"/>
      <c r="EZC14"/>
      <c r="EZD14"/>
      <c r="EZE14"/>
      <c r="EZF14"/>
      <c r="EZG14"/>
      <c r="EZH14"/>
      <c r="EZI14"/>
      <c r="EZJ14"/>
      <c r="EZK14"/>
      <c r="EZL14"/>
      <c r="EZM14"/>
      <c r="EZN14"/>
      <c r="EZO14"/>
      <c r="EZP14"/>
      <c r="EZQ14"/>
      <c r="EZR14"/>
      <c r="EZS14"/>
      <c r="EZT14"/>
      <c r="EZU14"/>
      <c r="EZV14"/>
      <c r="EZW14"/>
      <c r="EZX14"/>
      <c r="EZY14"/>
      <c r="EZZ14"/>
      <c r="FAA14"/>
      <c r="FAB14"/>
      <c r="FAC14"/>
      <c r="FAD14"/>
      <c r="FAE14"/>
      <c r="FAF14"/>
      <c r="FAG14"/>
      <c r="FAH14"/>
      <c r="FAI14"/>
      <c r="FAJ14"/>
      <c r="FAK14"/>
      <c r="FAL14"/>
      <c r="FAM14"/>
      <c r="FAN14"/>
      <c r="FAO14"/>
      <c r="FAP14"/>
      <c r="FAQ14"/>
      <c r="FAR14"/>
      <c r="FAS14"/>
      <c r="FAT14"/>
      <c r="FAU14"/>
      <c r="FAV14"/>
      <c r="FAW14"/>
      <c r="FAX14"/>
      <c r="FAY14"/>
      <c r="FAZ14"/>
      <c r="FBA14"/>
      <c r="FBB14"/>
      <c r="FBC14"/>
      <c r="FBD14"/>
      <c r="FBE14"/>
      <c r="FBF14"/>
      <c r="FBG14"/>
      <c r="FBH14"/>
      <c r="FBI14"/>
      <c r="FBJ14"/>
      <c r="FBK14"/>
      <c r="FBL14"/>
      <c r="FBM14"/>
      <c r="FBN14"/>
      <c r="FBO14"/>
      <c r="FBP14"/>
      <c r="FBQ14"/>
      <c r="FBR14"/>
      <c r="FBS14"/>
      <c r="FBT14"/>
      <c r="FBU14"/>
      <c r="FBV14"/>
      <c r="FBW14"/>
      <c r="FBX14"/>
      <c r="FBY14"/>
      <c r="FBZ14"/>
      <c r="FCA14"/>
      <c r="FCB14"/>
      <c r="FCC14"/>
      <c r="FCD14"/>
      <c r="FCE14"/>
      <c r="FCF14"/>
      <c r="FCG14"/>
      <c r="FCH14"/>
      <c r="FCI14"/>
      <c r="FCJ14"/>
      <c r="FCK14"/>
      <c r="FCL14"/>
      <c r="FCM14"/>
      <c r="FCN14"/>
      <c r="FCO14"/>
      <c r="FCP14"/>
      <c r="FCQ14"/>
      <c r="FCR14"/>
      <c r="FCS14"/>
      <c r="FCT14"/>
      <c r="FCU14"/>
      <c r="FCV14"/>
      <c r="FCW14"/>
      <c r="FCX14"/>
      <c r="FCY14"/>
      <c r="FCZ14"/>
      <c r="FDA14"/>
      <c r="FDB14"/>
      <c r="FDC14"/>
      <c r="FDD14"/>
      <c r="FDE14"/>
      <c r="FDF14"/>
      <c r="FDG14"/>
      <c r="FDH14"/>
      <c r="FDI14"/>
      <c r="FDJ14"/>
      <c r="FDK14"/>
      <c r="FDL14"/>
      <c r="FDM14"/>
      <c r="FDN14"/>
      <c r="FDO14"/>
      <c r="FDP14"/>
      <c r="FDQ14"/>
      <c r="FDR14"/>
      <c r="FDS14"/>
      <c r="FDT14"/>
      <c r="FDU14"/>
      <c r="FDV14"/>
      <c r="FDW14"/>
      <c r="FDX14"/>
      <c r="FDY14"/>
      <c r="FDZ14"/>
      <c r="FEA14"/>
      <c r="FEB14"/>
      <c r="FEC14"/>
      <c r="FED14"/>
      <c r="FEE14"/>
      <c r="FEF14"/>
      <c r="FEG14"/>
      <c r="FEH14"/>
      <c r="FEI14"/>
      <c r="FEJ14"/>
      <c r="FEK14"/>
      <c r="FEL14"/>
      <c r="FEM14"/>
      <c r="FEN14"/>
      <c r="FEO14"/>
      <c r="FEP14"/>
      <c r="FEQ14"/>
      <c r="FER14"/>
      <c r="FES14"/>
      <c r="FET14"/>
      <c r="FEU14"/>
      <c r="FEV14"/>
      <c r="FEW14"/>
      <c r="FEX14"/>
      <c r="FEY14"/>
      <c r="FEZ14"/>
      <c r="FFA14"/>
      <c r="FFB14"/>
      <c r="FFC14"/>
      <c r="FFD14"/>
      <c r="FFE14"/>
      <c r="FFF14"/>
      <c r="FFG14"/>
      <c r="FFH14"/>
      <c r="FFI14"/>
      <c r="FFJ14"/>
      <c r="FFK14"/>
      <c r="FFL14"/>
      <c r="FFM14"/>
      <c r="FFN14"/>
      <c r="FFO14"/>
      <c r="FFP14"/>
      <c r="FFQ14"/>
      <c r="FFR14"/>
      <c r="FFS14"/>
      <c r="FFT14"/>
      <c r="FFU14"/>
      <c r="FFV14"/>
      <c r="FFW14"/>
      <c r="FFX14"/>
      <c r="FFY14"/>
      <c r="FFZ14"/>
      <c r="FGA14"/>
      <c r="FGB14"/>
      <c r="FGC14"/>
      <c r="FGD14"/>
      <c r="FGE14"/>
      <c r="FGF14"/>
      <c r="FGG14"/>
      <c r="FGH14"/>
      <c r="FGI14"/>
      <c r="FGJ14"/>
      <c r="FGK14"/>
      <c r="FGL14"/>
      <c r="FGM14"/>
      <c r="FGN14"/>
      <c r="FGO14"/>
      <c r="FGP14"/>
      <c r="FGQ14"/>
      <c r="FGR14"/>
      <c r="FGS14"/>
      <c r="FGT14"/>
      <c r="FGU14"/>
      <c r="FGV14"/>
      <c r="FGW14"/>
      <c r="FGX14"/>
      <c r="FGY14"/>
      <c r="FGZ14"/>
      <c r="FHA14"/>
      <c r="FHB14"/>
      <c r="FHC14"/>
      <c r="FHD14"/>
      <c r="FHE14"/>
      <c r="FHF14"/>
      <c r="FHG14"/>
      <c r="FHH14"/>
      <c r="FHI14"/>
      <c r="FHJ14"/>
      <c r="FHK14"/>
      <c r="FHL14"/>
      <c r="FHM14"/>
      <c r="FHN14"/>
      <c r="FHO14"/>
      <c r="FHP14"/>
      <c r="FHQ14"/>
      <c r="FHR14"/>
      <c r="FHS14"/>
      <c r="FHT14"/>
      <c r="FHU14"/>
      <c r="FHV14"/>
      <c r="FHW14"/>
      <c r="FHX14"/>
      <c r="FHY14"/>
      <c r="FHZ14"/>
      <c r="FIA14"/>
      <c r="FIB14"/>
      <c r="FIC14"/>
      <c r="FID14"/>
      <c r="FIE14"/>
      <c r="FIF14"/>
      <c r="FIG14"/>
      <c r="FIH14"/>
      <c r="FII14"/>
      <c r="FIJ14"/>
      <c r="FIK14"/>
      <c r="FIL14"/>
      <c r="FIM14"/>
      <c r="FIN14"/>
      <c r="FIO14"/>
      <c r="FIP14"/>
      <c r="FIQ14"/>
      <c r="FIR14"/>
      <c r="FIS14"/>
      <c r="FIT14"/>
      <c r="FIU14"/>
      <c r="FIV14"/>
      <c r="FIW14"/>
      <c r="FIX14"/>
      <c r="FIY14"/>
      <c r="FIZ14"/>
      <c r="FJA14"/>
      <c r="FJB14"/>
      <c r="FJC14"/>
      <c r="FJD14"/>
      <c r="FJE14"/>
      <c r="FJF14"/>
      <c r="FJG14"/>
      <c r="FJH14"/>
      <c r="FJI14"/>
      <c r="FJJ14"/>
      <c r="FJK14"/>
      <c r="FJL14"/>
      <c r="FJM14"/>
      <c r="FJN14"/>
      <c r="FJO14"/>
      <c r="FJP14"/>
      <c r="FJQ14"/>
      <c r="FJR14"/>
      <c r="FJS14"/>
      <c r="FJT14"/>
      <c r="FJU14"/>
      <c r="FJV14"/>
      <c r="FJW14"/>
      <c r="FJX14"/>
      <c r="FJY14"/>
      <c r="FJZ14"/>
      <c r="FKA14"/>
      <c r="FKB14"/>
      <c r="FKC14"/>
      <c r="FKD14"/>
      <c r="FKE14"/>
      <c r="FKF14"/>
      <c r="FKG14"/>
      <c r="FKH14"/>
      <c r="FKI14"/>
      <c r="FKJ14"/>
      <c r="FKK14"/>
      <c r="FKL14"/>
      <c r="FKM14"/>
      <c r="FKN14"/>
      <c r="FKO14"/>
      <c r="FKP14"/>
      <c r="FKQ14"/>
      <c r="FKR14"/>
      <c r="FKS14"/>
      <c r="FKT14"/>
      <c r="FKU14"/>
      <c r="FKV14"/>
      <c r="FKW14"/>
      <c r="FKX14"/>
      <c r="FKY14"/>
      <c r="FKZ14"/>
      <c r="FLA14"/>
      <c r="FLB14"/>
      <c r="FLC14"/>
      <c r="FLD14"/>
      <c r="FLE14"/>
      <c r="FLF14"/>
      <c r="FLG14"/>
      <c r="FLH14"/>
      <c r="FLI14"/>
      <c r="FLJ14"/>
      <c r="FLK14"/>
      <c r="FLL14"/>
      <c r="FLM14"/>
      <c r="FLN14"/>
      <c r="FLO14"/>
      <c r="FLP14"/>
      <c r="FLQ14"/>
      <c r="FLR14"/>
      <c r="FLS14"/>
      <c r="FLT14"/>
      <c r="FLU14"/>
      <c r="FLV14"/>
      <c r="FLW14"/>
      <c r="FLX14"/>
      <c r="FLY14"/>
      <c r="FLZ14"/>
      <c r="FMA14"/>
      <c r="FMB14"/>
      <c r="FMC14"/>
      <c r="FMD14"/>
      <c r="FME14"/>
      <c r="FMF14"/>
      <c r="FMG14"/>
      <c r="FMH14"/>
      <c r="FMI14"/>
      <c r="FMJ14"/>
      <c r="FMK14"/>
      <c r="FML14"/>
      <c r="FMM14"/>
      <c r="FMN14"/>
      <c r="FMO14"/>
      <c r="FMP14"/>
      <c r="FMQ14"/>
      <c r="FMR14"/>
      <c r="FMS14"/>
      <c r="FMT14"/>
      <c r="FMU14"/>
      <c r="FMV14"/>
      <c r="FMW14"/>
      <c r="FMX14"/>
      <c r="FMY14"/>
      <c r="FMZ14"/>
      <c r="FNA14"/>
      <c r="FNB14"/>
      <c r="FNC14"/>
      <c r="FND14"/>
      <c r="FNE14"/>
      <c r="FNF14"/>
      <c r="FNG14"/>
      <c r="FNH14"/>
      <c r="FNI14"/>
      <c r="FNJ14"/>
      <c r="FNK14"/>
      <c r="FNL14"/>
      <c r="FNM14"/>
      <c r="FNN14"/>
      <c r="FNO14"/>
      <c r="FNP14"/>
      <c r="FNQ14"/>
      <c r="FNR14"/>
      <c r="FNS14"/>
      <c r="FNT14"/>
      <c r="FNU14"/>
      <c r="FNV14"/>
      <c r="FNW14"/>
      <c r="FNX14"/>
      <c r="FNY14"/>
      <c r="FNZ14"/>
      <c r="FOA14"/>
      <c r="FOB14"/>
      <c r="FOC14"/>
      <c r="FOD14"/>
      <c r="FOE14"/>
      <c r="FOF14"/>
      <c r="FOG14"/>
      <c r="FOH14"/>
      <c r="FOI14"/>
      <c r="FOJ14"/>
      <c r="FOK14"/>
      <c r="FOL14"/>
      <c r="FOM14"/>
      <c r="FON14"/>
      <c r="FOO14"/>
      <c r="FOP14"/>
      <c r="FOQ14"/>
      <c r="FOR14"/>
      <c r="FOS14"/>
      <c r="FOT14"/>
      <c r="FOU14"/>
      <c r="FOV14"/>
      <c r="FOW14"/>
      <c r="FOX14"/>
      <c r="FOY14"/>
      <c r="FOZ14"/>
      <c r="FPA14"/>
      <c r="FPB14"/>
      <c r="FPC14"/>
      <c r="FPD14"/>
      <c r="FPE14"/>
      <c r="FPF14"/>
      <c r="FPG14"/>
      <c r="FPH14"/>
      <c r="FPI14"/>
      <c r="FPJ14"/>
      <c r="FPK14"/>
      <c r="FPL14"/>
      <c r="FPM14"/>
      <c r="FPN14"/>
      <c r="FPO14"/>
      <c r="FPP14"/>
      <c r="FPQ14"/>
      <c r="FPR14"/>
      <c r="FPS14"/>
      <c r="FPT14"/>
      <c r="FPU14"/>
      <c r="FPV14"/>
      <c r="FPW14"/>
      <c r="FPX14"/>
      <c r="FPY14"/>
      <c r="FPZ14"/>
      <c r="FQA14"/>
      <c r="FQB14"/>
      <c r="FQC14"/>
      <c r="FQD14"/>
      <c r="FQE14"/>
      <c r="FQF14"/>
      <c r="FQG14"/>
      <c r="FQH14"/>
      <c r="FQI14"/>
      <c r="FQJ14"/>
      <c r="FQK14"/>
      <c r="FQL14"/>
      <c r="FQM14"/>
      <c r="FQN14"/>
      <c r="FQO14"/>
      <c r="FQP14"/>
      <c r="FQQ14"/>
      <c r="FQR14"/>
      <c r="FQS14"/>
      <c r="FQT14"/>
      <c r="FQU14"/>
      <c r="FQV14"/>
      <c r="FQW14"/>
      <c r="FQX14"/>
      <c r="FQY14"/>
      <c r="FQZ14"/>
      <c r="FRA14"/>
      <c r="FRB14"/>
      <c r="FRC14"/>
      <c r="FRD14"/>
      <c r="FRE14"/>
      <c r="FRF14"/>
      <c r="FRG14"/>
      <c r="FRH14"/>
      <c r="FRI14"/>
      <c r="FRJ14"/>
      <c r="FRK14"/>
      <c r="FRL14"/>
      <c r="FRM14"/>
      <c r="FRN14"/>
      <c r="FRO14"/>
      <c r="FRP14"/>
      <c r="FRQ14"/>
      <c r="FRR14"/>
      <c r="FRS14"/>
      <c r="FRT14"/>
      <c r="FRU14"/>
      <c r="FRV14"/>
      <c r="FRW14"/>
      <c r="FRX14"/>
      <c r="FRY14"/>
      <c r="FRZ14"/>
      <c r="FSA14"/>
      <c r="FSB14"/>
      <c r="FSC14"/>
      <c r="FSD14"/>
      <c r="FSE14"/>
      <c r="FSF14"/>
      <c r="FSG14"/>
      <c r="FSH14"/>
      <c r="FSI14"/>
      <c r="FSJ14"/>
      <c r="FSK14"/>
      <c r="FSL14"/>
      <c r="FSM14"/>
      <c r="FSN14"/>
      <c r="FSO14"/>
      <c r="FSP14"/>
      <c r="FSQ14"/>
      <c r="FSR14"/>
      <c r="FSS14"/>
      <c r="FST14"/>
      <c r="FSU14"/>
      <c r="FSV14"/>
      <c r="FSW14"/>
      <c r="FSX14"/>
      <c r="FSY14"/>
      <c r="FSZ14"/>
      <c r="FTA14"/>
      <c r="FTB14"/>
      <c r="FTC14"/>
      <c r="FTD14"/>
      <c r="FTE14"/>
      <c r="FTF14"/>
      <c r="FTG14"/>
      <c r="FTH14"/>
      <c r="FTI14"/>
      <c r="FTJ14"/>
      <c r="FTK14"/>
      <c r="FTL14"/>
      <c r="FTM14"/>
      <c r="FTN14"/>
      <c r="FTO14"/>
      <c r="FTP14"/>
      <c r="FTQ14"/>
      <c r="FTR14"/>
      <c r="FTS14"/>
      <c r="FTT14"/>
      <c r="FTU14"/>
      <c r="FTV14"/>
      <c r="FTW14"/>
      <c r="FTX14"/>
      <c r="FTY14"/>
      <c r="FTZ14"/>
      <c r="FUA14"/>
      <c r="FUB14"/>
      <c r="FUC14"/>
      <c r="FUD14"/>
      <c r="FUE14"/>
      <c r="FUF14"/>
      <c r="FUG14"/>
      <c r="FUH14"/>
      <c r="FUI14"/>
      <c r="FUJ14"/>
      <c r="FUK14"/>
      <c r="FUL14"/>
      <c r="FUM14"/>
      <c r="FUN14"/>
      <c r="FUO14"/>
      <c r="FUP14"/>
      <c r="FUQ14"/>
      <c r="FUR14"/>
      <c r="FUS14"/>
      <c r="FUT14"/>
      <c r="FUU14"/>
      <c r="FUV14"/>
      <c r="FUW14"/>
      <c r="FUX14"/>
      <c r="FUY14"/>
      <c r="FUZ14"/>
      <c r="FVA14"/>
      <c r="FVB14"/>
      <c r="FVC14"/>
      <c r="FVD14"/>
      <c r="FVE14"/>
      <c r="FVF14"/>
      <c r="FVG14"/>
      <c r="FVH14"/>
      <c r="FVI14"/>
      <c r="FVJ14"/>
      <c r="FVK14"/>
      <c r="FVL14"/>
      <c r="FVM14"/>
      <c r="FVN14"/>
      <c r="FVO14"/>
      <c r="FVP14"/>
      <c r="FVQ14"/>
      <c r="FVR14"/>
      <c r="FVS14"/>
      <c r="FVT14"/>
      <c r="FVU14"/>
      <c r="FVV14"/>
      <c r="FVW14"/>
      <c r="FVX14"/>
      <c r="FVY14"/>
      <c r="FVZ14"/>
      <c r="FWA14"/>
      <c r="FWB14"/>
      <c r="FWC14"/>
      <c r="FWD14"/>
      <c r="FWE14"/>
      <c r="FWF14"/>
      <c r="FWG14"/>
      <c r="FWH14"/>
      <c r="FWI14"/>
      <c r="FWJ14"/>
      <c r="FWK14"/>
      <c r="FWL14"/>
      <c r="FWM14"/>
      <c r="FWN14"/>
      <c r="FWO14"/>
      <c r="FWP14"/>
      <c r="FWQ14"/>
      <c r="FWR14"/>
      <c r="FWS14"/>
      <c r="FWT14"/>
      <c r="FWU14"/>
      <c r="FWV14"/>
      <c r="FWW14"/>
      <c r="FWX14"/>
      <c r="FWY14"/>
      <c r="FWZ14"/>
      <c r="FXA14"/>
      <c r="FXB14"/>
      <c r="FXC14"/>
      <c r="FXD14"/>
      <c r="FXE14"/>
      <c r="FXF14"/>
      <c r="FXG14"/>
      <c r="FXH14"/>
      <c r="FXI14"/>
      <c r="FXJ14"/>
      <c r="FXK14"/>
      <c r="FXL14"/>
      <c r="FXM14"/>
      <c r="FXN14"/>
      <c r="FXO14"/>
      <c r="FXP14"/>
      <c r="FXQ14"/>
      <c r="FXR14"/>
      <c r="FXS14"/>
      <c r="FXT14"/>
      <c r="FXU14"/>
      <c r="FXV14"/>
      <c r="FXW14"/>
      <c r="FXX14"/>
      <c r="FXY14"/>
      <c r="FXZ14"/>
      <c r="FYA14"/>
      <c r="FYB14"/>
      <c r="FYC14"/>
      <c r="FYD14"/>
      <c r="FYE14"/>
      <c r="FYF14"/>
      <c r="FYG14"/>
      <c r="FYH14"/>
      <c r="FYI14"/>
      <c r="FYJ14"/>
      <c r="FYK14"/>
      <c r="FYL14"/>
      <c r="FYM14"/>
      <c r="FYN14"/>
      <c r="FYO14"/>
      <c r="FYP14"/>
      <c r="FYQ14"/>
      <c r="FYR14"/>
      <c r="FYS14"/>
      <c r="FYT14"/>
      <c r="FYU14"/>
      <c r="FYV14"/>
      <c r="FYW14"/>
      <c r="FYX14"/>
      <c r="FYY14"/>
      <c r="FYZ14"/>
      <c r="FZA14"/>
      <c r="FZB14"/>
      <c r="FZC14"/>
      <c r="FZD14"/>
      <c r="FZE14"/>
      <c r="FZF14"/>
      <c r="FZG14"/>
      <c r="FZH14"/>
      <c r="FZI14"/>
      <c r="FZJ14"/>
      <c r="FZK14"/>
      <c r="FZL14"/>
      <c r="FZM14"/>
      <c r="FZN14"/>
      <c r="FZO14"/>
      <c r="FZP14"/>
      <c r="FZQ14"/>
      <c r="FZR14"/>
      <c r="FZS14"/>
      <c r="FZT14"/>
      <c r="FZU14"/>
      <c r="FZV14"/>
      <c r="FZW14"/>
      <c r="FZX14"/>
      <c r="FZY14"/>
      <c r="FZZ14"/>
      <c r="GAA14"/>
      <c r="GAB14"/>
      <c r="GAC14"/>
      <c r="GAD14"/>
      <c r="GAE14"/>
      <c r="GAF14"/>
      <c r="GAG14"/>
      <c r="GAH14"/>
      <c r="GAI14"/>
      <c r="GAJ14"/>
      <c r="GAK14"/>
      <c r="GAL14"/>
      <c r="GAM14"/>
      <c r="GAN14"/>
      <c r="GAO14"/>
      <c r="GAP14"/>
      <c r="GAQ14"/>
      <c r="GAR14"/>
      <c r="GAS14"/>
      <c r="GAT14"/>
      <c r="GAU14"/>
      <c r="GAV14"/>
      <c r="GAW14"/>
      <c r="GAX14"/>
      <c r="GAY14"/>
      <c r="GAZ14"/>
      <c r="GBA14"/>
      <c r="GBB14"/>
      <c r="GBC14"/>
      <c r="GBD14"/>
      <c r="GBE14"/>
      <c r="GBF14"/>
      <c r="GBG14"/>
      <c r="GBH14"/>
      <c r="GBI14"/>
      <c r="GBJ14"/>
      <c r="GBK14"/>
      <c r="GBL14"/>
      <c r="GBM14"/>
      <c r="GBN14"/>
      <c r="GBO14"/>
      <c r="GBP14"/>
      <c r="GBQ14"/>
      <c r="GBR14"/>
      <c r="GBS14"/>
      <c r="GBT14"/>
      <c r="GBU14"/>
      <c r="GBV14"/>
      <c r="GBW14"/>
      <c r="GBX14"/>
      <c r="GBY14"/>
      <c r="GBZ14"/>
      <c r="GCA14"/>
      <c r="GCB14"/>
      <c r="GCC14"/>
      <c r="GCD14"/>
      <c r="GCE14"/>
      <c r="GCF14"/>
      <c r="GCG14"/>
      <c r="GCH14"/>
      <c r="GCI14"/>
      <c r="GCJ14"/>
      <c r="GCK14"/>
      <c r="GCL14"/>
      <c r="GCM14"/>
      <c r="GCN14"/>
      <c r="GCO14"/>
      <c r="GCP14"/>
      <c r="GCQ14"/>
      <c r="GCR14"/>
      <c r="GCS14"/>
      <c r="GCT14"/>
      <c r="GCU14"/>
      <c r="GCV14"/>
      <c r="GCW14"/>
      <c r="GCX14"/>
      <c r="GCY14"/>
      <c r="GCZ14"/>
      <c r="GDA14"/>
      <c r="GDB14"/>
      <c r="GDC14"/>
      <c r="GDD14"/>
      <c r="GDE14"/>
      <c r="GDF14"/>
      <c r="GDG14"/>
      <c r="GDH14"/>
      <c r="GDI14"/>
      <c r="GDJ14"/>
      <c r="GDK14"/>
      <c r="GDL14"/>
      <c r="GDM14"/>
      <c r="GDN14"/>
      <c r="GDO14"/>
      <c r="GDP14"/>
      <c r="GDQ14"/>
      <c r="GDR14"/>
      <c r="GDS14"/>
      <c r="GDT14"/>
      <c r="GDU14"/>
      <c r="GDV14"/>
      <c r="GDW14"/>
      <c r="GDX14"/>
      <c r="GDY14"/>
      <c r="GDZ14"/>
      <c r="GEA14"/>
      <c r="GEB14"/>
      <c r="GEC14"/>
      <c r="GED14"/>
      <c r="GEE14"/>
      <c r="GEF14"/>
      <c r="GEG14"/>
      <c r="GEH14"/>
      <c r="GEI14"/>
      <c r="GEJ14"/>
      <c r="GEK14"/>
      <c r="GEL14"/>
      <c r="GEM14"/>
      <c r="GEN14"/>
      <c r="GEO14"/>
      <c r="GEP14"/>
      <c r="GEQ14"/>
      <c r="GER14"/>
      <c r="GES14"/>
      <c r="GET14"/>
      <c r="GEU14"/>
      <c r="GEV14"/>
      <c r="GEW14"/>
      <c r="GEX14"/>
      <c r="GEY14"/>
      <c r="GEZ14"/>
      <c r="GFA14"/>
      <c r="GFB14"/>
      <c r="GFC14"/>
      <c r="GFD14"/>
      <c r="GFE14"/>
      <c r="GFF14"/>
      <c r="GFG14"/>
      <c r="GFH14"/>
      <c r="GFI14"/>
      <c r="GFJ14"/>
      <c r="GFK14"/>
      <c r="GFL14"/>
      <c r="GFM14"/>
      <c r="GFN14"/>
      <c r="GFO14"/>
      <c r="GFP14"/>
      <c r="GFQ14"/>
      <c r="GFR14"/>
      <c r="GFS14"/>
      <c r="GFT14"/>
      <c r="GFU14"/>
      <c r="GFV14"/>
      <c r="GFW14"/>
      <c r="GFX14"/>
      <c r="GFY14"/>
      <c r="GFZ14"/>
      <c r="GGA14"/>
      <c r="GGB14"/>
      <c r="GGC14"/>
      <c r="GGD14"/>
      <c r="GGE14"/>
      <c r="GGF14"/>
      <c r="GGG14"/>
      <c r="GGH14"/>
      <c r="GGI14"/>
      <c r="GGJ14"/>
      <c r="GGK14"/>
      <c r="GGL14"/>
      <c r="GGM14"/>
      <c r="GGN14"/>
      <c r="GGO14"/>
      <c r="GGP14"/>
      <c r="GGQ14"/>
      <c r="GGR14"/>
      <c r="GGS14"/>
      <c r="GGT14"/>
      <c r="GGU14"/>
      <c r="GGV14"/>
      <c r="GGW14"/>
      <c r="GGX14"/>
      <c r="GGY14"/>
      <c r="GGZ14"/>
      <c r="GHA14"/>
      <c r="GHB14"/>
      <c r="GHC14"/>
      <c r="GHD14"/>
      <c r="GHE14"/>
      <c r="GHF14"/>
      <c r="GHG14"/>
      <c r="GHH14"/>
      <c r="GHI14"/>
      <c r="GHJ14"/>
      <c r="GHK14"/>
      <c r="GHL14"/>
      <c r="GHM14"/>
      <c r="GHN14"/>
      <c r="GHO14"/>
      <c r="GHP14"/>
      <c r="GHQ14"/>
      <c r="GHR14"/>
      <c r="GHS14"/>
      <c r="GHT14"/>
      <c r="GHU14"/>
      <c r="GHV14"/>
      <c r="GHW14"/>
      <c r="GHX14"/>
      <c r="GHY14"/>
      <c r="GHZ14"/>
      <c r="GIA14"/>
      <c r="GIB14"/>
      <c r="GIC14"/>
      <c r="GID14"/>
      <c r="GIE14"/>
      <c r="GIF14"/>
      <c r="GIG14"/>
      <c r="GIH14"/>
      <c r="GII14"/>
      <c r="GIJ14"/>
      <c r="GIK14"/>
      <c r="GIL14"/>
      <c r="GIM14"/>
      <c r="GIN14"/>
      <c r="GIO14"/>
      <c r="GIP14"/>
      <c r="GIQ14"/>
      <c r="GIR14"/>
      <c r="GIS14"/>
      <c r="GIT14"/>
      <c r="GIU14"/>
      <c r="GIV14"/>
      <c r="GIW14"/>
      <c r="GIX14"/>
      <c r="GIY14"/>
      <c r="GIZ14"/>
      <c r="GJA14"/>
      <c r="GJB14"/>
      <c r="GJC14"/>
      <c r="GJD14"/>
      <c r="GJE14"/>
      <c r="GJF14"/>
      <c r="GJG14"/>
      <c r="GJH14"/>
      <c r="GJI14"/>
      <c r="GJJ14"/>
      <c r="GJK14"/>
      <c r="GJL14"/>
      <c r="GJM14"/>
      <c r="GJN14"/>
      <c r="GJO14"/>
      <c r="GJP14"/>
      <c r="GJQ14"/>
      <c r="GJR14"/>
      <c r="GJS14"/>
      <c r="GJT14"/>
      <c r="GJU14"/>
      <c r="GJV14"/>
      <c r="GJW14"/>
      <c r="GJX14"/>
      <c r="GJY14"/>
      <c r="GJZ14"/>
      <c r="GKA14"/>
      <c r="GKB14"/>
      <c r="GKC14"/>
      <c r="GKD14"/>
      <c r="GKE14"/>
      <c r="GKF14"/>
      <c r="GKG14"/>
      <c r="GKH14"/>
      <c r="GKI14"/>
      <c r="GKJ14"/>
      <c r="GKK14"/>
      <c r="GKL14"/>
      <c r="GKM14"/>
      <c r="GKN14"/>
      <c r="GKO14"/>
      <c r="GKP14"/>
      <c r="GKQ14"/>
      <c r="GKR14"/>
      <c r="GKS14"/>
      <c r="GKT14"/>
      <c r="GKU14"/>
      <c r="GKV14"/>
      <c r="GKW14"/>
      <c r="GKX14"/>
      <c r="GKY14"/>
      <c r="GKZ14"/>
      <c r="GLA14"/>
      <c r="GLB14"/>
      <c r="GLC14"/>
      <c r="GLD14"/>
      <c r="GLE14"/>
      <c r="GLF14"/>
      <c r="GLG14"/>
      <c r="GLH14"/>
      <c r="GLI14"/>
      <c r="GLJ14"/>
      <c r="GLK14"/>
      <c r="GLL14"/>
      <c r="GLM14"/>
      <c r="GLN14"/>
      <c r="GLO14"/>
      <c r="GLP14"/>
      <c r="GLQ14"/>
      <c r="GLR14"/>
      <c r="GLS14"/>
      <c r="GLT14"/>
      <c r="GLU14"/>
      <c r="GLV14"/>
      <c r="GLW14"/>
      <c r="GLX14"/>
      <c r="GLY14"/>
      <c r="GLZ14"/>
      <c r="GMA14"/>
      <c r="GMB14"/>
      <c r="GMC14"/>
      <c r="GMD14"/>
      <c r="GME14"/>
      <c r="GMF14"/>
      <c r="GMG14"/>
      <c r="GMH14"/>
      <c r="GMI14"/>
      <c r="GMJ14"/>
      <c r="GMK14"/>
      <c r="GML14"/>
      <c r="GMM14"/>
      <c r="GMN14"/>
      <c r="GMO14"/>
      <c r="GMP14"/>
      <c r="GMQ14"/>
      <c r="GMR14"/>
      <c r="GMS14"/>
      <c r="GMT14"/>
      <c r="GMU14"/>
      <c r="GMV14"/>
      <c r="GMW14"/>
      <c r="GMX14"/>
      <c r="GMY14"/>
      <c r="GMZ14"/>
      <c r="GNA14"/>
      <c r="GNB14"/>
      <c r="GNC14"/>
      <c r="GND14"/>
      <c r="GNE14"/>
      <c r="GNF14"/>
      <c r="GNG14"/>
      <c r="GNH14"/>
      <c r="GNI14"/>
      <c r="GNJ14"/>
      <c r="GNK14"/>
      <c r="GNL14"/>
      <c r="GNM14"/>
      <c r="GNN14"/>
      <c r="GNO14"/>
      <c r="GNP14"/>
      <c r="GNQ14"/>
      <c r="GNR14"/>
      <c r="GNS14"/>
      <c r="GNT14"/>
      <c r="GNU14"/>
      <c r="GNV14"/>
      <c r="GNW14"/>
      <c r="GNX14"/>
      <c r="GNY14"/>
      <c r="GNZ14"/>
      <c r="GOA14"/>
      <c r="GOB14"/>
      <c r="GOC14"/>
      <c r="GOD14"/>
      <c r="GOE14"/>
      <c r="GOF14"/>
      <c r="GOG14"/>
      <c r="GOH14"/>
      <c r="GOI14"/>
      <c r="GOJ14"/>
      <c r="GOK14"/>
      <c r="GOL14"/>
      <c r="GOM14"/>
      <c r="GON14"/>
      <c r="GOO14"/>
      <c r="GOP14"/>
      <c r="GOQ14"/>
      <c r="GOR14"/>
      <c r="GOS14"/>
      <c r="GOT14"/>
      <c r="GOU14"/>
      <c r="GOV14"/>
      <c r="GOW14"/>
      <c r="GOX14"/>
      <c r="GOY14"/>
      <c r="GOZ14"/>
      <c r="GPA14"/>
      <c r="GPB14"/>
      <c r="GPC14"/>
      <c r="GPD14"/>
      <c r="GPE14"/>
      <c r="GPF14"/>
      <c r="GPG14"/>
      <c r="GPH14"/>
      <c r="GPI14"/>
      <c r="GPJ14"/>
      <c r="GPK14"/>
      <c r="GPL14"/>
      <c r="GPM14"/>
      <c r="GPN14"/>
      <c r="GPO14"/>
      <c r="GPP14"/>
      <c r="GPQ14"/>
      <c r="GPR14"/>
      <c r="GPS14"/>
      <c r="GPT14"/>
      <c r="GPU14"/>
      <c r="GPV14"/>
      <c r="GPW14"/>
      <c r="GPX14"/>
      <c r="GPY14"/>
      <c r="GPZ14"/>
      <c r="GQA14"/>
      <c r="GQB14"/>
      <c r="GQC14"/>
      <c r="GQD14"/>
      <c r="GQE14"/>
      <c r="GQF14"/>
      <c r="GQG14"/>
      <c r="GQH14"/>
      <c r="GQI14"/>
      <c r="GQJ14"/>
      <c r="GQK14"/>
      <c r="GQL14"/>
      <c r="GQM14"/>
      <c r="GQN14"/>
      <c r="GQO14"/>
      <c r="GQP14"/>
      <c r="GQQ14"/>
      <c r="GQR14"/>
      <c r="GQS14"/>
      <c r="GQT14"/>
      <c r="GQU14"/>
      <c r="GQV14"/>
      <c r="GQW14"/>
      <c r="GQX14"/>
      <c r="GQY14"/>
      <c r="GQZ14"/>
      <c r="GRA14"/>
      <c r="GRB14"/>
      <c r="GRC14"/>
      <c r="GRD14"/>
      <c r="GRE14"/>
      <c r="GRF14"/>
      <c r="GRG14"/>
      <c r="GRH14"/>
      <c r="GRI14"/>
      <c r="GRJ14"/>
      <c r="GRK14"/>
      <c r="GRL14"/>
      <c r="GRM14"/>
      <c r="GRN14"/>
      <c r="GRO14"/>
      <c r="GRP14"/>
      <c r="GRQ14"/>
      <c r="GRR14"/>
      <c r="GRS14"/>
      <c r="GRT14"/>
      <c r="GRU14"/>
      <c r="GRV14"/>
      <c r="GRW14"/>
      <c r="GRX14"/>
      <c r="GRY14"/>
      <c r="GRZ14"/>
      <c r="GSA14"/>
      <c r="GSB14"/>
      <c r="GSC14"/>
      <c r="GSD14"/>
      <c r="GSE14"/>
      <c r="GSF14"/>
      <c r="GSG14"/>
      <c r="GSH14"/>
      <c r="GSI14"/>
      <c r="GSJ14"/>
      <c r="GSK14"/>
      <c r="GSL14"/>
      <c r="GSM14"/>
      <c r="GSN14"/>
      <c r="GSO14"/>
      <c r="GSP14"/>
      <c r="GSQ14"/>
      <c r="GSR14"/>
      <c r="GSS14"/>
      <c r="GST14"/>
      <c r="GSU14"/>
      <c r="GSV14"/>
      <c r="GSW14"/>
      <c r="GSX14"/>
      <c r="GSY14"/>
      <c r="GSZ14"/>
      <c r="GTA14"/>
      <c r="GTB14"/>
      <c r="GTC14"/>
      <c r="GTD14"/>
      <c r="GTE14"/>
      <c r="GTF14"/>
      <c r="GTG14"/>
      <c r="GTH14"/>
      <c r="GTI14"/>
      <c r="GTJ14"/>
      <c r="GTK14"/>
      <c r="GTL14"/>
      <c r="GTM14"/>
      <c r="GTN14"/>
      <c r="GTO14"/>
      <c r="GTP14"/>
      <c r="GTQ14"/>
      <c r="GTR14"/>
      <c r="GTS14"/>
      <c r="GTT14"/>
      <c r="GTU14"/>
      <c r="GTV14"/>
      <c r="GTW14"/>
      <c r="GTX14"/>
      <c r="GTY14"/>
      <c r="GTZ14"/>
      <c r="GUA14"/>
      <c r="GUB14"/>
      <c r="GUC14"/>
      <c r="GUD14"/>
      <c r="GUE14"/>
      <c r="GUF14"/>
      <c r="GUG14"/>
      <c r="GUH14"/>
      <c r="GUI14"/>
      <c r="GUJ14"/>
      <c r="GUK14"/>
      <c r="GUL14"/>
      <c r="GUM14"/>
      <c r="GUN14"/>
      <c r="GUO14"/>
      <c r="GUP14"/>
      <c r="GUQ14"/>
      <c r="GUR14"/>
      <c r="GUS14"/>
      <c r="GUT14"/>
      <c r="GUU14"/>
      <c r="GUV14"/>
      <c r="GUW14"/>
      <c r="GUX14"/>
      <c r="GUY14"/>
      <c r="GUZ14"/>
      <c r="GVA14"/>
      <c r="GVB14"/>
      <c r="GVC14"/>
      <c r="GVD14"/>
      <c r="GVE14"/>
      <c r="GVF14"/>
      <c r="GVG14"/>
      <c r="GVH14"/>
      <c r="GVI14"/>
      <c r="GVJ14"/>
      <c r="GVK14"/>
      <c r="GVL14"/>
      <c r="GVM14"/>
      <c r="GVN14"/>
      <c r="GVO14"/>
      <c r="GVP14"/>
      <c r="GVQ14"/>
      <c r="GVR14"/>
      <c r="GVS14"/>
      <c r="GVT14"/>
      <c r="GVU14"/>
      <c r="GVV14"/>
      <c r="GVW14"/>
      <c r="GVX14"/>
      <c r="GVY14"/>
      <c r="GVZ14"/>
      <c r="GWA14"/>
      <c r="GWB14"/>
      <c r="GWC14"/>
      <c r="GWD14"/>
      <c r="GWE14"/>
      <c r="GWF14"/>
      <c r="GWG14"/>
      <c r="GWH14"/>
      <c r="GWI14"/>
      <c r="GWJ14"/>
      <c r="GWK14"/>
      <c r="GWL14"/>
      <c r="GWM14"/>
      <c r="GWN14"/>
      <c r="GWO14"/>
      <c r="GWP14"/>
      <c r="GWQ14"/>
      <c r="GWR14"/>
      <c r="GWS14"/>
      <c r="GWT14"/>
      <c r="GWU14"/>
      <c r="GWV14"/>
      <c r="GWW14"/>
      <c r="GWX14"/>
      <c r="GWY14"/>
      <c r="GWZ14"/>
      <c r="GXA14"/>
      <c r="GXB14"/>
      <c r="GXC14"/>
      <c r="GXD14"/>
      <c r="GXE14"/>
      <c r="GXF14"/>
      <c r="GXG14"/>
      <c r="GXH14"/>
      <c r="GXI14"/>
      <c r="GXJ14"/>
      <c r="GXK14"/>
      <c r="GXL14"/>
      <c r="GXM14"/>
      <c r="GXN14"/>
      <c r="GXO14"/>
      <c r="GXP14"/>
      <c r="GXQ14"/>
      <c r="GXR14"/>
      <c r="GXS14"/>
      <c r="GXT14"/>
      <c r="GXU14"/>
      <c r="GXV14"/>
      <c r="GXW14"/>
      <c r="GXX14"/>
      <c r="GXY14"/>
      <c r="GXZ14"/>
      <c r="GYA14"/>
      <c r="GYB14"/>
      <c r="GYC14"/>
      <c r="GYD14"/>
      <c r="GYE14"/>
      <c r="GYF14"/>
      <c r="GYG14"/>
      <c r="GYH14"/>
      <c r="GYI14"/>
      <c r="GYJ14"/>
      <c r="GYK14"/>
      <c r="GYL14"/>
      <c r="GYM14"/>
      <c r="GYN14"/>
      <c r="GYO14"/>
      <c r="GYP14"/>
      <c r="GYQ14"/>
      <c r="GYR14"/>
      <c r="GYS14"/>
      <c r="GYT14"/>
      <c r="GYU14"/>
      <c r="GYV14"/>
      <c r="GYW14"/>
      <c r="GYX14"/>
      <c r="GYY14"/>
      <c r="GYZ14"/>
      <c r="GZA14"/>
      <c r="GZB14"/>
      <c r="GZC14"/>
      <c r="GZD14"/>
      <c r="GZE14"/>
      <c r="GZF14"/>
      <c r="GZG14"/>
      <c r="GZH14"/>
      <c r="GZI14"/>
      <c r="GZJ14"/>
      <c r="GZK14"/>
      <c r="GZL14"/>
      <c r="GZM14"/>
      <c r="GZN14"/>
      <c r="GZO14"/>
      <c r="GZP14"/>
      <c r="GZQ14"/>
      <c r="GZR14"/>
      <c r="GZS14"/>
      <c r="GZT14"/>
      <c r="GZU14"/>
      <c r="GZV14"/>
      <c r="GZW14"/>
      <c r="GZX14"/>
      <c r="GZY14"/>
      <c r="GZZ14"/>
      <c r="HAA14"/>
      <c r="HAB14"/>
      <c r="HAC14"/>
      <c r="HAD14"/>
      <c r="HAE14"/>
      <c r="HAF14"/>
      <c r="HAG14"/>
      <c r="HAH14"/>
      <c r="HAI14"/>
      <c r="HAJ14"/>
      <c r="HAK14"/>
      <c r="HAL14"/>
      <c r="HAM14"/>
      <c r="HAN14"/>
      <c r="HAO14"/>
      <c r="HAP14"/>
      <c r="HAQ14"/>
      <c r="HAR14"/>
      <c r="HAS14"/>
      <c r="HAT14"/>
      <c r="HAU14"/>
      <c r="HAV14"/>
      <c r="HAW14"/>
      <c r="HAX14"/>
      <c r="HAY14"/>
      <c r="HAZ14"/>
      <c r="HBA14"/>
      <c r="HBB14"/>
      <c r="HBC14"/>
      <c r="HBD14"/>
      <c r="HBE14"/>
      <c r="HBF14"/>
      <c r="HBG14"/>
      <c r="HBH14"/>
      <c r="HBI14"/>
      <c r="HBJ14"/>
      <c r="HBK14"/>
      <c r="HBL14"/>
      <c r="HBM14"/>
      <c r="HBN14"/>
      <c r="HBO14"/>
      <c r="HBP14"/>
      <c r="HBQ14"/>
      <c r="HBR14"/>
      <c r="HBS14"/>
      <c r="HBT14"/>
      <c r="HBU14"/>
      <c r="HBV14"/>
      <c r="HBW14"/>
      <c r="HBX14"/>
      <c r="HBY14"/>
      <c r="HBZ14"/>
      <c r="HCA14"/>
      <c r="HCB14"/>
      <c r="HCC14"/>
      <c r="HCD14"/>
      <c r="HCE14"/>
      <c r="HCF14"/>
      <c r="HCG14"/>
      <c r="HCH14"/>
      <c r="HCI14"/>
      <c r="HCJ14"/>
      <c r="HCK14"/>
      <c r="HCL14"/>
      <c r="HCM14"/>
      <c r="HCN14"/>
      <c r="HCO14"/>
      <c r="HCP14"/>
      <c r="HCQ14"/>
      <c r="HCR14"/>
      <c r="HCS14"/>
      <c r="HCT14"/>
      <c r="HCU14"/>
      <c r="HCV14"/>
      <c r="HCW14"/>
      <c r="HCX14"/>
      <c r="HCY14"/>
      <c r="HCZ14"/>
      <c r="HDA14"/>
      <c r="HDB14"/>
      <c r="HDC14"/>
      <c r="HDD14"/>
      <c r="HDE14"/>
      <c r="HDF14"/>
      <c r="HDG14"/>
      <c r="HDH14"/>
      <c r="HDI14"/>
      <c r="HDJ14"/>
      <c r="HDK14"/>
      <c r="HDL14"/>
      <c r="HDM14"/>
      <c r="HDN14"/>
      <c r="HDO14"/>
      <c r="HDP14"/>
      <c r="HDQ14"/>
      <c r="HDR14"/>
      <c r="HDS14"/>
      <c r="HDT14"/>
      <c r="HDU14"/>
      <c r="HDV14"/>
      <c r="HDW14"/>
      <c r="HDX14"/>
      <c r="HDY14"/>
      <c r="HDZ14"/>
      <c r="HEA14"/>
      <c r="HEB14"/>
      <c r="HEC14"/>
      <c r="HED14"/>
      <c r="HEE14"/>
      <c r="HEF14"/>
      <c r="HEG14"/>
      <c r="HEH14"/>
      <c r="HEI14"/>
      <c r="HEJ14"/>
      <c r="HEK14"/>
      <c r="HEL14"/>
      <c r="HEM14"/>
      <c r="HEN14"/>
      <c r="HEO14"/>
      <c r="HEP14"/>
      <c r="HEQ14"/>
      <c r="HER14"/>
      <c r="HES14"/>
      <c r="HET14"/>
      <c r="HEU14"/>
      <c r="HEV14"/>
      <c r="HEW14"/>
      <c r="HEX14"/>
      <c r="HEY14"/>
      <c r="HEZ14"/>
      <c r="HFA14"/>
      <c r="HFB14"/>
      <c r="HFC14"/>
      <c r="HFD14"/>
      <c r="HFE14"/>
      <c r="HFF14"/>
      <c r="HFG14"/>
      <c r="HFH14"/>
      <c r="HFI14"/>
      <c r="HFJ14"/>
      <c r="HFK14"/>
      <c r="HFL14"/>
      <c r="HFM14"/>
      <c r="HFN14"/>
      <c r="HFO14"/>
      <c r="HFP14"/>
      <c r="HFQ14"/>
      <c r="HFR14"/>
      <c r="HFS14"/>
      <c r="HFT14"/>
      <c r="HFU14"/>
      <c r="HFV14"/>
      <c r="HFW14"/>
      <c r="HFX14"/>
      <c r="HFY14"/>
      <c r="HFZ14"/>
      <c r="HGA14"/>
      <c r="HGB14"/>
      <c r="HGC14"/>
      <c r="HGD14"/>
      <c r="HGE14"/>
      <c r="HGF14"/>
      <c r="HGG14"/>
      <c r="HGH14"/>
      <c r="HGI14"/>
      <c r="HGJ14"/>
      <c r="HGK14"/>
      <c r="HGL14"/>
      <c r="HGM14"/>
      <c r="HGN14"/>
      <c r="HGO14"/>
      <c r="HGP14"/>
      <c r="HGQ14"/>
      <c r="HGR14"/>
      <c r="HGS14"/>
      <c r="HGT14"/>
      <c r="HGU14"/>
      <c r="HGV14"/>
      <c r="HGW14"/>
      <c r="HGX14"/>
      <c r="HGY14"/>
      <c r="HGZ14"/>
      <c r="HHA14"/>
      <c r="HHB14"/>
      <c r="HHC14"/>
      <c r="HHD14"/>
      <c r="HHE14"/>
      <c r="HHF14"/>
      <c r="HHG14"/>
      <c r="HHH14"/>
      <c r="HHI14"/>
      <c r="HHJ14"/>
      <c r="HHK14"/>
      <c r="HHL14"/>
      <c r="HHM14"/>
      <c r="HHN14"/>
      <c r="HHO14"/>
      <c r="HHP14"/>
      <c r="HHQ14"/>
      <c r="HHR14"/>
      <c r="HHS14"/>
      <c r="HHT14"/>
      <c r="HHU14"/>
      <c r="HHV14"/>
      <c r="HHW14"/>
      <c r="HHX14"/>
      <c r="HHY14"/>
      <c r="HHZ14"/>
      <c r="HIA14"/>
      <c r="HIB14"/>
      <c r="HIC14"/>
      <c r="HID14"/>
      <c r="HIE14"/>
      <c r="HIF14"/>
      <c r="HIG14"/>
      <c r="HIH14"/>
      <c r="HII14"/>
      <c r="HIJ14"/>
      <c r="HIK14"/>
      <c r="HIL14"/>
      <c r="HIM14"/>
      <c r="HIN14"/>
      <c r="HIO14"/>
      <c r="HIP14"/>
      <c r="HIQ14"/>
      <c r="HIR14"/>
      <c r="HIS14"/>
      <c r="HIT14"/>
      <c r="HIU14"/>
      <c r="HIV14"/>
      <c r="HIW14"/>
      <c r="HIX14"/>
      <c r="HIY14"/>
      <c r="HIZ14"/>
      <c r="HJA14"/>
      <c r="HJB14"/>
      <c r="HJC14"/>
      <c r="HJD14"/>
      <c r="HJE14"/>
      <c r="HJF14"/>
      <c r="HJG14"/>
      <c r="HJH14"/>
      <c r="HJI14"/>
      <c r="HJJ14"/>
      <c r="HJK14"/>
      <c r="HJL14"/>
      <c r="HJM14"/>
      <c r="HJN14"/>
      <c r="HJO14"/>
      <c r="HJP14"/>
      <c r="HJQ14"/>
      <c r="HJR14"/>
      <c r="HJS14"/>
      <c r="HJT14"/>
      <c r="HJU14"/>
      <c r="HJV14"/>
      <c r="HJW14"/>
      <c r="HJX14"/>
      <c r="HJY14"/>
      <c r="HJZ14"/>
      <c r="HKA14"/>
      <c r="HKB14"/>
      <c r="HKC14"/>
      <c r="HKD14"/>
      <c r="HKE14"/>
      <c r="HKF14"/>
      <c r="HKG14"/>
      <c r="HKH14"/>
      <c r="HKI14"/>
      <c r="HKJ14"/>
      <c r="HKK14"/>
      <c r="HKL14"/>
      <c r="HKM14"/>
      <c r="HKN14"/>
      <c r="HKO14"/>
      <c r="HKP14"/>
      <c r="HKQ14"/>
      <c r="HKR14"/>
      <c r="HKS14"/>
      <c r="HKT14"/>
      <c r="HKU14"/>
      <c r="HKV14"/>
      <c r="HKW14"/>
      <c r="HKX14"/>
      <c r="HKY14"/>
      <c r="HKZ14"/>
      <c r="HLA14"/>
      <c r="HLB14"/>
      <c r="HLC14"/>
      <c r="HLD14"/>
      <c r="HLE14"/>
      <c r="HLF14"/>
      <c r="HLG14"/>
      <c r="HLH14"/>
      <c r="HLI14"/>
      <c r="HLJ14"/>
      <c r="HLK14"/>
      <c r="HLL14"/>
      <c r="HLM14"/>
      <c r="HLN14"/>
      <c r="HLO14"/>
      <c r="HLP14"/>
      <c r="HLQ14"/>
      <c r="HLR14"/>
      <c r="HLS14"/>
      <c r="HLT14"/>
      <c r="HLU14"/>
      <c r="HLV14"/>
      <c r="HLW14"/>
      <c r="HLX14"/>
      <c r="HLY14"/>
      <c r="HLZ14"/>
      <c r="HMA14"/>
      <c r="HMB14"/>
      <c r="HMC14"/>
      <c r="HMD14"/>
      <c r="HME14"/>
      <c r="HMF14"/>
      <c r="HMG14"/>
      <c r="HMH14"/>
      <c r="HMI14"/>
      <c r="HMJ14"/>
      <c r="HMK14"/>
      <c r="HML14"/>
      <c r="HMM14"/>
      <c r="HMN14"/>
      <c r="HMO14"/>
      <c r="HMP14"/>
      <c r="HMQ14"/>
      <c r="HMR14"/>
      <c r="HMS14"/>
      <c r="HMT14"/>
      <c r="HMU14"/>
      <c r="HMV14"/>
      <c r="HMW14"/>
      <c r="HMX14"/>
      <c r="HMY14"/>
      <c r="HMZ14"/>
      <c r="HNA14"/>
      <c r="HNB14"/>
      <c r="HNC14"/>
      <c r="HND14"/>
      <c r="HNE14"/>
      <c r="HNF14"/>
      <c r="HNG14"/>
      <c r="HNH14"/>
      <c r="HNI14"/>
      <c r="HNJ14"/>
      <c r="HNK14"/>
      <c r="HNL14"/>
      <c r="HNM14"/>
      <c r="HNN14"/>
      <c r="HNO14"/>
      <c r="HNP14"/>
      <c r="HNQ14"/>
      <c r="HNR14"/>
      <c r="HNS14"/>
      <c r="HNT14"/>
      <c r="HNU14"/>
      <c r="HNV14"/>
      <c r="HNW14"/>
      <c r="HNX14"/>
      <c r="HNY14"/>
      <c r="HNZ14"/>
      <c r="HOA14"/>
      <c r="HOB14"/>
      <c r="HOC14"/>
      <c r="HOD14"/>
      <c r="HOE14"/>
      <c r="HOF14"/>
      <c r="HOG14"/>
      <c r="HOH14"/>
      <c r="HOI14"/>
      <c r="HOJ14"/>
      <c r="HOK14"/>
      <c r="HOL14"/>
      <c r="HOM14"/>
      <c r="HON14"/>
      <c r="HOO14"/>
      <c r="HOP14"/>
      <c r="HOQ14"/>
      <c r="HOR14"/>
      <c r="HOS14"/>
      <c r="HOT14"/>
      <c r="HOU14"/>
      <c r="HOV14"/>
      <c r="HOW14"/>
      <c r="HOX14"/>
      <c r="HOY14"/>
      <c r="HOZ14"/>
      <c r="HPA14"/>
      <c r="HPB14"/>
      <c r="HPC14"/>
      <c r="HPD14"/>
      <c r="HPE14"/>
      <c r="HPF14"/>
      <c r="HPG14"/>
      <c r="HPH14"/>
      <c r="HPI14"/>
      <c r="HPJ14"/>
      <c r="HPK14"/>
      <c r="HPL14"/>
      <c r="HPM14"/>
      <c r="HPN14"/>
      <c r="HPO14"/>
      <c r="HPP14"/>
      <c r="HPQ14"/>
      <c r="HPR14"/>
      <c r="HPS14"/>
      <c r="HPT14"/>
      <c r="HPU14"/>
      <c r="HPV14"/>
      <c r="HPW14"/>
      <c r="HPX14"/>
      <c r="HPY14"/>
      <c r="HPZ14"/>
      <c r="HQA14"/>
      <c r="HQB14"/>
      <c r="HQC14"/>
      <c r="HQD14"/>
      <c r="HQE14"/>
      <c r="HQF14"/>
      <c r="HQG14"/>
      <c r="HQH14"/>
      <c r="HQI14"/>
      <c r="HQJ14"/>
      <c r="HQK14"/>
      <c r="HQL14"/>
      <c r="HQM14"/>
      <c r="HQN14"/>
      <c r="HQO14"/>
      <c r="HQP14"/>
      <c r="HQQ14"/>
      <c r="HQR14"/>
      <c r="HQS14"/>
      <c r="HQT14"/>
      <c r="HQU14"/>
      <c r="HQV14"/>
      <c r="HQW14"/>
      <c r="HQX14"/>
      <c r="HQY14"/>
      <c r="HQZ14"/>
      <c r="HRA14"/>
      <c r="HRB14"/>
      <c r="HRC14"/>
      <c r="HRD14"/>
      <c r="HRE14"/>
      <c r="HRF14"/>
      <c r="HRG14"/>
      <c r="HRH14"/>
      <c r="HRI14"/>
      <c r="HRJ14"/>
      <c r="HRK14"/>
      <c r="HRL14"/>
      <c r="HRM14"/>
      <c r="HRN14"/>
      <c r="HRO14"/>
      <c r="HRP14"/>
      <c r="HRQ14"/>
      <c r="HRR14"/>
      <c r="HRS14"/>
      <c r="HRT14"/>
      <c r="HRU14"/>
      <c r="HRV14"/>
      <c r="HRW14"/>
      <c r="HRX14"/>
      <c r="HRY14"/>
      <c r="HRZ14"/>
      <c r="HSA14"/>
      <c r="HSB14"/>
      <c r="HSC14"/>
      <c r="HSD14"/>
      <c r="HSE14"/>
      <c r="HSF14"/>
      <c r="HSG14"/>
      <c r="HSH14"/>
      <c r="HSI14"/>
      <c r="HSJ14"/>
      <c r="HSK14"/>
      <c r="HSL14"/>
      <c r="HSM14"/>
      <c r="HSN14"/>
      <c r="HSO14"/>
      <c r="HSP14"/>
      <c r="HSQ14"/>
      <c r="HSR14"/>
      <c r="HSS14"/>
      <c r="HST14"/>
      <c r="HSU14"/>
      <c r="HSV14"/>
      <c r="HSW14"/>
      <c r="HSX14"/>
      <c r="HSY14"/>
      <c r="HSZ14"/>
      <c r="HTA14"/>
      <c r="HTB14"/>
      <c r="HTC14"/>
      <c r="HTD14"/>
      <c r="HTE14"/>
      <c r="HTF14"/>
      <c r="HTG14"/>
      <c r="HTH14"/>
      <c r="HTI14"/>
      <c r="HTJ14"/>
      <c r="HTK14"/>
      <c r="HTL14"/>
      <c r="HTM14"/>
      <c r="HTN14"/>
      <c r="HTO14"/>
      <c r="HTP14"/>
      <c r="HTQ14"/>
      <c r="HTR14"/>
      <c r="HTS14"/>
      <c r="HTT14"/>
      <c r="HTU14"/>
      <c r="HTV14"/>
      <c r="HTW14"/>
      <c r="HTX14"/>
      <c r="HTY14"/>
      <c r="HTZ14"/>
      <c r="HUA14"/>
      <c r="HUB14"/>
      <c r="HUC14"/>
      <c r="HUD14"/>
      <c r="HUE14"/>
      <c r="HUF14"/>
      <c r="HUG14"/>
      <c r="HUH14"/>
      <c r="HUI14"/>
      <c r="HUJ14"/>
      <c r="HUK14"/>
      <c r="HUL14"/>
      <c r="HUM14"/>
      <c r="HUN14"/>
      <c r="HUO14"/>
      <c r="HUP14"/>
      <c r="HUQ14"/>
      <c r="HUR14"/>
      <c r="HUS14"/>
      <c r="HUT14"/>
      <c r="HUU14"/>
      <c r="HUV14"/>
      <c r="HUW14"/>
      <c r="HUX14"/>
      <c r="HUY14"/>
      <c r="HUZ14"/>
      <c r="HVA14"/>
      <c r="HVB14"/>
      <c r="HVC14"/>
      <c r="HVD14"/>
      <c r="HVE14"/>
      <c r="HVF14"/>
      <c r="HVG14"/>
      <c r="HVH14"/>
      <c r="HVI14"/>
      <c r="HVJ14"/>
      <c r="HVK14"/>
      <c r="HVL14"/>
      <c r="HVM14"/>
      <c r="HVN14"/>
      <c r="HVO14"/>
      <c r="HVP14"/>
      <c r="HVQ14"/>
      <c r="HVR14"/>
      <c r="HVS14"/>
      <c r="HVT14"/>
      <c r="HVU14"/>
      <c r="HVV14"/>
      <c r="HVW14"/>
      <c r="HVX14"/>
      <c r="HVY14"/>
      <c r="HVZ14"/>
      <c r="HWA14"/>
      <c r="HWB14"/>
      <c r="HWC14"/>
      <c r="HWD14"/>
      <c r="HWE14"/>
      <c r="HWF14"/>
      <c r="HWG14"/>
      <c r="HWH14"/>
      <c r="HWI14"/>
      <c r="HWJ14"/>
      <c r="HWK14"/>
      <c r="HWL14"/>
      <c r="HWM14"/>
      <c r="HWN14"/>
      <c r="HWO14"/>
      <c r="HWP14"/>
      <c r="HWQ14"/>
      <c r="HWR14"/>
      <c r="HWS14"/>
      <c r="HWT14"/>
      <c r="HWU14"/>
      <c r="HWV14"/>
      <c r="HWW14"/>
      <c r="HWX14"/>
      <c r="HWY14"/>
      <c r="HWZ14"/>
      <c r="HXA14"/>
      <c r="HXB14"/>
      <c r="HXC14"/>
      <c r="HXD14"/>
      <c r="HXE14"/>
      <c r="HXF14"/>
      <c r="HXG14"/>
      <c r="HXH14"/>
      <c r="HXI14"/>
      <c r="HXJ14"/>
      <c r="HXK14"/>
      <c r="HXL14"/>
      <c r="HXM14"/>
      <c r="HXN14"/>
      <c r="HXO14"/>
      <c r="HXP14"/>
      <c r="HXQ14"/>
      <c r="HXR14"/>
      <c r="HXS14"/>
      <c r="HXT14"/>
      <c r="HXU14"/>
      <c r="HXV14"/>
      <c r="HXW14"/>
      <c r="HXX14"/>
      <c r="HXY14"/>
      <c r="HXZ14"/>
      <c r="HYA14"/>
      <c r="HYB14"/>
      <c r="HYC14"/>
      <c r="HYD14"/>
      <c r="HYE14"/>
      <c r="HYF14"/>
      <c r="HYG14"/>
      <c r="HYH14"/>
      <c r="HYI14"/>
      <c r="HYJ14"/>
      <c r="HYK14"/>
      <c r="HYL14"/>
      <c r="HYM14"/>
      <c r="HYN14"/>
      <c r="HYO14"/>
      <c r="HYP14"/>
      <c r="HYQ14"/>
      <c r="HYR14"/>
      <c r="HYS14"/>
      <c r="HYT14"/>
      <c r="HYU14"/>
      <c r="HYV14"/>
      <c r="HYW14"/>
      <c r="HYX14"/>
      <c r="HYY14"/>
      <c r="HYZ14"/>
      <c r="HZA14"/>
      <c r="HZB14"/>
      <c r="HZC14"/>
      <c r="HZD14"/>
      <c r="HZE14"/>
      <c r="HZF14"/>
      <c r="HZG14"/>
      <c r="HZH14"/>
      <c r="HZI14"/>
      <c r="HZJ14"/>
      <c r="HZK14"/>
      <c r="HZL14"/>
      <c r="HZM14"/>
      <c r="HZN14"/>
      <c r="HZO14"/>
      <c r="HZP14"/>
      <c r="HZQ14"/>
      <c r="HZR14"/>
      <c r="HZS14"/>
      <c r="HZT14"/>
      <c r="HZU14"/>
      <c r="HZV14"/>
      <c r="HZW14"/>
      <c r="HZX14"/>
      <c r="HZY14"/>
      <c r="HZZ14"/>
      <c r="IAA14"/>
      <c r="IAB14"/>
      <c r="IAC14"/>
      <c r="IAD14"/>
      <c r="IAE14"/>
      <c r="IAF14"/>
      <c r="IAG14"/>
      <c r="IAH14"/>
      <c r="IAI14"/>
      <c r="IAJ14"/>
      <c r="IAK14"/>
      <c r="IAL14"/>
      <c r="IAM14"/>
      <c r="IAN14"/>
      <c r="IAO14"/>
      <c r="IAP14"/>
      <c r="IAQ14"/>
      <c r="IAR14"/>
      <c r="IAS14"/>
      <c r="IAT14"/>
      <c r="IAU14"/>
      <c r="IAV14"/>
      <c r="IAW14"/>
      <c r="IAX14"/>
      <c r="IAY14"/>
      <c r="IAZ14"/>
      <c r="IBA14"/>
      <c r="IBB14"/>
      <c r="IBC14"/>
      <c r="IBD14"/>
      <c r="IBE14"/>
      <c r="IBF14"/>
      <c r="IBG14"/>
      <c r="IBH14"/>
      <c r="IBI14"/>
      <c r="IBJ14"/>
      <c r="IBK14"/>
      <c r="IBL14"/>
      <c r="IBM14"/>
      <c r="IBN14"/>
      <c r="IBO14"/>
      <c r="IBP14"/>
      <c r="IBQ14"/>
      <c r="IBR14"/>
      <c r="IBS14"/>
      <c r="IBT14"/>
      <c r="IBU14"/>
      <c r="IBV14"/>
      <c r="IBW14"/>
      <c r="IBX14"/>
      <c r="IBY14"/>
      <c r="IBZ14"/>
      <c r="ICA14"/>
      <c r="ICB14"/>
      <c r="ICC14"/>
      <c r="ICD14"/>
      <c r="ICE14"/>
      <c r="ICF14"/>
      <c r="ICG14"/>
      <c r="ICH14"/>
      <c r="ICI14"/>
      <c r="ICJ14"/>
      <c r="ICK14"/>
      <c r="ICL14"/>
      <c r="ICM14"/>
      <c r="ICN14"/>
      <c r="ICO14"/>
      <c r="ICP14"/>
      <c r="ICQ14"/>
      <c r="ICR14"/>
      <c r="ICS14"/>
      <c r="ICT14"/>
      <c r="ICU14"/>
      <c r="ICV14"/>
      <c r="ICW14"/>
      <c r="ICX14"/>
      <c r="ICY14"/>
      <c r="ICZ14"/>
      <c r="IDA14"/>
      <c r="IDB14"/>
      <c r="IDC14"/>
      <c r="IDD14"/>
      <c r="IDE14"/>
      <c r="IDF14"/>
      <c r="IDG14"/>
      <c r="IDH14"/>
      <c r="IDI14"/>
      <c r="IDJ14"/>
      <c r="IDK14"/>
      <c r="IDL14"/>
      <c r="IDM14"/>
      <c r="IDN14"/>
      <c r="IDO14"/>
      <c r="IDP14"/>
      <c r="IDQ14"/>
      <c r="IDR14"/>
      <c r="IDS14"/>
      <c r="IDT14"/>
      <c r="IDU14"/>
      <c r="IDV14"/>
      <c r="IDW14"/>
      <c r="IDX14"/>
      <c r="IDY14"/>
      <c r="IDZ14"/>
      <c r="IEA14"/>
      <c r="IEB14"/>
      <c r="IEC14"/>
      <c r="IED14"/>
      <c r="IEE14"/>
      <c r="IEF14"/>
      <c r="IEG14"/>
      <c r="IEH14"/>
      <c r="IEI14"/>
      <c r="IEJ14"/>
      <c r="IEK14"/>
      <c r="IEL14"/>
      <c r="IEM14"/>
      <c r="IEN14"/>
      <c r="IEO14"/>
      <c r="IEP14"/>
      <c r="IEQ14"/>
      <c r="IER14"/>
      <c r="IES14"/>
      <c r="IET14"/>
      <c r="IEU14"/>
      <c r="IEV14"/>
      <c r="IEW14"/>
      <c r="IEX14"/>
      <c r="IEY14"/>
      <c r="IEZ14"/>
      <c r="IFA14"/>
      <c r="IFB14"/>
      <c r="IFC14"/>
      <c r="IFD14"/>
      <c r="IFE14"/>
      <c r="IFF14"/>
      <c r="IFG14"/>
      <c r="IFH14"/>
      <c r="IFI14"/>
      <c r="IFJ14"/>
      <c r="IFK14"/>
      <c r="IFL14"/>
      <c r="IFM14"/>
      <c r="IFN14"/>
      <c r="IFO14"/>
      <c r="IFP14"/>
      <c r="IFQ14"/>
      <c r="IFR14"/>
      <c r="IFS14"/>
      <c r="IFT14"/>
      <c r="IFU14"/>
      <c r="IFV14"/>
      <c r="IFW14"/>
      <c r="IFX14"/>
      <c r="IFY14"/>
      <c r="IFZ14"/>
      <c r="IGA14"/>
      <c r="IGB14"/>
      <c r="IGC14"/>
      <c r="IGD14"/>
      <c r="IGE14"/>
      <c r="IGF14"/>
      <c r="IGG14"/>
      <c r="IGH14"/>
      <c r="IGI14"/>
      <c r="IGJ14"/>
      <c r="IGK14"/>
      <c r="IGL14"/>
      <c r="IGM14"/>
      <c r="IGN14"/>
      <c r="IGO14"/>
      <c r="IGP14"/>
      <c r="IGQ14"/>
      <c r="IGR14"/>
      <c r="IGS14"/>
      <c r="IGT14"/>
      <c r="IGU14"/>
      <c r="IGV14"/>
      <c r="IGW14"/>
      <c r="IGX14"/>
      <c r="IGY14"/>
      <c r="IGZ14"/>
      <c r="IHA14"/>
      <c r="IHB14"/>
      <c r="IHC14"/>
      <c r="IHD14"/>
      <c r="IHE14"/>
      <c r="IHF14"/>
      <c r="IHG14"/>
      <c r="IHH14"/>
      <c r="IHI14"/>
      <c r="IHJ14"/>
      <c r="IHK14"/>
      <c r="IHL14"/>
      <c r="IHM14"/>
      <c r="IHN14"/>
      <c r="IHO14"/>
      <c r="IHP14"/>
      <c r="IHQ14"/>
      <c r="IHR14"/>
      <c r="IHS14"/>
      <c r="IHT14"/>
      <c r="IHU14"/>
      <c r="IHV14"/>
      <c r="IHW14"/>
      <c r="IHX14"/>
      <c r="IHY14"/>
      <c r="IHZ14"/>
      <c r="IIA14"/>
      <c r="IIB14"/>
      <c r="IIC14"/>
      <c r="IID14"/>
      <c r="IIE14"/>
      <c r="IIF14"/>
      <c r="IIG14"/>
      <c r="IIH14"/>
      <c r="III14"/>
      <c r="IIJ14"/>
      <c r="IIK14"/>
      <c r="IIL14"/>
      <c r="IIM14"/>
      <c r="IIN14"/>
      <c r="IIO14"/>
      <c r="IIP14"/>
      <c r="IIQ14"/>
      <c r="IIR14"/>
      <c r="IIS14"/>
      <c r="IIT14"/>
      <c r="IIU14"/>
      <c r="IIV14"/>
      <c r="IIW14"/>
      <c r="IIX14"/>
      <c r="IIY14"/>
      <c r="IIZ14"/>
      <c r="IJA14"/>
      <c r="IJB14"/>
      <c r="IJC14"/>
      <c r="IJD14"/>
      <c r="IJE14"/>
      <c r="IJF14"/>
      <c r="IJG14"/>
      <c r="IJH14"/>
      <c r="IJI14"/>
      <c r="IJJ14"/>
      <c r="IJK14"/>
      <c r="IJL14"/>
      <c r="IJM14"/>
      <c r="IJN14"/>
      <c r="IJO14"/>
      <c r="IJP14"/>
      <c r="IJQ14"/>
      <c r="IJR14"/>
      <c r="IJS14"/>
      <c r="IJT14"/>
      <c r="IJU14"/>
      <c r="IJV14"/>
      <c r="IJW14"/>
      <c r="IJX14"/>
      <c r="IJY14"/>
      <c r="IJZ14"/>
      <c r="IKA14"/>
      <c r="IKB14"/>
      <c r="IKC14"/>
      <c r="IKD14"/>
      <c r="IKE14"/>
      <c r="IKF14"/>
      <c r="IKG14"/>
      <c r="IKH14"/>
      <c r="IKI14"/>
      <c r="IKJ14"/>
      <c r="IKK14"/>
      <c r="IKL14"/>
      <c r="IKM14"/>
      <c r="IKN14"/>
      <c r="IKO14"/>
      <c r="IKP14"/>
      <c r="IKQ14"/>
      <c r="IKR14"/>
      <c r="IKS14"/>
      <c r="IKT14"/>
      <c r="IKU14"/>
      <c r="IKV14"/>
      <c r="IKW14"/>
      <c r="IKX14"/>
      <c r="IKY14"/>
      <c r="IKZ14"/>
      <c r="ILA14"/>
      <c r="ILB14"/>
      <c r="ILC14"/>
      <c r="ILD14"/>
      <c r="ILE14"/>
      <c r="ILF14"/>
      <c r="ILG14"/>
      <c r="ILH14"/>
      <c r="ILI14"/>
      <c r="ILJ14"/>
      <c r="ILK14"/>
      <c r="ILL14"/>
      <c r="ILM14"/>
      <c r="ILN14"/>
      <c r="ILO14"/>
      <c r="ILP14"/>
      <c r="ILQ14"/>
      <c r="ILR14"/>
      <c r="ILS14"/>
      <c r="ILT14"/>
      <c r="ILU14"/>
      <c r="ILV14"/>
      <c r="ILW14"/>
      <c r="ILX14"/>
      <c r="ILY14"/>
      <c r="ILZ14"/>
      <c r="IMA14"/>
      <c r="IMB14"/>
      <c r="IMC14"/>
      <c r="IMD14"/>
      <c r="IME14"/>
      <c r="IMF14"/>
      <c r="IMG14"/>
      <c r="IMH14"/>
      <c r="IMI14"/>
      <c r="IMJ14"/>
      <c r="IMK14"/>
      <c r="IML14"/>
      <c r="IMM14"/>
      <c r="IMN14"/>
      <c r="IMO14"/>
      <c r="IMP14"/>
      <c r="IMQ14"/>
      <c r="IMR14"/>
      <c r="IMS14"/>
      <c r="IMT14"/>
      <c r="IMU14"/>
      <c r="IMV14"/>
      <c r="IMW14"/>
      <c r="IMX14"/>
      <c r="IMY14"/>
      <c r="IMZ14"/>
      <c r="INA14"/>
      <c r="INB14"/>
      <c r="INC14"/>
      <c r="IND14"/>
      <c r="INE14"/>
      <c r="INF14"/>
      <c r="ING14"/>
      <c r="INH14"/>
      <c r="INI14"/>
      <c r="INJ14"/>
      <c r="INK14"/>
      <c r="INL14"/>
      <c r="INM14"/>
      <c r="INN14"/>
      <c r="INO14"/>
      <c r="INP14"/>
      <c r="INQ14"/>
      <c r="INR14"/>
      <c r="INS14"/>
      <c r="INT14"/>
      <c r="INU14"/>
      <c r="INV14"/>
      <c r="INW14"/>
      <c r="INX14"/>
      <c r="INY14"/>
      <c r="INZ14"/>
      <c r="IOA14"/>
      <c r="IOB14"/>
      <c r="IOC14"/>
      <c r="IOD14"/>
      <c r="IOE14"/>
      <c r="IOF14"/>
      <c r="IOG14"/>
      <c r="IOH14"/>
      <c r="IOI14"/>
      <c r="IOJ14"/>
      <c r="IOK14"/>
      <c r="IOL14"/>
      <c r="IOM14"/>
      <c r="ION14"/>
      <c r="IOO14"/>
      <c r="IOP14"/>
      <c r="IOQ14"/>
      <c r="IOR14"/>
      <c r="IOS14"/>
      <c r="IOT14"/>
      <c r="IOU14"/>
      <c r="IOV14"/>
      <c r="IOW14"/>
      <c r="IOX14"/>
      <c r="IOY14"/>
      <c r="IOZ14"/>
      <c r="IPA14"/>
      <c r="IPB14"/>
      <c r="IPC14"/>
      <c r="IPD14"/>
      <c r="IPE14"/>
      <c r="IPF14"/>
      <c r="IPG14"/>
      <c r="IPH14"/>
      <c r="IPI14"/>
      <c r="IPJ14"/>
      <c r="IPK14"/>
      <c r="IPL14"/>
      <c r="IPM14"/>
      <c r="IPN14"/>
      <c r="IPO14"/>
      <c r="IPP14"/>
      <c r="IPQ14"/>
      <c r="IPR14"/>
      <c r="IPS14"/>
      <c r="IPT14"/>
      <c r="IPU14"/>
      <c r="IPV14"/>
      <c r="IPW14"/>
      <c r="IPX14"/>
      <c r="IPY14"/>
      <c r="IPZ14"/>
      <c r="IQA14"/>
      <c r="IQB14"/>
      <c r="IQC14"/>
      <c r="IQD14"/>
      <c r="IQE14"/>
      <c r="IQF14"/>
      <c r="IQG14"/>
      <c r="IQH14"/>
      <c r="IQI14"/>
      <c r="IQJ14"/>
      <c r="IQK14"/>
      <c r="IQL14"/>
      <c r="IQM14"/>
      <c r="IQN14"/>
      <c r="IQO14"/>
      <c r="IQP14"/>
      <c r="IQQ14"/>
      <c r="IQR14"/>
      <c r="IQS14"/>
      <c r="IQT14"/>
      <c r="IQU14"/>
      <c r="IQV14"/>
      <c r="IQW14"/>
      <c r="IQX14"/>
      <c r="IQY14"/>
      <c r="IQZ14"/>
      <c r="IRA14"/>
      <c r="IRB14"/>
      <c r="IRC14"/>
      <c r="IRD14"/>
      <c r="IRE14"/>
      <c r="IRF14"/>
      <c r="IRG14"/>
      <c r="IRH14"/>
      <c r="IRI14"/>
      <c r="IRJ14"/>
      <c r="IRK14"/>
      <c r="IRL14"/>
      <c r="IRM14"/>
      <c r="IRN14"/>
      <c r="IRO14"/>
      <c r="IRP14"/>
      <c r="IRQ14"/>
      <c r="IRR14"/>
      <c r="IRS14"/>
      <c r="IRT14"/>
      <c r="IRU14"/>
      <c r="IRV14"/>
      <c r="IRW14"/>
      <c r="IRX14"/>
      <c r="IRY14"/>
      <c r="IRZ14"/>
      <c r="ISA14"/>
      <c r="ISB14"/>
      <c r="ISC14"/>
      <c r="ISD14"/>
      <c r="ISE14"/>
      <c r="ISF14"/>
      <c r="ISG14"/>
      <c r="ISH14"/>
      <c r="ISI14"/>
      <c r="ISJ14"/>
      <c r="ISK14"/>
      <c r="ISL14"/>
      <c r="ISM14"/>
      <c r="ISN14"/>
      <c r="ISO14"/>
      <c r="ISP14"/>
      <c r="ISQ14"/>
      <c r="ISR14"/>
      <c r="ISS14"/>
      <c r="IST14"/>
      <c r="ISU14"/>
      <c r="ISV14"/>
      <c r="ISW14"/>
      <c r="ISX14"/>
      <c r="ISY14"/>
      <c r="ISZ14"/>
      <c r="ITA14"/>
      <c r="ITB14"/>
      <c r="ITC14"/>
      <c r="ITD14"/>
      <c r="ITE14"/>
      <c r="ITF14"/>
      <c r="ITG14"/>
      <c r="ITH14"/>
      <c r="ITI14"/>
      <c r="ITJ14"/>
      <c r="ITK14"/>
      <c r="ITL14"/>
      <c r="ITM14"/>
      <c r="ITN14"/>
      <c r="ITO14"/>
      <c r="ITP14"/>
      <c r="ITQ14"/>
      <c r="ITR14"/>
      <c r="ITS14"/>
      <c r="ITT14"/>
      <c r="ITU14"/>
      <c r="ITV14"/>
      <c r="ITW14"/>
      <c r="ITX14"/>
      <c r="ITY14"/>
      <c r="ITZ14"/>
      <c r="IUA14"/>
      <c r="IUB14"/>
      <c r="IUC14"/>
      <c r="IUD14"/>
      <c r="IUE14"/>
      <c r="IUF14"/>
      <c r="IUG14"/>
      <c r="IUH14"/>
      <c r="IUI14"/>
      <c r="IUJ14"/>
      <c r="IUK14"/>
      <c r="IUL14"/>
      <c r="IUM14"/>
      <c r="IUN14"/>
      <c r="IUO14"/>
      <c r="IUP14"/>
      <c r="IUQ14"/>
      <c r="IUR14"/>
      <c r="IUS14"/>
      <c r="IUT14"/>
      <c r="IUU14"/>
      <c r="IUV14"/>
      <c r="IUW14"/>
      <c r="IUX14"/>
      <c r="IUY14"/>
      <c r="IUZ14"/>
      <c r="IVA14"/>
      <c r="IVB14"/>
      <c r="IVC14"/>
      <c r="IVD14"/>
      <c r="IVE14"/>
      <c r="IVF14"/>
      <c r="IVG14"/>
      <c r="IVH14"/>
      <c r="IVI14"/>
      <c r="IVJ14"/>
      <c r="IVK14"/>
      <c r="IVL14"/>
      <c r="IVM14"/>
      <c r="IVN14"/>
      <c r="IVO14"/>
      <c r="IVP14"/>
      <c r="IVQ14"/>
      <c r="IVR14"/>
      <c r="IVS14"/>
      <c r="IVT14"/>
      <c r="IVU14"/>
      <c r="IVV14"/>
      <c r="IVW14"/>
      <c r="IVX14"/>
      <c r="IVY14"/>
      <c r="IVZ14"/>
      <c r="IWA14"/>
      <c r="IWB14"/>
      <c r="IWC14"/>
      <c r="IWD14"/>
      <c r="IWE14"/>
      <c r="IWF14"/>
      <c r="IWG14"/>
      <c r="IWH14"/>
      <c r="IWI14"/>
      <c r="IWJ14"/>
      <c r="IWK14"/>
      <c r="IWL14"/>
      <c r="IWM14"/>
      <c r="IWN14"/>
      <c r="IWO14"/>
      <c r="IWP14"/>
      <c r="IWQ14"/>
      <c r="IWR14"/>
      <c r="IWS14"/>
      <c r="IWT14"/>
      <c r="IWU14"/>
      <c r="IWV14"/>
      <c r="IWW14"/>
      <c r="IWX14"/>
      <c r="IWY14"/>
      <c r="IWZ14"/>
      <c r="IXA14"/>
      <c r="IXB14"/>
      <c r="IXC14"/>
      <c r="IXD14"/>
      <c r="IXE14"/>
      <c r="IXF14"/>
      <c r="IXG14"/>
      <c r="IXH14"/>
      <c r="IXI14"/>
      <c r="IXJ14"/>
      <c r="IXK14"/>
      <c r="IXL14"/>
      <c r="IXM14"/>
      <c r="IXN14"/>
      <c r="IXO14"/>
      <c r="IXP14"/>
      <c r="IXQ14"/>
      <c r="IXR14"/>
      <c r="IXS14"/>
      <c r="IXT14"/>
      <c r="IXU14"/>
      <c r="IXV14"/>
      <c r="IXW14"/>
      <c r="IXX14"/>
      <c r="IXY14"/>
      <c r="IXZ14"/>
      <c r="IYA14"/>
      <c r="IYB14"/>
      <c r="IYC14"/>
      <c r="IYD14"/>
      <c r="IYE14"/>
      <c r="IYF14"/>
      <c r="IYG14"/>
      <c r="IYH14"/>
      <c r="IYI14"/>
      <c r="IYJ14"/>
      <c r="IYK14"/>
      <c r="IYL14"/>
      <c r="IYM14"/>
      <c r="IYN14"/>
      <c r="IYO14"/>
      <c r="IYP14"/>
      <c r="IYQ14"/>
      <c r="IYR14"/>
      <c r="IYS14"/>
      <c r="IYT14"/>
      <c r="IYU14"/>
      <c r="IYV14"/>
      <c r="IYW14"/>
      <c r="IYX14"/>
      <c r="IYY14"/>
      <c r="IYZ14"/>
      <c r="IZA14"/>
      <c r="IZB14"/>
      <c r="IZC14"/>
      <c r="IZD14"/>
      <c r="IZE14"/>
      <c r="IZF14"/>
      <c r="IZG14"/>
      <c r="IZH14"/>
      <c r="IZI14"/>
      <c r="IZJ14"/>
      <c r="IZK14"/>
      <c r="IZL14"/>
      <c r="IZM14"/>
      <c r="IZN14"/>
      <c r="IZO14"/>
      <c r="IZP14"/>
      <c r="IZQ14"/>
      <c r="IZR14"/>
      <c r="IZS14"/>
      <c r="IZT14"/>
      <c r="IZU14"/>
      <c r="IZV14"/>
      <c r="IZW14"/>
      <c r="IZX14"/>
      <c r="IZY14"/>
      <c r="IZZ14"/>
      <c r="JAA14"/>
      <c r="JAB14"/>
      <c r="JAC14"/>
      <c r="JAD14"/>
      <c r="JAE14"/>
      <c r="JAF14"/>
      <c r="JAG14"/>
      <c r="JAH14"/>
      <c r="JAI14"/>
      <c r="JAJ14"/>
      <c r="JAK14"/>
      <c r="JAL14"/>
      <c r="JAM14"/>
      <c r="JAN14"/>
      <c r="JAO14"/>
      <c r="JAP14"/>
      <c r="JAQ14"/>
      <c r="JAR14"/>
      <c r="JAS14"/>
      <c r="JAT14"/>
      <c r="JAU14"/>
      <c r="JAV14"/>
      <c r="JAW14"/>
      <c r="JAX14"/>
      <c r="JAY14"/>
      <c r="JAZ14"/>
      <c r="JBA14"/>
      <c r="JBB14"/>
      <c r="JBC14"/>
      <c r="JBD14"/>
      <c r="JBE14"/>
      <c r="JBF14"/>
      <c r="JBG14"/>
      <c r="JBH14"/>
      <c r="JBI14"/>
      <c r="JBJ14"/>
      <c r="JBK14"/>
      <c r="JBL14"/>
      <c r="JBM14"/>
      <c r="JBN14"/>
      <c r="JBO14"/>
      <c r="JBP14"/>
      <c r="JBQ14"/>
      <c r="JBR14"/>
      <c r="JBS14"/>
      <c r="JBT14"/>
      <c r="JBU14"/>
      <c r="JBV14"/>
      <c r="JBW14"/>
      <c r="JBX14"/>
      <c r="JBY14"/>
      <c r="JBZ14"/>
      <c r="JCA14"/>
      <c r="JCB14"/>
      <c r="JCC14"/>
      <c r="JCD14"/>
      <c r="JCE14"/>
      <c r="JCF14"/>
      <c r="JCG14"/>
      <c r="JCH14"/>
      <c r="JCI14"/>
      <c r="JCJ14"/>
      <c r="JCK14"/>
      <c r="JCL14"/>
      <c r="JCM14"/>
      <c r="JCN14"/>
      <c r="JCO14"/>
      <c r="JCP14"/>
      <c r="JCQ14"/>
      <c r="JCR14"/>
      <c r="JCS14"/>
      <c r="JCT14"/>
      <c r="JCU14"/>
      <c r="JCV14"/>
      <c r="JCW14"/>
      <c r="JCX14"/>
      <c r="JCY14"/>
      <c r="JCZ14"/>
      <c r="JDA14"/>
      <c r="JDB14"/>
      <c r="JDC14"/>
      <c r="JDD14"/>
      <c r="JDE14"/>
      <c r="JDF14"/>
      <c r="JDG14"/>
      <c r="JDH14"/>
      <c r="JDI14"/>
      <c r="JDJ14"/>
      <c r="JDK14"/>
      <c r="JDL14"/>
      <c r="JDM14"/>
      <c r="JDN14"/>
      <c r="JDO14"/>
      <c r="JDP14"/>
      <c r="JDQ14"/>
      <c r="JDR14"/>
      <c r="JDS14"/>
      <c r="JDT14"/>
      <c r="JDU14"/>
      <c r="JDV14"/>
      <c r="JDW14"/>
      <c r="JDX14"/>
      <c r="JDY14"/>
      <c r="JDZ14"/>
      <c r="JEA14"/>
      <c r="JEB14"/>
      <c r="JEC14"/>
      <c r="JED14"/>
      <c r="JEE14"/>
      <c r="JEF14"/>
      <c r="JEG14"/>
      <c r="JEH14"/>
      <c r="JEI14"/>
      <c r="JEJ14"/>
      <c r="JEK14"/>
      <c r="JEL14"/>
      <c r="JEM14"/>
      <c r="JEN14"/>
      <c r="JEO14"/>
      <c r="JEP14"/>
      <c r="JEQ14"/>
      <c r="JER14"/>
      <c r="JES14"/>
      <c r="JET14"/>
      <c r="JEU14"/>
      <c r="JEV14"/>
      <c r="JEW14"/>
      <c r="JEX14"/>
      <c r="JEY14"/>
      <c r="JEZ14"/>
      <c r="JFA14"/>
      <c r="JFB14"/>
      <c r="JFC14"/>
      <c r="JFD14"/>
      <c r="JFE14"/>
      <c r="JFF14"/>
      <c r="JFG14"/>
      <c r="JFH14"/>
      <c r="JFI14"/>
      <c r="JFJ14"/>
      <c r="JFK14"/>
      <c r="JFL14"/>
      <c r="JFM14"/>
      <c r="JFN14"/>
      <c r="JFO14"/>
      <c r="JFP14"/>
      <c r="JFQ14"/>
      <c r="JFR14"/>
      <c r="JFS14"/>
      <c r="JFT14"/>
      <c r="JFU14"/>
      <c r="JFV14"/>
      <c r="JFW14"/>
      <c r="JFX14"/>
      <c r="JFY14"/>
      <c r="JFZ14"/>
      <c r="JGA14"/>
      <c r="JGB14"/>
      <c r="JGC14"/>
      <c r="JGD14"/>
      <c r="JGE14"/>
      <c r="JGF14"/>
      <c r="JGG14"/>
      <c r="JGH14"/>
      <c r="JGI14"/>
      <c r="JGJ14"/>
      <c r="JGK14"/>
      <c r="JGL14"/>
      <c r="JGM14"/>
      <c r="JGN14"/>
      <c r="JGO14"/>
      <c r="JGP14"/>
      <c r="JGQ14"/>
      <c r="JGR14"/>
      <c r="JGS14"/>
      <c r="JGT14"/>
      <c r="JGU14"/>
      <c r="JGV14"/>
      <c r="JGW14"/>
      <c r="JGX14"/>
      <c r="JGY14"/>
      <c r="JGZ14"/>
      <c r="JHA14"/>
      <c r="JHB14"/>
      <c r="JHC14"/>
      <c r="JHD14"/>
      <c r="JHE14"/>
      <c r="JHF14"/>
      <c r="JHG14"/>
      <c r="JHH14"/>
      <c r="JHI14"/>
      <c r="JHJ14"/>
      <c r="JHK14"/>
      <c r="JHL14"/>
      <c r="JHM14"/>
      <c r="JHN14"/>
      <c r="JHO14"/>
      <c r="JHP14"/>
      <c r="JHQ14"/>
      <c r="JHR14"/>
      <c r="JHS14"/>
      <c r="JHT14"/>
      <c r="JHU14"/>
      <c r="JHV14"/>
      <c r="JHW14"/>
      <c r="JHX14"/>
      <c r="JHY14"/>
      <c r="JHZ14"/>
      <c r="JIA14"/>
      <c r="JIB14"/>
      <c r="JIC14"/>
      <c r="JID14"/>
      <c r="JIE14"/>
      <c r="JIF14"/>
      <c r="JIG14"/>
      <c r="JIH14"/>
      <c r="JII14"/>
      <c r="JIJ14"/>
      <c r="JIK14"/>
      <c r="JIL14"/>
      <c r="JIM14"/>
      <c r="JIN14"/>
      <c r="JIO14"/>
      <c r="JIP14"/>
      <c r="JIQ14"/>
      <c r="JIR14"/>
      <c r="JIS14"/>
      <c r="JIT14"/>
      <c r="JIU14"/>
      <c r="JIV14"/>
      <c r="JIW14"/>
      <c r="JIX14"/>
      <c r="JIY14"/>
      <c r="JIZ14"/>
      <c r="JJA14"/>
      <c r="JJB14"/>
      <c r="JJC14"/>
      <c r="JJD14"/>
      <c r="JJE14"/>
      <c r="JJF14"/>
      <c r="JJG14"/>
      <c r="JJH14"/>
      <c r="JJI14"/>
      <c r="JJJ14"/>
      <c r="JJK14"/>
      <c r="JJL14"/>
      <c r="JJM14"/>
      <c r="JJN14"/>
      <c r="JJO14"/>
      <c r="JJP14"/>
      <c r="JJQ14"/>
      <c r="JJR14"/>
      <c r="JJS14"/>
      <c r="JJT14"/>
      <c r="JJU14"/>
      <c r="JJV14"/>
      <c r="JJW14"/>
      <c r="JJX14"/>
      <c r="JJY14"/>
      <c r="JJZ14"/>
      <c r="JKA14"/>
      <c r="JKB14"/>
      <c r="JKC14"/>
      <c r="JKD14"/>
      <c r="JKE14"/>
      <c r="JKF14"/>
      <c r="JKG14"/>
      <c r="JKH14"/>
      <c r="JKI14"/>
      <c r="JKJ14"/>
      <c r="JKK14"/>
      <c r="JKL14"/>
      <c r="JKM14"/>
      <c r="JKN14"/>
      <c r="JKO14"/>
      <c r="JKP14"/>
      <c r="JKQ14"/>
      <c r="JKR14"/>
      <c r="JKS14"/>
      <c r="JKT14"/>
      <c r="JKU14"/>
      <c r="JKV14"/>
      <c r="JKW14"/>
      <c r="JKX14"/>
      <c r="JKY14"/>
      <c r="JKZ14"/>
      <c r="JLA14"/>
      <c r="JLB14"/>
      <c r="JLC14"/>
      <c r="JLD14"/>
      <c r="JLE14"/>
      <c r="JLF14"/>
      <c r="JLG14"/>
      <c r="JLH14"/>
      <c r="JLI14"/>
      <c r="JLJ14"/>
      <c r="JLK14"/>
      <c r="JLL14"/>
      <c r="JLM14"/>
      <c r="JLN14"/>
      <c r="JLO14"/>
      <c r="JLP14"/>
      <c r="JLQ14"/>
      <c r="JLR14"/>
      <c r="JLS14"/>
      <c r="JLT14"/>
      <c r="JLU14"/>
      <c r="JLV14"/>
      <c r="JLW14"/>
      <c r="JLX14"/>
      <c r="JLY14"/>
      <c r="JLZ14"/>
      <c r="JMA14"/>
      <c r="JMB14"/>
      <c r="JMC14"/>
      <c r="JMD14"/>
      <c r="JME14"/>
      <c r="JMF14"/>
      <c r="JMG14"/>
      <c r="JMH14"/>
      <c r="JMI14"/>
      <c r="JMJ14"/>
      <c r="JMK14"/>
      <c r="JML14"/>
      <c r="JMM14"/>
      <c r="JMN14"/>
      <c r="JMO14"/>
      <c r="JMP14"/>
      <c r="JMQ14"/>
      <c r="JMR14"/>
      <c r="JMS14"/>
      <c r="JMT14"/>
      <c r="JMU14"/>
      <c r="JMV14"/>
      <c r="JMW14"/>
      <c r="JMX14"/>
      <c r="JMY14"/>
      <c r="JMZ14"/>
      <c r="JNA14"/>
      <c r="JNB14"/>
      <c r="JNC14"/>
      <c r="JND14"/>
      <c r="JNE14"/>
      <c r="JNF14"/>
      <c r="JNG14"/>
      <c r="JNH14"/>
      <c r="JNI14"/>
      <c r="JNJ14"/>
      <c r="JNK14"/>
      <c r="JNL14"/>
      <c r="JNM14"/>
      <c r="JNN14"/>
      <c r="JNO14"/>
      <c r="JNP14"/>
      <c r="JNQ14"/>
      <c r="JNR14"/>
      <c r="JNS14"/>
      <c r="JNT14"/>
      <c r="JNU14"/>
      <c r="JNV14"/>
      <c r="JNW14"/>
      <c r="JNX14"/>
      <c r="JNY14"/>
      <c r="JNZ14"/>
      <c r="JOA14"/>
      <c r="JOB14"/>
      <c r="JOC14"/>
      <c r="JOD14"/>
      <c r="JOE14"/>
      <c r="JOF14"/>
      <c r="JOG14"/>
      <c r="JOH14"/>
      <c r="JOI14"/>
      <c r="JOJ14"/>
      <c r="JOK14"/>
      <c r="JOL14"/>
      <c r="JOM14"/>
      <c r="JON14"/>
      <c r="JOO14"/>
      <c r="JOP14"/>
      <c r="JOQ14"/>
      <c r="JOR14"/>
      <c r="JOS14"/>
      <c r="JOT14"/>
      <c r="JOU14"/>
      <c r="JOV14"/>
      <c r="JOW14"/>
      <c r="JOX14"/>
      <c r="JOY14"/>
      <c r="JOZ14"/>
      <c r="JPA14"/>
      <c r="JPB14"/>
      <c r="JPC14"/>
      <c r="JPD14"/>
      <c r="JPE14"/>
      <c r="JPF14"/>
      <c r="JPG14"/>
      <c r="JPH14"/>
      <c r="JPI14"/>
      <c r="JPJ14"/>
      <c r="JPK14"/>
      <c r="JPL14"/>
      <c r="JPM14"/>
      <c r="JPN14"/>
      <c r="JPO14"/>
      <c r="JPP14"/>
      <c r="JPQ14"/>
      <c r="JPR14"/>
      <c r="JPS14"/>
      <c r="JPT14"/>
      <c r="JPU14"/>
      <c r="JPV14"/>
      <c r="JPW14"/>
      <c r="JPX14"/>
      <c r="JPY14"/>
      <c r="JPZ14"/>
      <c r="JQA14"/>
      <c r="JQB14"/>
      <c r="JQC14"/>
      <c r="JQD14"/>
      <c r="JQE14"/>
      <c r="JQF14"/>
      <c r="JQG14"/>
      <c r="JQH14"/>
      <c r="JQI14"/>
      <c r="JQJ14"/>
      <c r="JQK14"/>
      <c r="JQL14"/>
      <c r="JQM14"/>
      <c r="JQN14"/>
      <c r="JQO14"/>
      <c r="JQP14"/>
      <c r="JQQ14"/>
      <c r="JQR14"/>
      <c r="JQS14"/>
      <c r="JQT14"/>
      <c r="JQU14"/>
      <c r="JQV14"/>
      <c r="JQW14"/>
      <c r="JQX14"/>
      <c r="JQY14"/>
      <c r="JQZ14"/>
      <c r="JRA14"/>
      <c r="JRB14"/>
      <c r="JRC14"/>
      <c r="JRD14"/>
      <c r="JRE14"/>
      <c r="JRF14"/>
      <c r="JRG14"/>
      <c r="JRH14"/>
      <c r="JRI14"/>
      <c r="JRJ14"/>
      <c r="JRK14"/>
      <c r="JRL14"/>
      <c r="JRM14"/>
      <c r="JRN14"/>
      <c r="JRO14"/>
      <c r="JRP14"/>
      <c r="JRQ14"/>
      <c r="JRR14"/>
      <c r="JRS14"/>
      <c r="JRT14"/>
      <c r="JRU14"/>
      <c r="JRV14"/>
      <c r="JRW14"/>
      <c r="JRX14"/>
      <c r="JRY14"/>
      <c r="JRZ14"/>
      <c r="JSA14"/>
      <c r="JSB14"/>
      <c r="JSC14"/>
      <c r="JSD14"/>
      <c r="JSE14"/>
      <c r="JSF14"/>
      <c r="JSG14"/>
      <c r="JSH14"/>
      <c r="JSI14"/>
      <c r="JSJ14"/>
      <c r="JSK14"/>
      <c r="JSL14"/>
      <c r="JSM14"/>
      <c r="JSN14"/>
      <c r="JSO14"/>
      <c r="JSP14"/>
      <c r="JSQ14"/>
      <c r="JSR14"/>
      <c r="JSS14"/>
      <c r="JST14"/>
      <c r="JSU14"/>
      <c r="JSV14"/>
      <c r="JSW14"/>
      <c r="JSX14"/>
      <c r="JSY14"/>
      <c r="JSZ14"/>
      <c r="JTA14"/>
      <c r="JTB14"/>
      <c r="JTC14"/>
      <c r="JTD14"/>
      <c r="JTE14"/>
      <c r="JTF14"/>
      <c r="JTG14"/>
      <c r="JTH14"/>
      <c r="JTI14"/>
      <c r="JTJ14"/>
      <c r="JTK14"/>
      <c r="JTL14"/>
      <c r="JTM14"/>
      <c r="JTN14"/>
      <c r="JTO14"/>
      <c r="JTP14"/>
      <c r="JTQ14"/>
      <c r="JTR14"/>
      <c r="JTS14"/>
      <c r="JTT14"/>
      <c r="JTU14"/>
      <c r="JTV14"/>
      <c r="JTW14"/>
      <c r="JTX14"/>
      <c r="JTY14"/>
      <c r="JTZ14"/>
      <c r="JUA14"/>
      <c r="JUB14"/>
      <c r="JUC14"/>
      <c r="JUD14"/>
      <c r="JUE14"/>
      <c r="JUF14"/>
      <c r="JUG14"/>
      <c r="JUH14"/>
      <c r="JUI14"/>
      <c r="JUJ14"/>
      <c r="JUK14"/>
      <c r="JUL14"/>
      <c r="JUM14"/>
      <c r="JUN14"/>
      <c r="JUO14"/>
      <c r="JUP14"/>
      <c r="JUQ14"/>
      <c r="JUR14"/>
      <c r="JUS14"/>
      <c r="JUT14"/>
      <c r="JUU14"/>
      <c r="JUV14"/>
      <c r="JUW14"/>
      <c r="JUX14"/>
      <c r="JUY14"/>
      <c r="JUZ14"/>
      <c r="JVA14"/>
      <c r="JVB14"/>
      <c r="JVC14"/>
      <c r="JVD14"/>
      <c r="JVE14"/>
      <c r="JVF14"/>
      <c r="JVG14"/>
      <c r="JVH14"/>
      <c r="JVI14"/>
      <c r="JVJ14"/>
      <c r="JVK14"/>
      <c r="JVL14"/>
      <c r="JVM14"/>
      <c r="JVN14"/>
      <c r="JVO14"/>
      <c r="JVP14"/>
      <c r="JVQ14"/>
      <c r="JVR14"/>
      <c r="JVS14"/>
      <c r="JVT14"/>
      <c r="JVU14"/>
      <c r="JVV14"/>
      <c r="JVW14"/>
      <c r="JVX14"/>
      <c r="JVY14"/>
      <c r="JVZ14"/>
      <c r="JWA14"/>
      <c r="JWB14"/>
      <c r="JWC14"/>
      <c r="JWD14"/>
      <c r="JWE14"/>
      <c r="JWF14"/>
      <c r="JWG14"/>
      <c r="JWH14"/>
      <c r="JWI14"/>
      <c r="JWJ14"/>
      <c r="JWK14"/>
      <c r="JWL14"/>
      <c r="JWM14"/>
      <c r="JWN14"/>
      <c r="JWO14"/>
      <c r="JWP14"/>
      <c r="JWQ14"/>
      <c r="JWR14"/>
      <c r="JWS14"/>
      <c r="JWT14"/>
      <c r="JWU14"/>
      <c r="JWV14"/>
      <c r="JWW14"/>
      <c r="JWX14"/>
      <c r="JWY14"/>
      <c r="JWZ14"/>
      <c r="JXA14"/>
      <c r="JXB14"/>
      <c r="JXC14"/>
      <c r="JXD14"/>
      <c r="JXE14"/>
      <c r="JXF14"/>
      <c r="JXG14"/>
      <c r="JXH14"/>
      <c r="JXI14"/>
      <c r="JXJ14"/>
      <c r="JXK14"/>
      <c r="JXL14"/>
      <c r="JXM14"/>
      <c r="JXN14"/>
      <c r="JXO14"/>
      <c r="JXP14"/>
      <c r="JXQ14"/>
      <c r="JXR14"/>
      <c r="JXS14"/>
      <c r="JXT14"/>
      <c r="JXU14"/>
      <c r="JXV14"/>
      <c r="JXW14"/>
      <c r="JXX14"/>
      <c r="JXY14"/>
      <c r="JXZ14"/>
      <c r="JYA14"/>
      <c r="JYB14"/>
      <c r="JYC14"/>
      <c r="JYD14"/>
      <c r="JYE14"/>
      <c r="JYF14"/>
      <c r="JYG14"/>
      <c r="JYH14"/>
      <c r="JYI14"/>
      <c r="JYJ14"/>
      <c r="JYK14"/>
      <c r="JYL14"/>
      <c r="JYM14"/>
      <c r="JYN14"/>
      <c r="JYO14"/>
      <c r="JYP14"/>
      <c r="JYQ14"/>
      <c r="JYR14"/>
      <c r="JYS14"/>
      <c r="JYT14"/>
      <c r="JYU14"/>
      <c r="JYV14"/>
      <c r="JYW14"/>
      <c r="JYX14"/>
      <c r="JYY14"/>
      <c r="JYZ14"/>
      <c r="JZA14"/>
      <c r="JZB14"/>
      <c r="JZC14"/>
      <c r="JZD14"/>
      <c r="JZE14"/>
      <c r="JZF14"/>
      <c r="JZG14"/>
      <c r="JZH14"/>
      <c r="JZI14"/>
      <c r="JZJ14"/>
      <c r="JZK14"/>
      <c r="JZL14"/>
      <c r="JZM14"/>
      <c r="JZN14"/>
      <c r="JZO14"/>
      <c r="JZP14"/>
      <c r="JZQ14"/>
      <c r="JZR14"/>
      <c r="JZS14"/>
      <c r="JZT14"/>
      <c r="JZU14"/>
      <c r="JZV14"/>
      <c r="JZW14"/>
      <c r="JZX14"/>
      <c r="JZY14"/>
      <c r="JZZ14"/>
      <c r="KAA14"/>
      <c r="KAB14"/>
      <c r="KAC14"/>
      <c r="KAD14"/>
      <c r="KAE14"/>
      <c r="KAF14"/>
      <c r="KAG14"/>
      <c r="KAH14"/>
      <c r="KAI14"/>
      <c r="KAJ14"/>
      <c r="KAK14"/>
      <c r="KAL14"/>
      <c r="KAM14"/>
      <c r="KAN14"/>
      <c r="KAO14"/>
      <c r="KAP14"/>
      <c r="KAQ14"/>
      <c r="KAR14"/>
      <c r="KAS14"/>
      <c r="KAT14"/>
      <c r="KAU14"/>
      <c r="KAV14"/>
      <c r="KAW14"/>
      <c r="KAX14"/>
      <c r="KAY14"/>
      <c r="KAZ14"/>
      <c r="KBA14"/>
      <c r="KBB14"/>
      <c r="KBC14"/>
      <c r="KBD14"/>
      <c r="KBE14"/>
      <c r="KBF14"/>
      <c r="KBG14"/>
      <c r="KBH14"/>
      <c r="KBI14"/>
      <c r="KBJ14"/>
      <c r="KBK14"/>
      <c r="KBL14"/>
      <c r="KBM14"/>
      <c r="KBN14"/>
      <c r="KBO14"/>
      <c r="KBP14"/>
      <c r="KBQ14"/>
      <c r="KBR14"/>
      <c r="KBS14"/>
      <c r="KBT14"/>
      <c r="KBU14"/>
      <c r="KBV14"/>
      <c r="KBW14"/>
      <c r="KBX14"/>
      <c r="KBY14"/>
      <c r="KBZ14"/>
      <c r="KCA14"/>
      <c r="KCB14"/>
      <c r="KCC14"/>
      <c r="KCD14"/>
      <c r="KCE14"/>
      <c r="KCF14"/>
      <c r="KCG14"/>
      <c r="KCH14"/>
      <c r="KCI14"/>
      <c r="KCJ14"/>
      <c r="KCK14"/>
      <c r="KCL14"/>
      <c r="KCM14"/>
      <c r="KCN14"/>
      <c r="KCO14"/>
      <c r="KCP14"/>
      <c r="KCQ14"/>
      <c r="KCR14"/>
      <c r="KCS14"/>
      <c r="KCT14"/>
      <c r="KCU14"/>
      <c r="KCV14"/>
      <c r="KCW14"/>
      <c r="KCX14"/>
      <c r="KCY14"/>
      <c r="KCZ14"/>
      <c r="KDA14"/>
      <c r="KDB14"/>
      <c r="KDC14"/>
      <c r="KDD14"/>
      <c r="KDE14"/>
      <c r="KDF14"/>
      <c r="KDG14"/>
      <c r="KDH14"/>
      <c r="KDI14"/>
      <c r="KDJ14"/>
      <c r="KDK14"/>
      <c r="KDL14"/>
      <c r="KDM14"/>
      <c r="KDN14"/>
      <c r="KDO14"/>
      <c r="KDP14"/>
      <c r="KDQ14"/>
      <c r="KDR14"/>
      <c r="KDS14"/>
      <c r="KDT14"/>
      <c r="KDU14"/>
      <c r="KDV14"/>
      <c r="KDW14"/>
      <c r="KDX14"/>
      <c r="KDY14"/>
      <c r="KDZ14"/>
      <c r="KEA14"/>
      <c r="KEB14"/>
      <c r="KEC14"/>
      <c r="KED14"/>
      <c r="KEE14"/>
      <c r="KEF14"/>
      <c r="KEG14"/>
      <c r="KEH14"/>
      <c r="KEI14"/>
      <c r="KEJ14"/>
      <c r="KEK14"/>
      <c r="KEL14"/>
      <c r="KEM14"/>
      <c r="KEN14"/>
      <c r="KEO14"/>
      <c r="KEP14"/>
      <c r="KEQ14"/>
      <c r="KER14"/>
      <c r="KES14"/>
      <c r="KET14"/>
      <c r="KEU14"/>
      <c r="KEV14"/>
      <c r="KEW14"/>
      <c r="KEX14"/>
      <c r="KEY14"/>
      <c r="KEZ14"/>
      <c r="KFA14"/>
      <c r="KFB14"/>
      <c r="KFC14"/>
      <c r="KFD14"/>
      <c r="KFE14"/>
      <c r="KFF14"/>
      <c r="KFG14"/>
      <c r="KFH14"/>
      <c r="KFI14"/>
      <c r="KFJ14"/>
      <c r="KFK14"/>
      <c r="KFL14"/>
      <c r="KFM14"/>
      <c r="KFN14"/>
      <c r="KFO14"/>
      <c r="KFP14"/>
      <c r="KFQ14"/>
      <c r="KFR14"/>
      <c r="KFS14"/>
      <c r="KFT14"/>
      <c r="KFU14"/>
      <c r="KFV14"/>
      <c r="KFW14"/>
      <c r="KFX14"/>
      <c r="KFY14"/>
      <c r="KFZ14"/>
      <c r="KGA14"/>
      <c r="KGB14"/>
      <c r="KGC14"/>
      <c r="KGD14"/>
      <c r="KGE14"/>
      <c r="KGF14"/>
      <c r="KGG14"/>
      <c r="KGH14"/>
      <c r="KGI14"/>
      <c r="KGJ14"/>
      <c r="KGK14"/>
      <c r="KGL14"/>
      <c r="KGM14"/>
      <c r="KGN14"/>
      <c r="KGO14"/>
      <c r="KGP14"/>
      <c r="KGQ14"/>
      <c r="KGR14"/>
      <c r="KGS14"/>
      <c r="KGT14"/>
      <c r="KGU14"/>
      <c r="KGV14"/>
      <c r="KGW14"/>
      <c r="KGX14"/>
      <c r="KGY14"/>
      <c r="KGZ14"/>
      <c r="KHA14"/>
      <c r="KHB14"/>
      <c r="KHC14"/>
      <c r="KHD14"/>
      <c r="KHE14"/>
      <c r="KHF14"/>
      <c r="KHG14"/>
      <c r="KHH14"/>
      <c r="KHI14"/>
      <c r="KHJ14"/>
      <c r="KHK14"/>
      <c r="KHL14"/>
      <c r="KHM14"/>
      <c r="KHN14"/>
      <c r="KHO14"/>
      <c r="KHP14"/>
      <c r="KHQ14"/>
      <c r="KHR14"/>
      <c r="KHS14"/>
      <c r="KHT14"/>
      <c r="KHU14"/>
      <c r="KHV14"/>
      <c r="KHW14"/>
      <c r="KHX14"/>
      <c r="KHY14"/>
      <c r="KHZ14"/>
      <c r="KIA14"/>
      <c r="KIB14"/>
      <c r="KIC14"/>
      <c r="KID14"/>
      <c r="KIE14"/>
      <c r="KIF14"/>
      <c r="KIG14"/>
      <c r="KIH14"/>
      <c r="KII14"/>
      <c r="KIJ14"/>
      <c r="KIK14"/>
      <c r="KIL14"/>
      <c r="KIM14"/>
      <c r="KIN14"/>
      <c r="KIO14"/>
      <c r="KIP14"/>
      <c r="KIQ14"/>
      <c r="KIR14"/>
      <c r="KIS14"/>
      <c r="KIT14"/>
      <c r="KIU14"/>
      <c r="KIV14"/>
      <c r="KIW14"/>
      <c r="KIX14"/>
      <c r="KIY14"/>
      <c r="KIZ14"/>
      <c r="KJA14"/>
      <c r="KJB14"/>
      <c r="KJC14"/>
      <c r="KJD14"/>
      <c r="KJE14"/>
      <c r="KJF14"/>
      <c r="KJG14"/>
      <c r="KJH14"/>
      <c r="KJI14"/>
      <c r="KJJ14"/>
      <c r="KJK14"/>
      <c r="KJL14"/>
      <c r="KJM14"/>
      <c r="KJN14"/>
      <c r="KJO14"/>
      <c r="KJP14"/>
      <c r="KJQ14"/>
      <c r="KJR14"/>
      <c r="KJS14"/>
      <c r="KJT14"/>
      <c r="KJU14"/>
      <c r="KJV14"/>
      <c r="KJW14"/>
      <c r="KJX14"/>
      <c r="KJY14"/>
      <c r="KJZ14"/>
      <c r="KKA14"/>
      <c r="KKB14"/>
      <c r="KKC14"/>
      <c r="KKD14"/>
      <c r="KKE14"/>
      <c r="KKF14"/>
      <c r="KKG14"/>
      <c r="KKH14"/>
      <c r="KKI14"/>
      <c r="KKJ14"/>
      <c r="KKK14"/>
      <c r="KKL14"/>
      <c r="KKM14"/>
      <c r="KKN14"/>
      <c r="KKO14"/>
      <c r="KKP14"/>
      <c r="KKQ14"/>
      <c r="KKR14"/>
      <c r="KKS14"/>
      <c r="KKT14"/>
      <c r="KKU14"/>
      <c r="KKV14"/>
      <c r="KKW14"/>
      <c r="KKX14"/>
      <c r="KKY14"/>
      <c r="KKZ14"/>
      <c r="KLA14"/>
      <c r="KLB14"/>
      <c r="KLC14"/>
      <c r="KLD14"/>
      <c r="KLE14"/>
      <c r="KLF14"/>
      <c r="KLG14"/>
      <c r="KLH14"/>
      <c r="KLI14"/>
      <c r="KLJ14"/>
      <c r="KLK14"/>
      <c r="KLL14"/>
      <c r="KLM14"/>
      <c r="KLN14"/>
      <c r="KLO14"/>
      <c r="KLP14"/>
      <c r="KLQ14"/>
      <c r="KLR14"/>
      <c r="KLS14"/>
      <c r="KLT14"/>
      <c r="KLU14"/>
      <c r="KLV14"/>
      <c r="KLW14"/>
      <c r="KLX14"/>
      <c r="KLY14"/>
      <c r="KLZ14"/>
      <c r="KMA14"/>
      <c r="KMB14"/>
      <c r="KMC14"/>
      <c r="KMD14"/>
      <c r="KME14"/>
      <c r="KMF14"/>
      <c r="KMG14"/>
      <c r="KMH14"/>
      <c r="KMI14"/>
      <c r="KMJ14"/>
      <c r="KMK14"/>
      <c r="KML14"/>
      <c r="KMM14"/>
      <c r="KMN14"/>
      <c r="KMO14"/>
      <c r="KMP14"/>
      <c r="KMQ14"/>
      <c r="KMR14"/>
      <c r="KMS14"/>
      <c r="KMT14"/>
      <c r="KMU14"/>
      <c r="KMV14"/>
      <c r="KMW14"/>
      <c r="KMX14"/>
      <c r="KMY14"/>
      <c r="KMZ14"/>
      <c r="KNA14"/>
      <c r="KNB14"/>
      <c r="KNC14"/>
      <c r="KND14"/>
      <c r="KNE14"/>
      <c r="KNF14"/>
      <c r="KNG14"/>
      <c r="KNH14"/>
      <c r="KNI14"/>
      <c r="KNJ14"/>
      <c r="KNK14"/>
      <c r="KNL14"/>
      <c r="KNM14"/>
      <c r="KNN14"/>
      <c r="KNO14"/>
      <c r="KNP14"/>
      <c r="KNQ14"/>
      <c r="KNR14"/>
      <c r="KNS14"/>
      <c r="KNT14"/>
      <c r="KNU14"/>
      <c r="KNV14"/>
      <c r="KNW14"/>
      <c r="KNX14"/>
      <c r="KNY14"/>
      <c r="KNZ14"/>
      <c r="KOA14"/>
      <c r="KOB14"/>
      <c r="KOC14"/>
      <c r="KOD14"/>
      <c r="KOE14"/>
      <c r="KOF14"/>
      <c r="KOG14"/>
      <c r="KOH14"/>
      <c r="KOI14"/>
      <c r="KOJ14"/>
      <c r="KOK14"/>
      <c r="KOL14"/>
      <c r="KOM14"/>
      <c r="KON14"/>
      <c r="KOO14"/>
      <c r="KOP14"/>
      <c r="KOQ14"/>
      <c r="KOR14"/>
      <c r="KOS14"/>
      <c r="KOT14"/>
      <c r="KOU14"/>
      <c r="KOV14"/>
      <c r="KOW14"/>
      <c r="KOX14"/>
      <c r="KOY14"/>
      <c r="KOZ14"/>
      <c r="KPA14"/>
      <c r="KPB14"/>
      <c r="KPC14"/>
      <c r="KPD14"/>
      <c r="KPE14"/>
      <c r="KPF14"/>
      <c r="KPG14"/>
      <c r="KPH14"/>
      <c r="KPI14"/>
      <c r="KPJ14"/>
      <c r="KPK14"/>
      <c r="KPL14"/>
      <c r="KPM14"/>
      <c r="KPN14"/>
      <c r="KPO14"/>
      <c r="KPP14"/>
      <c r="KPQ14"/>
      <c r="KPR14"/>
      <c r="KPS14"/>
      <c r="KPT14"/>
      <c r="KPU14"/>
      <c r="KPV14"/>
      <c r="KPW14"/>
      <c r="KPX14"/>
      <c r="KPY14"/>
      <c r="KPZ14"/>
      <c r="KQA14"/>
      <c r="KQB14"/>
      <c r="KQC14"/>
      <c r="KQD14"/>
      <c r="KQE14"/>
      <c r="KQF14"/>
      <c r="KQG14"/>
      <c r="KQH14"/>
      <c r="KQI14"/>
      <c r="KQJ14"/>
      <c r="KQK14"/>
      <c r="KQL14"/>
      <c r="KQM14"/>
      <c r="KQN14"/>
      <c r="KQO14"/>
      <c r="KQP14"/>
      <c r="KQQ14"/>
      <c r="KQR14"/>
      <c r="KQS14"/>
      <c r="KQT14"/>
      <c r="KQU14"/>
      <c r="KQV14"/>
      <c r="KQW14"/>
      <c r="KQX14"/>
      <c r="KQY14"/>
      <c r="KQZ14"/>
      <c r="KRA14"/>
      <c r="KRB14"/>
      <c r="KRC14"/>
      <c r="KRD14"/>
      <c r="KRE14"/>
      <c r="KRF14"/>
      <c r="KRG14"/>
      <c r="KRH14"/>
      <c r="KRI14"/>
      <c r="KRJ14"/>
      <c r="KRK14"/>
      <c r="KRL14"/>
      <c r="KRM14"/>
      <c r="KRN14"/>
      <c r="KRO14"/>
      <c r="KRP14"/>
      <c r="KRQ14"/>
      <c r="KRR14"/>
      <c r="KRS14"/>
      <c r="KRT14"/>
      <c r="KRU14"/>
      <c r="KRV14"/>
      <c r="KRW14"/>
      <c r="KRX14"/>
      <c r="KRY14"/>
      <c r="KRZ14"/>
      <c r="KSA14"/>
      <c r="KSB14"/>
      <c r="KSC14"/>
      <c r="KSD14"/>
      <c r="KSE14"/>
      <c r="KSF14"/>
      <c r="KSG14"/>
      <c r="KSH14"/>
      <c r="KSI14"/>
      <c r="KSJ14"/>
      <c r="KSK14"/>
      <c r="KSL14"/>
      <c r="KSM14"/>
      <c r="KSN14"/>
      <c r="KSO14"/>
      <c r="KSP14"/>
      <c r="KSQ14"/>
      <c r="KSR14"/>
      <c r="KSS14"/>
      <c r="KST14"/>
      <c r="KSU14"/>
      <c r="KSV14"/>
      <c r="KSW14"/>
      <c r="KSX14"/>
      <c r="KSY14"/>
      <c r="KSZ14"/>
      <c r="KTA14"/>
      <c r="KTB14"/>
      <c r="KTC14"/>
      <c r="KTD14"/>
      <c r="KTE14"/>
      <c r="KTF14"/>
      <c r="KTG14"/>
      <c r="KTH14"/>
      <c r="KTI14"/>
      <c r="KTJ14"/>
      <c r="KTK14"/>
      <c r="KTL14"/>
      <c r="KTM14"/>
      <c r="KTN14"/>
      <c r="KTO14"/>
      <c r="KTP14"/>
      <c r="KTQ14"/>
      <c r="KTR14"/>
      <c r="KTS14"/>
      <c r="KTT14"/>
      <c r="KTU14"/>
      <c r="KTV14"/>
      <c r="KTW14"/>
      <c r="KTX14"/>
      <c r="KTY14"/>
      <c r="KTZ14"/>
      <c r="KUA14"/>
      <c r="KUB14"/>
      <c r="KUC14"/>
      <c r="KUD14"/>
      <c r="KUE14"/>
      <c r="KUF14"/>
      <c r="KUG14"/>
      <c r="KUH14"/>
      <c r="KUI14"/>
      <c r="KUJ14"/>
      <c r="KUK14"/>
      <c r="KUL14"/>
      <c r="KUM14"/>
      <c r="KUN14"/>
      <c r="KUO14"/>
      <c r="KUP14"/>
      <c r="KUQ14"/>
      <c r="KUR14"/>
      <c r="KUS14"/>
      <c r="KUT14"/>
      <c r="KUU14"/>
      <c r="KUV14"/>
      <c r="KUW14"/>
      <c r="KUX14"/>
      <c r="KUY14"/>
      <c r="KUZ14"/>
      <c r="KVA14"/>
      <c r="KVB14"/>
      <c r="KVC14"/>
      <c r="KVD14"/>
      <c r="KVE14"/>
      <c r="KVF14"/>
      <c r="KVG14"/>
      <c r="KVH14"/>
      <c r="KVI14"/>
      <c r="KVJ14"/>
      <c r="KVK14"/>
      <c r="KVL14"/>
      <c r="KVM14"/>
      <c r="KVN14"/>
      <c r="KVO14"/>
      <c r="KVP14"/>
      <c r="KVQ14"/>
      <c r="KVR14"/>
      <c r="KVS14"/>
      <c r="KVT14"/>
      <c r="KVU14"/>
      <c r="KVV14"/>
      <c r="KVW14"/>
      <c r="KVX14"/>
      <c r="KVY14"/>
      <c r="KVZ14"/>
      <c r="KWA14"/>
      <c r="KWB14"/>
      <c r="KWC14"/>
      <c r="KWD14"/>
      <c r="KWE14"/>
      <c r="KWF14"/>
      <c r="KWG14"/>
      <c r="KWH14"/>
      <c r="KWI14"/>
      <c r="KWJ14"/>
      <c r="KWK14"/>
      <c r="KWL14"/>
      <c r="KWM14"/>
      <c r="KWN14"/>
      <c r="KWO14"/>
      <c r="KWP14"/>
      <c r="KWQ14"/>
      <c r="KWR14"/>
      <c r="KWS14"/>
      <c r="KWT14"/>
      <c r="KWU14"/>
      <c r="KWV14"/>
      <c r="KWW14"/>
      <c r="KWX14"/>
      <c r="KWY14"/>
      <c r="KWZ14"/>
      <c r="KXA14"/>
      <c r="KXB14"/>
      <c r="KXC14"/>
      <c r="KXD14"/>
      <c r="KXE14"/>
      <c r="KXF14"/>
      <c r="KXG14"/>
      <c r="KXH14"/>
      <c r="KXI14"/>
      <c r="KXJ14"/>
      <c r="KXK14"/>
      <c r="KXL14"/>
      <c r="KXM14"/>
      <c r="KXN14"/>
      <c r="KXO14"/>
      <c r="KXP14"/>
      <c r="KXQ14"/>
      <c r="KXR14"/>
      <c r="KXS14"/>
      <c r="KXT14"/>
      <c r="KXU14"/>
      <c r="KXV14"/>
      <c r="KXW14"/>
      <c r="KXX14"/>
      <c r="KXY14"/>
      <c r="KXZ14"/>
      <c r="KYA14"/>
      <c r="KYB14"/>
      <c r="KYC14"/>
      <c r="KYD14"/>
      <c r="KYE14"/>
      <c r="KYF14"/>
      <c r="KYG14"/>
      <c r="KYH14"/>
      <c r="KYI14"/>
      <c r="KYJ14"/>
      <c r="KYK14"/>
      <c r="KYL14"/>
      <c r="KYM14"/>
      <c r="KYN14"/>
      <c r="KYO14"/>
      <c r="KYP14"/>
      <c r="KYQ14"/>
      <c r="KYR14"/>
      <c r="KYS14"/>
      <c r="KYT14"/>
      <c r="KYU14"/>
      <c r="KYV14"/>
      <c r="KYW14"/>
      <c r="KYX14"/>
      <c r="KYY14"/>
      <c r="KYZ14"/>
      <c r="KZA14"/>
      <c r="KZB14"/>
      <c r="KZC14"/>
      <c r="KZD14"/>
      <c r="KZE14"/>
      <c r="KZF14"/>
      <c r="KZG14"/>
      <c r="KZH14"/>
      <c r="KZI14"/>
      <c r="KZJ14"/>
      <c r="KZK14"/>
      <c r="KZL14"/>
      <c r="KZM14"/>
      <c r="KZN14"/>
      <c r="KZO14"/>
      <c r="KZP14"/>
      <c r="KZQ14"/>
      <c r="KZR14"/>
      <c r="KZS14"/>
      <c r="KZT14"/>
      <c r="KZU14"/>
      <c r="KZV14"/>
      <c r="KZW14"/>
      <c r="KZX14"/>
      <c r="KZY14"/>
      <c r="KZZ14"/>
      <c r="LAA14"/>
      <c r="LAB14"/>
      <c r="LAC14"/>
      <c r="LAD14"/>
      <c r="LAE14"/>
      <c r="LAF14"/>
      <c r="LAG14"/>
      <c r="LAH14"/>
      <c r="LAI14"/>
      <c r="LAJ14"/>
      <c r="LAK14"/>
      <c r="LAL14"/>
      <c r="LAM14"/>
      <c r="LAN14"/>
      <c r="LAO14"/>
      <c r="LAP14"/>
      <c r="LAQ14"/>
      <c r="LAR14"/>
      <c r="LAS14"/>
      <c r="LAT14"/>
      <c r="LAU14"/>
      <c r="LAV14"/>
      <c r="LAW14"/>
      <c r="LAX14"/>
      <c r="LAY14"/>
      <c r="LAZ14"/>
      <c r="LBA14"/>
      <c r="LBB14"/>
      <c r="LBC14"/>
      <c r="LBD14"/>
      <c r="LBE14"/>
      <c r="LBF14"/>
      <c r="LBG14"/>
      <c r="LBH14"/>
      <c r="LBI14"/>
      <c r="LBJ14"/>
      <c r="LBK14"/>
      <c r="LBL14"/>
      <c r="LBM14"/>
      <c r="LBN14"/>
      <c r="LBO14"/>
      <c r="LBP14"/>
      <c r="LBQ14"/>
      <c r="LBR14"/>
      <c r="LBS14"/>
      <c r="LBT14"/>
      <c r="LBU14"/>
      <c r="LBV14"/>
      <c r="LBW14"/>
      <c r="LBX14"/>
      <c r="LBY14"/>
      <c r="LBZ14"/>
      <c r="LCA14"/>
      <c r="LCB14"/>
      <c r="LCC14"/>
      <c r="LCD14"/>
      <c r="LCE14"/>
      <c r="LCF14"/>
      <c r="LCG14"/>
      <c r="LCH14"/>
      <c r="LCI14"/>
      <c r="LCJ14"/>
      <c r="LCK14"/>
      <c r="LCL14"/>
      <c r="LCM14"/>
      <c r="LCN14"/>
      <c r="LCO14"/>
      <c r="LCP14"/>
      <c r="LCQ14"/>
      <c r="LCR14"/>
      <c r="LCS14"/>
      <c r="LCT14"/>
      <c r="LCU14"/>
      <c r="LCV14"/>
      <c r="LCW14"/>
      <c r="LCX14"/>
      <c r="LCY14"/>
      <c r="LCZ14"/>
      <c r="LDA14"/>
      <c r="LDB14"/>
      <c r="LDC14"/>
      <c r="LDD14"/>
      <c r="LDE14"/>
      <c r="LDF14"/>
      <c r="LDG14"/>
      <c r="LDH14"/>
      <c r="LDI14"/>
      <c r="LDJ14"/>
      <c r="LDK14"/>
      <c r="LDL14"/>
      <c r="LDM14"/>
      <c r="LDN14"/>
      <c r="LDO14"/>
      <c r="LDP14"/>
      <c r="LDQ14"/>
      <c r="LDR14"/>
      <c r="LDS14"/>
      <c r="LDT14"/>
      <c r="LDU14"/>
      <c r="LDV14"/>
      <c r="LDW14"/>
      <c r="LDX14"/>
      <c r="LDY14"/>
      <c r="LDZ14"/>
      <c r="LEA14"/>
      <c r="LEB14"/>
      <c r="LEC14"/>
      <c r="LED14"/>
      <c r="LEE14"/>
      <c r="LEF14"/>
      <c r="LEG14"/>
      <c r="LEH14"/>
      <c r="LEI14"/>
      <c r="LEJ14"/>
      <c r="LEK14"/>
      <c r="LEL14"/>
      <c r="LEM14"/>
      <c r="LEN14"/>
      <c r="LEO14"/>
      <c r="LEP14"/>
      <c r="LEQ14"/>
      <c r="LER14"/>
      <c r="LES14"/>
      <c r="LET14"/>
      <c r="LEU14"/>
      <c r="LEV14"/>
      <c r="LEW14"/>
      <c r="LEX14"/>
      <c r="LEY14"/>
      <c r="LEZ14"/>
      <c r="LFA14"/>
      <c r="LFB14"/>
      <c r="LFC14"/>
      <c r="LFD14"/>
      <c r="LFE14"/>
      <c r="LFF14"/>
      <c r="LFG14"/>
      <c r="LFH14"/>
      <c r="LFI14"/>
      <c r="LFJ14"/>
      <c r="LFK14"/>
      <c r="LFL14"/>
      <c r="LFM14"/>
      <c r="LFN14"/>
      <c r="LFO14"/>
      <c r="LFP14"/>
      <c r="LFQ14"/>
      <c r="LFR14"/>
      <c r="LFS14"/>
      <c r="LFT14"/>
      <c r="LFU14"/>
      <c r="LFV14"/>
      <c r="LFW14"/>
      <c r="LFX14"/>
      <c r="LFY14"/>
      <c r="LFZ14"/>
      <c r="LGA14"/>
      <c r="LGB14"/>
      <c r="LGC14"/>
      <c r="LGD14"/>
      <c r="LGE14"/>
      <c r="LGF14"/>
      <c r="LGG14"/>
      <c r="LGH14"/>
      <c r="LGI14"/>
      <c r="LGJ14"/>
      <c r="LGK14"/>
      <c r="LGL14"/>
      <c r="LGM14"/>
      <c r="LGN14"/>
      <c r="LGO14"/>
      <c r="LGP14"/>
      <c r="LGQ14"/>
      <c r="LGR14"/>
      <c r="LGS14"/>
      <c r="LGT14"/>
      <c r="LGU14"/>
      <c r="LGV14"/>
      <c r="LGW14"/>
      <c r="LGX14"/>
      <c r="LGY14"/>
      <c r="LGZ14"/>
      <c r="LHA14"/>
      <c r="LHB14"/>
      <c r="LHC14"/>
      <c r="LHD14"/>
      <c r="LHE14"/>
      <c r="LHF14"/>
      <c r="LHG14"/>
      <c r="LHH14"/>
      <c r="LHI14"/>
      <c r="LHJ14"/>
      <c r="LHK14"/>
      <c r="LHL14"/>
      <c r="LHM14"/>
      <c r="LHN14"/>
      <c r="LHO14"/>
      <c r="LHP14"/>
      <c r="LHQ14"/>
      <c r="LHR14"/>
      <c r="LHS14"/>
      <c r="LHT14"/>
      <c r="LHU14"/>
      <c r="LHV14"/>
      <c r="LHW14"/>
      <c r="LHX14"/>
      <c r="LHY14"/>
      <c r="LHZ14"/>
      <c r="LIA14"/>
      <c r="LIB14"/>
      <c r="LIC14"/>
      <c r="LID14"/>
      <c r="LIE14"/>
      <c r="LIF14"/>
      <c r="LIG14"/>
      <c r="LIH14"/>
      <c r="LII14"/>
      <c r="LIJ14"/>
      <c r="LIK14"/>
      <c r="LIL14"/>
      <c r="LIM14"/>
      <c r="LIN14"/>
      <c r="LIO14"/>
      <c r="LIP14"/>
      <c r="LIQ14"/>
      <c r="LIR14"/>
      <c r="LIS14"/>
      <c r="LIT14"/>
      <c r="LIU14"/>
      <c r="LIV14"/>
      <c r="LIW14"/>
      <c r="LIX14"/>
      <c r="LIY14"/>
      <c r="LIZ14"/>
      <c r="LJA14"/>
      <c r="LJB14"/>
      <c r="LJC14"/>
      <c r="LJD14"/>
      <c r="LJE14"/>
      <c r="LJF14"/>
      <c r="LJG14"/>
      <c r="LJH14"/>
      <c r="LJI14"/>
      <c r="LJJ14"/>
      <c r="LJK14"/>
      <c r="LJL14"/>
      <c r="LJM14"/>
      <c r="LJN14"/>
      <c r="LJO14"/>
      <c r="LJP14"/>
      <c r="LJQ14"/>
      <c r="LJR14"/>
      <c r="LJS14"/>
      <c r="LJT14"/>
      <c r="LJU14"/>
      <c r="LJV14"/>
      <c r="LJW14"/>
      <c r="LJX14"/>
      <c r="LJY14"/>
      <c r="LJZ14"/>
      <c r="LKA14"/>
      <c r="LKB14"/>
      <c r="LKC14"/>
      <c r="LKD14"/>
      <c r="LKE14"/>
      <c r="LKF14"/>
      <c r="LKG14"/>
      <c r="LKH14"/>
      <c r="LKI14"/>
      <c r="LKJ14"/>
      <c r="LKK14"/>
      <c r="LKL14"/>
      <c r="LKM14"/>
      <c r="LKN14"/>
      <c r="LKO14"/>
      <c r="LKP14"/>
      <c r="LKQ14"/>
      <c r="LKR14"/>
      <c r="LKS14"/>
      <c r="LKT14"/>
      <c r="LKU14"/>
      <c r="LKV14"/>
      <c r="LKW14"/>
      <c r="LKX14"/>
      <c r="LKY14"/>
      <c r="LKZ14"/>
      <c r="LLA14"/>
      <c r="LLB14"/>
      <c r="LLC14"/>
      <c r="LLD14"/>
      <c r="LLE14"/>
      <c r="LLF14"/>
      <c r="LLG14"/>
      <c r="LLH14"/>
      <c r="LLI14"/>
      <c r="LLJ14"/>
      <c r="LLK14"/>
      <c r="LLL14"/>
      <c r="LLM14"/>
      <c r="LLN14"/>
      <c r="LLO14"/>
      <c r="LLP14"/>
      <c r="LLQ14"/>
      <c r="LLR14"/>
      <c r="LLS14"/>
      <c r="LLT14"/>
      <c r="LLU14"/>
      <c r="LLV14"/>
      <c r="LLW14"/>
      <c r="LLX14"/>
      <c r="LLY14"/>
      <c r="LLZ14"/>
      <c r="LMA14"/>
      <c r="LMB14"/>
      <c r="LMC14"/>
      <c r="LMD14"/>
      <c r="LME14"/>
      <c r="LMF14"/>
      <c r="LMG14"/>
      <c r="LMH14"/>
      <c r="LMI14"/>
      <c r="LMJ14"/>
      <c r="LMK14"/>
      <c r="LML14"/>
      <c r="LMM14"/>
      <c r="LMN14"/>
      <c r="LMO14"/>
      <c r="LMP14"/>
      <c r="LMQ14"/>
      <c r="LMR14"/>
      <c r="LMS14"/>
      <c r="LMT14"/>
      <c r="LMU14"/>
      <c r="LMV14"/>
      <c r="LMW14"/>
      <c r="LMX14"/>
      <c r="LMY14"/>
      <c r="LMZ14"/>
      <c r="LNA14"/>
      <c r="LNB14"/>
      <c r="LNC14"/>
      <c r="LND14"/>
      <c r="LNE14"/>
      <c r="LNF14"/>
      <c r="LNG14"/>
      <c r="LNH14"/>
      <c r="LNI14"/>
      <c r="LNJ14"/>
      <c r="LNK14"/>
      <c r="LNL14"/>
      <c r="LNM14"/>
      <c r="LNN14"/>
      <c r="LNO14"/>
      <c r="LNP14"/>
      <c r="LNQ14"/>
      <c r="LNR14"/>
      <c r="LNS14"/>
      <c r="LNT14"/>
      <c r="LNU14"/>
      <c r="LNV14"/>
      <c r="LNW14"/>
      <c r="LNX14"/>
      <c r="LNY14"/>
      <c r="LNZ14"/>
      <c r="LOA14"/>
      <c r="LOB14"/>
      <c r="LOC14"/>
      <c r="LOD14"/>
      <c r="LOE14"/>
      <c r="LOF14"/>
      <c r="LOG14"/>
      <c r="LOH14"/>
      <c r="LOI14"/>
      <c r="LOJ14"/>
      <c r="LOK14"/>
      <c r="LOL14"/>
      <c r="LOM14"/>
      <c r="LON14"/>
      <c r="LOO14"/>
      <c r="LOP14"/>
      <c r="LOQ14"/>
      <c r="LOR14"/>
      <c r="LOS14"/>
      <c r="LOT14"/>
      <c r="LOU14"/>
      <c r="LOV14"/>
      <c r="LOW14"/>
      <c r="LOX14"/>
      <c r="LOY14"/>
      <c r="LOZ14"/>
      <c r="LPA14"/>
      <c r="LPB14"/>
      <c r="LPC14"/>
      <c r="LPD14"/>
      <c r="LPE14"/>
      <c r="LPF14"/>
      <c r="LPG14"/>
      <c r="LPH14"/>
      <c r="LPI14"/>
      <c r="LPJ14"/>
      <c r="LPK14"/>
      <c r="LPL14"/>
      <c r="LPM14"/>
      <c r="LPN14"/>
      <c r="LPO14"/>
      <c r="LPP14"/>
      <c r="LPQ14"/>
      <c r="LPR14"/>
      <c r="LPS14"/>
      <c r="LPT14"/>
      <c r="LPU14"/>
      <c r="LPV14"/>
      <c r="LPW14"/>
      <c r="LPX14"/>
      <c r="LPY14"/>
      <c r="LPZ14"/>
      <c r="LQA14"/>
      <c r="LQB14"/>
      <c r="LQC14"/>
      <c r="LQD14"/>
      <c r="LQE14"/>
      <c r="LQF14"/>
      <c r="LQG14"/>
      <c r="LQH14"/>
      <c r="LQI14"/>
      <c r="LQJ14"/>
      <c r="LQK14"/>
      <c r="LQL14"/>
      <c r="LQM14"/>
      <c r="LQN14"/>
      <c r="LQO14"/>
      <c r="LQP14"/>
      <c r="LQQ14"/>
      <c r="LQR14"/>
      <c r="LQS14"/>
      <c r="LQT14"/>
      <c r="LQU14"/>
      <c r="LQV14"/>
      <c r="LQW14"/>
      <c r="LQX14"/>
      <c r="LQY14"/>
      <c r="LQZ14"/>
      <c r="LRA14"/>
      <c r="LRB14"/>
      <c r="LRC14"/>
      <c r="LRD14"/>
      <c r="LRE14"/>
      <c r="LRF14"/>
      <c r="LRG14"/>
      <c r="LRH14"/>
      <c r="LRI14"/>
      <c r="LRJ14"/>
      <c r="LRK14"/>
      <c r="LRL14"/>
      <c r="LRM14"/>
      <c r="LRN14"/>
      <c r="LRO14"/>
      <c r="LRP14"/>
      <c r="LRQ14"/>
      <c r="LRR14"/>
      <c r="LRS14"/>
      <c r="LRT14"/>
      <c r="LRU14"/>
      <c r="LRV14"/>
      <c r="LRW14"/>
      <c r="LRX14"/>
      <c r="LRY14"/>
      <c r="LRZ14"/>
      <c r="LSA14"/>
      <c r="LSB14"/>
      <c r="LSC14"/>
      <c r="LSD14"/>
      <c r="LSE14"/>
      <c r="LSF14"/>
      <c r="LSG14"/>
      <c r="LSH14"/>
      <c r="LSI14"/>
      <c r="LSJ14"/>
      <c r="LSK14"/>
      <c r="LSL14"/>
      <c r="LSM14"/>
      <c r="LSN14"/>
      <c r="LSO14"/>
      <c r="LSP14"/>
      <c r="LSQ14"/>
      <c r="LSR14"/>
      <c r="LSS14"/>
      <c r="LST14"/>
      <c r="LSU14"/>
      <c r="LSV14"/>
      <c r="LSW14"/>
      <c r="LSX14"/>
      <c r="LSY14"/>
      <c r="LSZ14"/>
      <c r="LTA14"/>
      <c r="LTB14"/>
      <c r="LTC14"/>
      <c r="LTD14"/>
      <c r="LTE14"/>
      <c r="LTF14"/>
      <c r="LTG14"/>
      <c r="LTH14"/>
      <c r="LTI14"/>
      <c r="LTJ14"/>
      <c r="LTK14"/>
      <c r="LTL14"/>
      <c r="LTM14"/>
      <c r="LTN14"/>
      <c r="LTO14"/>
      <c r="LTP14"/>
      <c r="LTQ14"/>
      <c r="LTR14"/>
      <c r="LTS14"/>
      <c r="LTT14"/>
      <c r="LTU14"/>
      <c r="LTV14"/>
      <c r="LTW14"/>
      <c r="LTX14"/>
      <c r="LTY14"/>
      <c r="LTZ14"/>
      <c r="LUA14"/>
      <c r="LUB14"/>
      <c r="LUC14"/>
      <c r="LUD14"/>
      <c r="LUE14"/>
      <c r="LUF14"/>
      <c r="LUG14"/>
      <c r="LUH14"/>
      <c r="LUI14"/>
      <c r="LUJ14"/>
      <c r="LUK14"/>
      <c r="LUL14"/>
      <c r="LUM14"/>
      <c r="LUN14"/>
      <c r="LUO14"/>
      <c r="LUP14"/>
      <c r="LUQ14"/>
      <c r="LUR14"/>
      <c r="LUS14"/>
      <c r="LUT14"/>
      <c r="LUU14"/>
      <c r="LUV14"/>
      <c r="LUW14"/>
      <c r="LUX14"/>
      <c r="LUY14"/>
      <c r="LUZ14"/>
      <c r="LVA14"/>
      <c r="LVB14"/>
      <c r="LVC14"/>
      <c r="LVD14"/>
      <c r="LVE14"/>
      <c r="LVF14"/>
      <c r="LVG14"/>
      <c r="LVH14"/>
      <c r="LVI14"/>
      <c r="LVJ14"/>
      <c r="LVK14"/>
      <c r="LVL14"/>
      <c r="LVM14"/>
      <c r="LVN14"/>
      <c r="LVO14"/>
      <c r="LVP14"/>
      <c r="LVQ14"/>
      <c r="LVR14"/>
      <c r="LVS14"/>
      <c r="LVT14"/>
      <c r="LVU14"/>
      <c r="LVV14"/>
      <c r="LVW14"/>
      <c r="LVX14"/>
      <c r="LVY14"/>
      <c r="LVZ14"/>
      <c r="LWA14"/>
      <c r="LWB14"/>
      <c r="LWC14"/>
      <c r="LWD14"/>
      <c r="LWE14"/>
      <c r="LWF14"/>
      <c r="LWG14"/>
      <c r="LWH14"/>
      <c r="LWI14"/>
      <c r="LWJ14"/>
      <c r="LWK14"/>
      <c r="LWL14"/>
      <c r="LWM14"/>
      <c r="LWN14"/>
      <c r="LWO14"/>
      <c r="LWP14"/>
      <c r="LWQ14"/>
      <c r="LWR14"/>
      <c r="LWS14"/>
      <c r="LWT14"/>
      <c r="LWU14"/>
      <c r="LWV14"/>
      <c r="LWW14"/>
      <c r="LWX14"/>
      <c r="LWY14"/>
      <c r="LWZ14"/>
      <c r="LXA14"/>
      <c r="LXB14"/>
      <c r="LXC14"/>
      <c r="LXD14"/>
      <c r="LXE14"/>
      <c r="LXF14"/>
      <c r="LXG14"/>
      <c r="LXH14"/>
      <c r="LXI14"/>
      <c r="LXJ14"/>
      <c r="LXK14"/>
      <c r="LXL14"/>
      <c r="LXM14"/>
      <c r="LXN14"/>
      <c r="LXO14"/>
      <c r="LXP14"/>
      <c r="LXQ14"/>
      <c r="LXR14"/>
      <c r="LXS14"/>
      <c r="LXT14"/>
      <c r="LXU14"/>
      <c r="LXV14"/>
      <c r="LXW14"/>
      <c r="LXX14"/>
      <c r="LXY14"/>
      <c r="LXZ14"/>
      <c r="LYA14"/>
      <c r="LYB14"/>
      <c r="LYC14"/>
      <c r="LYD14"/>
      <c r="LYE14"/>
      <c r="LYF14"/>
      <c r="LYG14"/>
      <c r="LYH14"/>
      <c r="LYI14"/>
      <c r="LYJ14"/>
      <c r="LYK14"/>
      <c r="LYL14"/>
      <c r="LYM14"/>
      <c r="LYN14"/>
      <c r="LYO14"/>
      <c r="LYP14"/>
      <c r="LYQ14"/>
      <c r="LYR14"/>
      <c r="LYS14"/>
      <c r="LYT14"/>
      <c r="LYU14"/>
      <c r="LYV14"/>
      <c r="LYW14"/>
      <c r="LYX14"/>
      <c r="LYY14"/>
      <c r="LYZ14"/>
      <c r="LZA14"/>
      <c r="LZB14"/>
      <c r="LZC14"/>
      <c r="LZD14"/>
      <c r="LZE14"/>
      <c r="LZF14"/>
      <c r="LZG14"/>
      <c r="LZH14"/>
      <c r="LZI14"/>
      <c r="LZJ14"/>
      <c r="LZK14"/>
      <c r="LZL14"/>
      <c r="LZM14"/>
      <c r="LZN14"/>
      <c r="LZO14"/>
      <c r="LZP14"/>
      <c r="LZQ14"/>
      <c r="LZR14"/>
      <c r="LZS14"/>
      <c r="LZT14"/>
      <c r="LZU14"/>
      <c r="LZV14"/>
      <c r="LZW14"/>
      <c r="LZX14"/>
      <c r="LZY14"/>
      <c r="LZZ14"/>
      <c r="MAA14"/>
      <c r="MAB14"/>
      <c r="MAC14"/>
      <c r="MAD14"/>
      <c r="MAE14"/>
      <c r="MAF14"/>
      <c r="MAG14"/>
      <c r="MAH14"/>
      <c r="MAI14"/>
      <c r="MAJ14"/>
      <c r="MAK14"/>
      <c r="MAL14"/>
      <c r="MAM14"/>
      <c r="MAN14"/>
      <c r="MAO14"/>
      <c r="MAP14"/>
      <c r="MAQ14"/>
      <c r="MAR14"/>
      <c r="MAS14"/>
      <c r="MAT14"/>
      <c r="MAU14"/>
      <c r="MAV14"/>
      <c r="MAW14"/>
      <c r="MAX14"/>
      <c r="MAY14"/>
      <c r="MAZ14"/>
      <c r="MBA14"/>
      <c r="MBB14"/>
      <c r="MBC14"/>
      <c r="MBD14"/>
      <c r="MBE14"/>
      <c r="MBF14"/>
      <c r="MBG14"/>
      <c r="MBH14"/>
      <c r="MBI14"/>
      <c r="MBJ14"/>
      <c r="MBK14"/>
      <c r="MBL14"/>
      <c r="MBM14"/>
      <c r="MBN14"/>
      <c r="MBO14"/>
      <c r="MBP14"/>
      <c r="MBQ14"/>
      <c r="MBR14"/>
      <c r="MBS14"/>
      <c r="MBT14"/>
      <c r="MBU14"/>
      <c r="MBV14"/>
      <c r="MBW14"/>
      <c r="MBX14"/>
      <c r="MBY14"/>
      <c r="MBZ14"/>
      <c r="MCA14"/>
      <c r="MCB14"/>
      <c r="MCC14"/>
      <c r="MCD14"/>
      <c r="MCE14"/>
      <c r="MCF14"/>
      <c r="MCG14"/>
      <c r="MCH14"/>
      <c r="MCI14"/>
      <c r="MCJ14"/>
      <c r="MCK14"/>
      <c r="MCL14"/>
      <c r="MCM14"/>
      <c r="MCN14"/>
      <c r="MCO14"/>
      <c r="MCP14"/>
      <c r="MCQ14"/>
      <c r="MCR14"/>
      <c r="MCS14"/>
      <c r="MCT14"/>
      <c r="MCU14"/>
      <c r="MCV14"/>
      <c r="MCW14"/>
      <c r="MCX14"/>
      <c r="MCY14"/>
      <c r="MCZ14"/>
      <c r="MDA14"/>
      <c r="MDB14"/>
      <c r="MDC14"/>
      <c r="MDD14"/>
      <c r="MDE14"/>
      <c r="MDF14"/>
      <c r="MDG14"/>
      <c r="MDH14"/>
      <c r="MDI14"/>
      <c r="MDJ14"/>
      <c r="MDK14"/>
      <c r="MDL14"/>
      <c r="MDM14"/>
      <c r="MDN14"/>
      <c r="MDO14"/>
      <c r="MDP14"/>
      <c r="MDQ14"/>
      <c r="MDR14"/>
      <c r="MDS14"/>
      <c r="MDT14"/>
      <c r="MDU14"/>
      <c r="MDV14"/>
      <c r="MDW14"/>
      <c r="MDX14"/>
      <c r="MDY14"/>
      <c r="MDZ14"/>
      <c r="MEA14"/>
      <c r="MEB14"/>
      <c r="MEC14"/>
      <c r="MED14"/>
      <c r="MEE14"/>
      <c r="MEF14"/>
      <c r="MEG14"/>
      <c r="MEH14"/>
      <c r="MEI14"/>
      <c r="MEJ14"/>
      <c r="MEK14"/>
      <c r="MEL14"/>
      <c r="MEM14"/>
      <c r="MEN14"/>
      <c r="MEO14"/>
      <c r="MEP14"/>
      <c r="MEQ14"/>
      <c r="MER14"/>
      <c r="MES14"/>
      <c r="MET14"/>
      <c r="MEU14"/>
      <c r="MEV14"/>
      <c r="MEW14"/>
      <c r="MEX14"/>
      <c r="MEY14"/>
      <c r="MEZ14"/>
      <c r="MFA14"/>
      <c r="MFB14"/>
      <c r="MFC14"/>
      <c r="MFD14"/>
      <c r="MFE14"/>
      <c r="MFF14"/>
      <c r="MFG14"/>
      <c r="MFH14"/>
      <c r="MFI14"/>
      <c r="MFJ14"/>
      <c r="MFK14"/>
      <c r="MFL14"/>
      <c r="MFM14"/>
      <c r="MFN14"/>
      <c r="MFO14"/>
      <c r="MFP14"/>
      <c r="MFQ14"/>
      <c r="MFR14"/>
      <c r="MFS14"/>
      <c r="MFT14"/>
      <c r="MFU14"/>
      <c r="MFV14"/>
      <c r="MFW14"/>
      <c r="MFX14"/>
      <c r="MFY14"/>
      <c r="MFZ14"/>
      <c r="MGA14"/>
      <c r="MGB14"/>
      <c r="MGC14"/>
      <c r="MGD14"/>
      <c r="MGE14"/>
      <c r="MGF14"/>
      <c r="MGG14"/>
      <c r="MGH14"/>
      <c r="MGI14"/>
      <c r="MGJ14"/>
      <c r="MGK14"/>
      <c r="MGL14"/>
      <c r="MGM14"/>
      <c r="MGN14"/>
      <c r="MGO14"/>
      <c r="MGP14"/>
      <c r="MGQ14"/>
      <c r="MGR14"/>
      <c r="MGS14"/>
      <c r="MGT14"/>
      <c r="MGU14"/>
      <c r="MGV14"/>
      <c r="MGW14"/>
      <c r="MGX14"/>
      <c r="MGY14"/>
      <c r="MGZ14"/>
      <c r="MHA14"/>
      <c r="MHB14"/>
      <c r="MHC14"/>
      <c r="MHD14"/>
      <c r="MHE14"/>
      <c r="MHF14"/>
      <c r="MHG14"/>
      <c r="MHH14"/>
      <c r="MHI14"/>
      <c r="MHJ14"/>
      <c r="MHK14"/>
      <c r="MHL14"/>
      <c r="MHM14"/>
      <c r="MHN14"/>
      <c r="MHO14"/>
      <c r="MHP14"/>
      <c r="MHQ14"/>
      <c r="MHR14"/>
      <c r="MHS14"/>
      <c r="MHT14"/>
      <c r="MHU14"/>
      <c r="MHV14"/>
      <c r="MHW14"/>
      <c r="MHX14"/>
      <c r="MHY14"/>
      <c r="MHZ14"/>
      <c r="MIA14"/>
      <c r="MIB14"/>
      <c r="MIC14"/>
      <c r="MID14"/>
      <c r="MIE14"/>
      <c r="MIF14"/>
      <c r="MIG14"/>
      <c r="MIH14"/>
      <c r="MII14"/>
      <c r="MIJ14"/>
      <c r="MIK14"/>
      <c r="MIL14"/>
      <c r="MIM14"/>
      <c r="MIN14"/>
      <c r="MIO14"/>
      <c r="MIP14"/>
      <c r="MIQ14"/>
      <c r="MIR14"/>
      <c r="MIS14"/>
      <c r="MIT14"/>
      <c r="MIU14"/>
      <c r="MIV14"/>
      <c r="MIW14"/>
      <c r="MIX14"/>
      <c r="MIY14"/>
      <c r="MIZ14"/>
      <c r="MJA14"/>
      <c r="MJB14"/>
      <c r="MJC14"/>
      <c r="MJD14"/>
      <c r="MJE14"/>
      <c r="MJF14"/>
      <c r="MJG14"/>
      <c r="MJH14"/>
      <c r="MJI14"/>
      <c r="MJJ14"/>
      <c r="MJK14"/>
      <c r="MJL14"/>
      <c r="MJM14"/>
      <c r="MJN14"/>
      <c r="MJO14"/>
      <c r="MJP14"/>
      <c r="MJQ14"/>
      <c r="MJR14"/>
      <c r="MJS14"/>
      <c r="MJT14"/>
      <c r="MJU14"/>
      <c r="MJV14"/>
      <c r="MJW14"/>
      <c r="MJX14"/>
      <c r="MJY14"/>
      <c r="MJZ14"/>
      <c r="MKA14"/>
      <c r="MKB14"/>
      <c r="MKC14"/>
      <c r="MKD14"/>
      <c r="MKE14"/>
      <c r="MKF14"/>
      <c r="MKG14"/>
      <c r="MKH14"/>
      <c r="MKI14"/>
      <c r="MKJ14"/>
      <c r="MKK14"/>
      <c r="MKL14"/>
      <c r="MKM14"/>
      <c r="MKN14"/>
      <c r="MKO14"/>
      <c r="MKP14"/>
      <c r="MKQ14"/>
      <c r="MKR14"/>
      <c r="MKS14"/>
      <c r="MKT14"/>
      <c r="MKU14"/>
      <c r="MKV14"/>
      <c r="MKW14"/>
      <c r="MKX14"/>
      <c r="MKY14"/>
      <c r="MKZ14"/>
      <c r="MLA14"/>
      <c r="MLB14"/>
      <c r="MLC14"/>
      <c r="MLD14"/>
      <c r="MLE14"/>
      <c r="MLF14"/>
      <c r="MLG14"/>
      <c r="MLH14"/>
      <c r="MLI14"/>
      <c r="MLJ14"/>
      <c r="MLK14"/>
      <c r="MLL14"/>
      <c r="MLM14"/>
      <c r="MLN14"/>
      <c r="MLO14"/>
      <c r="MLP14"/>
      <c r="MLQ14"/>
      <c r="MLR14"/>
      <c r="MLS14"/>
      <c r="MLT14"/>
      <c r="MLU14"/>
      <c r="MLV14"/>
      <c r="MLW14"/>
      <c r="MLX14"/>
      <c r="MLY14"/>
      <c r="MLZ14"/>
      <c r="MMA14"/>
      <c r="MMB14"/>
      <c r="MMC14"/>
      <c r="MMD14"/>
      <c r="MME14"/>
      <c r="MMF14"/>
      <c r="MMG14"/>
      <c r="MMH14"/>
      <c r="MMI14"/>
      <c r="MMJ14"/>
      <c r="MMK14"/>
      <c r="MML14"/>
      <c r="MMM14"/>
      <c r="MMN14"/>
      <c r="MMO14"/>
      <c r="MMP14"/>
      <c r="MMQ14"/>
      <c r="MMR14"/>
      <c r="MMS14"/>
      <c r="MMT14"/>
      <c r="MMU14"/>
      <c r="MMV14"/>
      <c r="MMW14"/>
      <c r="MMX14"/>
      <c r="MMY14"/>
      <c r="MMZ14"/>
      <c r="MNA14"/>
      <c r="MNB14"/>
      <c r="MNC14"/>
      <c r="MND14"/>
      <c r="MNE14"/>
      <c r="MNF14"/>
      <c r="MNG14"/>
      <c r="MNH14"/>
      <c r="MNI14"/>
      <c r="MNJ14"/>
      <c r="MNK14"/>
      <c r="MNL14"/>
      <c r="MNM14"/>
      <c r="MNN14"/>
      <c r="MNO14"/>
      <c r="MNP14"/>
      <c r="MNQ14"/>
      <c r="MNR14"/>
      <c r="MNS14"/>
      <c r="MNT14"/>
      <c r="MNU14"/>
      <c r="MNV14"/>
      <c r="MNW14"/>
      <c r="MNX14"/>
      <c r="MNY14"/>
      <c r="MNZ14"/>
      <c r="MOA14"/>
      <c r="MOB14"/>
      <c r="MOC14"/>
      <c r="MOD14"/>
      <c r="MOE14"/>
      <c r="MOF14"/>
      <c r="MOG14"/>
      <c r="MOH14"/>
      <c r="MOI14"/>
      <c r="MOJ14"/>
      <c r="MOK14"/>
      <c r="MOL14"/>
      <c r="MOM14"/>
      <c r="MON14"/>
      <c r="MOO14"/>
      <c r="MOP14"/>
      <c r="MOQ14"/>
      <c r="MOR14"/>
      <c r="MOS14"/>
      <c r="MOT14"/>
      <c r="MOU14"/>
      <c r="MOV14"/>
      <c r="MOW14"/>
      <c r="MOX14"/>
      <c r="MOY14"/>
      <c r="MOZ14"/>
      <c r="MPA14"/>
      <c r="MPB14"/>
      <c r="MPC14"/>
      <c r="MPD14"/>
      <c r="MPE14"/>
      <c r="MPF14"/>
      <c r="MPG14"/>
      <c r="MPH14"/>
      <c r="MPI14"/>
      <c r="MPJ14"/>
      <c r="MPK14"/>
      <c r="MPL14"/>
      <c r="MPM14"/>
      <c r="MPN14"/>
      <c r="MPO14"/>
      <c r="MPP14"/>
      <c r="MPQ14"/>
      <c r="MPR14"/>
      <c r="MPS14"/>
      <c r="MPT14"/>
      <c r="MPU14"/>
      <c r="MPV14"/>
      <c r="MPW14"/>
      <c r="MPX14"/>
      <c r="MPY14"/>
      <c r="MPZ14"/>
      <c r="MQA14"/>
      <c r="MQB14"/>
      <c r="MQC14"/>
      <c r="MQD14"/>
      <c r="MQE14"/>
      <c r="MQF14"/>
      <c r="MQG14"/>
      <c r="MQH14"/>
      <c r="MQI14"/>
      <c r="MQJ14"/>
      <c r="MQK14"/>
      <c r="MQL14"/>
      <c r="MQM14"/>
      <c r="MQN14"/>
      <c r="MQO14"/>
      <c r="MQP14"/>
      <c r="MQQ14"/>
      <c r="MQR14"/>
      <c r="MQS14"/>
      <c r="MQT14"/>
      <c r="MQU14"/>
      <c r="MQV14"/>
      <c r="MQW14"/>
      <c r="MQX14"/>
      <c r="MQY14"/>
      <c r="MQZ14"/>
      <c r="MRA14"/>
      <c r="MRB14"/>
      <c r="MRC14"/>
      <c r="MRD14"/>
      <c r="MRE14"/>
      <c r="MRF14"/>
      <c r="MRG14"/>
      <c r="MRH14"/>
      <c r="MRI14"/>
      <c r="MRJ14"/>
      <c r="MRK14"/>
      <c r="MRL14"/>
      <c r="MRM14"/>
      <c r="MRN14"/>
      <c r="MRO14"/>
      <c r="MRP14"/>
      <c r="MRQ14"/>
      <c r="MRR14"/>
      <c r="MRS14"/>
      <c r="MRT14"/>
      <c r="MRU14"/>
      <c r="MRV14"/>
      <c r="MRW14"/>
      <c r="MRX14"/>
      <c r="MRY14"/>
      <c r="MRZ14"/>
      <c r="MSA14"/>
      <c r="MSB14"/>
      <c r="MSC14"/>
      <c r="MSD14"/>
      <c r="MSE14"/>
      <c r="MSF14"/>
      <c r="MSG14"/>
      <c r="MSH14"/>
      <c r="MSI14"/>
      <c r="MSJ14"/>
      <c r="MSK14"/>
      <c r="MSL14"/>
      <c r="MSM14"/>
      <c r="MSN14"/>
      <c r="MSO14"/>
      <c r="MSP14"/>
      <c r="MSQ14"/>
      <c r="MSR14"/>
      <c r="MSS14"/>
      <c r="MST14"/>
      <c r="MSU14"/>
      <c r="MSV14"/>
      <c r="MSW14"/>
      <c r="MSX14"/>
      <c r="MSY14"/>
      <c r="MSZ14"/>
      <c r="MTA14"/>
      <c r="MTB14"/>
      <c r="MTC14"/>
      <c r="MTD14"/>
      <c r="MTE14"/>
      <c r="MTF14"/>
      <c r="MTG14"/>
      <c r="MTH14"/>
      <c r="MTI14"/>
      <c r="MTJ14"/>
      <c r="MTK14"/>
      <c r="MTL14"/>
      <c r="MTM14"/>
      <c r="MTN14"/>
      <c r="MTO14"/>
      <c r="MTP14"/>
      <c r="MTQ14"/>
      <c r="MTR14"/>
      <c r="MTS14"/>
      <c r="MTT14"/>
      <c r="MTU14"/>
      <c r="MTV14"/>
      <c r="MTW14"/>
      <c r="MTX14"/>
      <c r="MTY14"/>
      <c r="MTZ14"/>
      <c r="MUA14"/>
      <c r="MUB14"/>
      <c r="MUC14"/>
      <c r="MUD14"/>
      <c r="MUE14"/>
      <c r="MUF14"/>
      <c r="MUG14"/>
      <c r="MUH14"/>
      <c r="MUI14"/>
      <c r="MUJ14"/>
      <c r="MUK14"/>
      <c r="MUL14"/>
      <c r="MUM14"/>
      <c r="MUN14"/>
      <c r="MUO14"/>
      <c r="MUP14"/>
      <c r="MUQ14"/>
      <c r="MUR14"/>
      <c r="MUS14"/>
      <c r="MUT14"/>
      <c r="MUU14"/>
      <c r="MUV14"/>
      <c r="MUW14"/>
      <c r="MUX14"/>
      <c r="MUY14"/>
      <c r="MUZ14"/>
      <c r="MVA14"/>
      <c r="MVB14"/>
      <c r="MVC14"/>
      <c r="MVD14"/>
      <c r="MVE14"/>
      <c r="MVF14"/>
      <c r="MVG14"/>
      <c r="MVH14"/>
      <c r="MVI14"/>
      <c r="MVJ14"/>
      <c r="MVK14"/>
      <c r="MVL14"/>
      <c r="MVM14"/>
      <c r="MVN14"/>
      <c r="MVO14"/>
      <c r="MVP14"/>
      <c r="MVQ14"/>
      <c r="MVR14"/>
      <c r="MVS14"/>
      <c r="MVT14"/>
      <c r="MVU14"/>
      <c r="MVV14"/>
      <c r="MVW14"/>
      <c r="MVX14"/>
      <c r="MVY14"/>
      <c r="MVZ14"/>
      <c r="MWA14"/>
      <c r="MWB14"/>
      <c r="MWC14"/>
      <c r="MWD14"/>
      <c r="MWE14"/>
      <c r="MWF14"/>
      <c r="MWG14"/>
      <c r="MWH14"/>
      <c r="MWI14"/>
      <c r="MWJ14"/>
      <c r="MWK14"/>
      <c r="MWL14"/>
      <c r="MWM14"/>
      <c r="MWN14"/>
      <c r="MWO14"/>
      <c r="MWP14"/>
      <c r="MWQ14"/>
      <c r="MWR14"/>
      <c r="MWS14"/>
      <c r="MWT14"/>
      <c r="MWU14"/>
      <c r="MWV14"/>
      <c r="MWW14"/>
      <c r="MWX14"/>
      <c r="MWY14"/>
      <c r="MWZ14"/>
      <c r="MXA14"/>
      <c r="MXB14"/>
      <c r="MXC14"/>
      <c r="MXD14"/>
      <c r="MXE14"/>
      <c r="MXF14"/>
      <c r="MXG14"/>
      <c r="MXH14"/>
      <c r="MXI14"/>
      <c r="MXJ14"/>
      <c r="MXK14"/>
      <c r="MXL14"/>
      <c r="MXM14"/>
      <c r="MXN14"/>
      <c r="MXO14"/>
      <c r="MXP14"/>
      <c r="MXQ14"/>
      <c r="MXR14"/>
      <c r="MXS14"/>
      <c r="MXT14"/>
      <c r="MXU14"/>
      <c r="MXV14"/>
      <c r="MXW14"/>
      <c r="MXX14"/>
      <c r="MXY14"/>
      <c r="MXZ14"/>
      <c r="MYA14"/>
      <c r="MYB14"/>
      <c r="MYC14"/>
      <c r="MYD14"/>
      <c r="MYE14"/>
      <c r="MYF14"/>
      <c r="MYG14"/>
      <c r="MYH14"/>
      <c r="MYI14"/>
      <c r="MYJ14"/>
      <c r="MYK14"/>
      <c r="MYL14"/>
      <c r="MYM14"/>
      <c r="MYN14"/>
      <c r="MYO14"/>
      <c r="MYP14"/>
      <c r="MYQ14"/>
      <c r="MYR14"/>
      <c r="MYS14"/>
      <c r="MYT14"/>
      <c r="MYU14"/>
      <c r="MYV14"/>
      <c r="MYW14"/>
      <c r="MYX14"/>
      <c r="MYY14"/>
      <c r="MYZ14"/>
      <c r="MZA14"/>
      <c r="MZB14"/>
      <c r="MZC14"/>
      <c r="MZD14"/>
      <c r="MZE14"/>
      <c r="MZF14"/>
      <c r="MZG14"/>
      <c r="MZH14"/>
      <c r="MZI14"/>
      <c r="MZJ14"/>
      <c r="MZK14"/>
      <c r="MZL14"/>
      <c r="MZM14"/>
      <c r="MZN14"/>
      <c r="MZO14"/>
      <c r="MZP14"/>
      <c r="MZQ14"/>
      <c r="MZR14"/>
      <c r="MZS14"/>
      <c r="MZT14"/>
      <c r="MZU14"/>
      <c r="MZV14"/>
      <c r="MZW14"/>
      <c r="MZX14"/>
      <c r="MZY14"/>
      <c r="MZZ14"/>
      <c r="NAA14"/>
      <c r="NAB14"/>
      <c r="NAC14"/>
      <c r="NAD14"/>
      <c r="NAE14"/>
      <c r="NAF14"/>
      <c r="NAG14"/>
      <c r="NAH14"/>
      <c r="NAI14"/>
      <c r="NAJ14"/>
      <c r="NAK14"/>
      <c r="NAL14"/>
      <c r="NAM14"/>
      <c r="NAN14"/>
      <c r="NAO14"/>
      <c r="NAP14"/>
      <c r="NAQ14"/>
      <c r="NAR14"/>
      <c r="NAS14"/>
      <c r="NAT14"/>
      <c r="NAU14"/>
      <c r="NAV14"/>
      <c r="NAW14"/>
      <c r="NAX14"/>
      <c r="NAY14"/>
      <c r="NAZ14"/>
      <c r="NBA14"/>
      <c r="NBB14"/>
      <c r="NBC14"/>
      <c r="NBD14"/>
      <c r="NBE14"/>
      <c r="NBF14"/>
      <c r="NBG14"/>
      <c r="NBH14"/>
      <c r="NBI14"/>
      <c r="NBJ14"/>
      <c r="NBK14"/>
      <c r="NBL14"/>
      <c r="NBM14"/>
      <c r="NBN14"/>
      <c r="NBO14"/>
      <c r="NBP14"/>
      <c r="NBQ14"/>
      <c r="NBR14"/>
      <c r="NBS14"/>
      <c r="NBT14"/>
      <c r="NBU14"/>
      <c r="NBV14"/>
      <c r="NBW14"/>
      <c r="NBX14"/>
      <c r="NBY14"/>
      <c r="NBZ14"/>
      <c r="NCA14"/>
      <c r="NCB14"/>
      <c r="NCC14"/>
      <c r="NCD14"/>
      <c r="NCE14"/>
      <c r="NCF14"/>
      <c r="NCG14"/>
      <c r="NCH14"/>
      <c r="NCI14"/>
      <c r="NCJ14"/>
      <c r="NCK14"/>
      <c r="NCL14"/>
      <c r="NCM14"/>
      <c r="NCN14"/>
      <c r="NCO14"/>
      <c r="NCP14"/>
      <c r="NCQ14"/>
      <c r="NCR14"/>
      <c r="NCS14"/>
      <c r="NCT14"/>
      <c r="NCU14"/>
      <c r="NCV14"/>
      <c r="NCW14"/>
      <c r="NCX14"/>
      <c r="NCY14"/>
      <c r="NCZ14"/>
      <c r="NDA14"/>
      <c r="NDB14"/>
      <c r="NDC14"/>
      <c r="NDD14"/>
      <c r="NDE14"/>
      <c r="NDF14"/>
      <c r="NDG14"/>
      <c r="NDH14"/>
      <c r="NDI14"/>
      <c r="NDJ14"/>
      <c r="NDK14"/>
      <c r="NDL14"/>
      <c r="NDM14"/>
      <c r="NDN14"/>
      <c r="NDO14"/>
      <c r="NDP14"/>
      <c r="NDQ14"/>
      <c r="NDR14"/>
      <c r="NDS14"/>
      <c r="NDT14"/>
      <c r="NDU14"/>
      <c r="NDV14"/>
      <c r="NDW14"/>
      <c r="NDX14"/>
      <c r="NDY14"/>
      <c r="NDZ14"/>
      <c r="NEA14"/>
      <c r="NEB14"/>
      <c r="NEC14"/>
      <c r="NED14"/>
      <c r="NEE14"/>
      <c r="NEF14"/>
      <c r="NEG14"/>
      <c r="NEH14"/>
      <c r="NEI14"/>
      <c r="NEJ14"/>
      <c r="NEK14"/>
      <c r="NEL14"/>
      <c r="NEM14"/>
      <c r="NEN14"/>
      <c r="NEO14"/>
      <c r="NEP14"/>
      <c r="NEQ14"/>
      <c r="NER14"/>
      <c r="NES14"/>
      <c r="NET14"/>
      <c r="NEU14"/>
      <c r="NEV14"/>
      <c r="NEW14"/>
      <c r="NEX14"/>
      <c r="NEY14"/>
      <c r="NEZ14"/>
      <c r="NFA14"/>
      <c r="NFB14"/>
      <c r="NFC14"/>
      <c r="NFD14"/>
      <c r="NFE14"/>
      <c r="NFF14"/>
      <c r="NFG14"/>
      <c r="NFH14"/>
      <c r="NFI14"/>
      <c r="NFJ14"/>
      <c r="NFK14"/>
      <c r="NFL14"/>
      <c r="NFM14"/>
      <c r="NFN14"/>
      <c r="NFO14"/>
      <c r="NFP14"/>
      <c r="NFQ14"/>
      <c r="NFR14"/>
      <c r="NFS14"/>
      <c r="NFT14"/>
      <c r="NFU14"/>
      <c r="NFV14"/>
      <c r="NFW14"/>
      <c r="NFX14"/>
      <c r="NFY14"/>
      <c r="NFZ14"/>
      <c r="NGA14"/>
      <c r="NGB14"/>
      <c r="NGC14"/>
      <c r="NGD14"/>
      <c r="NGE14"/>
      <c r="NGF14"/>
      <c r="NGG14"/>
      <c r="NGH14"/>
      <c r="NGI14"/>
      <c r="NGJ14"/>
      <c r="NGK14"/>
      <c r="NGL14"/>
      <c r="NGM14"/>
      <c r="NGN14"/>
      <c r="NGO14"/>
      <c r="NGP14"/>
      <c r="NGQ14"/>
      <c r="NGR14"/>
      <c r="NGS14"/>
      <c r="NGT14"/>
      <c r="NGU14"/>
      <c r="NGV14"/>
      <c r="NGW14"/>
      <c r="NGX14"/>
      <c r="NGY14"/>
      <c r="NGZ14"/>
      <c r="NHA14"/>
      <c r="NHB14"/>
      <c r="NHC14"/>
      <c r="NHD14"/>
      <c r="NHE14"/>
      <c r="NHF14"/>
      <c r="NHG14"/>
      <c r="NHH14"/>
      <c r="NHI14"/>
      <c r="NHJ14"/>
      <c r="NHK14"/>
      <c r="NHL14"/>
      <c r="NHM14"/>
      <c r="NHN14"/>
      <c r="NHO14"/>
      <c r="NHP14"/>
      <c r="NHQ14"/>
      <c r="NHR14"/>
      <c r="NHS14"/>
      <c r="NHT14"/>
      <c r="NHU14"/>
      <c r="NHV14"/>
      <c r="NHW14"/>
      <c r="NHX14"/>
      <c r="NHY14"/>
      <c r="NHZ14"/>
      <c r="NIA14"/>
      <c r="NIB14"/>
      <c r="NIC14"/>
      <c r="NID14"/>
      <c r="NIE14"/>
      <c r="NIF14"/>
      <c r="NIG14"/>
      <c r="NIH14"/>
      <c r="NII14"/>
      <c r="NIJ14"/>
      <c r="NIK14"/>
      <c r="NIL14"/>
      <c r="NIM14"/>
      <c r="NIN14"/>
      <c r="NIO14"/>
      <c r="NIP14"/>
      <c r="NIQ14"/>
      <c r="NIR14"/>
      <c r="NIS14"/>
      <c r="NIT14"/>
      <c r="NIU14"/>
      <c r="NIV14"/>
      <c r="NIW14"/>
      <c r="NIX14"/>
      <c r="NIY14"/>
      <c r="NIZ14"/>
      <c r="NJA14"/>
      <c r="NJB14"/>
      <c r="NJC14"/>
      <c r="NJD14"/>
      <c r="NJE14"/>
      <c r="NJF14"/>
      <c r="NJG14"/>
      <c r="NJH14"/>
      <c r="NJI14"/>
      <c r="NJJ14"/>
      <c r="NJK14"/>
      <c r="NJL14"/>
      <c r="NJM14"/>
      <c r="NJN14"/>
      <c r="NJO14"/>
      <c r="NJP14"/>
      <c r="NJQ14"/>
      <c r="NJR14"/>
      <c r="NJS14"/>
      <c r="NJT14"/>
      <c r="NJU14"/>
      <c r="NJV14"/>
      <c r="NJW14"/>
      <c r="NJX14"/>
      <c r="NJY14"/>
      <c r="NJZ14"/>
      <c r="NKA14"/>
      <c r="NKB14"/>
      <c r="NKC14"/>
      <c r="NKD14"/>
      <c r="NKE14"/>
      <c r="NKF14"/>
      <c r="NKG14"/>
      <c r="NKH14"/>
      <c r="NKI14"/>
      <c r="NKJ14"/>
      <c r="NKK14"/>
      <c r="NKL14"/>
      <c r="NKM14"/>
      <c r="NKN14"/>
      <c r="NKO14"/>
      <c r="NKP14"/>
      <c r="NKQ14"/>
      <c r="NKR14"/>
      <c r="NKS14"/>
      <c r="NKT14"/>
      <c r="NKU14"/>
      <c r="NKV14"/>
      <c r="NKW14"/>
      <c r="NKX14"/>
      <c r="NKY14"/>
      <c r="NKZ14"/>
      <c r="NLA14"/>
      <c r="NLB14"/>
      <c r="NLC14"/>
      <c r="NLD14"/>
      <c r="NLE14"/>
      <c r="NLF14"/>
      <c r="NLG14"/>
      <c r="NLH14"/>
      <c r="NLI14"/>
      <c r="NLJ14"/>
      <c r="NLK14"/>
      <c r="NLL14"/>
      <c r="NLM14"/>
      <c r="NLN14"/>
      <c r="NLO14"/>
      <c r="NLP14"/>
      <c r="NLQ14"/>
      <c r="NLR14"/>
      <c r="NLS14"/>
      <c r="NLT14"/>
      <c r="NLU14"/>
      <c r="NLV14"/>
      <c r="NLW14"/>
      <c r="NLX14"/>
      <c r="NLY14"/>
      <c r="NLZ14"/>
      <c r="NMA14"/>
      <c r="NMB14"/>
      <c r="NMC14"/>
      <c r="NMD14"/>
      <c r="NME14"/>
      <c r="NMF14"/>
      <c r="NMG14"/>
      <c r="NMH14"/>
      <c r="NMI14"/>
      <c r="NMJ14"/>
      <c r="NMK14"/>
      <c r="NML14"/>
      <c r="NMM14"/>
      <c r="NMN14"/>
      <c r="NMO14"/>
      <c r="NMP14"/>
      <c r="NMQ14"/>
      <c r="NMR14"/>
      <c r="NMS14"/>
      <c r="NMT14"/>
      <c r="NMU14"/>
      <c r="NMV14"/>
      <c r="NMW14"/>
      <c r="NMX14"/>
      <c r="NMY14"/>
      <c r="NMZ14"/>
      <c r="NNA14"/>
      <c r="NNB14"/>
      <c r="NNC14"/>
      <c r="NND14"/>
      <c r="NNE14"/>
      <c r="NNF14"/>
      <c r="NNG14"/>
      <c r="NNH14"/>
      <c r="NNI14"/>
      <c r="NNJ14"/>
      <c r="NNK14"/>
      <c r="NNL14"/>
      <c r="NNM14"/>
      <c r="NNN14"/>
      <c r="NNO14"/>
      <c r="NNP14"/>
      <c r="NNQ14"/>
      <c r="NNR14"/>
      <c r="NNS14"/>
      <c r="NNT14"/>
      <c r="NNU14"/>
      <c r="NNV14"/>
      <c r="NNW14"/>
      <c r="NNX14"/>
      <c r="NNY14"/>
      <c r="NNZ14"/>
      <c r="NOA14"/>
      <c r="NOB14"/>
      <c r="NOC14"/>
      <c r="NOD14"/>
      <c r="NOE14"/>
      <c r="NOF14"/>
      <c r="NOG14"/>
      <c r="NOH14"/>
      <c r="NOI14"/>
      <c r="NOJ14"/>
      <c r="NOK14"/>
      <c r="NOL14"/>
      <c r="NOM14"/>
      <c r="NON14"/>
      <c r="NOO14"/>
      <c r="NOP14"/>
      <c r="NOQ14"/>
      <c r="NOR14"/>
      <c r="NOS14"/>
      <c r="NOT14"/>
      <c r="NOU14"/>
      <c r="NOV14"/>
      <c r="NOW14"/>
      <c r="NOX14"/>
      <c r="NOY14"/>
      <c r="NOZ14"/>
      <c r="NPA14"/>
      <c r="NPB14"/>
      <c r="NPC14"/>
      <c r="NPD14"/>
      <c r="NPE14"/>
      <c r="NPF14"/>
      <c r="NPG14"/>
      <c r="NPH14"/>
      <c r="NPI14"/>
      <c r="NPJ14"/>
      <c r="NPK14"/>
      <c r="NPL14"/>
      <c r="NPM14"/>
      <c r="NPN14"/>
      <c r="NPO14"/>
      <c r="NPP14"/>
      <c r="NPQ14"/>
      <c r="NPR14"/>
      <c r="NPS14"/>
      <c r="NPT14"/>
      <c r="NPU14"/>
      <c r="NPV14"/>
      <c r="NPW14"/>
      <c r="NPX14"/>
      <c r="NPY14"/>
      <c r="NPZ14"/>
      <c r="NQA14"/>
      <c r="NQB14"/>
      <c r="NQC14"/>
      <c r="NQD14"/>
      <c r="NQE14"/>
      <c r="NQF14"/>
      <c r="NQG14"/>
      <c r="NQH14"/>
      <c r="NQI14"/>
      <c r="NQJ14"/>
      <c r="NQK14"/>
      <c r="NQL14"/>
      <c r="NQM14"/>
      <c r="NQN14"/>
      <c r="NQO14"/>
      <c r="NQP14"/>
      <c r="NQQ14"/>
      <c r="NQR14"/>
      <c r="NQS14"/>
      <c r="NQT14"/>
      <c r="NQU14"/>
      <c r="NQV14"/>
      <c r="NQW14"/>
      <c r="NQX14"/>
      <c r="NQY14"/>
      <c r="NQZ14"/>
      <c r="NRA14"/>
      <c r="NRB14"/>
      <c r="NRC14"/>
      <c r="NRD14"/>
      <c r="NRE14"/>
      <c r="NRF14"/>
      <c r="NRG14"/>
      <c r="NRH14"/>
      <c r="NRI14"/>
      <c r="NRJ14"/>
      <c r="NRK14"/>
      <c r="NRL14"/>
      <c r="NRM14"/>
      <c r="NRN14"/>
      <c r="NRO14"/>
      <c r="NRP14"/>
      <c r="NRQ14"/>
      <c r="NRR14"/>
      <c r="NRS14"/>
      <c r="NRT14"/>
      <c r="NRU14"/>
      <c r="NRV14"/>
      <c r="NRW14"/>
      <c r="NRX14"/>
      <c r="NRY14"/>
      <c r="NRZ14"/>
      <c r="NSA14"/>
      <c r="NSB14"/>
      <c r="NSC14"/>
      <c r="NSD14"/>
      <c r="NSE14"/>
      <c r="NSF14"/>
      <c r="NSG14"/>
      <c r="NSH14"/>
      <c r="NSI14"/>
      <c r="NSJ14"/>
      <c r="NSK14"/>
      <c r="NSL14"/>
      <c r="NSM14"/>
      <c r="NSN14"/>
      <c r="NSO14"/>
      <c r="NSP14"/>
      <c r="NSQ14"/>
      <c r="NSR14"/>
      <c r="NSS14"/>
      <c r="NST14"/>
      <c r="NSU14"/>
      <c r="NSV14"/>
      <c r="NSW14"/>
      <c r="NSX14"/>
      <c r="NSY14"/>
      <c r="NSZ14"/>
      <c r="NTA14"/>
      <c r="NTB14"/>
      <c r="NTC14"/>
      <c r="NTD14"/>
      <c r="NTE14"/>
      <c r="NTF14"/>
      <c r="NTG14"/>
      <c r="NTH14"/>
      <c r="NTI14"/>
      <c r="NTJ14"/>
      <c r="NTK14"/>
      <c r="NTL14"/>
      <c r="NTM14"/>
      <c r="NTN14"/>
      <c r="NTO14"/>
      <c r="NTP14"/>
      <c r="NTQ14"/>
      <c r="NTR14"/>
      <c r="NTS14"/>
      <c r="NTT14"/>
      <c r="NTU14"/>
      <c r="NTV14"/>
      <c r="NTW14"/>
      <c r="NTX14"/>
      <c r="NTY14"/>
      <c r="NTZ14"/>
      <c r="NUA14"/>
      <c r="NUB14"/>
      <c r="NUC14"/>
      <c r="NUD14"/>
      <c r="NUE14"/>
      <c r="NUF14"/>
      <c r="NUG14"/>
      <c r="NUH14"/>
      <c r="NUI14"/>
      <c r="NUJ14"/>
      <c r="NUK14"/>
      <c r="NUL14"/>
      <c r="NUM14"/>
      <c r="NUN14"/>
      <c r="NUO14"/>
      <c r="NUP14"/>
      <c r="NUQ14"/>
      <c r="NUR14"/>
      <c r="NUS14"/>
      <c r="NUT14"/>
      <c r="NUU14"/>
      <c r="NUV14"/>
      <c r="NUW14"/>
      <c r="NUX14"/>
      <c r="NUY14"/>
      <c r="NUZ14"/>
      <c r="NVA14"/>
      <c r="NVB14"/>
      <c r="NVC14"/>
      <c r="NVD14"/>
      <c r="NVE14"/>
      <c r="NVF14"/>
      <c r="NVG14"/>
      <c r="NVH14"/>
      <c r="NVI14"/>
      <c r="NVJ14"/>
      <c r="NVK14"/>
      <c r="NVL14"/>
      <c r="NVM14"/>
      <c r="NVN14"/>
      <c r="NVO14"/>
      <c r="NVP14"/>
      <c r="NVQ14"/>
      <c r="NVR14"/>
      <c r="NVS14"/>
      <c r="NVT14"/>
      <c r="NVU14"/>
      <c r="NVV14"/>
      <c r="NVW14"/>
      <c r="NVX14"/>
      <c r="NVY14"/>
      <c r="NVZ14"/>
      <c r="NWA14"/>
      <c r="NWB14"/>
      <c r="NWC14"/>
      <c r="NWD14"/>
      <c r="NWE14"/>
      <c r="NWF14"/>
      <c r="NWG14"/>
      <c r="NWH14"/>
      <c r="NWI14"/>
      <c r="NWJ14"/>
      <c r="NWK14"/>
      <c r="NWL14"/>
      <c r="NWM14"/>
      <c r="NWN14"/>
      <c r="NWO14"/>
      <c r="NWP14"/>
      <c r="NWQ14"/>
      <c r="NWR14"/>
      <c r="NWS14"/>
      <c r="NWT14"/>
      <c r="NWU14"/>
      <c r="NWV14"/>
      <c r="NWW14"/>
      <c r="NWX14"/>
      <c r="NWY14"/>
      <c r="NWZ14"/>
      <c r="NXA14"/>
      <c r="NXB14"/>
      <c r="NXC14"/>
      <c r="NXD14"/>
      <c r="NXE14"/>
      <c r="NXF14"/>
      <c r="NXG14"/>
      <c r="NXH14"/>
      <c r="NXI14"/>
      <c r="NXJ14"/>
      <c r="NXK14"/>
      <c r="NXL14"/>
      <c r="NXM14"/>
      <c r="NXN14"/>
      <c r="NXO14"/>
      <c r="NXP14"/>
      <c r="NXQ14"/>
      <c r="NXR14"/>
      <c r="NXS14"/>
      <c r="NXT14"/>
      <c r="NXU14"/>
      <c r="NXV14"/>
      <c r="NXW14"/>
      <c r="NXX14"/>
      <c r="NXY14"/>
      <c r="NXZ14"/>
      <c r="NYA14"/>
      <c r="NYB14"/>
      <c r="NYC14"/>
      <c r="NYD14"/>
      <c r="NYE14"/>
      <c r="NYF14"/>
      <c r="NYG14"/>
      <c r="NYH14"/>
      <c r="NYI14"/>
      <c r="NYJ14"/>
      <c r="NYK14"/>
      <c r="NYL14"/>
      <c r="NYM14"/>
      <c r="NYN14"/>
      <c r="NYO14"/>
      <c r="NYP14"/>
      <c r="NYQ14"/>
      <c r="NYR14"/>
      <c r="NYS14"/>
      <c r="NYT14"/>
      <c r="NYU14"/>
      <c r="NYV14"/>
      <c r="NYW14"/>
      <c r="NYX14"/>
      <c r="NYY14"/>
      <c r="NYZ14"/>
      <c r="NZA14"/>
      <c r="NZB14"/>
      <c r="NZC14"/>
      <c r="NZD14"/>
      <c r="NZE14"/>
      <c r="NZF14"/>
      <c r="NZG14"/>
      <c r="NZH14"/>
      <c r="NZI14"/>
      <c r="NZJ14"/>
      <c r="NZK14"/>
      <c r="NZL14"/>
      <c r="NZM14"/>
      <c r="NZN14"/>
      <c r="NZO14"/>
      <c r="NZP14"/>
      <c r="NZQ14"/>
      <c r="NZR14"/>
      <c r="NZS14"/>
      <c r="NZT14"/>
      <c r="NZU14"/>
      <c r="NZV14"/>
      <c r="NZW14"/>
      <c r="NZX14"/>
      <c r="NZY14"/>
      <c r="NZZ14"/>
      <c r="OAA14"/>
      <c r="OAB14"/>
      <c r="OAC14"/>
      <c r="OAD14"/>
      <c r="OAE14"/>
      <c r="OAF14"/>
      <c r="OAG14"/>
      <c r="OAH14"/>
      <c r="OAI14"/>
      <c r="OAJ14"/>
      <c r="OAK14"/>
      <c r="OAL14"/>
      <c r="OAM14"/>
      <c r="OAN14"/>
      <c r="OAO14"/>
      <c r="OAP14"/>
      <c r="OAQ14"/>
      <c r="OAR14"/>
      <c r="OAS14"/>
      <c r="OAT14"/>
      <c r="OAU14"/>
      <c r="OAV14"/>
      <c r="OAW14"/>
      <c r="OAX14"/>
      <c r="OAY14"/>
      <c r="OAZ14"/>
      <c r="OBA14"/>
      <c r="OBB14"/>
      <c r="OBC14"/>
      <c r="OBD14"/>
      <c r="OBE14"/>
      <c r="OBF14"/>
      <c r="OBG14"/>
      <c r="OBH14"/>
      <c r="OBI14"/>
      <c r="OBJ14"/>
      <c r="OBK14"/>
      <c r="OBL14"/>
      <c r="OBM14"/>
      <c r="OBN14"/>
      <c r="OBO14"/>
      <c r="OBP14"/>
      <c r="OBQ14"/>
      <c r="OBR14"/>
      <c r="OBS14"/>
      <c r="OBT14"/>
      <c r="OBU14"/>
      <c r="OBV14"/>
      <c r="OBW14"/>
      <c r="OBX14"/>
      <c r="OBY14"/>
      <c r="OBZ14"/>
      <c r="OCA14"/>
      <c r="OCB14"/>
      <c r="OCC14"/>
      <c r="OCD14"/>
      <c r="OCE14"/>
      <c r="OCF14"/>
      <c r="OCG14"/>
      <c r="OCH14"/>
      <c r="OCI14"/>
      <c r="OCJ14"/>
      <c r="OCK14"/>
      <c r="OCL14"/>
      <c r="OCM14"/>
      <c r="OCN14"/>
      <c r="OCO14"/>
      <c r="OCP14"/>
      <c r="OCQ14"/>
      <c r="OCR14"/>
      <c r="OCS14"/>
      <c r="OCT14"/>
      <c r="OCU14"/>
      <c r="OCV14"/>
      <c r="OCW14"/>
      <c r="OCX14"/>
      <c r="OCY14"/>
      <c r="OCZ14"/>
      <c r="ODA14"/>
      <c r="ODB14"/>
      <c r="ODC14"/>
      <c r="ODD14"/>
      <c r="ODE14"/>
      <c r="ODF14"/>
      <c r="ODG14"/>
      <c r="ODH14"/>
      <c r="ODI14"/>
      <c r="ODJ14"/>
      <c r="ODK14"/>
      <c r="ODL14"/>
      <c r="ODM14"/>
      <c r="ODN14"/>
      <c r="ODO14"/>
      <c r="ODP14"/>
      <c r="ODQ14"/>
      <c r="ODR14"/>
      <c r="ODS14"/>
      <c r="ODT14"/>
      <c r="ODU14"/>
      <c r="ODV14"/>
      <c r="ODW14"/>
      <c r="ODX14"/>
      <c r="ODY14"/>
      <c r="ODZ14"/>
      <c r="OEA14"/>
      <c r="OEB14"/>
      <c r="OEC14"/>
      <c r="OED14"/>
      <c r="OEE14"/>
      <c r="OEF14"/>
      <c r="OEG14"/>
      <c r="OEH14"/>
      <c r="OEI14"/>
      <c r="OEJ14"/>
      <c r="OEK14"/>
      <c r="OEL14"/>
      <c r="OEM14"/>
      <c r="OEN14"/>
      <c r="OEO14"/>
      <c r="OEP14"/>
      <c r="OEQ14"/>
      <c r="OER14"/>
      <c r="OES14"/>
      <c r="OET14"/>
      <c r="OEU14"/>
      <c r="OEV14"/>
      <c r="OEW14"/>
      <c r="OEX14"/>
      <c r="OEY14"/>
      <c r="OEZ14"/>
      <c r="OFA14"/>
      <c r="OFB14"/>
      <c r="OFC14"/>
      <c r="OFD14"/>
      <c r="OFE14"/>
      <c r="OFF14"/>
      <c r="OFG14"/>
      <c r="OFH14"/>
      <c r="OFI14"/>
      <c r="OFJ14"/>
      <c r="OFK14"/>
      <c r="OFL14"/>
      <c r="OFM14"/>
      <c r="OFN14"/>
      <c r="OFO14"/>
      <c r="OFP14"/>
      <c r="OFQ14"/>
      <c r="OFR14"/>
      <c r="OFS14"/>
      <c r="OFT14"/>
      <c r="OFU14"/>
      <c r="OFV14"/>
      <c r="OFW14"/>
      <c r="OFX14"/>
      <c r="OFY14"/>
      <c r="OFZ14"/>
      <c r="OGA14"/>
      <c r="OGB14"/>
      <c r="OGC14"/>
      <c r="OGD14"/>
      <c r="OGE14"/>
      <c r="OGF14"/>
      <c r="OGG14"/>
      <c r="OGH14"/>
      <c r="OGI14"/>
      <c r="OGJ14"/>
      <c r="OGK14"/>
      <c r="OGL14"/>
      <c r="OGM14"/>
      <c r="OGN14"/>
      <c r="OGO14"/>
      <c r="OGP14"/>
      <c r="OGQ14"/>
      <c r="OGR14"/>
      <c r="OGS14"/>
      <c r="OGT14"/>
      <c r="OGU14"/>
      <c r="OGV14"/>
      <c r="OGW14"/>
      <c r="OGX14"/>
      <c r="OGY14"/>
      <c r="OGZ14"/>
      <c r="OHA14"/>
      <c r="OHB14"/>
      <c r="OHC14"/>
      <c r="OHD14"/>
      <c r="OHE14"/>
      <c r="OHF14"/>
      <c r="OHG14"/>
      <c r="OHH14"/>
      <c r="OHI14"/>
      <c r="OHJ14"/>
      <c r="OHK14"/>
      <c r="OHL14"/>
      <c r="OHM14"/>
      <c r="OHN14"/>
      <c r="OHO14"/>
      <c r="OHP14"/>
      <c r="OHQ14"/>
      <c r="OHR14"/>
      <c r="OHS14"/>
      <c r="OHT14"/>
      <c r="OHU14"/>
      <c r="OHV14"/>
      <c r="OHW14"/>
      <c r="OHX14"/>
      <c r="OHY14"/>
      <c r="OHZ14"/>
      <c r="OIA14"/>
      <c r="OIB14"/>
      <c r="OIC14"/>
      <c r="OID14"/>
      <c r="OIE14"/>
      <c r="OIF14"/>
      <c r="OIG14"/>
      <c r="OIH14"/>
      <c r="OII14"/>
      <c r="OIJ14"/>
      <c r="OIK14"/>
      <c r="OIL14"/>
      <c r="OIM14"/>
      <c r="OIN14"/>
      <c r="OIO14"/>
      <c r="OIP14"/>
      <c r="OIQ14"/>
      <c r="OIR14"/>
      <c r="OIS14"/>
      <c r="OIT14"/>
      <c r="OIU14"/>
      <c r="OIV14"/>
      <c r="OIW14"/>
      <c r="OIX14"/>
      <c r="OIY14"/>
      <c r="OIZ14"/>
      <c r="OJA14"/>
      <c r="OJB14"/>
      <c r="OJC14"/>
      <c r="OJD14"/>
      <c r="OJE14"/>
      <c r="OJF14"/>
      <c r="OJG14"/>
      <c r="OJH14"/>
      <c r="OJI14"/>
      <c r="OJJ14"/>
      <c r="OJK14"/>
      <c r="OJL14"/>
      <c r="OJM14"/>
      <c r="OJN14"/>
      <c r="OJO14"/>
      <c r="OJP14"/>
      <c r="OJQ14"/>
      <c r="OJR14"/>
      <c r="OJS14"/>
      <c r="OJT14"/>
      <c r="OJU14"/>
      <c r="OJV14"/>
      <c r="OJW14"/>
      <c r="OJX14"/>
      <c r="OJY14"/>
      <c r="OJZ14"/>
      <c r="OKA14"/>
      <c r="OKB14"/>
      <c r="OKC14"/>
      <c r="OKD14"/>
      <c r="OKE14"/>
      <c r="OKF14"/>
      <c r="OKG14"/>
      <c r="OKH14"/>
      <c r="OKI14"/>
      <c r="OKJ14"/>
      <c r="OKK14"/>
      <c r="OKL14"/>
      <c r="OKM14"/>
      <c r="OKN14"/>
      <c r="OKO14"/>
      <c r="OKP14"/>
      <c r="OKQ14"/>
      <c r="OKR14"/>
      <c r="OKS14"/>
      <c r="OKT14"/>
      <c r="OKU14"/>
      <c r="OKV14"/>
      <c r="OKW14"/>
      <c r="OKX14"/>
      <c r="OKY14"/>
      <c r="OKZ14"/>
      <c r="OLA14"/>
      <c r="OLB14"/>
      <c r="OLC14"/>
      <c r="OLD14"/>
      <c r="OLE14"/>
      <c r="OLF14"/>
      <c r="OLG14"/>
      <c r="OLH14"/>
      <c r="OLI14"/>
      <c r="OLJ14"/>
      <c r="OLK14"/>
      <c r="OLL14"/>
      <c r="OLM14"/>
      <c r="OLN14"/>
      <c r="OLO14"/>
      <c r="OLP14"/>
      <c r="OLQ14"/>
      <c r="OLR14"/>
      <c r="OLS14"/>
      <c r="OLT14"/>
      <c r="OLU14"/>
      <c r="OLV14"/>
      <c r="OLW14"/>
      <c r="OLX14"/>
      <c r="OLY14"/>
      <c r="OLZ14"/>
      <c r="OMA14"/>
      <c r="OMB14"/>
      <c r="OMC14"/>
      <c r="OMD14"/>
      <c r="OME14"/>
      <c r="OMF14"/>
      <c r="OMG14"/>
      <c r="OMH14"/>
      <c r="OMI14"/>
      <c r="OMJ14"/>
      <c r="OMK14"/>
      <c r="OML14"/>
      <c r="OMM14"/>
      <c r="OMN14"/>
      <c r="OMO14"/>
      <c r="OMP14"/>
      <c r="OMQ14"/>
      <c r="OMR14"/>
      <c r="OMS14"/>
      <c r="OMT14"/>
      <c r="OMU14"/>
      <c r="OMV14"/>
      <c r="OMW14"/>
      <c r="OMX14"/>
      <c r="OMY14"/>
      <c r="OMZ14"/>
      <c r="ONA14"/>
      <c r="ONB14"/>
      <c r="ONC14"/>
      <c r="OND14"/>
      <c r="ONE14"/>
      <c r="ONF14"/>
      <c r="ONG14"/>
      <c r="ONH14"/>
      <c r="ONI14"/>
      <c r="ONJ14"/>
      <c r="ONK14"/>
      <c r="ONL14"/>
      <c r="ONM14"/>
      <c r="ONN14"/>
      <c r="ONO14"/>
      <c r="ONP14"/>
      <c r="ONQ14"/>
      <c r="ONR14"/>
      <c r="ONS14"/>
      <c r="ONT14"/>
      <c r="ONU14"/>
      <c r="ONV14"/>
      <c r="ONW14"/>
      <c r="ONX14"/>
      <c r="ONY14"/>
      <c r="ONZ14"/>
      <c r="OOA14"/>
      <c r="OOB14"/>
      <c r="OOC14"/>
      <c r="OOD14"/>
      <c r="OOE14"/>
      <c r="OOF14"/>
      <c r="OOG14"/>
      <c r="OOH14"/>
      <c r="OOI14"/>
      <c r="OOJ14"/>
      <c r="OOK14"/>
      <c r="OOL14"/>
      <c r="OOM14"/>
      <c r="OON14"/>
      <c r="OOO14"/>
      <c r="OOP14"/>
      <c r="OOQ14"/>
      <c r="OOR14"/>
      <c r="OOS14"/>
      <c r="OOT14"/>
      <c r="OOU14"/>
      <c r="OOV14"/>
      <c r="OOW14"/>
      <c r="OOX14"/>
      <c r="OOY14"/>
      <c r="OOZ14"/>
      <c r="OPA14"/>
      <c r="OPB14"/>
      <c r="OPC14"/>
      <c r="OPD14"/>
      <c r="OPE14"/>
      <c r="OPF14"/>
      <c r="OPG14"/>
      <c r="OPH14"/>
      <c r="OPI14"/>
      <c r="OPJ14"/>
      <c r="OPK14"/>
      <c r="OPL14"/>
      <c r="OPM14"/>
      <c r="OPN14"/>
      <c r="OPO14"/>
      <c r="OPP14"/>
      <c r="OPQ14"/>
      <c r="OPR14"/>
      <c r="OPS14"/>
      <c r="OPT14"/>
      <c r="OPU14"/>
      <c r="OPV14"/>
      <c r="OPW14"/>
      <c r="OPX14"/>
      <c r="OPY14"/>
      <c r="OPZ14"/>
      <c r="OQA14"/>
      <c r="OQB14"/>
      <c r="OQC14"/>
      <c r="OQD14"/>
      <c r="OQE14"/>
      <c r="OQF14"/>
      <c r="OQG14"/>
      <c r="OQH14"/>
      <c r="OQI14"/>
      <c r="OQJ14"/>
      <c r="OQK14"/>
      <c r="OQL14"/>
      <c r="OQM14"/>
      <c r="OQN14"/>
      <c r="OQO14"/>
      <c r="OQP14"/>
      <c r="OQQ14"/>
      <c r="OQR14"/>
      <c r="OQS14"/>
      <c r="OQT14"/>
      <c r="OQU14"/>
      <c r="OQV14"/>
      <c r="OQW14"/>
      <c r="OQX14"/>
      <c r="OQY14"/>
      <c r="OQZ14"/>
      <c r="ORA14"/>
      <c r="ORB14"/>
      <c r="ORC14"/>
      <c r="ORD14"/>
      <c r="ORE14"/>
      <c r="ORF14"/>
      <c r="ORG14"/>
      <c r="ORH14"/>
      <c r="ORI14"/>
      <c r="ORJ14"/>
      <c r="ORK14"/>
      <c r="ORL14"/>
      <c r="ORM14"/>
      <c r="ORN14"/>
      <c r="ORO14"/>
      <c r="ORP14"/>
      <c r="ORQ14"/>
      <c r="ORR14"/>
      <c r="ORS14"/>
      <c r="ORT14"/>
      <c r="ORU14"/>
      <c r="ORV14"/>
      <c r="ORW14"/>
      <c r="ORX14"/>
      <c r="ORY14"/>
      <c r="ORZ14"/>
      <c r="OSA14"/>
      <c r="OSB14"/>
      <c r="OSC14"/>
      <c r="OSD14"/>
      <c r="OSE14"/>
      <c r="OSF14"/>
      <c r="OSG14"/>
      <c r="OSH14"/>
      <c r="OSI14"/>
      <c r="OSJ14"/>
      <c r="OSK14"/>
      <c r="OSL14"/>
      <c r="OSM14"/>
      <c r="OSN14"/>
      <c r="OSO14"/>
      <c r="OSP14"/>
      <c r="OSQ14"/>
      <c r="OSR14"/>
      <c r="OSS14"/>
      <c r="OST14"/>
      <c r="OSU14"/>
      <c r="OSV14"/>
      <c r="OSW14"/>
      <c r="OSX14"/>
      <c r="OSY14"/>
      <c r="OSZ14"/>
      <c r="OTA14"/>
      <c r="OTB14"/>
      <c r="OTC14"/>
      <c r="OTD14"/>
      <c r="OTE14"/>
      <c r="OTF14"/>
      <c r="OTG14"/>
      <c r="OTH14"/>
      <c r="OTI14"/>
      <c r="OTJ14"/>
      <c r="OTK14"/>
      <c r="OTL14"/>
      <c r="OTM14"/>
      <c r="OTN14"/>
      <c r="OTO14"/>
      <c r="OTP14"/>
      <c r="OTQ14"/>
      <c r="OTR14"/>
      <c r="OTS14"/>
      <c r="OTT14"/>
      <c r="OTU14"/>
      <c r="OTV14"/>
      <c r="OTW14"/>
      <c r="OTX14"/>
      <c r="OTY14"/>
      <c r="OTZ14"/>
      <c r="OUA14"/>
      <c r="OUB14"/>
      <c r="OUC14"/>
      <c r="OUD14"/>
      <c r="OUE14"/>
      <c r="OUF14"/>
      <c r="OUG14"/>
      <c r="OUH14"/>
      <c r="OUI14"/>
      <c r="OUJ14"/>
      <c r="OUK14"/>
      <c r="OUL14"/>
      <c r="OUM14"/>
      <c r="OUN14"/>
      <c r="OUO14"/>
      <c r="OUP14"/>
      <c r="OUQ14"/>
      <c r="OUR14"/>
      <c r="OUS14"/>
      <c r="OUT14"/>
      <c r="OUU14"/>
      <c r="OUV14"/>
      <c r="OUW14"/>
      <c r="OUX14"/>
      <c r="OUY14"/>
      <c r="OUZ14"/>
      <c r="OVA14"/>
      <c r="OVB14"/>
      <c r="OVC14"/>
      <c r="OVD14"/>
      <c r="OVE14"/>
      <c r="OVF14"/>
      <c r="OVG14"/>
      <c r="OVH14"/>
      <c r="OVI14"/>
      <c r="OVJ14"/>
      <c r="OVK14"/>
      <c r="OVL14"/>
      <c r="OVM14"/>
      <c r="OVN14"/>
      <c r="OVO14"/>
      <c r="OVP14"/>
      <c r="OVQ14"/>
      <c r="OVR14"/>
      <c r="OVS14"/>
      <c r="OVT14"/>
      <c r="OVU14"/>
      <c r="OVV14"/>
      <c r="OVW14"/>
      <c r="OVX14"/>
      <c r="OVY14"/>
      <c r="OVZ14"/>
      <c r="OWA14"/>
      <c r="OWB14"/>
      <c r="OWC14"/>
      <c r="OWD14"/>
      <c r="OWE14"/>
      <c r="OWF14"/>
      <c r="OWG14"/>
      <c r="OWH14"/>
      <c r="OWI14"/>
      <c r="OWJ14"/>
      <c r="OWK14"/>
      <c r="OWL14"/>
      <c r="OWM14"/>
      <c r="OWN14"/>
      <c r="OWO14"/>
      <c r="OWP14"/>
      <c r="OWQ14"/>
      <c r="OWR14"/>
      <c r="OWS14"/>
      <c r="OWT14"/>
      <c r="OWU14"/>
      <c r="OWV14"/>
      <c r="OWW14"/>
      <c r="OWX14"/>
      <c r="OWY14"/>
      <c r="OWZ14"/>
      <c r="OXA14"/>
      <c r="OXB14"/>
      <c r="OXC14"/>
      <c r="OXD14"/>
      <c r="OXE14"/>
      <c r="OXF14"/>
      <c r="OXG14"/>
      <c r="OXH14"/>
      <c r="OXI14"/>
      <c r="OXJ14"/>
      <c r="OXK14"/>
      <c r="OXL14"/>
      <c r="OXM14"/>
      <c r="OXN14"/>
      <c r="OXO14"/>
      <c r="OXP14"/>
      <c r="OXQ14"/>
      <c r="OXR14"/>
      <c r="OXS14"/>
      <c r="OXT14"/>
      <c r="OXU14"/>
      <c r="OXV14"/>
      <c r="OXW14"/>
      <c r="OXX14"/>
      <c r="OXY14"/>
      <c r="OXZ14"/>
      <c r="OYA14"/>
      <c r="OYB14"/>
      <c r="OYC14"/>
      <c r="OYD14"/>
      <c r="OYE14"/>
      <c r="OYF14"/>
      <c r="OYG14"/>
      <c r="OYH14"/>
      <c r="OYI14"/>
      <c r="OYJ14"/>
      <c r="OYK14"/>
      <c r="OYL14"/>
      <c r="OYM14"/>
      <c r="OYN14"/>
      <c r="OYO14"/>
      <c r="OYP14"/>
      <c r="OYQ14"/>
      <c r="OYR14"/>
      <c r="OYS14"/>
      <c r="OYT14"/>
      <c r="OYU14"/>
      <c r="OYV14"/>
      <c r="OYW14"/>
      <c r="OYX14"/>
      <c r="OYY14"/>
      <c r="OYZ14"/>
      <c r="OZA14"/>
      <c r="OZB14"/>
      <c r="OZC14"/>
      <c r="OZD14"/>
      <c r="OZE14"/>
      <c r="OZF14"/>
      <c r="OZG14"/>
      <c r="OZH14"/>
      <c r="OZI14"/>
      <c r="OZJ14"/>
      <c r="OZK14"/>
      <c r="OZL14"/>
      <c r="OZM14"/>
      <c r="OZN14"/>
      <c r="OZO14"/>
      <c r="OZP14"/>
      <c r="OZQ14"/>
      <c r="OZR14"/>
      <c r="OZS14"/>
      <c r="OZT14"/>
      <c r="OZU14"/>
      <c r="OZV14"/>
      <c r="OZW14"/>
      <c r="OZX14"/>
      <c r="OZY14"/>
      <c r="OZZ14"/>
      <c r="PAA14"/>
      <c r="PAB14"/>
      <c r="PAC14"/>
      <c r="PAD14"/>
      <c r="PAE14"/>
      <c r="PAF14"/>
      <c r="PAG14"/>
      <c r="PAH14"/>
      <c r="PAI14"/>
      <c r="PAJ14"/>
      <c r="PAK14"/>
      <c r="PAL14"/>
      <c r="PAM14"/>
      <c r="PAN14"/>
      <c r="PAO14"/>
      <c r="PAP14"/>
      <c r="PAQ14"/>
      <c r="PAR14"/>
      <c r="PAS14"/>
      <c r="PAT14"/>
      <c r="PAU14"/>
      <c r="PAV14"/>
      <c r="PAW14"/>
      <c r="PAX14"/>
      <c r="PAY14"/>
      <c r="PAZ14"/>
      <c r="PBA14"/>
      <c r="PBB14"/>
      <c r="PBC14"/>
      <c r="PBD14"/>
      <c r="PBE14"/>
      <c r="PBF14"/>
      <c r="PBG14"/>
      <c r="PBH14"/>
      <c r="PBI14"/>
      <c r="PBJ14"/>
      <c r="PBK14"/>
      <c r="PBL14"/>
      <c r="PBM14"/>
      <c r="PBN14"/>
      <c r="PBO14"/>
      <c r="PBP14"/>
      <c r="PBQ14"/>
      <c r="PBR14"/>
      <c r="PBS14"/>
      <c r="PBT14"/>
      <c r="PBU14"/>
      <c r="PBV14"/>
      <c r="PBW14"/>
      <c r="PBX14"/>
      <c r="PBY14"/>
      <c r="PBZ14"/>
      <c r="PCA14"/>
      <c r="PCB14"/>
      <c r="PCC14"/>
      <c r="PCD14"/>
      <c r="PCE14"/>
      <c r="PCF14"/>
      <c r="PCG14"/>
      <c r="PCH14"/>
      <c r="PCI14"/>
      <c r="PCJ14"/>
      <c r="PCK14"/>
      <c r="PCL14"/>
      <c r="PCM14"/>
      <c r="PCN14"/>
      <c r="PCO14"/>
      <c r="PCP14"/>
      <c r="PCQ14"/>
      <c r="PCR14"/>
      <c r="PCS14"/>
      <c r="PCT14"/>
      <c r="PCU14"/>
      <c r="PCV14"/>
      <c r="PCW14"/>
      <c r="PCX14"/>
      <c r="PCY14"/>
      <c r="PCZ14"/>
      <c r="PDA14"/>
      <c r="PDB14"/>
      <c r="PDC14"/>
      <c r="PDD14"/>
      <c r="PDE14"/>
      <c r="PDF14"/>
      <c r="PDG14"/>
      <c r="PDH14"/>
      <c r="PDI14"/>
      <c r="PDJ14"/>
      <c r="PDK14"/>
      <c r="PDL14"/>
      <c r="PDM14"/>
      <c r="PDN14"/>
      <c r="PDO14"/>
      <c r="PDP14"/>
      <c r="PDQ14"/>
      <c r="PDR14"/>
      <c r="PDS14"/>
      <c r="PDT14"/>
      <c r="PDU14"/>
      <c r="PDV14"/>
      <c r="PDW14"/>
      <c r="PDX14"/>
      <c r="PDY14"/>
      <c r="PDZ14"/>
      <c r="PEA14"/>
      <c r="PEB14"/>
      <c r="PEC14"/>
      <c r="PED14"/>
      <c r="PEE14"/>
      <c r="PEF14"/>
      <c r="PEG14"/>
      <c r="PEH14"/>
      <c r="PEI14"/>
      <c r="PEJ14"/>
      <c r="PEK14"/>
      <c r="PEL14"/>
      <c r="PEM14"/>
      <c r="PEN14"/>
      <c r="PEO14"/>
      <c r="PEP14"/>
      <c r="PEQ14"/>
      <c r="PER14"/>
      <c r="PES14"/>
      <c r="PET14"/>
      <c r="PEU14"/>
      <c r="PEV14"/>
      <c r="PEW14"/>
      <c r="PEX14"/>
      <c r="PEY14"/>
      <c r="PEZ14"/>
      <c r="PFA14"/>
      <c r="PFB14"/>
      <c r="PFC14"/>
      <c r="PFD14"/>
      <c r="PFE14"/>
      <c r="PFF14"/>
      <c r="PFG14"/>
      <c r="PFH14"/>
      <c r="PFI14"/>
      <c r="PFJ14"/>
      <c r="PFK14"/>
      <c r="PFL14"/>
      <c r="PFM14"/>
      <c r="PFN14"/>
      <c r="PFO14"/>
      <c r="PFP14"/>
      <c r="PFQ14"/>
      <c r="PFR14"/>
      <c r="PFS14"/>
      <c r="PFT14"/>
      <c r="PFU14"/>
      <c r="PFV14"/>
      <c r="PFW14"/>
      <c r="PFX14"/>
      <c r="PFY14"/>
      <c r="PFZ14"/>
      <c r="PGA14"/>
      <c r="PGB14"/>
      <c r="PGC14"/>
      <c r="PGD14"/>
      <c r="PGE14"/>
      <c r="PGF14"/>
      <c r="PGG14"/>
      <c r="PGH14"/>
      <c r="PGI14"/>
      <c r="PGJ14"/>
      <c r="PGK14"/>
      <c r="PGL14"/>
      <c r="PGM14"/>
      <c r="PGN14"/>
      <c r="PGO14"/>
      <c r="PGP14"/>
      <c r="PGQ14"/>
      <c r="PGR14"/>
      <c r="PGS14"/>
      <c r="PGT14"/>
      <c r="PGU14"/>
      <c r="PGV14"/>
      <c r="PGW14"/>
      <c r="PGX14"/>
      <c r="PGY14"/>
      <c r="PGZ14"/>
      <c r="PHA14"/>
      <c r="PHB14"/>
      <c r="PHC14"/>
      <c r="PHD14"/>
      <c r="PHE14"/>
      <c r="PHF14"/>
      <c r="PHG14"/>
      <c r="PHH14"/>
      <c r="PHI14"/>
      <c r="PHJ14"/>
      <c r="PHK14"/>
      <c r="PHL14"/>
      <c r="PHM14"/>
      <c r="PHN14"/>
      <c r="PHO14"/>
      <c r="PHP14"/>
      <c r="PHQ14"/>
      <c r="PHR14"/>
      <c r="PHS14"/>
      <c r="PHT14"/>
      <c r="PHU14"/>
      <c r="PHV14"/>
      <c r="PHW14"/>
      <c r="PHX14"/>
      <c r="PHY14"/>
      <c r="PHZ14"/>
      <c r="PIA14"/>
      <c r="PIB14"/>
      <c r="PIC14"/>
      <c r="PID14"/>
      <c r="PIE14"/>
      <c r="PIF14"/>
      <c r="PIG14"/>
      <c r="PIH14"/>
      <c r="PII14"/>
      <c r="PIJ14"/>
      <c r="PIK14"/>
      <c r="PIL14"/>
      <c r="PIM14"/>
      <c r="PIN14"/>
      <c r="PIO14"/>
      <c r="PIP14"/>
      <c r="PIQ14"/>
      <c r="PIR14"/>
      <c r="PIS14"/>
      <c r="PIT14"/>
      <c r="PIU14"/>
      <c r="PIV14"/>
      <c r="PIW14"/>
      <c r="PIX14"/>
      <c r="PIY14"/>
      <c r="PIZ14"/>
      <c r="PJA14"/>
      <c r="PJB14"/>
      <c r="PJC14"/>
      <c r="PJD14"/>
      <c r="PJE14"/>
      <c r="PJF14"/>
      <c r="PJG14"/>
      <c r="PJH14"/>
      <c r="PJI14"/>
      <c r="PJJ14"/>
      <c r="PJK14"/>
      <c r="PJL14"/>
      <c r="PJM14"/>
      <c r="PJN14"/>
      <c r="PJO14"/>
      <c r="PJP14"/>
      <c r="PJQ14"/>
      <c r="PJR14"/>
      <c r="PJS14"/>
      <c r="PJT14"/>
      <c r="PJU14"/>
      <c r="PJV14"/>
      <c r="PJW14"/>
      <c r="PJX14"/>
      <c r="PJY14"/>
      <c r="PJZ14"/>
      <c r="PKA14"/>
      <c r="PKB14"/>
      <c r="PKC14"/>
      <c r="PKD14"/>
      <c r="PKE14"/>
      <c r="PKF14"/>
      <c r="PKG14"/>
      <c r="PKH14"/>
      <c r="PKI14"/>
      <c r="PKJ14"/>
      <c r="PKK14"/>
      <c r="PKL14"/>
      <c r="PKM14"/>
      <c r="PKN14"/>
      <c r="PKO14"/>
      <c r="PKP14"/>
      <c r="PKQ14"/>
      <c r="PKR14"/>
      <c r="PKS14"/>
      <c r="PKT14"/>
      <c r="PKU14"/>
      <c r="PKV14"/>
      <c r="PKW14"/>
      <c r="PKX14"/>
      <c r="PKY14"/>
      <c r="PKZ14"/>
      <c r="PLA14"/>
      <c r="PLB14"/>
      <c r="PLC14"/>
      <c r="PLD14"/>
      <c r="PLE14"/>
      <c r="PLF14"/>
      <c r="PLG14"/>
      <c r="PLH14"/>
      <c r="PLI14"/>
      <c r="PLJ14"/>
      <c r="PLK14"/>
      <c r="PLL14"/>
      <c r="PLM14"/>
      <c r="PLN14"/>
      <c r="PLO14"/>
      <c r="PLP14"/>
      <c r="PLQ14"/>
      <c r="PLR14"/>
      <c r="PLS14"/>
      <c r="PLT14"/>
      <c r="PLU14"/>
      <c r="PLV14"/>
      <c r="PLW14"/>
      <c r="PLX14"/>
      <c r="PLY14"/>
      <c r="PLZ14"/>
      <c r="PMA14"/>
      <c r="PMB14"/>
      <c r="PMC14"/>
      <c r="PMD14"/>
      <c r="PME14"/>
      <c r="PMF14"/>
      <c r="PMG14"/>
      <c r="PMH14"/>
      <c r="PMI14"/>
      <c r="PMJ14"/>
      <c r="PMK14"/>
      <c r="PML14"/>
      <c r="PMM14"/>
      <c r="PMN14"/>
      <c r="PMO14"/>
      <c r="PMP14"/>
      <c r="PMQ14"/>
      <c r="PMR14"/>
      <c r="PMS14"/>
      <c r="PMT14"/>
      <c r="PMU14"/>
      <c r="PMV14"/>
      <c r="PMW14"/>
      <c r="PMX14"/>
      <c r="PMY14"/>
      <c r="PMZ14"/>
      <c r="PNA14"/>
      <c r="PNB14"/>
      <c r="PNC14"/>
      <c r="PND14"/>
      <c r="PNE14"/>
      <c r="PNF14"/>
      <c r="PNG14"/>
      <c r="PNH14"/>
      <c r="PNI14"/>
      <c r="PNJ14"/>
      <c r="PNK14"/>
      <c r="PNL14"/>
      <c r="PNM14"/>
      <c r="PNN14"/>
      <c r="PNO14"/>
      <c r="PNP14"/>
      <c r="PNQ14"/>
      <c r="PNR14"/>
      <c r="PNS14"/>
      <c r="PNT14"/>
      <c r="PNU14"/>
      <c r="PNV14"/>
      <c r="PNW14"/>
      <c r="PNX14"/>
      <c r="PNY14"/>
      <c r="PNZ14"/>
      <c r="POA14"/>
      <c r="POB14"/>
      <c r="POC14"/>
      <c r="POD14"/>
      <c r="POE14"/>
      <c r="POF14"/>
      <c r="POG14"/>
      <c r="POH14"/>
      <c r="POI14"/>
      <c r="POJ14"/>
      <c r="POK14"/>
      <c r="POL14"/>
      <c r="POM14"/>
      <c r="PON14"/>
      <c r="POO14"/>
      <c r="POP14"/>
      <c r="POQ14"/>
      <c r="POR14"/>
      <c r="POS14"/>
      <c r="POT14"/>
      <c r="POU14"/>
      <c r="POV14"/>
      <c r="POW14"/>
      <c r="POX14"/>
      <c r="POY14"/>
      <c r="POZ14"/>
      <c r="PPA14"/>
      <c r="PPB14"/>
      <c r="PPC14"/>
      <c r="PPD14"/>
      <c r="PPE14"/>
      <c r="PPF14"/>
      <c r="PPG14"/>
      <c r="PPH14"/>
      <c r="PPI14"/>
      <c r="PPJ14"/>
      <c r="PPK14"/>
      <c r="PPL14"/>
      <c r="PPM14"/>
      <c r="PPN14"/>
      <c r="PPO14"/>
      <c r="PPP14"/>
      <c r="PPQ14"/>
      <c r="PPR14"/>
      <c r="PPS14"/>
      <c r="PPT14"/>
      <c r="PPU14"/>
      <c r="PPV14"/>
      <c r="PPW14"/>
      <c r="PPX14"/>
      <c r="PPY14"/>
      <c r="PPZ14"/>
      <c r="PQA14"/>
      <c r="PQB14"/>
      <c r="PQC14"/>
      <c r="PQD14"/>
      <c r="PQE14"/>
      <c r="PQF14"/>
      <c r="PQG14"/>
      <c r="PQH14"/>
      <c r="PQI14"/>
      <c r="PQJ14"/>
      <c r="PQK14"/>
      <c r="PQL14"/>
      <c r="PQM14"/>
      <c r="PQN14"/>
      <c r="PQO14"/>
      <c r="PQP14"/>
      <c r="PQQ14"/>
      <c r="PQR14"/>
      <c r="PQS14"/>
      <c r="PQT14"/>
      <c r="PQU14"/>
      <c r="PQV14"/>
      <c r="PQW14"/>
      <c r="PQX14"/>
      <c r="PQY14"/>
      <c r="PQZ14"/>
      <c r="PRA14"/>
      <c r="PRB14"/>
      <c r="PRC14"/>
      <c r="PRD14"/>
      <c r="PRE14"/>
      <c r="PRF14"/>
      <c r="PRG14"/>
      <c r="PRH14"/>
      <c r="PRI14"/>
      <c r="PRJ14"/>
      <c r="PRK14"/>
      <c r="PRL14"/>
      <c r="PRM14"/>
      <c r="PRN14"/>
      <c r="PRO14"/>
      <c r="PRP14"/>
      <c r="PRQ14"/>
      <c r="PRR14"/>
      <c r="PRS14"/>
      <c r="PRT14"/>
      <c r="PRU14"/>
      <c r="PRV14"/>
      <c r="PRW14"/>
      <c r="PRX14"/>
      <c r="PRY14"/>
      <c r="PRZ14"/>
      <c r="PSA14"/>
      <c r="PSB14"/>
      <c r="PSC14"/>
      <c r="PSD14"/>
      <c r="PSE14"/>
      <c r="PSF14"/>
      <c r="PSG14"/>
      <c r="PSH14"/>
      <c r="PSI14"/>
      <c r="PSJ14"/>
      <c r="PSK14"/>
      <c r="PSL14"/>
      <c r="PSM14"/>
      <c r="PSN14"/>
      <c r="PSO14"/>
      <c r="PSP14"/>
      <c r="PSQ14"/>
      <c r="PSR14"/>
      <c r="PSS14"/>
      <c r="PST14"/>
      <c r="PSU14"/>
      <c r="PSV14"/>
      <c r="PSW14"/>
      <c r="PSX14"/>
      <c r="PSY14"/>
      <c r="PSZ14"/>
      <c r="PTA14"/>
      <c r="PTB14"/>
      <c r="PTC14"/>
      <c r="PTD14"/>
      <c r="PTE14"/>
      <c r="PTF14"/>
      <c r="PTG14"/>
      <c r="PTH14"/>
      <c r="PTI14"/>
      <c r="PTJ14"/>
      <c r="PTK14"/>
      <c r="PTL14"/>
      <c r="PTM14"/>
      <c r="PTN14"/>
      <c r="PTO14"/>
      <c r="PTP14"/>
      <c r="PTQ14"/>
      <c r="PTR14"/>
      <c r="PTS14"/>
      <c r="PTT14"/>
      <c r="PTU14"/>
      <c r="PTV14"/>
      <c r="PTW14"/>
      <c r="PTX14"/>
      <c r="PTY14"/>
      <c r="PTZ14"/>
      <c r="PUA14"/>
      <c r="PUB14"/>
      <c r="PUC14"/>
      <c r="PUD14"/>
      <c r="PUE14"/>
      <c r="PUF14"/>
      <c r="PUG14"/>
      <c r="PUH14"/>
      <c r="PUI14"/>
      <c r="PUJ14"/>
      <c r="PUK14"/>
      <c r="PUL14"/>
      <c r="PUM14"/>
      <c r="PUN14"/>
      <c r="PUO14"/>
      <c r="PUP14"/>
      <c r="PUQ14"/>
      <c r="PUR14"/>
      <c r="PUS14"/>
      <c r="PUT14"/>
      <c r="PUU14"/>
      <c r="PUV14"/>
      <c r="PUW14"/>
      <c r="PUX14"/>
      <c r="PUY14"/>
      <c r="PUZ14"/>
      <c r="PVA14"/>
      <c r="PVB14"/>
      <c r="PVC14"/>
      <c r="PVD14"/>
      <c r="PVE14"/>
      <c r="PVF14"/>
      <c r="PVG14"/>
      <c r="PVH14"/>
      <c r="PVI14"/>
      <c r="PVJ14"/>
      <c r="PVK14"/>
      <c r="PVL14"/>
      <c r="PVM14"/>
      <c r="PVN14"/>
      <c r="PVO14"/>
      <c r="PVP14"/>
      <c r="PVQ14"/>
      <c r="PVR14"/>
      <c r="PVS14"/>
      <c r="PVT14"/>
      <c r="PVU14"/>
      <c r="PVV14"/>
      <c r="PVW14"/>
      <c r="PVX14"/>
      <c r="PVY14"/>
      <c r="PVZ14"/>
      <c r="PWA14"/>
      <c r="PWB14"/>
      <c r="PWC14"/>
      <c r="PWD14"/>
      <c r="PWE14"/>
      <c r="PWF14"/>
      <c r="PWG14"/>
      <c r="PWH14"/>
      <c r="PWI14"/>
      <c r="PWJ14"/>
      <c r="PWK14"/>
      <c r="PWL14"/>
      <c r="PWM14"/>
      <c r="PWN14"/>
      <c r="PWO14"/>
      <c r="PWP14"/>
      <c r="PWQ14"/>
      <c r="PWR14"/>
      <c r="PWS14"/>
      <c r="PWT14"/>
      <c r="PWU14"/>
      <c r="PWV14"/>
      <c r="PWW14"/>
      <c r="PWX14"/>
      <c r="PWY14"/>
      <c r="PWZ14"/>
      <c r="PXA14"/>
      <c r="PXB14"/>
      <c r="PXC14"/>
      <c r="PXD14"/>
      <c r="PXE14"/>
      <c r="PXF14"/>
      <c r="PXG14"/>
      <c r="PXH14"/>
      <c r="PXI14"/>
      <c r="PXJ14"/>
      <c r="PXK14"/>
      <c r="PXL14"/>
      <c r="PXM14"/>
      <c r="PXN14"/>
      <c r="PXO14"/>
      <c r="PXP14"/>
      <c r="PXQ14"/>
      <c r="PXR14"/>
      <c r="PXS14"/>
      <c r="PXT14"/>
      <c r="PXU14"/>
      <c r="PXV14"/>
      <c r="PXW14"/>
      <c r="PXX14"/>
      <c r="PXY14"/>
      <c r="PXZ14"/>
      <c r="PYA14"/>
      <c r="PYB14"/>
      <c r="PYC14"/>
      <c r="PYD14"/>
      <c r="PYE14"/>
      <c r="PYF14"/>
      <c r="PYG14"/>
      <c r="PYH14"/>
      <c r="PYI14"/>
      <c r="PYJ14"/>
      <c r="PYK14"/>
      <c r="PYL14"/>
      <c r="PYM14"/>
      <c r="PYN14"/>
      <c r="PYO14"/>
      <c r="PYP14"/>
      <c r="PYQ14"/>
      <c r="PYR14"/>
      <c r="PYS14"/>
      <c r="PYT14"/>
      <c r="PYU14"/>
      <c r="PYV14"/>
      <c r="PYW14"/>
      <c r="PYX14"/>
      <c r="PYY14"/>
      <c r="PYZ14"/>
      <c r="PZA14"/>
      <c r="PZB14"/>
      <c r="PZC14"/>
      <c r="PZD14"/>
      <c r="PZE14"/>
      <c r="PZF14"/>
      <c r="PZG14"/>
      <c r="PZH14"/>
      <c r="PZI14"/>
      <c r="PZJ14"/>
      <c r="PZK14"/>
      <c r="PZL14"/>
      <c r="PZM14"/>
      <c r="PZN14"/>
      <c r="PZO14"/>
      <c r="PZP14"/>
      <c r="PZQ14"/>
      <c r="PZR14"/>
      <c r="PZS14"/>
      <c r="PZT14"/>
      <c r="PZU14"/>
      <c r="PZV14"/>
      <c r="PZW14"/>
      <c r="PZX14"/>
      <c r="PZY14"/>
      <c r="PZZ14"/>
      <c r="QAA14"/>
      <c r="QAB14"/>
      <c r="QAC14"/>
      <c r="QAD14"/>
      <c r="QAE14"/>
      <c r="QAF14"/>
      <c r="QAG14"/>
      <c r="QAH14"/>
      <c r="QAI14"/>
      <c r="QAJ14"/>
      <c r="QAK14"/>
      <c r="QAL14"/>
      <c r="QAM14"/>
      <c r="QAN14"/>
      <c r="QAO14"/>
      <c r="QAP14"/>
      <c r="QAQ14"/>
      <c r="QAR14"/>
      <c r="QAS14"/>
      <c r="QAT14"/>
      <c r="QAU14"/>
      <c r="QAV14"/>
      <c r="QAW14"/>
      <c r="QAX14"/>
      <c r="QAY14"/>
      <c r="QAZ14"/>
      <c r="QBA14"/>
      <c r="QBB14"/>
      <c r="QBC14"/>
      <c r="QBD14"/>
      <c r="QBE14"/>
      <c r="QBF14"/>
      <c r="QBG14"/>
      <c r="QBH14"/>
      <c r="QBI14"/>
      <c r="QBJ14"/>
      <c r="QBK14"/>
      <c r="QBL14"/>
      <c r="QBM14"/>
      <c r="QBN14"/>
      <c r="QBO14"/>
      <c r="QBP14"/>
      <c r="QBQ14"/>
      <c r="QBR14"/>
      <c r="QBS14"/>
      <c r="QBT14"/>
      <c r="QBU14"/>
      <c r="QBV14"/>
      <c r="QBW14"/>
      <c r="QBX14"/>
      <c r="QBY14"/>
      <c r="QBZ14"/>
      <c r="QCA14"/>
      <c r="QCB14"/>
      <c r="QCC14"/>
      <c r="QCD14"/>
      <c r="QCE14"/>
      <c r="QCF14"/>
      <c r="QCG14"/>
      <c r="QCH14"/>
      <c r="QCI14"/>
      <c r="QCJ14"/>
      <c r="QCK14"/>
      <c r="QCL14"/>
      <c r="QCM14"/>
      <c r="QCN14"/>
      <c r="QCO14"/>
      <c r="QCP14"/>
      <c r="QCQ14"/>
      <c r="QCR14"/>
      <c r="QCS14"/>
      <c r="QCT14"/>
      <c r="QCU14"/>
      <c r="QCV14"/>
      <c r="QCW14"/>
      <c r="QCX14"/>
      <c r="QCY14"/>
      <c r="QCZ14"/>
      <c r="QDA14"/>
      <c r="QDB14"/>
      <c r="QDC14"/>
      <c r="QDD14"/>
      <c r="QDE14"/>
      <c r="QDF14"/>
      <c r="QDG14"/>
      <c r="QDH14"/>
      <c r="QDI14"/>
      <c r="QDJ14"/>
      <c r="QDK14"/>
      <c r="QDL14"/>
      <c r="QDM14"/>
      <c r="QDN14"/>
      <c r="QDO14"/>
      <c r="QDP14"/>
      <c r="QDQ14"/>
      <c r="QDR14"/>
      <c r="QDS14"/>
      <c r="QDT14"/>
      <c r="QDU14"/>
      <c r="QDV14"/>
      <c r="QDW14"/>
      <c r="QDX14"/>
      <c r="QDY14"/>
      <c r="QDZ14"/>
      <c r="QEA14"/>
      <c r="QEB14"/>
      <c r="QEC14"/>
      <c r="QED14"/>
      <c r="QEE14"/>
      <c r="QEF14"/>
      <c r="QEG14"/>
      <c r="QEH14"/>
      <c r="QEI14"/>
      <c r="QEJ14"/>
      <c r="QEK14"/>
      <c r="QEL14"/>
      <c r="QEM14"/>
      <c r="QEN14"/>
      <c r="QEO14"/>
      <c r="QEP14"/>
      <c r="QEQ14"/>
      <c r="QER14"/>
      <c r="QES14"/>
      <c r="QET14"/>
      <c r="QEU14"/>
      <c r="QEV14"/>
      <c r="QEW14"/>
      <c r="QEX14"/>
      <c r="QEY14"/>
      <c r="QEZ14"/>
      <c r="QFA14"/>
      <c r="QFB14"/>
      <c r="QFC14"/>
      <c r="QFD14"/>
      <c r="QFE14"/>
      <c r="QFF14"/>
      <c r="QFG14"/>
      <c r="QFH14"/>
      <c r="QFI14"/>
      <c r="QFJ14"/>
      <c r="QFK14"/>
      <c r="QFL14"/>
      <c r="QFM14"/>
      <c r="QFN14"/>
      <c r="QFO14"/>
      <c r="QFP14"/>
      <c r="QFQ14"/>
      <c r="QFR14"/>
      <c r="QFS14"/>
      <c r="QFT14"/>
      <c r="QFU14"/>
      <c r="QFV14"/>
      <c r="QFW14"/>
      <c r="QFX14"/>
      <c r="QFY14"/>
      <c r="QFZ14"/>
      <c r="QGA14"/>
      <c r="QGB14"/>
      <c r="QGC14"/>
      <c r="QGD14"/>
      <c r="QGE14"/>
      <c r="QGF14"/>
      <c r="QGG14"/>
      <c r="QGH14"/>
      <c r="QGI14"/>
      <c r="QGJ14"/>
      <c r="QGK14"/>
      <c r="QGL14"/>
      <c r="QGM14"/>
      <c r="QGN14"/>
      <c r="QGO14"/>
      <c r="QGP14"/>
      <c r="QGQ14"/>
      <c r="QGR14"/>
      <c r="QGS14"/>
      <c r="QGT14"/>
      <c r="QGU14"/>
      <c r="QGV14"/>
      <c r="QGW14"/>
      <c r="QGX14"/>
      <c r="QGY14"/>
      <c r="QGZ14"/>
      <c r="QHA14"/>
      <c r="QHB14"/>
      <c r="QHC14"/>
      <c r="QHD14"/>
      <c r="QHE14"/>
      <c r="QHF14"/>
      <c r="QHG14"/>
      <c r="QHH14"/>
      <c r="QHI14"/>
      <c r="QHJ14"/>
      <c r="QHK14"/>
      <c r="QHL14"/>
      <c r="QHM14"/>
      <c r="QHN14"/>
      <c r="QHO14"/>
      <c r="QHP14"/>
      <c r="QHQ14"/>
      <c r="QHR14"/>
      <c r="QHS14"/>
      <c r="QHT14"/>
      <c r="QHU14"/>
      <c r="QHV14"/>
      <c r="QHW14"/>
      <c r="QHX14"/>
      <c r="QHY14"/>
      <c r="QHZ14"/>
      <c r="QIA14"/>
      <c r="QIB14"/>
      <c r="QIC14"/>
      <c r="QID14"/>
      <c r="QIE14"/>
      <c r="QIF14"/>
      <c r="QIG14"/>
      <c r="QIH14"/>
      <c r="QII14"/>
      <c r="QIJ14"/>
      <c r="QIK14"/>
      <c r="QIL14"/>
      <c r="QIM14"/>
      <c r="QIN14"/>
      <c r="QIO14"/>
      <c r="QIP14"/>
      <c r="QIQ14"/>
      <c r="QIR14"/>
      <c r="QIS14"/>
      <c r="QIT14"/>
      <c r="QIU14"/>
      <c r="QIV14"/>
      <c r="QIW14"/>
      <c r="QIX14"/>
      <c r="QIY14"/>
      <c r="QIZ14"/>
      <c r="QJA14"/>
      <c r="QJB14"/>
      <c r="QJC14"/>
      <c r="QJD14"/>
      <c r="QJE14"/>
      <c r="QJF14"/>
      <c r="QJG14"/>
      <c r="QJH14"/>
      <c r="QJI14"/>
      <c r="QJJ14"/>
      <c r="QJK14"/>
      <c r="QJL14"/>
      <c r="QJM14"/>
      <c r="QJN14"/>
      <c r="QJO14"/>
      <c r="QJP14"/>
      <c r="QJQ14"/>
      <c r="QJR14"/>
      <c r="QJS14"/>
      <c r="QJT14"/>
      <c r="QJU14"/>
      <c r="QJV14"/>
      <c r="QJW14"/>
      <c r="QJX14"/>
      <c r="QJY14"/>
      <c r="QJZ14"/>
      <c r="QKA14"/>
      <c r="QKB14"/>
      <c r="QKC14"/>
      <c r="QKD14"/>
      <c r="QKE14"/>
      <c r="QKF14"/>
      <c r="QKG14"/>
      <c r="QKH14"/>
      <c r="QKI14"/>
      <c r="QKJ14"/>
      <c r="QKK14"/>
      <c r="QKL14"/>
      <c r="QKM14"/>
      <c r="QKN14"/>
      <c r="QKO14"/>
      <c r="QKP14"/>
      <c r="QKQ14"/>
      <c r="QKR14"/>
      <c r="QKS14"/>
      <c r="QKT14"/>
      <c r="QKU14"/>
      <c r="QKV14"/>
      <c r="QKW14"/>
      <c r="QKX14"/>
      <c r="QKY14"/>
      <c r="QKZ14"/>
      <c r="QLA14"/>
      <c r="QLB14"/>
      <c r="QLC14"/>
      <c r="QLD14"/>
      <c r="QLE14"/>
      <c r="QLF14"/>
      <c r="QLG14"/>
      <c r="QLH14"/>
      <c r="QLI14"/>
      <c r="QLJ14"/>
      <c r="QLK14"/>
      <c r="QLL14"/>
      <c r="QLM14"/>
      <c r="QLN14"/>
      <c r="QLO14"/>
      <c r="QLP14"/>
      <c r="QLQ14"/>
      <c r="QLR14"/>
      <c r="QLS14"/>
      <c r="QLT14"/>
      <c r="QLU14"/>
      <c r="QLV14"/>
      <c r="QLW14"/>
      <c r="QLX14"/>
      <c r="QLY14"/>
      <c r="QLZ14"/>
      <c r="QMA14"/>
      <c r="QMB14"/>
      <c r="QMC14"/>
      <c r="QMD14"/>
      <c r="QME14"/>
      <c r="QMF14"/>
      <c r="QMG14"/>
      <c r="QMH14"/>
      <c r="QMI14"/>
      <c r="QMJ14"/>
      <c r="QMK14"/>
      <c r="QML14"/>
      <c r="QMM14"/>
      <c r="QMN14"/>
      <c r="QMO14"/>
      <c r="QMP14"/>
      <c r="QMQ14"/>
      <c r="QMR14"/>
      <c r="QMS14"/>
      <c r="QMT14"/>
      <c r="QMU14"/>
      <c r="QMV14"/>
      <c r="QMW14"/>
      <c r="QMX14"/>
      <c r="QMY14"/>
      <c r="QMZ14"/>
      <c r="QNA14"/>
      <c r="QNB14"/>
      <c r="QNC14"/>
      <c r="QND14"/>
      <c r="QNE14"/>
      <c r="QNF14"/>
      <c r="QNG14"/>
      <c r="QNH14"/>
      <c r="QNI14"/>
      <c r="QNJ14"/>
      <c r="QNK14"/>
      <c r="QNL14"/>
      <c r="QNM14"/>
      <c r="QNN14"/>
      <c r="QNO14"/>
      <c r="QNP14"/>
      <c r="QNQ14"/>
      <c r="QNR14"/>
      <c r="QNS14"/>
      <c r="QNT14"/>
      <c r="QNU14"/>
      <c r="QNV14"/>
      <c r="QNW14"/>
      <c r="QNX14"/>
      <c r="QNY14"/>
      <c r="QNZ14"/>
      <c r="QOA14"/>
      <c r="QOB14"/>
      <c r="QOC14"/>
      <c r="QOD14"/>
      <c r="QOE14"/>
      <c r="QOF14"/>
      <c r="QOG14"/>
      <c r="QOH14"/>
      <c r="QOI14"/>
      <c r="QOJ14"/>
      <c r="QOK14"/>
      <c r="QOL14"/>
      <c r="QOM14"/>
      <c r="QON14"/>
      <c r="QOO14"/>
      <c r="QOP14"/>
      <c r="QOQ14"/>
      <c r="QOR14"/>
      <c r="QOS14"/>
      <c r="QOT14"/>
      <c r="QOU14"/>
      <c r="QOV14"/>
      <c r="QOW14"/>
      <c r="QOX14"/>
      <c r="QOY14"/>
      <c r="QOZ14"/>
      <c r="QPA14"/>
      <c r="QPB14"/>
      <c r="QPC14"/>
      <c r="QPD14"/>
      <c r="QPE14"/>
      <c r="QPF14"/>
      <c r="QPG14"/>
      <c r="QPH14"/>
      <c r="QPI14"/>
      <c r="QPJ14"/>
      <c r="QPK14"/>
      <c r="QPL14"/>
      <c r="QPM14"/>
      <c r="QPN14"/>
      <c r="QPO14"/>
      <c r="QPP14"/>
      <c r="QPQ14"/>
      <c r="QPR14"/>
      <c r="QPS14"/>
      <c r="QPT14"/>
      <c r="QPU14"/>
      <c r="QPV14"/>
      <c r="QPW14"/>
      <c r="QPX14"/>
      <c r="QPY14"/>
      <c r="QPZ14"/>
      <c r="QQA14"/>
      <c r="QQB14"/>
      <c r="QQC14"/>
      <c r="QQD14"/>
      <c r="QQE14"/>
      <c r="QQF14"/>
      <c r="QQG14"/>
      <c r="QQH14"/>
      <c r="QQI14"/>
      <c r="QQJ14"/>
      <c r="QQK14"/>
      <c r="QQL14"/>
      <c r="QQM14"/>
      <c r="QQN14"/>
      <c r="QQO14"/>
      <c r="QQP14"/>
      <c r="QQQ14"/>
      <c r="QQR14"/>
      <c r="QQS14"/>
      <c r="QQT14"/>
      <c r="QQU14"/>
      <c r="QQV14"/>
      <c r="QQW14"/>
      <c r="QQX14"/>
      <c r="QQY14"/>
      <c r="QQZ14"/>
      <c r="QRA14"/>
      <c r="QRB14"/>
      <c r="QRC14"/>
      <c r="QRD14"/>
      <c r="QRE14"/>
      <c r="QRF14"/>
      <c r="QRG14"/>
      <c r="QRH14"/>
      <c r="QRI14"/>
      <c r="QRJ14"/>
      <c r="QRK14"/>
      <c r="QRL14"/>
      <c r="QRM14"/>
      <c r="QRN14"/>
      <c r="QRO14"/>
      <c r="QRP14"/>
      <c r="QRQ14"/>
      <c r="QRR14"/>
      <c r="QRS14"/>
      <c r="QRT14"/>
      <c r="QRU14"/>
      <c r="QRV14"/>
      <c r="QRW14"/>
      <c r="QRX14"/>
      <c r="QRY14"/>
      <c r="QRZ14"/>
      <c r="QSA14"/>
      <c r="QSB14"/>
      <c r="QSC14"/>
      <c r="QSD14"/>
      <c r="QSE14"/>
      <c r="QSF14"/>
      <c r="QSG14"/>
      <c r="QSH14"/>
      <c r="QSI14"/>
      <c r="QSJ14"/>
      <c r="QSK14"/>
      <c r="QSL14"/>
      <c r="QSM14"/>
      <c r="QSN14"/>
      <c r="QSO14"/>
      <c r="QSP14"/>
      <c r="QSQ14"/>
      <c r="QSR14"/>
      <c r="QSS14"/>
      <c r="QST14"/>
      <c r="QSU14"/>
      <c r="QSV14"/>
      <c r="QSW14"/>
      <c r="QSX14"/>
      <c r="QSY14"/>
      <c r="QSZ14"/>
      <c r="QTA14"/>
      <c r="QTB14"/>
      <c r="QTC14"/>
      <c r="QTD14"/>
      <c r="QTE14"/>
      <c r="QTF14"/>
      <c r="QTG14"/>
      <c r="QTH14"/>
      <c r="QTI14"/>
      <c r="QTJ14"/>
      <c r="QTK14"/>
      <c r="QTL14"/>
      <c r="QTM14"/>
      <c r="QTN14"/>
      <c r="QTO14"/>
      <c r="QTP14"/>
      <c r="QTQ14"/>
      <c r="QTR14"/>
      <c r="QTS14"/>
      <c r="QTT14"/>
      <c r="QTU14"/>
      <c r="QTV14"/>
      <c r="QTW14"/>
      <c r="QTX14"/>
      <c r="QTY14"/>
      <c r="QTZ14"/>
      <c r="QUA14"/>
      <c r="QUB14"/>
      <c r="QUC14"/>
      <c r="QUD14"/>
      <c r="QUE14"/>
      <c r="QUF14"/>
      <c r="QUG14"/>
      <c r="QUH14"/>
      <c r="QUI14"/>
      <c r="QUJ14"/>
      <c r="QUK14"/>
      <c r="QUL14"/>
      <c r="QUM14"/>
      <c r="QUN14"/>
      <c r="QUO14"/>
      <c r="QUP14"/>
      <c r="QUQ14"/>
      <c r="QUR14"/>
      <c r="QUS14"/>
      <c r="QUT14"/>
      <c r="QUU14"/>
      <c r="QUV14"/>
      <c r="QUW14"/>
      <c r="QUX14"/>
      <c r="QUY14"/>
      <c r="QUZ14"/>
      <c r="QVA14"/>
      <c r="QVB14"/>
      <c r="QVC14"/>
      <c r="QVD14"/>
      <c r="QVE14"/>
      <c r="QVF14"/>
      <c r="QVG14"/>
      <c r="QVH14"/>
      <c r="QVI14"/>
      <c r="QVJ14"/>
      <c r="QVK14"/>
      <c r="QVL14"/>
      <c r="QVM14"/>
      <c r="QVN14"/>
      <c r="QVO14"/>
      <c r="QVP14"/>
      <c r="QVQ14"/>
      <c r="QVR14"/>
      <c r="QVS14"/>
      <c r="QVT14"/>
      <c r="QVU14"/>
      <c r="QVV14"/>
      <c r="QVW14"/>
      <c r="QVX14"/>
      <c r="QVY14"/>
      <c r="QVZ14"/>
      <c r="QWA14"/>
      <c r="QWB14"/>
      <c r="QWC14"/>
      <c r="QWD14"/>
      <c r="QWE14"/>
      <c r="QWF14"/>
      <c r="QWG14"/>
      <c r="QWH14"/>
      <c r="QWI14"/>
      <c r="QWJ14"/>
      <c r="QWK14"/>
      <c r="QWL14"/>
      <c r="QWM14"/>
      <c r="QWN14"/>
      <c r="QWO14"/>
      <c r="QWP14"/>
      <c r="QWQ14"/>
      <c r="QWR14"/>
      <c r="QWS14"/>
      <c r="QWT14"/>
      <c r="QWU14"/>
      <c r="QWV14"/>
      <c r="QWW14"/>
      <c r="QWX14"/>
      <c r="QWY14"/>
      <c r="QWZ14"/>
      <c r="QXA14"/>
      <c r="QXB14"/>
      <c r="QXC14"/>
      <c r="QXD14"/>
      <c r="QXE14"/>
      <c r="QXF14"/>
      <c r="QXG14"/>
      <c r="QXH14"/>
      <c r="QXI14"/>
      <c r="QXJ14"/>
      <c r="QXK14"/>
      <c r="QXL14"/>
      <c r="QXM14"/>
      <c r="QXN14"/>
      <c r="QXO14"/>
      <c r="QXP14"/>
      <c r="QXQ14"/>
      <c r="QXR14"/>
      <c r="QXS14"/>
      <c r="QXT14"/>
      <c r="QXU14"/>
      <c r="QXV14"/>
      <c r="QXW14"/>
      <c r="QXX14"/>
      <c r="QXY14"/>
      <c r="QXZ14"/>
      <c r="QYA14"/>
      <c r="QYB14"/>
      <c r="QYC14"/>
      <c r="QYD14"/>
      <c r="QYE14"/>
      <c r="QYF14"/>
      <c r="QYG14"/>
      <c r="QYH14"/>
      <c r="QYI14"/>
      <c r="QYJ14"/>
      <c r="QYK14"/>
      <c r="QYL14"/>
      <c r="QYM14"/>
      <c r="QYN14"/>
      <c r="QYO14"/>
      <c r="QYP14"/>
      <c r="QYQ14"/>
      <c r="QYR14"/>
      <c r="QYS14"/>
      <c r="QYT14"/>
      <c r="QYU14"/>
      <c r="QYV14"/>
      <c r="QYW14"/>
      <c r="QYX14"/>
      <c r="QYY14"/>
      <c r="QYZ14"/>
      <c r="QZA14"/>
      <c r="QZB14"/>
      <c r="QZC14"/>
      <c r="QZD14"/>
      <c r="QZE14"/>
      <c r="QZF14"/>
      <c r="QZG14"/>
      <c r="QZH14"/>
      <c r="QZI14"/>
      <c r="QZJ14"/>
      <c r="QZK14"/>
      <c r="QZL14"/>
      <c r="QZM14"/>
      <c r="QZN14"/>
      <c r="QZO14"/>
      <c r="QZP14"/>
      <c r="QZQ14"/>
      <c r="QZR14"/>
      <c r="QZS14"/>
      <c r="QZT14"/>
      <c r="QZU14"/>
      <c r="QZV14"/>
      <c r="QZW14"/>
      <c r="QZX14"/>
      <c r="QZY14"/>
      <c r="QZZ14"/>
      <c r="RAA14"/>
      <c r="RAB14"/>
      <c r="RAC14"/>
      <c r="RAD14"/>
      <c r="RAE14"/>
      <c r="RAF14"/>
      <c r="RAG14"/>
      <c r="RAH14"/>
      <c r="RAI14"/>
      <c r="RAJ14"/>
      <c r="RAK14"/>
      <c r="RAL14"/>
      <c r="RAM14"/>
      <c r="RAN14"/>
      <c r="RAO14"/>
      <c r="RAP14"/>
      <c r="RAQ14"/>
      <c r="RAR14"/>
      <c r="RAS14"/>
      <c r="RAT14"/>
      <c r="RAU14"/>
      <c r="RAV14"/>
      <c r="RAW14"/>
      <c r="RAX14"/>
      <c r="RAY14"/>
      <c r="RAZ14"/>
      <c r="RBA14"/>
      <c r="RBB14"/>
      <c r="RBC14"/>
      <c r="RBD14"/>
      <c r="RBE14"/>
      <c r="RBF14"/>
      <c r="RBG14"/>
      <c r="RBH14"/>
      <c r="RBI14"/>
      <c r="RBJ14"/>
      <c r="RBK14"/>
      <c r="RBL14"/>
      <c r="RBM14"/>
      <c r="RBN14"/>
      <c r="RBO14"/>
      <c r="RBP14"/>
      <c r="RBQ14"/>
      <c r="RBR14"/>
      <c r="RBS14"/>
      <c r="RBT14"/>
      <c r="RBU14"/>
      <c r="RBV14"/>
      <c r="RBW14"/>
      <c r="RBX14"/>
      <c r="RBY14"/>
      <c r="RBZ14"/>
      <c r="RCA14"/>
      <c r="RCB14"/>
      <c r="RCC14"/>
      <c r="RCD14"/>
      <c r="RCE14"/>
      <c r="RCF14"/>
      <c r="RCG14"/>
      <c r="RCH14"/>
      <c r="RCI14"/>
      <c r="RCJ14"/>
      <c r="RCK14"/>
      <c r="RCL14"/>
      <c r="RCM14"/>
      <c r="RCN14"/>
      <c r="RCO14"/>
      <c r="RCP14"/>
      <c r="RCQ14"/>
      <c r="RCR14"/>
      <c r="RCS14"/>
      <c r="RCT14"/>
      <c r="RCU14"/>
      <c r="RCV14"/>
      <c r="RCW14"/>
      <c r="RCX14"/>
      <c r="RCY14"/>
      <c r="RCZ14"/>
      <c r="RDA14"/>
      <c r="RDB14"/>
      <c r="RDC14"/>
      <c r="RDD14"/>
      <c r="RDE14"/>
      <c r="RDF14"/>
      <c r="RDG14"/>
      <c r="RDH14"/>
      <c r="RDI14"/>
      <c r="RDJ14"/>
      <c r="RDK14"/>
      <c r="RDL14"/>
      <c r="RDM14"/>
      <c r="RDN14"/>
      <c r="RDO14"/>
      <c r="RDP14"/>
      <c r="RDQ14"/>
      <c r="RDR14"/>
      <c r="RDS14"/>
      <c r="RDT14"/>
      <c r="RDU14"/>
      <c r="RDV14"/>
      <c r="RDW14"/>
      <c r="RDX14"/>
      <c r="RDY14"/>
      <c r="RDZ14"/>
      <c r="REA14"/>
      <c r="REB14"/>
      <c r="REC14"/>
      <c r="RED14"/>
      <c r="REE14"/>
      <c r="REF14"/>
      <c r="REG14"/>
      <c r="REH14"/>
      <c r="REI14"/>
      <c r="REJ14"/>
      <c r="REK14"/>
      <c r="REL14"/>
      <c r="REM14"/>
      <c r="REN14"/>
      <c r="REO14"/>
      <c r="REP14"/>
      <c r="REQ14"/>
      <c r="RER14"/>
      <c r="RES14"/>
      <c r="RET14"/>
      <c r="REU14"/>
      <c r="REV14"/>
      <c r="REW14"/>
      <c r="REX14"/>
      <c r="REY14"/>
      <c r="REZ14"/>
      <c r="RFA14"/>
      <c r="RFB14"/>
      <c r="RFC14"/>
      <c r="RFD14"/>
      <c r="RFE14"/>
      <c r="RFF14"/>
      <c r="RFG14"/>
      <c r="RFH14"/>
      <c r="RFI14"/>
      <c r="RFJ14"/>
      <c r="RFK14"/>
      <c r="RFL14"/>
      <c r="RFM14"/>
      <c r="RFN14"/>
      <c r="RFO14"/>
      <c r="RFP14"/>
      <c r="RFQ14"/>
      <c r="RFR14"/>
      <c r="RFS14"/>
      <c r="RFT14"/>
      <c r="RFU14"/>
      <c r="RFV14"/>
      <c r="RFW14"/>
      <c r="RFX14"/>
      <c r="RFY14"/>
      <c r="RFZ14"/>
      <c r="RGA14"/>
      <c r="RGB14"/>
      <c r="RGC14"/>
      <c r="RGD14"/>
      <c r="RGE14"/>
      <c r="RGF14"/>
      <c r="RGG14"/>
      <c r="RGH14"/>
      <c r="RGI14"/>
      <c r="RGJ14"/>
      <c r="RGK14"/>
      <c r="RGL14"/>
      <c r="RGM14"/>
      <c r="RGN14"/>
      <c r="RGO14"/>
      <c r="RGP14"/>
      <c r="RGQ14"/>
      <c r="RGR14"/>
      <c r="RGS14"/>
      <c r="RGT14"/>
      <c r="RGU14"/>
      <c r="RGV14"/>
      <c r="RGW14"/>
      <c r="RGX14"/>
      <c r="RGY14"/>
      <c r="RGZ14"/>
      <c r="RHA14"/>
      <c r="RHB14"/>
      <c r="RHC14"/>
      <c r="RHD14"/>
      <c r="RHE14"/>
      <c r="RHF14"/>
      <c r="RHG14"/>
      <c r="RHH14"/>
      <c r="RHI14"/>
      <c r="RHJ14"/>
      <c r="RHK14"/>
      <c r="RHL14"/>
      <c r="RHM14"/>
      <c r="RHN14"/>
      <c r="RHO14"/>
      <c r="RHP14"/>
      <c r="RHQ14"/>
      <c r="RHR14"/>
      <c r="RHS14"/>
      <c r="RHT14"/>
      <c r="RHU14"/>
      <c r="RHV14"/>
      <c r="RHW14"/>
      <c r="RHX14"/>
      <c r="RHY14"/>
      <c r="RHZ14"/>
      <c r="RIA14"/>
      <c r="RIB14"/>
      <c r="RIC14"/>
      <c r="RID14"/>
      <c r="RIE14"/>
      <c r="RIF14"/>
      <c r="RIG14"/>
      <c r="RIH14"/>
      <c r="RII14"/>
      <c r="RIJ14"/>
      <c r="RIK14"/>
      <c r="RIL14"/>
      <c r="RIM14"/>
      <c r="RIN14"/>
      <c r="RIO14"/>
      <c r="RIP14"/>
      <c r="RIQ14"/>
      <c r="RIR14"/>
      <c r="RIS14"/>
      <c r="RIT14"/>
      <c r="RIU14"/>
      <c r="RIV14"/>
      <c r="RIW14"/>
      <c r="RIX14"/>
      <c r="RIY14"/>
      <c r="RIZ14"/>
      <c r="RJA14"/>
      <c r="RJB14"/>
      <c r="RJC14"/>
      <c r="RJD14"/>
      <c r="RJE14"/>
      <c r="RJF14"/>
      <c r="RJG14"/>
      <c r="RJH14"/>
      <c r="RJI14"/>
      <c r="RJJ14"/>
      <c r="RJK14"/>
      <c r="RJL14"/>
      <c r="RJM14"/>
      <c r="RJN14"/>
      <c r="RJO14"/>
      <c r="RJP14"/>
      <c r="RJQ14"/>
      <c r="RJR14"/>
      <c r="RJS14"/>
      <c r="RJT14"/>
      <c r="RJU14"/>
      <c r="RJV14"/>
      <c r="RJW14"/>
      <c r="RJX14"/>
      <c r="RJY14"/>
      <c r="RJZ14"/>
      <c r="RKA14"/>
      <c r="RKB14"/>
      <c r="RKC14"/>
      <c r="RKD14"/>
      <c r="RKE14"/>
      <c r="RKF14"/>
      <c r="RKG14"/>
      <c r="RKH14"/>
      <c r="RKI14"/>
      <c r="RKJ14"/>
      <c r="RKK14"/>
      <c r="RKL14"/>
      <c r="RKM14"/>
      <c r="RKN14"/>
      <c r="RKO14"/>
      <c r="RKP14"/>
      <c r="RKQ14"/>
      <c r="RKR14"/>
      <c r="RKS14"/>
      <c r="RKT14"/>
      <c r="RKU14"/>
      <c r="RKV14"/>
      <c r="RKW14"/>
      <c r="RKX14"/>
      <c r="RKY14"/>
      <c r="RKZ14"/>
      <c r="RLA14"/>
      <c r="RLB14"/>
      <c r="RLC14"/>
      <c r="RLD14"/>
      <c r="RLE14"/>
      <c r="RLF14"/>
      <c r="RLG14"/>
      <c r="RLH14"/>
      <c r="RLI14"/>
      <c r="RLJ14"/>
      <c r="RLK14"/>
      <c r="RLL14"/>
      <c r="RLM14"/>
      <c r="RLN14"/>
      <c r="RLO14"/>
      <c r="RLP14"/>
      <c r="RLQ14"/>
      <c r="RLR14"/>
      <c r="RLS14"/>
      <c r="RLT14"/>
      <c r="RLU14"/>
      <c r="RLV14"/>
      <c r="RLW14"/>
      <c r="RLX14"/>
      <c r="RLY14"/>
      <c r="RLZ14"/>
      <c r="RMA14"/>
      <c r="RMB14"/>
      <c r="RMC14"/>
      <c r="RMD14"/>
      <c r="RME14"/>
      <c r="RMF14"/>
      <c r="RMG14"/>
      <c r="RMH14"/>
      <c r="RMI14"/>
      <c r="RMJ14"/>
      <c r="RMK14"/>
      <c r="RML14"/>
      <c r="RMM14"/>
      <c r="RMN14"/>
      <c r="RMO14"/>
      <c r="RMP14"/>
      <c r="RMQ14"/>
      <c r="RMR14"/>
      <c r="RMS14"/>
      <c r="RMT14"/>
      <c r="RMU14"/>
      <c r="RMV14"/>
      <c r="RMW14"/>
      <c r="RMX14"/>
      <c r="RMY14"/>
      <c r="RMZ14"/>
      <c r="RNA14"/>
      <c r="RNB14"/>
      <c r="RNC14"/>
      <c r="RND14"/>
      <c r="RNE14"/>
      <c r="RNF14"/>
      <c r="RNG14"/>
      <c r="RNH14"/>
      <c r="RNI14"/>
      <c r="RNJ14"/>
      <c r="RNK14"/>
      <c r="RNL14"/>
      <c r="RNM14"/>
      <c r="RNN14"/>
      <c r="RNO14"/>
      <c r="RNP14"/>
      <c r="RNQ14"/>
      <c r="RNR14"/>
      <c r="RNS14"/>
      <c r="RNT14"/>
      <c r="RNU14"/>
      <c r="RNV14"/>
      <c r="RNW14"/>
      <c r="RNX14"/>
      <c r="RNY14"/>
      <c r="RNZ14"/>
      <c r="ROA14"/>
      <c r="ROB14"/>
      <c r="ROC14"/>
      <c r="ROD14"/>
      <c r="ROE14"/>
      <c r="ROF14"/>
      <c r="ROG14"/>
      <c r="ROH14"/>
      <c r="ROI14"/>
      <c r="ROJ14"/>
      <c r="ROK14"/>
      <c r="ROL14"/>
      <c r="ROM14"/>
      <c r="RON14"/>
      <c r="ROO14"/>
      <c r="ROP14"/>
      <c r="ROQ14"/>
      <c r="ROR14"/>
      <c r="ROS14"/>
      <c r="ROT14"/>
      <c r="ROU14"/>
      <c r="ROV14"/>
      <c r="ROW14"/>
      <c r="ROX14"/>
      <c r="ROY14"/>
      <c r="ROZ14"/>
      <c r="RPA14"/>
      <c r="RPB14"/>
      <c r="RPC14"/>
      <c r="RPD14"/>
      <c r="RPE14"/>
      <c r="RPF14"/>
      <c r="RPG14"/>
      <c r="RPH14"/>
      <c r="RPI14"/>
      <c r="RPJ14"/>
      <c r="RPK14"/>
      <c r="RPL14"/>
      <c r="RPM14"/>
      <c r="RPN14"/>
      <c r="RPO14"/>
      <c r="RPP14"/>
      <c r="RPQ14"/>
      <c r="RPR14"/>
      <c r="RPS14"/>
      <c r="RPT14"/>
      <c r="RPU14"/>
      <c r="RPV14"/>
      <c r="RPW14"/>
      <c r="RPX14"/>
      <c r="RPY14"/>
      <c r="RPZ14"/>
      <c r="RQA14"/>
      <c r="RQB14"/>
      <c r="RQC14"/>
      <c r="RQD14"/>
      <c r="RQE14"/>
      <c r="RQF14"/>
      <c r="RQG14"/>
      <c r="RQH14"/>
      <c r="RQI14"/>
      <c r="RQJ14"/>
      <c r="RQK14"/>
      <c r="RQL14"/>
      <c r="RQM14"/>
      <c r="RQN14"/>
      <c r="RQO14"/>
      <c r="RQP14"/>
      <c r="RQQ14"/>
      <c r="RQR14"/>
      <c r="RQS14"/>
      <c r="RQT14"/>
      <c r="RQU14"/>
      <c r="RQV14"/>
      <c r="RQW14"/>
      <c r="RQX14"/>
      <c r="RQY14"/>
      <c r="RQZ14"/>
      <c r="RRA14"/>
      <c r="RRB14"/>
      <c r="RRC14"/>
      <c r="RRD14"/>
      <c r="RRE14"/>
      <c r="RRF14"/>
      <c r="RRG14"/>
      <c r="RRH14"/>
      <c r="RRI14"/>
      <c r="RRJ14"/>
      <c r="RRK14"/>
      <c r="RRL14"/>
      <c r="RRM14"/>
      <c r="RRN14"/>
      <c r="RRO14"/>
      <c r="RRP14"/>
      <c r="RRQ14"/>
      <c r="RRR14"/>
      <c r="RRS14"/>
      <c r="RRT14"/>
      <c r="RRU14"/>
      <c r="RRV14"/>
      <c r="RRW14"/>
      <c r="RRX14"/>
      <c r="RRY14"/>
      <c r="RRZ14"/>
      <c r="RSA14"/>
      <c r="RSB14"/>
      <c r="RSC14"/>
      <c r="RSD14"/>
      <c r="RSE14"/>
      <c r="RSF14"/>
      <c r="RSG14"/>
      <c r="RSH14"/>
      <c r="RSI14"/>
      <c r="RSJ14"/>
      <c r="RSK14"/>
      <c r="RSL14"/>
      <c r="RSM14"/>
      <c r="RSN14"/>
      <c r="RSO14"/>
      <c r="RSP14"/>
      <c r="RSQ14"/>
      <c r="RSR14"/>
      <c r="RSS14"/>
      <c r="RST14"/>
      <c r="RSU14"/>
      <c r="RSV14"/>
      <c r="RSW14"/>
      <c r="RSX14"/>
      <c r="RSY14"/>
      <c r="RSZ14"/>
      <c r="RTA14"/>
      <c r="RTB14"/>
      <c r="RTC14"/>
      <c r="RTD14"/>
      <c r="RTE14"/>
      <c r="RTF14"/>
      <c r="RTG14"/>
      <c r="RTH14"/>
      <c r="RTI14"/>
      <c r="RTJ14"/>
      <c r="RTK14"/>
      <c r="RTL14"/>
      <c r="RTM14"/>
      <c r="RTN14"/>
      <c r="RTO14"/>
      <c r="RTP14"/>
      <c r="RTQ14"/>
      <c r="RTR14"/>
      <c r="RTS14"/>
      <c r="RTT14"/>
      <c r="RTU14"/>
      <c r="RTV14"/>
      <c r="RTW14"/>
      <c r="RTX14"/>
      <c r="RTY14"/>
      <c r="RTZ14"/>
      <c r="RUA14"/>
      <c r="RUB14"/>
      <c r="RUC14"/>
      <c r="RUD14"/>
      <c r="RUE14"/>
      <c r="RUF14"/>
      <c r="RUG14"/>
      <c r="RUH14"/>
      <c r="RUI14"/>
      <c r="RUJ14"/>
      <c r="RUK14"/>
      <c r="RUL14"/>
      <c r="RUM14"/>
      <c r="RUN14"/>
      <c r="RUO14"/>
      <c r="RUP14"/>
      <c r="RUQ14"/>
      <c r="RUR14"/>
      <c r="RUS14"/>
      <c r="RUT14"/>
      <c r="RUU14"/>
      <c r="RUV14"/>
      <c r="RUW14"/>
      <c r="RUX14"/>
      <c r="RUY14"/>
      <c r="RUZ14"/>
      <c r="RVA14"/>
      <c r="RVB14"/>
      <c r="RVC14"/>
      <c r="RVD14"/>
      <c r="RVE14"/>
      <c r="RVF14"/>
      <c r="RVG14"/>
      <c r="RVH14"/>
      <c r="RVI14"/>
      <c r="RVJ14"/>
      <c r="RVK14"/>
      <c r="RVL14"/>
      <c r="RVM14"/>
      <c r="RVN14"/>
      <c r="RVO14"/>
      <c r="RVP14"/>
      <c r="RVQ14"/>
      <c r="RVR14"/>
      <c r="RVS14"/>
      <c r="RVT14"/>
      <c r="RVU14"/>
      <c r="RVV14"/>
      <c r="RVW14"/>
      <c r="RVX14"/>
      <c r="RVY14"/>
      <c r="RVZ14"/>
      <c r="RWA14"/>
      <c r="RWB14"/>
      <c r="RWC14"/>
      <c r="RWD14"/>
      <c r="RWE14"/>
      <c r="RWF14"/>
      <c r="RWG14"/>
      <c r="RWH14"/>
      <c r="RWI14"/>
      <c r="RWJ14"/>
      <c r="RWK14"/>
      <c r="RWL14"/>
      <c r="RWM14"/>
      <c r="RWN14"/>
      <c r="RWO14"/>
      <c r="RWP14"/>
      <c r="RWQ14"/>
      <c r="RWR14"/>
      <c r="RWS14"/>
      <c r="RWT14"/>
      <c r="RWU14"/>
      <c r="RWV14"/>
      <c r="RWW14"/>
      <c r="RWX14"/>
      <c r="RWY14"/>
      <c r="RWZ14"/>
      <c r="RXA14"/>
      <c r="RXB14"/>
      <c r="RXC14"/>
      <c r="RXD14"/>
      <c r="RXE14"/>
      <c r="RXF14"/>
      <c r="RXG14"/>
      <c r="RXH14"/>
      <c r="RXI14"/>
      <c r="RXJ14"/>
      <c r="RXK14"/>
      <c r="RXL14"/>
      <c r="RXM14"/>
      <c r="RXN14"/>
      <c r="RXO14"/>
      <c r="RXP14"/>
      <c r="RXQ14"/>
      <c r="RXR14"/>
      <c r="RXS14"/>
      <c r="RXT14"/>
      <c r="RXU14"/>
      <c r="RXV14"/>
      <c r="RXW14"/>
      <c r="RXX14"/>
      <c r="RXY14"/>
      <c r="RXZ14"/>
      <c r="RYA14"/>
      <c r="RYB14"/>
      <c r="RYC14"/>
      <c r="RYD14"/>
      <c r="RYE14"/>
      <c r="RYF14"/>
      <c r="RYG14"/>
      <c r="RYH14"/>
      <c r="RYI14"/>
      <c r="RYJ14"/>
      <c r="RYK14"/>
      <c r="RYL14"/>
      <c r="RYM14"/>
      <c r="RYN14"/>
      <c r="RYO14"/>
      <c r="RYP14"/>
      <c r="RYQ14"/>
      <c r="RYR14"/>
      <c r="RYS14"/>
      <c r="RYT14"/>
      <c r="RYU14"/>
      <c r="RYV14"/>
      <c r="RYW14"/>
      <c r="RYX14"/>
      <c r="RYY14"/>
      <c r="RYZ14"/>
      <c r="RZA14"/>
      <c r="RZB14"/>
      <c r="RZC14"/>
      <c r="RZD14"/>
      <c r="RZE14"/>
      <c r="RZF14"/>
      <c r="RZG14"/>
      <c r="RZH14"/>
      <c r="RZI14"/>
      <c r="RZJ14"/>
      <c r="RZK14"/>
      <c r="RZL14"/>
      <c r="RZM14"/>
      <c r="RZN14"/>
      <c r="RZO14"/>
      <c r="RZP14"/>
      <c r="RZQ14"/>
      <c r="RZR14"/>
      <c r="RZS14"/>
      <c r="RZT14"/>
      <c r="RZU14"/>
      <c r="RZV14"/>
      <c r="RZW14"/>
      <c r="RZX14"/>
      <c r="RZY14"/>
      <c r="RZZ14"/>
      <c r="SAA14"/>
      <c r="SAB14"/>
      <c r="SAC14"/>
      <c r="SAD14"/>
      <c r="SAE14"/>
      <c r="SAF14"/>
      <c r="SAG14"/>
      <c r="SAH14"/>
      <c r="SAI14"/>
      <c r="SAJ14"/>
      <c r="SAK14"/>
      <c r="SAL14"/>
      <c r="SAM14"/>
      <c r="SAN14"/>
      <c r="SAO14"/>
      <c r="SAP14"/>
      <c r="SAQ14"/>
      <c r="SAR14"/>
      <c r="SAS14"/>
      <c r="SAT14"/>
      <c r="SAU14"/>
      <c r="SAV14"/>
      <c r="SAW14"/>
      <c r="SAX14"/>
      <c r="SAY14"/>
      <c r="SAZ14"/>
      <c r="SBA14"/>
      <c r="SBB14"/>
      <c r="SBC14"/>
      <c r="SBD14"/>
      <c r="SBE14"/>
      <c r="SBF14"/>
      <c r="SBG14"/>
      <c r="SBH14"/>
      <c r="SBI14"/>
      <c r="SBJ14"/>
      <c r="SBK14"/>
      <c r="SBL14"/>
      <c r="SBM14"/>
      <c r="SBN14"/>
      <c r="SBO14"/>
      <c r="SBP14"/>
      <c r="SBQ14"/>
      <c r="SBR14"/>
      <c r="SBS14"/>
      <c r="SBT14"/>
      <c r="SBU14"/>
      <c r="SBV14"/>
      <c r="SBW14"/>
      <c r="SBX14"/>
      <c r="SBY14"/>
      <c r="SBZ14"/>
      <c r="SCA14"/>
      <c r="SCB14"/>
      <c r="SCC14"/>
      <c r="SCD14"/>
      <c r="SCE14"/>
      <c r="SCF14"/>
      <c r="SCG14"/>
      <c r="SCH14"/>
      <c r="SCI14"/>
      <c r="SCJ14"/>
      <c r="SCK14"/>
      <c r="SCL14"/>
      <c r="SCM14"/>
      <c r="SCN14"/>
      <c r="SCO14"/>
      <c r="SCP14"/>
      <c r="SCQ14"/>
      <c r="SCR14"/>
      <c r="SCS14"/>
      <c r="SCT14"/>
      <c r="SCU14"/>
      <c r="SCV14"/>
      <c r="SCW14"/>
      <c r="SCX14"/>
      <c r="SCY14"/>
      <c r="SCZ14"/>
      <c r="SDA14"/>
      <c r="SDB14"/>
      <c r="SDC14"/>
      <c r="SDD14"/>
      <c r="SDE14"/>
      <c r="SDF14"/>
      <c r="SDG14"/>
      <c r="SDH14"/>
      <c r="SDI14"/>
      <c r="SDJ14"/>
      <c r="SDK14"/>
      <c r="SDL14"/>
      <c r="SDM14"/>
      <c r="SDN14"/>
      <c r="SDO14"/>
      <c r="SDP14"/>
      <c r="SDQ14"/>
      <c r="SDR14"/>
      <c r="SDS14"/>
      <c r="SDT14"/>
      <c r="SDU14"/>
      <c r="SDV14"/>
      <c r="SDW14"/>
      <c r="SDX14"/>
      <c r="SDY14"/>
      <c r="SDZ14"/>
      <c r="SEA14"/>
      <c r="SEB14"/>
      <c r="SEC14"/>
      <c r="SED14"/>
      <c r="SEE14"/>
      <c r="SEF14"/>
      <c r="SEG14"/>
      <c r="SEH14"/>
      <c r="SEI14"/>
      <c r="SEJ14"/>
      <c r="SEK14"/>
      <c r="SEL14"/>
      <c r="SEM14"/>
      <c r="SEN14"/>
      <c r="SEO14"/>
      <c r="SEP14"/>
      <c r="SEQ14"/>
      <c r="SER14"/>
      <c r="SES14"/>
      <c r="SET14"/>
      <c r="SEU14"/>
      <c r="SEV14"/>
      <c r="SEW14"/>
      <c r="SEX14"/>
      <c r="SEY14"/>
      <c r="SEZ14"/>
      <c r="SFA14"/>
      <c r="SFB14"/>
      <c r="SFC14"/>
      <c r="SFD14"/>
      <c r="SFE14"/>
      <c r="SFF14"/>
      <c r="SFG14"/>
      <c r="SFH14"/>
      <c r="SFI14"/>
      <c r="SFJ14"/>
      <c r="SFK14"/>
      <c r="SFL14"/>
      <c r="SFM14"/>
      <c r="SFN14"/>
      <c r="SFO14"/>
      <c r="SFP14"/>
      <c r="SFQ14"/>
      <c r="SFR14"/>
      <c r="SFS14"/>
      <c r="SFT14"/>
      <c r="SFU14"/>
      <c r="SFV14"/>
      <c r="SFW14"/>
      <c r="SFX14"/>
      <c r="SFY14"/>
      <c r="SFZ14"/>
      <c r="SGA14"/>
      <c r="SGB14"/>
      <c r="SGC14"/>
      <c r="SGD14"/>
      <c r="SGE14"/>
      <c r="SGF14"/>
      <c r="SGG14"/>
      <c r="SGH14"/>
      <c r="SGI14"/>
      <c r="SGJ14"/>
      <c r="SGK14"/>
      <c r="SGL14"/>
      <c r="SGM14"/>
      <c r="SGN14"/>
      <c r="SGO14"/>
      <c r="SGP14"/>
      <c r="SGQ14"/>
      <c r="SGR14"/>
      <c r="SGS14"/>
      <c r="SGT14"/>
      <c r="SGU14"/>
      <c r="SGV14"/>
      <c r="SGW14"/>
      <c r="SGX14"/>
      <c r="SGY14"/>
      <c r="SGZ14"/>
      <c r="SHA14"/>
      <c r="SHB14"/>
      <c r="SHC14"/>
      <c r="SHD14"/>
      <c r="SHE14"/>
      <c r="SHF14"/>
      <c r="SHG14"/>
      <c r="SHH14"/>
      <c r="SHI14"/>
      <c r="SHJ14"/>
      <c r="SHK14"/>
      <c r="SHL14"/>
      <c r="SHM14"/>
      <c r="SHN14"/>
      <c r="SHO14"/>
      <c r="SHP14"/>
      <c r="SHQ14"/>
      <c r="SHR14"/>
      <c r="SHS14"/>
      <c r="SHT14"/>
      <c r="SHU14"/>
      <c r="SHV14"/>
      <c r="SHW14"/>
      <c r="SHX14"/>
      <c r="SHY14"/>
      <c r="SHZ14"/>
      <c r="SIA14"/>
      <c r="SIB14"/>
      <c r="SIC14"/>
      <c r="SID14"/>
      <c r="SIE14"/>
      <c r="SIF14"/>
      <c r="SIG14"/>
      <c r="SIH14"/>
      <c r="SII14"/>
      <c r="SIJ14"/>
      <c r="SIK14"/>
      <c r="SIL14"/>
      <c r="SIM14"/>
      <c r="SIN14"/>
      <c r="SIO14"/>
      <c r="SIP14"/>
      <c r="SIQ14"/>
      <c r="SIR14"/>
      <c r="SIS14"/>
      <c r="SIT14"/>
      <c r="SIU14"/>
      <c r="SIV14"/>
      <c r="SIW14"/>
      <c r="SIX14"/>
      <c r="SIY14"/>
      <c r="SIZ14"/>
      <c r="SJA14"/>
      <c r="SJB14"/>
      <c r="SJC14"/>
      <c r="SJD14"/>
      <c r="SJE14"/>
      <c r="SJF14"/>
      <c r="SJG14"/>
      <c r="SJH14"/>
      <c r="SJI14"/>
      <c r="SJJ14"/>
      <c r="SJK14"/>
      <c r="SJL14"/>
      <c r="SJM14"/>
      <c r="SJN14"/>
      <c r="SJO14"/>
      <c r="SJP14"/>
      <c r="SJQ14"/>
      <c r="SJR14"/>
      <c r="SJS14"/>
      <c r="SJT14"/>
      <c r="SJU14"/>
      <c r="SJV14"/>
      <c r="SJW14"/>
      <c r="SJX14"/>
      <c r="SJY14"/>
      <c r="SJZ14"/>
      <c r="SKA14"/>
      <c r="SKB14"/>
      <c r="SKC14"/>
      <c r="SKD14"/>
      <c r="SKE14"/>
      <c r="SKF14"/>
      <c r="SKG14"/>
      <c r="SKH14"/>
      <c r="SKI14"/>
      <c r="SKJ14"/>
      <c r="SKK14"/>
      <c r="SKL14"/>
      <c r="SKM14"/>
      <c r="SKN14"/>
      <c r="SKO14"/>
      <c r="SKP14"/>
      <c r="SKQ14"/>
      <c r="SKR14"/>
      <c r="SKS14"/>
      <c r="SKT14"/>
      <c r="SKU14"/>
      <c r="SKV14"/>
      <c r="SKW14"/>
      <c r="SKX14"/>
      <c r="SKY14"/>
      <c r="SKZ14"/>
      <c r="SLA14"/>
      <c r="SLB14"/>
      <c r="SLC14"/>
      <c r="SLD14"/>
      <c r="SLE14"/>
      <c r="SLF14"/>
      <c r="SLG14"/>
      <c r="SLH14"/>
      <c r="SLI14"/>
      <c r="SLJ14"/>
      <c r="SLK14"/>
      <c r="SLL14"/>
      <c r="SLM14"/>
      <c r="SLN14"/>
      <c r="SLO14"/>
      <c r="SLP14"/>
      <c r="SLQ14"/>
      <c r="SLR14"/>
      <c r="SLS14"/>
      <c r="SLT14"/>
      <c r="SLU14"/>
      <c r="SLV14"/>
      <c r="SLW14"/>
      <c r="SLX14"/>
      <c r="SLY14"/>
      <c r="SLZ14"/>
      <c r="SMA14"/>
      <c r="SMB14"/>
      <c r="SMC14"/>
      <c r="SMD14"/>
      <c r="SME14"/>
      <c r="SMF14"/>
      <c r="SMG14"/>
      <c r="SMH14"/>
      <c r="SMI14"/>
      <c r="SMJ14"/>
      <c r="SMK14"/>
      <c r="SML14"/>
      <c r="SMM14"/>
      <c r="SMN14"/>
      <c r="SMO14"/>
      <c r="SMP14"/>
      <c r="SMQ14"/>
      <c r="SMR14"/>
      <c r="SMS14"/>
      <c r="SMT14"/>
      <c r="SMU14"/>
      <c r="SMV14"/>
      <c r="SMW14"/>
      <c r="SMX14"/>
      <c r="SMY14"/>
      <c r="SMZ14"/>
      <c r="SNA14"/>
      <c r="SNB14"/>
      <c r="SNC14"/>
      <c r="SND14"/>
      <c r="SNE14"/>
      <c r="SNF14"/>
      <c r="SNG14"/>
      <c r="SNH14"/>
      <c r="SNI14"/>
      <c r="SNJ14"/>
      <c r="SNK14"/>
      <c r="SNL14"/>
      <c r="SNM14"/>
      <c r="SNN14"/>
      <c r="SNO14"/>
      <c r="SNP14"/>
      <c r="SNQ14"/>
      <c r="SNR14"/>
      <c r="SNS14"/>
      <c r="SNT14"/>
      <c r="SNU14"/>
      <c r="SNV14"/>
      <c r="SNW14"/>
      <c r="SNX14"/>
      <c r="SNY14"/>
      <c r="SNZ14"/>
      <c r="SOA14"/>
      <c r="SOB14"/>
      <c r="SOC14"/>
      <c r="SOD14"/>
      <c r="SOE14"/>
      <c r="SOF14"/>
      <c r="SOG14"/>
      <c r="SOH14"/>
      <c r="SOI14"/>
      <c r="SOJ14"/>
      <c r="SOK14"/>
      <c r="SOL14"/>
      <c r="SOM14"/>
      <c r="SON14"/>
      <c r="SOO14"/>
      <c r="SOP14"/>
      <c r="SOQ14"/>
      <c r="SOR14"/>
      <c r="SOS14"/>
      <c r="SOT14"/>
      <c r="SOU14"/>
      <c r="SOV14"/>
      <c r="SOW14"/>
      <c r="SOX14"/>
      <c r="SOY14"/>
      <c r="SOZ14"/>
      <c r="SPA14"/>
      <c r="SPB14"/>
      <c r="SPC14"/>
      <c r="SPD14"/>
      <c r="SPE14"/>
      <c r="SPF14"/>
      <c r="SPG14"/>
      <c r="SPH14"/>
      <c r="SPI14"/>
      <c r="SPJ14"/>
      <c r="SPK14"/>
      <c r="SPL14"/>
      <c r="SPM14"/>
      <c r="SPN14"/>
      <c r="SPO14"/>
      <c r="SPP14"/>
      <c r="SPQ14"/>
      <c r="SPR14"/>
      <c r="SPS14"/>
      <c r="SPT14"/>
      <c r="SPU14"/>
      <c r="SPV14"/>
      <c r="SPW14"/>
      <c r="SPX14"/>
      <c r="SPY14"/>
      <c r="SPZ14"/>
      <c r="SQA14"/>
      <c r="SQB14"/>
      <c r="SQC14"/>
      <c r="SQD14"/>
      <c r="SQE14"/>
      <c r="SQF14"/>
      <c r="SQG14"/>
      <c r="SQH14"/>
      <c r="SQI14"/>
      <c r="SQJ14"/>
      <c r="SQK14"/>
      <c r="SQL14"/>
      <c r="SQM14"/>
      <c r="SQN14"/>
      <c r="SQO14"/>
      <c r="SQP14"/>
      <c r="SQQ14"/>
      <c r="SQR14"/>
      <c r="SQS14"/>
      <c r="SQT14"/>
      <c r="SQU14"/>
      <c r="SQV14"/>
      <c r="SQW14"/>
      <c r="SQX14"/>
      <c r="SQY14"/>
      <c r="SQZ14"/>
      <c r="SRA14"/>
      <c r="SRB14"/>
      <c r="SRC14"/>
      <c r="SRD14"/>
      <c r="SRE14"/>
      <c r="SRF14"/>
      <c r="SRG14"/>
      <c r="SRH14"/>
      <c r="SRI14"/>
      <c r="SRJ14"/>
      <c r="SRK14"/>
      <c r="SRL14"/>
      <c r="SRM14"/>
      <c r="SRN14"/>
      <c r="SRO14"/>
      <c r="SRP14"/>
      <c r="SRQ14"/>
      <c r="SRR14"/>
      <c r="SRS14"/>
      <c r="SRT14"/>
      <c r="SRU14"/>
      <c r="SRV14"/>
      <c r="SRW14"/>
      <c r="SRX14"/>
      <c r="SRY14"/>
      <c r="SRZ14"/>
      <c r="SSA14"/>
      <c r="SSB14"/>
      <c r="SSC14"/>
      <c r="SSD14"/>
      <c r="SSE14"/>
      <c r="SSF14"/>
      <c r="SSG14"/>
      <c r="SSH14"/>
      <c r="SSI14"/>
      <c r="SSJ14"/>
      <c r="SSK14"/>
      <c r="SSL14"/>
      <c r="SSM14"/>
      <c r="SSN14"/>
      <c r="SSO14"/>
      <c r="SSP14"/>
      <c r="SSQ14"/>
      <c r="SSR14"/>
      <c r="SSS14"/>
      <c r="SST14"/>
      <c r="SSU14"/>
      <c r="SSV14"/>
      <c r="SSW14"/>
      <c r="SSX14"/>
      <c r="SSY14"/>
      <c r="SSZ14"/>
      <c r="STA14"/>
      <c r="STB14"/>
      <c r="STC14"/>
      <c r="STD14"/>
      <c r="STE14"/>
      <c r="STF14"/>
      <c r="STG14"/>
      <c r="STH14"/>
      <c r="STI14"/>
      <c r="STJ14"/>
      <c r="STK14"/>
      <c r="STL14"/>
      <c r="STM14"/>
      <c r="STN14"/>
      <c r="STO14"/>
      <c r="STP14"/>
      <c r="STQ14"/>
      <c r="STR14"/>
      <c r="STS14"/>
      <c r="STT14"/>
      <c r="STU14"/>
      <c r="STV14"/>
      <c r="STW14"/>
      <c r="STX14"/>
      <c r="STY14"/>
      <c r="STZ14"/>
      <c r="SUA14"/>
      <c r="SUB14"/>
      <c r="SUC14"/>
      <c r="SUD14"/>
      <c r="SUE14"/>
      <c r="SUF14"/>
      <c r="SUG14"/>
      <c r="SUH14"/>
      <c r="SUI14"/>
      <c r="SUJ14"/>
      <c r="SUK14"/>
      <c r="SUL14"/>
      <c r="SUM14"/>
      <c r="SUN14"/>
      <c r="SUO14"/>
      <c r="SUP14"/>
      <c r="SUQ14"/>
      <c r="SUR14"/>
      <c r="SUS14"/>
      <c r="SUT14"/>
      <c r="SUU14"/>
      <c r="SUV14"/>
      <c r="SUW14"/>
      <c r="SUX14"/>
      <c r="SUY14"/>
      <c r="SUZ14"/>
      <c r="SVA14"/>
      <c r="SVB14"/>
      <c r="SVC14"/>
      <c r="SVD14"/>
      <c r="SVE14"/>
      <c r="SVF14"/>
      <c r="SVG14"/>
      <c r="SVH14"/>
      <c r="SVI14"/>
      <c r="SVJ14"/>
      <c r="SVK14"/>
      <c r="SVL14"/>
      <c r="SVM14"/>
      <c r="SVN14"/>
      <c r="SVO14"/>
      <c r="SVP14"/>
      <c r="SVQ14"/>
      <c r="SVR14"/>
      <c r="SVS14"/>
      <c r="SVT14"/>
      <c r="SVU14"/>
      <c r="SVV14"/>
      <c r="SVW14"/>
      <c r="SVX14"/>
      <c r="SVY14"/>
      <c r="SVZ14"/>
      <c r="SWA14"/>
      <c r="SWB14"/>
      <c r="SWC14"/>
      <c r="SWD14"/>
      <c r="SWE14"/>
      <c r="SWF14"/>
      <c r="SWG14"/>
      <c r="SWH14"/>
      <c r="SWI14"/>
      <c r="SWJ14"/>
      <c r="SWK14"/>
      <c r="SWL14"/>
      <c r="SWM14"/>
      <c r="SWN14"/>
      <c r="SWO14"/>
      <c r="SWP14"/>
      <c r="SWQ14"/>
      <c r="SWR14"/>
      <c r="SWS14"/>
      <c r="SWT14"/>
      <c r="SWU14"/>
      <c r="SWV14"/>
      <c r="SWW14"/>
      <c r="SWX14"/>
      <c r="SWY14"/>
      <c r="SWZ14"/>
      <c r="SXA14"/>
      <c r="SXB14"/>
      <c r="SXC14"/>
      <c r="SXD14"/>
      <c r="SXE14"/>
      <c r="SXF14"/>
      <c r="SXG14"/>
      <c r="SXH14"/>
      <c r="SXI14"/>
      <c r="SXJ14"/>
      <c r="SXK14"/>
      <c r="SXL14"/>
      <c r="SXM14"/>
      <c r="SXN14"/>
      <c r="SXO14"/>
      <c r="SXP14"/>
      <c r="SXQ14"/>
      <c r="SXR14"/>
      <c r="SXS14"/>
      <c r="SXT14"/>
      <c r="SXU14"/>
      <c r="SXV14"/>
      <c r="SXW14"/>
      <c r="SXX14"/>
      <c r="SXY14"/>
      <c r="SXZ14"/>
      <c r="SYA14"/>
      <c r="SYB14"/>
      <c r="SYC14"/>
      <c r="SYD14"/>
      <c r="SYE14"/>
      <c r="SYF14"/>
      <c r="SYG14"/>
      <c r="SYH14"/>
      <c r="SYI14"/>
      <c r="SYJ14"/>
      <c r="SYK14"/>
      <c r="SYL14"/>
      <c r="SYM14"/>
      <c r="SYN14"/>
      <c r="SYO14"/>
      <c r="SYP14"/>
      <c r="SYQ14"/>
      <c r="SYR14"/>
      <c r="SYS14"/>
      <c r="SYT14"/>
      <c r="SYU14"/>
      <c r="SYV14"/>
      <c r="SYW14"/>
      <c r="SYX14"/>
      <c r="SYY14"/>
      <c r="SYZ14"/>
      <c r="SZA14"/>
      <c r="SZB14"/>
      <c r="SZC14"/>
      <c r="SZD14"/>
      <c r="SZE14"/>
      <c r="SZF14"/>
      <c r="SZG14"/>
      <c r="SZH14"/>
      <c r="SZI14"/>
      <c r="SZJ14"/>
      <c r="SZK14"/>
      <c r="SZL14"/>
      <c r="SZM14"/>
      <c r="SZN14"/>
      <c r="SZO14"/>
      <c r="SZP14"/>
      <c r="SZQ14"/>
      <c r="SZR14"/>
      <c r="SZS14"/>
      <c r="SZT14"/>
      <c r="SZU14"/>
      <c r="SZV14"/>
      <c r="SZW14"/>
      <c r="SZX14"/>
      <c r="SZY14"/>
      <c r="SZZ14"/>
      <c r="TAA14"/>
      <c r="TAB14"/>
      <c r="TAC14"/>
      <c r="TAD14"/>
      <c r="TAE14"/>
      <c r="TAF14"/>
      <c r="TAG14"/>
      <c r="TAH14"/>
      <c r="TAI14"/>
      <c r="TAJ14"/>
      <c r="TAK14"/>
      <c r="TAL14"/>
      <c r="TAM14"/>
      <c r="TAN14"/>
      <c r="TAO14"/>
      <c r="TAP14"/>
      <c r="TAQ14"/>
      <c r="TAR14"/>
      <c r="TAS14"/>
      <c r="TAT14"/>
      <c r="TAU14"/>
      <c r="TAV14"/>
      <c r="TAW14"/>
      <c r="TAX14"/>
      <c r="TAY14"/>
      <c r="TAZ14"/>
      <c r="TBA14"/>
      <c r="TBB14"/>
      <c r="TBC14"/>
      <c r="TBD14"/>
      <c r="TBE14"/>
      <c r="TBF14"/>
      <c r="TBG14"/>
      <c r="TBH14"/>
      <c r="TBI14"/>
      <c r="TBJ14"/>
      <c r="TBK14"/>
      <c r="TBL14"/>
      <c r="TBM14"/>
      <c r="TBN14"/>
      <c r="TBO14"/>
      <c r="TBP14"/>
      <c r="TBQ14"/>
      <c r="TBR14"/>
      <c r="TBS14"/>
      <c r="TBT14"/>
      <c r="TBU14"/>
      <c r="TBV14"/>
      <c r="TBW14"/>
      <c r="TBX14"/>
      <c r="TBY14"/>
      <c r="TBZ14"/>
      <c r="TCA14"/>
      <c r="TCB14"/>
      <c r="TCC14"/>
      <c r="TCD14"/>
      <c r="TCE14"/>
      <c r="TCF14"/>
      <c r="TCG14"/>
      <c r="TCH14"/>
      <c r="TCI14"/>
      <c r="TCJ14"/>
      <c r="TCK14"/>
      <c r="TCL14"/>
      <c r="TCM14"/>
      <c r="TCN14"/>
      <c r="TCO14"/>
      <c r="TCP14"/>
      <c r="TCQ14"/>
      <c r="TCR14"/>
      <c r="TCS14"/>
      <c r="TCT14"/>
      <c r="TCU14"/>
      <c r="TCV14"/>
      <c r="TCW14"/>
      <c r="TCX14"/>
      <c r="TCY14"/>
      <c r="TCZ14"/>
      <c r="TDA14"/>
      <c r="TDB14"/>
      <c r="TDC14"/>
      <c r="TDD14"/>
      <c r="TDE14"/>
      <c r="TDF14"/>
      <c r="TDG14"/>
      <c r="TDH14"/>
      <c r="TDI14"/>
      <c r="TDJ14"/>
      <c r="TDK14"/>
      <c r="TDL14"/>
      <c r="TDM14"/>
      <c r="TDN14"/>
      <c r="TDO14"/>
      <c r="TDP14"/>
      <c r="TDQ14"/>
      <c r="TDR14"/>
      <c r="TDS14"/>
      <c r="TDT14"/>
      <c r="TDU14"/>
      <c r="TDV14"/>
      <c r="TDW14"/>
      <c r="TDX14"/>
      <c r="TDY14"/>
      <c r="TDZ14"/>
      <c r="TEA14"/>
      <c r="TEB14"/>
      <c r="TEC14"/>
      <c r="TED14"/>
      <c r="TEE14"/>
      <c r="TEF14"/>
      <c r="TEG14"/>
      <c r="TEH14"/>
      <c r="TEI14"/>
      <c r="TEJ14"/>
      <c r="TEK14"/>
      <c r="TEL14"/>
      <c r="TEM14"/>
      <c r="TEN14"/>
      <c r="TEO14"/>
      <c r="TEP14"/>
      <c r="TEQ14"/>
      <c r="TER14"/>
      <c r="TES14"/>
      <c r="TET14"/>
      <c r="TEU14"/>
      <c r="TEV14"/>
      <c r="TEW14"/>
      <c r="TEX14"/>
      <c r="TEY14"/>
      <c r="TEZ14"/>
      <c r="TFA14"/>
      <c r="TFB14"/>
      <c r="TFC14"/>
      <c r="TFD14"/>
      <c r="TFE14"/>
      <c r="TFF14"/>
      <c r="TFG14"/>
      <c r="TFH14"/>
      <c r="TFI14"/>
      <c r="TFJ14"/>
      <c r="TFK14"/>
      <c r="TFL14"/>
      <c r="TFM14"/>
      <c r="TFN14"/>
      <c r="TFO14"/>
      <c r="TFP14"/>
      <c r="TFQ14"/>
      <c r="TFR14"/>
      <c r="TFS14"/>
      <c r="TFT14"/>
      <c r="TFU14"/>
      <c r="TFV14"/>
      <c r="TFW14"/>
      <c r="TFX14"/>
      <c r="TFY14"/>
      <c r="TFZ14"/>
      <c r="TGA14"/>
      <c r="TGB14"/>
      <c r="TGC14"/>
      <c r="TGD14"/>
      <c r="TGE14"/>
      <c r="TGF14"/>
      <c r="TGG14"/>
      <c r="TGH14"/>
      <c r="TGI14"/>
      <c r="TGJ14"/>
      <c r="TGK14"/>
      <c r="TGL14"/>
      <c r="TGM14"/>
      <c r="TGN14"/>
      <c r="TGO14"/>
      <c r="TGP14"/>
      <c r="TGQ14"/>
      <c r="TGR14"/>
      <c r="TGS14"/>
      <c r="TGT14"/>
      <c r="TGU14"/>
      <c r="TGV14"/>
      <c r="TGW14"/>
      <c r="TGX14"/>
      <c r="TGY14"/>
      <c r="TGZ14"/>
      <c r="THA14"/>
      <c r="THB14"/>
      <c r="THC14"/>
      <c r="THD14"/>
      <c r="THE14"/>
      <c r="THF14"/>
      <c r="THG14"/>
      <c r="THH14"/>
      <c r="THI14"/>
      <c r="THJ14"/>
      <c r="THK14"/>
      <c r="THL14"/>
      <c r="THM14"/>
      <c r="THN14"/>
      <c r="THO14"/>
      <c r="THP14"/>
      <c r="THQ14"/>
      <c r="THR14"/>
      <c r="THS14"/>
      <c r="THT14"/>
      <c r="THU14"/>
      <c r="THV14"/>
      <c r="THW14"/>
      <c r="THX14"/>
      <c r="THY14"/>
      <c r="THZ14"/>
      <c r="TIA14"/>
      <c r="TIB14"/>
      <c r="TIC14"/>
      <c r="TID14"/>
      <c r="TIE14"/>
      <c r="TIF14"/>
      <c r="TIG14"/>
      <c r="TIH14"/>
      <c r="TII14"/>
      <c r="TIJ14"/>
      <c r="TIK14"/>
      <c r="TIL14"/>
      <c r="TIM14"/>
      <c r="TIN14"/>
      <c r="TIO14"/>
      <c r="TIP14"/>
      <c r="TIQ14"/>
      <c r="TIR14"/>
      <c r="TIS14"/>
      <c r="TIT14"/>
      <c r="TIU14"/>
      <c r="TIV14"/>
      <c r="TIW14"/>
      <c r="TIX14"/>
      <c r="TIY14"/>
      <c r="TIZ14"/>
      <c r="TJA14"/>
      <c r="TJB14"/>
      <c r="TJC14"/>
      <c r="TJD14"/>
      <c r="TJE14"/>
      <c r="TJF14"/>
      <c r="TJG14"/>
      <c r="TJH14"/>
      <c r="TJI14"/>
      <c r="TJJ14"/>
      <c r="TJK14"/>
      <c r="TJL14"/>
      <c r="TJM14"/>
      <c r="TJN14"/>
      <c r="TJO14"/>
      <c r="TJP14"/>
      <c r="TJQ14"/>
      <c r="TJR14"/>
      <c r="TJS14"/>
      <c r="TJT14"/>
      <c r="TJU14"/>
      <c r="TJV14"/>
      <c r="TJW14"/>
      <c r="TJX14"/>
      <c r="TJY14"/>
      <c r="TJZ14"/>
      <c r="TKA14"/>
      <c r="TKB14"/>
      <c r="TKC14"/>
      <c r="TKD14"/>
      <c r="TKE14"/>
      <c r="TKF14"/>
      <c r="TKG14"/>
      <c r="TKH14"/>
      <c r="TKI14"/>
      <c r="TKJ14"/>
      <c r="TKK14"/>
      <c r="TKL14"/>
      <c r="TKM14"/>
      <c r="TKN14"/>
      <c r="TKO14"/>
      <c r="TKP14"/>
      <c r="TKQ14"/>
      <c r="TKR14"/>
      <c r="TKS14"/>
      <c r="TKT14"/>
      <c r="TKU14"/>
      <c r="TKV14"/>
      <c r="TKW14"/>
      <c r="TKX14"/>
      <c r="TKY14"/>
      <c r="TKZ14"/>
      <c r="TLA14"/>
      <c r="TLB14"/>
      <c r="TLC14"/>
      <c r="TLD14"/>
      <c r="TLE14"/>
      <c r="TLF14"/>
      <c r="TLG14"/>
      <c r="TLH14"/>
      <c r="TLI14"/>
      <c r="TLJ14"/>
      <c r="TLK14"/>
      <c r="TLL14"/>
      <c r="TLM14"/>
      <c r="TLN14"/>
      <c r="TLO14"/>
      <c r="TLP14"/>
      <c r="TLQ14"/>
      <c r="TLR14"/>
      <c r="TLS14"/>
      <c r="TLT14"/>
      <c r="TLU14"/>
      <c r="TLV14"/>
      <c r="TLW14"/>
      <c r="TLX14"/>
      <c r="TLY14"/>
      <c r="TLZ14"/>
      <c r="TMA14"/>
      <c r="TMB14"/>
      <c r="TMC14"/>
      <c r="TMD14"/>
      <c r="TME14"/>
      <c r="TMF14"/>
      <c r="TMG14"/>
      <c r="TMH14"/>
      <c r="TMI14"/>
      <c r="TMJ14"/>
      <c r="TMK14"/>
      <c r="TML14"/>
      <c r="TMM14"/>
      <c r="TMN14"/>
      <c r="TMO14"/>
      <c r="TMP14"/>
      <c r="TMQ14"/>
      <c r="TMR14"/>
      <c r="TMS14"/>
      <c r="TMT14"/>
      <c r="TMU14"/>
      <c r="TMV14"/>
      <c r="TMW14"/>
      <c r="TMX14"/>
      <c r="TMY14"/>
      <c r="TMZ14"/>
      <c r="TNA14"/>
      <c r="TNB14"/>
      <c r="TNC14"/>
      <c r="TND14"/>
      <c r="TNE14"/>
      <c r="TNF14"/>
      <c r="TNG14"/>
      <c r="TNH14"/>
      <c r="TNI14"/>
      <c r="TNJ14"/>
      <c r="TNK14"/>
      <c r="TNL14"/>
      <c r="TNM14"/>
      <c r="TNN14"/>
      <c r="TNO14"/>
      <c r="TNP14"/>
      <c r="TNQ14"/>
      <c r="TNR14"/>
      <c r="TNS14"/>
      <c r="TNT14"/>
      <c r="TNU14"/>
      <c r="TNV14"/>
      <c r="TNW14"/>
      <c r="TNX14"/>
      <c r="TNY14"/>
      <c r="TNZ14"/>
      <c r="TOA14"/>
      <c r="TOB14"/>
      <c r="TOC14"/>
      <c r="TOD14"/>
      <c r="TOE14"/>
      <c r="TOF14"/>
      <c r="TOG14"/>
      <c r="TOH14"/>
      <c r="TOI14"/>
      <c r="TOJ14"/>
      <c r="TOK14"/>
      <c r="TOL14"/>
      <c r="TOM14"/>
      <c r="TON14"/>
      <c r="TOO14"/>
      <c r="TOP14"/>
      <c r="TOQ14"/>
      <c r="TOR14"/>
      <c r="TOS14"/>
      <c r="TOT14"/>
      <c r="TOU14"/>
      <c r="TOV14"/>
      <c r="TOW14"/>
      <c r="TOX14"/>
      <c r="TOY14"/>
      <c r="TOZ14"/>
      <c r="TPA14"/>
      <c r="TPB14"/>
      <c r="TPC14"/>
      <c r="TPD14"/>
      <c r="TPE14"/>
      <c r="TPF14"/>
      <c r="TPG14"/>
      <c r="TPH14"/>
      <c r="TPI14"/>
      <c r="TPJ14"/>
      <c r="TPK14"/>
      <c r="TPL14"/>
      <c r="TPM14"/>
      <c r="TPN14"/>
      <c r="TPO14"/>
      <c r="TPP14"/>
      <c r="TPQ14"/>
      <c r="TPR14"/>
      <c r="TPS14"/>
      <c r="TPT14"/>
      <c r="TPU14"/>
      <c r="TPV14"/>
      <c r="TPW14"/>
      <c r="TPX14"/>
      <c r="TPY14"/>
      <c r="TPZ14"/>
      <c r="TQA14"/>
      <c r="TQB14"/>
      <c r="TQC14"/>
      <c r="TQD14"/>
      <c r="TQE14"/>
      <c r="TQF14"/>
      <c r="TQG14"/>
      <c r="TQH14"/>
      <c r="TQI14"/>
      <c r="TQJ14"/>
      <c r="TQK14"/>
      <c r="TQL14"/>
      <c r="TQM14"/>
      <c r="TQN14"/>
      <c r="TQO14"/>
      <c r="TQP14"/>
      <c r="TQQ14"/>
      <c r="TQR14"/>
      <c r="TQS14"/>
      <c r="TQT14"/>
      <c r="TQU14"/>
      <c r="TQV14"/>
      <c r="TQW14"/>
      <c r="TQX14"/>
      <c r="TQY14"/>
      <c r="TQZ14"/>
      <c r="TRA14"/>
      <c r="TRB14"/>
      <c r="TRC14"/>
      <c r="TRD14"/>
      <c r="TRE14"/>
      <c r="TRF14"/>
      <c r="TRG14"/>
      <c r="TRH14"/>
      <c r="TRI14"/>
      <c r="TRJ14"/>
      <c r="TRK14"/>
      <c r="TRL14"/>
      <c r="TRM14"/>
      <c r="TRN14"/>
      <c r="TRO14"/>
      <c r="TRP14"/>
      <c r="TRQ14"/>
      <c r="TRR14"/>
      <c r="TRS14"/>
      <c r="TRT14"/>
      <c r="TRU14"/>
      <c r="TRV14"/>
      <c r="TRW14"/>
      <c r="TRX14"/>
      <c r="TRY14"/>
      <c r="TRZ14"/>
      <c r="TSA14"/>
      <c r="TSB14"/>
      <c r="TSC14"/>
      <c r="TSD14"/>
      <c r="TSE14"/>
      <c r="TSF14"/>
      <c r="TSG14"/>
      <c r="TSH14"/>
      <c r="TSI14"/>
      <c r="TSJ14"/>
      <c r="TSK14"/>
      <c r="TSL14"/>
      <c r="TSM14"/>
      <c r="TSN14"/>
      <c r="TSO14"/>
      <c r="TSP14"/>
      <c r="TSQ14"/>
      <c r="TSR14"/>
      <c r="TSS14"/>
      <c r="TST14"/>
      <c r="TSU14"/>
      <c r="TSV14"/>
      <c r="TSW14"/>
      <c r="TSX14"/>
      <c r="TSY14"/>
      <c r="TSZ14"/>
      <c r="TTA14"/>
      <c r="TTB14"/>
      <c r="TTC14"/>
      <c r="TTD14"/>
      <c r="TTE14"/>
      <c r="TTF14"/>
      <c r="TTG14"/>
      <c r="TTH14"/>
      <c r="TTI14"/>
      <c r="TTJ14"/>
      <c r="TTK14"/>
      <c r="TTL14"/>
      <c r="TTM14"/>
      <c r="TTN14"/>
      <c r="TTO14"/>
      <c r="TTP14"/>
      <c r="TTQ14"/>
      <c r="TTR14"/>
      <c r="TTS14"/>
      <c r="TTT14"/>
      <c r="TTU14"/>
      <c r="TTV14"/>
      <c r="TTW14"/>
      <c r="TTX14"/>
      <c r="TTY14"/>
      <c r="TTZ14"/>
      <c r="TUA14"/>
      <c r="TUB14"/>
      <c r="TUC14"/>
      <c r="TUD14"/>
      <c r="TUE14"/>
      <c r="TUF14"/>
      <c r="TUG14"/>
      <c r="TUH14"/>
      <c r="TUI14"/>
      <c r="TUJ14"/>
      <c r="TUK14"/>
      <c r="TUL14"/>
      <c r="TUM14"/>
      <c r="TUN14"/>
      <c r="TUO14"/>
      <c r="TUP14"/>
      <c r="TUQ14"/>
      <c r="TUR14"/>
      <c r="TUS14"/>
      <c r="TUT14"/>
      <c r="TUU14"/>
      <c r="TUV14"/>
      <c r="TUW14"/>
      <c r="TUX14"/>
      <c r="TUY14"/>
      <c r="TUZ14"/>
      <c r="TVA14"/>
      <c r="TVB14"/>
      <c r="TVC14"/>
      <c r="TVD14"/>
      <c r="TVE14"/>
      <c r="TVF14"/>
      <c r="TVG14"/>
      <c r="TVH14"/>
      <c r="TVI14"/>
      <c r="TVJ14"/>
      <c r="TVK14"/>
      <c r="TVL14"/>
      <c r="TVM14"/>
      <c r="TVN14"/>
      <c r="TVO14"/>
      <c r="TVP14"/>
      <c r="TVQ14"/>
      <c r="TVR14"/>
      <c r="TVS14"/>
      <c r="TVT14"/>
      <c r="TVU14"/>
      <c r="TVV14"/>
      <c r="TVW14"/>
      <c r="TVX14"/>
      <c r="TVY14"/>
      <c r="TVZ14"/>
      <c r="TWA14"/>
      <c r="TWB14"/>
      <c r="TWC14"/>
      <c r="TWD14"/>
      <c r="TWE14"/>
      <c r="TWF14"/>
      <c r="TWG14"/>
      <c r="TWH14"/>
      <c r="TWI14"/>
      <c r="TWJ14"/>
      <c r="TWK14"/>
      <c r="TWL14"/>
      <c r="TWM14"/>
      <c r="TWN14"/>
      <c r="TWO14"/>
      <c r="TWP14"/>
      <c r="TWQ14"/>
      <c r="TWR14"/>
      <c r="TWS14"/>
      <c r="TWT14"/>
      <c r="TWU14"/>
      <c r="TWV14"/>
      <c r="TWW14"/>
      <c r="TWX14"/>
      <c r="TWY14"/>
      <c r="TWZ14"/>
      <c r="TXA14"/>
      <c r="TXB14"/>
      <c r="TXC14"/>
      <c r="TXD14"/>
      <c r="TXE14"/>
      <c r="TXF14"/>
      <c r="TXG14"/>
      <c r="TXH14"/>
      <c r="TXI14"/>
      <c r="TXJ14"/>
      <c r="TXK14"/>
      <c r="TXL14"/>
      <c r="TXM14"/>
      <c r="TXN14"/>
      <c r="TXO14"/>
      <c r="TXP14"/>
      <c r="TXQ14"/>
      <c r="TXR14"/>
      <c r="TXS14"/>
      <c r="TXT14"/>
      <c r="TXU14"/>
      <c r="TXV14"/>
      <c r="TXW14"/>
      <c r="TXX14"/>
      <c r="TXY14"/>
      <c r="TXZ14"/>
      <c r="TYA14"/>
      <c r="TYB14"/>
      <c r="TYC14"/>
      <c r="TYD14"/>
      <c r="TYE14"/>
      <c r="TYF14"/>
      <c r="TYG14"/>
      <c r="TYH14"/>
      <c r="TYI14"/>
      <c r="TYJ14"/>
      <c r="TYK14"/>
      <c r="TYL14"/>
      <c r="TYM14"/>
      <c r="TYN14"/>
      <c r="TYO14"/>
      <c r="TYP14"/>
      <c r="TYQ14"/>
      <c r="TYR14"/>
      <c r="TYS14"/>
      <c r="TYT14"/>
      <c r="TYU14"/>
      <c r="TYV14"/>
      <c r="TYW14"/>
      <c r="TYX14"/>
      <c r="TYY14"/>
      <c r="TYZ14"/>
      <c r="TZA14"/>
      <c r="TZB14"/>
      <c r="TZC14"/>
      <c r="TZD14"/>
      <c r="TZE14"/>
      <c r="TZF14"/>
      <c r="TZG14"/>
      <c r="TZH14"/>
      <c r="TZI14"/>
      <c r="TZJ14"/>
      <c r="TZK14"/>
      <c r="TZL14"/>
      <c r="TZM14"/>
      <c r="TZN14"/>
      <c r="TZO14"/>
      <c r="TZP14"/>
      <c r="TZQ14"/>
      <c r="TZR14"/>
      <c r="TZS14"/>
      <c r="TZT14"/>
      <c r="TZU14"/>
      <c r="TZV14"/>
      <c r="TZW14"/>
      <c r="TZX14"/>
      <c r="TZY14"/>
      <c r="TZZ14"/>
      <c r="UAA14"/>
      <c r="UAB14"/>
      <c r="UAC14"/>
      <c r="UAD14"/>
      <c r="UAE14"/>
      <c r="UAF14"/>
      <c r="UAG14"/>
      <c r="UAH14"/>
      <c r="UAI14"/>
      <c r="UAJ14"/>
      <c r="UAK14"/>
      <c r="UAL14"/>
      <c r="UAM14"/>
      <c r="UAN14"/>
      <c r="UAO14"/>
      <c r="UAP14"/>
      <c r="UAQ14"/>
      <c r="UAR14"/>
      <c r="UAS14"/>
      <c r="UAT14"/>
      <c r="UAU14"/>
      <c r="UAV14"/>
      <c r="UAW14"/>
      <c r="UAX14"/>
      <c r="UAY14"/>
      <c r="UAZ14"/>
      <c r="UBA14"/>
      <c r="UBB14"/>
      <c r="UBC14"/>
      <c r="UBD14"/>
      <c r="UBE14"/>
      <c r="UBF14"/>
      <c r="UBG14"/>
      <c r="UBH14"/>
      <c r="UBI14"/>
      <c r="UBJ14"/>
      <c r="UBK14"/>
      <c r="UBL14"/>
      <c r="UBM14"/>
      <c r="UBN14"/>
      <c r="UBO14"/>
      <c r="UBP14"/>
      <c r="UBQ14"/>
      <c r="UBR14"/>
      <c r="UBS14"/>
      <c r="UBT14"/>
      <c r="UBU14"/>
      <c r="UBV14"/>
      <c r="UBW14"/>
      <c r="UBX14"/>
      <c r="UBY14"/>
      <c r="UBZ14"/>
      <c r="UCA14"/>
      <c r="UCB14"/>
      <c r="UCC14"/>
      <c r="UCD14"/>
      <c r="UCE14"/>
      <c r="UCF14"/>
      <c r="UCG14"/>
      <c r="UCH14"/>
      <c r="UCI14"/>
      <c r="UCJ14"/>
      <c r="UCK14"/>
      <c r="UCL14"/>
      <c r="UCM14"/>
      <c r="UCN14"/>
      <c r="UCO14"/>
      <c r="UCP14"/>
      <c r="UCQ14"/>
      <c r="UCR14"/>
      <c r="UCS14"/>
      <c r="UCT14"/>
      <c r="UCU14"/>
      <c r="UCV14"/>
      <c r="UCW14"/>
      <c r="UCX14"/>
      <c r="UCY14"/>
      <c r="UCZ14"/>
      <c r="UDA14"/>
      <c r="UDB14"/>
      <c r="UDC14"/>
      <c r="UDD14"/>
      <c r="UDE14"/>
      <c r="UDF14"/>
      <c r="UDG14"/>
      <c r="UDH14"/>
      <c r="UDI14"/>
      <c r="UDJ14"/>
      <c r="UDK14"/>
      <c r="UDL14"/>
      <c r="UDM14"/>
      <c r="UDN14"/>
      <c r="UDO14"/>
      <c r="UDP14"/>
      <c r="UDQ14"/>
      <c r="UDR14"/>
      <c r="UDS14"/>
      <c r="UDT14"/>
      <c r="UDU14"/>
      <c r="UDV14"/>
      <c r="UDW14"/>
      <c r="UDX14"/>
      <c r="UDY14"/>
      <c r="UDZ14"/>
      <c r="UEA14"/>
      <c r="UEB14"/>
      <c r="UEC14"/>
      <c r="UED14"/>
      <c r="UEE14"/>
      <c r="UEF14"/>
      <c r="UEG14"/>
      <c r="UEH14"/>
      <c r="UEI14"/>
      <c r="UEJ14"/>
      <c r="UEK14"/>
      <c r="UEL14"/>
      <c r="UEM14"/>
      <c r="UEN14"/>
      <c r="UEO14"/>
      <c r="UEP14"/>
      <c r="UEQ14"/>
      <c r="UER14"/>
      <c r="UES14"/>
      <c r="UET14"/>
      <c r="UEU14"/>
      <c r="UEV14"/>
      <c r="UEW14"/>
      <c r="UEX14"/>
      <c r="UEY14"/>
      <c r="UEZ14"/>
      <c r="UFA14"/>
      <c r="UFB14"/>
      <c r="UFC14"/>
      <c r="UFD14"/>
      <c r="UFE14"/>
      <c r="UFF14"/>
      <c r="UFG14"/>
      <c r="UFH14"/>
      <c r="UFI14"/>
      <c r="UFJ14"/>
      <c r="UFK14"/>
      <c r="UFL14"/>
      <c r="UFM14"/>
      <c r="UFN14"/>
      <c r="UFO14"/>
      <c r="UFP14"/>
      <c r="UFQ14"/>
      <c r="UFR14"/>
      <c r="UFS14"/>
      <c r="UFT14"/>
      <c r="UFU14"/>
      <c r="UFV14"/>
      <c r="UFW14"/>
      <c r="UFX14"/>
      <c r="UFY14"/>
      <c r="UFZ14"/>
      <c r="UGA14"/>
      <c r="UGB14"/>
      <c r="UGC14"/>
      <c r="UGD14"/>
      <c r="UGE14"/>
      <c r="UGF14"/>
      <c r="UGG14"/>
      <c r="UGH14"/>
      <c r="UGI14"/>
      <c r="UGJ14"/>
      <c r="UGK14"/>
      <c r="UGL14"/>
      <c r="UGM14"/>
      <c r="UGN14"/>
      <c r="UGO14"/>
      <c r="UGP14"/>
      <c r="UGQ14"/>
      <c r="UGR14"/>
      <c r="UGS14"/>
      <c r="UGT14"/>
      <c r="UGU14"/>
      <c r="UGV14"/>
      <c r="UGW14"/>
      <c r="UGX14"/>
      <c r="UGY14"/>
      <c r="UGZ14"/>
      <c r="UHA14"/>
      <c r="UHB14"/>
      <c r="UHC14"/>
      <c r="UHD14"/>
      <c r="UHE14"/>
      <c r="UHF14"/>
      <c r="UHG14"/>
      <c r="UHH14"/>
      <c r="UHI14"/>
      <c r="UHJ14"/>
      <c r="UHK14"/>
      <c r="UHL14"/>
      <c r="UHM14"/>
      <c r="UHN14"/>
      <c r="UHO14"/>
      <c r="UHP14"/>
      <c r="UHQ14"/>
      <c r="UHR14"/>
      <c r="UHS14"/>
      <c r="UHT14"/>
      <c r="UHU14"/>
      <c r="UHV14"/>
      <c r="UHW14"/>
      <c r="UHX14"/>
      <c r="UHY14"/>
      <c r="UHZ14"/>
      <c r="UIA14"/>
      <c r="UIB14"/>
      <c r="UIC14"/>
      <c r="UID14"/>
      <c r="UIE14"/>
      <c r="UIF14"/>
      <c r="UIG14"/>
      <c r="UIH14"/>
      <c r="UII14"/>
      <c r="UIJ14"/>
      <c r="UIK14"/>
      <c r="UIL14"/>
      <c r="UIM14"/>
      <c r="UIN14"/>
      <c r="UIO14"/>
      <c r="UIP14"/>
      <c r="UIQ14"/>
      <c r="UIR14"/>
      <c r="UIS14"/>
      <c r="UIT14"/>
      <c r="UIU14"/>
      <c r="UIV14"/>
      <c r="UIW14"/>
      <c r="UIX14"/>
      <c r="UIY14"/>
      <c r="UIZ14"/>
      <c r="UJA14"/>
      <c r="UJB14"/>
      <c r="UJC14"/>
      <c r="UJD14"/>
      <c r="UJE14"/>
      <c r="UJF14"/>
      <c r="UJG14"/>
      <c r="UJH14"/>
      <c r="UJI14"/>
      <c r="UJJ14"/>
      <c r="UJK14"/>
      <c r="UJL14"/>
      <c r="UJM14"/>
      <c r="UJN14"/>
      <c r="UJO14"/>
      <c r="UJP14"/>
      <c r="UJQ14"/>
      <c r="UJR14"/>
      <c r="UJS14"/>
      <c r="UJT14"/>
      <c r="UJU14"/>
      <c r="UJV14"/>
      <c r="UJW14"/>
      <c r="UJX14"/>
      <c r="UJY14"/>
      <c r="UJZ14"/>
      <c r="UKA14"/>
      <c r="UKB14"/>
      <c r="UKC14"/>
      <c r="UKD14"/>
      <c r="UKE14"/>
      <c r="UKF14"/>
      <c r="UKG14"/>
      <c r="UKH14"/>
      <c r="UKI14"/>
      <c r="UKJ14"/>
      <c r="UKK14"/>
      <c r="UKL14"/>
      <c r="UKM14"/>
      <c r="UKN14"/>
      <c r="UKO14"/>
      <c r="UKP14"/>
      <c r="UKQ14"/>
      <c r="UKR14"/>
      <c r="UKS14"/>
      <c r="UKT14"/>
      <c r="UKU14"/>
      <c r="UKV14"/>
      <c r="UKW14"/>
      <c r="UKX14"/>
      <c r="UKY14"/>
      <c r="UKZ14"/>
      <c r="ULA14"/>
      <c r="ULB14"/>
      <c r="ULC14"/>
      <c r="ULD14"/>
      <c r="ULE14"/>
      <c r="ULF14"/>
      <c r="ULG14"/>
      <c r="ULH14"/>
      <c r="ULI14"/>
      <c r="ULJ14"/>
      <c r="ULK14"/>
      <c r="ULL14"/>
      <c r="ULM14"/>
      <c r="ULN14"/>
      <c r="ULO14"/>
      <c r="ULP14"/>
      <c r="ULQ14"/>
      <c r="ULR14"/>
      <c r="ULS14"/>
      <c r="ULT14"/>
      <c r="ULU14"/>
      <c r="ULV14"/>
      <c r="ULW14"/>
      <c r="ULX14"/>
      <c r="ULY14"/>
      <c r="ULZ14"/>
      <c r="UMA14"/>
      <c r="UMB14"/>
      <c r="UMC14"/>
      <c r="UMD14"/>
      <c r="UME14"/>
      <c r="UMF14"/>
      <c r="UMG14"/>
      <c r="UMH14"/>
      <c r="UMI14"/>
      <c r="UMJ14"/>
      <c r="UMK14"/>
      <c r="UML14"/>
      <c r="UMM14"/>
      <c r="UMN14"/>
      <c r="UMO14"/>
      <c r="UMP14"/>
      <c r="UMQ14"/>
      <c r="UMR14"/>
      <c r="UMS14"/>
      <c r="UMT14"/>
      <c r="UMU14"/>
      <c r="UMV14"/>
      <c r="UMW14"/>
      <c r="UMX14"/>
      <c r="UMY14"/>
      <c r="UMZ14"/>
      <c r="UNA14"/>
      <c r="UNB14"/>
      <c r="UNC14"/>
      <c r="UND14"/>
      <c r="UNE14"/>
      <c r="UNF14"/>
      <c r="UNG14"/>
      <c r="UNH14"/>
      <c r="UNI14"/>
      <c r="UNJ14"/>
      <c r="UNK14"/>
      <c r="UNL14"/>
      <c r="UNM14"/>
      <c r="UNN14"/>
      <c r="UNO14"/>
      <c r="UNP14"/>
      <c r="UNQ14"/>
      <c r="UNR14"/>
      <c r="UNS14"/>
      <c r="UNT14"/>
      <c r="UNU14"/>
      <c r="UNV14"/>
      <c r="UNW14"/>
      <c r="UNX14"/>
      <c r="UNY14"/>
      <c r="UNZ14"/>
      <c r="UOA14"/>
      <c r="UOB14"/>
      <c r="UOC14"/>
      <c r="UOD14"/>
      <c r="UOE14"/>
      <c r="UOF14"/>
      <c r="UOG14"/>
      <c r="UOH14"/>
      <c r="UOI14"/>
      <c r="UOJ14"/>
      <c r="UOK14"/>
      <c r="UOL14"/>
      <c r="UOM14"/>
      <c r="UON14"/>
      <c r="UOO14"/>
      <c r="UOP14"/>
      <c r="UOQ14"/>
      <c r="UOR14"/>
      <c r="UOS14"/>
      <c r="UOT14"/>
      <c r="UOU14"/>
      <c r="UOV14"/>
      <c r="UOW14"/>
      <c r="UOX14"/>
      <c r="UOY14"/>
      <c r="UOZ14"/>
      <c r="UPA14"/>
      <c r="UPB14"/>
      <c r="UPC14"/>
      <c r="UPD14"/>
      <c r="UPE14"/>
      <c r="UPF14"/>
      <c r="UPG14"/>
      <c r="UPH14"/>
      <c r="UPI14"/>
      <c r="UPJ14"/>
      <c r="UPK14"/>
      <c r="UPL14"/>
      <c r="UPM14"/>
      <c r="UPN14"/>
      <c r="UPO14"/>
      <c r="UPP14"/>
      <c r="UPQ14"/>
      <c r="UPR14"/>
      <c r="UPS14"/>
      <c r="UPT14"/>
      <c r="UPU14"/>
      <c r="UPV14"/>
      <c r="UPW14"/>
      <c r="UPX14"/>
      <c r="UPY14"/>
      <c r="UPZ14"/>
      <c r="UQA14"/>
      <c r="UQB14"/>
      <c r="UQC14"/>
      <c r="UQD14"/>
      <c r="UQE14"/>
      <c r="UQF14"/>
      <c r="UQG14"/>
      <c r="UQH14"/>
      <c r="UQI14"/>
      <c r="UQJ14"/>
      <c r="UQK14"/>
      <c r="UQL14"/>
      <c r="UQM14"/>
      <c r="UQN14"/>
      <c r="UQO14"/>
      <c r="UQP14"/>
      <c r="UQQ14"/>
      <c r="UQR14"/>
      <c r="UQS14"/>
      <c r="UQT14"/>
      <c r="UQU14"/>
      <c r="UQV14"/>
      <c r="UQW14"/>
      <c r="UQX14"/>
      <c r="UQY14"/>
      <c r="UQZ14"/>
      <c r="URA14"/>
      <c r="URB14"/>
      <c r="URC14"/>
      <c r="URD14"/>
      <c r="URE14"/>
      <c r="URF14"/>
      <c r="URG14"/>
      <c r="URH14"/>
      <c r="URI14"/>
      <c r="URJ14"/>
      <c r="URK14"/>
      <c r="URL14"/>
      <c r="URM14"/>
      <c r="URN14"/>
      <c r="URO14"/>
      <c r="URP14"/>
      <c r="URQ14"/>
      <c r="URR14"/>
      <c r="URS14"/>
      <c r="URT14"/>
      <c r="URU14"/>
      <c r="URV14"/>
      <c r="URW14"/>
      <c r="URX14"/>
      <c r="URY14"/>
      <c r="URZ14"/>
      <c r="USA14"/>
      <c r="USB14"/>
      <c r="USC14"/>
      <c r="USD14"/>
      <c r="USE14"/>
      <c r="USF14"/>
      <c r="USG14"/>
      <c r="USH14"/>
      <c r="USI14"/>
      <c r="USJ14"/>
      <c r="USK14"/>
      <c r="USL14"/>
      <c r="USM14"/>
      <c r="USN14"/>
      <c r="USO14"/>
      <c r="USP14"/>
      <c r="USQ14"/>
      <c r="USR14"/>
      <c r="USS14"/>
      <c r="UST14"/>
      <c r="USU14"/>
      <c r="USV14"/>
      <c r="USW14"/>
      <c r="USX14"/>
      <c r="USY14"/>
      <c r="USZ14"/>
      <c r="UTA14"/>
      <c r="UTB14"/>
      <c r="UTC14"/>
      <c r="UTD14"/>
      <c r="UTE14"/>
      <c r="UTF14"/>
      <c r="UTG14"/>
      <c r="UTH14"/>
      <c r="UTI14"/>
      <c r="UTJ14"/>
      <c r="UTK14"/>
      <c r="UTL14"/>
      <c r="UTM14"/>
      <c r="UTN14"/>
      <c r="UTO14"/>
      <c r="UTP14"/>
      <c r="UTQ14"/>
      <c r="UTR14"/>
      <c r="UTS14"/>
      <c r="UTT14"/>
      <c r="UTU14"/>
      <c r="UTV14"/>
      <c r="UTW14"/>
      <c r="UTX14"/>
      <c r="UTY14"/>
      <c r="UTZ14"/>
      <c r="UUA14"/>
      <c r="UUB14"/>
      <c r="UUC14"/>
      <c r="UUD14"/>
      <c r="UUE14"/>
      <c r="UUF14"/>
      <c r="UUG14"/>
      <c r="UUH14"/>
      <c r="UUI14"/>
      <c r="UUJ14"/>
      <c r="UUK14"/>
      <c r="UUL14"/>
      <c r="UUM14"/>
      <c r="UUN14"/>
      <c r="UUO14"/>
      <c r="UUP14"/>
      <c r="UUQ14"/>
      <c r="UUR14"/>
      <c r="UUS14"/>
      <c r="UUT14"/>
      <c r="UUU14"/>
      <c r="UUV14"/>
      <c r="UUW14"/>
      <c r="UUX14"/>
      <c r="UUY14"/>
      <c r="UUZ14"/>
      <c r="UVA14"/>
      <c r="UVB14"/>
      <c r="UVC14"/>
      <c r="UVD14"/>
      <c r="UVE14"/>
      <c r="UVF14"/>
      <c r="UVG14"/>
      <c r="UVH14"/>
      <c r="UVI14"/>
      <c r="UVJ14"/>
      <c r="UVK14"/>
      <c r="UVL14"/>
      <c r="UVM14"/>
      <c r="UVN14"/>
      <c r="UVO14"/>
      <c r="UVP14"/>
      <c r="UVQ14"/>
      <c r="UVR14"/>
      <c r="UVS14"/>
      <c r="UVT14"/>
      <c r="UVU14"/>
      <c r="UVV14"/>
      <c r="UVW14"/>
      <c r="UVX14"/>
      <c r="UVY14"/>
      <c r="UVZ14"/>
      <c r="UWA14"/>
      <c r="UWB14"/>
      <c r="UWC14"/>
      <c r="UWD14"/>
      <c r="UWE14"/>
      <c r="UWF14"/>
      <c r="UWG14"/>
      <c r="UWH14"/>
      <c r="UWI14"/>
      <c r="UWJ14"/>
      <c r="UWK14"/>
      <c r="UWL14"/>
      <c r="UWM14"/>
      <c r="UWN14"/>
      <c r="UWO14"/>
      <c r="UWP14"/>
      <c r="UWQ14"/>
      <c r="UWR14"/>
      <c r="UWS14"/>
      <c r="UWT14"/>
      <c r="UWU14"/>
      <c r="UWV14"/>
      <c r="UWW14"/>
      <c r="UWX14"/>
      <c r="UWY14"/>
      <c r="UWZ14"/>
      <c r="UXA14"/>
      <c r="UXB14"/>
      <c r="UXC14"/>
      <c r="UXD14"/>
      <c r="UXE14"/>
      <c r="UXF14"/>
      <c r="UXG14"/>
      <c r="UXH14"/>
      <c r="UXI14"/>
      <c r="UXJ14"/>
      <c r="UXK14"/>
      <c r="UXL14"/>
      <c r="UXM14"/>
      <c r="UXN14"/>
      <c r="UXO14"/>
      <c r="UXP14"/>
      <c r="UXQ14"/>
      <c r="UXR14"/>
      <c r="UXS14"/>
      <c r="UXT14"/>
      <c r="UXU14"/>
      <c r="UXV14"/>
      <c r="UXW14"/>
      <c r="UXX14"/>
      <c r="UXY14"/>
      <c r="UXZ14"/>
      <c r="UYA14"/>
      <c r="UYB14"/>
      <c r="UYC14"/>
      <c r="UYD14"/>
      <c r="UYE14"/>
      <c r="UYF14"/>
      <c r="UYG14"/>
      <c r="UYH14"/>
      <c r="UYI14"/>
      <c r="UYJ14"/>
      <c r="UYK14"/>
      <c r="UYL14"/>
      <c r="UYM14"/>
      <c r="UYN14"/>
      <c r="UYO14"/>
      <c r="UYP14"/>
      <c r="UYQ14"/>
      <c r="UYR14"/>
      <c r="UYS14"/>
      <c r="UYT14"/>
      <c r="UYU14"/>
      <c r="UYV14"/>
      <c r="UYW14"/>
      <c r="UYX14"/>
      <c r="UYY14"/>
      <c r="UYZ14"/>
      <c r="UZA14"/>
      <c r="UZB14"/>
      <c r="UZC14"/>
      <c r="UZD14"/>
      <c r="UZE14"/>
      <c r="UZF14"/>
      <c r="UZG14"/>
      <c r="UZH14"/>
      <c r="UZI14"/>
      <c r="UZJ14"/>
      <c r="UZK14"/>
      <c r="UZL14"/>
      <c r="UZM14"/>
      <c r="UZN14"/>
      <c r="UZO14"/>
      <c r="UZP14"/>
      <c r="UZQ14"/>
      <c r="UZR14"/>
      <c r="UZS14"/>
      <c r="UZT14"/>
      <c r="UZU14"/>
      <c r="UZV14"/>
      <c r="UZW14"/>
      <c r="UZX14"/>
      <c r="UZY14"/>
      <c r="UZZ14"/>
      <c r="VAA14"/>
      <c r="VAB14"/>
      <c r="VAC14"/>
      <c r="VAD14"/>
      <c r="VAE14"/>
      <c r="VAF14"/>
      <c r="VAG14"/>
      <c r="VAH14"/>
      <c r="VAI14"/>
      <c r="VAJ14"/>
      <c r="VAK14"/>
      <c r="VAL14"/>
      <c r="VAM14"/>
      <c r="VAN14"/>
      <c r="VAO14"/>
      <c r="VAP14"/>
      <c r="VAQ14"/>
      <c r="VAR14"/>
      <c r="VAS14"/>
      <c r="VAT14"/>
      <c r="VAU14"/>
      <c r="VAV14"/>
      <c r="VAW14"/>
      <c r="VAX14"/>
      <c r="VAY14"/>
      <c r="VAZ14"/>
      <c r="VBA14"/>
      <c r="VBB14"/>
      <c r="VBC14"/>
      <c r="VBD14"/>
      <c r="VBE14"/>
      <c r="VBF14"/>
      <c r="VBG14"/>
      <c r="VBH14"/>
      <c r="VBI14"/>
      <c r="VBJ14"/>
      <c r="VBK14"/>
      <c r="VBL14"/>
      <c r="VBM14"/>
      <c r="VBN14"/>
      <c r="VBO14"/>
      <c r="VBP14"/>
      <c r="VBQ14"/>
      <c r="VBR14"/>
      <c r="VBS14"/>
      <c r="VBT14"/>
      <c r="VBU14"/>
      <c r="VBV14"/>
      <c r="VBW14"/>
      <c r="VBX14"/>
      <c r="VBY14"/>
      <c r="VBZ14"/>
      <c r="VCA14"/>
      <c r="VCB14"/>
      <c r="VCC14"/>
      <c r="VCD14"/>
      <c r="VCE14"/>
      <c r="VCF14"/>
      <c r="VCG14"/>
      <c r="VCH14"/>
      <c r="VCI14"/>
      <c r="VCJ14"/>
      <c r="VCK14"/>
      <c r="VCL14"/>
      <c r="VCM14"/>
      <c r="VCN14"/>
      <c r="VCO14"/>
      <c r="VCP14"/>
      <c r="VCQ14"/>
      <c r="VCR14"/>
      <c r="VCS14"/>
      <c r="VCT14"/>
      <c r="VCU14"/>
      <c r="VCV14"/>
      <c r="VCW14"/>
      <c r="VCX14"/>
      <c r="VCY14"/>
      <c r="VCZ14"/>
      <c r="VDA14"/>
      <c r="VDB14"/>
      <c r="VDC14"/>
      <c r="VDD14"/>
      <c r="VDE14"/>
      <c r="VDF14"/>
      <c r="VDG14"/>
      <c r="VDH14"/>
      <c r="VDI14"/>
      <c r="VDJ14"/>
      <c r="VDK14"/>
      <c r="VDL14"/>
      <c r="VDM14"/>
      <c r="VDN14"/>
      <c r="VDO14"/>
      <c r="VDP14"/>
      <c r="VDQ14"/>
      <c r="VDR14"/>
      <c r="VDS14"/>
      <c r="VDT14"/>
      <c r="VDU14"/>
      <c r="VDV14"/>
      <c r="VDW14"/>
      <c r="VDX14"/>
      <c r="VDY14"/>
      <c r="VDZ14"/>
      <c r="VEA14"/>
      <c r="VEB14"/>
      <c r="VEC14"/>
      <c r="VED14"/>
      <c r="VEE14"/>
      <c r="VEF14"/>
      <c r="VEG14"/>
      <c r="VEH14"/>
      <c r="VEI14"/>
      <c r="VEJ14"/>
      <c r="VEK14"/>
      <c r="VEL14"/>
      <c r="VEM14"/>
      <c r="VEN14"/>
      <c r="VEO14"/>
      <c r="VEP14"/>
      <c r="VEQ14"/>
      <c r="VER14"/>
      <c r="VES14"/>
      <c r="VET14"/>
      <c r="VEU14"/>
      <c r="VEV14"/>
      <c r="VEW14"/>
      <c r="VEX14"/>
      <c r="VEY14"/>
      <c r="VEZ14"/>
      <c r="VFA14"/>
      <c r="VFB14"/>
      <c r="VFC14"/>
      <c r="VFD14"/>
      <c r="VFE14"/>
      <c r="VFF14"/>
      <c r="VFG14"/>
      <c r="VFH14"/>
      <c r="VFI14"/>
      <c r="VFJ14"/>
      <c r="VFK14"/>
      <c r="VFL14"/>
      <c r="VFM14"/>
      <c r="VFN14"/>
      <c r="VFO14"/>
      <c r="VFP14"/>
      <c r="VFQ14"/>
      <c r="VFR14"/>
      <c r="VFS14"/>
      <c r="VFT14"/>
      <c r="VFU14"/>
      <c r="VFV14"/>
      <c r="VFW14"/>
      <c r="VFX14"/>
      <c r="VFY14"/>
      <c r="VFZ14"/>
      <c r="VGA14"/>
      <c r="VGB14"/>
      <c r="VGC14"/>
      <c r="VGD14"/>
      <c r="VGE14"/>
      <c r="VGF14"/>
      <c r="VGG14"/>
      <c r="VGH14"/>
      <c r="VGI14"/>
      <c r="VGJ14"/>
      <c r="VGK14"/>
      <c r="VGL14"/>
      <c r="VGM14"/>
      <c r="VGN14"/>
      <c r="VGO14"/>
      <c r="VGP14"/>
      <c r="VGQ14"/>
      <c r="VGR14"/>
      <c r="VGS14"/>
      <c r="VGT14"/>
      <c r="VGU14"/>
      <c r="VGV14"/>
      <c r="VGW14"/>
      <c r="VGX14"/>
      <c r="VGY14"/>
      <c r="VGZ14"/>
      <c r="VHA14"/>
      <c r="VHB14"/>
      <c r="VHC14"/>
      <c r="VHD14"/>
      <c r="VHE14"/>
      <c r="VHF14"/>
      <c r="VHG14"/>
      <c r="VHH14"/>
      <c r="VHI14"/>
      <c r="VHJ14"/>
      <c r="VHK14"/>
      <c r="VHL14"/>
      <c r="VHM14"/>
      <c r="VHN14"/>
      <c r="VHO14"/>
      <c r="VHP14"/>
      <c r="VHQ14"/>
      <c r="VHR14"/>
      <c r="VHS14"/>
      <c r="VHT14"/>
      <c r="VHU14"/>
      <c r="VHV14"/>
      <c r="VHW14"/>
      <c r="VHX14"/>
      <c r="VHY14"/>
      <c r="VHZ14"/>
      <c r="VIA14"/>
      <c r="VIB14"/>
      <c r="VIC14"/>
      <c r="VID14"/>
      <c r="VIE14"/>
      <c r="VIF14"/>
      <c r="VIG14"/>
      <c r="VIH14"/>
      <c r="VII14"/>
      <c r="VIJ14"/>
      <c r="VIK14"/>
      <c r="VIL14"/>
      <c r="VIM14"/>
      <c r="VIN14"/>
      <c r="VIO14"/>
      <c r="VIP14"/>
      <c r="VIQ14"/>
      <c r="VIR14"/>
      <c r="VIS14"/>
      <c r="VIT14"/>
      <c r="VIU14"/>
      <c r="VIV14"/>
      <c r="VIW14"/>
      <c r="VIX14"/>
      <c r="VIY14"/>
      <c r="VIZ14"/>
      <c r="VJA14"/>
      <c r="VJB14"/>
      <c r="VJC14"/>
      <c r="VJD14"/>
      <c r="VJE14"/>
      <c r="VJF14"/>
      <c r="VJG14"/>
      <c r="VJH14"/>
      <c r="VJI14"/>
      <c r="VJJ14"/>
      <c r="VJK14"/>
      <c r="VJL14"/>
      <c r="VJM14"/>
      <c r="VJN14"/>
      <c r="VJO14"/>
      <c r="VJP14"/>
      <c r="VJQ14"/>
      <c r="VJR14"/>
      <c r="VJS14"/>
      <c r="VJT14"/>
      <c r="VJU14"/>
      <c r="VJV14"/>
      <c r="VJW14"/>
      <c r="VJX14"/>
      <c r="VJY14"/>
      <c r="VJZ14"/>
      <c r="VKA14"/>
      <c r="VKB14"/>
      <c r="VKC14"/>
      <c r="VKD14"/>
      <c r="VKE14"/>
      <c r="VKF14"/>
      <c r="VKG14"/>
      <c r="VKH14"/>
      <c r="VKI14"/>
      <c r="VKJ14"/>
      <c r="VKK14"/>
      <c r="VKL14"/>
      <c r="VKM14"/>
      <c r="VKN14"/>
      <c r="VKO14"/>
      <c r="VKP14"/>
      <c r="VKQ14"/>
      <c r="VKR14"/>
      <c r="VKS14"/>
      <c r="VKT14"/>
      <c r="VKU14"/>
      <c r="VKV14"/>
      <c r="VKW14"/>
      <c r="VKX14"/>
      <c r="VKY14"/>
      <c r="VKZ14"/>
      <c r="VLA14"/>
      <c r="VLB14"/>
      <c r="VLC14"/>
      <c r="VLD14"/>
      <c r="VLE14"/>
      <c r="VLF14"/>
      <c r="VLG14"/>
      <c r="VLH14"/>
      <c r="VLI14"/>
      <c r="VLJ14"/>
      <c r="VLK14"/>
      <c r="VLL14"/>
      <c r="VLM14"/>
      <c r="VLN14"/>
      <c r="VLO14"/>
      <c r="VLP14"/>
      <c r="VLQ14"/>
      <c r="VLR14"/>
      <c r="VLS14"/>
      <c r="VLT14"/>
      <c r="VLU14"/>
      <c r="VLV14"/>
      <c r="VLW14"/>
      <c r="VLX14"/>
      <c r="VLY14"/>
      <c r="VLZ14"/>
      <c r="VMA14"/>
      <c r="VMB14"/>
      <c r="VMC14"/>
      <c r="VMD14"/>
      <c r="VME14"/>
      <c r="VMF14"/>
      <c r="VMG14"/>
      <c r="VMH14"/>
      <c r="VMI14"/>
      <c r="VMJ14"/>
      <c r="VMK14"/>
      <c r="VML14"/>
      <c r="VMM14"/>
      <c r="VMN14"/>
      <c r="VMO14"/>
      <c r="VMP14"/>
      <c r="VMQ14"/>
      <c r="VMR14"/>
      <c r="VMS14"/>
      <c r="VMT14"/>
      <c r="VMU14"/>
      <c r="VMV14"/>
      <c r="VMW14"/>
      <c r="VMX14"/>
      <c r="VMY14"/>
      <c r="VMZ14"/>
      <c r="VNA14"/>
      <c r="VNB14"/>
      <c r="VNC14"/>
      <c r="VND14"/>
      <c r="VNE14"/>
      <c r="VNF14"/>
      <c r="VNG14"/>
      <c r="VNH14"/>
      <c r="VNI14"/>
      <c r="VNJ14"/>
      <c r="VNK14"/>
      <c r="VNL14"/>
      <c r="VNM14"/>
      <c r="VNN14"/>
      <c r="VNO14"/>
      <c r="VNP14"/>
      <c r="VNQ14"/>
      <c r="VNR14"/>
      <c r="VNS14"/>
      <c r="VNT14"/>
      <c r="VNU14"/>
      <c r="VNV14"/>
      <c r="VNW14"/>
      <c r="VNX14"/>
      <c r="VNY14"/>
      <c r="VNZ14"/>
      <c r="VOA14"/>
      <c r="VOB14"/>
      <c r="VOC14"/>
      <c r="VOD14"/>
      <c r="VOE14"/>
      <c r="VOF14"/>
      <c r="VOG14"/>
      <c r="VOH14"/>
      <c r="VOI14"/>
      <c r="VOJ14"/>
      <c r="VOK14"/>
      <c r="VOL14"/>
      <c r="VOM14"/>
      <c r="VON14"/>
      <c r="VOO14"/>
      <c r="VOP14"/>
      <c r="VOQ14"/>
      <c r="VOR14"/>
      <c r="VOS14"/>
      <c r="VOT14"/>
      <c r="VOU14"/>
      <c r="VOV14"/>
      <c r="VOW14"/>
      <c r="VOX14"/>
      <c r="VOY14"/>
      <c r="VOZ14"/>
      <c r="VPA14"/>
      <c r="VPB14"/>
      <c r="VPC14"/>
      <c r="VPD14"/>
      <c r="VPE14"/>
      <c r="VPF14"/>
      <c r="VPG14"/>
      <c r="VPH14"/>
      <c r="VPI14"/>
      <c r="VPJ14"/>
      <c r="VPK14"/>
      <c r="VPL14"/>
      <c r="VPM14"/>
      <c r="VPN14"/>
      <c r="VPO14"/>
      <c r="VPP14"/>
      <c r="VPQ14"/>
      <c r="VPR14"/>
      <c r="VPS14"/>
      <c r="VPT14"/>
      <c r="VPU14"/>
      <c r="VPV14"/>
      <c r="VPW14"/>
      <c r="VPX14"/>
      <c r="VPY14"/>
      <c r="VPZ14"/>
      <c r="VQA14"/>
      <c r="VQB14"/>
      <c r="VQC14"/>
      <c r="VQD14"/>
      <c r="VQE14"/>
      <c r="VQF14"/>
      <c r="VQG14"/>
      <c r="VQH14"/>
      <c r="VQI14"/>
      <c r="VQJ14"/>
      <c r="VQK14"/>
      <c r="VQL14"/>
      <c r="VQM14"/>
      <c r="VQN14"/>
      <c r="VQO14"/>
      <c r="VQP14"/>
      <c r="VQQ14"/>
      <c r="VQR14"/>
      <c r="VQS14"/>
      <c r="VQT14"/>
      <c r="VQU14"/>
      <c r="VQV14"/>
      <c r="VQW14"/>
      <c r="VQX14"/>
      <c r="VQY14"/>
      <c r="VQZ14"/>
      <c r="VRA14"/>
      <c r="VRB14"/>
      <c r="VRC14"/>
      <c r="VRD14"/>
      <c r="VRE14"/>
      <c r="VRF14"/>
      <c r="VRG14"/>
      <c r="VRH14"/>
      <c r="VRI14"/>
      <c r="VRJ14"/>
      <c r="VRK14"/>
      <c r="VRL14"/>
      <c r="VRM14"/>
      <c r="VRN14"/>
      <c r="VRO14"/>
      <c r="VRP14"/>
      <c r="VRQ14"/>
      <c r="VRR14"/>
      <c r="VRS14"/>
      <c r="VRT14"/>
      <c r="VRU14"/>
      <c r="VRV14"/>
      <c r="VRW14"/>
      <c r="VRX14"/>
      <c r="VRY14"/>
      <c r="VRZ14"/>
      <c r="VSA14"/>
      <c r="VSB14"/>
      <c r="VSC14"/>
      <c r="VSD14"/>
      <c r="VSE14"/>
      <c r="VSF14"/>
      <c r="VSG14"/>
      <c r="VSH14"/>
      <c r="VSI14"/>
      <c r="VSJ14"/>
      <c r="VSK14"/>
      <c r="VSL14"/>
      <c r="VSM14"/>
      <c r="VSN14"/>
      <c r="VSO14"/>
      <c r="VSP14"/>
      <c r="VSQ14"/>
      <c r="VSR14"/>
      <c r="VSS14"/>
      <c r="VST14"/>
      <c r="VSU14"/>
      <c r="VSV14"/>
      <c r="VSW14"/>
      <c r="VSX14"/>
      <c r="VSY14"/>
      <c r="VSZ14"/>
      <c r="VTA14"/>
      <c r="VTB14"/>
      <c r="VTC14"/>
      <c r="VTD14"/>
      <c r="VTE14"/>
      <c r="VTF14"/>
      <c r="VTG14"/>
      <c r="VTH14"/>
      <c r="VTI14"/>
      <c r="VTJ14"/>
      <c r="VTK14"/>
      <c r="VTL14"/>
      <c r="VTM14"/>
      <c r="VTN14"/>
      <c r="VTO14"/>
      <c r="VTP14"/>
      <c r="VTQ14"/>
      <c r="VTR14"/>
      <c r="VTS14"/>
      <c r="VTT14"/>
      <c r="VTU14"/>
      <c r="VTV14"/>
      <c r="VTW14"/>
      <c r="VTX14"/>
      <c r="VTY14"/>
      <c r="VTZ14"/>
      <c r="VUA14"/>
      <c r="VUB14"/>
      <c r="VUC14"/>
      <c r="VUD14"/>
      <c r="VUE14"/>
      <c r="VUF14"/>
      <c r="VUG14"/>
      <c r="VUH14"/>
      <c r="VUI14"/>
      <c r="VUJ14"/>
      <c r="VUK14"/>
      <c r="VUL14"/>
      <c r="VUM14"/>
      <c r="VUN14"/>
      <c r="VUO14"/>
      <c r="VUP14"/>
      <c r="VUQ14"/>
      <c r="VUR14"/>
      <c r="VUS14"/>
      <c r="VUT14"/>
      <c r="VUU14"/>
      <c r="VUV14"/>
      <c r="VUW14"/>
      <c r="VUX14"/>
      <c r="VUY14"/>
      <c r="VUZ14"/>
      <c r="VVA14"/>
      <c r="VVB14"/>
      <c r="VVC14"/>
      <c r="VVD14"/>
      <c r="VVE14"/>
      <c r="VVF14"/>
      <c r="VVG14"/>
      <c r="VVH14"/>
      <c r="VVI14"/>
      <c r="VVJ14"/>
      <c r="VVK14"/>
      <c r="VVL14"/>
      <c r="VVM14"/>
      <c r="VVN14"/>
      <c r="VVO14"/>
      <c r="VVP14"/>
      <c r="VVQ14"/>
      <c r="VVR14"/>
      <c r="VVS14"/>
      <c r="VVT14"/>
      <c r="VVU14"/>
      <c r="VVV14"/>
      <c r="VVW14"/>
      <c r="VVX14"/>
      <c r="VVY14"/>
      <c r="VVZ14"/>
      <c r="VWA14"/>
      <c r="VWB14"/>
      <c r="VWC14"/>
      <c r="VWD14"/>
      <c r="VWE14"/>
      <c r="VWF14"/>
      <c r="VWG14"/>
      <c r="VWH14"/>
      <c r="VWI14"/>
      <c r="VWJ14"/>
      <c r="VWK14"/>
      <c r="VWL14"/>
      <c r="VWM14"/>
      <c r="VWN14"/>
      <c r="VWO14"/>
      <c r="VWP14"/>
      <c r="VWQ14"/>
      <c r="VWR14"/>
      <c r="VWS14"/>
      <c r="VWT14"/>
      <c r="VWU14"/>
      <c r="VWV14"/>
      <c r="VWW14"/>
      <c r="VWX14"/>
      <c r="VWY14"/>
      <c r="VWZ14"/>
      <c r="VXA14"/>
      <c r="VXB14"/>
      <c r="VXC14"/>
      <c r="VXD14"/>
      <c r="VXE14"/>
      <c r="VXF14"/>
      <c r="VXG14"/>
      <c r="VXH14"/>
      <c r="VXI14"/>
      <c r="VXJ14"/>
      <c r="VXK14"/>
      <c r="VXL14"/>
      <c r="VXM14"/>
      <c r="VXN14"/>
      <c r="VXO14"/>
      <c r="VXP14"/>
      <c r="VXQ14"/>
      <c r="VXR14"/>
      <c r="VXS14"/>
      <c r="VXT14"/>
      <c r="VXU14"/>
      <c r="VXV14"/>
      <c r="VXW14"/>
      <c r="VXX14"/>
      <c r="VXY14"/>
      <c r="VXZ14"/>
      <c r="VYA14"/>
      <c r="VYB14"/>
      <c r="VYC14"/>
      <c r="VYD14"/>
      <c r="VYE14"/>
      <c r="VYF14"/>
      <c r="VYG14"/>
      <c r="VYH14"/>
      <c r="VYI14"/>
      <c r="VYJ14"/>
      <c r="VYK14"/>
      <c r="VYL14"/>
      <c r="VYM14"/>
      <c r="VYN14"/>
      <c r="VYO14"/>
      <c r="VYP14"/>
      <c r="VYQ14"/>
      <c r="VYR14"/>
      <c r="VYS14"/>
      <c r="VYT14"/>
      <c r="VYU14"/>
      <c r="VYV14"/>
      <c r="VYW14"/>
      <c r="VYX14"/>
      <c r="VYY14"/>
      <c r="VYZ14"/>
      <c r="VZA14"/>
      <c r="VZB14"/>
      <c r="VZC14"/>
      <c r="VZD14"/>
      <c r="VZE14"/>
      <c r="VZF14"/>
      <c r="VZG14"/>
      <c r="VZH14"/>
      <c r="VZI14"/>
      <c r="VZJ14"/>
      <c r="VZK14"/>
      <c r="VZL14"/>
      <c r="VZM14"/>
      <c r="VZN14"/>
      <c r="VZO14"/>
      <c r="VZP14"/>
      <c r="VZQ14"/>
      <c r="VZR14"/>
      <c r="VZS14"/>
      <c r="VZT14"/>
      <c r="VZU14"/>
      <c r="VZV14"/>
      <c r="VZW14"/>
      <c r="VZX14"/>
      <c r="VZY14"/>
      <c r="VZZ14"/>
      <c r="WAA14"/>
      <c r="WAB14"/>
      <c r="WAC14"/>
      <c r="WAD14"/>
      <c r="WAE14"/>
      <c r="WAF14"/>
      <c r="WAG14"/>
      <c r="WAH14"/>
      <c r="WAI14"/>
      <c r="WAJ14"/>
      <c r="WAK14"/>
      <c r="WAL14"/>
      <c r="WAM14"/>
      <c r="WAN14"/>
      <c r="WAO14"/>
      <c r="WAP14"/>
      <c r="WAQ14"/>
      <c r="WAR14"/>
      <c r="WAS14"/>
      <c r="WAT14"/>
      <c r="WAU14"/>
      <c r="WAV14"/>
      <c r="WAW14"/>
      <c r="WAX14"/>
      <c r="WAY14"/>
      <c r="WAZ14"/>
      <c r="WBA14"/>
      <c r="WBB14"/>
      <c r="WBC14"/>
      <c r="WBD14"/>
      <c r="WBE14"/>
      <c r="WBF14"/>
      <c r="WBG14"/>
      <c r="WBH14"/>
      <c r="WBI14"/>
      <c r="WBJ14"/>
      <c r="WBK14"/>
      <c r="WBL14"/>
      <c r="WBM14"/>
      <c r="WBN14"/>
      <c r="WBO14"/>
      <c r="WBP14"/>
      <c r="WBQ14"/>
      <c r="WBR14"/>
      <c r="WBS14"/>
      <c r="WBT14"/>
      <c r="WBU14"/>
      <c r="WBV14"/>
      <c r="WBW14"/>
      <c r="WBX14"/>
      <c r="WBY14"/>
      <c r="WBZ14"/>
      <c r="WCA14"/>
      <c r="WCB14"/>
      <c r="WCC14"/>
      <c r="WCD14"/>
      <c r="WCE14"/>
      <c r="WCF14"/>
      <c r="WCG14"/>
      <c r="WCH14"/>
      <c r="WCI14"/>
      <c r="WCJ14"/>
      <c r="WCK14"/>
      <c r="WCL14"/>
      <c r="WCM14"/>
      <c r="WCN14"/>
      <c r="WCO14"/>
      <c r="WCP14"/>
      <c r="WCQ14"/>
      <c r="WCR14"/>
      <c r="WCS14"/>
      <c r="WCT14"/>
      <c r="WCU14"/>
      <c r="WCV14"/>
      <c r="WCW14"/>
      <c r="WCX14"/>
      <c r="WCY14"/>
      <c r="WCZ14"/>
      <c r="WDA14"/>
      <c r="WDB14"/>
      <c r="WDC14"/>
      <c r="WDD14"/>
      <c r="WDE14"/>
      <c r="WDF14"/>
      <c r="WDG14"/>
      <c r="WDH14"/>
      <c r="WDI14"/>
      <c r="WDJ14"/>
      <c r="WDK14"/>
      <c r="WDL14"/>
      <c r="WDM14"/>
      <c r="WDN14"/>
      <c r="WDO14"/>
      <c r="WDP14"/>
      <c r="WDQ14"/>
      <c r="WDR14"/>
      <c r="WDS14"/>
      <c r="WDT14"/>
      <c r="WDU14"/>
      <c r="WDV14"/>
      <c r="WDW14"/>
      <c r="WDX14"/>
      <c r="WDY14"/>
      <c r="WDZ14"/>
      <c r="WEA14"/>
      <c r="WEB14"/>
      <c r="WEC14"/>
      <c r="WED14"/>
      <c r="WEE14"/>
      <c r="WEF14"/>
      <c r="WEG14"/>
      <c r="WEH14"/>
      <c r="WEI14"/>
      <c r="WEJ14"/>
      <c r="WEK14"/>
      <c r="WEL14"/>
      <c r="WEM14"/>
      <c r="WEN14"/>
      <c r="WEO14"/>
      <c r="WEP14"/>
      <c r="WEQ14"/>
      <c r="WER14"/>
      <c r="WES14"/>
      <c r="WET14"/>
      <c r="WEU14"/>
      <c r="WEV14"/>
      <c r="WEW14"/>
      <c r="WEX14"/>
      <c r="WEY14"/>
      <c r="WEZ14"/>
      <c r="WFA14"/>
      <c r="WFB14"/>
      <c r="WFC14"/>
      <c r="WFD14"/>
      <c r="WFE14"/>
      <c r="WFF14"/>
      <c r="WFG14"/>
      <c r="WFH14"/>
      <c r="WFI14"/>
      <c r="WFJ14"/>
      <c r="WFK14"/>
      <c r="WFL14"/>
      <c r="WFM14"/>
      <c r="WFN14"/>
      <c r="WFO14"/>
      <c r="WFP14"/>
      <c r="WFQ14"/>
      <c r="WFR14"/>
      <c r="WFS14"/>
      <c r="WFT14"/>
      <c r="WFU14"/>
      <c r="WFV14"/>
      <c r="WFW14"/>
      <c r="WFX14"/>
      <c r="WFY14"/>
      <c r="WFZ14"/>
      <c r="WGA14"/>
      <c r="WGB14"/>
      <c r="WGC14"/>
      <c r="WGD14"/>
      <c r="WGE14"/>
      <c r="WGF14"/>
      <c r="WGG14"/>
      <c r="WGH14"/>
      <c r="WGI14"/>
      <c r="WGJ14"/>
      <c r="WGK14"/>
      <c r="WGL14"/>
      <c r="WGM14"/>
      <c r="WGN14"/>
      <c r="WGO14"/>
      <c r="WGP14"/>
      <c r="WGQ14"/>
      <c r="WGR14"/>
      <c r="WGS14"/>
      <c r="WGT14"/>
      <c r="WGU14"/>
      <c r="WGV14"/>
      <c r="WGW14"/>
      <c r="WGX14"/>
      <c r="WGY14"/>
      <c r="WGZ14"/>
      <c r="WHA14"/>
      <c r="WHB14"/>
      <c r="WHC14"/>
      <c r="WHD14"/>
      <c r="WHE14"/>
      <c r="WHF14"/>
      <c r="WHG14"/>
      <c r="WHH14"/>
      <c r="WHI14"/>
      <c r="WHJ14"/>
      <c r="WHK14"/>
      <c r="WHL14"/>
      <c r="WHM14"/>
      <c r="WHN14"/>
      <c r="WHO14"/>
      <c r="WHP14"/>
      <c r="WHQ14"/>
      <c r="WHR14"/>
      <c r="WHS14"/>
      <c r="WHT14"/>
      <c r="WHU14"/>
      <c r="WHV14"/>
      <c r="WHW14"/>
      <c r="WHX14"/>
      <c r="WHY14"/>
      <c r="WHZ14"/>
      <c r="WIA14"/>
      <c r="WIB14"/>
      <c r="WIC14"/>
      <c r="WID14"/>
      <c r="WIE14"/>
      <c r="WIF14"/>
      <c r="WIG14"/>
      <c r="WIH14"/>
      <c r="WII14"/>
      <c r="WIJ14"/>
      <c r="WIK14"/>
      <c r="WIL14"/>
      <c r="WIM14"/>
      <c r="WIN14"/>
      <c r="WIO14"/>
      <c r="WIP14"/>
      <c r="WIQ14"/>
      <c r="WIR14"/>
      <c r="WIS14"/>
      <c r="WIT14"/>
      <c r="WIU14"/>
      <c r="WIV14"/>
      <c r="WIW14"/>
      <c r="WIX14"/>
      <c r="WIY14"/>
      <c r="WIZ14"/>
      <c r="WJA14"/>
      <c r="WJB14"/>
      <c r="WJC14"/>
      <c r="WJD14"/>
      <c r="WJE14"/>
      <c r="WJF14"/>
      <c r="WJG14"/>
      <c r="WJH14"/>
      <c r="WJI14"/>
      <c r="WJJ14"/>
      <c r="WJK14"/>
      <c r="WJL14"/>
      <c r="WJM14"/>
      <c r="WJN14"/>
      <c r="WJO14"/>
      <c r="WJP14"/>
      <c r="WJQ14"/>
      <c r="WJR14"/>
      <c r="WJS14"/>
      <c r="WJT14"/>
      <c r="WJU14"/>
      <c r="WJV14"/>
      <c r="WJW14"/>
      <c r="WJX14"/>
      <c r="WJY14"/>
      <c r="WJZ14"/>
      <c r="WKA14"/>
      <c r="WKB14"/>
      <c r="WKC14"/>
      <c r="WKD14"/>
      <c r="WKE14"/>
      <c r="WKF14"/>
      <c r="WKG14"/>
      <c r="WKH14"/>
      <c r="WKI14"/>
      <c r="WKJ14"/>
      <c r="WKK14"/>
      <c r="WKL14"/>
      <c r="WKM14"/>
      <c r="WKN14"/>
      <c r="WKO14"/>
      <c r="WKP14"/>
      <c r="WKQ14"/>
      <c r="WKR14"/>
      <c r="WKS14"/>
      <c r="WKT14"/>
      <c r="WKU14"/>
      <c r="WKV14"/>
      <c r="WKW14"/>
      <c r="WKX14"/>
      <c r="WKY14"/>
      <c r="WKZ14"/>
      <c r="WLA14"/>
      <c r="WLB14"/>
      <c r="WLC14"/>
      <c r="WLD14"/>
      <c r="WLE14"/>
      <c r="WLF14"/>
      <c r="WLG14"/>
      <c r="WLH14"/>
      <c r="WLI14"/>
      <c r="WLJ14"/>
      <c r="WLK14"/>
      <c r="WLL14"/>
      <c r="WLM14"/>
      <c r="WLN14"/>
      <c r="WLO14"/>
      <c r="WLP14"/>
      <c r="WLQ14"/>
      <c r="WLR14"/>
      <c r="WLS14"/>
      <c r="WLT14"/>
      <c r="WLU14"/>
      <c r="WLV14"/>
      <c r="WLW14"/>
      <c r="WLX14"/>
      <c r="WLY14"/>
      <c r="WLZ14"/>
      <c r="WMA14"/>
      <c r="WMB14"/>
      <c r="WMC14"/>
      <c r="WMD14"/>
      <c r="WME14"/>
      <c r="WMF14"/>
      <c r="WMG14"/>
      <c r="WMH14"/>
      <c r="WMI14"/>
      <c r="WMJ14"/>
      <c r="WMK14"/>
      <c r="WML14"/>
      <c r="WMM14"/>
      <c r="WMN14"/>
      <c r="WMO14"/>
      <c r="WMP14"/>
      <c r="WMQ14"/>
      <c r="WMR14"/>
      <c r="WMS14"/>
      <c r="WMT14"/>
      <c r="WMU14"/>
      <c r="WMV14"/>
      <c r="WMW14"/>
      <c r="WMX14"/>
      <c r="WMY14"/>
      <c r="WMZ14"/>
      <c r="WNA14"/>
      <c r="WNB14"/>
      <c r="WNC14"/>
      <c r="WND14"/>
      <c r="WNE14"/>
      <c r="WNF14"/>
      <c r="WNG14"/>
      <c r="WNH14"/>
      <c r="WNI14"/>
      <c r="WNJ14"/>
      <c r="WNK14"/>
      <c r="WNL14"/>
      <c r="WNM14"/>
      <c r="WNN14"/>
      <c r="WNO14"/>
      <c r="WNP14"/>
      <c r="WNQ14"/>
      <c r="WNR14"/>
      <c r="WNS14"/>
      <c r="WNT14"/>
      <c r="WNU14"/>
      <c r="WNV14"/>
      <c r="WNW14"/>
      <c r="WNX14"/>
      <c r="WNY14"/>
      <c r="WNZ14"/>
      <c r="WOA14"/>
      <c r="WOB14"/>
      <c r="WOC14"/>
      <c r="WOD14"/>
      <c r="WOE14"/>
      <c r="WOF14"/>
      <c r="WOG14"/>
      <c r="WOH14"/>
      <c r="WOI14"/>
      <c r="WOJ14"/>
      <c r="WOK14"/>
      <c r="WOL14"/>
      <c r="WOM14"/>
      <c r="WON14"/>
      <c r="WOO14"/>
      <c r="WOP14"/>
      <c r="WOQ14"/>
      <c r="WOR14"/>
      <c r="WOS14"/>
      <c r="WOT14"/>
      <c r="WOU14"/>
      <c r="WOV14"/>
      <c r="WOW14"/>
      <c r="WOX14"/>
      <c r="WOY14"/>
      <c r="WOZ14"/>
      <c r="WPA14"/>
      <c r="WPB14"/>
      <c r="WPC14"/>
      <c r="WPD14"/>
      <c r="WPE14"/>
      <c r="WPF14"/>
      <c r="WPG14"/>
      <c r="WPH14"/>
      <c r="WPI14"/>
      <c r="WPJ14"/>
      <c r="WPK14"/>
      <c r="WPL14"/>
      <c r="WPM14"/>
      <c r="WPN14"/>
      <c r="WPO14"/>
      <c r="WPP14"/>
      <c r="WPQ14"/>
      <c r="WPR14"/>
      <c r="WPS14"/>
      <c r="WPT14"/>
      <c r="WPU14"/>
      <c r="WPV14"/>
      <c r="WPW14"/>
      <c r="WPX14"/>
      <c r="WPY14"/>
      <c r="WPZ14"/>
      <c r="WQA14"/>
      <c r="WQB14"/>
      <c r="WQC14"/>
      <c r="WQD14"/>
      <c r="WQE14"/>
      <c r="WQF14"/>
      <c r="WQG14"/>
      <c r="WQH14"/>
      <c r="WQI14"/>
      <c r="WQJ14"/>
      <c r="WQK14"/>
      <c r="WQL14"/>
      <c r="WQM14"/>
      <c r="WQN14"/>
      <c r="WQO14"/>
      <c r="WQP14"/>
      <c r="WQQ14"/>
      <c r="WQR14"/>
      <c r="WQS14"/>
      <c r="WQT14"/>
      <c r="WQU14"/>
      <c r="WQV14"/>
      <c r="WQW14"/>
      <c r="WQX14"/>
      <c r="WQY14"/>
      <c r="WQZ14"/>
      <c r="WRA14"/>
      <c r="WRB14"/>
      <c r="WRC14"/>
      <c r="WRD14"/>
      <c r="WRE14"/>
      <c r="WRF14"/>
      <c r="WRG14"/>
      <c r="WRH14"/>
      <c r="WRI14"/>
      <c r="WRJ14"/>
      <c r="WRK14"/>
      <c r="WRL14"/>
      <c r="WRM14"/>
      <c r="WRN14"/>
      <c r="WRO14"/>
      <c r="WRP14"/>
      <c r="WRQ14"/>
      <c r="WRR14"/>
      <c r="WRS14"/>
      <c r="WRT14"/>
      <c r="WRU14"/>
      <c r="WRV14"/>
      <c r="WRW14"/>
      <c r="WRX14"/>
      <c r="WRY14"/>
      <c r="WRZ14"/>
      <c r="WSA14"/>
      <c r="WSB14"/>
      <c r="WSC14"/>
      <c r="WSD14"/>
      <c r="WSE14"/>
      <c r="WSF14"/>
      <c r="WSG14"/>
      <c r="WSH14"/>
      <c r="WSI14"/>
      <c r="WSJ14"/>
      <c r="WSK14"/>
      <c r="WSL14"/>
      <c r="WSM14"/>
      <c r="WSN14"/>
      <c r="WSO14"/>
      <c r="WSP14"/>
      <c r="WSQ14"/>
      <c r="WSR14"/>
      <c r="WSS14"/>
      <c r="WST14"/>
      <c r="WSU14"/>
      <c r="WSV14"/>
      <c r="WSW14"/>
      <c r="WSX14"/>
      <c r="WSY14"/>
      <c r="WSZ14"/>
      <c r="WTA14"/>
      <c r="WTB14"/>
      <c r="WTC14"/>
      <c r="WTD14"/>
      <c r="WTE14"/>
      <c r="WTF14"/>
      <c r="WTG14"/>
      <c r="WTH14"/>
      <c r="WTI14"/>
      <c r="WTJ14"/>
      <c r="WTK14"/>
      <c r="WTL14"/>
      <c r="WTM14"/>
      <c r="WTN14"/>
      <c r="WTO14"/>
      <c r="WTP14"/>
      <c r="WTQ14"/>
      <c r="WTR14"/>
      <c r="WTS14"/>
      <c r="WTT14"/>
      <c r="WTU14"/>
      <c r="WTV14"/>
      <c r="WTW14"/>
      <c r="WTX14"/>
      <c r="WTY14"/>
      <c r="WTZ14"/>
      <c r="WUA14"/>
      <c r="WUB14"/>
      <c r="WUC14"/>
      <c r="WUD14"/>
      <c r="WUE14"/>
      <c r="WUF14"/>
      <c r="WUG14"/>
      <c r="WUH14"/>
      <c r="WUI14"/>
      <c r="WUJ14"/>
      <c r="WUK14"/>
      <c r="WUL14"/>
      <c r="WUM14"/>
      <c r="WUN14"/>
      <c r="WUO14"/>
      <c r="WUP14"/>
      <c r="WUQ14"/>
      <c r="WUR14"/>
      <c r="WUS14"/>
      <c r="WUT14"/>
      <c r="WUU14"/>
      <c r="WUV14"/>
      <c r="WUW14"/>
      <c r="WUX14"/>
      <c r="WUY14"/>
      <c r="WUZ14"/>
      <c r="WVA14"/>
      <c r="WVB14"/>
      <c r="WVC14"/>
      <c r="WVD14"/>
      <c r="WVE14"/>
      <c r="WVF14"/>
      <c r="WVG14"/>
      <c r="WVH14"/>
      <c r="WVI14"/>
      <c r="WVJ14"/>
      <c r="WVK14"/>
      <c r="WVL14"/>
      <c r="WVM14"/>
      <c r="WVN14"/>
      <c r="WVO14"/>
      <c r="WVP14"/>
      <c r="WVQ14"/>
      <c r="WVR14"/>
      <c r="WVS14"/>
      <c r="WVT14"/>
      <c r="WVU14"/>
      <c r="WVV14"/>
      <c r="WVW14"/>
      <c r="WVX14"/>
      <c r="WVY14"/>
      <c r="WVZ14"/>
      <c r="WWA14"/>
      <c r="WWB14"/>
      <c r="WWC14"/>
      <c r="WWD14"/>
      <c r="WWE14"/>
      <c r="WWF14"/>
      <c r="WWG14"/>
      <c r="WWH14"/>
      <c r="WWI14"/>
      <c r="WWJ14"/>
      <c r="WWK14"/>
      <c r="WWL14"/>
      <c r="WWM14"/>
      <c r="WWN14"/>
      <c r="WWO14"/>
      <c r="WWP14"/>
      <c r="WWQ14"/>
      <c r="WWR14"/>
      <c r="WWS14"/>
      <c r="WWT14"/>
      <c r="WWU14"/>
      <c r="WWV14"/>
      <c r="WWW14"/>
      <c r="WWX14"/>
      <c r="WWY14"/>
      <c r="WWZ14"/>
      <c r="WXA14"/>
      <c r="WXB14"/>
      <c r="WXC14"/>
      <c r="WXD14"/>
      <c r="WXE14"/>
      <c r="WXF14"/>
      <c r="WXG14"/>
      <c r="WXH14"/>
      <c r="WXI14"/>
      <c r="WXJ14"/>
      <c r="WXK14"/>
      <c r="WXL14"/>
      <c r="WXM14"/>
      <c r="WXN14"/>
      <c r="WXO14"/>
      <c r="WXP14"/>
      <c r="WXQ14"/>
      <c r="WXR14"/>
      <c r="WXS14"/>
      <c r="WXT14"/>
      <c r="WXU14"/>
      <c r="WXV14"/>
      <c r="WXW14"/>
      <c r="WXX14"/>
      <c r="WXY14"/>
      <c r="WXZ14"/>
      <c r="WYA14"/>
      <c r="WYB14"/>
      <c r="WYC14"/>
      <c r="WYD14"/>
      <c r="WYE14"/>
      <c r="WYF14"/>
      <c r="WYG14"/>
      <c r="WYH14"/>
      <c r="WYI14"/>
      <c r="WYJ14"/>
      <c r="WYK14"/>
      <c r="WYL14"/>
      <c r="WYM14"/>
      <c r="WYN14"/>
      <c r="WYO14"/>
      <c r="WYP14"/>
      <c r="WYQ14"/>
      <c r="WYR14"/>
      <c r="WYS14"/>
      <c r="WYT14"/>
      <c r="WYU14"/>
      <c r="WYV14"/>
      <c r="WYW14"/>
      <c r="WYX14"/>
      <c r="WYY14"/>
      <c r="WYZ14"/>
      <c r="WZA14"/>
      <c r="WZB14"/>
      <c r="WZC14"/>
      <c r="WZD14"/>
      <c r="WZE14"/>
      <c r="WZF14"/>
      <c r="WZG14"/>
      <c r="WZH14"/>
      <c r="WZI14"/>
      <c r="WZJ14"/>
      <c r="WZK14"/>
      <c r="WZL14"/>
      <c r="WZM14"/>
      <c r="WZN14"/>
      <c r="WZO14"/>
      <c r="WZP14"/>
      <c r="WZQ14"/>
      <c r="WZR14"/>
      <c r="WZS14"/>
      <c r="WZT14"/>
      <c r="WZU14"/>
      <c r="WZV14"/>
      <c r="WZW14"/>
      <c r="WZX14"/>
      <c r="WZY14"/>
      <c r="WZZ14"/>
      <c r="XAA14"/>
      <c r="XAB14"/>
      <c r="XAC14"/>
      <c r="XAD14"/>
      <c r="XAE14"/>
      <c r="XAF14"/>
      <c r="XAG14"/>
      <c r="XAH14"/>
      <c r="XAI14"/>
      <c r="XAJ14"/>
      <c r="XAK14"/>
      <c r="XAL14"/>
      <c r="XAM14"/>
      <c r="XAN14"/>
      <c r="XAO14"/>
      <c r="XAP14"/>
      <c r="XAQ14"/>
      <c r="XAR14"/>
      <c r="XAS14"/>
      <c r="XAT14"/>
      <c r="XAU14"/>
      <c r="XAV14"/>
      <c r="XAW14"/>
      <c r="XAX14"/>
      <c r="XAY14"/>
      <c r="XAZ14"/>
      <c r="XBA14"/>
      <c r="XBB14"/>
      <c r="XBC14"/>
      <c r="XBD14"/>
      <c r="XBE14"/>
      <c r="XBF14"/>
      <c r="XBG14"/>
      <c r="XBH14"/>
      <c r="XBI14"/>
      <c r="XBJ14"/>
      <c r="XBK14"/>
      <c r="XBL14"/>
      <c r="XBM14"/>
      <c r="XBN14"/>
      <c r="XBO14"/>
      <c r="XBP14"/>
      <c r="XBQ14"/>
      <c r="XBR14"/>
      <c r="XBS14"/>
      <c r="XBT14"/>
      <c r="XBU14"/>
      <c r="XBV14"/>
      <c r="XBW14"/>
      <c r="XBX14"/>
      <c r="XBY14"/>
      <c r="XBZ14"/>
      <c r="XCA14"/>
      <c r="XCB14"/>
      <c r="XCC14"/>
      <c r="XCD14"/>
      <c r="XCE14"/>
      <c r="XCF14"/>
      <c r="XCG14"/>
      <c r="XCH14"/>
      <c r="XCI14"/>
      <c r="XCJ14"/>
      <c r="XCK14"/>
      <c r="XCL14"/>
      <c r="XCM14"/>
      <c r="XCN14"/>
      <c r="XCO14"/>
      <c r="XCP14"/>
      <c r="XCQ14"/>
      <c r="XCR14"/>
      <c r="XCS14"/>
      <c r="XCT14"/>
      <c r="XCU14"/>
      <c r="XCV14"/>
      <c r="XCW14"/>
      <c r="XCX14"/>
      <c r="XCY14"/>
      <c r="XCZ14"/>
      <c r="XDA14"/>
      <c r="XDB14"/>
      <c r="XDC14"/>
      <c r="XDD14"/>
      <c r="XDE14"/>
      <c r="XDF14"/>
      <c r="XDG14"/>
      <c r="XDH14"/>
      <c r="XDI14"/>
      <c r="XDJ14"/>
      <c r="XDK14"/>
      <c r="XDL14"/>
      <c r="XDM14"/>
      <c r="XDN14"/>
      <c r="XDO14"/>
      <c r="XDP14"/>
      <c r="XDQ14"/>
      <c r="XDR14"/>
      <c r="XDS14"/>
      <c r="XDT14"/>
      <c r="XDU14"/>
      <c r="XDV14"/>
      <c r="XDW14"/>
      <c r="XDX14"/>
      <c r="XDY14"/>
      <c r="XDZ14"/>
      <c r="XEA14"/>
      <c r="XEB14"/>
      <c r="XEC14"/>
      <c r="XED14"/>
      <c r="XEE14"/>
      <c r="XEF14"/>
      <c r="XEG14"/>
      <c r="XEH14"/>
      <c r="XEI14"/>
      <c r="XEJ14"/>
      <c r="XEK14"/>
      <c r="XEL14"/>
      <c r="XEM14"/>
      <c r="XEN14"/>
      <c r="XEO14"/>
      <c r="XEP14"/>
      <c r="XEQ14"/>
      <c r="XER14"/>
      <c r="XES14"/>
      <c r="XET14"/>
      <c r="XEU14"/>
      <c r="XEV14"/>
      <c r="XEW14"/>
      <c r="XEX14"/>
      <c r="XEY14"/>
      <c r="XEZ14"/>
      <c r="XFA14"/>
    </row>
    <row r="15" spans="1:16381" s="1" customFormat="1" ht="60">
      <c r="A15" s="556" t="str">
        <f t="array" ref="A15">INDEX(CO_indicators_list[], SMALL(IF(CO_Indic_List='1_Entry_Table'!$B$16,ROW(CO_Indic_List)-7),ROWS(A$6:A15)),2)</f>
        <v>Output 1.2</v>
      </c>
      <c r="B15" s="530" t="str">
        <f>IF(ISERROR(VLOOKUP(A15,FillHome_OO[],3,FALSE))=TRUE,,VLOOKUP(A15,FillHome_OO[],3,FALSE))</f>
        <v>1.2 - National and local capacity for maternal, perinatal and child-health services strengthened</v>
      </c>
      <c r="C15" s="530">
        <f>Monitoring_Table!C15</f>
        <v>0</v>
      </c>
      <c r="D15" s="530" t="str">
        <f>VLOOKUP(ShadowTable[[#This Row],[indicators]],Tablo_MonitoringTable[],2,FALSE)</f>
        <v>Indicator 1.2.2</v>
      </c>
      <c r="E15" s="208" t="str">
        <f t="array" ref="E15">INDEX(CO_indicators_list[], SMALL(IF(CO_Indic_List='1_Entry_Table'!$B$16,ROW(CO_Indic_List)-7),ROWS(E$6:E15)),8)</f>
        <v>1.2.2 - Percentage of district health delegations with at least one infrastructure integrating early child development in their child development monitoring services with nutrition services as entry point</v>
      </c>
      <c r="F15" s="526">
        <f>IF(ISERROR(VLOOKUP(ShadowTable[[#This Row],[indicators]],Tablo_MonitoringTable[],3,FALSE))=TRUE,,VLOOKUP(ShadowTable[[#This Row],[indicators]],Tablo_MonitoringTable[],3,FALSE))</f>
        <v>0</v>
      </c>
      <c r="G15" s="526">
        <f>VLOOKUP(ShadowTable[[#This Row],[indicators]],Tablo_MonitoringTable[],4,FALSE)</f>
        <v>0</v>
      </c>
      <c r="H15" s="526">
        <f>VLOOKUP(ShadowTable[[#This Row],[indicators]],Tablo_MonitoringTable[],5,FALSE)</f>
        <v>0</v>
      </c>
      <c r="I15" s="526">
        <f>VLOOKUP(ShadowTable[[#This Row],[indicators]],Tablo_MonitoringTable[],6,FALSE)</f>
        <v>0</v>
      </c>
      <c r="J15" s="526">
        <f>VLOOKUP(ShadowTable[[#This Row],[indicators]],Tablo_MonitoringTable[],7,FALSE)</f>
        <v>0</v>
      </c>
      <c r="K15" s="526">
        <f>VLOOKUP(ShadowTable[[#This Row],[indicators]],Tablo_MonitoringTable[],8,FALSE)</f>
        <v>0</v>
      </c>
      <c r="L15" s="526">
        <f>VLOOKUP(ShadowTable[[#This Row],[indicators]],Tablo_MonitoringTable[],10,FALSE)</f>
        <v>0</v>
      </c>
      <c r="M15" s="526">
        <f>VLOOKUP(ShadowTable[[#This Row],[indicators]],Tablo_MonitoringTable[],11,FALSE)</f>
        <v>0</v>
      </c>
      <c r="N15" s="526">
        <f>VLOOKUP(ShadowTable[[#This Row],[indicators]],Tablo_MonitoringTable[],13,FALSE)</f>
        <v>0</v>
      </c>
      <c r="O15" s="526">
        <f>VLOOKUP(ShadowTable[[#This Row],[indicators]],Tablo_MonitoringTable[],14,FALSE)</f>
        <v>0</v>
      </c>
      <c r="P15" s="526">
        <f>VLOOKUP(ShadowTable[[#This Row],[indicators]],Tablo_MonitoringTable[],16,FALSE)</f>
        <v>0</v>
      </c>
      <c r="Q15" s="526">
        <f>VLOOKUP(ShadowTable[[#This Row],[indicators]],Tablo_MonitoringTable[],17,FALSE)</f>
        <v>0</v>
      </c>
      <c r="R15" s="526">
        <f>VLOOKUP(ShadowTable[[#This Row],[indicators]],Tablo_MonitoringTable[],19,FALSE)</f>
        <v>0</v>
      </c>
      <c r="S15" s="526">
        <f>VLOOKUP(ShadowTable[[#This Row],[indicators]],Tablo_MonitoringTable[],20,FALSE)</f>
        <v>0</v>
      </c>
      <c r="T15" s="526">
        <f>VLOOKUP(ShadowTable[[#This Row],[indicators]],Tablo_MonitoringTable[],22,FALSE)</f>
        <v>0</v>
      </c>
      <c r="U15" s="526">
        <f>VLOOKUP(ShadowTable[[#This Row],[indicators]],Tablo_MonitoringTable[],23,FALSE)</f>
        <v>0</v>
      </c>
      <c r="V15" s="225">
        <f>VLOOKUP(ShadowTable[[#This Row],[indicators]],Tablo_MonitoringTable[],25,FALSE)</f>
        <v>0</v>
      </c>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c r="IW15"/>
      <c r="IX15"/>
      <c r="IY15"/>
      <c r="IZ15"/>
      <c r="JA15"/>
      <c r="JB15"/>
      <c r="JC15"/>
      <c r="JD15"/>
      <c r="JE15"/>
      <c r="JF15"/>
      <c r="JG15"/>
      <c r="JH15"/>
      <c r="JI15"/>
      <c r="JJ15"/>
      <c r="JK15"/>
      <c r="JL15"/>
      <c r="JM15"/>
      <c r="JN15"/>
      <c r="JO15"/>
      <c r="JP15"/>
      <c r="JQ15"/>
      <c r="JR15"/>
      <c r="JS15"/>
      <c r="JT15"/>
      <c r="JU15"/>
      <c r="JV15"/>
      <c r="JW15"/>
      <c r="JX15"/>
      <c r="JY15"/>
      <c r="JZ15"/>
      <c r="KA15"/>
      <c r="KB15"/>
      <c r="KC15"/>
      <c r="KD15"/>
      <c r="KE15"/>
      <c r="KF15"/>
      <c r="KG15"/>
      <c r="KH15"/>
      <c r="KI15"/>
      <c r="KJ15"/>
      <c r="KK15"/>
      <c r="KL15"/>
      <c r="KM15"/>
      <c r="KN15"/>
      <c r="KO15"/>
      <c r="KP15"/>
      <c r="KQ15"/>
      <c r="KR15"/>
      <c r="KS15"/>
      <c r="KT15"/>
      <c r="KU15"/>
      <c r="KV15"/>
      <c r="KW15"/>
      <c r="KX15"/>
      <c r="KY15"/>
      <c r="KZ15"/>
      <c r="LA15"/>
      <c r="LB15"/>
      <c r="LC15"/>
      <c r="LD15"/>
      <c r="LE15"/>
      <c r="LF15"/>
      <c r="LG15"/>
      <c r="LH15"/>
      <c r="LI15"/>
      <c r="LJ15"/>
      <c r="LK15"/>
      <c r="LL15"/>
      <c r="LM15"/>
      <c r="LN15"/>
      <c r="LO15"/>
      <c r="LP15"/>
      <c r="LQ15"/>
      <c r="LR15"/>
      <c r="LS15"/>
      <c r="LT15"/>
      <c r="LU15"/>
      <c r="LV15"/>
      <c r="LW15"/>
      <c r="LX15"/>
      <c r="LY15"/>
      <c r="LZ15"/>
      <c r="MA15"/>
      <c r="MB15"/>
      <c r="MC15"/>
      <c r="MD15"/>
      <c r="ME15"/>
      <c r="MF15"/>
      <c r="MG15"/>
      <c r="MH15"/>
      <c r="MI15"/>
      <c r="MJ15"/>
      <c r="MK15"/>
      <c r="ML15"/>
      <c r="MM15"/>
      <c r="MN15"/>
      <c r="MO15"/>
      <c r="MP15"/>
      <c r="MQ15"/>
      <c r="MR15"/>
      <c r="MS15"/>
      <c r="MT15"/>
      <c r="MU15"/>
      <c r="MV15"/>
      <c r="MW15"/>
      <c r="MX15"/>
      <c r="MY15"/>
      <c r="MZ15"/>
      <c r="NA15"/>
      <c r="NB15"/>
      <c r="NC15"/>
      <c r="ND15"/>
      <c r="NE15"/>
      <c r="NF15"/>
      <c r="NG15"/>
      <c r="NH15"/>
      <c r="NI15"/>
      <c r="NJ15"/>
      <c r="NK15"/>
      <c r="NL15"/>
      <c r="NM15"/>
      <c r="NN15"/>
      <c r="NO15"/>
      <c r="NP15"/>
      <c r="NQ15"/>
      <c r="NR15"/>
      <c r="NS15"/>
      <c r="NT15"/>
      <c r="NU15"/>
      <c r="NV15"/>
      <c r="NW15"/>
      <c r="NX15"/>
      <c r="NY15"/>
      <c r="NZ15"/>
      <c r="OA15"/>
      <c r="OB15"/>
      <c r="OC15"/>
      <c r="OD15"/>
      <c r="OE15"/>
      <c r="OF15"/>
      <c r="OG15"/>
      <c r="OH15"/>
      <c r="OI15"/>
      <c r="OJ15"/>
      <c r="OK15"/>
      <c r="OL15"/>
      <c r="OM15"/>
      <c r="ON15"/>
      <c r="OO15"/>
      <c r="OP15"/>
      <c r="OQ15"/>
      <c r="OR15"/>
      <c r="OS15"/>
      <c r="OT15"/>
      <c r="OU15"/>
      <c r="OV15"/>
      <c r="OW15"/>
      <c r="OX15"/>
      <c r="OY15"/>
      <c r="OZ15"/>
      <c r="PA15"/>
      <c r="PB15"/>
      <c r="PC15"/>
      <c r="PD15"/>
      <c r="PE15"/>
      <c r="PF15"/>
      <c r="PG15"/>
      <c r="PH15"/>
      <c r="PI15"/>
      <c r="PJ15"/>
      <c r="PK15"/>
      <c r="PL15"/>
      <c r="PM15"/>
      <c r="PN15"/>
      <c r="PO15"/>
      <c r="PP15"/>
      <c r="PQ15"/>
      <c r="PR15"/>
      <c r="PS15"/>
      <c r="PT15"/>
      <c r="PU15"/>
      <c r="PV15"/>
      <c r="PW15"/>
      <c r="PX15"/>
      <c r="PY15"/>
      <c r="PZ15"/>
      <c r="QA15"/>
      <c r="QB15"/>
      <c r="QC15"/>
      <c r="QD15"/>
      <c r="QE15"/>
      <c r="QF15"/>
      <c r="QG15"/>
      <c r="QH15"/>
      <c r="QI15"/>
      <c r="QJ15"/>
      <c r="QK15"/>
      <c r="QL15"/>
      <c r="QM15"/>
      <c r="QN15"/>
      <c r="QO15"/>
      <c r="QP15"/>
      <c r="QQ15"/>
      <c r="QR15"/>
      <c r="QS15"/>
      <c r="QT15"/>
      <c r="QU15"/>
      <c r="QV15"/>
      <c r="QW15"/>
      <c r="QX15"/>
      <c r="QY15"/>
      <c r="QZ15"/>
      <c r="RA15"/>
      <c r="RB15"/>
      <c r="RC15"/>
      <c r="RD15"/>
      <c r="RE15"/>
      <c r="RF15"/>
      <c r="RG15"/>
      <c r="RH15"/>
      <c r="RI15"/>
      <c r="RJ15"/>
      <c r="RK15"/>
      <c r="RL15"/>
      <c r="RM15"/>
      <c r="RN15"/>
      <c r="RO15"/>
      <c r="RP15"/>
      <c r="RQ15"/>
      <c r="RR15"/>
      <c r="RS15"/>
      <c r="RT15"/>
      <c r="RU15"/>
      <c r="RV15"/>
      <c r="RW15"/>
      <c r="RX15"/>
      <c r="RY15"/>
      <c r="RZ15"/>
      <c r="SA15"/>
      <c r="SB15"/>
      <c r="SC15"/>
      <c r="SD15"/>
      <c r="SE15"/>
      <c r="SF15"/>
      <c r="SG15"/>
      <c r="SH15"/>
      <c r="SI15"/>
      <c r="SJ15"/>
      <c r="SK15"/>
      <c r="SL15"/>
      <c r="SM15"/>
      <c r="SN15"/>
      <c r="SO15"/>
      <c r="SP15"/>
      <c r="SQ15"/>
      <c r="SR15"/>
      <c r="SS15"/>
      <c r="ST15"/>
      <c r="SU15"/>
      <c r="SV15"/>
      <c r="SW15"/>
      <c r="SX15"/>
      <c r="SY15"/>
      <c r="SZ15"/>
      <c r="TA15"/>
      <c r="TB15"/>
      <c r="TC15"/>
      <c r="TD15"/>
      <c r="TE15"/>
      <c r="TF15"/>
      <c r="TG15"/>
      <c r="TH15"/>
      <c r="TI15"/>
      <c r="TJ15"/>
      <c r="TK15"/>
      <c r="TL15"/>
      <c r="TM15"/>
      <c r="TN15"/>
      <c r="TO15"/>
      <c r="TP15"/>
      <c r="TQ15"/>
      <c r="TR15"/>
      <c r="TS15"/>
      <c r="TT15"/>
      <c r="TU15"/>
      <c r="TV15"/>
      <c r="TW15"/>
      <c r="TX15"/>
      <c r="TY15"/>
      <c r="TZ15"/>
      <c r="UA15"/>
      <c r="UB15"/>
      <c r="UC15"/>
      <c r="UD15"/>
      <c r="UE15"/>
      <c r="UF15"/>
      <c r="UG15"/>
      <c r="UH15"/>
      <c r="UI15"/>
      <c r="UJ15"/>
      <c r="UK15"/>
      <c r="UL15"/>
      <c r="UM15"/>
      <c r="UN15"/>
      <c r="UO15"/>
      <c r="UP15"/>
      <c r="UQ15"/>
      <c r="UR15"/>
      <c r="US15"/>
      <c r="UT15"/>
      <c r="UU15"/>
      <c r="UV15"/>
      <c r="UW15"/>
      <c r="UX15"/>
      <c r="UY15"/>
      <c r="UZ15"/>
      <c r="VA15"/>
      <c r="VB15"/>
      <c r="VC15"/>
      <c r="VD15"/>
      <c r="VE15"/>
      <c r="VF15"/>
      <c r="VG15"/>
      <c r="VH15"/>
      <c r="VI15"/>
      <c r="VJ15"/>
      <c r="VK15"/>
      <c r="VL15"/>
      <c r="VM15"/>
      <c r="VN15"/>
      <c r="VO15"/>
      <c r="VP15"/>
      <c r="VQ15"/>
      <c r="VR15"/>
      <c r="VS15"/>
      <c r="VT15"/>
      <c r="VU15"/>
      <c r="VV15"/>
      <c r="VW15"/>
      <c r="VX15"/>
      <c r="VY15"/>
      <c r="VZ15"/>
      <c r="WA15"/>
      <c r="WB15"/>
      <c r="WC15"/>
      <c r="WD15"/>
      <c r="WE15"/>
      <c r="WF15"/>
      <c r="WG15"/>
      <c r="WH15"/>
      <c r="WI15"/>
      <c r="WJ15"/>
      <c r="WK15"/>
      <c r="WL15"/>
      <c r="WM15"/>
      <c r="WN15"/>
      <c r="WO15"/>
      <c r="WP15"/>
      <c r="WQ15"/>
      <c r="WR15"/>
      <c r="WS15"/>
      <c r="WT15"/>
      <c r="WU15"/>
      <c r="WV15"/>
      <c r="WW15"/>
      <c r="WX15"/>
      <c r="WY15"/>
      <c r="WZ15"/>
      <c r="XA15"/>
      <c r="XB15"/>
      <c r="XC15"/>
      <c r="XD15"/>
      <c r="XE15"/>
      <c r="XF15"/>
      <c r="XG15"/>
      <c r="XH15"/>
      <c r="XI15"/>
      <c r="XJ15"/>
      <c r="XK15"/>
      <c r="XL15"/>
      <c r="XM15"/>
      <c r="XN15"/>
      <c r="XO15"/>
      <c r="XP15"/>
      <c r="XQ15"/>
      <c r="XR15"/>
      <c r="XS15"/>
      <c r="XT15"/>
      <c r="XU15"/>
      <c r="XV15"/>
      <c r="XW15"/>
      <c r="XX15"/>
      <c r="XY15"/>
      <c r="XZ15"/>
      <c r="YA15"/>
      <c r="YB15"/>
      <c r="YC15"/>
      <c r="YD15"/>
      <c r="YE15"/>
      <c r="YF15"/>
      <c r="YG15"/>
      <c r="YH15"/>
      <c r="YI15"/>
      <c r="YJ15"/>
      <c r="YK15"/>
      <c r="YL15"/>
      <c r="YM15"/>
      <c r="YN15"/>
      <c r="YO15"/>
      <c r="YP15"/>
      <c r="YQ15"/>
      <c r="YR15"/>
      <c r="YS15"/>
      <c r="YT15"/>
      <c r="YU15"/>
      <c r="YV15"/>
      <c r="YW15"/>
      <c r="YX15"/>
      <c r="YY15"/>
      <c r="YZ15"/>
      <c r="ZA15"/>
      <c r="ZB15"/>
      <c r="ZC15"/>
      <c r="ZD15"/>
      <c r="ZE15"/>
      <c r="ZF15"/>
      <c r="ZG15"/>
      <c r="ZH15"/>
      <c r="ZI15"/>
      <c r="ZJ15"/>
      <c r="ZK15"/>
      <c r="ZL15"/>
      <c r="ZM15"/>
      <c r="ZN15"/>
      <c r="ZO15"/>
      <c r="ZP15"/>
      <c r="ZQ15"/>
      <c r="ZR15"/>
      <c r="ZS15"/>
      <c r="ZT15"/>
      <c r="ZU15"/>
      <c r="ZV15"/>
      <c r="ZW15"/>
      <c r="ZX15"/>
      <c r="ZY15"/>
      <c r="ZZ15"/>
      <c r="AAA15"/>
      <c r="AAB15"/>
      <c r="AAC15"/>
      <c r="AAD15"/>
      <c r="AAE15"/>
      <c r="AAF15"/>
      <c r="AAG15"/>
      <c r="AAH15"/>
      <c r="AAI15"/>
      <c r="AAJ15"/>
      <c r="AAK15"/>
      <c r="AAL15"/>
      <c r="AAM15"/>
      <c r="AAN15"/>
      <c r="AAO15"/>
      <c r="AAP15"/>
      <c r="AAQ15"/>
      <c r="AAR15"/>
      <c r="AAS15"/>
      <c r="AAT15"/>
      <c r="AAU15"/>
      <c r="AAV15"/>
      <c r="AAW15"/>
      <c r="AAX15"/>
      <c r="AAY15"/>
      <c r="AAZ15"/>
      <c r="ABA15"/>
      <c r="ABB15"/>
      <c r="ABC15"/>
      <c r="ABD15"/>
      <c r="ABE15"/>
      <c r="ABF15"/>
      <c r="ABG15"/>
      <c r="ABH15"/>
      <c r="ABI15"/>
      <c r="ABJ15"/>
      <c r="ABK15"/>
      <c r="ABL15"/>
      <c r="ABM15"/>
      <c r="ABN15"/>
      <c r="ABO15"/>
      <c r="ABP15"/>
      <c r="ABQ15"/>
      <c r="ABR15"/>
      <c r="ABS15"/>
      <c r="ABT15"/>
      <c r="ABU15"/>
      <c r="ABV15"/>
      <c r="ABW15"/>
      <c r="ABX15"/>
      <c r="ABY15"/>
      <c r="ABZ15"/>
      <c r="ACA15"/>
      <c r="ACB15"/>
      <c r="ACC15"/>
      <c r="ACD15"/>
      <c r="ACE15"/>
      <c r="ACF15"/>
      <c r="ACG15"/>
      <c r="ACH15"/>
      <c r="ACI15"/>
      <c r="ACJ15"/>
      <c r="ACK15"/>
      <c r="ACL15"/>
      <c r="ACM15"/>
      <c r="ACN15"/>
      <c r="ACO15"/>
      <c r="ACP15"/>
      <c r="ACQ15"/>
      <c r="ACR15"/>
      <c r="ACS15"/>
      <c r="ACT15"/>
      <c r="ACU15"/>
      <c r="ACV15"/>
      <c r="ACW15"/>
      <c r="ACX15"/>
      <c r="ACY15"/>
      <c r="ACZ15"/>
      <c r="ADA15"/>
      <c r="ADB15"/>
      <c r="ADC15"/>
      <c r="ADD15"/>
      <c r="ADE15"/>
      <c r="ADF15"/>
      <c r="ADG15"/>
      <c r="ADH15"/>
      <c r="ADI15"/>
      <c r="ADJ15"/>
      <c r="ADK15"/>
      <c r="ADL15"/>
      <c r="ADM15"/>
      <c r="ADN15"/>
      <c r="ADO15"/>
      <c r="ADP15"/>
      <c r="ADQ15"/>
      <c r="ADR15"/>
      <c r="ADS15"/>
      <c r="ADT15"/>
      <c r="ADU15"/>
      <c r="ADV15"/>
      <c r="ADW15"/>
      <c r="ADX15"/>
      <c r="ADY15"/>
      <c r="ADZ15"/>
      <c r="AEA15"/>
      <c r="AEB15"/>
      <c r="AEC15"/>
      <c r="AED15"/>
      <c r="AEE15"/>
      <c r="AEF15"/>
      <c r="AEG15"/>
      <c r="AEH15"/>
      <c r="AEI15"/>
      <c r="AEJ15"/>
      <c r="AEK15"/>
      <c r="AEL15"/>
      <c r="AEM15"/>
      <c r="AEN15"/>
      <c r="AEO15"/>
      <c r="AEP15"/>
      <c r="AEQ15"/>
      <c r="AER15"/>
      <c r="AES15"/>
      <c r="AET15"/>
      <c r="AEU15"/>
      <c r="AEV15"/>
      <c r="AEW15"/>
      <c r="AEX15"/>
      <c r="AEY15"/>
      <c r="AEZ15"/>
      <c r="AFA15"/>
      <c r="AFB15"/>
      <c r="AFC15"/>
      <c r="AFD15"/>
      <c r="AFE15"/>
      <c r="AFF15"/>
      <c r="AFG15"/>
      <c r="AFH15"/>
      <c r="AFI15"/>
      <c r="AFJ15"/>
      <c r="AFK15"/>
      <c r="AFL15"/>
      <c r="AFM15"/>
      <c r="AFN15"/>
      <c r="AFO15"/>
      <c r="AFP15"/>
      <c r="AFQ15"/>
      <c r="AFR15"/>
      <c r="AFS15"/>
      <c r="AFT15"/>
      <c r="AFU15"/>
      <c r="AFV15"/>
      <c r="AFW15"/>
      <c r="AFX15"/>
      <c r="AFY15"/>
      <c r="AFZ15"/>
      <c r="AGA15"/>
      <c r="AGB15"/>
      <c r="AGC15"/>
      <c r="AGD15"/>
      <c r="AGE15"/>
      <c r="AGF15"/>
      <c r="AGG15"/>
      <c r="AGH15"/>
      <c r="AGI15"/>
      <c r="AGJ15"/>
      <c r="AGK15"/>
      <c r="AGL15"/>
      <c r="AGM15"/>
      <c r="AGN15"/>
      <c r="AGO15"/>
      <c r="AGP15"/>
      <c r="AGQ15"/>
      <c r="AGR15"/>
      <c r="AGS15"/>
      <c r="AGT15"/>
      <c r="AGU15"/>
      <c r="AGV15"/>
      <c r="AGW15"/>
      <c r="AGX15"/>
      <c r="AGY15"/>
      <c r="AGZ15"/>
      <c r="AHA15"/>
      <c r="AHB15"/>
      <c r="AHC15"/>
      <c r="AHD15"/>
      <c r="AHE15"/>
      <c r="AHF15"/>
      <c r="AHG15"/>
      <c r="AHH15"/>
      <c r="AHI15"/>
      <c r="AHJ15"/>
      <c r="AHK15"/>
      <c r="AHL15"/>
      <c r="AHM15"/>
      <c r="AHN15"/>
      <c r="AHO15"/>
      <c r="AHP15"/>
      <c r="AHQ15"/>
      <c r="AHR15"/>
      <c r="AHS15"/>
      <c r="AHT15"/>
      <c r="AHU15"/>
      <c r="AHV15"/>
      <c r="AHW15"/>
      <c r="AHX15"/>
      <c r="AHY15"/>
      <c r="AHZ15"/>
      <c r="AIA15"/>
      <c r="AIB15"/>
      <c r="AIC15"/>
      <c r="AID15"/>
      <c r="AIE15"/>
      <c r="AIF15"/>
      <c r="AIG15"/>
      <c r="AIH15"/>
      <c r="AII15"/>
      <c r="AIJ15"/>
      <c r="AIK15"/>
      <c r="AIL15"/>
      <c r="AIM15"/>
      <c r="AIN15"/>
      <c r="AIO15"/>
      <c r="AIP15"/>
      <c r="AIQ15"/>
      <c r="AIR15"/>
      <c r="AIS15"/>
      <c r="AIT15"/>
      <c r="AIU15"/>
      <c r="AIV15"/>
      <c r="AIW15"/>
      <c r="AIX15"/>
      <c r="AIY15"/>
      <c r="AIZ15"/>
      <c r="AJA15"/>
      <c r="AJB15"/>
      <c r="AJC15"/>
      <c r="AJD15"/>
      <c r="AJE15"/>
      <c r="AJF15"/>
      <c r="AJG15"/>
      <c r="AJH15"/>
      <c r="AJI15"/>
      <c r="AJJ15"/>
      <c r="AJK15"/>
      <c r="AJL15"/>
      <c r="AJM15"/>
      <c r="AJN15"/>
      <c r="AJO15"/>
      <c r="AJP15"/>
      <c r="AJQ15"/>
      <c r="AJR15"/>
      <c r="AJS15"/>
      <c r="AJT15"/>
      <c r="AJU15"/>
      <c r="AJV15"/>
      <c r="AJW15"/>
      <c r="AJX15"/>
      <c r="AJY15"/>
      <c r="AJZ15"/>
      <c r="AKA15"/>
      <c r="AKB15"/>
      <c r="AKC15"/>
      <c r="AKD15"/>
      <c r="AKE15"/>
      <c r="AKF15"/>
      <c r="AKG15"/>
      <c r="AKH15"/>
      <c r="AKI15"/>
      <c r="AKJ15"/>
      <c r="AKK15"/>
      <c r="AKL15"/>
      <c r="AKM15"/>
      <c r="AKN15"/>
      <c r="AKO15"/>
      <c r="AKP15"/>
      <c r="AKQ15"/>
      <c r="AKR15"/>
      <c r="AKS15"/>
      <c r="AKT15"/>
      <c r="AKU15"/>
      <c r="AKV15"/>
      <c r="AKW15"/>
      <c r="AKX15"/>
      <c r="AKY15"/>
      <c r="AKZ15"/>
      <c r="ALA15"/>
      <c r="ALB15"/>
      <c r="ALC15"/>
      <c r="ALD15"/>
      <c r="ALE15"/>
      <c r="ALF15"/>
      <c r="ALG15"/>
      <c r="ALH15"/>
      <c r="ALI15"/>
      <c r="ALJ15"/>
      <c r="ALK15"/>
      <c r="ALL15"/>
      <c r="ALM15"/>
      <c r="ALN15"/>
      <c r="ALO15"/>
      <c r="ALP15"/>
      <c r="ALQ15"/>
      <c r="ALR15"/>
      <c r="ALS15"/>
      <c r="ALT15"/>
      <c r="ALU15"/>
      <c r="ALV15"/>
      <c r="ALW15"/>
      <c r="ALX15"/>
      <c r="ALY15"/>
      <c r="ALZ15"/>
      <c r="AMA15"/>
      <c r="AMB15"/>
      <c r="AMC15"/>
      <c r="AMD15"/>
      <c r="AME15"/>
      <c r="AMF15"/>
      <c r="AMG15"/>
      <c r="AMH15"/>
      <c r="AMI15"/>
      <c r="AMJ15"/>
      <c r="AMK15"/>
      <c r="AML15"/>
      <c r="AMM15"/>
      <c r="AMN15"/>
      <c r="AMO15"/>
      <c r="AMP15"/>
      <c r="AMQ15"/>
      <c r="AMR15"/>
      <c r="AMS15"/>
      <c r="AMT15"/>
      <c r="AMU15"/>
      <c r="AMV15"/>
      <c r="AMW15"/>
      <c r="AMX15"/>
      <c r="AMY15"/>
      <c r="AMZ15"/>
      <c r="ANA15"/>
      <c r="ANB15"/>
      <c r="ANC15"/>
      <c r="AND15"/>
      <c r="ANE15"/>
      <c r="ANF15"/>
      <c r="ANG15"/>
      <c r="ANH15"/>
      <c r="ANI15"/>
      <c r="ANJ15"/>
      <c r="ANK15"/>
      <c r="ANL15"/>
      <c r="ANM15"/>
      <c r="ANN15"/>
      <c r="ANO15"/>
      <c r="ANP15"/>
      <c r="ANQ15"/>
      <c r="ANR15"/>
      <c r="ANS15"/>
      <c r="ANT15"/>
      <c r="ANU15"/>
      <c r="ANV15"/>
      <c r="ANW15"/>
      <c r="ANX15"/>
      <c r="ANY15"/>
      <c r="ANZ15"/>
      <c r="AOA15"/>
      <c r="AOB15"/>
      <c r="AOC15"/>
      <c r="AOD15"/>
      <c r="AOE15"/>
      <c r="AOF15"/>
      <c r="AOG15"/>
      <c r="AOH15"/>
      <c r="AOI15"/>
      <c r="AOJ15"/>
      <c r="AOK15"/>
      <c r="AOL15"/>
      <c r="AOM15"/>
      <c r="AON15"/>
      <c r="AOO15"/>
      <c r="AOP15"/>
      <c r="AOQ15"/>
      <c r="AOR15"/>
      <c r="AOS15"/>
      <c r="AOT15"/>
      <c r="AOU15"/>
      <c r="AOV15"/>
      <c r="AOW15"/>
      <c r="AOX15"/>
      <c r="AOY15"/>
      <c r="AOZ15"/>
      <c r="APA15"/>
      <c r="APB15"/>
      <c r="APC15"/>
      <c r="APD15"/>
      <c r="APE15"/>
      <c r="APF15"/>
      <c r="APG15"/>
      <c r="APH15"/>
      <c r="API15"/>
      <c r="APJ15"/>
      <c r="APK15"/>
      <c r="APL15"/>
      <c r="APM15"/>
      <c r="APN15"/>
      <c r="APO15"/>
      <c r="APP15"/>
      <c r="APQ15"/>
      <c r="APR15"/>
      <c r="APS15"/>
      <c r="APT15"/>
      <c r="APU15"/>
      <c r="APV15"/>
      <c r="APW15"/>
      <c r="APX15"/>
      <c r="APY15"/>
      <c r="APZ15"/>
      <c r="AQA15"/>
      <c r="AQB15"/>
      <c r="AQC15"/>
      <c r="AQD15"/>
      <c r="AQE15"/>
      <c r="AQF15"/>
      <c r="AQG15"/>
      <c r="AQH15"/>
      <c r="AQI15"/>
      <c r="AQJ15"/>
      <c r="AQK15"/>
      <c r="AQL15"/>
      <c r="AQM15"/>
      <c r="AQN15"/>
      <c r="AQO15"/>
      <c r="AQP15"/>
      <c r="AQQ15"/>
      <c r="AQR15"/>
      <c r="AQS15"/>
      <c r="AQT15"/>
      <c r="AQU15"/>
      <c r="AQV15"/>
      <c r="AQW15"/>
      <c r="AQX15"/>
      <c r="AQY15"/>
      <c r="AQZ15"/>
      <c r="ARA15"/>
      <c r="ARB15"/>
      <c r="ARC15"/>
      <c r="ARD15"/>
      <c r="ARE15"/>
      <c r="ARF15"/>
      <c r="ARG15"/>
      <c r="ARH15"/>
      <c r="ARI15"/>
      <c r="ARJ15"/>
      <c r="ARK15"/>
      <c r="ARL15"/>
      <c r="ARM15"/>
      <c r="ARN15"/>
      <c r="ARO15"/>
      <c r="ARP15"/>
      <c r="ARQ15"/>
      <c r="ARR15"/>
      <c r="ARS15"/>
      <c r="ART15"/>
      <c r="ARU15"/>
      <c r="ARV15"/>
      <c r="ARW15"/>
      <c r="ARX15"/>
      <c r="ARY15"/>
      <c r="ARZ15"/>
      <c r="ASA15"/>
      <c r="ASB15"/>
      <c r="ASC15"/>
      <c r="ASD15"/>
      <c r="ASE15"/>
      <c r="ASF15"/>
      <c r="ASG15"/>
      <c r="ASH15"/>
      <c r="ASI15"/>
      <c r="ASJ15"/>
      <c r="ASK15"/>
      <c r="ASL15"/>
      <c r="ASM15"/>
      <c r="ASN15"/>
      <c r="ASO15"/>
      <c r="ASP15"/>
      <c r="ASQ15"/>
      <c r="ASR15"/>
      <c r="ASS15"/>
      <c r="AST15"/>
      <c r="ASU15"/>
      <c r="ASV15"/>
      <c r="ASW15"/>
      <c r="ASX15"/>
      <c r="ASY15"/>
      <c r="ASZ15"/>
      <c r="ATA15"/>
      <c r="ATB15"/>
      <c r="ATC15"/>
      <c r="ATD15"/>
      <c r="ATE15"/>
      <c r="ATF15"/>
      <c r="ATG15"/>
      <c r="ATH15"/>
      <c r="ATI15"/>
      <c r="ATJ15"/>
      <c r="ATK15"/>
      <c r="ATL15"/>
      <c r="ATM15"/>
      <c r="ATN15"/>
      <c r="ATO15"/>
      <c r="ATP15"/>
      <c r="ATQ15"/>
      <c r="ATR15"/>
      <c r="ATS15"/>
      <c r="ATT15"/>
      <c r="ATU15"/>
      <c r="ATV15"/>
      <c r="ATW15"/>
      <c r="ATX15"/>
      <c r="ATY15"/>
      <c r="ATZ15"/>
      <c r="AUA15"/>
      <c r="AUB15"/>
      <c r="AUC15"/>
      <c r="AUD15"/>
      <c r="AUE15"/>
      <c r="AUF15"/>
      <c r="AUG15"/>
      <c r="AUH15"/>
      <c r="AUI15"/>
      <c r="AUJ15"/>
      <c r="AUK15"/>
      <c r="AUL15"/>
      <c r="AUM15"/>
      <c r="AUN15"/>
      <c r="AUO15"/>
      <c r="AUP15"/>
      <c r="AUQ15"/>
      <c r="AUR15"/>
      <c r="AUS15"/>
      <c r="AUT15"/>
      <c r="AUU15"/>
      <c r="AUV15"/>
      <c r="AUW15"/>
      <c r="AUX15"/>
      <c r="AUY15"/>
      <c r="AUZ15"/>
      <c r="AVA15"/>
      <c r="AVB15"/>
      <c r="AVC15"/>
      <c r="AVD15"/>
      <c r="AVE15"/>
      <c r="AVF15"/>
      <c r="AVG15"/>
      <c r="AVH15"/>
      <c r="AVI15"/>
      <c r="AVJ15"/>
      <c r="AVK15"/>
      <c r="AVL15"/>
      <c r="AVM15"/>
      <c r="AVN15"/>
      <c r="AVO15"/>
      <c r="AVP15"/>
      <c r="AVQ15"/>
      <c r="AVR15"/>
      <c r="AVS15"/>
      <c r="AVT15"/>
      <c r="AVU15"/>
      <c r="AVV15"/>
      <c r="AVW15"/>
      <c r="AVX15"/>
      <c r="AVY15"/>
      <c r="AVZ15"/>
      <c r="AWA15"/>
      <c r="AWB15"/>
      <c r="AWC15"/>
      <c r="AWD15"/>
      <c r="AWE15"/>
      <c r="AWF15"/>
      <c r="AWG15"/>
      <c r="AWH15"/>
      <c r="AWI15"/>
      <c r="AWJ15"/>
      <c r="AWK15"/>
      <c r="AWL15"/>
      <c r="AWM15"/>
      <c r="AWN15"/>
      <c r="AWO15"/>
      <c r="AWP15"/>
      <c r="AWQ15"/>
      <c r="AWR15"/>
      <c r="AWS15"/>
      <c r="AWT15"/>
      <c r="AWU15"/>
      <c r="AWV15"/>
      <c r="AWW15"/>
      <c r="AWX15"/>
      <c r="AWY15"/>
      <c r="AWZ15"/>
      <c r="AXA15"/>
      <c r="AXB15"/>
      <c r="AXC15"/>
      <c r="AXD15"/>
      <c r="AXE15"/>
      <c r="AXF15"/>
      <c r="AXG15"/>
      <c r="AXH15"/>
      <c r="AXI15"/>
      <c r="AXJ15"/>
      <c r="AXK15"/>
      <c r="AXL15"/>
      <c r="AXM15"/>
      <c r="AXN15"/>
      <c r="AXO15"/>
      <c r="AXP15"/>
      <c r="AXQ15"/>
      <c r="AXR15"/>
      <c r="AXS15"/>
      <c r="AXT15"/>
      <c r="AXU15"/>
      <c r="AXV15"/>
      <c r="AXW15"/>
      <c r="AXX15"/>
      <c r="AXY15"/>
      <c r="AXZ15"/>
      <c r="AYA15"/>
      <c r="AYB15"/>
      <c r="AYC15"/>
      <c r="AYD15"/>
      <c r="AYE15"/>
      <c r="AYF15"/>
      <c r="AYG15"/>
      <c r="AYH15"/>
      <c r="AYI15"/>
      <c r="AYJ15"/>
      <c r="AYK15"/>
      <c r="AYL15"/>
      <c r="AYM15"/>
      <c r="AYN15"/>
      <c r="AYO15"/>
      <c r="AYP15"/>
      <c r="AYQ15"/>
      <c r="AYR15"/>
      <c r="AYS15"/>
      <c r="AYT15"/>
      <c r="AYU15"/>
      <c r="AYV15"/>
      <c r="AYW15"/>
      <c r="AYX15"/>
      <c r="AYY15"/>
      <c r="AYZ15"/>
      <c r="AZA15"/>
      <c r="AZB15"/>
      <c r="AZC15"/>
      <c r="AZD15"/>
      <c r="AZE15"/>
      <c r="AZF15"/>
      <c r="AZG15"/>
      <c r="AZH15"/>
      <c r="AZI15"/>
      <c r="AZJ15"/>
      <c r="AZK15"/>
      <c r="AZL15"/>
      <c r="AZM15"/>
      <c r="AZN15"/>
      <c r="AZO15"/>
      <c r="AZP15"/>
      <c r="AZQ15"/>
      <c r="AZR15"/>
      <c r="AZS15"/>
      <c r="AZT15"/>
      <c r="AZU15"/>
      <c r="AZV15"/>
      <c r="AZW15"/>
      <c r="AZX15"/>
      <c r="AZY15"/>
      <c r="AZZ15"/>
      <c r="BAA15"/>
      <c r="BAB15"/>
      <c r="BAC15"/>
      <c r="BAD15"/>
      <c r="BAE15"/>
      <c r="BAF15"/>
      <c r="BAG15"/>
      <c r="BAH15"/>
      <c r="BAI15"/>
      <c r="BAJ15"/>
      <c r="BAK15"/>
      <c r="BAL15"/>
      <c r="BAM15"/>
      <c r="BAN15"/>
      <c r="BAO15"/>
      <c r="BAP15"/>
      <c r="BAQ15"/>
      <c r="BAR15"/>
      <c r="BAS15"/>
      <c r="BAT15"/>
      <c r="BAU15"/>
      <c r="BAV15"/>
      <c r="BAW15"/>
      <c r="BAX15"/>
      <c r="BAY15"/>
      <c r="BAZ15"/>
      <c r="BBA15"/>
      <c r="BBB15"/>
      <c r="BBC15"/>
      <c r="BBD15"/>
      <c r="BBE15"/>
      <c r="BBF15"/>
      <c r="BBG15"/>
      <c r="BBH15"/>
      <c r="BBI15"/>
      <c r="BBJ15"/>
      <c r="BBK15"/>
      <c r="BBL15"/>
      <c r="BBM15"/>
      <c r="BBN15"/>
      <c r="BBO15"/>
      <c r="BBP15"/>
      <c r="BBQ15"/>
      <c r="BBR15"/>
      <c r="BBS15"/>
      <c r="BBT15"/>
      <c r="BBU15"/>
      <c r="BBV15"/>
      <c r="BBW15"/>
      <c r="BBX15"/>
      <c r="BBY15"/>
      <c r="BBZ15"/>
      <c r="BCA15"/>
      <c r="BCB15"/>
      <c r="BCC15"/>
      <c r="BCD15"/>
      <c r="BCE15"/>
      <c r="BCF15"/>
      <c r="BCG15"/>
      <c r="BCH15"/>
      <c r="BCI15"/>
      <c r="BCJ15"/>
      <c r="BCK15"/>
      <c r="BCL15"/>
      <c r="BCM15"/>
      <c r="BCN15"/>
      <c r="BCO15"/>
      <c r="BCP15"/>
      <c r="BCQ15"/>
      <c r="BCR15"/>
      <c r="BCS15"/>
      <c r="BCT15"/>
      <c r="BCU15"/>
      <c r="BCV15"/>
      <c r="BCW15"/>
      <c r="BCX15"/>
      <c r="BCY15"/>
      <c r="BCZ15"/>
      <c r="BDA15"/>
      <c r="BDB15"/>
      <c r="BDC15"/>
      <c r="BDD15"/>
      <c r="BDE15"/>
      <c r="BDF15"/>
      <c r="BDG15"/>
      <c r="BDH15"/>
      <c r="BDI15"/>
      <c r="BDJ15"/>
      <c r="BDK15"/>
      <c r="BDL15"/>
      <c r="BDM15"/>
      <c r="BDN15"/>
      <c r="BDO15"/>
      <c r="BDP15"/>
      <c r="BDQ15"/>
      <c r="BDR15"/>
      <c r="BDS15"/>
      <c r="BDT15"/>
      <c r="BDU15"/>
      <c r="BDV15"/>
      <c r="BDW15"/>
      <c r="BDX15"/>
      <c r="BDY15"/>
      <c r="BDZ15"/>
      <c r="BEA15"/>
      <c r="BEB15"/>
      <c r="BEC15"/>
      <c r="BED15"/>
      <c r="BEE15"/>
      <c r="BEF15"/>
      <c r="BEG15"/>
      <c r="BEH15"/>
      <c r="BEI15"/>
      <c r="BEJ15"/>
      <c r="BEK15"/>
      <c r="BEL15"/>
      <c r="BEM15"/>
      <c r="BEN15"/>
      <c r="BEO15"/>
      <c r="BEP15"/>
      <c r="BEQ15"/>
      <c r="BER15"/>
      <c r="BES15"/>
      <c r="BET15"/>
      <c r="BEU15"/>
      <c r="BEV15"/>
      <c r="BEW15"/>
      <c r="BEX15"/>
      <c r="BEY15"/>
      <c r="BEZ15"/>
      <c r="BFA15"/>
      <c r="BFB15"/>
      <c r="BFC15"/>
      <c r="BFD15"/>
      <c r="BFE15"/>
      <c r="BFF15"/>
      <c r="BFG15"/>
      <c r="BFH15"/>
      <c r="BFI15"/>
      <c r="BFJ15"/>
      <c r="BFK15"/>
      <c r="BFL15"/>
      <c r="BFM15"/>
      <c r="BFN15"/>
      <c r="BFO15"/>
      <c r="BFP15"/>
      <c r="BFQ15"/>
      <c r="BFR15"/>
      <c r="BFS15"/>
      <c r="BFT15"/>
      <c r="BFU15"/>
      <c r="BFV15"/>
      <c r="BFW15"/>
      <c r="BFX15"/>
      <c r="BFY15"/>
      <c r="BFZ15"/>
      <c r="BGA15"/>
      <c r="BGB15"/>
      <c r="BGC15"/>
      <c r="BGD15"/>
      <c r="BGE15"/>
      <c r="BGF15"/>
      <c r="BGG15"/>
      <c r="BGH15"/>
      <c r="BGI15"/>
      <c r="BGJ15"/>
      <c r="BGK15"/>
      <c r="BGL15"/>
      <c r="BGM15"/>
      <c r="BGN15"/>
      <c r="BGO15"/>
      <c r="BGP15"/>
      <c r="BGQ15"/>
      <c r="BGR15"/>
      <c r="BGS15"/>
      <c r="BGT15"/>
      <c r="BGU15"/>
      <c r="BGV15"/>
      <c r="BGW15"/>
      <c r="BGX15"/>
      <c r="BGY15"/>
      <c r="BGZ15"/>
      <c r="BHA15"/>
      <c r="BHB15"/>
      <c r="BHC15"/>
      <c r="BHD15"/>
      <c r="BHE15"/>
      <c r="BHF15"/>
      <c r="BHG15"/>
      <c r="BHH15"/>
      <c r="BHI15"/>
      <c r="BHJ15"/>
      <c r="BHK15"/>
      <c r="BHL15"/>
      <c r="BHM15"/>
      <c r="BHN15"/>
      <c r="BHO15"/>
      <c r="BHP15"/>
      <c r="BHQ15"/>
      <c r="BHR15"/>
      <c r="BHS15"/>
      <c r="BHT15"/>
      <c r="BHU15"/>
      <c r="BHV15"/>
      <c r="BHW15"/>
      <c r="BHX15"/>
      <c r="BHY15"/>
      <c r="BHZ15"/>
      <c r="BIA15"/>
      <c r="BIB15"/>
      <c r="BIC15"/>
      <c r="BID15"/>
      <c r="BIE15"/>
      <c r="BIF15"/>
      <c r="BIG15"/>
      <c r="BIH15"/>
      <c r="BII15"/>
      <c r="BIJ15"/>
      <c r="BIK15"/>
      <c r="BIL15"/>
      <c r="BIM15"/>
      <c r="BIN15"/>
      <c r="BIO15"/>
      <c r="BIP15"/>
      <c r="BIQ15"/>
      <c r="BIR15"/>
      <c r="BIS15"/>
      <c r="BIT15"/>
      <c r="BIU15"/>
      <c r="BIV15"/>
      <c r="BIW15"/>
      <c r="BIX15"/>
      <c r="BIY15"/>
      <c r="BIZ15"/>
      <c r="BJA15"/>
      <c r="BJB15"/>
      <c r="BJC15"/>
      <c r="BJD15"/>
      <c r="BJE15"/>
      <c r="BJF15"/>
      <c r="BJG15"/>
      <c r="BJH15"/>
      <c r="BJI15"/>
      <c r="BJJ15"/>
      <c r="BJK15"/>
      <c r="BJL15"/>
      <c r="BJM15"/>
      <c r="BJN15"/>
      <c r="BJO15"/>
      <c r="BJP15"/>
      <c r="BJQ15"/>
      <c r="BJR15"/>
      <c r="BJS15"/>
      <c r="BJT15"/>
      <c r="BJU15"/>
      <c r="BJV15"/>
      <c r="BJW15"/>
      <c r="BJX15"/>
      <c r="BJY15"/>
      <c r="BJZ15"/>
      <c r="BKA15"/>
      <c r="BKB15"/>
      <c r="BKC15"/>
      <c r="BKD15"/>
      <c r="BKE15"/>
      <c r="BKF15"/>
      <c r="BKG15"/>
      <c r="BKH15"/>
      <c r="BKI15"/>
      <c r="BKJ15"/>
      <c r="BKK15"/>
      <c r="BKL15"/>
      <c r="BKM15"/>
      <c r="BKN15"/>
      <c r="BKO15"/>
      <c r="BKP15"/>
      <c r="BKQ15"/>
      <c r="BKR15"/>
      <c r="BKS15"/>
      <c r="BKT15"/>
      <c r="BKU15"/>
      <c r="BKV15"/>
      <c r="BKW15"/>
      <c r="BKX15"/>
      <c r="BKY15"/>
      <c r="BKZ15"/>
      <c r="BLA15"/>
      <c r="BLB15"/>
      <c r="BLC15"/>
      <c r="BLD15"/>
      <c r="BLE15"/>
      <c r="BLF15"/>
      <c r="BLG15"/>
      <c r="BLH15"/>
      <c r="BLI15"/>
      <c r="BLJ15"/>
      <c r="BLK15"/>
      <c r="BLL15"/>
      <c r="BLM15"/>
      <c r="BLN15"/>
      <c r="BLO15"/>
      <c r="BLP15"/>
      <c r="BLQ15"/>
      <c r="BLR15"/>
      <c r="BLS15"/>
      <c r="BLT15"/>
      <c r="BLU15"/>
      <c r="BLV15"/>
      <c r="BLW15"/>
      <c r="BLX15"/>
      <c r="BLY15"/>
      <c r="BLZ15"/>
      <c r="BMA15"/>
      <c r="BMB15"/>
      <c r="BMC15"/>
      <c r="BMD15"/>
      <c r="BME15"/>
      <c r="BMF15"/>
      <c r="BMG15"/>
      <c r="BMH15"/>
      <c r="BMI15"/>
      <c r="BMJ15"/>
      <c r="BMK15"/>
      <c r="BML15"/>
      <c r="BMM15"/>
      <c r="BMN15"/>
      <c r="BMO15"/>
      <c r="BMP15"/>
      <c r="BMQ15"/>
      <c r="BMR15"/>
      <c r="BMS15"/>
      <c r="BMT15"/>
      <c r="BMU15"/>
      <c r="BMV15"/>
      <c r="BMW15"/>
      <c r="BMX15"/>
      <c r="BMY15"/>
      <c r="BMZ15"/>
      <c r="BNA15"/>
      <c r="BNB15"/>
      <c r="BNC15"/>
      <c r="BND15"/>
      <c r="BNE15"/>
      <c r="BNF15"/>
      <c r="BNG15"/>
      <c r="BNH15"/>
      <c r="BNI15"/>
      <c r="BNJ15"/>
      <c r="BNK15"/>
      <c r="BNL15"/>
      <c r="BNM15"/>
      <c r="BNN15"/>
      <c r="BNO15"/>
      <c r="BNP15"/>
      <c r="BNQ15"/>
      <c r="BNR15"/>
      <c r="BNS15"/>
      <c r="BNT15"/>
      <c r="BNU15"/>
      <c r="BNV15"/>
      <c r="BNW15"/>
      <c r="BNX15"/>
      <c r="BNY15"/>
      <c r="BNZ15"/>
      <c r="BOA15"/>
      <c r="BOB15"/>
      <c r="BOC15"/>
      <c r="BOD15"/>
      <c r="BOE15"/>
      <c r="BOF15"/>
      <c r="BOG15"/>
      <c r="BOH15"/>
      <c r="BOI15"/>
      <c r="BOJ15"/>
      <c r="BOK15"/>
      <c r="BOL15"/>
      <c r="BOM15"/>
      <c r="BON15"/>
      <c r="BOO15"/>
      <c r="BOP15"/>
      <c r="BOQ15"/>
      <c r="BOR15"/>
      <c r="BOS15"/>
      <c r="BOT15"/>
      <c r="BOU15"/>
      <c r="BOV15"/>
      <c r="BOW15"/>
      <c r="BOX15"/>
      <c r="BOY15"/>
      <c r="BOZ15"/>
      <c r="BPA15"/>
      <c r="BPB15"/>
      <c r="BPC15"/>
      <c r="BPD15"/>
      <c r="BPE15"/>
      <c r="BPF15"/>
      <c r="BPG15"/>
      <c r="BPH15"/>
      <c r="BPI15"/>
      <c r="BPJ15"/>
      <c r="BPK15"/>
      <c r="BPL15"/>
      <c r="BPM15"/>
      <c r="BPN15"/>
      <c r="BPO15"/>
      <c r="BPP15"/>
      <c r="BPQ15"/>
      <c r="BPR15"/>
      <c r="BPS15"/>
      <c r="BPT15"/>
      <c r="BPU15"/>
      <c r="BPV15"/>
      <c r="BPW15"/>
      <c r="BPX15"/>
      <c r="BPY15"/>
      <c r="BPZ15"/>
      <c r="BQA15"/>
      <c r="BQB15"/>
      <c r="BQC15"/>
      <c r="BQD15"/>
      <c r="BQE15"/>
      <c r="BQF15"/>
      <c r="BQG15"/>
      <c r="BQH15"/>
      <c r="BQI15"/>
      <c r="BQJ15"/>
      <c r="BQK15"/>
      <c r="BQL15"/>
      <c r="BQM15"/>
      <c r="BQN15"/>
      <c r="BQO15"/>
      <c r="BQP15"/>
      <c r="BQQ15"/>
      <c r="BQR15"/>
      <c r="BQS15"/>
      <c r="BQT15"/>
      <c r="BQU15"/>
      <c r="BQV15"/>
      <c r="BQW15"/>
      <c r="BQX15"/>
      <c r="BQY15"/>
      <c r="BQZ15"/>
      <c r="BRA15"/>
      <c r="BRB15"/>
      <c r="BRC15"/>
      <c r="BRD15"/>
      <c r="BRE15"/>
      <c r="BRF15"/>
      <c r="BRG15"/>
      <c r="BRH15"/>
      <c r="BRI15"/>
      <c r="BRJ15"/>
      <c r="BRK15"/>
      <c r="BRL15"/>
      <c r="BRM15"/>
      <c r="BRN15"/>
      <c r="BRO15"/>
      <c r="BRP15"/>
      <c r="BRQ15"/>
      <c r="BRR15"/>
      <c r="BRS15"/>
      <c r="BRT15"/>
      <c r="BRU15"/>
      <c r="BRV15"/>
      <c r="BRW15"/>
      <c r="BRX15"/>
      <c r="BRY15"/>
      <c r="BRZ15"/>
      <c r="BSA15"/>
      <c r="BSB15"/>
      <c r="BSC15"/>
      <c r="BSD15"/>
      <c r="BSE15"/>
      <c r="BSF15"/>
      <c r="BSG15"/>
      <c r="BSH15"/>
      <c r="BSI15"/>
      <c r="BSJ15"/>
      <c r="BSK15"/>
      <c r="BSL15"/>
      <c r="BSM15"/>
      <c r="BSN15"/>
      <c r="BSO15"/>
      <c r="BSP15"/>
      <c r="BSQ15"/>
      <c r="BSR15"/>
      <c r="BSS15"/>
      <c r="BST15"/>
      <c r="BSU15"/>
      <c r="BSV15"/>
      <c r="BSW15"/>
      <c r="BSX15"/>
      <c r="BSY15"/>
      <c r="BSZ15"/>
      <c r="BTA15"/>
      <c r="BTB15"/>
      <c r="BTC15"/>
      <c r="BTD15"/>
      <c r="BTE15"/>
      <c r="BTF15"/>
      <c r="BTG15"/>
      <c r="BTH15"/>
      <c r="BTI15"/>
      <c r="BTJ15"/>
      <c r="BTK15"/>
      <c r="BTL15"/>
      <c r="BTM15"/>
      <c r="BTN15"/>
      <c r="BTO15"/>
      <c r="BTP15"/>
      <c r="BTQ15"/>
      <c r="BTR15"/>
      <c r="BTS15"/>
      <c r="BTT15"/>
      <c r="BTU15"/>
      <c r="BTV15"/>
      <c r="BTW15"/>
      <c r="BTX15"/>
      <c r="BTY15"/>
      <c r="BTZ15"/>
      <c r="BUA15"/>
      <c r="BUB15"/>
      <c r="BUC15"/>
      <c r="BUD15"/>
      <c r="BUE15"/>
      <c r="BUF15"/>
      <c r="BUG15"/>
      <c r="BUH15"/>
      <c r="BUI15"/>
      <c r="BUJ15"/>
      <c r="BUK15"/>
      <c r="BUL15"/>
      <c r="BUM15"/>
      <c r="BUN15"/>
      <c r="BUO15"/>
      <c r="BUP15"/>
      <c r="BUQ15"/>
      <c r="BUR15"/>
      <c r="BUS15"/>
      <c r="BUT15"/>
      <c r="BUU15"/>
      <c r="BUV15"/>
      <c r="BUW15"/>
      <c r="BUX15"/>
      <c r="BUY15"/>
      <c r="BUZ15"/>
      <c r="BVA15"/>
      <c r="BVB15"/>
      <c r="BVC15"/>
      <c r="BVD15"/>
      <c r="BVE15"/>
      <c r="BVF15"/>
      <c r="BVG15"/>
      <c r="BVH15"/>
      <c r="BVI15"/>
      <c r="BVJ15"/>
      <c r="BVK15"/>
      <c r="BVL15"/>
      <c r="BVM15"/>
      <c r="BVN15"/>
      <c r="BVO15"/>
      <c r="BVP15"/>
      <c r="BVQ15"/>
      <c r="BVR15"/>
      <c r="BVS15"/>
      <c r="BVT15"/>
      <c r="BVU15"/>
      <c r="BVV15"/>
      <c r="BVW15"/>
      <c r="BVX15"/>
      <c r="BVY15"/>
      <c r="BVZ15"/>
      <c r="BWA15"/>
      <c r="BWB15"/>
      <c r="BWC15"/>
      <c r="BWD15"/>
      <c r="BWE15"/>
      <c r="BWF15"/>
      <c r="BWG15"/>
      <c r="BWH15"/>
      <c r="BWI15"/>
      <c r="BWJ15"/>
      <c r="BWK15"/>
      <c r="BWL15"/>
      <c r="BWM15"/>
      <c r="BWN15"/>
      <c r="BWO15"/>
      <c r="BWP15"/>
      <c r="BWQ15"/>
      <c r="BWR15"/>
      <c r="BWS15"/>
      <c r="BWT15"/>
      <c r="BWU15"/>
      <c r="BWV15"/>
      <c r="BWW15"/>
      <c r="BWX15"/>
      <c r="BWY15"/>
      <c r="BWZ15"/>
      <c r="BXA15"/>
      <c r="BXB15"/>
      <c r="BXC15"/>
      <c r="BXD15"/>
      <c r="BXE15"/>
      <c r="BXF15"/>
      <c r="BXG15"/>
      <c r="BXH15"/>
      <c r="BXI15"/>
      <c r="BXJ15"/>
      <c r="BXK15"/>
      <c r="BXL15"/>
      <c r="BXM15"/>
      <c r="BXN15"/>
      <c r="BXO15"/>
      <c r="BXP15"/>
      <c r="BXQ15"/>
      <c r="BXR15"/>
      <c r="BXS15"/>
      <c r="BXT15"/>
      <c r="BXU15"/>
      <c r="BXV15"/>
      <c r="BXW15"/>
      <c r="BXX15"/>
      <c r="BXY15"/>
      <c r="BXZ15"/>
      <c r="BYA15"/>
      <c r="BYB15"/>
      <c r="BYC15"/>
      <c r="BYD15"/>
      <c r="BYE15"/>
      <c r="BYF15"/>
      <c r="BYG15"/>
      <c r="BYH15"/>
      <c r="BYI15"/>
      <c r="BYJ15"/>
      <c r="BYK15"/>
      <c r="BYL15"/>
      <c r="BYM15"/>
      <c r="BYN15"/>
      <c r="BYO15"/>
      <c r="BYP15"/>
      <c r="BYQ15"/>
      <c r="BYR15"/>
      <c r="BYS15"/>
      <c r="BYT15"/>
      <c r="BYU15"/>
      <c r="BYV15"/>
      <c r="BYW15"/>
      <c r="BYX15"/>
      <c r="BYY15"/>
      <c r="BYZ15"/>
      <c r="BZA15"/>
      <c r="BZB15"/>
      <c r="BZC15"/>
      <c r="BZD15"/>
      <c r="BZE15"/>
      <c r="BZF15"/>
      <c r="BZG15"/>
      <c r="BZH15"/>
      <c r="BZI15"/>
      <c r="BZJ15"/>
      <c r="BZK15"/>
      <c r="BZL15"/>
      <c r="BZM15"/>
      <c r="BZN15"/>
      <c r="BZO15"/>
      <c r="BZP15"/>
      <c r="BZQ15"/>
      <c r="BZR15"/>
      <c r="BZS15"/>
      <c r="BZT15"/>
      <c r="BZU15"/>
      <c r="BZV15"/>
      <c r="BZW15"/>
      <c r="BZX15"/>
      <c r="BZY15"/>
      <c r="BZZ15"/>
      <c r="CAA15"/>
      <c r="CAB15"/>
      <c r="CAC15"/>
      <c r="CAD15"/>
      <c r="CAE15"/>
      <c r="CAF15"/>
      <c r="CAG15"/>
      <c r="CAH15"/>
      <c r="CAI15"/>
      <c r="CAJ15"/>
      <c r="CAK15"/>
      <c r="CAL15"/>
      <c r="CAM15"/>
      <c r="CAN15"/>
      <c r="CAO15"/>
      <c r="CAP15"/>
      <c r="CAQ15"/>
      <c r="CAR15"/>
      <c r="CAS15"/>
      <c r="CAT15"/>
      <c r="CAU15"/>
      <c r="CAV15"/>
      <c r="CAW15"/>
      <c r="CAX15"/>
      <c r="CAY15"/>
      <c r="CAZ15"/>
      <c r="CBA15"/>
      <c r="CBB15"/>
      <c r="CBC15"/>
      <c r="CBD15"/>
      <c r="CBE15"/>
      <c r="CBF15"/>
      <c r="CBG15"/>
      <c r="CBH15"/>
      <c r="CBI15"/>
      <c r="CBJ15"/>
      <c r="CBK15"/>
      <c r="CBL15"/>
      <c r="CBM15"/>
      <c r="CBN15"/>
      <c r="CBO15"/>
      <c r="CBP15"/>
      <c r="CBQ15"/>
      <c r="CBR15"/>
      <c r="CBS15"/>
      <c r="CBT15"/>
      <c r="CBU15"/>
      <c r="CBV15"/>
      <c r="CBW15"/>
      <c r="CBX15"/>
      <c r="CBY15"/>
      <c r="CBZ15"/>
      <c r="CCA15"/>
      <c r="CCB15"/>
      <c r="CCC15"/>
      <c r="CCD15"/>
      <c r="CCE15"/>
      <c r="CCF15"/>
      <c r="CCG15"/>
      <c r="CCH15"/>
      <c r="CCI15"/>
      <c r="CCJ15"/>
      <c r="CCK15"/>
      <c r="CCL15"/>
      <c r="CCM15"/>
      <c r="CCN15"/>
      <c r="CCO15"/>
      <c r="CCP15"/>
      <c r="CCQ15"/>
      <c r="CCR15"/>
      <c r="CCS15"/>
      <c r="CCT15"/>
      <c r="CCU15"/>
      <c r="CCV15"/>
      <c r="CCW15"/>
      <c r="CCX15"/>
      <c r="CCY15"/>
      <c r="CCZ15"/>
      <c r="CDA15"/>
      <c r="CDB15"/>
      <c r="CDC15"/>
      <c r="CDD15"/>
      <c r="CDE15"/>
      <c r="CDF15"/>
      <c r="CDG15"/>
      <c r="CDH15"/>
      <c r="CDI15"/>
      <c r="CDJ15"/>
      <c r="CDK15"/>
      <c r="CDL15"/>
      <c r="CDM15"/>
      <c r="CDN15"/>
      <c r="CDO15"/>
      <c r="CDP15"/>
      <c r="CDQ15"/>
      <c r="CDR15"/>
      <c r="CDS15"/>
      <c r="CDT15"/>
      <c r="CDU15"/>
      <c r="CDV15"/>
      <c r="CDW15"/>
      <c r="CDX15"/>
      <c r="CDY15"/>
      <c r="CDZ15"/>
      <c r="CEA15"/>
      <c r="CEB15"/>
      <c r="CEC15"/>
      <c r="CED15"/>
      <c r="CEE15"/>
      <c r="CEF15"/>
      <c r="CEG15"/>
      <c r="CEH15"/>
      <c r="CEI15"/>
      <c r="CEJ15"/>
      <c r="CEK15"/>
      <c r="CEL15"/>
      <c r="CEM15"/>
      <c r="CEN15"/>
      <c r="CEO15"/>
      <c r="CEP15"/>
      <c r="CEQ15"/>
      <c r="CER15"/>
      <c r="CES15"/>
      <c r="CET15"/>
      <c r="CEU15"/>
      <c r="CEV15"/>
      <c r="CEW15"/>
      <c r="CEX15"/>
      <c r="CEY15"/>
      <c r="CEZ15"/>
      <c r="CFA15"/>
      <c r="CFB15"/>
      <c r="CFC15"/>
      <c r="CFD15"/>
      <c r="CFE15"/>
      <c r="CFF15"/>
      <c r="CFG15"/>
      <c r="CFH15"/>
      <c r="CFI15"/>
      <c r="CFJ15"/>
      <c r="CFK15"/>
      <c r="CFL15"/>
      <c r="CFM15"/>
      <c r="CFN15"/>
      <c r="CFO15"/>
      <c r="CFP15"/>
      <c r="CFQ15"/>
      <c r="CFR15"/>
      <c r="CFS15"/>
      <c r="CFT15"/>
      <c r="CFU15"/>
      <c r="CFV15"/>
      <c r="CFW15"/>
      <c r="CFX15"/>
      <c r="CFY15"/>
      <c r="CFZ15"/>
      <c r="CGA15"/>
      <c r="CGB15"/>
      <c r="CGC15"/>
      <c r="CGD15"/>
      <c r="CGE15"/>
      <c r="CGF15"/>
      <c r="CGG15"/>
      <c r="CGH15"/>
      <c r="CGI15"/>
      <c r="CGJ15"/>
      <c r="CGK15"/>
      <c r="CGL15"/>
      <c r="CGM15"/>
      <c r="CGN15"/>
      <c r="CGO15"/>
      <c r="CGP15"/>
      <c r="CGQ15"/>
      <c r="CGR15"/>
      <c r="CGS15"/>
      <c r="CGT15"/>
      <c r="CGU15"/>
      <c r="CGV15"/>
      <c r="CGW15"/>
      <c r="CGX15"/>
      <c r="CGY15"/>
      <c r="CGZ15"/>
      <c r="CHA15"/>
      <c r="CHB15"/>
      <c r="CHC15"/>
      <c r="CHD15"/>
      <c r="CHE15"/>
      <c r="CHF15"/>
      <c r="CHG15"/>
      <c r="CHH15"/>
      <c r="CHI15"/>
      <c r="CHJ15"/>
      <c r="CHK15"/>
      <c r="CHL15"/>
      <c r="CHM15"/>
      <c r="CHN15"/>
      <c r="CHO15"/>
      <c r="CHP15"/>
      <c r="CHQ15"/>
      <c r="CHR15"/>
      <c r="CHS15"/>
      <c r="CHT15"/>
      <c r="CHU15"/>
      <c r="CHV15"/>
      <c r="CHW15"/>
      <c r="CHX15"/>
      <c r="CHY15"/>
      <c r="CHZ15"/>
      <c r="CIA15"/>
      <c r="CIB15"/>
      <c r="CIC15"/>
      <c r="CID15"/>
      <c r="CIE15"/>
      <c r="CIF15"/>
      <c r="CIG15"/>
      <c r="CIH15"/>
      <c r="CII15"/>
      <c r="CIJ15"/>
      <c r="CIK15"/>
      <c r="CIL15"/>
      <c r="CIM15"/>
      <c r="CIN15"/>
      <c r="CIO15"/>
      <c r="CIP15"/>
      <c r="CIQ15"/>
      <c r="CIR15"/>
      <c r="CIS15"/>
      <c r="CIT15"/>
      <c r="CIU15"/>
      <c r="CIV15"/>
      <c r="CIW15"/>
      <c r="CIX15"/>
      <c r="CIY15"/>
      <c r="CIZ15"/>
      <c r="CJA15"/>
      <c r="CJB15"/>
      <c r="CJC15"/>
      <c r="CJD15"/>
      <c r="CJE15"/>
      <c r="CJF15"/>
      <c r="CJG15"/>
      <c r="CJH15"/>
      <c r="CJI15"/>
      <c r="CJJ15"/>
      <c r="CJK15"/>
      <c r="CJL15"/>
      <c r="CJM15"/>
      <c r="CJN15"/>
      <c r="CJO15"/>
      <c r="CJP15"/>
      <c r="CJQ15"/>
      <c r="CJR15"/>
      <c r="CJS15"/>
      <c r="CJT15"/>
      <c r="CJU15"/>
      <c r="CJV15"/>
      <c r="CJW15"/>
      <c r="CJX15"/>
      <c r="CJY15"/>
      <c r="CJZ15"/>
      <c r="CKA15"/>
      <c r="CKB15"/>
      <c r="CKC15"/>
      <c r="CKD15"/>
      <c r="CKE15"/>
      <c r="CKF15"/>
      <c r="CKG15"/>
      <c r="CKH15"/>
      <c r="CKI15"/>
      <c r="CKJ15"/>
      <c r="CKK15"/>
      <c r="CKL15"/>
      <c r="CKM15"/>
      <c r="CKN15"/>
      <c r="CKO15"/>
      <c r="CKP15"/>
      <c r="CKQ15"/>
      <c r="CKR15"/>
      <c r="CKS15"/>
      <c r="CKT15"/>
      <c r="CKU15"/>
      <c r="CKV15"/>
      <c r="CKW15"/>
      <c r="CKX15"/>
      <c r="CKY15"/>
      <c r="CKZ15"/>
      <c r="CLA15"/>
      <c r="CLB15"/>
      <c r="CLC15"/>
      <c r="CLD15"/>
      <c r="CLE15"/>
      <c r="CLF15"/>
      <c r="CLG15"/>
      <c r="CLH15"/>
      <c r="CLI15"/>
      <c r="CLJ15"/>
      <c r="CLK15"/>
      <c r="CLL15"/>
      <c r="CLM15"/>
      <c r="CLN15"/>
      <c r="CLO15"/>
      <c r="CLP15"/>
      <c r="CLQ15"/>
      <c r="CLR15"/>
      <c r="CLS15"/>
      <c r="CLT15"/>
      <c r="CLU15"/>
      <c r="CLV15"/>
      <c r="CLW15"/>
      <c r="CLX15"/>
      <c r="CLY15"/>
      <c r="CLZ15"/>
      <c r="CMA15"/>
      <c r="CMB15"/>
      <c r="CMC15"/>
      <c r="CMD15"/>
      <c r="CME15"/>
      <c r="CMF15"/>
      <c r="CMG15"/>
      <c r="CMH15"/>
      <c r="CMI15"/>
      <c r="CMJ15"/>
      <c r="CMK15"/>
      <c r="CML15"/>
      <c r="CMM15"/>
      <c r="CMN15"/>
      <c r="CMO15"/>
      <c r="CMP15"/>
      <c r="CMQ15"/>
      <c r="CMR15"/>
      <c r="CMS15"/>
      <c r="CMT15"/>
      <c r="CMU15"/>
      <c r="CMV15"/>
      <c r="CMW15"/>
      <c r="CMX15"/>
      <c r="CMY15"/>
      <c r="CMZ15"/>
      <c r="CNA15"/>
      <c r="CNB15"/>
      <c r="CNC15"/>
      <c r="CND15"/>
      <c r="CNE15"/>
      <c r="CNF15"/>
      <c r="CNG15"/>
      <c r="CNH15"/>
      <c r="CNI15"/>
      <c r="CNJ15"/>
      <c r="CNK15"/>
      <c r="CNL15"/>
      <c r="CNM15"/>
      <c r="CNN15"/>
      <c r="CNO15"/>
      <c r="CNP15"/>
      <c r="CNQ15"/>
      <c r="CNR15"/>
      <c r="CNS15"/>
      <c r="CNT15"/>
      <c r="CNU15"/>
      <c r="CNV15"/>
      <c r="CNW15"/>
      <c r="CNX15"/>
      <c r="CNY15"/>
      <c r="CNZ15"/>
      <c r="COA15"/>
      <c r="COB15"/>
      <c r="COC15"/>
      <c r="COD15"/>
      <c r="COE15"/>
      <c r="COF15"/>
      <c r="COG15"/>
      <c r="COH15"/>
      <c r="COI15"/>
      <c r="COJ15"/>
      <c r="COK15"/>
      <c r="COL15"/>
      <c r="COM15"/>
      <c r="CON15"/>
      <c r="COO15"/>
      <c r="COP15"/>
      <c r="COQ15"/>
      <c r="COR15"/>
      <c r="COS15"/>
      <c r="COT15"/>
      <c r="COU15"/>
      <c r="COV15"/>
      <c r="COW15"/>
      <c r="COX15"/>
      <c r="COY15"/>
      <c r="COZ15"/>
      <c r="CPA15"/>
      <c r="CPB15"/>
      <c r="CPC15"/>
      <c r="CPD15"/>
      <c r="CPE15"/>
      <c r="CPF15"/>
      <c r="CPG15"/>
      <c r="CPH15"/>
      <c r="CPI15"/>
      <c r="CPJ15"/>
      <c r="CPK15"/>
      <c r="CPL15"/>
      <c r="CPM15"/>
      <c r="CPN15"/>
      <c r="CPO15"/>
      <c r="CPP15"/>
      <c r="CPQ15"/>
      <c r="CPR15"/>
      <c r="CPS15"/>
      <c r="CPT15"/>
      <c r="CPU15"/>
      <c r="CPV15"/>
      <c r="CPW15"/>
      <c r="CPX15"/>
      <c r="CPY15"/>
      <c r="CPZ15"/>
      <c r="CQA15"/>
      <c r="CQB15"/>
      <c r="CQC15"/>
      <c r="CQD15"/>
      <c r="CQE15"/>
      <c r="CQF15"/>
      <c r="CQG15"/>
      <c r="CQH15"/>
      <c r="CQI15"/>
      <c r="CQJ15"/>
      <c r="CQK15"/>
      <c r="CQL15"/>
      <c r="CQM15"/>
      <c r="CQN15"/>
      <c r="CQO15"/>
      <c r="CQP15"/>
      <c r="CQQ15"/>
      <c r="CQR15"/>
      <c r="CQS15"/>
      <c r="CQT15"/>
      <c r="CQU15"/>
      <c r="CQV15"/>
      <c r="CQW15"/>
      <c r="CQX15"/>
      <c r="CQY15"/>
      <c r="CQZ15"/>
      <c r="CRA15"/>
      <c r="CRB15"/>
      <c r="CRC15"/>
      <c r="CRD15"/>
      <c r="CRE15"/>
      <c r="CRF15"/>
      <c r="CRG15"/>
      <c r="CRH15"/>
      <c r="CRI15"/>
      <c r="CRJ15"/>
      <c r="CRK15"/>
      <c r="CRL15"/>
      <c r="CRM15"/>
      <c r="CRN15"/>
      <c r="CRO15"/>
      <c r="CRP15"/>
      <c r="CRQ15"/>
      <c r="CRR15"/>
      <c r="CRS15"/>
      <c r="CRT15"/>
      <c r="CRU15"/>
      <c r="CRV15"/>
      <c r="CRW15"/>
      <c r="CRX15"/>
      <c r="CRY15"/>
      <c r="CRZ15"/>
      <c r="CSA15"/>
      <c r="CSB15"/>
      <c r="CSC15"/>
      <c r="CSD15"/>
      <c r="CSE15"/>
      <c r="CSF15"/>
      <c r="CSG15"/>
      <c r="CSH15"/>
      <c r="CSI15"/>
      <c r="CSJ15"/>
      <c r="CSK15"/>
      <c r="CSL15"/>
      <c r="CSM15"/>
      <c r="CSN15"/>
      <c r="CSO15"/>
      <c r="CSP15"/>
      <c r="CSQ15"/>
      <c r="CSR15"/>
      <c r="CSS15"/>
      <c r="CST15"/>
      <c r="CSU15"/>
      <c r="CSV15"/>
      <c r="CSW15"/>
      <c r="CSX15"/>
      <c r="CSY15"/>
      <c r="CSZ15"/>
      <c r="CTA15"/>
      <c r="CTB15"/>
      <c r="CTC15"/>
      <c r="CTD15"/>
      <c r="CTE15"/>
      <c r="CTF15"/>
      <c r="CTG15"/>
      <c r="CTH15"/>
      <c r="CTI15"/>
      <c r="CTJ15"/>
      <c r="CTK15"/>
      <c r="CTL15"/>
      <c r="CTM15"/>
      <c r="CTN15"/>
      <c r="CTO15"/>
      <c r="CTP15"/>
      <c r="CTQ15"/>
      <c r="CTR15"/>
      <c r="CTS15"/>
      <c r="CTT15"/>
      <c r="CTU15"/>
      <c r="CTV15"/>
      <c r="CTW15"/>
      <c r="CTX15"/>
      <c r="CTY15"/>
      <c r="CTZ15"/>
      <c r="CUA15"/>
      <c r="CUB15"/>
      <c r="CUC15"/>
      <c r="CUD15"/>
      <c r="CUE15"/>
      <c r="CUF15"/>
      <c r="CUG15"/>
      <c r="CUH15"/>
      <c r="CUI15"/>
      <c r="CUJ15"/>
      <c r="CUK15"/>
      <c r="CUL15"/>
      <c r="CUM15"/>
      <c r="CUN15"/>
      <c r="CUO15"/>
      <c r="CUP15"/>
      <c r="CUQ15"/>
      <c r="CUR15"/>
      <c r="CUS15"/>
      <c r="CUT15"/>
      <c r="CUU15"/>
      <c r="CUV15"/>
      <c r="CUW15"/>
      <c r="CUX15"/>
      <c r="CUY15"/>
      <c r="CUZ15"/>
      <c r="CVA15"/>
      <c r="CVB15"/>
      <c r="CVC15"/>
      <c r="CVD15"/>
      <c r="CVE15"/>
      <c r="CVF15"/>
      <c r="CVG15"/>
      <c r="CVH15"/>
      <c r="CVI15"/>
      <c r="CVJ15"/>
      <c r="CVK15"/>
      <c r="CVL15"/>
      <c r="CVM15"/>
      <c r="CVN15"/>
      <c r="CVO15"/>
      <c r="CVP15"/>
      <c r="CVQ15"/>
      <c r="CVR15"/>
      <c r="CVS15"/>
      <c r="CVT15"/>
      <c r="CVU15"/>
      <c r="CVV15"/>
      <c r="CVW15"/>
      <c r="CVX15"/>
      <c r="CVY15"/>
      <c r="CVZ15"/>
      <c r="CWA15"/>
      <c r="CWB15"/>
      <c r="CWC15"/>
      <c r="CWD15"/>
      <c r="CWE15"/>
      <c r="CWF15"/>
      <c r="CWG15"/>
      <c r="CWH15"/>
      <c r="CWI15"/>
      <c r="CWJ15"/>
      <c r="CWK15"/>
      <c r="CWL15"/>
      <c r="CWM15"/>
      <c r="CWN15"/>
      <c r="CWO15"/>
      <c r="CWP15"/>
      <c r="CWQ15"/>
      <c r="CWR15"/>
      <c r="CWS15"/>
      <c r="CWT15"/>
      <c r="CWU15"/>
      <c r="CWV15"/>
      <c r="CWW15"/>
      <c r="CWX15"/>
      <c r="CWY15"/>
      <c r="CWZ15"/>
      <c r="CXA15"/>
      <c r="CXB15"/>
      <c r="CXC15"/>
      <c r="CXD15"/>
      <c r="CXE15"/>
      <c r="CXF15"/>
      <c r="CXG15"/>
      <c r="CXH15"/>
      <c r="CXI15"/>
      <c r="CXJ15"/>
      <c r="CXK15"/>
      <c r="CXL15"/>
      <c r="CXM15"/>
      <c r="CXN15"/>
      <c r="CXO15"/>
      <c r="CXP15"/>
      <c r="CXQ15"/>
      <c r="CXR15"/>
      <c r="CXS15"/>
      <c r="CXT15"/>
      <c r="CXU15"/>
      <c r="CXV15"/>
      <c r="CXW15"/>
      <c r="CXX15"/>
      <c r="CXY15"/>
      <c r="CXZ15"/>
      <c r="CYA15"/>
      <c r="CYB15"/>
      <c r="CYC15"/>
      <c r="CYD15"/>
      <c r="CYE15"/>
      <c r="CYF15"/>
      <c r="CYG15"/>
      <c r="CYH15"/>
      <c r="CYI15"/>
      <c r="CYJ15"/>
      <c r="CYK15"/>
      <c r="CYL15"/>
      <c r="CYM15"/>
      <c r="CYN15"/>
      <c r="CYO15"/>
      <c r="CYP15"/>
      <c r="CYQ15"/>
      <c r="CYR15"/>
      <c r="CYS15"/>
      <c r="CYT15"/>
      <c r="CYU15"/>
      <c r="CYV15"/>
      <c r="CYW15"/>
      <c r="CYX15"/>
      <c r="CYY15"/>
      <c r="CYZ15"/>
      <c r="CZA15"/>
      <c r="CZB15"/>
      <c r="CZC15"/>
      <c r="CZD15"/>
      <c r="CZE15"/>
      <c r="CZF15"/>
      <c r="CZG15"/>
      <c r="CZH15"/>
      <c r="CZI15"/>
      <c r="CZJ15"/>
      <c r="CZK15"/>
      <c r="CZL15"/>
      <c r="CZM15"/>
      <c r="CZN15"/>
      <c r="CZO15"/>
      <c r="CZP15"/>
      <c r="CZQ15"/>
      <c r="CZR15"/>
      <c r="CZS15"/>
      <c r="CZT15"/>
      <c r="CZU15"/>
      <c r="CZV15"/>
      <c r="CZW15"/>
      <c r="CZX15"/>
      <c r="CZY15"/>
      <c r="CZZ15"/>
      <c r="DAA15"/>
      <c r="DAB15"/>
      <c r="DAC15"/>
      <c r="DAD15"/>
      <c r="DAE15"/>
      <c r="DAF15"/>
      <c r="DAG15"/>
      <c r="DAH15"/>
      <c r="DAI15"/>
      <c r="DAJ15"/>
      <c r="DAK15"/>
      <c r="DAL15"/>
      <c r="DAM15"/>
      <c r="DAN15"/>
      <c r="DAO15"/>
      <c r="DAP15"/>
      <c r="DAQ15"/>
      <c r="DAR15"/>
      <c r="DAS15"/>
      <c r="DAT15"/>
      <c r="DAU15"/>
      <c r="DAV15"/>
      <c r="DAW15"/>
      <c r="DAX15"/>
      <c r="DAY15"/>
      <c r="DAZ15"/>
      <c r="DBA15"/>
      <c r="DBB15"/>
      <c r="DBC15"/>
      <c r="DBD15"/>
      <c r="DBE15"/>
      <c r="DBF15"/>
      <c r="DBG15"/>
      <c r="DBH15"/>
      <c r="DBI15"/>
      <c r="DBJ15"/>
      <c r="DBK15"/>
      <c r="DBL15"/>
      <c r="DBM15"/>
      <c r="DBN15"/>
      <c r="DBO15"/>
      <c r="DBP15"/>
      <c r="DBQ15"/>
      <c r="DBR15"/>
      <c r="DBS15"/>
      <c r="DBT15"/>
      <c r="DBU15"/>
      <c r="DBV15"/>
      <c r="DBW15"/>
      <c r="DBX15"/>
      <c r="DBY15"/>
      <c r="DBZ15"/>
      <c r="DCA15"/>
      <c r="DCB15"/>
      <c r="DCC15"/>
      <c r="DCD15"/>
      <c r="DCE15"/>
      <c r="DCF15"/>
      <c r="DCG15"/>
      <c r="DCH15"/>
      <c r="DCI15"/>
      <c r="DCJ15"/>
      <c r="DCK15"/>
      <c r="DCL15"/>
      <c r="DCM15"/>
      <c r="DCN15"/>
      <c r="DCO15"/>
      <c r="DCP15"/>
      <c r="DCQ15"/>
      <c r="DCR15"/>
      <c r="DCS15"/>
      <c r="DCT15"/>
      <c r="DCU15"/>
      <c r="DCV15"/>
      <c r="DCW15"/>
      <c r="DCX15"/>
      <c r="DCY15"/>
      <c r="DCZ15"/>
      <c r="DDA15"/>
      <c r="DDB15"/>
      <c r="DDC15"/>
      <c r="DDD15"/>
      <c r="DDE15"/>
      <c r="DDF15"/>
      <c r="DDG15"/>
      <c r="DDH15"/>
      <c r="DDI15"/>
      <c r="DDJ15"/>
      <c r="DDK15"/>
      <c r="DDL15"/>
      <c r="DDM15"/>
      <c r="DDN15"/>
      <c r="DDO15"/>
      <c r="DDP15"/>
      <c r="DDQ15"/>
      <c r="DDR15"/>
      <c r="DDS15"/>
      <c r="DDT15"/>
      <c r="DDU15"/>
      <c r="DDV15"/>
      <c r="DDW15"/>
      <c r="DDX15"/>
      <c r="DDY15"/>
      <c r="DDZ15"/>
      <c r="DEA15"/>
      <c r="DEB15"/>
      <c r="DEC15"/>
      <c r="DED15"/>
      <c r="DEE15"/>
      <c r="DEF15"/>
      <c r="DEG15"/>
      <c r="DEH15"/>
      <c r="DEI15"/>
      <c r="DEJ15"/>
      <c r="DEK15"/>
      <c r="DEL15"/>
      <c r="DEM15"/>
      <c r="DEN15"/>
      <c r="DEO15"/>
      <c r="DEP15"/>
      <c r="DEQ15"/>
      <c r="DER15"/>
      <c r="DES15"/>
      <c r="DET15"/>
      <c r="DEU15"/>
      <c r="DEV15"/>
      <c r="DEW15"/>
      <c r="DEX15"/>
      <c r="DEY15"/>
      <c r="DEZ15"/>
      <c r="DFA15"/>
      <c r="DFB15"/>
      <c r="DFC15"/>
      <c r="DFD15"/>
      <c r="DFE15"/>
      <c r="DFF15"/>
      <c r="DFG15"/>
      <c r="DFH15"/>
      <c r="DFI15"/>
      <c r="DFJ15"/>
      <c r="DFK15"/>
      <c r="DFL15"/>
      <c r="DFM15"/>
      <c r="DFN15"/>
      <c r="DFO15"/>
      <c r="DFP15"/>
      <c r="DFQ15"/>
      <c r="DFR15"/>
      <c r="DFS15"/>
      <c r="DFT15"/>
      <c r="DFU15"/>
      <c r="DFV15"/>
      <c r="DFW15"/>
      <c r="DFX15"/>
      <c r="DFY15"/>
      <c r="DFZ15"/>
      <c r="DGA15"/>
      <c r="DGB15"/>
      <c r="DGC15"/>
      <c r="DGD15"/>
      <c r="DGE15"/>
      <c r="DGF15"/>
      <c r="DGG15"/>
      <c r="DGH15"/>
      <c r="DGI15"/>
      <c r="DGJ15"/>
      <c r="DGK15"/>
      <c r="DGL15"/>
      <c r="DGM15"/>
      <c r="DGN15"/>
      <c r="DGO15"/>
      <c r="DGP15"/>
      <c r="DGQ15"/>
      <c r="DGR15"/>
      <c r="DGS15"/>
      <c r="DGT15"/>
      <c r="DGU15"/>
      <c r="DGV15"/>
      <c r="DGW15"/>
      <c r="DGX15"/>
      <c r="DGY15"/>
      <c r="DGZ15"/>
      <c r="DHA15"/>
      <c r="DHB15"/>
      <c r="DHC15"/>
      <c r="DHD15"/>
      <c r="DHE15"/>
      <c r="DHF15"/>
      <c r="DHG15"/>
      <c r="DHH15"/>
      <c r="DHI15"/>
      <c r="DHJ15"/>
      <c r="DHK15"/>
      <c r="DHL15"/>
      <c r="DHM15"/>
      <c r="DHN15"/>
      <c r="DHO15"/>
      <c r="DHP15"/>
      <c r="DHQ15"/>
      <c r="DHR15"/>
      <c r="DHS15"/>
      <c r="DHT15"/>
      <c r="DHU15"/>
      <c r="DHV15"/>
      <c r="DHW15"/>
      <c r="DHX15"/>
      <c r="DHY15"/>
      <c r="DHZ15"/>
      <c r="DIA15"/>
      <c r="DIB15"/>
      <c r="DIC15"/>
      <c r="DID15"/>
      <c r="DIE15"/>
      <c r="DIF15"/>
      <c r="DIG15"/>
      <c r="DIH15"/>
      <c r="DII15"/>
      <c r="DIJ15"/>
      <c r="DIK15"/>
      <c r="DIL15"/>
      <c r="DIM15"/>
      <c r="DIN15"/>
      <c r="DIO15"/>
      <c r="DIP15"/>
      <c r="DIQ15"/>
      <c r="DIR15"/>
      <c r="DIS15"/>
      <c r="DIT15"/>
      <c r="DIU15"/>
      <c r="DIV15"/>
      <c r="DIW15"/>
      <c r="DIX15"/>
      <c r="DIY15"/>
      <c r="DIZ15"/>
      <c r="DJA15"/>
      <c r="DJB15"/>
      <c r="DJC15"/>
      <c r="DJD15"/>
      <c r="DJE15"/>
      <c r="DJF15"/>
      <c r="DJG15"/>
      <c r="DJH15"/>
      <c r="DJI15"/>
      <c r="DJJ15"/>
      <c r="DJK15"/>
      <c r="DJL15"/>
      <c r="DJM15"/>
      <c r="DJN15"/>
      <c r="DJO15"/>
      <c r="DJP15"/>
      <c r="DJQ15"/>
      <c r="DJR15"/>
      <c r="DJS15"/>
      <c r="DJT15"/>
      <c r="DJU15"/>
      <c r="DJV15"/>
      <c r="DJW15"/>
      <c r="DJX15"/>
      <c r="DJY15"/>
      <c r="DJZ15"/>
      <c r="DKA15"/>
      <c r="DKB15"/>
      <c r="DKC15"/>
      <c r="DKD15"/>
      <c r="DKE15"/>
      <c r="DKF15"/>
      <c r="DKG15"/>
      <c r="DKH15"/>
      <c r="DKI15"/>
      <c r="DKJ15"/>
      <c r="DKK15"/>
      <c r="DKL15"/>
      <c r="DKM15"/>
      <c r="DKN15"/>
      <c r="DKO15"/>
      <c r="DKP15"/>
      <c r="DKQ15"/>
      <c r="DKR15"/>
      <c r="DKS15"/>
      <c r="DKT15"/>
      <c r="DKU15"/>
      <c r="DKV15"/>
      <c r="DKW15"/>
      <c r="DKX15"/>
      <c r="DKY15"/>
      <c r="DKZ15"/>
      <c r="DLA15"/>
      <c r="DLB15"/>
      <c r="DLC15"/>
      <c r="DLD15"/>
      <c r="DLE15"/>
      <c r="DLF15"/>
      <c r="DLG15"/>
      <c r="DLH15"/>
      <c r="DLI15"/>
      <c r="DLJ15"/>
      <c r="DLK15"/>
      <c r="DLL15"/>
      <c r="DLM15"/>
      <c r="DLN15"/>
      <c r="DLO15"/>
      <c r="DLP15"/>
      <c r="DLQ15"/>
      <c r="DLR15"/>
      <c r="DLS15"/>
      <c r="DLT15"/>
      <c r="DLU15"/>
      <c r="DLV15"/>
      <c r="DLW15"/>
      <c r="DLX15"/>
      <c r="DLY15"/>
      <c r="DLZ15"/>
      <c r="DMA15"/>
      <c r="DMB15"/>
      <c r="DMC15"/>
      <c r="DMD15"/>
      <c r="DME15"/>
      <c r="DMF15"/>
      <c r="DMG15"/>
      <c r="DMH15"/>
      <c r="DMI15"/>
      <c r="DMJ15"/>
      <c r="DMK15"/>
      <c r="DML15"/>
      <c r="DMM15"/>
      <c r="DMN15"/>
      <c r="DMO15"/>
      <c r="DMP15"/>
      <c r="DMQ15"/>
      <c r="DMR15"/>
      <c r="DMS15"/>
      <c r="DMT15"/>
      <c r="DMU15"/>
      <c r="DMV15"/>
      <c r="DMW15"/>
      <c r="DMX15"/>
      <c r="DMY15"/>
      <c r="DMZ15"/>
      <c r="DNA15"/>
      <c r="DNB15"/>
      <c r="DNC15"/>
      <c r="DND15"/>
      <c r="DNE15"/>
      <c r="DNF15"/>
      <c r="DNG15"/>
      <c r="DNH15"/>
      <c r="DNI15"/>
      <c r="DNJ15"/>
      <c r="DNK15"/>
      <c r="DNL15"/>
      <c r="DNM15"/>
      <c r="DNN15"/>
      <c r="DNO15"/>
      <c r="DNP15"/>
      <c r="DNQ15"/>
      <c r="DNR15"/>
      <c r="DNS15"/>
      <c r="DNT15"/>
      <c r="DNU15"/>
      <c r="DNV15"/>
      <c r="DNW15"/>
      <c r="DNX15"/>
      <c r="DNY15"/>
      <c r="DNZ15"/>
      <c r="DOA15"/>
      <c r="DOB15"/>
      <c r="DOC15"/>
      <c r="DOD15"/>
      <c r="DOE15"/>
      <c r="DOF15"/>
      <c r="DOG15"/>
      <c r="DOH15"/>
      <c r="DOI15"/>
      <c r="DOJ15"/>
      <c r="DOK15"/>
      <c r="DOL15"/>
      <c r="DOM15"/>
      <c r="DON15"/>
      <c r="DOO15"/>
      <c r="DOP15"/>
      <c r="DOQ15"/>
      <c r="DOR15"/>
      <c r="DOS15"/>
      <c r="DOT15"/>
      <c r="DOU15"/>
      <c r="DOV15"/>
      <c r="DOW15"/>
      <c r="DOX15"/>
      <c r="DOY15"/>
      <c r="DOZ15"/>
      <c r="DPA15"/>
      <c r="DPB15"/>
      <c r="DPC15"/>
      <c r="DPD15"/>
      <c r="DPE15"/>
      <c r="DPF15"/>
      <c r="DPG15"/>
      <c r="DPH15"/>
      <c r="DPI15"/>
      <c r="DPJ15"/>
      <c r="DPK15"/>
      <c r="DPL15"/>
      <c r="DPM15"/>
      <c r="DPN15"/>
      <c r="DPO15"/>
      <c r="DPP15"/>
      <c r="DPQ15"/>
      <c r="DPR15"/>
      <c r="DPS15"/>
      <c r="DPT15"/>
      <c r="DPU15"/>
      <c r="DPV15"/>
      <c r="DPW15"/>
      <c r="DPX15"/>
      <c r="DPY15"/>
      <c r="DPZ15"/>
      <c r="DQA15"/>
      <c r="DQB15"/>
      <c r="DQC15"/>
      <c r="DQD15"/>
      <c r="DQE15"/>
      <c r="DQF15"/>
      <c r="DQG15"/>
      <c r="DQH15"/>
      <c r="DQI15"/>
      <c r="DQJ15"/>
      <c r="DQK15"/>
      <c r="DQL15"/>
      <c r="DQM15"/>
      <c r="DQN15"/>
      <c r="DQO15"/>
      <c r="DQP15"/>
      <c r="DQQ15"/>
      <c r="DQR15"/>
      <c r="DQS15"/>
      <c r="DQT15"/>
      <c r="DQU15"/>
      <c r="DQV15"/>
      <c r="DQW15"/>
      <c r="DQX15"/>
      <c r="DQY15"/>
      <c r="DQZ15"/>
      <c r="DRA15"/>
      <c r="DRB15"/>
      <c r="DRC15"/>
      <c r="DRD15"/>
      <c r="DRE15"/>
      <c r="DRF15"/>
      <c r="DRG15"/>
      <c r="DRH15"/>
      <c r="DRI15"/>
      <c r="DRJ15"/>
      <c r="DRK15"/>
      <c r="DRL15"/>
      <c r="DRM15"/>
      <c r="DRN15"/>
      <c r="DRO15"/>
      <c r="DRP15"/>
      <c r="DRQ15"/>
      <c r="DRR15"/>
      <c r="DRS15"/>
      <c r="DRT15"/>
      <c r="DRU15"/>
      <c r="DRV15"/>
      <c r="DRW15"/>
      <c r="DRX15"/>
      <c r="DRY15"/>
      <c r="DRZ15"/>
      <c r="DSA15"/>
      <c r="DSB15"/>
      <c r="DSC15"/>
      <c r="DSD15"/>
      <c r="DSE15"/>
      <c r="DSF15"/>
      <c r="DSG15"/>
      <c r="DSH15"/>
      <c r="DSI15"/>
      <c r="DSJ15"/>
      <c r="DSK15"/>
      <c r="DSL15"/>
      <c r="DSM15"/>
      <c r="DSN15"/>
      <c r="DSO15"/>
      <c r="DSP15"/>
      <c r="DSQ15"/>
      <c r="DSR15"/>
      <c r="DSS15"/>
      <c r="DST15"/>
      <c r="DSU15"/>
      <c r="DSV15"/>
      <c r="DSW15"/>
      <c r="DSX15"/>
      <c r="DSY15"/>
      <c r="DSZ15"/>
      <c r="DTA15"/>
      <c r="DTB15"/>
      <c r="DTC15"/>
      <c r="DTD15"/>
      <c r="DTE15"/>
      <c r="DTF15"/>
      <c r="DTG15"/>
      <c r="DTH15"/>
      <c r="DTI15"/>
      <c r="DTJ15"/>
      <c r="DTK15"/>
      <c r="DTL15"/>
      <c r="DTM15"/>
      <c r="DTN15"/>
      <c r="DTO15"/>
      <c r="DTP15"/>
      <c r="DTQ15"/>
      <c r="DTR15"/>
      <c r="DTS15"/>
      <c r="DTT15"/>
      <c r="DTU15"/>
      <c r="DTV15"/>
      <c r="DTW15"/>
      <c r="DTX15"/>
      <c r="DTY15"/>
      <c r="DTZ15"/>
      <c r="DUA15"/>
      <c r="DUB15"/>
      <c r="DUC15"/>
      <c r="DUD15"/>
      <c r="DUE15"/>
      <c r="DUF15"/>
      <c r="DUG15"/>
      <c r="DUH15"/>
      <c r="DUI15"/>
      <c r="DUJ15"/>
      <c r="DUK15"/>
      <c r="DUL15"/>
      <c r="DUM15"/>
      <c r="DUN15"/>
      <c r="DUO15"/>
      <c r="DUP15"/>
      <c r="DUQ15"/>
      <c r="DUR15"/>
      <c r="DUS15"/>
      <c r="DUT15"/>
      <c r="DUU15"/>
      <c r="DUV15"/>
      <c r="DUW15"/>
      <c r="DUX15"/>
      <c r="DUY15"/>
      <c r="DUZ15"/>
      <c r="DVA15"/>
      <c r="DVB15"/>
      <c r="DVC15"/>
      <c r="DVD15"/>
      <c r="DVE15"/>
      <c r="DVF15"/>
      <c r="DVG15"/>
      <c r="DVH15"/>
      <c r="DVI15"/>
      <c r="DVJ15"/>
      <c r="DVK15"/>
      <c r="DVL15"/>
      <c r="DVM15"/>
      <c r="DVN15"/>
      <c r="DVO15"/>
      <c r="DVP15"/>
      <c r="DVQ15"/>
      <c r="DVR15"/>
      <c r="DVS15"/>
      <c r="DVT15"/>
      <c r="DVU15"/>
      <c r="DVV15"/>
      <c r="DVW15"/>
      <c r="DVX15"/>
      <c r="DVY15"/>
      <c r="DVZ15"/>
      <c r="DWA15"/>
      <c r="DWB15"/>
      <c r="DWC15"/>
      <c r="DWD15"/>
      <c r="DWE15"/>
      <c r="DWF15"/>
      <c r="DWG15"/>
      <c r="DWH15"/>
      <c r="DWI15"/>
      <c r="DWJ15"/>
      <c r="DWK15"/>
      <c r="DWL15"/>
      <c r="DWM15"/>
      <c r="DWN15"/>
      <c r="DWO15"/>
      <c r="DWP15"/>
      <c r="DWQ15"/>
      <c r="DWR15"/>
      <c r="DWS15"/>
      <c r="DWT15"/>
      <c r="DWU15"/>
      <c r="DWV15"/>
      <c r="DWW15"/>
      <c r="DWX15"/>
      <c r="DWY15"/>
      <c r="DWZ15"/>
      <c r="DXA15"/>
      <c r="DXB15"/>
      <c r="DXC15"/>
      <c r="DXD15"/>
      <c r="DXE15"/>
      <c r="DXF15"/>
      <c r="DXG15"/>
      <c r="DXH15"/>
      <c r="DXI15"/>
      <c r="DXJ15"/>
      <c r="DXK15"/>
      <c r="DXL15"/>
      <c r="DXM15"/>
      <c r="DXN15"/>
      <c r="DXO15"/>
      <c r="DXP15"/>
      <c r="DXQ15"/>
      <c r="DXR15"/>
      <c r="DXS15"/>
      <c r="DXT15"/>
      <c r="DXU15"/>
      <c r="DXV15"/>
      <c r="DXW15"/>
      <c r="DXX15"/>
      <c r="DXY15"/>
      <c r="DXZ15"/>
      <c r="DYA15"/>
      <c r="DYB15"/>
      <c r="DYC15"/>
      <c r="DYD15"/>
      <c r="DYE15"/>
      <c r="DYF15"/>
      <c r="DYG15"/>
      <c r="DYH15"/>
      <c r="DYI15"/>
      <c r="DYJ15"/>
      <c r="DYK15"/>
      <c r="DYL15"/>
      <c r="DYM15"/>
      <c r="DYN15"/>
      <c r="DYO15"/>
      <c r="DYP15"/>
      <c r="DYQ15"/>
      <c r="DYR15"/>
      <c r="DYS15"/>
      <c r="DYT15"/>
      <c r="DYU15"/>
      <c r="DYV15"/>
      <c r="DYW15"/>
      <c r="DYX15"/>
      <c r="DYY15"/>
      <c r="DYZ15"/>
      <c r="DZA15"/>
      <c r="DZB15"/>
      <c r="DZC15"/>
      <c r="DZD15"/>
      <c r="DZE15"/>
      <c r="DZF15"/>
      <c r="DZG15"/>
      <c r="DZH15"/>
      <c r="DZI15"/>
      <c r="DZJ15"/>
      <c r="DZK15"/>
      <c r="DZL15"/>
      <c r="DZM15"/>
      <c r="DZN15"/>
      <c r="DZO15"/>
      <c r="DZP15"/>
      <c r="DZQ15"/>
      <c r="DZR15"/>
      <c r="DZS15"/>
      <c r="DZT15"/>
      <c r="DZU15"/>
      <c r="DZV15"/>
      <c r="DZW15"/>
      <c r="DZX15"/>
      <c r="DZY15"/>
      <c r="DZZ15"/>
      <c r="EAA15"/>
      <c r="EAB15"/>
      <c r="EAC15"/>
      <c r="EAD15"/>
      <c r="EAE15"/>
      <c r="EAF15"/>
      <c r="EAG15"/>
      <c r="EAH15"/>
      <c r="EAI15"/>
      <c r="EAJ15"/>
      <c r="EAK15"/>
      <c r="EAL15"/>
      <c r="EAM15"/>
      <c r="EAN15"/>
      <c r="EAO15"/>
      <c r="EAP15"/>
      <c r="EAQ15"/>
      <c r="EAR15"/>
      <c r="EAS15"/>
      <c r="EAT15"/>
      <c r="EAU15"/>
      <c r="EAV15"/>
      <c r="EAW15"/>
      <c r="EAX15"/>
      <c r="EAY15"/>
      <c r="EAZ15"/>
      <c r="EBA15"/>
      <c r="EBB15"/>
      <c r="EBC15"/>
      <c r="EBD15"/>
      <c r="EBE15"/>
      <c r="EBF15"/>
      <c r="EBG15"/>
      <c r="EBH15"/>
      <c r="EBI15"/>
      <c r="EBJ15"/>
      <c r="EBK15"/>
      <c r="EBL15"/>
      <c r="EBM15"/>
      <c r="EBN15"/>
      <c r="EBO15"/>
      <c r="EBP15"/>
      <c r="EBQ15"/>
      <c r="EBR15"/>
      <c r="EBS15"/>
      <c r="EBT15"/>
      <c r="EBU15"/>
      <c r="EBV15"/>
      <c r="EBW15"/>
      <c r="EBX15"/>
      <c r="EBY15"/>
      <c r="EBZ15"/>
      <c r="ECA15"/>
      <c r="ECB15"/>
      <c r="ECC15"/>
      <c r="ECD15"/>
      <c r="ECE15"/>
      <c r="ECF15"/>
      <c r="ECG15"/>
      <c r="ECH15"/>
      <c r="ECI15"/>
      <c r="ECJ15"/>
      <c r="ECK15"/>
      <c r="ECL15"/>
      <c r="ECM15"/>
      <c r="ECN15"/>
      <c r="ECO15"/>
      <c r="ECP15"/>
      <c r="ECQ15"/>
      <c r="ECR15"/>
      <c r="ECS15"/>
      <c r="ECT15"/>
      <c r="ECU15"/>
      <c r="ECV15"/>
      <c r="ECW15"/>
      <c r="ECX15"/>
      <c r="ECY15"/>
      <c r="ECZ15"/>
      <c r="EDA15"/>
      <c r="EDB15"/>
      <c r="EDC15"/>
      <c r="EDD15"/>
      <c r="EDE15"/>
      <c r="EDF15"/>
      <c r="EDG15"/>
      <c r="EDH15"/>
      <c r="EDI15"/>
      <c r="EDJ15"/>
      <c r="EDK15"/>
      <c r="EDL15"/>
      <c r="EDM15"/>
      <c r="EDN15"/>
      <c r="EDO15"/>
      <c r="EDP15"/>
      <c r="EDQ15"/>
      <c r="EDR15"/>
      <c r="EDS15"/>
      <c r="EDT15"/>
      <c r="EDU15"/>
      <c r="EDV15"/>
      <c r="EDW15"/>
      <c r="EDX15"/>
      <c r="EDY15"/>
      <c r="EDZ15"/>
      <c r="EEA15"/>
      <c r="EEB15"/>
      <c r="EEC15"/>
      <c r="EED15"/>
      <c r="EEE15"/>
      <c r="EEF15"/>
      <c r="EEG15"/>
      <c r="EEH15"/>
      <c r="EEI15"/>
      <c r="EEJ15"/>
      <c r="EEK15"/>
      <c r="EEL15"/>
      <c r="EEM15"/>
      <c r="EEN15"/>
      <c r="EEO15"/>
      <c r="EEP15"/>
      <c r="EEQ15"/>
      <c r="EER15"/>
      <c r="EES15"/>
      <c r="EET15"/>
      <c r="EEU15"/>
      <c r="EEV15"/>
      <c r="EEW15"/>
      <c r="EEX15"/>
      <c r="EEY15"/>
      <c r="EEZ15"/>
      <c r="EFA15"/>
      <c r="EFB15"/>
      <c r="EFC15"/>
      <c r="EFD15"/>
      <c r="EFE15"/>
      <c r="EFF15"/>
      <c r="EFG15"/>
      <c r="EFH15"/>
      <c r="EFI15"/>
      <c r="EFJ15"/>
      <c r="EFK15"/>
      <c r="EFL15"/>
      <c r="EFM15"/>
      <c r="EFN15"/>
      <c r="EFO15"/>
      <c r="EFP15"/>
      <c r="EFQ15"/>
      <c r="EFR15"/>
      <c r="EFS15"/>
      <c r="EFT15"/>
      <c r="EFU15"/>
      <c r="EFV15"/>
      <c r="EFW15"/>
      <c r="EFX15"/>
      <c r="EFY15"/>
      <c r="EFZ15"/>
      <c r="EGA15"/>
      <c r="EGB15"/>
      <c r="EGC15"/>
      <c r="EGD15"/>
      <c r="EGE15"/>
      <c r="EGF15"/>
      <c r="EGG15"/>
      <c r="EGH15"/>
      <c r="EGI15"/>
      <c r="EGJ15"/>
      <c r="EGK15"/>
      <c r="EGL15"/>
      <c r="EGM15"/>
      <c r="EGN15"/>
      <c r="EGO15"/>
      <c r="EGP15"/>
      <c r="EGQ15"/>
      <c r="EGR15"/>
      <c r="EGS15"/>
      <c r="EGT15"/>
      <c r="EGU15"/>
      <c r="EGV15"/>
      <c r="EGW15"/>
      <c r="EGX15"/>
      <c r="EGY15"/>
      <c r="EGZ15"/>
      <c r="EHA15"/>
      <c r="EHB15"/>
      <c r="EHC15"/>
      <c r="EHD15"/>
      <c r="EHE15"/>
      <c r="EHF15"/>
      <c r="EHG15"/>
      <c r="EHH15"/>
      <c r="EHI15"/>
      <c r="EHJ15"/>
      <c r="EHK15"/>
      <c r="EHL15"/>
      <c r="EHM15"/>
      <c r="EHN15"/>
      <c r="EHO15"/>
      <c r="EHP15"/>
      <c r="EHQ15"/>
      <c r="EHR15"/>
      <c r="EHS15"/>
      <c r="EHT15"/>
      <c r="EHU15"/>
      <c r="EHV15"/>
      <c r="EHW15"/>
      <c r="EHX15"/>
      <c r="EHY15"/>
      <c r="EHZ15"/>
      <c r="EIA15"/>
      <c r="EIB15"/>
      <c r="EIC15"/>
      <c r="EID15"/>
      <c r="EIE15"/>
      <c r="EIF15"/>
      <c r="EIG15"/>
      <c r="EIH15"/>
      <c r="EII15"/>
      <c r="EIJ15"/>
      <c r="EIK15"/>
      <c r="EIL15"/>
      <c r="EIM15"/>
      <c r="EIN15"/>
      <c r="EIO15"/>
      <c r="EIP15"/>
      <c r="EIQ15"/>
      <c r="EIR15"/>
      <c r="EIS15"/>
      <c r="EIT15"/>
      <c r="EIU15"/>
      <c r="EIV15"/>
      <c r="EIW15"/>
      <c r="EIX15"/>
      <c r="EIY15"/>
      <c r="EIZ15"/>
      <c r="EJA15"/>
      <c r="EJB15"/>
      <c r="EJC15"/>
      <c r="EJD15"/>
      <c r="EJE15"/>
      <c r="EJF15"/>
      <c r="EJG15"/>
      <c r="EJH15"/>
      <c r="EJI15"/>
      <c r="EJJ15"/>
      <c r="EJK15"/>
      <c r="EJL15"/>
      <c r="EJM15"/>
      <c r="EJN15"/>
      <c r="EJO15"/>
      <c r="EJP15"/>
      <c r="EJQ15"/>
      <c r="EJR15"/>
      <c r="EJS15"/>
      <c r="EJT15"/>
      <c r="EJU15"/>
      <c r="EJV15"/>
      <c r="EJW15"/>
      <c r="EJX15"/>
      <c r="EJY15"/>
      <c r="EJZ15"/>
      <c r="EKA15"/>
      <c r="EKB15"/>
      <c r="EKC15"/>
      <c r="EKD15"/>
      <c r="EKE15"/>
      <c r="EKF15"/>
      <c r="EKG15"/>
      <c r="EKH15"/>
      <c r="EKI15"/>
      <c r="EKJ15"/>
      <c r="EKK15"/>
      <c r="EKL15"/>
      <c r="EKM15"/>
      <c r="EKN15"/>
      <c r="EKO15"/>
      <c r="EKP15"/>
      <c r="EKQ15"/>
      <c r="EKR15"/>
      <c r="EKS15"/>
      <c r="EKT15"/>
      <c r="EKU15"/>
      <c r="EKV15"/>
      <c r="EKW15"/>
      <c r="EKX15"/>
      <c r="EKY15"/>
      <c r="EKZ15"/>
      <c r="ELA15"/>
      <c r="ELB15"/>
      <c r="ELC15"/>
      <c r="ELD15"/>
      <c r="ELE15"/>
      <c r="ELF15"/>
      <c r="ELG15"/>
      <c r="ELH15"/>
      <c r="ELI15"/>
      <c r="ELJ15"/>
      <c r="ELK15"/>
      <c r="ELL15"/>
      <c r="ELM15"/>
      <c r="ELN15"/>
      <c r="ELO15"/>
      <c r="ELP15"/>
      <c r="ELQ15"/>
      <c r="ELR15"/>
      <c r="ELS15"/>
      <c r="ELT15"/>
      <c r="ELU15"/>
      <c r="ELV15"/>
      <c r="ELW15"/>
      <c r="ELX15"/>
      <c r="ELY15"/>
      <c r="ELZ15"/>
      <c r="EMA15"/>
      <c r="EMB15"/>
      <c r="EMC15"/>
      <c r="EMD15"/>
      <c r="EME15"/>
      <c r="EMF15"/>
      <c r="EMG15"/>
      <c r="EMH15"/>
      <c r="EMI15"/>
      <c r="EMJ15"/>
      <c r="EMK15"/>
      <c r="EML15"/>
      <c r="EMM15"/>
      <c r="EMN15"/>
      <c r="EMO15"/>
      <c r="EMP15"/>
      <c r="EMQ15"/>
      <c r="EMR15"/>
      <c r="EMS15"/>
      <c r="EMT15"/>
      <c r="EMU15"/>
      <c r="EMV15"/>
      <c r="EMW15"/>
      <c r="EMX15"/>
      <c r="EMY15"/>
      <c r="EMZ15"/>
      <c r="ENA15"/>
      <c r="ENB15"/>
      <c r="ENC15"/>
      <c r="END15"/>
      <c r="ENE15"/>
      <c r="ENF15"/>
      <c r="ENG15"/>
      <c r="ENH15"/>
      <c r="ENI15"/>
      <c r="ENJ15"/>
      <c r="ENK15"/>
      <c r="ENL15"/>
      <c r="ENM15"/>
      <c r="ENN15"/>
      <c r="ENO15"/>
      <c r="ENP15"/>
      <c r="ENQ15"/>
      <c r="ENR15"/>
      <c r="ENS15"/>
      <c r="ENT15"/>
      <c r="ENU15"/>
      <c r="ENV15"/>
      <c r="ENW15"/>
      <c r="ENX15"/>
      <c r="ENY15"/>
      <c r="ENZ15"/>
      <c r="EOA15"/>
      <c r="EOB15"/>
      <c r="EOC15"/>
      <c r="EOD15"/>
      <c r="EOE15"/>
      <c r="EOF15"/>
      <c r="EOG15"/>
      <c r="EOH15"/>
      <c r="EOI15"/>
      <c r="EOJ15"/>
      <c r="EOK15"/>
      <c r="EOL15"/>
      <c r="EOM15"/>
      <c r="EON15"/>
      <c r="EOO15"/>
      <c r="EOP15"/>
      <c r="EOQ15"/>
      <c r="EOR15"/>
      <c r="EOS15"/>
      <c r="EOT15"/>
      <c r="EOU15"/>
      <c r="EOV15"/>
      <c r="EOW15"/>
      <c r="EOX15"/>
      <c r="EOY15"/>
      <c r="EOZ15"/>
      <c r="EPA15"/>
      <c r="EPB15"/>
      <c r="EPC15"/>
      <c r="EPD15"/>
      <c r="EPE15"/>
      <c r="EPF15"/>
      <c r="EPG15"/>
      <c r="EPH15"/>
      <c r="EPI15"/>
      <c r="EPJ15"/>
      <c r="EPK15"/>
      <c r="EPL15"/>
      <c r="EPM15"/>
      <c r="EPN15"/>
      <c r="EPO15"/>
      <c r="EPP15"/>
      <c r="EPQ15"/>
      <c r="EPR15"/>
      <c r="EPS15"/>
      <c r="EPT15"/>
      <c r="EPU15"/>
      <c r="EPV15"/>
      <c r="EPW15"/>
      <c r="EPX15"/>
      <c r="EPY15"/>
      <c r="EPZ15"/>
      <c r="EQA15"/>
      <c r="EQB15"/>
      <c r="EQC15"/>
      <c r="EQD15"/>
      <c r="EQE15"/>
      <c r="EQF15"/>
      <c r="EQG15"/>
      <c r="EQH15"/>
      <c r="EQI15"/>
      <c r="EQJ15"/>
      <c r="EQK15"/>
      <c r="EQL15"/>
      <c r="EQM15"/>
      <c r="EQN15"/>
      <c r="EQO15"/>
      <c r="EQP15"/>
      <c r="EQQ15"/>
      <c r="EQR15"/>
      <c r="EQS15"/>
      <c r="EQT15"/>
      <c r="EQU15"/>
      <c r="EQV15"/>
      <c r="EQW15"/>
      <c r="EQX15"/>
      <c r="EQY15"/>
      <c r="EQZ15"/>
      <c r="ERA15"/>
      <c r="ERB15"/>
      <c r="ERC15"/>
      <c r="ERD15"/>
      <c r="ERE15"/>
      <c r="ERF15"/>
      <c r="ERG15"/>
      <c r="ERH15"/>
      <c r="ERI15"/>
      <c r="ERJ15"/>
      <c r="ERK15"/>
      <c r="ERL15"/>
      <c r="ERM15"/>
      <c r="ERN15"/>
      <c r="ERO15"/>
      <c r="ERP15"/>
      <c r="ERQ15"/>
      <c r="ERR15"/>
      <c r="ERS15"/>
      <c r="ERT15"/>
      <c r="ERU15"/>
      <c r="ERV15"/>
      <c r="ERW15"/>
      <c r="ERX15"/>
      <c r="ERY15"/>
      <c r="ERZ15"/>
      <c r="ESA15"/>
      <c r="ESB15"/>
      <c r="ESC15"/>
      <c r="ESD15"/>
      <c r="ESE15"/>
      <c r="ESF15"/>
      <c r="ESG15"/>
      <c r="ESH15"/>
      <c r="ESI15"/>
      <c r="ESJ15"/>
      <c r="ESK15"/>
      <c r="ESL15"/>
      <c r="ESM15"/>
      <c r="ESN15"/>
      <c r="ESO15"/>
      <c r="ESP15"/>
      <c r="ESQ15"/>
      <c r="ESR15"/>
      <c r="ESS15"/>
      <c r="EST15"/>
      <c r="ESU15"/>
      <c r="ESV15"/>
      <c r="ESW15"/>
      <c r="ESX15"/>
      <c r="ESY15"/>
      <c r="ESZ15"/>
      <c r="ETA15"/>
      <c r="ETB15"/>
      <c r="ETC15"/>
      <c r="ETD15"/>
      <c r="ETE15"/>
      <c r="ETF15"/>
      <c r="ETG15"/>
      <c r="ETH15"/>
      <c r="ETI15"/>
      <c r="ETJ15"/>
      <c r="ETK15"/>
      <c r="ETL15"/>
      <c r="ETM15"/>
      <c r="ETN15"/>
      <c r="ETO15"/>
      <c r="ETP15"/>
      <c r="ETQ15"/>
      <c r="ETR15"/>
      <c r="ETS15"/>
      <c r="ETT15"/>
      <c r="ETU15"/>
      <c r="ETV15"/>
      <c r="ETW15"/>
      <c r="ETX15"/>
      <c r="ETY15"/>
      <c r="ETZ15"/>
      <c r="EUA15"/>
      <c r="EUB15"/>
      <c r="EUC15"/>
      <c r="EUD15"/>
      <c r="EUE15"/>
      <c r="EUF15"/>
      <c r="EUG15"/>
      <c r="EUH15"/>
      <c r="EUI15"/>
      <c r="EUJ15"/>
      <c r="EUK15"/>
      <c r="EUL15"/>
      <c r="EUM15"/>
      <c r="EUN15"/>
      <c r="EUO15"/>
      <c r="EUP15"/>
      <c r="EUQ15"/>
      <c r="EUR15"/>
      <c r="EUS15"/>
      <c r="EUT15"/>
      <c r="EUU15"/>
      <c r="EUV15"/>
      <c r="EUW15"/>
      <c r="EUX15"/>
      <c r="EUY15"/>
      <c r="EUZ15"/>
      <c r="EVA15"/>
      <c r="EVB15"/>
      <c r="EVC15"/>
      <c r="EVD15"/>
      <c r="EVE15"/>
      <c r="EVF15"/>
      <c r="EVG15"/>
      <c r="EVH15"/>
      <c r="EVI15"/>
      <c r="EVJ15"/>
      <c r="EVK15"/>
      <c r="EVL15"/>
      <c r="EVM15"/>
      <c r="EVN15"/>
      <c r="EVO15"/>
      <c r="EVP15"/>
      <c r="EVQ15"/>
      <c r="EVR15"/>
      <c r="EVS15"/>
      <c r="EVT15"/>
      <c r="EVU15"/>
      <c r="EVV15"/>
      <c r="EVW15"/>
      <c r="EVX15"/>
      <c r="EVY15"/>
      <c r="EVZ15"/>
      <c r="EWA15"/>
      <c r="EWB15"/>
      <c r="EWC15"/>
      <c r="EWD15"/>
      <c r="EWE15"/>
      <c r="EWF15"/>
      <c r="EWG15"/>
      <c r="EWH15"/>
      <c r="EWI15"/>
      <c r="EWJ15"/>
      <c r="EWK15"/>
      <c r="EWL15"/>
      <c r="EWM15"/>
      <c r="EWN15"/>
      <c r="EWO15"/>
      <c r="EWP15"/>
      <c r="EWQ15"/>
      <c r="EWR15"/>
      <c r="EWS15"/>
      <c r="EWT15"/>
      <c r="EWU15"/>
      <c r="EWV15"/>
      <c r="EWW15"/>
      <c r="EWX15"/>
      <c r="EWY15"/>
      <c r="EWZ15"/>
      <c r="EXA15"/>
      <c r="EXB15"/>
      <c r="EXC15"/>
      <c r="EXD15"/>
      <c r="EXE15"/>
      <c r="EXF15"/>
      <c r="EXG15"/>
      <c r="EXH15"/>
      <c r="EXI15"/>
      <c r="EXJ15"/>
      <c r="EXK15"/>
      <c r="EXL15"/>
      <c r="EXM15"/>
      <c r="EXN15"/>
      <c r="EXO15"/>
      <c r="EXP15"/>
      <c r="EXQ15"/>
      <c r="EXR15"/>
      <c r="EXS15"/>
      <c r="EXT15"/>
      <c r="EXU15"/>
      <c r="EXV15"/>
      <c r="EXW15"/>
      <c r="EXX15"/>
      <c r="EXY15"/>
      <c r="EXZ15"/>
      <c r="EYA15"/>
      <c r="EYB15"/>
      <c r="EYC15"/>
      <c r="EYD15"/>
      <c r="EYE15"/>
      <c r="EYF15"/>
      <c r="EYG15"/>
      <c r="EYH15"/>
      <c r="EYI15"/>
      <c r="EYJ15"/>
      <c r="EYK15"/>
      <c r="EYL15"/>
      <c r="EYM15"/>
      <c r="EYN15"/>
      <c r="EYO15"/>
      <c r="EYP15"/>
      <c r="EYQ15"/>
      <c r="EYR15"/>
      <c r="EYS15"/>
      <c r="EYT15"/>
      <c r="EYU15"/>
      <c r="EYV15"/>
      <c r="EYW15"/>
      <c r="EYX15"/>
      <c r="EYY15"/>
      <c r="EYZ15"/>
      <c r="EZA15"/>
      <c r="EZB15"/>
      <c r="EZC15"/>
      <c r="EZD15"/>
      <c r="EZE15"/>
      <c r="EZF15"/>
      <c r="EZG15"/>
      <c r="EZH15"/>
      <c r="EZI15"/>
      <c r="EZJ15"/>
      <c r="EZK15"/>
      <c r="EZL15"/>
      <c r="EZM15"/>
      <c r="EZN15"/>
      <c r="EZO15"/>
      <c r="EZP15"/>
      <c r="EZQ15"/>
      <c r="EZR15"/>
      <c r="EZS15"/>
      <c r="EZT15"/>
      <c r="EZU15"/>
      <c r="EZV15"/>
      <c r="EZW15"/>
      <c r="EZX15"/>
      <c r="EZY15"/>
      <c r="EZZ15"/>
      <c r="FAA15"/>
      <c r="FAB15"/>
      <c r="FAC15"/>
      <c r="FAD15"/>
      <c r="FAE15"/>
      <c r="FAF15"/>
      <c r="FAG15"/>
      <c r="FAH15"/>
      <c r="FAI15"/>
      <c r="FAJ15"/>
      <c r="FAK15"/>
      <c r="FAL15"/>
      <c r="FAM15"/>
      <c r="FAN15"/>
      <c r="FAO15"/>
      <c r="FAP15"/>
      <c r="FAQ15"/>
      <c r="FAR15"/>
      <c r="FAS15"/>
      <c r="FAT15"/>
      <c r="FAU15"/>
      <c r="FAV15"/>
      <c r="FAW15"/>
      <c r="FAX15"/>
      <c r="FAY15"/>
      <c r="FAZ15"/>
      <c r="FBA15"/>
      <c r="FBB15"/>
      <c r="FBC15"/>
      <c r="FBD15"/>
      <c r="FBE15"/>
      <c r="FBF15"/>
      <c r="FBG15"/>
      <c r="FBH15"/>
      <c r="FBI15"/>
      <c r="FBJ15"/>
      <c r="FBK15"/>
      <c r="FBL15"/>
      <c r="FBM15"/>
      <c r="FBN15"/>
      <c r="FBO15"/>
      <c r="FBP15"/>
      <c r="FBQ15"/>
      <c r="FBR15"/>
      <c r="FBS15"/>
      <c r="FBT15"/>
      <c r="FBU15"/>
      <c r="FBV15"/>
      <c r="FBW15"/>
      <c r="FBX15"/>
      <c r="FBY15"/>
      <c r="FBZ15"/>
      <c r="FCA15"/>
      <c r="FCB15"/>
      <c r="FCC15"/>
      <c r="FCD15"/>
      <c r="FCE15"/>
      <c r="FCF15"/>
      <c r="FCG15"/>
      <c r="FCH15"/>
      <c r="FCI15"/>
      <c r="FCJ15"/>
      <c r="FCK15"/>
      <c r="FCL15"/>
      <c r="FCM15"/>
      <c r="FCN15"/>
      <c r="FCO15"/>
      <c r="FCP15"/>
      <c r="FCQ15"/>
      <c r="FCR15"/>
      <c r="FCS15"/>
      <c r="FCT15"/>
      <c r="FCU15"/>
      <c r="FCV15"/>
      <c r="FCW15"/>
      <c r="FCX15"/>
      <c r="FCY15"/>
      <c r="FCZ15"/>
      <c r="FDA15"/>
      <c r="FDB15"/>
      <c r="FDC15"/>
      <c r="FDD15"/>
      <c r="FDE15"/>
      <c r="FDF15"/>
      <c r="FDG15"/>
      <c r="FDH15"/>
      <c r="FDI15"/>
      <c r="FDJ15"/>
      <c r="FDK15"/>
      <c r="FDL15"/>
      <c r="FDM15"/>
      <c r="FDN15"/>
      <c r="FDO15"/>
      <c r="FDP15"/>
      <c r="FDQ15"/>
      <c r="FDR15"/>
      <c r="FDS15"/>
      <c r="FDT15"/>
      <c r="FDU15"/>
      <c r="FDV15"/>
      <c r="FDW15"/>
      <c r="FDX15"/>
      <c r="FDY15"/>
      <c r="FDZ15"/>
      <c r="FEA15"/>
      <c r="FEB15"/>
      <c r="FEC15"/>
      <c r="FED15"/>
      <c r="FEE15"/>
      <c r="FEF15"/>
      <c r="FEG15"/>
      <c r="FEH15"/>
      <c r="FEI15"/>
      <c r="FEJ15"/>
      <c r="FEK15"/>
      <c r="FEL15"/>
      <c r="FEM15"/>
      <c r="FEN15"/>
      <c r="FEO15"/>
      <c r="FEP15"/>
      <c r="FEQ15"/>
      <c r="FER15"/>
      <c r="FES15"/>
      <c r="FET15"/>
      <c r="FEU15"/>
      <c r="FEV15"/>
      <c r="FEW15"/>
      <c r="FEX15"/>
      <c r="FEY15"/>
      <c r="FEZ15"/>
      <c r="FFA15"/>
      <c r="FFB15"/>
      <c r="FFC15"/>
      <c r="FFD15"/>
      <c r="FFE15"/>
      <c r="FFF15"/>
      <c r="FFG15"/>
      <c r="FFH15"/>
      <c r="FFI15"/>
      <c r="FFJ15"/>
      <c r="FFK15"/>
      <c r="FFL15"/>
      <c r="FFM15"/>
      <c r="FFN15"/>
      <c r="FFO15"/>
      <c r="FFP15"/>
      <c r="FFQ15"/>
      <c r="FFR15"/>
      <c r="FFS15"/>
      <c r="FFT15"/>
      <c r="FFU15"/>
      <c r="FFV15"/>
      <c r="FFW15"/>
      <c r="FFX15"/>
      <c r="FFY15"/>
      <c r="FFZ15"/>
      <c r="FGA15"/>
      <c r="FGB15"/>
      <c r="FGC15"/>
      <c r="FGD15"/>
      <c r="FGE15"/>
      <c r="FGF15"/>
      <c r="FGG15"/>
      <c r="FGH15"/>
      <c r="FGI15"/>
      <c r="FGJ15"/>
      <c r="FGK15"/>
      <c r="FGL15"/>
      <c r="FGM15"/>
      <c r="FGN15"/>
      <c r="FGO15"/>
      <c r="FGP15"/>
      <c r="FGQ15"/>
      <c r="FGR15"/>
      <c r="FGS15"/>
      <c r="FGT15"/>
      <c r="FGU15"/>
      <c r="FGV15"/>
      <c r="FGW15"/>
      <c r="FGX15"/>
      <c r="FGY15"/>
      <c r="FGZ15"/>
      <c r="FHA15"/>
      <c r="FHB15"/>
      <c r="FHC15"/>
      <c r="FHD15"/>
      <c r="FHE15"/>
      <c r="FHF15"/>
      <c r="FHG15"/>
      <c r="FHH15"/>
      <c r="FHI15"/>
      <c r="FHJ15"/>
      <c r="FHK15"/>
      <c r="FHL15"/>
      <c r="FHM15"/>
      <c r="FHN15"/>
      <c r="FHO15"/>
      <c r="FHP15"/>
      <c r="FHQ15"/>
      <c r="FHR15"/>
      <c r="FHS15"/>
      <c r="FHT15"/>
      <c r="FHU15"/>
      <c r="FHV15"/>
      <c r="FHW15"/>
      <c r="FHX15"/>
      <c r="FHY15"/>
      <c r="FHZ15"/>
      <c r="FIA15"/>
      <c r="FIB15"/>
      <c r="FIC15"/>
      <c r="FID15"/>
      <c r="FIE15"/>
      <c r="FIF15"/>
      <c r="FIG15"/>
      <c r="FIH15"/>
      <c r="FII15"/>
      <c r="FIJ15"/>
      <c r="FIK15"/>
      <c r="FIL15"/>
      <c r="FIM15"/>
      <c r="FIN15"/>
      <c r="FIO15"/>
      <c r="FIP15"/>
      <c r="FIQ15"/>
      <c r="FIR15"/>
      <c r="FIS15"/>
      <c r="FIT15"/>
      <c r="FIU15"/>
      <c r="FIV15"/>
      <c r="FIW15"/>
      <c r="FIX15"/>
      <c r="FIY15"/>
      <c r="FIZ15"/>
      <c r="FJA15"/>
      <c r="FJB15"/>
      <c r="FJC15"/>
      <c r="FJD15"/>
      <c r="FJE15"/>
      <c r="FJF15"/>
      <c r="FJG15"/>
      <c r="FJH15"/>
      <c r="FJI15"/>
      <c r="FJJ15"/>
      <c r="FJK15"/>
      <c r="FJL15"/>
      <c r="FJM15"/>
      <c r="FJN15"/>
      <c r="FJO15"/>
      <c r="FJP15"/>
      <c r="FJQ15"/>
      <c r="FJR15"/>
      <c r="FJS15"/>
      <c r="FJT15"/>
      <c r="FJU15"/>
      <c r="FJV15"/>
      <c r="FJW15"/>
      <c r="FJX15"/>
      <c r="FJY15"/>
      <c r="FJZ15"/>
      <c r="FKA15"/>
      <c r="FKB15"/>
      <c r="FKC15"/>
      <c r="FKD15"/>
      <c r="FKE15"/>
      <c r="FKF15"/>
      <c r="FKG15"/>
      <c r="FKH15"/>
      <c r="FKI15"/>
      <c r="FKJ15"/>
      <c r="FKK15"/>
      <c r="FKL15"/>
      <c r="FKM15"/>
      <c r="FKN15"/>
      <c r="FKO15"/>
      <c r="FKP15"/>
      <c r="FKQ15"/>
      <c r="FKR15"/>
      <c r="FKS15"/>
      <c r="FKT15"/>
      <c r="FKU15"/>
      <c r="FKV15"/>
      <c r="FKW15"/>
      <c r="FKX15"/>
      <c r="FKY15"/>
      <c r="FKZ15"/>
      <c r="FLA15"/>
      <c r="FLB15"/>
      <c r="FLC15"/>
      <c r="FLD15"/>
      <c r="FLE15"/>
      <c r="FLF15"/>
      <c r="FLG15"/>
      <c r="FLH15"/>
      <c r="FLI15"/>
      <c r="FLJ15"/>
      <c r="FLK15"/>
      <c r="FLL15"/>
      <c r="FLM15"/>
      <c r="FLN15"/>
      <c r="FLO15"/>
      <c r="FLP15"/>
      <c r="FLQ15"/>
      <c r="FLR15"/>
      <c r="FLS15"/>
      <c r="FLT15"/>
      <c r="FLU15"/>
      <c r="FLV15"/>
      <c r="FLW15"/>
      <c r="FLX15"/>
      <c r="FLY15"/>
      <c r="FLZ15"/>
      <c r="FMA15"/>
      <c r="FMB15"/>
      <c r="FMC15"/>
      <c r="FMD15"/>
      <c r="FME15"/>
      <c r="FMF15"/>
      <c r="FMG15"/>
      <c r="FMH15"/>
      <c r="FMI15"/>
      <c r="FMJ15"/>
      <c r="FMK15"/>
      <c r="FML15"/>
      <c r="FMM15"/>
      <c r="FMN15"/>
      <c r="FMO15"/>
      <c r="FMP15"/>
      <c r="FMQ15"/>
      <c r="FMR15"/>
      <c r="FMS15"/>
      <c r="FMT15"/>
      <c r="FMU15"/>
      <c r="FMV15"/>
      <c r="FMW15"/>
      <c r="FMX15"/>
      <c r="FMY15"/>
      <c r="FMZ15"/>
      <c r="FNA15"/>
      <c r="FNB15"/>
      <c r="FNC15"/>
      <c r="FND15"/>
      <c r="FNE15"/>
      <c r="FNF15"/>
      <c r="FNG15"/>
      <c r="FNH15"/>
      <c r="FNI15"/>
      <c r="FNJ15"/>
      <c r="FNK15"/>
      <c r="FNL15"/>
      <c r="FNM15"/>
      <c r="FNN15"/>
      <c r="FNO15"/>
      <c r="FNP15"/>
      <c r="FNQ15"/>
      <c r="FNR15"/>
      <c r="FNS15"/>
      <c r="FNT15"/>
      <c r="FNU15"/>
      <c r="FNV15"/>
      <c r="FNW15"/>
      <c r="FNX15"/>
      <c r="FNY15"/>
      <c r="FNZ15"/>
      <c r="FOA15"/>
      <c r="FOB15"/>
      <c r="FOC15"/>
      <c r="FOD15"/>
      <c r="FOE15"/>
      <c r="FOF15"/>
      <c r="FOG15"/>
      <c r="FOH15"/>
      <c r="FOI15"/>
      <c r="FOJ15"/>
      <c r="FOK15"/>
      <c r="FOL15"/>
      <c r="FOM15"/>
      <c r="FON15"/>
      <c r="FOO15"/>
      <c r="FOP15"/>
      <c r="FOQ15"/>
      <c r="FOR15"/>
      <c r="FOS15"/>
      <c r="FOT15"/>
      <c r="FOU15"/>
      <c r="FOV15"/>
      <c r="FOW15"/>
      <c r="FOX15"/>
      <c r="FOY15"/>
      <c r="FOZ15"/>
      <c r="FPA15"/>
      <c r="FPB15"/>
      <c r="FPC15"/>
      <c r="FPD15"/>
      <c r="FPE15"/>
      <c r="FPF15"/>
      <c r="FPG15"/>
      <c r="FPH15"/>
      <c r="FPI15"/>
      <c r="FPJ15"/>
      <c r="FPK15"/>
      <c r="FPL15"/>
      <c r="FPM15"/>
      <c r="FPN15"/>
      <c r="FPO15"/>
      <c r="FPP15"/>
      <c r="FPQ15"/>
      <c r="FPR15"/>
      <c r="FPS15"/>
      <c r="FPT15"/>
      <c r="FPU15"/>
      <c r="FPV15"/>
      <c r="FPW15"/>
      <c r="FPX15"/>
      <c r="FPY15"/>
      <c r="FPZ15"/>
      <c r="FQA15"/>
      <c r="FQB15"/>
      <c r="FQC15"/>
      <c r="FQD15"/>
      <c r="FQE15"/>
      <c r="FQF15"/>
      <c r="FQG15"/>
      <c r="FQH15"/>
      <c r="FQI15"/>
      <c r="FQJ15"/>
      <c r="FQK15"/>
      <c r="FQL15"/>
      <c r="FQM15"/>
      <c r="FQN15"/>
      <c r="FQO15"/>
      <c r="FQP15"/>
      <c r="FQQ15"/>
      <c r="FQR15"/>
      <c r="FQS15"/>
      <c r="FQT15"/>
      <c r="FQU15"/>
      <c r="FQV15"/>
      <c r="FQW15"/>
      <c r="FQX15"/>
      <c r="FQY15"/>
      <c r="FQZ15"/>
      <c r="FRA15"/>
      <c r="FRB15"/>
      <c r="FRC15"/>
      <c r="FRD15"/>
      <c r="FRE15"/>
      <c r="FRF15"/>
      <c r="FRG15"/>
      <c r="FRH15"/>
      <c r="FRI15"/>
      <c r="FRJ15"/>
      <c r="FRK15"/>
      <c r="FRL15"/>
      <c r="FRM15"/>
      <c r="FRN15"/>
      <c r="FRO15"/>
      <c r="FRP15"/>
      <c r="FRQ15"/>
      <c r="FRR15"/>
      <c r="FRS15"/>
      <c r="FRT15"/>
      <c r="FRU15"/>
      <c r="FRV15"/>
      <c r="FRW15"/>
      <c r="FRX15"/>
      <c r="FRY15"/>
      <c r="FRZ15"/>
      <c r="FSA15"/>
      <c r="FSB15"/>
      <c r="FSC15"/>
      <c r="FSD15"/>
      <c r="FSE15"/>
      <c r="FSF15"/>
      <c r="FSG15"/>
      <c r="FSH15"/>
      <c r="FSI15"/>
      <c r="FSJ15"/>
      <c r="FSK15"/>
      <c r="FSL15"/>
      <c r="FSM15"/>
      <c r="FSN15"/>
      <c r="FSO15"/>
      <c r="FSP15"/>
      <c r="FSQ15"/>
      <c r="FSR15"/>
      <c r="FSS15"/>
      <c r="FST15"/>
      <c r="FSU15"/>
      <c r="FSV15"/>
      <c r="FSW15"/>
      <c r="FSX15"/>
      <c r="FSY15"/>
      <c r="FSZ15"/>
      <c r="FTA15"/>
      <c r="FTB15"/>
      <c r="FTC15"/>
      <c r="FTD15"/>
      <c r="FTE15"/>
      <c r="FTF15"/>
      <c r="FTG15"/>
      <c r="FTH15"/>
      <c r="FTI15"/>
      <c r="FTJ15"/>
      <c r="FTK15"/>
      <c r="FTL15"/>
      <c r="FTM15"/>
      <c r="FTN15"/>
      <c r="FTO15"/>
      <c r="FTP15"/>
      <c r="FTQ15"/>
      <c r="FTR15"/>
      <c r="FTS15"/>
      <c r="FTT15"/>
      <c r="FTU15"/>
      <c r="FTV15"/>
      <c r="FTW15"/>
      <c r="FTX15"/>
      <c r="FTY15"/>
      <c r="FTZ15"/>
      <c r="FUA15"/>
      <c r="FUB15"/>
      <c r="FUC15"/>
      <c r="FUD15"/>
      <c r="FUE15"/>
      <c r="FUF15"/>
      <c r="FUG15"/>
      <c r="FUH15"/>
      <c r="FUI15"/>
      <c r="FUJ15"/>
      <c r="FUK15"/>
      <c r="FUL15"/>
      <c r="FUM15"/>
      <c r="FUN15"/>
      <c r="FUO15"/>
      <c r="FUP15"/>
      <c r="FUQ15"/>
      <c r="FUR15"/>
      <c r="FUS15"/>
      <c r="FUT15"/>
      <c r="FUU15"/>
      <c r="FUV15"/>
      <c r="FUW15"/>
      <c r="FUX15"/>
      <c r="FUY15"/>
      <c r="FUZ15"/>
      <c r="FVA15"/>
      <c r="FVB15"/>
      <c r="FVC15"/>
      <c r="FVD15"/>
      <c r="FVE15"/>
      <c r="FVF15"/>
      <c r="FVG15"/>
      <c r="FVH15"/>
      <c r="FVI15"/>
      <c r="FVJ15"/>
      <c r="FVK15"/>
      <c r="FVL15"/>
      <c r="FVM15"/>
      <c r="FVN15"/>
      <c r="FVO15"/>
      <c r="FVP15"/>
      <c r="FVQ15"/>
      <c r="FVR15"/>
      <c r="FVS15"/>
      <c r="FVT15"/>
      <c r="FVU15"/>
      <c r="FVV15"/>
      <c r="FVW15"/>
      <c r="FVX15"/>
      <c r="FVY15"/>
      <c r="FVZ15"/>
      <c r="FWA15"/>
      <c r="FWB15"/>
      <c r="FWC15"/>
      <c r="FWD15"/>
      <c r="FWE15"/>
      <c r="FWF15"/>
      <c r="FWG15"/>
      <c r="FWH15"/>
      <c r="FWI15"/>
      <c r="FWJ15"/>
      <c r="FWK15"/>
      <c r="FWL15"/>
      <c r="FWM15"/>
      <c r="FWN15"/>
      <c r="FWO15"/>
      <c r="FWP15"/>
      <c r="FWQ15"/>
      <c r="FWR15"/>
      <c r="FWS15"/>
      <c r="FWT15"/>
      <c r="FWU15"/>
      <c r="FWV15"/>
      <c r="FWW15"/>
      <c r="FWX15"/>
      <c r="FWY15"/>
      <c r="FWZ15"/>
      <c r="FXA15"/>
      <c r="FXB15"/>
      <c r="FXC15"/>
      <c r="FXD15"/>
      <c r="FXE15"/>
      <c r="FXF15"/>
      <c r="FXG15"/>
      <c r="FXH15"/>
      <c r="FXI15"/>
      <c r="FXJ15"/>
      <c r="FXK15"/>
      <c r="FXL15"/>
      <c r="FXM15"/>
      <c r="FXN15"/>
      <c r="FXO15"/>
      <c r="FXP15"/>
      <c r="FXQ15"/>
      <c r="FXR15"/>
      <c r="FXS15"/>
      <c r="FXT15"/>
      <c r="FXU15"/>
      <c r="FXV15"/>
      <c r="FXW15"/>
      <c r="FXX15"/>
      <c r="FXY15"/>
      <c r="FXZ15"/>
      <c r="FYA15"/>
      <c r="FYB15"/>
      <c r="FYC15"/>
      <c r="FYD15"/>
      <c r="FYE15"/>
      <c r="FYF15"/>
      <c r="FYG15"/>
      <c r="FYH15"/>
      <c r="FYI15"/>
      <c r="FYJ15"/>
      <c r="FYK15"/>
      <c r="FYL15"/>
      <c r="FYM15"/>
      <c r="FYN15"/>
      <c r="FYO15"/>
      <c r="FYP15"/>
      <c r="FYQ15"/>
      <c r="FYR15"/>
      <c r="FYS15"/>
      <c r="FYT15"/>
      <c r="FYU15"/>
      <c r="FYV15"/>
      <c r="FYW15"/>
      <c r="FYX15"/>
      <c r="FYY15"/>
      <c r="FYZ15"/>
      <c r="FZA15"/>
      <c r="FZB15"/>
      <c r="FZC15"/>
      <c r="FZD15"/>
      <c r="FZE15"/>
      <c r="FZF15"/>
      <c r="FZG15"/>
      <c r="FZH15"/>
      <c r="FZI15"/>
      <c r="FZJ15"/>
      <c r="FZK15"/>
      <c r="FZL15"/>
      <c r="FZM15"/>
      <c r="FZN15"/>
      <c r="FZO15"/>
      <c r="FZP15"/>
      <c r="FZQ15"/>
      <c r="FZR15"/>
      <c r="FZS15"/>
      <c r="FZT15"/>
      <c r="FZU15"/>
      <c r="FZV15"/>
      <c r="FZW15"/>
      <c r="FZX15"/>
      <c r="FZY15"/>
      <c r="FZZ15"/>
      <c r="GAA15"/>
      <c r="GAB15"/>
      <c r="GAC15"/>
      <c r="GAD15"/>
      <c r="GAE15"/>
      <c r="GAF15"/>
      <c r="GAG15"/>
      <c r="GAH15"/>
      <c r="GAI15"/>
      <c r="GAJ15"/>
      <c r="GAK15"/>
      <c r="GAL15"/>
      <c r="GAM15"/>
      <c r="GAN15"/>
      <c r="GAO15"/>
      <c r="GAP15"/>
      <c r="GAQ15"/>
      <c r="GAR15"/>
      <c r="GAS15"/>
      <c r="GAT15"/>
      <c r="GAU15"/>
      <c r="GAV15"/>
      <c r="GAW15"/>
      <c r="GAX15"/>
      <c r="GAY15"/>
      <c r="GAZ15"/>
      <c r="GBA15"/>
      <c r="GBB15"/>
      <c r="GBC15"/>
      <c r="GBD15"/>
      <c r="GBE15"/>
      <c r="GBF15"/>
      <c r="GBG15"/>
      <c r="GBH15"/>
      <c r="GBI15"/>
      <c r="GBJ15"/>
      <c r="GBK15"/>
      <c r="GBL15"/>
      <c r="GBM15"/>
      <c r="GBN15"/>
      <c r="GBO15"/>
      <c r="GBP15"/>
      <c r="GBQ15"/>
      <c r="GBR15"/>
      <c r="GBS15"/>
      <c r="GBT15"/>
      <c r="GBU15"/>
      <c r="GBV15"/>
      <c r="GBW15"/>
      <c r="GBX15"/>
      <c r="GBY15"/>
      <c r="GBZ15"/>
      <c r="GCA15"/>
      <c r="GCB15"/>
      <c r="GCC15"/>
      <c r="GCD15"/>
      <c r="GCE15"/>
      <c r="GCF15"/>
      <c r="GCG15"/>
      <c r="GCH15"/>
      <c r="GCI15"/>
      <c r="GCJ15"/>
      <c r="GCK15"/>
      <c r="GCL15"/>
      <c r="GCM15"/>
      <c r="GCN15"/>
      <c r="GCO15"/>
      <c r="GCP15"/>
      <c r="GCQ15"/>
      <c r="GCR15"/>
      <c r="GCS15"/>
      <c r="GCT15"/>
      <c r="GCU15"/>
      <c r="GCV15"/>
      <c r="GCW15"/>
      <c r="GCX15"/>
      <c r="GCY15"/>
      <c r="GCZ15"/>
      <c r="GDA15"/>
      <c r="GDB15"/>
      <c r="GDC15"/>
      <c r="GDD15"/>
      <c r="GDE15"/>
      <c r="GDF15"/>
      <c r="GDG15"/>
      <c r="GDH15"/>
      <c r="GDI15"/>
      <c r="GDJ15"/>
      <c r="GDK15"/>
      <c r="GDL15"/>
      <c r="GDM15"/>
      <c r="GDN15"/>
      <c r="GDO15"/>
      <c r="GDP15"/>
      <c r="GDQ15"/>
      <c r="GDR15"/>
      <c r="GDS15"/>
      <c r="GDT15"/>
      <c r="GDU15"/>
      <c r="GDV15"/>
      <c r="GDW15"/>
      <c r="GDX15"/>
      <c r="GDY15"/>
      <c r="GDZ15"/>
      <c r="GEA15"/>
      <c r="GEB15"/>
      <c r="GEC15"/>
      <c r="GED15"/>
      <c r="GEE15"/>
      <c r="GEF15"/>
      <c r="GEG15"/>
      <c r="GEH15"/>
      <c r="GEI15"/>
      <c r="GEJ15"/>
      <c r="GEK15"/>
      <c r="GEL15"/>
      <c r="GEM15"/>
      <c r="GEN15"/>
      <c r="GEO15"/>
      <c r="GEP15"/>
      <c r="GEQ15"/>
      <c r="GER15"/>
      <c r="GES15"/>
      <c r="GET15"/>
      <c r="GEU15"/>
      <c r="GEV15"/>
      <c r="GEW15"/>
      <c r="GEX15"/>
      <c r="GEY15"/>
      <c r="GEZ15"/>
      <c r="GFA15"/>
      <c r="GFB15"/>
      <c r="GFC15"/>
      <c r="GFD15"/>
      <c r="GFE15"/>
      <c r="GFF15"/>
      <c r="GFG15"/>
      <c r="GFH15"/>
      <c r="GFI15"/>
      <c r="GFJ15"/>
      <c r="GFK15"/>
      <c r="GFL15"/>
      <c r="GFM15"/>
      <c r="GFN15"/>
      <c r="GFO15"/>
      <c r="GFP15"/>
      <c r="GFQ15"/>
      <c r="GFR15"/>
      <c r="GFS15"/>
      <c r="GFT15"/>
      <c r="GFU15"/>
      <c r="GFV15"/>
      <c r="GFW15"/>
      <c r="GFX15"/>
      <c r="GFY15"/>
      <c r="GFZ15"/>
      <c r="GGA15"/>
      <c r="GGB15"/>
      <c r="GGC15"/>
      <c r="GGD15"/>
      <c r="GGE15"/>
      <c r="GGF15"/>
      <c r="GGG15"/>
      <c r="GGH15"/>
      <c r="GGI15"/>
      <c r="GGJ15"/>
      <c r="GGK15"/>
      <c r="GGL15"/>
      <c r="GGM15"/>
      <c r="GGN15"/>
      <c r="GGO15"/>
      <c r="GGP15"/>
      <c r="GGQ15"/>
      <c r="GGR15"/>
      <c r="GGS15"/>
      <c r="GGT15"/>
      <c r="GGU15"/>
      <c r="GGV15"/>
      <c r="GGW15"/>
      <c r="GGX15"/>
      <c r="GGY15"/>
      <c r="GGZ15"/>
      <c r="GHA15"/>
      <c r="GHB15"/>
      <c r="GHC15"/>
      <c r="GHD15"/>
      <c r="GHE15"/>
      <c r="GHF15"/>
      <c r="GHG15"/>
      <c r="GHH15"/>
      <c r="GHI15"/>
      <c r="GHJ15"/>
      <c r="GHK15"/>
      <c r="GHL15"/>
      <c r="GHM15"/>
      <c r="GHN15"/>
      <c r="GHO15"/>
      <c r="GHP15"/>
      <c r="GHQ15"/>
      <c r="GHR15"/>
      <c r="GHS15"/>
      <c r="GHT15"/>
      <c r="GHU15"/>
      <c r="GHV15"/>
      <c r="GHW15"/>
      <c r="GHX15"/>
      <c r="GHY15"/>
      <c r="GHZ15"/>
      <c r="GIA15"/>
      <c r="GIB15"/>
      <c r="GIC15"/>
      <c r="GID15"/>
      <c r="GIE15"/>
      <c r="GIF15"/>
      <c r="GIG15"/>
      <c r="GIH15"/>
      <c r="GII15"/>
      <c r="GIJ15"/>
      <c r="GIK15"/>
      <c r="GIL15"/>
      <c r="GIM15"/>
      <c r="GIN15"/>
      <c r="GIO15"/>
      <c r="GIP15"/>
      <c r="GIQ15"/>
      <c r="GIR15"/>
      <c r="GIS15"/>
      <c r="GIT15"/>
      <c r="GIU15"/>
      <c r="GIV15"/>
      <c r="GIW15"/>
      <c r="GIX15"/>
      <c r="GIY15"/>
      <c r="GIZ15"/>
      <c r="GJA15"/>
      <c r="GJB15"/>
      <c r="GJC15"/>
      <c r="GJD15"/>
      <c r="GJE15"/>
      <c r="GJF15"/>
      <c r="GJG15"/>
      <c r="GJH15"/>
      <c r="GJI15"/>
      <c r="GJJ15"/>
      <c r="GJK15"/>
      <c r="GJL15"/>
      <c r="GJM15"/>
      <c r="GJN15"/>
      <c r="GJO15"/>
      <c r="GJP15"/>
      <c r="GJQ15"/>
      <c r="GJR15"/>
      <c r="GJS15"/>
      <c r="GJT15"/>
      <c r="GJU15"/>
      <c r="GJV15"/>
      <c r="GJW15"/>
      <c r="GJX15"/>
      <c r="GJY15"/>
      <c r="GJZ15"/>
      <c r="GKA15"/>
      <c r="GKB15"/>
      <c r="GKC15"/>
      <c r="GKD15"/>
      <c r="GKE15"/>
      <c r="GKF15"/>
      <c r="GKG15"/>
      <c r="GKH15"/>
      <c r="GKI15"/>
      <c r="GKJ15"/>
      <c r="GKK15"/>
      <c r="GKL15"/>
      <c r="GKM15"/>
      <c r="GKN15"/>
      <c r="GKO15"/>
      <c r="GKP15"/>
      <c r="GKQ15"/>
      <c r="GKR15"/>
      <c r="GKS15"/>
      <c r="GKT15"/>
      <c r="GKU15"/>
      <c r="GKV15"/>
      <c r="GKW15"/>
      <c r="GKX15"/>
      <c r="GKY15"/>
      <c r="GKZ15"/>
      <c r="GLA15"/>
      <c r="GLB15"/>
      <c r="GLC15"/>
      <c r="GLD15"/>
      <c r="GLE15"/>
      <c r="GLF15"/>
      <c r="GLG15"/>
      <c r="GLH15"/>
      <c r="GLI15"/>
      <c r="GLJ15"/>
      <c r="GLK15"/>
      <c r="GLL15"/>
      <c r="GLM15"/>
      <c r="GLN15"/>
      <c r="GLO15"/>
      <c r="GLP15"/>
      <c r="GLQ15"/>
      <c r="GLR15"/>
      <c r="GLS15"/>
      <c r="GLT15"/>
      <c r="GLU15"/>
      <c r="GLV15"/>
      <c r="GLW15"/>
      <c r="GLX15"/>
      <c r="GLY15"/>
      <c r="GLZ15"/>
      <c r="GMA15"/>
      <c r="GMB15"/>
      <c r="GMC15"/>
      <c r="GMD15"/>
      <c r="GME15"/>
      <c r="GMF15"/>
      <c r="GMG15"/>
      <c r="GMH15"/>
      <c r="GMI15"/>
      <c r="GMJ15"/>
      <c r="GMK15"/>
      <c r="GML15"/>
      <c r="GMM15"/>
      <c r="GMN15"/>
      <c r="GMO15"/>
      <c r="GMP15"/>
      <c r="GMQ15"/>
      <c r="GMR15"/>
      <c r="GMS15"/>
      <c r="GMT15"/>
      <c r="GMU15"/>
      <c r="GMV15"/>
      <c r="GMW15"/>
      <c r="GMX15"/>
      <c r="GMY15"/>
      <c r="GMZ15"/>
      <c r="GNA15"/>
      <c r="GNB15"/>
      <c r="GNC15"/>
      <c r="GND15"/>
      <c r="GNE15"/>
      <c r="GNF15"/>
      <c r="GNG15"/>
      <c r="GNH15"/>
      <c r="GNI15"/>
      <c r="GNJ15"/>
      <c r="GNK15"/>
      <c r="GNL15"/>
      <c r="GNM15"/>
      <c r="GNN15"/>
      <c r="GNO15"/>
      <c r="GNP15"/>
      <c r="GNQ15"/>
      <c r="GNR15"/>
      <c r="GNS15"/>
      <c r="GNT15"/>
      <c r="GNU15"/>
      <c r="GNV15"/>
      <c r="GNW15"/>
      <c r="GNX15"/>
      <c r="GNY15"/>
      <c r="GNZ15"/>
      <c r="GOA15"/>
      <c r="GOB15"/>
      <c r="GOC15"/>
      <c r="GOD15"/>
      <c r="GOE15"/>
      <c r="GOF15"/>
      <c r="GOG15"/>
      <c r="GOH15"/>
      <c r="GOI15"/>
      <c r="GOJ15"/>
      <c r="GOK15"/>
      <c r="GOL15"/>
      <c r="GOM15"/>
      <c r="GON15"/>
      <c r="GOO15"/>
      <c r="GOP15"/>
      <c r="GOQ15"/>
      <c r="GOR15"/>
      <c r="GOS15"/>
      <c r="GOT15"/>
      <c r="GOU15"/>
      <c r="GOV15"/>
      <c r="GOW15"/>
      <c r="GOX15"/>
      <c r="GOY15"/>
      <c r="GOZ15"/>
      <c r="GPA15"/>
      <c r="GPB15"/>
      <c r="GPC15"/>
      <c r="GPD15"/>
      <c r="GPE15"/>
      <c r="GPF15"/>
      <c r="GPG15"/>
      <c r="GPH15"/>
      <c r="GPI15"/>
      <c r="GPJ15"/>
      <c r="GPK15"/>
      <c r="GPL15"/>
      <c r="GPM15"/>
      <c r="GPN15"/>
      <c r="GPO15"/>
      <c r="GPP15"/>
      <c r="GPQ15"/>
      <c r="GPR15"/>
      <c r="GPS15"/>
      <c r="GPT15"/>
      <c r="GPU15"/>
      <c r="GPV15"/>
      <c r="GPW15"/>
      <c r="GPX15"/>
      <c r="GPY15"/>
      <c r="GPZ15"/>
      <c r="GQA15"/>
      <c r="GQB15"/>
      <c r="GQC15"/>
      <c r="GQD15"/>
      <c r="GQE15"/>
      <c r="GQF15"/>
      <c r="GQG15"/>
      <c r="GQH15"/>
      <c r="GQI15"/>
      <c r="GQJ15"/>
      <c r="GQK15"/>
      <c r="GQL15"/>
      <c r="GQM15"/>
      <c r="GQN15"/>
      <c r="GQO15"/>
      <c r="GQP15"/>
      <c r="GQQ15"/>
      <c r="GQR15"/>
      <c r="GQS15"/>
      <c r="GQT15"/>
      <c r="GQU15"/>
      <c r="GQV15"/>
      <c r="GQW15"/>
      <c r="GQX15"/>
      <c r="GQY15"/>
      <c r="GQZ15"/>
      <c r="GRA15"/>
      <c r="GRB15"/>
      <c r="GRC15"/>
      <c r="GRD15"/>
      <c r="GRE15"/>
      <c r="GRF15"/>
      <c r="GRG15"/>
      <c r="GRH15"/>
      <c r="GRI15"/>
      <c r="GRJ15"/>
      <c r="GRK15"/>
      <c r="GRL15"/>
      <c r="GRM15"/>
      <c r="GRN15"/>
      <c r="GRO15"/>
      <c r="GRP15"/>
      <c r="GRQ15"/>
      <c r="GRR15"/>
      <c r="GRS15"/>
      <c r="GRT15"/>
      <c r="GRU15"/>
      <c r="GRV15"/>
      <c r="GRW15"/>
      <c r="GRX15"/>
      <c r="GRY15"/>
      <c r="GRZ15"/>
      <c r="GSA15"/>
      <c r="GSB15"/>
      <c r="GSC15"/>
      <c r="GSD15"/>
      <c r="GSE15"/>
      <c r="GSF15"/>
      <c r="GSG15"/>
      <c r="GSH15"/>
      <c r="GSI15"/>
      <c r="GSJ15"/>
      <c r="GSK15"/>
      <c r="GSL15"/>
      <c r="GSM15"/>
      <c r="GSN15"/>
      <c r="GSO15"/>
      <c r="GSP15"/>
      <c r="GSQ15"/>
      <c r="GSR15"/>
      <c r="GSS15"/>
      <c r="GST15"/>
      <c r="GSU15"/>
      <c r="GSV15"/>
      <c r="GSW15"/>
      <c r="GSX15"/>
      <c r="GSY15"/>
      <c r="GSZ15"/>
      <c r="GTA15"/>
      <c r="GTB15"/>
      <c r="GTC15"/>
      <c r="GTD15"/>
      <c r="GTE15"/>
      <c r="GTF15"/>
      <c r="GTG15"/>
      <c r="GTH15"/>
      <c r="GTI15"/>
      <c r="GTJ15"/>
      <c r="GTK15"/>
      <c r="GTL15"/>
      <c r="GTM15"/>
      <c r="GTN15"/>
      <c r="GTO15"/>
      <c r="GTP15"/>
      <c r="GTQ15"/>
      <c r="GTR15"/>
      <c r="GTS15"/>
      <c r="GTT15"/>
      <c r="GTU15"/>
      <c r="GTV15"/>
      <c r="GTW15"/>
      <c r="GTX15"/>
      <c r="GTY15"/>
      <c r="GTZ15"/>
      <c r="GUA15"/>
      <c r="GUB15"/>
      <c r="GUC15"/>
      <c r="GUD15"/>
      <c r="GUE15"/>
      <c r="GUF15"/>
      <c r="GUG15"/>
      <c r="GUH15"/>
      <c r="GUI15"/>
      <c r="GUJ15"/>
      <c r="GUK15"/>
      <c r="GUL15"/>
      <c r="GUM15"/>
      <c r="GUN15"/>
      <c r="GUO15"/>
      <c r="GUP15"/>
      <c r="GUQ15"/>
      <c r="GUR15"/>
      <c r="GUS15"/>
      <c r="GUT15"/>
      <c r="GUU15"/>
      <c r="GUV15"/>
      <c r="GUW15"/>
      <c r="GUX15"/>
      <c r="GUY15"/>
      <c r="GUZ15"/>
      <c r="GVA15"/>
      <c r="GVB15"/>
      <c r="GVC15"/>
      <c r="GVD15"/>
      <c r="GVE15"/>
      <c r="GVF15"/>
      <c r="GVG15"/>
      <c r="GVH15"/>
      <c r="GVI15"/>
      <c r="GVJ15"/>
      <c r="GVK15"/>
      <c r="GVL15"/>
      <c r="GVM15"/>
      <c r="GVN15"/>
      <c r="GVO15"/>
      <c r="GVP15"/>
      <c r="GVQ15"/>
      <c r="GVR15"/>
      <c r="GVS15"/>
      <c r="GVT15"/>
      <c r="GVU15"/>
      <c r="GVV15"/>
      <c r="GVW15"/>
      <c r="GVX15"/>
      <c r="GVY15"/>
      <c r="GVZ15"/>
      <c r="GWA15"/>
      <c r="GWB15"/>
      <c r="GWC15"/>
      <c r="GWD15"/>
      <c r="GWE15"/>
      <c r="GWF15"/>
      <c r="GWG15"/>
      <c r="GWH15"/>
      <c r="GWI15"/>
      <c r="GWJ15"/>
      <c r="GWK15"/>
      <c r="GWL15"/>
      <c r="GWM15"/>
      <c r="GWN15"/>
      <c r="GWO15"/>
      <c r="GWP15"/>
      <c r="GWQ15"/>
      <c r="GWR15"/>
      <c r="GWS15"/>
      <c r="GWT15"/>
      <c r="GWU15"/>
      <c r="GWV15"/>
      <c r="GWW15"/>
      <c r="GWX15"/>
      <c r="GWY15"/>
      <c r="GWZ15"/>
      <c r="GXA15"/>
      <c r="GXB15"/>
      <c r="GXC15"/>
      <c r="GXD15"/>
      <c r="GXE15"/>
      <c r="GXF15"/>
      <c r="GXG15"/>
      <c r="GXH15"/>
      <c r="GXI15"/>
      <c r="GXJ15"/>
      <c r="GXK15"/>
      <c r="GXL15"/>
      <c r="GXM15"/>
      <c r="GXN15"/>
      <c r="GXO15"/>
      <c r="GXP15"/>
      <c r="GXQ15"/>
      <c r="GXR15"/>
      <c r="GXS15"/>
      <c r="GXT15"/>
      <c r="GXU15"/>
      <c r="GXV15"/>
      <c r="GXW15"/>
      <c r="GXX15"/>
      <c r="GXY15"/>
      <c r="GXZ15"/>
      <c r="GYA15"/>
      <c r="GYB15"/>
      <c r="GYC15"/>
      <c r="GYD15"/>
      <c r="GYE15"/>
      <c r="GYF15"/>
      <c r="GYG15"/>
      <c r="GYH15"/>
      <c r="GYI15"/>
      <c r="GYJ15"/>
      <c r="GYK15"/>
      <c r="GYL15"/>
      <c r="GYM15"/>
      <c r="GYN15"/>
      <c r="GYO15"/>
      <c r="GYP15"/>
      <c r="GYQ15"/>
      <c r="GYR15"/>
      <c r="GYS15"/>
      <c r="GYT15"/>
      <c r="GYU15"/>
      <c r="GYV15"/>
      <c r="GYW15"/>
      <c r="GYX15"/>
      <c r="GYY15"/>
      <c r="GYZ15"/>
      <c r="GZA15"/>
      <c r="GZB15"/>
      <c r="GZC15"/>
      <c r="GZD15"/>
      <c r="GZE15"/>
      <c r="GZF15"/>
      <c r="GZG15"/>
      <c r="GZH15"/>
      <c r="GZI15"/>
      <c r="GZJ15"/>
      <c r="GZK15"/>
      <c r="GZL15"/>
      <c r="GZM15"/>
      <c r="GZN15"/>
      <c r="GZO15"/>
      <c r="GZP15"/>
      <c r="GZQ15"/>
      <c r="GZR15"/>
      <c r="GZS15"/>
      <c r="GZT15"/>
      <c r="GZU15"/>
      <c r="GZV15"/>
      <c r="GZW15"/>
      <c r="GZX15"/>
      <c r="GZY15"/>
      <c r="GZZ15"/>
      <c r="HAA15"/>
      <c r="HAB15"/>
      <c r="HAC15"/>
      <c r="HAD15"/>
      <c r="HAE15"/>
      <c r="HAF15"/>
      <c r="HAG15"/>
      <c r="HAH15"/>
      <c r="HAI15"/>
      <c r="HAJ15"/>
      <c r="HAK15"/>
      <c r="HAL15"/>
      <c r="HAM15"/>
      <c r="HAN15"/>
      <c r="HAO15"/>
      <c r="HAP15"/>
      <c r="HAQ15"/>
      <c r="HAR15"/>
      <c r="HAS15"/>
      <c r="HAT15"/>
      <c r="HAU15"/>
      <c r="HAV15"/>
      <c r="HAW15"/>
      <c r="HAX15"/>
      <c r="HAY15"/>
      <c r="HAZ15"/>
      <c r="HBA15"/>
      <c r="HBB15"/>
      <c r="HBC15"/>
      <c r="HBD15"/>
      <c r="HBE15"/>
      <c r="HBF15"/>
      <c r="HBG15"/>
      <c r="HBH15"/>
      <c r="HBI15"/>
      <c r="HBJ15"/>
      <c r="HBK15"/>
      <c r="HBL15"/>
      <c r="HBM15"/>
      <c r="HBN15"/>
      <c r="HBO15"/>
      <c r="HBP15"/>
      <c r="HBQ15"/>
      <c r="HBR15"/>
      <c r="HBS15"/>
      <c r="HBT15"/>
      <c r="HBU15"/>
      <c r="HBV15"/>
      <c r="HBW15"/>
      <c r="HBX15"/>
      <c r="HBY15"/>
      <c r="HBZ15"/>
      <c r="HCA15"/>
      <c r="HCB15"/>
      <c r="HCC15"/>
      <c r="HCD15"/>
      <c r="HCE15"/>
      <c r="HCF15"/>
      <c r="HCG15"/>
      <c r="HCH15"/>
      <c r="HCI15"/>
      <c r="HCJ15"/>
      <c r="HCK15"/>
      <c r="HCL15"/>
      <c r="HCM15"/>
      <c r="HCN15"/>
      <c r="HCO15"/>
      <c r="HCP15"/>
      <c r="HCQ15"/>
      <c r="HCR15"/>
      <c r="HCS15"/>
      <c r="HCT15"/>
      <c r="HCU15"/>
      <c r="HCV15"/>
      <c r="HCW15"/>
      <c r="HCX15"/>
      <c r="HCY15"/>
      <c r="HCZ15"/>
      <c r="HDA15"/>
      <c r="HDB15"/>
      <c r="HDC15"/>
      <c r="HDD15"/>
      <c r="HDE15"/>
      <c r="HDF15"/>
      <c r="HDG15"/>
      <c r="HDH15"/>
      <c r="HDI15"/>
      <c r="HDJ15"/>
      <c r="HDK15"/>
      <c r="HDL15"/>
      <c r="HDM15"/>
      <c r="HDN15"/>
      <c r="HDO15"/>
      <c r="HDP15"/>
      <c r="HDQ15"/>
      <c r="HDR15"/>
      <c r="HDS15"/>
      <c r="HDT15"/>
      <c r="HDU15"/>
      <c r="HDV15"/>
      <c r="HDW15"/>
      <c r="HDX15"/>
      <c r="HDY15"/>
      <c r="HDZ15"/>
      <c r="HEA15"/>
      <c r="HEB15"/>
      <c r="HEC15"/>
      <c r="HED15"/>
      <c r="HEE15"/>
      <c r="HEF15"/>
      <c r="HEG15"/>
      <c r="HEH15"/>
      <c r="HEI15"/>
      <c r="HEJ15"/>
      <c r="HEK15"/>
      <c r="HEL15"/>
      <c r="HEM15"/>
      <c r="HEN15"/>
      <c r="HEO15"/>
      <c r="HEP15"/>
      <c r="HEQ15"/>
      <c r="HER15"/>
      <c r="HES15"/>
      <c r="HET15"/>
      <c r="HEU15"/>
      <c r="HEV15"/>
      <c r="HEW15"/>
      <c r="HEX15"/>
      <c r="HEY15"/>
      <c r="HEZ15"/>
      <c r="HFA15"/>
      <c r="HFB15"/>
      <c r="HFC15"/>
      <c r="HFD15"/>
      <c r="HFE15"/>
      <c r="HFF15"/>
      <c r="HFG15"/>
      <c r="HFH15"/>
      <c r="HFI15"/>
      <c r="HFJ15"/>
      <c r="HFK15"/>
      <c r="HFL15"/>
      <c r="HFM15"/>
      <c r="HFN15"/>
      <c r="HFO15"/>
      <c r="HFP15"/>
      <c r="HFQ15"/>
      <c r="HFR15"/>
      <c r="HFS15"/>
      <c r="HFT15"/>
      <c r="HFU15"/>
      <c r="HFV15"/>
      <c r="HFW15"/>
      <c r="HFX15"/>
      <c r="HFY15"/>
      <c r="HFZ15"/>
      <c r="HGA15"/>
      <c r="HGB15"/>
      <c r="HGC15"/>
      <c r="HGD15"/>
      <c r="HGE15"/>
      <c r="HGF15"/>
      <c r="HGG15"/>
      <c r="HGH15"/>
      <c r="HGI15"/>
      <c r="HGJ15"/>
      <c r="HGK15"/>
      <c r="HGL15"/>
      <c r="HGM15"/>
      <c r="HGN15"/>
      <c r="HGO15"/>
      <c r="HGP15"/>
      <c r="HGQ15"/>
      <c r="HGR15"/>
      <c r="HGS15"/>
      <c r="HGT15"/>
      <c r="HGU15"/>
      <c r="HGV15"/>
      <c r="HGW15"/>
      <c r="HGX15"/>
      <c r="HGY15"/>
      <c r="HGZ15"/>
      <c r="HHA15"/>
      <c r="HHB15"/>
      <c r="HHC15"/>
      <c r="HHD15"/>
      <c r="HHE15"/>
      <c r="HHF15"/>
      <c r="HHG15"/>
      <c r="HHH15"/>
      <c r="HHI15"/>
      <c r="HHJ15"/>
      <c r="HHK15"/>
      <c r="HHL15"/>
      <c r="HHM15"/>
      <c r="HHN15"/>
      <c r="HHO15"/>
      <c r="HHP15"/>
      <c r="HHQ15"/>
      <c r="HHR15"/>
      <c r="HHS15"/>
      <c r="HHT15"/>
      <c r="HHU15"/>
      <c r="HHV15"/>
      <c r="HHW15"/>
      <c r="HHX15"/>
      <c r="HHY15"/>
      <c r="HHZ15"/>
      <c r="HIA15"/>
      <c r="HIB15"/>
      <c r="HIC15"/>
      <c r="HID15"/>
      <c r="HIE15"/>
      <c r="HIF15"/>
      <c r="HIG15"/>
      <c r="HIH15"/>
      <c r="HII15"/>
      <c r="HIJ15"/>
      <c r="HIK15"/>
      <c r="HIL15"/>
      <c r="HIM15"/>
      <c r="HIN15"/>
      <c r="HIO15"/>
      <c r="HIP15"/>
      <c r="HIQ15"/>
      <c r="HIR15"/>
      <c r="HIS15"/>
      <c r="HIT15"/>
      <c r="HIU15"/>
      <c r="HIV15"/>
      <c r="HIW15"/>
      <c r="HIX15"/>
      <c r="HIY15"/>
      <c r="HIZ15"/>
      <c r="HJA15"/>
      <c r="HJB15"/>
      <c r="HJC15"/>
      <c r="HJD15"/>
      <c r="HJE15"/>
      <c r="HJF15"/>
      <c r="HJG15"/>
      <c r="HJH15"/>
      <c r="HJI15"/>
      <c r="HJJ15"/>
      <c r="HJK15"/>
      <c r="HJL15"/>
      <c r="HJM15"/>
      <c r="HJN15"/>
      <c r="HJO15"/>
      <c r="HJP15"/>
      <c r="HJQ15"/>
      <c r="HJR15"/>
      <c r="HJS15"/>
      <c r="HJT15"/>
      <c r="HJU15"/>
      <c r="HJV15"/>
      <c r="HJW15"/>
      <c r="HJX15"/>
      <c r="HJY15"/>
      <c r="HJZ15"/>
      <c r="HKA15"/>
      <c r="HKB15"/>
      <c r="HKC15"/>
      <c r="HKD15"/>
      <c r="HKE15"/>
      <c r="HKF15"/>
      <c r="HKG15"/>
      <c r="HKH15"/>
      <c r="HKI15"/>
      <c r="HKJ15"/>
      <c r="HKK15"/>
      <c r="HKL15"/>
      <c r="HKM15"/>
      <c r="HKN15"/>
      <c r="HKO15"/>
      <c r="HKP15"/>
      <c r="HKQ15"/>
      <c r="HKR15"/>
      <c r="HKS15"/>
      <c r="HKT15"/>
      <c r="HKU15"/>
      <c r="HKV15"/>
      <c r="HKW15"/>
      <c r="HKX15"/>
      <c r="HKY15"/>
      <c r="HKZ15"/>
      <c r="HLA15"/>
      <c r="HLB15"/>
      <c r="HLC15"/>
      <c r="HLD15"/>
      <c r="HLE15"/>
      <c r="HLF15"/>
      <c r="HLG15"/>
      <c r="HLH15"/>
      <c r="HLI15"/>
      <c r="HLJ15"/>
      <c r="HLK15"/>
      <c r="HLL15"/>
      <c r="HLM15"/>
      <c r="HLN15"/>
      <c r="HLO15"/>
      <c r="HLP15"/>
      <c r="HLQ15"/>
      <c r="HLR15"/>
      <c r="HLS15"/>
      <c r="HLT15"/>
      <c r="HLU15"/>
      <c r="HLV15"/>
      <c r="HLW15"/>
      <c r="HLX15"/>
      <c r="HLY15"/>
      <c r="HLZ15"/>
      <c r="HMA15"/>
      <c r="HMB15"/>
      <c r="HMC15"/>
      <c r="HMD15"/>
      <c r="HME15"/>
      <c r="HMF15"/>
      <c r="HMG15"/>
      <c r="HMH15"/>
      <c r="HMI15"/>
      <c r="HMJ15"/>
      <c r="HMK15"/>
      <c r="HML15"/>
      <c r="HMM15"/>
      <c r="HMN15"/>
      <c r="HMO15"/>
      <c r="HMP15"/>
      <c r="HMQ15"/>
      <c r="HMR15"/>
      <c r="HMS15"/>
      <c r="HMT15"/>
      <c r="HMU15"/>
      <c r="HMV15"/>
      <c r="HMW15"/>
      <c r="HMX15"/>
      <c r="HMY15"/>
      <c r="HMZ15"/>
      <c r="HNA15"/>
      <c r="HNB15"/>
      <c r="HNC15"/>
      <c r="HND15"/>
      <c r="HNE15"/>
      <c r="HNF15"/>
      <c r="HNG15"/>
      <c r="HNH15"/>
      <c r="HNI15"/>
      <c r="HNJ15"/>
      <c r="HNK15"/>
      <c r="HNL15"/>
      <c r="HNM15"/>
      <c r="HNN15"/>
      <c r="HNO15"/>
      <c r="HNP15"/>
      <c r="HNQ15"/>
      <c r="HNR15"/>
      <c r="HNS15"/>
      <c r="HNT15"/>
      <c r="HNU15"/>
      <c r="HNV15"/>
      <c r="HNW15"/>
      <c r="HNX15"/>
      <c r="HNY15"/>
      <c r="HNZ15"/>
      <c r="HOA15"/>
      <c r="HOB15"/>
      <c r="HOC15"/>
      <c r="HOD15"/>
      <c r="HOE15"/>
      <c r="HOF15"/>
      <c r="HOG15"/>
      <c r="HOH15"/>
      <c r="HOI15"/>
      <c r="HOJ15"/>
      <c r="HOK15"/>
      <c r="HOL15"/>
      <c r="HOM15"/>
      <c r="HON15"/>
      <c r="HOO15"/>
      <c r="HOP15"/>
      <c r="HOQ15"/>
      <c r="HOR15"/>
      <c r="HOS15"/>
      <c r="HOT15"/>
      <c r="HOU15"/>
      <c r="HOV15"/>
      <c r="HOW15"/>
      <c r="HOX15"/>
      <c r="HOY15"/>
      <c r="HOZ15"/>
      <c r="HPA15"/>
      <c r="HPB15"/>
      <c r="HPC15"/>
      <c r="HPD15"/>
      <c r="HPE15"/>
      <c r="HPF15"/>
      <c r="HPG15"/>
      <c r="HPH15"/>
      <c r="HPI15"/>
      <c r="HPJ15"/>
      <c r="HPK15"/>
      <c r="HPL15"/>
      <c r="HPM15"/>
      <c r="HPN15"/>
      <c r="HPO15"/>
      <c r="HPP15"/>
      <c r="HPQ15"/>
      <c r="HPR15"/>
      <c r="HPS15"/>
      <c r="HPT15"/>
      <c r="HPU15"/>
      <c r="HPV15"/>
      <c r="HPW15"/>
      <c r="HPX15"/>
      <c r="HPY15"/>
      <c r="HPZ15"/>
      <c r="HQA15"/>
      <c r="HQB15"/>
      <c r="HQC15"/>
      <c r="HQD15"/>
      <c r="HQE15"/>
      <c r="HQF15"/>
      <c r="HQG15"/>
      <c r="HQH15"/>
      <c r="HQI15"/>
      <c r="HQJ15"/>
      <c r="HQK15"/>
      <c r="HQL15"/>
      <c r="HQM15"/>
      <c r="HQN15"/>
      <c r="HQO15"/>
      <c r="HQP15"/>
      <c r="HQQ15"/>
      <c r="HQR15"/>
      <c r="HQS15"/>
      <c r="HQT15"/>
      <c r="HQU15"/>
      <c r="HQV15"/>
      <c r="HQW15"/>
      <c r="HQX15"/>
      <c r="HQY15"/>
      <c r="HQZ15"/>
      <c r="HRA15"/>
      <c r="HRB15"/>
      <c r="HRC15"/>
      <c r="HRD15"/>
      <c r="HRE15"/>
      <c r="HRF15"/>
      <c r="HRG15"/>
      <c r="HRH15"/>
      <c r="HRI15"/>
      <c r="HRJ15"/>
      <c r="HRK15"/>
      <c r="HRL15"/>
      <c r="HRM15"/>
      <c r="HRN15"/>
      <c r="HRO15"/>
      <c r="HRP15"/>
      <c r="HRQ15"/>
      <c r="HRR15"/>
      <c r="HRS15"/>
      <c r="HRT15"/>
      <c r="HRU15"/>
      <c r="HRV15"/>
      <c r="HRW15"/>
      <c r="HRX15"/>
      <c r="HRY15"/>
      <c r="HRZ15"/>
      <c r="HSA15"/>
      <c r="HSB15"/>
      <c r="HSC15"/>
      <c r="HSD15"/>
      <c r="HSE15"/>
      <c r="HSF15"/>
      <c r="HSG15"/>
      <c r="HSH15"/>
      <c r="HSI15"/>
      <c r="HSJ15"/>
      <c r="HSK15"/>
      <c r="HSL15"/>
      <c r="HSM15"/>
      <c r="HSN15"/>
      <c r="HSO15"/>
      <c r="HSP15"/>
      <c r="HSQ15"/>
      <c r="HSR15"/>
      <c r="HSS15"/>
      <c r="HST15"/>
      <c r="HSU15"/>
      <c r="HSV15"/>
      <c r="HSW15"/>
      <c r="HSX15"/>
      <c r="HSY15"/>
      <c r="HSZ15"/>
      <c r="HTA15"/>
      <c r="HTB15"/>
      <c r="HTC15"/>
      <c r="HTD15"/>
      <c r="HTE15"/>
      <c r="HTF15"/>
      <c r="HTG15"/>
      <c r="HTH15"/>
      <c r="HTI15"/>
      <c r="HTJ15"/>
      <c r="HTK15"/>
      <c r="HTL15"/>
      <c r="HTM15"/>
      <c r="HTN15"/>
      <c r="HTO15"/>
      <c r="HTP15"/>
      <c r="HTQ15"/>
      <c r="HTR15"/>
      <c r="HTS15"/>
      <c r="HTT15"/>
      <c r="HTU15"/>
      <c r="HTV15"/>
      <c r="HTW15"/>
      <c r="HTX15"/>
      <c r="HTY15"/>
      <c r="HTZ15"/>
      <c r="HUA15"/>
      <c r="HUB15"/>
      <c r="HUC15"/>
      <c r="HUD15"/>
      <c r="HUE15"/>
      <c r="HUF15"/>
      <c r="HUG15"/>
      <c r="HUH15"/>
      <c r="HUI15"/>
      <c r="HUJ15"/>
      <c r="HUK15"/>
      <c r="HUL15"/>
      <c r="HUM15"/>
      <c r="HUN15"/>
      <c r="HUO15"/>
      <c r="HUP15"/>
      <c r="HUQ15"/>
      <c r="HUR15"/>
      <c r="HUS15"/>
      <c r="HUT15"/>
      <c r="HUU15"/>
      <c r="HUV15"/>
      <c r="HUW15"/>
      <c r="HUX15"/>
      <c r="HUY15"/>
      <c r="HUZ15"/>
      <c r="HVA15"/>
      <c r="HVB15"/>
      <c r="HVC15"/>
      <c r="HVD15"/>
      <c r="HVE15"/>
      <c r="HVF15"/>
      <c r="HVG15"/>
      <c r="HVH15"/>
      <c r="HVI15"/>
      <c r="HVJ15"/>
      <c r="HVK15"/>
      <c r="HVL15"/>
      <c r="HVM15"/>
      <c r="HVN15"/>
      <c r="HVO15"/>
      <c r="HVP15"/>
      <c r="HVQ15"/>
      <c r="HVR15"/>
      <c r="HVS15"/>
      <c r="HVT15"/>
      <c r="HVU15"/>
      <c r="HVV15"/>
      <c r="HVW15"/>
      <c r="HVX15"/>
      <c r="HVY15"/>
      <c r="HVZ15"/>
      <c r="HWA15"/>
      <c r="HWB15"/>
      <c r="HWC15"/>
      <c r="HWD15"/>
      <c r="HWE15"/>
      <c r="HWF15"/>
      <c r="HWG15"/>
      <c r="HWH15"/>
      <c r="HWI15"/>
      <c r="HWJ15"/>
      <c r="HWK15"/>
      <c r="HWL15"/>
      <c r="HWM15"/>
      <c r="HWN15"/>
      <c r="HWO15"/>
      <c r="HWP15"/>
      <c r="HWQ15"/>
      <c r="HWR15"/>
      <c r="HWS15"/>
      <c r="HWT15"/>
      <c r="HWU15"/>
      <c r="HWV15"/>
      <c r="HWW15"/>
      <c r="HWX15"/>
      <c r="HWY15"/>
      <c r="HWZ15"/>
      <c r="HXA15"/>
      <c r="HXB15"/>
      <c r="HXC15"/>
      <c r="HXD15"/>
      <c r="HXE15"/>
      <c r="HXF15"/>
      <c r="HXG15"/>
      <c r="HXH15"/>
      <c r="HXI15"/>
      <c r="HXJ15"/>
      <c r="HXK15"/>
      <c r="HXL15"/>
      <c r="HXM15"/>
      <c r="HXN15"/>
      <c r="HXO15"/>
      <c r="HXP15"/>
      <c r="HXQ15"/>
      <c r="HXR15"/>
      <c r="HXS15"/>
      <c r="HXT15"/>
      <c r="HXU15"/>
      <c r="HXV15"/>
      <c r="HXW15"/>
      <c r="HXX15"/>
      <c r="HXY15"/>
      <c r="HXZ15"/>
      <c r="HYA15"/>
      <c r="HYB15"/>
      <c r="HYC15"/>
      <c r="HYD15"/>
      <c r="HYE15"/>
      <c r="HYF15"/>
      <c r="HYG15"/>
      <c r="HYH15"/>
      <c r="HYI15"/>
      <c r="HYJ15"/>
      <c r="HYK15"/>
      <c r="HYL15"/>
      <c r="HYM15"/>
      <c r="HYN15"/>
      <c r="HYO15"/>
      <c r="HYP15"/>
      <c r="HYQ15"/>
      <c r="HYR15"/>
      <c r="HYS15"/>
      <c r="HYT15"/>
      <c r="HYU15"/>
      <c r="HYV15"/>
      <c r="HYW15"/>
      <c r="HYX15"/>
      <c r="HYY15"/>
      <c r="HYZ15"/>
      <c r="HZA15"/>
      <c r="HZB15"/>
      <c r="HZC15"/>
      <c r="HZD15"/>
      <c r="HZE15"/>
      <c r="HZF15"/>
      <c r="HZG15"/>
      <c r="HZH15"/>
      <c r="HZI15"/>
      <c r="HZJ15"/>
      <c r="HZK15"/>
      <c r="HZL15"/>
      <c r="HZM15"/>
      <c r="HZN15"/>
      <c r="HZO15"/>
      <c r="HZP15"/>
      <c r="HZQ15"/>
      <c r="HZR15"/>
      <c r="HZS15"/>
      <c r="HZT15"/>
      <c r="HZU15"/>
      <c r="HZV15"/>
      <c r="HZW15"/>
      <c r="HZX15"/>
      <c r="HZY15"/>
      <c r="HZZ15"/>
      <c r="IAA15"/>
      <c r="IAB15"/>
      <c r="IAC15"/>
      <c r="IAD15"/>
      <c r="IAE15"/>
      <c r="IAF15"/>
      <c r="IAG15"/>
      <c r="IAH15"/>
      <c r="IAI15"/>
      <c r="IAJ15"/>
      <c r="IAK15"/>
      <c r="IAL15"/>
      <c r="IAM15"/>
      <c r="IAN15"/>
      <c r="IAO15"/>
      <c r="IAP15"/>
      <c r="IAQ15"/>
      <c r="IAR15"/>
      <c r="IAS15"/>
      <c r="IAT15"/>
      <c r="IAU15"/>
      <c r="IAV15"/>
      <c r="IAW15"/>
      <c r="IAX15"/>
      <c r="IAY15"/>
      <c r="IAZ15"/>
      <c r="IBA15"/>
      <c r="IBB15"/>
      <c r="IBC15"/>
      <c r="IBD15"/>
      <c r="IBE15"/>
      <c r="IBF15"/>
      <c r="IBG15"/>
      <c r="IBH15"/>
      <c r="IBI15"/>
      <c r="IBJ15"/>
      <c r="IBK15"/>
      <c r="IBL15"/>
      <c r="IBM15"/>
      <c r="IBN15"/>
      <c r="IBO15"/>
      <c r="IBP15"/>
      <c r="IBQ15"/>
      <c r="IBR15"/>
      <c r="IBS15"/>
      <c r="IBT15"/>
      <c r="IBU15"/>
      <c r="IBV15"/>
      <c r="IBW15"/>
      <c r="IBX15"/>
      <c r="IBY15"/>
      <c r="IBZ15"/>
      <c r="ICA15"/>
      <c r="ICB15"/>
      <c r="ICC15"/>
      <c r="ICD15"/>
      <c r="ICE15"/>
      <c r="ICF15"/>
      <c r="ICG15"/>
      <c r="ICH15"/>
      <c r="ICI15"/>
      <c r="ICJ15"/>
      <c r="ICK15"/>
      <c r="ICL15"/>
      <c r="ICM15"/>
      <c r="ICN15"/>
      <c r="ICO15"/>
      <c r="ICP15"/>
      <c r="ICQ15"/>
      <c r="ICR15"/>
      <c r="ICS15"/>
      <c r="ICT15"/>
      <c r="ICU15"/>
      <c r="ICV15"/>
      <c r="ICW15"/>
      <c r="ICX15"/>
      <c r="ICY15"/>
      <c r="ICZ15"/>
      <c r="IDA15"/>
      <c r="IDB15"/>
      <c r="IDC15"/>
      <c r="IDD15"/>
      <c r="IDE15"/>
      <c r="IDF15"/>
      <c r="IDG15"/>
      <c r="IDH15"/>
      <c r="IDI15"/>
      <c r="IDJ15"/>
      <c r="IDK15"/>
      <c r="IDL15"/>
      <c r="IDM15"/>
      <c r="IDN15"/>
      <c r="IDO15"/>
      <c r="IDP15"/>
      <c r="IDQ15"/>
      <c r="IDR15"/>
      <c r="IDS15"/>
      <c r="IDT15"/>
      <c r="IDU15"/>
      <c r="IDV15"/>
      <c r="IDW15"/>
      <c r="IDX15"/>
      <c r="IDY15"/>
      <c r="IDZ15"/>
      <c r="IEA15"/>
      <c r="IEB15"/>
      <c r="IEC15"/>
      <c r="IED15"/>
      <c r="IEE15"/>
      <c r="IEF15"/>
      <c r="IEG15"/>
      <c r="IEH15"/>
      <c r="IEI15"/>
      <c r="IEJ15"/>
      <c r="IEK15"/>
      <c r="IEL15"/>
      <c r="IEM15"/>
      <c r="IEN15"/>
      <c r="IEO15"/>
      <c r="IEP15"/>
      <c r="IEQ15"/>
      <c r="IER15"/>
      <c r="IES15"/>
      <c r="IET15"/>
      <c r="IEU15"/>
      <c r="IEV15"/>
      <c r="IEW15"/>
      <c r="IEX15"/>
      <c r="IEY15"/>
      <c r="IEZ15"/>
      <c r="IFA15"/>
      <c r="IFB15"/>
      <c r="IFC15"/>
      <c r="IFD15"/>
      <c r="IFE15"/>
      <c r="IFF15"/>
      <c r="IFG15"/>
      <c r="IFH15"/>
      <c r="IFI15"/>
      <c r="IFJ15"/>
      <c r="IFK15"/>
      <c r="IFL15"/>
      <c r="IFM15"/>
      <c r="IFN15"/>
      <c r="IFO15"/>
      <c r="IFP15"/>
      <c r="IFQ15"/>
      <c r="IFR15"/>
      <c r="IFS15"/>
      <c r="IFT15"/>
      <c r="IFU15"/>
      <c r="IFV15"/>
      <c r="IFW15"/>
      <c r="IFX15"/>
      <c r="IFY15"/>
      <c r="IFZ15"/>
      <c r="IGA15"/>
      <c r="IGB15"/>
      <c r="IGC15"/>
      <c r="IGD15"/>
      <c r="IGE15"/>
      <c r="IGF15"/>
      <c r="IGG15"/>
      <c r="IGH15"/>
      <c r="IGI15"/>
      <c r="IGJ15"/>
      <c r="IGK15"/>
      <c r="IGL15"/>
      <c r="IGM15"/>
      <c r="IGN15"/>
      <c r="IGO15"/>
      <c r="IGP15"/>
      <c r="IGQ15"/>
      <c r="IGR15"/>
      <c r="IGS15"/>
      <c r="IGT15"/>
      <c r="IGU15"/>
      <c r="IGV15"/>
      <c r="IGW15"/>
      <c r="IGX15"/>
      <c r="IGY15"/>
      <c r="IGZ15"/>
      <c r="IHA15"/>
      <c r="IHB15"/>
      <c r="IHC15"/>
      <c r="IHD15"/>
      <c r="IHE15"/>
      <c r="IHF15"/>
      <c r="IHG15"/>
      <c r="IHH15"/>
      <c r="IHI15"/>
      <c r="IHJ15"/>
      <c r="IHK15"/>
      <c r="IHL15"/>
      <c r="IHM15"/>
      <c r="IHN15"/>
      <c r="IHO15"/>
      <c r="IHP15"/>
      <c r="IHQ15"/>
      <c r="IHR15"/>
      <c r="IHS15"/>
      <c r="IHT15"/>
      <c r="IHU15"/>
      <c r="IHV15"/>
      <c r="IHW15"/>
      <c r="IHX15"/>
      <c r="IHY15"/>
      <c r="IHZ15"/>
      <c r="IIA15"/>
      <c r="IIB15"/>
      <c r="IIC15"/>
      <c r="IID15"/>
      <c r="IIE15"/>
      <c r="IIF15"/>
      <c r="IIG15"/>
      <c r="IIH15"/>
      <c r="III15"/>
      <c r="IIJ15"/>
      <c r="IIK15"/>
      <c r="IIL15"/>
      <c r="IIM15"/>
      <c r="IIN15"/>
      <c r="IIO15"/>
      <c r="IIP15"/>
      <c r="IIQ15"/>
      <c r="IIR15"/>
      <c r="IIS15"/>
      <c r="IIT15"/>
      <c r="IIU15"/>
      <c r="IIV15"/>
      <c r="IIW15"/>
      <c r="IIX15"/>
      <c r="IIY15"/>
      <c r="IIZ15"/>
      <c r="IJA15"/>
      <c r="IJB15"/>
      <c r="IJC15"/>
      <c r="IJD15"/>
      <c r="IJE15"/>
      <c r="IJF15"/>
      <c r="IJG15"/>
      <c r="IJH15"/>
      <c r="IJI15"/>
      <c r="IJJ15"/>
      <c r="IJK15"/>
      <c r="IJL15"/>
      <c r="IJM15"/>
      <c r="IJN15"/>
      <c r="IJO15"/>
      <c r="IJP15"/>
      <c r="IJQ15"/>
      <c r="IJR15"/>
      <c r="IJS15"/>
      <c r="IJT15"/>
      <c r="IJU15"/>
      <c r="IJV15"/>
      <c r="IJW15"/>
      <c r="IJX15"/>
      <c r="IJY15"/>
      <c r="IJZ15"/>
      <c r="IKA15"/>
      <c r="IKB15"/>
      <c r="IKC15"/>
      <c r="IKD15"/>
      <c r="IKE15"/>
      <c r="IKF15"/>
      <c r="IKG15"/>
      <c r="IKH15"/>
      <c r="IKI15"/>
      <c r="IKJ15"/>
      <c r="IKK15"/>
      <c r="IKL15"/>
      <c r="IKM15"/>
      <c r="IKN15"/>
      <c r="IKO15"/>
      <c r="IKP15"/>
      <c r="IKQ15"/>
      <c r="IKR15"/>
      <c r="IKS15"/>
      <c r="IKT15"/>
      <c r="IKU15"/>
      <c r="IKV15"/>
      <c r="IKW15"/>
      <c r="IKX15"/>
      <c r="IKY15"/>
      <c r="IKZ15"/>
      <c r="ILA15"/>
      <c r="ILB15"/>
      <c r="ILC15"/>
      <c r="ILD15"/>
      <c r="ILE15"/>
      <c r="ILF15"/>
      <c r="ILG15"/>
      <c r="ILH15"/>
      <c r="ILI15"/>
      <c r="ILJ15"/>
      <c r="ILK15"/>
      <c r="ILL15"/>
      <c r="ILM15"/>
      <c r="ILN15"/>
      <c r="ILO15"/>
      <c r="ILP15"/>
      <c r="ILQ15"/>
      <c r="ILR15"/>
      <c r="ILS15"/>
      <c r="ILT15"/>
      <c r="ILU15"/>
      <c r="ILV15"/>
      <c r="ILW15"/>
      <c r="ILX15"/>
      <c r="ILY15"/>
      <c r="ILZ15"/>
      <c r="IMA15"/>
      <c r="IMB15"/>
      <c r="IMC15"/>
      <c r="IMD15"/>
      <c r="IME15"/>
      <c r="IMF15"/>
      <c r="IMG15"/>
      <c r="IMH15"/>
      <c r="IMI15"/>
      <c r="IMJ15"/>
      <c r="IMK15"/>
      <c r="IML15"/>
      <c r="IMM15"/>
      <c r="IMN15"/>
      <c r="IMO15"/>
      <c r="IMP15"/>
      <c r="IMQ15"/>
      <c r="IMR15"/>
      <c r="IMS15"/>
      <c r="IMT15"/>
      <c r="IMU15"/>
      <c r="IMV15"/>
      <c r="IMW15"/>
      <c r="IMX15"/>
      <c r="IMY15"/>
      <c r="IMZ15"/>
      <c r="INA15"/>
      <c r="INB15"/>
      <c r="INC15"/>
      <c r="IND15"/>
      <c r="INE15"/>
      <c r="INF15"/>
      <c r="ING15"/>
      <c r="INH15"/>
      <c r="INI15"/>
      <c r="INJ15"/>
      <c r="INK15"/>
      <c r="INL15"/>
      <c r="INM15"/>
      <c r="INN15"/>
      <c r="INO15"/>
      <c r="INP15"/>
      <c r="INQ15"/>
      <c r="INR15"/>
      <c r="INS15"/>
      <c r="INT15"/>
      <c r="INU15"/>
      <c r="INV15"/>
      <c r="INW15"/>
      <c r="INX15"/>
      <c r="INY15"/>
      <c r="INZ15"/>
      <c r="IOA15"/>
      <c r="IOB15"/>
      <c r="IOC15"/>
      <c r="IOD15"/>
      <c r="IOE15"/>
      <c r="IOF15"/>
      <c r="IOG15"/>
      <c r="IOH15"/>
      <c r="IOI15"/>
      <c r="IOJ15"/>
      <c r="IOK15"/>
      <c r="IOL15"/>
      <c r="IOM15"/>
      <c r="ION15"/>
      <c r="IOO15"/>
      <c r="IOP15"/>
      <c r="IOQ15"/>
      <c r="IOR15"/>
      <c r="IOS15"/>
      <c r="IOT15"/>
      <c r="IOU15"/>
      <c r="IOV15"/>
      <c r="IOW15"/>
      <c r="IOX15"/>
      <c r="IOY15"/>
      <c r="IOZ15"/>
      <c r="IPA15"/>
      <c r="IPB15"/>
      <c r="IPC15"/>
      <c r="IPD15"/>
      <c r="IPE15"/>
      <c r="IPF15"/>
      <c r="IPG15"/>
      <c r="IPH15"/>
      <c r="IPI15"/>
      <c r="IPJ15"/>
      <c r="IPK15"/>
      <c r="IPL15"/>
      <c r="IPM15"/>
      <c r="IPN15"/>
      <c r="IPO15"/>
      <c r="IPP15"/>
      <c r="IPQ15"/>
      <c r="IPR15"/>
      <c r="IPS15"/>
      <c r="IPT15"/>
      <c r="IPU15"/>
      <c r="IPV15"/>
      <c r="IPW15"/>
      <c r="IPX15"/>
      <c r="IPY15"/>
      <c r="IPZ15"/>
      <c r="IQA15"/>
      <c r="IQB15"/>
      <c r="IQC15"/>
      <c r="IQD15"/>
      <c r="IQE15"/>
      <c r="IQF15"/>
      <c r="IQG15"/>
      <c r="IQH15"/>
      <c r="IQI15"/>
      <c r="IQJ15"/>
      <c r="IQK15"/>
      <c r="IQL15"/>
      <c r="IQM15"/>
      <c r="IQN15"/>
      <c r="IQO15"/>
      <c r="IQP15"/>
      <c r="IQQ15"/>
      <c r="IQR15"/>
      <c r="IQS15"/>
      <c r="IQT15"/>
      <c r="IQU15"/>
      <c r="IQV15"/>
      <c r="IQW15"/>
      <c r="IQX15"/>
      <c r="IQY15"/>
      <c r="IQZ15"/>
      <c r="IRA15"/>
      <c r="IRB15"/>
      <c r="IRC15"/>
      <c r="IRD15"/>
      <c r="IRE15"/>
      <c r="IRF15"/>
      <c r="IRG15"/>
      <c r="IRH15"/>
      <c r="IRI15"/>
      <c r="IRJ15"/>
      <c r="IRK15"/>
      <c r="IRL15"/>
      <c r="IRM15"/>
      <c r="IRN15"/>
      <c r="IRO15"/>
      <c r="IRP15"/>
      <c r="IRQ15"/>
      <c r="IRR15"/>
      <c r="IRS15"/>
      <c r="IRT15"/>
      <c r="IRU15"/>
      <c r="IRV15"/>
      <c r="IRW15"/>
      <c r="IRX15"/>
      <c r="IRY15"/>
      <c r="IRZ15"/>
      <c r="ISA15"/>
      <c r="ISB15"/>
      <c r="ISC15"/>
      <c r="ISD15"/>
      <c r="ISE15"/>
      <c r="ISF15"/>
      <c r="ISG15"/>
      <c r="ISH15"/>
      <c r="ISI15"/>
      <c r="ISJ15"/>
      <c r="ISK15"/>
      <c r="ISL15"/>
      <c r="ISM15"/>
      <c r="ISN15"/>
      <c r="ISO15"/>
      <c r="ISP15"/>
      <c r="ISQ15"/>
      <c r="ISR15"/>
      <c r="ISS15"/>
      <c r="IST15"/>
      <c r="ISU15"/>
      <c r="ISV15"/>
      <c r="ISW15"/>
      <c r="ISX15"/>
      <c r="ISY15"/>
      <c r="ISZ15"/>
      <c r="ITA15"/>
      <c r="ITB15"/>
      <c r="ITC15"/>
      <c r="ITD15"/>
      <c r="ITE15"/>
      <c r="ITF15"/>
      <c r="ITG15"/>
      <c r="ITH15"/>
      <c r="ITI15"/>
      <c r="ITJ15"/>
      <c r="ITK15"/>
      <c r="ITL15"/>
      <c r="ITM15"/>
      <c r="ITN15"/>
      <c r="ITO15"/>
      <c r="ITP15"/>
      <c r="ITQ15"/>
      <c r="ITR15"/>
      <c r="ITS15"/>
      <c r="ITT15"/>
      <c r="ITU15"/>
      <c r="ITV15"/>
      <c r="ITW15"/>
      <c r="ITX15"/>
      <c r="ITY15"/>
      <c r="ITZ15"/>
      <c r="IUA15"/>
      <c r="IUB15"/>
      <c r="IUC15"/>
      <c r="IUD15"/>
      <c r="IUE15"/>
      <c r="IUF15"/>
      <c r="IUG15"/>
      <c r="IUH15"/>
      <c r="IUI15"/>
      <c r="IUJ15"/>
      <c r="IUK15"/>
      <c r="IUL15"/>
      <c r="IUM15"/>
      <c r="IUN15"/>
      <c r="IUO15"/>
      <c r="IUP15"/>
      <c r="IUQ15"/>
      <c r="IUR15"/>
      <c r="IUS15"/>
      <c r="IUT15"/>
      <c r="IUU15"/>
      <c r="IUV15"/>
      <c r="IUW15"/>
      <c r="IUX15"/>
      <c r="IUY15"/>
      <c r="IUZ15"/>
      <c r="IVA15"/>
      <c r="IVB15"/>
      <c r="IVC15"/>
      <c r="IVD15"/>
      <c r="IVE15"/>
      <c r="IVF15"/>
      <c r="IVG15"/>
      <c r="IVH15"/>
      <c r="IVI15"/>
      <c r="IVJ15"/>
      <c r="IVK15"/>
      <c r="IVL15"/>
      <c r="IVM15"/>
      <c r="IVN15"/>
      <c r="IVO15"/>
      <c r="IVP15"/>
      <c r="IVQ15"/>
      <c r="IVR15"/>
      <c r="IVS15"/>
      <c r="IVT15"/>
      <c r="IVU15"/>
      <c r="IVV15"/>
      <c r="IVW15"/>
      <c r="IVX15"/>
      <c r="IVY15"/>
      <c r="IVZ15"/>
      <c r="IWA15"/>
      <c r="IWB15"/>
      <c r="IWC15"/>
      <c r="IWD15"/>
      <c r="IWE15"/>
      <c r="IWF15"/>
      <c r="IWG15"/>
      <c r="IWH15"/>
      <c r="IWI15"/>
      <c r="IWJ15"/>
      <c r="IWK15"/>
      <c r="IWL15"/>
      <c r="IWM15"/>
      <c r="IWN15"/>
      <c r="IWO15"/>
      <c r="IWP15"/>
      <c r="IWQ15"/>
      <c r="IWR15"/>
      <c r="IWS15"/>
      <c r="IWT15"/>
      <c r="IWU15"/>
      <c r="IWV15"/>
      <c r="IWW15"/>
      <c r="IWX15"/>
      <c r="IWY15"/>
      <c r="IWZ15"/>
      <c r="IXA15"/>
      <c r="IXB15"/>
      <c r="IXC15"/>
      <c r="IXD15"/>
      <c r="IXE15"/>
      <c r="IXF15"/>
      <c r="IXG15"/>
      <c r="IXH15"/>
      <c r="IXI15"/>
      <c r="IXJ15"/>
      <c r="IXK15"/>
      <c r="IXL15"/>
      <c r="IXM15"/>
      <c r="IXN15"/>
      <c r="IXO15"/>
      <c r="IXP15"/>
      <c r="IXQ15"/>
      <c r="IXR15"/>
      <c r="IXS15"/>
      <c r="IXT15"/>
      <c r="IXU15"/>
      <c r="IXV15"/>
      <c r="IXW15"/>
      <c r="IXX15"/>
      <c r="IXY15"/>
      <c r="IXZ15"/>
      <c r="IYA15"/>
      <c r="IYB15"/>
      <c r="IYC15"/>
      <c r="IYD15"/>
      <c r="IYE15"/>
      <c r="IYF15"/>
      <c r="IYG15"/>
      <c r="IYH15"/>
      <c r="IYI15"/>
      <c r="IYJ15"/>
      <c r="IYK15"/>
      <c r="IYL15"/>
      <c r="IYM15"/>
      <c r="IYN15"/>
      <c r="IYO15"/>
      <c r="IYP15"/>
      <c r="IYQ15"/>
      <c r="IYR15"/>
      <c r="IYS15"/>
      <c r="IYT15"/>
      <c r="IYU15"/>
      <c r="IYV15"/>
      <c r="IYW15"/>
      <c r="IYX15"/>
      <c r="IYY15"/>
      <c r="IYZ15"/>
      <c r="IZA15"/>
      <c r="IZB15"/>
      <c r="IZC15"/>
      <c r="IZD15"/>
      <c r="IZE15"/>
      <c r="IZF15"/>
      <c r="IZG15"/>
      <c r="IZH15"/>
      <c r="IZI15"/>
      <c r="IZJ15"/>
      <c r="IZK15"/>
      <c r="IZL15"/>
      <c r="IZM15"/>
      <c r="IZN15"/>
      <c r="IZO15"/>
      <c r="IZP15"/>
      <c r="IZQ15"/>
      <c r="IZR15"/>
      <c r="IZS15"/>
      <c r="IZT15"/>
      <c r="IZU15"/>
      <c r="IZV15"/>
      <c r="IZW15"/>
      <c r="IZX15"/>
      <c r="IZY15"/>
      <c r="IZZ15"/>
      <c r="JAA15"/>
      <c r="JAB15"/>
      <c r="JAC15"/>
      <c r="JAD15"/>
      <c r="JAE15"/>
      <c r="JAF15"/>
      <c r="JAG15"/>
      <c r="JAH15"/>
      <c r="JAI15"/>
      <c r="JAJ15"/>
      <c r="JAK15"/>
      <c r="JAL15"/>
      <c r="JAM15"/>
      <c r="JAN15"/>
      <c r="JAO15"/>
      <c r="JAP15"/>
      <c r="JAQ15"/>
      <c r="JAR15"/>
      <c r="JAS15"/>
      <c r="JAT15"/>
      <c r="JAU15"/>
      <c r="JAV15"/>
      <c r="JAW15"/>
      <c r="JAX15"/>
      <c r="JAY15"/>
      <c r="JAZ15"/>
      <c r="JBA15"/>
      <c r="JBB15"/>
      <c r="JBC15"/>
      <c r="JBD15"/>
      <c r="JBE15"/>
      <c r="JBF15"/>
      <c r="JBG15"/>
      <c r="JBH15"/>
      <c r="JBI15"/>
      <c r="JBJ15"/>
      <c r="JBK15"/>
      <c r="JBL15"/>
      <c r="JBM15"/>
      <c r="JBN15"/>
      <c r="JBO15"/>
      <c r="JBP15"/>
      <c r="JBQ15"/>
      <c r="JBR15"/>
      <c r="JBS15"/>
      <c r="JBT15"/>
      <c r="JBU15"/>
      <c r="JBV15"/>
      <c r="JBW15"/>
      <c r="JBX15"/>
      <c r="JBY15"/>
      <c r="JBZ15"/>
      <c r="JCA15"/>
      <c r="JCB15"/>
      <c r="JCC15"/>
      <c r="JCD15"/>
      <c r="JCE15"/>
      <c r="JCF15"/>
      <c r="JCG15"/>
      <c r="JCH15"/>
      <c r="JCI15"/>
      <c r="JCJ15"/>
      <c r="JCK15"/>
      <c r="JCL15"/>
      <c r="JCM15"/>
      <c r="JCN15"/>
      <c r="JCO15"/>
      <c r="JCP15"/>
      <c r="JCQ15"/>
      <c r="JCR15"/>
      <c r="JCS15"/>
      <c r="JCT15"/>
      <c r="JCU15"/>
      <c r="JCV15"/>
      <c r="JCW15"/>
      <c r="JCX15"/>
      <c r="JCY15"/>
      <c r="JCZ15"/>
      <c r="JDA15"/>
      <c r="JDB15"/>
      <c r="JDC15"/>
      <c r="JDD15"/>
      <c r="JDE15"/>
      <c r="JDF15"/>
      <c r="JDG15"/>
      <c r="JDH15"/>
      <c r="JDI15"/>
      <c r="JDJ15"/>
      <c r="JDK15"/>
      <c r="JDL15"/>
      <c r="JDM15"/>
      <c r="JDN15"/>
      <c r="JDO15"/>
      <c r="JDP15"/>
      <c r="JDQ15"/>
      <c r="JDR15"/>
      <c r="JDS15"/>
      <c r="JDT15"/>
      <c r="JDU15"/>
      <c r="JDV15"/>
      <c r="JDW15"/>
      <c r="JDX15"/>
      <c r="JDY15"/>
      <c r="JDZ15"/>
      <c r="JEA15"/>
      <c r="JEB15"/>
      <c r="JEC15"/>
      <c r="JED15"/>
      <c r="JEE15"/>
      <c r="JEF15"/>
      <c r="JEG15"/>
      <c r="JEH15"/>
      <c r="JEI15"/>
      <c r="JEJ15"/>
      <c r="JEK15"/>
      <c r="JEL15"/>
      <c r="JEM15"/>
      <c r="JEN15"/>
      <c r="JEO15"/>
      <c r="JEP15"/>
      <c r="JEQ15"/>
      <c r="JER15"/>
      <c r="JES15"/>
      <c r="JET15"/>
      <c r="JEU15"/>
      <c r="JEV15"/>
      <c r="JEW15"/>
      <c r="JEX15"/>
      <c r="JEY15"/>
      <c r="JEZ15"/>
      <c r="JFA15"/>
      <c r="JFB15"/>
      <c r="JFC15"/>
      <c r="JFD15"/>
      <c r="JFE15"/>
      <c r="JFF15"/>
      <c r="JFG15"/>
      <c r="JFH15"/>
      <c r="JFI15"/>
      <c r="JFJ15"/>
      <c r="JFK15"/>
      <c r="JFL15"/>
      <c r="JFM15"/>
      <c r="JFN15"/>
      <c r="JFO15"/>
      <c r="JFP15"/>
      <c r="JFQ15"/>
      <c r="JFR15"/>
      <c r="JFS15"/>
      <c r="JFT15"/>
      <c r="JFU15"/>
      <c r="JFV15"/>
      <c r="JFW15"/>
      <c r="JFX15"/>
      <c r="JFY15"/>
      <c r="JFZ15"/>
      <c r="JGA15"/>
      <c r="JGB15"/>
      <c r="JGC15"/>
      <c r="JGD15"/>
      <c r="JGE15"/>
      <c r="JGF15"/>
      <c r="JGG15"/>
      <c r="JGH15"/>
      <c r="JGI15"/>
      <c r="JGJ15"/>
      <c r="JGK15"/>
      <c r="JGL15"/>
      <c r="JGM15"/>
      <c r="JGN15"/>
      <c r="JGO15"/>
      <c r="JGP15"/>
      <c r="JGQ15"/>
      <c r="JGR15"/>
      <c r="JGS15"/>
      <c r="JGT15"/>
      <c r="JGU15"/>
      <c r="JGV15"/>
      <c r="JGW15"/>
      <c r="JGX15"/>
      <c r="JGY15"/>
      <c r="JGZ15"/>
      <c r="JHA15"/>
      <c r="JHB15"/>
      <c r="JHC15"/>
      <c r="JHD15"/>
      <c r="JHE15"/>
      <c r="JHF15"/>
      <c r="JHG15"/>
      <c r="JHH15"/>
      <c r="JHI15"/>
      <c r="JHJ15"/>
      <c r="JHK15"/>
      <c r="JHL15"/>
      <c r="JHM15"/>
      <c r="JHN15"/>
      <c r="JHO15"/>
      <c r="JHP15"/>
      <c r="JHQ15"/>
      <c r="JHR15"/>
      <c r="JHS15"/>
      <c r="JHT15"/>
      <c r="JHU15"/>
      <c r="JHV15"/>
      <c r="JHW15"/>
      <c r="JHX15"/>
      <c r="JHY15"/>
      <c r="JHZ15"/>
      <c r="JIA15"/>
      <c r="JIB15"/>
      <c r="JIC15"/>
      <c r="JID15"/>
      <c r="JIE15"/>
      <c r="JIF15"/>
      <c r="JIG15"/>
      <c r="JIH15"/>
      <c r="JII15"/>
      <c r="JIJ15"/>
      <c r="JIK15"/>
      <c r="JIL15"/>
      <c r="JIM15"/>
      <c r="JIN15"/>
      <c r="JIO15"/>
      <c r="JIP15"/>
      <c r="JIQ15"/>
      <c r="JIR15"/>
      <c r="JIS15"/>
      <c r="JIT15"/>
      <c r="JIU15"/>
      <c r="JIV15"/>
      <c r="JIW15"/>
      <c r="JIX15"/>
      <c r="JIY15"/>
      <c r="JIZ15"/>
      <c r="JJA15"/>
      <c r="JJB15"/>
      <c r="JJC15"/>
      <c r="JJD15"/>
      <c r="JJE15"/>
      <c r="JJF15"/>
      <c r="JJG15"/>
      <c r="JJH15"/>
      <c r="JJI15"/>
      <c r="JJJ15"/>
      <c r="JJK15"/>
      <c r="JJL15"/>
      <c r="JJM15"/>
      <c r="JJN15"/>
      <c r="JJO15"/>
      <c r="JJP15"/>
      <c r="JJQ15"/>
      <c r="JJR15"/>
      <c r="JJS15"/>
      <c r="JJT15"/>
      <c r="JJU15"/>
      <c r="JJV15"/>
      <c r="JJW15"/>
      <c r="JJX15"/>
      <c r="JJY15"/>
      <c r="JJZ15"/>
      <c r="JKA15"/>
      <c r="JKB15"/>
      <c r="JKC15"/>
      <c r="JKD15"/>
      <c r="JKE15"/>
      <c r="JKF15"/>
      <c r="JKG15"/>
      <c r="JKH15"/>
      <c r="JKI15"/>
      <c r="JKJ15"/>
      <c r="JKK15"/>
      <c r="JKL15"/>
      <c r="JKM15"/>
      <c r="JKN15"/>
      <c r="JKO15"/>
      <c r="JKP15"/>
      <c r="JKQ15"/>
      <c r="JKR15"/>
      <c r="JKS15"/>
      <c r="JKT15"/>
      <c r="JKU15"/>
      <c r="JKV15"/>
      <c r="JKW15"/>
      <c r="JKX15"/>
      <c r="JKY15"/>
      <c r="JKZ15"/>
      <c r="JLA15"/>
      <c r="JLB15"/>
      <c r="JLC15"/>
      <c r="JLD15"/>
      <c r="JLE15"/>
      <c r="JLF15"/>
      <c r="JLG15"/>
      <c r="JLH15"/>
      <c r="JLI15"/>
      <c r="JLJ15"/>
      <c r="JLK15"/>
      <c r="JLL15"/>
      <c r="JLM15"/>
      <c r="JLN15"/>
      <c r="JLO15"/>
      <c r="JLP15"/>
      <c r="JLQ15"/>
      <c r="JLR15"/>
      <c r="JLS15"/>
      <c r="JLT15"/>
      <c r="JLU15"/>
      <c r="JLV15"/>
      <c r="JLW15"/>
      <c r="JLX15"/>
      <c r="JLY15"/>
      <c r="JLZ15"/>
      <c r="JMA15"/>
      <c r="JMB15"/>
      <c r="JMC15"/>
      <c r="JMD15"/>
      <c r="JME15"/>
      <c r="JMF15"/>
      <c r="JMG15"/>
      <c r="JMH15"/>
      <c r="JMI15"/>
      <c r="JMJ15"/>
      <c r="JMK15"/>
      <c r="JML15"/>
      <c r="JMM15"/>
      <c r="JMN15"/>
      <c r="JMO15"/>
      <c r="JMP15"/>
      <c r="JMQ15"/>
      <c r="JMR15"/>
      <c r="JMS15"/>
      <c r="JMT15"/>
      <c r="JMU15"/>
      <c r="JMV15"/>
      <c r="JMW15"/>
      <c r="JMX15"/>
      <c r="JMY15"/>
      <c r="JMZ15"/>
      <c r="JNA15"/>
      <c r="JNB15"/>
      <c r="JNC15"/>
      <c r="JND15"/>
      <c r="JNE15"/>
      <c r="JNF15"/>
      <c r="JNG15"/>
      <c r="JNH15"/>
      <c r="JNI15"/>
      <c r="JNJ15"/>
      <c r="JNK15"/>
      <c r="JNL15"/>
      <c r="JNM15"/>
      <c r="JNN15"/>
      <c r="JNO15"/>
      <c r="JNP15"/>
      <c r="JNQ15"/>
      <c r="JNR15"/>
      <c r="JNS15"/>
      <c r="JNT15"/>
      <c r="JNU15"/>
      <c r="JNV15"/>
      <c r="JNW15"/>
      <c r="JNX15"/>
      <c r="JNY15"/>
      <c r="JNZ15"/>
      <c r="JOA15"/>
      <c r="JOB15"/>
      <c r="JOC15"/>
      <c r="JOD15"/>
      <c r="JOE15"/>
      <c r="JOF15"/>
      <c r="JOG15"/>
      <c r="JOH15"/>
      <c r="JOI15"/>
      <c r="JOJ15"/>
      <c r="JOK15"/>
      <c r="JOL15"/>
      <c r="JOM15"/>
      <c r="JON15"/>
      <c r="JOO15"/>
      <c r="JOP15"/>
      <c r="JOQ15"/>
      <c r="JOR15"/>
      <c r="JOS15"/>
      <c r="JOT15"/>
      <c r="JOU15"/>
      <c r="JOV15"/>
      <c r="JOW15"/>
      <c r="JOX15"/>
      <c r="JOY15"/>
      <c r="JOZ15"/>
      <c r="JPA15"/>
      <c r="JPB15"/>
      <c r="JPC15"/>
      <c r="JPD15"/>
      <c r="JPE15"/>
      <c r="JPF15"/>
      <c r="JPG15"/>
      <c r="JPH15"/>
      <c r="JPI15"/>
      <c r="JPJ15"/>
      <c r="JPK15"/>
      <c r="JPL15"/>
      <c r="JPM15"/>
      <c r="JPN15"/>
      <c r="JPO15"/>
      <c r="JPP15"/>
      <c r="JPQ15"/>
      <c r="JPR15"/>
      <c r="JPS15"/>
      <c r="JPT15"/>
      <c r="JPU15"/>
      <c r="JPV15"/>
      <c r="JPW15"/>
      <c r="JPX15"/>
      <c r="JPY15"/>
      <c r="JPZ15"/>
      <c r="JQA15"/>
      <c r="JQB15"/>
      <c r="JQC15"/>
      <c r="JQD15"/>
      <c r="JQE15"/>
      <c r="JQF15"/>
      <c r="JQG15"/>
      <c r="JQH15"/>
      <c r="JQI15"/>
      <c r="JQJ15"/>
      <c r="JQK15"/>
      <c r="JQL15"/>
      <c r="JQM15"/>
      <c r="JQN15"/>
      <c r="JQO15"/>
      <c r="JQP15"/>
      <c r="JQQ15"/>
      <c r="JQR15"/>
      <c r="JQS15"/>
      <c r="JQT15"/>
      <c r="JQU15"/>
      <c r="JQV15"/>
      <c r="JQW15"/>
      <c r="JQX15"/>
      <c r="JQY15"/>
      <c r="JQZ15"/>
      <c r="JRA15"/>
      <c r="JRB15"/>
      <c r="JRC15"/>
      <c r="JRD15"/>
      <c r="JRE15"/>
      <c r="JRF15"/>
      <c r="JRG15"/>
      <c r="JRH15"/>
      <c r="JRI15"/>
      <c r="JRJ15"/>
      <c r="JRK15"/>
      <c r="JRL15"/>
      <c r="JRM15"/>
      <c r="JRN15"/>
      <c r="JRO15"/>
      <c r="JRP15"/>
      <c r="JRQ15"/>
      <c r="JRR15"/>
      <c r="JRS15"/>
      <c r="JRT15"/>
      <c r="JRU15"/>
      <c r="JRV15"/>
      <c r="JRW15"/>
      <c r="JRX15"/>
      <c r="JRY15"/>
      <c r="JRZ15"/>
      <c r="JSA15"/>
      <c r="JSB15"/>
      <c r="JSC15"/>
      <c r="JSD15"/>
      <c r="JSE15"/>
      <c r="JSF15"/>
      <c r="JSG15"/>
      <c r="JSH15"/>
      <c r="JSI15"/>
      <c r="JSJ15"/>
      <c r="JSK15"/>
      <c r="JSL15"/>
      <c r="JSM15"/>
      <c r="JSN15"/>
      <c r="JSO15"/>
      <c r="JSP15"/>
      <c r="JSQ15"/>
      <c r="JSR15"/>
      <c r="JSS15"/>
      <c r="JST15"/>
      <c r="JSU15"/>
      <c r="JSV15"/>
      <c r="JSW15"/>
      <c r="JSX15"/>
      <c r="JSY15"/>
      <c r="JSZ15"/>
      <c r="JTA15"/>
      <c r="JTB15"/>
      <c r="JTC15"/>
      <c r="JTD15"/>
      <c r="JTE15"/>
      <c r="JTF15"/>
      <c r="JTG15"/>
      <c r="JTH15"/>
      <c r="JTI15"/>
      <c r="JTJ15"/>
      <c r="JTK15"/>
      <c r="JTL15"/>
      <c r="JTM15"/>
      <c r="JTN15"/>
      <c r="JTO15"/>
      <c r="JTP15"/>
      <c r="JTQ15"/>
      <c r="JTR15"/>
      <c r="JTS15"/>
      <c r="JTT15"/>
      <c r="JTU15"/>
      <c r="JTV15"/>
      <c r="JTW15"/>
      <c r="JTX15"/>
      <c r="JTY15"/>
      <c r="JTZ15"/>
      <c r="JUA15"/>
      <c r="JUB15"/>
      <c r="JUC15"/>
      <c r="JUD15"/>
      <c r="JUE15"/>
      <c r="JUF15"/>
      <c r="JUG15"/>
      <c r="JUH15"/>
      <c r="JUI15"/>
      <c r="JUJ15"/>
      <c r="JUK15"/>
      <c r="JUL15"/>
      <c r="JUM15"/>
      <c r="JUN15"/>
      <c r="JUO15"/>
      <c r="JUP15"/>
      <c r="JUQ15"/>
      <c r="JUR15"/>
      <c r="JUS15"/>
      <c r="JUT15"/>
      <c r="JUU15"/>
      <c r="JUV15"/>
      <c r="JUW15"/>
      <c r="JUX15"/>
      <c r="JUY15"/>
      <c r="JUZ15"/>
      <c r="JVA15"/>
      <c r="JVB15"/>
      <c r="JVC15"/>
      <c r="JVD15"/>
      <c r="JVE15"/>
      <c r="JVF15"/>
      <c r="JVG15"/>
      <c r="JVH15"/>
      <c r="JVI15"/>
      <c r="JVJ15"/>
      <c r="JVK15"/>
      <c r="JVL15"/>
      <c r="JVM15"/>
      <c r="JVN15"/>
      <c r="JVO15"/>
      <c r="JVP15"/>
      <c r="JVQ15"/>
      <c r="JVR15"/>
      <c r="JVS15"/>
      <c r="JVT15"/>
      <c r="JVU15"/>
      <c r="JVV15"/>
      <c r="JVW15"/>
      <c r="JVX15"/>
      <c r="JVY15"/>
      <c r="JVZ15"/>
      <c r="JWA15"/>
      <c r="JWB15"/>
      <c r="JWC15"/>
      <c r="JWD15"/>
      <c r="JWE15"/>
      <c r="JWF15"/>
      <c r="JWG15"/>
      <c r="JWH15"/>
      <c r="JWI15"/>
      <c r="JWJ15"/>
      <c r="JWK15"/>
      <c r="JWL15"/>
      <c r="JWM15"/>
      <c r="JWN15"/>
      <c r="JWO15"/>
      <c r="JWP15"/>
      <c r="JWQ15"/>
      <c r="JWR15"/>
      <c r="JWS15"/>
      <c r="JWT15"/>
      <c r="JWU15"/>
      <c r="JWV15"/>
      <c r="JWW15"/>
      <c r="JWX15"/>
      <c r="JWY15"/>
      <c r="JWZ15"/>
      <c r="JXA15"/>
      <c r="JXB15"/>
      <c r="JXC15"/>
      <c r="JXD15"/>
      <c r="JXE15"/>
      <c r="JXF15"/>
      <c r="JXG15"/>
      <c r="JXH15"/>
      <c r="JXI15"/>
      <c r="JXJ15"/>
      <c r="JXK15"/>
      <c r="JXL15"/>
      <c r="JXM15"/>
      <c r="JXN15"/>
      <c r="JXO15"/>
      <c r="JXP15"/>
      <c r="JXQ15"/>
      <c r="JXR15"/>
      <c r="JXS15"/>
      <c r="JXT15"/>
      <c r="JXU15"/>
      <c r="JXV15"/>
      <c r="JXW15"/>
      <c r="JXX15"/>
      <c r="JXY15"/>
      <c r="JXZ15"/>
      <c r="JYA15"/>
      <c r="JYB15"/>
      <c r="JYC15"/>
      <c r="JYD15"/>
      <c r="JYE15"/>
      <c r="JYF15"/>
      <c r="JYG15"/>
      <c r="JYH15"/>
      <c r="JYI15"/>
      <c r="JYJ15"/>
      <c r="JYK15"/>
      <c r="JYL15"/>
      <c r="JYM15"/>
      <c r="JYN15"/>
      <c r="JYO15"/>
      <c r="JYP15"/>
      <c r="JYQ15"/>
      <c r="JYR15"/>
      <c r="JYS15"/>
      <c r="JYT15"/>
      <c r="JYU15"/>
      <c r="JYV15"/>
      <c r="JYW15"/>
      <c r="JYX15"/>
      <c r="JYY15"/>
      <c r="JYZ15"/>
      <c r="JZA15"/>
      <c r="JZB15"/>
      <c r="JZC15"/>
      <c r="JZD15"/>
      <c r="JZE15"/>
      <c r="JZF15"/>
      <c r="JZG15"/>
      <c r="JZH15"/>
      <c r="JZI15"/>
      <c r="JZJ15"/>
      <c r="JZK15"/>
      <c r="JZL15"/>
      <c r="JZM15"/>
      <c r="JZN15"/>
      <c r="JZO15"/>
      <c r="JZP15"/>
      <c r="JZQ15"/>
      <c r="JZR15"/>
      <c r="JZS15"/>
      <c r="JZT15"/>
      <c r="JZU15"/>
      <c r="JZV15"/>
      <c r="JZW15"/>
      <c r="JZX15"/>
      <c r="JZY15"/>
      <c r="JZZ15"/>
      <c r="KAA15"/>
      <c r="KAB15"/>
      <c r="KAC15"/>
      <c r="KAD15"/>
      <c r="KAE15"/>
      <c r="KAF15"/>
      <c r="KAG15"/>
      <c r="KAH15"/>
      <c r="KAI15"/>
      <c r="KAJ15"/>
      <c r="KAK15"/>
      <c r="KAL15"/>
      <c r="KAM15"/>
      <c r="KAN15"/>
      <c r="KAO15"/>
      <c r="KAP15"/>
      <c r="KAQ15"/>
      <c r="KAR15"/>
      <c r="KAS15"/>
      <c r="KAT15"/>
      <c r="KAU15"/>
      <c r="KAV15"/>
      <c r="KAW15"/>
      <c r="KAX15"/>
      <c r="KAY15"/>
      <c r="KAZ15"/>
      <c r="KBA15"/>
      <c r="KBB15"/>
      <c r="KBC15"/>
      <c r="KBD15"/>
      <c r="KBE15"/>
      <c r="KBF15"/>
      <c r="KBG15"/>
      <c r="KBH15"/>
      <c r="KBI15"/>
      <c r="KBJ15"/>
      <c r="KBK15"/>
      <c r="KBL15"/>
      <c r="KBM15"/>
      <c r="KBN15"/>
      <c r="KBO15"/>
      <c r="KBP15"/>
      <c r="KBQ15"/>
      <c r="KBR15"/>
      <c r="KBS15"/>
      <c r="KBT15"/>
      <c r="KBU15"/>
      <c r="KBV15"/>
      <c r="KBW15"/>
      <c r="KBX15"/>
      <c r="KBY15"/>
      <c r="KBZ15"/>
      <c r="KCA15"/>
      <c r="KCB15"/>
      <c r="KCC15"/>
      <c r="KCD15"/>
      <c r="KCE15"/>
      <c r="KCF15"/>
      <c r="KCG15"/>
      <c r="KCH15"/>
      <c r="KCI15"/>
      <c r="KCJ15"/>
      <c r="KCK15"/>
      <c r="KCL15"/>
      <c r="KCM15"/>
      <c r="KCN15"/>
      <c r="KCO15"/>
      <c r="KCP15"/>
      <c r="KCQ15"/>
      <c r="KCR15"/>
      <c r="KCS15"/>
      <c r="KCT15"/>
      <c r="KCU15"/>
      <c r="KCV15"/>
      <c r="KCW15"/>
      <c r="KCX15"/>
      <c r="KCY15"/>
      <c r="KCZ15"/>
      <c r="KDA15"/>
      <c r="KDB15"/>
      <c r="KDC15"/>
      <c r="KDD15"/>
      <c r="KDE15"/>
      <c r="KDF15"/>
      <c r="KDG15"/>
      <c r="KDH15"/>
      <c r="KDI15"/>
      <c r="KDJ15"/>
      <c r="KDK15"/>
      <c r="KDL15"/>
      <c r="KDM15"/>
      <c r="KDN15"/>
      <c r="KDO15"/>
      <c r="KDP15"/>
      <c r="KDQ15"/>
      <c r="KDR15"/>
      <c r="KDS15"/>
      <c r="KDT15"/>
      <c r="KDU15"/>
      <c r="KDV15"/>
      <c r="KDW15"/>
      <c r="KDX15"/>
      <c r="KDY15"/>
      <c r="KDZ15"/>
      <c r="KEA15"/>
      <c r="KEB15"/>
      <c r="KEC15"/>
      <c r="KED15"/>
      <c r="KEE15"/>
      <c r="KEF15"/>
      <c r="KEG15"/>
      <c r="KEH15"/>
      <c r="KEI15"/>
      <c r="KEJ15"/>
      <c r="KEK15"/>
      <c r="KEL15"/>
      <c r="KEM15"/>
      <c r="KEN15"/>
      <c r="KEO15"/>
      <c r="KEP15"/>
      <c r="KEQ15"/>
      <c r="KER15"/>
      <c r="KES15"/>
      <c r="KET15"/>
      <c r="KEU15"/>
      <c r="KEV15"/>
      <c r="KEW15"/>
      <c r="KEX15"/>
      <c r="KEY15"/>
      <c r="KEZ15"/>
      <c r="KFA15"/>
      <c r="KFB15"/>
      <c r="KFC15"/>
      <c r="KFD15"/>
      <c r="KFE15"/>
      <c r="KFF15"/>
      <c r="KFG15"/>
      <c r="KFH15"/>
      <c r="KFI15"/>
      <c r="KFJ15"/>
      <c r="KFK15"/>
      <c r="KFL15"/>
      <c r="KFM15"/>
      <c r="KFN15"/>
      <c r="KFO15"/>
      <c r="KFP15"/>
      <c r="KFQ15"/>
      <c r="KFR15"/>
      <c r="KFS15"/>
      <c r="KFT15"/>
      <c r="KFU15"/>
      <c r="KFV15"/>
      <c r="KFW15"/>
      <c r="KFX15"/>
      <c r="KFY15"/>
      <c r="KFZ15"/>
      <c r="KGA15"/>
      <c r="KGB15"/>
      <c r="KGC15"/>
      <c r="KGD15"/>
      <c r="KGE15"/>
      <c r="KGF15"/>
      <c r="KGG15"/>
      <c r="KGH15"/>
      <c r="KGI15"/>
      <c r="KGJ15"/>
      <c r="KGK15"/>
      <c r="KGL15"/>
      <c r="KGM15"/>
      <c r="KGN15"/>
      <c r="KGO15"/>
      <c r="KGP15"/>
      <c r="KGQ15"/>
      <c r="KGR15"/>
      <c r="KGS15"/>
      <c r="KGT15"/>
      <c r="KGU15"/>
      <c r="KGV15"/>
      <c r="KGW15"/>
      <c r="KGX15"/>
      <c r="KGY15"/>
      <c r="KGZ15"/>
      <c r="KHA15"/>
      <c r="KHB15"/>
      <c r="KHC15"/>
      <c r="KHD15"/>
      <c r="KHE15"/>
      <c r="KHF15"/>
      <c r="KHG15"/>
      <c r="KHH15"/>
      <c r="KHI15"/>
      <c r="KHJ15"/>
      <c r="KHK15"/>
      <c r="KHL15"/>
      <c r="KHM15"/>
      <c r="KHN15"/>
      <c r="KHO15"/>
      <c r="KHP15"/>
      <c r="KHQ15"/>
      <c r="KHR15"/>
      <c r="KHS15"/>
      <c r="KHT15"/>
      <c r="KHU15"/>
      <c r="KHV15"/>
      <c r="KHW15"/>
      <c r="KHX15"/>
      <c r="KHY15"/>
      <c r="KHZ15"/>
      <c r="KIA15"/>
      <c r="KIB15"/>
      <c r="KIC15"/>
      <c r="KID15"/>
      <c r="KIE15"/>
      <c r="KIF15"/>
      <c r="KIG15"/>
      <c r="KIH15"/>
      <c r="KII15"/>
      <c r="KIJ15"/>
      <c r="KIK15"/>
      <c r="KIL15"/>
      <c r="KIM15"/>
      <c r="KIN15"/>
      <c r="KIO15"/>
      <c r="KIP15"/>
      <c r="KIQ15"/>
      <c r="KIR15"/>
      <c r="KIS15"/>
      <c r="KIT15"/>
      <c r="KIU15"/>
      <c r="KIV15"/>
      <c r="KIW15"/>
      <c r="KIX15"/>
      <c r="KIY15"/>
      <c r="KIZ15"/>
      <c r="KJA15"/>
      <c r="KJB15"/>
      <c r="KJC15"/>
      <c r="KJD15"/>
      <c r="KJE15"/>
      <c r="KJF15"/>
      <c r="KJG15"/>
      <c r="KJH15"/>
      <c r="KJI15"/>
      <c r="KJJ15"/>
      <c r="KJK15"/>
      <c r="KJL15"/>
      <c r="KJM15"/>
      <c r="KJN15"/>
      <c r="KJO15"/>
      <c r="KJP15"/>
      <c r="KJQ15"/>
      <c r="KJR15"/>
      <c r="KJS15"/>
      <c r="KJT15"/>
      <c r="KJU15"/>
      <c r="KJV15"/>
      <c r="KJW15"/>
      <c r="KJX15"/>
      <c r="KJY15"/>
      <c r="KJZ15"/>
      <c r="KKA15"/>
      <c r="KKB15"/>
      <c r="KKC15"/>
      <c r="KKD15"/>
      <c r="KKE15"/>
      <c r="KKF15"/>
      <c r="KKG15"/>
      <c r="KKH15"/>
      <c r="KKI15"/>
      <c r="KKJ15"/>
      <c r="KKK15"/>
      <c r="KKL15"/>
      <c r="KKM15"/>
      <c r="KKN15"/>
      <c r="KKO15"/>
      <c r="KKP15"/>
      <c r="KKQ15"/>
      <c r="KKR15"/>
      <c r="KKS15"/>
      <c r="KKT15"/>
      <c r="KKU15"/>
      <c r="KKV15"/>
      <c r="KKW15"/>
      <c r="KKX15"/>
      <c r="KKY15"/>
      <c r="KKZ15"/>
      <c r="KLA15"/>
      <c r="KLB15"/>
      <c r="KLC15"/>
      <c r="KLD15"/>
      <c r="KLE15"/>
      <c r="KLF15"/>
      <c r="KLG15"/>
      <c r="KLH15"/>
      <c r="KLI15"/>
      <c r="KLJ15"/>
      <c r="KLK15"/>
      <c r="KLL15"/>
      <c r="KLM15"/>
      <c r="KLN15"/>
      <c r="KLO15"/>
      <c r="KLP15"/>
      <c r="KLQ15"/>
      <c r="KLR15"/>
      <c r="KLS15"/>
      <c r="KLT15"/>
      <c r="KLU15"/>
      <c r="KLV15"/>
      <c r="KLW15"/>
      <c r="KLX15"/>
      <c r="KLY15"/>
      <c r="KLZ15"/>
      <c r="KMA15"/>
      <c r="KMB15"/>
      <c r="KMC15"/>
      <c r="KMD15"/>
      <c r="KME15"/>
      <c r="KMF15"/>
      <c r="KMG15"/>
      <c r="KMH15"/>
      <c r="KMI15"/>
      <c r="KMJ15"/>
      <c r="KMK15"/>
      <c r="KML15"/>
      <c r="KMM15"/>
      <c r="KMN15"/>
      <c r="KMO15"/>
      <c r="KMP15"/>
      <c r="KMQ15"/>
      <c r="KMR15"/>
      <c r="KMS15"/>
      <c r="KMT15"/>
      <c r="KMU15"/>
      <c r="KMV15"/>
      <c r="KMW15"/>
      <c r="KMX15"/>
      <c r="KMY15"/>
      <c r="KMZ15"/>
      <c r="KNA15"/>
      <c r="KNB15"/>
      <c r="KNC15"/>
      <c r="KND15"/>
      <c r="KNE15"/>
      <c r="KNF15"/>
      <c r="KNG15"/>
      <c r="KNH15"/>
      <c r="KNI15"/>
      <c r="KNJ15"/>
      <c r="KNK15"/>
      <c r="KNL15"/>
      <c r="KNM15"/>
      <c r="KNN15"/>
      <c r="KNO15"/>
      <c r="KNP15"/>
      <c r="KNQ15"/>
      <c r="KNR15"/>
      <c r="KNS15"/>
      <c r="KNT15"/>
      <c r="KNU15"/>
      <c r="KNV15"/>
      <c r="KNW15"/>
      <c r="KNX15"/>
      <c r="KNY15"/>
      <c r="KNZ15"/>
      <c r="KOA15"/>
      <c r="KOB15"/>
      <c r="KOC15"/>
      <c r="KOD15"/>
      <c r="KOE15"/>
      <c r="KOF15"/>
      <c r="KOG15"/>
      <c r="KOH15"/>
      <c r="KOI15"/>
      <c r="KOJ15"/>
      <c r="KOK15"/>
      <c r="KOL15"/>
      <c r="KOM15"/>
      <c r="KON15"/>
      <c r="KOO15"/>
      <c r="KOP15"/>
      <c r="KOQ15"/>
      <c r="KOR15"/>
      <c r="KOS15"/>
      <c r="KOT15"/>
      <c r="KOU15"/>
      <c r="KOV15"/>
      <c r="KOW15"/>
      <c r="KOX15"/>
      <c r="KOY15"/>
      <c r="KOZ15"/>
      <c r="KPA15"/>
      <c r="KPB15"/>
      <c r="KPC15"/>
      <c r="KPD15"/>
      <c r="KPE15"/>
      <c r="KPF15"/>
      <c r="KPG15"/>
      <c r="KPH15"/>
      <c r="KPI15"/>
      <c r="KPJ15"/>
      <c r="KPK15"/>
      <c r="KPL15"/>
      <c r="KPM15"/>
      <c r="KPN15"/>
      <c r="KPO15"/>
      <c r="KPP15"/>
      <c r="KPQ15"/>
      <c r="KPR15"/>
      <c r="KPS15"/>
      <c r="KPT15"/>
      <c r="KPU15"/>
      <c r="KPV15"/>
      <c r="KPW15"/>
      <c r="KPX15"/>
      <c r="KPY15"/>
      <c r="KPZ15"/>
      <c r="KQA15"/>
      <c r="KQB15"/>
      <c r="KQC15"/>
      <c r="KQD15"/>
      <c r="KQE15"/>
      <c r="KQF15"/>
      <c r="KQG15"/>
      <c r="KQH15"/>
      <c r="KQI15"/>
      <c r="KQJ15"/>
      <c r="KQK15"/>
      <c r="KQL15"/>
      <c r="KQM15"/>
      <c r="KQN15"/>
      <c r="KQO15"/>
      <c r="KQP15"/>
      <c r="KQQ15"/>
      <c r="KQR15"/>
      <c r="KQS15"/>
      <c r="KQT15"/>
      <c r="KQU15"/>
      <c r="KQV15"/>
      <c r="KQW15"/>
      <c r="KQX15"/>
      <c r="KQY15"/>
      <c r="KQZ15"/>
      <c r="KRA15"/>
      <c r="KRB15"/>
      <c r="KRC15"/>
      <c r="KRD15"/>
      <c r="KRE15"/>
      <c r="KRF15"/>
      <c r="KRG15"/>
      <c r="KRH15"/>
      <c r="KRI15"/>
      <c r="KRJ15"/>
      <c r="KRK15"/>
      <c r="KRL15"/>
      <c r="KRM15"/>
      <c r="KRN15"/>
      <c r="KRO15"/>
      <c r="KRP15"/>
      <c r="KRQ15"/>
      <c r="KRR15"/>
      <c r="KRS15"/>
      <c r="KRT15"/>
      <c r="KRU15"/>
      <c r="KRV15"/>
      <c r="KRW15"/>
      <c r="KRX15"/>
      <c r="KRY15"/>
      <c r="KRZ15"/>
      <c r="KSA15"/>
      <c r="KSB15"/>
      <c r="KSC15"/>
      <c r="KSD15"/>
      <c r="KSE15"/>
      <c r="KSF15"/>
      <c r="KSG15"/>
      <c r="KSH15"/>
      <c r="KSI15"/>
      <c r="KSJ15"/>
      <c r="KSK15"/>
      <c r="KSL15"/>
      <c r="KSM15"/>
      <c r="KSN15"/>
      <c r="KSO15"/>
      <c r="KSP15"/>
      <c r="KSQ15"/>
      <c r="KSR15"/>
      <c r="KSS15"/>
      <c r="KST15"/>
      <c r="KSU15"/>
      <c r="KSV15"/>
      <c r="KSW15"/>
      <c r="KSX15"/>
      <c r="KSY15"/>
      <c r="KSZ15"/>
      <c r="KTA15"/>
      <c r="KTB15"/>
      <c r="KTC15"/>
      <c r="KTD15"/>
      <c r="KTE15"/>
      <c r="KTF15"/>
      <c r="KTG15"/>
      <c r="KTH15"/>
      <c r="KTI15"/>
      <c r="KTJ15"/>
      <c r="KTK15"/>
      <c r="KTL15"/>
      <c r="KTM15"/>
      <c r="KTN15"/>
      <c r="KTO15"/>
      <c r="KTP15"/>
      <c r="KTQ15"/>
      <c r="KTR15"/>
      <c r="KTS15"/>
      <c r="KTT15"/>
      <c r="KTU15"/>
      <c r="KTV15"/>
      <c r="KTW15"/>
      <c r="KTX15"/>
      <c r="KTY15"/>
      <c r="KTZ15"/>
      <c r="KUA15"/>
      <c r="KUB15"/>
      <c r="KUC15"/>
      <c r="KUD15"/>
      <c r="KUE15"/>
      <c r="KUF15"/>
      <c r="KUG15"/>
      <c r="KUH15"/>
      <c r="KUI15"/>
      <c r="KUJ15"/>
      <c r="KUK15"/>
      <c r="KUL15"/>
      <c r="KUM15"/>
      <c r="KUN15"/>
      <c r="KUO15"/>
      <c r="KUP15"/>
      <c r="KUQ15"/>
      <c r="KUR15"/>
      <c r="KUS15"/>
      <c r="KUT15"/>
      <c r="KUU15"/>
      <c r="KUV15"/>
      <c r="KUW15"/>
      <c r="KUX15"/>
      <c r="KUY15"/>
      <c r="KUZ15"/>
      <c r="KVA15"/>
      <c r="KVB15"/>
      <c r="KVC15"/>
      <c r="KVD15"/>
      <c r="KVE15"/>
      <c r="KVF15"/>
      <c r="KVG15"/>
      <c r="KVH15"/>
      <c r="KVI15"/>
      <c r="KVJ15"/>
      <c r="KVK15"/>
      <c r="KVL15"/>
      <c r="KVM15"/>
      <c r="KVN15"/>
      <c r="KVO15"/>
      <c r="KVP15"/>
      <c r="KVQ15"/>
      <c r="KVR15"/>
      <c r="KVS15"/>
      <c r="KVT15"/>
      <c r="KVU15"/>
      <c r="KVV15"/>
      <c r="KVW15"/>
      <c r="KVX15"/>
      <c r="KVY15"/>
      <c r="KVZ15"/>
      <c r="KWA15"/>
      <c r="KWB15"/>
      <c r="KWC15"/>
      <c r="KWD15"/>
      <c r="KWE15"/>
      <c r="KWF15"/>
      <c r="KWG15"/>
      <c r="KWH15"/>
      <c r="KWI15"/>
      <c r="KWJ15"/>
      <c r="KWK15"/>
      <c r="KWL15"/>
      <c r="KWM15"/>
      <c r="KWN15"/>
      <c r="KWO15"/>
      <c r="KWP15"/>
      <c r="KWQ15"/>
      <c r="KWR15"/>
      <c r="KWS15"/>
      <c r="KWT15"/>
      <c r="KWU15"/>
      <c r="KWV15"/>
      <c r="KWW15"/>
      <c r="KWX15"/>
      <c r="KWY15"/>
      <c r="KWZ15"/>
      <c r="KXA15"/>
      <c r="KXB15"/>
      <c r="KXC15"/>
      <c r="KXD15"/>
      <c r="KXE15"/>
      <c r="KXF15"/>
      <c r="KXG15"/>
      <c r="KXH15"/>
      <c r="KXI15"/>
      <c r="KXJ15"/>
      <c r="KXK15"/>
      <c r="KXL15"/>
      <c r="KXM15"/>
      <c r="KXN15"/>
      <c r="KXO15"/>
      <c r="KXP15"/>
      <c r="KXQ15"/>
      <c r="KXR15"/>
      <c r="KXS15"/>
      <c r="KXT15"/>
      <c r="KXU15"/>
      <c r="KXV15"/>
      <c r="KXW15"/>
      <c r="KXX15"/>
      <c r="KXY15"/>
      <c r="KXZ15"/>
      <c r="KYA15"/>
      <c r="KYB15"/>
      <c r="KYC15"/>
      <c r="KYD15"/>
      <c r="KYE15"/>
      <c r="KYF15"/>
      <c r="KYG15"/>
      <c r="KYH15"/>
      <c r="KYI15"/>
      <c r="KYJ15"/>
      <c r="KYK15"/>
      <c r="KYL15"/>
      <c r="KYM15"/>
      <c r="KYN15"/>
      <c r="KYO15"/>
      <c r="KYP15"/>
      <c r="KYQ15"/>
      <c r="KYR15"/>
      <c r="KYS15"/>
      <c r="KYT15"/>
      <c r="KYU15"/>
      <c r="KYV15"/>
      <c r="KYW15"/>
      <c r="KYX15"/>
      <c r="KYY15"/>
      <c r="KYZ15"/>
      <c r="KZA15"/>
      <c r="KZB15"/>
      <c r="KZC15"/>
      <c r="KZD15"/>
      <c r="KZE15"/>
      <c r="KZF15"/>
      <c r="KZG15"/>
      <c r="KZH15"/>
      <c r="KZI15"/>
      <c r="KZJ15"/>
      <c r="KZK15"/>
      <c r="KZL15"/>
      <c r="KZM15"/>
      <c r="KZN15"/>
      <c r="KZO15"/>
      <c r="KZP15"/>
      <c r="KZQ15"/>
      <c r="KZR15"/>
      <c r="KZS15"/>
      <c r="KZT15"/>
      <c r="KZU15"/>
      <c r="KZV15"/>
      <c r="KZW15"/>
      <c r="KZX15"/>
      <c r="KZY15"/>
      <c r="KZZ15"/>
      <c r="LAA15"/>
      <c r="LAB15"/>
      <c r="LAC15"/>
      <c r="LAD15"/>
      <c r="LAE15"/>
      <c r="LAF15"/>
      <c r="LAG15"/>
      <c r="LAH15"/>
      <c r="LAI15"/>
      <c r="LAJ15"/>
      <c r="LAK15"/>
      <c r="LAL15"/>
      <c r="LAM15"/>
      <c r="LAN15"/>
      <c r="LAO15"/>
      <c r="LAP15"/>
      <c r="LAQ15"/>
      <c r="LAR15"/>
      <c r="LAS15"/>
      <c r="LAT15"/>
      <c r="LAU15"/>
      <c r="LAV15"/>
      <c r="LAW15"/>
      <c r="LAX15"/>
      <c r="LAY15"/>
      <c r="LAZ15"/>
      <c r="LBA15"/>
      <c r="LBB15"/>
      <c r="LBC15"/>
      <c r="LBD15"/>
      <c r="LBE15"/>
      <c r="LBF15"/>
      <c r="LBG15"/>
      <c r="LBH15"/>
      <c r="LBI15"/>
      <c r="LBJ15"/>
      <c r="LBK15"/>
      <c r="LBL15"/>
      <c r="LBM15"/>
      <c r="LBN15"/>
      <c r="LBO15"/>
      <c r="LBP15"/>
      <c r="LBQ15"/>
      <c r="LBR15"/>
      <c r="LBS15"/>
      <c r="LBT15"/>
      <c r="LBU15"/>
      <c r="LBV15"/>
      <c r="LBW15"/>
      <c r="LBX15"/>
      <c r="LBY15"/>
      <c r="LBZ15"/>
      <c r="LCA15"/>
      <c r="LCB15"/>
      <c r="LCC15"/>
      <c r="LCD15"/>
      <c r="LCE15"/>
      <c r="LCF15"/>
      <c r="LCG15"/>
      <c r="LCH15"/>
      <c r="LCI15"/>
      <c r="LCJ15"/>
      <c r="LCK15"/>
      <c r="LCL15"/>
      <c r="LCM15"/>
      <c r="LCN15"/>
      <c r="LCO15"/>
      <c r="LCP15"/>
      <c r="LCQ15"/>
      <c r="LCR15"/>
      <c r="LCS15"/>
      <c r="LCT15"/>
      <c r="LCU15"/>
      <c r="LCV15"/>
      <c r="LCW15"/>
      <c r="LCX15"/>
      <c r="LCY15"/>
      <c r="LCZ15"/>
      <c r="LDA15"/>
      <c r="LDB15"/>
      <c r="LDC15"/>
      <c r="LDD15"/>
      <c r="LDE15"/>
      <c r="LDF15"/>
      <c r="LDG15"/>
      <c r="LDH15"/>
      <c r="LDI15"/>
      <c r="LDJ15"/>
      <c r="LDK15"/>
      <c r="LDL15"/>
      <c r="LDM15"/>
      <c r="LDN15"/>
      <c r="LDO15"/>
      <c r="LDP15"/>
      <c r="LDQ15"/>
      <c r="LDR15"/>
      <c r="LDS15"/>
      <c r="LDT15"/>
      <c r="LDU15"/>
      <c r="LDV15"/>
      <c r="LDW15"/>
      <c r="LDX15"/>
      <c r="LDY15"/>
      <c r="LDZ15"/>
      <c r="LEA15"/>
      <c r="LEB15"/>
      <c r="LEC15"/>
      <c r="LED15"/>
      <c r="LEE15"/>
      <c r="LEF15"/>
      <c r="LEG15"/>
      <c r="LEH15"/>
      <c r="LEI15"/>
      <c r="LEJ15"/>
      <c r="LEK15"/>
      <c r="LEL15"/>
      <c r="LEM15"/>
      <c r="LEN15"/>
      <c r="LEO15"/>
      <c r="LEP15"/>
      <c r="LEQ15"/>
      <c r="LER15"/>
      <c r="LES15"/>
      <c r="LET15"/>
      <c r="LEU15"/>
      <c r="LEV15"/>
      <c r="LEW15"/>
      <c r="LEX15"/>
      <c r="LEY15"/>
      <c r="LEZ15"/>
      <c r="LFA15"/>
      <c r="LFB15"/>
      <c r="LFC15"/>
      <c r="LFD15"/>
      <c r="LFE15"/>
      <c r="LFF15"/>
      <c r="LFG15"/>
      <c r="LFH15"/>
      <c r="LFI15"/>
      <c r="LFJ15"/>
      <c r="LFK15"/>
      <c r="LFL15"/>
      <c r="LFM15"/>
      <c r="LFN15"/>
      <c r="LFO15"/>
      <c r="LFP15"/>
      <c r="LFQ15"/>
      <c r="LFR15"/>
      <c r="LFS15"/>
      <c r="LFT15"/>
      <c r="LFU15"/>
      <c r="LFV15"/>
      <c r="LFW15"/>
      <c r="LFX15"/>
      <c r="LFY15"/>
      <c r="LFZ15"/>
      <c r="LGA15"/>
      <c r="LGB15"/>
      <c r="LGC15"/>
      <c r="LGD15"/>
      <c r="LGE15"/>
      <c r="LGF15"/>
      <c r="LGG15"/>
      <c r="LGH15"/>
      <c r="LGI15"/>
      <c r="LGJ15"/>
      <c r="LGK15"/>
      <c r="LGL15"/>
      <c r="LGM15"/>
      <c r="LGN15"/>
      <c r="LGO15"/>
      <c r="LGP15"/>
      <c r="LGQ15"/>
      <c r="LGR15"/>
      <c r="LGS15"/>
      <c r="LGT15"/>
      <c r="LGU15"/>
      <c r="LGV15"/>
      <c r="LGW15"/>
      <c r="LGX15"/>
      <c r="LGY15"/>
      <c r="LGZ15"/>
      <c r="LHA15"/>
      <c r="LHB15"/>
      <c r="LHC15"/>
      <c r="LHD15"/>
      <c r="LHE15"/>
      <c r="LHF15"/>
      <c r="LHG15"/>
      <c r="LHH15"/>
      <c r="LHI15"/>
      <c r="LHJ15"/>
      <c r="LHK15"/>
      <c r="LHL15"/>
      <c r="LHM15"/>
      <c r="LHN15"/>
      <c r="LHO15"/>
      <c r="LHP15"/>
      <c r="LHQ15"/>
      <c r="LHR15"/>
      <c r="LHS15"/>
      <c r="LHT15"/>
      <c r="LHU15"/>
      <c r="LHV15"/>
      <c r="LHW15"/>
      <c r="LHX15"/>
      <c r="LHY15"/>
      <c r="LHZ15"/>
      <c r="LIA15"/>
      <c r="LIB15"/>
      <c r="LIC15"/>
      <c r="LID15"/>
      <c r="LIE15"/>
      <c r="LIF15"/>
      <c r="LIG15"/>
      <c r="LIH15"/>
      <c r="LII15"/>
      <c r="LIJ15"/>
      <c r="LIK15"/>
      <c r="LIL15"/>
      <c r="LIM15"/>
      <c r="LIN15"/>
      <c r="LIO15"/>
      <c r="LIP15"/>
      <c r="LIQ15"/>
      <c r="LIR15"/>
      <c r="LIS15"/>
      <c r="LIT15"/>
      <c r="LIU15"/>
      <c r="LIV15"/>
      <c r="LIW15"/>
      <c r="LIX15"/>
      <c r="LIY15"/>
      <c r="LIZ15"/>
      <c r="LJA15"/>
      <c r="LJB15"/>
      <c r="LJC15"/>
      <c r="LJD15"/>
      <c r="LJE15"/>
      <c r="LJF15"/>
      <c r="LJG15"/>
      <c r="LJH15"/>
      <c r="LJI15"/>
      <c r="LJJ15"/>
      <c r="LJK15"/>
      <c r="LJL15"/>
      <c r="LJM15"/>
      <c r="LJN15"/>
      <c r="LJO15"/>
      <c r="LJP15"/>
      <c r="LJQ15"/>
      <c r="LJR15"/>
      <c r="LJS15"/>
      <c r="LJT15"/>
      <c r="LJU15"/>
      <c r="LJV15"/>
      <c r="LJW15"/>
      <c r="LJX15"/>
      <c r="LJY15"/>
      <c r="LJZ15"/>
      <c r="LKA15"/>
      <c r="LKB15"/>
      <c r="LKC15"/>
      <c r="LKD15"/>
      <c r="LKE15"/>
      <c r="LKF15"/>
      <c r="LKG15"/>
      <c r="LKH15"/>
      <c r="LKI15"/>
      <c r="LKJ15"/>
      <c r="LKK15"/>
      <c r="LKL15"/>
      <c r="LKM15"/>
      <c r="LKN15"/>
      <c r="LKO15"/>
      <c r="LKP15"/>
      <c r="LKQ15"/>
      <c r="LKR15"/>
      <c r="LKS15"/>
      <c r="LKT15"/>
      <c r="LKU15"/>
      <c r="LKV15"/>
      <c r="LKW15"/>
      <c r="LKX15"/>
      <c r="LKY15"/>
      <c r="LKZ15"/>
      <c r="LLA15"/>
      <c r="LLB15"/>
      <c r="LLC15"/>
      <c r="LLD15"/>
      <c r="LLE15"/>
      <c r="LLF15"/>
      <c r="LLG15"/>
      <c r="LLH15"/>
      <c r="LLI15"/>
      <c r="LLJ15"/>
      <c r="LLK15"/>
      <c r="LLL15"/>
      <c r="LLM15"/>
      <c r="LLN15"/>
      <c r="LLO15"/>
      <c r="LLP15"/>
      <c r="LLQ15"/>
      <c r="LLR15"/>
      <c r="LLS15"/>
      <c r="LLT15"/>
      <c r="LLU15"/>
      <c r="LLV15"/>
      <c r="LLW15"/>
      <c r="LLX15"/>
      <c r="LLY15"/>
      <c r="LLZ15"/>
      <c r="LMA15"/>
      <c r="LMB15"/>
      <c r="LMC15"/>
      <c r="LMD15"/>
      <c r="LME15"/>
      <c r="LMF15"/>
      <c r="LMG15"/>
      <c r="LMH15"/>
      <c r="LMI15"/>
      <c r="LMJ15"/>
      <c r="LMK15"/>
      <c r="LML15"/>
      <c r="LMM15"/>
      <c r="LMN15"/>
      <c r="LMO15"/>
      <c r="LMP15"/>
      <c r="LMQ15"/>
      <c r="LMR15"/>
      <c r="LMS15"/>
      <c r="LMT15"/>
      <c r="LMU15"/>
      <c r="LMV15"/>
      <c r="LMW15"/>
      <c r="LMX15"/>
      <c r="LMY15"/>
      <c r="LMZ15"/>
      <c r="LNA15"/>
      <c r="LNB15"/>
      <c r="LNC15"/>
      <c r="LND15"/>
      <c r="LNE15"/>
      <c r="LNF15"/>
      <c r="LNG15"/>
      <c r="LNH15"/>
      <c r="LNI15"/>
      <c r="LNJ15"/>
      <c r="LNK15"/>
      <c r="LNL15"/>
      <c r="LNM15"/>
      <c r="LNN15"/>
      <c r="LNO15"/>
      <c r="LNP15"/>
      <c r="LNQ15"/>
      <c r="LNR15"/>
      <c r="LNS15"/>
      <c r="LNT15"/>
      <c r="LNU15"/>
      <c r="LNV15"/>
      <c r="LNW15"/>
      <c r="LNX15"/>
      <c r="LNY15"/>
      <c r="LNZ15"/>
      <c r="LOA15"/>
      <c r="LOB15"/>
      <c r="LOC15"/>
      <c r="LOD15"/>
      <c r="LOE15"/>
      <c r="LOF15"/>
      <c r="LOG15"/>
      <c r="LOH15"/>
      <c r="LOI15"/>
      <c r="LOJ15"/>
      <c r="LOK15"/>
      <c r="LOL15"/>
      <c r="LOM15"/>
      <c r="LON15"/>
      <c r="LOO15"/>
      <c r="LOP15"/>
      <c r="LOQ15"/>
      <c r="LOR15"/>
      <c r="LOS15"/>
      <c r="LOT15"/>
      <c r="LOU15"/>
      <c r="LOV15"/>
      <c r="LOW15"/>
      <c r="LOX15"/>
      <c r="LOY15"/>
      <c r="LOZ15"/>
      <c r="LPA15"/>
      <c r="LPB15"/>
      <c r="LPC15"/>
      <c r="LPD15"/>
      <c r="LPE15"/>
      <c r="LPF15"/>
      <c r="LPG15"/>
      <c r="LPH15"/>
      <c r="LPI15"/>
      <c r="LPJ15"/>
      <c r="LPK15"/>
      <c r="LPL15"/>
      <c r="LPM15"/>
      <c r="LPN15"/>
      <c r="LPO15"/>
      <c r="LPP15"/>
      <c r="LPQ15"/>
      <c r="LPR15"/>
      <c r="LPS15"/>
      <c r="LPT15"/>
      <c r="LPU15"/>
      <c r="LPV15"/>
      <c r="LPW15"/>
      <c r="LPX15"/>
      <c r="LPY15"/>
      <c r="LPZ15"/>
      <c r="LQA15"/>
      <c r="LQB15"/>
      <c r="LQC15"/>
      <c r="LQD15"/>
      <c r="LQE15"/>
      <c r="LQF15"/>
      <c r="LQG15"/>
      <c r="LQH15"/>
      <c r="LQI15"/>
      <c r="LQJ15"/>
      <c r="LQK15"/>
      <c r="LQL15"/>
      <c r="LQM15"/>
      <c r="LQN15"/>
      <c r="LQO15"/>
      <c r="LQP15"/>
      <c r="LQQ15"/>
      <c r="LQR15"/>
      <c r="LQS15"/>
      <c r="LQT15"/>
      <c r="LQU15"/>
      <c r="LQV15"/>
      <c r="LQW15"/>
      <c r="LQX15"/>
      <c r="LQY15"/>
      <c r="LQZ15"/>
      <c r="LRA15"/>
      <c r="LRB15"/>
      <c r="LRC15"/>
      <c r="LRD15"/>
      <c r="LRE15"/>
      <c r="LRF15"/>
      <c r="LRG15"/>
      <c r="LRH15"/>
      <c r="LRI15"/>
      <c r="LRJ15"/>
      <c r="LRK15"/>
      <c r="LRL15"/>
      <c r="LRM15"/>
      <c r="LRN15"/>
      <c r="LRO15"/>
      <c r="LRP15"/>
      <c r="LRQ15"/>
      <c r="LRR15"/>
      <c r="LRS15"/>
      <c r="LRT15"/>
      <c r="LRU15"/>
      <c r="LRV15"/>
      <c r="LRW15"/>
      <c r="LRX15"/>
      <c r="LRY15"/>
      <c r="LRZ15"/>
      <c r="LSA15"/>
      <c r="LSB15"/>
      <c r="LSC15"/>
      <c r="LSD15"/>
      <c r="LSE15"/>
      <c r="LSF15"/>
      <c r="LSG15"/>
      <c r="LSH15"/>
      <c r="LSI15"/>
      <c r="LSJ15"/>
      <c r="LSK15"/>
      <c r="LSL15"/>
      <c r="LSM15"/>
      <c r="LSN15"/>
      <c r="LSO15"/>
      <c r="LSP15"/>
      <c r="LSQ15"/>
      <c r="LSR15"/>
      <c r="LSS15"/>
      <c r="LST15"/>
      <c r="LSU15"/>
      <c r="LSV15"/>
      <c r="LSW15"/>
      <c r="LSX15"/>
      <c r="LSY15"/>
      <c r="LSZ15"/>
      <c r="LTA15"/>
      <c r="LTB15"/>
      <c r="LTC15"/>
      <c r="LTD15"/>
      <c r="LTE15"/>
      <c r="LTF15"/>
      <c r="LTG15"/>
      <c r="LTH15"/>
      <c r="LTI15"/>
      <c r="LTJ15"/>
      <c r="LTK15"/>
      <c r="LTL15"/>
      <c r="LTM15"/>
      <c r="LTN15"/>
      <c r="LTO15"/>
      <c r="LTP15"/>
      <c r="LTQ15"/>
      <c r="LTR15"/>
      <c r="LTS15"/>
      <c r="LTT15"/>
      <c r="LTU15"/>
      <c r="LTV15"/>
      <c r="LTW15"/>
      <c r="LTX15"/>
      <c r="LTY15"/>
      <c r="LTZ15"/>
      <c r="LUA15"/>
      <c r="LUB15"/>
      <c r="LUC15"/>
      <c r="LUD15"/>
      <c r="LUE15"/>
      <c r="LUF15"/>
      <c r="LUG15"/>
      <c r="LUH15"/>
      <c r="LUI15"/>
      <c r="LUJ15"/>
      <c r="LUK15"/>
      <c r="LUL15"/>
      <c r="LUM15"/>
      <c r="LUN15"/>
      <c r="LUO15"/>
      <c r="LUP15"/>
      <c r="LUQ15"/>
      <c r="LUR15"/>
      <c r="LUS15"/>
      <c r="LUT15"/>
      <c r="LUU15"/>
      <c r="LUV15"/>
      <c r="LUW15"/>
      <c r="LUX15"/>
      <c r="LUY15"/>
      <c r="LUZ15"/>
      <c r="LVA15"/>
      <c r="LVB15"/>
      <c r="LVC15"/>
      <c r="LVD15"/>
      <c r="LVE15"/>
      <c r="LVF15"/>
      <c r="LVG15"/>
      <c r="LVH15"/>
      <c r="LVI15"/>
      <c r="LVJ15"/>
      <c r="LVK15"/>
      <c r="LVL15"/>
      <c r="LVM15"/>
      <c r="LVN15"/>
      <c r="LVO15"/>
      <c r="LVP15"/>
      <c r="LVQ15"/>
      <c r="LVR15"/>
      <c r="LVS15"/>
      <c r="LVT15"/>
      <c r="LVU15"/>
      <c r="LVV15"/>
      <c r="LVW15"/>
      <c r="LVX15"/>
      <c r="LVY15"/>
      <c r="LVZ15"/>
      <c r="LWA15"/>
      <c r="LWB15"/>
      <c r="LWC15"/>
      <c r="LWD15"/>
      <c r="LWE15"/>
      <c r="LWF15"/>
      <c r="LWG15"/>
      <c r="LWH15"/>
      <c r="LWI15"/>
      <c r="LWJ15"/>
      <c r="LWK15"/>
      <c r="LWL15"/>
      <c r="LWM15"/>
      <c r="LWN15"/>
      <c r="LWO15"/>
      <c r="LWP15"/>
      <c r="LWQ15"/>
      <c r="LWR15"/>
      <c r="LWS15"/>
      <c r="LWT15"/>
      <c r="LWU15"/>
      <c r="LWV15"/>
      <c r="LWW15"/>
      <c r="LWX15"/>
      <c r="LWY15"/>
      <c r="LWZ15"/>
      <c r="LXA15"/>
      <c r="LXB15"/>
      <c r="LXC15"/>
      <c r="LXD15"/>
      <c r="LXE15"/>
      <c r="LXF15"/>
      <c r="LXG15"/>
      <c r="LXH15"/>
      <c r="LXI15"/>
      <c r="LXJ15"/>
      <c r="LXK15"/>
      <c r="LXL15"/>
      <c r="LXM15"/>
      <c r="LXN15"/>
      <c r="LXO15"/>
      <c r="LXP15"/>
      <c r="LXQ15"/>
      <c r="LXR15"/>
      <c r="LXS15"/>
      <c r="LXT15"/>
      <c r="LXU15"/>
      <c r="LXV15"/>
      <c r="LXW15"/>
      <c r="LXX15"/>
      <c r="LXY15"/>
      <c r="LXZ15"/>
      <c r="LYA15"/>
      <c r="LYB15"/>
      <c r="LYC15"/>
      <c r="LYD15"/>
      <c r="LYE15"/>
      <c r="LYF15"/>
      <c r="LYG15"/>
      <c r="LYH15"/>
      <c r="LYI15"/>
      <c r="LYJ15"/>
      <c r="LYK15"/>
      <c r="LYL15"/>
      <c r="LYM15"/>
      <c r="LYN15"/>
      <c r="LYO15"/>
      <c r="LYP15"/>
      <c r="LYQ15"/>
      <c r="LYR15"/>
      <c r="LYS15"/>
      <c r="LYT15"/>
      <c r="LYU15"/>
      <c r="LYV15"/>
      <c r="LYW15"/>
      <c r="LYX15"/>
      <c r="LYY15"/>
      <c r="LYZ15"/>
      <c r="LZA15"/>
      <c r="LZB15"/>
      <c r="LZC15"/>
      <c r="LZD15"/>
      <c r="LZE15"/>
      <c r="LZF15"/>
      <c r="LZG15"/>
      <c r="LZH15"/>
      <c r="LZI15"/>
      <c r="LZJ15"/>
      <c r="LZK15"/>
      <c r="LZL15"/>
      <c r="LZM15"/>
      <c r="LZN15"/>
      <c r="LZO15"/>
      <c r="LZP15"/>
      <c r="LZQ15"/>
      <c r="LZR15"/>
      <c r="LZS15"/>
      <c r="LZT15"/>
      <c r="LZU15"/>
      <c r="LZV15"/>
      <c r="LZW15"/>
      <c r="LZX15"/>
      <c r="LZY15"/>
      <c r="LZZ15"/>
      <c r="MAA15"/>
      <c r="MAB15"/>
      <c r="MAC15"/>
      <c r="MAD15"/>
      <c r="MAE15"/>
      <c r="MAF15"/>
      <c r="MAG15"/>
      <c r="MAH15"/>
      <c r="MAI15"/>
      <c r="MAJ15"/>
      <c r="MAK15"/>
      <c r="MAL15"/>
      <c r="MAM15"/>
      <c r="MAN15"/>
      <c r="MAO15"/>
      <c r="MAP15"/>
      <c r="MAQ15"/>
      <c r="MAR15"/>
      <c r="MAS15"/>
      <c r="MAT15"/>
      <c r="MAU15"/>
      <c r="MAV15"/>
      <c r="MAW15"/>
      <c r="MAX15"/>
      <c r="MAY15"/>
      <c r="MAZ15"/>
      <c r="MBA15"/>
      <c r="MBB15"/>
      <c r="MBC15"/>
      <c r="MBD15"/>
      <c r="MBE15"/>
      <c r="MBF15"/>
      <c r="MBG15"/>
      <c r="MBH15"/>
      <c r="MBI15"/>
      <c r="MBJ15"/>
      <c r="MBK15"/>
      <c r="MBL15"/>
      <c r="MBM15"/>
      <c r="MBN15"/>
      <c r="MBO15"/>
      <c r="MBP15"/>
      <c r="MBQ15"/>
      <c r="MBR15"/>
      <c r="MBS15"/>
      <c r="MBT15"/>
      <c r="MBU15"/>
      <c r="MBV15"/>
      <c r="MBW15"/>
      <c r="MBX15"/>
      <c r="MBY15"/>
      <c r="MBZ15"/>
      <c r="MCA15"/>
      <c r="MCB15"/>
      <c r="MCC15"/>
      <c r="MCD15"/>
      <c r="MCE15"/>
      <c r="MCF15"/>
      <c r="MCG15"/>
      <c r="MCH15"/>
      <c r="MCI15"/>
      <c r="MCJ15"/>
      <c r="MCK15"/>
      <c r="MCL15"/>
      <c r="MCM15"/>
      <c r="MCN15"/>
      <c r="MCO15"/>
      <c r="MCP15"/>
      <c r="MCQ15"/>
      <c r="MCR15"/>
      <c r="MCS15"/>
      <c r="MCT15"/>
      <c r="MCU15"/>
      <c r="MCV15"/>
      <c r="MCW15"/>
      <c r="MCX15"/>
      <c r="MCY15"/>
      <c r="MCZ15"/>
      <c r="MDA15"/>
      <c r="MDB15"/>
      <c r="MDC15"/>
      <c r="MDD15"/>
      <c r="MDE15"/>
      <c r="MDF15"/>
      <c r="MDG15"/>
      <c r="MDH15"/>
      <c r="MDI15"/>
      <c r="MDJ15"/>
      <c r="MDK15"/>
      <c r="MDL15"/>
      <c r="MDM15"/>
      <c r="MDN15"/>
      <c r="MDO15"/>
      <c r="MDP15"/>
      <c r="MDQ15"/>
      <c r="MDR15"/>
      <c r="MDS15"/>
      <c r="MDT15"/>
      <c r="MDU15"/>
      <c r="MDV15"/>
      <c r="MDW15"/>
      <c r="MDX15"/>
      <c r="MDY15"/>
      <c r="MDZ15"/>
      <c r="MEA15"/>
      <c r="MEB15"/>
      <c r="MEC15"/>
      <c r="MED15"/>
      <c r="MEE15"/>
      <c r="MEF15"/>
      <c r="MEG15"/>
      <c r="MEH15"/>
      <c r="MEI15"/>
      <c r="MEJ15"/>
      <c r="MEK15"/>
      <c r="MEL15"/>
      <c r="MEM15"/>
      <c r="MEN15"/>
      <c r="MEO15"/>
      <c r="MEP15"/>
      <c r="MEQ15"/>
      <c r="MER15"/>
      <c r="MES15"/>
      <c r="MET15"/>
      <c r="MEU15"/>
      <c r="MEV15"/>
      <c r="MEW15"/>
      <c r="MEX15"/>
      <c r="MEY15"/>
      <c r="MEZ15"/>
      <c r="MFA15"/>
      <c r="MFB15"/>
      <c r="MFC15"/>
      <c r="MFD15"/>
      <c r="MFE15"/>
      <c r="MFF15"/>
      <c r="MFG15"/>
      <c r="MFH15"/>
      <c r="MFI15"/>
      <c r="MFJ15"/>
      <c r="MFK15"/>
      <c r="MFL15"/>
      <c r="MFM15"/>
      <c r="MFN15"/>
      <c r="MFO15"/>
      <c r="MFP15"/>
      <c r="MFQ15"/>
      <c r="MFR15"/>
      <c r="MFS15"/>
      <c r="MFT15"/>
      <c r="MFU15"/>
      <c r="MFV15"/>
      <c r="MFW15"/>
      <c r="MFX15"/>
      <c r="MFY15"/>
      <c r="MFZ15"/>
      <c r="MGA15"/>
      <c r="MGB15"/>
      <c r="MGC15"/>
      <c r="MGD15"/>
      <c r="MGE15"/>
      <c r="MGF15"/>
      <c r="MGG15"/>
      <c r="MGH15"/>
      <c r="MGI15"/>
      <c r="MGJ15"/>
      <c r="MGK15"/>
      <c r="MGL15"/>
      <c r="MGM15"/>
      <c r="MGN15"/>
      <c r="MGO15"/>
      <c r="MGP15"/>
      <c r="MGQ15"/>
      <c r="MGR15"/>
      <c r="MGS15"/>
      <c r="MGT15"/>
      <c r="MGU15"/>
      <c r="MGV15"/>
      <c r="MGW15"/>
      <c r="MGX15"/>
      <c r="MGY15"/>
      <c r="MGZ15"/>
      <c r="MHA15"/>
      <c r="MHB15"/>
      <c r="MHC15"/>
      <c r="MHD15"/>
      <c r="MHE15"/>
      <c r="MHF15"/>
      <c r="MHG15"/>
      <c r="MHH15"/>
      <c r="MHI15"/>
      <c r="MHJ15"/>
      <c r="MHK15"/>
      <c r="MHL15"/>
      <c r="MHM15"/>
      <c r="MHN15"/>
      <c r="MHO15"/>
      <c r="MHP15"/>
      <c r="MHQ15"/>
      <c r="MHR15"/>
      <c r="MHS15"/>
      <c r="MHT15"/>
      <c r="MHU15"/>
      <c r="MHV15"/>
      <c r="MHW15"/>
      <c r="MHX15"/>
      <c r="MHY15"/>
      <c r="MHZ15"/>
      <c r="MIA15"/>
      <c r="MIB15"/>
      <c r="MIC15"/>
      <c r="MID15"/>
      <c r="MIE15"/>
      <c r="MIF15"/>
      <c r="MIG15"/>
      <c r="MIH15"/>
      <c r="MII15"/>
      <c r="MIJ15"/>
      <c r="MIK15"/>
      <c r="MIL15"/>
      <c r="MIM15"/>
      <c r="MIN15"/>
      <c r="MIO15"/>
      <c r="MIP15"/>
      <c r="MIQ15"/>
      <c r="MIR15"/>
      <c r="MIS15"/>
      <c r="MIT15"/>
      <c r="MIU15"/>
      <c r="MIV15"/>
      <c r="MIW15"/>
      <c r="MIX15"/>
      <c r="MIY15"/>
      <c r="MIZ15"/>
      <c r="MJA15"/>
      <c r="MJB15"/>
      <c r="MJC15"/>
      <c r="MJD15"/>
      <c r="MJE15"/>
      <c r="MJF15"/>
      <c r="MJG15"/>
      <c r="MJH15"/>
      <c r="MJI15"/>
      <c r="MJJ15"/>
      <c r="MJK15"/>
      <c r="MJL15"/>
      <c r="MJM15"/>
      <c r="MJN15"/>
      <c r="MJO15"/>
      <c r="MJP15"/>
      <c r="MJQ15"/>
      <c r="MJR15"/>
      <c r="MJS15"/>
      <c r="MJT15"/>
      <c r="MJU15"/>
      <c r="MJV15"/>
      <c r="MJW15"/>
      <c r="MJX15"/>
      <c r="MJY15"/>
      <c r="MJZ15"/>
      <c r="MKA15"/>
      <c r="MKB15"/>
      <c r="MKC15"/>
      <c r="MKD15"/>
      <c r="MKE15"/>
      <c r="MKF15"/>
      <c r="MKG15"/>
      <c r="MKH15"/>
      <c r="MKI15"/>
      <c r="MKJ15"/>
      <c r="MKK15"/>
      <c r="MKL15"/>
      <c r="MKM15"/>
      <c r="MKN15"/>
      <c r="MKO15"/>
      <c r="MKP15"/>
      <c r="MKQ15"/>
      <c r="MKR15"/>
      <c r="MKS15"/>
      <c r="MKT15"/>
      <c r="MKU15"/>
      <c r="MKV15"/>
      <c r="MKW15"/>
      <c r="MKX15"/>
      <c r="MKY15"/>
      <c r="MKZ15"/>
      <c r="MLA15"/>
      <c r="MLB15"/>
      <c r="MLC15"/>
      <c r="MLD15"/>
      <c r="MLE15"/>
      <c r="MLF15"/>
      <c r="MLG15"/>
      <c r="MLH15"/>
      <c r="MLI15"/>
      <c r="MLJ15"/>
      <c r="MLK15"/>
      <c r="MLL15"/>
      <c r="MLM15"/>
      <c r="MLN15"/>
      <c r="MLO15"/>
      <c r="MLP15"/>
      <c r="MLQ15"/>
      <c r="MLR15"/>
      <c r="MLS15"/>
      <c r="MLT15"/>
      <c r="MLU15"/>
      <c r="MLV15"/>
      <c r="MLW15"/>
      <c r="MLX15"/>
      <c r="MLY15"/>
      <c r="MLZ15"/>
      <c r="MMA15"/>
      <c r="MMB15"/>
      <c r="MMC15"/>
      <c r="MMD15"/>
      <c r="MME15"/>
      <c r="MMF15"/>
      <c r="MMG15"/>
      <c r="MMH15"/>
      <c r="MMI15"/>
      <c r="MMJ15"/>
      <c r="MMK15"/>
      <c r="MML15"/>
      <c r="MMM15"/>
      <c r="MMN15"/>
      <c r="MMO15"/>
      <c r="MMP15"/>
      <c r="MMQ15"/>
      <c r="MMR15"/>
      <c r="MMS15"/>
      <c r="MMT15"/>
      <c r="MMU15"/>
      <c r="MMV15"/>
      <c r="MMW15"/>
      <c r="MMX15"/>
      <c r="MMY15"/>
      <c r="MMZ15"/>
      <c r="MNA15"/>
      <c r="MNB15"/>
      <c r="MNC15"/>
      <c r="MND15"/>
      <c r="MNE15"/>
      <c r="MNF15"/>
      <c r="MNG15"/>
      <c r="MNH15"/>
      <c r="MNI15"/>
      <c r="MNJ15"/>
      <c r="MNK15"/>
      <c r="MNL15"/>
      <c r="MNM15"/>
      <c r="MNN15"/>
      <c r="MNO15"/>
      <c r="MNP15"/>
      <c r="MNQ15"/>
      <c r="MNR15"/>
      <c r="MNS15"/>
      <c r="MNT15"/>
      <c r="MNU15"/>
      <c r="MNV15"/>
      <c r="MNW15"/>
      <c r="MNX15"/>
      <c r="MNY15"/>
      <c r="MNZ15"/>
      <c r="MOA15"/>
      <c r="MOB15"/>
      <c r="MOC15"/>
      <c r="MOD15"/>
      <c r="MOE15"/>
      <c r="MOF15"/>
      <c r="MOG15"/>
      <c r="MOH15"/>
      <c r="MOI15"/>
      <c r="MOJ15"/>
      <c r="MOK15"/>
      <c r="MOL15"/>
      <c r="MOM15"/>
      <c r="MON15"/>
      <c r="MOO15"/>
      <c r="MOP15"/>
      <c r="MOQ15"/>
      <c r="MOR15"/>
      <c r="MOS15"/>
      <c r="MOT15"/>
      <c r="MOU15"/>
      <c r="MOV15"/>
      <c r="MOW15"/>
      <c r="MOX15"/>
      <c r="MOY15"/>
      <c r="MOZ15"/>
      <c r="MPA15"/>
      <c r="MPB15"/>
      <c r="MPC15"/>
      <c r="MPD15"/>
      <c r="MPE15"/>
      <c r="MPF15"/>
      <c r="MPG15"/>
      <c r="MPH15"/>
      <c r="MPI15"/>
      <c r="MPJ15"/>
      <c r="MPK15"/>
      <c r="MPL15"/>
      <c r="MPM15"/>
      <c r="MPN15"/>
      <c r="MPO15"/>
      <c r="MPP15"/>
      <c r="MPQ15"/>
      <c r="MPR15"/>
      <c r="MPS15"/>
      <c r="MPT15"/>
      <c r="MPU15"/>
      <c r="MPV15"/>
      <c r="MPW15"/>
      <c r="MPX15"/>
      <c r="MPY15"/>
      <c r="MPZ15"/>
      <c r="MQA15"/>
      <c r="MQB15"/>
      <c r="MQC15"/>
      <c r="MQD15"/>
      <c r="MQE15"/>
      <c r="MQF15"/>
      <c r="MQG15"/>
      <c r="MQH15"/>
      <c r="MQI15"/>
      <c r="MQJ15"/>
      <c r="MQK15"/>
      <c r="MQL15"/>
      <c r="MQM15"/>
      <c r="MQN15"/>
      <c r="MQO15"/>
      <c r="MQP15"/>
      <c r="MQQ15"/>
      <c r="MQR15"/>
      <c r="MQS15"/>
      <c r="MQT15"/>
      <c r="MQU15"/>
      <c r="MQV15"/>
      <c r="MQW15"/>
      <c r="MQX15"/>
      <c r="MQY15"/>
      <c r="MQZ15"/>
      <c r="MRA15"/>
      <c r="MRB15"/>
      <c r="MRC15"/>
      <c r="MRD15"/>
      <c r="MRE15"/>
      <c r="MRF15"/>
      <c r="MRG15"/>
      <c r="MRH15"/>
      <c r="MRI15"/>
      <c r="MRJ15"/>
      <c r="MRK15"/>
      <c r="MRL15"/>
      <c r="MRM15"/>
      <c r="MRN15"/>
      <c r="MRO15"/>
      <c r="MRP15"/>
      <c r="MRQ15"/>
      <c r="MRR15"/>
      <c r="MRS15"/>
      <c r="MRT15"/>
      <c r="MRU15"/>
      <c r="MRV15"/>
      <c r="MRW15"/>
      <c r="MRX15"/>
      <c r="MRY15"/>
      <c r="MRZ15"/>
      <c r="MSA15"/>
      <c r="MSB15"/>
      <c r="MSC15"/>
      <c r="MSD15"/>
      <c r="MSE15"/>
      <c r="MSF15"/>
      <c r="MSG15"/>
      <c r="MSH15"/>
      <c r="MSI15"/>
      <c r="MSJ15"/>
      <c r="MSK15"/>
      <c r="MSL15"/>
      <c r="MSM15"/>
      <c r="MSN15"/>
      <c r="MSO15"/>
      <c r="MSP15"/>
      <c r="MSQ15"/>
      <c r="MSR15"/>
      <c r="MSS15"/>
      <c r="MST15"/>
      <c r="MSU15"/>
      <c r="MSV15"/>
      <c r="MSW15"/>
      <c r="MSX15"/>
      <c r="MSY15"/>
      <c r="MSZ15"/>
      <c r="MTA15"/>
      <c r="MTB15"/>
      <c r="MTC15"/>
      <c r="MTD15"/>
      <c r="MTE15"/>
      <c r="MTF15"/>
      <c r="MTG15"/>
      <c r="MTH15"/>
      <c r="MTI15"/>
      <c r="MTJ15"/>
      <c r="MTK15"/>
      <c r="MTL15"/>
      <c r="MTM15"/>
      <c r="MTN15"/>
      <c r="MTO15"/>
      <c r="MTP15"/>
      <c r="MTQ15"/>
      <c r="MTR15"/>
      <c r="MTS15"/>
      <c r="MTT15"/>
      <c r="MTU15"/>
      <c r="MTV15"/>
      <c r="MTW15"/>
      <c r="MTX15"/>
      <c r="MTY15"/>
      <c r="MTZ15"/>
      <c r="MUA15"/>
      <c r="MUB15"/>
      <c r="MUC15"/>
      <c r="MUD15"/>
      <c r="MUE15"/>
      <c r="MUF15"/>
      <c r="MUG15"/>
      <c r="MUH15"/>
      <c r="MUI15"/>
      <c r="MUJ15"/>
      <c r="MUK15"/>
      <c r="MUL15"/>
      <c r="MUM15"/>
      <c r="MUN15"/>
      <c r="MUO15"/>
      <c r="MUP15"/>
      <c r="MUQ15"/>
      <c r="MUR15"/>
      <c r="MUS15"/>
      <c r="MUT15"/>
      <c r="MUU15"/>
      <c r="MUV15"/>
      <c r="MUW15"/>
      <c r="MUX15"/>
      <c r="MUY15"/>
      <c r="MUZ15"/>
      <c r="MVA15"/>
      <c r="MVB15"/>
      <c r="MVC15"/>
      <c r="MVD15"/>
      <c r="MVE15"/>
      <c r="MVF15"/>
      <c r="MVG15"/>
      <c r="MVH15"/>
      <c r="MVI15"/>
      <c r="MVJ15"/>
      <c r="MVK15"/>
      <c r="MVL15"/>
      <c r="MVM15"/>
      <c r="MVN15"/>
      <c r="MVO15"/>
      <c r="MVP15"/>
      <c r="MVQ15"/>
      <c r="MVR15"/>
      <c r="MVS15"/>
      <c r="MVT15"/>
      <c r="MVU15"/>
      <c r="MVV15"/>
      <c r="MVW15"/>
      <c r="MVX15"/>
      <c r="MVY15"/>
      <c r="MVZ15"/>
      <c r="MWA15"/>
      <c r="MWB15"/>
      <c r="MWC15"/>
      <c r="MWD15"/>
      <c r="MWE15"/>
      <c r="MWF15"/>
      <c r="MWG15"/>
      <c r="MWH15"/>
      <c r="MWI15"/>
      <c r="MWJ15"/>
      <c r="MWK15"/>
      <c r="MWL15"/>
      <c r="MWM15"/>
      <c r="MWN15"/>
      <c r="MWO15"/>
      <c r="MWP15"/>
      <c r="MWQ15"/>
      <c r="MWR15"/>
      <c r="MWS15"/>
      <c r="MWT15"/>
      <c r="MWU15"/>
      <c r="MWV15"/>
      <c r="MWW15"/>
      <c r="MWX15"/>
      <c r="MWY15"/>
      <c r="MWZ15"/>
      <c r="MXA15"/>
      <c r="MXB15"/>
      <c r="MXC15"/>
      <c r="MXD15"/>
      <c r="MXE15"/>
      <c r="MXF15"/>
      <c r="MXG15"/>
      <c r="MXH15"/>
      <c r="MXI15"/>
      <c r="MXJ15"/>
      <c r="MXK15"/>
      <c r="MXL15"/>
      <c r="MXM15"/>
      <c r="MXN15"/>
      <c r="MXO15"/>
      <c r="MXP15"/>
      <c r="MXQ15"/>
      <c r="MXR15"/>
      <c r="MXS15"/>
      <c r="MXT15"/>
      <c r="MXU15"/>
      <c r="MXV15"/>
      <c r="MXW15"/>
      <c r="MXX15"/>
      <c r="MXY15"/>
      <c r="MXZ15"/>
      <c r="MYA15"/>
      <c r="MYB15"/>
      <c r="MYC15"/>
      <c r="MYD15"/>
      <c r="MYE15"/>
      <c r="MYF15"/>
      <c r="MYG15"/>
      <c r="MYH15"/>
      <c r="MYI15"/>
      <c r="MYJ15"/>
      <c r="MYK15"/>
      <c r="MYL15"/>
      <c r="MYM15"/>
      <c r="MYN15"/>
      <c r="MYO15"/>
      <c r="MYP15"/>
      <c r="MYQ15"/>
      <c r="MYR15"/>
      <c r="MYS15"/>
      <c r="MYT15"/>
      <c r="MYU15"/>
      <c r="MYV15"/>
      <c r="MYW15"/>
      <c r="MYX15"/>
      <c r="MYY15"/>
      <c r="MYZ15"/>
      <c r="MZA15"/>
      <c r="MZB15"/>
      <c r="MZC15"/>
      <c r="MZD15"/>
      <c r="MZE15"/>
      <c r="MZF15"/>
      <c r="MZG15"/>
      <c r="MZH15"/>
      <c r="MZI15"/>
      <c r="MZJ15"/>
      <c r="MZK15"/>
      <c r="MZL15"/>
      <c r="MZM15"/>
      <c r="MZN15"/>
      <c r="MZO15"/>
      <c r="MZP15"/>
      <c r="MZQ15"/>
      <c r="MZR15"/>
      <c r="MZS15"/>
      <c r="MZT15"/>
      <c r="MZU15"/>
      <c r="MZV15"/>
      <c r="MZW15"/>
      <c r="MZX15"/>
      <c r="MZY15"/>
      <c r="MZZ15"/>
      <c r="NAA15"/>
      <c r="NAB15"/>
      <c r="NAC15"/>
      <c r="NAD15"/>
      <c r="NAE15"/>
      <c r="NAF15"/>
      <c r="NAG15"/>
      <c r="NAH15"/>
      <c r="NAI15"/>
      <c r="NAJ15"/>
      <c r="NAK15"/>
      <c r="NAL15"/>
      <c r="NAM15"/>
      <c r="NAN15"/>
      <c r="NAO15"/>
      <c r="NAP15"/>
      <c r="NAQ15"/>
      <c r="NAR15"/>
      <c r="NAS15"/>
      <c r="NAT15"/>
      <c r="NAU15"/>
      <c r="NAV15"/>
      <c r="NAW15"/>
      <c r="NAX15"/>
      <c r="NAY15"/>
      <c r="NAZ15"/>
      <c r="NBA15"/>
      <c r="NBB15"/>
      <c r="NBC15"/>
      <c r="NBD15"/>
      <c r="NBE15"/>
      <c r="NBF15"/>
      <c r="NBG15"/>
      <c r="NBH15"/>
      <c r="NBI15"/>
      <c r="NBJ15"/>
      <c r="NBK15"/>
      <c r="NBL15"/>
      <c r="NBM15"/>
      <c r="NBN15"/>
      <c r="NBO15"/>
      <c r="NBP15"/>
      <c r="NBQ15"/>
      <c r="NBR15"/>
      <c r="NBS15"/>
      <c r="NBT15"/>
      <c r="NBU15"/>
      <c r="NBV15"/>
      <c r="NBW15"/>
      <c r="NBX15"/>
      <c r="NBY15"/>
      <c r="NBZ15"/>
      <c r="NCA15"/>
      <c r="NCB15"/>
      <c r="NCC15"/>
      <c r="NCD15"/>
      <c r="NCE15"/>
      <c r="NCF15"/>
      <c r="NCG15"/>
      <c r="NCH15"/>
      <c r="NCI15"/>
      <c r="NCJ15"/>
      <c r="NCK15"/>
      <c r="NCL15"/>
      <c r="NCM15"/>
      <c r="NCN15"/>
      <c r="NCO15"/>
      <c r="NCP15"/>
      <c r="NCQ15"/>
      <c r="NCR15"/>
      <c r="NCS15"/>
      <c r="NCT15"/>
      <c r="NCU15"/>
      <c r="NCV15"/>
      <c r="NCW15"/>
      <c r="NCX15"/>
      <c r="NCY15"/>
      <c r="NCZ15"/>
      <c r="NDA15"/>
      <c r="NDB15"/>
      <c r="NDC15"/>
      <c r="NDD15"/>
      <c r="NDE15"/>
      <c r="NDF15"/>
      <c r="NDG15"/>
      <c r="NDH15"/>
      <c r="NDI15"/>
      <c r="NDJ15"/>
      <c r="NDK15"/>
      <c r="NDL15"/>
      <c r="NDM15"/>
      <c r="NDN15"/>
      <c r="NDO15"/>
      <c r="NDP15"/>
      <c r="NDQ15"/>
      <c r="NDR15"/>
      <c r="NDS15"/>
      <c r="NDT15"/>
      <c r="NDU15"/>
      <c r="NDV15"/>
      <c r="NDW15"/>
      <c r="NDX15"/>
      <c r="NDY15"/>
      <c r="NDZ15"/>
      <c r="NEA15"/>
      <c r="NEB15"/>
      <c r="NEC15"/>
      <c r="NED15"/>
      <c r="NEE15"/>
      <c r="NEF15"/>
      <c r="NEG15"/>
      <c r="NEH15"/>
      <c r="NEI15"/>
      <c r="NEJ15"/>
      <c r="NEK15"/>
      <c r="NEL15"/>
      <c r="NEM15"/>
      <c r="NEN15"/>
      <c r="NEO15"/>
      <c r="NEP15"/>
      <c r="NEQ15"/>
      <c r="NER15"/>
      <c r="NES15"/>
      <c r="NET15"/>
      <c r="NEU15"/>
      <c r="NEV15"/>
      <c r="NEW15"/>
      <c r="NEX15"/>
      <c r="NEY15"/>
      <c r="NEZ15"/>
      <c r="NFA15"/>
      <c r="NFB15"/>
      <c r="NFC15"/>
      <c r="NFD15"/>
      <c r="NFE15"/>
      <c r="NFF15"/>
      <c r="NFG15"/>
      <c r="NFH15"/>
      <c r="NFI15"/>
      <c r="NFJ15"/>
      <c r="NFK15"/>
      <c r="NFL15"/>
      <c r="NFM15"/>
      <c r="NFN15"/>
      <c r="NFO15"/>
      <c r="NFP15"/>
      <c r="NFQ15"/>
      <c r="NFR15"/>
      <c r="NFS15"/>
      <c r="NFT15"/>
      <c r="NFU15"/>
      <c r="NFV15"/>
      <c r="NFW15"/>
      <c r="NFX15"/>
      <c r="NFY15"/>
      <c r="NFZ15"/>
      <c r="NGA15"/>
      <c r="NGB15"/>
      <c r="NGC15"/>
      <c r="NGD15"/>
      <c r="NGE15"/>
      <c r="NGF15"/>
      <c r="NGG15"/>
      <c r="NGH15"/>
      <c r="NGI15"/>
      <c r="NGJ15"/>
      <c r="NGK15"/>
      <c r="NGL15"/>
      <c r="NGM15"/>
      <c r="NGN15"/>
      <c r="NGO15"/>
      <c r="NGP15"/>
      <c r="NGQ15"/>
      <c r="NGR15"/>
      <c r="NGS15"/>
      <c r="NGT15"/>
      <c r="NGU15"/>
      <c r="NGV15"/>
      <c r="NGW15"/>
      <c r="NGX15"/>
      <c r="NGY15"/>
      <c r="NGZ15"/>
      <c r="NHA15"/>
      <c r="NHB15"/>
      <c r="NHC15"/>
      <c r="NHD15"/>
      <c r="NHE15"/>
      <c r="NHF15"/>
      <c r="NHG15"/>
      <c r="NHH15"/>
      <c r="NHI15"/>
      <c r="NHJ15"/>
      <c r="NHK15"/>
      <c r="NHL15"/>
      <c r="NHM15"/>
      <c r="NHN15"/>
      <c r="NHO15"/>
      <c r="NHP15"/>
      <c r="NHQ15"/>
      <c r="NHR15"/>
      <c r="NHS15"/>
      <c r="NHT15"/>
      <c r="NHU15"/>
      <c r="NHV15"/>
      <c r="NHW15"/>
      <c r="NHX15"/>
      <c r="NHY15"/>
      <c r="NHZ15"/>
      <c r="NIA15"/>
      <c r="NIB15"/>
      <c r="NIC15"/>
      <c r="NID15"/>
      <c r="NIE15"/>
      <c r="NIF15"/>
      <c r="NIG15"/>
      <c r="NIH15"/>
      <c r="NII15"/>
      <c r="NIJ15"/>
      <c r="NIK15"/>
      <c r="NIL15"/>
      <c r="NIM15"/>
      <c r="NIN15"/>
      <c r="NIO15"/>
      <c r="NIP15"/>
      <c r="NIQ15"/>
      <c r="NIR15"/>
      <c r="NIS15"/>
      <c r="NIT15"/>
      <c r="NIU15"/>
      <c r="NIV15"/>
      <c r="NIW15"/>
      <c r="NIX15"/>
      <c r="NIY15"/>
      <c r="NIZ15"/>
      <c r="NJA15"/>
      <c r="NJB15"/>
      <c r="NJC15"/>
      <c r="NJD15"/>
      <c r="NJE15"/>
      <c r="NJF15"/>
      <c r="NJG15"/>
      <c r="NJH15"/>
      <c r="NJI15"/>
      <c r="NJJ15"/>
      <c r="NJK15"/>
      <c r="NJL15"/>
      <c r="NJM15"/>
      <c r="NJN15"/>
      <c r="NJO15"/>
      <c r="NJP15"/>
      <c r="NJQ15"/>
      <c r="NJR15"/>
      <c r="NJS15"/>
      <c r="NJT15"/>
      <c r="NJU15"/>
      <c r="NJV15"/>
      <c r="NJW15"/>
      <c r="NJX15"/>
      <c r="NJY15"/>
      <c r="NJZ15"/>
      <c r="NKA15"/>
      <c r="NKB15"/>
      <c r="NKC15"/>
      <c r="NKD15"/>
      <c r="NKE15"/>
      <c r="NKF15"/>
      <c r="NKG15"/>
      <c r="NKH15"/>
      <c r="NKI15"/>
      <c r="NKJ15"/>
      <c r="NKK15"/>
      <c r="NKL15"/>
      <c r="NKM15"/>
      <c r="NKN15"/>
      <c r="NKO15"/>
      <c r="NKP15"/>
      <c r="NKQ15"/>
      <c r="NKR15"/>
      <c r="NKS15"/>
      <c r="NKT15"/>
      <c r="NKU15"/>
      <c r="NKV15"/>
      <c r="NKW15"/>
      <c r="NKX15"/>
      <c r="NKY15"/>
      <c r="NKZ15"/>
      <c r="NLA15"/>
      <c r="NLB15"/>
      <c r="NLC15"/>
      <c r="NLD15"/>
      <c r="NLE15"/>
      <c r="NLF15"/>
      <c r="NLG15"/>
      <c r="NLH15"/>
      <c r="NLI15"/>
      <c r="NLJ15"/>
      <c r="NLK15"/>
      <c r="NLL15"/>
      <c r="NLM15"/>
      <c r="NLN15"/>
      <c r="NLO15"/>
      <c r="NLP15"/>
      <c r="NLQ15"/>
      <c r="NLR15"/>
      <c r="NLS15"/>
      <c r="NLT15"/>
      <c r="NLU15"/>
      <c r="NLV15"/>
      <c r="NLW15"/>
      <c r="NLX15"/>
      <c r="NLY15"/>
      <c r="NLZ15"/>
      <c r="NMA15"/>
      <c r="NMB15"/>
      <c r="NMC15"/>
      <c r="NMD15"/>
      <c r="NME15"/>
      <c r="NMF15"/>
      <c r="NMG15"/>
      <c r="NMH15"/>
      <c r="NMI15"/>
      <c r="NMJ15"/>
      <c r="NMK15"/>
      <c r="NML15"/>
      <c r="NMM15"/>
      <c r="NMN15"/>
      <c r="NMO15"/>
      <c r="NMP15"/>
      <c r="NMQ15"/>
      <c r="NMR15"/>
      <c r="NMS15"/>
      <c r="NMT15"/>
      <c r="NMU15"/>
      <c r="NMV15"/>
      <c r="NMW15"/>
      <c r="NMX15"/>
      <c r="NMY15"/>
      <c r="NMZ15"/>
      <c r="NNA15"/>
      <c r="NNB15"/>
      <c r="NNC15"/>
      <c r="NND15"/>
      <c r="NNE15"/>
      <c r="NNF15"/>
      <c r="NNG15"/>
      <c r="NNH15"/>
      <c r="NNI15"/>
      <c r="NNJ15"/>
      <c r="NNK15"/>
      <c r="NNL15"/>
      <c r="NNM15"/>
      <c r="NNN15"/>
      <c r="NNO15"/>
      <c r="NNP15"/>
      <c r="NNQ15"/>
      <c r="NNR15"/>
      <c r="NNS15"/>
      <c r="NNT15"/>
      <c r="NNU15"/>
      <c r="NNV15"/>
      <c r="NNW15"/>
      <c r="NNX15"/>
      <c r="NNY15"/>
      <c r="NNZ15"/>
      <c r="NOA15"/>
      <c r="NOB15"/>
      <c r="NOC15"/>
      <c r="NOD15"/>
      <c r="NOE15"/>
      <c r="NOF15"/>
      <c r="NOG15"/>
      <c r="NOH15"/>
      <c r="NOI15"/>
      <c r="NOJ15"/>
      <c r="NOK15"/>
      <c r="NOL15"/>
      <c r="NOM15"/>
      <c r="NON15"/>
      <c r="NOO15"/>
      <c r="NOP15"/>
      <c r="NOQ15"/>
      <c r="NOR15"/>
      <c r="NOS15"/>
      <c r="NOT15"/>
      <c r="NOU15"/>
      <c r="NOV15"/>
      <c r="NOW15"/>
      <c r="NOX15"/>
      <c r="NOY15"/>
      <c r="NOZ15"/>
      <c r="NPA15"/>
      <c r="NPB15"/>
      <c r="NPC15"/>
      <c r="NPD15"/>
      <c r="NPE15"/>
      <c r="NPF15"/>
      <c r="NPG15"/>
      <c r="NPH15"/>
      <c r="NPI15"/>
      <c r="NPJ15"/>
      <c r="NPK15"/>
      <c r="NPL15"/>
      <c r="NPM15"/>
      <c r="NPN15"/>
      <c r="NPO15"/>
      <c r="NPP15"/>
      <c r="NPQ15"/>
      <c r="NPR15"/>
      <c r="NPS15"/>
      <c r="NPT15"/>
      <c r="NPU15"/>
      <c r="NPV15"/>
      <c r="NPW15"/>
      <c r="NPX15"/>
      <c r="NPY15"/>
      <c r="NPZ15"/>
      <c r="NQA15"/>
      <c r="NQB15"/>
      <c r="NQC15"/>
      <c r="NQD15"/>
      <c r="NQE15"/>
      <c r="NQF15"/>
      <c r="NQG15"/>
      <c r="NQH15"/>
      <c r="NQI15"/>
      <c r="NQJ15"/>
      <c r="NQK15"/>
      <c r="NQL15"/>
      <c r="NQM15"/>
      <c r="NQN15"/>
      <c r="NQO15"/>
      <c r="NQP15"/>
      <c r="NQQ15"/>
      <c r="NQR15"/>
      <c r="NQS15"/>
      <c r="NQT15"/>
      <c r="NQU15"/>
      <c r="NQV15"/>
      <c r="NQW15"/>
      <c r="NQX15"/>
      <c r="NQY15"/>
      <c r="NQZ15"/>
      <c r="NRA15"/>
      <c r="NRB15"/>
      <c r="NRC15"/>
      <c r="NRD15"/>
      <c r="NRE15"/>
      <c r="NRF15"/>
      <c r="NRG15"/>
      <c r="NRH15"/>
      <c r="NRI15"/>
      <c r="NRJ15"/>
      <c r="NRK15"/>
      <c r="NRL15"/>
      <c r="NRM15"/>
      <c r="NRN15"/>
      <c r="NRO15"/>
      <c r="NRP15"/>
      <c r="NRQ15"/>
      <c r="NRR15"/>
      <c r="NRS15"/>
      <c r="NRT15"/>
      <c r="NRU15"/>
      <c r="NRV15"/>
      <c r="NRW15"/>
      <c r="NRX15"/>
      <c r="NRY15"/>
      <c r="NRZ15"/>
      <c r="NSA15"/>
      <c r="NSB15"/>
      <c r="NSC15"/>
      <c r="NSD15"/>
      <c r="NSE15"/>
      <c r="NSF15"/>
      <c r="NSG15"/>
      <c r="NSH15"/>
      <c r="NSI15"/>
      <c r="NSJ15"/>
      <c r="NSK15"/>
      <c r="NSL15"/>
      <c r="NSM15"/>
      <c r="NSN15"/>
      <c r="NSO15"/>
      <c r="NSP15"/>
      <c r="NSQ15"/>
      <c r="NSR15"/>
      <c r="NSS15"/>
      <c r="NST15"/>
      <c r="NSU15"/>
      <c r="NSV15"/>
      <c r="NSW15"/>
      <c r="NSX15"/>
      <c r="NSY15"/>
      <c r="NSZ15"/>
      <c r="NTA15"/>
      <c r="NTB15"/>
      <c r="NTC15"/>
      <c r="NTD15"/>
      <c r="NTE15"/>
      <c r="NTF15"/>
      <c r="NTG15"/>
      <c r="NTH15"/>
      <c r="NTI15"/>
      <c r="NTJ15"/>
      <c r="NTK15"/>
      <c r="NTL15"/>
      <c r="NTM15"/>
      <c r="NTN15"/>
      <c r="NTO15"/>
      <c r="NTP15"/>
      <c r="NTQ15"/>
      <c r="NTR15"/>
      <c r="NTS15"/>
      <c r="NTT15"/>
      <c r="NTU15"/>
      <c r="NTV15"/>
      <c r="NTW15"/>
      <c r="NTX15"/>
      <c r="NTY15"/>
      <c r="NTZ15"/>
      <c r="NUA15"/>
      <c r="NUB15"/>
      <c r="NUC15"/>
      <c r="NUD15"/>
      <c r="NUE15"/>
      <c r="NUF15"/>
      <c r="NUG15"/>
      <c r="NUH15"/>
      <c r="NUI15"/>
      <c r="NUJ15"/>
      <c r="NUK15"/>
      <c r="NUL15"/>
      <c r="NUM15"/>
      <c r="NUN15"/>
      <c r="NUO15"/>
      <c r="NUP15"/>
      <c r="NUQ15"/>
      <c r="NUR15"/>
      <c r="NUS15"/>
      <c r="NUT15"/>
      <c r="NUU15"/>
      <c r="NUV15"/>
      <c r="NUW15"/>
      <c r="NUX15"/>
      <c r="NUY15"/>
      <c r="NUZ15"/>
      <c r="NVA15"/>
      <c r="NVB15"/>
      <c r="NVC15"/>
      <c r="NVD15"/>
      <c r="NVE15"/>
      <c r="NVF15"/>
      <c r="NVG15"/>
      <c r="NVH15"/>
      <c r="NVI15"/>
      <c r="NVJ15"/>
      <c r="NVK15"/>
      <c r="NVL15"/>
      <c r="NVM15"/>
      <c r="NVN15"/>
      <c r="NVO15"/>
      <c r="NVP15"/>
      <c r="NVQ15"/>
      <c r="NVR15"/>
      <c r="NVS15"/>
      <c r="NVT15"/>
      <c r="NVU15"/>
      <c r="NVV15"/>
      <c r="NVW15"/>
      <c r="NVX15"/>
      <c r="NVY15"/>
      <c r="NVZ15"/>
      <c r="NWA15"/>
      <c r="NWB15"/>
      <c r="NWC15"/>
      <c r="NWD15"/>
      <c r="NWE15"/>
      <c r="NWF15"/>
      <c r="NWG15"/>
      <c r="NWH15"/>
      <c r="NWI15"/>
      <c r="NWJ15"/>
      <c r="NWK15"/>
      <c r="NWL15"/>
      <c r="NWM15"/>
      <c r="NWN15"/>
      <c r="NWO15"/>
      <c r="NWP15"/>
      <c r="NWQ15"/>
      <c r="NWR15"/>
      <c r="NWS15"/>
      <c r="NWT15"/>
      <c r="NWU15"/>
      <c r="NWV15"/>
      <c r="NWW15"/>
      <c r="NWX15"/>
      <c r="NWY15"/>
      <c r="NWZ15"/>
      <c r="NXA15"/>
      <c r="NXB15"/>
      <c r="NXC15"/>
      <c r="NXD15"/>
      <c r="NXE15"/>
      <c r="NXF15"/>
      <c r="NXG15"/>
      <c r="NXH15"/>
      <c r="NXI15"/>
      <c r="NXJ15"/>
      <c r="NXK15"/>
      <c r="NXL15"/>
      <c r="NXM15"/>
      <c r="NXN15"/>
      <c r="NXO15"/>
      <c r="NXP15"/>
      <c r="NXQ15"/>
      <c r="NXR15"/>
      <c r="NXS15"/>
      <c r="NXT15"/>
      <c r="NXU15"/>
      <c r="NXV15"/>
      <c r="NXW15"/>
      <c r="NXX15"/>
      <c r="NXY15"/>
      <c r="NXZ15"/>
      <c r="NYA15"/>
      <c r="NYB15"/>
      <c r="NYC15"/>
      <c r="NYD15"/>
      <c r="NYE15"/>
      <c r="NYF15"/>
      <c r="NYG15"/>
      <c r="NYH15"/>
      <c r="NYI15"/>
      <c r="NYJ15"/>
      <c r="NYK15"/>
      <c r="NYL15"/>
      <c r="NYM15"/>
      <c r="NYN15"/>
      <c r="NYO15"/>
      <c r="NYP15"/>
      <c r="NYQ15"/>
      <c r="NYR15"/>
      <c r="NYS15"/>
      <c r="NYT15"/>
      <c r="NYU15"/>
      <c r="NYV15"/>
      <c r="NYW15"/>
      <c r="NYX15"/>
      <c r="NYY15"/>
      <c r="NYZ15"/>
      <c r="NZA15"/>
      <c r="NZB15"/>
      <c r="NZC15"/>
      <c r="NZD15"/>
      <c r="NZE15"/>
      <c r="NZF15"/>
      <c r="NZG15"/>
      <c r="NZH15"/>
      <c r="NZI15"/>
      <c r="NZJ15"/>
      <c r="NZK15"/>
      <c r="NZL15"/>
      <c r="NZM15"/>
      <c r="NZN15"/>
      <c r="NZO15"/>
      <c r="NZP15"/>
      <c r="NZQ15"/>
      <c r="NZR15"/>
      <c r="NZS15"/>
      <c r="NZT15"/>
      <c r="NZU15"/>
      <c r="NZV15"/>
      <c r="NZW15"/>
      <c r="NZX15"/>
      <c r="NZY15"/>
      <c r="NZZ15"/>
      <c r="OAA15"/>
      <c r="OAB15"/>
      <c r="OAC15"/>
      <c r="OAD15"/>
      <c r="OAE15"/>
      <c r="OAF15"/>
      <c r="OAG15"/>
      <c r="OAH15"/>
      <c r="OAI15"/>
      <c r="OAJ15"/>
      <c r="OAK15"/>
      <c r="OAL15"/>
      <c r="OAM15"/>
      <c r="OAN15"/>
      <c r="OAO15"/>
      <c r="OAP15"/>
      <c r="OAQ15"/>
      <c r="OAR15"/>
      <c r="OAS15"/>
      <c r="OAT15"/>
      <c r="OAU15"/>
      <c r="OAV15"/>
      <c r="OAW15"/>
      <c r="OAX15"/>
      <c r="OAY15"/>
      <c r="OAZ15"/>
      <c r="OBA15"/>
      <c r="OBB15"/>
      <c r="OBC15"/>
      <c r="OBD15"/>
      <c r="OBE15"/>
      <c r="OBF15"/>
      <c r="OBG15"/>
      <c r="OBH15"/>
      <c r="OBI15"/>
      <c r="OBJ15"/>
      <c r="OBK15"/>
      <c r="OBL15"/>
      <c r="OBM15"/>
      <c r="OBN15"/>
      <c r="OBO15"/>
      <c r="OBP15"/>
      <c r="OBQ15"/>
      <c r="OBR15"/>
      <c r="OBS15"/>
      <c r="OBT15"/>
      <c r="OBU15"/>
      <c r="OBV15"/>
      <c r="OBW15"/>
      <c r="OBX15"/>
      <c r="OBY15"/>
      <c r="OBZ15"/>
      <c r="OCA15"/>
      <c r="OCB15"/>
      <c r="OCC15"/>
      <c r="OCD15"/>
      <c r="OCE15"/>
      <c r="OCF15"/>
      <c r="OCG15"/>
      <c r="OCH15"/>
      <c r="OCI15"/>
      <c r="OCJ15"/>
      <c r="OCK15"/>
      <c r="OCL15"/>
      <c r="OCM15"/>
      <c r="OCN15"/>
      <c r="OCO15"/>
      <c r="OCP15"/>
      <c r="OCQ15"/>
      <c r="OCR15"/>
      <c r="OCS15"/>
      <c r="OCT15"/>
      <c r="OCU15"/>
      <c r="OCV15"/>
      <c r="OCW15"/>
      <c r="OCX15"/>
      <c r="OCY15"/>
      <c r="OCZ15"/>
      <c r="ODA15"/>
      <c r="ODB15"/>
      <c r="ODC15"/>
      <c r="ODD15"/>
      <c r="ODE15"/>
      <c r="ODF15"/>
      <c r="ODG15"/>
      <c r="ODH15"/>
      <c r="ODI15"/>
      <c r="ODJ15"/>
      <c r="ODK15"/>
      <c r="ODL15"/>
      <c r="ODM15"/>
      <c r="ODN15"/>
      <c r="ODO15"/>
      <c r="ODP15"/>
      <c r="ODQ15"/>
      <c r="ODR15"/>
      <c r="ODS15"/>
      <c r="ODT15"/>
      <c r="ODU15"/>
      <c r="ODV15"/>
      <c r="ODW15"/>
      <c r="ODX15"/>
      <c r="ODY15"/>
      <c r="ODZ15"/>
      <c r="OEA15"/>
      <c r="OEB15"/>
      <c r="OEC15"/>
      <c r="OED15"/>
      <c r="OEE15"/>
      <c r="OEF15"/>
      <c r="OEG15"/>
      <c r="OEH15"/>
      <c r="OEI15"/>
      <c r="OEJ15"/>
      <c r="OEK15"/>
      <c r="OEL15"/>
      <c r="OEM15"/>
      <c r="OEN15"/>
      <c r="OEO15"/>
      <c r="OEP15"/>
      <c r="OEQ15"/>
      <c r="OER15"/>
      <c r="OES15"/>
      <c r="OET15"/>
      <c r="OEU15"/>
      <c r="OEV15"/>
      <c r="OEW15"/>
      <c r="OEX15"/>
      <c r="OEY15"/>
      <c r="OEZ15"/>
      <c r="OFA15"/>
      <c r="OFB15"/>
      <c r="OFC15"/>
      <c r="OFD15"/>
      <c r="OFE15"/>
      <c r="OFF15"/>
      <c r="OFG15"/>
      <c r="OFH15"/>
      <c r="OFI15"/>
      <c r="OFJ15"/>
      <c r="OFK15"/>
      <c r="OFL15"/>
      <c r="OFM15"/>
      <c r="OFN15"/>
      <c r="OFO15"/>
      <c r="OFP15"/>
      <c r="OFQ15"/>
      <c r="OFR15"/>
      <c r="OFS15"/>
      <c r="OFT15"/>
      <c r="OFU15"/>
      <c r="OFV15"/>
      <c r="OFW15"/>
      <c r="OFX15"/>
      <c r="OFY15"/>
      <c r="OFZ15"/>
      <c r="OGA15"/>
      <c r="OGB15"/>
      <c r="OGC15"/>
      <c r="OGD15"/>
      <c r="OGE15"/>
      <c r="OGF15"/>
      <c r="OGG15"/>
      <c r="OGH15"/>
      <c r="OGI15"/>
      <c r="OGJ15"/>
      <c r="OGK15"/>
      <c r="OGL15"/>
      <c r="OGM15"/>
      <c r="OGN15"/>
      <c r="OGO15"/>
      <c r="OGP15"/>
      <c r="OGQ15"/>
      <c r="OGR15"/>
      <c r="OGS15"/>
      <c r="OGT15"/>
      <c r="OGU15"/>
      <c r="OGV15"/>
      <c r="OGW15"/>
      <c r="OGX15"/>
      <c r="OGY15"/>
      <c r="OGZ15"/>
      <c r="OHA15"/>
      <c r="OHB15"/>
      <c r="OHC15"/>
      <c r="OHD15"/>
      <c r="OHE15"/>
      <c r="OHF15"/>
      <c r="OHG15"/>
      <c r="OHH15"/>
      <c r="OHI15"/>
      <c r="OHJ15"/>
      <c r="OHK15"/>
      <c r="OHL15"/>
      <c r="OHM15"/>
      <c r="OHN15"/>
      <c r="OHO15"/>
      <c r="OHP15"/>
      <c r="OHQ15"/>
      <c r="OHR15"/>
      <c r="OHS15"/>
      <c r="OHT15"/>
      <c r="OHU15"/>
      <c r="OHV15"/>
      <c r="OHW15"/>
      <c r="OHX15"/>
      <c r="OHY15"/>
      <c r="OHZ15"/>
      <c r="OIA15"/>
      <c r="OIB15"/>
      <c r="OIC15"/>
      <c r="OID15"/>
      <c r="OIE15"/>
      <c r="OIF15"/>
      <c r="OIG15"/>
      <c r="OIH15"/>
      <c r="OII15"/>
      <c r="OIJ15"/>
      <c r="OIK15"/>
      <c r="OIL15"/>
      <c r="OIM15"/>
      <c r="OIN15"/>
      <c r="OIO15"/>
      <c r="OIP15"/>
      <c r="OIQ15"/>
      <c r="OIR15"/>
      <c r="OIS15"/>
      <c r="OIT15"/>
      <c r="OIU15"/>
      <c r="OIV15"/>
      <c r="OIW15"/>
      <c r="OIX15"/>
      <c r="OIY15"/>
      <c r="OIZ15"/>
      <c r="OJA15"/>
      <c r="OJB15"/>
      <c r="OJC15"/>
      <c r="OJD15"/>
      <c r="OJE15"/>
      <c r="OJF15"/>
      <c r="OJG15"/>
      <c r="OJH15"/>
      <c r="OJI15"/>
      <c r="OJJ15"/>
      <c r="OJK15"/>
      <c r="OJL15"/>
      <c r="OJM15"/>
      <c r="OJN15"/>
      <c r="OJO15"/>
      <c r="OJP15"/>
      <c r="OJQ15"/>
      <c r="OJR15"/>
      <c r="OJS15"/>
      <c r="OJT15"/>
      <c r="OJU15"/>
      <c r="OJV15"/>
      <c r="OJW15"/>
      <c r="OJX15"/>
      <c r="OJY15"/>
      <c r="OJZ15"/>
      <c r="OKA15"/>
      <c r="OKB15"/>
      <c r="OKC15"/>
      <c r="OKD15"/>
      <c r="OKE15"/>
      <c r="OKF15"/>
      <c r="OKG15"/>
      <c r="OKH15"/>
      <c r="OKI15"/>
      <c r="OKJ15"/>
      <c r="OKK15"/>
      <c r="OKL15"/>
      <c r="OKM15"/>
      <c r="OKN15"/>
      <c r="OKO15"/>
      <c r="OKP15"/>
      <c r="OKQ15"/>
      <c r="OKR15"/>
      <c r="OKS15"/>
      <c r="OKT15"/>
      <c r="OKU15"/>
      <c r="OKV15"/>
      <c r="OKW15"/>
      <c r="OKX15"/>
      <c r="OKY15"/>
      <c r="OKZ15"/>
      <c r="OLA15"/>
      <c r="OLB15"/>
      <c r="OLC15"/>
      <c r="OLD15"/>
      <c r="OLE15"/>
      <c r="OLF15"/>
      <c r="OLG15"/>
      <c r="OLH15"/>
      <c r="OLI15"/>
      <c r="OLJ15"/>
      <c r="OLK15"/>
      <c r="OLL15"/>
      <c r="OLM15"/>
      <c r="OLN15"/>
      <c r="OLO15"/>
      <c r="OLP15"/>
      <c r="OLQ15"/>
      <c r="OLR15"/>
      <c r="OLS15"/>
      <c r="OLT15"/>
      <c r="OLU15"/>
      <c r="OLV15"/>
      <c r="OLW15"/>
      <c r="OLX15"/>
      <c r="OLY15"/>
      <c r="OLZ15"/>
      <c r="OMA15"/>
      <c r="OMB15"/>
      <c r="OMC15"/>
      <c r="OMD15"/>
      <c r="OME15"/>
      <c r="OMF15"/>
      <c r="OMG15"/>
      <c r="OMH15"/>
      <c r="OMI15"/>
      <c r="OMJ15"/>
      <c r="OMK15"/>
      <c r="OML15"/>
      <c r="OMM15"/>
      <c r="OMN15"/>
      <c r="OMO15"/>
      <c r="OMP15"/>
      <c r="OMQ15"/>
      <c r="OMR15"/>
      <c r="OMS15"/>
      <c r="OMT15"/>
      <c r="OMU15"/>
      <c r="OMV15"/>
      <c r="OMW15"/>
      <c r="OMX15"/>
      <c r="OMY15"/>
      <c r="OMZ15"/>
      <c r="ONA15"/>
      <c r="ONB15"/>
      <c r="ONC15"/>
      <c r="OND15"/>
      <c r="ONE15"/>
      <c r="ONF15"/>
      <c r="ONG15"/>
      <c r="ONH15"/>
      <c r="ONI15"/>
      <c r="ONJ15"/>
      <c r="ONK15"/>
      <c r="ONL15"/>
      <c r="ONM15"/>
      <c r="ONN15"/>
      <c r="ONO15"/>
      <c r="ONP15"/>
      <c r="ONQ15"/>
      <c r="ONR15"/>
      <c r="ONS15"/>
      <c r="ONT15"/>
      <c r="ONU15"/>
      <c r="ONV15"/>
      <c r="ONW15"/>
      <c r="ONX15"/>
      <c r="ONY15"/>
      <c r="ONZ15"/>
      <c r="OOA15"/>
      <c r="OOB15"/>
      <c r="OOC15"/>
      <c r="OOD15"/>
      <c r="OOE15"/>
      <c r="OOF15"/>
      <c r="OOG15"/>
      <c r="OOH15"/>
      <c r="OOI15"/>
      <c r="OOJ15"/>
      <c r="OOK15"/>
      <c r="OOL15"/>
      <c r="OOM15"/>
      <c r="OON15"/>
      <c r="OOO15"/>
      <c r="OOP15"/>
      <c r="OOQ15"/>
      <c r="OOR15"/>
      <c r="OOS15"/>
      <c r="OOT15"/>
      <c r="OOU15"/>
      <c r="OOV15"/>
      <c r="OOW15"/>
      <c r="OOX15"/>
      <c r="OOY15"/>
      <c r="OOZ15"/>
      <c r="OPA15"/>
      <c r="OPB15"/>
      <c r="OPC15"/>
      <c r="OPD15"/>
      <c r="OPE15"/>
      <c r="OPF15"/>
      <c r="OPG15"/>
      <c r="OPH15"/>
      <c r="OPI15"/>
      <c r="OPJ15"/>
      <c r="OPK15"/>
      <c r="OPL15"/>
      <c r="OPM15"/>
      <c r="OPN15"/>
      <c r="OPO15"/>
      <c r="OPP15"/>
      <c r="OPQ15"/>
      <c r="OPR15"/>
      <c r="OPS15"/>
      <c r="OPT15"/>
      <c r="OPU15"/>
      <c r="OPV15"/>
      <c r="OPW15"/>
      <c r="OPX15"/>
      <c r="OPY15"/>
      <c r="OPZ15"/>
      <c r="OQA15"/>
      <c r="OQB15"/>
      <c r="OQC15"/>
      <c r="OQD15"/>
      <c r="OQE15"/>
      <c r="OQF15"/>
      <c r="OQG15"/>
      <c r="OQH15"/>
      <c r="OQI15"/>
      <c r="OQJ15"/>
      <c r="OQK15"/>
      <c r="OQL15"/>
      <c r="OQM15"/>
      <c r="OQN15"/>
      <c r="OQO15"/>
      <c r="OQP15"/>
      <c r="OQQ15"/>
      <c r="OQR15"/>
      <c r="OQS15"/>
      <c r="OQT15"/>
      <c r="OQU15"/>
      <c r="OQV15"/>
      <c r="OQW15"/>
      <c r="OQX15"/>
      <c r="OQY15"/>
      <c r="OQZ15"/>
      <c r="ORA15"/>
      <c r="ORB15"/>
      <c r="ORC15"/>
      <c r="ORD15"/>
      <c r="ORE15"/>
      <c r="ORF15"/>
      <c r="ORG15"/>
      <c r="ORH15"/>
      <c r="ORI15"/>
      <c r="ORJ15"/>
      <c r="ORK15"/>
      <c r="ORL15"/>
      <c r="ORM15"/>
      <c r="ORN15"/>
      <c r="ORO15"/>
      <c r="ORP15"/>
      <c r="ORQ15"/>
      <c r="ORR15"/>
      <c r="ORS15"/>
      <c r="ORT15"/>
      <c r="ORU15"/>
      <c r="ORV15"/>
      <c r="ORW15"/>
      <c r="ORX15"/>
      <c r="ORY15"/>
      <c r="ORZ15"/>
      <c r="OSA15"/>
      <c r="OSB15"/>
      <c r="OSC15"/>
      <c r="OSD15"/>
      <c r="OSE15"/>
      <c r="OSF15"/>
      <c r="OSG15"/>
      <c r="OSH15"/>
      <c r="OSI15"/>
      <c r="OSJ15"/>
      <c r="OSK15"/>
      <c r="OSL15"/>
      <c r="OSM15"/>
      <c r="OSN15"/>
      <c r="OSO15"/>
      <c r="OSP15"/>
      <c r="OSQ15"/>
      <c r="OSR15"/>
      <c r="OSS15"/>
      <c r="OST15"/>
      <c r="OSU15"/>
      <c r="OSV15"/>
      <c r="OSW15"/>
      <c r="OSX15"/>
      <c r="OSY15"/>
      <c r="OSZ15"/>
      <c r="OTA15"/>
      <c r="OTB15"/>
      <c r="OTC15"/>
      <c r="OTD15"/>
      <c r="OTE15"/>
      <c r="OTF15"/>
      <c r="OTG15"/>
      <c r="OTH15"/>
      <c r="OTI15"/>
      <c r="OTJ15"/>
      <c r="OTK15"/>
      <c r="OTL15"/>
      <c r="OTM15"/>
      <c r="OTN15"/>
      <c r="OTO15"/>
      <c r="OTP15"/>
      <c r="OTQ15"/>
      <c r="OTR15"/>
      <c r="OTS15"/>
      <c r="OTT15"/>
      <c r="OTU15"/>
      <c r="OTV15"/>
      <c r="OTW15"/>
      <c r="OTX15"/>
      <c r="OTY15"/>
      <c r="OTZ15"/>
      <c r="OUA15"/>
      <c r="OUB15"/>
      <c r="OUC15"/>
      <c r="OUD15"/>
      <c r="OUE15"/>
      <c r="OUF15"/>
      <c r="OUG15"/>
      <c r="OUH15"/>
      <c r="OUI15"/>
      <c r="OUJ15"/>
      <c r="OUK15"/>
      <c r="OUL15"/>
      <c r="OUM15"/>
      <c r="OUN15"/>
      <c r="OUO15"/>
      <c r="OUP15"/>
      <c r="OUQ15"/>
      <c r="OUR15"/>
      <c r="OUS15"/>
      <c r="OUT15"/>
      <c r="OUU15"/>
      <c r="OUV15"/>
      <c r="OUW15"/>
      <c r="OUX15"/>
      <c r="OUY15"/>
      <c r="OUZ15"/>
      <c r="OVA15"/>
      <c r="OVB15"/>
      <c r="OVC15"/>
      <c r="OVD15"/>
      <c r="OVE15"/>
      <c r="OVF15"/>
      <c r="OVG15"/>
      <c r="OVH15"/>
      <c r="OVI15"/>
      <c r="OVJ15"/>
      <c r="OVK15"/>
      <c r="OVL15"/>
      <c r="OVM15"/>
      <c r="OVN15"/>
      <c r="OVO15"/>
      <c r="OVP15"/>
      <c r="OVQ15"/>
      <c r="OVR15"/>
      <c r="OVS15"/>
      <c r="OVT15"/>
      <c r="OVU15"/>
      <c r="OVV15"/>
      <c r="OVW15"/>
      <c r="OVX15"/>
      <c r="OVY15"/>
      <c r="OVZ15"/>
      <c r="OWA15"/>
      <c r="OWB15"/>
      <c r="OWC15"/>
      <c r="OWD15"/>
      <c r="OWE15"/>
      <c r="OWF15"/>
      <c r="OWG15"/>
      <c r="OWH15"/>
      <c r="OWI15"/>
      <c r="OWJ15"/>
      <c r="OWK15"/>
      <c r="OWL15"/>
      <c r="OWM15"/>
      <c r="OWN15"/>
      <c r="OWO15"/>
      <c r="OWP15"/>
      <c r="OWQ15"/>
      <c r="OWR15"/>
      <c r="OWS15"/>
      <c r="OWT15"/>
      <c r="OWU15"/>
      <c r="OWV15"/>
      <c r="OWW15"/>
      <c r="OWX15"/>
      <c r="OWY15"/>
      <c r="OWZ15"/>
      <c r="OXA15"/>
      <c r="OXB15"/>
      <c r="OXC15"/>
      <c r="OXD15"/>
      <c r="OXE15"/>
      <c r="OXF15"/>
      <c r="OXG15"/>
      <c r="OXH15"/>
      <c r="OXI15"/>
      <c r="OXJ15"/>
      <c r="OXK15"/>
      <c r="OXL15"/>
      <c r="OXM15"/>
      <c r="OXN15"/>
      <c r="OXO15"/>
      <c r="OXP15"/>
      <c r="OXQ15"/>
      <c r="OXR15"/>
      <c r="OXS15"/>
      <c r="OXT15"/>
      <c r="OXU15"/>
      <c r="OXV15"/>
      <c r="OXW15"/>
      <c r="OXX15"/>
      <c r="OXY15"/>
      <c r="OXZ15"/>
      <c r="OYA15"/>
      <c r="OYB15"/>
      <c r="OYC15"/>
      <c r="OYD15"/>
      <c r="OYE15"/>
      <c r="OYF15"/>
      <c r="OYG15"/>
      <c r="OYH15"/>
      <c r="OYI15"/>
      <c r="OYJ15"/>
      <c r="OYK15"/>
      <c r="OYL15"/>
      <c r="OYM15"/>
      <c r="OYN15"/>
      <c r="OYO15"/>
      <c r="OYP15"/>
      <c r="OYQ15"/>
      <c r="OYR15"/>
      <c r="OYS15"/>
      <c r="OYT15"/>
      <c r="OYU15"/>
      <c r="OYV15"/>
      <c r="OYW15"/>
      <c r="OYX15"/>
      <c r="OYY15"/>
      <c r="OYZ15"/>
      <c r="OZA15"/>
      <c r="OZB15"/>
      <c r="OZC15"/>
      <c r="OZD15"/>
      <c r="OZE15"/>
      <c r="OZF15"/>
      <c r="OZG15"/>
      <c r="OZH15"/>
      <c r="OZI15"/>
      <c r="OZJ15"/>
      <c r="OZK15"/>
      <c r="OZL15"/>
      <c r="OZM15"/>
      <c r="OZN15"/>
      <c r="OZO15"/>
      <c r="OZP15"/>
      <c r="OZQ15"/>
      <c r="OZR15"/>
      <c r="OZS15"/>
      <c r="OZT15"/>
      <c r="OZU15"/>
      <c r="OZV15"/>
      <c r="OZW15"/>
      <c r="OZX15"/>
      <c r="OZY15"/>
      <c r="OZZ15"/>
      <c r="PAA15"/>
      <c r="PAB15"/>
      <c r="PAC15"/>
      <c r="PAD15"/>
      <c r="PAE15"/>
      <c r="PAF15"/>
      <c r="PAG15"/>
      <c r="PAH15"/>
      <c r="PAI15"/>
      <c r="PAJ15"/>
      <c r="PAK15"/>
      <c r="PAL15"/>
      <c r="PAM15"/>
      <c r="PAN15"/>
      <c r="PAO15"/>
      <c r="PAP15"/>
      <c r="PAQ15"/>
      <c r="PAR15"/>
      <c r="PAS15"/>
      <c r="PAT15"/>
      <c r="PAU15"/>
      <c r="PAV15"/>
      <c r="PAW15"/>
      <c r="PAX15"/>
      <c r="PAY15"/>
      <c r="PAZ15"/>
      <c r="PBA15"/>
      <c r="PBB15"/>
      <c r="PBC15"/>
      <c r="PBD15"/>
      <c r="PBE15"/>
      <c r="PBF15"/>
      <c r="PBG15"/>
      <c r="PBH15"/>
      <c r="PBI15"/>
      <c r="PBJ15"/>
      <c r="PBK15"/>
      <c r="PBL15"/>
      <c r="PBM15"/>
      <c r="PBN15"/>
      <c r="PBO15"/>
      <c r="PBP15"/>
      <c r="PBQ15"/>
      <c r="PBR15"/>
      <c r="PBS15"/>
      <c r="PBT15"/>
      <c r="PBU15"/>
      <c r="PBV15"/>
      <c r="PBW15"/>
      <c r="PBX15"/>
      <c r="PBY15"/>
      <c r="PBZ15"/>
      <c r="PCA15"/>
      <c r="PCB15"/>
      <c r="PCC15"/>
      <c r="PCD15"/>
      <c r="PCE15"/>
      <c r="PCF15"/>
      <c r="PCG15"/>
      <c r="PCH15"/>
      <c r="PCI15"/>
      <c r="PCJ15"/>
      <c r="PCK15"/>
      <c r="PCL15"/>
      <c r="PCM15"/>
      <c r="PCN15"/>
      <c r="PCO15"/>
      <c r="PCP15"/>
      <c r="PCQ15"/>
      <c r="PCR15"/>
      <c r="PCS15"/>
      <c r="PCT15"/>
      <c r="PCU15"/>
      <c r="PCV15"/>
      <c r="PCW15"/>
      <c r="PCX15"/>
      <c r="PCY15"/>
      <c r="PCZ15"/>
      <c r="PDA15"/>
      <c r="PDB15"/>
      <c r="PDC15"/>
      <c r="PDD15"/>
      <c r="PDE15"/>
      <c r="PDF15"/>
      <c r="PDG15"/>
      <c r="PDH15"/>
      <c r="PDI15"/>
      <c r="PDJ15"/>
      <c r="PDK15"/>
      <c r="PDL15"/>
      <c r="PDM15"/>
      <c r="PDN15"/>
      <c r="PDO15"/>
      <c r="PDP15"/>
      <c r="PDQ15"/>
      <c r="PDR15"/>
      <c r="PDS15"/>
      <c r="PDT15"/>
      <c r="PDU15"/>
      <c r="PDV15"/>
      <c r="PDW15"/>
      <c r="PDX15"/>
      <c r="PDY15"/>
      <c r="PDZ15"/>
      <c r="PEA15"/>
      <c r="PEB15"/>
      <c r="PEC15"/>
      <c r="PED15"/>
      <c r="PEE15"/>
      <c r="PEF15"/>
      <c r="PEG15"/>
      <c r="PEH15"/>
      <c r="PEI15"/>
      <c r="PEJ15"/>
      <c r="PEK15"/>
      <c r="PEL15"/>
      <c r="PEM15"/>
      <c r="PEN15"/>
      <c r="PEO15"/>
      <c r="PEP15"/>
      <c r="PEQ15"/>
      <c r="PER15"/>
      <c r="PES15"/>
      <c r="PET15"/>
      <c r="PEU15"/>
      <c r="PEV15"/>
      <c r="PEW15"/>
      <c r="PEX15"/>
      <c r="PEY15"/>
      <c r="PEZ15"/>
      <c r="PFA15"/>
      <c r="PFB15"/>
      <c r="PFC15"/>
      <c r="PFD15"/>
      <c r="PFE15"/>
      <c r="PFF15"/>
      <c r="PFG15"/>
      <c r="PFH15"/>
      <c r="PFI15"/>
      <c r="PFJ15"/>
      <c r="PFK15"/>
      <c r="PFL15"/>
      <c r="PFM15"/>
      <c r="PFN15"/>
      <c r="PFO15"/>
      <c r="PFP15"/>
      <c r="PFQ15"/>
      <c r="PFR15"/>
      <c r="PFS15"/>
      <c r="PFT15"/>
      <c r="PFU15"/>
      <c r="PFV15"/>
      <c r="PFW15"/>
      <c r="PFX15"/>
      <c r="PFY15"/>
      <c r="PFZ15"/>
      <c r="PGA15"/>
      <c r="PGB15"/>
      <c r="PGC15"/>
      <c r="PGD15"/>
      <c r="PGE15"/>
      <c r="PGF15"/>
      <c r="PGG15"/>
      <c r="PGH15"/>
      <c r="PGI15"/>
      <c r="PGJ15"/>
      <c r="PGK15"/>
      <c r="PGL15"/>
      <c r="PGM15"/>
      <c r="PGN15"/>
      <c r="PGO15"/>
      <c r="PGP15"/>
      <c r="PGQ15"/>
      <c r="PGR15"/>
      <c r="PGS15"/>
      <c r="PGT15"/>
      <c r="PGU15"/>
      <c r="PGV15"/>
      <c r="PGW15"/>
      <c r="PGX15"/>
      <c r="PGY15"/>
      <c r="PGZ15"/>
      <c r="PHA15"/>
      <c r="PHB15"/>
      <c r="PHC15"/>
      <c r="PHD15"/>
      <c r="PHE15"/>
      <c r="PHF15"/>
      <c r="PHG15"/>
      <c r="PHH15"/>
      <c r="PHI15"/>
      <c r="PHJ15"/>
      <c r="PHK15"/>
      <c r="PHL15"/>
      <c r="PHM15"/>
      <c r="PHN15"/>
      <c r="PHO15"/>
      <c r="PHP15"/>
      <c r="PHQ15"/>
      <c r="PHR15"/>
      <c r="PHS15"/>
      <c r="PHT15"/>
      <c r="PHU15"/>
      <c r="PHV15"/>
      <c r="PHW15"/>
      <c r="PHX15"/>
      <c r="PHY15"/>
      <c r="PHZ15"/>
      <c r="PIA15"/>
      <c r="PIB15"/>
      <c r="PIC15"/>
      <c r="PID15"/>
      <c r="PIE15"/>
      <c r="PIF15"/>
      <c r="PIG15"/>
      <c r="PIH15"/>
      <c r="PII15"/>
      <c r="PIJ15"/>
      <c r="PIK15"/>
      <c r="PIL15"/>
      <c r="PIM15"/>
      <c r="PIN15"/>
      <c r="PIO15"/>
      <c r="PIP15"/>
      <c r="PIQ15"/>
      <c r="PIR15"/>
      <c r="PIS15"/>
      <c r="PIT15"/>
      <c r="PIU15"/>
      <c r="PIV15"/>
      <c r="PIW15"/>
      <c r="PIX15"/>
      <c r="PIY15"/>
      <c r="PIZ15"/>
      <c r="PJA15"/>
      <c r="PJB15"/>
      <c r="PJC15"/>
      <c r="PJD15"/>
      <c r="PJE15"/>
      <c r="PJF15"/>
      <c r="PJG15"/>
      <c r="PJH15"/>
      <c r="PJI15"/>
      <c r="PJJ15"/>
      <c r="PJK15"/>
      <c r="PJL15"/>
      <c r="PJM15"/>
      <c r="PJN15"/>
      <c r="PJO15"/>
      <c r="PJP15"/>
      <c r="PJQ15"/>
      <c r="PJR15"/>
      <c r="PJS15"/>
      <c r="PJT15"/>
      <c r="PJU15"/>
      <c r="PJV15"/>
      <c r="PJW15"/>
      <c r="PJX15"/>
      <c r="PJY15"/>
      <c r="PJZ15"/>
      <c r="PKA15"/>
      <c r="PKB15"/>
      <c r="PKC15"/>
      <c r="PKD15"/>
      <c r="PKE15"/>
      <c r="PKF15"/>
      <c r="PKG15"/>
      <c r="PKH15"/>
      <c r="PKI15"/>
      <c r="PKJ15"/>
      <c r="PKK15"/>
      <c r="PKL15"/>
      <c r="PKM15"/>
      <c r="PKN15"/>
      <c r="PKO15"/>
      <c r="PKP15"/>
      <c r="PKQ15"/>
      <c r="PKR15"/>
      <c r="PKS15"/>
      <c r="PKT15"/>
      <c r="PKU15"/>
      <c r="PKV15"/>
      <c r="PKW15"/>
      <c r="PKX15"/>
      <c r="PKY15"/>
      <c r="PKZ15"/>
      <c r="PLA15"/>
      <c r="PLB15"/>
      <c r="PLC15"/>
      <c r="PLD15"/>
      <c r="PLE15"/>
      <c r="PLF15"/>
      <c r="PLG15"/>
      <c r="PLH15"/>
      <c r="PLI15"/>
      <c r="PLJ15"/>
      <c r="PLK15"/>
      <c r="PLL15"/>
      <c r="PLM15"/>
      <c r="PLN15"/>
      <c r="PLO15"/>
      <c r="PLP15"/>
      <c r="PLQ15"/>
      <c r="PLR15"/>
      <c r="PLS15"/>
      <c r="PLT15"/>
      <c r="PLU15"/>
      <c r="PLV15"/>
      <c r="PLW15"/>
      <c r="PLX15"/>
      <c r="PLY15"/>
      <c r="PLZ15"/>
      <c r="PMA15"/>
      <c r="PMB15"/>
      <c r="PMC15"/>
      <c r="PMD15"/>
      <c r="PME15"/>
      <c r="PMF15"/>
      <c r="PMG15"/>
      <c r="PMH15"/>
      <c r="PMI15"/>
      <c r="PMJ15"/>
      <c r="PMK15"/>
      <c r="PML15"/>
      <c r="PMM15"/>
      <c r="PMN15"/>
      <c r="PMO15"/>
      <c r="PMP15"/>
      <c r="PMQ15"/>
      <c r="PMR15"/>
      <c r="PMS15"/>
      <c r="PMT15"/>
      <c r="PMU15"/>
      <c r="PMV15"/>
      <c r="PMW15"/>
      <c r="PMX15"/>
      <c r="PMY15"/>
      <c r="PMZ15"/>
      <c r="PNA15"/>
      <c r="PNB15"/>
      <c r="PNC15"/>
      <c r="PND15"/>
      <c r="PNE15"/>
      <c r="PNF15"/>
      <c r="PNG15"/>
      <c r="PNH15"/>
      <c r="PNI15"/>
      <c r="PNJ15"/>
      <c r="PNK15"/>
      <c r="PNL15"/>
      <c r="PNM15"/>
      <c r="PNN15"/>
      <c r="PNO15"/>
      <c r="PNP15"/>
      <c r="PNQ15"/>
      <c r="PNR15"/>
      <c r="PNS15"/>
      <c r="PNT15"/>
      <c r="PNU15"/>
      <c r="PNV15"/>
      <c r="PNW15"/>
      <c r="PNX15"/>
      <c r="PNY15"/>
      <c r="PNZ15"/>
      <c r="POA15"/>
      <c r="POB15"/>
      <c r="POC15"/>
      <c r="POD15"/>
      <c r="POE15"/>
      <c r="POF15"/>
      <c r="POG15"/>
      <c r="POH15"/>
      <c r="POI15"/>
      <c r="POJ15"/>
      <c r="POK15"/>
      <c r="POL15"/>
      <c r="POM15"/>
      <c r="PON15"/>
      <c r="POO15"/>
      <c r="POP15"/>
      <c r="POQ15"/>
      <c r="POR15"/>
      <c r="POS15"/>
      <c r="POT15"/>
      <c r="POU15"/>
      <c r="POV15"/>
      <c r="POW15"/>
      <c r="POX15"/>
      <c r="POY15"/>
      <c r="POZ15"/>
      <c r="PPA15"/>
      <c r="PPB15"/>
      <c r="PPC15"/>
      <c r="PPD15"/>
      <c r="PPE15"/>
      <c r="PPF15"/>
      <c r="PPG15"/>
      <c r="PPH15"/>
      <c r="PPI15"/>
      <c r="PPJ15"/>
      <c r="PPK15"/>
      <c r="PPL15"/>
      <c r="PPM15"/>
      <c r="PPN15"/>
      <c r="PPO15"/>
      <c r="PPP15"/>
      <c r="PPQ15"/>
      <c r="PPR15"/>
      <c r="PPS15"/>
      <c r="PPT15"/>
      <c r="PPU15"/>
      <c r="PPV15"/>
      <c r="PPW15"/>
      <c r="PPX15"/>
      <c r="PPY15"/>
      <c r="PPZ15"/>
      <c r="PQA15"/>
      <c r="PQB15"/>
      <c r="PQC15"/>
      <c r="PQD15"/>
      <c r="PQE15"/>
      <c r="PQF15"/>
      <c r="PQG15"/>
      <c r="PQH15"/>
      <c r="PQI15"/>
      <c r="PQJ15"/>
      <c r="PQK15"/>
      <c r="PQL15"/>
      <c r="PQM15"/>
      <c r="PQN15"/>
      <c r="PQO15"/>
      <c r="PQP15"/>
      <c r="PQQ15"/>
      <c r="PQR15"/>
      <c r="PQS15"/>
      <c r="PQT15"/>
      <c r="PQU15"/>
      <c r="PQV15"/>
      <c r="PQW15"/>
      <c r="PQX15"/>
      <c r="PQY15"/>
      <c r="PQZ15"/>
      <c r="PRA15"/>
      <c r="PRB15"/>
      <c r="PRC15"/>
      <c r="PRD15"/>
      <c r="PRE15"/>
      <c r="PRF15"/>
      <c r="PRG15"/>
      <c r="PRH15"/>
      <c r="PRI15"/>
      <c r="PRJ15"/>
      <c r="PRK15"/>
      <c r="PRL15"/>
      <c r="PRM15"/>
      <c r="PRN15"/>
      <c r="PRO15"/>
      <c r="PRP15"/>
      <c r="PRQ15"/>
      <c r="PRR15"/>
      <c r="PRS15"/>
      <c r="PRT15"/>
      <c r="PRU15"/>
      <c r="PRV15"/>
      <c r="PRW15"/>
      <c r="PRX15"/>
      <c r="PRY15"/>
      <c r="PRZ15"/>
      <c r="PSA15"/>
      <c r="PSB15"/>
      <c r="PSC15"/>
      <c r="PSD15"/>
      <c r="PSE15"/>
      <c r="PSF15"/>
      <c r="PSG15"/>
      <c r="PSH15"/>
      <c r="PSI15"/>
      <c r="PSJ15"/>
      <c r="PSK15"/>
      <c r="PSL15"/>
      <c r="PSM15"/>
      <c r="PSN15"/>
      <c r="PSO15"/>
      <c r="PSP15"/>
      <c r="PSQ15"/>
      <c r="PSR15"/>
      <c r="PSS15"/>
      <c r="PST15"/>
      <c r="PSU15"/>
      <c r="PSV15"/>
      <c r="PSW15"/>
      <c r="PSX15"/>
      <c r="PSY15"/>
      <c r="PSZ15"/>
      <c r="PTA15"/>
      <c r="PTB15"/>
      <c r="PTC15"/>
      <c r="PTD15"/>
      <c r="PTE15"/>
      <c r="PTF15"/>
      <c r="PTG15"/>
      <c r="PTH15"/>
      <c r="PTI15"/>
      <c r="PTJ15"/>
      <c r="PTK15"/>
      <c r="PTL15"/>
      <c r="PTM15"/>
      <c r="PTN15"/>
      <c r="PTO15"/>
      <c r="PTP15"/>
      <c r="PTQ15"/>
      <c r="PTR15"/>
      <c r="PTS15"/>
      <c r="PTT15"/>
      <c r="PTU15"/>
      <c r="PTV15"/>
      <c r="PTW15"/>
      <c r="PTX15"/>
      <c r="PTY15"/>
      <c r="PTZ15"/>
      <c r="PUA15"/>
      <c r="PUB15"/>
      <c r="PUC15"/>
      <c r="PUD15"/>
      <c r="PUE15"/>
      <c r="PUF15"/>
      <c r="PUG15"/>
      <c r="PUH15"/>
      <c r="PUI15"/>
      <c r="PUJ15"/>
      <c r="PUK15"/>
      <c r="PUL15"/>
      <c r="PUM15"/>
      <c r="PUN15"/>
      <c r="PUO15"/>
      <c r="PUP15"/>
      <c r="PUQ15"/>
      <c r="PUR15"/>
      <c r="PUS15"/>
      <c r="PUT15"/>
      <c r="PUU15"/>
      <c r="PUV15"/>
      <c r="PUW15"/>
      <c r="PUX15"/>
      <c r="PUY15"/>
      <c r="PUZ15"/>
      <c r="PVA15"/>
      <c r="PVB15"/>
      <c r="PVC15"/>
      <c r="PVD15"/>
      <c r="PVE15"/>
      <c r="PVF15"/>
      <c r="PVG15"/>
      <c r="PVH15"/>
      <c r="PVI15"/>
      <c r="PVJ15"/>
      <c r="PVK15"/>
      <c r="PVL15"/>
      <c r="PVM15"/>
      <c r="PVN15"/>
      <c r="PVO15"/>
      <c r="PVP15"/>
      <c r="PVQ15"/>
      <c r="PVR15"/>
      <c r="PVS15"/>
      <c r="PVT15"/>
      <c r="PVU15"/>
      <c r="PVV15"/>
      <c r="PVW15"/>
      <c r="PVX15"/>
      <c r="PVY15"/>
      <c r="PVZ15"/>
      <c r="PWA15"/>
      <c r="PWB15"/>
      <c r="PWC15"/>
      <c r="PWD15"/>
      <c r="PWE15"/>
      <c r="PWF15"/>
      <c r="PWG15"/>
      <c r="PWH15"/>
      <c r="PWI15"/>
      <c r="PWJ15"/>
      <c r="PWK15"/>
      <c r="PWL15"/>
      <c r="PWM15"/>
      <c r="PWN15"/>
      <c r="PWO15"/>
      <c r="PWP15"/>
      <c r="PWQ15"/>
      <c r="PWR15"/>
      <c r="PWS15"/>
      <c r="PWT15"/>
      <c r="PWU15"/>
      <c r="PWV15"/>
      <c r="PWW15"/>
      <c r="PWX15"/>
      <c r="PWY15"/>
      <c r="PWZ15"/>
      <c r="PXA15"/>
      <c r="PXB15"/>
      <c r="PXC15"/>
      <c r="PXD15"/>
      <c r="PXE15"/>
      <c r="PXF15"/>
      <c r="PXG15"/>
      <c r="PXH15"/>
      <c r="PXI15"/>
      <c r="PXJ15"/>
      <c r="PXK15"/>
      <c r="PXL15"/>
      <c r="PXM15"/>
      <c r="PXN15"/>
      <c r="PXO15"/>
      <c r="PXP15"/>
      <c r="PXQ15"/>
      <c r="PXR15"/>
      <c r="PXS15"/>
      <c r="PXT15"/>
      <c r="PXU15"/>
      <c r="PXV15"/>
      <c r="PXW15"/>
      <c r="PXX15"/>
      <c r="PXY15"/>
      <c r="PXZ15"/>
      <c r="PYA15"/>
      <c r="PYB15"/>
      <c r="PYC15"/>
      <c r="PYD15"/>
      <c r="PYE15"/>
      <c r="PYF15"/>
      <c r="PYG15"/>
      <c r="PYH15"/>
      <c r="PYI15"/>
      <c r="PYJ15"/>
      <c r="PYK15"/>
      <c r="PYL15"/>
      <c r="PYM15"/>
      <c r="PYN15"/>
      <c r="PYO15"/>
      <c r="PYP15"/>
      <c r="PYQ15"/>
      <c r="PYR15"/>
      <c r="PYS15"/>
      <c r="PYT15"/>
      <c r="PYU15"/>
      <c r="PYV15"/>
      <c r="PYW15"/>
      <c r="PYX15"/>
      <c r="PYY15"/>
      <c r="PYZ15"/>
      <c r="PZA15"/>
      <c r="PZB15"/>
      <c r="PZC15"/>
      <c r="PZD15"/>
      <c r="PZE15"/>
      <c r="PZF15"/>
      <c r="PZG15"/>
      <c r="PZH15"/>
      <c r="PZI15"/>
      <c r="PZJ15"/>
      <c r="PZK15"/>
      <c r="PZL15"/>
      <c r="PZM15"/>
      <c r="PZN15"/>
      <c r="PZO15"/>
      <c r="PZP15"/>
      <c r="PZQ15"/>
      <c r="PZR15"/>
      <c r="PZS15"/>
      <c r="PZT15"/>
      <c r="PZU15"/>
      <c r="PZV15"/>
      <c r="PZW15"/>
      <c r="PZX15"/>
      <c r="PZY15"/>
      <c r="PZZ15"/>
      <c r="QAA15"/>
      <c r="QAB15"/>
      <c r="QAC15"/>
      <c r="QAD15"/>
      <c r="QAE15"/>
      <c r="QAF15"/>
      <c r="QAG15"/>
      <c r="QAH15"/>
      <c r="QAI15"/>
      <c r="QAJ15"/>
      <c r="QAK15"/>
      <c r="QAL15"/>
      <c r="QAM15"/>
      <c r="QAN15"/>
      <c r="QAO15"/>
      <c r="QAP15"/>
      <c r="QAQ15"/>
      <c r="QAR15"/>
      <c r="QAS15"/>
      <c r="QAT15"/>
      <c r="QAU15"/>
      <c r="QAV15"/>
      <c r="QAW15"/>
      <c r="QAX15"/>
      <c r="QAY15"/>
      <c r="QAZ15"/>
      <c r="QBA15"/>
      <c r="QBB15"/>
      <c r="QBC15"/>
      <c r="QBD15"/>
      <c r="QBE15"/>
      <c r="QBF15"/>
      <c r="QBG15"/>
      <c r="QBH15"/>
      <c r="QBI15"/>
      <c r="QBJ15"/>
      <c r="QBK15"/>
      <c r="QBL15"/>
      <c r="QBM15"/>
      <c r="QBN15"/>
      <c r="QBO15"/>
      <c r="QBP15"/>
      <c r="QBQ15"/>
      <c r="QBR15"/>
      <c r="QBS15"/>
      <c r="QBT15"/>
      <c r="QBU15"/>
      <c r="QBV15"/>
      <c r="QBW15"/>
      <c r="QBX15"/>
      <c r="QBY15"/>
      <c r="QBZ15"/>
      <c r="QCA15"/>
      <c r="QCB15"/>
      <c r="QCC15"/>
      <c r="QCD15"/>
      <c r="QCE15"/>
      <c r="QCF15"/>
      <c r="QCG15"/>
      <c r="QCH15"/>
      <c r="QCI15"/>
      <c r="QCJ15"/>
      <c r="QCK15"/>
      <c r="QCL15"/>
      <c r="QCM15"/>
      <c r="QCN15"/>
      <c r="QCO15"/>
      <c r="QCP15"/>
      <c r="QCQ15"/>
      <c r="QCR15"/>
      <c r="QCS15"/>
      <c r="QCT15"/>
      <c r="QCU15"/>
      <c r="QCV15"/>
      <c r="QCW15"/>
      <c r="QCX15"/>
      <c r="QCY15"/>
      <c r="QCZ15"/>
      <c r="QDA15"/>
      <c r="QDB15"/>
      <c r="QDC15"/>
      <c r="QDD15"/>
      <c r="QDE15"/>
      <c r="QDF15"/>
      <c r="QDG15"/>
      <c r="QDH15"/>
      <c r="QDI15"/>
      <c r="QDJ15"/>
      <c r="QDK15"/>
      <c r="QDL15"/>
      <c r="QDM15"/>
      <c r="QDN15"/>
      <c r="QDO15"/>
      <c r="QDP15"/>
      <c r="QDQ15"/>
      <c r="QDR15"/>
      <c r="QDS15"/>
      <c r="QDT15"/>
      <c r="QDU15"/>
      <c r="QDV15"/>
      <c r="QDW15"/>
      <c r="QDX15"/>
      <c r="QDY15"/>
      <c r="QDZ15"/>
      <c r="QEA15"/>
      <c r="QEB15"/>
      <c r="QEC15"/>
      <c r="QED15"/>
      <c r="QEE15"/>
      <c r="QEF15"/>
      <c r="QEG15"/>
      <c r="QEH15"/>
      <c r="QEI15"/>
      <c r="QEJ15"/>
      <c r="QEK15"/>
      <c r="QEL15"/>
      <c r="QEM15"/>
      <c r="QEN15"/>
      <c r="QEO15"/>
      <c r="QEP15"/>
      <c r="QEQ15"/>
      <c r="QER15"/>
      <c r="QES15"/>
      <c r="QET15"/>
      <c r="QEU15"/>
      <c r="QEV15"/>
      <c r="QEW15"/>
      <c r="QEX15"/>
      <c r="QEY15"/>
      <c r="QEZ15"/>
      <c r="QFA15"/>
      <c r="QFB15"/>
      <c r="QFC15"/>
      <c r="QFD15"/>
      <c r="QFE15"/>
      <c r="QFF15"/>
      <c r="QFG15"/>
      <c r="QFH15"/>
      <c r="QFI15"/>
      <c r="QFJ15"/>
      <c r="QFK15"/>
      <c r="QFL15"/>
      <c r="QFM15"/>
      <c r="QFN15"/>
      <c r="QFO15"/>
      <c r="QFP15"/>
      <c r="QFQ15"/>
      <c r="QFR15"/>
      <c r="QFS15"/>
      <c r="QFT15"/>
      <c r="QFU15"/>
      <c r="QFV15"/>
      <c r="QFW15"/>
      <c r="QFX15"/>
      <c r="QFY15"/>
      <c r="QFZ15"/>
      <c r="QGA15"/>
      <c r="QGB15"/>
      <c r="QGC15"/>
      <c r="QGD15"/>
      <c r="QGE15"/>
      <c r="QGF15"/>
      <c r="QGG15"/>
      <c r="QGH15"/>
      <c r="QGI15"/>
      <c r="QGJ15"/>
      <c r="QGK15"/>
      <c r="QGL15"/>
      <c r="QGM15"/>
      <c r="QGN15"/>
      <c r="QGO15"/>
      <c r="QGP15"/>
      <c r="QGQ15"/>
      <c r="QGR15"/>
      <c r="QGS15"/>
      <c r="QGT15"/>
      <c r="QGU15"/>
      <c r="QGV15"/>
      <c r="QGW15"/>
      <c r="QGX15"/>
      <c r="QGY15"/>
      <c r="QGZ15"/>
      <c r="QHA15"/>
      <c r="QHB15"/>
      <c r="QHC15"/>
      <c r="QHD15"/>
      <c r="QHE15"/>
      <c r="QHF15"/>
      <c r="QHG15"/>
      <c r="QHH15"/>
      <c r="QHI15"/>
      <c r="QHJ15"/>
      <c r="QHK15"/>
      <c r="QHL15"/>
      <c r="QHM15"/>
      <c r="QHN15"/>
      <c r="QHO15"/>
      <c r="QHP15"/>
      <c r="QHQ15"/>
      <c r="QHR15"/>
      <c r="QHS15"/>
      <c r="QHT15"/>
      <c r="QHU15"/>
      <c r="QHV15"/>
      <c r="QHW15"/>
      <c r="QHX15"/>
      <c r="QHY15"/>
      <c r="QHZ15"/>
      <c r="QIA15"/>
      <c r="QIB15"/>
      <c r="QIC15"/>
      <c r="QID15"/>
      <c r="QIE15"/>
      <c r="QIF15"/>
      <c r="QIG15"/>
      <c r="QIH15"/>
      <c r="QII15"/>
      <c r="QIJ15"/>
      <c r="QIK15"/>
      <c r="QIL15"/>
      <c r="QIM15"/>
      <c r="QIN15"/>
      <c r="QIO15"/>
      <c r="QIP15"/>
      <c r="QIQ15"/>
      <c r="QIR15"/>
      <c r="QIS15"/>
      <c r="QIT15"/>
      <c r="QIU15"/>
      <c r="QIV15"/>
      <c r="QIW15"/>
      <c r="QIX15"/>
      <c r="QIY15"/>
      <c r="QIZ15"/>
      <c r="QJA15"/>
      <c r="QJB15"/>
      <c r="QJC15"/>
      <c r="QJD15"/>
      <c r="QJE15"/>
      <c r="QJF15"/>
      <c r="QJG15"/>
      <c r="QJH15"/>
      <c r="QJI15"/>
      <c r="QJJ15"/>
      <c r="QJK15"/>
      <c r="QJL15"/>
      <c r="QJM15"/>
      <c r="QJN15"/>
      <c r="QJO15"/>
      <c r="QJP15"/>
      <c r="QJQ15"/>
      <c r="QJR15"/>
      <c r="QJS15"/>
      <c r="QJT15"/>
      <c r="QJU15"/>
      <c r="QJV15"/>
      <c r="QJW15"/>
      <c r="QJX15"/>
      <c r="QJY15"/>
      <c r="QJZ15"/>
      <c r="QKA15"/>
      <c r="QKB15"/>
      <c r="QKC15"/>
      <c r="QKD15"/>
      <c r="QKE15"/>
      <c r="QKF15"/>
      <c r="QKG15"/>
      <c r="QKH15"/>
      <c r="QKI15"/>
      <c r="QKJ15"/>
      <c r="QKK15"/>
      <c r="QKL15"/>
      <c r="QKM15"/>
      <c r="QKN15"/>
      <c r="QKO15"/>
      <c r="QKP15"/>
      <c r="QKQ15"/>
      <c r="QKR15"/>
      <c r="QKS15"/>
      <c r="QKT15"/>
      <c r="QKU15"/>
      <c r="QKV15"/>
      <c r="QKW15"/>
      <c r="QKX15"/>
      <c r="QKY15"/>
      <c r="QKZ15"/>
      <c r="QLA15"/>
      <c r="QLB15"/>
      <c r="QLC15"/>
      <c r="QLD15"/>
      <c r="QLE15"/>
      <c r="QLF15"/>
      <c r="QLG15"/>
      <c r="QLH15"/>
      <c r="QLI15"/>
      <c r="QLJ15"/>
      <c r="QLK15"/>
      <c r="QLL15"/>
      <c r="QLM15"/>
      <c r="QLN15"/>
      <c r="QLO15"/>
      <c r="QLP15"/>
      <c r="QLQ15"/>
      <c r="QLR15"/>
      <c r="QLS15"/>
      <c r="QLT15"/>
      <c r="QLU15"/>
      <c r="QLV15"/>
      <c r="QLW15"/>
      <c r="QLX15"/>
      <c r="QLY15"/>
      <c r="QLZ15"/>
      <c r="QMA15"/>
      <c r="QMB15"/>
      <c r="QMC15"/>
      <c r="QMD15"/>
      <c r="QME15"/>
      <c r="QMF15"/>
      <c r="QMG15"/>
      <c r="QMH15"/>
      <c r="QMI15"/>
      <c r="QMJ15"/>
      <c r="QMK15"/>
      <c r="QML15"/>
      <c r="QMM15"/>
      <c r="QMN15"/>
      <c r="QMO15"/>
      <c r="QMP15"/>
      <c r="QMQ15"/>
      <c r="QMR15"/>
      <c r="QMS15"/>
      <c r="QMT15"/>
      <c r="QMU15"/>
      <c r="QMV15"/>
      <c r="QMW15"/>
      <c r="QMX15"/>
      <c r="QMY15"/>
      <c r="QMZ15"/>
      <c r="QNA15"/>
      <c r="QNB15"/>
      <c r="QNC15"/>
      <c r="QND15"/>
      <c r="QNE15"/>
      <c r="QNF15"/>
      <c r="QNG15"/>
      <c r="QNH15"/>
      <c r="QNI15"/>
      <c r="QNJ15"/>
      <c r="QNK15"/>
      <c r="QNL15"/>
      <c r="QNM15"/>
      <c r="QNN15"/>
      <c r="QNO15"/>
      <c r="QNP15"/>
      <c r="QNQ15"/>
      <c r="QNR15"/>
      <c r="QNS15"/>
      <c r="QNT15"/>
      <c r="QNU15"/>
      <c r="QNV15"/>
      <c r="QNW15"/>
      <c r="QNX15"/>
      <c r="QNY15"/>
      <c r="QNZ15"/>
      <c r="QOA15"/>
      <c r="QOB15"/>
      <c r="QOC15"/>
      <c r="QOD15"/>
      <c r="QOE15"/>
      <c r="QOF15"/>
      <c r="QOG15"/>
      <c r="QOH15"/>
      <c r="QOI15"/>
      <c r="QOJ15"/>
      <c r="QOK15"/>
      <c r="QOL15"/>
      <c r="QOM15"/>
      <c r="QON15"/>
      <c r="QOO15"/>
      <c r="QOP15"/>
      <c r="QOQ15"/>
      <c r="QOR15"/>
      <c r="QOS15"/>
      <c r="QOT15"/>
      <c r="QOU15"/>
      <c r="QOV15"/>
      <c r="QOW15"/>
      <c r="QOX15"/>
      <c r="QOY15"/>
      <c r="QOZ15"/>
      <c r="QPA15"/>
      <c r="QPB15"/>
      <c r="QPC15"/>
      <c r="QPD15"/>
      <c r="QPE15"/>
      <c r="QPF15"/>
      <c r="QPG15"/>
      <c r="QPH15"/>
      <c r="QPI15"/>
      <c r="QPJ15"/>
      <c r="QPK15"/>
      <c r="QPL15"/>
      <c r="QPM15"/>
      <c r="QPN15"/>
      <c r="QPO15"/>
      <c r="QPP15"/>
      <c r="QPQ15"/>
      <c r="QPR15"/>
      <c r="QPS15"/>
      <c r="QPT15"/>
      <c r="QPU15"/>
      <c r="QPV15"/>
      <c r="QPW15"/>
      <c r="QPX15"/>
      <c r="QPY15"/>
      <c r="QPZ15"/>
      <c r="QQA15"/>
      <c r="QQB15"/>
      <c r="QQC15"/>
      <c r="QQD15"/>
      <c r="QQE15"/>
      <c r="QQF15"/>
      <c r="QQG15"/>
      <c r="QQH15"/>
      <c r="QQI15"/>
      <c r="QQJ15"/>
      <c r="QQK15"/>
      <c r="QQL15"/>
      <c r="QQM15"/>
      <c r="QQN15"/>
      <c r="QQO15"/>
      <c r="QQP15"/>
      <c r="QQQ15"/>
      <c r="QQR15"/>
      <c r="QQS15"/>
      <c r="QQT15"/>
      <c r="QQU15"/>
      <c r="QQV15"/>
      <c r="QQW15"/>
      <c r="QQX15"/>
      <c r="QQY15"/>
      <c r="QQZ15"/>
      <c r="QRA15"/>
      <c r="QRB15"/>
      <c r="QRC15"/>
      <c r="QRD15"/>
      <c r="QRE15"/>
      <c r="QRF15"/>
      <c r="QRG15"/>
      <c r="QRH15"/>
      <c r="QRI15"/>
      <c r="QRJ15"/>
      <c r="QRK15"/>
      <c r="QRL15"/>
      <c r="QRM15"/>
      <c r="QRN15"/>
      <c r="QRO15"/>
      <c r="QRP15"/>
      <c r="QRQ15"/>
      <c r="QRR15"/>
      <c r="QRS15"/>
      <c r="QRT15"/>
      <c r="QRU15"/>
      <c r="QRV15"/>
      <c r="QRW15"/>
      <c r="QRX15"/>
      <c r="QRY15"/>
      <c r="QRZ15"/>
      <c r="QSA15"/>
      <c r="QSB15"/>
      <c r="QSC15"/>
      <c r="QSD15"/>
      <c r="QSE15"/>
      <c r="QSF15"/>
      <c r="QSG15"/>
      <c r="QSH15"/>
      <c r="QSI15"/>
      <c r="QSJ15"/>
      <c r="QSK15"/>
      <c r="QSL15"/>
      <c r="QSM15"/>
      <c r="QSN15"/>
      <c r="QSO15"/>
      <c r="QSP15"/>
      <c r="QSQ15"/>
      <c r="QSR15"/>
      <c r="QSS15"/>
      <c r="QST15"/>
      <c r="QSU15"/>
      <c r="QSV15"/>
      <c r="QSW15"/>
      <c r="QSX15"/>
      <c r="QSY15"/>
      <c r="QSZ15"/>
      <c r="QTA15"/>
      <c r="QTB15"/>
      <c r="QTC15"/>
      <c r="QTD15"/>
      <c r="QTE15"/>
      <c r="QTF15"/>
      <c r="QTG15"/>
      <c r="QTH15"/>
      <c r="QTI15"/>
      <c r="QTJ15"/>
      <c r="QTK15"/>
      <c r="QTL15"/>
      <c r="QTM15"/>
      <c r="QTN15"/>
      <c r="QTO15"/>
      <c r="QTP15"/>
      <c r="QTQ15"/>
      <c r="QTR15"/>
      <c r="QTS15"/>
      <c r="QTT15"/>
      <c r="QTU15"/>
      <c r="QTV15"/>
      <c r="QTW15"/>
      <c r="QTX15"/>
      <c r="QTY15"/>
      <c r="QTZ15"/>
      <c r="QUA15"/>
      <c r="QUB15"/>
      <c r="QUC15"/>
      <c r="QUD15"/>
      <c r="QUE15"/>
      <c r="QUF15"/>
      <c r="QUG15"/>
      <c r="QUH15"/>
      <c r="QUI15"/>
      <c r="QUJ15"/>
      <c r="QUK15"/>
      <c r="QUL15"/>
      <c r="QUM15"/>
      <c r="QUN15"/>
      <c r="QUO15"/>
      <c r="QUP15"/>
      <c r="QUQ15"/>
      <c r="QUR15"/>
      <c r="QUS15"/>
      <c r="QUT15"/>
      <c r="QUU15"/>
      <c r="QUV15"/>
      <c r="QUW15"/>
      <c r="QUX15"/>
      <c r="QUY15"/>
      <c r="QUZ15"/>
      <c r="QVA15"/>
      <c r="QVB15"/>
      <c r="QVC15"/>
      <c r="QVD15"/>
      <c r="QVE15"/>
      <c r="QVF15"/>
      <c r="QVG15"/>
      <c r="QVH15"/>
      <c r="QVI15"/>
      <c r="QVJ15"/>
      <c r="QVK15"/>
      <c r="QVL15"/>
      <c r="QVM15"/>
      <c r="QVN15"/>
      <c r="QVO15"/>
      <c r="QVP15"/>
      <c r="QVQ15"/>
      <c r="QVR15"/>
      <c r="QVS15"/>
      <c r="QVT15"/>
      <c r="QVU15"/>
      <c r="QVV15"/>
      <c r="QVW15"/>
      <c r="QVX15"/>
      <c r="QVY15"/>
      <c r="QVZ15"/>
      <c r="QWA15"/>
      <c r="QWB15"/>
      <c r="QWC15"/>
      <c r="QWD15"/>
      <c r="QWE15"/>
      <c r="QWF15"/>
      <c r="QWG15"/>
      <c r="QWH15"/>
      <c r="QWI15"/>
      <c r="QWJ15"/>
      <c r="QWK15"/>
      <c r="QWL15"/>
      <c r="QWM15"/>
      <c r="QWN15"/>
      <c r="QWO15"/>
      <c r="QWP15"/>
      <c r="QWQ15"/>
      <c r="QWR15"/>
      <c r="QWS15"/>
      <c r="QWT15"/>
      <c r="QWU15"/>
      <c r="QWV15"/>
      <c r="QWW15"/>
      <c r="QWX15"/>
      <c r="QWY15"/>
      <c r="QWZ15"/>
      <c r="QXA15"/>
      <c r="QXB15"/>
      <c r="QXC15"/>
      <c r="QXD15"/>
      <c r="QXE15"/>
      <c r="QXF15"/>
      <c r="QXG15"/>
      <c r="QXH15"/>
      <c r="QXI15"/>
      <c r="QXJ15"/>
      <c r="QXK15"/>
      <c r="QXL15"/>
      <c r="QXM15"/>
      <c r="QXN15"/>
      <c r="QXO15"/>
      <c r="QXP15"/>
      <c r="QXQ15"/>
      <c r="QXR15"/>
      <c r="QXS15"/>
      <c r="QXT15"/>
      <c r="QXU15"/>
      <c r="QXV15"/>
      <c r="QXW15"/>
      <c r="QXX15"/>
      <c r="QXY15"/>
      <c r="QXZ15"/>
      <c r="QYA15"/>
      <c r="QYB15"/>
      <c r="QYC15"/>
      <c r="QYD15"/>
      <c r="QYE15"/>
      <c r="QYF15"/>
      <c r="QYG15"/>
      <c r="QYH15"/>
      <c r="QYI15"/>
      <c r="QYJ15"/>
      <c r="QYK15"/>
      <c r="QYL15"/>
      <c r="QYM15"/>
      <c r="QYN15"/>
      <c r="QYO15"/>
      <c r="QYP15"/>
      <c r="QYQ15"/>
      <c r="QYR15"/>
      <c r="QYS15"/>
      <c r="QYT15"/>
      <c r="QYU15"/>
      <c r="QYV15"/>
      <c r="QYW15"/>
      <c r="QYX15"/>
      <c r="QYY15"/>
      <c r="QYZ15"/>
      <c r="QZA15"/>
      <c r="QZB15"/>
      <c r="QZC15"/>
      <c r="QZD15"/>
      <c r="QZE15"/>
      <c r="QZF15"/>
      <c r="QZG15"/>
      <c r="QZH15"/>
      <c r="QZI15"/>
      <c r="QZJ15"/>
      <c r="QZK15"/>
      <c r="QZL15"/>
      <c r="QZM15"/>
      <c r="QZN15"/>
      <c r="QZO15"/>
      <c r="QZP15"/>
      <c r="QZQ15"/>
      <c r="QZR15"/>
      <c r="QZS15"/>
      <c r="QZT15"/>
      <c r="QZU15"/>
      <c r="QZV15"/>
      <c r="QZW15"/>
      <c r="QZX15"/>
      <c r="QZY15"/>
      <c r="QZZ15"/>
      <c r="RAA15"/>
      <c r="RAB15"/>
      <c r="RAC15"/>
      <c r="RAD15"/>
      <c r="RAE15"/>
      <c r="RAF15"/>
      <c r="RAG15"/>
      <c r="RAH15"/>
      <c r="RAI15"/>
      <c r="RAJ15"/>
      <c r="RAK15"/>
      <c r="RAL15"/>
      <c r="RAM15"/>
      <c r="RAN15"/>
      <c r="RAO15"/>
      <c r="RAP15"/>
      <c r="RAQ15"/>
      <c r="RAR15"/>
      <c r="RAS15"/>
      <c r="RAT15"/>
      <c r="RAU15"/>
      <c r="RAV15"/>
      <c r="RAW15"/>
      <c r="RAX15"/>
      <c r="RAY15"/>
      <c r="RAZ15"/>
      <c r="RBA15"/>
      <c r="RBB15"/>
      <c r="RBC15"/>
      <c r="RBD15"/>
      <c r="RBE15"/>
      <c r="RBF15"/>
      <c r="RBG15"/>
      <c r="RBH15"/>
      <c r="RBI15"/>
      <c r="RBJ15"/>
      <c r="RBK15"/>
      <c r="RBL15"/>
      <c r="RBM15"/>
      <c r="RBN15"/>
      <c r="RBO15"/>
      <c r="RBP15"/>
      <c r="RBQ15"/>
      <c r="RBR15"/>
      <c r="RBS15"/>
      <c r="RBT15"/>
      <c r="RBU15"/>
      <c r="RBV15"/>
      <c r="RBW15"/>
      <c r="RBX15"/>
      <c r="RBY15"/>
      <c r="RBZ15"/>
      <c r="RCA15"/>
      <c r="RCB15"/>
      <c r="RCC15"/>
      <c r="RCD15"/>
      <c r="RCE15"/>
      <c r="RCF15"/>
      <c r="RCG15"/>
      <c r="RCH15"/>
      <c r="RCI15"/>
      <c r="RCJ15"/>
      <c r="RCK15"/>
      <c r="RCL15"/>
      <c r="RCM15"/>
      <c r="RCN15"/>
      <c r="RCO15"/>
      <c r="RCP15"/>
      <c r="RCQ15"/>
      <c r="RCR15"/>
      <c r="RCS15"/>
      <c r="RCT15"/>
      <c r="RCU15"/>
      <c r="RCV15"/>
      <c r="RCW15"/>
      <c r="RCX15"/>
      <c r="RCY15"/>
      <c r="RCZ15"/>
      <c r="RDA15"/>
      <c r="RDB15"/>
      <c r="RDC15"/>
      <c r="RDD15"/>
      <c r="RDE15"/>
      <c r="RDF15"/>
      <c r="RDG15"/>
      <c r="RDH15"/>
      <c r="RDI15"/>
      <c r="RDJ15"/>
      <c r="RDK15"/>
      <c r="RDL15"/>
      <c r="RDM15"/>
      <c r="RDN15"/>
      <c r="RDO15"/>
      <c r="RDP15"/>
      <c r="RDQ15"/>
      <c r="RDR15"/>
      <c r="RDS15"/>
      <c r="RDT15"/>
      <c r="RDU15"/>
      <c r="RDV15"/>
      <c r="RDW15"/>
      <c r="RDX15"/>
      <c r="RDY15"/>
      <c r="RDZ15"/>
      <c r="REA15"/>
      <c r="REB15"/>
      <c r="REC15"/>
      <c r="RED15"/>
      <c r="REE15"/>
      <c r="REF15"/>
      <c r="REG15"/>
      <c r="REH15"/>
      <c r="REI15"/>
      <c r="REJ15"/>
      <c r="REK15"/>
      <c r="REL15"/>
      <c r="REM15"/>
      <c r="REN15"/>
      <c r="REO15"/>
      <c r="REP15"/>
      <c r="REQ15"/>
      <c r="RER15"/>
      <c r="RES15"/>
      <c r="RET15"/>
      <c r="REU15"/>
      <c r="REV15"/>
      <c r="REW15"/>
      <c r="REX15"/>
      <c r="REY15"/>
      <c r="REZ15"/>
      <c r="RFA15"/>
      <c r="RFB15"/>
      <c r="RFC15"/>
      <c r="RFD15"/>
      <c r="RFE15"/>
      <c r="RFF15"/>
      <c r="RFG15"/>
      <c r="RFH15"/>
      <c r="RFI15"/>
      <c r="RFJ15"/>
      <c r="RFK15"/>
      <c r="RFL15"/>
      <c r="RFM15"/>
      <c r="RFN15"/>
      <c r="RFO15"/>
      <c r="RFP15"/>
      <c r="RFQ15"/>
      <c r="RFR15"/>
      <c r="RFS15"/>
      <c r="RFT15"/>
      <c r="RFU15"/>
      <c r="RFV15"/>
      <c r="RFW15"/>
      <c r="RFX15"/>
      <c r="RFY15"/>
      <c r="RFZ15"/>
      <c r="RGA15"/>
      <c r="RGB15"/>
      <c r="RGC15"/>
      <c r="RGD15"/>
      <c r="RGE15"/>
      <c r="RGF15"/>
      <c r="RGG15"/>
      <c r="RGH15"/>
      <c r="RGI15"/>
      <c r="RGJ15"/>
      <c r="RGK15"/>
      <c r="RGL15"/>
      <c r="RGM15"/>
      <c r="RGN15"/>
      <c r="RGO15"/>
      <c r="RGP15"/>
      <c r="RGQ15"/>
      <c r="RGR15"/>
      <c r="RGS15"/>
      <c r="RGT15"/>
      <c r="RGU15"/>
      <c r="RGV15"/>
      <c r="RGW15"/>
      <c r="RGX15"/>
      <c r="RGY15"/>
      <c r="RGZ15"/>
      <c r="RHA15"/>
      <c r="RHB15"/>
      <c r="RHC15"/>
      <c r="RHD15"/>
      <c r="RHE15"/>
      <c r="RHF15"/>
      <c r="RHG15"/>
      <c r="RHH15"/>
      <c r="RHI15"/>
      <c r="RHJ15"/>
      <c r="RHK15"/>
      <c r="RHL15"/>
      <c r="RHM15"/>
      <c r="RHN15"/>
      <c r="RHO15"/>
      <c r="RHP15"/>
      <c r="RHQ15"/>
      <c r="RHR15"/>
      <c r="RHS15"/>
      <c r="RHT15"/>
      <c r="RHU15"/>
      <c r="RHV15"/>
      <c r="RHW15"/>
      <c r="RHX15"/>
      <c r="RHY15"/>
      <c r="RHZ15"/>
      <c r="RIA15"/>
      <c r="RIB15"/>
      <c r="RIC15"/>
      <c r="RID15"/>
      <c r="RIE15"/>
      <c r="RIF15"/>
      <c r="RIG15"/>
      <c r="RIH15"/>
      <c r="RII15"/>
      <c r="RIJ15"/>
      <c r="RIK15"/>
      <c r="RIL15"/>
      <c r="RIM15"/>
      <c r="RIN15"/>
      <c r="RIO15"/>
      <c r="RIP15"/>
      <c r="RIQ15"/>
      <c r="RIR15"/>
      <c r="RIS15"/>
      <c r="RIT15"/>
      <c r="RIU15"/>
      <c r="RIV15"/>
      <c r="RIW15"/>
      <c r="RIX15"/>
      <c r="RIY15"/>
      <c r="RIZ15"/>
      <c r="RJA15"/>
      <c r="RJB15"/>
      <c r="RJC15"/>
      <c r="RJD15"/>
      <c r="RJE15"/>
      <c r="RJF15"/>
      <c r="RJG15"/>
      <c r="RJH15"/>
      <c r="RJI15"/>
      <c r="RJJ15"/>
      <c r="RJK15"/>
      <c r="RJL15"/>
      <c r="RJM15"/>
      <c r="RJN15"/>
      <c r="RJO15"/>
      <c r="RJP15"/>
      <c r="RJQ15"/>
      <c r="RJR15"/>
      <c r="RJS15"/>
      <c r="RJT15"/>
      <c r="RJU15"/>
      <c r="RJV15"/>
      <c r="RJW15"/>
      <c r="RJX15"/>
      <c r="RJY15"/>
      <c r="RJZ15"/>
      <c r="RKA15"/>
      <c r="RKB15"/>
      <c r="RKC15"/>
      <c r="RKD15"/>
      <c r="RKE15"/>
      <c r="RKF15"/>
      <c r="RKG15"/>
      <c r="RKH15"/>
      <c r="RKI15"/>
      <c r="RKJ15"/>
      <c r="RKK15"/>
      <c r="RKL15"/>
      <c r="RKM15"/>
      <c r="RKN15"/>
      <c r="RKO15"/>
      <c r="RKP15"/>
      <c r="RKQ15"/>
      <c r="RKR15"/>
      <c r="RKS15"/>
      <c r="RKT15"/>
      <c r="RKU15"/>
      <c r="RKV15"/>
      <c r="RKW15"/>
      <c r="RKX15"/>
      <c r="RKY15"/>
      <c r="RKZ15"/>
      <c r="RLA15"/>
      <c r="RLB15"/>
      <c r="RLC15"/>
      <c r="RLD15"/>
      <c r="RLE15"/>
      <c r="RLF15"/>
      <c r="RLG15"/>
      <c r="RLH15"/>
      <c r="RLI15"/>
      <c r="RLJ15"/>
      <c r="RLK15"/>
      <c r="RLL15"/>
      <c r="RLM15"/>
      <c r="RLN15"/>
      <c r="RLO15"/>
      <c r="RLP15"/>
      <c r="RLQ15"/>
      <c r="RLR15"/>
      <c r="RLS15"/>
      <c r="RLT15"/>
      <c r="RLU15"/>
      <c r="RLV15"/>
      <c r="RLW15"/>
      <c r="RLX15"/>
      <c r="RLY15"/>
      <c r="RLZ15"/>
      <c r="RMA15"/>
      <c r="RMB15"/>
      <c r="RMC15"/>
      <c r="RMD15"/>
      <c r="RME15"/>
      <c r="RMF15"/>
      <c r="RMG15"/>
      <c r="RMH15"/>
      <c r="RMI15"/>
      <c r="RMJ15"/>
      <c r="RMK15"/>
      <c r="RML15"/>
      <c r="RMM15"/>
      <c r="RMN15"/>
      <c r="RMO15"/>
      <c r="RMP15"/>
      <c r="RMQ15"/>
      <c r="RMR15"/>
      <c r="RMS15"/>
      <c r="RMT15"/>
      <c r="RMU15"/>
      <c r="RMV15"/>
      <c r="RMW15"/>
      <c r="RMX15"/>
      <c r="RMY15"/>
      <c r="RMZ15"/>
      <c r="RNA15"/>
      <c r="RNB15"/>
      <c r="RNC15"/>
      <c r="RND15"/>
      <c r="RNE15"/>
      <c r="RNF15"/>
      <c r="RNG15"/>
      <c r="RNH15"/>
      <c r="RNI15"/>
      <c r="RNJ15"/>
      <c r="RNK15"/>
      <c r="RNL15"/>
      <c r="RNM15"/>
      <c r="RNN15"/>
      <c r="RNO15"/>
      <c r="RNP15"/>
      <c r="RNQ15"/>
      <c r="RNR15"/>
      <c r="RNS15"/>
      <c r="RNT15"/>
      <c r="RNU15"/>
      <c r="RNV15"/>
      <c r="RNW15"/>
      <c r="RNX15"/>
      <c r="RNY15"/>
      <c r="RNZ15"/>
      <c r="ROA15"/>
      <c r="ROB15"/>
      <c r="ROC15"/>
      <c r="ROD15"/>
      <c r="ROE15"/>
      <c r="ROF15"/>
      <c r="ROG15"/>
      <c r="ROH15"/>
      <c r="ROI15"/>
      <c r="ROJ15"/>
      <c r="ROK15"/>
      <c r="ROL15"/>
      <c r="ROM15"/>
      <c r="RON15"/>
      <c r="ROO15"/>
      <c r="ROP15"/>
      <c r="ROQ15"/>
      <c r="ROR15"/>
      <c r="ROS15"/>
      <c r="ROT15"/>
      <c r="ROU15"/>
      <c r="ROV15"/>
      <c r="ROW15"/>
      <c r="ROX15"/>
      <c r="ROY15"/>
      <c r="ROZ15"/>
      <c r="RPA15"/>
      <c r="RPB15"/>
      <c r="RPC15"/>
      <c r="RPD15"/>
      <c r="RPE15"/>
      <c r="RPF15"/>
      <c r="RPG15"/>
      <c r="RPH15"/>
      <c r="RPI15"/>
      <c r="RPJ15"/>
      <c r="RPK15"/>
      <c r="RPL15"/>
      <c r="RPM15"/>
      <c r="RPN15"/>
      <c r="RPO15"/>
      <c r="RPP15"/>
      <c r="RPQ15"/>
      <c r="RPR15"/>
      <c r="RPS15"/>
      <c r="RPT15"/>
      <c r="RPU15"/>
      <c r="RPV15"/>
      <c r="RPW15"/>
      <c r="RPX15"/>
      <c r="RPY15"/>
      <c r="RPZ15"/>
      <c r="RQA15"/>
      <c r="RQB15"/>
      <c r="RQC15"/>
      <c r="RQD15"/>
      <c r="RQE15"/>
      <c r="RQF15"/>
      <c r="RQG15"/>
      <c r="RQH15"/>
      <c r="RQI15"/>
      <c r="RQJ15"/>
      <c r="RQK15"/>
      <c r="RQL15"/>
      <c r="RQM15"/>
      <c r="RQN15"/>
      <c r="RQO15"/>
      <c r="RQP15"/>
      <c r="RQQ15"/>
      <c r="RQR15"/>
      <c r="RQS15"/>
      <c r="RQT15"/>
      <c r="RQU15"/>
      <c r="RQV15"/>
      <c r="RQW15"/>
      <c r="RQX15"/>
      <c r="RQY15"/>
      <c r="RQZ15"/>
      <c r="RRA15"/>
      <c r="RRB15"/>
      <c r="RRC15"/>
      <c r="RRD15"/>
      <c r="RRE15"/>
      <c r="RRF15"/>
      <c r="RRG15"/>
      <c r="RRH15"/>
      <c r="RRI15"/>
      <c r="RRJ15"/>
      <c r="RRK15"/>
      <c r="RRL15"/>
      <c r="RRM15"/>
      <c r="RRN15"/>
      <c r="RRO15"/>
      <c r="RRP15"/>
      <c r="RRQ15"/>
      <c r="RRR15"/>
      <c r="RRS15"/>
      <c r="RRT15"/>
      <c r="RRU15"/>
      <c r="RRV15"/>
      <c r="RRW15"/>
      <c r="RRX15"/>
      <c r="RRY15"/>
      <c r="RRZ15"/>
      <c r="RSA15"/>
      <c r="RSB15"/>
      <c r="RSC15"/>
      <c r="RSD15"/>
      <c r="RSE15"/>
      <c r="RSF15"/>
      <c r="RSG15"/>
      <c r="RSH15"/>
      <c r="RSI15"/>
      <c r="RSJ15"/>
      <c r="RSK15"/>
      <c r="RSL15"/>
      <c r="RSM15"/>
      <c r="RSN15"/>
      <c r="RSO15"/>
      <c r="RSP15"/>
      <c r="RSQ15"/>
      <c r="RSR15"/>
      <c r="RSS15"/>
      <c r="RST15"/>
      <c r="RSU15"/>
      <c r="RSV15"/>
      <c r="RSW15"/>
      <c r="RSX15"/>
      <c r="RSY15"/>
      <c r="RSZ15"/>
      <c r="RTA15"/>
      <c r="RTB15"/>
      <c r="RTC15"/>
      <c r="RTD15"/>
      <c r="RTE15"/>
      <c r="RTF15"/>
      <c r="RTG15"/>
      <c r="RTH15"/>
      <c r="RTI15"/>
      <c r="RTJ15"/>
      <c r="RTK15"/>
      <c r="RTL15"/>
      <c r="RTM15"/>
      <c r="RTN15"/>
      <c r="RTO15"/>
      <c r="RTP15"/>
      <c r="RTQ15"/>
      <c r="RTR15"/>
      <c r="RTS15"/>
      <c r="RTT15"/>
      <c r="RTU15"/>
      <c r="RTV15"/>
      <c r="RTW15"/>
      <c r="RTX15"/>
      <c r="RTY15"/>
      <c r="RTZ15"/>
      <c r="RUA15"/>
      <c r="RUB15"/>
      <c r="RUC15"/>
      <c r="RUD15"/>
      <c r="RUE15"/>
      <c r="RUF15"/>
      <c r="RUG15"/>
      <c r="RUH15"/>
      <c r="RUI15"/>
      <c r="RUJ15"/>
      <c r="RUK15"/>
      <c r="RUL15"/>
      <c r="RUM15"/>
      <c r="RUN15"/>
      <c r="RUO15"/>
      <c r="RUP15"/>
      <c r="RUQ15"/>
      <c r="RUR15"/>
      <c r="RUS15"/>
      <c r="RUT15"/>
      <c r="RUU15"/>
      <c r="RUV15"/>
      <c r="RUW15"/>
      <c r="RUX15"/>
      <c r="RUY15"/>
      <c r="RUZ15"/>
      <c r="RVA15"/>
      <c r="RVB15"/>
      <c r="RVC15"/>
      <c r="RVD15"/>
      <c r="RVE15"/>
      <c r="RVF15"/>
      <c r="RVG15"/>
      <c r="RVH15"/>
      <c r="RVI15"/>
      <c r="RVJ15"/>
      <c r="RVK15"/>
      <c r="RVL15"/>
      <c r="RVM15"/>
      <c r="RVN15"/>
      <c r="RVO15"/>
      <c r="RVP15"/>
      <c r="RVQ15"/>
      <c r="RVR15"/>
      <c r="RVS15"/>
      <c r="RVT15"/>
      <c r="RVU15"/>
      <c r="RVV15"/>
      <c r="RVW15"/>
      <c r="RVX15"/>
      <c r="RVY15"/>
      <c r="RVZ15"/>
      <c r="RWA15"/>
      <c r="RWB15"/>
      <c r="RWC15"/>
      <c r="RWD15"/>
      <c r="RWE15"/>
      <c r="RWF15"/>
      <c r="RWG15"/>
      <c r="RWH15"/>
      <c r="RWI15"/>
      <c r="RWJ15"/>
      <c r="RWK15"/>
      <c r="RWL15"/>
      <c r="RWM15"/>
      <c r="RWN15"/>
      <c r="RWO15"/>
      <c r="RWP15"/>
      <c r="RWQ15"/>
      <c r="RWR15"/>
      <c r="RWS15"/>
      <c r="RWT15"/>
      <c r="RWU15"/>
      <c r="RWV15"/>
      <c r="RWW15"/>
      <c r="RWX15"/>
      <c r="RWY15"/>
      <c r="RWZ15"/>
      <c r="RXA15"/>
      <c r="RXB15"/>
      <c r="RXC15"/>
      <c r="RXD15"/>
      <c r="RXE15"/>
      <c r="RXF15"/>
      <c r="RXG15"/>
      <c r="RXH15"/>
      <c r="RXI15"/>
      <c r="RXJ15"/>
      <c r="RXK15"/>
      <c r="RXL15"/>
      <c r="RXM15"/>
      <c r="RXN15"/>
      <c r="RXO15"/>
      <c r="RXP15"/>
      <c r="RXQ15"/>
      <c r="RXR15"/>
      <c r="RXS15"/>
      <c r="RXT15"/>
      <c r="RXU15"/>
      <c r="RXV15"/>
      <c r="RXW15"/>
      <c r="RXX15"/>
      <c r="RXY15"/>
      <c r="RXZ15"/>
      <c r="RYA15"/>
      <c r="RYB15"/>
      <c r="RYC15"/>
      <c r="RYD15"/>
      <c r="RYE15"/>
      <c r="RYF15"/>
      <c r="RYG15"/>
      <c r="RYH15"/>
      <c r="RYI15"/>
      <c r="RYJ15"/>
      <c r="RYK15"/>
      <c r="RYL15"/>
      <c r="RYM15"/>
      <c r="RYN15"/>
      <c r="RYO15"/>
      <c r="RYP15"/>
      <c r="RYQ15"/>
      <c r="RYR15"/>
      <c r="RYS15"/>
      <c r="RYT15"/>
      <c r="RYU15"/>
      <c r="RYV15"/>
      <c r="RYW15"/>
      <c r="RYX15"/>
      <c r="RYY15"/>
      <c r="RYZ15"/>
      <c r="RZA15"/>
      <c r="RZB15"/>
      <c r="RZC15"/>
      <c r="RZD15"/>
      <c r="RZE15"/>
      <c r="RZF15"/>
      <c r="RZG15"/>
      <c r="RZH15"/>
      <c r="RZI15"/>
      <c r="RZJ15"/>
      <c r="RZK15"/>
      <c r="RZL15"/>
      <c r="RZM15"/>
      <c r="RZN15"/>
      <c r="RZO15"/>
      <c r="RZP15"/>
      <c r="RZQ15"/>
      <c r="RZR15"/>
      <c r="RZS15"/>
      <c r="RZT15"/>
      <c r="RZU15"/>
      <c r="RZV15"/>
      <c r="RZW15"/>
      <c r="RZX15"/>
      <c r="RZY15"/>
      <c r="RZZ15"/>
      <c r="SAA15"/>
      <c r="SAB15"/>
      <c r="SAC15"/>
      <c r="SAD15"/>
      <c r="SAE15"/>
      <c r="SAF15"/>
      <c r="SAG15"/>
      <c r="SAH15"/>
      <c r="SAI15"/>
      <c r="SAJ15"/>
      <c r="SAK15"/>
      <c r="SAL15"/>
      <c r="SAM15"/>
      <c r="SAN15"/>
      <c r="SAO15"/>
      <c r="SAP15"/>
      <c r="SAQ15"/>
      <c r="SAR15"/>
      <c r="SAS15"/>
      <c r="SAT15"/>
      <c r="SAU15"/>
      <c r="SAV15"/>
      <c r="SAW15"/>
      <c r="SAX15"/>
      <c r="SAY15"/>
      <c r="SAZ15"/>
      <c r="SBA15"/>
      <c r="SBB15"/>
      <c r="SBC15"/>
      <c r="SBD15"/>
      <c r="SBE15"/>
      <c r="SBF15"/>
      <c r="SBG15"/>
      <c r="SBH15"/>
      <c r="SBI15"/>
      <c r="SBJ15"/>
      <c r="SBK15"/>
      <c r="SBL15"/>
      <c r="SBM15"/>
      <c r="SBN15"/>
      <c r="SBO15"/>
      <c r="SBP15"/>
      <c r="SBQ15"/>
      <c r="SBR15"/>
      <c r="SBS15"/>
      <c r="SBT15"/>
      <c r="SBU15"/>
      <c r="SBV15"/>
      <c r="SBW15"/>
      <c r="SBX15"/>
      <c r="SBY15"/>
      <c r="SBZ15"/>
      <c r="SCA15"/>
      <c r="SCB15"/>
      <c r="SCC15"/>
      <c r="SCD15"/>
      <c r="SCE15"/>
      <c r="SCF15"/>
      <c r="SCG15"/>
      <c r="SCH15"/>
      <c r="SCI15"/>
      <c r="SCJ15"/>
      <c r="SCK15"/>
      <c r="SCL15"/>
      <c r="SCM15"/>
      <c r="SCN15"/>
      <c r="SCO15"/>
      <c r="SCP15"/>
      <c r="SCQ15"/>
      <c r="SCR15"/>
      <c r="SCS15"/>
      <c r="SCT15"/>
      <c r="SCU15"/>
      <c r="SCV15"/>
      <c r="SCW15"/>
      <c r="SCX15"/>
      <c r="SCY15"/>
      <c r="SCZ15"/>
      <c r="SDA15"/>
      <c r="SDB15"/>
      <c r="SDC15"/>
      <c r="SDD15"/>
      <c r="SDE15"/>
      <c r="SDF15"/>
      <c r="SDG15"/>
      <c r="SDH15"/>
      <c r="SDI15"/>
      <c r="SDJ15"/>
      <c r="SDK15"/>
      <c r="SDL15"/>
      <c r="SDM15"/>
      <c r="SDN15"/>
      <c r="SDO15"/>
      <c r="SDP15"/>
      <c r="SDQ15"/>
      <c r="SDR15"/>
      <c r="SDS15"/>
      <c r="SDT15"/>
      <c r="SDU15"/>
      <c r="SDV15"/>
      <c r="SDW15"/>
      <c r="SDX15"/>
      <c r="SDY15"/>
      <c r="SDZ15"/>
      <c r="SEA15"/>
      <c r="SEB15"/>
      <c r="SEC15"/>
      <c r="SED15"/>
      <c r="SEE15"/>
      <c r="SEF15"/>
      <c r="SEG15"/>
      <c r="SEH15"/>
      <c r="SEI15"/>
      <c r="SEJ15"/>
      <c r="SEK15"/>
      <c r="SEL15"/>
      <c r="SEM15"/>
      <c r="SEN15"/>
      <c r="SEO15"/>
      <c r="SEP15"/>
      <c r="SEQ15"/>
      <c r="SER15"/>
      <c r="SES15"/>
      <c r="SET15"/>
      <c r="SEU15"/>
      <c r="SEV15"/>
      <c r="SEW15"/>
      <c r="SEX15"/>
      <c r="SEY15"/>
      <c r="SEZ15"/>
      <c r="SFA15"/>
      <c r="SFB15"/>
      <c r="SFC15"/>
      <c r="SFD15"/>
      <c r="SFE15"/>
      <c r="SFF15"/>
      <c r="SFG15"/>
      <c r="SFH15"/>
      <c r="SFI15"/>
      <c r="SFJ15"/>
      <c r="SFK15"/>
      <c r="SFL15"/>
      <c r="SFM15"/>
      <c r="SFN15"/>
      <c r="SFO15"/>
      <c r="SFP15"/>
      <c r="SFQ15"/>
      <c r="SFR15"/>
      <c r="SFS15"/>
      <c r="SFT15"/>
      <c r="SFU15"/>
      <c r="SFV15"/>
      <c r="SFW15"/>
      <c r="SFX15"/>
      <c r="SFY15"/>
      <c r="SFZ15"/>
      <c r="SGA15"/>
      <c r="SGB15"/>
      <c r="SGC15"/>
      <c r="SGD15"/>
      <c r="SGE15"/>
      <c r="SGF15"/>
      <c r="SGG15"/>
      <c r="SGH15"/>
      <c r="SGI15"/>
      <c r="SGJ15"/>
      <c r="SGK15"/>
      <c r="SGL15"/>
      <c r="SGM15"/>
      <c r="SGN15"/>
      <c r="SGO15"/>
      <c r="SGP15"/>
      <c r="SGQ15"/>
      <c r="SGR15"/>
      <c r="SGS15"/>
      <c r="SGT15"/>
      <c r="SGU15"/>
      <c r="SGV15"/>
      <c r="SGW15"/>
      <c r="SGX15"/>
      <c r="SGY15"/>
      <c r="SGZ15"/>
      <c r="SHA15"/>
      <c r="SHB15"/>
      <c r="SHC15"/>
      <c r="SHD15"/>
      <c r="SHE15"/>
      <c r="SHF15"/>
      <c r="SHG15"/>
      <c r="SHH15"/>
      <c r="SHI15"/>
      <c r="SHJ15"/>
      <c r="SHK15"/>
      <c r="SHL15"/>
      <c r="SHM15"/>
      <c r="SHN15"/>
      <c r="SHO15"/>
      <c r="SHP15"/>
      <c r="SHQ15"/>
      <c r="SHR15"/>
      <c r="SHS15"/>
      <c r="SHT15"/>
      <c r="SHU15"/>
      <c r="SHV15"/>
      <c r="SHW15"/>
      <c r="SHX15"/>
      <c r="SHY15"/>
      <c r="SHZ15"/>
      <c r="SIA15"/>
      <c r="SIB15"/>
      <c r="SIC15"/>
      <c r="SID15"/>
      <c r="SIE15"/>
      <c r="SIF15"/>
      <c r="SIG15"/>
      <c r="SIH15"/>
      <c r="SII15"/>
      <c r="SIJ15"/>
      <c r="SIK15"/>
      <c r="SIL15"/>
      <c r="SIM15"/>
      <c r="SIN15"/>
      <c r="SIO15"/>
      <c r="SIP15"/>
      <c r="SIQ15"/>
      <c r="SIR15"/>
      <c r="SIS15"/>
      <c r="SIT15"/>
      <c r="SIU15"/>
      <c r="SIV15"/>
      <c r="SIW15"/>
      <c r="SIX15"/>
      <c r="SIY15"/>
      <c r="SIZ15"/>
      <c r="SJA15"/>
      <c r="SJB15"/>
      <c r="SJC15"/>
      <c r="SJD15"/>
      <c r="SJE15"/>
      <c r="SJF15"/>
      <c r="SJG15"/>
      <c r="SJH15"/>
      <c r="SJI15"/>
      <c r="SJJ15"/>
      <c r="SJK15"/>
      <c r="SJL15"/>
      <c r="SJM15"/>
      <c r="SJN15"/>
      <c r="SJO15"/>
      <c r="SJP15"/>
      <c r="SJQ15"/>
      <c r="SJR15"/>
      <c r="SJS15"/>
      <c r="SJT15"/>
      <c r="SJU15"/>
      <c r="SJV15"/>
      <c r="SJW15"/>
      <c r="SJX15"/>
      <c r="SJY15"/>
      <c r="SJZ15"/>
      <c r="SKA15"/>
      <c r="SKB15"/>
      <c r="SKC15"/>
      <c r="SKD15"/>
      <c r="SKE15"/>
      <c r="SKF15"/>
      <c r="SKG15"/>
      <c r="SKH15"/>
      <c r="SKI15"/>
      <c r="SKJ15"/>
      <c r="SKK15"/>
      <c r="SKL15"/>
      <c r="SKM15"/>
      <c r="SKN15"/>
      <c r="SKO15"/>
      <c r="SKP15"/>
      <c r="SKQ15"/>
      <c r="SKR15"/>
      <c r="SKS15"/>
      <c r="SKT15"/>
      <c r="SKU15"/>
      <c r="SKV15"/>
      <c r="SKW15"/>
      <c r="SKX15"/>
      <c r="SKY15"/>
      <c r="SKZ15"/>
      <c r="SLA15"/>
      <c r="SLB15"/>
      <c r="SLC15"/>
      <c r="SLD15"/>
      <c r="SLE15"/>
      <c r="SLF15"/>
      <c r="SLG15"/>
      <c r="SLH15"/>
      <c r="SLI15"/>
      <c r="SLJ15"/>
      <c r="SLK15"/>
      <c r="SLL15"/>
      <c r="SLM15"/>
      <c r="SLN15"/>
      <c r="SLO15"/>
      <c r="SLP15"/>
      <c r="SLQ15"/>
      <c r="SLR15"/>
      <c r="SLS15"/>
      <c r="SLT15"/>
      <c r="SLU15"/>
      <c r="SLV15"/>
      <c r="SLW15"/>
      <c r="SLX15"/>
      <c r="SLY15"/>
      <c r="SLZ15"/>
      <c r="SMA15"/>
      <c r="SMB15"/>
      <c r="SMC15"/>
      <c r="SMD15"/>
      <c r="SME15"/>
      <c r="SMF15"/>
      <c r="SMG15"/>
      <c r="SMH15"/>
      <c r="SMI15"/>
      <c r="SMJ15"/>
      <c r="SMK15"/>
      <c r="SML15"/>
      <c r="SMM15"/>
      <c r="SMN15"/>
      <c r="SMO15"/>
      <c r="SMP15"/>
      <c r="SMQ15"/>
      <c r="SMR15"/>
      <c r="SMS15"/>
      <c r="SMT15"/>
      <c r="SMU15"/>
      <c r="SMV15"/>
      <c r="SMW15"/>
      <c r="SMX15"/>
      <c r="SMY15"/>
      <c r="SMZ15"/>
      <c r="SNA15"/>
      <c r="SNB15"/>
      <c r="SNC15"/>
      <c r="SND15"/>
      <c r="SNE15"/>
      <c r="SNF15"/>
      <c r="SNG15"/>
      <c r="SNH15"/>
      <c r="SNI15"/>
      <c r="SNJ15"/>
      <c r="SNK15"/>
      <c r="SNL15"/>
      <c r="SNM15"/>
      <c r="SNN15"/>
      <c r="SNO15"/>
      <c r="SNP15"/>
      <c r="SNQ15"/>
      <c r="SNR15"/>
      <c r="SNS15"/>
      <c r="SNT15"/>
      <c r="SNU15"/>
      <c r="SNV15"/>
      <c r="SNW15"/>
      <c r="SNX15"/>
      <c r="SNY15"/>
      <c r="SNZ15"/>
      <c r="SOA15"/>
      <c r="SOB15"/>
      <c r="SOC15"/>
      <c r="SOD15"/>
      <c r="SOE15"/>
      <c r="SOF15"/>
      <c r="SOG15"/>
      <c r="SOH15"/>
      <c r="SOI15"/>
      <c r="SOJ15"/>
      <c r="SOK15"/>
      <c r="SOL15"/>
      <c r="SOM15"/>
      <c r="SON15"/>
      <c r="SOO15"/>
      <c r="SOP15"/>
      <c r="SOQ15"/>
      <c r="SOR15"/>
      <c r="SOS15"/>
      <c r="SOT15"/>
      <c r="SOU15"/>
      <c r="SOV15"/>
      <c r="SOW15"/>
      <c r="SOX15"/>
      <c r="SOY15"/>
      <c r="SOZ15"/>
      <c r="SPA15"/>
      <c r="SPB15"/>
      <c r="SPC15"/>
      <c r="SPD15"/>
      <c r="SPE15"/>
      <c r="SPF15"/>
      <c r="SPG15"/>
      <c r="SPH15"/>
      <c r="SPI15"/>
      <c r="SPJ15"/>
      <c r="SPK15"/>
      <c r="SPL15"/>
      <c r="SPM15"/>
      <c r="SPN15"/>
      <c r="SPO15"/>
      <c r="SPP15"/>
      <c r="SPQ15"/>
      <c r="SPR15"/>
      <c r="SPS15"/>
      <c r="SPT15"/>
      <c r="SPU15"/>
      <c r="SPV15"/>
      <c r="SPW15"/>
      <c r="SPX15"/>
      <c r="SPY15"/>
      <c r="SPZ15"/>
      <c r="SQA15"/>
      <c r="SQB15"/>
      <c r="SQC15"/>
      <c r="SQD15"/>
      <c r="SQE15"/>
      <c r="SQF15"/>
      <c r="SQG15"/>
      <c r="SQH15"/>
      <c r="SQI15"/>
      <c r="SQJ15"/>
      <c r="SQK15"/>
      <c r="SQL15"/>
      <c r="SQM15"/>
      <c r="SQN15"/>
      <c r="SQO15"/>
      <c r="SQP15"/>
      <c r="SQQ15"/>
      <c r="SQR15"/>
      <c r="SQS15"/>
      <c r="SQT15"/>
      <c r="SQU15"/>
      <c r="SQV15"/>
      <c r="SQW15"/>
      <c r="SQX15"/>
      <c r="SQY15"/>
      <c r="SQZ15"/>
      <c r="SRA15"/>
      <c r="SRB15"/>
      <c r="SRC15"/>
      <c r="SRD15"/>
      <c r="SRE15"/>
      <c r="SRF15"/>
      <c r="SRG15"/>
      <c r="SRH15"/>
      <c r="SRI15"/>
      <c r="SRJ15"/>
      <c r="SRK15"/>
      <c r="SRL15"/>
      <c r="SRM15"/>
      <c r="SRN15"/>
      <c r="SRO15"/>
      <c r="SRP15"/>
      <c r="SRQ15"/>
      <c r="SRR15"/>
      <c r="SRS15"/>
      <c r="SRT15"/>
      <c r="SRU15"/>
      <c r="SRV15"/>
      <c r="SRW15"/>
      <c r="SRX15"/>
      <c r="SRY15"/>
      <c r="SRZ15"/>
      <c r="SSA15"/>
      <c r="SSB15"/>
      <c r="SSC15"/>
      <c r="SSD15"/>
      <c r="SSE15"/>
      <c r="SSF15"/>
      <c r="SSG15"/>
      <c r="SSH15"/>
      <c r="SSI15"/>
      <c r="SSJ15"/>
      <c r="SSK15"/>
      <c r="SSL15"/>
      <c r="SSM15"/>
      <c r="SSN15"/>
      <c r="SSO15"/>
      <c r="SSP15"/>
      <c r="SSQ15"/>
      <c r="SSR15"/>
      <c r="SSS15"/>
      <c r="SST15"/>
      <c r="SSU15"/>
      <c r="SSV15"/>
      <c r="SSW15"/>
      <c r="SSX15"/>
      <c r="SSY15"/>
      <c r="SSZ15"/>
      <c r="STA15"/>
      <c r="STB15"/>
      <c r="STC15"/>
      <c r="STD15"/>
      <c r="STE15"/>
      <c r="STF15"/>
      <c r="STG15"/>
      <c r="STH15"/>
      <c r="STI15"/>
      <c r="STJ15"/>
      <c r="STK15"/>
      <c r="STL15"/>
      <c r="STM15"/>
      <c r="STN15"/>
      <c r="STO15"/>
      <c r="STP15"/>
      <c r="STQ15"/>
      <c r="STR15"/>
      <c r="STS15"/>
      <c r="STT15"/>
      <c r="STU15"/>
      <c r="STV15"/>
      <c r="STW15"/>
      <c r="STX15"/>
      <c r="STY15"/>
      <c r="STZ15"/>
      <c r="SUA15"/>
      <c r="SUB15"/>
      <c r="SUC15"/>
      <c r="SUD15"/>
      <c r="SUE15"/>
      <c r="SUF15"/>
      <c r="SUG15"/>
      <c r="SUH15"/>
      <c r="SUI15"/>
      <c r="SUJ15"/>
      <c r="SUK15"/>
      <c r="SUL15"/>
      <c r="SUM15"/>
      <c r="SUN15"/>
      <c r="SUO15"/>
      <c r="SUP15"/>
      <c r="SUQ15"/>
      <c r="SUR15"/>
      <c r="SUS15"/>
      <c r="SUT15"/>
      <c r="SUU15"/>
      <c r="SUV15"/>
      <c r="SUW15"/>
      <c r="SUX15"/>
      <c r="SUY15"/>
      <c r="SUZ15"/>
      <c r="SVA15"/>
      <c r="SVB15"/>
      <c r="SVC15"/>
      <c r="SVD15"/>
      <c r="SVE15"/>
      <c r="SVF15"/>
      <c r="SVG15"/>
      <c r="SVH15"/>
      <c r="SVI15"/>
      <c r="SVJ15"/>
      <c r="SVK15"/>
      <c r="SVL15"/>
      <c r="SVM15"/>
      <c r="SVN15"/>
      <c r="SVO15"/>
      <c r="SVP15"/>
      <c r="SVQ15"/>
      <c r="SVR15"/>
      <c r="SVS15"/>
      <c r="SVT15"/>
      <c r="SVU15"/>
      <c r="SVV15"/>
      <c r="SVW15"/>
      <c r="SVX15"/>
      <c r="SVY15"/>
      <c r="SVZ15"/>
      <c r="SWA15"/>
      <c r="SWB15"/>
      <c r="SWC15"/>
      <c r="SWD15"/>
      <c r="SWE15"/>
      <c r="SWF15"/>
      <c r="SWG15"/>
      <c r="SWH15"/>
      <c r="SWI15"/>
      <c r="SWJ15"/>
      <c r="SWK15"/>
      <c r="SWL15"/>
      <c r="SWM15"/>
      <c r="SWN15"/>
      <c r="SWO15"/>
      <c r="SWP15"/>
      <c r="SWQ15"/>
      <c r="SWR15"/>
      <c r="SWS15"/>
      <c r="SWT15"/>
      <c r="SWU15"/>
      <c r="SWV15"/>
      <c r="SWW15"/>
      <c r="SWX15"/>
      <c r="SWY15"/>
      <c r="SWZ15"/>
      <c r="SXA15"/>
      <c r="SXB15"/>
      <c r="SXC15"/>
      <c r="SXD15"/>
      <c r="SXE15"/>
      <c r="SXF15"/>
      <c r="SXG15"/>
      <c r="SXH15"/>
      <c r="SXI15"/>
      <c r="SXJ15"/>
      <c r="SXK15"/>
      <c r="SXL15"/>
      <c r="SXM15"/>
      <c r="SXN15"/>
      <c r="SXO15"/>
      <c r="SXP15"/>
      <c r="SXQ15"/>
      <c r="SXR15"/>
      <c r="SXS15"/>
      <c r="SXT15"/>
      <c r="SXU15"/>
      <c r="SXV15"/>
      <c r="SXW15"/>
      <c r="SXX15"/>
      <c r="SXY15"/>
      <c r="SXZ15"/>
      <c r="SYA15"/>
      <c r="SYB15"/>
      <c r="SYC15"/>
      <c r="SYD15"/>
      <c r="SYE15"/>
      <c r="SYF15"/>
      <c r="SYG15"/>
      <c r="SYH15"/>
      <c r="SYI15"/>
      <c r="SYJ15"/>
      <c r="SYK15"/>
      <c r="SYL15"/>
      <c r="SYM15"/>
      <c r="SYN15"/>
      <c r="SYO15"/>
      <c r="SYP15"/>
      <c r="SYQ15"/>
      <c r="SYR15"/>
      <c r="SYS15"/>
      <c r="SYT15"/>
      <c r="SYU15"/>
      <c r="SYV15"/>
      <c r="SYW15"/>
      <c r="SYX15"/>
      <c r="SYY15"/>
      <c r="SYZ15"/>
      <c r="SZA15"/>
      <c r="SZB15"/>
      <c r="SZC15"/>
      <c r="SZD15"/>
      <c r="SZE15"/>
      <c r="SZF15"/>
      <c r="SZG15"/>
      <c r="SZH15"/>
      <c r="SZI15"/>
      <c r="SZJ15"/>
      <c r="SZK15"/>
      <c r="SZL15"/>
      <c r="SZM15"/>
      <c r="SZN15"/>
      <c r="SZO15"/>
      <c r="SZP15"/>
      <c r="SZQ15"/>
      <c r="SZR15"/>
      <c r="SZS15"/>
      <c r="SZT15"/>
      <c r="SZU15"/>
      <c r="SZV15"/>
      <c r="SZW15"/>
      <c r="SZX15"/>
      <c r="SZY15"/>
      <c r="SZZ15"/>
      <c r="TAA15"/>
      <c r="TAB15"/>
      <c r="TAC15"/>
      <c r="TAD15"/>
      <c r="TAE15"/>
      <c r="TAF15"/>
      <c r="TAG15"/>
      <c r="TAH15"/>
      <c r="TAI15"/>
      <c r="TAJ15"/>
      <c r="TAK15"/>
      <c r="TAL15"/>
      <c r="TAM15"/>
      <c r="TAN15"/>
      <c r="TAO15"/>
      <c r="TAP15"/>
      <c r="TAQ15"/>
      <c r="TAR15"/>
      <c r="TAS15"/>
      <c r="TAT15"/>
      <c r="TAU15"/>
      <c r="TAV15"/>
      <c r="TAW15"/>
      <c r="TAX15"/>
      <c r="TAY15"/>
      <c r="TAZ15"/>
      <c r="TBA15"/>
      <c r="TBB15"/>
      <c r="TBC15"/>
      <c r="TBD15"/>
      <c r="TBE15"/>
      <c r="TBF15"/>
      <c r="TBG15"/>
      <c r="TBH15"/>
      <c r="TBI15"/>
      <c r="TBJ15"/>
      <c r="TBK15"/>
      <c r="TBL15"/>
      <c r="TBM15"/>
      <c r="TBN15"/>
      <c r="TBO15"/>
      <c r="TBP15"/>
      <c r="TBQ15"/>
      <c r="TBR15"/>
      <c r="TBS15"/>
      <c r="TBT15"/>
      <c r="TBU15"/>
      <c r="TBV15"/>
      <c r="TBW15"/>
      <c r="TBX15"/>
      <c r="TBY15"/>
      <c r="TBZ15"/>
      <c r="TCA15"/>
      <c r="TCB15"/>
      <c r="TCC15"/>
      <c r="TCD15"/>
      <c r="TCE15"/>
      <c r="TCF15"/>
      <c r="TCG15"/>
      <c r="TCH15"/>
      <c r="TCI15"/>
      <c r="TCJ15"/>
      <c r="TCK15"/>
      <c r="TCL15"/>
      <c r="TCM15"/>
      <c r="TCN15"/>
      <c r="TCO15"/>
      <c r="TCP15"/>
      <c r="TCQ15"/>
      <c r="TCR15"/>
      <c r="TCS15"/>
      <c r="TCT15"/>
      <c r="TCU15"/>
      <c r="TCV15"/>
      <c r="TCW15"/>
      <c r="TCX15"/>
      <c r="TCY15"/>
      <c r="TCZ15"/>
      <c r="TDA15"/>
      <c r="TDB15"/>
      <c r="TDC15"/>
      <c r="TDD15"/>
      <c r="TDE15"/>
      <c r="TDF15"/>
      <c r="TDG15"/>
      <c r="TDH15"/>
      <c r="TDI15"/>
      <c r="TDJ15"/>
      <c r="TDK15"/>
      <c r="TDL15"/>
      <c r="TDM15"/>
      <c r="TDN15"/>
      <c r="TDO15"/>
      <c r="TDP15"/>
      <c r="TDQ15"/>
      <c r="TDR15"/>
      <c r="TDS15"/>
      <c r="TDT15"/>
      <c r="TDU15"/>
      <c r="TDV15"/>
      <c r="TDW15"/>
      <c r="TDX15"/>
      <c r="TDY15"/>
      <c r="TDZ15"/>
      <c r="TEA15"/>
      <c r="TEB15"/>
      <c r="TEC15"/>
      <c r="TED15"/>
      <c r="TEE15"/>
      <c r="TEF15"/>
      <c r="TEG15"/>
      <c r="TEH15"/>
      <c r="TEI15"/>
      <c r="TEJ15"/>
      <c r="TEK15"/>
      <c r="TEL15"/>
      <c r="TEM15"/>
      <c r="TEN15"/>
      <c r="TEO15"/>
      <c r="TEP15"/>
      <c r="TEQ15"/>
      <c r="TER15"/>
      <c r="TES15"/>
      <c r="TET15"/>
      <c r="TEU15"/>
      <c r="TEV15"/>
      <c r="TEW15"/>
      <c r="TEX15"/>
      <c r="TEY15"/>
      <c r="TEZ15"/>
      <c r="TFA15"/>
      <c r="TFB15"/>
      <c r="TFC15"/>
      <c r="TFD15"/>
      <c r="TFE15"/>
      <c r="TFF15"/>
      <c r="TFG15"/>
      <c r="TFH15"/>
      <c r="TFI15"/>
      <c r="TFJ15"/>
      <c r="TFK15"/>
      <c r="TFL15"/>
      <c r="TFM15"/>
      <c r="TFN15"/>
      <c r="TFO15"/>
      <c r="TFP15"/>
      <c r="TFQ15"/>
      <c r="TFR15"/>
      <c r="TFS15"/>
      <c r="TFT15"/>
      <c r="TFU15"/>
      <c r="TFV15"/>
      <c r="TFW15"/>
      <c r="TFX15"/>
      <c r="TFY15"/>
      <c r="TFZ15"/>
      <c r="TGA15"/>
      <c r="TGB15"/>
      <c r="TGC15"/>
      <c r="TGD15"/>
      <c r="TGE15"/>
      <c r="TGF15"/>
      <c r="TGG15"/>
      <c r="TGH15"/>
      <c r="TGI15"/>
      <c r="TGJ15"/>
      <c r="TGK15"/>
      <c r="TGL15"/>
      <c r="TGM15"/>
      <c r="TGN15"/>
      <c r="TGO15"/>
      <c r="TGP15"/>
      <c r="TGQ15"/>
      <c r="TGR15"/>
      <c r="TGS15"/>
      <c r="TGT15"/>
      <c r="TGU15"/>
      <c r="TGV15"/>
      <c r="TGW15"/>
      <c r="TGX15"/>
      <c r="TGY15"/>
      <c r="TGZ15"/>
      <c r="THA15"/>
      <c r="THB15"/>
      <c r="THC15"/>
      <c r="THD15"/>
      <c r="THE15"/>
      <c r="THF15"/>
      <c r="THG15"/>
      <c r="THH15"/>
      <c r="THI15"/>
      <c r="THJ15"/>
      <c r="THK15"/>
      <c r="THL15"/>
      <c r="THM15"/>
      <c r="THN15"/>
      <c r="THO15"/>
      <c r="THP15"/>
      <c r="THQ15"/>
      <c r="THR15"/>
      <c r="THS15"/>
      <c r="THT15"/>
      <c r="THU15"/>
      <c r="THV15"/>
      <c r="THW15"/>
      <c r="THX15"/>
      <c r="THY15"/>
      <c r="THZ15"/>
      <c r="TIA15"/>
      <c r="TIB15"/>
      <c r="TIC15"/>
      <c r="TID15"/>
      <c r="TIE15"/>
      <c r="TIF15"/>
      <c r="TIG15"/>
      <c r="TIH15"/>
      <c r="TII15"/>
      <c r="TIJ15"/>
      <c r="TIK15"/>
      <c r="TIL15"/>
      <c r="TIM15"/>
      <c r="TIN15"/>
      <c r="TIO15"/>
      <c r="TIP15"/>
      <c r="TIQ15"/>
      <c r="TIR15"/>
      <c r="TIS15"/>
      <c r="TIT15"/>
      <c r="TIU15"/>
      <c r="TIV15"/>
      <c r="TIW15"/>
      <c r="TIX15"/>
      <c r="TIY15"/>
      <c r="TIZ15"/>
      <c r="TJA15"/>
      <c r="TJB15"/>
      <c r="TJC15"/>
      <c r="TJD15"/>
      <c r="TJE15"/>
      <c r="TJF15"/>
      <c r="TJG15"/>
      <c r="TJH15"/>
      <c r="TJI15"/>
      <c r="TJJ15"/>
      <c r="TJK15"/>
      <c r="TJL15"/>
      <c r="TJM15"/>
      <c r="TJN15"/>
      <c r="TJO15"/>
      <c r="TJP15"/>
      <c r="TJQ15"/>
      <c r="TJR15"/>
      <c r="TJS15"/>
      <c r="TJT15"/>
      <c r="TJU15"/>
      <c r="TJV15"/>
      <c r="TJW15"/>
      <c r="TJX15"/>
      <c r="TJY15"/>
      <c r="TJZ15"/>
      <c r="TKA15"/>
      <c r="TKB15"/>
      <c r="TKC15"/>
      <c r="TKD15"/>
      <c r="TKE15"/>
      <c r="TKF15"/>
      <c r="TKG15"/>
      <c r="TKH15"/>
      <c r="TKI15"/>
      <c r="TKJ15"/>
      <c r="TKK15"/>
      <c r="TKL15"/>
      <c r="TKM15"/>
      <c r="TKN15"/>
      <c r="TKO15"/>
      <c r="TKP15"/>
      <c r="TKQ15"/>
      <c r="TKR15"/>
      <c r="TKS15"/>
      <c r="TKT15"/>
      <c r="TKU15"/>
      <c r="TKV15"/>
      <c r="TKW15"/>
      <c r="TKX15"/>
      <c r="TKY15"/>
      <c r="TKZ15"/>
      <c r="TLA15"/>
      <c r="TLB15"/>
      <c r="TLC15"/>
      <c r="TLD15"/>
      <c r="TLE15"/>
      <c r="TLF15"/>
      <c r="TLG15"/>
      <c r="TLH15"/>
      <c r="TLI15"/>
      <c r="TLJ15"/>
      <c r="TLK15"/>
      <c r="TLL15"/>
      <c r="TLM15"/>
      <c r="TLN15"/>
      <c r="TLO15"/>
      <c r="TLP15"/>
      <c r="TLQ15"/>
      <c r="TLR15"/>
      <c r="TLS15"/>
      <c r="TLT15"/>
      <c r="TLU15"/>
      <c r="TLV15"/>
      <c r="TLW15"/>
      <c r="TLX15"/>
      <c r="TLY15"/>
      <c r="TLZ15"/>
      <c r="TMA15"/>
      <c r="TMB15"/>
      <c r="TMC15"/>
      <c r="TMD15"/>
      <c r="TME15"/>
      <c r="TMF15"/>
      <c r="TMG15"/>
      <c r="TMH15"/>
      <c r="TMI15"/>
      <c r="TMJ15"/>
      <c r="TMK15"/>
      <c r="TML15"/>
      <c r="TMM15"/>
      <c r="TMN15"/>
      <c r="TMO15"/>
      <c r="TMP15"/>
      <c r="TMQ15"/>
      <c r="TMR15"/>
      <c r="TMS15"/>
      <c r="TMT15"/>
      <c r="TMU15"/>
      <c r="TMV15"/>
      <c r="TMW15"/>
      <c r="TMX15"/>
      <c r="TMY15"/>
      <c r="TMZ15"/>
      <c r="TNA15"/>
      <c r="TNB15"/>
      <c r="TNC15"/>
      <c r="TND15"/>
      <c r="TNE15"/>
      <c r="TNF15"/>
      <c r="TNG15"/>
      <c r="TNH15"/>
      <c r="TNI15"/>
      <c r="TNJ15"/>
      <c r="TNK15"/>
      <c r="TNL15"/>
      <c r="TNM15"/>
      <c r="TNN15"/>
      <c r="TNO15"/>
      <c r="TNP15"/>
      <c r="TNQ15"/>
      <c r="TNR15"/>
      <c r="TNS15"/>
      <c r="TNT15"/>
      <c r="TNU15"/>
      <c r="TNV15"/>
      <c r="TNW15"/>
      <c r="TNX15"/>
      <c r="TNY15"/>
      <c r="TNZ15"/>
      <c r="TOA15"/>
      <c r="TOB15"/>
      <c r="TOC15"/>
      <c r="TOD15"/>
      <c r="TOE15"/>
      <c r="TOF15"/>
      <c r="TOG15"/>
      <c r="TOH15"/>
      <c r="TOI15"/>
      <c r="TOJ15"/>
      <c r="TOK15"/>
      <c r="TOL15"/>
      <c r="TOM15"/>
      <c r="TON15"/>
      <c r="TOO15"/>
      <c r="TOP15"/>
      <c r="TOQ15"/>
      <c r="TOR15"/>
      <c r="TOS15"/>
      <c r="TOT15"/>
      <c r="TOU15"/>
      <c r="TOV15"/>
      <c r="TOW15"/>
      <c r="TOX15"/>
      <c r="TOY15"/>
      <c r="TOZ15"/>
      <c r="TPA15"/>
      <c r="TPB15"/>
      <c r="TPC15"/>
      <c r="TPD15"/>
      <c r="TPE15"/>
      <c r="TPF15"/>
      <c r="TPG15"/>
      <c r="TPH15"/>
      <c r="TPI15"/>
      <c r="TPJ15"/>
      <c r="TPK15"/>
      <c r="TPL15"/>
      <c r="TPM15"/>
      <c r="TPN15"/>
      <c r="TPO15"/>
      <c r="TPP15"/>
      <c r="TPQ15"/>
      <c r="TPR15"/>
      <c r="TPS15"/>
      <c r="TPT15"/>
      <c r="TPU15"/>
      <c r="TPV15"/>
      <c r="TPW15"/>
      <c r="TPX15"/>
      <c r="TPY15"/>
      <c r="TPZ15"/>
      <c r="TQA15"/>
      <c r="TQB15"/>
      <c r="TQC15"/>
      <c r="TQD15"/>
      <c r="TQE15"/>
      <c r="TQF15"/>
      <c r="TQG15"/>
      <c r="TQH15"/>
      <c r="TQI15"/>
      <c r="TQJ15"/>
      <c r="TQK15"/>
      <c r="TQL15"/>
      <c r="TQM15"/>
      <c r="TQN15"/>
      <c r="TQO15"/>
      <c r="TQP15"/>
      <c r="TQQ15"/>
      <c r="TQR15"/>
      <c r="TQS15"/>
      <c r="TQT15"/>
      <c r="TQU15"/>
      <c r="TQV15"/>
      <c r="TQW15"/>
      <c r="TQX15"/>
      <c r="TQY15"/>
      <c r="TQZ15"/>
      <c r="TRA15"/>
      <c r="TRB15"/>
      <c r="TRC15"/>
      <c r="TRD15"/>
      <c r="TRE15"/>
      <c r="TRF15"/>
      <c r="TRG15"/>
      <c r="TRH15"/>
      <c r="TRI15"/>
      <c r="TRJ15"/>
      <c r="TRK15"/>
      <c r="TRL15"/>
      <c r="TRM15"/>
      <c r="TRN15"/>
      <c r="TRO15"/>
      <c r="TRP15"/>
      <c r="TRQ15"/>
      <c r="TRR15"/>
      <c r="TRS15"/>
      <c r="TRT15"/>
      <c r="TRU15"/>
      <c r="TRV15"/>
      <c r="TRW15"/>
      <c r="TRX15"/>
      <c r="TRY15"/>
      <c r="TRZ15"/>
      <c r="TSA15"/>
      <c r="TSB15"/>
      <c r="TSC15"/>
      <c r="TSD15"/>
      <c r="TSE15"/>
      <c r="TSF15"/>
      <c r="TSG15"/>
      <c r="TSH15"/>
      <c r="TSI15"/>
      <c r="TSJ15"/>
      <c r="TSK15"/>
      <c r="TSL15"/>
      <c r="TSM15"/>
      <c r="TSN15"/>
      <c r="TSO15"/>
      <c r="TSP15"/>
      <c r="TSQ15"/>
      <c r="TSR15"/>
      <c r="TSS15"/>
      <c r="TST15"/>
      <c r="TSU15"/>
      <c r="TSV15"/>
      <c r="TSW15"/>
      <c r="TSX15"/>
      <c r="TSY15"/>
      <c r="TSZ15"/>
      <c r="TTA15"/>
      <c r="TTB15"/>
      <c r="TTC15"/>
      <c r="TTD15"/>
      <c r="TTE15"/>
      <c r="TTF15"/>
      <c r="TTG15"/>
      <c r="TTH15"/>
      <c r="TTI15"/>
      <c r="TTJ15"/>
      <c r="TTK15"/>
      <c r="TTL15"/>
      <c r="TTM15"/>
      <c r="TTN15"/>
      <c r="TTO15"/>
      <c r="TTP15"/>
      <c r="TTQ15"/>
      <c r="TTR15"/>
      <c r="TTS15"/>
      <c r="TTT15"/>
      <c r="TTU15"/>
      <c r="TTV15"/>
      <c r="TTW15"/>
      <c r="TTX15"/>
      <c r="TTY15"/>
      <c r="TTZ15"/>
      <c r="TUA15"/>
      <c r="TUB15"/>
      <c r="TUC15"/>
      <c r="TUD15"/>
      <c r="TUE15"/>
      <c r="TUF15"/>
      <c r="TUG15"/>
      <c r="TUH15"/>
      <c r="TUI15"/>
      <c r="TUJ15"/>
      <c r="TUK15"/>
      <c r="TUL15"/>
      <c r="TUM15"/>
      <c r="TUN15"/>
      <c r="TUO15"/>
      <c r="TUP15"/>
      <c r="TUQ15"/>
      <c r="TUR15"/>
      <c r="TUS15"/>
      <c r="TUT15"/>
      <c r="TUU15"/>
      <c r="TUV15"/>
      <c r="TUW15"/>
      <c r="TUX15"/>
      <c r="TUY15"/>
      <c r="TUZ15"/>
      <c r="TVA15"/>
      <c r="TVB15"/>
      <c r="TVC15"/>
      <c r="TVD15"/>
      <c r="TVE15"/>
      <c r="TVF15"/>
      <c r="TVG15"/>
      <c r="TVH15"/>
      <c r="TVI15"/>
      <c r="TVJ15"/>
      <c r="TVK15"/>
      <c r="TVL15"/>
      <c r="TVM15"/>
      <c r="TVN15"/>
      <c r="TVO15"/>
      <c r="TVP15"/>
      <c r="TVQ15"/>
      <c r="TVR15"/>
      <c r="TVS15"/>
      <c r="TVT15"/>
      <c r="TVU15"/>
      <c r="TVV15"/>
      <c r="TVW15"/>
      <c r="TVX15"/>
      <c r="TVY15"/>
      <c r="TVZ15"/>
      <c r="TWA15"/>
      <c r="TWB15"/>
      <c r="TWC15"/>
      <c r="TWD15"/>
      <c r="TWE15"/>
      <c r="TWF15"/>
      <c r="TWG15"/>
      <c r="TWH15"/>
      <c r="TWI15"/>
      <c r="TWJ15"/>
      <c r="TWK15"/>
      <c r="TWL15"/>
      <c r="TWM15"/>
      <c r="TWN15"/>
      <c r="TWO15"/>
      <c r="TWP15"/>
      <c r="TWQ15"/>
      <c r="TWR15"/>
      <c r="TWS15"/>
      <c r="TWT15"/>
      <c r="TWU15"/>
      <c r="TWV15"/>
      <c r="TWW15"/>
      <c r="TWX15"/>
      <c r="TWY15"/>
      <c r="TWZ15"/>
      <c r="TXA15"/>
      <c r="TXB15"/>
      <c r="TXC15"/>
      <c r="TXD15"/>
      <c r="TXE15"/>
      <c r="TXF15"/>
      <c r="TXG15"/>
      <c r="TXH15"/>
      <c r="TXI15"/>
      <c r="TXJ15"/>
      <c r="TXK15"/>
      <c r="TXL15"/>
      <c r="TXM15"/>
      <c r="TXN15"/>
      <c r="TXO15"/>
      <c r="TXP15"/>
      <c r="TXQ15"/>
      <c r="TXR15"/>
      <c r="TXS15"/>
      <c r="TXT15"/>
      <c r="TXU15"/>
      <c r="TXV15"/>
      <c r="TXW15"/>
      <c r="TXX15"/>
      <c r="TXY15"/>
      <c r="TXZ15"/>
      <c r="TYA15"/>
      <c r="TYB15"/>
      <c r="TYC15"/>
      <c r="TYD15"/>
      <c r="TYE15"/>
      <c r="TYF15"/>
      <c r="TYG15"/>
      <c r="TYH15"/>
      <c r="TYI15"/>
      <c r="TYJ15"/>
      <c r="TYK15"/>
      <c r="TYL15"/>
      <c r="TYM15"/>
      <c r="TYN15"/>
      <c r="TYO15"/>
      <c r="TYP15"/>
      <c r="TYQ15"/>
      <c r="TYR15"/>
      <c r="TYS15"/>
      <c r="TYT15"/>
      <c r="TYU15"/>
      <c r="TYV15"/>
      <c r="TYW15"/>
      <c r="TYX15"/>
      <c r="TYY15"/>
      <c r="TYZ15"/>
      <c r="TZA15"/>
      <c r="TZB15"/>
      <c r="TZC15"/>
      <c r="TZD15"/>
      <c r="TZE15"/>
      <c r="TZF15"/>
      <c r="TZG15"/>
      <c r="TZH15"/>
      <c r="TZI15"/>
      <c r="TZJ15"/>
      <c r="TZK15"/>
      <c r="TZL15"/>
      <c r="TZM15"/>
      <c r="TZN15"/>
      <c r="TZO15"/>
      <c r="TZP15"/>
      <c r="TZQ15"/>
      <c r="TZR15"/>
      <c r="TZS15"/>
      <c r="TZT15"/>
      <c r="TZU15"/>
      <c r="TZV15"/>
      <c r="TZW15"/>
      <c r="TZX15"/>
      <c r="TZY15"/>
      <c r="TZZ15"/>
      <c r="UAA15"/>
      <c r="UAB15"/>
      <c r="UAC15"/>
      <c r="UAD15"/>
      <c r="UAE15"/>
      <c r="UAF15"/>
      <c r="UAG15"/>
      <c r="UAH15"/>
      <c r="UAI15"/>
      <c r="UAJ15"/>
      <c r="UAK15"/>
      <c r="UAL15"/>
      <c r="UAM15"/>
      <c r="UAN15"/>
      <c r="UAO15"/>
      <c r="UAP15"/>
      <c r="UAQ15"/>
      <c r="UAR15"/>
      <c r="UAS15"/>
      <c r="UAT15"/>
      <c r="UAU15"/>
      <c r="UAV15"/>
      <c r="UAW15"/>
      <c r="UAX15"/>
      <c r="UAY15"/>
      <c r="UAZ15"/>
      <c r="UBA15"/>
      <c r="UBB15"/>
      <c r="UBC15"/>
      <c r="UBD15"/>
      <c r="UBE15"/>
      <c r="UBF15"/>
      <c r="UBG15"/>
      <c r="UBH15"/>
      <c r="UBI15"/>
      <c r="UBJ15"/>
      <c r="UBK15"/>
      <c r="UBL15"/>
      <c r="UBM15"/>
      <c r="UBN15"/>
      <c r="UBO15"/>
      <c r="UBP15"/>
      <c r="UBQ15"/>
      <c r="UBR15"/>
      <c r="UBS15"/>
      <c r="UBT15"/>
      <c r="UBU15"/>
      <c r="UBV15"/>
      <c r="UBW15"/>
      <c r="UBX15"/>
      <c r="UBY15"/>
      <c r="UBZ15"/>
      <c r="UCA15"/>
      <c r="UCB15"/>
      <c r="UCC15"/>
      <c r="UCD15"/>
      <c r="UCE15"/>
      <c r="UCF15"/>
      <c r="UCG15"/>
      <c r="UCH15"/>
      <c r="UCI15"/>
      <c r="UCJ15"/>
      <c r="UCK15"/>
      <c r="UCL15"/>
      <c r="UCM15"/>
      <c r="UCN15"/>
      <c r="UCO15"/>
      <c r="UCP15"/>
      <c r="UCQ15"/>
      <c r="UCR15"/>
      <c r="UCS15"/>
      <c r="UCT15"/>
      <c r="UCU15"/>
      <c r="UCV15"/>
      <c r="UCW15"/>
      <c r="UCX15"/>
      <c r="UCY15"/>
      <c r="UCZ15"/>
      <c r="UDA15"/>
      <c r="UDB15"/>
      <c r="UDC15"/>
      <c r="UDD15"/>
      <c r="UDE15"/>
      <c r="UDF15"/>
      <c r="UDG15"/>
      <c r="UDH15"/>
      <c r="UDI15"/>
      <c r="UDJ15"/>
      <c r="UDK15"/>
      <c r="UDL15"/>
      <c r="UDM15"/>
      <c r="UDN15"/>
      <c r="UDO15"/>
      <c r="UDP15"/>
      <c r="UDQ15"/>
      <c r="UDR15"/>
      <c r="UDS15"/>
      <c r="UDT15"/>
      <c r="UDU15"/>
      <c r="UDV15"/>
      <c r="UDW15"/>
      <c r="UDX15"/>
      <c r="UDY15"/>
      <c r="UDZ15"/>
      <c r="UEA15"/>
      <c r="UEB15"/>
      <c r="UEC15"/>
      <c r="UED15"/>
      <c r="UEE15"/>
      <c r="UEF15"/>
      <c r="UEG15"/>
      <c r="UEH15"/>
      <c r="UEI15"/>
      <c r="UEJ15"/>
      <c r="UEK15"/>
      <c r="UEL15"/>
      <c r="UEM15"/>
      <c r="UEN15"/>
      <c r="UEO15"/>
      <c r="UEP15"/>
      <c r="UEQ15"/>
      <c r="UER15"/>
      <c r="UES15"/>
      <c r="UET15"/>
      <c r="UEU15"/>
      <c r="UEV15"/>
      <c r="UEW15"/>
      <c r="UEX15"/>
      <c r="UEY15"/>
      <c r="UEZ15"/>
      <c r="UFA15"/>
      <c r="UFB15"/>
      <c r="UFC15"/>
      <c r="UFD15"/>
      <c r="UFE15"/>
      <c r="UFF15"/>
      <c r="UFG15"/>
      <c r="UFH15"/>
      <c r="UFI15"/>
      <c r="UFJ15"/>
      <c r="UFK15"/>
      <c r="UFL15"/>
      <c r="UFM15"/>
      <c r="UFN15"/>
      <c r="UFO15"/>
      <c r="UFP15"/>
      <c r="UFQ15"/>
      <c r="UFR15"/>
      <c r="UFS15"/>
      <c r="UFT15"/>
      <c r="UFU15"/>
      <c r="UFV15"/>
      <c r="UFW15"/>
      <c r="UFX15"/>
      <c r="UFY15"/>
      <c r="UFZ15"/>
      <c r="UGA15"/>
      <c r="UGB15"/>
      <c r="UGC15"/>
      <c r="UGD15"/>
      <c r="UGE15"/>
      <c r="UGF15"/>
      <c r="UGG15"/>
      <c r="UGH15"/>
      <c r="UGI15"/>
      <c r="UGJ15"/>
      <c r="UGK15"/>
      <c r="UGL15"/>
      <c r="UGM15"/>
      <c r="UGN15"/>
      <c r="UGO15"/>
      <c r="UGP15"/>
      <c r="UGQ15"/>
      <c r="UGR15"/>
      <c r="UGS15"/>
      <c r="UGT15"/>
      <c r="UGU15"/>
      <c r="UGV15"/>
      <c r="UGW15"/>
      <c r="UGX15"/>
      <c r="UGY15"/>
      <c r="UGZ15"/>
      <c r="UHA15"/>
      <c r="UHB15"/>
      <c r="UHC15"/>
      <c r="UHD15"/>
      <c r="UHE15"/>
      <c r="UHF15"/>
      <c r="UHG15"/>
      <c r="UHH15"/>
      <c r="UHI15"/>
      <c r="UHJ15"/>
      <c r="UHK15"/>
      <c r="UHL15"/>
      <c r="UHM15"/>
      <c r="UHN15"/>
      <c r="UHO15"/>
      <c r="UHP15"/>
      <c r="UHQ15"/>
      <c r="UHR15"/>
      <c r="UHS15"/>
      <c r="UHT15"/>
      <c r="UHU15"/>
      <c r="UHV15"/>
      <c r="UHW15"/>
      <c r="UHX15"/>
      <c r="UHY15"/>
      <c r="UHZ15"/>
      <c r="UIA15"/>
      <c r="UIB15"/>
      <c r="UIC15"/>
      <c r="UID15"/>
      <c r="UIE15"/>
      <c r="UIF15"/>
      <c r="UIG15"/>
      <c r="UIH15"/>
      <c r="UII15"/>
      <c r="UIJ15"/>
      <c r="UIK15"/>
      <c r="UIL15"/>
      <c r="UIM15"/>
      <c r="UIN15"/>
      <c r="UIO15"/>
      <c r="UIP15"/>
      <c r="UIQ15"/>
      <c r="UIR15"/>
      <c r="UIS15"/>
      <c r="UIT15"/>
      <c r="UIU15"/>
      <c r="UIV15"/>
      <c r="UIW15"/>
      <c r="UIX15"/>
      <c r="UIY15"/>
      <c r="UIZ15"/>
      <c r="UJA15"/>
      <c r="UJB15"/>
      <c r="UJC15"/>
      <c r="UJD15"/>
      <c r="UJE15"/>
      <c r="UJF15"/>
      <c r="UJG15"/>
      <c r="UJH15"/>
      <c r="UJI15"/>
      <c r="UJJ15"/>
      <c r="UJK15"/>
      <c r="UJL15"/>
      <c r="UJM15"/>
      <c r="UJN15"/>
      <c r="UJO15"/>
      <c r="UJP15"/>
      <c r="UJQ15"/>
      <c r="UJR15"/>
      <c r="UJS15"/>
      <c r="UJT15"/>
      <c r="UJU15"/>
      <c r="UJV15"/>
      <c r="UJW15"/>
      <c r="UJX15"/>
      <c r="UJY15"/>
      <c r="UJZ15"/>
      <c r="UKA15"/>
      <c r="UKB15"/>
      <c r="UKC15"/>
      <c r="UKD15"/>
      <c r="UKE15"/>
      <c r="UKF15"/>
      <c r="UKG15"/>
      <c r="UKH15"/>
      <c r="UKI15"/>
      <c r="UKJ15"/>
      <c r="UKK15"/>
      <c r="UKL15"/>
      <c r="UKM15"/>
      <c r="UKN15"/>
      <c r="UKO15"/>
      <c r="UKP15"/>
      <c r="UKQ15"/>
      <c r="UKR15"/>
      <c r="UKS15"/>
      <c r="UKT15"/>
      <c r="UKU15"/>
      <c r="UKV15"/>
      <c r="UKW15"/>
      <c r="UKX15"/>
      <c r="UKY15"/>
      <c r="UKZ15"/>
      <c r="ULA15"/>
      <c r="ULB15"/>
      <c r="ULC15"/>
      <c r="ULD15"/>
      <c r="ULE15"/>
      <c r="ULF15"/>
      <c r="ULG15"/>
      <c r="ULH15"/>
      <c r="ULI15"/>
      <c r="ULJ15"/>
      <c r="ULK15"/>
      <c r="ULL15"/>
      <c r="ULM15"/>
      <c r="ULN15"/>
      <c r="ULO15"/>
      <c r="ULP15"/>
      <c r="ULQ15"/>
      <c r="ULR15"/>
      <c r="ULS15"/>
      <c r="ULT15"/>
      <c r="ULU15"/>
      <c r="ULV15"/>
      <c r="ULW15"/>
      <c r="ULX15"/>
      <c r="ULY15"/>
      <c r="ULZ15"/>
      <c r="UMA15"/>
      <c r="UMB15"/>
      <c r="UMC15"/>
      <c r="UMD15"/>
      <c r="UME15"/>
      <c r="UMF15"/>
      <c r="UMG15"/>
      <c r="UMH15"/>
      <c r="UMI15"/>
      <c r="UMJ15"/>
      <c r="UMK15"/>
      <c r="UML15"/>
      <c r="UMM15"/>
      <c r="UMN15"/>
      <c r="UMO15"/>
      <c r="UMP15"/>
      <c r="UMQ15"/>
      <c r="UMR15"/>
      <c r="UMS15"/>
      <c r="UMT15"/>
      <c r="UMU15"/>
      <c r="UMV15"/>
      <c r="UMW15"/>
      <c r="UMX15"/>
      <c r="UMY15"/>
      <c r="UMZ15"/>
      <c r="UNA15"/>
      <c r="UNB15"/>
      <c r="UNC15"/>
      <c r="UND15"/>
      <c r="UNE15"/>
      <c r="UNF15"/>
      <c r="UNG15"/>
      <c r="UNH15"/>
      <c r="UNI15"/>
      <c r="UNJ15"/>
      <c r="UNK15"/>
      <c r="UNL15"/>
      <c r="UNM15"/>
      <c r="UNN15"/>
      <c r="UNO15"/>
      <c r="UNP15"/>
      <c r="UNQ15"/>
      <c r="UNR15"/>
      <c r="UNS15"/>
      <c r="UNT15"/>
      <c r="UNU15"/>
      <c r="UNV15"/>
      <c r="UNW15"/>
      <c r="UNX15"/>
      <c r="UNY15"/>
      <c r="UNZ15"/>
      <c r="UOA15"/>
      <c r="UOB15"/>
      <c r="UOC15"/>
      <c r="UOD15"/>
      <c r="UOE15"/>
      <c r="UOF15"/>
      <c r="UOG15"/>
      <c r="UOH15"/>
      <c r="UOI15"/>
      <c r="UOJ15"/>
      <c r="UOK15"/>
      <c r="UOL15"/>
      <c r="UOM15"/>
      <c r="UON15"/>
      <c r="UOO15"/>
      <c r="UOP15"/>
      <c r="UOQ15"/>
      <c r="UOR15"/>
      <c r="UOS15"/>
      <c r="UOT15"/>
      <c r="UOU15"/>
      <c r="UOV15"/>
      <c r="UOW15"/>
      <c r="UOX15"/>
      <c r="UOY15"/>
      <c r="UOZ15"/>
      <c r="UPA15"/>
      <c r="UPB15"/>
      <c r="UPC15"/>
      <c r="UPD15"/>
      <c r="UPE15"/>
      <c r="UPF15"/>
      <c r="UPG15"/>
      <c r="UPH15"/>
      <c r="UPI15"/>
      <c r="UPJ15"/>
      <c r="UPK15"/>
      <c r="UPL15"/>
      <c r="UPM15"/>
      <c r="UPN15"/>
      <c r="UPO15"/>
      <c r="UPP15"/>
      <c r="UPQ15"/>
      <c r="UPR15"/>
      <c r="UPS15"/>
      <c r="UPT15"/>
      <c r="UPU15"/>
      <c r="UPV15"/>
      <c r="UPW15"/>
      <c r="UPX15"/>
      <c r="UPY15"/>
      <c r="UPZ15"/>
      <c r="UQA15"/>
      <c r="UQB15"/>
      <c r="UQC15"/>
      <c r="UQD15"/>
      <c r="UQE15"/>
      <c r="UQF15"/>
      <c r="UQG15"/>
      <c r="UQH15"/>
      <c r="UQI15"/>
      <c r="UQJ15"/>
      <c r="UQK15"/>
      <c r="UQL15"/>
      <c r="UQM15"/>
      <c r="UQN15"/>
      <c r="UQO15"/>
      <c r="UQP15"/>
      <c r="UQQ15"/>
      <c r="UQR15"/>
      <c r="UQS15"/>
      <c r="UQT15"/>
      <c r="UQU15"/>
      <c r="UQV15"/>
      <c r="UQW15"/>
      <c r="UQX15"/>
      <c r="UQY15"/>
      <c r="UQZ15"/>
      <c r="URA15"/>
      <c r="URB15"/>
      <c r="URC15"/>
      <c r="URD15"/>
      <c r="URE15"/>
      <c r="URF15"/>
      <c r="URG15"/>
      <c r="URH15"/>
      <c r="URI15"/>
      <c r="URJ15"/>
      <c r="URK15"/>
      <c r="URL15"/>
      <c r="URM15"/>
      <c r="URN15"/>
      <c r="URO15"/>
      <c r="URP15"/>
      <c r="URQ15"/>
      <c r="URR15"/>
      <c r="URS15"/>
      <c r="URT15"/>
      <c r="URU15"/>
      <c r="URV15"/>
      <c r="URW15"/>
      <c r="URX15"/>
      <c r="URY15"/>
      <c r="URZ15"/>
      <c r="USA15"/>
      <c r="USB15"/>
      <c r="USC15"/>
      <c r="USD15"/>
      <c r="USE15"/>
      <c r="USF15"/>
      <c r="USG15"/>
      <c r="USH15"/>
      <c r="USI15"/>
      <c r="USJ15"/>
      <c r="USK15"/>
      <c r="USL15"/>
      <c r="USM15"/>
      <c r="USN15"/>
      <c r="USO15"/>
      <c r="USP15"/>
      <c r="USQ15"/>
      <c r="USR15"/>
      <c r="USS15"/>
      <c r="UST15"/>
      <c r="USU15"/>
      <c r="USV15"/>
      <c r="USW15"/>
      <c r="USX15"/>
      <c r="USY15"/>
      <c r="USZ15"/>
      <c r="UTA15"/>
      <c r="UTB15"/>
      <c r="UTC15"/>
      <c r="UTD15"/>
      <c r="UTE15"/>
      <c r="UTF15"/>
      <c r="UTG15"/>
      <c r="UTH15"/>
      <c r="UTI15"/>
      <c r="UTJ15"/>
      <c r="UTK15"/>
      <c r="UTL15"/>
      <c r="UTM15"/>
      <c r="UTN15"/>
      <c r="UTO15"/>
      <c r="UTP15"/>
      <c r="UTQ15"/>
      <c r="UTR15"/>
      <c r="UTS15"/>
      <c r="UTT15"/>
      <c r="UTU15"/>
      <c r="UTV15"/>
      <c r="UTW15"/>
      <c r="UTX15"/>
      <c r="UTY15"/>
      <c r="UTZ15"/>
      <c r="UUA15"/>
      <c r="UUB15"/>
      <c r="UUC15"/>
      <c r="UUD15"/>
      <c r="UUE15"/>
      <c r="UUF15"/>
      <c r="UUG15"/>
      <c r="UUH15"/>
      <c r="UUI15"/>
      <c r="UUJ15"/>
      <c r="UUK15"/>
      <c r="UUL15"/>
      <c r="UUM15"/>
      <c r="UUN15"/>
      <c r="UUO15"/>
      <c r="UUP15"/>
      <c r="UUQ15"/>
      <c r="UUR15"/>
      <c r="UUS15"/>
      <c r="UUT15"/>
      <c r="UUU15"/>
      <c r="UUV15"/>
      <c r="UUW15"/>
      <c r="UUX15"/>
      <c r="UUY15"/>
      <c r="UUZ15"/>
      <c r="UVA15"/>
      <c r="UVB15"/>
      <c r="UVC15"/>
      <c r="UVD15"/>
      <c r="UVE15"/>
      <c r="UVF15"/>
      <c r="UVG15"/>
      <c r="UVH15"/>
      <c r="UVI15"/>
      <c r="UVJ15"/>
      <c r="UVK15"/>
      <c r="UVL15"/>
      <c r="UVM15"/>
      <c r="UVN15"/>
      <c r="UVO15"/>
      <c r="UVP15"/>
      <c r="UVQ15"/>
      <c r="UVR15"/>
      <c r="UVS15"/>
      <c r="UVT15"/>
      <c r="UVU15"/>
      <c r="UVV15"/>
      <c r="UVW15"/>
      <c r="UVX15"/>
      <c r="UVY15"/>
      <c r="UVZ15"/>
      <c r="UWA15"/>
      <c r="UWB15"/>
      <c r="UWC15"/>
      <c r="UWD15"/>
      <c r="UWE15"/>
      <c r="UWF15"/>
      <c r="UWG15"/>
      <c r="UWH15"/>
      <c r="UWI15"/>
      <c r="UWJ15"/>
      <c r="UWK15"/>
      <c r="UWL15"/>
      <c r="UWM15"/>
      <c r="UWN15"/>
      <c r="UWO15"/>
      <c r="UWP15"/>
      <c r="UWQ15"/>
      <c r="UWR15"/>
      <c r="UWS15"/>
      <c r="UWT15"/>
      <c r="UWU15"/>
      <c r="UWV15"/>
      <c r="UWW15"/>
      <c r="UWX15"/>
      <c r="UWY15"/>
      <c r="UWZ15"/>
      <c r="UXA15"/>
      <c r="UXB15"/>
      <c r="UXC15"/>
      <c r="UXD15"/>
      <c r="UXE15"/>
      <c r="UXF15"/>
      <c r="UXG15"/>
      <c r="UXH15"/>
      <c r="UXI15"/>
      <c r="UXJ15"/>
      <c r="UXK15"/>
      <c r="UXL15"/>
      <c r="UXM15"/>
      <c r="UXN15"/>
      <c r="UXO15"/>
      <c r="UXP15"/>
      <c r="UXQ15"/>
      <c r="UXR15"/>
      <c r="UXS15"/>
      <c r="UXT15"/>
      <c r="UXU15"/>
      <c r="UXV15"/>
      <c r="UXW15"/>
      <c r="UXX15"/>
      <c r="UXY15"/>
      <c r="UXZ15"/>
      <c r="UYA15"/>
      <c r="UYB15"/>
      <c r="UYC15"/>
      <c r="UYD15"/>
      <c r="UYE15"/>
      <c r="UYF15"/>
      <c r="UYG15"/>
      <c r="UYH15"/>
      <c r="UYI15"/>
      <c r="UYJ15"/>
      <c r="UYK15"/>
      <c r="UYL15"/>
      <c r="UYM15"/>
      <c r="UYN15"/>
      <c r="UYO15"/>
      <c r="UYP15"/>
      <c r="UYQ15"/>
      <c r="UYR15"/>
      <c r="UYS15"/>
      <c r="UYT15"/>
      <c r="UYU15"/>
      <c r="UYV15"/>
      <c r="UYW15"/>
      <c r="UYX15"/>
      <c r="UYY15"/>
      <c r="UYZ15"/>
      <c r="UZA15"/>
      <c r="UZB15"/>
      <c r="UZC15"/>
      <c r="UZD15"/>
      <c r="UZE15"/>
      <c r="UZF15"/>
      <c r="UZG15"/>
      <c r="UZH15"/>
      <c r="UZI15"/>
      <c r="UZJ15"/>
      <c r="UZK15"/>
      <c r="UZL15"/>
      <c r="UZM15"/>
      <c r="UZN15"/>
      <c r="UZO15"/>
      <c r="UZP15"/>
      <c r="UZQ15"/>
      <c r="UZR15"/>
      <c r="UZS15"/>
      <c r="UZT15"/>
      <c r="UZU15"/>
      <c r="UZV15"/>
      <c r="UZW15"/>
      <c r="UZX15"/>
      <c r="UZY15"/>
      <c r="UZZ15"/>
      <c r="VAA15"/>
      <c r="VAB15"/>
      <c r="VAC15"/>
      <c r="VAD15"/>
      <c r="VAE15"/>
      <c r="VAF15"/>
      <c r="VAG15"/>
      <c r="VAH15"/>
      <c r="VAI15"/>
      <c r="VAJ15"/>
      <c r="VAK15"/>
      <c r="VAL15"/>
      <c r="VAM15"/>
      <c r="VAN15"/>
      <c r="VAO15"/>
      <c r="VAP15"/>
      <c r="VAQ15"/>
      <c r="VAR15"/>
      <c r="VAS15"/>
      <c r="VAT15"/>
      <c r="VAU15"/>
      <c r="VAV15"/>
      <c r="VAW15"/>
      <c r="VAX15"/>
      <c r="VAY15"/>
      <c r="VAZ15"/>
      <c r="VBA15"/>
      <c r="VBB15"/>
      <c r="VBC15"/>
      <c r="VBD15"/>
      <c r="VBE15"/>
      <c r="VBF15"/>
      <c r="VBG15"/>
      <c r="VBH15"/>
      <c r="VBI15"/>
      <c r="VBJ15"/>
      <c r="VBK15"/>
      <c r="VBL15"/>
      <c r="VBM15"/>
      <c r="VBN15"/>
      <c r="VBO15"/>
      <c r="VBP15"/>
      <c r="VBQ15"/>
      <c r="VBR15"/>
      <c r="VBS15"/>
      <c r="VBT15"/>
      <c r="VBU15"/>
      <c r="VBV15"/>
      <c r="VBW15"/>
      <c r="VBX15"/>
      <c r="VBY15"/>
      <c r="VBZ15"/>
      <c r="VCA15"/>
      <c r="VCB15"/>
      <c r="VCC15"/>
      <c r="VCD15"/>
      <c r="VCE15"/>
      <c r="VCF15"/>
      <c r="VCG15"/>
      <c r="VCH15"/>
      <c r="VCI15"/>
      <c r="VCJ15"/>
      <c r="VCK15"/>
      <c r="VCL15"/>
      <c r="VCM15"/>
      <c r="VCN15"/>
      <c r="VCO15"/>
      <c r="VCP15"/>
      <c r="VCQ15"/>
      <c r="VCR15"/>
      <c r="VCS15"/>
      <c r="VCT15"/>
      <c r="VCU15"/>
      <c r="VCV15"/>
      <c r="VCW15"/>
      <c r="VCX15"/>
      <c r="VCY15"/>
      <c r="VCZ15"/>
      <c r="VDA15"/>
      <c r="VDB15"/>
      <c r="VDC15"/>
      <c r="VDD15"/>
      <c r="VDE15"/>
      <c r="VDF15"/>
      <c r="VDG15"/>
      <c r="VDH15"/>
      <c r="VDI15"/>
      <c r="VDJ15"/>
      <c r="VDK15"/>
      <c r="VDL15"/>
      <c r="VDM15"/>
      <c r="VDN15"/>
      <c r="VDO15"/>
      <c r="VDP15"/>
      <c r="VDQ15"/>
      <c r="VDR15"/>
      <c r="VDS15"/>
      <c r="VDT15"/>
      <c r="VDU15"/>
      <c r="VDV15"/>
      <c r="VDW15"/>
      <c r="VDX15"/>
      <c r="VDY15"/>
      <c r="VDZ15"/>
      <c r="VEA15"/>
      <c r="VEB15"/>
      <c r="VEC15"/>
      <c r="VED15"/>
      <c r="VEE15"/>
      <c r="VEF15"/>
      <c r="VEG15"/>
      <c r="VEH15"/>
      <c r="VEI15"/>
      <c r="VEJ15"/>
      <c r="VEK15"/>
      <c r="VEL15"/>
      <c r="VEM15"/>
      <c r="VEN15"/>
      <c r="VEO15"/>
      <c r="VEP15"/>
      <c r="VEQ15"/>
      <c r="VER15"/>
      <c r="VES15"/>
      <c r="VET15"/>
      <c r="VEU15"/>
      <c r="VEV15"/>
      <c r="VEW15"/>
      <c r="VEX15"/>
      <c r="VEY15"/>
      <c r="VEZ15"/>
      <c r="VFA15"/>
      <c r="VFB15"/>
      <c r="VFC15"/>
      <c r="VFD15"/>
      <c r="VFE15"/>
      <c r="VFF15"/>
      <c r="VFG15"/>
      <c r="VFH15"/>
      <c r="VFI15"/>
      <c r="VFJ15"/>
      <c r="VFK15"/>
      <c r="VFL15"/>
      <c r="VFM15"/>
      <c r="VFN15"/>
      <c r="VFO15"/>
      <c r="VFP15"/>
      <c r="VFQ15"/>
      <c r="VFR15"/>
      <c r="VFS15"/>
      <c r="VFT15"/>
      <c r="VFU15"/>
      <c r="VFV15"/>
      <c r="VFW15"/>
      <c r="VFX15"/>
      <c r="VFY15"/>
      <c r="VFZ15"/>
      <c r="VGA15"/>
      <c r="VGB15"/>
      <c r="VGC15"/>
      <c r="VGD15"/>
      <c r="VGE15"/>
      <c r="VGF15"/>
      <c r="VGG15"/>
      <c r="VGH15"/>
      <c r="VGI15"/>
      <c r="VGJ15"/>
      <c r="VGK15"/>
      <c r="VGL15"/>
      <c r="VGM15"/>
      <c r="VGN15"/>
      <c r="VGO15"/>
      <c r="VGP15"/>
      <c r="VGQ15"/>
      <c r="VGR15"/>
      <c r="VGS15"/>
      <c r="VGT15"/>
      <c r="VGU15"/>
      <c r="VGV15"/>
      <c r="VGW15"/>
      <c r="VGX15"/>
      <c r="VGY15"/>
      <c r="VGZ15"/>
      <c r="VHA15"/>
      <c r="VHB15"/>
      <c r="VHC15"/>
      <c r="VHD15"/>
      <c r="VHE15"/>
      <c r="VHF15"/>
      <c r="VHG15"/>
      <c r="VHH15"/>
      <c r="VHI15"/>
      <c r="VHJ15"/>
      <c r="VHK15"/>
      <c r="VHL15"/>
      <c r="VHM15"/>
      <c r="VHN15"/>
      <c r="VHO15"/>
      <c r="VHP15"/>
      <c r="VHQ15"/>
      <c r="VHR15"/>
      <c r="VHS15"/>
      <c r="VHT15"/>
      <c r="VHU15"/>
      <c r="VHV15"/>
      <c r="VHW15"/>
      <c r="VHX15"/>
      <c r="VHY15"/>
      <c r="VHZ15"/>
      <c r="VIA15"/>
      <c r="VIB15"/>
      <c r="VIC15"/>
      <c r="VID15"/>
      <c r="VIE15"/>
      <c r="VIF15"/>
      <c r="VIG15"/>
      <c r="VIH15"/>
      <c r="VII15"/>
      <c r="VIJ15"/>
      <c r="VIK15"/>
      <c r="VIL15"/>
      <c r="VIM15"/>
      <c r="VIN15"/>
      <c r="VIO15"/>
      <c r="VIP15"/>
      <c r="VIQ15"/>
      <c r="VIR15"/>
      <c r="VIS15"/>
      <c r="VIT15"/>
      <c r="VIU15"/>
      <c r="VIV15"/>
      <c r="VIW15"/>
      <c r="VIX15"/>
      <c r="VIY15"/>
      <c r="VIZ15"/>
      <c r="VJA15"/>
      <c r="VJB15"/>
      <c r="VJC15"/>
      <c r="VJD15"/>
      <c r="VJE15"/>
      <c r="VJF15"/>
      <c r="VJG15"/>
      <c r="VJH15"/>
      <c r="VJI15"/>
      <c r="VJJ15"/>
      <c r="VJK15"/>
      <c r="VJL15"/>
      <c r="VJM15"/>
      <c r="VJN15"/>
      <c r="VJO15"/>
      <c r="VJP15"/>
      <c r="VJQ15"/>
      <c r="VJR15"/>
      <c r="VJS15"/>
      <c r="VJT15"/>
      <c r="VJU15"/>
      <c r="VJV15"/>
      <c r="VJW15"/>
      <c r="VJX15"/>
      <c r="VJY15"/>
      <c r="VJZ15"/>
      <c r="VKA15"/>
      <c r="VKB15"/>
      <c r="VKC15"/>
      <c r="VKD15"/>
      <c r="VKE15"/>
      <c r="VKF15"/>
      <c r="VKG15"/>
      <c r="VKH15"/>
      <c r="VKI15"/>
      <c r="VKJ15"/>
      <c r="VKK15"/>
      <c r="VKL15"/>
      <c r="VKM15"/>
      <c r="VKN15"/>
      <c r="VKO15"/>
      <c r="VKP15"/>
      <c r="VKQ15"/>
      <c r="VKR15"/>
      <c r="VKS15"/>
      <c r="VKT15"/>
      <c r="VKU15"/>
      <c r="VKV15"/>
      <c r="VKW15"/>
      <c r="VKX15"/>
      <c r="VKY15"/>
      <c r="VKZ15"/>
      <c r="VLA15"/>
      <c r="VLB15"/>
      <c r="VLC15"/>
      <c r="VLD15"/>
      <c r="VLE15"/>
      <c r="VLF15"/>
      <c r="VLG15"/>
      <c r="VLH15"/>
      <c r="VLI15"/>
      <c r="VLJ15"/>
      <c r="VLK15"/>
      <c r="VLL15"/>
      <c r="VLM15"/>
      <c r="VLN15"/>
      <c r="VLO15"/>
      <c r="VLP15"/>
      <c r="VLQ15"/>
      <c r="VLR15"/>
      <c r="VLS15"/>
      <c r="VLT15"/>
      <c r="VLU15"/>
      <c r="VLV15"/>
      <c r="VLW15"/>
      <c r="VLX15"/>
      <c r="VLY15"/>
      <c r="VLZ15"/>
      <c r="VMA15"/>
      <c r="VMB15"/>
      <c r="VMC15"/>
      <c r="VMD15"/>
      <c r="VME15"/>
      <c r="VMF15"/>
      <c r="VMG15"/>
      <c r="VMH15"/>
      <c r="VMI15"/>
      <c r="VMJ15"/>
      <c r="VMK15"/>
      <c r="VML15"/>
      <c r="VMM15"/>
      <c r="VMN15"/>
      <c r="VMO15"/>
      <c r="VMP15"/>
      <c r="VMQ15"/>
      <c r="VMR15"/>
      <c r="VMS15"/>
      <c r="VMT15"/>
      <c r="VMU15"/>
      <c r="VMV15"/>
      <c r="VMW15"/>
      <c r="VMX15"/>
      <c r="VMY15"/>
      <c r="VMZ15"/>
      <c r="VNA15"/>
      <c r="VNB15"/>
      <c r="VNC15"/>
      <c r="VND15"/>
      <c r="VNE15"/>
      <c r="VNF15"/>
      <c r="VNG15"/>
      <c r="VNH15"/>
      <c r="VNI15"/>
      <c r="VNJ15"/>
      <c r="VNK15"/>
      <c r="VNL15"/>
      <c r="VNM15"/>
      <c r="VNN15"/>
      <c r="VNO15"/>
      <c r="VNP15"/>
      <c r="VNQ15"/>
      <c r="VNR15"/>
      <c r="VNS15"/>
      <c r="VNT15"/>
      <c r="VNU15"/>
      <c r="VNV15"/>
      <c r="VNW15"/>
      <c r="VNX15"/>
      <c r="VNY15"/>
      <c r="VNZ15"/>
      <c r="VOA15"/>
      <c r="VOB15"/>
      <c r="VOC15"/>
      <c r="VOD15"/>
      <c r="VOE15"/>
      <c r="VOF15"/>
      <c r="VOG15"/>
      <c r="VOH15"/>
      <c r="VOI15"/>
      <c r="VOJ15"/>
      <c r="VOK15"/>
      <c r="VOL15"/>
      <c r="VOM15"/>
      <c r="VON15"/>
      <c r="VOO15"/>
      <c r="VOP15"/>
      <c r="VOQ15"/>
      <c r="VOR15"/>
      <c r="VOS15"/>
      <c r="VOT15"/>
      <c r="VOU15"/>
      <c r="VOV15"/>
      <c r="VOW15"/>
      <c r="VOX15"/>
      <c r="VOY15"/>
      <c r="VOZ15"/>
      <c r="VPA15"/>
      <c r="VPB15"/>
      <c r="VPC15"/>
      <c r="VPD15"/>
      <c r="VPE15"/>
      <c r="VPF15"/>
      <c r="VPG15"/>
      <c r="VPH15"/>
      <c r="VPI15"/>
      <c r="VPJ15"/>
      <c r="VPK15"/>
      <c r="VPL15"/>
      <c r="VPM15"/>
      <c r="VPN15"/>
      <c r="VPO15"/>
      <c r="VPP15"/>
      <c r="VPQ15"/>
      <c r="VPR15"/>
      <c r="VPS15"/>
      <c r="VPT15"/>
      <c r="VPU15"/>
      <c r="VPV15"/>
      <c r="VPW15"/>
      <c r="VPX15"/>
      <c r="VPY15"/>
      <c r="VPZ15"/>
      <c r="VQA15"/>
      <c r="VQB15"/>
      <c r="VQC15"/>
      <c r="VQD15"/>
      <c r="VQE15"/>
      <c r="VQF15"/>
      <c r="VQG15"/>
      <c r="VQH15"/>
      <c r="VQI15"/>
      <c r="VQJ15"/>
      <c r="VQK15"/>
      <c r="VQL15"/>
      <c r="VQM15"/>
      <c r="VQN15"/>
      <c r="VQO15"/>
      <c r="VQP15"/>
      <c r="VQQ15"/>
      <c r="VQR15"/>
      <c r="VQS15"/>
      <c r="VQT15"/>
      <c r="VQU15"/>
      <c r="VQV15"/>
      <c r="VQW15"/>
      <c r="VQX15"/>
      <c r="VQY15"/>
      <c r="VQZ15"/>
      <c r="VRA15"/>
      <c r="VRB15"/>
      <c r="VRC15"/>
      <c r="VRD15"/>
      <c r="VRE15"/>
      <c r="VRF15"/>
      <c r="VRG15"/>
      <c r="VRH15"/>
      <c r="VRI15"/>
      <c r="VRJ15"/>
      <c r="VRK15"/>
      <c r="VRL15"/>
      <c r="VRM15"/>
      <c r="VRN15"/>
      <c r="VRO15"/>
      <c r="VRP15"/>
      <c r="VRQ15"/>
      <c r="VRR15"/>
      <c r="VRS15"/>
      <c r="VRT15"/>
      <c r="VRU15"/>
      <c r="VRV15"/>
      <c r="VRW15"/>
      <c r="VRX15"/>
      <c r="VRY15"/>
      <c r="VRZ15"/>
      <c r="VSA15"/>
      <c r="VSB15"/>
      <c r="VSC15"/>
      <c r="VSD15"/>
      <c r="VSE15"/>
      <c r="VSF15"/>
      <c r="VSG15"/>
      <c r="VSH15"/>
      <c r="VSI15"/>
      <c r="VSJ15"/>
      <c r="VSK15"/>
      <c r="VSL15"/>
      <c r="VSM15"/>
      <c r="VSN15"/>
      <c r="VSO15"/>
      <c r="VSP15"/>
      <c r="VSQ15"/>
      <c r="VSR15"/>
      <c r="VSS15"/>
      <c r="VST15"/>
      <c r="VSU15"/>
      <c r="VSV15"/>
      <c r="VSW15"/>
      <c r="VSX15"/>
      <c r="VSY15"/>
      <c r="VSZ15"/>
      <c r="VTA15"/>
      <c r="VTB15"/>
      <c r="VTC15"/>
      <c r="VTD15"/>
      <c r="VTE15"/>
      <c r="VTF15"/>
      <c r="VTG15"/>
      <c r="VTH15"/>
      <c r="VTI15"/>
      <c r="VTJ15"/>
      <c r="VTK15"/>
      <c r="VTL15"/>
      <c r="VTM15"/>
      <c r="VTN15"/>
      <c r="VTO15"/>
      <c r="VTP15"/>
      <c r="VTQ15"/>
      <c r="VTR15"/>
      <c r="VTS15"/>
      <c r="VTT15"/>
      <c r="VTU15"/>
      <c r="VTV15"/>
      <c r="VTW15"/>
      <c r="VTX15"/>
      <c r="VTY15"/>
      <c r="VTZ15"/>
      <c r="VUA15"/>
      <c r="VUB15"/>
      <c r="VUC15"/>
      <c r="VUD15"/>
      <c r="VUE15"/>
      <c r="VUF15"/>
      <c r="VUG15"/>
      <c r="VUH15"/>
      <c r="VUI15"/>
      <c r="VUJ15"/>
      <c r="VUK15"/>
      <c r="VUL15"/>
      <c r="VUM15"/>
      <c r="VUN15"/>
      <c r="VUO15"/>
      <c r="VUP15"/>
      <c r="VUQ15"/>
      <c r="VUR15"/>
      <c r="VUS15"/>
      <c r="VUT15"/>
      <c r="VUU15"/>
      <c r="VUV15"/>
      <c r="VUW15"/>
      <c r="VUX15"/>
      <c r="VUY15"/>
      <c r="VUZ15"/>
      <c r="VVA15"/>
      <c r="VVB15"/>
      <c r="VVC15"/>
      <c r="VVD15"/>
      <c r="VVE15"/>
      <c r="VVF15"/>
      <c r="VVG15"/>
      <c r="VVH15"/>
      <c r="VVI15"/>
      <c r="VVJ15"/>
      <c r="VVK15"/>
      <c r="VVL15"/>
      <c r="VVM15"/>
      <c r="VVN15"/>
      <c r="VVO15"/>
      <c r="VVP15"/>
      <c r="VVQ15"/>
      <c r="VVR15"/>
      <c r="VVS15"/>
      <c r="VVT15"/>
      <c r="VVU15"/>
      <c r="VVV15"/>
      <c r="VVW15"/>
      <c r="VVX15"/>
      <c r="VVY15"/>
      <c r="VVZ15"/>
      <c r="VWA15"/>
      <c r="VWB15"/>
      <c r="VWC15"/>
      <c r="VWD15"/>
      <c r="VWE15"/>
      <c r="VWF15"/>
      <c r="VWG15"/>
      <c r="VWH15"/>
      <c r="VWI15"/>
      <c r="VWJ15"/>
      <c r="VWK15"/>
      <c r="VWL15"/>
      <c r="VWM15"/>
      <c r="VWN15"/>
      <c r="VWO15"/>
      <c r="VWP15"/>
      <c r="VWQ15"/>
      <c r="VWR15"/>
      <c r="VWS15"/>
      <c r="VWT15"/>
      <c r="VWU15"/>
      <c r="VWV15"/>
      <c r="VWW15"/>
      <c r="VWX15"/>
      <c r="VWY15"/>
      <c r="VWZ15"/>
      <c r="VXA15"/>
      <c r="VXB15"/>
      <c r="VXC15"/>
      <c r="VXD15"/>
      <c r="VXE15"/>
      <c r="VXF15"/>
      <c r="VXG15"/>
      <c r="VXH15"/>
      <c r="VXI15"/>
      <c r="VXJ15"/>
      <c r="VXK15"/>
      <c r="VXL15"/>
      <c r="VXM15"/>
      <c r="VXN15"/>
      <c r="VXO15"/>
      <c r="VXP15"/>
      <c r="VXQ15"/>
      <c r="VXR15"/>
      <c r="VXS15"/>
      <c r="VXT15"/>
      <c r="VXU15"/>
      <c r="VXV15"/>
      <c r="VXW15"/>
      <c r="VXX15"/>
      <c r="VXY15"/>
      <c r="VXZ15"/>
      <c r="VYA15"/>
      <c r="VYB15"/>
      <c r="VYC15"/>
      <c r="VYD15"/>
      <c r="VYE15"/>
      <c r="VYF15"/>
      <c r="VYG15"/>
      <c r="VYH15"/>
      <c r="VYI15"/>
      <c r="VYJ15"/>
      <c r="VYK15"/>
      <c r="VYL15"/>
      <c r="VYM15"/>
      <c r="VYN15"/>
      <c r="VYO15"/>
      <c r="VYP15"/>
      <c r="VYQ15"/>
      <c r="VYR15"/>
      <c r="VYS15"/>
      <c r="VYT15"/>
      <c r="VYU15"/>
      <c r="VYV15"/>
      <c r="VYW15"/>
      <c r="VYX15"/>
      <c r="VYY15"/>
      <c r="VYZ15"/>
      <c r="VZA15"/>
      <c r="VZB15"/>
      <c r="VZC15"/>
      <c r="VZD15"/>
      <c r="VZE15"/>
      <c r="VZF15"/>
      <c r="VZG15"/>
      <c r="VZH15"/>
      <c r="VZI15"/>
      <c r="VZJ15"/>
      <c r="VZK15"/>
      <c r="VZL15"/>
      <c r="VZM15"/>
      <c r="VZN15"/>
      <c r="VZO15"/>
      <c r="VZP15"/>
      <c r="VZQ15"/>
      <c r="VZR15"/>
      <c r="VZS15"/>
      <c r="VZT15"/>
      <c r="VZU15"/>
      <c r="VZV15"/>
      <c r="VZW15"/>
      <c r="VZX15"/>
      <c r="VZY15"/>
      <c r="VZZ15"/>
      <c r="WAA15"/>
      <c r="WAB15"/>
      <c r="WAC15"/>
      <c r="WAD15"/>
      <c r="WAE15"/>
      <c r="WAF15"/>
      <c r="WAG15"/>
      <c r="WAH15"/>
      <c r="WAI15"/>
      <c r="WAJ15"/>
      <c r="WAK15"/>
      <c r="WAL15"/>
      <c r="WAM15"/>
      <c r="WAN15"/>
      <c r="WAO15"/>
      <c r="WAP15"/>
      <c r="WAQ15"/>
      <c r="WAR15"/>
      <c r="WAS15"/>
      <c r="WAT15"/>
      <c r="WAU15"/>
      <c r="WAV15"/>
      <c r="WAW15"/>
      <c r="WAX15"/>
      <c r="WAY15"/>
      <c r="WAZ15"/>
      <c r="WBA15"/>
      <c r="WBB15"/>
      <c r="WBC15"/>
      <c r="WBD15"/>
      <c r="WBE15"/>
      <c r="WBF15"/>
      <c r="WBG15"/>
      <c r="WBH15"/>
      <c r="WBI15"/>
      <c r="WBJ15"/>
      <c r="WBK15"/>
      <c r="WBL15"/>
      <c r="WBM15"/>
      <c r="WBN15"/>
      <c r="WBO15"/>
      <c r="WBP15"/>
      <c r="WBQ15"/>
      <c r="WBR15"/>
      <c r="WBS15"/>
      <c r="WBT15"/>
      <c r="WBU15"/>
      <c r="WBV15"/>
      <c r="WBW15"/>
      <c r="WBX15"/>
      <c r="WBY15"/>
      <c r="WBZ15"/>
      <c r="WCA15"/>
      <c r="WCB15"/>
      <c r="WCC15"/>
      <c r="WCD15"/>
      <c r="WCE15"/>
      <c r="WCF15"/>
      <c r="WCG15"/>
      <c r="WCH15"/>
      <c r="WCI15"/>
      <c r="WCJ15"/>
      <c r="WCK15"/>
      <c r="WCL15"/>
      <c r="WCM15"/>
      <c r="WCN15"/>
      <c r="WCO15"/>
      <c r="WCP15"/>
      <c r="WCQ15"/>
      <c r="WCR15"/>
      <c r="WCS15"/>
      <c r="WCT15"/>
      <c r="WCU15"/>
      <c r="WCV15"/>
      <c r="WCW15"/>
      <c r="WCX15"/>
      <c r="WCY15"/>
      <c r="WCZ15"/>
      <c r="WDA15"/>
      <c r="WDB15"/>
      <c r="WDC15"/>
      <c r="WDD15"/>
      <c r="WDE15"/>
      <c r="WDF15"/>
      <c r="WDG15"/>
      <c r="WDH15"/>
      <c r="WDI15"/>
      <c r="WDJ15"/>
      <c r="WDK15"/>
      <c r="WDL15"/>
      <c r="WDM15"/>
      <c r="WDN15"/>
      <c r="WDO15"/>
      <c r="WDP15"/>
      <c r="WDQ15"/>
      <c r="WDR15"/>
      <c r="WDS15"/>
      <c r="WDT15"/>
      <c r="WDU15"/>
      <c r="WDV15"/>
      <c r="WDW15"/>
      <c r="WDX15"/>
      <c r="WDY15"/>
      <c r="WDZ15"/>
      <c r="WEA15"/>
      <c r="WEB15"/>
      <c r="WEC15"/>
      <c r="WED15"/>
      <c r="WEE15"/>
      <c r="WEF15"/>
      <c r="WEG15"/>
      <c r="WEH15"/>
      <c r="WEI15"/>
      <c r="WEJ15"/>
      <c r="WEK15"/>
      <c r="WEL15"/>
      <c r="WEM15"/>
      <c r="WEN15"/>
      <c r="WEO15"/>
      <c r="WEP15"/>
      <c r="WEQ15"/>
      <c r="WER15"/>
      <c r="WES15"/>
      <c r="WET15"/>
      <c r="WEU15"/>
      <c r="WEV15"/>
      <c r="WEW15"/>
      <c r="WEX15"/>
      <c r="WEY15"/>
      <c r="WEZ15"/>
      <c r="WFA15"/>
      <c r="WFB15"/>
      <c r="WFC15"/>
      <c r="WFD15"/>
      <c r="WFE15"/>
      <c r="WFF15"/>
      <c r="WFG15"/>
      <c r="WFH15"/>
      <c r="WFI15"/>
      <c r="WFJ15"/>
      <c r="WFK15"/>
      <c r="WFL15"/>
      <c r="WFM15"/>
      <c r="WFN15"/>
      <c r="WFO15"/>
      <c r="WFP15"/>
      <c r="WFQ15"/>
      <c r="WFR15"/>
      <c r="WFS15"/>
      <c r="WFT15"/>
      <c r="WFU15"/>
      <c r="WFV15"/>
      <c r="WFW15"/>
      <c r="WFX15"/>
      <c r="WFY15"/>
      <c r="WFZ15"/>
      <c r="WGA15"/>
      <c r="WGB15"/>
      <c r="WGC15"/>
      <c r="WGD15"/>
      <c r="WGE15"/>
      <c r="WGF15"/>
      <c r="WGG15"/>
      <c r="WGH15"/>
      <c r="WGI15"/>
      <c r="WGJ15"/>
      <c r="WGK15"/>
      <c r="WGL15"/>
      <c r="WGM15"/>
      <c r="WGN15"/>
      <c r="WGO15"/>
      <c r="WGP15"/>
      <c r="WGQ15"/>
      <c r="WGR15"/>
      <c r="WGS15"/>
      <c r="WGT15"/>
      <c r="WGU15"/>
      <c r="WGV15"/>
      <c r="WGW15"/>
      <c r="WGX15"/>
      <c r="WGY15"/>
      <c r="WGZ15"/>
      <c r="WHA15"/>
      <c r="WHB15"/>
      <c r="WHC15"/>
      <c r="WHD15"/>
      <c r="WHE15"/>
      <c r="WHF15"/>
      <c r="WHG15"/>
      <c r="WHH15"/>
      <c r="WHI15"/>
      <c r="WHJ15"/>
      <c r="WHK15"/>
      <c r="WHL15"/>
      <c r="WHM15"/>
      <c r="WHN15"/>
      <c r="WHO15"/>
      <c r="WHP15"/>
      <c r="WHQ15"/>
      <c r="WHR15"/>
      <c r="WHS15"/>
      <c r="WHT15"/>
      <c r="WHU15"/>
      <c r="WHV15"/>
      <c r="WHW15"/>
      <c r="WHX15"/>
      <c r="WHY15"/>
      <c r="WHZ15"/>
      <c r="WIA15"/>
      <c r="WIB15"/>
      <c r="WIC15"/>
      <c r="WID15"/>
      <c r="WIE15"/>
      <c r="WIF15"/>
      <c r="WIG15"/>
      <c r="WIH15"/>
      <c r="WII15"/>
      <c r="WIJ15"/>
      <c r="WIK15"/>
      <c r="WIL15"/>
      <c r="WIM15"/>
      <c r="WIN15"/>
      <c r="WIO15"/>
      <c r="WIP15"/>
      <c r="WIQ15"/>
      <c r="WIR15"/>
      <c r="WIS15"/>
      <c r="WIT15"/>
      <c r="WIU15"/>
      <c r="WIV15"/>
      <c r="WIW15"/>
      <c r="WIX15"/>
      <c r="WIY15"/>
      <c r="WIZ15"/>
      <c r="WJA15"/>
      <c r="WJB15"/>
      <c r="WJC15"/>
      <c r="WJD15"/>
      <c r="WJE15"/>
      <c r="WJF15"/>
      <c r="WJG15"/>
      <c r="WJH15"/>
      <c r="WJI15"/>
      <c r="WJJ15"/>
      <c r="WJK15"/>
      <c r="WJL15"/>
      <c r="WJM15"/>
      <c r="WJN15"/>
      <c r="WJO15"/>
      <c r="WJP15"/>
      <c r="WJQ15"/>
      <c r="WJR15"/>
      <c r="WJS15"/>
      <c r="WJT15"/>
      <c r="WJU15"/>
      <c r="WJV15"/>
      <c r="WJW15"/>
      <c r="WJX15"/>
      <c r="WJY15"/>
      <c r="WJZ15"/>
      <c r="WKA15"/>
      <c r="WKB15"/>
      <c r="WKC15"/>
      <c r="WKD15"/>
      <c r="WKE15"/>
      <c r="WKF15"/>
      <c r="WKG15"/>
      <c r="WKH15"/>
      <c r="WKI15"/>
      <c r="WKJ15"/>
      <c r="WKK15"/>
      <c r="WKL15"/>
      <c r="WKM15"/>
      <c r="WKN15"/>
      <c r="WKO15"/>
      <c r="WKP15"/>
      <c r="WKQ15"/>
      <c r="WKR15"/>
      <c r="WKS15"/>
      <c r="WKT15"/>
      <c r="WKU15"/>
      <c r="WKV15"/>
      <c r="WKW15"/>
      <c r="WKX15"/>
      <c r="WKY15"/>
      <c r="WKZ15"/>
      <c r="WLA15"/>
      <c r="WLB15"/>
      <c r="WLC15"/>
      <c r="WLD15"/>
      <c r="WLE15"/>
      <c r="WLF15"/>
      <c r="WLG15"/>
      <c r="WLH15"/>
      <c r="WLI15"/>
      <c r="WLJ15"/>
      <c r="WLK15"/>
      <c r="WLL15"/>
      <c r="WLM15"/>
      <c r="WLN15"/>
      <c r="WLO15"/>
      <c r="WLP15"/>
      <c r="WLQ15"/>
      <c r="WLR15"/>
      <c r="WLS15"/>
      <c r="WLT15"/>
      <c r="WLU15"/>
      <c r="WLV15"/>
      <c r="WLW15"/>
      <c r="WLX15"/>
      <c r="WLY15"/>
      <c r="WLZ15"/>
      <c r="WMA15"/>
      <c r="WMB15"/>
      <c r="WMC15"/>
      <c r="WMD15"/>
      <c r="WME15"/>
      <c r="WMF15"/>
      <c r="WMG15"/>
      <c r="WMH15"/>
      <c r="WMI15"/>
      <c r="WMJ15"/>
      <c r="WMK15"/>
      <c r="WML15"/>
      <c r="WMM15"/>
      <c r="WMN15"/>
      <c r="WMO15"/>
      <c r="WMP15"/>
      <c r="WMQ15"/>
      <c r="WMR15"/>
      <c r="WMS15"/>
      <c r="WMT15"/>
      <c r="WMU15"/>
      <c r="WMV15"/>
      <c r="WMW15"/>
      <c r="WMX15"/>
      <c r="WMY15"/>
      <c r="WMZ15"/>
      <c r="WNA15"/>
      <c r="WNB15"/>
      <c r="WNC15"/>
      <c r="WND15"/>
      <c r="WNE15"/>
      <c r="WNF15"/>
      <c r="WNG15"/>
      <c r="WNH15"/>
      <c r="WNI15"/>
      <c r="WNJ15"/>
      <c r="WNK15"/>
      <c r="WNL15"/>
      <c r="WNM15"/>
      <c r="WNN15"/>
      <c r="WNO15"/>
      <c r="WNP15"/>
      <c r="WNQ15"/>
      <c r="WNR15"/>
      <c r="WNS15"/>
      <c r="WNT15"/>
      <c r="WNU15"/>
      <c r="WNV15"/>
      <c r="WNW15"/>
      <c r="WNX15"/>
      <c r="WNY15"/>
      <c r="WNZ15"/>
      <c r="WOA15"/>
      <c r="WOB15"/>
      <c r="WOC15"/>
      <c r="WOD15"/>
      <c r="WOE15"/>
      <c r="WOF15"/>
      <c r="WOG15"/>
      <c r="WOH15"/>
      <c r="WOI15"/>
      <c r="WOJ15"/>
      <c r="WOK15"/>
      <c r="WOL15"/>
      <c r="WOM15"/>
      <c r="WON15"/>
      <c r="WOO15"/>
      <c r="WOP15"/>
      <c r="WOQ15"/>
      <c r="WOR15"/>
      <c r="WOS15"/>
      <c r="WOT15"/>
      <c r="WOU15"/>
      <c r="WOV15"/>
      <c r="WOW15"/>
      <c r="WOX15"/>
      <c r="WOY15"/>
      <c r="WOZ15"/>
      <c r="WPA15"/>
      <c r="WPB15"/>
      <c r="WPC15"/>
      <c r="WPD15"/>
      <c r="WPE15"/>
      <c r="WPF15"/>
      <c r="WPG15"/>
      <c r="WPH15"/>
      <c r="WPI15"/>
      <c r="WPJ15"/>
      <c r="WPK15"/>
      <c r="WPL15"/>
      <c r="WPM15"/>
      <c r="WPN15"/>
      <c r="WPO15"/>
      <c r="WPP15"/>
      <c r="WPQ15"/>
      <c r="WPR15"/>
      <c r="WPS15"/>
      <c r="WPT15"/>
      <c r="WPU15"/>
      <c r="WPV15"/>
      <c r="WPW15"/>
      <c r="WPX15"/>
      <c r="WPY15"/>
      <c r="WPZ15"/>
      <c r="WQA15"/>
      <c r="WQB15"/>
      <c r="WQC15"/>
      <c r="WQD15"/>
      <c r="WQE15"/>
      <c r="WQF15"/>
      <c r="WQG15"/>
      <c r="WQH15"/>
      <c r="WQI15"/>
      <c r="WQJ15"/>
      <c r="WQK15"/>
      <c r="WQL15"/>
      <c r="WQM15"/>
      <c r="WQN15"/>
      <c r="WQO15"/>
      <c r="WQP15"/>
      <c r="WQQ15"/>
      <c r="WQR15"/>
      <c r="WQS15"/>
      <c r="WQT15"/>
      <c r="WQU15"/>
      <c r="WQV15"/>
      <c r="WQW15"/>
      <c r="WQX15"/>
      <c r="WQY15"/>
      <c r="WQZ15"/>
      <c r="WRA15"/>
      <c r="WRB15"/>
      <c r="WRC15"/>
      <c r="WRD15"/>
      <c r="WRE15"/>
      <c r="WRF15"/>
      <c r="WRG15"/>
      <c r="WRH15"/>
      <c r="WRI15"/>
      <c r="WRJ15"/>
      <c r="WRK15"/>
      <c r="WRL15"/>
      <c r="WRM15"/>
      <c r="WRN15"/>
      <c r="WRO15"/>
      <c r="WRP15"/>
      <c r="WRQ15"/>
      <c r="WRR15"/>
      <c r="WRS15"/>
      <c r="WRT15"/>
      <c r="WRU15"/>
      <c r="WRV15"/>
      <c r="WRW15"/>
      <c r="WRX15"/>
      <c r="WRY15"/>
      <c r="WRZ15"/>
      <c r="WSA15"/>
      <c r="WSB15"/>
      <c r="WSC15"/>
      <c r="WSD15"/>
      <c r="WSE15"/>
      <c r="WSF15"/>
      <c r="WSG15"/>
      <c r="WSH15"/>
      <c r="WSI15"/>
      <c r="WSJ15"/>
      <c r="WSK15"/>
      <c r="WSL15"/>
      <c r="WSM15"/>
      <c r="WSN15"/>
      <c r="WSO15"/>
      <c r="WSP15"/>
      <c r="WSQ15"/>
      <c r="WSR15"/>
      <c r="WSS15"/>
      <c r="WST15"/>
      <c r="WSU15"/>
      <c r="WSV15"/>
      <c r="WSW15"/>
      <c r="WSX15"/>
      <c r="WSY15"/>
      <c r="WSZ15"/>
      <c r="WTA15"/>
      <c r="WTB15"/>
      <c r="WTC15"/>
      <c r="WTD15"/>
      <c r="WTE15"/>
      <c r="WTF15"/>
      <c r="WTG15"/>
      <c r="WTH15"/>
      <c r="WTI15"/>
      <c r="WTJ15"/>
      <c r="WTK15"/>
      <c r="WTL15"/>
      <c r="WTM15"/>
      <c r="WTN15"/>
      <c r="WTO15"/>
      <c r="WTP15"/>
      <c r="WTQ15"/>
      <c r="WTR15"/>
      <c r="WTS15"/>
      <c r="WTT15"/>
      <c r="WTU15"/>
      <c r="WTV15"/>
      <c r="WTW15"/>
      <c r="WTX15"/>
      <c r="WTY15"/>
      <c r="WTZ15"/>
      <c r="WUA15"/>
      <c r="WUB15"/>
      <c r="WUC15"/>
      <c r="WUD15"/>
      <c r="WUE15"/>
      <c r="WUF15"/>
      <c r="WUG15"/>
      <c r="WUH15"/>
      <c r="WUI15"/>
      <c r="WUJ15"/>
      <c r="WUK15"/>
      <c r="WUL15"/>
      <c r="WUM15"/>
      <c r="WUN15"/>
      <c r="WUO15"/>
      <c r="WUP15"/>
      <c r="WUQ15"/>
      <c r="WUR15"/>
      <c r="WUS15"/>
      <c r="WUT15"/>
      <c r="WUU15"/>
      <c r="WUV15"/>
      <c r="WUW15"/>
      <c r="WUX15"/>
      <c r="WUY15"/>
      <c r="WUZ15"/>
      <c r="WVA15"/>
      <c r="WVB15"/>
      <c r="WVC15"/>
      <c r="WVD15"/>
      <c r="WVE15"/>
      <c r="WVF15"/>
      <c r="WVG15"/>
      <c r="WVH15"/>
      <c r="WVI15"/>
      <c r="WVJ15"/>
      <c r="WVK15"/>
      <c r="WVL15"/>
      <c r="WVM15"/>
      <c r="WVN15"/>
      <c r="WVO15"/>
      <c r="WVP15"/>
      <c r="WVQ15"/>
      <c r="WVR15"/>
      <c r="WVS15"/>
      <c r="WVT15"/>
      <c r="WVU15"/>
      <c r="WVV15"/>
      <c r="WVW15"/>
      <c r="WVX15"/>
      <c r="WVY15"/>
      <c r="WVZ15"/>
      <c r="WWA15"/>
      <c r="WWB15"/>
      <c r="WWC15"/>
      <c r="WWD15"/>
      <c r="WWE15"/>
      <c r="WWF15"/>
      <c r="WWG15"/>
      <c r="WWH15"/>
      <c r="WWI15"/>
      <c r="WWJ15"/>
      <c r="WWK15"/>
      <c r="WWL15"/>
      <c r="WWM15"/>
      <c r="WWN15"/>
      <c r="WWO15"/>
      <c r="WWP15"/>
      <c r="WWQ15"/>
      <c r="WWR15"/>
      <c r="WWS15"/>
      <c r="WWT15"/>
      <c r="WWU15"/>
      <c r="WWV15"/>
      <c r="WWW15"/>
      <c r="WWX15"/>
      <c r="WWY15"/>
      <c r="WWZ15"/>
      <c r="WXA15"/>
      <c r="WXB15"/>
      <c r="WXC15"/>
      <c r="WXD15"/>
      <c r="WXE15"/>
      <c r="WXF15"/>
      <c r="WXG15"/>
      <c r="WXH15"/>
      <c r="WXI15"/>
      <c r="WXJ15"/>
      <c r="WXK15"/>
      <c r="WXL15"/>
      <c r="WXM15"/>
      <c r="WXN15"/>
      <c r="WXO15"/>
      <c r="WXP15"/>
      <c r="WXQ15"/>
      <c r="WXR15"/>
      <c r="WXS15"/>
      <c r="WXT15"/>
      <c r="WXU15"/>
      <c r="WXV15"/>
      <c r="WXW15"/>
      <c r="WXX15"/>
      <c r="WXY15"/>
      <c r="WXZ15"/>
      <c r="WYA15"/>
      <c r="WYB15"/>
      <c r="WYC15"/>
      <c r="WYD15"/>
      <c r="WYE15"/>
      <c r="WYF15"/>
      <c r="WYG15"/>
      <c r="WYH15"/>
      <c r="WYI15"/>
      <c r="WYJ15"/>
      <c r="WYK15"/>
      <c r="WYL15"/>
      <c r="WYM15"/>
      <c r="WYN15"/>
      <c r="WYO15"/>
      <c r="WYP15"/>
      <c r="WYQ15"/>
      <c r="WYR15"/>
      <c r="WYS15"/>
      <c r="WYT15"/>
      <c r="WYU15"/>
      <c r="WYV15"/>
      <c r="WYW15"/>
      <c r="WYX15"/>
      <c r="WYY15"/>
      <c r="WYZ15"/>
      <c r="WZA15"/>
      <c r="WZB15"/>
      <c r="WZC15"/>
      <c r="WZD15"/>
      <c r="WZE15"/>
      <c r="WZF15"/>
      <c r="WZG15"/>
      <c r="WZH15"/>
      <c r="WZI15"/>
      <c r="WZJ15"/>
      <c r="WZK15"/>
      <c r="WZL15"/>
      <c r="WZM15"/>
      <c r="WZN15"/>
      <c r="WZO15"/>
      <c r="WZP15"/>
      <c r="WZQ15"/>
      <c r="WZR15"/>
      <c r="WZS15"/>
      <c r="WZT15"/>
      <c r="WZU15"/>
      <c r="WZV15"/>
      <c r="WZW15"/>
      <c r="WZX15"/>
      <c r="WZY15"/>
      <c r="WZZ15"/>
      <c r="XAA15"/>
      <c r="XAB15"/>
      <c r="XAC15"/>
      <c r="XAD15"/>
      <c r="XAE15"/>
      <c r="XAF15"/>
      <c r="XAG15"/>
      <c r="XAH15"/>
      <c r="XAI15"/>
      <c r="XAJ15"/>
      <c r="XAK15"/>
      <c r="XAL15"/>
      <c r="XAM15"/>
      <c r="XAN15"/>
      <c r="XAO15"/>
      <c r="XAP15"/>
      <c r="XAQ15"/>
      <c r="XAR15"/>
      <c r="XAS15"/>
      <c r="XAT15"/>
      <c r="XAU15"/>
      <c r="XAV15"/>
      <c r="XAW15"/>
      <c r="XAX15"/>
      <c r="XAY15"/>
      <c r="XAZ15"/>
      <c r="XBA15"/>
      <c r="XBB15"/>
      <c r="XBC15"/>
      <c r="XBD15"/>
      <c r="XBE15"/>
      <c r="XBF15"/>
      <c r="XBG15"/>
      <c r="XBH15"/>
      <c r="XBI15"/>
      <c r="XBJ15"/>
      <c r="XBK15"/>
      <c r="XBL15"/>
      <c r="XBM15"/>
      <c r="XBN15"/>
      <c r="XBO15"/>
      <c r="XBP15"/>
      <c r="XBQ15"/>
      <c r="XBR15"/>
      <c r="XBS15"/>
      <c r="XBT15"/>
      <c r="XBU15"/>
      <c r="XBV15"/>
      <c r="XBW15"/>
      <c r="XBX15"/>
      <c r="XBY15"/>
      <c r="XBZ15"/>
      <c r="XCA15"/>
      <c r="XCB15"/>
      <c r="XCC15"/>
      <c r="XCD15"/>
      <c r="XCE15"/>
      <c r="XCF15"/>
      <c r="XCG15"/>
      <c r="XCH15"/>
      <c r="XCI15"/>
      <c r="XCJ15"/>
      <c r="XCK15"/>
      <c r="XCL15"/>
      <c r="XCM15"/>
      <c r="XCN15"/>
      <c r="XCO15"/>
      <c r="XCP15"/>
      <c r="XCQ15"/>
      <c r="XCR15"/>
      <c r="XCS15"/>
      <c r="XCT15"/>
      <c r="XCU15"/>
      <c r="XCV15"/>
      <c r="XCW15"/>
      <c r="XCX15"/>
      <c r="XCY15"/>
      <c r="XCZ15"/>
      <c r="XDA15"/>
      <c r="XDB15"/>
      <c r="XDC15"/>
      <c r="XDD15"/>
      <c r="XDE15"/>
      <c r="XDF15"/>
      <c r="XDG15"/>
      <c r="XDH15"/>
      <c r="XDI15"/>
      <c r="XDJ15"/>
      <c r="XDK15"/>
      <c r="XDL15"/>
      <c r="XDM15"/>
      <c r="XDN15"/>
      <c r="XDO15"/>
      <c r="XDP15"/>
      <c r="XDQ15"/>
      <c r="XDR15"/>
      <c r="XDS15"/>
      <c r="XDT15"/>
      <c r="XDU15"/>
      <c r="XDV15"/>
      <c r="XDW15"/>
      <c r="XDX15"/>
      <c r="XDY15"/>
      <c r="XDZ15"/>
      <c r="XEA15"/>
      <c r="XEB15"/>
      <c r="XEC15"/>
      <c r="XED15"/>
      <c r="XEE15"/>
      <c r="XEF15"/>
      <c r="XEG15"/>
      <c r="XEH15"/>
      <c r="XEI15"/>
      <c r="XEJ15"/>
      <c r="XEK15"/>
      <c r="XEL15"/>
      <c r="XEM15"/>
      <c r="XEN15"/>
      <c r="XEO15"/>
      <c r="XEP15"/>
      <c r="XEQ15"/>
      <c r="XER15"/>
      <c r="XES15"/>
      <c r="XET15"/>
      <c r="XEU15"/>
      <c r="XEV15"/>
      <c r="XEW15"/>
      <c r="XEX15"/>
      <c r="XEY15"/>
      <c r="XEZ15"/>
      <c r="XFA15"/>
    </row>
    <row r="16" spans="1:16381" s="1" customFormat="1" ht="75">
      <c r="A16" s="556" t="str">
        <f t="array" ref="A16">INDEX(CO_indicators_list[], SMALL(IF(CO_Indic_List='1_Entry_Table'!$B$16,ROW(CO_Indic_List)-7),ROWS(A$6:A16)),2)</f>
        <v>Output 1.2</v>
      </c>
      <c r="B16" s="530" t="str">
        <f>IF(ISERROR(VLOOKUP(A16,FillHome_OO[],3,FALSE))=TRUE,,VLOOKUP(A16,FillHome_OO[],3,FALSE))</f>
        <v>1.2 - National and local capacity for maternal, perinatal and child-health services strengthened</v>
      </c>
      <c r="C16" s="530">
        <f>Monitoring_Table!C16</f>
        <v>0</v>
      </c>
      <c r="D16" s="530" t="str">
        <f>VLOOKUP(ShadowTable[[#This Row],[indicators]],Tablo_MonitoringTable[],2,FALSE)</f>
        <v>Indicator 1.2.3</v>
      </c>
      <c r="E16" s="208" t="str">
        <f t="array" ref="E16">INDEX(CO_indicators_list[], SMALL(IF(CO_Indic_List='1_Entry_Table'!$B$16,ROW(CO_Indic_List)-7),ROWS(E$6:E16)),8)</f>
        <v>1.2.3 - Existence of a functional national health information system for maternal, child and adolescent health, including reproductive health</v>
      </c>
      <c r="F16" s="526">
        <f>IF(ISERROR(VLOOKUP(ShadowTable[[#This Row],[indicators]],Tablo_MonitoringTable[],3,FALSE))=TRUE,,VLOOKUP(ShadowTable[[#This Row],[indicators]],Tablo_MonitoringTable[],3,FALSE))</f>
        <v>0</v>
      </c>
      <c r="G16" s="526">
        <f>VLOOKUP(ShadowTable[[#This Row],[indicators]],Tablo_MonitoringTable[],4,FALSE)</f>
        <v>0</v>
      </c>
      <c r="H16" s="526">
        <f>VLOOKUP(ShadowTable[[#This Row],[indicators]],Tablo_MonitoringTable[],5,FALSE)</f>
        <v>0</v>
      </c>
      <c r="I16" s="526">
        <f>VLOOKUP(ShadowTable[[#This Row],[indicators]],Tablo_MonitoringTable[],6,FALSE)</f>
        <v>0</v>
      </c>
      <c r="J16" s="526">
        <f>VLOOKUP(ShadowTable[[#This Row],[indicators]],Tablo_MonitoringTable[],7,FALSE)</f>
        <v>0</v>
      </c>
      <c r="K16" s="526">
        <f>VLOOKUP(ShadowTable[[#This Row],[indicators]],Tablo_MonitoringTable[],8,FALSE)</f>
        <v>0</v>
      </c>
      <c r="L16" s="526">
        <f>VLOOKUP(ShadowTable[[#This Row],[indicators]],Tablo_MonitoringTable[],10,FALSE)</f>
        <v>0</v>
      </c>
      <c r="M16" s="526">
        <f>VLOOKUP(ShadowTable[[#This Row],[indicators]],Tablo_MonitoringTable[],11,FALSE)</f>
        <v>0</v>
      </c>
      <c r="N16" s="526">
        <f>VLOOKUP(ShadowTable[[#This Row],[indicators]],Tablo_MonitoringTable[],13,FALSE)</f>
        <v>0</v>
      </c>
      <c r="O16" s="526">
        <f>VLOOKUP(ShadowTable[[#This Row],[indicators]],Tablo_MonitoringTable[],14,FALSE)</f>
        <v>0</v>
      </c>
      <c r="P16" s="526">
        <f>VLOOKUP(ShadowTable[[#This Row],[indicators]],Tablo_MonitoringTable[],16,FALSE)</f>
        <v>0</v>
      </c>
      <c r="Q16" s="526">
        <f>VLOOKUP(ShadowTable[[#This Row],[indicators]],Tablo_MonitoringTable[],17,FALSE)</f>
        <v>0</v>
      </c>
      <c r="R16" s="526">
        <f>VLOOKUP(ShadowTable[[#This Row],[indicators]],Tablo_MonitoringTable[],19,FALSE)</f>
        <v>0</v>
      </c>
      <c r="S16" s="526">
        <f>VLOOKUP(ShadowTable[[#This Row],[indicators]],Tablo_MonitoringTable[],20,FALSE)</f>
        <v>0</v>
      </c>
      <c r="T16" s="526">
        <f>VLOOKUP(ShadowTable[[#This Row],[indicators]],Tablo_MonitoringTable[],22,FALSE)</f>
        <v>0</v>
      </c>
      <c r="U16" s="526">
        <f>VLOOKUP(ShadowTable[[#This Row],[indicators]],Tablo_MonitoringTable[],23,FALSE)</f>
        <v>0</v>
      </c>
      <c r="V16" s="225">
        <f>VLOOKUP(ShadowTable[[#This Row],[indicators]],Tablo_MonitoringTable[],25,FALSE)</f>
        <v>0</v>
      </c>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c r="IW16"/>
      <c r="IX16"/>
      <c r="IY16"/>
      <c r="IZ16"/>
      <c r="JA16"/>
      <c r="JB16"/>
      <c r="JC16"/>
      <c r="JD16"/>
      <c r="JE16"/>
      <c r="JF16"/>
      <c r="JG16"/>
      <c r="JH16"/>
      <c r="JI16"/>
      <c r="JJ16"/>
      <c r="JK16"/>
      <c r="JL16"/>
      <c r="JM16"/>
      <c r="JN16"/>
      <c r="JO16"/>
      <c r="JP16"/>
      <c r="JQ16"/>
      <c r="JR16"/>
      <c r="JS16"/>
      <c r="JT16"/>
      <c r="JU16"/>
      <c r="JV16"/>
      <c r="JW16"/>
      <c r="JX16"/>
      <c r="JY16"/>
      <c r="JZ16"/>
      <c r="KA16"/>
      <c r="KB16"/>
      <c r="KC16"/>
      <c r="KD16"/>
      <c r="KE16"/>
      <c r="KF16"/>
      <c r="KG16"/>
      <c r="KH16"/>
      <c r="KI16"/>
      <c r="KJ16"/>
      <c r="KK16"/>
      <c r="KL16"/>
      <c r="KM16"/>
      <c r="KN16"/>
      <c r="KO16"/>
      <c r="KP16"/>
      <c r="KQ16"/>
      <c r="KR16"/>
      <c r="KS16"/>
      <c r="KT16"/>
      <c r="KU16"/>
      <c r="KV16"/>
      <c r="KW16"/>
      <c r="KX16"/>
      <c r="KY16"/>
      <c r="KZ16"/>
      <c r="LA16"/>
      <c r="LB16"/>
      <c r="LC16"/>
      <c r="LD16"/>
      <c r="LE16"/>
      <c r="LF16"/>
      <c r="LG16"/>
      <c r="LH16"/>
      <c r="LI16"/>
      <c r="LJ16"/>
      <c r="LK16"/>
      <c r="LL16"/>
      <c r="LM16"/>
      <c r="LN16"/>
      <c r="LO16"/>
      <c r="LP16"/>
      <c r="LQ16"/>
      <c r="LR16"/>
      <c r="LS16"/>
      <c r="LT16"/>
      <c r="LU16"/>
      <c r="LV16"/>
      <c r="LW16"/>
      <c r="LX16"/>
      <c r="LY16"/>
      <c r="LZ16"/>
      <c r="MA16"/>
      <c r="MB16"/>
      <c r="MC16"/>
      <c r="MD16"/>
      <c r="ME16"/>
      <c r="MF16"/>
      <c r="MG16"/>
      <c r="MH16"/>
      <c r="MI16"/>
      <c r="MJ16"/>
      <c r="MK16"/>
      <c r="ML16"/>
      <c r="MM16"/>
      <c r="MN16"/>
      <c r="MO16"/>
      <c r="MP16"/>
      <c r="MQ16"/>
      <c r="MR16"/>
      <c r="MS16"/>
      <c r="MT16"/>
      <c r="MU16"/>
      <c r="MV16"/>
      <c r="MW16"/>
      <c r="MX16"/>
      <c r="MY16"/>
      <c r="MZ16"/>
      <c r="NA16"/>
      <c r="NB16"/>
      <c r="NC16"/>
      <c r="ND16"/>
      <c r="NE16"/>
      <c r="NF16"/>
      <c r="NG16"/>
      <c r="NH16"/>
      <c r="NI16"/>
      <c r="NJ16"/>
      <c r="NK16"/>
      <c r="NL16"/>
      <c r="NM16"/>
      <c r="NN16"/>
      <c r="NO16"/>
      <c r="NP16"/>
      <c r="NQ16"/>
      <c r="NR16"/>
      <c r="NS16"/>
      <c r="NT16"/>
      <c r="NU16"/>
      <c r="NV16"/>
      <c r="NW16"/>
      <c r="NX16"/>
      <c r="NY16"/>
      <c r="NZ16"/>
      <c r="OA16"/>
      <c r="OB16"/>
      <c r="OC16"/>
      <c r="OD16"/>
      <c r="OE16"/>
      <c r="OF16"/>
      <c r="OG16"/>
      <c r="OH16"/>
      <c r="OI16"/>
      <c r="OJ16"/>
      <c r="OK16"/>
      <c r="OL16"/>
      <c r="OM16"/>
      <c r="ON16"/>
      <c r="OO16"/>
      <c r="OP16"/>
      <c r="OQ16"/>
      <c r="OR16"/>
      <c r="OS16"/>
      <c r="OT16"/>
      <c r="OU16"/>
      <c r="OV16"/>
      <c r="OW16"/>
      <c r="OX16"/>
      <c r="OY16"/>
      <c r="OZ16"/>
      <c r="PA16"/>
      <c r="PB16"/>
      <c r="PC16"/>
      <c r="PD16"/>
      <c r="PE16"/>
      <c r="PF16"/>
      <c r="PG16"/>
      <c r="PH16"/>
      <c r="PI16"/>
      <c r="PJ16"/>
      <c r="PK16"/>
      <c r="PL16"/>
      <c r="PM16"/>
      <c r="PN16"/>
      <c r="PO16"/>
      <c r="PP16"/>
      <c r="PQ16"/>
      <c r="PR16"/>
      <c r="PS16"/>
      <c r="PT16"/>
      <c r="PU16"/>
      <c r="PV16"/>
      <c r="PW16"/>
      <c r="PX16"/>
      <c r="PY16"/>
      <c r="PZ16"/>
      <c r="QA16"/>
      <c r="QB16"/>
      <c r="QC16"/>
      <c r="QD16"/>
      <c r="QE16"/>
      <c r="QF16"/>
      <c r="QG16"/>
      <c r="QH16"/>
      <c r="QI16"/>
      <c r="QJ16"/>
      <c r="QK16"/>
      <c r="QL16"/>
      <c r="QM16"/>
      <c r="QN16"/>
      <c r="QO16"/>
      <c r="QP16"/>
      <c r="QQ16"/>
      <c r="QR16"/>
      <c r="QS16"/>
      <c r="QT16"/>
      <c r="QU16"/>
      <c r="QV16"/>
      <c r="QW16"/>
      <c r="QX16"/>
      <c r="QY16"/>
      <c r="QZ16"/>
      <c r="RA16"/>
      <c r="RB16"/>
      <c r="RC16"/>
      <c r="RD16"/>
      <c r="RE16"/>
      <c r="RF16"/>
      <c r="RG16"/>
      <c r="RH16"/>
      <c r="RI16"/>
      <c r="RJ16"/>
      <c r="RK16"/>
      <c r="RL16"/>
      <c r="RM16"/>
      <c r="RN16"/>
      <c r="RO16"/>
      <c r="RP16"/>
      <c r="RQ16"/>
      <c r="RR16"/>
      <c r="RS16"/>
      <c r="RT16"/>
      <c r="RU16"/>
      <c r="RV16"/>
      <c r="RW16"/>
      <c r="RX16"/>
      <c r="RY16"/>
      <c r="RZ16"/>
      <c r="SA16"/>
      <c r="SB16"/>
      <c r="SC16"/>
      <c r="SD16"/>
      <c r="SE16"/>
      <c r="SF16"/>
      <c r="SG16"/>
      <c r="SH16"/>
      <c r="SI16"/>
      <c r="SJ16"/>
      <c r="SK16"/>
      <c r="SL16"/>
      <c r="SM16"/>
      <c r="SN16"/>
      <c r="SO16"/>
      <c r="SP16"/>
      <c r="SQ16"/>
      <c r="SR16"/>
      <c r="SS16"/>
      <c r="ST16"/>
      <c r="SU16"/>
      <c r="SV16"/>
      <c r="SW16"/>
      <c r="SX16"/>
      <c r="SY16"/>
      <c r="SZ16"/>
      <c r="TA16"/>
      <c r="TB16"/>
      <c r="TC16"/>
      <c r="TD16"/>
      <c r="TE16"/>
      <c r="TF16"/>
      <c r="TG16"/>
      <c r="TH16"/>
      <c r="TI16"/>
      <c r="TJ16"/>
      <c r="TK16"/>
      <c r="TL16"/>
      <c r="TM16"/>
      <c r="TN16"/>
      <c r="TO16"/>
      <c r="TP16"/>
      <c r="TQ16"/>
      <c r="TR16"/>
      <c r="TS16"/>
      <c r="TT16"/>
      <c r="TU16"/>
      <c r="TV16"/>
      <c r="TW16"/>
      <c r="TX16"/>
      <c r="TY16"/>
      <c r="TZ16"/>
      <c r="UA16"/>
      <c r="UB16"/>
      <c r="UC16"/>
      <c r="UD16"/>
      <c r="UE16"/>
      <c r="UF16"/>
      <c r="UG16"/>
      <c r="UH16"/>
      <c r="UI16"/>
      <c r="UJ16"/>
      <c r="UK16"/>
      <c r="UL16"/>
      <c r="UM16"/>
      <c r="UN16"/>
      <c r="UO16"/>
      <c r="UP16"/>
      <c r="UQ16"/>
      <c r="UR16"/>
      <c r="US16"/>
      <c r="UT16"/>
      <c r="UU16"/>
      <c r="UV16"/>
      <c r="UW16"/>
      <c r="UX16"/>
      <c r="UY16"/>
      <c r="UZ16"/>
      <c r="VA16"/>
      <c r="VB16"/>
      <c r="VC16"/>
      <c r="VD16"/>
      <c r="VE16"/>
      <c r="VF16"/>
      <c r="VG16"/>
      <c r="VH16"/>
      <c r="VI16"/>
      <c r="VJ16"/>
      <c r="VK16"/>
      <c r="VL16"/>
      <c r="VM16"/>
      <c r="VN16"/>
      <c r="VO16"/>
      <c r="VP16"/>
      <c r="VQ16"/>
      <c r="VR16"/>
      <c r="VS16"/>
      <c r="VT16"/>
      <c r="VU16"/>
      <c r="VV16"/>
      <c r="VW16"/>
      <c r="VX16"/>
      <c r="VY16"/>
      <c r="VZ16"/>
      <c r="WA16"/>
      <c r="WB16"/>
      <c r="WC16"/>
      <c r="WD16"/>
      <c r="WE16"/>
      <c r="WF16"/>
      <c r="WG16"/>
      <c r="WH16"/>
      <c r="WI16"/>
      <c r="WJ16"/>
      <c r="WK16"/>
      <c r="WL16"/>
      <c r="WM16"/>
      <c r="WN16"/>
      <c r="WO16"/>
      <c r="WP16"/>
      <c r="WQ16"/>
      <c r="WR16"/>
      <c r="WS16"/>
      <c r="WT16"/>
      <c r="WU16"/>
      <c r="WV16"/>
      <c r="WW16"/>
      <c r="WX16"/>
      <c r="WY16"/>
      <c r="WZ16"/>
      <c r="XA16"/>
      <c r="XB16"/>
      <c r="XC16"/>
      <c r="XD16"/>
      <c r="XE16"/>
      <c r="XF16"/>
      <c r="XG16"/>
      <c r="XH16"/>
      <c r="XI16"/>
      <c r="XJ16"/>
      <c r="XK16"/>
      <c r="XL16"/>
      <c r="XM16"/>
      <c r="XN16"/>
      <c r="XO16"/>
      <c r="XP16"/>
      <c r="XQ16"/>
      <c r="XR16"/>
      <c r="XS16"/>
      <c r="XT16"/>
      <c r="XU16"/>
      <c r="XV16"/>
      <c r="XW16"/>
      <c r="XX16"/>
      <c r="XY16"/>
      <c r="XZ16"/>
      <c r="YA16"/>
      <c r="YB16"/>
      <c r="YC16"/>
      <c r="YD16"/>
      <c r="YE16"/>
      <c r="YF16"/>
      <c r="YG16"/>
      <c r="YH16"/>
      <c r="YI16"/>
      <c r="YJ16"/>
      <c r="YK16"/>
      <c r="YL16"/>
      <c r="YM16"/>
      <c r="YN16"/>
      <c r="YO16"/>
      <c r="YP16"/>
      <c r="YQ16"/>
      <c r="YR16"/>
      <c r="YS16"/>
      <c r="YT16"/>
      <c r="YU16"/>
      <c r="YV16"/>
      <c r="YW16"/>
      <c r="YX16"/>
      <c r="YY16"/>
      <c r="YZ16"/>
      <c r="ZA16"/>
      <c r="ZB16"/>
      <c r="ZC16"/>
      <c r="ZD16"/>
      <c r="ZE16"/>
      <c r="ZF16"/>
      <c r="ZG16"/>
      <c r="ZH16"/>
      <c r="ZI16"/>
      <c r="ZJ16"/>
      <c r="ZK16"/>
      <c r="ZL16"/>
      <c r="ZM16"/>
      <c r="ZN16"/>
      <c r="ZO16"/>
      <c r="ZP16"/>
      <c r="ZQ16"/>
      <c r="ZR16"/>
      <c r="ZS16"/>
      <c r="ZT16"/>
      <c r="ZU16"/>
      <c r="ZV16"/>
      <c r="ZW16"/>
      <c r="ZX16"/>
      <c r="ZY16"/>
      <c r="ZZ16"/>
      <c r="AAA16"/>
      <c r="AAB16"/>
      <c r="AAC16"/>
      <c r="AAD16"/>
      <c r="AAE16"/>
      <c r="AAF16"/>
      <c r="AAG16"/>
      <c r="AAH16"/>
      <c r="AAI16"/>
      <c r="AAJ16"/>
      <c r="AAK16"/>
      <c r="AAL16"/>
      <c r="AAM16"/>
      <c r="AAN16"/>
      <c r="AAO16"/>
      <c r="AAP16"/>
      <c r="AAQ16"/>
      <c r="AAR16"/>
      <c r="AAS16"/>
      <c r="AAT16"/>
      <c r="AAU16"/>
      <c r="AAV16"/>
      <c r="AAW16"/>
      <c r="AAX16"/>
      <c r="AAY16"/>
      <c r="AAZ16"/>
      <c r="ABA16"/>
      <c r="ABB16"/>
      <c r="ABC16"/>
      <c r="ABD16"/>
      <c r="ABE16"/>
      <c r="ABF16"/>
      <c r="ABG16"/>
      <c r="ABH16"/>
      <c r="ABI16"/>
      <c r="ABJ16"/>
      <c r="ABK16"/>
      <c r="ABL16"/>
      <c r="ABM16"/>
      <c r="ABN16"/>
      <c r="ABO16"/>
      <c r="ABP16"/>
      <c r="ABQ16"/>
      <c r="ABR16"/>
      <c r="ABS16"/>
      <c r="ABT16"/>
      <c r="ABU16"/>
      <c r="ABV16"/>
      <c r="ABW16"/>
      <c r="ABX16"/>
      <c r="ABY16"/>
      <c r="ABZ16"/>
      <c r="ACA16"/>
      <c r="ACB16"/>
      <c r="ACC16"/>
      <c r="ACD16"/>
      <c r="ACE16"/>
      <c r="ACF16"/>
      <c r="ACG16"/>
      <c r="ACH16"/>
      <c r="ACI16"/>
      <c r="ACJ16"/>
      <c r="ACK16"/>
      <c r="ACL16"/>
      <c r="ACM16"/>
      <c r="ACN16"/>
      <c r="ACO16"/>
      <c r="ACP16"/>
      <c r="ACQ16"/>
      <c r="ACR16"/>
      <c r="ACS16"/>
      <c r="ACT16"/>
      <c r="ACU16"/>
      <c r="ACV16"/>
      <c r="ACW16"/>
      <c r="ACX16"/>
      <c r="ACY16"/>
      <c r="ACZ16"/>
      <c r="ADA16"/>
      <c r="ADB16"/>
      <c r="ADC16"/>
      <c r="ADD16"/>
      <c r="ADE16"/>
      <c r="ADF16"/>
      <c r="ADG16"/>
      <c r="ADH16"/>
      <c r="ADI16"/>
      <c r="ADJ16"/>
      <c r="ADK16"/>
      <c r="ADL16"/>
      <c r="ADM16"/>
      <c r="ADN16"/>
      <c r="ADO16"/>
      <c r="ADP16"/>
      <c r="ADQ16"/>
      <c r="ADR16"/>
      <c r="ADS16"/>
      <c r="ADT16"/>
      <c r="ADU16"/>
      <c r="ADV16"/>
      <c r="ADW16"/>
      <c r="ADX16"/>
      <c r="ADY16"/>
      <c r="ADZ16"/>
      <c r="AEA16"/>
      <c r="AEB16"/>
      <c r="AEC16"/>
      <c r="AED16"/>
      <c r="AEE16"/>
      <c r="AEF16"/>
      <c r="AEG16"/>
      <c r="AEH16"/>
      <c r="AEI16"/>
      <c r="AEJ16"/>
      <c r="AEK16"/>
      <c r="AEL16"/>
      <c r="AEM16"/>
      <c r="AEN16"/>
      <c r="AEO16"/>
      <c r="AEP16"/>
      <c r="AEQ16"/>
      <c r="AER16"/>
      <c r="AES16"/>
      <c r="AET16"/>
      <c r="AEU16"/>
      <c r="AEV16"/>
      <c r="AEW16"/>
      <c r="AEX16"/>
      <c r="AEY16"/>
      <c r="AEZ16"/>
      <c r="AFA16"/>
      <c r="AFB16"/>
      <c r="AFC16"/>
      <c r="AFD16"/>
      <c r="AFE16"/>
      <c r="AFF16"/>
      <c r="AFG16"/>
      <c r="AFH16"/>
      <c r="AFI16"/>
      <c r="AFJ16"/>
      <c r="AFK16"/>
      <c r="AFL16"/>
      <c r="AFM16"/>
      <c r="AFN16"/>
      <c r="AFO16"/>
      <c r="AFP16"/>
      <c r="AFQ16"/>
      <c r="AFR16"/>
      <c r="AFS16"/>
      <c r="AFT16"/>
      <c r="AFU16"/>
      <c r="AFV16"/>
      <c r="AFW16"/>
      <c r="AFX16"/>
      <c r="AFY16"/>
      <c r="AFZ16"/>
      <c r="AGA16"/>
      <c r="AGB16"/>
      <c r="AGC16"/>
      <c r="AGD16"/>
      <c r="AGE16"/>
      <c r="AGF16"/>
      <c r="AGG16"/>
      <c r="AGH16"/>
      <c r="AGI16"/>
      <c r="AGJ16"/>
      <c r="AGK16"/>
      <c r="AGL16"/>
      <c r="AGM16"/>
      <c r="AGN16"/>
      <c r="AGO16"/>
      <c r="AGP16"/>
      <c r="AGQ16"/>
      <c r="AGR16"/>
      <c r="AGS16"/>
      <c r="AGT16"/>
      <c r="AGU16"/>
      <c r="AGV16"/>
      <c r="AGW16"/>
      <c r="AGX16"/>
      <c r="AGY16"/>
      <c r="AGZ16"/>
      <c r="AHA16"/>
      <c r="AHB16"/>
      <c r="AHC16"/>
      <c r="AHD16"/>
      <c r="AHE16"/>
      <c r="AHF16"/>
      <c r="AHG16"/>
      <c r="AHH16"/>
      <c r="AHI16"/>
      <c r="AHJ16"/>
      <c r="AHK16"/>
      <c r="AHL16"/>
      <c r="AHM16"/>
      <c r="AHN16"/>
      <c r="AHO16"/>
      <c r="AHP16"/>
      <c r="AHQ16"/>
      <c r="AHR16"/>
      <c r="AHS16"/>
      <c r="AHT16"/>
      <c r="AHU16"/>
      <c r="AHV16"/>
      <c r="AHW16"/>
      <c r="AHX16"/>
      <c r="AHY16"/>
      <c r="AHZ16"/>
      <c r="AIA16"/>
      <c r="AIB16"/>
      <c r="AIC16"/>
      <c r="AID16"/>
      <c r="AIE16"/>
      <c r="AIF16"/>
      <c r="AIG16"/>
      <c r="AIH16"/>
      <c r="AII16"/>
      <c r="AIJ16"/>
      <c r="AIK16"/>
      <c r="AIL16"/>
      <c r="AIM16"/>
      <c r="AIN16"/>
      <c r="AIO16"/>
      <c r="AIP16"/>
      <c r="AIQ16"/>
      <c r="AIR16"/>
      <c r="AIS16"/>
      <c r="AIT16"/>
      <c r="AIU16"/>
      <c r="AIV16"/>
      <c r="AIW16"/>
      <c r="AIX16"/>
      <c r="AIY16"/>
      <c r="AIZ16"/>
      <c r="AJA16"/>
      <c r="AJB16"/>
      <c r="AJC16"/>
      <c r="AJD16"/>
      <c r="AJE16"/>
      <c r="AJF16"/>
      <c r="AJG16"/>
      <c r="AJH16"/>
      <c r="AJI16"/>
      <c r="AJJ16"/>
      <c r="AJK16"/>
      <c r="AJL16"/>
      <c r="AJM16"/>
      <c r="AJN16"/>
      <c r="AJO16"/>
      <c r="AJP16"/>
      <c r="AJQ16"/>
      <c r="AJR16"/>
      <c r="AJS16"/>
      <c r="AJT16"/>
      <c r="AJU16"/>
      <c r="AJV16"/>
      <c r="AJW16"/>
      <c r="AJX16"/>
      <c r="AJY16"/>
      <c r="AJZ16"/>
      <c r="AKA16"/>
      <c r="AKB16"/>
      <c r="AKC16"/>
      <c r="AKD16"/>
      <c r="AKE16"/>
      <c r="AKF16"/>
      <c r="AKG16"/>
      <c r="AKH16"/>
      <c r="AKI16"/>
      <c r="AKJ16"/>
      <c r="AKK16"/>
      <c r="AKL16"/>
      <c r="AKM16"/>
      <c r="AKN16"/>
      <c r="AKO16"/>
      <c r="AKP16"/>
      <c r="AKQ16"/>
      <c r="AKR16"/>
      <c r="AKS16"/>
      <c r="AKT16"/>
      <c r="AKU16"/>
      <c r="AKV16"/>
      <c r="AKW16"/>
      <c r="AKX16"/>
      <c r="AKY16"/>
      <c r="AKZ16"/>
      <c r="ALA16"/>
      <c r="ALB16"/>
      <c r="ALC16"/>
      <c r="ALD16"/>
      <c r="ALE16"/>
      <c r="ALF16"/>
      <c r="ALG16"/>
      <c r="ALH16"/>
      <c r="ALI16"/>
      <c r="ALJ16"/>
      <c r="ALK16"/>
      <c r="ALL16"/>
      <c r="ALM16"/>
      <c r="ALN16"/>
      <c r="ALO16"/>
      <c r="ALP16"/>
      <c r="ALQ16"/>
      <c r="ALR16"/>
      <c r="ALS16"/>
      <c r="ALT16"/>
      <c r="ALU16"/>
      <c r="ALV16"/>
      <c r="ALW16"/>
      <c r="ALX16"/>
      <c r="ALY16"/>
      <c r="ALZ16"/>
      <c r="AMA16"/>
      <c r="AMB16"/>
      <c r="AMC16"/>
      <c r="AMD16"/>
      <c r="AME16"/>
      <c r="AMF16"/>
      <c r="AMG16"/>
      <c r="AMH16"/>
      <c r="AMI16"/>
      <c r="AMJ16"/>
      <c r="AMK16"/>
      <c r="AML16"/>
      <c r="AMM16"/>
      <c r="AMN16"/>
      <c r="AMO16"/>
      <c r="AMP16"/>
      <c r="AMQ16"/>
      <c r="AMR16"/>
      <c r="AMS16"/>
      <c r="AMT16"/>
      <c r="AMU16"/>
      <c r="AMV16"/>
      <c r="AMW16"/>
      <c r="AMX16"/>
      <c r="AMY16"/>
      <c r="AMZ16"/>
      <c r="ANA16"/>
      <c r="ANB16"/>
      <c r="ANC16"/>
      <c r="AND16"/>
      <c r="ANE16"/>
      <c r="ANF16"/>
      <c r="ANG16"/>
      <c r="ANH16"/>
      <c r="ANI16"/>
      <c r="ANJ16"/>
      <c r="ANK16"/>
      <c r="ANL16"/>
      <c r="ANM16"/>
      <c r="ANN16"/>
      <c r="ANO16"/>
      <c r="ANP16"/>
      <c r="ANQ16"/>
      <c r="ANR16"/>
      <c r="ANS16"/>
      <c r="ANT16"/>
      <c r="ANU16"/>
      <c r="ANV16"/>
      <c r="ANW16"/>
      <c r="ANX16"/>
      <c r="ANY16"/>
      <c r="ANZ16"/>
      <c r="AOA16"/>
      <c r="AOB16"/>
      <c r="AOC16"/>
      <c r="AOD16"/>
      <c r="AOE16"/>
      <c r="AOF16"/>
      <c r="AOG16"/>
      <c r="AOH16"/>
      <c r="AOI16"/>
      <c r="AOJ16"/>
      <c r="AOK16"/>
      <c r="AOL16"/>
      <c r="AOM16"/>
      <c r="AON16"/>
      <c r="AOO16"/>
      <c r="AOP16"/>
      <c r="AOQ16"/>
      <c r="AOR16"/>
      <c r="AOS16"/>
      <c r="AOT16"/>
      <c r="AOU16"/>
      <c r="AOV16"/>
      <c r="AOW16"/>
      <c r="AOX16"/>
      <c r="AOY16"/>
      <c r="AOZ16"/>
      <c r="APA16"/>
      <c r="APB16"/>
      <c r="APC16"/>
      <c r="APD16"/>
      <c r="APE16"/>
      <c r="APF16"/>
      <c r="APG16"/>
      <c r="APH16"/>
      <c r="API16"/>
      <c r="APJ16"/>
      <c r="APK16"/>
      <c r="APL16"/>
      <c r="APM16"/>
      <c r="APN16"/>
      <c r="APO16"/>
      <c r="APP16"/>
      <c r="APQ16"/>
      <c r="APR16"/>
      <c r="APS16"/>
      <c r="APT16"/>
      <c r="APU16"/>
      <c r="APV16"/>
      <c r="APW16"/>
      <c r="APX16"/>
      <c r="APY16"/>
      <c r="APZ16"/>
      <c r="AQA16"/>
      <c r="AQB16"/>
      <c r="AQC16"/>
      <c r="AQD16"/>
      <c r="AQE16"/>
      <c r="AQF16"/>
      <c r="AQG16"/>
      <c r="AQH16"/>
      <c r="AQI16"/>
      <c r="AQJ16"/>
      <c r="AQK16"/>
      <c r="AQL16"/>
      <c r="AQM16"/>
      <c r="AQN16"/>
      <c r="AQO16"/>
      <c r="AQP16"/>
      <c r="AQQ16"/>
      <c r="AQR16"/>
      <c r="AQS16"/>
      <c r="AQT16"/>
      <c r="AQU16"/>
      <c r="AQV16"/>
      <c r="AQW16"/>
      <c r="AQX16"/>
      <c r="AQY16"/>
      <c r="AQZ16"/>
      <c r="ARA16"/>
      <c r="ARB16"/>
      <c r="ARC16"/>
      <c r="ARD16"/>
      <c r="ARE16"/>
      <c r="ARF16"/>
      <c r="ARG16"/>
      <c r="ARH16"/>
      <c r="ARI16"/>
      <c r="ARJ16"/>
      <c r="ARK16"/>
      <c r="ARL16"/>
      <c r="ARM16"/>
      <c r="ARN16"/>
      <c r="ARO16"/>
      <c r="ARP16"/>
      <c r="ARQ16"/>
      <c r="ARR16"/>
      <c r="ARS16"/>
      <c r="ART16"/>
      <c r="ARU16"/>
      <c r="ARV16"/>
      <c r="ARW16"/>
      <c r="ARX16"/>
      <c r="ARY16"/>
      <c r="ARZ16"/>
      <c r="ASA16"/>
      <c r="ASB16"/>
      <c r="ASC16"/>
      <c r="ASD16"/>
      <c r="ASE16"/>
      <c r="ASF16"/>
      <c r="ASG16"/>
      <c r="ASH16"/>
      <c r="ASI16"/>
      <c r="ASJ16"/>
      <c r="ASK16"/>
      <c r="ASL16"/>
      <c r="ASM16"/>
      <c r="ASN16"/>
      <c r="ASO16"/>
      <c r="ASP16"/>
      <c r="ASQ16"/>
      <c r="ASR16"/>
      <c r="ASS16"/>
      <c r="AST16"/>
      <c r="ASU16"/>
      <c r="ASV16"/>
      <c r="ASW16"/>
      <c r="ASX16"/>
      <c r="ASY16"/>
      <c r="ASZ16"/>
      <c r="ATA16"/>
      <c r="ATB16"/>
      <c r="ATC16"/>
      <c r="ATD16"/>
      <c r="ATE16"/>
      <c r="ATF16"/>
      <c r="ATG16"/>
      <c r="ATH16"/>
      <c r="ATI16"/>
      <c r="ATJ16"/>
      <c r="ATK16"/>
      <c r="ATL16"/>
      <c r="ATM16"/>
      <c r="ATN16"/>
      <c r="ATO16"/>
      <c r="ATP16"/>
      <c r="ATQ16"/>
      <c r="ATR16"/>
      <c r="ATS16"/>
      <c r="ATT16"/>
      <c r="ATU16"/>
      <c r="ATV16"/>
      <c r="ATW16"/>
      <c r="ATX16"/>
      <c r="ATY16"/>
      <c r="ATZ16"/>
      <c r="AUA16"/>
      <c r="AUB16"/>
      <c r="AUC16"/>
      <c r="AUD16"/>
      <c r="AUE16"/>
      <c r="AUF16"/>
      <c r="AUG16"/>
      <c r="AUH16"/>
      <c r="AUI16"/>
      <c r="AUJ16"/>
      <c r="AUK16"/>
      <c r="AUL16"/>
      <c r="AUM16"/>
      <c r="AUN16"/>
      <c r="AUO16"/>
      <c r="AUP16"/>
      <c r="AUQ16"/>
      <c r="AUR16"/>
      <c r="AUS16"/>
      <c r="AUT16"/>
      <c r="AUU16"/>
      <c r="AUV16"/>
      <c r="AUW16"/>
      <c r="AUX16"/>
      <c r="AUY16"/>
      <c r="AUZ16"/>
      <c r="AVA16"/>
      <c r="AVB16"/>
      <c r="AVC16"/>
      <c r="AVD16"/>
      <c r="AVE16"/>
      <c r="AVF16"/>
      <c r="AVG16"/>
      <c r="AVH16"/>
      <c r="AVI16"/>
      <c r="AVJ16"/>
      <c r="AVK16"/>
      <c r="AVL16"/>
      <c r="AVM16"/>
      <c r="AVN16"/>
      <c r="AVO16"/>
      <c r="AVP16"/>
      <c r="AVQ16"/>
      <c r="AVR16"/>
      <c r="AVS16"/>
      <c r="AVT16"/>
      <c r="AVU16"/>
      <c r="AVV16"/>
      <c r="AVW16"/>
      <c r="AVX16"/>
      <c r="AVY16"/>
      <c r="AVZ16"/>
      <c r="AWA16"/>
      <c r="AWB16"/>
      <c r="AWC16"/>
      <c r="AWD16"/>
      <c r="AWE16"/>
      <c r="AWF16"/>
      <c r="AWG16"/>
      <c r="AWH16"/>
      <c r="AWI16"/>
      <c r="AWJ16"/>
      <c r="AWK16"/>
      <c r="AWL16"/>
      <c r="AWM16"/>
      <c r="AWN16"/>
      <c r="AWO16"/>
      <c r="AWP16"/>
      <c r="AWQ16"/>
      <c r="AWR16"/>
      <c r="AWS16"/>
      <c r="AWT16"/>
      <c r="AWU16"/>
      <c r="AWV16"/>
      <c r="AWW16"/>
      <c r="AWX16"/>
      <c r="AWY16"/>
      <c r="AWZ16"/>
      <c r="AXA16"/>
      <c r="AXB16"/>
      <c r="AXC16"/>
      <c r="AXD16"/>
      <c r="AXE16"/>
      <c r="AXF16"/>
      <c r="AXG16"/>
      <c r="AXH16"/>
      <c r="AXI16"/>
      <c r="AXJ16"/>
      <c r="AXK16"/>
      <c r="AXL16"/>
      <c r="AXM16"/>
      <c r="AXN16"/>
      <c r="AXO16"/>
      <c r="AXP16"/>
      <c r="AXQ16"/>
      <c r="AXR16"/>
      <c r="AXS16"/>
      <c r="AXT16"/>
      <c r="AXU16"/>
      <c r="AXV16"/>
      <c r="AXW16"/>
      <c r="AXX16"/>
      <c r="AXY16"/>
      <c r="AXZ16"/>
      <c r="AYA16"/>
      <c r="AYB16"/>
      <c r="AYC16"/>
      <c r="AYD16"/>
      <c r="AYE16"/>
      <c r="AYF16"/>
      <c r="AYG16"/>
      <c r="AYH16"/>
      <c r="AYI16"/>
      <c r="AYJ16"/>
      <c r="AYK16"/>
      <c r="AYL16"/>
      <c r="AYM16"/>
      <c r="AYN16"/>
      <c r="AYO16"/>
      <c r="AYP16"/>
      <c r="AYQ16"/>
      <c r="AYR16"/>
      <c r="AYS16"/>
      <c r="AYT16"/>
      <c r="AYU16"/>
      <c r="AYV16"/>
      <c r="AYW16"/>
      <c r="AYX16"/>
      <c r="AYY16"/>
      <c r="AYZ16"/>
      <c r="AZA16"/>
      <c r="AZB16"/>
      <c r="AZC16"/>
      <c r="AZD16"/>
      <c r="AZE16"/>
      <c r="AZF16"/>
      <c r="AZG16"/>
      <c r="AZH16"/>
      <c r="AZI16"/>
      <c r="AZJ16"/>
      <c r="AZK16"/>
      <c r="AZL16"/>
      <c r="AZM16"/>
      <c r="AZN16"/>
      <c r="AZO16"/>
      <c r="AZP16"/>
      <c r="AZQ16"/>
      <c r="AZR16"/>
      <c r="AZS16"/>
      <c r="AZT16"/>
      <c r="AZU16"/>
      <c r="AZV16"/>
      <c r="AZW16"/>
      <c r="AZX16"/>
      <c r="AZY16"/>
      <c r="AZZ16"/>
      <c r="BAA16"/>
      <c r="BAB16"/>
      <c r="BAC16"/>
      <c r="BAD16"/>
      <c r="BAE16"/>
      <c r="BAF16"/>
      <c r="BAG16"/>
      <c r="BAH16"/>
      <c r="BAI16"/>
      <c r="BAJ16"/>
      <c r="BAK16"/>
      <c r="BAL16"/>
      <c r="BAM16"/>
      <c r="BAN16"/>
      <c r="BAO16"/>
      <c r="BAP16"/>
      <c r="BAQ16"/>
      <c r="BAR16"/>
      <c r="BAS16"/>
      <c r="BAT16"/>
      <c r="BAU16"/>
      <c r="BAV16"/>
      <c r="BAW16"/>
      <c r="BAX16"/>
      <c r="BAY16"/>
      <c r="BAZ16"/>
      <c r="BBA16"/>
      <c r="BBB16"/>
      <c r="BBC16"/>
      <c r="BBD16"/>
      <c r="BBE16"/>
      <c r="BBF16"/>
      <c r="BBG16"/>
      <c r="BBH16"/>
      <c r="BBI16"/>
      <c r="BBJ16"/>
      <c r="BBK16"/>
      <c r="BBL16"/>
      <c r="BBM16"/>
      <c r="BBN16"/>
      <c r="BBO16"/>
      <c r="BBP16"/>
      <c r="BBQ16"/>
      <c r="BBR16"/>
      <c r="BBS16"/>
      <c r="BBT16"/>
      <c r="BBU16"/>
      <c r="BBV16"/>
      <c r="BBW16"/>
      <c r="BBX16"/>
      <c r="BBY16"/>
      <c r="BBZ16"/>
      <c r="BCA16"/>
      <c r="BCB16"/>
      <c r="BCC16"/>
      <c r="BCD16"/>
      <c r="BCE16"/>
      <c r="BCF16"/>
      <c r="BCG16"/>
      <c r="BCH16"/>
      <c r="BCI16"/>
      <c r="BCJ16"/>
      <c r="BCK16"/>
      <c r="BCL16"/>
      <c r="BCM16"/>
      <c r="BCN16"/>
      <c r="BCO16"/>
      <c r="BCP16"/>
      <c r="BCQ16"/>
      <c r="BCR16"/>
      <c r="BCS16"/>
      <c r="BCT16"/>
      <c r="BCU16"/>
      <c r="BCV16"/>
      <c r="BCW16"/>
      <c r="BCX16"/>
      <c r="BCY16"/>
      <c r="BCZ16"/>
      <c r="BDA16"/>
      <c r="BDB16"/>
      <c r="BDC16"/>
      <c r="BDD16"/>
      <c r="BDE16"/>
      <c r="BDF16"/>
      <c r="BDG16"/>
      <c r="BDH16"/>
      <c r="BDI16"/>
      <c r="BDJ16"/>
      <c r="BDK16"/>
      <c r="BDL16"/>
      <c r="BDM16"/>
      <c r="BDN16"/>
      <c r="BDO16"/>
      <c r="BDP16"/>
      <c r="BDQ16"/>
      <c r="BDR16"/>
      <c r="BDS16"/>
      <c r="BDT16"/>
      <c r="BDU16"/>
      <c r="BDV16"/>
      <c r="BDW16"/>
      <c r="BDX16"/>
      <c r="BDY16"/>
      <c r="BDZ16"/>
      <c r="BEA16"/>
      <c r="BEB16"/>
      <c r="BEC16"/>
      <c r="BED16"/>
      <c r="BEE16"/>
      <c r="BEF16"/>
      <c r="BEG16"/>
      <c r="BEH16"/>
      <c r="BEI16"/>
      <c r="BEJ16"/>
      <c r="BEK16"/>
      <c r="BEL16"/>
      <c r="BEM16"/>
      <c r="BEN16"/>
      <c r="BEO16"/>
      <c r="BEP16"/>
      <c r="BEQ16"/>
      <c r="BER16"/>
      <c r="BES16"/>
      <c r="BET16"/>
      <c r="BEU16"/>
      <c r="BEV16"/>
      <c r="BEW16"/>
      <c r="BEX16"/>
      <c r="BEY16"/>
      <c r="BEZ16"/>
      <c r="BFA16"/>
      <c r="BFB16"/>
      <c r="BFC16"/>
      <c r="BFD16"/>
      <c r="BFE16"/>
      <c r="BFF16"/>
      <c r="BFG16"/>
      <c r="BFH16"/>
      <c r="BFI16"/>
      <c r="BFJ16"/>
      <c r="BFK16"/>
      <c r="BFL16"/>
      <c r="BFM16"/>
      <c r="BFN16"/>
      <c r="BFO16"/>
      <c r="BFP16"/>
      <c r="BFQ16"/>
      <c r="BFR16"/>
      <c r="BFS16"/>
      <c r="BFT16"/>
      <c r="BFU16"/>
      <c r="BFV16"/>
      <c r="BFW16"/>
      <c r="BFX16"/>
      <c r="BFY16"/>
      <c r="BFZ16"/>
      <c r="BGA16"/>
      <c r="BGB16"/>
      <c r="BGC16"/>
      <c r="BGD16"/>
      <c r="BGE16"/>
      <c r="BGF16"/>
      <c r="BGG16"/>
      <c r="BGH16"/>
      <c r="BGI16"/>
      <c r="BGJ16"/>
      <c r="BGK16"/>
      <c r="BGL16"/>
      <c r="BGM16"/>
      <c r="BGN16"/>
      <c r="BGO16"/>
      <c r="BGP16"/>
      <c r="BGQ16"/>
      <c r="BGR16"/>
      <c r="BGS16"/>
      <c r="BGT16"/>
      <c r="BGU16"/>
      <c r="BGV16"/>
      <c r="BGW16"/>
      <c r="BGX16"/>
      <c r="BGY16"/>
      <c r="BGZ16"/>
      <c r="BHA16"/>
      <c r="BHB16"/>
      <c r="BHC16"/>
      <c r="BHD16"/>
      <c r="BHE16"/>
      <c r="BHF16"/>
      <c r="BHG16"/>
      <c r="BHH16"/>
      <c r="BHI16"/>
      <c r="BHJ16"/>
      <c r="BHK16"/>
      <c r="BHL16"/>
      <c r="BHM16"/>
      <c r="BHN16"/>
      <c r="BHO16"/>
      <c r="BHP16"/>
      <c r="BHQ16"/>
      <c r="BHR16"/>
      <c r="BHS16"/>
      <c r="BHT16"/>
      <c r="BHU16"/>
      <c r="BHV16"/>
      <c r="BHW16"/>
      <c r="BHX16"/>
      <c r="BHY16"/>
      <c r="BHZ16"/>
      <c r="BIA16"/>
      <c r="BIB16"/>
      <c r="BIC16"/>
      <c r="BID16"/>
      <c r="BIE16"/>
      <c r="BIF16"/>
      <c r="BIG16"/>
      <c r="BIH16"/>
      <c r="BII16"/>
      <c r="BIJ16"/>
      <c r="BIK16"/>
      <c r="BIL16"/>
      <c r="BIM16"/>
      <c r="BIN16"/>
      <c r="BIO16"/>
      <c r="BIP16"/>
      <c r="BIQ16"/>
      <c r="BIR16"/>
      <c r="BIS16"/>
      <c r="BIT16"/>
      <c r="BIU16"/>
      <c r="BIV16"/>
      <c r="BIW16"/>
      <c r="BIX16"/>
      <c r="BIY16"/>
      <c r="BIZ16"/>
      <c r="BJA16"/>
      <c r="BJB16"/>
      <c r="BJC16"/>
      <c r="BJD16"/>
      <c r="BJE16"/>
      <c r="BJF16"/>
      <c r="BJG16"/>
      <c r="BJH16"/>
      <c r="BJI16"/>
      <c r="BJJ16"/>
      <c r="BJK16"/>
      <c r="BJL16"/>
      <c r="BJM16"/>
      <c r="BJN16"/>
      <c r="BJO16"/>
      <c r="BJP16"/>
      <c r="BJQ16"/>
      <c r="BJR16"/>
      <c r="BJS16"/>
      <c r="BJT16"/>
      <c r="BJU16"/>
      <c r="BJV16"/>
      <c r="BJW16"/>
      <c r="BJX16"/>
      <c r="BJY16"/>
      <c r="BJZ16"/>
      <c r="BKA16"/>
      <c r="BKB16"/>
      <c r="BKC16"/>
      <c r="BKD16"/>
      <c r="BKE16"/>
      <c r="BKF16"/>
      <c r="BKG16"/>
      <c r="BKH16"/>
      <c r="BKI16"/>
      <c r="BKJ16"/>
      <c r="BKK16"/>
      <c r="BKL16"/>
      <c r="BKM16"/>
      <c r="BKN16"/>
      <c r="BKO16"/>
      <c r="BKP16"/>
      <c r="BKQ16"/>
      <c r="BKR16"/>
      <c r="BKS16"/>
      <c r="BKT16"/>
      <c r="BKU16"/>
      <c r="BKV16"/>
      <c r="BKW16"/>
      <c r="BKX16"/>
      <c r="BKY16"/>
      <c r="BKZ16"/>
      <c r="BLA16"/>
      <c r="BLB16"/>
      <c r="BLC16"/>
      <c r="BLD16"/>
      <c r="BLE16"/>
      <c r="BLF16"/>
      <c r="BLG16"/>
      <c r="BLH16"/>
      <c r="BLI16"/>
      <c r="BLJ16"/>
      <c r="BLK16"/>
      <c r="BLL16"/>
      <c r="BLM16"/>
      <c r="BLN16"/>
      <c r="BLO16"/>
      <c r="BLP16"/>
      <c r="BLQ16"/>
      <c r="BLR16"/>
      <c r="BLS16"/>
      <c r="BLT16"/>
      <c r="BLU16"/>
      <c r="BLV16"/>
      <c r="BLW16"/>
      <c r="BLX16"/>
      <c r="BLY16"/>
      <c r="BLZ16"/>
      <c r="BMA16"/>
      <c r="BMB16"/>
      <c r="BMC16"/>
      <c r="BMD16"/>
      <c r="BME16"/>
      <c r="BMF16"/>
      <c r="BMG16"/>
      <c r="BMH16"/>
      <c r="BMI16"/>
      <c r="BMJ16"/>
      <c r="BMK16"/>
      <c r="BML16"/>
      <c r="BMM16"/>
      <c r="BMN16"/>
      <c r="BMO16"/>
      <c r="BMP16"/>
      <c r="BMQ16"/>
      <c r="BMR16"/>
      <c r="BMS16"/>
      <c r="BMT16"/>
      <c r="BMU16"/>
      <c r="BMV16"/>
      <c r="BMW16"/>
      <c r="BMX16"/>
      <c r="BMY16"/>
      <c r="BMZ16"/>
      <c r="BNA16"/>
      <c r="BNB16"/>
      <c r="BNC16"/>
      <c r="BND16"/>
      <c r="BNE16"/>
      <c r="BNF16"/>
      <c r="BNG16"/>
      <c r="BNH16"/>
      <c r="BNI16"/>
      <c r="BNJ16"/>
      <c r="BNK16"/>
      <c r="BNL16"/>
      <c r="BNM16"/>
      <c r="BNN16"/>
      <c r="BNO16"/>
      <c r="BNP16"/>
      <c r="BNQ16"/>
      <c r="BNR16"/>
      <c r="BNS16"/>
      <c r="BNT16"/>
      <c r="BNU16"/>
      <c r="BNV16"/>
      <c r="BNW16"/>
      <c r="BNX16"/>
      <c r="BNY16"/>
      <c r="BNZ16"/>
      <c r="BOA16"/>
      <c r="BOB16"/>
      <c r="BOC16"/>
      <c r="BOD16"/>
      <c r="BOE16"/>
      <c r="BOF16"/>
      <c r="BOG16"/>
      <c r="BOH16"/>
      <c r="BOI16"/>
      <c r="BOJ16"/>
      <c r="BOK16"/>
      <c r="BOL16"/>
      <c r="BOM16"/>
      <c r="BON16"/>
      <c r="BOO16"/>
      <c r="BOP16"/>
      <c r="BOQ16"/>
      <c r="BOR16"/>
      <c r="BOS16"/>
      <c r="BOT16"/>
      <c r="BOU16"/>
      <c r="BOV16"/>
      <c r="BOW16"/>
      <c r="BOX16"/>
      <c r="BOY16"/>
      <c r="BOZ16"/>
      <c r="BPA16"/>
      <c r="BPB16"/>
      <c r="BPC16"/>
      <c r="BPD16"/>
      <c r="BPE16"/>
      <c r="BPF16"/>
      <c r="BPG16"/>
      <c r="BPH16"/>
      <c r="BPI16"/>
      <c r="BPJ16"/>
      <c r="BPK16"/>
      <c r="BPL16"/>
      <c r="BPM16"/>
      <c r="BPN16"/>
      <c r="BPO16"/>
      <c r="BPP16"/>
      <c r="BPQ16"/>
      <c r="BPR16"/>
      <c r="BPS16"/>
      <c r="BPT16"/>
      <c r="BPU16"/>
      <c r="BPV16"/>
      <c r="BPW16"/>
      <c r="BPX16"/>
      <c r="BPY16"/>
      <c r="BPZ16"/>
      <c r="BQA16"/>
      <c r="BQB16"/>
      <c r="BQC16"/>
      <c r="BQD16"/>
      <c r="BQE16"/>
      <c r="BQF16"/>
      <c r="BQG16"/>
      <c r="BQH16"/>
      <c r="BQI16"/>
      <c r="BQJ16"/>
      <c r="BQK16"/>
      <c r="BQL16"/>
      <c r="BQM16"/>
      <c r="BQN16"/>
      <c r="BQO16"/>
      <c r="BQP16"/>
      <c r="BQQ16"/>
      <c r="BQR16"/>
      <c r="BQS16"/>
      <c r="BQT16"/>
      <c r="BQU16"/>
      <c r="BQV16"/>
      <c r="BQW16"/>
      <c r="BQX16"/>
      <c r="BQY16"/>
      <c r="BQZ16"/>
      <c r="BRA16"/>
      <c r="BRB16"/>
      <c r="BRC16"/>
      <c r="BRD16"/>
      <c r="BRE16"/>
      <c r="BRF16"/>
      <c r="BRG16"/>
      <c r="BRH16"/>
      <c r="BRI16"/>
      <c r="BRJ16"/>
      <c r="BRK16"/>
      <c r="BRL16"/>
      <c r="BRM16"/>
      <c r="BRN16"/>
      <c r="BRO16"/>
      <c r="BRP16"/>
      <c r="BRQ16"/>
      <c r="BRR16"/>
      <c r="BRS16"/>
      <c r="BRT16"/>
      <c r="BRU16"/>
      <c r="BRV16"/>
      <c r="BRW16"/>
      <c r="BRX16"/>
      <c r="BRY16"/>
      <c r="BRZ16"/>
      <c r="BSA16"/>
      <c r="BSB16"/>
      <c r="BSC16"/>
      <c r="BSD16"/>
      <c r="BSE16"/>
      <c r="BSF16"/>
      <c r="BSG16"/>
      <c r="BSH16"/>
      <c r="BSI16"/>
      <c r="BSJ16"/>
      <c r="BSK16"/>
      <c r="BSL16"/>
      <c r="BSM16"/>
      <c r="BSN16"/>
      <c r="BSO16"/>
      <c r="BSP16"/>
      <c r="BSQ16"/>
      <c r="BSR16"/>
      <c r="BSS16"/>
      <c r="BST16"/>
      <c r="BSU16"/>
      <c r="BSV16"/>
      <c r="BSW16"/>
      <c r="BSX16"/>
      <c r="BSY16"/>
      <c r="BSZ16"/>
      <c r="BTA16"/>
      <c r="BTB16"/>
      <c r="BTC16"/>
      <c r="BTD16"/>
      <c r="BTE16"/>
      <c r="BTF16"/>
      <c r="BTG16"/>
      <c r="BTH16"/>
      <c r="BTI16"/>
      <c r="BTJ16"/>
      <c r="BTK16"/>
      <c r="BTL16"/>
      <c r="BTM16"/>
      <c r="BTN16"/>
      <c r="BTO16"/>
      <c r="BTP16"/>
      <c r="BTQ16"/>
      <c r="BTR16"/>
      <c r="BTS16"/>
      <c r="BTT16"/>
      <c r="BTU16"/>
      <c r="BTV16"/>
      <c r="BTW16"/>
      <c r="BTX16"/>
      <c r="BTY16"/>
      <c r="BTZ16"/>
      <c r="BUA16"/>
      <c r="BUB16"/>
      <c r="BUC16"/>
      <c r="BUD16"/>
      <c r="BUE16"/>
      <c r="BUF16"/>
      <c r="BUG16"/>
      <c r="BUH16"/>
      <c r="BUI16"/>
      <c r="BUJ16"/>
      <c r="BUK16"/>
      <c r="BUL16"/>
      <c r="BUM16"/>
      <c r="BUN16"/>
      <c r="BUO16"/>
      <c r="BUP16"/>
      <c r="BUQ16"/>
      <c r="BUR16"/>
      <c r="BUS16"/>
      <c r="BUT16"/>
      <c r="BUU16"/>
      <c r="BUV16"/>
      <c r="BUW16"/>
      <c r="BUX16"/>
      <c r="BUY16"/>
      <c r="BUZ16"/>
      <c r="BVA16"/>
      <c r="BVB16"/>
      <c r="BVC16"/>
      <c r="BVD16"/>
      <c r="BVE16"/>
      <c r="BVF16"/>
      <c r="BVG16"/>
      <c r="BVH16"/>
      <c r="BVI16"/>
      <c r="BVJ16"/>
      <c r="BVK16"/>
      <c r="BVL16"/>
      <c r="BVM16"/>
      <c r="BVN16"/>
      <c r="BVO16"/>
      <c r="BVP16"/>
      <c r="BVQ16"/>
      <c r="BVR16"/>
      <c r="BVS16"/>
      <c r="BVT16"/>
      <c r="BVU16"/>
      <c r="BVV16"/>
      <c r="BVW16"/>
      <c r="BVX16"/>
      <c r="BVY16"/>
      <c r="BVZ16"/>
      <c r="BWA16"/>
      <c r="BWB16"/>
      <c r="BWC16"/>
      <c r="BWD16"/>
      <c r="BWE16"/>
      <c r="BWF16"/>
      <c r="BWG16"/>
      <c r="BWH16"/>
      <c r="BWI16"/>
      <c r="BWJ16"/>
      <c r="BWK16"/>
      <c r="BWL16"/>
      <c r="BWM16"/>
      <c r="BWN16"/>
      <c r="BWO16"/>
      <c r="BWP16"/>
      <c r="BWQ16"/>
      <c r="BWR16"/>
      <c r="BWS16"/>
      <c r="BWT16"/>
      <c r="BWU16"/>
      <c r="BWV16"/>
      <c r="BWW16"/>
      <c r="BWX16"/>
      <c r="BWY16"/>
      <c r="BWZ16"/>
      <c r="BXA16"/>
      <c r="BXB16"/>
      <c r="BXC16"/>
      <c r="BXD16"/>
      <c r="BXE16"/>
      <c r="BXF16"/>
      <c r="BXG16"/>
      <c r="BXH16"/>
      <c r="BXI16"/>
      <c r="BXJ16"/>
      <c r="BXK16"/>
      <c r="BXL16"/>
      <c r="BXM16"/>
      <c r="BXN16"/>
      <c r="BXO16"/>
      <c r="BXP16"/>
      <c r="BXQ16"/>
      <c r="BXR16"/>
      <c r="BXS16"/>
      <c r="BXT16"/>
      <c r="BXU16"/>
      <c r="BXV16"/>
      <c r="BXW16"/>
      <c r="BXX16"/>
      <c r="BXY16"/>
      <c r="BXZ16"/>
      <c r="BYA16"/>
      <c r="BYB16"/>
      <c r="BYC16"/>
      <c r="BYD16"/>
      <c r="BYE16"/>
      <c r="BYF16"/>
      <c r="BYG16"/>
      <c r="BYH16"/>
      <c r="BYI16"/>
      <c r="BYJ16"/>
      <c r="BYK16"/>
      <c r="BYL16"/>
      <c r="BYM16"/>
      <c r="BYN16"/>
      <c r="BYO16"/>
      <c r="BYP16"/>
      <c r="BYQ16"/>
      <c r="BYR16"/>
      <c r="BYS16"/>
      <c r="BYT16"/>
      <c r="BYU16"/>
      <c r="BYV16"/>
      <c r="BYW16"/>
      <c r="BYX16"/>
      <c r="BYY16"/>
      <c r="BYZ16"/>
      <c r="BZA16"/>
      <c r="BZB16"/>
      <c r="BZC16"/>
      <c r="BZD16"/>
      <c r="BZE16"/>
      <c r="BZF16"/>
      <c r="BZG16"/>
      <c r="BZH16"/>
      <c r="BZI16"/>
      <c r="BZJ16"/>
      <c r="BZK16"/>
      <c r="BZL16"/>
      <c r="BZM16"/>
      <c r="BZN16"/>
      <c r="BZO16"/>
      <c r="BZP16"/>
      <c r="BZQ16"/>
      <c r="BZR16"/>
      <c r="BZS16"/>
      <c r="BZT16"/>
      <c r="BZU16"/>
      <c r="BZV16"/>
      <c r="BZW16"/>
      <c r="BZX16"/>
      <c r="BZY16"/>
      <c r="BZZ16"/>
      <c r="CAA16"/>
      <c r="CAB16"/>
      <c r="CAC16"/>
      <c r="CAD16"/>
      <c r="CAE16"/>
      <c r="CAF16"/>
      <c r="CAG16"/>
      <c r="CAH16"/>
      <c r="CAI16"/>
      <c r="CAJ16"/>
      <c r="CAK16"/>
      <c r="CAL16"/>
      <c r="CAM16"/>
      <c r="CAN16"/>
      <c r="CAO16"/>
      <c r="CAP16"/>
      <c r="CAQ16"/>
      <c r="CAR16"/>
      <c r="CAS16"/>
      <c r="CAT16"/>
      <c r="CAU16"/>
      <c r="CAV16"/>
      <c r="CAW16"/>
      <c r="CAX16"/>
      <c r="CAY16"/>
      <c r="CAZ16"/>
      <c r="CBA16"/>
      <c r="CBB16"/>
      <c r="CBC16"/>
      <c r="CBD16"/>
      <c r="CBE16"/>
      <c r="CBF16"/>
      <c r="CBG16"/>
      <c r="CBH16"/>
      <c r="CBI16"/>
      <c r="CBJ16"/>
      <c r="CBK16"/>
      <c r="CBL16"/>
      <c r="CBM16"/>
      <c r="CBN16"/>
      <c r="CBO16"/>
      <c r="CBP16"/>
      <c r="CBQ16"/>
      <c r="CBR16"/>
      <c r="CBS16"/>
      <c r="CBT16"/>
      <c r="CBU16"/>
      <c r="CBV16"/>
      <c r="CBW16"/>
      <c r="CBX16"/>
      <c r="CBY16"/>
      <c r="CBZ16"/>
      <c r="CCA16"/>
      <c r="CCB16"/>
      <c r="CCC16"/>
      <c r="CCD16"/>
      <c r="CCE16"/>
      <c r="CCF16"/>
      <c r="CCG16"/>
      <c r="CCH16"/>
      <c r="CCI16"/>
      <c r="CCJ16"/>
      <c r="CCK16"/>
      <c r="CCL16"/>
      <c r="CCM16"/>
      <c r="CCN16"/>
      <c r="CCO16"/>
      <c r="CCP16"/>
      <c r="CCQ16"/>
      <c r="CCR16"/>
      <c r="CCS16"/>
      <c r="CCT16"/>
      <c r="CCU16"/>
      <c r="CCV16"/>
      <c r="CCW16"/>
      <c r="CCX16"/>
      <c r="CCY16"/>
      <c r="CCZ16"/>
      <c r="CDA16"/>
      <c r="CDB16"/>
      <c r="CDC16"/>
      <c r="CDD16"/>
      <c r="CDE16"/>
      <c r="CDF16"/>
      <c r="CDG16"/>
      <c r="CDH16"/>
      <c r="CDI16"/>
      <c r="CDJ16"/>
      <c r="CDK16"/>
      <c r="CDL16"/>
      <c r="CDM16"/>
      <c r="CDN16"/>
      <c r="CDO16"/>
      <c r="CDP16"/>
      <c r="CDQ16"/>
      <c r="CDR16"/>
      <c r="CDS16"/>
      <c r="CDT16"/>
      <c r="CDU16"/>
      <c r="CDV16"/>
      <c r="CDW16"/>
      <c r="CDX16"/>
      <c r="CDY16"/>
      <c r="CDZ16"/>
      <c r="CEA16"/>
      <c r="CEB16"/>
      <c r="CEC16"/>
      <c r="CED16"/>
      <c r="CEE16"/>
      <c r="CEF16"/>
      <c r="CEG16"/>
      <c r="CEH16"/>
      <c r="CEI16"/>
      <c r="CEJ16"/>
      <c r="CEK16"/>
      <c r="CEL16"/>
      <c r="CEM16"/>
      <c r="CEN16"/>
      <c r="CEO16"/>
      <c r="CEP16"/>
      <c r="CEQ16"/>
      <c r="CER16"/>
      <c r="CES16"/>
      <c r="CET16"/>
      <c r="CEU16"/>
      <c r="CEV16"/>
      <c r="CEW16"/>
      <c r="CEX16"/>
      <c r="CEY16"/>
      <c r="CEZ16"/>
      <c r="CFA16"/>
      <c r="CFB16"/>
      <c r="CFC16"/>
      <c r="CFD16"/>
      <c r="CFE16"/>
      <c r="CFF16"/>
      <c r="CFG16"/>
      <c r="CFH16"/>
      <c r="CFI16"/>
      <c r="CFJ16"/>
      <c r="CFK16"/>
      <c r="CFL16"/>
      <c r="CFM16"/>
      <c r="CFN16"/>
      <c r="CFO16"/>
      <c r="CFP16"/>
      <c r="CFQ16"/>
      <c r="CFR16"/>
      <c r="CFS16"/>
      <c r="CFT16"/>
      <c r="CFU16"/>
      <c r="CFV16"/>
      <c r="CFW16"/>
      <c r="CFX16"/>
      <c r="CFY16"/>
      <c r="CFZ16"/>
      <c r="CGA16"/>
      <c r="CGB16"/>
      <c r="CGC16"/>
      <c r="CGD16"/>
      <c r="CGE16"/>
      <c r="CGF16"/>
      <c r="CGG16"/>
      <c r="CGH16"/>
      <c r="CGI16"/>
      <c r="CGJ16"/>
      <c r="CGK16"/>
      <c r="CGL16"/>
      <c r="CGM16"/>
      <c r="CGN16"/>
      <c r="CGO16"/>
      <c r="CGP16"/>
      <c r="CGQ16"/>
      <c r="CGR16"/>
      <c r="CGS16"/>
      <c r="CGT16"/>
      <c r="CGU16"/>
      <c r="CGV16"/>
      <c r="CGW16"/>
      <c r="CGX16"/>
      <c r="CGY16"/>
      <c r="CGZ16"/>
      <c r="CHA16"/>
      <c r="CHB16"/>
      <c r="CHC16"/>
      <c r="CHD16"/>
      <c r="CHE16"/>
      <c r="CHF16"/>
      <c r="CHG16"/>
      <c r="CHH16"/>
      <c r="CHI16"/>
      <c r="CHJ16"/>
      <c r="CHK16"/>
      <c r="CHL16"/>
      <c r="CHM16"/>
      <c r="CHN16"/>
      <c r="CHO16"/>
      <c r="CHP16"/>
      <c r="CHQ16"/>
      <c r="CHR16"/>
      <c r="CHS16"/>
      <c r="CHT16"/>
      <c r="CHU16"/>
      <c r="CHV16"/>
      <c r="CHW16"/>
      <c r="CHX16"/>
      <c r="CHY16"/>
      <c r="CHZ16"/>
      <c r="CIA16"/>
      <c r="CIB16"/>
      <c r="CIC16"/>
      <c r="CID16"/>
      <c r="CIE16"/>
      <c r="CIF16"/>
      <c r="CIG16"/>
      <c r="CIH16"/>
      <c r="CII16"/>
      <c r="CIJ16"/>
      <c r="CIK16"/>
      <c r="CIL16"/>
      <c r="CIM16"/>
      <c r="CIN16"/>
      <c r="CIO16"/>
      <c r="CIP16"/>
      <c r="CIQ16"/>
      <c r="CIR16"/>
      <c r="CIS16"/>
      <c r="CIT16"/>
      <c r="CIU16"/>
      <c r="CIV16"/>
      <c r="CIW16"/>
      <c r="CIX16"/>
      <c r="CIY16"/>
      <c r="CIZ16"/>
      <c r="CJA16"/>
      <c r="CJB16"/>
      <c r="CJC16"/>
      <c r="CJD16"/>
      <c r="CJE16"/>
      <c r="CJF16"/>
      <c r="CJG16"/>
      <c r="CJH16"/>
      <c r="CJI16"/>
      <c r="CJJ16"/>
      <c r="CJK16"/>
      <c r="CJL16"/>
      <c r="CJM16"/>
      <c r="CJN16"/>
      <c r="CJO16"/>
      <c r="CJP16"/>
      <c r="CJQ16"/>
      <c r="CJR16"/>
      <c r="CJS16"/>
      <c r="CJT16"/>
      <c r="CJU16"/>
      <c r="CJV16"/>
      <c r="CJW16"/>
      <c r="CJX16"/>
      <c r="CJY16"/>
      <c r="CJZ16"/>
      <c r="CKA16"/>
      <c r="CKB16"/>
      <c r="CKC16"/>
      <c r="CKD16"/>
      <c r="CKE16"/>
      <c r="CKF16"/>
      <c r="CKG16"/>
      <c r="CKH16"/>
      <c r="CKI16"/>
      <c r="CKJ16"/>
      <c r="CKK16"/>
      <c r="CKL16"/>
      <c r="CKM16"/>
      <c r="CKN16"/>
      <c r="CKO16"/>
      <c r="CKP16"/>
      <c r="CKQ16"/>
      <c r="CKR16"/>
      <c r="CKS16"/>
      <c r="CKT16"/>
      <c r="CKU16"/>
      <c r="CKV16"/>
      <c r="CKW16"/>
      <c r="CKX16"/>
      <c r="CKY16"/>
      <c r="CKZ16"/>
      <c r="CLA16"/>
      <c r="CLB16"/>
      <c r="CLC16"/>
      <c r="CLD16"/>
      <c r="CLE16"/>
      <c r="CLF16"/>
      <c r="CLG16"/>
      <c r="CLH16"/>
      <c r="CLI16"/>
      <c r="CLJ16"/>
      <c r="CLK16"/>
      <c r="CLL16"/>
      <c r="CLM16"/>
      <c r="CLN16"/>
      <c r="CLO16"/>
      <c r="CLP16"/>
      <c r="CLQ16"/>
      <c r="CLR16"/>
      <c r="CLS16"/>
      <c r="CLT16"/>
      <c r="CLU16"/>
      <c r="CLV16"/>
      <c r="CLW16"/>
      <c r="CLX16"/>
      <c r="CLY16"/>
      <c r="CLZ16"/>
      <c r="CMA16"/>
      <c r="CMB16"/>
      <c r="CMC16"/>
      <c r="CMD16"/>
      <c r="CME16"/>
      <c r="CMF16"/>
      <c r="CMG16"/>
      <c r="CMH16"/>
      <c r="CMI16"/>
      <c r="CMJ16"/>
      <c r="CMK16"/>
      <c r="CML16"/>
      <c r="CMM16"/>
      <c r="CMN16"/>
      <c r="CMO16"/>
      <c r="CMP16"/>
      <c r="CMQ16"/>
      <c r="CMR16"/>
      <c r="CMS16"/>
      <c r="CMT16"/>
      <c r="CMU16"/>
      <c r="CMV16"/>
      <c r="CMW16"/>
      <c r="CMX16"/>
      <c r="CMY16"/>
      <c r="CMZ16"/>
      <c r="CNA16"/>
      <c r="CNB16"/>
      <c r="CNC16"/>
      <c r="CND16"/>
      <c r="CNE16"/>
      <c r="CNF16"/>
      <c r="CNG16"/>
      <c r="CNH16"/>
      <c r="CNI16"/>
      <c r="CNJ16"/>
      <c r="CNK16"/>
      <c r="CNL16"/>
      <c r="CNM16"/>
      <c r="CNN16"/>
      <c r="CNO16"/>
      <c r="CNP16"/>
      <c r="CNQ16"/>
      <c r="CNR16"/>
      <c r="CNS16"/>
      <c r="CNT16"/>
      <c r="CNU16"/>
      <c r="CNV16"/>
      <c r="CNW16"/>
      <c r="CNX16"/>
      <c r="CNY16"/>
      <c r="CNZ16"/>
      <c r="COA16"/>
      <c r="COB16"/>
      <c r="COC16"/>
      <c r="COD16"/>
      <c r="COE16"/>
      <c r="COF16"/>
      <c r="COG16"/>
      <c r="COH16"/>
      <c r="COI16"/>
      <c r="COJ16"/>
      <c r="COK16"/>
      <c r="COL16"/>
      <c r="COM16"/>
      <c r="CON16"/>
      <c r="COO16"/>
      <c r="COP16"/>
      <c r="COQ16"/>
      <c r="COR16"/>
      <c r="COS16"/>
      <c r="COT16"/>
      <c r="COU16"/>
      <c r="COV16"/>
      <c r="COW16"/>
      <c r="COX16"/>
      <c r="COY16"/>
      <c r="COZ16"/>
      <c r="CPA16"/>
      <c r="CPB16"/>
      <c r="CPC16"/>
      <c r="CPD16"/>
      <c r="CPE16"/>
      <c r="CPF16"/>
      <c r="CPG16"/>
      <c r="CPH16"/>
      <c r="CPI16"/>
      <c r="CPJ16"/>
      <c r="CPK16"/>
      <c r="CPL16"/>
      <c r="CPM16"/>
      <c r="CPN16"/>
      <c r="CPO16"/>
      <c r="CPP16"/>
      <c r="CPQ16"/>
      <c r="CPR16"/>
      <c r="CPS16"/>
      <c r="CPT16"/>
      <c r="CPU16"/>
      <c r="CPV16"/>
      <c r="CPW16"/>
      <c r="CPX16"/>
      <c r="CPY16"/>
      <c r="CPZ16"/>
      <c r="CQA16"/>
      <c r="CQB16"/>
      <c r="CQC16"/>
      <c r="CQD16"/>
      <c r="CQE16"/>
      <c r="CQF16"/>
      <c r="CQG16"/>
      <c r="CQH16"/>
      <c r="CQI16"/>
      <c r="CQJ16"/>
      <c r="CQK16"/>
      <c r="CQL16"/>
      <c r="CQM16"/>
      <c r="CQN16"/>
      <c r="CQO16"/>
      <c r="CQP16"/>
      <c r="CQQ16"/>
      <c r="CQR16"/>
      <c r="CQS16"/>
      <c r="CQT16"/>
      <c r="CQU16"/>
      <c r="CQV16"/>
      <c r="CQW16"/>
      <c r="CQX16"/>
      <c r="CQY16"/>
      <c r="CQZ16"/>
      <c r="CRA16"/>
      <c r="CRB16"/>
      <c r="CRC16"/>
      <c r="CRD16"/>
      <c r="CRE16"/>
      <c r="CRF16"/>
      <c r="CRG16"/>
      <c r="CRH16"/>
      <c r="CRI16"/>
      <c r="CRJ16"/>
      <c r="CRK16"/>
      <c r="CRL16"/>
      <c r="CRM16"/>
      <c r="CRN16"/>
      <c r="CRO16"/>
      <c r="CRP16"/>
      <c r="CRQ16"/>
      <c r="CRR16"/>
      <c r="CRS16"/>
      <c r="CRT16"/>
      <c r="CRU16"/>
      <c r="CRV16"/>
      <c r="CRW16"/>
      <c r="CRX16"/>
      <c r="CRY16"/>
      <c r="CRZ16"/>
      <c r="CSA16"/>
      <c r="CSB16"/>
      <c r="CSC16"/>
      <c r="CSD16"/>
      <c r="CSE16"/>
      <c r="CSF16"/>
      <c r="CSG16"/>
      <c r="CSH16"/>
      <c r="CSI16"/>
      <c r="CSJ16"/>
      <c r="CSK16"/>
      <c r="CSL16"/>
      <c r="CSM16"/>
      <c r="CSN16"/>
      <c r="CSO16"/>
      <c r="CSP16"/>
      <c r="CSQ16"/>
      <c r="CSR16"/>
      <c r="CSS16"/>
      <c r="CST16"/>
      <c r="CSU16"/>
      <c r="CSV16"/>
      <c r="CSW16"/>
      <c r="CSX16"/>
      <c r="CSY16"/>
      <c r="CSZ16"/>
      <c r="CTA16"/>
      <c r="CTB16"/>
      <c r="CTC16"/>
      <c r="CTD16"/>
      <c r="CTE16"/>
      <c r="CTF16"/>
      <c r="CTG16"/>
      <c r="CTH16"/>
      <c r="CTI16"/>
      <c r="CTJ16"/>
      <c r="CTK16"/>
      <c r="CTL16"/>
      <c r="CTM16"/>
      <c r="CTN16"/>
      <c r="CTO16"/>
      <c r="CTP16"/>
      <c r="CTQ16"/>
      <c r="CTR16"/>
      <c r="CTS16"/>
      <c r="CTT16"/>
      <c r="CTU16"/>
      <c r="CTV16"/>
      <c r="CTW16"/>
      <c r="CTX16"/>
      <c r="CTY16"/>
      <c r="CTZ16"/>
      <c r="CUA16"/>
      <c r="CUB16"/>
      <c r="CUC16"/>
      <c r="CUD16"/>
      <c r="CUE16"/>
      <c r="CUF16"/>
      <c r="CUG16"/>
      <c r="CUH16"/>
      <c r="CUI16"/>
      <c r="CUJ16"/>
      <c r="CUK16"/>
      <c r="CUL16"/>
      <c r="CUM16"/>
      <c r="CUN16"/>
      <c r="CUO16"/>
      <c r="CUP16"/>
      <c r="CUQ16"/>
      <c r="CUR16"/>
      <c r="CUS16"/>
      <c r="CUT16"/>
      <c r="CUU16"/>
      <c r="CUV16"/>
      <c r="CUW16"/>
      <c r="CUX16"/>
      <c r="CUY16"/>
      <c r="CUZ16"/>
      <c r="CVA16"/>
      <c r="CVB16"/>
      <c r="CVC16"/>
      <c r="CVD16"/>
      <c r="CVE16"/>
      <c r="CVF16"/>
      <c r="CVG16"/>
      <c r="CVH16"/>
      <c r="CVI16"/>
      <c r="CVJ16"/>
      <c r="CVK16"/>
      <c r="CVL16"/>
      <c r="CVM16"/>
      <c r="CVN16"/>
      <c r="CVO16"/>
      <c r="CVP16"/>
      <c r="CVQ16"/>
      <c r="CVR16"/>
      <c r="CVS16"/>
      <c r="CVT16"/>
      <c r="CVU16"/>
      <c r="CVV16"/>
      <c r="CVW16"/>
      <c r="CVX16"/>
      <c r="CVY16"/>
      <c r="CVZ16"/>
      <c r="CWA16"/>
      <c r="CWB16"/>
      <c r="CWC16"/>
      <c r="CWD16"/>
      <c r="CWE16"/>
      <c r="CWF16"/>
      <c r="CWG16"/>
      <c r="CWH16"/>
      <c r="CWI16"/>
      <c r="CWJ16"/>
      <c r="CWK16"/>
      <c r="CWL16"/>
      <c r="CWM16"/>
      <c r="CWN16"/>
      <c r="CWO16"/>
      <c r="CWP16"/>
      <c r="CWQ16"/>
      <c r="CWR16"/>
      <c r="CWS16"/>
      <c r="CWT16"/>
      <c r="CWU16"/>
      <c r="CWV16"/>
      <c r="CWW16"/>
      <c r="CWX16"/>
      <c r="CWY16"/>
      <c r="CWZ16"/>
      <c r="CXA16"/>
      <c r="CXB16"/>
      <c r="CXC16"/>
      <c r="CXD16"/>
      <c r="CXE16"/>
      <c r="CXF16"/>
      <c r="CXG16"/>
      <c r="CXH16"/>
      <c r="CXI16"/>
      <c r="CXJ16"/>
      <c r="CXK16"/>
      <c r="CXL16"/>
      <c r="CXM16"/>
      <c r="CXN16"/>
      <c r="CXO16"/>
      <c r="CXP16"/>
      <c r="CXQ16"/>
      <c r="CXR16"/>
      <c r="CXS16"/>
      <c r="CXT16"/>
      <c r="CXU16"/>
      <c r="CXV16"/>
      <c r="CXW16"/>
      <c r="CXX16"/>
      <c r="CXY16"/>
      <c r="CXZ16"/>
      <c r="CYA16"/>
      <c r="CYB16"/>
      <c r="CYC16"/>
      <c r="CYD16"/>
      <c r="CYE16"/>
      <c r="CYF16"/>
      <c r="CYG16"/>
      <c r="CYH16"/>
      <c r="CYI16"/>
      <c r="CYJ16"/>
      <c r="CYK16"/>
      <c r="CYL16"/>
      <c r="CYM16"/>
      <c r="CYN16"/>
      <c r="CYO16"/>
      <c r="CYP16"/>
      <c r="CYQ16"/>
      <c r="CYR16"/>
      <c r="CYS16"/>
      <c r="CYT16"/>
      <c r="CYU16"/>
      <c r="CYV16"/>
      <c r="CYW16"/>
      <c r="CYX16"/>
      <c r="CYY16"/>
      <c r="CYZ16"/>
      <c r="CZA16"/>
      <c r="CZB16"/>
      <c r="CZC16"/>
      <c r="CZD16"/>
      <c r="CZE16"/>
      <c r="CZF16"/>
      <c r="CZG16"/>
      <c r="CZH16"/>
      <c r="CZI16"/>
      <c r="CZJ16"/>
      <c r="CZK16"/>
      <c r="CZL16"/>
      <c r="CZM16"/>
      <c r="CZN16"/>
      <c r="CZO16"/>
      <c r="CZP16"/>
      <c r="CZQ16"/>
      <c r="CZR16"/>
      <c r="CZS16"/>
      <c r="CZT16"/>
      <c r="CZU16"/>
      <c r="CZV16"/>
      <c r="CZW16"/>
      <c r="CZX16"/>
      <c r="CZY16"/>
      <c r="CZZ16"/>
      <c r="DAA16"/>
      <c r="DAB16"/>
      <c r="DAC16"/>
      <c r="DAD16"/>
      <c r="DAE16"/>
      <c r="DAF16"/>
      <c r="DAG16"/>
      <c r="DAH16"/>
      <c r="DAI16"/>
      <c r="DAJ16"/>
      <c r="DAK16"/>
      <c r="DAL16"/>
      <c r="DAM16"/>
      <c r="DAN16"/>
      <c r="DAO16"/>
      <c r="DAP16"/>
      <c r="DAQ16"/>
      <c r="DAR16"/>
      <c r="DAS16"/>
      <c r="DAT16"/>
      <c r="DAU16"/>
      <c r="DAV16"/>
      <c r="DAW16"/>
      <c r="DAX16"/>
      <c r="DAY16"/>
      <c r="DAZ16"/>
      <c r="DBA16"/>
      <c r="DBB16"/>
      <c r="DBC16"/>
      <c r="DBD16"/>
      <c r="DBE16"/>
      <c r="DBF16"/>
      <c r="DBG16"/>
      <c r="DBH16"/>
      <c r="DBI16"/>
      <c r="DBJ16"/>
      <c r="DBK16"/>
      <c r="DBL16"/>
      <c r="DBM16"/>
      <c r="DBN16"/>
      <c r="DBO16"/>
      <c r="DBP16"/>
      <c r="DBQ16"/>
      <c r="DBR16"/>
      <c r="DBS16"/>
      <c r="DBT16"/>
      <c r="DBU16"/>
      <c r="DBV16"/>
      <c r="DBW16"/>
      <c r="DBX16"/>
      <c r="DBY16"/>
      <c r="DBZ16"/>
      <c r="DCA16"/>
      <c r="DCB16"/>
      <c r="DCC16"/>
      <c r="DCD16"/>
      <c r="DCE16"/>
      <c r="DCF16"/>
      <c r="DCG16"/>
      <c r="DCH16"/>
      <c r="DCI16"/>
      <c r="DCJ16"/>
      <c r="DCK16"/>
      <c r="DCL16"/>
      <c r="DCM16"/>
      <c r="DCN16"/>
      <c r="DCO16"/>
      <c r="DCP16"/>
      <c r="DCQ16"/>
      <c r="DCR16"/>
      <c r="DCS16"/>
      <c r="DCT16"/>
      <c r="DCU16"/>
      <c r="DCV16"/>
      <c r="DCW16"/>
      <c r="DCX16"/>
      <c r="DCY16"/>
      <c r="DCZ16"/>
      <c r="DDA16"/>
      <c r="DDB16"/>
      <c r="DDC16"/>
      <c r="DDD16"/>
      <c r="DDE16"/>
      <c r="DDF16"/>
      <c r="DDG16"/>
      <c r="DDH16"/>
      <c r="DDI16"/>
      <c r="DDJ16"/>
      <c r="DDK16"/>
      <c r="DDL16"/>
      <c r="DDM16"/>
      <c r="DDN16"/>
      <c r="DDO16"/>
      <c r="DDP16"/>
      <c r="DDQ16"/>
      <c r="DDR16"/>
      <c r="DDS16"/>
      <c r="DDT16"/>
      <c r="DDU16"/>
      <c r="DDV16"/>
      <c r="DDW16"/>
      <c r="DDX16"/>
      <c r="DDY16"/>
      <c r="DDZ16"/>
      <c r="DEA16"/>
      <c r="DEB16"/>
      <c r="DEC16"/>
      <c r="DED16"/>
      <c r="DEE16"/>
      <c r="DEF16"/>
      <c r="DEG16"/>
      <c r="DEH16"/>
      <c r="DEI16"/>
      <c r="DEJ16"/>
      <c r="DEK16"/>
      <c r="DEL16"/>
      <c r="DEM16"/>
      <c r="DEN16"/>
      <c r="DEO16"/>
      <c r="DEP16"/>
      <c r="DEQ16"/>
      <c r="DER16"/>
      <c r="DES16"/>
      <c r="DET16"/>
      <c r="DEU16"/>
      <c r="DEV16"/>
      <c r="DEW16"/>
      <c r="DEX16"/>
      <c r="DEY16"/>
      <c r="DEZ16"/>
      <c r="DFA16"/>
      <c r="DFB16"/>
      <c r="DFC16"/>
      <c r="DFD16"/>
      <c r="DFE16"/>
      <c r="DFF16"/>
      <c r="DFG16"/>
      <c r="DFH16"/>
      <c r="DFI16"/>
      <c r="DFJ16"/>
      <c r="DFK16"/>
      <c r="DFL16"/>
      <c r="DFM16"/>
      <c r="DFN16"/>
      <c r="DFO16"/>
      <c r="DFP16"/>
      <c r="DFQ16"/>
      <c r="DFR16"/>
      <c r="DFS16"/>
      <c r="DFT16"/>
      <c r="DFU16"/>
      <c r="DFV16"/>
      <c r="DFW16"/>
      <c r="DFX16"/>
      <c r="DFY16"/>
      <c r="DFZ16"/>
      <c r="DGA16"/>
      <c r="DGB16"/>
      <c r="DGC16"/>
      <c r="DGD16"/>
      <c r="DGE16"/>
      <c r="DGF16"/>
      <c r="DGG16"/>
      <c r="DGH16"/>
      <c r="DGI16"/>
      <c r="DGJ16"/>
      <c r="DGK16"/>
      <c r="DGL16"/>
      <c r="DGM16"/>
      <c r="DGN16"/>
      <c r="DGO16"/>
      <c r="DGP16"/>
      <c r="DGQ16"/>
      <c r="DGR16"/>
      <c r="DGS16"/>
      <c r="DGT16"/>
      <c r="DGU16"/>
      <c r="DGV16"/>
      <c r="DGW16"/>
      <c r="DGX16"/>
      <c r="DGY16"/>
      <c r="DGZ16"/>
      <c r="DHA16"/>
      <c r="DHB16"/>
      <c r="DHC16"/>
      <c r="DHD16"/>
      <c r="DHE16"/>
      <c r="DHF16"/>
      <c r="DHG16"/>
      <c r="DHH16"/>
      <c r="DHI16"/>
      <c r="DHJ16"/>
      <c r="DHK16"/>
      <c r="DHL16"/>
      <c r="DHM16"/>
      <c r="DHN16"/>
      <c r="DHO16"/>
      <c r="DHP16"/>
      <c r="DHQ16"/>
      <c r="DHR16"/>
      <c r="DHS16"/>
      <c r="DHT16"/>
      <c r="DHU16"/>
      <c r="DHV16"/>
      <c r="DHW16"/>
      <c r="DHX16"/>
      <c r="DHY16"/>
      <c r="DHZ16"/>
      <c r="DIA16"/>
      <c r="DIB16"/>
      <c r="DIC16"/>
      <c r="DID16"/>
      <c r="DIE16"/>
      <c r="DIF16"/>
      <c r="DIG16"/>
      <c r="DIH16"/>
      <c r="DII16"/>
      <c r="DIJ16"/>
      <c r="DIK16"/>
      <c r="DIL16"/>
      <c r="DIM16"/>
      <c r="DIN16"/>
      <c r="DIO16"/>
      <c r="DIP16"/>
      <c r="DIQ16"/>
      <c r="DIR16"/>
      <c r="DIS16"/>
      <c r="DIT16"/>
      <c r="DIU16"/>
      <c r="DIV16"/>
      <c r="DIW16"/>
      <c r="DIX16"/>
      <c r="DIY16"/>
      <c r="DIZ16"/>
      <c r="DJA16"/>
      <c r="DJB16"/>
      <c r="DJC16"/>
      <c r="DJD16"/>
      <c r="DJE16"/>
      <c r="DJF16"/>
      <c r="DJG16"/>
      <c r="DJH16"/>
      <c r="DJI16"/>
      <c r="DJJ16"/>
      <c r="DJK16"/>
      <c r="DJL16"/>
      <c r="DJM16"/>
      <c r="DJN16"/>
      <c r="DJO16"/>
      <c r="DJP16"/>
      <c r="DJQ16"/>
      <c r="DJR16"/>
      <c r="DJS16"/>
      <c r="DJT16"/>
      <c r="DJU16"/>
      <c r="DJV16"/>
      <c r="DJW16"/>
      <c r="DJX16"/>
      <c r="DJY16"/>
      <c r="DJZ16"/>
      <c r="DKA16"/>
      <c r="DKB16"/>
      <c r="DKC16"/>
      <c r="DKD16"/>
      <c r="DKE16"/>
      <c r="DKF16"/>
      <c r="DKG16"/>
      <c r="DKH16"/>
      <c r="DKI16"/>
      <c r="DKJ16"/>
      <c r="DKK16"/>
      <c r="DKL16"/>
      <c r="DKM16"/>
      <c r="DKN16"/>
      <c r="DKO16"/>
      <c r="DKP16"/>
      <c r="DKQ16"/>
      <c r="DKR16"/>
      <c r="DKS16"/>
      <c r="DKT16"/>
      <c r="DKU16"/>
      <c r="DKV16"/>
      <c r="DKW16"/>
      <c r="DKX16"/>
      <c r="DKY16"/>
      <c r="DKZ16"/>
      <c r="DLA16"/>
      <c r="DLB16"/>
      <c r="DLC16"/>
      <c r="DLD16"/>
      <c r="DLE16"/>
      <c r="DLF16"/>
      <c r="DLG16"/>
      <c r="DLH16"/>
      <c r="DLI16"/>
      <c r="DLJ16"/>
      <c r="DLK16"/>
      <c r="DLL16"/>
      <c r="DLM16"/>
      <c r="DLN16"/>
      <c r="DLO16"/>
      <c r="DLP16"/>
      <c r="DLQ16"/>
      <c r="DLR16"/>
      <c r="DLS16"/>
      <c r="DLT16"/>
      <c r="DLU16"/>
      <c r="DLV16"/>
      <c r="DLW16"/>
      <c r="DLX16"/>
      <c r="DLY16"/>
      <c r="DLZ16"/>
      <c r="DMA16"/>
      <c r="DMB16"/>
      <c r="DMC16"/>
      <c r="DMD16"/>
      <c r="DME16"/>
      <c r="DMF16"/>
      <c r="DMG16"/>
      <c r="DMH16"/>
      <c r="DMI16"/>
      <c r="DMJ16"/>
      <c r="DMK16"/>
      <c r="DML16"/>
      <c r="DMM16"/>
      <c r="DMN16"/>
      <c r="DMO16"/>
      <c r="DMP16"/>
      <c r="DMQ16"/>
      <c r="DMR16"/>
      <c r="DMS16"/>
      <c r="DMT16"/>
      <c r="DMU16"/>
      <c r="DMV16"/>
      <c r="DMW16"/>
      <c r="DMX16"/>
      <c r="DMY16"/>
      <c r="DMZ16"/>
      <c r="DNA16"/>
      <c r="DNB16"/>
      <c r="DNC16"/>
      <c r="DND16"/>
      <c r="DNE16"/>
      <c r="DNF16"/>
      <c r="DNG16"/>
      <c r="DNH16"/>
      <c r="DNI16"/>
      <c r="DNJ16"/>
      <c r="DNK16"/>
      <c r="DNL16"/>
      <c r="DNM16"/>
      <c r="DNN16"/>
      <c r="DNO16"/>
      <c r="DNP16"/>
      <c r="DNQ16"/>
      <c r="DNR16"/>
      <c r="DNS16"/>
      <c r="DNT16"/>
      <c r="DNU16"/>
      <c r="DNV16"/>
      <c r="DNW16"/>
      <c r="DNX16"/>
      <c r="DNY16"/>
      <c r="DNZ16"/>
      <c r="DOA16"/>
      <c r="DOB16"/>
      <c r="DOC16"/>
      <c r="DOD16"/>
      <c r="DOE16"/>
      <c r="DOF16"/>
      <c r="DOG16"/>
      <c r="DOH16"/>
      <c r="DOI16"/>
      <c r="DOJ16"/>
      <c r="DOK16"/>
      <c r="DOL16"/>
      <c r="DOM16"/>
      <c r="DON16"/>
      <c r="DOO16"/>
      <c r="DOP16"/>
      <c r="DOQ16"/>
      <c r="DOR16"/>
      <c r="DOS16"/>
      <c r="DOT16"/>
      <c r="DOU16"/>
      <c r="DOV16"/>
      <c r="DOW16"/>
      <c r="DOX16"/>
      <c r="DOY16"/>
      <c r="DOZ16"/>
      <c r="DPA16"/>
      <c r="DPB16"/>
      <c r="DPC16"/>
      <c r="DPD16"/>
      <c r="DPE16"/>
      <c r="DPF16"/>
      <c r="DPG16"/>
      <c r="DPH16"/>
      <c r="DPI16"/>
      <c r="DPJ16"/>
      <c r="DPK16"/>
      <c r="DPL16"/>
      <c r="DPM16"/>
      <c r="DPN16"/>
      <c r="DPO16"/>
      <c r="DPP16"/>
      <c r="DPQ16"/>
      <c r="DPR16"/>
      <c r="DPS16"/>
      <c r="DPT16"/>
      <c r="DPU16"/>
      <c r="DPV16"/>
      <c r="DPW16"/>
      <c r="DPX16"/>
      <c r="DPY16"/>
      <c r="DPZ16"/>
      <c r="DQA16"/>
      <c r="DQB16"/>
      <c r="DQC16"/>
      <c r="DQD16"/>
      <c r="DQE16"/>
      <c r="DQF16"/>
      <c r="DQG16"/>
      <c r="DQH16"/>
      <c r="DQI16"/>
      <c r="DQJ16"/>
      <c r="DQK16"/>
      <c r="DQL16"/>
      <c r="DQM16"/>
      <c r="DQN16"/>
      <c r="DQO16"/>
      <c r="DQP16"/>
      <c r="DQQ16"/>
      <c r="DQR16"/>
      <c r="DQS16"/>
      <c r="DQT16"/>
      <c r="DQU16"/>
      <c r="DQV16"/>
      <c r="DQW16"/>
      <c r="DQX16"/>
      <c r="DQY16"/>
      <c r="DQZ16"/>
      <c r="DRA16"/>
      <c r="DRB16"/>
      <c r="DRC16"/>
      <c r="DRD16"/>
      <c r="DRE16"/>
      <c r="DRF16"/>
      <c r="DRG16"/>
      <c r="DRH16"/>
      <c r="DRI16"/>
      <c r="DRJ16"/>
      <c r="DRK16"/>
      <c r="DRL16"/>
      <c r="DRM16"/>
      <c r="DRN16"/>
      <c r="DRO16"/>
      <c r="DRP16"/>
      <c r="DRQ16"/>
      <c r="DRR16"/>
      <c r="DRS16"/>
      <c r="DRT16"/>
      <c r="DRU16"/>
      <c r="DRV16"/>
      <c r="DRW16"/>
      <c r="DRX16"/>
      <c r="DRY16"/>
      <c r="DRZ16"/>
      <c r="DSA16"/>
      <c r="DSB16"/>
      <c r="DSC16"/>
      <c r="DSD16"/>
      <c r="DSE16"/>
      <c r="DSF16"/>
      <c r="DSG16"/>
      <c r="DSH16"/>
      <c r="DSI16"/>
      <c r="DSJ16"/>
      <c r="DSK16"/>
      <c r="DSL16"/>
      <c r="DSM16"/>
      <c r="DSN16"/>
      <c r="DSO16"/>
      <c r="DSP16"/>
      <c r="DSQ16"/>
      <c r="DSR16"/>
      <c r="DSS16"/>
      <c r="DST16"/>
      <c r="DSU16"/>
      <c r="DSV16"/>
      <c r="DSW16"/>
      <c r="DSX16"/>
      <c r="DSY16"/>
      <c r="DSZ16"/>
      <c r="DTA16"/>
      <c r="DTB16"/>
      <c r="DTC16"/>
      <c r="DTD16"/>
      <c r="DTE16"/>
      <c r="DTF16"/>
      <c r="DTG16"/>
      <c r="DTH16"/>
      <c r="DTI16"/>
      <c r="DTJ16"/>
      <c r="DTK16"/>
      <c r="DTL16"/>
      <c r="DTM16"/>
      <c r="DTN16"/>
      <c r="DTO16"/>
      <c r="DTP16"/>
      <c r="DTQ16"/>
      <c r="DTR16"/>
      <c r="DTS16"/>
      <c r="DTT16"/>
      <c r="DTU16"/>
      <c r="DTV16"/>
      <c r="DTW16"/>
      <c r="DTX16"/>
      <c r="DTY16"/>
      <c r="DTZ16"/>
      <c r="DUA16"/>
      <c r="DUB16"/>
      <c r="DUC16"/>
      <c r="DUD16"/>
      <c r="DUE16"/>
      <c r="DUF16"/>
      <c r="DUG16"/>
      <c r="DUH16"/>
      <c r="DUI16"/>
      <c r="DUJ16"/>
      <c r="DUK16"/>
      <c r="DUL16"/>
      <c r="DUM16"/>
      <c r="DUN16"/>
      <c r="DUO16"/>
      <c r="DUP16"/>
      <c r="DUQ16"/>
      <c r="DUR16"/>
      <c r="DUS16"/>
      <c r="DUT16"/>
      <c r="DUU16"/>
      <c r="DUV16"/>
      <c r="DUW16"/>
      <c r="DUX16"/>
      <c r="DUY16"/>
      <c r="DUZ16"/>
      <c r="DVA16"/>
      <c r="DVB16"/>
      <c r="DVC16"/>
      <c r="DVD16"/>
      <c r="DVE16"/>
      <c r="DVF16"/>
      <c r="DVG16"/>
      <c r="DVH16"/>
      <c r="DVI16"/>
      <c r="DVJ16"/>
      <c r="DVK16"/>
      <c r="DVL16"/>
      <c r="DVM16"/>
      <c r="DVN16"/>
      <c r="DVO16"/>
      <c r="DVP16"/>
      <c r="DVQ16"/>
      <c r="DVR16"/>
      <c r="DVS16"/>
      <c r="DVT16"/>
      <c r="DVU16"/>
      <c r="DVV16"/>
      <c r="DVW16"/>
      <c r="DVX16"/>
      <c r="DVY16"/>
      <c r="DVZ16"/>
      <c r="DWA16"/>
      <c r="DWB16"/>
      <c r="DWC16"/>
      <c r="DWD16"/>
      <c r="DWE16"/>
      <c r="DWF16"/>
      <c r="DWG16"/>
      <c r="DWH16"/>
      <c r="DWI16"/>
      <c r="DWJ16"/>
      <c r="DWK16"/>
      <c r="DWL16"/>
      <c r="DWM16"/>
      <c r="DWN16"/>
      <c r="DWO16"/>
      <c r="DWP16"/>
      <c r="DWQ16"/>
      <c r="DWR16"/>
      <c r="DWS16"/>
      <c r="DWT16"/>
      <c r="DWU16"/>
      <c r="DWV16"/>
      <c r="DWW16"/>
      <c r="DWX16"/>
      <c r="DWY16"/>
      <c r="DWZ16"/>
      <c r="DXA16"/>
      <c r="DXB16"/>
      <c r="DXC16"/>
      <c r="DXD16"/>
      <c r="DXE16"/>
      <c r="DXF16"/>
      <c r="DXG16"/>
      <c r="DXH16"/>
      <c r="DXI16"/>
      <c r="DXJ16"/>
      <c r="DXK16"/>
      <c r="DXL16"/>
      <c r="DXM16"/>
      <c r="DXN16"/>
      <c r="DXO16"/>
      <c r="DXP16"/>
      <c r="DXQ16"/>
      <c r="DXR16"/>
      <c r="DXS16"/>
      <c r="DXT16"/>
      <c r="DXU16"/>
      <c r="DXV16"/>
      <c r="DXW16"/>
      <c r="DXX16"/>
      <c r="DXY16"/>
      <c r="DXZ16"/>
      <c r="DYA16"/>
      <c r="DYB16"/>
      <c r="DYC16"/>
      <c r="DYD16"/>
      <c r="DYE16"/>
      <c r="DYF16"/>
      <c r="DYG16"/>
      <c r="DYH16"/>
      <c r="DYI16"/>
      <c r="DYJ16"/>
      <c r="DYK16"/>
      <c r="DYL16"/>
      <c r="DYM16"/>
      <c r="DYN16"/>
      <c r="DYO16"/>
      <c r="DYP16"/>
      <c r="DYQ16"/>
      <c r="DYR16"/>
      <c r="DYS16"/>
      <c r="DYT16"/>
      <c r="DYU16"/>
      <c r="DYV16"/>
      <c r="DYW16"/>
      <c r="DYX16"/>
      <c r="DYY16"/>
      <c r="DYZ16"/>
      <c r="DZA16"/>
      <c r="DZB16"/>
      <c r="DZC16"/>
      <c r="DZD16"/>
      <c r="DZE16"/>
      <c r="DZF16"/>
      <c r="DZG16"/>
      <c r="DZH16"/>
      <c r="DZI16"/>
      <c r="DZJ16"/>
      <c r="DZK16"/>
      <c r="DZL16"/>
      <c r="DZM16"/>
      <c r="DZN16"/>
      <c r="DZO16"/>
      <c r="DZP16"/>
      <c r="DZQ16"/>
      <c r="DZR16"/>
      <c r="DZS16"/>
      <c r="DZT16"/>
      <c r="DZU16"/>
      <c r="DZV16"/>
      <c r="DZW16"/>
      <c r="DZX16"/>
      <c r="DZY16"/>
      <c r="DZZ16"/>
      <c r="EAA16"/>
      <c r="EAB16"/>
      <c r="EAC16"/>
      <c r="EAD16"/>
      <c r="EAE16"/>
      <c r="EAF16"/>
      <c r="EAG16"/>
      <c r="EAH16"/>
      <c r="EAI16"/>
      <c r="EAJ16"/>
      <c r="EAK16"/>
      <c r="EAL16"/>
      <c r="EAM16"/>
      <c r="EAN16"/>
      <c r="EAO16"/>
      <c r="EAP16"/>
      <c r="EAQ16"/>
      <c r="EAR16"/>
      <c r="EAS16"/>
      <c r="EAT16"/>
      <c r="EAU16"/>
      <c r="EAV16"/>
      <c r="EAW16"/>
      <c r="EAX16"/>
      <c r="EAY16"/>
      <c r="EAZ16"/>
      <c r="EBA16"/>
      <c r="EBB16"/>
      <c r="EBC16"/>
      <c r="EBD16"/>
      <c r="EBE16"/>
      <c r="EBF16"/>
      <c r="EBG16"/>
      <c r="EBH16"/>
      <c r="EBI16"/>
      <c r="EBJ16"/>
      <c r="EBK16"/>
      <c r="EBL16"/>
      <c r="EBM16"/>
      <c r="EBN16"/>
      <c r="EBO16"/>
      <c r="EBP16"/>
      <c r="EBQ16"/>
      <c r="EBR16"/>
      <c r="EBS16"/>
      <c r="EBT16"/>
      <c r="EBU16"/>
      <c r="EBV16"/>
      <c r="EBW16"/>
      <c r="EBX16"/>
      <c r="EBY16"/>
      <c r="EBZ16"/>
      <c r="ECA16"/>
      <c r="ECB16"/>
      <c r="ECC16"/>
      <c r="ECD16"/>
      <c r="ECE16"/>
      <c r="ECF16"/>
      <c r="ECG16"/>
      <c r="ECH16"/>
      <c r="ECI16"/>
      <c r="ECJ16"/>
      <c r="ECK16"/>
      <c r="ECL16"/>
      <c r="ECM16"/>
      <c r="ECN16"/>
      <c r="ECO16"/>
      <c r="ECP16"/>
      <c r="ECQ16"/>
      <c r="ECR16"/>
      <c r="ECS16"/>
      <c r="ECT16"/>
      <c r="ECU16"/>
      <c r="ECV16"/>
      <c r="ECW16"/>
      <c r="ECX16"/>
      <c r="ECY16"/>
      <c r="ECZ16"/>
      <c r="EDA16"/>
      <c r="EDB16"/>
      <c r="EDC16"/>
      <c r="EDD16"/>
      <c r="EDE16"/>
      <c r="EDF16"/>
      <c r="EDG16"/>
      <c r="EDH16"/>
      <c r="EDI16"/>
      <c r="EDJ16"/>
      <c r="EDK16"/>
      <c r="EDL16"/>
      <c r="EDM16"/>
      <c r="EDN16"/>
      <c r="EDO16"/>
      <c r="EDP16"/>
      <c r="EDQ16"/>
      <c r="EDR16"/>
      <c r="EDS16"/>
      <c r="EDT16"/>
      <c r="EDU16"/>
      <c r="EDV16"/>
      <c r="EDW16"/>
      <c r="EDX16"/>
      <c r="EDY16"/>
      <c r="EDZ16"/>
      <c r="EEA16"/>
      <c r="EEB16"/>
      <c r="EEC16"/>
      <c r="EED16"/>
      <c r="EEE16"/>
      <c r="EEF16"/>
      <c r="EEG16"/>
      <c r="EEH16"/>
      <c r="EEI16"/>
      <c r="EEJ16"/>
      <c r="EEK16"/>
      <c r="EEL16"/>
      <c r="EEM16"/>
      <c r="EEN16"/>
      <c r="EEO16"/>
      <c r="EEP16"/>
      <c r="EEQ16"/>
      <c r="EER16"/>
      <c r="EES16"/>
      <c r="EET16"/>
      <c r="EEU16"/>
      <c r="EEV16"/>
      <c r="EEW16"/>
      <c r="EEX16"/>
      <c r="EEY16"/>
      <c r="EEZ16"/>
      <c r="EFA16"/>
      <c r="EFB16"/>
      <c r="EFC16"/>
      <c r="EFD16"/>
      <c r="EFE16"/>
      <c r="EFF16"/>
      <c r="EFG16"/>
      <c r="EFH16"/>
      <c r="EFI16"/>
      <c r="EFJ16"/>
      <c r="EFK16"/>
      <c r="EFL16"/>
      <c r="EFM16"/>
      <c r="EFN16"/>
      <c r="EFO16"/>
      <c r="EFP16"/>
      <c r="EFQ16"/>
      <c r="EFR16"/>
      <c r="EFS16"/>
      <c r="EFT16"/>
      <c r="EFU16"/>
      <c r="EFV16"/>
      <c r="EFW16"/>
      <c r="EFX16"/>
      <c r="EFY16"/>
      <c r="EFZ16"/>
      <c r="EGA16"/>
      <c r="EGB16"/>
      <c r="EGC16"/>
      <c r="EGD16"/>
      <c r="EGE16"/>
      <c r="EGF16"/>
      <c r="EGG16"/>
      <c r="EGH16"/>
      <c r="EGI16"/>
      <c r="EGJ16"/>
      <c r="EGK16"/>
      <c r="EGL16"/>
      <c r="EGM16"/>
      <c r="EGN16"/>
      <c r="EGO16"/>
      <c r="EGP16"/>
      <c r="EGQ16"/>
      <c r="EGR16"/>
      <c r="EGS16"/>
      <c r="EGT16"/>
      <c r="EGU16"/>
      <c r="EGV16"/>
      <c r="EGW16"/>
      <c r="EGX16"/>
      <c r="EGY16"/>
      <c r="EGZ16"/>
      <c r="EHA16"/>
      <c r="EHB16"/>
      <c r="EHC16"/>
      <c r="EHD16"/>
      <c r="EHE16"/>
      <c r="EHF16"/>
      <c r="EHG16"/>
      <c r="EHH16"/>
      <c r="EHI16"/>
      <c r="EHJ16"/>
      <c r="EHK16"/>
      <c r="EHL16"/>
      <c r="EHM16"/>
      <c r="EHN16"/>
      <c r="EHO16"/>
      <c r="EHP16"/>
      <c r="EHQ16"/>
      <c r="EHR16"/>
      <c r="EHS16"/>
      <c r="EHT16"/>
      <c r="EHU16"/>
      <c r="EHV16"/>
      <c r="EHW16"/>
      <c r="EHX16"/>
      <c r="EHY16"/>
      <c r="EHZ16"/>
      <c r="EIA16"/>
      <c r="EIB16"/>
      <c r="EIC16"/>
      <c r="EID16"/>
      <c r="EIE16"/>
      <c r="EIF16"/>
      <c r="EIG16"/>
      <c r="EIH16"/>
      <c r="EII16"/>
      <c r="EIJ16"/>
      <c r="EIK16"/>
      <c r="EIL16"/>
      <c r="EIM16"/>
      <c r="EIN16"/>
      <c r="EIO16"/>
      <c r="EIP16"/>
      <c r="EIQ16"/>
      <c r="EIR16"/>
      <c r="EIS16"/>
      <c r="EIT16"/>
      <c r="EIU16"/>
      <c r="EIV16"/>
      <c r="EIW16"/>
      <c r="EIX16"/>
      <c r="EIY16"/>
      <c r="EIZ16"/>
      <c r="EJA16"/>
      <c r="EJB16"/>
      <c r="EJC16"/>
      <c r="EJD16"/>
      <c r="EJE16"/>
      <c r="EJF16"/>
      <c r="EJG16"/>
      <c r="EJH16"/>
      <c r="EJI16"/>
      <c r="EJJ16"/>
      <c r="EJK16"/>
      <c r="EJL16"/>
      <c r="EJM16"/>
      <c r="EJN16"/>
      <c r="EJO16"/>
      <c r="EJP16"/>
      <c r="EJQ16"/>
      <c r="EJR16"/>
      <c r="EJS16"/>
      <c r="EJT16"/>
      <c r="EJU16"/>
      <c r="EJV16"/>
      <c r="EJW16"/>
      <c r="EJX16"/>
      <c r="EJY16"/>
      <c r="EJZ16"/>
      <c r="EKA16"/>
      <c r="EKB16"/>
      <c r="EKC16"/>
      <c r="EKD16"/>
      <c r="EKE16"/>
      <c r="EKF16"/>
      <c r="EKG16"/>
      <c r="EKH16"/>
      <c r="EKI16"/>
      <c r="EKJ16"/>
      <c r="EKK16"/>
      <c r="EKL16"/>
      <c r="EKM16"/>
      <c r="EKN16"/>
      <c r="EKO16"/>
      <c r="EKP16"/>
      <c r="EKQ16"/>
      <c r="EKR16"/>
      <c r="EKS16"/>
      <c r="EKT16"/>
      <c r="EKU16"/>
      <c r="EKV16"/>
      <c r="EKW16"/>
      <c r="EKX16"/>
      <c r="EKY16"/>
      <c r="EKZ16"/>
      <c r="ELA16"/>
      <c r="ELB16"/>
      <c r="ELC16"/>
      <c r="ELD16"/>
      <c r="ELE16"/>
      <c r="ELF16"/>
      <c r="ELG16"/>
      <c r="ELH16"/>
      <c r="ELI16"/>
      <c r="ELJ16"/>
      <c r="ELK16"/>
      <c r="ELL16"/>
      <c r="ELM16"/>
      <c r="ELN16"/>
      <c r="ELO16"/>
      <c r="ELP16"/>
      <c r="ELQ16"/>
      <c r="ELR16"/>
      <c r="ELS16"/>
      <c r="ELT16"/>
      <c r="ELU16"/>
      <c r="ELV16"/>
      <c r="ELW16"/>
      <c r="ELX16"/>
      <c r="ELY16"/>
      <c r="ELZ16"/>
      <c r="EMA16"/>
      <c r="EMB16"/>
      <c r="EMC16"/>
      <c r="EMD16"/>
      <c r="EME16"/>
      <c r="EMF16"/>
      <c r="EMG16"/>
      <c r="EMH16"/>
      <c r="EMI16"/>
      <c r="EMJ16"/>
      <c r="EMK16"/>
      <c r="EML16"/>
      <c r="EMM16"/>
      <c r="EMN16"/>
      <c r="EMO16"/>
      <c r="EMP16"/>
      <c r="EMQ16"/>
      <c r="EMR16"/>
      <c r="EMS16"/>
      <c r="EMT16"/>
      <c r="EMU16"/>
      <c r="EMV16"/>
      <c r="EMW16"/>
      <c r="EMX16"/>
      <c r="EMY16"/>
      <c r="EMZ16"/>
      <c r="ENA16"/>
      <c r="ENB16"/>
      <c r="ENC16"/>
      <c r="END16"/>
      <c r="ENE16"/>
      <c r="ENF16"/>
      <c r="ENG16"/>
      <c r="ENH16"/>
      <c r="ENI16"/>
      <c r="ENJ16"/>
      <c r="ENK16"/>
      <c r="ENL16"/>
      <c r="ENM16"/>
      <c r="ENN16"/>
      <c r="ENO16"/>
      <c r="ENP16"/>
      <c r="ENQ16"/>
      <c r="ENR16"/>
      <c r="ENS16"/>
      <c r="ENT16"/>
      <c r="ENU16"/>
      <c r="ENV16"/>
      <c r="ENW16"/>
      <c r="ENX16"/>
      <c r="ENY16"/>
      <c r="ENZ16"/>
      <c r="EOA16"/>
      <c r="EOB16"/>
      <c r="EOC16"/>
      <c r="EOD16"/>
      <c r="EOE16"/>
      <c r="EOF16"/>
      <c r="EOG16"/>
      <c r="EOH16"/>
      <c r="EOI16"/>
      <c r="EOJ16"/>
      <c r="EOK16"/>
      <c r="EOL16"/>
      <c r="EOM16"/>
      <c r="EON16"/>
      <c r="EOO16"/>
      <c r="EOP16"/>
      <c r="EOQ16"/>
      <c r="EOR16"/>
      <c r="EOS16"/>
      <c r="EOT16"/>
      <c r="EOU16"/>
      <c r="EOV16"/>
      <c r="EOW16"/>
      <c r="EOX16"/>
      <c r="EOY16"/>
      <c r="EOZ16"/>
      <c r="EPA16"/>
      <c r="EPB16"/>
      <c r="EPC16"/>
      <c r="EPD16"/>
      <c r="EPE16"/>
      <c r="EPF16"/>
      <c r="EPG16"/>
      <c r="EPH16"/>
      <c r="EPI16"/>
      <c r="EPJ16"/>
      <c r="EPK16"/>
      <c r="EPL16"/>
      <c r="EPM16"/>
      <c r="EPN16"/>
      <c r="EPO16"/>
      <c r="EPP16"/>
      <c r="EPQ16"/>
      <c r="EPR16"/>
      <c r="EPS16"/>
      <c r="EPT16"/>
      <c r="EPU16"/>
      <c r="EPV16"/>
      <c r="EPW16"/>
      <c r="EPX16"/>
      <c r="EPY16"/>
      <c r="EPZ16"/>
      <c r="EQA16"/>
      <c r="EQB16"/>
      <c r="EQC16"/>
      <c r="EQD16"/>
      <c r="EQE16"/>
      <c r="EQF16"/>
      <c r="EQG16"/>
      <c r="EQH16"/>
      <c r="EQI16"/>
      <c r="EQJ16"/>
      <c r="EQK16"/>
      <c r="EQL16"/>
      <c r="EQM16"/>
      <c r="EQN16"/>
      <c r="EQO16"/>
      <c r="EQP16"/>
      <c r="EQQ16"/>
      <c r="EQR16"/>
      <c r="EQS16"/>
      <c r="EQT16"/>
      <c r="EQU16"/>
      <c r="EQV16"/>
      <c r="EQW16"/>
      <c r="EQX16"/>
      <c r="EQY16"/>
      <c r="EQZ16"/>
      <c r="ERA16"/>
      <c r="ERB16"/>
      <c r="ERC16"/>
      <c r="ERD16"/>
      <c r="ERE16"/>
      <c r="ERF16"/>
      <c r="ERG16"/>
      <c r="ERH16"/>
      <c r="ERI16"/>
      <c r="ERJ16"/>
      <c r="ERK16"/>
      <c r="ERL16"/>
      <c r="ERM16"/>
      <c r="ERN16"/>
      <c r="ERO16"/>
      <c r="ERP16"/>
      <c r="ERQ16"/>
      <c r="ERR16"/>
      <c r="ERS16"/>
      <c r="ERT16"/>
      <c r="ERU16"/>
      <c r="ERV16"/>
      <c r="ERW16"/>
      <c r="ERX16"/>
      <c r="ERY16"/>
      <c r="ERZ16"/>
      <c r="ESA16"/>
      <c r="ESB16"/>
      <c r="ESC16"/>
      <c r="ESD16"/>
      <c r="ESE16"/>
      <c r="ESF16"/>
      <c r="ESG16"/>
      <c r="ESH16"/>
      <c r="ESI16"/>
      <c r="ESJ16"/>
      <c r="ESK16"/>
      <c r="ESL16"/>
      <c r="ESM16"/>
      <c r="ESN16"/>
      <c r="ESO16"/>
      <c r="ESP16"/>
      <c r="ESQ16"/>
      <c r="ESR16"/>
      <c r="ESS16"/>
      <c r="EST16"/>
      <c r="ESU16"/>
      <c r="ESV16"/>
      <c r="ESW16"/>
      <c r="ESX16"/>
      <c r="ESY16"/>
      <c r="ESZ16"/>
      <c r="ETA16"/>
      <c r="ETB16"/>
      <c r="ETC16"/>
      <c r="ETD16"/>
      <c r="ETE16"/>
      <c r="ETF16"/>
      <c r="ETG16"/>
      <c r="ETH16"/>
      <c r="ETI16"/>
      <c r="ETJ16"/>
      <c r="ETK16"/>
      <c r="ETL16"/>
      <c r="ETM16"/>
      <c r="ETN16"/>
      <c r="ETO16"/>
      <c r="ETP16"/>
      <c r="ETQ16"/>
      <c r="ETR16"/>
      <c r="ETS16"/>
      <c r="ETT16"/>
      <c r="ETU16"/>
      <c r="ETV16"/>
      <c r="ETW16"/>
      <c r="ETX16"/>
      <c r="ETY16"/>
      <c r="ETZ16"/>
      <c r="EUA16"/>
      <c r="EUB16"/>
      <c r="EUC16"/>
      <c r="EUD16"/>
      <c r="EUE16"/>
      <c r="EUF16"/>
      <c r="EUG16"/>
      <c r="EUH16"/>
      <c r="EUI16"/>
      <c r="EUJ16"/>
      <c r="EUK16"/>
      <c r="EUL16"/>
      <c r="EUM16"/>
      <c r="EUN16"/>
      <c r="EUO16"/>
      <c r="EUP16"/>
      <c r="EUQ16"/>
      <c r="EUR16"/>
      <c r="EUS16"/>
      <c r="EUT16"/>
      <c r="EUU16"/>
      <c r="EUV16"/>
      <c r="EUW16"/>
      <c r="EUX16"/>
      <c r="EUY16"/>
      <c r="EUZ16"/>
      <c r="EVA16"/>
      <c r="EVB16"/>
      <c r="EVC16"/>
      <c r="EVD16"/>
      <c r="EVE16"/>
      <c r="EVF16"/>
      <c r="EVG16"/>
      <c r="EVH16"/>
      <c r="EVI16"/>
      <c r="EVJ16"/>
      <c r="EVK16"/>
      <c r="EVL16"/>
      <c r="EVM16"/>
      <c r="EVN16"/>
      <c r="EVO16"/>
      <c r="EVP16"/>
      <c r="EVQ16"/>
      <c r="EVR16"/>
      <c r="EVS16"/>
      <c r="EVT16"/>
      <c r="EVU16"/>
      <c r="EVV16"/>
      <c r="EVW16"/>
      <c r="EVX16"/>
      <c r="EVY16"/>
      <c r="EVZ16"/>
      <c r="EWA16"/>
      <c r="EWB16"/>
      <c r="EWC16"/>
      <c r="EWD16"/>
      <c r="EWE16"/>
      <c r="EWF16"/>
      <c r="EWG16"/>
      <c r="EWH16"/>
      <c r="EWI16"/>
      <c r="EWJ16"/>
      <c r="EWK16"/>
      <c r="EWL16"/>
      <c r="EWM16"/>
      <c r="EWN16"/>
      <c r="EWO16"/>
      <c r="EWP16"/>
      <c r="EWQ16"/>
      <c r="EWR16"/>
      <c r="EWS16"/>
      <c r="EWT16"/>
      <c r="EWU16"/>
      <c r="EWV16"/>
      <c r="EWW16"/>
      <c r="EWX16"/>
      <c r="EWY16"/>
      <c r="EWZ16"/>
      <c r="EXA16"/>
      <c r="EXB16"/>
      <c r="EXC16"/>
      <c r="EXD16"/>
      <c r="EXE16"/>
      <c r="EXF16"/>
      <c r="EXG16"/>
      <c r="EXH16"/>
      <c r="EXI16"/>
      <c r="EXJ16"/>
      <c r="EXK16"/>
      <c r="EXL16"/>
      <c r="EXM16"/>
      <c r="EXN16"/>
      <c r="EXO16"/>
      <c r="EXP16"/>
      <c r="EXQ16"/>
      <c r="EXR16"/>
      <c r="EXS16"/>
      <c r="EXT16"/>
      <c r="EXU16"/>
      <c r="EXV16"/>
      <c r="EXW16"/>
      <c r="EXX16"/>
      <c r="EXY16"/>
      <c r="EXZ16"/>
      <c r="EYA16"/>
      <c r="EYB16"/>
      <c r="EYC16"/>
      <c r="EYD16"/>
      <c r="EYE16"/>
      <c r="EYF16"/>
      <c r="EYG16"/>
      <c r="EYH16"/>
      <c r="EYI16"/>
      <c r="EYJ16"/>
      <c r="EYK16"/>
      <c r="EYL16"/>
      <c r="EYM16"/>
      <c r="EYN16"/>
      <c r="EYO16"/>
      <c r="EYP16"/>
      <c r="EYQ16"/>
      <c r="EYR16"/>
      <c r="EYS16"/>
      <c r="EYT16"/>
      <c r="EYU16"/>
      <c r="EYV16"/>
      <c r="EYW16"/>
      <c r="EYX16"/>
      <c r="EYY16"/>
      <c r="EYZ16"/>
      <c r="EZA16"/>
      <c r="EZB16"/>
      <c r="EZC16"/>
      <c r="EZD16"/>
      <c r="EZE16"/>
      <c r="EZF16"/>
      <c r="EZG16"/>
      <c r="EZH16"/>
      <c r="EZI16"/>
      <c r="EZJ16"/>
      <c r="EZK16"/>
      <c r="EZL16"/>
      <c r="EZM16"/>
      <c r="EZN16"/>
      <c r="EZO16"/>
      <c r="EZP16"/>
      <c r="EZQ16"/>
      <c r="EZR16"/>
      <c r="EZS16"/>
      <c r="EZT16"/>
      <c r="EZU16"/>
      <c r="EZV16"/>
      <c r="EZW16"/>
      <c r="EZX16"/>
      <c r="EZY16"/>
      <c r="EZZ16"/>
      <c r="FAA16"/>
      <c r="FAB16"/>
      <c r="FAC16"/>
      <c r="FAD16"/>
      <c r="FAE16"/>
      <c r="FAF16"/>
      <c r="FAG16"/>
      <c r="FAH16"/>
      <c r="FAI16"/>
      <c r="FAJ16"/>
      <c r="FAK16"/>
      <c r="FAL16"/>
      <c r="FAM16"/>
      <c r="FAN16"/>
      <c r="FAO16"/>
      <c r="FAP16"/>
      <c r="FAQ16"/>
      <c r="FAR16"/>
      <c r="FAS16"/>
      <c r="FAT16"/>
      <c r="FAU16"/>
      <c r="FAV16"/>
      <c r="FAW16"/>
      <c r="FAX16"/>
      <c r="FAY16"/>
      <c r="FAZ16"/>
      <c r="FBA16"/>
      <c r="FBB16"/>
      <c r="FBC16"/>
      <c r="FBD16"/>
      <c r="FBE16"/>
      <c r="FBF16"/>
      <c r="FBG16"/>
      <c r="FBH16"/>
      <c r="FBI16"/>
      <c r="FBJ16"/>
      <c r="FBK16"/>
      <c r="FBL16"/>
      <c r="FBM16"/>
      <c r="FBN16"/>
      <c r="FBO16"/>
      <c r="FBP16"/>
      <c r="FBQ16"/>
      <c r="FBR16"/>
      <c r="FBS16"/>
      <c r="FBT16"/>
      <c r="FBU16"/>
      <c r="FBV16"/>
      <c r="FBW16"/>
      <c r="FBX16"/>
      <c r="FBY16"/>
      <c r="FBZ16"/>
      <c r="FCA16"/>
      <c r="FCB16"/>
      <c r="FCC16"/>
      <c r="FCD16"/>
      <c r="FCE16"/>
      <c r="FCF16"/>
      <c r="FCG16"/>
      <c r="FCH16"/>
      <c r="FCI16"/>
      <c r="FCJ16"/>
      <c r="FCK16"/>
      <c r="FCL16"/>
      <c r="FCM16"/>
      <c r="FCN16"/>
      <c r="FCO16"/>
      <c r="FCP16"/>
      <c r="FCQ16"/>
      <c r="FCR16"/>
      <c r="FCS16"/>
      <c r="FCT16"/>
      <c r="FCU16"/>
      <c r="FCV16"/>
      <c r="FCW16"/>
      <c r="FCX16"/>
      <c r="FCY16"/>
      <c r="FCZ16"/>
      <c r="FDA16"/>
      <c r="FDB16"/>
      <c r="FDC16"/>
      <c r="FDD16"/>
      <c r="FDE16"/>
      <c r="FDF16"/>
      <c r="FDG16"/>
      <c r="FDH16"/>
      <c r="FDI16"/>
      <c r="FDJ16"/>
      <c r="FDK16"/>
      <c r="FDL16"/>
      <c r="FDM16"/>
      <c r="FDN16"/>
      <c r="FDO16"/>
      <c r="FDP16"/>
      <c r="FDQ16"/>
      <c r="FDR16"/>
      <c r="FDS16"/>
      <c r="FDT16"/>
      <c r="FDU16"/>
      <c r="FDV16"/>
      <c r="FDW16"/>
      <c r="FDX16"/>
      <c r="FDY16"/>
      <c r="FDZ16"/>
      <c r="FEA16"/>
      <c r="FEB16"/>
      <c r="FEC16"/>
      <c r="FED16"/>
      <c r="FEE16"/>
      <c r="FEF16"/>
      <c r="FEG16"/>
      <c r="FEH16"/>
      <c r="FEI16"/>
      <c r="FEJ16"/>
      <c r="FEK16"/>
      <c r="FEL16"/>
      <c r="FEM16"/>
      <c r="FEN16"/>
      <c r="FEO16"/>
      <c r="FEP16"/>
      <c r="FEQ16"/>
      <c r="FER16"/>
      <c r="FES16"/>
      <c r="FET16"/>
      <c r="FEU16"/>
      <c r="FEV16"/>
      <c r="FEW16"/>
      <c r="FEX16"/>
      <c r="FEY16"/>
      <c r="FEZ16"/>
      <c r="FFA16"/>
      <c r="FFB16"/>
      <c r="FFC16"/>
      <c r="FFD16"/>
      <c r="FFE16"/>
      <c r="FFF16"/>
      <c r="FFG16"/>
      <c r="FFH16"/>
      <c r="FFI16"/>
      <c r="FFJ16"/>
      <c r="FFK16"/>
      <c r="FFL16"/>
      <c r="FFM16"/>
      <c r="FFN16"/>
      <c r="FFO16"/>
      <c r="FFP16"/>
      <c r="FFQ16"/>
      <c r="FFR16"/>
      <c r="FFS16"/>
      <c r="FFT16"/>
      <c r="FFU16"/>
      <c r="FFV16"/>
      <c r="FFW16"/>
      <c r="FFX16"/>
      <c r="FFY16"/>
      <c r="FFZ16"/>
      <c r="FGA16"/>
      <c r="FGB16"/>
      <c r="FGC16"/>
      <c r="FGD16"/>
      <c r="FGE16"/>
      <c r="FGF16"/>
      <c r="FGG16"/>
      <c r="FGH16"/>
      <c r="FGI16"/>
      <c r="FGJ16"/>
      <c r="FGK16"/>
      <c r="FGL16"/>
      <c r="FGM16"/>
      <c r="FGN16"/>
      <c r="FGO16"/>
      <c r="FGP16"/>
      <c r="FGQ16"/>
      <c r="FGR16"/>
      <c r="FGS16"/>
      <c r="FGT16"/>
      <c r="FGU16"/>
      <c r="FGV16"/>
      <c r="FGW16"/>
      <c r="FGX16"/>
      <c r="FGY16"/>
      <c r="FGZ16"/>
      <c r="FHA16"/>
      <c r="FHB16"/>
      <c r="FHC16"/>
      <c r="FHD16"/>
      <c r="FHE16"/>
      <c r="FHF16"/>
      <c r="FHG16"/>
      <c r="FHH16"/>
      <c r="FHI16"/>
      <c r="FHJ16"/>
      <c r="FHK16"/>
      <c r="FHL16"/>
      <c r="FHM16"/>
      <c r="FHN16"/>
      <c r="FHO16"/>
      <c r="FHP16"/>
      <c r="FHQ16"/>
      <c r="FHR16"/>
      <c r="FHS16"/>
      <c r="FHT16"/>
      <c r="FHU16"/>
      <c r="FHV16"/>
      <c r="FHW16"/>
      <c r="FHX16"/>
      <c r="FHY16"/>
      <c r="FHZ16"/>
      <c r="FIA16"/>
      <c r="FIB16"/>
      <c r="FIC16"/>
      <c r="FID16"/>
      <c r="FIE16"/>
      <c r="FIF16"/>
      <c r="FIG16"/>
      <c r="FIH16"/>
      <c r="FII16"/>
      <c r="FIJ16"/>
      <c r="FIK16"/>
      <c r="FIL16"/>
      <c r="FIM16"/>
      <c r="FIN16"/>
      <c r="FIO16"/>
      <c r="FIP16"/>
      <c r="FIQ16"/>
      <c r="FIR16"/>
      <c r="FIS16"/>
      <c r="FIT16"/>
      <c r="FIU16"/>
      <c r="FIV16"/>
      <c r="FIW16"/>
      <c r="FIX16"/>
      <c r="FIY16"/>
      <c r="FIZ16"/>
      <c r="FJA16"/>
      <c r="FJB16"/>
      <c r="FJC16"/>
      <c r="FJD16"/>
      <c r="FJE16"/>
      <c r="FJF16"/>
      <c r="FJG16"/>
      <c r="FJH16"/>
      <c r="FJI16"/>
      <c r="FJJ16"/>
      <c r="FJK16"/>
      <c r="FJL16"/>
      <c r="FJM16"/>
      <c r="FJN16"/>
      <c r="FJO16"/>
      <c r="FJP16"/>
      <c r="FJQ16"/>
      <c r="FJR16"/>
      <c r="FJS16"/>
      <c r="FJT16"/>
      <c r="FJU16"/>
      <c r="FJV16"/>
      <c r="FJW16"/>
      <c r="FJX16"/>
      <c r="FJY16"/>
      <c r="FJZ16"/>
      <c r="FKA16"/>
      <c r="FKB16"/>
      <c r="FKC16"/>
      <c r="FKD16"/>
      <c r="FKE16"/>
      <c r="FKF16"/>
      <c r="FKG16"/>
      <c r="FKH16"/>
      <c r="FKI16"/>
      <c r="FKJ16"/>
      <c r="FKK16"/>
      <c r="FKL16"/>
      <c r="FKM16"/>
      <c r="FKN16"/>
      <c r="FKO16"/>
      <c r="FKP16"/>
      <c r="FKQ16"/>
      <c r="FKR16"/>
      <c r="FKS16"/>
      <c r="FKT16"/>
      <c r="FKU16"/>
      <c r="FKV16"/>
      <c r="FKW16"/>
      <c r="FKX16"/>
      <c r="FKY16"/>
      <c r="FKZ16"/>
      <c r="FLA16"/>
      <c r="FLB16"/>
      <c r="FLC16"/>
      <c r="FLD16"/>
      <c r="FLE16"/>
      <c r="FLF16"/>
      <c r="FLG16"/>
      <c r="FLH16"/>
      <c r="FLI16"/>
      <c r="FLJ16"/>
      <c r="FLK16"/>
      <c r="FLL16"/>
      <c r="FLM16"/>
      <c r="FLN16"/>
      <c r="FLO16"/>
      <c r="FLP16"/>
      <c r="FLQ16"/>
      <c r="FLR16"/>
      <c r="FLS16"/>
      <c r="FLT16"/>
      <c r="FLU16"/>
      <c r="FLV16"/>
      <c r="FLW16"/>
      <c r="FLX16"/>
      <c r="FLY16"/>
      <c r="FLZ16"/>
      <c r="FMA16"/>
      <c r="FMB16"/>
      <c r="FMC16"/>
      <c r="FMD16"/>
      <c r="FME16"/>
      <c r="FMF16"/>
      <c r="FMG16"/>
      <c r="FMH16"/>
      <c r="FMI16"/>
      <c r="FMJ16"/>
      <c r="FMK16"/>
      <c r="FML16"/>
      <c r="FMM16"/>
      <c r="FMN16"/>
      <c r="FMO16"/>
      <c r="FMP16"/>
      <c r="FMQ16"/>
      <c r="FMR16"/>
      <c r="FMS16"/>
      <c r="FMT16"/>
      <c r="FMU16"/>
      <c r="FMV16"/>
      <c r="FMW16"/>
      <c r="FMX16"/>
      <c r="FMY16"/>
      <c r="FMZ16"/>
      <c r="FNA16"/>
      <c r="FNB16"/>
      <c r="FNC16"/>
      <c r="FND16"/>
      <c r="FNE16"/>
      <c r="FNF16"/>
      <c r="FNG16"/>
      <c r="FNH16"/>
      <c r="FNI16"/>
      <c r="FNJ16"/>
      <c r="FNK16"/>
      <c r="FNL16"/>
      <c r="FNM16"/>
      <c r="FNN16"/>
      <c r="FNO16"/>
      <c r="FNP16"/>
      <c r="FNQ16"/>
      <c r="FNR16"/>
      <c r="FNS16"/>
      <c r="FNT16"/>
      <c r="FNU16"/>
      <c r="FNV16"/>
      <c r="FNW16"/>
      <c r="FNX16"/>
      <c r="FNY16"/>
      <c r="FNZ16"/>
      <c r="FOA16"/>
      <c r="FOB16"/>
      <c r="FOC16"/>
      <c r="FOD16"/>
      <c r="FOE16"/>
      <c r="FOF16"/>
      <c r="FOG16"/>
      <c r="FOH16"/>
      <c r="FOI16"/>
      <c r="FOJ16"/>
      <c r="FOK16"/>
      <c r="FOL16"/>
      <c r="FOM16"/>
      <c r="FON16"/>
      <c r="FOO16"/>
      <c r="FOP16"/>
      <c r="FOQ16"/>
      <c r="FOR16"/>
      <c r="FOS16"/>
      <c r="FOT16"/>
      <c r="FOU16"/>
      <c r="FOV16"/>
      <c r="FOW16"/>
      <c r="FOX16"/>
      <c r="FOY16"/>
      <c r="FOZ16"/>
      <c r="FPA16"/>
      <c r="FPB16"/>
      <c r="FPC16"/>
      <c r="FPD16"/>
      <c r="FPE16"/>
      <c r="FPF16"/>
      <c r="FPG16"/>
      <c r="FPH16"/>
      <c r="FPI16"/>
      <c r="FPJ16"/>
      <c r="FPK16"/>
      <c r="FPL16"/>
      <c r="FPM16"/>
      <c r="FPN16"/>
      <c r="FPO16"/>
      <c r="FPP16"/>
      <c r="FPQ16"/>
      <c r="FPR16"/>
      <c r="FPS16"/>
      <c r="FPT16"/>
      <c r="FPU16"/>
      <c r="FPV16"/>
      <c r="FPW16"/>
      <c r="FPX16"/>
      <c r="FPY16"/>
      <c r="FPZ16"/>
      <c r="FQA16"/>
      <c r="FQB16"/>
      <c r="FQC16"/>
      <c r="FQD16"/>
      <c r="FQE16"/>
      <c r="FQF16"/>
      <c r="FQG16"/>
      <c r="FQH16"/>
      <c r="FQI16"/>
      <c r="FQJ16"/>
      <c r="FQK16"/>
      <c r="FQL16"/>
      <c r="FQM16"/>
      <c r="FQN16"/>
      <c r="FQO16"/>
      <c r="FQP16"/>
      <c r="FQQ16"/>
      <c r="FQR16"/>
      <c r="FQS16"/>
      <c r="FQT16"/>
      <c r="FQU16"/>
      <c r="FQV16"/>
      <c r="FQW16"/>
      <c r="FQX16"/>
      <c r="FQY16"/>
      <c r="FQZ16"/>
      <c r="FRA16"/>
      <c r="FRB16"/>
      <c r="FRC16"/>
      <c r="FRD16"/>
      <c r="FRE16"/>
      <c r="FRF16"/>
      <c r="FRG16"/>
      <c r="FRH16"/>
      <c r="FRI16"/>
      <c r="FRJ16"/>
      <c r="FRK16"/>
      <c r="FRL16"/>
      <c r="FRM16"/>
      <c r="FRN16"/>
      <c r="FRO16"/>
      <c r="FRP16"/>
      <c r="FRQ16"/>
      <c r="FRR16"/>
      <c r="FRS16"/>
      <c r="FRT16"/>
      <c r="FRU16"/>
      <c r="FRV16"/>
      <c r="FRW16"/>
      <c r="FRX16"/>
      <c r="FRY16"/>
      <c r="FRZ16"/>
      <c r="FSA16"/>
      <c r="FSB16"/>
      <c r="FSC16"/>
      <c r="FSD16"/>
      <c r="FSE16"/>
      <c r="FSF16"/>
      <c r="FSG16"/>
      <c r="FSH16"/>
      <c r="FSI16"/>
      <c r="FSJ16"/>
      <c r="FSK16"/>
      <c r="FSL16"/>
      <c r="FSM16"/>
      <c r="FSN16"/>
      <c r="FSO16"/>
      <c r="FSP16"/>
      <c r="FSQ16"/>
      <c r="FSR16"/>
      <c r="FSS16"/>
      <c r="FST16"/>
      <c r="FSU16"/>
      <c r="FSV16"/>
      <c r="FSW16"/>
      <c r="FSX16"/>
      <c r="FSY16"/>
      <c r="FSZ16"/>
      <c r="FTA16"/>
      <c r="FTB16"/>
      <c r="FTC16"/>
      <c r="FTD16"/>
      <c r="FTE16"/>
      <c r="FTF16"/>
      <c r="FTG16"/>
      <c r="FTH16"/>
      <c r="FTI16"/>
      <c r="FTJ16"/>
      <c r="FTK16"/>
      <c r="FTL16"/>
      <c r="FTM16"/>
      <c r="FTN16"/>
      <c r="FTO16"/>
      <c r="FTP16"/>
      <c r="FTQ16"/>
      <c r="FTR16"/>
      <c r="FTS16"/>
      <c r="FTT16"/>
      <c r="FTU16"/>
      <c r="FTV16"/>
      <c r="FTW16"/>
      <c r="FTX16"/>
      <c r="FTY16"/>
      <c r="FTZ16"/>
      <c r="FUA16"/>
      <c r="FUB16"/>
      <c r="FUC16"/>
      <c r="FUD16"/>
      <c r="FUE16"/>
      <c r="FUF16"/>
      <c r="FUG16"/>
      <c r="FUH16"/>
      <c r="FUI16"/>
      <c r="FUJ16"/>
      <c r="FUK16"/>
      <c r="FUL16"/>
      <c r="FUM16"/>
      <c r="FUN16"/>
      <c r="FUO16"/>
      <c r="FUP16"/>
      <c r="FUQ16"/>
      <c r="FUR16"/>
      <c r="FUS16"/>
      <c r="FUT16"/>
      <c r="FUU16"/>
      <c r="FUV16"/>
      <c r="FUW16"/>
      <c r="FUX16"/>
      <c r="FUY16"/>
      <c r="FUZ16"/>
      <c r="FVA16"/>
      <c r="FVB16"/>
      <c r="FVC16"/>
      <c r="FVD16"/>
      <c r="FVE16"/>
      <c r="FVF16"/>
      <c r="FVG16"/>
      <c r="FVH16"/>
      <c r="FVI16"/>
      <c r="FVJ16"/>
      <c r="FVK16"/>
      <c r="FVL16"/>
      <c r="FVM16"/>
      <c r="FVN16"/>
      <c r="FVO16"/>
      <c r="FVP16"/>
      <c r="FVQ16"/>
      <c r="FVR16"/>
      <c r="FVS16"/>
      <c r="FVT16"/>
      <c r="FVU16"/>
      <c r="FVV16"/>
      <c r="FVW16"/>
      <c r="FVX16"/>
      <c r="FVY16"/>
      <c r="FVZ16"/>
      <c r="FWA16"/>
      <c r="FWB16"/>
      <c r="FWC16"/>
      <c r="FWD16"/>
      <c r="FWE16"/>
      <c r="FWF16"/>
      <c r="FWG16"/>
      <c r="FWH16"/>
      <c r="FWI16"/>
      <c r="FWJ16"/>
      <c r="FWK16"/>
      <c r="FWL16"/>
      <c r="FWM16"/>
      <c r="FWN16"/>
      <c r="FWO16"/>
      <c r="FWP16"/>
      <c r="FWQ16"/>
      <c r="FWR16"/>
      <c r="FWS16"/>
      <c r="FWT16"/>
      <c r="FWU16"/>
      <c r="FWV16"/>
      <c r="FWW16"/>
      <c r="FWX16"/>
      <c r="FWY16"/>
      <c r="FWZ16"/>
      <c r="FXA16"/>
      <c r="FXB16"/>
      <c r="FXC16"/>
      <c r="FXD16"/>
      <c r="FXE16"/>
      <c r="FXF16"/>
      <c r="FXG16"/>
      <c r="FXH16"/>
      <c r="FXI16"/>
      <c r="FXJ16"/>
      <c r="FXK16"/>
      <c r="FXL16"/>
      <c r="FXM16"/>
      <c r="FXN16"/>
      <c r="FXO16"/>
      <c r="FXP16"/>
      <c r="FXQ16"/>
      <c r="FXR16"/>
      <c r="FXS16"/>
      <c r="FXT16"/>
      <c r="FXU16"/>
      <c r="FXV16"/>
      <c r="FXW16"/>
      <c r="FXX16"/>
      <c r="FXY16"/>
      <c r="FXZ16"/>
      <c r="FYA16"/>
      <c r="FYB16"/>
      <c r="FYC16"/>
      <c r="FYD16"/>
      <c r="FYE16"/>
      <c r="FYF16"/>
      <c r="FYG16"/>
      <c r="FYH16"/>
      <c r="FYI16"/>
      <c r="FYJ16"/>
      <c r="FYK16"/>
      <c r="FYL16"/>
      <c r="FYM16"/>
      <c r="FYN16"/>
      <c r="FYO16"/>
      <c r="FYP16"/>
      <c r="FYQ16"/>
      <c r="FYR16"/>
      <c r="FYS16"/>
      <c r="FYT16"/>
      <c r="FYU16"/>
      <c r="FYV16"/>
      <c r="FYW16"/>
      <c r="FYX16"/>
      <c r="FYY16"/>
      <c r="FYZ16"/>
      <c r="FZA16"/>
      <c r="FZB16"/>
      <c r="FZC16"/>
      <c r="FZD16"/>
      <c r="FZE16"/>
      <c r="FZF16"/>
      <c r="FZG16"/>
      <c r="FZH16"/>
      <c r="FZI16"/>
      <c r="FZJ16"/>
      <c r="FZK16"/>
      <c r="FZL16"/>
      <c r="FZM16"/>
      <c r="FZN16"/>
      <c r="FZO16"/>
      <c r="FZP16"/>
      <c r="FZQ16"/>
      <c r="FZR16"/>
      <c r="FZS16"/>
      <c r="FZT16"/>
      <c r="FZU16"/>
      <c r="FZV16"/>
      <c r="FZW16"/>
      <c r="FZX16"/>
      <c r="FZY16"/>
      <c r="FZZ16"/>
      <c r="GAA16"/>
      <c r="GAB16"/>
      <c r="GAC16"/>
      <c r="GAD16"/>
      <c r="GAE16"/>
      <c r="GAF16"/>
      <c r="GAG16"/>
      <c r="GAH16"/>
      <c r="GAI16"/>
      <c r="GAJ16"/>
      <c r="GAK16"/>
      <c r="GAL16"/>
      <c r="GAM16"/>
      <c r="GAN16"/>
      <c r="GAO16"/>
      <c r="GAP16"/>
      <c r="GAQ16"/>
      <c r="GAR16"/>
      <c r="GAS16"/>
      <c r="GAT16"/>
      <c r="GAU16"/>
      <c r="GAV16"/>
      <c r="GAW16"/>
      <c r="GAX16"/>
      <c r="GAY16"/>
      <c r="GAZ16"/>
      <c r="GBA16"/>
      <c r="GBB16"/>
      <c r="GBC16"/>
      <c r="GBD16"/>
      <c r="GBE16"/>
      <c r="GBF16"/>
      <c r="GBG16"/>
      <c r="GBH16"/>
      <c r="GBI16"/>
      <c r="GBJ16"/>
      <c r="GBK16"/>
      <c r="GBL16"/>
      <c r="GBM16"/>
      <c r="GBN16"/>
      <c r="GBO16"/>
      <c r="GBP16"/>
      <c r="GBQ16"/>
      <c r="GBR16"/>
      <c r="GBS16"/>
      <c r="GBT16"/>
      <c r="GBU16"/>
      <c r="GBV16"/>
      <c r="GBW16"/>
      <c r="GBX16"/>
      <c r="GBY16"/>
      <c r="GBZ16"/>
      <c r="GCA16"/>
      <c r="GCB16"/>
      <c r="GCC16"/>
      <c r="GCD16"/>
      <c r="GCE16"/>
      <c r="GCF16"/>
      <c r="GCG16"/>
      <c r="GCH16"/>
      <c r="GCI16"/>
      <c r="GCJ16"/>
      <c r="GCK16"/>
      <c r="GCL16"/>
      <c r="GCM16"/>
      <c r="GCN16"/>
      <c r="GCO16"/>
      <c r="GCP16"/>
      <c r="GCQ16"/>
      <c r="GCR16"/>
      <c r="GCS16"/>
      <c r="GCT16"/>
      <c r="GCU16"/>
      <c r="GCV16"/>
      <c r="GCW16"/>
      <c r="GCX16"/>
      <c r="GCY16"/>
      <c r="GCZ16"/>
      <c r="GDA16"/>
      <c r="GDB16"/>
      <c r="GDC16"/>
      <c r="GDD16"/>
      <c r="GDE16"/>
      <c r="GDF16"/>
      <c r="GDG16"/>
      <c r="GDH16"/>
      <c r="GDI16"/>
      <c r="GDJ16"/>
      <c r="GDK16"/>
      <c r="GDL16"/>
      <c r="GDM16"/>
      <c r="GDN16"/>
      <c r="GDO16"/>
      <c r="GDP16"/>
      <c r="GDQ16"/>
      <c r="GDR16"/>
      <c r="GDS16"/>
      <c r="GDT16"/>
      <c r="GDU16"/>
      <c r="GDV16"/>
      <c r="GDW16"/>
      <c r="GDX16"/>
      <c r="GDY16"/>
      <c r="GDZ16"/>
      <c r="GEA16"/>
      <c r="GEB16"/>
      <c r="GEC16"/>
      <c r="GED16"/>
      <c r="GEE16"/>
      <c r="GEF16"/>
      <c r="GEG16"/>
      <c r="GEH16"/>
      <c r="GEI16"/>
      <c r="GEJ16"/>
      <c r="GEK16"/>
      <c r="GEL16"/>
      <c r="GEM16"/>
      <c r="GEN16"/>
      <c r="GEO16"/>
      <c r="GEP16"/>
      <c r="GEQ16"/>
      <c r="GER16"/>
      <c r="GES16"/>
      <c r="GET16"/>
      <c r="GEU16"/>
      <c r="GEV16"/>
      <c r="GEW16"/>
      <c r="GEX16"/>
      <c r="GEY16"/>
      <c r="GEZ16"/>
      <c r="GFA16"/>
      <c r="GFB16"/>
      <c r="GFC16"/>
      <c r="GFD16"/>
      <c r="GFE16"/>
      <c r="GFF16"/>
      <c r="GFG16"/>
      <c r="GFH16"/>
      <c r="GFI16"/>
      <c r="GFJ16"/>
      <c r="GFK16"/>
      <c r="GFL16"/>
      <c r="GFM16"/>
      <c r="GFN16"/>
      <c r="GFO16"/>
      <c r="GFP16"/>
      <c r="GFQ16"/>
      <c r="GFR16"/>
      <c r="GFS16"/>
      <c r="GFT16"/>
      <c r="GFU16"/>
      <c r="GFV16"/>
      <c r="GFW16"/>
      <c r="GFX16"/>
      <c r="GFY16"/>
      <c r="GFZ16"/>
      <c r="GGA16"/>
      <c r="GGB16"/>
      <c r="GGC16"/>
      <c r="GGD16"/>
      <c r="GGE16"/>
      <c r="GGF16"/>
      <c r="GGG16"/>
      <c r="GGH16"/>
      <c r="GGI16"/>
      <c r="GGJ16"/>
      <c r="GGK16"/>
      <c r="GGL16"/>
      <c r="GGM16"/>
      <c r="GGN16"/>
      <c r="GGO16"/>
      <c r="GGP16"/>
      <c r="GGQ16"/>
      <c r="GGR16"/>
      <c r="GGS16"/>
      <c r="GGT16"/>
      <c r="GGU16"/>
      <c r="GGV16"/>
      <c r="GGW16"/>
      <c r="GGX16"/>
      <c r="GGY16"/>
      <c r="GGZ16"/>
      <c r="GHA16"/>
      <c r="GHB16"/>
      <c r="GHC16"/>
      <c r="GHD16"/>
      <c r="GHE16"/>
      <c r="GHF16"/>
      <c r="GHG16"/>
      <c r="GHH16"/>
      <c r="GHI16"/>
      <c r="GHJ16"/>
      <c r="GHK16"/>
      <c r="GHL16"/>
      <c r="GHM16"/>
      <c r="GHN16"/>
      <c r="GHO16"/>
      <c r="GHP16"/>
      <c r="GHQ16"/>
      <c r="GHR16"/>
      <c r="GHS16"/>
      <c r="GHT16"/>
      <c r="GHU16"/>
      <c r="GHV16"/>
      <c r="GHW16"/>
      <c r="GHX16"/>
      <c r="GHY16"/>
      <c r="GHZ16"/>
      <c r="GIA16"/>
      <c r="GIB16"/>
      <c r="GIC16"/>
      <c r="GID16"/>
      <c r="GIE16"/>
      <c r="GIF16"/>
      <c r="GIG16"/>
      <c r="GIH16"/>
      <c r="GII16"/>
      <c r="GIJ16"/>
      <c r="GIK16"/>
      <c r="GIL16"/>
      <c r="GIM16"/>
      <c r="GIN16"/>
      <c r="GIO16"/>
      <c r="GIP16"/>
      <c r="GIQ16"/>
      <c r="GIR16"/>
      <c r="GIS16"/>
      <c r="GIT16"/>
      <c r="GIU16"/>
      <c r="GIV16"/>
      <c r="GIW16"/>
      <c r="GIX16"/>
      <c r="GIY16"/>
      <c r="GIZ16"/>
      <c r="GJA16"/>
      <c r="GJB16"/>
      <c r="GJC16"/>
      <c r="GJD16"/>
      <c r="GJE16"/>
      <c r="GJF16"/>
      <c r="GJG16"/>
      <c r="GJH16"/>
      <c r="GJI16"/>
      <c r="GJJ16"/>
      <c r="GJK16"/>
      <c r="GJL16"/>
      <c r="GJM16"/>
      <c r="GJN16"/>
      <c r="GJO16"/>
      <c r="GJP16"/>
      <c r="GJQ16"/>
      <c r="GJR16"/>
      <c r="GJS16"/>
      <c r="GJT16"/>
      <c r="GJU16"/>
      <c r="GJV16"/>
      <c r="GJW16"/>
      <c r="GJX16"/>
      <c r="GJY16"/>
      <c r="GJZ16"/>
      <c r="GKA16"/>
      <c r="GKB16"/>
      <c r="GKC16"/>
      <c r="GKD16"/>
      <c r="GKE16"/>
      <c r="GKF16"/>
      <c r="GKG16"/>
      <c r="GKH16"/>
      <c r="GKI16"/>
      <c r="GKJ16"/>
      <c r="GKK16"/>
      <c r="GKL16"/>
      <c r="GKM16"/>
      <c r="GKN16"/>
      <c r="GKO16"/>
      <c r="GKP16"/>
      <c r="GKQ16"/>
      <c r="GKR16"/>
      <c r="GKS16"/>
      <c r="GKT16"/>
      <c r="GKU16"/>
      <c r="GKV16"/>
      <c r="GKW16"/>
      <c r="GKX16"/>
      <c r="GKY16"/>
      <c r="GKZ16"/>
      <c r="GLA16"/>
      <c r="GLB16"/>
      <c r="GLC16"/>
      <c r="GLD16"/>
      <c r="GLE16"/>
      <c r="GLF16"/>
      <c r="GLG16"/>
      <c r="GLH16"/>
      <c r="GLI16"/>
      <c r="GLJ16"/>
      <c r="GLK16"/>
      <c r="GLL16"/>
      <c r="GLM16"/>
      <c r="GLN16"/>
      <c r="GLO16"/>
      <c r="GLP16"/>
      <c r="GLQ16"/>
      <c r="GLR16"/>
      <c r="GLS16"/>
      <c r="GLT16"/>
      <c r="GLU16"/>
      <c r="GLV16"/>
      <c r="GLW16"/>
      <c r="GLX16"/>
      <c r="GLY16"/>
      <c r="GLZ16"/>
      <c r="GMA16"/>
      <c r="GMB16"/>
      <c r="GMC16"/>
      <c r="GMD16"/>
      <c r="GME16"/>
      <c r="GMF16"/>
      <c r="GMG16"/>
      <c r="GMH16"/>
      <c r="GMI16"/>
      <c r="GMJ16"/>
      <c r="GMK16"/>
      <c r="GML16"/>
      <c r="GMM16"/>
      <c r="GMN16"/>
      <c r="GMO16"/>
      <c r="GMP16"/>
      <c r="GMQ16"/>
      <c r="GMR16"/>
      <c r="GMS16"/>
      <c r="GMT16"/>
      <c r="GMU16"/>
      <c r="GMV16"/>
      <c r="GMW16"/>
      <c r="GMX16"/>
      <c r="GMY16"/>
      <c r="GMZ16"/>
      <c r="GNA16"/>
      <c r="GNB16"/>
      <c r="GNC16"/>
      <c r="GND16"/>
      <c r="GNE16"/>
      <c r="GNF16"/>
      <c r="GNG16"/>
      <c r="GNH16"/>
      <c r="GNI16"/>
      <c r="GNJ16"/>
      <c r="GNK16"/>
      <c r="GNL16"/>
      <c r="GNM16"/>
      <c r="GNN16"/>
      <c r="GNO16"/>
      <c r="GNP16"/>
      <c r="GNQ16"/>
      <c r="GNR16"/>
      <c r="GNS16"/>
      <c r="GNT16"/>
      <c r="GNU16"/>
      <c r="GNV16"/>
      <c r="GNW16"/>
      <c r="GNX16"/>
      <c r="GNY16"/>
      <c r="GNZ16"/>
      <c r="GOA16"/>
      <c r="GOB16"/>
      <c r="GOC16"/>
      <c r="GOD16"/>
      <c r="GOE16"/>
      <c r="GOF16"/>
      <c r="GOG16"/>
      <c r="GOH16"/>
      <c r="GOI16"/>
      <c r="GOJ16"/>
      <c r="GOK16"/>
      <c r="GOL16"/>
      <c r="GOM16"/>
      <c r="GON16"/>
      <c r="GOO16"/>
      <c r="GOP16"/>
      <c r="GOQ16"/>
      <c r="GOR16"/>
      <c r="GOS16"/>
      <c r="GOT16"/>
      <c r="GOU16"/>
      <c r="GOV16"/>
      <c r="GOW16"/>
      <c r="GOX16"/>
      <c r="GOY16"/>
      <c r="GOZ16"/>
      <c r="GPA16"/>
      <c r="GPB16"/>
      <c r="GPC16"/>
      <c r="GPD16"/>
      <c r="GPE16"/>
      <c r="GPF16"/>
      <c r="GPG16"/>
      <c r="GPH16"/>
      <c r="GPI16"/>
      <c r="GPJ16"/>
      <c r="GPK16"/>
      <c r="GPL16"/>
      <c r="GPM16"/>
      <c r="GPN16"/>
      <c r="GPO16"/>
      <c r="GPP16"/>
      <c r="GPQ16"/>
      <c r="GPR16"/>
      <c r="GPS16"/>
      <c r="GPT16"/>
      <c r="GPU16"/>
      <c r="GPV16"/>
      <c r="GPW16"/>
      <c r="GPX16"/>
      <c r="GPY16"/>
      <c r="GPZ16"/>
      <c r="GQA16"/>
      <c r="GQB16"/>
      <c r="GQC16"/>
      <c r="GQD16"/>
      <c r="GQE16"/>
      <c r="GQF16"/>
      <c r="GQG16"/>
      <c r="GQH16"/>
      <c r="GQI16"/>
      <c r="GQJ16"/>
      <c r="GQK16"/>
      <c r="GQL16"/>
      <c r="GQM16"/>
      <c r="GQN16"/>
      <c r="GQO16"/>
      <c r="GQP16"/>
      <c r="GQQ16"/>
      <c r="GQR16"/>
      <c r="GQS16"/>
      <c r="GQT16"/>
      <c r="GQU16"/>
      <c r="GQV16"/>
      <c r="GQW16"/>
      <c r="GQX16"/>
      <c r="GQY16"/>
      <c r="GQZ16"/>
      <c r="GRA16"/>
      <c r="GRB16"/>
      <c r="GRC16"/>
      <c r="GRD16"/>
      <c r="GRE16"/>
      <c r="GRF16"/>
      <c r="GRG16"/>
      <c r="GRH16"/>
      <c r="GRI16"/>
      <c r="GRJ16"/>
      <c r="GRK16"/>
      <c r="GRL16"/>
      <c r="GRM16"/>
      <c r="GRN16"/>
      <c r="GRO16"/>
      <c r="GRP16"/>
      <c r="GRQ16"/>
      <c r="GRR16"/>
      <c r="GRS16"/>
      <c r="GRT16"/>
      <c r="GRU16"/>
      <c r="GRV16"/>
      <c r="GRW16"/>
      <c r="GRX16"/>
      <c r="GRY16"/>
      <c r="GRZ16"/>
      <c r="GSA16"/>
      <c r="GSB16"/>
      <c r="GSC16"/>
      <c r="GSD16"/>
      <c r="GSE16"/>
      <c r="GSF16"/>
      <c r="GSG16"/>
      <c r="GSH16"/>
      <c r="GSI16"/>
      <c r="GSJ16"/>
      <c r="GSK16"/>
      <c r="GSL16"/>
      <c r="GSM16"/>
      <c r="GSN16"/>
      <c r="GSO16"/>
      <c r="GSP16"/>
      <c r="GSQ16"/>
      <c r="GSR16"/>
      <c r="GSS16"/>
      <c r="GST16"/>
      <c r="GSU16"/>
      <c r="GSV16"/>
      <c r="GSW16"/>
      <c r="GSX16"/>
      <c r="GSY16"/>
      <c r="GSZ16"/>
      <c r="GTA16"/>
      <c r="GTB16"/>
      <c r="GTC16"/>
      <c r="GTD16"/>
      <c r="GTE16"/>
      <c r="GTF16"/>
      <c r="GTG16"/>
      <c r="GTH16"/>
      <c r="GTI16"/>
      <c r="GTJ16"/>
      <c r="GTK16"/>
      <c r="GTL16"/>
      <c r="GTM16"/>
      <c r="GTN16"/>
      <c r="GTO16"/>
      <c r="GTP16"/>
      <c r="GTQ16"/>
      <c r="GTR16"/>
      <c r="GTS16"/>
      <c r="GTT16"/>
      <c r="GTU16"/>
      <c r="GTV16"/>
      <c r="GTW16"/>
      <c r="GTX16"/>
      <c r="GTY16"/>
      <c r="GTZ16"/>
      <c r="GUA16"/>
      <c r="GUB16"/>
      <c r="GUC16"/>
      <c r="GUD16"/>
      <c r="GUE16"/>
      <c r="GUF16"/>
      <c r="GUG16"/>
      <c r="GUH16"/>
      <c r="GUI16"/>
      <c r="GUJ16"/>
      <c r="GUK16"/>
      <c r="GUL16"/>
      <c r="GUM16"/>
      <c r="GUN16"/>
      <c r="GUO16"/>
      <c r="GUP16"/>
      <c r="GUQ16"/>
      <c r="GUR16"/>
      <c r="GUS16"/>
      <c r="GUT16"/>
      <c r="GUU16"/>
      <c r="GUV16"/>
      <c r="GUW16"/>
      <c r="GUX16"/>
      <c r="GUY16"/>
      <c r="GUZ16"/>
      <c r="GVA16"/>
      <c r="GVB16"/>
      <c r="GVC16"/>
      <c r="GVD16"/>
      <c r="GVE16"/>
      <c r="GVF16"/>
      <c r="GVG16"/>
      <c r="GVH16"/>
      <c r="GVI16"/>
      <c r="GVJ16"/>
      <c r="GVK16"/>
      <c r="GVL16"/>
      <c r="GVM16"/>
      <c r="GVN16"/>
      <c r="GVO16"/>
      <c r="GVP16"/>
      <c r="GVQ16"/>
      <c r="GVR16"/>
      <c r="GVS16"/>
      <c r="GVT16"/>
      <c r="GVU16"/>
      <c r="GVV16"/>
      <c r="GVW16"/>
      <c r="GVX16"/>
      <c r="GVY16"/>
      <c r="GVZ16"/>
      <c r="GWA16"/>
      <c r="GWB16"/>
      <c r="GWC16"/>
      <c r="GWD16"/>
      <c r="GWE16"/>
      <c r="GWF16"/>
      <c r="GWG16"/>
      <c r="GWH16"/>
      <c r="GWI16"/>
      <c r="GWJ16"/>
      <c r="GWK16"/>
      <c r="GWL16"/>
      <c r="GWM16"/>
      <c r="GWN16"/>
      <c r="GWO16"/>
      <c r="GWP16"/>
      <c r="GWQ16"/>
      <c r="GWR16"/>
      <c r="GWS16"/>
      <c r="GWT16"/>
      <c r="GWU16"/>
      <c r="GWV16"/>
      <c r="GWW16"/>
      <c r="GWX16"/>
      <c r="GWY16"/>
      <c r="GWZ16"/>
      <c r="GXA16"/>
      <c r="GXB16"/>
      <c r="GXC16"/>
      <c r="GXD16"/>
      <c r="GXE16"/>
      <c r="GXF16"/>
      <c r="GXG16"/>
      <c r="GXH16"/>
      <c r="GXI16"/>
      <c r="GXJ16"/>
      <c r="GXK16"/>
      <c r="GXL16"/>
      <c r="GXM16"/>
      <c r="GXN16"/>
      <c r="GXO16"/>
      <c r="GXP16"/>
      <c r="GXQ16"/>
      <c r="GXR16"/>
      <c r="GXS16"/>
      <c r="GXT16"/>
      <c r="GXU16"/>
      <c r="GXV16"/>
      <c r="GXW16"/>
      <c r="GXX16"/>
      <c r="GXY16"/>
      <c r="GXZ16"/>
      <c r="GYA16"/>
      <c r="GYB16"/>
      <c r="GYC16"/>
      <c r="GYD16"/>
      <c r="GYE16"/>
      <c r="GYF16"/>
      <c r="GYG16"/>
      <c r="GYH16"/>
      <c r="GYI16"/>
      <c r="GYJ16"/>
      <c r="GYK16"/>
      <c r="GYL16"/>
      <c r="GYM16"/>
      <c r="GYN16"/>
      <c r="GYO16"/>
      <c r="GYP16"/>
      <c r="GYQ16"/>
      <c r="GYR16"/>
      <c r="GYS16"/>
      <c r="GYT16"/>
      <c r="GYU16"/>
      <c r="GYV16"/>
      <c r="GYW16"/>
      <c r="GYX16"/>
      <c r="GYY16"/>
      <c r="GYZ16"/>
      <c r="GZA16"/>
      <c r="GZB16"/>
      <c r="GZC16"/>
      <c r="GZD16"/>
      <c r="GZE16"/>
      <c r="GZF16"/>
      <c r="GZG16"/>
      <c r="GZH16"/>
      <c r="GZI16"/>
      <c r="GZJ16"/>
      <c r="GZK16"/>
      <c r="GZL16"/>
      <c r="GZM16"/>
      <c r="GZN16"/>
      <c r="GZO16"/>
      <c r="GZP16"/>
      <c r="GZQ16"/>
      <c r="GZR16"/>
      <c r="GZS16"/>
      <c r="GZT16"/>
      <c r="GZU16"/>
      <c r="GZV16"/>
      <c r="GZW16"/>
      <c r="GZX16"/>
      <c r="GZY16"/>
      <c r="GZZ16"/>
      <c r="HAA16"/>
      <c r="HAB16"/>
      <c r="HAC16"/>
      <c r="HAD16"/>
      <c r="HAE16"/>
      <c r="HAF16"/>
      <c r="HAG16"/>
      <c r="HAH16"/>
      <c r="HAI16"/>
      <c r="HAJ16"/>
      <c r="HAK16"/>
      <c r="HAL16"/>
      <c r="HAM16"/>
      <c r="HAN16"/>
      <c r="HAO16"/>
      <c r="HAP16"/>
      <c r="HAQ16"/>
      <c r="HAR16"/>
      <c r="HAS16"/>
      <c r="HAT16"/>
      <c r="HAU16"/>
      <c r="HAV16"/>
      <c r="HAW16"/>
      <c r="HAX16"/>
      <c r="HAY16"/>
      <c r="HAZ16"/>
      <c r="HBA16"/>
      <c r="HBB16"/>
      <c r="HBC16"/>
      <c r="HBD16"/>
      <c r="HBE16"/>
      <c r="HBF16"/>
      <c r="HBG16"/>
      <c r="HBH16"/>
      <c r="HBI16"/>
      <c r="HBJ16"/>
      <c r="HBK16"/>
      <c r="HBL16"/>
      <c r="HBM16"/>
      <c r="HBN16"/>
      <c r="HBO16"/>
      <c r="HBP16"/>
      <c r="HBQ16"/>
      <c r="HBR16"/>
      <c r="HBS16"/>
      <c r="HBT16"/>
      <c r="HBU16"/>
      <c r="HBV16"/>
      <c r="HBW16"/>
      <c r="HBX16"/>
      <c r="HBY16"/>
      <c r="HBZ16"/>
      <c r="HCA16"/>
      <c r="HCB16"/>
      <c r="HCC16"/>
      <c r="HCD16"/>
      <c r="HCE16"/>
      <c r="HCF16"/>
      <c r="HCG16"/>
      <c r="HCH16"/>
      <c r="HCI16"/>
      <c r="HCJ16"/>
      <c r="HCK16"/>
      <c r="HCL16"/>
      <c r="HCM16"/>
      <c r="HCN16"/>
      <c r="HCO16"/>
      <c r="HCP16"/>
      <c r="HCQ16"/>
      <c r="HCR16"/>
      <c r="HCS16"/>
      <c r="HCT16"/>
      <c r="HCU16"/>
      <c r="HCV16"/>
      <c r="HCW16"/>
      <c r="HCX16"/>
      <c r="HCY16"/>
      <c r="HCZ16"/>
      <c r="HDA16"/>
      <c r="HDB16"/>
      <c r="HDC16"/>
      <c r="HDD16"/>
      <c r="HDE16"/>
      <c r="HDF16"/>
      <c r="HDG16"/>
      <c r="HDH16"/>
      <c r="HDI16"/>
      <c r="HDJ16"/>
      <c r="HDK16"/>
      <c r="HDL16"/>
      <c r="HDM16"/>
      <c r="HDN16"/>
      <c r="HDO16"/>
      <c r="HDP16"/>
      <c r="HDQ16"/>
      <c r="HDR16"/>
      <c r="HDS16"/>
      <c r="HDT16"/>
      <c r="HDU16"/>
      <c r="HDV16"/>
      <c r="HDW16"/>
      <c r="HDX16"/>
      <c r="HDY16"/>
      <c r="HDZ16"/>
      <c r="HEA16"/>
      <c r="HEB16"/>
      <c r="HEC16"/>
      <c r="HED16"/>
      <c r="HEE16"/>
      <c r="HEF16"/>
      <c r="HEG16"/>
      <c r="HEH16"/>
      <c r="HEI16"/>
      <c r="HEJ16"/>
      <c r="HEK16"/>
      <c r="HEL16"/>
      <c r="HEM16"/>
      <c r="HEN16"/>
      <c r="HEO16"/>
      <c r="HEP16"/>
      <c r="HEQ16"/>
      <c r="HER16"/>
      <c r="HES16"/>
      <c r="HET16"/>
      <c r="HEU16"/>
      <c r="HEV16"/>
      <c r="HEW16"/>
      <c r="HEX16"/>
      <c r="HEY16"/>
      <c r="HEZ16"/>
      <c r="HFA16"/>
      <c r="HFB16"/>
      <c r="HFC16"/>
      <c r="HFD16"/>
      <c r="HFE16"/>
      <c r="HFF16"/>
      <c r="HFG16"/>
      <c r="HFH16"/>
      <c r="HFI16"/>
      <c r="HFJ16"/>
      <c r="HFK16"/>
      <c r="HFL16"/>
      <c r="HFM16"/>
      <c r="HFN16"/>
      <c r="HFO16"/>
      <c r="HFP16"/>
      <c r="HFQ16"/>
      <c r="HFR16"/>
      <c r="HFS16"/>
      <c r="HFT16"/>
      <c r="HFU16"/>
      <c r="HFV16"/>
      <c r="HFW16"/>
      <c r="HFX16"/>
      <c r="HFY16"/>
      <c r="HFZ16"/>
      <c r="HGA16"/>
      <c r="HGB16"/>
      <c r="HGC16"/>
      <c r="HGD16"/>
      <c r="HGE16"/>
      <c r="HGF16"/>
      <c r="HGG16"/>
      <c r="HGH16"/>
      <c r="HGI16"/>
      <c r="HGJ16"/>
      <c r="HGK16"/>
      <c r="HGL16"/>
      <c r="HGM16"/>
      <c r="HGN16"/>
      <c r="HGO16"/>
      <c r="HGP16"/>
      <c r="HGQ16"/>
      <c r="HGR16"/>
      <c r="HGS16"/>
      <c r="HGT16"/>
      <c r="HGU16"/>
      <c r="HGV16"/>
      <c r="HGW16"/>
      <c r="HGX16"/>
      <c r="HGY16"/>
      <c r="HGZ16"/>
      <c r="HHA16"/>
      <c r="HHB16"/>
      <c r="HHC16"/>
      <c r="HHD16"/>
      <c r="HHE16"/>
      <c r="HHF16"/>
      <c r="HHG16"/>
      <c r="HHH16"/>
      <c r="HHI16"/>
      <c r="HHJ16"/>
      <c r="HHK16"/>
      <c r="HHL16"/>
      <c r="HHM16"/>
      <c r="HHN16"/>
      <c r="HHO16"/>
      <c r="HHP16"/>
      <c r="HHQ16"/>
      <c r="HHR16"/>
      <c r="HHS16"/>
      <c r="HHT16"/>
      <c r="HHU16"/>
      <c r="HHV16"/>
      <c r="HHW16"/>
      <c r="HHX16"/>
      <c r="HHY16"/>
      <c r="HHZ16"/>
      <c r="HIA16"/>
      <c r="HIB16"/>
      <c r="HIC16"/>
      <c r="HID16"/>
      <c r="HIE16"/>
      <c r="HIF16"/>
      <c r="HIG16"/>
      <c r="HIH16"/>
      <c r="HII16"/>
      <c r="HIJ16"/>
      <c r="HIK16"/>
      <c r="HIL16"/>
      <c r="HIM16"/>
      <c r="HIN16"/>
      <c r="HIO16"/>
      <c r="HIP16"/>
      <c r="HIQ16"/>
      <c r="HIR16"/>
      <c r="HIS16"/>
      <c r="HIT16"/>
      <c r="HIU16"/>
      <c r="HIV16"/>
      <c r="HIW16"/>
      <c r="HIX16"/>
      <c r="HIY16"/>
      <c r="HIZ16"/>
      <c r="HJA16"/>
      <c r="HJB16"/>
      <c r="HJC16"/>
      <c r="HJD16"/>
      <c r="HJE16"/>
      <c r="HJF16"/>
      <c r="HJG16"/>
      <c r="HJH16"/>
      <c r="HJI16"/>
      <c r="HJJ16"/>
      <c r="HJK16"/>
      <c r="HJL16"/>
      <c r="HJM16"/>
      <c r="HJN16"/>
      <c r="HJO16"/>
      <c r="HJP16"/>
      <c r="HJQ16"/>
      <c r="HJR16"/>
      <c r="HJS16"/>
      <c r="HJT16"/>
      <c r="HJU16"/>
      <c r="HJV16"/>
      <c r="HJW16"/>
      <c r="HJX16"/>
      <c r="HJY16"/>
      <c r="HJZ16"/>
      <c r="HKA16"/>
      <c r="HKB16"/>
      <c r="HKC16"/>
      <c r="HKD16"/>
      <c r="HKE16"/>
      <c r="HKF16"/>
      <c r="HKG16"/>
      <c r="HKH16"/>
      <c r="HKI16"/>
      <c r="HKJ16"/>
      <c r="HKK16"/>
      <c r="HKL16"/>
      <c r="HKM16"/>
      <c r="HKN16"/>
      <c r="HKO16"/>
      <c r="HKP16"/>
      <c r="HKQ16"/>
      <c r="HKR16"/>
      <c r="HKS16"/>
      <c r="HKT16"/>
      <c r="HKU16"/>
      <c r="HKV16"/>
      <c r="HKW16"/>
      <c r="HKX16"/>
      <c r="HKY16"/>
      <c r="HKZ16"/>
      <c r="HLA16"/>
      <c r="HLB16"/>
      <c r="HLC16"/>
      <c r="HLD16"/>
      <c r="HLE16"/>
      <c r="HLF16"/>
      <c r="HLG16"/>
      <c r="HLH16"/>
      <c r="HLI16"/>
      <c r="HLJ16"/>
      <c r="HLK16"/>
      <c r="HLL16"/>
      <c r="HLM16"/>
      <c r="HLN16"/>
      <c r="HLO16"/>
      <c r="HLP16"/>
      <c r="HLQ16"/>
      <c r="HLR16"/>
      <c r="HLS16"/>
      <c r="HLT16"/>
      <c r="HLU16"/>
      <c r="HLV16"/>
      <c r="HLW16"/>
      <c r="HLX16"/>
      <c r="HLY16"/>
      <c r="HLZ16"/>
      <c r="HMA16"/>
      <c r="HMB16"/>
      <c r="HMC16"/>
      <c r="HMD16"/>
      <c r="HME16"/>
      <c r="HMF16"/>
      <c r="HMG16"/>
      <c r="HMH16"/>
      <c r="HMI16"/>
      <c r="HMJ16"/>
      <c r="HMK16"/>
      <c r="HML16"/>
      <c r="HMM16"/>
      <c r="HMN16"/>
      <c r="HMO16"/>
      <c r="HMP16"/>
      <c r="HMQ16"/>
      <c r="HMR16"/>
      <c r="HMS16"/>
      <c r="HMT16"/>
      <c r="HMU16"/>
      <c r="HMV16"/>
      <c r="HMW16"/>
      <c r="HMX16"/>
      <c r="HMY16"/>
      <c r="HMZ16"/>
      <c r="HNA16"/>
      <c r="HNB16"/>
      <c r="HNC16"/>
      <c r="HND16"/>
      <c r="HNE16"/>
      <c r="HNF16"/>
      <c r="HNG16"/>
      <c r="HNH16"/>
      <c r="HNI16"/>
      <c r="HNJ16"/>
      <c r="HNK16"/>
      <c r="HNL16"/>
      <c r="HNM16"/>
      <c r="HNN16"/>
      <c r="HNO16"/>
      <c r="HNP16"/>
      <c r="HNQ16"/>
      <c r="HNR16"/>
      <c r="HNS16"/>
      <c r="HNT16"/>
      <c r="HNU16"/>
      <c r="HNV16"/>
      <c r="HNW16"/>
      <c r="HNX16"/>
      <c r="HNY16"/>
      <c r="HNZ16"/>
      <c r="HOA16"/>
      <c r="HOB16"/>
      <c r="HOC16"/>
      <c r="HOD16"/>
      <c r="HOE16"/>
      <c r="HOF16"/>
      <c r="HOG16"/>
      <c r="HOH16"/>
      <c r="HOI16"/>
      <c r="HOJ16"/>
      <c r="HOK16"/>
      <c r="HOL16"/>
      <c r="HOM16"/>
      <c r="HON16"/>
      <c r="HOO16"/>
      <c r="HOP16"/>
      <c r="HOQ16"/>
      <c r="HOR16"/>
      <c r="HOS16"/>
      <c r="HOT16"/>
      <c r="HOU16"/>
      <c r="HOV16"/>
      <c r="HOW16"/>
      <c r="HOX16"/>
      <c r="HOY16"/>
      <c r="HOZ16"/>
      <c r="HPA16"/>
      <c r="HPB16"/>
      <c r="HPC16"/>
      <c r="HPD16"/>
      <c r="HPE16"/>
      <c r="HPF16"/>
      <c r="HPG16"/>
      <c r="HPH16"/>
      <c r="HPI16"/>
      <c r="HPJ16"/>
      <c r="HPK16"/>
      <c r="HPL16"/>
      <c r="HPM16"/>
      <c r="HPN16"/>
      <c r="HPO16"/>
      <c r="HPP16"/>
      <c r="HPQ16"/>
      <c r="HPR16"/>
      <c r="HPS16"/>
      <c r="HPT16"/>
      <c r="HPU16"/>
      <c r="HPV16"/>
      <c r="HPW16"/>
      <c r="HPX16"/>
      <c r="HPY16"/>
      <c r="HPZ16"/>
      <c r="HQA16"/>
      <c r="HQB16"/>
      <c r="HQC16"/>
      <c r="HQD16"/>
      <c r="HQE16"/>
      <c r="HQF16"/>
      <c r="HQG16"/>
      <c r="HQH16"/>
      <c r="HQI16"/>
      <c r="HQJ16"/>
      <c r="HQK16"/>
      <c r="HQL16"/>
      <c r="HQM16"/>
      <c r="HQN16"/>
      <c r="HQO16"/>
      <c r="HQP16"/>
      <c r="HQQ16"/>
      <c r="HQR16"/>
      <c r="HQS16"/>
      <c r="HQT16"/>
      <c r="HQU16"/>
      <c r="HQV16"/>
      <c r="HQW16"/>
      <c r="HQX16"/>
      <c r="HQY16"/>
      <c r="HQZ16"/>
      <c r="HRA16"/>
      <c r="HRB16"/>
      <c r="HRC16"/>
      <c r="HRD16"/>
      <c r="HRE16"/>
      <c r="HRF16"/>
      <c r="HRG16"/>
      <c r="HRH16"/>
      <c r="HRI16"/>
      <c r="HRJ16"/>
      <c r="HRK16"/>
      <c r="HRL16"/>
      <c r="HRM16"/>
      <c r="HRN16"/>
      <c r="HRO16"/>
      <c r="HRP16"/>
      <c r="HRQ16"/>
      <c r="HRR16"/>
      <c r="HRS16"/>
      <c r="HRT16"/>
      <c r="HRU16"/>
      <c r="HRV16"/>
      <c r="HRW16"/>
      <c r="HRX16"/>
      <c r="HRY16"/>
      <c r="HRZ16"/>
      <c r="HSA16"/>
      <c r="HSB16"/>
      <c r="HSC16"/>
      <c r="HSD16"/>
      <c r="HSE16"/>
      <c r="HSF16"/>
      <c r="HSG16"/>
      <c r="HSH16"/>
      <c r="HSI16"/>
      <c r="HSJ16"/>
      <c r="HSK16"/>
      <c r="HSL16"/>
      <c r="HSM16"/>
      <c r="HSN16"/>
      <c r="HSO16"/>
      <c r="HSP16"/>
      <c r="HSQ16"/>
      <c r="HSR16"/>
      <c r="HSS16"/>
      <c r="HST16"/>
      <c r="HSU16"/>
      <c r="HSV16"/>
      <c r="HSW16"/>
      <c r="HSX16"/>
      <c r="HSY16"/>
      <c r="HSZ16"/>
      <c r="HTA16"/>
      <c r="HTB16"/>
      <c r="HTC16"/>
      <c r="HTD16"/>
      <c r="HTE16"/>
      <c r="HTF16"/>
      <c r="HTG16"/>
      <c r="HTH16"/>
      <c r="HTI16"/>
      <c r="HTJ16"/>
      <c r="HTK16"/>
      <c r="HTL16"/>
      <c r="HTM16"/>
      <c r="HTN16"/>
      <c r="HTO16"/>
      <c r="HTP16"/>
      <c r="HTQ16"/>
      <c r="HTR16"/>
      <c r="HTS16"/>
      <c r="HTT16"/>
      <c r="HTU16"/>
      <c r="HTV16"/>
      <c r="HTW16"/>
      <c r="HTX16"/>
      <c r="HTY16"/>
      <c r="HTZ16"/>
      <c r="HUA16"/>
      <c r="HUB16"/>
      <c r="HUC16"/>
      <c r="HUD16"/>
      <c r="HUE16"/>
      <c r="HUF16"/>
      <c r="HUG16"/>
      <c r="HUH16"/>
      <c r="HUI16"/>
      <c r="HUJ16"/>
      <c r="HUK16"/>
      <c r="HUL16"/>
      <c r="HUM16"/>
      <c r="HUN16"/>
      <c r="HUO16"/>
      <c r="HUP16"/>
      <c r="HUQ16"/>
      <c r="HUR16"/>
      <c r="HUS16"/>
      <c r="HUT16"/>
      <c r="HUU16"/>
      <c r="HUV16"/>
      <c r="HUW16"/>
      <c r="HUX16"/>
      <c r="HUY16"/>
      <c r="HUZ16"/>
      <c r="HVA16"/>
      <c r="HVB16"/>
      <c r="HVC16"/>
      <c r="HVD16"/>
      <c r="HVE16"/>
      <c r="HVF16"/>
      <c r="HVG16"/>
      <c r="HVH16"/>
      <c r="HVI16"/>
      <c r="HVJ16"/>
      <c r="HVK16"/>
      <c r="HVL16"/>
      <c r="HVM16"/>
      <c r="HVN16"/>
      <c r="HVO16"/>
      <c r="HVP16"/>
      <c r="HVQ16"/>
      <c r="HVR16"/>
      <c r="HVS16"/>
      <c r="HVT16"/>
      <c r="HVU16"/>
      <c r="HVV16"/>
      <c r="HVW16"/>
      <c r="HVX16"/>
      <c r="HVY16"/>
      <c r="HVZ16"/>
      <c r="HWA16"/>
      <c r="HWB16"/>
      <c r="HWC16"/>
      <c r="HWD16"/>
      <c r="HWE16"/>
      <c r="HWF16"/>
      <c r="HWG16"/>
      <c r="HWH16"/>
      <c r="HWI16"/>
      <c r="HWJ16"/>
      <c r="HWK16"/>
      <c r="HWL16"/>
      <c r="HWM16"/>
      <c r="HWN16"/>
      <c r="HWO16"/>
      <c r="HWP16"/>
      <c r="HWQ16"/>
      <c r="HWR16"/>
      <c r="HWS16"/>
      <c r="HWT16"/>
      <c r="HWU16"/>
      <c r="HWV16"/>
      <c r="HWW16"/>
      <c r="HWX16"/>
      <c r="HWY16"/>
      <c r="HWZ16"/>
      <c r="HXA16"/>
      <c r="HXB16"/>
      <c r="HXC16"/>
      <c r="HXD16"/>
      <c r="HXE16"/>
      <c r="HXF16"/>
      <c r="HXG16"/>
      <c r="HXH16"/>
      <c r="HXI16"/>
      <c r="HXJ16"/>
      <c r="HXK16"/>
      <c r="HXL16"/>
      <c r="HXM16"/>
      <c r="HXN16"/>
      <c r="HXO16"/>
      <c r="HXP16"/>
      <c r="HXQ16"/>
      <c r="HXR16"/>
      <c r="HXS16"/>
      <c r="HXT16"/>
      <c r="HXU16"/>
      <c r="HXV16"/>
      <c r="HXW16"/>
      <c r="HXX16"/>
      <c r="HXY16"/>
      <c r="HXZ16"/>
      <c r="HYA16"/>
      <c r="HYB16"/>
      <c r="HYC16"/>
      <c r="HYD16"/>
      <c r="HYE16"/>
      <c r="HYF16"/>
      <c r="HYG16"/>
      <c r="HYH16"/>
      <c r="HYI16"/>
      <c r="HYJ16"/>
      <c r="HYK16"/>
      <c r="HYL16"/>
      <c r="HYM16"/>
      <c r="HYN16"/>
      <c r="HYO16"/>
      <c r="HYP16"/>
      <c r="HYQ16"/>
      <c r="HYR16"/>
      <c r="HYS16"/>
      <c r="HYT16"/>
      <c r="HYU16"/>
      <c r="HYV16"/>
      <c r="HYW16"/>
      <c r="HYX16"/>
      <c r="HYY16"/>
      <c r="HYZ16"/>
      <c r="HZA16"/>
      <c r="HZB16"/>
      <c r="HZC16"/>
      <c r="HZD16"/>
      <c r="HZE16"/>
      <c r="HZF16"/>
      <c r="HZG16"/>
      <c r="HZH16"/>
      <c r="HZI16"/>
      <c r="HZJ16"/>
      <c r="HZK16"/>
      <c r="HZL16"/>
      <c r="HZM16"/>
      <c r="HZN16"/>
      <c r="HZO16"/>
      <c r="HZP16"/>
      <c r="HZQ16"/>
      <c r="HZR16"/>
      <c r="HZS16"/>
      <c r="HZT16"/>
      <c r="HZU16"/>
      <c r="HZV16"/>
      <c r="HZW16"/>
      <c r="HZX16"/>
      <c r="HZY16"/>
      <c r="HZZ16"/>
      <c r="IAA16"/>
      <c r="IAB16"/>
      <c r="IAC16"/>
      <c r="IAD16"/>
      <c r="IAE16"/>
      <c r="IAF16"/>
      <c r="IAG16"/>
      <c r="IAH16"/>
      <c r="IAI16"/>
      <c r="IAJ16"/>
      <c r="IAK16"/>
      <c r="IAL16"/>
      <c r="IAM16"/>
      <c r="IAN16"/>
      <c r="IAO16"/>
      <c r="IAP16"/>
      <c r="IAQ16"/>
      <c r="IAR16"/>
      <c r="IAS16"/>
      <c r="IAT16"/>
      <c r="IAU16"/>
      <c r="IAV16"/>
      <c r="IAW16"/>
      <c r="IAX16"/>
      <c r="IAY16"/>
      <c r="IAZ16"/>
      <c r="IBA16"/>
      <c r="IBB16"/>
      <c r="IBC16"/>
      <c r="IBD16"/>
      <c r="IBE16"/>
      <c r="IBF16"/>
      <c r="IBG16"/>
      <c r="IBH16"/>
      <c r="IBI16"/>
      <c r="IBJ16"/>
      <c r="IBK16"/>
      <c r="IBL16"/>
      <c r="IBM16"/>
      <c r="IBN16"/>
      <c r="IBO16"/>
      <c r="IBP16"/>
      <c r="IBQ16"/>
      <c r="IBR16"/>
      <c r="IBS16"/>
      <c r="IBT16"/>
      <c r="IBU16"/>
      <c r="IBV16"/>
      <c r="IBW16"/>
      <c r="IBX16"/>
      <c r="IBY16"/>
      <c r="IBZ16"/>
      <c r="ICA16"/>
      <c r="ICB16"/>
      <c r="ICC16"/>
      <c r="ICD16"/>
      <c r="ICE16"/>
      <c r="ICF16"/>
      <c r="ICG16"/>
      <c r="ICH16"/>
      <c r="ICI16"/>
      <c r="ICJ16"/>
      <c r="ICK16"/>
      <c r="ICL16"/>
      <c r="ICM16"/>
      <c r="ICN16"/>
      <c r="ICO16"/>
      <c r="ICP16"/>
      <c r="ICQ16"/>
      <c r="ICR16"/>
      <c r="ICS16"/>
      <c r="ICT16"/>
      <c r="ICU16"/>
      <c r="ICV16"/>
      <c r="ICW16"/>
      <c r="ICX16"/>
      <c r="ICY16"/>
      <c r="ICZ16"/>
      <c r="IDA16"/>
      <c r="IDB16"/>
      <c r="IDC16"/>
      <c r="IDD16"/>
      <c r="IDE16"/>
      <c r="IDF16"/>
      <c r="IDG16"/>
      <c r="IDH16"/>
      <c r="IDI16"/>
      <c r="IDJ16"/>
      <c r="IDK16"/>
      <c r="IDL16"/>
      <c r="IDM16"/>
      <c r="IDN16"/>
      <c r="IDO16"/>
      <c r="IDP16"/>
      <c r="IDQ16"/>
      <c r="IDR16"/>
      <c r="IDS16"/>
      <c r="IDT16"/>
      <c r="IDU16"/>
      <c r="IDV16"/>
      <c r="IDW16"/>
      <c r="IDX16"/>
      <c r="IDY16"/>
      <c r="IDZ16"/>
      <c r="IEA16"/>
      <c r="IEB16"/>
      <c r="IEC16"/>
      <c r="IED16"/>
      <c r="IEE16"/>
      <c r="IEF16"/>
      <c r="IEG16"/>
      <c r="IEH16"/>
      <c r="IEI16"/>
      <c r="IEJ16"/>
      <c r="IEK16"/>
      <c r="IEL16"/>
      <c r="IEM16"/>
      <c r="IEN16"/>
      <c r="IEO16"/>
      <c r="IEP16"/>
      <c r="IEQ16"/>
      <c r="IER16"/>
      <c r="IES16"/>
      <c r="IET16"/>
      <c r="IEU16"/>
      <c r="IEV16"/>
      <c r="IEW16"/>
      <c r="IEX16"/>
      <c r="IEY16"/>
      <c r="IEZ16"/>
      <c r="IFA16"/>
      <c r="IFB16"/>
      <c r="IFC16"/>
      <c r="IFD16"/>
      <c r="IFE16"/>
      <c r="IFF16"/>
      <c r="IFG16"/>
      <c r="IFH16"/>
      <c r="IFI16"/>
      <c r="IFJ16"/>
      <c r="IFK16"/>
      <c r="IFL16"/>
      <c r="IFM16"/>
      <c r="IFN16"/>
      <c r="IFO16"/>
      <c r="IFP16"/>
      <c r="IFQ16"/>
      <c r="IFR16"/>
      <c r="IFS16"/>
      <c r="IFT16"/>
      <c r="IFU16"/>
      <c r="IFV16"/>
      <c r="IFW16"/>
      <c r="IFX16"/>
      <c r="IFY16"/>
      <c r="IFZ16"/>
      <c r="IGA16"/>
      <c r="IGB16"/>
      <c r="IGC16"/>
      <c r="IGD16"/>
      <c r="IGE16"/>
      <c r="IGF16"/>
      <c r="IGG16"/>
      <c r="IGH16"/>
      <c r="IGI16"/>
      <c r="IGJ16"/>
      <c r="IGK16"/>
      <c r="IGL16"/>
      <c r="IGM16"/>
      <c r="IGN16"/>
      <c r="IGO16"/>
      <c r="IGP16"/>
      <c r="IGQ16"/>
      <c r="IGR16"/>
      <c r="IGS16"/>
      <c r="IGT16"/>
      <c r="IGU16"/>
      <c r="IGV16"/>
      <c r="IGW16"/>
      <c r="IGX16"/>
      <c r="IGY16"/>
      <c r="IGZ16"/>
      <c r="IHA16"/>
      <c r="IHB16"/>
      <c r="IHC16"/>
      <c r="IHD16"/>
      <c r="IHE16"/>
      <c r="IHF16"/>
      <c r="IHG16"/>
      <c r="IHH16"/>
      <c r="IHI16"/>
      <c r="IHJ16"/>
      <c r="IHK16"/>
      <c r="IHL16"/>
      <c r="IHM16"/>
      <c r="IHN16"/>
      <c r="IHO16"/>
      <c r="IHP16"/>
      <c r="IHQ16"/>
      <c r="IHR16"/>
      <c r="IHS16"/>
      <c r="IHT16"/>
      <c r="IHU16"/>
      <c r="IHV16"/>
      <c r="IHW16"/>
      <c r="IHX16"/>
      <c r="IHY16"/>
      <c r="IHZ16"/>
      <c r="IIA16"/>
      <c r="IIB16"/>
      <c r="IIC16"/>
      <c r="IID16"/>
      <c r="IIE16"/>
      <c r="IIF16"/>
      <c r="IIG16"/>
      <c r="IIH16"/>
      <c r="III16"/>
      <c r="IIJ16"/>
      <c r="IIK16"/>
      <c r="IIL16"/>
      <c r="IIM16"/>
      <c r="IIN16"/>
      <c r="IIO16"/>
      <c r="IIP16"/>
      <c r="IIQ16"/>
      <c r="IIR16"/>
      <c r="IIS16"/>
      <c r="IIT16"/>
      <c r="IIU16"/>
      <c r="IIV16"/>
      <c r="IIW16"/>
      <c r="IIX16"/>
      <c r="IIY16"/>
      <c r="IIZ16"/>
      <c r="IJA16"/>
      <c r="IJB16"/>
      <c r="IJC16"/>
      <c r="IJD16"/>
      <c r="IJE16"/>
      <c r="IJF16"/>
      <c r="IJG16"/>
      <c r="IJH16"/>
      <c r="IJI16"/>
      <c r="IJJ16"/>
      <c r="IJK16"/>
      <c r="IJL16"/>
      <c r="IJM16"/>
      <c r="IJN16"/>
      <c r="IJO16"/>
      <c r="IJP16"/>
      <c r="IJQ16"/>
      <c r="IJR16"/>
      <c r="IJS16"/>
      <c r="IJT16"/>
      <c r="IJU16"/>
      <c r="IJV16"/>
      <c r="IJW16"/>
      <c r="IJX16"/>
      <c r="IJY16"/>
      <c r="IJZ16"/>
      <c r="IKA16"/>
      <c r="IKB16"/>
      <c r="IKC16"/>
      <c r="IKD16"/>
      <c r="IKE16"/>
      <c r="IKF16"/>
      <c r="IKG16"/>
      <c r="IKH16"/>
      <c r="IKI16"/>
      <c r="IKJ16"/>
      <c r="IKK16"/>
      <c r="IKL16"/>
      <c r="IKM16"/>
      <c r="IKN16"/>
      <c r="IKO16"/>
      <c r="IKP16"/>
      <c r="IKQ16"/>
      <c r="IKR16"/>
      <c r="IKS16"/>
      <c r="IKT16"/>
      <c r="IKU16"/>
      <c r="IKV16"/>
      <c r="IKW16"/>
      <c r="IKX16"/>
      <c r="IKY16"/>
      <c r="IKZ16"/>
      <c r="ILA16"/>
      <c r="ILB16"/>
      <c r="ILC16"/>
      <c r="ILD16"/>
      <c r="ILE16"/>
      <c r="ILF16"/>
      <c r="ILG16"/>
      <c r="ILH16"/>
      <c r="ILI16"/>
      <c r="ILJ16"/>
      <c r="ILK16"/>
      <c r="ILL16"/>
      <c r="ILM16"/>
      <c r="ILN16"/>
      <c r="ILO16"/>
      <c r="ILP16"/>
      <c r="ILQ16"/>
      <c r="ILR16"/>
      <c r="ILS16"/>
      <c r="ILT16"/>
      <c r="ILU16"/>
      <c r="ILV16"/>
      <c r="ILW16"/>
      <c r="ILX16"/>
      <c r="ILY16"/>
      <c r="ILZ16"/>
      <c r="IMA16"/>
      <c r="IMB16"/>
      <c r="IMC16"/>
      <c r="IMD16"/>
      <c r="IME16"/>
      <c r="IMF16"/>
      <c r="IMG16"/>
      <c r="IMH16"/>
      <c r="IMI16"/>
      <c r="IMJ16"/>
      <c r="IMK16"/>
      <c r="IML16"/>
      <c r="IMM16"/>
      <c r="IMN16"/>
      <c r="IMO16"/>
      <c r="IMP16"/>
      <c r="IMQ16"/>
      <c r="IMR16"/>
      <c r="IMS16"/>
      <c r="IMT16"/>
      <c r="IMU16"/>
      <c r="IMV16"/>
      <c r="IMW16"/>
      <c r="IMX16"/>
      <c r="IMY16"/>
      <c r="IMZ16"/>
      <c r="INA16"/>
      <c r="INB16"/>
      <c r="INC16"/>
      <c r="IND16"/>
      <c r="INE16"/>
      <c r="INF16"/>
      <c r="ING16"/>
      <c r="INH16"/>
      <c r="INI16"/>
      <c r="INJ16"/>
      <c r="INK16"/>
      <c r="INL16"/>
      <c r="INM16"/>
      <c r="INN16"/>
      <c r="INO16"/>
      <c r="INP16"/>
      <c r="INQ16"/>
      <c r="INR16"/>
      <c r="INS16"/>
      <c r="INT16"/>
      <c r="INU16"/>
      <c r="INV16"/>
      <c r="INW16"/>
      <c r="INX16"/>
      <c r="INY16"/>
      <c r="INZ16"/>
      <c r="IOA16"/>
      <c r="IOB16"/>
      <c r="IOC16"/>
      <c r="IOD16"/>
      <c r="IOE16"/>
      <c r="IOF16"/>
      <c r="IOG16"/>
      <c r="IOH16"/>
      <c r="IOI16"/>
      <c r="IOJ16"/>
      <c r="IOK16"/>
      <c r="IOL16"/>
      <c r="IOM16"/>
      <c r="ION16"/>
      <c r="IOO16"/>
      <c r="IOP16"/>
      <c r="IOQ16"/>
      <c r="IOR16"/>
      <c r="IOS16"/>
      <c r="IOT16"/>
      <c r="IOU16"/>
      <c r="IOV16"/>
      <c r="IOW16"/>
      <c r="IOX16"/>
      <c r="IOY16"/>
      <c r="IOZ16"/>
      <c r="IPA16"/>
      <c r="IPB16"/>
      <c r="IPC16"/>
      <c r="IPD16"/>
      <c r="IPE16"/>
      <c r="IPF16"/>
      <c r="IPG16"/>
      <c r="IPH16"/>
      <c r="IPI16"/>
      <c r="IPJ16"/>
      <c r="IPK16"/>
      <c r="IPL16"/>
      <c r="IPM16"/>
      <c r="IPN16"/>
      <c r="IPO16"/>
      <c r="IPP16"/>
      <c r="IPQ16"/>
      <c r="IPR16"/>
      <c r="IPS16"/>
      <c r="IPT16"/>
      <c r="IPU16"/>
      <c r="IPV16"/>
      <c r="IPW16"/>
      <c r="IPX16"/>
      <c r="IPY16"/>
      <c r="IPZ16"/>
      <c r="IQA16"/>
      <c r="IQB16"/>
      <c r="IQC16"/>
      <c r="IQD16"/>
      <c r="IQE16"/>
      <c r="IQF16"/>
      <c r="IQG16"/>
      <c r="IQH16"/>
      <c r="IQI16"/>
      <c r="IQJ16"/>
      <c r="IQK16"/>
      <c r="IQL16"/>
      <c r="IQM16"/>
      <c r="IQN16"/>
      <c r="IQO16"/>
      <c r="IQP16"/>
      <c r="IQQ16"/>
      <c r="IQR16"/>
      <c r="IQS16"/>
      <c r="IQT16"/>
      <c r="IQU16"/>
      <c r="IQV16"/>
      <c r="IQW16"/>
      <c r="IQX16"/>
      <c r="IQY16"/>
      <c r="IQZ16"/>
      <c r="IRA16"/>
      <c r="IRB16"/>
      <c r="IRC16"/>
      <c r="IRD16"/>
      <c r="IRE16"/>
      <c r="IRF16"/>
      <c r="IRG16"/>
      <c r="IRH16"/>
      <c r="IRI16"/>
      <c r="IRJ16"/>
      <c r="IRK16"/>
      <c r="IRL16"/>
      <c r="IRM16"/>
      <c r="IRN16"/>
      <c r="IRO16"/>
      <c r="IRP16"/>
      <c r="IRQ16"/>
      <c r="IRR16"/>
      <c r="IRS16"/>
      <c r="IRT16"/>
      <c r="IRU16"/>
      <c r="IRV16"/>
      <c r="IRW16"/>
      <c r="IRX16"/>
      <c r="IRY16"/>
      <c r="IRZ16"/>
      <c r="ISA16"/>
      <c r="ISB16"/>
      <c r="ISC16"/>
      <c r="ISD16"/>
      <c r="ISE16"/>
      <c r="ISF16"/>
      <c r="ISG16"/>
      <c r="ISH16"/>
      <c r="ISI16"/>
      <c r="ISJ16"/>
      <c r="ISK16"/>
      <c r="ISL16"/>
      <c r="ISM16"/>
      <c r="ISN16"/>
      <c r="ISO16"/>
      <c r="ISP16"/>
      <c r="ISQ16"/>
      <c r="ISR16"/>
      <c r="ISS16"/>
      <c r="IST16"/>
      <c r="ISU16"/>
      <c r="ISV16"/>
      <c r="ISW16"/>
      <c r="ISX16"/>
      <c r="ISY16"/>
      <c r="ISZ16"/>
      <c r="ITA16"/>
      <c r="ITB16"/>
      <c r="ITC16"/>
      <c r="ITD16"/>
      <c r="ITE16"/>
      <c r="ITF16"/>
      <c r="ITG16"/>
      <c r="ITH16"/>
      <c r="ITI16"/>
      <c r="ITJ16"/>
      <c r="ITK16"/>
      <c r="ITL16"/>
      <c r="ITM16"/>
      <c r="ITN16"/>
      <c r="ITO16"/>
      <c r="ITP16"/>
      <c r="ITQ16"/>
      <c r="ITR16"/>
      <c r="ITS16"/>
      <c r="ITT16"/>
      <c r="ITU16"/>
      <c r="ITV16"/>
      <c r="ITW16"/>
      <c r="ITX16"/>
      <c r="ITY16"/>
      <c r="ITZ16"/>
      <c r="IUA16"/>
      <c r="IUB16"/>
      <c r="IUC16"/>
      <c r="IUD16"/>
      <c r="IUE16"/>
      <c r="IUF16"/>
      <c r="IUG16"/>
      <c r="IUH16"/>
      <c r="IUI16"/>
      <c r="IUJ16"/>
      <c r="IUK16"/>
      <c r="IUL16"/>
      <c r="IUM16"/>
      <c r="IUN16"/>
      <c r="IUO16"/>
      <c r="IUP16"/>
      <c r="IUQ16"/>
      <c r="IUR16"/>
      <c r="IUS16"/>
      <c r="IUT16"/>
      <c r="IUU16"/>
      <c r="IUV16"/>
      <c r="IUW16"/>
      <c r="IUX16"/>
      <c r="IUY16"/>
      <c r="IUZ16"/>
      <c r="IVA16"/>
      <c r="IVB16"/>
      <c r="IVC16"/>
      <c r="IVD16"/>
      <c r="IVE16"/>
      <c r="IVF16"/>
      <c r="IVG16"/>
      <c r="IVH16"/>
      <c r="IVI16"/>
      <c r="IVJ16"/>
      <c r="IVK16"/>
      <c r="IVL16"/>
      <c r="IVM16"/>
      <c r="IVN16"/>
      <c r="IVO16"/>
      <c r="IVP16"/>
      <c r="IVQ16"/>
      <c r="IVR16"/>
      <c r="IVS16"/>
      <c r="IVT16"/>
      <c r="IVU16"/>
      <c r="IVV16"/>
      <c r="IVW16"/>
      <c r="IVX16"/>
      <c r="IVY16"/>
      <c r="IVZ16"/>
      <c r="IWA16"/>
      <c r="IWB16"/>
      <c r="IWC16"/>
      <c r="IWD16"/>
      <c r="IWE16"/>
      <c r="IWF16"/>
      <c r="IWG16"/>
      <c r="IWH16"/>
      <c r="IWI16"/>
      <c r="IWJ16"/>
      <c r="IWK16"/>
      <c r="IWL16"/>
      <c r="IWM16"/>
      <c r="IWN16"/>
      <c r="IWO16"/>
      <c r="IWP16"/>
      <c r="IWQ16"/>
      <c r="IWR16"/>
      <c r="IWS16"/>
      <c r="IWT16"/>
      <c r="IWU16"/>
      <c r="IWV16"/>
      <c r="IWW16"/>
      <c r="IWX16"/>
      <c r="IWY16"/>
      <c r="IWZ16"/>
      <c r="IXA16"/>
      <c r="IXB16"/>
      <c r="IXC16"/>
      <c r="IXD16"/>
      <c r="IXE16"/>
      <c r="IXF16"/>
      <c r="IXG16"/>
      <c r="IXH16"/>
      <c r="IXI16"/>
      <c r="IXJ16"/>
      <c r="IXK16"/>
      <c r="IXL16"/>
      <c r="IXM16"/>
      <c r="IXN16"/>
      <c r="IXO16"/>
      <c r="IXP16"/>
      <c r="IXQ16"/>
      <c r="IXR16"/>
      <c r="IXS16"/>
      <c r="IXT16"/>
      <c r="IXU16"/>
      <c r="IXV16"/>
      <c r="IXW16"/>
      <c r="IXX16"/>
      <c r="IXY16"/>
      <c r="IXZ16"/>
      <c r="IYA16"/>
      <c r="IYB16"/>
      <c r="IYC16"/>
      <c r="IYD16"/>
      <c r="IYE16"/>
      <c r="IYF16"/>
      <c r="IYG16"/>
      <c r="IYH16"/>
      <c r="IYI16"/>
      <c r="IYJ16"/>
      <c r="IYK16"/>
      <c r="IYL16"/>
      <c r="IYM16"/>
      <c r="IYN16"/>
      <c r="IYO16"/>
      <c r="IYP16"/>
      <c r="IYQ16"/>
      <c r="IYR16"/>
      <c r="IYS16"/>
      <c r="IYT16"/>
      <c r="IYU16"/>
      <c r="IYV16"/>
      <c r="IYW16"/>
      <c r="IYX16"/>
      <c r="IYY16"/>
      <c r="IYZ16"/>
      <c r="IZA16"/>
      <c r="IZB16"/>
      <c r="IZC16"/>
      <c r="IZD16"/>
      <c r="IZE16"/>
      <c r="IZF16"/>
      <c r="IZG16"/>
      <c r="IZH16"/>
      <c r="IZI16"/>
      <c r="IZJ16"/>
      <c r="IZK16"/>
      <c r="IZL16"/>
      <c r="IZM16"/>
      <c r="IZN16"/>
      <c r="IZO16"/>
      <c r="IZP16"/>
      <c r="IZQ16"/>
      <c r="IZR16"/>
      <c r="IZS16"/>
      <c r="IZT16"/>
      <c r="IZU16"/>
      <c r="IZV16"/>
      <c r="IZW16"/>
      <c r="IZX16"/>
      <c r="IZY16"/>
      <c r="IZZ16"/>
      <c r="JAA16"/>
      <c r="JAB16"/>
      <c r="JAC16"/>
      <c r="JAD16"/>
      <c r="JAE16"/>
      <c r="JAF16"/>
      <c r="JAG16"/>
      <c r="JAH16"/>
      <c r="JAI16"/>
      <c r="JAJ16"/>
      <c r="JAK16"/>
      <c r="JAL16"/>
      <c r="JAM16"/>
      <c r="JAN16"/>
      <c r="JAO16"/>
      <c r="JAP16"/>
      <c r="JAQ16"/>
      <c r="JAR16"/>
      <c r="JAS16"/>
      <c r="JAT16"/>
      <c r="JAU16"/>
      <c r="JAV16"/>
      <c r="JAW16"/>
      <c r="JAX16"/>
      <c r="JAY16"/>
      <c r="JAZ16"/>
      <c r="JBA16"/>
      <c r="JBB16"/>
      <c r="JBC16"/>
      <c r="JBD16"/>
      <c r="JBE16"/>
      <c r="JBF16"/>
      <c r="JBG16"/>
      <c r="JBH16"/>
      <c r="JBI16"/>
      <c r="JBJ16"/>
      <c r="JBK16"/>
      <c r="JBL16"/>
      <c r="JBM16"/>
      <c r="JBN16"/>
      <c r="JBO16"/>
      <c r="JBP16"/>
      <c r="JBQ16"/>
      <c r="JBR16"/>
      <c r="JBS16"/>
      <c r="JBT16"/>
      <c r="JBU16"/>
      <c r="JBV16"/>
      <c r="JBW16"/>
      <c r="JBX16"/>
      <c r="JBY16"/>
      <c r="JBZ16"/>
      <c r="JCA16"/>
      <c r="JCB16"/>
      <c r="JCC16"/>
      <c r="JCD16"/>
      <c r="JCE16"/>
      <c r="JCF16"/>
      <c r="JCG16"/>
      <c r="JCH16"/>
      <c r="JCI16"/>
      <c r="JCJ16"/>
      <c r="JCK16"/>
      <c r="JCL16"/>
      <c r="JCM16"/>
      <c r="JCN16"/>
      <c r="JCO16"/>
      <c r="JCP16"/>
      <c r="JCQ16"/>
      <c r="JCR16"/>
      <c r="JCS16"/>
      <c r="JCT16"/>
      <c r="JCU16"/>
      <c r="JCV16"/>
      <c r="JCW16"/>
      <c r="JCX16"/>
      <c r="JCY16"/>
      <c r="JCZ16"/>
      <c r="JDA16"/>
      <c r="JDB16"/>
      <c r="JDC16"/>
      <c r="JDD16"/>
      <c r="JDE16"/>
      <c r="JDF16"/>
      <c r="JDG16"/>
      <c r="JDH16"/>
      <c r="JDI16"/>
      <c r="JDJ16"/>
      <c r="JDK16"/>
      <c r="JDL16"/>
      <c r="JDM16"/>
      <c r="JDN16"/>
      <c r="JDO16"/>
      <c r="JDP16"/>
      <c r="JDQ16"/>
      <c r="JDR16"/>
      <c r="JDS16"/>
      <c r="JDT16"/>
      <c r="JDU16"/>
      <c r="JDV16"/>
      <c r="JDW16"/>
      <c r="JDX16"/>
      <c r="JDY16"/>
      <c r="JDZ16"/>
      <c r="JEA16"/>
      <c r="JEB16"/>
      <c r="JEC16"/>
      <c r="JED16"/>
      <c r="JEE16"/>
      <c r="JEF16"/>
      <c r="JEG16"/>
      <c r="JEH16"/>
      <c r="JEI16"/>
      <c r="JEJ16"/>
      <c r="JEK16"/>
      <c r="JEL16"/>
      <c r="JEM16"/>
      <c r="JEN16"/>
      <c r="JEO16"/>
      <c r="JEP16"/>
      <c r="JEQ16"/>
      <c r="JER16"/>
      <c r="JES16"/>
      <c r="JET16"/>
      <c r="JEU16"/>
      <c r="JEV16"/>
      <c r="JEW16"/>
      <c r="JEX16"/>
      <c r="JEY16"/>
      <c r="JEZ16"/>
      <c r="JFA16"/>
      <c r="JFB16"/>
      <c r="JFC16"/>
      <c r="JFD16"/>
      <c r="JFE16"/>
      <c r="JFF16"/>
      <c r="JFG16"/>
      <c r="JFH16"/>
      <c r="JFI16"/>
      <c r="JFJ16"/>
      <c r="JFK16"/>
      <c r="JFL16"/>
      <c r="JFM16"/>
      <c r="JFN16"/>
      <c r="JFO16"/>
      <c r="JFP16"/>
      <c r="JFQ16"/>
      <c r="JFR16"/>
      <c r="JFS16"/>
      <c r="JFT16"/>
      <c r="JFU16"/>
      <c r="JFV16"/>
      <c r="JFW16"/>
      <c r="JFX16"/>
      <c r="JFY16"/>
      <c r="JFZ16"/>
      <c r="JGA16"/>
      <c r="JGB16"/>
      <c r="JGC16"/>
      <c r="JGD16"/>
      <c r="JGE16"/>
      <c r="JGF16"/>
      <c r="JGG16"/>
      <c r="JGH16"/>
      <c r="JGI16"/>
      <c r="JGJ16"/>
      <c r="JGK16"/>
      <c r="JGL16"/>
      <c r="JGM16"/>
      <c r="JGN16"/>
      <c r="JGO16"/>
      <c r="JGP16"/>
      <c r="JGQ16"/>
      <c r="JGR16"/>
      <c r="JGS16"/>
      <c r="JGT16"/>
      <c r="JGU16"/>
      <c r="JGV16"/>
      <c r="JGW16"/>
      <c r="JGX16"/>
      <c r="JGY16"/>
      <c r="JGZ16"/>
      <c r="JHA16"/>
      <c r="JHB16"/>
      <c r="JHC16"/>
      <c r="JHD16"/>
      <c r="JHE16"/>
      <c r="JHF16"/>
      <c r="JHG16"/>
      <c r="JHH16"/>
      <c r="JHI16"/>
      <c r="JHJ16"/>
      <c r="JHK16"/>
      <c r="JHL16"/>
      <c r="JHM16"/>
      <c r="JHN16"/>
      <c r="JHO16"/>
      <c r="JHP16"/>
      <c r="JHQ16"/>
      <c r="JHR16"/>
      <c r="JHS16"/>
      <c r="JHT16"/>
      <c r="JHU16"/>
      <c r="JHV16"/>
      <c r="JHW16"/>
      <c r="JHX16"/>
      <c r="JHY16"/>
      <c r="JHZ16"/>
      <c r="JIA16"/>
      <c r="JIB16"/>
      <c r="JIC16"/>
      <c r="JID16"/>
      <c r="JIE16"/>
      <c r="JIF16"/>
      <c r="JIG16"/>
      <c r="JIH16"/>
      <c r="JII16"/>
      <c r="JIJ16"/>
      <c r="JIK16"/>
      <c r="JIL16"/>
      <c r="JIM16"/>
      <c r="JIN16"/>
      <c r="JIO16"/>
      <c r="JIP16"/>
      <c r="JIQ16"/>
      <c r="JIR16"/>
      <c r="JIS16"/>
      <c r="JIT16"/>
      <c r="JIU16"/>
      <c r="JIV16"/>
      <c r="JIW16"/>
      <c r="JIX16"/>
      <c r="JIY16"/>
      <c r="JIZ16"/>
      <c r="JJA16"/>
      <c r="JJB16"/>
      <c r="JJC16"/>
      <c r="JJD16"/>
      <c r="JJE16"/>
      <c r="JJF16"/>
      <c r="JJG16"/>
      <c r="JJH16"/>
      <c r="JJI16"/>
      <c r="JJJ16"/>
      <c r="JJK16"/>
      <c r="JJL16"/>
      <c r="JJM16"/>
      <c r="JJN16"/>
      <c r="JJO16"/>
      <c r="JJP16"/>
      <c r="JJQ16"/>
      <c r="JJR16"/>
      <c r="JJS16"/>
      <c r="JJT16"/>
      <c r="JJU16"/>
      <c r="JJV16"/>
      <c r="JJW16"/>
      <c r="JJX16"/>
      <c r="JJY16"/>
      <c r="JJZ16"/>
      <c r="JKA16"/>
      <c r="JKB16"/>
      <c r="JKC16"/>
      <c r="JKD16"/>
      <c r="JKE16"/>
      <c r="JKF16"/>
      <c r="JKG16"/>
      <c r="JKH16"/>
      <c r="JKI16"/>
      <c r="JKJ16"/>
      <c r="JKK16"/>
      <c r="JKL16"/>
      <c r="JKM16"/>
      <c r="JKN16"/>
      <c r="JKO16"/>
      <c r="JKP16"/>
      <c r="JKQ16"/>
      <c r="JKR16"/>
      <c r="JKS16"/>
      <c r="JKT16"/>
      <c r="JKU16"/>
      <c r="JKV16"/>
      <c r="JKW16"/>
      <c r="JKX16"/>
      <c r="JKY16"/>
      <c r="JKZ16"/>
      <c r="JLA16"/>
      <c r="JLB16"/>
      <c r="JLC16"/>
      <c r="JLD16"/>
      <c r="JLE16"/>
      <c r="JLF16"/>
      <c r="JLG16"/>
      <c r="JLH16"/>
      <c r="JLI16"/>
      <c r="JLJ16"/>
      <c r="JLK16"/>
      <c r="JLL16"/>
      <c r="JLM16"/>
      <c r="JLN16"/>
      <c r="JLO16"/>
      <c r="JLP16"/>
      <c r="JLQ16"/>
      <c r="JLR16"/>
      <c r="JLS16"/>
      <c r="JLT16"/>
      <c r="JLU16"/>
      <c r="JLV16"/>
      <c r="JLW16"/>
      <c r="JLX16"/>
      <c r="JLY16"/>
      <c r="JLZ16"/>
      <c r="JMA16"/>
      <c r="JMB16"/>
      <c r="JMC16"/>
      <c r="JMD16"/>
      <c r="JME16"/>
      <c r="JMF16"/>
      <c r="JMG16"/>
      <c r="JMH16"/>
      <c r="JMI16"/>
      <c r="JMJ16"/>
      <c r="JMK16"/>
      <c r="JML16"/>
      <c r="JMM16"/>
      <c r="JMN16"/>
      <c r="JMO16"/>
      <c r="JMP16"/>
      <c r="JMQ16"/>
      <c r="JMR16"/>
      <c r="JMS16"/>
      <c r="JMT16"/>
      <c r="JMU16"/>
      <c r="JMV16"/>
      <c r="JMW16"/>
      <c r="JMX16"/>
      <c r="JMY16"/>
      <c r="JMZ16"/>
      <c r="JNA16"/>
      <c r="JNB16"/>
      <c r="JNC16"/>
      <c r="JND16"/>
      <c r="JNE16"/>
      <c r="JNF16"/>
      <c r="JNG16"/>
      <c r="JNH16"/>
      <c r="JNI16"/>
      <c r="JNJ16"/>
      <c r="JNK16"/>
      <c r="JNL16"/>
      <c r="JNM16"/>
      <c r="JNN16"/>
      <c r="JNO16"/>
      <c r="JNP16"/>
      <c r="JNQ16"/>
      <c r="JNR16"/>
      <c r="JNS16"/>
      <c r="JNT16"/>
      <c r="JNU16"/>
      <c r="JNV16"/>
      <c r="JNW16"/>
      <c r="JNX16"/>
      <c r="JNY16"/>
      <c r="JNZ16"/>
      <c r="JOA16"/>
      <c r="JOB16"/>
      <c r="JOC16"/>
      <c r="JOD16"/>
      <c r="JOE16"/>
      <c r="JOF16"/>
      <c r="JOG16"/>
      <c r="JOH16"/>
      <c r="JOI16"/>
      <c r="JOJ16"/>
      <c r="JOK16"/>
      <c r="JOL16"/>
      <c r="JOM16"/>
      <c r="JON16"/>
      <c r="JOO16"/>
      <c r="JOP16"/>
      <c r="JOQ16"/>
      <c r="JOR16"/>
      <c r="JOS16"/>
      <c r="JOT16"/>
      <c r="JOU16"/>
      <c r="JOV16"/>
      <c r="JOW16"/>
      <c r="JOX16"/>
      <c r="JOY16"/>
      <c r="JOZ16"/>
      <c r="JPA16"/>
      <c r="JPB16"/>
      <c r="JPC16"/>
      <c r="JPD16"/>
      <c r="JPE16"/>
      <c r="JPF16"/>
      <c r="JPG16"/>
      <c r="JPH16"/>
      <c r="JPI16"/>
      <c r="JPJ16"/>
      <c r="JPK16"/>
      <c r="JPL16"/>
      <c r="JPM16"/>
      <c r="JPN16"/>
      <c r="JPO16"/>
      <c r="JPP16"/>
      <c r="JPQ16"/>
      <c r="JPR16"/>
      <c r="JPS16"/>
      <c r="JPT16"/>
      <c r="JPU16"/>
      <c r="JPV16"/>
      <c r="JPW16"/>
      <c r="JPX16"/>
      <c r="JPY16"/>
      <c r="JPZ16"/>
      <c r="JQA16"/>
      <c r="JQB16"/>
      <c r="JQC16"/>
      <c r="JQD16"/>
      <c r="JQE16"/>
      <c r="JQF16"/>
      <c r="JQG16"/>
      <c r="JQH16"/>
      <c r="JQI16"/>
      <c r="JQJ16"/>
      <c r="JQK16"/>
      <c r="JQL16"/>
      <c r="JQM16"/>
      <c r="JQN16"/>
      <c r="JQO16"/>
      <c r="JQP16"/>
      <c r="JQQ16"/>
      <c r="JQR16"/>
      <c r="JQS16"/>
      <c r="JQT16"/>
      <c r="JQU16"/>
      <c r="JQV16"/>
      <c r="JQW16"/>
      <c r="JQX16"/>
      <c r="JQY16"/>
      <c r="JQZ16"/>
      <c r="JRA16"/>
      <c r="JRB16"/>
      <c r="JRC16"/>
      <c r="JRD16"/>
      <c r="JRE16"/>
      <c r="JRF16"/>
      <c r="JRG16"/>
      <c r="JRH16"/>
      <c r="JRI16"/>
      <c r="JRJ16"/>
      <c r="JRK16"/>
      <c r="JRL16"/>
      <c r="JRM16"/>
      <c r="JRN16"/>
      <c r="JRO16"/>
      <c r="JRP16"/>
      <c r="JRQ16"/>
      <c r="JRR16"/>
      <c r="JRS16"/>
      <c r="JRT16"/>
      <c r="JRU16"/>
      <c r="JRV16"/>
      <c r="JRW16"/>
      <c r="JRX16"/>
      <c r="JRY16"/>
      <c r="JRZ16"/>
      <c r="JSA16"/>
      <c r="JSB16"/>
      <c r="JSC16"/>
      <c r="JSD16"/>
      <c r="JSE16"/>
      <c r="JSF16"/>
      <c r="JSG16"/>
      <c r="JSH16"/>
      <c r="JSI16"/>
      <c r="JSJ16"/>
      <c r="JSK16"/>
      <c r="JSL16"/>
      <c r="JSM16"/>
      <c r="JSN16"/>
      <c r="JSO16"/>
      <c r="JSP16"/>
      <c r="JSQ16"/>
      <c r="JSR16"/>
      <c r="JSS16"/>
      <c r="JST16"/>
      <c r="JSU16"/>
      <c r="JSV16"/>
      <c r="JSW16"/>
      <c r="JSX16"/>
      <c r="JSY16"/>
      <c r="JSZ16"/>
      <c r="JTA16"/>
      <c r="JTB16"/>
      <c r="JTC16"/>
      <c r="JTD16"/>
      <c r="JTE16"/>
      <c r="JTF16"/>
      <c r="JTG16"/>
      <c r="JTH16"/>
      <c r="JTI16"/>
      <c r="JTJ16"/>
      <c r="JTK16"/>
      <c r="JTL16"/>
      <c r="JTM16"/>
      <c r="JTN16"/>
      <c r="JTO16"/>
      <c r="JTP16"/>
      <c r="JTQ16"/>
      <c r="JTR16"/>
      <c r="JTS16"/>
      <c r="JTT16"/>
      <c r="JTU16"/>
      <c r="JTV16"/>
      <c r="JTW16"/>
      <c r="JTX16"/>
      <c r="JTY16"/>
      <c r="JTZ16"/>
      <c r="JUA16"/>
      <c r="JUB16"/>
      <c r="JUC16"/>
      <c r="JUD16"/>
      <c r="JUE16"/>
      <c r="JUF16"/>
      <c r="JUG16"/>
      <c r="JUH16"/>
      <c r="JUI16"/>
      <c r="JUJ16"/>
      <c r="JUK16"/>
      <c r="JUL16"/>
      <c r="JUM16"/>
      <c r="JUN16"/>
      <c r="JUO16"/>
      <c r="JUP16"/>
      <c r="JUQ16"/>
      <c r="JUR16"/>
      <c r="JUS16"/>
      <c r="JUT16"/>
      <c r="JUU16"/>
      <c r="JUV16"/>
      <c r="JUW16"/>
      <c r="JUX16"/>
      <c r="JUY16"/>
      <c r="JUZ16"/>
      <c r="JVA16"/>
      <c r="JVB16"/>
      <c r="JVC16"/>
      <c r="JVD16"/>
      <c r="JVE16"/>
      <c r="JVF16"/>
      <c r="JVG16"/>
      <c r="JVH16"/>
      <c r="JVI16"/>
      <c r="JVJ16"/>
      <c r="JVK16"/>
      <c r="JVL16"/>
      <c r="JVM16"/>
      <c r="JVN16"/>
      <c r="JVO16"/>
      <c r="JVP16"/>
      <c r="JVQ16"/>
      <c r="JVR16"/>
      <c r="JVS16"/>
      <c r="JVT16"/>
      <c r="JVU16"/>
      <c r="JVV16"/>
      <c r="JVW16"/>
      <c r="JVX16"/>
      <c r="JVY16"/>
      <c r="JVZ16"/>
      <c r="JWA16"/>
      <c r="JWB16"/>
      <c r="JWC16"/>
      <c r="JWD16"/>
      <c r="JWE16"/>
      <c r="JWF16"/>
      <c r="JWG16"/>
      <c r="JWH16"/>
      <c r="JWI16"/>
      <c r="JWJ16"/>
      <c r="JWK16"/>
      <c r="JWL16"/>
      <c r="JWM16"/>
      <c r="JWN16"/>
      <c r="JWO16"/>
      <c r="JWP16"/>
      <c r="JWQ16"/>
      <c r="JWR16"/>
      <c r="JWS16"/>
      <c r="JWT16"/>
      <c r="JWU16"/>
      <c r="JWV16"/>
      <c r="JWW16"/>
      <c r="JWX16"/>
      <c r="JWY16"/>
      <c r="JWZ16"/>
      <c r="JXA16"/>
      <c r="JXB16"/>
      <c r="JXC16"/>
      <c r="JXD16"/>
      <c r="JXE16"/>
      <c r="JXF16"/>
      <c r="JXG16"/>
      <c r="JXH16"/>
      <c r="JXI16"/>
      <c r="JXJ16"/>
      <c r="JXK16"/>
      <c r="JXL16"/>
      <c r="JXM16"/>
      <c r="JXN16"/>
      <c r="JXO16"/>
      <c r="JXP16"/>
      <c r="JXQ16"/>
      <c r="JXR16"/>
      <c r="JXS16"/>
      <c r="JXT16"/>
      <c r="JXU16"/>
      <c r="JXV16"/>
      <c r="JXW16"/>
      <c r="JXX16"/>
      <c r="JXY16"/>
      <c r="JXZ16"/>
      <c r="JYA16"/>
      <c r="JYB16"/>
      <c r="JYC16"/>
      <c r="JYD16"/>
      <c r="JYE16"/>
      <c r="JYF16"/>
      <c r="JYG16"/>
      <c r="JYH16"/>
      <c r="JYI16"/>
      <c r="JYJ16"/>
      <c r="JYK16"/>
      <c r="JYL16"/>
      <c r="JYM16"/>
      <c r="JYN16"/>
      <c r="JYO16"/>
      <c r="JYP16"/>
      <c r="JYQ16"/>
      <c r="JYR16"/>
      <c r="JYS16"/>
      <c r="JYT16"/>
      <c r="JYU16"/>
      <c r="JYV16"/>
      <c r="JYW16"/>
      <c r="JYX16"/>
      <c r="JYY16"/>
      <c r="JYZ16"/>
      <c r="JZA16"/>
      <c r="JZB16"/>
      <c r="JZC16"/>
      <c r="JZD16"/>
      <c r="JZE16"/>
      <c r="JZF16"/>
      <c r="JZG16"/>
      <c r="JZH16"/>
      <c r="JZI16"/>
      <c r="JZJ16"/>
      <c r="JZK16"/>
      <c r="JZL16"/>
      <c r="JZM16"/>
      <c r="JZN16"/>
      <c r="JZO16"/>
      <c r="JZP16"/>
      <c r="JZQ16"/>
      <c r="JZR16"/>
      <c r="JZS16"/>
      <c r="JZT16"/>
      <c r="JZU16"/>
      <c r="JZV16"/>
      <c r="JZW16"/>
      <c r="JZX16"/>
      <c r="JZY16"/>
      <c r="JZZ16"/>
      <c r="KAA16"/>
      <c r="KAB16"/>
      <c r="KAC16"/>
      <c r="KAD16"/>
      <c r="KAE16"/>
      <c r="KAF16"/>
      <c r="KAG16"/>
      <c r="KAH16"/>
      <c r="KAI16"/>
      <c r="KAJ16"/>
      <c r="KAK16"/>
      <c r="KAL16"/>
      <c r="KAM16"/>
      <c r="KAN16"/>
      <c r="KAO16"/>
      <c r="KAP16"/>
      <c r="KAQ16"/>
      <c r="KAR16"/>
      <c r="KAS16"/>
      <c r="KAT16"/>
      <c r="KAU16"/>
      <c r="KAV16"/>
      <c r="KAW16"/>
      <c r="KAX16"/>
      <c r="KAY16"/>
      <c r="KAZ16"/>
      <c r="KBA16"/>
      <c r="KBB16"/>
      <c r="KBC16"/>
      <c r="KBD16"/>
      <c r="KBE16"/>
      <c r="KBF16"/>
      <c r="KBG16"/>
      <c r="KBH16"/>
      <c r="KBI16"/>
      <c r="KBJ16"/>
      <c r="KBK16"/>
      <c r="KBL16"/>
      <c r="KBM16"/>
      <c r="KBN16"/>
      <c r="KBO16"/>
      <c r="KBP16"/>
      <c r="KBQ16"/>
      <c r="KBR16"/>
      <c r="KBS16"/>
      <c r="KBT16"/>
      <c r="KBU16"/>
      <c r="KBV16"/>
      <c r="KBW16"/>
      <c r="KBX16"/>
      <c r="KBY16"/>
      <c r="KBZ16"/>
      <c r="KCA16"/>
      <c r="KCB16"/>
      <c r="KCC16"/>
      <c r="KCD16"/>
      <c r="KCE16"/>
      <c r="KCF16"/>
      <c r="KCG16"/>
      <c r="KCH16"/>
      <c r="KCI16"/>
      <c r="KCJ16"/>
      <c r="KCK16"/>
      <c r="KCL16"/>
      <c r="KCM16"/>
      <c r="KCN16"/>
      <c r="KCO16"/>
      <c r="KCP16"/>
      <c r="KCQ16"/>
      <c r="KCR16"/>
      <c r="KCS16"/>
      <c r="KCT16"/>
      <c r="KCU16"/>
      <c r="KCV16"/>
      <c r="KCW16"/>
      <c r="KCX16"/>
      <c r="KCY16"/>
      <c r="KCZ16"/>
      <c r="KDA16"/>
      <c r="KDB16"/>
      <c r="KDC16"/>
      <c r="KDD16"/>
      <c r="KDE16"/>
      <c r="KDF16"/>
      <c r="KDG16"/>
      <c r="KDH16"/>
      <c r="KDI16"/>
      <c r="KDJ16"/>
      <c r="KDK16"/>
      <c r="KDL16"/>
      <c r="KDM16"/>
      <c r="KDN16"/>
      <c r="KDO16"/>
      <c r="KDP16"/>
      <c r="KDQ16"/>
      <c r="KDR16"/>
      <c r="KDS16"/>
      <c r="KDT16"/>
      <c r="KDU16"/>
      <c r="KDV16"/>
      <c r="KDW16"/>
      <c r="KDX16"/>
      <c r="KDY16"/>
      <c r="KDZ16"/>
      <c r="KEA16"/>
      <c r="KEB16"/>
      <c r="KEC16"/>
      <c r="KED16"/>
      <c r="KEE16"/>
      <c r="KEF16"/>
      <c r="KEG16"/>
      <c r="KEH16"/>
      <c r="KEI16"/>
      <c r="KEJ16"/>
      <c r="KEK16"/>
      <c r="KEL16"/>
      <c r="KEM16"/>
      <c r="KEN16"/>
      <c r="KEO16"/>
      <c r="KEP16"/>
      <c r="KEQ16"/>
      <c r="KER16"/>
      <c r="KES16"/>
      <c r="KET16"/>
      <c r="KEU16"/>
      <c r="KEV16"/>
      <c r="KEW16"/>
      <c r="KEX16"/>
      <c r="KEY16"/>
      <c r="KEZ16"/>
      <c r="KFA16"/>
      <c r="KFB16"/>
      <c r="KFC16"/>
      <c r="KFD16"/>
      <c r="KFE16"/>
      <c r="KFF16"/>
      <c r="KFG16"/>
      <c r="KFH16"/>
      <c r="KFI16"/>
      <c r="KFJ16"/>
      <c r="KFK16"/>
      <c r="KFL16"/>
      <c r="KFM16"/>
      <c r="KFN16"/>
      <c r="KFO16"/>
      <c r="KFP16"/>
      <c r="KFQ16"/>
      <c r="KFR16"/>
      <c r="KFS16"/>
      <c r="KFT16"/>
      <c r="KFU16"/>
      <c r="KFV16"/>
      <c r="KFW16"/>
      <c r="KFX16"/>
      <c r="KFY16"/>
      <c r="KFZ16"/>
      <c r="KGA16"/>
      <c r="KGB16"/>
      <c r="KGC16"/>
      <c r="KGD16"/>
      <c r="KGE16"/>
      <c r="KGF16"/>
      <c r="KGG16"/>
      <c r="KGH16"/>
      <c r="KGI16"/>
      <c r="KGJ16"/>
      <c r="KGK16"/>
      <c r="KGL16"/>
      <c r="KGM16"/>
      <c r="KGN16"/>
      <c r="KGO16"/>
      <c r="KGP16"/>
      <c r="KGQ16"/>
      <c r="KGR16"/>
      <c r="KGS16"/>
      <c r="KGT16"/>
      <c r="KGU16"/>
      <c r="KGV16"/>
      <c r="KGW16"/>
      <c r="KGX16"/>
      <c r="KGY16"/>
      <c r="KGZ16"/>
      <c r="KHA16"/>
      <c r="KHB16"/>
      <c r="KHC16"/>
      <c r="KHD16"/>
      <c r="KHE16"/>
      <c r="KHF16"/>
      <c r="KHG16"/>
      <c r="KHH16"/>
      <c r="KHI16"/>
      <c r="KHJ16"/>
      <c r="KHK16"/>
      <c r="KHL16"/>
      <c r="KHM16"/>
      <c r="KHN16"/>
      <c r="KHO16"/>
      <c r="KHP16"/>
      <c r="KHQ16"/>
      <c r="KHR16"/>
      <c r="KHS16"/>
      <c r="KHT16"/>
      <c r="KHU16"/>
      <c r="KHV16"/>
      <c r="KHW16"/>
      <c r="KHX16"/>
      <c r="KHY16"/>
      <c r="KHZ16"/>
      <c r="KIA16"/>
      <c r="KIB16"/>
      <c r="KIC16"/>
      <c r="KID16"/>
      <c r="KIE16"/>
      <c r="KIF16"/>
      <c r="KIG16"/>
      <c r="KIH16"/>
      <c r="KII16"/>
      <c r="KIJ16"/>
      <c r="KIK16"/>
      <c r="KIL16"/>
      <c r="KIM16"/>
      <c r="KIN16"/>
      <c r="KIO16"/>
      <c r="KIP16"/>
      <c r="KIQ16"/>
      <c r="KIR16"/>
      <c r="KIS16"/>
      <c r="KIT16"/>
      <c r="KIU16"/>
      <c r="KIV16"/>
      <c r="KIW16"/>
      <c r="KIX16"/>
      <c r="KIY16"/>
      <c r="KIZ16"/>
      <c r="KJA16"/>
      <c r="KJB16"/>
      <c r="KJC16"/>
      <c r="KJD16"/>
      <c r="KJE16"/>
      <c r="KJF16"/>
      <c r="KJG16"/>
      <c r="KJH16"/>
      <c r="KJI16"/>
      <c r="KJJ16"/>
      <c r="KJK16"/>
      <c r="KJL16"/>
      <c r="KJM16"/>
      <c r="KJN16"/>
      <c r="KJO16"/>
      <c r="KJP16"/>
      <c r="KJQ16"/>
      <c r="KJR16"/>
      <c r="KJS16"/>
      <c r="KJT16"/>
      <c r="KJU16"/>
      <c r="KJV16"/>
      <c r="KJW16"/>
      <c r="KJX16"/>
      <c r="KJY16"/>
      <c r="KJZ16"/>
      <c r="KKA16"/>
      <c r="KKB16"/>
      <c r="KKC16"/>
      <c r="KKD16"/>
      <c r="KKE16"/>
      <c r="KKF16"/>
      <c r="KKG16"/>
      <c r="KKH16"/>
      <c r="KKI16"/>
      <c r="KKJ16"/>
      <c r="KKK16"/>
      <c r="KKL16"/>
      <c r="KKM16"/>
      <c r="KKN16"/>
      <c r="KKO16"/>
      <c r="KKP16"/>
      <c r="KKQ16"/>
      <c r="KKR16"/>
      <c r="KKS16"/>
      <c r="KKT16"/>
      <c r="KKU16"/>
      <c r="KKV16"/>
      <c r="KKW16"/>
      <c r="KKX16"/>
      <c r="KKY16"/>
      <c r="KKZ16"/>
      <c r="KLA16"/>
      <c r="KLB16"/>
      <c r="KLC16"/>
      <c r="KLD16"/>
      <c r="KLE16"/>
      <c r="KLF16"/>
      <c r="KLG16"/>
      <c r="KLH16"/>
      <c r="KLI16"/>
      <c r="KLJ16"/>
      <c r="KLK16"/>
      <c r="KLL16"/>
      <c r="KLM16"/>
      <c r="KLN16"/>
      <c r="KLO16"/>
      <c r="KLP16"/>
      <c r="KLQ16"/>
      <c r="KLR16"/>
      <c r="KLS16"/>
      <c r="KLT16"/>
      <c r="KLU16"/>
      <c r="KLV16"/>
      <c r="KLW16"/>
      <c r="KLX16"/>
      <c r="KLY16"/>
      <c r="KLZ16"/>
      <c r="KMA16"/>
      <c r="KMB16"/>
      <c r="KMC16"/>
      <c r="KMD16"/>
      <c r="KME16"/>
      <c r="KMF16"/>
      <c r="KMG16"/>
      <c r="KMH16"/>
      <c r="KMI16"/>
      <c r="KMJ16"/>
      <c r="KMK16"/>
      <c r="KML16"/>
      <c r="KMM16"/>
      <c r="KMN16"/>
      <c r="KMO16"/>
      <c r="KMP16"/>
      <c r="KMQ16"/>
      <c r="KMR16"/>
      <c r="KMS16"/>
      <c r="KMT16"/>
      <c r="KMU16"/>
      <c r="KMV16"/>
      <c r="KMW16"/>
      <c r="KMX16"/>
      <c r="KMY16"/>
      <c r="KMZ16"/>
      <c r="KNA16"/>
      <c r="KNB16"/>
      <c r="KNC16"/>
      <c r="KND16"/>
      <c r="KNE16"/>
      <c r="KNF16"/>
      <c r="KNG16"/>
      <c r="KNH16"/>
      <c r="KNI16"/>
      <c r="KNJ16"/>
      <c r="KNK16"/>
      <c r="KNL16"/>
      <c r="KNM16"/>
      <c r="KNN16"/>
      <c r="KNO16"/>
      <c r="KNP16"/>
      <c r="KNQ16"/>
      <c r="KNR16"/>
      <c r="KNS16"/>
      <c r="KNT16"/>
      <c r="KNU16"/>
      <c r="KNV16"/>
      <c r="KNW16"/>
      <c r="KNX16"/>
      <c r="KNY16"/>
      <c r="KNZ16"/>
      <c r="KOA16"/>
      <c r="KOB16"/>
      <c r="KOC16"/>
      <c r="KOD16"/>
      <c r="KOE16"/>
      <c r="KOF16"/>
      <c r="KOG16"/>
      <c r="KOH16"/>
      <c r="KOI16"/>
      <c r="KOJ16"/>
      <c r="KOK16"/>
      <c r="KOL16"/>
      <c r="KOM16"/>
      <c r="KON16"/>
      <c r="KOO16"/>
      <c r="KOP16"/>
      <c r="KOQ16"/>
      <c r="KOR16"/>
      <c r="KOS16"/>
      <c r="KOT16"/>
      <c r="KOU16"/>
      <c r="KOV16"/>
      <c r="KOW16"/>
      <c r="KOX16"/>
      <c r="KOY16"/>
      <c r="KOZ16"/>
      <c r="KPA16"/>
      <c r="KPB16"/>
      <c r="KPC16"/>
      <c r="KPD16"/>
      <c r="KPE16"/>
      <c r="KPF16"/>
      <c r="KPG16"/>
      <c r="KPH16"/>
      <c r="KPI16"/>
      <c r="KPJ16"/>
      <c r="KPK16"/>
      <c r="KPL16"/>
      <c r="KPM16"/>
      <c r="KPN16"/>
      <c r="KPO16"/>
      <c r="KPP16"/>
      <c r="KPQ16"/>
      <c r="KPR16"/>
      <c r="KPS16"/>
      <c r="KPT16"/>
      <c r="KPU16"/>
      <c r="KPV16"/>
      <c r="KPW16"/>
      <c r="KPX16"/>
      <c r="KPY16"/>
      <c r="KPZ16"/>
      <c r="KQA16"/>
      <c r="KQB16"/>
      <c r="KQC16"/>
      <c r="KQD16"/>
      <c r="KQE16"/>
      <c r="KQF16"/>
      <c r="KQG16"/>
      <c r="KQH16"/>
      <c r="KQI16"/>
      <c r="KQJ16"/>
      <c r="KQK16"/>
      <c r="KQL16"/>
      <c r="KQM16"/>
      <c r="KQN16"/>
      <c r="KQO16"/>
      <c r="KQP16"/>
      <c r="KQQ16"/>
      <c r="KQR16"/>
      <c r="KQS16"/>
      <c r="KQT16"/>
      <c r="KQU16"/>
      <c r="KQV16"/>
      <c r="KQW16"/>
      <c r="KQX16"/>
      <c r="KQY16"/>
      <c r="KQZ16"/>
      <c r="KRA16"/>
      <c r="KRB16"/>
      <c r="KRC16"/>
      <c r="KRD16"/>
      <c r="KRE16"/>
      <c r="KRF16"/>
      <c r="KRG16"/>
      <c r="KRH16"/>
      <c r="KRI16"/>
      <c r="KRJ16"/>
      <c r="KRK16"/>
      <c r="KRL16"/>
      <c r="KRM16"/>
      <c r="KRN16"/>
      <c r="KRO16"/>
      <c r="KRP16"/>
      <c r="KRQ16"/>
      <c r="KRR16"/>
      <c r="KRS16"/>
      <c r="KRT16"/>
      <c r="KRU16"/>
      <c r="KRV16"/>
      <c r="KRW16"/>
      <c r="KRX16"/>
      <c r="KRY16"/>
      <c r="KRZ16"/>
      <c r="KSA16"/>
      <c r="KSB16"/>
      <c r="KSC16"/>
      <c r="KSD16"/>
      <c r="KSE16"/>
      <c r="KSF16"/>
      <c r="KSG16"/>
      <c r="KSH16"/>
      <c r="KSI16"/>
      <c r="KSJ16"/>
      <c r="KSK16"/>
      <c r="KSL16"/>
      <c r="KSM16"/>
      <c r="KSN16"/>
      <c r="KSO16"/>
      <c r="KSP16"/>
      <c r="KSQ16"/>
      <c r="KSR16"/>
      <c r="KSS16"/>
      <c r="KST16"/>
      <c r="KSU16"/>
      <c r="KSV16"/>
      <c r="KSW16"/>
      <c r="KSX16"/>
      <c r="KSY16"/>
      <c r="KSZ16"/>
      <c r="KTA16"/>
      <c r="KTB16"/>
      <c r="KTC16"/>
      <c r="KTD16"/>
      <c r="KTE16"/>
      <c r="KTF16"/>
      <c r="KTG16"/>
      <c r="KTH16"/>
      <c r="KTI16"/>
      <c r="KTJ16"/>
      <c r="KTK16"/>
      <c r="KTL16"/>
      <c r="KTM16"/>
      <c r="KTN16"/>
      <c r="KTO16"/>
      <c r="KTP16"/>
      <c r="KTQ16"/>
      <c r="KTR16"/>
      <c r="KTS16"/>
      <c r="KTT16"/>
      <c r="KTU16"/>
      <c r="KTV16"/>
      <c r="KTW16"/>
      <c r="KTX16"/>
      <c r="KTY16"/>
      <c r="KTZ16"/>
      <c r="KUA16"/>
      <c r="KUB16"/>
      <c r="KUC16"/>
      <c r="KUD16"/>
      <c r="KUE16"/>
      <c r="KUF16"/>
      <c r="KUG16"/>
      <c r="KUH16"/>
      <c r="KUI16"/>
      <c r="KUJ16"/>
      <c r="KUK16"/>
      <c r="KUL16"/>
      <c r="KUM16"/>
      <c r="KUN16"/>
      <c r="KUO16"/>
      <c r="KUP16"/>
      <c r="KUQ16"/>
      <c r="KUR16"/>
      <c r="KUS16"/>
      <c r="KUT16"/>
      <c r="KUU16"/>
      <c r="KUV16"/>
      <c r="KUW16"/>
      <c r="KUX16"/>
      <c r="KUY16"/>
      <c r="KUZ16"/>
      <c r="KVA16"/>
      <c r="KVB16"/>
      <c r="KVC16"/>
      <c r="KVD16"/>
      <c r="KVE16"/>
      <c r="KVF16"/>
      <c r="KVG16"/>
      <c r="KVH16"/>
      <c r="KVI16"/>
      <c r="KVJ16"/>
      <c r="KVK16"/>
      <c r="KVL16"/>
      <c r="KVM16"/>
      <c r="KVN16"/>
      <c r="KVO16"/>
      <c r="KVP16"/>
      <c r="KVQ16"/>
      <c r="KVR16"/>
      <c r="KVS16"/>
      <c r="KVT16"/>
      <c r="KVU16"/>
      <c r="KVV16"/>
      <c r="KVW16"/>
      <c r="KVX16"/>
      <c r="KVY16"/>
      <c r="KVZ16"/>
      <c r="KWA16"/>
      <c r="KWB16"/>
      <c r="KWC16"/>
      <c r="KWD16"/>
      <c r="KWE16"/>
      <c r="KWF16"/>
      <c r="KWG16"/>
      <c r="KWH16"/>
      <c r="KWI16"/>
      <c r="KWJ16"/>
      <c r="KWK16"/>
      <c r="KWL16"/>
      <c r="KWM16"/>
      <c r="KWN16"/>
      <c r="KWO16"/>
      <c r="KWP16"/>
      <c r="KWQ16"/>
      <c r="KWR16"/>
      <c r="KWS16"/>
      <c r="KWT16"/>
      <c r="KWU16"/>
      <c r="KWV16"/>
      <c r="KWW16"/>
      <c r="KWX16"/>
      <c r="KWY16"/>
      <c r="KWZ16"/>
      <c r="KXA16"/>
      <c r="KXB16"/>
      <c r="KXC16"/>
      <c r="KXD16"/>
      <c r="KXE16"/>
      <c r="KXF16"/>
      <c r="KXG16"/>
      <c r="KXH16"/>
      <c r="KXI16"/>
      <c r="KXJ16"/>
      <c r="KXK16"/>
      <c r="KXL16"/>
      <c r="KXM16"/>
      <c r="KXN16"/>
      <c r="KXO16"/>
      <c r="KXP16"/>
      <c r="KXQ16"/>
      <c r="KXR16"/>
      <c r="KXS16"/>
      <c r="KXT16"/>
      <c r="KXU16"/>
      <c r="KXV16"/>
      <c r="KXW16"/>
      <c r="KXX16"/>
      <c r="KXY16"/>
      <c r="KXZ16"/>
      <c r="KYA16"/>
      <c r="KYB16"/>
      <c r="KYC16"/>
      <c r="KYD16"/>
      <c r="KYE16"/>
      <c r="KYF16"/>
      <c r="KYG16"/>
      <c r="KYH16"/>
      <c r="KYI16"/>
      <c r="KYJ16"/>
      <c r="KYK16"/>
      <c r="KYL16"/>
      <c r="KYM16"/>
      <c r="KYN16"/>
      <c r="KYO16"/>
      <c r="KYP16"/>
      <c r="KYQ16"/>
      <c r="KYR16"/>
      <c r="KYS16"/>
      <c r="KYT16"/>
      <c r="KYU16"/>
      <c r="KYV16"/>
      <c r="KYW16"/>
      <c r="KYX16"/>
      <c r="KYY16"/>
      <c r="KYZ16"/>
      <c r="KZA16"/>
      <c r="KZB16"/>
      <c r="KZC16"/>
      <c r="KZD16"/>
      <c r="KZE16"/>
      <c r="KZF16"/>
      <c r="KZG16"/>
      <c r="KZH16"/>
      <c r="KZI16"/>
      <c r="KZJ16"/>
      <c r="KZK16"/>
      <c r="KZL16"/>
      <c r="KZM16"/>
      <c r="KZN16"/>
      <c r="KZO16"/>
      <c r="KZP16"/>
      <c r="KZQ16"/>
      <c r="KZR16"/>
      <c r="KZS16"/>
      <c r="KZT16"/>
      <c r="KZU16"/>
      <c r="KZV16"/>
      <c r="KZW16"/>
      <c r="KZX16"/>
      <c r="KZY16"/>
      <c r="KZZ16"/>
      <c r="LAA16"/>
      <c r="LAB16"/>
      <c r="LAC16"/>
      <c r="LAD16"/>
      <c r="LAE16"/>
      <c r="LAF16"/>
      <c r="LAG16"/>
      <c r="LAH16"/>
      <c r="LAI16"/>
      <c r="LAJ16"/>
      <c r="LAK16"/>
      <c r="LAL16"/>
      <c r="LAM16"/>
      <c r="LAN16"/>
      <c r="LAO16"/>
      <c r="LAP16"/>
      <c r="LAQ16"/>
      <c r="LAR16"/>
      <c r="LAS16"/>
      <c r="LAT16"/>
      <c r="LAU16"/>
      <c r="LAV16"/>
      <c r="LAW16"/>
      <c r="LAX16"/>
      <c r="LAY16"/>
      <c r="LAZ16"/>
      <c r="LBA16"/>
      <c r="LBB16"/>
      <c r="LBC16"/>
      <c r="LBD16"/>
      <c r="LBE16"/>
      <c r="LBF16"/>
      <c r="LBG16"/>
      <c r="LBH16"/>
      <c r="LBI16"/>
      <c r="LBJ16"/>
      <c r="LBK16"/>
      <c r="LBL16"/>
      <c r="LBM16"/>
      <c r="LBN16"/>
      <c r="LBO16"/>
      <c r="LBP16"/>
      <c r="LBQ16"/>
      <c r="LBR16"/>
      <c r="LBS16"/>
      <c r="LBT16"/>
      <c r="LBU16"/>
      <c r="LBV16"/>
      <c r="LBW16"/>
      <c r="LBX16"/>
      <c r="LBY16"/>
      <c r="LBZ16"/>
      <c r="LCA16"/>
      <c r="LCB16"/>
      <c r="LCC16"/>
      <c r="LCD16"/>
      <c r="LCE16"/>
      <c r="LCF16"/>
      <c r="LCG16"/>
      <c r="LCH16"/>
      <c r="LCI16"/>
      <c r="LCJ16"/>
      <c r="LCK16"/>
      <c r="LCL16"/>
      <c r="LCM16"/>
      <c r="LCN16"/>
      <c r="LCO16"/>
      <c r="LCP16"/>
      <c r="LCQ16"/>
      <c r="LCR16"/>
      <c r="LCS16"/>
      <c r="LCT16"/>
      <c r="LCU16"/>
      <c r="LCV16"/>
      <c r="LCW16"/>
      <c r="LCX16"/>
      <c r="LCY16"/>
      <c r="LCZ16"/>
      <c r="LDA16"/>
      <c r="LDB16"/>
      <c r="LDC16"/>
      <c r="LDD16"/>
      <c r="LDE16"/>
      <c r="LDF16"/>
      <c r="LDG16"/>
      <c r="LDH16"/>
      <c r="LDI16"/>
      <c r="LDJ16"/>
      <c r="LDK16"/>
      <c r="LDL16"/>
      <c r="LDM16"/>
      <c r="LDN16"/>
      <c r="LDO16"/>
      <c r="LDP16"/>
      <c r="LDQ16"/>
      <c r="LDR16"/>
      <c r="LDS16"/>
      <c r="LDT16"/>
      <c r="LDU16"/>
      <c r="LDV16"/>
      <c r="LDW16"/>
      <c r="LDX16"/>
      <c r="LDY16"/>
      <c r="LDZ16"/>
      <c r="LEA16"/>
      <c r="LEB16"/>
      <c r="LEC16"/>
      <c r="LED16"/>
      <c r="LEE16"/>
      <c r="LEF16"/>
      <c r="LEG16"/>
      <c r="LEH16"/>
      <c r="LEI16"/>
      <c r="LEJ16"/>
      <c r="LEK16"/>
      <c r="LEL16"/>
      <c r="LEM16"/>
      <c r="LEN16"/>
      <c r="LEO16"/>
      <c r="LEP16"/>
      <c r="LEQ16"/>
      <c r="LER16"/>
      <c r="LES16"/>
      <c r="LET16"/>
      <c r="LEU16"/>
      <c r="LEV16"/>
      <c r="LEW16"/>
      <c r="LEX16"/>
      <c r="LEY16"/>
      <c r="LEZ16"/>
      <c r="LFA16"/>
      <c r="LFB16"/>
      <c r="LFC16"/>
      <c r="LFD16"/>
      <c r="LFE16"/>
      <c r="LFF16"/>
      <c r="LFG16"/>
      <c r="LFH16"/>
      <c r="LFI16"/>
      <c r="LFJ16"/>
      <c r="LFK16"/>
      <c r="LFL16"/>
      <c r="LFM16"/>
      <c r="LFN16"/>
      <c r="LFO16"/>
      <c r="LFP16"/>
      <c r="LFQ16"/>
      <c r="LFR16"/>
      <c r="LFS16"/>
      <c r="LFT16"/>
      <c r="LFU16"/>
      <c r="LFV16"/>
      <c r="LFW16"/>
      <c r="LFX16"/>
      <c r="LFY16"/>
      <c r="LFZ16"/>
      <c r="LGA16"/>
      <c r="LGB16"/>
      <c r="LGC16"/>
      <c r="LGD16"/>
      <c r="LGE16"/>
      <c r="LGF16"/>
      <c r="LGG16"/>
      <c r="LGH16"/>
      <c r="LGI16"/>
      <c r="LGJ16"/>
      <c r="LGK16"/>
      <c r="LGL16"/>
      <c r="LGM16"/>
      <c r="LGN16"/>
      <c r="LGO16"/>
      <c r="LGP16"/>
      <c r="LGQ16"/>
      <c r="LGR16"/>
      <c r="LGS16"/>
      <c r="LGT16"/>
      <c r="LGU16"/>
      <c r="LGV16"/>
      <c r="LGW16"/>
      <c r="LGX16"/>
      <c r="LGY16"/>
      <c r="LGZ16"/>
      <c r="LHA16"/>
      <c r="LHB16"/>
      <c r="LHC16"/>
      <c r="LHD16"/>
      <c r="LHE16"/>
      <c r="LHF16"/>
      <c r="LHG16"/>
      <c r="LHH16"/>
      <c r="LHI16"/>
      <c r="LHJ16"/>
      <c r="LHK16"/>
      <c r="LHL16"/>
      <c r="LHM16"/>
      <c r="LHN16"/>
      <c r="LHO16"/>
      <c r="LHP16"/>
      <c r="LHQ16"/>
      <c r="LHR16"/>
      <c r="LHS16"/>
      <c r="LHT16"/>
      <c r="LHU16"/>
      <c r="LHV16"/>
      <c r="LHW16"/>
      <c r="LHX16"/>
      <c r="LHY16"/>
      <c r="LHZ16"/>
      <c r="LIA16"/>
      <c r="LIB16"/>
      <c r="LIC16"/>
      <c r="LID16"/>
      <c r="LIE16"/>
      <c r="LIF16"/>
      <c r="LIG16"/>
      <c r="LIH16"/>
      <c r="LII16"/>
      <c r="LIJ16"/>
      <c r="LIK16"/>
      <c r="LIL16"/>
      <c r="LIM16"/>
      <c r="LIN16"/>
      <c r="LIO16"/>
      <c r="LIP16"/>
      <c r="LIQ16"/>
      <c r="LIR16"/>
      <c r="LIS16"/>
      <c r="LIT16"/>
      <c r="LIU16"/>
      <c r="LIV16"/>
      <c r="LIW16"/>
      <c r="LIX16"/>
      <c r="LIY16"/>
      <c r="LIZ16"/>
      <c r="LJA16"/>
      <c r="LJB16"/>
      <c r="LJC16"/>
      <c r="LJD16"/>
      <c r="LJE16"/>
      <c r="LJF16"/>
      <c r="LJG16"/>
      <c r="LJH16"/>
      <c r="LJI16"/>
      <c r="LJJ16"/>
      <c r="LJK16"/>
      <c r="LJL16"/>
      <c r="LJM16"/>
      <c r="LJN16"/>
      <c r="LJO16"/>
      <c r="LJP16"/>
      <c r="LJQ16"/>
      <c r="LJR16"/>
      <c r="LJS16"/>
      <c r="LJT16"/>
      <c r="LJU16"/>
      <c r="LJV16"/>
      <c r="LJW16"/>
      <c r="LJX16"/>
      <c r="LJY16"/>
      <c r="LJZ16"/>
      <c r="LKA16"/>
      <c r="LKB16"/>
      <c r="LKC16"/>
      <c r="LKD16"/>
      <c r="LKE16"/>
      <c r="LKF16"/>
      <c r="LKG16"/>
      <c r="LKH16"/>
      <c r="LKI16"/>
      <c r="LKJ16"/>
      <c r="LKK16"/>
      <c r="LKL16"/>
      <c r="LKM16"/>
      <c r="LKN16"/>
      <c r="LKO16"/>
      <c r="LKP16"/>
      <c r="LKQ16"/>
      <c r="LKR16"/>
      <c r="LKS16"/>
      <c r="LKT16"/>
      <c r="LKU16"/>
      <c r="LKV16"/>
      <c r="LKW16"/>
      <c r="LKX16"/>
      <c r="LKY16"/>
      <c r="LKZ16"/>
      <c r="LLA16"/>
      <c r="LLB16"/>
      <c r="LLC16"/>
      <c r="LLD16"/>
      <c r="LLE16"/>
      <c r="LLF16"/>
      <c r="LLG16"/>
      <c r="LLH16"/>
      <c r="LLI16"/>
      <c r="LLJ16"/>
      <c r="LLK16"/>
      <c r="LLL16"/>
      <c r="LLM16"/>
      <c r="LLN16"/>
      <c r="LLO16"/>
      <c r="LLP16"/>
      <c r="LLQ16"/>
      <c r="LLR16"/>
      <c r="LLS16"/>
      <c r="LLT16"/>
      <c r="LLU16"/>
      <c r="LLV16"/>
      <c r="LLW16"/>
      <c r="LLX16"/>
      <c r="LLY16"/>
      <c r="LLZ16"/>
      <c r="LMA16"/>
      <c r="LMB16"/>
      <c r="LMC16"/>
      <c r="LMD16"/>
      <c r="LME16"/>
      <c r="LMF16"/>
      <c r="LMG16"/>
      <c r="LMH16"/>
      <c r="LMI16"/>
      <c r="LMJ16"/>
      <c r="LMK16"/>
      <c r="LML16"/>
      <c r="LMM16"/>
      <c r="LMN16"/>
      <c r="LMO16"/>
      <c r="LMP16"/>
      <c r="LMQ16"/>
      <c r="LMR16"/>
      <c r="LMS16"/>
      <c r="LMT16"/>
      <c r="LMU16"/>
      <c r="LMV16"/>
      <c r="LMW16"/>
      <c r="LMX16"/>
      <c r="LMY16"/>
      <c r="LMZ16"/>
      <c r="LNA16"/>
      <c r="LNB16"/>
      <c r="LNC16"/>
      <c r="LND16"/>
      <c r="LNE16"/>
      <c r="LNF16"/>
      <c r="LNG16"/>
      <c r="LNH16"/>
      <c r="LNI16"/>
      <c r="LNJ16"/>
      <c r="LNK16"/>
      <c r="LNL16"/>
      <c r="LNM16"/>
      <c r="LNN16"/>
      <c r="LNO16"/>
      <c r="LNP16"/>
      <c r="LNQ16"/>
      <c r="LNR16"/>
      <c r="LNS16"/>
      <c r="LNT16"/>
      <c r="LNU16"/>
      <c r="LNV16"/>
      <c r="LNW16"/>
      <c r="LNX16"/>
      <c r="LNY16"/>
      <c r="LNZ16"/>
      <c r="LOA16"/>
      <c r="LOB16"/>
      <c r="LOC16"/>
      <c r="LOD16"/>
      <c r="LOE16"/>
      <c r="LOF16"/>
      <c r="LOG16"/>
      <c r="LOH16"/>
      <c r="LOI16"/>
      <c r="LOJ16"/>
      <c r="LOK16"/>
      <c r="LOL16"/>
      <c r="LOM16"/>
      <c r="LON16"/>
      <c r="LOO16"/>
      <c r="LOP16"/>
      <c r="LOQ16"/>
      <c r="LOR16"/>
      <c r="LOS16"/>
      <c r="LOT16"/>
      <c r="LOU16"/>
      <c r="LOV16"/>
      <c r="LOW16"/>
      <c r="LOX16"/>
      <c r="LOY16"/>
      <c r="LOZ16"/>
      <c r="LPA16"/>
      <c r="LPB16"/>
      <c r="LPC16"/>
      <c r="LPD16"/>
      <c r="LPE16"/>
      <c r="LPF16"/>
      <c r="LPG16"/>
      <c r="LPH16"/>
      <c r="LPI16"/>
      <c r="LPJ16"/>
      <c r="LPK16"/>
      <c r="LPL16"/>
      <c r="LPM16"/>
      <c r="LPN16"/>
      <c r="LPO16"/>
      <c r="LPP16"/>
      <c r="LPQ16"/>
      <c r="LPR16"/>
      <c r="LPS16"/>
      <c r="LPT16"/>
      <c r="LPU16"/>
      <c r="LPV16"/>
      <c r="LPW16"/>
      <c r="LPX16"/>
      <c r="LPY16"/>
      <c r="LPZ16"/>
      <c r="LQA16"/>
      <c r="LQB16"/>
      <c r="LQC16"/>
      <c r="LQD16"/>
      <c r="LQE16"/>
      <c r="LQF16"/>
      <c r="LQG16"/>
      <c r="LQH16"/>
      <c r="LQI16"/>
      <c r="LQJ16"/>
      <c r="LQK16"/>
      <c r="LQL16"/>
      <c r="LQM16"/>
      <c r="LQN16"/>
      <c r="LQO16"/>
      <c r="LQP16"/>
      <c r="LQQ16"/>
      <c r="LQR16"/>
      <c r="LQS16"/>
      <c r="LQT16"/>
      <c r="LQU16"/>
      <c r="LQV16"/>
      <c r="LQW16"/>
      <c r="LQX16"/>
      <c r="LQY16"/>
      <c r="LQZ16"/>
      <c r="LRA16"/>
      <c r="LRB16"/>
      <c r="LRC16"/>
      <c r="LRD16"/>
      <c r="LRE16"/>
      <c r="LRF16"/>
      <c r="LRG16"/>
      <c r="LRH16"/>
      <c r="LRI16"/>
      <c r="LRJ16"/>
      <c r="LRK16"/>
      <c r="LRL16"/>
      <c r="LRM16"/>
      <c r="LRN16"/>
      <c r="LRO16"/>
      <c r="LRP16"/>
      <c r="LRQ16"/>
      <c r="LRR16"/>
      <c r="LRS16"/>
      <c r="LRT16"/>
      <c r="LRU16"/>
      <c r="LRV16"/>
      <c r="LRW16"/>
      <c r="LRX16"/>
      <c r="LRY16"/>
      <c r="LRZ16"/>
      <c r="LSA16"/>
      <c r="LSB16"/>
      <c r="LSC16"/>
      <c r="LSD16"/>
      <c r="LSE16"/>
      <c r="LSF16"/>
      <c r="LSG16"/>
      <c r="LSH16"/>
      <c r="LSI16"/>
      <c r="LSJ16"/>
      <c r="LSK16"/>
      <c r="LSL16"/>
      <c r="LSM16"/>
      <c r="LSN16"/>
      <c r="LSO16"/>
      <c r="LSP16"/>
      <c r="LSQ16"/>
      <c r="LSR16"/>
      <c r="LSS16"/>
      <c r="LST16"/>
      <c r="LSU16"/>
      <c r="LSV16"/>
      <c r="LSW16"/>
      <c r="LSX16"/>
      <c r="LSY16"/>
      <c r="LSZ16"/>
      <c r="LTA16"/>
      <c r="LTB16"/>
      <c r="LTC16"/>
      <c r="LTD16"/>
      <c r="LTE16"/>
      <c r="LTF16"/>
      <c r="LTG16"/>
      <c r="LTH16"/>
      <c r="LTI16"/>
      <c r="LTJ16"/>
      <c r="LTK16"/>
      <c r="LTL16"/>
      <c r="LTM16"/>
      <c r="LTN16"/>
      <c r="LTO16"/>
      <c r="LTP16"/>
      <c r="LTQ16"/>
      <c r="LTR16"/>
      <c r="LTS16"/>
      <c r="LTT16"/>
      <c r="LTU16"/>
      <c r="LTV16"/>
      <c r="LTW16"/>
      <c r="LTX16"/>
      <c r="LTY16"/>
      <c r="LTZ16"/>
      <c r="LUA16"/>
      <c r="LUB16"/>
      <c r="LUC16"/>
      <c r="LUD16"/>
      <c r="LUE16"/>
      <c r="LUF16"/>
      <c r="LUG16"/>
      <c r="LUH16"/>
      <c r="LUI16"/>
      <c r="LUJ16"/>
      <c r="LUK16"/>
      <c r="LUL16"/>
      <c r="LUM16"/>
      <c r="LUN16"/>
      <c r="LUO16"/>
      <c r="LUP16"/>
      <c r="LUQ16"/>
      <c r="LUR16"/>
      <c r="LUS16"/>
      <c r="LUT16"/>
      <c r="LUU16"/>
      <c r="LUV16"/>
      <c r="LUW16"/>
      <c r="LUX16"/>
      <c r="LUY16"/>
      <c r="LUZ16"/>
      <c r="LVA16"/>
      <c r="LVB16"/>
      <c r="LVC16"/>
      <c r="LVD16"/>
      <c r="LVE16"/>
      <c r="LVF16"/>
      <c r="LVG16"/>
      <c r="LVH16"/>
      <c r="LVI16"/>
      <c r="LVJ16"/>
      <c r="LVK16"/>
      <c r="LVL16"/>
      <c r="LVM16"/>
      <c r="LVN16"/>
      <c r="LVO16"/>
      <c r="LVP16"/>
      <c r="LVQ16"/>
      <c r="LVR16"/>
      <c r="LVS16"/>
      <c r="LVT16"/>
      <c r="LVU16"/>
      <c r="LVV16"/>
      <c r="LVW16"/>
      <c r="LVX16"/>
      <c r="LVY16"/>
      <c r="LVZ16"/>
      <c r="LWA16"/>
      <c r="LWB16"/>
      <c r="LWC16"/>
      <c r="LWD16"/>
      <c r="LWE16"/>
      <c r="LWF16"/>
      <c r="LWG16"/>
      <c r="LWH16"/>
      <c r="LWI16"/>
      <c r="LWJ16"/>
      <c r="LWK16"/>
      <c r="LWL16"/>
      <c r="LWM16"/>
      <c r="LWN16"/>
      <c r="LWO16"/>
      <c r="LWP16"/>
      <c r="LWQ16"/>
      <c r="LWR16"/>
      <c r="LWS16"/>
      <c r="LWT16"/>
      <c r="LWU16"/>
      <c r="LWV16"/>
      <c r="LWW16"/>
      <c r="LWX16"/>
      <c r="LWY16"/>
      <c r="LWZ16"/>
      <c r="LXA16"/>
      <c r="LXB16"/>
      <c r="LXC16"/>
      <c r="LXD16"/>
      <c r="LXE16"/>
      <c r="LXF16"/>
      <c r="LXG16"/>
      <c r="LXH16"/>
      <c r="LXI16"/>
      <c r="LXJ16"/>
      <c r="LXK16"/>
      <c r="LXL16"/>
      <c r="LXM16"/>
      <c r="LXN16"/>
      <c r="LXO16"/>
      <c r="LXP16"/>
      <c r="LXQ16"/>
      <c r="LXR16"/>
      <c r="LXS16"/>
      <c r="LXT16"/>
      <c r="LXU16"/>
      <c r="LXV16"/>
      <c r="LXW16"/>
      <c r="LXX16"/>
      <c r="LXY16"/>
      <c r="LXZ16"/>
      <c r="LYA16"/>
      <c r="LYB16"/>
      <c r="LYC16"/>
      <c r="LYD16"/>
      <c r="LYE16"/>
      <c r="LYF16"/>
      <c r="LYG16"/>
      <c r="LYH16"/>
      <c r="LYI16"/>
      <c r="LYJ16"/>
      <c r="LYK16"/>
      <c r="LYL16"/>
      <c r="LYM16"/>
      <c r="LYN16"/>
      <c r="LYO16"/>
      <c r="LYP16"/>
      <c r="LYQ16"/>
      <c r="LYR16"/>
      <c r="LYS16"/>
      <c r="LYT16"/>
      <c r="LYU16"/>
      <c r="LYV16"/>
      <c r="LYW16"/>
      <c r="LYX16"/>
      <c r="LYY16"/>
      <c r="LYZ16"/>
      <c r="LZA16"/>
      <c r="LZB16"/>
      <c r="LZC16"/>
      <c r="LZD16"/>
      <c r="LZE16"/>
      <c r="LZF16"/>
      <c r="LZG16"/>
      <c r="LZH16"/>
      <c r="LZI16"/>
      <c r="LZJ16"/>
      <c r="LZK16"/>
      <c r="LZL16"/>
      <c r="LZM16"/>
      <c r="LZN16"/>
      <c r="LZO16"/>
      <c r="LZP16"/>
      <c r="LZQ16"/>
      <c r="LZR16"/>
      <c r="LZS16"/>
      <c r="LZT16"/>
      <c r="LZU16"/>
      <c r="LZV16"/>
      <c r="LZW16"/>
      <c r="LZX16"/>
      <c r="LZY16"/>
      <c r="LZZ16"/>
      <c r="MAA16"/>
      <c r="MAB16"/>
      <c r="MAC16"/>
      <c r="MAD16"/>
      <c r="MAE16"/>
      <c r="MAF16"/>
      <c r="MAG16"/>
      <c r="MAH16"/>
      <c r="MAI16"/>
      <c r="MAJ16"/>
      <c r="MAK16"/>
      <c r="MAL16"/>
      <c r="MAM16"/>
      <c r="MAN16"/>
      <c r="MAO16"/>
      <c r="MAP16"/>
      <c r="MAQ16"/>
      <c r="MAR16"/>
      <c r="MAS16"/>
      <c r="MAT16"/>
      <c r="MAU16"/>
      <c r="MAV16"/>
      <c r="MAW16"/>
      <c r="MAX16"/>
      <c r="MAY16"/>
      <c r="MAZ16"/>
      <c r="MBA16"/>
      <c r="MBB16"/>
      <c r="MBC16"/>
      <c r="MBD16"/>
      <c r="MBE16"/>
      <c r="MBF16"/>
      <c r="MBG16"/>
      <c r="MBH16"/>
      <c r="MBI16"/>
      <c r="MBJ16"/>
      <c r="MBK16"/>
      <c r="MBL16"/>
      <c r="MBM16"/>
      <c r="MBN16"/>
      <c r="MBO16"/>
      <c r="MBP16"/>
      <c r="MBQ16"/>
      <c r="MBR16"/>
      <c r="MBS16"/>
      <c r="MBT16"/>
      <c r="MBU16"/>
      <c r="MBV16"/>
      <c r="MBW16"/>
      <c r="MBX16"/>
      <c r="MBY16"/>
      <c r="MBZ16"/>
      <c r="MCA16"/>
      <c r="MCB16"/>
      <c r="MCC16"/>
      <c r="MCD16"/>
      <c r="MCE16"/>
      <c r="MCF16"/>
      <c r="MCG16"/>
      <c r="MCH16"/>
      <c r="MCI16"/>
      <c r="MCJ16"/>
      <c r="MCK16"/>
      <c r="MCL16"/>
      <c r="MCM16"/>
      <c r="MCN16"/>
      <c r="MCO16"/>
      <c r="MCP16"/>
      <c r="MCQ16"/>
      <c r="MCR16"/>
      <c r="MCS16"/>
      <c r="MCT16"/>
      <c r="MCU16"/>
      <c r="MCV16"/>
      <c r="MCW16"/>
      <c r="MCX16"/>
      <c r="MCY16"/>
      <c r="MCZ16"/>
      <c r="MDA16"/>
      <c r="MDB16"/>
      <c r="MDC16"/>
      <c r="MDD16"/>
      <c r="MDE16"/>
      <c r="MDF16"/>
      <c r="MDG16"/>
      <c r="MDH16"/>
      <c r="MDI16"/>
      <c r="MDJ16"/>
      <c r="MDK16"/>
      <c r="MDL16"/>
      <c r="MDM16"/>
      <c r="MDN16"/>
      <c r="MDO16"/>
      <c r="MDP16"/>
      <c r="MDQ16"/>
      <c r="MDR16"/>
      <c r="MDS16"/>
      <c r="MDT16"/>
      <c r="MDU16"/>
      <c r="MDV16"/>
      <c r="MDW16"/>
      <c r="MDX16"/>
      <c r="MDY16"/>
      <c r="MDZ16"/>
      <c r="MEA16"/>
      <c r="MEB16"/>
      <c r="MEC16"/>
      <c r="MED16"/>
      <c r="MEE16"/>
      <c r="MEF16"/>
      <c r="MEG16"/>
      <c r="MEH16"/>
      <c r="MEI16"/>
      <c r="MEJ16"/>
      <c r="MEK16"/>
      <c r="MEL16"/>
      <c r="MEM16"/>
      <c r="MEN16"/>
      <c r="MEO16"/>
      <c r="MEP16"/>
      <c r="MEQ16"/>
      <c r="MER16"/>
      <c r="MES16"/>
      <c r="MET16"/>
      <c r="MEU16"/>
      <c r="MEV16"/>
      <c r="MEW16"/>
      <c r="MEX16"/>
      <c r="MEY16"/>
      <c r="MEZ16"/>
      <c r="MFA16"/>
      <c r="MFB16"/>
      <c r="MFC16"/>
      <c r="MFD16"/>
      <c r="MFE16"/>
      <c r="MFF16"/>
      <c r="MFG16"/>
      <c r="MFH16"/>
      <c r="MFI16"/>
      <c r="MFJ16"/>
      <c r="MFK16"/>
      <c r="MFL16"/>
      <c r="MFM16"/>
      <c r="MFN16"/>
      <c r="MFO16"/>
      <c r="MFP16"/>
      <c r="MFQ16"/>
      <c r="MFR16"/>
      <c r="MFS16"/>
      <c r="MFT16"/>
      <c r="MFU16"/>
      <c r="MFV16"/>
      <c r="MFW16"/>
      <c r="MFX16"/>
      <c r="MFY16"/>
      <c r="MFZ16"/>
      <c r="MGA16"/>
      <c r="MGB16"/>
      <c r="MGC16"/>
      <c r="MGD16"/>
      <c r="MGE16"/>
      <c r="MGF16"/>
      <c r="MGG16"/>
      <c r="MGH16"/>
      <c r="MGI16"/>
      <c r="MGJ16"/>
      <c r="MGK16"/>
      <c r="MGL16"/>
      <c r="MGM16"/>
      <c r="MGN16"/>
      <c r="MGO16"/>
      <c r="MGP16"/>
      <c r="MGQ16"/>
      <c r="MGR16"/>
      <c r="MGS16"/>
      <c r="MGT16"/>
      <c r="MGU16"/>
      <c r="MGV16"/>
      <c r="MGW16"/>
      <c r="MGX16"/>
      <c r="MGY16"/>
      <c r="MGZ16"/>
      <c r="MHA16"/>
      <c r="MHB16"/>
      <c r="MHC16"/>
      <c r="MHD16"/>
      <c r="MHE16"/>
      <c r="MHF16"/>
      <c r="MHG16"/>
      <c r="MHH16"/>
      <c r="MHI16"/>
      <c r="MHJ16"/>
      <c r="MHK16"/>
      <c r="MHL16"/>
      <c r="MHM16"/>
      <c r="MHN16"/>
      <c r="MHO16"/>
      <c r="MHP16"/>
      <c r="MHQ16"/>
      <c r="MHR16"/>
      <c r="MHS16"/>
      <c r="MHT16"/>
      <c r="MHU16"/>
      <c r="MHV16"/>
      <c r="MHW16"/>
      <c r="MHX16"/>
      <c r="MHY16"/>
      <c r="MHZ16"/>
      <c r="MIA16"/>
      <c r="MIB16"/>
      <c r="MIC16"/>
      <c r="MID16"/>
      <c r="MIE16"/>
      <c r="MIF16"/>
      <c r="MIG16"/>
      <c r="MIH16"/>
      <c r="MII16"/>
      <c r="MIJ16"/>
      <c r="MIK16"/>
      <c r="MIL16"/>
      <c r="MIM16"/>
      <c r="MIN16"/>
      <c r="MIO16"/>
      <c r="MIP16"/>
      <c r="MIQ16"/>
      <c r="MIR16"/>
      <c r="MIS16"/>
      <c r="MIT16"/>
      <c r="MIU16"/>
      <c r="MIV16"/>
      <c r="MIW16"/>
      <c r="MIX16"/>
      <c r="MIY16"/>
      <c r="MIZ16"/>
      <c r="MJA16"/>
      <c r="MJB16"/>
      <c r="MJC16"/>
      <c r="MJD16"/>
      <c r="MJE16"/>
      <c r="MJF16"/>
      <c r="MJG16"/>
      <c r="MJH16"/>
      <c r="MJI16"/>
      <c r="MJJ16"/>
      <c r="MJK16"/>
      <c r="MJL16"/>
      <c r="MJM16"/>
      <c r="MJN16"/>
      <c r="MJO16"/>
      <c r="MJP16"/>
      <c r="MJQ16"/>
      <c r="MJR16"/>
      <c r="MJS16"/>
      <c r="MJT16"/>
      <c r="MJU16"/>
      <c r="MJV16"/>
      <c r="MJW16"/>
      <c r="MJX16"/>
      <c r="MJY16"/>
      <c r="MJZ16"/>
      <c r="MKA16"/>
      <c r="MKB16"/>
      <c r="MKC16"/>
      <c r="MKD16"/>
      <c r="MKE16"/>
      <c r="MKF16"/>
      <c r="MKG16"/>
      <c r="MKH16"/>
      <c r="MKI16"/>
      <c r="MKJ16"/>
      <c r="MKK16"/>
      <c r="MKL16"/>
      <c r="MKM16"/>
      <c r="MKN16"/>
      <c r="MKO16"/>
      <c r="MKP16"/>
      <c r="MKQ16"/>
      <c r="MKR16"/>
      <c r="MKS16"/>
      <c r="MKT16"/>
      <c r="MKU16"/>
      <c r="MKV16"/>
      <c r="MKW16"/>
      <c r="MKX16"/>
      <c r="MKY16"/>
      <c r="MKZ16"/>
      <c r="MLA16"/>
      <c r="MLB16"/>
      <c r="MLC16"/>
      <c r="MLD16"/>
      <c r="MLE16"/>
      <c r="MLF16"/>
      <c r="MLG16"/>
      <c r="MLH16"/>
      <c r="MLI16"/>
      <c r="MLJ16"/>
      <c r="MLK16"/>
      <c r="MLL16"/>
      <c r="MLM16"/>
      <c r="MLN16"/>
      <c r="MLO16"/>
      <c r="MLP16"/>
      <c r="MLQ16"/>
      <c r="MLR16"/>
      <c r="MLS16"/>
      <c r="MLT16"/>
      <c r="MLU16"/>
      <c r="MLV16"/>
      <c r="MLW16"/>
      <c r="MLX16"/>
      <c r="MLY16"/>
      <c r="MLZ16"/>
      <c r="MMA16"/>
      <c r="MMB16"/>
      <c r="MMC16"/>
      <c r="MMD16"/>
      <c r="MME16"/>
      <c r="MMF16"/>
      <c r="MMG16"/>
      <c r="MMH16"/>
      <c r="MMI16"/>
      <c r="MMJ16"/>
      <c r="MMK16"/>
      <c r="MML16"/>
      <c r="MMM16"/>
      <c r="MMN16"/>
      <c r="MMO16"/>
      <c r="MMP16"/>
      <c r="MMQ16"/>
      <c r="MMR16"/>
      <c r="MMS16"/>
      <c r="MMT16"/>
      <c r="MMU16"/>
      <c r="MMV16"/>
      <c r="MMW16"/>
      <c r="MMX16"/>
      <c r="MMY16"/>
      <c r="MMZ16"/>
      <c r="MNA16"/>
      <c r="MNB16"/>
      <c r="MNC16"/>
      <c r="MND16"/>
      <c r="MNE16"/>
      <c r="MNF16"/>
      <c r="MNG16"/>
      <c r="MNH16"/>
      <c r="MNI16"/>
      <c r="MNJ16"/>
      <c r="MNK16"/>
      <c r="MNL16"/>
      <c r="MNM16"/>
      <c r="MNN16"/>
      <c r="MNO16"/>
      <c r="MNP16"/>
      <c r="MNQ16"/>
      <c r="MNR16"/>
      <c r="MNS16"/>
      <c r="MNT16"/>
      <c r="MNU16"/>
      <c r="MNV16"/>
      <c r="MNW16"/>
      <c r="MNX16"/>
      <c r="MNY16"/>
      <c r="MNZ16"/>
      <c r="MOA16"/>
      <c r="MOB16"/>
      <c r="MOC16"/>
      <c r="MOD16"/>
      <c r="MOE16"/>
      <c r="MOF16"/>
      <c r="MOG16"/>
      <c r="MOH16"/>
      <c r="MOI16"/>
      <c r="MOJ16"/>
      <c r="MOK16"/>
      <c r="MOL16"/>
      <c r="MOM16"/>
      <c r="MON16"/>
      <c r="MOO16"/>
      <c r="MOP16"/>
      <c r="MOQ16"/>
      <c r="MOR16"/>
      <c r="MOS16"/>
      <c r="MOT16"/>
      <c r="MOU16"/>
      <c r="MOV16"/>
      <c r="MOW16"/>
      <c r="MOX16"/>
      <c r="MOY16"/>
      <c r="MOZ16"/>
      <c r="MPA16"/>
      <c r="MPB16"/>
      <c r="MPC16"/>
      <c r="MPD16"/>
      <c r="MPE16"/>
      <c r="MPF16"/>
      <c r="MPG16"/>
      <c r="MPH16"/>
      <c r="MPI16"/>
      <c r="MPJ16"/>
      <c r="MPK16"/>
      <c r="MPL16"/>
      <c r="MPM16"/>
      <c r="MPN16"/>
      <c r="MPO16"/>
      <c r="MPP16"/>
      <c r="MPQ16"/>
      <c r="MPR16"/>
      <c r="MPS16"/>
      <c r="MPT16"/>
      <c r="MPU16"/>
      <c r="MPV16"/>
      <c r="MPW16"/>
      <c r="MPX16"/>
      <c r="MPY16"/>
      <c r="MPZ16"/>
      <c r="MQA16"/>
      <c r="MQB16"/>
      <c r="MQC16"/>
      <c r="MQD16"/>
      <c r="MQE16"/>
      <c r="MQF16"/>
      <c r="MQG16"/>
      <c r="MQH16"/>
      <c r="MQI16"/>
      <c r="MQJ16"/>
      <c r="MQK16"/>
      <c r="MQL16"/>
      <c r="MQM16"/>
      <c r="MQN16"/>
      <c r="MQO16"/>
      <c r="MQP16"/>
      <c r="MQQ16"/>
      <c r="MQR16"/>
      <c r="MQS16"/>
      <c r="MQT16"/>
      <c r="MQU16"/>
      <c r="MQV16"/>
      <c r="MQW16"/>
      <c r="MQX16"/>
      <c r="MQY16"/>
      <c r="MQZ16"/>
      <c r="MRA16"/>
      <c r="MRB16"/>
      <c r="MRC16"/>
      <c r="MRD16"/>
      <c r="MRE16"/>
      <c r="MRF16"/>
      <c r="MRG16"/>
      <c r="MRH16"/>
      <c r="MRI16"/>
      <c r="MRJ16"/>
      <c r="MRK16"/>
      <c r="MRL16"/>
      <c r="MRM16"/>
      <c r="MRN16"/>
      <c r="MRO16"/>
      <c r="MRP16"/>
      <c r="MRQ16"/>
      <c r="MRR16"/>
      <c r="MRS16"/>
      <c r="MRT16"/>
      <c r="MRU16"/>
      <c r="MRV16"/>
      <c r="MRW16"/>
      <c r="MRX16"/>
      <c r="MRY16"/>
      <c r="MRZ16"/>
      <c r="MSA16"/>
      <c r="MSB16"/>
      <c r="MSC16"/>
      <c r="MSD16"/>
      <c r="MSE16"/>
      <c r="MSF16"/>
      <c r="MSG16"/>
      <c r="MSH16"/>
      <c r="MSI16"/>
      <c r="MSJ16"/>
      <c r="MSK16"/>
      <c r="MSL16"/>
      <c r="MSM16"/>
      <c r="MSN16"/>
      <c r="MSO16"/>
      <c r="MSP16"/>
      <c r="MSQ16"/>
      <c r="MSR16"/>
      <c r="MSS16"/>
      <c r="MST16"/>
      <c r="MSU16"/>
      <c r="MSV16"/>
      <c r="MSW16"/>
      <c r="MSX16"/>
      <c r="MSY16"/>
      <c r="MSZ16"/>
      <c r="MTA16"/>
      <c r="MTB16"/>
      <c r="MTC16"/>
      <c r="MTD16"/>
      <c r="MTE16"/>
      <c r="MTF16"/>
      <c r="MTG16"/>
      <c r="MTH16"/>
      <c r="MTI16"/>
      <c r="MTJ16"/>
      <c r="MTK16"/>
      <c r="MTL16"/>
      <c r="MTM16"/>
      <c r="MTN16"/>
      <c r="MTO16"/>
      <c r="MTP16"/>
      <c r="MTQ16"/>
      <c r="MTR16"/>
      <c r="MTS16"/>
      <c r="MTT16"/>
      <c r="MTU16"/>
      <c r="MTV16"/>
      <c r="MTW16"/>
      <c r="MTX16"/>
      <c r="MTY16"/>
      <c r="MTZ16"/>
      <c r="MUA16"/>
      <c r="MUB16"/>
      <c r="MUC16"/>
      <c r="MUD16"/>
      <c r="MUE16"/>
      <c r="MUF16"/>
      <c r="MUG16"/>
      <c r="MUH16"/>
      <c r="MUI16"/>
      <c r="MUJ16"/>
      <c r="MUK16"/>
      <c r="MUL16"/>
      <c r="MUM16"/>
      <c r="MUN16"/>
      <c r="MUO16"/>
      <c r="MUP16"/>
      <c r="MUQ16"/>
      <c r="MUR16"/>
      <c r="MUS16"/>
      <c r="MUT16"/>
      <c r="MUU16"/>
      <c r="MUV16"/>
      <c r="MUW16"/>
      <c r="MUX16"/>
      <c r="MUY16"/>
      <c r="MUZ16"/>
      <c r="MVA16"/>
      <c r="MVB16"/>
      <c r="MVC16"/>
      <c r="MVD16"/>
      <c r="MVE16"/>
      <c r="MVF16"/>
      <c r="MVG16"/>
      <c r="MVH16"/>
      <c r="MVI16"/>
      <c r="MVJ16"/>
      <c r="MVK16"/>
      <c r="MVL16"/>
      <c r="MVM16"/>
      <c r="MVN16"/>
      <c r="MVO16"/>
      <c r="MVP16"/>
      <c r="MVQ16"/>
      <c r="MVR16"/>
      <c r="MVS16"/>
      <c r="MVT16"/>
      <c r="MVU16"/>
      <c r="MVV16"/>
      <c r="MVW16"/>
      <c r="MVX16"/>
      <c r="MVY16"/>
      <c r="MVZ16"/>
      <c r="MWA16"/>
      <c r="MWB16"/>
      <c r="MWC16"/>
      <c r="MWD16"/>
      <c r="MWE16"/>
      <c r="MWF16"/>
      <c r="MWG16"/>
      <c r="MWH16"/>
      <c r="MWI16"/>
      <c r="MWJ16"/>
      <c r="MWK16"/>
      <c r="MWL16"/>
      <c r="MWM16"/>
      <c r="MWN16"/>
      <c r="MWO16"/>
      <c r="MWP16"/>
      <c r="MWQ16"/>
      <c r="MWR16"/>
      <c r="MWS16"/>
      <c r="MWT16"/>
      <c r="MWU16"/>
      <c r="MWV16"/>
      <c r="MWW16"/>
      <c r="MWX16"/>
      <c r="MWY16"/>
      <c r="MWZ16"/>
      <c r="MXA16"/>
      <c r="MXB16"/>
      <c r="MXC16"/>
      <c r="MXD16"/>
      <c r="MXE16"/>
      <c r="MXF16"/>
      <c r="MXG16"/>
      <c r="MXH16"/>
      <c r="MXI16"/>
      <c r="MXJ16"/>
      <c r="MXK16"/>
      <c r="MXL16"/>
      <c r="MXM16"/>
      <c r="MXN16"/>
      <c r="MXO16"/>
      <c r="MXP16"/>
      <c r="MXQ16"/>
      <c r="MXR16"/>
      <c r="MXS16"/>
      <c r="MXT16"/>
      <c r="MXU16"/>
      <c r="MXV16"/>
      <c r="MXW16"/>
      <c r="MXX16"/>
      <c r="MXY16"/>
      <c r="MXZ16"/>
      <c r="MYA16"/>
      <c r="MYB16"/>
      <c r="MYC16"/>
      <c r="MYD16"/>
      <c r="MYE16"/>
      <c r="MYF16"/>
      <c r="MYG16"/>
      <c r="MYH16"/>
      <c r="MYI16"/>
      <c r="MYJ16"/>
      <c r="MYK16"/>
      <c r="MYL16"/>
      <c r="MYM16"/>
      <c r="MYN16"/>
      <c r="MYO16"/>
      <c r="MYP16"/>
      <c r="MYQ16"/>
      <c r="MYR16"/>
      <c r="MYS16"/>
      <c r="MYT16"/>
      <c r="MYU16"/>
      <c r="MYV16"/>
      <c r="MYW16"/>
      <c r="MYX16"/>
      <c r="MYY16"/>
      <c r="MYZ16"/>
      <c r="MZA16"/>
      <c r="MZB16"/>
      <c r="MZC16"/>
      <c r="MZD16"/>
      <c r="MZE16"/>
      <c r="MZF16"/>
      <c r="MZG16"/>
      <c r="MZH16"/>
      <c r="MZI16"/>
      <c r="MZJ16"/>
      <c r="MZK16"/>
      <c r="MZL16"/>
      <c r="MZM16"/>
      <c r="MZN16"/>
      <c r="MZO16"/>
      <c r="MZP16"/>
      <c r="MZQ16"/>
      <c r="MZR16"/>
      <c r="MZS16"/>
      <c r="MZT16"/>
      <c r="MZU16"/>
      <c r="MZV16"/>
      <c r="MZW16"/>
      <c r="MZX16"/>
      <c r="MZY16"/>
      <c r="MZZ16"/>
      <c r="NAA16"/>
      <c r="NAB16"/>
      <c r="NAC16"/>
      <c r="NAD16"/>
      <c r="NAE16"/>
      <c r="NAF16"/>
      <c r="NAG16"/>
      <c r="NAH16"/>
      <c r="NAI16"/>
      <c r="NAJ16"/>
      <c r="NAK16"/>
      <c r="NAL16"/>
      <c r="NAM16"/>
      <c r="NAN16"/>
      <c r="NAO16"/>
      <c r="NAP16"/>
      <c r="NAQ16"/>
      <c r="NAR16"/>
      <c r="NAS16"/>
      <c r="NAT16"/>
      <c r="NAU16"/>
      <c r="NAV16"/>
      <c r="NAW16"/>
      <c r="NAX16"/>
      <c r="NAY16"/>
      <c r="NAZ16"/>
      <c r="NBA16"/>
      <c r="NBB16"/>
      <c r="NBC16"/>
      <c r="NBD16"/>
      <c r="NBE16"/>
      <c r="NBF16"/>
      <c r="NBG16"/>
      <c r="NBH16"/>
      <c r="NBI16"/>
      <c r="NBJ16"/>
      <c r="NBK16"/>
      <c r="NBL16"/>
      <c r="NBM16"/>
      <c r="NBN16"/>
      <c r="NBO16"/>
      <c r="NBP16"/>
      <c r="NBQ16"/>
      <c r="NBR16"/>
      <c r="NBS16"/>
      <c r="NBT16"/>
      <c r="NBU16"/>
      <c r="NBV16"/>
      <c r="NBW16"/>
      <c r="NBX16"/>
      <c r="NBY16"/>
      <c r="NBZ16"/>
      <c r="NCA16"/>
      <c r="NCB16"/>
      <c r="NCC16"/>
      <c r="NCD16"/>
      <c r="NCE16"/>
      <c r="NCF16"/>
      <c r="NCG16"/>
      <c r="NCH16"/>
      <c r="NCI16"/>
      <c r="NCJ16"/>
      <c r="NCK16"/>
      <c r="NCL16"/>
      <c r="NCM16"/>
      <c r="NCN16"/>
      <c r="NCO16"/>
      <c r="NCP16"/>
      <c r="NCQ16"/>
      <c r="NCR16"/>
      <c r="NCS16"/>
      <c r="NCT16"/>
      <c r="NCU16"/>
      <c r="NCV16"/>
      <c r="NCW16"/>
      <c r="NCX16"/>
      <c r="NCY16"/>
      <c r="NCZ16"/>
      <c r="NDA16"/>
      <c r="NDB16"/>
      <c r="NDC16"/>
      <c r="NDD16"/>
      <c r="NDE16"/>
      <c r="NDF16"/>
      <c r="NDG16"/>
      <c r="NDH16"/>
      <c r="NDI16"/>
      <c r="NDJ16"/>
      <c r="NDK16"/>
      <c r="NDL16"/>
      <c r="NDM16"/>
      <c r="NDN16"/>
      <c r="NDO16"/>
      <c r="NDP16"/>
      <c r="NDQ16"/>
      <c r="NDR16"/>
      <c r="NDS16"/>
      <c r="NDT16"/>
      <c r="NDU16"/>
      <c r="NDV16"/>
      <c r="NDW16"/>
      <c r="NDX16"/>
      <c r="NDY16"/>
      <c r="NDZ16"/>
      <c r="NEA16"/>
      <c r="NEB16"/>
      <c r="NEC16"/>
      <c r="NED16"/>
      <c r="NEE16"/>
      <c r="NEF16"/>
      <c r="NEG16"/>
      <c r="NEH16"/>
      <c r="NEI16"/>
      <c r="NEJ16"/>
      <c r="NEK16"/>
      <c r="NEL16"/>
      <c r="NEM16"/>
      <c r="NEN16"/>
      <c r="NEO16"/>
      <c r="NEP16"/>
      <c r="NEQ16"/>
      <c r="NER16"/>
      <c r="NES16"/>
      <c r="NET16"/>
      <c r="NEU16"/>
      <c r="NEV16"/>
      <c r="NEW16"/>
      <c r="NEX16"/>
      <c r="NEY16"/>
      <c r="NEZ16"/>
      <c r="NFA16"/>
      <c r="NFB16"/>
      <c r="NFC16"/>
      <c r="NFD16"/>
      <c r="NFE16"/>
      <c r="NFF16"/>
      <c r="NFG16"/>
      <c r="NFH16"/>
      <c r="NFI16"/>
      <c r="NFJ16"/>
      <c r="NFK16"/>
      <c r="NFL16"/>
      <c r="NFM16"/>
      <c r="NFN16"/>
      <c r="NFO16"/>
      <c r="NFP16"/>
      <c r="NFQ16"/>
      <c r="NFR16"/>
      <c r="NFS16"/>
      <c r="NFT16"/>
      <c r="NFU16"/>
      <c r="NFV16"/>
      <c r="NFW16"/>
      <c r="NFX16"/>
      <c r="NFY16"/>
      <c r="NFZ16"/>
      <c r="NGA16"/>
      <c r="NGB16"/>
      <c r="NGC16"/>
      <c r="NGD16"/>
      <c r="NGE16"/>
      <c r="NGF16"/>
      <c r="NGG16"/>
      <c r="NGH16"/>
      <c r="NGI16"/>
      <c r="NGJ16"/>
      <c r="NGK16"/>
      <c r="NGL16"/>
      <c r="NGM16"/>
      <c r="NGN16"/>
      <c r="NGO16"/>
      <c r="NGP16"/>
      <c r="NGQ16"/>
      <c r="NGR16"/>
      <c r="NGS16"/>
      <c r="NGT16"/>
      <c r="NGU16"/>
      <c r="NGV16"/>
      <c r="NGW16"/>
      <c r="NGX16"/>
      <c r="NGY16"/>
      <c r="NGZ16"/>
      <c r="NHA16"/>
      <c r="NHB16"/>
      <c r="NHC16"/>
      <c r="NHD16"/>
      <c r="NHE16"/>
      <c r="NHF16"/>
      <c r="NHG16"/>
      <c r="NHH16"/>
      <c r="NHI16"/>
      <c r="NHJ16"/>
      <c r="NHK16"/>
      <c r="NHL16"/>
      <c r="NHM16"/>
      <c r="NHN16"/>
      <c r="NHO16"/>
      <c r="NHP16"/>
      <c r="NHQ16"/>
      <c r="NHR16"/>
      <c r="NHS16"/>
      <c r="NHT16"/>
      <c r="NHU16"/>
      <c r="NHV16"/>
      <c r="NHW16"/>
      <c r="NHX16"/>
      <c r="NHY16"/>
      <c r="NHZ16"/>
      <c r="NIA16"/>
      <c r="NIB16"/>
      <c r="NIC16"/>
      <c r="NID16"/>
      <c r="NIE16"/>
      <c r="NIF16"/>
      <c r="NIG16"/>
      <c r="NIH16"/>
      <c r="NII16"/>
      <c r="NIJ16"/>
      <c r="NIK16"/>
      <c r="NIL16"/>
      <c r="NIM16"/>
      <c r="NIN16"/>
      <c r="NIO16"/>
      <c r="NIP16"/>
      <c r="NIQ16"/>
      <c r="NIR16"/>
      <c r="NIS16"/>
      <c r="NIT16"/>
      <c r="NIU16"/>
      <c r="NIV16"/>
      <c r="NIW16"/>
      <c r="NIX16"/>
      <c r="NIY16"/>
      <c r="NIZ16"/>
      <c r="NJA16"/>
      <c r="NJB16"/>
      <c r="NJC16"/>
      <c r="NJD16"/>
      <c r="NJE16"/>
      <c r="NJF16"/>
      <c r="NJG16"/>
      <c r="NJH16"/>
      <c r="NJI16"/>
      <c r="NJJ16"/>
      <c r="NJK16"/>
      <c r="NJL16"/>
      <c r="NJM16"/>
      <c r="NJN16"/>
      <c r="NJO16"/>
      <c r="NJP16"/>
      <c r="NJQ16"/>
      <c r="NJR16"/>
      <c r="NJS16"/>
      <c r="NJT16"/>
      <c r="NJU16"/>
      <c r="NJV16"/>
      <c r="NJW16"/>
      <c r="NJX16"/>
      <c r="NJY16"/>
      <c r="NJZ16"/>
      <c r="NKA16"/>
      <c r="NKB16"/>
      <c r="NKC16"/>
      <c r="NKD16"/>
      <c r="NKE16"/>
      <c r="NKF16"/>
      <c r="NKG16"/>
      <c r="NKH16"/>
      <c r="NKI16"/>
      <c r="NKJ16"/>
      <c r="NKK16"/>
      <c r="NKL16"/>
      <c r="NKM16"/>
      <c r="NKN16"/>
      <c r="NKO16"/>
      <c r="NKP16"/>
      <c r="NKQ16"/>
      <c r="NKR16"/>
      <c r="NKS16"/>
      <c r="NKT16"/>
      <c r="NKU16"/>
      <c r="NKV16"/>
      <c r="NKW16"/>
      <c r="NKX16"/>
      <c r="NKY16"/>
      <c r="NKZ16"/>
      <c r="NLA16"/>
      <c r="NLB16"/>
      <c r="NLC16"/>
      <c r="NLD16"/>
      <c r="NLE16"/>
      <c r="NLF16"/>
      <c r="NLG16"/>
      <c r="NLH16"/>
      <c r="NLI16"/>
      <c r="NLJ16"/>
      <c r="NLK16"/>
      <c r="NLL16"/>
      <c r="NLM16"/>
      <c r="NLN16"/>
      <c r="NLO16"/>
      <c r="NLP16"/>
      <c r="NLQ16"/>
      <c r="NLR16"/>
      <c r="NLS16"/>
      <c r="NLT16"/>
      <c r="NLU16"/>
      <c r="NLV16"/>
      <c r="NLW16"/>
      <c r="NLX16"/>
      <c r="NLY16"/>
      <c r="NLZ16"/>
      <c r="NMA16"/>
      <c r="NMB16"/>
      <c r="NMC16"/>
      <c r="NMD16"/>
      <c r="NME16"/>
      <c r="NMF16"/>
      <c r="NMG16"/>
      <c r="NMH16"/>
      <c r="NMI16"/>
      <c r="NMJ16"/>
      <c r="NMK16"/>
      <c r="NML16"/>
      <c r="NMM16"/>
      <c r="NMN16"/>
      <c r="NMO16"/>
      <c r="NMP16"/>
      <c r="NMQ16"/>
      <c r="NMR16"/>
      <c r="NMS16"/>
      <c r="NMT16"/>
      <c r="NMU16"/>
      <c r="NMV16"/>
      <c r="NMW16"/>
      <c r="NMX16"/>
      <c r="NMY16"/>
      <c r="NMZ16"/>
      <c r="NNA16"/>
      <c r="NNB16"/>
      <c r="NNC16"/>
      <c r="NND16"/>
      <c r="NNE16"/>
      <c r="NNF16"/>
      <c r="NNG16"/>
      <c r="NNH16"/>
      <c r="NNI16"/>
      <c r="NNJ16"/>
      <c r="NNK16"/>
      <c r="NNL16"/>
      <c r="NNM16"/>
      <c r="NNN16"/>
      <c r="NNO16"/>
      <c r="NNP16"/>
      <c r="NNQ16"/>
      <c r="NNR16"/>
      <c r="NNS16"/>
      <c r="NNT16"/>
      <c r="NNU16"/>
      <c r="NNV16"/>
      <c r="NNW16"/>
      <c r="NNX16"/>
      <c r="NNY16"/>
      <c r="NNZ16"/>
      <c r="NOA16"/>
      <c r="NOB16"/>
      <c r="NOC16"/>
      <c r="NOD16"/>
      <c r="NOE16"/>
      <c r="NOF16"/>
      <c r="NOG16"/>
      <c r="NOH16"/>
      <c r="NOI16"/>
      <c r="NOJ16"/>
      <c r="NOK16"/>
      <c r="NOL16"/>
      <c r="NOM16"/>
      <c r="NON16"/>
      <c r="NOO16"/>
      <c r="NOP16"/>
      <c r="NOQ16"/>
      <c r="NOR16"/>
      <c r="NOS16"/>
      <c r="NOT16"/>
      <c r="NOU16"/>
      <c r="NOV16"/>
      <c r="NOW16"/>
      <c r="NOX16"/>
      <c r="NOY16"/>
      <c r="NOZ16"/>
      <c r="NPA16"/>
      <c r="NPB16"/>
      <c r="NPC16"/>
      <c r="NPD16"/>
      <c r="NPE16"/>
      <c r="NPF16"/>
      <c r="NPG16"/>
      <c r="NPH16"/>
      <c r="NPI16"/>
      <c r="NPJ16"/>
      <c r="NPK16"/>
      <c r="NPL16"/>
      <c r="NPM16"/>
      <c r="NPN16"/>
      <c r="NPO16"/>
      <c r="NPP16"/>
      <c r="NPQ16"/>
      <c r="NPR16"/>
      <c r="NPS16"/>
      <c r="NPT16"/>
      <c r="NPU16"/>
      <c r="NPV16"/>
      <c r="NPW16"/>
      <c r="NPX16"/>
      <c r="NPY16"/>
      <c r="NPZ16"/>
      <c r="NQA16"/>
      <c r="NQB16"/>
      <c r="NQC16"/>
      <c r="NQD16"/>
      <c r="NQE16"/>
      <c r="NQF16"/>
      <c r="NQG16"/>
      <c r="NQH16"/>
      <c r="NQI16"/>
      <c r="NQJ16"/>
      <c r="NQK16"/>
      <c r="NQL16"/>
      <c r="NQM16"/>
      <c r="NQN16"/>
      <c r="NQO16"/>
      <c r="NQP16"/>
      <c r="NQQ16"/>
      <c r="NQR16"/>
      <c r="NQS16"/>
      <c r="NQT16"/>
      <c r="NQU16"/>
      <c r="NQV16"/>
      <c r="NQW16"/>
      <c r="NQX16"/>
      <c r="NQY16"/>
      <c r="NQZ16"/>
      <c r="NRA16"/>
      <c r="NRB16"/>
      <c r="NRC16"/>
      <c r="NRD16"/>
      <c r="NRE16"/>
      <c r="NRF16"/>
      <c r="NRG16"/>
      <c r="NRH16"/>
      <c r="NRI16"/>
      <c r="NRJ16"/>
      <c r="NRK16"/>
      <c r="NRL16"/>
      <c r="NRM16"/>
      <c r="NRN16"/>
      <c r="NRO16"/>
      <c r="NRP16"/>
      <c r="NRQ16"/>
      <c r="NRR16"/>
      <c r="NRS16"/>
      <c r="NRT16"/>
      <c r="NRU16"/>
      <c r="NRV16"/>
      <c r="NRW16"/>
      <c r="NRX16"/>
      <c r="NRY16"/>
      <c r="NRZ16"/>
      <c r="NSA16"/>
      <c r="NSB16"/>
      <c r="NSC16"/>
      <c r="NSD16"/>
      <c r="NSE16"/>
      <c r="NSF16"/>
      <c r="NSG16"/>
      <c r="NSH16"/>
      <c r="NSI16"/>
      <c r="NSJ16"/>
      <c r="NSK16"/>
      <c r="NSL16"/>
      <c r="NSM16"/>
      <c r="NSN16"/>
      <c r="NSO16"/>
      <c r="NSP16"/>
      <c r="NSQ16"/>
      <c r="NSR16"/>
      <c r="NSS16"/>
      <c r="NST16"/>
      <c r="NSU16"/>
      <c r="NSV16"/>
      <c r="NSW16"/>
      <c r="NSX16"/>
      <c r="NSY16"/>
      <c r="NSZ16"/>
      <c r="NTA16"/>
      <c r="NTB16"/>
      <c r="NTC16"/>
      <c r="NTD16"/>
      <c r="NTE16"/>
      <c r="NTF16"/>
      <c r="NTG16"/>
      <c r="NTH16"/>
      <c r="NTI16"/>
      <c r="NTJ16"/>
      <c r="NTK16"/>
      <c r="NTL16"/>
      <c r="NTM16"/>
      <c r="NTN16"/>
      <c r="NTO16"/>
      <c r="NTP16"/>
      <c r="NTQ16"/>
      <c r="NTR16"/>
      <c r="NTS16"/>
      <c r="NTT16"/>
      <c r="NTU16"/>
      <c r="NTV16"/>
      <c r="NTW16"/>
      <c r="NTX16"/>
      <c r="NTY16"/>
      <c r="NTZ16"/>
      <c r="NUA16"/>
      <c r="NUB16"/>
      <c r="NUC16"/>
      <c r="NUD16"/>
      <c r="NUE16"/>
      <c r="NUF16"/>
      <c r="NUG16"/>
      <c r="NUH16"/>
      <c r="NUI16"/>
      <c r="NUJ16"/>
      <c r="NUK16"/>
      <c r="NUL16"/>
      <c r="NUM16"/>
      <c r="NUN16"/>
      <c r="NUO16"/>
      <c r="NUP16"/>
      <c r="NUQ16"/>
      <c r="NUR16"/>
      <c r="NUS16"/>
      <c r="NUT16"/>
      <c r="NUU16"/>
      <c r="NUV16"/>
      <c r="NUW16"/>
      <c r="NUX16"/>
      <c r="NUY16"/>
      <c r="NUZ16"/>
      <c r="NVA16"/>
      <c r="NVB16"/>
      <c r="NVC16"/>
      <c r="NVD16"/>
      <c r="NVE16"/>
      <c r="NVF16"/>
      <c r="NVG16"/>
      <c r="NVH16"/>
      <c r="NVI16"/>
      <c r="NVJ16"/>
      <c r="NVK16"/>
      <c r="NVL16"/>
      <c r="NVM16"/>
      <c r="NVN16"/>
      <c r="NVO16"/>
      <c r="NVP16"/>
      <c r="NVQ16"/>
      <c r="NVR16"/>
      <c r="NVS16"/>
      <c r="NVT16"/>
      <c r="NVU16"/>
      <c r="NVV16"/>
      <c r="NVW16"/>
      <c r="NVX16"/>
      <c r="NVY16"/>
      <c r="NVZ16"/>
      <c r="NWA16"/>
      <c r="NWB16"/>
      <c r="NWC16"/>
      <c r="NWD16"/>
      <c r="NWE16"/>
      <c r="NWF16"/>
      <c r="NWG16"/>
      <c r="NWH16"/>
      <c r="NWI16"/>
      <c r="NWJ16"/>
      <c r="NWK16"/>
      <c r="NWL16"/>
      <c r="NWM16"/>
      <c r="NWN16"/>
      <c r="NWO16"/>
      <c r="NWP16"/>
      <c r="NWQ16"/>
      <c r="NWR16"/>
      <c r="NWS16"/>
      <c r="NWT16"/>
      <c r="NWU16"/>
      <c r="NWV16"/>
      <c r="NWW16"/>
      <c r="NWX16"/>
      <c r="NWY16"/>
      <c r="NWZ16"/>
      <c r="NXA16"/>
      <c r="NXB16"/>
      <c r="NXC16"/>
      <c r="NXD16"/>
      <c r="NXE16"/>
      <c r="NXF16"/>
      <c r="NXG16"/>
      <c r="NXH16"/>
      <c r="NXI16"/>
      <c r="NXJ16"/>
      <c r="NXK16"/>
      <c r="NXL16"/>
      <c r="NXM16"/>
      <c r="NXN16"/>
      <c r="NXO16"/>
      <c r="NXP16"/>
      <c r="NXQ16"/>
      <c r="NXR16"/>
      <c r="NXS16"/>
      <c r="NXT16"/>
      <c r="NXU16"/>
      <c r="NXV16"/>
      <c r="NXW16"/>
      <c r="NXX16"/>
      <c r="NXY16"/>
      <c r="NXZ16"/>
      <c r="NYA16"/>
      <c r="NYB16"/>
      <c r="NYC16"/>
      <c r="NYD16"/>
      <c r="NYE16"/>
      <c r="NYF16"/>
      <c r="NYG16"/>
      <c r="NYH16"/>
      <c r="NYI16"/>
      <c r="NYJ16"/>
      <c r="NYK16"/>
      <c r="NYL16"/>
      <c r="NYM16"/>
      <c r="NYN16"/>
      <c r="NYO16"/>
      <c r="NYP16"/>
      <c r="NYQ16"/>
      <c r="NYR16"/>
      <c r="NYS16"/>
      <c r="NYT16"/>
      <c r="NYU16"/>
      <c r="NYV16"/>
      <c r="NYW16"/>
      <c r="NYX16"/>
      <c r="NYY16"/>
      <c r="NYZ16"/>
      <c r="NZA16"/>
      <c r="NZB16"/>
      <c r="NZC16"/>
      <c r="NZD16"/>
      <c r="NZE16"/>
      <c r="NZF16"/>
      <c r="NZG16"/>
      <c r="NZH16"/>
      <c r="NZI16"/>
      <c r="NZJ16"/>
      <c r="NZK16"/>
      <c r="NZL16"/>
      <c r="NZM16"/>
      <c r="NZN16"/>
      <c r="NZO16"/>
      <c r="NZP16"/>
      <c r="NZQ16"/>
      <c r="NZR16"/>
      <c r="NZS16"/>
      <c r="NZT16"/>
      <c r="NZU16"/>
      <c r="NZV16"/>
      <c r="NZW16"/>
      <c r="NZX16"/>
      <c r="NZY16"/>
      <c r="NZZ16"/>
      <c r="OAA16"/>
      <c r="OAB16"/>
      <c r="OAC16"/>
      <c r="OAD16"/>
      <c r="OAE16"/>
      <c r="OAF16"/>
      <c r="OAG16"/>
      <c r="OAH16"/>
      <c r="OAI16"/>
      <c r="OAJ16"/>
      <c r="OAK16"/>
      <c r="OAL16"/>
      <c r="OAM16"/>
      <c r="OAN16"/>
      <c r="OAO16"/>
      <c r="OAP16"/>
      <c r="OAQ16"/>
      <c r="OAR16"/>
      <c r="OAS16"/>
      <c r="OAT16"/>
      <c r="OAU16"/>
      <c r="OAV16"/>
      <c r="OAW16"/>
      <c r="OAX16"/>
      <c r="OAY16"/>
      <c r="OAZ16"/>
      <c r="OBA16"/>
      <c r="OBB16"/>
      <c r="OBC16"/>
      <c r="OBD16"/>
      <c r="OBE16"/>
      <c r="OBF16"/>
      <c r="OBG16"/>
      <c r="OBH16"/>
      <c r="OBI16"/>
      <c r="OBJ16"/>
      <c r="OBK16"/>
      <c r="OBL16"/>
      <c r="OBM16"/>
      <c r="OBN16"/>
      <c r="OBO16"/>
      <c r="OBP16"/>
      <c r="OBQ16"/>
      <c r="OBR16"/>
      <c r="OBS16"/>
      <c r="OBT16"/>
      <c r="OBU16"/>
      <c r="OBV16"/>
      <c r="OBW16"/>
      <c r="OBX16"/>
      <c r="OBY16"/>
      <c r="OBZ16"/>
      <c r="OCA16"/>
      <c r="OCB16"/>
      <c r="OCC16"/>
      <c r="OCD16"/>
      <c r="OCE16"/>
      <c r="OCF16"/>
      <c r="OCG16"/>
      <c r="OCH16"/>
      <c r="OCI16"/>
      <c r="OCJ16"/>
      <c r="OCK16"/>
      <c r="OCL16"/>
      <c r="OCM16"/>
      <c r="OCN16"/>
      <c r="OCO16"/>
      <c r="OCP16"/>
      <c r="OCQ16"/>
      <c r="OCR16"/>
      <c r="OCS16"/>
      <c r="OCT16"/>
      <c r="OCU16"/>
      <c r="OCV16"/>
      <c r="OCW16"/>
      <c r="OCX16"/>
      <c r="OCY16"/>
      <c r="OCZ16"/>
      <c r="ODA16"/>
      <c r="ODB16"/>
      <c r="ODC16"/>
      <c r="ODD16"/>
      <c r="ODE16"/>
      <c r="ODF16"/>
      <c r="ODG16"/>
      <c r="ODH16"/>
      <c r="ODI16"/>
      <c r="ODJ16"/>
      <c r="ODK16"/>
      <c r="ODL16"/>
      <c r="ODM16"/>
      <c r="ODN16"/>
      <c r="ODO16"/>
      <c r="ODP16"/>
      <c r="ODQ16"/>
      <c r="ODR16"/>
      <c r="ODS16"/>
      <c r="ODT16"/>
      <c r="ODU16"/>
      <c r="ODV16"/>
      <c r="ODW16"/>
      <c r="ODX16"/>
      <c r="ODY16"/>
      <c r="ODZ16"/>
      <c r="OEA16"/>
      <c r="OEB16"/>
      <c r="OEC16"/>
      <c r="OED16"/>
      <c r="OEE16"/>
      <c r="OEF16"/>
      <c r="OEG16"/>
      <c r="OEH16"/>
      <c r="OEI16"/>
      <c r="OEJ16"/>
      <c r="OEK16"/>
      <c r="OEL16"/>
      <c r="OEM16"/>
      <c r="OEN16"/>
      <c r="OEO16"/>
      <c r="OEP16"/>
      <c r="OEQ16"/>
      <c r="OER16"/>
      <c r="OES16"/>
      <c r="OET16"/>
      <c r="OEU16"/>
      <c r="OEV16"/>
      <c r="OEW16"/>
      <c r="OEX16"/>
      <c r="OEY16"/>
      <c r="OEZ16"/>
      <c r="OFA16"/>
      <c r="OFB16"/>
      <c r="OFC16"/>
      <c r="OFD16"/>
      <c r="OFE16"/>
      <c r="OFF16"/>
      <c r="OFG16"/>
      <c r="OFH16"/>
      <c r="OFI16"/>
      <c r="OFJ16"/>
      <c r="OFK16"/>
      <c r="OFL16"/>
      <c r="OFM16"/>
      <c r="OFN16"/>
      <c r="OFO16"/>
      <c r="OFP16"/>
      <c r="OFQ16"/>
      <c r="OFR16"/>
      <c r="OFS16"/>
      <c r="OFT16"/>
      <c r="OFU16"/>
      <c r="OFV16"/>
      <c r="OFW16"/>
      <c r="OFX16"/>
      <c r="OFY16"/>
      <c r="OFZ16"/>
      <c r="OGA16"/>
      <c r="OGB16"/>
      <c r="OGC16"/>
      <c r="OGD16"/>
      <c r="OGE16"/>
      <c r="OGF16"/>
      <c r="OGG16"/>
      <c r="OGH16"/>
      <c r="OGI16"/>
      <c r="OGJ16"/>
      <c r="OGK16"/>
      <c r="OGL16"/>
      <c r="OGM16"/>
      <c r="OGN16"/>
      <c r="OGO16"/>
      <c r="OGP16"/>
      <c r="OGQ16"/>
      <c r="OGR16"/>
      <c r="OGS16"/>
      <c r="OGT16"/>
      <c r="OGU16"/>
      <c r="OGV16"/>
      <c r="OGW16"/>
      <c r="OGX16"/>
      <c r="OGY16"/>
      <c r="OGZ16"/>
      <c r="OHA16"/>
      <c r="OHB16"/>
      <c r="OHC16"/>
      <c r="OHD16"/>
      <c r="OHE16"/>
      <c r="OHF16"/>
      <c r="OHG16"/>
      <c r="OHH16"/>
      <c r="OHI16"/>
      <c r="OHJ16"/>
      <c r="OHK16"/>
      <c r="OHL16"/>
      <c r="OHM16"/>
      <c r="OHN16"/>
      <c r="OHO16"/>
      <c r="OHP16"/>
      <c r="OHQ16"/>
      <c r="OHR16"/>
      <c r="OHS16"/>
      <c r="OHT16"/>
      <c r="OHU16"/>
      <c r="OHV16"/>
      <c r="OHW16"/>
      <c r="OHX16"/>
      <c r="OHY16"/>
      <c r="OHZ16"/>
      <c r="OIA16"/>
      <c r="OIB16"/>
      <c r="OIC16"/>
      <c r="OID16"/>
      <c r="OIE16"/>
      <c r="OIF16"/>
      <c r="OIG16"/>
      <c r="OIH16"/>
      <c r="OII16"/>
      <c r="OIJ16"/>
      <c r="OIK16"/>
      <c r="OIL16"/>
      <c r="OIM16"/>
      <c r="OIN16"/>
      <c r="OIO16"/>
      <c r="OIP16"/>
      <c r="OIQ16"/>
      <c r="OIR16"/>
      <c r="OIS16"/>
      <c r="OIT16"/>
      <c r="OIU16"/>
      <c r="OIV16"/>
      <c r="OIW16"/>
      <c r="OIX16"/>
      <c r="OIY16"/>
      <c r="OIZ16"/>
      <c r="OJA16"/>
      <c r="OJB16"/>
      <c r="OJC16"/>
      <c r="OJD16"/>
      <c r="OJE16"/>
      <c r="OJF16"/>
      <c r="OJG16"/>
      <c r="OJH16"/>
      <c r="OJI16"/>
      <c r="OJJ16"/>
      <c r="OJK16"/>
      <c r="OJL16"/>
      <c r="OJM16"/>
      <c r="OJN16"/>
      <c r="OJO16"/>
      <c r="OJP16"/>
      <c r="OJQ16"/>
      <c r="OJR16"/>
      <c r="OJS16"/>
      <c r="OJT16"/>
      <c r="OJU16"/>
      <c r="OJV16"/>
      <c r="OJW16"/>
      <c r="OJX16"/>
      <c r="OJY16"/>
      <c r="OJZ16"/>
      <c r="OKA16"/>
      <c r="OKB16"/>
      <c r="OKC16"/>
      <c r="OKD16"/>
      <c r="OKE16"/>
      <c r="OKF16"/>
      <c r="OKG16"/>
      <c r="OKH16"/>
      <c r="OKI16"/>
      <c r="OKJ16"/>
      <c r="OKK16"/>
      <c r="OKL16"/>
      <c r="OKM16"/>
      <c r="OKN16"/>
      <c r="OKO16"/>
      <c r="OKP16"/>
      <c r="OKQ16"/>
      <c r="OKR16"/>
      <c r="OKS16"/>
      <c r="OKT16"/>
      <c r="OKU16"/>
      <c r="OKV16"/>
      <c r="OKW16"/>
      <c r="OKX16"/>
      <c r="OKY16"/>
      <c r="OKZ16"/>
      <c r="OLA16"/>
      <c r="OLB16"/>
      <c r="OLC16"/>
      <c r="OLD16"/>
      <c r="OLE16"/>
      <c r="OLF16"/>
      <c r="OLG16"/>
      <c r="OLH16"/>
      <c r="OLI16"/>
      <c r="OLJ16"/>
      <c r="OLK16"/>
      <c r="OLL16"/>
      <c r="OLM16"/>
      <c r="OLN16"/>
      <c r="OLO16"/>
      <c r="OLP16"/>
      <c r="OLQ16"/>
      <c r="OLR16"/>
      <c r="OLS16"/>
      <c r="OLT16"/>
      <c r="OLU16"/>
      <c r="OLV16"/>
      <c r="OLW16"/>
      <c r="OLX16"/>
      <c r="OLY16"/>
      <c r="OLZ16"/>
      <c r="OMA16"/>
      <c r="OMB16"/>
      <c r="OMC16"/>
      <c r="OMD16"/>
      <c r="OME16"/>
      <c r="OMF16"/>
      <c r="OMG16"/>
      <c r="OMH16"/>
      <c r="OMI16"/>
      <c r="OMJ16"/>
      <c r="OMK16"/>
      <c r="OML16"/>
      <c r="OMM16"/>
      <c r="OMN16"/>
      <c r="OMO16"/>
      <c r="OMP16"/>
      <c r="OMQ16"/>
      <c r="OMR16"/>
      <c r="OMS16"/>
      <c r="OMT16"/>
      <c r="OMU16"/>
      <c r="OMV16"/>
      <c r="OMW16"/>
      <c r="OMX16"/>
      <c r="OMY16"/>
      <c r="OMZ16"/>
      <c r="ONA16"/>
      <c r="ONB16"/>
      <c r="ONC16"/>
      <c r="OND16"/>
      <c r="ONE16"/>
      <c r="ONF16"/>
      <c r="ONG16"/>
      <c r="ONH16"/>
      <c r="ONI16"/>
      <c r="ONJ16"/>
      <c r="ONK16"/>
      <c r="ONL16"/>
      <c r="ONM16"/>
      <c r="ONN16"/>
      <c r="ONO16"/>
      <c r="ONP16"/>
      <c r="ONQ16"/>
      <c r="ONR16"/>
      <c r="ONS16"/>
      <c r="ONT16"/>
      <c r="ONU16"/>
      <c r="ONV16"/>
      <c r="ONW16"/>
      <c r="ONX16"/>
      <c r="ONY16"/>
      <c r="ONZ16"/>
      <c r="OOA16"/>
      <c r="OOB16"/>
      <c r="OOC16"/>
      <c r="OOD16"/>
      <c r="OOE16"/>
      <c r="OOF16"/>
      <c r="OOG16"/>
      <c r="OOH16"/>
      <c r="OOI16"/>
      <c r="OOJ16"/>
      <c r="OOK16"/>
      <c r="OOL16"/>
      <c r="OOM16"/>
      <c r="OON16"/>
      <c r="OOO16"/>
      <c r="OOP16"/>
      <c r="OOQ16"/>
      <c r="OOR16"/>
      <c r="OOS16"/>
      <c r="OOT16"/>
      <c r="OOU16"/>
      <c r="OOV16"/>
      <c r="OOW16"/>
      <c r="OOX16"/>
      <c r="OOY16"/>
      <c r="OOZ16"/>
      <c r="OPA16"/>
      <c r="OPB16"/>
      <c r="OPC16"/>
      <c r="OPD16"/>
      <c r="OPE16"/>
      <c r="OPF16"/>
      <c r="OPG16"/>
      <c r="OPH16"/>
      <c r="OPI16"/>
      <c r="OPJ16"/>
      <c r="OPK16"/>
      <c r="OPL16"/>
      <c r="OPM16"/>
      <c r="OPN16"/>
      <c r="OPO16"/>
      <c r="OPP16"/>
      <c r="OPQ16"/>
      <c r="OPR16"/>
      <c r="OPS16"/>
      <c r="OPT16"/>
      <c r="OPU16"/>
      <c r="OPV16"/>
      <c r="OPW16"/>
      <c r="OPX16"/>
      <c r="OPY16"/>
      <c r="OPZ16"/>
      <c r="OQA16"/>
      <c r="OQB16"/>
      <c r="OQC16"/>
      <c r="OQD16"/>
      <c r="OQE16"/>
      <c r="OQF16"/>
      <c r="OQG16"/>
      <c r="OQH16"/>
      <c r="OQI16"/>
      <c r="OQJ16"/>
      <c r="OQK16"/>
      <c r="OQL16"/>
      <c r="OQM16"/>
      <c r="OQN16"/>
      <c r="OQO16"/>
      <c r="OQP16"/>
      <c r="OQQ16"/>
      <c r="OQR16"/>
      <c r="OQS16"/>
      <c r="OQT16"/>
      <c r="OQU16"/>
      <c r="OQV16"/>
      <c r="OQW16"/>
      <c r="OQX16"/>
      <c r="OQY16"/>
      <c r="OQZ16"/>
      <c r="ORA16"/>
      <c r="ORB16"/>
      <c r="ORC16"/>
      <c r="ORD16"/>
      <c r="ORE16"/>
      <c r="ORF16"/>
      <c r="ORG16"/>
      <c r="ORH16"/>
      <c r="ORI16"/>
      <c r="ORJ16"/>
      <c r="ORK16"/>
      <c r="ORL16"/>
      <c r="ORM16"/>
      <c r="ORN16"/>
      <c r="ORO16"/>
      <c r="ORP16"/>
      <c r="ORQ16"/>
      <c r="ORR16"/>
      <c r="ORS16"/>
      <c r="ORT16"/>
      <c r="ORU16"/>
      <c r="ORV16"/>
      <c r="ORW16"/>
      <c r="ORX16"/>
      <c r="ORY16"/>
      <c r="ORZ16"/>
      <c r="OSA16"/>
      <c r="OSB16"/>
      <c r="OSC16"/>
      <c r="OSD16"/>
      <c r="OSE16"/>
      <c r="OSF16"/>
      <c r="OSG16"/>
      <c r="OSH16"/>
      <c r="OSI16"/>
      <c r="OSJ16"/>
      <c r="OSK16"/>
      <c r="OSL16"/>
      <c r="OSM16"/>
      <c r="OSN16"/>
      <c r="OSO16"/>
      <c r="OSP16"/>
      <c r="OSQ16"/>
      <c r="OSR16"/>
      <c r="OSS16"/>
      <c r="OST16"/>
      <c r="OSU16"/>
      <c r="OSV16"/>
      <c r="OSW16"/>
      <c r="OSX16"/>
      <c r="OSY16"/>
      <c r="OSZ16"/>
      <c r="OTA16"/>
      <c r="OTB16"/>
      <c r="OTC16"/>
      <c r="OTD16"/>
      <c r="OTE16"/>
      <c r="OTF16"/>
      <c r="OTG16"/>
      <c r="OTH16"/>
      <c r="OTI16"/>
      <c r="OTJ16"/>
      <c r="OTK16"/>
      <c r="OTL16"/>
      <c r="OTM16"/>
      <c r="OTN16"/>
      <c r="OTO16"/>
      <c r="OTP16"/>
      <c r="OTQ16"/>
      <c r="OTR16"/>
      <c r="OTS16"/>
      <c r="OTT16"/>
      <c r="OTU16"/>
      <c r="OTV16"/>
      <c r="OTW16"/>
      <c r="OTX16"/>
      <c r="OTY16"/>
      <c r="OTZ16"/>
      <c r="OUA16"/>
      <c r="OUB16"/>
      <c r="OUC16"/>
      <c r="OUD16"/>
      <c r="OUE16"/>
      <c r="OUF16"/>
      <c r="OUG16"/>
      <c r="OUH16"/>
      <c r="OUI16"/>
      <c r="OUJ16"/>
      <c r="OUK16"/>
      <c r="OUL16"/>
      <c r="OUM16"/>
      <c r="OUN16"/>
      <c r="OUO16"/>
      <c r="OUP16"/>
      <c r="OUQ16"/>
      <c r="OUR16"/>
      <c r="OUS16"/>
      <c r="OUT16"/>
      <c r="OUU16"/>
      <c r="OUV16"/>
      <c r="OUW16"/>
      <c r="OUX16"/>
      <c r="OUY16"/>
      <c r="OUZ16"/>
      <c r="OVA16"/>
      <c r="OVB16"/>
      <c r="OVC16"/>
      <c r="OVD16"/>
      <c r="OVE16"/>
      <c r="OVF16"/>
      <c r="OVG16"/>
      <c r="OVH16"/>
      <c r="OVI16"/>
      <c r="OVJ16"/>
      <c r="OVK16"/>
      <c r="OVL16"/>
      <c r="OVM16"/>
      <c r="OVN16"/>
      <c r="OVO16"/>
      <c r="OVP16"/>
      <c r="OVQ16"/>
      <c r="OVR16"/>
      <c r="OVS16"/>
      <c r="OVT16"/>
      <c r="OVU16"/>
      <c r="OVV16"/>
      <c r="OVW16"/>
      <c r="OVX16"/>
      <c r="OVY16"/>
      <c r="OVZ16"/>
      <c r="OWA16"/>
      <c r="OWB16"/>
      <c r="OWC16"/>
      <c r="OWD16"/>
      <c r="OWE16"/>
      <c r="OWF16"/>
      <c r="OWG16"/>
      <c r="OWH16"/>
      <c r="OWI16"/>
      <c r="OWJ16"/>
      <c r="OWK16"/>
      <c r="OWL16"/>
      <c r="OWM16"/>
      <c r="OWN16"/>
      <c r="OWO16"/>
      <c r="OWP16"/>
      <c r="OWQ16"/>
      <c r="OWR16"/>
      <c r="OWS16"/>
      <c r="OWT16"/>
      <c r="OWU16"/>
      <c r="OWV16"/>
      <c r="OWW16"/>
      <c r="OWX16"/>
      <c r="OWY16"/>
      <c r="OWZ16"/>
      <c r="OXA16"/>
      <c r="OXB16"/>
      <c r="OXC16"/>
      <c r="OXD16"/>
      <c r="OXE16"/>
      <c r="OXF16"/>
      <c r="OXG16"/>
      <c r="OXH16"/>
      <c r="OXI16"/>
      <c r="OXJ16"/>
      <c r="OXK16"/>
      <c r="OXL16"/>
      <c r="OXM16"/>
      <c r="OXN16"/>
      <c r="OXO16"/>
      <c r="OXP16"/>
      <c r="OXQ16"/>
      <c r="OXR16"/>
      <c r="OXS16"/>
      <c r="OXT16"/>
      <c r="OXU16"/>
      <c r="OXV16"/>
      <c r="OXW16"/>
      <c r="OXX16"/>
      <c r="OXY16"/>
      <c r="OXZ16"/>
      <c r="OYA16"/>
      <c r="OYB16"/>
      <c r="OYC16"/>
      <c r="OYD16"/>
      <c r="OYE16"/>
      <c r="OYF16"/>
      <c r="OYG16"/>
      <c r="OYH16"/>
      <c r="OYI16"/>
      <c r="OYJ16"/>
      <c r="OYK16"/>
      <c r="OYL16"/>
      <c r="OYM16"/>
      <c r="OYN16"/>
      <c r="OYO16"/>
      <c r="OYP16"/>
      <c r="OYQ16"/>
      <c r="OYR16"/>
      <c r="OYS16"/>
      <c r="OYT16"/>
      <c r="OYU16"/>
      <c r="OYV16"/>
      <c r="OYW16"/>
      <c r="OYX16"/>
      <c r="OYY16"/>
      <c r="OYZ16"/>
      <c r="OZA16"/>
      <c r="OZB16"/>
      <c r="OZC16"/>
      <c r="OZD16"/>
      <c r="OZE16"/>
      <c r="OZF16"/>
      <c r="OZG16"/>
      <c r="OZH16"/>
      <c r="OZI16"/>
      <c r="OZJ16"/>
      <c r="OZK16"/>
      <c r="OZL16"/>
      <c r="OZM16"/>
      <c r="OZN16"/>
      <c r="OZO16"/>
      <c r="OZP16"/>
      <c r="OZQ16"/>
      <c r="OZR16"/>
      <c r="OZS16"/>
      <c r="OZT16"/>
      <c r="OZU16"/>
      <c r="OZV16"/>
      <c r="OZW16"/>
      <c r="OZX16"/>
      <c r="OZY16"/>
      <c r="OZZ16"/>
      <c r="PAA16"/>
      <c r="PAB16"/>
      <c r="PAC16"/>
      <c r="PAD16"/>
      <c r="PAE16"/>
      <c r="PAF16"/>
      <c r="PAG16"/>
      <c r="PAH16"/>
      <c r="PAI16"/>
      <c r="PAJ16"/>
      <c r="PAK16"/>
      <c r="PAL16"/>
      <c r="PAM16"/>
      <c r="PAN16"/>
      <c r="PAO16"/>
      <c r="PAP16"/>
      <c r="PAQ16"/>
      <c r="PAR16"/>
      <c r="PAS16"/>
      <c r="PAT16"/>
      <c r="PAU16"/>
      <c r="PAV16"/>
      <c r="PAW16"/>
      <c r="PAX16"/>
      <c r="PAY16"/>
      <c r="PAZ16"/>
      <c r="PBA16"/>
      <c r="PBB16"/>
      <c r="PBC16"/>
      <c r="PBD16"/>
      <c r="PBE16"/>
      <c r="PBF16"/>
      <c r="PBG16"/>
      <c r="PBH16"/>
      <c r="PBI16"/>
      <c r="PBJ16"/>
      <c r="PBK16"/>
      <c r="PBL16"/>
      <c r="PBM16"/>
      <c r="PBN16"/>
      <c r="PBO16"/>
      <c r="PBP16"/>
      <c r="PBQ16"/>
      <c r="PBR16"/>
      <c r="PBS16"/>
      <c r="PBT16"/>
      <c r="PBU16"/>
      <c r="PBV16"/>
      <c r="PBW16"/>
      <c r="PBX16"/>
      <c r="PBY16"/>
      <c r="PBZ16"/>
      <c r="PCA16"/>
      <c r="PCB16"/>
      <c r="PCC16"/>
      <c r="PCD16"/>
      <c r="PCE16"/>
      <c r="PCF16"/>
      <c r="PCG16"/>
      <c r="PCH16"/>
      <c r="PCI16"/>
      <c r="PCJ16"/>
      <c r="PCK16"/>
      <c r="PCL16"/>
      <c r="PCM16"/>
      <c r="PCN16"/>
      <c r="PCO16"/>
      <c r="PCP16"/>
      <c r="PCQ16"/>
      <c r="PCR16"/>
      <c r="PCS16"/>
      <c r="PCT16"/>
      <c r="PCU16"/>
      <c r="PCV16"/>
      <c r="PCW16"/>
      <c r="PCX16"/>
      <c r="PCY16"/>
      <c r="PCZ16"/>
      <c r="PDA16"/>
      <c r="PDB16"/>
      <c r="PDC16"/>
      <c r="PDD16"/>
      <c r="PDE16"/>
      <c r="PDF16"/>
      <c r="PDG16"/>
      <c r="PDH16"/>
      <c r="PDI16"/>
      <c r="PDJ16"/>
      <c r="PDK16"/>
      <c r="PDL16"/>
      <c r="PDM16"/>
      <c r="PDN16"/>
      <c r="PDO16"/>
      <c r="PDP16"/>
      <c r="PDQ16"/>
      <c r="PDR16"/>
      <c r="PDS16"/>
      <c r="PDT16"/>
      <c r="PDU16"/>
      <c r="PDV16"/>
      <c r="PDW16"/>
      <c r="PDX16"/>
      <c r="PDY16"/>
      <c r="PDZ16"/>
      <c r="PEA16"/>
      <c r="PEB16"/>
      <c r="PEC16"/>
      <c r="PED16"/>
      <c r="PEE16"/>
      <c r="PEF16"/>
      <c r="PEG16"/>
      <c r="PEH16"/>
      <c r="PEI16"/>
      <c r="PEJ16"/>
      <c r="PEK16"/>
      <c r="PEL16"/>
      <c r="PEM16"/>
      <c r="PEN16"/>
      <c r="PEO16"/>
      <c r="PEP16"/>
      <c r="PEQ16"/>
      <c r="PER16"/>
      <c r="PES16"/>
      <c r="PET16"/>
      <c r="PEU16"/>
      <c r="PEV16"/>
      <c r="PEW16"/>
      <c r="PEX16"/>
      <c r="PEY16"/>
      <c r="PEZ16"/>
      <c r="PFA16"/>
      <c r="PFB16"/>
      <c r="PFC16"/>
      <c r="PFD16"/>
      <c r="PFE16"/>
      <c r="PFF16"/>
      <c r="PFG16"/>
      <c r="PFH16"/>
      <c r="PFI16"/>
      <c r="PFJ16"/>
      <c r="PFK16"/>
      <c r="PFL16"/>
      <c r="PFM16"/>
      <c r="PFN16"/>
      <c r="PFO16"/>
      <c r="PFP16"/>
      <c r="PFQ16"/>
      <c r="PFR16"/>
      <c r="PFS16"/>
      <c r="PFT16"/>
      <c r="PFU16"/>
      <c r="PFV16"/>
      <c r="PFW16"/>
      <c r="PFX16"/>
      <c r="PFY16"/>
      <c r="PFZ16"/>
      <c r="PGA16"/>
      <c r="PGB16"/>
      <c r="PGC16"/>
      <c r="PGD16"/>
      <c r="PGE16"/>
      <c r="PGF16"/>
      <c r="PGG16"/>
      <c r="PGH16"/>
      <c r="PGI16"/>
      <c r="PGJ16"/>
      <c r="PGK16"/>
      <c r="PGL16"/>
      <c r="PGM16"/>
      <c r="PGN16"/>
      <c r="PGO16"/>
      <c r="PGP16"/>
      <c r="PGQ16"/>
      <c r="PGR16"/>
      <c r="PGS16"/>
      <c r="PGT16"/>
      <c r="PGU16"/>
      <c r="PGV16"/>
      <c r="PGW16"/>
      <c r="PGX16"/>
      <c r="PGY16"/>
      <c r="PGZ16"/>
      <c r="PHA16"/>
      <c r="PHB16"/>
      <c r="PHC16"/>
      <c r="PHD16"/>
      <c r="PHE16"/>
      <c r="PHF16"/>
      <c r="PHG16"/>
      <c r="PHH16"/>
      <c r="PHI16"/>
      <c r="PHJ16"/>
      <c r="PHK16"/>
      <c r="PHL16"/>
      <c r="PHM16"/>
      <c r="PHN16"/>
      <c r="PHO16"/>
      <c r="PHP16"/>
      <c r="PHQ16"/>
      <c r="PHR16"/>
      <c r="PHS16"/>
      <c r="PHT16"/>
      <c r="PHU16"/>
      <c r="PHV16"/>
      <c r="PHW16"/>
      <c r="PHX16"/>
      <c r="PHY16"/>
      <c r="PHZ16"/>
      <c r="PIA16"/>
      <c r="PIB16"/>
      <c r="PIC16"/>
      <c r="PID16"/>
      <c r="PIE16"/>
      <c r="PIF16"/>
      <c r="PIG16"/>
      <c r="PIH16"/>
      <c r="PII16"/>
      <c r="PIJ16"/>
      <c r="PIK16"/>
      <c r="PIL16"/>
      <c r="PIM16"/>
      <c r="PIN16"/>
      <c r="PIO16"/>
      <c r="PIP16"/>
      <c r="PIQ16"/>
      <c r="PIR16"/>
      <c r="PIS16"/>
      <c r="PIT16"/>
      <c r="PIU16"/>
      <c r="PIV16"/>
      <c r="PIW16"/>
      <c r="PIX16"/>
      <c r="PIY16"/>
      <c r="PIZ16"/>
      <c r="PJA16"/>
      <c r="PJB16"/>
      <c r="PJC16"/>
      <c r="PJD16"/>
      <c r="PJE16"/>
      <c r="PJF16"/>
      <c r="PJG16"/>
      <c r="PJH16"/>
      <c r="PJI16"/>
      <c r="PJJ16"/>
      <c r="PJK16"/>
      <c r="PJL16"/>
      <c r="PJM16"/>
      <c r="PJN16"/>
      <c r="PJO16"/>
      <c r="PJP16"/>
      <c r="PJQ16"/>
      <c r="PJR16"/>
      <c r="PJS16"/>
      <c r="PJT16"/>
      <c r="PJU16"/>
      <c r="PJV16"/>
      <c r="PJW16"/>
      <c r="PJX16"/>
      <c r="PJY16"/>
      <c r="PJZ16"/>
      <c r="PKA16"/>
      <c r="PKB16"/>
      <c r="PKC16"/>
      <c r="PKD16"/>
      <c r="PKE16"/>
      <c r="PKF16"/>
      <c r="PKG16"/>
      <c r="PKH16"/>
      <c r="PKI16"/>
      <c r="PKJ16"/>
      <c r="PKK16"/>
      <c r="PKL16"/>
      <c r="PKM16"/>
      <c r="PKN16"/>
      <c r="PKO16"/>
      <c r="PKP16"/>
      <c r="PKQ16"/>
      <c r="PKR16"/>
      <c r="PKS16"/>
      <c r="PKT16"/>
      <c r="PKU16"/>
      <c r="PKV16"/>
      <c r="PKW16"/>
      <c r="PKX16"/>
      <c r="PKY16"/>
      <c r="PKZ16"/>
      <c r="PLA16"/>
      <c r="PLB16"/>
      <c r="PLC16"/>
      <c r="PLD16"/>
      <c r="PLE16"/>
      <c r="PLF16"/>
      <c r="PLG16"/>
      <c r="PLH16"/>
      <c r="PLI16"/>
      <c r="PLJ16"/>
      <c r="PLK16"/>
      <c r="PLL16"/>
      <c r="PLM16"/>
      <c r="PLN16"/>
      <c r="PLO16"/>
      <c r="PLP16"/>
      <c r="PLQ16"/>
      <c r="PLR16"/>
      <c r="PLS16"/>
      <c r="PLT16"/>
      <c r="PLU16"/>
      <c r="PLV16"/>
      <c r="PLW16"/>
      <c r="PLX16"/>
      <c r="PLY16"/>
      <c r="PLZ16"/>
      <c r="PMA16"/>
      <c r="PMB16"/>
      <c r="PMC16"/>
      <c r="PMD16"/>
      <c r="PME16"/>
      <c r="PMF16"/>
      <c r="PMG16"/>
      <c r="PMH16"/>
      <c r="PMI16"/>
      <c r="PMJ16"/>
      <c r="PMK16"/>
      <c r="PML16"/>
      <c r="PMM16"/>
      <c r="PMN16"/>
      <c r="PMO16"/>
      <c r="PMP16"/>
      <c r="PMQ16"/>
      <c r="PMR16"/>
      <c r="PMS16"/>
      <c r="PMT16"/>
      <c r="PMU16"/>
      <c r="PMV16"/>
      <c r="PMW16"/>
      <c r="PMX16"/>
      <c r="PMY16"/>
      <c r="PMZ16"/>
      <c r="PNA16"/>
      <c r="PNB16"/>
      <c r="PNC16"/>
      <c r="PND16"/>
      <c r="PNE16"/>
      <c r="PNF16"/>
      <c r="PNG16"/>
      <c r="PNH16"/>
      <c r="PNI16"/>
      <c r="PNJ16"/>
      <c r="PNK16"/>
      <c r="PNL16"/>
      <c r="PNM16"/>
      <c r="PNN16"/>
      <c r="PNO16"/>
      <c r="PNP16"/>
      <c r="PNQ16"/>
      <c r="PNR16"/>
      <c r="PNS16"/>
      <c r="PNT16"/>
      <c r="PNU16"/>
      <c r="PNV16"/>
      <c r="PNW16"/>
      <c r="PNX16"/>
      <c r="PNY16"/>
      <c r="PNZ16"/>
      <c r="POA16"/>
      <c r="POB16"/>
      <c r="POC16"/>
      <c r="POD16"/>
      <c r="POE16"/>
      <c r="POF16"/>
      <c r="POG16"/>
      <c r="POH16"/>
      <c r="POI16"/>
      <c r="POJ16"/>
      <c r="POK16"/>
      <c r="POL16"/>
      <c r="POM16"/>
      <c r="PON16"/>
      <c r="POO16"/>
      <c r="POP16"/>
      <c r="POQ16"/>
      <c r="POR16"/>
      <c r="POS16"/>
      <c r="POT16"/>
      <c r="POU16"/>
      <c r="POV16"/>
      <c r="POW16"/>
      <c r="POX16"/>
      <c r="POY16"/>
      <c r="POZ16"/>
      <c r="PPA16"/>
      <c r="PPB16"/>
      <c r="PPC16"/>
      <c r="PPD16"/>
      <c r="PPE16"/>
      <c r="PPF16"/>
      <c r="PPG16"/>
      <c r="PPH16"/>
      <c r="PPI16"/>
      <c r="PPJ16"/>
      <c r="PPK16"/>
      <c r="PPL16"/>
      <c r="PPM16"/>
      <c r="PPN16"/>
      <c r="PPO16"/>
      <c r="PPP16"/>
      <c r="PPQ16"/>
      <c r="PPR16"/>
      <c r="PPS16"/>
      <c r="PPT16"/>
      <c r="PPU16"/>
      <c r="PPV16"/>
      <c r="PPW16"/>
      <c r="PPX16"/>
      <c r="PPY16"/>
      <c r="PPZ16"/>
      <c r="PQA16"/>
      <c r="PQB16"/>
      <c r="PQC16"/>
      <c r="PQD16"/>
      <c r="PQE16"/>
      <c r="PQF16"/>
      <c r="PQG16"/>
      <c r="PQH16"/>
      <c r="PQI16"/>
      <c r="PQJ16"/>
      <c r="PQK16"/>
      <c r="PQL16"/>
      <c r="PQM16"/>
      <c r="PQN16"/>
      <c r="PQO16"/>
      <c r="PQP16"/>
      <c r="PQQ16"/>
      <c r="PQR16"/>
      <c r="PQS16"/>
      <c r="PQT16"/>
      <c r="PQU16"/>
      <c r="PQV16"/>
      <c r="PQW16"/>
      <c r="PQX16"/>
      <c r="PQY16"/>
      <c r="PQZ16"/>
      <c r="PRA16"/>
      <c r="PRB16"/>
      <c r="PRC16"/>
      <c r="PRD16"/>
      <c r="PRE16"/>
      <c r="PRF16"/>
      <c r="PRG16"/>
      <c r="PRH16"/>
      <c r="PRI16"/>
      <c r="PRJ16"/>
      <c r="PRK16"/>
      <c r="PRL16"/>
      <c r="PRM16"/>
      <c r="PRN16"/>
      <c r="PRO16"/>
      <c r="PRP16"/>
      <c r="PRQ16"/>
      <c r="PRR16"/>
      <c r="PRS16"/>
      <c r="PRT16"/>
      <c r="PRU16"/>
      <c r="PRV16"/>
      <c r="PRW16"/>
      <c r="PRX16"/>
      <c r="PRY16"/>
      <c r="PRZ16"/>
      <c r="PSA16"/>
      <c r="PSB16"/>
      <c r="PSC16"/>
      <c r="PSD16"/>
      <c r="PSE16"/>
      <c r="PSF16"/>
      <c r="PSG16"/>
      <c r="PSH16"/>
      <c r="PSI16"/>
      <c r="PSJ16"/>
      <c r="PSK16"/>
      <c r="PSL16"/>
      <c r="PSM16"/>
      <c r="PSN16"/>
      <c r="PSO16"/>
      <c r="PSP16"/>
      <c r="PSQ16"/>
      <c r="PSR16"/>
      <c r="PSS16"/>
      <c r="PST16"/>
      <c r="PSU16"/>
      <c r="PSV16"/>
      <c r="PSW16"/>
      <c r="PSX16"/>
      <c r="PSY16"/>
      <c r="PSZ16"/>
      <c r="PTA16"/>
      <c r="PTB16"/>
      <c r="PTC16"/>
      <c r="PTD16"/>
      <c r="PTE16"/>
      <c r="PTF16"/>
      <c r="PTG16"/>
      <c r="PTH16"/>
      <c r="PTI16"/>
      <c r="PTJ16"/>
      <c r="PTK16"/>
      <c r="PTL16"/>
      <c r="PTM16"/>
      <c r="PTN16"/>
      <c r="PTO16"/>
      <c r="PTP16"/>
      <c r="PTQ16"/>
      <c r="PTR16"/>
      <c r="PTS16"/>
      <c r="PTT16"/>
      <c r="PTU16"/>
      <c r="PTV16"/>
      <c r="PTW16"/>
      <c r="PTX16"/>
      <c r="PTY16"/>
      <c r="PTZ16"/>
      <c r="PUA16"/>
      <c r="PUB16"/>
      <c r="PUC16"/>
      <c r="PUD16"/>
      <c r="PUE16"/>
      <c r="PUF16"/>
      <c r="PUG16"/>
      <c r="PUH16"/>
      <c r="PUI16"/>
      <c r="PUJ16"/>
      <c r="PUK16"/>
      <c r="PUL16"/>
      <c r="PUM16"/>
      <c r="PUN16"/>
      <c r="PUO16"/>
      <c r="PUP16"/>
      <c r="PUQ16"/>
      <c r="PUR16"/>
      <c r="PUS16"/>
      <c r="PUT16"/>
      <c r="PUU16"/>
      <c r="PUV16"/>
      <c r="PUW16"/>
      <c r="PUX16"/>
      <c r="PUY16"/>
      <c r="PUZ16"/>
      <c r="PVA16"/>
      <c r="PVB16"/>
      <c r="PVC16"/>
      <c r="PVD16"/>
      <c r="PVE16"/>
      <c r="PVF16"/>
      <c r="PVG16"/>
      <c r="PVH16"/>
      <c r="PVI16"/>
      <c r="PVJ16"/>
      <c r="PVK16"/>
      <c r="PVL16"/>
      <c r="PVM16"/>
      <c r="PVN16"/>
      <c r="PVO16"/>
      <c r="PVP16"/>
      <c r="PVQ16"/>
      <c r="PVR16"/>
      <c r="PVS16"/>
      <c r="PVT16"/>
      <c r="PVU16"/>
      <c r="PVV16"/>
      <c r="PVW16"/>
      <c r="PVX16"/>
      <c r="PVY16"/>
      <c r="PVZ16"/>
      <c r="PWA16"/>
      <c r="PWB16"/>
      <c r="PWC16"/>
      <c r="PWD16"/>
      <c r="PWE16"/>
      <c r="PWF16"/>
      <c r="PWG16"/>
      <c r="PWH16"/>
      <c r="PWI16"/>
      <c r="PWJ16"/>
      <c r="PWK16"/>
      <c r="PWL16"/>
      <c r="PWM16"/>
      <c r="PWN16"/>
      <c r="PWO16"/>
      <c r="PWP16"/>
      <c r="PWQ16"/>
      <c r="PWR16"/>
      <c r="PWS16"/>
      <c r="PWT16"/>
      <c r="PWU16"/>
      <c r="PWV16"/>
      <c r="PWW16"/>
      <c r="PWX16"/>
      <c r="PWY16"/>
      <c r="PWZ16"/>
      <c r="PXA16"/>
      <c r="PXB16"/>
      <c r="PXC16"/>
      <c r="PXD16"/>
      <c r="PXE16"/>
      <c r="PXF16"/>
      <c r="PXG16"/>
      <c r="PXH16"/>
      <c r="PXI16"/>
      <c r="PXJ16"/>
      <c r="PXK16"/>
      <c r="PXL16"/>
      <c r="PXM16"/>
      <c r="PXN16"/>
      <c r="PXO16"/>
      <c r="PXP16"/>
      <c r="PXQ16"/>
      <c r="PXR16"/>
      <c r="PXS16"/>
      <c r="PXT16"/>
      <c r="PXU16"/>
      <c r="PXV16"/>
      <c r="PXW16"/>
      <c r="PXX16"/>
      <c r="PXY16"/>
      <c r="PXZ16"/>
      <c r="PYA16"/>
      <c r="PYB16"/>
      <c r="PYC16"/>
      <c r="PYD16"/>
      <c r="PYE16"/>
      <c r="PYF16"/>
      <c r="PYG16"/>
      <c r="PYH16"/>
      <c r="PYI16"/>
      <c r="PYJ16"/>
      <c r="PYK16"/>
      <c r="PYL16"/>
      <c r="PYM16"/>
      <c r="PYN16"/>
      <c r="PYO16"/>
      <c r="PYP16"/>
      <c r="PYQ16"/>
      <c r="PYR16"/>
      <c r="PYS16"/>
      <c r="PYT16"/>
      <c r="PYU16"/>
      <c r="PYV16"/>
      <c r="PYW16"/>
      <c r="PYX16"/>
      <c r="PYY16"/>
      <c r="PYZ16"/>
      <c r="PZA16"/>
      <c r="PZB16"/>
      <c r="PZC16"/>
      <c r="PZD16"/>
      <c r="PZE16"/>
      <c r="PZF16"/>
      <c r="PZG16"/>
      <c r="PZH16"/>
      <c r="PZI16"/>
      <c r="PZJ16"/>
      <c r="PZK16"/>
      <c r="PZL16"/>
      <c r="PZM16"/>
      <c r="PZN16"/>
      <c r="PZO16"/>
      <c r="PZP16"/>
      <c r="PZQ16"/>
      <c r="PZR16"/>
      <c r="PZS16"/>
      <c r="PZT16"/>
      <c r="PZU16"/>
      <c r="PZV16"/>
      <c r="PZW16"/>
      <c r="PZX16"/>
      <c r="PZY16"/>
      <c r="PZZ16"/>
      <c r="QAA16"/>
      <c r="QAB16"/>
      <c r="QAC16"/>
      <c r="QAD16"/>
      <c r="QAE16"/>
      <c r="QAF16"/>
      <c r="QAG16"/>
      <c r="QAH16"/>
      <c r="QAI16"/>
      <c r="QAJ16"/>
      <c r="QAK16"/>
      <c r="QAL16"/>
      <c r="QAM16"/>
      <c r="QAN16"/>
      <c r="QAO16"/>
      <c r="QAP16"/>
      <c r="QAQ16"/>
      <c r="QAR16"/>
      <c r="QAS16"/>
      <c r="QAT16"/>
      <c r="QAU16"/>
      <c r="QAV16"/>
      <c r="QAW16"/>
      <c r="QAX16"/>
      <c r="QAY16"/>
      <c r="QAZ16"/>
      <c r="QBA16"/>
      <c r="QBB16"/>
      <c r="QBC16"/>
      <c r="QBD16"/>
      <c r="QBE16"/>
      <c r="QBF16"/>
      <c r="QBG16"/>
      <c r="QBH16"/>
      <c r="QBI16"/>
      <c r="QBJ16"/>
      <c r="QBK16"/>
      <c r="QBL16"/>
      <c r="QBM16"/>
      <c r="QBN16"/>
      <c r="QBO16"/>
      <c r="QBP16"/>
      <c r="QBQ16"/>
      <c r="QBR16"/>
      <c r="QBS16"/>
      <c r="QBT16"/>
      <c r="QBU16"/>
      <c r="QBV16"/>
      <c r="QBW16"/>
      <c r="QBX16"/>
      <c r="QBY16"/>
      <c r="QBZ16"/>
      <c r="QCA16"/>
      <c r="QCB16"/>
      <c r="QCC16"/>
      <c r="QCD16"/>
      <c r="QCE16"/>
      <c r="QCF16"/>
      <c r="QCG16"/>
      <c r="QCH16"/>
      <c r="QCI16"/>
      <c r="QCJ16"/>
      <c r="QCK16"/>
      <c r="QCL16"/>
      <c r="QCM16"/>
      <c r="QCN16"/>
      <c r="QCO16"/>
      <c r="QCP16"/>
      <c r="QCQ16"/>
      <c r="QCR16"/>
      <c r="QCS16"/>
      <c r="QCT16"/>
      <c r="QCU16"/>
      <c r="QCV16"/>
      <c r="QCW16"/>
      <c r="QCX16"/>
      <c r="QCY16"/>
      <c r="QCZ16"/>
      <c r="QDA16"/>
      <c r="QDB16"/>
      <c r="QDC16"/>
      <c r="QDD16"/>
      <c r="QDE16"/>
      <c r="QDF16"/>
      <c r="QDG16"/>
      <c r="QDH16"/>
      <c r="QDI16"/>
      <c r="QDJ16"/>
      <c r="QDK16"/>
      <c r="QDL16"/>
      <c r="QDM16"/>
      <c r="QDN16"/>
      <c r="QDO16"/>
      <c r="QDP16"/>
      <c r="QDQ16"/>
      <c r="QDR16"/>
      <c r="QDS16"/>
      <c r="QDT16"/>
      <c r="QDU16"/>
      <c r="QDV16"/>
      <c r="QDW16"/>
      <c r="QDX16"/>
      <c r="QDY16"/>
      <c r="QDZ16"/>
      <c r="QEA16"/>
      <c r="QEB16"/>
      <c r="QEC16"/>
      <c r="QED16"/>
      <c r="QEE16"/>
      <c r="QEF16"/>
      <c r="QEG16"/>
      <c r="QEH16"/>
      <c r="QEI16"/>
      <c r="QEJ16"/>
      <c r="QEK16"/>
      <c r="QEL16"/>
      <c r="QEM16"/>
      <c r="QEN16"/>
      <c r="QEO16"/>
      <c r="QEP16"/>
      <c r="QEQ16"/>
      <c r="QER16"/>
      <c r="QES16"/>
      <c r="QET16"/>
      <c r="QEU16"/>
      <c r="QEV16"/>
      <c r="QEW16"/>
      <c r="QEX16"/>
      <c r="QEY16"/>
      <c r="QEZ16"/>
      <c r="QFA16"/>
      <c r="QFB16"/>
      <c r="QFC16"/>
      <c r="QFD16"/>
      <c r="QFE16"/>
      <c r="QFF16"/>
      <c r="QFG16"/>
      <c r="QFH16"/>
      <c r="QFI16"/>
      <c r="QFJ16"/>
      <c r="QFK16"/>
      <c r="QFL16"/>
      <c r="QFM16"/>
      <c r="QFN16"/>
      <c r="QFO16"/>
      <c r="QFP16"/>
      <c r="QFQ16"/>
      <c r="QFR16"/>
      <c r="QFS16"/>
      <c r="QFT16"/>
      <c r="QFU16"/>
      <c r="QFV16"/>
      <c r="QFW16"/>
      <c r="QFX16"/>
      <c r="QFY16"/>
      <c r="QFZ16"/>
      <c r="QGA16"/>
      <c r="QGB16"/>
      <c r="QGC16"/>
      <c r="QGD16"/>
      <c r="QGE16"/>
      <c r="QGF16"/>
      <c r="QGG16"/>
      <c r="QGH16"/>
      <c r="QGI16"/>
      <c r="QGJ16"/>
      <c r="QGK16"/>
      <c r="QGL16"/>
      <c r="QGM16"/>
      <c r="QGN16"/>
      <c r="QGO16"/>
      <c r="QGP16"/>
      <c r="QGQ16"/>
      <c r="QGR16"/>
      <c r="QGS16"/>
      <c r="QGT16"/>
      <c r="QGU16"/>
      <c r="QGV16"/>
      <c r="QGW16"/>
      <c r="QGX16"/>
      <c r="QGY16"/>
      <c r="QGZ16"/>
      <c r="QHA16"/>
      <c r="QHB16"/>
      <c r="QHC16"/>
      <c r="QHD16"/>
      <c r="QHE16"/>
      <c r="QHF16"/>
      <c r="QHG16"/>
      <c r="QHH16"/>
      <c r="QHI16"/>
      <c r="QHJ16"/>
      <c r="QHK16"/>
      <c r="QHL16"/>
      <c r="QHM16"/>
      <c r="QHN16"/>
      <c r="QHO16"/>
      <c r="QHP16"/>
      <c r="QHQ16"/>
      <c r="QHR16"/>
      <c r="QHS16"/>
      <c r="QHT16"/>
      <c r="QHU16"/>
      <c r="QHV16"/>
      <c r="QHW16"/>
      <c r="QHX16"/>
      <c r="QHY16"/>
      <c r="QHZ16"/>
      <c r="QIA16"/>
      <c r="QIB16"/>
      <c r="QIC16"/>
      <c r="QID16"/>
      <c r="QIE16"/>
      <c r="QIF16"/>
      <c r="QIG16"/>
      <c r="QIH16"/>
      <c r="QII16"/>
      <c r="QIJ16"/>
      <c r="QIK16"/>
      <c r="QIL16"/>
      <c r="QIM16"/>
      <c r="QIN16"/>
      <c r="QIO16"/>
      <c r="QIP16"/>
      <c r="QIQ16"/>
      <c r="QIR16"/>
      <c r="QIS16"/>
      <c r="QIT16"/>
      <c r="QIU16"/>
      <c r="QIV16"/>
      <c r="QIW16"/>
      <c r="QIX16"/>
      <c r="QIY16"/>
      <c r="QIZ16"/>
      <c r="QJA16"/>
      <c r="QJB16"/>
      <c r="QJC16"/>
      <c r="QJD16"/>
      <c r="QJE16"/>
      <c r="QJF16"/>
      <c r="QJG16"/>
      <c r="QJH16"/>
      <c r="QJI16"/>
      <c r="QJJ16"/>
      <c r="QJK16"/>
      <c r="QJL16"/>
      <c r="QJM16"/>
      <c r="QJN16"/>
      <c r="QJO16"/>
      <c r="QJP16"/>
      <c r="QJQ16"/>
      <c r="QJR16"/>
      <c r="QJS16"/>
      <c r="QJT16"/>
      <c r="QJU16"/>
      <c r="QJV16"/>
      <c r="QJW16"/>
      <c r="QJX16"/>
      <c r="QJY16"/>
      <c r="QJZ16"/>
      <c r="QKA16"/>
      <c r="QKB16"/>
      <c r="QKC16"/>
      <c r="QKD16"/>
      <c r="QKE16"/>
      <c r="QKF16"/>
      <c r="QKG16"/>
      <c r="QKH16"/>
      <c r="QKI16"/>
      <c r="QKJ16"/>
      <c r="QKK16"/>
      <c r="QKL16"/>
      <c r="QKM16"/>
      <c r="QKN16"/>
      <c r="QKO16"/>
      <c r="QKP16"/>
      <c r="QKQ16"/>
      <c r="QKR16"/>
      <c r="QKS16"/>
      <c r="QKT16"/>
      <c r="QKU16"/>
      <c r="QKV16"/>
      <c r="QKW16"/>
      <c r="QKX16"/>
      <c r="QKY16"/>
      <c r="QKZ16"/>
      <c r="QLA16"/>
      <c r="QLB16"/>
      <c r="QLC16"/>
      <c r="QLD16"/>
      <c r="QLE16"/>
      <c r="QLF16"/>
      <c r="QLG16"/>
      <c r="QLH16"/>
      <c r="QLI16"/>
      <c r="QLJ16"/>
      <c r="QLK16"/>
      <c r="QLL16"/>
      <c r="QLM16"/>
      <c r="QLN16"/>
      <c r="QLO16"/>
      <c r="QLP16"/>
      <c r="QLQ16"/>
      <c r="QLR16"/>
      <c r="QLS16"/>
      <c r="QLT16"/>
      <c r="QLU16"/>
      <c r="QLV16"/>
      <c r="QLW16"/>
      <c r="QLX16"/>
      <c r="QLY16"/>
      <c r="QLZ16"/>
      <c r="QMA16"/>
      <c r="QMB16"/>
      <c r="QMC16"/>
      <c r="QMD16"/>
      <c r="QME16"/>
      <c r="QMF16"/>
      <c r="QMG16"/>
      <c r="QMH16"/>
      <c r="QMI16"/>
      <c r="QMJ16"/>
      <c r="QMK16"/>
      <c r="QML16"/>
      <c r="QMM16"/>
      <c r="QMN16"/>
      <c r="QMO16"/>
      <c r="QMP16"/>
      <c r="QMQ16"/>
      <c r="QMR16"/>
      <c r="QMS16"/>
      <c r="QMT16"/>
      <c r="QMU16"/>
      <c r="QMV16"/>
      <c r="QMW16"/>
      <c r="QMX16"/>
      <c r="QMY16"/>
      <c r="QMZ16"/>
      <c r="QNA16"/>
      <c r="QNB16"/>
      <c r="QNC16"/>
      <c r="QND16"/>
      <c r="QNE16"/>
      <c r="QNF16"/>
      <c r="QNG16"/>
      <c r="QNH16"/>
      <c r="QNI16"/>
      <c r="QNJ16"/>
      <c r="QNK16"/>
      <c r="QNL16"/>
      <c r="QNM16"/>
      <c r="QNN16"/>
      <c r="QNO16"/>
      <c r="QNP16"/>
      <c r="QNQ16"/>
      <c r="QNR16"/>
      <c r="QNS16"/>
      <c r="QNT16"/>
      <c r="QNU16"/>
      <c r="QNV16"/>
      <c r="QNW16"/>
      <c r="QNX16"/>
      <c r="QNY16"/>
      <c r="QNZ16"/>
      <c r="QOA16"/>
      <c r="QOB16"/>
      <c r="QOC16"/>
      <c r="QOD16"/>
      <c r="QOE16"/>
      <c r="QOF16"/>
      <c r="QOG16"/>
      <c r="QOH16"/>
      <c r="QOI16"/>
      <c r="QOJ16"/>
      <c r="QOK16"/>
      <c r="QOL16"/>
      <c r="QOM16"/>
      <c r="QON16"/>
      <c r="QOO16"/>
      <c r="QOP16"/>
      <c r="QOQ16"/>
      <c r="QOR16"/>
      <c r="QOS16"/>
      <c r="QOT16"/>
      <c r="QOU16"/>
      <c r="QOV16"/>
      <c r="QOW16"/>
      <c r="QOX16"/>
      <c r="QOY16"/>
      <c r="QOZ16"/>
      <c r="QPA16"/>
      <c r="QPB16"/>
      <c r="QPC16"/>
      <c r="QPD16"/>
      <c r="QPE16"/>
      <c r="QPF16"/>
      <c r="QPG16"/>
      <c r="QPH16"/>
      <c r="QPI16"/>
      <c r="QPJ16"/>
      <c r="QPK16"/>
      <c r="QPL16"/>
      <c r="QPM16"/>
      <c r="QPN16"/>
      <c r="QPO16"/>
      <c r="QPP16"/>
      <c r="QPQ16"/>
      <c r="QPR16"/>
      <c r="QPS16"/>
      <c r="QPT16"/>
      <c r="QPU16"/>
      <c r="QPV16"/>
      <c r="QPW16"/>
      <c r="QPX16"/>
      <c r="QPY16"/>
      <c r="QPZ16"/>
      <c r="QQA16"/>
      <c r="QQB16"/>
      <c r="QQC16"/>
      <c r="QQD16"/>
      <c r="QQE16"/>
      <c r="QQF16"/>
      <c r="QQG16"/>
      <c r="QQH16"/>
      <c r="QQI16"/>
      <c r="QQJ16"/>
      <c r="QQK16"/>
      <c r="QQL16"/>
      <c r="QQM16"/>
      <c r="QQN16"/>
      <c r="QQO16"/>
      <c r="QQP16"/>
      <c r="QQQ16"/>
      <c r="QQR16"/>
      <c r="QQS16"/>
      <c r="QQT16"/>
      <c r="QQU16"/>
      <c r="QQV16"/>
      <c r="QQW16"/>
      <c r="QQX16"/>
      <c r="QQY16"/>
      <c r="QQZ16"/>
      <c r="QRA16"/>
      <c r="QRB16"/>
      <c r="QRC16"/>
      <c r="QRD16"/>
      <c r="QRE16"/>
      <c r="QRF16"/>
      <c r="QRG16"/>
      <c r="QRH16"/>
      <c r="QRI16"/>
      <c r="QRJ16"/>
      <c r="QRK16"/>
      <c r="QRL16"/>
      <c r="QRM16"/>
      <c r="QRN16"/>
      <c r="QRO16"/>
      <c r="QRP16"/>
      <c r="QRQ16"/>
      <c r="QRR16"/>
      <c r="QRS16"/>
      <c r="QRT16"/>
      <c r="QRU16"/>
      <c r="QRV16"/>
      <c r="QRW16"/>
      <c r="QRX16"/>
      <c r="QRY16"/>
      <c r="QRZ16"/>
      <c r="QSA16"/>
      <c r="QSB16"/>
      <c r="QSC16"/>
      <c r="QSD16"/>
      <c r="QSE16"/>
      <c r="QSF16"/>
      <c r="QSG16"/>
      <c r="QSH16"/>
      <c r="QSI16"/>
      <c r="QSJ16"/>
      <c r="QSK16"/>
      <c r="QSL16"/>
      <c r="QSM16"/>
      <c r="QSN16"/>
      <c r="QSO16"/>
      <c r="QSP16"/>
      <c r="QSQ16"/>
      <c r="QSR16"/>
      <c r="QSS16"/>
      <c r="QST16"/>
      <c r="QSU16"/>
      <c r="QSV16"/>
      <c r="QSW16"/>
      <c r="QSX16"/>
      <c r="QSY16"/>
      <c r="QSZ16"/>
      <c r="QTA16"/>
      <c r="QTB16"/>
      <c r="QTC16"/>
      <c r="QTD16"/>
      <c r="QTE16"/>
      <c r="QTF16"/>
      <c r="QTG16"/>
      <c r="QTH16"/>
      <c r="QTI16"/>
      <c r="QTJ16"/>
      <c r="QTK16"/>
      <c r="QTL16"/>
      <c r="QTM16"/>
      <c r="QTN16"/>
      <c r="QTO16"/>
      <c r="QTP16"/>
      <c r="QTQ16"/>
      <c r="QTR16"/>
      <c r="QTS16"/>
      <c r="QTT16"/>
      <c r="QTU16"/>
      <c r="QTV16"/>
      <c r="QTW16"/>
      <c r="QTX16"/>
      <c r="QTY16"/>
      <c r="QTZ16"/>
      <c r="QUA16"/>
      <c r="QUB16"/>
      <c r="QUC16"/>
      <c r="QUD16"/>
      <c r="QUE16"/>
      <c r="QUF16"/>
      <c r="QUG16"/>
      <c r="QUH16"/>
      <c r="QUI16"/>
      <c r="QUJ16"/>
      <c r="QUK16"/>
      <c r="QUL16"/>
      <c r="QUM16"/>
      <c r="QUN16"/>
      <c r="QUO16"/>
      <c r="QUP16"/>
      <c r="QUQ16"/>
      <c r="QUR16"/>
      <c r="QUS16"/>
      <c r="QUT16"/>
      <c r="QUU16"/>
      <c r="QUV16"/>
      <c r="QUW16"/>
      <c r="QUX16"/>
      <c r="QUY16"/>
      <c r="QUZ16"/>
      <c r="QVA16"/>
      <c r="QVB16"/>
      <c r="QVC16"/>
      <c r="QVD16"/>
      <c r="QVE16"/>
      <c r="QVF16"/>
      <c r="QVG16"/>
      <c r="QVH16"/>
      <c r="QVI16"/>
      <c r="QVJ16"/>
      <c r="QVK16"/>
      <c r="QVL16"/>
      <c r="QVM16"/>
      <c r="QVN16"/>
      <c r="QVO16"/>
      <c r="QVP16"/>
      <c r="QVQ16"/>
      <c r="QVR16"/>
      <c r="QVS16"/>
      <c r="QVT16"/>
      <c r="QVU16"/>
      <c r="QVV16"/>
      <c r="QVW16"/>
      <c r="QVX16"/>
      <c r="QVY16"/>
      <c r="QVZ16"/>
      <c r="QWA16"/>
      <c r="QWB16"/>
      <c r="QWC16"/>
      <c r="QWD16"/>
      <c r="QWE16"/>
      <c r="QWF16"/>
      <c r="QWG16"/>
      <c r="QWH16"/>
      <c r="QWI16"/>
      <c r="QWJ16"/>
      <c r="QWK16"/>
      <c r="QWL16"/>
      <c r="QWM16"/>
      <c r="QWN16"/>
      <c r="QWO16"/>
      <c r="QWP16"/>
      <c r="QWQ16"/>
      <c r="QWR16"/>
      <c r="QWS16"/>
      <c r="QWT16"/>
      <c r="QWU16"/>
      <c r="QWV16"/>
      <c r="QWW16"/>
      <c r="QWX16"/>
      <c r="QWY16"/>
      <c r="QWZ16"/>
      <c r="QXA16"/>
      <c r="QXB16"/>
      <c r="QXC16"/>
      <c r="QXD16"/>
      <c r="QXE16"/>
      <c r="QXF16"/>
      <c r="QXG16"/>
      <c r="QXH16"/>
      <c r="QXI16"/>
      <c r="QXJ16"/>
      <c r="QXK16"/>
      <c r="QXL16"/>
      <c r="QXM16"/>
      <c r="QXN16"/>
      <c r="QXO16"/>
      <c r="QXP16"/>
      <c r="QXQ16"/>
      <c r="QXR16"/>
      <c r="QXS16"/>
      <c r="QXT16"/>
      <c r="QXU16"/>
      <c r="QXV16"/>
      <c r="QXW16"/>
      <c r="QXX16"/>
      <c r="QXY16"/>
      <c r="QXZ16"/>
      <c r="QYA16"/>
      <c r="QYB16"/>
      <c r="QYC16"/>
      <c r="QYD16"/>
      <c r="QYE16"/>
      <c r="QYF16"/>
      <c r="QYG16"/>
      <c r="QYH16"/>
      <c r="QYI16"/>
      <c r="QYJ16"/>
      <c r="QYK16"/>
      <c r="QYL16"/>
      <c r="QYM16"/>
      <c r="QYN16"/>
      <c r="QYO16"/>
      <c r="QYP16"/>
      <c r="QYQ16"/>
      <c r="QYR16"/>
      <c r="QYS16"/>
      <c r="QYT16"/>
      <c r="QYU16"/>
      <c r="QYV16"/>
      <c r="QYW16"/>
      <c r="QYX16"/>
      <c r="QYY16"/>
      <c r="QYZ16"/>
      <c r="QZA16"/>
      <c r="QZB16"/>
      <c r="QZC16"/>
      <c r="QZD16"/>
      <c r="QZE16"/>
      <c r="QZF16"/>
      <c r="QZG16"/>
      <c r="QZH16"/>
      <c r="QZI16"/>
      <c r="QZJ16"/>
      <c r="QZK16"/>
      <c r="QZL16"/>
      <c r="QZM16"/>
      <c r="QZN16"/>
      <c r="QZO16"/>
      <c r="QZP16"/>
      <c r="QZQ16"/>
      <c r="QZR16"/>
      <c r="QZS16"/>
      <c r="QZT16"/>
      <c r="QZU16"/>
      <c r="QZV16"/>
      <c r="QZW16"/>
      <c r="QZX16"/>
      <c r="QZY16"/>
      <c r="QZZ16"/>
      <c r="RAA16"/>
      <c r="RAB16"/>
      <c r="RAC16"/>
      <c r="RAD16"/>
      <c r="RAE16"/>
      <c r="RAF16"/>
      <c r="RAG16"/>
      <c r="RAH16"/>
      <c r="RAI16"/>
      <c r="RAJ16"/>
      <c r="RAK16"/>
      <c r="RAL16"/>
      <c r="RAM16"/>
      <c r="RAN16"/>
      <c r="RAO16"/>
      <c r="RAP16"/>
      <c r="RAQ16"/>
      <c r="RAR16"/>
      <c r="RAS16"/>
      <c r="RAT16"/>
      <c r="RAU16"/>
      <c r="RAV16"/>
      <c r="RAW16"/>
      <c r="RAX16"/>
      <c r="RAY16"/>
      <c r="RAZ16"/>
      <c r="RBA16"/>
      <c r="RBB16"/>
      <c r="RBC16"/>
      <c r="RBD16"/>
      <c r="RBE16"/>
      <c r="RBF16"/>
      <c r="RBG16"/>
      <c r="RBH16"/>
      <c r="RBI16"/>
      <c r="RBJ16"/>
      <c r="RBK16"/>
      <c r="RBL16"/>
      <c r="RBM16"/>
      <c r="RBN16"/>
      <c r="RBO16"/>
      <c r="RBP16"/>
      <c r="RBQ16"/>
      <c r="RBR16"/>
      <c r="RBS16"/>
      <c r="RBT16"/>
      <c r="RBU16"/>
      <c r="RBV16"/>
      <c r="RBW16"/>
      <c r="RBX16"/>
      <c r="RBY16"/>
      <c r="RBZ16"/>
      <c r="RCA16"/>
      <c r="RCB16"/>
      <c r="RCC16"/>
      <c r="RCD16"/>
      <c r="RCE16"/>
      <c r="RCF16"/>
      <c r="RCG16"/>
      <c r="RCH16"/>
      <c r="RCI16"/>
      <c r="RCJ16"/>
      <c r="RCK16"/>
      <c r="RCL16"/>
      <c r="RCM16"/>
      <c r="RCN16"/>
      <c r="RCO16"/>
      <c r="RCP16"/>
      <c r="RCQ16"/>
      <c r="RCR16"/>
      <c r="RCS16"/>
      <c r="RCT16"/>
      <c r="RCU16"/>
      <c r="RCV16"/>
      <c r="RCW16"/>
      <c r="RCX16"/>
      <c r="RCY16"/>
      <c r="RCZ16"/>
      <c r="RDA16"/>
      <c r="RDB16"/>
      <c r="RDC16"/>
      <c r="RDD16"/>
      <c r="RDE16"/>
      <c r="RDF16"/>
      <c r="RDG16"/>
      <c r="RDH16"/>
      <c r="RDI16"/>
      <c r="RDJ16"/>
      <c r="RDK16"/>
      <c r="RDL16"/>
      <c r="RDM16"/>
      <c r="RDN16"/>
      <c r="RDO16"/>
      <c r="RDP16"/>
      <c r="RDQ16"/>
      <c r="RDR16"/>
      <c r="RDS16"/>
      <c r="RDT16"/>
      <c r="RDU16"/>
      <c r="RDV16"/>
      <c r="RDW16"/>
      <c r="RDX16"/>
      <c r="RDY16"/>
      <c r="RDZ16"/>
      <c r="REA16"/>
      <c r="REB16"/>
      <c r="REC16"/>
      <c r="RED16"/>
      <c r="REE16"/>
      <c r="REF16"/>
      <c r="REG16"/>
      <c r="REH16"/>
      <c r="REI16"/>
      <c r="REJ16"/>
      <c r="REK16"/>
      <c r="REL16"/>
      <c r="REM16"/>
      <c r="REN16"/>
      <c r="REO16"/>
      <c r="REP16"/>
      <c r="REQ16"/>
      <c r="RER16"/>
      <c r="RES16"/>
      <c r="RET16"/>
      <c r="REU16"/>
      <c r="REV16"/>
      <c r="REW16"/>
      <c r="REX16"/>
      <c r="REY16"/>
      <c r="REZ16"/>
      <c r="RFA16"/>
      <c r="RFB16"/>
      <c r="RFC16"/>
      <c r="RFD16"/>
      <c r="RFE16"/>
      <c r="RFF16"/>
      <c r="RFG16"/>
      <c r="RFH16"/>
      <c r="RFI16"/>
      <c r="RFJ16"/>
      <c r="RFK16"/>
      <c r="RFL16"/>
      <c r="RFM16"/>
      <c r="RFN16"/>
      <c r="RFO16"/>
      <c r="RFP16"/>
      <c r="RFQ16"/>
      <c r="RFR16"/>
      <c r="RFS16"/>
      <c r="RFT16"/>
      <c r="RFU16"/>
      <c r="RFV16"/>
      <c r="RFW16"/>
      <c r="RFX16"/>
      <c r="RFY16"/>
      <c r="RFZ16"/>
      <c r="RGA16"/>
      <c r="RGB16"/>
      <c r="RGC16"/>
      <c r="RGD16"/>
      <c r="RGE16"/>
      <c r="RGF16"/>
      <c r="RGG16"/>
      <c r="RGH16"/>
      <c r="RGI16"/>
      <c r="RGJ16"/>
      <c r="RGK16"/>
      <c r="RGL16"/>
      <c r="RGM16"/>
      <c r="RGN16"/>
      <c r="RGO16"/>
      <c r="RGP16"/>
      <c r="RGQ16"/>
      <c r="RGR16"/>
      <c r="RGS16"/>
      <c r="RGT16"/>
      <c r="RGU16"/>
      <c r="RGV16"/>
      <c r="RGW16"/>
      <c r="RGX16"/>
      <c r="RGY16"/>
      <c r="RGZ16"/>
      <c r="RHA16"/>
      <c r="RHB16"/>
      <c r="RHC16"/>
      <c r="RHD16"/>
      <c r="RHE16"/>
      <c r="RHF16"/>
      <c r="RHG16"/>
      <c r="RHH16"/>
      <c r="RHI16"/>
      <c r="RHJ16"/>
      <c r="RHK16"/>
      <c r="RHL16"/>
      <c r="RHM16"/>
      <c r="RHN16"/>
      <c r="RHO16"/>
      <c r="RHP16"/>
      <c r="RHQ16"/>
      <c r="RHR16"/>
      <c r="RHS16"/>
      <c r="RHT16"/>
      <c r="RHU16"/>
      <c r="RHV16"/>
      <c r="RHW16"/>
      <c r="RHX16"/>
      <c r="RHY16"/>
      <c r="RHZ16"/>
      <c r="RIA16"/>
      <c r="RIB16"/>
      <c r="RIC16"/>
      <c r="RID16"/>
      <c r="RIE16"/>
      <c r="RIF16"/>
      <c r="RIG16"/>
      <c r="RIH16"/>
      <c r="RII16"/>
      <c r="RIJ16"/>
      <c r="RIK16"/>
      <c r="RIL16"/>
      <c r="RIM16"/>
      <c r="RIN16"/>
      <c r="RIO16"/>
      <c r="RIP16"/>
      <c r="RIQ16"/>
      <c r="RIR16"/>
      <c r="RIS16"/>
      <c r="RIT16"/>
      <c r="RIU16"/>
      <c r="RIV16"/>
      <c r="RIW16"/>
      <c r="RIX16"/>
      <c r="RIY16"/>
      <c r="RIZ16"/>
      <c r="RJA16"/>
      <c r="RJB16"/>
      <c r="RJC16"/>
      <c r="RJD16"/>
      <c r="RJE16"/>
      <c r="RJF16"/>
      <c r="RJG16"/>
      <c r="RJH16"/>
      <c r="RJI16"/>
      <c r="RJJ16"/>
      <c r="RJK16"/>
      <c r="RJL16"/>
      <c r="RJM16"/>
      <c r="RJN16"/>
      <c r="RJO16"/>
      <c r="RJP16"/>
      <c r="RJQ16"/>
      <c r="RJR16"/>
      <c r="RJS16"/>
      <c r="RJT16"/>
      <c r="RJU16"/>
      <c r="RJV16"/>
      <c r="RJW16"/>
      <c r="RJX16"/>
      <c r="RJY16"/>
      <c r="RJZ16"/>
      <c r="RKA16"/>
      <c r="RKB16"/>
      <c r="RKC16"/>
      <c r="RKD16"/>
      <c r="RKE16"/>
      <c r="RKF16"/>
      <c r="RKG16"/>
      <c r="RKH16"/>
      <c r="RKI16"/>
      <c r="RKJ16"/>
      <c r="RKK16"/>
      <c r="RKL16"/>
      <c r="RKM16"/>
      <c r="RKN16"/>
      <c r="RKO16"/>
      <c r="RKP16"/>
      <c r="RKQ16"/>
      <c r="RKR16"/>
      <c r="RKS16"/>
      <c r="RKT16"/>
      <c r="RKU16"/>
      <c r="RKV16"/>
      <c r="RKW16"/>
      <c r="RKX16"/>
      <c r="RKY16"/>
      <c r="RKZ16"/>
      <c r="RLA16"/>
      <c r="RLB16"/>
      <c r="RLC16"/>
      <c r="RLD16"/>
      <c r="RLE16"/>
      <c r="RLF16"/>
      <c r="RLG16"/>
      <c r="RLH16"/>
      <c r="RLI16"/>
      <c r="RLJ16"/>
      <c r="RLK16"/>
      <c r="RLL16"/>
      <c r="RLM16"/>
      <c r="RLN16"/>
      <c r="RLO16"/>
      <c r="RLP16"/>
      <c r="RLQ16"/>
      <c r="RLR16"/>
      <c r="RLS16"/>
      <c r="RLT16"/>
      <c r="RLU16"/>
      <c r="RLV16"/>
      <c r="RLW16"/>
      <c r="RLX16"/>
      <c r="RLY16"/>
      <c r="RLZ16"/>
      <c r="RMA16"/>
      <c r="RMB16"/>
      <c r="RMC16"/>
      <c r="RMD16"/>
      <c r="RME16"/>
      <c r="RMF16"/>
      <c r="RMG16"/>
      <c r="RMH16"/>
      <c r="RMI16"/>
      <c r="RMJ16"/>
      <c r="RMK16"/>
      <c r="RML16"/>
      <c r="RMM16"/>
      <c r="RMN16"/>
      <c r="RMO16"/>
      <c r="RMP16"/>
      <c r="RMQ16"/>
      <c r="RMR16"/>
      <c r="RMS16"/>
      <c r="RMT16"/>
      <c r="RMU16"/>
      <c r="RMV16"/>
      <c r="RMW16"/>
      <c r="RMX16"/>
      <c r="RMY16"/>
      <c r="RMZ16"/>
      <c r="RNA16"/>
      <c r="RNB16"/>
      <c r="RNC16"/>
      <c r="RND16"/>
      <c r="RNE16"/>
      <c r="RNF16"/>
      <c r="RNG16"/>
      <c r="RNH16"/>
      <c r="RNI16"/>
      <c r="RNJ16"/>
      <c r="RNK16"/>
      <c r="RNL16"/>
      <c r="RNM16"/>
      <c r="RNN16"/>
      <c r="RNO16"/>
      <c r="RNP16"/>
      <c r="RNQ16"/>
      <c r="RNR16"/>
      <c r="RNS16"/>
      <c r="RNT16"/>
      <c r="RNU16"/>
      <c r="RNV16"/>
      <c r="RNW16"/>
      <c r="RNX16"/>
      <c r="RNY16"/>
      <c r="RNZ16"/>
      <c r="ROA16"/>
      <c r="ROB16"/>
      <c r="ROC16"/>
      <c r="ROD16"/>
      <c r="ROE16"/>
      <c r="ROF16"/>
      <c r="ROG16"/>
      <c r="ROH16"/>
      <c r="ROI16"/>
      <c r="ROJ16"/>
      <c r="ROK16"/>
      <c r="ROL16"/>
      <c r="ROM16"/>
      <c r="RON16"/>
      <c r="ROO16"/>
      <c r="ROP16"/>
      <c r="ROQ16"/>
      <c r="ROR16"/>
      <c r="ROS16"/>
      <c r="ROT16"/>
      <c r="ROU16"/>
      <c r="ROV16"/>
      <c r="ROW16"/>
      <c r="ROX16"/>
      <c r="ROY16"/>
      <c r="ROZ16"/>
      <c r="RPA16"/>
      <c r="RPB16"/>
      <c r="RPC16"/>
      <c r="RPD16"/>
      <c r="RPE16"/>
      <c r="RPF16"/>
      <c r="RPG16"/>
      <c r="RPH16"/>
      <c r="RPI16"/>
      <c r="RPJ16"/>
      <c r="RPK16"/>
      <c r="RPL16"/>
      <c r="RPM16"/>
      <c r="RPN16"/>
      <c r="RPO16"/>
      <c r="RPP16"/>
      <c r="RPQ16"/>
      <c r="RPR16"/>
      <c r="RPS16"/>
      <c r="RPT16"/>
      <c r="RPU16"/>
      <c r="RPV16"/>
      <c r="RPW16"/>
      <c r="RPX16"/>
      <c r="RPY16"/>
      <c r="RPZ16"/>
      <c r="RQA16"/>
      <c r="RQB16"/>
      <c r="RQC16"/>
      <c r="RQD16"/>
      <c r="RQE16"/>
      <c r="RQF16"/>
      <c r="RQG16"/>
      <c r="RQH16"/>
      <c r="RQI16"/>
      <c r="RQJ16"/>
      <c r="RQK16"/>
      <c r="RQL16"/>
      <c r="RQM16"/>
      <c r="RQN16"/>
      <c r="RQO16"/>
      <c r="RQP16"/>
      <c r="RQQ16"/>
      <c r="RQR16"/>
      <c r="RQS16"/>
      <c r="RQT16"/>
      <c r="RQU16"/>
      <c r="RQV16"/>
      <c r="RQW16"/>
      <c r="RQX16"/>
      <c r="RQY16"/>
      <c r="RQZ16"/>
      <c r="RRA16"/>
      <c r="RRB16"/>
      <c r="RRC16"/>
      <c r="RRD16"/>
      <c r="RRE16"/>
      <c r="RRF16"/>
      <c r="RRG16"/>
      <c r="RRH16"/>
      <c r="RRI16"/>
      <c r="RRJ16"/>
      <c r="RRK16"/>
      <c r="RRL16"/>
      <c r="RRM16"/>
      <c r="RRN16"/>
      <c r="RRO16"/>
      <c r="RRP16"/>
      <c r="RRQ16"/>
      <c r="RRR16"/>
      <c r="RRS16"/>
      <c r="RRT16"/>
      <c r="RRU16"/>
      <c r="RRV16"/>
      <c r="RRW16"/>
      <c r="RRX16"/>
      <c r="RRY16"/>
      <c r="RRZ16"/>
      <c r="RSA16"/>
      <c r="RSB16"/>
      <c r="RSC16"/>
      <c r="RSD16"/>
      <c r="RSE16"/>
      <c r="RSF16"/>
      <c r="RSG16"/>
      <c r="RSH16"/>
      <c r="RSI16"/>
      <c r="RSJ16"/>
      <c r="RSK16"/>
      <c r="RSL16"/>
      <c r="RSM16"/>
      <c r="RSN16"/>
      <c r="RSO16"/>
      <c r="RSP16"/>
      <c r="RSQ16"/>
      <c r="RSR16"/>
      <c r="RSS16"/>
      <c r="RST16"/>
      <c r="RSU16"/>
      <c r="RSV16"/>
      <c r="RSW16"/>
      <c r="RSX16"/>
      <c r="RSY16"/>
      <c r="RSZ16"/>
      <c r="RTA16"/>
      <c r="RTB16"/>
      <c r="RTC16"/>
      <c r="RTD16"/>
      <c r="RTE16"/>
      <c r="RTF16"/>
      <c r="RTG16"/>
      <c r="RTH16"/>
      <c r="RTI16"/>
      <c r="RTJ16"/>
      <c r="RTK16"/>
      <c r="RTL16"/>
      <c r="RTM16"/>
      <c r="RTN16"/>
      <c r="RTO16"/>
      <c r="RTP16"/>
      <c r="RTQ16"/>
      <c r="RTR16"/>
      <c r="RTS16"/>
      <c r="RTT16"/>
      <c r="RTU16"/>
      <c r="RTV16"/>
      <c r="RTW16"/>
      <c r="RTX16"/>
      <c r="RTY16"/>
      <c r="RTZ16"/>
      <c r="RUA16"/>
      <c r="RUB16"/>
      <c r="RUC16"/>
      <c r="RUD16"/>
      <c r="RUE16"/>
      <c r="RUF16"/>
      <c r="RUG16"/>
      <c r="RUH16"/>
      <c r="RUI16"/>
      <c r="RUJ16"/>
      <c r="RUK16"/>
      <c r="RUL16"/>
      <c r="RUM16"/>
      <c r="RUN16"/>
      <c r="RUO16"/>
      <c r="RUP16"/>
      <c r="RUQ16"/>
      <c r="RUR16"/>
      <c r="RUS16"/>
      <c r="RUT16"/>
      <c r="RUU16"/>
      <c r="RUV16"/>
      <c r="RUW16"/>
      <c r="RUX16"/>
      <c r="RUY16"/>
      <c r="RUZ16"/>
      <c r="RVA16"/>
      <c r="RVB16"/>
      <c r="RVC16"/>
      <c r="RVD16"/>
      <c r="RVE16"/>
      <c r="RVF16"/>
      <c r="RVG16"/>
      <c r="RVH16"/>
      <c r="RVI16"/>
      <c r="RVJ16"/>
      <c r="RVK16"/>
      <c r="RVL16"/>
      <c r="RVM16"/>
      <c r="RVN16"/>
      <c r="RVO16"/>
      <c r="RVP16"/>
      <c r="RVQ16"/>
      <c r="RVR16"/>
      <c r="RVS16"/>
      <c r="RVT16"/>
      <c r="RVU16"/>
      <c r="RVV16"/>
      <c r="RVW16"/>
      <c r="RVX16"/>
      <c r="RVY16"/>
      <c r="RVZ16"/>
      <c r="RWA16"/>
      <c r="RWB16"/>
      <c r="RWC16"/>
      <c r="RWD16"/>
      <c r="RWE16"/>
      <c r="RWF16"/>
      <c r="RWG16"/>
      <c r="RWH16"/>
      <c r="RWI16"/>
      <c r="RWJ16"/>
      <c r="RWK16"/>
      <c r="RWL16"/>
      <c r="RWM16"/>
      <c r="RWN16"/>
      <c r="RWO16"/>
      <c r="RWP16"/>
      <c r="RWQ16"/>
      <c r="RWR16"/>
      <c r="RWS16"/>
      <c r="RWT16"/>
      <c r="RWU16"/>
      <c r="RWV16"/>
      <c r="RWW16"/>
      <c r="RWX16"/>
      <c r="RWY16"/>
      <c r="RWZ16"/>
      <c r="RXA16"/>
      <c r="RXB16"/>
      <c r="RXC16"/>
      <c r="RXD16"/>
      <c r="RXE16"/>
      <c r="RXF16"/>
      <c r="RXG16"/>
      <c r="RXH16"/>
      <c r="RXI16"/>
      <c r="RXJ16"/>
      <c r="RXK16"/>
      <c r="RXL16"/>
      <c r="RXM16"/>
      <c r="RXN16"/>
      <c r="RXO16"/>
      <c r="RXP16"/>
      <c r="RXQ16"/>
      <c r="RXR16"/>
      <c r="RXS16"/>
      <c r="RXT16"/>
      <c r="RXU16"/>
      <c r="RXV16"/>
      <c r="RXW16"/>
      <c r="RXX16"/>
      <c r="RXY16"/>
      <c r="RXZ16"/>
      <c r="RYA16"/>
      <c r="RYB16"/>
      <c r="RYC16"/>
      <c r="RYD16"/>
      <c r="RYE16"/>
      <c r="RYF16"/>
      <c r="RYG16"/>
      <c r="RYH16"/>
      <c r="RYI16"/>
      <c r="RYJ16"/>
      <c r="RYK16"/>
      <c r="RYL16"/>
      <c r="RYM16"/>
      <c r="RYN16"/>
      <c r="RYO16"/>
      <c r="RYP16"/>
      <c r="RYQ16"/>
      <c r="RYR16"/>
      <c r="RYS16"/>
      <c r="RYT16"/>
      <c r="RYU16"/>
      <c r="RYV16"/>
      <c r="RYW16"/>
      <c r="RYX16"/>
      <c r="RYY16"/>
      <c r="RYZ16"/>
      <c r="RZA16"/>
      <c r="RZB16"/>
      <c r="RZC16"/>
      <c r="RZD16"/>
      <c r="RZE16"/>
      <c r="RZF16"/>
      <c r="RZG16"/>
      <c r="RZH16"/>
      <c r="RZI16"/>
      <c r="RZJ16"/>
      <c r="RZK16"/>
      <c r="RZL16"/>
      <c r="RZM16"/>
      <c r="RZN16"/>
      <c r="RZO16"/>
      <c r="RZP16"/>
      <c r="RZQ16"/>
      <c r="RZR16"/>
      <c r="RZS16"/>
      <c r="RZT16"/>
      <c r="RZU16"/>
      <c r="RZV16"/>
      <c r="RZW16"/>
      <c r="RZX16"/>
      <c r="RZY16"/>
      <c r="RZZ16"/>
      <c r="SAA16"/>
      <c r="SAB16"/>
      <c r="SAC16"/>
      <c r="SAD16"/>
      <c r="SAE16"/>
      <c r="SAF16"/>
      <c r="SAG16"/>
      <c r="SAH16"/>
      <c r="SAI16"/>
      <c r="SAJ16"/>
      <c r="SAK16"/>
      <c r="SAL16"/>
      <c r="SAM16"/>
      <c r="SAN16"/>
      <c r="SAO16"/>
      <c r="SAP16"/>
      <c r="SAQ16"/>
      <c r="SAR16"/>
      <c r="SAS16"/>
      <c r="SAT16"/>
      <c r="SAU16"/>
      <c r="SAV16"/>
      <c r="SAW16"/>
      <c r="SAX16"/>
      <c r="SAY16"/>
      <c r="SAZ16"/>
      <c r="SBA16"/>
      <c r="SBB16"/>
      <c r="SBC16"/>
      <c r="SBD16"/>
      <c r="SBE16"/>
      <c r="SBF16"/>
      <c r="SBG16"/>
      <c r="SBH16"/>
      <c r="SBI16"/>
      <c r="SBJ16"/>
      <c r="SBK16"/>
      <c r="SBL16"/>
      <c r="SBM16"/>
      <c r="SBN16"/>
      <c r="SBO16"/>
      <c r="SBP16"/>
      <c r="SBQ16"/>
      <c r="SBR16"/>
      <c r="SBS16"/>
      <c r="SBT16"/>
      <c r="SBU16"/>
      <c r="SBV16"/>
      <c r="SBW16"/>
      <c r="SBX16"/>
      <c r="SBY16"/>
      <c r="SBZ16"/>
      <c r="SCA16"/>
      <c r="SCB16"/>
      <c r="SCC16"/>
      <c r="SCD16"/>
      <c r="SCE16"/>
      <c r="SCF16"/>
      <c r="SCG16"/>
      <c r="SCH16"/>
      <c r="SCI16"/>
      <c r="SCJ16"/>
      <c r="SCK16"/>
      <c r="SCL16"/>
      <c r="SCM16"/>
      <c r="SCN16"/>
      <c r="SCO16"/>
      <c r="SCP16"/>
      <c r="SCQ16"/>
      <c r="SCR16"/>
      <c r="SCS16"/>
      <c r="SCT16"/>
      <c r="SCU16"/>
      <c r="SCV16"/>
      <c r="SCW16"/>
      <c r="SCX16"/>
      <c r="SCY16"/>
      <c r="SCZ16"/>
      <c r="SDA16"/>
      <c r="SDB16"/>
      <c r="SDC16"/>
      <c r="SDD16"/>
      <c r="SDE16"/>
      <c r="SDF16"/>
      <c r="SDG16"/>
      <c r="SDH16"/>
      <c r="SDI16"/>
      <c r="SDJ16"/>
      <c r="SDK16"/>
      <c r="SDL16"/>
      <c r="SDM16"/>
      <c r="SDN16"/>
      <c r="SDO16"/>
      <c r="SDP16"/>
      <c r="SDQ16"/>
      <c r="SDR16"/>
      <c r="SDS16"/>
      <c r="SDT16"/>
      <c r="SDU16"/>
      <c r="SDV16"/>
      <c r="SDW16"/>
      <c r="SDX16"/>
      <c r="SDY16"/>
      <c r="SDZ16"/>
      <c r="SEA16"/>
      <c r="SEB16"/>
      <c r="SEC16"/>
      <c r="SED16"/>
      <c r="SEE16"/>
      <c r="SEF16"/>
      <c r="SEG16"/>
      <c r="SEH16"/>
      <c r="SEI16"/>
      <c r="SEJ16"/>
      <c r="SEK16"/>
      <c r="SEL16"/>
      <c r="SEM16"/>
      <c r="SEN16"/>
      <c r="SEO16"/>
      <c r="SEP16"/>
      <c r="SEQ16"/>
      <c r="SER16"/>
      <c r="SES16"/>
      <c r="SET16"/>
      <c r="SEU16"/>
      <c r="SEV16"/>
      <c r="SEW16"/>
      <c r="SEX16"/>
      <c r="SEY16"/>
      <c r="SEZ16"/>
      <c r="SFA16"/>
      <c r="SFB16"/>
      <c r="SFC16"/>
      <c r="SFD16"/>
      <c r="SFE16"/>
      <c r="SFF16"/>
      <c r="SFG16"/>
      <c r="SFH16"/>
      <c r="SFI16"/>
      <c r="SFJ16"/>
      <c r="SFK16"/>
      <c r="SFL16"/>
      <c r="SFM16"/>
      <c r="SFN16"/>
      <c r="SFO16"/>
      <c r="SFP16"/>
      <c r="SFQ16"/>
      <c r="SFR16"/>
      <c r="SFS16"/>
      <c r="SFT16"/>
      <c r="SFU16"/>
      <c r="SFV16"/>
      <c r="SFW16"/>
      <c r="SFX16"/>
      <c r="SFY16"/>
      <c r="SFZ16"/>
      <c r="SGA16"/>
      <c r="SGB16"/>
      <c r="SGC16"/>
      <c r="SGD16"/>
      <c r="SGE16"/>
      <c r="SGF16"/>
      <c r="SGG16"/>
      <c r="SGH16"/>
      <c r="SGI16"/>
      <c r="SGJ16"/>
      <c r="SGK16"/>
      <c r="SGL16"/>
      <c r="SGM16"/>
      <c r="SGN16"/>
      <c r="SGO16"/>
      <c r="SGP16"/>
      <c r="SGQ16"/>
      <c r="SGR16"/>
      <c r="SGS16"/>
      <c r="SGT16"/>
      <c r="SGU16"/>
      <c r="SGV16"/>
      <c r="SGW16"/>
      <c r="SGX16"/>
      <c r="SGY16"/>
      <c r="SGZ16"/>
      <c r="SHA16"/>
      <c r="SHB16"/>
      <c r="SHC16"/>
      <c r="SHD16"/>
      <c r="SHE16"/>
      <c r="SHF16"/>
      <c r="SHG16"/>
      <c r="SHH16"/>
      <c r="SHI16"/>
      <c r="SHJ16"/>
      <c r="SHK16"/>
      <c r="SHL16"/>
      <c r="SHM16"/>
      <c r="SHN16"/>
      <c r="SHO16"/>
      <c r="SHP16"/>
      <c r="SHQ16"/>
      <c r="SHR16"/>
      <c r="SHS16"/>
      <c r="SHT16"/>
      <c r="SHU16"/>
      <c r="SHV16"/>
      <c r="SHW16"/>
      <c r="SHX16"/>
      <c r="SHY16"/>
      <c r="SHZ16"/>
      <c r="SIA16"/>
      <c r="SIB16"/>
      <c r="SIC16"/>
      <c r="SID16"/>
      <c r="SIE16"/>
      <c r="SIF16"/>
      <c r="SIG16"/>
      <c r="SIH16"/>
      <c r="SII16"/>
      <c r="SIJ16"/>
      <c r="SIK16"/>
      <c r="SIL16"/>
      <c r="SIM16"/>
      <c r="SIN16"/>
      <c r="SIO16"/>
      <c r="SIP16"/>
      <c r="SIQ16"/>
      <c r="SIR16"/>
      <c r="SIS16"/>
      <c r="SIT16"/>
      <c r="SIU16"/>
      <c r="SIV16"/>
      <c r="SIW16"/>
      <c r="SIX16"/>
      <c r="SIY16"/>
      <c r="SIZ16"/>
      <c r="SJA16"/>
      <c r="SJB16"/>
      <c r="SJC16"/>
      <c r="SJD16"/>
      <c r="SJE16"/>
      <c r="SJF16"/>
      <c r="SJG16"/>
      <c r="SJH16"/>
      <c r="SJI16"/>
      <c r="SJJ16"/>
      <c r="SJK16"/>
      <c r="SJL16"/>
      <c r="SJM16"/>
      <c r="SJN16"/>
      <c r="SJO16"/>
      <c r="SJP16"/>
      <c r="SJQ16"/>
      <c r="SJR16"/>
      <c r="SJS16"/>
      <c r="SJT16"/>
      <c r="SJU16"/>
      <c r="SJV16"/>
      <c r="SJW16"/>
      <c r="SJX16"/>
      <c r="SJY16"/>
      <c r="SJZ16"/>
      <c r="SKA16"/>
      <c r="SKB16"/>
      <c r="SKC16"/>
      <c r="SKD16"/>
      <c r="SKE16"/>
      <c r="SKF16"/>
      <c r="SKG16"/>
      <c r="SKH16"/>
      <c r="SKI16"/>
      <c r="SKJ16"/>
      <c r="SKK16"/>
      <c r="SKL16"/>
      <c r="SKM16"/>
      <c r="SKN16"/>
      <c r="SKO16"/>
      <c r="SKP16"/>
      <c r="SKQ16"/>
      <c r="SKR16"/>
      <c r="SKS16"/>
      <c r="SKT16"/>
      <c r="SKU16"/>
      <c r="SKV16"/>
      <c r="SKW16"/>
      <c r="SKX16"/>
      <c r="SKY16"/>
      <c r="SKZ16"/>
      <c r="SLA16"/>
      <c r="SLB16"/>
      <c r="SLC16"/>
      <c r="SLD16"/>
      <c r="SLE16"/>
      <c r="SLF16"/>
      <c r="SLG16"/>
      <c r="SLH16"/>
      <c r="SLI16"/>
      <c r="SLJ16"/>
      <c r="SLK16"/>
      <c r="SLL16"/>
      <c r="SLM16"/>
      <c r="SLN16"/>
      <c r="SLO16"/>
      <c r="SLP16"/>
      <c r="SLQ16"/>
      <c r="SLR16"/>
      <c r="SLS16"/>
      <c r="SLT16"/>
      <c r="SLU16"/>
      <c r="SLV16"/>
      <c r="SLW16"/>
      <c r="SLX16"/>
      <c r="SLY16"/>
      <c r="SLZ16"/>
      <c r="SMA16"/>
      <c r="SMB16"/>
      <c r="SMC16"/>
      <c r="SMD16"/>
      <c r="SME16"/>
      <c r="SMF16"/>
      <c r="SMG16"/>
      <c r="SMH16"/>
      <c r="SMI16"/>
      <c r="SMJ16"/>
      <c r="SMK16"/>
      <c r="SML16"/>
      <c r="SMM16"/>
      <c r="SMN16"/>
      <c r="SMO16"/>
      <c r="SMP16"/>
      <c r="SMQ16"/>
      <c r="SMR16"/>
      <c r="SMS16"/>
      <c r="SMT16"/>
      <c r="SMU16"/>
      <c r="SMV16"/>
      <c r="SMW16"/>
      <c r="SMX16"/>
      <c r="SMY16"/>
      <c r="SMZ16"/>
      <c r="SNA16"/>
      <c r="SNB16"/>
      <c r="SNC16"/>
      <c r="SND16"/>
      <c r="SNE16"/>
      <c r="SNF16"/>
      <c r="SNG16"/>
      <c r="SNH16"/>
      <c r="SNI16"/>
      <c r="SNJ16"/>
      <c r="SNK16"/>
      <c r="SNL16"/>
      <c r="SNM16"/>
      <c r="SNN16"/>
      <c r="SNO16"/>
      <c r="SNP16"/>
      <c r="SNQ16"/>
      <c r="SNR16"/>
      <c r="SNS16"/>
      <c r="SNT16"/>
      <c r="SNU16"/>
      <c r="SNV16"/>
      <c r="SNW16"/>
      <c r="SNX16"/>
      <c r="SNY16"/>
      <c r="SNZ16"/>
      <c r="SOA16"/>
      <c r="SOB16"/>
      <c r="SOC16"/>
      <c r="SOD16"/>
      <c r="SOE16"/>
      <c r="SOF16"/>
      <c r="SOG16"/>
      <c r="SOH16"/>
      <c r="SOI16"/>
      <c r="SOJ16"/>
      <c r="SOK16"/>
      <c r="SOL16"/>
      <c r="SOM16"/>
      <c r="SON16"/>
      <c r="SOO16"/>
      <c r="SOP16"/>
      <c r="SOQ16"/>
      <c r="SOR16"/>
      <c r="SOS16"/>
      <c r="SOT16"/>
      <c r="SOU16"/>
      <c r="SOV16"/>
      <c r="SOW16"/>
      <c r="SOX16"/>
      <c r="SOY16"/>
      <c r="SOZ16"/>
      <c r="SPA16"/>
      <c r="SPB16"/>
      <c r="SPC16"/>
      <c r="SPD16"/>
      <c r="SPE16"/>
      <c r="SPF16"/>
      <c r="SPG16"/>
      <c r="SPH16"/>
      <c r="SPI16"/>
      <c r="SPJ16"/>
      <c r="SPK16"/>
      <c r="SPL16"/>
      <c r="SPM16"/>
      <c r="SPN16"/>
      <c r="SPO16"/>
      <c r="SPP16"/>
      <c r="SPQ16"/>
      <c r="SPR16"/>
      <c r="SPS16"/>
      <c r="SPT16"/>
      <c r="SPU16"/>
      <c r="SPV16"/>
      <c r="SPW16"/>
      <c r="SPX16"/>
      <c r="SPY16"/>
      <c r="SPZ16"/>
      <c r="SQA16"/>
      <c r="SQB16"/>
      <c r="SQC16"/>
      <c r="SQD16"/>
      <c r="SQE16"/>
      <c r="SQF16"/>
      <c r="SQG16"/>
      <c r="SQH16"/>
      <c r="SQI16"/>
      <c r="SQJ16"/>
      <c r="SQK16"/>
      <c r="SQL16"/>
      <c r="SQM16"/>
      <c r="SQN16"/>
      <c r="SQO16"/>
      <c r="SQP16"/>
      <c r="SQQ16"/>
      <c r="SQR16"/>
      <c r="SQS16"/>
      <c r="SQT16"/>
      <c r="SQU16"/>
      <c r="SQV16"/>
      <c r="SQW16"/>
      <c r="SQX16"/>
      <c r="SQY16"/>
      <c r="SQZ16"/>
      <c r="SRA16"/>
      <c r="SRB16"/>
      <c r="SRC16"/>
      <c r="SRD16"/>
      <c r="SRE16"/>
      <c r="SRF16"/>
      <c r="SRG16"/>
      <c r="SRH16"/>
      <c r="SRI16"/>
      <c r="SRJ16"/>
      <c r="SRK16"/>
      <c r="SRL16"/>
      <c r="SRM16"/>
      <c r="SRN16"/>
      <c r="SRO16"/>
      <c r="SRP16"/>
      <c r="SRQ16"/>
      <c r="SRR16"/>
      <c r="SRS16"/>
      <c r="SRT16"/>
      <c r="SRU16"/>
      <c r="SRV16"/>
      <c r="SRW16"/>
      <c r="SRX16"/>
      <c r="SRY16"/>
      <c r="SRZ16"/>
      <c r="SSA16"/>
      <c r="SSB16"/>
      <c r="SSC16"/>
      <c r="SSD16"/>
      <c r="SSE16"/>
      <c r="SSF16"/>
      <c r="SSG16"/>
      <c r="SSH16"/>
      <c r="SSI16"/>
      <c r="SSJ16"/>
      <c r="SSK16"/>
      <c r="SSL16"/>
      <c r="SSM16"/>
      <c r="SSN16"/>
      <c r="SSO16"/>
      <c r="SSP16"/>
      <c r="SSQ16"/>
      <c r="SSR16"/>
      <c r="SSS16"/>
      <c r="SST16"/>
      <c r="SSU16"/>
      <c r="SSV16"/>
      <c r="SSW16"/>
      <c r="SSX16"/>
      <c r="SSY16"/>
      <c r="SSZ16"/>
      <c r="STA16"/>
      <c r="STB16"/>
      <c r="STC16"/>
      <c r="STD16"/>
      <c r="STE16"/>
      <c r="STF16"/>
      <c r="STG16"/>
      <c r="STH16"/>
      <c r="STI16"/>
      <c r="STJ16"/>
      <c r="STK16"/>
      <c r="STL16"/>
      <c r="STM16"/>
      <c r="STN16"/>
      <c r="STO16"/>
      <c r="STP16"/>
      <c r="STQ16"/>
      <c r="STR16"/>
      <c r="STS16"/>
      <c r="STT16"/>
      <c r="STU16"/>
      <c r="STV16"/>
      <c r="STW16"/>
      <c r="STX16"/>
      <c r="STY16"/>
      <c r="STZ16"/>
      <c r="SUA16"/>
      <c r="SUB16"/>
      <c r="SUC16"/>
      <c r="SUD16"/>
      <c r="SUE16"/>
      <c r="SUF16"/>
      <c r="SUG16"/>
      <c r="SUH16"/>
      <c r="SUI16"/>
      <c r="SUJ16"/>
      <c r="SUK16"/>
      <c r="SUL16"/>
      <c r="SUM16"/>
      <c r="SUN16"/>
      <c r="SUO16"/>
      <c r="SUP16"/>
      <c r="SUQ16"/>
      <c r="SUR16"/>
      <c r="SUS16"/>
      <c r="SUT16"/>
      <c r="SUU16"/>
      <c r="SUV16"/>
      <c r="SUW16"/>
      <c r="SUX16"/>
      <c r="SUY16"/>
      <c r="SUZ16"/>
      <c r="SVA16"/>
      <c r="SVB16"/>
      <c r="SVC16"/>
      <c r="SVD16"/>
      <c r="SVE16"/>
      <c r="SVF16"/>
      <c r="SVG16"/>
      <c r="SVH16"/>
      <c r="SVI16"/>
      <c r="SVJ16"/>
      <c r="SVK16"/>
      <c r="SVL16"/>
      <c r="SVM16"/>
      <c r="SVN16"/>
      <c r="SVO16"/>
      <c r="SVP16"/>
      <c r="SVQ16"/>
      <c r="SVR16"/>
      <c r="SVS16"/>
      <c r="SVT16"/>
      <c r="SVU16"/>
      <c r="SVV16"/>
      <c r="SVW16"/>
      <c r="SVX16"/>
      <c r="SVY16"/>
      <c r="SVZ16"/>
      <c r="SWA16"/>
      <c r="SWB16"/>
      <c r="SWC16"/>
      <c r="SWD16"/>
      <c r="SWE16"/>
      <c r="SWF16"/>
      <c r="SWG16"/>
      <c r="SWH16"/>
      <c r="SWI16"/>
      <c r="SWJ16"/>
      <c r="SWK16"/>
      <c r="SWL16"/>
      <c r="SWM16"/>
      <c r="SWN16"/>
      <c r="SWO16"/>
      <c r="SWP16"/>
      <c r="SWQ16"/>
      <c r="SWR16"/>
      <c r="SWS16"/>
      <c r="SWT16"/>
      <c r="SWU16"/>
      <c r="SWV16"/>
      <c r="SWW16"/>
      <c r="SWX16"/>
      <c r="SWY16"/>
      <c r="SWZ16"/>
      <c r="SXA16"/>
      <c r="SXB16"/>
      <c r="SXC16"/>
      <c r="SXD16"/>
      <c r="SXE16"/>
      <c r="SXF16"/>
      <c r="SXG16"/>
      <c r="SXH16"/>
      <c r="SXI16"/>
      <c r="SXJ16"/>
      <c r="SXK16"/>
      <c r="SXL16"/>
      <c r="SXM16"/>
      <c r="SXN16"/>
      <c r="SXO16"/>
      <c r="SXP16"/>
      <c r="SXQ16"/>
      <c r="SXR16"/>
      <c r="SXS16"/>
      <c r="SXT16"/>
      <c r="SXU16"/>
      <c r="SXV16"/>
      <c r="SXW16"/>
      <c r="SXX16"/>
      <c r="SXY16"/>
      <c r="SXZ16"/>
      <c r="SYA16"/>
      <c r="SYB16"/>
      <c r="SYC16"/>
      <c r="SYD16"/>
      <c r="SYE16"/>
      <c r="SYF16"/>
      <c r="SYG16"/>
      <c r="SYH16"/>
      <c r="SYI16"/>
      <c r="SYJ16"/>
      <c r="SYK16"/>
      <c r="SYL16"/>
      <c r="SYM16"/>
      <c r="SYN16"/>
      <c r="SYO16"/>
      <c r="SYP16"/>
      <c r="SYQ16"/>
      <c r="SYR16"/>
      <c r="SYS16"/>
      <c r="SYT16"/>
      <c r="SYU16"/>
      <c r="SYV16"/>
      <c r="SYW16"/>
      <c r="SYX16"/>
      <c r="SYY16"/>
      <c r="SYZ16"/>
      <c r="SZA16"/>
      <c r="SZB16"/>
      <c r="SZC16"/>
      <c r="SZD16"/>
      <c r="SZE16"/>
      <c r="SZF16"/>
      <c r="SZG16"/>
      <c r="SZH16"/>
      <c r="SZI16"/>
      <c r="SZJ16"/>
      <c r="SZK16"/>
      <c r="SZL16"/>
      <c r="SZM16"/>
      <c r="SZN16"/>
      <c r="SZO16"/>
      <c r="SZP16"/>
      <c r="SZQ16"/>
      <c r="SZR16"/>
      <c r="SZS16"/>
      <c r="SZT16"/>
      <c r="SZU16"/>
      <c r="SZV16"/>
      <c r="SZW16"/>
      <c r="SZX16"/>
      <c r="SZY16"/>
      <c r="SZZ16"/>
      <c r="TAA16"/>
      <c r="TAB16"/>
      <c r="TAC16"/>
      <c r="TAD16"/>
      <c r="TAE16"/>
      <c r="TAF16"/>
      <c r="TAG16"/>
      <c r="TAH16"/>
      <c r="TAI16"/>
      <c r="TAJ16"/>
      <c r="TAK16"/>
      <c r="TAL16"/>
      <c r="TAM16"/>
      <c r="TAN16"/>
      <c r="TAO16"/>
      <c r="TAP16"/>
      <c r="TAQ16"/>
      <c r="TAR16"/>
      <c r="TAS16"/>
      <c r="TAT16"/>
      <c r="TAU16"/>
      <c r="TAV16"/>
      <c r="TAW16"/>
      <c r="TAX16"/>
      <c r="TAY16"/>
      <c r="TAZ16"/>
      <c r="TBA16"/>
      <c r="TBB16"/>
      <c r="TBC16"/>
      <c r="TBD16"/>
      <c r="TBE16"/>
      <c r="TBF16"/>
      <c r="TBG16"/>
      <c r="TBH16"/>
      <c r="TBI16"/>
      <c r="TBJ16"/>
      <c r="TBK16"/>
      <c r="TBL16"/>
      <c r="TBM16"/>
      <c r="TBN16"/>
      <c r="TBO16"/>
      <c r="TBP16"/>
      <c r="TBQ16"/>
      <c r="TBR16"/>
      <c r="TBS16"/>
      <c r="TBT16"/>
      <c r="TBU16"/>
      <c r="TBV16"/>
      <c r="TBW16"/>
      <c r="TBX16"/>
      <c r="TBY16"/>
      <c r="TBZ16"/>
      <c r="TCA16"/>
      <c r="TCB16"/>
      <c r="TCC16"/>
      <c r="TCD16"/>
      <c r="TCE16"/>
      <c r="TCF16"/>
      <c r="TCG16"/>
      <c r="TCH16"/>
      <c r="TCI16"/>
      <c r="TCJ16"/>
      <c r="TCK16"/>
      <c r="TCL16"/>
      <c r="TCM16"/>
      <c r="TCN16"/>
      <c r="TCO16"/>
      <c r="TCP16"/>
      <c r="TCQ16"/>
      <c r="TCR16"/>
      <c r="TCS16"/>
      <c r="TCT16"/>
      <c r="TCU16"/>
      <c r="TCV16"/>
      <c r="TCW16"/>
      <c r="TCX16"/>
      <c r="TCY16"/>
      <c r="TCZ16"/>
      <c r="TDA16"/>
      <c r="TDB16"/>
      <c r="TDC16"/>
      <c r="TDD16"/>
      <c r="TDE16"/>
      <c r="TDF16"/>
      <c r="TDG16"/>
      <c r="TDH16"/>
      <c r="TDI16"/>
      <c r="TDJ16"/>
      <c r="TDK16"/>
      <c r="TDL16"/>
      <c r="TDM16"/>
      <c r="TDN16"/>
      <c r="TDO16"/>
      <c r="TDP16"/>
      <c r="TDQ16"/>
      <c r="TDR16"/>
      <c r="TDS16"/>
      <c r="TDT16"/>
      <c r="TDU16"/>
      <c r="TDV16"/>
      <c r="TDW16"/>
      <c r="TDX16"/>
      <c r="TDY16"/>
      <c r="TDZ16"/>
      <c r="TEA16"/>
      <c r="TEB16"/>
      <c r="TEC16"/>
      <c r="TED16"/>
      <c r="TEE16"/>
      <c r="TEF16"/>
      <c r="TEG16"/>
      <c r="TEH16"/>
      <c r="TEI16"/>
      <c r="TEJ16"/>
      <c r="TEK16"/>
      <c r="TEL16"/>
      <c r="TEM16"/>
      <c r="TEN16"/>
      <c r="TEO16"/>
      <c r="TEP16"/>
      <c r="TEQ16"/>
      <c r="TER16"/>
      <c r="TES16"/>
      <c r="TET16"/>
      <c r="TEU16"/>
      <c r="TEV16"/>
      <c r="TEW16"/>
      <c r="TEX16"/>
      <c r="TEY16"/>
      <c r="TEZ16"/>
      <c r="TFA16"/>
      <c r="TFB16"/>
      <c r="TFC16"/>
      <c r="TFD16"/>
      <c r="TFE16"/>
      <c r="TFF16"/>
      <c r="TFG16"/>
      <c r="TFH16"/>
      <c r="TFI16"/>
      <c r="TFJ16"/>
      <c r="TFK16"/>
      <c r="TFL16"/>
      <c r="TFM16"/>
      <c r="TFN16"/>
      <c r="TFO16"/>
      <c r="TFP16"/>
      <c r="TFQ16"/>
      <c r="TFR16"/>
      <c r="TFS16"/>
      <c r="TFT16"/>
      <c r="TFU16"/>
      <c r="TFV16"/>
      <c r="TFW16"/>
      <c r="TFX16"/>
      <c r="TFY16"/>
      <c r="TFZ16"/>
      <c r="TGA16"/>
      <c r="TGB16"/>
      <c r="TGC16"/>
      <c r="TGD16"/>
      <c r="TGE16"/>
      <c r="TGF16"/>
      <c r="TGG16"/>
      <c r="TGH16"/>
      <c r="TGI16"/>
      <c r="TGJ16"/>
      <c r="TGK16"/>
      <c r="TGL16"/>
      <c r="TGM16"/>
      <c r="TGN16"/>
      <c r="TGO16"/>
      <c r="TGP16"/>
      <c r="TGQ16"/>
      <c r="TGR16"/>
      <c r="TGS16"/>
      <c r="TGT16"/>
      <c r="TGU16"/>
      <c r="TGV16"/>
      <c r="TGW16"/>
      <c r="TGX16"/>
      <c r="TGY16"/>
      <c r="TGZ16"/>
      <c r="THA16"/>
      <c r="THB16"/>
      <c r="THC16"/>
      <c r="THD16"/>
      <c r="THE16"/>
      <c r="THF16"/>
      <c r="THG16"/>
      <c r="THH16"/>
      <c r="THI16"/>
      <c r="THJ16"/>
      <c r="THK16"/>
      <c r="THL16"/>
      <c r="THM16"/>
      <c r="THN16"/>
      <c r="THO16"/>
      <c r="THP16"/>
      <c r="THQ16"/>
      <c r="THR16"/>
      <c r="THS16"/>
      <c r="THT16"/>
      <c r="THU16"/>
      <c r="THV16"/>
      <c r="THW16"/>
      <c r="THX16"/>
      <c r="THY16"/>
      <c r="THZ16"/>
      <c r="TIA16"/>
      <c r="TIB16"/>
      <c r="TIC16"/>
      <c r="TID16"/>
      <c r="TIE16"/>
      <c r="TIF16"/>
      <c r="TIG16"/>
      <c r="TIH16"/>
      <c r="TII16"/>
      <c r="TIJ16"/>
      <c r="TIK16"/>
      <c r="TIL16"/>
      <c r="TIM16"/>
      <c r="TIN16"/>
      <c r="TIO16"/>
      <c r="TIP16"/>
      <c r="TIQ16"/>
      <c r="TIR16"/>
      <c r="TIS16"/>
      <c r="TIT16"/>
      <c r="TIU16"/>
      <c r="TIV16"/>
      <c r="TIW16"/>
      <c r="TIX16"/>
      <c r="TIY16"/>
      <c r="TIZ16"/>
      <c r="TJA16"/>
      <c r="TJB16"/>
      <c r="TJC16"/>
      <c r="TJD16"/>
      <c r="TJE16"/>
      <c r="TJF16"/>
      <c r="TJG16"/>
      <c r="TJH16"/>
      <c r="TJI16"/>
      <c r="TJJ16"/>
      <c r="TJK16"/>
      <c r="TJL16"/>
      <c r="TJM16"/>
      <c r="TJN16"/>
      <c r="TJO16"/>
      <c r="TJP16"/>
      <c r="TJQ16"/>
      <c r="TJR16"/>
      <c r="TJS16"/>
      <c r="TJT16"/>
      <c r="TJU16"/>
      <c r="TJV16"/>
      <c r="TJW16"/>
      <c r="TJX16"/>
      <c r="TJY16"/>
      <c r="TJZ16"/>
      <c r="TKA16"/>
      <c r="TKB16"/>
      <c r="TKC16"/>
      <c r="TKD16"/>
      <c r="TKE16"/>
      <c r="TKF16"/>
      <c r="TKG16"/>
      <c r="TKH16"/>
      <c r="TKI16"/>
      <c r="TKJ16"/>
      <c r="TKK16"/>
      <c r="TKL16"/>
      <c r="TKM16"/>
      <c r="TKN16"/>
      <c r="TKO16"/>
      <c r="TKP16"/>
      <c r="TKQ16"/>
      <c r="TKR16"/>
      <c r="TKS16"/>
      <c r="TKT16"/>
      <c r="TKU16"/>
      <c r="TKV16"/>
      <c r="TKW16"/>
      <c r="TKX16"/>
      <c r="TKY16"/>
      <c r="TKZ16"/>
      <c r="TLA16"/>
      <c r="TLB16"/>
      <c r="TLC16"/>
      <c r="TLD16"/>
      <c r="TLE16"/>
      <c r="TLF16"/>
      <c r="TLG16"/>
      <c r="TLH16"/>
      <c r="TLI16"/>
      <c r="TLJ16"/>
      <c r="TLK16"/>
      <c r="TLL16"/>
      <c r="TLM16"/>
      <c r="TLN16"/>
      <c r="TLO16"/>
      <c r="TLP16"/>
      <c r="TLQ16"/>
      <c r="TLR16"/>
      <c r="TLS16"/>
      <c r="TLT16"/>
      <c r="TLU16"/>
      <c r="TLV16"/>
      <c r="TLW16"/>
      <c r="TLX16"/>
      <c r="TLY16"/>
      <c r="TLZ16"/>
      <c r="TMA16"/>
      <c r="TMB16"/>
      <c r="TMC16"/>
      <c r="TMD16"/>
      <c r="TME16"/>
      <c r="TMF16"/>
      <c r="TMG16"/>
      <c r="TMH16"/>
      <c r="TMI16"/>
      <c r="TMJ16"/>
      <c r="TMK16"/>
      <c r="TML16"/>
      <c r="TMM16"/>
      <c r="TMN16"/>
      <c r="TMO16"/>
      <c r="TMP16"/>
      <c r="TMQ16"/>
      <c r="TMR16"/>
      <c r="TMS16"/>
      <c r="TMT16"/>
      <c r="TMU16"/>
      <c r="TMV16"/>
      <c r="TMW16"/>
      <c r="TMX16"/>
      <c r="TMY16"/>
      <c r="TMZ16"/>
      <c r="TNA16"/>
      <c r="TNB16"/>
      <c r="TNC16"/>
      <c r="TND16"/>
      <c r="TNE16"/>
      <c r="TNF16"/>
      <c r="TNG16"/>
      <c r="TNH16"/>
      <c r="TNI16"/>
      <c r="TNJ16"/>
      <c r="TNK16"/>
      <c r="TNL16"/>
      <c r="TNM16"/>
      <c r="TNN16"/>
      <c r="TNO16"/>
      <c r="TNP16"/>
      <c r="TNQ16"/>
      <c r="TNR16"/>
      <c r="TNS16"/>
      <c r="TNT16"/>
      <c r="TNU16"/>
      <c r="TNV16"/>
      <c r="TNW16"/>
      <c r="TNX16"/>
      <c r="TNY16"/>
      <c r="TNZ16"/>
      <c r="TOA16"/>
      <c r="TOB16"/>
      <c r="TOC16"/>
      <c r="TOD16"/>
      <c r="TOE16"/>
      <c r="TOF16"/>
      <c r="TOG16"/>
      <c r="TOH16"/>
      <c r="TOI16"/>
      <c r="TOJ16"/>
      <c r="TOK16"/>
      <c r="TOL16"/>
      <c r="TOM16"/>
      <c r="TON16"/>
      <c r="TOO16"/>
      <c r="TOP16"/>
      <c r="TOQ16"/>
      <c r="TOR16"/>
      <c r="TOS16"/>
      <c r="TOT16"/>
      <c r="TOU16"/>
      <c r="TOV16"/>
      <c r="TOW16"/>
      <c r="TOX16"/>
      <c r="TOY16"/>
      <c r="TOZ16"/>
      <c r="TPA16"/>
      <c r="TPB16"/>
      <c r="TPC16"/>
      <c r="TPD16"/>
      <c r="TPE16"/>
      <c r="TPF16"/>
      <c r="TPG16"/>
      <c r="TPH16"/>
      <c r="TPI16"/>
      <c r="TPJ16"/>
      <c r="TPK16"/>
      <c r="TPL16"/>
      <c r="TPM16"/>
      <c r="TPN16"/>
      <c r="TPO16"/>
      <c r="TPP16"/>
      <c r="TPQ16"/>
      <c r="TPR16"/>
      <c r="TPS16"/>
      <c r="TPT16"/>
      <c r="TPU16"/>
      <c r="TPV16"/>
      <c r="TPW16"/>
      <c r="TPX16"/>
      <c r="TPY16"/>
      <c r="TPZ16"/>
      <c r="TQA16"/>
      <c r="TQB16"/>
      <c r="TQC16"/>
      <c r="TQD16"/>
      <c r="TQE16"/>
      <c r="TQF16"/>
      <c r="TQG16"/>
      <c r="TQH16"/>
      <c r="TQI16"/>
      <c r="TQJ16"/>
      <c r="TQK16"/>
      <c r="TQL16"/>
      <c r="TQM16"/>
      <c r="TQN16"/>
      <c r="TQO16"/>
      <c r="TQP16"/>
      <c r="TQQ16"/>
      <c r="TQR16"/>
      <c r="TQS16"/>
      <c r="TQT16"/>
      <c r="TQU16"/>
      <c r="TQV16"/>
      <c r="TQW16"/>
      <c r="TQX16"/>
      <c r="TQY16"/>
      <c r="TQZ16"/>
      <c r="TRA16"/>
      <c r="TRB16"/>
      <c r="TRC16"/>
      <c r="TRD16"/>
      <c r="TRE16"/>
      <c r="TRF16"/>
      <c r="TRG16"/>
      <c r="TRH16"/>
      <c r="TRI16"/>
      <c r="TRJ16"/>
      <c r="TRK16"/>
      <c r="TRL16"/>
      <c r="TRM16"/>
      <c r="TRN16"/>
      <c r="TRO16"/>
      <c r="TRP16"/>
      <c r="TRQ16"/>
      <c r="TRR16"/>
      <c r="TRS16"/>
      <c r="TRT16"/>
      <c r="TRU16"/>
      <c r="TRV16"/>
      <c r="TRW16"/>
      <c r="TRX16"/>
      <c r="TRY16"/>
      <c r="TRZ16"/>
      <c r="TSA16"/>
      <c r="TSB16"/>
      <c r="TSC16"/>
      <c r="TSD16"/>
      <c r="TSE16"/>
      <c r="TSF16"/>
      <c r="TSG16"/>
      <c r="TSH16"/>
      <c r="TSI16"/>
      <c r="TSJ16"/>
      <c r="TSK16"/>
      <c r="TSL16"/>
      <c r="TSM16"/>
      <c r="TSN16"/>
      <c r="TSO16"/>
      <c r="TSP16"/>
      <c r="TSQ16"/>
      <c r="TSR16"/>
      <c r="TSS16"/>
      <c r="TST16"/>
      <c r="TSU16"/>
      <c r="TSV16"/>
      <c r="TSW16"/>
      <c r="TSX16"/>
      <c r="TSY16"/>
      <c r="TSZ16"/>
      <c r="TTA16"/>
      <c r="TTB16"/>
      <c r="TTC16"/>
      <c r="TTD16"/>
      <c r="TTE16"/>
      <c r="TTF16"/>
      <c r="TTG16"/>
      <c r="TTH16"/>
      <c r="TTI16"/>
      <c r="TTJ16"/>
      <c r="TTK16"/>
      <c r="TTL16"/>
      <c r="TTM16"/>
      <c r="TTN16"/>
      <c r="TTO16"/>
      <c r="TTP16"/>
      <c r="TTQ16"/>
      <c r="TTR16"/>
      <c r="TTS16"/>
      <c r="TTT16"/>
      <c r="TTU16"/>
      <c r="TTV16"/>
      <c r="TTW16"/>
      <c r="TTX16"/>
      <c r="TTY16"/>
      <c r="TTZ16"/>
      <c r="TUA16"/>
      <c r="TUB16"/>
      <c r="TUC16"/>
      <c r="TUD16"/>
      <c r="TUE16"/>
      <c r="TUF16"/>
      <c r="TUG16"/>
      <c r="TUH16"/>
      <c r="TUI16"/>
      <c r="TUJ16"/>
      <c r="TUK16"/>
      <c r="TUL16"/>
      <c r="TUM16"/>
      <c r="TUN16"/>
      <c r="TUO16"/>
      <c r="TUP16"/>
      <c r="TUQ16"/>
      <c r="TUR16"/>
      <c r="TUS16"/>
      <c r="TUT16"/>
      <c r="TUU16"/>
      <c r="TUV16"/>
      <c r="TUW16"/>
      <c r="TUX16"/>
      <c r="TUY16"/>
      <c r="TUZ16"/>
      <c r="TVA16"/>
      <c r="TVB16"/>
      <c r="TVC16"/>
      <c r="TVD16"/>
      <c r="TVE16"/>
      <c r="TVF16"/>
      <c r="TVG16"/>
      <c r="TVH16"/>
      <c r="TVI16"/>
      <c r="TVJ16"/>
      <c r="TVK16"/>
      <c r="TVL16"/>
      <c r="TVM16"/>
      <c r="TVN16"/>
      <c r="TVO16"/>
      <c r="TVP16"/>
      <c r="TVQ16"/>
      <c r="TVR16"/>
      <c r="TVS16"/>
      <c r="TVT16"/>
      <c r="TVU16"/>
      <c r="TVV16"/>
      <c r="TVW16"/>
      <c r="TVX16"/>
      <c r="TVY16"/>
      <c r="TVZ16"/>
      <c r="TWA16"/>
      <c r="TWB16"/>
      <c r="TWC16"/>
      <c r="TWD16"/>
      <c r="TWE16"/>
      <c r="TWF16"/>
      <c r="TWG16"/>
      <c r="TWH16"/>
      <c r="TWI16"/>
      <c r="TWJ16"/>
      <c r="TWK16"/>
      <c r="TWL16"/>
      <c r="TWM16"/>
      <c r="TWN16"/>
      <c r="TWO16"/>
      <c r="TWP16"/>
      <c r="TWQ16"/>
      <c r="TWR16"/>
      <c r="TWS16"/>
      <c r="TWT16"/>
      <c r="TWU16"/>
      <c r="TWV16"/>
      <c r="TWW16"/>
      <c r="TWX16"/>
      <c r="TWY16"/>
      <c r="TWZ16"/>
      <c r="TXA16"/>
      <c r="TXB16"/>
      <c r="TXC16"/>
      <c r="TXD16"/>
      <c r="TXE16"/>
      <c r="TXF16"/>
      <c r="TXG16"/>
      <c r="TXH16"/>
      <c r="TXI16"/>
      <c r="TXJ16"/>
      <c r="TXK16"/>
      <c r="TXL16"/>
      <c r="TXM16"/>
      <c r="TXN16"/>
      <c r="TXO16"/>
      <c r="TXP16"/>
      <c r="TXQ16"/>
      <c r="TXR16"/>
      <c r="TXS16"/>
      <c r="TXT16"/>
      <c r="TXU16"/>
      <c r="TXV16"/>
      <c r="TXW16"/>
      <c r="TXX16"/>
      <c r="TXY16"/>
      <c r="TXZ16"/>
      <c r="TYA16"/>
      <c r="TYB16"/>
      <c r="TYC16"/>
      <c r="TYD16"/>
      <c r="TYE16"/>
      <c r="TYF16"/>
      <c r="TYG16"/>
      <c r="TYH16"/>
      <c r="TYI16"/>
      <c r="TYJ16"/>
      <c r="TYK16"/>
      <c r="TYL16"/>
      <c r="TYM16"/>
      <c r="TYN16"/>
      <c r="TYO16"/>
      <c r="TYP16"/>
      <c r="TYQ16"/>
      <c r="TYR16"/>
      <c r="TYS16"/>
      <c r="TYT16"/>
      <c r="TYU16"/>
      <c r="TYV16"/>
      <c r="TYW16"/>
      <c r="TYX16"/>
      <c r="TYY16"/>
      <c r="TYZ16"/>
      <c r="TZA16"/>
      <c r="TZB16"/>
      <c r="TZC16"/>
      <c r="TZD16"/>
      <c r="TZE16"/>
      <c r="TZF16"/>
      <c r="TZG16"/>
      <c r="TZH16"/>
      <c r="TZI16"/>
      <c r="TZJ16"/>
      <c r="TZK16"/>
      <c r="TZL16"/>
      <c r="TZM16"/>
      <c r="TZN16"/>
      <c r="TZO16"/>
      <c r="TZP16"/>
      <c r="TZQ16"/>
      <c r="TZR16"/>
      <c r="TZS16"/>
      <c r="TZT16"/>
      <c r="TZU16"/>
      <c r="TZV16"/>
      <c r="TZW16"/>
      <c r="TZX16"/>
      <c r="TZY16"/>
      <c r="TZZ16"/>
      <c r="UAA16"/>
      <c r="UAB16"/>
      <c r="UAC16"/>
      <c r="UAD16"/>
      <c r="UAE16"/>
      <c r="UAF16"/>
      <c r="UAG16"/>
      <c r="UAH16"/>
      <c r="UAI16"/>
      <c r="UAJ16"/>
      <c r="UAK16"/>
      <c r="UAL16"/>
      <c r="UAM16"/>
      <c r="UAN16"/>
      <c r="UAO16"/>
      <c r="UAP16"/>
      <c r="UAQ16"/>
      <c r="UAR16"/>
      <c r="UAS16"/>
      <c r="UAT16"/>
      <c r="UAU16"/>
      <c r="UAV16"/>
      <c r="UAW16"/>
      <c r="UAX16"/>
      <c r="UAY16"/>
      <c r="UAZ16"/>
      <c r="UBA16"/>
      <c r="UBB16"/>
      <c r="UBC16"/>
      <c r="UBD16"/>
      <c r="UBE16"/>
      <c r="UBF16"/>
      <c r="UBG16"/>
      <c r="UBH16"/>
      <c r="UBI16"/>
      <c r="UBJ16"/>
      <c r="UBK16"/>
      <c r="UBL16"/>
      <c r="UBM16"/>
      <c r="UBN16"/>
      <c r="UBO16"/>
      <c r="UBP16"/>
      <c r="UBQ16"/>
      <c r="UBR16"/>
      <c r="UBS16"/>
      <c r="UBT16"/>
      <c r="UBU16"/>
      <c r="UBV16"/>
      <c r="UBW16"/>
      <c r="UBX16"/>
      <c r="UBY16"/>
      <c r="UBZ16"/>
      <c r="UCA16"/>
      <c r="UCB16"/>
      <c r="UCC16"/>
      <c r="UCD16"/>
      <c r="UCE16"/>
      <c r="UCF16"/>
      <c r="UCG16"/>
      <c r="UCH16"/>
      <c r="UCI16"/>
      <c r="UCJ16"/>
      <c r="UCK16"/>
      <c r="UCL16"/>
      <c r="UCM16"/>
      <c r="UCN16"/>
      <c r="UCO16"/>
      <c r="UCP16"/>
      <c r="UCQ16"/>
      <c r="UCR16"/>
      <c r="UCS16"/>
      <c r="UCT16"/>
      <c r="UCU16"/>
      <c r="UCV16"/>
      <c r="UCW16"/>
      <c r="UCX16"/>
      <c r="UCY16"/>
      <c r="UCZ16"/>
      <c r="UDA16"/>
      <c r="UDB16"/>
      <c r="UDC16"/>
      <c r="UDD16"/>
      <c r="UDE16"/>
      <c r="UDF16"/>
      <c r="UDG16"/>
      <c r="UDH16"/>
      <c r="UDI16"/>
      <c r="UDJ16"/>
      <c r="UDK16"/>
      <c r="UDL16"/>
      <c r="UDM16"/>
      <c r="UDN16"/>
      <c r="UDO16"/>
      <c r="UDP16"/>
      <c r="UDQ16"/>
      <c r="UDR16"/>
      <c r="UDS16"/>
      <c r="UDT16"/>
      <c r="UDU16"/>
      <c r="UDV16"/>
      <c r="UDW16"/>
      <c r="UDX16"/>
      <c r="UDY16"/>
      <c r="UDZ16"/>
      <c r="UEA16"/>
      <c r="UEB16"/>
      <c r="UEC16"/>
      <c r="UED16"/>
      <c r="UEE16"/>
      <c r="UEF16"/>
      <c r="UEG16"/>
      <c r="UEH16"/>
      <c r="UEI16"/>
      <c r="UEJ16"/>
      <c r="UEK16"/>
      <c r="UEL16"/>
      <c r="UEM16"/>
      <c r="UEN16"/>
      <c r="UEO16"/>
      <c r="UEP16"/>
      <c r="UEQ16"/>
      <c r="UER16"/>
      <c r="UES16"/>
      <c r="UET16"/>
      <c r="UEU16"/>
      <c r="UEV16"/>
      <c r="UEW16"/>
      <c r="UEX16"/>
      <c r="UEY16"/>
      <c r="UEZ16"/>
      <c r="UFA16"/>
      <c r="UFB16"/>
      <c r="UFC16"/>
      <c r="UFD16"/>
      <c r="UFE16"/>
      <c r="UFF16"/>
      <c r="UFG16"/>
      <c r="UFH16"/>
      <c r="UFI16"/>
      <c r="UFJ16"/>
      <c r="UFK16"/>
      <c r="UFL16"/>
      <c r="UFM16"/>
      <c r="UFN16"/>
      <c r="UFO16"/>
      <c r="UFP16"/>
      <c r="UFQ16"/>
      <c r="UFR16"/>
      <c r="UFS16"/>
      <c r="UFT16"/>
      <c r="UFU16"/>
      <c r="UFV16"/>
      <c r="UFW16"/>
      <c r="UFX16"/>
      <c r="UFY16"/>
      <c r="UFZ16"/>
      <c r="UGA16"/>
      <c r="UGB16"/>
      <c r="UGC16"/>
      <c r="UGD16"/>
      <c r="UGE16"/>
      <c r="UGF16"/>
      <c r="UGG16"/>
      <c r="UGH16"/>
      <c r="UGI16"/>
      <c r="UGJ16"/>
      <c r="UGK16"/>
      <c r="UGL16"/>
      <c r="UGM16"/>
      <c r="UGN16"/>
      <c r="UGO16"/>
      <c r="UGP16"/>
      <c r="UGQ16"/>
      <c r="UGR16"/>
      <c r="UGS16"/>
      <c r="UGT16"/>
      <c r="UGU16"/>
      <c r="UGV16"/>
      <c r="UGW16"/>
      <c r="UGX16"/>
      <c r="UGY16"/>
      <c r="UGZ16"/>
      <c r="UHA16"/>
      <c r="UHB16"/>
      <c r="UHC16"/>
      <c r="UHD16"/>
      <c r="UHE16"/>
      <c r="UHF16"/>
      <c r="UHG16"/>
      <c r="UHH16"/>
      <c r="UHI16"/>
      <c r="UHJ16"/>
      <c r="UHK16"/>
      <c r="UHL16"/>
      <c r="UHM16"/>
      <c r="UHN16"/>
      <c r="UHO16"/>
      <c r="UHP16"/>
      <c r="UHQ16"/>
      <c r="UHR16"/>
      <c r="UHS16"/>
      <c r="UHT16"/>
      <c r="UHU16"/>
      <c r="UHV16"/>
      <c r="UHW16"/>
      <c r="UHX16"/>
      <c r="UHY16"/>
      <c r="UHZ16"/>
      <c r="UIA16"/>
      <c r="UIB16"/>
      <c r="UIC16"/>
      <c r="UID16"/>
      <c r="UIE16"/>
      <c r="UIF16"/>
      <c r="UIG16"/>
      <c r="UIH16"/>
      <c r="UII16"/>
      <c r="UIJ16"/>
      <c r="UIK16"/>
      <c r="UIL16"/>
      <c r="UIM16"/>
      <c r="UIN16"/>
      <c r="UIO16"/>
      <c r="UIP16"/>
      <c r="UIQ16"/>
      <c r="UIR16"/>
      <c r="UIS16"/>
      <c r="UIT16"/>
      <c r="UIU16"/>
      <c r="UIV16"/>
      <c r="UIW16"/>
      <c r="UIX16"/>
      <c r="UIY16"/>
      <c r="UIZ16"/>
      <c r="UJA16"/>
      <c r="UJB16"/>
      <c r="UJC16"/>
      <c r="UJD16"/>
      <c r="UJE16"/>
      <c r="UJF16"/>
      <c r="UJG16"/>
      <c r="UJH16"/>
      <c r="UJI16"/>
      <c r="UJJ16"/>
      <c r="UJK16"/>
      <c r="UJL16"/>
      <c r="UJM16"/>
      <c r="UJN16"/>
      <c r="UJO16"/>
      <c r="UJP16"/>
      <c r="UJQ16"/>
      <c r="UJR16"/>
      <c r="UJS16"/>
      <c r="UJT16"/>
      <c r="UJU16"/>
      <c r="UJV16"/>
      <c r="UJW16"/>
      <c r="UJX16"/>
      <c r="UJY16"/>
      <c r="UJZ16"/>
      <c r="UKA16"/>
      <c r="UKB16"/>
      <c r="UKC16"/>
      <c r="UKD16"/>
      <c r="UKE16"/>
      <c r="UKF16"/>
      <c r="UKG16"/>
      <c r="UKH16"/>
      <c r="UKI16"/>
      <c r="UKJ16"/>
      <c r="UKK16"/>
      <c r="UKL16"/>
      <c r="UKM16"/>
      <c r="UKN16"/>
      <c r="UKO16"/>
      <c r="UKP16"/>
      <c r="UKQ16"/>
      <c r="UKR16"/>
      <c r="UKS16"/>
      <c r="UKT16"/>
      <c r="UKU16"/>
      <c r="UKV16"/>
      <c r="UKW16"/>
      <c r="UKX16"/>
      <c r="UKY16"/>
      <c r="UKZ16"/>
      <c r="ULA16"/>
      <c r="ULB16"/>
      <c r="ULC16"/>
      <c r="ULD16"/>
      <c r="ULE16"/>
      <c r="ULF16"/>
      <c r="ULG16"/>
      <c r="ULH16"/>
      <c r="ULI16"/>
      <c r="ULJ16"/>
      <c r="ULK16"/>
      <c r="ULL16"/>
      <c r="ULM16"/>
      <c r="ULN16"/>
      <c r="ULO16"/>
      <c r="ULP16"/>
      <c r="ULQ16"/>
      <c r="ULR16"/>
      <c r="ULS16"/>
      <c r="ULT16"/>
      <c r="ULU16"/>
      <c r="ULV16"/>
      <c r="ULW16"/>
      <c r="ULX16"/>
      <c r="ULY16"/>
      <c r="ULZ16"/>
      <c r="UMA16"/>
      <c r="UMB16"/>
      <c r="UMC16"/>
      <c r="UMD16"/>
      <c r="UME16"/>
      <c r="UMF16"/>
      <c r="UMG16"/>
      <c r="UMH16"/>
      <c r="UMI16"/>
      <c r="UMJ16"/>
      <c r="UMK16"/>
      <c r="UML16"/>
      <c r="UMM16"/>
      <c r="UMN16"/>
      <c r="UMO16"/>
      <c r="UMP16"/>
      <c r="UMQ16"/>
      <c r="UMR16"/>
      <c r="UMS16"/>
      <c r="UMT16"/>
      <c r="UMU16"/>
      <c r="UMV16"/>
      <c r="UMW16"/>
      <c r="UMX16"/>
      <c r="UMY16"/>
      <c r="UMZ16"/>
      <c r="UNA16"/>
      <c r="UNB16"/>
      <c r="UNC16"/>
      <c r="UND16"/>
      <c r="UNE16"/>
      <c r="UNF16"/>
      <c r="UNG16"/>
      <c r="UNH16"/>
      <c r="UNI16"/>
      <c r="UNJ16"/>
      <c r="UNK16"/>
      <c r="UNL16"/>
      <c r="UNM16"/>
      <c r="UNN16"/>
      <c r="UNO16"/>
      <c r="UNP16"/>
      <c r="UNQ16"/>
      <c r="UNR16"/>
      <c r="UNS16"/>
      <c r="UNT16"/>
      <c r="UNU16"/>
      <c r="UNV16"/>
      <c r="UNW16"/>
      <c r="UNX16"/>
      <c r="UNY16"/>
      <c r="UNZ16"/>
      <c r="UOA16"/>
      <c r="UOB16"/>
      <c r="UOC16"/>
      <c r="UOD16"/>
      <c r="UOE16"/>
      <c r="UOF16"/>
      <c r="UOG16"/>
      <c r="UOH16"/>
      <c r="UOI16"/>
      <c r="UOJ16"/>
      <c r="UOK16"/>
      <c r="UOL16"/>
      <c r="UOM16"/>
      <c r="UON16"/>
      <c r="UOO16"/>
      <c r="UOP16"/>
      <c r="UOQ16"/>
      <c r="UOR16"/>
      <c r="UOS16"/>
      <c r="UOT16"/>
      <c r="UOU16"/>
      <c r="UOV16"/>
      <c r="UOW16"/>
      <c r="UOX16"/>
      <c r="UOY16"/>
      <c r="UOZ16"/>
      <c r="UPA16"/>
      <c r="UPB16"/>
      <c r="UPC16"/>
      <c r="UPD16"/>
      <c r="UPE16"/>
      <c r="UPF16"/>
      <c r="UPG16"/>
      <c r="UPH16"/>
      <c r="UPI16"/>
      <c r="UPJ16"/>
      <c r="UPK16"/>
      <c r="UPL16"/>
      <c r="UPM16"/>
      <c r="UPN16"/>
      <c r="UPO16"/>
      <c r="UPP16"/>
      <c r="UPQ16"/>
      <c r="UPR16"/>
      <c r="UPS16"/>
      <c r="UPT16"/>
      <c r="UPU16"/>
      <c r="UPV16"/>
      <c r="UPW16"/>
      <c r="UPX16"/>
      <c r="UPY16"/>
      <c r="UPZ16"/>
      <c r="UQA16"/>
      <c r="UQB16"/>
      <c r="UQC16"/>
      <c r="UQD16"/>
      <c r="UQE16"/>
      <c r="UQF16"/>
      <c r="UQG16"/>
      <c r="UQH16"/>
      <c r="UQI16"/>
      <c r="UQJ16"/>
      <c r="UQK16"/>
      <c r="UQL16"/>
      <c r="UQM16"/>
      <c r="UQN16"/>
      <c r="UQO16"/>
      <c r="UQP16"/>
      <c r="UQQ16"/>
      <c r="UQR16"/>
      <c r="UQS16"/>
      <c r="UQT16"/>
      <c r="UQU16"/>
      <c r="UQV16"/>
      <c r="UQW16"/>
      <c r="UQX16"/>
      <c r="UQY16"/>
      <c r="UQZ16"/>
      <c r="URA16"/>
      <c r="URB16"/>
      <c r="URC16"/>
      <c r="URD16"/>
      <c r="URE16"/>
      <c r="URF16"/>
      <c r="URG16"/>
      <c r="URH16"/>
      <c r="URI16"/>
      <c r="URJ16"/>
      <c r="URK16"/>
      <c r="URL16"/>
      <c r="URM16"/>
      <c r="URN16"/>
      <c r="URO16"/>
      <c r="URP16"/>
      <c r="URQ16"/>
      <c r="URR16"/>
      <c r="URS16"/>
      <c r="URT16"/>
      <c r="URU16"/>
      <c r="URV16"/>
      <c r="URW16"/>
      <c r="URX16"/>
      <c r="URY16"/>
      <c r="URZ16"/>
      <c r="USA16"/>
      <c r="USB16"/>
      <c r="USC16"/>
      <c r="USD16"/>
      <c r="USE16"/>
      <c r="USF16"/>
      <c r="USG16"/>
      <c r="USH16"/>
      <c r="USI16"/>
      <c r="USJ16"/>
      <c r="USK16"/>
      <c r="USL16"/>
      <c r="USM16"/>
      <c r="USN16"/>
      <c r="USO16"/>
      <c r="USP16"/>
      <c r="USQ16"/>
      <c r="USR16"/>
      <c r="USS16"/>
      <c r="UST16"/>
      <c r="USU16"/>
      <c r="USV16"/>
      <c r="USW16"/>
      <c r="USX16"/>
      <c r="USY16"/>
      <c r="USZ16"/>
      <c r="UTA16"/>
      <c r="UTB16"/>
      <c r="UTC16"/>
      <c r="UTD16"/>
      <c r="UTE16"/>
      <c r="UTF16"/>
      <c r="UTG16"/>
      <c r="UTH16"/>
      <c r="UTI16"/>
      <c r="UTJ16"/>
      <c r="UTK16"/>
      <c r="UTL16"/>
      <c r="UTM16"/>
      <c r="UTN16"/>
      <c r="UTO16"/>
      <c r="UTP16"/>
      <c r="UTQ16"/>
      <c r="UTR16"/>
      <c r="UTS16"/>
      <c r="UTT16"/>
      <c r="UTU16"/>
      <c r="UTV16"/>
      <c r="UTW16"/>
      <c r="UTX16"/>
      <c r="UTY16"/>
      <c r="UTZ16"/>
      <c r="UUA16"/>
      <c r="UUB16"/>
      <c r="UUC16"/>
      <c r="UUD16"/>
      <c r="UUE16"/>
      <c r="UUF16"/>
      <c r="UUG16"/>
      <c r="UUH16"/>
      <c r="UUI16"/>
      <c r="UUJ16"/>
      <c r="UUK16"/>
      <c r="UUL16"/>
      <c r="UUM16"/>
      <c r="UUN16"/>
      <c r="UUO16"/>
      <c r="UUP16"/>
      <c r="UUQ16"/>
      <c r="UUR16"/>
      <c r="UUS16"/>
      <c r="UUT16"/>
      <c r="UUU16"/>
      <c r="UUV16"/>
      <c r="UUW16"/>
      <c r="UUX16"/>
      <c r="UUY16"/>
      <c r="UUZ16"/>
      <c r="UVA16"/>
      <c r="UVB16"/>
      <c r="UVC16"/>
      <c r="UVD16"/>
      <c r="UVE16"/>
      <c r="UVF16"/>
      <c r="UVG16"/>
      <c r="UVH16"/>
      <c r="UVI16"/>
      <c r="UVJ16"/>
      <c r="UVK16"/>
      <c r="UVL16"/>
      <c r="UVM16"/>
      <c r="UVN16"/>
      <c r="UVO16"/>
      <c r="UVP16"/>
      <c r="UVQ16"/>
      <c r="UVR16"/>
      <c r="UVS16"/>
      <c r="UVT16"/>
      <c r="UVU16"/>
      <c r="UVV16"/>
      <c r="UVW16"/>
      <c r="UVX16"/>
      <c r="UVY16"/>
      <c r="UVZ16"/>
      <c r="UWA16"/>
      <c r="UWB16"/>
      <c r="UWC16"/>
      <c r="UWD16"/>
      <c r="UWE16"/>
      <c r="UWF16"/>
      <c r="UWG16"/>
      <c r="UWH16"/>
      <c r="UWI16"/>
      <c r="UWJ16"/>
      <c r="UWK16"/>
      <c r="UWL16"/>
      <c r="UWM16"/>
      <c r="UWN16"/>
      <c r="UWO16"/>
      <c r="UWP16"/>
      <c r="UWQ16"/>
      <c r="UWR16"/>
      <c r="UWS16"/>
      <c r="UWT16"/>
      <c r="UWU16"/>
      <c r="UWV16"/>
      <c r="UWW16"/>
      <c r="UWX16"/>
      <c r="UWY16"/>
      <c r="UWZ16"/>
      <c r="UXA16"/>
      <c r="UXB16"/>
      <c r="UXC16"/>
      <c r="UXD16"/>
      <c r="UXE16"/>
      <c r="UXF16"/>
      <c r="UXG16"/>
      <c r="UXH16"/>
      <c r="UXI16"/>
      <c r="UXJ16"/>
      <c r="UXK16"/>
      <c r="UXL16"/>
      <c r="UXM16"/>
      <c r="UXN16"/>
      <c r="UXO16"/>
      <c r="UXP16"/>
      <c r="UXQ16"/>
      <c r="UXR16"/>
      <c r="UXS16"/>
      <c r="UXT16"/>
      <c r="UXU16"/>
      <c r="UXV16"/>
      <c r="UXW16"/>
      <c r="UXX16"/>
      <c r="UXY16"/>
      <c r="UXZ16"/>
      <c r="UYA16"/>
      <c r="UYB16"/>
      <c r="UYC16"/>
      <c r="UYD16"/>
      <c r="UYE16"/>
      <c r="UYF16"/>
      <c r="UYG16"/>
      <c r="UYH16"/>
      <c r="UYI16"/>
      <c r="UYJ16"/>
      <c r="UYK16"/>
      <c r="UYL16"/>
      <c r="UYM16"/>
      <c r="UYN16"/>
      <c r="UYO16"/>
      <c r="UYP16"/>
      <c r="UYQ16"/>
      <c r="UYR16"/>
      <c r="UYS16"/>
      <c r="UYT16"/>
      <c r="UYU16"/>
      <c r="UYV16"/>
      <c r="UYW16"/>
      <c r="UYX16"/>
      <c r="UYY16"/>
      <c r="UYZ16"/>
      <c r="UZA16"/>
      <c r="UZB16"/>
      <c r="UZC16"/>
      <c r="UZD16"/>
      <c r="UZE16"/>
      <c r="UZF16"/>
      <c r="UZG16"/>
      <c r="UZH16"/>
      <c r="UZI16"/>
      <c r="UZJ16"/>
      <c r="UZK16"/>
      <c r="UZL16"/>
      <c r="UZM16"/>
      <c r="UZN16"/>
      <c r="UZO16"/>
      <c r="UZP16"/>
      <c r="UZQ16"/>
      <c r="UZR16"/>
      <c r="UZS16"/>
      <c r="UZT16"/>
      <c r="UZU16"/>
      <c r="UZV16"/>
      <c r="UZW16"/>
      <c r="UZX16"/>
      <c r="UZY16"/>
      <c r="UZZ16"/>
      <c r="VAA16"/>
      <c r="VAB16"/>
      <c r="VAC16"/>
      <c r="VAD16"/>
      <c r="VAE16"/>
      <c r="VAF16"/>
      <c r="VAG16"/>
      <c r="VAH16"/>
      <c r="VAI16"/>
      <c r="VAJ16"/>
      <c r="VAK16"/>
      <c r="VAL16"/>
      <c r="VAM16"/>
      <c r="VAN16"/>
      <c r="VAO16"/>
      <c r="VAP16"/>
      <c r="VAQ16"/>
      <c r="VAR16"/>
      <c r="VAS16"/>
      <c r="VAT16"/>
      <c r="VAU16"/>
      <c r="VAV16"/>
      <c r="VAW16"/>
      <c r="VAX16"/>
      <c r="VAY16"/>
      <c r="VAZ16"/>
      <c r="VBA16"/>
      <c r="VBB16"/>
      <c r="VBC16"/>
      <c r="VBD16"/>
      <c r="VBE16"/>
      <c r="VBF16"/>
      <c r="VBG16"/>
      <c r="VBH16"/>
      <c r="VBI16"/>
      <c r="VBJ16"/>
      <c r="VBK16"/>
      <c r="VBL16"/>
      <c r="VBM16"/>
      <c r="VBN16"/>
      <c r="VBO16"/>
      <c r="VBP16"/>
      <c r="VBQ16"/>
      <c r="VBR16"/>
      <c r="VBS16"/>
      <c r="VBT16"/>
      <c r="VBU16"/>
      <c r="VBV16"/>
      <c r="VBW16"/>
      <c r="VBX16"/>
      <c r="VBY16"/>
      <c r="VBZ16"/>
      <c r="VCA16"/>
      <c r="VCB16"/>
      <c r="VCC16"/>
      <c r="VCD16"/>
      <c r="VCE16"/>
      <c r="VCF16"/>
      <c r="VCG16"/>
      <c r="VCH16"/>
      <c r="VCI16"/>
      <c r="VCJ16"/>
      <c r="VCK16"/>
      <c r="VCL16"/>
      <c r="VCM16"/>
      <c r="VCN16"/>
      <c r="VCO16"/>
      <c r="VCP16"/>
      <c r="VCQ16"/>
      <c r="VCR16"/>
      <c r="VCS16"/>
      <c r="VCT16"/>
      <c r="VCU16"/>
      <c r="VCV16"/>
      <c r="VCW16"/>
      <c r="VCX16"/>
      <c r="VCY16"/>
      <c r="VCZ16"/>
      <c r="VDA16"/>
      <c r="VDB16"/>
      <c r="VDC16"/>
      <c r="VDD16"/>
      <c r="VDE16"/>
      <c r="VDF16"/>
      <c r="VDG16"/>
      <c r="VDH16"/>
      <c r="VDI16"/>
      <c r="VDJ16"/>
      <c r="VDK16"/>
      <c r="VDL16"/>
      <c r="VDM16"/>
      <c r="VDN16"/>
      <c r="VDO16"/>
      <c r="VDP16"/>
      <c r="VDQ16"/>
      <c r="VDR16"/>
      <c r="VDS16"/>
      <c r="VDT16"/>
      <c r="VDU16"/>
      <c r="VDV16"/>
      <c r="VDW16"/>
      <c r="VDX16"/>
      <c r="VDY16"/>
      <c r="VDZ16"/>
      <c r="VEA16"/>
      <c r="VEB16"/>
      <c r="VEC16"/>
      <c r="VED16"/>
      <c r="VEE16"/>
      <c r="VEF16"/>
      <c r="VEG16"/>
      <c r="VEH16"/>
      <c r="VEI16"/>
      <c r="VEJ16"/>
      <c r="VEK16"/>
      <c r="VEL16"/>
      <c r="VEM16"/>
      <c r="VEN16"/>
      <c r="VEO16"/>
      <c r="VEP16"/>
      <c r="VEQ16"/>
      <c r="VER16"/>
      <c r="VES16"/>
      <c r="VET16"/>
      <c r="VEU16"/>
      <c r="VEV16"/>
      <c r="VEW16"/>
      <c r="VEX16"/>
      <c r="VEY16"/>
      <c r="VEZ16"/>
      <c r="VFA16"/>
      <c r="VFB16"/>
      <c r="VFC16"/>
      <c r="VFD16"/>
      <c r="VFE16"/>
      <c r="VFF16"/>
      <c r="VFG16"/>
      <c r="VFH16"/>
      <c r="VFI16"/>
      <c r="VFJ16"/>
      <c r="VFK16"/>
      <c r="VFL16"/>
      <c r="VFM16"/>
      <c r="VFN16"/>
      <c r="VFO16"/>
      <c r="VFP16"/>
      <c r="VFQ16"/>
      <c r="VFR16"/>
      <c r="VFS16"/>
      <c r="VFT16"/>
      <c r="VFU16"/>
      <c r="VFV16"/>
      <c r="VFW16"/>
      <c r="VFX16"/>
      <c r="VFY16"/>
      <c r="VFZ16"/>
      <c r="VGA16"/>
      <c r="VGB16"/>
      <c r="VGC16"/>
      <c r="VGD16"/>
      <c r="VGE16"/>
      <c r="VGF16"/>
      <c r="VGG16"/>
      <c r="VGH16"/>
      <c r="VGI16"/>
      <c r="VGJ16"/>
      <c r="VGK16"/>
      <c r="VGL16"/>
      <c r="VGM16"/>
      <c r="VGN16"/>
      <c r="VGO16"/>
      <c r="VGP16"/>
      <c r="VGQ16"/>
      <c r="VGR16"/>
      <c r="VGS16"/>
      <c r="VGT16"/>
      <c r="VGU16"/>
      <c r="VGV16"/>
      <c r="VGW16"/>
      <c r="VGX16"/>
      <c r="VGY16"/>
      <c r="VGZ16"/>
      <c r="VHA16"/>
      <c r="VHB16"/>
      <c r="VHC16"/>
      <c r="VHD16"/>
      <c r="VHE16"/>
      <c r="VHF16"/>
      <c r="VHG16"/>
      <c r="VHH16"/>
      <c r="VHI16"/>
      <c r="VHJ16"/>
      <c r="VHK16"/>
      <c r="VHL16"/>
      <c r="VHM16"/>
      <c r="VHN16"/>
      <c r="VHO16"/>
      <c r="VHP16"/>
      <c r="VHQ16"/>
      <c r="VHR16"/>
      <c r="VHS16"/>
      <c r="VHT16"/>
      <c r="VHU16"/>
      <c r="VHV16"/>
      <c r="VHW16"/>
      <c r="VHX16"/>
      <c r="VHY16"/>
      <c r="VHZ16"/>
      <c r="VIA16"/>
      <c r="VIB16"/>
      <c r="VIC16"/>
      <c r="VID16"/>
      <c r="VIE16"/>
      <c r="VIF16"/>
      <c r="VIG16"/>
      <c r="VIH16"/>
      <c r="VII16"/>
      <c r="VIJ16"/>
      <c r="VIK16"/>
      <c r="VIL16"/>
      <c r="VIM16"/>
      <c r="VIN16"/>
      <c r="VIO16"/>
      <c r="VIP16"/>
      <c r="VIQ16"/>
      <c r="VIR16"/>
      <c r="VIS16"/>
      <c r="VIT16"/>
      <c r="VIU16"/>
      <c r="VIV16"/>
      <c r="VIW16"/>
      <c r="VIX16"/>
      <c r="VIY16"/>
      <c r="VIZ16"/>
      <c r="VJA16"/>
      <c r="VJB16"/>
      <c r="VJC16"/>
      <c r="VJD16"/>
      <c r="VJE16"/>
      <c r="VJF16"/>
      <c r="VJG16"/>
      <c r="VJH16"/>
      <c r="VJI16"/>
      <c r="VJJ16"/>
      <c r="VJK16"/>
      <c r="VJL16"/>
      <c r="VJM16"/>
      <c r="VJN16"/>
      <c r="VJO16"/>
      <c r="VJP16"/>
      <c r="VJQ16"/>
      <c r="VJR16"/>
      <c r="VJS16"/>
      <c r="VJT16"/>
      <c r="VJU16"/>
      <c r="VJV16"/>
      <c r="VJW16"/>
      <c r="VJX16"/>
      <c r="VJY16"/>
      <c r="VJZ16"/>
      <c r="VKA16"/>
      <c r="VKB16"/>
      <c r="VKC16"/>
      <c r="VKD16"/>
      <c r="VKE16"/>
      <c r="VKF16"/>
      <c r="VKG16"/>
      <c r="VKH16"/>
      <c r="VKI16"/>
      <c r="VKJ16"/>
      <c r="VKK16"/>
      <c r="VKL16"/>
      <c r="VKM16"/>
      <c r="VKN16"/>
      <c r="VKO16"/>
      <c r="VKP16"/>
      <c r="VKQ16"/>
      <c r="VKR16"/>
      <c r="VKS16"/>
      <c r="VKT16"/>
      <c r="VKU16"/>
      <c r="VKV16"/>
      <c r="VKW16"/>
      <c r="VKX16"/>
      <c r="VKY16"/>
      <c r="VKZ16"/>
      <c r="VLA16"/>
      <c r="VLB16"/>
      <c r="VLC16"/>
      <c r="VLD16"/>
      <c r="VLE16"/>
      <c r="VLF16"/>
      <c r="VLG16"/>
      <c r="VLH16"/>
      <c r="VLI16"/>
      <c r="VLJ16"/>
      <c r="VLK16"/>
      <c r="VLL16"/>
      <c r="VLM16"/>
      <c r="VLN16"/>
      <c r="VLO16"/>
      <c r="VLP16"/>
      <c r="VLQ16"/>
      <c r="VLR16"/>
      <c r="VLS16"/>
      <c r="VLT16"/>
      <c r="VLU16"/>
      <c r="VLV16"/>
      <c r="VLW16"/>
      <c r="VLX16"/>
      <c r="VLY16"/>
      <c r="VLZ16"/>
      <c r="VMA16"/>
      <c r="VMB16"/>
      <c r="VMC16"/>
      <c r="VMD16"/>
      <c r="VME16"/>
      <c r="VMF16"/>
      <c r="VMG16"/>
      <c r="VMH16"/>
      <c r="VMI16"/>
      <c r="VMJ16"/>
      <c r="VMK16"/>
      <c r="VML16"/>
      <c r="VMM16"/>
      <c r="VMN16"/>
      <c r="VMO16"/>
      <c r="VMP16"/>
      <c r="VMQ16"/>
      <c r="VMR16"/>
      <c r="VMS16"/>
      <c r="VMT16"/>
      <c r="VMU16"/>
      <c r="VMV16"/>
      <c r="VMW16"/>
      <c r="VMX16"/>
      <c r="VMY16"/>
      <c r="VMZ16"/>
      <c r="VNA16"/>
      <c r="VNB16"/>
      <c r="VNC16"/>
      <c r="VND16"/>
      <c r="VNE16"/>
      <c r="VNF16"/>
      <c r="VNG16"/>
      <c r="VNH16"/>
      <c r="VNI16"/>
      <c r="VNJ16"/>
      <c r="VNK16"/>
      <c r="VNL16"/>
      <c r="VNM16"/>
      <c r="VNN16"/>
      <c r="VNO16"/>
      <c r="VNP16"/>
      <c r="VNQ16"/>
      <c r="VNR16"/>
      <c r="VNS16"/>
      <c r="VNT16"/>
      <c r="VNU16"/>
      <c r="VNV16"/>
      <c r="VNW16"/>
      <c r="VNX16"/>
      <c r="VNY16"/>
      <c r="VNZ16"/>
      <c r="VOA16"/>
      <c r="VOB16"/>
      <c r="VOC16"/>
      <c r="VOD16"/>
      <c r="VOE16"/>
      <c r="VOF16"/>
      <c r="VOG16"/>
      <c r="VOH16"/>
      <c r="VOI16"/>
      <c r="VOJ16"/>
      <c r="VOK16"/>
      <c r="VOL16"/>
      <c r="VOM16"/>
      <c r="VON16"/>
      <c r="VOO16"/>
      <c r="VOP16"/>
      <c r="VOQ16"/>
      <c r="VOR16"/>
      <c r="VOS16"/>
      <c r="VOT16"/>
      <c r="VOU16"/>
      <c r="VOV16"/>
      <c r="VOW16"/>
      <c r="VOX16"/>
      <c r="VOY16"/>
      <c r="VOZ16"/>
      <c r="VPA16"/>
      <c r="VPB16"/>
      <c r="VPC16"/>
      <c r="VPD16"/>
      <c r="VPE16"/>
      <c r="VPF16"/>
      <c r="VPG16"/>
      <c r="VPH16"/>
      <c r="VPI16"/>
      <c r="VPJ16"/>
      <c r="VPK16"/>
      <c r="VPL16"/>
      <c r="VPM16"/>
      <c r="VPN16"/>
      <c r="VPO16"/>
      <c r="VPP16"/>
      <c r="VPQ16"/>
      <c r="VPR16"/>
      <c r="VPS16"/>
      <c r="VPT16"/>
      <c r="VPU16"/>
      <c r="VPV16"/>
      <c r="VPW16"/>
      <c r="VPX16"/>
      <c r="VPY16"/>
      <c r="VPZ16"/>
      <c r="VQA16"/>
      <c r="VQB16"/>
      <c r="VQC16"/>
      <c r="VQD16"/>
      <c r="VQE16"/>
      <c r="VQF16"/>
      <c r="VQG16"/>
      <c r="VQH16"/>
      <c r="VQI16"/>
      <c r="VQJ16"/>
      <c r="VQK16"/>
      <c r="VQL16"/>
      <c r="VQM16"/>
      <c r="VQN16"/>
      <c r="VQO16"/>
      <c r="VQP16"/>
      <c r="VQQ16"/>
      <c r="VQR16"/>
      <c r="VQS16"/>
      <c r="VQT16"/>
      <c r="VQU16"/>
      <c r="VQV16"/>
      <c r="VQW16"/>
      <c r="VQX16"/>
      <c r="VQY16"/>
      <c r="VQZ16"/>
      <c r="VRA16"/>
      <c r="VRB16"/>
      <c r="VRC16"/>
      <c r="VRD16"/>
      <c r="VRE16"/>
      <c r="VRF16"/>
      <c r="VRG16"/>
      <c r="VRH16"/>
      <c r="VRI16"/>
      <c r="VRJ16"/>
      <c r="VRK16"/>
      <c r="VRL16"/>
      <c r="VRM16"/>
      <c r="VRN16"/>
      <c r="VRO16"/>
      <c r="VRP16"/>
      <c r="VRQ16"/>
      <c r="VRR16"/>
      <c r="VRS16"/>
      <c r="VRT16"/>
      <c r="VRU16"/>
      <c r="VRV16"/>
      <c r="VRW16"/>
      <c r="VRX16"/>
      <c r="VRY16"/>
      <c r="VRZ16"/>
      <c r="VSA16"/>
      <c r="VSB16"/>
      <c r="VSC16"/>
      <c r="VSD16"/>
      <c r="VSE16"/>
      <c r="VSF16"/>
      <c r="VSG16"/>
      <c r="VSH16"/>
      <c r="VSI16"/>
      <c r="VSJ16"/>
      <c r="VSK16"/>
      <c r="VSL16"/>
      <c r="VSM16"/>
      <c r="VSN16"/>
      <c r="VSO16"/>
      <c r="VSP16"/>
      <c r="VSQ16"/>
      <c r="VSR16"/>
      <c r="VSS16"/>
      <c r="VST16"/>
      <c r="VSU16"/>
      <c r="VSV16"/>
      <c r="VSW16"/>
      <c r="VSX16"/>
      <c r="VSY16"/>
      <c r="VSZ16"/>
      <c r="VTA16"/>
      <c r="VTB16"/>
      <c r="VTC16"/>
      <c r="VTD16"/>
      <c r="VTE16"/>
      <c r="VTF16"/>
      <c r="VTG16"/>
      <c r="VTH16"/>
      <c r="VTI16"/>
      <c r="VTJ16"/>
      <c r="VTK16"/>
      <c r="VTL16"/>
      <c r="VTM16"/>
      <c r="VTN16"/>
      <c r="VTO16"/>
      <c r="VTP16"/>
      <c r="VTQ16"/>
      <c r="VTR16"/>
      <c r="VTS16"/>
      <c r="VTT16"/>
      <c r="VTU16"/>
      <c r="VTV16"/>
      <c r="VTW16"/>
      <c r="VTX16"/>
      <c r="VTY16"/>
      <c r="VTZ16"/>
      <c r="VUA16"/>
      <c r="VUB16"/>
      <c r="VUC16"/>
      <c r="VUD16"/>
      <c r="VUE16"/>
      <c r="VUF16"/>
      <c r="VUG16"/>
      <c r="VUH16"/>
      <c r="VUI16"/>
      <c r="VUJ16"/>
      <c r="VUK16"/>
      <c r="VUL16"/>
      <c r="VUM16"/>
      <c r="VUN16"/>
      <c r="VUO16"/>
      <c r="VUP16"/>
      <c r="VUQ16"/>
      <c r="VUR16"/>
      <c r="VUS16"/>
      <c r="VUT16"/>
      <c r="VUU16"/>
      <c r="VUV16"/>
      <c r="VUW16"/>
      <c r="VUX16"/>
      <c r="VUY16"/>
      <c r="VUZ16"/>
      <c r="VVA16"/>
      <c r="VVB16"/>
      <c r="VVC16"/>
      <c r="VVD16"/>
      <c r="VVE16"/>
      <c r="VVF16"/>
      <c r="VVG16"/>
      <c r="VVH16"/>
      <c r="VVI16"/>
      <c r="VVJ16"/>
      <c r="VVK16"/>
      <c r="VVL16"/>
      <c r="VVM16"/>
      <c r="VVN16"/>
      <c r="VVO16"/>
      <c r="VVP16"/>
      <c r="VVQ16"/>
      <c r="VVR16"/>
      <c r="VVS16"/>
      <c r="VVT16"/>
      <c r="VVU16"/>
      <c r="VVV16"/>
      <c r="VVW16"/>
      <c r="VVX16"/>
      <c r="VVY16"/>
      <c r="VVZ16"/>
      <c r="VWA16"/>
      <c r="VWB16"/>
      <c r="VWC16"/>
      <c r="VWD16"/>
      <c r="VWE16"/>
      <c r="VWF16"/>
      <c r="VWG16"/>
      <c r="VWH16"/>
      <c r="VWI16"/>
      <c r="VWJ16"/>
      <c r="VWK16"/>
      <c r="VWL16"/>
      <c r="VWM16"/>
      <c r="VWN16"/>
      <c r="VWO16"/>
      <c r="VWP16"/>
      <c r="VWQ16"/>
      <c r="VWR16"/>
      <c r="VWS16"/>
      <c r="VWT16"/>
      <c r="VWU16"/>
      <c r="VWV16"/>
      <c r="VWW16"/>
      <c r="VWX16"/>
      <c r="VWY16"/>
      <c r="VWZ16"/>
      <c r="VXA16"/>
      <c r="VXB16"/>
      <c r="VXC16"/>
      <c r="VXD16"/>
      <c r="VXE16"/>
      <c r="VXF16"/>
      <c r="VXG16"/>
      <c r="VXH16"/>
      <c r="VXI16"/>
      <c r="VXJ16"/>
      <c r="VXK16"/>
      <c r="VXL16"/>
      <c r="VXM16"/>
      <c r="VXN16"/>
      <c r="VXO16"/>
      <c r="VXP16"/>
      <c r="VXQ16"/>
      <c r="VXR16"/>
      <c r="VXS16"/>
      <c r="VXT16"/>
      <c r="VXU16"/>
      <c r="VXV16"/>
      <c r="VXW16"/>
      <c r="VXX16"/>
      <c r="VXY16"/>
      <c r="VXZ16"/>
      <c r="VYA16"/>
      <c r="VYB16"/>
      <c r="VYC16"/>
      <c r="VYD16"/>
      <c r="VYE16"/>
      <c r="VYF16"/>
      <c r="VYG16"/>
      <c r="VYH16"/>
      <c r="VYI16"/>
      <c r="VYJ16"/>
      <c r="VYK16"/>
      <c r="VYL16"/>
      <c r="VYM16"/>
      <c r="VYN16"/>
      <c r="VYO16"/>
      <c r="VYP16"/>
      <c r="VYQ16"/>
      <c r="VYR16"/>
      <c r="VYS16"/>
      <c r="VYT16"/>
      <c r="VYU16"/>
      <c r="VYV16"/>
      <c r="VYW16"/>
      <c r="VYX16"/>
      <c r="VYY16"/>
      <c r="VYZ16"/>
      <c r="VZA16"/>
      <c r="VZB16"/>
      <c r="VZC16"/>
      <c r="VZD16"/>
      <c r="VZE16"/>
      <c r="VZF16"/>
      <c r="VZG16"/>
      <c r="VZH16"/>
      <c r="VZI16"/>
      <c r="VZJ16"/>
      <c r="VZK16"/>
      <c r="VZL16"/>
      <c r="VZM16"/>
      <c r="VZN16"/>
      <c r="VZO16"/>
      <c r="VZP16"/>
      <c r="VZQ16"/>
      <c r="VZR16"/>
      <c r="VZS16"/>
      <c r="VZT16"/>
      <c r="VZU16"/>
      <c r="VZV16"/>
      <c r="VZW16"/>
      <c r="VZX16"/>
      <c r="VZY16"/>
      <c r="VZZ16"/>
      <c r="WAA16"/>
      <c r="WAB16"/>
      <c r="WAC16"/>
      <c r="WAD16"/>
      <c r="WAE16"/>
      <c r="WAF16"/>
      <c r="WAG16"/>
      <c r="WAH16"/>
      <c r="WAI16"/>
      <c r="WAJ16"/>
      <c r="WAK16"/>
      <c r="WAL16"/>
      <c r="WAM16"/>
      <c r="WAN16"/>
      <c r="WAO16"/>
      <c r="WAP16"/>
      <c r="WAQ16"/>
      <c r="WAR16"/>
      <c r="WAS16"/>
      <c r="WAT16"/>
      <c r="WAU16"/>
      <c r="WAV16"/>
      <c r="WAW16"/>
      <c r="WAX16"/>
      <c r="WAY16"/>
      <c r="WAZ16"/>
      <c r="WBA16"/>
      <c r="WBB16"/>
      <c r="WBC16"/>
      <c r="WBD16"/>
      <c r="WBE16"/>
      <c r="WBF16"/>
      <c r="WBG16"/>
      <c r="WBH16"/>
      <c r="WBI16"/>
      <c r="WBJ16"/>
      <c r="WBK16"/>
      <c r="WBL16"/>
      <c r="WBM16"/>
      <c r="WBN16"/>
      <c r="WBO16"/>
      <c r="WBP16"/>
      <c r="WBQ16"/>
      <c r="WBR16"/>
      <c r="WBS16"/>
      <c r="WBT16"/>
      <c r="WBU16"/>
      <c r="WBV16"/>
      <c r="WBW16"/>
      <c r="WBX16"/>
      <c r="WBY16"/>
      <c r="WBZ16"/>
      <c r="WCA16"/>
      <c r="WCB16"/>
      <c r="WCC16"/>
      <c r="WCD16"/>
      <c r="WCE16"/>
      <c r="WCF16"/>
      <c r="WCG16"/>
      <c r="WCH16"/>
      <c r="WCI16"/>
      <c r="WCJ16"/>
      <c r="WCK16"/>
      <c r="WCL16"/>
      <c r="WCM16"/>
      <c r="WCN16"/>
      <c r="WCO16"/>
      <c r="WCP16"/>
      <c r="WCQ16"/>
      <c r="WCR16"/>
      <c r="WCS16"/>
      <c r="WCT16"/>
      <c r="WCU16"/>
      <c r="WCV16"/>
      <c r="WCW16"/>
      <c r="WCX16"/>
      <c r="WCY16"/>
      <c r="WCZ16"/>
      <c r="WDA16"/>
      <c r="WDB16"/>
      <c r="WDC16"/>
      <c r="WDD16"/>
      <c r="WDE16"/>
      <c r="WDF16"/>
      <c r="WDG16"/>
      <c r="WDH16"/>
      <c r="WDI16"/>
      <c r="WDJ16"/>
      <c r="WDK16"/>
      <c r="WDL16"/>
      <c r="WDM16"/>
      <c r="WDN16"/>
      <c r="WDO16"/>
      <c r="WDP16"/>
      <c r="WDQ16"/>
      <c r="WDR16"/>
      <c r="WDS16"/>
      <c r="WDT16"/>
      <c r="WDU16"/>
      <c r="WDV16"/>
      <c r="WDW16"/>
      <c r="WDX16"/>
      <c r="WDY16"/>
      <c r="WDZ16"/>
      <c r="WEA16"/>
      <c r="WEB16"/>
      <c r="WEC16"/>
      <c r="WED16"/>
      <c r="WEE16"/>
      <c r="WEF16"/>
      <c r="WEG16"/>
      <c r="WEH16"/>
      <c r="WEI16"/>
      <c r="WEJ16"/>
      <c r="WEK16"/>
      <c r="WEL16"/>
      <c r="WEM16"/>
      <c r="WEN16"/>
      <c r="WEO16"/>
      <c r="WEP16"/>
      <c r="WEQ16"/>
      <c r="WER16"/>
      <c r="WES16"/>
      <c r="WET16"/>
      <c r="WEU16"/>
      <c r="WEV16"/>
      <c r="WEW16"/>
      <c r="WEX16"/>
      <c r="WEY16"/>
      <c r="WEZ16"/>
      <c r="WFA16"/>
      <c r="WFB16"/>
      <c r="WFC16"/>
      <c r="WFD16"/>
      <c r="WFE16"/>
      <c r="WFF16"/>
      <c r="WFG16"/>
      <c r="WFH16"/>
      <c r="WFI16"/>
      <c r="WFJ16"/>
      <c r="WFK16"/>
      <c r="WFL16"/>
      <c r="WFM16"/>
      <c r="WFN16"/>
      <c r="WFO16"/>
      <c r="WFP16"/>
      <c r="WFQ16"/>
      <c r="WFR16"/>
      <c r="WFS16"/>
      <c r="WFT16"/>
      <c r="WFU16"/>
      <c r="WFV16"/>
      <c r="WFW16"/>
      <c r="WFX16"/>
      <c r="WFY16"/>
      <c r="WFZ16"/>
      <c r="WGA16"/>
      <c r="WGB16"/>
      <c r="WGC16"/>
      <c r="WGD16"/>
      <c r="WGE16"/>
      <c r="WGF16"/>
      <c r="WGG16"/>
      <c r="WGH16"/>
      <c r="WGI16"/>
      <c r="WGJ16"/>
      <c r="WGK16"/>
      <c r="WGL16"/>
      <c r="WGM16"/>
      <c r="WGN16"/>
      <c r="WGO16"/>
      <c r="WGP16"/>
      <c r="WGQ16"/>
      <c r="WGR16"/>
      <c r="WGS16"/>
      <c r="WGT16"/>
      <c r="WGU16"/>
      <c r="WGV16"/>
      <c r="WGW16"/>
      <c r="WGX16"/>
      <c r="WGY16"/>
      <c r="WGZ16"/>
      <c r="WHA16"/>
      <c r="WHB16"/>
      <c r="WHC16"/>
      <c r="WHD16"/>
      <c r="WHE16"/>
      <c r="WHF16"/>
      <c r="WHG16"/>
      <c r="WHH16"/>
      <c r="WHI16"/>
      <c r="WHJ16"/>
      <c r="WHK16"/>
      <c r="WHL16"/>
      <c r="WHM16"/>
      <c r="WHN16"/>
      <c r="WHO16"/>
      <c r="WHP16"/>
      <c r="WHQ16"/>
      <c r="WHR16"/>
      <c r="WHS16"/>
      <c r="WHT16"/>
      <c r="WHU16"/>
      <c r="WHV16"/>
      <c r="WHW16"/>
      <c r="WHX16"/>
      <c r="WHY16"/>
      <c r="WHZ16"/>
      <c r="WIA16"/>
      <c r="WIB16"/>
      <c r="WIC16"/>
      <c r="WID16"/>
      <c r="WIE16"/>
      <c r="WIF16"/>
      <c r="WIG16"/>
      <c r="WIH16"/>
      <c r="WII16"/>
      <c r="WIJ16"/>
      <c r="WIK16"/>
      <c r="WIL16"/>
      <c r="WIM16"/>
      <c r="WIN16"/>
      <c r="WIO16"/>
      <c r="WIP16"/>
      <c r="WIQ16"/>
      <c r="WIR16"/>
      <c r="WIS16"/>
      <c r="WIT16"/>
      <c r="WIU16"/>
      <c r="WIV16"/>
      <c r="WIW16"/>
      <c r="WIX16"/>
      <c r="WIY16"/>
      <c r="WIZ16"/>
      <c r="WJA16"/>
      <c r="WJB16"/>
      <c r="WJC16"/>
      <c r="WJD16"/>
      <c r="WJE16"/>
      <c r="WJF16"/>
      <c r="WJG16"/>
      <c r="WJH16"/>
      <c r="WJI16"/>
      <c r="WJJ16"/>
      <c r="WJK16"/>
      <c r="WJL16"/>
      <c r="WJM16"/>
      <c r="WJN16"/>
      <c r="WJO16"/>
      <c r="WJP16"/>
      <c r="WJQ16"/>
      <c r="WJR16"/>
      <c r="WJS16"/>
      <c r="WJT16"/>
      <c r="WJU16"/>
      <c r="WJV16"/>
      <c r="WJW16"/>
      <c r="WJX16"/>
      <c r="WJY16"/>
      <c r="WJZ16"/>
      <c r="WKA16"/>
      <c r="WKB16"/>
      <c r="WKC16"/>
      <c r="WKD16"/>
      <c r="WKE16"/>
      <c r="WKF16"/>
      <c r="WKG16"/>
      <c r="WKH16"/>
      <c r="WKI16"/>
      <c r="WKJ16"/>
      <c r="WKK16"/>
      <c r="WKL16"/>
      <c r="WKM16"/>
      <c r="WKN16"/>
      <c r="WKO16"/>
      <c r="WKP16"/>
      <c r="WKQ16"/>
      <c r="WKR16"/>
      <c r="WKS16"/>
      <c r="WKT16"/>
      <c r="WKU16"/>
      <c r="WKV16"/>
      <c r="WKW16"/>
      <c r="WKX16"/>
      <c r="WKY16"/>
      <c r="WKZ16"/>
      <c r="WLA16"/>
      <c r="WLB16"/>
      <c r="WLC16"/>
      <c r="WLD16"/>
      <c r="WLE16"/>
      <c r="WLF16"/>
      <c r="WLG16"/>
      <c r="WLH16"/>
      <c r="WLI16"/>
      <c r="WLJ16"/>
      <c r="WLK16"/>
      <c r="WLL16"/>
      <c r="WLM16"/>
      <c r="WLN16"/>
      <c r="WLO16"/>
      <c r="WLP16"/>
      <c r="WLQ16"/>
      <c r="WLR16"/>
      <c r="WLS16"/>
      <c r="WLT16"/>
      <c r="WLU16"/>
      <c r="WLV16"/>
      <c r="WLW16"/>
      <c r="WLX16"/>
      <c r="WLY16"/>
      <c r="WLZ16"/>
      <c r="WMA16"/>
      <c r="WMB16"/>
      <c r="WMC16"/>
      <c r="WMD16"/>
      <c r="WME16"/>
      <c r="WMF16"/>
      <c r="WMG16"/>
      <c r="WMH16"/>
      <c r="WMI16"/>
      <c r="WMJ16"/>
      <c r="WMK16"/>
      <c r="WML16"/>
      <c r="WMM16"/>
      <c r="WMN16"/>
      <c r="WMO16"/>
      <c r="WMP16"/>
      <c r="WMQ16"/>
      <c r="WMR16"/>
      <c r="WMS16"/>
      <c r="WMT16"/>
      <c r="WMU16"/>
      <c r="WMV16"/>
      <c r="WMW16"/>
      <c r="WMX16"/>
      <c r="WMY16"/>
      <c r="WMZ16"/>
      <c r="WNA16"/>
      <c r="WNB16"/>
      <c r="WNC16"/>
      <c r="WND16"/>
      <c r="WNE16"/>
      <c r="WNF16"/>
      <c r="WNG16"/>
      <c r="WNH16"/>
      <c r="WNI16"/>
      <c r="WNJ16"/>
      <c r="WNK16"/>
      <c r="WNL16"/>
      <c r="WNM16"/>
      <c r="WNN16"/>
      <c r="WNO16"/>
      <c r="WNP16"/>
      <c r="WNQ16"/>
      <c r="WNR16"/>
      <c r="WNS16"/>
      <c r="WNT16"/>
      <c r="WNU16"/>
      <c r="WNV16"/>
      <c r="WNW16"/>
      <c r="WNX16"/>
      <c r="WNY16"/>
      <c r="WNZ16"/>
      <c r="WOA16"/>
      <c r="WOB16"/>
      <c r="WOC16"/>
      <c r="WOD16"/>
      <c r="WOE16"/>
      <c r="WOF16"/>
      <c r="WOG16"/>
      <c r="WOH16"/>
      <c r="WOI16"/>
      <c r="WOJ16"/>
      <c r="WOK16"/>
      <c r="WOL16"/>
      <c r="WOM16"/>
      <c r="WON16"/>
      <c r="WOO16"/>
      <c r="WOP16"/>
      <c r="WOQ16"/>
      <c r="WOR16"/>
      <c r="WOS16"/>
      <c r="WOT16"/>
      <c r="WOU16"/>
      <c r="WOV16"/>
      <c r="WOW16"/>
      <c r="WOX16"/>
      <c r="WOY16"/>
      <c r="WOZ16"/>
      <c r="WPA16"/>
      <c r="WPB16"/>
      <c r="WPC16"/>
      <c r="WPD16"/>
      <c r="WPE16"/>
      <c r="WPF16"/>
      <c r="WPG16"/>
      <c r="WPH16"/>
      <c r="WPI16"/>
      <c r="WPJ16"/>
      <c r="WPK16"/>
      <c r="WPL16"/>
      <c r="WPM16"/>
      <c r="WPN16"/>
      <c r="WPO16"/>
      <c r="WPP16"/>
      <c r="WPQ16"/>
      <c r="WPR16"/>
      <c r="WPS16"/>
      <c r="WPT16"/>
      <c r="WPU16"/>
      <c r="WPV16"/>
      <c r="WPW16"/>
      <c r="WPX16"/>
      <c r="WPY16"/>
      <c r="WPZ16"/>
      <c r="WQA16"/>
      <c r="WQB16"/>
      <c r="WQC16"/>
      <c r="WQD16"/>
      <c r="WQE16"/>
      <c r="WQF16"/>
      <c r="WQG16"/>
      <c r="WQH16"/>
      <c r="WQI16"/>
      <c r="WQJ16"/>
      <c r="WQK16"/>
      <c r="WQL16"/>
      <c r="WQM16"/>
      <c r="WQN16"/>
      <c r="WQO16"/>
      <c r="WQP16"/>
      <c r="WQQ16"/>
      <c r="WQR16"/>
      <c r="WQS16"/>
      <c r="WQT16"/>
      <c r="WQU16"/>
      <c r="WQV16"/>
      <c r="WQW16"/>
      <c r="WQX16"/>
      <c r="WQY16"/>
      <c r="WQZ16"/>
      <c r="WRA16"/>
      <c r="WRB16"/>
      <c r="WRC16"/>
      <c r="WRD16"/>
      <c r="WRE16"/>
      <c r="WRF16"/>
      <c r="WRG16"/>
      <c r="WRH16"/>
      <c r="WRI16"/>
      <c r="WRJ16"/>
      <c r="WRK16"/>
      <c r="WRL16"/>
      <c r="WRM16"/>
      <c r="WRN16"/>
      <c r="WRO16"/>
      <c r="WRP16"/>
      <c r="WRQ16"/>
      <c r="WRR16"/>
      <c r="WRS16"/>
      <c r="WRT16"/>
      <c r="WRU16"/>
      <c r="WRV16"/>
      <c r="WRW16"/>
      <c r="WRX16"/>
      <c r="WRY16"/>
      <c r="WRZ16"/>
      <c r="WSA16"/>
      <c r="WSB16"/>
      <c r="WSC16"/>
      <c r="WSD16"/>
      <c r="WSE16"/>
      <c r="WSF16"/>
      <c r="WSG16"/>
      <c r="WSH16"/>
      <c r="WSI16"/>
      <c r="WSJ16"/>
      <c r="WSK16"/>
      <c r="WSL16"/>
      <c r="WSM16"/>
      <c r="WSN16"/>
      <c r="WSO16"/>
      <c r="WSP16"/>
      <c r="WSQ16"/>
      <c r="WSR16"/>
      <c r="WSS16"/>
      <c r="WST16"/>
      <c r="WSU16"/>
      <c r="WSV16"/>
      <c r="WSW16"/>
      <c r="WSX16"/>
      <c r="WSY16"/>
      <c r="WSZ16"/>
      <c r="WTA16"/>
      <c r="WTB16"/>
      <c r="WTC16"/>
      <c r="WTD16"/>
      <c r="WTE16"/>
      <c r="WTF16"/>
      <c r="WTG16"/>
      <c r="WTH16"/>
      <c r="WTI16"/>
      <c r="WTJ16"/>
      <c r="WTK16"/>
      <c r="WTL16"/>
      <c r="WTM16"/>
      <c r="WTN16"/>
      <c r="WTO16"/>
      <c r="WTP16"/>
      <c r="WTQ16"/>
      <c r="WTR16"/>
      <c r="WTS16"/>
      <c r="WTT16"/>
      <c r="WTU16"/>
      <c r="WTV16"/>
      <c r="WTW16"/>
      <c r="WTX16"/>
      <c r="WTY16"/>
      <c r="WTZ16"/>
      <c r="WUA16"/>
      <c r="WUB16"/>
      <c r="WUC16"/>
      <c r="WUD16"/>
      <c r="WUE16"/>
      <c r="WUF16"/>
      <c r="WUG16"/>
      <c r="WUH16"/>
      <c r="WUI16"/>
      <c r="WUJ16"/>
      <c r="WUK16"/>
      <c r="WUL16"/>
      <c r="WUM16"/>
      <c r="WUN16"/>
      <c r="WUO16"/>
      <c r="WUP16"/>
      <c r="WUQ16"/>
      <c r="WUR16"/>
      <c r="WUS16"/>
      <c r="WUT16"/>
      <c r="WUU16"/>
      <c r="WUV16"/>
      <c r="WUW16"/>
      <c r="WUX16"/>
      <c r="WUY16"/>
      <c r="WUZ16"/>
      <c r="WVA16"/>
      <c r="WVB16"/>
      <c r="WVC16"/>
      <c r="WVD16"/>
      <c r="WVE16"/>
      <c r="WVF16"/>
      <c r="WVG16"/>
      <c r="WVH16"/>
      <c r="WVI16"/>
      <c r="WVJ16"/>
      <c r="WVK16"/>
      <c r="WVL16"/>
      <c r="WVM16"/>
      <c r="WVN16"/>
      <c r="WVO16"/>
      <c r="WVP16"/>
      <c r="WVQ16"/>
      <c r="WVR16"/>
      <c r="WVS16"/>
      <c r="WVT16"/>
      <c r="WVU16"/>
      <c r="WVV16"/>
      <c r="WVW16"/>
      <c r="WVX16"/>
      <c r="WVY16"/>
      <c r="WVZ16"/>
      <c r="WWA16"/>
      <c r="WWB16"/>
      <c r="WWC16"/>
      <c r="WWD16"/>
      <c r="WWE16"/>
      <c r="WWF16"/>
      <c r="WWG16"/>
      <c r="WWH16"/>
      <c r="WWI16"/>
      <c r="WWJ16"/>
      <c r="WWK16"/>
      <c r="WWL16"/>
      <c r="WWM16"/>
      <c r="WWN16"/>
      <c r="WWO16"/>
      <c r="WWP16"/>
      <c r="WWQ16"/>
      <c r="WWR16"/>
      <c r="WWS16"/>
      <c r="WWT16"/>
      <c r="WWU16"/>
      <c r="WWV16"/>
      <c r="WWW16"/>
      <c r="WWX16"/>
      <c r="WWY16"/>
      <c r="WWZ16"/>
      <c r="WXA16"/>
      <c r="WXB16"/>
      <c r="WXC16"/>
      <c r="WXD16"/>
      <c r="WXE16"/>
      <c r="WXF16"/>
      <c r="WXG16"/>
      <c r="WXH16"/>
      <c r="WXI16"/>
      <c r="WXJ16"/>
      <c r="WXK16"/>
      <c r="WXL16"/>
      <c r="WXM16"/>
      <c r="WXN16"/>
      <c r="WXO16"/>
      <c r="WXP16"/>
      <c r="WXQ16"/>
      <c r="WXR16"/>
      <c r="WXS16"/>
      <c r="WXT16"/>
      <c r="WXU16"/>
      <c r="WXV16"/>
      <c r="WXW16"/>
      <c r="WXX16"/>
      <c r="WXY16"/>
      <c r="WXZ16"/>
      <c r="WYA16"/>
      <c r="WYB16"/>
      <c r="WYC16"/>
      <c r="WYD16"/>
      <c r="WYE16"/>
      <c r="WYF16"/>
      <c r="WYG16"/>
      <c r="WYH16"/>
      <c r="WYI16"/>
      <c r="WYJ16"/>
      <c r="WYK16"/>
      <c r="WYL16"/>
      <c r="WYM16"/>
      <c r="WYN16"/>
      <c r="WYO16"/>
      <c r="WYP16"/>
      <c r="WYQ16"/>
      <c r="WYR16"/>
      <c r="WYS16"/>
      <c r="WYT16"/>
      <c r="WYU16"/>
      <c r="WYV16"/>
      <c r="WYW16"/>
      <c r="WYX16"/>
      <c r="WYY16"/>
      <c r="WYZ16"/>
      <c r="WZA16"/>
      <c r="WZB16"/>
      <c r="WZC16"/>
      <c r="WZD16"/>
      <c r="WZE16"/>
      <c r="WZF16"/>
      <c r="WZG16"/>
      <c r="WZH16"/>
      <c r="WZI16"/>
      <c r="WZJ16"/>
      <c r="WZK16"/>
      <c r="WZL16"/>
      <c r="WZM16"/>
      <c r="WZN16"/>
      <c r="WZO16"/>
      <c r="WZP16"/>
      <c r="WZQ16"/>
      <c r="WZR16"/>
      <c r="WZS16"/>
      <c r="WZT16"/>
      <c r="WZU16"/>
      <c r="WZV16"/>
      <c r="WZW16"/>
      <c r="WZX16"/>
      <c r="WZY16"/>
      <c r="WZZ16"/>
      <c r="XAA16"/>
      <c r="XAB16"/>
      <c r="XAC16"/>
      <c r="XAD16"/>
      <c r="XAE16"/>
      <c r="XAF16"/>
      <c r="XAG16"/>
      <c r="XAH16"/>
      <c r="XAI16"/>
      <c r="XAJ16"/>
      <c r="XAK16"/>
      <c r="XAL16"/>
      <c r="XAM16"/>
      <c r="XAN16"/>
      <c r="XAO16"/>
      <c r="XAP16"/>
      <c r="XAQ16"/>
      <c r="XAR16"/>
      <c r="XAS16"/>
      <c r="XAT16"/>
      <c r="XAU16"/>
      <c r="XAV16"/>
      <c r="XAW16"/>
      <c r="XAX16"/>
      <c r="XAY16"/>
      <c r="XAZ16"/>
      <c r="XBA16"/>
      <c r="XBB16"/>
      <c r="XBC16"/>
      <c r="XBD16"/>
      <c r="XBE16"/>
      <c r="XBF16"/>
      <c r="XBG16"/>
      <c r="XBH16"/>
      <c r="XBI16"/>
      <c r="XBJ16"/>
      <c r="XBK16"/>
      <c r="XBL16"/>
      <c r="XBM16"/>
      <c r="XBN16"/>
      <c r="XBO16"/>
      <c r="XBP16"/>
      <c r="XBQ16"/>
      <c r="XBR16"/>
      <c r="XBS16"/>
      <c r="XBT16"/>
      <c r="XBU16"/>
      <c r="XBV16"/>
      <c r="XBW16"/>
      <c r="XBX16"/>
      <c r="XBY16"/>
      <c r="XBZ16"/>
      <c r="XCA16"/>
      <c r="XCB16"/>
      <c r="XCC16"/>
      <c r="XCD16"/>
      <c r="XCE16"/>
      <c r="XCF16"/>
      <c r="XCG16"/>
      <c r="XCH16"/>
      <c r="XCI16"/>
      <c r="XCJ16"/>
      <c r="XCK16"/>
      <c r="XCL16"/>
      <c r="XCM16"/>
      <c r="XCN16"/>
      <c r="XCO16"/>
      <c r="XCP16"/>
      <c r="XCQ16"/>
      <c r="XCR16"/>
      <c r="XCS16"/>
      <c r="XCT16"/>
      <c r="XCU16"/>
      <c r="XCV16"/>
      <c r="XCW16"/>
      <c r="XCX16"/>
      <c r="XCY16"/>
      <c r="XCZ16"/>
      <c r="XDA16"/>
      <c r="XDB16"/>
      <c r="XDC16"/>
      <c r="XDD16"/>
      <c r="XDE16"/>
      <c r="XDF16"/>
      <c r="XDG16"/>
      <c r="XDH16"/>
      <c r="XDI16"/>
      <c r="XDJ16"/>
      <c r="XDK16"/>
      <c r="XDL16"/>
      <c r="XDM16"/>
      <c r="XDN16"/>
      <c r="XDO16"/>
      <c r="XDP16"/>
      <c r="XDQ16"/>
      <c r="XDR16"/>
      <c r="XDS16"/>
      <c r="XDT16"/>
      <c r="XDU16"/>
      <c r="XDV16"/>
      <c r="XDW16"/>
      <c r="XDX16"/>
      <c r="XDY16"/>
      <c r="XDZ16"/>
      <c r="XEA16"/>
      <c r="XEB16"/>
      <c r="XEC16"/>
      <c r="XED16"/>
      <c r="XEE16"/>
      <c r="XEF16"/>
      <c r="XEG16"/>
      <c r="XEH16"/>
      <c r="XEI16"/>
      <c r="XEJ16"/>
      <c r="XEK16"/>
      <c r="XEL16"/>
      <c r="XEM16"/>
      <c r="XEN16"/>
      <c r="XEO16"/>
      <c r="XEP16"/>
      <c r="XEQ16"/>
      <c r="XER16"/>
      <c r="XES16"/>
      <c r="XET16"/>
      <c r="XEU16"/>
      <c r="XEV16"/>
      <c r="XEW16"/>
      <c r="XEX16"/>
      <c r="XEY16"/>
      <c r="XEZ16"/>
      <c r="XFA16"/>
    </row>
    <row r="17" spans="1:16381" s="1" customFormat="1" ht="45">
      <c r="A17" s="556" t="str">
        <f t="array" ref="A17">INDEX(CO_indicators_list[], SMALL(IF(CO_Indic_List='1_Entry_Table'!$B$16,ROW(CO_Indic_List)-7),ROWS(A$6:A17)),2)</f>
        <v>Output 1.3</v>
      </c>
      <c r="B17" s="530" t="str">
        <f>IF(ISERROR(VLOOKUP(A17,FillHome_OO[],3,FALSE))=TRUE,,VLOOKUP(A17,FillHome_OO[],3,FALSE))</f>
        <v>1.3 - Educational learning outcomes for girls and boys enhanced and relevant to the country’s development potential</v>
      </c>
      <c r="C17" s="530">
        <f>Monitoring_Table!C17</f>
        <v>0</v>
      </c>
      <c r="D17" s="530" t="str">
        <f>VLOOKUP(ShadowTable[[#This Row],[indicators]],Tablo_MonitoringTable[],2,FALSE)</f>
        <v>Indicator 1.3.1</v>
      </c>
      <c r="E17" s="208" t="str">
        <f t="array" ref="E17">INDEX(CO_indicators_list[], SMALL(IF(CO_Indic_List='1_Entry_Table'!$B$16,ROW(CO_Indic_List)-7),ROWS(E$6:E17)),8)</f>
        <v>1.3.1 - Existence of a functional integrated early childhood education programme</v>
      </c>
      <c r="F17" s="526">
        <f>IF(ISERROR(VLOOKUP(ShadowTable[[#This Row],[indicators]],Tablo_MonitoringTable[],3,FALSE))=TRUE,,VLOOKUP(ShadowTable[[#This Row],[indicators]],Tablo_MonitoringTable[],3,FALSE))</f>
        <v>0</v>
      </c>
      <c r="G17" s="526">
        <f>VLOOKUP(ShadowTable[[#This Row],[indicators]],Tablo_MonitoringTable[],4,FALSE)</f>
        <v>0</v>
      </c>
      <c r="H17" s="526">
        <f>VLOOKUP(ShadowTable[[#This Row],[indicators]],Tablo_MonitoringTable[],5,FALSE)</f>
        <v>0</v>
      </c>
      <c r="I17" s="526">
        <f>VLOOKUP(ShadowTable[[#This Row],[indicators]],Tablo_MonitoringTable[],6,FALSE)</f>
        <v>0</v>
      </c>
      <c r="J17" s="526">
        <f>VLOOKUP(ShadowTable[[#This Row],[indicators]],Tablo_MonitoringTable[],7,FALSE)</f>
        <v>0</v>
      </c>
      <c r="K17" s="526">
        <f>VLOOKUP(ShadowTable[[#This Row],[indicators]],Tablo_MonitoringTable[],8,FALSE)</f>
        <v>0</v>
      </c>
      <c r="L17" s="526">
        <f>VLOOKUP(ShadowTable[[#This Row],[indicators]],Tablo_MonitoringTable[],10,FALSE)</f>
        <v>0</v>
      </c>
      <c r="M17" s="526">
        <f>VLOOKUP(ShadowTable[[#This Row],[indicators]],Tablo_MonitoringTable[],11,FALSE)</f>
        <v>0</v>
      </c>
      <c r="N17" s="526">
        <f>VLOOKUP(ShadowTable[[#This Row],[indicators]],Tablo_MonitoringTable[],13,FALSE)</f>
        <v>0</v>
      </c>
      <c r="O17" s="526">
        <f>VLOOKUP(ShadowTable[[#This Row],[indicators]],Tablo_MonitoringTable[],14,FALSE)</f>
        <v>0</v>
      </c>
      <c r="P17" s="526">
        <f>VLOOKUP(ShadowTable[[#This Row],[indicators]],Tablo_MonitoringTable[],16,FALSE)</f>
        <v>0</v>
      </c>
      <c r="Q17" s="526">
        <f>VLOOKUP(ShadowTable[[#This Row],[indicators]],Tablo_MonitoringTable[],17,FALSE)</f>
        <v>0</v>
      </c>
      <c r="R17" s="526">
        <f>VLOOKUP(ShadowTable[[#This Row],[indicators]],Tablo_MonitoringTable[],19,FALSE)</f>
        <v>0</v>
      </c>
      <c r="S17" s="526">
        <f>VLOOKUP(ShadowTable[[#This Row],[indicators]],Tablo_MonitoringTable[],20,FALSE)</f>
        <v>0</v>
      </c>
      <c r="T17" s="526">
        <f>VLOOKUP(ShadowTable[[#This Row],[indicators]],Tablo_MonitoringTable[],22,FALSE)</f>
        <v>0</v>
      </c>
      <c r="U17" s="526">
        <f>VLOOKUP(ShadowTable[[#This Row],[indicators]],Tablo_MonitoringTable[],23,FALSE)</f>
        <v>0</v>
      </c>
      <c r="V17" s="225">
        <f>VLOOKUP(ShadowTable[[#This Row],[indicators]],Tablo_MonitoringTable[],25,FALSE)</f>
        <v>0</v>
      </c>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c r="IW17"/>
      <c r="IX17"/>
      <c r="IY17"/>
      <c r="IZ17"/>
      <c r="JA17"/>
      <c r="JB17"/>
      <c r="JC17"/>
      <c r="JD17"/>
      <c r="JE17"/>
      <c r="JF17"/>
      <c r="JG17"/>
      <c r="JH17"/>
      <c r="JI17"/>
      <c r="JJ17"/>
      <c r="JK17"/>
      <c r="JL17"/>
      <c r="JM17"/>
      <c r="JN17"/>
      <c r="JO17"/>
      <c r="JP17"/>
      <c r="JQ17"/>
      <c r="JR17"/>
      <c r="JS17"/>
      <c r="JT17"/>
      <c r="JU17"/>
      <c r="JV17"/>
      <c r="JW17"/>
      <c r="JX17"/>
      <c r="JY17"/>
      <c r="JZ17"/>
      <c r="KA17"/>
      <c r="KB17"/>
      <c r="KC17"/>
      <c r="KD17"/>
      <c r="KE17"/>
      <c r="KF17"/>
      <c r="KG17"/>
      <c r="KH17"/>
      <c r="KI17"/>
      <c r="KJ17"/>
      <c r="KK17"/>
      <c r="KL17"/>
      <c r="KM17"/>
      <c r="KN17"/>
      <c r="KO17"/>
      <c r="KP17"/>
      <c r="KQ17"/>
      <c r="KR17"/>
      <c r="KS17"/>
      <c r="KT17"/>
      <c r="KU17"/>
      <c r="KV17"/>
      <c r="KW17"/>
      <c r="KX17"/>
      <c r="KY17"/>
      <c r="KZ17"/>
      <c r="LA17"/>
      <c r="LB17"/>
      <c r="LC17"/>
      <c r="LD17"/>
      <c r="LE17"/>
      <c r="LF17"/>
      <c r="LG17"/>
      <c r="LH17"/>
      <c r="LI17"/>
      <c r="LJ17"/>
      <c r="LK17"/>
      <c r="LL17"/>
      <c r="LM17"/>
      <c r="LN17"/>
      <c r="LO17"/>
      <c r="LP17"/>
      <c r="LQ17"/>
      <c r="LR17"/>
      <c r="LS17"/>
      <c r="LT17"/>
      <c r="LU17"/>
      <c r="LV17"/>
      <c r="LW17"/>
      <c r="LX17"/>
      <c r="LY17"/>
      <c r="LZ17"/>
      <c r="MA17"/>
      <c r="MB17"/>
      <c r="MC17"/>
      <c r="MD17"/>
      <c r="ME17"/>
      <c r="MF17"/>
      <c r="MG17"/>
      <c r="MH17"/>
      <c r="MI17"/>
      <c r="MJ17"/>
      <c r="MK17"/>
      <c r="ML17"/>
      <c r="MM17"/>
      <c r="MN17"/>
      <c r="MO17"/>
      <c r="MP17"/>
      <c r="MQ17"/>
      <c r="MR17"/>
      <c r="MS17"/>
      <c r="MT17"/>
      <c r="MU17"/>
      <c r="MV17"/>
      <c r="MW17"/>
      <c r="MX17"/>
      <c r="MY17"/>
      <c r="MZ17"/>
      <c r="NA17"/>
      <c r="NB17"/>
      <c r="NC17"/>
      <c r="ND17"/>
      <c r="NE17"/>
      <c r="NF17"/>
      <c r="NG17"/>
      <c r="NH17"/>
      <c r="NI17"/>
      <c r="NJ17"/>
      <c r="NK17"/>
      <c r="NL17"/>
      <c r="NM17"/>
      <c r="NN17"/>
      <c r="NO17"/>
      <c r="NP17"/>
      <c r="NQ17"/>
      <c r="NR17"/>
      <c r="NS17"/>
      <c r="NT17"/>
      <c r="NU17"/>
      <c r="NV17"/>
      <c r="NW17"/>
      <c r="NX17"/>
      <c r="NY17"/>
      <c r="NZ17"/>
      <c r="OA17"/>
      <c r="OB17"/>
      <c r="OC17"/>
      <c r="OD17"/>
      <c r="OE17"/>
      <c r="OF17"/>
      <c r="OG17"/>
      <c r="OH17"/>
      <c r="OI17"/>
      <c r="OJ17"/>
      <c r="OK17"/>
      <c r="OL17"/>
      <c r="OM17"/>
      <c r="ON17"/>
      <c r="OO17"/>
      <c r="OP17"/>
      <c r="OQ17"/>
      <c r="OR17"/>
      <c r="OS17"/>
      <c r="OT17"/>
      <c r="OU17"/>
      <c r="OV17"/>
      <c r="OW17"/>
      <c r="OX17"/>
      <c r="OY17"/>
      <c r="OZ17"/>
      <c r="PA17"/>
      <c r="PB17"/>
      <c r="PC17"/>
      <c r="PD17"/>
      <c r="PE17"/>
      <c r="PF17"/>
      <c r="PG17"/>
      <c r="PH17"/>
      <c r="PI17"/>
      <c r="PJ17"/>
      <c r="PK17"/>
      <c r="PL17"/>
      <c r="PM17"/>
      <c r="PN17"/>
      <c r="PO17"/>
      <c r="PP17"/>
      <c r="PQ17"/>
      <c r="PR17"/>
      <c r="PS17"/>
      <c r="PT17"/>
      <c r="PU17"/>
      <c r="PV17"/>
      <c r="PW17"/>
      <c r="PX17"/>
      <c r="PY17"/>
      <c r="PZ17"/>
      <c r="QA17"/>
      <c r="QB17"/>
      <c r="QC17"/>
      <c r="QD17"/>
      <c r="QE17"/>
      <c r="QF17"/>
      <c r="QG17"/>
      <c r="QH17"/>
      <c r="QI17"/>
      <c r="QJ17"/>
      <c r="QK17"/>
      <c r="QL17"/>
      <c r="QM17"/>
      <c r="QN17"/>
      <c r="QO17"/>
      <c r="QP17"/>
      <c r="QQ17"/>
      <c r="QR17"/>
      <c r="QS17"/>
      <c r="QT17"/>
      <c r="QU17"/>
      <c r="QV17"/>
      <c r="QW17"/>
      <c r="QX17"/>
      <c r="QY17"/>
      <c r="QZ17"/>
      <c r="RA17"/>
      <c r="RB17"/>
      <c r="RC17"/>
      <c r="RD17"/>
      <c r="RE17"/>
      <c r="RF17"/>
      <c r="RG17"/>
      <c r="RH17"/>
      <c r="RI17"/>
      <c r="RJ17"/>
      <c r="RK17"/>
      <c r="RL17"/>
      <c r="RM17"/>
      <c r="RN17"/>
      <c r="RO17"/>
      <c r="RP17"/>
      <c r="RQ17"/>
      <c r="RR17"/>
      <c r="RS17"/>
      <c r="RT17"/>
      <c r="RU17"/>
      <c r="RV17"/>
      <c r="RW17"/>
      <c r="RX17"/>
      <c r="RY17"/>
      <c r="RZ17"/>
      <c r="SA17"/>
      <c r="SB17"/>
      <c r="SC17"/>
      <c r="SD17"/>
      <c r="SE17"/>
      <c r="SF17"/>
      <c r="SG17"/>
      <c r="SH17"/>
      <c r="SI17"/>
      <c r="SJ17"/>
      <c r="SK17"/>
      <c r="SL17"/>
      <c r="SM17"/>
      <c r="SN17"/>
      <c r="SO17"/>
      <c r="SP17"/>
      <c r="SQ17"/>
      <c r="SR17"/>
      <c r="SS17"/>
      <c r="ST17"/>
      <c r="SU17"/>
      <c r="SV17"/>
      <c r="SW17"/>
      <c r="SX17"/>
      <c r="SY17"/>
      <c r="SZ17"/>
      <c r="TA17"/>
      <c r="TB17"/>
      <c r="TC17"/>
      <c r="TD17"/>
      <c r="TE17"/>
      <c r="TF17"/>
      <c r="TG17"/>
      <c r="TH17"/>
      <c r="TI17"/>
      <c r="TJ17"/>
      <c r="TK17"/>
      <c r="TL17"/>
      <c r="TM17"/>
      <c r="TN17"/>
      <c r="TO17"/>
      <c r="TP17"/>
      <c r="TQ17"/>
      <c r="TR17"/>
      <c r="TS17"/>
      <c r="TT17"/>
      <c r="TU17"/>
      <c r="TV17"/>
      <c r="TW17"/>
      <c r="TX17"/>
      <c r="TY17"/>
      <c r="TZ17"/>
      <c r="UA17"/>
      <c r="UB17"/>
      <c r="UC17"/>
      <c r="UD17"/>
      <c r="UE17"/>
      <c r="UF17"/>
      <c r="UG17"/>
      <c r="UH17"/>
      <c r="UI17"/>
      <c r="UJ17"/>
      <c r="UK17"/>
      <c r="UL17"/>
      <c r="UM17"/>
      <c r="UN17"/>
      <c r="UO17"/>
      <c r="UP17"/>
      <c r="UQ17"/>
      <c r="UR17"/>
      <c r="US17"/>
      <c r="UT17"/>
      <c r="UU17"/>
      <c r="UV17"/>
      <c r="UW17"/>
      <c r="UX17"/>
      <c r="UY17"/>
      <c r="UZ17"/>
      <c r="VA17"/>
      <c r="VB17"/>
      <c r="VC17"/>
      <c r="VD17"/>
      <c r="VE17"/>
      <c r="VF17"/>
      <c r="VG17"/>
      <c r="VH17"/>
      <c r="VI17"/>
      <c r="VJ17"/>
      <c r="VK17"/>
      <c r="VL17"/>
      <c r="VM17"/>
      <c r="VN17"/>
      <c r="VO17"/>
      <c r="VP17"/>
      <c r="VQ17"/>
      <c r="VR17"/>
      <c r="VS17"/>
      <c r="VT17"/>
      <c r="VU17"/>
      <c r="VV17"/>
      <c r="VW17"/>
      <c r="VX17"/>
      <c r="VY17"/>
      <c r="VZ17"/>
      <c r="WA17"/>
      <c r="WB17"/>
      <c r="WC17"/>
      <c r="WD17"/>
      <c r="WE17"/>
      <c r="WF17"/>
      <c r="WG17"/>
      <c r="WH17"/>
      <c r="WI17"/>
      <c r="WJ17"/>
      <c r="WK17"/>
      <c r="WL17"/>
      <c r="WM17"/>
      <c r="WN17"/>
      <c r="WO17"/>
      <c r="WP17"/>
      <c r="WQ17"/>
      <c r="WR17"/>
      <c r="WS17"/>
      <c r="WT17"/>
      <c r="WU17"/>
      <c r="WV17"/>
      <c r="WW17"/>
      <c r="WX17"/>
      <c r="WY17"/>
      <c r="WZ17"/>
      <c r="XA17"/>
      <c r="XB17"/>
      <c r="XC17"/>
      <c r="XD17"/>
      <c r="XE17"/>
      <c r="XF17"/>
      <c r="XG17"/>
      <c r="XH17"/>
      <c r="XI17"/>
      <c r="XJ17"/>
      <c r="XK17"/>
      <c r="XL17"/>
      <c r="XM17"/>
      <c r="XN17"/>
      <c r="XO17"/>
      <c r="XP17"/>
      <c r="XQ17"/>
      <c r="XR17"/>
      <c r="XS17"/>
      <c r="XT17"/>
      <c r="XU17"/>
      <c r="XV17"/>
      <c r="XW17"/>
      <c r="XX17"/>
      <c r="XY17"/>
      <c r="XZ17"/>
      <c r="YA17"/>
      <c r="YB17"/>
      <c r="YC17"/>
      <c r="YD17"/>
      <c r="YE17"/>
      <c r="YF17"/>
      <c r="YG17"/>
      <c r="YH17"/>
      <c r="YI17"/>
      <c r="YJ17"/>
      <c r="YK17"/>
      <c r="YL17"/>
      <c r="YM17"/>
      <c r="YN17"/>
      <c r="YO17"/>
      <c r="YP17"/>
      <c r="YQ17"/>
      <c r="YR17"/>
      <c r="YS17"/>
      <c r="YT17"/>
      <c r="YU17"/>
      <c r="YV17"/>
      <c r="YW17"/>
      <c r="YX17"/>
      <c r="YY17"/>
      <c r="YZ17"/>
      <c r="ZA17"/>
      <c r="ZB17"/>
      <c r="ZC17"/>
      <c r="ZD17"/>
      <c r="ZE17"/>
      <c r="ZF17"/>
      <c r="ZG17"/>
      <c r="ZH17"/>
      <c r="ZI17"/>
      <c r="ZJ17"/>
      <c r="ZK17"/>
      <c r="ZL17"/>
      <c r="ZM17"/>
      <c r="ZN17"/>
      <c r="ZO17"/>
      <c r="ZP17"/>
      <c r="ZQ17"/>
      <c r="ZR17"/>
      <c r="ZS17"/>
      <c r="ZT17"/>
      <c r="ZU17"/>
      <c r="ZV17"/>
      <c r="ZW17"/>
      <c r="ZX17"/>
      <c r="ZY17"/>
      <c r="ZZ17"/>
      <c r="AAA17"/>
      <c r="AAB17"/>
      <c r="AAC17"/>
      <c r="AAD17"/>
      <c r="AAE17"/>
      <c r="AAF17"/>
      <c r="AAG17"/>
      <c r="AAH17"/>
      <c r="AAI17"/>
      <c r="AAJ17"/>
      <c r="AAK17"/>
      <c r="AAL17"/>
      <c r="AAM17"/>
      <c r="AAN17"/>
      <c r="AAO17"/>
      <c r="AAP17"/>
      <c r="AAQ17"/>
      <c r="AAR17"/>
      <c r="AAS17"/>
      <c r="AAT17"/>
      <c r="AAU17"/>
      <c r="AAV17"/>
      <c r="AAW17"/>
      <c r="AAX17"/>
      <c r="AAY17"/>
      <c r="AAZ17"/>
      <c r="ABA17"/>
      <c r="ABB17"/>
      <c r="ABC17"/>
      <c r="ABD17"/>
      <c r="ABE17"/>
      <c r="ABF17"/>
      <c r="ABG17"/>
      <c r="ABH17"/>
      <c r="ABI17"/>
      <c r="ABJ17"/>
      <c r="ABK17"/>
      <c r="ABL17"/>
      <c r="ABM17"/>
      <c r="ABN17"/>
      <c r="ABO17"/>
      <c r="ABP17"/>
      <c r="ABQ17"/>
      <c r="ABR17"/>
      <c r="ABS17"/>
      <c r="ABT17"/>
      <c r="ABU17"/>
      <c r="ABV17"/>
      <c r="ABW17"/>
      <c r="ABX17"/>
      <c r="ABY17"/>
      <c r="ABZ17"/>
      <c r="ACA17"/>
      <c r="ACB17"/>
      <c r="ACC17"/>
      <c r="ACD17"/>
      <c r="ACE17"/>
      <c r="ACF17"/>
      <c r="ACG17"/>
      <c r="ACH17"/>
      <c r="ACI17"/>
      <c r="ACJ17"/>
      <c r="ACK17"/>
      <c r="ACL17"/>
      <c r="ACM17"/>
      <c r="ACN17"/>
      <c r="ACO17"/>
      <c r="ACP17"/>
      <c r="ACQ17"/>
      <c r="ACR17"/>
      <c r="ACS17"/>
      <c r="ACT17"/>
      <c r="ACU17"/>
      <c r="ACV17"/>
      <c r="ACW17"/>
      <c r="ACX17"/>
      <c r="ACY17"/>
      <c r="ACZ17"/>
      <c r="ADA17"/>
      <c r="ADB17"/>
      <c r="ADC17"/>
      <c r="ADD17"/>
      <c r="ADE17"/>
      <c r="ADF17"/>
      <c r="ADG17"/>
      <c r="ADH17"/>
      <c r="ADI17"/>
      <c r="ADJ17"/>
      <c r="ADK17"/>
      <c r="ADL17"/>
      <c r="ADM17"/>
      <c r="ADN17"/>
      <c r="ADO17"/>
      <c r="ADP17"/>
      <c r="ADQ17"/>
      <c r="ADR17"/>
      <c r="ADS17"/>
      <c r="ADT17"/>
      <c r="ADU17"/>
      <c r="ADV17"/>
      <c r="ADW17"/>
      <c r="ADX17"/>
      <c r="ADY17"/>
      <c r="ADZ17"/>
      <c r="AEA17"/>
      <c r="AEB17"/>
      <c r="AEC17"/>
      <c r="AED17"/>
      <c r="AEE17"/>
      <c r="AEF17"/>
      <c r="AEG17"/>
      <c r="AEH17"/>
      <c r="AEI17"/>
      <c r="AEJ17"/>
      <c r="AEK17"/>
      <c r="AEL17"/>
      <c r="AEM17"/>
      <c r="AEN17"/>
      <c r="AEO17"/>
      <c r="AEP17"/>
      <c r="AEQ17"/>
      <c r="AER17"/>
      <c r="AES17"/>
      <c r="AET17"/>
      <c r="AEU17"/>
      <c r="AEV17"/>
      <c r="AEW17"/>
      <c r="AEX17"/>
      <c r="AEY17"/>
      <c r="AEZ17"/>
      <c r="AFA17"/>
      <c r="AFB17"/>
      <c r="AFC17"/>
      <c r="AFD17"/>
      <c r="AFE17"/>
      <c r="AFF17"/>
      <c r="AFG17"/>
      <c r="AFH17"/>
      <c r="AFI17"/>
      <c r="AFJ17"/>
      <c r="AFK17"/>
      <c r="AFL17"/>
      <c r="AFM17"/>
      <c r="AFN17"/>
      <c r="AFO17"/>
      <c r="AFP17"/>
      <c r="AFQ17"/>
      <c r="AFR17"/>
      <c r="AFS17"/>
      <c r="AFT17"/>
      <c r="AFU17"/>
      <c r="AFV17"/>
      <c r="AFW17"/>
      <c r="AFX17"/>
      <c r="AFY17"/>
      <c r="AFZ17"/>
      <c r="AGA17"/>
      <c r="AGB17"/>
      <c r="AGC17"/>
      <c r="AGD17"/>
      <c r="AGE17"/>
      <c r="AGF17"/>
      <c r="AGG17"/>
      <c r="AGH17"/>
      <c r="AGI17"/>
      <c r="AGJ17"/>
      <c r="AGK17"/>
      <c r="AGL17"/>
      <c r="AGM17"/>
      <c r="AGN17"/>
      <c r="AGO17"/>
      <c r="AGP17"/>
      <c r="AGQ17"/>
      <c r="AGR17"/>
      <c r="AGS17"/>
      <c r="AGT17"/>
      <c r="AGU17"/>
      <c r="AGV17"/>
      <c r="AGW17"/>
      <c r="AGX17"/>
      <c r="AGY17"/>
      <c r="AGZ17"/>
      <c r="AHA17"/>
      <c r="AHB17"/>
      <c r="AHC17"/>
      <c r="AHD17"/>
      <c r="AHE17"/>
      <c r="AHF17"/>
      <c r="AHG17"/>
      <c r="AHH17"/>
      <c r="AHI17"/>
      <c r="AHJ17"/>
      <c r="AHK17"/>
      <c r="AHL17"/>
      <c r="AHM17"/>
      <c r="AHN17"/>
      <c r="AHO17"/>
      <c r="AHP17"/>
      <c r="AHQ17"/>
      <c r="AHR17"/>
      <c r="AHS17"/>
      <c r="AHT17"/>
      <c r="AHU17"/>
      <c r="AHV17"/>
      <c r="AHW17"/>
      <c r="AHX17"/>
      <c r="AHY17"/>
      <c r="AHZ17"/>
      <c r="AIA17"/>
      <c r="AIB17"/>
      <c r="AIC17"/>
      <c r="AID17"/>
      <c r="AIE17"/>
      <c r="AIF17"/>
      <c r="AIG17"/>
      <c r="AIH17"/>
      <c r="AII17"/>
      <c r="AIJ17"/>
      <c r="AIK17"/>
      <c r="AIL17"/>
      <c r="AIM17"/>
      <c r="AIN17"/>
      <c r="AIO17"/>
      <c r="AIP17"/>
      <c r="AIQ17"/>
      <c r="AIR17"/>
      <c r="AIS17"/>
      <c r="AIT17"/>
      <c r="AIU17"/>
      <c r="AIV17"/>
      <c r="AIW17"/>
      <c r="AIX17"/>
      <c r="AIY17"/>
      <c r="AIZ17"/>
      <c r="AJA17"/>
      <c r="AJB17"/>
      <c r="AJC17"/>
      <c r="AJD17"/>
      <c r="AJE17"/>
      <c r="AJF17"/>
      <c r="AJG17"/>
      <c r="AJH17"/>
      <c r="AJI17"/>
      <c r="AJJ17"/>
      <c r="AJK17"/>
      <c r="AJL17"/>
      <c r="AJM17"/>
      <c r="AJN17"/>
      <c r="AJO17"/>
      <c r="AJP17"/>
      <c r="AJQ17"/>
      <c r="AJR17"/>
      <c r="AJS17"/>
      <c r="AJT17"/>
      <c r="AJU17"/>
      <c r="AJV17"/>
      <c r="AJW17"/>
      <c r="AJX17"/>
      <c r="AJY17"/>
      <c r="AJZ17"/>
      <c r="AKA17"/>
      <c r="AKB17"/>
      <c r="AKC17"/>
      <c r="AKD17"/>
      <c r="AKE17"/>
      <c r="AKF17"/>
      <c r="AKG17"/>
      <c r="AKH17"/>
      <c r="AKI17"/>
      <c r="AKJ17"/>
      <c r="AKK17"/>
      <c r="AKL17"/>
      <c r="AKM17"/>
      <c r="AKN17"/>
      <c r="AKO17"/>
      <c r="AKP17"/>
      <c r="AKQ17"/>
      <c r="AKR17"/>
      <c r="AKS17"/>
      <c r="AKT17"/>
      <c r="AKU17"/>
      <c r="AKV17"/>
      <c r="AKW17"/>
      <c r="AKX17"/>
      <c r="AKY17"/>
      <c r="AKZ17"/>
      <c r="ALA17"/>
      <c r="ALB17"/>
      <c r="ALC17"/>
      <c r="ALD17"/>
      <c r="ALE17"/>
      <c r="ALF17"/>
      <c r="ALG17"/>
      <c r="ALH17"/>
      <c r="ALI17"/>
      <c r="ALJ17"/>
      <c r="ALK17"/>
      <c r="ALL17"/>
      <c r="ALM17"/>
      <c r="ALN17"/>
      <c r="ALO17"/>
      <c r="ALP17"/>
      <c r="ALQ17"/>
      <c r="ALR17"/>
      <c r="ALS17"/>
      <c r="ALT17"/>
      <c r="ALU17"/>
      <c r="ALV17"/>
      <c r="ALW17"/>
      <c r="ALX17"/>
      <c r="ALY17"/>
      <c r="ALZ17"/>
      <c r="AMA17"/>
      <c r="AMB17"/>
      <c r="AMC17"/>
      <c r="AMD17"/>
      <c r="AME17"/>
      <c r="AMF17"/>
      <c r="AMG17"/>
      <c r="AMH17"/>
      <c r="AMI17"/>
      <c r="AMJ17"/>
      <c r="AMK17"/>
      <c r="AML17"/>
      <c r="AMM17"/>
      <c r="AMN17"/>
      <c r="AMO17"/>
      <c r="AMP17"/>
      <c r="AMQ17"/>
      <c r="AMR17"/>
      <c r="AMS17"/>
      <c r="AMT17"/>
      <c r="AMU17"/>
      <c r="AMV17"/>
      <c r="AMW17"/>
      <c r="AMX17"/>
      <c r="AMY17"/>
      <c r="AMZ17"/>
      <c r="ANA17"/>
      <c r="ANB17"/>
      <c r="ANC17"/>
      <c r="AND17"/>
      <c r="ANE17"/>
      <c r="ANF17"/>
      <c r="ANG17"/>
      <c r="ANH17"/>
      <c r="ANI17"/>
      <c r="ANJ17"/>
      <c r="ANK17"/>
      <c r="ANL17"/>
      <c r="ANM17"/>
      <c r="ANN17"/>
      <c r="ANO17"/>
      <c r="ANP17"/>
      <c r="ANQ17"/>
      <c r="ANR17"/>
      <c r="ANS17"/>
      <c r="ANT17"/>
      <c r="ANU17"/>
      <c r="ANV17"/>
      <c r="ANW17"/>
      <c r="ANX17"/>
      <c r="ANY17"/>
      <c r="ANZ17"/>
      <c r="AOA17"/>
      <c r="AOB17"/>
      <c r="AOC17"/>
      <c r="AOD17"/>
      <c r="AOE17"/>
      <c r="AOF17"/>
      <c r="AOG17"/>
      <c r="AOH17"/>
      <c r="AOI17"/>
      <c r="AOJ17"/>
      <c r="AOK17"/>
      <c r="AOL17"/>
      <c r="AOM17"/>
      <c r="AON17"/>
      <c r="AOO17"/>
      <c r="AOP17"/>
      <c r="AOQ17"/>
      <c r="AOR17"/>
      <c r="AOS17"/>
      <c r="AOT17"/>
      <c r="AOU17"/>
      <c r="AOV17"/>
      <c r="AOW17"/>
      <c r="AOX17"/>
      <c r="AOY17"/>
      <c r="AOZ17"/>
      <c r="APA17"/>
      <c r="APB17"/>
      <c r="APC17"/>
      <c r="APD17"/>
      <c r="APE17"/>
      <c r="APF17"/>
      <c r="APG17"/>
      <c r="APH17"/>
      <c r="API17"/>
      <c r="APJ17"/>
      <c r="APK17"/>
      <c r="APL17"/>
      <c r="APM17"/>
      <c r="APN17"/>
      <c r="APO17"/>
      <c r="APP17"/>
      <c r="APQ17"/>
      <c r="APR17"/>
      <c r="APS17"/>
      <c r="APT17"/>
      <c r="APU17"/>
      <c r="APV17"/>
      <c r="APW17"/>
      <c r="APX17"/>
      <c r="APY17"/>
      <c r="APZ17"/>
      <c r="AQA17"/>
      <c r="AQB17"/>
      <c r="AQC17"/>
      <c r="AQD17"/>
      <c r="AQE17"/>
      <c r="AQF17"/>
      <c r="AQG17"/>
      <c r="AQH17"/>
      <c r="AQI17"/>
      <c r="AQJ17"/>
      <c r="AQK17"/>
      <c r="AQL17"/>
      <c r="AQM17"/>
      <c r="AQN17"/>
      <c r="AQO17"/>
      <c r="AQP17"/>
      <c r="AQQ17"/>
      <c r="AQR17"/>
      <c r="AQS17"/>
      <c r="AQT17"/>
      <c r="AQU17"/>
      <c r="AQV17"/>
      <c r="AQW17"/>
      <c r="AQX17"/>
      <c r="AQY17"/>
      <c r="AQZ17"/>
      <c r="ARA17"/>
      <c r="ARB17"/>
      <c r="ARC17"/>
      <c r="ARD17"/>
      <c r="ARE17"/>
      <c r="ARF17"/>
      <c r="ARG17"/>
      <c r="ARH17"/>
      <c r="ARI17"/>
      <c r="ARJ17"/>
      <c r="ARK17"/>
      <c r="ARL17"/>
      <c r="ARM17"/>
      <c r="ARN17"/>
      <c r="ARO17"/>
      <c r="ARP17"/>
      <c r="ARQ17"/>
      <c r="ARR17"/>
      <c r="ARS17"/>
      <c r="ART17"/>
      <c r="ARU17"/>
      <c r="ARV17"/>
      <c r="ARW17"/>
      <c r="ARX17"/>
      <c r="ARY17"/>
      <c r="ARZ17"/>
      <c r="ASA17"/>
      <c r="ASB17"/>
      <c r="ASC17"/>
      <c r="ASD17"/>
      <c r="ASE17"/>
      <c r="ASF17"/>
      <c r="ASG17"/>
      <c r="ASH17"/>
      <c r="ASI17"/>
      <c r="ASJ17"/>
      <c r="ASK17"/>
      <c r="ASL17"/>
      <c r="ASM17"/>
      <c r="ASN17"/>
      <c r="ASO17"/>
      <c r="ASP17"/>
      <c r="ASQ17"/>
      <c r="ASR17"/>
      <c r="ASS17"/>
      <c r="AST17"/>
      <c r="ASU17"/>
      <c r="ASV17"/>
      <c r="ASW17"/>
      <c r="ASX17"/>
      <c r="ASY17"/>
      <c r="ASZ17"/>
      <c r="ATA17"/>
      <c r="ATB17"/>
      <c r="ATC17"/>
      <c r="ATD17"/>
      <c r="ATE17"/>
      <c r="ATF17"/>
      <c r="ATG17"/>
      <c r="ATH17"/>
      <c r="ATI17"/>
      <c r="ATJ17"/>
      <c r="ATK17"/>
      <c r="ATL17"/>
      <c r="ATM17"/>
      <c r="ATN17"/>
      <c r="ATO17"/>
      <c r="ATP17"/>
      <c r="ATQ17"/>
      <c r="ATR17"/>
      <c r="ATS17"/>
      <c r="ATT17"/>
      <c r="ATU17"/>
      <c r="ATV17"/>
      <c r="ATW17"/>
      <c r="ATX17"/>
      <c r="ATY17"/>
      <c r="ATZ17"/>
      <c r="AUA17"/>
      <c r="AUB17"/>
      <c r="AUC17"/>
      <c r="AUD17"/>
      <c r="AUE17"/>
      <c r="AUF17"/>
      <c r="AUG17"/>
      <c r="AUH17"/>
      <c r="AUI17"/>
      <c r="AUJ17"/>
      <c r="AUK17"/>
      <c r="AUL17"/>
      <c r="AUM17"/>
      <c r="AUN17"/>
      <c r="AUO17"/>
      <c r="AUP17"/>
      <c r="AUQ17"/>
      <c r="AUR17"/>
      <c r="AUS17"/>
      <c r="AUT17"/>
      <c r="AUU17"/>
      <c r="AUV17"/>
      <c r="AUW17"/>
      <c r="AUX17"/>
      <c r="AUY17"/>
      <c r="AUZ17"/>
      <c r="AVA17"/>
      <c r="AVB17"/>
      <c r="AVC17"/>
      <c r="AVD17"/>
      <c r="AVE17"/>
      <c r="AVF17"/>
      <c r="AVG17"/>
      <c r="AVH17"/>
      <c r="AVI17"/>
      <c r="AVJ17"/>
      <c r="AVK17"/>
      <c r="AVL17"/>
      <c r="AVM17"/>
      <c r="AVN17"/>
      <c r="AVO17"/>
      <c r="AVP17"/>
      <c r="AVQ17"/>
      <c r="AVR17"/>
      <c r="AVS17"/>
      <c r="AVT17"/>
      <c r="AVU17"/>
      <c r="AVV17"/>
      <c r="AVW17"/>
      <c r="AVX17"/>
      <c r="AVY17"/>
      <c r="AVZ17"/>
      <c r="AWA17"/>
      <c r="AWB17"/>
      <c r="AWC17"/>
      <c r="AWD17"/>
      <c r="AWE17"/>
      <c r="AWF17"/>
      <c r="AWG17"/>
      <c r="AWH17"/>
      <c r="AWI17"/>
      <c r="AWJ17"/>
      <c r="AWK17"/>
      <c r="AWL17"/>
      <c r="AWM17"/>
      <c r="AWN17"/>
      <c r="AWO17"/>
      <c r="AWP17"/>
      <c r="AWQ17"/>
      <c r="AWR17"/>
      <c r="AWS17"/>
      <c r="AWT17"/>
      <c r="AWU17"/>
      <c r="AWV17"/>
      <c r="AWW17"/>
      <c r="AWX17"/>
      <c r="AWY17"/>
      <c r="AWZ17"/>
      <c r="AXA17"/>
      <c r="AXB17"/>
      <c r="AXC17"/>
      <c r="AXD17"/>
      <c r="AXE17"/>
      <c r="AXF17"/>
      <c r="AXG17"/>
      <c r="AXH17"/>
      <c r="AXI17"/>
      <c r="AXJ17"/>
      <c r="AXK17"/>
      <c r="AXL17"/>
      <c r="AXM17"/>
      <c r="AXN17"/>
      <c r="AXO17"/>
      <c r="AXP17"/>
      <c r="AXQ17"/>
      <c r="AXR17"/>
      <c r="AXS17"/>
      <c r="AXT17"/>
      <c r="AXU17"/>
      <c r="AXV17"/>
      <c r="AXW17"/>
      <c r="AXX17"/>
      <c r="AXY17"/>
      <c r="AXZ17"/>
      <c r="AYA17"/>
      <c r="AYB17"/>
      <c r="AYC17"/>
      <c r="AYD17"/>
      <c r="AYE17"/>
      <c r="AYF17"/>
      <c r="AYG17"/>
      <c r="AYH17"/>
      <c r="AYI17"/>
      <c r="AYJ17"/>
      <c r="AYK17"/>
      <c r="AYL17"/>
      <c r="AYM17"/>
      <c r="AYN17"/>
      <c r="AYO17"/>
      <c r="AYP17"/>
      <c r="AYQ17"/>
      <c r="AYR17"/>
      <c r="AYS17"/>
      <c r="AYT17"/>
      <c r="AYU17"/>
      <c r="AYV17"/>
      <c r="AYW17"/>
      <c r="AYX17"/>
      <c r="AYY17"/>
      <c r="AYZ17"/>
      <c r="AZA17"/>
      <c r="AZB17"/>
      <c r="AZC17"/>
      <c r="AZD17"/>
      <c r="AZE17"/>
      <c r="AZF17"/>
      <c r="AZG17"/>
      <c r="AZH17"/>
      <c r="AZI17"/>
      <c r="AZJ17"/>
      <c r="AZK17"/>
      <c r="AZL17"/>
      <c r="AZM17"/>
      <c r="AZN17"/>
      <c r="AZO17"/>
      <c r="AZP17"/>
      <c r="AZQ17"/>
      <c r="AZR17"/>
      <c r="AZS17"/>
      <c r="AZT17"/>
      <c r="AZU17"/>
      <c r="AZV17"/>
      <c r="AZW17"/>
      <c r="AZX17"/>
      <c r="AZY17"/>
      <c r="AZZ17"/>
      <c r="BAA17"/>
      <c r="BAB17"/>
      <c r="BAC17"/>
      <c r="BAD17"/>
      <c r="BAE17"/>
      <c r="BAF17"/>
      <c r="BAG17"/>
      <c r="BAH17"/>
      <c r="BAI17"/>
      <c r="BAJ17"/>
      <c r="BAK17"/>
      <c r="BAL17"/>
      <c r="BAM17"/>
      <c r="BAN17"/>
      <c r="BAO17"/>
      <c r="BAP17"/>
      <c r="BAQ17"/>
      <c r="BAR17"/>
      <c r="BAS17"/>
      <c r="BAT17"/>
      <c r="BAU17"/>
      <c r="BAV17"/>
      <c r="BAW17"/>
      <c r="BAX17"/>
      <c r="BAY17"/>
      <c r="BAZ17"/>
      <c r="BBA17"/>
      <c r="BBB17"/>
      <c r="BBC17"/>
      <c r="BBD17"/>
      <c r="BBE17"/>
      <c r="BBF17"/>
      <c r="BBG17"/>
      <c r="BBH17"/>
      <c r="BBI17"/>
      <c r="BBJ17"/>
      <c r="BBK17"/>
      <c r="BBL17"/>
      <c r="BBM17"/>
      <c r="BBN17"/>
      <c r="BBO17"/>
      <c r="BBP17"/>
      <c r="BBQ17"/>
      <c r="BBR17"/>
      <c r="BBS17"/>
      <c r="BBT17"/>
      <c r="BBU17"/>
      <c r="BBV17"/>
      <c r="BBW17"/>
      <c r="BBX17"/>
      <c r="BBY17"/>
      <c r="BBZ17"/>
      <c r="BCA17"/>
      <c r="BCB17"/>
      <c r="BCC17"/>
      <c r="BCD17"/>
      <c r="BCE17"/>
      <c r="BCF17"/>
      <c r="BCG17"/>
      <c r="BCH17"/>
      <c r="BCI17"/>
      <c r="BCJ17"/>
      <c r="BCK17"/>
      <c r="BCL17"/>
      <c r="BCM17"/>
      <c r="BCN17"/>
      <c r="BCO17"/>
      <c r="BCP17"/>
      <c r="BCQ17"/>
      <c r="BCR17"/>
      <c r="BCS17"/>
      <c r="BCT17"/>
      <c r="BCU17"/>
      <c r="BCV17"/>
      <c r="BCW17"/>
      <c r="BCX17"/>
      <c r="BCY17"/>
      <c r="BCZ17"/>
      <c r="BDA17"/>
      <c r="BDB17"/>
      <c r="BDC17"/>
      <c r="BDD17"/>
      <c r="BDE17"/>
      <c r="BDF17"/>
      <c r="BDG17"/>
      <c r="BDH17"/>
      <c r="BDI17"/>
      <c r="BDJ17"/>
      <c r="BDK17"/>
      <c r="BDL17"/>
      <c r="BDM17"/>
      <c r="BDN17"/>
      <c r="BDO17"/>
      <c r="BDP17"/>
      <c r="BDQ17"/>
      <c r="BDR17"/>
      <c r="BDS17"/>
      <c r="BDT17"/>
      <c r="BDU17"/>
      <c r="BDV17"/>
      <c r="BDW17"/>
      <c r="BDX17"/>
      <c r="BDY17"/>
      <c r="BDZ17"/>
      <c r="BEA17"/>
      <c r="BEB17"/>
      <c r="BEC17"/>
      <c r="BED17"/>
      <c r="BEE17"/>
      <c r="BEF17"/>
      <c r="BEG17"/>
      <c r="BEH17"/>
      <c r="BEI17"/>
      <c r="BEJ17"/>
      <c r="BEK17"/>
      <c r="BEL17"/>
      <c r="BEM17"/>
      <c r="BEN17"/>
      <c r="BEO17"/>
      <c r="BEP17"/>
      <c r="BEQ17"/>
      <c r="BER17"/>
      <c r="BES17"/>
      <c r="BET17"/>
      <c r="BEU17"/>
      <c r="BEV17"/>
      <c r="BEW17"/>
      <c r="BEX17"/>
      <c r="BEY17"/>
      <c r="BEZ17"/>
      <c r="BFA17"/>
      <c r="BFB17"/>
      <c r="BFC17"/>
      <c r="BFD17"/>
      <c r="BFE17"/>
      <c r="BFF17"/>
      <c r="BFG17"/>
      <c r="BFH17"/>
      <c r="BFI17"/>
      <c r="BFJ17"/>
      <c r="BFK17"/>
      <c r="BFL17"/>
      <c r="BFM17"/>
      <c r="BFN17"/>
      <c r="BFO17"/>
      <c r="BFP17"/>
      <c r="BFQ17"/>
      <c r="BFR17"/>
      <c r="BFS17"/>
      <c r="BFT17"/>
      <c r="BFU17"/>
      <c r="BFV17"/>
      <c r="BFW17"/>
      <c r="BFX17"/>
      <c r="BFY17"/>
      <c r="BFZ17"/>
      <c r="BGA17"/>
      <c r="BGB17"/>
      <c r="BGC17"/>
      <c r="BGD17"/>
      <c r="BGE17"/>
      <c r="BGF17"/>
      <c r="BGG17"/>
      <c r="BGH17"/>
      <c r="BGI17"/>
      <c r="BGJ17"/>
      <c r="BGK17"/>
      <c r="BGL17"/>
      <c r="BGM17"/>
      <c r="BGN17"/>
      <c r="BGO17"/>
      <c r="BGP17"/>
      <c r="BGQ17"/>
      <c r="BGR17"/>
      <c r="BGS17"/>
      <c r="BGT17"/>
      <c r="BGU17"/>
      <c r="BGV17"/>
      <c r="BGW17"/>
      <c r="BGX17"/>
      <c r="BGY17"/>
      <c r="BGZ17"/>
      <c r="BHA17"/>
      <c r="BHB17"/>
      <c r="BHC17"/>
      <c r="BHD17"/>
      <c r="BHE17"/>
      <c r="BHF17"/>
      <c r="BHG17"/>
      <c r="BHH17"/>
      <c r="BHI17"/>
      <c r="BHJ17"/>
      <c r="BHK17"/>
      <c r="BHL17"/>
      <c r="BHM17"/>
      <c r="BHN17"/>
      <c r="BHO17"/>
      <c r="BHP17"/>
      <c r="BHQ17"/>
      <c r="BHR17"/>
      <c r="BHS17"/>
      <c r="BHT17"/>
      <c r="BHU17"/>
      <c r="BHV17"/>
      <c r="BHW17"/>
      <c r="BHX17"/>
      <c r="BHY17"/>
      <c r="BHZ17"/>
      <c r="BIA17"/>
      <c r="BIB17"/>
      <c r="BIC17"/>
      <c r="BID17"/>
      <c r="BIE17"/>
      <c r="BIF17"/>
      <c r="BIG17"/>
      <c r="BIH17"/>
      <c r="BII17"/>
      <c r="BIJ17"/>
      <c r="BIK17"/>
      <c r="BIL17"/>
      <c r="BIM17"/>
      <c r="BIN17"/>
      <c r="BIO17"/>
      <c r="BIP17"/>
      <c r="BIQ17"/>
      <c r="BIR17"/>
      <c r="BIS17"/>
      <c r="BIT17"/>
      <c r="BIU17"/>
      <c r="BIV17"/>
      <c r="BIW17"/>
      <c r="BIX17"/>
      <c r="BIY17"/>
      <c r="BIZ17"/>
      <c r="BJA17"/>
      <c r="BJB17"/>
      <c r="BJC17"/>
      <c r="BJD17"/>
      <c r="BJE17"/>
      <c r="BJF17"/>
      <c r="BJG17"/>
      <c r="BJH17"/>
      <c r="BJI17"/>
      <c r="BJJ17"/>
      <c r="BJK17"/>
      <c r="BJL17"/>
      <c r="BJM17"/>
      <c r="BJN17"/>
      <c r="BJO17"/>
      <c r="BJP17"/>
      <c r="BJQ17"/>
      <c r="BJR17"/>
      <c r="BJS17"/>
      <c r="BJT17"/>
      <c r="BJU17"/>
      <c r="BJV17"/>
      <c r="BJW17"/>
      <c r="BJX17"/>
      <c r="BJY17"/>
      <c r="BJZ17"/>
      <c r="BKA17"/>
      <c r="BKB17"/>
      <c r="BKC17"/>
      <c r="BKD17"/>
      <c r="BKE17"/>
      <c r="BKF17"/>
      <c r="BKG17"/>
      <c r="BKH17"/>
      <c r="BKI17"/>
      <c r="BKJ17"/>
      <c r="BKK17"/>
      <c r="BKL17"/>
      <c r="BKM17"/>
      <c r="BKN17"/>
      <c r="BKO17"/>
      <c r="BKP17"/>
      <c r="BKQ17"/>
      <c r="BKR17"/>
      <c r="BKS17"/>
      <c r="BKT17"/>
      <c r="BKU17"/>
      <c r="BKV17"/>
      <c r="BKW17"/>
      <c r="BKX17"/>
      <c r="BKY17"/>
      <c r="BKZ17"/>
      <c r="BLA17"/>
      <c r="BLB17"/>
      <c r="BLC17"/>
      <c r="BLD17"/>
      <c r="BLE17"/>
      <c r="BLF17"/>
      <c r="BLG17"/>
      <c r="BLH17"/>
      <c r="BLI17"/>
      <c r="BLJ17"/>
      <c r="BLK17"/>
      <c r="BLL17"/>
      <c r="BLM17"/>
      <c r="BLN17"/>
      <c r="BLO17"/>
      <c r="BLP17"/>
      <c r="BLQ17"/>
      <c r="BLR17"/>
      <c r="BLS17"/>
      <c r="BLT17"/>
      <c r="BLU17"/>
      <c r="BLV17"/>
      <c r="BLW17"/>
      <c r="BLX17"/>
      <c r="BLY17"/>
      <c r="BLZ17"/>
      <c r="BMA17"/>
      <c r="BMB17"/>
      <c r="BMC17"/>
      <c r="BMD17"/>
      <c r="BME17"/>
      <c r="BMF17"/>
      <c r="BMG17"/>
      <c r="BMH17"/>
      <c r="BMI17"/>
      <c r="BMJ17"/>
      <c r="BMK17"/>
      <c r="BML17"/>
      <c r="BMM17"/>
      <c r="BMN17"/>
      <c r="BMO17"/>
      <c r="BMP17"/>
      <c r="BMQ17"/>
      <c r="BMR17"/>
      <c r="BMS17"/>
      <c r="BMT17"/>
      <c r="BMU17"/>
      <c r="BMV17"/>
      <c r="BMW17"/>
      <c r="BMX17"/>
      <c r="BMY17"/>
      <c r="BMZ17"/>
      <c r="BNA17"/>
      <c r="BNB17"/>
      <c r="BNC17"/>
      <c r="BND17"/>
      <c r="BNE17"/>
      <c r="BNF17"/>
      <c r="BNG17"/>
      <c r="BNH17"/>
      <c r="BNI17"/>
      <c r="BNJ17"/>
      <c r="BNK17"/>
      <c r="BNL17"/>
      <c r="BNM17"/>
      <c r="BNN17"/>
      <c r="BNO17"/>
      <c r="BNP17"/>
      <c r="BNQ17"/>
      <c r="BNR17"/>
      <c r="BNS17"/>
      <c r="BNT17"/>
      <c r="BNU17"/>
      <c r="BNV17"/>
      <c r="BNW17"/>
      <c r="BNX17"/>
      <c r="BNY17"/>
      <c r="BNZ17"/>
      <c r="BOA17"/>
      <c r="BOB17"/>
      <c r="BOC17"/>
      <c r="BOD17"/>
      <c r="BOE17"/>
      <c r="BOF17"/>
      <c r="BOG17"/>
      <c r="BOH17"/>
      <c r="BOI17"/>
      <c r="BOJ17"/>
      <c r="BOK17"/>
      <c r="BOL17"/>
      <c r="BOM17"/>
      <c r="BON17"/>
      <c r="BOO17"/>
      <c r="BOP17"/>
      <c r="BOQ17"/>
      <c r="BOR17"/>
      <c r="BOS17"/>
      <c r="BOT17"/>
      <c r="BOU17"/>
      <c r="BOV17"/>
      <c r="BOW17"/>
      <c r="BOX17"/>
      <c r="BOY17"/>
      <c r="BOZ17"/>
      <c r="BPA17"/>
      <c r="BPB17"/>
      <c r="BPC17"/>
      <c r="BPD17"/>
      <c r="BPE17"/>
      <c r="BPF17"/>
      <c r="BPG17"/>
      <c r="BPH17"/>
      <c r="BPI17"/>
      <c r="BPJ17"/>
      <c r="BPK17"/>
      <c r="BPL17"/>
      <c r="BPM17"/>
      <c r="BPN17"/>
      <c r="BPO17"/>
      <c r="BPP17"/>
      <c r="BPQ17"/>
      <c r="BPR17"/>
      <c r="BPS17"/>
      <c r="BPT17"/>
      <c r="BPU17"/>
      <c r="BPV17"/>
      <c r="BPW17"/>
      <c r="BPX17"/>
      <c r="BPY17"/>
      <c r="BPZ17"/>
      <c r="BQA17"/>
      <c r="BQB17"/>
      <c r="BQC17"/>
      <c r="BQD17"/>
      <c r="BQE17"/>
      <c r="BQF17"/>
      <c r="BQG17"/>
      <c r="BQH17"/>
      <c r="BQI17"/>
      <c r="BQJ17"/>
      <c r="BQK17"/>
      <c r="BQL17"/>
      <c r="BQM17"/>
      <c r="BQN17"/>
      <c r="BQO17"/>
      <c r="BQP17"/>
      <c r="BQQ17"/>
      <c r="BQR17"/>
      <c r="BQS17"/>
      <c r="BQT17"/>
      <c r="BQU17"/>
      <c r="BQV17"/>
      <c r="BQW17"/>
      <c r="BQX17"/>
      <c r="BQY17"/>
      <c r="BQZ17"/>
      <c r="BRA17"/>
      <c r="BRB17"/>
      <c r="BRC17"/>
      <c r="BRD17"/>
      <c r="BRE17"/>
      <c r="BRF17"/>
      <c r="BRG17"/>
      <c r="BRH17"/>
      <c r="BRI17"/>
      <c r="BRJ17"/>
      <c r="BRK17"/>
      <c r="BRL17"/>
      <c r="BRM17"/>
      <c r="BRN17"/>
      <c r="BRO17"/>
      <c r="BRP17"/>
      <c r="BRQ17"/>
      <c r="BRR17"/>
      <c r="BRS17"/>
      <c r="BRT17"/>
      <c r="BRU17"/>
      <c r="BRV17"/>
      <c r="BRW17"/>
      <c r="BRX17"/>
      <c r="BRY17"/>
      <c r="BRZ17"/>
      <c r="BSA17"/>
      <c r="BSB17"/>
      <c r="BSC17"/>
      <c r="BSD17"/>
      <c r="BSE17"/>
      <c r="BSF17"/>
      <c r="BSG17"/>
      <c r="BSH17"/>
      <c r="BSI17"/>
      <c r="BSJ17"/>
      <c r="BSK17"/>
      <c r="BSL17"/>
      <c r="BSM17"/>
      <c r="BSN17"/>
      <c r="BSO17"/>
      <c r="BSP17"/>
      <c r="BSQ17"/>
      <c r="BSR17"/>
      <c r="BSS17"/>
      <c r="BST17"/>
      <c r="BSU17"/>
      <c r="BSV17"/>
      <c r="BSW17"/>
      <c r="BSX17"/>
      <c r="BSY17"/>
      <c r="BSZ17"/>
      <c r="BTA17"/>
      <c r="BTB17"/>
      <c r="BTC17"/>
      <c r="BTD17"/>
      <c r="BTE17"/>
      <c r="BTF17"/>
      <c r="BTG17"/>
      <c r="BTH17"/>
      <c r="BTI17"/>
      <c r="BTJ17"/>
      <c r="BTK17"/>
      <c r="BTL17"/>
      <c r="BTM17"/>
      <c r="BTN17"/>
      <c r="BTO17"/>
      <c r="BTP17"/>
      <c r="BTQ17"/>
      <c r="BTR17"/>
      <c r="BTS17"/>
      <c r="BTT17"/>
      <c r="BTU17"/>
      <c r="BTV17"/>
      <c r="BTW17"/>
      <c r="BTX17"/>
      <c r="BTY17"/>
      <c r="BTZ17"/>
      <c r="BUA17"/>
      <c r="BUB17"/>
      <c r="BUC17"/>
      <c r="BUD17"/>
      <c r="BUE17"/>
      <c r="BUF17"/>
      <c r="BUG17"/>
      <c r="BUH17"/>
      <c r="BUI17"/>
      <c r="BUJ17"/>
      <c r="BUK17"/>
      <c r="BUL17"/>
      <c r="BUM17"/>
      <c r="BUN17"/>
      <c r="BUO17"/>
      <c r="BUP17"/>
      <c r="BUQ17"/>
      <c r="BUR17"/>
      <c r="BUS17"/>
      <c r="BUT17"/>
      <c r="BUU17"/>
      <c r="BUV17"/>
      <c r="BUW17"/>
      <c r="BUX17"/>
      <c r="BUY17"/>
      <c r="BUZ17"/>
      <c r="BVA17"/>
      <c r="BVB17"/>
      <c r="BVC17"/>
      <c r="BVD17"/>
      <c r="BVE17"/>
      <c r="BVF17"/>
      <c r="BVG17"/>
      <c r="BVH17"/>
      <c r="BVI17"/>
      <c r="BVJ17"/>
      <c r="BVK17"/>
      <c r="BVL17"/>
      <c r="BVM17"/>
      <c r="BVN17"/>
      <c r="BVO17"/>
      <c r="BVP17"/>
      <c r="BVQ17"/>
      <c r="BVR17"/>
      <c r="BVS17"/>
      <c r="BVT17"/>
      <c r="BVU17"/>
      <c r="BVV17"/>
      <c r="BVW17"/>
      <c r="BVX17"/>
      <c r="BVY17"/>
      <c r="BVZ17"/>
      <c r="BWA17"/>
      <c r="BWB17"/>
      <c r="BWC17"/>
      <c r="BWD17"/>
      <c r="BWE17"/>
      <c r="BWF17"/>
      <c r="BWG17"/>
      <c r="BWH17"/>
      <c r="BWI17"/>
      <c r="BWJ17"/>
      <c r="BWK17"/>
      <c r="BWL17"/>
      <c r="BWM17"/>
      <c r="BWN17"/>
      <c r="BWO17"/>
      <c r="BWP17"/>
      <c r="BWQ17"/>
      <c r="BWR17"/>
      <c r="BWS17"/>
      <c r="BWT17"/>
      <c r="BWU17"/>
      <c r="BWV17"/>
      <c r="BWW17"/>
      <c r="BWX17"/>
      <c r="BWY17"/>
      <c r="BWZ17"/>
      <c r="BXA17"/>
      <c r="BXB17"/>
      <c r="BXC17"/>
      <c r="BXD17"/>
      <c r="BXE17"/>
      <c r="BXF17"/>
      <c r="BXG17"/>
      <c r="BXH17"/>
      <c r="BXI17"/>
      <c r="BXJ17"/>
      <c r="BXK17"/>
      <c r="BXL17"/>
      <c r="BXM17"/>
      <c r="BXN17"/>
      <c r="BXO17"/>
      <c r="BXP17"/>
      <c r="BXQ17"/>
      <c r="BXR17"/>
      <c r="BXS17"/>
      <c r="BXT17"/>
      <c r="BXU17"/>
      <c r="BXV17"/>
      <c r="BXW17"/>
      <c r="BXX17"/>
      <c r="BXY17"/>
      <c r="BXZ17"/>
      <c r="BYA17"/>
      <c r="BYB17"/>
      <c r="BYC17"/>
      <c r="BYD17"/>
      <c r="BYE17"/>
      <c r="BYF17"/>
      <c r="BYG17"/>
      <c r="BYH17"/>
      <c r="BYI17"/>
      <c r="BYJ17"/>
      <c r="BYK17"/>
      <c r="BYL17"/>
      <c r="BYM17"/>
      <c r="BYN17"/>
      <c r="BYO17"/>
      <c r="BYP17"/>
      <c r="BYQ17"/>
      <c r="BYR17"/>
      <c r="BYS17"/>
      <c r="BYT17"/>
      <c r="BYU17"/>
      <c r="BYV17"/>
      <c r="BYW17"/>
      <c r="BYX17"/>
      <c r="BYY17"/>
      <c r="BYZ17"/>
      <c r="BZA17"/>
      <c r="BZB17"/>
      <c r="BZC17"/>
      <c r="BZD17"/>
      <c r="BZE17"/>
      <c r="BZF17"/>
      <c r="BZG17"/>
      <c r="BZH17"/>
      <c r="BZI17"/>
      <c r="BZJ17"/>
      <c r="BZK17"/>
      <c r="BZL17"/>
      <c r="BZM17"/>
      <c r="BZN17"/>
      <c r="BZO17"/>
      <c r="BZP17"/>
      <c r="BZQ17"/>
      <c r="BZR17"/>
      <c r="BZS17"/>
      <c r="BZT17"/>
      <c r="BZU17"/>
      <c r="BZV17"/>
      <c r="BZW17"/>
      <c r="BZX17"/>
      <c r="BZY17"/>
      <c r="BZZ17"/>
      <c r="CAA17"/>
      <c r="CAB17"/>
      <c r="CAC17"/>
      <c r="CAD17"/>
      <c r="CAE17"/>
      <c r="CAF17"/>
      <c r="CAG17"/>
      <c r="CAH17"/>
      <c r="CAI17"/>
      <c r="CAJ17"/>
      <c r="CAK17"/>
      <c r="CAL17"/>
      <c r="CAM17"/>
      <c r="CAN17"/>
      <c r="CAO17"/>
      <c r="CAP17"/>
      <c r="CAQ17"/>
      <c r="CAR17"/>
      <c r="CAS17"/>
      <c r="CAT17"/>
      <c r="CAU17"/>
      <c r="CAV17"/>
      <c r="CAW17"/>
      <c r="CAX17"/>
      <c r="CAY17"/>
      <c r="CAZ17"/>
      <c r="CBA17"/>
      <c r="CBB17"/>
      <c r="CBC17"/>
      <c r="CBD17"/>
      <c r="CBE17"/>
      <c r="CBF17"/>
      <c r="CBG17"/>
      <c r="CBH17"/>
      <c r="CBI17"/>
      <c r="CBJ17"/>
      <c r="CBK17"/>
      <c r="CBL17"/>
      <c r="CBM17"/>
      <c r="CBN17"/>
      <c r="CBO17"/>
      <c r="CBP17"/>
      <c r="CBQ17"/>
      <c r="CBR17"/>
      <c r="CBS17"/>
      <c r="CBT17"/>
      <c r="CBU17"/>
      <c r="CBV17"/>
      <c r="CBW17"/>
      <c r="CBX17"/>
      <c r="CBY17"/>
      <c r="CBZ17"/>
      <c r="CCA17"/>
      <c r="CCB17"/>
      <c r="CCC17"/>
      <c r="CCD17"/>
      <c r="CCE17"/>
      <c r="CCF17"/>
      <c r="CCG17"/>
      <c r="CCH17"/>
      <c r="CCI17"/>
      <c r="CCJ17"/>
      <c r="CCK17"/>
      <c r="CCL17"/>
      <c r="CCM17"/>
      <c r="CCN17"/>
      <c r="CCO17"/>
      <c r="CCP17"/>
      <c r="CCQ17"/>
      <c r="CCR17"/>
      <c r="CCS17"/>
      <c r="CCT17"/>
      <c r="CCU17"/>
      <c r="CCV17"/>
      <c r="CCW17"/>
      <c r="CCX17"/>
      <c r="CCY17"/>
      <c r="CCZ17"/>
      <c r="CDA17"/>
      <c r="CDB17"/>
      <c r="CDC17"/>
      <c r="CDD17"/>
      <c r="CDE17"/>
      <c r="CDF17"/>
      <c r="CDG17"/>
      <c r="CDH17"/>
      <c r="CDI17"/>
      <c r="CDJ17"/>
      <c r="CDK17"/>
      <c r="CDL17"/>
      <c r="CDM17"/>
      <c r="CDN17"/>
      <c r="CDO17"/>
      <c r="CDP17"/>
      <c r="CDQ17"/>
      <c r="CDR17"/>
      <c r="CDS17"/>
      <c r="CDT17"/>
      <c r="CDU17"/>
      <c r="CDV17"/>
      <c r="CDW17"/>
      <c r="CDX17"/>
      <c r="CDY17"/>
      <c r="CDZ17"/>
      <c r="CEA17"/>
      <c r="CEB17"/>
      <c r="CEC17"/>
      <c r="CED17"/>
      <c r="CEE17"/>
      <c r="CEF17"/>
      <c r="CEG17"/>
      <c r="CEH17"/>
      <c r="CEI17"/>
      <c r="CEJ17"/>
      <c r="CEK17"/>
      <c r="CEL17"/>
      <c r="CEM17"/>
      <c r="CEN17"/>
      <c r="CEO17"/>
      <c r="CEP17"/>
      <c r="CEQ17"/>
      <c r="CER17"/>
      <c r="CES17"/>
      <c r="CET17"/>
      <c r="CEU17"/>
      <c r="CEV17"/>
      <c r="CEW17"/>
      <c r="CEX17"/>
      <c r="CEY17"/>
      <c r="CEZ17"/>
      <c r="CFA17"/>
      <c r="CFB17"/>
      <c r="CFC17"/>
      <c r="CFD17"/>
      <c r="CFE17"/>
      <c r="CFF17"/>
      <c r="CFG17"/>
      <c r="CFH17"/>
      <c r="CFI17"/>
      <c r="CFJ17"/>
      <c r="CFK17"/>
      <c r="CFL17"/>
      <c r="CFM17"/>
      <c r="CFN17"/>
      <c r="CFO17"/>
      <c r="CFP17"/>
      <c r="CFQ17"/>
      <c r="CFR17"/>
      <c r="CFS17"/>
      <c r="CFT17"/>
      <c r="CFU17"/>
      <c r="CFV17"/>
      <c r="CFW17"/>
      <c r="CFX17"/>
      <c r="CFY17"/>
      <c r="CFZ17"/>
      <c r="CGA17"/>
      <c r="CGB17"/>
      <c r="CGC17"/>
      <c r="CGD17"/>
      <c r="CGE17"/>
      <c r="CGF17"/>
      <c r="CGG17"/>
      <c r="CGH17"/>
      <c r="CGI17"/>
      <c r="CGJ17"/>
      <c r="CGK17"/>
      <c r="CGL17"/>
      <c r="CGM17"/>
      <c r="CGN17"/>
      <c r="CGO17"/>
      <c r="CGP17"/>
      <c r="CGQ17"/>
      <c r="CGR17"/>
      <c r="CGS17"/>
      <c r="CGT17"/>
      <c r="CGU17"/>
      <c r="CGV17"/>
      <c r="CGW17"/>
      <c r="CGX17"/>
      <c r="CGY17"/>
      <c r="CGZ17"/>
      <c r="CHA17"/>
      <c r="CHB17"/>
      <c r="CHC17"/>
      <c r="CHD17"/>
      <c r="CHE17"/>
      <c r="CHF17"/>
      <c r="CHG17"/>
      <c r="CHH17"/>
      <c r="CHI17"/>
      <c r="CHJ17"/>
      <c r="CHK17"/>
      <c r="CHL17"/>
      <c r="CHM17"/>
      <c r="CHN17"/>
      <c r="CHO17"/>
      <c r="CHP17"/>
      <c r="CHQ17"/>
      <c r="CHR17"/>
      <c r="CHS17"/>
      <c r="CHT17"/>
      <c r="CHU17"/>
      <c r="CHV17"/>
      <c r="CHW17"/>
      <c r="CHX17"/>
      <c r="CHY17"/>
      <c r="CHZ17"/>
      <c r="CIA17"/>
      <c r="CIB17"/>
      <c r="CIC17"/>
      <c r="CID17"/>
      <c r="CIE17"/>
      <c r="CIF17"/>
      <c r="CIG17"/>
      <c r="CIH17"/>
      <c r="CII17"/>
      <c r="CIJ17"/>
      <c r="CIK17"/>
      <c r="CIL17"/>
      <c r="CIM17"/>
      <c r="CIN17"/>
      <c r="CIO17"/>
      <c r="CIP17"/>
      <c r="CIQ17"/>
      <c r="CIR17"/>
      <c r="CIS17"/>
      <c r="CIT17"/>
      <c r="CIU17"/>
      <c r="CIV17"/>
      <c r="CIW17"/>
      <c r="CIX17"/>
      <c r="CIY17"/>
      <c r="CIZ17"/>
      <c r="CJA17"/>
      <c r="CJB17"/>
      <c r="CJC17"/>
      <c r="CJD17"/>
      <c r="CJE17"/>
      <c r="CJF17"/>
      <c r="CJG17"/>
      <c r="CJH17"/>
      <c r="CJI17"/>
      <c r="CJJ17"/>
      <c r="CJK17"/>
      <c r="CJL17"/>
      <c r="CJM17"/>
      <c r="CJN17"/>
      <c r="CJO17"/>
      <c r="CJP17"/>
      <c r="CJQ17"/>
      <c r="CJR17"/>
      <c r="CJS17"/>
      <c r="CJT17"/>
      <c r="CJU17"/>
      <c r="CJV17"/>
      <c r="CJW17"/>
      <c r="CJX17"/>
      <c r="CJY17"/>
      <c r="CJZ17"/>
      <c r="CKA17"/>
      <c r="CKB17"/>
      <c r="CKC17"/>
      <c r="CKD17"/>
      <c r="CKE17"/>
      <c r="CKF17"/>
      <c r="CKG17"/>
      <c r="CKH17"/>
      <c r="CKI17"/>
      <c r="CKJ17"/>
      <c r="CKK17"/>
      <c r="CKL17"/>
      <c r="CKM17"/>
      <c r="CKN17"/>
      <c r="CKO17"/>
      <c r="CKP17"/>
      <c r="CKQ17"/>
      <c r="CKR17"/>
      <c r="CKS17"/>
      <c r="CKT17"/>
      <c r="CKU17"/>
      <c r="CKV17"/>
      <c r="CKW17"/>
      <c r="CKX17"/>
      <c r="CKY17"/>
      <c r="CKZ17"/>
      <c r="CLA17"/>
      <c r="CLB17"/>
      <c r="CLC17"/>
      <c r="CLD17"/>
      <c r="CLE17"/>
      <c r="CLF17"/>
      <c r="CLG17"/>
      <c r="CLH17"/>
      <c r="CLI17"/>
      <c r="CLJ17"/>
      <c r="CLK17"/>
      <c r="CLL17"/>
      <c r="CLM17"/>
      <c r="CLN17"/>
      <c r="CLO17"/>
      <c r="CLP17"/>
      <c r="CLQ17"/>
      <c r="CLR17"/>
      <c r="CLS17"/>
      <c r="CLT17"/>
      <c r="CLU17"/>
      <c r="CLV17"/>
      <c r="CLW17"/>
      <c r="CLX17"/>
      <c r="CLY17"/>
      <c r="CLZ17"/>
      <c r="CMA17"/>
      <c r="CMB17"/>
      <c r="CMC17"/>
      <c r="CMD17"/>
      <c r="CME17"/>
      <c r="CMF17"/>
      <c r="CMG17"/>
      <c r="CMH17"/>
      <c r="CMI17"/>
      <c r="CMJ17"/>
      <c r="CMK17"/>
      <c r="CML17"/>
      <c r="CMM17"/>
      <c r="CMN17"/>
      <c r="CMO17"/>
      <c r="CMP17"/>
      <c r="CMQ17"/>
      <c r="CMR17"/>
      <c r="CMS17"/>
      <c r="CMT17"/>
      <c r="CMU17"/>
      <c r="CMV17"/>
      <c r="CMW17"/>
      <c r="CMX17"/>
      <c r="CMY17"/>
      <c r="CMZ17"/>
      <c r="CNA17"/>
      <c r="CNB17"/>
      <c r="CNC17"/>
      <c r="CND17"/>
      <c r="CNE17"/>
      <c r="CNF17"/>
      <c r="CNG17"/>
      <c r="CNH17"/>
      <c r="CNI17"/>
      <c r="CNJ17"/>
      <c r="CNK17"/>
      <c r="CNL17"/>
      <c r="CNM17"/>
      <c r="CNN17"/>
      <c r="CNO17"/>
      <c r="CNP17"/>
      <c r="CNQ17"/>
      <c r="CNR17"/>
      <c r="CNS17"/>
      <c r="CNT17"/>
      <c r="CNU17"/>
      <c r="CNV17"/>
      <c r="CNW17"/>
      <c r="CNX17"/>
      <c r="CNY17"/>
      <c r="CNZ17"/>
      <c r="COA17"/>
      <c r="COB17"/>
      <c r="COC17"/>
      <c r="COD17"/>
      <c r="COE17"/>
      <c r="COF17"/>
      <c r="COG17"/>
      <c r="COH17"/>
      <c r="COI17"/>
      <c r="COJ17"/>
      <c r="COK17"/>
      <c r="COL17"/>
      <c r="COM17"/>
      <c r="CON17"/>
      <c r="COO17"/>
      <c r="COP17"/>
      <c r="COQ17"/>
      <c r="COR17"/>
      <c r="COS17"/>
      <c r="COT17"/>
      <c r="COU17"/>
      <c r="COV17"/>
      <c r="COW17"/>
      <c r="COX17"/>
      <c r="COY17"/>
      <c r="COZ17"/>
      <c r="CPA17"/>
      <c r="CPB17"/>
      <c r="CPC17"/>
      <c r="CPD17"/>
      <c r="CPE17"/>
      <c r="CPF17"/>
      <c r="CPG17"/>
      <c r="CPH17"/>
      <c r="CPI17"/>
      <c r="CPJ17"/>
      <c r="CPK17"/>
      <c r="CPL17"/>
      <c r="CPM17"/>
      <c r="CPN17"/>
      <c r="CPO17"/>
      <c r="CPP17"/>
      <c r="CPQ17"/>
      <c r="CPR17"/>
      <c r="CPS17"/>
      <c r="CPT17"/>
      <c r="CPU17"/>
      <c r="CPV17"/>
      <c r="CPW17"/>
      <c r="CPX17"/>
      <c r="CPY17"/>
      <c r="CPZ17"/>
      <c r="CQA17"/>
      <c r="CQB17"/>
      <c r="CQC17"/>
      <c r="CQD17"/>
      <c r="CQE17"/>
      <c r="CQF17"/>
      <c r="CQG17"/>
      <c r="CQH17"/>
      <c r="CQI17"/>
      <c r="CQJ17"/>
      <c r="CQK17"/>
      <c r="CQL17"/>
      <c r="CQM17"/>
      <c r="CQN17"/>
      <c r="CQO17"/>
      <c r="CQP17"/>
      <c r="CQQ17"/>
      <c r="CQR17"/>
      <c r="CQS17"/>
      <c r="CQT17"/>
      <c r="CQU17"/>
      <c r="CQV17"/>
      <c r="CQW17"/>
      <c r="CQX17"/>
      <c r="CQY17"/>
      <c r="CQZ17"/>
      <c r="CRA17"/>
      <c r="CRB17"/>
      <c r="CRC17"/>
      <c r="CRD17"/>
      <c r="CRE17"/>
      <c r="CRF17"/>
      <c r="CRG17"/>
      <c r="CRH17"/>
      <c r="CRI17"/>
      <c r="CRJ17"/>
      <c r="CRK17"/>
      <c r="CRL17"/>
      <c r="CRM17"/>
      <c r="CRN17"/>
      <c r="CRO17"/>
      <c r="CRP17"/>
      <c r="CRQ17"/>
      <c r="CRR17"/>
      <c r="CRS17"/>
      <c r="CRT17"/>
      <c r="CRU17"/>
      <c r="CRV17"/>
      <c r="CRW17"/>
      <c r="CRX17"/>
      <c r="CRY17"/>
      <c r="CRZ17"/>
      <c r="CSA17"/>
      <c r="CSB17"/>
      <c r="CSC17"/>
      <c r="CSD17"/>
      <c r="CSE17"/>
      <c r="CSF17"/>
      <c r="CSG17"/>
      <c r="CSH17"/>
      <c r="CSI17"/>
      <c r="CSJ17"/>
      <c r="CSK17"/>
      <c r="CSL17"/>
      <c r="CSM17"/>
      <c r="CSN17"/>
      <c r="CSO17"/>
      <c r="CSP17"/>
      <c r="CSQ17"/>
      <c r="CSR17"/>
      <c r="CSS17"/>
      <c r="CST17"/>
      <c r="CSU17"/>
      <c r="CSV17"/>
      <c r="CSW17"/>
      <c r="CSX17"/>
      <c r="CSY17"/>
      <c r="CSZ17"/>
      <c r="CTA17"/>
      <c r="CTB17"/>
      <c r="CTC17"/>
      <c r="CTD17"/>
      <c r="CTE17"/>
      <c r="CTF17"/>
      <c r="CTG17"/>
      <c r="CTH17"/>
      <c r="CTI17"/>
      <c r="CTJ17"/>
      <c r="CTK17"/>
      <c r="CTL17"/>
      <c r="CTM17"/>
      <c r="CTN17"/>
      <c r="CTO17"/>
      <c r="CTP17"/>
      <c r="CTQ17"/>
      <c r="CTR17"/>
      <c r="CTS17"/>
      <c r="CTT17"/>
      <c r="CTU17"/>
      <c r="CTV17"/>
      <c r="CTW17"/>
      <c r="CTX17"/>
      <c r="CTY17"/>
      <c r="CTZ17"/>
      <c r="CUA17"/>
      <c r="CUB17"/>
      <c r="CUC17"/>
      <c r="CUD17"/>
      <c r="CUE17"/>
      <c r="CUF17"/>
      <c r="CUG17"/>
      <c r="CUH17"/>
      <c r="CUI17"/>
      <c r="CUJ17"/>
      <c r="CUK17"/>
      <c r="CUL17"/>
      <c r="CUM17"/>
      <c r="CUN17"/>
      <c r="CUO17"/>
      <c r="CUP17"/>
      <c r="CUQ17"/>
      <c r="CUR17"/>
      <c r="CUS17"/>
      <c r="CUT17"/>
      <c r="CUU17"/>
      <c r="CUV17"/>
      <c r="CUW17"/>
      <c r="CUX17"/>
      <c r="CUY17"/>
      <c r="CUZ17"/>
      <c r="CVA17"/>
      <c r="CVB17"/>
      <c r="CVC17"/>
      <c r="CVD17"/>
      <c r="CVE17"/>
      <c r="CVF17"/>
      <c r="CVG17"/>
      <c r="CVH17"/>
      <c r="CVI17"/>
      <c r="CVJ17"/>
      <c r="CVK17"/>
      <c r="CVL17"/>
      <c r="CVM17"/>
      <c r="CVN17"/>
      <c r="CVO17"/>
      <c r="CVP17"/>
      <c r="CVQ17"/>
      <c r="CVR17"/>
      <c r="CVS17"/>
      <c r="CVT17"/>
      <c r="CVU17"/>
      <c r="CVV17"/>
      <c r="CVW17"/>
      <c r="CVX17"/>
      <c r="CVY17"/>
      <c r="CVZ17"/>
      <c r="CWA17"/>
      <c r="CWB17"/>
      <c r="CWC17"/>
      <c r="CWD17"/>
      <c r="CWE17"/>
      <c r="CWF17"/>
      <c r="CWG17"/>
      <c r="CWH17"/>
      <c r="CWI17"/>
      <c r="CWJ17"/>
      <c r="CWK17"/>
      <c r="CWL17"/>
      <c r="CWM17"/>
      <c r="CWN17"/>
      <c r="CWO17"/>
      <c r="CWP17"/>
      <c r="CWQ17"/>
      <c r="CWR17"/>
      <c r="CWS17"/>
      <c r="CWT17"/>
      <c r="CWU17"/>
      <c r="CWV17"/>
      <c r="CWW17"/>
      <c r="CWX17"/>
      <c r="CWY17"/>
      <c r="CWZ17"/>
      <c r="CXA17"/>
      <c r="CXB17"/>
      <c r="CXC17"/>
      <c r="CXD17"/>
      <c r="CXE17"/>
      <c r="CXF17"/>
      <c r="CXG17"/>
      <c r="CXH17"/>
      <c r="CXI17"/>
      <c r="CXJ17"/>
      <c r="CXK17"/>
      <c r="CXL17"/>
      <c r="CXM17"/>
      <c r="CXN17"/>
      <c r="CXO17"/>
      <c r="CXP17"/>
      <c r="CXQ17"/>
      <c r="CXR17"/>
      <c r="CXS17"/>
      <c r="CXT17"/>
      <c r="CXU17"/>
      <c r="CXV17"/>
      <c r="CXW17"/>
      <c r="CXX17"/>
      <c r="CXY17"/>
      <c r="CXZ17"/>
      <c r="CYA17"/>
      <c r="CYB17"/>
      <c r="CYC17"/>
      <c r="CYD17"/>
      <c r="CYE17"/>
      <c r="CYF17"/>
      <c r="CYG17"/>
      <c r="CYH17"/>
      <c r="CYI17"/>
      <c r="CYJ17"/>
      <c r="CYK17"/>
      <c r="CYL17"/>
      <c r="CYM17"/>
      <c r="CYN17"/>
      <c r="CYO17"/>
      <c r="CYP17"/>
      <c r="CYQ17"/>
      <c r="CYR17"/>
      <c r="CYS17"/>
      <c r="CYT17"/>
      <c r="CYU17"/>
      <c r="CYV17"/>
      <c r="CYW17"/>
      <c r="CYX17"/>
      <c r="CYY17"/>
      <c r="CYZ17"/>
      <c r="CZA17"/>
      <c r="CZB17"/>
      <c r="CZC17"/>
      <c r="CZD17"/>
      <c r="CZE17"/>
      <c r="CZF17"/>
      <c r="CZG17"/>
      <c r="CZH17"/>
      <c r="CZI17"/>
      <c r="CZJ17"/>
      <c r="CZK17"/>
      <c r="CZL17"/>
      <c r="CZM17"/>
      <c r="CZN17"/>
      <c r="CZO17"/>
      <c r="CZP17"/>
      <c r="CZQ17"/>
      <c r="CZR17"/>
      <c r="CZS17"/>
      <c r="CZT17"/>
      <c r="CZU17"/>
      <c r="CZV17"/>
      <c r="CZW17"/>
      <c r="CZX17"/>
      <c r="CZY17"/>
      <c r="CZZ17"/>
      <c r="DAA17"/>
      <c r="DAB17"/>
      <c r="DAC17"/>
      <c r="DAD17"/>
      <c r="DAE17"/>
      <c r="DAF17"/>
      <c r="DAG17"/>
      <c r="DAH17"/>
      <c r="DAI17"/>
      <c r="DAJ17"/>
      <c r="DAK17"/>
      <c r="DAL17"/>
      <c r="DAM17"/>
      <c r="DAN17"/>
      <c r="DAO17"/>
      <c r="DAP17"/>
      <c r="DAQ17"/>
      <c r="DAR17"/>
      <c r="DAS17"/>
      <c r="DAT17"/>
      <c r="DAU17"/>
      <c r="DAV17"/>
      <c r="DAW17"/>
      <c r="DAX17"/>
      <c r="DAY17"/>
      <c r="DAZ17"/>
      <c r="DBA17"/>
      <c r="DBB17"/>
      <c r="DBC17"/>
      <c r="DBD17"/>
      <c r="DBE17"/>
      <c r="DBF17"/>
      <c r="DBG17"/>
      <c r="DBH17"/>
      <c r="DBI17"/>
      <c r="DBJ17"/>
      <c r="DBK17"/>
      <c r="DBL17"/>
      <c r="DBM17"/>
      <c r="DBN17"/>
      <c r="DBO17"/>
      <c r="DBP17"/>
      <c r="DBQ17"/>
      <c r="DBR17"/>
      <c r="DBS17"/>
      <c r="DBT17"/>
      <c r="DBU17"/>
      <c r="DBV17"/>
      <c r="DBW17"/>
      <c r="DBX17"/>
      <c r="DBY17"/>
      <c r="DBZ17"/>
      <c r="DCA17"/>
      <c r="DCB17"/>
      <c r="DCC17"/>
      <c r="DCD17"/>
      <c r="DCE17"/>
      <c r="DCF17"/>
      <c r="DCG17"/>
      <c r="DCH17"/>
      <c r="DCI17"/>
      <c r="DCJ17"/>
      <c r="DCK17"/>
      <c r="DCL17"/>
      <c r="DCM17"/>
      <c r="DCN17"/>
      <c r="DCO17"/>
      <c r="DCP17"/>
      <c r="DCQ17"/>
      <c r="DCR17"/>
      <c r="DCS17"/>
      <c r="DCT17"/>
      <c r="DCU17"/>
      <c r="DCV17"/>
      <c r="DCW17"/>
      <c r="DCX17"/>
      <c r="DCY17"/>
      <c r="DCZ17"/>
      <c r="DDA17"/>
      <c r="DDB17"/>
      <c r="DDC17"/>
      <c r="DDD17"/>
      <c r="DDE17"/>
      <c r="DDF17"/>
      <c r="DDG17"/>
      <c r="DDH17"/>
      <c r="DDI17"/>
      <c r="DDJ17"/>
      <c r="DDK17"/>
      <c r="DDL17"/>
      <c r="DDM17"/>
      <c r="DDN17"/>
      <c r="DDO17"/>
      <c r="DDP17"/>
      <c r="DDQ17"/>
      <c r="DDR17"/>
      <c r="DDS17"/>
      <c r="DDT17"/>
      <c r="DDU17"/>
      <c r="DDV17"/>
      <c r="DDW17"/>
      <c r="DDX17"/>
      <c r="DDY17"/>
      <c r="DDZ17"/>
      <c r="DEA17"/>
      <c r="DEB17"/>
      <c r="DEC17"/>
      <c r="DED17"/>
      <c r="DEE17"/>
      <c r="DEF17"/>
      <c r="DEG17"/>
      <c r="DEH17"/>
      <c r="DEI17"/>
      <c r="DEJ17"/>
      <c r="DEK17"/>
      <c r="DEL17"/>
      <c r="DEM17"/>
      <c r="DEN17"/>
      <c r="DEO17"/>
      <c r="DEP17"/>
      <c r="DEQ17"/>
      <c r="DER17"/>
      <c r="DES17"/>
      <c r="DET17"/>
      <c r="DEU17"/>
      <c r="DEV17"/>
      <c r="DEW17"/>
      <c r="DEX17"/>
      <c r="DEY17"/>
      <c r="DEZ17"/>
      <c r="DFA17"/>
      <c r="DFB17"/>
      <c r="DFC17"/>
      <c r="DFD17"/>
      <c r="DFE17"/>
      <c r="DFF17"/>
      <c r="DFG17"/>
      <c r="DFH17"/>
      <c r="DFI17"/>
      <c r="DFJ17"/>
      <c r="DFK17"/>
      <c r="DFL17"/>
      <c r="DFM17"/>
      <c r="DFN17"/>
      <c r="DFO17"/>
      <c r="DFP17"/>
      <c r="DFQ17"/>
      <c r="DFR17"/>
      <c r="DFS17"/>
      <c r="DFT17"/>
      <c r="DFU17"/>
      <c r="DFV17"/>
      <c r="DFW17"/>
      <c r="DFX17"/>
      <c r="DFY17"/>
      <c r="DFZ17"/>
      <c r="DGA17"/>
      <c r="DGB17"/>
      <c r="DGC17"/>
      <c r="DGD17"/>
      <c r="DGE17"/>
      <c r="DGF17"/>
      <c r="DGG17"/>
      <c r="DGH17"/>
      <c r="DGI17"/>
      <c r="DGJ17"/>
      <c r="DGK17"/>
      <c r="DGL17"/>
      <c r="DGM17"/>
      <c r="DGN17"/>
      <c r="DGO17"/>
      <c r="DGP17"/>
      <c r="DGQ17"/>
      <c r="DGR17"/>
      <c r="DGS17"/>
      <c r="DGT17"/>
      <c r="DGU17"/>
      <c r="DGV17"/>
      <c r="DGW17"/>
      <c r="DGX17"/>
      <c r="DGY17"/>
      <c r="DGZ17"/>
      <c r="DHA17"/>
      <c r="DHB17"/>
      <c r="DHC17"/>
      <c r="DHD17"/>
      <c r="DHE17"/>
      <c r="DHF17"/>
      <c r="DHG17"/>
      <c r="DHH17"/>
      <c r="DHI17"/>
      <c r="DHJ17"/>
      <c r="DHK17"/>
      <c r="DHL17"/>
      <c r="DHM17"/>
      <c r="DHN17"/>
      <c r="DHO17"/>
      <c r="DHP17"/>
      <c r="DHQ17"/>
      <c r="DHR17"/>
      <c r="DHS17"/>
      <c r="DHT17"/>
      <c r="DHU17"/>
      <c r="DHV17"/>
      <c r="DHW17"/>
      <c r="DHX17"/>
      <c r="DHY17"/>
      <c r="DHZ17"/>
      <c r="DIA17"/>
      <c r="DIB17"/>
      <c r="DIC17"/>
      <c r="DID17"/>
      <c r="DIE17"/>
      <c r="DIF17"/>
      <c r="DIG17"/>
      <c r="DIH17"/>
      <c r="DII17"/>
      <c r="DIJ17"/>
      <c r="DIK17"/>
      <c r="DIL17"/>
      <c r="DIM17"/>
      <c r="DIN17"/>
      <c r="DIO17"/>
      <c r="DIP17"/>
      <c r="DIQ17"/>
      <c r="DIR17"/>
      <c r="DIS17"/>
      <c r="DIT17"/>
      <c r="DIU17"/>
      <c r="DIV17"/>
      <c r="DIW17"/>
      <c r="DIX17"/>
      <c r="DIY17"/>
      <c r="DIZ17"/>
      <c r="DJA17"/>
      <c r="DJB17"/>
      <c r="DJC17"/>
      <c r="DJD17"/>
      <c r="DJE17"/>
      <c r="DJF17"/>
      <c r="DJG17"/>
      <c r="DJH17"/>
      <c r="DJI17"/>
      <c r="DJJ17"/>
      <c r="DJK17"/>
      <c r="DJL17"/>
      <c r="DJM17"/>
      <c r="DJN17"/>
      <c r="DJO17"/>
      <c r="DJP17"/>
      <c r="DJQ17"/>
      <c r="DJR17"/>
      <c r="DJS17"/>
      <c r="DJT17"/>
      <c r="DJU17"/>
      <c r="DJV17"/>
      <c r="DJW17"/>
      <c r="DJX17"/>
      <c r="DJY17"/>
      <c r="DJZ17"/>
      <c r="DKA17"/>
      <c r="DKB17"/>
      <c r="DKC17"/>
      <c r="DKD17"/>
      <c r="DKE17"/>
      <c r="DKF17"/>
      <c r="DKG17"/>
      <c r="DKH17"/>
      <c r="DKI17"/>
      <c r="DKJ17"/>
      <c r="DKK17"/>
      <c r="DKL17"/>
      <c r="DKM17"/>
      <c r="DKN17"/>
      <c r="DKO17"/>
      <c r="DKP17"/>
      <c r="DKQ17"/>
      <c r="DKR17"/>
      <c r="DKS17"/>
      <c r="DKT17"/>
      <c r="DKU17"/>
      <c r="DKV17"/>
      <c r="DKW17"/>
      <c r="DKX17"/>
      <c r="DKY17"/>
      <c r="DKZ17"/>
      <c r="DLA17"/>
      <c r="DLB17"/>
      <c r="DLC17"/>
      <c r="DLD17"/>
      <c r="DLE17"/>
      <c r="DLF17"/>
      <c r="DLG17"/>
      <c r="DLH17"/>
      <c r="DLI17"/>
      <c r="DLJ17"/>
      <c r="DLK17"/>
      <c r="DLL17"/>
      <c r="DLM17"/>
      <c r="DLN17"/>
      <c r="DLO17"/>
      <c r="DLP17"/>
      <c r="DLQ17"/>
      <c r="DLR17"/>
      <c r="DLS17"/>
      <c r="DLT17"/>
      <c r="DLU17"/>
      <c r="DLV17"/>
      <c r="DLW17"/>
      <c r="DLX17"/>
      <c r="DLY17"/>
      <c r="DLZ17"/>
      <c r="DMA17"/>
      <c r="DMB17"/>
      <c r="DMC17"/>
      <c r="DMD17"/>
      <c r="DME17"/>
      <c r="DMF17"/>
      <c r="DMG17"/>
      <c r="DMH17"/>
      <c r="DMI17"/>
      <c r="DMJ17"/>
      <c r="DMK17"/>
      <c r="DML17"/>
      <c r="DMM17"/>
      <c r="DMN17"/>
      <c r="DMO17"/>
      <c r="DMP17"/>
      <c r="DMQ17"/>
      <c r="DMR17"/>
      <c r="DMS17"/>
      <c r="DMT17"/>
      <c r="DMU17"/>
      <c r="DMV17"/>
      <c r="DMW17"/>
      <c r="DMX17"/>
      <c r="DMY17"/>
      <c r="DMZ17"/>
      <c r="DNA17"/>
      <c r="DNB17"/>
      <c r="DNC17"/>
      <c r="DND17"/>
      <c r="DNE17"/>
      <c r="DNF17"/>
      <c r="DNG17"/>
      <c r="DNH17"/>
      <c r="DNI17"/>
      <c r="DNJ17"/>
      <c r="DNK17"/>
      <c r="DNL17"/>
      <c r="DNM17"/>
      <c r="DNN17"/>
      <c r="DNO17"/>
      <c r="DNP17"/>
      <c r="DNQ17"/>
      <c r="DNR17"/>
      <c r="DNS17"/>
      <c r="DNT17"/>
      <c r="DNU17"/>
      <c r="DNV17"/>
      <c r="DNW17"/>
      <c r="DNX17"/>
      <c r="DNY17"/>
      <c r="DNZ17"/>
      <c r="DOA17"/>
      <c r="DOB17"/>
      <c r="DOC17"/>
      <c r="DOD17"/>
      <c r="DOE17"/>
      <c r="DOF17"/>
      <c r="DOG17"/>
      <c r="DOH17"/>
      <c r="DOI17"/>
      <c r="DOJ17"/>
      <c r="DOK17"/>
      <c r="DOL17"/>
      <c r="DOM17"/>
      <c r="DON17"/>
      <c r="DOO17"/>
      <c r="DOP17"/>
      <c r="DOQ17"/>
      <c r="DOR17"/>
      <c r="DOS17"/>
      <c r="DOT17"/>
      <c r="DOU17"/>
      <c r="DOV17"/>
      <c r="DOW17"/>
      <c r="DOX17"/>
      <c r="DOY17"/>
      <c r="DOZ17"/>
      <c r="DPA17"/>
      <c r="DPB17"/>
      <c r="DPC17"/>
      <c r="DPD17"/>
      <c r="DPE17"/>
      <c r="DPF17"/>
      <c r="DPG17"/>
      <c r="DPH17"/>
      <c r="DPI17"/>
      <c r="DPJ17"/>
      <c r="DPK17"/>
      <c r="DPL17"/>
      <c r="DPM17"/>
      <c r="DPN17"/>
      <c r="DPO17"/>
      <c r="DPP17"/>
      <c r="DPQ17"/>
      <c r="DPR17"/>
      <c r="DPS17"/>
      <c r="DPT17"/>
      <c r="DPU17"/>
      <c r="DPV17"/>
      <c r="DPW17"/>
      <c r="DPX17"/>
      <c r="DPY17"/>
      <c r="DPZ17"/>
      <c r="DQA17"/>
      <c r="DQB17"/>
      <c r="DQC17"/>
      <c r="DQD17"/>
      <c r="DQE17"/>
      <c r="DQF17"/>
      <c r="DQG17"/>
      <c r="DQH17"/>
      <c r="DQI17"/>
      <c r="DQJ17"/>
      <c r="DQK17"/>
      <c r="DQL17"/>
      <c r="DQM17"/>
      <c r="DQN17"/>
      <c r="DQO17"/>
      <c r="DQP17"/>
      <c r="DQQ17"/>
      <c r="DQR17"/>
      <c r="DQS17"/>
      <c r="DQT17"/>
      <c r="DQU17"/>
      <c r="DQV17"/>
      <c r="DQW17"/>
      <c r="DQX17"/>
      <c r="DQY17"/>
      <c r="DQZ17"/>
      <c r="DRA17"/>
      <c r="DRB17"/>
      <c r="DRC17"/>
      <c r="DRD17"/>
      <c r="DRE17"/>
      <c r="DRF17"/>
      <c r="DRG17"/>
      <c r="DRH17"/>
      <c r="DRI17"/>
      <c r="DRJ17"/>
      <c r="DRK17"/>
      <c r="DRL17"/>
      <c r="DRM17"/>
      <c r="DRN17"/>
      <c r="DRO17"/>
      <c r="DRP17"/>
      <c r="DRQ17"/>
      <c r="DRR17"/>
      <c r="DRS17"/>
      <c r="DRT17"/>
      <c r="DRU17"/>
      <c r="DRV17"/>
      <c r="DRW17"/>
      <c r="DRX17"/>
      <c r="DRY17"/>
      <c r="DRZ17"/>
      <c r="DSA17"/>
      <c r="DSB17"/>
      <c r="DSC17"/>
      <c r="DSD17"/>
      <c r="DSE17"/>
      <c r="DSF17"/>
      <c r="DSG17"/>
      <c r="DSH17"/>
      <c r="DSI17"/>
      <c r="DSJ17"/>
      <c r="DSK17"/>
      <c r="DSL17"/>
      <c r="DSM17"/>
      <c r="DSN17"/>
      <c r="DSO17"/>
      <c r="DSP17"/>
      <c r="DSQ17"/>
      <c r="DSR17"/>
      <c r="DSS17"/>
      <c r="DST17"/>
      <c r="DSU17"/>
      <c r="DSV17"/>
      <c r="DSW17"/>
      <c r="DSX17"/>
      <c r="DSY17"/>
      <c r="DSZ17"/>
      <c r="DTA17"/>
      <c r="DTB17"/>
      <c r="DTC17"/>
      <c r="DTD17"/>
      <c r="DTE17"/>
      <c r="DTF17"/>
      <c r="DTG17"/>
      <c r="DTH17"/>
      <c r="DTI17"/>
      <c r="DTJ17"/>
      <c r="DTK17"/>
      <c r="DTL17"/>
      <c r="DTM17"/>
      <c r="DTN17"/>
      <c r="DTO17"/>
      <c r="DTP17"/>
      <c r="DTQ17"/>
      <c r="DTR17"/>
      <c r="DTS17"/>
      <c r="DTT17"/>
      <c r="DTU17"/>
      <c r="DTV17"/>
      <c r="DTW17"/>
      <c r="DTX17"/>
      <c r="DTY17"/>
      <c r="DTZ17"/>
      <c r="DUA17"/>
      <c r="DUB17"/>
      <c r="DUC17"/>
      <c r="DUD17"/>
      <c r="DUE17"/>
      <c r="DUF17"/>
      <c r="DUG17"/>
      <c r="DUH17"/>
      <c r="DUI17"/>
      <c r="DUJ17"/>
      <c r="DUK17"/>
      <c r="DUL17"/>
      <c r="DUM17"/>
      <c r="DUN17"/>
      <c r="DUO17"/>
      <c r="DUP17"/>
      <c r="DUQ17"/>
      <c r="DUR17"/>
      <c r="DUS17"/>
      <c r="DUT17"/>
      <c r="DUU17"/>
      <c r="DUV17"/>
      <c r="DUW17"/>
      <c r="DUX17"/>
      <c r="DUY17"/>
      <c r="DUZ17"/>
      <c r="DVA17"/>
      <c r="DVB17"/>
      <c r="DVC17"/>
      <c r="DVD17"/>
      <c r="DVE17"/>
      <c r="DVF17"/>
      <c r="DVG17"/>
      <c r="DVH17"/>
      <c r="DVI17"/>
      <c r="DVJ17"/>
      <c r="DVK17"/>
      <c r="DVL17"/>
      <c r="DVM17"/>
      <c r="DVN17"/>
      <c r="DVO17"/>
      <c r="DVP17"/>
      <c r="DVQ17"/>
      <c r="DVR17"/>
      <c r="DVS17"/>
      <c r="DVT17"/>
      <c r="DVU17"/>
      <c r="DVV17"/>
      <c r="DVW17"/>
      <c r="DVX17"/>
      <c r="DVY17"/>
      <c r="DVZ17"/>
      <c r="DWA17"/>
      <c r="DWB17"/>
      <c r="DWC17"/>
      <c r="DWD17"/>
      <c r="DWE17"/>
      <c r="DWF17"/>
      <c r="DWG17"/>
      <c r="DWH17"/>
      <c r="DWI17"/>
      <c r="DWJ17"/>
      <c r="DWK17"/>
      <c r="DWL17"/>
      <c r="DWM17"/>
      <c r="DWN17"/>
      <c r="DWO17"/>
      <c r="DWP17"/>
      <c r="DWQ17"/>
      <c r="DWR17"/>
      <c r="DWS17"/>
      <c r="DWT17"/>
      <c r="DWU17"/>
      <c r="DWV17"/>
      <c r="DWW17"/>
      <c r="DWX17"/>
      <c r="DWY17"/>
      <c r="DWZ17"/>
      <c r="DXA17"/>
      <c r="DXB17"/>
      <c r="DXC17"/>
      <c r="DXD17"/>
      <c r="DXE17"/>
      <c r="DXF17"/>
      <c r="DXG17"/>
      <c r="DXH17"/>
      <c r="DXI17"/>
      <c r="DXJ17"/>
      <c r="DXK17"/>
      <c r="DXL17"/>
      <c r="DXM17"/>
      <c r="DXN17"/>
      <c r="DXO17"/>
      <c r="DXP17"/>
      <c r="DXQ17"/>
      <c r="DXR17"/>
      <c r="DXS17"/>
      <c r="DXT17"/>
      <c r="DXU17"/>
      <c r="DXV17"/>
      <c r="DXW17"/>
      <c r="DXX17"/>
      <c r="DXY17"/>
      <c r="DXZ17"/>
      <c r="DYA17"/>
      <c r="DYB17"/>
      <c r="DYC17"/>
      <c r="DYD17"/>
      <c r="DYE17"/>
      <c r="DYF17"/>
      <c r="DYG17"/>
      <c r="DYH17"/>
      <c r="DYI17"/>
      <c r="DYJ17"/>
      <c r="DYK17"/>
      <c r="DYL17"/>
      <c r="DYM17"/>
      <c r="DYN17"/>
      <c r="DYO17"/>
      <c r="DYP17"/>
      <c r="DYQ17"/>
      <c r="DYR17"/>
      <c r="DYS17"/>
      <c r="DYT17"/>
      <c r="DYU17"/>
      <c r="DYV17"/>
      <c r="DYW17"/>
      <c r="DYX17"/>
      <c r="DYY17"/>
      <c r="DYZ17"/>
      <c r="DZA17"/>
      <c r="DZB17"/>
      <c r="DZC17"/>
      <c r="DZD17"/>
      <c r="DZE17"/>
      <c r="DZF17"/>
      <c r="DZG17"/>
      <c r="DZH17"/>
      <c r="DZI17"/>
      <c r="DZJ17"/>
      <c r="DZK17"/>
      <c r="DZL17"/>
      <c r="DZM17"/>
      <c r="DZN17"/>
      <c r="DZO17"/>
      <c r="DZP17"/>
      <c r="DZQ17"/>
      <c r="DZR17"/>
      <c r="DZS17"/>
      <c r="DZT17"/>
      <c r="DZU17"/>
      <c r="DZV17"/>
      <c r="DZW17"/>
      <c r="DZX17"/>
      <c r="DZY17"/>
      <c r="DZZ17"/>
      <c r="EAA17"/>
      <c r="EAB17"/>
      <c r="EAC17"/>
      <c r="EAD17"/>
      <c r="EAE17"/>
      <c r="EAF17"/>
      <c r="EAG17"/>
      <c r="EAH17"/>
      <c r="EAI17"/>
      <c r="EAJ17"/>
      <c r="EAK17"/>
      <c r="EAL17"/>
      <c r="EAM17"/>
      <c r="EAN17"/>
      <c r="EAO17"/>
      <c r="EAP17"/>
      <c r="EAQ17"/>
      <c r="EAR17"/>
      <c r="EAS17"/>
      <c r="EAT17"/>
      <c r="EAU17"/>
      <c r="EAV17"/>
      <c r="EAW17"/>
      <c r="EAX17"/>
      <c r="EAY17"/>
      <c r="EAZ17"/>
      <c r="EBA17"/>
      <c r="EBB17"/>
      <c r="EBC17"/>
      <c r="EBD17"/>
      <c r="EBE17"/>
      <c r="EBF17"/>
      <c r="EBG17"/>
      <c r="EBH17"/>
      <c r="EBI17"/>
      <c r="EBJ17"/>
      <c r="EBK17"/>
      <c r="EBL17"/>
      <c r="EBM17"/>
      <c r="EBN17"/>
      <c r="EBO17"/>
      <c r="EBP17"/>
      <c r="EBQ17"/>
      <c r="EBR17"/>
      <c r="EBS17"/>
      <c r="EBT17"/>
      <c r="EBU17"/>
      <c r="EBV17"/>
      <c r="EBW17"/>
      <c r="EBX17"/>
      <c r="EBY17"/>
      <c r="EBZ17"/>
      <c r="ECA17"/>
      <c r="ECB17"/>
      <c r="ECC17"/>
      <c r="ECD17"/>
      <c r="ECE17"/>
      <c r="ECF17"/>
      <c r="ECG17"/>
      <c r="ECH17"/>
      <c r="ECI17"/>
      <c r="ECJ17"/>
      <c r="ECK17"/>
      <c r="ECL17"/>
      <c r="ECM17"/>
      <c r="ECN17"/>
      <c r="ECO17"/>
      <c r="ECP17"/>
      <c r="ECQ17"/>
      <c r="ECR17"/>
      <c r="ECS17"/>
      <c r="ECT17"/>
      <c r="ECU17"/>
      <c r="ECV17"/>
      <c r="ECW17"/>
      <c r="ECX17"/>
      <c r="ECY17"/>
      <c r="ECZ17"/>
      <c r="EDA17"/>
      <c r="EDB17"/>
      <c r="EDC17"/>
      <c r="EDD17"/>
      <c r="EDE17"/>
      <c r="EDF17"/>
      <c r="EDG17"/>
      <c r="EDH17"/>
      <c r="EDI17"/>
      <c r="EDJ17"/>
      <c r="EDK17"/>
      <c r="EDL17"/>
      <c r="EDM17"/>
      <c r="EDN17"/>
      <c r="EDO17"/>
      <c r="EDP17"/>
      <c r="EDQ17"/>
      <c r="EDR17"/>
      <c r="EDS17"/>
      <c r="EDT17"/>
      <c r="EDU17"/>
      <c r="EDV17"/>
      <c r="EDW17"/>
      <c r="EDX17"/>
      <c r="EDY17"/>
      <c r="EDZ17"/>
      <c r="EEA17"/>
      <c r="EEB17"/>
      <c r="EEC17"/>
      <c r="EED17"/>
      <c r="EEE17"/>
      <c r="EEF17"/>
      <c r="EEG17"/>
      <c r="EEH17"/>
      <c r="EEI17"/>
      <c r="EEJ17"/>
      <c r="EEK17"/>
      <c r="EEL17"/>
      <c r="EEM17"/>
      <c r="EEN17"/>
      <c r="EEO17"/>
      <c r="EEP17"/>
      <c r="EEQ17"/>
      <c r="EER17"/>
      <c r="EES17"/>
      <c r="EET17"/>
      <c r="EEU17"/>
      <c r="EEV17"/>
      <c r="EEW17"/>
      <c r="EEX17"/>
      <c r="EEY17"/>
      <c r="EEZ17"/>
      <c r="EFA17"/>
      <c r="EFB17"/>
      <c r="EFC17"/>
      <c r="EFD17"/>
      <c r="EFE17"/>
      <c r="EFF17"/>
      <c r="EFG17"/>
      <c r="EFH17"/>
      <c r="EFI17"/>
      <c r="EFJ17"/>
      <c r="EFK17"/>
      <c r="EFL17"/>
      <c r="EFM17"/>
      <c r="EFN17"/>
      <c r="EFO17"/>
      <c r="EFP17"/>
      <c r="EFQ17"/>
      <c r="EFR17"/>
      <c r="EFS17"/>
      <c r="EFT17"/>
      <c r="EFU17"/>
      <c r="EFV17"/>
      <c r="EFW17"/>
      <c r="EFX17"/>
      <c r="EFY17"/>
      <c r="EFZ17"/>
      <c r="EGA17"/>
      <c r="EGB17"/>
      <c r="EGC17"/>
      <c r="EGD17"/>
      <c r="EGE17"/>
      <c r="EGF17"/>
      <c r="EGG17"/>
      <c r="EGH17"/>
      <c r="EGI17"/>
      <c r="EGJ17"/>
      <c r="EGK17"/>
      <c r="EGL17"/>
      <c r="EGM17"/>
      <c r="EGN17"/>
      <c r="EGO17"/>
      <c r="EGP17"/>
      <c r="EGQ17"/>
      <c r="EGR17"/>
      <c r="EGS17"/>
      <c r="EGT17"/>
      <c r="EGU17"/>
      <c r="EGV17"/>
      <c r="EGW17"/>
      <c r="EGX17"/>
      <c r="EGY17"/>
      <c r="EGZ17"/>
      <c r="EHA17"/>
      <c r="EHB17"/>
      <c r="EHC17"/>
      <c r="EHD17"/>
      <c r="EHE17"/>
      <c r="EHF17"/>
      <c r="EHG17"/>
      <c r="EHH17"/>
      <c r="EHI17"/>
      <c r="EHJ17"/>
      <c r="EHK17"/>
      <c r="EHL17"/>
      <c r="EHM17"/>
      <c r="EHN17"/>
      <c r="EHO17"/>
      <c r="EHP17"/>
      <c r="EHQ17"/>
      <c r="EHR17"/>
      <c r="EHS17"/>
      <c r="EHT17"/>
      <c r="EHU17"/>
      <c r="EHV17"/>
      <c r="EHW17"/>
      <c r="EHX17"/>
      <c r="EHY17"/>
      <c r="EHZ17"/>
      <c r="EIA17"/>
      <c r="EIB17"/>
      <c r="EIC17"/>
      <c r="EID17"/>
      <c r="EIE17"/>
      <c r="EIF17"/>
      <c r="EIG17"/>
      <c r="EIH17"/>
      <c r="EII17"/>
      <c r="EIJ17"/>
      <c r="EIK17"/>
      <c r="EIL17"/>
      <c r="EIM17"/>
      <c r="EIN17"/>
      <c r="EIO17"/>
      <c r="EIP17"/>
      <c r="EIQ17"/>
      <c r="EIR17"/>
      <c r="EIS17"/>
      <c r="EIT17"/>
      <c r="EIU17"/>
      <c r="EIV17"/>
      <c r="EIW17"/>
      <c r="EIX17"/>
      <c r="EIY17"/>
      <c r="EIZ17"/>
      <c r="EJA17"/>
      <c r="EJB17"/>
      <c r="EJC17"/>
      <c r="EJD17"/>
      <c r="EJE17"/>
      <c r="EJF17"/>
      <c r="EJG17"/>
      <c r="EJH17"/>
      <c r="EJI17"/>
      <c r="EJJ17"/>
      <c r="EJK17"/>
      <c r="EJL17"/>
      <c r="EJM17"/>
      <c r="EJN17"/>
      <c r="EJO17"/>
      <c r="EJP17"/>
      <c r="EJQ17"/>
      <c r="EJR17"/>
      <c r="EJS17"/>
      <c r="EJT17"/>
      <c r="EJU17"/>
      <c r="EJV17"/>
      <c r="EJW17"/>
      <c r="EJX17"/>
      <c r="EJY17"/>
      <c r="EJZ17"/>
      <c r="EKA17"/>
      <c r="EKB17"/>
      <c r="EKC17"/>
      <c r="EKD17"/>
      <c r="EKE17"/>
      <c r="EKF17"/>
      <c r="EKG17"/>
      <c r="EKH17"/>
      <c r="EKI17"/>
      <c r="EKJ17"/>
      <c r="EKK17"/>
      <c r="EKL17"/>
      <c r="EKM17"/>
      <c r="EKN17"/>
      <c r="EKO17"/>
      <c r="EKP17"/>
      <c r="EKQ17"/>
      <c r="EKR17"/>
      <c r="EKS17"/>
      <c r="EKT17"/>
      <c r="EKU17"/>
      <c r="EKV17"/>
      <c r="EKW17"/>
      <c r="EKX17"/>
      <c r="EKY17"/>
      <c r="EKZ17"/>
      <c r="ELA17"/>
      <c r="ELB17"/>
      <c r="ELC17"/>
      <c r="ELD17"/>
      <c r="ELE17"/>
      <c r="ELF17"/>
      <c r="ELG17"/>
      <c r="ELH17"/>
      <c r="ELI17"/>
      <c r="ELJ17"/>
      <c r="ELK17"/>
      <c r="ELL17"/>
      <c r="ELM17"/>
      <c r="ELN17"/>
      <c r="ELO17"/>
      <c r="ELP17"/>
      <c r="ELQ17"/>
      <c r="ELR17"/>
      <c r="ELS17"/>
      <c r="ELT17"/>
      <c r="ELU17"/>
      <c r="ELV17"/>
      <c r="ELW17"/>
      <c r="ELX17"/>
      <c r="ELY17"/>
      <c r="ELZ17"/>
      <c r="EMA17"/>
      <c r="EMB17"/>
      <c r="EMC17"/>
      <c r="EMD17"/>
      <c r="EME17"/>
      <c r="EMF17"/>
      <c r="EMG17"/>
      <c r="EMH17"/>
      <c r="EMI17"/>
      <c r="EMJ17"/>
      <c r="EMK17"/>
      <c r="EML17"/>
      <c r="EMM17"/>
      <c r="EMN17"/>
      <c r="EMO17"/>
      <c r="EMP17"/>
      <c r="EMQ17"/>
      <c r="EMR17"/>
      <c r="EMS17"/>
      <c r="EMT17"/>
      <c r="EMU17"/>
      <c r="EMV17"/>
      <c r="EMW17"/>
      <c r="EMX17"/>
      <c r="EMY17"/>
      <c r="EMZ17"/>
      <c r="ENA17"/>
      <c r="ENB17"/>
      <c r="ENC17"/>
      <c r="END17"/>
      <c r="ENE17"/>
      <c r="ENF17"/>
      <c r="ENG17"/>
      <c r="ENH17"/>
      <c r="ENI17"/>
      <c r="ENJ17"/>
      <c r="ENK17"/>
      <c r="ENL17"/>
      <c r="ENM17"/>
      <c r="ENN17"/>
      <c r="ENO17"/>
      <c r="ENP17"/>
      <c r="ENQ17"/>
      <c r="ENR17"/>
      <c r="ENS17"/>
      <c r="ENT17"/>
      <c r="ENU17"/>
      <c r="ENV17"/>
      <c r="ENW17"/>
      <c r="ENX17"/>
      <c r="ENY17"/>
      <c r="ENZ17"/>
      <c r="EOA17"/>
      <c r="EOB17"/>
      <c r="EOC17"/>
      <c r="EOD17"/>
      <c r="EOE17"/>
      <c r="EOF17"/>
      <c r="EOG17"/>
      <c r="EOH17"/>
      <c r="EOI17"/>
      <c r="EOJ17"/>
      <c r="EOK17"/>
      <c r="EOL17"/>
      <c r="EOM17"/>
      <c r="EON17"/>
      <c r="EOO17"/>
      <c r="EOP17"/>
      <c r="EOQ17"/>
      <c r="EOR17"/>
      <c r="EOS17"/>
      <c r="EOT17"/>
      <c r="EOU17"/>
      <c r="EOV17"/>
      <c r="EOW17"/>
      <c r="EOX17"/>
      <c r="EOY17"/>
      <c r="EOZ17"/>
      <c r="EPA17"/>
      <c r="EPB17"/>
      <c r="EPC17"/>
      <c r="EPD17"/>
      <c r="EPE17"/>
      <c r="EPF17"/>
      <c r="EPG17"/>
      <c r="EPH17"/>
      <c r="EPI17"/>
      <c r="EPJ17"/>
      <c r="EPK17"/>
      <c r="EPL17"/>
      <c r="EPM17"/>
      <c r="EPN17"/>
      <c r="EPO17"/>
      <c r="EPP17"/>
      <c r="EPQ17"/>
      <c r="EPR17"/>
      <c r="EPS17"/>
      <c r="EPT17"/>
      <c r="EPU17"/>
      <c r="EPV17"/>
      <c r="EPW17"/>
      <c r="EPX17"/>
      <c r="EPY17"/>
      <c r="EPZ17"/>
      <c r="EQA17"/>
      <c r="EQB17"/>
      <c r="EQC17"/>
      <c r="EQD17"/>
      <c r="EQE17"/>
      <c r="EQF17"/>
      <c r="EQG17"/>
      <c r="EQH17"/>
      <c r="EQI17"/>
      <c r="EQJ17"/>
      <c r="EQK17"/>
      <c r="EQL17"/>
      <c r="EQM17"/>
      <c r="EQN17"/>
      <c r="EQO17"/>
      <c r="EQP17"/>
      <c r="EQQ17"/>
      <c r="EQR17"/>
      <c r="EQS17"/>
      <c r="EQT17"/>
      <c r="EQU17"/>
      <c r="EQV17"/>
      <c r="EQW17"/>
      <c r="EQX17"/>
      <c r="EQY17"/>
      <c r="EQZ17"/>
      <c r="ERA17"/>
      <c r="ERB17"/>
      <c r="ERC17"/>
      <c r="ERD17"/>
      <c r="ERE17"/>
      <c r="ERF17"/>
      <c r="ERG17"/>
      <c r="ERH17"/>
      <c r="ERI17"/>
      <c r="ERJ17"/>
      <c r="ERK17"/>
      <c r="ERL17"/>
      <c r="ERM17"/>
      <c r="ERN17"/>
      <c r="ERO17"/>
      <c r="ERP17"/>
      <c r="ERQ17"/>
      <c r="ERR17"/>
      <c r="ERS17"/>
      <c r="ERT17"/>
      <c r="ERU17"/>
      <c r="ERV17"/>
      <c r="ERW17"/>
      <c r="ERX17"/>
      <c r="ERY17"/>
      <c r="ERZ17"/>
      <c r="ESA17"/>
      <c r="ESB17"/>
      <c r="ESC17"/>
      <c r="ESD17"/>
      <c r="ESE17"/>
      <c r="ESF17"/>
      <c r="ESG17"/>
      <c r="ESH17"/>
      <c r="ESI17"/>
      <c r="ESJ17"/>
      <c r="ESK17"/>
      <c r="ESL17"/>
      <c r="ESM17"/>
      <c r="ESN17"/>
      <c r="ESO17"/>
      <c r="ESP17"/>
      <c r="ESQ17"/>
      <c r="ESR17"/>
      <c r="ESS17"/>
      <c r="EST17"/>
      <c r="ESU17"/>
      <c r="ESV17"/>
      <c r="ESW17"/>
      <c r="ESX17"/>
      <c r="ESY17"/>
      <c r="ESZ17"/>
      <c r="ETA17"/>
      <c r="ETB17"/>
      <c r="ETC17"/>
      <c r="ETD17"/>
      <c r="ETE17"/>
      <c r="ETF17"/>
      <c r="ETG17"/>
      <c r="ETH17"/>
      <c r="ETI17"/>
      <c r="ETJ17"/>
      <c r="ETK17"/>
      <c r="ETL17"/>
      <c r="ETM17"/>
      <c r="ETN17"/>
      <c r="ETO17"/>
      <c r="ETP17"/>
      <c r="ETQ17"/>
      <c r="ETR17"/>
      <c r="ETS17"/>
      <c r="ETT17"/>
      <c r="ETU17"/>
      <c r="ETV17"/>
      <c r="ETW17"/>
      <c r="ETX17"/>
      <c r="ETY17"/>
      <c r="ETZ17"/>
      <c r="EUA17"/>
      <c r="EUB17"/>
      <c r="EUC17"/>
      <c r="EUD17"/>
      <c r="EUE17"/>
      <c r="EUF17"/>
      <c r="EUG17"/>
      <c r="EUH17"/>
      <c r="EUI17"/>
      <c r="EUJ17"/>
      <c r="EUK17"/>
      <c r="EUL17"/>
      <c r="EUM17"/>
      <c r="EUN17"/>
      <c r="EUO17"/>
      <c r="EUP17"/>
      <c r="EUQ17"/>
      <c r="EUR17"/>
      <c r="EUS17"/>
      <c r="EUT17"/>
      <c r="EUU17"/>
      <c r="EUV17"/>
      <c r="EUW17"/>
      <c r="EUX17"/>
      <c r="EUY17"/>
      <c r="EUZ17"/>
      <c r="EVA17"/>
      <c r="EVB17"/>
      <c r="EVC17"/>
      <c r="EVD17"/>
      <c r="EVE17"/>
      <c r="EVF17"/>
      <c r="EVG17"/>
      <c r="EVH17"/>
      <c r="EVI17"/>
      <c r="EVJ17"/>
      <c r="EVK17"/>
      <c r="EVL17"/>
      <c r="EVM17"/>
      <c r="EVN17"/>
      <c r="EVO17"/>
      <c r="EVP17"/>
      <c r="EVQ17"/>
      <c r="EVR17"/>
      <c r="EVS17"/>
      <c r="EVT17"/>
      <c r="EVU17"/>
      <c r="EVV17"/>
      <c r="EVW17"/>
      <c r="EVX17"/>
      <c r="EVY17"/>
      <c r="EVZ17"/>
      <c r="EWA17"/>
      <c r="EWB17"/>
      <c r="EWC17"/>
      <c r="EWD17"/>
      <c r="EWE17"/>
      <c r="EWF17"/>
      <c r="EWG17"/>
      <c r="EWH17"/>
      <c r="EWI17"/>
      <c r="EWJ17"/>
      <c r="EWK17"/>
      <c r="EWL17"/>
      <c r="EWM17"/>
      <c r="EWN17"/>
      <c r="EWO17"/>
      <c r="EWP17"/>
      <c r="EWQ17"/>
      <c r="EWR17"/>
      <c r="EWS17"/>
      <c r="EWT17"/>
      <c r="EWU17"/>
      <c r="EWV17"/>
      <c r="EWW17"/>
      <c r="EWX17"/>
      <c r="EWY17"/>
      <c r="EWZ17"/>
      <c r="EXA17"/>
      <c r="EXB17"/>
      <c r="EXC17"/>
      <c r="EXD17"/>
      <c r="EXE17"/>
      <c r="EXF17"/>
      <c r="EXG17"/>
      <c r="EXH17"/>
      <c r="EXI17"/>
      <c r="EXJ17"/>
      <c r="EXK17"/>
      <c r="EXL17"/>
      <c r="EXM17"/>
      <c r="EXN17"/>
      <c r="EXO17"/>
      <c r="EXP17"/>
      <c r="EXQ17"/>
      <c r="EXR17"/>
      <c r="EXS17"/>
      <c r="EXT17"/>
      <c r="EXU17"/>
      <c r="EXV17"/>
      <c r="EXW17"/>
      <c r="EXX17"/>
      <c r="EXY17"/>
      <c r="EXZ17"/>
      <c r="EYA17"/>
      <c r="EYB17"/>
      <c r="EYC17"/>
      <c r="EYD17"/>
      <c r="EYE17"/>
      <c r="EYF17"/>
      <c r="EYG17"/>
      <c r="EYH17"/>
      <c r="EYI17"/>
      <c r="EYJ17"/>
      <c r="EYK17"/>
      <c r="EYL17"/>
      <c r="EYM17"/>
      <c r="EYN17"/>
      <c r="EYO17"/>
      <c r="EYP17"/>
      <c r="EYQ17"/>
      <c r="EYR17"/>
      <c r="EYS17"/>
      <c r="EYT17"/>
      <c r="EYU17"/>
      <c r="EYV17"/>
      <c r="EYW17"/>
      <c r="EYX17"/>
      <c r="EYY17"/>
      <c r="EYZ17"/>
      <c r="EZA17"/>
      <c r="EZB17"/>
      <c r="EZC17"/>
      <c r="EZD17"/>
      <c r="EZE17"/>
      <c r="EZF17"/>
      <c r="EZG17"/>
      <c r="EZH17"/>
      <c r="EZI17"/>
      <c r="EZJ17"/>
      <c r="EZK17"/>
      <c r="EZL17"/>
      <c r="EZM17"/>
      <c r="EZN17"/>
      <c r="EZO17"/>
      <c r="EZP17"/>
      <c r="EZQ17"/>
      <c r="EZR17"/>
      <c r="EZS17"/>
      <c r="EZT17"/>
      <c r="EZU17"/>
      <c r="EZV17"/>
      <c r="EZW17"/>
      <c r="EZX17"/>
      <c r="EZY17"/>
      <c r="EZZ17"/>
      <c r="FAA17"/>
      <c r="FAB17"/>
      <c r="FAC17"/>
      <c r="FAD17"/>
      <c r="FAE17"/>
      <c r="FAF17"/>
      <c r="FAG17"/>
      <c r="FAH17"/>
      <c r="FAI17"/>
      <c r="FAJ17"/>
      <c r="FAK17"/>
      <c r="FAL17"/>
      <c r="FAM17"/>
      <c r="FAN17"/>
      <c r="FAO17"/>
      <c r="FAP17"/>
      <c r="FAQ17"/>
      <c r="FAR17"/>
      <c r="FAS17"/>
      <c r="FAT17"/>
      <c r="FAU17"/>
      <c r="FAV17"/>
      <c r="FAW17"/>
      <c r="FAX17"/>
      <c r="FAY17"/>
      <c r="FAZ17"/>
      <c r="FBA17"/>
      <c r="FBB17"/>
      <c r="FBC17"/>
      <c r="FBD17"/>
      <c r="FBE17"/>
      <c r="FBF17"/>
      <c r="FBG17"/>
      <c r="FBH17"/>
      <c r="FBI17"/>
      <c r="FBJ17"/>
      <c r="FBK17"/>
      <c r="FBL17"/>
      <c r="FBM17"/>
      <c r="FBN17"/>
      <c r="FBO17"/>
      <c r="FBP17"/>
      <c r="FBQ17"/>
      <c r="FBR17"/>
      <c r="FBS17"/>
      <c r="FBT17"/>
      <c r="FBU17"/>
      <c r="FBV17"/>
      <c r="FBW17"/>
      <c r="FBX17"/>
      <c r="FBY17"/>
      <c r="FBZ17"/>
      <c r="FCA17"/>
      <c r="FCB17"/>
      <c r="FCC17"/>
      <c r="FCD17"/>
      <c r="FCE17"/>
      <c r="FCF17"/>
      <c r="FCG17"/>
      <c r="FCH17"/>
      <c r="FCI17"/>
      <c r="FCJ17"/>
      <c r="FCK17"/>
      <c r="FCL17"/>
      <c r="FCM17"/>
      <c r="FCN17"/>
      <c r="FCO17"/>
      <c r="FCP17"/>
      <c r="FCQ17"/>
      <c r="FCR17"/>
      <c r="FCS17"/>
      <c r="FCT17"/>
      <c r="FCU17"/>
      <c r="FCV17"/>
      <c r="FCW17"/>
      <c r="FCX17"/>
      <c r="FCY17"/>
      <c r="FCZ17"/>
      <c r="FDA17"/>
      <c r="FDB17"/>
      <c r="FDC17"/>
      <c r="FDD17"/>
      <c r="FDE17"/>
      <c r="FDF17"/>
      <c r="FDG17"/>
      <c r="FDH17"/>
      <c r="FDI17"/>
      <c r="FDJ17"/>
      <c r="FDK17"/>
      <c r="FDL17"/>
      <c r="FDM17"/>
      <c r="FDN17"/>
      <c r="FDO17"/>
      <c r="FDP17"/>
      <c r="FDQ17"/>
      <c r="FDR17"/>
      <c r="FDS17"/>
      <c r="FDT17"/>
      <c r="FDU17"/>
      <c r="FDV17"/>
      <c r="FDW17"/>
      <c r="FDX17"/>
      <c r="FDY17"/>
      <c r="FDZ17"/>
      <c r="FEA17"/>
      <c r="FEB17"/>
      <c r="FEC17"/>
      <c r="FED17"/>
      <c r="FEE17"/>
      <c r="FEF17"/>
      <c r="FEG17"/>
      <c r="FEH17"/>
      <c r="FEI17"/>
      <c r="FEJ17"/>
      <c r="FEK17"/>
      <c r="FEL17"/>
      <c r="FEM17"/>
      <c r="FEN17"/>
      <c r="FEO17"/>
      <c r="FEP17"/>
      <c r="FEQ17"/>
      <c r="FER17"/>
      <c r="FES17"/>
      <c r="FET17"/>
      <c r="FEU17"/>
      <c r="FEV17"/>
      <c r="FEW17"/>
      <c r="FEX17"/>
      <c r="FEY17"/>
      <c r="FEZ17"/>
      <c r="FFA17"/>
      <c r="FFB17"/>
      <c r="FFC17"/>
      <c r="FFD17"/>
      <c r="FFE17"/>
      <c r="FFF17"/>
      <c r="FFG17"/>
      <c r="FFH17"/>
      <c r="FFI17"/>
      <c r="FFJ17"/>
      <c r="FFK17"/>
      <c r="FFL17"/>
      <c r="FFM17"/>
      <c r="FFN17"/>
      <c r="FFO17"/>
      <c r="FFP17"/>
      <c r="FFQ17"/>
      <c r="FFR17"/>
      <c r="FFS17"/>
      <c r="FFT17"/>
      <c r="FFU17"/>
      <c r="FFV17"/>
      <c r="FFW17"/>
      <c r="FFX17"/>
      <c r="FFY17"/>
      <c r="FFZ17"/>
      <c r="FGA17"/>
      <c r="FGB17"/>
      <c r="FGC17"/>
      <c r="FGD17"/>
      <c r="FGE17"/>
      <c r="FGF17"/>
      <c r="FGG17"/>
      <c r="FGH17"/>
      <c r="FGI17"/>
      <c r="FGJ17"/>
      <c r="FGK17"/>
      <c r="FGL17"/>
      <c r="FGM17"/>
      <c r="FGN17"/>
      <c r="FGO17"/>
      <c r="FGP17"/>
      <c r="FGQ17"/>
      <c r="FGR17"/>
      <c r="FGS17"/>
      <c r="FGT17"/>
      <c r="FGU17"/>
      <c r="FGV17"/>
      <c r="FGW17"/>
      <c r="FGX17"/>
      <c r="FGY17"/>
      <c r="FGZ17"/>
      <c r="FHA17"/>
      <c r="FHB17"/>
      <c r="FHC17"/>
      <c r="FHD17"/>
      <c r="FHE17"/>
      <c r="FHF17"/>
      <c r="FHG17"/>
      <c r="FHH17"/>
      <c r="FHI17"/>
      <c r="FHJ17"/>
      <c r="FHK17"/>
      <c r="FHL17"/>
      <c r="FHM17"/>
      <c r="FHN17"/>
      <c r="FHO17"/>
      <c r="FHP17"/>
      <c r="FHQ17"/>
      <c r="FHR17"/>
      <c r="FHS17"/>
      <c r="FHT17"/>
      <c r="FHU17"/>
      <c r="FHV17"/>
      <c r="FHW17"/>
      <c r="FHX17"/>
      <c r="FHY17"/>
      <c r="FHZ17"/>
      <c r="FIA17"/>
      <c r="FIB17"/>
      <c r="FIC17"/>
      <c r="FID17"/>
      <c r="FIE17"/>
      <c r="FIF17"/>
      <c r="FIG17"/>
      <c r="FIH17"/>
      <c r="FII17"/>
      <c r="FIJ17"/>
      <c r="FIK17"/>
      <c r="FIL17"/>
      <c r="FIM17"/>
      <c r="FIN17"/>
      <c r="FIO17"/>
      <c r="FIP17"/>
      <c r="FIQ17"/>
      <c r="FIR17"/>
      <c r="FIS17"/>
      <c r="FIT17"/>
      <c r="FIU17"/>
      <c r="FIV17"/>
      <c r="FIW17"/>
      <c r="FIX17"/>
      <c r="FIY17"/>
      <c r="FIZ17"/>
      <c r="FJA17"/>
      <c r="FJB17"/>
      <c r="FJC17"/>
      <c r="FJD17"/>
      <c r="FJE17"/>
      <c r="FJF17"/>
      <c r="FJG17"/>
      <c r="FJH17"/>
      <c r="FJI17"/>
      <c r="FJJ17"/>
      <c r="FJK17"/>
      <c r="FJL17"/>
      <c r="FJM17"/>
      <c r="FJN17"/>
      <c r="FJO17"/>
      <c r="FJP17"/>
      <c r="FJQ17"/>
      <c r="FJR17"/>
      <c r="FJS17"/>
      <c r="FJT17"/>
      <c r="FJU17"/>
      <c r="FJV17"/>
      <c r="FJW17"/>
      <c r="FJX17"/>
      <c r="FJY17"/>
      <c r="FJZ17"/>
      <c r="FKA17"/>
      <c r="FKB17"/>
      <c r="FKC17"/>
      <c r="FKD17"/>
      <c r="FKE17"/>
      <c r="FKF17"/>
      <c r="FKG17"/>
      <c r="FKH17"/>
      <c r="FKI17"/>
      <c r="FKJ17"/>
      <c r="FKK17"/>
      <c r="FKL17"/>
      <c r="FKM17"/>
      <c r="FKN17"/>
      <c r="FKO17"/>
      <c r="FKP17"/>
      <c r="FKQ17"/>
      <c r="FKR17"/>
      <c r="FKS17"/>
      <c r="FKT17"/>
      <c r="FKU17"/>
      <c r="FKV17"/>
      <c r="FKW17"/>
      <c r="FKX17"/>
      <c r="FKY17"/>
      <c r="FKZ17"/>
      <c r="FLA17"/>
      <c r="FLB17"/>
      <c r="FLC17"/>
      <c r="FLD17"/>
      <c r="FLE17"/>
      <c r="FLF17"/>
      <c r="FLG17"/>
      <c r="FLH17"/>
      <c r="FLI17"/>
      <c r="FLJ17"/>
      <c r="FLK17"/>
      <c r="FLL17"/>
      <c r="FLM17"/>
      <c r="FLN17"/>
      <c r="FLO17"/>
      <c r="FLP17"/>
      <c r="FLQ17"/>
      <c r="FLR17"/>
      <c r="FLS17"/>
      <c r="FLT17"/>
      <c r="FLU17"/>
      <c r="FLV17"/>
      <c r="FLW17"/>
      <c r="FLX17"/>
      <c r="FLY17"/>
      <c r="FLZ17"/>
      <c r="FMA17"/>
      <c r="FMB17"/>
      <c r="FMC17"/>
      <c r="FMD17"/>
      <c r="FME17"/>
      <c r="FMF17"/>
      <c r="FMG17"/>
      <c r="FMH17"/>
      <c r="FMI17"/>
      <c r="FMJ17"/>
      <c r="FMK17"/>
      <c r="FML17"/>
      <c r="FMM17"/>
      <c r="FMN17"/>
      <c r="FMO17"/>
      <c r="FMP17"/>
      <c r="FMQ17"/>
      <c r="FMR17"/>
      <c r="FMS17"/>
      <c r="FMT17"/>
      <c r="FMU17"/>
      <c r="FMV17"/>
      <c r="FMW17"/>
      <c r="FMX17"/>
      <c r="FMY17"/>
      <c r="FMZ17"/>
      <c r="FNA17"/>
      <c r="FNB17"/>
      <c r="FNC17"/>
      <c r="FND17"/>
      <c r="FNE17"/>
      <c r="FNF17"/>
      <c r="FNG17"/>
      <c r="FNH17"/>
      <c r="FNI17"/>
      <c r="FNJ17"/>
      <c r="FNK17"/>
      <c r="FNL17"/>
      <c r="FNM17"/>
      <c r="FNN17"/>
      <c r="FNO17"/>
      <c r="FNP17"/>
      <c r="FNQ17"/>
      <c r="FNR17"/>
      <c r="FNS17"/>
      <c r="FNT17"/>
      <c r="FNU17"/>
      <c r="FNV17"/>
      <c r="FNW17"/>
      <c r="FNX17"/>
      <c r="FNY17"/>
      <c r="FNZ17"/>
      <c r="FOA17"/>
      <c r="FOB17"/>
      <c r="FOC17"/>
      <c r="FOD17"/>
      <c r="FOE17"/>
      <c r="FOF17"/>
      <c r="FOG17"/>
      <c r="FOH17"/>
      <c r="FOI17"/>
      <c r="FOJ17"/>
      <c r="FOK17"/>
      <c r="FOL17"/>
      <c r="FOM17"/>
      <c r="FON17"/>
      <c r="FOO17"/>
      <c r="FOP17"/>
      <c r="FOQ17"/>
      <c r="FOR17"/>
      <c r="FOS17"/>
      <c r="FOT17"/>
      <c r="FOU17"/>
      <c r="FOV17"/>
      <c r="FOW17"/>
      <c r="FOX17"/>
      <c r="FOY17"/>
      <c r="FOZ17"/>
      <c r="FPA17"/>
      <c r="FPB17"/>
      <c r="FPC17"/>
      <c r="FPD17"/>
      <c r="FPE17"/>
      <c r="FPF17"/>
      <c r="FPG17"/>
      <c r="FPH17"/>
      <c r="FPI17"/>
      <c r="FPJ17"/>
      <c r="FPK17"/>
      <c r="FPL17"/>
      <c r="FPM17"/>
      <c r="FPN17"/>
      <c r="FPO17"/>
      <c r="FPP17"/>
      <c r="FPQ17"/>
      <c r="FPR17"/>
      <c r="FPS17"/>
      <c r="FPT17"/>
      <c r="FPU17"/>
      <c r="FPV17"/>
      <c r="FPW17"/>
      <c r="FPX17"/>
      <c r="FPY17"/>
      <c r="FPZ17"/>
      <c r="FQA17"/>
      <c r="FQB17"/>
      <c r="FQC17"/>
      <c r="FQD17"/>
      <c r="FQE17"/>
      <c r="FQF17"/>
      <c r="FQG17"/>
      <c r="FQH17"/>
      <c r="FQI17"/>
      <c r="FQJ17"/>
      <c r="FQK17"/>
      <c r="FQL17"/>
      <c r="FQM17"/>
      <c r="FQN17"/>
      <c r="FQO17"/>
      <c r="FQP17"/>
      <c r="FQQ17"/>
      <c r="FQR17"/>
      <c r="FQS17"/>
      <c r="FQT17"/>
      <c r="FQU17"/>
      <c r="FQV17"/>
      <c r="FQW17"/>
      <c r="FQX17"/>
      <c r="FQY17"/>
      <c r="FQZ17"/>
      <c r="FRA17"/>
      <c r="FRB17"/>
      <c r="FRC17"/>
      <c r="FRD17"/>
      <c r="FRE17"/>
      <c r="FRF17"/>
      <c r="FRG17"/>
      <c r="FRH17"/>
      <c r="FRI17"/>
      <c r="FRJ17"/>
      <c r="FRK17"/>
      <c r="FRL17"/>
      <c r="FRM17"/>
      <c r="FRN17"/>
      <c r="FRO17"/>
      <c r="FRP17"/>
      <c r="FRQ17"/>
      <c r="FRR17"/>
      <c r="FRS17"/>
      <c r="FRT17"/>
      <c r="FRU17"/>
      <c r="FRV17"/>
      <c r="FRW17"/>
      <c r="FRX17"/>
      <c r="FRY17"/>
      <c r="FRZ17"/>
      <c r="FSA17"/>
      <c r="FSB17"/>
      <c r="FSC17"/>
      <c r="FSD17"/>
      <c r="FSE17"/>
      <c r="FSF17"/>
      <c r="FSG17"/>
      <c r="FSH17"/>
      <c r="FSI17"/>
      <c r="FSJ17"/>
      <c r="FSK17"/>
      <c r="FSL17"/>
      <c r="FSM17"/>
      <c r="FSN17"/>
      <c r="FSO17"/>
      <c r="FSP17"/>
      <c r="FSQ17"/>
      <c r="FSR17"/>
      <c r="FSS17"/>
      <c r="FST17"/>
      <c r="FSU17"/>
      <c r="FSV17"/>
      <c r="FSW17"/>
      <c r="FSX17"/>
      <c r="FSY17"/>
      <c r="FSZ17"/>
      <c r="FTA17"/>
      <c r="FTB17"/>
      <c r="FTC17"/>
      <c r="FTD17"/>
      <c r="FTE17"/>
      <c r="FTF17"/>
      <c r="FTG17"/>
      <c r="FTH17"/>
      <c r="FTI17"/>
      <c r="FTJ17"/>
      <c r="FTK17"/>
      <c r="FTL17"/>
      <c r="FTM17"/>
      <c r="FTN17"/>
      <c r="FTO17"/>
      <c r="FTP17"/>
      <c r="FTQ17"/>
      <c r="FTR17"/>
      <c r="FTS17"/>
      <c r="FTT17"/>
      <c r="FTU17"/>
      <c r="FTV17"/>
      <c r="FTW17"/>
      <c r="FTX17"/>
      <c r="FTY17"/>
      <c r="FTZ17"/>
      <c r="FUA17"/>
      <c r="FUB17"/>
      <c r="FUC17"/>
      <c r="FUD17"/>
      <c r="FUE17"/>
      <c r="FUF17"/>
      <c r="FUG17"/>
      <c r="FUH17"/>
      <c r="FUI17"/>
      <c r="FUJ17"/>
      <c r="FUK17"/>
      <c r="FUL17"/>
      <c r="FUM17"/>
      <c r="FUN17"/>
      <c r="FUO17"/>
      <c r="FUP17"/>
      <c r="FUQ17"/>
      <c r="FUR17"/>
      <c r="FUS17"/>
      <c r="FUT17"/>
      <c r="FUU17"/>
      <c r="FUV17"/>
      <c r="FUW17"/>
      <c r="FUX17"/>
      <c r="FUY17"/>
      <c r="FUZ17"/>
      <c r="FVA17"/>
      <c r="FVB17"/>
      <c r="FVC17"/>
      <c r="FVD17"/>
      <c r="FVE17"/>
      <c r="FVF17"/>
      <c r="FVG17"/>
      <c r="FVH17"/>
      <c r="FVI17"/>
      <c r="FVJ17"/>
      <c r="FVK17"/>
      <c r="FVL17"/>
      <c r="FVM17"/>
      <c r="FVN17"/>
      <c r="FVO17"/>
      <c r="FVP17"/>
      <c r="FVQ17"/>
      <c r="FVR17"/>
      <c r="FVS17"/>
      <c r="FVT17"/>
      <c r="FVU17"/>
      <c r="FVV17"/>
      <c r="FVW17"/>
      <c r="FVX17"/>
      <c r="FVY17"/>
      <c r="FVZ17"/>
      <c r="FWA17"/>
      <c r="FWB17"/>
      <c r="FWC17"/>
      <c r="FWD17"/>
      <c r="FWE17"/>
      <c r="FWF17"/>
      <c r="FWG17"/>
      <c r="FWH17"/>
      <c r="FWI17"/>
      <c r="FWJ17"/>
      <c r="FWK17"/>
      <c r="FWL17"/>
      <c r="FWM17"/>
      <c r="FWN17"/>
      <c r="FWO17"/>
      <c r="FWP17"/>
      <c r="FWQ17"/>
      <c r="FWR17"/>
      <c r="FWS17"/>
      <c r="FWT17"/>
      <c r="FWU17"/>
      <c r="FWV17"/>
      <c r="FWW17"/>
      <c r="FWX17"/>
      <c r="FWY17"/>
      <c r="FWZ17"/>
      <c r="FXA17"/>
      <c r="FXB17"/>
      <c r="FXC17"/>
      <c r="FXD17"/>
      <c r="FXE17"/>
      <c r="FXF17"/>
      <c r="FXG17"/>
      <c r="FXH17"/>
      <c r="FXI17"/>
      <c r="FXJ17"/>
      <c r="FXK17"/>
      <c r="FXL17"/>
      <c r="FXM17"/>
      <c r="FXN17"/>
      <c r="FXO17"/>
      <c r="FXP17"/>
      <c r="FXQ17"/>
      <c r="FXR17"/>
      <c r="FXS17"/>
      <c r="FXT17"/>
      <c r="FXU17"/>
      <c r="FXV17"/>
      <c r="FXW17"/>
      <c r="FXX17"/>
      <c r="FXY17"/>
      <c r="FXZ17"/>
      <c r="FYA17"/>
      <c r="FYB17"/>
      <c r="FYC17"/>
      <c r="FYD17"/>
      <c r="FYE17"/>
      <c r="FYF17"/>
      <c r="FYG17"/>
      <c r="FYH17"/>
      <c r="FYI17"/>
      <c r="FYJ17"/>
      <c r="FYK17"/>
      <c r="FYL17"/>
      <c r="FYM17"/>
      <c r="FYN17"/>
      <c r="FYO17"/>
      <c r="FYP17"/>
      <c r="FYQ17"/>
      <c r="FYR17"/>
      <c r="FYS17"/>
      <c r="FYT17"/>
      <c r="FYU17"/>
      <c r="FYV17"/>
      <c r="FYW17"/>
      <c r="FYX17"/>
      <c r="FYY17"/>
      <c r="FYZ17"/>
      <c r="FZA17"/>
      <c r="FZB17"/>
      <c r="FZC17"/>
      <c r="FZD17"/>
      <c r="FZE17"/>
      <c r="FZF17"/>
      <c r="FZG17"/>
      <c r="FZH17"/>
      <c r="FZI17"/>
      <c r="FZJ17"/>
      <c r="FZK17"/>
      <c r="FZL17"/>
      <c r="FZM17"/>
      <c r="FZN17"/>
      <c r="FZO17"/>
      <c r="FZP17"/>
      <c r="FZQ17"/>
      <c r="FZR17"/>
      <c r="FZS17"/>
      <c r="FZT17"/>
      <c r="FZU17"/>
      <c r="FZV17"/>
      <c r="FZW17"/>
      <c r="FZX17"/>
      <c r="FZY17"/>
      <c r="FZZ17"/>
      <c r="GAA17"/>
      <c r="GAB17"/>
      <c r="GAC17"/>
      <c r="GAD17"/>
      <c r="GAE17"/>
      <c r="GAF17"/>
      <c r="GAG17"/>
      <c r="GAH17"/>
      <c r="GAI17"/>
      <c r="GAJ17"/>
      <c r="GAK17"/>
      <c r="GAL17"/>
      <c r="GAM17"/>
      <c r="GAN17"/>
      <c r="GAO17"/>
      <c r="GAP17"/>
      <c r="GAQ17"/>
      <c r="GAR17"/>
      <c r="GAS17"/>
      <c r="GAT17"/>
      <c r="GAU17"/>
      <c r="GAV17"/>
      <c r="GAW17"/>
      <c r="GAX17"/>
      <c r="GAY17"/>
      <c r="GAZ17"/>
      <c r="GBA17"/>
      <c r="GBB17"/>
      <c r="GBC17"/>
      <c r="GBD17"/>
      <c r="GBE17"/>
      <c r="GBF17"/>
      <c r="GBG17"/>
      <c r="GBH17"/>
      <c r="GBI17"/>
      <c r="GBJ17"/>
      <c r="GBK17"/>
      <c r="GBL17"/>
      <c r="GBM17"/>
      <c r="GBN17"/>
      <c r="GBO17"/>
      <c r="GBP17"/>
      <c r="GBQ17"/>
      <c r="GBR17"/>
      <c r="GBS17"/>
      <c r="GBT17"/>
      <c r="GBU17"/>
      <c r="GBV17"/>
      <c r="GBW17"/>
      <c r="GBX17"/>
      <c r="GBY17"/>
      <c r="GBZ17"/>
      <c r="GCA17"/>
      <c r="GCB17"/>
      <c r="GCC17"/>
      <c r="GCD17"/>
      <c r="GCE17"/>
      <c r="GCF17"/>
      <c r="GCG17"/>
      <c r="GCH17"/>
      <c r="GCI17"/>
      <c r="GCJ17"/>
      <c r="GCK17"/>
      <c r="GCL17"/>
      <c r="GCM17"/>
      <c r="GCN17"/>
      <c r="GCO17"/>
      <c r="GCP17"/>
      <c r="GCQ17"/>
      <c r="GCR17"/>
      <c r="GCS17"/>
      <c r="GCT17"/>
      <c r="GCU17"/>
      <c r="GCV17"/>
      <c r="GCW17"/>
      <c r="GCX17"/>
      <c r="GCY17"/>
      <c r="GCZ17"/>
      <c r="GDA17"/>
      <c r="GDB17"/>
      <c r="GDC17"/>
      <c r="GDD17"/>
      <c r="GDE17"/>
      <c r="GDF17"/>
      <c r="GDG17"/>
      <c r="GDH17"/>
      <c r="GDI17"/>
      <c r="GDJ17"/>
      <c r="GDK17"/>
      <c r="GDL17"/>
      <c r="GDM17"/>
      <c r="GDN17"/>
      <c r="GDO17"/>
      <c r="GDP17"/>
      <c r="GDQ17"/>
      <c r="GDR17"/>
      <c r="GDS17"/>
      <c r="GDT17"/>
      <c r="GDU17"/>
      <c r="GDV17"/>
      <c r="GDW17"/>
      <c r="GDX17"/>
      <c r="GDY17"/>
      <c r="GDZ17"/>
      <c r="GEA17"/>
      <c r="GEB17"/>
      <c r="GEC17"/>
      <c r="GED17"/>
      <c r="GEE17"/>
      <c r="GEF17"/>
      <c r="GEG17"/>
      <c r="GEH17"/>
      <c r="GEI17"/>
      <c r="GEJ17"/>
      <c r="GEK17"/>
      <c r="GEL17"/>
      <c r="GEM17"/>
      <c r="GEN17"/>
      <c r="GEO17"/>
      <c r="GEP17"/>
      <c r="GEQ17"/>
      <c r="GER17"/>
      <c r="GES17"/>
      <c r="GET17"/>
      <c r="GEU17"/>
      <c r="GEV17"/>
      <c r="GEW17"/>
      <c r="GEX17"/>
      <c r="GEY17"/>
      <c r="GEZ17"/>
      <c r="GFA17"/>
      <c r="GFB17"/>
      <c r="GFC17"/>
      <c r="GFD17"/>
      <c r="GFE17"/>
      <c r="GFF17"/>
      <c r="GFG17"/>
      <c r="GFH17"/>
      <c r="GFI17"/>
      <c r="GFJ17"/>
      <c r="GFK17"/>
      <c r="GFL17"/>
      <c r="GFM17"/>
      <c r="GFN17"/>
      <c r="GFO17"/>
      <c r="GFP17"/>
      <c r="GFQ17"/>
      <c r="GFR17"/>
      <c r="GFS17"/>
      <c r="GFT17"/>
      <c r="GFU17"/>
      <c r="GFV17"/>
      <c r="GFW17"/>
      <c r="GFX17"/>
      <c r="GFY17"/>
      <c r="GFZ17"/>
      <c r="GGA17"/>
      <c r="GGB17"/>
      <c r="GGC17"/>
      <c r="GGD17"/>
      <c r="GGE17"/>
      <c r="GGF17"/>
      <c r="GGG17"/>
      <c r="GGH17"/>
      <c r="GGI17"/>
      <c r="GGJ17"/>
      <c r="GGK17"/>
      <c r="GGL17"/>
      <c r="GGM17"/>
      <c r="GGN17"/>
      <c r="GGO17"/>
      <c r="GGP17"/>
      <c r="GGQ17"/>
      <c r="GGR17"/>
      <c r="GGS17"/>
      <c r="GGT17"/>
      <c r="GGU17"/>
      <c r="GGV17"/>
      <c r="GGW17"/>
      <c r="GGX17"/>
      <c r="GGY17"/>
      <c r="GGZ17"/>
      <c r="GHA17"/>
      <c r="GHB17"/>
      <c r="GHC17"/>
      <c r="GHD17"/>
      <c r="GHE17"/>
      <c r="GHF17"/>
      <c r="GHG17"/>
      <c r="GHH17"/>
      <c r="GHI17"/>
      <c r="GHJ17"/>
      <c r="GHK17"/>
      <c r="GHL17"/>
      <c r="GHM17"/>
      <c r="GHN17"/>
      <c r="GHO17"/>
      <c r="GHP17"/>
      <c r="GHQ17"/>
      <c r="GHR17"/>
      <c r="GHS17"/>
      <c r="GHT17"/>
      <c r="GHU17"/>
      <c r="GHV17"/>
      <c r="GHW17"/>
      <c r="GHX17"/>
      <c r="GHY17"/>
      <c r="GHZ17"/>
      <c r="GIA17"/>
      <c r="GIB17"/>
      <c r="GIC17"/>
      <c r="GID17"/>
      <c r="GIE17"/>
      <c r="GIF17"/>
      <c r="GIG17"/>
      <c r="GIH17"/>
      <c r="GII17"/>
      <c r="GIJ17"/>
      <c r="GIK17"/>
      <c r="GIL17"/>
      <c r="GIM17"/>
      <c r="GIN17"/>
      <c r="GIO17"/>
      <c r="GIP17"/>
      <c r="GIQ17"/>
      <c r="GIR17"/>
      <c r="GIS17"/>
      <c r="GIT17"/>
      <c r="GIU17"/>
      <c r="GIV17"/>
      <c r="GIW17"/>
      <c r="GIX17"/>
      <c r="GIY17"/>
      <c r="GIZ17"/>
      <c r="GJA17"/>
      <c r="GJB17"/>
      <c r="GJC17"/>
      <c r="GJD17"/>
      <c r="GJE17"/>
      <c r="GJF17"/>
      <c r="GJG17"/>
      <c r="GJH17"/>
      <c r="GJI17"/>
      <c r="GJJ17"/>
      <c r="GJK17"/>
      <c r="GJL17"/>
      <c r="GJM17"/>
      <c r="GJN17"/>
      <c r="GJO17"/>
      <c r="GJP17"/>
      <c r="GJQ17"/>
      <c r="GJR17"/>
      <c r="GJS17"/>
      <c r="GJT17"/>
      <c r="GJU17"/>
      <c r="GJV17"/>
      <c r="GJW17"/>
      <c r="GJX17"/>
      <c r="GJY17"/>
      <c r="GJZ17"/>
      <c r="GKA17"/>
      <c r="GKB17"/>
      <c r="GKC17"/>
      <c r="GKD17"/>
      <c r="GKE17"/>
      <c r="GKF17"/>
      <c r="GKG17"/>
      <c r="GKH17"/>
      <c r="GKI17"/>
      <c r="GKJ17"/>
      <c r="GKK17"/>
      <c r="GKL17"/>
      <c r="GKM17"/>
      <c r="GKN17"/>
      <c r="GKO17"/>
      <c r="GKP17"/>
      <c r="GKQ17"/>
      <c r="GKR17"/>
      <c r="GKS17"/>
      <c r="GKT17"/>
      <c r="GKU17"/>
      <c r="GKV17"/>
      <c r="GKW17"/>
      <c r="GKX17"/>
      <c r="GKY17"/>
      <c r="GKZ17"/>
      <c r="GLA17"/>
      <c r="GLB17"/>
      <c r="GLC17"/>
      <c r="GLD17"/>
      <c r="GLE17"/>
      <c r="GLF17"/>
      <c r="GLG17"/>
      <c r="GLH17"/>
      <c r="GLI17"/>
      <c r="GLJ17"/>
      <c r="GLK17"/>
      <c r="GLL17"/>
      <c r="GLM17"/>
      <c r="GLN17"/>
      <c r="GLO17"/>
      <c r="GLP17"/>
      <c r="GLQ17"/>
      <c r="GLR17"/>
      <c r="GLS17"/>
      <c r="GLT17"/>
      <c r="GLU17"/>
      <c r="GLV17"/>
      <c r="GLW17"/>
      <c r="GLX17"/>
      <c r="GLY17"/>
      <c r="GLZ17"/>
      <c r="GMA17"/>
      <c r="GMB17"/>
      <c r="GMC17"/>
      <c r="GMD17"/>
      <c r="GME17"/>
      <c r="GMF17"/>
      <c r="GMG17"/>
      <c r="GMH17"/>
      <c r="GMI17"/>
      <c r="GMJ17"/>
      <c r="GMK17"/>
      <c r="GML17"/>
      <c r="GMM17"/>
      <c r="GMN17"/>
      <c r="GMO17"/>
      <c r="GMP17"/>
      <c r="GMQ17"/>
      <c r="GMR17"/>
      <c r="GMS17"/>
      <c r="GMT17"/>
      <c r="GMU17"/>
      <c r="GMV17"/>
      <c r="GMW17"/>
      <c r="GMX17"/>
      <c r="GMY17"/>
      <c r="GMZ17"/>
      <c r="GNA17"/>
      <c r="GNB17"/>
      <c r="GNC17"/>
      <c r="GND17"/>
      <c r="GNE17"/>
      <c r="GNF17"/>
      <c r="GNG17"/>
      <c r="GNH17"/>
      <c r="GNI17"/>
      <c r="GNJ17"/>
      <c r="GNK17"/>
      <c r="GNL17"/>
      <c r="GNM17"/>
      <c r="GNN17"/>
      <c r="GNO17"/>
      <c r="GNP17"/>
      <c r="GNQ17"/>
      <c r="GNR17"/>
      <c r="GNS17"/>
      <c r="GNT17"/>
      <c r="GNU17"/>
      <c r="GNV17"/>
      <c r="GNW17"/>
      <c r="GNX17"/>
      <c r="GNY17"/>
      <c r="GNZ17"/>
      <c r="GOA17"/>
      <c r="GOB17"/>
      <c r="GOC17"/>
      <c r="GOD17"/>
      <c r="GOE17"/>
      <c r="GOF17"/>
      <c r="GOG17"/>
      <c r="GOH17"/>
      <c r="GOI17"/>
      <c r="GOJ17"/>
      <c r="GOK17"/>
      <c r="GOL17"/>
      <c r="GOM17"/>
      <c r="GON17"/>
      <c r="GOO17"/>
      <c r="GOP17"/>
      <c r="GOQ17"/>
      <c r="GOR17"/>
      <c r="GOS17"/>
      <c r="GOT17"/>
      <c r="GOU17"/>
      <c r="GOV17"/>
      <c r="GOW17"/>
      <c r="GOX17"/>
      <c r="GOY17"/>
      <c r="GOZ17"/>
      <c r="GPA17"/>
      <c r="GPB17"/>
      <c r="GPC17"/>
      <c r="GPD17"/>
      <c r="GPE17"/>
      <c r="GPF17"/>
      <c r="GPG17"/>
      <c r="GPH17"/>
      <c r="GPI17"/>
      <c r="GPJ17"/>
      <c r="GPK17"/>
      <c r="GPL17"/>
      <c r="GPM17"/>
      <c r="GPN17"/>
      <c r="GPO17"/>
      <c r="GPP17"/>
      <c r="GPQ17"/>
      <c r="GPR17"/>
      <c r="GPS17"/>
      <c r="GPT17"/>
      <c r="GPU17"/>
      <c r="GPV17"/>
      <c r="GPW17"/>
      <c r="GPX17"/>
      <c r="GPY17"/>
      <c r="GPZ17"/>
      <c r="GQA17"/>
      <c r="GQB17"/>
      <c r="GQC17"/>
      <c r="GQD17"/>
      <c r="GQE17"/>
      <c r="GQF17"/>
      <c r="GQG17"/>
      <c r="GQH17"/>
      <c r="GQI17"/>
      <c r="GQJ17"/>
      <c r="GQK17"/>
      <c r="GQL17"/>
      <c r="GQM17"/>
      <c r="GQN17"/>
      <c r="GQO17"/>
      <c r="GQP17"/>
      <c r="GQQ17"/>
      <c r="GQR17"/>
      <c r="GQS17"/>
      <c r="GQT17"/>
      <c r="GQU17"/>
      <c r="GQV17"/>
      <c r="GQW17"/>
      <c r="GQX17"/>
      <c r="GQY17"/>
      <c r="GQZ17"/>
      <c r="GRA17"/>
      <c r="GRB17"/>
      <c r="GRC17"/>
      <c r="GRD17"/>
      <c r="GRE17"/>
      <c r="GRF17"/>
      <c r="GRG17"/>
      <c r="GRH17"/>
      <c r="GRI17"/>
      <c r="GRJ17"/>
      <c r="GRK17"/>
      <c r="GRL17"/>
      <c r="GRM17"/>
      <c r="GRN17"/>
      <c r="GRO17"/>
      <c r="GRP17"/>
      <c r="GRQ17"/>
      <c r="GRR17"/>
      <c r="GRS17"/>
      <c r="GRT17"/>
      <c r="GRU17"/>
      <c r="GRV17"/>
      <c r="GRW17"/>
      <c r="GRX17"/>
      <c r="GRY17"/>
      <c r="GRZ17"/>
      <c r="GSA17"/>
      <c r="GSB17"/>
      <c r="GSC17"/>
      <c r="GSD17"/>
      <c r="GSE17"/>
      <c r="GSF17"/>
      <c r="GSG17"/>
      <c r="GSH17"/>
      <c r="GSI17"/>
      <c r="GSJ17"/>
      <c r="GSK17"/>
      <c r="GSL17"/>
      <c r="GSM17"/>
      <c r="GSN17"/>
      <c r="GSO17"/>
      <c r="GSP17"/>
      <c r="GSQ17"/>
      <c r="GSR17"/>
      <c r="GSS17"/>
      <c r="GST17"/>
      <c r="GSU17"/>
      <c r="GSV17"/>
      <c r="GSW17"/>
      <c r="GSX17"/>
      <c r="GSY17"/>
      <c r="GSZ17"/>
      <c r="GTA17"/>
      <c r="GTB17"/>
      <c r="GTC17"/>
      <c r="GTD17"/>
      <c r="GTE17"/>
      <c r="GTF17"/>
      <c r="GTG17"/>
      <c r="GTH17"/>
      <c r="GTI17"/>
      <c r="GTJ17"/>
      <c r="GTK17"/>
      <c r="GTL17"/>
      <c r="GTM17"/>
      <c r="GTN17"/>
      <c r="GTO17"/>
      <c r="GTP17"/>
      <c r="GTQ17"/>
      <c r="GTR17"/>
      <c r="GTS17"/>
      <c r="GTT17"/>
      <c r="GTU17"/>
      <c r="GTV17"/>
      <c r="GTW17"/>
      <c r="GTX17"/>
      <c r="GTY17"/>
      <c r="GTZ17"/>
      <c r="GUA17"/>
      <c r="GUB17"/>
      <c r="GUC17"/>
      <c r="GUD17"/>
      <c r="GUE17"/>
      <c r="GUF17"/>
      <c r="GUG17"/>
      <c r="GUH17"/>
      <c r="GUI17"/>
      <c r="GUJ17"/>
      <c r="GUK17"/>
      <c r="GUL17"/>
      <c r="GUM17"/>
      <c r="GUN17"/>
      <c r="GUO17"/>
      <c r="GUP17"/>
      <c r="GUQ17"/>
      <c r="GUR17"/>
      <c r="GUS17"/>
      <c r="GUT17"/>
      <c r="GUU17"/>
      <c r="GUV17"/>
      <c r="GUW17"/>
      <c r="GUX17"/>
      <c r="GUY17"/>
      <c r="GUZ17"/>
      <c r="GVA17"/>
      <c r="GVB17"/>
      <c r="GVC17"/>
      <c r="GVD17"/>
      <c r="GVE17"/>
      <c r="GVF17"/>
      <c r="GVG17"/>
      <c r="GVH17"/>
      <c r="GVI17"/>
      <c r="GVJ17"/>
      <c r="GVK17"/>
      <c r="GVL17"/>
      <c r="GVM17"/>
      <c r="GVN17"/>
      <c r="GVO17"/>
      <c r="GVP17"/>
      <c r="GVQ17"/>
      <c r="GVR17"/>
      <c r="GVS17"/>
      <c r="GVT17"/>
      <c r="GVU17"/>
      <c r="GVV17"/>
      <c r="GVW17"/>
      <c r="GVX17"/>
      <c r="GVY17"/>
      <c r="GVZ17"/>
      <c r="GWA17"/>
      <c r="GWB17"/>
      <c r="GWC17"/>
      <c r="GWD17"/>
      <c r="GWE17"/>
      <c r="GWF17"/>
      <c r="GWG17"/>
      <c r="GWH17"/>
      <c r="GWI17"/>
      <c r="GWJ17"/>
      <c r="GWK17"/>
      <c r="GWL17"/>
      <c r="GWM17"/>
      <c r="GWN17"/>
      <c r="GWO17"/>
      <c r="GWP17"/>
      <c r="GWQ17"/>
      <c r="GWR17"/>
      <c r="GWS17"/>
      <c r="GWT17"/>
      <c r="GWU17"/>
      <c r="GWV17"/>
      <c r="GWW17"/>
      <c r="GWX17"/>
      <c r="GWY17"/>
      <c r="GWZ17"/>
      <c r="GXA17"/>
      <c r="GXB17"/>
      <c r="GXC17"/>
      <c r="GXD17"/>
      <c r="GXE17"/>
      <c r="GXF17"/>
      <c r="GXG17"/>
      <c r="GXH17"/>
      <c r="GXI17"/>
      <c r="GXJ17"/>
      <c r="GXK17"/>
      <c r="GXL17"/>
      <c r="GXM17"/>
      <c r="GXN17"/>
      <c r="GXO17"/>
      <c r="GXP17"/>
      <c r="GXQ17"/>
      <c r="GXR17"/>
      <c r="GXS17"/>
      <c r="GXT17"/>
      <c r="GXU17"/>
      <c r="GXV17"/>
      <c r="GXW17"/>
      <c r="GXX17"/>
      <c r="GXY17"/>
      <c r="GXZ17"/>
      <c r="GYA17"/>
      <c r="GYB17"/>
      <c r="GYC17"/>
      <c r="GYD17"/>
      <c r="GYE17"/>
      <c r="GYF17"/>
      <c r="GYG17"/>
      <c r="GYH17"/>
      <c r="GYI17"/>
      <c r="GYJ17"/>
      <c r="GYK17"/>
      <c r="GYL17"/>
      <c r="GYM17"/>
      <c r="GYN17"/>
      <c r="GYO17"/>
      <c r="GYP17"/>
      <c r="GYQ17"/>
      <c r="GYR17"/>
      <c r="GYS17"/>
      <c r="GYT17"/>
      <c r="GYU17"/>
      <c r="GYV17"/>
      <c r="GYW17"/>
      <c r="GYX17"/>
      <c r="GYY17"/>
      <c r="GYZ17"/>
      <c r="GZA17"/>
      <c r="GZB17"/>
      <c r="GZC17"/>
      <c r="GZD17"/>
      <c r="GZE17"/>
      <c r="GZF17"/>
      <c r="GZG17"/>
      <c r="GZH17"/>
      <c r="GZI17"/>
      <c r="GZJ17"/>
      <c r="GZK17"/>
      <c r="GZL17"/>
      <c r="GZM17"/>
      <c r="GZN17"/>
      <c r="GZO17"/>
      <c r="GZP17"/>
      <c r="GZQ17"/>
      <c r="GZR17"/>
      <c r="GZS17"/>
      <c r="GZT17"/>
      <c r="GZU17"/>
      <c r="GZV17"/>
      <c r="GZW17"/>
      <c r="GZX17"/>
      <c r="GZY17"/>
      <c r="GZZ17"/>
      <c r="HAA17"/>
      <c r="HAB17"/>
      <c r="HAC17"/>
      <c r="HAD17"/>
      <c r="HAE17"/>
      <c r="HAF17"/>
      <c r="HAG17"/>
      <c r="HAH17"/>
      <c r="HAI17"/>
      <c r="HAJ17"/>
      <c r="HAK17"/>
      <c r="HAL17"/>
      <c r="HAM17"/>
      <c r="HAN17"/>
      <c r="HAO17"/>
      <c r="HAP17"/>
      <c r="HAQ17"/>
      <c r="HAR17"/>
      <c r="HAS17"/>
      <c r="HAT17"/>
      <c r="HAU17"/>
      <c r="HAV17"/>
      <c r="HAW17"/>
      <c r="HAX17"/>
      <c r="HAY17"/>
      <c r="HAZ17"/>
      <c r="HBA17"/>
      <c r="HBB17"/>
      <c r="HBC17"/>
      <c r="HBD17"/>
      <c r="HBE17"/>
      <c r="HBF17"/>
      <c r="HBG17"/>
      <c r="HBH17"/>
      <c r="HBI17"/>
      <c r="HBJ17"/>
      <c r="HBK17"/>
      <c r="HBL17"/>
      <c r="HBM17"/>
      <c r="HBN17"/>
      <c r="HBO17"/>
      <c r="HBP17"/>
      <c r="HBQ17"/>
      <c r="HBR17"/>
      <c r="HBS17"/>
      <c r="HBT17"/>
      <c r="HBU17"/>
      <c r="HBV17"/>
      <c r="HBW17"/>
      <c r="HBX17"/>
      <c r="HBY17"/>
      <c r="HBZ17"/>
      <c r="HCA17"/>
      <c r="HCB17"/>
      <c r="HCC17"/>
      <c r="HCD17"/>
      <c r="HCE17"/>
      <c r="HCF17"/>
      <c r="HCG17"/>
      <c r="HCH17"/>
      <c r="HCI17"/>
      <c r="HCJ17"/>
      <c r="HCK17"/>
      <c r="HCL17"/>
      <c r="HCM17"/>
      <c r="HCN17"/>
      <c r="HCO17"/>
      <c r="HCP17"/>
      <c r="HCQ17"/>
      <c r="HCR17"/>
      <c r="HCS17"/>
      <c r="HCT17"/>
      <c r="HCU17"/>
      <c r="HCV17"/>
      <c r="HCW17"/>
      <c r="HCX17"/>
      <c r="HCY17"/>
      <c r="HCZ17"/>
      <c r="HDA17"/>
      <c r="HDB17"/>
      <c r="HDC17"/>
      <c r="HDD17"/>
      <c r="HDE17"/>
      <c r="HDF17"/>
      <c r="HDG17"/>
      <c r="HDH17"/>
      <c r="HDI17"/>
      <c r="HDJ17"/>
      <c r="HDK17"/>
      <c r="HDL17"/>
      <c r="HDM17"/>
      <c r="HDN17"/>
      <c r="HDO17"/>
      <c r="HDP17"/>
      <c r="HDQ17"/>
      <c r="HDR17"/>
      <c r="HDS17"/>
      <c r="HDT17"/>
      <c r="HDU17"/>
      <c r="HDV17"/>
      <c r="HDW17"/>
      <c r="HDX17"/>
      <c r="HDY17"/>
      <c r="HDZ17"/>
      <c r="HEA17"/>
      <c r="HEB17"/>
      <c r="HEC17"/>
      <c r="HED17"/>
      <c r="HEE17"/>
      <c r="HEF17"/>
      <c r="HEG17"/>
      <c r="HEH17"/>
      <c r="HEI17"/>
      <c r="HEJ17"/>
      <c r="HEK17"/>
      <c r="HEL17"/>
      <c r="HEM17"/>
      <c r="HEN17"/>
      <c r="HEO17"/>
      <c r="HEP17"/>
      <c r="HEQ17"/>
      <c r="HER17"/>
      <c r="HES17"/>
      <c r="HET17"/>
      <c r="HEU17"/>
      <c r="HEV17"/>
      <c r="HEW17"/>
      <c r="HEX17"/>
      <c r="HEY17"/>
      <c r="HEZ17"/>
      <c r="HFA17"/>
      <c r="HFB17"/>
      <c r="HFC17"/>
      <c r="HFD17"/>
      <c r="HFE17"/>
      <c r="HFF17"/>
      <c r="HFG17"/>
      <c r="HFH17"/>
      <c r="HFI17"/>
      <c r="HFJ17"/>
      <c r="HFK17"/>
      <c r="HFL17"/>
      <c r="HFM17"/>
      <c r="HFN17"/>
      <c r="HFO17"/>
      <c r="HFP17"/>
      <c r="HFQ17"/>
      <c r="HFR17"/>
      <c r="HFS17"/>
      <c r="HFT17"/>
      <c r="HFU17"/>
      <c r="HFV17"/>
      <c r="HFW17"/>
      <c r="HFX17"/>
      <c r="HFY17"/>
      <c r="HFZ17"/>
      <c r="HGA17"/>
      <c r="HGB17"/>
      <c r="HGC17"/>
      <c r="HGD17"/>
      <c r="HGE17"/>
      <c r="HGF17"/>
      <c r="HGG17"/>
      <c r="HGH17"/>
      <c r="HGI17"/>
      <c r="HGJ17"/>
      <c r="HGK17"/>
      <c r="HGL17"/>
      <c r="HGM17"/>
      <c r="HGN17"/>
      <c r="HGO17"/>
      <c r="HGP17"/>
      <c r="HGQ17"/>
      <c r="HGR17"/>
      <c r="HGS17"/>
      <c r="HGT17"/>
      <c r="HGU17"/>
      <c r="HGV17"/>
      <c r="HGW17"/>
      <c r="HGX17"/>
      <c r="HGY17"/>
      <c r="HGZ17"/>
      <c r="HHA17"/>
      <c r="HHB17"/>
      <c r="HHC17"/>
      <c r="HHD17"/>
      <c r="HHE17"/>
      <c r="HHF17"/>
      <c r="HHG17"/>
      <c r="HHH17"/>
      <c r="HHI17"/>
      <c r="HHJ17"/>
      <c r="HHK17"/>
      <c r="HHL17"/>
      <c r="HHM17"/>
      <c r="HHN17"/>
      <c r="HHO17"/>
      <c r="HHP17"/>
      <c r="HHQ17"/>
      <c r="HHR17"/>
      <c r="HHS17"/>
      <c r="HHT17"/>
      <c r="HHU17"/>
      <c r="HHV17"/>
      <c r="HHW17"/>
      <c r="HHX17"/>
      <c r="HHY17"/>
      <c r="HHZ17"/>
      <c r="HIA17"/>
      <c r="HIB17"/>
      <c r="HIC17"/>
      <c r="HID17"/>
      <c r="HIE17"/>
      <c r="HIF17"/>
      <c r="HIG17"/>
      <c r="HIH17"/>
      <c r="HII17"/>
      <c r="HIJ17"/>
      <c r="HIK17"/>
      <c r="HIL17"/>
      <c r="HIM17"/>
      <c r="HIN17"/>
      <c r="HIO17"/>
      <c r="HIP17"/>
      <c r="HIQ17"/>
      <c r="HIR17"/>
      <c r="HIS17"/>
      <c r="HIT17"/>
      <c r="HIU17"/>
      <c r="HIV17"/>
      <c r="HIW17"/>
      <c r="HIX17"/>
      <c r="HIY17"/>
      <c r="HIZ17"/>
      <c r="HJA17"/>
      <c r="HJB17"/>
      <c r="HJC17"/>
      <c r="HJD17"/>
      <c r="HJE17"/>
      <c r="HJF17"/>
      <c r="HJG17"/>
      <c r="HJH17"/>
      <c r="HJI17"/>
      <c r="HJJ17"/>
      <c r="HJK17"/>
      <c r="HJL17"/>
      <c r="HJM17"/>
      <c r="HJN17"/>
      <c r="HJO17"/>
      <c r="HJP17"/>
      <c r="HJQ17"/>
      <c r="HJR17"/>
      <c r="HJS17"/>
      <c r="HJT17"/>
      <c r="HJU17"/>
      <c r="HJV17"/>
      <c r="HJW17"/>
      <c r="HJX17"/>
      <c r="HJY17"/>
      <c r="HJZ17"/>
      <c r="HKA17"/>
      <c r="HKB17"/>
      <c r="HKC17"/>
      <c r="HKD17"/>
      <c r="HKE17"/>
      <c r="HKF17"/>
      <c r="HKG17"/>
      <c r="HKH17"/>
      <c r="HKI17"/>
      <c r="HKJ17"/>
      <c r="HKK17"/>
      <c r="HKL17"/>
      <c r="HKM17"/>
      <c r="HKN17"/>
      <c r="HKO17"/>
      <c r="HKP17"/>
      <c r="HKQ17"/>
      <c r="HKR17"/>
      <c r="HKS17"/>
      <c r="HKT17"/>
      <c r="HKU17"/>
      <c r="HKV17"/>
      <c r="HKW17"/>
      <c r="HKX17"/>
      <c r="HKY17"/>
      <c r="HKZ17"/>
      <c r="HLA17"/>
      <c r="HLB17"/>
      <c r="HLC17"/>
      <c r="HLD17"/>
      <c r="HLE17"/>
      <c r="HLF17"/>
      <c r="HLG17"/>
      <c r="HLH17"/>
      <c r="HLI17"/>
      <c r="HLJ17"/>
      <c r="HLK17"/>
      <c r="HLL17"/>
      <c r="HLM17"/>
      <c r="HLN17"/>
      <c r="HLO17"/>
      <c r="HLP17"/>
      <c r="HLQ17"/>
      <c r="HLR17"/>
      <c r="HLS17"/>
      <c r="HLT17"/>
      <c r="HLU17"/>
      <c r="HLV17"/>
      <c r="HLW17"/>
      <c r="HLX17"/>
      <c r="HLY17"/>
      <c r="HLZ17"/>
      <c r="HMA17"/>
      <c r="HMB17"/>
      <c r="HMC17"/>
      <c r="HMD17"/>
      <c r="HME17"/>
      <c r="HMF17"/>
      <c r="HMG17"/>
      <c r="HMH17"/>
      <c r="HMI17"/>
      <c r="HMJ17"/>
      <c r="HMK17"/>
      <c r="HML17"/>
      <c r="HMM17"/>
      <c r="HMN17"/>
      <c r="HMO17"/>
      <c r="HMP17"/>
      <c r="HMQ17"/>
      <c r="HMR17"/>
      <c r="HMS17"/>
      <c r="HMT17"/>
      <c r="HMU17"/>
      <c r="HMV17"/>
      <c r="HMW17"/>
      <c r="HMX17"/>
      <c r="HMY17"/>
      <c r="HMZ17"/>
      <c r="HNA17"/>
      <c r="HNB17"/>
      <c r="HNC17"/>
      <c r="HND17"/>
      <c r="HNE17"/>
      <c r="HNF17"/>
      <c r="HNG17"/>
      <c r="HNH17"/>
      <c r="HNI17"/>
      <c r="HNJ17"/>
      <c r="HNK17"/>
      <c r="HNL17"/>
      <c r="HNM17"/>
      <c r="HNN17"/>
      <c r="HNO17"/>
      <c r="HNP17"/>
      <c r="HNQ17"/>
      <c r="HNR17"/>
      <c r="HNS17"/>
      <c r="HNT17"/>
      <c r="HNU17"/>
      <c r="HNV17"/>
      <c r="HNW17"/>
      <c r="HNX17"/>
      <c r="HNY17"/>
      <c r="HNZ17"/>
      <c r="HOA17"/>
      <c r="HOB17"/>
      <c r="HOC17"/>
      <c r="HOD17"/>
      <c r="HOE17"/>
      <c r="HOF17"/>
      <c r="HOG17"/>
      <c r="HOH17"/>
      <c r="HOI17"/>
      <c r="HOJ17"/>
      <c r="HOK17"/>
      <c r="HOL17"/>
      <c r="HOM17"/>
      <c r="HON17"/>
      <c r="HOO17"/>
      <c r="HOP17"/>
      <c r="HOQ17"/>
      <c r="HOR17"/>
      <c r="HOS17"/>
      <c r="HOT17"/>
      <c r="HOU17"/>
      <c r="HOV17"/>
      <c r="HOW17"/>
      <c r="HOX17"/>
      <c r="HOY17"/>
      <c r="HOZ17"/>
      <c r="HPA17"/>
      <c r="HPB17"/>
      <c r="HPC17"/>
      <c r="HPD17"/>
      <c r="HPE17"/>
      <c r="HPF17"/>
      <c r="HPG17"/>
      <c r="HPH17"/>
      <c r="HPI17"/>
      <c r="HPJ17"/>
      <c r="HPK17"/>
      <c r="HPL17"/>
      <c r="HPM17"/>
      <c r="HPN17"/>
      <c r="HPO17"/>
      <c r="HPP17"/>
      <c r="HPQ17"/>
      <c r="HPR17"/>
      <c r="HPS17"/>
      <c r="HPT17"/>
      <c r="HPU17"/>
      <c r="HPV17"/>
      <c r="HPW17"/>
      <c r="HPX17"/>
      <c r="HPY17"/>
      <c r="HPZ17"/>
      <c r="HQA17"/>
      <c r="HQB17"/>
      <c r="HQC17"/>
      <c r="HQD17"/>
      <c r="HQE17"/>
      <c r="HQF17"/>
      <c r="HQG17"/>
      <c r="HQH17"/>
      <c r="HQI17"/>
      <c r="HQJ17"/>
      <c r="HQK17"/>
      <c r="HQL17"/>
      <c r="HQM17"/>
      <c r="HQN17"/>
      <c r="HQO17"/>
      <c r="HQP17"/>
      <c r="HQQ17"/>
      <c r="HQR17"/>
      <c r="HQS17"/>
      <c r="HQT17"/>
      <c r="HQU17"/>
      <c r="HQV17"/>
      <c r="HQW17"/>
      <c r="HQX17"/>
      <c r="HQY17"/>
      <c r="HQZ17"/>
      <c r="HRA17"/>
      <c r="HRB17"/>
      <c r="HRC17"/>
      <c r="HRD17"/>
      <c r="HRE17"/>
      <c r="HRF17"/>
      <c r="HRG17"/>
      <c r="HRH17"/>
      <c r="HRI17"/>
      <c r="HRJ17"/>
      <c r="HRK17"/>
      <c r="HRL17"/>
      <c r="HRM17"/>
      <c r="HRN17"/>
      <c r="HRO17"/>
      <c r="HRP17"/>
      <c r="HRQ17"/>
      <c r="HRR17"/>
      <c r="HRS17"/>
      <c r="HRT17"/>
      <c r="HRU17"/>
      <c r="HRV17"/>
      <c r="HRW17"/>
      <c r="HRX17"/>
      <c r="HRY17"/>
      <c r="HRZ17"/>
      <c r="HSA17"/>
      <c r="HSB17"/>
      <c r="HSC17"/>
      <c r="HSD17"/>
      <c r="HSE17"/>
      <c r="HSF17"/>
      <c r="HSG17"/>
      <c r="HSH17"/>
      <c r="HSI17"/>
      <c r="HSJ17"/>
      <c r="HSK17"/>
      <c r="HSL17"/>
      <c r="HSM17"/>
      <c r="HSN17"/>
      <c r="HSO17"/>
      <c r="HSP17"/>
      <c r="HSQ17"/>
      <c r="HSR17"/>
      <c r="HSS17"/>
      <c r="HST17"/>
      <c r="HSU17"/>
      <c r="HSV17"/>
      <c r="HSW17"/>
      <c r="HSX17"/>
      <c r="HSY17"/>
      <c r="HSZ17"/>
      <c r="HTA17"/>
      <c r="HTB17"/>
      <c r="HTC17"/>
      <c r="HTD17"/>
      <c r="HTE17"/>
      <c r="HTF17"/>
      <c r="HTG17"/>
      <c r="HTH17"/>
      <c r="HTI17"/>
      <c r="HTJ17"/>
      <c r="HTK17"/>
      <c r="HTL17"/>
      <c r="HTM17"/>
      <c r="HTN17"/>
      <c r="HTO17"/>
      <c r="HTP17"/>
      <c r="HTQ17"/>
      <c r="HTR17"/>
      <c r="HTS17"/>
      <c r="HTT17"/>
      <c r="HTU17"/>
      <c r="HTV17"/>
      <c r="HTW17"/>
      <c r="HTX17"/>
      <c r="HTY17"/>
      <c r="HTZ17"/>
      <c r="HUA17"/>
      <c r="HUB17"/>
      <c r="HUC17"/>
      <c r="HUD17"/>
      <c r="HUE17"/>
      <c r="HUF17"/>
      <c r="HUG17"/>
      <c r="HUH17"/>
      <c r="HUI17"/>
      <c r="HUJ17"/>
      <c r="HUK17"/>
      <c r="HUL17"/>
      <c r="HUM17"/>
      <c r="HUN17"/>
      <c r="HUO17"/>
      <c r="HUP17"/>
      <c r="HUQ17"/>
      <c r="HUR17"/>
      <c r="HUS17"/>
      <c r="HUT17"/>
      <c r="HUU17"/>
      <c r="HUV17"/>
      <c r="HUW17"/>
      <c r="HUX17"/>
      <c r="HUY17"/>
      <c r="HUZ17"/>
      <c r="HVA17"/>
      <c r="HVB17"/>
      <c r="HVC17"/>
      <c r="HVD17"/>
      <c r="HVE17"/>
      <c r="HVF17"/>
      <c r="HVG17"/>
      <c r="HVH17"/>
      <c r="HVI17"/>
      <c r="HVJ17"/>
      <c r="HVK17"/>
      <c r="HVL17"/>
      <c r="HVM17"/>
      <c r="HVN17"/>
      <c r="HVO17"/>
      <c r="HVP17"/>
      <c r="HVQ17"/>
      <c r="HVR17"/>
      <c r="HVS17"/>
      <c r="HVT17"/>
      <c r="HVU17"/>
      <c r="HVV17"/>
      <c r="HVW17"/>
      <c r="HVX17"/>
      <c r="HVY17"/>
      <c r="HVZ17"/>
      <c r="HWA17"/>
      <c r="HWB17"/>
      <c r="HWC17"/>
      <c r="HWD17"/>
      <c r="HWE17"/>
      <c r="HWF17"/>
      <c r="HWG17"/>
      <c r="HWH17"/>
      <c r="HWI17"/>
      <c r="HWJ17"/>
      <c r="HWK17"/>
      <c r="HWL17"/>
      <c r="HWM17"/>
      <c r="HWN17"/>
      <c r="HWO17"/>
      <c r="HWP17"/>
      <c r="HWQ17"/>
      <c r="HWR17"/>
      <c r="HWS17"/>
      <c r="HWT17"/>
      <c r="HWU17"/>
      <c r="HWV17"/>
      <c r="HWW17"/>
      <c r="HWX17"/>
      <c r="HWY17"/>
      <c r="HWZ17"/>
      <c r="HXA17"/>
      <c r="HXB17"/>
      <c r="HXC17"/>
      <c r="HXD17"/>
      <c r="HXE17"/>
      <c r="HXF17"/>
      <c r="HXG17"/>
      <c r="HXH17"/>
      <c r="HXI17"/>
      <c r="HXJ17"/>
      <c r="HXK17"/>
      <c r="HXL17"/>
      <c r="HXM17"/>
      <c r="HXN17"/>
      <c r="HXO17"/>
      <c r="HXP17"/>
      <c r="HXQ17"/>
      <c r="HXR17"/>
      <c r="HXS17"/>
      <c r="HXT17"/>
      <c r="HXU17"/>
      <c r="HXV17"/>
      <c r="HXW17"/>
      <c r="HXX17"/>
      <c r="HXY17"/>
      <c r="HXZ17"/>
      <c r="HYA17"/>
      <c r="HYB17"/>
      <c r="HYC17"/>
      <c r="HYD17"/>
      <c r="HYE17"/>
      <c r="HYF17"/>
      <c r="HYG17"/>
      <c r="HYH17"/>
      <c r="HYI17"/>
      <c r="HYJ17"/>
      <c r="HYK17"/>
      <c r="HYL17"/>
      <c r="HYM17"/>
      <c r="HYN17"/>
      <c r="HYO17"/>
      <c r="HYP17"/>
      <c r="HYQ17"/>
      <c r="HYR17"/>
      <c r="HYS17"/>
      <c r="HYT17"/>
      <c r="HYU17"/>
      <c r="HYV17"/>
      <c r="HYW17"/>
      <c r="HYX17"/>
      <c r="HYY17"/>
      <c r="HYZ17"/>
      <c r="HZA17"/>
      <c r="HZB17"/>
      <c r="HZC17"/>
      <c r="HZD17"/>
      <c r="HZE17"/>
      <c r="HZF17"/>
      <c r="HZG17"/>
      <c r="HZH17"/>
      <c r="HZI17"/>
      <c r="HZJ17"/>
      <c r="HZK17"/>
      <c r="HZL17"/>
      <c r="HZM17"/>
      <c r="HZN17"/>
      <c r="HZO17"/>
      <c r="HZP17"/>
      <c r="HZQ17"/>
      <c r="HZR17"/>
      <c r="HZS17"/>
      <c r="HZT17"/>
      <c r="HZU17"/>
      <c r="HZV17"/>
      <c r="HZW17"/>
      <c r="HZX17"/>
      <c r="HZY17"/>
      <c r="HZZ17"/>
      <c r="IAA17"/>
      <c r="IAB17"/>
      <c r="IAC17"/>
      <c r="IAD17"/>
      <c r="IAE17"/>
      <c r="IAF17"/>
      <c r="IAG17"/>
      <c r="IAH17"/>
      <c r="IAI17"/>
      <c r="IAJ17"/>
      <c r="IAK17"/>
      <c r="IAL17"/>
      <c r="IAM17"/>
      <c r="IAN17"/>
      <c r="IAO17"/>
      <c r="IAP17"/>
      <c r="IAQ17"/>
      <c r="IAR17"/>
      <c r="IAS17"/>
      <c r="IAT17"/>
      <c r="IAU17"/>
      <c r="IAV17"/>
      <c r="IAW17"/>
      <c r="IAX17"/>
      <c r="IAY17"/>
      <c r="IAZ17"/>
      <c r="IBA17"/>
      <c r="IBB17"/>
      <c r="IBC17"/>
      <c r="IBD17"/>
      <c r="IBE17"/>
      <c r="IBF17"/>
      <c r="IBG17"/>
      <c r="IBH17"/>
      <c r="IBI17"/>
      <c r="IBJ17"/>
      <c r="IBK17"/>
      <c r="IBL17"/>
      <c r="IBM17"/>
      <c r="IBN17"/>
      <c r="IBO17"/>
      <c r="IBP17"/>
      <c r="IBQ17"/>
      <c r="IBR17"/>
      <c r="IBS17"/>
      <c r="IBT17"/>
      <c r="IBU17"/>
      <c r="IBV17"/>
      <c r="IBW17"/>
      <c r="IBX17"/>
      <c r="IBY17"/>
      <c r="IBZ17"/>
      <c r="ICA17"/>
      <c r="ICB17"/>
      <c r="ICC17"/>
      <c r="ICD17"/>
      <c r="ICE17"/>
      <c r="ICF17"/>
      <c r="ICG17"/>
      <c r="ICH17"/>
      <c r="ICI17"/>
      <c r="ICJ17"/>
      <c r="ICK17"/>
      <c r="ICL17"/>
      <c r="ICM17"/>
      <c r="ICN17"/>
      <c r="ICO17"/>
      <c r="ICP17"/>
      <c r="ICQ17"/>
      <c r="ICR17"/>
      <c r="ICS17"/>
      <c r="ICT17"/>
      <c r="ICU17"/>
      <c r="ICV17"/>
      <c r="ICW17"/>
      <c r="ICX17"/>
      <c r="ICY17"/>
      <c r="ICZ17"/>
      <c r="IDA17"/>
      <c r="IDB17"/>
      <c r="IDC17"/>
      <c r="IDD17"/>
      <c r="IDE17"/>
      <c r="IDF17"/>
      <c r="IDG17"/>
      <c r="IDH17"/>
      <c r="IDI17"/>
      <c r="IDJ17"/>
      <c r="IDK17"/>
      <c r="IDL17"/>
      <c r="IDM17"/>
      <c r="IDN17"/>
      <c r="IDO17"/>
      <c r="IDP17"/>
      <c r="IDQ17"/>
      <c r="IDR17"/>
      <c r="IDS17"/>
      <c r="IDT17"/>
      <c r="IDU17"/>
      <c r="IDV17"/>
      <c r="IDW17"/>
      <c r="IDX17"/>
      <c r="IDY17"/>
      <c r="IDZ17"/>
      <c r="IEA17"/>
      <c r="IEB17"/>
      <c r="IEC17"/>
      <c r="IED17"/>
      <c r="IEE17"/>
      <c r="IEF17"/>
      <c r="IEG17"/>
      <c r="IEH17"/>
      <c r="IEI17"/>
      <c r="IEJ17"/>
      <c r="IEK17"/>
      <c r="IEL17"/>
      <c r="IEM17"/>
      <c r="IEN17"/>
      <c r="IEO17"/>
      <c r="IEP17"/>
      <c r="IEQ17"/>
      <c r="IER17"/>
      <c r="IES17"/>
      <c r="IET17"/>
      <c r="IEU17"/>
      <c r="IEV17"/>
      <c r="IEW17"/>
      <c r="IEX17"/>
      <c r="IEY17"/>
      <c r="IEZ17"/>
      <c r="IFA17"/>
      <c r="IFB17"/>
      <c r="IFC17"/>
      <c r="IFD17"/>
      <c r="IFE17"/>
      <c r="IFF17"/>
      <c r="IFG17"/>
      <c r="IFH17"/>
      <c r="IFI17"/>
      <c r="IFJ17"/>
      <c r="IFK17"/>
      <c r="IFL17"/>
      <c r="IFM17"/>
      <c r="IFN17"/>
      <c r="IFO17"/>
      <c r="IFP17"/>
      <c r="IFQ17"/>
      <c r="IFR17"/>
      <c r="IFS17"/>
      <c r="IFT17"/>
      <c r="IFU17"/>
      <c r="IFV17"/>
      <c r="IFW17"/>
      <c r="IFX17"/>
      <c r="IFY17"/>
      <c r="IFZ17"/>
      <c r="IGA17"/>
      <c r="IGB17"/>
      <c r="IGC17"/>
      <c r="IGD17"/>
      <c r="IGE17"/>
      <c r="IGF17"/>
      <c r="IGG17"/>
      <c r="IGH17"/>
      <c r="IGI17"/>
      <c r="IGJ17"/>
      <c r="IGK17"/>
      <c r="IGL17"/>
      <c r="IGM17"/>
      <c r="IGN17"/>
      <c r="IGO17"/>
      <c r="IGP17"/>
      <c r="IGQ17"/>
      <c r="IGR17"/>
      <c r="IGS17"/>
      <c r="IGT17"/>
      <c r="IGU17"/>
      <c r="IGV17"/>
      <c r="IGW17"/>
      <c r="IGX17"/>
      <c r="IGY17"/>
      <c r="IGZ17"/>
      <c r="IHA17"/>
      <c r="IHB17"/>
      <c r="IHC17"/>
      <c r="IHD17"/>
      <c r="IHE17"/>
      <c r="IHF17"/>
      <c r="IHG17"/>
      <c r="IHH17"/>
      <c r="IHI17"/>
      <c r="IHJ17"/>
      <c r="IHK17"/>
      <c r="IHL17"/>
      <c r="IHM17"/>
      <c r="IHN17"/>
      <c r="IHO17"/>
      <c r="IHP17"/>
      <c r="IHQ17"/>
      <c r="IHR17"/>
      <c r="IHS17"/>
      <c r="IHT17"/>
      <c r="IHU17"/>
      <c r="IHV17"/>
      <c r="IHW17"/>
      <c r="IHX17"/>
      <c r="IHY17"/>
      <c r="IHZ17"/>
      <c r="IIA17"/>
      <c r="IIB17"/>
      <c r="IIC17"/>
      <c r="IID17"/>
      <c r="IIE17"/>
      <c r="IIF17"/>
      <c r="IIG17"/>
      <c r="IIH17"/>
      <c r="III17"/>
      <c r="IIJ17"/>
      <c r="IIK17"/>
      <c r="IIL17"/>
      <c r="IIM17"/>
      <c r="IIN17"/>
      <c r="IIO17"/>
      <c r="IIP17"/>
      <c r="IIQ17"/>
      <c r="IIR17"/>
      <c r="IIS17"/>
      <c r="IIT17"/>
      <c r="IIU17"/>
      <c r="IIV17"/>
      <c r="IIW17"/>
      <c r="IIX17"/>
      <c r="IIY17"/>
      <c r="IIZ17"/>
      <c r="IJA17"/>
      <c r="IJB17"/>
      <c r="IJC17"/>
      <c r="IJD17"/>
      <c r="IJE17"/>
      <c r="IJF17"/>
      <c r="IJG17"/>
      <c r="IJH17"/>
      <c r="IJI17"/>
      <c r="IJJ17"/>
      <c r="IJK17"/>
      <c r="IJL17"/>
      <c r="IJM17"/>
      <c r="IJN17"/>
      <c r="IJO17"/>
      <c r="IJP17"/>
      <c r="IJQ17"/>
      <c r="IJR17"/>
      <c r="IJS17"/>
      <c r="IJT17"/>
      <c r="IJU17"/>
      <c r="IJV17"/>
      <c r="IJW17"/>
      <c r="IJX17"/>
      <c r="IJY17"/>
      <c r="IJZ17"/>
      <c r="IKA17"/>
      <c r="IKB17"/>
      <c r="IKC17"/>
      <c r="IKD17"/>
      <c r="IKE17"/>
      <c r="IKF17"/>
      <c r="IKG17"/>
      <c r="IKH17"/>
      <c r="IKI17"/>
      <c r="IKJ17"/>
      <c r="IKK17"/>
      <c r="IKL17"/>
      <c r="IKM17"/>
      <c r="IKN17"/>
      <c r="IKO17"/>
      <c r="IKP17"/>
      <c r="IKQ17"/>
      <c r="IKR17"/>
      <c r="IKS17"/>
      <c r="IKT17"/>
      <c r="IKU17"/>
      <c r="IKV17"/>
      <c r="IKW17"/>
      <c r="IKX17"/>
      <c r="IKY17"/>
      <c r="IKZ17"/>
      <c r="ILA17"/>
      <c r="ILB17"/>
      <c r="ILC17"/>
      <c r="ILD17"/>
      <c r="ILE17"/>
      <c r="ILF17"/>
      <c r="ILG17"/>
      <c r="ILH17"/>
      <c r="ILI17"/>
      <c r="ILJ17"/>
      <c r="ILK17"/>
      <c r="ILL17"/>
      <c r="ILM17"/>
      <c r="ILN17"/>
      <c r="ILO17"/>
      <c r="ILP17"/>
      <c r="ILQ17"/>
      <c r="ILR17"/>
      <c r="ILS17"/>
      <c r="ILT17"/>
      <c r="ILU17"/>
      <c r="ILV17"/>
      <c r="ILW17"/>
      <c r="ILX17"/>
      <c r="ILY17"/>
      <c r="ILZ17"/>
      <c r="IMA17"/>
      <c r="IMB17"/>
      <c r="IMC17"/>
      <c r="IMD17"/>
      <c r="IME17"/>
      <c r="IMF17"/>
      <c r="IMG17"/>
      <c r="IMH17"/>
      <c r="IMI17"/>
      <c r="IMJ17"/>
      <c r="IMK17"/>
      <c r="IML17"/>
      <c r="IMM17"/>
      <c r="IMN17"/>
      <c r="IMO17"/>
      <c r="IMP17"/>
      <c r="IMQ17"/>
      <c r="IMR17"/>
      <c r="IMS17"/>
      <c r="IMT17"/>
      <c r="IMU17"/>
      <c r="IMV17"/>
      <c r="IMW17"/>
      <c r="IMX17"/>
      <c r="IMY17"/>
      <c r="IMZ17"/>
      <c r="INA17"/>
      <c r="INB17"/>
      <c r="INC17"/>
      <c r="IND17"/>
      <c r="INE17"/>
      <c r="INF17"/>
      <c r="ING17"/>
      <c r="INH17"/>
      <c r="INI17"/>
      <c r="INJ17"/>
      <c r="INK17"/>
      <c r="INL17"/>
      <c r="INM17"/>
      <c r="INN17"/>
      <c r="INO17"/>
      <c r="INP17"/>
      <c r="INQ17"/>
      <c r="INR17"/>
      <c r="INS17"/>
      <c r="INT17"/>
      <c r="INU17"/>
      <c r="INV17"/>
      <c r="INW17"/>
      <c r="INX17"/>
      <c r="INY17"/>
      <c r="INZ17"/>
      <c r="IOA17"/>
      <c r="IOB17"/>
      <c r="IOC17"/>
      <c r="IOD17"/>
      <c r="IOE17"/>
      <c r="IOF17"/>
      <c r="IOG17"/>
      <c r="IOH17"/>
      <c r="IOI17"/>
      <c r="IOJ17"/>
      <c r="IOK17"/>
      <c r="IOL17"/>
      <c r="IOM17"/>
      <c r="ION17"/>
      <c r="IOO17"/>
      <c r="IOP17"/>
      <c r="IOQ17"/>
      <c r="IOR17"/>
      <c r="IOS17"/>
      <c r="IOT17"/>
      <c r="IOU17"/>
      <c r="IOV17"/>
      <c r="IOW17"/>
      <c r="IOX17"/>
      <c r="IOY17"/>
      <c r="IOZ17"/>
      <c r="IPA17"/>
      <c r="IPB17"/>
      <c r="IPC17"/>
      <c r="IPD17"/>
      <c r="IPE17"/>
      <c r="IPF17"/>
      <c r="IPG17"/>
      <c r="IPH17"/>
      <c r="IPI17"/>
      <c r="IPJ17"/>
      <c r="IPK17"/>
      <c r="IPL17"/>
      <c r="IPM17"/>
      <c r="IPN17"/>
      <c r="IPO17"/>
      <c r="IPP17"/>
      <c r="IPQ17"/>
      <c r="IPR17"/>
      <c r="IPS17"/>
      <c r="IPT17"/>
      <c r="IPU17"/>
      <c r="IPV17"/>
      <c r="IPW17"/>
      <c r="IPX17"/>
      <c r="IPY17"/>
      <c r="IPZ17"/>
      <c r="IQA17"/>
      <c r="IQB17"/>
      <c r="IQC17"/>
      <c r="IQD17"/>
      <c r="IQE17"/>
      <c r="IQF17"/>
      <c r="IQG17"/>
      <c r="IQH17"/>
      <c r="IQI17"/>
      <c r="IQJ17"/>
      <c r="IQK17"/>
      <c r="IQL17"/>
      <c r="IQM17"/>
      <c r="IQN17"/>
      <c r="IQO17"/>
      <c r="IQP17"/>
      <c r="IQQ17"/>
      <c r="IQR17"/>
      <c r="IQS17"/>
      <c r="IQT17"/>
      <c r="IQU17"/>
      <c r="IQV17"/>
      <c r="IQW17"/>
      <c r="IQX17"/>
      <c r="IQY17"/>
      <c r="IQZ17"/>
      <c r="IRA17"/>
      <c r="IRB17"/>
      <c r="IRC17"/>
      <c r="IRD17"/>
      <c r="IRE17"/>
      <c r="IRF17"/>
      <c r="IRG17"/>
      <c r="IRH17"/>
      <c r="IRI17"/>
      <c r="IRJ17"/>
      <c r="IRK17"/>
      <c r="IRL17"/>
      <c r="IRM17"/>
      <c r="IRN17"/>
      <c r="IRO17"/>
      <c r="IRP17"/>
      <c r="IRQ17"/>
      <c r="IRR17"/>
      <c r="IRS17"/>
      <c r="IRT17"/>
      <c r="IRU17"/>
      <c r="IRV17"/>
      <c r="IRW17"/>
      <c r="IRX17"/>
      <c r="IRY17"/>
      <c r="IRZ17"/>
      <c r="ISA17"/>
      <c r="ISB17"/>
      <c r="ISC17"/>
      <c r="ISD17"/>
      <c r="ISE17"/>
      <c r="ISF17"/>
      <c r="ISG17"/>
      <c r="ISH17"/>
      <c r="ISI17"/>
      <c r="ISJ17"/>
      <c r="ISK17"/>
      <c r="ISL17"/>
      <c r="ISM17"/>
      <c r="ISN17"/>
      <c r="ISO17"/>
      <c r="ISP17"/>
      <c r="ISQ17"/>
      <c r="ISR17"/>
      <c r="ISS17"/>
      <c r="IST17"/>
      <c r="ISU17"/>
      <c r="ISV17"/>
      <c r="ISW17"/>
      <c r="ISX17"/>
      <c r="ISY17"/>
      <c r="ISZ17"/>
      <c r="ITA17"/>
      <c r="ITB17"/>
      <c r="ITC17"/>
      <c r="ITD17"/>
      <c r="ITE17"/>
      <c r="ITF17"/>
      <c r="ITG17"/>
      <c r="ITH17"/>
      <c r="ITI17"/>
      <c r="ITJ17"/>
      <c r="ITK17"/>
      <c r="ITL17"/>
      <c r="ITM17"/>
      <c r="ITN17"/>
      <c r="ITO17"/>
      <c r="ITP17"/>
      <c r="ITQ17"/>
      <c r="ITR17"/>
      <c r="ITS17"/>
      <c r="ITT17"/>
      <c r="ITU17"/>
      <c r="ITV17"/>
      <c r="ITW17"/>
      <c r="ITX17"/>
      <c r="ITY17"/>
      <c r="ITZ17"/>
      <c r="IUA17"/>
      <c r="IUB17"/>
      <c r="IUC17"/>
      <c r="IUD17"/>
      <c r="IUE17"/>
      <c r="IUF17"/>
      <c r="IUG17"/>
      <c r="IUH17"/>
      <c r="IUI17"/>
      <c r="IUJ17"/>
      <c r="IUK17"/>
      <c r="IUL17"/>
      <c r="IUM17"/>
      <c r="IUN17"/>
      <c r="IUO17"/>
      <c r="IUP17"/>
      <c r="IUQ17"/>
      <c r="IUR17"/>
      <c r="IUS17"/>
      <c r="IUT17"/>
      <c r="IUU17"/>
      <c r="IUV17"/>
      <c r="IUW17"/>
      <c r="IUX17"/>
      <c r="IUY17"/>
      <c r="IUZ17"/>
      <c r="IVA17"/>
      <c r="IVB17"/>
      <c r="IVC17"/>
      <c r="IVD17"/>
      <c r="IVE17"/>
      <c r="IVF17"/>
      <c r="IVG17"/>
      <c r="IVH17"/>
      <c r="IVI17"/>
      <c r="IVJ17"/>
      <c r="IVK17"/>
      <c r="IVL17"/>
      <c r="IVM17"/>
      <c r="IVN17"/>
      <c r="IVO17"/>
      <c r="IVP17"/>
      <c r="IVQ17"/>
      <c r="IVR17"/>
      <c r="IVS17"/>
      <c r="IVT17"/>
      <c r="IVU17"/>
      <c r="IVV17"/>
      <c r="IVW17"/>
      <c r="IVX17"/>
      <c r="IVY17"/>
      <c r="IVZ17"/>
      <c r="IWA17"/>
      <c r="IWB17"/>
      <c r="IWC17"/>
      <c r="IWD17"/>
      <c r="IWE17"/>
      <c r="IWF17"/>
      <c r="IWG17"/>
      <c r="IWH17"/>
      <c r="IWI17"/>
      <c r="IWJ17"/>
      <c r="IWK17"/>
      <c r="IWL17"/>
      <c r="IWM17"/>
      <c r="IWN17"/>
      <c r="IWO17"/>
      <c r="IWP17"/>
      <c r="IWQ17"/>
      <c r="IWR17"/>
      <c r="IWS17"/>
      <c r="IWT17"/>
      <c r="IWU17"/>
      <c r="IWV17"/>
      <c r="IWW17"/>
      <c r="IWX17"/>
      <c r="IWY17"/>
      <c r="IWZ17"/>
      <c r="IXA17"/>
      <c r="IXB17"/>
      <c r="IXC17"/>
      <c r="IXD17"/>
      <c r="IXE17"/>
      <c r="IXF17"/>
      <c r="IXG17"/>
      <c r="IXH17"/>
      <c r="IXI17"/>
      <c r="IXJ17"/>
      <c r="IXK17"/>
      <c r="IXL17"/>
      <c r="IXM17"/>
      <c r="IXN17"/>
      <c r="IXO17"/>
      <c r="IXP17"/>
      <c r="IXQ17"/>
      <c r="IXR17"/>
      <c r="IXS17"/>
      <c r="IXT17"/>
      <c r="IXU17"/>
      <c r="IXV17"/>
      <c r="IXW17"/>
      <c r="IXX17"/>
      <c r="IXY17"/>
      <c r="IXZ17"/>
      <c r="IYA17"/>
      <c r="IYB17"/>
      <c r="IYC17"/>
      <c r="IYD17"/>
      <c r="IYE17"/>
      <c r="IYF17"/>
      <c r="IYG17"/>
      <c r="IYH17"/>
      <c r="IYI17"/>
      <c r="IYJ17"/>
      <c r="IYK17"/>
      <c r="IYL17"/>
      <c r="IYM17"/>
      <c r="IYN17"/>
      <c r="IYO17"/>
      <c r="IYP17"/>
      <c r="IYQ17"/>
      <c r="IYR17"/>
      <c r="IYS17"/>
      <c r="IYT17"/>
      <c r="IYU17"/>
      <c r="IYV17"/>
      <c r="IYW17"/>
      <c r="IYX17"/>
      <c r="IYY17"/>
      <c r="IYZ17"/>
      <c r="IZA17"/>
      <c r="IZB17"/>
      <c r="IZC17"/>
      <c r="IZD17"/>
      <c r="IZE17"/>
      <c r="IZF17"/>
      <c r="IZG17"/>
      <c r="IZH17"/>
      <c r="IZI17"/>
      <c r="IZJ17"/>
      <c r="IZK17"/>
      <c r="IZL17"/>
      <c r="IZM17"/>
      <c r="IZN17"/>
      <c r="IZO17"/>
      <c r="IZP17"/>
      <c r="IZQ17"/>
      <c r="IZR17"/>
      <c r="IZS17"/>
      <c r="IZT17"/>
      <c r="IZU17"/>
      <c r="IZV17"/>
      <c r="IZW17"/>
      <c r="IZX17"/>
      <c r="IZY17"/>
      <c r="IZZ17"/>
      <c r="JAA17"/>
      <c r="JAB17"/>
      <c r="JAC17"/>
      <c r="JAD17"/>
      <c r="JAE17"/>
      <c r="JAF17"/>
      <c r="JAG17"/>
      <c r="JAH17"/>
      <c r="JAI17"/>
      <c r="JAJ17"/>
      <c r="JAK17"/>
      <c r="JAL17"/>
      <c r="JAM17"/>
      <c r="JAN17"/>
      <c r="JAO17"/>
      <c r="JAP17"/>
      <c r="JAQ17"/>
      <c r="JAR17"/>
      <c r="JAS17"/>
      <c r="JAT17"/>
      <c r="JAU17"/>
      <c r="JAV17"/>
      <c r="JAW17"/>
      <c r="JAX17"/>
      <c r="JAY17"/>
      <c r="JAZ17"/>
      <c r="JBA17"/>
      <c r="JBB17"/>
      <c r="JBC17"/>
      <c r="JBD17"/>
      <c r="JBE17"/>
      <c r="JBF17"/>
      <c r="JBG17"/>
      <c r="JBH17"/>
      <c r="JBI17"/>
      <c r="JBJ17"/>
      <c r="JBK17"/>
      <c r="JBL17"/>
      <c r="JBM17"/>
      <c r="JBN17"/>
      <c r="JBO17"/>
      <c r="JBP17"/>
      <c r="JBQ17"/>
      <c r="JBR17"/>
      <c r="JBS17"/>
      <c r="JBT17"/>
      <c r="JBU17"/>
      <c r="JBV17"/>
      <c r="JBW17"/>
      <c r="JBX17"/>
      <c r="JBY17"/>
      <c r="JBZ17"/>
      <c r="JCA17"/>
      <c r="JCB17"/>
      <c r="JCC17"/>
      <c r="JCD17"/>
      <c r="JCE17"/>
      <c r="JCF17"/>
      <c r="JCG17"/>
      <c r="JCH17"/>
      <c r="JCI17"/>
      <c r="JCJ17"/>
      <c r="JCK17"/>
      <c r="JCL17"/>
      <c r="JCM17"/>
      <c r="JCN17"/>
      <c r="JCO17"/>
      <c r="JCP17"/>
      <c r="JCQ17"/>
      <c r="JCR17"/>
      <c r="JCS17"/>
      <c r="JCT17"/>
      <c r="JCU17"/>
      <c r="JCV17"/>
      <c r="JCW17"/>
      <c r="JCX17"/>
      <c r="JCY17"/>
      <c r="JCZ17"/>
      <c r="JDA17"/>
      <c r="JDB17"/>
      <c r="JDC17"/>
      <c r="JDD17"/>
      <c r="JDE17"/>
      <c r="JDF17"/>
      <c r="JDG17"/>
      <c r="JDH17"/>
      <c r="JDI17"/>
      <c r="JDJ17"/>
      <c r="JDK17"/>
      <c r="JDL17"/>
      <c r="JDM17"/>
      <c r="JDN17"/>
      <c r="JDO17"/>
      <c r="JDP17"/>
      <c r="JDQ17"/>
      <c r="JDR17"/>
      <c r="JDS17"/>
      <c r="JDT17"/>
      <c r="JDU17"/>
      <c r="JDV17"/>
      <c r="JDW17"/>
      <c r="JDX17"/>
      <c r="JDY17"/>
      <c r="JDZ17"/>
      <c r="JEA17"/>
      <c r="JEB17"/>
      <c r="JEC17"/>
      <c r="JED17"/>
      <c r="JEE17"/>
      <c r="JEF17"/>
      <c r="JEG17"/>
      <c r="JEH17"/>
      <c r="JEI17"/>
      <c r="JEJ17"/>
      <c r="JEK17"/>
      <c r="JEL17"/>
      <c r="JEM17"/>
      <c r="JEN17"/>
      <c r="JEO17"/>
      <c r="JEP17"/>
      <c r="JEQ17"/>
      <c r="JER17"/>
      <c r="JES17"/>
      <c r="JET17"/>
      <c r="JEU17"/>
      <c r="JEV17"/>
      <c r="JEW17"/>
      <c r="JEX17"/>
      <c r="JEY17"/>
      <c r="JEZ17"/>
      <c r="JFA17"/>
      <c r="JFB17"/>
      <c r="JFC17"/>
      <c r="JFD17"/>
      <c r="JFE17"/>
      <c r="JFF17"/>
      <c r="JFG17"/>
      <c r="JFH17"/>
      <c r="JFI17"/>
      <c r="JFJ17"/>
      <c r="JFK17"/>
      <c r="JFL17"/>
      <c r="JFM17"/>
      <c r="JFN17"/>
      <c r="JFO17"/>
      <c r="JFP17"/>
      <c r="JFQ17"/>
      <c r="JFR17"/>
      <c r="JFS17"/>
      <c r="JFT17"/>
      <c r="JFU17"/>
      <c r="JFV17"/>
      <c r="JFW17"/>
      <c r="JFX17"/>
      <c r="JFY17"/>
      <c r="JFZ17"/>
      <c r="JGA17"/>
      <c r="JGB17"/>
      <c r="JGC17"/>
      <c r="JGD17"/>
      <c r="JGE17"/>
      <c r="JGF17"/>
      <c r="JGG17"/>
      <c r="JGH17"/>
      <c r="JGI17"/>
      <c r="JGJ17"/>
      <c r="JGK17"/>
      <c r="JGL17"/>
      <c r="JGM17"/>
      <c r="JGN17"/>
      <c r="JGO17"/>
      <c r="JGP17"/>
      <c r="JGQ17"/>
      <c r="JGR17"/>
      <c r="JGS17"/>
      <c r="JGT17"/>
      <c r="JGU17"/>
      <c r="JGV17"/>
      <c r="JGW17"/>
      <c r="JGX17"/>
      <c r="JGY17"/>
      <c r="JGZ17"/>
      <c r="JHA17"/>
      <c r="JHB17"/>
      <c r="JHC17"/>
      <c r="JHD17"/>
      <c r="JHE17"/>
      <c r="JHF17"/>
      <c r="JHG17"/>
      <c r="JHH17"/>
      <c r="JHI17"/>
      <c r="JHJ17"/>
      <c r="JHK17"/>
      <c r="JHL17"/>
      <c r="JHM17"/>
      <c r="JHN17"/>
      <c r="JHO17"/>
      <c r="JHP17"/>
      <c r="JHQ17"/>
      <c r="JHR17"/>
      <c r="JHS17"/>
      <c r="JHT17"/>
      <c r="JHU17"/>
      <c r="JHV17"/>
      <c r="JHW17"/>
      <c r="JHX17"/>
      <c r="JHY17"/>
      <c r="JHZ17"/>
      <c r="JIA17"/>
      <c r="JIB17"/>
      <c r="JIC17"/>
      <c r="JID17"/>
      <c r="JIE17"/>
      <c r="JIF17"/>
      <c r="JIG17"/>
      <c r="JIH17"/>
      <c r="JII17"/>
      <c r="JIJ17"/>
      <c r="JIK17"/>
      <c r="JIL17"/>
      <c r="JIM17"/>
      <c r="JIN17"/>
      <c r="JIO17"/>
      <c r="JIP17"/>
      <c r="JIQ17"/>
      <c r="JIR17"/>
      <c r="JIS17"/>
      <c r="JIT17"/>
      <c r="JIU17"/>
      <c r="JIV17"/>
      <c r="JIW17"/>
      <c r="JIX17"/>
      <c r="JIY17"/>
      <c r="JIZ17"/>
      <c r="JJA17"/>
      <c r="JJB17"/>
      <c r="JJC17"/>
      <c r="JJD17"/>
      <c r="JJE17"/>
      <c r="JJF17"/>
      <c r="JJG17"/>
      <c r="JJH17"/>
      <c r="JJI17"/>
      <c r="JJJ17"/>
      <c r="JJK17"/>
      <c r="JJL17"/>
      <c r="JJM17"/>
      <c r="JJN17"/>
      <c r="JJO17"/>
      <c r="JJP17"/>
      <c r="JJQ17"/>
      <c r="JJR17"/>
      <c r="JJS17"/>
      <c r="JJT17"/>
      <c r="JJU17"/>
      <c r="JJV17"/>
      <c r="JJW17"/>
      <c r="JJX17"/>
      <c r="JJY17"/>
      <c r="JJZ17"/>
      <c r="JKA17"/>
      <c r="JKB17"/>
      <c r="JKC17"/>
      <c r="JKD17"/>
      <c r="JKE17"/>
      <c r="JKF17"/>
      <c r="JKG17"/>
      <c r="JKH17"/>
      <c r="JKI17"/>
      <c r="JKJ17"/>
      <c r="JKK17"/>
      <c r="JKL17"/>
      <c r="JKM17"/>
      <c r="JKN17"/>
      <c r="JKO17"/>
      <c r="JKP17"/>
      <c r="JKQ17"/>
      <c r="JKR17"/>
      <c r="JKS17"/>
      <c r="JKT17"/>
      <c r="JKU17"/>
      <c r="JKV17"/>
      <c r="JKW17"/>
      <c r="JKX17"/>
      <c r="JKY17"/>
      <c r="JKZ17"/>
      <c r="JLA17"/>
      <c r="JLB17"/>
      <c r="JLC17"/>
      <c r="JLD17"/>
      <c r="JLE17"/>
      <c r="JLF17"/>
      <c r="JLG17"/>
      <c r="JLH17"/>
      <c r="JLI17"/>
      <c r="JLJ17"/>
      <c r="JLK17"/>
      <c r="JLL17"/>
      <c r="JLM17"/>
      <c r="JLN17"/>
      <c r="JLO17"/>
      <c r="JLP17"/>
      <c r="JLQ17"/>
      <c r="JLR17"/>
      <c r="JLS17"/>
      <c r="JLT17"/>
      <c r="JLU17"/>
      <c r="JLV17"/>
      <c r="JLW17"/>
      <c r="JLX17"/>
      <c r="JLY17"/>
      <c r="JLZ17"/>
      <c r="JMA17"/>
      <c r="JMB17"/>
      <c r="JMC17"/>
      <c r="JMD17"/>
      <c r="JME17"/>
      <c r="JMF17"/>
      <c r="JMG17"/>
      <c r="JMH17"/>
      <c r="JMI17"/>
      <c r="JMJ17"/>
      <c r="JMK17"/>
      <c r="JML17"/>
      <c r="JMM17"/>
      <c r="JMN17"/>
      <c r="JMO17"/>
      <c r="JMP17"/>
      <c r="JMQ17"/>
      <c r="JMR17"/>
      <c r="JMS17"/>
      <c r="JMT17"/>
      <c r="JMU17"/>
      <c r="JMV17"/>
      <c r="JMW17"/>
      <c r="JMX17"/>
      <c r="JMY17"/>
      <c r="JMZ17"/>
      <c r="JNA17"/>
      <c r="JNB17"/>
      <c r="JNC17"/>
      <c r="JND17"/>
      <c r="JNE17"/>
      <c r="JNF17"/>
      <c r="JNG17"/>
      <c r="JNH17"/>
      <c r="JNI17"/>
      <c r="JNJ17"/>
      <c r="JNK17"/>
      <c r="JNL17"/>
      <c r="JNM17"/>
      <c r="JNN17"/>
      <c r="JNO17"/>
      <c r="JNP17"/>
      <c r="JNQ17"/>
      <c r="JNR17"/>
      <c r="JNS17"/>
      <c r="JNT17"/>
      <c r="JNU17"/>
      <c r="JNV17"/>
      <c r="JNW17"/>
      <c r="JNX17"/>
      <c r="JNY17"/>
      <c r="JNZ17"/>
      <c r="JOA17"/>
      <c r="JOB17"/>
      <c r="JOC17"/>
      <c r="JOD17"/>
      <c r="JOE17"/>
      <c r="JOF17"/>
      <c r="JOG17"/>
      <c r="JOH17"/>
      <c r="JOI17"/>
      <c r="JOJ17"/>
      <c r="JOK17"/>
      <c r="JOL17"/>
      <c r="JOM17"/>
      <c r="JON17"/>
      <c r="JOO17"/>
      <c r="JOP17"/>
      <c r="JOQ17"/>
      <c r="JOR17"/>
      <c r="JOS17"/>
      <c r="JOT17"/>
      <c r="JOU17"/>
      <c r="JOV17"/>
      <c r="JOW17"/>
      <c r="JOX17"/>
      <c r="JOY17"/>
      <c r="JOZ17"/>
      <c r="JPA17"/>
      <c r="JPB17"/>
      <c r="JPC17"/>
      <c r="JPD17"/>
      <c r="JPE17"/>
      <c r="JPF17"/>
      <c r="JPG17"/>
      <c r="JPH17"/>
      <c r="JPI17"/>
      <c r="JPJ17"/>
      <c r="JPK17"/>
      <c r="JPL17"/>
      <c r="JPM17"/>
      <c r="JPN17"/>
      <c r="JPO17"/>
      <c r="JPP17"/>
      <c r="JPQ17"/>
      <c r="JPR17"/>
      <c r="JPS17"/>
      <c r="JPT17"/>
      <c r="JPU17"/>
      <c r="JPV17"/>
      <c r="JPW17"/>
      <c r="JPX17"/>
      <c r="JPY17"/>
      <c r="JPZ17"/>
      <c r="JQA17"/>
      <c r="JQB17"/>
      <c r="JQC17"/>
      <c r="JQD17"/>
      <c r="JQE17"/>
      <c r="JQF17"/>
      <c r="JQG17"/>
      <c r="JQH17"/>
      <c r="JQI17"/>
      <c r="JQJ17"/>
      <c r="JQK17"/>
      <c r="JQL17"/>
      <c r="JQM17"/>
      <c r="JQN17"/>
      <c r="JQO17"/>
      <c r="JQP17"/>
      <c r="JQQ17"/>
      <c r="JQR17"/>
      <c r="JQS17"/>
      <c r="JQT17"/>
      <c r="JQU17"/>
      <c r="JQV17"/>
      <c r="JQW17"/>
      <c r="JQX17"/>
      <c r="JQY17"/>
      <c r="JQZ17"/>
      <c r="JRA17"/>
      <c r="JRB17"/>
      <c r="JRC17"/>
      <c r="JRD17"/>
      <c r="JRE17"/>
      <c r="JRF17"/>
      <c r="JRG17"/>
      <c r="JRH17"/>
      <c r="JRI17"/>
      <c r="JRJ17"/>
      <c r="JRK17"/>
      <c r="JRL17"/>
      <c r="JRM17"/>
      <c r="JRN17"/>
      <c r="JRO17"/>
      <c r="JRP17"/>
      <c r="JRQ17"/>
      <c r="JRR17"/>
      <c r="JRS17"/>
      <c r="JRT17"/>
      <c r="JRU17"/>
      <c r="JRV17"/>
      <c r="JRW17"/>
      <c r="JRX17"/>
      <c r="JRY17"/>
      <c r="JRZ17"/>
      <c r="JSA17"/>
      <c r="JSB17"/>
      <c r="JSC17"/>
      <c r="JSD17"/>
      <c r="JSE17"/>
      <c r="JSF17"/>
      <c r="JSG17"/>
      <c r="JSH17"/>
      <c r="JSI17"/>
      <c r="JSJ17"/>
      <c r="JSK17"/>
      <c r="JSL17"/>
      <c r="JSM17"/>
      <c r="JSN17"/>
      <c r="JSO17"/>
      <c r="JSP17"/>
      <c r="JSQ17"/>
      <c r="JSR17"/>
      <c r="JSS17"/>
      <c r="JST17"/>
      <c r="JSU17"/>
      <c r="JSV17"/>
      <c r="JSW17"/>
      <c r="JSX17"/>
      <c r="JSY17"/>
      <c r="JSZ17"/>
      <c r="JTA17"/>
      <c r="JTB17"/>
      <c r="JTC17"/>
      <c r="JTD17"/>
      <c r="JTE17"/>
      <c r="JTF17"/>
      <c r="JTG17"/>
      <c r="JTH17"/>
      <c r="JTI17"/>
      <c r="JTJ17"/>
      <c r="JTK17"/>
      <c r="JTL17"/>
      <c r="JTM17"/>
      <c r="JTN17"/>
      <c r="JTO17"/>
      <c r="JTP17"/>
      <c r="JTQ17"/>
      <c r="JTR17"/>
      <c r="JTS17"/>
      <c r="JTT17"/>
      <c r="JTU17"/>
      <c r="JTV17"/>
      <c r="JTW17"/>
      <c r="JTX17"/>
      <c r="JTY17"/>
      <c r="JTZ17"/>
      <c r="JUA17"/>
      <c r="JUB17"/>
      <c r="JUC17"/>
      <c r="JUD17"/>
      <c r="JUE17"/>
      <c r="JUF17"/>
      <c r="JUG17"/>
      <c r="JUH17"/>
      <c r="JUI17"/>
      <c r="JUJ17"/>
      <c r="JUK17"/>
      <c r="JUL17"/>
      <c r="JUM17"/>
      <c r="JUN17"/>
      <c r="JUO17"/>
      <c r="JUP17"/>
      <c r="JUQ17"/>
      <c r="JUR17"/>
      <c r="JUS17"/>
      <c r="JUT17"/>
      <c r="JUU17"/>
      <c r="JUV17"/>
      <c r="JUW17"/>
      <c r="JUX17"/>
      <c r="JUY17"/>
      <c r="JUZ17"/>
      <c r="JVA17"/>
      <c r="JVB17"/>
      <c r="JVC17"/>
      <c r="JVD17"/>
      <c r="JVE17"/>
      <c r="JVF17"/>
      <c r="JVG17"/>
      <c r="JVH17"/>
      <c r="JVI17"/>
      <c r="JVJ17"/>
      <c r="JVK17"/>
      <c r="JVL17"/>
      <c r="JVM17"/>
      <c r="JVN17"/>
      <c r="JVO17"/>
      <c r="JVP17"/>
      <c r="JVQ17"/>
      <c r="JVR17"/>
      <c r="JVS17"/>
      <c r="JVT17"/>
      <c r="JVU17"/>
      <c r="JVV17"/>
      <c r="JVW17"/>
      <c r="JVX17"/>
      <c r="JVY17"/>
      <c r="JVZ17"/>
      <c r="JWA17"/>
      <c r="JWB17"/>
      <c r="JWC17"/>
      <c r="JWD17"/>
      <c r="JWE17"/>
      <c r="JWF17"/>
      <c r="JWG17"/>
      <c r="JWH17"/>
      <c r="JWI17"/>
      <c r="JWJ17"/>
      <c r="JWK17"/>
      <c r="JWL17"/>
      <c r="JWM17"/>
      <c r="JWN17"/>
      <c r="JWO17"/>
      <c r="JWP17"/>
      <c r="JWQ17"/>
      <c r="JWR17"/>
      <c r="JWS17"/>
      <c r="JWT17"/>
      <c r="JWU17"/>
      <c r="JWV17"/>
      <c r="JWW17"/>
      <c r="JWX17"/>
      <c r="JWY17"/>
      <c r="JWZ17"/>
      <c r="JXA17"/>
      <c r="JXB17"/>
      <c r="JXC17"/>
      <c r="JXD17"/>
      <c r="JXE17"/>
      <c r="JXF17"/>
      <c r="JXG17"/>
      <c r="JXH17"/>
      <c r="JXI17"/>
      <c r="JXJ17"/>
      <c r="JXK17"/>
      <c r="JXL17"/>
      <c r="JXM17"/>
      <c r="JXN17"/>
      <c r="JXO17"/>
      <c r="JXP17"/>
      <c r="JXQ17"/>
      <c r="JXR17"/>
      <c r="JXS17"/>
      <c r="JXT17"/>
      <c r="JXU17"/>
      <c r="JXV17"/>
      <c r="JXW17"/>
      <c r="JXX17"/>
      <c r="JXY17"/>
      <c r="JXZ17"/>
      <c r="JYA17"/>
      <c r="JYB17"/>
      <c r="JYC17"/>
      <c r="JYD17"/>
      <c r="JYE17"/>
      <c r="JYF17"/>
      <c r="JYG17"/>
      <c r="JYH17"/>
      <c r="JYI17"/>
      <c r="JYJ17"/>
      <c r="JYK17"/>
      <c r="JYL17"/>
      <c r="JYM17"/>
      <c r="JYN17"/>
      <c r="JYO17"/>
      <c r="JYP17"/>
      <c r="JYQ17"/>
      <c r="JYR17"/>
      <c r="JYS17"/>
      <c r="JYT17"/>
      <c r="JYU17"/>
      <c r="JYV17"/>
      <c r="JYW17"/>
      <c r="JYX17"/>
      <c r="JYY17"/>
      <c r="JYZ17"/>
      <c r="JZA17"/>
      <c r="JZB17"/>
      <c r="JZC17"/>
      <c r="JZD17"/>
      <c r="JZE17"/>
      <c r="JZF17"/>
      <c r="JZG17"/>
      <c r="JZH17"/>
      <c r="JZI17"/>
      <c r="JZJ17"/>
      <c r="JZK17"/>
      <c r="JZL17"/>
      <c r="JZM17"/>
      <c r="JZN17"/>
      <c r="JZO17"/>
      <c r="JZP17"/>
      <c r="JZQ17"/>
      <c r="JZR17"/>
      <c r="JZS17"/>
      <c r="JZT17"/>
      <c r="JZU17"/>
      <c r="JZV17"/>
      <c r="JZW17"/>
      <c r="JZX17"/>
      <c r="JZY17"/>
      <c r="JZZ17"/>
      <c r="KAA17"/>
      <c r="KAB17"/>
      <c r="KAC17"/>
      <c r="KAD17"/>
      <c r="KAE17"/>
      <c r="KAF17"/>
      <c r="KAG17"/>
      <c r="KAH17"/>
      <c r="KAI17"/>
      <c r="KAJ17"/>
      <c r="KAK17"/>
      <c r="KAL17"/>
      <c r="KAM17"/>
      <c r="KAN17"/>
      <c r="KAO17"/>
      <c r="KAP17"/>
      <c r="KAQ17"/>
      <c r="KAR17"/>
      <c r="KAS17"/>
      <c r="KAT17"/>
      <c r="KAU17"/>
      <c r="KAV17"/>
      <c r="KAW17"/>
      <c r="KAX17"/>
      <c r="KAY17"/>
      <c r="KAZ17"/>
      <c r="KBA17"/>
      <c r="KBB17"/>
      <c r="KBC17"/>
      <c r="KBD17"/>
      <c r="KBE17"/>
      <c r="KBF17"/>
      <c r="KBG17"/>
      <c r="KBH17"/>
      <c r="KBI17"/>
      <c r="KBJ17"/>
      <c r="KBK17"/>
      <c r="KBL17"/>
      <c r="KBM17"/>
      <c r="KBN17"/>
      <c r="KBO17"/>
      <c r="KBP17"/>
      <c r="KBQ17"/>
      <c r="KBR17"/>
      <c r="KBS17"/>
      <c r="KBT17"/>
      <c r="KBU17"/>
      <c r="KBV17"/>
      <c r="KBW17"/>
      <c r="KBX17"/>
      <c r="KBY17"/>
      <c r="KBZ17"/>
      <c r="KCA17"/>
      <c r="KCB17"/>
      <c r="KCC17"/>
      <c r="KCD17"/>
      <c r="KCE17"/>
      <c r="KCF17"/>
      <c r="KCG17"/>
      <c r="KCH17"/>
      <c r="KCI17"/>
      <c r="KCJ17"/>
      <c r="KCK17"/>
      <c r="KCL17"/>
      <c r="KCM17"/>
      <c r="KCN17"/>
      <c r="KCO17"/>
      <c r="KCP17"/>
      <c r="KCQ17"/>
      <c r="KCR17"/>
      <c r="KCS17"/>
      <c r="KCT17"/>
      <c r="KCU17"/>
      <c r="KCV17"/>
      <c r="KCW17"/>
      <c r="KCX17"/>
      <c r="KCY17"/>
      <c r="KCZ17"/>
      <c r="KDA17"/>
      <c r="KDB17"/>
      <c r="KDC17"/>
      <c r="KDD17"/>
      <c r="KDE17"/>
      <c r="KDF17"/>
      <c r="KDG17"/>
      <c r="KDH17"/>
      <c r="KDI17"/>
      <c r="KDJ17"/>
      <c r="KDK17"/>
      <c r="KDL17"/>
      <c r="KDM17"/>
      <c r="KDN17"/>
      <c r="KDO17"/>
      <c r="KDP17"/>
      <c r="KDQ17"/>
      <c r="KDR17"/>
      <c r="KDS17"/>
      <c r="KDT17"/>
      <c r="KDU17"/>
      <c r="KDV17"/>
      <c r="KDW17"/>
      <c r="KDX17"/>
      <c r="KDY17"/>
      <c r="KDZ17"/>
      <c r="KEA17"/>
      <c r="KEB17"/>
      <c r="KEC17"/>
      <c r="KED17"/>
      <c r="KEE17"/>
      <c r="KEF17"/>
      <c r="KEG17"/>
      <c r="KEH17"/>
      <c r="KEI17"/>
      <c r="KEJ17"/>
      <c r="KEK17"/>
      <c r="KEL17"/>
      <c r="KEM17"/>
      <c r="KEN17"/>
      <c r="KEO17"/>
      <c r="KEP17"/>
      <c r="KEQ17"/>
      <c r="KER17"/>
      <c r="KES17"/>
      <c r="KET17"/>
      <c r="KEU17"/>
      <c r="KEV17"/>
      <c r="KEW17"/>
      <c r="KEX17"/>
      <c r="KEY17"/>
      <c r="KEZ17"/>
      <c r="KFA17"/>
      <c r="KFB17"/>
      <c r="KFC17"/>
      <c r="KFD17"/>
      <c r="KFE17"/>
      <c r="KFF17"/>
      <c r="KFG17"/>
      <c r="KFH17"/>
      <c r="KFI17"/>
      <c r="KFJ17"/>
      <c r="KFK17"/>
      <c r="KFL17"/>
      <c r="KFM17"/>
      <c r="KFN17"/>
      <c r="KFO17"/>
      <c r="KFP17"/>
      <c r="KFQ17"/>
      <c r="KFR17"/>
      <c r="KFS17"/>
      <c r="KFT17"/>
      <c r="KFU17"/>
      <c r="KFV17"/>
      <c r="KFW17"/>
      <c r="KFX17"/>
      <c r="KFY17"/>
      <c r="KFZ17"/>
      <c r="KGA17"/>
      <c r="KGB17"/>
      <c r="KGC17"/>
      <c r="KGD17"/>
      <c r="KGE17"/>
      <c r="KGF17"/>
      <c r="KGG17"/>
      <c r="KGH17"/>
      <c r="KGI17"/>
      <c r="KGJ17"/>
      <c r="KGK17"/>
      <c r="KGL17"/>
      <c r="KGM17"/>
      <c r="KGN17"/>
      <c r="KGO17"/>
      <c r="KGP17"/>
      <c r="KGQ17"/>
      <c r="KGR17"/>
      <c r="KGS17"/>
      <c r="KGT17"/>
      <c r="KGU17"/>
      <c r="KGV17"/>
      <c r="KGW17"/>
      <c r="KGX17"/>
      <c r="KGY17"/>
      <c r="KGZ17"/>
      <c r="KHA17"/>
      <c r="KHB17"/>
      <c r="KHC17"/>
      <c r="KHD17"/>
      <c r="KHE17"/>
      <c r="KHF17"/>
      <c r="KHG17"/>
      <c r="KHH17"/>
      <c r="KHI17"/>
      <c r="KHJ17"/>
      <c r="KHK17"/>
      <c r="KHL17"/>
      <c r="KHM17"/>
      <c r="KHN17"/>
      <c r="KHO17"/>
      <c r="KHP17"/>
      <c r="KHQ17"/>
      <c r="KHR17"/>
      <c r="KHS17"/>
      <c r="KHT17"/>
      <c r="KHU17"/>
      <c r="KHV17"/>
      <c r="KHW17"/>
      <c r="KHX17"/>
      <c r="KHY17"/>
      <c r="KHZ17"/>
      <c r="KIA17"/>
      <c r="KIB17"/>
      <c r="KIC17"/>
      <c r="KID17"/>
      <c r="KIE17"/>
      <c r="KIF17"/>
      <c r="KIG17"/>
      <c r="KIH17"/>
      <c r="KII17"/>
      <c r="KIJ17"/>
      <c r="KIK17"/>
      <c r="KIL17"/>
      <c r="KIM17"/>
      <c r="KIN17"/>
      <c r="KIO17"/>
      <c r="KIP17"/>
      <c r="KIQ17"/>
      <c r="KIR17"/>
      <c r="KIS17"/>
      <c r="KIT17"/>
      <c r="KIU17"/>
      <c r="KIV17"/>
      <c r="KIW17"/>
      <c r="KIX17"/>
      <c r="KIY17"/>
      <c r="KIZ17"/>
      <c r="KJA17"/>
      <c r="KJB17"/>
      <c r="KJC17"/>
      <c r="KJD17"/>
      <c r="KJE17"/>
      <c r="KJF17"/>
      <c r="KJG17"/>
      <c r="KJH17"/>
      <c r="KJI17"/>
      <c r="KJJ17"/>
      <c r="KJK17"/>
      <c r="KJL17"/>
      <c r="KJM17"/>
      <c r="KJN17"/>
      <c r="KJO17"/>
      <c r="KJP17"/>
      <c r="KJQ17"/>
      <c r="KJR17"/>
      <c r="KJS17"/>
      <c r="KJT17"/>
      <c r="KJU17"/>
      <c r="KJV17"/>
      <c r="KJW17"/>
      <c r="KJX17"/>
      <c r="KJY17"/>
      <c r="KJZ17"/>
      <c r="KKA17"/>
      <c r="KKB17"/>
      <c r="KKC17"/>
      <c r="KKD17"/>
      <c r="KKE17"/>
      <c r="KKF17"/>
      <c r="KKG17"/>
      <c r="KKH17"/>
      <c r="KKI17"/>
      <c r="KKJ17"/>
      <c r="KKK17"/>
      <c r="KKL17"/>
      <c r="KKM17"/>
      <c r="KKN17"/>
      <c r="KKO17"/>
      <c r="KKP17"/>
      <c r="KKQ17"/>
      <c r="KKR17"/>
      <c r="KKS17"/>
      <c r="KKT17"/>
      <c r="KKU17"/>
      <c r="KKV17"/>
      <c r="KKW17"/>
      <c r="KKX17"/>
      <c r="KKY17"/>
      <c r="KKZ17"/>
      <c r="KLA17"/>
      <c r="KLB17"/>
      <c r="KLC17"/>
      <c r="KLD17"/>
      <c r="KLE17"/>
      <c r="KLF17"/>
      <c r="KLG17"/>
      <c r="KLH17"/>
      <c r="KLI17"/>
      <c r="KLJ17"/>
      <c r="KLK17"/>
      <c r="KLL17"/>
      <c r="KLM17"/>
      <c r="KLN17"/>
      <c r="KLO17"/>
      <c r="KLP17"/>
      <c r="KLQ17"/>
      <c r="KLR17"/>
      <c r="KLS17"/>
      <c r="KLT17"/>
      <c r="KLU17"/>
      <c r="KLV17"/>
      <c r="KLW17"/>
      <c r="KLX17"/>
      <c r="KLY17"/>
      <c r="KLZ17"/>
      <c r="KMA17"/>
      <c r="KMB17"/>
      <c r="KMC17"/>
      <c r="KMD17"/>
      <c r="KME17"/>
      <c r="KMF17"/>
      <c r="KMG17"/>
      <c r="KMH17"/>
      <c r="KMI17"/>
      <c r="KMJ17"/>
      <c r="KMK17"/>
      <c r="KML17"/>
      <c r="KMM17"/>
      <c r="KMN17"/>
      <c r="KMO17"/>
      <c r="KMP17"/>
      <c r="KMQ17"/>
      <c r="KMR17"/>
      <c r="KMS17"/>
      <c r="KMT17"/>
      <c r="KMU17"/>
      <c r="KMV17"/>
      <c r="KMW17"/>
      <c r="KMX17"/>
      <c r="KMY17"/>
      <c r="KMZ17"/>
      <c r="KNA17"/>
      <c r="KNB17"/>
      <c r="KNC17"/>
      <c r="KND17"/>
      <c r="KNE17"/>
      <c r="KNF17"/>
      <c r="KNG17"/>
      <c r="KNH17"/>
      <c r="KNI17"/>
      <c r="KNJ17"/>
      <c r="KNK17"/>
      <c r="KNL17"/>
      <c r="KNM17"/>
      <c r="KNN17"/>
      <c r="KNO17"/>
      <c r="KNP17"/>
      <c r="KNQ17"/>
      <c r="KNR17"/>
      <c r="KNS17"/>
      <c r="KNT17"/>
      <c r="KNU17"/>
      <c r="KNV17"/>
      <c r="KNW17"/>
      <c r="KNX17"/>
      <c r="KNY17"/>
      <c r="KNZ17"/>
      <c r="KOA17"/>
      <c r="KOB17"/>
      <c r="KOC17"/>
      <c r="KOD17"/>
      <c r="KOE17"/>
      <c r="KOF17"/>
      <c r="KOG17"/>
      <c r="KOH17"/>
      <c r="KOI17"/>
      <c r="KOJ17"/>
      <c r="KOK17"/>
      <c r="KOL17"/>
      <c r="KOM17"/>
      <c r="KON17"/>
      <c r="KOO17"/>
      <c r="KOP17"/>
      <c r="KOQ17"/>
      <c r="KOR17"/>
      <c r="KOS17"/>
      <c r="KOT17"/>
      <c r="KOU17"/>
      <c r="KOV17"/>
      <c r="KOW17"/>
      <c r="KOX17"/>
      <c r="KOY17"/>
      <c r="KOZ17"/>
      <c r="KPA17"/>
      <c r="KPB17"/>
      <c r="KPC17"/>
      <c r="KPD17"/>
      <c r="KPE17"/>
      <c r="KPF17"/>
      <c r="KPG17"/>
      <c r="KPH17"/>
      <c r="KPI17"/>
      <c r="KPJ17"/>
      <c r="KPK17"/>
      <c r="KPL17"/>
      <c r="KPM17"/>
      <c r="KPN17"/>
      <c r="KPO17"/>
      <c r="KPP17"/>
      <c r="KPQ17"/>
      <c r="KPR17"/>
      <c r="KPS17"/>
      <c r="KPT17"/>
      <c r="KPU17"/>
      <c r="KPV17"/>
      <c r="KPW17"/>
      <c r="KPX17"/>
      <c r="KPY17"/>
      <c r="KPZ17"/>
      <c r="KQA17"/>
      <c r="KQB17"/>
      <c r="KQC17"/>
      <c r="KQD17"/>
      <c r="KQE17"/>
      <c r="KQF17"/>
      <c r="KQG17"/>
      <c r="KQH17"/>
      <c r="KQI17"/>
      <c r="KQJ17"/>
      <c r="KQK17"/>
      <c r="KQL17"/>
      <c r="KQM17"/>
      <c r="KQN17"/>
      <c r="KQO17"/>
      <c r="KQP17"/>
      <c r="KQQ17"/>
      <c r="KQR17"/>
      <c r="KQS17"/>
      <c r="KQT17"/>
      <c r="KQU17"/>
      <c r="KQV17"/>
      <c r="KQW17"/>
      <c r="KQX17"/>
      <c r="KQY17"/>
      <c r="KQZ17"/>
      <c r="KRA17"/>
      <c r="KRB17"/>
      <c r="KRC17"/>
      <c r="KRD17"/>
      <c r="KRE17"/>
      <c r="KRF17"/>
      <c r="KRG17"/>
      <c r="KRH17"/>
      <c r="KRI17"/>
      <c r="KRJ17"/>
      <c r="KRK17"/>
      <c r="KRL17"/>
      <c r="KRM17"/>
      <c r="KRN17"/>
      <c r="KRO17"/>
      <c r="KRP17"/>
      <c r="KRQ17"/>
      <c r="KRR17"/>
      <c r="KRS17"/>
      <c r="KRT17"/>
      <c r="KRU17"/>
      <c r="KRV17"/>
      <c r="KRW17"/>
      <c r="KRX17"/>
      <c r="KRY17"/>
      <c r="KRZ17"/>
      <c r="KSA17"/>
      <c r="KSB17"/>
      <c r="KSC17"/>
      <c r="KSD17"/>
      <c r="KSE17"/>
      <c r="KSF17"/>
      <c r="KSG17"/>
      <c r="KSH17"/>
      <c r="KSI17"/>
      <c r="KSJ17"/>
      <c r="KSK17"/>
      <c r="KSL17"/>
      <c r="KSM17"/>
      <c r="KSN17"/>
      <c r="KSO17"/>
      <c r="KSP17"/>
      <c r="KSQ17"/>
      <c r="KSR17"/>
      <c r="KSS17"/>
      <c r="KST17"/>
      <c r="KSU17"/>
      <c r="KSV17"/>
      <c r="KSW17"/>
      <c r="KSX17"/>
      <c r="KSY17"/>
      <c r="KSZ17"/>
      <c r="KTA17"/>
      <c r="KTB17"/>
      <c r="KTC17"/>
      <c r="KTD17"/>
      <c r="KTE17"/>
      <c r="KTF17"/>
      <c r="KTG17"/>
      <c r="KTH17"/>
      <c r="KTI17"/>
      <c r="KTJ17"/>
      <c r="KTK17"/>
      <c r="KTL17"/>
      <c r="KTM17"/>
      <c r="KTN17"/>
      <c r="KTO17"/>
      <c r="KTP17"/>
      <c r="KTQ17"/>
      <c r="KTR17"/>
      <c r="KTS17"/>
      <c r="KTT17"/>
      <c r="KTU17"/>
      <c r="KTV17"/>
      <c r="KTW17"/>
      <c r="KTX17"/>
      <c r="KTY17"/>
      <c r="KTZ17"/>
      <c r="KUA17"/>
      <c r="KUB17"/>
      <c r="KUC17"/>
      <c r="KUD17"/>
      <c r="KUE17"/>
      <c r="KUF17"/>
      <c r="KUG17"/>
      <c r="KUH17"/>
      <c r="KUI17"/>
      <c r="KUJ17"/>
      <c r="KUK17"/>
      <c r="KUL17"/>
      <c r="KUM17"/>
      <c r="KUN17"/>
      <c r="KUO17"/>
      <c r="KUP17"/>
      <c r="KUQ17"/>
      <c r="KUR17"/>
      <c r="KUS17"/>
      <c r="KUT17"/>
      <c r="KUU17"/>
      <c r="KUV17"/>
      <c r="KUW17"/>
      <c r="KUX17"/>
      <c r="KUY17"/>
      <c r="KUZ17"/>
      <c r="KVA17"/>
      <c r="KVB17"/>
      <c r="KVC17"/>
      <c r="KVD17"/>
      <c r="KVE17"/>
      <c r="KVF17"/>
      <c r="KVG17"/>
      <c r="KVH17"/>
      <c r="KVI17"/>
      <c r="KVJ17"/>
      <c r="KVK17"/>
      <c r="KVL17"/>
      <c r="KVM17"/>
      <c r="KVN17"/>
      <c r="KVO17"/>
      <c r="KVP17"/>
      <c r="KVQ17"/>
      <c r="KVR17"/>
      <c r="KVS17"/>
      <c r="KVT17"/>
      <c r="KVU17"/>
      <c r="KVV17"/>
      <c r="KVW17"/>
      <c r="KVX17"/>
      <c r="KVY17"/>
      <c r="KVZ17"/>
      <c r="KWA17"/>
      <c r="KWB17"/>
      <c r="KWC17"/>
      <c r="KWD17"/>
      <c r="KWE17"/>
      <c r="KWF17"/>
      <c r="KWG17"/>
      <c r="KWH17"/>
      <c r="KWI17"/>
      <c r="KWJ17"/>
      <c r="KWK17"/>
      <c r="KWL17"/>
      <c r="KWM17"/>
      <c r="KWN17"/>
      <c r="KWO17"/>
      <c r="KWP17"/>
      <c r="KWQ17"/>
      <c r="KWR17"/>
      <c r="KWS17"/>
      <c r="KWT17"/>
      <c r="KWU17"/>
      <c r="KWV17"/>
      <c r="KWW17"/>
      <c r="KWX17"/>
      <c r="KWY17"/>
      <c r="KWZ17"/>
      <c r="KXA17"/>
      <c r="KXB17"/>
      <c r="KXC17"/>
      <c r="KXD17"/>
      <c r="KXE17"/>
      <c r="KXF17"/>
      <c r="KXG17"/>
      <c r="KXH17"/>
      <c r="KXI17"/>
      <c r="KXJ17"/>
      <c r="KXK17"/>
      <c r="KXL17"/>
      <c r="KXM17"/>
      <c r="KXN17"/>
      <c r="KXO17"/>
      <c r="KXP17"/>
      <c r="KXQ17"/>
      <c r="KXR17"/>
      <c r="KXS17"/>
      <c r="KXT17"/>
      <c r="KXU17"/>
      <c r="KXV17"/>
      <c r="KXW17"/>
      <c r="KXX17"/>
      <c r="KXY17"/>
      <c r="KXZ17"/>
      <c r="KYA17"/>
      <c r="KYB17"/>
      <c r="KYC17"/>
      <c r="KYD17"/>
      <c r="KYE17"/>
      <c r="KYF17"/>
      <c r="KYG17"/>
      <c r="KYH17"/>
      <c r="KYI17"/>
      <c r="KYJ17"/>
      <c r="KYK17"/>
      <c r="KYL17"/>
      <c r="KYM17"/>
      <c r="KYN17"/>
      <c r="KYO17"/>
      <c r="KYP17"/>
      <c r="KYQ17"/>
      <c r="KYR17"/>
      <c r="KYS17"/>
      <c r="KYT17"/>
      <c r="KYU17"/>
      <c r="KYV17"/>
      <c r="KYW17"/>
      <c r="KYX17"/>
      <c r="KYY17"/>
      <c r="KYZ17"/>
      <c r="KZA17"/>
      <c r="KZB17"/>
      <c r="KZC17"/>
      <c r="KZD17"/>
      <c r="KZE17"/>
      <c r="KZF17"/>
      <c r="KZG17"/>
      <c r="KZH17"/>
      <c r="KZI17"/>
      <c r="KZJ17"/>
      <c r="KZK17"/>
      <c r="KZL17"/>
      <c r="KZM17"/>
      <c r="KZN17"/>
      <c r="KZO17"/>
      <c r="KZP17"/>
      <c r="KZQ17"/>
      <c r="KZR17"/>
      <c r="KZS17"/>
      <c r="KZT17"/>
      <c r="KZU17"/>
      <c r="KZV17"/>
      <c r="KZW17"/>
      <c r="KZX17"/>
      <c r="KZY17"/>
      <c r="KZZ17"/>
      <c r="LAA17"/>
      <c r="LAB17"/>
      <c r="LAC17"/>
      <c r="LAD17"/>
      <c r="LAE17"/>
      <c r="LAF17"/>
      <c r="LAG17"/>
      <c r="LAH17"/>
      <c r="LAI17"/>
      <c r="LAJ17"/>
      <c r="LAK17"/>
      <c r="LAL17"/>
      <c r="LAM17"/>
      <c r="LAN17"/>
      <c r="LAO17"/>
      <c r="LAP17"/>
      <c r="LAQ17"/>
      <c r="LAR17"/>
      <c r="LAS17"/>
      <c r="LAT17"/>
      <c r="LAU17"/>
      <c r="LAV17"/>
      <c r="LAW17"/>
      <c r="LAX17"/>
      <c r="LAY17"/>
      <c r="LAZ17"/>
      <c r="LBA17"/>
      <c r="LBB17"/>
      <c r="LBC17"/>
      <c r="LBD17"/>
      <c r="LBE17"/>
      <c r="LBF17"/>
      <c r="LBG17"/>
      <c r="LBH17"/>
      <c r="LBI17"/>
      <c r="LBJ17"/>
      <c r="LBK17"/>
      <c r="LBL17"/>
      <c r="LBM17"/>
      <c r="LBN17"/>
      <c r="LBO17"/>
      <c r="LBP17"/>
      <c r="LBQ17"/>
      <c r="LBR17"/>
      <c r="LBS17"/>
      <c r="LBT17"/>
      <c r="LBU17"/>
      <c r="LBV17"/>
      <c r="LBW17"/>
      <c r="LBX17"/>
      <c r="LBY17"/>
      <c r="LBZ17"/>
      <c r="LCA17"/>
      <c r="LCB17"/>
      <c r="LCC17"/>
      <c r="LCD17"/>
      <c r="LCE17"/>
      <c r="LCF17"/>
      <c r="LCG17"/>
      <c r="LCH17"/>
      <c r="LCI17"/>
      <c r="LCJ17"/>
      <c r="LCK17"/>
      <c r="LCL17"/>
      <c r="LCM17"/>
      <c r="LCN17"/>
      <c r="LCO17"/>
      <c r="LCP17"/>
      <c r="LCQ17"/>
      <c r="LCR17"/>
      <c r="LCS17"/>
      <c r="LCT17"/>
      <c r="LCU17"/>
      <c r="LCV17"/>
      <c r="LCW17"/>
      <c r="LCX17"/>
      <c r="LCY17"/>
      <c r="LCZ17"/>
      <c r="LDA17"/>
      <c r="LDB17"/>
      <c r="LDC17"/>
      <c r="LDD17"/>
      <c r="LDE17"/>
      <c r="LDF17"/>
      <c r="LDG17"/>
      <c r="LDH17"/>
      <c r="LDI17"/>
      <c r="LDJ17"/>
      <c r="LDK17"/>
      <c r="LDL17"/>
      <c r="LDM17"/>
      <c r="LDN17"/>
      <c r="LDO17"/>
      <c r="LDP17"/>
      <c r="LDQ17"/>
      <c r="LDR17"/>
      <c r="LDS17"/>
      <c r="LDT17"/>
      <c r="LDU17"/>
      <c r="LDV17"/>
      <c r="LDW17"/>
      <c r="LDX17"/>
      <c r="LDY17"/>
      <c r="LDZ17"/>
      <c r="LEA17"/>
      <c r="LEB17"/>
      <c r="LEC17"/>
      <c r="LED17"/>
      <c r="LEE17"/>
      <c r="LEF17"/>
      <c r="LEG17"/>
      <c r="LEH17"/>
      <c r="LEI17"/>
      <c r="LEJ17"/>
      <c r="LEK17"/>
      <c r="LEL17"/>
      <c r="LEM17"/>
      <c r="LEN17"/>
      <c r="LEO17"/>
      <c r="LEP17"/>
      <c r="LEQ17"/>
      <c r="LER17"/>
      <c r="LES17"/>
      <c r="LET17"/>
      <c r="LEU17"/>
      <c r="LEV17"/>
      <c r="LEW17"/>
      <c r="LEX17"/>
      <c r="LEY17"/>
      <c r="LEZ17"/>
      <c r="LFA17"/>
      <c r="LFB17"/>
      <c r="LFC17"/>
      <c r="LFD17"/>
      <c r="LFE17"/>
      <c r="LFF17"/>
      <c r="LFG17"/>
      <c r="LFH17"/>
      <c r="LFI17"/>
      <c r="LFJ17"/>
      <c r="LFK17"/>
      <c r="LFL17"/>
      <c r="LFM17"/>
      <c r="LFN17"/>
      <c r="LFO17"/>
      <c r="LFP17"/>
      <c r="LFQ17"/>
      <c r="LFR17"/>
      <c r="LFS17"/>
      <c r="LFT17"/>
      <c r="LFU17"/>
      <c r="LFV17"/>
      <c r="LFW17"/>
      <c r="LFX17"/>
      <c r="LFY17"/>
      <c r="LFZ17"/>
      <c r="LGA17"/>
      <c r="LGB17"/>
      <c r="LGC17"/>
      <c r="LGD17"/>
      <c r="LGE17"/>
      <c r="LGF17"/>
      <c r="LGG17"/>
      <c r="LGH17"/>
      <c r="LGI17"/>
      <c r="LGJ17"/>
      <c r="LGK17"/>
      <c r="LGL17"/>
      <c r="LGM17"/>
      <c r="LGN17"/>
      <c r="LGO17"/>
      <c r="LGP17"/>
      <c r="LGQ17"/>
      <c r="LGR17"/>
      <c r="LGS17"/>
      <c r="LGT17"/>
      <c r="LGU17"/>
      <c r="LGV17"/>
      <c r="LGW17"/>
      <c r="LGX17"/>
      <c r="LGY17"/>
      <c r="LGZ17"/>
      <c r="LHA17"/>
      <c r="LHB17"/>
      <c r="LHC17"/>
      <c r="LHD17"/>
      <c r="LHE17"/>
      <c r="LHF17"/>
      <c r="LHG17"/>
      <c r="LHH17"/>
      <c r="LHI17"/>
      <c r="LHJ17"/>
      <c r="LHK17"/>
      <c r="LHL17"/>
      <c r="LHM17"/>
      <c r="LHN17"/>
      <c r="LHO17"/>
      <c r="LHP17"/>
      <c r="LHQ17"/>
      <c r="LHR17"/>
      <c r="LHS17"/>
      <c r="LHT17"/>
      <c r="LHU17"/>
      <c r="LHV17"/>
      <c r="LHW17"/>
      <c r="LHX17"/>
      <c r="LHY17"/>
      <c r="LHZ17"/>
      <c r="LIA17"/>
      <c r="LIB17"/>
      <c r="LIC17"/>
      <c r="LID17"/>
      <c r="LIE17"/>
      <c r="LIF17"/>
      <c r="LIG17"/>
      <c r="LIH17"/>
      <c r="LII17"/>
      <c r="LIJ17"/>
      <c r="LIK17"/>
      <c r="LIL17"/>
      <c r="LIM17"/>
      <c r="LIN17"/>
      <c r="LIO17"/>
      <c r="LIP17"/>
      <c r="LIQ17"/>
      <c r="LIR17"/>
      <c r="LIS17"/>
      <c r="LIT17"/>
      <c r="LIU17"/>
      <c r="LIV17"/>
      <c r="LIW17"/>
      <c r="LIX17"/>
      <c r="LIY17"/>
      <c r="LIZ17"/>
      <c r="LJA17"/>
      <c r="LJB17"/>
      <c r="LJC17"/>
      <c r="LJD17"/>
      <c r="LJE17"/>
      <c r="LJF17"/>
      <c r="LJG17"/>
      <c r="LJH17"/>
      <c r="LJI17"/>
      <c r="LJJ17"/>
      <c r="LJK17"/>
      <c r="LJL17"/>
      <c r="LJM17"/>
      <c r="LJN17"/>
      <c r="LJO17"/>
      <c r="LJP17"/>
      <c r="LJQ17"/>
      <c r="LJR17"/>
      <c r="LJS17"/>
      <c r="LJT17"/>
      <c r="LJU17"/>
      <c r="LJV17"/>
      <c r="LJW17"/>
      <c r="LJX17"/>
      <c r="LJY17"/>
      <c r="LJZ17"/>
      <c r="LKA17"/>
      <c r="LKB17"/>
      <c r="LKC17"/>
      <c r="LKD17"/>
      <c r="LKE17"/>
      <c r="LKF17"/>
      <c r="LKG17"/>
      <c r="LKH17"/>
      <c r="LKI17"/>
      <c r="LKJ17"/>
      <c r="LKK17"/>
      <c r="LKL17"/>
      <c r="LKM17"/>
      <c r="LKN17"/>
      <c r="LKO17"/>
      <c r="LKP17"/>
      <c r="LKQ17"/>
      <c r="LKR17"/>
      <c r="LKS17"/>
      <c r="LKT17"/>
      <c r="LKU17"/>
      <c r="LKV17"/>
      <c r="LKW17"/>
      <c r="LKX17"/>
      <c r="LKY17"/>
      <c r="LKZ17"/>
      <c r="LLA17"/>
      <c r="LLB17"/>
      <c r="LLC17"/>
      <c r="LLD17"/>
      <c r="LLE17"/>
      <c r="LLF17"/>
      <c r="LLG17"/>
      <c r="LLH17"/>
      <c r="LLI17"/>
      <c r="LLJ17"/>
      <c r="LLK17"/>
      <c r="LLL17"/>
      <c r="LLM17"/>
      <c r="LLN17"/>
      <c r="LLO17"/>
      <c r="LLP17"/>
      <c r="LLQ17"/>
      <c r="LLR17"/>
      <c r="LLS17"/>
      <c r="LLT17"/>
      <c r="LLU17"/>
      <c r="LLV17"/>
      <c r="LLW17"/>
      <c r="LLX17"/>
      <c r="LLY17"/>
      <c r="LLZ17"/>
      <c r="LMA17"/>
      <c r="LMB17"/>
      <c r="LMC17"/>
      <c r="LMD17"/>
      <c r="LME17"/>
      <c r="LMF17"/>
      <c r="LMG17"/>
      <c r="LMH17"/>
      <c r="LMI17"/>
      <c r="LMJ17"/>
      <c r="LMK17"/>
      <c r="LML17"/>
      <c r="LMM17"/>
      <c r="LMN17"/>
      <c r="LMO17"/>
      <c r="LMP17"/>
      <c r="LMQ17"/>
      <c r="LMR17"/>
      <c r="LMS17"/>
      <c r="LMT17"/>
      <c r="LMU17"/>
      <c r="LMV17"/>
      <c r="LMW17"/>
      <c r="LMX17"/>
      <c r="LMY17"/>
      <c r="LMZ17"/>
      <c r="LNA17"/>
      <c r="LNB17"/>
      <c r="LNC17"/>
      <c r="LND17"/>
      <c r="LNE17"/>
      <c r="LNF17"/>
      <c r="LNG17"/>
      <c r="LNH17"/>
      <c r="LNI17"/>
      <c r="LNJ17"/>
      <c r="LNK17"/>
      <c r="LNL17"/>
      <c r="LNM17"/>
      <c r="LNN17"/>
      <c r="LNO17"/>
      <c r="LNP17"/>
      <c r="LNQ17"/>
      <c r="LNR17"/>
      <c r="LNS17"/>
      <c r="LNT17"/>
      <c r="LNU17"/>
      <c r="LNV17"/>
      <c r="LNW17"/>
      <c r="LNX17"/>
      <c r="LNY17"/>
      <c r="LNZ17"/>
      <c r="LOA17"/>
      <c r="LOB17"/>
      <c r="LOC17"/>
      <c r="LOD17"/>
      <c r="LOE17"/>
      <c r="LOF17"/>
      <c r="LOG17"/>
      <c r="LOH17"/>
      <c r="LOI17"/>
      <c r="LOJ17"/>
      <c r="LOK17"/>
      <c r="LOL17"/>
      <c r="LOM17"/>
      <c r="LON17"/>
      <c r="LOO17"/>
      <c r="LOP17"/>
      <c r="LOQ17"/>
      <c r="LOR17"/>
      <c r="LOS17"/>
      <c r="LOT17"/>
      <c r="LOU17"/>
      <c r="LOV17"/>
      <c r="LOW17"/>
      <c r="LOX17"/>
      <c r="LOY17"/>
      <c r="LOZ17"/>
      <c r="LPA17"/>
      <c r="LPB17"/>
      <c r="LPC17"/>
      <c r="LPD17"/>
      <c r="LPE17"/>
      <c r="LPF17"/>
      <c r="LPG17"/>
      <c r="LPH17"/>
      <c r="LPI17"/>
      <c r="LPJ17"/>
      <c r="LPK17"/>
      <c r="LPL17"/>
      <c r="LPM17"/>
      <c r="LPN17"/>
      <c r="LPO17"/>
      <c r="LPP17"/>
      <c r="LPQ17"/>
      <c r="LPR17"/>
      <c r="LPS17"/>
      <c r="LPT17"/>
      <c r="LPU17"/>
      <c r="LPV17"/>
      <c r="LPW17"/>
      <c r="LPX17"/>
      <c r="LPY17"/>
      <c r="LPZ17"/>
      <c r="LQA17"/>
      <c r="LQB17"/>
      <c r="LQC17"/>
      <c r="LQD17"/>
      <c r="LQE17"/>
      <c r="LQF17"/>
      <c r="LQG17"/>
      <c r="LQH17"/>
      <c r="LQI17"/>
      <c r="LQJ17"/>
      <c r="LQK17"/>
      <c r="LQL17"/>
      <c r="LQM17"/>
      <c r="LQN17"/>
      <c r="LQO17"/>
      <c r="LQP17"/>
      <c r="LQQ17"/>
      <c r="LQR17"/>
      <c r="LQS17"/>
      <c r="LQT17"/>
      <c r="LQU17"/>
      <c r="LQV17"/>
      <c r="LQW17"/>
      <c r="LQX17"/>
      <c r="LQY17"/>
      <c r="LQZ17"/>
      <c r="LRA17"/>
      <c r="LRB17"/>
      <c r="LRC17"/>
      <c r="LRD17"/>
      <c r="LRE17"/>
      <c r="LRF17"/>
      <c r="LRG17"/>
      <c r="LRH17"/>
      <c r="LRI17"/>
      <c r="LRJ17"/>
      <c r="LRK17"/>
      <c r="LRL17"/>
      <c r="LRM17"/>
      <c r="LRN17"/>
      <c r="LRO17"/>
      <c r="LRP17"/>
      <c r="LRQ17"/>
      <c r="LRR17"/>
      <c r="LRS17"/>
      <c r="LRT17"/>
      <c r="LRU17"/>
      <c r="LRV17"/>
      <c r="LRW17"/>
      <c r="LRX17"/>
      <c r="LRY17"/>
      <c r="LRZ17"/>
      <c r="LSA17"/>
      <c r="LSB17"/>
      <c r="LSC17"/>
      <c r="LSD17"/>
      <c r="LSE17"/>
      <c r="LSF17"/>
      <c r="LSG17"/>
      <c r="LSH17"/>
      <c r="LSI17"/>
      <c r="LSJ17"/>
      <c r="LSK17"/>
      <c r="LSL17"/>
      <c r="LSM17"/>
      <c r="LSN17"/>
      <c r="LSO17"/>
      <c r="LSP17"/>
      <c r="LSQ17"/>
      <c r="LSR17"/>
      <c r="LSS17"/>
      <c r="LST17"/>
      <c r="LSU17"/>
      <c r="LSV17"/>
      <c r="LSW17"/>
      <c r="LSX17"/>
      <c r="LSY17"/>
      <c r="LSZ17"/>
      <c r="LTA17"/>
      <c r="LTB17"/>
      <c r="LTC17"/>
      <c r="LTD17"/>
      <c r="LTE17"/>
      <c r="LTF17"/>
      <c r="LTG17"/>
      <c r="LTH17"/>
      <c r="LTI17"/>
      <c r="LTJ17"/>
      <c r="LTK17"/>
      <c r="LTL17"/>
      <c r="LTM17"/>
      <c r="LTN17"/>
      <c r="LTO17"/>
      <c r="LTP17"/>
      <c r="LTQ17"/>
      <c r="LTR17"/>
      <c r="LTS17"/>
      <c r="LTT17"/>
      <c r="LTU17"/>
      <c r="LTV17"/>
      <c r="LTW17"/>
      <c r="LTX17"/>
      <c r="LTY17"/>
      <c r="LTZ17"/>
      <c r="LUA17"/>
      <c r="LUB17"/>
      <c r="LUC17"/>
      <c r="LUD17"/>
      <c r="LUE17"/>
      <c r="LUF17"/>
      <c r="LUG17"/>
      <c r="LUH17"/>
      <c r="LUI17"/>
      <c r="LUJ17"/>
      <c r="LUK17"/>
      <c r="LUL17"/>
      <c r="LUM17"/>
      <c r="LUN17"/>
      <c r="LUO17"/>
      <c r="LUP17"/>
      <c r="LUQ17"/>
      <c r="LUR17"/>
      <c r="LUS17"/>
      <c r="LUT17"/>
      <c r="LUU17"/>
      <c r="LUV17"/>
      <c r="LUW17"/>
      <c r="LUX17"/>
      <c r="LUY17"/>
      <c r="LUZ17"/>
      <c r="LVA17"/>
      <c r="LVB17"/>
      <c r="LVC17"/>
      <c r="LVD17"/>
      <c r="LVE17"/>
      <c r="LVF17"/>
      <c r="LVG17"/>
      <c r="LVH17"/>
      <c r="LVI17"/>
      <c r="LVJ17"/>
      <c r="LVK17"/>
      <c r="LVL17"/>
      <c r="LVM17"/>
      <c r="LVN17"/>
      <c r="LVO17"/>
      <c r="LVP17"/>
      <c r="LVQ17"/>
      <c r="LVR17"/>
      <c r="LVS17"/>
      <c r="LVT17"/>
      <c r="LVU17"/>
      <c r="LVV17"/>
      <c r="LVW17"/>
      <c r="LVX17"/>
      <c r="LVY17"/>
      <c r="LVZ17"/>
      <c r="LWA17"/>
      <c r="LWB17"/>
      <c r="LWC17"/>
      <c r="LWD17"/>
      <c r="LWE17"/>
      <c r="LWF17"/>
      <c r="LWG17"/>
      <c r="LWH17"/>
      <c r="LWI17"/>
      <c r="LWJ17"/>
      <c r="LWK17"/>
      <c r="LWL17"/>
      <c r="LWM17"/>
      <c r="LWN17"/>
      <c r="LWO17"/>
      <c r="LWP17"/>
      <c r="LWQ17"/>
      <c r="LWR17"/>
      <c r="LWS17"/>
      <c r="LWT17"/>
      <c r="LWU17"/>
      <c r="LWV17"/>
      <c r="LWW17"/>
      <c r="LWX17"/>
      <c r="LWY17"/>
      <c r="LWZ17"/>
      <c r="LXA17"/>
      <c r="LXB17"/>
      <c r="LXC17"/>
      <c r="LXD17"/>
      <c r="LXE17"/>
      <c r="LXF17"/>
      <c r="LXG17"/>
      <c r="LXH17"/>
      <c r="LXI17"/>
      <c r="LXJ17"/>
      <c r="LXK17"/>
      <c r="LXL17"/>
      <c r="LXM17"/>
      <c r="LXN17"/>
      <c r="LXO17"/>
      <c r="LXP17"/>
      <c r="LXQ17"/>
      <c r="LXR17"/>
      <c r="LXS17"/>
      <c r="LXT17"/>
      <c r="LXU17"/>
      <c r="LXV17"/>
      <c r="LXW17"/>
      <c r="LXX17"/>
      <c r="LXY17"/>
      <c r="LXZ17"/>
      <c r="LYA17"/>
      <c r="LYB17"/>
      <c r="LYC17"/>
      <c r="LYD17"/>
      <c r="LYE17"/>
      <c r="LYF17"/>
      <c r="LYG17"/>
      <c r="LYH17"/>
      <c r="LYI17"/>
      <c r="LYJ17"/>
      <c r="LYK17"/>
      <c r="LYL17"/>
      <c r="LYM17"/>
      <c r="LYN17"/>
      <c r="LYO17"/>
      <c r="LYP17"/>
      <c r="LYQ17"/>
      <c r="LYR17"/>
      <c r="LYS17"/>
      <c r="LYT17"/>
      <c r="LYU17"/>
      <c r="LYV17"/>
      <c r="LYW17"/>
      <c r="LYX17"/>
      <c r="LYY17"/>
      <c r="LYZ17"/>
      <c r="LZA17"/>
      <c r="LZB17"/>
      <c r="LZC17"/>
      <c r="LZD17"/>
      <c r="LZE17"/>
      <c r="LZF17"/>
      <c r="LZG17"/>
      <c r="LZH17"/>
      <c r="LZI17"/>
      <c r="LZJ17"/>
      <c r="LZK17"/>
      <c r="LZL17"/>
      <c r="LZM17"/>
      <c r="LZN17"/>
      <c r="LZO17"/>
      <c r="LZP17"/>
      <c r="LZQ17"/>
      <c r="LZR17"/>
      <c r="LZS17"/>
      <c r="LZT17"/>
      <c r="LZU17"/>
      <c r="LZV17"/>
      <c r="LZW17"/>
      <c r="LZX17"/>
      <c r="LZY17"/>
      <c r="LZZ17"/>
      <c r="MAA17"/>
      <c r="MAB17"/>
      <c r="MAC17"/>
      <c r="MAD17"/>
      <c r="MAE17"/>
      <c r="MAF17"/>
      <c r="MAG17"/>
      <c r="MAH17"/>
      <c r="MAI17"/>
      <c r="MAJ17"/>
      <c r="MAK17"/>
      <c r="MAL17"/>
      <c r="MAM17"/>
      <c r="MAN17"/>
      <c r="MAO17"/>
      <c r="MAP17"/>
      <c r="MAQ17"/>
      <c r="MAR17"/>
      <c r="MAS17"/>
      <c r="MAT17"/>
      <c r="MAU17"/>
      <c r="MAV17"/>
      <c r="MAW17"/>
      <c r="MAX17"/>
      <c r="MAY17"/>
      <c r="MAZ17"/>
      <c r="MBA17"/>
      <c r="MBB17"/>
      <c r="MBC17"/>
      <c r="MBD17"/>
      <c r="MBE17"/>
      <c r="MBF17"/>
      <c r="MBG17"/>
      <c r="MBH17"/>
      <c r="MBI17"/>
      <c r="MBJ17"/>
      <c r="MBK17"/>
      <c r="MBL17"/>
      <c r="MBM17"/>
      <c r="MBN17"/>
      <c r="MBO17"/>
      <c r="MBP17"/>
      <c r="MBQ17"/>
      <c r="MBR17"/>
      <c r="MBS17"/>
      <c r="MBT17"/>
      <c r="MBU17"/>
      <c r="MBV17"/>
      <c r="MBW17"/>
      <c r="MBX17"/>
      <c r="MBY17"/>
      <c r="MBZ17"/>
      <c r="MCA17"/>
      <c r="MCB17"/>
      <c r="MCC17"/>
      <c r="MCD17"/>
      <c r="MCE17"/>
      <c r="MCF17"/>
      <c r="MCG17"/>
      <c r="MCH17"/>
      <c r="MCI17"/>
      <c r="MCJ17"/>
      <c r="MCK17"/>
      <c r="MCL17"/>
      <c r="MCM17"/>
      <c r="MCN17"/>
      <c r="MCO17"/>
      <c r="MCP17"/>
      <c r="MCQ17"/>
      <c r="MCR17"/>
      <c r="MCS17"/>
      <c r="MCT17"/>
      <c r="MCU17"/>
      <c r="MCV17"/>
      <c r="MCW17"/>
      <c r="MCX17"/>
      <c r="MCY17"/>
      <c r="MCZ17"/>
      <c r="MDA17"/>
      <c r="MDB17"/>
      <c r="MDC17"/>
      <c r="MDD17"/>
      <c r="MDE17"/>
      <c r="MDF17"/>
      <c r="MDG17"/>
      <c r="MDH17"/>
      <c r="MDI17"/>
      <c r="MDJ17"/>
      <c r="MDK17"/>
      <c r="MDL17"/>
      <c r="MDM17"/>
      <c r="MDN17"/>
      <c r="MDO17"/>
      <c r="MDP17"/>
      <c r="MDQ17"/>
      <c r="MDR17"/>
      <c r="MDS17"/>
      <c r="MDT17"/>
      <c r="MDU17"/>
      <c r="MDV17"/>
      <c r="MDW17"/>
      <c r="MDX17"/>
      <c r="MDY17"/>
      <c r="MDZ17"/>
      <c r="MEA17"/>
      <c r="MEB17"/>
      <c r="MEC17"/>
      <c r="MED17"/>
      <c r="MEE17"/>
      <c r="MEF17"/>
      <c r="MEG17"/>
      <c r="MEH17"/>
      <c r="MEI17"/>
      <c r="MEJ17"/>
      <c r="MEK17"/>
      <c r="MEL17"/>
      <c r="MEM17"/>
      <c r="MEN17"/>
      <c r="MEO17"/>
      <c r="MEP17"/>
      <c r="MEQ17"/>
      <c r="MER17"/>
      <c r="MES17"/>
      <c r="MET17"/>
      <c r="MEU17"/>
      <c r="MEV17"/>
      <c r="MEW17"/>
      <c r="MEX17"/>
      <c r="MEY17"/>
      <c r="MEZ17"/>
      <c r="MFA17"/>
      <c r="MFB17"/>
      <c r="MFC17"/>
      <c r="MFD17"/>
      <c r="MFE17"/>
      <c r="MFF17"/>
      <c r="MFG17"/>
      <c r="MFH17"/>
      <c r="MFI17"/>
      <c r="MFJ17"/>
      <c r="MFK17"/>
      <c r="MFL17"/>
      <c r="MFM17"/>
      <c r="MFN17"/>
      <c r="MFO17"/>
      <c r="MFP17"/>
      <c r="MFQ17"/>
      <c r="MFR17"/>
      <c r="MFS17"/>
      <c r="MFT17"/>
      <c r="MFU17"/>
      <c r="MFV17"/>
      <c r="MFW17"/>
      <c r="MFX17"/>
      <c r="MFY17"/>
      <c r="MFZ17"/>
      <c r="MGA17"/>
      <c r="MGB17"/>
      <c r="MGC17"/>
      <c r="MGD17"/>
      <c r="MGE17"/>
      <c r="MGF17"/>
      <c r="MGG17"/>
      <c r="MGH17"/>
      <c r="MGI17"/>
      <c r="MGJ17"/>
      <c r="MGK17"/>
      <c r="MGL17"/>
      <c r="MGM17"/>
      <c r="MGN17"/>
      <c r="MGO17"/>
      <c r="MGP17"/>
      <c r="MGQ17"/>
      <c r="MGR17"/>
      <c r="MGS17"/>
      <c r="MGT17"/>
      <c r="MGU17"/>
      <c r="MGV17"/>
      <c r="MGW17"/>
      <c r="MGX17"/>
      <c r="MGY17"/>
      <c r="MGZ17"/>
      <c r="MHA17"/>
      <c r="MHB17"/>
      <c r="MHC17"/>
      <c r="MHD17"/>
      <c r="MHE17"/>
      <c r="MHF17"/>
      <c r="MHG17"/>
      <c r="MHH17"/>
      <c r="MHI17"/>
      <c r="MHJ17"/>
      <c r="MHK17"/>
      <c r="MHL17"/>
      <c r="MHM17"/>
      <c r="MHN17"/>
      <c r="MHO17"/>
      <c r="MHP17"/>
      <c r="MHQ17"/>
      <c r="MHR17"/>
      <c r="MHS17"/>
      <c r="MHT17"/>
      <c r="MHU17"/>
      <c r="MHV17"/>
      <c r="MHW17"/>
      <c r="MHX17"/>
      <c r="MHY17"/>
      <c r="MHZ17"/>
      <c r="MIA17"/>
      <c r="MIB17"/>
      <c r="MIC17"/>
      <c r="MID17"/>
      <c r="MIE17"/>
      <c r="MIF17"/>
      <c r="MIG17"/>
      <c r="MIH17"/>
      <c r="MII17"/>
      <c r="MIJ17"/>
      <c r="MIK17"/>
      <c r="MIL17"/>
      <c r="MIM17"/>
      <c r="MIN17"/>
      <c r="MIO17"/>
      <c r="MIP17"/>
      <c r="MIQ17"/>
      <c r="MIR17"/>
      <c r="MIS17"/>
      <c r="MIT17"/>
      <c r="MIU17"/>
      <c r="MIV17"/>
      <c r="MIW17"/>
      <c r="MIX17"/>
      <c r="MIY17"/>
      <c r="MIZ17"/>
      <c r="MJA17"/>
      <c r="MJB17"/>
      <c r="MJC17"/>
      <c r="MJD17"/>
      <c r="MJE17"/>
      <c r="MJF17"/>
      <c r="MJG17"/>
      <c r="MJH17"/>
      <c r="MJI17"/>
      <c r="MJJ17"/>
      <c r="MJK17"/>
      <c r="MJL17"/>
      <c r="MJM17"/>
      <c r="MJN17"/>
      <c r="MJO17"/>
      <c r="MJP17"/>
      <c r="MJQ17"/>
      <c r="MJR17"/>
      <c r="MJS17"/>
      <c r="MJT17"/>
      <c r="MJU17"/>
      <c r="MJV17"/>
      <c r="MJW17"/>
      <c r="MJX17"/>
      <c r="MJY17"/>
      <c r="MJZ17"/>
      <c r="MKA17"/>
      <c r="MKB17"/>
      <c r="MKC17"/>
      <c r="MKD17"/>
      <c r="MKE17"/>
      <c r="MKF17"/>
      <c r="MKG17"/>
      <c r="MKH17"/>
      <c r="MKI17"/>
      <c r="MKJ17"/>
      <c r="MKK17"/>
      <c r="MKL17"/>
      <c r="MKM17"/>
      <c r="MKN17"/>
      <c r="MKO17"/>
      <c r="MKP17"/>
      <c r="MKQ17"/>
      <c r="MKR17"/>
      <c r="MKS17"/>
      <c r="MKT17"/>
      <c r="MKU17"/>
      <c r="MKV17"/>
      <c r="MKW17"/>
      <c r="MKX17"/>
      <c r="MKY17"/>
      <c r="MKZ17"/>
      <c r="MLA17"/>
      <c r="MLB17"/>
      <c r="MLC17"/>
      <c r="MLD17"/>
      <c r="MLE17"/>
      <c r="MLF17"/>
      <c r="MLG17"/>
      <c r="MLH17"/>
      <c r="MLI17"/>
      <c r="MLJ17"/>
      <c r="MLK17"/>
      <c r="MLL17"/>
      <c r="MLM17"/>
      <c r="MLN17"/>
      <c r="MLO17"/>
      <c r="MLP17"/>
      <c r="MLQ17"/>
      <c r="MLR17"/>
      <c r="MLS17"/>
      <c r="MLT17"/>
      <c r="MLU17"/>
      <c r="MLV17"/>
      <c r="MLW17"/>
      <c r="MLX17"/>
      <c r="MLY17"/>
      <c r="MLZ17"/>
      <c r="MMA17"/>
      <c r="MMB17"/>
      <c r="MMC17"/>
      <c r="MMD17"/>
      <c r="MME17"/>
      <c r="MMF17"/>
      <c r="MMG17"/>
      <c r="MMH17"/>
      <c r="MMI17"/>
      <c r="MMJ17"/>
      <c r="MMK17"/>
      <c r="MML17"/>
      <c r="MMM17"/>
      <c r="MMN17"/>
      <c r="MMO17"/>
      <c r="MMP17"/>
      <c r="MMQ17"/>
      <c r="MMR17"/>
      <c r="MMS17"/>
      <c r="MMT17"/>
      <c r="MMU17"/>
      <c r="MMV17"/>
      <c r="MMW17"/>
      <c r="MMX17"/>
      <c r="MMY17"/>
      <c r="MMZ17"/>
      <c r="MNA17"/>
      <c r="MNB17"/>
      <c r="MNC17"/>
      <c r="MND17"/>
      <c r="MNE17"/>
      <c r="MNF17"/>
      <c r="MNG17"/>
      <c r="MNH17"/>
      <c r="MNI17"/>
      <c r="MNJ17"/>
      <c r="MNK17"/>
      <c r="MNL17"/>
      <c r="MNM17"/>
      <c r="MNN17"/>
      <c r="MNO17"/>
      <c r="MNP17"/>
      <c r="MNQ17"/>
      <c r="MNR17"/>
      <c r="MNS17"/>
      <c r="MNT17"/>
      <c r="MNU17"/>
      <c r="MNV17"/>
      <c r="MNW17"/>
      <c r="MNX17"/>
      <c r="MNY17"/>
      <c r="MNZ17"/>
      <c r="MOA17"/>
      <c r="MOB17"/>
      <c r="MOC17"/>
      <c r="MOD17"/>
      <c r="MOE17"/>
      <c r="MOF17"/>
      <c r="MOG17"/>
      <c r="MOH17"/>
      <c r="MOI17"/>
      <c r="MOJ17"/>
      <c r="MOK17"/>
      <c r="MOL17"/>
      <c r="MOM17"/>
      <c r="MON17"/>
      <c r="MOO17"/>
      <c r="MOP17"/>
      <c r="MOQ17"/>
      <c r="MOR17"/>
      <c r="MOS17"/>
      <c r="MOT17"/>
      <c r="MOU17"/>
      <c r="MOV17"/>
      <c r="MOW17"/>
      <c r="MOX17"/>
      <c r="MOY17"/>
      <c r="MOZ17"/>
      <c r="MPA17"/>
      <c r="MPB17"/>
      <c r="MPC17"/>
      <c r="MPD17"/>
      <c r="MPE17"/>
      <c r="MPF17"/>
      <c r="MPG17"/>
      <c r="MPH17"/>
      <c r="MPI17"/>
      <c r="MPJ17"/>
      <c r="MPK17"/>
      <c r="MPL17"/>
      <c r="MPM17"/>
      <c r="MPN17"/>
      <c r="MPO17"/>
      <c r="MPP17"/>
      <c r="MPQ17"/>
      <c r="MPR17"/>
      <c r="MPS17"/>
      <c r="MPT17"/>
      <c r="MPU17"/>
      <c r="MPV17"/>
      <c r="MPW17"/>
      <c r="MPX17"/>
      <c r="MPY17"/>
      <c r="MPZ17"/>
      <c r="MQA17"/>
      <c r="MQB17"/>
      <c r="MQC17"/>
      <c r="MQD17"/>
      <c r="MQE17"/>
      <c r="MQF17"/>
      <c r="MQG17"/>
      <c r="MQH17"/>
      <c r="MQI17"/>
      <c r="MQJ17"/>
      <c r="MQK17"/>
      <c r="MQL17"/>
      <c r="MQM17"/>
      <c r="MQN17"/>
      <c r="MQO17"/>
      <c r="MQP17"/>
      <c r="MQQ17"/>
      <c r="MQR17"/>
      <c r="MQS17"/>
      <c r="MQT17"/>
      <c r="MQU17"/>
      <c r="MQV17"/>
      <c r="MQW17"/>
      <c r="MQX17"/>
      <c r="MQY17"/>
      <c r="MQZ17"/>
      <c r="MRA17"/>
      <c r="MRB17"/>
      <c r="MRC17"/>
      <c r="MRD17"/>
      <c r="MRE17"/>
      <c r="MRF17"/>
      <c r="MRG17"/>
      <c r="MRH17"/>
      <c r="MRI17"/>
      <c r="MRJ17"/>
      <c r="MRK17"/>
      <c r="MRL17"/>
      <c r="MRM17"/>
      <c r="MRN17"/>
      <c r="MRO17"/>
      <c r="MRP17"/>
      <c r="MRQ17"/>
      <c r="MRR17"/>
      <c r="MRS17"/>
      <c r="MRT17"/>
      <c r="MRU17"/>
      <c r="MRV17"/>
      <c r="MRW17"/>
      <c r="MRX17"/>
      <c r="MRY17"/>
      <c r="MRZ17"/>
      <c r="MSA17"/>
      <c r="MSB17"/>
      <c r="MSC17"/>
      <c r="MSD17"/>
      <c r="MSE17"/>
      <c r="MSF17"/>
      <c r="MSG17"/>
      <c r="MSH17"/>
      <c r="MSI17"/>
      <c r="MSJ17"/>
      <c r="MSK17"/>
      <c r="MSL17"/>
      <c r="MSM17"/>
      <c r="MSN17"/>
      <c r="MSO17"/>
      <c r="MSP17"/>
      <c r="MSQ17"/>
      <c r="MSR17"/>
      <c r="MSS17"/>
      <c r="MST17"/>
      <c r="MSU17"/>
      <c r="MSV17"/>
      <c r="MSW17"/>
      <c r="MSX17"/>
      <c r="MSY17"/>
      <c r="MSZ17"/>
      <c r="MTA17"/>
      <c r="MTB17"/>
      <c r="MTC17"/>
      <c r="MTD17"/>
      <c r="MTE17"/>
      <c r="MTF17"/>
      <c r="MTG17"/>
      <c r="MTH17"/>
      <c r="MTI17"/>
      <c r="MTJ17"/>
      <c r="MTK17"/>
      <c r="MTL17"/>
      <c r="MTM17"/>
      <c r="MTN17"/>
      <c r="MTO17"/>
      <c r="MTP17"/>
      <c r="MTQ17"/>
      <c r="MTR17"/>
      <c r="MTS17"/>
      <c r="MTT17"/>
      <c r="MTU17"/>
      <c r="MTV17"/>
      <c r="MTW17"/>
      <c r="MTX17"/>
      <c r="MTY17"/>
      <c r="MTZ17"/>
      <c r="MUA17"/>
      <c r="MUB17"/>
      <c r="MUC17"/>
      <c r="MUD17"/>
      <c r="MUE17"/>
      <c r="MUF17"/>
      <c r="MUG17"/>
      <c r="MUH17"/>
      <c r="MUI17"/>
      <c r="MUJ17"/>
      <c r="MUK17"/>
      <c r="MUL17"/>
      <c r="MUM17"/>
      <c r="MUN17"/>
      <c r="MUO17"/>
      <c r="MUP17"/>
      <c r="MUQ17"/>
      <c r="MUR17"/>
      <c r="MUS17"/>
      <c r="MUT17"/>
      <c r="MUU17"/>
      <c r="MUV17"/>
      <c r="MUW17"/>
      <c r="MUX17"/>
      <c r="MUY17"/>
      <c r="MUZ17"/>
      <c r="MVA17"/>
      <c r="MVB17"/>
      <c r="MVC17"/>
      <c r="MVD17"/>
      <c r="MVE17"/>
      <c r="MVF17"/>
      <c r="MVG17"/>
      <c r="MVH17"/>
      <c r="MVI17"/>
      <c r="MVJ17"/>
      <c r="MVK17"/>
      <c r="MVL17"/>
      <c r="MVM17"/>
      <c r="MVN17"/>
      <c r="MVO17"/>
      <c r="MVP17"/>
      <c r="MVQ17"/>
      <c r="MVR17"/>
      <c r="MVS17"/>
      <c r="MVT17"/>
      <c r="MVU17"/>
      <c r="MVV17"/>
      <c r="MVW17"/>
      <c r="MVX17"/>
      <c r="MVY17"/>
      <c r="MVZ17"/>
      <c r="MWA17"/>
      <c r="MWB17"/>
      <c r="MWC17"/>
      <c r="MWD17"/>
      <c r="MWE17"/>
      <c r="MWF17"/>
      <c r="MWG17"/>
      <c r="MWH17"/>
      <c r="MWI17"/>
      <c r="MWJ17"/>
      <c r="MWK17"/>
      <c r="MWL17"/>
      <c r="MWM17"/>
      <c r="MWN17"/>
      <c r="MWO17"/>
      <c r="MWP17"/>
      <c r="MWQ17"/>
      <c r="MWR17"/>
      <c r="MWS17"/>
      <c r="MWT17"/>
      <c r="MWU17"/>
      <c r="MWV17"/>
      <c r="MWW17"/>
      <c r="MWX17"/>
      <c r="MWY17"/>
      <c r="MWZ17"/>
      <c r="MXA17"/>
      <c r="MXB17"/>
      <c r="MXC17"/>
      <c r="MXD17"/>
      <c r="MXE17"/>
      <c r="MXF17"/>
      <c r="MXG17"/>
      <c r="MXH17"/>
      <c r="MXI17"/>
      <c r="MXJ17"/>
      <c r="MXK17"/>
      <c r="MXL17"/>
      <c r="MXM17"/>
      <c r="MXN17"/>
      <c r="MXO17"/>
      <c r="MXP17"/>
      <c r="MXQ17"/>
      <c r="MXR17"/>
      <c r="MXS17"/>
      <c r="MXT17"/>
      <c r="MXU17"/>
      <c r="MXV17"/>
      <c r="MXW17"/>
      <c r="MXX17"/>
      <c r="MXY17"/>
      <c r="MXZ17"/>
      <c r="MYA17"/>
      <c r="MYB17"/>
      <c r="MYC17"/>
      <c r="MYD17"/>
      <c r="MYE17"/>
      <c r="MYF17"/>
      <c r="MYG17"/>
      <c r="MYH17"/>
      <c r="MYI17"/>
      <c r="MYJ17"/>
      <c r="MYK17"/>
      <c r="MYL17"/>
      <c r="MYM17"/>
      <c r="MYN17"/>
      <c r="MYO17"/>
      <c r="MYP17"/>
      <c r="MYQ17"/>
      <c r="MYR17"/>
      <c r="MYS17"/>
      <c r="MYT17"/>
      <c r="MYU17"/>
      <c r="MYV17"/>
      <c r="MYW17"/>
      <c r="MYX17"/>
      <c r="MYY17"/>
      <c r="MYZ17"/>
      <c r="MZA17"/>
      <c r="MZB17"/>
      <c r="MZC17"/>
      <c r="MZD17"/>
      <c r="MZE17"/>
      <c r="MZF17"/>
      <c r="MZG17"/>
      <c r="MZH17"/>
      <c r="MZI17"/>
      <c r="MZJ17"/>
      <c r="MZK17"/>
      <c r="MZL17"/>
      <c r="MZM17"/>
      <c r="MZN17"/>
      <c r="MZO17"/>
      <c r="MZP17"/>
      <c r="MZQ17"/>
      <c r="MZR17"/>
      <c r="MZS17"/>
      <c r="MZT17"/>
      <c r="MZU17"/>
      <c r="MZV17"/>
      <c r="MZW17"/>
      <c r="MZX17"/>
      <c r="MZY17"/>
      <c r="MZZ17"/>
      <c r="NAA17"/>
      <c r="NAB17"/>
      <c r="NAC17"/>
      <c r="NAD17"/>
      <c r="NAE17"/>
      <c r="NAF17"/>
      <c r="NAG17"/>
      <c r="NAH17"/>
      <c r="NAI17"/>
      <c r="NAJ17"/>
      <c r="NAK17"/>
      <c r="NAL17"/>
      <c r="NAM17"/>
      <c r="NAN17"/>
      <c r="NAO17"/>
      <c r="NAP17"/>
      <c r="NAQ17"/>
      <c r="NAR17"/>
      <c r="NAS17"/>
      <c r="NAT17"/>
      <c r="NAU17"/>
      <c r="NAV17"/>
      <c r="NAW17"/>
      <c r="NAX17"/>
      <c r="NAY17"/>
      <c r="NAZ17"/>
      <c r="NBA17"/>
      <c r="NBB17"/>
      <c r="NBC17"/>
      <c r="NBD17"/>
      <c r="NBE17"/>
      <c r="NBF17"/>
      <c r="NBG17"/>
      <c r="NBH17"/>
      <c r="NBI17"/>
      <c r="NBJ17"/>
      <c r="NBK17"/>
      <c r="NBL17"/>
      <c r="NBM17"/>
      <c r="NBN17"/>
      <c r="NBO17"/>
      <c r="NBP17"/>
      <c r="NBQ17"/>
      <c r="NBR17"/>
      <c r="NBS17"/>
      <c r="NBT17"/>
      <c r="NBU17"/>
      <c r="NBV17"/>
      <c r="NBW17"/>
      <c r="NBX17"/>
      <c r="NBY17"/>
      <c r="NBZ17"/>
      <c r="NCA17"/>
      <c r="NCB17"/>
      <c r="NCC17"/>
      <c r="NCD17"/>
      <c r="NCE17"/>
      <c r="NCF17"/>
      <c r="NCG17"/>
      <c r="NCH17"/>
      <c r="NCI17"/>
      <c r="NCJ17"/>
      <c r="NCK17"/>
      <c r="NCL17"/>
      <c r="NCM17"/>
      <c r="NCN17"/>
      <c r="NCO17"/>
      <c r="NCP17"/>
      <c r="NCQ17"/>
      <c r="NCR17"/>
      <c r="NCS17"/>
      <c r="NCT17"/>
      <c r="NCU17"/>
      <c r="NCV17"/>
      <c r="NCW17"/>
      <c r="NCX17"/>
      <c r="NCY17"/>
      <c r="NCZ17"/>
      <c r="NDA17"/>
      <c r="NDB17"/>
      <c r="NDC17"/>
      <c r="NDD17"/>
      <c r="NDE17"/>
      <c r="NDF17"/>
      <c r="NDG17"/>
      <c r="NDH17"/>
      <c r="NDI17"/>
      <c r="NDJ17"/>
      <c r="NDK17"/>
      <c r="NDL17"/>
      <c r="NDM17"/>
      <c r="NDN17"/>
      <c r="NDO17"/>
      <c r="NDP17"/>
      <c r="NDQ17"/>
      <c r="NDR17"/>
      <c r="NDS17"/>
      <c r="NDT17"/>
      <c r="NDU17"/>
      <c r="NDV17"/>
      <c r="NDW17"/>
      <c r="NDX17"/>
      <c r="NDY17"/>
      <c r="NDZ17"/>
      <c r="NEA17"/>
      <c r="NEB17"/>
      <c r="NEC17"/>
      <c r="NED17"/>
      <c r="NEE17"/>
      <c r="NEF17"/>
      <c r="NEG17"/>
      <c r="NEH17"/>
      <c r="NEI17"/>
      <c r="NEJ17"/>
      <c r="NEK17"/>
      <c r="NEL17"/>
      <c r="NEM17"/>
      <c r="NEN17"/>
      <c r="NEO17"/>
      <c r="NEP17"/>
      <c r="NEQ17"/>
      <c r="NER17"/>
      <c r="NES17"/>
      <c r="NET17"/>
      <c r="NEU17"/>
      <c r="NEV17"/>
      <c r="NEW17"/>
      <c r="NEX17"/>
      <c r="NEY17"/>
      <c r="NEZ17"/>
      <c r="NFA17"/>
      <c r="NFB17"/>
      <c r="NFC17"/>
      <c r="NFD17"/>
      <c r="NFE17"/>
      <c r="NFF17"/>
      <c r="NFG17"/>
      <c r="NFH17"/>
      <c r="NFI17"/>
      <c r="NFJ17"/>
      <c r="NFK17"/>
      <c r="NFL17"/>
      <c r="NFM17"/>
      <c r="NFN17"/>
      <c r="NFO17"/>
      <c r="NFP17"/>
      <c r="NFQ17"/>
      <c r="NFR17"/>
      <c r="NFS17"/>
      <c r="NFT17"/>
      <c r="NFU17"/>
      <c r="NFV17"/>
      <c r="NFW17"/>
      <c r="NFX17"/>
      <c r="NFY17"/>
      <c r="NFZ17"/>
      <c r="NGA17"/>
      <c r="NGB17"/>
      <c r="NGC17"/>
      <c r="NGD17"/>
      <c r="NGE17"/>
      <c r="NGF17"/>
      <c r="NGG17"/>
      <c r="NGH17"/>
      <c r="NGI17"/>
      <c r="NGJ17"/>
      <c r="NGK17"/>
      <c r="NGL17"/>
      <c r="NGM17"/>
      <c r="NGN17"/>
      <c r="NGO17"/>
      <c r="NGP17"/>
      <c r="NGQ17"/>
      <c r="NGR17"/>
      <c r="NGS17"/>
      <c r="NGT17"/>
      <c r="NGU17"/>
      <c r="NGV17"/>
      <c r="NGW17"/>
      <c r="NGX17"/>
      <c r="NGY17"/>
      <c r="NGZ17"/>
      <c r="NHA17"/>
      <c r="NHB17"/>
      <c r="NHC17"/>
      <c r="NHD17"/>
      <c r="NHE17"/>
      <c r="NHF17"/>
      <c r="NHG17"/>
      <c r="NHH17"/>
      <c r="NHI17"/>
      <c r="NHJ17"/>
      <c r="NHK17"/>
      <c r="NHL17"/>
      <c r="NHM17"/>
      <c r="NHN17"/>
      <c r="NHO17"/>
      <c r="NHP17"/>
      <c r="NHQ17"/>
      <c r="NHR17"/>
      <c r="NHS17"/>
      <c r="NHT17"/>
      <c r="NHU17"/>
      <c r="NHV17"/>
      <c r="NHW17"/>
      <c r="NHX17"/>
      <c r="NHY17"/>
      <c r="NHZ17"/>
      <c r="NIA17"/>
      <c r="NIB17"/>
      <c r="NIC17"/>
      <c r="NID17"/>
      <c r="NIE17"/>
      <c r="NIF17"/>
      <c r="NIG17"/>
      <c r="NIH17"/>
      <c r="NII17"/>
      <c r="NIJ17"/>
      <c r="NIK17"/>
      <c r="NIL17"/>
      <c r="NIM17"/>
      <c r="NIN17"/>
      <c r="NIO17"/>
      <c r="NIP17"/>
      <c r="NIQ17"/>
      <c r="NIR17"/>
      <c r="NIS17"/>
      <c r="NIT17"/>
      <c r="NIU17"/>
      <c r="NIV17"/>
      <c r="NIW17"/>
      <c r="NIX17"/>
      <c r="NIY17"/>
      <c r="NIZ17"/>
      <c r="NJA17"/>
      <c r="NJB17"/>
      <c r="NJC17"/>
      <c r="NJD17"/>
      <c r="NJE17"/>
      <c r="NJF17"/>
      <c r="NJG17"/>
      <c r="NJH17"/>
      <c r="NJI17"/>
      <c r="NJJ17"/>
      <c r="NJK17"/>
      <c r="NJL17"/>
      <c r="NJM17"/>
      <c r="NJN17"/>
      <c r="NJO17"/>
      <c r="NJP17"/>
      <c r="NJQ17"/>
      <c r="NJR17"/>
      <c r="NJS17"/>
      <c r="NJT17"/>
      <c r="NJU17"/>
      <c r="NJV17"/>
      <c r="NJW17"/>
      <c r="NJX17"/>
      <c r="NJY17"/>
      <c r="NJZ17"/>
      <c r="NKA17"/>
      <c r="NKB17"/>
      <c r="NKC17"/>
      <c r="NKD17"/>
      <c r="NKE17"/>
      <c r="NKF17"/>
      <c r="NKG17"/>
      <c r="NKH17"/>
      <c r="NKI17"/>
      <c r="NKJ17"/>
      <c r="NKK17"/>
      <c r="NKL17"/>
      <c r="NKM17"/>
      <c r="NKN17"/>
      <c r="NKO17"/>
      <c r="NKP17"/>
      <c r="NKQ17"/>
      <c r="NKR17"/>
      <c r="NKS17"/>
      <c r="NKT17"/>
      <c r="NKU17"/>
      <c r="NKV17"/>
      <c r="NKW17"/>
      <c r="NKX17"/>
      <c r="NKY17"/>
      <c r="NKZ17"/>
      <c r="NLA17"/>
      <c r="NLB17"/>
      <c r="NLC17"/>
      <c r="NLD17"/>
      <c r="NLE17"/>
      <c r="NLF17"/>
      <c r="NLG17"/>
      <c r="NLH17"/>
      <c r="NLI17"/>
      <c r="NLJ17"/>
      <c r="NLK17"/>
      <c r="NLL17"/>
      <c r="NLM17"/>
      <c r="NLN17"/>
      <c r="NLO17"/>
      <c r="NLP17"/>
      <c r="NLQ17"/>
      <c r="NLR17"/>
      <c r="NLS17"/>
      <c r="NLT17"/>
      <c r="NLU17"/>
      <c r="NLV17"/>
      <c r="NLW17"/>
      <c r="NLX17"/>
      <c r="NLY17"/>
      <c r="NLZ17"/>
      <c r="NMA17"/>
      <c r="NMB17"/>
      <c r="NMC17"/>
      <c r="NMD17"/>
      <c r="NME17"/>
      <c r="NMF17"/>
      <c r="NMG17"/>
      <c r="NMH17"/>
      <c r="NMI17"/>
      <c r="NMJ17"/>
      <c r="NMK17"/>
      <c r="NML17"/>
      <c r="NMM17"/>
      <c r="NMN17"/>
      <c r="NMO17"/>
      <c r="NMP17"/>
      <c r="NMQ17"/>
      <c r="NMR17"/>
      <c r="NMS17"/>
      <c r="NMT17"/>
      <c r="NMU17"/>
      <c r="NMV17"/>
      <c r="NMW17"/>
      <c r="NMX17"/>
      <c r="NMY17"/>
      <c r="NMZ17"/>
      <c r="NNA17"/>
      <c r="NNB17"/>
      <c r="NNC17"/>
      <c r="NND17"/>
      <c r="NNE17"/>
      <c r="NNF17"/>
      <c r="NNG17"/>
      <c r="NNH17"/>
      <c r="NNI17"/>
      <c r="NNJ17"/>
      <c r="NNK17"/>
      <c r="NNL17"/>
      <c r="NNM17"/>
      <c r="NNN17"/>
      <c r="NNO17"/>
      <c r="NNP17"/>
      <c r="NNQ17"/>
      <c r="NNR17"/>
      <c r="NNS17"/>
      <c r="NNT17"/>
      <c r="NNU17"/>
      <c r="NNV17"/>
      <c r="NNW17"/>
      <c r="NNX17"/>
      <c r="NNY17"/>
      <c r="NNZ17"/>
      <c r="NOA17"/>
      <c r="NOB17"/>
      <c r="NOC17"/>
      <c r="NOD17"/>
      <c r="NOE17"/>
      <c r="NOF17"/>
      <c r="NOG17"/>
      <c r="NOH17"/>
      <c r="NOI17"/>
      <c r="NOJ17"/>
      <c r="NOK17"/>
      <c r="NOL17"/>
      <c r="NOM17"/>
      <c r="NON17"/>
      <c r="NOO17"/>
      <c r="NOP17"/>
      <c r="NOQ17"/>
      <c r="NOR17"/>
      <c r="NOS17"/>
      <c r="NOT17"/>
      <c r="NOU17"/>
      <c r="NOV17"/>
      <c r="NOW17"/>
      <c r="NOX17"/>
      <c r="NOY17"/>
      <c r="NOZ17"/>
      <c r="NPA17"/>
      <c r="NPB17"/>
      <c r="NPC17"/>
      <c r="NPD17"/>
      <c r="NPE17"/>
      <c r="NPF17"/>
      <c r="NPG17"/>
      <c r="NPH17"/>
      <c r="NPI17"/>
      <c r="NPJ17"/>
      <c r="NPK17"/>
      <c r="NPL17"/>
      <c r="NPM17"/>
      <c r="NPN17"/>
      <c r="NPO17"/>
      <c r="NPP17"/>
      <c r="NPQ17"/>
      <c r="NPR17"/>
      <c r="NPS17"/>
      <c r="NPT17"/>
      <c r="NPU17"/>
      <c r="NPV17"/>
      <c r="NPW17"/>
      <c r="NPX17"/>
      <c r="NPY17"/>
      <c r="NPZ17"/>
      <c r="NQA17"/>
      <c r="NQB17"/>
      <c r="NQC17"/>
      <c r="NQD17"/>
      <c r="NQE17"/>
      <c r="NQF17"/>
      <c r="NQG17"/>
      <c r="NQH17"/>
      <c r="NQI17"/>
      <c r="NQJ17"/>
      <c r="NQK17"/>
      <c r="NQL17"/>
      <c r="NQM17"/>
      <c r="NQN17"/>
      <c r="NQO17"/>
      <c r="NQP17"/>
      <c r="NQQ17"/>
      <c r="NQR17"/>
      <c r="NQS17"/>
      <c r="NQT17"/>
      <c r="NQU17"/>
      <c r="NQV17"/>
      <c r="NQW17"/>
      <c r="NQX17"/>
      <c r="NQY17"/>
      <c r="NQZ17"/>
      <c r="NRA17"/>
      <c r="NRB17"/>
      <c r="NRC17"/>
      <c r="NRD17"/>
      <c r="NRE17"/>
      <c r="NRF17"/>
      <c r="NRG17"/>
      <c r="NRH17"/>
      <c r="NRI17"/>
      <c r="NRJ17"/>
      <c r="NRK17"/>
      <c r="NRL17"/>
      <c r="NRM17"/>
      <c r="NRN17"/>
      <c r="NRO17"/>
      <c r="NRP17"/>
      <c r="NRQ17"/>
      <c r="NRR17"/>
      <c r="NRS17"/>
      <c r="NRT17"/>
      <c r="NRU17"/>
      <c r="NRV17"/>
      <c r="NRW17"/>
      <c r="NRX17"/>
      <c r="NRY17"/>
      <c r="NRZ17"/>
      <c r="NSA17"/>
      <c r="NSB17"/>
      <c r="NSC17"/>
      <c r="NSD17"/>
      <c r="NSE17"/>
      <c r="NSF17"/>
      <c r="NSG17"/>
      <c r="NSH17"/>
      <c r="NSI17"/>
      <c r="NSJ17"/>
      <c r="NSK17"/>
      <c r="NSL17"/>
      <c r="NSM17"/>
      <c r="NSN17"/>
      <c r="NSO17"/>
      <c r="NSP17"/>
      <c r="NSQ17"/>
      <c r="NSR17"/>
      <c r="NSS17"/>
      <c r="NST17"/>
      <c r="NSU17"/>
      <c r="NSV17"/>
      <c r="NSW17"/>
      <c r="NSX17"/>
      <c r="NSY17"/>
      <c r="NSZ17"/>
      <c r="NTA17"/>
      <c r="NTB17"/>
      <c r="NTC17"/>
      <c r="NTD17"/>
      <c r="NTE17"/>
      <c r="NTF17"/>
      <c r="NTG17"/>
      <c r="NTH17"/>
      <c r="NTI17"/>
      <c r="NTJ17"/>
      <c r="NTK17"/>
      <c r="NTL17"/>
      <c r="NTM17"/>
      <c r="NTN17"/>
      <c r="NTO17"/>
      <c r="NTP17"/>
      <c r="NTQ17"/>
      <c r="NTR17"/>
      <c r="NTS17"/>
      <c r="NTT17"/>
      <c r="NTU17"/>
      <c r="NTV17"/>
      <c r="NTW17"/>
      <c r="NTX17"/>
      <c r="NTY17"/>
      <c r="NTZ17"/>
      <c r="NUA17"/>
      <c r="NUB17"/>
      <c r="NUC17"/>
      <c r="NUD17"/>
      <c r="NUE17"/>
      <c r="NUF17"/>
      <c r="NUG17"/>
      <c r="NUH17"/>
      <c r="NUI17"/>
      <c r="NUJ17"/>
      <c r="NUK17"/>
      <c r="NUL17"/>
      <c r="NUM17"/>
      <c r="NUN17"/>
      <c r="NUO17"/>
      <c r="NUP17"/>
      <c r="NUQ17"/>
      <c r="NUR17"/>
      <c r="NUS17"/>
      <c r="NUT17"/>
      <c r="NUU17"/>
      <c r="NUV17"/>
      <c r="NUW17"/>
      <c r="NUX17"/>
      <c r="NUY17"/>
      <c r="NUZ17"/>
      <c r="NVA17"/>
      <c r="NVB17"/>
      <c r="NVC17"/>
      <c r="NVD17"/>
      <c r="NVE17"/>
      <c r="NVF17"/>
      <c r="NVG17"/>
      <c r="NVH17"/>
      <c r="NVI17"/>
      <c r="NVJ17"/>
      <c r="NVK17"/>
      <c r="NVL17"/>
      <c r="NVM17"/>
      <c r="NVN17"/>
      <c r="NVO17"/>
      <c r="NVP17"/>
      <c r="NVQ17"/>
      <c r="NVR17"/>
      <c r="NVS17"/>
      <c r="NVT17"/>
      <c r="NVU17"/>
      <c r="NVV17"/>
      <c r="NVW17"/>
      <c r="NVX17"/>
      <c r="NVY17"/>
      <c r="NVZ17"/>
      <c r="NWA17"/>
      <c r="NWB17"/>
      <c r="NWC17"/>
      <c r="NWD17"/>
      <c r="NWE17"/>
      <c r="NWF17"/>
      <c r="NWG17"/>
      <c r="NWH17"/>
      <c r="NWI17"/>
      <c r="NWJ17"/>
      <c r="NWK17"/>
      <c r="NWL17"/>
      <c r="NWM17"/>
      <c r="NWN17"/>
      <c r="NWO17"/>
      <c r="NWP17"/>
      <c r="NWQ17"/>
      <c r="NWR17"/>
      <c r="NWS17"/>
      <c r="NWT17"/>
      <c r="NWU17"/>
      <c r="NWV17"/>
      <c r="NWW17"/>
      <c r="NWX17"/>
      <c r="NWY17"/>
      <c r="NWZ17"/>
      <c r="NXA17"/>
      <c r="NXB17"/>
      <c r="NXC17"/>
      <c r="NXD17"/>
      <c r="NXE17"/>
      <c r="NXF17"/>
      <c r="NXG17"/>
      <c r="NXH17"/>
      <c r="NXI17"/>
      <c r="NXJ17"/>
      <c r="NXK17"/>
      <c r="NXL17"/>
      <c r="NXM17"/>
      <c r="NXN17"/>
      <c r="NXO17"/>
      <c r="NXP17"/>
      <c r="NXQ17"/>
      <c r="NXR17"/>
      <c r="NXS17"/>
      <c r="NXT17"/>
      <c r="NXU17"/>
      <c r="NXV17"/>
      <c r="NXW17"/>
      <c r="NXX17"/>
      <c r="NXY17"/>
      <c r="NXZ17"/>
      <c r="NYA17"/>
      <c r="NYB17"/>
      <c r="NYC17"/>
      <c r="NYD17"/>
      <c r="NYE17"/>
      <c r="NYF17"/>
      <c r="NYG17"/>
      <c r="NYH17"/>
      <c r="NYI17"/>
      <c r="NYJ17"/>
      <c r="NYK17"/>
      <c r="NYL17"/>
      <c r="NYM17"/>
      <c r="NYN17"/>
      <c r="NYO17"/>
      <c r="NYP17"/>
      <c r="NYQ17"/>
      <c r="NYR17"/>
      <c r="NYS17"/>
      <c r="NYT17"/>
      <c r="NYU17"/>
      <c r="NYV17"/>
      <c r="NYW17"/>
      <c r="NYX17"/>
      <c r="NYY17"/>
      <c r="NYZ17"/>
      <c r="NZA17"/>
      <c r="NZB17"/>
      <c r="NZC17"/>
      <c r="NZD17"/>
      <c r="NZE17"/>
      <c r="NZF17"/>
      <c r="NZG17"/>
      <c r="NZH17"/>
      <c r="NZI17"/>
      <c r="NZJ17"/>
      <c r="NZK17"/>
      <c r="NZL17"/>
      <c r="NZM17"/>
      <c r="NZN17"/>
      <c r="NZO17"/>
      <c r="NZP17"/>
      <c r="NZQ17"/>
      <c r="NZR17"/>
      <c r="NZS17"/>
      <c r="NZT17"/>
      <c r="NZU17"/>
      <c r="NZV17"/>
      <c r="NZW17"/>
      <c r="NZX17"/>
      <c r="NZY17"/>
      <c r="NZZ17"/>
      <c r="OAA17"/>
      <c r="OAB17"/>
      <c r="OAC17"/>
      <c r="OAD17"/>
      <c r="OAE17"/>
      <c r="OAF17"/>
      <c r="OAG17"/>
      <c r="OAH17"/>
      <c r="OAI17"/>
      <c r="OAJ17"/>
      <c r="OAK17"/>
      <c r="OAL17"/>
      <c r="OAM17"/>
      <c r="OAN17"/>
      <c r="OAO17"/>
      <c r="OAP17"/>
      <c r="OAQ17"/>
      <c r="OAR17"/>
      <c r="OAS17"/>
      <c r="OAT17"/>
      <c r="OAU17"/>
      <c r="OAV17"/>
      <c r="OAW17"/>
      <c r="OAX17"/>
      <c r="OAY17"/>
      <c r="OAZ17"/>
      <c r="OBA17"/>
      <c r="OBB17"/>
      <c r="OBC17"/>
      <c r="OBD17"/>
      <c r="OBE17"/>
      <c r="OBF17"/>
      <c r="OBG17"/>
      <c r="OBH17"/>
      <c r="OBI17"/>
      <c r="OBJ17"/>
      <c r="OBK17"/>
      <c r="OBL17"/>
      <c r="OBM17"/>
      <c r="OBN17"/>
      <c r="OBO17"/>
      <c r="OBP17"/>
      <c r="OBQ17"/>
      <c r="OBR17"/>
      <c r="OBS17"/>
      <c r="OBT17"/>
      <c r="OBU17"/>
      <c r="OBV17"/>
      <c r="OBW17"/>
      <c r="OBX17"/>
      <c r="OBY17"/>
      <c r="OBZ17"/>
      <c r="OCA17"/>
      <c r="OCB17"/>
      <c r="OCC17"/>
      <c r="OCD17"/>
      <c r="OCE17"/>
      <c r="OCF17"/>
      <c r="OCG17"/>
      <c r="OCH17"/>
      <c r="OCI17"/>
      <c r="OCJ17"/>
      <c r="OCK17"/>
      <c r="OCL17"/>
      <c r="OCM17"/>
      <c r="OCN17"/>
      <c r="OCO17"/>
      <c r="OCP17"/>
      <c r="OCQ17"/>
      <c r="OCR17"/>
      <c r="OCS17"/>
      <c r="OCT17"/>
      <c r="OCU17"/>
      <c r="OCV17"/>
      <c r="OCW17"/>
      <c r="OCX17"/>
      <c r="OCY17"/>
      <c r="OCZ17"/>
      <c r="ODA17"/>
      <c r="ODB17"/>
      <c r="ODC17"/>
      <c r="ODD17"/>
      <c r="ODE17"/>
      <c r="ODF17"/>
      <c r="ODG17"/>
      <c r="ODH17"/>
      <c r="ODI17"/>
      <c r="ODJ17"/>
      <c r="ODK17"/>
      <c r="ODL17"/>
      <c r="ODM17"/>
      <c r="ODN17"/>
      <c r="ODO17"/>
      <c r="ODP17"/>
      <c r="ODQ17"/>
      <c r="ODR17"/>
      <c r="ODS17"/>
      <c r="ODT17"/>
      <c r="ODU17"/>
      <c r="ODV17"/>
      <c r="ODW17"/>
      <c r="ODX17"/>
      <c r="ODY17"/>
      <c r="ODZ17"/>
      <c r="OEA17"/>
      <c r="OEB17"/>
      <c r="OEC17"/>
      <c r="OED17"/>
      <c r="OEE17"/>
      <c r="OEF17"/>
      <c r="OEG17"/>
      <c r="OEH17"/>
      <c r="OEI17"/>
      <c r="OEJ17"/>
      <c r="OEK17"/>
      <c r="OEL17"/>
      <c r="OEM17"/>
      <c r="OEN17"/>
      <c r="OEO17"/>
      <c r="OEP17"/>
      <c r="OEQ17"/>
      <c r="OER17"/>
      <c r="OES17"/>
      <c r="OET17"/>
      <c r="OEU17"/>
      <c r="OEV17"/>
      <c r="OEW17"/>
      <c r="OEX17"/>
      <c r="OEY17"/>
      <c r="OEZ17"/>
      <c r="OFA17"/>
      <c r="OFB17"/>
      <c r="OFC17"/>
      <c r="OFD17"/>
      <c r="OFE17"/>
      <c r="OFF17"/>
      <c r="OFG17"/>
      <c r="OFH17"/>
      <c r="OFI17"/>
      <c r="OFJ17"/>
      <c r="OFK17"/>
      <c r="OFL17"/>
      <c r="OFM17"/>
      <c r="OFN17"/>
      <c r="OFO17"/>
      <c r="OFP17"/>
      <c r="OFQ17"/>
      <c r="OFR17"/>
      <c r="OFS17"/>
      <c r="OFT17"/>
      <c r="OFU17"/>
      <c r="OFV17"/>
      <c r="OFW17"/>
      <c r="OFX17"/>
      <c r="OFY17"/>
      <c r="OFZ17"/>
      <c r="OGA17"/>
      <c r="OGB17"/>
      <c r="OGC17"/>
      <c r="OGD17"/>
      <c r="OGE17"/>
      <c r="OGF17"/>
      <c r="OGG17"/>
      <c r="OGH17"/>
      <c r="OGI17"/>
      <c r="OGJ17"/>
      <c r="OGK17"/>
      <c r="OGL17"/>
      <c r="OGM17"/>
      <c r="OGN17"/>
      <c r="OGO17"/>
      <c r="OGP17"/>
      <c r="OGQ17"/>
      <c r="OGR17"/>
      <c r="OGS17"/>
      <c r="OGT17"/>
      <c r="OGU17"/>
      <c r="OGV17"/>
      <c r="OGW17"/>
      <c r="OGX17"/>
      <c r="OGY17"/>
      <c r="OGZ17"/>
      <c r="OHA17"/>
      <c r="OHB17"/>
      <c r="OHC17"/>
      <c r="OHD17"/>
      <c r="OHE17"/>
      <c r="OHF17"/>
      <c r="OHG17"/>
      <c r="OHH17"/>
      <c r="OHI17"/>
      <c r="OHJ17"/>
      <c r="OHK17"/>
      <c r="OHL17"/>
      <c r="OHM17"/>
      <c r="OHN17"/>
      <c r="OHO17"/>
      <c r="OHP17"/>
      <c r="OHQ17"/>
      <c r="OHR17"/>
      <c r="OHS17"/>
      <c r="OHT17"/>
      <c r="OHU17"/>
      <c r="OHV17"/>
      <c r="OHW17"/>
      <c r="OHX17"/>
      <c r="OHY17"/>
      <c r="OHZ17"/>
      <c r="OIA17"/>
      <c r="OIB17"/>
      <c r="OIC17"/>
      <c r="OID17"/>
      <c r="OIE17"/>
      <c r="OIF17"/>
      <c r="OIG17"/>
      <c r="OIH17"/>
      <c r="OII17"/>
      <c r="OIJ17"/>
      <c r="OIK17"/>
      <c r="OIL17"/>
      <c r="OIM17"/>
      <c r="OIN17"/>
      <c r="OIO17"/>
      <c r="OIP17"/>
      <c r="OIQ17"/>
      <c r="OIR17"/>
      <c r="OIS17"/>
      <c r="OIT17"/>
      <c r="OIU17"/>
      <c r="OIV17"/>
      <c r="OIW17"/>
      <c r="OIX17"/>
      <c r="OIY17"/>
      <c r="OIZ17"/>
      <c r="OJA17"/>
      <c r="OJB17"/>
      <c r="OJC17"/>
      <c r="OJD17"/>
      <c r="OJE17"/>
      <c r="OJF17"/>
      <c r="OJG17"/>
      <c r="OJH17"/>
      <c r="OJI17"/>
      <c r="OJJ17"/>
      <c r="OJK17"/>
      <c r="OJL17"/>
      <c r="OJM17"/>
      <c r="OJN17"/>
      <c r="OJO17"/>
      <c r="OJP17"/>
      <c r="OJQ17"/>
      <c r="OJR17"/>
      <c r="OJS17"/>
      <c r="OJT17"/>
      <c r="OJU17"/>
      <c r="OJV17"/>
      <c r="OJW17"/>
      <c r="OJX17"/>
      <c r="OJY17"/>
      <c r="OJZ17"/>
      <c r="OKA17"/>
      <c r="OKB17"/>
      <c r="OKC17"/>
      <c r="OKD17"/>
      <c r="OKE17"/>
      <c r="OKF17"/>
      <c r="OKG17"/>
      <c r="OKH17"/>
      <c r="OKI17"/>
      <c r="OKJ17"/>
      <c r="OKK17"/>
      <c r="OKL17"/>
      <c r="OKM17"/>
      <c r="OKN17"/>
      <c r="OKO17"/>
      <c r="OKP17"/>
      <c r="OKQ17"/>
      <c r="OKR17"/>
      <c r="OKS17"/>
      <c r="OKT17"/>
      <c r="OKU17"/>
      <c r="OKV17"/>
      <c r="OKW17"/>
      <c r="OKX17"/>
      <c r="OKY17"/>
      <c r="OKZ17"/>
      <c r="OLA17"/>
      <c r="OLB17"/>
      <c r="OLC17"/>
      <c r="OLD17"/>
      <c r="OLE17"/>
      <c r="OLF17"/>
      <c r="OLG17"/>
      <c r="OLH17"/>
      <c r="OLI17"/>
      <c r="OLJ17"/>
      <c r="OLK17"/>
      <c r="OLL17"/>
      <c r="OLM17"/>
      <c r="OLN17"/>
      <c r="OLO17"/>
      <c r="OLP17"/>
      <c r="OLQ17"/>
      <c r="OLR17"/>
      <c r="OLS17"/>
      <c r="OLT17"/>
      <c r="OLU17"/>
      <c r="OLV17"/>
      <c r="OLW17"/>
      <c r="OLX17"/>
      <c r="OLY17"/>
      <c r="OLZ17"/>
      <c r="OMA17"/>
      <c r="OMB17"/>
      <c r="OMC17"/>
      <c r="OMD17"/>
      <c r="OME17"/>
      <c r="OMF17"/>
      <c r="OMG17"/>
      <c r="OMH17"/>
      <c r="OMI17"/>
      <c r="OMJ17"/>
      <c r="OMK17"/>
      <c r="OML17"/>
      <c r="OMM17"/>
      <c r="OMN17"/>
      <c r="OMO17"/>
      <c r="OMP17"/>
      <c r="OMQ17"/>
      <c r="OMR17"/>
      <c r="OMS17"/>
      <c r="OMT17"/>
      <c r="OMU17"/>
      <c r="OMV17"/>
      <c r="OMW17"/>
      <c r="OMX17"/>
      <c r="OMY17"/>
      <c r="OMZ17"/>
      <c r="ONA17"/>
      <c r="ONB17"/>
      <c r="ONC17"/>
      <c r="OND17"/>
      <c r="ONE17"/>
      <c r="ONF17"/>
      <c r="ONG17"/>
      <c r="ONH17"/>
      <c r="ONI17"/>
      <c r="ONJ17"/>
      <c r="ONK17"/>
      <c r="ONL17"/>
      <c r="ONM17"/>
      <c r="ONN17"/>
      <c r="ONO17"/>
      <c r="ONP17"/>
      <c r="ONQ17"/>
      <c r="ONR17"/>
      <c r="ONS17"/>
      <c r="ONT17"/>
      <c r="ONU17"/>
      <c r="ONV17"/>
      <c r="ONW17"/>
      <c r="ONX17"/>
      <c r="ONY17"/>
      <c r="ONZ17"/>
      <c r="OOA17"/>
      <c r="OOB17"/>
      <c r="OOC17"/>
      <c r="OOD17"/>
      <c r="OOE17"/>
      <c r="OOF17"/>
      <c r="OOG17"/>
      <c r="OOH17"/>
      <c r="OOI17"/>
      <c r="OOJ17"/>
      <c r="OOK17"/>
      <c r="OOL17"/>
      <c r="OOM17"/>
      <c r="OON17"/>
      <c r="OOO17"/>
      <c r="OOP17"/>
      <c r="OOQ17"/>
      <c r="OOR17"/>
      <c r="OOS17"/>
      <c r="OOT17"/>
      <c r="OOU17"/>
      <c r="OOV17"/>
      <c r="OOW17"/>
      <c r="OOX17"/>
      <c r="OOY17"/>
      <c r="OOZ17"/>
      <c r="OPA17"/>
      <c r="OPB17"/>
      <c r="OPC17"/>
      <c r="OPD17"/>
      <c r="OPE17"/>
      <c r="OPF17"/>
      <c r="OPG17"/>
      <c r="OPH17"/>
      <c r="OPI17"/>
      <c r="OPJ17"/>
      <c r="OPK17"/>
      <c r="OPL17"/>
      <c r="OPM17"/>
      <c r="OPN17"/>
      <c r="OPO17"/>
      <c r="OPP17"/>
      <c r="OPQ17"/>
      <c r="OPR17"/>
      <c r="OPS17"/>
      <c r="OPT17"/>
      <c r="OPU17"/>
      <c r="OPV17"/>
      <c r="OPW17"/>
      <c r="OPX17"/>
      <c r="OPY17"/>
      <c r="OPZ17"/>
      <c r="OQA17"/>
      <c r="OQB17"/>
      <c r="OQC17"/>
      <c r="OQD17"/>
      <c r="OQE17"/>
      <c r="OQF17"/>
      <c r="OQG17"/>
      <c r="OQH17"/>
      <c r="OQI17"/>
      <c r="OQJ17"/>
      <c r="OQK17"/>
      <c r="OQL17"/>
      <c r="OQM17"/>
      <c r="OQN17"/>
      <c r="OQO17"/>
      <c r="OQP17"/>
      <c r="OQQ17"/>
      <c r="OQR17"/>
      <c r="OQS17"/>
      <c r="OQT17"/>
      <c r="OQU17"/>
      <c r="OQV17"/>
      <c r="OQW17"/>
      <c r="OQX17"/>
      <c r="OQY17"/>
      <c r="OQZ17"/>
      <c r="ORA17"/>
      <c r="ORB17"/>
      <c r="ORC17"/>
      <c r="ORD17"/>
      <c r="ORE17"/>
      <c r="ORF17"/>
      <c r="ORG17"/>
      <c r="ORH17"/>
      <c r="ORI17"/>
      <c r="ORJ17"/>
      <c r="ORK17"/>
      <c r="ORL17"/>
      <c r="ORM17"/>
      <c r="ORN17"/>
      <c r="ORO17"/>
      <c r="ORP17"/>
      <c r="ORQ17"/>
      <c r="ORR17"/>
      <c r="ORS17"/>
      <c r="ORT17"/>
      <c r="ORU17"/>
      <c r="ORV17"/>
      <c r="ORW17"/>
      <c r="ORX17"/>
      <c r="ORY17"/>
      <c r="ORZ17"/>
      <c r="OSA17"/>
      <c r="OSB17"/>
      <c r="OSC17"/>
      <c r="OSD17"/>
      <c r="OSE17"/>
      <c r="OSF17"/>
      <c r="OSG17"/>
      <c r="OSH17"/>
      <c r="OSI17"/>
      <c r="OSJ17"/>
      <c r="OSK17"/>
      <c r="OSL17"/>
      <c r="OSM17"/>
      <c r="OSN17"/>
      <c r="OSO17"/>
      <c r="OSP17"/>
      <c r="OSQ17"/>
      <c r="OSR17"/>
      <c r="OSS17"/>
      <c r="OST17"/>
      <c r="OSU17"/>
      <c r="OSV17"/>
      <c r="OSW17"/>
      <c r="OSX17"/>
      <c r="OSY17"/>
      <c r="OSZ17"/>
      <c r="OTA17"/>
      <c r="OTB17"/>
      <c r="OTC17"/>
      <c r="OTD17"/>
      <c r="OTE17"/>
      <c r="OTF17"/>
      <c r="OTG17"/>
      <c r="OTH17"/>
      <c r="OTI17"/>
      <c r="OTJ17"/>
      <c r="OTK17"/>
      <c r="OTL17"/>
      <c r="OTM17"/>
      <c r="OTN17"/>
      <c r="OTO17"/>
      <c r="OTP17"/>
      <c r="OTQ17"/>
      <c r="OTR17"/>
      <c r="OTS17"/>
      <c r="OTT17"/>
      <c r="OTU17"/>
      <c r="OTV17"/>
      <c r="OTW17"/>
      <c r="OTX17"/>
      <c r="OTY17"/>
      <c r="OTZ17"/>
      <c r="OUA17"/>
      <c r="OUB17"/>
      <c r="OUC17"/>
      <c r="OUD17"/>
      <c r="OUE17"/>
      <c r="OUF17"/>
      <c r="OUG17"/>
      <c r="OUH17"/>
      <c r="OUI17"/>
      <c r="OUJ17"/>
      <c r="OUK17"/>
      <c r="OUL17"/>
      <c r="OUM17"/>
      <c r="OUN17"/>
      <c r="OUO17"/>
      <c r="OUP17"/>
      <c r="OUQ17"/>
      <c r="OUR17"/>
      <c r="OUS17"/>
      <c r="OUT17"/>
      <c r="OUU17"/>
      <c r="OUV17"/>
      <c r="OUW17"/>
      <c r="OUX17"/>
      <c r="OUY17"/>
      <c r="OUZ17"/>
      <c r="OVA17"/>
      <c r="OVB17"/>
      <c r="OVC17"/>
      <c r="OVD17"/>
      <c r="OVE17"/>
      <c r="OVF17"/>
      <c r="OVG17"/>
      <c r="OVH17"/>
      <c r="OVI17"/>
      <c r="OVJ17"/>
      <c r="OVK17"/>
      <c r="OVL17"/>
      <c r="OVM17"/>
      <c r="OVN17"/>
      <c r="OVO17"/>
      <c r="OVP17"/>
      <c r="OVQ17"/>
      <c r="OVR17"/>
      <c r="OVS17"/>
      <c r="OVT17"/>
      <c r="OVU17"/>
      <c r="OVV17"/>
      <c r="OVW17"/>
      <c r="OVX17"/>
      <c r="OVY17"/>
      <c r="OVZ17"/>
      <c r="OWA17"/>
      <c r="OWB17"/>
      <c r="OWC17"/>
      <c r="OWD17"/>
      <c r="OWE17"/>
      <c r="OWF17"/>
      <c r="OWG17"/>
      <c r="OWH17"/>
      <c r="OWI17"/>
      <c r="OWJ17"/>
      <c r="OWK17"/>
      <c r="OWL17"/>
      <c r="OWM17"/>
      <c r="OWN17"/>
      <c r="OWO17"/>
      <c r="OWP17"/>
      <c r="OWQ17"/>
      <c r="OWR17"/>
      <c r="OWS17"/>
      <c r="OWT17"/>
      <c r="OWU17"/>
      <c r="OWV17"/>
      <c r="OWW17"/>
      <c r="OWX17"/>
      <c r="OWY17"/>
      <c r="OWZ17"/>
      <c r="OXA17"/>
      <c r="OXB17"/>
      <c r="OXC17"/>
      <c r="OXD17"/>
      <c r="OXE17"/>
      <c r="OXF17"/>
      <c r="OXG17"/>
      <c r="OXH17"/>
      <c r="OXI17"/>
      <c r="OXJ17"/>
      <c r="OXK17"/>
      <c r="OXL17"/>
      <c r="OXM17"/>
      <c r="OXN17"/>
      <c r="OXO17"/>
      <c r="OXP17"/>
      <c r="OXQ17"/>
      <c r="OXR17"/>
      <c r="OXS17"/>
      <c r="OXT17"/>
      <c r="OXU17"/>
      <c r="OXV17"/>
      <c r="OXW17"/>
      <c r="OXX17"/>
      <c r="OXY17"/>
      <c r="OXZ17"/>
      <c r="OYA17"/>
      <c r="OYB17"/>
      <c r="OYC17"/>
      <c r="OYD17"/>
      <c r="OYE17"/>
      <c r="OYF17"/>
      <c r="OYG17"/>
      <c r="OYH17"/>
      <c r="OYI17"/>
      <c r="OYJ17"/>
      <c r="OYK17"/>
      <c r="OYL17"/>
      <c r="OYM17"/>
      <c r="OYN17"/>
      <c r="OYO17"/>
      <c r="OYP17"/>
      <c r="OYQ17"/>
      <c r="OYR17"/>
      <c r="OYS17"/>
      <c r="OYT17"/>
      <c r="OYU17"/>
      <c r="OYV17"/>
      <c r="OYW17"/>
      <c r="OYX17"/>
      <c r="OYY17"/>
      <c r="OYZ17"/>
      <c r="OZA17"/>
      <c r="OZB17"/>
      <c r="OZC17"/>
      <c r="OZD17"/>
      <c r="OZE17"/>
      <c r="OZF17"/>
      <c r="OZG17"/>
      <c r="OZH17"/>
      <c r="OZI17"/>
      <c r="OZJ17"/>
      <c r="OZK17"/>
      <c r="OZL17"/>
      <c r="OZM17"/>
      <c r="OZN17"/>
      <c r="OZO17"/>
      <c r="OZP17"/>
      <c r="OZQ17"/>
      <c r="OZR17"/>
      <c r="OZS17"/>
      <c r="OZT17"/>
      <c r="OZU17"/>
      <c r="OZV17"/>
      <c r="OZW17"/>
      <c r="OZX17"/>
      <c r="OZY17"/>
      <c r="OZZ17"/>
      <c r="PAA17"/>
      <c r="PAB17"/>
      <c r="PAC17"/>
      <c r="PAD17"/>
      <c r="PAE17"/>
      <c r="PAF17"/>
      <c r="PAG17"/>
      <c r="PAH17"/>
      <c r="PAI17"/>
      <c r="PAJ17"/>
      <c r="PAK17"/>
      <c r="PAL17"/>
      <c r="PAM17"/>
      <c r="PAN17"/>
      <c r="PAO17"/>
      <c r="PAP17"/>
      <c r="PAQ17"/>
      <c r="PAR17"/>
      <c r="PAS17"/>
      <c r="PAT17"/>
      <c r="PAU17"/>
      <c r="PAV17"/>
      <c r="PAW17"/>
      <c r="PAX17"/>
      <c r="PAY17"/>
      <c r="PAZ17"/>
      <c r="PBA17"/>
      <c r="PBB17"/>
      <c r="PBC17"/>
      <c r="PBD17"/>
      <c r="PBE17"/>
      <c r="PBF17"/>
      <c r="PBG17"/>
      <c r="PBH17"/>
      <c r="PBI17"/>
      <c r="PBJ17"/>
      <c r="PBK17"/>
      <c r="PBL17"/>
      <c r="PBM17"/>
      <c r="PBN17"/>
      <c r="PBO17"/>
      <c r="PBP17"/>
      <c r="PBQ17"/>
      <c r="PBR17"/>
      <c r="PBS17"/>
      <c r="PBT17"/>
      <c r="PBU17"/>
      <c r="PBV17"/>
      <c r="PBW17"/>
      <c r="PBX17"/>
      <c r="PBY17"/>
      <c r="PBZ17"/>
      <c r="PCA17"/>
      <c r="PCB17"/>
      <c r="PCC17"/>
      <c r="PCD17"/>
      <c r="PCE17"/>
      <c r="PCF17"/>
      <c r="PCG17"/>
      <c r="PCH17"/>
      <c r="PCI17"/>
      <c r="PCJ17"/>
      <c r="PCK17"/>
      <c r="PCL17"/>
      <c r="PCM17"/>
      <c r="PCN17"/>
      <c r="PCO17"/>
      <c r="PCP17"/>
      <c r="PCQ17"/>
      <c r="PCR17"/>
      <c r="PCS17"/>
      <c r="PCT17"/>
      <c r="PCU17"/>
      <c r="PCV17"/>
      <c r="PCW17"/>
      <c r="PCX17"/>
      <c r="PCY17"/>
      <c r="PCZ17"/>
      <c r="PDA17"/>
      <c r="PDB17"/>
      <c r="PDC17"/>
      <c r="PDD17"/>
      <c r="PDE17"/>
      <c r="PDF17"/>
      <c r="PDG17"/>
      <c r="PDH17"/>
      <c r="PDI17"/>
      <c r="PDJ17"/>
      <c r="PDK17"/>
      <c r="PDL17"/>
      <c r="PDM17"/>
      <c r="PDN17"/>
      <c r="PDO17"/>
      <c r="PDP17"/>
      <c r="PDQ17"/>
      <c r="PDR17"/>
      <c r="PDS17"/>
      <c r="PDT17"/>
      <c r="PDU17"/>
      <c r="PDV17"/>
      <c r="PDW17"/>
      <c r="PDX17"/>
      <c r="PDY17"/>
      <c r="PDZ17"/>
      <c r="PEA17"/>
      <c r="PEB17"/>
      <c r="PEC17"/>
      <c r="PED17"/>
      <c r="PEE17"/>
      <c r="PEF17"/>
      <c r="PEG17"/>
      <c r="PEH17"/>
      <c r="PEI17"/>
      <c r="PEJ17"/>
      <c r="PEK17"/>
      <c r="PEL17"/>
      <c r="PEM17"/>
      <c r="PEN17"/>
      <c r="PEO17"/>
      <c r="PEP17"/>
      <c r="PEQ17"/>
      <c r="PER17"/>
      <c r="PES17"/>
      <c r="PET17"/>
      <c r="PEU17"/>
      <c r="PEV17"/>
      <c r="PEW17"/>
      <c r="PEX17"/>
      <c r="PEY17"/>
      <c r="PEZ17"/>
      <c r="PFA17"/>
      <c r="PFB17"/>
      <c r="PFC17"/>
      <c r="PFD17"/>
      <c r="PFE17"/>
      <c r="PFF17"/>
      <c r="PFG17"/>
      <c r="PFH17"/>
      <c r="PFI17"/>
      <c r="PFJ17"/>
      <c r="PFK17"/>
      <c r="PFL17"/>
      <c r="PFM17"/>
      <c r="PFN17"/>
      <c r="PFO17"/>
      <c r="PFP17"/>
      <c r="PFQ17"/>
      <c r="PFR17"/>
      <c r="PFS17"/>
      <c r="PFT17"/>
      <c r="PFU17"/>
      <c r="PFV17"/>
      <c r="PFW17"/>
      <c r="PFX17"/>
      <c r="PFY17"/>
      <c r="PFZ17"/>
      <c r="PGA17"/>
      <c r="PGB17"/>
      <c r="PGC17"/>
      <c r="PGD17"/>
      <c r="PGE17"/>
      <c r="PGF17"/>
      <c r="PGG17"/>
      <c r="PGH17"/>
      <c r="PGI17"/>
      <c r="PGJ17"/>
      <c r="PGK17"/>
      <c r="PGL17"/>
      <c r="PGM17"/>
      <c r="PGN17"/>
      <c r="PGO17"/>
      <c r="PGP17"/>
      <c r="PGQ17"/>
      <c r="PGR17"/>
      <c r="PGS17"/>
      <c r="PGT17"/>
      <c r="PGU17"/>
      <c r="PGV17"/>
      <c r="PGW17"/>
      <c r="PGX17"/>
      <c r="PGY17"/>
      <c r="PGZ17"/>
      <c r="PHA17"/>
      <c r="PHB17"/>
      <c r="PHC17"/>
      <c r="PHD17"/>
      <c r="PHE17"/>
      <c r="PHF17"/>
      <c r="PHG17"/>
      <c r="PHH17"/>
      <c r="PHI17"/>
      <c r="PHJ17"/>
      <c r="PHK17"/>
      <c r="PHL17"/>
      <c r="PHM17"/>
      <c r="PHN17"/>
      <c r="PHO17"/>
      <c r="PHP17"/>
      <c r="PHQ17"/>
      <c r="PHR17"/>
      <c r="PHS17"/>
      <c r="PHT17"/>
      <c r="PHU17"/>
      <c r="PHV17"/>
      <c r="PHW17"/>
      <c r="PHX17"/>
      <c r="PHY17"/>
      <c r="PHZ17"/>
      <c r="PIA17"/>
      <c r="PIB17"/>
      <c r="PIC17"/>
      <c r="PID17"/>
      <c r="PIE17"/>
      <c r="PIF17"/>
      <c r="PIG17"/>
      <c r="PIH17"/>
      <c r="PII17"/>
      <c r="PIJ17"/>
      <c r="PIK17"/>
      <c r="PIL17"/>
      <c r="PIM17"/>
      <c r="PIN17"/>
      <c r="PIO17"/>
      <c r="PIP17"/>
      <c r="PIQ17"/>
      <c r="PIR17"/>
      <c r="PIS17"/>
      <c r="PIT17"/>
      <c r="PIU17"/>
      <c r="PIV17"/>
      <c r="PIW17"/>
      <c r="PIX17"/>
      <c r="PIY17"/>
      <c r="PIZ17"/>
      <c r="PJA17"/>
      <c r="PJB17"/>
      <c r="PJC17"/>
      <c r="PJD17"/>
      <c r="PJE17"/>
      <c r="PJF17"/>
      <c r="PJG17"/>
      <c r="PJH17"/>
      <c r="PJI17"/>
      <c r="PJJ17"/>
      <c r="PJK17"/>
      <c r="PJL17"/>
      <c r="PJM17"/>
      <c r="PJN17"/>
      <c r="PJO17"/>
      <c r="PJP17"/>
      <c r="PJQ17"/>
      <c r="PJR17"/>
      <c r="PJS17"/>
      <c r="PJT17"/>
      <c r="PJU17"/>
      <c r="PJV17"/>
      <c r="PJW17"/>
      <c r="PJX17"/>
      <c r="PJY17"/>
      <c r="PJZ17"/>
      <c r="PKA17"/>
      <c r="PKB17"/>
      <c r="PKC17"/>
      <c r="PKD17"/>
      <c r="PKE17"/>
      <c r="PKF17"/>
      <c r="PKG17"/>
      <c r="PKH17"/>
      <c r="PKI17"/>
      <c r="PKJ17"/>
      <c r="PKK17"/>
      <c r="PKL17"/>
      <c r="PKM17"/>
      <c r="PKN17"/>
      <c r="PKO17"/>
      <c r="PKP17"/>
      <c r="PKQ17"/>
      <c r="PKR17"/>
      <c r="PKS17"/>
      <c r="PKT17"/>
      <c r="PKU17"/>
      <c r="PKV17"/>
      <c r="PKW17"/>
      <c r="PKX17"/>
      <c r="PKY17"/>
      <c r="PKZ17"/>
      <c r="PLA17"/>
      <c r="PLB17"/>
      <c r="PLC17"/>
      <c r="PLD17"/>
      <c r="PLE17"/>
      <c r="PLF17"/>
      <c r="PLG17"/>
      <c r="PLH17"/>
      <c r="PLI17"/>
      <c r="PLJ17"/>
      <c r="PLK17"/>
      <c r="PLL17"/>
      <c r="PLM17"/>
      <c r="PLN17"/>
      <c r="PLO17"/>
      <c r="PLP17"/>
      <c r="PLQ17"/>
      <c r="PLR17"/>
      <c r="PLS17"/>
      <c r="PLT17"/>
      <c r="PLU17"/>
      <c r="PLV17"/>
      <c r="PLW17"/>
      <c r="PLX17"/>
      <c r="PLY17"/>
      <c r="PLZ17"/>
      <c r="PMA17"/>
      <c r="PMB17"/>
      <c r="PMC17"/>
      <c r="PMD17"/>
      <c r="PME17"/>
      <c r="PMF17"/>
      <c r="PMG17"/>
      <c r="PMH17"/>
      <c r="PMI17"/>
      <c r="PMJ17"/>
      <c r="PMK17"/>
      <c r="PML17"/>
      <c r="PMM17"/>
      <c r="PMN17"/>
      <c r="PMO17"/>
      <c r="PMP17"/>
      <c r="PMQ17"/>
      <c r="PMR17"/>
      <c r="PMS17"/>
      <c r="PMT17"/>
      <c r="PMU17"/>
      <c r="PMV17"/>
      <c r="PMW17"/>
      <c r="PMX17"/>
      <c r="PMY17"/>
      <c r="PMZ17"/>
      <c r="PNA17"/>
      <c r="PNB17"/>
      <c r="PNC17"/>
      <c r="PND17"/>
      <c r="PNE17"/>
      <c r="PNF17"/>
      <c r="PNG17"/>
      <c r="PNH17"/>
      <c r="PNI17"/>
      <c r="PNJ17"/>
      <c r="PNK17"/>
      <c r="PNL17"/>
      <c r="PNM17"/>
      <c r="PNN17"/>
      <c r="PNO17"/>
      <c r="PNP17"/>
      <c r="PNQ17"/>
      <c r="PNR17"/>
      <c r="PNS17"/>
      <c r="PNT17"/>
      <c r="PNU17"/>
      <c r="PNV17"/>
      <c r="PNW17"/>
      <c r="PNX17"/>
      <c r="PNY17"/>
      <c r="PNZ17"/>
      <c r="POA17"/>
      <c r="POB17"/>
      <c r="POC17"/>
      <c r="POD17"/>
      <c r="POE17"/>
      <c r="POF17"/>
      <c r="POG17"/>
      <c r="POH17"/>
      <c r="POI17"/>
      <c r="POJ17"/>
      <c r="POK17"/>
      <c r="POL17"/>
      <c r="POM17"/>
      <c r="PON17"/>
      <c r="POO17"/>
      <c r="POP17"/>
      <c r="POQ17"/>
      <c r="POR17"/>
      <c r="POS17"/>
      <c r="POT17"/>
      <c r="POU17"/>
      <c r="POV17"/>
      <c r="POW17"/>
      <c r="POX17"/>
      <c r="POY17"/>
      <c r="POZ17"/>
      <c r="PPA17"/>
      <c r="PPB17"/>
      <c r="PPC17"/>
      <c r="PPD17"/>
      <c r="PPE17"/>
      <c r="PPF17"/>
      <c r="PPG17"/>
      <c r="PPH17"/>
      <c r="PPI17"/>
      <c r="PPJ17"/>
      <c r="PPK17"/>
      <c r="PPL17"/>
      <c r="PPM17"/>
      <c r="PPN17"/>
      <c r="PPO17"/>
      <c r="PPP17"/>
      <c r="PPQ17"/>
      <c r="PPR17"/>
      <c r="PPS17"/>
      <c r="PPT17"/>
      <c r="PPU17"/>
      <c r="PPV17"/>
      <c r="PPW17"/>
      <c r="PPX17"/>
      <c r="PPY17"/>
      <c r="PPZ17"/>
      <c r="PQA17"/>
      <c r="PQB17"/>
      <c r="PQC17"/>
      <c r="PQD17"/>
      <c r="PQE17"/>
      <c r="PQF17"/>
      <c r="PQG17"/>
      <c r="PQH17"/>
      <c r="PQI17"/>
      <c r="PQJ17"/>
      <c r="PQK17"/>
      <c r="PQL17"/>
      <c r="PQM17"/>
      <c r="PQN17"/>
      <c r="PQO17"/>
      <c r="PQP17"/>
      <c r="PQQ17"/>
      <c r="PQR17"/>
      <c r="PQS17"/>
      <c r="PQT17"/>
      <c r="PQU17"/>
      <c r="PQV17"/>
      <c r="PQW17"/>
      <c r="PQX17"/>
      <c r="PQY17"/>
      <c r="PQZ17"/>
      <c r="PRA17"/>
      <c r="PRB17"/>
      <c r="PRC17"/>
      <c r="PRD17"/>
      <c r="PRE17"/>
      <c r="PRF17"/>
      <c r="PRG17"/>
      <c r="PRH17"/>
      <c r="PRI17"/>
      <c r="PRJ17"/>
      <c r="PRK17"/>
      <c r="PRL17"/>
      <c r="PRM17"/>
      <c r="PRN17"/>
      <c r="PRO17"/>
      <c r="PRP17"/>
      <c r="PRQ17"/>
      <c r="PRR17"/>
      <c r="PRS17"/>
      <c r="PRT17"/>
      <c r="PRU17"/>
      <c r="PRV17"/>
      <c r="PRW17"/>
      <c r="PRX17"/>
      <c r="PRY17"/>
      <c r="PRZ17"/>
      <c r="PSA17"/>
      <c r="PSB17"/>
      <c r="PSC17"/>
      <c r="PSD17"/>
      <c r="PSE17"/>
      <c r="PSF17"/>
      <c r="PSG17"/>
      <c r="PSH17"/>
      <c r="PSI17"/>
      <c r="PSJ17"/>
      <c r="PSK17"/>
      <c r="PSL17"/>
      <c r="PSM17"/>
      <c r="PSN17"/>
      <c r="PSO17"/>
      <c r="PSP17"/>
      <c r="PSQ17"/>
      <c r="PSR17"/>
      <c r="PSS17"/>
      <c r="PST17"/>
      <c r="PSU17"/>
      <c r="PSV17"/>
      <c r="PSW17"/>
      <c r="PSX17"/>
      <c r="PSY17"/>
      <c r="PSZ17"/>
      <c r="PTA17"/>
      <c r="PTB17"/>
      <c r="PTC17"/>
      <c r="PTD17"/>
      <c r="PTE17"/>
      <c r="PTF17"/>
      <c r="PTG17"/>
      <c r="PTH17"/>
      <c r="PTI17"/>
      <c r="PTJ17"/>
      <c r="PTK17"/>
      <c r="PTL17"/>
      <c r="PTM17"/>
      <c r="PTN17"/>
      <c r="PTO17"/>
      <c r="PTP17"/>
      <c r="PTQ17"/>
      <c r="PTR17"/>
      <c r="PTS17"/>
      <c r="PTT17"/>
      <c r="PTU17"/>
      <c r="PTV17"/>
      <c r="PTW17"/>
      <c r="PTX17"/>
      <c r="PTY17"/>
      <c r="PTZ17"/>
      <c r="PUA17"/>
      <c r="PUB17"/>
      <c r="PUC17"/>
      <c r="PUD17"/>
      <c r="PUE17"/>
      <c r="PUF17"/>
      <c r="PUG17"/>
      <c r="PUH17"/>
      <c r="PUI17"/>
      <c r="PUJ17"/>
      <c r="PUK17"/>
      <c r="PUL17"/>
      <c r="PUM17"/>
      <c r="PUN17"/>
      <c r="PUO17"/>
      <c r="PUP17"/>
      <c r="PUQ17"/>
      <c r="PUR17"/>
      <c r="PUS17"/>
      <c r="PUT17"/>
      <c r="PUU17"/>
      <c r="PUV17"/>
      <c r="PUW17"/>
      <c r="PUX17"/>
      <c r="PUY17"/>
      <c r="PUZ17"/>
      <c r="PVA17"/>
      <c r="PVB17"/>
      <c r="PVC17"/>
      <c r="PVD17"/>
      <c r="PVE17"/>
      <c r="PVF17"/>
      <c r="PVG17"/>
      <c r="PVH17"/>
      <c r="PVI17"/>
      <c r="PVJ17"/>
      <c r="PVK17"/>
      <c r="PVL17"/>
      <c r="PVM17"/>
      <c r="PVN17"/>
      <c r="PVO17"/>
      <c r="PVP17"/>
      <c r="PVQ17"/>
      <c r="PVR17"/>
      <c r="PVS17"/>
      <c r="PVT17"/>
      <c r="PVU17"/>
      <c r="PVV17"/>
      <c r="PVW17"/>
      <c r="PVX17"/>
      <c r="PVY17"/>
      <c r="PVZ17"/>
      <c r="PWA17"/>
      <c r="PWB17"/>
      <c r="PWC17"/>
      <c r="PWD17"/>
      <c r="PWE17"/>
      <c r="PWF17"/>
      <c r="PWG17"/>
      <c r="PWH17"/>
      <c r="PWI17"/>
      <c r="PWJ17"/>
      <c r="PWK17"/>
      <c r="PWL17"/>
      <c r="PWM17"/>
      <c r="PWN17"/>
      <c r="PWO17"/>
      <c r="PWP17"/>
      <c r="PWQ17"/>
      <c r="PWR17"/>
      <c r="PWS17"/>
      <c r="PWT17"/>
      <c r="PWU17"/>
      <c r="PWV17"/>
      <c r="PWW17"/>
      <c r="PWX17"/>
      <c r="PWY17"/>
      <c r="PWZ17"/>
      <c r="PXA17"/>
      <c r="PXB17"/>
      <c r="PXC17"/>
      <c r="PXD17"/>
      <c r="PXE17"/>
      <c r="PXF17"/>
      <c r="PXG17"/>
      <c r="PXH17"/>
      <c r="PXI17"/>
      <c r="PXJ17"/>
      <c r="PXK17"/>
      <c r="PXL17"/>
      <c r="PXM17"/>
      <c r="PXN17"/>
      <c r="PXO17"/>
      <c r="PXP17"/>
      <c r="PXQ17"/>
      <c r="PXR17"/>
      <c r="PXS17"/>
      <c r="PXT17"/>
      <c r="PXU17"/>
      <c r="PXV17"/>
      <c r="PXW17"/>
      <c r="PXX17"/>
      <c r="PXY17"/>
      <c r="PXZ17"/>
      <c r="PYA17"/>
      <c r="PYB17"/>
      <c r="PYC17"/>
      <c r="PYD17"/>
      <c r="PYE17"/>
      <c r="PYF17"/>
      <c r="PYG17"/>
      <c r="PYH17"/>
      <c r="PYI17"/>
      <c r="PYJ17"/>
      <c r="PYK17"/>
      <c r="PYL17"/>
      <c r="PYM17"/>
      <c r="PYN17"/>
      <c r="PYO17"/>
      <c r="PYP17"/>
      <c r="PYQ17"/>
      <c r="PYR17"/>
      <c r="PYS17"/>
      <c r="PYT17"/>
      <c r="PYU17"/>
      <c r="PYV17"/>
      <c r="PYW17"/>
      <c r="PYX17"/>
      <c r="PYY17"/>
      <c r="PYZ17"/>
      <c r="PZA17"/>
      <c r="PZB17"/>
      <c r="PZC17"/>
      <c r="PZD17"/>
      <c r="PZE17"/>
      <c r="PZF17"/>
      <c r="PZG17"/>
      <c r="PZH17"/>
      <c r="PZI17"/>
      <c r="PZJ17"/>
      <c r="PZK17"/>
      <c r="PZL17"/>
      <c r="PZM17"/>
      <c r="PZN17"/>
      <c r="PZO17"/>
      <c r="PZP17"/>
      <c r="PZQ17"/>
      <c r="PZR17"/>
      <c r="PZS17"/>
      <c r="PZT17"/>
      <c r="PZU17"/>
      <c r="PZV17"/>
      <c r="PZW17"/>
      <c r="PZX17"/>
      <c r="PZY17"/>
      <c r="PZZ17"/>
      <c r="QAA17"/>
      <c r="QAB17"/>
      <c r="QAC17"/>
      <c r="QAD17"/>
      <c r="QAE17"/>
      <c r="QAF17"/>
      <c r="QAG17"/>
      <c r="QAH17"/>
      <c r="QAI17"/>
      <c r="QAJ17"/>
      <c r="QAK17"/>
      <c r="QAL17"/>
      <c r="QAM17"/>
      <c r="QAN17"/>
      <c r="QAO17"/>
      <c r="QAP17"/>
      <c r="QAQ17"/>
      <c r="QAR17"/>
      <c r="QAS17"/>
      <c r="QAT17"/>
      <c r="QAU17"/>
      <c r="QAV17"/>
      <c r="QAW17"/>
      <c r="QAX17"/>
      <c r="QAY17"/>
      <c r="QAZ17"/>
      <c r="QBA17"/>
      <c r="QBB17"/>
      <c r="QBC17"/>
      <c r="QBD17"/>
      <c r="QBE17"/>
      <c r="QBF17"/>
      <c r="QBG17"/>
      <c r="QBH17"/>
      <c r="QBI17"/>
      <c r="QBJ17"/>
      <c r="QBK17"/>
      <c r="QBL17"/>
      <c r="QBM17"/>
      <c r="QBN17"/>
      <c r="QBO17"/>
      <c r="QBP17"/>
      <c r="QBQ17"/>
      <c r="QBR17"/>
      <c r="QBS17"/>
      <c r="QBT17"/>
      <c r="QBU17"/>
      <c r="QBV17"/>
      <c r="QBW17"/>
      <c r="QBX17"/>
      <c r="QBY17"/>
      <c r="QBZ17"/>
      <c r="QCA17"/>
      <c r="QCB17"/>
      <c r="QCC17"/>
      <c r="QCD17"/>
      <c r="QCE17"/>
      <c r="QCF17"/>
      <c r="QCG17"/>
      <c r="QCH17"/>
      <c r="QCI17"/>
      <c r="QCJ17"/>
      <c r="QCK17"/>
      <c r="QCL17"/>
      <c r="QCM17"/>
      <c r="QCN17"/>
      <c r="QCO17"/>
      <c r="QCP17"/>
      <c r="QCQ17"/>
      <c r="QCR17"/>
      <c r="QCS17"/>
      <c r="QCT17"/>
      <c r="QCU17"/>
      <c r="QCV17"/>
      <c r="QCW17"/>
      <c r="QCX17"/>
      <c r="QCY17"/>
      <c r="QCZ17"/>
      <c r="QDA17"/>
      <c r="QDB17"/>
      <c r="QDC17"/>
      <c r="QDD17"/>
      <c r="QDE17"/>
      <c r="QDF17"/>
      <c r="QDG17"/>
      <c r="QDH17"/>
      <c r="QDI17"/>
      <c r="QDJ17"/>
      <c r="QDK17"/>
      <c r="QDL17"/>
      <c r="QDM17"/>
      <c r="QDN17"/>
      <c r="QDO17"/>
      <c r="QDP17"/>
      <c r="QDQ17"/>
      <c r="QDR17"/>
      <c r="QDS17"/>
      <c r="QDT17"/>
      <c r="QDU17"/>
      <c r="QDV17"/>
      <c r="QDW17"/>
      <c r="QDX17"/>
      <c r="QDY17"/>
      <c r="QDZ17"/>
      <c r="QEA17"/>
      <c r="QEB17"/>
      <c r="QEC17"/>
      <c r="QED17"/>
      <c r="QEE17"/>
      <c r="QEF17"/>
      <c r="QEG17"/>
      <c r="QEH17"/>
      <c r="QEI17"/>
      <c r="QEJ17"/>
      <c r="QEK17"/>
      <c r="QEL17"/>
      <c r="QEM17"/>
      <c r="QEN17"/>
      <c r="QEO17"/>
      <c r="QEP17"/>
      <c r="QEQ17"/>
      <c r="QER17"/>
      <c r="QES17"/>
      <c r="QET17"/>
      <c r="QEU17"/>
      <c r="QEV17"/>
      <c r="QEW17"/>
      <c r="QEX17"/>
      <c r="QEY17"/>
      <c r="QEZ17"/>
      <c r="QFA17"/>
      <c r="QFB17"/>
      <c r="QFC17"/>
      <c r="QFD17"/>
      <c r="QFE17"/>
      <c r="QFF17"/>
      <c r="QFG17"/>
      <c r="QFH17"/>
      <c r="QFI17"/>
      <c r="QFJ17"/>
      <c r="QFK17"/>
      <c r="QFL17"/>
      <c r="QFM17"/>
      <c r="QFN17"/>
      <c r="QFO17"/>
      <c r="QFP17"/>
      <c r="QFQ17"/>
      <c r="QFR17"/>
      <c r="QFS17"/>
      <c r="QFT17"/>
      <c r="QFU17"/>
      <c r="QFV17"/>
      <c r="QFW17"/>
      <c r="QFX17"/>
      <c r="QFY17"/>
      <c r="QFZ17"/>
      <c r="QGA17"/>
      <c r="QGB17"/>
      <c r="QGC17"/>
      <c r="QGD17"/>
      <c r="QGE17"/>
      <c r="QGF17"/>
      <c r="QGG17"/>
      <c r="QGH17"/>
      <c r="QGI17"/>
      <c r="QGJ17"/>
      <c r="QGK17"/>
      <c r="QGL17"/>
      <c r="QGM17"/>
      <c r="QGN17"/>
      <c r="QGO17"/>
      <c r="QGP17"/>
      <c r="QGQ17"/>
      <c r="QGR17"/>
      <c r="QGS17"/>
      <c r="QGT17"/>
      <c r="QGU17"/>
      <c r="QGV17"/>
      <c r="QGW17"/>
      <c r="QGX17"/>
      <c r="QGY17"/>
      <c r="QGZ17"/>
      <c r="QHA17"/>
      <c r="QHB17"/>
      <c r="QHC17"/>
      <c r="QHD17"/>
      <c r="QHE17"/>
      <c r="QHF17"/>
      <c r="QHG17"/>
      <c r="QHH17"/>
      <c r="QHI17"/>
      <c r="QHJ17"/>
      <c r="QHK17"/>
      <c r="QHL17"/>
      <c r="QHM17"/>
      <c r="QHN17"/>
      <c r="QHO17"/>
      <c r="QHP17"/>
      <c r="QHQ17"/>
      <c r="QHR17"/>
      <c r="QHS17"/>
      <c r="QHT17"/>
      <c r="QHU17"/>
      <c r="QHV17"/>
      <c r="QHW17"/>
      <c r="QHX17"/>
      <c r="QHY17"/>
      <c r="QHZ17"/>
      <c r="QIA17"/>
      <c r="QIB17"/>
      <c r="QIC17"/>
      <c r="QID17"/>
      <c r="QIE17"/>
      <c r="QIF17"/>
      <c r="QIG17"/>
      <c r="QIH17"/>
      <c r="QII17"/>
      <c r="QIJ17"/>
      <c r="QIK17"/>
      <c r="QIL17"/>
      <c r="QIM17"/>
      <c r="QIN17"/>
      <c r="QIO17"/>
      <c r="QIP17"/>
      <c r="QIQ17"/>
      <c r="QIR17"/>
      <c r="QIS17"/>
      <c r="QIT17"/>
      <c r="QIU17"/>
      <c r="QIV17"/>
      <c r="QIW17"/>
      <c r="QIX17"/>
      <c r="QIY17"/>
      <c r="QIZ17"/>
      <c r="QJA17"/>
      <c r="QJB17"/>
      <c r="QJC17"/>
      <c r="QJD17"/>
      <c r="QJE17"/>
      <c r="QJF17"/>
      <c r="QJG17"/>
      <c r="QJH17"/>
      <c r="QJI17"/>
      <c r="QJJ17"/>
      <c r="QJK17"/>
      <c r="QJL17"/>
      <c r="QJM17"/>
      <c r="QJN17"/>
      <c r="QJO17"/>
      <c r="QJP17"/>
      <c r="QJQ17"/>
      <c r="QJR17"/>
      <c r="QJS17"/>
      <c r="QJT17"/>
      <c r="QJU17"/>
      <c r="QJV17"/>
      <c r="QJW17"/>
      <c r="QJX17"/>
      <c r="QJY17"/>
      <c r="QJZ17"/>
      <c r="QKA17"/>
      <c r="QKB17"/>
      <c r="QKC17"/>
      <c r="QKD17"/>
      <c r="QKE17"/>
      <c r="QKF17"/>
      <c r="QKG17"/>
      <c r="QKH17"/>
      <c r="QKI17"/>
      <c r="QKJ17"/>
      <c r="QKK17"/>
      <c r="QKL17"/>
      <c r="QKM17"/>
      <c r="QKN17"/>
      <c r="QKO17"/>
      <c r="QKP17"/>
      <c r="QKQ17"/>
      <c r="QKR17"/>
      <c r="QKS17"/>
      <c r="QKT17"/>
      <c r="QKU17"/>
      <c r="QKV17"/>
      <c r="QKW17"/>
      <c r="QKX17"/>
      <c r="QKY17"/>
      <c r="QKZ17"/>
      <c r="QLA17"/>
      <c r="QLB17"/>
      <c r="QLC17"/>
      <c r="QLD17"/>
      <c r="QLE17"/>
      <c r="QLF17"/>
      <c r="QLG17"/>
      <c r="QLH17"/>
      <c r="QLI17"/>
      <c r="QLJ17"/>
      <c r="QLK17"/>
      <c r="QLL17"/>
      <c r="QLM17"/>
      <c r="QLN17"/>
      <c r="QLO17"/>
      <c r="QLP17"/>
      <c r="QLQ17"/>
      <c r="QLR17"/>
      <c r="QLS17"/>
      <c r="QLT17"/>
      <c r="QLU17"/>
      <c r="QLV17"/>
      <c r="QLW17"/>
      <c r="QLX17"/>
      <c r="QLY17"/>
      <c r="QLZ17"/>
      <c r="QMA17"/>
      <c r="QMB17"/>
      <c r="QMC17"/>
      <c r="QMD17"/>
      <c r="QME17"/>
      <c r="QMF17"/>
      <c r="QMG17"/>
      <c r="QMH17"/>
      <c r="QMI17"/>
      <c r="QMJ17"/>
      <c r="QMK17"/>
      <c r="QML17"/>
      <c r="QMM17"/>
      <c r="QMN17"/>
      <c r="QMO17"/>
      <c r="QMP17"/>
      <c r="QMQ17"/>
      <c r="QMR17"/>
      <c r="QMS17"/>
      <c r="QMT17"/>
      <c r="QMU17"/>
      <c r="QMV17"/>
      <c r="QMW17"/>
      <c r="QMX17"/>
      <c r="QMY17"/>
      <c r="QMZ17"/>
      <c r="QNA17"/>
      <c r="QNB17"/>
      <c r="QNC17"/>
      <c r="QND17"/>
      <c r="QNE17"/>
      <c r="QNF17"/>
      <c r="QNG17"/>
      <c r="QNH17"/>
      <c r="QNI17"/>
      <c r="QNJ17"/>
      <c r="QNK17"/>
      <c r="QNL17"/>
      <c r="QNM17"/>
      <c r="QNN17"/>
      <c r="QNO17"/>
      <c r="QNP17"/>
      <c r="QNQ17"/>
      <c r="QNR17"/>
      <c r="QNS17"/>
      <c r="QNT17"/>
      <c r="QNU17"/>
      <c r="QNV17"/>
      <c r="QNW17"/>
      <c r="QNX17"/>
      <c r="QNY17"/>
      <c r="QNZ17"/>
      <c r="QOA17"/>
      <c r="QOB17"/>
      <c r="QOC17"/>
      <c r="QOD17"/>
      <c r="QOE17"/>
      <c r="QOF17"/>
      <c r="QOG17"/>
      <c r="QOH17"/>
      <c r="QOI17"/>
      <c r="QOJ17"/>
      <c r="QOK17"/>
      <c r="QOL17"/>
      <c r="QOM17"/>
      <c r="QON17"/>
      <c r="QOO17"/>
      <c r="QOP17"/>
      <c r="QOQ17"/>
      <c r="QOR17"/>
      <c r="QOS17"/>
      <c r="QOT17"/>
      <c r="QOU17"/>
      <c r="QOV17"/>
      <c r="QOW17"/>
      <c r="QOX17"/>
      <c r="QOY17"/>
      <c r="QOZ17"/>
      <c r="QPA17"/>
      <c r="QPB17"/>
      <c r="QPC17"/>
      <c r="QPD17"/>
      <c r="QPE17"/>
      <c r="QPF17"/>
      <c r="QPG17"/>
      <c r="QPH17"/>
      <c r="QPI17"/>
      <c r="QPJ17"/>
      <c r="QPK17"/>
      <c r="QPL17"/>
      <c r="QPM17"/>
      <c r="QPN17"/>
      <c r="QPO17"/>
      <c r="QPP17"/>
      <c r="QPQ17"/>
      <c r="QPR17"/>
      <c r="QPS17"/>
      <c r="QPT17"/>
      <c r="QPU17"/>
      <c r="QPV17"/>
      <c r="QPW17"/>
      <c r="QPX17"/>
      <c r="QPY17"/>
      <c r="QPZ17"/>
      <c r="QQA17"/>
      <c r="QQB17"/>
      <c r="QQC17"/>
      <c r="QQD17"/>
      <c r="QQE17"/>
      <c r="QQF17"/>
      <c r="QQG17"/>
      <c r="QQH17"/>
      <c r="QQI17"/>
      <c r="QQJ17"/>
      <c r="QQK17"/>
      <c r="QQL17"/>
      <c r="QQM17"/>
      <c r="QQN17"/>
      <c r="QQO17"/>
      <c r="QQP17"/>
      <c r="QQQ17"/>
      <c r="QQR17"/>
      <c r="QQS17"/>
      <c r="QQT17"/>
      <c r="QQU17"/>
      <c r="QQV17"/>
      <c r="QQW17"/>
      <c r="QQX17"/>
      <c r="QQY17"/>
      <c r="QQZ17"/>
      <c r="QRA17"/>
      <c r="QRB17"/>
      <c r="QRC17"/>
      <c r="QRD17"/>
      <c r="QRE17"/>
      <c r="QRF17"/>
      <c r="QRG17"/>
      <c r="QRH17"/>
      <c r="QRI17"/>
      <c r="QRJ17"/>
      <c r="QRK17"/>
      <c r="QRL17"/>
      <c r="QRM17"/>
      <c r="QRN17"/>
      <c r="QRO17"/>
      <c r="QRP17"/>
      <c r="QRQ17"/>
      <c r="QRR17"/>
      <c r="QRS17"/>
      <c r="QRT17"/>
      <c r="QRU17"/>
      <c r="QRV17"/>
      <c r="QRW17"/>
      <c r="QRX17"/>
      <c r="QRY17"/>
      <c r="QRZ17"/>
      <c r="QSA17"/>
      <c r="QSB17"/>
      <c r="QSC17"/>
      <c r="QSD17"/>
      <c r="QSE17"/>
      <c r="QSF17"/>
      <c r="QSG17"/>
      <c r="QSH17"/>
      <c r="QSI17"/>
      <c r="QSJ17"/>
      <c r="QSK17"/>
      <c r="QSL17"/>
      <c r="QSM17"/>
      <c r="QSN17"/>
      <c r="QSO17"/>
      <c r="QSP17"/>
      <c r="QSQ17"/>
      <c r="QSR17"/>
      <c r="QSS17"/>
      <c r="QST17"/>
      <c r="QSU17"/>
      <c r="QSV17"/>
      <c r="QSW17"/>
      <c r="QSX17"/>
      <c r="QSY17"/>
      <c r="QSZ17"/>
      <c r="QTA17"/>
      <c r="QTB17"/>
      <c r="QTC17"/>
      <c r="QTD17"/>
      <c r="QTE17"/>
      <c r="QTF17"/>
      <c r="QTG17"/>
      <c r="QTH17"/>
      <c r="QTI17"/>
      <c r="QTJ17"/>
      <c r="QTK17"/>
      <c r="QTL17"/>
      <c r="QTM17"/>
      <c r="QTN17"/>
      <c r="QTO17"/>
      <c r="QTP17"/>
      <c r="QTQ17"/>
      <c r="QTR17"/>
      <c r="QTS17"/>
      <c r="QTT17"/>
      <c r="QTU17"/>
      <c r="QTV17"/>
      <c r="QTW17"/>
      <c r="QTX17"/>
      <c r="QTY17"/>
      <c r="QTZ17"/>
      <c r="QUA17"/>
      <c r="QUB17"/>
      <c r="QUC17"/>
      <c r="QUD17"/>
      <c r="QUE17"/>
      <c r="QUF17"/>
      <c r="QUG17"/>
      <c r="QUH17"/>
      <c r="QUI17"/>
      <c r="QUJ17"/>
      <c r="QUK17"/>
      <c r="QUL17"/>
      <c r="QUM17"/>
      <c r="QUN17"/>
      <c r="QUO17"/>
      <c r="QUP17"/>
      <c r="QUQ17"/>
      <c r="QUR17"/>
      <c r="QUS17"/>
      <c r="QUT17"/>
      <c r="QUU17"/>
      <c r="QUV17"/>
      <c r="QUW17"/>
      <c r="QUX17"/>
      <c r="QUY17"/>
      <c r="QUZ17"/>
      <c r="QVA17"/>
      <c r="QVB17"/>
      <c r="QVC17"/>
      <c r="QVD17"/>
      <c r="QVE17"/>
      <c r="QVF17"/>
      <c r="QVG17"/>
      <c r="QVH17"/>
      <c r="QVI17"/>
      <c r="QVJ17"/>
      <c r="QVK17"/>
      <c r="QVL17"/>
      <c r="QVM17"/>
      <c r="QVN17"/>
      <c r="QVO17"/>
      <c r="QVP17"/>
      <c r="QVQ17"/>
      <c r="QVR17"/>
      <c r="QVS17"/>
      <c r="QVT17"/>
      <c r="QVU17"/>
      <c r="QVV17"/>
      <c r="QVW17"/>
      <c r="QVX17"/>
      <c r="QVY17"/>
      <c r="QVZ17"/>
      <c r="QWA17"/>
      <c r="QWB17"/>
      <c r="QWC17"/>
      <c r="QWD17"/>
      <c r="QWE17"/>
      <c r="QWF17"/>
      <c r="QWG17"/>
      <c r="QWH17"/>
      <c r="QWI17"/>
      <c r="QWJ17"/>
      <c r="QWK17"/>
      <c r="QWL17"/>
      <c r="QWM17"/>
      <c r="QWN17"/>
      <c r="QWO17"/>
      <c r="QWP17"/>
      <c r="QWQ17"/>
      <c r="QWR17"/>
      <c r="QWS17"/>
      <c r="QWT17"/>
      <c r="QWU17"/>
      <c r="QWV17"/>
      <c r="QWW17"/>
      <c r="QWX17"/>
      <c r="QWY17"/>
      <c r="QWZ17"/>
      <c r="QXA17"/>
      <c r="QXB17"/>
      <c r="QXC17"/>
      <c r="QXD17"/>
      <c r="QXE17"/>
      <c r="QXF17"/>
      <c r="QXG17"/>
      <c r="QXH17"/>
      <c r="QXI17"/>
      <c r="QXJ17"/>
      <c r="QXK17"/>
      <c r="QXL17"/>
      <c r="QXM17"/>
      <c r="QXN17"/>
      <c r="QXO17"/>
      <c r="QXP17"/>
      <c r="QXQ17"/>
      <c r="QXR17"/>
      <c r="QXS17"/>
      <c r="QXT17"/>
      <c r="QXU17"/>
      <c r="QXV17"/>
      <c r="QXW17"/>
      <c r="QXX17"/>
      <c r="QXY17"/>
      <c r="QXZ17"/>
      <c r="QYA17"/>
      <c r="QYB17"/>
      <c r="QYC17"/>
      <c r="QYD17"/>
      <c r="QYE17"/>
      <c r="QYF17"/>
      <c r="QYG17"/>
      <c r="QYH17"/>
      <c r="QYI17"/>
      <c r="QYJ17"/>
      <c r="QYK17"/>
      <c r="QYL17"/>
      <c r="QYM17"/>
      <c r="QYN17"/>
      <c r="QYO17"/>
      <c r="QYP17"/>
      <c r="QYQ17"/>
      <c r="QYR17"/>
      <c r="QYS17"/>
      <c r="QYT17"/>
      <c r="QYU17"/>
      <c r="QYV17"/>
      <c r="QYW17"/>
      <c r="QYX17"/>
      <c r="QYY17"/>
      <c r="QYZ17"/>
      <c r="QZA17"/>
      <c r="QZB17"/>
      <c r="QZC17"/>
      <c r="QZD17"/>
      <c r="QZE17"/>
      <c r="QZF17"/>
      <c r="QZG17"/>
      <c r="QZH17"/>
      <c r="QZI17"/>
      <c r="QZJ17"/>
      <c r="QZK17"/>
      <c r="QZL17"/>
      <c r="QZM17"/>
      <c r="QZN17"/>
      <c r="QZO17"/>
      <c r="QZP17"/>
      <c r="QZQ17"/>
      <c r="QZR17"/>
      <c r="QZS17"/>
      <c r="QZT17"/>
      <c r="QZU17"/>
      <c r="QZV17"/>
      <c r="QZW17"/>
      <c r="QZX17"/>
      <c r="QZY17"/>
      <c r="QZZ17"/>
      <c r="RAA17"/>
      <c r="RAB17"/>
      <c r="RAC17"/>
      <c r="RAD17"/>
      <c r="RAE17"/>
      <c r="RAF17"/>
      <c r="RAG17"/>
      <c r="RAH17"/>
      <c r="RAI17"/>
      <c r="RAJ17"/>
      <c r="RAK17"/>
      <c r="RAL17"/>
      <c r="RAM17"/>
      <c r="RAN17"/>
      <c r="RAO17"/>
      <c r="RAP17"/>
      <c r="RAQ17"/>
      <c r="RAR17"/>
      <c r="RAS17"/>
      <c r="RAT17"/>
      <c r="RAU17"/>
      <c r="RAV17"/>
      <c r="RAW17"/>
      <c r="RAX17"/>
      <c r="RAY17"/>
      <c r="RAZ17"/>
      <c r="RBA17"/>
      <c r="RBB17"/>
      <c r="RBC17"/>
      <c r="RBD17"/>
      <c r="RBE17"/>
      <c r="RBF17"/>
      <c r="RBG17"/>
      <c r="RBH17"/>
      <c r="RBI17"/>
      <c r="RBJ17"/>
      <c r="RBK17"/>
      <c r="RBL17"/>
      <c r="RBM17"/>
      <c r="RBN17"/>
      <c r="RBO17"/>
      <c r="RBP17"/>
      <c r="RBQ17"/>
      <c r="RBR17"/>
      <c r="RBS17"/>
      <c r="RBT17"/>
      <c r="RBU17"/>
      <c r="RBV17"/>
      <c r="RBW17"/>
      <c r="RBX17"/>
      <c r="RBY17"/>
      <c r="RBZ17"/>
      <c r="RCA17"/>
      <c r="RCB17"/>
      <c r="RCC17"/>
      <c r="RCD17"/>
      <c r="RCE17"/>
      <c r="RCF17"/>
      <c r="RCG17"/>
      <c r="RCH17"/>
      <c r="RCI17"/>
      <c r="RCJ17"/>
      <c r="RCK17"/>
      <c r="RCL17"/>
      <c r="RCM17"/>
      <c r="RCN17"/>
      <c r="RCO17"/>
      <c r="RCP17"/>
      <c r="RCQ17"/>
      <c r="RCR17"/>
      <c r="RCS17"/>
      <c r="RCT17"/>
      <c r="RCU17"/>
      <c r="RCV17"/>
      <c r="RCW17"/>
      <c r="RCX17"/>
      <c r="RCY17"/>
      <c r="RCZ17"/>
      <c r="RDA17"/>
      <c r="RDB17"/>
      <c r="RDC17"/>
      <c r="RDD17"/>
      <c r="RDE17"/>
      <c r="RDF17"/>
      <c r="RDG17"/>
      <c r="RDH17"/>
      <c r="RDI17"/>
      <c r="RDJ17"/>
      <c r="RDK17"/>
      <c r="RDL17"/>
      <c r="RDM17"/>
      <c r="RDN17"/>
      <c r="RDO17"/>
      <c r="RDP17"/>
      <c r="RDQ17"/>
      <c r="RDR17"/>
      <c r="RDS17"/>
      <c r="RDT17"/>
      <c r="RDU17"/>
      <c r="RDV17"/>
      <c r="RDW17"/>
      <c r="RDX17"/>
      <c r="RDY17"/>
      <c r="RDZ17"/>
      <c r="REA17"/>
      <c r="REB17"/>
      <c r="REC17"/>
      <c r="RED17"/>
      <c r="REE17"/>
      <c r="REF17"/>
      <c r="REG17"/>
      <c r="REH17"/>
      <c r="REI17"/>
      <c r="REJ17"/>
      <c r="REK17"/>
      <c r="REL17"/>
      <c r="REM17"/>
      <c r="REN17"/>
      <c r="REO17"/>
      <c r="REP17"/>
      <c r="REQ17"/>
      <c r="RER17"/>
      <c r="RES17"/>
      <c r="RET17"/>
      <c r="REU17"/>
      <c r="REV17"/>
      <c r="REW17"/>
      <c r="REX17"/>
      <c r="REY17"/>
      <c r="REZ17"/>
      <c r="RFA17"/>
      <c r="RFB17"/>
      <c r="RFC17"/>
      <c r="RFD17"/>
      <c r="RFE17"/>
      <c r="RFF17"/>
      <c r="RFG17"/>
      <c r="RFH17"/>
      <c r="RFI17"/>
      <c r="RFJ17"/>
      <c r="RFK17"/>
      <c r="RFL17"/>
      <c r="RFM17"/>
      <c r="RFN17"/>
      <c r="RFO17"/>
      <c r="RFP17"/>
      <c r="RFQ17"/>
      <c r="RFR17"/>
      <c r="RFS17"/>
      <c r="RFT17"/>
      <c r="RFU17"/>
      <c r="RFV17"/>
      <c r="RFW17"/>
      <c r="RFX17"/>
      <c r="RFY17"/>
      <c r="RFZ17"/>
      <c r="RGA17"/>
      <c r="RGB17"/>
      <c r="RGC17"/>
      <c r="RGD17"/>
      <c r="RGE17"/>
      <c r="RGF17"/>
      <c r="RGG17"/>
      <c r="RGH17"/>
      <c r="RGI17"/>
      <c r="RGJ17"/>
      <c r="RGK17"/>
      <c r="RGL17"/>
      <c r="RGM17"/>
      <c r="RGN17"/>
      <c r="RGO17"/>
      <c r="RGP17"/>
      <c r="RGQ17"/>
      <c r="RGR17"/>
      <c r="RGS17"/>
      <c r="RGT17"/>
      <c r="RGU17"/>
      <c r="RGV17"/>
      <c r="RGW17"/>
      <c r="RGX17"/>
      <c r="RGY17"/>
      <c r="RGZ17"/>
      <c r="RHA17"/>
      <c r="RHB17"/>
      <c r="RHC17"/>
      <c r="RHD17"/>
      <c r="RHE17"/>
      <c r="RHF17"/>
      <c r="RHG17"/>
      <c r="RHH17"/>
      <c r="RHI17"/>
      <c r="RHJ17"/>
      <c r="RHK17"/>
      <c r="RHL17"/>
      <c r="RHM17"/>
      <c r="RHN17"/>
      <c r="RHO17"/>
      <c r="RHP17"/>
      <c r="RHQ17"/>
      <c r="RHR17"/>
      <c r="RHS17"/>
      <c r="RHT17"/>
      <c r="RHU17"/>
      <c r="RHV17"/>
      <c r="RHW17"/>
      <c r="RHX17"/>
      <c r="RHY17"/>
      <c r="RHZ17"/>
      <c r="RIA17"/>
      <c r="RIB17"/>
      <c r="RIC17"/>
      <c r="RID17"/>
      <c r="RIE17"/>
      <c r="RIF17"/>
      <c r="RIG17"/>
      <c r="RIH17"/>
      <c r="RII17"/>
      <c r="RIJ17"/>
      <c r="RIK17"/>
      <c r="RIL17"/>
      <c r="RIM17"/>
      <c r="RIN17"/>
      <c r="RIO17"/>
      <c r="RIP17"/>
      <c r="RIQ17"/>
      <c r="RIR17"/>
      <c r="RIS17"/>
      <c r="RIT17"/>
      <c r="RIU17"/>
      <c r="RIV17"/>
      <c r="RIW17"/>
      <c r="RIX17"/>
      <c r="RIY17"/>
      <c r="RIZ17"/>
      <c r="RJA17"/>
      <c r="RJB17"/>
      <c r="RJC17"/>
      <c r="RJD17"/>
      <c r="RJE17"/>
      <c r="RJF17"/>
      <c r="RJG17"/>
      <c r="RJH17"/>
      <c r="RJI17"/>
      <c r="RJJ17"/>
      <c r="RJK17"/>
      <c r="RJL17"/>
      <c r="RJM17"/>
      <c r="RJN17"/>
      <c r="RJO17"/>
      <c r="RJP17"/>
      <c r="RJQ17"/>
      <c r="RJR17"/>
      <c r="RJS17"/>
      <c r="RJT17"/>
      <c r="RJU17"/>
      <c r="RJV17"/>
      <c r="RJW17"/>
      <c r="RJX17"/>
      <c r="RJY17"/>
      <c r="RJZ17"/>
      <c r="RKA17"/>
      <c r="RKB17"/>
      <c r="RKC17"/>
      <c r="RKD17"/>
      <c r="RKE17"/>
      <c r="RKF17"/>
      <c r="RKG17"/>
      <c r="RKH17"/>
      <c r="RKI17"/>
      <c r="RKJ17"/>
      <c r="RKK17"/>
      <c r="RKL17"/>
      <c r="RKM17"/>
      <c r="RKN17"/>
      <c r="RKO17"/>
      <c r="RKP17"/>
      <c r="RKQ17"/>
      <c r="RKR17"/>
      <c r="RKS17"/>
      <c r="RKT17"/>
      <c r="RKU17"/>
      <c r="RKV17"/>
      <c r="RKW17"/>
      <c r="RKX17"/>
      <c r="RKY17"/>
      <c r="RKZ17"/>
      <c r="RLA17"/>
      <c r="RLB17"/>
      <c r="RLC17"/>
      <c r="RLD17"/>
      <c r="RLE17"/>
      <c r="RLF17"/>
      <c r="RLG17"/>
      <c r="RLH17"/>
      <c r="RLI17"/>
      <c r="RLJ17"/>
      <c r="RLK17"/>
      <c r="RLL17"/>
      <c r="RLM17"/>
      <c r="RLN17"/>
      <c r="RLO17"/>
      <c r="RLP17"/>
      <c r="RLQ17"/>
      <c r="RLR17"/>
      <c r="RLS17"/>
      <c r="RLT17"/>
      <c r="RLU17"/>
      <c r="RLV17"/>
      <c r="RLW17"/>
      <c r="RLX17"/>
      <c r="RLY17"/>
      <c r="RLZ17"/>
      <c r="RMA17"/>
      <c r="RMB17"/>
      <c r="RMC17"/>
      <c r="RMD17"/>
      <c r="RME17"/>
      <c r="RMF17"/>
      <c r="RMG17"/>
      <c r="RMH17"/>
      <c r="RMI17"/>
      <c r="RMJ17"/>
      <c r="RMK17"/>
      <c r="RML17"/>
      <c r="RMM17"/>
      <c r="RMN17"/>
      <c r="RMO17"/>
      <c r="RMP17"/>
      <c r="RMQ17"/>
      <c r="RMR17"/>
      <c r="RMS17"/>
      <c r="RMT17"/>
      <c r="RMU17"/>
      <c r="RMV17"/>
      <c r="RMW17"/>
      <c r="RMX17"/>
      <c r="RMY17"/>
      <c r="RMZ17"/>
      <c r="RNA17"/>
      <c r="RNB17"/>
      <c r="RNC17"/>
      <c r="RND17"/>
      <c r="RNE17"/>
      <c r="RNF17"/>
      <c r="RNG17"/>
      <c r="RNH17"/>
      <c r="RNI17"/>
      <c r="RNJ17"/>
      <c r="RNK17"/>
      <c r="RNL17"/>
      <c r="RNM17"/>
      <c r="RNN17"/>
      <c r="RNO17"/>
      <c r="RNP17"/>
      <c r="RNQ17"/>
      <c r="RNR17"/>
      <c r="RNS17"/>
      <c r="RNT17"/>
      <c r="RNU17"/>
      <c r="RNV17"/>
      <c r="RNW17"/>
      <c r="RNX17"/>
      <c r="RNY17"/>
      <c r="RNZ17"/>
      <c r="ROA17"/>
      <c r="ROB17"/>
      <c r="ROC17"/>
      <c r="ROD17"/>
      <c r="ROE17"/>
      <c r="ROF17"/>
      <c r="ROG17"/>
      <c r="ROH17"/>
      <c r="ROI17"/>
      <c r="ROJ17"/>
      <c r="ROK17"/>
      <c r="ROL17"/>
      <c r="ROM17"/>
      <c r="RON17"/>
      <c r="ROO17"/>
      <c r="ROP17"/>
      <c r="ROQ17"/>
      <c r="ROR17"/>
      <c r="ROS17"/>
      <c r="ROT17"/>
      <c r="ROU17"/>
      <c r="ROV17"/>
      <c r="ROW17"/>
      <c r="ROX17"/>
      <c r="ROY17"/>
      <c r="ROZ17"/>
      <c r="RPA17"/>
      <c r="RPB17"/>
      <c r="RPC17"/>
      <c r="RPD17"/>
      <c r="RPE17"/>
      <c r="RPF17"/>
      <c r="RPG17"/>
      <c r="RPH17"/>
      <c r="RPI17"/>
      <c r="RPJ17"/>
      <c r="RPK17"/>
      <c r="RPL17"/>
      <c r="RPM17"/>
      <c r="RPN17"/>
      <c r="RPO17"/>
      <c r="RPP17"/>
      <c r="RPQ17"/>
      <c r="RPR17"/>
      <c r="RPS17"/>
      <c r="RPT17"/>
      <c r="RPU17"/>
      <c r="RPV17"/>
      <c r="RPW17"/>
      <c r="RPX17"/>
      <c r="RPY17"/>
      <c r="RPZ17"/>
      <c r="RQA17"/>
      <c r="RQB17"/>
      <c r="RQC17"/>
      <c r="RQD17"/>
      <c r="RQE17"/>
      <c r="RQF17"/>
      <c r="RQG17"/>
      <c r="RQH17"/>
      <c r="RQI17"/>
      <c r="RQJ17"/>
      <c r="RQK17"/>
      <c r="RQL17"/>
      <c r="RQM17"/>
      <c r="RQN17"/>
      <c r="RQO17"/>
      <c r="RQP17"/>
      <c r="RQQ17"/>
      <c r="RQR17"/>
      <c r="RQS17"/>
      <c r="RQT17"/>
      <c r="RQU17"/>
      <c r="RQV17"/>
      <c r="RQW17"/>
      <c r="RQX17"/>
      <c r="RQY17"/>
      <c r="RQZ17"/>
      <c r="RRA17"/>
      <c r="RRB17"/>
      <c r="RRC17"/>
      <c r="RRD17"/>
      <c r="RRE17"/>
      <c r="RRF17"/>
      <c r="RRG17"/>
      <c r="RRH17"/>
      <c r="RRI17"/>
      <c r="RRJ17"/>
      <c r="RRK17"/>
      <c r="RRL17"/>
      <c r="RRM17"/>
      <c r="RRN17"/>
      <c r="RRO17"/>
      <c r="RRP17"/>
      <c r="RRQ17"/>
      <c r="RRR17"/>
      <c r="RRS17"/>
      <c r="RRT17"/>
      <c r="RRU17"/>
      <c r="RRV17"/>
      <c r="RRW17"/>
      <c r="RRX17"/>
      <c r="RRY17"/>
      <c r="RRZ17"/>
      <c r="RSA17"/>
      <c r="RSB17"/>
      <c r="RSC17"/>
      <c r="RSD17"/>
      <c r="RSE17"/>
      <c r="RSF17"/>
      <c r="RSG17"/>
      <c r="RSH17"/>
      <c r="RSI17"/>
      <c r="RSJ17"/>
      <c r="RSK17"/>
      <c r="RSL17"/>
      <c r="RSM17"/>
      <c r="RSN17"/>
      <c r="RSO17"/>
      <c r="RSP17"/>
      <c r="RSQ17"/>
      <c r="RSR17"/>
      <c r="RSS17"/>
      <c r="RST17"/>
      <c r="RSU17"/>
      <c r="RSV17"/>
      <c r="RSW17"/>
      <c r="RSX17"/>
      <c r="RSY17"/>
      <c r="RSZ17"/>
      <c r="RTA17"/>
      <c r="RTB17"/>
      <c r="RTC17"/>
      <c r="RTD17"/>
      <c r="RTE17"/>
      <c r="RTF17"/>
      <c r="RTG17"/>
      <c r="RTH17"/>
      <c r="RTI17"/>
      <c r="RTJ17"/>
      <c r="RTK17"/>
      <c r="RTL17"/>
      <c r="RTM17"/>
      <c r="RTN17"/>
      <c r="RTO17"/>
      <c r="RTP17"/>
      <c r="RTQ17"/>
      <c r="RTR17"/>
      <c r="RTS17"/>
      <c r="RTT17"/>
      <c r="RTU17"/>
      <c r="RTV17"/>
      <c r="RTW17"/>
      <c r="RTX17"/>
      <c r="RTY17"/>
      <c r="RTZ17"/>
      <c r="RUA17"/>
      <c r="RUB17"/>
      <c r="RUC17"/>
      <c r="RUD17"/>
      <c r="RUE17"/>
      <c r="RUF17"/>
      <c r="RUG17"/>
      <c r="RUH17"/>
      <c r="RUI17"/>
      <c r="RUJ17"/>
      <c r="RUK17"/>
      <c r="RUL17"/>
      <c r="RUM17"/>
      <c r="RUN17"/>
      <c r="RUO17"/>
      <c r="RUP17"/>
      <c r="RUQ17"/>
      <c r="RUR17"/>
      <c r="RUS17"/>
      <c r="RUT17"/>
      <c r="RUU17"/>
      <c r="RUV17"/>
      <c r="RUW17"/>
      <c r="RUX17"/>
      <c r="RUY17"/>
      <c r="RUZ17"/>
      <c r="RVA17"/>
      <c r="RVB17"/>
      <c r="RVC17"/>
      <c r="RVD17"/>
      <c r="RVE17"/>
      <c r="RVF17"/>
      <c r="RVG17"/>
      <c r="RVH17"/>
      <c r="RVI17"/>
      <c r="RVJ17"/>
      <c r="RVK17"/>
      <c r="RVL17"/>
      <c r="RVM17"/>
      <c r="RVN17"/>
      <c r="RVO17"/>
      <c r="RVP17"/>
      <c r="RVQ17"/>
      <c r="RVR17"/>
      <c r="RVS17"/>
      <c r="RVT17"/>
      <c r="RVU17"/>
      <c r="RVV17"/>
      <c r="RVW17"/>
      <c r="RVX17"/>
      <c r="RVY17"/>
      <c r="RVZ17"/>
      <c r="RWA17"/>
      <c r="RWB17"/>
      <c r="RWC17"/>
      <c r="RWD17"/>
      <c r="RWE17"/>
      <c r="RWF17"/>
      <c r="RWG17"/>
      <c r="RWH17"/>
      <c r="RWI17"/>
      <c r="RWJ17"/>
      <c r="RWK17"/>
      <c r="RWL17"/>
      <c r="RWM17"/>
      <c r="RWN17"/>
      <c r="RWO17"/>
      <c r="RWP17"/>
      <c r="RWQ17"/>
      <c r="RWR17"/>
      <c r="RWS17"/>
      <c r="RWT17"/>
      <c r="RWU17"/>
      <c r="RWV17"/>
      <c r="RWW17"/>
      <c r="RWX17"/>
      <c r="RWY17"/>
      <c r="RWZ17"/>
      <c r="RXA17"/>
      <c r="RXB17"/>
      <c r="RXC17"/>
      <c r="RXD17"/>
      <c r="RXE17"/>
      <c r="RXF17"/>
      <c r="RXG17"/>
      <c r="RXH17"/>
      <c r="RXI17"/>
      <c r="RXJ17"/>
      <c r="RXK17"/>
      <c r="RXL17"/>
      <c r="RXM17"/>
      <c r="RXN17"/>
      <c r="RXO17"/>
      <c r="RXP17"/>
      <c r="RXQ17"/>
      <c r="RXR17"/>
      <c r="RXS17"/>
      <c r="RXT17"/>
      <c r="RXU17"/>
      <c r="RXV17"/>
      <c r="RXW17"/>
      <c r="RXX17"/>
      <c r="RXY17"/>
      <c r="RXZ17"/>
      <c r="RYA17"/>
      <c r="RYB17"/>
      <c r="RYC17"/>
      <c r="RYD17"/>
      <c r="RYE17"/>
      <c r="RYF17"/>
      <c r="RYG17"/>
      <c r="RYH17"/>
      <c r="RYI17"/>
      <c r="RYJ17"/>
      <c r="RYK17"/>
      <c r="RYL17"/>
      <c r="RYM17"/>
      <c r="RYN17"/>
      <c r="RYO17"/>
      <c r="RYP17"/>
      <c r="RYQ17"/>
      <c r="RYR17"/>
      <c r="RYS17"/>
      <c r="RYT17"/>
      <c r="RYU17"/>
      <c r="RYV17"/>
      <c r="RYW17"/>
      <c r="RYX17"/>
      <c r="RYY17"/>
      <c r="RYZ17"/>
      <c r="RZA17"/>
      <c r="RZB17"/>
      <c r="RZC17"/>
      <c r="RZD17"/>
      <c r="RZE17"/>
      <c r="RZF17"/>
      <c r="RZG17"/>
      <c r="RZH17"/>
      <c r="RZI17"/>
      <c r="RZJ17"/>
      <c r="RZK17"/>
      <c r="RZL17"/>
      <c r="RZM17"/>
      <c r="RZN17"/>
      <c r="RZO17"/>
      <c r="RZP17"/>
      <c r="RZQ17"/>
      <c r="RZR17"/>
      <c r="RZS17"/>
      <c r="RZT17"/>
      <c r="RZU17"/>
      <c r="RZV17"/>
      <c r="RZW17"/>
      <c r="RZX17"/>
      <c r="RZY17"/>
      <c r="RZZ17"/>
      <c r="SAA17"/>
      <c r="SAB17"/>
      <c r="SAC17"/>
      <c r="SAD17"/>
      <c r="SAE17"/>
      <c r="SAF17"/>
      <c r="SAG17"/>
      <c r="SAH17"/>
      <c r="SAI17"/>
      <c r="SAJ17"/>
      <c r="SAK17"/>
      <c r="SAL17"/>
      <c r="SAM17"/>
      <c r="SAN17"/>
      <c r="SAO17"/>
      <c r="SAP17"/>
      <c r="SAQ17"/>
      <c r="SAR17"/>
      <c r="SAS17"/>
      <c r="SAT17"/>
      <c r="SAU17"/>
      <c r="SAV17"/>
      <c r="SAW17"/>
      <c r="SAX17"/>
      <c r="SAY17"/>
      <c r="SAZ17"/>
      <c r="SBA17"/>
      <c r="SBB17"/>
      <c r="SBC17"/>
      <c r="SBD17"/>
      <c r="SBE17"/>
      <c r="SBF17"/>
      <c r="SBG17"/>
      <c r="SBH17"/>
      <c r="SBI17"/>
      <c r="SBJ17"/>
      <c r="SBK17"/>
      <c r="SBL17"/>
      <c r="SBM17"/>
      <c r="SBN17"/>
      <c r="SBO17"/>
      <c r="SBP17"/>
      <c r="SBQ17"/>
      <c r="SBR17"/>
      <c r="SBS17"/>
      <c r="SBT17"/>
      <c r="SBU17"/>
      <c r="SBV17"/>
      <c r="SBW17"/>
      <c r="SBX17"/>
      <c r="SBY17"/>
      <c r="SBZ17"/>
      <c r="SCA17"/>
      <c r="SCB17"/>
      <c r="SCC17"/>
      <c r="SCD17"/>
      <c r="SCE17"/>
      <c r="SCF17"/>
      <c r="SCG17"/>
      <c r="SCH17"/>
      <c r="SCI17"/>
      <c r="SCJ17"/>
      <c r="SCK17"/>
      <c r="SCL17"/>
      <c r="SCM17"/>
      <c r="SCN17"/>
      <c r="SCO17"/>
      <c r="SCP17"/>
      <c r="SCQ17"/>
      <c r="SCR17"/>
      <c r="SCS17"/>
      <c r="SCT17"/>
      <c r="SCU17"/>
      <c r="SCV17"/>
      <c r="SCW17"/>
      <c r="SCX17"/>
      <c r="SCY17"/>
      <c r="SCZ17"/>
      <c r="SDA17"/>
      <c r="SDB17"/>
      <c r="SDC17"/>
      <c r="SDD17"/>
      <c r="SDE17"/>
      <c r="SDF17"/>
      <c r="SDG17"/>
      <c r="SDH17"/>
      <c r="SDI17"/>
      <c r="SDJ17"/>
      <c r="SDK17"/>
      <c r="SDL17"/>
      <c r="SDM17"/>
      <c r="SDN17"/>
      <c r="SDO17"/>
      <c r="SDP17"/>
      <c r="SDQ17"/>
      <c r="SDR17"/>
      <c r="SDS17"/>
      <c r="SDT17"/>
      <c r="SDU17"/>
      <c r="SDV17"/>
      <c r="SDW17"/>
      <c r="SDX17"/>
      <c r="SDY17"/>
      <c r="SDZ17"/>
      <c r="SEA17"/>
      <c r="SEB17"/>
      <c r="SEC17"/>
      <c r="SED17"/>
      <c r="SEE17"/>
      <c r="SEF17"/>
      <c r="SEG17"/>
      <c r="SEH17"/>
      <c r="SEI17"/>
      <c r="SEJ17"/>
      <c r="SEK17"/>
      <c r="SEL17"/>
      <c r="SEM17"/>
      <c r="SEN17"/>
      <c r="SEO17"/>
      <c r="SEP17"/>
      <c r="SEQ17"/>
      <c r="SER17"/>
      <c r="SES17"/>
      <c r="SET17"/>
      <c r="SEU17"/>
      <c r="SEV17"/>
      <c r="SEW17"/>
      <c r="SEX17"/>
      <c r="SEY17"/>
      <c r="SEZ17"/>
      <c r="SFA17"/>
      <c r="SFB17"/>
      <c r="SFC17"/>
      <c r="SFD17"/>
      <c r="SFE17"/>
      <c r="SFF17"/>
      <c r="SFG17"/>
      <c r="SFH17"/>
      <c r="SFI17"/>
      <c r="SFJ17"/>
      <c r="SFK17"/>
      <c r="SFL17"/>
      <c r="SFM17"/>
      <c r="SFN17"/>
      <c r="SFO17"/>
      <c r="SFP17"/>
      <c r="SFQ17"/>
      <c r="SFR17"/>
      <c r="SFS17"/>
      <c r="SFT17"/>
      <c r="SFU17"/>
      <c r="SFV17"/>
      <c r="SFW17"/>
      <c r="SFX17"/>
      <c r="SFY17"/>
      <c r="SFZ17"/>
      <c r="SGA17"/>
      <c r="SGB17"/>
      <c r="SGC17"/>
      <c r="SGD17"/>
      <c r="SGE17"/>
      <c r="SGF17"/>
      <c r="SGG17"/>
      <c r="SGH17"/>
      <c r="SGI17"/>
      <c r="SGJ17"/>
      <c r="SGK17"/>
      <c r="SGL17"/>
      <c r="SGM17"/>
      <c r="SGN17"/>
      <c r="SGO17"/>
      <c r="SGP17"/>
      <c r="SGQ17"/>
      <c r="SGR17"/>
      <c r="SGS17"/>
      <c r="SGT17"/>
      <c r="SGU17"/>
      <c r="SGV17"/>
      <c r="SGW17"/>
      <c r="SGX17"/>
      <c r="SGY17"/>
      <c r="SGZ17"/>
      <c r="SHA17"/>
      <c r="SHB17"/>
      <c r="SHC17"/>
      <c r="SHD17"/>
      <c r="SHE17"/>
      <c r="SHF17"/>
      <c r="SHG17"/>
      <c r="SHH17"/>
      <c r="SHI17"/>
      <c r="SHJ17"/>
      <c r="SHK17"/>
      <c r="SHL17"/>
      <c r="SHM17"/>
      <c r="SHN17"/>
      <c r="SHO17"/>
      <c r="SHP17"/>
      <c r="SHQ17"/>
      <c r="SHR17"/>
      <c r="SHS17"/>
      <c r="SHT17"/>
      <c r="SHU17"/>
      <c r="SHV17"/>
      <c r="SHW17"/>
      <c r="SHX17"/>
      <c r="SHY17"/>
      <c r="SHZ17"/>
      <c r="SIA17"/>
      <c r="SIB17"/>
      <c r="SIC17"/>
      <c r="SID17"/>
      <c r="SIE17"/>
      <c r="SIF17"/>
      <c r="SIG17"/>
      <c r="SIH17"/>
      <c r="SII17"/>
      <c r="SIJ17"/>
      <c r="SIK17"/>
      <c r="SIL17"/>
      <c r="SIM17"/>
      <c r="SIN17"/>
      <c r="SIO17"/>
      <c r="SIP17"/>
      <c r="SIQ17"/>
      <c r="SIR17"/>
      <c r="SIS17"/>
      <c r="SIT17"/>
      <c r="SIU17"/>
      <c r="SIV17"/>
      <c r="SIW17"/>
      <c r="SIX17"/>
      <c r="SIY17"/>
      <c r="SIZ17"/>
      <c r="SJA17"/>
      <c r="SJB17"/>
      <c r="SJC17"/>
      <c r="SJD17"/>
      <c r="SJE17"/>
      <c r="SJF17"/>
      <c r="SJG17"/>
      <c r="SJH17"/>
      <c r="SJI17"/>
      <c r="SJJ17"/>
      <c r="SJK17"/>
      <c r="SJL17"/>
      <c r="SJM17"/>
      <c r="SJN17"/>
      <c r="SJO17"/>
      <c r="SJP17"/>
      <c r="SJQ17"/>
      <c r="SJR17"/>
      <c r="SJS17"/>
      <c r="SJT17"/>
      <c r="SJU17"/>
      <c r="SJV17"/>
      <c r="SJW17"/>
      <c r="SJX17"/>
      <c r="SJY17"/>
      <c r="SJZ17"/>
      <c r="SKA17"/>
      <c r="SKB17"/>
      <c r="SKC17"/>
      <c r="SKD17"/>
      <c r="SKE17"/>
      <c r="SKF17"/>
      <c r="SKG17"/>
      <c r="SKH17"/>
      <c r="SKI17"/>
      <c r="SKJ17"/>
      <c r="SKK17"/>
      <c r="SKL17"/>
      <c r="SKM17"/>
      <c r="SKN17"/>
      <c r="SKO17"/>
      <c r="SKP17"/>
      <c r="SKQ17"/>
      <c r="SKR17"/>
      <c r="SKS17"/>
      <c r="SKT17"/>
      <c r="SKU17"/>
      <c r="SKV17"/>
      <c r="SKW17"/>
      <c r="SKX17"/>
      <c r="SKY17"/>
      <c r="SKZ17"/>
      <c r="SLA17"/>
      <c r="SLB17"/>
      <c r="SLC17"/>
      <c r="SLD17"/>
      <c r="SLE17"/>
      <c r="SLF17"/>
      <c r="SLG17"/>
      <c r="SLH17"/>
      <c r="SLI17"/>
      <c r="SLJ17"/>
      <c r="SLK17"/>
      <c r="SLL17"/>
      <c r="SLM17"/>
      <c r="SLN17"/>
      <c r="SLO17"/>
      <c r="SLP17"/>
      <c r="SLQ17"/>
      <c r="SLR17"/>
      <c r="SLS17"/>
      <c r="SLT17"/>
      <c r="SLU17"/>
      <c r="SLV17"/>
      <c r="SLW17"/>
      <c r="SLX17"/>
      <c r="SLY17"/>
      <c r="SLZ17"/>
      <c r="SMA17"/>
      <c r="SMB17"/>
      <c r="SMC17"/>
      <c r="SMD17"/>
      <c r="SME17"/>
      <c r="SMF17"/>
      <c r="SMG17"/>
      <c r="SMH17"/>
      <c r="SMI17"/>
      <c r="SMJ17"/>
      <c r="SMK17"/>
      <c r="SML17"/>
      <c r="SMM17"/>
      <c r="SMN17"/>
      <c r="SMO17"/>
      <c r="SMP17"/>
      <c r="SMQ17"/>
      <c r="SMR17"/>
      <c r="SMS17"/>
      <c r="SMT17"/>
      <c r="SMU17"/>
      <c r="SMV17"/>
      <c r="SMW17"/>
      <c r="SMX17"/>
      <c r="SMY17"/>
      <c r="SMZ17"/>
      <c r="SNA17"/>
      <c r="SNB17"/>
      <c r="SNC17"/>
      <c r="SND17"/>
      <c r="SNE17"/>
      <c r="SNF17"/>
      <c r="SNG17"/>
      <c r="SNH17"/>
      <c r="SNI17"/>
      <c r="SNJ17"/>
      <c r="SNK17"/>
      <c r="SNL17"/>
      <c r="SNM17"/>
      <c r="SNN17"/>
      <c r="SNO17"/>
      <c r="SNP17"/>
      <c r="SNQ17"/>
      <c r="SNR17"/>
      <c r="SNS17"/>
      <c r="SNT17"/>
      <c r="SNU17"/>
      <c r="SNV17"/>
      <c r="SNW17"/>
      <c r="SNX17"/>
      <c r="SNY17"/>
      <c r="SNZ17"/>
      <c r="SOA17"/>
      <c r="SOB17"/>
      <c r="SOC17"/>
      <c r="SOD17"/>
      <c r="SOE17"/>
      <c r="SOF17"/>
      <c r="SOG17"/>
      <c r="SOH17"/>
      <c r="SOI17"/>
      <c r="SOJ17"/>
      <c r="SOK17"/>
      <c r="SOL17"/>
      <c r="SOM17"/>
      <c r="SON17"/>
      <c r="SOO17"/>
      <c r="SOP17"/>
      <c r="SOQ17"/>
      <c r="SOR17"/>
      <c r="SOS17"/>
      <c r="SOT17"/>
      <c r="SOU17"/>
      <c r="SOV17"/>
      <c r="SOW17"/>
      <c r="SOX17"/>
      <c r="SOY17"/>
      <c r="SOZ17"/>
      <c r="SPA17"/>
      <c r="SPB17"/>
      <c r="SPC17"/>
      <c r="SPD17"/>
      <c r="SPE17"/>
      <c r="SPF17"/>
      <c r="SPG17"/>
      <c r="SPH17"/>
      <c r="SPI17"/>
      <c r="SPJ17"/>
      <c r="SPK17"/>
      <c r="SPL17"/>
      <c r="SPM17"/>
      <c r="SPN17"/>
      <c r="SPO17"/>
      <c r="SPP17"/>
      <c r="SPQ17"/>
      <c r="SPR17"/>
      <c r="SPS17"/>
      <c r="SPT17"/>
      <c r="SPU17"/>
      <c r="SPV17"/>
      <c r="SPW17"/>
      <c r="SPX17"/>
      <c r="SPY17"/>
      <c r="SPZ17"/>
      <c r="SQA17"/>
      <c r="SQB17"/>
      <c r="SQC17"/>
      <c r="SQD17"/>
      <c r="SQE17"/>
      <c r="SQF17"/>
      <c r="SQG17"/>
      <c r="SQH17"/>
      <c r="SQI17"/>
      <c r="SQJ17"/>
      <c r="SQK17"/>
      <c r="SQL17"/>
      <c r="SQM17"/>
      <c r="SQN17"/>
      <c r="SQO17"/>
      <c r="SQP17"/>
      <c r="SQQ17"/>
      <c r="SQR17"/>
      <c r="SQS17"/>
      <c r="SQT17"/>
      <c r="SQU17"/>
      <c r="SQV17"/>
      <c r="SQW17"/>
      <c r="SQX17"/>
      <c r="SQY17"/>
      <c r="SQZ17"/>
      <c r="SRA17"/>
      <c r="SRB17"/>
      <c r="SRC17"/>
      <c r="SRD17"/>
      <c r="SRE17"/>
      <c r="SRF17"/>
      <c r="SRG17"/>
      <c r="SRH17"/>
      <c r="SRI17"/>
      <c r="SRJ17"/>
      <c r="SRK17"/>
      <c r="SRL17"/>
      <c r="SRM17"/>
      <c r="SRN17"/>
      <c r="SRO17"/>
      <c r="SRP17"/>
      <c r="SRQ17"/>
      <c r="SRR17"/>
      <c r="SRS17"/>
      <c r="SRT17"/>
      <c r="SRU17"/>
      <c r="SRV17"/>
      <c r="SRW17"/>
      <c r="SRX17"/>
      <c r="SRY17"/>
      <c r="SRZ17"/>
      <c r="SSA17"/>
      <c r="SSB17"/>
      <c r="SSC17"/>
      <c r="SSD17"/>
      <c r="SSE17"/>
      <c r="SSF17"/>
      <c r="SSG17"/>
      <c r="SSH17"/>
      <c r="SSI17"/>
      <c r="SSJ17"/>
      <c r="SSK17"/>
      <c r="SSL17"/>
      <c r="SSM17"/>
      <c r="SSN17"/>
      <c r="SSO17"/>
      <c r="SSP17"/>
      <c r="SSQ17"/>
      <c r="SSR17"/>
      <c r="SSS17"/>
      <c r="SST17"/>
      <c r="SSU17"/>
      <c r="SSV17"/>
      <c r="SSW17"/>
      <c r="SSX17"/>
      <c r="SSY17"/>
      <c r="SSZ17"/>
      <c r="STA17"/>
      <c r="STB17"/>
      <c r="STC17"/>
      <c r="STD17"/>
      <c r="STE17"/>
      <c r="STF17"/>
      <c r="STG17"/>
      <c r="STH17"/>
      <c r="STI17"/>
      <c r="STJ17"/>
      <c r="STK17"/>
      <c r="STL17"/>
      <c r="STM17"/>
      <c r="STN17"/>
      <c r="STO17"/>
      <c r="STP17"/>
      <c r="STQ17"/>
      <c r="STR17"/>
      <c r="STS17"/>
      <c r="STT17"/>
      <c r="STU17"/>
      <c r="STV17"/>
      <c r="STW17"/>
      <c r="STX17"/>
      <c r="STY17"/>
      <c r="STZ17"/>
      <c r="SUA17"/>
      <c r="SUB17"/>
      <c r="SUC17"/>
      <c r="SUD17"/>
      <c r="SUE17"/>
      <c r="SUF17"/>
      <c r="SUG17"/>
      <c r="SUH17"/>
      <c r="SUI17"/>
      <c r="SUJ17"/>
      <c r="SUK17"/>
      <c r="SUL17"/>
      <c r="SUM17"/>
      <c r="SUN17"/>
      <c r="SUO17"/>
      <c r="SUP17"/>
      <c r="SUQ17"/>
      <c r="SUR17"/>
      <c r="SUS17"/>
      <c r="SUT17"/>
      <c r="SUU17"/>
      <c r="SUV17"/>
      <c r="SUW17"/>
      <c r="SUX17"/>
      <c r="SUY17"/>
      <c r="SUZ17"/>
      <c r="SVA17"/>
      <c r="SVB17"/>
      <c r="SVC17"/>
      <c r="SVD17"/>
      <c r="SVE17"/>
      <c r="SVF17"/>
      <c r="SVG17"/>
      <c r="SVH17"/>
      <c r="SVI17"/>
      <c r="SVJ17"/>
      <c r="SVK17"/>
      <c r="SVL17"/>
      <c r="SVM17"/>
      <c r="SVN17"/>
      <c r="SVO17"/>
      <c r="SVP17"/>
      <c r="SVQ17"/>
      <c r="SVR17"/>
      <c r="SVS17"/>
      <c r="SVT17"/>
      <c r="SVU17"/>
      <c r="SVV17"/>
      <c r="SVW17"/>
      <c r="SVX17"/>
      <c r="SVY17"/>
      <c r="SVZ17"/>
      <c r="SWA17"/>
      <c r="SWB17"/>
      <c r="SWC17"/>
      <c r="SWD17"/>
      <c r="SWE17"/>
      <c r="SWF17"/>
      <c r="SWG17"/>
      <c r="SWH17"/>
      <c r="SWI17"/>
      <c r="SWJ17"/>
      <c r="SWK17"/>
      <c r="SWL17"/>
      <c r="SWM17"/>
      <c r="SWN17"/>
      <c r="SWO17"/>
      <c r="SWP17"/>
      <c r="SWQ17"/>
      <c r="SWR17"/>
      <c r="SWS17"/>
      <c r="SWT17"/>
      <c r="SWU17"/>
      <c r="SWV17"/>
      <c r="SWW17"/>
      <c r="SWX17"/>
      <c r="SWY17"/>
      <c r="SWZ17"/>
      <c r="SXA17"/>
      <c r="SXB17"/>
      <c r="SXC17"/>
      <c r="SXD17"/>
      <c r="SXE17"/>
      <c r="SXF17"/>
      <c r="SXG17"/>
      <c r="SXH17"/>
      <c r="SXI17"/>
      <c r="SXJ17"/>
      <c r="SXK17"/>
      <c r="SXL17"/>
      <c r="SXM17"/>
      <c r="SXN17"/>
      <c r="SXO17"/>
      <c r="SXP17"/>
      <c r="SXQ17"/>
      <c r="SXR17"/>
      <c r="SXS17"/>
      <c r="SXT17"/>
      <c r="SXU17"/>
      <c r="SXV17"/>
      <c r="SXW17"/>
      <c r="SXX17"/>
      <c r="SXY17"/>
      <c r="SXZ17"/>
      <c r="SYA17"/>
      <c r="SYB17"/>
      <c r="SYC17"/>
      <c r="SYD17"/>
      <c r="SYE17"/>
      <c r="SYF17"/>
      <c r="SYG17"/>
      <c r="SYH17"/>
      <c r="SYI17"/>
      <c r="SYJ17"/>
      <c r="SYK17"/>
      <c r="SYL17"/>
      <c r="SYM17"/>
      <c r="SYN17"/>
      <c r="SYO17"/>
      <c r="SYP17"/>
      <c r="SYQ17"/>
      <c r="SYR17"/>
      <c r="SYS17"/>
      <c r="SYT17"/>
      <c r="SYU17"/>
      <c r="SYV17"/>
      <c r="SYW17"/>
      <c r="SYX17"/>
      <c r="SYY17"/>
      <c r="SYZ17"/>
      <c r="SZA17"/>
      <c r="SZB17"/>
      <c r="SZC17"/>
      <c r="SZD17"/>
      <c r="SZE17"/>
      <c r="SZF17"/>
      <c r="SZG17"/>
      <c r="SZH17"/>
      <c r="SZI17"/>
      <c r="SZJ17"/>
      <c r="SZK17"/>
      <c r="SZL17"/>
      <c r="SZM17"/>
      <c r="SZN17"/>
      <c r="SZO17"/>
      <c r="SZP17"/>
      <c r="SZQ17"/>
      <c r="SZR17"/>
      <c r="SZS17"/>
      <c r="SZT17"/>
      <c r="SZU17"/>
      <c r="SZV17"/>
      <c r="SZW17"/>
      <c r="SZX17"/>
      <c r="SZY17"/>
      <c r="SZZ17"/>
      <c r="TAA17"/>
      <c r="TAB17"/>
      <c r="TAC17"/>
      <c r="TAD17"/>
      <c r="TAE17"/>
      <c r="TAF17"/>
      <c r="TAG17"/>
      <c r="TAH17"/>
      <c r="TAI17"/>
      <c r="TAJ17"/>
      <c r="TAK17"/>
      <c r="TAL17"/>
      <c r="TAM17"/>
      <c r="TAN17"/>
      <c r="TAO17"/>
      <c r="TAP17"/>
      <c r="TAQ17"/>
      <c r="TAR17"/>
      <c r="TAS17"/>
      <c r="TAT17"/>
      <c r="TAU17"/>
      <c r="TAV17"/>
      <c r="TAW17"/>
      <c r="TAX17"/>
      <c r="TAY17"/>
      <c r="TAZ17"/>
      <c r="TBA17"/>
      <c r="TBB17"/>
      <c r="TBC17"/>
      <c r="TBD17"/>
      <c r="TBE17"/>
      <c r="TBF17"/>
      <c r="TBG17"/>
      <c r="TBH17"/>
      <c r="TBI17"/>
      <c r="TBJ17"/>
      <c r="TBK17"/>
      <c r="TBL17"/>
      <c r="TBM17"/>
      <c r="TBN17"/>
      <c r="TBO17"/>
      <c r="TBP17"/>
      <c r="TBQ17"/>
      <c r="TBR17"/>
      <c r="TBS17"/>
      <c r="TBT17"/>
      <c r="TBU17"/>
      <c r="TBV17"/>
      <c r="TBW17"/>
      <c r="TBX17"/>
      <c r="TBY17"/>
      <c r="TBZ17"/>
      <c r="TCA17"/>
      <c r="TCB17"/>
      <c r="TCC17"/>
      <c r="TCD17"/>
      <c r="TCE17"/>
      <c r="TCF17"/>
      <c r="TCG17"/>
      <c r="TCH17"/>
      <c r="TCI17"/>
      <c r="TCJ17"/>
      <c r="TCK17"/>
      <c r="TCL17"/>
      <c r="TCM17"/>
      <c r="TCN17"/>
      <c r="TCO17"/>
      <c r="TCP17"/>
      <c r="TCQ17"/>
      <c r="TCR17"/>
      <c r="TCS17"/>
      <c r="TCT17"/>
      <c r="TCU17"/>
      <c r="TCV17"/>
      <c r="TCW17"/>
      <c r="TCX17"/>
      <c r="TCY17"/>
      <c r="TCZ17"/>
      <c r="TDA17"/>
      <c r="TDB17"/>
      <c r="TDC17"/>
      <c r="TDD17"/>
      <c r="TDE17"/>
      <c r="TDF17"/>
      <c r="TDG17"/>
      <c r="TDH17"/>
      <c r="TDI17"/>
      <c r="TDJ17"/>
      <c r="TDK17"/>
      <c r="TDL17"/>
      <c r="TDM17"/>
      <c r="TDN17"/>
      <c r="TDO17"/>
      <c r="TDP17"/>
      <c r="TDQ17"/>
      <c r="TDR17"/>
      <c r="TDS17"/>
      <c r="TDT17"/>
      <c r="TDU17"/>
      <c r="TDV17"/>
      <c r="TDW17"/>
      <c r="TDX17"/>
      <c r="TDY17"/>
      <c r="TDZ17"/>
      <c r="TEA17"/>
      <c r="TEB17"/>
      <c r="TEC17"/>
      <c r="TED17"/>
      <c r="TEE17"/>
      <c r="TEF17"/>
      <c r="TEG17"/>
      <c r="TEH17"/>
      <c r="TEI17"/>
      <c r="TEJ17"/>
      <c r="TEK17"/>
      <c r="TEL17"/>
      <c r="TEM17"/>
      <c r="TEN17"/>
      <c r="TEO17"/>
      <c r="TEP17"/>
      <c r="TEQ17"/>
      <c r="TER17"/>
      <c r="TES17"/>
      <c r="TET17"/>
      <c r="TEU17"/>
      <c r="TEV17"/>
      <c r="TEW17"/>
      <c r="TEX17"/>
      <c r="TEY17"/>
      <c r="TEZ17"/>
      <c r="TFA17"/>
      <c r="TFB17"/>
      <c r="TFC17"/>
      <c r="TFD17"/>
      <c r="TFE17"/>
      <c r="TFF17"/>
      <c r="TFG17"/>
      <c r="TFH17"/>
      <c r="TFI17"/>
      <c r="TFJ17"/>
      <c r="TFK17"/>
      <c r="TFL17"/>
      <c r="TFM17"/>
      <c r="TFN17"/>
      <c r="TFO17"/>
      <c r="TFP17"/>
      <c r="TFQ17"/>
      <c r="TFR17"/>
      <c r="TFS17"/>
      <c r="TFT17"/>
      <c r="TFU17"/>
      <c r="TFV17"/>
      <c r="TFW17"/>
      <c r="TFX17"/>
      <c r="TFY17"/>
      <c r="TFZ17"/>
      <c r="TGA17"/>
      <c r="TGB17"/>
      <c r="TGC17"/>
      <c r="TGD17"/>
      <c r="TGE17"/>
      <c r="TGF17"/>
      <c r="TGG17"/>
      <c r="TGH17"/>
      <c r="TGI17"/>
      <c r="TGJ17"/>
      <c r="TGK17"/>
      <c r="TGL17"/>
      <c r="TGM17"/>
      <c r="TGN17"/>
      <c r="TGO17"/>
      <c r="TGP17"/>
      <c r="TGQ17"/>
      <c r="TGR17"/>
      <c r="TGS17"/>
      <c r="TGT17"/>
      <c r="TGU17"/>
      <c r="TGV17"/>
      <c r="TGW17"/>
      <c r="TGX17"/>
      <c r="TGY17"/>
      <c r="TGZ17"/>
      <c r="THA17"/>
      <c r="THB17"/>
      <c r="THC17"/>
      <c r="THD17"/>
      <c r="THE17"/>
      <c r="THF17"/>
      <c r="THG17"/>
      <c r="THH17"/>
      <c r="THI17"/>
      <c r="THJ17"/>
      <c r="THK17"/>
      <c r="THL17"/>
      <c r="THM17"/>
      <c r="THN17"/>
      <c r="THO17"/>
      <c r="THP17"/>
      <c r="THQ17"/>
      <c r="THR17"/>
      <c r="THS17"/>
      <c r="THT17"/>
      <c r="THU17"/>
      <c r="THV17"/>
      <c r="THW17"/>
      <c r="THX17"/>
      <c r="THY17"/>
      <c r="THZ17"/>
      <c r="TIA17"/>
      <c r="TIB17"/>
      <c r="TIC17"/>
      <c r="TID17"/>
      <c r="TIE17"/>
      <c r="TIF17"/>
      <c r="TIG17"/>
      <c r="TIH17"/>
      <c r="TII17"/>
      <c r="TIJ17"/>
      <c r="TIK17"/>
      <c r="TIL17"/>
      <c r="TIM17"/>
      <c r="TIN17"/>
      <c r="TIO17"/>
      <c r="TIP17"/>
      <c r="TIQ17"/>
      <c r="TIR17"/>
      <c r="TIS17"/>
      <c r="TIT17"/>
      <c r="TIU17"/>
      <c r="TIV17"/>
      <c r="TIW17"/>
      <c r="TIX17"/>
      <c r="TIY17"/>
      <c r="TIZ17"/>
      <c r="TJA17"/>
      <c r="TJB17"/>
      <c r="TJC17"/>
      <c r="TJD17"/>
      <c r="TJE17"/>
      <c r="TJF17"/>
      <c r="TJG17"/>
      <c r="TJH17"/>
      <c r="TJI17"/>
      <c r="TJJ17"/>
      <c r="TJK17"/>
      <c r="TJL17"/>
      <c r="TJM17"/>
      <c r="TJN17"/>
      <c r="TJO17"/>
      <c r="TJP17"/>
      <c r="TJQ17"/>
      <c r="TJR17"/>
      <c r="TJS17"/>
      <c r="TJT17"/>
      <c r="TJU17"/>
      <c r="TJV17"/>
      <c r="TJW17"/>
      <c r="TJX17"/>
      <c r="TJY17"/>
      <c r="TJZ17"/>
      <c r="TKA17"/>
      <c r="TKB17"/>
      <c r="TKC17"/>
      <c r="TKD17"/>
      <c r="TKE17"/>
      <c r="TKF17"/>
      <c r="TKG17"/>
      <c r="TKH17"/>
      <c r="TKI17"/>
      <c r="TKJ17"/>
      <c r="TKK17"/>
      <c r="TKL17"/>
      <c r="TKM17"/>
      <c r="TKN17"/>
      <c r="TKO17"/>
      <c r="TKP17"/>
      <c r="TKQ17"/>
      <c r="TKR17"/>
      <c r="TKS17"/>
      <c r="TKT17"/>
      <c r="TKU17"/>
      <c r="TKV17"/>
      <c r="TKW17"/>
      <c r="TKX17"/>
      <c r="TKY17"/>
      <c r="TKZ17"/>
      <c r="TLA17"/>
      <c r="TLB17"/>
      <c r="TLC17"/>
      <c r="TLD17"/>
      <c r="TLE17"/>
      <c r="TLF17"/>
      <c r="TLG17"/>
      <c r="TLH17"/>
      <c r="TLI17"/>
      <c r="TLJ17"/>
      <c r="TLK17"/>
      <c r="TLL17"/>
      <c r="TLM17"/>
      <c r="TLN17"/>
      <c r="TLO17"/>
      <c r="TLP17"/>
      <c r="TLQ17"/>
      <c r="TLR17"/>
      <c r="TLS17"/>
      <c r="TLT17"/>
      <c r="TLU17"/>
      <c r="TLV17"/>
      <c r="TLW17"/>
      <c r="TLX17"/>
      <c r="TLY17"/>
      <c r="TLZ17"/>
      <c r="TMA17"/>
      <c r="TMB17"/>
      <c r="TMC17"/>
      <c r="TMD17"/>
      <c r="TME17"/>
      <c r="TMF17"/>
      <c r="TMG17"/>
      <c r="TMH17"/>
      <c r="TMI17"/>
      <c r="TMJ17"/>
      <c r="TMK17"/>
      <c r="TML17"/>
      <c r="TMM17"/>
      <c r="TMN17"/>
      <c r="TMO17"/>
      <c r="TMP17"/>
      <c r="TMQ17"/>
      <c r="TMR17"/>
      <c r="TMS17"/>
      <c r="TMT17"/>
      <c r="TMU17"/>
      <c r="TMV17"/>
      <c r="TMW17"/>
      <c r="TMX17"/>
      <c r="TMY17"/>
      <c r="TMZ17"/>
      <c r="TNA17"/>
      <c r="TNB17"/>
      <c r="TNC17"/>
      <c r="TND17"/>
      <c r="TNE17"/>
      <c r="TNF17"/>
      <c r="TNG17"/>
      <c r="TNH17"/>
      <c r="TNI17"/>
      <c r="TNJ17"/>
      <c r="TNK17"/>
      <c r="TNL17"/>
      <c r="TNM17"/>
      <c r="TNN17"/>
      <c r="TNO17"/>
      <c r="TNP17"/>
      <c r="TNQ17"/>
      <c r="TNR17"/>
      <c r="TNS17"/>
      <c r="TNT17"/>
      <c r="TNU17"/>
      <c r="TNV17"/>
      <c r="TNW17"/>
      <c r="TNX17"/>
      <c r="TNY17"/>
      <c r="TNZ17"/>
      <c r="TOA17"/>
      <c r="TOB17"/>
      <c r="TOC17"/>
      <c r="TOD17"/>
      <c r="TOE17"/>
      <c r="TOF17"/>
      <c r="TOG17"/>
      <c r="TOH17"/>
      <c r="TOI17"/>
      <c r="TOJ17"/>
      <c r="TOK17"/>
      <c r="TOL17"/>
      <c r="TOM17"/>
      <c r="TON17"/>
      <c r="TOO17"/>
      <c r="TOP17"/>
      <c r="TOQ17"/>
      <c r="TOR17"/>
      <c r="TOS17"/>
      <c r="TOT17"/>
      <c r="TOU17"/>
      <c r="TOV17"/>
      <c r="TOW17"/>
      <c r="TOX17"/>
      <c r="TOY17"/>
      <c r="TOZ17"/>
      <c r="TPA17"/>
      <c r="TPB17"/>
      <c r="TPC17"/>
      <c r="TPD17"/>
      <c r="TPE17"/>
      <c r="TPF17"/>
      <c r="TPG17"/>
      <c r="TPH17"/>
      <c r="TPI17"/>
      <c r="TPJ17"/>
      <c r="TPK17"/>
      <c r="TPL17"/>
      <c r="TPM17"/>
      <c r="TPN17"/>
      <c r="TPO17"/>
      <c r="TPP17"/>
      <c r="TPQ17"/>
      <c r="TPR17"/>
      <c r="TPS17"/>
      <c r="TPT17"/>
      <c r="TPU17"/>
      <c r="TPV17"/>
      <c r="TPW17"/>
      <c r="TPX17"/>
      <c r="TPY17"/>
      <c r="TPZ17"/>
      <c r="TQA17"/>
      <c r="TQB17"/>
      <c r="TQC17"/>
      <c r="TQD17"/>
      <c r="TQE17"/>
      <c r="TQF17"/>
      <c r="TQG17"/>
      <c r="TQH17"/>
      <c r="TQI17"/>
      <c r="TQJ17"/>
      <c r="TQK17"/>
      <c r="TQL17"/>
      <c r="TQM17"/>
      <c r="TQN17"/>
      <c r="TQO17"/>
      <c r="TQP17"/>
      <c r="TQQ17"/>
      <c r="TQR17"/>
      <c r="TQS17"/>
      <c r="TQT17"/>
      <c r="TQU17"/>
      <c r="TQV17"/>
      <c r="TQW17"/>
      <c r="TQX17"/>
      <c r="TQY17"/>
      <c r="TQZ17"/>
      <c r="TRA17"/>
      <c r="TRB17"/>
      <c r="TRC17"/>
      <c r="TRD17"/>
      <c r="TRE17"/>
      <c r="TRF17"/>
      <c r="TRG17"/>
      <c r="TRH17"/>
      <c r="TRI17"/>
      <c r="TRJ17"/>
      <c r="TRK17"/>
      <c r="TRL17"/>
      <c r="TRM17"/>
      <c r="TRN17"/>
      <c r="TRO17"/>
      <c r="TRP17"/>
      <c r="TRQ17"/>
      <c r="TRR17"/>
      <c r="TRS17"/>
      <c r="TRT17"/>
      <c r="TRU17"/>
      <c r="TRV17"/>
      <c r="TRW17"/>
      <c r="TRX17"/>
      <c r="TRY17"/>
      <c r="TRZ17"/>
      <c r="TSA17"/>
      <c r="TSB17"/>
      <c r="TSC17"/>
      <c r="TSD17"/>
      <c r="TSE17"/>
      <c r="TSF17"/>
      <c r="TSG17"/>
      <c r="TSH17"/>
      <c r="TSI17"/>
      <c r="TSJ17"/>
      <c r="TSK17"/>
      <c r="TSL17"/>
      <c r="TSM17"/>
      <c r="TSN17"/>
      <c r="TSO17"/>
      <c r="TSP17"/>
      <c r="TSQ17"/>
      <c r="TSR17"/>
      <c r="TSS17"/>
      <c r="TST17"/>
      <c r="TSU17"/>
      <c r="TSV17"/>
      <c r="TSW17"/>
      <c r="TSX17"/>
      <c r="TSY17"/>
      <c r="TSZ17"/>
      <c r="TTA17"/>
      <c r="TTB17"/>
      <c r="TTC17"/>
      <c r="TTD17"/>
      <c r="TTE17"/>
      <c r="TTF17"/>
      <c r="TTG17"/>
      <c r="TTH17"/>
      <c r="TTI17"/>
      <c r="TTJ17"/>
      <c r="TTK17"/>
      <c r="TTL17"/>
      <c r="TTM17"/>
      <c r="TTN17"/>
      <c r="TTO17"/>
      <c r="TTP17"/>
      <c r="TTQ17"/>
      <c r="TTR17"/>
      <c r="TTS17"/>
      <c r="TTT17"/>
      <c r="TTU17"/>
      <c r="TTV17"/>
      <c r="TTW17"/>
      <c r="TTX17"/>
      <c r="TTY17"/>
      <c r="TTZ17"/>
      <c r="TUA17"/>
      <c r="TUB17"/>
      <c r="TUC17"/>
      <c r="TUD17"/>
      <c r="TUE17"/>
      <c r="TUF17"/>
      <c r="TUG17"/>
      <c r="TUH17"/>
      <c r="TUI17"/>
      <c r="TUJ17"/>
      <c r="TUK17"/>
      <c r="TUL17"/>
      <c r="TUM17"/>
      <c r="TUN17"/>
      <c r="TUO17"/>
      <c r="TUP17"/>
      <c r="TUQ17"/>
      <c r="TUR17"/>
      <c r="TUS17"/>
      <c r="TUT17"/>
      <c r="TUU17"/>
      <c r="TUV17"/>
      <c r="TUW17"/>
      <c r="TUX17"/>
      <c r="TUY17"/>
      <c r="TUZ17"/>
      <c r="TVA17"/>
      <c r="TVB17"/>
      <c r="TVC17"/>
      <c r="TVD17"/>
      <c r="TVE17"/>
      <c r="TVF17"/>
      <c r="TVG17"/>
      <c r="TVH17"/>
      <c r="TVI17"/>
      <c r="TVJ17"/>
      <c r="TVK17"/>
      <c r="TVL17"/>
      <c r="TVM17"/>
      <c r="TVN17"/>
      <c r="TVO17"/>
      <c r="TVP17"/>
      <c r="TVQ17"/>
      <c r="TVR17"/>
      <c r="TVS17"/>
      <c r="TVT17"/>
      <c r="TVU17"/>
      <c r="TVV17"/>
      <c r="TVW17"/>
      <c r="TVX17"/>
      <c r="TVY17"/>
      <c r="TVZ17"/>
      <c r="TWA17"/>
      <c r="TWB17"/>
      <c r="TWC17"/>
      <c r="TWD17"/>
      <c r="TWE17"/>
      <c r="TWF17"/>
      <c r="TWG17"/>
      <c r="TWH17"/>
      <c r="TWI17"/>
      <c r="TWJ17"/>
      <c r="TWK17"/>
      <c r="TWL17"/>
      <c r="TWM17"/>
      <c r="TWN17"/>
      <c r="TWO17"/>
      <c r="TWP17"/>
      <c r="TWQ17"/>
      <c r="TWR17"/>
      <c r="TWS17"/>
      <c r="TWT17"/>
      <c r="TWU17"/>
      <c r="TWV17"/>
      <c r="TWW17"/>
      <c r="TWX17"/>
      <c r="TWY17"/>
      <c r="TWZ17"/>
      <c r="TXA17"/>
      <c r="TXB17"/>
      <c r="TXC17"/>
      <c r="TXD17"/>
      <c r="TXE17"/>
      <c r="TXF17"/>
      <c r="TXG17"/>
      <c r="TXH17"/>
      <c r="TXI17"/>
      <c r="TXJ17"/>
      <c r="TXK17"/>
      <c r="TXL17"/>
      <c r="TXM17"/>
      <c r="TXN17"/>
      <c r="TXO17"/>
      <c r="TXP17"/>
      <c r="TXQ17"/>
      <c r="TXR17"/>
      <c r="TXS17"/>
      <c r="TXT17"/>
      <c r="TXU17"/>
      <c r="TXV17"/>
      <c r="TXW17"/>
      <c r="TXX17"/>
      <c r="TXY17"/>
      <c r="TXZ17"/>
      <c r="TYA17"/>
      <c r="TYB17"/>
      <c r="TYC17"/>
      <c r="TYD17"/>
      <c r="TYE17"/>
      <c r="TYF17"/>
      <c r="TYG17"/>
      <c r="TYH17"/>
      <c r="TYI17"/>
      <c r="TYJ17"/>
      <c r="TYK17"/>
      <c r="TYL17"/>
      <c r="TYM17"/>
      <c r="TYN17"/>
      <c r="TYO17"/>
      <c r="TYP17"/>
      <c r="TYQ17"/>
      <c r="TYR17"/>
      <c r="TYS17"/>
      <c r="TYT17"/>
      <c r="TYU17"/>
      <c r="TYV17"/>
      <c r="TYW17"/>
      <c r="TYX17"/>
      <c r="TYY17"/>
      <c r="TYZ17"/>
      <c r="TZA17"/>
      <c r="TZB17"/>
      <c r="TZC17"/>
      <c r="TZD17"/>
      <c r="TZE17"/>
      <c r="TZF17"/>
      <c r="TZG17"/>
      <c r="TZH17"/>
      <c r="TZI17"/>
      <c r="TZJ17"/>
      <c r="TZK17"/>
      <c r="TZL17"/>
      <c r="TZM17"/>
      <c r="TZN17"/>
      <c r="TZO17"/>
      <c r="TZP17"/>
      <c r="TZQ17"/>
      <c r="TZR17"/>
      <c r="TZS17"/>
      <c r="TZT17"/>
      <c r="TZU17"/>
      <c r="TZV17"/>
      <c r="TZW17"/>
      <c r="TZX17"/>
      <c r="TZY17"/>
      <c r="TZZ17"/>
      <c r="UAA17"/>
      <c r="UAB17"/>
      <c r="UAC17"/>
      <c r="UAD17"/>
      <c r="UAE17"/>
      <c r="UAF17"/>
      <c r="UAG17"/>
      <c r="UAH17"/>
      <c r="UAI17"/>
      <c r="UAJ17"/>
      <c r="UAK17"/>
      <c r="UAL17"/>
      <c r="UAM17"/>
      <c r="UAN17"/>
      <c r="UAO17"/>
      <c r="UAP17"/>
      <c r="UAQ17"/>
      <c r="UAR17"/>
      <c r="UAS17"/>
      <c r="UAT17"/>
      <c r="UAU17"/>
      <c r="UAV17"/>
      <c r="UAW17"/>
      <c r="UAX17"/>
      <c r="UAY17"/>
      <c r="UAZ17"/>
      <c r="UBA17"/>
      <c r="UBB17"/>
      <c r="UBC17"/>
      <c r="UBD17"/>
      <c r="UBE17"/>
      <c r="UBF17"/>
      <c r="UBG17"/>
      <c r="UBH17"/>
      <c r="UBI17"/>
      <c r="UBJ17"/>
      <c r="UBK17"/>
      <c r="UBL17"/>
      <c r="UBM17"/>
      <c r="UBN17"/>
      <c r="UBO17"/>
      <c r="UBP17"/>
      <c r="UBQ17"/>
      <c r="UBR17"/>
      <c r="UBS17"/>
      <c r="UBT17"/>
      <c r="UBU17"/>
      <c r="UBV17"/>
      <c r="UBW17"/>
      <c r="UBX17"/>
      <c r="UBY17"/>
      <c r="UBZ17"/>
      <c r="UCA17"/>
      <c r="UCB17"/>
      <c r="UCC17"/>
      <c r="UCD17"/>
      <c r="UCE17"/>
      <c r="UCF17"/>
      <c r="UCG17"/>
      <c r="UCH17"/>
      <c r="UCI17"/>
      <c r="UCJ17"/>
      <c r="UCK17"/>
      <c r="UCL17"/>
      <c r="UCM17"/>
      <c r="UCN17"/>
      <c r="UCO17"/>
      <c r="UCP17"/>
      <c r="UCQ17"/>
      <c r="UCR17"/>
      <c r="UCS17"/>
      <c r="UCT17"/>
      <c r="UCU17"/>
      <c r="UCV17"/>
      <c r="UCW17"/>
      <c r="UCX17"/>
      <c r="UCY17"/>
      <c r="UCZ17"/>
      <c r="UDA17"/>
      <c r="UDB17"/>
      <c r="UDC17"/>
      <c r="UDD17"/>
      <c r="UDE17"/>
      <c r="UDF17"/>
      <c r="UDG17"/>
      <c r="UDH17"/>
      <c r="UDI17"/>
      <c r="UDJ17"/>
      <c r="UDK17"/>
      <c r="UDL17"/>
      <c r="UDM17"/>
      <c r="UDN17"/>
      <c r="UDO17"/>
      <c r="UDP17"/>
      <c r="UDQ17"/>
      <c r="UDR17"/>
      <c r="UDS17"/>
      <c r="UDT17"/>
      <c r="UDU17"/>
      <c r="UDV17"/>
      <c r="UDW17"/>
      <c r="UDX17"/>
      <c r="UDY17"/>
      <c r="UDZ17"/>
      <c r="UEA17"/>
      <c r="UEB17"/>
      <c r="UEC17"/>
      <c r="UED17"/>
      <c r="UEE17"/>
      <c r="UEF17"/>
      <c r="UEG17"/>
      <c r="UEH17"/>
      <c r="UEI17"/>
      <c r="UEJ17"/>
      <c r="UEK17"/>
      <c r="UEL17"/>
      <c r="UEM17"/>
      <c r="UEN17"/>
      <c r="UEO17"/>
      <c r="UEP17"/>
      <c r="UEQ17"/>
      <c r="UER17"/>
      <c r="UES17"/>
      <c r="UET17"/>
      <c r="UEU17"/>
      <c r="UEV17"/>
      <c r="UEW17"/>
      <c r="UEX17"/>
      <c r="UEY17"/>
      <c r="UEZ17"/>
      <c r="UFA17"/>
      <c r="UFB17"/>
      <c r="UFC17"/>
      <c r="UFD17"/>
      <c r="UFE17"/>
      <c r="UFF17"/>
      <c r="UFG17"/>
      <c r="UFH17"/>
      <c r="UFI17"/>
      <c r="UFJ17"/>
      <c r="UFK17"/>
      <c r="UFL17"/>
      <c r="UFM17"/>
      <c r="UFN17"/>
      <c r="UFO17"/>
      <c r="UFP17"/>
      <c r="UFQ17"/>
      <c r="UFR17"/>
      <c r="UFS17"/>
      <c r="UFT17"/>
      <c r="UFU17"/>
      <c r="UFV17"/>
      <c r="UFW17"/>
      <c r="UFX17"/>
      <c r="UFY17"/>
      <c r="UFZ17"/>
      <c r="UGA17"/>
      <c r="UGB17"/>
      <c r="UGC17"/>
      <c r="UGD17"/>
      <c r="UGE17"/>
      <c r="UGF17"/>
      <c r="UGG17"/>
      <c r="UGH17"/>
      <c r="UGI17"/>
      <c r="UGJ17"/>
      <c r="UGK17"/>
      <c r="UGL17"/>
      <c r="UGM17"/>
      <c r="UGN17"/>
      <c r="UGO17"/>
      <c r="UGP17"/>
      <c r="UGQ17"/>
      <c r="UGR17"/>
      <c r="UGS17"/>
      <c r="UGT17"/>
      <c r="UGU17"/>
      <c r="UGV17"/>
      <c r="UGW17"/>
      <c r="UGX17"/>
      <c r="UGY17"/>
      <c r="UGZ17"/>
      <c r="UHA17"/>
      <c r="UHB17"/>
      <c r="UHC17"/>
      <c r="UHD17"/>
      <c r="UHE17"/>
      <c r="UHF17"/>
      <c r="UHG17"/>
      <c r="UHH17"/>
      <c r="UHI17"/>
      <c r="UHJ17"/>
      <c r="UHK17"/>
      <c r="UHL17"/>
      <c r="UHM17"/>
      <c r="UHN17"/>
      <c r="UHO17"/>
      <c r="UHP17"/>
      <c r="UHQ17"/>
      <c r="UHR17"/>
      <c r="UHS17"/>
      <c r="UHT17"/>
      <c r="UHU17"/>
      <c r="UHV17"/>
      <c r="UHW17"/>
      <c r="UHX17"/>
      <c r="UHY17"/>
      <c r="UHZ17"/>
      <c r="UIA17"/>
      <c r="UIB17"/>
      <c r="UIC17"/>
      <c r="UID17"/>
      <c r="UIE17"/>
      <c r="UIF17"/>
      <c r="UIG17"/>
      <c r="UIH17"/>
      <c r="UII17"/>
      <c r="UIJ17"/>
      <c r="UIK17"/>
      <c r="UIL17"/>
      <c r="UIM17"/>
      <c r="UIN17"/>
      <c r="UIO17"/>
      <c r="UIP17"/>
      <c r="UIQ17"/>
      <c r="UIR17"/>
      <c r="UIS17"/>
      <c r="UIT17"/>
      <c r="UIU17"/>
      <c r="UIV17"/>
      <c r="UIW17"/>
      <c r="UIX17"/>
      <c r="UIY17"/>
      <c r="UIZ17"/>
      <c r="UJA17"/>
      <c r="UJB17"/>
      <c r="UJC17"/>
      <c r="UJD17"/>
      <c r="UJE17"/>
      <c r="UJF17"/>
      <c r="UJG17"/>
      <c r="UJH17"/>
      <c r="UJI17"/>
      <c r="UJJ17"/>
      <c r="UJK17"/>
      <c r="UJL17"/>
      <c r="UJM17"/>
      <c r="UJN17"/>
      <c r="UJO17"/>
      <c r="UJP17"/>
      <c r="UJQ17"/>
      <c r="UJR17"/>
      <c r="UJS17"/>
      <c r="UJT17"/>
      <c r="UJU17"/>
      <c r="UJV17"/>
      <c r="UJW17"/>
      <c r="UJX17"/>
      <c r="UJY17"/>
      <c r="UJZ17"/>
      <c r="UKA17"/>
      <c r="UKB17"/>
      <c r="UKC17"/>
      <c r="UKD17"/>
      <c r="UKE17"/>
      <c r="UKF17"/>
      <c r="UKG17"/>
      <c r="UKH17"/>
      <c r="UKI17"/>
      <c r="UKJ17"/>
      <c r="UKK17"/>
      <c r="UKL17"/>
      <c r="UKM17"/>
      <c r="UKN17"/>
      <c r="UKO17"/>
      <c r="UKP17"/>
      <c r="UKQ17"/>
      <c r="UKR17"/>
      <c r="UKS17"/>
      <c r="UKT17"/>
      <c r="UKU17"/>
      <c r="UKV17"/>
      <c r="UKW17"/>
      <c r="UKX17"/>
      <c r="UKY17"/>
      <c r="UKZ17"/>
      <c r="ULA17"/>
      <c r="ULB17"/>
      <c r="ULC17"/>
      <c r="ULD17"/>
      <c r="ULE17"/>
      <c r="ULF17"/>
      <c r="ULG17"/>
      <c r="ULH17"/>
      <c r="ULI17"/>
      <c r="ULJ17"/>
      <c r="ULK17"/>
      <c r="ULL17"/>
      <c r="ULM17"/>
      <c r="ULN17"/>
      <c r="ULO17"/>
      <c r="ULP17"/>
      <c r="ULQ17"/>
      <c r="ULR17"/>
      <c r="ULS17"/>
      <c r="ULT17"/>
      <c r="ULU17"/>
      <c r="ULV17"/>
      <c r="ULW17"/>
      <c r="ULX17"/>
      <c r="ULY17"/>
      <c r="ULZ17"/>
      <c r="UMA17"/>
      <c r="UMB17"/>
      <c r="UMC17"/>
      <c r="UMD17"/>
      <c r="UME17"/>
      <c r="UMF17"/>
      <c r="UMG17"/>
      <c r="UMH17"/>
      <c r="UMI17"/>
      <c r="UMJ17"/>
      <c r="UMK17"/>
      <c r="UML17"/>
      <c r="UMM17"/>
      <c r="UMN17"/>
      <c r="UMO17"/>
      <c r="UMP17"/>
      <c r="UMQ17"/>
      <c r="UMR17"/>
      <c r="UMS17"/>
      <c r="UMT17"/>
      <c r="UMU17"/>
      <c r="UMV17"/>
      <c r="UMW17"/>
      <c r="UMX17"/>
      <c r="UMY17"/>
      <c r="UMZ17"/>
      <c r="UNA17"/>
      <c r="UNB17"/>
      <c r="UNC17"/>
      <c r="UND17"/>
      <c r="UNE17"/>
      <c r="UNF17"/>
      <c r="UNG17"/>
      <c r="UNH17"/>
      <c r="UNI17"/>
      <c r="UNJ17"/>
      <c r="UNK17"/>
      <c r="UNL17"/>
      <c r="UNM17"/>
      <c r="UNN17"/>
      <c r="UNO17"/>
      <c r="UNP17"/>
      <c r="UNQ17"/>
      <c r="UNR17"/>
      <c r="UNS17"/>
      <c r="UNT17"/>
      <c r="UNU17"/>
      <c r="UNV17"/>
      <c r="UNW17"/>
      <c r="UNX17"/>
      <c r="UNY17"/>
      <c r="UNZ17"/>
      <c r="UOA17"/>
      <c r="UOB17"/>
      <c r="UOC17"/>
      <c r="UOD17"/>
      <c r="UOE17"/>
      <c r="UOF17"/>
      <c r="UOG17"/>
      <c r="UOH17"/>
      <c r="UOI17"/>
      <c r="UOJ17"/>
      <c r="UOK17"/>
      <c r="UOL17"/>
      <c r="UOM17"/>
      <c r="UON17"/>
      <c r="UOO17"/>
      <c r="UOP17"/>
      <c r="UOQ17"/>
      <c r="UOR17"/>
      <c r="UOS17"/>
      <c r="UOT17"/>
      <c r="UOU17"/>
      <c r="UOV17"/>
      <c r="UOW17"/>
      <c r="UOX17"/>
      <c r="UOY17"/>
      <c r="UOZ17"/>
      <c r="UPA17"/>
      <c r="UPB17"/>
      <c r="UPC17"/>
      <c r="UPD17"/>
      <c r="UPE17"/>
      <c r="UPF17"/>
      <c r="UPG17"/>
      <c r="UPH17"/>
      <c r="UPI17"/>
      <c r="UPJ17"/>
      <c r="UPK17"/>
      <c r="UPL17"/>
      <c r="UPM17"/>
      <c r="UPN17"/>
      <c r="UPO17"/>
      <c r="UPP17"/>
      <c r="UPQ17"/>
      <c r="UPR17"/>
      <c r="UPS17"/>
      <c r="UPT17"/>
      <c r="UPU17"/>
      <c r="UPV17"/>
      <c r="UPW17"/>
      <c r="UPX17"/>
      <c r="UPY17"/>
      <c r="UPZ17"/>
      <c r="UQA17"/>
      <c r="UQB17"/>
      <c r="UQC17"/>
      <c r="UQD17"/>
      <c r="UQE17"/>
      <c r="UQF17"/>
      <c r="UQG17"/>
      <c r="UQH17"/>
      <c r="UQI17"/>
      <c r="UQJ17"/>
      <c r="UQK17"/>
      <c r="UQL17"/>
      <c r="UQM17"/>
      <c r="UQN17"/>
      <c r="UQO17"/>
      <c r="UQP17"/>
      <c r="UQQ17"/>
      <c r="UQR17"/>
      <c r="UQS17"/>
      <c r="UQT17"/>
      <c r="UQU17"/>
      <c r="UQV17"/>
      <c r="UQW17"/>
      <c r="UQX17"/>
      <c r="UQY17"/>
      <c r="UQZ17"/>
      <c r="URA17"/>
      <c r="URB17"/>
      <c r="URC17"/>
      <c r="URD17"/>
      <c r="URE17"/>
      <c r="URF17"/>
      <c r="URG17"/>
      <c r="URH17"/>
      <c r="URI17"/>
      <c r="URJ17"/>
      <c r="URK17"/>
      <c r="URL17"/>
      <c r="URM17"/>
      <c r="URN17"/>
      <c r="URO17"/>
      <c r="URP17"/>
      <c r="URQ17"/>
      <c r="URR17"/>
      <c r="URS17"/>
      <c r="URT17"/>
      <c r="URU17"/>
      <c r="URV17"/>
      <c r="URW17"/>
      <c r="URX17"/>
      <c r="URY17"/>
      <c r="URZ17"/>
      <c r="USA17"/>
      <c r="USB17"/>
      <c r="USC17"/>
      <c r="USD17"/>
      <c r="USE17"/>
      <c r="USF17"/>
      <c r="USG17"/>
      <c r="USH17"/>
      <c r="USI17"/>
      <c r="USJ17"/>
      <c r="USK17"/>
      <c r="USL17"/>
      <c r="USM17"/>
      <c r="USN17"/>
      <c r="USO17"/>
      <c r="USP17"/>
      <c r="USQ17"/>
      <c r="USR17"/>
      <c r="USS17"/>
      <c r="UST17"/>
      <c r="USU17"/>
      <c r="USV17"/>
      <c r="USW17"/>
      <c r="USX17"/>
      <c r="USY17"/>
      <c r="USZ17"/>
      <c r="UTA17"/>
      <c r="UTB17"/>
      <c r="UTC17"/>
      <c r="UTD17"/>
      <c r="UTE17"/>
      <c r="UTF17"/>
      <c r="UTG17"/>
      <c r="UTH17"/>
      <c r="UTI17"/>
      <c r="UTJ17"/>
      <c r="UTK17"/>
      <c r="UTL17"/>
      <c r="UTM17"/>
      <c r="UTN17"/>
      <c r="UTO17"/>
      <c r="UTP17"/>
      <c r="UTQ17"/>
      <c r="UTR17"/>
      <c r="UTS17"/>
      <c r="UTT17"/>
      <c r="UTU17"/>
      <c r="UTV17"/>
      <c r="UTW17"/>
      <c r="UTX17"/>
      <c r="UTY17"/>
      <c r="UTZ17"/>
      <c r="UUA17"/>
      <c r="UUB17"/>
      <c r="UUC17"/>
      <c r="UUD17"/>
      <c r="UUE17"/>
      <c r="UUF17"/>
      <c r="UUG17"/>
      <c r="UUH17"/>
      <c r="UUI17"/>
      <c r="UUJ17"/>
      <c r="UUK17"/>
      <c r="UUL17"/>
      <c r="UUM17"/>
      <c r="UUN17"/>
      <c r="UUO17"/>
      <c r="UUP17"/>
      <c r="UUQ17"/>
      <c r="UUR17"/>
      <c r="UUS17"/>
      <c r="UUT17"/>
      <c r="UUU17"/>
      <c r="UUV17"/>
      <c r="UUW17"/>
      <c r="UUX17"/>
      <c r="UUY17"/>
      <c r="UUZ17"/>
      <c r="UVA17"/>
      <c r="UVB17"/>
      <c r="UVC17"/>
      <c r="UVD17"/>
      <c r="UVE17"/>
      <c r="UVF17"/>
      <c r="UVG17"/>
      <c r="UVH17"/>
      <c r="UVI17"/>
      <c r="UVJ17"/>
      <c r="UVK17"/>
      <c r="UVL17"/>
      <c r="UVM17"/>
      <c r="UVN17"/>
      <c r="UVO17"/>
      <c r="UVP17"/>
      <c r="UVQ17"/>
      <c r="UVR17"/>
      <c r="UVS17"/>
      <c r="UVT17"/>
      <c r="UVU17"/>
      <c r="UVV17"/>
      <c r="UVW17"/>
      <c r="UVX17"/>
      <c r="UVY17"/>
      <c r="UVZ17"/>
      <c r="UWA17"/>
      <c r="UWB17"/>
      <c r="UWC17"/>
      <c r="UWD17"/>
      <c r="UWE17"/>
      <c r="UWF17"/>
      <c r="UWG17"/>
      <c r="UWH17"/>
      <c r="UWI17"/>
      <c r="UWJ17"/>
      <c r="UWK17"/>
      <c r="UWL17"/>
      <c r="UWM17"/>
      <c r="UWN17"/>
      <c r="UWO17"/>
      <c r="UWP17"/>
      <c r="UWQ17"/>
      <c r="UWR17"/>
      <c r="UWS17"/>
      <c r="UWT17"/>
      <c r="UWU17"/>
      <c r="UWV17"/>
      <c r="UWW17"/>
      <c r="UWX17"/>
      <c r="UWY17"/>
      <c r="UWZ17"/>
      <c r="UXA17"/>
      <c r="UXB17"/>
      <c r="UXC17"/>
      <c r="UXD17"/>
      <c r="UXE17"/>
      <c r="UXF17"/>
      <c r="UXG17"/>
      <c r="UXH17"/>
      <c r="UXI17"/>
      <c r="UXJ17"/>
      <c r="UXK17"/>
      <c r="UXL17"/>
      <c r="UXM17"/>
      <c r="UXN17"/>
      <c r="UXO17"/>
      <c r="UXP17"/>
      <c r="UXQ17"/>
      <c r="UXR17"/>
      <c r="UXS17"/>
      <c r="UXT17"/>
      <c r="UXU17"/>
      <c r="UXV17"/>
      <c r="UXW17"/>
      <c r="UXX17"/>
      <c r="UXY17"/>
      <c r="UXZ17"/>
      <c r="UYA17"/>
      <c r="UYB17"/>
      <c r="UYC17"/>
      <c r="UYD17"/>
      <c r="UYE17"/>
      <c r="UYF17"/>
      <c r="UYG17"/>
      <c r="UYH17"/>
      <c r="UYI17"/>
      <c r="UYJ17"/>
      <c r="UYK17"/>
      <c r="UYL17"/>
      <c r="UYM17"/>
      <c r="UYN17"/>
      <c r="UYO17"/>
      <c r="UYP17"/>
      <c r="UYQ17"/>
      <c r="UYR17"/>
      <c r="UYS17"/>
      <c r="UYT17"/>
      <c r="UYU17"/>
      <c r="UYV17"/>
      <c r="UYW17"/>
      <c r="UYX17"/>
      <c r="UYY17"/>
      <c r="UYZ17"/>
      <c r="UZA17"/>
      <c r="UZB17"/>
      <c r="UZC17"/>
      <c r="UZD17"/>
      <c r="UZE17"/>
      <c r="UZF17"/>
      <c r="UZG17"/>
      <c r="UZH17"/>
      <c r="UZI17"/>
      <c r="UZJ17"/>
      <c r="UZK17"/>
      <c r="UZL17"/>
      <c r="UZM17"/>
      <c r="UZN17"/>
      <c r="UZO17"/>
      <c r="UZP17"/>
      <c r="UZQ17"/>
      <c r="UZR17"/>
      <c r="UZS17"/>
      <c r="UZT17"/>
      <c r="UZU17"/>
      <c r="UZV17"/>
      <c r="UZW17"/>
      <c r="UZX17"/>
      <c r="UZY17"/>
      <c r="UZZ17"/>
      <c r="VAA17"/>
      <c r="VAB17"/>
      <c r="VAC17"/>
      <c r="VAD17"/>
      <c r="VAE17"/>
      <c r="VAF17"/>
      <c r="VAG17"/>
      <c r="VAH17"/>
      <c r="VAI17"/>
      <c r="VAJ17"/>
      <c r="VAK17"/>
      <c r="VAL17"/>
      <c r="VAM17"/>
      <c r="VAN17"/>
      <c r="VAO17"/>
      <c r="VAP17"/>
      <c r="VAQ17"/>
      <c r="VAR17"/>
      <c r="VAS17"/>
      <c r="VAT17"/>
      <c r="VAU17"/>
      <c r="VAV17"/>
      <c r="VAW17"/>
      <c r="VAX17"/>
      <c r="VAY17"/>
      <c r="VAZ17"/>
      <c r="VBA17"/>
      <c r="VBB17"/>
      <c r="VBC17"/>
      <c r="VBD17"/>
      <c r="VBE17"/>
      <c r="VBF17"/>
      <c r="VBG17"/>
      <c r="VBH17"/>
      <c r="VBI17"/>
      <c r="VBJ17"/>
      <c r="VBK17"/>
      <c r="VBL17"/>
      <c r="VBM17"/>
      <c r="VBN17"/>
      <c r="VBO17"/>
      <c r="VBP17"/>
      <c r="VBQ17"/>
      <c r="VBR17"/>
      <c r="VBS17"/>
      <c r="VBT17"/>
      <c r="VBU17"/>
      <c r="VBV17"/>
      <c r="VBW17"/>
      <c r="VBX17"/>
      <c r="VBY17"/>
      <c r="VBZ17"/>
      <c r="VCA17"/>
      <c r="VCB17"/>
      <c r="VCC17"/>
      <c r="VCD17"/>
      <c r="VCE17"/>
      <c r="VCF17"/>
      <c r="VCG17"/>
      <c r="VCH17"/>
      <c r="VCI17"/>
      <c r="VCJ17"/>
      <c r="VCK17"/>
      <c r="VCL17"/>
      <c r="VCM17"/>
      <c r="VCN17"/>
      <c r="VCO17"/>
      <c r="VCP17"/>
      <c r="VCQ17"/>
      <c r="VCR17"/>
      <c r="VCS17"/>
      <c r="VCT17"/>
      <c r="VCU17"/>
      <c r="VCV17"/>
      <c r="VCW17"/>
      <c r="VCX17"/>
      <c r="VCY17"/>
      <c r="VCZ17"/>
      <c r="VDA17"/>
      <c r="VDB17"/>
      <c r="VDC17"/>
      <c r="VDD17"/>
      <c r="VDE17"/>
      <c r="VDF17"/>
      <c r="VDG17"/>
      <c r="VDH17"/>
      <c r="VDI17"/>
      <c r="VDJ17"/>
      <c r="VDK17"/>
      <c r="VDL17"/>
      <c r="VDM17"/>
      <c r="VDN17"/>
      <c r="VDO17"/>
      <c r="VDP17"/>
      <c r="VDQ17"/>
      <c r="VDR17"/>
      <c r="VDS17"/>
      <c r="VDT17"/>
      <c r="VDU17"/>
      <c r="VDV17"/>
      <c r="VDW17"/>
      <c r="VDX17"/>
      <c r="VDY17"/>
      <c r="VDZ17"/>
      <c r="VEA17"/>
      <c r="VEB17"/>
      <c r="VEC17"/>
      <c r="VED17"/>
      <c r="VEE17"/>
      <c r="VEF17"/>
      <c r="VEG17"/>
      <c r="VEH17"/>
      <c r="VEI17"/>
      <c r="VEJ17"/>
      <c r="VEK17"/>
      <c r="VEL17"/>
      <c r="VEM17"/>
      <c r="VEN17"/>
      <c r="VEO17"/>
      <c r="VEP17"/>
      <c r="VEQ17"/>
      <c r="VER17"/>
      <c r="VES17"/>
      <c r="VET17"/>
      <c r="VEU17"/>
      <c r="VEV17"/>
      <c r="VEW17"/>
      <c r="VEX17"/>
      <c r="VEY17"/>
      <c r="VEZ17"/>
      <c r="VFA17"/>
      <c r="VFB17"/>
      <c r="VFC17"/>
      <c r="VFD17"/>
      <c r="VFE17"/>
      <c r="VFF17"/>
      <c r="VFG17"/>
      <c r="VFH17"/>
      <c r="VFI17"/>
      <c r="VFJ17"/>
      <c r="VFK17"/>
      <c r="VFL17"/>
      <c r="VFM17"/>
      <c r="VFN17"/>
      <c r="VFO17"/>
      <c r="VFP17"/>
      <c r="VFQ17"/>
      <c r="VFR17"/>
      <c r="VFS17"/>
      <c r="VFT17"/>
      <c r="VFU17"/>
      <c r="VFV17"/>
      <c r="VFW17"/>
      <c r="VFX17"/>
      <c r="VFY17"/>
      <c r="VFZ17"/>
      <c r="VGA17"/>
      <c r="VGB17"/>
      <c r="VGC17"/>
      <c r="VGD17"/>
      <c r="VGE17"/>
      <c r="VGF17"/>
      <c r="VGG17"/>
      <c r="VGH17"/>
      <c r="VGI17"/>
      <c r="VGJ17"/>
      <c r="VGK17"/>
      <c r="VGL17"/>
      <c r="VGM17"/>
      <c r="VGN17"/>
      <c r="VGO17"/>
      <c r="VGP17"/>
      <c r="VGQ17"/>
      <c r="VGR17"/>
      <c r="VGS17"/>
      <c r="VGT17"/>
      <c r="VGU17"/>
      <c r="VGV17"/>
      <c r="VGW17"/>
      <c r="VGX17"/>
      <c r="VGY17"/>
      <c r="VGZ17"/>
      <c r="VHA17"/>
      <c r="VHB17"/>
      <c r="VHC17"/>
      <c r="VHD17"/>
      <c r="VHE17"/>
      <c r="VHF17"/>
      <c r="VHG17"/>
      <c r="VHH17"/>
      <c r="VHI17"/>
      <c r="VHJ17"/>
      <c r="VHK17"/>
      <c r="VHL17"/>
      <c r="VHM17"/>
      <c r="VHN17"/>
      <c r="VHO17"/>
      <c r="VHP17"/>
      <c r="VHQ17"/>
      <c r="VHR17"/>
      <c r="VHS17"/>
      <c r="VHT17"/>
      <c r="VHU17"/>
      <c r="VHV17"/>
      <c r="VHW17"/>
      <c r="VHX17"/>
      <c r="VHY17"/>
      <c r="VHZ17"/>
      <c r="VIA17"/>
      <c r="VIB17"/>
      <c r="VIC17"/>
      <c r="VID17"/>
      <c r="VIE17"/>
      <c r="VIF17"/>
      <c r="VIG17"/>
      <c r="VIH17"/>
      <c r="VII17"/>
      <c r="VIJ17"/>
      <c r="VIK17"/>
      <c r="VIL17"/>
      <c r="VIM17"/>
      <c r="VIN17"/>
      <c r="VIO17"/>
      <c r="VIP17"/>
      <c r="VIQ17"/>
      <c r="VIR17"/>
      <c r="VIS17"/>
      <c r="VIT17"/>
      <c r="VIU17"/>
      <c r="VIV17"/>
      <c r="VIW17"/>
      <c r="VIX17"/>
      <c r="VIY17"/>
      <c r="VIZ17"/>
      <c r="VJA17"/>
      <c r="VJB17"/>
      <c r="VJC17"/>
      <c r="VJD17"/>
      <c r="VJE17"/>
      <c r="VJF17"/>
      <c r="VJG17"/>
      <c r="VJH17"/>
      <c r="VJI17"/>
      <c r="VJJ17"/>
      <c r="VJK17"/>
      <c r="VJL17"/>
      <c r="VJM17"/>
      <c r="VJN17"/>
      <c r="VJO17"/>
      <c r="VJP17"/>
      <c r="VJQ17"/>
      <c r="VJR17"/>
      <c r="VJS17"/>
      <c r="VJT17"/>
      <c r="VJU17"/>
      <c r="VJV17"/>
      <c r="VJW17"/>
      <c r="VJX17"/>
      <c r="VJY17"/>
      <c r="VJZ17"/>
      <c r="VKA17"/>
      <c r="VKB17"/>
      <c r="VKC17"/>
      <c r="VKD17"/>
      <c r="VKE17"/>
      <c r="VKF17"/>
      <c r="VKG17"/>
      <c r="VKH17"/>
      <c r="VKI17"/>
      <c r="VKJ17"/>
      <c r="VKK17"/>
      <c r="VKL17"/>
      <c r="VKM17"/>
      <c r="VKN17"/>
      <c r="VKO17"/>
      <c r="VKP17"/>
      <c r="VKQ17"/>
      <c r="VKR17"/>
      <c r="VKS17"/>
      <c r="VKT17"/>
      <c r="VKU17"/>
      <c r="VKV17"/>
      <c r="VKW17"/>
      <c r="VKX17"/>
      <c r="VKY17"/>
      <c r="VKZ17"/>
      <c r="VLA17"/>
      <c r="VLB17"/>
      <c r="VLC17"/>
      <c r="VLD17"/>
      <c r="VLE17"/>
      <c r="VLF17"/>
      <c r="VLG17"/>
      <c r="VLH17"/>
      <c r="VLI17"/>
      <c r="VLJ17"/>
      <c r="VLK17"/>
      <c r="VLL17"/>
      <c r="VLM17"/>
      <c r="VLN17"/>
      <c r="VLO17"/>
      <c r="VLP17"/>
      <c r="VLQ17"/>
      <c r="VLR17"/>
      <c r="VLS17"/>
      <c r="VLT17"/>
      <c r="VLU17"/>
      <c r="VLV17"/>
      <c r="VLW17"/>
      <c r="VLX17"/>
      <c r="VLY17"/>
      <c r="VLZ17"/>
      <c r="VMA17"/>
      <c r="VMB17"/>
      <c r="VMC17"/>
      <c r="VMD17"/>
      <c r="VME17"/>
      <c r="VMF17"/>
      <c r="VMG17"/>
      <c r="VMH17"/>
      <c r="VMI17"/>
      <c r="VMJ17"/>
      <c r="VMK17"/>
      <c r="VML17"/>
      <c r="VMM17"/>
      <c r="VMN17"/>
      <c r="VMO17"/>
      <c r="VMP17"/>
      <c r="VMQ17"/>
      <c r="VMR17"/>
      <c r="VMS17"/>
      <c r="VMT17"/>
      <c r="VMU17"/>
      <c r="VMV17"/>
      <c r="VMW17"/>
      <c r="VMX17"/>
      <c r="VMY17"/>
      <c r="VMZ17"/>
      <c r="VNA17"/>
      <c r="VNB17"/>
      <c r="VNC17"/>
      <c r="VND17"/>
      <c r="VNE17"/>
      <c r="VNF17"/>
      <c r="VNG17"/>
      <c r="VNH17"/>
      <c r="VNI17"/>
      <c r="VNJ17"/>
      <c r="VNK17"/>
      <c r="VNL17"/>
      <c r="VNM17"/>
      <c r="VNN17"/>
      <c r="VNO17"/>
      <c r="VNP17"/>
      <c r="VNQ17"/>
      <c r="VNR17"/>
      <c r="VNS17"/>
      <c r="VNT17"/>
      <c r="VNU17"/>
      <c r="VNV17"/>
      <c r="VNW17"/>
      <c r="VNX17"/>
      <c r="VNY17"/>
      <c r="VNZ17"/>
      <c r="VOA17"/>
      <c r="VOB17"/>
      <c r="VOC17"/>
      <c r="VOD17"/>
      <c r="VOE17"/>
      <c r="VOF17"/>
      <c r="VOG17"/>
      <c r="VOH17"/>
      <c r="VOI17"/>
      <c r="VOJ17"/>
      <c r="VOK17"/>
      <c r="VOL17"/>
      <c r="VOM17"/>
      <c r="VON17"/>
      <c r="VOO17"/>
      <c r="VOP17"/>
      <c r="VOQ17"/>
      <c r="VOR17"/>
      <c r="VOS17"/>
      <c r="VOT17"/>
      <c r="VOU17"/>
      <c r="VOV17"/>
      <c r="VOW17"/>
      <c r="VOX17"/>
      <c r="VOY17"/>
      <c r="VOZ17"/>
      <c r="VPA17"/>
      <c r="VPB17"/>
      <c r="VPC17"/>
      <c r="VPD17"/>
      <c r="VPE17"/>
      <c r="VPF17"/>
      <c r="VPG17"/>
      <c r="VPH17"/>
      <c r="VPI17"/>
      <c r="VPJ17"/>
      <c r="VPK17"/>
      <c r="VPL17"/>
      <c r="VPM17"/>
      <c r="VPN17"/>
      <c r="VPO17"/>
      <c r="VPP17"/>
      <c r="VPQ17"/>
      <c r="VPR17"/>
      <c r="VPS17"/>
      <c r="VPT17"/>
      <c r="VPU17"/>
      <c r="VPV17"/>
      <c r="VPW17"/>
      <c r="VPX17"/>
      <c r="VPY17"/>
      <c r="VPZ17"/>
      <c r="VQA17"/>
      <c r="VQB17"/>
      <c r="VQC17"/>
      <c r="VQD17"/>
      <c r="VQE17"/>
      <c r="VQF17"/>
      <c r="VQG17"/>
      <c r="VQH17"/>
      <c r="VQI17"/>
      <c r="VQJ17"/>
      <c r="VQK17"/>
      <c r="VQL17"/>
      <c r="VQM17"/>
      <c r="VQN17"/>
      <c r="VQO17"/>
      <c r="VQP17"/>
      <c r="VQQ17"/>
      <c r="VQR17"/>
      <c r="VQS17"/>
      <c r="VQT17"/>
      <c r="VQU17"/>
      <c r="VQV17"/>
      <c r="VQW17"/>
      <c r="VQX17"/>
      <c r="VQY17"/>
      <c r="VQZ17"/>
      <c r="VRA17"/>
      <c r="VRB17"/>
      <c r="VRC17"/>
      <c r="VRD17"/>
      <c r="VRE17"/>
      <c r="VRF17"/>
      <c r="VRG17"/>
      <c r="VRH17"/>
      <c r="VRI17"/>
      <c r="VRJ17"/>
      <c r="VRK17"/>
      <c r="VRL17"/>
      <c r="VRM17"/>
      <c r="VRN17"/>
      <c r="VRO17"/>
      <c r="VRP17"/>
      <c r="VRQ17"/>
      <c r="VRR17"/>
      <c r="VRS17"/>
      <c r="VRT17"/>
      <c r="VRU17"/>
      <c r="VRV17"/>
      <c r="VRW17"/>
      <c r="VRX17"/>
      <c r="VRY17"/>
      <c r="VRZ17"/>
      <c r="VSA17"/>
      <c r="VSB17"/>
      <c r="VSC17"/>
      <c r="VSD17"/>
      <c r="VSE17"/>
      <c r="VSF17"/>
      <c r="VSG17"/>
      <c r="VSH17"/>
      <c r="VSI17"/>
      <c r="VSJ17"/>
      <c r="VSK17"/>
      <c r="VSL17"/>
      <c r="VSM17"/>
      <c r="VSN17"/>
      <c r="VSO17"/>
      <c r="VSP17"/>
      <c r="VSQ17"/>
      <c r="VSR17"/>
      <c r="VSS17"/>
      <c r="VST17"/>
      <c r="VSU17"/>
      <c r="VSV17"/>
      <c r="VSW17"/>
      <c r="VSX17"/>
      <c r="VSY17"/>
      <c r="VSZ17"/>
      <c r="VTA17"/>
      <c r="VTB17"/>
      <c r="VTC17"/>
      <c r="VTD17"/>
      <c r="VTE17"/>
      <c r="VTF17"/>
      <c r="VTG17"/>
      <c r="VTH17"/>
      <c r="VTI17"/>
      <c r="VTJ17"/>
      <c r="VTK17"/>
      <c r="VTL17"/>
      <c r="VTM17"/>
      <c r="VTN17"/>
      <c r="VTO17"/>
      <c r="VTP17"/>
      <c r="VTQ17"/>
      <c r="VTR17"/>
      <c r="VTS17"/>
      <c r="VTT17"/>
      <c r="VTU17"/>
      <c r="VTV17"/>
      <c r="VTW17"/>
      <c r="VTX17"/>
      <c r="VTY17"/>
      <c r="VTZ17"/>
      <c r="VUA17"/>
      <c r="VUB17"/>
      <c r="VUC17"/>
      <c r="VUD17"/>
      <c r="VUE17"/>
      <c r="VUF17"/>
      <c r="VUG17"/>
      <c r="VUH17"/>
      <c r="VUI17"/>
      <c r="VUJ17"/>
      <c r="VUK17"/>
      <c r="VUL17"/>
      <c r="VUM17"/>
      <c r="VUN17"/>
      <c r="VUO17"/>
      <c r="VUP17"/>
      <c r="VUQ17"/>
      <c r="VUR17"/>
      <c r="VUS17"/>
      <c r="VUT17"/>
      <c r="VUU17"/>
      <c r="VUV17"/>
      <c r="VUW17"/>
      <c r="VUX17"/>
      <c r="VUY17"/>
      <c r="VUZ17"/>
      <c r="VVA17"/>
      <c r="VVB17"/>
      <c r="VVC17"/>
      <c r="VVD17"/>
      <c r="VVE17"/>
      <c r="VVF17"/>
      <c r="VVG17"/>
      <c r="VVH17"/>
      <c r="VVI17"/>
      <c r="VVJ17"/>
      <c r="VVK17"/>
      <c r="VVL17"/>
      <c r="VVM17"/>
      <c r="VVN17"/>
      <c r="VVO17"/>
      <c r="VVP17"/>
      <c r="VVQ17"/>
      <c r="VVR17"/>
      <c r="VVS17"/>
      <c r="VVT17"/>
      <c r="VVU17"/>
      <c r="VVV17"/>
      <c r="VVW17"/>
      <c r="VVX17"/>
      <c r="VVY17"/>
      <c r="VVZ17"/>
      <c r="VWA17"/>
      <c r="VWB17"/>
      <c r="VWC17"/>
      <c r="VWD17"/>
      <c r="VWE17"/>
      <c r="VWF17"/>
      <c r="VWG17"/>
      <c r="VWH17"/>
      <c r="VWI17"/>
      <c r="VWJ17"/>
      <c r="VWK17"/>
      <c r="VWL17"/>
      <c r="VWM17"/>
      <c r="VWN17"/>
      <c r="VWO17"/>
      <c r="VWP17"/>
      <c r="VWQ17"/>
      <c r="VWR17"/>
      <c r="VWS17"/>
      <c r="VWT17"/>
      <c r="VWU17"/>
      <c r="VWV17"/>
      <c r="VWW17"/>
      <c r="VWX17"/>
      <c r="VWY17"/>
      <c r="VWZ17"/>
      <c r="VXA17"/>
      <c r="VXB17"/>
      <c r="VXC17"/>
      <c r="VXD17"/>
      <c r="VXE17"/>
      <c r="VXF17"/>
      <c r="VXG17"/>
      <c r="VXH17"/>
      <c r="VXI17"/>
      <c r="VXJ17"/>
      <c r="VXK17"/>
      <c r="VXL17"/>
      <c r="VXM17"/>
      <c r="VXN17"/>
      <c r="VXO17"/>
      <c r="VXP17"/>
      <c r="VXQ17"/>
      <c r="VXR17"/>
      <c r="VXS17"/>
      <c r="VXT17"/>
      <c r="VXU17"/>
      <c r="VXV17"/>
      <c r="VXW17"/>
      <c r="VXX17"/>
      <c r="VXY17"/>
      <c r="VXZ17"/>
      <c r="VYA17"/>
      <c r="VYB17"/>
      <c r="VYC17"/>
      <c r="VYD17"/>
      <c r="VYE17"/>
      <c r="VYF17"/>
      <c r="VYG17"/>
      <c r="VYH17"/>
      <c r="VYI17"/>
      <c r="VYJ17"/>
      <c r="VYK17"/>
      <c r="VYL17"/>
      <c r="VYM17"/>
      <c r="VYN17"/>
      <c r="VYO17"/>
      <c r="VYP17"/>
      <c r="VYQ17"/>
      <c r="VYR17"/>
      <c r="VYS17"/>
      <c r="VYT17"/>
      <c r="VYU17"/>
      <c r="VYV17"/>
      <c r="VYW17"/>
      <c r="VYX17"/>
      <c r="VYY17"/>
      <c r="VYZ17"/>
      <c r="VZA17"/>
      <c r="VZB17"/>
      <c r="VZC17"/>
      <c r="VZD17"/>
      <c r="VZE17"/>
      <c r="VZF17"/>
      <c r="VZG17"/>
      <c r="VZH17"/>
      <c r="VZI17"/>
      <c r="VZJ17"/>
      <c r="VZK17"/>
      <c r="VZL17"/>
      <c r="VZM17"/>
      <c r="VZN17"/>
      <c r="VZO17"/>
      <c r="VZP17"/>
      <c r="VZQ17"/>
      <c r="VZR17"/>
      <c r="VZS17"/>
      <c r="VZT17"/>
      <c r="VZU17"/>
      <c r="VZV17"/>
      <c r="VZW17"/>
      <c r="VZX17"/>
      <c r="VZY17"/>
      <c r="VZZ17"/>
      <c r="WAA17"/>
      <c r="WAB17"/>
      <c r="WAC17"/>
      <c r="WAD17"/>
      <c r="WAE17"/>
      <c r="WAF17"/>
      <c r="WAG17"/>
      <c r="WAH17"/>
      <c r="WAI17"/>
      <c r="WAJ17"/>
      <c r="WAK17"/>
      <c r="WAL17"/>
      <c r="WAM17"/>
      <c r="WAN17"/>
      <c r="WAO17"/>
      <c r="WAP17"/>
      <c r="WAQ17"/>
      <c r="WAR17"/>
      <c r="WAS17"/>
      <c r="WAT17"/>
      <c r="WAU17"/>
      <c r="WAV17"/>
      <c r="WAW17"/>
      <c r="WAX17"/>
      <c r="WAY17"/>
      <c r="WAZ17"/>
      <c r="WBA17"/>
      <c r="WBB17"/>
      <c r="WBC17"/>
      <c r="WBD17"/>
      <c r="WBE17"/>
      <c r="WBF17"/>
      <c r="WBG17"/>
      <c r="WBH17"/>
      <c r="WBI17"/>
      <c r="WBJ17"/>
      <c r="WBK17"/>
      <c r="WBL17"/>
      <c r="WBM17"/>
      <c r="WBN17"/>
      <c r="WBO17"/>
      <c r="WBP17"/>
      <c r="WBQ17"/>
      <c r="WBR17"/>
      <c r="WBS17"/>
      <c r="WBT17"/>
      <c r="WBU17"/>
      <c r="WBV17"/>
      <c r="WBW17"/>
      <c r="WBX17"/>
      <c r="WBY17"/>
      <c r="WBZ17"/>
      <c r="WCA17"/>
      <c r="WCB17"/>
      <c r="WCC17"/>
      <c r="WCD17"/>
      <c r="WCE17"/>
      <c r="WCF17"/>
      <c r="WCG17"/>
      <c r="WCH17"/>
      <c r="WCI17"/>
      <c r="WCJ17"/>
      <c r="WCK17"/>
      <c r="WCL17"/>
      <c r="WCM17"/>
      <c r="WCN17"/>
      <c r="WCO17"/>
      <c r="WCP17"/>
      <c r="WCQ17"/>
      <c r="WCR17"/>
      <c r="WCS17"/>
      <c r="WCT17"/>
      <c r="WCU17"/>
      <c r="WCV17"/>
      <c r="WCW17"/>
      <c r="WCX17"/>
      <c r="WCY17"/>
      <c r="WCZ17"/>
      <c r="WDA17"/>
      <c r="WDB17"/>
      <c r="WDC17"/>
      <c r="WDD17"/>
      <c r="WDE17"/>
      <c r="WDF17"/>
      <c r="WDG17"/>
      <c r="WDH17"/>
      <c r="WDI17"/>
      <c r="WDJ17"/>
      <c r="WDK17"/>
      <c r="WDL17"/>
      <c r="WDM17"/>
      <c r="WDN17"/>
      <c r="WDO17"/>
      <c r="WDP17"/>
      <c r="WDQ17"/>
      <c r="WDR17"/>
      <c r="WDS17"/>
      <c r="WDT17"/>
      <c r="WDU17"/>
      <c r="WDV17"/>
      <c r="WDW17"/>
      <c r="WDX17"/>
      <c r="WDY17"/>
      <c r="WDZ17"/>
      <c r="WEA17"/>
      <c r="WEB17"/>
      <c r="WEC17"/>
      <c r="WED17"/>
      <c r="WEE17"/>
      <c r="WEF17"/>
      <c r="WEG17"/>
      <c r="WEH17"/>
      <c r="WEI17"/>
      <c r="WEJ17"/>
      <c r="WEK17"/>
      <c r="WEL17"/>
      <c r="WEM17"/>
      <c r="WEN17"/>
      <c r="WEO17"/>
      <c r="WEP17"/>
      <c r="WEQ17"/>
      <c r="WER17"/>
      <c r="WES17"/>
      <c r="WET17"/>
      <c r="WEU17"/>
      <c r="WEV17"/>
      <c r="WEW17"/>
      <c r="WEX17"/>
      <c r="WEY17"/>
      <c r="WEZ17"/>
      <c r="WFA17"/>
      <c r="WFB17"/>
      <c r="WFC17"/>
      <c r="WFD17"/>
      <c r="WFE17"/>
      <c r="WFF17"/>
      <c r="WFG17"/>
      <c r="WFH17"/>
      <c r="WFI17"/>
      <c r="WFJ17"/>
      <c r="WFK17"/>
      <c r="WFL17"/>
      <c r="WFM17"/>
      <c r="WFN17"/>
      <c r="WFO17"/>
      <c r="WFP17"/>
      <c r="WFQ17"/>
      <c r="WFR17"/>
      <c r="WFS17"/>
      <c r="WFT17"/>
      <c r="WFU17"/>
      <c r="WFV17"/>
      <c r="WFW17"/>
      <c r="WFX17"/>
      <c r="WFY17"/>
      <c r="WFZ17"/>
      <c r="WGA17"/>
      <c r="WGB17"/>
      <c r="WGC17"/>
      <c r="WGD17"/>
      <c r="WGE17"/>
      <c r="WGF17"/>
      <c r="WGG17"/>
      <c r="WGH17"/>
      <c r="WGI17"/>
      <c r="WGJ17"/>
      <c r="WGK17"/>
      <c r="WGL17"/>
      <c r="WGM17"/>
      <c r="WGN17"/>
      <c r="WGO17"/>
      <c r="WGP17"/>
      <c r="WGQ17"/>
      <c r="WGR17"/>
      <c r="WGS17"/>
      <c r="WGT17"/>
      <c r="WGU17"/>
      <c r="WGV17"/>
      <c r="WGW17"/>
      <c r="WGX17"/>
      <c r="WGY17"/>
      <c r="WGZ17"/>
      <c r="WHA17"/>
      <c r="WHB17"/>
      <c r="WHC17"/>
      <c r="WHD17"/>
      <c r="WHE17"/>
      <c r="WHF17"/>
      <c r="WHG17"/>
      <c r="WHH17"/>
      <c r="WHI17"/>
      <c r="WHJ17"/>
      <c r="WHK17"/>
      <c r="WHL17"/>
      <c r="WHM17"/>
      <c r="WHN17"/>
      <c r="WHO17"/>
      <c r="WHP17"/>
      <c r="WHQ17"/>
      <c r="WHR17"/>
      <c r="WHS17"/>
      <c r="WHT17"/>
      <c r="WHU17"/>
      <c r="WHV17"/>
      <c r="WHW17"/>
      <c r="WHX17"/>
      <c r="WHY17"/>
      <c r="WHZ17"/>
      <c r="WIA17"/>
      <c r="WIB17"/>
      <c r="WIC17"/>
      <c r="WID17"/>
      <c r="WIE17"/>
      <c r="WIF17"/>
      <c r="WIG17"/>
      <c r="WIH17"/>
      <c r="WII17"/>
      <c r="WIJ17"/>
      <c r="WIK17"/>
      <c r="WIL17"/>
      <c r="WIM17"/>
      <c r="WIN17"/>
      <c r="WIO17"/>
      <c r="WIP17"/>
      <c r="WIQ17"/>
      <c r="WIR17"/>
      <c r="WIS17"/>
      <c r="WIT17"/>
      <c r="WIU17"/>
      <c r="WIV17"/>
      <c r="WIW17"/>
      <c r="WIX17"/>
      <c r="WIY17"/>
      <c r="WIZ17"/>
      <c r="WJA17"/>
      <c r="WJB17"/>
      <c r="WJC17"/>
      <c r="WJD17"/>
      <c r="WJE17"/>
      <c r="WJF17"/>
      <c r="WJG17"/>
      <c r="WJH17"/>
      <c r="WJI17"/>
      <c r="WJJ17"/>
      <c r="WJK17"/>
      <c r="WJL17"/>
      <c r="WJM17"/>
      <c r="WJN17"/>
      <c r="WJO17"/>
      <c r="WJP17"/>
      <c r="WJQ17"/>
      <c r="WJR17"/>
      <c r="WJS17"/>
      <c r="WJT17"/>
      <c r="WJU17"/>
      <c r="WJV17"/>
      <c r="WJW17"/>
      <c r="WJX17"/>
      <c r="WJY17"/>
      <c r="WJZ17"/>
      <c r="WKA17"/>
      <c r="WKB17"/>
      <c r="WKC17"/>
      <c r="WKD17"/>
      <c r="WKE17"/>
      <c r="WKF17"/>
      <c r="WKG17"/>
      <c r="WKH17"/>
      <c r="WKI17"/>
      <c r="WKJ17"/>
      <c r="WKK17"/>
      <c r="WKL17"/>
      <c r="WKM17"/>
      <c r="WKN17"/>
      <c r="WKO17"/>
      <c r="WKP17"/>
      <c r="WKQ17"/>
      <c r="WKR17"/>
      <c r="WKS17"/>
      <c r="WKT17"/>
      <c r="WKU17"/>
      <c r="WKV17"/>
      <c r="WKW17"/>
      <c r="WKX17"/>
      <c r="WKY17"/>
      <c r="WKZ17"/>
      <c r="WLA17"/>
      <c r="WLB17"/>
      <c r="WLC17"/>
      <c r="WLD17"/>
      <c r="WLE17"/>
      <c r="WLF17"/>
      <c r="WLG17"/>
      <c r="WLH17"/>
      <c r="WLI17"/>
      <c r="WLJ17"/>
      <c r="WLK17"/>
      <c r="WLL17"/>
      <c r="WLM17"/>
      <c r="WLN17"/>
      <c r="WLO17"/>
      <c r="WLP17"/>
      <c r="WLQ17"/>
      <c r="WLR17"/>
      <c r="WLS17"/>
      <c r="WLT17"/>
      <c r="WLU17"/>
      <c r="WLV17"/>
      <c r="WLW17"/>
      <c r="WLX17"/>
      <c r="WLY17"/>
      <c r="WLZ17"/>
      <c r="WMA17"/>
      <c r="WMB17"/>
      <c r="WMC17"/>
      <c r="WMD17"/>
      <c r="WME17"/>
      <c r="WMF17"/>
      <c r="WMG17"/>
      <c r="WMH17"/>
      <c r="WMI17"/>
      <c r="WMJ17"/>
      <c r="WMK17"/>
      <c r="WML17"/>
      <c r="WMM17"/>
      <c r="WMN17"/>
      <c r="WMO17"/>
      <c r="WMP17"/>
      <c r="WMQ17"/>
      <c r="WMR17"/>
      <c r="WMS17"/>
      <c r="WMT17"/>
      <c r="WMU17"/>
      <c r="WMV17"/>
      <c r="WMW17"/>
      <c r="WMX17"/>
      <c r="WMY17"/>
      <c r="WMZ17"/>
      <c r="WNA17"/>
      <c r="WNB17"/>
      <c r="WNC17"/>
      <c r="WND17"/>
      <c r="WNE17"/>
      <c r="WNF17"/>
      <c r="WNG17"/>
      <c r="WNH17"/>
      <c r="WNI17"/>
      <c r="WNJ17"/>
      <c r="WNK17"/>
      <c r="WNL17"/>
      <c r="WNM17"/>
      <c r="WNN17"/>
      <c r="WNO17"/>
      <c r="WNP17"/>
      <c r="WNQ17"/>
      <c r="WNR17"/>
      <c r="WNS17"/>
      <c r="WNT17"/>
      <c r="WNU17"/>
      <c r="WNV17"/>
      <c r="WNW17"/>
      <c r="WNX17"/>
      <c r="WNY17"/>
      <c r="WNZ17"/>
      <c r="WOA17"/>
      <c r="WOB17"/>
      <c r="WOC17"/>
      <c r="WOD17"/>
      <c r="WOE17"/>
      <c r="WOF17"/>
      <c r="WOG17"/>
      <c r="WOH17"/>
      <c r="WOI17"/>
      <c r="WOJ17"/>
      <c r="WOK17"/>
      <c r="WOL17"/>
      <c r="WOM17"/>
      <c r="WON17"/>
      <c r="WOO17"/>
      <c r="WOP17"/>
      <c r="WOQ17"/>
      <c r="WOR17"/>
      <c r="WOS17"/>
      <c r="WOT17"/>
      <c r="WOU17"/>
      <c r="WOV17"/>
      <c r="WOW17"/>
      <c r="WOX17"/>
      <c r="WOY17"/>
      <c r="WOZ17"/>
      <c r="WPA17"/>
      <c r="WPB17"/>
      <c r="WPC17"/>
      <c r="WPD17"/>
      <c r="WPE17"/>
      <c r="WPF17"/>
      <c r="WPG17"/>
      <c r="WPH17"/>
      <c r="WPI17"/>
      <c r="WPJ17"/>
      <c r="WPK17"/>
      <c r="WPL17"/>
      <c r="WPM17"/>
      <c r="WPN17"/>
      <c r="WPO17"/>
      <c r="WPP17"/>
      <c r="WPQ17"/>
      <c r="WPR17"/>
      <c r="WPS17"/>
      <c r="WPT17"/>
      <c r="WPU17"/>
      <c r="WPV17"/>
      <c r="WPW17"/>
      <c r="WPX17"/>
      <c r="WPY17"/>
      <c r="WPZ17"/>
      <c r="WQA17"/>
      <c r="WQB17"/>
      <c r="WQC17"/>
      <c r="WQD17"/>
      <c r="WQE17"/>
      <c r="WQF17"/>
      <c r="WQG17"/>
      <c r="WQH17"/>
      <c r="WQI17"/>
      <c r="WQJ17"/>
      <c r="WQK17"/>
      <c r="WQL17"/>
      <c r="WQM17"/>
      <c r="WQN17"/>
      <c r="WQO17"/>
      <c r="WQP17"/>
      <c r="WQQ17"/>
      <c r="WQR17"/>
      <c r="WQS17"/>
      <c r="WQT17"/>
      <c r="WQU17"/>
      <c r="WQV17"/>
      <c r="WQW17"/>
      <c r="WQX17"/>
      <c r="WQY17"/>
      <c r="WQZ17"/>
      <c r="WRA17"/>
      <c r="WRB17"/>
      <c r="WRC17"/>
      <c r="WRD17"/>
      <c r="WRE17"/>
      <c r="WRF17"/>
      <c r="WRG17"/>
      <c r="WRH17"/>
      <c r="WRI17"/>
      <c r="WRJ17"/>
      <c r="WRK17"/>
      <c r="WRL17"/>
      <c r="WRM17"/>
      <c r="WRN17"/>
      <c r="WRO17"/>
      <c r="WRP17"/>
      <c r="WRQ17"/>
      <c r="WRR17"/>
      <c r="WRS17"/>
      <c r="WRT17"/>
      <c r="WRU17"/>
      <c r="WRV17"/>
      <c r="WRW17"/>
      <c r="WRX17"/>
      <c r="WRY17"/>
      <c r="WRZ17"/>
      <c r="WSA17"/>
      <c r="WSB17"/>
      <c r="WSC17"/>
      <c r="WSD17"/>
      <c r="WSE17"/>
      <c r="WSF17"/>
      <c r="WSG17"/>
      <c r="WSH17"/>
      <c r="WSI17"/>
      <c r="WSJ17"/>
      <c r="WSK17"/>
      <c r="WSL17"/>
      <c r="WSM17"/>
      <c r="WSN17"/>
      <c r="WSO17"/>
      <c r="WSP17"/>
      <c r="WSQ17"/>
      <c r="WSR17"/>
      <c r="WSS17"/>
      <c r="WST17"/>
      <c r="WSU17"/>
      <c r="WSV17"/>
      <c r="WSW17"/>
      <c r="WSX17"/>
      <c r="WSY17"/>
      <c r="WSZ17"/>
      <c r="WTA17"/>
      <c r="WTB17"/>
      <c r="WTC17"/>
      <c r="WTD17"/>
      <c r="WTE17"/>
      <c r="WTF17"/>
      <c r="WTG17"/>
      <c r="WTH17"/>
      <c r="WTI17"/>
      <c r="WTJ17"/>
      <c r="WTK17"/>
      <c r="WTL17"/>
      <c r="WTM17"/>
      <c r="WTN17"/>
      <c r="WTO17"/>
      <c r="WTP17"/>
      <c r="WTQ17"/>
      <c r="WTR17"/>
      <c r="WTS17"/>
      <c r="WTT17"/>
      <c r="WTU17"/>
      <c r="WTV17"/>
      <c r="WTW17"/>
      <c r="WTX17"/>
      <c r="WTY17"/>
      <c r="WTZ17"/>
      <c r="WUA17"/>
      <c r="WUB17"/>
      <c r="WUC17"/>
      <c r="WUD17"/>
      <c r="WUE17"/>
      <c r="WUF17"/>
      <c r="WUG17"/>
      <c r="WUH17"/>
      <c r="WUI17"/>
      <c r="WUJ17"/>
      <c r="WUK17"/>
      <c r="WUL17"/>
      <c r="WUM17"/>
      <c r="WUN17"/>
      <c r="WUO17"/>
      <c r="WUP17"/>
      <c r="WUQ17"/>
      <c r="WUR17"/>
      <c r="WUS17"/>
      <c r="WUT17"/>
      <c r="WUU17"/>
      <c r="WUV17"/>
      <c r="WUW17"/>
      <c r="WUX17"/>
      <c r="WUY17"/>
      <c r="WUZ17"/>
      <c r="WVA17"/>
      <c r="WVB17"/>
      <c r="WVC17"/>
      <c r="WVD17"/>
      <c r="WVE17"/>
      <c r="WVF17"/>
      <c r="WVG17"/>
      <c r="WVH17"/>
      <c r="WVI17"/>
      <c r="WVJ17"/>
      <c r="WVK17"/>
      <c r="WVL17"/>
      <c r="WVM17"/>
      <c r="WVN17"/>
      <c r="WVO17"/>
      <c r="WVP17"/>
      <c r="WVQ17"/>
      <c r="WVR17"/>
      <c r="WVS17"/>
      <c r="WVT17"/>
      <c r="WVU17"/>
      <c r="WVV17"/>
      <c r="WVW17"/>
      <c r="WVX17"/>
      <c r="WVY17"/>
      <c r="WVZ17"/>
      <c r="WWA17"/>
      <c r="WWB17"/>
      <c r="WWC17"/>
      <c r="WWD17"/>
      <c r="WWE17"/>
      <c r="WWF17"/>
      <c r="WWG17"/>
      <c r="WWH17"/>
      <c r="WWI17"/>
      <c r="WWJ17"/>
      <c r="WWK17"/>
      <c r="WWL17"/>
      <c r="WWM17"/>
      <c r="WWN17"/>
      <c r="WWO17"/>
      <c r="WWP17"/>
      <c r="WWQ17"/>
      <c r="WWR17"/>
      <c r="WWS17"/>
      <c r="WWT17"/>
      <c r="WWU17"/>
      <c r="WWV17"/>
      <c r="WWW17"/>
      <c r="WWX17"/>
      <c r="WWY17"/>
      <c r="WWZ17"/>
      <c r="WXA17"/>
      <c r="WXB17"/>
      <c r="WXC17"/>
      <c r="WXD17"/>
      <c r="WXE17"/>
      <c r="WXF17"/>
      <c r="WXG17"/>
      <c r="WXH17"/>
      <c r="WXI17"/>
      <c r="WXJ17"/>
      <c r="WXK17"/>
      <c r="WXL17"/>
      <c r="WXM17"/>
      <c r="WXN17"/>
      <c r="WXO17"/>
      <c r="WXP17"/>
      <c r="WXQ17"/>
      <c r="WXR17"/>
      <c r="WXS17"/>
      <c r="WXT17"/>
      <c r="WXU17"/>
      <c r="WXV17"/>
      <c r="WXW17"/>
      <c r="WXX17"/>
      <c r="WXY17"/>
      <c r="WXZ17"/>
      <c r="WYA17"/>
      <c r="WYB17"/>
      <c r="WYC17"/>
      <c r="WYD17"/>
      <c r="WYE17"/>
      <c r="WYF17"/>
      <c r="WYG17"/>
      <c r="WYH17"/>
      <c r="WYI17"/>
      <c r="WYJ17"/>
      <c r="WYK17"/>
      <c r="WYL17"/>
      <c r="WYM17"/>
      <c r="WYN17"/>
      <c r="WYO17"/>
      <c r="WYP17"/>
      <c r="WYQ17"/>
      <c r="WYR17"/>
      <c r="WYS17"/>
      <c r="WYT17"/>
      <c r="WYU17"/>
      <c r="WYV17"/>
      <c r="WYW17"/>
      <c r="WYX17"/>
      <c r="WYY17"/>
      <c r="WYZ17"/>
      <c r="WZA17"/>
      <c r="WZB17"/>
      <c r="WZC17"/>
      <c r="WZD17"/>
      <c r="WZE17"/>
      <c r="WZF17"/>
      <c r="WZG17"/>
      <c r="WZH17"/>
      <c r="WZI17"/>
      <c r="WZJ17"/>
      <c r="WZK17"/>
      <c r="WZL17"/>
      <c r="WZM17"/>
      <c r="WZN17"/>
      <c r="WZO17"/>
      <c r="WZP17"/>
      <c r="WZQ17"/>
      <c r="WZR17"/>
      <c r="WZS17"/>
      <c r="WZT17"/>
      <c r="WZU17"/>
      <c r="WZV17"/>
      <c r="WZW17"/>
      <c r="WZX17"/>
      <c r="WZY17"/>
      <c r="WZZ17"/>
      <c r="XAA17"/>
      <c r="XAB17"/>
      <c r="XAC17"/>
      <c r="XAD17"/>
      <c r="XAE17"/>
      <c r="XAF17"/>
      <c r="XAG17"/>
      <c r="XAH17"/>
      <c r="XAI17"/>
      <c r="XAJ17"/>
      <c r="XAK17"/>
      <c r="XAL17"/>
      <c r="XAM17"/>
      <c r="XAN17"/>
      <c r="XAO17"/>
      <c r="XAP17"/>
      <c r="XAQ17"/>
      <c r="XAR17"/>
      <c r="XAS17"/>
      <c r="XAT17"/>
      <c r="XAU17"/>
      <c r="XAV17"/>
      <c r="XAW17"/>
      <c r="XAX17"/>
      <c r="XAY17"/>
      <c r="XAZ17"/>
      <c r="XBA17"/>
      <c r="XBB17"/>
      <c r="XBC17"/>
      <c r="XBD17"/>
      <c r="XBE17"/>
      <c r="XBF17"/>
      <c r="XBG17"/>
      <c r="XBH17"/>
      <c r="XBI17"/>
      <c r="XBJ17"/>
      <c r="XBK17"/>
      <c r="XBL17"/>
      <c r="XBM17"/>
      <c r="XBN17"/>
      <c r="XBO17"/>
      <c r="XBP17"/>
      <c r="XBQ17"/>
      <c r="XBR17"/>
      <c r="XBS17"/>
      <c r="XBT17"/>
      <c r="XBU17"/>
      <c r="XBV17"/>
      <c r="XBW17"/>
      <c r="XBX17"/>
      <c r="XBY17"/>
      <c r="XBZ17"/>
      <c r="XCA17"/>
      <c r="XCB17"/>
      <c r="XCC17"/>
      <c r="XCD17"/>
      <c r="XCE17"/>
      <c r="XCF17"/>
      <c r="XCG17"/>
      <c r="XCH17"/>
      <c r="XCI17"/>
      <c r="XCJ17"/>
      <c r="XCK17"/>
      <c r="XCL17"/>
      <c r="XCM17"/>
      <c r="XCN17"/>
      <c r="XCO17"/>
      <c r="XCP17"/>
      <c r="XCQ17"/>
      <c r="XCR17"/>
      <c r="XCS17"/>
      <c r="XCT17"/>
      <c r="XCU17"/>
      <c r="XCV17"/>
      <c r="XCW17"/>
      <c r="XCX17"/>
      <c r="XCY17"/>
      <c r="XCZ17"/>
      <c r="XDA17"/>
      <c r="XDB17"/>
      <c r="XDC17"/>
      <c r="XDD17"/>
      <c r="XDE17"/>
      <c r="XDF17"/>
      <c r="XDG17"/>
      <c r="XDH17"/>
      <c r="XDI17"/>
      <c r="XDJ17"/>
      <c r="XDK17"/>
      <c r="XDL17"/>
      <c r="XDM17"/>
      <c r="XDN17"/>
      <c r="XDO17"/>
      <c r="XDP17"/>
      <c r="XDQ17"/>
      <c r="XDR17"/>
      <c r="XDS17"/>
      <c r="XDT17"/>
      <c r="XDU17"/>
      <c r="XDV17"/>
      <c r="XDW17"/>
      <c r="XDX17"/>
      <c r="XDY17"/>
      <c r="XDZ17"/>
      <c r="XEA17"/>
      <c r="XEB17"/>
      <c r="XEC17"/>
      <c r="XED17"/>
      <c r="XEE17"/>
      <c r="XEF17"/>
      <c r="XEG17"/>
      <c r="XEH17"/>
      <c r="XEI17"/>
      <c r="XEJ17"/>
      <c r="XEK17"/>
      <c r="XEL17"/>
      <c r="XEM17"/>
      <c r="XEN17"/>
      <c r="XEO17"/>
      <c r="XEP17"/>
      <c r="XEQ17"/>
      <c r="XER17"/>
      <c r="XES17"/>
      <c r="XET17"/>
      <c r="XEU17"/>
      <c r="XEV17"/>
      <c r="XEW17"/>
      <c r="XEX17"/>
      <c r="XEY17"/>
      <c r="XEZ17"/>
      <c r="XFA17"/>
    </row>
    <row r="18" spans="1:16381" s="1" customFormat="1" ht="75">
      <c r="A18" s="556" t="str">
        <f t="array" ref="A18">INDEX(CO_indicators_list[], SMALL(IF(CO_Indic_List='1_Entry_Table'!$B$16,ROW(CO_Indic_List)-7),ROWS(A$6:A18)),2)</f>
        <v>Output 1.3</v>
      </c>
      <c r="B18" s="530" t="str">
        <f>IF(ISERROR(VLOOKUP(A18,FillHome_OO[],3,FALSE))=TRUE,,VLOOKUP(A18,FillHome_OO[],3,FALSE))</f>
        <v>1.3 - Educational learning outcomes for girls and boys enhanced and relevant to the country’s development potential</v>
      </c>
      <c r="C18" s="530">
        <f>Monitoring_Table!C18</f>
        <v>0</v>
      </c>
      <c r="D18" s="530" t="str">
        <f>VLOOKUP(ShadowTable[[#This Row],[indicators]],Tablo_MonitoringTable[],2,FALSE)</f>
        <v>Indicator 1.3.2</v>
      </c>
      <c r="E18" s="208" t="str">
        <f t="array" ref="E18">INDEX(CO_indicators_list[], SMALL(IF(CO_Indic_List='1_Entry_Table'!$B$16,ROW(CO_Indic_List)-7),ROWS(E$6:E18)),8)</f>
        <v>1.3.2 - Number of adolescents reached by a comprehensive sexuality education programme aligned with international standards</v>
      </c>
      <c r="F18" s="526">
        <f>IF(ISERROR(VLOOKUP(ShadowTable[[#This Row],[indicators]],Tablo_MonitoringTable[],3,FALSE))=TRUE,,VLOOKUP(ShadowTable[[#This Row],[indicators]],Tablo_MonitoringTable[],3,FALSE))</f>
        <v>0</v>
      </c>
      <c r="G18" s="526">
        <f>VLOOKUP(ShadowTable[[#This Row],[indicators]],Tablo_MonitoringTable[],4,FALSE)</f>
        <v>0</v>
      </c>
      <c r="H18" s="526">
        <f>VLOOKUP(ShadowTable[[#This Row],[indicators]],Tablo_MonitoringTable[],5,FALSE)</f>
        <v>0</v>
      </c>
      <c r="I18" s="526">
        <f>VLOOKUP(ShadowTable[[#This Row],[indicators]],Tablo_MonitoringTable[],6,FALSE)</f>
        <v>0</v>
      </c>
      <c r="J18" s="526">
        <f>VLOOKUP(ShadowTable[[#This Row],[indicators]],Tablo_MonitoringTable[],7,FALSE)</f>
        <v>0</v>
      </c>
      <c r="K18" s="526">
        <f>VLOOKUP(ShadowTable[[#This Row],[indicators]],Tablo_MonitoringTable[],8,FALSE)</f>
        <v>0</v>
      </c>
      <c r="L18" s="526">
        <f>VLOOKUP(ShadowTable[[#This Row],[indicators]],Tablo_MonitoringTable[],10,FALSE)</f>
        <v>0</v>
      </c>
      <c r="M18" s="526">
        <f>VLOOKUP(ShadowTable[[#This Row],[indicators]],Tablo_MonitoringTable[],11,FALSE)</f>
        <v>0</v>
      </c>
      <c r="N18" s="526">
        <f>VLOOKUP(ShadowTable[[#This Row],[indicators]],Tablo_MonitoringTable[],13,FALSE)</f>
        <v>0</v>
      </c>
      <c r="O18" s="526">
        <f>VLOOKUP(ShadowTable[[#This Row],[indicators]],Tablo_MonitoringTable[],14,FALSE)</f>
        <v>0</v>
      </c>
      <c r="P18" s="526">
        <f>VLOOKUP(ShadowTable[[#This Row],[indicators]],Tablo_MonitoringTable[],16,FALSE)</f>
        <v>0</v>
      </c>
      <c r="Q18" s="526">
        <f>VLOOKUP(ShadowTable[[#This Row],[indicators]],Tablo_MonitoringTable[],17,FALSE)</f>
        <v>0</v>
      </c>
      <c r="R18" s="526">
        <f>VLOOKUP(ShadowTable[[#This Row],[indicators]],Tablo_MonitoringTable[],19,FALSE)</f>
        <v>0</v>
      </c>
      <c r="S18" s="526">
        <f>VLOOKUP(ShadowTable[[#This Row],[indicators]],Tablo_MonitoringTable[],20,FALSE)</f>
        <v>0</v>
      </c>
      <c r="T18" s="526">
        <f>VLOOKUP(ShadowTable[[#This Row],[indicators]],Tablo_MonitoringTable[],22,FALSE)</f>
        <v>0</v>
      </c>
      <c r="U18" s="526">
        <f>VLOOKUP(ShadowTable[[#This Row],[indicators]],Tablo_MonitoringTable[],23,FALSE)</f>
        <v>0</v>
      </c>
      <c r="V18" s="225">
        <f>VLOOKUP(ShadowTable[[#This Row],[indicators]],Tablo_MonitoringTable[],25,FALSE)</f>
        <v>0</v>
      </c>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c r="IW18"/>
      <c r="IX18"/>
      <c r="IY18"/>
      <c r="IZ18"/>
      <c r="JA18"/>
      <c r="JB18"/>
      <c r="JC18"/>
      <c r="JD18"/>
      <c r="JE18"/>
      <c r="JF18"/>
      <c r="JG18"/>
      <c r="JH18"/>
      <c r="JI18"/>
      <c r="JJ18"/>
      <c r="JK18"/>
      <c r="JL18"/>
      <c r="JM18"/>
      <c r="JN18"/>
      <c r="JO18"/>
      <c r="JP18"/>
      <c r="JQ18"/>
      <c r="JR18"/>
      <c r="JS18"/>
      <c r="JT18"/>
      <c r="JU18"/>
      <c r="JV18"/>
      <c r="JW18"/>
      <c r="JX18"/>
      <c r="JY18"/>
      <c r="JZ18"/>
      <c r="KA18"/>
      <c r="KB18"/>
      <c r="KC18"/>
      <c r="KD18"/>
      <c r="KE18"/>
      <c r="KF18"/>
      <c r="KG18"/>
      <c r="KH18"/>
      <c r="KI18"/>
      <c r="KJ18"/>
      <c r="KK18"/>
      <c r="KL18"/>
      <c r="KM18"/>
      <c r="KN18"/>
      <c r="KO18"/>
      <c r="KP18"/>
      <c r="KQ18"/>
      <c r="KR18"/>
      <c r="KS18"/>
      <c r="KT18"/>
      <c r="KU18"/>
      <c r="KV18"/>
      <c r="KW18"/>
      <c r="KX18"/>
      <c r="KY18"/>
      <c r="KZ18"/>
      <c r="LA18"/>
      <c r="LB18"/>
      <c r="LC18"/>
      <c r="LD18"/>
      <c r="LE18"/>
      <c r="LF18"/>
      <c r="LG18"/>
      <c r="LH18"/>
      <c r="LI18"/>
      <c r="LJ18"/>
      <c r="LK18"/>
      <c r="LL18"/>
      <c r="LM18"/>
      <c r="LN18"/>
      <c r="LO18"/>
      <c r="LP18"/>
      <c r="LQ18"/>
      <c r="LR18"/>
      <c r="LS18"/>
      <c r="LT18"/>
      <c r="LU18"/>
      <c r="LV18"/>
      <c r="LW18"/>
      <c r="LX18"/>
      <c r="LY18"/>
      <c r="LZ18"/>
      <c r="MA18"/>
      <c r="MB18"/>
      <c r="MC18"/>
      <c r="MD18"/>
      <c r="ME18"/>
      <c r="MF18"/>
      <c r="MG18"/>
      <c r="MH18"/>
      <c r="MI18"/>
      <c r="MJ18"/>
      <c r="MK18"/>
      <c r="ML18"/>
      <c r="MM18"/>
      <c r="MN18"/>
      <c r="MO18"/>
      <c r="MP18"/>
      <c r="MQ18"/>
      <c r="MR18"/>
      <c r="MS18"/>
      <c r="MT18"/>
      <c r="MU18"/>
      <c r="MV18"/>
      <c r="MW18"/>
      <c r="MX18"/>
      <c r="MY18"/>
      <c r="MZ18"/>
      <c r="NA18"/>
      <c r="NB18"/>
      <c r="NC18"/>
      <c r="ND18"/>
      <c r="NE18"/>
      <c r="NF18"/>
      <c r="NG18"/>
      <c r="NH18"/>
      <c r="NI18"/>
      <c r="NJ18"/>
      <c r="NK18"/>
      <c r="NL18"/>
      <c r="NM18"/>
      <c r="NN18"/>
      <c r="NO18"/>
      <c r="NP18"/>
      <c r="NQ18"/>
      <c r="NR18"/>
      <c r="NS18"/>
      <c r="NT18"/>
      <c r="NU18"/>
      <c r="NV18"/>
      <c r="NW18"/>
      <c r="NX18"/>
      <c r="NY18"/>
      <c r="NZ18"/>
      <c r="OA18"/>
      <c r="OB18"/>
      <c r="OC18"/>
      <c r="OD18"/>
      <c r="OE18"/>
      <c r="OF18"/>
      <c r="OG18"/>
      <c r="OH18"/>
      <c r="OI18"/>
      <c r="OJ18"/>
      <c r="OK18"/>
      <c r="OL18"/>
      <c r="OM18"/>
      <c r="ON18"/>
      <c r="OO18"/>
      <c r="OP18"/>
      <c r="OQ18"/>
      <c r="OR18"/>
      <c r="OS18"/>
      <c r="OT18"/>
      <c r="OU18"/>
      <c r="OV18"/>
      <c r="OW18"/>
      <c r="OX18"/>
      <c r="OY18"/>
      <c r="OZ18"/>
      <c r="PA18"/>
      <c r="PB18"/>
      <c r="PC18"/>
      <c r="PD18"/>
      <c r="PE18"/>
      <c r="PF18"/>
      <c r="PG18"/>
      <c r="PH18"/>
      <c r="PI18"/>
      <c r="PJ18"/>
      <c r="PK18"/>
      <c r="PL18"/>
      <c r="PM18"/>
      <c r="PN18"/>
      <c r="PO18"/>
      <c r="PP18"/>
      <c r="PQ18"/>
      <c r="PR18"/>
      <c r="PS18"/>
      <c r="PT18"/>
      <c r="PU18"/>
      <c r="PV18"/>
      <c r="PW18"/>
      <c r="PX18"/>
      <c r="PY18"/>
      <c r="PZ18"/>
      <c r="QA18"/>
      <c r="QB18"/>
      <c r="QC18"/>
      <c r="QD18"/>
      <c r="QE18"/>
      <c r="QF18"/>
      <c r="QG18"/>
      <c r="QH18"/>
      <c r="QI18"/>
      <c r="QJ18"/>
      <c r="QK18"/>
      <c r="QL18"/>
      <c r="QM18"/>
      <c r="QN18"/>
      <c r="QO18"/>
      <c r="QP18"/>
      <c r="QQ18"/>
      <c r="QR18"/>
      <c r="QS18"/>
      <c r="QT18"/>
      <c r="QU18"/>
      <c r="QV18"/>
      <c r="QW18"/>
      <c r="QX18"/>
      <c r="QY18"/>
      <c r="QZ18"/>
      <c r="RA18"/>
      <c r="RB18"/>
      <c r="RC18"/>
      <c r="RD18"/>
      <c r="RE18"/>
      <c r="RF18"/>
      <c r="RG18"/>
      <c r="RH18"/>
      <c r="RI18"/>
      <c r="RJ18"/>
      <c r="RK18"/>
      <c r="RL18"/>
      <c r="RM18"/>
      <c r="RN18"/>
      <c r="RO18"/>
      <c r="RP18"/>
      <c r="RQ18"/>
      <c r="RR18"/>
      <c r="RS18"/>
      <c r="RT18"/>
      <c r="RU18"/>
      <c r="RV18"/>
      <c r="RW18"/>
      <c r="RX18"/>
      <c r="RY18"/>
      <c r="RZ18"/>
      <c r="SA18"/>
      <c r="SB18"/>
      <c r="SC18"/>
      <c r="SD18"/>
      <c r="SE18"/>
      <c r="SF18"/>
      <c r="SG18"/>
      <c r="SH18"/>
      <c r="SI18"/>
      <c r="SJ18"/>
      <c r="SK18"/>
      <c r="SL18"/>
      <c r="SM18"/>
      <c r="SN18"/>
      <c r="SO18"/>
      <c r="SP18"/>
      <c r="SQ18"/>
      <c r="SR18"/>
      <c r="SS18"/>
      <c r="ST18"/>
      <c r="SU18"/>
      <c r="SV18"/>
      <c r="SW18"/>
      <c r="SX18"/>
      <c r="SY18"/>
      <c r="SZ18"/>
      <c r="TA18"/>
      <c r="TB18"/>
      <c r="TC18"/>
      <c r="TD18"/>
      <c r="TE18"/>
      <c r="TF18"/>
      <c r="TG18"/>
      <c r="TH18"/>
      <c r="TI18"/>
      <c r="TJ18"/>
      <c r="TK18"/>
      <c r="TL18"/>
      <c r="TM18"/>
      <c r="TN18"/>
      <c r="TO18"/>
      <c r="TP18"/>
      <c r="TQ18"/>
      <c r="TR18"/>
      <c r="TS18"/>
      <c r="TT18"/>
      <c r="TU18"/>
      <c r="TV18"/>
      <c r="TW18"/>
      <c r="TX18"/>
      <c r="TY18"/>
      <c r="TZ18"/>
      <c r="UA18"/>
      <c r="UB18"/>
      <c r="UC18"/>
      <c r="UD18"/>
      <c r="UE18"/>
      <c r="UF18"/>
      <c r="UG18"/>
      <c r="UH18"/>
      <c r="UI18"/>
      <c r="UJ18"/>
      <c r="UK18"/>
      <c r="UL18"/>
      <c r="UM18"/>
      <c r="UN18"/>
      <c r="UO18"/>
      <c r="UP18"/>
      <c r="UQ18"/>
      <c r="UR18"/>
      <c r="US18"/>
      <c r="UT18"/>
      <c r="UU18"/>
      <c r="UV18"/>
      <c r="UW18"/>
      <c r="UX18"/>
      <c r="UY18"/>
      <c r="UZ18"/>
      <c r="VA18"/>
      <c r="VB18"/>
      <c r="VC18"/>
      <c r="VD18"/>
      <c r="VE18"/>
      <c r="VF18"/>
      <c r="VG18"/>
      <c r="VH18"/>
      <c r="VI18"/>
      <c r="VJ18"/>
      <c r="VK18"/>
      <c r="VL18"/>
      <c r="VM18"/>
      <c r="VN18"/>
      <c r="VO18"/>
      <c r="VP18"/>
      <c r="VQ18"/>
      <c r="VR18"/>
      <c r="VS18"/>
      <c r="VT18"/>
      <c r="VU18"/>
      <c r="VV18"/>
      <c r="VW18"/>
      <c r="VX18"/>
      <c r="VY18"/>
      <c r="VZ18"/>
      <c r="WA18"/>
      <c r="WB18"/>
      <c r="WC18"/>
      <c r="WD18"/>
      <c r="WE18"/>
      <c r="WF18"/>
      <c r="WG18"/>
      <c r="WH18"/>
      <c r="WI18"/>
      <c r="WJ18"/>
      <c r="WK18"/>
      <c r="WL18"/>
      <c r="WM18"/>
      <c r="WN18"/>
      <c r="WO18"/>
      <c r="WP18"/>
      <c r="WQ18"/>
      <c r="WR18"/>
      <c r="WS18"/>
      <c r="WT18"/>
      <c r="WU18"/>
      <c r="WV18"/>
      <c r="WW18"/>
      <c r="WX18"/>
      <c r="WY18"/>
      <c r="WZ18"/>
      <c r="XA18"/>
      <c r="XB18"/>
      <c r="XC18"/>
      <c r="XD18"/>
      <c r="XE18"/>
      <c r="XF18"/>
      <c r="XG18"/>
      <c r="XH18"/>
      <c r="XI18"/>
      <c r="XJ18"/>
      <c r="XK18"/>
      <c r="XL18"/>
      <c r="XM18"/>
      <c r="XN18"/>
      <c r="XO18"/>
      <c r="XP18"/>
      <c r="XQ18"/>
      <c r="XR18"/>
      <c r="XS18"/>
      <c r="XT18"/>
      <c r="XU18"/>
      <c r="XV18"/>
      <c r="XW18"/>
      <c r="XX18"/>
      <c r="XY18"/>
      <c r="XZ18"/>
      <c r="YA18"/>
      <c r="YB18"/>
      <c r="YC18"/>
      <c r="YD18"/>
      <c r="YE18"/>
      <c r="YF18"/>
      <c r="YG18"/>
      <c r="YH18"/>
      <c r="YI18"/>
      <c r="YJ18"/>
      <c r="YK18"/>
      <c r="YL18"/>
      <c r="YM18"/>
      <c r="YN18"/>
      <c r="YO18"/>
      <c r="YP18"/>
      <c r="YQ18"/>
      <c r="YR18"/>
      <c r="YS18"/>
      <c r="YT18"/>
      <c r="YU18"/>
      <c r="YV18"/>
      <c r="YW18"/>
      <c r="YX18"/>
      <c r="YY18"/>
      <c r="YZ18"/>
      <c r="ZA18"/>
      <c r="ZB18"/>
      <c r="ZC18"/>
      <c r="ZD18"/>
      <c r="ZE18"/>
      <c r="ZF18"/>
      <c r="ZG18"/>
      <c r="ZH18"/>
      <c r="ZI18"/>
      <c r="ZJ18"/>
      <c r="ZK18"/>
      <c r="ZL18"/>
      <c r="ZM18"/>
      <c r="ZN18"/>
      <c r="ZO18"/>
      <c r="ZP18"/>
      <c r="ZQ18"/>
      <c r="ZR18"/>
      <c r="ZS18"/>
      <c r="ZT18"/>
      <c r="ZU18"/>
      <c r="ZV18"/>
      <c r="ZW18"/>
      <c r="ZX18"/>
      <c r="ZY18"/>
      <c r="ZZ18"/>
      <c r="AAA18"/>
      <c r="AAB18"/>
      <c r="AAC18"/>
      <c r="AAD18"/>
      <c r="AAE18"/>
      <c r="AAF18"/>
      <c r="AAG18"/>
      <c r="AAH18"/>
      <c r="AAI18"/>
      <c r="AAJ18"/>
      <c r="AAK18"/>
      <c r="AAL18"/>
      <c r="AAM18"/>
      <c r="AAN18"/>
      <c r="AAO18"/>
      <c r="AAP18"/>
      <c r="AAQ18"/>
      <c r="AAR18"/>
      <c r="AAS18"/>
      <c r="AAT18"/>
      <c r="AAU18"/>
      <c r="AAV18"/>
      <c r="AAW18"/>
      <c r="AAX18"/>
      <c r="AAY18"/>
      <c r="AAZ18"/>
      <c r="ABA18"/>
      <c r="ABB18"/>
      <c r="ABC18"/>
      <c r="ABD18"/>
      <c r="ABE18"/>
      <c r="ABF18"/>
      <c r="ABG18"/>
      <c r="ABH18"/>
      <c r="ABI18"/>
      <c r="ABJ18"/>
      <c r="ABK18"/>
      <c r="ABL18"/>
      <c r="ABM18"/>
      <c r="ABN18"/>
      <c r="ABO18"/>
      <c r="ABP18"/>
      <c r="ABQ18"/>
      <c r="ABR18"/>
      <c r="ABS18"/>
      <c r="ABT18"/>
      <c r="ABU18"/>
      <c r="ABV18"/>
      <c r="ABW18"/>
      <c r="ABX18"/>
      <c r="ABY18"/>
      <c r="ABZ18"/>
      <c r="ACA18"/>
      <c r="ACB18"/>
      <c r="ACC18"/>
      <c r="ACD18"/>
      <c r="ACE18"/>
      <c r="ACF18"/>
      <c r="ACG18"/>
      <c r="ACH18"/>
      <c r="ACI18"/>
      <c r="ACJ18"/>
      <c r="ACK18"/>
      <c r="ACL18"/>
      <c r="ACM18"/>
      <c r="ACN18"/>
      <c r="ACO18"/>
      <c r="ACP18"/>
      <c r="ACQ18"/>
      <c r="ACR18"/>
      <c r="ACS18"/>
      <c r="ACT18"/>
      <c r="ACU18"/>
      <c r="ACV18"/>
      <c r="ACW18"/>
      <c r="ACX18"/>
      <c r="ACY18"/>
      <c r="ACZ18"/>
      <c r="ADA18"/>
      <c r="ADB18"/>
      <c r="ADC18"/>
      <c r="ADD18"/>
      <c r="ADE18"/>
      <c r="ADF18"/>
      <c r="ADG18"/>
      <c r="ADH18"/>
      <c r="ADI18"/>
      <c r="ADJ18"/>
      <c r="ADK18"/>
      <c r="ADL18"/>
      <c r="ADM18"/>
      <c r="ADN18"/>
      <c r="ADO18"/>
      <c r="ADP18"/>
      <c r="ADQ18"/>
      <c r="ADR18"/>
      <c r="ADS18"/>
      <c r="ADT18"/>
      <c r="ADU18"/>
      <c r="ADV18"/>
      <c r="ADW18"/>
      <c r="ADX18"/>
      <c r="ADY18"/>
      <c r="ADZ18"/>
      <c r="AEA18"/>
      <c r="AEB18"/>
      <c r="AEC18"/>
      <c r="AED18"/>
      <c r="AEE18"/>
      <c r="AEF18"/>
      <c r="AEG18"/>
      <c r="AEH18"/>
      <c r="AEI18"/>
      <c r="AEJ18"/>
      <c r="AEK18"/>
      <c r="AEL18"/>
      <c r="AEM18"/>
      <c r="AEN18"/>
      <c r="AEO18"/>
      <c r="AEP18"/>
      <c r="AEQ18"/>
      <c r="AER18"/>
      <c r="AES18"/>
      <c r="AET18"/>
      <c r="AEU18"/>
      <c r="AEV18"/>
      <c r="AEW18"/>
      <c r="AEX18"/>
      <c r="AEY18"/>
      <c r="AEZ18"/>
      <c r="AFA18"/>
      <c r="AFB18"/>
      <c r="AFC18"/>
      <c r="AFD18"/>
      <c r="AFE18"/>
      <c r="AFF18"/>
      <c r="AFG18"/>
      <c r="AFH18"/>
      <c r="AFI18"/>
      <c r="AFJ18"/>
      <c r="AFK18"/>
      <c r="AFL18"/>
      <c r="AFM18"/>
      <c r="AFN18"/>
      <c r="AFO18"/>
      <c r="AFP18"/>
      <c r="AFQ18"/>
      <c r="AFR18"/>
      <c r="AFS18"/>
      <c r="AFT18"/>
      <c r="AFU18"/>
      <c r="AFV18"/>
      <c r="AFW18"/>
      <c r="AFX18"/>
      <c r="AFY18"/>
      <c r="AFZ18"/>
      <c r="AGA18"/>
      <c r="AGB18"/>
      <c r="AGC18"/>
      <c r="AGD18"/>
      <c r="AGE18"/>
      <c r="AGF18"/>
      <c r="AGG18"/>
      <c r="AGH18"/>
      <c r="AGI18"/>
      <c r="AGJ18"/>
      <c r="AGK18"/>
      <c r="AGL18"/>
      <c r="AGM18"/>
      <c r="AGN18"/>
      <c r="AGO18"/>
      <c r="AGP18"/>
      <c r="AGQ18"/>
      <c r="AGR18"/>
      <c r="AGS18"/>
      <c r="AGT18"/>
      <c r="AGU18"/>
      <c r="AGV18"/>
      <c r="AGW18"/>
      <c r="AGX18"/>
      <c r="AGY18"/>
      <c r="AGZ18"/>
      <c r="AHA18"/>
      <c r="AHB18"/>
      <c r="AHC18"/>
      <c r="AHD18"/>
      <c r="AHE18"/>
      <c r="AHF18"/>
      <c r="AHG18"/>
      <c r="AHH18"/>
      <c r="AHI18"/>
      <c r="AHJ18"/>
      <c r="AHK18"/>
      <c r="AHL18"/>
      <c r="AHM18"/>
      <c r="AHN18"/>
      <c r="AHO18"/>
      <c r="AHP18"/>
      <c r="AHQ18"/>
      <c r="AHR18"/>
      <c r="AHS18"/>
      <c r="AHT18"/>
      <c r="AHU18"/>
      <c r="AHV18"/>
      <c r="AHW18"/>
      <c r="AHX18"/>
      <c r="AHY18"/>
      <c r="AHZ18"/>
      <c r="AIA18"/>
      <c r="AIB18"/>
      <c r="AIC18"/>
      <c r="AID18"/>
      <c r="AIE18"/>
      <c r="AIF18"/>
      <c r="AIG18"/>
      <c r="AIH18"/>
      <c r="AII18"/>
      <c r="AIJ18"/>
      <c r="AIK18"/>
      <c r="AIL18"/>
      <c r="AIM18"/>
      <c r="AIN18"/>
      <c r="AIO18"/>
      <c r="AIP18"/>
      <c r="AIQ18"/>
      <c r="AIR18"/>
      <c r="AIS18"/>
      <c r="AIT18"/>
      <c r="AIU18"/>
      <c r="AIV18"/>
      <c r="AIW18"/>
      <c r="AIX18"/>
      <c r="AIY18"/>
      <c r="AIZ18"/>
      <c r="AJA18"/>
      <c r="AJB18"/>
      <c r="AJC18"/>
      <c r="AJD18"/>
      <c r="AJE18"/>
      <c r="AJF18"/>
      <c r="AJG18"/>
      <c r="AJH18"/>
      <c r="AJI18"/>
      <c r="AJJ18"/>
      <c r="AJK18"/>
      <c r="AJL18"/>
      <c r="AJM18"/>
      <c r="AJN18"/>
      <c r="AJO18"/>
      <c r="AJP18"/>
      <c r="AJQ18"/>
      <c r="AJR18"/>
      <c r="AJS18"/>
      <c r="AJT18"/>
      <c r="AJU18"/>
      <c r="AJV18"/>
      <c r="AJW18"/>
      <c r="AJX18"/>
      <c r="AJY18"/>
      <c r="AJZ18"/>
      <c r="AKA18"/>
      <c r="AKB18"/>
      <c r="AKC18"/>
      <c r="AKD18"/>
      <c r="AKE18"/>
      <c r="AKF18"/>
      <c r="AKG18"/>
      <c r="AKH18"/>
      <c r="AKI18"/>
      <c r="AKJ18"/>
      <c r="AKK18"/>
      <c r="AKL18"/>
      <c r="AKM18"/>
      <c r="AKN18"/>
      <c r="AKO18"/>
      <c r="AKP18"/>
      <c r="AKQ18"/>
      <c r="AKR18"/>
      <c r="AKS18"/>
      <c r="AKT18"/>
      <c r="AKU18"/>
      <c r="AKV18"/>
      <c r="AKW18"/>
      <c r="AKX18"/>
      <c r="AKY18"/>
      <c r="AKZ18"/>
      <c r="ALA18"/>
      <c r="ALB18"/>
      <c r="ALC18"/>
      <c r="ALD18"/>
      <c r="ALE18"/>
      <c r="ALF18"/>
      <c r="ALG18"/>
      <c r="ALH18"/>
      <c r="ALI18"/>
      <c r="ALJ18"/>
      <c r="ALK18"/>
      <c r="ALL18"/>
      <c r="ALM18"/>
      <c r="ALN18"/>
      <c r="ALO18"/>
      <c r="ALP18"/>
      <c r="ALQ18"/>
      <c r="ALR18"/>
      <c r="ALS18"/>
      <c r="ALT18"/>
      <c r="ALU18"/>
      <c r="ALV18"/>
      <c r="ALW18"/>
      <c r="ALX18"/>
      <c r="ALY18"/>
      <c r="ALZ18"/>
      <c r="AMA18"/>
      <c r="AMB18"/>
      <c r="AMC18"/>
      <c r="AMD18"/>
      <c r="AME18"/>
      <c r="AMF18"/>
      <c r="AMG18"/>
      <c r="AMH18"/>
      <c r="AMI18"/>
      <c r="AMJ18"/>
      <c r="AMK18"/>
      <c r="AML18"/>
      <c r="AMM18"/>
      <c r="AMN18"/>
      <c r="AMO18"/>
      <c r="AMP18"/>
      <c r="AMQ18"/>
      <c r="AMR18"/>
      <c r="AMS18"/>
      <c r="AMT18"/>
      <c r="AMU18"/>
      <c r="AMV18"/>
      <c r="AMW18"/>
      <c r="AMX18"/>
      <c r="AMY18"/>
      <c r="AMZ18"/>
      <c r="ANA18"/>
      <c r="ANB18"/>
      <c r="ANC18"/>
      <c r="AND18"/>
      <c r="ANE18"/>
      <c r="ANF18"/>
      <c r="ANG18"/>
      <c r="ANH18"/>
      <c r="ANI18"/>
      <c r="ANJ18"/>
      <c r="ANK18"/>
      <c r="ANL18"/>
      <c r="ANM18"/>
      <c r="ANN18"/>
      <c r="ANO18"/>
      <c r="ANP18"/>
      <c r="ANQ18"/>
      <c r="ANR18"/>
      <c r="ANS18"/>
      <c r="ANT18"/>
      <c r="ANU18"/>
      <c r="ANV18"/>
      <c r="ANW18"/>
      <c r="ANX18"/>
      <c r="ANY18"/>
      <c r="ANZ18"/>
      <c r="AOA18"/>
      <c r="AOB18"/>
      <c r="AOC18"/>
      <c r="AOD18"/>
      <c r="AOE18"/>
      <c r="AOF18"/>
      <c r="AOG18"/>
      <c r="AOH18"/>
      <c r="AOI18"/>
      <c r="AOJ18"/>
      <c r="AOK18"/>
      <c r="AOL18"/>
      <c r="AOM18"/>
      <c r="AON18"/>
      <c r="AOO18"/>
      <c r="AOP18"/>
      <c r="AOQ18"/>
      <c r="AOR18"/>
      <c r="AOS18"/>
      <c r="AOT18"/>
      <c r="AOU18"/>
      <c r="AOV18"/>
      <c r="AOW18"/>
      <c r="AOX18"/>
      <c r="AOY18"/>
      <c r="AOZ18"/>
      <c r="APA18"/>
      <c r="APB18"/>
      <c r="APC18"/>
      <c r="APD18"/>
      <c r="APE18"/>
      <c r="APF18"/>
      <c r="APG18"/>
      <c r="APH18"/>
      <c r="API18"/>
      <c r="APJ18"/>
      <c r="APK18"/>
      <c r="APL18"/>
      <c r="APM18"/>
      <c r="APN18"/>
      <c r="APO18"/>
      <c r="APP18"/>
      <c r="APQ18"/>
      <c r="APR18"/>
      <c r="APS18"/>
      <c r="APT18"/>
      <c r="APU18"/>
      <c r="APV18"/>
      <c r="APW18"/>
      <c r="APX18"/>
      <c r="APY18"/>
      <c r="APZ18"/>
      <c r="AQA18"/>
      <c r="AQB18"/>
      <c r="AQC18"/>
      <c r="AQD18"/>
      <c r="AQE18"/>
      <c r="AQF18"/>
      <c r="AQG18"/>
      <c r="AQH18"/>
      <c r="AQI18"/>
      <c r="AQJ18"/>
      <c r="AQK18"/>
      <c r="AQL18"/>
      <c r="AQM18"/>
      <c r="AQN18"/>
      <c r="AQO18"/>
      <c r="AQP18"/>
      <c r="AQQ18"/>
      <c r="AQR18"/>
      <c r="AQS18"/>
      <c r="AQT18"/>
      <c r="AQU18"/>
      <c r="AQV18"/>
      <c r="AQW18"/>
      <c r="AQX18"/>
      <c r="AQY18"/>
      <c r="AQZ18"/>
      <c r="ARA18"/>
      <c r="ARB18"/>
      <c r="ARC18"/>
      <c r="ARD18"/>
      <c r="ARE18"/>
      <c r="ARF18"/>
      <c r="ARG18"/>
      <c r="ARH18"/>
      <c r="ARI18"/>
      <c r="ARJ18"/>
      <c r="ARK18"/>
      <c r="ARL18"/>
      <c r="ARM18"/>
      <c r="ARN18"/>
      <c r="ARO18"/>
      <c r="ARP18"/>
      <c r="ARQ18"/>
      <c r="ARR18"/>
      <c r="ARS18"/>
      <c r="ART18"/>
      <c r="ARU18"/>
      <c r="ARV18"/>
      <c r="ARW18"/>
      <c r="ARX18"/>
      <c r="ARY18"/>
      <c r="ARZ18"/>
      <c r="ASA18"/>
      <c r="ASB18"/>
      <c r="ASC18"/>
      <c r="ASD18"/>
      <c r="ASE18"/>
      <c r="ASF18"/>
      <c r="ASG18"/>
      <c r="ASH18"/>
      <c r="ASI18"/>
      <c r="ASJ18"/>
      <c r="ASK18"/>
      <c r="ASL18"/>
      <c r="ASM18"/>
      <c r="ASN18"/>
      <c r="ASO18"/>
      <c r="ASP18"/>
      <c r="ASQ18"/>
      <c r="ASR18"/>
      <c r="ASS18"/>
      <c r="AST18"/>
      <c r="ASU18"/>
      <c r="ASV18"/>
      <c r="ASW18"/>
      <c r="ASX18"/>
      <c r="ASY18"/>
      <c r="ASZ18"/>
      <c r="ATA18"/>
      <c r="ATB18"/>
      <c r="ATC18"/>
      <c r="ATD18"/>
      <c r="ATE18"/>
      <c r="ATF18"/>
      <c r="ATG18"/>
      <c r="ATH18"/>
      <c r="ATI18"/>
      <c r="ATJ18"/>
      <c r="ATK18"/>
      <c r="ATL18"/>
      <c r="ATM18"/>
      <c r="ATN18"/>
      <c r="ATO18"/>
      <c r="ATP18"/>
      <c r="ATQ18"/>
      <c r="ATR18"/>
      <c r="ATS18"/>
      <c r="ATT18"/>
      <c r="ATU18"/>
      <c r="ATV18"/>
      <c r="ATW18"/>
      <c r="ATX18"/>
      <c r="ATY18"/>
      <c r="ATZ18"/>
      <c r="AUA18"/>
      <c r="AUB18"/>
      <c r="AUC18"/>
      <c r="AUD18"/>
      <c r="AUE18"/>
      <c r="AUF18"/>
      <c r="AUG18"/>
      <c r="AUH18"/>
      <c r="AUI18"/>
      <c r="AUJ18"/>
      <c r="AUK18"/>
      <c r="AUL18"/>
      <c r="AUM18"/>
      <c r="AUN18"/>
      <c r="AUO18"/>
      <c r="AUP18"/>
      <c r="AUQ18"/>
      <c r="AUR18"/>
      <c r="AUS18"/>
      <c r="AUT18"/>
      <c r="AUU18"/>
      <c r="AUV18"/>
      <c r="AUW18"/>
      <c r="AUX18"/>
      <c r="AUY18"/>
      <c r="AUZ18"/>
      <c r="AVA18"/>
      <c r="AVB18"/>
      <c r="AVC18"/>
      <c r="AVD18"/>
      <c r="AVE18"/>
      <c r="AVF18"/>
      <c r="AVG18"/>
      <c r="AVH18"/>
      <c r="AVI18"/>
      <c r="AVJ18"/>
      <c r="AVK18"/>
      <c r="AVL18"/>
      <c r="AVM18"/>
      <c r="AVN18"/>
      <c r="AVO18"/>
      <c r="AVP18"/>
      <c r="AVQ18"/>
      <c r="AVR18"/>
      <c r="AVS18"/>
      <c r="AVT18"/>
      <c r="AVU18"/>
      <c r="AVV18"/>
      <c r="AVW18"/>
      <c r="AVX18"/>
      <c r="AVY18"/>
      <c r="AVZ18"/>
      <c r="AWA18"/>
      <c r="AWB18"/>
      <c r="AWC18"/>
      <c r="AWD18"/>
      <c r="AWE18"/>
      <c r="AWF18"/>
      <c r="AWG18"/>
      <c r="AWH18"/>
      <c r="AWI18"/>
      <c r="AWJ18"/>
      <c r="AWK18"/>
      <c r="AWL18"/>
      <c r="AWM18"/>
      <c r="AWN18"/>
      <c r="AWO18"/>
      <c r="AWP18"/>
      <c r="AWQ18"/>
      <c r="AWR18"/>
      <c r="AWS18"/>
      <c r="AWT18"/>
      <c r="AWU18"/>
      <c r="AWV18"/>
      <c r="AWW18"/>
      <c r="AWX18"/>
      <c r="AWY18"/>
      <c r="AWZ18"/>
      <c r="AXA18"/>
      <c r="AXB18"/>
      <c r="AXC18"/>
      <c r="AXD18"/>
      <c r="AXE18"/>
      <c r="AXF18"/>
      <c r="AXG18"/>
      <c r="AXH18"/>
      <c r="AXI18"/>
      <c r="AXJ18"/>
      <c r="AXK18"/>
      <c r="AXL18"/>
      <c r="AXM18"/>
      <c r="AXN18"/>
      <c r="AXO18"/>
      <c r="AXP18"/>
      <c r="AXQ18"/>
      <c r="AXR18"/>
      <c r="AXS18"/>
      <c r="AXT18"/>
      <c r="AXU18"/>
      <c r="AXV18"/>
      <c r="AXW18"/>
      <c r="AXX18"/>
      <c r="AXY18"/>
      <c r="AXZ18"/>
      <c r="AYA18"/>
      <c r="AYB18"/>
      <c r="AYC18"/>
      <c r="AYD18"/>
      <c r="AYE18"/>
      <c r="AYF18"/>
      <c r="AYG18"/>
      <c r="AYH18"/>
      <c r="AYI18"/>
      <c r="AYJ18"/>
      <c r="AYK18"/>
      <c r="AYL18"/>
      <c r="AYM18"/>
      <c r="AYN18"/>
      <c r="AYO18"/>
      <c r="AYP18"/>
      <c r="AYQ18"/>
      <c r="AYR18"/>
      <c r="AYS18"/>
      <c r="AYT18"/>
      <c r="AYU18"/>
      <c r="AYV18"/>
      <c r="AYW18"/>
      <c r="AYX18"/>
      <c r="AYY18"/>
      <c r="AYZ18"/>
      <c r="AZA18"/>
      <c r="AZB18"/>
      <c r="AZC18"/>
      <c r="AZD18"/>
      <c r="AZE18"/>
      <c r="AZF18"/>
      <c r="AZG18"/>
      <c r="AZH18"/>
      <c r="AZI18"/>
      <c r="AZJ18"/>
      <c r="AZK18"/>
      <c r="AZL18"/>
      <c r="AZM18"/>
      <c r="AZN18"/>
      <c r="AZO18"/>
      <c r="AZP18"/>
      <c r="AZQ18"/>
      <c r="AZR18"/>
      <c r="AZS18"/>
      <c r="AZT18"/>
      <c r="AZU18"/>
      <c r="AZV18"/>
      <c r="AZW18"/>
      <c r="AZX18"/>
      <c r="AZY18"/>
      <c r="AZZ18"/>
      <c r="BAA18"/>
      <c r="BAB18"/>
      <c r="BAC18"/>
      <c r="BAD18"/>
      <c r="BAE18"/>
      <c r="BAF18"/>
      <c r="BAG18"/>
      <c r="BAH18"/>
      <c r="BAI18"/>
      <c r="BAJ18"/>
      <c r="BAK18"/>
      <c r="BAL18"/>
      <c r="BAM18"/>
      <c r="BAN18"/>
      <c r="BAO18"/>
      <c r="BAP18"/>
      <c r="BAQ18"/>
      <c r="BAR18"/>
      <c r="BAS18"/>
      <c r="BAT18"/>
      <c r="BAU18"/>
      <c r="BAV18"/>
      <c r="BAW18"/>
      <c r="BAX18"/>
      <c r="BAY18"/>
      <c r="BAZ18"/>
      <c r="BBA18"/>
      <c r="BBB18"/>
      <c r="BBC18"/>
      <c r="BBD18"/>
      <c r="BBE18"/>
      <c r="BBF18"/>
      <c r="BBG18"/>
      <c r="BBH18"/>
      <c r="BBI18"/>
      <c r="BBJ18"/>
      <c r="BBK18"/>
      <c r="BBL18"/>
      <c r="BBM18"/>
      <c r="BBN18"/>
      <c r="BBO18"/>
      <c r="BBP18"/>
      <c r="BBQ18"/>
      <c r="BBR18"/>
      <c r="BBS18"/>
      <c r="BBT18"/>
      <c r="BBU18"/>
      <c r="BBV18"/>
      <c r="BBW18"/>
      <c r="BBX18"/>
      <c r="BBY18"/>
      <c r="BBZ18"/>
      <c r="BCA18"/>
      <c r="BCB18"/>
      <c r="BCC18"/>
      <c r="BCD18"/>
      <c r="BCE18"/>
      <c r="BCF18"/>
      <c r="BCG18"/>
      <c r="BCH18"/>
      <c r="BCI18"/>
      <c r="BCJ18"/>
      <c r="BCK18"/>
      <c r="BCL18"/>
      <c r="BCM18"/>
      <c r="BCN18"/>
      <c r="BCO18"/>
      <c r="BCP18"/>
      <c r="BCQ18"/>
      <c r="BCR18"/>
      <c r="BCS18"/>
      <c r="BCT18"/>
      <c r="BCU18"/>
      <c r="BCV18"/>
      <c r="BCW18"/>
      <c r="BCX18"/>
      <c r="BCY18"/>
      <c r="BCZ18"/>
      <c r="BDA18"/>
      <c r="BDB18"/>
      <c r="BDC18"/>
      <c r="BDD18"/>
      <c r="BDE18"/>
      <c r="BDF18"/>
      <c r="BDG18"/>
      <c r="BDH18"/>
      <c r="BDI18"/>
      <c r="BDJ18"/>
      <c r="BDK18"/>
      <c r="BDL18"/>
      <c r="BDM18"/>
      <c r="BDN18"/>
      <c r="BDO18"/>
      <c r="BDP18"/>
      <c r="BDQ18"/>
      <c r="BDR18"/>
      <c r="BDS18"/>
      <c r="BDT18"/>
      <c r="BDU18"/>
      <c r="BDV18"/>
      <c r="BDW18"/>
      <c r="BDX18"/>
      <c r="BDY18"/>
      <c r="BDZ18"/>
      <c r="BEA18"/>
      <c r="BEB18"/>
      <c r="BEC18"/>
      <c r="BED18"/>
      <c r="BEE18"/>
      <c r="BEF18"/>
      <c r="BEG18"/>
      <c r="BEH18"/>
      <c r="BEI18"/>
      <c r="BEJ18"/>
      <c r="BEK18"/>
      <c r="BEL18"/>
      <c r="BEM18"/>
      <c r="BEN18"/>
      <c r="BEO18"/>
      <c r="BEP18"/>
      <c r="BEQ18"/>
      <c r="BER18"/>
      <c r="BES18"/>
      <c r="BET18"/>
      <c r="BEU18"/>
      <c r="BEV18"/>
      <c r="BEW18"/>
      <c r="BEX18"/>
      <c r="BEY18"/>
      <c r="BEZ18"/>
      <c r="BFA18"/>
      <c r="BFB18"/>
      <c r="BFC18"/>
      <c r="BFD18"/>
      <c r="BFE18"/>
      <c r="BFF18"/>
      <c r="BFG18"/>
      <c r="BFH18"/>
      <c r="BFI18"/>
      <c r="BFJ18"/>
      <c r="BFK18"/>
      <c r="BFL18"/>
      <c r="BFM18"/>
      <c r="BFN18"/>
      <c r="BFO18"/>
      <c r="BFP18"/>
      <c r="BFQ18"/>
      <c r="BFR18"/>
      <c r="BFS18"/>
      <c r="BFT18"/>
      <c r="BFU18"/>
      <c r="BFV18"/>
      <c r="BFW18"/>
      <c r="BFX18"/>
      <c r="BFY18"/>
      <c r="BFZ18"/>
      <c r="BGA18"/>
      <c r="BGB18"/>
      <c r="BGC18"/>
      <c r="BGD18"/>
      <c r="BGE18"/>
      <c r="BGF18"/>
      <c r="BGG18"/>
      <c r="BGH18"/>
      <c r="BGI18"/>
      <c r="BGJ18"/>
      <c r="BGK18"/>
      <c r="BGL18"/>
      <c r="BGM18"/>
      <c r="BGN18"/>
      <c r="BGO18"/>
      <c r="BGP18"/>
      <c r="BGQ18"/>
      <c r="BGR18"/>
      <c r="BGS18"/>
      <c r="BGT18"/>
      <c r="BGU18"/>
      <c r="BGV18"/>
      <c r="BGW18"/>
      <c r="BGX18"/>
      <c r="BGY18"/>
      <c r="BGZ18"/>
      <c r="BHA18"/>
      <c r="BHB18"/>
      <c r="BHC18"/>
      <c r="BHD18"/>
      <c r="BHE18"/>
      <c r="BHF18"/>
      <c r="BHG18"/>
      <c r="BHH18"/>
      <c r="BHI18"/>
      <c r="BHJ18"/>
      <c r="BHK18"/>
      <c r="BHL18"/>
      <c r="BHM18"/>
      <c r="BHN18"/>
      <c r="BHO18"/>
      <c r="BHP18"/>
      <c r="BHQ18"/>
      <c r="BHR18"/>
      <c r="BHS18"/>
      <c r="BHT18"/>
      <c r="BHU18"/>
      <c r="BHV18"/>
      <c r="BHW18"/>
      <c r="BHX18"/>
      <c r="BHY18"/>
      <c r="BHZ18"/>
      <c r="BIA18"/>
      <c r="BIB18"/>
      <c r="BIC18"/>
      <c r="BID18"/>
      <c r="BIE18"/>
      <c r="BIF18"/>
      <c r="BIG18"/>
      <c r="BIH18"/>
      <c r="BII18"/>
      <c r="BIJ18"/>
      <c r="BIK18"/>
      <c r="BIL18"/>
      <c r="BIM18"/>
      <c r="BIN18"/>
      <c r="BIO18"/>
      <c r="BIP18"/>
      <c r="BIQ18"/>
      <c r="BIR18"/>
      <c r="BIS18"/>
      <c r="BIT18"/>
      <c r="BIU18"/>
      <c r="BIV18"/>
      <c r="BIW18"/>
      <c r="BIX18"/>
      <c r="BIY18"/>
      <c r="BIZ18"/>
      <c r="BJA18"/>
      <c r="BJB18"/>
      <c r="BJC18"/>
      <c r="BJD18"/>
      <c r="BJE18"/>
      <c r="BJF18"/>
      <c r="BJG18"/>
      <c r="BJH18"/>
      <c r="BJI18"/>
      <c r="BJJ18"/>
      <c r="BJK18"/>
      <c r="BJL18"/>
      <c r="BJM18"/>
      <c r="BJN18"/>
      <c r="BJO18"/>
      <c r="BJP18"/>
      <c r="BJQ18"/>
      <c r="BJR18"/>
      <c r="BJS18"/>
      <c r="BJT18"/>
      <c r="BJU18"/>
      <c r="BJV18"/>
      <c r="BJW18"/>
      <c r="BJX18"/>
      <c r="BJY18"/>
      <c r="BJZ18"/>
      <c r="BKA18"/>
      <c r="BKB18"/>
      <c r="BKC18"/>
      <c r="BKD18"/>
      <c r="BKE18"/>
      <c r="BKF18"/>
      <c r="BKG18"/>
      <c r="BKH18"/>
      <c r="BKI18"/>
      <c r="BKJ18"/>
      <c r="BKK18"/>
      <c r="BKL18"/>
      <c r="BKM18"/>
      <c r="BKN18"/>
      <c r="BKO18"/>
      <c r="BKP18"/>
      <c r="BKQ18"/>
      <c r="BKR18"/>
      <c r="BKS18"/>
      <c r="BKT18"/>
      <c r="BKU18"/>
      <c r="BKV18"/>
      <c r="BKW18"/>
      <c r="BKX18"/>
      <c r="BKY18"/>
      <c r="BKZ18"/>
      <c r="BLA18"/>
      <c r="BLB18"/>
      <c r="BLC18"/>
      <c r="BLD18"/>
      <c r="BLE18"/>
      <c r="BLF18"/>
      <c r="BLG18"/>
      <c r="BLH18"/>
      <c r="BLI18"/>
      <c r="BLJ18"/>
      <c r="BLK18"/>
      <c r="BLL18"/>
      <c r="BLM18"/>
      <c r="BLN18"/>
      <c r="BLO18"/>
      <c r="BLP18"/>
      <c r="BLQ18"/>
      <c r="BLR18"/>
      <c r="BLS18"/>
      <c r="BLT18"/>
      <c r="BLU18"/>
      <c r="BLV18"/>
      <c r="BLW18"/>
      <c r="BLX18"/>
      <c r="BLY18"/>
      <c r="BLZ18"/>
      <c r="BMA18"/>
      <c r="BMB18"/>
      <c r="BMC18"/>
      <c r="BMD18"/>
      <c r="BME18"/>
      <c r="BMF18"/>
      <c r="BMG18"/>
      <c r="BMH18"/>
      <c r="BMI18"/>
      <c r="BMJ18"/>
      <c r="BMK18"/>
      <c r="BML18"/>
      <c r="BMM18"/>
      <c r="BMN18"/>
      <c r="BMO18"/>
      <c r="BMP18"/>
      <c r="BMQ18"/>
      <c r="BMR18"/>
      <c r="BMS18"/>
      <c r="BMT18"/>
      <c r="BMU18"/>
      <c r="BMV18"/>
      <c r="BMW18"/>
      <c r="BMX18"/>
      <c r="BMY18"/>
      <c r="BMZ18"/>
      <c r="BNA18"/>
      <c r="BNB18"/>
      <c r="BNC18"/>
      <c r="BND18"/>
      <c r="BNE18"/>
      <c r="BNF18"/>
      <c r="BNG18"/>
      <c r="BNH18"/>
      <c r="BNI18"/>
      <c r="BNJ18"/>
      <c r="BNK18"/>
      <c r="BNL18"/>
      <c r="BNM18"/>
      <c r="BNN18"/>
      <c r="BNO18"/>
      <c r="BNP18"/>
      <c r="BNQ18"/>
      <c r="BNR18"/>
      <c r="BNS18"/>
      <c r="BNT18"/>
      <c r="BNU18"/>
      <c r="BNV18"/>
      <c r="BNW18"/>
      <c r="BNX18"/>
      <c r="BNY18"/>
      <c r="BNZ18"/>
      <c r="BOA18"/>
      <c r="BOB18"/>
      <c r="BOC18"/>
      <c r="BOD18"/>
      <c r="BOE18"/>
      <c r="BOF18"/>
      <c r="BOG18"/>
      <c r="BOH18"/>
      <c r="BOI18"/>
      <c r="BOJ18"/>
      <c r="BOK18"/>
      <c r="BOL18"/>
      <c r="BOM18"/>
      <c r="BON18"/>
      <c r="BOO18"/>
      <c r="BOP18"/>
      <c r="BOQ18"/>
      <c r="BOR18"/>
      <c r="BOS18"/>
      <c r="BOT18"/>
      <c r="BOU18"/>
      <c r="BOV18"/>
      <c r="BOW18"/>
      <c r="BOX18"/>
      <c r="BOY18"/>
      <c r="BOZ18"/>
      <c r="BPA18"/>
      <c r="BPB18"/>
      <c r="BPC18"/>
      <c r="BPD18"/>
      <c r="BPE18"/>
      <c r="BPF18"/>
      <c r="BPG18"/>
      <c r="BPH18"/>
      <c r="BPI18"/>
      <c r="BPJ18"/>
      <c r="BPK18"/>
      <c r="BPL18"/>
      <c r="BPM18"/>
      <c r="BPN18"/>
      <c r="BPO18"/>
      <c r="BPP18"/>
      <c r="BPQ18"/>
      <c r="BPR18"/>
      <c r="BPS18"/>
      <c r="BPT18"/>
      <c r="BPU18"/>
      <c r="BPV18"/>
      <c r="BPW18"/>
      <c r="BPX18"/>
      <c r="BPY18"/>
      <c r="BPZ18"/>
      <c r="BQA18"/>
      <c r="BQB18"/>
      <c r="BQC18"/>
      <c r="BQD18"/>
      <c r="BQE18"/>
      <c r="BQF18"/>
      <c r="BQG18"/>
      <c r="BQH18"/>
      <c r="BQI18"/>
      <c r="BQJ18"/>
      <c r="BQK18"/>
      <c r="BQL18"/>
      <c r="BQM18"/>
      <c r="BQN18"/>
      <c r="BQO18"/>
      <c r="BQP18"/>
      <c r="BQQ18"/>
      <c r="BQR18"/>
      <c r="BQS18"/>
      <c r="BQT18"/>
      <c r="BQU18"/>
      <c r="BQV18"/>
      <c r="BQW18"/>
      <c r="BQX18"/>
      <c r="BQY18"/>
      <c r="BQZ18"/>
      <c r="BRA18"/>
      <c r="BRB18"/>
      <c r="BRC18"/>
      <c r="BRD18"/>
      <c r="BRE18"/>
      <c r="BRF18"/>
      <c r="BRG18"/>
      <c r="BRH18"/>
      <c r="BRI18"/>
      <c r="BRJ18"/>
      <c r="BRK18"/>
      <c r="BRL18"/>
      <c r="BRM18"/>
      <c r="BRN18"/>
      <c r="BRO18"/>
      <c r="BRP18"/>
      <c r="BRQ18"/>
      <c r="BRR18"/>
      <c r="BRS18"/>
      <c r="BRT18"/>
      <c r="BRU18"/>
      <c r="BRV18"/>
      <c r="BRW18"/>
      <c r="BRX18"/>
      <c r="BRY18"/>
      <c r="BRZ18"/>
      <c r="BSA18"/>
      <c r="BSB18"/>
      <c r="BSC18"/>
      <c r="BSD18"/>
      <c r="BSE18"/>
      <c r="BSF18"/>
      <c r="BSG18"/>
      <c r="BSH18"/>
      <c r="BSI18"/>
      <c r="BSJ18"/>
      <c r="BSK18"/>
      <c r="BSL18"/>
      <c r="BSM18"/>
      <c r="BSN18"/>
      <c r="BSO18"/>
      <c r="BSP18"/>
      <c r="BSQ18"/>
      <c r="BSR18"/>
      <c r="BSS18"/>
      <c r="BST18"/>
      <c r="BSU18"/>
      <c r="BSV18"/>
      <c r="BSW18"/>
      <c r="BSX18"/>
      <c r="BSY18"/>
      <c r="BSZ18"/>
      <c r="BTA18"/>
      <c r="BTB18"/>
      <c r="BTC18"/>
      <c r="BTD18"/>
      <c r="BTE18"/>
      <c r="BTF18"/>
      <c r="BTG18"/>
      <c r="BTH18"/>
      <c r="BTI18"/>
      <c r="BTJ18"/>
      <c r="BTK18"/>
      <c r="BTL18"/>
      <c r="BTM18"/>
      <c r="BTN18"/>
      <c r="BTO18"/>
      <c r="BTP18"/>
      <c r="BTQ18"/>
      <c r="BTR18"/>
      <c r="BTS18"/>
      <c r="BTT18"/>
      <c r="BTU18"/>
      <c r="BTV18"/>
      <c r="BTW18"/>
      <c r="BTX18"/>
      <c r="BTY18"/>
      <c r="BTZ18"/>
      <c r="BUA18"/>
      <c r="BUB18"/>
      <c r="BUC18"/>
      <c r="BUD18"/>
      <c r="BUE18"/>
      <c r="BUF18"/>
      <c r="BUG18"/>
      <c r="BUH18"/>
      <c r="BUI18"/>
      <c r="BUJ18"/>
      <c r="BUK18"/>
      <c r="BUL18"/>
      <c r="BUM18"/>
      <c r="BUN18"/>
      <c r="BUO18"/>
      <c r="BUP18"/>
      <c r="BUQ18"/>
      <c r="BUR18"/>
      <c r="BUS18"/>
      <c r="BUT18"/>
      <c r="BUU18"/>
      <c r="BUV18"/>
      <c r="BUW18"/>
      <c r="BUX18"/>
      <c r="BUY18"/>
      <c r="BUZ18"/>
      <c r="BVA18"/>
      <c r="BVB18"/>
      <c r="BVC18"/>
      <c r="BVD18"/>
      <c r="BVE18"/>
      <c r="BVF18"/>
      <c r="BVG18"/>
      <c r="BVH18"/>
      <c r="BVI18"/>
      <c r="BVJ18"/>
      <c r="BVK18"/>
      <c r="BVL18"/>
      <c r="BVM18"/>
      <c r="BVN18"/>
      <c r="BVO18"/>
      <c r="BVP18"/>
      <c r="BVQ18"/>
      <c r="BVR18"/>
      <c r="BVS18"/>
      <c r="BVT18"/>
      <c r="BVU18"/>
      <c r="BVV18"/>
      <c r="BVW18"/>
      <c r="BVX18"/>
      <c r="BVY18"/>
      <c r="BVZ18"/>
      <c r="BWA18"/>
      <c r="BWB18"/>
      <c r="BWC18"/>
      <c r="BWD18"/>
      <c r="BWE18"/>
      <c r="BWF18"/>
      <c r="BWG18"/>
      <c r="BWH18"/>
      <c r="BWI18"/>
      <c r="BWJ18"/>
      <c r="BWK18"/>
      <c r="BWL18"/>
      <c r="BWM18"/>
      <c r="BWN18"/>
      <c r="BWO18"/>
      <c r="BWP18"/>
      <c r="BWQ18"/>
      <c r="BWR18"/>
      <c r="BWS18"/>
      <c r="BWT18"/>
      <c r="BWU18"/>
      <c r="BWV18"/>
      <c r="BWW18"/>
      <c r="BWX18"/>
      <c r="BWY18"/>
      <c r="BWZ18"/>
      <c r="BXA18"/>
      <c r="BXB18"/>
      <c r="BXC18"/>
      <c r="BXD18"/>
      <c r="BXE18"/>
      <c r="BXF18"/>
      <c r="BXG18"/>
      <c r="BXH18"/>
      <c r="BXI18"/>
      <c r="BXJ18"/>
      <c r="BXK18"/>
      <c r="BXL18"/>
      <c r="BXM18"/>
      <c r="BXN18"/>
      <c r="BXO18"/>
      <c r="BXP18"/>
      <c r="BXQ18"/>
      <c r="BXR18"/>
      <c r="BXS18"/>
      <c r="BXT18"/>
      <c r="BXU18"/>
      <c r="BXV18"/>
      <c r="BXW18"/>
      <c r="BXX18"/>
      <c r="BXY18"/>
      <c r="BXZ18"/>
      <c r="BYA18"/>
      <c r="BYB18"/>
      <c r="BYC18"/>
      <c r="BYD18"/>
      <c r="BYE18"/>
      <c r="BYF18"/>
      <c r="BYG18"/>
      <c r="BYH18"/>
      <c r="BYI18"/>
      <c r="BYJ18"/>
      <c r="BYK18"/>
      <c r="BYL18"/>
      <c r="BYM18"/>
      <c r="BYN18"/>
      <c r="BYO18"/>
      <c r="BYP18"/>
      <c r="BYQ18"/>
      <c r="BYR18"/>
      <c r="BYS18"/>
      <c r="BYT18"/>
      <c r="BYU18"/>
      <c r="BYV18"/>
      <c r="BYW18"/>
      <c r="BYX18"/>
      <c r="BYY18"/>
      <c r="BYZ18"/>
      <c r="BZA18"/>
      <c r="BZB18"/>
      <c r="BZC18"/>
      <c r="BZD18"/>
      <c r="BZE18"/>
      <c r="BZF18"/>
      <c r="BZG18"/>
      <c r="BZH18"/>
      <c r="BZI18"/>
      <c r="BZJ18"/>
      <c r="BZK18"/>
      <c r="BZL18"/>
      <c r="BZM18"/>
      <c r="BZN18"/>
      <c r="BZO18"/>
      <c r="BZP18"/>
      <c r="BZQ18"/>
      <c r="BZR18"/>
      <c r="BZS18"/>
      <c r="BZT18"/>
      <c r="BZU18"/>
      <c r="BZV18"/>
      <c r="BZW18"/>
      <c r="BZX18"/>
      <c r="BZY18"/>
      <c r="BZZ18"/>
      <c r="CAA18"/>
      <c r="CAB18"/>
      <c r="CAC18"/>
      <c r="CAD18"/>
      <c r="CAE18"/>
      <c r="CAF18"/>
      <c r="CAG18"/>
      <c r="CAH18"/>
      <c r="CAI18"/>
      <c r="CAJ18"/>
      <c r="CAK18"/>
      <c r="CAL18"/>
      <c r="CAM18"/>
      <c r="CAN18"/>
      <c r="CAO18"/>
      <c r="CAP18"/>
      <c r="CAQ18"/>
      <c r="CAR18"/>
      <c r="CAS18"/>
      <c r="CAT18"/>
      <c r="CAU18"/>
      <c r="CAV18"/>
      <c r="CAW18"/>
      <c r="CAX18"/>
      <c r="CAY18"/>
      <c r="CAZ18"/>
      <c r="CBA18"/>
      <c r="CBB18"/>
      <c r="CBC18"/>
      <c r="CBD18"/>
      <c r="CBE18"/>
      <c r="CBF18"/>
      <c r="CBG18"/>
      <c r="CBH18"/>
      <c r="CBI18"/>
      <c r="CBJ18"/>
      <c r="CBK18"/>
      <c r="CBL18"/>
      <c r="CBM18"/>
      <c r="CBN18"/>
      <c r="CBO18"/>
      <c r="CBP18"/>
      <c r="CBQ18"/>
      <c r="CBR18"/>
      <c r="CBS18"/>
      <c r="CBT18"/>
      <c r="CBU18"/>
      <c r="CBV18"/>
      <c r="CBW18"/>
      <c r="CBX18"/>
      <c r="CBY18"/>
      <c r="CBZ18"/>
      <c r="CCA18"/>
      <c r="CCB18"/>
      <c r="CCC18"/>
      <c r="CCD18"/>
      <c r="CCE18"/>
      <c r="CCF18"/>
      <c r="CCG18"/>
      <c r="CCH18"/>
      <c r="CCI18"/>
      <c r="CCJ18"/>
      <c r="CCK18"/>
      <c r="CCL18"/>
      <c r="CCM18"/>
      <c r="CCN18"/>
      <c r="CCO18"/>
      <c r="CCP18"/>
      <c r="CCQ18"/>
      <c r="CCR18"/>
      <c r="CCS18"/>
      <c r="CCT18"/>
      <c r="CCU18"/>
      <c r="CCV18"/>
      <c r="CCW18"/>
      <c r="CCX18"/>
      <c r="CCY18"/>
      <c r="CCZ18"/>
      <c r="CDA18"/>
      <c r="CDB18"/>
      <c r="CDC18"/>
      <c r="CDD18"/>
      <c r="CDE18"/>
      <c r="CDF18"/>
      <c r="CDG18"/>
      <c r="CDH18"/>
      <c r="CDI18"/>
      <c r="CDJ18"/>
      <c r="CDK18"/>
      <c r="CDL18"/>
      <c r="CDM18"/>
      <c r="CDN18"/>
      <c r="CDO18"/>
      <c r="CDP18"/>
      <c r="CDQ18"/>
      <c r="CDR18"/>
      <c r="CDS18"/>
      <c r="CDT18"/>
      <c r="CDU18"/>
      <c r="CDV18"/>
      <c r="CDW18"/>
      <c r="CDX18"/>
      <c r="CDY18"/>
      <c r="CDZ18"/>
      <c r="CEA18"/>
      <c r="CEB18"/>
      <c r="CEC18"/>
      <c r="CED18"/>
      <c r="CEE18"/>
      <c r="CEF18"/>
      <c r="CEG18"/>
      <c r="CEH18"/>
      <c r="CEI18"/>
      <c r="CEJ18"/>
      <c r="CEK18"/>
      <c r="CEL18"/>
      <c r="CEM18"/>
      <c r="CEN18"/>
      <c r="CEO18"/>
      <c r="CEP18"/>
      <c r="CEQ18"/>
      <c r="CER18"/>
      <c r="CES18"/>
      <c r="CET18"/>
      <c r="CEU18"/>
      <c r="CEV18"/>
      <c r="CEW18"/>
      <c r="CEX18"/>
      <c r="CEY18"/>
      <c r="CEZ18"/>
      <c r="CFA18"/>
      <c r="CFB18"/>
      <c r="CFC18"/>
      <c r="CFD18"/>
      <c r="CFE18"/>
      <c r="CFF18"/>
      <c r="CFG18"/>
      <c r="CFH18"/>
      <c r="CFI18"/>
      <c r="CFJ18"/>
      <c r="CFK18"/>
      <c r="CFL18"/>
      <c r="CFM18"/>
      <c r="CFN18"/>
      <c r="CFO18"/>
      <c r="CFP18"/>
      <c r="CFQ18"/>
      <c r="CFR18"/>
      <c r="CFS18"/>
      <c r="CFT18"/>
      <c r="CFU18"/>
      <c r="CFV18"/>
      <c r="CFW18"/>
      <c r="CFX18"/>
      <c r="CFY18"/>
      <c r="CFZ18"/>
      <c r="CGA18"/>
      <c r="CGB18"/>
      <c r="CGC18"/>
      <c r="CGD18"/>
      <c r="CGE18"/>
      <c r="CGF18"/>
      <c r="CGG18"/>
      <c r="CGH18"/>
      <c r="CGI18"/>
      <c r="CGJ18"/>
      <c r="CGK18"/>
      <c r="CGL18"/>
      <c r="CGM18"/>
      <c r="CGN18"/>
      <c r="CGO18"/>
      <c r="CGP18"/>
      <c r="CGQ18"/>
      <c r="CGR18"/>
      <c r="CGS18"/>
      <c r="CGT18"/>
      <c r="CGU18"/>
      <c r="CGV18"/>
      <c r="CGW18"/>
      <c r="CGX18"/>
      <c r="CGY18"/>
      <c r="CGZ18"/>
      <c r="CHA18"/>
      <c r="CHB18"/>
      <c r="CHC18"/>
      <c r="CHD18"/>
      <c r="CHE18"/>
      <c r="CHF18"/>
      <c r="CHG18"/>
      <c r="CHH18"/>
      <c r="CHI18"/>
      <c r="CHJ18"/>
      <c r="CHK18"/>
      <c r="CHL18"/>
      <c r="CHM18"/>
      <c r="CHN18"/>
      <c r="CHO18"/>
      <c r="CHP18"/>
      <c r="CHQ18"/>
      <c r="CHR18"/>
      <c r="CHS18"/>
      <c r="CHT18"/>
      <c r="CHU18"/>
      <c r="CHV18"/>
      <c r="CHW18"/>
      <c r="CHX18"/>
      <c r="CHY18"/>
      <c r="CHZ18"/>
      <c r="CIA18"/>
      <c r="CIB18"/>
      <c r="CIC18"/>
      <c r="CID18"/>
      <c r="CIE18"/>
      <c r="CIF18"/>
      <c r="CIG18"/>
      <c r="CIH18"/>
      <c r="CII18"/>
      <c r="CIJ18"/>
      <c r="CIK18"/>
      <c r="CIL18"/>
      <c r="CIM18"/>
      <c r="CIN18"/>
      <c r="CIO18"/>
      <c r="CIP18"/>
      <c r="CIQ18"/>
      <c r="CIR18"/>
      <c r="CIS18"/>
      <c r="CIT18"/>
      <c r="CIU18"/>
      <c r="CIV18"/>
      <c r="CIW18"/>
      <c r="CIX18"/>
      <c r="CIY18"/>
      <c r="CIZ18"/>
      <c r="CJA18"/>
      <c r="CJB18"/>
      <c r="CJC18"/>
      <c r="CJD18"/>
      <c r="CJE18"/>
      <c r="CJF18"/>
      <c r="CJG18"/>
      <c r="CJH18"/>
      <c r="CJI18"/>
      <c r="CJJ18"/>
      <c r="CJK18"/>
      <c r="CJL18"/>
      <c r="CJM18"/>
      <c r="CJN18"/>
      <c r="CJO18"/>
      <c r="CJP18"/>
      <c r="CJQ18"/>
      <c r="CJR18"/>
      <c r="CJS18"/>
      <c r="CJT18"/>
      <c r="CJU18"/>
      <c r="CJV18"/>
      <c r="CJW18"/>
      <c r="CJX18"/>
      <c r="CJY18"/>
      <c r="CJZ18"/>
      <c r="CKA18"/>
      <c r="CKB18"/>
      <c r="CKC18"/>
      <c r="CKD18"/>
      <c r="CKE18"/>
      <c r="CKF18"/>
      <c r="CKG18"/>
      <c r="CKH18"/>
      <c r="CKI18"/>
      <c r="CKJ18"/>
      <c r="CKK18"/>
      <c r="CKL18"/>
      <c r="CKM18"/>
      <c r="CKN18"/>
      <c r="CKO18"/>
      <c r="CKP18"/>
      <c r="CKQ18"/>
      <c r="CKR18"/>
      <c r="CKS18"/>
      <c r="CKT18"/>
      <c r="CKU18"/>
      <c r="CKV18"/>
      <c r="CKW18"/>
      <c r="CKX18"/>
      <c r="CKY18"/>
      <c r="CKZ18"/>
      <c r="CLA18"/>
      <c r="CLB18"/>
      <c r="CLC18"/>
      <c r="CLD18"/>
      <c r="CLE18"/>
      <c r="CLF18"/>
      <c r="CLG18"/>
      <c r="CLH18"/>
      <c r="CLI18"/>
      <c r="CLJ18"/>
      <c r="CLK18"/>
      <c r="CLL18"/>
      <c r="CLM18"/>
      <c r="CLN18"/>
      <c r="CLO18"/>
      <c r="CLP18"/>
      <c r="CLQ18"/>
      <c r="CLR18"/>
      <c r="CLS18"/>
      <c r="CLT18"/>
      <c r="CLU18"/>
      <c r="CLV18"/>
      <c r="CLW18"/>
      <c r="CLX18"/>
      <c r="CLY18"/>
      <c r="CLZ18"/>
      <c r="CMA18"/>
      <c r="CMB18"/>
      <c r="CMC18"/>
      <c r="CMD18"/>
      <c r="CME18"/>
      <c r="CMF18"/>
      <c r="CMG18"/>
      <c r="CMH18"/>
      <c r="CMI18"/>
      <c r="CMJ18"/>
      <c r="CMK18"/>
      <c r="CML18"/>
      <c r="CMM18"/>
      <c r="CMN18"/>
      <c r="CMO18"/>
      <c r="CMP18"/>
      <c r="CMQ18"/>
      <c r="CMR18"/>
      <c r="CMS18"/>
      <c r="CMT18"/>
      <c r="CMU18"/>
      <c r="CMV18"/>
      <c r="CMW18"/>
      <c r="CMX18"/>
      <c r="CMY18"/>
      <c r="CMZ18"/>
      <c r="CNA18"/>
      <c r="CNB18"/>
      <c r="CNC18"/>
      <c r="CND18"/>
      <c r="CNE18"/>
      <c r="CNF18"/>
      <c r="CNG18"/>
      <c r="CNH18"/>
      <c r="CNI18"/>
      <c r="CNJ18"/>
      <c r="CNK18"/>
      <c r="CNL18"/>
      <c r="CNM18"/>
      <c r="CNN18"/>
      <c r="CNO18"/>
      <c r="CNP18"/>
      <c r="CNQ18"/>
      <c r="CNR18"/>
      <c r="CNS18"/>
      <c r="CNT18"/>
      <c r="CNU18"/>
      <c r="CNV18"/>
      <c r="CNW18"/>
      <c r="CNX18"/>
      <c r="CNY18"/>
      <c r="CNZ18"/>
      <c r="COA18"/>
      <c r="COB18"/>
      <c r="COC18"/>
      <c r="COD18"/>
      <c r="COE18"/>
      <c r="COF18"/>
      <c r="COG18"/>
      <c r="COH18"/>
      <c r="COI18"/>
      <c r="COJ18"/>
      <c r="COK18"/>
      <c r="COL18"/>
      <c r="COM18"/>
      <c r="CON18"/>
      <c r="COO18"/>
      <c r="COP18"/>
      <c r="COQ18"/>
      <c r="COR18"/>
      <c r="COS18"/>
      <c r="COT18"/>
      <c r="COU18"/>
      <c r="COV18"/>
      <c r="COW18"/>
      <c r="COX18"/>
      <c r="COY18"/>
      <c r="COZ18"/>
      <c r="CPA18"/>
      <c r="CPB18"/>
      <c r="CPC18"/>
      <c r="CPD18"/>
      <c r="CPE18"/>
      <c r="CPF18"/>
      <c r="CPG18"/>
      <c r="CPH18"/>
      <c r="CPI18"/>
      <c r="CPJ18"/>
      <c r="CPK18"/>
      <c r="CPL18"/>
      <c r="CPM18"/>
      <c r="CPN18"/>
      <c r="CPO18"/>
      <c r="CPP18"/>
      <c r="CPQ18"/>
      <c r="CPR18"/>
      <c r="CPS18"/>
      <c r="CPT18"/>
      <c r="CPU18"/>
      <c r="CPV18"/>
      <c r="CPW18"/>
      <c r="CPX18"/>
      <c r="CPY18"/>
      <c r="CPZ18"/>
      <c r="CQA18"/>
      <c r="CQB18"/>
      <c r="CQC18"/>
      <c r="CQD18"/>
      <c r="CQE18"/>
      <c r="CQF18"/>
      <c r="CQG18"/>
      <c r="CQH18"/>
      <c r="CQI18"/>
      <c r="CQJ18"/>
      <c r="CQK18"/>
      <c r="CQL18"/>
      <c r="CQM18"/>
      <c r="CQN18"/>
      <c r="CQO18"/>
      <c r="CQP18"/>
      <c r="CQQ18"/>
      <c r="CQR18"/>
      <c r="CQS18"/>
      <c r="CQT18"/>
      <c r="CQU18"/>
      <c r="CQV18"/>
      <c r="CQW18"/>
      <c r="CQX18"/>
      <c r="CQY18"/>
      <c r="CQZ18"/>
      <c r="CRA18"/>
      <c r="CRB18"/>
      <c r="CRC18"/>
      <c r="CRD18"/>
      <c r="CRE18"/>
      <c r="CRF18"/>
      <c r="CRG18"/>
      <c r="CRH18"/>
      <c r="CRI18"/>
      <c r="CRJ18"/>
      <c r="CRK18"/>
      <c r="CRL18"/>
      <c r="CRM18"/>
      <c r="CRN18"/>
      <c r="CRO18"/>
      <c r="CRP18"/>
      <c r="CRQ18"/>
      <c r="CRR18"/>
      <c r="CRS18"/>
      <c r="CRT18"/>
      <c r="CRU18"/>
      <c r="CRV18"/>
      <c r="CRW18"/>
      <c r="CRX18"/>
      <c r="CRY18"/>
      <c r="CRZ18"/>
      <c r="CSA18"/>
      <c r="CSB18"/>
      <c r="CSC18"/>
      <c r="CSD18"/>
      <c r="CSE18"/>
      <c r="CSF18"/>
      <c r="CSG18"/>
      <c r="CSH18"/>
      <c r="CSI18"/>
      <c r="CSJ18"/>
      <c r="CSK18"/>
      <c r="CSL18"/>
      <c r="CSM18"/>
      <c r="CSN18"/>
      <c r="CSO18"/>
      <c r="CSP18"/>
      <c r="CSQ18"/>
      <c r="CSR18"/>
      <c r="CSS18"/>
      <c r="CST18"/>
      <c r="CSU18"/>
      <c r="CSV18"/>
      <c r="CSW18"/>
      <c r="CSX18"/>
      <c r="CSY18"/>
      <c r="CSZ18"/>
      <c r="CTA18"/>
      <c r="CTB18"/>
      <c r="CTC18"/>
      <c r="CTD18"/>
      <c r="CTE18"/>
      <c r="CTF18"/>
      <c r="CTG18"/>
      <c r="CTH18"/>
      <c r="CTI18"/>
      <c r="CTJ18"/>
      <c r="CTK18"/>
      <c r="CTL18"/>
      <c r="CTM18"/>
      <c r="CTN18"/>
      <c r="CTO18"/>
      <c r="CTP18"/>
      <c r="CTQ18"/>
      <c r="CTR18"/>
      <c r="CTS18"/>
      <c r="CTT18"/>
      <c r="CTU18"/>
      <c r="CTV18"/>
      <c r="CTW18"/>
      <c r="CTX18"/>
      <c r="CTY18"/>
      <c r="CTZ18"/>
      <c r="CUA18"/>
      <c r="CUB18"/>
      <c r="CUC18"/>
      <c r="CUD18"/>
      <c r="CUE18"/>
      <c r="CUF18"/>
      <c r="CUG18"/>
      <c r="CUH18"/>
      <c r="CUI18"/>
      <c r="CUJ18"/>
      <c r="CUK18"/>
      <c r="CUL18"/>
      <c r="CUM18"/>
      <c r="CUN18"/>
      <c r="CUO18"/>
      <c r="CUP18"/>
      <c r="CUQ18"/>
      <c r="CUR18"/>
      <c r="CUS18"/>
      <c r="CUT18"/>
      <c r="CUU18"/>
      <c r="CUV18"/>
      <c r="CUW18"/>
      <c r="CUX18"/>
      <c r="CUY18"/>
      <c r="CUZ18"/>
      <c r="CVA18"/>
      <c r="CVB18"/>
      <c r="CVC18"/>
      <c r="CVD18"/>
      <c r="CVE18"/>
      <c r="CVF18"/>
      <c r="CVG18"/>
      <c r="CVH18"/>
      <c r="CVI18"/>
      <c r="CVJ18"/>
      <c r="CVK18"/>
      <c r="CVL18"/>
      <c r="CVM18"/>
      <c r="CVN18"/>
      <c r="CVO18"/>
      <c r="CVP18"/>
      <c r="CVQ18"/>
      <c r="CVR18"/>
      <c r="CVS18"/>
      <c r="CVT18"/>
      <c r="CVU18"/>
      <c r="CVV18"/>
      <c r="CVW18"/>
      <c r="CVX18"/>
      <c r="CVY18"/>
      <c r="CVZ18"/>
      <c r="CWA18"/>
      <c r="CWB18"/>
      <c r="CWC18"/>
      <c r="CWD18"/>
      <c r="CWE18"/>
      <c r="CWF18"/>
      <c r="CWG18"/>
      <c r="CWH18"/>
      <c r="CWI18"/>
      <c r="CWJ18"/>
      <c r="CWK18"/>
      <c r="CWL18"/>
      <c r="CWM18"/>
      <c r="CWN18"/>
      <c r="CWO18"/>
      <c r="CWP18"/>
      <c r="CWQ18"/>
      <c r="CWR18"/>
      <c r="CWS18"/>
      <c r="CWT18"/>
      <c r="CWU18"/>
      <c r="CWV18"/>
      <c r="CWW18"/>
      <c r="CWX18"/>
      <c r="CWY18"/>
      <c r="CWZ18"/>
      <c r="CXA18"/>
      <c r="CXB18"/>
      <c r="CXC18"/>
      <c r="CXD18"/>
      <c r="CXE18"/>
      <c r="CXF18"/>
      <c r="CXG18"/>
      <c r="CXH18"/>
      <c r="CXI18"/>
      <c r="CXJ18"/>
      <c r="CXK18"/>
      <c r="CXL18"/>
      <c r="CXM18"/>
      <c r="CXN18"/>
      <c r="CXO18"/>
      <c r="CXP18"/>
      <c r="CXQ18"/>
      <c r="CXR18"/>
      <c r="CXS18"/>
      <c r="CXT18"/>
      <c r="CXU18"/>
      <c r="CXV18"/>
      <c r="CXW18"/>
      <c r="CXX18"/>
      <c r="CXY18"/>
      <c r="CXZ18"/>
      <c r="CYA18"/>
      <c r="CYB18"/>
      <c r="CYC18"/>
      <c r="CYD18"/>
      <c r="CYE18"/>
      <c r="CYF18"/>
      <c r="CYG18"/>
      <c r="CYH18"/>
      <c r="CYI18"/>
      <c r="CYJ18"/>
      <c r="CYK18"/>
      <c r="CYL18"/>
      <c r="CYM18"/>
      <c r="CYN18"/>
      <c r="CYO18"/>
      <c r="CYP18"/>
      <c r="CYQ18"/>
      <c r="CYR18"/>
      <c r="CYS18"/>
      <c r="CYT18"/>
      <c r="CYU18"/>
      <c r="CYV18"/>
      <c r="CYW18"/>
      <c r="CYX18"/>
      <c r="CYY18"/>
      <c r="CYZ18"/>
      <c r="CZA18"/>
      <c r="CZB18"/>
      <c r="CZC18"/>
      <c r="CZD18"/>
      <c r="CZE18"/>
      <c r="CZF18"/>
      <c r="CZG18"/>
      <c r="CZH18"/>
      <c r="CZI18"/>
      <c r="CZJ18"/>
      <c r="CZK18"/>
      <c r="CZL18"/>
      <c r="CZM18"/>
      <c r="CZN18"/>
      <c r="CZO18"/>
      <c r="CZP18"/>
      <c r="CZQ18"/>
      <c r="CZR18"/>
      <c r="CZS18"/>
      <c r="CZT18"/>
      <c r="CZU18"/>
      <c r="CZV18"/>
      <c r="CZW18"/>
      <c r="CZX18"/>
      <c r="CZY18"/>
      <c r="CZZ18"/>
      <c r="DAA18"/>
      <c r="DAB18"/>
      <c r="DAC18"/>
      <c r="DAD18"/>
      <c r="DAE18"/>
      <c r="DAF18"/>
      <c r="DAG18"/>
      <c r="DAH18"/>
      <c r="DAI18"/>
      <c r="DAJ18"/>
      <c r="DAK18"/>
      <c r="DAL18"/>
      <c r="DAM18"/>
      <c r="DAN18"/>
      <c r="DAO18"/>
      <c r="DAP18"/>
      <c r="DAQ18"/>
      <c r="DAR18"/>
      <c r="DAS18"/>
      <c r="DAT18"/>
      <c r="DAU18"/>
      <c r="DAV18"/>
      <c r="DAW18"/>
      <c r="DAX18"/>
      <c r="DAY18"/>
      <c r="DAZ18"/>
      <c r="DBA18"/>
      <c r="DBB18"/>
      <c r="DBC18"/>
      <c r="DBD18"/>
      <c r="DBE18"/>
      <c r="DBF18"/>
      <c r="DBG18"/>
      <c r="DBH18"/>
      <c r="DBI18"/>
      <c r="DBJ18"/>
      <c r="DBK18"/>
      <c r="DBL18"/>
      <c r="DBM18"/>
      <c r="DBN18"/>
      <c r="DBO18"/>
      <c r="DBP18"/>
      <c r="DBQ18"/>
      <c r="DBR18"/>
      <c r="DBS18"/>
      <c r="DBT18"/>
      <c r="DBU18"/>
      <c r="DBV18"/>
      <c r="DBW18"/>
      <c r="DBX18"/>
      <c r="DBY18"/>
      <c r="DBZ18"/>
      <c r="DCA18"/>
      <c r="DCB18"/>
      <c r="DCC18"/>
      <c r="DCD18"/>
      <c r="DCE18"/>
      <c r="DCF18"/>
      <c r="DCG18"/>
      <c r="DCH18"/>
      <c r="DCI18"/>
      <c r="DCJ18"/>
      <c r="DCK18"/>
      <c r="DCL18"/>
      <c r="DCM18"/>
      <c r="DCN18"/>
      <c r="DCO18"/>
      <c r="DCP18"/>
      <c r="DCQ18"/>
      <c r="DCR18"/>
      <c r="DCS18"/>
      <c r="DCT18"/>
      <c r="DCU18"/>
      <c r="DCV18"/>
      <c r="DCW18"/>
      <c r="DCX18"/>
      <c r="DCY18"/>
      <c r="DCZ18"/>
      <c r="DDA18"/>
      <c r="DDB18"/>
      <c r="DDC18"/>
      <c r="DDD18"/>
      <c r="DDE18"/>
      <c r="DDF18"/>
      <c r="DDG18"/>
      <c r="DDH18"/>
      <c r="DDI18"/>
      <c r="DDJ18"/>
      <c r="DDK18"/>
      <c r="DDL18"/>
      <c r="DDM18"/>
      <c r="DDN18"/>
      <c r="DDO18"/>
      <c r="DDP18"/>
      <c r="DDQ18"/>
      <c r="DDR18"/>
      <c r="DDS18"/>
      <c r="DDT18"/>
      <c r="DDU18"/>
      <c r="DDV18"/>
      <c r="DDW18"/>
      <c r="DDX18"/>
      <c r="DDY18"/>
      <c r="DDZ18"/>
      <c r="DEA18"/>
      <c r="DEB18"/>
      <c r="DEC18"/>
      <c r="DED18"/>
      <c r="DEE18"/>
      <c r="DEF18"/>
      <c r="DEG18"/>
      <c r="DEH18"/>
      <c r="DEI18"/>
      <c r="DEJ18"/>
      <c r="DEK18"/>
      <c r="DEL18"/>
      <c r="DEM18"/>
      <c r="DEN18"/>
      <c r="DEO18"/>
      <c r="DEP18"/>
      <c r="DEQ18"/>
      <c r="DER18"/>
      <c r="DES18"/>
      <c r="DET18"/>
      <c r="DEU18"/>
      <c r="DEV18"/>
      <c r="DEW18"/>
      <c r="DEX18"/>
      <c r="DEY18"/>
      <c r="DEZ18"/>
      <c r="DFA18"/>
      <c r="DFB18"/>
      <c r="DFC18"/>
      <c r="DFD18"/>
      <c r="DFE18"/>
      <c r="DFF18"/>
      <c r="DFG18"/>
      <c r="DFH18"/>
      <c r="DFI18"/>
      <c r="DFJ18"/>
      <c r="DFK18"/>
      <c r="DFL18"/>
      <c r="DFM18"/>
      <c r="DFN18"/>
      <c r="DFO18"/>
      <c r="DFP18"/>
      <c r="DFQ18"/>
      <c r="DFR18"/>
      <c r="DFS18"/>
      <c r="DFT18"/>
      <c r="DFU18"/>
      <c r="DFV18"/>
      <c r="DFW18"/>
      <c r="DFX18"/>
      <c r="DFY18"/>
      <c r="DFZ18"/>
      <c r="DGA18"/>
      <c r="DGB18"/>
      <c r="DGC18"/>
      <c r="DGD18"/>
      <c r="DGE18"/>
      <c r="DGF18"/>
      <c r="DGG18"/>
      <c r="DGH18"/>
      <c r="DGI18"/>
      <c r="DGJ18"/>
      <c r="DGK18"/>
      <c r="DGL18"/>
      <c r="DGM18"/>
      <c r="DGN18"/>
      <c r="DGO18"/>
      <c r="DGP18"/>
      <c r="DGQ18"/>
      <c r="DGR18"/>
      <c r="DGS18"/>
      <c r="DGT18"/>
      <c r="DGU18"/>
      <c r="DGV18"/>
      <c r="DGW18"/>
      <c r="DGX18"/>
      <c r="DGY18"/>
      <c r="DGZ18"/>
      <c r="DHA18"/>
      <c r="DHB18"/>
      <c r="DHC18"/>
      <c r="DHD18"/>
      <c r="DHE18"/>
      <c r="DHF18"/>
      <c r="DHG18"/>
      <c r="DHH18"/>
      <c r="DHI18"/>
      <c r="DHJ18"/>
      <c r="DHK18"/>
      <c r="DHL18"/>
      <c r="DHM18"/>
      <c r="DHN18"/>
      <c r="DHO18"/>
      <c r="DHP18"/>
      <c r="DHQ18"/>
      <c r="DHR18"/>
      <c r="DHS18"/>
      <c r="DHT18"/>
      <c r="DHU18"/>
      <c r="DHV18"/>
      <c r="DHW18"/>
      <c r="DHX18"/>
      <c r="DHY18"/>
      <c r="DHZ18"/>
      <c r="DIA18"/>
      <c r="DIB18"/>
      <c r="DIC18"/>
      <c r="DID18"/>
      <c r="DIE18"/>
      <c r="DIF18"/>
      <c r="DIG18"/>
      <c r="DIH18"/>
      <c r="DII18"/>
      <c r="DIJ18"/>
      <c r="DIK18"/>
      <c r="DIL18"/>
      <c r="DIM18"/>
      <c r="DIN18"/>
      <c r="DIO18"/>
      <c r="DIP18"/>
      <c r="DIQ18"/>
      <c r="DIR18"/>
      <c r="DIS18"/>
      <c r="DIT18"/>
      <c r="DIU18"/>
      <c r="DIV18"/>
      <c r="DIW18"/>
      <c r="DIX18"/>
      <c r="DIY18"/>
      <c r="DIZ18"/>
      <c r="DJA18"/>
      <c r="DJB18"/>
      <c r="DJC18"/>
      <c r="DJD18"/>
      <c r="DJE18"/>
      <c r="DJF18"/>
      <c r="DJG18"/>
      <c r="DJH18"/>
      <c r="DJI18"/>
      <c r="DJJ18"/>
      <c r="DJK18"/>
      <c r="DJL18"/>
      <c r="DJM18"/>
      <c r="DJN18"/>
      <c r="DJO18"/>
      <c r="DJP18"/>
      <c r="DJQ18"/>
      <c r="DJR18"/>
      <c r="DJS18"/>
      <c r="DJT18"/>
      <c r="DJU18"/>
      <c r="DJV18"/>
      <c r="DJW18"/>
      <c r="DJX18"/>
      <c r="DJY18"/>
      <c r="DJZ18"/>
      <c r="DKA18"/>
      <c r="DKB18"/>
      <c r="DKC18"/>
      <c r="DKD18"/>
      <c r="DKE18"/>
      <c r="DKF18"/>
      <c r="DKG18"/>
      <c r="DKH18"/>
      <c r="DKI18"/>
      <c r="DKJ18"/>
      <c r="DKK18"/>
      <c r="DKL18"/>
      <c r="DKM18"/>
      <c r="DKN18"/>
      <c r="DKO18"/>
      <c r="DKP18"/>
      <c r="DKQ18"/>
      <c r="DKR18"/>
      <c r="DKS18"/>
      <c r="DKT18"/>
      <c r="DKU18"/>
      <c r="DKV18"/>
      <c r="DKW18"/>
      <c r="DKX18"/>
      <c r="DKY18"/>
      <c r="DKZ18"/>
      <c r="DLA18"/>
      <c r="DLB18"/>
      <c r="DLC18"/>
      <c r="DLD18"/>
      <c r="DLE18"/>
      <c r="DLF18"/>
      <c r="DLG18"/>
      <c r="DLH18"/>
      <c r="DLI18"/>
      <c r="DLJ18"/>
      <c r="DLK18"/>
      <c r="DLL18"/>
      <c r="DLM18"/>
      <c r="DLN18"/>
      <c r="DLO18"/>
      <c r="DLP18"/>
      <c r="DLQ18"/>
      <c r="DLR18"/>
      <c r="DLS18"/>
      <c r="DLT18"/>
      <c r="DLU18"/>
      <c r="DLV18"/>
      <c r="DLW18"/>
      <c r="DLX18"/>
      <c r="DLY18"/>
      <c r="DLZ18"/>
      <c r="DMA18"/>
      <c r="DMB18"/>
      <c r="DMC18"/>
      <c r="DMD18"/>
      <c r="DME18"/>
      <c r="DMF18"/>
      <c r="DMG18"/>
      <c r="DMH18"/>
      <c r="DMI18"/>
      <c r="DMJ18"/>
      <c r="DMK18"/>
      <c r="DML18"/>
      <c r="DMM18"/>
      <c r="DMN18"/>
      <c r="DMO18"/>
      <c r="DMP18"/>
      <c r="DMQ18"/>
      <c r="DMR18"/>
      <c r="DMS18"/>
      <c r="DMT18"/>
      <c r="DMU18"/>
      <c r="DMV18"/>
      <c r="DMW18"/>
      <c r="DMX18"/>
      <c r="DMY18"/>
      <c r="DMZ18"/>
      <c r="DNA18"/>
      <c r="DNB18"/>
      <c r="DNC18"/>
      <c r="DND18"/>
      <c r="DNE18"/>
      <c r="DNF18"/>
      <c r="DNG18"/>
      <c r="DNH18"/>
      <c r="DNI18"/>
      <c r="DNJ18"/>
      <c r="DNK18"/>
      <c r="DNL18"/>
      <c r="DNM18"/>
      <c r="DNN18"/>
      <c r="DNO18"/>
      <c r="DNP18"/>
      <c r="DNQ18"/>
      <c r="DNR18"/>
      <c r="DNS18"/>
      <c r="DNT18"/>
      <c r="DNU18"/>
      <c r="DNV18"/>
      <c r="DNW18"/>
      <c r="DNX18"/>
      <c r="DNY18"/>
      <c r="DNZ18"/>
      <c r="DOA18"/>
      <c r="DOB18"/>
      <c r="DOC18"/>
      <c r="DOD18"/>
      <c r="DOE18"/>
      <c r="DOF18"/>
      <c r="DOG18"/>
      <c r="DOH18"/>
      <c r="DOI18"/>
      <c r="DOJ18"/>
      <c r="DOK18"/>
      <c r="DOL18"/>
      <c r="DOM18"/>
      <c r="DON18"/>
      <c r="DOO18"/>
      <c r="DOP18"/>
      <c r="DOQ18"/>
      <c r="DOR18"/>
      <c r="DOS18"/>
      <c r="DOT18"/>
      <c r="DOU18"/>
      <c r="DOV18"/>
      <c r="DOW18"/>
      <c r="DOX18"/>
      <c r="DOY18"/>
      <c r="DOZ18"/>
      <c r="DPA18"/>
      <c r="DPB18"/>
      <c r="DPC18"/>
      <c r="DPD18"/>
      <c r="DPE18"/>
      <c r="DPF18"/>
      <c r="DPG18"/>
      <c r="DPH18"/>
      <c r="DPI18"/>
      <c r="DPJ18"/>
      <c r="DPK18"/>
      <c r="DPL18"/>
      <c r="DPM18"/>
      <c r="DPN18"/>
      <c r="DPO18"/>
      <c r="DPP18"/>
      <c r="DPQ18"/>
      <c r="DPR18"/>
      <c r="DPS18"/>
      <c r="DPT18"/>
      <c r="DPU18"/>
      <c r="DPV18"/>
      <c r="DPW18"/>
      <c r="DPX18"/>
      <c r="DPY18"/>
      <c r="DPZ18"/>
      <c r="DQA18"/>
      <c r="DQB18"/>
      <c r="DQC18"/>
      <c r="DQD18"/>
      <c r="DQE18"/>
      <c r="DQF18"/>
      <c r="DQG18"/>
      <c r="DQH18"/>
      <c r="DQI18"/>
      <c r="DQJ18"/>
      <c r="DQK18"/>
      <c r="DQL18"/>
      <c r="DQM18"/>
      <c r="DQN18"/>
      <c r="DQO18"/>
      <c r="DQP18"/>
      <c r="DQQ18"/>
      <c r="DQR18"/>
      <c r="DQS18"/>
      <c r="DQT18"/>
      <c r="DQU18"/>
      <c r="DQV18"/>
      <c r="DQW18"/>
      <c r="DQX18"/>
      <c r="DQY18"/>
      <c r="DQZ18"/>
      <c r="DRA18"/>
      <c r="DRB18"/>
      <c r="DRC18"/>
      <c r="DRD18"/>
      <c r="DRE18"/>
      <c r="DRF18"/>
      <c r="DRG18"/>
      <c r="DRH18"/>
      <c r="DRI18"/>
      <c r="DRJ18"/>
      <c r="DRK18"/>
      <c r="DRL18"/>
      <c r="DRM18"/>
      <c r="DRN18"/>
      <c r="DRO18"/>
      <c r="DRP18"/>
      <c r="DRQ18"/>
      <c r="DRR18"/>
      <c r="DRS18"/>
      <c r="DRT18"/>
      <c r="DRU18"/>
      <c r="DRV18"/>
      <c r="DRW18"/>
      <c r="DRX18"/>
      <c r="DRY18"/>
      <c r="DRZ18"/>
      <c r="DSA18"/>
      <c r="DSB18"/>
      <c r="DSC18"/>
      <c r="DSD18"/>
      <c r="DSE18"/>
      <c r="DSF18"/>
      <c r="DSG18"/>
      <c r="DSH18"/>
      <c r="DSI18"/>
      <c r="DSJ18"/>
      <c r="DSK18"/>
      <c r="DSL18"/>
      <c r="DSM18"/>
      <c r="DSN18"/>
      <c r="DSO18"/>
      <c r="DSP18"/>
      <c r="DSQ18"/>
      <c r="DSR18"/>
      <c r="DSS18"/>
      <c r="DST18"/>
      <c r="DSU18"/>
      <c r="DSV18"/>
      <c r="DSW18"/>
      <c r="DSX18"/>
      <c r="DSY18"/>
      <c r="DSZ18"/>
      <c r="DTA18"/>
      <c r="DTB18"/>
      <c r="DTC18"/>
      <c r="DTD18"/>
      <c r="DTE18"/>
      <c r="DTF18"/>
      <c r="DTG18"/>
      <c r="DTH18"/>
      <c r="DTI18"/>
      <c r="DTJ18"/>
      <c r="DTK18"/>
      <c r="DTL18"/>
      <c r="DTM18"/>
      <c r="DTN18"/>
      <c r="DTO18"/>
      <c r="DTP18"/>
      <c r="DTQ18"/>
      <c r="DTR18"/>
      <c r="DTS18"/>
      <c r="DTT18"/>
      <c r="DTU18"/>
      <c r="DTV18"/>
      <c r="DTW18"/>
      <c r="DTX18"/>
      <c r="DTY18"/>
      <c r="DTZ18"/>
      <c r="DUA18"/>
      <c r="DUB18"/>
      <c r="DUC18"/>
      <c r="DUD18"/>
      <c r="DUE18"/>
      <c r="DUF18"/>
      <c r="DUG18"/>
      <c r="DUH18"/>
      <c r="DUI18"/>
      <c r="DUJ18"/>
      <c r="DUK18"/>
      <c r="DUL18"/>
      <c r="DUM18"/>
      <c r="DUN18"/>
      <c r="DUO18"/>
      <c r="DUP18"/>
      <c r="DUQ18"/>
      <c r="DUR18"/>
      <c r="DUS18"/>
      <c r="DUT18"/>
      <c r="DUU18"/>
      <c r="DUV18"/>
      <c r="DUW18"/>
      <c r="DUX18"/>
      <c r="DUY18"/>
      <c r="DUZ18"/>
      <c r="DVA18"/>
      <c r="DVB18"/>
      <c r="DVC18"/>
      <c r="DVD18"/>
      <c r="DVE18"/>
      <c r="DVF18"/>
      <c r="DVG18"/>
      <c r="DVH18"/>
      <c r="DVI18"/>
      <c r="DVJ18"/>
      <c r="DVK18"/>
      <c r="DVL18"/>
      <c r="DVM18"/>
      <c r="DVN18"/>
      <c r="DVO18"/>
      <c r="DVP18"/>
      <c r="DVQ18"/>
      <c r="DVR18"/>
      <c r="DVS18"/>
      <c r="DVT18"/>
      <c r="DVU18"/>
      <c r="DVV18"/>
      <c r="DVW18"/>
      <c r="DVX18"/>
      <c r="DVY18"/>
      <c r="DVZ18"/>
      <c r="DWA18"/>
      <c r="DWB18"/>
      <c r="DWC18"/>
      <c r="DWD18"/>
      <c r="DWE18"/>
      <c r="DWF18"/>
      <c r="DWG18"/>
      <c r="DWH18"/>
      <c r="DWI18"/>
      <c r="DWJ18"/>
      <c r="DWK18"/>
      <c r="DWL18"/>
      <c r="DWM18"/>
      <c r="DWN18"/>
      <c r="DWO18"/>
      <c r="DWP18"/>
      <c r="DWQ18"/>
      <c r="DWR18"/>
      <c r="DWS18"/>
      <c r="DWT18"/>
      <c r="DWU18"/>
      <c r="DWV18"/>
      <c r="DWW18"/>
      <c r="DWX18"/>
      <c r="DWY18"/>
      <c r="DWZ18"/>
      <c r="DXA18"/>
      <c r="DXB18"/>
      <c r="DXC18"/>
      <c r="DXD18"/>
      <c r="DXE18"/>
      <c r="DXF18"/>
      <c r="DXG18"/>
      <c r="DXH18"/>
      <c r="DXI18"/>
      <c r="DXJ18"/>
      <c r="DXK18"/>
      <c r="DXL18"/>
      <c r="DXM18"/>
      <c r="DXN18"/>
      <c r="DXO18"/>
      <c r="DXP18"/>
      <c r="DXQ18"/>
      <c r="DXR18"/>
      <c r="DXS18"/>
      <c r="DXT18"/>
      <c r="DXU18"/>
      <c r="DXV18"/>
      <c r="DXW18"/>
      <c r="DXX18"/>
      <c r="DXY18"/>
      <c r="DXZ18"/>
      <c r="DYA18"/>
      <c r="DYB18"/>
      <c r="DYC18"/>
      <c r="DYD18"/>
      <c r="DYE18"/>
      <c r="DYF18"/>
      <c r="DYG18"/>
      <c r="DYH18"/>
      <c r="DYI18"/>
      <c r="DYJ18"/>
      <c r="DYK18"/>
      <c r="DYL18"/>
      <c r="DYM18"/>
      <c r="DYN18"/>
      <c r="DYO18"/>
      <c r="DYP18"/>
      <c r="DYQ18"/>
      <c r="DYR18"/>
      <c r="DYS18"/>
      <c r="DYT18"/>
      <c r="DYU18"/>
      <c r="DYV18"/>
      <c r="DYW18"/>
      <c r="DYX18"/>
      <c r="DYY18"/>
      <c r="DYZ18"/>
      <c r="DZA18"/>
      <c r="DZB18"/>
      <c r="DZC18"/>
      <c r="DZD18"/>
      <c r="DZE18"/>
      <c r="DZF18"/>
      <c r="DZG18"/>
      <c r="DZH18"/>
      <c r="DZI18"/>
      <c r="DZJ18"/>
      <c r="DZK18"/>
      <c r="DZL18"/>
      <c r="DZM18"/>
      <c r="DZN18"/>
      <c r="DZO18"/>
      <c r="DZP18"/>
      <c r="DZQ18"/>
      <c r="DZR18"/>
      <c r="DZS18"/>
      <c r="DZT18"/>
      <c r="DZU18"/>
      <c r="DZV18"/>
      <c r="DZW18"/>
      <c r="DZX18"/>
      <c r="DZY18"/>
      <c r="DZZ18"/>
      <c r="EAA18"/>
      <c r="EAB18"/>
      <c r="EAC18"/>
      <c r="EAD18"/>
      <c r="EAE18"/>
      <c r="EAF18"/>
      <c r="EAG18"/>
      <c r="EAH18"/>
      <c r="EAI18"/>
      <c r="EAJ18"/>
      <c r="EAK18"/>
      <c r="EAL18"/>
      <c r="EAM18"/>
      <c r="EAN18"/>
      <c r="EAO18"/>
      <c r="EAP18"/>
      <c r="EAQ18"/>
      <c r="EAR18"/>
      <c r="EAS18"/>
      <c r="EAT18"/>
      <c r="EAU18"/>
      <c r="EAV18"/>
      <c r="EAW18"/>
      <c r="EAX18"/>
      <c r="EAY18"/>
      <c r="EAZ18"/>
      <c r="EBA18"/>
      <c r="EBB18"/>
      <c r="EBC18"/>
      <c r="EBD18"/>
      <c r="EBE18"/>
      <c r="EBF18"/>
      <c r="EBG18"/>
      <c r="EBH18"/>
      <c r="EBI18"/>
      <c r="EBJ18"/>
      <c r="EBK18"/>
      <c r="EBL18"/>
      <c r="EBM18"/>
      <c r="EBN18"/>
      <c r="EBO18"/>
      <c r="EBP18"/>
      <c r="EBQ18"/>
      <c r="EBR18"/>
      <c r="EBS18"/>
      <c r="EBT18"/>
      <c r="EBU18"/>
      <c r="EBV18"/>
      <c r="EBW18"/>
      <c r="EBX18"/>
      <c r="EBY18"/>
      <c r="EBZ18"/>
      <c r="ECA18"/>
      <c r="ECB18"/>
      <c r="ECC18"/>
      <c r="ECD18"/>
      <c r="ECE18"/>
      <c r="ECF18"/>
      <c r="ECG18"/>
      <c r="ECH18"/>
      <c r="ECI18"/>
      <c r="ECJ18"/>
      <c r="ECK18"/>
      <c r="ECL18"/>
      <c r="ECM18"/>
      <c r="ECN18"/>
      <c r="ECO18"/>
      <c r="ECP18"/>
      <c r="ECQ18"/>
      <c r="ECR18"/>
      <c r="ECS18"/>
      <c r="ECT18"/>
      <c r="ECU18"/>
      <c r="ECV18"/>
      <c r="ECW18"/>
      <c r="ECX18"/>
      <c r="ECY18"/>
      <c r="ECZ18"/>
      <c r="EDA18"/>
      <c r="EDB18"/>
      <c r="EDC18"/>
      <c r="EDD18"/>
      <c r="EDE18"/>
      <c r="EDF18"/>
      <c r="EDG18"/>
      <c r="EDH18"/>
      <c r="EDI18"/>
      <c r="EDJ18"/>
      <c r="EDK18"/>
      <c r="EDL18"/>
      <c r="EDM18"/>
      <c r="EDN18"/>
      <c r="EDO18"/>
      <c r="EDP18"/>
      <c r="EDQ18"/>
      <c r="EDR18"/>
      <c r="EDS18"/>
      <c r="EDT18"/>
      <c r="EDU18"/>
      <c r="EDV18"/>
      <c r="EDW18"/>
      <c r="EDX18"/>
      <c r="EDY18"/>
      <c r="EDZ18"/>
      <c r="EEA18"/>
      <c r="EEB18"/>
      <c r="EEC18"/>
      <c r="EED18"/>
      <c r="EEE18"/>
      <c r="EEF18"/>
      <c r="EEG18"/>
      <c r="EEH18"/>
      <c r="EEI18"/>
      <c r="EEJ18"/>
      <c r="EEK18"/>
      <c r="EEL18"/>
      <c r="EEM18"/>
      <c r="EEN18"/>
      <c r="EEO18"/>
      <c r="EEP18"/>
      <c r="EEQ18"/>
      <c r="EER18"/>
      <c r="EES18"/>
      <c r="EET18"/>
      <c r="EEU18"/>
      <c r="EEV18"/>
      <c r="EEW18"/>
      <c r="EEX18"/>
      <c r="EEY18"/>
      <c r="EEZ18"/>
      <c r="EFA18"/>
      <c r="EFB18"/>
      <c r="EFC18"/>
      <c r="EFD18"/>
      <c r="EFE18"/>
      <c r="EFF18"/>
      <c r="EFG18"/>
      <c r="EFH18"/>
      <c r="EFI18"/>
      <c r="EFJ18"/>
      <c r="EFK18"/>
      <c r="EFL18"/>
      <c r="EFM18"/>
      <c r="EFN18"/>
      <c r="EFO18"/>
      <c r="EFP18"/>
      <c r="EFQ18"/>
      <c r="EFR18"/>
      <c r="EFS18"/>
      <c r="EFT18"/>
      <c r="EFU18"/>
      <c r="EFV18"/>
      <c r="EFW18"/>
      <c r="EFX18"/>
      <c r="EFY18"/>
      <c r="EFZ18"/>
      <c r="EGA18"/>
      <c r="EGB18"/>
      <c r="EGC18"/>
      <c r="EGD18"/>
      <c r="EGE18"/>
      <c r="EGF18"/>
      <c r="EGG18"/>
      <c r="EGH18"/>
      <c r="EGI18"/>
      <c r="EGJ18"/>
      <c r="EGK18"/>
      <c r="EGL18"/>
      <c r="EGM18"/>
      <c r="EGN18"/>
      <c r="EGO18"/>
      <c r="EGP18"/>
      <c r="EGQ18"/>
      <c r="EGR18"/>
      <c r="EGS18"/>
      <c r="EGT18"/>
      <c r="EGU18"/>
      <c r="EGV18"/>
      <c r="EGW18"/>
      <c r="EGX18"/>
      <c r="EGY18"/>
      <c r="EGZ18"/>
      <c r="EHA18"/>
      <c r="EHB18"/>
      <c r="EHC18"/>
      <c r="EHD18"/>
      <c r="EHE18"/>
      <c r="EHF18"/>
      <c r="EHG18"/>
      <c r="EHH18"/>
      <c r="EHI18"/>
      <c r="EHJ18"/>
      <c r="EHK18"/>
      <c r="EHL18"/>
      <c r="EHM18"/>
      <c r="EHN18"/>
      <c r="EHO18"/>
      <c r="EHP18"/>
      <c r="EHQ18"/>
      <c r="EHR18"/>
      <c r="EHS18"/>
      <c r="EHT18"/>
      <c r="EHU18"/>
      <c r="EHV18"/>
      <c r="EHW18"/>
      <c r="EHX18"/>
      <c r="EHY18"/>
      <c r="EHZ18"/>
      <c r="EIA18"/>
      <c r="EIB18"/>
      <c r="EIC18"/>
      <c r="EID18"/>
      <c r="EIE18"/>
      <c r="EIF18"/>
      <c r="EIG18"/>
      <c r="EIH18"/>
      <c r="EII18"/>
      <c r="EIJ18"/>
      <c r="EIK18"/>
      <c r="EIL18"/>
      <c r="EIM18"/>
      <c r="EIN18"/>
      <c r="EIO18"/>
      <c r="EIP18"/>
      <c r="EIQ18"/>
      <c r="EIR18"/>
      <c r="EIS18"/>
      <c r="EIT18"/>
      <c r="EIU18"/>
      <c r="EIV18"/>
      <c r="EIW18"/>
      <c r="EIX18"/>
      <c r="EIY18"/>
      <c r="EIZ18"/>
      <c r="EJA18"/>
      <c r="EJB18"/>
      <c r="EJC18"/>
      <c r="EJD18"/>
      <c r="EJE18"/>
      <c r="EJF18"/>
      <c r="EJG18"/>
      <c r="EJH18"/>
      <c r="EJI18"/>
      <c r="EJJ18"/>
      <c r="EJK18"/>
      <c r="EJL18"/>
      <c r="EJM18"/>
      <c r="EJN18"/>
      <c r="EJO18"/>
      <c r="EJP18"/>
      <c r="EJQ18"/>
      <c r="EJR18"/>
      <c r="EJS18"/>
      <c r="EJT18"/>
      <c r="EJU18"/>
      <c r="EJV18"/>
      <c r="EJW18"/>
      <c r="EJX18"/>
      <c r="EJY18"/>
      <c r="EJZ18"/>
      <c r="EKA18"/>
      <c r="EKB18"/>
      <c r="EKC18"/>
      <c r="EKD18"/>
      <c r="EKE18"/>
      <c r="EKF18"/>
      <c r="EKG18"/>
      <c r="EKH18"/>
      <c r="EKI18"/>
      <c r="EKJ18"/>
      <c r="EKK18"/>
      <c r="EKL18"/>
      <c r="EKM18"/>
      <c r="EKN18"/>
      <c r="EKO18"/>
      <c r="EKP18"/>
      <c r="EKQ18"/>
      <c r="EKR18"/>
      <c r="EKS18"/>
      <c r="EKT18"/>
      <c r="EKU18"/>
      <c r="EKV18"/>
      <c r="EKW18"/>
      <c r="EKX18"/>
      <c r="EKY18"/>
      <c r="EKZ18"/>
      <c r="ELA18"/>
      <c r="ELB18"/>
      <c r="ELC18"/>
      <c r="ELD18"/>
      <c r="ELE18"/>
      <c r="ELF18"/>
      <c r="ELG18"/>
      <c r="ELH18"/>
      <c r="ELI18"/>
      <c r="ELJ18"/>
      <c r="ELK18"/>
      <c r="ELL18"/>
      <c r="ELM18"/>
      <c r="ELN18"/>
      <c r="ELO18"/>
      <c r="ELP18"/>
      <c r="ELQ18"/>
      <c r="ELR18"/>
      <c r="ELS18"/>
      <c r="ELT18"/>
      <c r="ELU18"/>
      <c r="ELV18"/>
      <c r="ELW18"/>
      <c r="ELX18"/>
      <c r="ELY18"/>
      <c r="ELZ18"/>
      <c r="EMA18"/>
      <c r="EMB18"/>
      <c r="EMC18"/>
      <c r="EMD18"/>
      <c r="EME18"/>
      <c r="EMF18"/>
      <c r="EMG18"/>
      <c r="EMH18"/>
      <c r="EMI18"/>
      <c r="EMJ18"/>
      <c r="EMK18"/>
      <c r="EML18"/>
      <c r="EMM18"/>
      <c r="EMN18"/>
      <c r="EMO18"/>
      <c r="EMP18"/>
      <c r="EMQ18"/>
      <c r="EMR18"/>
      <c r="EMS18"/>
      <c r="EMT18"/>
      <c r="EMU18"/>
      <c r="EMV18"/>
      <c r="EMW18"/>
      <c r="EMX18"/>
      <c r="EMY18"/>
      <c r="EMZ18"/>
      <c r="ENA18"/>
      <c r="ENB18"/>
      <c r="ENC18"/>
      <c r="END18"/>
      <c r="ENE18"/>
      <c r="ENF18"/>
      <c r="ENG18"/>
      <c r="ENH18"/>
      <c r="ENI18"/>
      <c r="ENJ18"/>
      <c r="ENK18"/>
      <c r="ENL18"/>
      <c r="ENM18"/>
      <c r="ENN18"/>
      <c r="ENO18"/>
      <c r="ENP18"/>
      <c r="ENQ18"/>
      <c r="ENR18"/>
      <c r="ENS18"/>
      <c r="ENT18"/>
      <c r="ENU18"/>
      <c r="ENV18"/>
      <c r="ENW18"/>
      <c r="ENX18"/>
      <c r="ENY18"/>
      <c r="ENZ18"/>
      <c r="EOA18"/>
      <c r="EOB18"/>
      <c r="EOC18"/>
      <c r="EOD18"/>
      <c r="EOE18"/>
      <c r="EOF18"/>
      <c r="EOG18"/>
      <c r="EOH18"/>
      <c r="EOI18"/>
      <c r="EOJ18"/>
      <c r="EOK18"/>
      <c r="EOL18"/>
      <c r="EOM18"/>
      <c r="EON18"/>
      <c r="EOO18"/>
      <c r="EOP18"/>
      <c r="EOQ18"/>
      <c r="EOR18"/>
      <c r="EOS18"/>
      <c r="EOT18"/>
      <c r="EOU18"/>
      <c r="EOV18"/>
      <c r="EOW18"/>
      <c r="EOX18"/>
      <c r="EOY18"/>
      <c r="EOZ18"/>
      <c r="EPA18"/>
      <c r="EPB18"/>
      <c r="EPC18"/>
      <c r="EPD18"/>
      <c r="EPE18"/>
      <c r="EPF18"/>
      <c r="EPG18"/>
      <c r="EPH18"/>
      <c r="EPI18"/>
      <c r="EPJ18"/>
      <c r="EPK18"/>
      <c r="EPL18"/>
      <c r="EPM18"/>
      <c r="EPN18"/>
      <c r="EPO18"/>
      <c r="EPP18"/>
      <c r="EPQ18"/>
      <c r="EPR18"/>
      <c r="EPS18"/>
      <c r="EPT18"/>
      <c r="EPU18"/>
      <c r="EPV18"/>
      <c r="EPW18"/>
      <c r="EPX18"/>
      <c r="EPY18"/>
      <c r="EPZ18"/>
      <c r="EQA18"/>
      <c r="EQB18"/>
      <c r="EQC18"/>
      <c r="EQD18"/>
      <c r="EQE18"/>
      <c r="EQF18"/>
      <c r="EQG18"/>
      <c r="EQH18"/>
      <c r="EQI18"/>
      <c r="EQJ18"/>
      <c r="EQK18"/>
      <c r="EQL18"/>
      <c r="EQM18"/>
      <c r="EQN18"/>
      <c r="EQO18"/>
      <c r="EQP18"/>
      <c r="EQQ18"/>
      <c r="EQR18"/>
      <c r="EQS18"/>
      <c r="EQT18"/>
      <c r="EQU18"/>
      <c r="EQV18"/>
      <c r="EQW18"/>
      <c r="EQX18"/>
      <c r="EQY18"/>
      <c r="EQZ18"/>
      <c r="ERA18"/>
      <c r="ERB18"/>
      <c r="ERC18"/>
      <c r="ERD18"/>
      <c r="ERE18"/>
      <c r="ERF18"/>
      <c r="ERG18"/>
      <c r="ERH18"/>
      <c r="ERI18"/>
      <c r="ERJ18"/>
      <c r="ERK18"/>
      <c r="ERL18"/>
      <c r="ERM18"/>
      <c r="ERN18"/>
      <c r="ERO18"/>
      <c r="ERP18"/>
      <c r="ERQ18"/>
      <c r="ERR18"/>
      <c r="ERS18"/>
      <c r="ERT18"/>
      <c r="ERU18"/>
      <c r="ERV18"/>
      <c r="ERW18"/>
      <c r="ERX18"/>
      <c r="ERY18"/>
      <c r="ERZ18"/>
      <c r="ESA18"/>
      <c r="ESB18"/>
      <c r="ESC18"/>
      <c r="ESD18"/>
      <c r="ESE18"/>
      <c r="ESF18"/>
      <c r="ESG18"/>
      <c r="ESH18"/>
      <c r="ESI18"/>
      <c r="ESJ18"/>
      <c r="ESK18"/>
      <c r="ESL18"/>
      <c r="ESM18"/>
      <c r="ESN18"/>
      <c r="ESO18"/>
      <c r="ESP18"/>
      <c r="ESQ18"/>
      <c r="ESR18"/>
      <c r="ESS18"/>
      <c r="EST18"/>
      <c r="ESU18"/>
      <c r="ESV18"/>
      <c r="ESW18"/>
      <c r="ESX18"/>
      <c r="ESY18"/>
      <c r="ESZ18"/>
      <c r="ETA18"/>
      <c r="ETB18"/>
      <c r="ETC18"/>
      <c r="ETD18"/>
      <c r="ETE18"/>
      <c r="ETF18"/>
      <c r="ETG18"/>
      <c r="ETH18"/>
      <c r="ETI18"/>
      <c r="ETJ18"/>
      <c r="ETK18"/>
      <c r="ETL18"/>
      <c r="ETM18"/>
      <c r="ETN18"/>
      <c r="ETO18"/>
      <c r="ETP18"/>
      <c r="ETQ18"/>
      <c r="ETR18"/>
      <c r="ETS18"/>
      <c r="ETT18"/>
      <c r="ETU18"/>
      <c r="ETV18"/>
      <c r="ETW18"/>
      <c r="ETX18"/>
      <c r="ETY18"/>
      <c r="ETZ18"/>
      <c r="EUA18"/>
      <c r="EUB18"/>
      <c r="EUC18"/>
      <c r="EUD18"/>
      <c r="EUE18"/>
      <c r="EUF18"/>
      <c r="EUG18"/>
      <c r="EUH18"/>
      <c r="EUI18"/>
      <c r="EUJ18"/>
      <c r="EUK18"/>
      <c r="EUL18"/>
      <c r="EUM18"/>
      <c r="EUN18"/>
      <c r="EUO18"/>
      <c r="EUP18"/>
      <c r="EUQ18"/>
      <c r="EUR18"/>
      <c r="EUS18"/>
      <c r="EUT18"/>
      <c r="EUU18"/>
      <c r="EUV18"/>
      <c r="EUW18"/>
      <c r="EUX18"/>
      <c r="EUY18"/>
      <c r="EUZ18"/>
      <c r="EVA18"/>
      <c r="EVB18"/>
      <c r="EVC18"/>
      <c r="EVD18"/>
      <c r="EVE18"/>
      <c r="EVF18"/>
      <c r="EVG18"/>
      <c r="EVH18"/>
      <c r="EVI18"/>
      <c r="EVJ18"/>
      <c r="EVK18"/>
      <c r="EVL18"/>
      <c r="EVM18"/>
      <c r="EVN18"/>
      <c r="EVO18"/>
      <c r="EVP18"/>
      <c r="EVQ18"/>
      <c r="EVR18"/>
      <c r="EVS18"/>
      <c r="EVT18"/>
      <c r="EVU18"/>
      <c r="EVV18"/>
      <c r="EVW18"/>
      <c r="EVX18"/>
      <c r="EVY18"/>
      <c r="EVZ18"/>
      <c r="EWA18"/>
      <c r="EWB18"/>
      <c r="EWC18"/>
      <c r="EWD18"/>
      <c r="EWE18"/>
      <c r="EWF18"/>
      <c r="EWG18"/>
      <c r="EWH18"/>
      <c r="EWI18"/>
      <c r="EWJ18"/>
      <c r="EWK18"/>
      <c r="EWL18"/>
      <c r="EWM18"/>
      <c r="EWN18"/>
      <c r="EWO18"/>
      <c r="EWP18"/>
      <c r="EWQ18"/>
      <c r="EWR18"/>
      <c r="EWS18"/>
      <c r="EWT18"/>
      <c r="EWU18"/>
      <c r="EWV18"/>
      <c r="EWW18"/>
      <c r="EWX18"/>
      <c r="EWY18"/>
      <c r="EWZ18"/>
      <c r="EXA18"/>
      <c r="EXB18"/>
      <c r="EXC18"/>
      <c r="EXD18"/>
      <c r="EXE18"/>
      <c r="EXF18"/>
      <c r="EXG18"/>
      <c r="EXH18"/>
      <c r="EXI18"/>
      <c r="EXJ18"/>
      <c r="EXK18"/>
      <c r="EXL18"/>
      <c r="EXM18"/>
      <c r="EXN18"/>
      <c r="EXO18"/>
      <c r="EXP18"/>
      <c r="EXQ18"/>
      <c r="EXR18"/>
      <c r="EXS18"/>
      <c r="EXT18"/>
      <c r="EXU18"/>
      <c r="EXV18"/>
      <c r="EXW18"/>
      <c r="EXX18"/>
      <c r="EXY18"/>
      <c r="EXZ18"/>
      <c r="EYA18"/>
      <c r="EYB18"/>
      <c r="EYC18"/>
      <c r="EYD18"/>
      <c r="EYE18"/>
      <c r="EYF18"/>
      <c r="EYG18"/>
      <c r="EYH18"/>
      <c r="EYI18"/>
      <c r="EYJ18"/>
      <c r="EYK18"/>
      <c r="EYL18"/>
      <c r="EYM18"/>
      <c r="EYN18"/>
      <c r="EYO18"/>
      <c r="EYP18"/>
      <c r="EYQ18"/>
      <c r="EYR18"/>
      <c r="EYS18"/>
      <c r="EYT18"/>
      <c r="EYU18"/>
      <c r="EYV18"/>
      <c r="EYW18"/>
      <c r="EYX18"/>
      <c r="EYY18"/>
      <c r="EYZ18"/>
      <c r="EZA18"/>
      <c r="EZB18"/>
      <c r="EZC18"/>
      <c r="EZD18"/>
      <c r="EZE18"/>
      <c r="EZF18"/>
      <c r="EZG18"/>
      <c r="EZH18"/>
      <c r="EZI18"/>
      <c r="EZJ18"/>
      <c r="EZK18"/>
      <c r="EZL18"/>
      <c r="EZM18"/>
      <c r="EZN18"/>
      <c r="EZO18"/>
      <c r="EZP18"/>
      <c r="EZQ18"/>
      <c r="EZR18"/>
      <c r="EZS18"/>
      <c r="EZT18"/>
      <c r="EZU18"/>
      <c r="EZV18"/>
      <c r="EZW18"/>
      <c r="EZX18"/>
      <c r="EZY18"/>
      <c r="EZZ18"/>
      <c r="FAA18"/>
      <c r="FAB18"/>
      <c r="FAC18"/>
      <c r="FAD18"/>
      <c r="FAE18"/>
      <c r="FAF18"/>
      <c r="FAG18"/>
      <c r="FAH18"/>
      <c r="FAI18"/>
      <c r="FAJ18"/>
      <c r="FAK18"/>
      <c r="FAL18"/>
      <c r="FAM18"/>
      <c r="FAN18"/>
      <c r="FAO18"/>
      <c r="FAP18"/>
      <c r="FAQ18"/>
      <c r="FAR18"/>
      <c r="FAS18"/>
      <c r="FAT18"/>
      <c r="FAU18"/>
      <c r="FAV18"/>
      <c r="FAW18"/>
      <c r="FAX18"/>
      <c r="FAY18"/>
      <c r="FAZ18"/>
      <c r="FBA18"/>
      <c r="FBB18"/>
      <c r="FBC18"/>
      <c r="FBD18"/>
      <c r="FBE18"/>
      <c r="FBF18"/>
      <c r="FBG18"/>
      <c r="FBH18"/>
      <c r="FBI18"/>
      <c r="FBJ18"/>
      <c r="FBK18"/>
      <c r="FBL18"/>
      <c r="FBM18"/>
      <c r="FBN18"/>
      <c r="FBO18"/>
      <c r="FBP18"/>
      <c r="FBQ18"/>
      <c r="FBR18"/>
      <c r="FBS18"/>
      <c r="FBT18"/>
      <c r="FBU18"/>
      <c r="FBV18"/>
      <c r="FBW18"/>
      <c r="FBX18"/>
      <c r="FBY18"/>
      <c r="FBZ18"/>
      <c r="FCA18"/>
      <c r="FCB18"/>
      <c r="FCC18"/>
      <c r="FCD18"/>
      <c r="FCE18"/>
      <c r="FCF18"/>
      <c r="FCG18"/>
      <c r="FCH18"/>
      <c r="FCI18"/>
      <c r="FCJ18"/>
      <c r="FCK18"/>
      <c r="FCL18"/>
      <c r="FCM18"/>
      <c r="FCN18"/>
      <c r="FCO18"/>
      <c r="FCP18"/>
      <c r="FCQ18"/>
      <c r="FCR18"/>
      <c r="FCS18"/>
      <c r="FCT18"/>
      <c r="FCU18"/>
      <c r="FCV18"/>
      <c r="FCW18"/>
      <c r="FCX18"/>
      <c r="FCY18"/>
      <c r="FCZ18"/>
      <c r="FDA18"/>
      <c r="FDB18"/>
      <c r="FDC18"/>
      <c r="FDD18"/>
      <c r="FDE18"/>
      <c r="FDF18"/>
      <c r="FDG18"/>
      <c r="FDH18"/>
      <c r="FDI18"/>
      <c r="FDJ18"/>
      <c r="FDK18"/>
      <c r="FDL18"/>
      <c r="FDM18"/>
      <c r="FDN18"/>
      <c r="FDO18"/>
      <c r="FDP18"/>
      <c r="FDQ18"/>
      <c r="FDR18"/>
      <c r="FDS18"/>
      <c r="FDT18"/>
      <c r="FDU18"/>
      <c r="FDV18"/>
      <c r="FDW18"/>
      <c r="FDX18"/>
      <c r="FDY18"/>
      <c r="FDZ18"/>
      <c r="FEA18"/>
      <c r="FEB18"/>
      <c r="FEC18"/>
      <c r="FED18"/>
      <c r="FEE18"/>
      <c r="FEF18"/>
      <c r="FEG18"/>
      <c r="FEH18"/>
      <c r="FEI18"/>
      <c r="FEJ18"/>
      <c r="FEK18"/>
      <c r="FEL18"/>
      <c r="FEM18"/>
      <c r="FEN18"/>
      <c r="FEO18"/>
      <c r="FEP18"/>
      <c r="FEQ18"/>
      <c r="FER18"/>
      <c r="FES18"/>
      <c r="FET18"/>
      <c r="FEU18"/>
      <c r="FEV18"/>
      <c r="FEW18"/>
      <c r="FEX18"/>
      <c r="FEY18"/>
      <c r="FEZ18"/>
      <c r="FFA18"/>
      <c r="FFB18"/>
      <c r="FFC18"/>
      <c r="FFD18"/>
      <c r="FFE18"/>
      <c r="FFF18"/>
      <c r="FFG18"/>
      <c r="FFH18"/>
      <c r="FFI18"/>
      <c r="FFJ18"/>
      <c r="FFK18"/>
      <c r="FFL18"/>
      <c r="FFM18"/>
      <c r="FFN18"/>
      <c r="FFO18"/>
      <c r="FFP18"/>
      <c r="FFQ18"/>
      <c r="FFR18"/>
      <c r="FFS18"/>
      <c r="FFT18"/>
      <c r="FFU18"/>
      <c r="FFV18"/>
      <c r="FFW18"/>
      <c r="FFX18"/>
      <c r="FFY18"/>
      <c r="FFZ18"/>
      <c r="FGA18"/>
      <c r="FGB18"/>
      <c r="FGC18"/>
      <c r="FGD18"/>
      <c r="FGE18"/>
      <c r="FGF18"/>
      <c r="FGG18"/>
      <c r="FGH18"/>
      <c r="FGI18"/>
      <c r="FGJ18"/>
      <c r="FGK18"/>
      <c r="FGL18"/>
      <c r="FGM18"/>
      <c r="FGN18"/>
      <c r="FGO18"/>
      <c r="FGP18"/>
      <c r="FGQ18"/>
      <c r="FGR18"/>
      <c r="FGS18"/>
      <c r="FGT18"/>
      <c r="FGU18"/>
      <c r="FGV18"/>
      <c r="FGW18"/>
      <c r="FGX18"/>
      <c r="FGY18"/>
      <c r="FGZ18"/>
      <c r="FHA18"/>
      <c r="FHB18"/>
      <c r="FHC18"/>
      <c r="FHD18"/>
      <c r="FHE18"/>
      <c r="FHF18"/>
      <c r="FHG18"/>
      <c r="FHH18"/>
      <c r="FHI18"/>
      <c r="FHJ18"/>
      <c r="FHK18"/>
      <c r="FHL18"/>
      <c r="FHM18"/>
      <c r="FHN18"/>
      <c r="FHO18"/>
      <c r="FHP18"/>
      <c r="FHQ18"/>
      <c r="FHR18"/>
      <c r="FHS18"/>
      <c r="FHT18"/>
      <c r="FHU18"/>
      <c r="FHV18"/>
      <c r="FHW18"/>
      <c r="FHX18"/>
      <c r="FHY18"/>
      <c r="FHZ18"/>
      <c r="FIA18"/>
      <c r="FIB18"/>
      <c r="FIC18"/>
      <c r="FID18"/>
      <c r="FIE18"/>
      <c r="FIF18"/>
      <c r="FIG18"/>
      <c r="FIH18"/>
      <c r="FII18"/>
      <c r="FIJ18"/>
      <c r="FIK18"/>
      <c r="FIL18"/>
      <c r="FIM18"/>
      <c r="FIN18"/>
      <c r="FIO18"/>
      <c r="FIP18"/>
      <c r="FIQ18"/>
      <c r="FIR18"/>
      <c r="FIS18"/>
      <c r="FIT18"/>
      <c r="FIU18"/>
      <c r="FIV18"/>
      <c r="FIW18"/>
      <c r="FIX18"/>
      <c r="FIY18"/>
      <c r="FIZ18"/>
      <c r="FJA18"/>
      <c r="FJB18"/>
      <c r="FJC18"/>
      <c r="FJD18"/>
      <c r="FJE18"/>
      <c r="FJF18"/>
      <c r="FJG18"/>
      <c r="FJH18"/>
      <c r="FJI18"/>
      <c r="FJJ18"/>
      <c r="FJK18"/>
      <c r="FJL18"/>
      <c r="FJM18"/>
      <c r="FJN18"/>
      <c r="FJO18"/>
      <c r="FJP18"/>
      <c r="FJQ18"/>
      <c r="FJR18"/>
      <c r="FJS18"/>
      <c r="FJT18"/>
      <c r="FJU18"/>
      <c r="FJV18"/>
      <c r="FJW18"/>
      <c r="FJX18"/>
      <c r="FJY18"/>
      <c r="FJZ18"/>
      <c r="FKA18"/>
      <c r="FKB18"/>
      <c r="FKC18"/>
      <c r="FKD18"/>
      <c r="FKE18"/>
      <c r="FKF18"/>
      <c r="FKG18"/>
      <c r="FKH18"/>
      <c r="FKI18"/>
      <c r="FKJ18"/>
      <c r="FKK18"/>
      <c r="FKL18"/>
      <c r="FKM18"/>
      <c r="FKN18"/>
      <c r="FKO18"/>
      <c r="FKP18"/>
      <c r="FKQ18"/>
      <c r="FKR18"/>
      <c r="FKS18"/>
      <c r="FKT18"/>
      <c r="FKU18"/>
      <c r="FKV18"/>
      <c r="FKW18"/>
      <c r="FKX18"/>
      <c r="FKY18"/>
      <c r="FKZ18"/>
      <c r="FLA18"/>
      <c r="FLB18"/>
      <c r="FLC18"/>
      <c r="FLD18"/>
      <c r="FLE18"/>
      <c r="FLF18"/>
      <c r="FLG18"/>
      <c r="FLH18"/>
      <c r="FLI18"/>
      <c r="FLJ18"/>
      <c r="FLK18"/>
      <c r="FLL18"/>
      <c r="FLM18"/>
      <c r="FLN18"/>
      <c r="FLO18"/>
      <c r="FLP18"/>
      <c r="FLQ18"/>
      <c r="FLR18"/>
      <c r="FLS18"/>
      <c r="FLT18"/>
      <c r="FLU18"/>
      <c r="FLV18"/>
      <c r="FLW18"/>
      <c r="FLX18"/>
      <c r="FLY18"/>
      <c r="FLZ18"/>
      <c r="FMA18"/>
      <c r="FMB18"/>
      <c r="FMC18"/>
      <c r="FMD18"/>
      <c r="FME18"/>
      <c r="FMF18"/>
      <c r="FMG18"/>
      <c r="FMH18"/>
      <c r="FMI18"/>
      <c r="FMJ18"/>
      <c r="FMK18"/>
      <c r="FML18"/>
      <c r="FMM18"/>
      <c r="FMN18"/>
      <c r="FMO18"/>
      <c r="FMP18"/>
      <c r="FMQ18"/>
      <c r="FMR18"/>
      <c r="FMS18"/>
      <c r="FMT18"/>
      <c r="FMU18"/>
      <c r="FMV18"/>
      <c r="FMW18"/>
      <c r="FMX18"/>
      <c r="FMY18"/>
      <c r="FMZ18"/>
      <c r="FNA18"/>
      <c r="FNB18"/>
      <c r="FNC18"/>
      <c r="FND18"/>
      <c r="FNE18"/>
      <c r="FNF18"/>
      <c r="FNG18"/>
      <c r="FNH18"/>
      <c r="FNI18"/>
      <c r="FNJ18"/>
      <c r="FNK18"/>
      <c r="FNL18"/>
      <c r="FNM18"/>
      <c r="FNN18"/>
      <c r="FNO18"/>
      <c r="FNP18"/>
      <c r="FNQ18"/>
      <c r="FNR18"/>
      <c r="FNS18"/>
      <c r="FNT18"/>
      <c r="FNU18"/>
      <c r="FNV18"/>
      <c r="FNW18"/>
      <c r="FNX18"/>
      <c r="FNY18"/>
      <c r="FNZ18"/>
      <c r="FOA18"/>
      <c r="FOB18"/>
      <c r="FOC18"/>
      <c r="FOD18"/>
      <c r="FOE18"/>
      <c r="FOF18"/>
      <c r="FOG18"/>
      <c r="FOH18"/>
      <c r="FOI18"/>
      <c r="FOJ18"/>
      <c r="FOK18"/>
      <c r="FOL18"/>
      <c r="FOM18"/>
      <c r="FON18"/>
      <c r="FOO18"/>
      <c r="FOP18"/>
      <c r="FOQ18"/>
      <c r="FOR18"/>
      <c r="FOS18"/>
      <c r="FOT18"/>
      <c r="FOU18"/>
      <c r="FOV18"/>
      <c r="FOW18"/>
      <c r="FOX18"/>
      <c r="FOY18"/>
      <c r="FOZ18"/>
      <c r="FPA18"/>
      <c r="FPB18"/>
      <c r="FPC18"/>
      <c r="FPD18"/>
      <c r="FPE18"/>
      <c r="FPF18"/>
      <c r="FPG18"/>
      <c r="FPH18"/>
      <c r="FPI18"/>
      <c r="FPJ18"/>
      <c r="FPK18"/>
      <c r="FPL18"/>
      <c r="FPM18"/>
      <c r="FPN18"/>
      <c r="FPO18"/>
      <c r="FPP18"/>
      <c r="FPQ18"/>
      <c r="FPR18"/>
      <c r="FPS18"/>
      <c r="FPT18"/>
      <c r="FPU18"/>
      <c r="FPV18"/>
      <c r="FPW18"/>
      <c r="FPX18"/>
      <c r="FPY18"/>
      <c r="FPZ18"/>
      <c r="FQA18"/>
      <c r="FQB18"/>
      <c r="FQC18"/>
      <c r="FQD18"/>
      <c r="FQE18"/>
      <c r="FQF18"/>
      <c r="FQG18"/>
      <c r="FQH18"/>
      <c r="FQI18"/>
      <c r="FQJ18"/>
      <c r="FQK18"/>
      <c r="FQL18"/>
      <c r="FQM18"/>
      <c r="FQN18"/>
      <c r="FQO18"/>
      <c r="FQP18"/>
      <c r="FQQ18"/>
      <c r="FQR18"/>
      <c r="FQS18"/>
      <c r="FQT18"/>
      <c r="FQU18"/>
      <c r="FQV18"/>
      <c r="FQW18"/>
      <c r="FQX18"/>
      <c r="FQY18"/>
      <c r="FQZ18"/>
      <c r="FRA18"/>
      <c r="FRB18"/>
      <c r="FRC18"/>
      <c r="FRD18"/>
      <c r="FRE18"/>
      <c r="FRF18"/>
      <c r="FRG18"/>
      <c r="FRH18"/>
      <c r="FRI18"/>
      <c r="FRJ18"/>
      <c r="FRK18"/>
      <c r="FRL18"/>
      <c r="FRM18"/>
      <c r="FRN18"/>
      <c r="FRO18"/>
      <c r="FRP18"/>
      <c r="FRQ18"/>
      <c r="FRR18"/>
      <c r="FRS18"/>
      <c r="FRT18"/>
      <c r="FRU18"/>
      <c r="FRV18"/>
      <c r="FRW18"/>
      <c r="FRX18"/>
      <c r="FRY18"/>
      <c r="FRZ18"/>
      <c r="FSA18"/>
      <c r="FSB18"/>
      <c r="FSC18"/>
      <c r="FSD18"/>
      <c r="FSE18"/>
      <c r="FSF18"/>
      <c r="FSG18"/>
      <c r="FSH18"/>
      <c r="FSI18"/>
      <c r="FSJ18"/>
      <c r="FSK18"/>
      <c r="FSL18"/>
      <c r="FSM18"/>
      <c r="FSN18"/>
      <c r="FSO18"/>
      <c r="FSP18"/>
      <c r="FSQ18"/>
      <c r="FSR18"/>
      <c r="FSS18"/>
      <c r="FST18"/>
      <c r="FSU18"/>
      <c r="FSV18"/>
      <c r="FSW18"/>
      <c r="FSX18"/>
      <c r="FSY18"/>
      <c r="FSZ18"/>
      <c r="FTA18"/>
      <c r="FTB18"/>
      <c r="FTC18"/>
      <c r="FTD18"/>
      <c r="FTE18"/>
      <c r="FTF18"/>
      <c r="FTG18"/>
      <c r="FTH18"/>
      <c r="FTI18"/>
      <c r="FTJ18"/>
      <c r="FTK18"/>
      <c r="FTL18"/>
      <c r="FTM18"/>
      <c r="FTN18"/>
      <c r="FTO18"/>
      <c r="FTP18"/>
      <c r="FTQ18"/>
      <c r="FTR18"/>
      <c r="FTS18"/>
      <c r="FTT18"/>
      <c r="FTU18"/>
      <c r="FTV18"/>
      <c r="FTW18"/>
      <c r="FTX18"/>
      <c r="FTY18"/>
      <c r="FTZ18"/>
      <c r="FUA18"/>
      <c r="FUB18"/>
      <c r="FUC18"/>
      <c r="FUD18"/>
      <c r="FUE18"/>
      <c r="FUF18"/>
      <c r="FUG18"/>
      <c r="FUH18"/>
      <c r="FUI18"/>
      <c r="FUJ18"/>
      <c r="FUK18"/>
      <c r="FUL18"/>
      <c r="FUM18"/>
      <c r="FUN18"/>
      <c r="FUO18"/>
      <c r="FUP18"/>
      <c r="FUQ18"/>
      <c r="FUR18"/>
      <c r="FUS18"/>
      <c r="FUT18"/>
      <c r="FUU18"/>
      <c r="FUV18"/>
      <c r="FUW18"/>
      <c r="FUX18"/>
      <c r="FUY18"/>
      <c r="FUZ18"/>
      <c r="FVA18"/>
      <c r="FVB18"/>
      <c r="FVC18"/>
      <c r="FVD18"/>
      <c r="FVE18"/>
      <c r="FVF18"/>
      <c r="FVG18"/>
      <c r="FVH18"/>
      <c r="FVI18"/>
      <c r="FVJ18"/>
      <c r="FVK18"/>
      <c r="FVL18"/>
      <c r="FVM18"/>
      <c r="FVN18"/>
      <c r="FVO18"/>
      <c r="FVP18"/>
      <c r="FVQ18"/>
      <c r="FVR18"/>
      <c r="FVS18"/>
      <c r="FVT18"/>
      <c r="FVU18"/>
      <c r="FVV18"/>
      <c r="FVW18"/>
      <c r="FVX18"/>
      <c r="FVY18"/>
      <c r="FVZ18"/>
      <c r="FWA18"/>
      <c r="FWB18"/>
      <c r="FWC18"/>
      <c r="FWD18"/>
      <c r="FWE18"/>
      <c r="FWF18"/>
      <c r="FWG18"/>
      <c r="FWH18"/>
      <c r="FWI18"/>
      <c r="FWJ18"/>
      <c r="FWK18"/>
      <c r="FWL18"/>
      <c r="FWM18"/>
      <c r="FWN18"/>
      <c r="FWO18"/>
      <c r="FWP18"/>
      <c r="FWQ18"/>
      <c r="FWR18"/>
      <c r="FWS18"/>
      <c r="FWT18"/>
      <c r="FWU18"/>
      <c r="FWV18"/>
      <c r="FWW18"/>
      <c r="FWX18"/>
      <c r="FWY18"/>
      <c r="FWZ18"/>
      <c r="FXA18"/>
      <c r="FXB18"/>
      <c r="FXC18"/>
      <c r="FXD18"/>
      <c r="FXE18"/>
      <c r="FXF18"/>
      <c r="FXG18"/>
      <c r="FXH18"/>
      <c r="FXI18"/>
      <c r="FXJ18"/>
      <c r="FXK18"/>
      <c r="FXL18"/>
      <c r="FXM18"/>
      <c r="FXN18"/>
      <c r="FXO18"/>
      <c r="FXP18"/>
      <c r="FXQ18"/>
      <c r="FXR18"/>
      <c r="FXS18"/>
      <c r="FXT18"/>
      <c r="FXU18"/>
      <c r="FXV18"/>
      <c r="FXW18"/>
      <c r="FXX18"/>
      <c r="FXY18"/>
      <c r="FXZ18"/>
      <c r="FYA18"/>
      <c r="FYB18"/>
      <c r="FYC18"/>
      <c r="FYD18"/>
      <c r="FYE18"/>
      <c r="FYF18"/>
      <c r="FYG18"/>
      <c r="FYH18"/>
      <c r="FYI18"/>
      <c r="FYJ18"/>
      <c r="FYK18"/>
      <c r="FYL18"/>
      <c r="FYM18"/>
      <c r="FYN18"/>
      <c r="FYO18"/>
      <c r="FYP18"/>
      <c r="FYQ18"/>
      <c r="FYR18"/>
      <c r="FYS18"/>
      <c r="FYT18"/>
      <c r="FYU18"/>
      <c r="FYV18"/>
      <c r="FYW18"/>
      <c r="FYX18"/>
      <c r="FYY18"/>
      <c r="FYZ18"/>
      <c r="FZA18"/>
      <c r="FZB18"/>
      <c r="FZC18"/>
      <c r="FZD18"/>
      <c r="FZE18"/>
      <c r="FZF18"/>
      <c r="FZG18"/>
      <c r="FZH18"/>
      <c r="FZI18"/>
      <c r="FZJ18"/>
      <c r="FZK18"/>
      <c r="FZL18"/>
      <c r="FZM18"/>
      <c r="FZN18"/>
      <c r="FZO18"/>
      <c r="FZP18"/>
      <c r="FZQ18"/>
      <c r="FZR18"/>
      <c r="FZS18"/>
      <c r="FZT18"/>
      <c r="FZU18"/>
      <c r="FZV18"/>
      <c r="FZW18"/>
      <c r="FZX18"/>
      <c r="FZY18"/>
      <c r="FZZ18"/>
      <c r="GAA18"/>
      <c r="GAB18"/>
      <c r="GAC18"/>
      <c r="GAD18"/>
      <c r="GAE18"/>
      <c r="GAF18"/>
      <c r="GAG18"/>
      <c r="GAH18"/>
      <c r="GAI18"/>
      <c r="GAJ18"/>
      <c r="GAK18"/>
      <c r="GAL18"/>
      <c r="GAM18"/>
      <c r="GAN18"/>
      <c r="GAO18"/>
      <c r="GAP18"/>
      <c r="GAQ18"/>
      <c r="GAR18"/>
      <c r="GAS18"/>
      <c r="GAT18"/>
      <c r="GAU18"/>
      <c r="GAV18"/>
      <c r="GAW18"/>
      <c r="GAX18"/>
      <c r="GAY18"/>
      <c r="GAZ18"/>
      <c r="GBA18"/>
      <c r="GBB18"/>
      <c r="GBC18"/>
      <c r="GBD18"/>
      <c r="GBE18"/>
      <c r="GBF18"/>
      <c r="GBG18"/>
      <c r="GBH18"/>
      <c r="GBI18"/>
      <c r="GBJ18"/>
      <c r="GBK18"/>
      <c r="GBL18"/>
      <c r="GBM18"/>
      <c r="GBN18"/>
      <c r="GBO18"/>
      <c r="GBP18"/>
      <c r="GBQ18"/>
      <c r="GBR18"/>
      <c r="GBS18"/>
      <c r="GBT18"/>
      <c r="GBU18"/>
      <c r="GBV18"/>
      <c r="GBW18"/>
      <c r="GBX18"/>
      <c r="GBY18"/>
      <c r="GBZ18"/>
      <c r="GCA18"/>
      <c r="GCB18"/>
      <c r="GCC18"/>
      <c r="GCD18"/>
      <c r="GCE18"/>
      <c r="GCF18"/>
      <c r="GCG18"/>
      <c r="GCH18"/>
      <c r="GCI18"/>
      <c r="GCJ18"/>
      <c r="GCK18"/>
      <c r="GCL18"/>
      <c r="GCM18"/>
      <c r="GCN18"/>
      <c r="GCO18"/>
      <c r="GCP18"/>
      <c r="GCQ18"/>
      <c r="GCR18"/>
      <c r="GCS18"/>
      <c r="GCT18"/>
      <c r="GCU18"/>
      <c r="GCV18"/>
      <c r="GCW18"/>
      <c r="GCX18"/>
      <c r="GCY18"/>
      <c r="GCZ18"/>
      <c r="GDA18"/>
      <c r="GDB18"/>
      <c r="GDC18"/>
      <c r="GDD18"/>
      <c r="GDE18"/>
      <c r="GDF18"/>
      <c r="GDG18"/>
      <c r="GDH18"/>
      <c r="GDI18"/>
      <c r="GDJ18"/>
      <c r="GDK18"/>
      <c r="GDL18"/>
      <c r="GDM18"/>
      <c r="GDN18"/>
      <c r="GDO18"/>
      <c r="GDP18"/>
      <c r="GDQ18"/>
      <c r="GDR18"/>
      <c r="GDS18"/>
      <c r="GDT18"/>
      <c r="GDU18"/>
      <c r="GDV18"/>
      <c r="GDW18"/>
      <c r="GDX18"/>
      <c r="GDY18"/>
      <c r="GDZ18"/>
      <c r="GEA18"/>
      <c r="GEB18"/>
      <c r="GEC18"/>
      <c r="GED18"/>
      <c r="GEE18"/>
      <c r="GEF18"/>
      <c r="GEG18"/>
      <c r="GEH18"/>
      <c r="GEI18"/>
      <c r="GEJ18"/>
      <c r="GEK18"/>
      <c r="GEL18"/>
      <c r="GEM18"/>
      <c r="GEN18"/>
      <c r="GEO18"/>
      <c r="GEP18"/>
      <c r="GEQ18"/>
      <c r="GER18"/>
      <c r="GES18"/>
      <c r="GET18"/>
      <c r="GEU18"/>
      <c r="GEV18"/>
      <c r="GEW18"/>
      <c r="GEX18"/>
      <c r="GEY18"/>
      <c r="GEZ18"/>
      <c r="GFA18"/>
      <c r="GFB18"/>
      <c r="GFC18"/>
      <c r="GFD18"/>
      <c r="GFE18"/>
      <c r="GFF18"/>
      <c r="GFG18"/>
      <c r="GFH18"/>
      <c r="GFI18"/>
      <c r="GFJ18"/>
      <c r="GFK18"/>
      <c r="GFL18"/>
      <c r="GFM18"/>
      <c r="GFN18"/>
      <c r="GFO18"/>
      <c r="GFP18"/>
      <c r="GFQ18"/>
      <c r="GFR18"/>
      <c r="GFS18"/>
      <c r="GFT18"/>
      <c r="GFU18"/>
      <c r="GFV18"/>
      <c r="GFW18"/>
      <c r="GFX18"/>
      <c r="GFY18"/>
      <c r="GFZ18"/>
      <c r="GGA18"/>
      <c r="GGB18"/>
      <c r="GGC18"/>
      <c r="GGD18"/>
      <c r="GGE18"/>
      <c r="GGF18"/>
      <c r="GGG18"/>
      <c r="GGH18"/>
      <c r="GGI18"/>
      <c r="GGJ18"/>
      <c r="GGK18"/>
      <c r="GGL18"/>
      <c r="GGM18"/>
      <c r="GGN18"/>
      <c r="GGO18"/>
      <c r="GGP18"/>
      <c r="GGQ18"/>
      <c r="GGR18"/>
      <c r="GGS18"/>
      <c r="GGT18"/>
      <c r="GGU18"/>
      <c r="GGV18"/>
      <c r="GGW18"/>
      <c r="GGX18"/>
      <c r="GGY18"/>
      <c r="GGZ18"/>
      <c r="GHA18"/>
      <c r="GHB18"/>
      <c r="GHC18"/>
      <c r="GHD18"/>
      <c r="GHE18"/>
      <c r="GHF18"/>
      <c r="GHG18"/>
      <c r="GHH18"/>
      <c r="GHI18"/>
      <c r="GHJ18"/>
      <c r="GHK18"/>
      <c r="GHL18"/>
      <c r="GHM18"/>
      <c r="GHN18"/>
      <c r="GHO18"/>
      <c r="GHP18"/>
      <c r="GHQ18"/>
      <c r="GHR18"/>
      <c r="GHS18"/>
      <c r="GHT18"/>
      <c r="GHU18"/>
      <c r="GHV18"/>
      <c r="GHW18"/>
      <c r="GHX18"/>
      <c r="GHY18"/>
      <c r="GHZ18"/>
      <c r="GIA18"/>
      <c r="GIB18"/>
      <c r="GIC18"/>
      <c r="GID18"/>
      <c r="GIE18"/>
      <c r="GIF18"/>
      <c r="GIG18"/>
      <c r="GIH18"/>
      <c r="GII18"/>
      <c r="GIJ18"/>
      <c r="GIK18"/>
      <c r="GIL18"/>
      <c r="GIM18"/>
      <c r="GIN18"/>
      <c r="GIO18"/>
      <c r="GIP18"/>
      <c r="GIQ18"/>
      <c r="GIR18"/>
      <c r="GIS18"/>
      <c r="GIT18"/>
      <c r="GIU18"/>
      <c r="GIV18"/>
      <c r="GIW18"/>
      <c r="GIX18"/>
      <c r="GIY18"/>
      <c r="GIZ18"/>
      <c r="GJA18"/>
      <c r="GJB18"/>
      <c r="GJC18"/>
      <c r="GJD18"/>
      <c r="GJE18"/>
      <c r="GJF18"/>
      <c r="GJG18"/>
      <c r="GJH18"/>
      <c r="GJI18"/>
      <c r="GJJ18"/>
      <c r="GJK18"/>
      <c r="GJL18"/>
      <c r="GJM18"/>
      <c r="GJN18"/>
      <c r="GJO18"/>
      <c r="GJP18"/>
      <c r="GJQ18"/>
      <c r="GJR18"/>
      <c r="GJS18"/>
      <c r="GJT18"/>
      <c r="GJU18"/>
      <c r="GJV18"/>
      <c r="GJW18"/>
      <c r="GJX18"/>
      <c r="GJY18"/>
      <c r="GJZ18"/>
      <c r="GKA18"/>
      <c r="GKB18"/>
      <c r="GKC18"/>
      <c r="GKD18"/>
      <c r="GKE18"/>
      <c r="GKF18"/>
      <c r="GKG18"/>
      <c r="GKH18"/>
      <c r="GKI18"/>
      <c r="GKJ18"/>
      <c r="GKK18"/>
      <c r="GKL18"/>
      <c r="GKM18"/>
      <c r="GKN18"/>
      <c r="GKO18"/>
      <c r="GKP18"/>
      <c r="GKQ18"/>
      <c r="GKR18"/>
      <c r="GKS18"/>
      <c r="GKT18"/>
      <c r="GKU18"/>
      <c r="GKV18"/>
      <c r="GKW18"/>
      <c r="GKX18"/>
      <c r="GKY18"/>
      <c r="GKZ18"/>
      <c r="GLA18"/>
      <c r="GLB18"/>
      <c r="GLC18"/>
      <c r="GLD18"/>
      <c r="GLE18"/>
      <c r="GLF18"/>
      <c r="GLG18"/>
      <c r="GLH18"/>
      <c r="GLI18"/>
      <c r="GLJ18"/>
      <c r="GLK18"/>
      <c r="GLL18"/>
      <c r="GLM18"/>
      <c r="GLN18"/>
      <c r="GLO18"/>
      <c r="GLP18"/>
      <c r="GLQ18"/>
      <c r="GLR18"/>
      <c r="GLS18"/>
      <c r="GLT18"/>
      <c r="GLU18"/>
      <c r="GLV18"/>
      <c r="GLW18"/>
      <c r="GLX18"/>
      <c r="GLY18"/>
      <c r="GLZ18"/>
      <c r="GMA18"/>
      <c r="GMB18"/>
      <c r="GMC18"/>
      <c r="GMD18"/>
      <c r="GME18"/>
      <c r="GMF18"/>
      <c r="GMG18"/>
      <c r="GMH18"/>
      <c r="GMI18"/>
      <c r="GMJ18"/>
      <c r="GMK18"/>
      <c r="GML18"/>
      <c r="GMM18"/>
      <c r="GMN18"/>
      <c r="GMO18"/>
      <c r="GMP18"/>
      <c r="GMQ18"/>
      <c r="GMR18"/>
      <c r="GMS18"/>
      <c r="GMT18"/>
      <c r="GMU18"/>
      <c r="GMV18"/>
      <c r="GMW18"/>
      <c r="GMX18"/>
      <c r="GMY18"/>
      <c r="GMZ18"/>
      <c r="GNA18"/>
      <c r="GNB18"/>
      <c r="GNC18"/>
      <c r="GND18"/>
      <c r="GNE18"/>
      <c r="GNF18"/>
      <c r="GNG18"/>
      <c r="GNH18"/>
      <c r="GNI18"/>
      <c r="GNJ18"/>
      <c r="GNK18"/>
      <c r="GNL18"/>
      <c r="GNM18"/>
      <c r="GNN18"/>
      <c r="GNO18"/>
      <c r="GNP18"/>
      <c r="GNQ18"/>
      <c r="GNR18"/>
      <c r="GNS18"/>
      <c r="GNT18"/>
      <c r="GNU18"/>
      <c r="GNV18"/>
      <c r="GNW18"/>
      <c r="GNX18"/>
      <c r="GNY18"/>
      <c r="GNZ18"/>
      <c r="GOA18"/>
      <c r="GOB18"/>
      <c r="GOC18"/>
      <c r="GOD18"/>
      <c r="GOE18"/>
      <c r="GOF18"/>
      <c r="GOG18"/>
      <c r="GOH18"/>
      <c r="GOI18"/>
      <c r="GOJ18"/>
      <c r="GOK18"/>
      <c r="GOL18"/>
      <c r="GOM18"/>
      <c r="GON18"/>
      <c r="GOO18"/>
      <c r="GOP18"/>
      <c r="GOQ18"/>
      <c r="GOR18"/>
      <c r="GOS18"/>
      <c r="GOT18"/>
      <c r="GOU18"/>
      <c r="GOV18"/>
      <c r="GOW18"/>
      <c r="GOX18"/>
      <c r="GOY18"/>
      <c r="GOZ18"/>
      <c r="GPA18"/>
      <c r="GPB18"/>
      <c r="GPC18"/>
      <c r="GPD18"/>
      <c r="GPE18"/>
      <c r="GPF18"/>
      <c r="GPG18"/>
      <c r="GPH18"/>
      <c r="GPI18"/>
      <c r="GPJ18"/>
      <c r="GPK18"/>
      <c r="GPL18"/>
      <c r="GPM18"/>
      <c r="GPN18"/>
      <c r="GPO18"/>
      <c r="GPP18"/>
      <c r="GPQ18"/>
      <c r="GPR18"/>
      <c r="GPS18"/>
      <c r="GPT18"/>
      <c r="GPU18"/>
      <c r="GPV18"/>
      <c r="GPW18"/>
      <c r="GPX18"/>
      <c r="GPY18"/>
      <c r="GPZ18"/>
      <c r="GQA18"/>
      <c r="GQB18"/>
      <c r="GQC18"/>
      <c r="GQD18"/>
      <c r="GQE18"/>
      <c r="GQF18"/>
      <c r="GQG18"/>
      <c r="GQH18"/>
      <c r="GQI18"/>
      <c r="GQJ18"/>
      <c r="GQK18"/>
      <c r="GQL18"/>
      <c r="GQM18"/>
      <c r="GQN18"/>
      <c r="GQO18"/>
      <c r="GQP18"/>
      <c r="GQQ18"/>
      <c r="GQR18"/>
      <c r="GQS18"/>
      <c r="GQT18"/>
      <c r="GQU18"/>
      <c r="GQV18"/>
      <c r="GQW18"/>
      <c r="GQX18"/>
      <c r="GQY18"/>
      <c r="GQZ18"/>
      <c r="GRA18"/>
      <c r="GRB18"/>
      <c r="GRC18"/>
      <c r="GRD18"/>
      <c r="GRE18"/>
      <c r="GRF18"/>
      <c r="GRG18"/>
      <c r="GRH18"/>
      <c r="GRI18"/>
      <c r="GRJ18"/>
      <c r="GRK18"/>
      <c r="GRL18"/>
      <c r="GRM18"/>
      <c r="GRN18"/>
      <c r="GRO18"/>
      <c r="GRP18"/>
      <c r="GRQ18"/>
      <c r="GRR18"/>
      <c r="GRS18"/>
      <c r="GRT18"/>
      <c r="GRU18"/>
      <c r="GRV18"/>
      <c r="GRW18"/>
      <c r="GRX18"/>
      <c r="GRY18"/>
      <c r="GRZ18"/>
      <c r="GSA18"/>
      <c r="GSB18"/>
      <c r="GSC18"/>
      <c r="GSD18"/>
      <c r="GSE18"/>
      <c r="GSF18"/>
      <c r="GSG18"/>
      <c r="GSH18"/>
      <c r="GSI18"/>
      <c r="GSJ18"/>
      <c r="GSK18"/>
      <c r="GSL18"/>
      <c r="GSM18"/>
      <c r="GSN18"/>
      <c r="GSO18"/>
      <c r="GSP18"/>
      <c r="GSQ18"/>
      <c r="GSR18"/>
      <c r="GSS18"/>
      <c r="GST18"/>
      <c r="GSU18"/>
      <c r="GSV18"/>
      <c r="GSW18"/>
      <c r="GSX18"/>
      <c r="GSY18"/>
      <c r="GSZ18"/>
      <c r="GTA18"/>
      <c r="GTB18"/>
      <c r="GTC18"/>
      <c r="GTD18"/>
      <c r="GTE18"/>
      <c r="GTF18"/>
      <c r="GTG18"/>
      <c r="GTH18"/>
      <c r="GTI18"/>
      <c r="GTJ18"/>
      <c r="GTK18"/>
      <c r="GTL18"/>
      <c r="GTM18"/>
      <c r="GTN18"/>
      <c r="GTO18"/>
      <c r="GTP18"/>
      <c r="GTQ18"/>
      <c r="GTR18"/>
      <c r="GTS18"/>
      <c r="GTT18"/>
      <c r="GTU18"/>
      <c r="GTV18"/>
      <c r="GTW18"/>
      <c r="GTX18"/>
      <c r="GTY18"/>
      <c r="GTZ18"/>
      <c r="GUA18"/>
      <c r="GUB18"/>
      <c r="GUC18"/>
      <c r="GUD18"/>
      <c r="GUE18"/>
      <c r="GUF18"/>
      <c r="GUG18"/>
      <c r="GUH18"/>
      <c r="GUI18"/>
      <c r="GUJ18"/>
      <c r="GUK18"/>
      <c r="GUL18"/>
      <c r="GUM18"/>
      <c r="GUN18"/>
      <c r="GUO18"/>
      <c r="GUP18"/>
      <c r="GUQ18"/>
      <c r="GUR18"/>
      <c r="GUS18"/>
      <c r="GUT18"/>
      <c r="GUU18"/>
      <c r="GUV18"/>
      <c r="GUW18"/>
      <c r="GUX18"/>
      <c r="GUY18"/>
      <c r="GUZ18"/>
      <c r="GVA18"/>
      <c r="GVB18"/>
      <c r="GVC18"/>
      <c r="GVD18"/>
      <c r="GVE18"/>
      <c r="GVF18"/>
      <c r="GVG18"/>
      <c r="GVH18"/>
      <c r="GVI18"/>
      <c r="GVJ18"/>
      <c r="GVK18"/>
      <c r="GVL18"/>
      <c r="GVM18"/>
      <c r="GVN18"/>
      <c r="GVO18"/>
      <c r="GVP18"/>
      <c r="GVQ18"/>
      <c r="GVR18"/>
      <c r="GVS18"/>
      <c r="GVT18"/>
      <c r="GVU18"/>
      <c r="GVV18"/>
      <c r="GVW18"/>
      <c r="GVX18"/>
      <c r="GVY18"/>
      <c r="GVZ18"/>
      <c r="GWA18"/>
      <c r="GWB18"/>
      <c r="GWC18"/>
      <c r="GWD18"/>
      <c r="GWE18"/>
      <c r="GWF18"/>
      <c r="GWG18"/>
      <c r="GWH18"/>
      <c r="GWI18"/>
      <c r="GWJ18"/>
      <c r="GWK18"/>
      <c r="GWL18"/>
      <c r="GWM18"/>
      <c r="GWN18"/>
      <c r="GWO18"/>
      <c r="GWP18"/>
      <c r="GWQ18"/>
      <c r="GWR18"/>
      <c r="GWS18"/>
      <c r="GWT18"/>
      <c r="GWU18"/>
      <c r="GWV18"/>
      <c r="GWW18"/>
      <c r="GWX18"/>
      <c r="GWY18"/>
      <c r="GWZ18"/>
      <c r="GXA18"/>
      <c r="GXB18"/>
      <c r="GXC18"/>
      <c r="GXD18"/>
      <c r="GXE18"/>
      <c r="GXF18"/>
      <c r="GXG18"/>
      <c r="GXH18"/>
      <c r="GXI18"/>
      <c r="GXJ18"/>
      <c r="GXK18"/>
      <c r="GXL18"/>
      <c r="GXM18"/>
      <c r="GXN18"/>
      <c r="GXO18"/>
      <c r="GXP18"/>
      <c r="GXQ18"/>
      <c r="GXR18"/>
      <c r="GXS18"/>
      <c r="GXT18"/>
      <c r="GXU18"/>
      <c r="GXV18"/>
      <c r="GXW18"/>
      <c r="GXX18"/>
      <c r="GXY18"/>
      <c r="GXZ18"/>
      <c r="GYA18"/>
      <c r="GYB18"/>
      <c r="GYC18"/>
      <c r="GYD18"/>
      <c r="GYE18"/>
      <c r="GYF18"/>
      <c r="GYG18"/>
      <c r="GYH18"/>
      <c r="GYI18"/>
      <c r="GYJ18"/>
      <c r="GYK18"/>
      <c r="GYL18"/>
      <c r="GYM18"/>
      <c r="GYN18"/>
      <c r="GYO18"/>
      <c r="GYP18"/>
      <c r="GYQ18"/>
      <c r="GYR18"/>
      <c r="GYS18"/>
      <c r="GYT18"/>
      <c r="GYU18"/>
      <c r="GYV18"/>
      <c r="GYW18"/>
      <c r="GYX18"/>
      <c r="GYY18"/>
      <c r="GYZ18"/>
      <c r="GZA18"/>
      <c r="GZB18"/>
      <c r="GZC18"/>
      <c r="GZD18"/>
      <c r="GZE18"/>
      <c r="GZF18"/>
      <c r="GZG18"/>
      <c r="GZH18"/>
      <c r="GZI18"/>
      <c r="GZJ18"/>
      <c r="GZK18"/>
      <c r="GZL18"/>
      <c r="GZM18"/>
      <c r="GZN18"/>
      <c r="GZO18"/>
      <c r="GZP18"/>
      <c r="GZQ18"/>
      <c r="GZR18"/>
      <c r="GZS18"/>
      <c r="GZT18"/>
      <c r="GZU18"/>
      <c r="GZV18"/>
      <c r="GZW18"/>
      <c r="GZX18"/>
      <c r="GZY18"/>
      <c r="GZZ18"/>
      <c r="HAA18"/>
      <c r="HAB18"/>
      <c r="HAC18"/>
      <c r="HAD18"/>
      <c r="HAE18"/>
      <c r="HAF18"/>
      <c r="HAG18"/>
      <c r="HAH18"/>
      <c r="HAI18"/>
      <c r="HAJ18"/>
      <c r="HAK18"/>
      <c r="HAL18"/>
      <c r="HAM18"/>
      <c r="HAN18"/>
      <c r="HAO18"/>
      <c r="HAP18"/>
      <c r="HAQ18"/>
      <c r="HAR18"/>
      <c r="HAS18"/>
      <c r="HAT18"/>
      <c r="HAU18"/>
      <c r="HAV18"/>
      <c r="HAW18"/>
      <c r="HAX18"/>
      <c r="HAY18"/>
      <c r="HAZ18"/>
      <c r="HBA18"/>
      <c r="HBB18"/>
      <c r="HBC18"/>
      <c r="HBD18"/>
      <c r="HBE18"/>
      <c r="HBF18"/>
      <c r="HBG18"/>
      <c r="HBH18"/>
      <c r="HBI18"/>
      <c r="HBJ18"/>
      <c r="HBK18"/>
      <c r="HBL18"/>
      <c r="HBM18"/>
      <c r="HBN18"/>
      <c r="HBO18"/>
      <c r="HBP18"/>
      <c r="HBQ18"/>
      <c r="HBR18"/>
      <c r="HBS18"/>
      <c r="HBT18"/>
      <c r="HBU18"/>
      <c r="HBV18"/>
      <c r="HBW18"/>
      <c r="HBX18"/>
      <c r="HBY18"/>
      <c r="HBZ18"/>
      <c r="HCA18"/>
      <c r="HCB18"/>
      <c r="HCC18"/>
      <c r="HCD18"/>
      <c r="HCE18"/>
      <c r="HCF18"/>
      <c r="HCG18"/>
      <c r="HCH18"/>
      <c r="HCI18"/>
      <c r="HCJ18"/>
      <c r="HCK18"/>
      <c r="HCL18"/>
      <c r="HCM18"/>
      <c r="HCN18"/>
      <c r="HCO18"/>
      <c r="HCP18"/>
      <c r="HCQ18"/>
      <c r="HCR18"/>
      <c r="HCS18"/>
      <c r="HCT18"/>
      <c r="HCU18"/>
      <c r="HCV18"/>
      <c r="HCW18"/>
      <c r="HCX18"/>
      <c r="HCY18"/>
      <c r="HCZ18"/>
      <c r="HDA18"/>
      <c r="HDB18"/>
      <c r="HDC18"/>
      <c r="HDD18"/>
      <c r="HDE18"/>
      <c r="HDF18"/>
      <c r="HDG18"/>
      <c r="HDH18"/>
      <c r="HDI18"/>
      <c r="HDJ18"/>
      <c r="HDK18"/>
      <c r="HDL18"/>
      <c r="HDM18"/>
      <c r="HDN18"/>
      <c r="HDO18"/>
      <c r="HDP18"/>
      <c r="HDQ18"/>
      <c r="HDR18"/>
      <c r="HDS18"/>
      <c r="HDT18"/>
      <c r="HDU18"/>
      <c r="HDV18"/>
      <c r="HDW18"/>
      <c r="HDX18"/>
      <c r="HDY18"/>
      <c r="HDZ18"/>
      <c r="HEA18"/>
      <c r="HEB18"/>
      <c r="HEC18"/>
      <c r="HED18"/>
      <c r="HEE18"/>
      <c r="HEF18"/>
      <c r="HEG18"/>
      <c r="HEH18"/>
      <c r="HEI18"/>
      <c r="HEJ18"/>
      <c r="HEK18"/>
      <c r="HEL18"/>
      <c r="HEM18"/>
      <c r="HEN18"/>
      <c r="HEO18"/>
      <c r="HEP18"/>
      <c r="HEQ18"/>
      <c r="HER18"/>
      <c r="HES18"/>
      <c r="HET18"/>
      <c r="HEU18"/>
      <c r="HEV18"/>
      <c r="HEW18"/>
      <c r="HEX18"/>
      <c r="HEY18"/>
      <c r="HEZ18"/>
      <c r="HFA18"/>
      <c r="HFB18"/>
      <c r="HFC18"/>
      <c r="HFD18"/>
      <c r="HFE18"/>
      <c r="HFF18"/>
      <c r="HFG18"/>
      <c r="HFH18"/>
      <c r="HFI18"/>
      <c r="HFJ18"/>
      <c r="HFK18"/>
      <c r="HFL18"/>
      <c r="HFM18"/>
      <c r="HFN18"/>
      <c r="HFO18"/>
      <c r="HFP18"/>
      <c r="HFQ18"/>
      <c r="HFR18"/>
      <c r="HFS18"/>
      <c r="HFT18"/>
      <c r="HFU18"/>
      <c r="HFV18"/>
      <c r="HFW18"/>
      <c r="HFX18"/>
      <c r="HFY18"/>
      <c r="HFZ18"/>
      <c r="HGA18"/>
      <c r="HGB18"/>
      <c r="HGC18"/>
      <c r="HGD18"/>
      <c r="HGE18"/>
      <c r="HGF18"/>
      <c r="HGG18"/>
      <c r="HGH18"/>
      <c r="HGI18"/>
      <c r="HGJ18"/>
      <c r="HGK18"/>
      <c r="HGL18"/>
      <c r="HGM18"/>
      <c r="HGN18"/>
      <c r="HGO18"/>
      <c r="HGP18"/>
      <c r="HGQ18"/>
      <c r="HGR18"/>
      <c r="HGS18"/>
      <c r="HGT18"/>
      <c r="HGU18"/>
      <c r="HGV18"/>
      <c r="HGW18"/>
      <c r="HGX18"/>
      <c r="HGY18"/>
      <c r="HGZ18"/>
      <c r="HHA18"/>
      <c r="HHB18"/>
      <c r="HHC18"/>
      <c r="HHD18"/>
      <c r="HHE18"/>
      <c r="HHF18"/>
      <c r="HHG18"/>
      <c r="HHH18"/>
      <c r="HHI18"/>
      <c r="HHJ18"/>
      <c r="HHK18"/>
      <c r="HHL18"/>
      <c r="HHM18"/>
      <c r="HHN18"/>
      <c r="HHO18"/>
      <c r="HHP18"/>
      <c r="HHQ18"/>
      <c r="HHR18"/>
      <c r="HHS18"/>
      <c r="HHT18"/>
      <c r="HHU18"/>
      <c r="HHV18"/>
      <c r="HHW18"/>
      <c r="HHX18"/>
      <c r="HHY18"/>
      <c r="HHZ18"/>
      <c r="HIA18"/>
      <c r="HIB18"/>
      <c r="HIC18"/>
      <c r="HID18"/>
      <c r="HIE18"/>
      <c r="HIF18"/>
      <c r="HIG18"/>
      <c r="HIH18"/>
      <c r="HII18"/>
      <c r="HIJ18"/>
      <c r="HIK18"/>
      <c r="HIL18"/>
      <c r="HIM18"/>
      <c r="HIN18"/>
      <c r="HIO18"/>
      <c r="HIP18"/>
      <c r="HIQ18"/>
      <c r="HIR18"/>
      <c r="HIS18"/>
      <c r="HIT18"/>
      <c r="HIU18"/>
      <c r="HIV18"/>
      <c r="HIW18"/>
      <c r="HIX18"/>
      <c r="HIY18"/>
      <c r="HIZ18"/>
      <c r="HJA18"/>
      <c r="HJB18"/>
      <c r="HJC18"/>
      <c r="HJD18"/>
      <c r="HJE18"/>
      <c r="HJF18"/>
      <c r="HJG18"/>
      <c r="HJH18"/>
      <c r="HJI18"/>
      <c r="HJJ18"/>
      <c r="HJK18"/>
      <c r="HJL18"/>
      <c r="HJM18"/>
      <c r="HJN18"/>
      <c r="HJO18"/>
      <c r="HJP18"/>
      <c r="HJQ18"/>
      <c r="HJR18"/>
      <c r="HJS18"/>
      <c r="HJT18"/>
      <c r="HJU18"/>
      <c r="HJV18"/>
      <c r="HJW18"/>
      <c r="HJX18"/>
      <c r="HJY18"/>
      <c r="HJZ18"/>
      <c r="HKA18"/>
      <c r="HKB18"/>
      <c r="HKC18"/>
      <c r="HKD18"/>
      <c r="HKE18"/>
      <c r="HKF18"/>
      <c r="HKG18"/>
      <c r="HKH18"/>
      <c r="HKI18"/>
      <c r="HKJ18"/>
      <c r="HKK18"/>
      <c r="HKL18"/>
      <c r="HKM18"/>
      <c r="HKN18"/>
      <c r="HKO18"/>
      <c r="HKP18"/>
      <c r="HKQ18"/>
      <c r="HKR18"/>
      <c r="HKS18"/>
      <c r="HKT18"/>
      <c r="HKU18"/>
      <c r="HKV18"/>
      <c r="HKW18"/>
      <c r="HKX18"/>
      <c r="HKY18"/>
      <c r="HKZ18"/>
      <c r="HLA18"/>
      <c r="HLB18"/>
      <c r="HLC18"/>
      <c r="HLD18"/>
      <c r="HLE18"/>
      <c r="HLF18"/>
      <c r="HLG18"/>
      <c r="HLH18"/>
      <c r="HLI18"/>
      <c r="HLJ18"/>
      <c r="HLK18"/>
      <c r="HLL18"/>
      <c r="HLM18"/>
      <c r="HLN18"/>
      <c r="HLO18"/>
      <c r="HLP18"/>
      <c r="HLQ18"/>
      <c r="HLR18"/>
      <c r="HLS18"/>
      <c r="HLT18"/>
      <c r="HLU18"/>
      <c r="HLV18"/>
      <c r="HLW18"/>
      <c r="HLX18"/>
      <c r="HLY18"/>
      <c r="HLZ18"/>
      <c r="HMA18"/>
      <c r="HMB18"/>
      <c r="HMC18"/>
      <c r="HMD18"/>
      <c r="HME18"/>
      <c r="HMF18"/>
      <c r="HMG18"/>
      <c r="HMH18"/>
      <c r="HMI18"/>
      <c r="HMJ18"/>
      <c r="HMK18"/>
      <c r="HML18"/>
      <c r="HMM18"/>
      <c r="HMN18"/>
      <c r="HMO18"/>
      <c r="HMP18"/>
      <c r="HMQ18"/>
      <c r="HMR18"/>
      <c r="HMS18"/>
      <c r="HMT18"/>
      <c r="HMU18"/>
      <c r="HMV18"/>
      <c r="HMW18"/>
      <c r="HMX18"/>
      <c r="HMY18"/>
      <c r="HMZ18"/>
      <c r="HNA18"/>
      <c r="HNB18"/>
      <c r="HNC18"/>
      <c r="HND18"/>
      <c r="HNE18"/>
      <c r="HNF18"/>
      <c r="HNG18"/>
      <c r="HNH18"/>
      <c r="HNI18"/>
      <c r="HNJ18"/>
      <c r="HNK18"/>
      <c r="HNL18"/>
      <c r="HNM18"/>
      <c r="HNN18"/>
      <c r="HNO18"/>
      <c r="HNP18"/>
      <c r="HNQ18"/>
      <c r="HNR18"/>
      <c r="HNS18"/>
      <c r="HNT18"/>
      <c r="HNU18"/>
      <c r="HNV18"/>
      <c r="HNW18"/>
      <c r="HNX18"/>
      <c r="HNY18"/>
      <c r="HNZ18"/>
      <c r="HOA18"/>
      <c r="HOB18"/>
      <c r="HOC18"/>
      <c r="HOD18"/>
      <c r="HOE18"/>
      <c r="HOF18"/>
      <c r="HOG18"/>
      <c r="HOH18"/>
      <c r="HOI18"/>
      <c r="HOJ18"/>
      <c r="HOK18"/>
      <c r="HOL18"/>
      <c r="HOM18"/>
      <c r="HON18"/>
      <c r="HOO18"/>
      <c r="HOP18"/>
      <c r="HOQ18"/>
      <c r="HOR18"/>
      <c r="HOS18"/>
      <c r="HOT18"/>
      <c r="HOU18"/>
      <c r="HOV18"/>
      <c r="HOW18"/>
      <c r="HOX18"/>
      <c r="HOY18"/>
      <c r="HOZ18"/>
      <c r="HPA18"/>
      <c r="HPB18"/>
      <c r="HPC18"/>
      <c r="HPD18"/>
      <c r="HPE18"/>
      <c r="HPF18"/>
      <c r="HPG18"/>
      <c r="HPH18"/>
      <c r="HPI18"/>
      <c r="HPJ18"/>
      <c r="HPK18"/>
      <c r="HPL18"/>
      <c r="HPM18"/>
      <c r="HPN18"/>
      <c r="HPO18"/>
      <c r="HPP18"/>
      <c r="HPQ18"/>
      <c r="HPR18"/>
      <c r="HPS18"/>
      <c r="HPT18"/>
      <c r="HPU18"/>
      <c r="HPV18"/>
      <c r="HPW18"/>
      <c r="HPX18"/>
      <c r="HPY18"/>
      <c r="HPZ18"/>
      <c r="HQA18"/>
      <c r="HQB18"/>
      <c r="HQC18"/>
      <c r="HQD18"/>
      <c r="HQE18"/>
      <c r="HQF18"/>
      <c r="HQG18"/>
      <c r="HQH18"/>
      <c r="HQI18"/>
      <c r="HQJ18"/>
      <c r="HQK18"/>
      <c r="HQL18"/>
      <c r="HQM18"/>
      <c r="HQN18"/>
      <c r="HQO18"/>
      <c r="HQP18"/>
      <c r="HQQ18"/>
      <c r="HQR18"/>
      <c r="HQS18"/>
      <c r="HQT18"/>
      <c r="HQU18"/>
      <c r="HQV18"/>
      <c r="HQW18"/>
      <c r="HQX18"/>
      <c r="HQY18"/>
      <c r="HQZ18"/>
      <c r="HRA18"/>
      <c r="HRB18"/>
      <c r="HRC18"/>
      <c r="HRD18"/>
      <c r="HRE18"/>
      <c r="HRF18"/>
      <c r="HRG18"/>
      <c r="HRH18"/>
      <c r="HRI18"/>
      <c r="HRJ18"/>
      <c r="HRK18"/>
      <c r="HRL18"/>
      <c r="HRM18"/>
      <c r="HRN18"/>
      <c r="HRO18"/>
      <c r="HRP18"/>
      <c r="HRQ18"/>
      <c r="HRR18"/>
      <c r="HRS18"/>
      <c r="HRT18"/>
      <c r="HRU18"/>
      <c r="HRV18"/>
      <c r="HRW18"/>
      <c r="HRX18"/>
      <c r="HRY18"/>
      <c r="HRZ18"/>
      <c r="HSA18"/>
      <c r="HSB18"/>
      <c r="HSC18"/>
      <c r="HSD18"/>
      <c r="HSE18"/>
      <c r="HSF18"/>
      <c r="HSG18"/>
      <c r="HSH18"/>
      <c r="HSI18"/>
      <c r="HSJ18"/>
      <c r="HSK18"/>
      <c r="HSL18"/>
      <c r="HSM18"/>
      <c r="HSN18"/>
      <c r="HSO18"/>
      <c r="HSP18"/>
      <c r="HSQ18"/>
      <c r="HSR18"/>
      <c r="HSS18"/>
      <c r="HST18"/>
      <c r="HSU18"/>
      <c r="HSV18"/>
      <c r="HSW18"/>
      <c r="HSX18"/>
      <c r="HSY18"/>
      <c r="HSZ18"/>
      <c r="HTA18"/>
      <c r="HTB18"/>
      <c r="HTC18"/>
      <c r="HTD18"/>
      <c r="HTE18"/>
      <c r="HTF18"/>
      <c r="HTG18"/>
      <c r="HTH18"/>
      <c r="HTI18"/>
      <c r="HTJ18"/>
      <c r="HTK18"/>
      <c r="HTL18"/>
      <c r="HTM18"/>
      <c r="HTN18"/>
      <c r="HTO18"/>
      <c r="HTP18"/>
      <c r="HTQ18"/>
      <c r="HTR18"/>
      <c r="HTS18"/>
      <c r="HTT18"/>
      <c r="HTU18"/>
      <c r="HTV18"/>
      <c r="HTW18"/>
      <c r="HTX18"/>
      <c r="HTY18"/>
      <c r="HTZ18"/>
      <c r="HUA18"/>
      <c r="HUB18"/>
      <c r="HUC18"/>
      <c r="HUD18"/>
      <c r="HUE18"/>
      <c r="HUF18"/>
      <c r="HUG18"/>
      <c r="HUH18"/>
      <c r="HUI18"/>
      <c r="HUJ18"/>
      <c r="HUK18"/>
      <c r="HUL18"/>
      <c r="HUM18"/>
      <c r="HUN18"/>
      <c r="HUO18"/>
      <c r="HUP18"/>
      <c r="HUQ18"/>
      <c r="HUR18"/>
      <c r="HUS18"/>
      <c r="HUT18"/>
      <c r="HUU18"/>
      <c r="HUV18"/>
      <c r="HUW18"/>
      <c r="HUX18"/>
      <c r="HUY18"/>
      <c r="HUZ18"/>
      <c r="HVA18"/>
      <c r="HVB18"/>
      <c r="HVC18"/>
      <c r="HVD18"/>
      <c r="HVE18"/>
      <c r="HVF18"/>
      <c r="HVG18"/>
      <c r="HVH18"/>
      <c r="HVI18"/>
      <c r="HVJ18"/>
      <c r="HVK18"/>
      <c r="HVL18"/>
      <c r="HVM18"/>
      <c r="HVN18"/>
      <c r="HVO18"/>
      <c r="HVP18"/>
      <c r="HVQ18"/>
      <c r="HVR18"/>
      <c r="HVS18"/>
      <c r="HVT18"/>
      <c r="HVU18"/>
      <c r="HVV18"/>
      <c r="HVW18"/>
      <c r="HVX18"/>
      <c r="HVY18"/>
      <c r="HVZ18"/>
      <c r="HWA18"/>
      <c r="HWB18"/>
      <c r="HWC18"/>
      <c r="HWD18"/>
      <c r="HWE18"/>
      <c r="HWF18"/>
      <c r="HWG18"/>
      <c r="HWH18"/>
      <c r="HWI18"/>
      <c r="HWJ18"/>
      <c r="HWK18"/>
      <c r="HWL18"/>
      <c r="HWM18"/>
      <c r="HWN18"/>
      <c r="HWO18"/>
      <c r="HWP18"/>
      <c r="HWQ18"/>
      <c r="HWR18"/>
      <c r="HWS18"/>
      <c r="HWT18"/>
      <c r="HWU18"/>
      <c r="HWV18"/>
      <c r="HWW18"/>
      <c r="HWX18"/>
      <c r="HWY18"/>
      <c r="HWZ18"/>
      <c r="HXA18"/>
      <c r="HXB18"/>
      <c r="HXC18"/>
      <c r="HXD18"/>
      <c r="HXE18"/>
      <c r="HXF18"/>
      <c r="HXG18"/>
      <c r="HXH18"/>
      <c r="HXI18"/>
      <c r="HXJ18"/>
      <c r="HXK18"/>
      <c r="HXL18"/>
      <c r="HXM18"/>
      <c r="HXN18"/>
      <c r="HXO18"/>
      <c r="HXP18"/>
      <c r="HXQ18"/>
      <c r="HXR18"/>
      <c r="HXS18"/>
      <c r="HXT18"/>
      <c r="HXU18"/>
      <c r="HXV18"/>
      <c r="HXW18"/>
      <c r="HXX18"/>
      <c r="HXY18"/>
      <c r="HXZ18"/>
      <c r="HYA18"/>
      <c r="HYB18"/>
      <c r="HYC18"/>
      <c r="HYD18"/>
      <c r="HYE18"/>
      <c r="HYF18"/>
      <c r="HYG18"/>
      <c r="HYH18"/>
      <c r="HYI18"/>
      <c r="HYJ18"/>
      <c r="HYK18"/>
      <c r="HYL18"/>
      <c r="HYM18"/>
      <c r="HYN18"/>
      <c r="HYO18"/>
      <c r="HYP18"/>
      <c r="HYQ18"/>
      <c r="HYR18"/>
      <c r="HYS18"/>
      <c r="HYT18"/>
      <c r="HYU18"/>
      <c r="HYV18"/>
      <c r="HYW18"/>
      <c r="HYX18"/>
      <c r="HYY18"/>
      <c r="HYZ18"/>
      <c r="HZA18"/>
      <c r="HZB18"/>
      <c r="HZC18"/>
      <c r="HZD18"/>
      <c r="HZE18"/>
      <c r="HZF18"/>
      <c r="HZG18"/>
      <c r="HZH18"/>
      <c r="HZI18"/>
      <c r="HZJ18"/>
      <c r="HZK18"/>
      <c r="HZL18"/>
      <c r="HZM18"/>
      <c r="HZN18"/>
      <c r="HZO18"/>
      <c r="HZP18"/>
      <c r="HZQ18"/>
      <c r="HZR18"/>
      <c r="HZS18"/>
      <c r="HZT18"/>
      <c r="HZU18"/>
      <c r="HZV18"/>
      <c r="HZW18"/>
      <c r="HZX18"/>
      <c r="HZY18"/>
      <c r="HZZ18"/>
      <c r="IAA18"/>
      <c r="IAB18"/>
      <c r="IAC18"/>
      <c r="IAD18"/>
      <c r="IAE18"/>
      <c r="IAF18"/>
      <c r="IAG18"/>
      <c r="IAH18"/>
      <c r="IAI18"/>
      <c r="IAJ18"/>
      <c r="IAK18"/>
      <c r="IAL18"/>
      <c r="IAM18"/>
      <c r="IAN18"/>
      <c r="IAO18"/>
      <c r="IAP18"/>
      <c r="IAQ18"/>
      <c r="IAR18"/>
      <c r="IAS18"/>
      <c r="IAT18"/>
      <c r="IAU18"/>
      <c r="IAV18"/>
      <c r="IAW18"/>
      <c r="IAX18"/>
      <c r="IAY18"/>
      <c r="IAZ18"/>
      <c r="IBA18"/>
      <c r="IBB18"/>
      <c r="IBC18"/>
      <c r="IBD18"/>
      <c r="IBE18"/>
      <c r="IBF18"/>
      <c r="IBG18"/>
      <c r="IBH18"/>
      <c r="IBI18"/>
      <c r="IBJ18"/>
      <c r="IBK18"/>
      <c r="IBL18"/>
      <c r="IBM18"/>
      <c r="IBN18"/>
      <c r="IBO18"/>
      <c r="IBP18"/>
      <c r="IBQ18"/>
      <c r="IBR18"/>
      <c r="IBS18"/>
      <c r="IBT18"/>
      <c r="IBU18"/>
      <c r="IBV18"/>
      <c r="IBW18"/>
      <c r="IBX18"/>
      <c r="IBY18"/>
      <c r="IBZ18"/>
      <c r="ICA18"/>
      <c r="ICB18"/>
      <c r="ICC18"/>
      <c r="ICD18"/>
      <c r="ICE18"/>
      <c r="ICF18"/>
      <c r="ICG18"/>
      <c r="ICH18"/>
      <c r="ICI18"/>
      <c r="ICJ18"/>
      <c r="ICK18"/>
      <c r="ICL18"/>
      <c r="ICM18"/>
      <c r="ICN18"/>
      <c r="ICO18"/>
      <c r="ICP18"/>
      <c r="ICQ18"/>
      <c r="ICR18"/>
      <c r="ICS18"/>
      <c r="ICT18"/>
      <c r="ICU18"/>
      <c r="ICV18"/>
      <c r="ICW18"/>
      <c r="ICX18"/>
      <c r="ICY18"/>
      <c r="ICZ18"/>
      <c r="IDA18"/>
      <c r="IDB18"/>
      <c r="IDC18"/>
      <c r="IDD18"/>
      <c r="IDE18"/>
      <c r="IDF18"/>
      <c r="IDG18"/>
      <c r="IDH18"/>
      <c r="IDI18"/>
      <c r="IDJ18"/>
      <c r="IDK18"/>
      <c r="IDL18"/>
      <c r="IDM18"/>
      <c r="IDN18"/>
      <c r="IDO18"/>
      <c r="IDP18"/>
      <c r="IDQ18"/>
      <c r="IDR18"/>
      <c r="IDS18"/>
      <c r="IDT18"/>
      <c r="IDU18"/>
      <c r="IDV18"/>
      <c r="IDW18"/>
      <c r="IDX18"/>
      <c r="IDY18"/>
      <c r="IDZ18"/>
      <c r="IEA18"/>
      <c r="IEB18"/>
      <c r="IEC18"/>
      <c r="IED18"/>
      <c r="IEE18"/>
      <c r="IEF18"/>
      <c r="IEG18"/>
      <c r="IEH18"/>
      <c r="IEI18"/>
      <c r="IEJ18"/>
      <c r="IEK18"/>
      <c r="IEL18"/>
      <c r="IEM18"/>
      <c r="IEN18"/>
      <c r="IEO18"/>
      <c r="IEP18"/>
      <c r="IEQ18"/>
      <c r="IER18"/>
      <c r="IES18"/>
      <c r="IET18"/>
      <c r="IEU18"/>
      <c r="IEV18"/>
      <c r="IEW18"/>
      <c r="IEX18"/>
      <c r="IEY18"/>
      <c r="IEZ18"/>
      <c r="IFA18"/>
      <c r="IFB18"/>
      <c r="IFC18"/>
      <c r="IFD18"/>
      <c r="IFE18"/>
      <c r="IFF18"/>
      <c r="IFG18"/>
      <c r="IFH18"/>
      <c r="IFI18"/>
      <c r="IFJ18"/>
      <c r="IFK18"/>
      <c r="IFL18"/>
      <c r="IFM18"/>
      <c r="IFN18"/>
      <c r="IFO18"/>
      <c r="IFP18"/>
      <c r="IFQ18"/>
      <c r="IFR18"/>
      <c r="IFS18"/>
      <c r="IFT18"/>
      <c r="IFU18"/>
      <c r="IFV18"/>
      <c r="IFW18"/>
      <c r="IFX18"/>
      <c r="IFY18"/>
      <c r="IFZ18"/>
      <c r="IGA18"/>
      <c r="IGB18"/>
      <c r="IGC18"/>
      <c r="IGD18"/>
      <c r="IGE18"/>
      <c r="IGF18"/>
      <c r="IGG18"/>
      <c r="IGH18"/>
      <c r="IGI18"/>
      <c r="IGJ18"/>
      <c r="IGK18"/>
      <c r="IGL18"/>
      <c r="IGM18"/>
      <c r="IGN18"/>
      <c r="IGO18"/>
      <c r="IGP18"/>
      <c r="IGQ18"/>
      <c r="IGR18"/>
      <c r="IGS18"/>
      <c r="IGT18"/>
      <c r="IGU18"/>
      <c r="IGV18"/>
      <c r="IGW18"/>
      <c r="IGX18"/>
      <c r="IGY18"/>
      <c r="IGZ18"/>
      <c r="IHA18"/>
      <c r="IHB18"/>
      <c r="IHC18"/>
      <c r="IHD18"/>
      <c r="IHE18"/>
      <c r="IHF18"/>
      <c r="IHG18"/>
      <c r="IHH18"/>
      <c r="IHI18"/>
      <c r="IHJ18"/>
      <c r="IHK18"/>
      <c r="IHL18"/>
      <c r="IHM18"/>
      <c r="IHN18"/>
      <c r="IHO18"/>
      <c r="IHP18"/>
      <c r="IHQ18"/>
      <c r="IHR18"/>
      <c r="IHS18"/>
      <c r="IHT18"/>
      <c r="IHU18"/>
      <c r="IHV18"/>
      <c r="IHW18"/>
      <c r="IHX18"/>
      <c r="IHY18"/>
      <c r="IHZ18"/>
      <c r="IIA18"/>
      <c r="IIB18"/>
      <c r="IIC18"/>
      <c r="IID18"/>
      <c r="IIE18"/>
      <c r="IIF18"/>
      <c r="IIG18"/>
      <c r="IIH18"/>
      <c r="III18"/>
      <c r="IIJ18"/>
      <c r="IIK18"/>
      <c r="IIL18"/>
      <c r="IIM18"/>
      <c r="IIN18"/>
      <c r="IIO18"/>
      <c r="IIP18"/>
      <c r="IIQ18"/>
      <c r="IIR18"/>
      <c r="IIS18"/>
      <c r="IIT18"/>
      <c r="IIU18"/>
      <c r="IIV18"/>
      <c r="IIW18"/>
      <c r="IIX18"/>
      <c r="IIY18"/>
      <c r="IIZ18"/>
      <c r="IJA18"/>
      <c r="IJB18"/>
      <c r="IJC18"/>
      <c r="IJD18"/>
      <c r="IJE18"/>
      <c r="IJF18"/>
      <c r="IJG18"/>
      <c r="IJH18"/>
      <c r="IJI18"/>
      <c r="IJJ18"/>
      <c r="IJK18"/>
      <c r="IJL18"/>
      <c r="IJM18"/>
      <c r="IJN18"/>
      <c r="IJO18"/>
      <c r="IJP18"/>
      <c r="IJQ18"/>
      <c r="IJR18"/>
      <c r="IJS18"/>
      <c r="IJT18"/>
      <c r="IJU18"/>
      <c r="IJV18"/>
      <c r="IJW18"/>
      <c r="IJX18"/>
      <c r="IJY18"/>
      <c r="IJZ18"/>
      <c r="IKA18"/>
      <c r="IKB18"/>
      <c r="IKC18"/>
      <c r="IKD18"/>
      <c r="IKE18"/>
      <c r="IKF18"/>
      <c r="IKG18"/>
      <c r="IKH18"/>
      <c r="IKI18"/>
      <c r="IKJ18"/>
      <c r="IKK18"/>
      <c r="IKL18"/>
      <c r="IKM18"/>
      <c r="IKN18"/>
      <c r="IKO18"/>
      <c r="IKP18"/>
      <c r="IKQ18"/>
      <c r="IKR18"/>
      <c r="IKS18"/>
      <c r="IKT18"/>
      <c r="IKU18"/>
      <c r="IKV18"/>
      <c r="IKW18"/>
      <c r="IKX18"/>
      <c r="IKY18"/>
      <c r="IKZ18"/>
      <c r="ILA18"/>
      <c r="ILB18"/>
      <c r="ILC18"/>
      <c r="ILD18"/>
      <c r="ILE18"/>
      <c r="ILF18"/>
      <c r="ILG18"/>
      <c r="ILH18"/>
      <c r="ILI18"/>
      <c r="ILJ18"/>
      <c r="ILK18"/>
      <c r="ILL18"/>
      <c r="ILM18"/>
      <c r="ILN18"/>
      <c r="ILO18"/>
      <c r="ILP18"/>
      <c r="ILQ18"/>
      <c r="ILR18"/>
      <c r="ILS18"/>
      <c r="ILT18"/>
      <c r="ILU18"/>
      <c r="ILV18"/>
      <c r="ILW18"/>
      <c r="ILX18"/>
      <c r="ILY18"/>
      <c r="ILZ18"/>
      <c r="IMA18"/>
      <c r="IMB18"/>
      <c r="IMC18"/>
      <c r="IMD18"/>
      <c r="IME18"/>
      <c r="IMF18"/>
      <c r="IMG18"/>
      <c r="IMH18"/>
      <c r="IMI18"/>
      <c r="IMJ18"/>
      <c r="IMK18"/>
      <c r="IML18"/>
      <c r="IMM18"/>
      <c r="IMN18"/>
      <c r="IMO18"/>
      <c r="IMP18"/>
      <c r="IMQ18"/>
      <c r="IMR18"/>
      <c r="IMS18"/>
      <c r="IMT18"/>
      <c r="IMU18"/>
      <c r="IMV18"/>
      <c r="IMW18"/>
      <c r="IMX18"/>
      <c r="IMY18"/>
      <c r="IMZ18"/>
      <c r="INA18"/>
      <c r="INB18"/>
      <c r="INC18"/>
      <c r="IND18"/>
      <c r="INE18"/>
      <c r="INF18"/>
      <c r="ING18"/>
      <c r="INH18"/>
      <c r="INI18"/>
      <c r="INJ18"/>
      <c r="INK18"/>
      <c r="INL18"/>
      <c r="INM18"/>
      <c r="INN18"/>
      <c r="INO18"/>
      <c r="INP18"/>
      <c r="INQ18"/>
      <c r="INR18"/>
      <c r="INS18"/>
      <c r="INT18"/>
      <c r="INU18"/>
      <c r="INV18"/>
      <c r="INW18"/>
      <c r="INX18"/>
      <c r="INY18"/>
      <c r="INZ18"/>
      <c r="IOA18"/>
      <c r="IOB18"/>
      <c r="IOC18"/>
      <c r="IOD18"/>
      <c r="IOE18"/>
      <c r="IOF18"/>
      <c r="IOG18"/>
      <c r="IOH18"/>
      <c r="IOI18"/>
      <c r="IOJ18"/>
      <c r="IOK18"/>
      <c r="IOL18"/>
      <c r="IOM18"/>
      <c r="ION18"/>
      <c r="IOO18"/>
      <c r="IOP18"/>
      <c r="IOQ18"/>
      <c r="IOR18"/>
      <c r="IOS18"/>
      <c r="IOT18"/>
      <c r="IOU18"/>
      <c r="IOV18"/>
      <c r="IOW18"/>
      <c r="IOX18"/>
      <c r="IOY18"/>
      <c r="IOZ18"/>
      <c r="IPA18"/>
      <c r="IPB18"/>
      <c r="IPC18"/>
      <c r="IPD18"/>
      <c r="IPE18"/>
      <c r="IPF18"/>
      <c r="IPG18"/>
      <c r="IPH18"/>
      <c r="IPI18"/>
      <c r="IPJ18"/>
      <c r="IPK18"/>
      <c r="IPL18"/>
      <c r="IPM18"/>
      <c r="IPN18"/>
      <c r="IPO18"/>
      <c r="IPP18"/>
      <c r="IPQ18"/>
      <c r="IPR18"/>
      <c r="IPS18"/>
      <c r="IPT18"/>
      <c r="IPU18"/>
      <c r="IPV18"/>
      <c r="IPW18"/>
      <c r="IPX18"/>
      <c r="IPY18"/>
      <c r="IPZ18"/>
      <c r="IQA18"/>
      <c r="IQB18"/>
      <c r="IQC18"/>
      <c r="IQD18"/>
      <c r="IQE18"/>
      <c r="IQF18"/>
      <c r="IQG18"/>
      <c r="IQH18"/>
      <c r="IQI18"/>
      <c r="IQJ18"/>
      <c r="IQK18"/>
      <c r="IQL18"/>
      <c r="IQM18"/>
      <c r="IQN18"/>
      <c r="IQO18"/>
      <c r="IQP18"/>
      <c r="IQQ18"/>
      <c r="IQR18"/>
      <c r="IQS18"/>
      <c r="IQT18"/>
      <c r="IQU18"/>
      <c r="IQV18"/>
      <c r="IQW18"/>
      <c r="IQX18"/>
      <c r="IQY18"/>
      <c r="IQZ18"/>
      <c r="IRA18"/>
      <c r="IRB18"/>
      <c r="IRC18"/>
      <c r="IRD18"/>
      <c r="IRE18"/>
      <c r="IRF18"/>
      <c r="IRG18"/>
      <c r="IRH18"/>
      <c r="IRI18"/>
      <c r="IRJ18"/>
      <c r="IRK18"/>
      <c r="IRL18"/>
      <c r="IRM18"/>
      <c r="IRN18"/>
      <c r="IRO18"/>
      <c r="IRP18"/>
      <c r="IRQ18"/>
      <c r="IRR18"/>
      <c r="IRS18"/>
      <c r="IRT18"/>
      <c r="IRU18"/>
      <c r="IRV18"/>
      <c r="IRW18"/>
      <c r="IRX18"/>
      <c r="IRY18"/>
      <c r="IRZ18"/>
      <c r="ISA18"/>
      <c r="ISB18"/>
      <c r="ISC18"/>
      <c r="ISD18"/>
      <c r="ISE18"/>
      <c r="ISF18"/>
      <c r="ISG18"/>
      <c r="ISH18"/>
      <c r="ISI18"/>
      <c r="ISJ18"/>
      <c r="ISK18"/>
      <c r="ISL18"/>
      <c r="ISM18"/>
      <c r="ISN18"/>
      <c r="ISO18"/>
      <c r="ISP18"/>
      <c r="ISQ18"/>
      <c r="ISR18"/>
      <c r="ISS18"/>
      <c r="IST18"/>
      <c r="ISU18"/>
      <c r="ISV18"/>
      <c r="ISW18"/>
      <c r="ISX18"/>
      <c r="ISY18"/>
      <c r="ISZ18"/>
      <c r="ITA18"/>
      <c r="ITB18"/>
      <c r="ITC18"/>
      <c r="ITD18"/>
      <c r="ITE18"/>
      <c r="ITF18"/>
      <c r="ITG18"/>
      <c r="ITH18"/>
      <c r="ITI18"/>
      <c r="ITJ18"/>
      <c r="ITK18"/>
      <c r="ITL18"/>
      <c r="ITM18"/>
      <c r="ITN18"/>
      <c r="ITO18"/>
      <c r="ITP18"/>
      <c r="ITQ18"/>
      <c r="ITR18"/>
      <c r="ITS18"/>
      <c r="ITT18"/>
      <c r="ITU18"/>
      <c r="ITV18"/>
      <c r="ITW18"/>
      <c r="ITX18"/>
      <c r="ITY18"/>
      <c r="ITZ18"/>
      <c r="IUA18"/>
      <c r="IUB18"/>
      <c r="IUC18"/>
      <c r="IUD18"/>
      <c r="IUE18"/>
      <c r="IUF18"/>
      <c r="IUG18"/>
      <c r="IUH18"/>
      <c r="IUI18"/>
      <c r="IUJ18"/>
      <c r="IUK18"/>
      <c r="IUL18"/>
      <c r="IUM18"/>
      <c r="IUN18"/>
      <c r="IUO18"/>
      <c r="IUP18"/>
      <c r="IUQ18"/>
      <c r="IUR18"/>
      <c r="IUS18"/>
      <c r="IUT18"/>
      <c r="IUU18"/>
      <c r="IUV18"/>
      <c r="IUW18"/>
      <c r="IUX18"/>
      <c r="IUY18"/>
      <c r="IUZ18"/>
      <c r="IVA18"/>
      <c r="IVB18"/>
      <c r="IVC18"/>
      <c r="IVD18"/>
      <c r="IVE18"/>
      <c r="IVF18"/>
      <c r="IVG18"/>
      <c r="IVH18"/>
      <c r="IVI18"/>
      <c r="IVJ18"/>
      <c r="IVK18"/>
      <c r="IVL18"/>
      <c r="IVM18"/>
      <c r="IVN18"/>
      <c r="IVO18"/>
      <c r="IVP18"/>
      <c r="IVQ18"/>
      <c r="IVR18"/>
      <c r="IVS18"/>
      <c r="IVT18"/>
      <c r="IVU18"/>
      <c r="IVV18"/>
      <c r="IVW18"/>
      <c r="IVX18"/>
      <c r="IVY18"/>
      <c r="IVZ18"/>
      <c r="IWA18"/>
      <c r="IWB18"/>
      <c r="IWC18"/>
      <c r="IWD18"/>
      <c r="IWE18"/>
      <c r="IWF18"/>
      <c r="IWG18"/>
      <c r="IWH18"/>
      <c r="IWI18"/>
      <c r="IWJ18"/>
      <c r="IWK18"/>
      <c r="IWL18"/>
      <c r="IWM18"/>
      <c r="IWN18"/>
      <c r="IWO18"/>
      <c r="IWP18"/>
      <c r="IWQ18"/>
      <c r="IWR18"/>
      <c r="IWS18"/>
      <c r="IWT18"/>
      <c r="IWU18"/>
      <c r="IWV18"/>
      <c r="IWW18"/>
      <c r="IWX18"/>
      <c r="IWY18"/>
      <c r="IWZ18"/>
      <c r="IXA18"/>
      <c r="IXB18"/>
      <c r="IXC18"/>
      <c r="IXD18"/>
      <c r="IXE18"/>
      <c r="IXF18"/>
      <c r="IXG18"/>
      <c r="IXH18"/>
      <c r="IXI18"/>
      <c r="IXJ18"/>
      <c r="IXK18"/>
      <c r="IXL18"/>
      <c r="IXM18"/>
      <c r="IXN18"/>
      <c r="IXO18"/>
      <c r="IXP18"/>
      <c r="IXQ18"/>
      <c r="IXR18"/>
      <c r="IXS18"/>
      <c r="IXT18"/>
      <c r="IXU18"/>
      <c r="IXV18"/>
      <c r="IXW18"/>
      <c r="IXX18"/>
      <c r="IXY18"/>
      <c r="IXZ18"/>
      <c r="IYA18"/>
      <c r="IYB18"/>
      <c r="IYC18"/>
      <c r="IYD18"/>
      <c r="IYE18"/>
      <c r="IYF18"/>
      <c r="IYG18"/>
      <c r="IYH18"/>
      <c r="IYI18"/>
      <c r="IYJ18"/>
      <c r="IYK18"/>
      <c r="IYL18"/>
      <c r="IYM18"/>
      <c r="IYN18"/>
      <c r="IYO18"/>
      <c r="IYP18"/>
      <c r="IYQ18"/>
      <c r="IYR18"/>
      <c r="IYS18"/>
      <c r="IYT18"/>
      <c r="IYU18"/>
      <c r="IYV18"/>
      <c r="IYW18"/>
      <c r="IYX18"/>
      <c r="IYY18"/>
      <c r="IYZ18"/>
      <c r="IZA18"/>
      <c r="IZB18"/>
      <c r="IZC18"/>
      <c r="IZD18"/>
      <c r="IZE18"/>
      <c r="IZF18"/>
      <c r="IZG18"/>
      <c r="IZH18"/>
      <c r="IZI18"/>
      <c r="IZJ18"/>
      <c r="IZK18"/>
      <c r="IZL18"/>
      <c r="IZM18"/>
      <c r="IZN18"/>
      <c r="IZO18"/>
      <c r="IZP18"/>
      <c r="IZQ18"/>
      <c r="IZR18"/>
      <c r="IZS18"/>
      <c r="IZT18"/>
      <c r="IZU18"/>
      <c r="IZV18"/>
      <c r="IZW18"/>
      <c r="IZX18"/>
      <c r="IZY18"/>
      <c r="IZZ18"/>
      <c r="JAA18"/>
      <c r="JAB18"/>
      <c r="JAC18"/>
      <c r="JAD18"/>
      <c r="JAE18"/>
      <c r="JAF18"/>
      <c r="JAG18"/>
      <c r="JAH18"/>
      <c r="JAI18"/>
      <c r="JAJ18"/>
      <c r="JAK18"/>
      <c r="JAL18"/>
      <c r="JAM18"/>
      <c r="JAN18"/>
      <c r="JAO18"/>
      <c r="JAP18"/>
      <c r="JAQ18"/>
      <c r="JAR18"/>
      <c r="JAS18"/>
      <c r="JAT18"/>
      <c r="JAU18"/>
      <c r="JAV18"/>
      <c r="JAW18"/>
      <c r="JAX18"/>
      <c r="JAY18"/>
      <c r="JAZ18"/>
      <c r="JBA18"/>
      <c r="JBB18"/>
      <c r="JBC18"/>
      <c r="JBD18"/>
      <c r="JBE18"/>
      <c r="JBF18"/>
      <c r="JBG18"/>
      <c r="JBH18"/>
      <c r="JBI18"/>
      <c r="JBJ18"/>
      <c r="JBK18"/>
      <c r="JBL18"/>
      <c r="JBM18"/>
      <c r="JBN18"/>
      <c r="JBO18"/>
      <c r="JBP18"/>
      <c r="JBQ18"/>
      <c r="JBR18"/>
      <c r="JBS18"/>
      <c r="JBT18"/>
      <c r="JBU18"/>
      <c r="JBV18"/>
      <c r="JBW18"/>
      <c r="JBX18"/>
      <c r="JBY18"/>
      <c r="JBZ18"/>
      <c r="JCA18"/>
      <c r="JCB18"/>
      <c r="JCC18"/>
      <c r="JCD18"/>
      <c r="JCE18"/>
      <c r="JCF18"/>
      <c r="JCG18"/>
      <c r="JCH18"/>
      <c r="JCI18"/>
      <c r="JCJ18"/>
      <c r="JCK18"/>
      <c r="JCL18"/>
      <c r="JCM18"/>
      <c r="JCN18"/>
      <c r="JCO18"/>
      <c r="JCP18"/>
      <c r="JCQ18"/>
      <c r="JCR18"/>
      <c r="JCS18"/>
      <c r="JCT18"/>
      <c r="JCU18"/>
      <c r="JCV18"/>
      <c r="JCW18"/>
      <c r="JCX18"/>
      <c r="JCY18"/>
      <c r="JCZ18"/>
      <c r="JDA18"/>
      <c r="JDB18"/>
      <c r="JDC18"/>
      <c r="JDD18"/>
      <c r="JDE18"/>
      <c r="JDF18"/>
      <c r="JDG18"/>
      <c r="JDH18"/>
      <c r="JDI18"/>
      <c r="JDJ18"/>
      <c r="JDK18"/>
      <c r="JDL18"/>
      <c r="JDM18"/>
      <c r="JDN18"/>
      <c r="JDO18"/>
      <c r="JDP18"/>
      <c r="JDQ18"/>
      <c r="JDR18"/>
      <c r="JDS18"/>
      <c r="JDT18"/>
      <c r="JDU18"/>
      <c r="JDV18"/>
      <c r="JDW18"/>
      <c r="JDX18"/>
      <c r="JDY18"/>
      <c r="JDZ18"/>
      <c r="JEA18"/>
      <c r="JEB18"/>
      <c r="JEC18"/>
      <c r="JED18"/>
      <c r="JEE18"/>
      <c r="JEF18"/>
      <c r="JEG18"/>
      <c r="JEH18"/>
      <c r="JEI18"/>
      <c r="JEJ18"/>
      <c r="JEK18"/>
      <c r="JEL18"/>
      <c r="JEM18"/>
      <c r="JEN18"/>
      <c r="JEO18"/>
      <c r="JEP18"/>
      <c r="JEQ18"/>
      <c r="JER18"/>
      <c r="JES18"/>
      <c r="JET18"/>
      <c r="JEU18"/>
      <c r="JEV18"/>
      <c r="JEW18"/>
      <c r="JEX18"/>
      <c r="JEY18"/>
      <c r="JEZ18"/>
      <c r="JFA18"/>
      <c r="JFB18"/>
      <c r="JFC18"/>
      <c r="JFD18"/>
      <c r="JFE18"/>
      <c r="JFF18"/>
      <c r="JFG18"/>
      <c r="JFH18"/>
      <c r="JFI18"/>
      <c r="JFJ18"/>
      <c r="JFK18"/>
      <c r="JFL18"/>
      <c r="JFM18"/>
      <c r="JFN18"/>
      <c r="JFO18"/>
      <c r="JFP18"/>
      <c r="JFQ18"/>
      <c r="JFR18"/>
      <c r="JFS18"/>
      <c r="JFT18"/>
      <c r="JFU18"/>
      <c r="JFV18"/>
      <c r="JFW18"/>
      <c r="JFX18"/>
      <c r="JFY18"/>
      <c r="JFZ18"/>
      <c r="JGA18"/>
      <c r="JGB18"/>
      <c r="JGC18"/>
      <c r="JGD18"/>
      <c r="JGE18"/>
      <c r="JGF18"/>
      <c r="JGG18"/>
      <c r="JGH18"/>
      <c r="JGI18"/>
      <c r="JGJ18"/>
      <c r="JGK18"/>
      <c r="JGL18"/>
      <c r="JGM18"/>
      <c r="JGN18"/>
      <c r="JGO18"/>
      <c r="JGP18"/>
      <c r="JGQ18"/>
      <c r="JGR18"/>
      <c r="JGS18"/>
      <c r="JGT18"/>
      <c r="JGU18"/>
      <c r="JGV18"/>
      <c r="JGW18"/>
      <c r="JGX18"/>
      <c r="JGY18"/>
      <c r="JGZ18"/>
      <c r="JHA18"/>
      <c r="JHB18"/>
      <c r="JHC18"/>
      <c r="JHD18"/>
      <c r="JHE18"/>
      <c r="JHF18"/>
      <c r="JHG18"/>
      <c r="JHH18"/>
      <c r="JHI18"/>
      <c r="JHJ18"/>
      <c r="JHK18"/>
      <c r="JHL18"/>
      <c r="JHM18"/>
      <c r="JHN18"/>
      <c r="JHO18"/>
      <c r="JHP18"/>
      <c r="JHQ18"/>
      <c r="JHR18"/>
      <c r="JHS18"/>
      <c r="JHT18"/>
      <c r="JHU18"/>
      <c r="JHV18"/>
      <c r="JHW18"/>
      <c r="JHX18"/>
      <c r="JHY18"/>
      <c r="JHZ18"/>
      <c r="JIA18"/>
      <c r="JIB18"/>
      <c r="JIC18"/>
      <c r="JID18"/>
      <c r="JIE18"/>
      <c r="JIF18"/>
      <c r="JIG18"/>
      <c r="JIH18"/>
      <c r="JII18"/>
      <c r="JIJ18"/>
      <c r="JIK18"/>
      <c r="JIL18"/>
      <c r="JIM18"/>
      <c r="JIN18"/>
      <c r="JIO18"/>
      <c r="JIP18"/>
      <c r="JIQ18"/>
      <c r="JIR18"/>
      <c r="JIS18"/>
      <c r="JIT18"/>
      <c r="JIU18"/>
      <c r="JIV18"/>
      <c r="JIW18"/>
      <c r="JIX18"/>
      <c r="JIY18"/>
      <c r="JIZ18"/>
      <c r="JJA18"/>
      <c r="JJB18"/>
      <c r="JJC18"/>
      <c r="JJD18"/>
      <c r="JJE18"/>
      <c r="JJF18"/>
      <c r="JJG18"/>
      <c r="JJH18"/>
      <c r="JJI18"/>
      <c r="JJJ18"/>
      <c r="JJK18"/>
      <c r="JJL18"/>
      <c r="JJM18"/>
      <c r="JJN18"/>
      <c r="JJO18"/>
      <c r="JJP18"/>
      <c r="JJQ18"/>
      <c r="JJR18"/>
      <c r="JJS18"/>
      <c r="JJT18"/>
      <c r="JJU18"/>
      <c r="JJV18"/>
      <c r="JJW18"/>
      <c r="JJX18"/>
      <c r="JJY18"/>
      <c r="JJZ18"/>
      <c r="JKA18"/>
      <c r="JKB18"/>
      <c r="JKC18"/>
      <c r="JKD18"/>
      <c r="JKE18"/>
      <c r="JKF18"/>
      <c r="JKG18"/>
      <c r="JKH18"/>
      <c r="JKI18"/>
      <c r="JKJ18"/>
      <c r="JKK18"/>
      <c r="JKL18"/>
      <c r="JKM18"/>
      <c r="JKN18"/>
      <c r="JKO18"/>
      <c r="JKP18"/>
      <c r="JKQ18"/>
      <c r="JKR18"/>
      <c r="JKS18"/>
      <c r="JKT18"/>
      <c r="JKU18"/>
      <c r="JKV18"/>
      <c r="JKW18"/>
      <c r="JKX18"/>
      <c r="JKY18"/>
      <c r="JKZ18"/>
      <c r="JLA18"/>
      <c r="JLB18"/>
      <c r="JLC18"/>
      <c r="JLD18"/>
      <c r="JLE18"/>
      <c r="JLF18"/>
      <c r="JLG18"/>
      <c r="JLH18"/>
      <c r="JLI18"/>
      <c r="JLJ18"/>
      <c r="JLK18"/>
      <c r="JLL18"/>
      <c r="JLM18"/>
      <c r="JLN18"/>
      <c r="JLO18"/>
      <c r="JLP18"/>
      <c r="JLQ18"/>
      <c r="JLR18"/>
      <c r="JLS18"/>
      <c r="JLT18"/>
      <c r="JLU18"/>
      <c r="JLV18"/>
      <c r="JLW18"/>
      <c r="JLX18"/>
      <c r="JLY18"/>
      <c r="JLZ18"/>
      <c r="JMA18"/>
      <c r="JMB18"/>
      <c r="JMC18"/>
      <c r="JMD18"/>
      <c r="JME18"/>
      <c r="JMF18"/>
      <c r="JMG18"/>
      <c r="JMH18"/>
      <c r="JMI18"/>
      <c r="JMJ18"/>
      <c r="JMK18"/>
      <c r="JML18"/>
      <c r="JMM18"/>
      <c r="JMN18"/>
      <c r="JMO18"/>
      <c r="JMP18"/>
      <c r="JMQ18"/>
      <c r="JMR18"/>
      <c r="JMS18"/>
      <c r="JMT18"/>
      <c r="JMU18"/>
      <c r="JMV18"/>
      <c r="JMW18"/>
      <c r="JMX18"/>
      <c r="JMY18"/>
      <c r="JMZ18"/>
      <c r="JNA18"/>
      <c r="JNB18"/>
      <c r="JNC18"/>
      <c r="JND18"/>
      <c r="JNE18"/>
      <c r="JNF18"/>
      <c r="JNG18"/>
      <c r="JNH18"/>
      <c r="JNI18"/>
      <c r="JNJ18"/>
      <c r="JNK18"/>
      <c r="JNL18"/>
      <c r="JNM18"/>
      <c r="JNN18"/>
      <c r="JNO18"/>
      <c r="JNP18"/>
      <c r="JNQ18"/>
      <c r="JNR18"/>
      <c r="JNS18"/>
      <c r="JNT18"/>
      <c r="JNU18"/>
      <c r="JNV18"/>
      <c r="JNW18"/>
      <c r="JNX18"/>
      <c r="JNY18"/>
      <c r="JNZ18"/>
      <c r="JOA18"/>
      <c r="JOB18"/>
      <c r="JOC18"/>
      <c r="JOD18"/>
      <c r="JOE18"/>
      <c r="JOF18"/>
      <c r="JOG18"/>
      <c r="JOH18"/>
      <c r="JOI18"/>
      <c r="JOJ18"/>
      <c r="JOK18"/>
      <c r="JOL18"/>
      <c r="JOM18"/>
      <c r="JON18"/>
      <c r="JOO18"/>
      <c r="JOP18"/>
      <c r="JOQ18"/>
      <c r="JOR18"/>
      <c r="JOS18"/>
      <c r="JOT18"/>
      <c r="JOU18"/>
      <c r="JOV18"/>
      <c r="JOW18"/>
      <c r="JOX18"/>
      <c r="JOY18"/>
      <c r="JOZ18"/>
      <c r="JPA18"/>
      <c r="JPB18"/>
      <c r="JPC18"/>
      <c r="JPD18"/>
      <c r="JPE18"/>
      <c r="JPF18"/>
      <c r="JPG18"/>
      <c r="JPH18"/>
      <c r="JPI18"/>
      <c r="JPJ18"/>
      <c r="JPK18"/>
      <c r="JPL18"/>
      <c r="JPM18"/>
      <c r="JPN18"/>
      <c r="JPO18"/>
      <c r="JPP18"/>
      <c r="JPQ18"/>
      <c r="JPR18"/>
      <c r="JPS18"/>
      <c r="JPT18"/>
      <c r="JPU18"/>
      <c r="JPV18"/>
      <c r="JPW18"/>
      <c r="JPX18"/>
      <c r="JPY18"/>
      <c r="JPZ18"/>
      <c r="JQA18"/>
      <c r="JQB18"/>
      <c r="JQC18"/>
      <c r="JQD18"/>
      <c r="JQE18"/>
      <c r="JQF18"/>
      <c r="JQG18"/>
      <c r="JQH18"/>
      <c r="JQI18"/>
      <c r="JQJ18"/>
      <c r="JQK18"/>
      <c r="JQL18"/>
      <c r="JQM18"/>
      <c r="JQN18"/>
      <c r="JQO18"/>
      <c r="JQP18"/>
      <c r="JQQ18"/>
      <c r="JQR18"/>
      <c r="JQS18"/>
      <c r="JQT18"/>
      <c r="JQU18"/>
      <c r="JQV18"/>
      <c r="JQW18"/>
      <c r="JQX18"/>
      <c r="JQY18"/>
      <c r="JQZ18"/>
      <c r="JRA18"/>
      <c r="JRB18"/>
      <c r="JRC18"/>
      <c r="JRD18"/>
      <c r="JRE18"/>
      <c r="JRF18"/>
      <c r="JRG18"/>
      <c r="JRH18"/>
      <c r="JRI18"/>
      <c r="JRJ18"/>
      <c r="JRK18"/>
      <c r="JRL18"/>
      <c r="JRM18"/>
      <c r="JRN18"/>
      <c r="JRO18"/>
      <c r="JRP18"/>
      <c r="JRQ18"/>
      <c r="JRR18"/>
      <c r="JRS18"/>
      <c r="JRT18"/>
      <c r="JRU18"/>
      <c r="JRV18"/>
      <c r="JRW18"/>
      <c r="JRX18"/>
      <c r="JRY18"/>
      <c r="JRZ18"/>
      <c r="JSA18"/>
      <c r="JSB18"/>
      <c r="JSC18"/>
      <c r="JSD18"/>
      <c r="JSE18"/>
      <c r="JSF18"/>
      <c r="JSG18"/>
      <c r="JSH18"/>
      <c r="JSI18"/>
      <c r="JSJ18"/>
      <c r="JSK18"/>
      <c r="JSL18"/>
      <c r="JSM18"/>
      <c r="JSN18"/>
      <c r="JSO18"/>
      <c r="JSP18"/>
      <c r="JSQ18"/>
      <c r="JSR18"/>
      <c r="JSS18"/>
      <c r="JST18"/>
      <c r="JSU18"/>
      <c r="JSV18"/>
      <c r="JSW18"/>
      <c r="JSX18"/>
      <c r="JSY18"/>
      <c r="JSZ18"/>
      <c r="JTA18"/>
      <c r="JTB18"/>
      <c r="JTC18"/>
      <c r="JTD18"/>
      <c r="JTE18"/>
      <c r="JTF18"/>
      <c r="JTG18"/>
      <c r="JTH18"/>
      <c r="JTI18"/>
      <c r="JTJ18"/>
      <c r="JTK18"/>
      <c r="JTL18"/>
      <c r="JTM18"/>
      <c r="JTN18"/>
      <c r="JTO18"/>
      <c r="JTP18"/>
      <c r="JTQ18"/>
      <c r="JTR18"/>
      <c r="JTS18"/>
      <c r="JTT18"/>
      <c r="JTU18"/>
      <c r="JTV18"/>
      <c r="JTW18"/>
      <c r="JTX18"/>
      <c r="JTY18"/>
      <c r="JTZ18"/>
      <c r="JUA18"/>
      <c r="JUB18"/>
      <c r="JUC18"/>
      <c r="JUD18"/>
      <c r="JUE18"/>
      <c r="JUF18"/>
      <c r="JUG18"/>
      <c r="JUH18"/>
      <c r="JUI18"/>
      <c r="JUJ18"/>
      <c r="JUK18"/>
      <c r="JUL18"/>
      <c r="JUM18"/>
      <c r="JUN18"/>
      <c r="JUO18"/>
      <c r="JUP18"/>
      <c r="JUQ18"/>
      <c r="JUR18"/>
      <c r="JUS18"/>
      <c r="JUT18"/>
      <c r="JUU18"/>
      <c r="JUV18"/>
      <c r="JUW18"/>
      <c r="JUX18"/>
      <c r="JUY18"/>
      <c r="JUZ18"/>
      <c r="JVA18"/>
      <c r="JVB18"/>
      <c r="JVC18"/>
      <c r="JVD18"/>
      <c r="JVE18"/>
      <c r="JVF18"/>
      <c r="JVG18"/>
      <c r="JVH18"/>
      <c r="JVI18"/>
      <c r="JVJ18"/>
      <c r="JVK18"/>
      <c r="JVL18"/>
      <c r="JVM18"/>
      <c r="JVN18"/>
      <c r="JVO18"/>
      <c r="JVP18"/>
      <c r="JVQ18"/>
      <c r="JVR18"/>
      <c r="JVS18"/>
      <c r="JVT18"/>
      <c r="JVU18"/>
      <c r="JVV18"/>
      <c r="JVW18"/>
      <c r="JVX18"/>
      <c r="JVY18"/>
      <c r="JVZ18"/>
      <c r="JWA18"/>
      <c r="JWB18"/>
      <c r="JWC18"/>
      <c r="JWD18"/>
      <c r="JWE18"/>
      <c r="JWF18"/>
      <c r="JWG18"/>
      <c r="JWH18"/>
      <c r="JWI18"/>
      <c r="JWJ18"/>
      <c r="JWK18"/>
      <c r="JWL18"/>
      <c r="JWM18"/>
      <c r="JWN18"/>
      <c r="JWO18"/>
      <c r="JWP18"/>
      <c r="JWQ18"/>
      <c r="JWR18"/>
      <c r="JWS18"/>
      <c r="JWT18"/>
      <c r="JWU18"/>
      <c r="JWV18"/>
      <c r="JWW18"/>
      <c r="JWX18"/>
      <c r="JWY18"/>
      <c r="JWZ18"/>
      <c r="JXA18"/>
      <c r="JXB18"/>
      <c r="JXC18"/>
      <c r="JXD18"/>
      <c r="JXE18"/>
      <c r="JXF18"/>
      <c r="JXG18"/>
      <c r="JXH18"/>
      <c r="JXI18"/>
      <c r="JXJ18"/>
      <c r="JXK18"/>
      <c r="JXL18"/>
      <c r="JXM18"/>
      <c r="JXN18"/>
      <c r="JXO18"/>
      <c r="JXP18"/>
      <c r="JXQ18"/>
      <c r="JXR18"/>
      <c r="JXS18"/>
      <c r="JXT18"/>
      <c r="JXU18"/>
      <c r="JXV18"/>
      <c r="JXW18"/>
      <c r="JXX18"/>
      <c r="JXY18"/>
      <c r="JXZ18"/>
      <c r="JYA18"/>
      <c r="JYB18"/>
      <c r="JYC18"/>
      <c r="JYD18"/>
      <c r="JYE18"/>
      <c r="JYF18"/>
      <c r="JYG18"/>
      <c r="JYH18"/>
      <c r="JYI18"/>
      <c r="JYJ18"/>
      <c r="JYK18"/>
      <c r="JYL18"/>
      <c r="JYM18"/>
      <c r="JYN18"/>
      <c r="JYO18"/>
      <c r="JYP18"/>
      <c r="JYQ18"/>
      <c r="JYR18"/>
      <c r="JYS18"/>
      <c r="JYT18"/>
      <c r="JYU18"/>
      <c r="JYV18"/>
      <c r="JYW18"/>
      <c r="JYX18"/>
      <c r="JYY18"/>
      <c r="JYZ18"/>
      <c r="JZA18"/>
      <c r="JZB18"/>
      <c r="JZC18"/>
      <c r="JZD18"/>
      <c r="JZE18"/>
      <c r="JZF18"/>
      <c r="JZG18"/>
      <c r="JZH18"/>
      <c r="JZI18"/>
      <c r="JZJ18"/>
      <c r="JZK18"/>
      <c r="JZL18"/>
      <c r="JZM18"/>
      <c r="JZN18"/>
      <c r="JZO18"/>
      <c r="JZP18"/>
      <c r="JZQ18"/>
      <c r="JZR18"/>
      <c r="JZS18"/>
      <c r="JZT18"/>
      <c r="JZU18"/>
      <c r="JZV18"/>
      <c r="JZW18"/>
      <c r="JZX18"/>
      <c r="JZY18"/>
      <c r="JZZ18"/>
      <c r="KAA18"/>
      <c r="KAB18"/>
      <c r="KAC18"/>
      <c r="KAD18"/>
      <c r="KAE18"/>
      <c r="KAF18"/>
      <c r="KAG18"/>
      <c r="KAH18"/>
      <c r="KAI18"/>
      <c r="KAJ18"/>
      <c r="KAK18"/>
      <c r="KAL18"/>
      <c r="KAM18"/>
      <c r="KAN18"/>
      <c r="KAO18"/>
      <c r="KAP18"/>
      <c r="KAQ18"/>
      <c r="KAR18"/>
      <c r="KAS18"/>
      <c r="KAT18"/>
      <c r="KAU18"/>
      <c r="KAV18"/>
      <c r="KAW18"/>
      <c r="KAX18"/>
      <c r="KAY18"/>
      <c r="KAZ18"/>
      <c r="KBA18"/>
      <c r="KBB18"/>
      <c r="KBC18"/>
      <c r="KBD18"/>
      <c r="KBE18"/>
      <c r="KBF18"/>
      <c r="KBG18"/>
      <c r="KBH18"/>
      <c r="KBI18"/>
      <c r="KBJ18"/>
      <c r="KBK18"/>
      <c r="KBL18"/>
      <c r="KBM18"/>
      <c r="KBN18"/>
      <c r="KBO18"/>
      <c r="KBP18"/>
      <c r="KBQ18"/>
      <c r="KBR18"/>
      <c r="KBS18"/>
      <c r="KBT18"/>
      <c r="KBU18"/>
      <c r="KBV18"/>
      <c r="KBW18"/>
      <c r="KBX18"/>
      <c r="KBY18"/>
      <c r="KBZ18"/>
      <c r="KCA18"/>
      <c r="KCB18"/>
      <c r="KCC18"/>
      <c r="KCD18"/>
      <c r="KCE18"/>
      <c r="KCF18"/>
      <c r="KCG18"/>
      <c r="KCH18"/>
      <c r="KCI18"/>
      <c r="KCJ18"/>
      <c r="KCK18"/>
      <c r="KCL18"/>
      <c r="KCM18"/>
      <c r="KCN18"/>
      <c r="KCO18"/>
      <c r="KCP18"/>
      <c r="KCQ18"/>
      <c r="KCR18"/>
      <c r="KCS18"/>
      <c r="KCT18"/>
      <c r="KCU18"/>
      <c r="KCV18"/>
      <c r="KCW18"/>
      <c r="KCX18"/>
      <c r="KCY18"/>
      <c r="KCZ18"/>
      <c r="KDA18"/>
      <c r="KDB18"/>
      <c r="KDC18"/>
      <c r="KDD18"/>
      <c r="KDE18"/>
      <c r="KDF18"/>
      <c r="KDG18"/>
      <c r="KDH18"/>
      <c r="KDI18"/>
      <c r="KDJ18"/>
      <c r="KDK18"/>
      <c r="KDL18"/>
      <c r="KDM18"/>
      <c r="KDN18"/>
      <c r="KDO18"/>
      <c r="KDP18"/>
      <c r="KDQ18"/>
      <c r="KDR18"/>
      <c r="KDS18"/>
      <c r="KDT18"/>
      <c r="KDU18"/>
      <c r="KDV18"/>
      <c r="KDW18"/>
      <c r="KDX18"/>
      <c r="KDY18"/>
      <c r="KDZ18"/>
      <c r="KEA18"/>
      <c r="KEB18"/>
      <c r="KEC18"/>
      <c r="KED18"/>
      <c r="KEE18"/>
      <c r="KEF18"/>
      <c r="KEG18"/>
      <c r="KEH18"/>
      <c r="KEI18"/>
      <c r="KEJ18"/>
      <c r="KEK18"/>
      <c r="KEL18"/>
      <c r="KEM18"/>
      <c r="KEN18"/>
      <c r="KEO18"/>
      <c r="KEP18"/>
      <c r="KEQ18"/>
      <c r="KER18"/>
      <c r="KES18"/>
      <c r="KET18"/>
      <c r="KEU18"/>
      <c r="KEV18"/>
      <c r="KEW18"/>
      <c r="KEX18"/>
      <c r="KEY18"/>
      <c r="KEZ18"/>
      <c r="KFA18"/>
      <c r="KFB18"/>
      <c r="KFC18"/>
      <c r="KFD18"/>
      <c r="KFE18"/>
      <c r="KFF18"/>
      <c r="KFG18"/>
      <c r="KFH18"/>
      <c r="KFI18"/>
      <c r="KFJ18"/>
      <c r="KFK18"/>
      <c r="KFL18"/>
      <c r="KFM18"/>
      <c r="KFN18"/>
      <c r="KFO18"/>
      <c r="KFP18"/>
      <c r="KFQ18"/>
      <c r="KFR18"/>
      <c r="KFS18"/>
      <c r="KFT18"/>
      <c r="KFU18"/>
      <c r="KFV18"/>
      <c r="KFW18"/>
      <c r="KFX18"/>
      <c r="KFY18"/>
      <c r="KFZ18"/>
      <c r="KGA18"/>
      <c r="KGB18"/>
      <c r="KGC18"/>
      <c r="KGD18"/>
      <c r="KGE18"/>
      <c r="KGF18"/>
      <c r="KGG18"/>
      <c r="KGH18"/>
      <c r="KGI18"/>
      <c r="KGJ18"/>
      <c r="KGK18"/>
      <c r="KGL18"/>
      <c r="KGM18"/>
      <c r="KGN18"/>
      <c r="KGO18"/>
      <c r="KGP18"/>
      <c r="KGQ18"/>
      <c r="KGR18"/>
      <c r="KGS18"/>
      <c r="KGT18"/>
      <c r="KGU18"/>
      <c r="KGV18"/>
      <c r="KGW18"/>
      <c r="KGX18"/>
      <c r="KGY18"/>
      <c r="KGZ18"/>
      <c r="KHA18"/>
      <c r="KHB18"/>
      <c r="KHC18"/>
      <c r="KHD18"/>
      <c r="KHE18"/>
      <c r="KHF18"/>
      <c r="KHG18"/>
      <c r="KHH18"/>
      <c r="KHI18"/>
      <c r="KHJ18"/>
      <c r="KHK18"/>
      <c r="KHL18"/>
      <c r="KHM18"/>
      <c r="KHN18"/>
      <c r="KHO18"/>
      <c r="KHP18"/>
      <c r="KHQ18"/>
      <c r="KHR18"/>
      <c r="KHS18"/>
      <c r="KHT18"/>
      <c r="KHU18"/>
      <c r="KHV18"/>
      <c r="KHW18"/>
      <c r="KHX18"/>
      <c r="KHY18"/>
      <c r="KHZ18"/>
      <c r="KIA18"/>
      <c r="KIB18"/>
      <c r="KIC18"/>
      <c r="KID18"/>
      <c r="KIE18"/>
      <c r="KIF18"/>
      <c r="KIG18"/>
      <c r="KIH18"/>
      <c r="KII18"/>
      <c r="KIJ18"/>
      <c r="KIK18"/>
      <c r="KIL18"/>
      <c r="KIM18"/>
      <c r="KIN18"/>
      <c r="KIO18"/>
      <c r="KIP18"/>
      <c r="KIQ18"/>
      <c r="KIR18"/>
      <c r="KIS18"/>
      <c r="KIT18"/>
      <c r="KIU18"/>
      <c r="KIV18"/>
      <c r="KIW18"/>
      <c r="KIX18"/>
      <c r="KIY18"/>
      <c r="KIZ18"/>
      <c r="KJA18"/>
      <c r="KJB18"/>
      <c r="KJC18"/>
      <c r="KJD18"/>
      <c r="KJE18"/>
      <c r="KJF18"/>
      <c r="KJG18"/>
      <c r="KJH18"/>
      <c r="KJI18"/>
      <c r="KJJ18"/>
      <c r="KJK18"/>
      <c r="KJL18"/>
      <c r="KJM18"/>
      <c r="KJN18"/>
      <c r="KJO18"/>
      <c r="KJP18"/>
      <c r="KJQ18"/>
      <c r="KJR18"/>
      <c r="KJS18"/>
      <c r="KJT18"/>
      <c r="KJU18"/>
      <c r="KJV18"/>
      <c r="KJW18"/>
      <c r="KJX18"/>
      <c r="KJY18"/>
      <c r="KJZ18"/>
      <c r="KKA18"/>
      <c r="KKB18"/>
      <c r="KKC18"/>
      <c r="KKD18"/>
      <c r="KKE18"/>
      <c r="KKF18"/>
      <c r="KKG18"/>
      <c r="KKH18"/>
      <c r="KKI18"/>
      <c r="KKJ18"/>
      <c r="KKK18"/>
      <c r="KKL18"/>
      <c r="KKM18"/>
      <c r="KKN18"/>
      <c r="KKO18"/>
      <c r="KKP18"/>
      <c r="KKQ18"/>
      <c r="KKR18"/>
      <c r="KKS18"/>
      <c r="KKT18"/>
      <c r="KKU18"/>
      <c r="KKV18"/>
      <c r="KKW18"/>
      <c r="KKX18"/>
      <c r="KKY18"/>
      <c r="KKZ18"/>
      <c r="KLA18"/>
      <c r="KLB18"/>
      <c r="KLC18"/>
      <c r="KLD18"/>
      <c r="KLE18"/>
      <c r="KLF18"/>
      <c r="KLG18"/>
      <c r="KLH18"/>
      <c r="KLI18"/>
      <c r="KLJ18"/>
      <c r="KLK18"/>
      <c r="KLL18"/>
      <c r="KLM18"/>
      <c r="KLN18"/>
      <c r="KLO18"/>
      <c r="KLP18"/>
      <c r="KLQ18"/>
      <c r="KLR18"/>
      <c r="KLS18"/>
      <c r="KLT18"/>
      <c r="KLU18"/>
      <c r="KLV18"/>
      <c r="KLW18"/>
      <c r="KLX18"/>
      <c r="KLY18"/>
      <c r="KLZ18"/>
      <c r="KMA18"/>
      <c r="KMB18"/>
      <c r="KMC18"/>
      <c r="KMD18"/>
      <c r="KME18"/>
      <c r="KMF18"/>
      <c r="KMG18"/>
      <c r="KMH18"/>
      <c r="KMI18"/>
      <c r="KMJ18"/>
      <c r="KMK18"/>
      <c r="KML18"/>
      <c r="KMM18"/>
      <c r="KMN18"/>
      <c r="KMO18"/>
      <c r="KMP18"/>
      <c r="KMQ18"/>
      <c r="KMR18"/>
      <c r="KMS18"/>
      <c r="KMT18"/>
      <c r="KMU18"/>
      <c r="KMV18"/>
      <c r="KMW18"/>
      <c r="KMX18"/>
      <c r="KMY18"/>
      <c r="KMZ18"/>
      <c r="KNA18"/>
      <c r="KNB18"/>
      <c r="KNC18"/>
      <c r="KND18"/>
      <c r="KNE18"/>
      <c r="KNF18"/>
      <c r="KNG18"/>
      <c r="KNH18"/>
      <c r="KNI18"/>
      <c r="KNJ18"/>
      <c r="KNK18"/>
      <c r="KNL18"/>
      <c r="KNM18"/>
      <c r="KNN18"/>
      <c r="KNO18"/>
      <c r="KNP18"/>
      <c r="KNQ18"/>
      <c r="KNR18"/>
      <c r="KNS18"/>
      <c r="KNT18"/>
      <c r="KNU18"/>
      <c r="KNV18"/>
      <c r="KNW18"/>
      <c r="KNX18"/>
      <c r="KNY18"/>
      <c r="KNZ18"/>
      <c r="KOA18"/>
      <c r="KOB18"/>
      <c r="KOC18"/>
      <c r="KOD18"/>
      <c r="KOE18"/>
      <c r="KOF18"/>
      <c r="KOG18"/>
      <c r="KOH18"/>
      <c r="KOI18"/>
      <c r="KOJ18"/>
      <c r="KOK18"/>
      <c r="KOL18"/>
      <c r="KOM18"/>
      <c r="KON18"/>
      <c r="KOO18"/>
      <c r="KOP18"/>
      <c r="KOQ18"/>
      <c r="KOR18"/>
      <c r="KOS18"/>
      <c r="KOT18"/>
      <c r="KOU18"/>
      <c r="KOV18"/>
      <c r="KOW18"/>
      <c r="KOX18"/>
      <c r="KOY18"/>
      <c r="KOZ18"/>
      <c r="KPA18"/>
      <c r="KPB18"/>
      <c r="KPC18"/>
      <c r="KPD18"/>
      <c r="KPE18"/>
      <c r="KPF18"/>
      <c r="KPG18"/>
      <c r="KPH18"/>
      <c r="KPI18"/>
      <c r="KPJ18"/>
      <c r="KPK18"/>
      <c r="KPL18"/>
      <c r="KPM18"/>
      <c r="KPN18"/>
      <c r="KPO18"/>
      <c r="KPP18"/>
      <c r="KPQ18"/>
      <c r="KPR18"/>
      <c r="KPS18"/>
      <c r="KPT18"/>
      <c r="KPU18"/>
      <c r="KPV18"/>
      <c r="KPW18"/>
      <c r="KPX18"/>
      <c r="KPY18"/>
      <c r="KPZ18"/>
      <c r="KQA18"/>
      <c r="KQB18"/>
      <c r="KQC18"/>
      <c r="KQD18"/>
      <c r="KQE18"/>
      <c r="KQF18"/>
      <c r="KQG18"/>
      <c r="KQH18"/>
      <c r="KQI18"/>
      <c r="KQJ18"/>
      <c r="KQK18"/>
      <c r="KQL18"/>
      <c r="KQM18"/>
      <c r="KQN18"/>
      <c r="KQO18"/>
      <c r="KQP18"/>
      <c r="KQQ18"/>
      <c r="KQR18"/>
      <c r="KQS18"/>
      <c r="KQT18"/>
      <c r="KQU18"/>
      <c r="KQV18"/>
      <c r="KQW18"/>
      <c r="KQX18"/>
      <c r="KQY18"/>
      <c r="KQZ18"/>
      <c r="KRA18"/>
      <c r="KRB18"/>
      <c r="KRC18"/>
      <c r="KRD18"/>
      <c r="KRE18"/>
      <c r="KRF18"/>
      <c r="KRG18"/>
      <c r="KRH18"/>
      <c r="KRI18"/>
      <c r="KRJ18"/>
      <c r="KRK18"/>
      <c r="KRL18"/>
      <c r="KRM18"/>
      <c r="KRN18"/>
      <c r="KRO18"/>
      <c r="KRP18"/>
      <c r="KRQ18"/>
      <c r="KRR18"/>
      <c r="KRS18"/>
      <c r="KRT18"/>
      <c r="KRU18"/>
      <c r="KRV18"/>
      <c r="KRW18"/>
      <c r="KRX18"/>
      <c r="KRY18"/>
      <c r="KRZ18"/>
      <c r="KSA18"/>
      <c r="KSB18"/>
      <c r="KSC18"/>
      <c r="KSD18"/>
      <c r="KSE18"/>
      <c r="KSF18"/>
      <c r="KSG18"/>
      <c r="KSH18"/>
      <c r="KSI18"/>
      <c r="KSJ18"/>
      <c r="KSK18"/>
      <c r="KSL18"/>
      <c r="KSM18"/>
      <c r="KSN18"/>
      <c r="KSO18"/>
      <c r="KSP18"/>
      <c r="KSQ18"/>
      <c r="KSR18"/>
      <c r="KSS18"/>
      <c r="KST18"/>
      <c r="KSU18"/>
      <c r="KSV18"/>
      <c r="KSW18"/>
      <c r="KSX18"/>
      <c r="KSY18"/>
      <c r="KSZ18"/>
      <c r="KTA18"/>
      <c r="KTB18"/>
      <c r="KTC18"/>
      <c r="KTD18"/>
      <c r="KTE18"/>
      <c r="KTF18"/>
      <c r="KTG18"/>
      <c r="KTH18"/>
      <c r="KTI18"/>
      <c r="KTJ18"/>
      <c r="KTK18"/>
      <c r="KTL18"/>
      <c r="KTM18"/>
      <c r="KTN18"/>
      <c r="KTO18"/>
      <c r="KTP18"/>
      <c r="KTQ18"/>
      <c r="KTR18"/>
      <c r="KTS18"/>
      <c r="KTT18"/>
      <c r="KTU18"/>
      <c r="KTV18"/>
      <c r="KTW18"/>
      <c r="KTX18"/>
      <c r="KTY18"/>
      <c r="KTZ18"/>
      <c r="KUA18"/>
      <c r="KUB18"/>
      <c r="KUC18"/>
      <c r="KUD18"/>
      <c r="KUE18"/>
      <c r="KUF18"/>
      <c r="KUG18"/>
      <c r="KUH18"/>
      <c r="KUI18"/>
      <c r="KUJ18"/>
      <c r="KUK18"/>
      <c r="KUL18"/>
      <c r="KUM18"/>
      <c r="KUN18"/>
      <c r="KUO18"/>
      <c r="KUP18"/>
      <c r="KUQ18"/>
      <c r="KUR18"/>
      <c r="KUS18"/>
      <c r="KUT18"/>
      <c r="KUU18"/>
      <c r="KUV18"/>
      <c r="KUW18"/>
      <c r="KUX18"/>
      <c r="KUY18"/>
      <c r="KUZ18"/>
      <c r="KVA18"/>
      <c r="KVB18"/>
      <c r="KVC18"/>
      <c r="KVD18"/>
      <c r="KVE18"/>
      <c r="KVF18"/>
      <c r="KVG18"/>
      <c r="KVH18"/>
      <c r="KVI18"/>
      <c r="KVJ18"/>
      <c r="KVK18"/>
      <c r="KVL18"/>
      <c r="KVM18"/>
      <c r="KVN18"/>
      <c r="KVO18"/>
      <c r="KVP18"/>
      <c r="KVQ18"/>
      <c r="KVR18"/>
      <c r="KVS18"/>
      <c r="KVT18"/>
      <c r="KVU18"/>
      <c r="KVV18"/>
      <c r="KVW18"/>
      <c r="KVX18"/>
      <c r="KVY18"/>
      <c r="KVZ18"/>
      <c r="KWA18"/>
      <c r="KWB18"/>
      <c r="KWC18"/>
      <c r="KWD18"/>
      <c r="KWE18"/>
      <c r="KWF18"/>
      <c r="KWG18"/>
      <c r="KWH18"/>
      <c r="KWI18"/>
      <c r="KWJ18"/>
      <c r="KWK18"/>
      <c r="KWL18"/>
      <c r="KWM18"/>
      <c r="KWN18"/>
      <c r="KWO18"/>
      <c r="KWP18"/>
      <c r="KWQ18"/>
      <c r="KWR18"/>
      <c r="KWS18"/>
      <c r="KWT18"/>
      <c r="KWU18"/>
      <c r="KWV18"/>
      <c r="KWW18"/>
      <c r="KWX18"/>
      <c r="KWY18"/>
      <c r="KWZ18"/>
      <c r="KXA18"/>
      <c r="KXB18"/>
      <c r="KXC18"/>
      <c r="KXD18"/>
      <c r="KXE18"/>
      <c r="KXF18"/>
      <c r="KXG18"/>
      <c r="KXH18"/>
      <c r="KXI18"/>
      <c r="KXJ18"/>
      <c r="KXK18"/>
      <c r="KXL18"/>
      <c r="KXM18"/>
      <c r="KXN18"/>
      <c r="KXO18"/>
      <c r="KXP18"/>
      <c r="KXQ18"/>
      <c r="KXR18"/>
      <c r="KXS18"/>
      <c r="KXT18"/>
      <c r="KXU18"/>
      <c r="KXV18"/>
      <c r="KXW18"/>
      <c r="KXX18"/>
      <c r="KXY18"/>
      <c r="KXZ18"/>
      <c r="KYA18"/>
      <c r="KYB18"/>
      <c r="KYC18"/>
      <c r="KYD18"/>
      <c r="KYE18"/>
      <c r="KYF18"/>
      <c r="KYG18"/>
      <c r="KYH18"/>
      <c r="KYI18"/>
      <c r="KYJ18"/>
      <c r="KYK18"/>
      <c r="KYL18"/>
      <c r="KYM18"/>
      <c r="KYN18"/>
      <c r="KYO18"/>
      <c r="KYP18"/>
      <c r="KYQ18"/>
      <c r="KYR18"/>
      <c r="KYS18"/>
      <c r="KYT18"/>
      <c r="KYU18"/>
      <c r="KYV18"/>
      <c r="KYW18"/>
      <c r="KYX18"/>
      <c r="KYY18"/>
      <c r="KYZ18"/>
      <c r="KZA18"/>
      <c r="KZB18"/>
      <c r="KZC18"/>
      <c r="KZD18"/>
      <c r="KZE18"/>
      <c r="KZF18"/>
      <c r="KZG18"/>
      <c r="KZH18"/>
      <c r="KZI18"/>
      <c r="KZJ18"/>
      <c r="KZK18"/>
      <c r="KZL18"/>
      <c r="KZM18"/>
      <c r="KZN18"/>
      <c r="KZO18"/>
      <c r="KZP18"/>
      <c r="KZQ18"/>
      <c r="KZR18"/>
      <c r="KZS18"/>
      <c r="KZT18"/>
      <c r="KZU18"/>
      <c r="KZV18"/>
      <c r="KZW18"/>
      <c r="KZX18"/>
      <c r="KZY18"/>
      <c r="KZZ18"/>
      <c r="LAA18"/>
      <c r="LAB18"/>
      <c r="LAC18"/>
      <c r="LAD18"/>
      <c r="LAE18"/>
      <c r="LAF18"/>
      <c r="LAG18"/>
      <c r="LAH18"/>
      <c r="LAI18"/>
      <c r="LAJ18"/>
      <c r="LAK18"/>
      <c r="LAL18"/>
      <c r="LAM18"/>
      <c r="LAN18"/>
      <c r="LAO18"/>
      <c r="LAP18"/>
      <c r="LAQ18"/>
      <c r="LAR18"/>
      <c r="LAS18"/>
      <c r="LAT18"/>
      <c r="LAU18"/>
      <c r="LAV18"/>
      <c r="LAW18"/>
      <c r="LAX18"/>
      <c r="LAY18"/>
      <c r="LAZ18"/>
      <c r="LBA18"/>
      <c r="LBB18"/>
      <c r="LBC18"/>
      <c r="LBD18"/>
      <c r="LBE18"/>
      <c r="LBF18"/>
      <c r="LBG18"/>
      <c r="LBH18"/>
      <c r="LBI18"/>
      <c r="LBJ18"/>
      <c r="LBK18"/>
      <c r="LBL18"/>
      <c r="LBM18"/>
      <c r="LBN18"/>
      <c r="LBO18"/>
      <c r="LBP18"/>
      <c r="LBQ18"/>
      <c r="LBR18"/>
      <c r="LBS18"/>
      <c r="LBT18"/>
      <c r="LBU18"/>
      <c r="LBV18"/>
      <c r="LBW18"/>
      <c r="LBX18"/>
      <c r="LBY18"/>
      <c r="LBZ18"/>
      <c r="LCA18"/>
      <c r="LCB18"/>
      <c r="LCC18"/>
      <c r="LCD18"/>
      <c r="LCE18"/>
      <c r="LCF18"/>
      <c r="LCG18"/>
      <c r="LCH18"/>
      <c r="LCI18"/>
      <c r="LCJ18"/>
      <c r="LCK18"/>
      <c r="LCL18"/>
      <c r="LCM18"/>
      <c r="LCN18"/>
      <c r="LCO18"/>
      <c r="LCP18"/>
      <c r="LCQ18"/>
      <c r="LCR18"/>
      <c r="LCS18"/>
      <c r="LCT18"/>
      <c r="LCU18"/>
      <c r="LCV18"/>
      <c r="LCW18"/>
      <c r="LCX18"/>
      <c r="LCY18"/>
      <c r="LCZ18"/>
      <c r="LDA18"/>
      <c r="LDB18"/>
      <c r="LDC18"/>
      <c r="LDD18"/>
      <c r="LDE18"/>
      <c r="LDF18"/>
      <c r="LDG18"/>
      <c r="LDH18"/>
      <c r="LDI18"/>
      <c r="LDJ18"/>
      <c r="LDK18"/>
      <c r="LDL18"/>
      <c r="LDM18"/>
      <c r="LDN18"/>
      <c r="LDO18"/>
      <c r="LDP18"/>
      <c r="LDQ18"/>
      <c r="LDR18"/>
      <c r="LDS18"/>
      <c r="LDT18"/>
      <c r="LDU18"/>
      <c r="LDV18"/>
      <c r="LDW18"/>
      <c r="LDX18"/>
      <c r="LDY18"/>
      <c r="LDZ18"/>
      <c r="LEA18"/>
      <c r="LEB18"/>
      <c r="LEC18"/>
      <c r="LED18"/>
      <c r="LEE18"/>
      <c r="LEF18"/>
      <c r="LEG18"/>
      <c r="LEH18"/>
      <c r="LEI18"/>
      <c r="LEJ18"/>
      <c r="LEK18"/>
      <c r="LEL18"/>
      <c r="LEM18"/>
      <c r="LEN18"/>
      <c r="LEO18"/>
      <c r="LEP18"/>
      <c r="LEQ18"/>
      <c r="LER18"/>
      <c r="LES18"/>
      <c r="LET18"/>
      <c r="LEU18"/>
      <c r="LEV18"/>
      <c r="LEW18"/>
      <c r="LEX18"/>
      <c r="LEY18"/>
      <c r="LEZ18"/>
      <c r="LFA18"/>
      <c r="LFB18"/>
      <c r="LFC18"/>
      <c r="LFD18"/>
      <c r="LFE18"/>
      <c r="LFF18"/>
      <c r="LFG18"/>
      <c r="LFH18"/>
      <c r="LFI18"/>
      <c r="LFJ18"/>
      <c r="LFK18"/>
      <c r="LFL18"/>
      <c r="LFM18"/>
      <c r="LFN18"/>
      <c r="LFO18"/>
      <c r="LFP18"/>
      <c r="LFQ18"/>
      <c r="LFR18"/>
      <c r="LFS18"/>
      <c r="LFT18"/>
      <c r="LFU18"/>
      <c r="LFV18"/>
      <c r="LFW18"/>
      <c r="LFX18"/>
      <c r="LFY18"/>
      <c r="LFZ18"/>
      <c r="LGA18"/>
      <c r="LGB18"/>
      <c r="LGC18"/>
      <c r="LGD18"/>
      <c r="LGE18"/>
      <c r="LGF18"/>
      <c r="LGG18"/>
      <c r="LGH18"/>
      <c r="LGI18"/>
      <c r="LGJ18"/>
      <c r="LGK18"/>
      <c r="LGL18"/>
      <c r="LGM18"/>
      <c r="LGN18"/>
      <c r="LGO18"/>
      <c r="LGP18"/>
      <c r="LGQ18"/>
      <c r="LGR18"/>
      <c r="LGS18"/>
      <c r="LGT18"/>
      <c r="LGU18"/>
      <c r="LGV18"/>
      <c r="LGW18"/>
      <c r="LGX18"/>
      <c r="LGY18"/>
      <c r="LGZ18"/>
      <c r="LHA18"/>
      <c r="LHB18"/>
      <c r="LHC18"/>
      <c r="LHD18"/>
      <c r="LHE18"/>
      <c r="LHF18"/>
      <c r="LHG18"/>
      <c r="LHH18"/>
      <c r="LHI18"/>
      <c r="LHJ18"/>
      <c r="LHK18"/>
      <c r="LHL18"/>
      <c r="LHM18"/>
      <c r="LHN18"/>
      <c r="LHO18"/>
      <c r="LHP18"/>
      <c r="LHQ18"/>
      <c r="LHR18"/>
      <c r="LHS18"/>
      <c r="LHT18"/>
      <c r="LHU18"/>
      <c r="LHV18"/>
      <c r="LHW18"/>
      <c r="LHX18"/>
      <c r="LHY18"/>
      <c r="LHZ18"/>
      <c r="LIA18"/>
      <c r="LIB18"/>
      <c r="LIC18"/>
      <c r="LID18"/>
      <c r="LIE18"/>
      <c r="LIF18"/>
      <c r="LIG18"/>
      <c r="LIH18"/>
      <c r="LII18"/>
      <c r="LIJ18"/>
      <c r="LIK18"/>
      <c r="LIL18"/>
      <c r="LIM18"/>
      <c r="LIN18"/>
      <c r="LIO18"/>
      <c r="LIP18"/>
      <c r="LIQ18"/>
      <c r="LIR18"/>
      <c r="LIS18"/>
      <c r="LIT18"/>
      <c r="LIU18"/>
      <c r="LIV18"/>
      <c r="LIW18"/>
      <c r="LIX18"/>
      <c r="LIY18"/>
      <c r="LIZ18"/>
      <c r="LJA18"/>
      <c r="LJB18"/>
      <c r="LJC18"/>
      <c r="LJD18"/>
      <c r="LJE18"/>
      <c r="LJF18"/>
      <c r="LJG18"/>
      <c r="LJH18"/>
      <c r="LJI18"/>
      <c r="LJJ18"/>
      <c r="LJK18"/>
      <c r="LJL18"/>
      <c r="LJM18"/>
      <c r="LJN18"/>
      <c r="LJO18"/>
      <c r="LJP18"/>
      <c r="LJQ18"/>
      <c r="LJR18"/>
      <c r="LJS18"/>
      <c r="LJT18"/>
      <c r="LJU18"/>
      <c r="LJV18"/>
      <c r="LJW18"/>
      <c r="LJX18"/>
      <c r="LJY18"/>
      <c r="LJZ18"/>
      <c r="LKA18"/>
      <c r="LKB18"/>
      <c r="LKC18"/>
      <c r="LKD18"/>
      <c r="LKE18"/>
      <c r="LKF18"/>
      <c r="LKG18"/>
      <c r="LKH18"/>
      <c r="LKI18"/>
      <c r="LKJ18"/>
      <c r="LKK18"/>
      <c r="LKL18"/>
      <c r="LKM18"/>
      <c r="LKN18"/>
      <c r="LKO18"/>
      <c r="LKP18"/>
      <c r="LKQ18"/>
      <c r="LKR18"/>
      <c r="LKS18"/>
      <c r="LKT18"/>
      <c r="LKU18"/>
      <c r="LKV18"/>
      <c r="LKW18"/>
      <c r="LKX18"/>
      <c r="LKY18"/>
      <c r="LKZ18"/>
      <c r="LLA18"/>
      <c r="LLB18"/>
      <c r="LLC18"/>
      <c r="LLD18"/>
      <c r="LLE18"/>
      <c r="LLF18"/>
      <c r="LLG18"/>
      <c r="LLH18"/>
      <c r="LLI18"/>
      <c r="LLJ18"/>
      <c r="LLK18"/>
      <c r="LLL18"/>
      <c r="LLM18"/>
      <c r="LLN18"/>
      <c r="LLO18"/>
      <c r="LLP18"/>
      <c r="LLQ18"/>
      <c r="LLR18"/>
      <c r="LLS18"/>
      <c r="LLT18"/>
      <c r="LLU18"/>
      <c r="LLV18"/>
      <c r="LLW18"/>
      <c r="LLX18"/>
      <c r="LLY18"/>
      <c r="LLZ18"/>
      <c r="LMA18"/>
      <c r="LMB18"/>
      <c r="LMC18"/>
      <c r="LMD18"/>
      <c r="LME18"/>
      <c r="LMF18"/>
      <c r="LMG18"/>
      <c r="LMH18"/>
      <c r="LMI18"/>
      <c r="LMJ18"/>
      <c r="LMK18"/>
      <c r="LML18"/>
      <c r="LMM18"/>
      <c r="LMN18"/>
      <c r="LMO18"/>
      <c r="LMP18"/>
      <c r="LMQ18"/>
      <c r="LMR18"/>
      <c r="LMS18"/>
      <c r="LMT18"/>
      <c r="LMU18"/>
      <c r="LMV18"/>
      <c r="LMW18"/>
      <c r="LMX18"/>
      <c r="LMY18"/>
      <c r="LMZ18"/>
      <c r="LNA18"/>
      <c r="LNB18"/>
      <c r="LNC18"/>
      <c r="LND18"/>
      <c r="LNE18"/>
      <c r="LNF18"/>
      <c r="LNG18"/>
      <c r="LNH18"/>
      <c r="LNI18"/>
      <c r="LNJ18"/>
      <c r="LNK18"/>
      <c r="LNL18"/>
      <c r="LNM18"/>
      <c r="LNN18"/>
      <c r="LNO18"/>
      <c r="LNP18"/>
      <c r="LNQ18"/>
      <c r="LNR18"/>
      <c r="LNS18"/>
      <c r="LNT18"/>
      <c r="LNU18"/>
      <c r="LNV18"/>
      <c r="LNW18"/>
      <c r="LNX18"/>
      <c r="LNY18"/>
      <c r="LNZ18"/>
      <c r="LOA18"/>
      <c r="LOB18"/>
      <c r="LOC18"/>
      <c r="LOD18"/>
      <c r="LOE18"/>
      <c r="LOF18"/>
      <c r="LOG18"/>
      <c r="LOH18"/>
      <c r="LOI18"/>
      <c r="LOJ18"/>
      <c r="LOK18"/>
      <c r="LOL18"/>
      <c r="LOM18"/>
      <c r="LON18"/>
      <c r="LOO18"/>
      <c r="LOP18"/>
      <c r="LOQ18"/>
      <c r="LOR18"/>
      <c r="LOS18"/>
      <c r="LOT18"/>
      <c r="LOU18"/>
      <c r="LOV18"/>
      <c r="LOW18"/>
      <c r="LOX18"/>
      <c r="LOY18"/>
      <c r="LOZ18"/>
      <c r="LPA18"/>
      <c r="LPB18"/>
      <c r="LPC18"/>
      <c r="LPD18"/>
      <c r="LPE18"/>
      <c r="LPF18"/>
      <c r="LPG18"/>
      <c r="LPH18"/>
      <c r="LPI18"/>
      <c r="LPJ18"/>
      <c r="LPK18"/>
      <c r="LPL18"/>
      <c r="LPM18"/>
      <c r="LPN18"/>
      <c r="LPO18"/>
      <c r="LPP18"/>
      <c r="LPQ18"/>
      <c r="LPR18"/>
      <c r="LPS18"/>
      <c r="LPT18"/>
      <c r="LPU18"/>
      <c r="LPV18"/>
      <c r="LPW18"/>
      <c r="LPX18"/>
      <c r="LPY18"/>
      <c r="LPZ18"/>
      <c r="LQA18"/>
      <c r="LQB18"/>
      <c r="LQC18"/>
      <c r="LQD18"/>
      <c r="LQE18"/>
      <c r="LQF18"/>
      <c r="LQG18"/>
      <c r="LQH18"/>
      <c r="LQI18"/>
      <c r="LQJ18"/>
      <c r="LQK18"/>
      <c r="LQL18"/>
      <c r="LQM18"/>
      <c r="LQN18"/>
      <c r="LQO18"/>
      <c r="LQP18"/>
      <c r="LQQ18"/>
      <c r="LQR18"/>
      <c r="LQS18"/>
      <c r="LQT18"/>
      <c r="LQU18"/>
      <c r="LQV18"/>
      <c r="LQW18"/>
      <c r="LQX18"/>
      <c r="LQY18"/>
      <c r="LQZ18"/>
      <c r="LRA18"/>
      <c r="LRB18"/>
      <c r="LRC18"/>
      <c r="LRD18"/>
      <c r="LRE18"/>
      <c r="LRF18"/>
      <c r="LRG18"/>
      <c r="LRH18"/>
      <c r="LRI18"/>
      <c r="LRJ18"/>
      <c r="LRK18"/>
      <c r="LRL18"/>
      <c r="LRM18"/>
      <c r="LRN18"/>
      <c r="LRO18"/>
      <c r="LRP18"/>
      <c r="LRQ18"/>
      <c r="LRR18"/>
      <c r="LRS18"/>
      <c r="LRT18"/>
      <c r="LRU18"/>
      <c r="LRV18"/>
      <c r="LRW18"/>
      <c r="LRX18"/>
      <c r="LRY18"/>
      <c r="LRZ18"/>
      <c r="LSA18"/>
      <c r="LSB18"/>
      <c r="LSC18"/>
      <c r="LSD18"/>
      <c r="LSE18"/>
      <c r="LSF18"/>
      <c r="LSG18"/>
      <c r="LSH18"/>
      <c r="LSI18"/>
      <c r="LSJ18"/>
      <c r="LSK18"/>
      <c r="LSL18"/>
      <c r="LSM18"/>
      <c r="LSN18"/>
      <c r="LSO18"/>
      <c r="LSP18"/>
      <c r="LSQ18"/>
      <c r="LSR18"/>
      <c r="LSS18"/>
      <c r="LST18"/>
      <c r="LSU18"/>
      <c r="LSV18"/>
      <c r="LSW18"/>
      <c r="LSX18"/>
      <c r="LSY18"/>
      <c r="LSZ18"/>
      <c r="LTA18"/>
      <c r="LTB18"/>
      <c r="LTC18"/>
      <c r="LTD18"/>
      <c r="LTE18"/>
      <c r="LTF18"/>
      <c r="LTG18"/>
      <c r="LTH18"/>
      <c r="LTI18"/>
      <c r="LTJ18"/>
      <c r="LTK18"/>
      <c r="LTL18"/>
      <c r="LTM18"/>
      <c r="LTN18"/>
      <c r="LTO18"/>
      <c r="LTP18"/>
      <c r="LTQ18"/>
      <c r="LTR18"/>
      <c r="LTS18"/>
      <c r="LTT18"/>
      <c r="LTU18"/>
      <c r="LTV18"/>
      <c r="LTW18"/>
      <c r="LTX18"/>
      <c r="LTY18"/>
      <c r="LTZ18"/>
      <c r="LUA18"/>
      <c r="LUB18"/>
      <c r="LUC18"/>
      <c r="LUD18"/>
      <c r="LUE18"/>
      <c r="LUF18"/>
      <c r="LUG18"/>
      <c r="LUH18"/>
      <c r="LUI18"/>
      <c r="LUJ18"/>
      <c r="LUK18"/>
      <c r="LUL18"/>
      <c r="LUM18"/>
      <c r="LUN18"/>
      <c r="LUO18"/>
      <c r="LUP18"/>
      <c r="LUQ18"/>
      <c r="LUR18"/>
      <c r="LUS18"/>
      <c r="LUT18"/>
      <c r="LUU18"/>
      <c r="LUV18"/>
      <c r="LUW18"/>
      <c r="LUX18"/>
      <c r="LUY18"/>
      <c r="LUZ18"/>
      <c r="LVA18"/>
      <c r="LVB18"/>
      <c r="LVC18"/>
      <c r="LVD18"/>
      <c r="LVE18"/>
      <c r="LVF18"/>
      <c r="LVG18"/>
      <c r="LVH18"/>
      <c r="LVI18"/>
      <c r="LVJ18"/>
      <c r="LVK18"/>
      <c r="LVL18"/>
      <c r="LVM18"/>
      <c r="LVN18"/>
      <c r="LVO18"/>
      <c r="LVP18"/>
      <c r="LVQ18"/>
      <c r="LVR18"/>
      <c r="LVS18"/>
      <c r="LVT18"/>
      <c r="LVU18"/>
      <c r="LVV18"/>
      <c r="LVW18"/>
      <c r="LVX18"/>
      <c r="LVY18"/>
      <c r="LVZ18"/>
      <c r="LWA18"/>
      <c r="LWB18"/>
      <c r="LWC18"/>
      <c r="LWD18"/>
      <c r="LWE18"/>
      <c r="LWF18"/>
      <c r="LWG18"/>
      <c r="LWH18"/>
      <c r="LWI18"/>
      <c r="LWJ18"/>
      <c r="LWK18"/>
      <c r="LWL18"/>
      <c r="LWM18"/>
      <c r="LWN18"/>
      <c r="LWO18"/>
      <c r="LWP18"/>
      <c r="LWQ18"/>
      <c r="LWR18"/>
      <c r="LWS18"/>
      <c r="LWT18"/>
      <c r="LWU18"/>
      <c r="LWV18"/>
      <c r="LWW18"/>
      <c r="LWX18"/>
      <c r="LWY18"/>
      <c r="LWZ18"/>
      <c r="LXA18"/>
      <c r="LXB18"/>
      <c r="LXC18"/>
      <c r="LXD18"/>
      <c r="LXE18"/>
      <c r="LXF18"/>
      <c r="LXG18"/>
      <c r="LXH18"/>
      <c r="LXI18"/>
      <c r="LXJ18"/>
      <c r="LXK18"/>
      <c r="LXL18"/>
      <c r="LXM18"/>
      <c r="LXN18"/>
      <c r="LXO18"/>
      <c r="LXP18"/>
      <c r="LXQ18"/>
      <c r="LXR18"/>
      <c r="LXS18"/>
      <c r="LXT18"/>
      <c r="LXU18"/>
      <c r="LXV18"/>
      <c r="LXW18"/>
      <c r="LXX18"/>
      <c r="LXY18"/>
      <c r="LXZ18"/>
      <c r="LYA18"/>
      <c r="LYB18"/>
      <c r="LYC18"/>
      <c r="LYD18"/>
      <c r="LYE18"/>
      <c r="LYF18"/>
      <c r="LYG18"/>
      <c r="LYH18"/>
      <c r="LYI18"/>
      <c r="LYJ18"/>
      <c r="LYK18"/>
      <c r="LYL18"/>
      <c r="LYM18"/>
      <c r="LYN18"/>
      <c r="LYO18"/>
      <c r="LYP18"/>
      <c r="LYQ18"/>
      <c r="LYR18"/>
      <c r="LYS18"/>
      <c r="LYT18"/>
      <c r="LYU18"/>
      <c r="LYV18"/>
      <c r="LYW18"/>
      <c r="LYX18"/>
      <c r="LYY18"/>
      <c r="LYZ18"/>
      <c r="LZA18"/>
      <c r="LZB18"/>
      <c r="LZC18"/>
      <c r="LZD18"/>
      <c r="LZE18"/>
      <c r="LZF18"/>
      <c r="LZG18"/>
      <c r="LZH18"/>
      <c r="LZI18"/>
      <c r="LZJ18"/>
      <c r="LZK18"/>
      <c r="LZL18"/>
      <c r="LZM18"/>
      <c r="LZN18"/>
      <c r="LZO18"/>
      <c r="LZP18"/>
      <c r="LZQ18"/>
      <c r="LZR18"/>
      <c r="LZS18"/>
      <c r="LZT18"/>
      <c r="LZU18"/>
      <c r="LZV18"/>
      <c r="LZW18"/>
      <c r="LZX18"/>
      <c r="LZY18"/>
      <c r="LZZ18"/>
      <c r="MAA18"/>
      <c r="MAB18"/>
      <c r="MAC18"/>
      <c r="MAD18"/>
      <c r="MAE18"/>
      <c r="MAF18"/>
      <c r="MAG18"/>
      <c r="MAH18"/>
      <c r="MAI18"/>
      <c r="MAJ18"/>
      <c r="MAK18"/>
      <c r="MAL18"/>
      <c r="MAM18"/>
      <c r="MAN18"/>
      <c r="MAO18"/>
      <c r="MAP18"/>
      <c r="MAQ18"/>
      <c r="MAR18"/>
      <c r="MAS18"/>
      <c r="MAT18"/>
      <c r="MAU18"/>
      <c r="MAV18"/>
      <c r="MAW18"/>
      <c r="MAX18"/>
      <c r="MAY18"/>
      <c r="MAZ18"/>
      <c r="MBA18"/>
      <c r="MBB18"/>
      <c r="MBC18"/>
      <c r="MBD18"/>
      <c r="MBE18"/>
      <c r="MBF18"/>
      <c r="MBG18"/>
      <c r="MBH18"/>
      <c r="MBI18"/>
      <c r="MBJ18"/>
      <c r="MBK18"/>
      <c r="MBL18"/>
      <c r="MBM18"/>
      <c r="MBN18"/>
      <c r="MBO18"/>
      <c r="MBP18"/>
      <c r="MBQ18"/>
      <c r="MBR18"/>
      <c r="MBS18"/>
      <c r="MBT18"/>
      <c r="MBU18"/>
      <c r="MBV18"/>
      <c r="MBW18"/>
      <c r="MBX18"/>
      <c r="MBY18"/>
      <c r="MBZ18"/>
      <c r="MCA18"/>
      <c r="MCB18"/>
      <c r="MCC18"/>
      <c r="MCD18"/>
      <c r="MCE18"/>
      <c r="MCF18"/>
      <c r="MCG18"/>
      <c r="MCH18"/>
      <c r="MCI18"/>
      <c r="MCJ18"/>
      <c r="MCK18"/>
      <c r="MCL18"/>
      <c r="MCM18"/>
      <c r="MCN18"/>
      <c r="MCO18"/>
      <c r="MCP18"/>
      <c r="MCQ18"/>
      <c r="MCR18"/>
      <c r="MCS18"/>
      <c r="MCT18"/>
      <c r="MCU18"/>
      <c r="MCV18"/>
      <c r="MCW18"/>
      <c r="MCX18"/>
      <c r="MCY18"/>
      <c r="MCZ18"/>
      <c r="MDA18"/>
      <c r="MDB18"/>
      <c r="MDC18"/>
      <c r="MDD18"/>
      <c r="MDE18"/>
      <c r="MDF18"/>
      <c r="MDG18"/>
      <c r="MDH18"/>
      <c r="MDI18"/>
      <c r="MDJ18"/>
      <c r="MDK18"/>
      <c r="MDL18"/>
      <c r="MDM18"/>
      <c r="MDN18"/>
      <c r="MDO18"/>
      <c r="MDP18"/>
      <c r="MDQ18"/>
      <c r="MDR18"/>
      <c r="MDS18"/>
      <c r="MDT18"/>
      <c r="MDU18"/>
      <c r="MDV18"/>
      <c r="MDW18"/>
      <c r="MDX18"/>
      <c r="MDY18"/>
      <c r="MDZ18"/>
      <c r="MEA18"/>
      <c r="MEB18"/>
      <c r="MEC18"/>
      <c r="MED18"/>
      <c r="MEE18"/>
      <c r="MEF18"/>
      <c r="MEG18"/>
      <c r="MEH18"/>
      <c r="MEI18"/>
      <c r="MEJ18"/>
      <c r="MEK18"/>
      <c r="MEL18"/>
      <c r="MEM18"/>
      <c r="MEN18"/>
      <c r="MEO18"/>
      <c r="MEP18"/>
      <c r="MEQ18"/>
      <c r="MER18"/>
      <c r="MES18"/>
      <c r="MET18"/>
      <c r="MEU18"/>
      <c r="MEV18"/>
      <c r="MEW18"/>
      <c r="MEX18"/>
      <c r="MEY18"/>
      <c r="MEZ18"/>
      <c r="MFA18"/>
      <c r="MFB18"/>
      <c r="MFC18"/>
      <c r="MFD18"/>
      <c r="MFE18"/>
      <c r="MFF18"/>
      <c r="MFG18"/>
      <c r="MFH18"/>
      <c r="MFI18"/>
      <c r="MFJ18"/>
      <c r="MFK18"/>
      <c r="MFL18"/>
      <c r="MFM18"/>
      <c r="MFN18"/>
      <c r="MFO18"/>
      <c r="MFP18"/>
      <c r="MFQ18"/>
      <c r="MFR18"/>
      <c r="MFS18"/>
      <c r="MFT18"/>
      <c r="MFU18"/>
      <c r="MFV18"/>
      <c r="MFW18"/>
      <c r="MFX18"/>
      <c r="MFY18"/>
      <c r="MFZ18"/>
      <c r="MGA18"/>
      <c r="MGB18"/>
      <c r="MGC18"/>
      <c r="MGD18"/>
      <c r="MGE18"/>
      <c r="MGF18"/>
      <c r="MGG18"/>
      <c r="MGH18"/>
      <c r="MGI18"/>
      <c r="MGJ18"/>
      <c r="MGK18"/>
      <c r="MGL18"/>
      <c r="MGM18"/>
      <c r="MGN18"/>
      <c r="MGO18"/>
      <c r="MGP18"/>
      <c r="MGQ18"/>
      <c r="MGR18"/>
      <c r="MGS18"/>
      <c r="MGT18"/>
      <c r="MGU18"/>
      <c r="MGV18"/>
      <c r="MGW18"/>
      <c r="MGX18"/>
      <c r="MGY18"/>
      <c r="MGZ18"/>
      <c r="MHA18"/>
      <c r="MHB18"/>
      <c r="MHC18"/>
      <c r="MHD18"/>
      <c r="MHE18"/>
      <c r="MHF18"/>
      <c r="MHG18"/>
      <c r="MHH18"/>
      <c r="MHI18"/>
      <c r="MHJ18"/>
      <c r="MHK18"/>
      <c r="MHL18"/>
      <c r="MHM18"/>
      <c r="MHN18"/>
      <c r="MHO18"/>
      <c r="MHP18"/>
      <c r="MHQ18"/>
      <c r="MHR18"/>
      <c r="MHS18"/>
      <c r="MHT18"/>
      <c r="MHU18"/>
      <c r="MHV18"/>
      <c r="MHW18"/>
      <c r="MHX18"/>
      <c r="MHY18"/>
      <c r="MHZ18"/>
      <c r="MIA18"/>
      <c r="MIB18"/>
      <c r="MIC18"/>
      <c r="MID18"/>
      <c r="MIE18"/>
      <c r="MIF18"/>
      <c r="MIG18"/>
      <c r="MIH18"/>
      <c r="MII18"/>
      <c r="MIJ18"/>
      <c r="MIK18"/>
      <c r="MIL18"/>
      <c r="MIM18"/>
      <c r="MIN18"/>
      <c r="MIO18"/>
      <c r="MIP18"/>
      <c r="MIQ18"/>
      <c r="MIR18"/>
      <c r="MIS18"/>
      <c r="MIT18"/>
      <c r="MIU18"/>
      <c r="MIV18"/>
      <c r="MIW18"/>
      <c r="MIX18"/>
      <c r="MIY18"/>
      <c r="MIZ18"/>
      <c r="MJA18"/>
      <c r="MJB18"/>
      <c r="MJC18"/>
      <c r="MJD18"/>
      <c r="MJE18"/>
      <c r="MJF18"/>
      <c r="MJG18"/>
      <c r="MJH18"/>
      <c r="MJI18"/>
      <c r="MJJ18"/>
      <c r="MJK18"/>
      <c r="MJL18"/>
      <c r="MJM18"/>
      <c r="MJN18"/>
      <c r="MJO18"/>
      <c r="MJP18"/>
      <c r="MJQ18"/>
      <c r="MJR18"/>
      <c r="MJS18"/>
      <c r="MJT18"/>
      <c r="MJU18"/>
      <c r="MJV18"/>
      <c r="MJW18"/>
      <c r="MJX18"/>
      <c r="MJY18"/>
      <c r="MJZ18"/>
      <c r="MKA18"/>
      <c r="MKB18"/>
      <c r="MKC18"/>
      <c r="MKD18"/>
      <c r="MKE18"/>
      <c r="MKF18"/>
      <c r="MKG18"/>
      <c r="MKH18"/>
      <c r="MKI18"/>
      <c r="MKJ18"/>
      <c r="MKK18"/>
      <c r="MKL18"/>
      <c r="MKM18"/>
      <c r="MKN18"/>
      <c r="MKO18"/>
      <c r="MKP18"/>
      <c r="MKQ18"/>
      <c r="MKR18"/>
      <c r="MKS18"/>
      <c r="MKT18"/>
      <c r="MKU18"/>
      <c r="MKV18"/>
      <c r="MKW18"/>
      <c r="MKX18"/>
      <c r="MKY18"/>
      <c r="MKZ18"/>
      <c r="MLA18"/>
      <c r="MLB18"/>
      <c r="MLC18"/>
      <c r="MLD18"/>
      <c r="MLE18"/>
      <c r="MLF18"/>
      <c r="MLG18"/>
      <c r="MLH18"/>
      <c r="MLI18"/>
      <c r="MLJ18"/>
      <c r="MLK18"/>
      <c r="MLL18"/>
      <c r="MLM18"/>
      <c r="MLN18"/>
      <c r="MLO18"/>
      <c r="MLP18"/>
      <c r="MLQ18"/>
      <c r="MLR18"/>
      <c r="MLS18"/>
      <c r="MLT18"/>
      <c r="MLU18"/>
      <c r="MLV18"/>
      <c r="MLW18"/>
      <c r="MLX18"/>
      <c r="MLY18"/>
      <c r="MLZ18"/>
      <c r="MMA18"/>
      <c r="MMB18"/>
      <c r="MMC18"/>
      <c r="MMD18"/>
      <c r="MME18"/>
      <c r="MMF18"/>
      <c r="MMG18"/>
      <c r="MMH18"/>
      <c r="MMI18"/>
      <c r="MMJ18"/>
      <c r="MMK18"/>
      <c r="MML18"/>
      <c r="MMM18"/>
      <c r="MMN18"/>
      <c r="MMO18"/>
      <c r="MMP18"/>
      <c r="MMQ18"/>
      <c r="MMR18"/>
      <c r="MMS18"/>
      <c r="MMT18"/>
      <c r="MMU18"/>
      <c r="MMV18"/>
      <c r="MMW18"/>
      <c r="MMX18"/>
      <c r="MMY18"/>
      <c r="MMZ18"/>
      <c r="MNA18"/>
      <c r="MNB18"/>
      <c r="MNC18"/>
      <c r="MND18"/>
      <c r="MNE18"/>
      <c r="MNF18"/>
      <c r="MNG18"/>
      <c r="MNH18"/>
      <c r="MNI18"/>
      <c r="MNJ18"/>
      <c r="MNK18"/>
      <c r="MNL18"/>
      <c r="MNM18"/>
      <c r="MNN18"/>
      <c r="MNO18"/>
      <c r="MNP18"/>
      <c r="MNQ18"/>
      <c r="MNR18"/>
      <c r="MNS18"/>
      <c r="MNT18"/>
      <c r="MNU18"/>
      <c r="MNV18"/>
      <c r="MNW18"/>
      <c r="MNX18"/>
      <c r="MNY18"/>
      <c r="MNZ18"/>
      <c r="MOA18"/>
      <c r="MOB18"/>
      <c r="MOC18"/>
      <c r="MOD18"/>
      <c r="MOE18"/>
      <c r="MOF18"/>
      <c r="MOG18"/>
      <c r="MOH18"/>
      <c r="MOI18"/>
      <c r="MOJ18"/>
      <c r="MOK18"/>
      <c r="MOL18"/>
      <c r="MOM18"/>
      <c r="MON18"/>
      <c r="MOO18"/>
      <c r="MOP18"/>
      <c r="MOQ18"/>
      <c r="MOR18"/>
      <c r="MOS18"/>
      <c r="MOT18"/>
      <c r="MOU18"/>
      <c r="MOV18"/>
      <c r="MOW18"/>
      <c r="MOX18"/>
      <c r="MOY18"/>
      <c r="MOZ18"/>
      <c r="MPA18"/>
      <c r="MPB18"/>
      <c r="MPC18"/>
      <c r="MPD18"/>
      <c r="MPE18"/>
      <c r="MPF18"/>
      <c r="MPG18"/>
      <c r="MPH18"/>
      <c r="MPI18"/>
      <c r="MPJ18"/>
      <c r="MPK18"/>
      <c r="MPL18"/>
      <c r="MPM18"/>
      <c r="MPN18"/>
      <c r="MPO18"/>
      <c r="MPP18"/>
      <c r="MPQ18"/>
      <c r="MPR18"/>
      <c r="MPS18"/>
      <c r="MPT18"/>
      <c r="MPU18"/>
      <c r="MPV18"/>
      <c r="MPW18"/>
      <c r="MPX18"/>
      <c r="MPY18"/>
      <c r="MPZ18"/>
      <c r="MQA18"/>
      <c r="MQB18"/>
      <c r="MQC18"/>
      <c r="MQD18"/>
      <c r="MQE18"/>
      <c r="MQF18"/>
      <c r="MQG18"/>
      <c r="MQH18"/>
      <c r="MQI18"/>
      <c r="MQJ18"/>
      <c r="MQK18"/>
      <c r="MQL18"/>
      <c r="MQM18"/>
      <c r="MQN18"/>
      <c r="MQO18"/>
      <c r="MQP18"/>
      <c r="MQQ18"/>
      <c r="MQR18"/>
      <c r="MQS18"/>
      <c r="MQT18"/>
      <c r="MQU18"/>
      <c r="MQV18"/>
      <c r="MQW18"/>
      <c r="MQX18"/>
      <c r="MQY18"/>
      <c r="MQZ18"/>
      <c r="MRA18"/>
      <c r="MRB18"/>
      <c r="MRC18"/>
      <c r="MRD18"/>
      <c r="MRE18"/>
      <c r="MRF18"/>
      <c r="MRG18"/>
      <c r="MRH18"/>
      <c r="MRI18"/>
      <c r="MRJ18"/>
      <c r="MRK18"/>
      <c r="MRL18"/>
      <c r="MRM18"/>
      <c r="MRN18"/>
      <c r="MRO18"/>
      <c r="MRP18"/>
      <c r="MRQ18"/>
      <c r="MRR18"/>
      <c r="MRS18"/>
      <c r="MRT18"/>
      <c r="MRU18"/>
      <c r="MRV18"/>
      <c r="MRW18"/>
      <c r="MRX18"/>
      <c r="MRY18"/>
      <c r="MRZ18"/>
      <c r="MSA18"/>
      <c r="MSB18"/>
      <c r="MSC18"/>
      <c r="MSD18"/>
      <c r="MSE18"/>
      <c r="MSF18"/>
      <c r="MSG18"/>
      <c r="MSH18"/>
      <c r="MSI18"/>
      <c r="MSJ18"/>
      <c r="MSK18"/>
      <c r="MSL18"/>
      <c r="MSM18"/>
      <c r="MSN18"/>
      <c r="MSO18"/>
      <c r="MSP18"/>
      <c r="MSQ18"/>
      <c r="MSR18"/>
      <c r="MSS18"/>
      <c r="MST18"/>
      <c r="MSU18"/>
      <c r="MSV18"/>
      <c r="MSW18"/>
      <c r="MSX18"/>
      <c r="MSY18"/>
      <c r="MSZ18"/>
      <c r="MTA18"/>
      <c r="MTB18"/>
      <c r="MTC18"/>
      <c r="MTD18"/>
      <c r="MTE18"/>
      <c r="MTF18"/>
      <c r="MTG18"/>
      <c r="MTH18"/>
      <c r="MTI18"/>
      <c r="MTJ18"/>
      <c r="MTK18"/>
      <c r="MTL18"/>
      <c r="MTM18"/>
      <c r="MTN18"/>
      <c r="MTO18"/>
      <c r="MTP18"/>
      <c r="MTQ18"/>
      <c r="MTR18"/>
      <c r="MTS18"/>
      <c r="MTT18"/>
      <c r="MTU18"/>
      <c r="MTV18"/>
      <c r="MTW18"/>
      <c r="MTX18"/>
      <c r="MTY18"/>
      <c r="MTZ18"/>
      <c r="MUA18"/>
      <c r="MUB18"/>
      <c r="MUC18"/>
      <c r="MUD18"/>
      <c r="MUE18"/>
      <c r="MUF18"/>
      <c r="MUG18"/>
      <c r="MUH18"/>
      <c r="MUI18"/>
      <c r="MUJ18"/>
      <c r="MUK18"/>
      <c r="MUL18"/>
      <c r="MUM18"/>
      <c r="MUN18"/>
      <c r="MUO18"/>
      <c r="MUP18"/>
      <c r="MUQ18"/>
      <c r="MUR18"/>
      <c r="MUS18"/>
      <c r="MUT18"/>
      <c r="MUU18"/>
      <c r="MUV18"/>
      <c r="MUW18"/>
      <c r="MUX18"/>
      <c r="MUY18"/>
      <c r="MUZ18"/>
      <c r="MVA18"/>
      <c r="MVB18"/>
      <c r="MVC18"/>
      <c r="MVD18"/>
      <c r="MVE18"/>
      <c r="MVF18"/>
      <c r="MVG18"/>
      <c r="MVH18"/>
      <c r="MVI18"/>
      <c r="MVJ18"/>
      <c r="MVK18"/>
      <c r="MVL18"/>
      <c r="MVM18"/>
      <c r="MVN18"/>
      <c r="MVO18"/>
      <c r="MVP18"/>
      <c r="MVQ18"/>
      <c r="MVR18"/>
      <c r="MVS18"/>
      <c r="MVT18"/>
      <c r="MVU18"/>
      <c r="MVV18"/>
      <c r="MVW18"/>
      <c r="MVX18"/>
      <c r="MVY18"/>
      <c r="MVZ18"/>
      <c r="MWA18"/>
      <c r="MWB18"/>
      <c r="MWC18"/>
      <c r="MWD18"/>
      <c r="MWE18"/>
      <c r="MWF18"/>
      <c r="MWG18"/>
      <c r="MWH18"/>
      <c r="MWI18"/>
      <c r="MWJ18"/>
      <c r="MWK18"/>
      <c r="MWL18"/>
      <c r="MWM18"/>
      <c r="MWN18"/>
      <c r="MWO18"/>
      <c r="MWP18"/>
      <c r="MWQ18"/>
      <c r="MWR18"/>
      <c r="MWS18"/>
      <c r="MWT18"/>
      <c r="MWU18"/>
      <c r="MWV18"/>
      <c r="MWW18"/>
      <c r="MWX18"/>
      <c r="MWY18"/>
      <c r="MWZ18"/>
      <c r="MXA18"/>
      <c r="MXB18"/>
      <c r="MXC18"/>
      <c r="MXD18"/>
      <c r="MXE18"/>
      <c r="MXF18"/>
      <c r="MXG18"/>
      <c r="MXH18"/>
      <c r="MXI18"/>
      <c r="MXJ18"/>
      <c r="MXK18"/>
      <c r="MXL18"/>
      <c r="MXM18"/>
      <c r="MXN18"/>
      <c r="MXO18"/>
      <c r="MXP18"/>
      <c r="MXQ18"/>
      <c r="MXR18"/>
      <c r="MXS18"/>
      <c r="MXT18"/>
      <c r="MXU18"/>
      <c r="MXV18"/>
      <c r="MXW18"/>
      <c r="MXX18"/>
      <c r="MXY18"/>
      <c r="MXZ18"/>
      <c r="MYA18"/>
      <c r="MYB18"/>
      <c r="MYC18"/>
      <c r="MYD18"/>
      <c r="MYE18"/>
      <c r="MYF18"/>
      <c r="MYG18"/>
      <c r="MYH18"/>
      <c r="MYI18"/>
      <c r="MYJ18"/>
      <c r="MYK18"/>
      <c r="MYL18"/>
      <c r="MYM18"/>
      <c r="MYN18"/>
      <c r="MYO18"/>
      <c r="MYP18"/>
      <c r="MYQ18"/>
      <c r="MYR18"/>
      <c r="MYS18"/>
      <c r="MYT18"/>
      <c r="MYU18"/>
      <c r="MYV18"/>
      <c r="MYW18"/>
      <c r="MYX18"/>
      <c r="MYY18"/>
      <c r="MYZ18"/>
      <c r="MZA18"/>
      <c r="MZB18"/>
      <c r="MZC18"/>
      <c r="MZD18"/>
      <c r="MZE18"/>
      <c r="MZF18"/>
      <c r="MZG18"/>
      <c r="MZH18"/>
      <c r="MZI18"/>
      <c r="MZJ18"/>
      <c r="MZK18"/>
      <c r="MZL18"/>
      <c r="MZM18"/>
      <c r="MZN18"/>
      <c r="MZO18"/>
      <c r="MZP18"/>
      <c r="MZQ18"/>
      <c r="MZR18"/>
      <c r="MZS18"/>
      <c r="MZT18"/>
      <c r="MZU18"/>
      <c r="MZV18"/>
      <c r="MZW18"/>
      <c r="MZX18"/>
      <c r="MZY18"/>
      <c r="MZZ18"/>
      <c r="NAA18"/>
      <c r="NAB18"/>
      <c r="NAC18"/>
      <c r="NAD18"/>
      <c r="NAE18"/>
      <c r="NAF18"/>
      <c r="NAG18"/>
      <c r="NAH18"/>
      <c r="NAI18"/>
      <c r="NAJ18"/>
      <c r="NAK18"/>
      <c r="NAL18"/>
      <c r="NAM18"/>
      <c r="NAN18"/>
      <c r="NAO18"/>
      <c r="NAP18"/>
      <c r="NAQ18"/>
      <c r="NAR18"/>
      <c r="NAS18"/>
      <c r="NAT18"/>
      <c r="NAU18"/>
      <c r="NAV18"/>
      <c r="NAW18"/>
      <c r="NAX18"/>
      <c r="NAY18"/>
      <c r="NAZ18"/>
      <c r="NBA18"/>
      <c r="NBB18"/>
      <c r="NBC18"/>
      <c r="NBD18"/>
      <c r="NBE18"/>
      <c r="NBF18"/>
      <c r="NBG18"/>
      <c r="NBH18"/>
      <c r="NBI18"/>
      <c r="NBJ18"/>
      <c r="NBK18"/>
      <c r="NBL18"/>
      <c r="NBM18"/>
      <c r="NBN18"/>
      <c r="NBO18"/>
      <c r="NBP18"/>
      <c r="NBQ18"/>
      <c r="NBR18"/>
      <c r="NBS18"/>
      <c r="NBT18"/>
      <c r="NBU18"/>
      <c r="NBV18"/>
      <c r="NBW18"/>
      <c r="NBX18"/>
      <c r="NBY18"/>
      <c r="NBZ18"/>
      <c r="NCA18"/>
      <c r="NCB18"/>
      <c r="NCC18"/>
      <c r="NCD18"/>
      <c r="NCE18"/>
      <c r="NCF18"/>
      <c r="NCG18"/>
      <c r="NCH18"/>
      <c r="NCI18"/>
      <c r="NCJ18"/>
      <c r="NCK18"/>
      <c r="NCL18"/>
      <c r="NCM18"/>
      <c r="NCN18"/>
      <c r="NCO18"/>
      <c r="NCP18"/>
      <c r="NCQ18"/>
      <c r="NCR18"/>
      <c r="NCS18"/>
      <c r="NCT18"/>
      <c r="NCU18"/>
      <c r="NCV18"/>
      <c r="NCW18"/>
      <c r="NCX18"/>
      <c r="NCY18"/>
      <c r="NCZ18"/>
      <c r="NDA18"/>
      <c r="NDB18"/>
      <c r="NDC18"/>
      <c r="NDD18"/>
      <c r="NDE18"/>
      <c r="NDF18"/>
      <c r="NDG18"/>
      <c r="NDH18"/>
      <c r="NDI18"/>
      <c r="NDJ18"/>
      <c r="NDK18"/>
      <c r="NDL18"/>
      <c r="NDM18"/>
      <c r="NDN18"/>
      <c r="NDO18"/>
      <c r="NDP18"/>
      <c r="NDQ18"/>
      <c r="NDR18"/>
      <c r="NDS18"/>
      <c r="NDT18"/>
      <c r="NDU18"/>
      <c r="NDV18"/>
      <c r="NDW18"/>
      <c r="NDX18"/>
      <c r="NDY18"/>
      <c r="NDZ18"/>
      <c r="NEA18"/>
      <c r="NEB18"/>
      <c r="NEC18"/>
      <c r="NED18"/>
      <c r="NEE18"/>
      <c r="NEF18"/>
      <c r="NEG18"/>
      <c r="NEH18"/>
      <c r="NEI18"/>
      <c r="NEJ18"/>
      <c r="NEK18"/>
      <c r="NEL18"/>
      <c r="NEM18"/>
      <c r="NEN18"/>
      <c r="NEO18"/>
      <c r="NEP18"/>
      <c r="NEQ18"/>
      <c r="NER18"/>
      <c r="NES18"/>
      <c r="NET18"/>
      <c r="NEU18"/>
      <c r="NEV18"/>
      <c r="NEW18"/>
      <c r="NEX18"/>
      <c r="NEY18"/>
      <c r="NEZ18"/>
      <c r="NFA18"/>
      <c r="NFB18"/>
      <c r="NFC18"/>
      <c r="NFD18"/>
      <c r="NFE18"/>
      <c r="NFF18"/>
      <c r="NFG18"/>
      <c r="NFH18"/>
      <c r="NFI18"/>
      <c r="NFJ18"/>
      <c r="NFK18"/>
      <c r="NFL18"/>
      <c r="NFM18"/>
      <c r="NFN18"/>
      <c r="NFO18"/>
      <c r="NFP18"/>
      <c r="NFQ18"/>
      <c r="NFR18"/>
      <c r="NFS18"/>
      <c r="NFT18"/>
      <c r="NFU18"/>
      <c r="NFV18"/>
      <c r="NFW18"/>
      <c r="NFX18"/>
      <c r="NFY18"/>
      <c r="NFZ18"/>
      <c r="NGA18"/>
      <c r="NGB18"/>
      <c r="NGC18"/>
      <c r="NGD18"/>
      <c r="NGE18"/>
      <c r="NGF18"/>
      <c r="NGG18"/>
      <c r="NGH18"/>
      <c r="NGI18"/>
      <c r="NGJ18"/>
      <c r="NGK18"/>
      <c r="NGL18"/>
      <c r="NGM18"/>
      <c r="NGN18"/>
      <c r="NGO18"/>
      <c r="NGP18"/>
      <c r="NGQ18"/>
      <c r="NGR18"/>
      <c r="NGS18"/>
      <c r="NGT18"/>
      <c r="NGU18"/>
      <c r="NGV18"/>
      <c r="NGW18"/>
      <c r="NGX18"/>
      <c r="NGY18"/>
      <c r="NGZ18"/>
      <c r="NHA18"/>
      <c r="NHB18"/>
      <c r="NHC18"/>
      <c r="NHD18"/>
      <c r="NHE18"/>
      <c r="NHF18"/>
      <c r="NHG18"/>
      <c r="NHH18"/>
      <c r="NHI18"/>
      <c r="NHJ18"/>
      <c r="NHK18"/>
      <c r="NHL18"/>
      <c r="NHM18"/>
      <c r="NHN18"/>
      <c r="NHO18"/>
      <c r="NHP18"/>
      <c r="NHQ18"/>
      <c r="NHR18"/>
      <c r="NHS18"/>
      <c r="NHT18"/>
      <c r="NHU18"/>
      <c r="NHV18"/>
      <c r="NHW18"/>
      <c r="NHX18"/>
      <c r="NHY18"/>
      <c r="NHZ18"/>
      <c r="NIA18"/>
      <c r="NIB18"/>
      <c r="NIC18"/>
      <c r="NID18"/>
      <c r="NIE18"/>
      <c r="NIF18"/>
      <c r="NIG18"/>
      <c r="NIH18"/>
      <c r="NII18"/>
      <c r="NIJ18"/>
      <c r="NIK18"/>
      <c r="NIL18"/>
      <c r="NIM18"/>
      <c r="NIN18"/>
      <c r="NIO18"/>
      <c r="NIP18"/>
      <c r="NIQ18"/>
      <c r="NIR18"/>
      <c r="NIS18"/>
      <c r="NIT18"/>
      <c r="NIU18"/>
      <c r="NIV18"/>
      <c r="NIW18"/>
      <c r="NIX18"/>
      <c r="NIY18"/>
      <c r="NIZ18"/>
      <c r="NJA18"/>
      <c r="NJB18"/>
      <c r="NJC18"/>
      <c r="NJD18"/>
      <c r="NJE18"/>
      <c r="NJF18"/>
      <c r="NJG18"/>
      <c r="NJH18"/>
      <c r="NJI18"/>
      <c r="NJJ18"/>
      <c r="NJK18"/>
      <c r="NJL18"/>
      <c r="NJM18"/>
      <c r="NJN18"/>
      <c r="NJO18"/>
      <c r="NJP18"/>
      <c r="NJQ18"/>
      <c r="NJR18"/>
      <c r="NJS18"/>
      <c r="NJT18"/>
      <c r="NJU18"/>
      <c r="NJV18"/>
      <c r="NJW18"/>
      <c r="NJX18"/>
      <c r="NJY18"/>
      <c r="NJZ18"/>
      <c r="NKA18"/>
      <c r="NKB18"/>
      <c r="NKC18"/>
      <c r="NKD18"/>
      <c r="NKE18"/>
      <c r="NKF18"/>
      <c r="NKG18"/>
      <c r="NKH18"/>
      <c r="NKI18"/>
      <c r="NKJ18"/>
      <c r="NKK18"/>
      <c r="NKL18"/>
      <c r="NKM18"/>
      <c r="NKN18"/>
      <c r="NKO18"/>
      <c r="NKP18"/>
      <c r="NKQ18"/>
      <c r="NKR18"/>
      <c r="NKS18"/>
      <c r="NKT18"/>
      <c r="NKU18"/>
      <c r="NKV18"/>
      <c r="NKW18"/>
      <c r="NKX18"/>
      <c r="NKY18"/>
      <c r="NKZ18"/>
      <c r="NLA18"/>
      <c r="NLB18"/>
      <c r="NLC18"/>
      <c r="NLD18"/>
      <c r="NLE18"/>
      <c r="NLF18"/>
      <c r="NLG18"/>
      <c r="NLH18"/>
      <c r="NLI18"/>
      <c r="NLJ18"/>
      <c r="NLK18"/>
      <c r="NLL18"/>
      <c r="NLM18"/>
      <c r="NLN18"/>
      <c r="NLO18"/>
      <c r="NLP18"/>
      <c r="NLQ18"/>
      <c r="NLR18"/>
      <c r="NLS18"/>
      <c r="NLT18"/>
      <c r="NLU18"/>
      <c r="NLV18"/>
      <c r="NLW18"/>
      <c r="NLX18"/>
      <c r="NLY18"/>
      <c r="NLZ18"/>
      <c r="NMA18"/>
      <c r="NMB18"/>
      <c r="NMC18"/>
      <c r="NMD18"/>
      <c r="NME18"/>
      <c r="NMF18"/>
      <c r="NMG18"/>
      <c r="NMH18"/>
      <c r="NMI18"/>
      <c r="NMJ18"/>
      <c r="NMK18"/>
      <c r="NML18"/>
      <c r="NMM18"/>
      <c r="NMN18"/>
      <c r="NMO18"/>
      <c r="NMP18"/>
      <c r="NMQ18"/>
      <c r="NMR18"/>
      <c r="NMS18"/>
      <c r="NMT18"/>
      <c r="NMU18"/>
      <c r="NMV18"/>
      <c r="NMW18"/>
      <c r="NMX18"/>
      <c r="NMY18"/>
      <c r="NMZ18"/>
      <c r="NNA18"/>
      <c r="NNB18"/>
      <c r="NNC18"/>
      <c r="NND18"/>
      <c r="NNE18"/>
      <c r="NNF18"/>
      <c r="NNG18"/>
      <c r="NNH18"/>
      <c r="NNI18"/>
      <c r="NNJ18"/>
      <c r="NNK18"/>
      <c r="NNL18"/>
      <c r="NNM18"/>
      <c r="NNN18"/>
      <c r="NNO18"/>
      <c r="NNP18"/>
      <c r="NNQ18"/>
      <c r="NNR18"/>
      <c r="NNS18"/>
      <c r="NNT18"/>
      <c r="NNU18"/>
      <c r="NNV18"/>
      <c r="NNW18"/>
      <c r="NNX18"/>
      <c r="NNY18"/>
      <c r="NNZ18"/>
      <c r="NOA18"/>
      <c r="NOB18"/>
      <c r="NOC18"/>
      <c r="NOD18"/>
      <c r="NOE18"/>
      <c r="NOF18"/>
      <c r="NOG18"/>
      <c r="NOH18"/>
      <c r="NOI18"/>
      <c r="NOJ18"/>
      <c r="NOK18"/>
      <c r="NOL18"/>
      <c r="NOM18"/>
      <c r="NON18"/>
      <c r="NOO18"/>
      <c r="NOP18"/>
      <c r="NOQ18"/>
      <c r="NOR18"/>
      <c r="NOS18"/>
      <c r="NOT18"/>
      <c r="NOU18"/>
      <c r="NOV18"/>
      <c r="NOW18"/>
      <c r="NOX18"/>
      <c r="NOY18"/>
      <c r="NOZ18"/>
      <c r="NPA18"/>
      <c r="NPB18"/>
      <c r="NPC18"/>
      <c r="NPD18"/>
      <c r="NPE18"/>
      <c r="NPF18"/>
      <c r="NPG18"/>
      <c r="NPH18"/>
      <c r="NPI18"/>
      <c r="NPJ18"/>
      <c r="NPK18"/>
      <c r="NPL18"/>
      <c r="NPM18"/>
      <c r="NPN18"/>
      <c r="NPO18"/>
      <c r="NPP18"/>
      <c r="NPQ18"/>
      <c r="NPR18"/>
      <c r="NPS18"/>
      <c r="NPT18"/>
      <c r="NPU18"/>
      <c r="NPV18"/>
      <c r="NPW18"/>
      <c r="NPX18"/>
      <c r="NPY18"/>
      <c r="NPZ18"/>
      <c r="NQA18"/>
      <c r="NQB18"/>
      <c r="NQC18"/>
      <c r="NQD18"/>
      <c r="NQE18"/>
      <c r="NQF18"/>
      <c r="NQG18"/>
      <c r="NQH18"/>
      <c r="NQI18"/>
      <c r="NQJ18"/>
      <c r="NQK18"/>
      <c r="NQL18"/>
      <c r="NQM18"/>
      <c r="NQN18"/>
      <c r="NQO18"/>
      <c r="NQP18"/>
      <c r="NQQ18"/>
      <c r="NQR18"/>
      <c r="NQS18"/>
      <c r="NQT18"/>
      <c r="NQU18"/>
      <c r="NQV18"/>
      <c r="NQW18"/>
      <c r="NQX18"/>
      <c r="NQY18"/>
      <c r="NQZ18"/>
      <c r="NRA18"/>
      <c r="NRB18"/>
      <c r="NRC18"/>
      <c r="NRD18"/>
      <c r="NRE18"/>
      <c r="NRF18"/>
      <c r="NRG18"/>
      <c r="NRH18"/>
      <c r="NRI18"/>
      <c r="NRJ18"/>
      <c r="NRK18"/>
      <c r="NRL18"/>
      <c r="NRM18"/>
      <c r="NRN18"/>
      <c r="NRO18"/>
      <c r="NRP18"/>
      <c r="NRQ18"/>
      <c r="NRR18"/>
      <c r="NRS18"/>
      <c r="NRT18"/>
      <c r="NRU18"/>
      <c r="NRV18"/>
      <c r="NRW18"/>
      <c r="NRX18"/>
      <c r="NRY18"/>
      <c r="NRZ18"/>
      <c r="NSA18"/>
      <c r="NSB18"/>
      <c r="NSC18"/>
      <c r="NSD18"/>
      <c r="NSE18"/>
      <c r="NSF18"/>
      <c r="NSG18"/>
      <c r="NSH18"/>
      <c r="NSI18"/>
      <c r="NSJ18"/>
      <c r="NSK18"/>
      <c r="NSL18"/>
      <c r="NSM18"/>
      <c r="NSN18"/>
      <c r="NSO18"/>
      <c r="NSP18"/>
      <c r="NSQ18"/>
      <c r="NSR18"/>
      <c r="NSS18"/>
      <c r="NST18"/>
      <c r="NSU18"/>
      <c r="NSV18"/>
      <c r="NSW18"/>
      <c r="NSX18"/>
      <c r="NSY18"/>
      <c r="NSZ18"/>
      <c r="NTA18"/>
      <c r="NTB18"/>
      <c r="NTC18"/>
      <c r="NTD18"/>
      <c r="NTE18"/>
      <c r="NTF18"/>
      <c r="NTG18"/>
      <c r="NTH18"/>
      <c r="NTI18"/>
      <c r="NTJ18"/>
      <c r="NTK18"/>
      <c r="NTL18"/>
      <c r="NTM18"/>
      <c r="NTN18"/>
      <c r="NTO18"/>
      <c r="NTP18"/>
      <c r="NTQ18"/>
      <c r="NTR18"/>
      <c r="NTS18"/>
      <c r="NTT18"/>
      <c r="NTU18"/>
      <c r="NTV18"/>
      <c r="NTW18"/>
      <c r="NTX18"/>
      <c r="NTY18"/>
      <c r="NTZ18"/>
      <c r="NUA18"/>
      <c r="NUB18"/>
      <c r="NUC18"/>
      <c r="NUD18"/>
      <c r="NUE18"/>
      <c r="NUF18"/>
      <c r="NUG18"/>
      <c r="NUH18"/>
      <c r="NUI18"/>
      <c r="NUJ18"/>
      <c r="NUK18"/>
      <c r="NUL18"/>
      <c r="NUM18"/>
      <c r="NUN18"/>
      <c r="NUO18"/>
      <c r="NUP18"/>
      <c r="NUQ18"/>
      <c r="NUR18"/>
      <c r="NUS18"/>
      <c r="NUT18"/>
      <c r="NUU18"/>
      <c r="NUV18"/>
      <c r="NUW18"/>
      <c r="NUX18"/>
      <c r="NUY18"/>
      <c r="NUZ18"/>
      <c r="NVA18"/>
      <c r="NVB18"/>
      <c r="NVC18"/>
      <c r="NVD18"/>
      <c r="NVE18"/>
      <c r="NVF18"/>
      <c r="NVG18"/>
      <c r="NVH18"/>
      <c r="NVI18"/>
      <c r="NVJ18"/>
      <c r="NVK18"/>
      <c r="NVL18"/>
      <c r="NVM18"/>
      <c r="NVN18"/>
      <c r="NVO18"/>
      <c r="NVP18"/>
      <c r="NVQ18"/>
      <c r="NVR18"/>
      <c r="NVS18"/>
      <c r="NVT18"/>
      <c r="NVU18"/>
      <c r="NVV18"/>
      <c r="NVW18"/>
      <c r="NVX18"/>
      <c r="NVY18"/>
      <c r="NVZ18"/>
      <c r="NWA18"/>
      <c r="NWB18"/>
      <c r="NWC18"/>
      <c r="NWD18"/>
      <c r="NWE18"/>
      <c r="NWF18"/>
      <c r="NWG18"/>
      <c r="NWH18"/>
      <c r="NWI18"/>
      <c r="NWJ18"/>
      <c r="NWK18"/>
      <c r="NWL18"/>
      <c r="NWM18"/>
      <c r="NWN18"/>
      <c r="NWO18"/>
      <c r="NWP18"/>
      <c r="NWQ18"/>
      <c r="NWR18"/>
      <c r="NWS18"/>
      <c r="NWT18"/>
      <c r="NWU18"/>
      <c r="NWV18"/>
      <c r="NWW18"/>
      <c r="NWX18"/>
      <c r="NWY18"/>
      <c r="NWZ18"/>
      <c r="NXA18"/>
      <c r="NXB18"/>
      <c r="NXC18"/>
      <c r="NXD18"/>
      <c r="NXE18"/>
      <c r="NXF18"/>
      <c r="NXG18"/>
      <c r="NXH18"/>
      <c r="NXI18"/>
      <c r="NXJ18"/>
      <c r="NXK18"/>
      <c r="NXL18"/>
      <c r="NXM18"/>
      <c r="NXN18"/>
      <c r="NXO18"/>
      <c r="NXP18"/>
      <c r="NXQ18"/>
      <c r="NXR18"/>
      <c r="NXS18"/>
      <c r="NXT18"/>
      <c r="NXU18"/>
      <c r="NXV18"/>
      <c r="NXW18"/>
      <c r="NXX18"/>
      <c r="NXY18"/>
      <c r="NXZ18"/>
      <c r="NYA18"/>
      <c r="NYB18"/>
      <c r="NYC18"/>
      <c r="NYD18"/>
      <c r="NYE18"/>
      <c r="NYF18"/>
      <c r="NYG18"/>
      <c r="NYH18"/>
      <c r="NYI18"/>
      <c r="NYJ18"/>
      <c r="NYK18"/>
      <c r="NYL18"/>
      <c r="NYM18"/>
      <c r="NYN18"/>
      <c r="NYO18"/>
      <c r="NYP18"/>
      <c r="NYQ18"/>
      <c r="NYR18"/>
      <c r="NYS18"/>
      <c r="NYT18"/>
      <c r="NYU18"/>
      <c r="NYV18"/>
      <c r="NYW18"/>
      <c r="NYX18"/>
      <c r="NYY18"/>
      <c r="NYZ18"/>
      <c r="NZA18"/>
      <c r="NZB18"/>
      <c r="NZC18"/>
      <c r="NZD18"/>
      <c r="NZE18"/>
      <c r="NZF18"/>
      <c r="NZG18"/>
      <c r="NZH18"/>
      <c r="NZI18"/>
      <c r="NZJ18"/>
      <c r="NZK18"/>
      <c r="NZL18"/>
      <c r="NZM18"/>
      <c r="NZN18"/>
      <c r="NZO18"/>
      <c r="NZP18"/>
      <c r="NZQ18"/>
      <c r="NZR18"/>
      <c r="NZS18"/>
      <c r="NZT18"/>
      <c r="NZU18"/>
      <c r="NZV18"/>
      <c r="NZW18"/>
      <c r="NZX18"/>
      <c r="NZY18"/>
      <c r="NZZ18"/>
      <c r="OAA18"/>
      <c r="OAB18"/>
      <c r="OAC18"/>
      <c r="OAD18"/>
      <c r="OAE18"/>
      <c r="OAF18"/>
      <c r="OAG18"/>
      <c r="OAH18"/>
      <c r="OAI18"/>
      <c r="OAJ18"/>
      <c r="OAK18"/>
      <c r="OAL18"/>
      <c r="OAM18"/>
      <c r="OAN18"/>
      <c r="OAO18"/>
      <c r="OAP18"/>
      <c r="OAQ18"/>
      <c r="OAR18"/>
      <c r="OAS18"/>
      <c r="OAT18"/>
      <c r="OAU18"/>
      <c r="OAV18"/>
      <c r="OAW18"/>
      <c r="OAX18"/>
      <c r="OAY18"/>
      <c r="OAZ18"/>
      <c r="OBA18"/>
      <c r="OBB18"/>
      <c r="OBC18"/>
      <c r="OBD18"/>
      <c r="OBE18"/>
      <c r="OBF18"/>
      <c r="OBG18"/>
      <c r="OBH18"/>
      <c r="OBI18"/>
      <c r="OBJ18"/>
      <c r="OBK18"/>
      <c r="OBL18"/>
      <c r="OBM18"/>
      <c r="OBN18"/>
      <c r="OBO18"/>
      <c r="OBP18"/>
      <c r="OBQ18"/>
      <c r="OBR18"/>
      <c r="OBS18"/>
      <c r="OBT18"/>
      <c r="OBU18"/>
      <c r="OBV18"/>
      <c r="OBW18"/>
      <c r="OBX18"/>
      <c r="OBY18"/>
      <c r="OBZ18"/>
      <c r="OCA18"/>
      <c r="OCB18"/>
      <c r="OCC18"/>
      <c r="OCD18"/>
      <c r="OCE18"/>
      <c r="OCF18"/>
      <c r="OCG18"/>
      <c r="OCH18"/>
      <c r="OCI18"/>
      <c r="OCJ18"/>
      <c r="OCK18"/>
      <c r="OCL18"/>
      <c r="OCM18"/>
      <c r="OCN18"/>
      <c r="OCO18"/>
      <c r="OCP18"/>
      <c r="OCQ18"/>
      <c r="OCR18"/>
      <c r="OCS18"/>
      <c r="OCT18"/>
      <c r="OCU18"/>
      <c r="OCV18"/>
      <c r="OCW18"/>
      <c r="OCX18"/>
      <c r="OCY18"/>
      <c r="OCZ18"/>
      <c r="ODA18"/>
      <c r="ODB18"/>
      <c r="ODC18"/>
      <c r="ODD18"/>
      <c r="ODE18"/>
      <c r="ODF18"/>
      <c r="ODG18"/>
      <c r="ODH18"/>
      <c r="ODI18"/>
      <c r="ODJ18"/>
      <c r="ODK18"/>
      <c r="ODL18"/>
      <c r="ODM18"/>
      <c r="ODN18"/>
      <c r="ODO18"/>
      <c r="ODP18"/>
      <c r="ODQ18"/>
      <c r="ODR18"/>
      <c r="ODS18"/>
      <c r="ODT18"/>
      <c r="ODU18"/>
      <c r="ODV18"/>
      <c r="ODW18"/>
      <c r="ODX18"/>
      <c r="ODY18"/>
      <c r="ODZ18"/>
      <c r="OEA18"/>
      <c r="OEB18"/>
      <c r="OEC18"/>
      <c r="OED18"/>
      <c r="OEE18"/>
      <c r="OEF18"/>
      <c r="OEG18"/>
      <c r="OEH18"/>
      <c r="OEI18"/>
      <c r="OEJ18"/>
      <c r="OEK18"/>
      <c r="OEL18"/>
      <c r="OEM18"/>
      <c r="OEN18"/>
      <c r="OEO18"/>
      <c r="OEP18"/>
      <c r="OEQ18"/>
      <c r="OER18"/>
      <c r="OES18"/>
      <c r="OET18"/>
      <c r="OEU18"/>
      <c r="OEV18"/>
      <c r="OEW18"/>
      <c r="OEX18"/>
      <c r="OEY18"/>
      <c r="OEZ18"/>
      <c r="OFA18"/>
      <c r="OFB18"/>
      <c r="OFC18"/>
      <c r="OFD18"/>
      <c r="OFE18"/>
      <c r="OFF18"/>
      <c r="OFG18"/>
      <c r="OFH18"/>
      <c r="OFI18"/>
      <c r="OFJ18"/>
      <c r="OFK18"/>
      <c r="OFL18"/>
      <c r="OFM18"/>
      <c r="OFN18"/>
      <c r="OFO18"/>
      <c r="OFP18"/>
      <c r="OFQ18"/>
      <c r="OFR18"/>
      <c r="OFS18"/>
      <c r="OFT18"/>
      <c r="OFU18"/>
      <c r="OFV18"/>
      <c r="OFW18"/>
      <c r="OFX18"/>
      <c r="OFY18"/>
      <c r="OFZ18"/>
      <c r="OGA18"/>
      <c r="OGB18"/>
      <c r="OGC18"/>
      <c r="OGD18"/>
      <c r="OGE18"/>
      <c r="OGF18"/>
      <c r="OGG18"/>
      <c r="OGH18"/>
      <c r="OGI18"/>
      <c r="OGJ18"/>
      <c r="OGK18"/>
      <c r="OGL18"/>
      <c r="OGM18"/>
      <c r="OGN18"/>
      <c r="OGO18"/>
      <c r="OGP18"/>
      <c r="OGQ18"/>
      <c r="OGR18"/>
      <c r="OGS18"/>
      <c r="OGT18"/>
      <c r="OGU18"/>
      <c r="OGV18"/>
      <c r="OGW18"/>
      <c r="OGX18"/>
      <c r="OGY18"/>
      <c r="OGZ18"/>
      <c r="OHA18"/>
      <c r="OHB18"/>
      <c r="OHC18"/>
      <c r="OHD18"/>
      <c r="OHE18"/>
      <c r="OHF18"/>
      <c r="OHG18"/>
      <c r="OHH18"/>
      <c r="OHI18"/>
      <c r="OHJ18"/>
      <c r="OHK18"/>
      <c r="OHL18"/>
      <c r="OHM18"/>
      <c r="OHN18"/>
      <c r="OHO18"/>
      <c r="OHP18"/>
      <c r="OHQ18"/>
      <c r="OHR18"/>
      <c r="OHS18"/>
      <c r="OHT18"/>
      <c r="OHU18"/>
      <c r="OHV18"/>
      <c r="OHW18"/>
      <c r="OHX18"/>
      <c r="OHY18"/>
      <c r="OHZ18"/>
      <c r="OIA18"/>
      <c r="OIB18"/>
      <c r="OIC18"/>
      <c r="OID18"/>
      <c r="OIE18"/>
      <c r="OIF18"/>
      <c r="OIG18"/>
      <c r="OIH18"/>
      <c r="OII18"/>
      <c r="OIJ18"/>
      <c r="OIK18"/>
      <c r="OIL18"/>
      <c r="OIM18"/>
      <c r="OIN18"/>
      <c r="OIO18"/>
      <c r="OIP18"/>
      <c r="OIQ18"/>
      <c r="OIR18"/>
      <c r="OIS18"/>
      <c r="OIT18"/>
      <c r="OIU18"/>
      <c r="OIV18"/>
      <c r="OIW18"/>
      <c r="OIX18"/>
      <c r="OIY18"/>
      <c r="OIZ18"/>
      <c r="OJA18"/>
      <c r="OJB18"/>
      <c r="OJC18"/>
      <c r="OJD18"/>
      <c r="OJE18"/>
      <c r="OJF18"/>
      <c r="OJG18"/>
      <c r="OJH18"/>
      <c r="OJI18"/>
      <c r="OJJ18"/>
      <c r="OJK18"/>
      <c r="OJL18"/>
      <c r="OJM18"/>
      <c r="OJN18"/>
      <c r="OJO18"/>
      <c r="OJP18"/>
      <c r="OJQ18"/>
      <c r="OJR18"/>
      <c r="OJS18"/>
      <c r="OJT18"/>
      <c r="OJU18"/>
      <c r="OJV18"/>
      <c r="OJW18"/>
      <c r="OJX18"/>
      <c r="OJY18"/>
      <c r="OJZ18"/>
      <c r="OKA18"/>
      <c r="OKB18"/>
      <c r="OKC18"/>
      <c r="OKD18"/>
      <c r="OKE18"/>
      <c r="OKF18"/>
      <c r="OKG18"/>
      <c r="OKH18"/>
      <c r="OKI18"/>
      <c r="OKJ18"/>
      <c r="OKK18"/>
      <c r="OKL18"/>
      <c r="OKM18"/>
      <c r="OKN18"/>
      <c r="OKO18"/>
      <c r="OKP18"/>
      <c r="OKQ18"/>
      <c r="OKR18"/>
      <c r="OKS18"/>
      <c r="OKT18"/>
      <c r="OKU18"/>
      <c r="OKV18"/>
      <c r="OKW18"/>
      <c r="OKX18"/>
      <c r="OKY18"/>
      <c r="OKZ18"/>
      <c r="OLA18"/>
      <c r="OLB18"/>
      <c r="OLC18"/>
      <c r="OLD18"/>
      <c r="OLE18"/>
      <c r="OLF18"/>
      <c r="OLG18"/>
      <c r="OLH18"/>
      <c r="OLI18"/>
      <c r="OLJ18"/>
      <c r="OLK18"/>
      <c r="OLL18"/>
      <c r="OLM18"/>
      <c r="OLN18"/>
      <c r="OLO18"/>
      <c r="OLP18"/>
      <c r="OLQ18"/>
      <c r="OLR18"/>
      <c r="OLS18"/>
      <c r="OLT18"/>
      <c r="OLU18"/>
      <c r="OLV18"/>
      <c r="OLW18"/>
      <c r="OLX18"/>
      <c r="OLY18"/>
      <c r="OLZ18"/>
      <c r="OMA18"/>
      <c r="OMB18"/>
      <c r="OMC18"/>
      <c r="OMD18"/>
      <c r="OME18"/>
      <c r="OMF18"/>
      <c r="OMG18"/>
      <c r="OMH18"/>
      <c r="OMI18"/>
      <c r="OMJ18"/>
      <c r="OMK18"/>
      <c r="OML18"/>
      <c r="OMM18"/>
      <c r="OMN18"/>
      <c r="OMO18"/>
      <c r="OMP18"/>
      <c r="OMQ18"/>
      <c r="OMR18"/>
      <c r="OMS18"/>
      <c r="OMT18"/>
      <c r="OMU18"/>
      <c r="OMV18"/>
      <c r="OMW18"/>
      <c r="OMX18"/>
      <c r="OMY18"/>
      <c r="OMZ18"/>
      <c r="ONA18"/>
      <c r="ONB18"/>
      <c r="ONC18"/>
      <c r="OND18"/>
      <c r="ONE18"/>
      <c r="ONF18"/>
      <c r="ONG18"/>
      <c r="ONH18"/>
      <c r="ONI18"/>
      <c r="ONJ18"/>
      <c r="ONK18"/>
      <c r="ONL18"/>
      <c r="ONM18"/>
      <c r="ONN18"/>
      <c r="ONO18"/>
      <c r="ONP18"/>
      <c r="ONQ18"/>
      <c r="ONR18"/>
      <c r="ONS18"/>
      <c r="ONT18"/>
      <c r="ONU18"/>
      <c r="ONV18"/>
      <c r="ONW18"/>
      <c r="ONX18"/>
      <c r="ONY18"/>
      <c r="ONZ18"/>
      <c r="OOA18"/>
      <c r="OOB18"/>
      <c r="OOC18"/>
      <c r="OOD18"/>
      <c r="OOE18"/>
      <c r="OOF18"/>
      <c r="OOG18"/>
      <c r="OOH18"/>
      <c r="OOI18"/>
      <c r="OOJ18"/>
      <c r="OOK18"/>
      <c r="OOL18"/>
      <c r="OOM18"/>
      <c r="OON18"/>
      <c r="OOO18"/>
      <c r="OOP18"/>
      <c r="OOQ18"/>
      <c r="OOR18"/>
      <c r="OOS18"/>
      <c r="OOT18"/>
      <c r="OOU18"/>
      <c r="OOV18"/>
      <c r="OOW18"/>
      <c r="OOX18"/>
      <c r="OOY18"/>
      <c r="OOZ18"/>
      <c r="OPA18"/>
      <c r="OPB18"/>
      <c r="OPC18"/>
      <c r="OPD18"/>
      <c r="OPE18"/>
      <c r="OPF18"/>
      <c r="OPG18"/>
      <c r="OPH18"/>
      <c r="OPI18"/>
      <c r="OPJ18"/>
      <c r="OPK18"/>
      <c r="OPL18"/>
      <c r="OPM18"/>
      <c r="OPN18"/>
      <c r="OPO18"/>
      <c r="OPP18"/>
      <c r="OPQ18"/>
      <c r="OPR18"/>
      <c r="OPS18"/>
      <c r="OPT18"/>
      <c r="OPU18"/>
      <c r="OPV18"/>
      <c r="OPW18"/>
      <c r="OPX18"/>
      <c r="OPY18"/>
      <c r="OPZ18"/>
      <c r="OQA18"/>
      <c r="OQB18"/>
      <c r="OQC18"/>
      <c r="OQD18"/>
      <c r="OQE18"/>
      <c r="OQF18"/>
      <c r="OQG18"/>
      <c r="OQH18"/>
      <c r="OQI18"/>
      <c r="OQJ18"/>
      <c r="OQK18"/>
      <c r="OQL18"/>
      <c r="OQM18"/>
      <c r="OQN18"/>
      <c r="OQO18"/>
      <c r="OQP18"/>
      <c r="OQQ18"/>
      <c r="OQR18"/>
      <c r="OQS18"/>
      <c r="OQT18"/>
      <c r="OQU18"/>
      <c r="OQV18"/>
      <c r="OQW18"/>
      <c r="OQX18"/>
      <c r="OQY18"/>
      <c r="OQZ18"/>
      <c r="ORA18"/>
      <c r="ORB18"/>
      <c r="ORC18"/>
      <c r="ORD18"/>
      <c r="ORE18"/>
      <c r="ORF18"/>
      <c r="ORG18"/>
      <c r="ORH18"/>
      <c r="ORI18"/>
      <c r="ORJ18"/>
      <c r="ORK18"/>
      <c r="ORL18"/>
      <c r="ORM18"/>
      <c r="ORN18"/>
      <c r="ORO18"/>
      <c r="ORP18"/>
      <c r="ORQ18"/>
      <c r="ORR18"/>
      <c r="ORS18"/>
      <c r="ORT18"/>
      <c r="ORU18"/>
      <c r="ORV18"/>
      <c r="ORW18"/>
      <c r="ORX18"/>
      <c r="ORY18"/>
      <c r="ORZ18"/>
      <c r="OSA18"/>
      <c r="OSB18"/>
      <c r="OSC18"/>
      <c r="OSD18"/>
      <c r="OSE18"/>
      <c r="OSF18"/>
      <c r="OSG18"/>
      <c r="OSH18"/>
      <c r="OSI18"/>
      <c r="OSJ18"/>
      <c r="OSK18"/>
      <c r="OSL18"/>
      <c r="OSM18"/>
      <c r="OSN18"/>
      <c r="OSO18"/>
      <c r="OSP18"/>
      <c r="OSQ18"/>
      <c r="OSR18"/>
      <c r="OSS18"/>
      <c r="OST18"/>
      <c r="OSU18"/>
      <c r="OSV18"/>
      <c r="OSW18"/>
      <c r="OSX18"/>
      <c r="OSY18"/>
      <c r="OSZ18"/>
      <c r="OTA18"/>
      <c r="OTB18"/>
      <c r="OTC18"/>
      <c r="OTD18"/>
      <c r="OTE18"/>
      <c r="OTF18"/>
      <c r="OTG18"/>
      <c r="OTH18"/>
      <c r="OTI18"/>
      <c r="OTJ18"/>
      <c r="OTK18"/>
      <c r="OTL18"/>
      <c r="OTM18"/>
      <c r="OTN18"/>
      <c r="OTO18"/>
      <c r="OTP18"/>
      <c r="OTQ18"/>
      <c r="OTR18"/>
      <c r="OTS18"/>
      <c r="OTT18"/>
      <c r="OTU18"/>
      <c r="OTV18"/>
      <c r="OTW18"/>
      <c r="OTX18"/>
      <c r="OTY18"/>
      <c r="OTZ18"/>
      <c r="OUA18"/>
      <c r="OUB18"/>
      <c r="OUC18"/>
      <c r="OUD18"/>
      <c r="OUE18"/>
      <c r="OUF18"/>
      <c r="OUG18"/>
      <c r="OUH18"/>
      <c r="OUI18"/>
      <c r="OUJ18"/>
      <c r="OUK18"/>
      <c r="OUL18"/>
      <c r="OUM18"/>
      <c r="OUN18"/>
      <c r="OUO18"/>
      <c r="OUP18"/>
      <c r="OUQ18"/>
      <c r="OUR18"/>
      <c r="OUS18"/>
      <c r="OUT18"/>
      <c r="OUU18"/>
      <c r="OUV18"/>
      <c r="OUW18"/>
      <c r="OUX18"/>
      <c r="OUY18"/>
      <c r="OUZ18"/>
      <c r="OVA18"/>
      <c r="OVB18"/>
      <c r="OVC18"/>
      <c r="OVD18"/>
      <c r="OVE18"/>
      <c r="OVF18"/>
      <c r="OVG18"/>
      <c r="OVH18"/>
      <c r="OVI18"/>
      <c r="OVJ18"/>
      <c r="OVK18"/>
      <c r="OVL18"/>
      <c r="OVM18"/>
      <c r="OVN18"/>
      <c r="OVO18"/>
      <c r="OVP18"/>
      <c r="OVQ18"/>
      <c r="OVR18"/>
      <c r="OVS18"/>
      <c r="OVT18"/>
      <c r="OVU18"/>
      <c r="OVV18"/>
      <c r="OVW18"/>
      <c r="OVX18"/>
      <c r="OVY18"/>
      <c r="OVZ18"/>
      <c r="OWA18"/>
      <c r="OWB18"/>
      <c r="OWC18"/>
      <c r="OWD18"/>
      <c r="OWE18"/>
      <c r="OWF18"/>
      <c r="OWG18"/>
      <c r="OWH18"/>
      <c r="OWI18"/>
      <c r="OWJ18"/>
      <c r="OWK18"/>
      <c r="OWL18"/>
      <c r="OWM18"/>
      <c r="OWN18"/>
      <c r="OWO18"/>
      <c r="OWP18"/>
      <c r="OWQ18"/>
      <c r="OWR18"/>
      <c r="OWS18"/>
      <c r="OWT18"/>
      <c r="OWU18"/>
      <c r="OWV18"/>
      <c r="OWW18"/>
      <c r="OWX18"/>
      <c r="OWY18"/>
      <c r="OWZ18"/>
      <c r="OXA18"/>
      <c r="OXB18"/>
      <c r="OXC18"/>
      <c r="OXD18"/>
      <c r="OXE18"/>
      <c r="OXF18"/>
      <c r="OXG18"/>
      <c r="OXH18"/>
      <c r="OXI18"/>
      <c r="OXJ18"/>
      <c r="OXK18"/>
      <c r="OXL18"/>
      <c r="OXM18"/>
      <c r="OXN18"/>
      <c r="OXO18"/>
      <c r="OXP18"/>
      <c r="OXQ18"/>
      <c r="OXR18"/>
      <c r="OXS18"/>
      <c r="OXT18"/>
      <c r="OXU18"/>
      <c r="OXV18"/>
      <c r="OXW18"/>
      <c r="OXX18"/>
      <c r="OXY18"/>
      <c r="OXZ18"/>
      <c r="OYA18"/>
      <c r="OYB18"/>
      <c r="OYC18"/>
      <c r="OYD18"/>
      <c r="OYE18"/>
      <c r="OYF18"/>
      <c r="OYG18"/>
      <c r="OYH18"/>
      <c r="OYI18"/>
      <c r="OYJ18"/>
      <c r="OYK18"/>
      <c r="OYL18"/>
      <c r="OYM18"/>
      <c r="OYN18"/>
      <c r="OYO18"/>
      <c r="OYP18"/>
      <c r="OYQ18"/>
      <c r="OYR18"/>
      <c r="OYS18"/>
      <c r="OYT18"/>
      <c r="OYU18"/>
      <c r="OYV18"/>
      <c r="OYW18"/>
      <c r="OYX18"/>
      <c r="OYY18"/>
      <c r="OYZ18"/>
      <c r="OZA18"/>
      <c r="OZB18"/>
      <c r="OZC18"/>
      <c r="OZD18"/>
      <c r="OZE18"/>
      <c r="OZF18"/>
      <c r="OZG18"/>
      <c r="OZH18"/>
      <c r="OZI18"/>
      <c r="OZJ18"/>
      <c r="OZK18"/>
      <c r="OZL18"/>
      <c r="OZM18"/>
      <c r="OZN18"/>
      <c r="OZO18"/>
      <c r="OZP18"/>
      <c r="OZQ18"/>
      <c r="OZR18"/>
      <c r="OZS18"/>
      <c r="OZT18"/>
      <c r="OZU18"/>
      <c r="OZV18"/>
      <c r="OZW18"/>
      <c r="OZX18"/>
      <c r="OZY18"/>
      <c r="OZZ18"/>
      <c r="PAA18"/>
      <c r="PAB18"/>
      <c r="PAC18"/>
      <c r="PAD18"/>
      <c r="PAE18"/>
      <c r="PAF18"/>
      <c r="PAG18"/>
      <c r="PAH18"/>
      <c r="PAI18"/>
      <c r="PAJ18"/>
      <c r="PAK18"/>
      <c r="PAL18"/>
      <c r="PAM18"/>
      <c r="PAN18"/>
      <c r="PAO18"/>
      <c r="PAP18"/>
      <c r="PAQ18"/>
      <c r="PAR18"/>
      <c r="PAS18"/>
      <c r="PAT18"/>
      <c r="PAU18"/>
      <c r="PAV18"/>
      <c r="PAW18"/>
      <c r="PAX18"/>
      <c r="PAY18"/>
      <c r="PAZ18"/>
      <c r="PBA18"/>
      <c r="PBB18"/>
      <c r="PBC18"/>
      <c r="PBD18"/>
      <c r="PBE18"/>
      <c r="PBF18"/>
      <c r="PBG18"/>
      <c r="PBH18"/>
      <c r="PBI18"/>
      <c r="PBJ18"/>
      <c r="PBK18"/>
      <c r="PBL18"/>
      <c r="PBM18"/>
      <c r="PBN18"/>
      <c r="PBO18"/>
      <c r="PBP18"/>
      <c r="PBQ18"/>
      <c r="PBR18"/>
      <c r="PBS18"/>
      <c r="PBT18"/>
      <c r="PBU18"/>
      <c r="PBV18"/>
      <c r="PBW18"/>
      <c r="PBX18"/>
      <c r="PBY18"/>
      <c r="PBZ18"/>
      <c r="PCA18"/>
      <c r="PCB18"/>
      <c r="PCC18"/>
      <c r="PCD18"/>
      <c r="PCE18"/>
      <c r="PCF18"/>
      <c r="PCG18"/>
      <c r="PCH18"/>
      <c r="PCI18"/>
      <c r="PCJ18"/>
      <c r="PCK18"/>
      <c r="PCL18"/>
      <c r="PCM18"/>
      <c r="PCN18"/>
      <c r="PCO18"/>
      <c r="PCP18"/>
      <c r="PCQ18"/>
      <c r="PCR18"/>
      <c r="PCS18"/>
      <c r="PCT18"/>
      <c r="PCU18"/>
      <c r="PCV18"/>
      <c r="PCW18"/>
      <c r="PCX18"/>
      <c r="PCY18"/>
      <c r="PCZ18"/>
      <c r="PDA18"/>
      <c r="PDB18"/>
      <c r="PDC18"/>
      <c r="PDD18"/>
      <c r="PDE18"/>
      <c r="PDF18"/>
      <c r="PDG18"/>
      <c r="PDH18"/>
      <c r="PDI18"/>
      <c r="PDJ18"/>
      <c r="PDK18"/>
      <c r="PDL18"/>
      <c r="PDM18"/>
      <c r="PDN18"/>
      <c r="PDO18"/>
      <c r="PDP18"/>
      <c r="PDQ18"/>
      <c r="PDR18"/>
      <c r="PDS18"/>
      <c r="PDT18"/>
      <c r="PDU18"/>
      <c r="PDV18"/>
      <c r="PDW18"/>
      <c r="PDX18"/>
      <c r="PDY18"/>
      <c r="PDZ18"/>
      <c r="PEA18"/>
      <c r="PEB18"/>
      <c r="PEC18"/>
      <c r="PED18"/>
      <c r="PEE18"/>
      <c r="PEF18"/>
      <c r="PEG18"/>
      <c r="PEH18"/>
      <c r="PEI18"/>
      <c r="PEJ18"/>
      <c r="PEK18"/>
      <c r="PEL18"/>
      <c r="PEM18"/>
      <c r="PEN18"/>
      <c r="PEO18"/>
      <c r="PEP18"/>
      <c r="PEQ18"/>
      <c r="PER18"/>
      <c r="PES18"/>
      <c r="PET18"/>
      <c r="PEU18"/>
      <c r="PEV18"/>
      <c r="PEW18"/>
      <c r="PEX18"/>
      <c r="PEY18"/>
      <c r="PEZ18"/>
      <c r="PFA18"/>
      <c r="PFB18"/>
      <c r="PFC18"/>
      <c r="PFD18"/>
      <c r="PFE18"/>
      <c r="PFF18"/>
      <c r="PFG18"/>
      <c r="PFH18"/>
      <c r="PFI18"/>
      <c r="PFJ18"/>
      <c r="PFK18"/>
      <c r="PFL18"/>
      <c r="PFM18"/>
      <c r="PFN18"/>
      <c r="PFO18"/>
      <c r="PFP18"/>
      <c r="PFQ18"/>
      <c r="PFR18"/>
      <c r="PFS18"/>
      <c r="PFT18"/>
      <c r="PFU18"/>
      <c r="PFV18"/>
      <c r="PFW18"/>
      <c r="PFX18"/>
      <c r="PFY18"/>
      <c r="PFZ18"/>
      <c r="PGA18"/>
      <c r="PGB18"/>
      <c r="PGC18"/>
      <c r="PGD18"/>
      <c r="PGE18"/>
      <c r="PGF18"/>
      <c r="PGG18"/>
      <c r="PGH18"/>
      <c r="PGI18"/>
      <c r="PGJ18"/>
      <c r="PGK18"/>
      <c r="PGL18"/>
      <c r="PGM18"/>
      <c r="PGN18"/>
      <c r="PGO18"/>
      <c r="PGP18"/>
      <c r="PGQ18"/>
      <c r="PGR18"/>
      <c r="PGS18"/>
      <c r="PGT18"/>
      <c r="PGU18"/>
      <c r="PGV18"/>
      <c r="PGW18"/>
      <c r="PGX18"/>
      <c r="PGY18"/>
      <c r="PGZ18"/>
      <c r="PHA18"/>
      <c r="PHB18"/>
      <c r="PHC18"/>
      <c r="PHD18"/>
      <c r="PHE18"/>
      <c r="PHF18"/>
      <c r="PHG18"/>
      <c r="PHH18"/>
      <c r="PHI18"/>
      <c r="PHJ18"/>
      <c r="PHK18"/>
      <c r="PHL18"/>
      <c r="PHM18"/>
      <c r="PHN18"/>
      <c r="PHO18"/>
      <c r="PHP18"/>
      <c r="PHQ18"/>
      <c r="PHR18"/>
      <c r="PHS18"/>
      <c r="PHT18"/>
      <c r="PHU18"/>
      <c r="PHV18"/>
      <c r="PHW18"/>
      <c r="PHX18"/>
      <c r="PHY18"/>
      <c r="PHZ18"/>
      <c r="PIA18"/>
      <c r="PIB18"/>
      <c r="PIC18"/>
      <c r="PID18"/>
      <c r="PIE18"/>
      <c r="PIF18"/>
      <c r="PIG18"/>
      <c r="PIH18"/>
      <c r="PII18"/>
      <c r="PIJ18"/>
      <c r="PIK18"/>
      <c r="PIL18"/>
      <c r="PIM18"/>
      <c r="PIN18"/>
      <c r="PIO18"/>
      <c r="PIP18"/>
      <c r="PIQ18"/>
      <c r="PIR18"/>
      <c r="PIS18"/>
      <c r="PIT18"/>
      <c r="PIU18"/>
      <c r="PIV18"/>
      <c r="PIW18"/>
      <c r="PIX18"/>
      <c r="PIY18"/>
      <c r="PIZ18"/>
      <c r="PJA18"/>
      <c r="PJB18"/>
      <c r="PJC18"/>
      <c r="PJD18"/>
      <c r="PJE18"/>
      <c r="PJF18"/>
      <c r="PJG18"/>
      <c r="PJH18"/>
      <c r="PJI18"/>
      <c r="PJJ18"/>
      <c r="PJK18"/>
      <c r="PJL18"/>
      <c r="PJM18"/>
      <c r="PJN18"/>
      <c r="PJO18"/>
      <c r="PJP18"/>
      <c r="PJQ18"/>
      <c r="PJR18"/>
      <c r="PJS18"/>
      <c r="PJT18"/>
      <c r="PJU18"/>
      <c r="PJV18"/>
      <c r="PJW18"/>
      <c r="PJX18"/>
      <c r="PJY18"/>
      <c r="PJZ18"/>
      <c r="PKA18"/>
      <c r="PKB18"/>
      <c r="PKC18"/>
      <c r="PKD18"/>
      <c r="PKE18"/>
      <c r="PKF18"/>
      <c r="PKG18"/>
      <c r="PKH18"/>
      <c r="PKI18"/>
      <c r="PKJ18"/>
      <c r="PKK18"/>
      <c r="PKL18"/>
      <c r="PKM18"/>
      <c r="PKN18"/>
      <c r="PKO18"/>
      <c r="PKP18"/>
      <c r="PKQ18"/>
      <c r="PKR18"/>
      <c r="PKS18"/>
      <c r="PKT18"/>
      <c r="PKU18"/>
      <c r="PKV18"/>
      <c r="PKW18"/>
      <c r="PKX18"/>
      <c r="PKY18"/>
      <c r="PKZ18"/>
      <c r="PLA18"/>
      <c r="PLB18"/>
      <c r="PLC18"/>
      <c r="PLD18"/>
      <c r="PLE18"/>
      <c r="PLF18"/>
      <c r="PLG18"/>
      <c r="PLH18"/>
      <c r="PLI18"/>
      <c r="PLJ18"/>
      <c r="PLK18"/>
      <c r="PLL18"/>
      <c r="PLM18"/>
      <c r="PLN18"/>
      <c r="PLO18"/>
      <c r="PLP18"/>
      <c r="PLQ18"/>
      <c r="PLR18"/>
      <c r="PLS18"/>
      <c r="PLT18"/>
      <c r="PLU18"/>
      <c r="PLV18"/>
      <c r="PLW18"/>
      <c r="PLX18"/>
      <c r="PLY18"/>
      <c r="PLZ18"/>
      <c r="PMA18"/>
      <c r="PMB18"/>
      <c r="PMC18"/>
      <c r="PMD18"/>
      <c r="PME18"/>
      <c r="PMF18"/>
      <c r="PMG18"/>
      <c r="PMH18"/>
      <c r="PMI18"/>
      <c r="PMJ18"/>
      <c r="PMK18"/>
      <c r="PML18"/>
      <c r="PMM18"/>
      <c r="PMN18"/>
      <c r="PMO18"/>
      <c r="PMP18"/>
      <c r="PMQ18"/>
      <c r="PMR18"/>
      <c r="PMS18"/>
      <c r="PMT18"/>
      <c r="PMU18"/>
      <c r="PMV18"/>
      <c r="PMW18"/>
      <c r="PMX18"/>
      <c r="PMY18"/>
      <c r="PMZ18"/>
      <c r="PNA18"/>
      <c r="PNB18"/>
      <c r="PNC18"/>
      <c r="PND18"/>
      <c r="PNE18"/>
      <c r="PNF18"/>
      <c r="PNG18"/>
      <c r="PNH18"/>
      <c r="PNI18"/>
      <c r="PNJ18"/>
      <c r="PNK18"/>
      <c r="PNL18"/>
      <c r="PNM18"/>
      <c r="PNN18"/>
      <c r="PNO18"/>
      <c r="PNP18"/>
      <c r="PNQ18"/>
      <c r="PNR18"/>
      <c r="PNS18"/>
      <c r="PNT18"/>
      <c r="PNU18"/>
      <c r="PNV18"/>
      <c r="PNW18"/>
      <c r="PNX18"/>
      <c r="PNY18"/>
      <c r="PNZ18"/>
      <c r="POA18"/>
      <c r="POB18"/>
      <c r="POC18"/>
      <c r="POD18"/>
      <c r="POE18"/>
      <c r="POF18"/>
      <c r="POG18"/>
      <c r="POH18"/>
      <c r="POI18"/>
      <c r="POJ18"/>
      <c r="POK18"/>
      <c r="POL18"/>
      <c r="POM18"/>
      <c r="PON18"/>
      <c r="POO18"/>
      <c r="POP18"/>
      <c r="POQ18"/>
      <c r="POR18"/>
      <c r="POS18"/>
      <c r="POT18"/>
      <c r="POU18"/>
      <c r="POV18"/>
      <c r="POW18"/>
      <c r="POX18"/>
      <c r="POY18"/>
      <c r="POZ18"/>
      <c r="PPA18"/>
      <c r="PPB18"/>
      <c r="PPC18"/>
      <c r="PPD18"/>
      <c r="PPE18"/>
      <c r="PPF18"/>
      <c r="PPG18"/>
      <c r="PPH18"/>
      <c r="PPI18"/>
      <c r="PPJ18"/>
      <c r="PPK18"/>
      <c r="PPL18"/>
      <c r="PPM18"/>
      <c r="PPN18"/>
      <c r="PPO18"/>
      <c r="PPP18"/>
      <c r="PPQ18"/>
      <c r="PPR18"/>
      <c r="PPS18"/>
      <c r="PPT18"/>
      <c r="PPU18"/>
      <c r="PPV18"/>
      <c r="PPW18"/>
      <c r="PPX18"/>
      <c r="PPY18"/>
      <c r="PPZ18"/>
      <c r="PQA18"/>
      <c r="PQB18"/>
      <c r="PQC18"/>
      <c r="PQD18"/>
      <c r="PQE18"/>
      <c r="PQF18"/>
      <c r="PQG18"/>
      <c r="PQH18"/>
      <c r="PQI18"/>
      <c r="PQJ18"/>
      <c r="PQK18"/>
      <c r="PQL18"/>
      <c r="PQM18"/>
      <c r="PQN18"/>
      <c r="PQO18"/>
      <c r="PQP18"/>
      <c r="PQQ18"/>
      <c r="PQR18"/>
      <c r="PQS18"/>
      <c r="PQT18"/>
      <c r="PQU18"/>
      <c r="PQV18"/>
      <c r="PQW18"/>
      <c r="PQX18"/>
      <c r="PQY18"/>
      <c r="PQZ18"/>
      <c r="PRA18"/>
      <c r="PRB18"/>
      <c r="PRC18"/>
      <c r="PRD18"/>
      <c r="PRE18"/>
      <c r="PRF18"/>
      <c r="PRG18"/>
      <c r="PRH18"/>
      <c r="PRI18"/>
      <c r="PRJ18"/>
      <c r="PRK18"/>
      <c r="PRL18"/>
      <c r="PRM18"/>
      <c r="PRN18"/>
      <c r="PRO18"/>
      <c r="PRP18"/>
      <c r="PRQ18"/>
      <c r="PRR18"/>
      <c r="PRS18"/>
      <c r="PRT18"/>
      <c r="PRU18"/>
      <c r="PRV18"/>
      <c r="PRW18"/>
      <c r="PRX18"/>
      <c r="PRY18"/>
      <c r="PRZ18"/>
      <c r="PSA18"/>
      <c r="PSB18"/>
      <c r="PSC18"/>
      <c r="PSD18"/>
      <c r="PSE18"/>
      <c r="PSF18"/>
      <c r="PSG18"/>
      <c r="PSH18"/>
      <c r="PSI18"/>
      <c r="PSJ18"/>
      <c r="PSK18"/>
      <c r="PSL18"/>
      <c r="PSM18"/>
      <c r="PSN18"/>
      <c r="PSO18"/>
      <c r="PSP18"/>
      <c r="PSQ18"/>
      <c r="PSR18"/>
      <c r="PSS18"/>
      <c r="PST18"/>
      <c r="PSU18"/>
      <c r="PSV18"/>
      <c r="PSW18"/>
      <c r="PSX18"/>
      <c r="PSY18"/>
      <c r="PSZ18"/>
      <c r="PTA18"/>
      <c r="PTB18"/>
      <c r="PTC18"/>
      <c r="PTD18"/>
      <c r="PTE18"/>
      <c r="PTF18"/>
      <c r="PTG18"/>
      <c r="PTH18"/>
      <c r="PTI18"/>
      <c r="PTJ18"/>
      <c r="PTK18"/>
      <c r="PTL18"/>
      <c r="PTM18"/>
      <c r="PTN18"/>
      <c r="PTO18"/>
      <c r="PTP18"/>
      <c r="PTQ18"/>
      <c r="PTR18"/>
      <c r="PTS18"/>
      <c r="PTT18"/>
      <c r="PTU18"/>
      <c r="PTV18"/>
      <c r="PTW18"/>
      <c r="PTX18"/>
      <c r="PTY18"/>
      <c r="PTZ18"/>
      <c r="PUA18"/>
      <c r="PUB18"/>
      <c r="PUC18"/>
      <c r="PUD18"/>
      <c r="PUE18"/>
      <c r="PUF18"/>
      <c r="PUG18"/>
      <c r="PUH18"/>
      <c r="PUI18"/>
      <c r="PUJ18"/>
      <c r="PUK18"/>
      <c r="PUL18"/>
      <c r="PUM18"/>
      <c r="PUN18"/>
      <c r="PUO18"/>
      <c r="PUP18"/>
      <c r="PUQ18"/>
      <c r="PUR18"/>
      <c r="PUS18"/>
      <c r="PUT18"/>
      <c r="PUU18"/>
      <c r="PUV18"/>
      <c r="PUW18"/>
      <c r="PUX18"/>
      <c r="PUY18"/>
      <c r="PUZ18"/>
      <c r="PVA18"/>
      <c r="PVB18"/>
      <c r="PVC18"/>
      <c r="PVD18"/>
      <c r="PVE18"/>
      <c r="PVF18"/>
      <c r="PVG18"/>
      <c r="PVH18"/>
      <c r="PVI18"/>
      <c r="PVJ18"/>
      <c r="PVK18"/>
      <c r="PVL18"/>
      <c r="PVM18"/>
      <c r="PVN18"/>
      <c r="PVO18"/>
      <c r="PVP18"/>
      <c r="PVQ18"/>
      <c r="PVR18"/>
      <c r="PVS18"/>
      <c r="PVT18"/>
      <c r="PVU18"/>
      <c r="PVV18"/>
      <c r="PVW18"/>
      <c r="PVX18"/>
      <c r="PVY18"/>
      <c r="PVZ18"/>
      <c r="PWA18"/>
      <c r="PWB18"/>
      <c r="PWC18"/>
      <c r="PWD18"/>
      <c r="PWE18"/>
      <c r="PWF18"/>
      <c r="PWG18"/>
      <c r="PWH18"/>
      <c r="PWI18"/>
      <c r="PWJ18"/>
      <c r="PWK18"/>
      <c r="PWL18"/>
      <c r="PWM18"/>
      <c r="PWN18"/>
      <c r="PWO18"/>
      <c r="PWP18"/>
      <c r="PWQ18"/>
      <c r="PWR18"/>
      <c r="PWS18"/>
      <c r="PWT18"/>
      <c r="PWU18"/>
      <c r="PWV18"/>
      <c r="PWW18"/>
      <c r="PWX18"/>
      <c r="PWY18"/>
      <c r="PWZ18"/>
      <c r="PXA18"/>
      <c r="PXB18"/>
      <c r="PXC18"/>
      <c r="PXD18"/>
      <c r="PXE18"/>
      <c r="PXF18"/>
      <c r="PXG18"/>
      <c r="PXH18"/>
      <c r="PXI18"/>
      <c r="PXJ18"/>
      <c r="PXK18"/>
      <c r="PXL18"/>
      <c r="PXM18"/>
      <c r="PXN18"/>
      <c r="PXO18"/>
      <c r="PXP18"/>
      <c r="PXQ18"/>
      <c r="PXR18"/>
      <c r="PXS18"/>
      <c r="PXT18"/>
      <c r="PXU18"/>
      <c r="PXV18"/>
      <c r="PXW18"/>
      <c r="PXX18"/>
      <c r="PXY18"/>
      <c r="PXZ18"/>
      <c r="PYA18"/>
      <c r="PYB18"/>
      <c r="PYC18"/>
      <c r="PYD18"/>
      <c r="PYE18"/>
      <c r="PYF18"/>
      <c r="PYG18"/>
      <c r="PYH18"/>
      <c r="PYI18"/>
      <c r="PYJ18"/>
      <c r="PYK18"/>
      <c r="PYL18"/>
      <c r="PYM18"/>
      <c r="PYN18"/>
      <c r="PYO18"/>
      <c r="PYP18"/>
      <c r="PYQ18"/>
      <c r="PYR18"/>
      <c r="PYS18"/>
      <c r="PYT18"/>
      <c r="PYU18"/>
      <c r="PYV18"/>
      <c r="PYW18"/>
      <c r="PYX18"/>
      <c r="PYY18"/>
      <c r="PYZ18"/>
      <c r="PZA18"/>
      <c r="PZB18"/>
      <c r="PZC18"/>
      <c r="PZD18"/>
      <c r="PZE18"/>
      <c r="PZF18"/>
      <c r="PZG18"/>
      <c r="PZH18"/>
      <c r="PZI18"/>
      <c r="PZJ18"/>
      <c r="PZK18"/>
      <c r="PZL18"/>
      <c r="PZM18"/>
      <c r="PZN18"/>
      <c r="PZO18"/>
      <c r="PZP18"/>
      <c r="PZQ18"/>
      <c r="PZR18"/>
      <c r="PZS18"/>
      <c r="PZT18"/>
      <c r="PZU18"/>
      <c r="PZV18"/>
      <c r="PZW18"/>
      <c r="PZX18"/>
      <c r="PZY18"/>
      <c r="PZZ18"/>
      <c r="QAA18"/>
      <c r="QAB18"/>
      <c r="QAC18"/>
      <c r="QAD18"/>
      <c r="QAE18"/>
      <c r="QAF18"/>
      <c r="QAG18"/>
      <c r="QAH18"/>
      <c r="QAI18"/>
      <c r="QAJ18"/>
      <c r="QAK18"/>
      <c r="QAL18"/>
      <c r="QAM18"/>
      <c r="QAN18"/>
      <c r="QAO18"/>
      <c r="QAP18"/>
      <c r="QAQ18"/>
      <c r="QAR18"/>
      <c r="QAS18"/>
      <c r="QAT18"/>
      <c r="QAU18"/>
      <c r="QAV18"/>
      <c r="QAW18"/>
      <c r="QAX18"/>
      <c r="QAY18"/>
      <c r="QAZ18"/>
      <c r="QBA18"/>
      <c r="QBB18"/>
      <c r="QBC18"/>
      <c r="QBD18"/>
      <c r="QBE18"/>
      <c r="QBF18"/>
      <c r="QBG18"/>
      <c r="QBH18"/>
      <c r="QBI18"/>
      <c r="QBJ18"/>
      <c r="QBK18"/>
      <c r="QBL18"/>
      <c r="QBM18"/>
      <c r="QBN18"/>
      <c r="QBO18"/>
      <c r="QBP18"/>
      <c r="QBQ18"/>
      <c r="QBR18"/>
      <c r="QBS18"/>
      <c r="QBT18"/>
      <c r="QBU18"/>
      <c r="QBV18"/>
      <c r="QBW18"/>
      <c r="QBX18"/>
      <c r="QBY18"/>
      <c r="QBZ18"/>
      <c r="QCA18"/>
      <c r="QCB18"/>
      <c r="QCC18"/>
      <c r="QCD18"/>
      <c r="QCE18"/>
      <c r="QCF18"/>
      <c r="QCG18"/>
      <c r="QCH18"/>
      <c r="QCI18"/>
      <c r="QCJ18"/>
      <c r="QCK18"/>
      <c r="QCL18"/>
      <c r="QCM18"/>
      <c r="QCN18"/>
      <c r="QCO18"/>
      <c r="QCP18"/>
      <c r="QCQ18"/>
      <c r="QCR18"/>
      <c r="QCS18"/>
      <c r="QCT18"/>
      <c r="QCU18"/>
      <c r="QCV18"/>
      <c r="QCW18"/>
      <c r="QCX18"/>
      <c r="QCY18"/>
      <c r="QCZ18"/>
      <c r="QDA18"/>
      <c r="QDB18"/>
      <c r="QDC18"/>
      <c r="QDD18"/>
      <c r="QDE18"/>
      <c r="QDF18"/>
      <c r="QDG18"/>
      <c r="QDH18"/>
      <c r="QDI18"/>
      <c r="QDJ18"/>
      <c r="QDK18"/>
      <c r="QDL18"/>
      <c r="QDM18"/>
      <c r="QDN18"/>
      <c r="QDO18"/>
      <c r="QDP18"/>
      <c r="QDQ18"/>
      <c r="QDR18"/>
      <c r="QDS18"/>
      <c r="QDT18"/>
      <c r="QDU18"/>
      <c r="QDV18"/>
      <c r="QDW18"/>
      <c r="QDX18"/>
      <c r="QDY18"/>
      <c r="QDZ18"/>
      <c r="QEA18"/>
      <c r="QEB18"/>
      <c r="QEC18"/>
      <c r="QED18"/>
      <c r="QEE18"/>
      <c r="QEF18"/>
      <c r="QEG18"/>
      <c r="QEH18"/>
      <c r="QEI18"/>
      <c r="QEJ18"/>
      <c r="QEK18"/>
      <c r="QEL18"/>
      <c r="QEM18"/>
      <c r="QEN18"/>
      <c r="QEO18"/>
      <c r="QEP18"/>
      <c r="QEQ18"/>
      <c r="QER18"/>
      <c r="QES18"/>
      <c r="QET18"/>
      <c r="QEU18"/>
      <c r="QEV18"/>
      <c r="QEW18"/>
      <c r="QEX18"/>
      <c r="QEY18"/>
      <c r="QEZ18"/>
      <c r="QFA18"/>
      <c r="QFB18"/>
      <c r="QFC18"/>
      <c r="QFD18"/>
      <c r="QFE18"/>
      <c r="QFF18"/>
      <c r="QFG18"/>
      <c r="QFH18"/>
      <c r="QFI18"/>
      <c r="QFJ18"/>
      <c r="QFK18"/>
      <c r="QFL18"/>
      <c r="QFM18"/>
      <c r="QFN18"/>
      <c r="QFO18"/>
      <c r="QFP18"/>
      <c r="QFQ18"/>
      <c r="QFR18"/>
      <c r="QFS18"/>
      <c r="QFT18"/>
      <c r="QFU18"/>
      <c r="QFV18"/>
      <c r="QFW18"/>
      <c r="QFX18"/>
      <c r="QFY18"/>
      <c r="QFZ18"/>
      <c r="QGA18"/>
      <c r="QGB18"/>
      <c r="QGC18"/>
      <c r="QGD18"/>
      <c r="QGE18"/>
      <c r="QGF18"/>
      <c r="QGG18"/>
      <c r="QGH18"/>
      <c r="QGI18"/>
      <c r="QGJ18"/>
      <c r="QGK18"/>
      <c r="QGL18"/>
      <c r="QGM18"/>
      <c r="QGN18"/>
      <c r="QGO18"/>
      <c r="QGP18"/>
      <c r="QGQ18"/>
      <c r="QGR18"/>
      <c r="QGS18"/>
      <c r="QGT18"/>
      <c r="QGU18"/>
      <c r="QGV18"/>
      <c r="QGW18"/>
      <c r="QGX18"/>
      <c r="QGY18"/>
      <c r="QGZ18"/>
      <c r="QHA18"/>
      <c r="QHB18"/>
      <c r="QHC18"/>
      <c r="QHD18"/>
      <c r="QHE18"/>
      <c r="QHF18"/>
      <c r="QHG18"/>
      <c r="QHH18"/>
      <c r="QHI18"/>
      <c r="QHJ18"/>
      <c r="QHK18"/>
      <c r="QHL18"/>
      <c r="QHM18"/>
      <c r="QHN18"/>
      <c r="QHO18"/>
      <c r="QHP18"/>
      <c r="QHQ18"/>
      <c r="QHR18"/>
      <c r="QHS18"/>
      <c r="QHT18"/>
      <c r="QHU18"/>
      <c r="QHV18"/>
      <c r="QHW18"/>
      <c r="QHX18"/>
      <c r="QHY18"/>
      <c r="QHZ18"/>
      <c r="QIA18"/>
      <c r="QIB18"/>
      <c r="QIC18"/>
      <c r="QID18"/>
      <c r="QIE18"/>
      <c r="QIF18"/>
      <c r="QIG18"/>
      <c r="QIH18"/>
      <c r="QII18"/>
      <c r="QIJ18"/>
      <c r="QIK18"/>
      <c r="QIL18"/>
      <c r="QIM18"/>
      <c r="QIN18"/>
      <c r="QIO18"/>
      <c r="QIP18"/>
      <c r="QIQ18"/>
      <c r="QIR18"/>
      <c r="QIS18"/>
      <c r="QIT18"/>
      <c r="QIU18"/>
      <c r="QIV18"/>
      <c r="QIW18"/>
      <c r="QIX18"/>
      <c r="QIY18"/>
      <c r="QIZ18"/>
      <c r="QJA18"/>
      <c r="QJB18"/>
      <c r="QJC18"/>
      <c r="QJD18"/>
      <c r="QJE18"/>
      <c r="QJF18"/>
      <c r="QJG18"/>
      <c r="QJH18"/>
      <c r="QJI18"/>
      <c r="QJJ18"/>
      <c r="QJK18"/>
      <c r="QJL18"/>
      <c r="QJM18"/>
      <c r="QJN18"/>
      <c r="QJO18"/>
      <c r="QJP18"/>
      <c r="QJQ18"/>
      <c r="QJR18"/>
      <c r="QJS18"/>
      <c r="QJT18"/>
      <c r="QJU18"/>
      <c r="QJV18"/>
      <c r="QJW18"/>
      <c r="QJX18"/>
      <c r="QJY18"/>
      <c r="QJZ18"/>
      <c r="QKA18"/>
      <c r="QKB18"/>
      <c r="QKC18"/>
      <c r="QKD18"/>
      <c r="QKE18"/>
      <c r="QKF18"/>
      <c r="QKG18"/>
      <c r="QKH18"/>
      <c r="QKI18"/>
      <c r="QKJ18"/>
      <c r="QKK18"/>
      <c r="QKL18"/>
      <c r="QKM18"/>
      <c r="QKN18"/>
      <c r="QKO18"/>
      <c r="QKP18"/>
      <c r="QKQ18"/>
      <c r="QKR18"/>
      <c r="QKS18"/>
      <c r="QKT18"/>
      <c r="QKU18"/>
      <c r="QKV18"/>
      <c r="QKW18"/>
      <c r="QKX18"/>
      <c r="QKY18"/>
      <c r="QKZ18"/>
      <c r="QLA18"/>
      <c r="QLB18"/>
      <c r="QLC18"/>
      <c r="QLD18"/>
      <c r="QLE18"/>
      <c r="QLF18"/>
      <c r="QLG18"/>
      <c r="QLH18"/>
      <c r="QLI18"/>
      <c r="QLJ18"/>
      <c r="QLK18"/>
      <c r="QLL18"/>
      <c r="QLM18"/>
      <c r="QLN18"/>
      <c r="QLO18"/>
      <c r="QLP18"/>
      <c r="QLQ18"/>
      <c r="QLR18"/>
      <c r="QLS18"/>
      <c r="QLT18"/>
      <c r="QLU18"/>
      <c r="QLV18"/>
      <c r="QLW18"/>
      <c r="QLX18"/>
      <c r="QLY18"/>
      <c r="QLZ18"/>
      <c r="QMA18"/>
      <c r="QMB18"/>
      <c r="QMC18"/>
      <c r="QMD18"/>
      <c r="QME18"/>
      <c r="QMF18"/>
      <c r="QMG18"/>
      <c r="QMH18"/>
      <c r="QMI18"/>
      <c r="QMJ18"/>
      <c r="QMK18"/>
      <c r="QML18"/>
      <c r="QMM18"/>
      <c r="QMN18"/>
      <c r="QMO18"/>
      <c r="QMP18"/>
      <c r="QMQ18"/>
      <c r="QMR18"/>
      <c r="QMS18"/>
      <c r="QMT18"/>
      <c r="QMU18"/>
      <c r="QMV18"/>
      <c r="QMW18"/>
      <c r="QMX18"/>
      <c r="QMY18"/>
      <c r="QMZ18"/>
      <c r="QNA18"/>
      <c r="QNB18"/>
      <c r="QNC18"/>
      <c r="QND18"/>
      <c r="QNE18"/>
      <c r="QNF18"/>
      <c r="QNG18"/>
      <c r="QNH18"/>
      <c r="QNI18"/>
      <c r="QNJ18"/>
      <c r="QNK18"/>
      <c r="QNL18"/>
      <c r="QNM18"/>
      <c r="QNN18"/>
      <c r="QNO18"/>
      <c r="QNP18"/>
      <c r="QNQ18"/>
      <c r="QNR18"/>
      <c r="QNS18"/>
      <c r="QNT18"/>
      <c r="QNU18"/>
      <c r="QNV18"/>
      <c r="QNW18"/>
      <c r="QNX18"/>
      <c r="QNY18"/>
      <c r="QNZ18"/>
      <c r="QOA18"/>
      <c r="QOB18"/>
      <c r="QOC18"/>
      <c r="QOD18"/>
      <c r="QOE18"/>
      <c r="QOF18"/>
      <c r="QOG18"/>
      <c r="QOH18"/>
      <c r="QOI18"/>
      <c r="QOJ18"/>
      <c r="QOK18"/>
      <c r="QOL18"/>
      <c r="QOM18"/>
      <c r="QON18"/>
      <c r="QOO18"/>
      <c r="QOP18"/>
      <c r="QOQ18"/>
      <c r="QOR18"/>
      <c r="QOS18"/>
      <c r="QOT18"/>
      <c r="QOU18"/>
      <c r="QOV18"/>
      <c r="QOW18"/>
      <c r="QOX18"/>
      <c r="QOY18"/>
      <c r="QOZ18"/>
      <c r="QPA18"/>
      <c r="QPB18"/>
      <c r="QPC18"/>
      <c r="QPD18"/>
      <c r="QPE18"/>
      <c r="QPF18"/>
      <c r="QPG18"/>
      <c r="QPH18"/>
      <c r="QPI18"/>
      <c r="QPJ18"/>
      <c r="QPK18"/>
      <c r="QPL18"/>
      <c r="QPM18"/>
      <c r="QPN18"/>
      <c r="QPO18"/>
      <c r="QPP18"/>
      <c r="QPQ18"/>
      <c r="QPR18"/>
      <c r="QPS18"/>
      <c r="QPT18"/>
      <c r="QPU18"/>
      <c r="QPV18"/>
      <c r="QPW18"/>
      <c r="QPX18"/>
      <c r="QPY18"/>
      <c r="QPZ18"/>
      <c r="QQA18"/>
      <c r="QQB18"/>
      <c r="QQC18"/>
      <c r="QQD18"/>
      <c r="QQE18"/>
      <c r="QQF18"/>
      <c r="QQG18"/>
      <c r="QQH18"/>
      <c r="QQI18"/>
      <c r="QQJ18"/>
      <c r="QQK18"/>
      <c r="QQL18"/>
      <c r="QQM18"/>
      <c r="QQN18"/>
      <c r="QQO18"/>
      <c r="QQP18"/>
      <c r="QQQ18"/>
      <c r="QQR18"/>
      <c r="QQS18"/>
      <c r="QQT18"/>
      <c r="QQU18"/>
      <c r="QQV18"/>
      <c r="QQW18"/>
      <c r="QQX18"/>
      <c r="QQY18"/>
      <c r="QQZ18"/>
      <c r="QRA18"/>
      <c r="QRB18"/>
      <c r="QRC18"/>
      <c r="QRD18"/>
      <c r="QRE18"/>
      <c r="QRF18"/>
      <c r="QRG18"/>
      <c r="QRH18"/>
      <c r="QRI18"/>
      <c r="QRJ18"/>
      <c r="QRK18"/>
      <c r="QRL18"/>
      <c r="QRM18"/>
      <c r="QRN18"/>
      <c r="QRO18"/>
      <c r="QRP18"/>
      <c r="QRQ18"/>
      <c r="QRR18"/>
      <c r="QRS18"/>
      <c r="QRT18"/>
      <c r="QRU18"/>
      <c r="QRV18"/>
      <c r="QRW18"/>
      <c r="QRX18"/>
      <c r="QRY18"/>
      <c r="QRZ18"/>
      <c r="QSA18"/>
      <c r="QSB18"/>
      <c r="QSC18"/>
      <c r="QSD18"/>
      <c r="QSE18"/>
      <c r="QSF18"/>
      <c r="QSG18"/>
      <c r="QSH18"/>
      <c r="QSI18"/>
      <c r="QSJ18"/>
      <c r="QSK18"/>
      <c r="QSL18"/>
      <c r="QSM18"/>
      <c r="QSN18"/>
      <c r="QSO18"/>
      <c r="QSP18"/>
      <c r="QSQ18"/>
      <c r="QSR18"/>
      <c r="QSS18"/>
      <c r="QST18"/>
      <c r="QSU18"/>
      <c r="QSV18"/>
      <c r="QSW18"/>
      <c r="QSX18"/>
      <c r="QSY18"/>
      <c r="QSZ18"/>
      <c r="QTA18"/>
      <c r="QTB18"/>
      <c r="QTC18"/>
      <c r="QTD18"/>
      <c r="QTE18"/>
      <c r="QTF18"/>
      <c r="QTG18"/>
      <c r="QTH18"/>
      <c r="QTI18"/>
      <c r="QTJ18"/>
      <c r="QTK18"/>
      <c r="QTL18"/>
      <c r="QTM18"/>
      <c r="QTN18"/>
      <c r="QTO18"/>
      <c r="QTP18"/>
      <c r="QTQ18"/>
      <c r="QTR18"/>
      <c r="QTS18"/>
      <c r="QTT18"/>
      <c r="QTU18"/>
      <c r="QTV18"/>
      <c r="QTW18"/>
      <c r="QTX18"/>
      <c r="QTY18"/>
      <c r="QTZ18"/>
      <c r="QUA18"/>
      <c r="QUB18"/>
      <c r="QUC18"/>
      <c r="QUD18"/>
      <c r="QUE18"/>
      <c r="QUF18"/>
      <c r="QUG18"/>
      <c r="QUH18"/>
      <c r="QUI18"/>
      <c r="QUJ18"/>
      <c r="QUK18"/>
      <c r="QUL18"/>
      <c r="QUM18"/>
      <c r="QUN18"/>
      <c r="QUO18"/>
      <c r="QUP18"/>
      <c r="QUQ18"/>
      <c r="QUR18"/>
      <c r="QUS18"/>
      <c r="QUT18"/>
      <c r="QUU18"/>
      <c r="QUV18"/>
      <c r="QUW18"/>
      <c r="QUX18"/>
      <c r="QUY18"/>
      <c r="QUZ18"/>
      <c r="QVA18"/>
      <c r="QVB18"/>
      <c r="QVC18"/>
      <c r="QVD18"/>
      <c r="QVE18"/>
      <c r="QVF18"/>
      <c r="QVG18"/>
      <c r="QVH18"/>
      <c r="QVI18"/>
      <c r="QVJ18"/>
      <c r="QVK18"/>
      <c r="QVL18"/>
      <c r="QVM18"/>
      <c r="QVN18"/>
      <c r="QVO18"/>
      <c r="QVP18"/>
      <c r="QVQ18"/>
      <c r="QVR18"/>
      <c r="QVS18"/>
      <c r="QVT18"/>
      <c r="QVU18"/>
      <c r="QVV18"/>
      <c r="QVW18"/>
      <c r="QVX18"/>
      <c r="QVY18"/>
      <c r="QVZ18"/>
      <c r="QWA18"/>
      <c r="QWB18"/>
      <c r="QWC18"/>
      <c r="QWD18"/>
      <c r="QWE18"/>
      <c r="QWF18"/>
      <c r="QWG18"/>
      <c r="QWH18"/>
      <c r="QWI18"/>
      <c r="QWJ18"/>
      <c r="QWK18"/>
      <c r="QWL18"/>
      <c r="QWM18"/>
      <c r="QWN18"/>
      <c r="QWO18"/>
      <c r="QWP18"/>
      <c r="QWQ18"/>
      <c r="QWR18"/>
      <c r="QWS18"/>
      <c r="QWT18"/>
      <c r="QWU18"/>
      <c r="QWV18"/>
      <c r="QWW18"/>
      <c r="QWX18"/>
      <c r="QWY18"/>
      <c r="QWZ18"/>
      <c r="QXA18"/>
      <c r="QXB18"/>
      <c r="QXC18"/>
      <c r="QXD18"/>
      <c r="QXE18"/>
      <c r="QXF18"/>
      <c r="QXG18"/>
      <c r="QXH18"/>
      <c r="QXI18"/>
      <c r="QXJ18"/>
      <c r="QXK18"/>
      <c r="QXL18"/>
      <c r="QXM18"/>
      <c r="QXN18"/>
      <c r="QXO18"/>
      <c r="QXP18"/>
      <c r="QXQ18"/>
      <c r="QXR18"/>
      <c r="QXS18"/>
      <c r="QXT18"/>
      <c r="QXU18"/>
      <c r="QXV18"/>
      <c r="QXW18"/>
      <c r="QXX18"/>
      <c r="QXY18"/>
      <c r="QXZ18"/>
      <c r="QYA18"/>
      <c r="QYB18"/>
      <c r="QYC18"/>
      <c r="QYD18"/>
      <c r="QYE18"/>
      <c r="QYF18"/>
      <c r="QYG18"/>
      <c r="QYH18"/>
      <c r="QYI18"/>
      <c r="QYJ18"/>
      <c r="QYK18"/>
      <c r="QYL18"/>
      <c r="QYM18"/>
      <c r="QYN18"/>
      <c r="QYO18"/>
      <c r="QYP18"/>
      <c r="QYQ18"/>
      <c r="QYR18"/>
      <c r="QYS18"/>
      <c r="QYT18"/>
      <c r="QYU18"/>
      <c r="QYV18"/>
      <c r="QYW18"/>
      <c r="QYX18"/>
      <c r="QYY18"/>
      <c r="QYZ18"/>
      <c r="QZA18"/>
      <c r="QZB18"/>
      <c r="QZC18"/>
      <c r="QZD18"/>
      <c r="QZE18"/>
      <c r="QZF18"/>
      <c r="QZG18"/>
      <c r="QZH18"/>
      <c r="QZI18"/>
      <c r="QZJ18"/>
      <c r="QZK18"/>
      <c r="QZL18"/>
      <c r="QZM18"/>
      <c r="QZN18"/>
      <c r="QZO18"/>
      <c r="QZP18"/>
      <c r="QZQ18"/>
      <c r="QZR18"/>
      <c r="QZS18"/>
      <c r="QZT18"/>
      <c r="QZU18"/>
      <c r="QZV18"/>
      <c r="QZW18"/>
      <c r="QZX18"/>
      <c r="QZY18"/>
      <c r="QZZ18"/>
      <c r="RAA18"/>
      <c r="RAB18"/>
      <c r="RAC18"/>
      <c r="RAD18"/>
      <c r="RAE18"/>
      <c r="RAF18"/>
      <c r="RAG18"/>
      <c r="RAH18"/>
      <c r="RAI18"/>
      <c r="RAJ18"/>
      <c r="RAK18"/>
      <c r="RAL18"/>
      <c r="RAM18"/>
      <c r="RAN18"/>
      <c r="RAO18"/>
      <c r="RAP18"/>
      <c r="RAQ18"/>
      <c r="RAR18"/>
      <c r="RAS18"/>
      <c r="RAT18"/>
      <c r="RAU18"/>
      <c r="RAV18"/>
      <c r="RAW18"/>
      <c r="RAX18"/>
      <c r="RAY18"/>
      <c r="RAZ18"/>
      <c r="RBA18"/>
      <c r="RBB18"/>
      <c r="RBC18"/>
      <c r="RBD18"/>
      <c r="RBE18"/>
      <c r="RBF18"/>
      <c r="RBG18"/>
      <c r="RBH18"/>
      <c r="RBI18"/>
      <c r="RBJ18"/>
      <c r="RBK18"/>
      <c r="RBL18"/>
      <c r="RBM18"/>
      <c r="RBN18"/>
      <c r="RBO18"/>
      <c r="RBP18"/>
      <c r="RBQ18"/>
      <c r="RBR18"/>
      <c r="RBS18"/>
      <c r="RBT18"/>
      <c r="RBU18"/>
      <c r="RBV18"/>
      <c r="RBW18"/>
      <c r="RBX18"/>
      <c r="RBY18"/>
      <c r="RBZ18"/>
      <c r="RCA18"/>
      <c r="RCB18"/>
      <c r="RCC18"/>
      <c r="RCD18"/>
      <c r="RCE18"/>
      <c r="RCF18"/>
      <c r="RCG18"/>
      <c r="RCH18"/>
      <c r="RCI18"/>
      <c r="RCJ18"/>
      <c r="RCK18"/>
      <c r="RCL18"/>
      <c r="RCM18"/>
      <c r="RCN18"/>
      <c r="RCO18"/>
      <c r="RCP18"/>
      <c r="RCQ18"/>
      <c r="RCR18"/>
      <c r="RCS18"/>
      <c r="RCT18"/>
      <c r="RCU18"/>
      <c r="RCV18"/>
      <c r="RCW18"/>
      <c r="RCX18"/>
      <c r="RCY18"/>
      <c r="RCZ18"/>
      <c r="RDA18"/>
      <c r="RDB18"/>
      <c r="RDC18"/>
      <c r="RDD18"/>
      <c r="RDE18"/>
      <c r="RDF18"/>
      <c r="RDG18"/>
      <c r="RDH18"/>
      <c r="RDI18"/>
      <c r="RDJ18"/>
      <c r="RDK18"/>
      <c r="RDL18"/>
      <c r="RDM18"/>
      <c r="RDN18"/>
      <c r="RDO18"/>
      <c r="RDP18"/>
      <c r="RDQ18"/>
      <c r="RDR18"/>
      <c r="RDS18"/>
      <c r="RDT18"/>
      <c r="RDU18"/>
      <c r="RDV18"/>
      <c r="RDW18"/>
      <c r="RDX18"/>
      <c r="RDY18"/>
      <c r="RDZ18"/>
      <c r="REA18"/>
      <c r="REB18"/>
      <c r="REC18"/>
      <c r="RED18"/>
      <c r="REE18"/>
      <c r="REF18"/>
      <c r="REG18"/>
      <c r="REH18"/>
      <c r="REI18"/>
      <c r="REJ18"/>
      <c r="REK18"/>
      <c r="REL18"/>
      <c r="REM18"/>
      <c r="REN18"/>
      <c r="REO18"/>
      <c r="REP18"/>
      <c r="REQ18"/>
      <c r="RER18"/>
      <c r="RES18"/>
      <c r="RET18"/>
      <c r="REU18"/>
      <c r="REV18"/>
      <c r="REW18"/>
      <c r="REX18"/>
      <c r="REY18"/>
      <c r="REZ18"/>
      <c r="RFA18"/>
      <c r="RFB18"/>
      <c r="RFC18"/>
      <c r="RFD18"/>
      <c r="RFE18"/>
      <c r="RFF18"/>
      <c r="RFG18"/>
      <c r="RFH18"/>
      <c r="RFI18"/>
      <c r="RFJ18"/>
      <c r="RFK18"/>
      <c r="RFL18"/>
      <c r="RFM18"/>
      <c r="RFN18"/>
      <c r="RFO18"/>
      <c r="RFP18"/>
      <c r="RFQ18"/>
      <c r="RFR18"/>
      <c r="RFS18"/>
      <c r="RFT18"/>
      <c r="RFU18"/>
      <c r="RFV18"/>
      <c r="RFW18"/>
      <c r="RFX18"/>
      <c r="RFY18"/>
      <c r="RFZ18"/>
      <c r="RGA18"/>
      <c r="RGB18"/>
      <c r="RGC18"/>
      <c r="RGD18"/>
      <c r="RGE18"/>
      <c r="RGF18"/>
      <c r="RGG18"/>
      <c r="RGH18"/>
      <c r="RGI18"/>
      <c r="RGJ18"/>
      <c r="RGK18"/>
      <c r="RGL18"/>
      <c r="RGM18"/>
      <c r="RGN18"/>
      <c r="RGO18"/>
      <c r="RGP18"/>
      <c r="RGQ18"/>
      <c r="RGR18"/>
      <c r="RGS18"/>
      <c r="RGT18"/>
      <c r="RGU18"/>
      <c r="RGV18"/>
      <c r="RGW18"/>
      <c r="RGX18"/>
      <c r="RGY18"/>
      <c r="RGZ18"/>
      <c r="RHA18"/>
      <c r="RHB18"/>
      <c r="RHC18"/>
      <c r="RHD18"/>
      <c r="RHE18"/>
      <c r="RHF18"/>
      <c r="RHG18"/>
      <c r="RHH18"/>
      <c r="RHI18"/>
      <c r="RHJ18"/>
      <c r="RHK18"/>
      <c r="RHL18"/>
      <c r="RHM18"/>
      <c r="RHN18"/>
      <c r="RHO18"/>
      <c r="RHP18"/>
      <c r="RHQ18"/>
      <c r="RHR18"/>
      <c r="RHS18"/>
      <c r="RHT18"/>
      <c r="RHU18"/>
      <c r="RHV18"/>
      <c r="RHW18"/>
      <c r="RHX18"/>
      <c r="RHY18"/>
      <c r="RHZ18"/>
      <c r="RIA18"/>
      <c r="RIB18"/>
      <c r="RIC18"/>
      <c r="RID18"/>
      <c r="RIE18"/>
      <c r="RIF18"/>
      <c r="RIG18"/>
      <c r="RIH18"/>
      <c r="RII18"/>
      <c r="RIJ18"/>
      <c r="RIK18"/>
      <c r="RIL18"/>
      <c r="RIM18"/>
      <c r="RIN18"/>
      <c r="RIO18"/>
      <c r="RIP18"/>
      <c r="RIQ18"/>
      <c r="RIR18"/>
      <c r="RIS18"/>
      <c r="RIT18"/>
      <c r="RIU18"/>
      <c r="RIV18"/>
      <c r="RIW18"/>
      <c r="RIX18"/>
      <c r="RIY18"/>
      <c r="RIZ18"/>
      <c r="RJA18"/>
      <c r="RJB18"/>
      <c r="RJC18"/>
      <c r="RJD18"/>
      <c r="RJE18"/>
      <c r="RJF18"/>
      <c r="RJG18"/>
      <c r="RJH18"/>
      <c r="RJI18"/>
      <c r="RJJ18"/>
      <c r="RJK18"/>
      <c r="RJL18"/>
      <c r="RJM18"/>
      <c r="RJN18"/>
      <c r="RJO18"/>
      <c r="RJP18"/>
      <c r="RJQ18"/>
      <c r="RJR18"/>
      <c r="RJS18"/>
      <c r="RJT18"/>
      <c r="RJU18"/>
      <c r="RJV18"/>
      <c r="RJW18"/>
      <c r="RJX18"/>
      <c r="RJY18"/>
      <c r="RJZ18"/>
      <c r="RKA18"/>
      <c r="RKB18"/>
      <c r="RKC18"/>
      <c r="RKD18"/>
      <c r="RKE18"/>
      <c r="RKF18"/>
      <c r="RKG18"/>
      <c r="RKH18"/>
      <c r="RKI18"/>
      <c r="RKJ18"/>
      <c r="RKK18"/>
      <c r="RKL18"/>
      <c r="RKM18"/>
      <c r="RKN18"/>
      <c r="RKO18"/>
      <c r="RKP18"/>
      <c r="RKQ18"/>
      <c r="RKR18"/>
      <c r="RKS18"/>
      <c r="RKT18"/>
      <c r="RKU18"/>
      <c r="RKV18"/>
      <c r="RKW18"/>
      <c r="RKX18"/>
      <c r="RKY18"/>
      <c r="RKZ18"/>
      <c r="RLA18"/>
      <c r="RLB18"/>
      <c r="RLC18"/>
      <c r="RLD18"/>
      <c r="RLE18"/>
      <c r="RLF18"/>
      <c r="RLG18"/>
      <c r="RLH18"/>
      <c r="RLI18"/>
      <c r="RLJ18"/>
      <c r="RLK18"/>
      <c r="RLL18"/>
      <c r="RLM18"/>
      <c r="RLN18"/>
      <c r="RLO18"/>
      <c r="RLP18"/>
      <c r="RLQ18"/>
      <c r="RLR18"/>
      <c r="RLS18"/>
      <c r="RLT18"/>
      <c r="RLU18"/>
      <c r="RLV18"/>
      <c r="RLW18"/>
      <c r="RLX18"/>
      <c r="RLY18"/>
      <c r="RLZ18"/>
      <c r="RMA18"/>
      <c r="RMB18"/>
      <c r="RMC18"/>
      <c r="RMD18"/>
      <c r="RME18"/>
      <c r="RMF18"/>
      <c r="RMG18"/>
      <c r="RMH18"/>
      <c r="RMI18"/>
      <c r="RMJ18"/>
      <c r="RMK18"/>
      <c r="RML18"/>
      <c r="RMM18"/>
      <c r="RMN18"/>
      <c r="RMO18"/>
      <c r="RMP18"/>
      <c r="RMQ18"/>
      <c r="RMR18"/>
      <c r="RMS18"/>
      <c r="RMT18"/>
      <c r="RMU18"/>
      <c r="RMV18"/>
      <c r="RMW18"/>
      <c r="RMX18"/>
      <c r="RMY18"/>
      <c r="RMZ18"/>
      <c r="RNA18"/>
      <c r="RNB18"/>
      <c r="RNC18"/>
      <c r="RND18"/>
      <c r="RNE18"/>
      <c r="RNF18"/>
      <c r="RNG18"/>
      <c r="RNH18"/>
      <c r="RNI18"/>
      <c r="RNJ18"/>
      <c r="RNK18"/>
      <c r="RNL18"/>
      <c r="RNM18"/>
      <c r="RNN18"/>
      <c r="RNO18"/>
      <c r="RNP18"/>
      <c r="RNQ18"/>
      <c r="RNR18"/>
      <c r="RNS18"/>
      <c r="RNT18"/>
      <c r="RNU18"/>
      <c r="RNV18"/>
      <c r="RNW18"/>
      <c r="RNX18"/>
      <c r="RNY18"/>
      <c r="RNZ18"/>
      <c r="ROA18"/>
      <c r="ROB18"/>
      <c r="ROC18"/>
      <c r="ROD18"/>
      <c r="ROE18"/>
      <c r="ROF18"/>
      <c r="ROG18"/>
      <c r="ROH18"/>
      <c r="ROI18"/>
      <c r="ROJ18"/>
      <c r="ROK18"/>
      <c r="ROL18"/>
      <c r="ROM18"/>
      <c r="RON18"/>
      <c r="ROO18"/>
      <c r="ROP18"/>
      <c r="ROQ18"/>
      <c r="ROR18"/>
      <c r="ROS18"/>
      <c r="ROT18"/>
      <c r="ROU18"/>
      <c r="ROV18"/>
      <c r="ROW18"/>
      <c r="ROX18"/>
      <c r="ROY18"/>
      <c r="ROZ18"/>
      <c r="RPA18"/>
      <c r="RPB18"/>
      <c r="RPC18"/>
      <c r="RPD18"/>
      <c r="RPE18"/>
      <c r="RPF18"/>
      <c r="RPG18"/>
      <c r="RPH18"/>
      <c r="RPI18"/>
      <c r="RPJ18"/>
      <c r="RPK18"/>
      <c r="RPL18"/>
      <c r="RPM18"/>
      <c r="RPN18"/>
      <c r="RPO18"/>
      <c r="RPP18"/>
      <c r="RPQ18"/>
      <c r="RPR18"/>
      <c r="RPS18"/>
      <c r="RPT18"/>
      <c r="RPU18"/>
      <c r="RPV18"/>
      <c r="RPW18"/>
      <c r="RPX18"/>
      <c r="RPY18"/>
      <c r="RPZ18"/>
      <c r="RQA18"/>
      <c r="RQB18"/>
      <c r="RQC18"/>
      <c r="RQD18"/>
      <c r="RQE18"/>
      <c r="RQF18"/>
      <c r="RQG18"/>
      <c r="RQH18"/>
      <c r="RQI18"/>
      <c r="RQJ18"/>
      <c r="RQK18"/>
      <c r="RQL18"/>
      <c r="RQM18"/>
      <c r="RQN18"/>
      <c r="RQO18"/>
      <c r="RQP18"/>
      <c r="RQQ18"/>
      <c r="RQR18"/>
      <c r="RQS18"/>
      <c r="RQT18"/>
      <c r="RQU18"/>
      <c r="RQV18"/>
      <c r="RQW18"/>
      <c r="RQX18"/>
      <c r="RQY18"/>
      <c r="RQZ18"/>
      <c r="RRA18"/>
      <c r="RRB18"/>
      <c r="RRC18"/>
      <c r="RRD18"/>
      <c r="RRE18"/>
      <c r="RRF18"/>
      <c r="RRG18"/>
      <c r="RRH18"/>
      <c r="RRI18"/>
      <c r="RRJ18"/>
      <c r="RRK18"/>
      <c r="RRL18"/>
      <c r="RRM18"/>
      <c r="RRN18"/>
      <c r="RRO18"/>
      <c r="RRP18"/>
      <c r="RRQ18"/>
      <c r="RRR18"/>
      <c r="RRS18"/>
      <c r="RRT18"/>
      <c r="RRU18"/>
      <c r="RRV18"/>
      <c r="RRW18"/>
      <c r="RRX18"/>
      <c r="RRY18"/>
      <c r="RRZ18"/>
      <c r="RSA18"/>
      <c r="RSB18"/>
      <c r="RSC18"/>
      <c r="RSD18"/>
      <c r="RSE18"/>
      <c r="RSF18"/>
      <c r="RSG18"/>
      <c r="RSH18"/>
      <c r="RSI18"/>
      <c r="RSJ18"/>
      <c r="RSK18"/>
      <c r="RSL18"/>
      <c r="RSM18"/>
      <c r="RSN18"/>
      <c r="RSO18"/>
      <c r="RSP18"/>
      <c r="RSQ18"/>
      <c r="RSR18"/>
      <c r="RSS18"/>
      <c r="RST18"/>
      <c r="RSU18"/>
      <c r="RSV18"/>
      <c r="RSW18"/>
      <c r="RSX18"/>
      <c r="RSY18"/>
      <c r="RSZ18"/>
      <c r="RTA18"/>
      <c r="RTB18"/>
      <c r="RTC18"/>
      <c r="RTD18"/>
      <c r="RTE18"/>
      <c r="RTF18"/>
      <c r="RTG18"/>
      <c r="RTH18"/>
      <c r="RTI18"/>
      <c r="RTJ18"/>
      <c r="RTK18"/>
      <c r="RTL18"/>
      <c r="RTM18"/>
      <c r="RTN18"/>
      <c r="RTO18"/>
      <c r="RTP18"/>
      <c r="RTQ18"/>
      <c r="RTR18"/>
      <c r="RTS18"/>
      <c r="RTT18"/>
      <c r="RTU18"/>
      <c r="RTV18"/>
      <c r="RTW18"/>
      <c r="RTX18"/>
      <c r="RTY18"/>
      <c r="RTZ18"/>
      <c r="RUA18"/>
      <c r="RUB18"/>
      <c r="RUC18"/>
      <c r="RUD18"/>
      <c r="RUE18"/>
      <c r="RUF18"/>
      <c r="RUG18"/>
      <c r="RUH18"/>
      <c r="RUI18"/>
      <c r="RUJ18"/>
      <c r="RUK18"/>
      <c r="RUL18"/>
      <c r="RUM18"/>
      <c r="RUN18"/>
      <c r="RUO18"/>
      <c r="RUP18"/>
      <c r="RUQ18"/>
      <c r="RUR18"/>
      <c r="RUS18"/>
      <c r="RUT18"/>
      <c r="RUU18"/>
      <c r="RUV18"/>
      <c r="RUW18"/>
      <c r="RUX18"/>
      <c r="RUY18"/>
      <c r="RUZ18"/>
      <c r="RVA18"/>
      <c r="RVB18"/>
      <c r="RVC18"/>
      <c r="RVD18"/>
      <c r="RVE18"/>
      <c r="RVF18"/>
      <c r="RVG18"/>
      <c r="RVH18"/>
      <c r="RVI18"/>
      <c r="RVJ18"/>
      <c r="RVK18"/>
      <c r="RVL18"/>
      <c r="RVM18"/>
      <c r="RVN18"/>
      <c r="RVO18"/>
      <c r="RVP18"/>
      <c r="RVQ18"/>
      <c r="RVR18"/>
      <c r="RVS18"/>
      <c r="RVT18"/>
      <c r="RVU18"/>
      <c r="RVV18"/>
      <c r="RVW18"/>
      <c r="RVX18"/>
      <c r="RVY18"/>
      <c r="RVZ18"/>
      <c r="RWA18"/>
      <c r="RWB18"/>
      <c r="RWC18"/>
      <c r="RWD18"/>
      <c r="RWE18"/>
      <c r="RWF18"/>
      <c r="RWG18"/>
      <c r="RWH18"/>
      <c r="RWI18"/>
      <c r="RWJ18"/>
      <c r="RWK18"/>
      <c r="RWL18"/>
      <c r="RWM18"/>
      <c r="RWN18"/>
      <c r="RWO18"/>
      <c r="RWP18"/>
      <c r="RWQ18"/>
      <c r="RWR18"/>
      <c r="RWS18"/>
      <c r="RWT18"/>
      <c r="RWU18"/>
      <c r="RWV18"/>
      <c r="RWW18"/>
      <c r="RWX18"/>
      <c r="RWY18"/>
      <c r="RWZ18"/>
      <c r="RXA18"/>
      <c r="RXB18"/>
      <c r="RXC18"/>
      <c r="RXD18"/>
      <c r="RXE18"/>
      <c r="RXF18"/>
      <c r="RXG18"/>
      <c r="RXH18"/>
      <c r="RXI18"/>
      <c r="RXJ18"/>
      <c r="RXK18"/>
      <c r="RXL18"/>
      <c r="RXM18"/>
      <c r="RXN18"/>
      <c r="RXO18"/>
      <c r="RXP18"/>
      <c r="RXQ18"/>
      <c r="RXR18"/>
      <c r="RXS18"/>
      <c r="RXT18"/>
      <c r="RXU18"/>
      <c r="RXV18"/>
      <c r="RXW18"/>
      <c r="RXX18"/>
      <c r="RXY18"/>
      <c r="RXZ18"/>
      <c r="RYA18"/>
      <c r="RYB18"/>
      <c r="RYC18"/>
      <c r="RYD18"/>
      <c r="RYE18"/>
      <c r="RYF18"/>
      <c r="RYG18"/>
      <c r="RYH18"/>
      <c r="RYI18"/>
      <c r="RYJ18"/>
      <c r="RYK18"/>
      <c r="RYL18"/>
      <c r="RYM18"/>
      <c r="RYN18"/>
      <c r="RYO18"/>
      <c r="RYP18"/>
      <c r="RYQ18"/>
      <c r="RYR18"/>
      <c r="RYS18"/>
      <c r="RYT18"/>
      <c r="RYU18"/>
      <c r="RYV18"/>
      <c r="RYW18"/>
      <c r="RYX18"/>
      <c r="RYY18"/>
      <c r="RYZ18"/>
      <c r="RZA18"/>
      <c r="RZB18"/>
      <c r="RZC18"/>
      <c r="RZD18"/>
      <c r="RZE18"/>
      <c r="RZF18"/>
      <c r="RZG18"/>
      <c r="RZH18"/>
      <c r="RZI18"/>
      <c r="RZJ18"/>
      <c r="RZK18"/>
      <c r="RZL18"/>
      <c r="RZM18"/>
      <c r="RZN18"/>
      <c r="RZO18"/>
      <c r="RZP18"/>
      <c r="RZQ18"/>
      <c r="RZR18"/>
      <c r="RZS18"/>
      <c r="RZT18"/>
      <c r="RZU18"/>
      <c r="RZV18"/>
      <c r="RZW18"/>
      <c r="RZX18"/>
      <c r="RZY18"/>
      <c r="RZZ18"/>
      <c r="SAA18"/>
      <c r="SAB18"/>
      <c r="SAC18"/>
      <c r="SAD18"/>
      <c r="SAE18"/>
      <c r="SAF18"/>
      <c r="SAG18"/>
      <c r="SAH18"/>
      <c r="SAI18"/>
      <c r="SAJ18"/>
      <c r="SAK18"/>
      <c r="SAL18"/>
      <c r="SAM18"/>
      <c r="SAN18"/>
      <c r="SAO18"/>
      <c r="SAP18"/>
      <c r="SAQ18"/>
      <c r="SAR18"/>
      <c r="SAS18"/>
      <c r="SAT18"/>
      <c r="SAU18"/>
      <c r="SAV18"/>
      <c r="SAW18"/>
      <c r="SAX18"/>
      <c r="SAY18"/>
      <c r="SAZ18"/>
      <c r="SBA18"/>
      <c r="SBB18"/>
      <c r="SBC18"/>
      <c r="SBD18"/>
      <c r="SBE18"/>
      <c r="SBF18"/>
      <c r="SBG18"/>
      <c r="SBH18"/>
      <c r="SBI18"/>
      <c r="SBJ18"/>
      <c r="SBK18"/>
      <c r="SBL18"/>
      <c r="SBM18"/>
      <c r="SBN18"/>
      <c r="SBO18"/>
      <c r="SBP18"/>
      <c r="SBQ18"/>
      <c r="SBR18"/>
      <c r="SBS18"/>
      <c r="SBT18"/>
      <c r="SBU18"/>
      <c r="SBV18"/>
      <c r="SBW18"/>
      <c r="SBX18"/>
      <c r="SBY18"/>
      <c r="SBZ18"/>
      <c r="SCA18"/>
      <c r="SCB18"/>
      <c r="SCC18"/>
      <c r="SCD18"/>
      <c r="SCE18"/>
      <c r="SCF18"/>
      <c r="SCG18"/>
      <c r="SCH18"/>
      <c r="SCI18"/>
      <c r="SCJ18"/>
      <c r="SCK18"/>
      <c r="SCL18"/>
      <c r="SCM18"/>
      <c r="SCN18"/>
      <c r="SCO18"/>
      <c r="SCP18"/>
      <c r="SCQ18"/>
      <c r="SCR18"/>
      <c r="SCS18"/>
      <c r="SCT18"/>
      <c r="SCU18"/>
      <c r="SCV18"/>
      <c r="SCW18"/>
      <c r="SCX18"/>
      <c r="SCY18"/>
      <c r="SCZ18"/>
      <c r="SDA18"/>
      <c r="SDB18"/>
      <c r="SDC18"/>
      <c r="SDD18"/>
      <c r="SDE18"/>
      <c r="SDF18"/>
      <c r="SDG18"/>
      <c r="SDH18"/>
      <c r="SDI18"/>
      <c r="SDJ18"/>
      <c r="SDK18"/>
      <c r="SDL18"/>
      <c r="SDM18"/>
      <c r="SDN18"/>
      <c r="SDO18"/>
      <c r="SDP18"/>
      <c r="SDQ18"/>
      <c r="SDR18"/>
      <c r="SDS18"/>
      <c r="SDT18"/>
      <c r="SDU18"/>
      <c r="SDV18"/>
      <c r="SDW18"/>
      <c r="SDX18"/>
      <c r="SDY18"/>
      <c r="SDZ18"/>
      <c r="SEA18"/>
      <c r="SEB18"/>
      <c r="SEC18"/>
      <c r="SED18"/>
      <c r="SEE18"/>
      <c r="SEF18"/>
      <c r="SEG18"/>
      <c r="SEH18"/>
      <c r="SEI18"/>
      <c r="SEJ18"/>
      <c r="SEK18"/>
      <c r="SEL18"/>
      <c r="SEM18"/>
      <c r="SEN18"/>
      <c r="SEO18"/>
      <c r="SEP18"/>
      <c r="SEQ18"/>
      <c r="SER18"/>
      <c r="SES18"/>
      <c r="SET18"/>
      <c r="SEU18"/>
      <c r="SEV18"/>
      <c r="SEW18"/>
      <c r="SEX18"/>
      <c r="SEY18"/>
      <c r="SEZ18"/>
      <c r="SFA18"/>
      <c r="SFB18"/>
      <c r="SFC18"/>
      <c r="SFD18"/>
      <c r="SFE18"/>
      <c r="SFF18"/>
      <c r="SFG18"/>
      <c r="SFH18"/>
      <c r="SFI18"/>
      <c r="SFJ18"/>
      <c r="SFK18"/>
      <c r="SFL18"/>
      <c r="SFM18"/>
      <c r="SFN18"/>
      <c r="SFO18"/>
      <c r="SFP18"/>
      <c r="SFQ18"/>
      <c r="SFR18"/>
      <c r="SFS18"/>
      <c r="SFT18"/>
      <c r="SFU18"/>
      <c r="SFV18"/>
      <c r="SFW18"/>
      <c r="SFX18"/>
      <c r="SFY18"/>
      <c r="SFZ18"/>
      <c r="SGA18"/>
      <c r="SGB18"/>
      <c r="SGC18"/>
      <c r="SGD18"/>
      <c r="SGE18"/>
      <c r="SGF18"/>
      <c r="SGG18"/>
      <c r="SGH18"/>
      <c r="SGI18"/>
      <c r="SGJ18"/>
      <c r="SGK18"/>
      <c r="SGL18"/>
      <c r="SGM18"/>
      <c r="SGN18"/>
      <c r="SGO18"/>
      <c r="SGP18"/>
      <c r="SGQ18"/>
      <c r="SGR18"/>
      <c r="SGS18"/>
      <c r="SGT18"/>
      <c r="SGU18"/>
      <c r="SGV18"/>
      <c r="SGW18"/>
      <c r="SGX18"/>
      <c r="SGY18"/>
      <c r="SGZ18"/>
      <c r="SHA18"/>
      <c r="SHB18"/>
      <c r="SHC18"/>
      <c r="SHD18"/>
      <c r="SHE18"/>
      <c r="SHF18"/>
      <c r="SHG18"/>
      <c r="SHH18"/>
      <c r="SHI18"/>
      <c r="SHJ18"/>
      <c r="SHK18"/>
      <c r="SHL18"/>
      <c r="SHM18"/>
      <c r="SHN18"/>
      <c r="SHO18"/>
      <c r="SHP18"/>
      <c r="SHQ18"/>
      <c r="SHR18"/>
      <c r="SHS18"/>
      <c r="SHT18"/>
      <c r="SHU18"/>
      <c r="SHV18"/>
      <c r="SHW18"/>
      <c r="SHX18"/>
      <c r="SHY18"/>
      <c r="SHZ18"/>
      <c r="SIA18"/>
      <c r="SIB18"/>
      <c r="SIC18"/>
      <c r="SID18"/>
      <c r="SIE18"/>
      <c r="SIF18"/>
      <c r="SIG18"/>
      <c r="SIH18"/>
      <c r="SII18"/>
      <c r="SIJ18"/>
      <c r="SIK18"/>
      <c r="SIL18"/>
      <c r="SIM18"/>
      <c r="SIN18"/>
      <c r="SIO18"/>
      <c r="SIP18"/>
      <c r="SIQ18"/>
      <c r="SIR18"/>
      <c r="SIS18"/>
      <c r="SIT18"/>
      <c r="SIU18"/>
      <c r="SIV18"/>
      <c r="SIW18"/>
      <c r="SIX18"/>
      <c r="SIY18"/>
      <c r="SIZ18"/>
      <c r="SJA18"/>
      <c r="SJB18"/>
      <c r="SJC18"/>
      <c r="SJD18"/>
      <c r="SJE18"/>
      <c r="SJF18"/>
      <c r="SJG18"/>
      <c r="SJH18"/>
      <c r="SJI18"/>
      <c r="SJJ18"/>
      <c r="SJK18"/>
      <c r="SJL18"/>
      <c r="SJM18"/>
      <c r="SJN18"/>
      <c r="SJO18"/>
      <c r="SJP18"/>
      <c r="SJQ18"/>
      <c r="SJR18"/>
      <c r="SJS18"/>
      <c r="SJT18"/>
      <c r="SJU18"/>
      <c r="SJV18"/>
      <c r="SJW18"/>
      <c r="SJX18"/>
      <c r="SJY18"/>
      <c r="SJZ18"/>
      <c r="SKA18"/>
      <c r="SKB18"/>
      <c r="SKC18"/>
      <c r="SKD18"/>
      <c r="SKE18"/>
      <c r="SKF18"/>
      <c r="SKG18"/>
      <c r="SKH18"/>
      <c r="SKI18"/>
      <c r="SKJ18"/>
      <c r="SKK18"/>
      <c r="SKL18"/>
      <c r="SKM18"/>
      <c r="SKN18"/>
      <c r="SKO18"/>
      <c r="SKP18"/>
      <c r="SKQ18"/>
      <c r="SKR18"/>
      <c r="SKS18"/>
      <c r="SKT18"/>
      <c r="SKU18"/>
      <c r="SKV18"/>
      <c r="SKW18"/>
      <c r="SKX18"/>
      <c r="SKY18"/>
      <c r="SKZ18"/>
      <c r="SLA18"/>
      <c r="SLB18"/>
      <c r="SLC18"/>
      <c r="SLD18"/>
      <c r="SLE18"/>
      <c r="SLF18"/>
      <c r="SLG18"/>
      <c r="SLH18"/>
      <c r="SLI18"/>
      <c r="SLJ18"/>
      <c r="SLK18"/>
      <c r="SLL18"/>
      <c r="SLM18"/>
      <c r="SLN18"/>
      <c r="SLO18"/>
      <c r="SLP18"/>
      <c r="SLQ18"/>
      <c r="SLR18"/>
      <c r="SLS18"/>
      <c r="SLT18"/>
      <c r="SLU18"/>
      <c r="SLV18"/>
      <c r="SLW18"/>
      <c r="SLX18"/>
      <c r="SLY18"/>
      <c r="SLZ18"/>
      <c r="SMA18"/>
      <c r="SMB18"/>
      <c r="SMC18"/>
      <c r="SMD18"/>
      <c r="SME18"/>
      <c r="SMF18"/>
      <c r="SMG18"/>
      <c r="SMH18"/>
      <c r="SMI18"/>
      <c r="SMJ18"/>
      <c r="SMK18"/>
      <c r="SML18"/>
      <c r="SMM18"/>
      <c r="SMN18"/>
      <c r="SMO18"/>
      <c r="SMP18"/>
      <c r="SMQ18"/>
      <c r="SMR18"/>
      <c r="SMS18"/>
      <c r="SMT18"/>
      <c r="SMU18"/>
      <c r="SMV18"/>
      <c r="SMW18"/>
      <c r="SMX18"/>
      <c r="SMY18"/>
      <c r="SMZ18"/>
      <c r="SNA18"/>
      <c r="SNB18"/>
      <c r="SNC18"/>
      <c r="SND18"/>
      <c r="SNE18"/>
      <c r="SNF18"/>
      <c r="SNG18"/>
      <c r="SNH18"/>
      <c r="SNI18"/>
      <c r="SNJ18"/>
      <c r="SNK18"/>
      <c r="SNL18"/>
      <c r="SNM18"/>
      <c r="SNN18"/>
      <c r="SNO18"/>
      <c r="SNP18"/>
      <c r="SNQ18"/>
      <c r="SNR18"/>
      <c r="SNS18"/>
      <c r="SNT18"/>
      <c r="SNU18"/>
      <c r="SNV18"/>
      <c r="SNW18"/>
      <c r="SNX18"/>
      <c r="SNY18"/>
      <c r="SNZ18"/>
      <c r="SOA18"/>
      <c r="SOB18"/>
      <c r="SOC18"/>
      <c r="SOD18"/>
      <c r="SOE18"/>
      <c r="SOF18"/>
      <c r="SOG18"/>
      <c r="SOH18"/>
      <c r="SOI18"/>
      <c r="SOJ18"/>
      <c r="SOK18"/>
      <c r="SOL18"/>
      <c r="SOM18"/>
      <c r="SON18"/>
      <c r="SOO18"/>
      <c r="SOP18"/>
      <c r="SOQ18"/>
      <c r="SOR18"/>
      <c r="SOS18"/>
      <c r="SOT18"/>
      <c r="SOU18"/>
      <c r="SOV18"/>
      <c r="SOW18"/>
      <c r="SOX18"/>
      <c r="SOY18"/>
      <c r="SOZ18"/>
      <c r="SPA18"/>
      <c r="SPB18"/>
      <c r="SPC18"/>
      <c r="SPD18"/>
      <c r="SPE18"/>
      <c r="SPF18"/>
      <c r="SPG18"/>
      <c r="SPH18"/>
      <c r="SPI18"/>
      <c r="SPJ18"/>
      <c r="SPK18"/>
      <c r="SPL18"/>
      <c r="SPM18"/>
      <c r="SPN18"/>
      <c r="SPO18"/>
      <c r="SPP18"/>
      <c r="SPQ18"/>
      <c r="SPR18"/>
      <c r="SPS18"/>
      <c r="SPT18"/>
      <c r="SPU18"/>
      <c r="SPV18"/>
      <c r="SPW18"/>
      <c r="SPX18"/>
      <c r="SPY18"/>
      <c r="SPZ18"/>
      <c r="SQA18"/>
      <c r="SQB18"/>
      <c r="SQC18"/>
      <c r="SQD18"/>
      <c r="SQE18"/>
      <c r="SQF18"/>
      <c r="SQG18"/>
      <c r="SQH18"/>
      <c r="SQI18"/>
      <c r="SQJ18"/>
      <c r="SQK18"/>
      <c r="SQL18"/>
      <c r="SQM18"/>
      <c r="SQN18"/>
      <c r="SQO18"/>
      <c r="SQP18"/>
      <c r="SQQ18"/>
      <c r="SQR18"/>
      <c r="SQS18"/>
      <c r="SQT18"/>
      <c r="SQU18"/>
      <c r="SQV18"/>
      <c r="SQW18"/>
      <c r="SQX18"/>
      <c r="SQY18"/>
      <c r="SQZ18"/>
      <c r="SRA18"/>
      <c r="SRB18"/>
      <c r="SRC18"/>
      <c r="SRD18"/>
      <c r="SRE18"/>
      <c r="SRF18"/>
      <c r="SRG18"/>
      <c r="SRH18"/>
      <c r="SRI18"/>
      <c r="SRJ18"/>
      <c r="SRK18"/>
      <c r="SRL18"/>
      <c r="SRM18"/>
      <c r="SRN18"/>
      <c r="SRO18"/>
      <c r="SRP18"/>
      <c r="SRQ18"/>
      <c r="SRR18"/>
      <c r="SRS18"/>
      <c r="SRT18"/>
      <c r="SRU18"/>
      <c r="SRV18"/>
      <c r="SRW18"/>
      <c r="SRX18"/>
      <c r="SRY18"/>
      <c r="SRZ18"/>
      <c r="SSA18"/>
      <c r="SSB18"/>
      <c r="SSC18"/>
      <c r="SSD18"/>
      <c r="SSE18"/>
      <c r="SSF18"/>
      <c r="SSG18"/>
      <c r="SSH18"/>
      <c r="SSI18"/>
      <c r="SSJ18"/>
      <c r="SSK18"/>
      <c r="SSL18"/>
      <c r="SSM18"/>
      <c r="SSN18"/>
      <c r="SSO18"/>
      <c r="SSP18"/>
      <c r="SSQ18"/>
      <c r="SSR18"/>
      <c r="SSS18"/>
      <c r="SST18"/>
      <c r="SSU18"/>
      <c r="SSV18"/>
      <c r="SSW18"/>
      <c r="SSX18"/>
      <c r="SSY18"/>
      <c r="SSZ18"/>
      <c r="STA18"/>
      <c r="STB18"/>
      <c r="STC18"/>
      <c r="STD18"/>
      <c r="STE18"/>
      <c r="STF18"/>
      <c r="STG18"/>
      <c r="STH18"/>
      <c r="STI18"/>
      <c r="STJ18"/>
      <c r="STK18"/>
      <c r="STL18"/>
      <c r="STM18"/>
      <c r="STN18"/>
      <c r="STO18"/>
      <c r="STP18"/>
      <c r="STQ18"/>
      <c r="STR18"/>
      <c r="STS18"/>
      <c r="STT18"/>
      <c r="STU18"/>
      <c r="STV18"/>
      <c r="STW18"/>
      <c r="STX18"/>
      <c r="STY18"/>
      <c r="STZ18"/>
      <c r="SUA18"/>
      <c r="SUB18"/>
      <c r="SUC18"/>
      <c r="SUD18"/>
      <c r="SUE18"/>
      <c r="SUF18"/>
      <c r="SUG18"/>
      <c r="SUH18"/>
      <c r="SUI18"/>
      <c r="SUJ18"/>
      <c r="SUK18"/>
      <c r="SUL18"/>
      <c r="SUM18"/>
      <c r="SUN18"/>
      <c r="SUO18"/>
      <c r="SUP18"/>
      <c r="SUQ18"/>
      <c r="SUR18"/>
      <c r="SUS18"/>
      <c r="SUT18"/>
      <c r="SUU18"/>
      <c r="SUV18"/>
      <c r="SUW18"/>
      <c r="SUX18"/>
      <c r="SUY18"/>
      <c r="SUZ18"/>
      <c r="SVA18"/>
      <c r="SVB18"/>
      <c r="SVC18"/>
      <c r="SVD18"/>
      <c r="SVE18"/>
      <c r="SVF18"/>
      <c r="SVG18"/>
      <c r="SVH18"/>
      <c r="SVI18"/>
      <c r="SVJ18"/>
      <c r="SVK18"/>
      <c r="SVL18"/>
      <c r="SVM18"/>
      <c r="SVN18"/>
      <c r="SVO18"/>
      <c r="SVP18"/>
      <c r="SVQ18"/>
      <c r="SVR18"/>
      <c r="SVS18"/>
      <c r="SVT18"/>
      <c r="SVU18"/>
      <c r="SVV18"/>
      <c r="SVW18"/>
      <c r="SVX18"/>
      <c r="SVY18"/>
      <c r="SVZ18"/>
      <c r="SWA18"/>
      <c r="SWB18"/>
      <c r="SWC18"/>
      <c r="SWD18"/>
      <c r="SWE18"/>
      <c r="SWF18"/>
      <c r="SWG18"/>
      <c r="SWH18"/>
      <c r="SWI18"/>
      <c r="SWJ18"/>
      <c r="SWK18"/>
      <c r="SWL18"/>
      <c r="SWM18"/>
      <c r="SWN18"/>
      <c r="SWO18"/>
      <c r="SWP18"/>
      <c r="SWQ18"/>
      <c r="SWR18"/>
      <c r="SWS18"/>
      <c r="SWT18"/>
      <c r="SWU18"/>
      <c r="SWV18"/>
      <c r="SWW18"/>
      <c r="SWX18"/>
      <c r="SWY18"/>
      <c r="SWZ18"/>
      <c r="SXA18"/>
      <c r="SXB18"/>
      <c r="SXC18"/>
      <c r="SXD18"/>
      <c r="SXE18"/>
      <c r="SXF18"/>
      <c r="SXG18"/>
      <c r="SXH18"/>
      <c r="SXI18"/>
      <c r="SXJ18"/>
      <c r="SXK18"/>
      <c r="SXL18"/>
      <c r="SXM18"/>
      <c r="SXN18"/>
      <c r="SXO18"/>
      <c r="SXP18"/>
      <c r="SXQ18"/>
      <c r="SXR18"/>
      <c r="SXS18"/>
      <c r="SXT18"/>
      <c r="SXU18"/>
      <c r="SXV18"/>
      <c r="SXW18"/>
      <c r="SXX18"/>
      <c r="SXY18"/>
      <c r="SXZ18"/>
      <c r="SYA18"/>
      <c r="SYB18"/>
      <c r="SYC18"/>
      <c r="SYD18"/>
      <c r="SYE18"/>
      <c r="SYF18"/>
      <c r="SYG18"/>
      <c r="SYH18"/>
      <c r="SYI18"/>
      <c r="SYJ18"/>
      <c r="SYK18"/>
      <c r="SYL18"/>
      <c r="SYM18"/>
      <c r="SYN18"/>
      <c r="SYO18"/>
      <c r="SYP18"/>
      <c r="SYQ18"/>
      <c r="SYR18"/>
      <c r="SYS18"/>
      <c r="SYT18"/>
      <c r="SYU18"/>
      <c r="SYV18"/>
      <c r="SYW18"/>
      <c r="SYX18"/>
      <c r="SYY18"/>
      <c r="SYZ18"/>
      <c r="SZA18"/>
      <c r="SZB18"/>
      <c r="SZC18"/>
      <c r="SZD18"/>
      <c r="SZE18"/>
      <c r="SZF18"/>
      <c r="SZG18"/>
      <c r="SZH18"/>
      <c r="SZI18"/>
      <c r="SZJ18"/>
      <c r="SZK18"/>
      <c r="SZL18"/>
      <c r="SZM18"/>
      <c r="SZN18"/>
      <c r="SZO18"/>
      <c r="SZP18"/>
      <c r="SZQ18"/>
      <c r="SZR18"/>
      <c r="SZS18"/>
      <c r="SZT18"/>
      <c r="SZU18"/>
      <c r="SZV18"/>
      <c r="SZW18"/>
      <c r="SZX18"/>
      <c r="SZY18"/>
      <c r="SZZ18"/>
      <c r="TAA18"/>
      <c r="TAB18"/>
      <c r="TAC18"/>
      <c r="TAD18"/>
      <c r="TAE18"/>
      <c r="TAF18"/>
      <c r="TAG18"/>
      <c r="TAH18"/>
      <c r="TAI18"/>
      <c r="TAJ18"/>
      <c r="TAK18"/>
      <c r="TAL18"/>
      <c r="TAM18"/>
      <c r="TAN18"/>
      <c r="TAO18"/>
      <c r="TAP18"/>
      <c r="TAQ18"/>
      <c r="TAR18"/>
      <c r="TAS18"/>
      <c r="TAT18"/>
      <c r="TAU18"/>
      <c r="TAV18"/>
      <c r="TAW18"/>
      <c r="TAX18"/>
      <c r="TAY18"/>
      <c r="TAZ18"/>
      <c r="TBA18"/>
      <c r="TBB18"/>
      <c r="TBC18"/>
      <c r="TBD18"/>
      <c r="TBE18"/>
      <c r="TBF18"/>
      <c r="TBG18"/>
      <c r="TBH18"/>
      <c r="TBI18"/>
      <c r="TBJ18"/>
      <c r="TBK18"/>
      <c r="TBL18"/>
      <c r="TBM18"/>
      <c r="TBN18"/>
      <c r="TBO18"/>
      <c r="TBP18"/>
      <c r="TBQ18"/>
      <c r="TBR18"/>
      <c r="TBS18"/>
      <c r="TBT18"/>
      <c r="TBU18"/>
      <c r="TBV18"/>
      <c r="TBW18"/>
      <c r="TBX18"/>
      <c r="TBY18"/>
      <c r="TBZ18"/>
      <c r="TCA18"/>
      <c r="TCB18"/>
      <c r="TCC18"/>
      <c r="TCD18"/>
      <c r="TCE18"/>
      <c r="TCF18"/>
      <c r="TCG18"/>
      <c r="TCH18"/>
      <c r="TCI18"/>
      <c r="TCJ18"/>
      <c r="TCK18"/>
      <c r="TCL18"/>
      <c r="TCM18"/>
      <c r="TCN18"/>
      <c r="TCO18"/>
      <c r="TCP18"/>
      <c r="TCQ18"/>
      <c r="TCR18"/>
      <c r="TCS18"/>
      <c r="TCT18"/>
      <c r="TCU18"/>
      <c r="TCV18"/>
      <c r="TCW18"/>
      <c r="TCX18"/>
      <c r="TCY18"/>
      <c r="TCZ18"/>
      <c r="TDA18"/>
      <c r="TDB18"/>
      <c r="TDC18"/>
      <c r="TDD18"/>
      <c r="TDE18"/>
      <c r="TDF18"/>
      <c r="TDG18"/>
      <c r="TDH18"/>
      <c r="TDI18"/>
      <c r="TDJ18"/>
      <c r="TDK18"/>
      <c r="TDL18"/>
      <c r="TDM18"/>
      <c r="TDN18"/>
      <c r="TDO18"/>
      <c r="TDP18"/>
      <c r="TDQ18"/>
      <c r="TDR18"/>
      <c r="TDS18"/>
      <c r="TDT18"/>
      <c r="TDU18"/>
      <c r="TDV18"/>
      <c r="TDW18"/>
      <c r="TDX18"/>
      <c r="TDY18"/>
      <c r="TDZ18"/>
      <c r="TEA18"/>
      <c r="TEB18"/>
      <c r="TEC18"/>
      <c r="TED18"/>
      <c r="TEE18"/>
      <c r="TEF18"/>
      <c r="TEG18"/>
      <c r="TEH18"/>
      <c r="TEI18"/>
      <c r="TEJ18"/>
      <c r="TEK18"/>
      <c r="TEL18"/>
      <c r="TEM18"/>
      <c r="TEN18"/>
      <c r="TEO18"/>
      <c r="TEP18"/>
      <c r="TEQ18"/>
      <c r="TER18"/>
      <c r="TES18"/>
      <c r="TET18"/>
      <c r="TEU18"/>
      <c r="TEV18"/>
      <c r="TEW18"/>
      <c r="TEX18"/>
      <c r="TEY18"/>
      <c r="TEZ18"/>
      <c r="TFA18"/>
      <c r="TFB18"/>
      <c r="TFC18"/>
      <c r="TFD18"/>
      <c r="TFE18"/>
      <c r="TFF18"/>
      <c r="TFG18"/>
      <c r="TFH18"/>
      <c r="TFI18"/>
      <c r="TFJ18"/>
      <c r="TFK18"/>
      <c r="TFL18"/>
      <c r="TFM18"/>
      <c r="TFN18"/>
      <c r="TFO18"/>
      <c r="TFP18"/>
      <c r="TFQ18"/>
      <c r="TFR18"/>
      <c r="TFS18"/>
      <c r="TFT18"/>
      <c r="TFU18"/>
      <c r="TFV18"/>
      <c r="TFW18"/>
      <c r="TFX18"/>
      <c r="TFY18"/>
      <c r="TFZ18"/>
      <c r="TGA18"/>
      <c r="TGB18"/>
      <c r="TGC18"/>
      <c r="TGD18"/>
      <c r="TGE18"/>
      <c r="TGF18"/>
      <c r="TGG18"/>
      <c r="TGH18"/>
      <c r="TGI18"/>
      <c r="TGJ18"/>
      <c r="TGK18"/>
      <c r="TGL18"/>
      <c r="TGM18"/>
      <c r="TGN18"/>
      <c r="TGO18"/>
      <c r="TGP18"/>
      <c r="TGQ18"/>
      <c r="TGR18"/>
      <c r="TGS18"/>
      <c r="TGT18"/>
      <c r="TGU18"/>
      <c r="TGV18"/>
      <c r="TGW18"/>
      <c r="TGX18"/>
      <c r="TGY18"/>
      <c r="TGZ18"/>
      <c r="THA18"/>
      <c r="THB18"/>
      <c r="THC18"/>
      <c r="THD18"/>
      <c r="THE18"/>
      <c r="THF18"/>
      <c r="THG18"/>
      <c r="THH18"/>
      <c r="THI18"/>
      <c r="THJ18"/>
      <c r="THK18"/>
      <c r="THL18"/>
      <c r="THM18"/>
      <c r="THN18"/>
      <c r="THO18"/>
      <c r="THP18"/>
      <c r="THQ18"/>
      <c r="THR18"/>
      <c r="THS18"/>
      <c r="THT18"/>
      <c r="THU18"/>
      <c r="THV18"/>
      <c r="THW18"/>
      <c r="THX18"/>
      <c r="THY18"/>
      <c r="THZ18"/>
      <c r="TIA18"/>
      <c r="TIB18"/>
      <c r="TIC18"/>
      <c r="TID18"/>
      <c r="TIE18"/>
      <c r="TIF18"/>
      <c r="TIG18"/>
      <c r="TIH18"/>
      <c r="TII18"/>
      <c r="TIJ18"/>
      <c r="TIK18"/>
      <c r="TIL18"/>
      <c r="TIM18"/>
      <c r="TIN18"/>
      <c r="TIO18"/>
      <c r="TIP18"/>
      <c r="TIQ18"/>
      <c r="TIR18"/>
      <c r="TIS18"/>
      <c r="TIT18"/>
      <c r="TIU18"/>
      <c r="TIV18"/>
      <c r="TIW18"/>
      <c r="TIX18"/>
      <c r="TIY18"/>
      <c r="TIZ18"/>
      <c r="TJA18"/>
      <c r="TJB18"/>
      <c r="TJC18"/>
      <c r="TJD18"/>
      <c r="TJE18"/>
      <c r="TJF18"/>
      <c r="TJG18"/>
      <c r="TJH18"/>
      <c r="TJI18"/>
      <c r="TJJ18"/>
      <c r="TJK18"/>
      <c r="TJL18"/>
      <c r="TJM18"/>
      <c r="TJN18"/>
      <c r="TJO18"/>
      <c r="TJP18"/>
      <c r="TJQ18"/>
      <c r="TJR18"/>
      <c r="TJS18"/>
      <c r="TJT18"/>
      <c r="TJU18"/>
      <c r="TJV18"/>
      <c r="TJW18"/>
      <c r="TJX18"/>
      <c r="TJY18"/>
      <c r="TJZ18"/>
      <c r="TKA18"/>
      <c r="TKB18"/>
      <c r="TKC18"/>
      <c r="TKD18"/>
      <c r="TKE18"/>
      <c r="TKF18"/>
      <c r="TKG18"/>
      <c r="TKH18"/>
      <c r="TKI18"/>
      <c r="TKJ18"/>
      <c r="TKK18"/>
      <c r="TKL18"/>
      <c r="TKM18"/>
      <c r="TKN18"/>
      <c r="TKO18"/>
      <c r="TKP18"/>
      <c r="TKQ18"/>
      <c r="TKR18"/>
      <c r="TKS18"/>
      <c r="TKT18"/>
      <c r="TKU18"/>
      <c r="TKV18"/>
      <c r="TKW18"/>
      <c r="TKX18"/>
      <c r="TKY18"/>
      <c r="TKZ18"/>
      <c r="TLA18"/>
      <c r="TLB18"/>
      <c r="TLC18"/>
      <c r="TLD18"/>
      <c r="TLE18"/>
      <c r="TLF18"/>
      <c r="TLG18"/>
      <c r="TLH18"/>
      <c r="TLI18"/>
      <c r="TLJ18"/>
      <c r="TLK18"/>
      <c r="TLL18"/>
      <c r="TLM18"/>
      <c r="TLN18"/>
      <c r="TLO18"/>
      <c r="TLP18"/>
      <c r="TLQ18"/>
      <c r="TLR18"/>
      <c r="TLS18"/>
      <c r="TLT18"/>
      <c r="TLU18"/>
      <c r="TLV18"/>
      <c r="TLW18"/>
      <c r="TLX18"/>
      <c r="TLY18"/>
      <c r="TLZ18"/>
      <c r="TMA18"/>
      <c r="TMB18"/>
      <c r="TMC18"/>
      <c r="TMD18"/>
      <c r="TME18"/>
      <c r="TMF18"/>
      <c r="TMG18"/>
      <c r="TMH18"/>
      <c r="TMI18"/>
      <c r="TMJ18"/>
      <c r="TMK18"/>
      <c r="TML18"/>
      <c r="TMM18"/>
      <c r="TMN18"/>
      <c r="TMO18"/>
      <c r="TMP18"/>
      <c r="TMQ18"/>
      <c r="TMR18"/>
      <c r="TMS18"/>
      <c r="TMT18"/>
      <c r="TMU18"/>
      <c r="TMV18"/>
      <c r="TMW18"/>
      <c r="TMX18"/>
      <c r="TMY18"/>
      <c r="TMZ18"/>
      <c r="TNA18"/>
      <c r="TNB18"/>
      <c r="TNC18"/>
      <c r="TND18"/>
      <c r="TNE18"/>
      <c r="TNF18"/>
      <c r="TNG18"/>
      <c r="TNH18"/>
      <c r="TNI18"/>
      <c r="TNJ18"/>
      <c r="TNK18"/>
      <c r="TNL18"/>
      <c r="TNM18"/>
      <c r="TNN18"/>
      <c r="TNO18"/>
      <c r="TNP18"/>
      <c r="TNQ18"/>
      <c r="TNR18"/>
      <c r="TNS18"/>
      <c r="TNT18"/>
      <c r="TNU18"/>
      <c r="TNV18"/>
      <c r="TNW18"/>
      <c r="TNX18"/>
      <c r="TNY18"/>
      <c r="TNZ18"/>
      <c r="TOA18"/>
      <c r="TOB18"/>
      <c r="TOC18"/>
      <c r="TOD18"/>
      <c r="TOE18"/>
      <c r="TOF18"/>
      <c r="TOG18"/>
      <c r="TOH18"/>
      <c r="TOI18"/>
      <c r="TOJ18"/>
      <c r="TOK18"/>
      <c r="TOL18"/>
      <c r="TOM18"/>
      <c r="TON18"/>
      <c r="TOO18"/>
      <c r="TOP18"/>
      <c r="TOQ18"/>
      <c r="TOR18"/>
      <c r="TOS18"/>
      <c r="TOT18"/>
      <c r="TOU18"/>
      <c r="TOV18"/>
      <c r="TOW18"/>
      <c r="TOX18"/>
      <c r="TOY18"/>
      <c r="TOZ18"/>
      <c r="TPA18"/>
      <c r="TPB18"/>
      <c r="TPC18"/>
      <c r="TPD18"/>
      <c r="TPE18"/>
      <c r="TPF18"/>
      <c r="TPG18"/>
      <c r="TPH18"/>
      <c r="TPI18"/>
      <c r="TPJ18"/>
      <c r="TPK18"/>
      <c r="TPL18"/>
      <c r="TPM18"/>
      <c r="TPN18"/>
      <c r="TPO18"/>
      <c r="TPP18"/>
      <c r="TPQ18"/>
      <c r="TPR18"/>
      <c r="TPS18"/>
      <c r="TPT18"/>
      <c r="TPU18"/>
      <c r="TPV18"/>
      <c r="TPW18"/>
      <c r="TPX18"/>
      <c r="TPY18"/>
      <c r="TPZ18"/>
      <c r="TQA18"/>
      <c r="TQB18"/>
      <c r="TQC18"/>
      <c r="TQD18"/>
      <c r="TQE18"/>
      <c r="TQF18"/>
      <c r="TQG18"/>
      <c r="TQH18"/>
      <c r="TQI18"/>
      <c r="TQJ18"/>
      <c r="TQK18"/>
      <c r="TQL18"/>
      <c r="TQM18"/>
      <c r="TQN18"/>
      <c r="TQO18"/>
      <c r="TQP18"/>
      <c r="TQQ18"/>
      <c r="TQR18"/>
      <c r="TQS18"/>
      <c r="TQT18"/>
      <c r="TQU18"/>
      <c r="TQV18"/>
      <c r="TQW18"/>
      <c r="TQX18"/>
      <c r="TQY18"/>
      <c r="TQZ18"/>
      <c r="TRA18"/>
      <c r="TRB18"/>
      <c r="TRC18"/>
      <c r="TRD18"/>
      <c r="TRE18"/>
      <c r="TRF18"/>
      <c r="TRG18"/>
      <c r="TRH18"/>
      <c r="TRI18"/>
      <c r="TRJ18"/>
      <c r="TRK18"/>
      <c r="TRL18"/>
      <c r="TRM18"/>
      <c r="TRN18"/>
      <c r="TRO18"/>
      <c r="TRP18"/>
      <c r="TRQ18"/>
      <c r="TRR18"/>
      <c r="TRS18"/>
      <c r="TRT18"/>
      <c r="TRU18"/>
      <c r="TRV18"/>
      <c r="TRW18"/>
      <c r="TRX18"/>
      <c r="TRY18"/>
      <c r="TRZ18"/>
      <c r="TSA18"/>
      <c r="TSB18"/>
      <c r="TSC18"/>
      <c r="TSD18"/>
      <c r="TSE18"/>
      <c r="TSF18"/>
      <c r="TSG18"/>
      <c r="TSH18"/>
      <c r="TSI18"/>
      <c r="TSJ18"/>
      <c r="TSK18"/>
      <c r="TSL18"/>
      <c r="TSM18"/>
      <c r="TSN18"/>
      <c r="TSO18"/>
      <c r="TSP18"/>
      <c r="TSQ18"/>
      <c r="TSR18"/>
      <c r="TSS18"/>
      <c r="TST18"/>
      <c r="TSU18"/>
      <c r="TSV18"/>
      <c r="TSW18"/>
      <c r="TSX18"/>
      <c r="TSY18"/>
      <c r="TSZ18"/>
      <c r="TTA18"/>
      <c r="TTB18"/>
      <c r="TTC18"/>
      <c r="TTD18"/>
      <c r="TTE18"/>
      <c r="TTF18"/>
      <c r="TTG18"/>
      <c r="TTH18"/>
      <c r="TTI18"/>
      <c r="TTJ18"/>
      <c r="TTK18"/>
      <c r="TTL18"/>
      <c r="TTM18"/>
      <c r="TTN18"/>
      <c r="TTO18"/>
      <c r="TTP18"/>
      <c r="TTQ18"/>
      <c r="TTR18"/>
      <c r="TTS18"/>
      <c r="TTT18"/>
      <c r="TTU18"/>
      <c r="TTV18"/>
      <c r="TTW18"/>
      <c r="TTX18"/>
      <c r="TTY18"/>
      <c r="TTZ18"/>
      <c r="TUA18"/>
      <c r="TUB18"/>
      <c r="TUC18"/>
      <c r="TUD18"/>
      <c r="TUE18"/>
      <c r="TUF18"/>
      <c r="TUG18"/>
      <c r="TUH18"/>
      <c r="TUI18"/>
      <c r="TUJ18"/>
      <c r="TUK18"/>
      <c r="TUL18"/>
      <c r="TUM18"/>
      <c r="TUN18"/>
      <c r="TUO18"/>
      <c r="TUP18"/>
      <c r="TUQ18"/>
      <c r="TUR18"/>
      <c r="TUS18"/>
      <c r="TUT18"/>
      <c r="TUU18"/>
      <c r="TUV18"/>
      <c r="TUW18"/>
      <c r="TUX18"/>
      <c r="TUY18"/>
      <c r="TUZ18"/>
      <c r="TVA18"/>
      <c r="TVB18"/>
      <c r="TVC18"/>
      <c r="TVD18"/>
      <c r="TVE18"/>
      <c r="TVF18"/>
      <c r="TVG18"/>
      <c r="TVH18"/>
      <c r="TVI18"/>
      <c r="TVJ18"/>
      <c r="TVK18"/>
      <c r="TVL18"/>
      <c r="TVM18"/>
      <c r="TVN18"/>
      <c r="TVO18"/>
      <c r="TVP18"/>
      <c r="TVQ18"/>
      <c r="TVR18"/>
      <c r="TVS18"/>
      <c r="TVT18"/>
      <c r="TVU18"/>
      <c r="TVV18"/>
      <c r="TVW18"/>
      <c r="TVX18"/>
      <c r="TVY18"/>
      <c r="TVZ18"/>
      <c r="TWA18"/>
      <c r="TWB18"/>
      <c r="TWC18"/>
      <c r="TWD18"/>
      <c r="TWE18"/>
      <c r="TWF18"/>
      <c r="TWG18"/>
      <c r="TWH18"/>
      <c r="TWI18"/>
      <c r="TWJ18"/>
      <c r="TWK18"/>
      <c r="TWL18"/>
      <c r="TWM18"/>
      <c r="TWN18"/>
      <c r="TWO18"/>
      <c r="TWP18"/>
      <c r="TWQ18"/>
      <c r="TWR18"/>
      <c r="TWS18"/>
      <c r="TWT18"/>
      <c r="TWU18"/>
      <c r="TWV18"/>
      <c r="TWW18"/>
      <c r="TWX18"/>
      <c r="TWY18"/>
      <c r="TWZ18"/>
      <c r="TXA18"/>
      <c r="TXB18"/>
      <c r="TXC18"/>
      <c r="TXD18"/>
      <c r="TXE18"/>
      <c r="TXF18"/>
      <c r="TXG18"/>
      <c r="TXH18"/>
      <c r="TXI18"/>
      <c r="TXJ18"/>
      <c r="TXK18"/>
      <c r="TXL18"/>
      <c r="TXM18"/>
      <c r="TXN18"/>
      <c r="TXO18"/>
      <c r="TXP18"/>
      <c r="TXQ18"/>
      <c r="TXR18"/>
      <c r="TXS18"/>
      <c r="TXT18"/>
      <c r="TXU18"/>
      <c r="TXV18"/>
      <c r="TXW18"/>
      <c r="TXX18"/>
      <c r="TXY18"/>
      <c r="TXZ18"/>
      <c r="TYA18"/>
      <c r="TYB18"/>
      <c r="TYC18"/>
      <c r="TYD18"/>
      <c r="TYE18"/>
      <c r="TYF18"/>
      <c r="TYG18"/>
      <c r="TYH18"/>
      <c r="TYI18"/>
      <c r="TYJ18"/>
      <c r="TYK18"/>
      <c r="TYL18"/>
      <c r="TYM18"/>
      <c r="TYN18"/>
      <c r="TYO18"/>
      <c r="TYP18"/>
      <c r="TYQ18"/>
      <c r="TYR18"/>
      <c r="TYS18"/>
      <c r="TYT18"/>
      <c r="TYU18"/>
      <c r="TYV18"/>
      <c r="TYW18"/>
      <c r="TYX18"/>
      <c r="TYY18"/>
      <c r="TYZ18"/>
      <c r="TZA18"/>
      <c r="TZB18"/>
      <c r="TZC18"/>
      <c r="TZD18"/>
      <c r="TZE18"/>
      <c r="TZF18"/>
      <c r="TZG18"/>
      <c r="TZH18"/>
      <c r="TZI18"/>
      <c r="TZJ18"/>
      <c r="TZK18"/>
      <c r="TZL18"/>
      <c r="TZM18"/>
      <c r="TZN18"/>
      <c r="TZO18"/>
      <c r="TZP18"/>
      <c r="TZQ18"/>
      <c r="TZR18"/>
      <c r="TZS18"/>
      <c r="TZT18"/>
      <c r="TZU18"/>
      <c r="TZV18"/>
      <c r="TZW18"/>
      <c r="TZX18"/>
      <c r="TZY18"/>
      <c r="TZZ18"/>
      <c r="UAA18"/>
      <c r="UAB18"/>
      <c r="UAC18"/>
      <c r="UAD18"/>
      <c r="UAE18"/>
      <c r="UAF18"/>
      <c r="UAG18"/>
      <c r="UAH18"/>
      <c r="UAI18"/>
      <c r="UAJ18"/>
      <c r="UAK18"/>
      <c r="UAL18"/>
      <c r="UAM18"/>
      <c r="UAN18"/>
      <c r="UAO18"/>
      <c r="UAP18"/>
      <c r="UAQ18"/>
      <c r="UAR18"/>
      <c r="UAS18"/>
      <c r="UAT18"/>
      <c r="UAU18"/>
      <c r="UAV18"/>
      <c r="UAW18"/>
      <c r="UAX18"/>
      <c r="UAY18"/>
      <c r="UAZ18"/>
      <c r="UBA18"/>
      <c r="UBB18"/>
      <c r="UBC18"/>
      <c r="UBD18"/>
      <c r="UBE18"/>
      <c r="UBF18"/>
      <c r="UBG18"/>
      <c r="UBH18"/>
      <c r="UBI18"/>
      <c r="UBJ18"/>
      <c r="UBK18"/>
      <c r="UBL18"/>
      <c r="UBM18"/>
      <c r="UBN18"/>
      <c r="UBO18"/>
      <c r="UBP18"/>
      <c r="UBQ18"/>
      <c r="UBR18"/>
      <c r="UBS18"/>
      <c r="UBT18"/>
      <c r="UBU18"/>
      <c r="UBV18"/>
      <c r="UBW18"/>
      <c r="UBX18"/>
      <c r="UBY18"/>
      <c r="UBZ18"/>
      <c r="UCA18"/>
      <c r="UCB18"/>
      <c r="UCC18"/>
      <c r="UCD18"/>
      <c r="UCE18"/>
      <c r="UCF18"/>
      <c r="UCG18"/>
      <c r="UCH18"/>
      <c r="UCI18"/>
      <c r="UCJ18"/>
      <c r="UCK18"/>
      <c r="UCL18"/>
      <c r="UCM18"/>
      <c r="UCN18"/>
      <c r="UCO18"/>
      <c r="UCP18"/>
      <c r="UCQ18"/>
      <c r="UCR18"/>
      <c r="UCS18"/>
      <c r="UCT18"/>
      <c r="UCU18"/>
      <c r="UCV18"/>
      <c r="UCW18"/>
      <c r="UCX18"/>
      <c r="UCY18"/>
      <c r="UCZ18"/>
      <c r="UDA18"/>
      <c r="UDB18"/>
      <c r="UDC18"/>
      <c r="UDD18"/>
      <c r="UDE18"/>
      <c r="UDF18"/>
      <c r="UDG18"/>
      <c r="UDH18"/>
      <c r="UDI18"/>
      <c r="UDJ18"/>
      <c r="UDK18"/>
      <c r="UDL18"/>
      <c r="UDM18"/>
      <c r="UDN18"/>
      <c r="UDO18"/>
      <c r="UDP18"/>
      <c r="UDQ18"/>
      <c r="UDR18"/>
      <c r="UDS18"/>
      <c r="UDT18"/>
      <c r="UDU18"/>
      <c r="UDV18"/>
      <c r="UDW18"/>
      <c r="UDX18"/>
      <c r="UDY18"/>
      <c r="UDZ18"/>
      <c r="UEA18"/>
      <c r="UEB18"/>
      <c r="UEC18"/>
      <c r="UED18"/>
      <c r="UEE18"/>
      <c r="UEF18"/>
      <c r="UEG18"/>
      <c r="UEH18"/>
      <c r="UEI18"/>
      <c r="UEJ18"/>
      <c r="UEK18"/>
      <c r="UEL18"/>
      <c r="UEM18"/>
      <c r="UEN18"/>
      <c r="UEO18"/>
      <c r="UEP18"/>
      <c r="UEQ18"/>
      <c r="UER18"/>
      <c r="UES18"/>
      <c r="UET18"/>
      <c r="UEU18"/>
      <c r="UEV18"/>
      <c r="UEW18"/>
      <c r="UEX18"/>
      <c r="UEY18"/>
      <c r="UEZ18"/>
      <c r="UFA18"/>
      <c r="UFB18"/>
      <c r="UFC18"/>
      <c r="UFD18"/>
      <c r="UFE18"/>
      <c r="UFF18"/>
      <c r="UFG18"/>
      <c r="UFH18"/>
      <c r="UFI18"/>
      <c r="UFJ18"/>
      <c r="UFK18"/>
      <c r="UFL18"/>
      <c r="UFM18"/>
      <c r="UFN18"/>
      <c r="UFO18"/>
      <c r="UFP18"/>
      <c r="UFQ18"/>
      <c r="UFR18"/>
      <c r="UFS18"/>
      <c r="UFT18"/>
      <c r="UFU18"/>
      <c r="UFV18"/>
      <c r="UFW18"/>
      <c r="UFX18"/>
      <c r="UFY18"/>
      <c r="UFZ18"/>
      <c r="UGA18"/>
      <c r="UGB18"/>
      <c r="UGC18"/>
      <c r="UGD18"/>
      <c r="UGE18"/>
      <c r="UGF18"/>
      <c r="UGG18"/>
      <c r="UGH18"/>
      <c r="UGI18"/>
      <c r="UGJ18"/>
      <c r="UGK18"/>
      <c r="UGL18"/>
      <c r="UGM18"/>
      <c r="UGN18"/>
      <c r="UGO18"/>
      <c r="UGP18"/>
      <c r="UGQ18"/>
      <c r="UGR18"/>
      <c r="UGS18"/>
      <c r="UGT18"/>
      <c r="UGU18"/>
      <c r="UGV18"/>
      <c r="UGW18"/>
      <c r="UGX18"/>
      <c r="UGY18"/>
      <c r="UGZ18"/>
      <c r="UHA18"/>
      <c r="UHB18"/>
      <c r="UHC18"/>
      <c r="UHD18"/>
      <c r="UHE18"/>
      <c r="UHF18"/>
      <c r="UHG18"/>
      <c r="UHH18"/>
      <c r="UHI18"/>
      <c r="UHJ18"/>
      <c r="UHK18"/>
      <c r="UHL18"/>
      <c r="UHM18"/>
      <c r="UHN18"/>
      <c r="UHO18"/>
      <c r="UHP18"/>
      <c r="UHQ18"/>
      <c r="UHR18"/>
      <c r="UHS18"/>
      <c r="UHT18"/>
      <c r="UHU18"/>
      <c r="UHV18"/>
      <c r="UHW18"/>
      <c r="UHX18"/>
      <c r="UHY18"/>
      <c r="UHZ18"/>
      <c r="UIA18"/>
      <c r="UIB18"/>
      <c r="UIC18"/>
      <c r="UID18"/>
      <c r="UIE18"/>
      <c r="UIF18"/>
      <c r="UIG18"/>
      <c r="UIH18"/>
      <c r="UII18"/>
      <c r="UIJ18"/>
      <c r="UIK18"/>
      <c r="UIL18"/>
      <c r="UIM18"/>
      <c r="UIN18"/>
      <c r="UIO18"/>
      <c r="UIP18"/>
      <c r="UIQ18"/>
      <c r="UIR18"/>
      <c r="UIS18"/>
      <c r="UIT18"/>
      <c r="UIU18"/>
      <c r="UIV18"/>
      <c r="UIW18"/>
      <c r="UIX18"/>
      <c r="UIY18"/>
      <c r="UIZ18"/>
      <c r="UJA18"/>
      <c r="UJB18"/>
      <c r="UJC18"/>
      <c r="UJD18"/>
      <c r="UJE18"/>
      <c r="UJF18"/>
      <c r="UJG18"/>
      <c r="UJH18"/>
      <c r="UJI18"/>
      <c r="UJJ18"/>
      <c r="UJK18"/>
      <c r="UJL18"/>
      <c r="UJM18"/>
      <c r="UJN18"/>
      <c r="UJO18"/>
      <c r="UJP18"/>
      <c r="UJQ18"/>
      <c r="UJR18"/>
      <c r="UJS18"/>
      <c r="UJT18"/>
      <c r="UJU18"/>
      <c r="UJV18"/>
      <c r="UJW18"/>
      <c r="UJX18"/>
      <c r="UJY18"/>
      <c r="UJZ18"/>
      <c r="UKA18"/>
      <c r="UKB18"/>
      <c r="UKC18"/>
      <c r="UKD18"/>
      <c r="UKE18"/>
      <c r="UKF18"/>
      <c r="UKG18"/>
      <c r="UKH18"/>
      <c r="UKI18"/>
      <c r="UKJ18"/>
      <c r="UKK18"/>
      <c r="UKL18"/>
      <c r="UKM18"/>
      <c r="UKN18"/>
      <c r="UKO18"/>
      <c r="UKP18"/>
      <c r="UKQ18"/>
      <c r="UKR18"/>
      <c r="UKS18"/>
      <c r="UKT18"/>
      <c r="UKU18"/>
      <c r="UKV18"/>
      <c r="UKW18"/>
      <c r="UKX18"/>
      <c r="UKY18"/>
      <c r="UKZ18"/>
      <c r="ULA18"/>
      <c r="ULB18"/>
      <c r="ULC18"/>
      <c r="ULD18"/>
      <c r="ULE18"/>
      <c r="ULF18"/>
      <c r="ULG18"/>
      <c r="ULH18"/>
      <c r="ULI18"/>
      <c r="ULJ18"/>
      <c r="ULK18"/>
      <c r="ULL18"/>
      <c r="ULM18"/>
      <c r="ULN18"/>
      <c r="ULO18"/>
      <c r="ULP18"/>
      <c r="ULQ18"/>
      <c r="ULR18"/>
      <c r="ULS18"/>
      <c r="ULT18"/>
      <c r="ULU18"/>
      <c r="ULV18"/>
      <c r="ULW18"/>
      <c r="ULX18"/>
      <c r="ULY18"/>
      <c r="ULZ18"/>
      <c r="UMA18"/>
      <c r="UMB18"/>
      <c r="UMC18"/>
      <c r="UMD18"/>
      <c r="UME18"/>
      <c r="UMF18"/>
      <c r="UMG18"/>
      <c r="UMH18"/>
      <c r="UMI18"/>
      <c r="UMJ18"/>
      <c r="UMK18"/>
      <c r="UML18"/>
      <c r="UMM18"/>
      <c r="UMN18"/>
      <c r="UMO18"/>
      <c r="UMP18"/>
      <c r="UMQ18"/>
      <c r="UMR18"/>
      <c r="UMS18"/>
      <c r="UMT18"/>
      <c r="UMU18"/>
      <c r="UMV18"/>
      <c r="UMW18"/>
      <c r="UMX18"/>
      <c r="UMY18"/>
      <c r="UMZ18"/>
      <c r="UNA18"/>
      <c r="UNB18"/>
      <c r="UNC18"/>
      <c r="UND18"/>
      <c r="UNE18"/>
      <c r="UNF18"/>
      <c r="UNG18"/>
      <c r="UNH18"/>
      <c r="UNI18"/>
      <c r="UNJ18"/>
      <c r="UNK18"/>
      <c r="UNL18"/>
      <c r="UNM18"/>
      <c r="UNN18"/>
      <c r="UNO18"/>
      <c r="UNP18"/>
      <c r="UNQ18"/>
      <c r="UNR18"/>
      <c r="UNS18"/>
      <c r="UNT18"/>
      <c r="UNU18"/>
      <c r="UNV18"/>
      <c r="UNW18"/>
      <c r="UNX18"/>
      <c r="UNY18"/>
      <c r="UNZ18"/>
      <c r="UOA18"/>
      <c r="UOB18"/>
      <c r="UOC18"/>
      <c r="UOD18"/>
      <c r="UOE18"/>
      <c r="UOF18"/>
      <c r="UOG18"/>
      <c r="UOH18"/>
      <c r="UOI18"/>
      <c r="UOJ18"/>
      <c r="UOK18"/>
      <c r="UOL18"/>
      <c r="UOM18"/>
      <c r="UON18"/>
      <c r="UOO18"/>
      <c r="UOP18"/>
      <c r="UOQ18"/>
      <c r="UOR18"/>
      <c r="UOS18"/>
      <c r="UOT18"/>
      <c r="UOU18"/>
      <c r="UOV18"/>
      <c r="UOW18"/>
      <c r="UOX18"/>
      <c r="UOY18"/>
      <c r="UOZ18"/>
      <c r="UPA18"/>
      <c r="UPB18"/>
      <c r="UPC18"/>
      <c r="UPD18"/>
      <c r="UPE18"/>
      <c r="UPF18"/>
      <c r="UPG18"/>
      <c r="UPH18"/>
      <c r="UPI18"/>
      <c r="UPJ18"/>
      <c r="UPK18"/>
      <c r="UPL18"/>
      <c r="UPM18"/>
      <c r="UPN18"/>
      <c r="UPO18"/>
      <c r="UPP18"/>
      <c r="UPQ18"/>
      <c r="UPR18"/>
      <c r="UPS18"/>
      <c r="UPT18"/>
      <c r="UPU18"/>
      <c r="UPV18"/>
      <c r="UPW18"/>
      <c r="UPX18"/>
      <c r="UPY18"/>
      <c r="UPZ18"/>
      <c r="UQA18"/>
      <c r="UQB18"/>
      <c r="UQC18"/>
      <c r="UQD18"/>
      <c r="UQE18"/>
      <c r="UQF18"/>
      <c r="UQG18"/>
      <c r="UQH18"/>
      <c r="UQI18"/>
      <c r="UQJ18"/>
      <c r="UQK18"/>
      <c r="UQL18"/>
      <c r="UQM18"/>
      <c r="UQN18"/>
      <c r="UQO18"/>
      <c r="UQP18"/>
      <c r="UQQ18"/>
      <c r="UQR18"/>
      <c r="UQS18"/>
      <c r="UQT18"/>
      <c r="UQU18"/>
      <c r="UQV18"/>
      <c r="UQW18"/>
      <c r="UQX18"/>
      <c r="UQY18"/>
      <c r="UQZ18"/>
      <c r="URA18"/>
      <c r="URB18"/>
      <c r="URC18"/>
      <c r="URD18"/>
      <c r="URE18"/>
      <c r="URF18"/>
      <c r="URG18"/>
      <c r="URH18"/>
      <c r="URI18"/>
      <c r="URJ18"/>
      <c r="URK18"/>
      <c r="URL18"/>
      <c r="URM18"/>
      <c r="URN18"/>
      <c r="URO18"/>
      <c r="URP18"/>
      <c r="URQ18"/>
      <c r="URR18"/>
      <c r="URS18"/>
      <c r="URT18"/>
      <c r="URU18"/>
      <c r="URV18"/>
      <c r="URW18"/>
      <c r="URX18"/>
      <c r="URY18"/>
      <c r="URZ18"/>
      <c r="USA18"/>
      <c r="USB18"/>
      <c r="USC18"/>
      <c r="USD18"/>
      <c r="USE18"/>
      <c r="USF18"/>
      <c r="USG18"/>
      <c r="USH18"/>
      <c r="USI18"/>
      <c r="USJ18"/>
      <c r="USK18"/>
      <c r="USL18"/>
      <c r="USM18"/>
      <c r="USN18"/>
      <c r="USO18"/>
      <c r="USP18"/>
      <c r="USQ18"/>
      <c r="USR18"/>
      <c r="USS18"/>
      <c r="UST18"/>
      <c r="USU18"/>
      <c r="USV18"/>
      <c r="USW18"/>
      <c r="USX18"/>
      <c r="USY18"/>
      <c r="USZ18"/>
      <c r="UTA18"/>
      <c r="UTB18"/>
      <c r="UTC18"/>
      <c r="UTD18"/>
      <c r="UTE18"/>
      <c r="UTF18"/>
      <c r="UTG18"/>
      <c r="UTH18"/>
      <c r="UTI18"/>
      <c r="UTJ18"/>
      <c r="UTK18"/>
      <c r="UTL18"/>
      <c r="UTM18"/>
      <c r="UTN18"/>
      <c r="UTO18"/>
      <c r="UTP18"/>
      <c r="UTQ18"/>
      <c r="UTR18"/>
      <c r="UTS18"/>
      <c r="UTT18"/>
      <c r="UTU18"/>
      <c r="UTV18"/>
      <c r="UTW18"/>
      <c r="UTX18"/>
      <c r="UTY18"/>
      <c r="UTZ18"/>
      <c r="UUA18"/>
      <c r="UUB18"/>
      <c r="UUC18"/>
      <c r="UUD18"/>
      <c r="UUE18"/>
      <c r="UUF18"/>
      <c r="UUG18"/>
      <c r="UUH18"/>
      <c r="UUI18"/>
      <c r="UUJ18"/>
      <c r="UUK18"/>
      <c r="UUL18"/>
      <c r="UUM18"/>
      <c r="UUN18"/>
      <c r="UUO18"/>
      <c r="UUP18"/>
      <c r="UUQ18"/>
      <c r="UUR18"/>
      <c r="UUS18"/>
      <c r="UUT18"/>
      <c r="UUU18"/>
      <c r="UUV18"/>
      <c r="UUW18"/>
      <c r="UUX18"/>
      <c r="UUY18"/>
      <c r="UUZ18"/>
      <c r="UVA18"/>
      <c r="UVB18"/>
      <c r="UVC18"/>
      <c r="UVD18"/>
      <c r="UVE18"/>
      <c r="UVF18"/>
      <c r="UVG18"/>
      <c r="UVH18"/>
      <c r="UVI18"/>
      <c r="UVJ18"/>
      <c r="UVK18"/>
      <c r="UVL18"/>
      <c r="UVM18"/>
      <c r="UVN18"/>
      <c r="UVO18"/>
      <c r="UVP18"/>
      <c r="UVQ18"/>
      <c r="UVR18"/>
      <c r="UVS18"/>
      <c r="UVT18"/>
      <c r="UVU18"/>
      <c r="UVV18"/>
      <c r="UVW18"/>
      <c r="UVX18"/>
      <c r="UVY18"/>
      <c r="UVZ18"/>
      <c r="UWA18"/>
      <c r="UWB18"/>
      <c r="UWC18"/>
      <c r="UWD18"/>
      <c r="UWE18"/>
      <c r="UWF18"/>
      <c r="UWG18"/>
      <c r="UWH18"/>
      <c r="UWI18"/>
      <c r="UWJ18"/>
      <c r="UWK18"/>
      <c r="UWL18"/>
      <c r="UWM18"/>
      <c r="UWN18"/>
      <c r="UWO18"/>
      <c r="UWP18"/>
      <c r="UWQ18"/>
      <c r="UWR18"/>
      <c r="UWS18"/>
      <c r="UWT18"/>
      <c r="UWU18"/>
      <c r="UWV18"/>
      <c r="UWW18"/>
      <c r="UWX18"/>
      <c r="UWY18"/>
      <c r="UWZ18"/>
      <c r="UXA18"/>
      <c r="UXB18"/>
      <c r="UXC18"/>
      <c r="UXD18"/>
      <c r="UXE18"/>
      <c r="UXF18"/>
      <c r="UXG18"/>
      <c r="UXH18"/>
      <c r="UXI18"/>
      <c r="UXJ18"/>
      <c r="UXK18"/>
      <c r="UXL18"/>
      <c r="UXM18"/>
      <c r="UXN18"/>
      <c r="UXO18"/>
      <c r="UXP18"/>
      <c r="UXQ18"/>
      <c r="UXR18"/>
      <c r="UXS18"/>
      <c r="UXT18"/>
      <c r="UXU18"/>
      <c r="UXV18"/>
      <c r="UXW18"/>
      <c r="UXX18"/>
      <c r="UXY18"/>
      <c r="UXZ18"/>
      <c r="UYA18"/>
      <c r="UYB18"/>
      <c r="UYC18"/>
      <c r="UYD18"/>
      <c r="UYE18"/>
      <c r="UYF18"/>
      <c r="UYG18"/>
      <c r="UYH18"/>
      <c r="UYI18"/>
      <c r="UYJ18"/>
      <c r="UYK18"/>
      <c r="UYL18"/>
      <c r="UYM18"/>
      <c r="UYN18"/>
      <c r="UYO18"/>
      <c r="UYP18"/>
      <c r="UYQ18"/>
      <c r="UYR18"/>
      <c r="UYS18"/>
      <c r="UYT18"/>
      <c r="UYU18"/>
      <c r="UYV18"/>
      <c r="UYW18"/>
      <c r="UYX18"/>
      <c r="UYY18"/>
      <c r="UYZ18"/>
      <c r="UZA18"/>
      <c r="UZB18"/>
      <c r="UZC18"/>
      <c r="UZD18"/>
      <c r="UZE18"/>
      <c r="UZF18"/>
      <c r="UZG18"/>
      <c r="UZH18"/>
      <c r="UZI18"/>
      <c r="UZJ18"/>
      <c r="UZK18"/>
      <c r="UZL18"/>
      <c r="UZM18"/>
      <c r="UZN18"/>
      <c r="UZO18"/>
      <c r="UZP18"/>
      <c r="UZQ18"/>
      <c r="UZR18"/>
      <c r="UZS18"/>
      <c r="UZT18"/>
      <c r="UZU18"/>
      <c r="UZV18"/>
      <c r="UZW18"/>
      <c r="UZX18"/>
      <c r="UZY18"/>
      <c r="UZZ18"/>
      <c r="VAA18"/>
      <c r="VAB18"/>
      <c r="VAC18"/>
      <c r="VAD18"/>
      <c r="VAE18"/>
      <c r="VAF18"/>
      <c r="VAG18"/>
      <c r="VAH18"/>
      <c r="VAI18"/>
      <c r="VAJ18"/>
      <c r="VAK18"/>
      <c r="VAL18"/>
      <c r="VAM18"/>
      <c r="VAN18"/>
      <c r="VAO18"/>
      <c r="VAP18"/>
      <c r="VAQ18"/>
      <c r="VAR18"/>
      <c r="VAS18"/>
      <c r="VAT18"/>
      <c r="VAU18"/>
      <c r="VAV18"/>
      <c r="VAW18"/>
      <c r="VAX18"/>
      <c r="VAY18"/>
      <c r="VAZ18"/>
      <c r="VBA18"/>
      <c r="VBB18"/>
      <c r="VBC18"/>
      <c r="VBD18"/>
      <c r="VBE18"/>
      <c r="VBF18"/>
      <c r="VBG18"/>
      <c r="VBH18"/>
      <c r="VBI18"/>
      <c r="VBJ18"/>
      <c r="VBK18"/>
      <c r="VBL18"/>
      <c r="VBM18"/>
      <c r="VBN18"/>
      <c r="VBO18"/>
      <c r="VBP18"/>
      <c r="VBQ18"/>
      <c r="VBR18"/>
      <c r="VBS18"/>
      <c r="VBT18"/>
      <c r="VBU18"/>
      <c r="VBV18"/>
      <c r="VBW18"/>
      <c r="VBX18"/>
      <c r="VBY18"/>
      <c r="VBZ18"/>
      <c r="VCA18"/>
      <c r="VCB18"/>
      <c r="VCC18"/>
      <c r="VCD18"/>
      <c r="VCE18"/>
      <c r="VCF18"/>
      <c r="VCG18"/>
      <c r="VCH18"/>
      <c r="VCI18"/>
      <c r="VCJ18"/>
      <c r="VCK18"/>
      <c r="VCL18"/>
      <c r="VCM18"/>
      <c r="VCN18"/>
      <c r="VCO18"/>
      <c r="VCP18"/>
      <c r="VCQ18"/>
      <c r="VCR18"/>
      <c r="VCS18"/>
      <c r="VCT18"/>
      <c r="VCU18"/>
      <c r="VCV18"/>
      <c r="VCW18"/>
      <c r="VCX18"/>
      <c r="VCY18"/>
      <c r="VCZ18"/>
      <c r="VDA18"/>
      <c r="VDB18"/>
      <c r="VDC18"/>
      <c r="VDD18"/>
      <c r="VDE18"/>
      <c r="VDF18"/>
      <c r="VDG18"/>
      <c r="VDH18"/>
      <c r="VDI18"/>
      <c r="VDJ18"/>
      <c r="VDK18"/>
      <c r="VDL18"/>
      <c r="VDM18"/>
      <c r="VDN18"/>
      <c r="VDO18"/>
      <c r="VDP18"/>
      <c r="VDQ18"/>
      <c r="VDR18"/>
      <c r="VDS18"/>
      <c r="VDT18"/>
      <c r="VDU18"/>
      <c r="VDV18"/>
      <c r="VDW18"/>
      <c r="VDX18"/>
      <c r="VDY18"/>
      <c r="VDZ18"/>
      <c r="VEA18"/>
      <c r="VEB18"/>
      <c r="VEC18"/>
      <c r="VED18"/>
      <c r="VEE18"/>
      <c r="VEF18"/>
      <c r="VEG18"/>
      <c r="VEH18"/>
      <c r="VEI18"/>
      <c r="VEJ18"/>
      <c r="VEK18"/>
      <c r="VEL18"/>
      <c r="VEM18"/>
      <c r="VEN18"/>
      <c r="VEO18"/>
      <c r="VEP18"/>
      <c r="VEQ18"/>
      <c r="VER18"/>
      <c r="VES18"/>
      <c r="VET18"/>
      <c r="VEU18"/>
      <c r="VEV18"/>
      <c r="VEW18"/>
      <c r="VEX18"/>
      <c r="VEY18"/>
      <c r="VEZ18"/>
      <c r="VFA18"/>
      <c r="VFB18"/>
      <c r="VFC18"/>
      <c r="VFD18"/>
      <c r="VFE18"/>
      <c r="VFF18"/>
      <c r="VFG18"/>
      <c r="VFH18"/>
      <c r="VFI18"/>
      <c r="VFJ18"/>
      <c r="VFK18"/>
      <c r="VFL18"/>
      <c r="VFM18"/>
      <c r="VFN18"/>
      <c r="VFO18"/>
      <c r="VFP18"/>
      <c r="VFQ18"/>
      <c r="VFR18"/>
      <c r="VFS18"/>
      <c r="VFT18"/>
      <c r="VFU18"/>
      <c r="VFV18"/>
      <c r="VFW18"/>
      <c r="VFX18"/>
      <c r="VFY18"/>
      <c r="VFZ18"/>
      <c r="VGA18"/>
      <c r="VGB18"/>
      <c r="VGC18"/>
      <c r="VGD18"/>
      <c r="VGE18"/>
      <c r="VGF18"/>
      <c r="VGG18"/>
      <c r="VGH18"/>
      <c r="VGI18"/>
      <c r="VGJ18"/>
      <c r="VGK18"/>
      <c r="VGL18"/>
      <c r="VGM18"/>
      <c r="VGN18"/>
      <c r="VGO18"/>
      <c r="VGP18"/>
      <c r="VGQ18"/>
      <c r="VGR18"/>
      <c r="VGS18"/>
      <c r="VGT18"/>
      <c r="VGU18"/>
      <c r="VGV18"/>
      <c r="VGW18"/>
      <c r="VGX18"/>
      <c r="VGY18"/>
      <c r="VGZ18"/>
      <c r="VHA18"/>
      <c r="VHB18"/>
      <c r="VHC18"/>
      <c r="VHD18"/>
      <c r="VHE18"/>
      <c r="VHF18"/>
      <c r="VHG18"/>
      <c r="VHH18"/>
      <c r="VHI18"/>
      <c r="VHJ18"/>
      <c r="VHK18"/>
      <c r="VHL18"/>
      <c r="VHM18"/>
      <c r="VHN18"/>
      <c r="VHO18"/>
      <c r="VHP18"/>
      <c r="VHQ18"/>
      <c r="VHR18"/>
      <c r="VHS18"/>
      <c r="VHT18"/>
      <c r="VHU18"/>
      <c r="VHV18"/>
      <c r="VHW18"/>
      <c r="VHX18"/>
      <c r="VHY18"/>
      <c r="VHZ18"/>
      <c r="VIA18"/>
      <c r="VIB18"/>
      <c r="VIC18"/>
      <c r="VID18"/>
      <c r="VIE18"/>
      <c r="VIF18"/>
      <c r="VIG18"/>
      <c r="VIH18"/>
      <c r="VII18"/>
      <c r="VIJ18"/>
      <c r="VIK18"/>
      <c r="VIL18"/>
      <c r="VIM18"/>
      <c r="VIN18"/>
      <c r="VIO18"/>
      <c r="VIP18"/>
      <c r="VIQ18"/>
      <c r="VIR18"/>
      <c r="VIS18"/>
      <c r="VIT18"/>
      <c r="VIU18"/>
      <c r="VIV18"/>
      <c r="VIW18"/>
      <c r="VIX18"/>
      <c r="VIY18"/>
      <c r="VIZ18"/>
      <c r="VJA18"/>
      <c r="VJB18"/>
      <c r="VJC18"/>
      <c r="VJD18"/>
      <c r="VJE18"/>
      <c r="VJF18"/>
      <c r="VJG18"/>
      <c r="VJH18"/>
      <c r="VJI18"/>
      <c r="VJJ18"/>
      <c r="VJK18"/>
      <c r="VJL18"/>
      <c r="VJM18"/>
      <c r="VJN18"/>
      <c r="VJO18"/>
      <c r="VJP18"/>
      <c r="VJQ18"/>
      <c r="VJR18"/>
      <c r="VJS18"/>
      <c r="VJT18"/>
      <c r="VJU18"/>
      <c r="VJV18"/>
      <c r="VJW18"/>
      <c r="VJX18"/>
      <c r="VJY18"/>
      <c r="VJZ18"/>
      <c r="VKA18"/>
      <c r="VKB18"/>
      <c r="VKC18"/>
      <c r="VKD18"/>
      <c r="VKE18"/>
      <c r="VKF18"/>
      <c r="VKG18"/>
      <c r="VKH18"/>
      <c r="VKI18"/>
      <c r="VKJ18"/>
      <c r="VKK18"/>
      <c r="VKL18"/>
      <c r="VKM18"/>
      <c r="VKN18"/>
      <c r="VKO18"/>
      <c r="VKP18"/>
      <c r="VKQ18"/>
      <c r="VKR18"/>
      <c r="VKS18"/>
      <c r="VKT18"/>
      <c r="VKU18"/>
      <c r="VKV18"/>
      <c r="VKW18"/>
      <c r="VKX18"/>
      <c r="VKY18"/>
      <c r="VKZ18"/>
      <c r="VLA18"/>
      <c r="VLB18"/>
      <c r="VLC18"/>
      <c r="VLD18"/>
      <c r="VLE18"/>
      <c r="VLF18"/>
      <c r="VLG18"/>
      <c r="VLH18"/>
      <c r="VLI18"/>
      <c r="VLJ18"/>
      <c r="VLK18"/>
      <c r="VLL18"/>
      <c r="VLM18"/>
      <c r="VLN18"/>
      <c r="VLO18"/>
      <c r="VLP18"/>
      <c r="VLQ18"/>
      <c r="VLR18"/>
      <c r="VLS18"/>
      <c r="VLT18"/>
      <c r="VLU18"/>
      <c r="VLV18"/>
      <c r="VLW18"/>
      <c r="VLX18"/>
      <c r="VLY18"/>
      <c r="VLZ18"/>
      <c r="VMA18"/>
      <c r="VMB18"/>
      <c r="VMC18"/>
      <c r="VMD18"/>
      <c r="VME18"/>
      <c r="VMF18"/>
      <c r="VMG18"/>
      <c r="VMH18"/>
      <c r="VMI18"/>
      <c r="VMJ18"/>
      <c r="VMK18"/>
      <c r="VML18"/>
      <c r="VMM18"/>
      <c r="VMN18"/>
      <c r="VMO18"/>
      <c r="VMP18"/>
      <c r="VMQ18"/>
      <c r="VMR18"/>
      <c r="VMS18"/>
      <c r="VMT18"/>
      <c r="VMU18"/>
      <c r="VMV18"/>
      <c r="VMW18"/>
      <c r="VMX18"/>
      <c r="VMY18"/>
      <c r="VMZ18"/>
      <c r="VNA18"/>
      <c r="VNB18"/>
      <c r="VNC18"/>
      <c r="VND18"/>
      <c r="VNE18"/>
      <c r="VNF18"/>
      <c r="VNG18"/>
      <c r="VNH18"/>
      <c r="VNI18"/>
      <c r="VNJ18"/>
      <c r="VNK18"/>
      <c r="VNL18"/>
      <c r="VNM18"/>
      <c r="VNN18"/>
      <c r="VNO18"/>
      <c r="VNP18"/>
      <c r="VNQ18"/>
      <c r="VNR18"/>
      <c r="VNS18"/>
      <c r="VNT18"/>
      <c r="VNU18"/>
      <c r="VNV18"/>
      <c r="VNW18"/>
      <c r="VNX18"/>
      <c r="VNY18"/>
      <c r="VNZ18"/>
      <c r="VOA18"/>
      <c r="VOB18"/>
      <c r="VOC18"/>
      <c r="VOD18"/>
      <c r="VOE18"/>
      <c r="VOF18"/>
      <c r="VOG18"/>
      <c r="VOH18"/>
      <c r="VOI18"/>
      <c r="VOJ18"/>
      <c r="VOK18"/>
      <c r="VOL18"/>
      <c r="VOM18"/>
      <c r="VON18"/>
      <c r="VOO18"/>
      <c r="VOP18"/>
      <c r="VOQ18"/>
      <c r="VOR18"/>
      <c r="VOS18"/>
      <c r="VOT18"/>
      <c r="VOU18"/>
      <c r="VOV18"/>
      <c r="VOW18"/>
      <c r="VOX18"/>
      <c r="VOY18"/>
      <c r="VOZ18"/>
      <c r="VPA18"/>
      <c r="VPB18"/>
      <c r="VPC18"/>
      <c r="VPD18"/>
      <c r="VPE18"/>
      <c r="VPF18"/>
      <c r="VPG18"/>
      <c r="VPH18"/>
      <c r="VPI18"/>
      <c r="VPJ18"/>
      <c r="VPK18"/>
      <c r="VPL18"/>
      <c r="VPM18"/>
      <c r="VPN18"/>
      <c r="VPO18"/>
      <c r="VPP18"/>
      <c r="VPQ18"/>
      <c r="VPR18"/>
      <c r="VPS18"/>
      <c r="VPT18"/>
      <c r="VPU18"/>
      <c r="VPV18"/>
      <c r="VPW18"/>
      <c r="VPX18"/>
      <c r="VPY18"/>
      <c r="VPZ18"/>
      <c r="VQA18"/>
      <c r="VQB18"/>
      <c r="VQC18"/>
      <c r="VQD18"/>
      <c r="VQE18"/>
      <c r="VQF18"/>
      <c r="VQG18"/>
      <c r="VQH18"/>
      <c r="VQI18"/>
      <c r="VQJ18"/>
      <c r="VQK18"/>
      <c r="VQL18"/>
      <c r="VQM18"/>
      <c r="VQN18"/>
      <c r="VQO18"/>
      <c r="VQP18"/>
      <c r="VQQ18"/>
      <c r="VQR18"/>
      <c r="VQS18"/>
      <c r="VQT18"/>
      <c r="VQU18"/>
      <c r="VQV18"/>
      <c r="VQW18"/>
      <c r="VQX18"/>
      <c r="VQY18"/>
      <c r="VQZ18"/>
      <c r="VRA18"/>
      <c r="VRB18"/>
      <c r="VRC18"/>
      <c r="VRD18"/>
      <c r="VRE18"/>
      <c r="VRF18"/>
      <c r="VRG18"/>
      <c r="VRH18"/>
      <c r="VRI18"/>
      <c r="VRJ18"/>
      <c r="VRK18"/>
      <c r="VRL18"/>
      <c r="VRM18"/>
      <c r="VRN18"/>
      <c r="VRO18"/>
      <c r="VRP18"/>
      <c r="VRQ18"/>
      <c r="VRR18"/>
      <c r="VRS18"/>
      <c r="VRT18"/>
      <c r="VRU18"/>
      <c r="VRV18"/>
      <c r="VRW18"/>
      <c r="VRX18"/>
      <c r="VRY18"/>
      <c r="VRZ18"/>
      <c r="VSA18"/>
      <c r="VSB18"/>
      <c r="VSC18"/>
      <c r="VSD18"/>
      <c r="VSE18"/>
      <c r="VSF18"/>
      <c r="VSG18"/>
      <c r="VSH18"/>
      <c r="VSI18"/>
      <c r="VSJ18"/>
      <c r="VSK18"/>
      <c r="VSL18"/>
      <c r="VSM18"/>
      <c r="VSN18"/>
      <c r="VSO18"/>
      <c r="VSP18"/>
      <c r="VSQ18"/>
      <c r="VSR18"/>
      <c r="VSS18"/>
      <c r="VST18"/>
      <c r="VSU18"/>
      <c r="VSV18"/>
      <c r="VSW18"/>
      <c r="VSX18"/>
      <c r="VSY18"/>
      <c r="VSZ18"/>
      <c r="VTA18"/>
      <c r="VTB18"/>
      <c r="VTC18"/>
      <c r="VTD18"/>
      <c r="VTE18"/>
      <c r="VTF18"/>
      <c r="VTG18"/>
      <c r="VTH18"/>
      <c r="VTI18"/>
      <c r="VTJ18"/>
      <c r="VTK18"/>
      <c r="VTL18"/>
      <c r="VTM18"/>
      <c r="VTN18"/>
      <c r="VTO18"/>
      <c r="VTP18"/>
      <c r="VTQ18"/>
      <c r="VTR18"/>
      <c r="VTS18"/>
      <c r="VTT18"/>
      <c r="VTU18"/>
      <c r="VTV18"/>
      <c r="VTW18"/>
      <c r="VTX18"/>
      <c r="VTY18"/>
      <c r="VTZ18"/>
      <c r="VUA18"/>
      <c r="VUB18"/>
      <c r="VUC18"/>
      <c r="VUD18"/>
      <c r="VUE18"/>
      <c r="VUF18"/>
      <c r="VUG18"/>
      <c r="VUH18"/>
      <c r="VUI18"/>
      <c r="VUJ18"/>
      <c r="VUK18"/>
      <c r="VUL18"/>
      <c r="VUM18"/>
      <c r="VUN18"/>
      <c r="VUO18"/>
      <c r="VUP18"/>
      <c r="VUQ18"/>
      <c r="VUR18"/>
      <c r="VUS18"/>
      <c r="VUT18"/>
      <c r="VUU18"/>
      <c r="VUV18"/>
      <c r="VUW18"/>
      <c r="VUX18"/>
      <c r="VUY18"/>
      <c r="VUZ18"/>
      <c r="VVA18"/>
      <c r="VVB18"/>
      <c r="VVC18"/>
      <c r="VVD18"/>
      <c r="VVE18"/>
      <c r="VVF18"/>
      <c r="VVG18"/>
      <c r="VVH18"/>
      <c r="VVI18"/>
      <c r="VVJ18"/>
      <c r="VVK18"/>
      <c r="VVL18"/>
      <c r="VVM18"/>
      <c r="VVN18"/>
      <c r="VVO18"/>
      <c r="VVP18"/>
      <c r="VVQ18"/>
      <c r="VVR18"/>
      <c r="VVS18"/>
      <c r="VVT18"/>
      <c r="VVU18"/>
      <c r="VVV18"/>
      <c r="VVW18"/>
      <c r="VVX18"/>
      <c r="VVY18"/>
      <c r="VVZ18"/>
      <c r="VWA18"/>
      <c r="VWB18"/>
      <c r="VWC18"/>
      <c r="VWD18"/>
      <c r="VWE18"/>
      <c r="VWF18"/>
      <c r="VWG18"/>
      <c r="VWH18"/>
      <c r="VWI18"/>
      <c r="VWJ18"/>
      <c r="VWK18"/>
      <c r="VWL18"/>
      <c r="VWM18"/>
      <c r="VWN18"/>
      <c r="VWO18"/>
      <c r="VWP18"/>
      <c r="VWQ18"/>
      <c r="VWR18"/>
      <c r="VWS18"/>
      <c r="VWT18"/>
      <c r="VWU18"/>
      <c r="VWV18"/>
      <c r="VWW18"/>
      <c r="VWX18"/>
      <c r="VWY18"/>
      <c r="VWZ18"/>
      <c r="VXA18"/>
      <c r="VXB18"/>
      <c r="VXC18"/>
      <c r="VXD18"/>
      <c r="VXE18"/>
      <c r="VXF18"/>
      <c r="VXG18"/>
      <c r="VXH18"/>
      <c r="VXI18"/>
      <c r="VXJ18"/>
      <c r="VXK18"/>
      <c r="VXL18"/>
      <c r="VXM18"/>
      <c r="VXN18"/>
      <c r="VXO18"/>
      <c r="VXP18"/>
      <c r="VXQ18"/>
      <c r="VXR18"/>
      <c r="VXS18"/>
      <c r="VXT18"/>
      <c r="VXU18"/>
      <c r="VXV18"/>
      <c r="VXW18"/>
      <c r="VXX18"/>
      <c r="VXY18"/>
      <c r="VXZ18"/>
      <c r="VYA18"/>
      <c r="VYB18"/>
      <c r="VYC18"/>
      <c r="VYD18"/>
      <c r="VYE18"/>
      <c r="VYF18"/>
      <c r="VYG18"/>
      <c r="VYH18"/>
      <c r="VYI18"/>
      <c r="VYJ18"/>
      <c r="VYK18"/>
      <c r="VYL18"/>
      <c r="VYM18"/>
      <c r="VYN18"/>
      <c r="VYO18"/>
      <c r="VYP18"/>
      <c r="VYQ18"/>
      <c r="VYR18"/>
      <c r="VYS18"/>
      <c r="VYT18"/>
      <c r="VYU18"/>
      <c r="VYV18"/>
      <c r="VYW18"/>
      <c r="VYX18"/>
      <c r="VYY18"/>
      <c r="VYZ18"/>
      <c r="VZA18"/>
      <c r="VZB18"/>
      <c r="VZC18"/>
      <c r="VZD18"/>
      <c r="VZE18"/>
      <c r="VZF18"/>
      <c r="VZG18"/>
      <c r="VZH18"/>
      <c r="VZI18"/>
      <c r="VZJ18"/>
      <c r="VZK18"/>
      <c r="VZL18"/>
      <c r="VZM18"/>
      <c r="VZN18"/>
      <c r="VZO18"/>
      <c r="VZP18"/>
      <c r="VZQ18"/>
      <c r="VZR18"/>
      <c r="VZS18"/>
      <c r="VZT18"/>
      <c r="VZU18"/>
      <c r="VZV18"/>
      <c r="VZW18"/>
      <c r="VZX18"/>
      <c r="VZY18"/>
      <c r="VZZ18"/>
      <c r="WAA18"/>
      <c r="WAB18"/>
      <c r="WAC18"/>
      <c r="WAD18"/>
      <c r="WAE18"/>
      <c r="WAF18"/>
      <c r="WAG18"/>
      <c r="WAH18"/>
      <c r="WAI18"/>
      <c r="WAJ18"/>
      <c r="WAK18"/>
      <c r="WAL18"/>
      <c r="WAM18"/>
      <c r="WAN18"/>
      <c r="WAO18"/>
      <c r="WAP18"/>
      <c r="WAQ18"/>
      <c r="WAR18"/>
      <c r="WAS18"/>
      <c r="WAT18"/>
      <c r="WAU18"/>
      <c r="WAV18"/>
      <c r="WAW18"/>
      <c r="WAX18"/>
      <c r="WAY18"/>
      <c r="WAZ18"/>
      <c r="WBA18"/>
      <c r="WBB18"/>
      <c r="WBC18"/>
      <c r="WBD18"/>
      <c r="WBE18"/>
      <c r="WBF18"/>
      <c r="WBG18"/>
      <c r="WBH18"/>
      <c r="WBI18"/>
      <c r="WBJ18"/>
      <c r="WBK18"/>
      <c r="WBL18"/>
      <c r="WBM18"/>
      <c r="WBN18"/>
      <c r="WBO18"/>
      <c r="WBP18"/>
      <c r="WBQ18"/>
      <c r="WBR18"/>
      <c r="WBS18"/>
      <c r="WBT18"/>
      <c r="WBU18"/>
      <c r="WBV18"/>
      <c r="WBW18"/>
      <c r="WBX18"/>
      <c r="WBY18"/>
      <c r="WBZ18"/>
      <c r="WCA18"/>
      <c r="WCB18"/>
      <c r="WCC18"/>
      <c r="WCD18"/>
      <c r="WCE18"/>
      <c r="WCF18"/>
      <c r="WCG18"/>
      <c r="WCH18"/>
      <c r="WCI18"/>
      <c r="WCJ18"/>
      <c r="WCK18"/>
      <c r="WCL18"/>
      <c r="WCM18"/>
      <c r="WCN18"/>
      <c r="WCO18"/>
      <c r="WCP18"/>
      <c r="WCQ18"/>
      <c r="WCR18"/>
      <c r="WCS18"/>
      <c r="WCT18"/>
      <c r="WCU18"/>
      <c r="WCV18"/>
      <c r="WCW18"/>
      <c r="WCX18"/>
      <c r="WCY18"/>
      <c r="WCZ18"/>
      <c r="WDA18"/>
      <c r="WDB18"/>
      <c r="WDC18"/>
      <c r="WDD18"/>
      <c r="WDE18"/>
      <c r="WDF18"/>
      <c r="WDG18"/>
      <c r="WDH18"/>
      <c r="WDI18"/>
      <c r="WDJ18"/>
      <c r="WDK18"/>
      <c r="WDL18"/>
      <c r="WDM18"/>
      <c r="WDN18"/>
      <c r="WDO18"/>
      <c r="WDP18"/>
      <c r="WDQ18"/>
      <c r="WDR18"/>
      <c r="WDS18"/>
      <c r="WDT18"/>
      <c r="WDU18"/>
      <c r="WDV18"/>
      <c r="WDW18"/>
      <c r="WDX18"/>
      <c r="WDY18"/>
      <c r="WDZ18"/>
      <c r="WEA18"/>
      <c r="WEB18"/>
      <c r="WEC18"/>
      <c r="WED18"/>
      <c r="WEE18"/>
      <c r="WEF18"/>
      <c r="WEG18"/>
      <c r="WEH18"/>
      <c r="WEI18"/>
      <c r="WEJ18"/>
      <c r="WEK18"/>
      <c r="WEL18"/>
      <c r="WEM18"/>
      <c r="WEN18"/>
      <c r="WEO18"/>
      <c r="WEP18"/>
      <c r="WEQ18"/>
      <c r="WER18"/>
      <c r="WES18"/>
      <c r="WET18"/>
      <c r="WEU18"/>
      <c r="WEV18"/>
      <c r="WEW18"/>
      <c r="WEX18"/>
      <c r="WEY18"/>
      <c r="WEZ18"/>
      <c r="WFA18"/>
      <c r="WFB18"/>
      <c r="WFC18"/>
      <c r="WFD18"/>
      <c r="WFE18"/>
      <c r="WFF18"/>
      <c r="WFG18"/>
      <c r="WFH18"/>
      <c r="WFI18"/>
      <c r="WFJ18"/>
      <c r="WFK18"/>
      <c r="WFL18"/>
      <c r="WFM18"/>
      <c r="WFN18"/>
      <c r="WFO18"/>
      <c r="WFP18"/>
      <c r="WFQ18"/>
      <c r="WFR18"/>
      <c r="WFS18"/>
      <c r="WFT18"/>
      <c r="WFU18"/>
      <c r="WFV18"/>
      <c r="WFW18"/>
      <c r="WFX18"/>
      <c r="WFY18"/>
      <c r="WFZ18"/>
      <c r="WGA18"/>
      <c r="WGB18"/>
      <c r="WGC18"/>
      <c r="WGD18"/>
      <c r="WGE18"/>
      <c r="WGF18"/>
      <c r="WGG18"/>
      <c r="WGH18"/>
      <c r="WGI18"/>
      <c r="WGJ18"/>
      <c r="WGK18"/>
      <c r="WGL18"/>
      <c r="WGM18"/>
      <c r="WGN18"/>
      <c r="WGO18"/>
      <c r="WGP18"/>
      <c r="WGQ18"/>
      <c r="WGR18"/>
      <c r="WGS18"/>
      <c r="WGT18"/>
      <c r="WGU18"/>
      <c r="WGV18"/>
      <c r="WGW18"/>
      <c r="WGX18"/>
      <c r="WGY18"/>
      <c r="WGZ18"/>
      <c r="WHA18"/>
      <c r="WHB18"/>
      <c r="WHC18"/>
      <c r="WHD18"/>
      <c r="WHE18"/>
      <c r="WHF18"/>
      <c r="WHG18"/>
      <c r="WHH18"/>
      <c r="WHI18"/>
      <c r="WHJ18"/>
      <c r="WHK18"/>
      <c r="WHL18"/>
      <c r="WHM18"/>
      <c r="WHN18"/>
      <c r="WHO18"/>
      <c r="WHP18"/>
      <c r="WHQ18"/>
      <c r="WHR18"/>
      <c r="WHS18"/>
      <c r="WHT18"/>
      <c r="WHU18"/>
      <c r="WHV18"/>
      <c r="WHW18"/>
      <c r="WHX18"/>
      <c r="WHY18"/>
      <c r="WHZ18"/>
      <c r="WIA18"/>
      <c r="WIB18"/>
      <c r="WIC18"/>
      <c r="WID18"/>
      <c r="WIE18"/>
      <c r="WIF18"/>
      <c r="WIG18"/>
      <c r="WIH18"/>
      <c r="WII18"/>
      <c r="WIJ18"/>
      <c r="WIK18"/>
      <c r="WIL18"/>
      <c r="WIM18"/>
      <c r="WIN18"/>
      <c r="WIO18"/>
      <c r="WIP18"/>
      <c r="WIQ18"/>
      <c r="WIR18"/>
      <c r="WIS18"/>
      <c r="WIT18"/>
      <c r="WIU18"/>
      <c r="WIV18"/>
      <c r="WIW18"/>
      <c r="WIX18"/>
      <c r="WIY18"/>
      <c r="WIZ18"/>
      <c r="WJA18"/>
      <c r="WJB18"/>
      <c r="WJC18"/>
      <c r="WJD18"/>
      <c r="WJE18"/>
      <c r="WJF18"/>
      <c r="WJG18"/>
      <c r="WJH18"/>
      <c r="WJI18"/>
      <c r="WJJ18"/>
      <c r="WJK18"/>
      <c r="WJL18"/>
      <c r="WJM18"/>
      <c r="WJN18"/>
      <c r="WJO18"/>
      <c r="WJP18"/>
      <c r="WJQ18"/>
      <c r="WJR18"/>
      <c r="WJS18"/>
      <c r="WJT18"/>
      <c r="WJU18"/>
      <c r="WJV18"/>
      <c r="WJW18"/>
      <c r="WJX18"/>
      <c r="WJY18"/>
      <c r="WJZ18"/>
      <c r="WKA18"/>
      <c r="WKB18"/>
      <c r="WKC18"/>
      <c r="WKD18"/>
      <c r="WKE18"/>
      <c r="WKF18"/>
      <c r="WKG18"/>
      <c r="WKH18"/>
      <c r="WKI18"/>
      <c r="WKJ18"/>
      <c r="WKK18"/>
      <c r="WKL18"/>
      <c r="WKM18"/>
      <c r="WKN18"/>
      <c r="WKO18"/>
      <c r="WKP18"/>
      <c r="WKQ18"/>
      <c r="WKR18"/>
      <c r="WKS18"/>
      <c r="WKT18"/>
      <c r="WKU18"/>
      <c r="WKV18"/>
      <c r="WKW18"/>
      <c r="WKX18"/>
      <c r="WKY18"/>
      <c r="WKZ18"/>
      <c r="WLA18"/>
      <c r="WLB18"/>
      <c r="WLC18"/>
      <c r="WLD18"/>
      <c r="WLE18"/>
      <c r="WLF18"/>
      <c r="WLG18"/>
      <c r="WLH18"/>
      <c r="WLI18"/>
      <c r="WLJ18"/>
      <c r="WLK18"/>
      <c r="WLL18"/>
      <c r="WLM18"/>
      <c r="WLN18"/>
      <c r="WLO18"/>
      <c r="WLP18"/>
      <c r="WLQ18"/>
      <c r="WLR18"/>
      <c r="WLS18"/>
      <c r="WLT18"/>
      <c r="WLU18"/>
      <c r="WLV18"/>
      <c r="WLW18"/>
      <c r="WLX18"/>
      <c r="WLY18"/>
      <c r="WLZ18"/>
      <c r="WMA18"/>
      <c r="WMB18"/>
      <c r="WMC18"/>
      <c r="WMD18"/>
      <c r="WME18"/>
      <c r="WMF18"/>
      <c r="WMG18"/>
      <c r="WMH18"/>
      <c r="WMI18"/>
      <c r="WMJ18"/>
      <c r="WMK18"/>
      <c r="WML18"/>
      <c r="WMM18"/>
      <c r="WMN18"/>
      <c r="WMO18"/>
      <c r="WMP18"/>
      <c r="WMQ18"/>
      <c r="WMR18"/>
      <c r="WMS18"/>
      <c r="WMT18"/>
      <c r="WMU18"/>
      <c r="WMV18"/>
      <c r="WMW18"/>
      <c r="WMX18"/>
      <c r="WMY18"/>
      <c r="WMZ18"/>
      <c r="WNA18"/>
      <c r="WNB18"/>
      <c r="WNC18"/>
      <c r="WND18"/>
      <c r="WNE18"/>
      <c r="WNF18"/>
      <c r="WNG18"/>
      <c r="WNH18"/>
      <c r="WNI18"/>
      <c r="WNJ18"/>
      <c r="WNK18"/>
      <c r="WNL18"/>
      <c r="WNM18"/>
      <c r="WNN18"/>
      <c r="WNO18"/>
      <c r="WNP18"/>
      <c r="WNQ18"/>
      <c r="WNR18"/>
      <c r="WNS18"/>
      <c r="WNT18"/>
      <c r="WNU18"/>
      <c r="WNV18"/>
      <c r="WNW18"/>
      <c r="WNX18"/>
      <c r="WNY18"/>
      <c r="WNZ18"/>
      <c r="WOA18"/>
      <c r="WOB18"/>
      <c r="WOC18"/>
      <c r="WOD18"/>
      <c r="WOE18"/>
      <c r="WOF18"/>
      <c r="WOG18"/>
      <c r="WOH18"/>
      <c r="WOI18"/>
      <c r="WOJ18"/>
      <c r="WOK18"/>
      <c r="WOL18"/>
      <c r="WOM18"/>
      <c r="WON18"/>
      <c r="WOO18"/>
      <c r="WOP18"/>
      <c r="WOQ18"/>
      <c r="WOR18"/>
      <c r="WOS18"/>
      <c r="WOT18"/>
      <c r="WOU18"/>
      <c r="WOV18"/>
      <c r="WOW18"/>
      <c r="WOX18"/>
      <c r="WOY18"/>
      <c r="WOZ18"/>
      <c r="WPA18"/>
      <c r="WPB18"/>
      <c r="WPC18"/>
      <c r="WPD18"/>
      <c r="WPE18"/>
      <c r="WPF18"/>
      <c r="WPG18"/>
      <c r="WPH18"/>
      <c r="WPI18"/>
      <c r="WPJ18"/>
      <c r="WPK18"/>
      <c r="WPL18"/>
      <c r="WPM18"/>
      <c r="WPN18"/>
      <c r="WPO18"/>
      <c r="WPP18"/>
      <c r="WPQ18"/>
      <c r="WPR18"/>
      <c r="WPS18"/>
      <c r="WPT18"/>
      <c r="WPU18"/>
      <c r="WPV18"/>
      <c r="WPW18"/>
      <c r="WPX18"/>
      <c r="WPY18"/>
      <c r="WPZ18"/>
      <c r="WQA18"/>
      <c r="WQB18"/>
      <c r="WQC18"/>
      <c r="WQD18"/>
      <c r="WQE18"/>
      <c r="WQF18"/>
      <c r="WQG18"/>
      <c r="WQH18"/>
      <c r="WQI18"/>
      <c r="WQJ18"/>
      <c r="WQK18"/>
      <c r="WQL18"/>
      <c r="WQM18"/>
      <c r="WQN18"/>
      <c r="WQO18"/>
      <c r="WQP18"/>
      <c r="WQQ18"/>
      <c r="WQR18"/>
      <c r="WQS18"/>
      <c r="WQT18"/>
      <c r="WQU18"/>
      <c r="WQV18"/>
      <c r="WQW18"/>
      <c r="WQX18"/>
      <c r="WQY18"/>
      <c r="WQZ18"/>
      <c r="WRA18"/>
      <c r="WRB18"/>
      <c r="WRC18"/>
      <c r="WRD18"/>
      <c r="WRE18"/>
      <c r="WRF18"/>
      <c r="WRG18"/>
      <c r="WRH18"/>
      <c r="WRI18"/>
      <c r="WRJ18"/>
      <c r="WRK18"/>
      <c r="WRL18"/>
      <c r="WRM18"/>
      <c r="WRN18"/>
      <c r="WRO18"/>
      <c r="WRP18"/>
      <c r="WRQ18"/>
      <c r="WRR18"/>
      <c r="WRS18"/>
      <c r="WRT18"/>
      <c r="WRU18"/>
      <c r="WRV18"/>
      <c r="WRW18"/>
      <c r="WRX18"/>
      <c r="WRY18"/>
      <c r="WRZ18"/>
      <c r="WSA18"/>
      <c r="WSB18"/>
      <c r="WSC18"/>
      <c r="WSD18"/>
      <c r="WSE18"/>
      <c r="WSF18"/>
      <c r="WSG18"/>
      <c r="WSH18"/>
      <c r="WSI18"/>
      <c r="WSJ18"/>
      <c r="WSK18"/>
      <c r="WSL18"/>
      <c r="WSM18"/>
      <c r="WSN18"/>
      <c r="WSO18"/>
      <c r="WSP18"/>
      <c r="WSQ18"/>
      <c r="WSR18"/>
      <c r="WSS18"/>
      <c r="WST18"/>
      <c r="WSU18"/>
      <c r="WSV18"/>
      <c r="WSW18"/>
      <c r="WSX18"/>
      <c r="WSY18"/>
      <c r="WSZ18"/>
      <c r="WTA18"/>
      <c r="WTB18"/>
      <c r="WTC18"/>
      <c r="WTD18"/>
      <c r="WTE18"/>
      <c r="WTF18"/>
      <c r="WTG18"/>
      <c r="WTH18"/>
      <c r="WTI18"/>
      <c r="WTJ18"/>
      <c r="WTK18"/>
      <c r="WTL18"/>
      <c r="WTM18"/>
      <c r="WTN18"/>
      <c r="WTO18"/>
      <c r="WTP18"/>
      <c r="WTQ18"/>
      <c r="WTR18"/>
      <c r="WTS18"/>
      <c r="WTT18"/>
      <c r="WTU18"/>
      <c r="WTV18"/>
      <c r="WTW18"/>
      <c r="WTX18"/>
      <c r="WTY18"/>
      <c r="WTZ18"/>
      <c r="WUA18"/>
      <c r="WUB18"/>
      <c r="WUC18"/>
      <c r="WUD18"/>
      <c r="WUE18"/>
      <c r="WUF18"/>
      <c r="WUG18"/>
      <c r="WUH18"/>
      <c r="WUI18"/>
      <c r="WUJ18"/>
      <c r="WUK18"/>
      <c r="WUL18"/>
      <c r="WUM18"/>
      <c r="WUN18"/>
      <c r="WUO18"/>
      <c r="WUP18"/>
      <c r="WUQ18"/>
      <c r="WUR18"/>
      <c r="WUS18"/>
      <c r="WUT18"/>
      <c r="WUU18"/>
      <c r="WUV18"/>
      <c r="WUW18"/>
      <c r="WUX18"/>
      <c r="WUY18"/>
      <c r="WUZ18"/>
      <c r="WVA18"/>
      <c r="WVB18"/>
      <c r="WVC18"/>
      <c r="WVD18"/>
      <c r="WVE18"/>
      <c r="WVF18"/>
      <c r="WVG18"/>
      <c r="WVH18"/>
      <c r="WVI18"/>
      <c r="WVJ18"/>
      <c r="WVK18"/>
      <c r="WVL18"/>
      <c r="WVM18"/>
      <c r="WVN18"/>
      <c r="WVO18"/>
      <c r="WVP18"/>
      <c r="WVQ18"/>
      <c r="WVR18"/>
      <c r="WVS18"/>
      <c r="WVT18"/>
      <c r="WVU18"/>
      <c r="WVV18"/>
      <c r="WVW18"/>
      <c r="WVX18"/>
      <c r="WVY18"/>
      <c r="WVZ18"/>
      <c r="WWA18"/>
      <c r="WWB18"/>
      <c r="WWC18"/>
      <c r="WWD18"/>
      <c r="WWE18"/>
      <c r="WWF18"/>
      <c r="WWG18"/>
      <c r="WWH18"/>
      <c r="WWI18"/>
      <c r="WWJ18"/>
      <c r="WWK18"/>
      <c r="WWL18"/>
      <c r="WWM18"/>
      <c r="WWN18"/>
      <c r="WWO18"/>
      <c r="WWP18"/>
      <c r="WWQ18"/>
      <c r="WWR18"/>
      <c r="WWS18"/>
      <c r="WWT18"/>
      <c r="WWU18"/>
      <c r="WWV18"/>
      <c r="WWW18"/>
      <c r="WWX18"/>
      <c r="WWY18"/>
      <c r="WWZ18"/>
      <c r="WXA18"/>
      <c r="WXB18"/>
      <c r="WXC18"/>
      <c r="WXD18"/>
      <c r="WXE18"/>
      <c r="WXF18"/>
      <c r="WXG18"/>
      <c r="WXH18"/>
      <c r="WXI18"/>
      <c r="WXJ18"/>
      <c r="WXK18"/>
      <c r="WXL18"/>
      <c r="WXM18"/>
      <c r="WXN18"/>
      <c r="WXO18"/>
      <c r="WXP18"/>
      <c r="WXQ18"/>
      <c r="WXR18"/>
      <c r="WXS18"/>
      <c r="WXT18"/>
      <c r="WXU18"/>
      <c r="WXV18"/>
      <c r="WXW18"/>
      <c r="WXX18"/>
      <c r="WXY18"/>
      <c r="WXZ18"/>
      <c r="WYA18"/>
      <c r="WYB18"/>
      <c r="WYC18"/>
      <c r="WYD18"/>
      <c r="WYE18"/>
      <c r="WYF18"/>
      <c r="WYG18"/>
      <c r="WYH18"/>
      <c r="WYI18"/>
      <c r="WYJ18"/>
      <c r="WYK18"/>
      <c r="WYL18"/>
      <c r="WYM18"/>
      <c r="WYN18"/>
      <c r="WYO18"/>
      <c r="WYP18"/>
      <c r="WYQ18"/>
      <c r="WYR18"/>
      <c r="WYS18"/>
      <c r="WYT18"/>
      <c r="WYU18"/>
      <c r="WYV18"/>
      <c r="WYW18"/>
      <c r="WYX18"/>
      <c r="WYY18"/>
      <c r="WYZ18"/>
      <c r="WZA18"/>
      <c r="WZB18"/>
      <c r="WZC18"/>
      <c r="WZD18"/>
      <c r="WZE18"/>
      <c r="WZF18"/>
      <c r="WZG18"/>
      <c r="WZH18"/>
      <c r="WZI18"/>
      <c r="WZJ18"/>
      <c r="WZK18"/>
      <c r="WZL18"/>
      <c r="WZM18"/>
      <c r="WZN18"/>
      <c r="WZO18"/>
      <c r="WZP18"/>
      <c r="WZQ18"/>
      <c r="WZR18"/>
      <c r="WZS18"/>
      <c r="WZT18"/>
      <c r="WZU18"/>
      <c r="WZV18"/>
      <c r="WZW18"/>
      <c r="WZX18"/>
      <c r="WZY18"/>
      <c r="WZZ18"/>
      <c r="XAA18"/>
      <c r="XAB18"/>
      <c r="XAC18"/>
      <c r="XAD18"/>
      <c r="XAE18"/>
      <c r="XAF18"/>
      <c r="XAG18"/>
      <c r="XAH18"/>
      <c r="XAI18"/>
      <c r="XAJ18"/>
      <c r="XAK18"/>
      <c r="XAL18"/>
      <c r="XAM18"/>
      <c r="XAN18"/>
      <c r="XAO18"/>
      <c r="XAP18"/>
      <c r="XAQ18"/>
      <c r="XAR18"/>
      <c r="XAS18"/>
      <c r="XAT18"/>
      <c r="XAU18"/>
      <c r="XAV18"/>
      <c r="XAW18"/>
      <c r="XAX18"/>
      <c r="XAY18"/>
      <c r="XAZ18"/>
      <c r="XBA18"/>
      <c r="XBB18"/>
      <c r="XBC18"/>
      <c r="XBD18"/>
      <c r="XBE18"/>
      <c r="XBF18"/>
      <c r="XBG18"/>
      <c r="XBH18"/>
      <c r="XBI18"/>
      <c r="XBJ18"/>
      <c r="XBK18"/>
      <c r="XBL18"/>
      <c r="XBM18"/>
      <c r="XBN18"/>
      <c r="XBO18"/>
      <c r="XBP18"/>
      <c r="XBQ18"/>
      <c r="XBR18"/>
      <c r="XBS18"/>
      <c r="XBT18"/>
      <c r="XBU18"/>
      <c r="XBV18"/>
      <c r="XBW18"/>
      <c r="XBX18"/>
      <c r="XBY18"/>
      <c r="XBZ18"/>
      <c r="XCA18"/>
      <c r="XCB18"/>
      <c r="XCC18"/>
      <c r="XCD18"/>
      <c r="XCE18"/>
      <c r="XCF18"/>
      <c r="XCG18"/>
      <c r="XCH18"/>
      <c r="XCI18"/>
      <c r="XCJ18"/>
      <c r="XCK18"/>
      <c r="XCL18"/>
      <c r="XCM18"/>
      <c r="XCN18"/>
      <c r="XCO18"/>
      <c r="XCP18"/>
      <c r="XCQ18"/>
      <c r="XCR18"/>
      <c r="XCS18"/>
      <c r="XCT18"/>
      <c r="XCU18"/>
      <c r="XCV18"/>
      <c r="XCW18"/>
      <c r="XCX18"/>
      <c r="XCY18"/>
      <c r="XCZ18"/>
      <c r="XDA18"/>
      <c r="XDB18"/>
      <c r="XDC18"/>
      <c r="XDD18"/>
      <c r="XDE18"/>
      <c r="XDF18"/>
      <c r="XDG18"/>
      <c r="XDH18"/>
      <c r="XDI18"/>
      <c r="XDJ18"/>
      <c r="XDK18"/>
      <c r="XDL18"/>
      <c r="XDM18"/>
      <c r="XDN18"/>
      <c r="XDO18"/>
      <c r="XDP18"/>
      <c r="XDQ18"/>
      <c r="XDR18"/>
      <c r="XDS18"/>
      <c r="XDT18"/>
      <c r="XDU18"/>
      <c r="XDV18"/>
      <c r="XDW18"/>
      <c r="XDX18"/>
      <c r="XDY18"/>
      <c r="XDZ18"/>
      <c r="XEA18"/>
      <c r="XEB18"/>
      <c r="XEC18"/>
      <c r="XED18"/>
      <c r="XEE18"/>
      <c r="XEF18"/>
      <c r="XEG18"/>
      <c r="XEH18"/>
      <c r="XEI18"/>
      <c r="XEJ18"/>
      <c r="XEK18"/>
      <c r="XEL18"/>
      <c r="XEM18"/>
      <c r="XEN18"/>
      <c r="XEO18"/>
      <c r="XEP18"/>
      <c r="XEQ18"/>
      <c r="XER18"/>
      <c r="XES18"/>
      <c r="XET18"/>
      <c r="XEU18"/>
      <c r="XEV18"/>
      <c r="XEW18"/>
      <c r="XEX18"/>
      <c r="XEY18"/>
      <c r="XEZ18"/>
      <c r="XFA18"/>
    </row>
    <row r="19" spans="1:16381" s="1" customFormat="1" ht="45">
      <c r="A19" s="556" t="str">
        <f t="array" ref="A19">INDEX(CO_indicators_list[], SMALL(IF(CO_Indic_List='1_Entry_Table'!$B$16,ROW(CO_Indic_List)-7),ROWS(A$6:A19)),2)</f>
        <v>Output 1.3</v>
      </c>
      <c r="B19" s="530" t="str">
        <f>IF(ISERROR(VLOOKUP(A19,FillHome_OO[],3,FALSE))=TRUE,,VLOOKUP(A19,FillHome_OO[],3,FALSE))</f>
        <v>1.3 - Educational learning outcomes for girls and boys enhanced and relevant to the country’s development potential</v>
      </c>
      <c r="C19" s="530">
        <f>Monitoring_Table!C19</f>
        <v>0</v>
      </c>
      <c r="D19" s="530" t="str">
        <f>VLOOKUP(ShadowTable[[#This Row],[indicators]],Tablo_MonitoringTable[],2,FALSE)</f>
        <v>Indicator 1.3.3</v>
      </c>
      <c r="E19" s="208" t="str">
        <f t="array" ref="E19">INDEX(CO_indicators_list[], SMALL(IF(CO_Indic_List='1_Entry_Table'!$B$16,ROW(CO_Indic_List)-7),ROWS(E$6:E19)),8)</f>
        <v>1.3.3 - Existence of a comprehensive special education programme</v>
      </c>
      <c r="F19" s="526">
        <f>IF(ISERROR(VLOOKUP(ShadowTable[[#This Row],[indicators]],Tablo_MonitoringTable[],3,FALSE))=TRUE,,VLOOKUP(ShadowTable[[#This Row],[indicators]],Tablo_MonitoringTable[],3,FALSE))</f>
        <v>0</v>
      </c>
      <c r="G19" s="526">
        <f>VLOOKUP(ShadowTable[[#This Row],[indicators]],Tablo_MonitoringTable[],4,FALSE)</f>
        <v>0</v>
      </c>
      <c r="H19" s="526">
        <f>VLOOKUP(ShadowTable[[#This Row],[indicators]],Tablo_MonitoringTable[],5,FALSE)</f>
        <v>0</v>
      </c>
      <c r="I19" s="526">
        <f>VLOOKUP(ShadowTable[[#This Row],[indicators]],Tablo_MonitoringTable[],6,FALSE)</f>
        <v>0</v>
      </c>
      <c r="J19" s="526">
        <f>VLOOKUP(ShadowTable[[#This Row],[indicators]],Tablo_MonitoringTable[],7,FALSE)</f>
        <v>0</v>
      </c>
      <c r="K19" s="526">
        <f>VLOOKUP(ShadowTable[[#This Row],[indicators]],Tablo_MonitoringTable[],8,FALSE)</f>
        <v>0</v>
      </c>
      <c r="L19" s="526">
        <f>VLOOKUP(ShadowTable[[#This Row],[indicators]],Tablo_MonitoringTable[],10,FALSE)</f>
        <v>0</v>
      </c>
      <c r="M19" s="526">
        <f>VLOOKUP(ShadowTable[[#This Row],[indicators]],Tablo_MonitoringTable[],11,FALSE)</f>
        <v>0</v>
      </c>
      <c r="N19" s="526">
        <f>VLOOKUP(ShadowTable[[#This Row],[indicators]],Tablo_MonitoringTable[],13,FALSE)</f>
        <v>0</v>
      </c>
      <c r="O19" s="526">
        <f>VLOOKUP(ShadowTable[[#This Row],[indicators]],Tablo_MonitoringTable[],14,FALSE)</f>
        <v>0</v>
      </c>
      <c r="P19" s="526">
        <f>VLOOKUP(ShadowTable[[#This Row],[indicators]],Tablo_MonitoringTable[],16,FALSE)</f>
        <v>0</v>
      </c>
      <c r="Q19" s="526">
        <f>VLOOKUP(ShadowTable[[#This Row],[indicators]],Tablo_MonitoringTable[],17,FALSE)</f>
        <v>0</v>
      </c>
      <c r="R19" s="526">
        <f>VLOOKUP(ShadowTable[[#This Row],[indicators]],Tablo_MonitoringTable[],19,FALSE)</f>
        <v>0</v>
      </c>
      <c r="S19" s="526">
        <f>VLOOKUP(ShadowTable[[#This Row],[indicators]],Tablo_MonitoringTable[],20,FALSE)</f>
        <v>0</v>
      </c>
      <c r="T19" s="526">
        <f>VLOOKUP(ShadowTable[[#This Row],[indicators]],Tablo_MonitoringTable[],22,FALSE)</f>
        <v>0</v>
      </c>
      <c r="U19" s="526">
        <f>VLOOKUP(ShadowTable[[#This Row],[indicators]],Tablo_MonitoringTable[],23,FALSE)</f>
        <v>0</v>
      </c>
      <c r="V19" s="225">
        <f>VLOOKUP(ShadowTable[[#This Row],[indicators]],Tablo_MonitoringTable[],25,FALSE)</f>
        <v>0</v>
      </c>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c r="IW19"/>
      <c r="IX19"/>
      <c r="IY19"/>
      <c r="IZ19"/>
      <c r="JA19"/>
      <c r="JB19"/>
      <c r="JC19"/>
      <c r="JD19"/>
      <c r="JE19"/>
      <c r="JF19"/>
      <c r="JG19"/>
      <c r="JH19"/>
      <c r="JI19"/>
      <c r="JJ19"/>
      <c r="JK19"/>
      <c r="JL19"/>
      <c r="JM19"/>
      <c r="JN19"/>
      <c r="JO19"/>
      <c r="JP19"/>
      <c r="JQ19"/>
      <c r="JR19"/>
      <c r="JS19"/>
      <c r="JT19"/>
      <c r="JU19"/>
      <c r="JV19"/>
      <c r="JW19"/>
      <c r="JX19"/>
      <c r="JY19"/>
      <c r="JZ19"/>
      <c r="KA19"/>
      <c r="KB19"/>
      <c r="KC19"/>
      <c r="KD19"/>
      <c r="KE19"/>
      <c r="KF19"/>
      <c r="KG19"/>
      <c r="KH19"/>
      <c r="KI19"/>
      <c r="KJ19"/>
      <c r="KK19"/>
      <c r="KL19"/>
      <c r="KM19"/>
      <c r="KN19"/>
      <c r="KO19"/>
      <c r="KP19"/>
      <c r="KQ19"/>
      <c r="KR19"/>
      <c r="KS19"/>
      <c r="KT19"/>
      <c r="KU19"/>
      <c r="KV19"/>
      <c r="KW19"/>
      <c r="KX19"/>
      <c r="KY19"/>
      <c r="KZ19"/>
      <c r="LA19"/>
      <c r="LB19"/>
      <c r="LC19"/>
      <c r="LD19"/>
      <c r="LE19"/>
      <c r="LF19"/>
      <c r="LG19"/>
      <c r="LH19"/>
      <c r="LI19"/>
      <c r="LJ19"/>
      <c r="LK19"/>
      <c r="LL19"/>
      <c r="LM19"/>
      <c r="LN19"/>
      <c r="LO19"/>
      <c r="LP19"/>
      <c r="LQ19"/>
      <c r="LR19"/>
      <c r="LS19"/>
      <c r="LT19"/>
      <c r="LU19"/>
      <c r="LV19"/>
      <c r="LW19"/>
      <c r="LX19"/>
      <c r="LY19"/>
      <c r="LZ19"/>
      <c r="MA19"/>
      <c r="MB19"/>
      <c r="MC19"/>
      <c r="MD19"/>
      <c r="ME19"/>
      <c r="MF19"/>
      <c r="MG19"/>
      <c r="MH19"/>
      <c r="MI19"/>
      <c r="MJ19"/>
      <c r="MK19"/>
      <c r="ML19"/>
      <c r="MM19"/>
      <c r="MN19"/>
      <c r="MO19"/>
      <c r="MP19"/>
      <c r="MQ19"/>
      <c r="MR19"/>
      <c r="MS19"/>
      <c r="MT19"/>
      <c r="MU19"/>
      <c r="MV19"/>
      <c r="MW19"/>
      <c r="MX19"/>
      <c r="MY19"/>
      <c r="MZ19"/>
      <c r="NA19"/>
      <c r="NB19"/>
      <c r="NC19"/>
      <c r="ND19"/>
      <c r="NE19"/>
      <c r="NF19"/>
      <c r="NG19"/>
      <c r="NH19"/>
      <c r="NI19"/>
      <c r="NJ19"/>
      <c r="NK19"/>
      <c r="NL19"/>
      <c r="NM19"/>
      <c r="NN19"/>
      <c r="NO19"/>
      <c r="NP19"/>
      <c r="NQ19"/>
      <c r="NR19"/>
      <c r="NS19"/>
      <c r="NT19"/>
      <c r="NU19"/>
      <c r="NV19"/>
      <c r="NW19"/>
      <c r="NX19"/>
      <c r="NY19"/>
      <c r="NZ19"/>
      <c r="OA19"/>
      <c r="OB19"/>
      <c r="OC19"/>
      <c r="OD19"/>
      <c r="OE19"/>
      <c r="OF19"/>
      <c r="OG19"/>
      <c r="OH19"/>
      <c r="OI19"/>
      <c r="OJ19"/>
      <c r="OK19"/>
      <c r="OL19"/>
      <c r="OM19"/>
      <c r="ON19"/>
      <c r="OO19"/>
      <c r="OP19"/>
      <c r="OQ19"/>
      <c r="OR19"/>
      <c r="OS19"/>
      <c r="OT19"/>
      <c r="OU19"/>
      <c r="OV19"/>
      <c r="OW19"/>
      <c r="OX19"/>
      <c r="OY19"/>
      <c r="OZ19"/>
      <c r="PA19"/>
      <c r="PB19"/>
      <c r="PC19"/>
      <c r="PD19"/>
      <c r="PE19"/>
      <c r="PF19"/>
      <c r="PG19"/>
      <c r="PH19"/>
      <c r="PI19"/>
      <c r="PJ19"/>
      <c r="PK19"/>
      <c r="PL19"/>
      <c r="PM19"/>
      <c r="PN19"/>
      <c r="PO19"/>
      <c r="PP19"/>
      <c r="PQ19"/>
      <c r="PR19"/>
      <c r="PS19"/>
      <c r="PT19"/>
      <c r="PU19"/>
      <c r="PV19"/>
      <c r="PW19"/>
      <c r="PX19"/>
      <c r="PY19"/>
      <c r="PZ19"/>
      <c r="QA19"/>
      <c r="QB19"/>
      <c r="QC19"/>
      <c r="QD19"/>
      <c r="QE19"/>
      <c r="QF19"/>
      <c r="QG19"/>
      <c r="QH19"/>
      <c r="QI19"/>
      <c r="QJ19"/>
      <c r="QK19"/>
      <c r="QL19"/>
      <c r="QM19"/>
      <c r="QN19"/>
      <c r="QO19"/>
      <c r="QP19"/>
      <c r="QQ19"/>
      <c r="QR19"/>
      <c r="QS19"/>
      <c r="QT19"/>
      <c r="QU19"/>
      <c r="QV19"/>
      <c r="QW19"/>
      <c r="QX19"/>
      <c r="QY19"/>
      <c r="QZ19"/>
      <c r="RA19"/>
      <c r="RB19"/>
      <c r="RC19"/>
      <c r="RD19"/>
      <c r="RE19"/>
      <c r="RF19"/>
      <c r="RG19"/>
      <c r="RH19"/>
      <c r="RI19"/>
      <c r="RJ19"/>
      <c r="RK19"/>
      <c r="RL19"/>
      <c r="RM19"/>
      <c r="RN19"/>
      <c r="RO19"/>
      <c r="RP19"/>
      <c r="RQ19"/>
      <c r="RR19"/>
      <c r="RS19"/>
      <c r="RT19"/>
      <c r="RU19"/>
      <c r="RV19"/>
      <c r="RW19"/>
      <c r="RX19"/>
      <c r="RY19"/>
      <c r="RZ19"/>
      <c r="SA19"/>
      <c r="SB19"/>
      <c r="SC19"/>
      <c r="SD19"/>
      <c r="SE19"/>
      <c r="SF19"/>
      <c r="SG19"/>
      <c r="SH19"/>
      <c r="SI19"/>
      <c r="SJ19"/>
      <c r="SK19"/>
      <c r="SL19"/>
      <c r="SM19"/>
      <c r="SN19"/>
      <c r="SO19"/>
      <c r="SP19"/>
      <c r="SQ19"/>
      <c r="SR19"/>
      <c r="SS19"/>
      <c r="ST19"/>
      <c r="SU19"/>
      <c r="SV19"/>
      <c r="SW19"/>
      <c r="SX19"/>
      <c r="SY19"/>
      <c r="SZ19"/>
      <c r="TA19"/>
      <c r="TB19"/>
      <c r="TC19"/>
      <c r="TD19"/>
      <c r="TE19"/>
      <c r="TF19"/>
      <c r="TG19"/>
      <c r="TH19"/>
      <c r="TI19"/>
      <c r="TJ19"/>
      <c r="TK19"/>
      <c r="TL19"/>
      <c r="TM19"/>
      <c r="TN19"/>
      <c r="TO19"/>
      <c r="TP19"/>
      <c r="TQ19"/>
      <c r="TR19"/>
      <c r="TS19"/>
      <c r="TT19"/>
      <c r="TU19"/>
      <c r="TV19"/>
      <c r="TW19"/>
      <c r="TX19"/>
      <c r="TY19"/>
      <c r="TZ19"/>
      <c r="UA19"/>
      <c r="UB19"/>
      <c r="UC19"/>
      <c r="UD19"/>
      <c r="UE19"/>
      <c r="UF19"/>
      <c r="UG19"/>
      <c r="UH19"/>
      <c r="UI19"/>
      <c r="UJ19"/>
      <c r="UK19"/>
      <c r="UL19"/>
      <c r="UM19"/>
      <c r="UN19"/>
      <c r="UO19"/>
      <c r="UP19"/>
      <c r="UQ19"/>
      <c r="UR19"/>
      <c r="US19"/>
      <c r="UT19"/>
      <c r="UU19"/>
      <c r="UV19"/>
      <c r="UW19"/>
      <c r="UX19"/>
      <c r="UY19"/>
      <c r="UZ19"/>
      <c r="VA19"/>
      <c r="VB19"/>
      <c r="VC19"/>
      <c r="VD19"/>
      <c r="VE19"/>
      <c r="VF19"/>
      <c r="VG19"/>
      <c r="VH19"/>
      <c r="VI19"/>
      <c r="VJ19"/>
      <c r="VK19"/>
      <c r="VL19"/>
      <c r="VM19"/>
      <c r="VN19"/>
      <c r="VO19"/>
      <c r="VP19"/>
      <c r="VQ19"/>
      <c r="VR19"/>
      <c r="VS19"/>
      <c r="VT19"/>
      <c r="VU19"/>
      <c r="VV19"/>
      <c r="VW19"/>
      <c r="VX19"/>
      <c r="VY19"/>
      <c r="VZ19"/>
      <c r="WA19"/>
      <c r="WB19"/>
      <c r="WC19"/>
      <c r="WD19"/>
      <c r="WE19"/>
      <c r="WF19"/>
      <c r="WG19"/>
      <c r="WH19"/>
      <c r="WI19"/>
      <c r="WJ19"/>
      <c r="WK19"/>
      <c r="WL19"/>
      <c r="WM19"/>
      <c r="WN19"/>
      <c r="WO19"/>
      <c r="WP19"/>
      <c r="WQ19"/>
      <c r="WR19"/>
      <c r="WS19"/>
      <c r="WT19"/>
      <c r="WU19"/>
      <c r="WV19"/>
      <c r="WW19"/>
      <c r="WX19"/>
      <c r="WY19"/>
      <c r="WZ19"/>
      <c r="XA19"/>
      <c r="XB19"/>
      <c r="XC19"/>
      <c r="XD19"/>
      <c r="XE19"/>
      <c r="XF19"/>
      <c r="XG19"/>
      <c r="XH19"/>
      <c r="XI19"/>
      <c r="XJ19"/>
      <c r="XK19"/>
      <c r="XL19"/>
      <c r="XM19"/>
      <c r="XN19"/>
      <c r="XO19"/>
      <c r="XP19"/>
      <c r="XQ19"/>
      <c r="XR19"/>
      <c r="XS19"/>
      <c r="XT19"/>
      <c r="XU19"/>
      <c r="XV19"/>
      <c r="XW19"/>
      <c r="XX19"/>
      <c r="XY19"/>
      <c r="XZ19"/>
      <c r="YA19"/>
      <c r="YB19"/>
      <c r="YC19"/>
      <c r="YD19"/>
      <c r="YE19"/>
      <c r="YF19"/>
      <c r="YG19"/>
      <c r="YH19"/>
      <c r="YI19"/>
      <c r="YJ19"/>
      <c r="YK19"/>
      <c r="YL19"/>
      <c r="YM19"/>
      <c r="YN19"/>
      <c r="YO19"/>
      <c r="YP19"/>
      <c r="YQ19"/>
      <c r="YR19"/>
      <c r="YS19"/>
      <c r="YT19"/>
      <c r="YU19"/>
      <c r="YV19"/>
      <c r="YW19"/>
      <c r="YX19"/>
      <c r="YY19"/>
      <c r="YZ19"/>
      <c r="ZA19"/>
      <c r="ZB19"/>
      <c r="ZC19"/>
      <c r="ZD19"/>
      <c r="ZE19"/>
      <c r="ZF19"/>
      <c r="ZG19"/>
      <c r="ZH19"/>
      <c r="ZI19"/>
      <c r="ZJ19"/>
      <c r="ZK19"/>
      <c r="ZL19"/>
      <c r="ZM19"/>
      <c r="ZN19"/>
      <c r="ZO19"/>
      <c r="ZP19"/>
      <c r="ZQ19"/>
      <c r="ZR19"/>
      <c r="ZS19"/>
      <c r="ZT19"/>
      <c r="ZU19"/>
      <c r="ZV19"/>
      <c r="ZW19"/>
      <c r="ZX19"/>
      <c r="ZY19"/>
      <c r="ZZ19"/>
      <c r="AAA19"/>
      <c r="AAB19"/>
      <c r="AAC19"/>
      <c r="AAD19"/>
      <c r="AAE19"/>
      <c r="AAF19"/>
      <c r="AAG19"/>
      <c r="AAH19"/>
      <c r="AAI19"/>
      <c r="AAJ19"/>
      <c r="AAK19"/>
      <c r="AAL19"/>
      <c r="AAM19"/>
      <c r="AAN19"/>
      <c r="AAO19"/>
      <c r="AAP19"/>
      <c r="AAQ19"/>
      <c r="AAR19"/>
      <c r="AAS19"/>
      <c r="AAT19"/>
      <c r="AAU19"/>
      <c r="AAV19"/>
      <c r="AAW19"/>
      <c r="AAX19"/>
      <c r="AAY19"/>
      <c r="AAZ19"/>
      <c r="ABA19"/>
      <c r="ABB19"/>
      <c r="ABC19"/>
      <c r="ABD19"/>
      <c r="ABE19"/>
      <c r="ABF19"/>
      <c r="ABG19"/>
      <c r="ABH19"/>
      <c r="ABI19"/>
      <c r="ABJ19"/>
      <c r="ABK19"/>
      <c r="ABL19"/>
      <c r="ABM19"/>
      <c r="ABN19"/>
      <c r="ABO19"/>
      <c r="ABP19"/>
      <c r="ABQ19"/>
      <c r="ABR19"/>
      <c r="ABS19"/>
      <c r="ABT19"/>
      <c r="ABU19"/>
      <c r="ABV19"/>
      <c r="ABW19"/>
      <c r="ABX19"/>
      <c r="ABY19"/>
      <c r="ABZ19"/>
      <c r="ACA19"/>
      <c r="ACB19"/>
      <c r="ACC19"/>
      <c r="ACD19"/>
      <c r="ACE19"/>
      <c r="ACF19"/>
      <c r="ACG19"/>
      <c r="ACH19"/>
      <c r="ACI19"/>
      <c r="ACJ19"/>
      <c r="ACK19"/>
      <c r="ACL19"/>
      <c r="ACM19"/>
      <c r="ACN19"/>
      <c r="ACO19"/>
      <c r="ACP19"/>
      <c r="ACQ19"/>
      <c r="ACR19"/>
      <c r="ACS19"/>
      <c r="ACT19"/>
      <c r="ACU19"/>
      <c r="ACV19"/>
      <c r="ACW19"/>
      <c r="ACX19"/>
      <c r="ACY19"/>
      <c r="ACZ19"/>
      <c r="ADA19"/>
      <c r="ADB19"/>
      <c r="ADC19"/>
      <c r="ADD19"/>
      <c r="ADE19"/>
      <c r="ADF19"/>
      <c r="ADG19"/>
      <c r="ADH19"/>
      <c r="ADI19"/>
      <c r="ADJ19"/>
      <c r="ADK19"/>
      <c r="ADL19"/>
      <c r="ADM19"/>
      <c r="ADN19"/>
      <c r="ADO19"/>
      <c r="ADP19"/>
      <c r="ADQ19"/>
      <c r="ADR19"/>
      <c r="ADS19"/>
      <c r="ADT19"/>
      <c r="ADU19"/>
      <c r="ADV19"/>
      <c r="ADW19"/>
      <c r="ADX19"/>
      <c r="ADY19"/>
      <c r="ADZ19"/>
      <c r="AEA19"/>
      <c r="AEB19"/>
      <c r="AEC19"/>
      <c r="AED19"/>
      <c r="AEE19"/>
      <c r="AEF19"/>
      <c r="AEG19"/>
      <c r="AEH19"/>
      <c r="AEI19"/>
      <c r="AEJ19"/>
      <c r="AEK19"/>
      <c r="AEL19"/>
      <c r="AEM19"/>
      <c r="AEN19"/>
      <c r="AEO19"/>
      <c r="AEP19"/>
      <c r="AEQ19"/>
      <c r="AER19"/>
      <c r="AES19"/>
      <c r="AET19"/>
      <c r="AEU19"/>
      <c r="AEV19"/>
      <c r="AEW19"/>
      <c r="AEX19"/>
      <c r="AEY19"/>
      <c r="AEZ19"/>
      <c r="AFA19"/>
      <c r="AFB19"/>
      <c r="AFC19"/>
      <c r="AFD19"/>
      <c r="AFE19"/>
      <c r="AFF19"/>
      <c r="AFG19"/>
      <c r="AFH19"/>
      <c r="AFI19"/>
      <c r="AFJ19"/>
      <c r="AFK19"/>
      <c r="AFL19"/>
      <c r="AFM19"/>
      <c r="AFN19"/>
      <c r="AFO19"/>
      <c r="AFP19"/>
      <c r="AFQ19"/>
      <c r="AFR19"/>
      <c r="AFS19"/>
      <c r="AFT19"/>
      <c r="AFU19"/>
      <c r="AFV19"/>
      <c r="AFW19"/>
      <c r="AFX19"/>
      <c r="AFY19"/>
      <c r="AFZ19"/>
      <c r="AGA19"/>
      <c r="AGB19"/>
      <c r="AGC19"/>
      <c r="AGD19"/>
      <c r="AGE19"/>
      <c r="AGF19"/>
      <c r="AGG19"/>
      <c r="AGH19"/>
      <c r="AGI19"/>
      <c r="AGJ19"/>
      <c r="AGK19"/>
      <c r="AGL19"/>
      <c r="AGM19"/>
      <c r="AGN19"/>
      <c r="AGO19"/>
      <c r="AGP19"/>
      <c r="AGQ19"/>
      <c r="AGR19"/>
      <c r="AGS19"/>
      <c r="AGT19"/>
      <c r="AGU19"/>
      <c r="AGV19"/>
      <c r="AGW19"/>
      <c r="AGX19"/>
      <c r="AGY19"/>
      <c r="AGZ19"/>
      <c r="AHA19"/>
      <c r="AHB19"/>
      <c r="AHC19"/>
      <c r="AHD19"/>
      <c r="AHE19"/>
      <c r="AHF19"/>
      <c r="AHG19"/>
      <c r="AHH19"/>
      <c r="AHI19"/>
      <c r="AHJ19"/>
      <c r="AHK19"/>
      <c r="AHL19"/>
      <c r="AHM19"/>
      <c r="AHN19"/>
      <c r="AHO19"/>
      <c r="AHP19"/>
      <c r="AHQ19"/>
      <c r="AHR19"/>
      <c r="AHS19"/>
      <c r="AHT19"/>
      <c r="AHU19"/>
      <c r="AHV19"/>
      <c r="AHW19"/>
      <c r="AHX19"/>
      <c r="AHY19"/>
      <c r="AHZ19"/>
      <c r="AIA19"/>
      <c r="AIB19"/>
      <c r="AIC19"/>
      <c r="AID19"/>
      <c r="AIE19"/>
      <c r="AIF19"/>
      <c r="AIG19"/>
      <c r="AIH19"/>
      <c r="AII19"/>
      <c r="AIJ19"/>
      <c r="AIK19"/>
      <c r="AIL19"/>
      <c r="AIM19"/>
      <c r="AIN19"/>
      <c r="AIO19"/>
      <c r="AIP19"/>
      <c r="AIQ19"/>
      <c r="AIR19"/>
      <c r="AIS19"/>
      <c r="AIT19"/>
      <c r="AIU19"/>
      <c r="AIV19"/>
      <c r="AIW19"/>
      <c r="AIX19"/>
      <c r="AIY19"/>
      <c r="AIZ19"/>
      <c r="AJA19"/>
      <c r="AJB19"/>
      <c r="AJC19"/>
      <c r="AJD19"/>
      <c r="AJE19"/>
      <c r="AJF19"/>
      <c r="AJG19"/>
      <c r="AJH19"/>
      <c r="AJI19"/>
      <c r="AJJ19"/>
      <c r="AJK19"/>
      <c r="AJL19"/>
      <c r="AJM19"/>
      <c r="AJN19"/>
      <c r="AJO19"/>
      <c r="AJP19"/>
      <c r="AJQ19"/>
      <c r="AJR19"/>
      <c r="AJS19"/>
      <c r="AJT19"/>
      <c r="AJU19"/>
      <c r="AJV19"/>
      <c r="AJW19"/>
      <c r="AJX19"/>
      <c r="AJY19"/>
      <c r="AJZ19"/>
      <c r="AKA19"/>
      <c r="AKB19"/>
      <c r="AKC19"/>
      <c r="AKD19"/>
      <c r="AKE19"/>
      <c r="AKF19"/>
      <c r="AKG19"/>
      <c r="AKH19"/>
      <c r="AKI19"/>
      <c r="AKJ19"/>
      <c r="AKK19"/>
      <c r="AKL19"/>
      <c r="AKM19"/>
      <c r="AKN19"/>
      <c r="AKO19"/>
      <c r="AKP19"/>
      <c r="AKQ19"/>
      <c r="AKR19"/>
      <c r="AKS19"/>
      <c r="AKT19"/>
      <c r="AKU19"/>
      <c r="AKV19"/>
      <c r="AKW19"/>
      <c r="AKX19"/>
      <c r="AKY19"/>
      <c r="AKZ19"/>
      <c r="ALA19"/>
      <c r="ALB19"/>
      <c r="ALC19"/>
      <c r="ALD19"/>
      <c r="ALE19"/>
      <c r="ALF19"/>
      <c r="ALG19"/>
      <c r="ALH19"/>
      <c r="ALI19"/>
      <c r="ALJ19"/>
      <c r="ALK19"/>
      <c r="ALL19"/>
      <c r="ALM19"/>
      <c r="ALN19"/>
      <c r="ALO19"/>
      <c r="ALP19"/>
      <c r="ALQ19"/>
      <c r="ALR19"/>
      <c r="ALS19"/>
      <c r="ALT19"/>
      <c r="ALU19"/>
      <c r="ALV19"/>
      <c r="ALW19"/>
      <c r="ALX19"/>
      <c r="ALY19"/>
      <c r="ALZ19"/>
      <c r="AMA19"/>
      <c r="AMB19"/>
      <c r="AMC19"/>
      <c r="AMD19"/>
      <c r="AME19"/>
      <c r="AMF19"/>
      <c r="AMG19"/>
      <c r="AMH19"/>
      <c r="AMI19"/>
      <c r="AMJ19"/>
      <c r="AMK19"/>
      <c r="AML19"/>
      <c r="AMM19"/>
      <c r="AMN19"/>
      <c r="AMO19"/>
      <c r="AMP19"/>
      <c r="AMQ19"/>
      <c r="AMR19"/>
      <c r="AMS19"/>
      <c r="AMT19"/>
      <c r="AMU19"/>
      <c r="AMV19"/>
      <c r="AMW19"/>
      <c r="AMX19"/>
      <c r="AMY19"/>
      <c r="AMZ19"/>
      <c r="ANA19"/>
      <c r="ANB19"/>
      <c r="ANC19"/>
      <c r="AND19"/>
      <c r="ANE19"/>
      <c r="ANF19"/>
      <c r="ANG19"/>
      <c r="ANH19"/>
      <c r="ANI19"/>
      <c r="ANJ19"/>
      <c r="ANK19"/>
      <c r="ANL19"/>
      <c r="ANM19"/>
      <c r="ANN19"/>
      <c r="ANO19"/>
      <c r="ANP19"/>
      <c r="ANQ19"/>
      <c r="ANR19"/>
      <c r="ANS19"/>
      <c r="ANT19"/>
      <c r="ANU19"/>
      <c r="ANV19"/>
      <c r="ANW19"/>
      <c r="ANX19"/>
      <c r="ANY19"/>
      <c r="ANZ19"/>
      <c r="AOA19"/>
      <c r="AOB19"/>
      <c r="AOC19"/>
      <c r="AOD19"/>
      <c r="AOE19"/>
      <c r="AOF19"/>
      <c r="AOG19"/>
      <c r="AOH19"/>
      <c r="AOI19"/>
      <c r="AOJ19"/>
      <c r="AOK19"/>
      <c r="AOL19"/>
      <c r="AOM19"/>
      <c r="AON19"/>
      <c r="AOO19"/>
      <c r="AOP19"/>
      <c r="AOQ19"/>
      <c r="AOR19"/>
      <c r="AOS19"/>
      <c r="AOT19"/>
      <c r="AOU19"/>
      <c r="AOV19"/>
      <c r="AOW19"/>
      <c r="AOX19"/>
      <c r="AOY19"/>
      <c r="AOZ19"/>
      <c r="APA19"/>
      <c r="APB19"/>
      <c r="APC19"/>
      <c r="APD19"/>
      <c r="APE19"/>
      <c r="APF19"/>
      <c r="APG19"/>
      <c r="APH19"/>
      <c r="API19"/>
      <c r="APJ19"/>
      <c r="APK19"/>
      <c r="APL19"/>
      <c r="APM19"/>
      <c r="APN19"/>
      <c r="APO19"/>
      <c r="APP19"/>
      <c r="APQ19"/>
      <c r="APR19"/>
      <c r="APS19"/>
      <c r="APT19"/>
      <c r="APU19"/>
      <c r="APV19"/>
      <c r="APW19"/>
      <c r="APX19"/>
      <c r="APY19"/>
      <c r="APZ19"/>
      <c r="AQA19"/>
      <c r="AQB19"/>
      <c r="AQC19"/>
      <c r="AQD19"/>
      <c r="AQE19"/>
      <c r="AQF19"/>
      <c r="AQG19"/>
      <c r="AQH19"/>
      <c r="AQI19"/>
      <c r="AQJ19"/>
      <c r="AQK19"/>
      <c r="AQL19"/>
      <c r="AQM19"/>
      <c r="AQN19"/>
      <c r="AQO19"/>
      <c r="AQP19"/>
      <c r="AQQ19"/>
      <c r="AQR19"/>
      <c r="AQS19"/>
      <c r="AQT19"/>
      <c r="AQU19"/>
      <c r="AQV19"/>
      <c r="AQW19"/>
      <c r="AQX19"/>
      <c r="AQY19"/>
      <c r="AQZ19"/>
      <c r="ARA19"/>
      <c r="ARB19"/>
      <c r="ARC19"/>
      <c r="ARD19"/>
      <c r="ARE19"/>
      <c r="ARF19"/>
      <c r="ARG19"/>
      <c r="ARH19"/>
      <c r="ARI19"/>
      <c r="ARJ19"/>
      <c r="ARK19"/>
      <c r="ARL19"/>
      <c r="ARM19"/>
      <c r="ARN19"/>
      <c r="ARO19"/>
      <c r="ARP19"/>
      <c r="ARQ19"/>
      <c r="ARR19"/>
      <c r="ARS19"/>
      <c r="ART19"/>
      <c r="ARU19"/>
      <c r="ARV19"/>
      <c r="ARW19"/>
      <c r="ARX19"/>
      <c r="ARY19"/>
      <c r="ARZ19"/>
      <c r="ASA19"/>
      <c r="ASB19"/>
      <c r="ASC19"/>
      <c r="ASD19"/>
      <c r="ASE19"/>
      <c r="ASF19"/>
      <c r="ASG19"/>
      <c r="ASH19"/>
      <c r="ASI19"/>
      <c r="ASJ19"/>
      <c r="ASK19"/>
      <c r="ASL19"/>
      <c r="ASM19"/>
      <c r="ASN19"/>
      <c r="ASO19"/>
      <c r="ASP19"/>
      <c r="ASQ19"/>
      <c r="ASR19"/>
      <c r="ASS19"/>
      <c r="AST19"/>
      <c r="ASU19"/>
      <c r="ASV19"/>
      <c r="ASW19"/>
      <c r="ASX19"/>
      <c r="ASY19"/>
      <c r="ASZ19"/>
      <c r="ATA19"/>
      <c r="ATB19"/>
      <c r="ATC19"/>
      <c r="ATD19"/>
      <c r="ATE19"/>
      <c r="ATF19"/>
      <c r="ATG19"/>
      <c r="ATH19"/>
      <c r="ATI19"/>
      <c r="ATJ19"/>
      <c r="ATK19"/>
      <c r="ATL19"/>
      <c r="ATM19"/>
      <c r="ATN19"/>
      <c r="ATO19"/>
      <c r="ATP19"/>
      <c r="ATQ19"/>
      <c r="ATR19"/>
      <c r="ATS19"/>
      <c r="ATT19"/>
      <c r="ATU19"/>
      <c r="ATV19"/>
      <c r="ATW19"/>
      <c r="ATX19"/>
      <c r="ATY19"/>
      <c r="ATZ19"/>
      <c r="AUA19"/>
      <c r="AUB19"/>
      <c r="AUC19"/>
      <c r="AUD19"/>
      <c r="AUE19"/>
      <c r="AUF19"/>
      <c r="AUG19"/>
      <c r="AUH19"/>
      <c r="AUI19"/>
      <c r="AUJ19"/>
      <c r="AUK19"/>
      <c r="AUL19"/>
      <c r="AUM19"/>
      <c r="AUN19"/>
      <c r="AUO19"/>
      <c r="AUP19"/>
      <c r="AUQ19"/>
      <c r="AUR19"/>
      <c r="AUS19"/>
      <c r="AUT19"/>
      <c r="AUU19"/>
      <c r="AUV19"/>
      <c r="AUW19"/>
      <c r="AUX19"/>
      <c r="AUY19"/>
      <c r="AUZ19"/>
      <c r="AVA19"/>
      <c r="AVB19"/>
      <c r="AVC19"/>
      <c r="AVD19"/>
      <c r="AVE19"/>
      <c r="AVF19"/>
      <c r="AVG19"/>
      <c r="AVH19"/>
      <c r="AVI19"/>
      <c r="AVJ19"/>
      <c r="AVK19"/>
      <c r="AVL19"/>
      <c r="AVM19"/>
      <c r="AVN19"/>
      <c r="AVO19"/>
      <c r="AVP19"/>
      <c r="AVQ19"/>
      <c r="AVR19"/>
      <c r="AVS19"/>
      <c r="AVT19"/>
      <c r="AVU19"/>
      <c r="AVV19"/>
      <c r="AVW19"/>
      <c r="AVX19"/>
      <c r="AVY19"/>
      <c r="AVZ19"/>
      <c r="AWA19"/>
      <c r="AWB19"/>
      <c r="AWC19"/>
      <c r="AWD19"/>
      <c r="AWE19"/>
      <c r="AWF19"/>
      <c r="AWG19"/>
      <c r="AWH19"/>
      <c r="AWI19"/>
      <c r="AWJ19"/>
      <c r="AWK19"/>
      <c r="AWL19"/>
      <c r="AWM19"/>
      <c r="AWN19"/>
      <c r="AWO19"/>
      <c r="AWP19"/>
      <c r="AWQ19"/>
      <c r="AWR19"/>
      <c r="AWS19"/>
      <c r="AWT19"/>
      <c r="AWU19"/>
      <c r="AWV19"/>
      <c r="AWW19"/>
      <c r="AWX19"/>
      <c r="AWY19"/>
      <c r="AWZ19"/>
      <c r="AXA19"/>
      <c r="AXB19"/>
      <c r="AXC19"/>
      <c r="AXD19"/>
      <c r="AXE19"/>
      <c r="AXF19"/>
      <c r="AXG19"/>
      <c r="AXH19"/>
      <c r="AXI19"/>
      <c r="AXJ19"/>
      <c r="AXK19"/>
      <c r="AXL19"/>
      <c r="AXM19"/>
      <c r="AXN19"/>
      <c r="AXO19"/>
      <c r="AXP19"/>
      <c r="AXQ19"/>
      <c r="AXR19"/>
      <c r="AXS19"/>
      <c r="AXT19"/>
      <c r="AXU19"/>
      <c r="AXV19"/>
      <c r="AXW19"/>
      <c r="AXX19"/>
      <c r="AXY19"/>
      <c r="AXZ19"/>
      <c r="AYA19"/>
      <c r="AYB19"/>
      <c r="AYC19"/>
      <c r="AYD19"/>
      <c r="AYE19"/>
      <c r="AYF19"/>
      <c r="AYG19"/>
      <c r="AYH19"/>
      <c r="AYI19"/>
      <c r="AYJ19"/>
      <c r="AYK19"/>
      <c r="AYL19"/>
      <c r="AYM19"/>
      <c r="AYN19"/>
      <c r="AYO19"/>
      <c r="AYP19"/>
      <c r="AYQ19"/>
      <c r="AYR19"/>
      <c r="AYS19"/>
      <c r="AYT19"/>
      <c r="AYU19"/>
      <c r="AYV19"/>
      <c r="AYW19"/>
      <c r="AYX19"/>
      <c r="AYY19"/>
      <c r="AYZ19"/>
      <c r="AZA19"/>
      <c r="AZB19"/>
      <c r="AZC19"/>
      <c r="AZD19"/>
      <c r="AZE19"/>
      <c r="AZF19"/>
      <c r="AZG19"/>
      <c r="AZH19"/>
      <c r="AZI19"/>
      <c r="AZJ19"/>
      <c r="AZK19"/>
      <c r="AZL19"/>
      <c r="AZM19"/>
      <c r="AZN19"/>
      <c r="AZO19"/>
      <c r="AZP19"/>
      <c r="AZQ19"/>
      <c r="AZR19"/>
      <c r="AZS19"/>
      <c r="AZT19"/>
      <c r="AZU19"/>
      <c r="AZV19"/>
      <c r="AZW19"/>
      <c r="AZX19"/>
      <c r="AZY19"/>
      <c r="AZZ19"/>
      <c r="BAA19"/>
      <c r="BAB19"/>
      <c r="BAC19"/>
      <c r="BAD19"/>
      <c r="BAE19"/>
      <c r="BAF19"/>
      <c r="BAG19"/>
      <c r="BAH19"/>
      <c r="BAI19"/>
      <c r="BAJ19"/>
      <c r="BAK19"/>
      <c r="BAL19"/>
      <c r="BAM19"/>
      <c r="BAN19"/>
      <c r="BAO19"/>
      <c r="BAP19"/>
      <c r="BAQ19"/>
      <c r="BAR19"/>
      <c r="BAS19"/>
      <c r="BAT19"/>
      <c r="BAU19"/>
      <c r="BAV19"/>
      <c r="BAW19"/>
      <c r="BAX19"/>
      <c r="BAY19"/>
      <c r="BAZ19"/>
      <c r="BBA19"/>
      <c r="BBB19"/>
      <c r="BBC19"/>
      <c r="BBD19"/>
      <c r="BBE19"/>
      <c r="BBF19"/>
      <c r="BBG19"/>
      <c r="BBH19"/>
      <c r="BBI19"/>
      <c r="BBJ19"/>
      <c r="BBK19"/>
      <c r="BBL19"/>
      <c r="BBM19"/>
      <c r="BBN19"/>
      <c r="BBO19"/>
      <c r="BBP19"/>
      <c r="BBQ19"/>
      <c r="BBR19"/>
      <c r="BBS19"/>
      <c r="BBT19"/>
      <c r="BBU19"/>
      <c r="BBV19"/>
      <c r="BBW19"/>
      <c r="BBX19"/>
      <c r="BBY19"/>
      <c r="BBZ19"/>
      <c r="BCA19"/>
      <c r="BCB19"/>
      <c r="BCC19"/>
      <c r="BCD19"/>
      <c r="BCE19"/>
      <c r="BCF19"/>
      <c r="BCG19"/>
      <c r="BCH19"/>
      <c r="BCI19"/>
      <c r="BCJ19"/>
      <c r="BCK19"/>
      <c r="BCL19"/>
      <c r="BCM19"/>
      <c r="BCN19"/>
      <c r="BCO19"/>
      <c r="BCP19"/>
      <c r="BCQ19"/>
      <c r="BCR19"/>
      <c r="BCS19"/>
      <c r="BCT19"/>
      <c r="BCU19"/>
      <c r="BCV19"/>
      <c r="BCW19"/>
      <c r="BCX19"/>
      <c r="BCY19"/>
      <c r="BCZ19"/>
      <c r="BDA19"/>
      <c r="BDB19"/>
      <c r="BDC19"/>
      <c r="BDD19"/>
      <c r="BDE19"/>
      <c r="BDF19"/>
      <c r="BDG19"/>
      <c r="BDH19"/>
      <c r="BDI19"/>
      <c r="BDJ19"/>
      <c r="BDK19"/>
      <c r="BDL19"/>
      <c r="BDM19"/>
      <c r="BDN19"/>
      <c r="BDO19"/>
      <c r="BDP19"/>
      <c r="BDQ19"/>
      <c r="BDR19"/>
      <c r="BDS19"/>
      <c r="BDT19"/>
      <c r="BDU19"/>
      <c r="BDV19"/>
      <c r="BDW19"/>
      <c r="BDX19"/>
      <c r="BDY19"/>
      <c r="BDZ19"/>
      <c r="BEA19"/>
      <c r="BEB19"/>
      <c r="BEC19"/>
      <c r="BED19"/>
      <c r="BEE19"/>
      <c r="BEF19"/>
      <c r="BEG19"/>
      <c r="BEH19"/>
      <c r="BEI19"/>
      <c r="BEJ19"/>
      <c r="BEK19"/>
      <c r="BEL19"/>
      <c r="BEM19"/>
      <c r="BEN19"/>
      <c r="BEO19"/>
      <c r="BEP19"/>
      <c r="BEQ19"/>
      <c r="BER19"/>
      <c r="BES19"/>
      <c r="BET19"/>
      <c r="BEU19"/>
      <c r="BEV19"/>
      <c r="BEW19"/>
      <c r="BEX19"/>
      <c r="BEY19"/>
      <c r="BEZ19"/>
      <c r="BFA19"/>
      <c r="BFB19"/>
      <c r="BFC19"/>
      <c r="BFD19"/>
      <c r="BFE19"/>
      <c r="BFF19"/>
      <c r="BFG19"/>
      <c r="BFH19"/>
      <c r="BFI19"/>
      <c r="BFJ19"/>
      <c r="BFK19"/>
      <c r="BFL19"/>
      <c r="BFM19"/>
      <c r="BFN19"/>
      <c r="BFO19"/>
      <c r="BFP19"/>
      <c r="BFQ19"/>
      <c r="BFR19"/>
      <c r="BFS19"/>
      <c r="BFT19"/>
      <c r="BFU19"/>
      <c r="BFV19"/>
      <c r="BFW19"/>
      <c r="BFX19"/>
      <c r="BFY19"/>
      <c r="BFZ19"/>
      <c r="BGA19"/>
      <c r="BGB19"/>
      <c r="BGC19"/>
      <c r="BGD19"/>
      <c r="BGE19"/>
      <c r="BGF19"/>
      <c r="BGG19"/>
      <c r="BGH19"/>
      <c r="BGI19"/>
      <c r="BGJ19"/>
      <c r="BGK19"/>
      <c r="BGL19"/>
      <c r="BGM19"/>
      <c r="BGN19"/>
      <c r="BGO19"/>
      <c r="BGP19"/>
      <c r="BGQ19"/>
      <c r="BGR19"/>
      <c r="BGS19"/>
      <c r="BGT19"/>
      <c r="BGU19"/>
      <c r="BGV19"/>
      <c r="BGW19"/>
      <c r="BGX19"/>
      <c r="BGY19"/>
      <c r="BGZ19"/>
      <c r="BHA19"/>
      <c r="BHB19"/>
      <c r="BHC19"/>
      <c r="BHD19"/>
      <c r="BHE19"/>
      <c r="BHF19"/>
      <c r="BHG19"/>
      <c r="BHH19"/>
      <c r="BHI19"/>
      <c r="BHJ19"/>
      <c r="BHK19"/>
      <c r="BHL19"/>
      <c r="BHM19"/>
      <c r="BHN19"/>
      <c r="BHO19"/>
      <c r="BHP19"/>
      <c r="BHQ19"/>
      <c r="BHR19"/>
      <c r="BHS19"/>
      <c r="BHT19"/>
      <c r="BHU19"/>
      <c r="BHV19"/>
      <c r="BHW19"/>
      <c r="BHX19"/>
      <c r="BHY19"/>
      <c r="BHZ19"/>
      <c r="BIA19"/>
      <c r="BIB19"/>
      <c r="BIC19"/>
      <c r="BID19"/>
      <c r="BIE19"/>
      <c r="BIF19"/>
      <c r="BIG19"/>
      <c r="BIH19"/>
      <c r="BII19"/>
      <c r="BIJ19"/>
      <c r="BIK19"/>
      <c r="BIL19"/>
      <c r="BIM19"/>
      <c r="BIN19"/>
      <c r="BIO19"/>
      <c r="BIP19"/>
      <c r="BIQ19"/>
      <c r="BIR19"/>
      <c r="BIS19"/>
      <c r="BIT19"/>
      <c r="BIU19"/>
      <c r="BIV19"/>
      <c r="BIW19"/>
      <c r="BIX19"/>
      <c r="BIY19"/>
      <c r="BIZ19"/>
      <c r="BJA19"/>
      <c r="BJB19"/>
      <c r="BJC19"/>
      <c r="BJD19"/>
      <c r="BJE19"/>
      <c r="BJF19"/>
      <c r="BJG19"/>
      <c r="BJH19"/>
      <c r="BJI19"/>
      <c r="BJJ19"/>
      <c r="BJK19"/>
      <c r="BJL19"/>
      <c r="BJM19"/>
      <c r="BJN19"/>
      <c r="BJO19"/>
      <c r="BJP19"/>
      <c r="BJQ19"/>
      <c r="BJR19"/>
      <c r="BJS19"/>
      <c r="BJT19"/>
      <c r="BJU19"/>
      <c r="BJV19"/>
      <c r="BJW19"/>
      <c r="BJX19"/>
      <c r="BJY19"/>
      <c r="BJZ19"/>
      <c r="BKA19"/>
      <c r="BKB19"/>
      <c r="BKC19"/>
      <c r="BKD19"/>
      <c r="BKE19"/>
      <c r="BKF19"/>
      <c r="BKG19"/>
      <c r="BKH19"/>
      <c r="BKI19"/>
      <c r="BKJ19"/>
      <c r="BKK19"/>
      <c r="BKL19"/>
      <c r="BKM19"/>
      <c r="BKN19"/>
      <c r="BKO19"/>
      <c r="BKP19"/>
      <c r="BKQ19"/>
      <c r="BKR19"/>
      <c r="BKS19"/>
      <c r="BKT19"/>
      <c r="BKU19"/>
      <c r="BKV19"/>
      <c r="BKW19"/>
      <c r="BKX19"/>
      <c r="BKY19"/>
      <c r="BKZ19"/>
      <c r="BLA19"/>
      <c r="BLB19"/>
      <c r="BLC19"/>
      <c r="BLD19"/>
      <c r="BLE19"/>
      <c r="BLF19"/>
      <c r="BLG19"/>
      <c r="BLH19"/>
      <c r="BLI19"/>
      <c r="BLJ19"/>
      <c r="BLK19"/>
      <c r="BLL19"/>
      <c r="BLM19"/>
      <c r="BLN19"/>
      <c r="BLO19"/>
      <c r="BLP19"/>
      <c r="BLQ19"/>
      <c r="BLR19"/>
      <c r="BLS19"/>
      <c r="BLT19"/>
      <c r="BLU19"/>
      <c r="BLV19"/>
      <c r="BLW19"/>
      <c r="BLX19"/>
      <c r="BLY19"/>
      <c r="BLZ19"/>
      <c r="BMA19"/>
      <c r="BMB19"/>
      <c r="BMC19"/>
      <c r="BMD19"/>
      <c r="BME19"/>
      <c r="BMF19"/>
      <c r="BMG19"/>
      <c r="BMH19"/>
      <c r="BMI19"/>
      <c r="BMJ19"/>
      <c r="BMK19"/>
      <c r="BML19"/>
      <c r="BMM19"/>
      <c r="BMN19"/>
      <c r="BMO19"/>
      <c r="BMP19"/>
      <c r="BMQ19"/>
      <c r="BMR19"/>
      <c r="BMS19"/>
      <c r="BMT19"/>
      <c r="BMU19"/>
      <c r="BMV19"/>
      <c r="BMW19"/>
      <c r="BMX19"/>
      <c r="BMY19"/>
      <c r="BMZ19"/>
      <c r="BNA19"/>
      <c r="BNB19"/>
      <c r="BNC19"/>
      <c r="BND19"/>
      <c r="BNE19"/>
      <c r="BNF19"/>
      <c r="BNG19"/>
      <c r="BNH19"/>
      <c r="BNI19"/>
      <c r="BNJ19"/>
      <c r="BNK19"/>
      <c r="BNL19"/>
      <c r="BNM19"/>
      <c r="BNN19"/>
      <c r="BNO19"/>
      <c r="BNP19"/>
      <c r="BNQ19"/>
      <c r="BNR19"/>
      <c r="BNS19"/>
      <c r="BNT19"/>
      <c r="BNU19"/>
      <c r="BNV19"/>
      <c r="BNW19"/>
      <c r="BNX19"/>
      <c r="BNY19"/>
      <c r="BNZ19"/>
      <c r="BOA19"/>
      <c r="BOB19"/>
      <c r="BOC19"/>
      <c r="BOD19"/>
      <c r="BOE19"/>
      <c r="BOF19"/>
      <c r="BOG19"/>
      <c r="BOH19"/>
      <c r="BOI19"/>
      <c r="BOJ19"/>
      <c r="BOK19"/>
      <c r="BOL19"/>
      <c r="BOM19"/>
      <c r="BON19"/>
      <c r="BOO19"/>
      <c r="BOP19"/>
      <c r="BOQ19"/>
      <c r="BOR19"/>
      <c r="BOS19"/>
      <c r="BOT19"/>
      <c r="BOU19"/>
      <c r="BOV19"/>
      <c r="BOW19"/>
      <c r="BOX19"/>
      <c r="BOY19"/>
      <c r="BOZ19"/>
      <c r="BPA19"/>
      <c r="BPB19"/>
      <c r="BPC19"/>
      <c r="BPD19"/>
      <c r="BPE19"/>
      <c r="BPF19"/>
      <c r="BPG19"/>
      <c r="BPH19"/>
      <c r="BPI19"/>
      <c r="BPJ19"/>
      <c r="BPK19"/>
      <c r="BPL19"/>
      <c r="BPM19"/>
      <c r="BPN19"/>
      <c r="BPO19"/>
      <c r="BPP19"/>
      <c r="BPQ19"/>
      <c r="BPR19"/>
      <c r="BPS19"/>
      <c r="BPT19"/>
      <c r="BPU19"/>
      <c r="BPV19"/>
      <c r="BPW19"/>
      <c r="BPX19"/>
      <c r="BPY19"/>
      <c r="BPZ19"/>
      <c r="BQA19"/>
      <c r="BQB19"/>
      <c r="BQC19"/>
      <c r="BQD19"/>
      <c r="BQE19"/>
      <c r="BQF19"/>
      <c r="BQG19"/>
      <c r="BQH19"/>
      <c r="BQI19"/>
      <c r="BQJ19"/>
      <c r="BQK19"/>
      <c r="BQL19"/>
      <c r="BQM19"/>
      <c r="BQN19"/>
      <c r="BQO19"/>
      <c r="BQP19"/>
      <c r="BQQ19"/>
      <c r="BQR19"/>
      <c r="BQS19"/>
      <c r="BQT19"/>
      <c r="BQU19"/>
      <c r="BQV19"/>
      <c r="BQW19"/>
      <c r="BQX19"/>
      <c r="BQY19"/>
      <c r="BQZ19"/>
      <c r="BRA19"/>
      <c r="BRB19"/>
      <c r="BRC19"/>
      <c r="BRD19"/>
      <c r="BRE19"/>
      <c r="BRF19"/>
      <c r="BRG19"/>
      <c r="BRH19"/>
      <c r="BRI19"/>
      <c r="BRJ19"/>
      <c r="BRK19"/>
      <c r="BRL19"/>
      <c r="BRM19"/>
      <c r="BRN19"/>
      <c r="BRO19"/>
      <c r="BRP19"/>
      <c r="BRQ19"/>
      <c r="BRR19"/>
      <c r="BRS19"/>
      <c r="BRT19"/>
      <c r="BRU19"/>
      <c r="BRV19"/>
      <c r="BRW19"/>
      <c r="BRX19"/>
      <c r="BRY19"/>
      <c r="BRZ19"/>
      <c r="BSA19"/>
      <c r="BSB19"/>
      <c r="BSC19"/>
      <c r="BSD19"/>
      <c r="BSE19"/>
      <c r="BSF19"/>
      <c r="BSG19"/>
      <c r="BSH19"/>
      <c r="BSI19"/>
      <c r="BSJ19"/>
      <c r="BSK19"/>
      <c r="BSL19"/>
      <c r="BSM19"/>
      <c r="BSN19"/>
      <c r="BSO19"/>
      <c r="BSP19"/>
      <c r="BSQ19"/>
      <c r="BSR19"/>
      <c r="BSS19"/>
      <c r="BST19"/>
      <c r="BSU19"/>
      <c r="BSV19"/>
      <c r="BSW19"/>
      <c r="BSX19"/>
      <c r="BSY19"/>
      <c r="BSZ19"/>
      <c r="BTA19"/>
      <c r="BTB19"/>
      <c r="BTC19"/>
      <c r="BTD19"/>
      <c r="BTE19"/>
      <c r="BTF19"/>
      <c r="BTG19"/>
      <c r="BTH19"/>
      <c r="BTI19"/>
      <c r="BTJ19"/>
      <c r="BTK19"/>
      <c r="BTL19"/>
      <c r="BTM19"/>
      <c r="BTN19"/>
      <c r="BTO19"/>
      <c r="BTP19"/>
      <c r="BTQ19"/>
      <c r="BTR19"/>
      <c r="BTS19"/>
      <c r="BTT19"/>
      <c r="BTU19"/>
      <c r="BTV19"/>
      <c r="BTW19"/>
      <c r="BTX19"/>
      <c r="BTY19"/>
      <c r="BTZ19"/>
      <c r="BUA19"/>
      <c r="BUB19"/>
      <c r="BUC19"/>
      <c r="BUD19"/>
      <c r="BUE19"/>
      <c r="BUF19"/>
      <c r="BUG19"/>
      <c r="BUH19"/>
      <c r="BUI19"/>
      <c r="BUJ19"/>
      <c r="BUK19"/>
      <c r="BUL19"/>
      <c r="BUM19"/>
      <c r="BUN19"/>
      <c r="BUO19"/>
      <c r="BUP19"/>
      <c r="BUQ19"/>
      <c r="BUR19"/>
      <c r="BUS19"/>
      <c r="BUT19"/>
      <c r="BUU19"/>
      <c r="BUV19"/>
      <c r="BUW19"/>
      <c r="BUX19"/>
      <c r="BUY19"/>
      <c r="BUZ19"/>
      <c r="BVA19"/>
      <c r="BVB19"/>
      <c r="BVC19"/>
      <c r="BVD19"/>
      <c r="BVE19"/>
      <c r="BVF19"/>
      <c r="BVG19"/>
      <c r="BVH19"/>
      <c r="BVI19"/>
      <c r="BVJ19"/>
      <c r="BVK19"/>
      <c r="BVL19"/>
      <c r="BVM19"/>
      <c r="BVN19"/>
      <c r="BVO19"/>
      <c r="BVP19"/>
      <c r="BVQ19"/>
      <c r="BVR19"/>
      <c r="BVS19"/>
      <c r="BVT19"/>
      <c r="BVU19"/>
      <c r="BVV19"/>
      <c r="BVW19"/>
      <c r="BVX19"/>
      <c r="BVY19"/>
      <c r="BVZ19"/>
      <c r="BWA19"/>
      <c r="BWB19"/>
      <c r="BWC19"/>
      <c r="BWD19"/>
      <c r="BWE19"/>
      <c r="BWF19"/>
      <c r="BWG19"/>
      <c r="BWH19"/>
      <c r="BWI19"/>
      <c r="BWJ19"/>
      <c r="BWK19"/>
      <c r="BWL19"/>
      <c r="BWM19"/>
      <c r="BWN19"/>
      <c r="BWO19"/>
      <c r="BWP19"/>
      <c r="BWQ19"/>
      <c r="BWR19"/>
      <c r="BWS19"/>
      <c r="BWT19"/>
      <c r="BWU19"/>
      <c r="BWV19"/>
      <c r="BWW19"/>
      <c r="BWX19"/>
      <c r="BWY19"/>
      <c r="BWZ19"/>
      <c r="BXA19"/>
      <c r="BXB19"/>
      <c r="BXC19"/>
      <c r="BXD19"/>
      <c r="BXE19"/>
      <c r="BXF19"/>
      <c r="BXG19"/>
      <c r="BXH19"/>
      <c r="BXI19"/>
      <c r="BXJ19"/>
      <c r="BXK19"/>
      <c r="BXL19"/>
      <c r="BXM19"/>
      <c r="BXN19"/>
      <c r="BXO19"/>
      <c r="BXP19"/>
      <c r="BXQ19"/>
      <c r="BXR19"/>
      <c r="BXS19"/>
      <c r="BXT19"/>
      <c r="BXU19"/>
      <c r="BXV19"/>
      <c r="BXW19"/>
      <c r="BXX19"/>
      <c r="BXY19"/>
      <c r="BXZ19"/>
      <c r="BYA19"/>
      <c r="BYB19"/>
      <c r="BYC19"/>
      <c r="BYD19"/>
      <c r="BYE19"/>
      <c r="BYF19"/>
      <c r="BYG19"/>
      <c r="BYH19"/>
      <c r="BYI19"/>
      <c r="BYJ19"/>
      <c r="BYK19"/>
      <c r="BYL19"/>
      <c r="BYM19"/>
      <c r="BYN19"/>
      <c r="BYO19"/>
      <c r="BYP19"/>
      <c r="BYQ19"/>
      <c r="BYR19"/>
      <c r="BYS19"/>
      <c r="BYT19"/>
      <c r="BYU19"/>
      <c r="BYV19"/>
      <c r="BYW19"/>
      <c r="BYX19"/>
      <c r="BYY19"/>
      <c r="BYZ19"/>
      <c r="BZA19"/>
      <c r="BZB19"/>
      <c r="BZC19"/>
      <c r="BZD19"/>
      <c r="BZE19"/>
      <c r="BZF19"/>
      <c r="BZG19"/>
      <c r="BZH19"/>
      <c r="BZI19"/>
      <c r="BZJ19"/>
      <c r="BZK19"/>
      <c r="BZL19"/>
      <c r="BZM19"/>
      <c r="BZN19"/>
      <c r="BZO19"/>
      <c r="BZP19"/>
      <c r="BZQ19"/>
      <c r="BZR19"/>
      <c r="BZS19"/>
      <c r="BZT19"/>
      <c r="BZU19"/>
      <c r="BZV19"/>
      <c r="BZW19"/>
      <c r="BZX19"/>
      <c r="BZY19"/>
      <c r="BZZ19"/>
      <c r="CAA19"/>
      <c r="CAB19"/>
      <c r="CAC19"/>
      <c r="CAD19"/>
      <c r="CAE19"/>
      <c r="CAF19"/>
      <c r="CAG19"/>
      <c r="CAH19"/>
      <c r="CAI19"/>
      <c r="CAJ19"/>
      <c r="CAK19"/>
      <c r="CAL19"/>
      <c r="CAM19"/>
      <c r="CAN19"/>
      <c r="CAO19"/>
      <c r="CAP19"/>
      <c r="CAQ19"/>
      <c r="CAR19"/>
      <c r="CAS19"/>
      <c r="CAT19"/>
      <c r="CAU19"/>
      <c r="CAV19"/>
      <c r="CAW19"/>
      <c r="CAX19"/>
      <c r="CAY19"/>
      <c r="CAZ19"/>
      <c r="CBA19"/>
      <c r="CBB19"/>
      <c r="CBC19"/>
      <c r="CBD19"/>
      <c r="CBE19"/>
      <c r="CBF19"/>
      <c r="CBG19"/>
      <c r="CBH19"/>
      <c r="CBI19"/>
      <c r="CBJ19"/>
      <c r="CBK19"/>
      <c r="CBL19"/>
      <c r="CBM19"/>
      <c r="CBN19"/>
      <c r="CBO19"/>
      <c r="CBP19"/>
      <c r="CBQ19"/>
      <c r="CBR19"/>
      <c r="CBS19"/>
      <c r="CBT19"/>
      <c r="CBU19"/>
      <c r="CBV19"/>
      <c r="CBW19"/>
      <c r="CBX19"/>
      <c r="CBY19"/>
      <c r="CBZ19"/>
      <c r="CCA19"/>
      <c r="CCB19"/>
      <c r="CCC19"/>
      <c r="CCD19"/>
      <c r="CCE19"/>
      <c r="CCF19"/>
      <c r="CCG19"/>
      <c r="CCH19"/>
      <c r="CCI19"/>
      <c r="CCJ19"/>
      <c r="CCK19"/>
      <c r="CCL19"/>
      <c r="CCM19"/>
      <c r="CCN19"/>
      <c r="CCO19"/>
      <c r="CCP19"/>
      <c r="CCQ19"/>
      <c r="CCR19"/>
      <c r="CCS19"/>
      <c r="CCT19"/>
      <c r="CCU19"/>
      <c r="CCV19"/>
      <c r="CCW19"/>
      <c r="CCX19"/>
      <c r="CCY19"/>
      <c r="CCZ19"/>
      <c r="CDA19"/>
      <c r="CDB19"/>
      <c r="CDC19"/>
      <c r="CDD19"/>
      <c r="CDE19"/>
      <c r="CDF19"/>
      <c r="CDG19"/>
      <c r="CDH19"/>
      <c r="CDI19"/>
      <c r="CDJ19"/>
      <c r="CDK19"/>
      <c r="CDL19"/>
      <c r="CDM19"/>
      <c r="CDN19"/>
      <c r="CDO19"/>
      <c r="CDP19"/>
      <c r="CDQ19"/>
      <c r="CDR19"/>
      <c r="CDS19"/>
      <c r="CDT19"/>
      <c r="CDU19"/>
      <c r="CDV19"/>
      <c r="CDW19"/>
      <c r="CDX19"/>
      <c r="CDY19"/>
      <c r="CDZ19"/>
      <c r="CEA19"/>
      <c r="CEB19"/>
      <c r="CEC19"/>
      <c r="CED19"/>
      <c r="CEE19"/>
      <c r="CEF19"/>
      <c r="CEG19"/>
      <c r="CEH19"/>
      <c r="CEI19"/>
      <c r="CEJ19"/>
      <c r="CEK19"/>
      <c r="CEL19"/>
      <c r="CEM19"/>
      <c r="CEN19"/>
      <c r="CEO19"/>
      <c r="CEP19"/>
      <c r="CEQ19"/>
      <c r="CER19"/>
      <c r="CES19"/>
      <c r="CET19"/>
      <c r="CEU19"/>
      <c r="CEV19"/>
      <c r="CEW19"/>
      <c r="CEX19"/>
      <c r="CEY19"/>
      <c r="CEZ19"/>
      <c r="CFA19"/>
      <c r="CFB19"/>
      <c r="CFC19"/>
      <c r="CFD19"/>
      <c r="CFE19"/>
      <c r="CFF19"/>
      <c r="CFG19"/>
      <c r="CFH19"/>
      <c r="CFI19"/>
      <c r="CFJ19"/>
      <c r="CFK19"/>
      <c r="CFL19"/>
      <c r="CFM19"/>
      <c r="CFN19"/>
      <c r="CFO19"/>
      <c r="CFP19"/>
      <c r="CFQ19"/>
      <c r="CFR19"/>
      <c r="CFS19"/>
      <c r="CFT19"/>
      <c r="CFU19"/>
      <c r="CFV19"/>
      <c r="CFW19"/>
      <c r="CFX19"/>
      <c r="CFY19"/>
      <c r="CFZ19"/>
      <c r="CGA19"/>
      <c r="CGB19"/>
      <c r="CGC19"/>
      <c r="CGD19"/>
      <c r="CGE19"/>
      <c r="CGF19"/>
      <c r="CGG19"/>
      <c r="CGH19"/>
      <c r="CGI19"/>
      <c r="CGJ19"/>
      <c r="CGK19"/>
      <c r="CGL19"/>
      <c r="CGM19"/>
      <c r="CGN19"/>
      <c r="CGO19"/>
      <c r="CGP19"/>
      <c r="CGQ19"/>
      <c r="CGR19"/>
      <c r="CGS19"/>
      <c r="CGT19"/>
      <c r="CGU19"/>
      <c r="CGV19"/>
      <c r="CGW19"/>
      <c r="CGX19"/>
      <c r="CGY19"/>
      <c r="CGZ19"/>
      <c r="CHA19"/>
      <c r="CHB19"/>
      <c r="CHC19"/>
      <c r="CHD19"/>
      <c r="CHE19"/>
      <c r="CHF19"/>
      <c r="CHG19"/>
      <c r="CHH19"/>
      <c r="CHI19"/>
      <c r="CHJ19"/>
      <c r="CHK19"/>
      <c r="CHL19"/>
      <c r="CHM19"/>
      <c r="CHN19"/>
      <c r="CHO19"/>
      <c r="CHP19"/>
      <c r="CHQ19"/>
      <c r="CHR19"/>
      <c r="CHS19"/>
      <c r="CHT19"/>
      <c r="CHU19"/>
      <c r="CHV19"/>
      <c r="CHW19"/>
      <c r="CHX19"/>
      <c r="CHY19"/>
      <c r="CHZ19"/>
      <c r="CIA19"/>
      <c r="CIB19"/>
      <c r="CIC19"/>
      <c r="CID19"/>
      <c r="CIE19"/>
      <c r="CIF19"/>
      <c r="CIG19"/>
      <c r="CIH19"/>
      <c r="CII19"/>
      <c r="CIJ19"/>
      <c r="CIK19"/>
      <c r="CIL19"/>
      <c r="CIM19"/>
      <c r="CIN19"/>
      <c r="CIO19"/>
      <c r="CIP19"/>
      <c r="CIQ19"/>
      <c r="CIR19"/>
      <c r="CIS19"/>
      <c r="CIT19"/>
      <c r="CIU19"/>
      <c r="CIV19"/>
      <c r="CIW19"/>
      <c r="CIX19"/>
      <c r="CIY19"/>
      <c r="CIZ19"/>
      <c r="CJA19"/>
      <c r="CJB19"/>
      <c r="CJC19"/>
      <c r="CJD19"/>
      <c r="CJE19"/>
      <c r="CJF19"/>
      <c r="CJG19"/>
      <c r="CJH19"/>
      <c r="CJI19"/>
      <c r="CJJ19"/>
      <c r="CJK19"/>
      <c r="CJL19"/>
      <c r="CJM19"/>
      <c r="CJN19"/>
      <c r="CJO19"/>
      <c r="CJP19"/>
      <c r="CJQ19"/>
      <c r="CJR19"/>
      <c r="CJS19"/>
      <c r="CJT19"/>
      <c r="CJU19"/>
      <c r="CJV19"/>
      <c r="CJW19"/>
      <c r="CJX19"/>
      <c r="CJY19"/>
      <c r="CJZ19"/>
      <c r="CKA19"/>
      <c r="CKB19"/>
      <c r="CKC19"/>
      <c r="CKD19"/>
      <c r="CKE19"/>
      <c r="CKF19"/>
      <c r="CKG19"/>
      <c r="CKH19"/>
      <c r="CKI19"/>
      <c r="CKJ19"/>
      <c r="CKK19"/>
      <c r="CKL19"/>
      <c r="CKM19"/>
      <c r="CKN19"/>
      <c r="CKO19"/>
      <c r="CKP19"/>
      <c r="CKQ19"/>
      <c r="CKR19"/>
      <c r="CKS19"/>
      <c r="CKT19"/>
      <c r="CKU19"/>
      <c r="CKV19"/>
      <c r="CKW19"/>
      <c r="CKX19"/>
      <c r="CKY19"/>
      <c r="CKZ19"/>
      <c r="CLA19"/>
      <c r="CLB19"/>
      <c r="CLC19"/>
      <c r="CLD19"/>
      <c r="CLE19"/>
      <c r="CLF19"/>
      <c r="CLG19"/>
      <c r="CLH19"/>
      <c r="CLI19"/>
      <c r="CLJ19"/>
      <c r="CLK19"/>
      <c r="CLL19"/>
      <c r="CLM19"/>
      <c r="CLN19"/>
      <c r="CLO19"/>
      <c r="CLP19"/>
      <c r="CLQ19"/>
      <c r="CLR19"/>
      <c r="CLS19"/>
      <c r="CLT19"/>
      <c r="CLU19"/>
      <c r="CLV19"/>
      <c r="CLW19"/>
      <c r="CLX19"/>
      <c r="CLY19"/>
      <c r="CLZ19"/>
      <c r="CMA19"/>
      <c r="CMB19"/>
      <c r="CMC19"/>
      <c r="CMD19"/>
      <c r="CME19"/>
      <c r="CMF19"/>
      <c r="CMG19"/>
      <c r="CMH19"/>
      <c r="CMI19"/>
      <c r="CMJ19"/>
      <c r="CMK19"/>
      <c r="CML19"/>
      <c r="CMM19"/>
      <c r="CMN19"/>
      <c r="CMO19"/>
      <c r="CMP19"/>
      <c r="CMQ19"/>
      <c r="CMR19"/>
      <c r="CMS19"/>
      <c r="CMT19"/>
      <c r="CMU19"/>
      <c r="CMV19"/>
      <c r="CMW19"/>
      <c r="CMX19"/>
      <c r="CMY19"/>
      <c r="CMZ19"/>
      <c r="CNA19"/>
      <c r="CNB19"/>
      <c r="CNC19"/>
      <c r="CND19"/>
      <c r="CNE19"/>
      <c r="CNF19"/>
      <c r="CNG19"/>
      <c r="CNH19"/>
      <c r="CNI19"/>
      <c r="CNJ19"/>
      <c r="CNK19"/>
      <c r="CNL19"/>
      <c r="CNM19"/>
      <c r="CNN19"/>
      <c r="CNO19"/>
      <c r="CNP19"/>
      <c r="CNQ19"/>
      <c r="CNR19"/>
      <c r="CNS19"/>
      <c r="CNT19"/>
      <c r="CNU19"/>
      <c r="CNV19"/>
      <c r="CNW19"/>
      <c r="CNX19"/>
      <c r="CNY19"/>
      <c r="CNZ19"/>
      <c r="COA19"/>
      <c r="COB19"/>
      <c r="COC19"/>
      <c r="COD19"/>
      <c r="COE19"/>
      <c r="COF19"/>
      <c r="COG19"/>
      <c r="COH19"/>
      <c r="COI19"/>
      <c r="COJ19"/>
      <c r="COK19"/>
      <c r="COL19"/>
      <c r="COM19"/>
      <c r="CON19"/>
      <c r="COO19"/>
      <c r="COP19"/>
      <c r="COQ19"/>
      <c r="COR19"/>
      <c r="COS19"/>
      <c r="COT19"/>
      <c r="COU19"/>
      <c r="COV19"/>
      <c r="COW19"/>
      <c r="COX19"/>
      <c r="COY19"/>
      <c r="COZ19"/>
      <c r="CPA19"/>
      <c r="CPB19"/>
      <c r="CPC19"/>
      <c r="CPD19"/>
      <c r="CPE19"/>
      <c r="CPF19"/>
      <c r="CPG19"/>
      <c r="CPH19"/>
      <c r="CPI19"/>
      <c r="CPJ19"/>
      <c r="CPK19"/>
      <c r="CPL19"/>
      <c r="CPM19"/>
      <c r="CPN19"/>
      <c r="CPO19"/>
      <c r="CPP19"/>
      <c r="CPQ19"/>
      <c r="CPR19"/>
      <c r="CPS19"/>
      <c r="CPT19"/>
      <c r="CPU19"/>
      <c r="CPV19"/>
      <c r="CPW19"/>
      <c r="CPX19"/>
      <c r="CPY19"/>
      <c r="CPZ19"/>
      <c r="CQA19"/>
      <c r="CQB19"/>
      <c r="CQC19"/>
      <c r="CQD19"/>
      <c r="CQE19"/>
      <c r="CQF19"/>
      <c r="CQG19"/>
      <c r="CQH19"/>
      <c r="CQI19"/>
      <c r="CQJ19"/>
      <c r="CQK19"/>
      <c r="CQL19"/>
      <c r="CQM19"/>
      <c r="CQN19"/>
      <c r="CQO19"/>
      <c r="CQP19"/>
      <c r="CQQ19"/>
      <c r="CQR19"/>
      <c r="CQS19"/>
      <c r="CQT19"/>
      <c r="CQU19"/>
      <c r="CQV19"/>
      <c r="CQW19"/>
      <c r="CQX19"/>
      <c r="CQY19"/>
      <c r="CQZ19"/>
      <c r="CRA19"/>
      <c r="CRB19"/>
      <c r="CRC19"/>
      <c r="CRD19"/>
      <c r="CRE19"/>
      <c r="CRF19"/>
      <c r="CRG19"/>
      <c r="CRH19"/>
      <c r="CRI19"/>
      <c r="CRJ19"/>
      <c r="CRK19"/>
      <c r="CRL19"/>
      <c r="CRM19"/>
      <c r="CRN19"/>
      <c r="CRO19"/>
      <c r="CRP19"/>
      <c r="CRQ19"/>
      <c r="CRR19"/>
      <c r="CRS19"/>
      <c r="CRT19"/>
      <c r="CRU19"/>
      <c r="CRV19"/>
      <c r="CRW19"/>
      <c r="CRX19"/>
      <c r="CRY19"/>
      <c r="CRZ19"/>
      <c r="CSA19"/>
      <c r="CSB19"/>
      <c r="CSC19"/>
      <c r="CSD19"/>
      <c r="CSE19"/>
      <c r="CSF19"/>
      <c r="CSG19"/>
      <c r="CSH19"/>
      <c r="CSI19"/>
      <c r="CSJ19"/>
      <c r="CSK19"/>
      <c r="CSL19"/>
      <c r="CSM19"/>
      <c r="CSN19"/>
      <c r="CSO19"/>
      <c r="CSP19"/>
      <c r="CSQ19"/>
      <c r="CSR19"/>
      <c r="CSS19"/>
      <c r="CST19"/>
      <c r="CSU19"/>
      <c r="CSV19"/>
      <c r="CSW19"/>
      <c r="CSX19"/>
      <c r="CSY19"/>
      <c r="CSZ19"/>
      <c r="CTA19"/>
      <c r="CTB19"/>
      <c r="CTC19"/>
      <c r="CTD19"/>
      <c r="CTE19"/>
      <c r="CTF19"/>
      <c r="CTG19"/>
      <c r="CTH19"/>
      <c r="CTI19"/>
      <c r="CTJ19"/>
      <c r="CTK19"/>
      <c r="CTL19"/>
      <c r="CTM19"/>
      <c r="CTN19"/>
      <c r="CTO19"/>
      <c r="CTP19"/>
      <c r="CTQ19"/>
      <c r="CTR19"/>
      <c r="CTS19"/>
      <c r="CTT19"/>
      <c r="CTU19"/>
      <c r="CTV19"/>
      <c r="CTW19"/>
      <c r="CTX19"/>
      <c r="CTY19"/>
      <c r="CTZ19"/>
      <c r="CUA19"/>
      <c r="CUB19"/>
      <c r="CUC19"/>
      <c r="CUD19"/>
      <c r="CUE19"/>
      <c r="CUF19"/>
      <c r="CUG19"/>
      <c r="CUH19"/>
      <c r="CUI19"/>
      <c r="CUJ19"/>
      <c r="CUK19"/>
      <c r="CUL19"/>
      <c r="CUM19"/>
      <c r="CUN19"/>
      <c r="CUO19"/>
      <c r="CUP19"/>
      <c r="CUQ19"/>
      <c r="CUR19"/>
      <c r="CUS19"/>
      <c r="CUT19"/>
      <c r="CUU19"/>
      <c r="CUV19"/>
      <c r="CUW19"/>
      <c r="CUX19"/>
      <c r="CUY19"/>
      <c r="CUZ19"/>
      <c r="CVA19"/>
      <c r="CVB19"/>
      <c r="CVC19"/>
      <c r="CVD19"/>
      <c r="CVE19"/>
      <c r="CVF19"/>
      <c r="CVG19"/>
      <c r="CVH19"/>
      <c r="CVI19"/>
      <c r="CVJ19"/>
      <c r="CVK19"/>
      <c r="CVL19"/>
      <c r="CVM19"/>
      <c r="CVN19"/>
      <c r="CVO19"/>
      <c r="CVP19"/>
      <c r="CVQ19"/>
      <c r="CVR19"/>
      <c r="CVS19"/>
      <c r="CVT19"/>
      <c r="CVU19"/>
      <c r="CVV19"/>
      <c r="CVW19"/>
      <c r="CVX19"/>
      <c r="CVY19"/>
      <c r="CVZ19"/>
      <c r="CWA19"/>
      <c r="CWB19"/>
      <c r="CWC19"/>
      <c r="CWD19"/>
      <c r="CWE19"/>
      <c r="CWF19"/>
      <c r="CWG19"/>
      <c r="CWH19"/>
      <c r="CWI19"/>
      <c r="CWJ19"/>
      <c r="CWK19"/>
      <c r="CWL19"/>
      <c r="CWM19"/>
      <c r="CWN19"/>
      <c r="CWO19"/>
      <c r="CWP19"/>
      <c r="CWQ19"/>
      <c r="CWR19"/>
      <c r="CWS19"/>
      <c r="CWT19"/>
      <c r="CWU19"/>
      <c r="CWV19"/>
      <c r="CWW19"/>
      <c r="CWX19"/>
      <c r="CWY19"/>
      <c r="CWZ19"/>
      <c r="CXA19"/>
      <c r="CXB19"/>
      <c r="CXC19"/>
      <c r="CXD19"/>
      <c r="CXE19"/>
      <c r="CXF19"/>
      <c r="CXG19"/>
      <c r="CXH19"/>
      <c r="CXI19"/>
      <c r="CXJ19"/>
      <c r="CXK19"/>
      <c r="CXL19"/>
      <c r="CXM19"/>
      <c r="CXN19"/>
      <c r="CXO19"/>
      <c r="CXP19"/>
      <c r="CXQ19"/>
      <c r="CXR19"/>
      <c r="CXS19"/>
      <c r="CXT19"/>
      <c r="CXU19"/>
      <c r="CXV19"/>
      <c r="CXW19"/>
      <c r="CXX19"/>
      <c r="CXY19"/>
      <c r="CXZ19"/>
      <c r="CYA19"/>
      <c r="CYB19"/>
      <c r="CYC19"/>
      <c r="CYD19"/>
      <c r="CYE19"/>
      <c r="CYF19"/>
      <c r="CYG19"/>
      <c r="CYH19"/>
      <c r="CYI19"/>
      <c r="CYJ19"/>
      <c r="CYK19"/>
      <c r="CYL19"/>
      <c r="CYM19"/>
      <c r="CYN19"/>
      <c r="CYO19"/>
      <c r="CYP19"/>
      <c r="CYQ19"/>
      <c r="CYR19"/>
      <c r="CYS19"/>
      <c r="CYT19"/>
      <c r="CYU19"/>
      <c r="CYV19"/>
      <c r="CYW19"/>
      <c r="CYX19"/>
      <c r="CYY19"/>
      <c r="CYZ19"/>
      <c r="CZA19"/>
      <c r="CZB19"/>
      <c r="CZC19"/>
      <c r="CZD19"/>
      <c r="CZE19"/>
      <c r="CZF19"/>
      <c r="CZG19"/>
      <c r="CZH19"/>
      <c r="CZI19"/>
      <c r="CZJ19"/>
      <c r="CZK19"/>
      <c r="CZL19"/>
      <c r="CZM19"/>
      <c r="CZN19"/>
      <c r="CZO19"/>
      <c r="CZP19"/>
      <c r="CZQ19"/>
      <c r="CZR19"/>
      <c r="CZS19"/>
      <c r="CZT19"/>
      <c r="CZU19"/>
      <c r="CZV19"/>
      <c r="CZW19"/>
      <c r="CZX19"/>
      <c r="CZY19"/>
      <c r="CZZ19"/>
      <c r="DAA19"/>
      <c r="DAB19"/>
      <c r="DAC19"/>
      <c r="DAD19"/>
      <c r="DAE19"/>
      <c r="DAF19"/>
      <c r="DAG19"/>
      <c r="DAH19"/>
      <c r="DAI19"/>
      <c r="DAJ19"/>
      <c r="DAK19"/>
      <c r="DAL19"/>
      <c r="DAM19"/>
      <c r="DAN19"/>
      <c r="DAO19"/>
      <c r="DAP19"/>
      <c r="DAQ19"/>
      <c r="DAR19"/>
      <c r="DAS19"/>
      <c r="DAT19"/>
      <c r="DAU19"/>
      <c r="DAV19"/>
      <c r="DAW19"/>
      <c r="DAX19"/>
      <c r="DAY19"/>
      <c r="DAZ19"/>
      <c r="DBA19"/>
      <c r="DBB19"/>
      <c r="DBC19"/>
      <c r="DBD19"/>
      <c r="DBE19"/>
      <c r="DBF19"/>
      <c r="DBG19"/>
      <c r="DBH19"/>
      <c r="DBI19"/>
      <c r="DBJ19"/>
      <c r="DBK19"/>
      <c r="DBL19"/>
      <c r="DBM19"/>
      <c r="DBN19"/>
      <c r="DBO19"/>
      <c r="DBP19"/>
      <c r="DBQ19"/>
      <c r="DBR19"/>
      <c r="DBS19"/>
      <c r="DBT19"/>
      <c r="DBU19"/>
      <c r="DBV19"/>
      <c r="DBW19"/>
      <c r="DBX19"/>
      <c r="DBY19"/>
      <c r="DBZ19"/>
      <c r="DCA19"/>
      <c r="DCB19"/>
      <c r="DCC19"/>
      <c r="DCD19"/>
      <c r="DCE19"/>
      <c r="DCF19"/>
      <c r="DCG19"/>
      <c r="DCH19"/>
      <c r="DCI19"/>
      <c r="DCJ19"/>
      <c r="DCK19"/>
      <c r="DCL19"/>
      <c r="DCM19"/>
      <c r="DCN19"/>
      <c r="DCO19"/>
      <c r="DCP19"/>
      <c r="DCQ19"/>
      <c r="DCR19"/>
      <c r="DCS19"/>
      <c r="DCT19"/>
      <c r="DCU19"/>
      <c r="DCV19"/>
      <c r="DCW19"/>
      <c r="DCX19"/>
      <c r="DCY19"/>
      <c r="DCZ19"/>
      <c r="DDA19"/>
      <c r="DDB19"/>
      <c r="DDC19"/>
      <c r="DDD19"/>
      <c r="DDE19"/>
      <c r="DDF19"/>
      <c r="DDG19"/>
      <c r="DDH19"/>
      <c r="DDI19"/>
      <c r="DDJ19"/>
      <c r="DDK19"/>
      <c r="DDL19"/>
      <c r="DDM19"/>
      <c r="DDN19"/>
      <c r="DDO19"/>
      <c r="DDP19"/>
      <c r="DDQ19"/>
      <c r="DDR19"/>
      <c r="DDS19"/>
      <c r="DDT19"/>
      <c r="DDU19"/>
      <c r="DDV19"/>
      <c r="DDW19"/>
      <c r="DDX19"/>
      <c r="DDY19"/>
      <c r="DDZ19"/>
      <c r="DEA19"/>
      <c r="DEB19"/>
      <c r="DEC19"/>
      <c r="DED19"/>
      <c r="DEE19"/>
      <c r="DEF19"/>
      <c r="DEG19"/>
      <c r="DEH19"/>
      <c r="DEI19"/>
      <c r="DEJ19"/>
      <c r="DEK19"/>
      <c r="DEL19"/>
      <c r="DEM19"/>
      <c r="DEN19"/>
      <c r="DEO19"/>
      <c r="DEP19"/>
      <c r="DEQ19"/>
      <c r="DER19"/>
      <c r="DES19"/>
      <c r="DET19"/>
      <c r="DEU19"/>
      <c r="DEV19"/>
      <c r="DEW19"/>
      <c r="DEX19"/>
      <c r="DEY19"/>
      <c r="DEZ19"/>
      <c r="DFA19"/>
      <c r="DFB19"/>
      <c r="DFC19"/>
      <c r="DFD19"/>
      <c r="DFE19"/>
      <c r="DFF19"/>
      <c r="DFG19"/>
      <c r="DFH19"/>
      <c r="DFI19"/>
      <c r="DFJ19"/>
      <c r="DFK19"/>
      <c r="DFL19"/>
      <c r="DFM19"/>
      <c r="DFN19"/>
      <c r="DFO19"/>
      <c r="DFP19"/>
      <c r="DFQ19"/>
      <c r="DFR19"/>
      <c r="DFS19"/>
      <c r="DFT19"/>
      <c r="DFU19"/>
      <c r="DFV19"/>
      <c r="DFW19"/>
      <c r="DFX19"/>
      <c r="DFY19"/>
      <c r="DFZ19"/>
      <c r="DGA19"/>
      <c r="DGB19"/>
      <c r="DGC19"/>
      <c r="DGD19"/>
      <c r="DGE19"/>
      <c r="DGF19"/>
      <c r="DGG19"/>
      <c r="DGH19"/>
      <c r="DGI19"/>
      <c r="DGJ19"/>
      <c r="DGK19"/>
      <c r="DGL19"/>
      <c r="DGM19"/>
      <c r="DGN19"/>
      <c r="DGO19"/>
      <c r="DGP19"/>
      <c r="DGQ19"/>
      <c r="DGR19"/>
      <c r="DGS19"/>
      <c r="DGT19"/>
      <c r="DGU19"/>
      <c r="DGV19"/>
      <c r="DGW19"/>
      <c r="DGX19"/>
      <c r="DGY19"/>
      <c r="DGZ19"/>
      <c r="DHA19"/>
      <c r="DHB19"/>
      <c r="DHC19"/>
      <c r="DHD19"/>
      <c r="DHE19"/>
      <c r="DHF19"/>
      <c r="DHG19"/>
      <c r="DHH19"/>
      <c r="DHI19"/>
      <c r="DHJ19"/>
      <c r="DHK19"/>
      <c r="DHL19"/>
      <c r="DHM19"/>
      <c r="DHN19"/>
      <c r="DHO19"/>
      <c r="DHP19"/>
      <c r="DHQ19"/>
      <c r="DHR19"/>
      <c r="DHS19"/>
      <c r="DHT19"/>
      <c r="DHU19"/>
      <c r="DHV19"/>
      <c r="DHW19"/>
      <c r="DHX19"/>
      <c r="DHY19"/>
      <c r="DHZ19"/>
      <c r="DIA19"/>
      <c r="DIB19"/>
      <c r="DIC19"/>
      <c r="DID19"/>
      <c r="DIE19"/>
      <c r="DIF19"/>
      <c r="DIG19"/>
      <c r="DIH19"/>
      <c r="DII19"/>
      <c r="DIJ19"/>
      <c r="DIK19"/>
      <c r="DIL19"/>
      <c r="DIM19"/>
      <c r="DIN19"/>
      <c r="DIO19"/>
      <c r="DIP19"/>
      <c r="DIQ19"/>
      <c r="DIR19"/>
      <c r="DIS19"/>
      <c r="DIT19"/>
      <c r="DIU19"/>
      <c r="DIV19"/>
      <c r="DIW19"/>
      <c r="DIX19"/>
      <c r="DIY19"/>
      <c r="DIZ19"/>
      <c r="DJA19"/>
      <c r="DJB19"/>
      <c r="DJC19"/>
      <c r="DJD19"/>
      <c r="DJE19"/>
      <c r="DJF19"/>
      <c r="DJG19"/>
      <c r="DJH19"/>
      <c r="DJI19"/>
      <c r="DJJ19"/>
      <c r="DJK19"/>
      <c r="DJL19"/>
      <c r="DJM19"/>
      <c r="DJN19"/>
      <c r="DJO19"/>
      <c r="DJP19"/>
      <c r="DJQ19"/>
      <c r="DJR19"/>
      <c r="DJS19"/>
      <c r="DJT19"/>
      <c r="DJU19"/>
      <c r="DJV19"/>
      <c r="DJW19"/>
      <c r="DJX19"/>
      <c r="DJY19"/>
      <c r="DJZ19"/>
      <c r="DKA19"/>
      <c r="DKB19"/>
      <c r="DKC19"/>
      <c r="DKD19"/>
      <c r="DKE19"/>
      <c r="DKF19"/>
      <c r="DKG19"/>
      <c r="DKH19"/>
      <c r="DKI19"/>
      <c r="DKJ19"/>
      <c r="DKK19"/>
      <c r="DKL19"/>
      <c r="DKM19"/>
      <c r="DKN19"/>
      <c r="DKO19"/>
      <c r="DKP19"/>
      <c r="DKQ19"/>
      <c r="DKR19"/>
      <c r="DKS19"/>
      <c r="DKT19"/>
      <c r="DKU19"/>
      <c r="DKV19"/>
      <c r="DKW19"/>
      <c r="DKX19"/>
      <c r="DKY19"/>
      <c r="DKZ19"/>
      <c r="DLA19"/>
      <c r="DLB19"/>
      <c r="DLC19"/>
      <c r="DLD19"/>
      <c r="DLE19"/>
      <c r="DLF19"/>
      <c r="DLG19"/>
      <c r="DLH19"/>
      <c r="DLI19"/>
      <c r="DLJ19"/>
      <c r="DLK19"/>
      <c r="DLL19"/>
      <c r="DLM19"/>
      <c r="DLN19"/>
      <c r="DLO19"/>
      <c r="DLP19"/>
      <c r="DLQ19"/>
      <c r="DLR19"/>
      <c r="DLS19"/>
      <c r="DLT19"/>
      <c r="DLU19"/>
      <c r="DLV19"/>
      <c r="DLW19"/>
      <c r="DLX19"/>
      <c r="DLY19"/>
      <c r="DLZ19"/>
      <c r="DMA19"/>
      <c r="DMB19"/>
      <c r="DMC19"/>
      <c r="DMD19"/>
      <c r="DME19"/>
      <c r="DMF19"/>
      <c r="DMG19"/>
      <c r="DMH19"/>
      <c r="DMI19"/>
      <c r="DMJ19"/>
      <c r="DMK19"/>
      <c r="DML19"/>
      <c r="DMM19"/>
      <c r="DMN19"/>
      <c r="DMO19"/>
      <c r="DMP19"/>
      <c r="DMQ19"/>
      <c r="DMR19"/>
      <c r="DMS19"/>
      <c r="DMT19"/>
      <c r="DMU19"/>
      <c r="DMV19"/>
      <c r="DMW19"/>
      <c r="DMX19"/>
      <c r="DMY19"/>
      <c r="DMZ19"/>
      <c r="DNA19"/>
      <c r="DNB19"/>
      <c r="DNC19"/>
      <c r="DND19"/>
      <c r="DNE19"/>
      <c r="DNF19"/>
      <c r="DNG19"/>
      <c r="DNH19"/>
      <c r="DNI19"/>
      <c r="DNJ19"/>
      <c r="DNK19"/>
      <c r="DNL19"/>
      <c r="DNM19"/>
      <c r="DNN19"/>
      <c r="DNO19"/>
      <c r="DNP19"/>
      <c r="DNQ19"/>
      <c r="DNR19"/>
      <c r="DNS19"/>
      <c r="DNT19"/>
      <c r="DNU19"/>
      <c r="DNV19"/>
      <c r="DNW19"/>
      <c r="DNX19"/>
      <c r="DNY19"/>
      <c r="DNZ19"/>
      <c r="DOA19"/>
      <c r="DOB19"/>
      <c r="DOC19"/>
      <c r="DOD19"/>
      <c r="DOE19"/>
      <c r="DOF19"/>
      <c r="DOG19"/>
      <c r="DOH19"/>
      <c r="DOI19"/>
      <c r="DOJ19"/>
      <c r="DOK19"/>
      <c r="DOL19"/>
      <c r="DOM19"/>
      <c r="DON19"/>
      <c r="DOO19"/>
      <c r="DOP19"/>
      <c r="DOQ19"/>
      <c r="DOR19"/>
      <c r="DOS19"/>
      <c r="DOT19"/>
      <c r="DOU19"/>
      <c r="DOV19"/>
      <c r="DOW19"/>
      <c r="DOX19"/>
      <c r="DOY19"/>
      <c r="DOZ19"/>
      <c r="DPA19"/>
      <c r="DPB19"/>
      <c r="DPC19"/>
      <c r="DPD19"/>
      <c r="DPE19"/>
      <c r="DPF19"/>
      <c r="DPG19"/>
      <c r="DPH19"/>
      <c r="DPI19"/>
      <c r="DPJ19"/>
      <c r="DPK19"/>
      <c r="DPL19"/>
      <c r="DPM19"/>
      <c r="DPN19"/>
      <c r="DPO19"/>
      <c r="DPP19"/>
      <c r="DPQ19"/>
      <c r="DPR19"/>
      <c r="DPS19"/>
      <c r="DPT19"/>
      <c r="DPU19"/>
      <c r="DPV19"/>
      <c r="DPW19"/>
      <c r="DPX19"/>
      <c r="DPY19"/>
      <c r="DPZ19"/>
      <c r="DQA19"/>
      <c r="DQB19"/>
      <c r="DQC19"/>
      <c r="DQD19"/>
      <c r="DQE19"/>
      <c r="DQF19"/>
      <c r="DQG19"/>
      <c r="DQH19"/>
      <c r="DQI19"/>
      <c r="DQJ19"/>
      <c r="DQK19"/>
      <c r="DQL19"/>
      <c r="DQM19"/>
      <c r="DQN19"/>
      <c r="DQO19"/>
      <c r="DQP19"/>
      <c r="DQQ19"/>
      <c r="DQR19"/>
      <c r="DQS19"/>
      <c r="DQT19"/>
      <c r="DQU19"/>
      <c r="DQV19"/>
      <c r="DQW19"/>
      <c r="DQX19"/>
      <c r="DQY19"/>
      <c r="DQZ19"/>
      <c r="DRA19"/>
      <c r="DRB19"/>
      <c r="DRC19"/>
      <c r="DRD19"/>
      <c r="DRE19"/>
      <c r="DRF19"/>
      <c r="DRG19"/>
      <c r="DRH19"/>
      <c r="DRI19"/>
      <c r="DRJ19"/>
      <c r="DRK19"/>
      <c r="DRL19"/>
      <c r="DRM19"/>
      <c r="DRN19"/>
      <c r="DRO19"/>
      <c r="DRP19"/>
      <c r="DRQ19"/>
      <c r="DRR19"/>
      <c r="DRS19"/>
      <c r="DRT19"/>
      <c r="DRU19"/>
      <c r="DRV19"/>
      <c r="DRW19"/>
      <c r="DRX19"/>
      <c r="DRY19"/>
      <c r="DRZ19"/>
      <c r="DSA19"/>
      <c r="DSB19"/>
      <c r="DSC19"/>
      <c r="DSD19"/>
      <c r="DSE19"/>
      <c r="DSF19"/>
      <c r="DSG19"/>
      <c r="DSH19"/>
      <c r="DSI19"/>
      <c r="DSJ19"/>
      <c r="DSK19"/>
      <c r="DSL19"/>
      <c r="DSM19"/>
      <c r="DSN19"/>
      <c r="DSO19"/>
      <c r="DSP19"/>
      <c r="DSQ19"/>
      <c r="DSR19"/>
      <c r="DSS19"/>
      <c r="DST19"/>
      <c r="DSU19"/>
      <c r="DSV19"/>
      <c r="DSW19"/>
      <c r="DSX19"/>
      <c r="DSY19"/>
      <c r="DSZ19"/>
      <c r="DTA19"/>
      <c r="DTB19"/>
      <c r="DTC19"/>
      <c r="DTD19"/>
      <c r="DTE19"/>
      <c r="DTF19"/>
      <c r="DTG19"/>
      <c r="DTH19"/>
      <c r="DTI19"/>
      <c r="DTJ19"/>
      <c r="DTK19"/>
      <c r="DTL19"/>
      <c r="DTM19"/>
      <c r="DTN19"/>
      <c r="DTO19"/>
      <c r="DTP19"/>
      <c r="DTQ19"/>
      <c r="DTR19"/>
      <c r="DTS19"/>
      <c r="DTT19"/>
      <c r="DTU19"/>
      <c r="DTV19"/>
      <c r="DTW19"/>
      <c r="DTX19"/>
      <c r="DTY19"/>
      <c r="DTZ19"/>
      <c r="DUA19"/>
      <c r="DUB19"/>
      <c r="DUC19"/>
      <c r="DUD19"/>
      <c r="DUE19"/>
      <c r="DUF19"/>
      <c r="DUG19"/>
      <c r="DUH19"/>
      <c r="DUI19"/>
      <c r="DUJ19"/>
      <c r="DUK19"/>
      <c r="DUL19"/>
      <c r="DUM19"/>
      <c r="DUN19"/>
      <c r="DUO19"/>
      <c r="DUP19"/>
      <c r="DUQ19"/>
      <c r="DUR19"/>
      <c r="DUS19"/>
      <c r="DUT19"/>
      <c r="DUU19"/>
      <c r="DUV19"/>
      <c r="DUW19"/>
      <c r="DUX19"/>
      <c r="DUY19"/>
      <c r="DUZ19"/>
      <c r="DVA19"/>
      <c r="DVB19"/>
      <c r="DVC19"/>
      <c r="DVD19"/>
      <c r="DVE19"/>
      <c r="DVF19"/>
      <c r="DVG19"/>
      <c r="DVH19"/>
      <c r="DVI19"/>
      <c r="DVJ19"/>
      <c r="DVK19"/>
      <c r="DVL19"/>
      <c r="DVM19"/>
      <c r="DVN19"/>
      <c r="DVO19"/>
      <c r="DVP19"/>
      <c r="DVQ19"/>
      <c r="DVR19"/>
      <c r="DVS19"/>
      <c r="DVT19"/>
      <c r="DVU19"/>
      <c r="DVV19"/>
      <c r="DVW19"/>
      <c r="DVX19"/>
      <c r="DVY19"/>
      <c r="DVZ19"/>
      <c r="DWA19"/>
      <c r="DWB19"/>
      <c r="DWC19"/>
      <c r="DWD19"/>
      <c r="DWE19"/>
      <c r="DWF19"/>
      <c r="DWG19"/>
      <c r="DWH19"/>
      <c r="DWI19"/>
      <c r="DWJ19"/>
      <c r="DWK19"/>
      <c r="DWL19"/>
      <c r="DWM19"/>
      <c r="DWN19"/>
      <c r="DWO19"/>
      <c r="DWP19"/>
      <c r="DWQ19"/>
      <c r="DWR19"/>
      <c r="DWS19"/>
      <c r="DWT19"/>
      <c r="DWU19"/>
      <c r="DWV19"/>
      <c r="DWW19"/>
      <c r="DWX19"/>
      <c r="DWY19"/>
      <c r="DWZ19"/>
      <c r="DXA19"/>
      <c r="DXB19"/>
      <c r="DXC19"/>
      <c r="DXD19"/>
      <c r="DXE19"/>
      <c r="DXF19"/>
      <c r="DXG19"/>
      <c r="DXH19"/>
      <c r="DXI19"/>
      <c r="DXJ19"/>
      <c r="DXK19"/>
      <c r="DXL19"/>
      <c r="DXM19"/>
      <c r="DXN19"/>
      <c r="DXO19"/>
      <c r="DXP19"/>
      <c r="DXQ19"/>
      <c r="DXR19"/>
      <c r="DXS19"/>
      <c r="DXT19"/>
      <c r="DXU19"/>
      <c r="DXV19"/>
      <c r="DXW19"/>
      <c r="DXX19"/>
      <c r="DXY19"/>
      <c r="DXZ19"/>
      <c r="DYA19"/>
      <c r="DYB19"/>
      <c r="DYC19"/>
      <c r="DYD19"/>
      <c r="DYE19"/>
      <c r="DYF19"/>
      <c r="DYG19"/>
      <c r="DYH19"/>
      <c r="DYI19"/>
      <c r="DYJ19"/>
      <c r="DYK19"/>
      <c r="DYL19"/>
      <c r="DYM19"/>
      <c r="DYN19"/>
      <c r="DYO19"/>
      <c r="DYP19"/>
      <c r="DYQ19"/>
      <c r="DYR19"/>
      <c r="DYS19"/>
      <c r="DYT19"/>
      <c r="DYU19"/>
      <c r="DYV19"/>
      <c r="DYW19"/>
      <c r="DYX19"/>
      <c r="DYY19"/>
      <c r="DYZ19"/>
      <c r="DZA19"/>
      <c r="DZB19"/>
      <c r="DZC19"/>
      <c r="DZD19"/>
      <c r="DZE19"/>
      <c r="DZF19"/>
      <c r="DZG19"/>
      <c r="DZH19"/>
      <c r="DZI19"/>
      <c r="DZJ19"/>
      <c r="DZK19"/>
      <c r="DZL19"/>
      <c r="DZM19"/>
      <c r="DZN19"/>
      <c r="DZO19"/>
      <c r="DZP19"/>
      <c r="DZQ19"/>
      <c r="DZR19"/>
      <c r="DZS19"/>
      <c r="DZT19"/>
      <c r="DZU19"/>
      <c r="DZV19"/>
      <c r="DZW19"/>
      <c r="DZX19"/>
      <c r="DZY19"/>
      <c r="DZZ19"/>
      <c r="EAA19"/>
      <c r="EAB19"/>
      <c r="EAC19"/>
      <c r="EAD19"/>
      <c r="EAE19"/>
      <c r="EAF19"/>
      <c r="EAG19"/>
      <c r="EAH19"/>
      <c r="EAI19"/>
      <c r="EAJ19"/>
      <c r="EAK19"/>
      <c r="EAL19"/>
      <c r="EAM19"/>
      <c r="EAN19"/>
      <c r="EAO19"/>
      <c r="EAP19"/>
      <c r="EAQ19"/>
      <c r="EAR19"/>
      <c r="EAS19"/>
      <c r="EAT19"/>
      <c r="EAU19"/>
      <c r="EAV19"/>
      <c r="EAW19"/>
      <c r="EAX19"/>
      <c r="EAY19"/>
      <c r="EAZ19"/>
      <c r="EBA19"/>
      <c r="EBB19"/>
      <c r="EBC19"/>
      <c r="EBD19"/>
      <c r="EBE19"/>
      <c r="EBF19"/>
      <c r="EBG19"/>
      <c r="EBH19"/>
      <c r="EBI19"/>
      <c r="EBJ19"/>
      <c r="EBK19"/>
      <c r="EBL19"/>
      <c r="EBM19"/>
      <c r="EBN19"/>
      <c r="EBO19"/>
      <c r="EBP19"/>
      <c r="EBQ19"/>
      <c r="EBR19"/>
      <c r="EBS19"/>
      <c r="EBT19"/>
      <c r="EBU19"/>
      <c r="EBV19"/>
      <c r="EBW19"/>
      <c r="EBX19"/>
      <c r="EBY19"/>
      <c r="EBZ19"/>
      <c r="ECA19"/>
      <c r="ECB19"/>
      <c r="ECC19"/>
      <c r="ECD19"/>
      <c r="ECE19"/>
      <c r="ECF19"/>
      <c r="ECG19"/>
      <c r="ECH19"/>
      <c r="ECI19"/>
      <c r="ECJ19"/>
      <c r="ECK19"/>
      <c r="ECL19"/>
      <c r="ECM19"/>
      <c r="ECN19"/>
      <c r="ECO19"/>
      <c r="ECP19"/>
      <c r="ECQ19"/>
      <c r="ECR19"/>
      <c r="ECS19"/>
      <c r="ECT19"/>
      <c r="ECU19"/>
      <c r="ECV19"/>
      <c r="ECW19"/>
      <c r="ECX19"/>
      <c r="ECY19"/>
      <c r="ECZ19"/>
      <c r="EDA19"/>
      <c r="EDB19"/>
      <c r="EDC19"/>
      <c r="EDD19"/>
      <c r="EDE19"/>
      <c r="EDF19"/>
      <c r="EDG19"/>
      <c r="EDH19"/>
      <c r="EDI19"/>
      <c r="EDJ19"/>
      <c r="EDK19"/>
      <c r="EDL19"/>
      <c r="EDM19"/>
      <c r="EDN19"/>
      <c r="EDO19"/>
      <c r="EDP19"/>
      <c r="EDQ19"/>
      <c r="EDR19"/>
      <c r="EDS19"/>
      <c r="EDT19"/>
      <c r="EDU19"/>
      <c r="EDV19"/>
      <c r="EDW19"/>
      <c r="EDX19"/>
      <c r="EDY19"/>
      <c r="EDZ19"/>
      <c r="EEA19"/>
      <c r="EEB19"/>
      <c r="EEC19"/>
      <c r="EED19"/>
      <c r="EEE19"/>
      <c r="EEF19"/>
      <c r="EEG19"/>
      <c r="EEH19"/>
      <c r="EEI19"/>
      <c r="EEJ19"/>
      <c r="EEK19"/>
      <c r="EEL19"/>
      <c r="EEM19"/>
      <c r="EEN19"/>
      <c r="EEO19"/>
      <c r="EEP19"/>
      <c r="EEQ19"/>
      <c r="EER19"/>
      <c r="EES19"/>
      <c r="EET19"/>
      <c r="EEU19"/>
      <c r="EEV19"/>
      <c r="EEW19"/>
      <c r="EEX19"/>
      <c r="EEY19"/>
      <c r="EEZ19"/>
      <c r="EFA19"/>
      <c r="EFB19"/>
      <c r="EFC19"/>
      <c r="EFD19"/>
      <c r="EFE19"/>
      <c r="EFF19"/>
      <c r="EFG19"/>
      <c r="EFH19"/>
      <c r="EFI19"/>
      <c r="EFJ19"/>
      <c r="EFK19"/>
      <c r="EFL19"/>
      <c r="EFM19"/>
      <c r="EFN19"/>
      <c r="EFO19"/>
      <c r="EFP19"/>
      <c r="EFQ19"/>
      <c r="EFR19"/>
      <c r="EFS19"/>
      <c r="EFT19"/>
      <c r="EFU19"/>
      <c r="EFV19"/>
      <c r="EFW19"/>
      <c r="EFX19"/>
      <c r="EFY19"/>
      <c r="EFZ19"/>
      <c r="EGA19"/>
      <c r="EGB19"/>
      <c r="EGC19"/>
      <c r="EGD19"/>
      <c r="EGE19"/>
      <c r="EGF19"/>
      <c r="EGG19"/>
      <c r="EGH19"/>
      <c r="EGI19"/>
      <c r="EGJ19"/>
      <c r="EGK19"/>
      <c r="EGL19"/>
      <c r="EGM19"/>
      <c r="EGN19"/>
      <c r="EGO19"/>
      <c r="EGP19"/>
      <c r="EGQ19"/>
      <c r="EGR19"/>
      <c r="EGS19"/>
      <c r="EGT19"/>
      <c r="EGU19"/>
      <c r="EGV19"/>
      <c r="EGW19"/>
      <c r="EGX19"/>
      <c r="EGY19"/>
      <c r="EGZ19"/>
      <c r="EHA19"/>
      <c r="EHB19"/>
      <c r="EHC19"/>
      <c r="EHD19"/>
      <c r="EHE19"/>
      <c r="EHF19"/>
      <c r="EHG19"/>
      <c r="EHH19"/>
      <c r="EHI19"/>
      <c r="EHJ19"/>
      <c r="EHK19"/>
      <c r="EHL19"/>
      <c r="EHM19"/>
      <c r="EHN19"/>
      <c r="EHO19"/>
      <c r="EHP19"/>
      <c r="EHQ19"/>
      <c r="EHR19"/>
      <c r="EHS19"/>
      <c r="EHT19"/>
      <c r="EHU19"/>
      <c r="EHV19"/>
      <c r="EHW19"/>
      <c r="EHX19"/>
      <c r="EHY19"/>
      <c r="EHZ19"/>
      <c r="EIA19"/>
      <c r="EIB19"/>
      <c r="EIC19"/>
      <c r="EID19"/>
      <c r="EIE19"/>
      <c r="EIF19"/>
      <c r="EIG19"/>
      <c r="EIH19"/>
      <c r="EII19"/>
      <c r="EIJ19"/>
      <c r="EIK19"/>
      <c r="EIL19"/>
      <c r="EIM19"/>
      <c r="EIN19"/>
      <c r="EIO19"/>
      <c r="EIP19"/>
      <c r="EIQ19"/>
      <c r="EIR19"/>
      <c r="EIS19"/>
      <c r="EIT19"/>
      <c r="EIU19"/>
      <c r="EIV19"/>
      <c r="EIW19"/>
      <c r="EIX19"/>
      <c r="EIY19"/>
      <c r="EIZ19"/>
      <c r="EJA19"/>
      <c r="EJB19"/>
      <c r="EJC19"/>
      <c r="EJD19"/>
      <c r="EJE19"/>
      <c r="EJF19"/>
      <c r="EJG19"/>
      <c r="EJH19"/>
      <c r="EJI19"/>
      <c r="EJJ19"/>
      <c r="EJK19"/>
      <c r="EJL19"/>
      <c r="EJM19"/>
      <c r="EJN19"/>
      <c r="EJO19"/>
      <c r="EJP19"/>
      <c r="EJQ19"/>
      <c r="EJR19"/>
      <c r="EJS19"/>
      <c r="EJT19"/>
      <c r="EJU19"/>
      <c r="EJV19"/>
      <c r="EJW19"/>
      <c r="EJX19"/>
      <c r="EJY19"/>
      <c r="EJZ19"/>
      <c r="EKA19"/>
      <c r="EKB19"/>
      <c r="EKC19"/>
      <c r="EKD19"/>
      <c r="EKE19"/>
      <c r="EKF19"/>
      <c r="EKG19"/>
      <c r="EKH19"/>
      <c r="EKI19"/>
      <c r="EKJ19"/>
      <c r="EKK19"/>
      <c r="EKL19"/>
      <c r="EKM19"/>
      <c r="EKN19"/>
      <c r="EKO19"/>
      <c r="EKP19"/>
      <c r="EKQ19"/>
      <c r="EKR19"/>
      <c r="EKS19"/>
      <c r="EKT19"/>
      <c r="EKU19"/>
      <c r="EKV19"/>
      <c r="EKW19"/>
      <c r="EKX19"/>
      <c r="EKY19"/>
      <c r="EKZ19"/>
      <c r="ELA19"/>
      <c r="ELB19"/>
      <c r="ELC19"/>
      <c r="ELD19"/>
      <c r="ELE19"/>
      <c r="ELF19"/>
      <c r="ELG19"/>
      <c r="ELH19"/>
      <c r="ELI19"/>
      <c r="ELJ19"/>
      <c r="ELK19"/>
      <c r="ELL19"/>
      <c r="ELM19"/>
      <c r="ELN19"/>
      <c r="ELO19"/>
      <c r="ELP19"/>
      <c r="ELQ19"/>
      <c r="ELR19"/>
      <c r="ELS19"/>
      <c r="ELT19"/>
      <c r="ELU19"/>
      <c r="ELV19"/>
      <c r="ELW19"/>
      <c r="ELX19"/>
      <c r="ELY19"/>
      <c r="ELZ19"/>
      <c r="EMA19"/>
      <c r="EMB19"/>
      <c r="EMC19"/>
      <c r="EMD19"/>
      <c r="EME19"/>
      <c r="EMF19"/>
      <c r="EMG19"/>
      <c r="EMH19"/>
      <c r="EMI19"/>
      <c r="EMJ19"/>
      <c r="EMK19"/>
      <c r="EML19"/>
      <c r="EMM19"/>
      <c r="EMN19"/>
      <c r="EMO19"/>
      <c r="EMP19"/>
      <c r="EMQ19"/>
      <c r="EMR19"/>
      <c r="EMS19"/>
      <c r="EMT19"/>
      <c r="EMU19"/>
      <c r="EMV19"/>
      <c r="EMW19"/>
      <c r="EMX19"/>
      <c r="EMY19"/>
      <c r="EMZ19"/>
      <c r="ENA19"/>
      <c r="ENB19"/>
      <c r="ENC19"/>
      <c r="END19"/>
      <c r="ENE19"/>
      <c r="ENF19"/>
      <c r="ENG19"/>
      <c r="ENH19"/>
      <c r="ENI19"/>
      <c r="ENJ19"/>
      <c r="ENK19"/>
      <c r="ENL19"/>
      <c r="ENM19"/>
      <c r="ENN19"/>
      <c r="ENO19"/>
      <c r="ENP19"/>
      <c r="ENQ19"/>
      <c r="ENR19"/>
      <c r="ENS19"/>
      <c r="ENT19"/>
      <c r="ENU19"/>
      <c r="ENV19"/>
      <c r="ENW19"/>
      <c r="ENX19"/>
      <c r="ENY19"/>
      <c r="ENZ19"/>
      <c r="EOA19"/>
      <c r="EOB19"/>
      <c r="EOC19"/>
      <c r="EOD19"/>
      <c r="EOE19"/>
      <c r="EOF19"/>
      <c r="EOG19"/>
      <c r="EOH19"/>
      <c r="EOI19"/>
      <c r="EOJ19"/>
      <c r="EOK19"/>
      <c r="EOL19"/>
      <c r="EOM19"/>
      <c r="EON19"/>
      <c r="EOO19"/>
      <c r="EOP19"/>
      <c r="EOQ19"/>
      <c r="EOR19"/>
      <c r="EOS19"/>
      <c r="EOT19"/>
      <c r="EOU19"/>
      <c r="EOV19"/>
      <c r="EOW19"/>
      <c r="EOX19"/>
      <c r="EOY19"/>
      <c r="EOZ19"/>
      <c r="EPA19"/>
      <c r="EPB19"/>
      <c r="EPC19"/>
      <c r="EPD19"/>
      <c r="EPE19"/>
      <c r="EPF19"/>
      <c r="EPG19"/>
      <c r="EPH19"/>
      <c r="EPI19"/>
      <c r="EPJ19"/>
      <c r="EPK19"/>
      <c r="EPL19"/>
      <c r="EPM19"/>
      <c r="EPN19"/>
      <c r="EPO19"/>
      <c r="EPP19"/>
      <c r="EPQ19"/>
      <c r="EPR19"/>
      <c r="EPS19"/>
      <c r="EPT19"/>
      <c r="EPU19"/>
      <c r="EPV19"/>
      <c r="EPW19"/>
      <c r="EPX19"/>
      <c r="EPY19"/>
      <c r="EPZ19"/>
      <c r="EQA19"/>
      <c r="EQB19"/>
      <c r="EQC19"/>
      <c r="EQD19"/>
      <c r="EQE19"/>
      <c r="EQF19"/>
      <c r="EQG19"/>
      <c r="EQH19"/>
      <c r="EQI19"/>
      <c r="EQJ19"/>
      <c r="EQK19"/>
      <c r="EQL19"/>
      <c r="EQM19"/>
      <c r="EQN19"/>
      <c r="EQO19"/>
      <c r="EQP19"/>
      <c r="EQQ19"/>
      <c r="EQR19"/>
      <c r="EQS19"/>
      <c r="EQT19"/>
      <c r="EQU19"/>
      <c r="EQV19"/>
      <c r="EQW19"/>
      <c r="EQX19"/>
      <c r="EQY19"/>
      <c r="EQZ19"/>
      <c r="ERA19"/>
      <c r="ERB19"/>
      <c r="ERC19"/>
      <c r="ERD19"/>
      <c r="ERE19"/>
      <c r="ERF19"/>
      <c r="ERG19"/>
      <c r="ERH19"/>
      <c r="ERI19"/>
      <c r="ERJ19"/>
      <c r="ERK19"/>
      <c r="ERL19"/>
      <c r="ERM19"/>
      <c r="ERN19"/>
      <c r="ERO19"/>
      <c r="ERP19"/>
      <c r="ERQ19"/>
      <c r="ERR19"/>
      <c r="ERS19"/>
      <c r="ERT19"/>
      <c r="ERU19"/>
      <c r="ERV19"/>
      <c r="ERW19"/>
      <c r="ERX19"/>
      <c r="ERY19"/>
      <c r="ERZ19"/>
      <c r="ESA19"/>
      <c r="ESB19"/>
      <c r="ESC19"/>
      <c r="ESD19"/>
      <c r="ESE19"/>
      <c r="ESF19"/>
      <c r="ESG19"/>
      <c r="ESH19"/>
      <c r="ESI19"/>
      <c r="ESJ19"/>
      <c r="ESK19"/>
      <c r="ESL19"/>
      <c r="ESM19"/>
      <c r="ESN19"/>
      <c r="ESO19"/>
      <c r="ESP19"/>
      <c r="ESQ19"/>
      <c r="ESR19"/>
      <c r="ESS19"/>
      <c r="EST19"/>
      <c r="ESU19"/>
      <c r="ESV19"/>
      <c r="ESW19"/>
      <c r="ESX19"/>
      <c r="ESY19"/>
      <c r="ESZ19"/>
      <c r="ETA19"/>
      <c r="ETB19"/>
      <c r="ETC19"/>
      <c r="ETD19"/>
      <c r="ETE19"/>
      <c r="ETF19"/>
      <c r="ETG19"/>
      <c r="ETH19"/>
      <c r="ETI19"/>
      <c r="ETJ19"/>
      <c r="ETK19"/>
      <c r="ETL19"/>
      <c r="ETM19"/>
      <c r="ETN19"/>
      <c r="ETO19"/>
      <c r="ETP19"/>
      <c r="ETQ19"/>
      <c r="ETR19"/>
      <c r="ETS19"/>
      <c r="ETT19"/>
      <c r="ETU19"/>
      <c r="ETV19"/>
      <c r="ETW19"/>
      <c r="ETX19"/>
      <c r="ETY19"/>
      <c r="ETZ19"/>
      <c r="EUA19"/>
      <c r="EUB19"/>
      <c r="EUC19"/>
      <c r="EUD19"/>
      <c r="EUE19"/>
      <c r="EUF19"/>
      <c r="EUG19"/>
      <c r="EUH19"/>
      <c r="EUI19"/>
      <c r="EUJ19"/>
      <c r="EUK19"/>
      <c r="EUL19"/>
      <c r="EUM19"/>
      <c r="EUN19"/>
      <c r="EUO19"/>
      <c r="EUP19"/>
      <c r="EUQ19"/>
      <c r="EUR19"/>
      <c r="EUS19"/>
      <c r="EUT19"/>
      <c r="EUU19"/>
      <c r="EUV19"/>
      <c r="EUW19"/>
      <c r="EUX19"/>
      <c r="EUY19"/>
      <c r="EUZ19"/>
      <c r="EVA19"/>
      <c r="EVB19"/>
      <c r="EVC19"/>
      <c r="EVD19"/>
      <c r="EVE19"/>
      <c r="EVF19"/>
      <c r="EVG19"/>
      <c r="EVH19"/>
      <c r="EVI19"/>
      <c r="EVJ19"/>
      <c r="EVK19"/>
      <c r="EVL19"/>
      <c r="EVM19"/>
      <c r="EVN19"/>
      <c r="EVO19"/>
      <c r="EVP19"/>
      <c r="EVQ19"/>
      <c r="EVR19"/>
      <c r="EVS19"/>
      <c r="EVT19"/>
      <c r="EVU19"/>
      <c r="EVV19"/>
      <c r="EVW19"/>
      <c r="EVX19"/>
      <c r="EVY19"/>
      <c r="EVZ19"/>
      <c r="EWA19"/>
      <c r="EWB19"/>
      <c r="EWC19"/>
      <c r="EWD19"/>
      <c r="EWE19"/>
      <c r="EWF19"/>
      <c r="EWG19"/>
      <c r="EWH19"/>
      <c r="EWI19"/>
      <c r="EWJ19"/>
      <c r="EWK19"/>
      <c r="EWL19"/>
      <c r="EWM19"/>
      <c r="EWN19"/>
      <c r="EWO19"/>
      <c r="EWP19"/>
      <c r="EWQ19"/>
      <c r="EWR19"/>
      <c r="EWS19"/>
      <c r="EWT19"/>
      <c r="EWU19"/>
      <c r="EWV19"/>
      <c r="EWW19"/>
      <c r="EWX19"/>
      <c r="EWY19"/>
      <c r="EWZ19"/>
      <c r="EXA19"/>
      <c r="EXB19"/>
      <c r="EXC19"/>
      <c r="EXD19"/>
      <c r="EXE19"/>
      <c r="EXF19"/>
      <c r="EXG19"/>
      <c r="EXH19"/>
      <c r="EXI19"/>
      <c r="EXJ19"/>
      <c r="EXK19"/>
      <c r="EXL19"/>
      <c r="EXM19"/>
      <c r="EXN19"/>
      <c r="EXO19"/>
      <c r="EXP19"/>
      <c r="EXQ19"/>
      <c r="EXR19"/>
      <c r="EXS19"/>
      <c r="EXT19"/>
      <c r="EXU19"/>
      <c r="EXV19"/>
      <c r="EXW19"/>
      <c r="EXX19"/>
      <c r="EXY19"/>
      <c r="EXZ19"/>
      <c r="EYA19"/>
      <c r="EYB19"/>
      <c r="EYC19"/>
      <c r="EYD19"/>
      <c r="EYE19"/>
      <c r="EYF19"/>
      <c r="EYG19"/>
      <c r="EYH19"/>
      <c r="EYI19"/>
      <c r="EYJ19"/>
      <c r="EYK19"/>
      <c r="EYL19"/>
      <c r="EYM19"/>
      <c r="EYN19"/>
      <c r="EYO19"/>
      <c r="EYP19"/>
      <c r="EYQ19"/>
      <c r="EYR19"/>
      <c r="EYS19"/>
      <c r="EYT19"/>
      <c r="EYU19"/>
      <c r="EYV19"/>
      <c r="EYW19"/>
      <c r="EYX19"/>
      <c r="EYY19"/>
      <c r="EYZ19"/>
      <c r="EZA19"/>
      <c r="EZB19"/>
      <c r="EZC19"/>
      <c r="EZD19"/>
      <c r="EZE19"/>
      <c r="EZF19"/>
      <c r="EZG19"/>
      <c r="EZH19"/>
      <c r="EZI19"/>
      <c r="EZJ19"/>
      <c r="EZK19"/>
      <c r="EZL19"/>
      <c r="EZM19"/>
      <c r="EZN19"/>
      <c r="EZO19"/>
      <c r="EZP19"/>
      <c r="EZQ19"/>
      <c r="EZR19"/>
      <c r="EZS19"/>
      <c r="EZT19"/>
      <c r="EZU19"/>
      <c r="EZV19"/>
      <c r="EZW19"/>
      <c r="EZX19"/>
      <c r="EZY19"/>
      <c r="EZZ19"/>
      <c r="FAA19"/>
      <c r="FAB19"/>
      <c r="FAC19"/>
      <c r="FAD19"/>
      <c r="FAE19"/>
      <c r="FAF19"/>
      <c r="FAG19"/>
      <c r="FAH19"/>
      <c r="FAI19"/>
      <c r="FAJ19"/>
      <c r="FAK19"/>
      <c r="FAL19"/>
      <c r="FAM19"/>
      <c r="FAN19"/>
      <c r="FAO19"/>
      <c r="FAP19"/>
      <c r="FAQ19"/>
      <c r="FAR19"/>
      <c r="FAS19"/>
      <c r="FAT19"/>
      <c r="FAU19"/>
      <c r="FAV19"/>
      <c r="FAW19"/>
      <c r="FAX19"/>
      <c r="FAY19"/>
      <c r="FAZ19"/>
      <c r="FBA19"/>
      <c r="FBB19"/>
      <c r="FBC19"/>
      <c r="FBD19"/>
      <c r="FBE19"/>
      <c r="FBF19"/>
      <c r="FBG19"/>
      <c r="FBH19"/>
      <c r="FBI19"/>
      <c r="FBJ19"/>
      <c r="FBK19"/>
      <c r="FBL19"/>
      <c r="FBM19"/>
      <c r="FBN19"/>
      <c r="FBO19"/>
      <c r="FBP19"/>
      <c r="FBQ19"/>
      <c r="FBR19"/>
      <c r="FBS19"/>
      <c r="FBT19"/>
      <c r="FBU19"/>
      <c r="FBV19"/>
      <c r="FBW19"/>
      <c r="FBX19"/>
      <c r="FBY19"/>
      <c r="FBZ19"/>
      <c r="FCA19"/>
      <c r="FCB19"/>
      <c r="FCC19"/>
      <c r="FCD19"/>
      <c r="FCE19"/>
      <c r="FCF19"/>
      <c r="FCG19"/>
      <c r="FCH19"/>
      <c r="FCI19"/>
      <c r="FCJ19"/>
      <c r="FCK19"/>
      <c r="FCL19"/>
      <c r="FCM19"/>
      <c r="FCN19"/>
      <c r="FCO19"/>
      <c r="FCP19"/>
      <c r="FCQ19"/>
      <c r="FCR19"/>
      <c r="FCS19"/>
      <c r="FCT19"/>
      <c r="FCU19"/>
      <c r="FCV19"/>
      <c r="FCW19"/>
      <c r="FCX19"/>
      <c r="FCY19"/>
      <c r="FCZ19"/>
      <c r="FDA19"/>
      <c r="FDB19"/>
      <c r="FDC19"/>
      <c r="FDD19"/>
      <c r="FDE19"/>
      <c r="FDF19"/>
      <c r="FDG19"/>
      <c r="FDH19"/>
      <c r="FDI19"/>
      <c r="FDJ19"/>
      <c r="FDK19"/>
      <c r="FDL19"/>
      <c r="FDM19"/>
      <c r="FDN19"/>
      <c r="FDO19"/>
      <c r="FDP19"/>
      <c r="FDQ19"/>
      <c r="FDR19"/>
      <c r="FDS19"/>
      <c r="FDT19"/>
      <c r="FDU19"/>
      <c r="FDV19"/>
      <c r="FDW19"/>
      <c r="FDX19"/>
      <c r="FDY19"/>
      <c r="FDZ19"/>
      <c r="FEA19"/>
      <c r="FEB19"/>
      <c r="FEC19"/>
      <c r="FED19"/>
      <c r="FEE19"/>
      <c r="FEF19"/>
      <c r="FEG19"/>
      <c r="FEH19"/>
      <c r="FEI19"/>
      <c r="FEJ19"/>
      <c r="FEK19"/>
      <c r="FEL19"/>
      <c r="FEM19"/>
      <c r="FEN19"/>
      <c r="FEO19"/>
      <c r="FEP19"/>
      <c r="FEQ19"/>
      <c r="FER19"/>
      <c r="FES19"/>
      <c r="FET19"/>
      <c r="FEU19"/>
      <c r="FEV19"/>
      <c r="FEW19"/>
      <c r="FEX19"/>
      <c r="FEY19"/>
      <c r="FEZ19"/>
      <c r="FFA19"/>
      <c r="FFB19"/>
      <c r="FFC19"/>
      <c r="FFD19"/>
      <c r="FFE19"/>
      <c r="FFF19"/>
      <c r="FFG19"/>
      <c r="FFH19"/>
      <c r="FFI19"/>
      <c r="FFJ19"/>
      <c r="FFK19"/>
      <c r="FFL19"/>
      <c r="FFM19"/>
      <c r="FFN19"/>
      <c r="FFO19"/>
      <c r="FFP19"/>
      <c r="FFQ19"/>
      <c r="FFR19"/>
      <c r="FFS19"/>
      <c r="FFT19"/>
      <c r="FFU19"/>
      <c r="FFV19"/>
      <c r="FFW19"/>
      <c r="FFX19"/>
      <c r="FFY19"/>
      <c r="FFZ19"/>
      <c r="FGA19"/>
      <c r="FGB19"/>
      <c r="FGC19"/>
      <c r="FGD19"/>
      <c r="FGE19"/>
      <c r="FGF19"/>
      <c r="FGG19"/>
      <c r="FGH19"/>
      <c r="FGI19"/>
      <c r="FGJ19"/>
      <c r="FGK19"/>
      <c r="FGL19"/>
      <c r="FGM19"/>
      <c r="FGN19"/>
      <c r="FGO19"/>
      <c r="FGP19"/>
      <c r="FGQ19"/>
      <c r="FGR19"/>
      <c r="FGS19"/>
      <c r="FGT19"/>
      <c r="FGU19"/>
      <c r="FGV19"/>
      <c r="FGW19"/>
      <c r="FGX19"/>
      <c r="FGY19"/>
      <c r="FGZ19"/>
      <c r="FHA19"/>
      <c r="FHB19"/>
      <c r="FHC19"/>
      <c r="FHD19"/>
      <c r="FHE19"/>
      <c r="FHF19"/>
      <c r="FHG19"/>
      <c r="FHH19"/>
      <c r="FHI19"/>
      <c r="FHJ19"/>
      <c r="FHK19"/>
      <c r="FHL19"/>
      <c r="FHM19"/>
      <c r="FHN19"/>
      <c r="FHO19"/>
      <c r="FHP19"/>
      <c r="FHQ19"/>
      <c r="FHR19"/>
      <c r="FHS19"/>
      <c r="FHT19"/>
      <c r="FHU19"/>
      <c r="FHV19"/>
      <c r="FHW19"/>
      <c r="FHX19"/>
      <c r="FHY19"/>
      <c r="FHZ19"/>
      <c r="FIA19"/>
      <c r="FIB19"/>
      <c r="FIC19"/>
      <c r="FID19"/>
      <c r="FIE19"/>
      <c r="FIF19"/>
      <c r="FIG19"/>
      <c r="FIH19"/>
      <c r="FII19"/>
      <c r="FIJ19"/>
      <c r="FIK19"/>
      <c r="FIL19"/>
      <c r="FIM19"/>
      <c r="FIN19"/>
      <c r="FIO19"/>
      <c r="FIP19"/>
      <c r="FIQ19"/>
      <c r="FIR19"/>
      <c r="FIS19"/>
      <c r="FIT19"/>
      <c r="FIU19"/>
      <c r="FIV19"/>
      <c r="FIW19"/>
      <c r="FIX19"/>
      <c r="FIY19"/>
      <c r="FIZ19"/>
      <c r="FJA19"/>
      <c r="FJB19"/>
      <c r="FJC19"/>
      <c r="FJD19"/>
      <c r="FJE19"/>
      <c r="FJF19"/>
      <c r="FJG19"/>
      <c r="FJH19"/>
      <c r="FJI19"/>
      <c r="FJJ19"/>
      <c r="FJK19"/>
      <c r="FJL19"/>
      <c r="FJM19"/>
      <c r="FJN19"/>
      <c r="FJO19"/>
      <c r="FJP19"/>
      <c r="FJQ19"/>
      <c r="FJR19"/>
      <c r="FJS19"/>
      <c r="FJT19"/>
      <c r="FJU19"/>
      <c r="FJV19"/>
      <c r="FJW19"/>
      <c r="FJX19"/>
      <c r="FJY19"/>
      <c r="FJZ19"/>
      <c r="FKA19"/>
      <c r="FKB19"/>
      <c r="FKC19"/>
      <c r="FKD19"/>
      <c r="FKE19"/>
      <c r="FKF19"/>
      <c r="FKG19"/>
      <c r="FKH19"/>
      <c r="FKI19"/>
      <c r="FKJ19"/>
      <c r="FKK19"/>
      <c r="FKL19"/>
      <c r="FKM19"/>
      <c r="FKN19"/>
      <c r="FKO19"/>
      <c r="FKP19"/>
      <c r="FKQ19"/>
      <c r="FKR19"/>
      <c r="FKS19"/>
      <c r="FKT19"/>
      <c r="FKU19"/>
      <c r="FKV19"/>
      <c r="FKW19"/>
      <c r="FKX19"/>
      <c r="FKY19"/>
      <c r="FKZ19"/>
      <c r="FLA19"/>
      <c r="FLB19"/>
      <c r="FLC19"/>
      <c r="FLD19"/>
      <c r="FLE19"/>
      <c r="FLF19"/>
      <c r="FLG19"/>
      <c r="FLH19"/>
      <c r="FLI19"/>
      <c r="FLJ19"/>
      <c r="FLK19"/>
      <c r="FLL19"/>
      <c r="FLM19"/>
      <c r="FLN19"/>
      <c r="FLO19"/>
      <c r="FLP19"/>
      <c r="FLQ19"/>
      <c r="FLR19"/>
      <c r="FLS19"/>
      <c r="FLT19"/>
      <c r="FLU19"/>
      <c r="FLV19"/>
      <c r="FLW19"/>
      <c r="FLX19"/>
      <c r="FLY19"/>
      <c r="FLZ19"/>
      <c r="FMA19"/>
      <c r="FMB19"/>
      <c r="FMC19"/>
      <c r="FMD19"/>
      <c r="FME19"/>
      <c r="FMF19"/>
      <c r="FMG19"/>
      <c r="FMH19"/>
      <c r="FMI19"/>
      <c r="FMJ19"/>
      <c r="FMK19"/>
      <c r="FML19"/>
      <c r="FMM19"/>
      <c r="FMN19"/>
      <c r="FMO19"/>
      <c r="FMP19"/>
      <c r="FMQ19"/>
      <c r="FMR19"/>
      <c r="FMS19"/>
      <c r="FMT19"/>
      <c r="FMU19"/>
      <c r="FMV19"/>
      <c r="FMW19"/>
      <c r="FMX19"/>
      <c r="FMY19"/>
      <c r="FMZ19"/>
      <c r="FNA19"/>
      <c r="FNB19"/>
      <c r="FNC19"/>
      <c r="FND19"/>
      <c r="FNE19"/>
      <c r="FNF19"/>
      <c r="FNG19"/>
      <c r="FNH19"/>
      <c r="FNI19"/>
      <c r="FNJ19"/>
      <c r="FNK19"/>
      <c r="FNL19"/>
      <c r="FNM19"/>
      <c r="FNN19"/>
      <c r="FNO19"/>
      <c r="FNP19"/>
      <c r="FNQ19"/>
      <c r="FNR19"/>
      <c r="FNS19"/>
      <c r="FNT19"/>
      <c r="FNU19"/>
      <c r="FNV19"/>
      <c r="FNW19"/>
      <c r="FNX19"/>
      <c r="FNY19"/>
      <c r="FNZ19"/>
      <c r="FOA19"/>
      <c r="FOB19"/>
      <c r="FOC19"/>
      <c r="FOD19"/>
      <c r="FOE19"/>
      <c r="FOF19"/>
      <c r="FOG19"/>
      <c r="FOH19"/>
      <c r="FOI19"/>
      <c r="FOJ19"/>
      <c r="FOK19"/>
      <c r="FOL19"/>
      <c r="FOM19"/>
      <c r="FON19"/>
      <c r="FOO19"/>
      <c r="FOP19"/>
      <c r="FOQ19"/>
      <c r="FOR19"/>
      <c r="FOS19"/>
      <c r="FOT19"/>
      <c r="FOU19"/>
      <c r="FOV19"/>
      <c r="FOW19"/>
      <c r="FOX19"/>
      <c r="FOY19"/>
      <c r="FOZ19"/>
      <c r="FPA19"/>
      <c r="FPB19"/>
      <c r="FPC19"/>
      <c r="FPD19"/>
      <c r="FPE19"/>
      <c r="FPF19"/>
      <c r="FPG19"/>
      <c r="FPH19"/>
      <c r="FPI19"/>
      <c r="FPJ19"/>
      <c r="FPK19"/>
      <c r="FPL19"/>
      <c r="FPM19"/>
      <c r="FPN19"/>
      <c r="FPO19"/>
      <c r="FPP19"/>
      <c r="FPQ19"/>
      <c r="FPR19"/>
      <c r="FPS19"/>
      <c r="FPT19"/>
      <c r="FPU19"/>
      <c r="FPV19"/>
      <c r="FPW19"/>
      <c r="FPX19"/>
      <c r="FPY19"/>
      <c r="FPZ19"/>
      <c r="FQA19"/>
      <c r="FQB19"/>
      <c r="FQC19"/>
      <c r="FQD19"/>
      <c r="FQE19"/>
      <c r="FQF19"/>
      <c r="FQG19"/>
      <c r="FQH19"/>
      <c r="FQI19"/>
      <c r="FQJ19"/>
      <c r="FQK19"/>
      <c r="FQL19"/>
      <c r="FQM19"/>
      <c r="FQN19"/>
      <c r="FQO19"/>
      <c r="FQP19"/>
      <c r="FQQ19"/>
      <c r="FQR19"/>
      <c r="FQS19"/>
      <c r="FQT19"/>
      <c r="FQU19"/>
      <c r="FQV19"/>
      <c r="FQW19"/>
      <c r="FQX19"/>
      <c r="FQY19"/>
      <c r="FQZ19"/>
      <c r="FRA19"/>
      <c r="FRB19"/>
      <c r="FRC19"/>
      <c r="FRD19"/>
      <c r="FRE19"/>
      <c r="FRF19"/>
      <c r="FRG19"/>
      <c r="FRH19"/>
      <c r="FRI19"/>
      <c r="FRJ19"/>
      <c r="FRK19"/>
      <c r="FRL19"/>
      <c r="FRM19"/>
      <c r="FRN19"/>
      <c r="FRO19"/>
      <c r="FRP19"/>
      <c r="FRQ19"/>
      <c r="FRR19"/>
      <c r="FRS19"/>
      <c r="FRT19"/>
      <c r="FRU19"/>
      <c r="FRV19"/>
      <c r="FRW19"/>
      <c r="FRX19"/>
      <c r="FRY19"/>
      <c r="FRZ19"/>
      <c r="FSA19"/>
      <c r="FSB19"/>
      <c r="FSC19"/>
      <c r="FSD19"/>
      <c r="FSE19"/>
      <c r="FSF19"/>
      <c r="FSG19"/>
      <c r="FSH19"/>
      <c r="FSI19"/>
      <c r="FSJ19"/>
      <c r="FSK19"/>
      <c r="FSL19"/>
      <c r="FSM19"/>
      <c r="FSN19"/>
      <c r="FSO19"/>
      <c r="FSP19"/>
      <c r="FSQ19"/>
      <c r="FSR19"/>
      <c r="FSS19"/>
      <c r="FST19"/>
      <c r="FSU19"/>
      <c r="FSV19"/>
      <c r="FSW19"/>
      <c r="FSX19"/>
      <c r="FSY19"/>
      <c r="FSZ19"/>
      <c r="FTA19"/>
      <c r="FTB19"/>
      <c r="FTC19"/>
      <c r="FTD19"/>
      <c r="FTE19"/>
      <c r="FTF19"/>
      <c r="FTG19"/>
      <c r="FTH19"/>
      <c r="FTI19"/>
      <c r="FTJ19"/>
      <c r="FTK19"/>
      <c r="FTL19"/>
      <c r="FTM19"/>
      <c r="FTN19"/>
      <c r="FTO19"/>
      <c r="FTP19"/>
      <c r="FTQ19"/>
      <c r="FTR19"/>
      <c r="FTS19"/>
      <c r="FTT19"/>
      <c r="FTU19"/>
      <c r="FTV19"/>
      <c r="FTW19"/>
      <c r="FTX19"/>
      <c r="FTY19"/>
      <c r="FTZ19"/>
      <c r="FUA19"/>
      <c r="FUB19"/>
      <c r="FUC19"/>
      <c r="FUD19"/>
      <c r="FUE19"/>
      <c r="FUF19"/>
      <c r="FUG19"/>
      <c r="FUH19"/>
      <c r="FUI19"/>
      <c r="FUJ19"/>
      <c r="FUK19"/>
      <c r="FUL19"/>
      <c r="FUM19"/>
      <c r="FUN19"/>
      <c r="FUO19"/>
      <c r="FUP19"/>
      <c r="FUQ19"/>
      <c r="FUR19"/>
      <c r="FUS19"/>
      <c r="FUT19"/>
      <c r="FUU19"/>
      <c r="FUV19"/>
      <c r="FUW19"/>
      <c r="FUX19"/>
      <c r="FUY19"/>
      <c r="FUZ19"/>
      <c r="FVA19"/>
      <c r="FVB19"/>
      <c r="FVC19"/>
      <c r="FVD19"/>
      <c r="FVE19"/>
      <c r="FVF19"/>
      <c r="FVG19"/>
      <c r="FVH19"/>
      <c r="FVI19"/>
      <c r="FVJ19"/>
      <c r="FVK19"/>
      <c r="FVL19"/>
      <c r="FVM19"/>
      <c r="FVN19"/>
      <c r="FVO19"/>
      <c r="FVP19"/>
      <c r="FVQ19"/>
      <c r="FVR19"/>
      <c r="FVS19"/>
      <c r="FVT19"/>
      <c r="FVU19"/>
      <c r="FVV19"/>
      <c r="FVW19"/>
      <c r="FVX19"/>
      <c r="FVY19"/>
      <c r="FVZ19"/>
      <c r="FWA19"/>
      <c r="FWB19"/>
      <c r="FWC19"/>
      <c r="FWD19"/>
      <c r="FWE19"/>
      <c r="FWF19"/>
      <c r="FWG19"/>
      <c r="FWH19"/>
      <c r="FWI19"/>
      <c r="FWJ19"/>
      <c r="FWK19"/>
      <c r="FWL19"/>
      <c r="FWM19"/>
      <c r="FWN19"/>
      <c r="FWO19"/>
      <c r="FWP19"/>
      <c r="FWQ19"/>
      <c r="FWR19"/>
      <c r="FWS19"/>
      <c r="FWT19"/>
      <c r="FWU19"/>
      <c r="FWV19"/>
      <c r="FWW19"/>
      <c r="FWX19"/>
      <c r="FWY19"/>
      <c r="FWZ19"/>
      <c r="FXA19"/>
      <c r="FXB19"/>
      <c r="FXC19"/>
      <c r="FXD19"/>
      <c r="FXE19"/>
      <c r="FXF19"/>
      <c r="FXG19"/>
      <c r="FXH19"/>
      <c r="FXI19"/>
      <c r="FXJ19"/>
      <c r="FXK19"/>
      <c r="FXL19"/>
      <c r="FXM19"/>
      <c r="FXN19"/>
      <c r="FXO19"/>
      <c r="FXP19"/>
      <c r="FXQ19"/>
      <c r="FXR19"/>
      <c r="FXS19"/>
      <c r="FXT19"/>
      <c r="FXU19"/>
      <c r="FXV19"/>
      <c r="FXW19"/>
      <c r="FXX19"/>
      <c r="FXY19"/>
      <c r="FXZ19"/>
      <c r="FYA19"/>
      <c r="FYB19"/>
      <c r="FYC19"/>
      <c r="FYD19"/>
      <c r="FYE19"/>
      <c r="FYF19"/>
      <c r="FYG19"/>
      <c r="FYH19"/>
      <c r="FYI19"/>
      <c r="FYJ19"/>
      <c r="FYK19"/>
      <c r="FYL19"/>
      <c r="FYM19"/>
      <c r="FYN19"/>
      <c r="FYO19"/>
      <c r="FYP19"/>
      <c r="FYQ19"/>
      <c r="FYR19"/>
      <c r="FYS19"/>
      <c r="FYT19"/>
      <c r="FYU19"/>
      <c r="FYV19"/>
      <c r="FYW19"/>
      <c r="FYX19"/>
      <c r="FYY19"/>
      <c r="FYZ19"/>
      <c r="FZA19"/>
      <c r="FZB19"/>
      <c r="FZC19"/>
      <c r="FZD19"/>
      <c r="FZE19"/>
      <c r="FZF19"/>
      <c r="FZG19"/>
      <c r="FZH19"/>
      <c r="FZI19"/>
      <c r="FZJ19"/>
      <c r="FZK19"/>
      <c r="FZL19"/>
      <c r="FZM19"/>
      <c r="FZN19"/>
      <c r="FZO19"/>
      <c r="FZP19"/>
      <c r="FZQ19"/>
      <c r="FZR19"/>
      <c r="FZS19"/>
      <c r="FZT19"/>
      <c r="FZU19"/>
      <c r="FZV19"/>
      <c r="FZW19"/>
      <c r="FZX19"/>
      <c r="FZY19"/>
      <c r="FZZ19"/>
      <c r="GAA19"/>
      <c r="GAB19"/>
      <c r="GAC19"/>
      <c r="GAD19"/>
      <c r="GAE19"/>
      <c r="GAF19"/>
      <c r="GAG19"/>
      <c r="GAH19"/>
      <c r="GAI19"/>
      <c r="GAJ19"/>
      <c r="GAK19"/>
      <c r="GAL19"/>
      <c r="GAM19"/>
      <c r="GAN19"/>
      <c r="GAO19"/>
      <c r="GAP19"/>
      <c r="GAQ19"/>
      <c r="GAR19"/>
      <c r="GAS19"/>
      <c r="GAT19"/>
      <c r="GAU19"/>
      <c r="GAV19"/>
      <c r="GAW19"/>
      <c r="GAX19"/>
      <c r="GAY19"/>
      <c r="GAZ19"/>
      <c r="GBA19"/>
      <c r="GBB19"/>
      <c r="GBC19"/>
      <c r="GBD19"/>
      <c r="GBE19"/>
      <c r="GBF19"/>
      <c r="GBG19"/>
      <c r="GBH19"/>
      <c r="GBI19"/>
      <c r="GBJ19"/>
      <c r="GBK19"/>
      <c r="GBL19"/>
      <c r="GBM19"/>
      <c r="GBN19"/>
      <c r="GBO19"/>
      <c r="GBP19"/>
      <c r="GBQ19"/>
      <c r="GBR19"/>
      <c r="GBS19"/>
      <c r="GBT19"/>
      <c r="GBU19"/>
      <c r="GBV19"/>
      <c r="GBW19"/>
      <c r="GBX19"/>
      <c r="GBY19"/>
      <c r="GBZ19"/>
      <c r="GCA19"/>
      <c r="GCB19"/>
      <c r="GCC19"/>
      <c r="GCD19"/>
      <c r="GCE19"/>
      <c r="GCF19"/>
      <c r="GCG19"/>
      <c r="GCH19"/>
      <c r="GCI19"/>
      <c r="GCJ19"/>
      <c r="GCK19"/>
      <c r="GCL19"/>
      <c r="GCM19"/>
      <c r="GCN19"/>
      <c r="GCO19"/>
      <c r="GCP19"/>
      <c r="GCQ19"/>
      <c r="GCR19"/>
      <c r="GCS19"/>
      <c r="GCT19"/>
      <c r="GCU19"/>
      <c r="GCV19"/>
      <c r="GCW19"/>
      <c r="GCX19"/>
      <c r="GCY19"/>
      <c r="GCZ19"/>
      <c r="GDA19"/>
      <c r="GDB19"/>
      <c r="GDC19"/>
      <c r="GDD19"/>
      <c r="GDE19"/>
      <c r="GDF19"/>
      <c r="GDG19"/>
      <c r="GDH19"/>
      <c r="GDI19"/>
      <c r="GDJ19"/>
      <c r="GDK19"/>
      <c r="GDL19"/>
      <c r="GDM19"/>
      <c r="GDN19"/>
      <c r="GDO19"/>
      <c r="GDP19"/>
      <c r="GDQ19"/>
      <c r="GDR19"/>
      <c r="GDS19"/>
      <c r="GDT19"/>
      <c r="GDU19"/>
      <c r="GDV19"/>
      <c r="GDW19"/>
      <c r="GDX19"/>
      <c r="GDY19"/>
      <c r="GDZ19"/>
      <c r="GEA19"/>
      <c r="GEB19"/>
      <c r="GEC19"/>
      <c r="GED19"/>
      <c r="GEE19"/>
      <c r="GEF19"/>
      <c r="GEG19"/>
      <c r="GEH19"/>
      <c r="GEI19"/>
      <c r="GEJ19"/>
      <c r="GEK19"/>
      <c r="GEL19"/>
      <c r="GEM19"/>
      <c r="GEN19"/>
      <c r="GEO19"/>
      <c r="GEP19"/>
      <c r="GEQ19"/>
      <c r="GER19"/>
      <c r="GES19"/>
      <c r="GET19"/>
      <c r="GEU19"/>
      <c r="GEV19"/>
      <c r="GEW19"/>
      <c r="GEX19"/>
      <c r="GEY19"/>
      <c r="GEZ19"/>
      <c r="GFA19"/>
      <c r="GFB19"/>
      <c r="GFC19"/>
      <c r="GFD19"/>
      <c r="GFE19"/>
      <c r="GFF19"/>
      <c r="GFG19"/>
      <c r="GFH19"/>
      <c r="GFI19"/>
      <c r="GFJ19"/>
      <c r="GFK19"/>
      <c r="GFL19"/>
      <c r="GFM19"/>
      <c r="GFN19"/>
      <c r="GFO19"/>
      <c r="GFP19"/>
      <c r="GFQ19"/>
      <c r="GFR19"/>
      <c r="GFS19"/>
      <c r="GFT19"/>
      <c r="GFU19"/>
      <c r="GFV19"/>
      <c r="GFW19"/>
      <c r="GFX19"/>
      <c r="GFY19"/>
      <c r="GFZ19"/>
      <c r="GGA19"/>
      <c r="GGB19"/>
      <c r="GGC19"/>
      <c r="GGD19"/>
      <c r="GGE19"/>
      <c r="GGF19"/>
      <c r="GGG19"/>
      <c r="GGH19"/>
      <c r="GGI19"/>
      <c r="GGJ19"/>
      <c r="GGK19"/>
      <c r="GGL19"/>
      <c r="GGM19"/>
      <c r="GGN19"/>
      <c r="GGO19"/>
      <c r="GGP19"/>
      <c r="GGQ19"/>
      <c r="GGR19"/>
      <c r="GGS19"/>
      <c r="GGT19"/>
      <c r="GGU19"/>
      <c r="GGV19"/>
      <c r="GGW19"/>
      <c r="GGX19"/>
      <c r="GGY19"/>
      <c r="GGZ19"/>
      <c r="GHA19"/>
      <c r="GHB19"/>
      <c r="GHC19"/>
      <c r="GHD19"/>
      <c r="GHE19"/>
      <c r="GHF19"/>
      <c r="GHG19"/>
      <c r="GHH19"/>
      <c r="GHI19"/>
      <c r="GHJ19"/>
      <c r="GHK19"/>
      <c r="GHL19"/>
      <c r="GHM19"/>
      <c r="GHN19"/>
      <c r="GHO19"/>
      <c r="GHP19"/>
      <c r="GHQ19"/>
      <c r="GHR19"/>
      <c r="GHS19"/>
      <c r="GHT19"/>
      <c r="GHU19"/>
      <c r="GHV19"/>
      <c r="GHW19"/>
      <c r="GHX19"/>
      <c r="GHY19"/>
      <c r="GHZ19"/>
      <c r="GIA19"/>
      <c r="GIB19"/>
      <c r="GIC19"/>
      <c r="GID19"/>
      <c r="GIE19"/>
      <c r="GIF19"/>
      <c r="GIG19"/>
      <c r="GIH19"/>
      <c r="GII19"/>
      <c r="GIJ19"/>
      <c r="GIK19"/>
      <c r="GIL19"/>
      <c r="GIM19"/>
      <c r="GIN19"/>
      <c r="GIO19"/>
      <c r="GIP19"/>
      <c r="GIQ19"/>
      <c r="GIR19"/>
      <c r="GIS19"/>
      <c r="GIT19"/>
      <c r="GIU19"/>
      <c r="GIV19"/>
      <c r="GIW19"/>
      <c r="GIX19"/>
      <c r="GIY19"/>
      <c r="GIZ19"/>
      <c r="GJA19"/>
      <c r="GJB19"/>
      <c r="GJC19"/>
      <c r="GJD19"/>
      <c r="GJE19"/>
      <c r="GJF19"/>
      <c r="GJG19"/>
      <c r="GJH19"/>
      <c r="GJI19"/>
      <c r="GJJ19"/>
      <c r="GJK19"/>
      <c r="GJL19"/>
      <c r="GJM19"/>
      <c r="GJN19"/>
      <c r="GJO19"/>
      <c r="GJP19"/>
      <c r="GJQ19"/>
      <c r="GJR19"/>
      <c r="GJS19"/>
      <c r="GJT19"/>
      <c r="GJU19"/>
      <c r="GJV19"/>
      <c r="GJW19"/>
      <c r="GJX19"/>
      <c r="GJY19"/>
      <c r="GJZ19"/>
      <c r="GKA19"/>
      <c r="GKB19"/>
      <c r="GKC19"/>
      <c r="GKD19"/>
      <c r="GKE19"/>
      <c r="GKF19"/>
      <c r="GKG19"/>
      <c r="GKH19"/>
      <c r="GKI19"/>
      <c r="GKJ19"/>
      <c r="GKK19"/>
      <c r="GKL19"/>
      <c r="GKM19"/>
      <c r="GKN19"/>
      <c r="GKO19"/>
      <c r="GKP19"/>
      <c r="GKQ19"/>
      <c r="GKR19"/>
      <c r="GKS19"/>
      <c r="GKT19"/>
      <c r="GKU19"/>
      <c r="GKV19"/>
      <c r="GKW19"/>
      <c r="GKX19"/>
      <c r="GKY19"/>
      <c r="GKZ19"/>
      <c r="GLA19"/>
      <c r="GLB19"/>
      <c r="GLC19"/>
      <c r="GLD19"/>
      <c r="GLE19"/>
      <c r="GLF19"/>
      <c r="GLG19"/>
      <c r="GLH19"/>
      <c r="GLI19"/>
      <c r="GLJ19"/>
      <c r="GLK19"/>
      <c r="GLL19"/>
      <c r="GLM19"/>
      <c r="GLN19"/>
      <c r="GLO19"/>
      <c r="GLP19"/>
      <c r="GLQ19"/>
      <c r="GLR19"/>
      <c r="GLS19"/>
      <c r="GLT19"/>
      <c r="GLU19"/>
      <c r="GLV19"/>
      <c r="GLW19"/>
      <c r="GLX19"/>
      <c r="GLY19"/>
      <c r="GLZ19"/>
      <c r="GMA19"/>
      <c r="GMB19"/>
      <c r="GMC19"/>
      <c r="GMD19"/>
      <c r="GME19"/>
      <c r="GMF19"/>
      <c r="GMG19"/>
      <c r="GMH19"/>
      <c r="GMI19"/>
      <c r="GMJ19"/>
      <c r="GMK19"/>
      <c r="GML19"/>
      <c r="GMM19"/>
      <c r="GMN19"/>
      <c r="GMO19"/>
      <c r="GMP19"/>
      <c r="GMQ19"/>
      <c r="GMR19"/>
      <c r="GMS19"/>
      <c r="GMT19"/>
      <c r="GMU19"/>
      <c r="GMV19"/>
      <c r="GMW19"/>
      <c r="GMX19"/>
      <c r="GMY19"/>
      <c r="GMZ19"/>
      <c r="GNA19"/>
      <c r="GNB19"/>
      <c r="GNC19"/>
      <c r="GND19"/>
      <c r="GNE19"/>
      <c r="GNF19"/>
      <c r="GNG19"/>
      <c r="GNH19"/>
      <c r="GNI19"/>
      <c r="GNJ19"/>
      <c r="GNK19"/>
      <c r="GNL19"/>
      <c r="GNM19"/>
      <c r="GNN19"/>
      <c r="GNO19"/>
      <c r="GNP19"/>
      <c r="GNQ19"/>
      <c r="GNR19"/>
      <c r="GNS19"/>
      <c r="GNT19"/>
      <c r="GNU19"/>
      <c r="GNV19"/>
      <c r="GNW19"/>
      <c r="GNX19"/>
      <c r="GNY19"/>
      <c r="GNZ19"/>
      <c r="GOA19"/>
      <c r="GOB19"/>
      <c r="GOC19"/>
      <c r="GOD19"/>
      <c r="GOE19"/>
      <c r="GOF19"/>
      <c r="GOG19"/>
      <c r="GOH19"/>
      <c r="GOI19"/>
      <c r="GOJ19"/>
      <c r="GOK19"/>
      <c r="GOL19"/>
      <c r="GOM19"/>
      <c r="GON19"/>
      <c r="GOO19"/>
      <c r="GOP19"/>
      <c r="GOQ19"/>
      <c r="GOR19"/>
      <c r="GOS19"/>
      <c r="GOT19"/>
      <c r="GOU19"/>
      <c r="GOV19"/>
      <c r="GOW19"/>
      <c r="GOX19"/>
      <c r="GOY19"/>
      <c r="GOZ19"/>
      <c r="GPA19"/>
      <c r="GPB19"/>
      <c r="GPC19"/>
      <c r="GPD19"/>
      <c r="GPE19"/>
      <c r="GPF19"/>
      <c r="GPG19"/>
      <c r="GPH19"/>
      <c r="GPI19"/>
      <c r="GPJ19"/>
      <c r="GPK19"/>
      <c r="GPL19"/>
      <c r="GPM19"/>
      <c r="GPN19"/>
      <c r="GPO19"/>
      <c r="GPP19"/>
      <c r="GPQ19"/>
      <c r="GPR19"/>
      <c r="GPS19"/>
      <c r="GPT19"/>
      <c r="GPU19"/>
      <c r="GPV19"/>
      <c r="GPW19"/>
      <c r="GPX19"/>
      <c r="GPY19"/>
      <c r="GPZ19"/>
      <c r="GQA19"/>
      <c r="GQB19"/>
      <c r="GQC19"/>
      <c r="GQD19"/>
      <c r="GQE19"/>
      <c r="GQF19"/>
      <c r="GQG19"/>
      <c r="GQH19"/>
      <c r="GQI19"/>
      <c r="GQJ19"/>
      <c r="GQK19"/>
      <c r="GQL19"/>
      <c r="GQM19"/>
      <c r="GQN19"/>
      <c r="GQO19"/>
      <c r="GQP19"/>
      <c r="GQQ19"/>
      <c r="GQR19"/>
      <c r="GQS19"/>
      <c r="GQT19"/>
      <c r="GQU19"/>
      <c r="GQV19"/>
      <c r="GQW19"/>
      <c r="GQX19"/>
      <c r="GQY19"/>
      <c r="GQZ19"/>
      <c r="GRA19"/>
      <c r="GRB19"/>
      <c r="GRC19"/>
      <c r="GRD19"/>
      <c r="GRE19"/>
      <c r="GRF19"/>
      <c r="GRG19"/>
      <c r="GRH19"/>
      <c r="GRI19"/>
      <c r="GRJ19"/>
      <c r="GRK19"/>
      <c r="GRL19"/>
      <c r="GRM19"/>
      <c r="GRN19"/>
      <c r="GRO19"/>
      <c r="GRP19"/>
      <c r="GRQ19"/>
      <c r="GRR19"/>
      <c r="GRS19"/>
      <c r="GRT19"/>
      <c r="GRU19"/>
      <c r="GRV19"/>
      <c r="GRW19"/>
      <c r="GRX19"/>
      <c r="GRY19"/>
      <c r="GRZ19"/>
      <c r="GSA19"/>
      <c r="GSB19"/>
      <c r="GSC19"/>
      <c r="GSD19"/>
      <c r="GSE19"/>
      <c r="GSF19"/>
      <c r="GSG19"/>
      <c r="GSH19"/>
      <c r="GSI19"/>
      <c r="GSJ19"/>
      <c r="GSK19"/>
      <c r="GSL19"/>
      <c r="GSM19"/>
      <c r="GSN19"/>
      <c r="GSO19"/>
      <c r="GSP19"/>
      <c r="GSQ19"/>
      <c r="GSR19"/>
      <c r="GSS19"/>
      <c r="GST19"/>
      <c r="GSU19"/>
      <c r="GSV19"/>
      <c r="GSW19"/>
      <c r="GSX19"/>
      <c r="GSY19"/>
      <c r="GSZ19"/>
      <c r="GTA19"/>
      <c r="GTB19"/>
      <c r="GTC19"/>
      <c r="GTD19"/>
      <c r="GTE19"/>
      <c r="GTF19"/>
      <c r="GTG19"/>
      <c r="GTH19"/>
      <c r="GTI19"/>
      <c r="GTJ19"/>
      <c r="GTK19"/>
      <c r="GTL19"/>
      <c r="GTM19"/>
      <c r="GTN19"/>
      <c r="GTO19"/>
      <c r="GTP19"/>
      <c r="GTQ19"/>
      <c r="GTR19"/>
      <c r="GTS19"/>
      <c r="GTT19"/>
      <c r="GTU19"/>
      <c r="GTV19"/>
      <c r="GTW19"/>
      <c r="GTX19"/>
      <c r="GTY19"/>
      <c r="GTZ19"/>
      <c r="GUA19"/>
      <c r="GUB19"/>
      <c r="GUC19"/>
      <c r="GUD19"/>
      <c r="GUE19"/>
      <c r="GUF19"/>
      <c r="GUG19"/>
      <c r="GUH19"/>
      <c r="GUI19"/>
      <c r="GUJ19"/>
      <c r="GUK19"/>
      <c r="GUL19"/>
      <c r="GUM19"/>
      <c r="GUN19"/>
      <c r="GUO19"/>
      <c r="GUP19"/>
      <c r="GUQ19"/>
      <c r="GUR19"/>
      <c r="GUS19"/>
      <c r="GUT19"/>
      <c r="GUU19"/>
      <c r="GUV19"/>
      <c r="GUW19"/>
      <c r="GUX19"/>
      <c r="GUY19"/>
      <c r="GUZ19"/>
      <c r="GVA19"/>
      <c r="GVB19"/>
      <c r="GVC19"/>
      <c r="GVD19"/>
      <c r="GVE19"/>
      <c r="GVF19"/>
      <c r="GVG19"/>
      <c r="GVH19"/>
      <c r="GVI19"/>
      <c r="GVJ19"/>
      <c r="GVK19"/>
      <c r="GVL19"/>
      <c r="GVM19"/>
      <c r="GVN19"/>
      <c r="GVO19"/>
      <c r="GVP19"/>
      <c r="GVQ19"/>
      <c r="GVR19"/>
      <c r="GVS19"/>
      <c r="GVT19"/>
      <c r="GVU19"/>
      <c r="GVV19"/>
      <c r="GVW19"/>
      <c r="GVX19"/>
      <c r="GVY19"/>
      <c r="GVZ19"/>
      <c r="GWA19"/>
      <c r="GWB19"/>
      <c r="GWC19"/>
      <c r="GWD19"/>
      <c r="GWE19"/>
      <c r="GWF19"/>
      <c r="GWG19"/>
      <c r="GWH19"/>
      <c r="GWI19"/>
      <c r="GWJ19"/>
      <c r="GWK19"/>
      <c r="GWL19"/>
      <c r="GWM19"/>
      <c r="GWN19"/>
      <c r="GWO19"/>
      <c r="GWP19"/>
      <c r="GWQ19"/>
      <c r="GWR19"/>
      <c r="GWS19"/>
      <c r="GWT19"/>
      <c r="GWU19"/>
      <c r="GWV19"/>
      <c r="GWW19"/>
      <c r="GWX19"/>
      <c r="GWY19"/>
      <c r="GWZ19"/>
      <c r="GXA19"/>
      <c r="GXB19"/>
      <c r="GXC19"/>
      <c r="GXD19"/>
      <c r="GXE19"/>
      <c r="GXF19"/>
      <c r="GXG19"/>
      <c r="GXH19"/>
      <c r="GXI19"/>
      <c r="GXJ19"/>
      <c r="GXK19"/>
      <c r="GXL19"/>
      <c r="GXM19"/>
      <c r="GXN19"/>
      <c r="GXO19"/>
      <c r="GXP19"/>
      <c r="GXQ19"/>
      <c r="GXR19"/>
      <c r="GXS19"/>
      <c r="GXT19"/>
      <c r="GXU19"/>
      <c r="GXV19"/>
      <c r="GXW19"/>
      <c r="GXX19"/>
      <c r="GXY19"/>
      <c r="GXZ19"/>
      <c r="GYA19"/>
      <c r="GYB19"/>
      <c r="GYC19"/>
      <c r="GYD19"/>
      <c r="GYE19"/>
      <c r="GYF19"/>
      <c r="GYG19"/>
      <c r="GYH19"/>
      <c r="GYI19"/>
      <c r="GYJ19"/>
      <c r="GYK19"/>
      <c r="GYL19"/>
      <c r="GYM19"/>
      <c r="GYN19"/>
      <c r="GYO19"/>
      <c r="GYP19"/>
      <c r="GYQ19"/>
      <c r="GYR19"/>
      <c r="GYS19"/>
      <c r="GYT19"/>
      <c r="GYU19"/>
      <c r="GYV19"/>
      <c r="GYW19"/>
      <c r="GYX19"/>
      <c r="GYY19"/>
      <c r="GYZ19"/>
      <c r="GZA19"/>
      <c r="GZB19"/>
      <c r="GZC19"/>
      <c r="GZD19"/>
      <c r="GZE19"/>
      <c r="GZF19"/>
      <c r="GZG19"/>
      <c r="GZH19"/>
      <c r="GZI19"/>
      <c r="GZJ19"/>
      <c r="GZK19"/>
      <c r="GZL19"/>
      <c r="GZM19"/>
      <c r="GZN19"/>
      <c r="GZO19"/>
      <c r="GZP19"/>
      <c r="GZQ19"/>
      <c r="GZR19"/>
      <c r="GZS19"/>
      <c r="GZT19"/>
      <c r="GZU19"/>
      <c r="GZV19"/>
      <c r="GZW19"/>
      <c r="GZX19"/>
      <c r="GZY19"/>
      <c r="GZZ19"/>
      <c r="HAA19"/>
      <c r="HAB19"/>
      <c r="HAC19"/>
      <c r="HAD19"/>
      <c r="HAE19"/>
      <c r="HAF19"/>
      <c r="HAG19"/>
      <c r="HAH19"/>
      <c r="HAI19"/>
      <c r="HAJ19"/>
      <c r="HAK19"/>
      <c r="HAL19"/>
      <c r="HAM19"/>
      <c r="HAN19"/>
      <c r="HAO19"/>
      <c r="HAP19"/>
      <c r="HAQ19"/>
      <c r="HAR19"/>
      <c r="HAS19"/>
      <c r="HAT19"/>
      <c r="HAU19"/>
      <c r="HAV19"/>
      <c r="HAW19"/>
      <c r="HAX19"/>
      <c r="HAY19"/>
      <c r="HAZ19"/>
      <c r="HBA19"/>
      <c r="HBB19"/>
      <c r="HBC19"/>
      <c r="HBD19"/>
      <c r="HBE19"/>
      <c r="HBF19"/>
      <c r="HBG19"/>
      <c r="HBH19"/>
      <c r="HBI19"/>
      <c r="HBJ19"/>
      <c r="HBK19"/>
      <c r="HBL19"/>
      <c r="HBM19"/>
      <c r="HBN19"/>
      <c r="HBO19"/>
      <c r="HBP19"/>
      <c r="HBQ19"/>
      <c r="HBR19"/>
      <c r="HBS19"/>
      <c r="HBT19"/>
      <c r="HBU19"/>
      <c r="HBV19"/>
      <c r="HBW19"/>
      <c r="HBX19"/>
      <c r="HBY19"/>
      <c r="HBZ19"/>
      <c r="HCA19"/>
      <c r="HCB19"/>
      <c r="HCC19"/>
      <c r="HCD19"/>
      <c r="HCE19"/>
      <c r="HCF19"/>
      <c r="HCG19"/>
      <c r="HCH19"/>
      <c r="HCI19"/>
      <c r="HCJ19"/>
      <c r="HCK19"/>
      <c r="HCL19"/>
      <c r="HCM19"/>
      <c r="HCN19"/>
      <c r="HCO19"/>
      <c r="HCP19"/>
      <c r="HCQ19"/>
      <c r="HCR19"/>
      <c r="HCS19"/>
      <c r="HCT19"/>
      <c r="HCU19"/>
      <c r="HCV19"/>
      <c r="HCW19"/>
      <c r="HCX19"/>
      <c r="HCY19"/>
      <c r="HCZ19"/>
      <c r="HDA19"/>
      <c r="HDB19"/>
      <c r="HDC19"/>
      <c r="HDD19"/>
      <c r="HDE19"/>
      <c r="HDF19"/>
      <c r="HDG19"/>
      <c r="HDH19"/>
      <c r="HDI19"/>
      <c r="HDJ19"/>
      <c r="HDK19"/>
      <c r="HDL19"/>
      <c r="HDM19"/>
      <c r="HDN19"/>
      <c r="HDO19"/>
      <c r="HDP19"/>
      <c r="HDQ19"/>
      <c r="HDR19"/>
      <c r="HDS19"/>
      <c r="HDT19"/>
      <c r="HDU19"/>
      <c r="HDV19"/>
      <c r="HDW19"/>
      <c r="HDX19"/>
      <c r="HDY19"/>
      <c r="HDZ19"/>
      <c r="HEA19"/>
      <c r="HEB19"/>
      <c r="HEC19"/>
      <c r="HED19"/>
      <c r="HEE19"/>
      <c r="HEF19"/>
      <c r="HEG19"/>
      <c r="HEH19"/>
      <c r="HEI19"/>
      <c r="HEJ19"/>
      <c r="HEK19"/>
      <c r="HEL19"/>
      <c r="HEM19"/>
      <c r="HEN19"/>
      <c r="HEO19"/>
      <c r="HEP19"/>
      <c r="HEQ19"/>
      <c r="HER19"/>
      <c r="HES19"/>
      <c r="HET19"/>
      <c r="HEU19"/>
      <c r="HEV19"/>
      <c r="HEW19"/>
      <c r="HEX19"/>
      <c r="HEY19"/>
      <c r="HEZ19"/>
      <c r="HFA19"/>
      <c r="HFB19"/>
      <c r="HFC19"/>
      <c r="HFD19"/>
      <c r="HFE19"/>
      <c r="HFF19"/>
      <c r="HFG19"/>
      <c r="HFH19"/>
      <c r="HFI19"/>
      <c r="HFJ19"/>
      <c r="HFK19"/>
      <c r="HFL19"/>
      <c r="HFM19"/>
      <c r="HFN19"/>
      <c r="HFO19"/>
      <c r="HFP19"/>
      <c r="HFQ19"/>
      <c r="HFR19"/>
      <c r="HFS19"/>
      <c r="HFT19"/>
      <c r="HFU19"/>
      <c r="HFV19"/>
      <c r="HFW19"/>
      <c r="HFX19"/>
      <c r="HFY19"/>
      <c r="HFZ19"/>
      <c r="HGA19"/>
      <c r="HGB19"/>
      <c r="HGC19"/>
      <c r="HGD19"/>
      <c r="HGE19"/>
      <c r="HGF19"/>
      <c r="HGG19"/>
      <c r="HGH19"/>
      <c r="HGI19"/>
      <c r="HGJ19"/>
      <c r="HGK19"/>
      <c r="HGL19"/>
      <c r="HGM19"/>
      <c r="HGN19"/>
      <c r="HGO19"/>
      <c r="HGP19"/>
      <c r="HGQ19"/>
      <c r="HGR19"/>
      <c r="HGS19"/>
      <c r="HGT19"/>
      <c r="HGU19"/>
      <c r="HGV19"/>
      <c r="HGW19"/>
      <c r="HGX19"/>
      <c r="HGY19"/>
      <c r="HGZ19"/>
      <c r="HHA19"/>
      <c r="HHB19"/>
      <c r="HHC19"/>
      <c r="HHD19"/>
      <c r="HHE19"/>
      <c r="HHF19"/>
      <c r="HHG19"/>
      <c r="HHH19"/>
      <c r="HHI19"/>
      <c r="HHJ19"/>
      <c r="HHK19"/>
      <c r="HHL19"/>
      <c r="HHM19"/>
      <c r="HHN19"/>
      <c r="HHO19"/>
      <c r="HHP19"/>
      <c r="HHQ19"/>
      <c r="HHR19"/>
      <c r="HHS19"/>
      <c r="HHT19"/>
      <c r="HHU19"/>
      <c r="HHV19"/>
      <c r="HHW19"/>
      <c r="HHX19"/>
      <c r="HHY19"/>
      <c r="HHZ19"/>
      <c r="HIA19"/>
      <c r="HIB19"/>
      <c r="HIC19"/>
      <c r="HID19"/>
      <c r="HIE19"/>
      <c r="HIF19"/>
      <c r="HIG19"/>
      <c r="HIH19"/>
      <c r="HII19"/>
      <c r="HIJ19"/>
      <c r="HIK19"/>
      <c r="HIL19"/>
      <c r="HIM19"/>
      <c r="HIN19"/>
      <c r="HIO19"/>
      <c r="HIP19"/>
      <c r="HIQ19"/>
      <c r="HIR19"/>
      <c r="HIS19"/>
      <c r="HIT19"/>
      <c r="HIU19"/>
      <c r="HIV19"/>
      <c r="HIW19"/>
      <c r="HIX19"/>
      <c r="HIY19"/>
      <c r="HIZ19"/>
      <c r="HJA19"/>
      <c r="HJB19"/>
      <c r="HJC19"/>
      <c r="HJD19"/>
      <c r="HJE19"/>
      <c r="HJF19"/>
      <c r="HJG19"/>
      <c r="HJH19"/>
      <c r="HJI19"/>
      <c r="HJJ19"/>
      <c r="HJK19"/>
      <c r="HJL19"/>
      <c r="HJM19"/>
      <c r="HJN19"/>
      <c r="HJO19"/>
      <c r="HJP19"/>
      <c r="HJQ19"/>
      <c r="HJR19"/>
      <c r="HJS19"/>
      <c r="HJT19"/>
      <c r="HJU19"/>
      <c r="HJV19"/>
      <c r="HJW19"/>
      <c r="HJX19"/>
      <c r="HJY19"/>
      <c r="HJZ19"/>
      <c r="HKA19"/>
      <c r="HKB19"/>
      <c r="HKC19"/>
      <c r="HKD19"/>
      <c r="HKE19"/>
      <c r="HKF19"/>
      <c r="HKG19"/>
      <c r="HKH19"/>
      <c r="HKI19"/>
      <c r="HKJ19"/>
      <c r="HKK19"/>
      <c r="HKL19"/>
      <c r="HKM19"/>
      <c r="HKN19"/>
      <c r="HKO19"/>
      <c r="HKP19"/>
      <c r="HKQ19"/>
      <c r="HKR19"/>
      <c r="HKS19"/>
      <c r="HKT19"/>
      <c r="HKU19"/>
      <c r="HKV19"/>
      <c r="HKW19"/>
      <c r="HKX19"/>
      <c r="HKY19"/>
      <c r="HKZ19"/>
      <c r="HLA19"/>
      <c r="HLB19"/>
      <c r="HLC19"/>
      <c r="HLD19"/>
      <c r="HLE19"/>
      <c r="HLF19"/>
      <c r="HLG19"/>
      <c r="HLH19"/>
      <c r="HLI19"/>
      <c r="HLJ19"/>
      <c r="HLK19"/>
      <c r="HLL19"/>
      <c r="HLM19"/>
      <c r="HLN19"/>
      <c r="HLO19"/>
      <c r="HLP19"/>
      <c r="HLQ19"/>
      <c r="HLR19"/>
      <c r="HLS19"/>
      <c r="HLT19"/>
      <c r="HLU19"/>
      <c r="HLV19"/>
      <c r="HLW19"/>
      <c r="HLX19"/>
      <c r="HLY19"/>
      <c r="HLZ19"/>
      <c r="HMA19"/>
      <c r="HMB19"/>
      <c r="HMC19"/>
      <c r="HMD19"/>
      <c r="HME19"/>
      <c r="HMF19"/>
      <c r="HMG19"/>
      <c r="HMH19"/>
      <c r="HMI19"/>
      <c r="HMJ19"/>
      <c r="HMK19"/>
      <c r="HML19"/>
      <c r="HMM19"/>
      <c r="HMN19"/>
      <c r="HMO19"/>
      <c r="HMP19"/>
      <c r="HMQ19"/>
      <c r="HMR19"/>
      <c r="HMS19"/>
      <c r="HMT19"/>
      <c r="HMU19"/>
      <c r="HMV19"/>
      <c r="HMW19"/>
      <c r="HMX19"/>
      <c r="HMY19"/>
      <c r="HMZ19"/>
      <c r="HNA19"/>
      <c r="HNB19"/>
      <c r="HNC19"/>
      <c r="HND19"/>
      <c r="HNE19"/>
      <c r="HNF19"/>
      <c r="HNG19"/>
      <c r="HNH19"/>
      <c r="HNI19"/>
      <c r="HNJ19"/>
      <c r="HNK19"/>
      <c r="HNL19"/>
      <c r="HNM19"/>
      <c r="HNN19"/>
      <c r="HNO19"/>
      <c r="HNP19"/>
      <c r="HNQ19"/>
      <c r="HNR19"/>
      <c r="HNS19"/>
      <c r="HNT19"/>
      <c r="HNU19"/>
      <c r="HNV19"/>
      <c r="HNW19"/>
      <c r="HNX19"/>
      <c r="HNY19"/>
      <c r="HNZ19"/>
      <c r="HOA19"/>
      <c r="HOB19"/>
      <c r="HOC19"/>
      <c r="HOD19"/>
      <c r="HOE19"/>
      <c r="HOF19"/>
      <c r="HOG19"/>
      <c r="HOH19"/>
      <c r="HOI19"/>
      <c r="HOJ19"/>
      <c r="HOK19"/>
      <c r="HOL19"/>
      <c r="HOM19"/>
      <c r="HON19"/>
      <c r="HOO19"/>
      <c r="HOP19"/>
      <c r="HOQ19"/>
      <c r="HOR19"/>
      <c r="HOS19"/>
      <c r="HOT19"/>
      <c r="HOU19"/>
      <c r="HOV19"/>
      <c r="HOW19"/>
      <c r="HOX19"/>
      <c r="HOY19"/>
      <c r="HOZ19"/>
      <c r="HPA19"/>
      <c r="HPB19"/>
      <c r="HPC19"/>
      <c r="HPD19"/>
      <c r="HPE19"/>
      <c r="HPF19"/>
      <c r="HPG19"/>
      <c r="HPH19"/>
      <c r="HPI19"/>
      <c r="HPJ19"/>
      <c r="HPK19"/>
      <c r="HPL19"/>
      <c r="HPM19"/>
      <c r="HPN19"/>
      <c r="HPO19"/>
      <c r="HPP19"/>
      <c r="HPQ19"/>
      <c r="HPR19"/>
      <c r="HPS19"/>
      <c r="HPT19"/>
      <c r="HPU19"/>
      <c r="HPV19"/>
      <c r="HPW19"/>
      <c r="HPX19"/>
      <c r="HPY19"/>
      <c r="HPZ19"/>
      <c r="HQA19"/>
      <c r="HQB19"/>
      <c r="HQC19"/>
      <c r="HQD19"/>
      <c r="HQE19"/>
      <c r="HQF19"/>
      <c r="HQG19"/>
      <c r="HQH19"/>
      <c r="HQI19"/>
      <c r="HQJ19"/>
      <c r="HQK19"/>
      <c r="HQL19"/>
      <c r="HQM19"/>
      <c r="HQN19"/>
      <c r="HQO19"/>
      <c r="HQP19"/>
      <c r="HQQ19"/>
      <c r="HQR19"/>
      <c r="HQS19"/>
      <c r="HQT19"/>
      <c r="HQU19"/>
      <c r="HQV19"/>
      <c r="HQW19"/>
      <c r="HQX19"/>
      <c r="HQY19"/>
      <c r="HQZ19"/>
      <c r="HRA19"/>
      <c r="HRB19"/>
      <c r="HRC19"/>
      <c r="HRD19"/>
      <c r="HRE19"/>
      <c r="HRF19"/>
      <c r="HRG19"/>
      <c r="HRH19"/>
      <c r="HRI19"/>
      <c r="HRJ19"/>
      <c r="HRK19"/>
      <c r="HRL19"/>
      <c r="HRM19"/>
      <c r="HRN19"/>
      <c r="HRO19"/>
      <c r="HRP19"/>
      <c r="HRQ19"/>
      <c r="HRR19"/>
      <c r="HRS19"/>
      <c r="HRT19"/>
      <c r="HRU19"/>
      <c r="HRV19"/>
      <c r="HRW19"/>
      <c r="HRX19"/>
      <c r="HRY19"/>
      <c r="HRZ19"/>
      <c r="HSA19"/>
      <c r="HSB19"/>
      <c r="HSC19"/>
      <c r="HSD19"/>
      <c r="HSE19"/>
      <c r="HSF19"/>
      <c r="HSG19"/>
      <c r="HSH19"/>
      <c r="HSI19"/>
      <c r="HSJ19"/>
      <c r="HSK19"/>
      <c r="HSL19"/>
      <c r="HSM19"/>
      <c r="HSN19"/>
      <c r="HSO19"/>
      <c r="HSP19"/>
      <c r="HSQ19"/>
      <c r="HSR19"/>
      <c r="HSS19"/>
      <c r="HST19"/>
      <c r="HSU19"/>
      <c r="HSV19"/>
      <c r="HSW19"/>
      <c r="HSX19"/>
      <c r="HSY19"/>
      <c r="HSZ19"/>
      <c r="HTA19"/>
      <c r="HTB19"/>
      <c r="HTC19"/>
      <c r="HTD19"/>
      <c r="HTE19"/>
      <c r="HTF19"/>
      <c r="HTG19"/>
      <c r="HTH19"/>
      <c r="HTI19"/>
      <c r="HTJ19"/>
      <c r="HTK19"/>
      <c r="HTL19"/>
      <c r="HTM19"/>
      <c r="HTN19"/>
      <c r="HTO19"/>
      <c r="HTP19"/>
      <c r="HTQ19"/>
      <c r="HTR19"/>
      <c r="HTS19"/>
      <c r="HTT19"/>
      <c r="HTU19"/>
      <c r="HTV19"/>
      <c r="HTW19"/>
      <c r="HTX19"/>
      <c r="HTY19"/>
      <c r="HTZ19"/>
      <c r="HUA19"/>
      <c r="HUB19"/>
      <c r="HUC19"/>
      <c r="HUD19"/>
      <c r="HUE19"/>
      <c r="HUF19"/>
      <c r="HUG19"/>
      <c r="HUH19"/>
      <c r="HUI19"/>
      <c r="HUJ19"/>
      <c r="HUK19"/>
      <c r="HUL19"/>
      <c r="HUM19"/>
      <c r="HUN19"/>
      <c r="HUO19"/>
      <c r="HUP19"/>
      <c r="HUQ19"/>
      <c r="HUR19"/>
      <c r="HUS19"/>
      <c r="HUT19"/>
      <c r="HUU19"/>
      <c r="HUV19"/>
      <c r="HUW19"/>
      <c r="HUX19"/>
      <c r="HUY19"/>
      <c r="HUZ19"/>
      <c r="HVA19"/>
      <c r="HVB19"/>
      <c r="HVC19"/>
      <c r="HVD19"/>
      <c r="HVE19"/>
      <c r="HVF19"/>
      <c r="HVG19"/>
      <c r="HVH19"/>
      <c r="HVI19"/>
      <c r="HVJ19"/>
      <c r="HVK19"/>
      <c r="HVL19"/>
      <c r="HVM19"/>
      <c r="HVN19"/>
      <c r="HVO19"/>
      <c r="HVP19"/>
      <c r="HVQ19"/>
      <c r="HVR19"/>
      <c r="HVS19"/>
      <c r="HVT19"/>
      <c r="HVU19"/>
      <c r="HVV19"/>
      <c r="HVW19"/>
      <c r="HVX19"/>
      <c r="HVY19"/>
      <c r="HVZ19"/>
      <c r="HWA19"/>
      <c r="HWB19"/>
      <c r="HWC19"/>
      <c r="HWD19"/>
      <c r="HWE19"/>
      <c r="HWF19"/>
      <c r="HWG19"/>
      <c r="HWH19"/>
      <c r="HWI19"/>
      <c r="HWJ19"/>
      <c r="HWK19"/>
      <c r="HWL19"/>
      <c r="HWM19"/>
      <c r="HWN19"/>
      <c r="HWO19"/>
      <c r="HWP19"/>
      <c r="HWQ19"/>
      <c r="HWR19"/>
      <c r="HWS19"/>
      <c r="HWT19"/>
      <c r="HWU19"/>
      <c r="HWV19"/>
      <c r="HWW19"/>
      <c r="HWX19"/>
      <c r="HWY19"/>
      <c r="HWZ19"/>
      <c r="HXA19"/>
      <c r="HXB19"/>
      <c r="HXC19"/>
      <c r="HXD19"/>
      <c r="HXE19"/>
      <c r="HXF19"/>
      <c r="HXG19"/>
      <c r="HXH19"/>
      <c r="HXI19"/>
      <c r="HXJ19"/>
      <c r="HXK19"/>
      <c r="HXL19"/>
      <c r="HXM19"/>
      <c r="HXN19"/>
      <c r="HXO19"/>
      <c r="HXP19"/>
      <c r="HXQ19"/>
      <c r="HXR19"/>
      <c r="HXS19"/>
      <c r="HXT19"/>
      <c r="HXU19"/>
      <c r="HXV19"/>
      <c r="HXW19"/>
      <c r="HXX19"/>
      <c r="HXY19"/>
      <c r="HXZ19"/>
      <c r="HYA19"/>
      <c r="HYB19"/>
      <c r="HYC19"/>
      <c r="HYD19"/>
      <c r="HYE19"/>
      <c r="HYF19"/>
      <c r="HYG19"/>
      <c r="HYH19"/>
      <c r="HYI19"/>
      <c r="HYJ19"/>
      <c r="HYK19"/>
      <c r="HYL19"/>
      <c r="HYM19"/>
      <c r="HYN19"/>
      <c r="HYO19"/>
      <c r="HYP19"/>
      <c r="HYQ19"/>
      <c r="HYR19"/>
      <c r="HYS19"/>
      <c r="HYT19"/>
      <c r="HYU19"/>
      <c r="HYV19"/>
      <c r="HYW19"/>
      <c r="HYX19"/>
      <c r="HYY19"/>
      <c r="HYZ19"/>
      <c r="HZA19"/>
      <c r="HZB19"/>
      <c r="HZC19"/>
      <c r="HZD19"/>
      <c r="HZE19"/>
      <c r="HZF19"/>
      <c r="HZG19"/>
      <c r="HZH19"/>
      <c r="HZI19"/>
      <c r="HZJ19"/>
      <c r="HZK19"/>
      <c r="HZL19"/>
      <c r="HZM19"/>
      <c r="HZN19"/>
      <c r="HZO19"/>
      <c r="HZP19"/>
      <c r="HZQ19"/>
      <c r="HZR19"/>
      <c r="HZS19"/>
      <c r="HZT19"/>
      <c r="HZU19"/>
      <c r="HZV19"/>
      <c r="HZW19"/>
      <c r="HZX19"/>
      <c r="HZY19"/>
      <c r="HZZ19"/>
      <c r="IAA19"/>
      <c r="IAB19"/>
      <c r="IAC19"/>
      <c r="IAD19"/>
      <c r="IAE19"/>
      <c r="IAF19"/>
      <c r="IAG19"/>
      <c r="IAH19"/>
      <c r="IAI19"/>
      <c r="IAJ19"/>
      <c r="IAK19"/>
      <c r="IAL19"/>
      <c r="IAM19"/>
      <c r="IAN19"/>
      <c r="IAO19"/>
      <c r="IAP19"/>
      <c r="IAQ19"/>
      <c r="IAR19"/>
      <c r="IAS19"/>
      <c r="IAT19"/>
      <c r="IAU19"/>
      <c r="IAV19"/>
      <c r="IAW19"/>
      <c r="IAX19"/>
      <c r="IAY19"/>
      <c r="IAZ19"/>
      <c r="IBA19"/>
      <c r="IBB19"/>
      <c r="IBC19"/>
      <c r="IBD19"/>
      <c r="IBE19"/>
      <c r="IBF19"/>
      <c r="IBG19"/>
      <c r="IBH19"/>
      <c r="IBI19"/>
      <c r="IBJ19"/>
      <c r="IBK19"/>
      <c r="IBL19"/>
      <c r="IBM19"/>
      <c r="IBN19"/>
      <c r="IBO19"/>
      <c r="IBP19"/>
      <c r="IBQ19"/>
      <c r="IBR19"/>
      <c r="IBS19"/>
      <c r="IBT19"/>
      <c r="IBU19"/>
      <c r="IBV19"/>
      <c r="IBW19"/>
      <c r="IBX19"/>
      <c r="IBY19"/>
      <c r="IBZ19"/>
      <c r="ICA19"/>
      <c r="ICB19"/>
      <c r="ICC19"/>
      <c r="ICD19"/>
      <c r="ICE19"/>
      <c r="ICF19"/>
      <c r="ICG19"/>
      <c r="ICH19"/>
      <c r="ICI19"/>
      <c r="ICJ19"/>
      <c r="ICK19"/>
      <c r="ICL19"/>
      <c r="ICM19"/>
      <c r="ICN19"/>
      <c r="ICO19"/>
      <c r="ICP19"/>
      <c r="ICQ19"/>
      <c r="ICR19"/>
      <c r="ICS19"/>
      <c r="ICT19"/>
      <c r="ICU19"/>
      <c r="ICV19"/>
      <c r="ICW19"/>
      <c r="ICX19"/>
      <c r="ICY19"/>
      <c r="ICZ19"/>
      <c r="IDA19"/>
      <c r="IDB19"/>
      <c r="IDC19"/>
      <c r="IDD19"/>
      <c r="IDE19"/>
      <c r="IDF19"/>
      <c r="IDG19"/>
      <c r="IDH19"/>
      <c r="IDI19"/>
      <c r="IDJ19"/>
      <c r="IDK19"/>
      <c r="IDL19"/>
      <c r="IDM19"/>
      <c r="IDN19"/>
      <c r="IDO19"/>
      <c r="IDP19"/>
      <c r="IDQ19"/>
      <c r="IDR19"/>
      <c r="IDS19"/>
      <c r="IDT19"/>
      <c r="IDU19"/>
      <c r="IDV19"/>
      <c r="IDW19"/>
      <c r="IDX19"/>
      <c r="IDY19"/>
      <c r="IDZ19"/>
      <c r="IEA19"/>
      <c r="IEB19"/>
      <c r="IEC19"/>
      <c r="IED19"/>
      <c r="IEE19"/>
      <c r="IEF19"/>
      <c r="IEG19"/>
      <c r="IEH19"/>
      <c r="IEI19"/>
      <c r="IEJ19"/>
      <c r="IEK19"/>
      <c r="IEL19"/>
      <c r="IEM19"/>
      <c r="IEN19"/>
      <c r="IEO19"/>
      <c r="IEP19"/>
      <c r="IEQ19"/>
      <c r="IER19"/>
      <c r="IES19"/>
      <c r="IET19"/>
      <c r="IEU19"/>
      <c r="IEV19"/>
      <c r="IEW19"/>
      <c r="IEX19"/>
      <c r="IEY19"/>
      <c r="IEZ19"/>
      <c r="IFA19"/>
      <c r="IFB19"/>
      <c r="IFC19"/>
      <c r="IFD19"/>
      <c r="IFE19"/>
      <c r="IFF19"/>
      <c r="IFG19"/>
      <c r="IFH19"/>
      <c r="IFI19"/>
      <c r="IFJ19"/>
      <c r="IFK19"/>
      <c r="IFL19"/>
      <c r="IFM19"/>
      <c r="IFN19"/>
      <c r="IFO19"/>
      <c r="IFP19"/>
      <c r="IFQ19"/>
      <c r="IFR19"/>
      <c r="IFS19"/>
      <c r="IFT19"/>
      <c r="IFU19"/>
      <c r="IFV19"/>
      <c r="IFW19"/>
      <c r="IFX19"/>
      <c r="IFY19"/>
      <c r="IFZ19"/>
      <c r="IGA19"/>
      <c r="IGB19"/>
      <c r="IGC19"/>
      <c r="IGD19"/>
      <c r="IGE19"/>
      <c r="IGF19"/>
      <c r="IGG19"/>
      <c r="IGH19"/>
      <c r="IGI19"/>
      <c r="IGJ19"/>
      <c r="IGK19"/>
      <c r="IGL19"/>
      <c r="IGM19"/>
      <c r="IGN19"/>
      <c r="IGO19"/>
      <c r="IGP19"/>
      <c r="IGQ19"/>
      <c r="IGR19"/>
      <c r="IGS19"/>
      <c r="IGT19"/>
      <c r="IGU19"/>
      <c r="IGV19"/>
      <c r="IGW19"/>
      <c r="IGX19"/>
      <c r="IGY19"/>
      <c r="IGZ19"/>
      <c r="IHA19"/>
      <c r="IHB19"/>
      <c r="IHC19"/>
      <c r="IHD19"/>
      <c r="IHE19"/>
      <c r="IHF19"/>
      <c r="IHG19"/>
      <c r="IHH19"/>
      <c r="IHI19"/>
      <c r="IHJ19"/>
      <c r="IHK19"/>
      <c r="IHL19"/>
      <c r="IHM19"/>
      <c r="IHN19"/>
      <c r="IHO19"/>
      <c r="IHP19"/>
      <c r="IHQ19"/>
      <c r="IHR19"/>
      <c r="IHS19"/>
      <c r="IHT19"/>
      <c r="IHU19"/>
      <c r="IHV19"/>
      <c r="IHW19"/>
      <c r="IHX19"/>
      <c r="IHY19"/>
      <c r="IHZ19"/>
      <c r="IIA19"/>
      <c r="IIB19"/>
      <c r="IIC19"/>
      <c r="IID19"/>
      <c r="IIE19"/>
      <c r="IIF19"/>
      <c r="IIG19"/>
      <c r="IIH19"/>
      <c r="III19"/>
      <c r="IIJ19"/>
      <c r="IIK19"/>
      <c r="IIL19"/>
      <c r="IIM19"/>
      <c r="IIN19"/>
      <c r="IIO19"/>
      <c r="IIP19"/>
      <c r="IIQ19"/>
      <c r="IIR19"/>
      <c r="IIS19"/>
      <c r="IIT19"/>
      <c r="IIU19"/>
      <c r="IIV19"/>
      <c r="IIW19"/>
      <c r="IIX19"/>
      <c r="IIY19"/>
      <c r="IIZ19"/>
      <c r="IJA19"/>
      <c r="IJB19"/>
      <c r="IJC19"/>
      <c r="IJD19"/>
      <c r="IJE19"/>
      <c r="IJF19"/>
      <c r="IJG19"/>
      <c r="IJH19"/>
      <c r="IJI19"/>
      <c r="IJJ19"/>
      <c r="IJK19"/>
      <c r="IJL19"/>
      <c r="IJM19"/>
      <c r="IJN19"/>
      <c r="IJO19"/>
      <c r="IJP19"/>
      <c r="IJQ19"/>
      <c r="IJR19"/>
      <c r="IJS19"/>
      <c r="IJT19"/>
      <c r="IJU19"/>
      <c r="IJV19"/>
      <c r="IJW19"/>
      <c r="IJX19"/>
      <c r="IJY19"/>
      <c r="IJZ19"/>
      <c r="IKA19"/>
      <c r="IKB19"/>
      <c r="IKC19"/>
      <c r="IKD19"/>
      <c r="IKE19"/>
      <c r="IKF19"/>
      <c r="IKG19"/>
      <c r="IKH19"/>
      <c r="IKI19"/>
      <c r="IKJ19"/>
      <c r="IKK19"/>
      <c r="IKL19"/>
      <c r="IKM19"/>
      <c r="IKN19"/>
      <c r="IKO19"/>
      <c r="IKP19"/>
      <c r="IKQ19"/>
      <c r="IKR19"/>
      <c r="IKS19"/>
      <c r="IKT19"/>
      <c r="IKU19"/>
      <c r="IKV19"/>
      <c r="IKW19"/>
      <c r="IKX19"/>
      <c r="IKY19"/>
      <c r="IKZ19"/>
      <c r="ILA19"/>
      <c r="ILB19"/>
      <c r="ILC19"/>
      <c r="ILD19"/>
      <c r="ILE19"/>
      <c r="ILF19"/>
      <c r="ILG19"/>
      <c r="ILH19"/>
      <c r="ILI19"/>
      <c r="ILJ19"/>
      <c r="ILK19"/>
      <c r="ILL19"/>
      <c r="ILM19"/>
      <c r="ILN19"/>
      <c r="ILO19"/>
      <c r="ILP19"/>
      <c r="ILQ19"/>
      <c r="ILR19"/>
      <c r="ILS19"/>
      <c r="ILT19"/>
      <c r="ILU19"/>
      <c r="ILV19"/>
      <c r="ILW19"/>
      <c r="ILX19"/>
      <c r="ILY19"/>
      <c r="ILZ19"/>
      <c r="IMA19"/>
      <c r="IMB19"/>
      <c r="IMC19"/>
      <c r="IMD19"/>
      <c r="IME19"/>
      <c r="IMF19"/>
      <c r="IMG19"/>
      <c r="IMH19"/>
      <c r="IMI19"/>
      <c r="IMJ19"/>
      <c r="IMK19"/>
      <c r="IML19"/>
      <c r="IMM19"/>
      <c r="IMN19"/>
      <c r="IMO19"/>
      <c r="IMP19"/>
      <c r="IMQ19"/>
      <c r="IMR19"/>
      <c r="IMS19"/>
      <c r="IMT19"/>
      <c r="IMU19"/>
      <c r="IMV19"/>
      <c r="IMW19"/>
      <c r="IMX19"/>
      <c r="IMY19"/>
      <c r="IMZ19"/>
      <c r="INA19"/>
      <c r="INB19"/>
      <c r="INC19"/>
      <c r="IND19"/>
      <c r="INE19"/>
      <c r="INF19"/>
      <c r="ING19"/>
      <c r="INH19"/>
      <c r="INI19"/>
      <c r="INJ19"/>
      <c r="INK19"/>
      <c r="INL19"/>
      <c r="INM19"/>
      <c r="INN19"/>
      <c r="INO19"/>
      <c r="INP19"/>
      <c r="INQ19"/>
      <c r="INR19"/>
      <c r="INS19"/>
      <c r="INT19"/>
      <c r="INU19"/>
      <c r="INV19"/>
      <c r="INW19"/>
      <c r="INX19"/>
      <c r="INY19"/>
      <c r="INZ19"/>
      <c r="IOA19"/>
      <c r="IOB19"/>
      <c r="IOC19"/>
      <c r="IOD19"/>
      <c r="IOE19"/>
      <c r="IOF19"/>
      <c r="IOG19"/>
      <c r="IOH19"/>
      <c r="IOI19"/>
      <c r="IOJ19"/>
      <c r="IOK19"/>
      <c r="IOL19"/>
      <c r="IOM19"/>
      <c r="ION19"/>
      <c r="IOO19"/>
      <c r="IOP19"/>
      <c r="IOQ19"/>
      <c r="IOR19"/>
      <c r="IOS19"/>
      <c r="IOT19"/>
      <c r="IOU19"/>
      <c r="IOV19"/>
      <c r="IOW19"/>
      <c r="IOX19"/>
      <c r="IOY19"/>
      <c r="IOZ19"/>
      <c r="IPA19"/>
      <c r="IPB19"/>
      <c r="IPC19"/>
      <c r="IPD19"/>
      <c r="IPE19"/>
      <c r="IPF19"/>
      <c r="IPG19"/>
      <c r="IPH19"/>
      <c r="IPI19"/>
      <c r="IPJ19"/>
      <c r="IPK19"/>
      <c r="IPL19"/>
      <c r="IPM19"/>
      <c r="IPN19"/>
      <c r="IPO19"/>
      <c r="IPP19"/>
      <c r="IPQ19"/>
      <c r="IPR19"/>
      <c r="IPS19"/>
      <c r="IPT19"/>
      <c r="IPU19"/>
      <c r="IPV19"/>
      <c r="IPW19"/>
      <c r="IPX19"/>
      <c r="IPY19"/>
      <c r="IPZ19"/>
      <c r="IQA19"/>
      <c r="IQB19"/>
      <c r="IQC19"/>
      <c r="IQD19"/>
      <c r="IQE19"/>
      <c r="IQF19"/>
      <c r="IQG19"/>
      <c r="IQH19"/>
      <c r="IQI19"/>
      <c r="IQJ19"/>
      <c r="IQK19"/>
      <c r="IQL19"/>
      <c r="IQM19"/>
      <c r="IQN19"/>
      <c r="IQO19"/>
      <c r="IQP19"/>
      <c r="IQQ19"/>
      <c r="IQR19"/>
      <c r="IQS19"/>
      <c r="IQT19"/>
      <c r="IQU19"/>
      <c r="IQV19"/>
      <c r="IQW19"/>
      <c r="IQX19"/>
      <c r="IQY19"/>
      <c r="IQZ19"/>
      <c r="IRA19"/>
      <c r="IRB19"/>
      <c r="IRC19"/>
      <c r="IRD19"/>
      <c r="IRE19"/>
      <c r="IRF19"/>
      <c r="IRG19"/>
      <c r="IRH19"/>
      <c r="IRI19"/>
      <c r="IRJ19"/>
      <c r="IRK19"/>
      <c r="IRL19"/>
      <c r="IRM19"/>
      <c r="IRN19"/>
      <c r="IRO19"/>
      <c r="IRP19"/>
      <c r="IRQ19"/>
      <c r="IRR19"/>
      <c r="IRS19"/>
      <c r="IRT19"/>
      <c r="IRU19"/>
      <c r="IRV19"/>
      <c r="IRW19"/>
      <c r="IRX19"/>
      <c r="IRY19"/>
      <c r="IRZ19"/>
      <c r="ISA19"/>
      <c r="ISB19"/>
      <c r="ISC19"/>
      <c r="ISD19"/>
      <c r="ISE19"/>
      <c r="ISF19"/>
      <c r="ISG19"/>
      <c r="ISH19"/>
      <c r="ISI19"/>
      <c r="ISJ19"/>
      <c r="ISK19"/>
      <c r="ISL19"/>
      <c r="ISM19"/>
      <c r="ISN19"/>
      <c r="ISO19"/>
      <c r="ISP19"/>
      <c r="ISQ19"/>
      <c r="ISR19"/>
      <c r="ISS19"/>
      <c r="IST19"/>
      <c r="ISU19"/>
      <c r="ISV19"/>
      <c r="ISW19"/>
      <c r="ISX19"/>
      <c r="ISY19"/>
      <c r="ISZ19"/>
      <c r="ITA19"/>
      <c r="ITB19"/>
      <c r="ITC19"/>
      <c r="ITD19"/>
      <c r="ITE19"/>
      <c r="ITF19"/>
      <c r="ITG19"/>
      <c r="ITH19"/>
      <c r="ITI19"/>
      <c r="ITJ19"/>
      <c r="ITK19"/>
      <c r="ITL19"/>
      <c r="ITM19"/>
      <c r="ITN19"/>
      <c r="ITO19"/>
      <c r="ITP19"/>
      <c r="ITQ19"/>
      <c r="ITR19"/>
      <c r="ITS19"/>
      <c r="ITT19"/>
      <c r="ITU19"/>
      <c r="ITV19"/>
      <c r="ITW19"/>
      <c r="ITX19"/>
      <c r="ITY19"/>
      <c r="ITZ19"/>
      <c r="IUA19"/>
      <c r="IUB19"/>
      <c r="IUC19"/>
      <c r="IUD19"/>
      <c r="IUE19"/>
      <c r="IUF19"/>
      <c r="IUG19"/>
      <c r="IUH19"/>
      <c r="IUI19"/>
      <c r="IUJ19"/>
      <c r="IUK19"/>
      <c r="IUL19"/>
      <c r="IUM19"/>
      <c r="IUN19"/>
      <c r="IUO19"/>
      <c r="IUP19"/>
      <c r="IUQ19"/>
      <c r="IUR19"/>
      <c r="IUS19"/>
      <c r="IUT19"/>
      <c r="IUU19"/>
      <c r="IUV19"/>
      <c r="IUW19"/>
      <c r="IUX19"/>
      <c r="IUY19"/>
      <c r="IUZ19"/>
      <c r="IVA19"/>
      <c r="IVB19"/>
      <c r="IVC19"/>
      <c r="IVD19"/>
      <c r="IVE19"/>
      <c r="IVF19"/>
      <c r="IVG19"/>
      <c r="IVH19"/>
      <c r="IVI19"/>
      <c r="IVJ19"/>
      <c r="IVK19"/>
      <c r="IVL19"/>
      <c r="IVM19"/>
      <c r="IVN19"/>
      <c r="IVO19"/>
      <c r="IVP19"/>
      <c r="IVQ19"/>
      <c r="IVR19"/>
      <c r="IVS19"/>
      <c r="IVT19"/>
      <c r="IVU19"/>
      <c r="IVV19"/>
      <c r="IVW19"/>
      <c r="IVX19"/>
      <c r="IVY19"/>
      <c r="IVZ19"/>
      <c r="IWA19"/>
      <c r="IWB19"/>
      <c r="IWC19"/>
      <c r="IWD19"/>
      <c r="IWE19"/>
      <c r="IWF19"/>
      <c r="IWG19"/>
      <c r="IWH19"/>
      <c r="IWI19"/>
      <c r="IWJ19"/>
      <c r="IWK19"/>
      <c r="IWL19"/>
      <c r="IWM19"/>
      <c r="IWN19"/>
      <c r="IWO19"/>
      <c r="IWP19"/>
      <c r="IWQ19"/>
      <c r="IWR19"/>
      <c r="IWS19"/>
      <c r="IWT19"/>
      <c r="IWU19"/>
      <c r="IWV19"/>
      <c r="IWW19"/>
      <c r="IWX19"/>
      <c r="IWY19"/>
      <c r="IWZ19"/>
      <c r="IXA19"/>
      <c r="IXB19"/>
      <c r="IXC19"/>
      <c r="IXD19"/>
      <c r="IXE19"/>
      <c r="IXF19"/>
      <c r="IXG19"/>
      <c r="IXH19"/>
      <c r="IXI19"/>
      <c r="IXJ19"/>
      <c r="IXK19"/>
      <c r="IXL19"/>
      <c r="IXM19"/>
      <c r="IXN19"/>
      <c r="IXO19"/>
      <c r="IXP19"/>
      <c r="IXQ19"/>
      <c r="IXR19"/>
      <c r="IXS19"/>
      <c r="IXT19"/>
      <c r="IXU19"/>
      <c r="IXV19"/>
      <c r="IXW19"/>
      <c r="IXX19"/>
      <c r="IXY19"/>
      <c r="IXZ19"/>
      <c r="IYA19"/>
      <c r="IYB19"/>
      <c r="IYC19"/>
      <c r="IYD19"/>
      <c r="IYE19"/>
      <c r="IYF19"/>
      <c r="IYG19"/>
      <c r="IYH19"/>
      <c r="IYI19"/>
      <c r="IYJ19"/>
      <c r="IYK19"/>
      <c r="IYL19"/>
      <c r="IYM19"/>
      <c r="IYN19"/>
      <c r="IYO19"/>
      <c r="IYP19"/>
      <c r="IYQ19"/>
      <c r="IYR19"/>
      <c r="IYS19"/>
      <c r="IYT19"/>
      <c r="IYU19"/>
      <c r="IYV19"/>
      <c r="IYW19"/>
      <c r="IYX19"/>
      <c r="IYY19"/>
      <c r="IYZ19"/>
      <c r="IZA19"/>
      <c r="IZB19"/>
      <c r="IZC19"/>
      <c r="IZD19"/>
      <c r="IZE19"/>
      <c r="IZF19"/>
      <c r="IZG19"/>
      <c r="IZH19"/>
      <c r="IZI19"/>
      <c r="IZJ19"/>
      <c r="IZK19"/>
      <c r="IZL19"/>
      <c r="IZM19"/>
      <c r="IZN19"/>
      <c r="IZO19"/>
      <c r="IZP19"/>
      <c r="IZQ19"/>
      <c r="IZR19"/>
      <c r="IZS19"/>
      <c r="IZT19"/>
      <c r="IZU19"/>
      <c r="IZV19"/>
      <c r="IZW19"/>
      <c r="IZX19"/>
      <c r="IZY19"/>
      <c r="IZZ19"/>
      <c r="JAA19"/>
      <c r="JAB19"/>
      <c r="JAC19"/>
      <c r="JAD19"/>
      <c r="JAE19"/>
      <c r="JAF19"/>
      <c r="JAG19"/>
      <c r="JAH19"/>
      <c r="JAI19"/>
      <c r="JAJ19"/>
      <c r="JAK19"/>
      <c r="JAL19"/>
      <c r="JAM19"/>
      <c r="JAN19"/>
      <c r="JAO19"/>
      <c r="JAP19"/>
      <c r="JAQ19"/>
      <c r="JAR19"/>
      <c r="JAS19"/>
      <c r="JAT19"/>
      <c r="JAU19"/>
      <c r="JAV19"/>
      <c r="JAW19"/>
      <c r="JAX19"/>
      <c r="JAY19"/>
      <c r="JAZ19"/>
      <c r="JBA19"/>
      <c r="JBB19"/>
      <c r="JBC19"/>
      <c r="JBD19"/>
      <c r="JBE19"/>
      <c r="JBF19"/>
      <c r="JBG19"/>
      <c r="JBH19"/>
      <c r="JBI19"/>
      <c r="JBJ19"/>
      <c r="JBK19"/>
      <c r="JBL19"/>
      <c r="JBM19"/>
      <c r="JBN19"/>
      <c r="JBO19"/>
      <c r="JBP19"/>
      <c r="JBQ19"/>
      <c r="JBR19"/>
      <c r="JBS19"/>
      <c r="JBT19"/>
      <c r="JBU19"/>
      <c r="JBV19"/>
      <c r="JBW19"/>
      <c r="JBX19"/>
      <c r="JBY19"/>
      <c r="JBZ19"/>
      <c r="JCA19"/>
      <c r="JCB19"/>
      <c r="JCC19"/>
      <c r="JCD19"/>
      <c r="JCE19"/>
      <c r="JCF19"/>
      <c r="JCG19"/>
      <c r="JCH19"/>
      <c r="JCI19"/>
      <c r="JCJ19"/>
      <c r="JCK19"/>
      <c r="JCL19"/>
      <c r="JCM19"/>
      <c r="JCN19"/>
      <c r="JCO19"/>
      <c r="JCP19"/>
      <c r="JCQ19"/>
      <c r="JCR19"/>
      <c r="JCS19"/>
      <c r="JCT19"/>
      <c r="JCU19"/>
      <c r="JCV19"/>
      <c r="JCW19"/>
      <c r="JCX19"/>
      <c r="JCY19"/>
      <c r="JCZ19"/>
      <c r="JDA19"/>
      <c r="JDB19"/>
      <c r="JDC19"/>
      <c r="JDD19"/>
      <c r="JDE19"/>
      <c r="JDF19"/>
      <c r="JDG19"/>
      <c r="JDH19"/>
      <c r="JDI19"/>
      <c r="JDJ19"/>
      <c r="JDK19"/>
      <c r="JDL19"/>
      <c r="JDM19"/>
      <c r="JDN19"/>
      <c r="JDO19"/>
      <c r="JDP19"/>
      <c r="JDQ19"/>
      <c r="JDR19"/>
      <c r="JDS19"/>
      <c r="JDT19"/>
      <c r="JDU19"/>
      <c r="JDV19"/>
      <c r="JDW19"/>
      <c r="JDX19"/>
      <c r="JDY19"/>
      <c r="JDZ19"/>
      <c r="JEA19"/>
      <c r="JEB19"/>
      <c r="JEC19"/>
      <c r="JED19"/>
      <c r="JEE19"/>
      <c r="JEF19"/>
      <c r="JEG19"/>
      <c r="JEH19"/>
      <c r="JEI19"/>
      <c r="JEJ19"/>
      <c r="JEK19"/>
      <c r="JEL19"/>
      <c r="JEM19"/>
      <c r="JEN19"/>
      <c r="JEO19"/>
      <c r="JEP19"/>
      <c r="JEQ19"/>
      <c r="JER19"/>
      <c r="JES19"/>
      <c r="JET19"/>
      <c r="JEU19"/>
      <c r="JEV19"/>
      <c r="JEW19"/>
      <c r="JEX19"/>
      <c r="JEY19"/>
      <c r="JEZ19"/>
      <c r="JFA19"/>
      <c r="JFB19"/>
      <c r="JFC19"/>
      <c r="JFD19"/>
      <c r="JFE19"/>
      <c r="JFF19"/>
      <c r="JFG19"/>
      <c r="JFH19"/>
      <c r="JFI19"/>
      <c r="JFJ19"/>
      <c r="JFK19"/>
      <c r="JFL19"/>
      <c r="JFM19"/>
      <c r="JFN19"/>
      <c r="JFO19"/>
      <c r="JFP19"/>
      <c r="JFQ19"/>
      <c r="JFR19"/>
      <c r="JFS19"/>
      <c r="JFT19"/>
      <c r="JFU19"/>
      <c r="JFV19"/>
      <c r="JFW19"/>
      <c r="JFX19"/>
      <c r="JFY19"/>
      <c r="JFZ19"/>
      <c r="JGA19"/>
      <c r="JGB19"/>
      <c r="JGC19"/>
      <c r="JGD19"/>
      <c r="JGE19"/>
      <c r="JGF19"/>
      <c r="JGG19"/>
      <c r="JGH19"/>
      <c r="JGI19"/>
      <c r="JGJ19"/>
      <c r="JGK19"/>
      <c r="JGL19"/>
      <c r="JGM19"/>
      <c r="JGN19"/>
      <c r="JGO19"/>
      <c r="JGP19"/>
      <c r="JGQ19"/>
      <c r="JGR19"/>
      <c r="JGS19"/>
      <c r="JGT19"/>
      <c r="JGU19"/>
      <c r="JGV19"/>
      <c r="JGW19"/>
      <c r="JGX19"/>
      <c r="JGY19"/>
      <c r="JGZ19"/>
      <c r="JHA19"/>
      <c r="JHB19"/>
      <c r="JHC19"/>
      <c r="JHD19"/>
      <c r="JHE19"/>
      <c r="JHF19"/>
      <c r="JHG19"/>
      <c r="JHH19"/>
      <c r="JHI19"/>
      <c r="JHJ19"/>
      <c r="JHK19"/>
      <c r="JHL19"/>
      <c r="JHM19"/>
      <c r="JHN19"/>
      <c r="JHO19"/>
      <c r="JHP19"/>
      <c r="JHQ19"/>
      <c r="JHR19"/>
      <c r="JHS19"/>
      <c r="JHT19"/>
      <c r="JHU19"/>
      <c r="JHV19"/>
      <c r="JHW19"/>
      <c r="JHX19"/>
      <c r="JHY19"/>
      <c r="JHZ19"/>
      <c r="JIA19"/>
      <c r="JIB19"/>
      <c r="JIC19"/>
      <c r="JID19"/>
      <c r="JIE19"/>
      <c r="JIF19"/>
      <c r="JIG19"/>
      <c r="JIH19"/>
      <c r="JII19"/>
      <c r="JIJ19"/>
      <c r="JIK19"/>
      <c r="JIL19"/>
      <c r="JIM19"/>
      <c r="JIN19"/>
      <c r="JIO19"/>
      <c r="JIP19"/>
      <c r="JIQ19"/>
      <c r="JIR19"/>
      <c r="JIS19"/>
      <c r="JIT19"/>
      <c r="JIU19"/>
      <c r="JIV19"/>
      <c r="JIW19"/>
      <c r="JIX19"/>
      <c r="JIY19"/>
      <c r="JIZ19"/>
      <c r="JJA19"/>
      <c r="JJB19"/>
      <c r="JJC19"/>
      <c r="JJD19"/>
      <c r="JJE19"/>
      <c r="JJF19"/>
      <c r="JJG19"/>
      <c r="JJH19"/>
      <c r="JJI19"/>
      <c r="JJJ19"/>
      <c r="JJK19"/>
      <c r="JJL19"/>
      <c r="JJM19"/>
      <c r="JJN19"/>
      <c r="JJO19"/>
      <c r="JJP19"/>
      <c r="JJQ19"/>
      <c r="JJR19"/>
      <c r="JJS19"/>
      <c r="JJT19"/>
      <c r="JJU19"/>
      <c r="JJV19"/>
      <c r="JJW19"/>
      <c r="JJX19"/>
      <c r="JJY19"/>
      <c r="JJZ19"/>
      <c r="JKA19"/>
      <c r="JKB19"/>
      <c r="JKC19"/>
      <c r="JKD19"/>
      <c r="JKE19"/>
      <c r="JKF19"/>
      <c r="JKG19"/>
      <c r="JKH19"/>
      <c r="JKI19"/>
      <c r="JKJ19"/>
      <c r="JKK19"/>
      <c r="JKL19"/>
      <c r="JKM19"/>
      <c r="JKN19"/>
      <c r="JKO19"/>
      <c r="JKP19"/>
      <c r="JKQ19"/>
      <c r="JKR19"/>
      <c r="JKS19"/>
      <c r="JKT19"/>
      <c r="JKU19"/>
      <c r="JKV19"/>
      <c r="JKW19"/>
      <c r="JKX19"/>
      <c r="JKY19"/>
      <c r="JKZ19"/>
      <c r="JLA19"/>
      <c r="JLB19"/>
      <c r="JLC19"/>
      <c r="JLD19"/>
      <c r="JLE19"/>
      <c r="JLF19"/>
      <c r="JLG19"/>
      <c r="JLH19"/>
      <c r="JLI19"/>
      <c r="JLJ19"/>
      <c r="JLK19"/>
      <c r="JLL19"/>
      <c r="JLM19"/>
      <c r="JLN19"/>
      <c r="JLO19"/>
      <c r="JLP19"/>
      <c r="JLQ19"/>
      <c r="JLR19"/>
      <c r="JLS19"/>
      <c r="JLT19"/>
      <c r="JLU19"/>
      <c r="JLV19"/>
      <c r="JLW19"/>
      <c r="JLX19"/>
      <c r="JLY19"/>
      <c r="JLZ19"/>
      <c r="JMA19"/>
      <c r="JMB19"/>
      <c r="JMC19"/>
      <c r="JMD19"/>
      <c r="JME19"/>
      <c r="JMF19"/>
      <c r="JMG19"/>
      <c r="JMH19"/>
      <c r="JMI19"/>
      <c r="JMJ19"/>
      <c r="JMK19"/>
      <c r="JML19"/>
      <c r="JMM19"/>
      <c r="JMN19"/>
      <c r="JMO19"/>
      <c r="JMP19"/>
      <c r="JMQ19"/>
      <c r="JMR19"/>
      <c r="JMS19"/>
      <c r="JMT19"/>
      <c r="JMU19"/>
      <c r="JMV19"/>
      <c r="JMW19"/>
      <c r="JMX19"/>
      <c r="JMY19"/>
      <c r="JMZ19"/>
      <c r="JNA19"/>
      <c r="JNB19"/>
      <c r="JNC19"/>
      <c r="JND19"/>
      <c r="JNE19"/>
      <c r="JNF19"/>
      <c r="JNG19"/>
      <c r="JNH19"/>
      <c r="JNI19"/>
      <c r="JNJ19"/>
      <c r="JNK19"/>
      <c r="JNL19"/>
      <c r="JNM19"/>
      <c r="JNN19"/>
      <c r="JNO19"/>
      <c r="JNP19"/>
      <c r="JNQ19"/>
      <c r="JNR19"/>
      <c r="JNS19"/>
      <c r="JNT19"/>
      <c r="JNU19"/>
      <c r="JNV19"/>
      <c r="JNW19"/>
      <c r="JNX19"/>
      <c r="JNY19"/>
      <c r="JNZ19"/>
      <c r="JOA19"/>
      <c r="JOB19"/>
      <c r="JOC19"/>
      <c r="JOD19"/>
      <c r="JOE19"/>
      <c r="JOF19"/>
      <c r="JOG19"/>
      <c r="JOH19"/>
      <c r="JOI19"/>
      <c r="JOJ19"/>
      <c r="JOK19"/>
      <c r="JOL19"/>
      <c r="JOM19"/>
      <c r="JON19"/>
      <c r="JOO19"/>
      <c r="JOP19"/>
      <c r="JOQ19"/>
      <c r="JOR19"/>
      <c r="JOS19"/>
      <c r="JOT19"/>
      <c r="JOU19"/>
      <c r="JOV19"/>
      <c r="JOW19"/>
      <c r="JOX19"/>
      <c r="JOY19"/>
      <c r="JOZ19"/>
      <c r="JPA19"/>
      <c r="JPB19"/>
      <c r="JPC19"/>
      <c r="JPD19"/>
      <c r="JPE19"/>
      <c r="JPF19"/>
      <c r="JPG19"/>
      <c r="JPH19"/>
      <c r="JPI19"/>
      <c r="JPJ19"/>
      <c r="JPK19"/>
      <c r="JPL19"/>
      <c r="JPM19"/>
      <c r="JPN19"/>
      <c r="JPO19"/>
      <c r="JPP19"/>
      <c r="JPQ19"/>
      <c r="JPR19"/>
      <c r="JPS19"/>
      <c r="JPT19"/>
      <c r="JPU19"/>
      <c r="JPV19"/>
      <c r="JPW19"/>
      <c r="JPX19"/>
      <c r="JPY19"/>
      <c r="JPZ19"/>
      <c r="JQA19"/>
      <c r="JQB19"/>
      <c r="JQC19"/>
      <c r="JQD19"/>
      <c r="JQE19"/>
      <c r="JQF19"/>
      <c r="JQG19"/>
      <c r="JQH19"/>
      <c r="JQI19"/>
      <c r="JQJ19"/>
      <c r="JQK19"/>
      <c r="JQL19"/>
      <c r="JQM19"/>
      <c r="JQN19"/>
      <c r="JQO19"/>
      <c r="JQP19"/>
      <c r="JQQ19"/>
      <c r="JQR19"/>
      <c r="JQS19"/>
      <c r="JQT19"/>
      <c r="JQU19"/>
      <c r="JQV19"/>
      <c r="JQW19"/>
      <c r="JQX19"/>
      <c r="JQY19"/>
      <c r="JQZ19"/>
      <c r="JRA19"/>
      <c r="JRB19"/>
      <c r="JRC19"/>
      <c r="JRD19"/>
      <c r="JRE19"/>
      <c r="JRF19"/>
      <c r="JRG19"/>
      <c r="JRH19"/>
      <c r="JRI19"/>
      <c r="JRJ19"/>
      <c r="JRK19"/>
      <c r="JRL19"/>
      <c r="JRM19"/>
      <c r="JRN19"/>
      <c r="JRO19"/>
      <c r="JRP19"/>
      <c r="JRQ19"/>
      <c r="JRR19"/>
      <c r="JRS19"/>
      <c r="JRT19"/>
      <c r="JRU19"/>
      <c r="JRV19"/>
      <c r="JRW19"/>
      <c r="JRX19"/>
      <c r="JRY19"/>
      <c r="JRZ19"/>
      <c r="JSA19"/>
      <c r="JSB19"/>
      <c r="JSC19"/>
      <c r="JSD19"/>
      <c r="JSE19"/>
      <c r="JSF19"/>
      <c r="JSG19"/>
      <c r="JSH19"/>
      <c r="JSI19"/>
      <c r="JSJ19"/>
      <c r="JSK19"/>
      <c r="JSL19"/>
      <c r="JSM19"/>
      <c r="JSN19"/>
      <c r="JSO19"/>
      <c r="JSP19"/>
      <c r="JSQ19"/>
      <c r="JSR19"/>
      <c r="JSS19"/>
      <c r="JST19"/>
      <c r="JSU19"/>
      <c r="JSV19"/>
      <c r="JSW19"/>
      <c r="JSX19"/>
      <c r="JSY19"/>
      <c r="JSZ19"/>
      <c r="JTA19"/>
      <c r="JTB19"/>
      <c r="JTC19"/>
      <c r="JTD19"/>
      <c r="JTE19"/>
      <c r="JTF19"/>
      <c r="JTG19"/>
      <c r="JTH19"/>
      <c r="JTI19"/>
      <c r="JTJ19"/>
      <c r="JTK19"/>
      <c r="JTL19"/>
      <c r="JTM19"/>
      <c r="JTN19"/>
      <c r="JTO19"/>
      <c r="JTP19"/>
      <c r="JTQ19"/>
      <c r="JTR19"/>
      <c r="JTS19"/>
      <c r="JTT19"/>
      <c r="JTU19"/>
      <c r="JTV19"/>
      <c r="JTW19"/>
      <c r="JTX19"/>
      <c r="JTY19"/>
      <c r="JTZ19"/>
      <c r="JUA19"/>
      <c r="JUB19"/>
      <c r="JUC19"/>
      <c r="JUD19"/>
      <c r="JUE19"/>
      <c r="JUF19"/>
      <c r="JUG19"/>
      <c r="JUH19"/>
      <c r="JUI19"/>
      <c r="JUJ19"/>
      <c r="JUK19"/>
      <c r="JUL19"/>
      <c r="JUM19"/>
      <c r="JUN19"/>
      <c r="JUO19"/>
      <c r="JUP19"/>
      <c r="JUQ19"/>
      <c r="JUR19"/>
      <c r="JUS19"/>
      <c r="JUT19"/>
      <c r="JUU19"/>
      <c r="JUV19"/>
      <c r="JUW19"/>
      <c r="JUX19"/>
      <c r="JUY19"/>
      <c r="JUZ19"/>
      <c r="JVA19"/>
      <c r="JVB19"/>
      <c r="JVC19"/>
      <c r="JVD19"/>
      <c r="JVE19"/>
      <c r="JVF19"/>
      <c r="JVG19"/>
      <c r="JVH19"/>
      <c r="JVI19"/>
      <c r="JVJ19"/>
      <c r="JVK19"/>
      <c r="JVL19"/>
      <c r="JVM19"/>
      <c r="JVN19"/>
      <c r="JVO19"/>
      <c r="JVP19"/>
      <c r="JVQ19"/>
      <c r="JVR19"/>
      <c r="JVS19"/>
      <c r="JVT19"/>
      <c r="JVU19"/>
      <c r="JVV19"/>
      <c r="JVW19"/>
      <c r="JVX19"/>
      <c r="JVY19"/>
      <c r="JVZ19"/>
      <c r="JWA19"/>
      <c r="JWB19"/>
      <c r="JWC19"/>
      <c r="JWD19"/>
      <c r="JWE19"/>
      <c r="JWF19"/>
      <c r="JWG19"/>
      <c r="JWH19"/>
      <c r="JWI19"/>
      <c r="JWJ19"/>
      <c r="JWK19"/>
      <c r="JWL19"/>
      <c r="JWM19"/>
      <c r="JWN19"/>
      <c r="JWO19"/>
      <c r="JWP19"/>
      <c r="JWQ19"/>
      <c r="JWR19"/>
      <c r="JWS19"/>
      <c r="JWT19"/>
      <c r="JWU19"/>
      <c r="JWV19"/>
      <c r="JWW19"/>
      <c r="JWX19"/>
      <c r="JWY19"/>
      <c r="JWZ19"/>
      <c r="JXA19"/>
      <c r="JXB19"/>
      <c r="JXC19"/>
      <c r="JXD19"/>
      <c r="JXE19"/>
      <c r="JXF19"/>
      <c r="JXG19"/>
      <c r="JXH19"/>
      <c r="JXI19"/>
      <c r="JXJ19"/>
      <c r="JXK19"/>
      <c r="JXL19"/>
      <c r="JXM19"/>
      <c r="JXN19"/>
      <c r="JXO19"/>
      <c r="JXP19"/>
      <c r="JXQ19"/>
      <c r="JXR19"/>
      <c r="JXS19"/>
      <c r="JXT19"/>
      <c r="JXU19"/>
      <c r="JXV19"/>
      <c r="JXW19"/>
      <c r="JXX19"/>
      <c r="JXY19"/>
      <c r="JXZ19"/>
      <c r="JYA19"/>
      <c r="JYB19"/>
      <c r="JYC19"/>
      <c r="JYD19"/>
      <c r="JYE19"/>
      <c r="JYF19"/>
      <c r="JYG19"/>
      <c r="JYH19"/>
      <c r="JYI19"/>
      <c r="JYJ19"/>
      <c r="JYK19"/>
      <c r="JYL19"/>
      <c r="JYM19"/>
      <c r="JYN19"/>
      <c r="JYO19"/>
      <c r="JYP19"/>
      <c r="JYQ19"/>
      <c r="JYR19"/>
      <c r="JYS19"/>
      <c r="JYT19"/>
      <c r="JYU19"/>
      <c r="JYV19"/>
      <c r="JYW19"/>
      <c r="JYX19"/>
      <c r="JYY19"/>
      <c r="JYZ19"/>
      <c r="JZA19"/>
      <c r="JZB19"/>
      <c r="JZC19"/>
      <c r="JZD19"/>
      <c r="JZE19"/>
      <c r="JZF19"/>
      <c r="JZG19"/>
      <c r="JZH19"/>
      <c r="JZI19"/>
      <c r="JZJ19"/>
      <c r="JZK19"/>
      <c r="JZL19"/>
      <c r="JZM19"/>
      <c r="JZN19"/>
      <c r="JZO19"/>
      <c r="JZP19"/>
      <c r="JZQ19"/>
      <c r="JZR19"/>
      <c r="JZS19"/>
      <c r="JZT19"/>
      <c r="JZU19"/>
      <c r="JZV19"/>
      <c r="JZW19"/>
      <c r="JZX19"/>
      <c r="JZY19"/>
      <c r="JZZ19"/>
      <c r="KAA19"/>
      <c r="KAB19"/>
      <c r="KAC19"/>
      <c r="KAD19"/>
      <c r="KAE19"/>
      <c r="KAF19"/>
      <c r="KAG19"/>
      <c r="KAH19"/>
      <c r="KAI19"/>
      <c r="KAJ19"/>
      <c r="KAK19"/>
      <c r="KAL19"/>
      <c r="KAM19"/>
      <c r="KAN19"/>
      <c r="KAO19"/>
      <c r="KAP19"/>
      <c r="KAQ19"/>
      <c r="KAR19"/>
      <c r="KAS19"/>
      <c r="KAT19"/>
      <c r="KAU19"/>
      <c r="KAV19"/>
      <c r="KAW19"/>
      <c r="KAX19"/>
      <c r="KAY19"/>
      <c r="KAZ19"/>
      <c r="KBA19"/>
      <c r="KBB19"/>
      <c r="KBC19"/>
      <c r="KBD19"/>
      <c r="KBE19"/>
      <c r="KBF19"/>
      <c r="KBG19"/>
      <c r="KBH19"/>
      <c r="KBI19"/>
      <c r="KBJ19"/>
      <c r="KBK19"/>
      <c r="KBL19"/>
      <c r="KBM19"/>
      <c r="KBN19"/>
      <c r="KBO19"/>
      <c r="KBP19"/>
      <c r="KBQ19"/>
      <c r="KBR19"/>
      <c r="KBS19"/>
      <c r="KBT19"/>
      <c r="KBU19"/>
      <c r="KBV19"/>
      <c r="KBW19"/>
      <c r="KBX19"/>
      <c r="KBY19"/>
      <c r="KBZ19"/>
      <c r="KCA19"/>
      <c r="KCB19"/>
      <c r="KCC19"/>
      <c r="KCD19"/>
      <c r="KCE19"/>
      <c r="KCF19"/>
      <c r="KCG19"/>
      <c r="KCH19"/>
      <c r="KCI19"/>
      <c r="KCJ19"/>
      <c r="KCK19"/>
      <c r="KCL19"/>
      <c r="KCM19"/>
      <c r="KCN19"/>
      <c r="KCO19"/>
      <c r="KCP19"/>
      <c r="KCQ19"/>
      <c r="KCR19"/>
      <c r="KCS19"/>
      <c r="KCT19"/>
      <c r="KCU19"/>
      <c r="KCV19"/>
      <c r="KCW19"/>
      <c r="KCX19"/>
      <c r="KCY19"/>
      <c r="KCZ19"/>
      <c r="KDA19"/>
      <c r="KDB19"/>
      <c r="KDC19"/>
      <c r="KDD19"/>
      <c r="KDE19"/>
      <c r="KDF19"/>
      <c r="KDG19"/>
      <c r="KDH19"/>
      <c r="KDI19"/>
      <c r="KDJ19"/>
      <c r="KDK19"/>
      <c r="KDL19"/>
      <c r="KDM19"/>
      <c r="KDN19"/>
      <c r="KDO19"/>
      <c r="KDP19"/>
      <c r="KDQ19"/>
      <c r="KDR19"/>
      <c r="KDS19"/>
      <c r="KDT19"/>
      <c r="KDU19"/>
      <c r="KDV19"/>
      <c r="KDW19"/>
      <c r="KDX19"/>
      <c r="KDY19"/>
      <c r="KDZ19"/>
      <c r="KEA19"/>
      <c r="KEB19"/>
      <c r="KEC19"/>
      <c r="KED19"/>
      <c r="KEE19"/>
      <c r="KEF19"/>
      <c r="KEG19"/>
      <c r="KEH19"/>
      <c r="KEI19"/>
      <c r="KEJ19"/>
      <c r="KEK19"/>
      <c r="KEL19"/>
      <c r="KEM19"/>
      <c r="KEN19"/>
      <c r="KEO19"/>
      <c r="KEP19"/>
      <c r="KEQ19"/>
      <c r="KER19"/>
      <c r="KES19"/>
      <c r="KET19"/>
      <c r="KEU19"/>
      <c r="KEV19"/>
      <c r="KEW19"/>
      <c r="KEX19"/>
      <c r="KEY19"/>
      <c r="KEZ19"/>
      <c r="KFA19"/>
      <c r="KFB19"/>
      <c r="KFC19"/>
      <c r="KFD19"/>
      <c r="KFE19"/>
      <c r="KFF19"/>
      <c r="KFG19"/>
      <c r="KFH19"/>
      <c r="KFI19"/>
      <c r="KFJ19"/>
      <c r="KFK19"/>
      <c r="KFL19"/>
      <c r="KFM19"/>
      <c r="KFN19"/>
      <c r="KFO19"/>
      <c r="KFP19"/>
      <c r="KFQ19"/>
      <c r="KFR19"/>
      <c r="KFS19"/>
      <c r="KFT19"/>
      <c r="KFU19"/>
      <c r="KFV19"/>
      <c r="KFW19"/>
      <c r="KFX19"/>
      <c r="KFY19"/>
      <c r="KFZ19"/>
      <c r="KGA19"/>
      <c r="KGB19"/>
      <c r="KGC19"/>
      <c r="KGD19"/>
      <c r="KGE19"/>
      <c r="KGF19"/>
      <c r="KGG19"/>
      <c r="KGH19"/>
      <c r="KGI19"/>
      <c r="KGJ19"/>
      <c r="KGK19"/>
      <c r="KGL19"/>
      <c r="KGM19"/>
      <c r="KGN19"/>
      <c r="KGO19"/>
      <c r="KGP19"/>
      <c r="KGQ19"/>
      <c r="KGR19"/>
      <c r="KGS19"/>
      <c r="KGT19"/>
      <c r="KGU19"/>
      <c r="KGV19"/>
      <c r="KGW19"/>
      <c r="KGX19"/>
      <c r="KGY19"/>
      <c r="KGZ19"/>
      <c r="KHA19"/>
      <c r="KHB19"/>
      <c r="KHC19"/>
      <c r="KHD19"/>
      <c r="KHE19"/>
      <c r="KHF19"/>
      <c r="KHG19"/>
      <c r="KHH19"/>
      <c r="KHI19"/>
      <c r="KHJ19"/>
      <c r="KHK19"/>
      <c r="KHL19"/>
      <c r="KHM19"/>
      <c r="KHN19"/>
      <c r="KHO19"/>
      <c r="KHP19"/>
      <c r="KHQ19"/>
      <c r="KHR19"/>
      <c r="KHS19"/>
      <c r="KHT19"/>
      <c r="KHU19"/>
      <c r="KHV19"/>
      <c r="KHW19"/>
      <c r="KHX19"/>
      <c r="KHY19"/>
      <c r="KHZ19"/>
      <c r="KIA19"/>
      <c r="KIB19"/>
      <c r="KIC19"/>
      <c r="KID19"/>
      <c r="KIE19"/>
      <c r="KIF19"/>
      <c r="KIG19"/>
      <c r="KIH19"/>
      <c r="KII19"/>
      <c r="KIJ19"/>
      <c r="KIK19"/>
      <c r="KIL19"/>
      <c r="KIM19"/>
      <c r="KIN19"/>
      <c r="KIO19"/>
      <c r="KIP19"/>
      <c r="KIQ19"/>
      <c r="KIR19"/>
      <c r="KIS19"/>
      <c r="KIT19"/>
      <c r="KIU19"/>
      <c r="KIV19"/>
      <c r="KIW19"/>
      <c r="KIX19"/>
      <c r="KIY19"/>
      <c r="KIZ19"/>
      <c r="KJA19"/>
      <c r="KJB19"/>
      <c r="KJC19"/>
      <c r="KJD19"/>
      <c r="KJE19"/>
      <c r="KJF19"/>
      <c r="KJG19"/>
      <c r="KJH19"/>
      <c r="KJI19"/>
      <c r="KJJ19"/>
      <c r="KJK19"/>
      <c r="KJL19"/>
      <c r="KJM19"/>
      <c r="KJN19"/>
      <c r="KJO19"/>
      <c r="KJP19"/>
      <c r="KJQ19"/>
      <c r="KJR19"/>
      <c r="KJS19"/>
      <c r="KJT19"/>
      <c r="KJU19"/>
      <c r="KJV19"/>
      <c r="KJW19"/>
      <c r="KJX19"/>
      <c r="KJY19"/>
      <c r="KJZ19"/>
      <c r="KKA19"/>
      <c r="KKB19"/>
      <c r="KKC19"/>
      <c r="KKD19"/>
      <c r="KKE19"/>
      <c r="KKF19"/>
      <c r="KKG19"/>
      <c r="KKH19"/>
      <c r="KKI19"/>
      <c r="KKJ19"/>
      <c r="KKK19"/>
      <c r="KKL19"/>
      <c r="KKM19"/>
      <c r="KKN19"/>
      <c r="KKO19"/>
      <c r="KKP19"/>
      <c r="KKQ19"/>
      <c r="KKR19"/>
      <c r="KKS19"/>
      <c r="KKT19"/>
      <c r="KKU19"/>
      <c r="KKV19"/>
      <c r="KKW19"/>
      <c r="KKX19"/>
      <c r="KKY19"/>
      <c r="KKZ19"/>
      <c r="KLA19"/>
      <c r="KLB19"/>
      <c r="KLC19"/>
      <c r="KLD19"/>
      <c r="KLE19"/>
      <c r="KLF19"/>
      <c r="KLG19"/>
      <c r="KLH19"/>
      <c r="KLI19"/>
      <c r="KLJ19"/>
      <c r="KLK19"/>
      <c r="KLL19"/>
      <c r="KLM19"/>
      <c r="KLN19"/>
      <c r="KLO19"/>
      <c r="KLP19"/>
      <c r="KLQ19"/>
      <c r="KLR19"/>
      <c r="KLS19"/>
      <c r="KLT19"/>
      <c r="KLU19"/>
      <c r="KLV19"/>
      <c r="KLW19"/>
      <c r="KLX19"/>
      <c r="KLY19"/>
      <c r="KLZ19"/>
      <c r="KMA19"/>
      <c r="KMB19"/>
      <c r="KMC19"/>
      <c r="KMD19"/>
      <c r="KME19"/>
      <c r="KMF19"/>
      <c r="KMG19"/>
      <c r="KMH19"/>
      <c r="KMI19"/>
      <c r="KMJ19"/>
      <c r="KMK19"/>
      <c r="KML19"/>
      <c r="KMM19"/>
      <c r="KMN19"/>
      <c r="KMO19"/>
      <c r="KMP19"/>
      <c r="KMQ19"/>
      <c r="KMR19"/>
      <c r="KMS19"/>
      <c r="KMT19"/>
      <c r="KMU19"/>
      <c r="KMV19"/>
      <c r="KMW19"/>
      <c r="KMX19"/>
      <c r="KMY19"/>
      <c r="KMZ19"/>
      <c r="KNA19"/>
      <c r="KNB19"/>
      <c r="KNC19"/>
      <c r="KND19"/>
      <c r="KNE19"/>
      <c r="KNF19"/>
      <c r="KNG19"/>
      <c r="KNH19"/>
      <c r="KNI19"/>
      <c r="KNJ19"/>
      <c r="KNK19"/>
      <c r="KNL19"/>
      <c r="KNM19"/>
      <c r="KNN19"/>
      <c r="KNO19"/>
      <c r="KNP19"/>
      <c r="KNQ19"/>
      <c r="KNR19"/>
      <c r="KNS19"/>
      <c r="KNT19"/>
      <c r="KNU19"/>
      <c r="KNV19"/>
      <c r="KNW19"/>
      <c r="KNX19"/>
      <c r="KNY19"/>
      <c r="KNZ19"/>
      <c r="KOA19"/>
      <c r="KOB19"/>
      <c r="KOC19"/>
      <c r="KOD19"/>
      <c r="KOE19"/>
      <c r="KOF19"/>
      <c r="KOG19"/>
      <c r="KOH19"/>
      <c r="KOI19"/>
      <c r="KOJ19"/>
      <c r="KOK19"/>
      <c r="KOL19"/>
      <c r="KOM19"/>
      <c r="KON19"/>
      <c r="KOO19"/>
      <c r="KOP19"/>
      <c r="KOQ19"/>
      <c r="KOR19"/>
      <c r="KOS19"/>
      <c r="KOT19"/>
      <c r="KOU19"/>
      <c r="KOV19"/>
      <c r="KOW19"/>
      <c r="KOX19"/>
      <c r="KOY19"/>
      <c r="KOZ19"/>
      <c r="KPA19"/>
      <c r="KPB19"/>
      <c r="KPC19"/>
      <c r="KPD19"/>
      <c r="KPE19"/>
      <c r="KPF19"/>
      <c r="KPG19"/>
      <c r="KPH19"/>
      <c r="KPI19"/>
      <c r="KPJ19"/>
      <c r="KPK19"/>
      <c r="KPL19"/>
      <c r="KPM19"/>
      <c r="KPN19"/>
      <c r="KPO19"/>
      <c r="KPP19"/>
      <c r="KPQ19"/>
      <c r="KPR19"/>
      <c r="KPS19"/>
      <c r="KPT19"/>
      <c r="KPU19"/>
      <c r="KPV19"/>
      <c r="KPW19"/>
      <c r="KPX19"/>
      <c r="KPY19"/>
      <c r="KPZ19"/>
      <c r="KQA19"/>
      <c r="KQB19"/>
      <c r="KQC19"/>
      <c r="KQD19"/>
      <c r="KQE19"/>
      <c r="KQF19"/>
      <c r="KQG19"/>
      <c r="KQH19"/>
      <c r="KQI19"/>
      <c r="KQJ19"/>
      <c r="KQK19"/>
      <c r="KQL19"/>
      <c r="KQM19"/>
      <c r="KQN19"/>
      <c r="KQO19"/>
      <c r="KQP19"/>
      <c r="KQQ19"/>
      <c r="KQR19"/>
      <c r="KQS19"/>
      <c r="KQT19"/>
      <c r="KQU19"/>
      <c r="KQV19"/>
      <c r="KQW19"/>
      <c r="KQX19"/>
      <c r="KQY19"/>
      <c r="KQZ19"/>
      <c r="KRA19"/>
      <c r="KRB19"/>
      <c r="KRC19"/>
      <c r="KRD19"/>
      <c r="KRE19"/>
      <c r="KRF19"/>
      <c r="KRG19"/>
      <c r="KRH19"/>
      <c r="KRI19"/>
      <c r="KRJ19"/>
      <c r="KRK19"/>
      <c r="KRL19"/>
      <c r="KRM19"/>
      <c r="KRN19"/>
      <c r="KRO19"/>
      <c r="KRP19"/>
      <c r="KRQ19"/>
      <c r="KRR19"/>
      <c r="KRS19"/>
      <c r="KRT19"/>
      <c r="KRU19"/>
      <c r="KRV19"/>
      <c r="KRW19"/>
      <c r="KRX19"/>
      <c r="KRY19"/>
      <c r="KRZ19"/>
      <c r="KSA19"/>
      <c r="KSB19"/>
      <c r="KSC19"/>
      <c r="KSD19"/>
      <c r="KSE19"/>
      <c r="KSF19"/>
      <c r="KSG19"/>
      <c r="KSH19"/>
      <c r="KSI19"/>
      <c r="KSJ19"/>
      <c r="KSK19"/>
      <c r="KSL19"/>
      <c r="KSM19"/>
      <c r="KSN19"/>
      <c r="KSO19"/>
      <c r="KSP19"/>
      <c r="KSQ19"/>
      <c r="KSR19"/>
      <c r="KSS19"/>
      <c r="KST19"/>
      <c r="KSU19"/>
      <c r="KSV19"/>
      <c r="KSW19"/>
      <c r="KSX19"/>
      <c r="KSY19"/>
      <c r="KSZ19"/>
      <c r="KTA19"/>
      <c r="KTB19"/>
      <c r="KTC19"/>
      <c r="KTD19"/>
      <c r="KTE19"/>
      <c r="KTF19"/>
      <c r="KTG19"/>
      <c r="KTH19"/>
      <c r="KTI19"/>
      <c r="KTJ19"/>
      <c r="KTK19"/>
      <c r="KTL19"/>
      <c r="KTM19"/>
      <c r="KTN19"/>
      <c r="KTO19"/>
      <c r="KTP19"/>
      <c r="KTQ19"/>
      <c r="KTR19"/>
      <c r="KTS19"/>
      <c r="KTT19"/>
      <c r="KTU19"/>
      <c r="KTV19"/>
      <c r="KTW19"/>
      <c r="KTX19"/>
      <c r="KTY19"/>
      <c r="KTZ19"/>
      <c r="KUA19"/>
      <c r="KUB19"/>
      <c r="KUC19"/>
      <c r="KUD19"/>
      <c r="KUE19"/>
      <c r="KUF19"/>
      <c r="KUG19"/>
      <c r="KUH19"/>
      <c r="KUI19"/>
      <c r="KUJ19"/>
      <c r="KUK19"/>
      <c r="KUL19"/>
      <c r="KUM19"/>
      <c r="KUN19"/>
      <c r="KUO19"/>
      <c r="KUP19"/>
      <c r="KUQ19"/>
      <c r="KUR19"/>
      <c r="KUS19"/>
      <c r="KUT19"/>
      <c r="KUU19"/>
      <c r="KUV19"/>
      <c r="KUW19"/>
      <c r="KUX19"/>
      <c r="KUY19"/>
      <c r="KUZ19"/>
      <c r="KVA19"/>
      <c r="KVB19"/>
      <c r="KVC19"/>
      <c r="KVD19"/>
      <c r="KVE19"/>
      <c r="KVF19"/>
      <c r="KVG19"/>
      <c r="KVH19"/>
      <c r="KVI19"/>
      <c r="KVJ19"/>
      <c r="KVK19"/>
      <c r="KVL19"/>
      <c r="KVM19"/>
      <c r="KVN19"/>
      <c r="KVO19"/>
      <c r="KVP19"/>
      <c r="KVQ19"/>
      <c r="KVR19"/>
      <c r="KVS19"/>
      <c r="KVT19"/>
      <c r="KVU19"/>
      <c r="KVV19"/>
      <c r="KVW19"/>
      <c r="KVX19"/>
      <c r="KVY19"/>
      <c r="KVZ19"/>
      <c r="KWA19"/>
      <c r="KWB19"/>
      <c r="KWC19"/>
      <c r="KWD19"/>
      <c r="KWE19"/>
      <c r="KWF19"/>
      <c r="KWG19"/>
      <c r="KWH19"/>
      <c r="KWI19"/>
      <c r="KWJ19"/>
      <c r="KWK19"/>
      <c r="KWL19"/>
      <c r="KWM19"/>
      <c r="KWN19"/>
      <c r="KWO19"/>
      <c r="KWP19"/>
      <c r="KWQ19"/>
      <c r="KWR19"/>
      <c r="KWS19"/>
      <c r="KWT19"/>
      <c r="KWU19"/>
      <c r="KWV19"/>
      <c r="KWW19"/>
      <c r="KWX19"/>
      <c r="KWY19"/>
      <c r="KWZ19"/>
      <c r="KXA19"/>
      <c r="KXB19"/>
      <c r="KXC19"/>
      <c r="KXD19"/>
      <c r="KXE19"/>
      <c r="KXF19"/>
      <c r="KXG19"/>
      <c r="KXH19"/>
      <c r="KXI19"/>
      <c r="KXJ19"/>
      <c r="KXK19"/>
      <c r="KXL19"/>
      <c r="KXM19"/>
      <c r="KXN19"/>
      <c r="KXO19"/>
      <c r="KXP19"/>
      <c r="KXQ19"/>
      <c r="KXR19"/>
      <c r="KXS19"/>
      <c r="KXT19"/>
      <c r="KXU19"/>
      <c r="KXV19"/>
      <c r="KXW19"/>
      <c r="KXX19"/>
      <c r="KXY19"/>
      <c r="KXZ19"/>
      <c r="KYA19"/>
      <c r="KYB19"/>
      <c r="KYC19"/>
      <c r="KYD19"/>
      <c r="KYE19"/>
      <c r="KYF19"/>
      <c r="KYG19"/>
      <c r="KYH19"/>
      <c r="KYI19"/>
      <c r="KYJ19"/>
      <c r="KYK19"/>
      <c r="KYL19"/>
      <c r="KYM19"/>
      <c r="KYN19"/>
      <c r="KYO19"/>
      <c r="KYP19"/>
      <c r="KYQ19"/>
      <c r="KYR19"/>
      <c r="KYS19"/>
      <c r="KYT19"/>
      <c r="KYU19"/>
      <c r="KYV19"/>
      <c r="KYW19"/>
      <c r="KYX19"/>
      <c r="KYY19"/>
      <c r="KYZ19"/>
      <c r="KZA19"/>
      <c r="KZB19"/>
      <c r="KZC19"/>
      <c r="KZD19"/>
      <c r="KZE19"/>
      <c r="KZF19"/>
      <c r="KZG19"/>
      <c r="KZH19"/>
      <c r="KZI19"/>
      <c r="KZJ19"/>
      <c r="KZK19"/>
      <c r="KZL19"/>
      <c r="KZM19"/>
      <c r="KZN19"/>
      <c r="KZO19"/>
      <c r="KZP19"/>
      <c r="KZQ19"/>
      <c r="KZR19"/>
      <c r="KZS19"/>
      <c r="KZT19"/>
      <c r="KZU19"/>
      <c r="KZV19"/>
      <c r="KZW19"/>
      <c r="KZX19"/>
      <c r="KZY19"/>
      <c r="KZZ19"/>
      <c r="LAA19"/>
      <c r="LAB19"/>
      <c r="LAC19"/>
      <c r="LAD19"/>
      <c r="LAE19"/>
      <c r="LAF19"/>
      <c r="LAG19"/>
      <c r="LAH19"/>
      <c r="LAI19"/>
      <c r="LAJ19"/>
      <c r="LAK19"/>
      <c r="LAL19"/>
      <c r="LAM19"/>
      <c r="LAN19"/>
      <c r="LAO19"/>
      <c r="LAP19"/>
      <c r="LAQ19"/>
      <c r="LAR19"/>
      <c r="LAS19"/>
      <c r="LAT19"/>
      <c r="LAU19"/>
      <c r="LAV19"/>
      <c r="LAW19"/>
      <c r="LAX19"/>
      <c r="LAY19"/>
      <c r="LAZ19"/>
      <c r="LBA19"/>
      <c r="LBB19"/>
      <c r="LBC19"/>
      <c r="LBD19"/>
      <c r="LBE19"/>
      <c r="LBF19"/>
      <c r="LBG19"/>
      <c r="LBH19"/>
      <c r="LBI19"/>
      <c r="LBJ19"/>
      <c r="LBK19"/>
      <c r="LBL19"/>
      <c r="LBM19"/>
      <c r="LBN19"/>
      <c r="LBO19"/>
      <c r="LBP19"/>
      <c r="LBQ19"/>
      <c r="LBR19"/>
      <c r="LBS19"/>
      <c r="LBT19"/>
      <c r="LBU19"/>
      <c r="LBV19"/>
      <c r="LBW19"/>
      <c r="LBX19"/>
      <c r="LBY19"/>
      <c r="LBZ19"/>
      <c r="LCA19"/>
      <c r="LCB19"/>
      <c r="LCC19"/>
      <c r="LCD19"/>
      <c r="LCE19"/>
      <c r="LCF19"/>
      <c r="LCG19"/>
      <c r="LCH19"/>
      <c r="LCI19"/>
      <c r="LCJ19"/>
      <c r="LCK19"/>
      <c r="LCL19"/>
      <c r="LCM19"/>
      <c r="LCN19"/>
      <c r="LCO19"/>
      <c r="LCP19"/>
      <c r="LCQ19"/>
      <c r="LCR19"/>
      <c r="LCS19"/>
      <c r="LCT19"/>
      <c r="LCU19"/>
      <c r="LCV19"/>
      <c r="LCW19"/>
      <c r="LCX19"/>
      <c r="LCY19"/>
      <c r="LCZ19"/>
      <c r="LDA19"/>
      <c r="LDB19"/>
      <c r="LDC19"/>
      <c r="LDD19"/>
      <c r="LDE19"/>
      <c r="LDF19"/>
      <c r="LDG19"/>
      <c r="LDH19"/>
      <c r="LDI19"/>
      <c r="LDJ19"/>
      <c r="LDK19"/>
      <c r="LDL19"/>
      <c r="LDM19"/>
      <c r="LDN19"/>
      <c r="LDO19"/>
      <c r="LDP19"/>
      <c r="LDQ19"/>
      <c r="LDR19"/>
      <c r="LDS19"/>
      <c r="LDT19"/>
      <c r="LDU19"/>
      <c r="LDV19"/>
      <c r="LDW19"/>
      <c r="LDX19"/>
      <c r="LDY19"/>
      <c r="LDZ19"/>
      <c r="LEA19"/>
      <c r="LEB19"/>
      <c r="LEC19"/>
      <c r="LED19"/>
      <c r="LEE19"/>
      <c r="LEF19"/>
      <c r="LEG19"/>
      <c r="LEH19"/>
      <c r="LEI19"/>
      <c r="LEJ19"/>
      <c r="LEK19"/>
      <c r="LEL19"/>
      <c r="LEM19"/>
      <c r="LEN19"/>
      <c r="LEO19"/>
      <c r="LEP19"/>
      <c r="LEQ19"/>
      <c r="LER19"/>
      <c r="LES19"/>
      <c r="LET19"/>
      <c r="LEU19"/>
      <c r="LEV19"/>
      <c r="LEW19"/>
      <c r="LEX19"/>
      <c r="LEY19"/>
      <c r="LEZ19"/>
      <c r="LFA19"/>
      <c r="LFB19"/>
      <c r="LFC19"/>
      <c r="LFD19"/>
      <c r="LFE19"/>
      <c r="LFF19"/>
      <c r="LFG19"/>
      <c r="LFH19"/>
      <c r="LFI19"/>
      <c r="LFJ19"/>
      <c r="LFK19"/>
      <c r="LFL19"/>
      <c r="LFM19"/>
      <c r="LFN19"/>
      <c r="LFO19"/>
      <c r="LFP19"/>
      <c r="LFQ19"/>
      <c r="LFR19"/>
      <c r="LFS19"/>
      <c r="LFT19"/>
      <c r="LFU19"/>
      <c r="LFV19"/>
      <c r="LFW19"/>
      <c r="LFX19"/>
      <c r="LFY19"/>
      <c r="LFZ19"/>
      <c r="LGA19"/>
      <c r="LGB19"/>
      <c r="LGC19"/>
      <c r="LGD19"/>
      <c r="LGE19"/>
      <c r="LGF19"/>
      <c r="LGG19"/>
      <c r="LGH19"/>
      <c r="LGI19"/>
      <c r="LGJ19"/>
      <c r="LGK19"/>
      <c r="LGL19"/>
      <c r="LGM19"/>
      <c r="LGN19"/>
      <c r="LGO19"/>
      <c r="LGP19"/>
      <c r="LGQ19"/>
      <c r="LGR19"/>
      <c r="LGS19"/>
      <c r="LGT19"/>
      <c r="LGU19"/>
      <c r="LGV19"/>
      <c r="LGW19"/>
      <c r="LGX19"/>
      <c r="LGY19"/>
      <c r="LGZ19"/>
      <c r="LHA19"/>
      <c r="LHB19"/>
      <c r="LHC19"/>
      <c r="LHD19"/>
      <c r="LHE19"/>
      <c r="LHF19"/>
      <c r="LHG19"/>
      <c r="LHH19"/>
      <c r="LHI19"/>
      <c r="LHJ19"/>
      <c r="LHK19"/>
      <c r="LHL19"/>
      <c r="LHM19"/>
      <c r="LHN19"/>
      <c r="LHO19"/>
      <c r="LHP19"/>
      <c r="LHQ19"/>
      <c r="LHR19"/>
      <c r="LHS19"/>
      <c r="LHT19"/>
      <c r="LHU19"/>
      <c r="LHV19"/>
      <c r="LHW19"/>
      <c r="LHX19"/>
      <c r="LHY19"/>
      <c r="LHZ19"/>
      <c r="LIA19"/>
      <c r="LIB19"/>
      <c r="LIC19"/>
      <c r="LID19"/>
      <c r="LIE19"/>
      <c r="LIF19"/>
      <c r="LIG19"/>
      <c r="LIH19"/>
      <c r="LII19"/>
      <c r="LIJ19"/>
      <c r="LIK19"/>
      <c r="LIL19"/>
      <c r="LIM19"/>
      <c r="LIN19"/>
      <c r="LIO19"/>
      <c r="LIP19"/>
      <c r="LIQ19"/>
      <c r="LIR19"/>
      <c r="LIS19"/>
      <c r="LIT19"/>
      <c r="LIU19"/>
      <c r="LIV19"/>
      <c r="LIW19"/>
      <c r="LIX19"/>
      <c r="LIY19"/>
      <c r="LIZ19"/>
      <c r="LJA19"/>
      <c r="LJB19"/>
      <c r="LJC19"/>
      <c r="LJD19"/>
      <c r="LJE19"/>
      <c r="LJF19"/>
      <c r="LJG19"/>
      <c r="LJH19"/>
      <c r="LJI19"/>
      <c r="LJJ19"/>
      <c r="LJK19"/>
      <c r="LJL19"/>
      <c r="LJM19"/>
      <c r="LJN19"/>
      <c r="LJO19"/>
      <c r="LJP19"/>
      <c r="LJQ19"/>
      <c r="LJR19"/>
      <c r="LJS19"/>
      <c r="LJT19"/>
      <c r="LJU19"/>
      <c r="LJV19"/>
      <c r="LJW19"/>
      <c r="LJX19"/>
      <c r="LJY19"/>
      <c r="LJZ19"/>
      <c r="LKA19"/>
      <c r="LKB19"/>
      <c r="LKC19"/>
      <c r="LKD19"/>
      <c r="LKE19"/>
      <c r="LKF19"/>
      <c r="LKG19"/>
      <c r="LKH19"/>
      <c r="LKI19"/>
      <c r="LKJ19"/>
      <c r="LKK19"/>
      <c r="LKL19"/>
      <c r="LKM19"/>
      <c r="LKN19"/>
      <c r="LKO19"/>
      <c r="LKP19"/>
      <c r="LKQ19"/>
      <c r="LKR19"/>
      <c r="LKS19"/>
      <c r="LKT19"/>
      <c r="LKU19"/>
      <c r="LKV19"/>
      <c r="LKW19"/>
      <c r="LKX19"/>
      <c r="LKY19"/>
      <c r="LKZ19"/>
      <c r="LLA19"/>
      <c r="LLB19"/>
      <c r="LLC19"/>
      <c r="LLD19"/>
      <c r="LLE19"/>
      <c r="LLF19"/>
      <c r="LLG19"/>
      <c r="LLH19"/>
      <c r="LLI19"/>
      <c r="LLJ19"/>
      <c r="LLK19"/>
      <c r="LLL19"/>
      <c r="LLM19"/>
      <c r="LLN19"/>
      <c r="LLO19"/>
      <c r="LLP19"/>
      <c r="LLQ19"/>
      <c r="LLR19"/>
      <c r="LLS19"/>
      <c r="LLT19"/>
      <c r="LLU19"/>
      <c r="LLV19"/>
      <c r="LLW19"/>
      <c r="LLX19"/>
      <c r="LLY19"/>
      <c r="LLZ19"/>
      <c r="LMA19"/>
      <c r="LMB19"/>
      <c r="LMC19"/>
      <c r="LMD19"/>
      <c r="LME19"/>
      <c r="LMF19"/>
      <c r="LMG19"/>
      <c r="LMH19"/>
      <c r="LMI19"/>
      <c r="LMJ19"/>
      <c r="LMK19"/>
      <c r="LML19"/>
      <c r="LMM19"/>
      <c r="LMN19"/>
      <c r="LMO19"/>
      <c r="LMP19"/>
      <c r="LMQ19"/>
      <c r="LMR19"/>
      <c r="LMS19"/>
      <c r="LMT19"/>
      <c r="LMU19"/>
      <c r="LMV19"/>
      <c r="LMW19"/>
      <c r="LMX19"/>
      <c r="LMY19"/>
      <c r="LMZ19"/>
      <c r="LNA19"/>
      <c r="LNB19"/>
      <c r="LNC19"/>
      <c r="LND19"/>
      <c r="LNE19"/>
      <c r="LNF19"/>
      <c r="LNG19"/>
      <c r="LNH19"/>
      <c r="LNI19"/>
      <c r="LNJ19"/>
      <c r="LNK19"/>
      <c r="LNL19"/>
      <c r="LNM19"/>
      <c r="LNN19"/>
      <c r="LNO19"/>
      <c r="LNP19"/>
      <c r="LNQ19"/>
      <c r="LNR19"/>
      <c r="LNS19"/>
      <c r="LNT19"/>
      <c r="LNU19"/>
      <c r="LNV19"/>
      <c r="LNW19"/>
      <c r="LNX19"/>
      <c r="LNY19"/>
      <c r="LNZ19"/>
      <c r="LOA19"/>
      <c r="LOB19"/>
      <c r="LOC19"/>
      <c r="LOD19"/>
      <c r="LOE19"/>
      <c r="LOF19"/>
      <c r="LOG19"/>
      <c r="LOH19"/>
      <c r="LOI19"/>
      <c r="LOJ19"/>
      <c r="LOK19"/>
      <c r="LOL19"/>
      <c r="LOM19"/>
      <c r="LON19"/>
      <c r="LOO19"/>
      <c r="LOP19"/>
      <c r="LOQ19"/>
      <c r="LOR19"/>
      <c r="LOS19"/>
      <c r="LOT19"/>
      <c r="LOU19"/>
      <c r="LOV19"/>
      <c r="LOW19"/>
      <c r="LOX19"/>
      <c r="LOY19"/>
      <c r="LOZ19"/>
      <c r="LPA19"/>
      <c r="LPB19"/>
      <c r="LPC19"/>
      <c r="LPD19"/>
      <c r="LPE19"/>
      <c r="LPF19"/>
      <c r="LPG19"/>
      <c r="LPH19"/>
      <c r="LPI19"/>
      <c r="LPJ19"/>
      <c r="LPK19"/>
      <c r="LPL19"/>
      <c r="LPM19"/>
      <c r="LPN19"/>
      <c r="LPO19"/>
      <c r="LPP19"/>
      <c r="LPQ19"/>
      <c r="LPR19"/>
      <c r="LPS19"/>
      <c r="LPT19"/>
      <c r="LPU19"/>
      <c r="LPV19"/>
      <c r="LPW19"/>
      <c r="LPX19"/>
      <c r="LPY19"/>
      <c r="LPZ19"/>
      <c r="LQA19"/>
      <c r="LQB19"/>
      <c r="LQC19"/>
      <c r="LQD19"/>
      <c r="LQE19"/>
      <c r="LQF19"/>
      <c r="LQG19"/>
      <c r="LQH19"/>
      <c r="LQI19"/>
      <c r="LQJ19"/>
      <c r="LQK19"/>
      <c r="LQL19"/>
      <c r="LQM19"/>
      <c r="LQN19"/>
      <c r="LQO19"/>
      <c r="LQP19"/>
      <c r="LQQ19"/>
      <c r="LQR19"/>
      <c r="LQS19"/>
      <c r="LQT19"/>
      <c r="LQU19"/>
      <c r="LQV19"/>
      <c r="LQW19"/>
      <c r="LQX19"/>
      <c r="LQY19"/>
      <c r="LQZ19"/>
      <c r="LRA19"/>
      <c r="LRB19"/>
      <c r="LRC19"/>
      <c r="LRD19"/>
      <c r="LRE19"/>
      <c r="LRF19"/>
      <c r="LRG19"/>
      <c r="LRH19"/>
      <c r="LRI19"/>
      <c r="LRJ19"/>
      <c r="LRK19"/>
      <c r="LRL19"/>
      <c r="LRM19"/>
      <c r="LRN19"/>
      <c r="LRO19"/>
      <c r="LRP19"/>
      <c r="LRQ19"/>
      <c r="LRR19"/>
      <c r="LRS19"/>
      <c r="LRT19"/>
      <c r="LRU19"/>
      <c r="LRV19"/>
      <c r="LRW19"/>
      <c r="LRX19"/>
      <c r="LRY19"/>
      <c r="LRZ19"/>
      <c r="LSA19"/>
      <c r="LSB19"/>
      <c r="LSC19"/>
      <c r="LSD19"/>
      <c r="LSE19"/>
      <c r="LSF19"/>
      <c r="LSG19"/>
      <c r="LSH19"/>
      <c r="LSI19"/>
      <c r="LSJ19"/>
      <c r="LSK19"/>
      <c r="LSL19"/>
      <c r="LSM19"/>
      <c r="LSN19"/>
      <c r="LSO19"/>
      <c r="LSP19"/>
      <c r="LSQ19"/>
      <c r="LSR19"/>
      <c r="LSS19"/>
      <c r="LST19"/>
      <c r="LSU19"/>
      <c r="LSV19"/>
      <c r="LSW19"/>
      <c r="LSX19"/>
      <c r="LSY19"/>
      <c r="LSZ19"/>
      <c r="LTA19"/>
      <c r="LTB19"/>
      <c r="LTC19"/>
      <c r="LTD19"/>
      <c r="LTE19"/>
      <c r="LTF19"/>
      <c r="LTG19"/>
      <c r="LTH19"/>
      <c r="LTI19"/>
      <c r="LTJ19"/>
      <c r="LTK19"/>
      <c r="LTL19"/>
      <c r="LTM19"/>
      <c r="LTN19"/>
      <c r="LTO19"/>
      <c r="LTP19"/>
      <c r="LTQ19"/>
      <c r="LTR19"/>
      <c r="LTS19"/>
      <c r="LTT19"/>
      <c r="LTU19"/>
      <c r="LTV19"/>
      <c r="LTW19"/>
      <c r="LTX19"/>
      <c r="LTY19"/>
      <c r="LTZ19"/>
      <c r="LUA19"/>
      <c r="LUB19"/>
      <c r="LUC19"/>
      <c r="LUD19"/>
      <c r="LUE19"/>
      <c r="LUF19"/>
      <c r="LUG19"/>
      <c r="LUH19"/>
      <c r="LUI19"/>
      <c r="LUJ19"/>
      <c r="LUK19"/>
      <c r="LUL19"/>
      <c r="LUM19"/>
      <c r="LUN19"/>
      <c r="LUO19"/>
      <c r="LUP19"/>
      <c r="LUQ19"/>
      <c r="LUR19"/>
      <c r="LUS19"/>
      <c r="LUT19"/>
      <c r="LUU19"/>
      <c r="LUV19"/>
      <c r="LUW19"/>
      <c r="LUX19"/>
      <c r="LUY19"/>
      <c r="LUZ19"/>
      <c r="LVA19"/>
      <c r="LVB19"/>
      <c r="LVC19"/>
      <c r="LVD19"/>
      <c r="LVE19"/>
      <c r="LVF19"/>
      <c r="LVG19"/>
      <c r="LVH19"/>
      <c r="LVI19"/>
      <c r="LVJ19"/>
      <c r="LVK19"/>
      <c r="LVL19"/>
      <c r="LVM19"/>
      <c r="LVN19"/>
      <c r="LVO19"/>
      <c r="LVP19"/>
      <c r="LVQ19"/>
      <c r="LVR19"/>
      <c r="LVS19"/>
      <c r="LVT19"/>
      <c r="LVU19"/>
      <c r="LVV19"/>
      <c r="LVW19"/>
      <c r="LVX19"/>
      <c r="LVY19"/>
      <c r="LVZ19"/>
      <c r="LWA19"/>
      <c r="LWB19"/>
      <c r="LWC19"/>
      <c r="LWD19"/>
      <c r="LWE19"/>
      <c r="LWF19"/>
      <c r="LWG19"/>
      <c r="LWH19"/>
      <c r="LWI19"/>
      <c r="LWJ19"/>
      <c r="LWK19"/>
      <c r="LWL19"/>
      <c r="LWM19"/>
      <c r="LWN19"/>
      <c r="LWO19"/>
      <c r="LWP19"/>
      <c r="LWQ19"/>
      <c r="LWR19"/>
      <c r="LWS19"/>
      <c r="LWT19"/>
      <c r="LWU19"/>
      <c r="LWV19"/>
      <c r="LWW19"/>
      <c r="LWX19"/>
      <c r="LWY19"/>
      <c r="LWZ19"/>
      <c r="LXA19"/>
      <c r="LXB19"/>
      <c r="LXC19"/>
      <c r="LXD19"/>
      <c r="LXE19"/>
      <c r="LXF19"/>
      <c r="LXG19"/>
      <c r="LXH19"/>
      <c r="LXI19"/>
      <c r="LXJ19"/>
      <c r="LXK19"/>
      <c r="LXL19"/>
      <c r="LXM19"/>
      <c r="LXN19"/>
      <c r="LXO19"/>
      <c r="LXP19"/>
      <c r="LXQ19"/>
      <c r="LXR19"/>
      <c r="LXS19"/>
      <c r="LXT19"/>
      <c r="LXU19"/>
      <c r="LXV19"/>
      <c r="LXW19"/>
      <c r="LXX19"/>
      <c r="LXY19"/>
      <c r="LXZ19"/>
      <c r="LYA19"/>
      <c r="LYB19"/>
      <c r="LYC19"/>
      <c r="LYD19"/>
      <c r="LYE19"/>
      <c r="LYF19"/>
      <c r="LYG19"/>
      <c r="LYH19"/>
      <c r="LYI19"/>
      <c r="LYJ19"/>
      <c r="LYK19"/>
      <c r="LYL19"/>
      <c r="LYM19"/>
      <c r="LYN19"/>
      <c r="LYO19"/>
      <c r="LYP19"/>
      <c r="LYQ19"/>
      <c r="LYR19"/>
      <c r="LYS19"/>
      <c r="LYT19"/>
      <c r="LYU19"/>
      <c r="LYV19"/>
      <c r="LYW19"/>
      <c r="LYX19"/>
      <c r="LYY19"/>
      <c r="LYZ19"/>
      <c r="LZA19"/>
      <c r="LZB19"/>
      <c r="LZC19"/>
      <c r="LZD19"/>
      <c r="LZE19"/>
      <c r="LZF19"/>
      <c r="LZG19"/>
      <c r="LZH19"/>
      <c r="LZI19"/>
      <c r="LZJ19"/>
      <c r="LZK19"/>
      <c r="LZL19"/>
      <c r="LZM19"/>
      <c r="LZN19"/>
      <c r="LZO19"/>
      <c r="LZP19"/>
      <c r="LZQ19"/>
      <c r="LZR19"/>
      <c r="LZS19"/>
      <c r="LZT19"/>
      <c r="LZU19"/>
      <c r="LZV19"/>
      <c r="LZW19"/>
      <c r="LZX19"/>
      <c r="LZY19"/>
      <c r="LZZ19"/>
      <c r="MAA19"/>
      <c r="MAB19"/>
      <c r="MAC19"/>
      <c r="MAD19"/>
      <c r="MAE19"/>
      <c r="MAF19"/>
      <c r="MAG19"/>
      <c r="MAH19"/>
      <c r="MAI19"/>
      <c r="MAJ19"/>
      <c r="MAK19"/>
      <c r="MAL19"/>
      <c r="MAM19"/>
      <c r="MAN19"/>
      <c r="MAO19"/>
      <c r="MAP19"/>
      <c r="MAQ19"/>
      <c r="MAR19"/>
      <c r="MAS19"/>
      <c r="MAT19"/>
      <c r="MAU19"/>
      <c r="MAV19"/>
      <c r="MAW19"/>
      <c r="MAX19"/>
      <c r="MAY19"/>
      <c r="MAZ19"/>
      <c r="MBA19"/>
      <c r="MBB19"/>
      <c r="MBC19"/>
      <c r="MBD19"/>
      <c r="MBE19"/>
      <c r="MBF19"/>
      <c r="MBG19"/>
      <c r="MBH19"/>
      <c r="MBI19"/>
      <c r="MBJ19"/>
      <c r="MBK19"/>
      <c r="MBL19"/>
      <c r="MBM19"/>
      <c r="MBN19"/>
      <c r="MBO19"/>
      <c r="MBP19"/>
      <c r="MBQ19"/>
      <c r="MBR19"/>
      <c r="MBS19"/>
      <c r="MBT19"/>
      <c r="MBU19"/>
      <c r="MBV19"/>
      <c r="MBW19"/>
      <c r="MBX19"/>
      <c r="MBY19"/>
      <c r="MBZ19"/>
      <c r="MCA19"/>
      <c r="MCB19"/>
      <c r="MCC19"/>
      <c r="MCD19"/>
      <c r="MCE19"/>
      <c r="MCF19"/>
      <c r="MCG19"/>
      <c r="MCH19"/>
      <c r="MCI19"/>
      <c r="MCJ19"/>
      <c r="MCK19"/>
      <c r="MCL19"/>
      <c r="MCM19"/>
      <c r="MCN19"/>
      <c r="MCO19"/>
      <c r="MCP19"/>
      <c r="MCQ19"/>
      <c r="MCR19"/>
      <c r="MCS19"/>
      <c r="MCT19"/>
      <c r="MCU19"/>
      <c r="MCV19"/>
      <c r="MCW19"/>
      <c r="MCX19"/>
      <c r="MCY19"/>
      <c r="MCZ19"/>
      <c r="MDA19"/>
      <c r="MDB19"/>
      <c r="MDC19"/>
      <c r="MDD19"/>
      <c r="MDE19"/>
      <c r="MDF19"/>
      <c r="MDG19"/>
      <c r="MDH19"/>
      <c r="MDI19"/>
      <c r="MDJ19"/>
      <c r="MDK19"/>
      <c r="MDL19"/>
      <c r="MDM19"/>
      <c r="MDN19"/>
      <c r="MDO19"/>
      <c r="MDP19"/>
      <c r="MDQ19"/>
      <c r="MDR19"/>
      <c r="MDS19"/>
      <c r="MDT19"/>
      <c r="MDU19"/>
      <c r="MDV19"/>
      <c r="MDW19"/>
      <c r="MDX19"/>
      <c r="MDY19"/>
      <c r="MDZ19"/>
      <c r="MEA19"/>
      <c r="MEB19"/>
      <c r="MEC19"/>
      <c r="MED19"/>
      <c r="MEE19"/>
      <c r="MEF19"/>
      <c r="MEG19"/>
      <c r="MEH19"/>
      <c r="MEI19"/>
      <c r="MEJ19"/>
      <c r="MEK19"/>
      <c r="MEL19"/>
      <c r="MEM19"/>
      <c r="MEN19"/>
      <c r="MEO19"/>
      <c r="MEP19"/>
      <c r="MEQ19"/>
      <c r="MER19"/>
      <c r="MES19"/>
      <c r="MET19"/>
      <c r="MEU19"/>
      <c r="MEV19"/>
      <c r="MEW19"/>
      <c r="MEX19"/>
      <c r="MEY19"/>
      <c r="MEZ19"/>
      <c r="MFA19"/>
      <c r="MFB19"/>
      <c r="MFC19"/>
      <c r="MFD19"/>
      <c r="MFE19"/>
      <c r="MFF19"/>
      <c r="MFG19"/>
      <c r="MFH19"/>
      <c r="MFI19"/>
      <c r="MFJ19"/>
      <c r="MFK19"/>
      <c r="MFL19"/>
      <c r="MFM19"/>
      <c r="MFN19"/>
      <c r="MFO19"/>
      <c r="MFP19"/>
      <c r="MFQ19"/>
      <c r="MFR19"/>
      <c r="MFS19"/>
      <c r="MFT19"/>
      <c r="MFU19"/>
      <c r="MFV19"/>
      <c r="MFW19"/>
      <c r="MFX19"/>
      <c r="MFY19"/>
      <c r="MFZ19"/>
      <c r="MGA19"/>
      <c r="MGB19"/>
      <c r="MGC19"/>
      <c r="MGD19"/>
      <c r="MGE19"/>
      <c r="MGF19"/>
      <c r="MGG19"/>
      <c r="MGH19"/>
      <c r="MGI19"/>
      <c r="MGJ19"/>
      <c r="MGK19"/>
      <c r="MGL19"/>
      <c r="MGM19"/>
      <c r="MGN19"/>
      <c r="MGO19"/>
      <c r="MGP19"/>
      <c r="MGQ19"/>
      <c r="MGR19"/>
      <c r="MGS19"/>
      <c r="MGT19"/>
      <c r="MGU19"/>
      <c r="MGV19"/>
      <c r="MGW19"/>
      <c r="MGX19"/>
      <c r="MGY19"/>
      <c r="MGZ19"/>
      <c r="MHA19"/>
      <c r="MHB19"/>
      <c r="MHC19"/>
      <c r="MHD19"/>
      <c r="MHE19"/>
      <c r="MHF19"/>
      <c r="MHG19"/>
      <c r="MHH19"/>
      <c r="MHI19"/>
      <c r="MHJ19"/>
      <c r="MHK19"/>
      <c r="MHL19"/>
      <c r="MHM19"/>
      <c r="MHN19"/>
      <c r="MHO19"/>
      <c r="MHP19"/>
      <c r="MHQ19"/>
      <c r="MHR19"/>
      <c r="MHS19"/>
      <c r="MHT19"/>
      <c r="MHU19"/>
      <c r="MHV19"/>
      <c r="MHW19"/>
      <c r="MHX19"/>
      <c r="MHY19"/>
      <c r="MHZ19"/>
      <c r="MIA19"/>
      <c r="MIB19"/>
      <c r="MIC19"/>
      <c r="MID19"/>
      <c r="MIE19"/>
      <c r="MIF19"/>
      <c r="MIG19"/>
      <c r="MIH19"/>
      <c r="MII19"/>
      <c r="MIJ19"/>
      <c r="MIK19"/>
      <c r="MIL19"/>
      <c r="MIM19"/>
      <c r="MIN19"/>
      <c r="MIO19"/>
      <c r="MIP19"/>
      <c r="MIQ19"/>
      <c r="MIR19"/>
      <c r="MIS19"/>
      <c r="MIT19"/>
      <c r="MIU19"/>
      <c r="MIV19"/>
      <c r="MIW19"/>
      <c r="MIX19"/>
      <c r="MIY19"/>
      <c r="MIZ19"/>
      <c r="MJA19"/>
      <c r="MJB19"/>
      <c r="MJC19"/>
      <c r="MJD19"/>
      <c r="MJE19"/>
      <c r="MJF19"/>
      <c r="MJG19"/>
      <c r="MJH19"/>
      <c r="MJI19"/>
      <c r="MJJ19"/>
      <c r="MJK19"/>
      <c r="MJL19"/>
      <c r="MJM19"/>
      <c r="MJN19"/>
      <c r="MJO19"/>
      <c r="MJP19"/>
      <c r="MJQ19"/>
      <c r="MJR19"/>
      <c r="MJS19"/>
      <c r="MJT19"/>
      <c r="MJU19"/>
      <c r="MJV19"/>
      <c r="MJW19"/>
      <c r="MJX19"/>
      <c r="MJY19"/>
      <c r="MJZ19"/>
      <c r="MKA19"/>
      <c r="MKB19"/>
      <c r="MKC19"/>
      <c r="MKD19"/>
      <c r="MKE19"/>
      <c r="MKF19"/>
      <c r="MKG19"/>
      <c r="MKH19"/>
      <c r="MKI19"/>
      <c r="MKJ19"/>
      <c r="MKK19"/>
      <c r="MKL19"/>
      <c r="MKM19"/>
      <c r="MKN19"/>
      <c r="MKO19"/>
      <c r="MKP19"/>
      <c r="MKQ19"/>
      <c r="MKR19"/>
      <c r="MKS19"/>
      <c r="MKT19"/>
      <c r="MKU19"/>
      <c r="MKV19"/>
      <c r="MKW19"/>
      <c r="MKX19"/>
      <c r="MKY19"/>
      <c r="MKZ19"/>
      <c r="MLA19"/>
      <c r="MLB19"/>
      <c r="MLC19"/>
      <c r="MLD19"/>
      <c r="MLE19"/>
      <c r="MLF19"/>
      <c r="MLG19"/>
      <c r="MLH19"/>
      <c r="MLI19"/>
      <c r="MLJ19"/>
      <c r="MLK19"/>
      <c r="MLL19"/>
      <c r="MLM19"/>
      <c r="MLN19"/>
      <c r="MLO19"/>
      <c r="MLP19"/>
      <c r="MLQ19"/>
      <c r="MLR19"/>
      <c r="MLS19"/>
      <c r="MLT19"/>
      <c r="MLU19"/>
      <c r="MLV19"/>
      <c r="MLW19"/>
      <c r="MLX19"/>
      <c r="MLY19"/>
      <c r="MLZ19"/>
      <c r="MMA19"/>
      <c r="MMB19"/>
      <c r="MMC19"/>
      <c r="MMD19"/>
      <c r="MME19"/>
      <c r="MMF19"/>
      <c r="MMG19"/>
      <c r="MMH19"/>
      <c r="MMI19"/>
      <c r="MMJ19"/>
      <c r="MMK19"/>
      <c r="MML19"/>
      <c r="MMM19"/>
      <c r="MMN19"/>
      <c r="MMO19"/>
      <c r="MMP19"/>
      <c r="MMQ19"/>
      <c r="MMR19"/>
      <c r="MMS19"/>
      <c r="MMT19"/>
      <c r="MMU19"/>
      <c r="MMV19"/>
      <c r="MMW19"/>
      <c r="MMX19"/>
      <c r="MMY19"/>
      <c r="MMZ19"/>
      <c r="MNA19"/>
      <c r="MNB19"/>
      <c r="MNC19"/>
      <c r="MND19"/>
      <c r="MNE19"/>
      <c r="MNF19"/>
      <c r="MNG19"/>
      <c r="MNH19"/>
      <c r="MNI19"/>
      <c r="MNJ19"/>
      <c r="MNK19"/>
      <c r="MNL19"/>
      <c r="MNM19"/>
      <c r="MNN19"/>
      <c r="MNO19"/>
      <c r="MNP19"/>
      <c r="MNQ19"/>
      <c r="MNR19"/>
      <c r="MNS19"/>
      <c r="MNT19"/>
      <c r="MNU19"/>
      <c r="MNV19"/>
      <c r="MNW19"/>
      <c r="MNX19"/>
      <c r="MNY19"/>
      <c r="MNZ19"/>
      <c r="MOA19"/>
      <c r="MOB19"/>
      <c r="MOC19"/>
      <c r="MOD19"/>
      <c r="MOE19"/>
      <c r="MOF19"/>
      <c r="MOG19"/>
      <c r="MOH19"/>
      <c r="MOI19"/>
      <c r="MOJ19"/>
      <c r="MOK19"/>
      <c r="MOL19"/>
      <c r="MOM19"/>
      <c r="MON19"/>
      <c r="MOO19"/>
      <c r="MOP19"/>
      <c r="MOQ19"/>
      <c r="MOR19"/>
      <c r="MOS19"/>
      <c r="MOT19"/>
      <c r="MOU19"/>
      <c r="MOV19"/>
      <c r="MOW19"/>
      <c r="MOX19"/>
      <c r="MOY19"/>
      <c r="MOZ19"/>
      <c r="MPA19"/>
      <c r="MPB19"/>
      <c r="MPC19"/>
      <c r="MPD19"/>
      <c r="MPE19"/>
      <c r="MPF19"/>
      <c r="MPG19"/>
      <c r="MPH19"/>
      <c r="MPI19"/>
      <c r="MPJ19"/>
      <c r="MPK19"/>
      <c r="MPL19"/>
      <c r="MPM19"/>
      <c r="MPN19"/>
      <c r="MPO19"/>
      <c r="MPP19"/>
      <c r="MPQ19"/>
      <c r="MPR19"/>
      <c r="MPS19"/>
      <c r="MPT19"/>
      <c r="MPU19"/>
      <c r="MPV19"/>
      <c r="MPW19"/>
      <c r="MPX19"/>
      <c r="MPY19"/>
      <c r="MPZ19"/>
      <c r="MQA19"/>
      <c r="MQB19"/>
      <c r="MQC19"/>
      <c r="MQD19"/>
      <c r="MQE19"/>
      <c r="MQF19"/>
      <c r="MQG19"/>
      <c r="MQH19"/>
      <c r="MQI19"/>
      <c r="MQJ19"/>
      <c r="MQK19"/>
      <c r="MQL19"/>
      <c r="MQM19"/>
      <c r="MQN19"/>
      <c r="MQO19"/>
      <c r="MQP19"/>
      <c r="MQQ19"/>
      <c r="MQR19"/>
      <c r="MQS19"/>
      <c r="MQT19"/>
      <c r="MQU19"/>
      <c r="MQV19"/>
      <c r="MQW19"/>
      <c r="MQX19"/>
      <c r="MQY19"/>
      <c r="MQZ19"/>
      <c r="MRA19"/>
      <c r="MRB19"/>
      <c r="MRC19"/>
      <c r="MRD19"/>
      <c r="MRE19"/>
      <c r="MRF19"/>
      <c r="MRG19"/>
      <c r="MRH19"/>
      <c r="MRI19"/>
      <c r="MRJ19"/>
      <c r="MRK19"/>
      <c r="MRL19"/>
      <c r="MRM19"/>
      <c r="MRN19"/>
      <c r="MRO19"/>
      <c r="MRP19"/>
      <c r="MRQ19"/>
      <c r="MRR19"/>
      <c r="MRS19"/>
      <c r="MRT19"/>
      <c r="MRU19"/>
      <c r="MRV19"/>
      <c r="MRW19"/>
      <c r="MRX19"/>
      <c r="MRY19"/>
      <c r="MRZ19"/>
      <c r="MSA19"/>
      <c r="MSB19"/>
      <c r="MSC19"/>
      <c r="MSD19"/>
      <c r="MSE19"/>
      <c r="MSF19"/>
      <c r="MSG19"/>
      <c r="MSH19"/>
      <c r="MSI19"/>
      <c r="MSJ19"/>
      <c r="MSK19"/>
      <c r="MSL19"/>
      <c r="MSM19"/>
      <c r="MSN19"/>
      <c r="MSO19"/>
      <c r="MSP19"/>
      <c r="MSQ19"/>
      <c r="MSR19"/>
      <c r="MSS19"/>
      <c r="MST19"/>
      <c r="MSU19"/>
      <c r="MSV19"/>
      <c r="MSW19"/>
      <c r="MSX19"/>
      <c r="MSY19"/>
      <c r="MSZ19"/>
      <c r="MTA19"/>
      <c r="MTB19"/>
      <c r="MTC19"/>
      <c r="MTD19"/>
      <c r="MTE19"/>
      <c r="MTF19"/>
      <c r="MTG19"/>
      <c r="MTH19"/>
      <c r="MTI19"/>
      <c r="MTJ19"/>
      <c r="MTK19"/>
      <c r="MTL19"/>
      <c r="MTM19"/>
      <c r="MTN19"/>
      <c r="MTO19"/>
      <c r="MTP19"/>
      <c r="MTQ19"/>
      <c r="MTR19"/>
      <c r="MTS19"/>
      <c r="MTT19"/>
      <c r="MTU19"/>
      <c r="MTV19"/>
      <c r="MTW19"/>
      <c r="MTX19"/>
      <c r="MTY19"/>
      <c r="MTZ19"/>
      <c r="MUA19"/>
      <c r="MUB19"/>
      <c r="MUC19"/>
      <c r="MUD19"/>
      <c r="MUE19"/>
      <c r="MUF19"/>
      <c r="MUG19"/>
      <c r="MUH19"/>
      <c r="MUI19"/>
      <c r="MUJ19"/>
      <c r="MUK19"/>
      <c r="MUL19"/>
      <c r="MUM19"/>
      <c r="MUN19"/>
      <c r="MUO19"/>
      <c r="MUP19"/>
      <c r="MUQ19"/>
      <c r="MUR19"/>
      <c r="MUS19"/>
      <c r="MUT19"/>
      <c r="MUU19"/>
      <c r="MUV19"/>
      <c r="MUW19"/>
      <c r="MUX19"/>
      <c r="MUY19"/>
      <c r="MUZ19"/>
      <c r="MVA19"/>
      <c r="MVB19"/>
      <c r="MVC19"/>
      <c r="MVD19"/>
      <c r="MVE19"/>
      <c r="MVF19"/>
      <c r="MVG19"/>
      <c r="MVH19"/>
      <c r="MVI19"/>
      <c r="MVJ19"/>
      <c r="MVK19"/>
      <c r="MVL19"/>
      <c r="MVM19"/>
      <c r="MVN19"/>
      <c r="MVO19"/>
      <c r="MVP19"/>
      <c r="MVQ19"/>
      <c r="MVR19"/>
      <c r="MVS19"/>
      <c r="MVT19"/>
      <c r="MVU19"/>
      <c r="MVV19"/>
      <c r="MVW19"/>
      <c r="MVX19"/>
      <c r="MVY19"/>
      <c r="MVZ19"/>
      <c r="MWA19"/>
      <c r="MWB19"/>
      <c r="MWC19"/>
      <c r="MWD19"/>
      <c r="MWE19"/>
      <c r="MWF19"/>
      <c r="MWG19"/>
      <c r="MWH19"/>
      <c r="MWI19"/>
      <c r="MWJ19"/>
      <c r="MWK19"/>
      <c r="MWL19"/>
      <c r="MWM19"/>
      <c r="MWN19"/>
      <c r="MWO19"/>
      <c r="MWP19"/>
      <c r="MWQ19"/>
      <c r="MWR19"/>
      <c r="MWS19"/>
      <c r="MWT19"/>
      <c r="MWU19"/>
      <c r="MWV19"/>
      <c r="MWW19"/>
      <c r="MWX19"/>
      <c r="MWY19"/>
      <c r="MWZ19"/>
      <c r="MXA19"/>
      <c r="MXB19"/>
      <c r="MXC19"/>
      <c r="MXD19"/>
      <c r="MXE19"/>
      <c r="MXF19"/>
      <c r="MXG19"/>
      <c r="MXH19"/>
      <c r="MXI19"/>
      <c r="MXJ19"/>
      <c r="MXK19"/>
      <c r="MXL19"/>
      <c r="MXM19"/>
      <c r="MXN19"/>
      <c r="MXO19"/>
      <c r="MXP19"/>
      <c r="MXQ19"/>
      <c r="MXR19"/>
      <c r="MXS19"/>
      <c r="MXT19"/>
      <c r="MXU19"/>
      <c r="MXV19"/>
      <c r="MXW19"/>
      <c r="MXX19"/>
      <c r="MXY19"/>
      <c r="MXZ19"/>
      <c r="MYA19"/>
      <c r="MYB19"/>
      <c r="MYC19"/>
      <c r="MYD19"/>
      <c r="MYE19"/>
      <c r="MYF19"/>
      <c r="MYG19"/>
      <c r="MYH19"/>
      <c r="MYI19"/>
      <c r="MYJ19"/>
      <c r="MYK19"/>
      <c r="MYL19"/>
      <c r="MYM19"/>
      <c r="MYN19"/>
      <c r="MYO19"/>
      <c r="MYP19"/>
      <c r="MYQ19"/>
      <c r="MYR19"/>
      <c r="MYS19"/>
      <c r="MYT19"/>
      <c r="MYU19"/>
      <c r="MYV19"/>
      <c r="MYW19"/>
      <c r="MYX19"/>
      <c r="MYY19"/>
      <c r="MYZ19"/>
      <c r="MZA19"/>
      <c r="MZB19"/>
      <c r="MZC19"/>
      <c r="MZD19"/>
      <c r="MZE19"/>
      <c r="MZF19"/>
      <c r="MZG19"/>
      <c r="MZH19"/>
      <c r="MZI19"/>
      <c r="MZJ19"/>
      <c r="MZK19"/>
      <c r="MZL19"/>
      <c r="MZM19"/>
      <c r="MZN19"/>
      <c r="MZO19"/>
      <c r="MZP19"/>
      <c r="MZQ19"/>
      <c r="MZR19"/>
      <c r="MZS19"/>
      <c r="MZT19"/>
      <c r="MZU19"/>
      <c r="MZV19"/>
      <c r="MZW19"/>
      <c r="MZX19"/>
      <c r="MZY19"/>
      <c r="MZZ19"/>
      <c r="NAA19"/>
      <c r="NAB19"/>
      <c r="NAC19"/>
      <c r="NAD19"/>
      <c r="NAE19"/>
      <c r="NAF19"/>
      <c r="NAG19"/>
      <c r="NAH19"/>
      <c r="NAI19"/>
      <c r="NAJ19"/>
      <c r="NAK19"/>
      <c r="NAL19"/>
      <c r="NAM19"/>
      <c r="NAN19"/>
      <c r="NAO19"/>
      <c r="NAP19"/>
      <c r="NAQ19"/>
      <c r="NAR19"/>
      <c r="NAS19"/>
      <c r="NAT19"/>
      <c r="NAU19"/>
      <c r="NAV19"/>
      <c r="NAW19"/>
      <c r="NAX19"/>
      <c r="NAY19"/>
      <c r="NAZ19"/>
      <c r="NBA19"/>
      <c r="NBB19"/>
      <c r="NBC19"/>
      <c r="NBD19"/>
      <c r="NBE19"/>
      <c r="NBF19"/>
      <c r="NBG19"/>
      <c r="NBH19"/>
      <c r="NBI19"/>
      <c r="NBJ19"/>
      <c r="NBK19"/>
      <c r="NBL19"/>
      <c r="NBM19"/>
      <c r="NBN19"/>
      <c r="NBO19"/>
      <c r="NBP19"/>
      <c r="NBQ19"/>
      <c r="NBR19"/>
      <c r="NBS19"/>
      <c r="NBT19"/>
      <c r="NBU19"/>
      <c r="NBV19"/>
      <c r="NBW19"/>
      <c r="NBX19"/>
      <c r="NBY19"/>
      <c r="NBZ19"/>
      <c r="NCA19"/>
      <c r="NCB19"/>
      <c r="NCC19"/>
      <c r="NCD19"/>
      <c r="NCE19"/>
      <c r="NCF19"/>
      <c r="NCG19"/>
      <c r="NCH19"/>
      <c r="NCI19"/>
      <c r="NCJ19"/>
      <c r="NCK19"/>
      <c r="NCL19"/>
      <c r="NCM19"/>
      <c r="NCN19"/>
      <c r="NCO19"/>
      <c r="NCP19"/>
      <c r="NCQ19"/>
      <c r="NCR19"/>
      <c r="NCS19"/>
      <c r="NCT19"/>
      <c r="NCU19"/>
      <c r="NCV19"/>
      <c r="NCW19"/>
      <c r="NCX19"/>
      <c r="NCY19"/>
      <c r="NCZ19"/>
      <c r="NDA19"/>
      <c r="NDB19"/>
      <c r="NDC19"/>
      <c r="NDD19"/>
      <c r="NDE19"/>
      <c r="NDF19"/>
      <c r="NDG19"/>
      <c r="NDH19"/>
      <c r="NDI19"/>
      <c r="NDJ19"/>
      <c r="NDK19"/>
      <c r="NDL19"/>
      <c r="NDM19"/>
      <c r="NDN19"/>
      <c r="NDO19"/>
      <c r="NDP19"/>
      <c r="NDQ19"/>
      <c r="NDR19"/>
      <c r="NDS19"/>
      <c r="NDT19"/>
      <c r="NDU19"/>
      <c r="NDV19"/>
      <c r="NDW19"/>
      <c r="NDX19"/>
      <c r="NDY19"/>
      <c r="NDZ19"/>
      <c r="NEA19"/>
      <c r="NEB19"/>
      <c r="NEC19"/>
      <c r="NED19"/>
      <c r="NEE19"/>
      <c r="NEF19"/>
      <c r="NEG19"/>
      <c r="NEH19"/>
      <c r="NEI19"/>
      <c r="NEJ19"/>
      <c r="NEK19"/>
      <c r="NEL19"/>
      <c r="NEM19"/>
      <c r="NEN19"/>
      <c r="NEO19"/>
      <c r="NEP19"/>
      <c r="NEQ19"/>
      <c r="NER19"/>
      <c r="NES19"/>
      <c r="NET19"/>
      <c r="NEU19"/>
      <c r="NEV19"/>
      <c r="NEW19"/>
      <c r="NEX19"/>
      <c r="NEY19"/>
      <c r="NEZ19"/>
      <c r="NFA19"/>
      <c r="NFB19"/>
      <c r="NFC19"/>
      <c r="NFD19"/>
      <c r="NFE19"/>
      <c r="NFF19"/>
      <c r="NFG19"/>
      <c r="NFH19"/>
      <c r="NFI19"/>
      <c r="NFJ19"/>
      <c r="NFK19"/>
      <c r="NFL19"/>
      <c r="NFM19"/>
      <c r="NFN19"/>
      <c r="NFO19"/>
      <c r="NFP19"/>
      <c r="NFQ19"/>
      <c r="NFR19"/>
      <c r="NFS19"/>
      <c r="NFT19"/>
      <c r="NFU19"/>
      <c r="NFV19"/>
      <c r="NFW19"/>
      <c r="NFX19"/>
      <c r="NFY19"/>
      <c r="NFZ19"/>
      <c r="NGA19"/>
      <c r="NGB19"/>
      <c r="NGC19"/>
      <c r="NGD19"/>
      <c r="NGE19"/>
      <c r="NGF19"/>
      <c r="NGG19"/>
      <c r="NGH19"/>
      <c r="NGI19"/>
      <c r="NGJ19"/>
      <c r="NGK19"/>
      <c r="NGL19"/>
      <c r="NGM19"/>
      <c r="NGN19"/>
      <c r="NGO19"/>
      <c r="NGP19"/>
      <c r="NGQ19"/>
      <c r="NGR19"/>
      <c r="NGS19"/>
      <c r="NGT19"/>
      <c r="NGU19"/>
      <c r="NGV19"/>
      <c r="NGW19"/>
      <c r="NGX19"/>
      <c r="NGY19"/>
      <c r="NGZ19"/>
      <c r="NHA19"/>
      <c r="NHB19"/>
      <c r="NHC19"/>
      <c r="NHD19"/>
      <c r="NHE19"/>
      <c r="NHF19"/>
      <c r="NHG19"/>
      <c r="NHH19"/>
      <c r="NHI19"/>
      <c r="NHJ19"/>
      <c r="NHK19"/>
      <c r="NHL19"/>
      <c r="NHM19"/>
      <c r="NHN19"/>
      <c r="NHO19"/>
      <c r="NHP19"/>
      <c r="NHQ19"/>
      <c r="NHR19"/>
      <c r="NHS19"/>
      <c r="NHT19"/>
      <c r="NHU19"/>
      <c r="NHV19"/>
      <c r="NHW19"/>
      <c r="NHX19"/>
      <c r="NHY19"/>
      <c r="NHZ19"/>
      <c r="NIA19"/>
      <c r="NIB19"/>
      <c r="NIC19"/>
      <c r="NID19"/>
      <c r="NIE19"/>
      <c r="NIF19"/>
      <c r="NIG19"/>
      <c r="NIH19"/>
      <c r="NII19"/>
      <c r="NIJ19"/>
      <c r="NIK19"/>
      <c r="NIL19"/>
      <c r="NIM19"/>
      <c r="NIN19"/>
      <c r="NIO19"/>
      <c r="NIP19"/>
      <c r="NIQ19"/>
      <c r="NIR19"/>
      <c r="NIS19"/>
      <c r="NIT19"/>
      <c r="NIU19"/>
      <c r="NIV19"/>
      <c r="NIW19"/>
      <c r="NIX19"/>
      <c r="NIY19"/>
      <c r="NIZ19"/>
      <c r="NJA19"/>
      <c r="NJB19"/>
      <c r="NJC19"/>
      <c r="NJD19"/>
      <c r="NJE19"/>
      <c r="NJF19"/>
      <c r="NJG19"/>
      <c r="NJH19"/>
      <c r="NJI19"/>
      <c r="NJJ19"/>
      <c r="NJK19"/>
      <c r="NJL19"/>
      <c r="NJM19"/>
      <c r="NJN19"/>
      <c r="NJO19"/>
      <c r="NJP19"/>
      <c r="NJQ19"/>
      <c r="NJR19"/>
      <c r="NJS19"/>
      <c r="NJT19"/>
      <c r="NJU19"/>
      <c r="NJV19"/>
      <c r="NJW19"/>
      <c r="NJX19"/>
      <c r="NJY19"/>
      <c r="NJZ19"/>
      <c r="NKA19"/>
      <c r="NKB19"/>
      <c r="NKC19"/>
      <c r="NKD19"/>
      <c r="NKE19"/>
      <c r="NKF19"/>
      <c r="NKG19"/>
      <c r="NKH19"/>
      <c r="NKI19"/>
      <c r="NKJ19"/>
      <c r="NKK19"/>
      <c r="NKL19"/>
      <c r="NKM19"/>
      <c r="NKN19"/>
      <c r="NKO19"/>
      <c r="NKP19"/>
      <c r="NKQ19"/>
      <c r="NKR19"/>
      <c r="NKS19"/>
      <c r="NKT19"/>
      <c r="NKU19"/>
      <c r="NKV19"/>
      <c r="NKW19"/>
      <c r="NKX19"/>
      <c r="NKY19"/>
      <c r="NKZ19"/>
      <c r="NLA19"/>
      <c r="NLB19"/>
      <c r="NLC19"/>
      <c r="NLD19"/>
      <c r="NLE19"/>
      <c r="NLF19"/>
      <c r="NLG19"/>
      <c r="NLH19"/>
      <c r="NLI19"/>
      <c r="NLJ19"/>
      <c r="NLK19"/>
      <c r="NLL19"/>
      <c r="NLM19"/>
      <c r="NLN19"/>
      <c r="NLO19"/>
      <c r="NLP19"/>
      <c r="NLQ19"/>
      <c r="NLR19"/>
      <c r="NLS19"/>
      <c r="NLT19"/>
      <c r="NLU19"/>
      <c r="NLV19"/>
      <c r="NLW19"/>
      <c r="NLX19"/>
      <c r="NLY19"/>
      <c r="NLZ19"/>
      <c r="NMA19"/>
      <c r="NMB19"/>
      <c r="NMC19"/>
      <c r="NMD19"/>
      <c r="NME19"/>
      <c r="NMF19"/>
      <c r="NMG19"/>
      <c r="NMH19"/>
      <c r="NMI19"/>
      <c r="NMJ19"/>
      <c r="NMK19"/>
      <c r="NML19"/>
      <c r="NMM19"/>
      <c r="NMN19"/>
      <c r="NMO19"/>
      <c r="NMP19"/>
      <c r="NMQ19"/>
      <c r="NMR19"/>
      <c r="NMS19"/>
      <c r="NMT19"/>
      <c r="NMU19"/>
      <c r="NMV19"/>
      <c r="NMW19"/>
      <c r="NMX19"/>
      <c r="NMY19"/>
      <c r="NMZ19"/>
      <c r="NNA19"/>
      <c r="NNB19"/>
      <c r="NNC19"/>
      <c r="NND19"/>
      <c r="NNE19"/>
      <c r="NNF19"/>
      <c r="NNG19"/>
      <c r="NNH19"/>
      <c r="NNI19"/>
      <c r="NNJ19"/>
      <c r="NNK19"/>
      <c r="NNL19"/>
      <c r="NNM19"/>
      <c r="NNN19"/>
      <c r="NNO19"/>
      <c r="NNP19"/>
      <c r="NNQ19"/>
      <c r="NNR19"/>
      <c r="NNS19"/>
      <c r="NNT19"/>
      <c r="NNU19"/>
      <c r="NNV19"/>
      <c r="NNW19"/>
      <c r="NNX19"/>
      <c r="NNY19"/>
      <c r="NNZ19"/>
      <c r="NOA19"/>
      <c r="NOB19"/>
      <c r="NOC19"/>
      <c r="NOD19"/>
      <c r="NOE19"/>
      <c r="NOF19"/>
      <c r="NOG19"/>
      <c r="NOH19"/>
      <c r="NOI19"/>
      <c r="NOJ19"/>
      <c r="NOK19"/>
      <c r="NOL19"/>
      <c r="NOM19"/>
      <c r="NON19"/>
      <c r="NOO19"/>
      <c r="NOP19"/>
      <c r="NOQ19"/>
      <c r="NOR19"/>
      <c r="NOS19"/>
      <c r="NOT19"/>
      <c r="NOU19"/>
      <c r="NOV19"/>
      <c r="NOW19"/>
      <c r="NOX19"/>
      <c r="NOY19"/>
      <c r="NOZ19"/>
      <c r="NPA19"/>
      <c r="NPB19"/>
      <c r="NPC19"/>
      <c r="NPD19"/>
      <c r="NPE19"/>
      <c r="NPF19"/>
      <c r="NPG19"/>
      <c r="NPH19"/>
      <c r="NPI19"/>
      <c r="NPJ19"/>
      <c r="NPK19"/>
      <c r="NPL19"/>
      <c r="NPM19"/>
      <c r="NPN19"/>
      <c r="NPO19"/>
      <c r="NPP19"/>
      <c r="NPQ19"/>
      <c r="NPR19"/>
      <c r="NPS19"/>
      <c r="NPT19"/>
      <c r="NPU19"/>
      <c r="NPV19"/>
      <c r="NPW19"/>
      <c r="NPX19"/>
      <c r="NPY19"/>
      <c r="NPZ19"/>
      <c r="NQA19"/>
      <c r="NQB19"/>
      <c r="NQC19"/>
      <c r="NQD19"/>
      <c r="NQE19"/>
      <c r="NQF19"/>
      <c r="NQG19"/>
      <c r="NQH19"/>
      <c r="NQI19"/>
      <c r="NQJ19"/>
      <c r="NQK19"/>
      <c r="NQL19"/>
      <c r="NQM19"/>
      <c r="NQN19"/>
      <c r="NQO19"/>
      <c r="NQP19"/>
      <c r="NQQ19"/>
      <c r="NQR19"/>
      <c r="NQS19"/>
      <c r="NQT19"/>
      <c r="NQU19"/>
      <c r="NQV19"/>
      <c r="NQW19"/>
      <c r="NQX19"/>
      <c r="NQY19"/>
      <c r="NQZ19"/>
      <c r="NRA19"/>
      <c r="NRB19"/>
      <c r="NRC19"/>
      <c r="NRD19"/>
      <c r="NRE19"/>
      <c r="NRF19"/>
      <c r="NRG19"/>
      <c r="NRH19"/>
      <c r="NRI19"/>
      <c r="NRJ19"/>
      <c r="NRK19"/>
      <c r="NRL19"/>
      <c r="NRM19"/>
      <c r="NRN19"/>
      <c r="NRO19"/>
      <c r="NRP19"/>
      <c r="NRQ19"/>
      <c r="NRR19"/>
      <c r="NRS19"/>
      <c r="NRT19"/>
      <c r="NRU19"/>
      <c r="NRV19"/>
      <c r="NRW19"/>
      <c r="NRX19"/>
      <c r="NRY19"/>
      <c r="NRZ19"/>
      <c r="NSA19"/>
      <c r="NSB19"/>
      <c r="NSC19"/>
      <c r="NSD19"/>
      <c r="NSE19"/>
      <c r="NSF19"/>
      <c r="NSG19"/>
      <c r="NSH19"/>
      <c r="NSI19"/>
      <c r="NSJ19"/>
      <c r="NSK19"/>
      <c r="NSL19"/>
      <c r="NSM19"/>
      <c r="NSN19"/>
      <c r="NSO19"/>
      <c r="NSP19"/>
      <c r="NSQ19"/>
      <c r="NSR19"/>
      <c r="NSS19"/>
      <c r="NST19"/>
      <c r="NSU19"/>
      <c r="NSV19"/>
      <c r="NSW19"/>
      <c r="NSX19"/>
      <c r="NSY19"/>
      <c r="NSZ19"/>
      <c r="NTA19"/>
      <c r="NTB19"/>
      <c r="NTC19"/>
      <c r="NTD19"/>
      <c r="NTE19"/>
      <c r="NTF19"/>
      <c r="NTG19"/>
      <c r="NTH19"/>
      <c r="NTI19"/>
      <c r="NTJ19"/>
      <c r="NTK19"/>
      <c r="NTL19"/>
      <c r="NTM19"/>
      <c r="NTN19"/>
      <c r="NTO19"/>
      <c r="NTP19"/>
      <c r="NTQ19"/>
      <c r="NTR19"/>
      <c r="NTS19"/>
      <c r="NTT19"/>
      <c r="NTU19"/>
      <c r="NTV19"/>
      <c r="NTW19"/>
      <c r="NTX19"/>
      <c r="NTY19"/>
      <c r="NTZ19"/>
      <c r="NUA19"/>
      <c r="NUB19"/>
      <c r="NUC19"/>
      <c r="NUD19"/>
      <c r="NUE19"/>
      <c r="NUF19"/>
      <c r="NUG19"/>
      <c r="NUH19"/>
      <c r="NUI19"/>
      <c r="NUJ19"/>
      <c r="NUK19"/>
      <c r="NUL19"/>
      <c r="NUM19"/>
      <c r="NUN19"/>
      <c r="NUO19"/>
      <c r="NUP19"/>
      <c r="NUQ19"/>
      <c r="NUR19"/>
      <c r="NUS19"/>
      <c r="NUT19"/>
      <c r="NUU19"/>
      <c r="NUV19"/>
      <c r="NUW19"/>
      <c r="NUX19"/>
      <c r="NUY19"/>
      <c r="NUZ19"/>
      <c r="NVA19"/>
      <c r="NVB19"/>
      <c r="NVC19"/>
      <c r="NVD19"/>
      <c r="NVE19"/>
      <c r="NVF19"/>
      <c r="NVG19"/>
      <c r="NVH19"/>
      <c r="NVI19"/>
      <c r="NVJ19"/>
      <c r="NVK19"/>
      <c r="NVL19"/>
      <c r="NVM19"/>
      <c r="NVN19"/>
      <c r="NVO19"/>
      <c r="NVP19"/>
      <c r="NVQ19"/>
      <c r="NVR19"/>
      <c r="NVS19"/>
      <c r="NVT19"/>
      <c r="NVU19"/>
      <c r="NVV19"/>
      <c r="NVW19"/>
      <c r="NVX19"/>
      <c r="NVY19"/>
      <c r="NVZ19"/>
      <c r="NWA19"/>
      <c r="NWB19"/>
      <c r="NWC19"/>
      <c r="NWD19"/>
      <c r="NWE19"/>
      <c r="NWF19"/>
      <c r="NWG19"/>
      <c r="NWH19"/>
      <c r="NWI19"/>
      <c r="NWJ19"/>
      <c r="NWK19"/>
      <c r="NWL19"/>
      <c r="NWM19"/>
      <c r="NWN19"/>
      <c r="NWO19"/>
      <c r="NWP19"/>
      <c r="NWQ19"/>
      <c r="NWR19"/>
      <c r="NWS19"/>
      <c r="NWT19"/>
      <c r="NWU19"/>
      <c r="NWV19"/>
      <c r="NWW19"/>
      <c r="NWX19"/>
      <c r="NWY19"/>
      <c r="NWZ19"/>
      <c r="NXA19"/>
      <c r="NXB19"/>
      <c r="NXC19"/>
      <c r="NXD19"/>
      <c r="NXE19"/>
      <c r="NXF19"/>
      <c r="NXG19"/>
      <c r="NXH19"/>
      <c r="NXI19"/>
      <c r="NXJ19"/>
      <c r="NXK19"/>
      <c r="NXL19"/>
      <c r="NXM19"/>
      <c r="NXN19"/>
      <c r="NXO19"/>
      <c r="NXP19"/>
      <c r="NXQ19"/>
      <c r="NXR19"/>
      <c r="NXS19"/>
      <c r="NXT19"/>
      <c r="NXU19"/>
      <c r="NXV19"/>
      <c r="NXW19"/>
      <c r="NXX19"/>
      <c r="NXY19"/>
      <c r="NXZ19"/>
      <c r="NYA19"/>
      <c r="NYB19"/>
      <c r="NYC19"/>
      <c r="NYD19"/>
      <c r="NYE19"/>
      <c r="NYF19"/>
      <c r="NYG19"/>
      <c r="NYH19"/>
      <c r="NYI19"/>
      <c r="NYJ19"/>
      <c r="NYK19"/>
      <c r="NYL19"/>
      <c r="NYM19"/>
      <c r="NYN19"/>
      <c r="NYO19"/>
      <c r="NYP19"/>
      <c r="NYQ19"/>
      <c r="NYR19"/>
      <c r="NYS19"/>
      <c r="NYT19"/>
      <c r="NYU19"/>
      <c r="NYV19"/>
      <c r="NYW19"/>
      <c r="NYX19"/>
      <c r="NYY19"/>
      <c r="NYZ19"/>
      <c r="NZA19"/>
      <c r="NZB19"/>
      <c r="NZC19"/>
      <c r="NZD19"/>
      <c r="NZE19"/>
      <c r="NZF19"/>
      <c r="NZG19"/>
      <c r="NZH19"/>
      <c r="NZI19"/>
      <c r="NZJ19"/>
      <c r="NZK19"/>
      <c r="NZL19"/>
      <c r="NZM19"/>
      <c r="NZN19"/>
      <c r="NZO19"/>
      <c r="NZP19"/>
      <c r="NZQ19"/>
      <c r="NZR19"/>
      <c r="NZS19"/>
      <c r="NZT19"/>
      <c r="NZU19"/>
      <c r="NZV19"/>
      <c r="NZW19"/>
      <c r="NZX19"/>
      <c r="NZY19"/>
      <c r="NZZ19"/>
      <c r="OAA19"/>
      <c r="OAB19"/>
      <c r="OAC19"/>
      <c r="OAD19"/>
      <c r="OAE19"/>
      <c r="OAF19"/>
      <c r="OAG19"/>
      <c r="OAH19"/>
      <c r="OAI19"/>
      <c r="OAJ19"/>
      <c r="OAK19"/>
      <c r="OAL19"/>
      <c r="OAM19"/>
      <c r="OAN19"/>
      <c r="OAO19"/>
      <c r="OAP19"/>
      <c r="OAQ19"/>
      <c r="OAR19"/>
      <c r="OAS19"/>
      <c r="OAT19"/>
      <c r="OAU19"/>
      <c r="OAV19"/>
      <c r="OAW19"/>
      <c r="OAX19"/>
      <c r="OAY19"/>
      <c r="OAZ19"/>
      <c r="OBA19"/>
      <c r="OBB19"/>
      <c r="OBC19"/>
      <c r="OBD19"/>
      <c r="OBE19"/>
      <c r="OBF19"/>
      <c r="OBG19"/>
      <c r="OBH19"/>
      <c r="OBI19"/>
      <c r="OBJ19"/>
      <c r="OBK19"/>
      <c r="OBL19"/>
      <c r="OBM19"/>
      <c r="OBN19"/>
      <c r="OBO19"/>
      <c r="OBP19"/>
      <c r="OBQ19"/>
      <c r="OBR19"/>
      <c r="OBS19"/>
      <c r="OBT19"/>
      <c r="OBU19"/>
      <c r="OBV19"/>
      <c r="OBW19"/>
      <c r="OBX19"/>
      <c r="OBY19"/>
      <c r="OBZ19"/>
      <c r="OCA19"/>
      <c r="OCB19"/>
      <c r="OCC19"/>
      <c r="OCD19"/>
      <c r="OCE19"/>
      <c r="OCF19"/>
      <c r="OCG19"/>
      <c r="OCH19"/>
      <c r="OCI19"/>
      <c r="OCJ19"/>
      <c r="OCK19"/>
      <c r="OCL19"/>
      <c r="OCM19"/>
      <c r="OCN19"/>
      <c r="OCO19"/>
      <c r="OCP19"/>
      <c r="OCQ19"/>
      <c r="OCR19"/>
      <c r="OCS19"/>
      <c r="OCT19"/>
      <c r="OCU19"/>
      <c r="OCV19"/>
      <c r="OCW19"/>
      <c r="OCX19"/>
      <c r="OCY19"/>
      <c r="OCZ19"/>
      <c r="ODA19"/>
      <c r="ODB19"/>
      <c r="ODC19"/>
      <c r="ODD19"/>
      <c r="ODE19"/>
      <c r="ODF19"/>
      <c r="ODG19"/>
      <c r="ODH19"/>
      <c r="ODI19"/>
      <c r="ODJ19"/>
      <c r="ODK19"/>
      <c r="ODL19"/>
      <c r="ODM19"/>
      <c r="ODN19"/>
      <c r="ODO19"/>
      <c r="ODP19"/>
      <c r="ODQ19"/>
      <c r="ODR19"/>
      <c r="ODS19"/>
      <c r="ODT19"/>
      <c r="ODU19"/>
      <c r="ODV19"/>
      <c r="ODW19"/>
      <c r="ODX19"/>
      <c r="ODY19"/>
      <c r="ODZ19"/>
      <c r="OEA19"/>
      <c r="OEB19"/>
      <c r="OEC19"/>
      <c r="OED19"/>
      <c r="OEE19"/>
      <c r="OEF19"/>
      <c r="OEG19"/>
      <c r="OEH19"/>
      <c r="OEI19"/>
      <c r="OEJ19"/>
      <c r="OEK19"/>
      <c r="OEL19"/>
      <c r="OEM19"/>
      <c r="OEN19"/>
      <c r="OEO19"/>
      <c r="OEP19"/>
      <c r="OEQ19"/>
      <c r="OER19"/>
      <c r="OES19"/>
      <c r="OET19"/>
      <c r="OEU19"/>
      <c r="OEV19"/>
      <c r="OEW19"/>
      <c r="OEX19"/>
      <c r="OEY19"/>
      <c r="OEZ19"/>
      <c r="OFA19"/>
      <c r="OFB19"/>
      <c r="OFC19"/>
      <c r="OFD19"/>
      <c r="OFE19"/>
      <c r="OFF19"/>
      <c r="OFG19"/>
      <c r="OFH19"/>
      <c r="OFI19"/>
      <c r="OFJ19"/>
      <c r="OFK19"/>
      <c r="OFL19"/>
      <c r="OFM19"/>
      <c r="OFN19"/>
      <c r="OFO19"/>
      <c r="OFP19"/>
      <c r="OFQ19"/>
      <c r="OFR19"/>
      <c r="OFS19"/>
      <c r="OFT19"/>
      <c r="OFU19"/>
      <c r="OFV19"/>
      <c r="OFW19"/>
      <c r="OFX19"/>
      <c r="OFY19"/>
      <c r="OFZ19"/>
      <c r="OGA19"/>
      <c r="OGB19"/>
      <c r="OGC19"/>
      <c r="OGD19"/>
      <c r="OGE19"/>
      <c r="OGF19"/>
      <c r="OGG19"/>
      <c r="OGH19"/>
      <c r="OGI19"/>
      <c r="OGJ19"/>
      <c r="OGK19"/>
      <c r="OGL19"/>
      <c r="OGM19"/>
      <c r="OGN19"/>
      <c r="OGO19"/>
      <c r="OGP19"/>
      <c r="OGQ19"/>
      <c r="OGR19"/>
      <c r="OGS19"/>
      <c r="OGT19"/>
      <c r="OGU19"/>
      <c r="OGV19"/>
      <c r="OGW19"/>
      <c r="OGX19"/>
      <c r="OGY19"/>
      <c r="OGZ19"/>
      <c r="OHA19"/>
      <c r="OHB19"/>
      <c r="OHC19"/>
      <c r="OHD19"/>
      <c r="OHE19"/>
      <c r="OHF19"/>
      <c r="OHG19"/>
      <c r="OHH19"/>
      <c r="OHI19"/>
      <c r="OHJ19"/>
      <c r="OHK19"/>
      <c r="OHL19"/>
      <c r="OHM19"/>
      <c r="OHN19"/>
      <c r="OHO19"/>
      <c r="OHP19"/>
      <c r="OHQ19"/>
      <c r="OHR19"/>
      <c r="OHS19"/>
      <c r="OHT19"/>
      <c r="OHU19"/>
      <c r="OHV19"/>
      <c r="OHW19"/>
      <c r="OHX19"/>
      <c r="OHY19"/>
      <c r="OHZ19"/>
      <c r="OIA19"/>
      <c r="OIB19"/>
      <c r="OIC19"/>
      <c r="OID19"/>
      <c r="OIE19"/>
      <c r="OIF19"/>
      <c r="OIG19"/>
      <c r="OIH19"/>
      <c r="OII19"/>
      <c r="OIJ19"/>
      <c r="OIK19"/>
      <c r="OIL19"/>
      <c r="OIM19"/>
      <c r="OIN19"/>
      <c r="OIO19"/>
      <c r="OIP19"/>
      <c r="OIQ19"/>
      <c r="OIR19"/>
      <c r="OIS19"/>
      <c r="OIT19"/>
      <c r="OIU19"/>
      <c r="OIV19"/>
      <c r="OIW19"/>
      <c r="OIX19"/>
      <c r="OIY19"/>
      <c r="OIZ19"/>
      <c r="OJA19"/>
      <c r="OJB19"/>
      <c r="OJC19"/>
      <c r="OJD19"/>
      <c r="OJE19"/>
      <c r="OJF19"/>
      <c r="OJG19"/>
      <c r="OJH19"/>
      <c r="OJI19"/>
      <c r="OJJ19"/>
      <c r="OJK19"/>
      <c r="OJL19"/>
      <c r="OJM19"/>
      <c r="OJN19"/>
      <c r="OJO19"/>
      <c r="OJP19"/>
      <c r="OJQ19"/>
      <c r="OJR19"/>
      <c r="OJS19"/>
      <c r="OJT19"/>
      <c r="OJU19"/>
      <c r="OJV19"/>
      <c r="OJW19"/>
      <c r="OJX19"/>
      <c r="OJY19"/>
      <c r="OJZ19"/>
      <c r="OKA19"/>
      <c r="OKB19"/>
      <c r="OKC19"/>
      <c r="OKD19"/>
      <c r="OKE19"/>
      <c r="OKF19"/>
      <c r="OKG19"/>
      <c r="OKH19"/>
      <c r="OKI19"/>
      <c r="OKJ19"/>
      <c r="OKK19"/>
      <c r="OKL19"/>
      <c r="OKM19"/>
      <c r="OKN19"/>
      <c r="OKO19"/>
      <c r="OKP19"/>
      <c r="OKQ19"/>
      <c r="OKR19"/>
      <c r="OKS19"/>
      <c r="OKT19"/>
      <c r="OKU19"/>
      <c r="OKV19"/>
      <c r="OKW19"/>
      <c r="OKX19"/>
      <c r="OKY19"/>
      <c r="OKZ19"/>
      <c r="OLA19"/>
      <c r="OLB19"/>
      <c r="OLC19"/>
      <c r="OLD19"/>
      <c r="OLE19"/>
      <c r="OLF19"/>
      <c r="OLG19"/>
      <c r="OLH19"/>
      <c r="OLI19"/>
      <c r="OLJ19"/>
      <c r="OLK19"/>
      <c r="OLL19"/>
      <c r="OLM19"/>
      <c r="OLN19"/>
      <c r="OLO19"/>
      <c r="OLP19"/>
      <c r="OLQ19"/>
      <c r="OLR19"/>
      <c r="OLS19"/>
      <c r="OLT19"/>
      <c r="OLU19"/>
      <c r="OLV19"/>
      <c r="OLW19"/>
      <c r="OLX19"/>
      <c r="OLY19"/>
      <c r="OLZ19"/>
      <c r="OMA19"/>
      <c r="OMB19"/>
      <c r="OMC19"/>
      <c r="OMD19"/>
      <c r="OME19"/>
      <c r="OMF19"/>
      <c r="OMG19"/>
      <c r="OMH19"/>
      <c r="OMI19"/>
      <c r="OMJ19"/>
      <c r="OMK19"/>
      <c r="OML19"/>
      <c r="OMM19"/>
      <c r="OMN19"/>
      <c r="OMO19"/>
      <c r="OMP19"/>
      <c r="OMQ19"/>
      <c r="OMR19"/>
      <c r="OMS19"/>
      <c r="OMT19"/>
      <c r="OMU19"/>
      <c r="OMV19"/>
      <c r="OMW19"/>
      <c r="OMX19"/>
      <c r="OMY19"/>
      <c r="OMZ19"/>
      <c r="ONA19"/>
      <c r="ONB19"/>
      <c r="ONC19"/>
      <c r="OND19"/>
      <c r="ONE19"/>
      <c r="ONF19"/>
      <c r="ONG19"/>
      <c r="ONH19"/>
      <c r="ONI19"/>
      <c r="ONJ19"/>
      <c r="ONK19"/>
      <c r="ONL19"/>
      <c r="ONM19"/>
      <c r="ONN19"/>
      <c r="ONO19"/>
      <c r="ONP19"/>
      <c r="ONQ19"/>
      <c r="ONR19"/>
      <c r="ONS19"/>
      <c r="ONT19"/>
      <c r="ONU19"/>
      <c r="ONV19"/>
      <c r="ONW19"/>
      <c r="ONX19"/>
      <c r="ONY19"/>
      <c r="ONZ19"/>
      <c r="OOA19"/>
      <c r="OOB19"/>
      <c r="OOC19"/>
      <c r="OOD19"/>
      <c r="OOE19"/>
      <c r="OOF19"/>
      <c r="OOG19"/>
      <c r="OOH19"/>
      <c r="OOI19"/>
      <c r="OOJ19"/>
      <c r="OOK19"/>
      <c r="OOL19"/>
      <c r="OOM19"/>
      <c r="OON19"/>
      <c r="OOO19"/>
      <c r="OOP19"/>
      <c r="OOQ19"/>
      <c r="OOR19"/>
      <c r="OOS19"/>
      <c r="OOT19"/>
      <c r="OOU19"/>
      <c r="OOV19"/>
      <c r="OOW19"/>
      <c r="OOX19"/>
      <c r="OOY19"/>
      <c r="OOZ19"/>
      <c r="OPA19"/>
      <c r="OPB19"/>
      <c r="OPC19"/>
      <c r="OPD19"/>
      <c r="OPE19"/>
      <c r="OPF19"/>
      <c r="OPG19"/>
      <c r="OPH19"/>
      <c r="OPI19"/>
      <c r="OPJ19"/>
      <c r="OPK19"/>
      <c r="OPL19"/>
      <c r="OPM19"/>
      <c r="OPN19"/>
      <c r="OPO19"/>
      <c r="OPP19"/>
      <c r="OPQ19"/>
      <c r="OPR19"/>
      <c r="OPS19"/>
      <c r="OPT19"/>
      <c r="OPU19"/>
      <c r="OPV19"/>
      <c r="OPW19"/>
      <c r="OPX19"/>
      <c r="OPY19"/>
      <c r="OPZ19"/>
      <c r="OQA19"/>
      <c r="OQB19"/>
      <c r="OQC19"/>
      <c r="OQD19"/>
      <c r="OQE19"/>
      <c r="OQF19"/>
      <c r="OQG19"/>
      <c r="OQH19"/>
      <c r="OQI19"/>
      <c r="OQJ19"/>
      <c r="OQK19"/>
      <c r="OQL19"/>
      <c r="OQM19"/>
      <c r="OQN19"/>
      <c r="OQO19"/>
      <c r="OQP19"/>
      <c r="OQQ19"/>
      <c r="OQR19"/>
      <c r="OQS19"/>
      <c r="OQT19"/>
      <c r="OQU19"/>
      <c r="OQV19"/>
      <c r="OQW19"/>
      <c r="OQX19"/>
      <c r="OQY19"/>
      <c r="OQZ19"/>
      <c r="ORA19"/>
      <c r="ORB19"/>
      <c r="ORC19"/>
      <c r="ORD19"/>
      <c r="ORE19"/>
      <c r="ORF19"/>
      <c r="ORG19"/>
      <c r="ORH19"/>
      <c r="ORI19"/>
      <c r="ORJ19"/>
      <c r="ORK19"/>
      <c r="ORL19"/>
      <c r="ORM19"/>
      <c r="ORN19"/>
      <c r="ORO19"/>
      <c r="ORP19"/>
      <c r="ORQ19"/>
      <c r="ORR19"/>
      <c r="ORS19"/>
      <c r="ORT19"/>
      <c r="ORU19"/>
      <c r="ORV19"/>
      <c r="ORW19"/>
      <c r="ORX19"/>
      <c r="ORY19"/>
      <c r="ORZ19"/>
      <c r="OSA19"/>
      <c r="OSB19"/>
      <c r="OSC19"/>
      <c r="OSD19"/>
      <c r="OSE19"/>
      <c r="OSF19"/>
      <c r="OSG19"/>
      <c r="OSH19"/>
      <c r="OSI19"/>
      <c r="OSJ19"/>
      <c r="OSK19"/>
      <c r="OSL19"/>
      <c r="OSM19"/>
      <c r="OSN19"/>
      <c r="OSO19"/>
      <c r="OSP19"/>
      <c r="OSQ19"/>
      <c r="OSR19"/>
      <c r="OSS19"/>
      <c r="OST19"/>
      <c r="OSU19"/>
      <c r="OSV19"/>
      <c r="OSW19"/>
      <c r="OSX19"/>
      <c r="OSY19"/>
      <c r="OSZ19"/>
      <c r="OTA19"/>
      <c r="OTB19"/>
      <c r="OTC19"/>
      <c r="OTD19"/>
      <c r="OTE19"/>
      <c r="OTF19"/>
      <c r="OTG19"/>
      <c r="OTH19"/>
      <c r="OTI19"/>
      <c r="OTJ19"/>
      <c r="OTK19"/>
      <c r="OTL19"/>
      <c r="OTM19"/>
      <c r="OTN19"/>
      <c r="OTO19"/>
      <c r="OTP19"/>
      <c r="OTQ19"/>
      <c r="OTR19"/>
      <c r="OTS19"/>
      <c r="OTT19"/>
      <c r="OTU19"/>
      <c r="OTV19"/>
      <c r="OTW19"/>
      <c r="OTX19"/>
      <c r="OTY19"/>
      <c r="OTZ19"/>
      <c r="OUA19"/>
      <c r="OUB19"/>
      <c r="OUC19"/>
      <c r="OUD19"/>
      <c r="OUE19"/>
      <c r="OUF19"/>
      <c r="OUG19"/>
      <c r="OUH19"/>
      <c r="OUI19"/>
      <c r="OUJ19"/>
      <c r="OUK19"/>
      <c r="OUL19"/>
      <c r="OUM19"/>
      <c r="OUN19"/>
      <c r="OUO19"/>
      <c r="OUP19"/>
      <c r="OUQ19"/>
      <c r="OUR19"/>
      <c r="OUS19"/>
      <c r="OUT19"/>
      <c r="OUU19"/>
      <c r="OUV19"/>
      <c r="OUW19"/>
      <c r="OUX19"/>
      <c r="OUY19"/>
      <c r="OUZ19"/>
      <c r="OVA19"/>
      <c r="OVB19"/>
      <c r="OVC19"/>
      <c r="OVD19"/>
      <c r="OVE19"/>
      <c r="OVF19"/>
      <c r="OVG19"/>
      <c r="OVH19"/>
      <c r="OVI19"/>
      <c r="OVJ19"/>
      <c r="OVK19"/>
      <c r="OVL19"/>
      <c r="OVM19"/>
      <c r="OVN19"/>
      <c r="OVO19"/>
      <c r="OVP19"/>
      <c r="OVQ19"/>
      <c r="OVR19"/>
      <c r="OVS19"/>
      <c r="OVT19"/>
      <c r="OVU19"/>
      <c r="OVV19"/>
      <c r="OVW19"/>
      <c r="OVX19"/>
      <c r="OVY19"/>
      <c r="OVZ19"/>
      <c r="OWA19"/>
      <c r="OWB19"/>
      <c r="OWC19"/>
      <c r="OWD19"/>
      <c r="OWE19"/>
      <c r="OWF19"/>
      <c r="OWG19"/>
      <c r="OWH19"/>
      <c r="OWI19"/>
      <c r="OWJ19"/>
      <c r="OWK19"/>
      <c r="OWL19"/>
      <c r="OWM19"/>
      <c r="OWN19"/>
      <c r="OWO19"/>
      <c r="OWP19"/>
      <c r="OWQ19"/>
      <c r="OWR19"/>
      <c r="OWS19"/>
      <c r="OWT19"/>
      <c r="OWU19"/>
      <c r="OWV19"/>
      <c r="OWW19"/>
      <c r="OWX19"/>
      <c r="OWY19"/>
      <c r="OWZ19"/>
      <c r="OXA19"/>
      <c r="OXB19"/>
      <c r="OXC19"/>
      <c r="OXD19"/>
      <c r="OXE19"/>
      <c r="OXF19"/>
      <c r="OXG19"/>
      <c r="OXH19"/>
      <c r="OXI19"/>
      <c r="OXJ19"/>
      <c r="OXK19"/>
      <c r="OXL19"/>
      <c r="OXM19"/>
      <c r="OXN19"/>
      <c r="OXO19"/>
      <c r="OXP19"/>
      <c r="OXQ19"/>
      <c r="OXR19"/>
      <c r="OXS19"/>
      <c r="OXT19"/>
      <c r="OXU19"/>
      <c r="OXV19"/>
      <c r="OXW19"/>
      <c r="OXX19"/>
      <c r="OXY19"/>
      <c r="OXZ19"/>
      <c r="OYA19"/>
      <c r="OYB19"/>
      <c r="OYC19"/>
      <c r="OYD19"/>
      <c r="OYE19"/>
      <c r="OYF19"/>
      <c r="OYG19"/>
      <c r="OYH19"/>
      <c r="OYI19"/>
      <c r="OYJ19"/>
      <c r="OYK19"/>
      <c r="OYL19"/>
      <c r="OYM19"/>
      <c r="OYN19"/>
      <c r="OYO19"/>
      <c r="OYP19"/>
      <c r="OYQ19"/>
      <c r="OYR19"/>
      <c r="OYS19"/>
      <c r="OYT19"/>
      <c r="OYU19"/>
      <c r="OYV19"/>
      <c r="OYW19"/>
      <c r="OYX19"/>
      <c r="OYY19"/>
      <c r="OYZ19"/>
      <c r="OZA19"/>
      <c r="OZB19"/>
      <c r="OZC19"/>
      <c r="OZD19"/>
      <c r="OZE19"/>
      <c r="OZF19"/>
      <c r="OZG19"/>
      <c r="OZH19"/>
      <c r="OZI19"/>
      <c r="OZJ19"/>
      <c r="OZK19"/>
      <c r="OZL19"/>
      <c r="OZM19"/>
      <c r="OZN19"/>
      <c r="OZO19"/>
      <c r="OZP19"/>
      <c r="OZQ19"/>
      <c r="OZR19"/>
      <c r="OZS19"/>
      <c r="OZT19"/>
      <c r="OZU19"/>
      <c r="OZV19"/>
      <c r="OZW19"/>
      <c r="OZX19"/>
      <c r="OZY19"/>
      <c r="OZZ19"/>
      <c r="PAA19"/>
      <c r="PAB19"/>
      <c r="PAC19"/>
      <c r="PAD19"/>
      <c r="PAE19"/>
      <c r="PAF19"/>
      <c r="PAG19"/>
      <c r="PAH19"/>
      <c r="PAI19"/>
      <c r="PAJ19"/>
      <c r="PAK19"/>
      <c r="PAL19"/>
      <c r="PAM19"/>
      <c r="PAN19"/>
      <c r="PAO19"/>
      <c r="PAP19"/>
      <c r="PAQ19"/>
      <c r="PAR19"/>
      <c r="PAS19"/>
      <c r="PAT19"/>
      <c r="PAU19"/>
      <c r="PAV19"/>
      <c r="PAW19"/>
      <c r="PAX19"/>
      <c r="PAY19"/>
      <c r="PAZ19"/>
      <c r="PBA19"/>
      <c r="PBB19"/>
      <c r="PBC19"/>
      <c r="PBD19"/>
      <c r="PBE19"/>
      <c r="PBF19"/>
      <c r="PBG19"/>
      <c r="PBH19"/>
      <c r="PBI19"/>
      <c r="PBJ19"/>
      <c r="PBK19"/>
      <c r="PBL19"/>
      <c r="PBM19"/>
      <c r="PBN19"/>
      <c r="PBO19"/>
      <c r="PBP19"/>
      <c r="PBQ19"/>
      <c r="PBR19"/>
      <c r="PBS19"/>
      <c r="PBT19"/>
      <c r="PBU19"/>
      <c r="PBV19"/>
      <c r="PBW19"/>
      <c r="PBX19"/>
      <c r="PBY19"/>
      <c r="PBZ19"/>
      <c r="PCA19"/>
      <c r="PCB19"/>
      <c r="PCC19"/>
      <c r="PCD19"/>
      <c r="PCE19"/>
      <c r="PCF19"/>
      <c r="PCG19"/>
      <c r="PCH19"/>
      <c r="PCI19"/>
      <c r="PCJ19"/>
      <c r="PCK19"/>
      <c r="PCL19"/>
      <c r="PCM19"/>
      <c r="PCN19"/>
      <c r="PCO19"/>
      <c r="PCP19"/>
      <c r="PCQ19"/>
      <c r="PCR19"/>
      <c r="PCS19"/>
      <c r="PCT19"/>
      <c r="PCU19"/>
      <c r="PCV19"/>
      <c r="PCW19"/>
      <c r="PCX19"/>
      <c r="PCY19"/>
      <c r="PCZ19"/>
      <c r="PDA19"/>
      <c r="PDB19"/>
      <c r="PDC19"/>
      <c r="PDD19"/>
      <c r="PDE19"/>
      <c r="PDF19"/>
      <c r="PDG19"/>
      <c r="PDH19"/>
      <c r="PDI19"/>
      <c r="PDJ19"/>
      <c r="PDK19"/>
      <c r="PDL19"/>
      <c r="PDM19"/>
      <c r="PDN19"/>
      <c r="PDO19"/>
      <c r="PDP19"/>
      <c r="PDQ19"/>
      <c r="PDR19"/>
      <c r="PDS19"/>
      <c r="PDT19"/>
      <c r="PDU19"/>
      <c r="PDV19"/>
      <c r="PDW19"/>
      <c r="PDX19"/>
      <c r="PDY19"/>
      <c r="PDZ19"/>
      <c r="PEA19"/>
      <c r="PEB19"/>
      <c r="PEC19"/>
      <c r="PED19"/>
      <c r="PEE19"/>
      <c r="PEF19"/>
      <c r="PEG19"/>
      <c r="PEH19"/>
      <c r="PEI19"/>
      <c r="PEJ19"/>
      <c r="PEK19"/>
      <c r="PEL19"/>
      <c r="PEM19"/>
      <c r="PEN19"/>
      <c r="PEO19"/>
      <c r="PEP19"/>
      <c r="PEQ19"/>
      <c r="PER19"/>
      <c r="PES19"/>
      <c r="PET19"/>
      <c r="PEU19"/>
      <c r="PEV19"/>
      <c r="PEW19"/>
      <c r="PEX19"/>
      <c r="PEY19"/>
      <c r="PEZ19"/>
      <c r="PFA19"/>
      <c r="PFB19"/>
      <c r="PFC19"/>
      <c r="PFD19"/>
      <c r="PFE19"/>
      <c r="PFF19"/>
      <c r="PFG19"/>
      <c r="PFH19"/>
      <c r="PFI19"/>
      <c r="PFJ19"/>
      <c r="PFK19"/>
      <c r="PFL19"/>
      <c r="PFM19"/>
      <c r="PFN19"/>
      <c r="PFO19"/>
      <c r="PFP19"/>
      <c r="PFQ19"/>
      <c r="PFR19"/>
      <c r="PFS19"/>
      <c r="PFT19"/>
      <c r="PFU19"/>
      <c r="PFV19"/>
      <c r="PFW19"/>
      <c r="PFX19"/>
      <c r="PFY19"/>
      <c r="PFZ19"/>
      <c r="PGA19"/>
      <c r="PGB19"/>
      <c r="PGC19"/>
      <c r="PGD19"/>
      <c r="PGE19"/>
      <c r="PGF19"/>
      <c r="PGG19"/>
      <c r="PGH19"/>
      <c r="PGI19"/>
      <c r="PGJ19"/>
      <c r="PGK19"/>
      <c r="PGL19"/>
      <c r="PGM19"/>
      <c r="PGN19"/>
      <c r="PGO19"/>
      <c r="PGP19"/>
      <c r="PGQ19"/>
      <c r="PGR19"/>
      <c r="PGS19"/>
      <c r="PGT19"/>
      <c r="PGU19"/>
      <c r="PGV19"/>
      <c r="PGW19"/>
      <c r="PGX19"/>
      <c r="PGY19"/>
      <c r="PGZ19"/>
      <c r="PHA19"/>
      <c r="PHB19"/>
      <c r="PHC19"/>
      <c r="PHD19"/>
      <c r="PHE19"/>
      <c r="PHF19"/>
      <c r="PHG19"/>
      <c r="PHH19"/>
      <c r="PHI19"/>
      <c r="PHJ19"/>
      <c r="PHK19"/>
      <c r="PHL19"/>
      <c r="PHM19"/>
      <c r="PHN19"/>
      <c r="PHO19"/>
      <c r="PHP19"/>
      <c r="PHQ19"/>
      <c r="PHR19"/>
      <c r="PHS19"/>
      <c r="PHT19"/>
      <c r="PHU19"/>
      <c r="PHV19"/>
      <c r="PHW19"/>
      <c r="PHX19"/>
      <c r="PHY19"/>
      <c r="PHZ19"/>
      <c r="PIA19"/>
      <c r="PIB19"/>
      <c r="PIC19"/>
      <c r="PID19"/>
      <c r="PIE19"/>
      <c r="PIF19"/>
      <c r="PIG19"/>
      <c r="PIH19"/>
      <c r="PII19"/>
      <c r="PIJ19"/>
      <c r="PIK19"/>
      <c r="PIL19"/>
      <c r="PIM19"/>
      <c r="PIN19"/>
      <c r="PIO19"/>
      <c r="PIP19"/>
      <c r="PIQ19"/>
      <c r="PIR19"/>
      <c r="PIS19"/>
      <c r="PIT19"/>
      <c r="PIU19"/>
      <c r="PIV19"/>
      <c r="PIW19"/>
      <c r="PIX19"/>
      <c r="PIY19"/>
      <c r="PIZ19"/>
      <c r="PJA19"/>
      <c r="PJB19"/>
      <c r="PJC19"/>
      <c r="PJD19"/>
      <c r="PJE19"/>
      <c r="PJF19"/>
      <c r="PJG19"/>
      <c r="PJH19"/>
      <c r="PJI19"/>
      <c r="PJJ19"/>
      <c r="PJK19"/>
      <c r="PJL19"/>
      <c r="PJM19"/>
      <c r="PJN19"/>
      <c r="PJO19"/>
      <c r="PJP19"/>
      <c r="PJQ19"/>
      <c r="PJR19"/>
      <c r="PJS19"/>
      <c r="PJT19"/>
      <c r="PJU19"/>
      <c r="PJV19"/>
      <c r="PJW19"/>
      <c r="PJX19"/>
      <c r="PJY19"/>
      <c r="PJZ19"/>
      <c r="PKA19"/>
      <c r="PKB19"/>
      <c r="PKC19"/>
      <c r="PKD19"/>
      <c r="PKE19"/>
      <c r="PKF19"/>
      <c r="PKG19"/>
      <c r="PKH19"/>
      <c r="PKI19"/>
      <c r="PKJ19"/>
      <c r="PKK19"/>
      <c r="PKL19"/>
      <c r="PKM19"/>
      <c r="PKN19"/>
      <c r="PKO19"/>
      <c r="PKP19"/>
      <c r="PKQ19"/>
      <c r="PKR19"/>
      <c r="PKS19"/>
      <c r="PKT19"/>
      <c r="PKU19"/>
      <c r="PKV19"/>
      <c r="PKW19"/>
      <c r="PKX19"/>
      <c r="PKY19"/>
      <c r="PKZ19"/>
      <c r="PLA19"/>
      <c r="PLB19"/>
      <c r="PLC19"/>
      <c r="PLD19"/>
      <c r="PLE19"/>
      <c r="PLF19"/>
      <c r="PLG19"/>
      <c r="PLH19"/>
      <c r="PLI19"/>
      <c r="PLJ19"/>
      <c r="PLK19"/>
      <c r="PLL19"/>
      <c r="PLM19"/>
      <c r="PLN19"/>
      <c r="PLO19"/>
      <c r="PLP19"/>
      <c r="PLQ19"/>
      <c r="PLR19"/>
      <c r="PLS19"/>
      <c r="PLT19"/>
      <c r="PLU19"/>
      <c r="PLV19"/>
      <c r="PLW19"/>
      <c r="PLX19"/>
      <c r="PLY19"/>
      <c r="PLZ19"/>
      <c r="PMA19"/>
      <c r="PMB19"/>
      <c r="PMC19"/>
      <c r="PMD19"/>
      <c r="PME19"/>
      <c r="PMF19"/>
      <c r="PMG19"/>
      <c r="PMH19"/>
      <c r="PMI19"/>
      <c r="PMJ19"/>
      <c r="PMK19"/>
      <c r="PML19"/>
      <c r="PMM19"/>
      <c r="PMN19"/>
      <c r="PMO19"/>
      <c r="PMP19"/>
      <c r="PMQ19"/>
      <c r="PMR19"/>
      <c r="PMS19"/>
      <c r="PMT19"/>
      <c r="PMU19"/>
      <c r="PMV19"/>
      <c r="PMW19"/>
      <c r="PMX19"/>
      <c r="PMY19"/>
      <c r="PMZ19"/>
      <c r="PNA19"/>
      <c r="PNB19"/>
      <c r="PNC19"/>
      <c r="PND19"/>
      <c r="PNE19"/>
      <c r="PNF19"/>
      <c r="PNG19"/>
      <c r="PNH19"/>
      <c r="PNI19"/>
      <c r="PNJ19"/>
      <c r="PNK19"/>
      <c r="PNL19"/>
      <c r="PNM19"/>
      <c r="PNN19"/>
      <c r="PNO19"/>
      <c r="PNP19"/>
      <c r="PNQ19"/>
      <c r="PNR19"/>
      <c r="PNS19"/>
      <c r="PNT19"/>
      <c r="PNU19"/>
      <c r="PNV19"/>
      <c r="PNW19"/>
      <c r="PNX19"/>
      <c r="PNY19"/>
      <c r="PNZ19"/>
      <c r="POA19"/>
      <c r="POB19"/>
      <c r="POC19"/>
      <c r="POD19"/>
      <c r="POE19"/>
      <c r="POF19"/>
      <c r="POG19"/>
      <c r="POH19"/>
      <c r="POI19"/>
      <c r="POJ19"/>
      <c r="POK19"/>
      <c r="POL19"/>
      <c r="POM19"/>
      <c r="PON19"/>
      <c r="POO19"/>
      <c r="POP19"/>
      <c r="POQ19"/>
      <c r="POR19"/>
      <c r="POS19"/>
      <c r="POT19"/>
      <c r="POU19"/>
      <c r="POV19"/>
      <c r="POW19"/>
      <c r="POX19"/>
      <c r="POY19"/>
      <c r="POZ19"/>
      <c r="PPA19"/>
      <c r="PPB19"/>
      <c r="PPC19"/>
      <c r="PPD19"/>
      <c r="PPE19"/>
      <c r="PPF19"/>
      <c r="PPG19"/>
      <c r="PPH19"/>
      <c r="PPI19"/>
      <c r="PPJ19"/>
      <c r="PPK19"/>
      <c r="PPL19"/>
      <c r="PPM19"/>
      <c r="PPN19"/>
      <c r="PPO19"/>
      <c r="PPP19"/>
      <c r="PPQ19"/>
      <c r="PPR19"/>
      <c r="PPS19"/>
      <c r="PPT19"/>
      <c r="PPU19"/>
      <c r="PPV19"/>
      <c r="PPW19"/>
      <c r="PPX19"/>
      <c r="PPY19"/>
      <c r="PPZ19"/>
      <c r="PQA19"/>
      <c r="PQB19"/>
      <c r="PQC19"/>
      <c r="PQD19"/>
      <c r="PQE19"/>
      <c r="PQF19"/>
      <c r="PQG19"/>
      <c r="PQH19"/>
      <c r="PQI19"/>
      <c r="PQJ19"/>
      <c r="PQK19"/>
      <c r="PQL19"/>
      <c r="PQM19"/>
      <c r="PQN19"/>
      <c r="PQO19"/>
      <c r="PQP19"/>
      <c r="PQQ19"/>
      <c r="PQR19"/>
      <c r="PQS19"/>
      <c r="PQT19"/>
      <c r="PQU19"/>
      <c r="PQV19"/>
      <c r="PQW19"/>
      <c r="PQX19"/>
      <c r="PQY19"/>
      <c r="PQZ19"/>
      <c r="PRA19"/>
      <c r="PRB19"/>
      <c r="PRC19"/>
      <c r="PRD19"/>
      <c r="PRE19"/>
      <c r="PRF19"/>
      <c r="PRG19"/>
      <c r="PRH19"/>
      <c r="PRI19"/>
      <c r="PRJ19"/>
      <c r="PRK19"/>
      <c r="PRL19"/>
      <c r="PRM19"/>
      <c r="PRN19"/>
      <c r="PRO19"/>
      <c r="PRP19"/>
      <c r="PRQ19"/>
      <c r="PRR19"/>
      <c r="PRS19"/>
      <c r="PRT19"/>
      <c r="PRU19"/>
      <c r="PRV19"/>
      <c r="PRW19"/>
      <c r="PRX19"/>
      <c r="PRY19"/>
      <c r="PRZ19"/>
      <c r="PSA19"/>
      <c r="PSB19"/>
      <c r="PSC19"/>
      <c r="PSD19"/>
      <c r="PSE19"/>
      <c r="PSF19"/>
      <c r="PSG19"/>
      <c r="PSH19"/>
      <c r="PSI19"/>
      <c r="PSJ19"/>
      <c r="PSK19"/>
      <c r="PSL19"/>
      <c r="PSM19"/>
      <c r="PSN19"/>
      <c r="PSO19"/>
      <c r="PSP19"/>
      <c r="PSQ19"/>
      <c r="PSR19"/>
      <c r="PSS19"/>
      <c r="PST19"/>
      <c r="PSU19"/>
      <c r="PSV19"/>
      <c r="PSW19"/>
      <c r="PSX19"/>
      <c r="PSY19"/>
      <c r="PSZ19"/>
      <c r="PTA19"/>
      <c r="PTB19"/>
      <c r="PTC19"/>
      <c r="PTD19"/>
      <c r="PTE19"/>
      <c r="PTF19"/>
      <c r="PTG19"/>
      <c r="PTH19"/>
      <c r="PTI19"/>
      <c r="PTJ19"/>
      <c r="PTK19"/>
      <c r="PTL19"/>
      <c r="PTM19"/>
      <c r="PTN19"/>
      <c r="PTO19"/>
      <c r="PTP19"/>
      <c r="PTQ19"/>
      <c r="PTR19"/>
      <c r="PTS19"/>
      <c r="PTT19"/>
      <c r="PTU19"/>
      <c r="PTV19"/>
      <c r="PTW19"/>
      <c r="PTX19"/>
      <c r="PTY19"/>
      <c r="PTZ19"/>
      <c r="PUA19"/>
      <c r="PUB19"/>
      <c r="PUC19"/>
      <c r="PUD19"/>
      <c r="PUE19"/>
      <c r="PUF19"/>
      <c r="PUG19"/>
      <c r="PUH19"/>
      <c r="PUI19"/>
      <c r="PUJ19"/>
      <c r="PUK19"/>
      <c r="PUL19"/>
      <c r="PUM19"/>
      <c r="PUN19"/>
      <c r="PUO19"/>
      <c r="PUP19"/>
      <c r="PUQ19"/>
      <c r="PUR19"/>
      <c r="PUS19"/>
      <c r="PUT19"/>
      <c r="PUU19"/>
      <c r="PUV19"/>
      <c r="PUW19"/>
      <c r="PUX19"/>
      <c r="PUY19"/>
      <c r="PUZ19"/>
      <c r="PVA19"/>
      <c r="PVB19"/>
      <c r="PVC19"/>
      <c r="PVD19"/>
      <c r="PVE19"/>
      <c r="PVF19"/>
      <c r="PVG19"/>
      <c r="PVH19"/>
      <c r="PVI19"/>
      <c r="PVJ19"/>
      <c r="PVK19"/>
      <c r="PVL19"/>
      <c r="PVM19"/>
      <c r="PVN19"/>
      <c r="PVO19"/>
      <c r="PVP19"/>
      <c r="PVQ19"/>
      <c r="PVR19"/>
      <c r="PVS19"/>
      <c r="PVT19"/>
      <c r="PVU19"/>
      <c r="PVV19"/>
      <c r="PVW19"/>
      <c r="PVX19"/>
      <c r="PVY19"/>
      <c r="PVZ19"/>
      <c r="PWA19"/>
      <c r="PWB19"/>
      <c r="PWC19"/>
      <c r="PWD19"/>
      <c r="PWE19"/>
      <c r="PWF19"/>
      <c r="PWG19"/>
      <c r="PWH19"/>
      <c r="PWI19"/>
      <c r="PWJ19"/>
      <c r="PWK19"/>
      <c r="PWL19"/>
      <c r="PWM19"/>
      <c r="PWN19"/>
      <c r="PWO19"/>
      <c r="PWP19"/>
      <c r="PWQ19"/>
      <c r="PWR19"/>
      <c r="PWS19"/>
      <c r="PWT19"/>
      <c r="PWU19"/>
      <c r="PWV19"/>
      <c r="PWW19"/>
      <c r="PWX19"/>
      <c r="PWY19"/>
      <c r="PWZ19"/>
      <c r="PXA19"/>
      <c r="PXB19"/>
      <c r="PXC19"/>
      <c r="PXD19"/>
      <c r="PXE19"/>
      <c r="PXF19"/>
      <c r="PXG19"/>
      <c r="PXH19"/>
      <c r="PXI19"/>
      <c r="PXJ19"/>
      <c r="PXK19"/>
      <c r="PXL19"/>
      <c r="PXM19"/>
      <c r="PXN19"/>
      <c r="PXO19"/>
      <c r="PXP19"/>
      <c r="PXQ19"/>
      <c r="PXR19"/>
      <c r="PXS19"/>
      <c r="PXT19"/>
      <c r="PXU19"/>
      <c r="PXV19"/>
      <c r="PXW19"/>
      <c r="PXX19"/>
      <c r="PXY19"/>
      <c r="PXZ19"/>
      <c r="PYA19"/>
      <c r="PYB19"/>
      <c r="PYC19"/>
      <c r="PYD19"/>
      <c r="PYE19"/>
      <c r="PYF19"/>
      <c r="PYG19"/>
      <c r="PYH19"/>
      <c r="PYI19"/>
      <c r="PYJ19"/>
      <c r="PYK19"/>
      <c r="PYL19"/>
      <c r="PYM19"/>
      <c r="PYN19"/>
      <c r="PYO19"/>
      <c r="PYP19"/>
      <c r="PYQ19"/>
      <c r="PYR19"/>
      <c r="PYS19"/>
      <c r="PYT19"/>
      <c r="PYU19"/>
      <c r="PYV19"/>
      <c r="PYW19"/>
      <c r="PYX19"/>
      <c r="PYY19"/>
      <c r="PYZ19"/>
      <c r="PZA19"/>
      <c r="PZB19"/>
      <c r="PZC19"/>
      <c r="PZD19"/>
      <c r="PZE19"/>
      <c r="PZF19"/>
      <c r="PZG19"/>
      <c r="PZH19"/>
      <c r="PZI19"/>
      <c r="PZJ19"/>
      <c r="PZK19"/>
      <c r="PZL19"/>
      <c r="PZM19"/>
      <c r="PZN19"/>
      <c r="PZO19"/>
      <c r="PZP19"/>
      <c r="PZQ19"/>
      <c r="PZR19"/>
      <c r="PZS19"/>
      <c r="PZT19"/>
      <c r="PZU19"/>
      <c r="PZV19"/>
      <c r="PZW19"/>
      <c r="PZX19"/>
      <c r="PZY19"/>
      <c r="PZZ19"/>
      <c r="QAA19"/>
      <c r="QAB19"/>
      <c r="QAC19"/>
      <c r="QAD19"/>
      <c r="QAE19"/>
      <c r="QAF19"/>
      <c r="QAG19"/>
      <c r="QAH19"/>
      <c r="QAI19"/>
      <c r="QAJ19"/>
      <c r="QAK19"/>
      <c r="QAL19"/>
      <c r="QAM19"/>
      <c r="QAN19"/>
      <c r="QAO19"/>
      <c r="QAP19"/>
      <c r="QAQ19"/>
      <c r="QAR19"/>
      <c r="QAS19"/>
      <c r="QAT19"/>
      <c r="QAU19"/>
      <c r="QAV19"/>
      <c r="QAW19"/>
      <c r="QAX19"/>
      <c r="QAY19"/>
      <c r="QAZ19"/>
      <c r="QBA19"/>
      <c r="QBB19"/>
      <c r="QBC19"/>
      <c r="QBD19"/>
      <c r="QBE19"/>
      <c r="QBF19"/>
      <c r="QBG19"/>
      <c r="QBH19"/>
      <c r="QBI19"/>
      <c r="QBJ19"/>
      <c r="QBK19"/>
      <c r="QBL19"/>
      <c r="QBM19"/>
      <c r="QBN19"/>
      <c r="QBO19"/>
      <c r="QBP19"/>
      <c r="QBQ19"/>
      <c r="QBR19"/>
      <c r="QBS19"/>
      <c r="QBT19"/>
      <c r="QBU19"/>
      <c r="QBV19"/>
      <c r="QBW19"/>
      <c r="QBX19"/>
      <c r="QBY19"/>
      <c r="QBZ19"/>
      <c r="QCA19"/>
      <c r="QCB19"/>
      <c r="QCC19"/>
      <c r="QCD19"/>
      <c r="QCE19"/>
      <c r="QCF19"/>
      <c r="QCG19"/>
      <c r="QCH19"/>
      <c r="QCI19"/>
      <c r="QCJ19"/>
      <c r="QCK19"/>
      <c r="QCL19"/>
      <c r="QCM19"/>
      <c r="QCN19"/>
      <c r="QCO19"/>
      <c r="QCP19"/>
      <c r="QCQ19"/>
      <c r="QCR19"/>
      <c r="QCS19"/>
      <c r="QCT19"/>
      <c r="QCU19"/>
      <c r="QCV19"/>
      <c r="QCW19"/>
      <c r="QCX19"/>
      <c r="QCY19"/>
      <c r="QCZ19"/>
      <c r="QDA19"/>
      <c r="QDB19"/>
      <c r="QDC19"/>
      <c r="QDD19"/>
      <c r="QDE19"/>
      <c r="QDF19"/>
      <c r="QDG19"/>
      <c r="QDH19"/>
      <c r="QDI19"/>
      <c r="QDJ19"/>
      <c r="QDK19"/>
      <c r="QDL19"/>
      <c r="QDM19"/>
      <c r="QDN19"/>
      <c r="QDO19"/>
      <c r="QDP19"/>
      <c r="QDQ19"/>
      <c r="QDR19"/>
      <c r="QDS19"/>
      <c r="QDT19"/>
      <c r="QDU19"/>
      <c r="QDV19"/>
      <c r="QDW19"/>
      <c r="QDX19"/>
      <c r="QDY19"/>
      <c r="QDZ19"/>
      <c r="QEA19"/>
      <c r="QEB19"/>
      <c r="QEC19"/>
      <c r="QED19"/>
      <c r="QEE19"/>
      <c r="QEF19"/>
      <c r="QEG19"/>
      <c r="QEH19"/>
      <c r="QEI19"/>
      <c r="QEJ19"/>
      <c r="QEK19"/>
      <c r="QEL19"/>
      <c r="QEM19"/>
      <c r="QEN19"/>
      <c r="QEO19"/>
      <c r="QEP19"/>
      <c r="QEQ19"/>
      <c r="QER19"/>
      <c r="QES19"/>
      <c r="QET19"/>
      <c r="QEU19"/>
      <c r="QEV19"/>
      <c r="QEW19"/>
      <c r="QEX19"/>
      <c r="QEY19"/>
      <c r="QEZ19"/>
      <c r="QFA19"/>
      <c r="QFB19"/>
      <c r="QFC19"/>
      <c r="QFD19"/>
      <c r="QFE19"/>
      <c r="QFF19"/>
      <c r="QFG19"/>
      <c r="QFH19"/>
      <c r="QFI19"/>
      <c r="QFJ19"/>
      <c r="QFK19"/>
      <c r="QFL19"/>
      <c r="QFM19"/>
      <c r="QFN19"/>
      <c r="QFO19"/>
      <c r="QFP19"/>
      <c r="QFQ19"/>
      <c r="QFR19"/>
      <c r="QFS19"/>
      <c r="QFT19"/>
      <c r="QFU19"/>
      <c r="QFV19"/>
      <c r="QFW19"/>
      <c r="QFX19"/>
      <c r="QFY19"/>
      <c r="QFZ19"/>
      <c r="QGA19"/>
      <c r="QGB19"/>
      <c r="QGC19"/>
      <c r="QGD19"/>
      <c r="QGE19"/>
      <c r="QGF19"/>
      <c r="QGG19"/>
      <c r="QGH19"/>
      <c r="QGI19"/>
      <c r="QGJ19"/>
      <c r="QGK19"/>
      <c r="QGL19"/>
      <c r="QGM19"/>
      <c r="QGN19"/>
      <c r="QGO19"/>
      <c r="QGP19"/>
      <c r="QGQ19"/>
      <c r="QGR19"/>
      <c r="QGS19"/>
      <c r="QGT19"/>
      <c r="QGU19"/>
      <c r="QGV19"/>
      <c r="QGW19"/>
      <c r="QGX19"/>
      <c r="QGY19"/>
      <c r="QGZ19"/>
      <c r="QHA19"/>
      <c r="QHB19"/>
      <c r="QHC19"/>
      <c r="QHD19"/>
      <c r="QHE19"/>
      <c r="QHF19"/>
      <c r="QHG19"/>
      <c r="QHH19"/>
      <c r="QHI19"/>
      <c r="QHJ19"/>
      <c r="QHK19"/>
      <c r="QHL19"/>
      <c r="QHM19"/>
      <c r="QHN19"/>
      <c r="QHO19"/>
      <c r="QHP19"/>
      <c r="QHQ19"/>
      <c r="QHR19"/>
      <c r="QHS19"/>
      <c r="QHT19"/>
      <c r="QHU19"/>
      <c r="QHV19"/>
      <c r="QHW19"/>
      <c r="QHX19"/>
      <c r="QHY19"/>
      <c r="QHZ19"/>
      <c r="QIA19"/>
      <c r="QIB19"/>
      <c r="QIC19"/>
      <c r="QID19"/>
      <c r="QIE19"/>
      <c r="QIF19"/>
      <c r="QIG19"/>
      <c r="QIH19"/>
      <c r="QII19"/>
      <c r="QIJ19"/>
      <c r="QIK19"/>
      <c r="QIL19"/>
      <c r="QIM19"/>
      <c r="QIN19"/>
      <c r="QIO19"/>
      <c r="QIP19"/>
      <c r="QIQ19"/>
      <c r="QIR19"/>
      <c r="QIS19"/>
      <c r="QIT19"/>
      <c r="QIU19"/>
      <c r="QIV19"/>
      <c r="QIW19"/>
      <c r="QIX19"/>
      <c r="QIY19"/>
      <c r="QIZ19"/>
      <c r="QJA19"/>
      <c r="QJB19"/>
      <c r="QJC19"/>
      <c r="QJD19"/>
      <c r="QJE19"/>
      <c r="QJF19"/>
      <c r="QJG19"/>
      <c r="QJH19"/>
      <c r="QJI19"/>
      <c r="QJJ19"/>
      <c r="QJK19"/>
      <c r="QJL19"/>
      <c r="QJM19"/>
      <c r="QJN19"/>
      <c r="QJO19"/>
      <c r="QJP19"/>
      <c r="QJQ19"/>
      <c r="QJR19"/>
      <c r="QJS19"/>
      <c r="QJT19"/>
      <c r="QJU19"/>
      <c r="QJV19"/>
      <c r="QJW19"/>
      <c r="QJX19"/>
      <c r="QJY19"/>
      <c r="QJZ19"/>
      <c r="QKA19"/>
      <c r="QKB19"/>
      <c r="QKC19"/>
      <c r="QKD19"/>
      <c r="QKE19"/>
      <c r="QKF19"/>
      <c r="QKG19"/>
      <c r="QKH19"/>
      <c r="QKI19"/>
      <c r="QKJ19"/>
      <c r="QKK19"/>
      <c r="QKL19"/>
      <c r="QKM19"/>
      <c r="QKN19"/>
      <c r="QKO19"/>
      <c r="QKP19"/>
      <c r="QKQ19"/>
      <c r="QKR19"/>
      <c r="QKS19"/>
      <c r="QKT19"/>
      <c r="QKU19"/>
      <c r="QKV19"/>
      <c r="QKW19"/>
      <c r="QKX19"/>
      <c r="QKY19"/>
      <c r="QKZ19"/>
      <c r="QLA19"/>
      <c r="QLB19"/>
      <c r="QLC19"/>
      <c r="QLD19"/>
      <c r="QLE19"/>
      <c r="QLF19"/>
      <c r="QLG19"/>
      <c r="QLH19"/>
      <c r="QLI19"/>
      <c r="QLJ19"/>
      <c r="QLK19"/>
      <c r="QLL19"/>
      <c r="QLM19"/>
      <c r="QLN19"/>
      <c r="QLO19"/>
      <c r="QLP19"/>
      <c r="QLQ19"/>
      <c r="QLR19"/>
      <c r="QLS19"/>
      <c r="QLT19"/>
      <c r="QLU19"/>
      <c r="QLV19"/>
      <c r="QLW19"/>
      <c r="QLX19"/>
      <c r="QLY19"/>
      <c r="QLZ19"/>
      <c r="QMA19"/>
      <c r="QMB19"/>
      <c r="QMC19"/>
      <c r="QMD19"/>
      <c r="QME19"/>
      <c r="QMF19"/>
      <c r="QMG19"/>
      <c r="QMH19"/>
      <c r="QMI19"/>
      <c r="QMJ19"/>
      <c r="QMK19"/>
      <c r="QML19"/>
      <c r="QMM19"/>
      <c r="QMN19"/>
      <c r="QMO19"/>
      <c r="QMP19"/>
      <c r="QMQ19"/>
      <c r="QMR19"/>
      <c r="QMS19"/>
      <c r="QMT19"/>
      <c r="QMU19"/>
      <c r="QMV19"/>
      <c r="QMW19"/>
      <c r="QMX19"/>
      <c r="QMY19"/>
      <c r="QMZ19"/>
      <c r="QNA19"/>
      <c r="QNB19"/>
      <c r="QNC19"/>
      <c r="QND19"/>
      <c r="QNE19"/>
      <c r="QNF19"/>
      <c r="QNG19"/>
      <c r="QNH19"/>
      <c r="QNI19"/>
      <c r="QNJ19"/>
      <c r="QNK19"/>
      <c r="QNL19"/>
      <c r="QNM19"/>
      <c r="QNN19"/>
      <c r="QNO19"/>
      <c r="QNP19"/>
      <c r="QNQ19"/>
      <c r="QNR19"/>
      <c r="QNS19"/>
      <c r="QNT19"/>
      <c r="QNU19"/>
      <c r="QNV19"/>
      <c r="QNW19"/>
      <c r="QNX19"/>
      <c r="QNY19"/>
      <c r="QNZ19"/>
      <c r="QOA19"/>
      <c r="QOB19"/>
      <c r="QOC19"/>
      <c r="QOD19"/>
      <c r="QOE19"/>
      <c r="QOF19"/>
      <c r="QOG19"/>
      <c r="QOH19"/>
      <c r="QOI19"/>
      <c r="QOJ19"/>
      <c r="QOK19"/>
      <c r="QOL19"/>
      <c r="QOM19"/>
      <c r="QON19"/>
      <c r="QOO19"/>
      <c r="QOP19"/>
      <c r="QOQ19"/>
      <c r="QOR19"/>
      <c r="QOS19"/>
      <c r="QOT19"/>
      <c r="QOU19"/>
      <c r="QOV19"/>
      <c r="QOW19"/>
      <c r="QOX19"/>
      <c r="QOY19"/>
      <c r="QOZ19"/>
      <c r="QPA19"/>
      <c r="QPB19"/>
      <c r="QPC19"/>
      <c r="QPD19"/>
      <c r="QPE19"/>
      <c r="QPF19"/>
      <c r="QPG19"/>
      <c r="QPH19"/>
      <c r="QPI19"/>
      <c r="QPJ19"/>
      <c r="QPK19"/>
      <c r="QPL19"/>
      <c r="QPM19"/>
      <c r="QPN19"/>
      <c r="QPO19"/>
      <c r="QPP19"/>
      <c r="QPQ19"/>
      <c r="QPR19"/>
      <c r="QPS19"/>
      <c r="QPT19"/>
      <c r="QPU19"/>
      <c r="QPV19"/>
      <c r="QPW19"/>
      <c r="QPX19"/>
      <c r="QPY19"/>
      <c r="QPZ19"/>
      <c r="QQA19"/>
      <c r="QQB19"/>
      <c r="QQC19"/>
      <c r="QQD19"/>
      <c r="QQE19"/>
      <c r="QQF19"/>
      <c r="QQG19"/>
      <c r="QQH19"/>
      <c r="QQI19"/>
      <c r="QQJ19"/>
      <c r="QQK19"/>
      <c r="QQL19"/>
      <c r="QQM19"/>
      <c r="QQN19"/>
      <c r="QQO19"/>
      <c r="QQP19"/>
      <c r="QQQ19"/>
      <c r="QQR19"/>
      <c r="QQS19"/>
      <c r="QQT19"/>
      <c r="QQU19"/>
      <c r="QQV19"/>
      <c r="QQW19"/>
      <c r="QQX19"/>
      <c r="QQY19"/>
      <c r="QQZ19"/>
      <c r="QRA19"/>
      <c r="QRB19"/>
      <c r="QRC19"/>
      <c r="QRD19"/>
      <c r="QRE19"/>
      <c r="QRF19"/>
      <c r="QRG19"/>
      <c r="QRH19"/>
      <c r="QRI19"/>
      <c r="QRJ19"/>
      <c r="QRK19"/>
      <c r="QRL19"/>
      <c r="QRM19"/>
      <c r="QRN19"/>
      <c r="QRO19"/>
      <c r="QRP19"/>
      <c r="QRQ19"/>
      <c r="QRR19"/>
      <c r="QRS19"/>
      <c r="QRT19"/>
      <c r="QRU19"/>
      <c r="QRV19"/>
      <c r="QRW19"/>
      <c r="QRX19"/>
      <c r="QRY19"/>
      <c r="QRZ19"/>
      <c r="QSA19"/>
      <c r="QSB19"/>
      <c r="QSC19"/>
      <c r="QSD19"/>
      <c r="QSE19"/>
      <c r="QSF19"/>
      <c r="QSG19"/>
      <c r="QSH19"/>
      <c r="QSI19"/>
      <c r="QSJ19"/>
      <c r="QSK19"/>
      <c r="QSL19"/>
      <c r="QSM19"/>
      <c r="QSN19"/>
      <c r="QSO19"/>
      <c r="QSP19"/>
      <c r="QSQ19"/>
      <c r="QSR19"/>
      <c r="QSS19"/>
      <c r="QST19"/>
      <c r="QSU19"/>
      <c r="QSV19"/>
      <c r="QSW19"/>
      <c r="QSX19"/>
      <c r="QSY19"/>
      <c r="QSZ19"/>
      <c r="QTA19"/>
      <c r="QTB19"/>
      <c r="QTC19"/>
      <c r="QTD19"/>
      <c r="QTE19"/>
      <c r="QTF19"/>
      <c r="QTG19"/>
      <c r="QTH19"/>
      <c r="QTI19"/>
      <c r="QTJ19"/>
      <c r="QTK19"/>
      <c r="QTL19"/>
      <c r="QTM19"/>
      <c r="QTN19"/>
      <c r="QTO19"/>
      <c r="QTP19"/>
      <c r="QTQ19"/>
      <c r="QTR19"/>
      <c r="QTS19"/>
      <c r="QTT19"/>
      <c r="QTU19"/>
      <c r="QTV19"/>
      <c r="QTW19"/>
      <c r="QTX19"/>
      <c r="QTY19"/>
      <c r="QTZ19"/>
      <c r="QUA19"/>
      <c r="QUB19"/>
      <c r="QUC19"/>
      <c r="QUD19"/>
      <c r="QUE19"/>
      <c r="QUF19"/>
      <c r="QUG19"/>
      <c r="QUH19"/>
      <c r="QUI19"/>
      <c r="QUJ19"/>
      <c r="QUK19"/>
      <c r="QUL19"/>
      <c r="QUM19"/>
      <c r="QUN19"/>
      <c r="QUO19"/>
      <c r="QUP19"/>
      <c r="QUQ19"/>
      <c r="QUR19"/>
      <c r="QUS19"/>
      <c r="QUT19"/>
      <c r="QUU19"/>
      <c r="QUV19"/>
      <c r="QUW19"/>
      <c r="QUX19"/>
      <c r="QUY19"/>
      <c r="QUZ19"/>
      <c r="QVA19"/>
      <c r="QVB19"/>
      <c r="QVC19"/>
      <c r="QVD19"/>
      <c r="QVE19"/>
      <c r="QVF19"/>
      <c r="QVG19"/>
      <c r="QVH19"/>
      <c r="QVI19"/>
      <c r="QVJ19"/>
      <c r="QVK19"/>
      <c r="QVL19"/>
      <c r="QVM19"/>
      <c r="QVN19"/>
      <c r="QVO19"/>
      <c r="QVP19"/>
      <c r="QVQ19"/>
      <c r="QVR19"/>
      <c r="QVS19"/>
      <c r="QVT19"/>
      <c r="QVU19"/>
      <c r="QVV19"/>
      <c r="QVW19"/>
      <c r="QVX19"/>
      <c r="QVY19"/>
      <c r="QVZ19"/>
      <c r="QWA19"/>
      <c r="QWB19"/>
      <c r="QWC19"/>
      <c r="QWD19"/>
      <c r="QWE19"/>
      <c r="QWF19"/>
      <c r="QWG19"/>
      <c r="QWH19"/>
      <c r="QWI19"/>
      <c r="QWJ19"/>
      <c r="QWK19"/>
      <c r="QWL19"/>
      <c r="QWM19"/>
      <c r="QWN19"/>
      <c r="QWO19"/>
      <c r="QWP19"/>
      <c r="QWQ19"/>
      <c r="QWR19"/>
      <c r="QWS19"/>
      <c r="QWT19"/>
      <c r="QWU19"/>
      <c r="QWV19"/>
      <c r="QWW19"/>
      <c r="QWX19"/>
      <c r="QWY19"/>
      <c r="QWZ19"/>
      <c r="QXA19"/>
      <c r="QXB19"/>
      <c r="QXC19"/>
      <c r="QXD19"/>
      <c r="QXE19"/>
      <c r="QXF19"/>
      <c r="QXG19"/>
      <c r="QXH19"/>
      <c r="QXI19"/>
      <c r="QXJ19"/>
      <c r="QXK19"/>
      <c r="QXL19"/>
      <c r="QXM19"/>
      <c r="QXN19"/>
      <c r="QXO19"/>
      <c r="QXP19"/>
      <c r="QXQ19"/>
      <c r="QXR19"/>
      <c r="QXS19"/>
      <c r="QXT19"/>
      <c r="QXU19"/>
      <c r="QXV19"/>
      <c r="QXW19"/>
      <c r="QXX19"/>
      <c r="QXY19"/>
      <c r="QXZ19"/>
      <c r="QYA19"/>
      <c r="QYB19"/>
      <c r="QYC19"/>
      <c r="QYD19"/>
      <c r="QYE19"/>
      <c r="QYF19"/>
      <c r="QYG19"/>
      <c r="QYH19"/>
      <c r="QYI19"/>
      <c r="QYJ19"/>
      <c r="QYK19"/>
      <c r="QYL19"/>
      <c r="QYM19"/>
      <c r="QYN19"/>
      <c r="QYO19"/>
      <c r="QYP19"/>
      <c r="QYQ19"/>
      <c r="QYR19"/>
      <c r="QYS19"/>
      <c r="QYT19"/>
      <c r="QYU19"/>
      <c r="QYV19"/>
      <c r="QYW19"/>
      <c r="QYX19"/>
      <c r="QYY19"/>
      <c r="QYZ19"/>
      <c r="QZA19"/>
      <c r="QZB19"/>
      <c r="QZC19"/>
      <c r="QZD19"/>
      <c r="QZE19"/>
      <c r="QZF19"/>
      <c r="QZG19"/>
      <c r="QZH19"/>
      <c r="QZI19"/>
      <c r="QZJ19"/>
      <c r="QZK19"/>
      <c r="QZL19"/>
      <c r="QZM19"/>
      <c r="QZN19"/>
      <c r="QZO19"/>
      <c r="QZP19"/>
      <c r="QZQ19"/>
      <c r="QZR19"/>
      <c r="QZS19"/>
      <c r="QZT19"/>
      <c r="QZU19"/>
      <c r="QZV19"/>
      <c r="QZW19"/>
      <c r="QZX19"/>
      <c r="QZY19"/>
      <c r="QZZ19"/>
      <c r="RAA19"/>
      <c r="RAB19"/>
      <c r="RAC19"/>
      <c r="RAD19"/>
      <c r="RAE19"/>
      <c r="RAF19"/>
      <c r="RAG19"/>
      <c r="RAH19"/>
      <c r="RAI19"/>
      <c r="RAJ19"/>
      <c r="RAK19"/>
      <c r="RAL19"/>
      <c r="RAM19"/>
      <c r="RAN19"/>
      <c r="RAO19"/>
      <c r="RAP19"/>
      <c r="RAQ19"/>
      <c r="RAR19"/>
      <c r="RAS19"/>
      <c r="RAT19"/>
      <c r="RAU19"/>
      <c r="RAV19"/>
      <c r="RAW19"/>
      <c r="RAX19"/>
      <c r="RAY19"/>
      <c r="RAZ19"/>
      <c r="RBA19"/>
      <c r="RBB19"/>
      <c r="RBC19"/>
      <c r="RBD19"/>
      <c r="RBE19"/>
      <c r="RBF19"/>
      <c r="RBG19"/>
      <c r="RBH19"/>
      <c r="RBI19"/>
      <c r="RBJ19"/>
      <c r="RBK19"/>
      <c r="RBL19"/>
      <c r="RBM19"/>
      <c r="RBN19"/>
      <c r="RBO19"/>
      <c r="RBP19"/>
      <c r="RBQ19"/>
      <c r="RBR19"/>
      <c r="RBS19"/>
      <c r="RBT19"/>
      <c r="RBU19"/>
      <c r="RBV19"/>
      <c r="RBW19"/>
      <c r="RBX19"/>
      <c r="RBY19"/>
      <c r="RBZ19"/>
      <c r="RCA19"/>
      <c r="RCB19"/>
      <c r="RCC19"/>
      <c r="RCD19"/>
      <c r="RCE19"/>
      <c r="RCF19"/>
      <c r="RCG19"/>
      <c r="RCH19"/>
      <c r="RCI19"/>
      <c r="RCJ19"/>
      <c r="RCK19"/>
      <c r="RCL19"/>
      <c r="RCM19"/>
      <c r="RCN19"/>
      <c r="RCO19"/>
      <c r="RCP19"/>
      <c r="RCQ19"/>
      <c r="RCR19"/>
      <c r="RCS19"/>
      <c r="RCT19"/>
      <c r="RCU19"/>
      <c r="RCV19"/>
      <c r="RCW19"/>
      <c r="RCX19"/>
      <c r="RCY19"/>
      <c r="RCZ19"/>
      <c r="RDA19"/>
      <c r="RDB19"/>
      <c r="RDC19"/>
      <c r="RDD19"/>
      <c r="RDE19"/>
      <c r="RDF19"/>
      <c r="RDG19"/>
      <c r="RDH19"/>
      <c r="RDI19"/>
      <c r="RDJ19"/>
      <c r="RDK19"/>
      <c r="RDL19"/>
      <c r="RDM19"/>
      <c r="RDN19"/>
      <c r="RDO19"/>
      <c r="RDP19"/>
      <c r="RDQ19"/>
      <c r="RDR19"/>
      <c r="RDS19"/>
      <c r="RDT19"/>
      <c r="RDU19"/>
      <c r="RDV19"/>
      <c r="RDW19"/>
      <c r="RDX19"/>
      <c r="RDY19"/>
      <c r="RDZ19"/>
      <c r="REA19"/>
      <c r="REB19"/>
      <c r="REC19"/>
      <c r="RED19"/>
      <c r="REE19"/>
      <c r="REF19"/>
      <c r="REG19"/>
      <c r="REH19"/>
      <c r="REI19"/>
      <c r="REJ19"/>
      <c r="REK19"/>
      <c r="REL19"/>
      <c r="REM19"/>
      <c r="REN19"/>
      <c r="REO19"/>
      <c r="REP19"/>
      <c r="REQ19"/>
      <c r="RER19"/>
      <c r="RES19"/>
      <c r="RET19"/>
      <c r="REU19"/>
      <c r="REV19"/>
      <c r="REW19"/>
      <c r="REX19"/>
      <c r="REY19"/>
      <c r="REZ19"/>
      <c r="RFA19"/>
      <c r="RFB19"/>
      <c r="RFC19"/>
      <c r="RFD19"/>
      <c r="RFE19"/>
      <c r="RFF19"/>
      <c r="RFG19"/>
      <c r="RFH19"/>
      <c r="RFI19"/>
      <c r="RFJ19"/>
      <c r="RFK19"/>
      <c r="RFL19"/>
      <c r="RFM19"/>
      <c r="RFN19"/>
      <c r="RFO19"/>
      <c r="RFP19"/>
      <c r="RFQ19"/>
      <c r="RFR19"/>
      <c r="RFS19"/>
      <c r="RFT19"/>
      <c r="RFU19"/>
      <c r="RFV19"/>
      <c r="RFW19"/>
      <c r="RFX19"/>
      <c r="RFY19"/>
      <c r="RFZ19"/>
      <c r="RGA19"/>
      <c r="RGB19"/>
      <c r="RGC19"/>
      <c r="RGD19"/>
      <c r="RGE19"/>
      <c r="RGF19"/>
      <c r="RGG19"/>
      <c r="RGH19"/>
      <c r="RGI19"/>
      <c r="RGJ19"/>
      <c r="RGK19"/>
      <c r="RGL19"/>
      <c r="RGM19"/>
      <c r="RGN19"/>
      <c r="RGO19"/>
      <c r="RGP19"/>
      <c r="RGQ19"/>
      <c r="RGR19"/>
      <c r="RGS19"/>
      <c r="RGT19"/>
      <c r="RGU19"/>
      <c r="RGV19"/>
      <c r="RGW19"/>
      <c r="RGX19"/>
      <c r="RGY19"/>
      <c r="RGZ19"/>
      <c r="RHA19"/>
      <c r="RHB19"/>
      <c r="RHC19"/>
      <c r="RHD19"/>
      <c r="RHE19"/>
      <c r="RHF19"/>
      <c r="RHG19"/>
      <c r="RHH19"/>
      <c r="RHI19"/>
      <c r="RHJ19"/>
      <c r="RHK19"/>
      <c r="RHL19"/>
      <c r="RHM19"/>
      <c r="RHN19"/>
      <c r="RHO19"/>
      <c r="RHP19"/>
      <c r="RHQ19"/>
      <c r="RHR19"/>
      <c r="RHS19"/>
      <c r="RHT19"/>
      <c r="RHU19"/>
      <c r="RHV19"/>
      <c r="RHW19"/>
      <c r="RHX19"/>
      <c r="RHY19"/>
      <c r="RHZ19"/>
      <c r="RIA19"/>
      <c r="RIB19"/>
      <c r="RIC19"/>
      <c r="RID19"/>
      <c r="RIE19"/>
      <c r="RIF19"/>
      <c r="RIG19"/>
      <c r="RIH19"/>
      <c r="RII19"/>
      <c r="RIJ19"/>
      <c r="RIK19"/>
      <c r="RIL19"/>
      <c r="RIM19"/>
      <c r="RIN19"/>
      <c r="RIO19"/>
      <c r="RIP19"/>
      <c r="RIQ19"/>
      <c r="RIR19"/>
      <c r="RIS19"/>
      <c r="RIT19"/>
      <c r="RIU19"/>
      <c r="RIV19"/>
      <c r="RIW19"/>
      <c r="RIX19"/>
      <c r="RIY19"/>
      <c r="RIZ19"/>
      <c r="RJA19"/>
      <c r="RJB19"/>
      <c r="RJC19"/>
      <c r="RJD19"/>
      <c r="RJE19"/>
      <c r="RJF19"/>
      <c r="RJG19"/>
      <c r="RJH19"/>
      <c r="RJI19"/>
      <c r="RJJ19"/>
      <c r="RJK19"/>
      <c r="RJL19"/>
      <c r="RJM19"/>
      <c r="RJN19"/>
      <c r="RJO19"/>
      <c r="RJP19"/>
      <c r="RJQ19"/>
      <c r="RJR19"/>
      <c r="RJS19"/>
      <c r="RJT19"/>
      <c r="RJU19"/>
      <c r="RJV19"/>
      <c r="RJW19"/>
      <c r="RJX19"/>
      <c r="RJY19"/>
      <c r="RJZ19"/>
      <c r="RKA19"/>
      <c r="RKB19"/>
      <c r="RKC19"/>
      <c r="RKD19"/>
      <c r="RKE19"/>
      <c r="RKF19"/>
      <c r="RKG19"/>
      <c r="RKH19"/>
      <c r="RKI19"/>
      <c r="RKJ19"/>
      <c r="RKK19"/>
      <c r="RKL19"/>
      <c r="RKM19"/>
      <c r="RKN19"/>
      <c r="RKO19"/>
      <c r="RKP19"/>
      <c r="RKQ19"/>
      <c r="RKR19"/>
      <c r="RKS19"/>
      <c r="RKT19"/>
      <c r="RKU19"/>
      <c r="RKV19"/>
      <c r="RKW19"/>
      <c r="RKX19"/>
      <c r="RKY19"/>
      <c r="RKZ19"/>
      <c r="RLA19"/>
      <c r="RLB19"/>
      <c r="RLC19"/>
      <c r="RLD19"/>
      <c r="RLE19"/>
      <c r="RLF19"/>
      <c r="RLG19"/>
      <c r="RLH19"/>
      <c r="RLI19"/>
      <c r="RLJ19"/>
      <c r="RLK19"/>
      <c r="RLL19"/>
      <c r="RLM19"/>
      <c r="RLN19"/>
      <c r="RLO19"/>
      <c r="RLP19"/>
      <c r="RLQ19"/>
      <c r="RLR19"/>
      <c r="RLS19"/>
      <c r="RLT19"/>
      <c r="RLU19"/>
      <c r="RLV19"/>
      <c r="RLW19"/>
      <c r="RLX19"/>
      <c r="RLY19"/>
      <c r="RLZ19"/>
      <c r="RMA19"/>
      <c r="RMB19"/>
      <c r="RMC19"/>
      <c r="RMD19"/>
      <c r="RME19"/>
      <c r="RMF19"/>
      <c r="RMG19"/>
      <c r="RMH19"/>
      <c r="RMI19"/>
      <c r="RMJ19"/>
      <c r="RMK19"/>
      <c r="RML19"/>
      <c r="RMM19"/>
      <c r="RMN19"/>
      <c r="RMO19"/>
      <c r="RMP19"/>
      <c r="RMQ19"/>
      <c r="RMR19"/>
      <c r="RMS19"/>
      <c r="RMT19"/>
      <c r="RMU19"/>
      <c r="RMV19"/>
      <c r="RMW19"/>
      <c r="RMX19"/>
      <c r="RMY19"/>
      <c r="RMZ19"/>
      <c r="RNA19"/>
      <c r="RNB19"/>
      <c r="RNC19"/>
      <c r="RND19"/>
      <c r="RNE19"/>
      <c r="RNF19"/>
      <c r="RNG19"/>
      <c r="RNH19"/>
      <c r="RNI19"/>
      <c r="RNJ19"/>
      <c r="RNK19"/>
      <c r="RNL19"/>
      <c r="RNM19"/>
      <c r="RNN19"/>
      <c r="RNO19"/>
      <c r="RNP19"/>
      <c r="RNQ19"/>
      <c r="RNR19"/>
      <c r="RNS19"/>
      <c r="RNT19"/>
      <c r="RNU19"/>
      <c r="RNV19"/>
      <c r="RNW19"/>
      <c r="RNX19"/>
      <c r="RNY19"/>
      <c r="RNZ19"/>
      <c r="ROA19"/>
      <c r="ROB19"/>
      <c r="ROC19"/>
      <c r="ROD19"/>
      <c r="ROE19"/>
      <c r="ROF19"/>
      <c r="ROG19"/>
      <c r="ROH19"/>
      <c r="ROI19"/>
      <c r="ROJ19"/>
      <c r="ROK19"/>
      <c r="ROL19"/>
      <c r="ROM19"/>
      <c r="RON19"/>
      <c r="ROO19"/>
      <c r="ROP19"/>
      <c r="ROQ19"/>
      <c r="ROR19"/>
      <c r="ROS19"/>
      <c r="ROT19"/>
      <c r="ROU19"/>
      <c r="ROV19"/>
      <c r="ROW19"/>
      <c r="ROX19"/>
      <c r="ROY19"/>
      <c r="ROZ19"/>
      <c r="RPA19"/>
      <c r="RPB19"/>
      <c r="RPC19"/>
      <c r="RPD19"/>
      <c r="RPE19"/>
      <c r="RPF19"/>
      <c r="RPG19"/>
      <c r="RPH19"/>
      <c r="RPI19"/>
      <c r="RPJ19"/>
      <c r="RPK19"/>
      <c r="RPL19"/>
      <c r="RPM19"/>
      <c r="RPN19"/>
      <c r="RPO19"/>
      <c r="RPP19"/>
      <c r="RPQ19"/>
      <c r="RPR19"/>
      <c r="RPS19"/>
      <c r="RPT19"/>
      <c r="RPU19"/>
      <c r="RPV19"/>
      <c r="RPW19"/>
      <c r="RPX19"/>
      <c r="RPY19"/>
      <c r="RPZ19"/>
      <c r="RQA19"/>
      <c r="RQB19"/>
      <c r="RQC19"/>
      <c r="RQD19"/>
      <c r="RQE19"/>
      <c r="RQF19"/>
      <c r="RQG19"/>
      <c r="RQH19"/>
      <c r="RQI19"/>
      <c r="RQJ19"/>
      <c r="RQK19"/>
      <c r="RQL19"/>
      <c r="RQM19"/>
      <c r="RQN19"/>
      <c r="RQO19"/>
      <c r="RQP19"/>
      <c r="RQQ19"/>
      <c r="RQR19"/>
      <c r="RQS19"/>
      <c r="RQT19"/>
      <c r="RQU19"/>
      <c r="RQV19"/>
      <c r="RQW19"/>
      <c r="RQX19"/>
      <c r="RQY19"/>
      <c r="RQZ19"/>
      <c r="RRA19"/>
      <c r="RRB19"/>
      <c r="RRC19"/>
      <c r="RRD19"/>
      <c r="RRE19"/>
      <c r="RRF19"/>
      <c r="RRG19"/>
      <c r="RRH19"/>
      <c r="RRI19"/>
      <c r="RRJ19"/>
      <c r="RRK19"/>
      <c r="RRL19"/>
      <c r="RRM19"/>
      <c r="RRN19"/>
      <c r="RRO19"/>
      <c r="RRP19"/>
      <c r="RRQ19"/>
      <c r="RRR19"/>
      <c r="RRS19"/>
      <c r="RRT19"/>
      <c r="RRU19"/>
      <c r="RRV19"/>
      <c r="RRW19"/>
      <c r="RRX19"/>
      <c r="RRY19"/>
      <c r="RRZ19"/>
      <c r="RSA19"/>
      <c r="RSB19"/>
      <c r="RSC19"/>
      <c r="RSD19"/>
      <c r="RSE19"/>
      <c r="RSF19"/>
      <c r="RSG19"/>
      <c r="RSH19"/>
      <c r="RSI19"/>
      <c r="RSJ19"/>
      <c r="RSK19"/>
      <c r="RSL19"/>
      <c r="RSM19"/>
      <c r="RSN19"/>
      <c r="RSO19"/>
      <c r="RSP19"/>
      <c r="RSQ19"/>
      <c r="RSR19"/>
      <c r="RSS19"/>
      <c r="RST19"/>
      <c r="RSU19"/>
      <c r="RSV19"/>
      <c r="RSW19"/>
      <c r="RSX19"/>
      <c r="RSY19"/>
      <c r="RSZ19"/>
      <c r="RTA19"/>
      <c r="RTB19"/>
      <c r="RTC19"/>
      <c r="RTD19"/>
      <c r="RTE19"/>
      <c r="RTF19"/>
      <c r="RTG19"/>
      <c r="RTH19"/>
      <c r="RTI19"/>
      <c r="RTJ19"/>
      <c r="RTK19"/>
      <c r="RTL19"/>
      <c r="RTM19"/>
      <c r="RTN19"/>
      <c r="RTO19"/>
      <c r="RTP19"/>
      <c r="RTQ19"/>
      <c r="RTR19"/>
      <c r="RTS19"/>
      <c r="RTT19"/>
      <c r="RTU19"/>
      <c r="RTV19"/>
      <c r="RTW19"/>
      <c r="RTX19"/>
      <c r="RTY19"/>
      <c r="RTZ19"/>
      <c r="RUA19"/>
      <c r="RUB19"/>
      <c r="RUC19"/>
      <c r="RUD19"/>
      <c r="RUE19"/>
      <c r="RUF19"/>
      <c r="RUG19"/>
      <c r="RUH19"/>
      <c r="RUI19"/>
      <c r="RUJ19"/>
      <c r="RUK19"/>
      <c r="RUL19"/>
      <c r="RUM19"/>
      <c r="RUN19"/>
      <c r="RUO19"/>
      <c r="RUP19"/>
      <c r="RUQ19"/>
      <c r="RUR19"/>
      <c r="RUS19"/>
      <c r="RUT19"/>
      <c r="RUU19"/>
      <c r="RUV19"/>
      <c r="RUW19"/>
      <c r="RUX19"/>
      <c r="RUY19"/>
      <c r="RUZ19"/>
      <c r="RVA19"/>
      <c r="RVB19"/>
      <c r="RVC19"/>
      <c r="RVD19"/>
      <c r="RVE19"/>
      <c r="RVF19"/>
      <c r="RVG19"/>
      <c r="RVH19"/>
      <c r="RVI19"/>
      <c r="RVJ19"/>
      <c r="RVK19"/>
      <c r="RVL19"/>
      <c r="RVM19"/>
      <c r="RVN19"/>
      <c r="RVO19"/>
      <c r="RVP19"/>
      <c r="RVQ19"/>
      <c r="RVR19"/>
      <c r="RVS19"/>
      <c r="RVT19"/>
      <c r="RVU19"/>
      <c r="RVV19"/>
      <c r="RVW19"/>
      <c r="RVX19"/>
      <c r="RVY19"/>
      <c r="RVZ19"/>
      <c r="RWA19"/>
      <c r="RWB19"/>
      <c r="RWC19"/>
      <c r="RWD19"/>
      <c r="RWE19"/>
      <c r="RWF19"/>
      <c r="RWG19"/>
      <c r="RWH19"/>
      <c r="RWI19"/>
      <c r="RWJ19"/>
      <c r="RWK19"/>
      <c r="RWL19"/>
      <c r="RWM19"/>
      <c r="RWN19"/>
      <c r="RWO19"/>
      <c r="RWP19"/>
      <c r="RWQ19"/>
      <c r="RWR19"/>
      <c r="RWS19"/>
      <c r="RWT19"/>
      <c r="RWU19"/>
      <c r="RWV19"/>
      <c r="RWW19"/>
      <c r="RWX19"/>
      <c r="RWY19"/>
      <c r="RWZ19"/>
      <c r="RXA19"/>
      <c r="RXB19"/>
      <c r="RXC19"/>
      <c r="RXD19"/>
      <c r="RXE19"/>
      <c r="RXF19"/>
      <c r="RXG19"/>
      <c r="RXH19"/>
      <c r="RXI19"/>
      <c r="RXJ19"/>
      <c r="RXK19"/>
      <c r="RXL19"/>
      <c r="RXM19"/>
      <c r="RXN19"/>
      <c r="RXO19"/>
      <c r="RXP19"/>
      <c r="RXQ19"/>
      <c r="RXR19"/>
      <c r="RXS19"/>
      <c r="RXT19"/>
      <c r="RXU19"/>
      <c r="RXV19"/>
      <c r="RXW19"/>
      <c r="RXX19"/>
      <c r="RXY19"/>
      <c r="RXZ19"/>
      <c r="RYA19"/>
      <c r="RYB19"/>
      <c r="RYC19"/>
      <c r="RYD19"/>
      <c r="RYE19"/>
      <c r="RYF19"/>
      <c r="RYG19"/>
      <c r="RYH19"/>
      <c r="RYI19"/>
      <c r="RYJ19"/>
      <c r="RYK19"/>
      <c r="RYL19"/>
      <c r="RYM19"/>
      <c r="RYN19"/>
      <c r="RYO19"/>
      <c r="RYP19"/>
      <c r="RYQ19"/>
      <c r="RYR19"/>
      <c r="RYS19"/>
      <c r="RYT19"/>
      <c r="RYU19"/>
      <c r="RYV19"/>
      <c r="RYW19"/>
      <c r="RYX19"/>
      <c r="RYY19"/>
      <c r="RYZ19"/>
      <c r="RZA19"/>
      <c r="RZB19"/>
      <c r="RZC19"/>
      <c r="RZD19"/>
      <c r="RZE19"/>
      <c r="RZF19"/>
      <c r="RZG19"/>
      <c r="RZH19"/>
      <c r="RZI19"/>
      <c r="RZJ19"/>
      <c r="RZK19"/>
      <c r="RZL19"/>
      <c r="RZM19"/>
      <c r="RZN19"/>
      <c r="RZO19"/>
      <c r="RZP19"/>
      <c r="RZQ19"/>
      <c r="RZR19"/>
      <c r="RZS19"/>
      <c r="RZT19"/>
      <c r="RZU19"/>
      <c r="RZV19"/>
      <c r="RZW19"/>
      <c r="RZX19"/>
      <c r="RZY19"/>
      <c r="RZZ19"/>
      <c r="SAA19"/>
      <c r="SAB19"/>
      <c r="SAC19"/>
      <c r="SAD19"/>
      <c r="SAE19"/>
      <c r="SAF19"/>
      <c r="SAG19"/>
      <c r="SAH19"/>
      <c r="SAI19"/>
      <c r="SAJ19"/>
      <c r="SAK19"/>
      <c r="SAL19"/>
      <c r="SAM19"/>
      <c r="SAN19"/>
      <c r="SAO19"/>
      <c r="SAP19"/>
      <c r="SAQ19"/>
      <c r="SAR19"/>
      <c r="SAS19"/>
      <c r="SAT19"/>
      <c r="SAU19"/>
      <c r="SAV19"/>
      <c r="SAW19"/>
      <c r="SAX19"/>
      <c r="SAY19"/>
      <c r="SAZ19"/>
      <c r="SBA19"/>
      <c r="SBB19"/>
      <c r="SBC19"/>
      <c r="SBD19"/>
      <c r="SBE19"/>
      <c r="SBF19"/>
      <c r="SBG19"/>
      <c r="SBH19"/>
      <c r="SBI19"/>
      <c r="SBJ19"/>
      <c r="SBK19"/>
      <c r="SBL19"/>
      <c r="SBM19"/>
      <c r="SBN19"/>
      <c r="SBO19"/>
      <c r="SBP19"/>
      <c r="SBQ19"/>
      <c r="SBR19"/>
      <c r="SBS19"/>
      <c r="SBT19"/>
      <c r="SBU19"/>
      <c r="SBV19"/>
      <c r="SBW19"/>
      <c r="SBX19"/>
      <c r="SBY19"/>
      <c r="SBZ19"/>
      <c r="SCA19"/>
      <c r="SCB19"/>
      <c r="SCC19"/>
      <c r="SCD19"/>
      <c r="SCE19"/>
      <c r="SCF19"/>
      <c r="SCG19"/>
      <c r="SCH19"/>
      <c r="SCI19"/>
      <c r="SCJ19"/>
      <c r="SCK19"/>
      <c r="SCL19"/>
      <c r="SCM19"/>
      <c r="SCN19"/>
      <c r="SCO19"/>
      <c r="SCP19"/>
      <c r="SCQ19"/>
      <c r="SCR19"/>
      <c r="SCS19"/>
      <c r="SCT19"/>
      <c r="SCU19"/>
      <c r="SCV19"/>
      <c r="SCW19"/>
      <c r="SCX19"/>
      <c r="SCY19"/>
      <c r="SCZ19"/>
      <c r="SDA19"/>
      <c r="SDB19"/>
      <c r="SDC19"/>
      <c r="SDD19"/>
      <c r="SDE19"/>
      <c r="SDF19"/>
      <c r="SDG19"/>
      <c r="SDH19"/>
      <c r="SDI19"/>
      <c r="SDJ19"/>
      <c r="SDK19"/>
      <c r="SDL19"/>
      <c r="SDM19"/>
      <c r="SDN19"/>
      <c r="SDO19"/>
      <c r="SDP19"/>
      <c r="SDQ19"/>
      <c r="SDR19"/>
      <c r="SDS19"/>
      <c r="SDT19"/>
      <c r="SDU19"/>
      <c r="SDV19"/>
      <c r="SDW19"/>
      <c r="SDX19"/>
      <c r="SDY19"/>
      <c r="SDZ19"/>
      <c r="SEA19"/>
      <c r="SEB19"/>
      <c r="SEC19"/>
      <c r="SED19"/>
      <c r="SEE19"/>
      <c r="SEF19"/>
      <c r="SEG19"/>
      <c r="SEH19"/>
      <c r="SEI19"/>
      <c r="SEJ19"/>
      <c r="SEK19"/>
      <c r="SEL19"/>
      <c r="SEM19"/>
      <c r="SEN19"/>
      <c r="SEO19"/>
      <c r="SEP19"/>
      <c r="SEQ19"/>
      <c r="SER19"/>
      <c r="SES19"/>
      <c r="SET19"/>
      <c r="SEU19"/>
      <c r="SEV19"/>
      <c r="SEW19"/>
      <c r="SEX19"/>
      <c r="SEY19"/>
      <c r="SEZ19"/>
      <c r="SFA19"/>
      <c r="SFB19"/>
      <c r="SFC19"/>
      <c r="SFD19"/>
      <c r="SFE19"/>
      <c r="SFF19"/>
      <c r="SFG19"/>
      <c r="SFH19"/>
      <c r="SFI19"/>
      <c r="SFJ19"/>
      <c r="SFK19"/>
      <c r="SFL19"/>
      <c r="SFM19"/>
      <c r="SFN19"/>
      <c r="SFO19"/>
      <c r="SFP19"/>
      <c r="SFQ19"/>
      <c r="SFR19"/>
      <c r="SFS19"/>
      <c r="SFT19"/>
      <c r="SFU19"/>
      <c r="SFV19"/>
      <c r="SFW19"/>
      <c r="SFX19"/>
      <c r="SFY19"/>
      <c r="SFZ19"/>
      <c r="SGA19"/>
      <c r="SGB19"/>
      <c r="SGC19"/>
      <c r="SGD19"/>
      <c r="SGE19"/>
      <c r="SGF19"/>
      <c r="SGG19"/>
      <c r="SGH19"/>
      <c r="SGI19"/>
      <c r="SGJ19"/>
      <c r="SGK19"/>
      <c r="SGL19"/>
      <c r="SGM19"/>
      <c r="SGN19"/>
      <c r="SGO19"/>
      <c r="SGP19"/>
      <c r="SGQ19"/>
      <c r="SGR19"/>
      <c r="SGS19"/>
      <c r="SGT19"/>
      <c r="SGU19"/>
      <c r="SGV19"/>
      <c r="SGW19"/>
      <c r="SGX19"/>
      <c r="SGY19"/>
      <c r="SGZ19"/>
      <c r="SHA19"/>
      <c r="SHB19"/>
      <c r="SHC19"/>
      <c r="SHD19"/>
      <c r="SHE19"/>
      <c r="SHF19"/>
      <c r="SHG19"/>
      <c r="SHH19"/>
      <c r="SHI19"/>
      <c r="SHJ19"/>
      <c r="SHK19"/>
      <c r="SHL19"/>
      <c r="SHM19"/>
      <c r="SHN19"/>
      <c r="SHO19"/>
      <c r="SHP19"/>
      <c r="SHQ19"/>
      <c r="SHR19"/>
      <c r="SHS19"/>
      <c r="SHT19"/>
      <c r="SHU19"/>
      <c r="SHV19"/>
      <c r="SHW19"/>
      <c r="SHX19"/>
      <c r="SHY19"/>
      <c r="SHZ19"/>
      <c r="SIA19"/>
      <c r="SIB19"/>
      <c r="SIC19"/>
      <c r="SID19"/>
      <c r="SIE19"/>
      <c r="SIF19"/>
      <c r="SIG19"/>
      <c r="SIH19"/>
      <c r="SII19"/>
      <c r="SIJ19"/>
      <c r="SIK19"/>
      <c r="SIL19"/>
      <c r="SIM19"/>
      <c r="SIN19"/>
      <c r="SIO19"/>
      <c r="SIP19"/>
      <c r="SIQ19"/>
      <c r="SIR19"/>
      <c r="SIS19"/>
      <c r="SIT19"/>
      <c r="SIU19"/>
      <c r="SIV19"/>
      <c r="SIW19"/>
      <c r="SIX19"/>
      <c r="SIY19"/>
      <c r="SIZ19"/>
      <c r="SJA19"/>
      <c r="SJB19"/>
      <c r="SJC19"/>
      <c r="SJD19"/>
      <c r="SJE19"/>
      <c r="SJF19"/>
      <c r="SJG19"/>
      <c r="SJH19"/>
      <c r="SJI19"/>
      <c r="SJJ19"/>
      <c r="SJK19"/>
      <c r="SJL19"/>
      <c r="SJM19"/>
      <c r="SJN19"/>
      <c r="SJO19"/>
      <c r="SJP19"/>
      <c r="SJQ19"/>
      <c r="SJR19"/>
      <c r="SJS19"/>
      <c r="SJT19"/>
      <c r="SJU19"/>
      <c r="SJV19"/>
      <c r="SJW19"/>
      <c r="SJX19"/>
      <c r="SJY19"/>
      <c r="SJZ19"/>
      <c r="SKA19"/>
      <c r="SKB19"/>
      <c r="SKC19"/>
      <c r="SKD19"/>
      <c r="SKE19"/>
      <c r="SKF19"/>
      <c r="SKG19"/>
      <c r="SKH19"/>
      <c r="SKI19"/>
      <c r="SKJ19"/>
      <c r="SKK19"/>
      <c r="SKL19"/>
      <c r="SKM19"/>
      <c r="SKN19"/>
      <c r="SKO19"/>
      <c r="SKP19"/>
      <c r="SKQ19"/>
      <c r="SKR19"/>
      <c r="SKS19"/>
      <c r="SKT19"/>
      <c r="SKU19"/>
      <c r="SKV19"/>
      <c r="SKW19"/>
      <c r="SKX19"/>
      <c r="SKY19"/>
      <c r="SKZ19"/>
      <c r="SLA19"/>
      <c r="SLB19"/>
      <c r="SLC19"/>
      <c r="SLD19"/>
      <c r="SLE19"/>
      <c r="SLF19"/>
      <c r="SLG19"/>
      <c r="SLH19"/>
      <c r="SLI19"/>
      <c r="SLJ19"/>
      <c r="SLK19"/>
      <c r="SLL19"/>
      <c r="SLM19"/>
      <c r="SLN19"/>
      <c r="SLO19"/>
      <c r="SLP19"/>
      <c r="SLQ19"/>
      <c r="SLR19"/>
      <c r="SLS19"/>
      <c r="SLT19"/>
      <c r="SLU19"/>
      <c r="SLV19"/>
      <c r="SLW19"/>
      <c r="SLX19"/>
      <c r="SLY19"/>
      <c r="SLZ19"/>
      <c r="SMA19"/>
      <c r="SMB19"/>
      <c r="SMC19"/>
      <c r="SMD19"/>
      <c r="SME19"/>
      <c r="SMF19"/>
      <c r="SMG19"/>
      <c r="SMH19"/>
      <c r="SMI19"/>
      <c r="SMJ19"/>
      <c r="SMK19"/>
      <c r="SML19"/>
      <c r="SMM19"/>
      <c r="SMN19"/>
      <c r="SMO19"/>
      <c r="SMP19"/>
      <c r="SMQ19"/>
      <c r="SMR19"/>
      <c r="SMS19"/>
      <c r="SMT19"/>
      <c r="SMU19"/>
      <c r="SMV19"/>
      <c r="SMW19"/>
      <c r="SMX19"/>
      <c r="SMY19"/>
      <c r="SMZ19"/>
      <c r="SNA19"/>
      <c r="SNB19"/>
      <c r="SNC19"/>
      <c r="SND19"/>
      <c r="SNE19"/>
      <c r="SNF19"/>
      <c r="SNG19"/>
      <c r="SNH19"/>
      <c r="SNI19"/>
      <c r="SNJ19"/>
      <c r="SNK19"/>
      <c r="SNL19"/>
      <c r="SNM19"/>
      <c r="SNN19"/>
      <c r="SNO19"/>
      <c r="SNP19"/>
      <c r="SNQ19"/>
      <c r="SNR19"/>
      <c r="SNS19"/>
      <c r="SNT19"/>
      <c r="SNU19"/>
      <c r="SNV19"/>
      <c r="SNW19"/>
      <c r="SNX19"/>
      <c r="SNY19"/>
      <c r="SNZ19"/>
      <c r="SOA19"/>
      <c r="SOB19"/>
      <c r="SOC19"/>
      <c r="SOD19"/>
      <c r="SOE19"/>
      <c r="SOF19"/>
      <c r="SOG19"/>
      <c r="SOH19"/>
      <c r="SOI19"/>
      <c r="SOJ19"/>
      <c r="SOK19"/>
      <c r="SOL19"/>
      <c r="SOM19"/>
      <c r="SON19"/>
      <c r="SOO19"/>
      <c r="SOP19"/>
      <c r="SOQ19"/>
      <c r="SOR19"/>
      <c r="SOS19"/>
      <c r="SOT19"/>
      <c r="SOU19"/>
      <c r="SOV19"/>
      <c r="SOW19"/>
      <c r="SOX19"/>
      <c r="SOY19"/>
      <c r="SOZ19"/>
      <c r="SPA19"/>
      <c r="SPB19"/>
      <c r="SPC19"/>
      <c r="SPD19"/>
      <c r="SPE19"/>
      <c r="SPF19"/>
      <c r="SPG19"/>
      <c r="SPH19"/>
      <c r="SPI19"/>
      <c r="SPJ19"/>
      <c r="SPK19"/>
      <c r="SPL19"/>
      <c r="SPM19"/>
      <c r="SPN19"/>
      <c r="SPO19"/>
      <c r="SPP19"/>
      <c r="SPQ19"/>
      <c r="SPR19"/>
      <c r="SPS19"/>
      <c r="SPT19"/>
      <c r="SPU19"/>
      <c r="SPV19"/>
      <c r="SPW19"/>
      <c r="SPX19"/>
      <c r="SPY19"/>
      <c r="SPZ19"/>
      <c r="SQA19"/>
      <c r="SQB19"/>
      <c r="SQC19"/>
      <c r="SQD19"/>
      <c r="SQE19"/>
      <c r="SQF19"/>
      <c r="SQG19"/>
      <c r="SQH19"/>
      <c r="SQI19"/>
      <c r="SQJ19"/>
      <c r="SQK19"/>
      <c r="SQL19"/>
      <c r="SQM19"/>
      <c r="SQN19"/>
      <c r="SQO19"/>
      <c r="SQP19"/>
      <c r="SQQ19"/>
      <c r="SQR19"/>
      <c r="SQS19"/>
      <c r="SQT19"/>
      <c r="SQU19"/>
      <c r="SQV19"/>
      <c r="SQW19"/>
      <c r="SQX19"/>
      <c r="SQY19"/>
      <c r="SQZ19"/>
      <c r="SRA19"/>
      <c r="SRB19"/>
      <c r="SRC19"/>
      <c r="SRD19"/>
      <c r="SRE19"/>
      <c r="SRF19"/>
      <c r="SRG19"/>
      <c r="SRH19"/>
      <c r="SRI19"/>
      <c r="SRJ19"/>
      <c r="SRK19"/>
      <c r="SRL19"/>
      <c r="SRM19"/>
      <c r="SRN19"/>
      <c r="SRO19"/>
      <c r="SRP19"/>
      <c r="SRQ19"/>
      <c r="SRR19"/>
      <c r="SRS19"/>
      <c r="SRT19"/>
      <c r="SRU19"/>
      <c r="SRV19"/>
      <c r="SRW19"/>
      <c r="SRX19"/>
      <c r="SRY19"/>
      <c r="SRZ19"/>
      <c r="SSA19"/>
      <c r="SSB19"/>
      <c r="SSC19"/>
      <c r="SSD19"/>
      <c r="SSE19"/>
      <c r="SSF19"/>
      <c r="SSG19"/>
      <c r="SSH19"/>
      <c r="SSI19"/>
      <c r="SSJ19"/>
      <c r="SSK19"/>
      <c r="SSL19"/>
      <c r="SSM19"/>
      <c r="SSN19"/>
      <c r="SSO19"/>
      <c r="SSP19"/>
      <c r="SSQ19"/>
      <c r="SSR19"/>
      <c r="SSS19"/>
      <c r="SST19"/>
      <c r="SSU19"/>
      <c r="SSV19"/>
      <c r="SSW19"/>
      <c r="SSX19"/>
      <c r="SSY19"/>
      <c r="SSZ19"/>
      <c r="STA19"/>
      <c r="STB19"/>
      <c r="STC19"/>
      <c r="STD19"/>
      <c r="STE19"/>
      <c r="STF19"/>
      <c r="STG19"/>
      <c r="STH19"/>
      <c r="STI19"/>
      <c r="STJ19"/>
      <c r="STK19"/>
      <c r="STL19"/>
      <c r="STM19"/>
      <c r="STN19"/>
      <c r="STO19"/>
      <c r="STP19"/>
      <c r="STQ19"/>
      <c r="STR19"/>
      <c r="STS19"/>
      <c r="STT19"/>
      <c r="STU19"/>
      <c r="STV19"/>
      <c r="STW19"/>
      <c r="STX19"/>
      <c r="STY19"/>
      <c r="STZ19"/>
      <c r="SUA19"/>
      <c r="SUB19"/>
      <c r="SUC19"/>
      <c r="SUD19"/>
      <c r="SUE19"/>
      <c r="SUF19"/>
      <c r="SUG19"/>
      <c r="SUH19"/>
      <c r="SUI19"/>
      <c r="SUJ19"/>
      <c r="SUK19"/>
      <c r="SUL19"/>
      <c r="SUM19"/>
      <c r="SUN19"/>
      <c r="SUO19"/>
      <c r="SUP19"/>
      <c r="SUQ19"/>
      <c r="SUR19"/>
      <c r="SUS19"/>
      <c r="SUT19"/>
      <c r="SUU19"/>
      <c r="SUV19"/>
      <c r="SUW19"/>
      <c r="SUX19"/>
      <c r="SUY19"/>
      <c r="SUZ19"/>
      <c r="SVA19"/>
      <c r="SVB19"/>
      <c r="SVC19"/>
      <c r="SVD19"/>
      <c r="SVE19"/>
      <c r="SVF19"/>
      <c r="SVG19"/>
      <c r="SVH19"/>
      <c r="SVI19"/>
      <c r="SVJ19"/>
      <c r="SVK19"/>
      <c r="SVL19"/>
      <c r="SVM19"/>
      <c r="SVN19"/>
      <c r="SVO19"/>
      <c r="SVP19"/>
      <c r="SVQ19"/>
      <c r="SVR19"/>
      <c r="SVS19"/>
      <c r="SVT19"/>
      <c r="SVU19"/>
      <c r="SVV19"/>
      <c r="SVW19"/>
      <c r="SVX19"/>
      <c r="SVY19"/>
      <c r="SVZ19"/>
      <c r="SWA19"/>
      <c r="SWB19"/>
      <c r="SWC19"/>
      <c r="SWD19"/>
      <c r="SWE19"/>
      <c r="SWF19"/>
      <c r="SWG19"/>
      <c r="SWH19"/>
      <c r="SWI19"/>
      <c r="SWJ19"/>
      <c r="SWK19"/>
      <c r="SWL19"/>
      <c r="SWM19"/>
      <c r="SWN19"/>
      <c r="SWO19"/>
      <c r="SWP19"/>
      <c r="SWQ19"/>
      <c r="SWR19"/>
      <c r="SWS19"/>
      <c r="SWT19"/>
      <c r="SWU19"/>
      <c r="SWV19"/>
      <c r="SWW19"/>
      <c r="SWX19"/>
      <c r="SWY19"/>
      <c r="SWZ19"/>
      <c r="SXA19"/>
      <c r="SXB19"/>
      <c r="SXC19"/>
      <c r="SXD19"/>
      <c r="SXE19"/>
      <c r="SXF19"/>
      <c r="SXG19"/>
      <c r="SXH19"/>
      <c r="SXI19"/>
      <c r="SXJ19"/>
      <c r="SXK19"/>
      <c r="SXL19"/>
      <c r="SXM19"/>
      <c r="SXN19"/>
      <c r="SXO19"/>
      <c r="SXP19"/>
      <c r="SXQ19"/>
      <c r="SXR19"/>
      <c r="SXS19"/>
      <c r="SXT19"/>
      <c r="SXU19"/>
      <c r="SXV19"/>
      <c r="SXW19"/>
      <c r="SXX19"/>
      <c r="SXY19"/>
      <c r="SXZ19"/>
      <c r="SYA19"/>
      <c r="SYB19"/>
      <c r="SYC19"/>
      <c r="SYD19"/>
      <c r="SYE19"/>
      <c r="SYF19"/>
      <c r="SYG19"/>
      <c r="SYH19"/>
      <c r="SYI19"/>
      <c r="SYJ19"/>
      <c r="SYK19"/>
      <c r="SYL19"/>
      <c r="SYM19"/>
      <c r="SYN19"/>
      <c r="SYO19"/>
      <c r="SYP19"/>
      <c r="SYQ19"/>
      <c r="SYR19"/>
      <c r="SYS19"/>
      <c r="SYT19"/>
      <c r="SYU19"/>
      <c r="SYV19"/>
      <c r="SYW19"/>
      <c r="SYX19"/>
      <c r="SYY19"/>
      <c r="SYZ19"/>
      <c r="SZA19"/>
      <c r="SZB19"/>
      <c r="SZC19"/>
      <c r="SZD19"/>
      <c r="SZE19"/>
      <c r="SZF19"/>
      <c r="SZG19"/>
      <c r="SZH19"/>
      <c r="SZI19"/>
      <c r="SZJ19"/>
      <c r="SZK19"/>
      <c r="SZL19"/>
      <c r="SZM19"/>
      <c r="SZN19"/>
      <c r="SZO19"/>
      <c r="SZP19"/>
      <c r="SZQ19"/>
      <c r="SZR19"/>
      <c r="SZS19"/>
      <c r="SZT19"/>
      <c r="SZU19"/>
      <c r="SZV19"/>
      <c r="SZW19"/>
      <c r="SZX19"/>
      <c r="SZY19"/>
      <c r="SZZ19"/>
      <c r="TAA19"/>
      <c r="TAB19"/>
      <c r="TAC19"/>
      <c r="TAD19"/>
      <c r="TAE19"/>
      <c r="TAF19"/>
      <c r="TAG19"/>
      <c r="TAH19"/>
      <c r="TAI19"/>
      <c r="TAJ19"/>
      <c r="TAK19"/>
      <c r="TAL19"/>
      <c r="TAM19"/>
      <c r="TAN19"/>
      <c r="TAO19"/>
      <c r="TAP19"/>
      <c r="TAQ19"/>
      <c r="TAR19"/>
      <c r="TAS19"/>
      <c r="TAT19"/>
      <c r="TAU19"/>
      <c r="TAV19"/>
      <c r="TAW19"/>
      <c r="TAX19"/>
      <c r="TAY19"/>
      <c r="TAZ19"/>
      <c r="TBA19"/>
      <c r="TBB19"/>
      <c r="TBC19"/>
      <c r="TBD19"/>
      <c r="TBE19"/>
      <c r="TBF19"/>
      <c r="TBG19"/>
      <c r="TBH19"/>
      <c r="TBI19"/>
      <c r="TBJ19"/>
      <c r="TBK19"/>
      <c r="TBL19"/>
      <c r="TBM19"/>
      <c r="TBN19"/>
      <c r="TBO19"/>
      <c r="TBP19"/>
      <c r="TBQ19"/>
      <c r="TBR19"/>
      <c r="TBS19"/>
      <c r="TBT19"/>
      <c r="TBU19"/>
      <c r="TBV19"/>
      <c r="TBW19"/>
      <c r="TBX19"/>
      <c r="TBY19"/>
      <c r="TBZ19"/>
      <c r="TCA19"/>
      <c r="TCB19"/>
      <c r="TCC19"/>
      <c r="TCD19"/>
      <c r="TCE19"/>
      <c r="TCF19"/>
      <c r="TCG19"/>
      <c r="TCH19"/>
      <c r="TCI19"/>
      <c r="TCJ19"/>
      <c r="TCK19"/>
      <c r="TCL19"/>
      <c r="TCM19"/>
      <c r="TCN19"/>
      <c r="TCO19"/>
      <c r="TCP19"/>
      <c r="TCQ19"/>
      <c r="TCR19"/>
      <c r="TCS19"/>
      <c r="TCT19"/>
      <c r="TCU19"/>
      <c r="TCV19"/>
      <c r="TCW19"/>
      <c r="TCX19"/>
      <c r="TCY19"/>
      <c r="TCZ19"/>
      <c r="TDA19"/>
      <c r="TDB19"/>
      <c r="TDC19"/>
      <c r="TDD19"/>
      <c r="TDE19"/>
      <c r="TDF19"/>
      <c r="TDG19"/>
      <c r="TDH19"/>
      <c r="TDI19"/>
      <c r="TDJ19"/>
      <c r="TDK19"/>
      <c r="TDL19"/>
      <c r="TDM19"/>
      <c r="TDN19"/>
      <c r="TDO19"/>
      <c r="TDP19"/>
      <c r="TDQ19"/>
      <c r="TDR19"/>
      <c r="TDS19"/>
      <c r="TDT19"/>
      <c r="TDU19"/>
      <c r="TDV19"/>
      <c r="TDW19"/>
      <c r="TDX19"/>
      <c r="TDY19"/>
      <c r="TDZ19"/>
      <c r="TEA19"/>
      <c r="TEB19"/>
      <c r="TEC19"/>
      <c r="TED19"/>
      <c r="TEE19"/>
      <c r="TEF19"/>
      <c r="TEG19"/>
      <c r="TEH19"/>
      <c r="TEI19"/>
      <c r="TEJ19"/>
      <c r="TEK19"/>
      <c r="TEL19"/>
      <c r="TEM19"/>
      <c r="TEN19"/>
      <c r="TEO19"/>
      <c r="TEP19"/>
      <c r="TEQ19"/>
      <c r="TER19"/>
      <c r="TES19"/>
      <c r="TET19"/>
      <c r="TEU19"/>
      <c r="TEV19"/>
      <c r="TEW19"/>
      <c r="TEX19"/>
      <c r="TEY19"/>
      <c r="TEZ19"/>
      <c r="TFA19"/>
      <c r="TFB19"/>
      <c r="TFC19"/>
      <c r="TFD19"/>
      <c r="TFE19"/>
      <c r="TFF19"/>
      <c r="TFG19"/>
      <c r="TFH19"/>
      <c r="TFI19"/>
      <c r="TFJ19"/>
      <c r="TFK19"/>
      <c r="TFL19"/>
      <c r="TFM19"/>
      <c r="TFN19"/>
      <c r="TFO19"/>
      <c r="TFP19"/>
      <c r="TFQ19"/>
      <c r="TFR19"/>
      <c r="TFS19"/>
      <c r="TFT19"/>
      <c r="TFU19"/>
      <c r="TFV19"/>
      <c r="TFW19"/>
      <c r="TFX19"/>
      <c r="TFY19"/>
      <c r="TFZ19"/>
      <c r="TGA19"/>
      <c r="TGB19"/>
      <c r="TGC19"/>
      <c r="TGD19"/>
      <c r="TGE19"/>
      <c r="TGF19"/>
      <c r="TGG19"/>
      <c r="TGH19"/>
      <c r="TGI19"/>
      <c r="TGJ19"/>
      <c r="TGK19"/>
      <c r="TGL19"/>
      <c r="TGM19"/>
      <c r="TGN19"/>
      <c r="TGO19"/>
      <c r="TGP19"/>
      <c r="TGQ19"/>
      <c r="TGR19"/>
      <c r="TGS19"/>
      <c r="TGT19"/>
      <c r="TGU19"/>
      <c r="TGV19"/>
      <c r="TGW19"/>
      <c r="TGX19"/>
      <c r="TGY19"/>
      <c r="TGZ19"/>
      <c r="THA19"/>
      <c r="THB19"/>
      <c r="THC19"/>
      <c r="THD19"/>
      <c r="THE19"/>
      <c r="THF19"/>
      <c r="THG19"/>
      <c r="THH19"/>
      <c r="THI19"/>
      <c r="THJ19"/>
      <c r="THK19"/>
      <c r="THL19"/>
      <c r="THM19"/>
      <c r="THN19"/>
      <c r="THO19"/>
      <c r="THP19"/>
      <c r="THQ19"/>
      <c r="THR19"/>
      <c r="THS19"/>
      <c r="THT19"/>
      <c r="THU19"/>
      <c r="THV19"/>
      <c r="THW19"/>
      <c r="THX19"/>
      <c r="THY19"/>
      <c r="THZ19"/>
      <c r="TIA19"/>
      <c r="TIB19"/>
      <c r="TIC19"/>
      <c r="TID19"/>
      <c r="TIE19"/>
      <c r="TIF19"/>
      <c r="TIG19"/>
      <c r="TIH19"/>
      <c r="TII19"/>
      <c r="TIJ19"/>
      <c r="TIK19"/>
      <c r="TIL19"/>
      <c r="TIM19"/>
      <c r="TIN19"/>
      <c r="TIO19"/>
      <c r="TIP19"/>
      <c r="TIQ19"/>
      <c r="TIR19"/>
      <c r="TIS19"/>
      <c r="TIT19"/>
      <c r="TIU19"/>
      <c r="TIV19"/>
      <c r="TIW19"/>
      <c r="TIX19"/>
      <c r="TIY19"/>
      <c r="TIZ19"/>
      <c r="TJA19"/>
      <c r="TJB19"/>
      <c r="TJC19"/>
      <c r="TJD19"/>
      <c r="TJE19"/>
      <c r="TJF19"/>
      <c r="TJG19"/>
      <c r="TJH19"/>
      <c r="TJI19"/>
      <c r="TJJ19"/>
      <c r="TJK19"/>
      <c r="TJL19"/>
      <c r="TJM19"/>
      <c r="TJN19"/>
      <c r="TJO19"/>
      <c r="TJP19"/>
      <c r="TJQ19"/>
      <c r="TJR19"/>
      <c r="TJS19"/>
      <c r="TJT19"/>
      <c r="TJU19"/>
      <c r="TJV19"/>
      <c r="TJW19"/>
      <c r="TJX19"/>
      <c r="TJY19"/>
      <c r="TJZ19"/>
      <c r="TKA19"/>
      <c r="TKB19"/>
      <c r="TKC19"/>
      <c r="TKD19"/>
      <c r="TKE19"/>
      <c r="TKF19"/>
      <c r="TKG19"/>
      <c r="TKH19"/>
      <c r="TKI19"/>
      <c r="TKJ19"/>
      <c r="TKK19"/>
      <c r="TKL19"/>
      <c r="TKM19"/>
      <c r="TKN19"/>
      <c r="TKO19"/>
      <c r="TKP19"/>
      <c r="TKQ19"/>
      <c r="TKR19"/>
      <c r="TKS19"/>
      <c r="TKT19"/>
      <c r="TKU19"/>
      <c r="TKV19"/>
      <c r="TKW19"/>
      <c r="TKX19"/>
      <c r="TKY19"/>
      <c r="TKZ19"/>
      <c r="TLA19"/>
      <c r="TLB19"/>
      <c r="TLC19"/>
      <c r="TLD19"/>
      <c r="TLE19"/>
      <c r="TLF19"/>
      <c r="TLG19"/>
      <c r="TLH19"/>
      <c r="TLI19"/>
      <c r="TLJ19"/>
      <c r="TLK19"/>
      <c r="TLL19"/>
      <c r="TLM19"/>
      <c r="TLN19"/>
      <c r="TLO19"/>
      <c r="TLP19"/>
      <c r="TLQ19"/>
      <c r="TLR19"/>
      <c r="TLS19"/>
      <c r="TLT19"/>
      <c r="TLU19"/>
      <c r="TLV19"/>
      <c r="TLW19"/>
      <c r="TLX19"/>
      <c r="TLY19"/>
      <c r="TLZ19"/>
      <c r="TMA19"/>
      <c r="TMB19"/>
      <c r="TMC19"/>
      <c r="TMD19"/>
      <c r="TME19"/>
      <c r="TMF19"/>
      <c r="TMG19"/>
      <c r="TMH19"/>
      <c r="TMI19"/>
      <c r="TMJ19"/>
      <c r="TMK19"/>
      <c r="TML19"/>
      <c r="TMM19"/>
      <c r="TMN19"/>
      <c r="TMO19"/>
      <c r="TMP19"/>
      <c r="TMQ19"/>
      <c r="TMR19"/>
      <c r="TMS19"/>
      <c r="TMT19"/>
      <c r="TMU19"/>
      <c r="TMV19"/>
      <c r="TMW19"/>
      <c r="TMX19"/>
      <c r="TMY19"/>
      <c r="TMZ19"/>
      <c r="TNA19"/>
      <c r="TNB19"/>
      <c r="TNC19"/>
      <c r="TND19"/>
      <c r="TNE19"/>
      <c r="TNF19"/>
      <c r="TNG19"/>
      <c r="TNH19"/>
      <c r="TNI19"/>
      <c r="TNJ19"/>
      <c r="TNK19"/>
      <c r="TNL19"/>
      <c r="TNM19"/>
      <c r="TNN19"/>
      <c r="TNO19"/>
      <c r="TNP19"/>
      <c r="TNQ19"/>
      <c r="TNR19"/>
      <c r="TNS19"/>
      <c r="TNT19"/>
      <c r="TNU19"/>
      <c r="TNV19"/>
      <c r="TNW19"/>
      <c r="TNX19"/>
      <c r="TNY19"/>
      <c r="TNZ19"/>
      <c r="TOA19"/>
      <c r="TOB19"/>
      <c r="TOC19"/>
      <c r="TOD19"/>
      <c r="TOE19"/>
      <c r="TOF19"/>
      <c r="TOG19"/>
      <c r="TOH19"/>
      <c r="TOI19"/>
      <c r="TOJ19"/>
      <c r="TOK19"/>
      <c r="TOL19"/>
      <c r="TOM19"/>
      <c r="TON19"/>
      <c r="TOO19"/>
      <c r="TOP19"/>
      <c r="TOQ19"/>
      <c r="TOR19"/>
      <c r="TOS19"/>
      <c r="TOT19"/>
      <c r="TOU19"/>
      <c r="TOV19"/>
      <c r="TOW19"/>
      <c r="TOX19"/>
      <c r="TOY19"/>
      <c r="TOZ19"/>
      <c r="TPA19"/>
      <c r="TPB19"/>
      <c r="TPC19"/>
      <c r="TPD19"/>
      <c r="TPE19"/>
      <c r="TPF19"/>
      <c r="TPG19"/>
      <c r="TPH19"/>
      <c r="TPI19"/>
      <c r="TPJ19"/>
      <c r="TPK19"/>
      <c r="TPL19"/>
      <c r="TPM19"/>
      <c r="TPN19"/>
      <c r="TPO19"/>
      <c r="TPP19"/>
      <c r="TPQ19"/>
      <c r="TPR19"/>
      <c r="TPS19"/>
      <c r="TPT19"/>
      <c r="TPU19"/>
      <c r="TPV19"/>
      <c r="TPW19"/>
      <c r="TPX19"/>
      <c r="TPY19"/>
      <c r="TPZ19"/>
      <c r="TQA19"/>
      <c r="TQB19"/>
      <c r="TQC19"/>
      <c r="TQD19"/>
      <c r="TQE19"/>
      <c r="TQF19"/>
      <c r="TQG19"/>
      <c r="TQH19"/>
      <c r="TQI19"/>
      <c r="TQJ19"/>
      <c r="TQK19"/>
      <c r="TQL19"/>
      <c r="TQM19"/>
      <c r="TQN19"/>
      <c r="TQO19"/>
      <c r="TQP19"/>
      <c r="TQQ19"/>
      <c r="TQR19"/>
      <c r="TQS19"/>
      <c r="TQT19"/>
      <c r="TQU19"/>
      <c r="TQV19"/>
      <c r="TQW19"/>
      <c r="TQX19"/>
      <c r="TQY19"/>
      <c r="TQZ19"/>
      <c r="TRA19"/>
      <c r="TRB19"/>
      <c r="TRC19"/>
      <c r="TRD19"/>
      <c r="TRE19"/>
      <c r="TRF19"/>
      <c r="TRG19"/>
      <c r="TRH19"/>
      <c r="TRI19"/>
      <c r="TRJ19"/>
      <c r="TRK19"/>
      <c r="TRL19"/>
      <c r="TRM19"/>
      <c r="TRN19"/>
      <c r="TRO19"/>
      <c r="TRP19"/>
      <c r="TRQ19"/>
      <c r="TRR19"/>
      <c r="TRS19"/>
      <c r="TRT19"/>
      <c r="TRU19"/>
      <c r="TRV19"/>
      <c r="TRW19"/>
      <c r="TRX19"/>
      <c r="TRY19"/>
      <c r="TRZ19"/>
      <c r="TSA19"/>
      <c r="TSB19"/>
      <c r="TSC19"/>
      <c r="TSD19"/>
      <c r="TSE19"/>
      <c r="TSF19"/>
      <c r="TSG19"/>
      <c r="TSH19"/>
      <c r="TSI19"/>
      <c r="TSJ19"/>
      <c r="TSK19"/>
      <c r="TSL19"/>
      <c r="TSM19"/>
      <c r="TSN19"/>
      <c r="TSO19"/>
      <c r="TSP19"/>
      <c r="TSQ19"/>
      <c r="TSR19"/>
      <c r="TSS19"/>
      <c r="TST19"/>
      <c r="TSU19"/>
      <c r="TSV19"/>
      <c r="TSW19"/>
      <c r="TSX19"/>
      <c r="TSY19"/>
      <c r="TSZ19"/>
      <c r="TTA19"/>
      <c r="TTB19"/>
      <c r="TTC19"/>
      <c r="TTD19"/>
      <c r="TTE19"/>
      <c r="TTF19"/>
      <c r="TTG19"/>
      <c r="TTH19"/>
      <c r="TTI19"/>
      <c r="TTJ19"/>
      <c r="TTK19"/>
      <c r="TTL19"/>
      <c r="TTM19"/>
      <c r="TTN19"/>
      <c r="TTO19"/>
      <c r="TTP19"/>
      <c r="TTQ19"/>
      <c r="TTR19"/>
      <c r="TTS19"/>
      <c r="TTT19"/>
      <c r="TTU19"/>
      <c r="TTV19"/>
      <c r="TTW19"/>
      <c r="TTX19"/>
      <c r="TTY19"/>
      <c r="TTZ19"/>
      <c r="TUA19"/>
      <c r="TUB19"/>
      <c r="TUC19"/>
      <c r="TUD19"/>
      <c r="TUE19"/>
      <c r="TUF19"/>
      <c r="TUG19"/>
      <c r="TUH19"/>
      <c r="TUI19"/>
      <c r="TUJ19"/>
      <c r="TUK19"/>
      <c r="TUL19"/>
      <c r="TUM19"/>
      <c r="TUN19"/>
      <c r="TUO19"/>
      <c r="TUP19"/>
      <c r="TUQ19"/>
      <c r="TUR19"/>
      <c r="TUS19"/>
      <c r="TUT19"/>
      <c r="TUU19"/>
      <c r="TUV19"/>
      <c r="TUW19"/>
      <c r="TUX19"/>
      <c r="TUY19"/>
      <c r="TUZ19"/>
      <c r="TVA19"/>
      <c r="TVB19"/>
      <c r="TVC19"/>
      <c r="TVD19"/>
      <c r="TVE19"/>
      <c r="TVF19"/>
      <c r="TVG19"/>
      <c r="TVH19"/>
      <c r="TVI19"/>
      <c r="TVJ19"/>
      <c r="TVK19"/>
      <c r="TVL19"/>
      <c r="TVM19"/>
      <c r="TVN19"/>
      <c r="TVO19"/>
      <c r="TVP19"/>
      <c r="TVQ19"/>
      <c r="TVR19"/>
      <c r="TVS19"/>
      <c r="TVT19"/>
      <c r="TVU19"/>
      <c r="TVV19"/>
      <c r="TVW19"/>
      <c r="TVX19"/>
      <c r="TVY19"/>
      <c r="TVZ19"/>
      <c r="TWA19"/>
      <c r="TWB19"/>
      <c r="TWC19"/>
      <c r="TWD19"/>
      <c r="TWE19"/>
      <c r="TWF19"/>
      <c r="TWG19"/>
      <c r="TWH19"/>
      <c r="TWI19"/>
      <c r="TWJ19"/>
      <c r="TWK19"/>
      <c r="TWL19"/>
      <c r="TWM19"/>
      <c r="TWN19"/>
      <c r="TWO19"/>
      <c r="TWP19"/>
      <c r="TWQ19"/>
      <c r="TWR19"/>
      <c r="TWS19"/>
      <c r="TWT19"/>
      <c r="TWU19"/>
      <c r="TWV19"/>
      <c r="TWW19"/>
      <c r="TWX19"/>
      <c r="TWY19"/>
      <c r="TWZ19"/>
      <c r="TXA19"/>
      <c r="TXB19"/>
      <c r="TXC19"/>
      <c r="TXD19"/>
      <c r="TXE19"/>
      <c r="TXF19"/>
      <c r="TXG19"/>
      <c r="TXH19"/>
      <c r="TXI19"/>
      <c r="TXJ19"/>
      <c r="TXK19"/>
      <c r="TXL19"/>
      <c r="TXM19"/>
      <c r="TXN19"/>
      <c r="TXO19"/>
      <c r="TXP19"/>
      <c r="TXQ19"/>
      <c r="TXR19"/>
      <c r="TXS19"/>
      <c r="TXT19"/>
      <c r="TXU19"/>
      <c r="TXV19"/>
      <c r="TXW19"/>
      <c r="TXX19"/>
      <c r="TXY19"/>
      <c r="TXZ19"/>
      <c r="TYA19"/>
      <c r="TYB19"/>
      <c r="TYC19"/>
      <c r="TYD19"/>
      <c r="TYE19"/>
      <c r="TYF19"/>
      <c r="TYG19"/>
      <c r="TYH19"/>
      <c r="TYI19"/>
      <c r="TYJ19"/>
      <c r="TYK19"/>
      <c r="TYL19"/>
      <c r="TYM19"/>
      <c r="TYN19"/>
      <c r="TYO19"/>
      <c r="TYP19"/>
      <c r="TYQ19"/>
      <c r="TYR19"/>
      <c r="TYS19"/>
      <c r="TYT19"/>
      <c r="TYU19"/>
      <c r="TYV19"/>
      <c r="TYW19"/>
      <c r="TYX19"/>
      <c r="TYY19"/>
      <c r="TYZ19"/>
      <c r="TZA19"/>
      <c r="TZB19"/>
      <c r="TZC19"/>
      <c r="TZD19"/>
      <c r="TZE19"/>
      <c r="TZF19"/>
      <c r="TZG19"/>
      <c r="TZH19"/>
      <c r="TZI19"/>
      <c r="TZJ19"/>
      <c r="TZK19"/>
      <c r="TZL19"/>
      <c r="TZM19"/>
      <c r="TZN19"/>
      <c r="TZO19"/>
      <c r="TZP19"/>
      <c r="TZQ19"/>
      <c r="TZR19"/>
      <c r="TZS19"/>
      <c r="TZT19"/>
      <c r="TZU19"/>
      <c r="TZV19"/>
      <c r="TZW19"/>
      <c r="TZX19"/>
      <c r="TZY19"/>
      <c r="TZZ19"/>
      <c r="UAA19"/>
      <c r="UAB19"/>
      <c r="UAC19"/>
      <c r="UAD19"/>
      <c r="UAE19"/>
      <c r="UAF19"/>
      <c r="UAG19"/>
      <c r="UAH19"/>
      <c r="UAI19"/>
      <c r="UAJ19"/>
      <c r="UAK19"/>
      <c r="UAL19"/>
      <c r="UAM19"/>
      <c r="UAN19"/>
      <c r="UAO19"/>
      <c r="UAP19"/>
      <c r="UAQ19"/>
      <c r="UAR19"/>
      <c r="UAS19"/>
      <c r="UAT19"/>
      <c r="UAU19"/>
      <c r="UAV19"/>
      <c r="UAW19"/>
      <c r="UAX19"/>
      <c r="UAY19"/>
      <c r="UAZ19"/>
      <c r="UBA19"/>
      <c r="UBB19"/>
      <c r="UBC19"/>
      <c r="UBD19"/>
      <c r="UBE19"/>
      <c r="UBF19"/>
      <c r="UBG19"/>
      <c r="UBH19"/>
      <c r="UBI19"/>
      <c r="UBJ19"/>
      <c r="UBK19"/>
      <c r="UBL19"/>
      <c r="UBM19"/>
      <c r="UBN19"/>
      <c r="UBO19"/>
      <c r="UBP19"/>
      <c r="UBQ19"/>
      <c r="UBR19"/>
      <c r="UBS19"/>
      <c r="UBT19"/>
      <c r="UBU19"/>
      <c r="UBV19"/>
      <c r="UBW19"/>
      <c r="UBX19"/>
      <c r="UBY19"/>
      <c r="UBZ19"/>
      <c r="UCA19"/>
      <c r="UCB19"/>
      <c r="UCC19"/>
      <c r="UCD19"/>
      <c r="UCE19"/>
      <c r="UCF19"/>
      <c r="UCG19"/>
      <c r="UCH19"/>
      <c r="UCI19"/>
      <c r="UCJ19"/>
      <c r="UCK19"/>
      <c r="UCL19"/>
      <c r="UCM19"/>
      <c r="UCN19"/>
      <c r="UCO19"/>
      <c r="UCP19"/>
      <c r="UCQ19"/>
      <c r="UCR19"/>
      <c r="UCS19"/>
      <c r="UCT19"/>
      <c r="UCU19"/>
      <c r="UCV19"/>
      <c r="UCW19"/>
      <c r="UCX19"/>
      <c r="UCY19"/>
      <c r="UCZ19"/>
      <c r="UDA19"/>
      <c r="UDB19"/>
      <c r="UDC19"/>
      <c r="UDD19"/>
      <c r="UDE19"/>
      <c r="UDF19"/>
      <c r="UDG19"/>
      <c r="UDH19"/>
      <c r="UDI19"/>
      <c r="UDJ19"/>
      <c r="UDK19"/>
      <c r="UDL19"/>
      <c r="UDM19"/>
      <c r="UDN19"/>
      <c r="UDO19"/>
      <c r="UDP19"/>
      <c r="UDQ19"/>
      <c r="UDR19"/>
      <c r="UDS19"/>
      <c r="UDT19"/>
      <c r="UDU19"/>
      <c r="UDV19"/>
      <c r="UDW19"/>
      <c r="UDX19"/>
      <c r="UDY19"/>
      <c r="UDZ19"/>
      <c r="UEA19"/>
      <c r="UEB19"/>
      <c r="UEC19"/>
      <c r="UED19"/>
      <c r="UEE19"/>
      <c r="UEF19"/>
      <c r="UEG19"/>
      <c r="UEH19"/>
      <c r="UEI19"/>
      <c r="UEJ19"/>
      <c r="UEK19"/>
      <c r="UEL19"/>
      <c r="UEM19"/>
      <c r="UEN19"/>
      <c r="UEO19"/>
      <c r="UEP19"/>
      <c r="UEQ19"/>
      <c r="UER19"/>
      <c r="UES19"/>
      <c r="UET19"/>
      <c r="UEU19"/>
      <c r="UEV19"/>
      <c r="UEW19"/>
      <c r="UEX19"/>
      <c r="UEY19"/>
      <c r="UEZ19"/>
      <c r="UFA19"/>
      <c r="UFB19"/>
      <c r="UFC19"/>
      <c r="UFD19"/>
      <c r="UFE19"/>
      <c r="UFF19"/>
      <c r="UFG19"/>
      <c r="UFH19"/>
      <c r="UFI19"/>
      <c r="UFJ19"/>
      <c r="UFK19"/>
      <c r="UFL19"/>
      <c r="UFM19"/>
      <c r="UFN19"/>
      <c r="UFO19"/>
      <c r="UFP19"/>
      <c r="UFQ19"/>
      <c r="UFR19"/>
      <c r="UFS19"/>
      <c r="UFT19"/>
      <c r="UFU19"/>
      <c r="UFV19"/>
      <c r="UFW19"/>
      <c r="UFX19"/>
      <c r="UFY19"/>
      <c r="UFZ19"/>
      <c r="UGA19"/>
      <c r="UGB19"/>
      <c r="UGC19"/>
      <c r="UGD19"/>
      <c r="UGE19"/>
      <c r="UGF19"/>
      <c r="UGG19"/>
      <c r="UGH19"/>
      <c r="UGI19"/>
      <c r="UGJ19"/>
      <c r="UGK19"/>
      <c r="UGL19"/>
      <c r="UGM19"/>
      <c r="UGN19"/>
      <c r="UGO19"/>
      <c r="UGP19"/>
      <c r="UGQ19"/>
      <c r="UGR19"/>
      <c r="UGS19"/>
      <c r="UGT19"/>
      <c r="UGU19"/>
      <c r="UGV19"/>
      <c r="UGW19"/>
      <c r="UGX19"/>
      <c r="UGY19"/>
      <c r="UGZ19"/>
      <c r="UHA19"/>
      <c r="UHB19"/>
      <c r="UHC19"/>
      <c r="UHD19"/>
      <c r="UHE19"/>
      <c r="UHF19"/>
      <c r="UHG19"/>
      <c r="UHH19"/>
      <c r="UHI19"/>
      <c r="UHJ19"/>
      <c r="UHK19"/>
      <c r="UHL19"/>
      <c r="UHM19"/>
      <c r="UHN19"/>
      <c r="UHO19"/>
      <c r="UHP19"/>
      <c r="UHQ19"/>
      <c r="UHR19"/>
      <c r="UHS19"/>
      <c r="UHT19"/>
      <c r="UHU19"/>
      <c r="UHV19"/>
      <c r="UHW19"/>
      <c r="UHX19"/>
      <c r="UHY19"/>
      <c r="UHZ19"/>
      <c r="UIA19"/>
      <c r="UIB19"/>
      <c r="UIC19"/>
      <c r="UID19"/>
      <c r="UIE19"/>
      <c r="UIF19"/>
      <c r="UIG19"/>
      <c r="UIH19"/>
      <c r="UII19"/>
      <c r="UIJ19"/>
      <c r="UIK19"/>
      <c r="UIL19"/>
      <c r="UIM19"/>
      <c r="UIN19"/>
      <c r="UIO19"/>
      <c r="UIP19"/>
      <c r="UIQ19"/>
      <c r="UIR19"/>
      <c r="UIS19"/>
      <c r="UIT19"/>
      <c r="UIU19"/>
      <c r="UIV19"/>
      <c r="UIW19"/>
      <c r="UIX19"/>
      <c r="UIY19"/>
      <c r="UIZ19"/>
      <c r="UJA19"/>
      <c r="UJB19"/>
      <c r="UJC19"/>
      <c r="UJD19"/>
      <c r="UJE19"/>
      <c r="UJF19"/>
      <c r="UJG19"/>
      <c r="UJH19"/>
      <c r="UJI19"/>
      <c r="UJJ19"/>
      <c r="UJK19"/>
      <c r="UJL19"/>
      <c r="UJM19"/>
      <c r="UJN19"/>
      <c r="UJO19"/>
      <c r="UJP19"/>
      <c r="UJQ19"/>
      <c r="UJR19"/>
      <c r="UJS19"/>
      <c r="UJT19"/>
      <c r="UJU19"/>
      <c r="UJV19"/>
      <c r="UJW19"/>
      <c r="UJX19"/>
      <c r="UJY19"/>
      <c r="UJZ19"/>
      <c r="UKA19"/>
      <c r="UKB19"/>
      <c r="UKC19"/>
      <c r="UKD19"/>
      <c r="UKE19"/>
      <c r="UKF19"/>
      <c r="UKG19"/>
      <c r="UKH19"/>
      <c r="UKI19"/>
      <c r="UKJ19"/>
      <c r="UKK19"/>
      <c r="UKL19"/>
      <c r="UKM19"/>
      <c r="UKN19"/>
      <c r="UKO19"/>
      <c r="UKP19"/>
      <c r="UKQ19"/>
      <c r="UKR19"/>
      <c r="UKS19"/>
      <c r="UKT19"/>
      <c r="UKU19"/>
      <c r="UKV19"/>
      <c r="UKW19"/>
      <c r="UKX19"/>
      <c r="UKY19"/>
      <c r="UKZ19"/>
      <c r="ULA19"/>
      <c r="ULB19"/>
      <c r="ULC19"/>
      <c r="ULD19"/>
      <c r="ULE19"/>
      <c r="ULF19"/>
      <c r="ULG19"/>
      <c r="ULH19"/>
      <c r="ULI19"/>
      <c r="ULJ19"/>
      <c r="ULK19"/>
      <c r="ULL19"/>
      <c r="ULM19"/>
      <c r="ULN19"/>
      <c r="ULO19"/>
      <c r="ULP19"/>
      <c r="ULQ19"/>
      <c r="ULR19"/>
      <c r="ULS19"/>
      <c r="ULT19"/>
      <c r="ULU19"/>
      <c r="ULV19"/>
      <c r="ULW19"/>
      <c r="ULX19"/>
      <c r="ULY19"/>
      <c r="ULZ19"/>
      <c r="UMA19"/>
      <c r="UMB19"/>
      <c r="UMC19"/>
      <c r="UMD19"/>
      <c r="UME19"/>
      <c r="UMF19"/>
      <c r="UMG19"/>
      <c r="UMH19"/>
      <c r="UMI19"/>
      <c r="UMJ19"/>
      <c r="UMK19"/>
      <c r="UML19"/>
      <c r="UMM19"/>
      <c r="UMN19"/>
      <c r="UMO19"/>
      <c r="UMP19"/>
      <c r="UMQ19"/>
      <c r="UMR19"/>
      <c r="UMS19"/>
      <c r="UMT19"/>
      <c r="UMU19"/>
      <c r="UMV19"/>
      <c r="UMW19"/>
      <c r="UMX19"/>
      <c r="UMY19"/>
      <c r="UMZ19"/>
      <c r="UNA19"/>
      <c r="UNB19"/>
      <c r="UNC19"/>
      <c r="UND19"/>
      <c r="UNE19"/>
      <c r="UNF19"/>
      <c r="UNG19"/>
      <c r="UNH19"/>
      <c r="UNI19"/>
      <c r="UNJ19"/>
      <c r="UNK19"/>
      <c r="UNL19"/>
      <c r="UNM19"/>
      <c r="UNN19"/>
      <c r="UNO19"/>
      <c r="UNP19"/>
      <c r="UNQ19"/>
      <c r="UNR19"/>
      <c r="UNS19"/>
      <c r="UNT19"/>
      <c r="UNU19"/>
      <c r="UNV19"/>
      <c r="UNW19"/>
      <c r="UNX19"/>
      <c r="UNY19"/>
      <c r="UNZ19"/>
      <c r="UOA19"/>
      <c r="UOB19"/>
      <c r="UOC19"/>
      <c r="UOD19"/>
      <c r="UOE19"/>
      <c r="UOF19"/>
      <c r="UOG19"/>
      <c r="UOH19"/>
      <c r="UOI19"/>
      <c r="UOJ19"/>
      <c r="UOK19"/>
      <c r="UOL19"/>
      <c r="UOM19"/>
      <c r="UON19"/>
      <c r="UOO19"/>
      <c r="UOP19"/>
      <c r="UOQ19"/>
      <c r="UOR19"/>
      <c r="UOS19"/>
      <c r="UOT19"/>
      <c r="UOU19"/>
      <c r="UOV19"/>
      <c r="UOW19"/>
      <c r="UOX19"/>
      <c r="UOY19"/>
      <c r="UOZ19"/>
      <c r="UPA19"/>
      <c r="UPB19"/>
      <c r="UPC19"/>
      <c r="UPD19"/>
      <c r="UPE19"/>
      <c r="UPF19"/>
      <c r="UPG19"/>
      <c r="UPH19"/>
      <c r="UPI19"/>
      <c r="UPJ19"/>
      <c r="UPK19"/>
      <c r="UPL19"/>
      <c r="UPM19"/>
      <c r="UPN19"/>
      <c r="UPO19"/>
      <c r="UPP19"/>
      <c r="UPQ19"/>
      <c r="UPR19"/>
      <c r="UPS19"/>
      <c r="UPT19"/>
      <c r="UPU19"/>
      <c r="UPV19"/>
      <c r="UPW19"/>
      <c r="UPX19"/>
      <c r="UPY19"/>
      <c r="UPZ19"/>
      <c r="UQA19"/>
      <c r="UQB19"/>
      <c r="UQC19"/>
      <c r="UQD19"/>
      <c r="UQE19"/>
      <c r="UQF19"/>
      <c r="UQG19"/>
      <c r="UQH19"/>
      <c r="UQI19"/>
      <c r="UQJ19"/>
      <c r="UQK19"/>
      <c r="UQL19"/>
      <c r="UQM19"/>
      <c r="UQN19"/>
      <c r="UQO19"/>
      <c r="UQP19"/>
      <c r="UQQ19"/>
      <c r="UQR19"/>
      <c r="UQS19"/>
      <c r="UQT19"/>
      <c r="UQU19"/>
      <c r="UQV19"/>
      <c r="UQW19"/>
      <c r="UQX19"/>
      <c r="UQY19"/>
      <c r="UQZ19"/>
      <c r="URA19"/>
      <c r="URB19"/>
      <c r="URC19"/>
      <c r="URD19"/>
      <c r="URE19"/>
      <c r="URF19"/>
      <c r="URG19"/>
      <c r="URH19"/>
      <c r="URI19"/>
      <c r="URJ19"/>
      <c r="URK19"/>
      <c r="URL19"/>
      <c r="URM19"/>
      <c r="URN19"/>
      <c r="URO19"/>
      <c r="URP19"/>
      <c r="URQ19"/>
      <c r="URR19"/>
      <c r="URS19"/>
      <c r="URT19"/>
      <c r="URU19"/>
      <c r="URV19"/>
      <c r="URW19"/>
      <c r="URX19"/>
      <c r="URY19"/>
      <c r="URZ19"/>
      <c r="USA19"/>
      <c r="USB19"/>
      <c r="USC19"/>
      <c r="USD19"/>
      <c r="USE19"/>
      <c r="USF19"/>
      <c r="USG19"/>
      <c r="USH19"/>
      <c r="USI19"/>
      <c r="USJ19"/>
      <c r="USK19"/>
      <c r="USL19"/>
      <c r="USM19"/>
      <c r="USN19"/>
      <c r="USO19"/>
      <c r="USP19"/>
      <c r="USQ19"/>
      <c r="USR19"/>
      <c r="USS19"/>
      <c r="UST19"/>
      <c r="USU19"/>
      <c r="USV19"/>
      <c r="USW19"/>
      <c r="USX19"/>
      <c r="USY19"/>
      <c r="USZ19"/>
      <c r="UTA19"/>
      <c r="UTB19"/>
      <c r="UTC19"/>
      <c r="UTD19"/>
      <c r="UTE19"/>
      <c r="UTF19"/>
      <c r="UTG19"/>
      <c r="UTH19"/>
      <c r="UTI19"/>
      <c r="UTJ19"/>
      <c r="UTK19"/>
      <c r="UTL19"/>
      <c r="UTM19"/>
      <c r="UTN19"/>
      <c r="UTO19"/>
      <c r="UTP19"/>
      <c r="UTQ19"/>
      <c r="UTR19"/>
      <c r="UTS19"/>
      <c r="UTT19"/>
      <c r="UTU19"/>
      <c r="UTV19"/>
      <c r="UTW19"/>
      <c r="UTX19"/>
      <c r="UTY19"/>
      <c r="UTZ19"/>
      <c r="UUA19"/>
      <c r="UUB19"/>
      <c r="UUC19"/>
      <c r="UUD19"/>
      <c r="UUE19"/>
      <c r="UUF19"/>
      <c r="UUG19"/>
      <c r="UUH19"/>
      <c r="UUI19"/>
      <c r="UUJ19"/>
      <c r="UUK19"/>
      <c r="UUL19"/>
      <c r="UUM19"/>
      <c r="UUN19"/>
      <c r="UUO19"/>
      <c r="UUP19"/>
      <c r="UUQ19"/>
      <c r="UUR19"/>
      <c r="UUS19"/>
      <c r="UUT19"/>
      <c r="UUU19"/>
      <c r="UUV19"/>
      <c r="UUW19"/>
      <c r="UUX19"/>
      <c r="UUY19"/>
      <c r="UUZ19"/>
      <c r="UVA19"/>
      <c r="UVB19"/>
      <c r="UVC19"/>
      <c r="UVD19"/>
      <c r="UVE19"/>
      <c r="UVF19"/>
      <c r="UVG19"/>
      <c r="UVH19"/>
      <c r="UVI19"/>
      <c r="UVJ19"/>
      <c r="UVK19"/>
      <c r="UVL19"/>
      <c r="UVM19"/>
      <c r="UVN19"/>
      <c r="UVO19"/>
      <c r="UVP19"/>
      <c r="UVQ19"/>
      <c r="UVR19"/>
      <c r="UVS19"/>
      <c r="UVT19"/>
      <c r="UVU19"/>
      <c r="UVV19"/>
      <c r="UVW19"/>
      <c r="UVX19"/>
      <c r="UVY19"/>
      <c r="UVZ19"/>
      <c r="UWA19"/>
      <c r="UWB19"/>
      <c r="UWC19"/>
      <c r="UWD19"/>
      <c r="UWE19"/>
      <c r="UWF19"/>
      <c r="UWG19"/>
      <c r="UWH19"/>
      <c r="UWI19"/>
      <c r="UWJ19"/>
      <c r="UWK19"/>
      <c r="UWL19"/>
      <c r="UWM19"/>
      <c r="UWN19"/>
      <c r="UWO19"/>
      <c r="UWP19"/>
      <c r="UWQ19"/>
      <c r="UWR19"/>
      <c r="UWS19"/>
      <c r="UWT19"/>
      <c r="UWU19"/>
      <c r="UWV19"/>
      <c r="UWW19"/>
      <c r="UWX19"/>
      <c r="UWY19"/>
      <c r="UWZ19"/>
      <c r="UXA19"/>
      <c r="UXB19"/>
      <c r="UXC19"/>
      <c r="UXD19"/>
      <c r="UXE19"/>
      <c r="UXF19"/>
      <c r="UXG19"/>
      <c r="UXH19"/>
      <c r="UXI19"/>
      <c r="UXJ19"/>
      <c r="UXK19"/>
      <c r="UXL19"/>
      <c r="UXM19"/>
      <c r="UXN19"/>
      <c r="UXO19"/>
      <c r="UXP19"/>
      <c r="UXQ19"/>
      <c r="UXR19"/>
      <c r="UXS19"/>
      <c r="UXT19"/>
      <c r="UXU19"/>
      <c r="UXV19"/>
      <c r="UXW19"/>
      <c r="UXX19"/>
      <c r="UXY19"/>
      <c r="UXZ19"/>
      <c r="UYA19"/>
      <c r="UYB19"/>
      <c r="UYC19"/>
      <c r="UYD19"/>
      <c r="UYE19"/>
      <c r="UYF19"/>
      <c r="UYG19"/>
      <c r="UYH19"/>
      <c r="UYI19"/>
      <c r="UYJ19"/>
      <c r="UYK19"/>
      <c r="UYL19"/>
      <c r="UYM19"/>
      <c r="UYN19"/>
      <c r="UYO19"/>
      <c r="UYP19"/>
      <c r="UYQ19"/>
      <c r="UYR19"/>
      <c r="UYS19"/>
      <c r="UYT19"/>
      <c r="UYU19"/>
      <c r="UYV19"/>
      <c r="UYW19"/>
      <c r="UYX19"/>
      <c r="UYY19"/>
      <c r="UYZ19"/>
      <c r="UZA19"/>
      <c r="UZB19"/>
      <c r="UZC19"/>
      <c r="UZD19"/>
      <c r="UZE19"/>
      <c r="UZF19"/>
      <c r="UZG19"/>
      <c r="UZH19"/>
      <c r="UZI19"/>
      <c r="UZJ19"/>
      <c r="UZK19"/>
      <c r="UZL19"/>
      <c r="UZM19"/>
      <c r="UZN19"/>
      <c r="UZO19"/>
      <c r="UZP19"/>
      <c r="UZQ19"/>
      <c r="UZR19"/>
      <c r="UZS19"/>
      <c r="UZT19"/>
      <c r="UZU19"/>
      <c r="UZV19"/>
      <c r="UZW19"/>
      <c r="UZX19"/>
      <c r="UZY19"/>
      <c r="UZZ19"/>
      <c r="VAA19"/>
      <c r="VAB19"/>
      <c r="VAC19"/>
      <c r="VAD19"/>
      <c r="VAE19"/>
      <c r="VAF19"/>
      <c r="VAG19"/>
      <c r="VAH19"/>
      <c r="VAI19"/>
      <c r="VAJ19"/>
      <c r="VAK19"/>
      <c r="VAL19"/>
      <c r="VAM19"/>
      <c r="VAN19"/>
      <c r="VAO19"/>
      <c r="VAP19"/>
      <c r="VAQ19"/>
      <c r="VAR19"/>
      <c r="VAS19"/>
      <c r="VAT19"/>
      <c r="VAU19"/>
      <c r="VAV19"/>
      <c r="VAW19"/>
      <c r="VAX19"/>
      <c r="VAY19"/>
      <c r="VAZ19"/>
      <c r="VBA19"/>
      <c r="VBB19"/>
      <c r="VBC19"/>
      <c r="VBD19"/>
      <c r="VBE19"/>
      <c r="VBF19"/>
      <c r="VBG19"/>
      <c r="VBH19"/>
      <c r="VBI19"/>
      <c r="VBJ19"/>
      <c r="VBK19"/>
      <c r="VBL19"/>
      <c r="VBM19"/>
      <c r="VBN19"/>
      <c r="VBO19"/>
      <c r="VBP19"/>
      <c r="VBQ19"/>
      <c r="VBR19"/>
      <c r="VBS19"/>
      <c r="VBT19"/>
      <c r="VBU19"/>
      <c r="VBV19"/>
      <c r="VBW19"/>
      <c r="VBX19"/>
      <c r="VBY19"/>
      <c r="VBZ19"/>
      <c r="VCA19"/>
      <c r="VCB19"/>
      <c r="VCC19"/>
      <c r="VCD19"/>
      <c r="VCE19"/>
      <c r="VCF19"/>
      <c r="VCG19"/>
      <c r="VCH19"/>
      <c r="VCI19"/>
      <c r="VCJ19"/>
      <c r="VCK19"/>
      <c r="VCL19"/>
      <c r="VCM19"/>
      <c r="VCN19"/>
      <c r="VCO19"/>
      <c r="VCP19"/>
      <c r="VCQ19"/>
      <c r="VCR19"/>
      <c r="VCS19"/>
      <c r="VCT19"/>
      <c r="VCU19"/>
      <c r="VCV19"/>
      <c r="VCW19"/>
      <c r="VCX19"/>
      <c r="VCY19"/>
      <c r="VCZ19"/>
      <c r="VDA19"/>
      <c r="VDB19"/>
      <c r="VDC19"/>
      <c r="VDD19"/>
      <c r="VDE19"/>
      <c r="VDF19"/>
      <c r="VDG19"/>
      <c r="VDH19"/>
      <c r="VDI19"/>
      <c r="VDJ19"/>
      <c r="VDK19"/>
      <c r="VDL19"/>
      <c r="VDM19"/>
      <c r="VDN19"/>
      <c r="VDO19"/>
      <c r="VDP19"/>
      <c r="VDQ19"/>
      <c r="VDR19"/>
      <c r="VDS19"/>
      <c r="VDT19"/>
      <c r="VDU19"/>
      <c r="VDV19"/>
      <c r="VDW19"/>
      <c r="VDX19"/>
      <c r="VDY19"/>
      <c r="VDZ19"/>
      <c r="VEA19"/>
      <c r="VEB19"/>
      <c r="VEC19"/>
      <c r="VED19"/>
      <c r="VEE19"/>
      <c r="VEF19"/>
      <c r="VEG19"/>
      <c r="VEH19"/>
      <c r="VEI19"/>
      <c r="VEJ19"/>
      <c r="VEK19"/>
      <c r="VEL19"/>
      <c r="VEM19"/>
      <c r="VEN19"/>
      <c r="VEO19"/>
      <c r="VEP19"/>
      <c r="VEQ19"/>
      <c r="VER19"/>
      <c r="VES19"/>
      <c r="VET19"/>
      <c r="VEU19"/>
      <c r="VEV19"/>
      <c r="VEW19"/>
      <c r="VEX19"/>
      <c r="VEY19"/>
      <c r="VEZ19"/>
      <c r="VFA19"/>
      <c r="VFB19"/>
      <c r="VFC19"/>
      <c r="VFD19"/>
      <c r="VFE19"/>
      <c r="VFF19"/>
      <c r="VFG19"/>
      <c r="VFH19"/>
      <c r="VFI19"/>
      <c r="VFJ19"/>
      <c r="VFK19"/>
      <c r="VFL19"/>
      <c r="VFM19"/>
      <c r="VFN19"/>
      <c r="VFO19"/>
      <c r="VFP19"/>
      <c r="VFQ19"/>
      <c r="VFR19"/>
      <c r="VFS19"/>
      <c r="VFT19"/>
      <c r="VFU19"/>
      <c r="VFV19"/>
      <c r="VFW19"/>
      <c r="VFX19"/>
      <c r="VFY19"/>
      <c r="VFZ19"/>
      <c r="VGA19"/>
      <c r="VGB19"/>
      <c r="VGC19"/>
      <c r="VGD19"/>
      <c r="VGE19"/>
      <c r="VGF19"/>
      <c r="VGG19"/>
      <c r="VGH19"/>
      <c r="VGI19"/>
      <c r="VGJ19"/>
      <c r="VGK19"/>
      <c r="VGL19"/>
      <c r="VGM19"/>
      <c r="VGN19"/>
      <c r="VGO19"/>
      <c r="VGP19"/>
      <c r="VGQ19"/>
      <c r="VGR19"/>
      <c r="VGS19"/>
      <c r="VGT19"/>
      <c r="VGU19"/>
      <c r="VGV19"/>
      <c r="VGW19"/>
      <c r="VGX19"/>
      <c r="VGY19"/>
      <c r="VGZ19"/>
      <c r="VHA19"/>
      <c r="VHB19"/>
      <c r="VHC19"/>
      <c r="VHD19"/>
      <c r="VHE19"/>
      <c r="VHF19"/>
      <c r="VHG19"/>
      <c r="VHH19"/>
      <c r="VHI19"/>
      <c r="VHJ19"/>
      <c r="VHK19"/>
      <c r="VHL19"/>
      <c r="VHM19"/>
      <c r="VHN19"/>
      <c r="VHO19"/>
      <c r="VHP19"/>
      <c r="VHQ19"/>
      <c r="VHR19"/>
      <c r="VHS19"/>
      <c r="VHT19"/>
      <c r="VHU19"/>
      <c r="VHV19"/>
      <c r="VHW19"/>
      <c r="VHX19"/>
      <c r="VHY19"/>
      <c r="VHZ19"/>
      <c r="VIA19"/>
      <c r="VIB19"/>
      <c r="VIC19"/>
      <c r="VID19"/>
      <c r="VIE19"/>
      <c r="VIF19"/>
      <c r="VIG19"/>
      <c r="VIH19"/>
      <c r="VII19"/>
      <c r="VIJ19"/>
      <c r="VIK19"/>
      <c r="VIL19"/>
      <c r="VIM19"/>
      <c r="VIN19"/>
      <c r="VIO19"/>
      <c r="VIP19"/>
      <c r="VIQ19"/>
      <c r="VIR19"/>
      <c r="VIS19"/>
      <c r="VIT19"/>
      <c r="VIU19"/>
      <c r="VIV19"/>
      <c r="VIW19"/>
      <c r="VIX19"/>
      <c r="VIY19"/>
      <c r="VIZ19"/>
      <c r="VJA19"/>
      <c r="VJB19"/>
      <c r="VJC19"/>
      <c r="VJD19"/>
      <c r="VJE19"/>
      <c r="VJF19"/>
      <c r="VJG19"/>
      <c r="VJH19"/>
      <c r="VJI19"/>
      <c r="VJJ19"/>
      <c r="VJK19"/>
      <c r="VJL19"/>
      <c r="VJM19"/>
      <c r="VJN19"/>
      <c r="VJO19"/>
      <c r="VJP19"/>
      <c r="VJQ19"/>
      <c r="VJR19"/>
      <c r="VJS19"/>
      <c r="VJT19"/>
      <c r="VJU19"/>
      <c r="VJV19"/>
      <c r="VJW19"/>
      <c r="VJX19"/>
      <c r="VJY19"/>
      <c r="VJZ19"/>
      <c r="VKA19"/>
      <c r="VKB19"/>
      <c r="VKC19"/>
      <c r="VKD19"/>
      <c r="VKE19"/>
      <c r="VKF19"/>
      <c r="VKG19"/>
      <c r="VKH19"/>
      <c r="VKI19"/>
      <c r="VKJ19"/>
      <c r="VKK19"/>
      <c r="VKL19"/>
      <c r="VKM19"/>
      <c r="VKN19"/>
      <c r="VKO19"/>
      <c r="VKP19"/>
      <c r="VKQ19"/>
      <c r="VKR19"/>
      <c r="VKS19"/>
      <c r="VKT19"/>
      <c r="VKU19"/>
      <c r="VKV19"/>
      <c r="VKW19"/>
      <c r="VKX19"/>
      <c r="VKY19"/>
      <c r="VKZ19"/>
      <c r="VLA19"/>
      <c r="VLB19"/>
      <c r="VLC19"/>
      <c r="VLD19"/>
      <c r="VLE19"/>
      <c r="VLF19"/>
      <c r="VLG19"/>
      <c r="VLH19"/>
      <c r="VLI19"/>
      <c r="VLJ19"/>
      <c r="VLK19"/>
      <c r="VLL19"/>
      <c r="VLM19"/>
      <c r="VLN19"/>
      <c r="VLO19"/>
      <c r="VLP19"/>
      <c r="VLQ19"/>
      <c r="VLR19"/>
      <c r="VLS19"/>
      <c r="VLT19"/>
      <c r="VLU19"/>
      <c r="VLV19"/>
      <c r="VLW19"/>
      <c r="VLX19"/>
      <c r="VLY19"/>
      <c r="VLZ19"/>
      <c r="VMA19"/>
      <c r="VMB19"/>
      <c r="VMC19"/>
      <c r="VMD19"/>
      <c r="VME19"/>
      <c r="VMF19"/>
      <c r="VMG19"/>
      <c r="VMH19"/>
      <c r="VMI19"/>
      <c r="VMJ19"/>
      <c r="VMK19"/>
      <c r="VML19"/>
      <c r="VMM19"/>
      <c r="VMN19"/>
      <c r="VMO19"/>
      <c r="VMP19"/>
      <c r="VMQ19"/>
      <c r="VMR19"/>
      <c r="VMS19"/>
      <c r="VMT19"/>
      <c r="VMU19"/>
      <c r="VMV19"/>
      <c r="VMW19"/>
      <c r="VMX19"/>
      <c r="VMY19"/>
      <c r="VMZ19"/>
      <c r="VNA19"/>
      <c r="VNB19"/>
      <c r="VNC19"/>
      <c r="VND19"/>
      <c r="VNE19"/>
      <c r="VNF19"/>
      <c r="VNG19"/>
      <c r="VNH19"/>
      <c r="VNI19"/>
      <c r="VNJ19"/>
      <c r="VNK19"/>
      <c r="VNL19"/>
      <c r="VNM19"/>
      <c r="VNN19"/>
      <c r="VNO19"/>
      <c r="VNP19"/>
      <c r="VNQ19"/>
      <c r="VNR19"/>
      <c r="VNS19"/>
      <c r="VNT19"/>
      <c r="VNU19"/>
      <c r="VNV19"/>
      <c r="VNW19"/>
      <c r="VNX19"/>
      <c r="VNY19"/>
      <c r="VNZ19"/>
      <c r="VOA19"/>
      <c r="VOB19"/>
      <c r="VOC19"/>
      <c r="VOD19"/>
      <c r="VOE19"/>
      <c r="VOF19"/>
      <c r="VOG19"/>
      <c r="VOH19"/>
      <c r="VOI19"/>
      <c r="VOJ19"/>
      <c r="VOK19"/>
      <c r="VOL19"/>
      <c r="VOM19"/>
      <c r="VON19"/>
      <c r="VOO19"/>
      <c r="VOP19"/>
      <c r="VOQ19"/>
      <c r="VOR19"/>
      <c r="VOS19"/>
      <c r="VOT19"/>
      <c r="VOU19"/>
      <c r="VOV19"/>
      <c r="VOW19"/>
      <c r="VOX19"/>
      <c r="VOY19"/>
      <c r="VOZ19"/>
      <c r="VPA19"/>
      <c r="VPB19"/>
      <c r="VPC19"/>
      <c r="VPD19"/>
      <c r="VPE19"/>
      <c r="VPF19"/>
      <c r="VPG19"/>
      <c r="VPH19"/>
      <c r="VPI19"/>
      <c r="VPJ19"/>
      <c r="VPK19"/>
      <c r="VPL19"/>
      <c r="VPM19"/>
      <c r="VPN19"/>
      <c r="VPO19"/>
      <c r="VPP19"/>
      <c r="VPQ19"/>
      <c r="VPR19"/>
      <c r="VPS19"/>
      <c r="VPT19"/>
      <c r="VPU19"/>
      <c r="VPV19"/>
      <c r="VPW19"/>
      <c r="VPX19"/>
      <c r="VPY19"/>
      <c r="VPZ19"/>
      <c r="VQA19"/>
      <c r="VQB19"/>
      <c r="VQC19"/>
      <c r="VQD19"/>
      <c r="VQE19"/>
      <c r="VQF19"/>
      <c r="VQG19"/>
      <c r="VQH19"/>
      <c r="VQI19"/>
      <c r="VQJ19"/>
      <c r="VQK19"/>
      <c r="VQL19"/>
      <c r="VQM19"/>
      <c r="VQN19"/>
      <c r="VQO19"/>
      <c r="VQP19"/>
      <c r="VQQ19"/>
      <c r="VQR19"/>
      <c r="VQS19"/>
      <c r="VQT19"/>
      <c r="VQU19"/>
      <c r="VQV19"/>
      <c r="VQW19"/>
      <c r="VQX19"/>
      <c r="VQY19"/>
      <c r="VQZ19"/>
      <c r="VRA19"/>
      <c r="VRB19"/>
      <c r="VRC19"/>
      <c r="VRD19"/>
      <c r="VRE19"/>
      <c r="VRF19"/>
      <c r="VRG19"/>
      <c r="VRH19"/>
      <c r="VRI19"/>
      <c r="VRJ19"/>
      <c r="VRK19"/>
      <c r="VRL19"/>
      <c r="VRM19"/>
      <c r="VRN19"/>
      <c r="VRO19"/>
      <c r="VRP19"/>
      <c r="VRQ19"/>
      <c r="VRR19"/>
      <c r="VRS19"/>
      <c r="VRT19"/>
      <c r="VRU19"/>
      <c r="VRV19"/>
      <c r="VRW19"/>
      <c r="VRX19"/>
      <c r="VRY19"/>
      <c r="VRZ19"/>
      <c r="VSA19"/>
      <c r="VSB19"/>
      <c r="VSC19"/>
      <c r="VSD19"/>
      <c r="VSE19"/>
      <c r="VSF19"/>
      <c r="VSG19"/>
      <c r="VSH19"/>
      <c r="VSI19"/>
      <c r="VSJ19"/>
      <c r="VSK19"/>
      <c r="VSL19"/>
      <c r="VSM19"/>
      <c r="VSN19"/>
      <c r="VSO19"/>
      <c r="VSP19"/>
      <c r="VSQ19"/>
      <c r="VSR19"/>
      <c r="VSS19"/>
      <c r="VST19"/>
      <c r="VSU19"/>
      <c r="VSV19"/>
      <c r="VSW19"/>
      <c r="VSX19"/>
      <c r="VSY19"/>
      <c r="VSZ19"/>
      <c r="VTA19"/>
      <c r="VTB19"/>
      <c r="VTC19"/>
      <c r="VTD19"/>
      <c r="VTE19"/>
      <c r="VTF19"/>
      <c r="VTG19"/>
      <c r="VTH19"/>
      <c r="VTI19"/>
      <c r="VTJ19"/>
      <c r="VTK19"/>
      <c r="VTL19"/>
      <c r="VTM19"/>
      <c r="VTN19"/>
      <c r="VTO19"/>
      <c r="VTP19"/>
      <c r="VTQ19"/>
      <c r="VTR19"/>
      <c r="VTS19"/>
      <c r="VTT19"/>
      <c r="VTU19"/>
      <c r="VTV19"/>
      <c r="VTW19"/>
      <c r="VTX19"/>
      <c r="VTY19"/>
      <c r="VTZ19"/>
      <c r="VUA19"/>
      <c r="VUB19"/>
      <c r="VUC19"/>
      <c r="VUD19"/>
      <c r="VUE19"/>
      <c r="VUF19"/>
      <c r="VUG19"/>
      <c r="VUH19"/>
      <c r="VUI19"/>
      <c r="VUJ19"/>
      <c r="VUK19"/>
      <c r="VUL19"/>
      <c r="VUM19"/>
      <c r="VUN19"/>
      <c r="VUO19"/>
      <c r="VUP19"/>
      <c r="VUQ19"/>
      <c r="VUR19"/>
      <c r="VUS19"/>
      <c r="VUT19"/>
      <c r="VUU19"/>
      <c r="VUV19"/>
      <c r="VUW19"/>
      <c r="VUX19"/>
      <c r="VUY19"/>
      <c r="VUZ19"/>
      <c r="VVA19"/>
      <c r="VVB19"/>
      <c r="VVC19"/>
      <c r="VVD19"/>
      <c r="VVE19"/>
      <c r="VVF19"/>
      <c r="VVG19"/>
      <c r="VVH19"/>
      <c r="VVI19"/>
      <c r="VVJ19"/>
      <c r="VVK19"/>
      <c r="VVL19"/>
      <c r="VVM19"/>
      <c r="VVN19"/>
      <c r="VVO19"/>
      <c r="VVP19"/>
      <c r="VVQ19"/>
      <c r="VVR19"/>
      <c r="VVS19"/>
      <c r="VVT19"/>
      <c r="VVU19"/>
      <c r="VVV19"/>
      <c r="VVW19"/>
      <c r="VVX19"/>
      <c r="VVY19"/>
      <c r="VVZ19"/>
      <c r="VWA19"/>
      <c r="VWB19"/>
      <c r="VWC19"/>
      <c r="VWD19"/>
      <c r="VWE19"/>
      <c r="VWF19"/>
      <c r="VWG19"/>
      <c r="VWH19"/>
      <c r="VWI19"/>
      <c r="VWJ19"/>
      <c r="VWK19"/>
      <c r="VWL19"/>
      <c r="VWM19"/>
      <c r="VWN19"/>
      <c r="VWO19"/>
      <c r="VWP19"/>
      <c r="VWQ19"/>
      <c r="VWR19"/>
      <c r="VWS19"/>
      <c r="VWT19"/>
      <c r="VWU19"/>
      <c r="VWV19"/>
      <c r="VWW19"/>
      <c r="VWX19"/>
      <c r="VWY19"/>
      <c r="VWZ19"/>
      <c r="VXA19"/>
      <c r="VXB19"/>
      <c r="VXC19"/>
      <c r="VXD19"/>
      <c r="VXE19"/>
      <c r="VXF19"/>
      <c r="VXG19"/>
      <c r="VXH19"/>
      <c r="VXI19"/>
      <c r="VXJ19"/>
      <c r="VXK19"/>
      <c r="VXL19"/>
      <c r="VXM19"/>
      <c r="VXN19"/>
      <c r="VXO19"/>
      <c r="VXP19"/>
      <c r="VXQ19"/>
      <c r="VXR19"/>
      <c r="VXS19"/>
      <c r="VXT19"/>
      <c r="VXU19"/>
      <c r="VXV19"/>
      <c r="VXW19"/>
      <c r="VXX19"/>
      <c r="VXY19"/>
      <c r="VXZ19"/>
      <c r="VYA19"/>
      <c r="VYB19"/>
      <c r="VYC19"/>
      <c r="VYD19"/>
      <c r="VYE19"/>
      <c r="VYF19"/>
      <c r="VYG19"/>
      <c r="VYH19"/>
      <c r="VYI19"/>
      <c r="VYJ19"/>
      <c r="VYK19"/>
      <c r="VYL19"/>
      <c r="VYM19"/>
      <c r="VYN19"/>
      <c r="VYO19"/>
      <c r="VYP19"/>
      <c r="VYQ19"/>
      <c r="VYR19"/>
      <c r="VYS19"/>
      <c r="VYT19"/>
      <c r="VYU19"/>
      <c r="VYV19"/>
      <c r="VYW19"/>
      <c r="VYX19"/>
      <c r="VYY19"/>
      <c r="VYZ19"/>
      <c r="VZA19"/>
      <c r="VZB19"/>
      <c r="VZC19"/>
      <c r="VZD19"/>
      <c r="VZE19"/>
      <c r="VZF19"/>
      <c r="VZG19"/>
      <c r="VZH19"/>
      <c r="VZI19"/>
      <c r="VZJ19"/>
      <c r="VZK19"/>
      <c r="VZL19"/>
      <c r="VZM19"/>
      <c r="VZN19"/>
      <c r="VZO19"/>
      <c r="VZP19"/>
      <c r="VZQ19"/>
      <c r="VZR19"/>
      <c r="VZS19"/>
      <c r="VZT19"/>
      <c r="VZU19"/>
      <c r="VZV19"/>
      <c r="VZW19"/>
      <c r="VZX19"/>
      <c r="VZY19"/>
      <c r="VZZ19"/>
      <c r="WAA19"/>
      <c r="WAB19"/>
      <c r="WAC19"/>
      <c r="WAD19"/>
      <c r="WAE19"/>
      <c r="WAF19"/>
      <c r="WAG19"/>
      <c r="WAH19"/>
      <c r="WAI19"/>
      <c r="WAJ19"/>
      <c r="WAK19"/>
      <c r="WAL19"/>
      <c r="WAM19"/>
      <c r="WAN19"/>
      <c r="WAO19"/>
      <c r="WAP19"/>
      <c r="WAQ19"/>
      <c r="WAR19"/>
      <c r="WAS19"/>
      <c r="WAT19"/>
      <c r="WAU19"/>
      <c r="WAV19"/>
      <c r="WAW19"/>
      <c r="WAX19"/>
      <c r="WAY19"/>
      <c r="WAZ19"/>
      <c r="WBA19"/>
      <c r="WBB19"/>
      <c r="WBC19"/>
      <c r="WBD19"/>
      <c r="WBE19"/>
      <c r="WBF19"/>
      <c r="WBG19"/>
      <c r="WBH19"/>
      <c r="WBI19"/>
      <c r="WBJ19"/>
      <c r="WBK19"/>
      <c r="WBL19"/>
      <c r="WBM19"/>
      <c r="WBN19"/>
      <c r="WBO19"/>
      <c r="WBP19"/>
      <c r="WBQ19"/>
      <c r="WBR19"/>
      <c r="WBS19"/>
      <c r="WBT19"/>
      <c r="WBU19"/>
      <c r="WBV19"/>
      <c r="WBW19"/>
      <c r="WBX19"/>
      <c r="WBY19"/>
      <c r="WBZ19"/>
      <c r="WCA19"/>
      <c r="WCB19"/>
      <c r="WCC19"/>
      <c r="WCD19"/>
      <c r="WCE19"/>
      <c r="WCF19"/>
      <c r="WCG19"/>
      <c r="WCH19"/>
      <c r="WCI19"/>
      <c r="WCJ19"/>
      <c r="WCK19"/>
      <c r="WCL19"/>
      <c r="WCM19"/>
      <c r="WCN19"/>
      <c r="WCO19"/>
      <c r="WCP19"/>
      <c r="WCQ19"/>
      <c r="WCR19"/>
      <c r="WCS19"/>
      <c r="WCT19"/>
      <c r="WCU19"/>
      <c r="WCV19"/>
      <c r="WCW19"/>
      <c r="WCX19"/>
      <c r="WCY19"/>
      <c r="WCZ19"/>
      <c r="WDA19"/>
      <c r="WDB19"/>
      <c r="WDC19"/>
      <c r="WDD19"/>
      <c r="WDE19"/>
      <c r="WDF19"/>
      <c r="WDG19"/>
      <c r="WDH19"/>
      <c r="WDI19"/>
      <c r="WDJ19"/>
      <c r="WDK19"/>
      <c r="WDL19"/>
      <c r="WDM19"/>
      <c r="WDN19"/>
      <c r="WDO19"/>
      <c r="WDP19"/>
      <c r="WDQ19"/>
      <c r="WDR19"/>
      <c r="WDS19"/>
      <c r="WDT19"/>
      <c r="WDU19"/>
      <c r="WDV19"/>
      <c r="WDW19"/>
      <c r="WDX19"/>
      <c r="WDY19"/>
      <c r="WDZ19"/>
      <c r="WEA19"/>
      <c r="WEB19"/>
      <c r="WEC19"/>
      <c r="WED19"/>
      <c r="WEE19"/>
      <c r="WEF19"/>
      <c r="WEG19"/>
      <c r="WEH19"/>
      <c r="WEI19"/>
      <c r="WEJ19"/>
      <c r="WEK19"/>
      <c r="WEL19"/>
      <c r="WEM19"/>
      <c r="WEN19"/>
      <c r="WEO19"/>
      <c r="WEP19"/>
      <c r="WEQ19"/>
      <c r="WER19"/>
      <c r="WES19"/>
      <c r="WET19"/>
      <c r="WEU19"/>
      <c r="WEV19"/>
      <c r="WEW19"/>
      <c r="WEX19"/>
      <c r="WEY19"/>
      <c r="WEZ19"/>
      <c r="WFA19"/>
      <c r="WFB19"/>
      <c r="WFC19"/>
      <c r="WFD19"/>
      <c r="WFE19"/>
      <c r="WFF19"/>
      <c r="WFG19"/>
      <c r="WFH19"/>
      <c r="WFI19"/>
      <c r="WFJ19"/>
      <c r="WFK19"/>
      <c r="WFL19"/>
      <c r="WFM19"/>
      <c r="WFN19"/>
      <c r="WFO19"/>
      <c r="WFP19"/>
      <c r="WFQ19"/>
      <c r="WFR19"/>
      <c r="WFS19"/>
      <c r="WFT19"/>
      <c r="WFU19"/>
      <c r="WFV19"/>
      <c r="WFW19"/>
      <c r="WFX19"/>
      <c r="WFY19"/>
      <c r="WFZ19"/>
      <c r="WGA19"/>
      <c r="WGB19"/>
      <c r="WGC19"/>
      <c r="WGD19"/>
      <c r="WGE19"/>
      <c r="WGF19"/>
      <c r="WGG19"/>
      <c r="WGH19"/>
      <c r="WGI19"/>
      <c r="WGJ19"/>
      <c r="WGK19"/>
      <c r="WGL19"/>
      <c r="WGM19"/>
      <c r="WGN19"/>
      <c r="WGO19"/>
      <c r="WGP19"/>
      <c r="WGQ19"/>
      <c r="WGR19"/>
      <c r="WGS19"/>
      <c r="WGT19"/>
      <c r="WGU19"/>
      <c r="WGV19"/>
      <c r="WGW19"/>
      <c r="WGX19"/>
      <c r="WGY19"/>
      <c r="WGZ19"/>
      <c r="WHA19"/>
      <c r="WHB19"/>
      <c r="WHC19"/>
      <c r="WHD19"/>
      <c r="WHE19"/>
      <c r="WHF19"/>
      <c r="WHG19"/>
      <c r="WHH19"/>
      <c r="WHI19"/>
      <c r="WHJ19"/>
      <c r="WHK19"/>
      <c r="WHL19"/>
      <c r="WHM19"/>
      <c r="WHN19"/>
      <c r="WHO19"/>
      <c r="WHP19"/>
      <c r="WHQ19"/>
      <c r="WHR19"/>
      <c r="WHS19"/>
      <c r="WHT19"/>
      <c r="WHU19"/>
      <c r="WHV19"/>
      <c r="WHW19"/>
      <c r="WHX19"/>
      <c r="WHY19"/>
      <c r="WHZ19"/>
      <c r="WIA19"/>
      <c r="WIB19"/>
      <c r="WIC19"/>
      <c r="WID19"/>
      <c r="WIE19"/>
      <c r="WIF19"/>
      <c r="WIG19"/>
      <c r="WIH19"/>
      <c r="WII19"/>
      <c r="WIJ19"/>
      <c r="WIK19"/>
      <c r="WIL19"/>
      <c r="WIM19"/>
      <c r="WIN19"/>
      <c r="WIO19"/>
      <c r="WIP19"/>
      <c r="WIQ19"/>
      <c r="WIR19"/>
      <c r="WIS19"/>
      <c r="WIT19"/>
      <c r="WIU19"/>
      <c r="WIV19"/>
      <c r="WIW19"/>
      <c r="WIX19"/>
      <c r="WIY19"/>
      <c r="WIZ19"/>
      <c r="WJA19"/>
      <c r="WJB19"/>
      <c r="WJC19"/>
      <c r="WJD19"/>
      <c r="WJE19"/>
      <c r="WJF19"/>
      <c r="WJG19"/>
      <c r="WJH19"/>
      <c r="WJI19"/>
      <c r="WJJ19"/>
      <c r="WJK19"/>
      <c r="WJL19"/>
      <c r="WJM19"/>
      <c r="WJN19"/>
      <c r="WJO19"/>
      <c r="WJP19"/>
      <c r="WJQ19"/>
      <c r="WJR19"/>
      <c r="WJS19"/>
      <c r="WJT19"/>
      <c r="WJU19"/>
      <c r="WJV19"/>
      <c r="WJW19"/>
      <c r="WJX19"/>
      <c r="WJY19"/>
      <c r="WJZ19"/>
      <c r="WKA19"/>
      <c r="WKB19"/>
      <c r="WKC19"/>
      <c r="WKD19"/>
      <c r="WKE19"/>
      <c r="WKF19"/>
      <c r="WKG19"/>
      <c r="WKH19"/>
      <c r="WKI19"/>
      <c r="WKJ19"/>
      <c r="WKK19"/>
      <c r="WKL19"/>
      <c r="WKM19"/>
      <c r="WKN19"/>
      <c r="WKO19"/>
      <c r="WKP19"/>
      <c r="WKQ19"/>
      <c r="WKR19"/>
      <c r="WKS19"/>
      <c r="WKT19"/>
      <c r="WKU19"/>
      <c r="WKV19"/>
      <c r="WKW19"/>
      <c r="WKX19"/>
      <c r="WKY19"/>
      <c r="WKZ19"/>
      <c r="WLA19"/>
      <c r="WLB19"/>
      <c r="WLC19"/>
      <c r="WLD19"/>
      <c r="WLE19"/>
      <c r="WLF19"/>
      <c r="WLG19"/>
      <c r="WLH19"/>
      <c r="WLI19"/>
      <c r="WLJ19"/>
      <c r="WLK19"/>
      <c r="WLL19"/>
      <c r="WLM19"/>
      <c r="WLN19"/>
      <c r="WLO19"/>
      <c r="WLP19"/>
      <c r="WLQ19"/>
      <c r="WLR19"/>
      <c r="WLS19"/>
      <c r="WLT19"/>
      <c r="WLU19"/>
      <c r="WLV19"/>
      <c r="WLW19"/>
      <c r="WLX19"/>
      <c r="WLY19"/>
      <c r="WLZ19"/>
      <c r="WMA19"/>
      <c r="WMB19"/>
      <c r="WMC19"/>
      <c r="WMD19"/>
      <c r="WME19"/>
      <c r="WMF19"/>
      <c r="WMG19"/>
      <c r="WMH19"/>
      <c r="WMI19"/>
      <c r="WMJ19"/>
      <c r="WMK19"/>
      <c r="WML19"/>
      <c r="WMM19"/>
      <c r="WMN19"/>
      <c r="WMO19"/>
      <c r="WMP19"/>
      <c r="WMQ19"/>
      <c r="WMR19"/>
      <c r="WMS19"/>
      <c r="WMT19"/>
      <c r="WMU19"/>
      <c r="WMV19"/>
      <c r="WMW19"/>
      <c r="WMX19"/>
      <c r="WMY19"/>
      <c r="WMZ19"/>
      <c r="WNA19"/>
      <c r="WNB19"/>
      <c r="WNC19"/>
      <c r="WND19"/>
      <c r="WNE19"/>
      <c r="WNF19"/>
      <c r="WNG19"/>
      <c r="WNH19"/>
      <c r="WNI19"/>
      <c r="WNJ19"/>
      <c r="WNK19"/>
      <c r="WNL19"/>
      <c r="WNM19"/>
      <c r="WNN19"/>
      <c r="WNO19"/>
      <c r="WNP19"/>
      <c r="WNQ19"/>
      <c r="WNR19"/>
      <c r="WNS19"/>
      <c r="WNT19"/>
      <c r="WNU19"/>
      <c r="WNV19"/>
      <c r="WNW19"/>
      <c r="WNX19"/>
      <c r="WNY19"/>
      <c r="WNZ19"/>
      <c r="WOA19"/>
      <c r="WOB19"/>
      <c r="WOC19"/>
      <c r="WOD19"/>
      <c r="WOE19"/>
      <c r="WOF19"/>
      <c r="WOG19"/>
      <c r="WOH19"/>
      <c r="WOI19"/>
      <c r="WOJ19"/>
      <c r="WOK19"/>
      <c r="WOL19"/>
      <c r="WOM19"/>
      <c r="WON19"/>
      <c r="WOO19"/>
      <c r="WOP19"/>
      <c r="WOQ19"/>
      <c r="WOR19"/>
      <c r="WOS19"/>
      <c r="WOT19"/>
      <c r="WOU19"/>
      <c r="WOV19"/>
      <c r="WOW19"/>
      <c r="WOX19"/>
      <c r="WOY19"/>
      <c r="WOZ19"/>
      <c r="WPA19"/>
      <c r="WPB19"/>
      <c r="WPC19"/>
      <c r="WPD19"/>
      <c r="WPE19"/>
      <c r="WPF19"/>
      <c r="WPG19"/>
      <c r="WPH19"/>
      <c r="WPI19"/>
      <c r="WPJ19"/>
      <c r="WPK19"/>
      <c r="WPL19"/>
      <c r="WPM19"/>
      <c r="WPN19"/>
      <c r="WPO19"/>
      <c r="WPP19"/>
      <c r="WPQ19"/>
      <c r="WPR19"/>
      <c r="WPS19"/>
      <c r="WPT19"/>
      <c r="WPU19"/>
      <c r="WPV19"/>
      <c r="WPW19"/>
      <c r="WPX19"/>
      <c r="WPY19"/>
      <c r="WPZ19"/>
      <c r="WQA19"/>
      <c r="WQB19"/>
      <c r="WQC19"/>
      <c r="WQD19"/>
      <c r="WQE19"/>
      <c r="WQF19"/>
      <c r="WQG19"/>
      <c r="WQH19"/>
      <c r="WQI19"/>
      <c r="WQJ19"/>
      <c r="WQK19"/>
      <c r="WQL19"/>
      <c r="WQM19"/>
      <c r="WQN19"/>
      <c r="WQO19"/>
      <c r="WQP19"/>
      <c r="WQQ19"/>
      <c r="WQR19"/>
      <c r="WQS19"/>
      <c r="WQT19"/>
      <c r="WQU19"/>
      <c r="WQV19"/>
      <c r="WQW19"/>
      <c r="WQX19"/>
      <c r="WQY19"/>
      <c r="WQZ19"/>
      <c r="WRA19"/>
      <c r="WRB19"/>
      <c r="WRC19"/>
      <c r="WRD19"/>
      <c r="WRE19"/>
      <c r="WRF19"/>
      <c r="WRG19"/>
      <c r="WRH19"/>
      <c r="WRI19"/>
      <c r="WRJ19"/>
      <c r="WRK19"/>
      <c r="WRL19"/>
      <c r="WRM19"/>
      <c r="WRN19"/>
      <c r="WRO19"/>
      <c r="WRP19"/>
      <c r="WRQ19"/>
      <c r="WRR19"/>
      <c r="WRS19"/>
      <c r="WRT19"/>
      <c r="WRU19"/>
      <c r="WRV19"/>
      <c r="WRW19"/>
      <c r="WRX19"/>
      <c r="WRY19"/>
      <c r="WRZ19"/>
      <c r="WSA19"/>
      <c r="WSB19"/>
      <c r="WSC19"/>
      <c r="WSD19"/>
      <c r="WSE19"/>
      <c r="WSF19"/>
      <c r="WSG19"/>
      <c r="WSH19"/>
      <c r="WSI19"/>
      <c r="WSJ19"/>
      <c r="WSK19"/>
      <c r="WSL19"/>
      <c r="WSM19"/>
      <c r="WSN19"/>
      <c r="WSO19"/>
      <c r="WSP19"/>
      <c r="WSQ19"/>
      <c r="WSR19"/>
      <c r="WSS19"/>
      <c r="WST19"/>
      <c r="WSU19"/>
      <c r="WSV19"/>
      <c r="WSW19"/>
      <c r="WSX19"/>
      <c r="WSY19"/>
      <c r="WSZ19"/>
      <c r="WTA19"/>
      <c r="WTB19"/>
      <c r="WTC19"/>
      <c r="WTD19"/>
      <c r="WTE19"/>
      <c r="WTF19"/>
      <c r="WTG19"/>
      <c r="WTH19"/>
      <c r="WTI19"/>
      <c r="WTJ19"/>
      <c r="WTK19"/>
      <c r="WTL19"/>
      <c r="WTM19"/>
      <c r="WTN19"/>
      <c r="WTO19"/>
      <c r="WTP19"/>
      <c r="WTQ19"/>
      <c r="WTR19"/>
      <c r="WTS19"/>
      <c r="WTT19"/>
      <c r="WTU19"/>
      <c r="WTV19"/>
      <c r="WTW19"/>
      <c r="WTX19"/>
      <c r="WTY19"/>
      <c r="WTZ19"/>
      <c r="WUA19"/>
      <c r="WUB19"/>
      <c r="WUC19"/>
      <c r="WUD19"/>
      <c r="WUE19"/>
      <c r="WUF19"/>
      <c r="WUG19"/>
      <c r="WUH19"/>
      <c r="WUI19"/>
      <c r="WUJ19"/>
      <c r="WUK19"/>
      <c r="WUL19"/>
      <c r="WUM19"/>
      <c r="WUN19"/>
      <c r="WUO19"/>
      <c r="WUP19"/>
      <c r="WUQ19"/>
      <c r="WUR19"/>
      <c r="WUS19"/>
      <c r="WUT19"/>
      <c r="WUU19"/>
      <c r="WUV19"/>
      <c r="WUW19"/>
      <c r="WUX19"/>
      <c r="WUY19"/>
      <c r="WUZ19"/>
      <c r="WVA19"/>
      <c r="WVB19"/>
      <c r="WVC19"/>
      <c r="WVD19"/>
      <c r="WVE19"/>
      <c r="WVF19"/>
      <c r="WVG19"/>
      <c r="WVH19"/>
      <c r="WVI19"/>
      <c r="WVJ19"/>
      <c r="WVK19"/>
      <c r="WVL19"/>
      <c r="WVM19"/>
      <c r="WVN19"/>
      <c r="WVO19"/>
      <c r="WVP19"/>
      <c r="WVQ19"/>
      <c r="WVR19"/>
      <c r="WVS19"/>
      <c r="WVT19"/>
      <c r="WVU19"/>
      <c r="WVV19"/>
      <c r="WVW19"/>
      <c r="WVX19"/>
      <c r="WVY19"/>
      <c r="WVZ19"/>
      <c r="WWA19"/>
      <c r="WWB19"/>
      <c r="WWC19"/>
      <c r="WWD19"/>
      <c r="WWE19"/>
      <c r="WWF19"/>
      <c r="WWG19"/>
      <c r="WWH19"/>
      <c r="WWI19"/>
      <c r="WWJ19"/>
      <c r="WWK19"/>
      <c r="WWL19"/>
      <c r="WWM19"/>
      <c r="WWN19"/>
      <c r="WWO19"/>
      <c r="WWP19"/>
      <c r="WWQ19"/>
      <c r="WWR19"/>
      <c r="WWS19"/>
      <c r="WWT19"/>
      <c r="WWU19"/>
      <c r="WWV19"/>
      <c r="WWW19"/>
      <c r="WWX19"/>
      <c r="WWY19"/>
      <c r="WWZ19"/>
      <c r="WXA19"/>
      <c r="WXB19"/>
      <c r="WXC19"/>
      <c r="WXD19"/>
      <c r="WXE19"/>
      <c r="WXF19"/>
      <c r="WXG19"/>
      <c r="WXH19"/>
      <c r="WXI19"/>
      <c r="WXJ19"/>
      <c r="WXK19"/>
      <c r="WXL19"/>
      <c r="WXM19"/>
      <c r="WXN19"/>
      <c r="WXO19"/>
      <c r="WXP19"/>
      <c r="WXQ19"/>
      <c r="WXR19"/>
      <c r="WXS19"/>
      <c r="WXT19"/>
      <c r="WXU19"/>
      <c r="WXV19"/>
      <c r="WXW19"/>
      <c r="WXX19"/>
      <c r="WXY19"/>
      <c r="WXZ19"/>
      <c r="WYA19"/>
      <c r="WYB19"/>
      <c r="WYC19"/>
      <c r="WYD19"/>
      <c r="WYE19"/>
      <c r="WYF19"/>
      <c r="WYG19"/>
      <c r="WYH19"/>
      <c r="WYI19"/>
      <c r="WYJ19"/>
      <c r="WYK19"/>
      <c r="WYL19"/>
      <c r="WYM19"/>
      <c r="WYN19"/>
      <c r="WYO19"/>
      <c r="WYP19"/>
      <c r="WYQ19"/>
      <c r="WYR19"/>
      <c r="WYS19"/>
      <c r="WYT19"/>
      <c r="WYU19"/>
      <c r="WYV19"/>
      <c r="WYW19"/>
      <c r="WYX19"/>
      <c r="WYY19"/>
      <c r="WYZ19"/>
      <c r="WZA19"/>
      <c r="WZB19"/>
      <c r="WZC19"/>
      <c r="WZD19"/>
      <c r="WZE19"/>
      <c r="WZF19"/>
      <c r="WZG19"/>
      <c r="WZH19"/>
      <c r="WZI19"/>
      <c r="WZJ19"/>
      <c r="WZK19"/>
      <c r="WZL19"/>
      <c r="WZM19"/>
      <c r="WZN19"/>
      <c r="WZO19"/>
      <c r="WZP19"/>
      <c r="WZQ19"/>
      <c r="WZR19"/>
      <c r="WZS19"/>
      <c r="WZT19"/>
      <c r="WZU19"/>
      <c r="WZV19"/>
      <c r="WZW19"/>
      <c r="WZX19"/>
      <c r="WZY19"/>
      <c r="WZZ19"/>
      <c r="XAA19"/>
      <c r="XAB19"/>
      <c r="XAC19"/>
      <c r="XAD19"/>
      <c r="XAE19"/>
      <c r="XAF19"/>
      <c r="XAG19"/>
      <c r="XAH19"/>
      <c r="XAI19"/>
      <c r="XAJ19"/>
      <c r="XAK19"/>
      <c r="XAL19"/>
      <c r="XAM19"/>
      <c r="XAN19"/>
      <c r="XAO19"/>
      <c r="XAP19"/>
      <c r="XAQ19"/>
      <c r="XAR19"/>
      <c r="XAS19"/>
      <c r="XAT19"/>
      <c r="XAU19"/>
      <c r="XAV19"/>
      <c r="XAW19"/>
      <c r="XAX19"/>
      <c r="XAY19"/>
      <c r="XAZ19"/>
      <c r="XBA19"/>
      <c r="XBB19"/>
      <c r="XBC19"/>
      <c r="XBD19"/>
      <c r="XBE19"/>
      <c r="XBF19"/>
      <c r="XBG19"/>
      <c r="XBH19"/>
      <c r="XBI19"/>
      <c r="XBJ19"/>
      <c r="XBK19"/>
      <c r="XBL19"/>
      <c r="XBM19"/>
      <c r="XBN19"/>
      <c r="XBO19"/>
      <c r="XBP19"/>
      <c r="XBQ19"/>
      <c r="XBR19"/>
      <c r="XBS19"/>
      <c r="XBT19"/>
      <c r="XBU19"/>
      <c r="XBV19"/>
      <c r="XBW19"/>
      <c r="XBX19"/>
      <c r="XBY19"/>
      <c r="XBZ19"/>
      <c r="XCA19"/>
      <c r="XCB19"/>
      <c r="XCC19"/>
      <c r="XCD19"/>
      <c r="XCE19"/>
      <c r="XCF19"/>
      <c r="XCG19"/>
      <c r="XCH19"/>
      <c r="XCI19"/>
      <c r="XCJ19"/>
      <c r="XCK19"/>
      <c r="XCL19"/>
      <c r="XCM19"/>
      <c r="XCN19"/>
      <c r="XCO19"/>
      <c r="XCP19"/>
      <c r="XCQ19"/>
      <c r="XCR19"/>
      <c r="XCS19"/>
      <c r="XCT19"/>
      <c r="XCU19"/>
      <c r="XCV19"/>
      <c r="XCW19"/>
      <c r="XCX19"/>
      <c r="XCY19"/>
      <c r="XCZ19"/>
      <c r="XDA19"/>
      <c r="XDB19"/>
      <c r="XDC19"/>
      <c r="XDD19"/>
      <c r="XDE19"/>
      <c r="XDF19"/>
      <c r="XDG19"/>
      <c r="XDH19"/>
      <c r="XDI19"/>
      <c r="XDJ19"/>
      <c r="XDK19"/>
      <c r="XDL19"/>
      <c r="XDM19"/>
      <c r="XDN19"/>
      <c r="XDO19"/>
      <c r="XDP19"/>
      <c r="XDQ19"/>
      <c r="XDR19"/>
      <c r="XDS19"/>
      <c r="XDT19"/>
      <c r="XDU19"/>
      <c r="XDV19"/>
      <c r="XDW19"/>
      <c r="XDX19"/>
      <c r="XDY19"/>
      <c r="XDZ19"/>
      <c r="XEA19"/>
      <c r="XEB19"/>
      <c r="XEC19"/>
      <c r="XED19"/>
      <c r="XEE19"/>
      <c r="XEF19"/>
      <c r="XEG19"/>
      <c r="XEH19"/>
      <c r="XEI19"/>
      <c r="XEJ19"/>
      <c r="XEK19"/>
      <c r="XEL19"/>
      <c r="XEM19"/>
      <c r="XEN19"/>
      <c r="XEO19"/>
      <c r="XEP19"/>
      <c r="XEQ19"/>
      <c r="XER19"/>
      <c r="XES19"/>
      <c r="XET19"/>
      <c r="XEU19"/>
      <c r="XEV19"/>
      <c r="XEW19"/>
      <c r="XEX19"/>
      <c r="XEY19"/>
      <c r="XEZ19"/>
      <c r="XFA19"/>
    </row>
    <row r="20" spans="1:16381" s="1" customFormat="1" ht="45">
      <c r="A20" s="556" t="str">
        <f t="array" ref="A20">INDEX(CO_indicators_list[], SMALL(IF(CO_Indic_List='1_Entry_Table'!$B$16,ROW(CO_Indic_List)-7),ROWS(A$6:A20)),2)</f>
        <v>Output 1.4</v>
      </c>
      <c r="B20" s="530" t="str">
        <f>IF(ISERROR(VLOOKUP(A20,FillHome_OO[],3,FALSE))=TRUE,,VLOOKUP(A20,FillHome_OO[],3,FALSE))</f>
        <v>1.4 - Access to inclusive and equitable child protection services enhanced</v>
      </c>
      <c r="C20" s="530">
        <f>Monitoring_Table!C20</f>
        <v>0</v>
      </c>
      <c r="D20" s="530" t="str">
        <f>VLOOKUP(ShadowTable[[#This Row],[indicators]],Tablo_MonitoringTable[],2,FALSE)</f>
        <v>Indicator 1.4.1</v>
      </c>
      <c r="E20" s="208" t="str">
        <f t="array" ref="E20">INDEX(CO_indicators_list[], SMALL(IF(CO_Indic_List='1_Entry_Table'!$B$16,ROW(CO_Indic_List)-7),ROWS(E$6:E20)),8)</f>
        <v>1.4.1 - Existence of a national policy for child protection aligned with the child rights convention</v>
      </c>
      <c r="F20" s="526">
        <f>IF(ISERROR(VLOOKUP(ShadowTable[[#This Row],[indicators]],Tablo_MonitoringTable[],3,FALSE))=TRUE,,VLOOKUP(ShadowTable[[#This Row],[indicators]],Tablo_MonitoringTable[],3,FALSE))</f>
        <v>0</v>
      </c>
      <c r="G20" s="526">
        <f>VLOOKUP(ShadowTable[[#This Row],[indicators]],Tablo_MonitoringTable[],4,FALSE)</f>
        <v>0</v>
      </c>
      <c r="H20" s="526">
        <f>VLOOKUP(ShadowTable[[#This Row],[indicators]],Tablo_MonitoringTable[],5,FALSE)</f>
        <v>0</v>
      </c>
      <c r="I20" s="526">
        <f>VLOOKUP(ShadowTable[[#This Row],[indicators]],Tablo_MonitoringTable[],6,FALSE)</f>
        <v>0</v>
      </c>
      <c r="J20" s="526">
        <f>VLOOKUP(ShadowTable[[#This Row],[indicators]],Tablo_MonitoringTable[],7,FALSE)</f>
        <v>0</v>
      </c>
      <c r="K20" s="526">
        <f>VLOOKUP(ShadowTable[[#This Row],[indicators]],Tablo_MonitoringTable[],8,FALSE)</f>
        <v>0</v>
      </c>
      <c r="L20" s="526">
        <f>VLOOKUP(ShadowTable[[#This Row],[indicators]],Tablo_MonitoringTable[],10,FALSE)</f>
        <v>0</v>
      </c>
      <c r="M20" s="526">
        <f>VLOOKUP(ShadowTable[[#This Row],[indicators]],Tablo_MonitoringTable[],11,FALSE)</f>
        <v>0</v>
      </c>
      <c r="N20" s="526">
        <f>VLOOKUP(ShadowTable[[#This Row],[indicators]],Tablo_MonitoringTable[],13,FALSE)</f>
        <v>0</v>
      </c>
      <c r="O20" s="526">
        <f>VLOOKUP(ShadowTable[[#This Row],[indicators]],Tablo_MonitoringTable[],14,FALSE)</f>
        <v>0</v>
      </c>
      <c r="P20" s="526">
        <f>VLOOKUP(ShadowTable[[#This Row],[indicators]],Tablo_MonitoringTable[],16,FALSE)</f>
        <v>0</v>
      </c>
      <c r="Q20" s="526">
        <f>VLOOKUP(ShadowTable[[#This Row],[indicators]],Tablo_MonitoringTable[],17,FALSE)</f>
        <v>0</v>
      </c>
      <c r="R20" s="526">
        <f>VLOOKUP(ShadowTable[[#This Row],[indicators]],Tablo_MonitoringTable[],19,FALSE)</f>
        <v>0</v>
      </c>
      <c r="S20" s="526">
        <f>VLOOKUP(ShadowTable[[#This Row],[indicators]],Tablo_MonitoringTable[],20,FALSE)</f>
        <v>0</v>
      </c>
      <c r="T20" s="526">
        <f>VLOOKUP(ShadowTable[[#This Row],[indicators]],Tablo_MonitoringTable[],22,FALSE)</f>
        <v>0</v>
      </c>
      <c r="U20" s="526">
        <f>VLOOKUP(ShadowTable[[#This Row],[indicators]],Tablo_MonitoringTable[],23,FALSE)</f>
        <v>0</v>
      </c>
      <c r="V20" s="225">
        <f>VLOOKUP(ShadowTable[[#This Row],[indicators]],Tablo_MonitoringTable[],25,FALSE)</f>
        <v>0</v>
      </c>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c r="IW20"/>
      <c r="IX20"/>
      <c r="IY20"/>
      <c r="IZ20"/>
      <c r="JA20"/>
      <c r="JB20"/>
      <c r="JC20"/>
      <c r="JD20"/>
      <c r="JE20"/>
      <c r="JF20"/>
      <c r="JG20"/>
      <c r="JH20"/>
      <c r="JI20"/>
      <c r="JJ20"/>
      <c r="JK20"/>
      <c r="JL20"/>
      <c r="JM20"/>
      <c r="JN20"/>
      <c r="JO20"/>
      <c r="JP20"/>
      <c r="JQ20"/>
      <c r="JR20"/>
      <c r="JS20"/>
      <c r="JT20"/>
      <c r="JU20"/>
      <c r="JV20"/>
      <c r="JW20"/>
      <c r="JX20"/>
      <c r="JY20"/>
      <c r="JZ20"/>
      <c r="KA20"/>
      <c r="KB20"/>
      <c r="KC20"/>
      <c r="KD20"/>
      <c r="KE20"/>
      <c r="KF20"/>
      <c r="KG20"/>
      <c r="KH20"/>
      <c r="KI20"/>
      <c r="KJ20"/>
      <c r="KK20"/>
      <c r="KL20"/>
      <c r="KM20"/>
      <c r="KN20"/>
      <c r="KO20"/>
      <c r="KP20"/>
      <c r="KQ20"/>
      <c r="KR20"/>
      <c r="KS20"/>
      <c r="KT20"/>
      <c r="KU20"/>
      <c r="KV20"/>
      <c r="KW20"/>
      <c r="KX20"/>
      <c r="KY20"/>
      <c r="KZ20"/>
      <c r="LA20"/>
      <c r="LB20"/>
      <c r="LC20"/>
      <c r="LD20"/>
      <c r="LE20"/>
      <c r="LF20"/>
      <c r="LG20"/>
      <c r="LH20"/>
      <c r="LI20"/>
      <c r="LJ20"/>
      <c r="LK20"/>
      <c r="LL20"/>
      <c r="LM20"/>
      <c r="LN20"/>
      <c r="LO20"/>
      <c r="LP20"/>
      <c r="LQ20"/>
      <c r="LR20"/>
      <c r="LS20"/>
      <c r="LT20"/>
      <c r="LU20"/>
      <c r="LV20"/>
      <c r="LW20"/>
      <c r="LX20"/>
      <c r="LY20"/>
      <c r="LZ20"/>
      <c r="MA20"/>
      <c r="MB20"/>
      <c r="MC20"/>
      <c r="MD20"/>
      <c r="ME20"/>
      <c r="MF20"/>
      <c r="MG20"/>
      <c r="MH20"/>
      <c r="MI20"/>
      <c r="MJ20"/>
      <c r="MK20"/>
      <c r="ML20"/>
      <c r="MM20"/>
      <c r="MN20"/>
      <c r="MO20"/>
      <c r="MP20"/>
      <c r="MQ20"/>
      <c r="MR20"/>
      <c r="MS20"/>
      <c r="MT20"/>
      <c r="MU20"/>
      <c r="MV20"/>
      <c r="MW20"/>
      <c r="MX20"/>
      <c r="MY20"/>
      <c r="MZ20"/>
      <c r="NA20"/>
      <c r="NB20"/>
      <c r="NC20"/>
      <c r="ND20"/>
      <c r="NE20"/>
      <c r="NF20"/>
      <c r="NG20"/>
      <c r="NH20"/>
      <c r="NI20"/>
      <c r="NJ20"/>
      <c r="NK20"/>
      <c r="NL20"/>
      <c r="NM20"/>
      <c r="NN20"/>
      <c r="NO20"/>
      <c r="NP20"/>
      <c r="NQ20"/>
      <c r="NR20"/>
      <c r="NS20"/>
      <c r="NT20"/>
      <c r="NU20"/>
      <c r="NV20"/>
      <c r="NW20"/>
      <c r="NX20"/>
      <c r="NY20"/>
      <c r="NZ20"/>
      <c r="OA20"/>
      <c r="OB20"/>
      <c r="OC20"/>
      <c r="OD20"/>
      <c r="OE20"/>
      <c r="OF20"/>
      <c r="OG20"/>
      <c r="OH20"/>
      <c r="OI20"/>
      <c r="OJ20"/>
      <c r="OK20"/>
      <c r="OL20"/>
      <c r="OM20"/>
      <c r="ON20"/>
      <c r="OO20"/>
      <c r="OP20"/>
      <c r="OQ20"/>
      <c r="OR20"/>
      <c r="OS20"/>
      <c r="OT20"/>
      <c r="OU20"/>
      <c r="OV20"/>
      <c r="OW20"/>
      <c r="OX20"/>
      <c r="OY20"/>
      <c r="OZ20"/>
      <c r="PA20"/>
      <c r="PB20"/>
      <c r="PC20"/>
      <c r="PD20"/>
      <c r="PE20"/>
      <c r="PF20"/>
      <c r="PG20"/>
      <c r="PH20"/>
      <c r="PI20"/>
      <c r="PJ20"/>
      <c r="PK20"/>
      <c r="PL20"/>
      <c r="PM20"/>
      <c r="PN20"/>
      <c r="PO20"/>
      <c r="PP20"/>
      <c r="PQ20"/>
      <c r="PR20"/>
      <c r="PS20"/>
      <c r="PT20"/>
      <c r="PU20"/>
      <c r="PV20"/>
      <c r="PW20"/>
      <c r="PX20"/>
      <c r="PY20"/>
      <c r="PZ20"/>
      <c r="QA20"/>
      <c r="QB20"/>
      <c r="QC20"/>
      <c r="QD20"/>
      <c r="QE20"/>
      <c r="QF20"/>
      <c r="QG20"/>
      <c r="QH20"/>
      <c r="QI20"/>
      <c r="QJ20"/>
      <c r="QK20"/>
      <c r="QL20"/>
      <c r="QM20"/>
      <c r="QN20"/>
      <c r="QO20"/>
      <c r="QP20"/>
      <c r="QQ20"/>
      <c r="QR20"/>
      <c r="QS20"/>
      <c r="QT20"/>
      <c r="QU20"/>
      <c r="QV20"/>
      <c r="QW20"/>
      <c r="QX20"/>
      <c r="QY20"/>
      <c r="QZ20"/>
      <c r="RA20"/>
      <c r="RB20"/>
      <c r="RC20"/>
      <c r="RD20"/>
      <c r="RE20"/>
      <c r="RF20"/>
      <c r="RG20"/>
      <c r="RH20"/>
      <c r="RI20"/>
      <c r="RJ20"/>
      <c r="RK20"/>
      <c r="RL20"/>
      <c r="RM20"/>
      <c r="RN20"/>
      <c r="RO20"/>
      <c r="RP20"/>
      <c r="RQ20"/>
      <c r="RR20"/>
      <c r="RS20"/>
      <c r="RT20"/>
      <c r="RU20"/>
      <c r="RV20"/>
      <c r="RW20"/>
      <c r="RX20"/>
      <c r="RY20"/>
      <c r="RZ20"/>
      <c r="SA20"/>
      <c r="SB20"/>
      <c r="SC20"/>
      <c r="SD20"/>
      <c r="SE20"/>
      <c r="SF20"/>
      <c r="SG20"/>
      <c r="SH20"/>
      <c r="SI20"/>
      <c r="SJ20"/>
      <c r="SK20"/>
      <c r="SL20"/>
      <c r="SM20"/>
      <c r="SN20"/>
      <c r="SO20"/>
      <c r="SP20"/>
      <c r="SQ20"/>
      <c r="SR20"/>
      <c r="SS20"/>
      <c r="ST20"/>
      <c r="SU20"/>
      <c r="SV20"/>
      <c r="SW20"/>
      <c r="SX20"/>
      <c r="SY20"/>
      <c r="SZ20"/>
      <c r="TA20"/>
      <c r="TB20"/>
      <c r="TC20"/>
      <c r="TD20"/>
      <c r="TE20"/>
      <c r="TF20"/>
      <c r="TG20"/>
      <c r="TH20"/>
      <c r="TI20"/>
      <c r="TJ20"/>
      <c r="TK20"/>
      <c r="TL20"/>
      <c r="TM20"/>
      <c r="TN20"/>
      <c r="TO20"/>
      <c r="TP20"/>
      <c r="TQ20"/>
      <c r="TR20"/>
      <c r="TS20"/>
      <c r="TT20"/>
      <c r="TU20"/>
      <c r="TV20"/>
      <c r="TW20"/>
      <c r="TX20"/>
      <c r="TY20"/>
      <c r="TZ20"/>
      <c r="UA20"/>
      <c r="UB20"/>
      <c r="UC20"/>
      <c r="UD20"/>
      <c r="UE20"/>
      <c r="UF20"/>
      <c r="UG20"/>
      <c r="UH20"/>
      <c r="UI20"/>
      <c r="UJ20"/>
      <c r="UK20"/>
      <c r="UL20"/>
      <c r="UM20"/>
      <c r="UN20"/>
      <c r="UO20"/>
      <c r="UP20"/>
      <c r="UQ20"/>
      <c r="UR20"/>
      <c r="US20"/>
      <c r="UT20"/>
      <c r="UU20"/>
      <c r="UV20"/>
      <c r="UW20"/>
      <c r="UX20"/>
      <c r="UY20"/>
      <c r="UZ20"/>
      <c r="VA20"/>
      <c r="VB20"/>
      <c r="VC20"/>
      <c r="VD20"/>
      <c r="VE20"/>
      <c r="VF20"/>
      <c r="VG20"/>
      <c r="VH20"/>
      <c r="VI20"/>
      <c r="VJ20"/>
      <c r="VK20"/>
      <c r="VL20"/>
      <c r="VM20"/>
      <c r="VN20"/>
      <c r="VO20"/>
      <c r="VP20"/>
      <c r="VQ20"/>
      <c r="VR20"/>
      <c r="VS20"/>
      <c r="VT20"/>
      <c r="VU20"/>
      <c r="VV20"/>
      <c r="VW20"/>
      <c r="VX20"/>
      <c r="VY20"/>
      <c r="VZ20"/>
      <c r="WA20"/>
      <c r="WB20"/>
      <c r="WC20"/>
      <c r="WD20"/>
      <c r="WE20"/>
      <c r="WF20"/>
      <c r="WG20"/>
      <c r="WH20"/>
      <c r="WI20"/>
      <c r="WJ20"/>
      <c r="WK20"/>
      <c r="WL20"/>
      <c r="WM20"/>
      <c r="WN20"/>
      <c r="WO20"/>
      <c r="WP20"/>
      <c r="WQ20"/>
      <c r="WR20"/>
      <c r="WS20"/>
      <c r="WT20"/>
      <c r="WU20"/>
      <c r="WV20"/>
      <c r="WW20"/>
      <c r="WX20"/>
      <c r="WY20"/>
      <c r="WZ20"/>
      <c r="XA20"/>
      <c r="XB20"/>
      <c r="XC20"/>
      <c r="XD20"/>
      <c r="XE20"/>
      <c r="XF20"/>
      <c r="XG20"/>
      <c r="XH20"/>
      <c r="XI20"/>
      <c r="XJ20"/>
      <c r="XK20"/>
      <c r="XL20"/>
      <c r="XM20"/>
      <c r="XN20"/>
      <c r="XO20"/>
      <c r="XP20"/>
      <c r="XQ20"/>
      <c r="XR20"/>
      <c r="XS20"/>
      <c r="XT20"/>
      <c r="XU20"/>
      <c r="XV20"/>
      <c r="XW20"/>
      <c r="XX20"/>
      <c r="XY20"/>
      <c r="XZ20"/>
      <c r="YA20"/>
      <c r="YB20"/>
      <c r="YC20"/>
      <c r="YD20"/>
      <c r="YE20"/>
      <c r="YF20"/>
      <c r="YG20"/>
      <c r="YH20"/>
      <c r="YI20"/>
      <c r="YJ20"/>
      <c r="YK20"/>
      <c r="YL20"/>
      <c r="YM20"/>
      <c r="YN20"/>
      <c r="YO20"/>
      <c r="YP20"/>
      <c r="YQ20"/>
      <c r="YR20"/>
      <c r="YS20"/>
      <c r="YT20"/>
      <c r="YU20"/>
      <c r="YV20"/>
      <c r="YW20"/>
      <c r="YX20"/>
      <c r="YY20"/>
      <c r="YZ20"/>
      <c r="ZA20"/>
      <c r="ZB20"/>
      <c r="ZC20"/>
      <c r="ZD20"/>
      <c r="ZE20"/>
      <c r="ZF20"/>
      <c r="ZG20"/>
      <c r="ZH20"/>
      <c r="ZI20"/>
      <c r="ZJ20"/>
      <c r="ZK20"/>
      <c r="ZL20"/>
      <c r="ZM20"/>
      <c r="ZN20"/>
      <c r="ZO20"/>
      <c r="ZP20"/>
      <c r="ZQ20"/>
      <c r="ZR20"/>
      <c r="ZS20"/>
      <c r="ZT20"/>
      <c r="ZU20"/>
      <c r="ZV20"/>
      <c r="ZW20"/>
      <c r="ZX20"/>
      <c r="ZY20"/>
      <c r="ZZ20"/>
      <c r="AAA20"/>
      <c r="AAB20"/>
      <c r="AAC20"/>
      <c r="AAD20"/>
      <c r="AAE20"/>
      <c r="AAF20"/>
      <c r="AAG20"/>
      <c r="AAH20"/>
      <c r="AAI20"/>
      <c r="AAJ20"/>
      <c r="AAK20"/>
      <c r="AAL20"/>
      <c r="AAM20"/>
      <c r="AAN20"/>
      <c r="AAO20"/>
      <c r="AAP20"/>
      <c r="AAQ20"/>
      <c r="AAR20"/>
      <c r="AAS20"/>
      <c r="AAT20"/>
      <c r="AAU20"/>
      <c r="AAV20"/>
      <c r="AAW20"/>
      <c r="AAX20"/>
      <c r="AAY20"/>
      <c r="AAZ20"/>
      <c r="ABA20"/>
      <c r="ABB20"/>
      <c r="ABC20"/>
      <c r="ABD20"/>
      <c r="ABE20"/>
      <c r="ABF20"/>
      <c r="ABG20"/>
      <c r="ABH20"/>
      <c r="ABI20"/>
      <c r="ABJ20"/>
      <c r="ABK20"/>
      <c r="ABL20"/>
      <c r="ABM20"/>
      <c r="ABN20"/>
      <c r="ABO20"/>
      <c r="ABP20"/>
      <c r="ABQ20"/>
      <c r="ABR20"/>
      <c r="ABS20"/>
      <c r="ABT20"/>
      <c r="ABU20"/>
      <c r="ABV20"/>
      <c r="ABW20"/>
      <c r="ABX20"/>
      <c r="ABY20"/>
      <c r="ABZ20"/>
      <c r="ACA20"/>
      <c r="ACB20"/>
      <c r="ACC20"/>
      <c r="ACD20"/>
      <c r="ACE20"/>
      <c r="ACF20"/>
      <c r="ACG20"/>
      <c r="ACH20"/>
      <c r="ACI20"/>
      <c r="ACJ20"/>
      <c r="ACK20"/>
      <c r="ACL20"/>
      <c r="ACM20"/>
      <c r="ACN20"/>
      <c r="ACO20"/>
      <c r="ACP20"/>
      <c r="ACQ20"/>
      <c r="ACR20"/>
      <c r="ACS20"/>
      <c r="ACT20"/>
      <c r="ACU20"/>
      <c r="ACV20"/>
      <c r="ACW20"/>
      <c r="ACX20"/>
      <c r="ACY20"/>
      <c r="ACZ20"/>
      <c r="ADA20"/>
      <c r="ADB20"/>
      <c r="ADC20"/>
      <c r="ADD20"/>
      <c r="ADE20"/>
      <c r="ADF20"/>
      <c r="ADG20"/>
      <c r="ADH20"/>
      <c r="ADI20"/>
      <c r="ADJ20"/>
      <c r="ADK20"/>
      <c r="ADL20"/>
      <c r="ADM20"/>
      <c r="ADN20"/>
      <c r="ADO20"/>
      <c r="ADP20"/>
      <c r="ADQ20"/>
      <c r="ADR20"/>
      <c r="ADS20"/>
      <c r="ADT20"/>
      <c r="ADU20"/>
      <c r="ADV20"/>
      <c r="ADW20"/>
      <c r="ADX20"/>
      <c r="ADY20"/>
      <c r="ADZ20"/>
      <c r="AEA20"/>
      <c r="AEB20"/>
      <c r="AEC20"/>
      <c r="AED20"/>
      <c r="AEE20"/>
      <c r="AEF20"/>
      <c r="AEG20"/>
      <c r="AEH20"/>
      <c r="AEI20"/>
      <c r="AEJ20"/>
      <c r="AEK20"/>
      <c r="AEL20"/>
      <c r="AEM20"/>
      <c r="AEN20"/>
      <c r="AEO20"/>
      <c r="AEP20"/>
      <c r="AEQ20"/>
      <c r="AER20"/>
      <c r="AES20"/>
      <c r="AET20"/>
      <c r="AEU20"/>
      <c r="AEV20"/>
      <c r="AEW20"/>
      <c r="AEX20"/>
      <c r="AEY20"/>
      <c r="AEZ20"/>
      <c r="AFA20"/>
      <c r="AFB20"/>
      <c r="AFC20"/>
      <c r="AFD20"/>
      <c r="AFE20"/>
      <c r="AFF20"/>
      <c r="AFG20"/>
      <c r="AFH20"/>
      <c r="AFI20"/>
      <c r="AFJ20"/>
      <c r="AFK20"/>
      <c r="AFL20"/>
      <c r="AFM20"/>
      <c r="AFN20"/>
      <c r="AFO20"/>
      <c r="AFP20"/>
      <c r="AFQ20"/>
      <c r="AFR20"/>
      <c r="AFS20"/>
      <c r="AFT20"/>
      <c r="AFU20"/>
      <c r="AFV20"/>
      <c r="AFW20"/>
      <c r="AFX20"/>
      <c r="AFY20"/>
      <c r="AFZ20"/>
      <c r="AGA20"/>
      <c r="AGB20"/>
      <c r="AGC20"/>
      <c r="AGD20"/>
      <c r="AGE20"/>
      <c r="AGF20"/>
      <c r="AGG20"/>
      <c r="AGH20"/>
      <c r="AGI20"/>
      <c r="AGJ20"/>
      <c r="AGK20"/>
      <c r="AGL20"/>
      <c r="AGM20"/>
      <c r="AGN20"/>
      <c r="AGO20"/>
      <c r="AGP20"/>
      <c r="AGQ20"/>
      <c r="AGR20"/>
      <c r="AGS20"/>
      <c r="AGT20"/>
      <c r="AGU20"/>
      <c r="AGV20"/>
      <c r="AGW20"/>
      <c r="AGX20"/>
      <c r="AGY20"/>
      <c r="AGZ20"/>
      <c r="AHA20"/>
      <c r="AHB20"/>
      <c r="AHC20"/>
      <c r="AHD20"/>
      <c r="AHE20"/>
      <c r="AHF20"/>
      <c r="AHG20"/>
      <c r="AHH20"/>
      <c r="AHI20"/>
      <c r="AHJ20"/>
      <c r="AHK20"/>
      <c r="AHL20"/>
      <c r="AHM20"/>
      <c r="AHN20"/>
      <c r="AHO20"/>
      <c r="AHP20"/>
      <c r="AHQ20"/>
      <c r="AHR20"/>
      <c r="AHS20"/>
      <c r="AHT20"/>
      <c r="AHU20"/>
      <c r="AHV20"/>
      <c r="AHW20"/>
      <c r="AHX20"/>
      <c r="AHY20"/>
      <c r="AHZ20"/>
      <c r="AIA20"/>
      <c r="AIB20"/>
      <c r="AIC20"/>
      <c r="AID20"/>
      <c r="AIE20"/>
      <c r="AIF20"/>
      <c r="AIG20"/>
      <c r="AIH20"/>
      <c r="AII20"/>
      <c r="AIJ20"/>
      <c r="AIK20"/>
      <c r="AIL20"/>
      <c r="AIM20"/>
      <c r="AIN20"/>
      <c r="AIO20"/>
      <c r="AIP20"/>
      <c r="AIQ20"/>
      <c r="AIR20"/>
      <c r="AIS20"/>
      <c r="AIT20"/>
      <c r="AIU20"/>
      <c r="AIV20"/>
      <c r="AIW20"/>
      <c r="AIX20"/>
      <c r="AIY20"/>
      <c r="AIZ20"/>
      <c r="AJA20"/>
      <c r="AJB20"/>
      <c r="AJC20"/>
      <c r="AJD20"/>
      <c r="AJE20"/>
      <c r="AJF20"/>
      <c r="AJG20"/>
      <c r="AJH20"/>
      <c r="AJI20"/>
      <c r="AJJ20"/>
      <c r="AJK20"/>
      <c r="AJL20"/>
      <c r="AJM20"/>
      <c r="AJN20"/>
      <c r="AJO20"/>
      <c r="AJP20"/>
      <c r="AJQ20"/>
      <c r="AJR20"/>
      <c r="AJS20"/>
      <c r="AJT20"/>
      <c r="AJU20"/>
      <c r="AJV20"/>
      <c r="AJW20"/>
      <c r="AJX20"/>
      <c r="AJY20"/>
      <c r="AJZ20"/>
      <c r="AKA20"/>
      <c r="AKB20"/>
      <c r="AKC20"/>
      <c r="AKD20"/>
      <c r="AKE20"/>
      <c r="AKF20"/>
      <c r="AKG20"/>
      <c r="AKH20"/>
      <c r="AKI20"/>
      <c r="AKJ20"/>
      <c r="AKK20"/>
      <c r="AKL20"/>
      <c r="AKM20"/>
      <c r="AKN20"/>
      <c r="AKO20"/>
      <c r="AKP20"/>
      <c r="AKQ20"/>
      <c r="AKR20"/>
      <c r="AKS20"/>
      <c r="AKT20"/>
      <c r="AKU20"/>
      <c r="AKV20"/>
      <c r="AKW20"/>
      <c r="AKX20"/>
      <c r="AKY20"/>
      <c r="AKZ20"/>
      <c r="ALA20"/>
      <c r="ALB20"/>
      <c r="ALC20"/>
      <c r="ALD20"/>
      <c r="ALE20"/>
      <c r="ALF20"/>
      <c r="ALG20"/>
      <c r="ALH20"/>
      <c r="ALI20"/>
      <c r="ALJ20"/>
      <c r="ALK20"/>
      <c r="ALL20"/>
      <c r="ALM20"/>
      <c r="ALN20"/>
      <c r="ALO20"/>
      <c r="ALP20"/>
      <c r="ALQ20"/>
      <c r="ALR20"/>
      <c r="ALS20"/>
      <c r="ALT20"/>
      <c r="ALU20"/>
      <c r="ALV20"/>
      <c r="ALW20"/>
      <c r="ALX20"/>
      <c r="ALY20"/>
      <c r="ALZ20"/>
      <c r="AMA20"/>
      <c r="AMB20"/>
      <c r="AMC20"/>
      <c r="AMD20"/>
      <c r="AME20"/>
      <c r="AMF20"/>
      <c r="AMG20"/>
      <c r="AMH20"/>
      <c r="AMI20"/>
      <c r="AMJ20"/>
      <c r="AMK20"/>
      <c r="AML20"/>
      <c r="AMM20"/>
      <c r="AMN20"/>
      <c r="AMO20"/>
      <c r="AMP20"/>
      <c r="AMQ20"/>
      <c r="AMR20"/>
      <c r="AMS20"/>
      <c r="AMT20"/>
      <c r="AMU20"/>
      <c r="AMV20"/>
      <c r="AMW20"/>
      <c r="AMX20"/>
      <c r="AMY20"/>
      <c r="AMZ20"/>
      <c r="ANA20"/>
      <c r="ANB20"/>
      <c r="ANC20"/>
      <c r="AND20"/>
      <c r="ANE20"/>
      <c r="ANF20"/>
      <c r="ANG20"/>
      <c r="ANH20"/>
      <c r="ANI20"/>
      <c r="ANJ20"/>
      <c r="ANK20"/>
      <c r="ANL20"/>
      <c r="ANM20"/>
      <c r="ANN20"/>
      <c r="ANO20"/>
      <c r="ANP20"/>
      <c r="ANQ20"/>
      <c r="ANR20"/>
      <c r="ANS20"/>
      <c r="ANT20"/>
      <c r="ANU20"/>
      <c r="ANV20"/>
      <c r="ANW20"/>
      <c r="ANX20"/>
      <c r="ANY20"/>
      <c r="ANZ20"/>
      <c r="AOA20"/>
      <c r="AOB20"/>
      <c r="AOC20"/>
      <c r="AOD20"/>
      <c r="AOE20"/>
      <c r="AOF20"/>
      <c r="AOG20"/>
      <c r="AOH20"/>
      <c r="AOI20"/>
      <c r="AOJ20"/>
      <c r="AOK20"/>
      <c r="AOL20"/>
      <c r="AOM20"/>
      <c r="AON20"/>
      <c r="AOO20"/>
      <c r="AOP20"/>
      <c r="AOQ20"/>
      <c r="AOR20"/>
      <c r="AOS20"/>
      <c r="AOT20"/>
      <c r="AOU20"/>
      <c r="AOV20"/>
      <c r="AOW20"/>
      <c r="AOX20"/>
      <c r="AOY20"/>
      <c r="AOZ20"/>
      <c r="APA20"/>
      <c r="APB20"/>
      <c r="APC20"/>
      <c r="APD20"/>
      <c r="APE20"/>
      <c r="APF20"/>
      <c r="APG20"/>
      <c r="APH20"/>
      <c r="API20"/>
      <c r="APJ20"/>
      <c r="APK20"/>
      <c r="APL20"/>
      <c r="APM20"/>
      <c r="APN20"/>
      <c r="APO20"/>
      <c r="APP20"/>
      <c r="APQ20"/>
      <c r="APR20"/>
      <c r="APS20"/>
      <c r="APT20"/>
      <c r="APU20"/>
      <c r="APV20"/>
      <c r="APW20"/>
      <c r="APX20"/>
      <c r="APY20"/>
      <c r="APZ20"/>
      <c r="AQA20"/>
      <c r="AQB20"/>
      <c r="AQC20"/>
      <c r="AQD20"/>
      <c r="AQE20"/>
      <c r="AQF20"/>
      <c r="AQG20"/>
      <c r="AQH20"/>
      <c r="AQI20"/>
      <c r="AQJ20"/>
      <c r="AQK20"/>
      <c r="AQL20"/>
      <c r="AQM20"/>
      <c r="AQN20"/>
      <c r="AQO20"/>
      <c r="AQP20"/>
      <c r="AQQ20"/>
      <c r="AQR20"/>
      <c r="AQS20"/>
      <c r="AQT20"/>
      <c r="AQU20"/>
      <c r="AQV20"/>
      <c r="AQW20"/>
      <c r="AQX20"/>
      <c r="AQY20"/>
      <c r="AQZ20"/>
      <c r="ARA20"/>
      <c r="ARB20"/>
      <c r="ARC20"/>
      <c r="ARD20"/>
      <c r="ARE20"/>
      <c r="ARF20"/>
      <c r="ARG20"/>
      <c r="ARH20"/>
      <c r="ARI20"/>
      <c r="ARJ20"/>
      <c r="ARK20"/>
      <c r="ARL20"/>
      <c r="ARM20"/>
      <c r="ARN20"/>
      <c r="ARO20"/>
      <c r="ARP20"/>
      <c r="ARQ20"/>
      <c r="ARR20"/>
      <c r="ARS20"/>
      <c r="ART20"/>
      <c r="ARU20"/>
      <c r="ARV20"/>
      <c r="ARW20"/>
      <c r="ARX20"/>
      <c r="ARY20"/>
      <c r="ARZ20"/>
      <c r="ASA20"/>
      <c r="ASB20"/>
      <c r="ASC20"/>
      <c r="ASD20"/>
      <c r="ASE20"/>
      <c r="ASF20"/>
      <c r="ASG20"/>
      <c r="ASH20"/>
      <c r="ASI20"/>
      <c r="ASJ20"/>
      <c r="ASK20"/>
      <c r="ASL20"/>
      <c r="ASM20"/>
      <c r="ASN20"/>
      <c r="ASO20"/>
      <c r="ASP20"/>
      <c r="ASQ20"/>
      <c r="ASR20"/>
      <c r="ASS20"/>
      <c r="AST20"/>
      <c r="ASU20"/>
      <c r="ASV20"/>
      <c r="ASW20"/>
      <c r="ASX20"/>
      <c r="ASY20"/>
      <c r="ASZ20"/>
      <c r="ATA20"/>
      <c r="ATB20"/>
      <c r="ATC20"/>
      <c r="ATD20"/>
      <c r="ATE20"/>
      <c r="ATF20"/>
      <c r="ATG20"/>
      <c r="ATH20"/>
      <c r="ATI20"/>
      <c r="ATJ20"/>
      <c r="ATK20"/>
      <c r="ATL20"/>
      <c r="ATM20"/>
      <c r="ATN20"/>
      <c r="ATO20"/>
      <c r="ATP20"/>
      <c r="ATQ20"/>
      <c r="ATR20"/>
      <c r="ATS20"/>
      <c r="ATT20"/>
      <c r="ATU20"/>
      <c r="ATV20"/>
      <c r="ATW20"/>
      <c r="ATX20"/>
      <c r="ATY20"/>
      <c r="ATZ20"/>
      <c r="AUA20"/>
      <c r="AUB20"/>
      <c r="AUC20"/>
      <c r="AUD20"/>
      <c r="AUE20"/>
      <c r="AUF20"/>
      <c r="AUG20"/>
      <c r="AUH20"/>
      <c r="AUI20"/>
      <c r="AUJ20"/>
      <c r="AUK20"/>
      <c r="AUL20"/>
      <c r="AUM20"/>
      <c r="AUN20"/>
      <c r="AUO20"/>
      <c r="AUP20"/>
      <c r="AUQ20"/>
      <c r="AUR20"/>
      <c r="AUS20"/>
      <c r="AUT20"/>
      <c r="AUU20"/>
      <c r="AUV20"/>
      <c r="AUW20"/>
      <c r="AUX20"/>
      <c r="AUY20"/>
      <c r="AUZ20"/>
      <c r="AVA20"/>
      <c r="AVB20"/>
      <c r="AVC20"/>
      <c r="AVD20"/>
      <c r="AVE20"/>
      <c r="AVF20"/>
      <c r="AVG20"/>
      <c r="AVH20"/>
      <c r="AVI20"/>
      <c r="AVJ20"/>
      <c r="AVK20"/>
      <c r="AVL20"/>
      <c r="AVM20"/>
      <c r="AVN20"/>
      <c r="AVO20"/>
      <c r="AVP20"/>
      <c r="AVQ20"/>
      <c r="AVR20"/>
      <c r="AVS20"/>
      <c r="AVT20"/>
      <c r="AVU20"/>
      <c r="AVV20"/>
      <c r="AVW20"/>
      <c r="AVX20"/>
      <c r="AVY20"/>
      <c r="AVZ20"/>
      <c r="AWA20"/>
      <c r="AWB20"/>
      <c r="AWC20"/>
      <c r="AWD20"/>
      <c r="AWE20"/>
      <c r="AWF20"/>
      <c r="AWG20"/>
      <c r="AWH20"/>
      <c r="AWI20"/>
      <c r="AWJ20"/>
      <c r="AWK20"/>
      <c r="AWL20"/>
      <c r="AWM20"/>
      <c r="AWN20"/>
      <c r="AWO20"/>
      <c r="AWP20"/>
      <c r="AWQ20"/>
      <c r="AWR20"/>
      <c r="AWS20"/>
      <c r="AWT20"/>
      <c r="AWU20"/>
      <c r="AWV20"/>
      <c r="AWW20"/>
      <c r="AWX20"/>
      <c r="AWY20"/>
      <c r="AWZ20"/>
      <c r="AXA20"/>
      <c r="AXB20"/>
      <c r="AXC20"/>
      <c r="AXD20"/>
      <c r="AXE20"/>
      <c r="AXF20"/>
      <c r="AXG20"/>
      <c r="AXH20"/>
      <c r="AXI20"/>
      <c r="AXJ20"/>
      <c r="AXK20"/>
      <c r="AXL20"/>
      <c r="AXM20"/>
      <c r="AXN20"/>
      <c r="AXO20"/>
      <c r="AXP20"/>
      <c r="AXQ20"/>
      <c r="AXR20"/>
      <c r="AXS20"/>
      <c r="AXT20"/>
      <c r="AXU20"/>
      <c r="AXV20"/>
      <c r="AXW20"/>
      <c r="AXX20"/>
      <c r="AXY20"/>
      <c r="AXZ20"/>
      <c r="AYA20"/>
      <c r="AYB20"/>
      <c r="AYC20"/>
      <c r="AYD20"/>
      <c r="AYE20"/>
      <c r="AYF20"/>
      <c r="AYG20"/>
      <c r="AYH20"/>
      <c r="AYI20"/>
      <c r="AYJ20"/>
      <c r="AYK20"/>
      <c r="AYL20"/>
      <c r="AYM20"/>
      <c r="AYN20"/>
      <c r="AYO20"/>
      <c r="AYP20"/>
      <c r="AYQ20"/>
      <c r="AYR20"/>
      <c r="AYS20"/>
      <c r="AYT20"/>
      <c r="AYU20"/>
      <c r="AYV20"/>
      <c r="AYW20"/>
      <c r="AYX20"/>
      <c r="AYY20"/>
      <c r="AYZ20"/>
      <c r="AZA20"/>
      <c r="AZB20"/>
      <c r="AZC20"/>
      <c r="AZD20"/>
      <c r="AZE20"/>
      <c r="AZF20"/>
      <c r="AZG20"/>
      <c r="AZH20"/>
      <c r="AZI20"/>
      <c r="AZJ20"/>
      <c r="AZK20"/>
      <c r="AZL20"/>
      <c r="AZM20"/>
      <c r="AZN20"/>
      <c r="AZO20"/>
      <c r="AZP20"/>
      <c r="AZQ20"/>
      <c r="AZR20"/>
      <c r="AZS20"/>
      <c r="AZT20"/>
      <c r="AZU20"/>
      <c r="AZV20"/>
      <c r="AZW20"/>
      <c r="AZX20"/>
      <c r="AZY20"/>
      <c r="AZZ20"/>
      <c r="BAA20"/>
      <c r="BAB20"/>
      <c r="BAC20"/>
      <c r="BAD20"/>
      <c r="BAE20"/>
      <c r="BAF20"/>
      <c r="BAG20"/>
      <c r="BAH20"/>
      <c r="BAI20"/>
      <c r="BAJ20"/>
      <c r="BAK20"/>
      <c r="BAL20"/>
      <c r="BAM20"/>
      <c r="BAN20"/>
      <c r="BAO20"/>
      <c r="BAP20"/>
      <c r="BAQ20"/>
      <c r="BAR20"/>
      <c r="BAS20"/>
      <c r="BAT20"/>
      <c r="BAU20"/>
      <c r="BAV20"/>
      <c r="BAW20"/>
      <c r="BAX20"/>
      <c r="BAY20"/>
      <c r="BAZ20"/>
      <c r="BBA20"/>
      <c r="BBB20"/>
      <c r="BBC20"/>
      <c r="BBD20"/>
      <c r="BBE20"/>
      <c r="BBF20"/>
      <c r="BBG20"/>
      <c r="BBH20"/>
      <c r="BBI20"/>
      <c r="BBJ20"/>
      <c r="BBK20"/>
      <c r="BBL20"/>
      <c r="BBM20"/>
      <c r="BBN20"/>
      <c r="BBO20"/>
      <c r="BBP20"/>
      <c r="BBQ20"/>
      <c r="BBR20"/>
      <c r="BBS20"/>
      <c r="BBT20"/>
      <c r="BBU20"/>
      <c r="BBV20"/>
      <c r="BBW20"/>
      <c r="BBX20"/>
      <c r="BBY20"/>
      <c r="BBZ20"/>
      <c r="BCA20"/>
      <c r="BCB20"/>
      <c r="BCC20"/>
      <c r="BCD20"/>
      <c r="BCE20"/>
      <c r="BCF20"/>
      <c r="BCG20"/>
      <c r="BCH20"/>
      <c r="BCI20"/>
      <c r="BCJ20"/>
      <c r="BCK20"/>
      <c r="BCL20"/>
      <c r="BCM20"/>
      <c r="BCN20"/>
      <c r="BCO20"/>
      <c r="BCP20"/>
      <c r="BCQ20"/>
      <c r="BCR20"/>
      <c r="BCS20"/>
      <c r="BCT20"/>
      <c r="BCU20"/>
      <c r="BCV20"/>
      <c r="BCW20"/>
      <c r="BCX20"/>
      <c r="BCY20"/>
      <c r="BCZ20"/>
      <c r="BDA20"/>
      <c r="BDB20"/>
      <c r="BDC20"/>
      <c r="BDD20"/>
      <c r="BDE20"/>
      <c r="BDF20"/>
      <c r="BDG20"/>
      <c r="BDH20"/>
      <c r="BDI20"/>
      <c r="BDJ20"/>
      <c r="BDK20"/>
      <c r="BDL20"/>
      <c r="BDM20"/>
      <c r="BDN20"/>
      <c r="BDO20"/>
      <c r="BDP20"/>
      <c r="BDQ20"/>
      <c r="BDR20"/>
      <c r="BDS20"/>
      <c r="BDT20"/>
      <c r="BDU20"/>
      <c r="BDV20"/>
      <c r="BDW20"/>
      <c r="BDX20"/>
      <c r="BDY20"/>
      <c r="BDZ20"/>
      <c r="BEA20"/>
      <c r="BEB20"/>
      <c r="BEC20"/>
      <c r="BED20"/>
      <c r="BEE20"/>
      <c r="BEF20"/>
      <c r="BEG20"/>
      <c r="BEH20"/>
      <c r="BEI20"/>
      <c r="BEJ20"/>
      <c r="BEK20"/>
      <c r="BEL20"/>
      <c r="BEM20"/>
      <c r="BEN20"/>
      <c r="BEO20"/>
      <c r="BEP20"/>
      <c r="BEQ20"/>
      <c r="BER20"/>
      <c r="BES20"/>
      <c r="BET20"/>
      <c r="BEU20"/>
      <c r="BEV20"/>
      <c r="BEW20"/>
      <c r="BEX20"/>
      <c r="BEY20"/>
      <c r="BEZ20"/>
      <c r="BFA20"/>
      <c r="BFB20"/>
      <c r="BFC20"/>
      <c r="BFD20"/>
      <c r="BFE20"/>
      <c r="BFF20"/>
      <c r="BFG20"/>
      <c r="BFH20"/>
      <c r="BFI20"/>
      <c r="BFJ20"/>
      <c r="BFK20"/>
      <c r="BFL20"/>
      <c r="BFM20"/>
      <c r="BFN20"/>
      <c r="BFO20"/>
      <c r="BFP20"/>
      <c r="BFQ20"/>
      <c r="BFR20"/>
      <c r="BFS20"/>
      <c r="BFT20"/>
      <c r="BFU20"/>
      <c r="BFV20"/>
      <c r="BFW20"/>
      <c r="BFX20"/>
      <c r="BFY20"/>
      <c r="BFZ20"/>
      <c r="BGA20"/>
      <c r="BGB20"/>
      <c r="BGC20"/>
      <c r="BGD20"/>
      <c r="BGE20"/>
      <c r="BGF20"/>
      <c r="BGG20"/>
      <c r="BGH20"/>
      <c r="BGI20"/>
      <c r="BGJ20"/>
      <c r="BGK20"/>
      <c r="BGL20"/>
      <c r="BGM20"/>
      <c r="BGN20"/>
      <c r="BGO20"/>
      <c r="BGP20"/>
      <c r="BGQ20"/>
      <c r="BGR20"/>
      <c r="BGS20"/>
      <c r="BGT20"/>
      <c r="BGU20"/>
      <c r="BGV20"/>
      <c r="BGW20"/>
      <c r="BGX20"/>
      <c r="BGY20"/>
      <c r="BGZ20"/>
      <c r="BHA20"/>
      <c r="BHB20"/>
      <c r="BHC20"/>
      <c r="BHD20"/>
      <c r="BHE20"/>
      <c r="BHF20"/>
      <c r="BHG20"/>
      <c r="BHH20"/>
      <c r="BHI20"/>
      <c r="BHJ20"/>
      <c r="BHK20"/>
      <c r="BHL20"/>
      <c r="BHM20"/>
      <c r="BHN20"/>
      <c r="BHO20"/>
      <c r="BHP20"/>
      <c r="BHQ20"/>
      <c r="BHR20"/>
      <c r="BHS20"/>
      <c r="BHT20"/>
      <c r="BHU20"/>
      <c r="BHV20"/>
      <c r="BHW20"/>
      <c r="BHX20"/>
      <c r="BHY20"/>
      <c r="BHZ20"/>
      <c r="BIA20"/>
      <c r="BIB20"/>
      <c r="BIC20"/>
      <c r="BID20"/>
      <c r="BIE20"/>
      <c r="BIF20"/>
      <c r="BIG20"/>
      <c r="BIH20"/>
      <c r="BII20"/>
      <c r="BIJ20"/>
      <c r="BIK20"/>
      <c r="BIL20"/>
      <c r="BIM20"/>
      <c r="BIN20"/>
      <c r="BIO20"/>
      <c r="BIP20"/>
      <c r="BIQ20"/>
      <c r="BIR20"/>
      <c r="BIS20"/>
      <c r="BIT20"/>
      <c r="BIU20"/>
      <c r="BIV20"/>
      <c r="BIW20"/>
      <c r="BIX20"/>
      <c r="BIY20"/>
      <c r="BIZ20"/>
      <c r="BJA20"/>
      <c r="BJB20"/>
      <c r="BJC20"/>
      <c r="BJD20"/>
      <c r="BJE20"/>
      <c r="BJF20"/>
      <c r="BJG20"/>
      <c r="BJH20"/>
      <c r="BJI20"/>
      <c r="BJJ20"/>
      <c r="BJK20"/>
      <c r="BJL20"/>
      <c r="BJM20"/>
      <c r="BJN20"/>
      <c r="BJO20"/>
      <c r="BJP20"/>
      <c r="BJQ20"/>
      <c r="BJR20"/>
      <c r="BJS20"/>
      <c r="BJT20"/>
      <c r="BJU20"/>
      <c r="BJV20"/>
      <c r="BJW20"/>
      <c r="BJX20"/>
      <c r="BJY20"/>
      <c r="BJZ20"/>
      <c r="BKA20"/>
      <c r="BKB20"/>
      <c r="BKC20"/>
      <c r="BKD20"/>
      <c r="BKE20"/>
      <c r="BKF20"/>
      <c r="BKG20"/>
      <c r="BKH20"/>
      <c r="BKI20"/>
      <c r="BKJ20"/>
      <c r="BKK20"/>
      <c r="BKL20"/>
      <c r="BKM20"/>
      <c r="BKN20"/>
      <c r="BKO20"/>
      <c r="BKP20"/>
      <c r="BKQ20"/>
      <c r="BKR20"/>
      <c r="BKS20"/>
      <c r="BKT20"/>
      <c r="BKU20"/>
      <c r="BKV20"/>
      <c r="BKW20"/>
      <c r="BKX20"/>
      <c r="BKY20"/>
      <c r="BKZ20"/>
      <c r="BLA20"/>
      <c r="BLB20"/>
      <c r="BLC20"/>
      <c r="BLD20"/>
      <c r="BLE20"/>
      <c r="BLF20"/>
      <c r="BLG20"/>
      <c r="BLH20"/>
      <c r="BLI20"/>
      <c r="BLJ20"/>
      <c r="BLK20"/>
      <c r="BLL20"/>
      <c r="BLM20"/>
      <c r="BLN20"/>
      <c r="BLO20"/>
      <c r="BLP20"/>
      <c r="BLQ20"/>
      <c r="BLR20"/>
      <c r="BLS20"/>
      <c r="BLT20"/>
      <c r="BLU20"/>
      <c r="BLV20"/>
      <c r="BLW20"/>
      <c r="BLX20"/>
      <c r="BLY20"/>
      <c r="BLZ20"/>
      <c r="BMA20"/>
      <c r="BMB20"/>
      <c r="BMC20"/>
      <c r="BMD20"/>
      <c r="BME20"/>
      <c r="BMF20"/>
      <c r="BMG20"/>
      <c r="BMH20"/>
      <c r="BMI20"/>
      <c r="BMJ20"/>
      <c r="BMK20"/>
      <c r="BML20"/>
      <c r="BMM20"/>
      <c r="BMN20"/>
      <c r="BMO20"/>
      <c r="BMP20"/>
      <c r="BMQ20"/>
      <c r="BMR20"/>
      <c r="BMS20"/>
      <c r="BMT20"/>
      <c r="BMU20"/>
      <c r="BMV20"/>
      <c r="BMW20"/>
      <c r="BMX20"/>
      <c r="BMY20"/>
      <c r="BMZ20"/>
      <c r="BNA20"/>
      <c r="BNB20"/>
      <c r="BNC20"/>
      <c r="BND20"/>
      <c r="BNE20"/>
      <c r="BNF20"/>
      <c r="BNG20"/>
      <c r="BNH20"/>
      <c r="BNI20"/>
      <c r="BNJ20"/>
      <c r="BNK20"/>
      <c r="BNL20"/>
      <c r="BNM20"/>
      <c r="BNN20"/>
      <c r="BNO20"/>
      <c r="BNP20"/>
      <c r="BNQ20"/>
      <c r="BNR20"/>
      <c r="BNS20"/>
      <c r="BNT20"/>
      <c r="BNU20"/>
      <c r="BNV20"/>
      <c r="BNW20"/>
      <c r="BNX20"/>
      <c r="BNY20"/>
      <c r="BNZ20"/>
      <c r="BOA20"/>
      <c r="BOB20"/>
      <c r="BOC20"/>
      <c r="BOD20"/>
      <c r="BOE20"/>
      <c r="BOF20"/>
      <c r="BOG20"/>
      <c r="BOH20"/>
      <c r="BOI20"/>
      <c r="BOJ20"/>
      <c r="BOK20"/>
      <c r="BOL20"/>
      <c r="BOM20"/>
      <c r="BON20"/>
      <c r="BOO20"/>
      <c r="BOP20"/>
      <c r="BOQ20"/>
      <c r="BOR20"/>
      <c r="BOS20"/>
      <c r="BOT20"/>
      <c r="BOU20"/>
      <c r="BOV20"/>
      <c r="BOW20"/>
      <c r="BOX20"/>
      <c r="BOY20"/>
      <c r="BOZ20"/>
      <c r="BPA20"/>
      <c r="BPB20"/>
      <c r="BPC20"/>
      <c r="BPD20"/>
      <c r="BPE20"/>
      <c r="BPF20"/>
      <c r="BPG20"/>
      <c r="BPH20"/>
      <c r="BPI20"/>
      <c r="BPJ20"/>
      <c r="BPK20"/>
      <c r="BPL20"/>
      <c r="BPM20"/>
      <c r="BPN20"/>
      <c r="BPO20"/>
      <c r="BPP20"/>
      <c r="BPQ20"/>
      <c r="BPR20"/>
      <c r="BPS20"/>
      <c r="BPT20"/>
      <c r="BPU20"/>
      <c r="BPV20"/>
      <c r="BPW20"/>
      <c r="BPX20"/>
      <c r="BPY20"/>
      <c r="BPZ20"/>
      <c r="BQA20"/>
      <c r="BQB20"/>
      <c r="BQC20"/>
      <c r="BQD20"/>
      <c r="BQE20"/>
      <c r="BQF20"/>
      <c r="BQG20"/>
      <c r="BQH20"/>
      <c r="BQI20"/>
      <c r="BQJ20"/>
      <c r="BQK20"/>
      <c r="BQL20"/>
      <c r="BQM20"/>
      <c r="BQN20"/>
      <c r="BQO20"/>
      <c r="BQP20"/>
      <c r="BQQ20"/>
      <c r="BQR20"/>
      <c r="BQS20"/>
      <c r="BQT20"/>
      <c r="BQU20"/>
      <c r="BQV20"/>
      <c r="BQW20"/>
      <c r="BQX20"/>
      <c r="BQY20"/>
      <c r="BQZ20"/>
      <c r="BRA20"/>
      <c r="BRB20"/>
      <c r="BRC20"/>
      <c r="BRD20"/>
      <c r="BRE20"/>
      <c r="BRF20"/>
      <c r="BRG20"/>
      <c r="BRH20"/>
      <c r="BRI20"/>
      <c r="BRJ20"/>
      <c r="BRK20"/>
      <c r="BRL20"/>
      <c r="BRM20"/>
      <c r="BRN20"/>
      <c r="BRO20"/>
      <c r="BRP20"/>
      <c r="BRQ20"/>
      <c r="BRR20"/>
      <c r="BRS20"/>
      <c r="BRT20"/>
      <c r="BRU20"/>
      <c r="BRV20"/>
      <c r="BRW20"/>
      <c r="BRX20"/>
      <c r="BRY20"/>
      <c r="BRZ20"/>
      <c r="BSA20"/>
      <c r="BSB20"/>
      <c r="BSC20"/>
      <c r="BSD20"/>
      <c r="BSE20"/>
      <c r="BSF20"/>
      <c r="BSG20"/>
      <c r="BSH20"/>
      <c r="BSI20"/>
      <c r="BSJ20"/>
      <c r="BSK20"/>
      <c r="BSL20"/>
      <c r="BSM20"/>
      <c r="BSN20"/>
      <c r="BSO20"/>
      <c r="BSP20"/>
      <c r="BSQ20"/>
      <c r="BSR20"/>
      <c r="BSS20"/>
      <c r="BST20"/>
      <c r="BSU20"/>
      <c r="BSV20"/>
      <c r="BSW20"/>
      <c r="BSX20"/>
      <c r="BSY20"/>
      <c r="BSZ20"/>
      <c r="BTA20"/>
      <c r="BTB20"/>
      <c r="BTC20"/>
      <c r="BTD20"/>
      <c r="BTE20"/>
      <c r="BTF20"/>
      <c r="BTG20"/>
      <c r="BTH20"/>
      <c r="BTI20"/>
      <c r="BTJ20"/>
      <c r="BTK20"/>
      <c r="BTL20"/>
      <c r="BTM20"/>
      <c r="BTN20"/>
      <c r="BTO20"/>
      <c r="BTP20"/>
      <c r="BTQ20"/>
      <c r="BTR20"/>
      <c r="BTS20"/>
      <c r="BTT20"/>
      <c r="BTU20"/>
      <c r="BTV20"/>
      <c r="BTW20"/>
      <c r="BTX20"/>
      <c r="BTY20"/>
      <c r="BTZ20"/>
      <c r="BUA20"/>
      <c r="BUB20"/>
      <c r="BUC20"/>
      <c r="BUD20"/>
      <c r="BUE20"/>
      <c r="BUF20"/>
      <c r="BUG20"/>
      <c r="BUH20"/>
      <c r="BUI20"/>
      <c r="BUJ20"/>
      <c r="BUK20"/>
      <c r="BUL20"/>
      <c r="BUM20"/>
      <c r="BUN20"/>
      <c r="BUO20"/>
      <c r="BUP20"/>
      <c r="BUQ20"/>
      <c r="BUR20"/>
      <c r="BUS20"/>
      <c r="BUT20"/>
      <c r="BUU20"/>
      <c r="BUV20"/>
      <c r="BUW20"/>
      <c r="BUX20"/>
      <c r="BUY20"/>
      <c r="BUZ20"/>
      <c r="BVA20"/>
      <c r="BVB20"/>
      <c r="BVC20"/>
      <c r="BVD20"/>
      <c r="BVE20"/>
      <c r="BVF20"/>
      <c r="BVG20"/>
      <c r="BVH20"/>
      <c r="BVI20"/>
      <c r="BVJ20"/>
      <c r="BVK20"/>
      <c r="BVL20"/>
      <c r="BVM20"/>
      <c r="BVN20"/>
      <c r="BVO20"/>
      <c r="BVP20"/>
      <c r="BVQ20"/>
      <c r="BVR20"/>
      <c r="BVS20"/>
      <c r="BVT20"/>
      <c r="BVU20"/>
      <c r="BVV20"/>
      <c r="BVW20"/>
      <c r="BVX20"/>
      <c r="BVY20"/>
      <c r="BVZ20"/>
      <c r="BWA20"/>
      <c r="BWB20"/>
      <c r="BWC20"/>
      <c r="BWD20"/>
      <c r="BWE20"/>
      <c r="BWF20"/>
      <c r="BWG20"/>
      <c r="BWH20"/>
      <c r="BWI20"/>
      <c r="BWJ20"/>
      <c r="BWK20"/>
      <c r="BWL20"/>
      <c r="BWM20"/>
      <c r="BWN20"/>
      <c r="BWO20"/>
      <c r="BWP20"/>
      <c r="BWQ20"/>
      <c r="BWR20"/>
      <c r="BWS20"/>
      <c r="BWT20"/>
      <c r="BWU20"/>
      <c r="BWV20"/>
      <c r="BWW20"/>
      <c r="BWX20"/>
      <c r="BWY20"/>
      <c r="BWZ20"/>
      <c r="BXA20"/>
      <c r="BXB20"/>
      <c r="BXC20"/>
      <c r="BXD20"/>
      <c r="BXE20"/>
      <c r="BXF20"/>
      <c r="BXG20"/>
      <c r="BXH20"/>
      <c r="BXI20"/>
      <c r="BXJ20"/>
      <c r="BXK20"/>
      <c r="BXL20"/>
      <c r="BXM20"/>
      <c r="BXN20"/>
      <c r="BXO20"/>
      <c r="BXP20"/>
      <c r="BXQ20"/>
      <c r="BXR20"/>
      <c r="BXS20"/>
      <c r="BXT20"/>
      <c r="BXU20"/>
      <c r="BXV20"/>
      <c r="BXW20"/>
      <c r="BXX20"/>
      <c r="BXY20"/>
      <c r="BXZ20"/>
      <c r="BYA20"/>
      <c r="BYB20"/>
      <c r="BYC20"/>
      <c r="BYD20"/>
      <c r="BYE20"/>
      <c r="BYF20"/>
      <c r="BYG20"/>
      <c r="BYH20"/>
      <c r="BYI20"/>
      <c r="BYJ20"/>
      <c r="BYK20"/>
      <c r="BYL20"/>
      <c r="BYM20"/>
      <c r="BYN20"/>
      <c r="BYO20"/>
      <c r="BYP20"/>
      <c r="BYQ20"/>
      <c r="BYR20"/>
      <c r="BYS20"/>
      <c r="BYT20"/>
      <c r="BYU20"/>
      <c r="BYV20"/>
      <c r="BYW20"/>
      <c r="BYX20"/>
      <c r="BYY20"/>
      <c r="BYZ20"/>
      <c r="BZA20"/>
      <c r="BZB20"/>
      <c r="BZC20"/>
      <c r="BZD20"/>
      <c r="BZE20"/>
      <c r="BZF20"/>
      <c r="BZG20"/>
      <c r="BZH20"/>
      <c r="BZI20"/>
      <c r="BZJ20"/>
      <c r="BZK20"/>
      <c r="BZL20"/>
      <c r="BZM20"/>
      <c r="BZN20"/>
      <c r="BZO20"/>
      <c r="BZP20"/>
      <c r="BZQ20"/>
      <c r="BZR20"/>
      <c r="BZS20"/>
      <c r="BZT20"/>
      <c r="BZU20"/>
      <c r="BZV20"/>
      <c r="BZW20"/>
      <c r="BZX20"/>
      <c r="BZY20"/>
      <c r="BZZ20"/>
      <c r="CAA20"/>
      <c r="CAB20"/>
      <c r="CAC20"/>
      <c r="CAD20"/>
      <c r="CAE20"/>
      <c r="CAF20"/>
      <c r="CAG20"/>
      <c r="CAH20"/>
      <c r="CAI20"/>
      <c r="CAJ20"/>
      <c r="CAK20"/>
      <c r="CAL20"/>
      <c r="CAM20"/>
      <c r="CAN20"/>
      <c r="CAO20"/>
      <c r="CAP20"/>
      <c r="CAQ20"/>
      <c r="CAR20"/>
      <c r="CAS20"/>
      <c r="CAT20"/>
      <c r="CAU20"/>
      <c r="CAV20"/>
      <c r="CAW20"/>
      <c r="CAX20"/>
      <c r="CAY20"/>
      <c r="CAZ20"/>
      <c r="CBA20"/>
      <c r="CBB20"/>
      <c r="CBC20"/>
      <c r="CBD20"/>
      <c r="CBE20"/>
      <c r="CBF20"/>
      <c r="CBG20"/>
      <c r="CBH20"/>
      <c r="CBI20"/>
      <c r="CBJ20"/>
      <c r="CBK20"/>
      <c r="CBL20"/>
      <c r="CBM20"/>
      <c r="CBN20"/>
      <c r="CBO20"/>
      <c r="CBP20"/>
      <c r="CBQ20"/>
      <c r="CBR20"/>
      <c r="CBS20"/>
      <c r="CBT20"/>
      <c r="CBU20"/>
      <c r="CBV20"/>
      <c r="CBW20"/>
      <c r="CBX20"/>
      <c r="CBY20"/>
      <c r="CBZ20"/>
      <c r="CCA20"/>
      <c r="CCB20"/>
      <c r="CCC20"/>
      <c r="CCD20"/>
      <c r="CCE20"/>
      <c r="CCF20"/>
      <c r="CCG20"/>
      <c r="CCH20"/>
      <c r="CCI20"/>
      <c r="CCJ20"/>
      <c r="CCK20"/>
      <c r="CCL20"/>
      <c r="CCM20"/>
      <c r="CCN20"/>
      <c r="CCO20"/>
      <c r="CCP20"/>
      <c r="CCQ20"/>
      <c r="CCR20"/>
      <c r="CCS20"/>
      <c r="CCT20"/>
      <c r="CCU20"/>
      <c r="CCV20"/>
      <c r="CCW20"/>
      <c r="CCX20"/>
      <c r="CCY20"/>
      <c r="CCZ20"/>
      <c r="CDA20"/>
      <c r="CDB20"/>
      <c r="CDC20"/>
      <c r="CDD20"/>
      <c r="CDE20"/>
      <c r="CDF20"/>
      <c r="CDG20"/>
      <c r="CDH20"/>
      <c r="CDI20"/>
      <c r="CDJ20"/>
      <c r="CDK20"/>
      <c r="CDL20"/>
      <c r="CDM20"/>
      <c r="CDN20"/>
      <c r="CDO20"/>
      <c r="CDP20"/>
      <c r="CDQ20"/>
      <c r="CDR20"/>
      <c r="CDS20"/>
      <c r="CDT20"/>
      <c r="CDU20"/>
      <c r="CDV20"/>
      <c r="CDW20"/>
      <c r="CDX20"/>
      <c r="CDY20"/>
      <c r="CDZ20"/>
      <c r="CEA20"/>
      <c r="CEB20"/>
      <c r="CEC20"/>
      <c r="CED20"/>
      <c r="CEE20"/>
      <c r="CEF20"/>
      <c r="CEG20"/>
      <c r="CEH20"/>
      <c r="CEI20"/>
      <c r="CEJ20"/>
      <c r="CEK20"/>
      <c r="CEL20"/>
      <c r="CEM20"/>
      <c r="CEN20"/>
      <c r="CEO20"/>
      <c r="CEP20"/>
      <c r="CEQ20"/>
      <c r="CER20"/>
      <c r="CES20"/>
      <c r="CET20"/>
      <c r="CEU20"/>
      <c r="CEV20"/>
      <c r="CEW20"/>
      <c r="CEX20"/>
      <c r="CEY20"/>
      <c r="CEZ20"/>
      <c r="CFA20"/>
      <c r="CFB20"/>
      <c r="CFC20"/>
      <c r="CFD20"/>
      <c r="CFE20"/>
      <c r="CFF20"/>
      <c r="CFG20"/>
      <c r="CFH20"/>
      <c r="CFI20"/>
      <c r="CFJ20"/>
      <c r="CFK20"/>
      <c r="CFL20"/>
      <c r="CFM20"/>
      <c r="CFN20"/>
      <c r="CFO20"/>
      <c r="CFP20"/>
      <c r="CFQ20"/>
      <c r="CFR20"/>
      <c r="CFS20"/>
      <c r="CFT20"/>
      <c r="CFU20"/>
      <c r="CFV20"/>
      <c r="CFW20"/>
      <c r="CFX20"/>
      <c r="CFY20"/>
      <c r="CFZ20"/>
      <c r="CGA20"/>
      <c r="CGB20"/>
      <c r="CGC20"/>
      <c r="CGD20"/>
      <c r="CGE20"/>
      <c r="CGF20"/>
      <c r="CGG20"/>
      <c r="CGH20"/>
      <c r="CGI20"/>
      <c r="CGJ20"/>
      <c r="CGK20"/>
      <c r="CGL20"/>
      <c r="CGM20"/>
      <c r="CGN20"/>
      <c r="CGO20"/>
      <c r="CGP20"/>
      <c r="CGQ20"/>
      <c r="CGR20"/>
      <c r="CGS20"/>
      <c r="CGT20"/>
      <c r="CGU20"/>
      <c r="CGV20"/>
      <c r="CGW20"/>
      <c r="CGX20"/>
      <c r="CGY20"/>
      <c r="CGZ20"/>
      <c r="CHA20"/>
      <c r="CHB20"/>
      <c r="CHC20"/>
      <c r="CHD20"/>
      <c r="CHE20"/>
      <c r="CHF20"/>
      <c r="CHG20"/>
      <c r="CHH20"/>
      <c r="CHI20"/>
      <c r="CHJ20"/>
      <c r="CHK20"/>
      <c r="CHL20"/>
      <c r="CHM20"/>
      <c r="CHN20"/>
      <c r="CHO20"/>
      <c r="CHP20"/>
      <c r="CHQ20"/>
      <c r="CHR20"/>
      <c r="CHS20"/>
      <c r="CHT20"/>
      <c r="CHU20"/>
      <c r="CHV20"/>
      <c r="CHW20"/>
      <c r="CHX20"/>
      <c r="CHY20"/>
      <c r="CHZ20"/>
      <c r="CIA20"/>
      <c r="CIB20"/>
      <c r="CIC20"/>
      <c r="CID20"/>
      <c r="CIE20"/>
      <c r="CIF20"/>
      <c r="CIG20"/>
      <c r="CIH20"/>
      <c r="CII20"/>
      <c r="CIJ20"/>
      <c r="CIK20"/>
      <c r="CIL20"/>
      <c r="CIM20"/>
      <c r="CIN20"/>
      <c r="CIO20"/>
      <c r="CIP20"/>
      <c r="CIQ20"/>
      <c r="CIR20"/>
      <c r="CIS20"/>
      <c r="CIT20"/>
      <c r="CIU20"/>
      <c r="CIV20"/>
      <c r="CIW20"/>
      <c r="CIX20"/>
      <c r="CIY20"/>
      <c r="CIZ20"/>
      <c r="CJA20"/>
      <c r="CJB20"/>
      <c r="CJC20"/>
      <c r="CJD20"/>
      <c r="CJE20"/>
      <c r="CJF20"/>
      <c r="CJG20"/>
      <c r="CJH20"/>
      <c r="CJI20"/>
      <c r="CJJ20"/>
      <c r="CJK20"/>
      <c r="CJL20"/>
      <c r="CJM20"/>
      <c r="CJN20"/>
      <c r="CJO20"/>
      <c r="CJP20"/>
      <c r="CJQ20"/>
      <c r="CJR20"/>
      <c r="CJS20"/>
      <c r="CJT20"/>
      <c r="CJU20"/>
      <c r="CJV20"/>
      <c r="CJW20"/>
      <c r="CJX20"/>
      <c r="CJY20"/>
      <c r="CJZ20"/>
      <c r="CKA20"/>
      <c r="CKB20"/>
      <c r="CKC20"/>
      <c r="CKD20"/>
      <c r="CKE20"/>
      <c r="CKF20"/>
      <c r="CKG20"/>
      <c r="CKH20"/>
      <c r="CKI20"/>
      <c r="CKJ20"/>
      <c r="CKK20"/>
      <c r="CKL20"/>
      <c r="CKM20"/>
      <c r="CKN20"/>
      <c r="CKO20"/>
      <c r="CKP20"/>
      <c r="CKQ20"/>
      <c r="CKR20"/>
      <c r="CKS20"/>
      <c r="CKT20"/>
      <c r="CKU20"/>
      <c r="CKV20"/>
      <c r="CKW20"/>
      <c r="CKX20"/>
      <c r="CKY20"/>
      <c r="CKZ20"/>
      <c r="CLA20"/>
      <c r="CLB20"/>
      <c r="CLC20"/>
      <c r="CLD20"/>
      <c r="CLE20"/>
      <c r="CLF20"/>
      <c r="CLG20"/>
      <c r="CLH20"/>
      <c r="CLI20"/>
      <c r="CLJ20"/>
      <c r="CLK20"/>
      <c r="CLL20"/>
      <c r="CLM20"/>
      <c r="CLN20"/>
      <c r="CLO20"/>
      <c r="CLP20"/>
      <c r="CLQ20"/>
      <c r="CLR20"/>
      <c r="CLS20"/>
      <c r="CLT20"/>
      <c r="CLU20"/>
      <c r="CLV20"/>
      <c r="CLW20"/>
      <c r="CLX20"/>
      <c r="CLY20"/>
      <c r="CLZ20"/>
      <c r="CMA20"/>
      <c r="CMB20"/>
      <c r="CMC20"/>
      <c r="CMD20"/>
      <c r="CME20"/>
      <c r="CMF20"/>
      <c r="CMG20"/>
      <c r="CMH20"/>
      <c r="CMI20"/>
      <c r="CMJ20"/>
      <c r="CMK20"/>
      <c r="CML20"/>
      <c r="CMM20"/>
      <c r="CMN20"/>
      <c r="CMO20"/>
      <c r="CMP20"/>
      <c r="CMQ20"/>
      <c r="CMR20"/>
      <c r="CMS20"/>
      <c r="CMT20"/>
      <c r="CMU20"/>
      <c r="CMV20"/>
      <c r="CMW20"/>
      <c r="CMX20"/>
      <c r="CMY20"/>
      <c r="CMZ20"/>
      <c r="CNA20"/>
      <c r="CNB20"/>
      <c r="CNC20"/>
      <c r="CND20"/>
      <c r="CNE20"/>
      <c r="CNF20"/>
      <c r="CNG20"/>
      <c r="CNH20"/>
      <c r="CNI20"/>
      <c r="CNJ20"/>
      <c r="CNK20"/>
      <c r="CNL20"/>
      <c r="CNM20"/>
      <c r="CNN20"/>
      <c r="CNO20"/>
      <c r="CNP20"/>
      <c r="CNQ20"/>
      <c r="CNR20"/>
      <c r="CNS20"/>
      <c r="CNT20"/>
      <c r="CNU20"/>
      <c r="CNV20"/>
      <c r="CNW20"/>
      <c r="CNX20"/>
      <c r="CNY20"/>
      <c r="CNZ20"/>
      <c r="COA20"/>
      <c r="COB20"/>
      <c r="COC20"/>
      <c r="COD20"/>
      <c r="COE20"/>
      <c r="COF20"/>
      <c r="COG20"/>
      <c r="COH20"/>
      <c r="COI20"/>
      <c r="COJ20"/>
      <c r="COK20"/>
      <c r="COL20"/>
      <c r="COM20"/>
      <c r="CON20"/>
      <c r="COO20"/>
      <c r="COP20"/>
      <c r="COQ20"/>
      <c r="COR20"/>
      <c r="COS20"/>
      <c r="COT20"/>
      <c r="COU20"/>
      <c r="COV20"/>
      <c r="COW20"/>
      <c r="COX20"/>
      <c r="COY20"/>
      <c r="COZ20"/>
      <c r="CPA20"/>
      <c r="CPB20"/>
      <c r="CPC20"/>
      <c r="CPD20"/>
      <c r="CPE20"/>
      <c r="CPF20"/>
      <c r="CPG20"/>
      <c r="CPH20"/>
      <c r="CPI20"/>
      <c r="CPJ20"/>
      <c r="CPK20"/>
      <c r="CPL20"/>
      <c r="CPM20"/>
      <c r="CPN20"/>
      <c r="CPO20"/>
      <c r="CPP20"/>
      <c r="CPQ20"/>
      <c r="CPR20"/>
      <c r="CPS20"/>
      <c r="CPT20"/>
      <c r="CPU20"/>
      <c r="CPV20"/>
      <c r="CPW20"/>
      <c r="CPX20"/>
      <c r="CPY20"/>
      <c r="CPZ20"/>
      <c r="CQA20"/>
      <c r="CQB20"/>
      <c r="CQC20"/>
      <c r="CQD20"/>
      <c r="CQE20"/>
      <c r="CQF20"/>
      <c r="CQG20"/>
      <c r="CQH20"/>
      <c r="CQI20"/>
      <c r="CQJ20"/>
      <c r="CQK20"/>
      <c r="CQL20"/>
      <c r="CQM20"/>
      <c r="CQN20"/>
      <c r="CQO20"/>
      <c r="CQP20"/>
      <c r="CQQ20"/>
      <c r="CQR20"/>
      <c r="CQS20"/>
      <c r="CQT20"/>
      <c r="CQU20"/>
      <c r="CQV20"/>
      <c r="CQW20"/>
      <c r="CQX20"/>
      <c r="CQY20"/>
      <c r="CQZ20"/>
      <c r="CRA20"/>
      <c r="CRB20"/>
      <c r="CRC20"/>
      <c r="CRD20"/>
      <c r="CRE20"/>
      <c r="CRF20"/>
      <c r="CRG20"/>
      <c r="CRH20"/>
      <c r="CRI20"/>
      <c r="CRJ20"/>
      <c r="CRK20"/>
      <c r="CRL20"/>
      <c r="CRM20"/>
      <c r="CRN20"/>
      <c r="CRO20"/>
      <c r="CRP20"/>
      <c r="CRQ20"/>
      <c r="CRR20"/>
      <c r="CRS20"/>
      <c r="CRT20"/>
      <c r="CRU20"/>
      <c r="CRV20"/>
      <c r="CRW20"/>
      <c r="CRX20"/>
      <c r="CRY20"/>
      <c r="CRZ20"/>
      <c r="CSA20"/>
      <c r="CSB20"/>
      <c r="CSC20"/>
      <c r="CSD20"/>
      <c r="CSE20"/>
      <c r="CSF20"/>
      <c r="CSG20"/>
      <c r="CSH20"/>
      <c r="CSI20"/>
      <c r="CSJ20"/>
      <c r="CSK20"/>
      <c r="CSL20"/>
      <c r="CSM20"/>
      <c r="CSN20"/>
      <c r="CSO20"/>
      <c r="CSP20"/>
      <c r="CSQ20"/>
      <c r="CSR20"/>
      <c r="CSS20"/>
      <c r="CST20"/>
      <c r="CSU20"/>
      <c r="CSV20"/>
      <c r="CSW20"/>
      <c r="CSX20"/>
      <c r="CSY20"/>
      <c r="CSZ20"/>
      <c r="CTA20"/>
      <c r="CTB20"/>
      <c r="CTC20"/>
      <c r="CTD20"/>
      <c r="CTE20"/>
      <c r="CTF20"/>
      <c r="CTG20"/>
      <c r="CTH20"/>
      <c r="CTI20"/>
      <c r="CTJ20"/>
      <c r="CTK20"/>
      <c r="CTL20"/>
      <c r="CTM20"/>
      <c r="CTN20"/>
      <c r="CTO20"/>
      <c r="CTP20"/>
      <c r="CTQ20"/>
      <c r="CTR20"/>
      <c r="CTS20"/>
      <c r="CTT20"/>
      <c r="CTU20"/>
      <c r="CTV20"/>
      <c r="CTW20"/>
      <c r="CTX20"/>
      <c r="CTY20"/>
      <c r="CTZ20"/>
      <c r="CUA20"/>
      <c r="CUB20"/>
      <c r="CUC20"/>
      <c r="CUD20"/>
      <c r="CUE20"/>
      <c r="CUF20"/>
      <c r="CUG20"/>
      <c r="CUH20"/>
      <c r="CUI20"/>
      <c r="CUJ20"/>
      <c r="CUK20"/>
      <c r="CUL20"/>
      <c r="CUM20"/>
      <c r="CUN20"/>
      <c r="CUO20"/>
      <c r="CUP20"/>
      <c r="CUQ20"/>
      <c r="CUR20"/>
      <c r="CUS20"/>
      <c r="CUT20"/>
      <c r="CUU20"/>
      <c r="CUV20"/>
      <c r="CUW20"/>
      <c r="CUX20"/>
      <c r="CUY20"/>
      <c r="CUZ20"/>
      <c r="CVA20"/>
      <c r="CVB20"/>
      <c r="CVC20"/>
      <c r="CVD20"/>
      <c r="CVE20"/>
      <c r="CVF20"/>
      <c r="CVG20"/>
      <c r="CVH20"/>
      <c r="CVI20"/>
      <c r="CVJ20"/>
      <c r="CVK20"/>
      <c r="CVL20"/>
      <c r="CVM20"/>
      <c r="CVN20"/>
      <c r="CVO20"/>
      <c r="CVP20"/>
      <c r="CVQ20"/>
      <c r="CVR20"/>
      <c r="CVS20"/>
      <c r="CVT20"/>
      <c r="CVU20"/>
      <c r="CVV20"/>
      <c r="CVW20"/>
      <c r="CVX20"/>
      <c r="CVY20"/>
      <c r="CVZ20"/>
      <c r="CWA20"/>
      <c r="CWB20"/>
      <c r="CWC20"/>
      <c r="CWD20"/>
      <c r="CWE20"/>
      <c r="CWF20"/>
      <c r="CWG20"/>
      <c r="CWH20"/>
      <c r="CWI20"/>
      <c r="CWJ20"/>
      <c r="CWK20"/>
      <c r="CWL20"/>
      <c r="CWM20"/>
      <c r="CWN20"/>
      <c r="CWO20"/>
      <c r="CWP20"/>
      <c r="CWQ20"/>
      <c r="CWR20"/>
      <c r="CWS20"/>
      <c r="CWT20"/>
      <c r="CWU20"/>
      <c r="CWV20"/>
      <c r="CWW20"/>
      <c r="CWX20"/>
      <c r="CWY20"/>
      <c r="CWZ20"/>
      <c r="CXA20"/>
      <c r="CXB20"/>
      <c r="CXC20"/>
      <c r="CXD20"/>
      <c r="CXE20"/>
      <c r="CXF20"/>
      <c r="CXG20"/>
      <c r="CXH20"/>
      <c r="CXI20"/>
      <c r="CXJ20"/>
      <c r="CXK20"/>
      <c r="CXL20"/>
      <c r="CXM20"/>
      <c r="CXN20"/>
      <c r="CXO20"/>
      <c r="CXP20"/>
      <c r="CXQ20"/>
      <c r="CXR20"/>
      <c r="CXS20"/>
      <c r="CXT20"/>
      <c r="CXU20"/>
      <c r="CXV20"/>
      <c r="CXW20"/>
      <c r="CXX20"/>
      <c r="CXY20"/>
      <c r="CXZ20"/>
      <c r="CYA20"/>
      <c r="CYB20"/>
      <c r="CYC20"/>
      <c r="CYD20"/>
      <c r="CYE20"/>
      <c r="CYF20"/>
      <c r="CYG20"/>
      <c r="CYH20"/>
      <c r="CYI20"/>
      <c r="CYJ20"/>
      <c r="CYK20"/>
      <c r="CYL20"/>
      <c r="CYM20"/>
      <c r="CYN20"/>
      <c r="CYO20"/>
      <c r="CYP20"/>
      <c r="CYQ20"/>
      <c r="CYR20"/>
      <c r="CYS20"/>
      <c r="CYT20"/>
      <c r="CYU20"/>
      <c r="CYV20"/>
      <c r="CYW20"/>
      <c r="CYX20"/>
      <c r="CYY20"/>
      <c r="CYZ20"/>
      <c r="CZA20"/>
      <c r="CZB20"/>
      <c r="CZC20"/>
      <c r="CZD20"/>
      <c r="CZE20"/>
      <c r="CZF20"/>
      <c r="CZG20"/>
      <c r="CZH20"/>
      <c r="CZI20"/>
      <c r="CZJ20"/>
      <c r="CZK20"/>
      <c r="CZL20"/>
      <c r="CZM20"/>
      <c r="CZN20"/>
      <c r="CZO20"/>
      <c r="CZP20"/>
      <c r="CZQ20"/>
      <c r="CZR20"/>
      <c r="CZS20"/>
      <c r="CZT20"/>
      <c r="CZU20"/>
      <c r="CZV20"/>
      <c r="CZW20"/>
      <c r="CZX20"/>
      <c r="CZY20"/>
      <c r="CZZ20"/>
      <c r="DAA20"/>
      <c r="DAB20"/>
      <c r="DAC20"/>
      <c r="DAD20"/>
      <c r="DAE20"/>
      <c r="DAF20"/>
      <c r="DAG20"/>
      <c r="DAH20"/>
      <c r="DAI20"/>
      <c r="DAJ20"/>
      <c r="DAK20"/>
      <c r="DAL20"/>
      <c r="DAM20"/>
      <c r="DAN20"/>
      <c r="DAO20"/>
      <c r="DAP20"/>
      <c r="DAQ20"/>
      <c r="DAR20"/>
      <c r="DAS20"/>
      <c r="DAT20"/>
      <c r="DAU20"/>
      <c r="DAV20"/>
      <c r="DAW20"/>
      <c r="DAX20"/>
      <c r="DAY20"/>
      <c r="DAZ20"/>
      <c r="DBA20"/>
      <c r="DBB20"/>
      <c r="DBC20"/>
      <c r="DBD20"/>
      <c r="DBE20"/>
      <c r="DBF20"/>
      <c r="DBG20"/>
      <c r="DBH20"/>
      <c r="DBI20"/>
      <c r="DBJ20"/>
      <c r="DBK20"/>
      <c r="DBL20"/>
      <c r="DBM20"/>
      <c r="DBN20"/>
      <c r="DBO20"/>
      <c r="DBP20"/>
      <c r="DBQ20"/>
      <c r="DBR20"/>
      <c r="DBS20"/>
      <c r="DBT20"/>
      <c r="DBU20"/>
      <c r="DBV20"/>
      <c r="DBW20"/>
      <c r="DBX20"/>
      <c r="DBY20"/>
      <c r="DBZ20"/>
      <c r="DCA20"/>
      <c r="DCB20"/>
      <c r="DCC20"/>
      <c r="DCD20"/>
      <c r="DCE20"/>
      <c r="DCF20"/>
      <c r="DCG20"/>
      <c r="DCH20"/>
      <c r="DCI20"/>
      <c r="DCJ20"/>
      <c r="DCK20"/>
      <c r="DCL20"/>
      <c r="DCM20"/>
      <c r="DCN20"/>
      <c r="DCO20"/>
      <c r="DCP20"/>
      <c r="DCQ20"/>
      <c r="DCR20"/>
      <c r="DCS20"/>
      <c r="DCT20"/>
      <c r="DCU20"/>
      <c r="DCV20"/>
      <c r="DCW20"/>
      <c r="DCX20"/>
      <c r="DCY20"/>
      <c r="DCZ20"/>
      <c r="DDA20"/>
      <c r="DDB20"/>
      <c r="DDC20"/>
      <c r="DDD20"/>
      <c r="DDE20"/>
      <c r="DDF20"/>
      <c r="DDG20"/>
      <c r="DDH20"/>
      <c r="DDI20"/>
      <c r="DDJ20"/>
      <c r="DDK20"/>
      <c r="DDL20"/>
      <c r="DDM20"/>
      <c r="DDN20"/>
      <c r="DDO20"/>
      <c r="DDP20"/>
      <c r="DDQ20"/>
      <c r="DDR20"/>
      <c r="DDS20"/>
      <c r="DDT20"/>
      <c r="DDU20"/>
      <c r="DDV20"/>
      <c r="DDW20"/>
      <c r="DDX20"/>
      <c r="DDY20"/>
      <c r="DDZ20"/>
      <c r="DEA20"/>
      <c r="DEB20"/>
      <c r="DEC20"/>
      <c r="DED20"/>
      <c r="DEE20"/>
      <c r="DEF20"/>
      <c r="DEG20"/>
      <c r="DEH20"/>
      <c r="DEI20"/>
      <c r="DEJ20"/>
      <c r="DEK20"/>
      <c r="DEL20"/>
      <c r="DEM20"/>
      <c r="DEN20"/>
      <c r="DEO20"/>
      <c r="DEP20"/>
      <c r="DEQ20"/>
      <c r="DER20"/>
      <c r="DES20"/>
      <c r="DET20"/>
      <c r="DEU20"/>
      <c r="DEV20"/>
      <c r="DEW20"/>
      <c r="DEX20"/>
      <c r="DEY20"/>
      <c r="DEZ20"/>
      <c r="DFA20"/>
      <c r="DFB20"/>
      <c r="DFC20"/>
      <c r="DFD20"/>
      <c r="DFE20"/>
      <c r="DFF20"/>
      <c r="DFG20"/>
      <c r="DFH20"/>
      <c r="DFI20"/>
      <c r="DFJ20"/>
      <c r="DFK20"/>
      <c r="DFL20"/>
      <c r="DFM20"/>
      <c r="DFN20"/>
      <c r="DFO20"/>
      <c r="DFP20"/>
      <c r="DFQ20"/>
      <c r="DFR20"/>
      <c r="DFS20"/>
      <c r="DFT20"/>
      <c r="DFU20"/>
      <c r="DFV20"/>
      <c r="DFW20"/>
      <c r="DFX20"/>
      <c r="DFY20"/>
      <c r="DFZ20"/>
      <c r="DGA20"/>
      <c r="DGB20"/>
      <c r="DGC20"/>
      <c r="DGD20"/>
      <c r="DGE20"/>
      <c r="DGF20"/>
      <c r="DGG20"/>
      <c r="DGH20"/>
      <c r="DGI20"/>
      <c r="DGJ20"/>
      <c r="DGK20"/>
      <c r="DGL20"/>
      <c r="DGM20"/>
      <c r="DGN20"/>
      <c r="DGO20"/>
      <c r="DGP20"/>
      <c r="DGQ20"/>
      <c r="DGR20"/>
      <c r="DGS20"/>
      <c r="DGT20"/>
      <c r="DGU20"/>
      <c r="DGV20"/>
      <c r="DGW20"/>
      <c r="DGX20"/>
      <c r="DGY20"/>
      <c r="DGZ20"/>
      <c r="DHA20"/>
      <c r="DHB20"/>
      <c r="DHC20"/>
      <c r="DHD20"/>
      <c r="DHE20"/>
      <c r="DHF20"/>
      <c r="DHG20"/>
      <c r="DHH20"/>
      <c r="DHI20"/>
      <c r="DHJ20"/>
      <c r="DHK20"/>
      <c r="DHL20"/>
      <c r="DHM20"/>
      <c r="DHN20"/>
      <c r="DHO20"/>
      <c r="DHP20"/>
      <c r="DHQ20"/>
      <c r="DHR20"/>
      <c r="DHS20"/>
      <c r="DHT20"/>
      <c r="DHU20"/>
      <c r="DHV20"/>
      <c r="DHW20"/>
      <c r="DHX20"/>
      <c r="DHY20"/>
      <c r="DHZ20"/>
      <c r="DIA20"/>
      <c r="DIB20"/>
      <c r="DIC20"/>
      <c r="DID20"/>
      <c r="DIE20"/>
      <c r="DIF20"/>
      <c r="DIG20"/>
      <c r="DIH20"/>
      <c r="DII20"/>
      <c r="DIJ20"/>
      <c r="DIK20"/>
      <c r="DIL20"/>
      <c r="DIM20"/>
      <c r="DIN20"/>
      <c r="DIO20"/>
      <c r="DIP20"/>
      <c r="DIQ20"/>
      <c r="DIR20"/>
      <c r="DIS20"/>
      <c r="DIT20"/>
      <c r="DIU20"/>
      <c r="DIV20"/>
      <c r="DIW20"/>
      <c r="DIX20"/>
      <c r="DIY20"/>
      <c r="DIZ20"/>
      <c r="DJA20"/>
      <c r="DJB20"/>
      <c r="DJC20"/>
      <c r="DJD20"/>
      <c r="DJE20"/>
      <c r="DJF20"/>
      <c r="DJG20"/>
      <c r="DJH20"/>
      <c r="DJI20"/>
      <c r="DJJ20"/>
      <c r="DJK20"/>
      <c r="DJL20"/>
      <c r="DJM20"/>
      <c r="DJN20"/>
      <c r="DJO20"/>
      <c r="DJP20"/>
      <c r="DJQ20"/>
      <c r="DJR20"/>
      <c r="DJS20"/>
      <c r="DJT20"/>
      <c r="DJU20"/>
      <c r="DJV20"/>
      <c r="DJW20"/>
      <c r="DJX20"/>
      <c r="DJY20"/>
      <c r="DJZ20"/>
      <c r="DKA20"/>
      <c r="DKB20"/>
      <c r="DKC20"/>
      <c r="DKD20"/>
      <c r="DKE20"/>
      <c r="DKF20"/>
      <c r="DKG20"/>
      <c r="DKH20"/>
      <c r="DKI20"/>
      <c r="DKJ20"/>
      <c r="DKK20"/>
      <c r="DKL20"/>
      <c r="DKM20"/>
      <c r="DKN20"/>
      <c r="DKO20"/>
      <c r="DKP20"/>
      <c r="DKQ20"/>
      <c r="DKR20"/>
      <c r="DKS20"/>
      <c r="DKT20"/>
      <c r="DKU20"/>
      <c r="DKV20"/>
      <c r="DKW20"/>
      <c r="DKX20"/>
      <c r="DKY20"/>
      <c r="DKZ20"/>
      <c r="DLA20"/>
      <c r="DLB20"/>
      <c r="DLC20"/>
      <c r="DLD20"/>
      <c r="DLE20"/>
      <c r="DLF20"/>
      <c r="DLG20"/>
      <c r="DLH20"/>
      <c r="DLI20"/>
      <c r="DLJ20"/>
      <c r="DLK20"/>
      <c r="DLL20"/>
      <c r="DLM20"/>
      <c r="DLN20"/>
      <c r="DLO20"/>
      <c r="DLP20"/>
      <c r="DLQ20"/>
      <c r="DLR20"/>
      <c r="DLS20"/>
      <c r="DLT20"/>
      <c r="DLU20"/>
      <c r="DLV20"/>
      <c r="DLW20"/>
      <c r="DLX20"/>
      <c r="DLY20"/>
      <c r="DLZ20"/>
      <c r="DMA20"/>
      <c r="DMB20"/>
      <c r="DMC20"/>
      <c r="DMD20"/>
      <c r="DME20"/>
      <c r="DMF20"/>
      <c r="DMG20"/>
      <c r="DMH20"/>
      <c r="DMI20"/>
      <c r="DMJ20"/>
      <c r="DMK20"/>
      <c r="DML20"/>
      <c r="DMM20"/>
      <c r="DMN20"/>
      <c r="DMO20"/>
      <c r="DMP20"/>
      <c r="DMQ20"/>
      <c r="DMR20"/>
      <c r="DMS20"/>
      <c r="DMT20"/>
      <c r="DMU20"/>
      <c r="DMV20"/>
      <c r="DMW20"/>
      <c r="DMX20"/>
      <c r="DMY20"/>
      <c r="DMZ20"/>
      <c r="DNA20"/>
      <c r="DNB20"/>
      <c r="DNC20"/>
      <c r="DND20"/>
      <c r="DNE20"/>
      <c r="DNF20"/>
      <c r="DNG20"/>
      <c r="DNH20"/>
      <c r="DNI20"/>
      <c r="DNJ20"/>
      <c r="DNK20"/>
      <c r="DNL20"/>
      <c r="DNM20"/>
      <c r="DNN20"/>
      <c r="DNO20"/>
      <c r="DNP20"/>
      <c r="DNQ20"/>
      <c r="DNR20"/>
      <c r="DNS20"/>
      <c r="DNT20"/>
      <c r="DNU20"/>
      <c r="DNV20"/>
      <c r="DNW20"/>
      <c r="DNX20"/>
      <c r="DNY20"/>
      <c r="DNZ20"/>
      <c r="DOA20"/>
      <c r="DOB20"/>
      <c r="DOC20"/>
      <c r="DOD20"/>
      <c r="DOE20"/>
      <c r="DOF20"/>
      <c r="DOG20"/>
      <c r="DOH20"/>
      <c r="DOI20"/>
      <c r="DOJ20"/>
      <c r="DOK20"/>
      <c r="DOL20"/>
      <c r="DOM20"/>
      <c r="DON20"/>
      <c r="DOO20"/>
      <c r="DOP20"/>
      <c r="DOQ20"/>
      <c r="DOR20"/>
      <c r="DOS20"/>
      <c r="DOT20"/>
      <c r="DOU20"/>
      <c r="DOV20"/>
      <c r="DOW20"/>
      <c r="DOX20"/>
      <c r="DOY20"/>
      <c r="DOZ20"/>
      <c r="DPA20"/>
      <c r="DPB20"/>
      <c r="DPC20"/>
      <c r="DPD20"/>
      <c r="DPE20"/>
      <c r="DPF20"/>
      <c r="DPG20"/>
      <c r="DPH20"/>
      <c r="DPI20"/>
      <c r="DPJ20"/>
      <c r="DPK20"/>
      <c r="DPL20"/>
      <c r="DPM20"/>
      <c r="DPN20"/>
      <c r="DPO20"/>
      <c r="DPP20"/>
      <c r="DPQ20"/>
      <c r="DPR20"/>
      <c r="DPS20"/>
      <c r="DPT20"/>
      <c r="DPU20"/>
      <c r="DPV20"/>
      <c r="DPW20"/>
      <c r="DPX20"/>
      <c r="DPY20"/>
      <c r="DPZ20"/>
      <c r="DQA20"/>
      <c r="DQB20"/>
      <c r="DQC20"/>
      <c r="DQD20"/>
      <c r="DQE20"/>
      <c r="DQF20"/>
      <c r="DQG20"/>
      <c r="DQH20"/>
      <c r="DQI20"/>
      <c r="DQJ20"/>
      <c r="DQK20"/>
      <c r="DQL20"/>
      <c r="DQM20"/>
      <c r="DQN20"/>
      <c r="DQO20"/>
      <c r="DQP20"/>
      <c r="DQQ20"/>
      <c r="DQR20"/>
      <c r="DQS20"/>
      <c r="DQT20"/>
      <c r="DQU20"/>
      <c r="DQV20"/>
      <c r="DQW20"/>
      <c r="DQX20"/>
      <c r="DQY20"/>
      <c r="DQZ20"/>
      <c r="DRA20"/>
      <c r="DRB20"/>
      <c r="DRC20"/>
      <c r="DRD20"/>
      <c r="DRE20"/>
      <c r="DRF20"/>
      <c r="DRG20"/>
      <c r="DRH20"/>
      <c r="DRI20"/>
      <c r="DRJ20"/>
      <c r="DRK20"/>
      <c r="DRL20"/>
      <c r="DRM20"/>
      <c r="DRN20"/>
      <c r="DRO20"/>
      <c r="DRP20"/>
      <c r="DRQ20"/>
      <c r="DRR20"/>
      <c r="DRS20"/>
      <c r="DRT20"/>
      <c r="DRU20"/>
      <c r="DRV20"/>
      <c r="DRW20"/>
      <c r="DRX20"/>
      <c r="DRY20"/>
      <c r="DRZ20"/>
      <c r="DSA20"/>
      <c r="DSB20"/>
      <c r="DSC20"/>
      <c r="DSD20"/>
      <c r="DSE20"/>
      <c r="DSF20"/>
      <c r="DSG20"/>
      <c r="DSH20"/>
      <c r="DSI20"/>
      <c r="DSJ20"/>
      <c r="DSK20"/>
      <c r="DSL20"/>
      <c r="DSM20"/>
      <c r="DSN20"/>
      <c r="DSO20"/>
      <c r="DSP20"/>
      <c r="DSQ20"/>
      <c r="DSR20"/>
      <c r="DSS20"/>
      <c r="DST20"/>
      <c r="DSU20"/>
      <c r="DSV20"/>
      <c r="DSW20"/>
      <c r="DSX20"/>
      <c r="DSY20"/>
      <c r="DSZ20"/>
      <c r="DTA20"/>
      <c r="DTB20"/>
      <c r="DTC20"/>
      <c r="DTD20"/>
      <c r="DTE20"/>
      <c r="DTF20"/>
      <c r="DTG20"/>
      <c r="DTH20"/>
      <c r="DTI20"/>
      <c r="DTJ20"/>
      <c r="DTK20"/>
      <c r="DTL20"/>
      <c r="DTM20"/>
      <c r="DTN20"/>
      <c r="DTO20"/>
      <c r="DTP20"/>
      <c r="DTQ20"/>
      <c r="DTR20"/>
      <c r="DTS20"/>
      <c r="DTT20"/>
      <c r="DTU20"/>
      <c r="DTV20"/>
      <c r="DTW20"/>
      <c r="DTX20"/>
      <c r="DTY20"/>
      <c r="DTZ20"/>
      <c r="DUA20"/>
      <c r="DUB20"/>
      <c r="DUC20"/>
      <c r="DUD20"/>
      <c r="DUE20"/>
      <c r="DUF20"/>
      <c r="DUG20"/>
      <c r="DUH20"/>
      <c r="DUI20"/>
      <c r="DUJ20"/>
      <c r="DUK20"/>
      <c r="DUL20"/>
      <c r="DUM20"/>
      <c r="DUN20"/>
      <c r="DUO20"/>
      <c r="DUP20"/>
      <c r="DUQ20"/>
      <c r="DUR20"/>
      <c r="DUS20"/>
      <c r="DUT20"/>
      <c r="DUU20"/>
      <c r="DUV20"/>
      <c r="DUW20"/>
      <c r="DUX20"/>
      <c r="DUY20"/>
      <c r="DUZ20"/>
      <c r="DVA20"/>
      <c r="DVB20"/>
      <c r="DVC20"/>
      <c r="DVD20"/>
      <c r="DVE20"/>
      <c r="DVF20"/>
      <c r="DVG20"/>
      <c r="DVH20"/>
      <c r="DVI20"/>
      <c r="DVJ20"/>
      <c r="DVK20"/>
      <c r="DVL20"/>
      <c r="DVM20"/>
      <c r="DVN20"/>
      <c r="DVO20"/>
      <c r="DVP20"/>
      <c r="DVQ20"/>
      <c r="DVR20"/>
      <c r="DVS20"/>
      <c r="DVT20"/>
      <c r="DVU20"/>
      <c r="DVV20"/>
      <c r="DVW20"/>
      <c r="DVX20"/>
      <c r="DVY20"/>
      <c r="DVZ20"/>
      <c r="DWA20"/>
      <c r="DWB20"/>
      <c r="DWC20"/>
      <c r="DWD20"/>
      <c r="DWE20"/>
      <c r="DWF20"/>
      <c r="DWG20"/>
      <c r="DWH20"/>
      <c r="DWI20"/>
      <c r="DWJ20"/>
      <c r="DWK20"/>
      <c r="DWL20"/>
      <c r="DWM20"/>
      <c r="DWN20"/>
      <c r="DWO20"/>
      <c r="DWP20"/>
      <c r="DWQ20"/>
      <c r="DWR20"/>
      <c r="DWS20"/>
      <c r="DWT20"/>
      <c r="DWU20"/>
      <c r="DWV20"/>
      <c r="DWW20"/>
      <c r="DWX20"/>
      <c r="DWY20"/>
      <c r="DWZ20"/>
      <c r="DXA20"/>
      <c r="DXB20"/>
      <c r="DXC20"/>
      <c r="DXD20"/>
      <c r="DXE20"/>
      <c r="DXF20"/>
      <c r="DXG20"/>
      <c r="DXH20"/>
      <c r="DXI20"/>
      <c r="DXJ20"/>
      <c r="DXK20"/>
      <c r="DXL20"/>
      <c r="DXM20"/>
      <c r="DXN20"/>
      <c r="DXO20"/>
      <c r="DXP20"/>
      <c r="DXQ20"/>
      <c r="DXR20"/>
      <c r="DXS20"/>
      <c r="DXT20"/>
      <c r="DXU20"/>
      <c r="DXV20"/>
      <c r="DXW20"/>
      <c r="DXX20"/>
      <c r="DXY20"/>
      <c r="DXZ20"/>
      <c r="DYA20"/>
      <c r="DYB20"/>
      <c r="DYC20"/>
      <c r="DYD20"/>
      <c r="DYE20"/>
      <c r="DYF20"/>
      <c r="DYG20"/>
      <c r="DYH20"/>
      <c r="DYI20"/>
      <c r="DYJ20"/>
      <c r="DYK20"/>
      <c r="DYL20"/>
      <c r="DYM20"/>
      <c r="DYN20"/>
      <c r="DYO20"/>
      <c r="DYP20"/>
      <c r="DYQ20"/>
      <c r="DYR20"/>
      <c r="DYS20"/>
      <c r="DYT20"/>
      <c r="DYU20"/>
      <c r="DYV20"/>
      <c r="DYW20"/>
      <c r="DYX20"/>
      <c r="DYY20"/>
      <c r="DYZ20"/>
      <c r="DZA20"/>
      <c r="DZB20"/>
      <c r="DZC20"/>
      <c r="DZD20"/>
      <c r="DZE20"/>
      <c r="DZF20"/>
      <c r="DZG20"/>
      <c r="DZH20"/>
      <c r="DZI20"/>
      <c r="DZJ20"/>
      <c r="DZK20"/>
      <c r="DZL20"/>
      <c r="DZM20"/>
      <c r="DZN20"/>
      <c r="DZO20"/>
      <c r="DZP20"/>
      <c r="DZQ20"/>
      <c r="DZR20"/>
      <c r="DZS20"/>
      <c r="DZT20"/>
      <c r="DZU20"/>
      <c r="DZV20"/>
      <c r="DZW20"/>
      <c r="DZX20"/>
      <c r="DZY20"/>
      <c r="DZZ20"/>
      <c r="EAA20"/>
      <c r="EAB20"/>
      <c r="EAC20"/>
      <c r="EAD20"/>
      <c r="EAE20"/>
      <c r="EAF20"/>
      <c r="EAG20"/>
      <c r="EAH20"/>
      <c r="EAI20"/>
      <c r="EAJ20"/>
      <c r="EAK20"/>
      <c r="EAL20"/>
      <c r="EAM20"/>
      <c r="EAN20"/>
      <c r="EAO20"/>
      <c r="EAP20"/>
      <c r="EAQ20"/>
      <c r="EAR20"/>
      <c r="EAS20"/>
      <c r="EAT20"/>
      <c r="EAU20"/>
      <c r="EAV20"/>
      <c r="EAW20"/>
      <c r="EAX20"/>
      <c r="EAY20"/>
      <c r="EAZ20"/>
      <c r="EBA20"/>
      <c r="EBB20"/>
      <c r="EBC20"/>
      <c r="EBD20"/>
      <c r="EBE20"/>
      <c r="EBF20"/>
      <c r="EBG20"/>
      <c r="EBH20"/>
      <c r="EBI20"/>
      <c r="EBJ20"/>
      <c r="EBK20"/>
      <c r="EBL20"/>
      <c r="EBM20"/>
      <c r="EBN20"/>
      <c r="EBO20"/>
      <c r="EBP20"/>
      <c r="EBQ20"/>
      <c r="EBR20"/>
      <c r="EBS20"/>
      <c r="EBT20"/>
      <c r="EBU20"/>
      <c r="EBV20"/>
      <c r="EBW20"/>
      <c r="EBX20"/>
      <c r="EBY20"/>
      <c r="EBZ20"/>
      <c r="ECA20"/>
      <c r="ECB20"/>
      <c r="ECC20"/>
      <c r="ECD20"/>
      <c r="ECE20"/>
      <c r="ECF20"/>
      <c r="ECG20"/>
      <c r="ECH20"/>
      <c r="ECI20"/>
      <c r="ECJ20"/>
      <c r="ECK20"/>
      <c r="ECL20"/>
      <c r="ECM20"/>
      <c r="ECN20"/>
      <c r="ECO20"/>
      <c r="ECP20"/>
      <c r="ECQ20"/>
      <c r="ECR20"/>
      <c r="ECS20"/>
      <c r="ECT20"/>
      <c r="ECU20"/>
      <c r="ECV20"/>
      <c r="ECW20"/>
      <c r="ECX20"/>
      <c r="ECY20"/>
      <c r="ECZ20"/>
      <c r="EDA20"/>
      <c r="EDB20"/>
      <c r="EDC20"/>
      <c r="EDD20"/>
      <c r="EDE20"/>
      <c r="EDF20"/>
      <c r="EDG20"/>
      <c r="EDH20"/>
      <c r="EDI20"/>
      <c r="EDJ20"/>
      <c r="EDK20"/>
      <c r="EDL20"/>
      <c r="EDM20"/>
      <c r="EDN20"/>
      <c r="EDO20"/>
      <c r="EDP20"/>
      <c r="EDQ20"/>
      <c r="EDR20"/>
      <c r="EDS20"/>
      <c r="EDT20"/>
      <c r="EDU20"/>
      <c r="EDV20"/>
      <c r="EDW20"/>
      <c r="EDX20"/>
      <c r="EDY20"/>
      <c r="EDZ20"/>
      <c r="EEA20"/>
      <c r="EEB20"/>
      <c r="EEC20"/>
      <c r="EED20"/>
      <c r="EEE20"/>
      <c r="EEF20"/>
      <c r="EEG20"/>
      <c r="EEH20"/>
      <c r="EEI20"/>
      <c r="EEJ20"/>
      <c r="EEK20"/>
      <c r="EEL20"/>
      <c r="EEM20"/>
      <c r="EEN20"/>
      <c r="EEO20"/>
      <c r="EEP20"/>
      <c r="EEQ20"/>
      <c r="EER20"/>
      <c r="EES20"/>
      <c r="EET20"/>
      <c r="EEU20"/>
      <c r="EEV20"/>
      <c r="EEW20"/>
      <c r="EEX20"/>
      <c r="EEY20"/>
      <c r="EEZ20"/>
      <c r="EFA20"/>
      <c r="EFB20"/>
      <c r="EFC20"/>
      <c r="EFD20"/>
      <c r="EFE20"/>
      <c r="EFF20"/>
      <c r="EFG20"/>
      <c r="EFH20"/>
      <c r="EFI20"/>
      <c r="EFJ20"/>
      <c r="EFK20"/>
      <c r="EFL20"/>
      <c r="EFM20"/>
      <c r="EFN20"/>
      <c r="EFO20"/>
      <c r="EFP20"/>
      <c r="EFQ20"/>
      <c r="EFR20"/>
      <c r="EFS20"/>
      <c r="EFT20"/>
      <c r="EFU20"/>
      <c r="EFV20"/>
      <c r="EFW20"/>
      <c r="EFX20"/>
      <c r="EFY20"/>
      <c r="EFZ20"/>
      <c r="EGA20"/>
      <c r="EGB20"/>
      <c r="EGC20"/>
      <c r="EGD20"/>
      <c r="EGE20"/>
      <c r="EGF20"/>
      <c r="EGG20"/>
      <c r="EGH20"/>
      <c r="EGI20"/>
      <c r="EGJ20"/>
      <c r="EGK20"/>
      <c r="EGL20"/>
      <c r="EGM20"/>
      <c r="EGN20"/>
      <c r="EGO20"/>
      <c r="EGP20"/>
      <c r="EGQ20"/>
      <c r="EGR20"/>
      <c r="EGS20"/>
      <c r="EGT20"/>
      <c r="EGU20"/>
      <c r="EGV20"/>
      <c r="EGW20"/>
      <c r="EGX20"/>
      <c r="EGY20"/>
      <c r="EGZ20"/>
      <c r="EHA20"/>
      <c r="EHB20"/>
      <c r="EHC20"/>
      <c r="EHD20"/>
      <c r="EHE20"/>
      <c r="EHF20"/>
      <c r="EHG20"/>
      <c r="EHH20"/>
      <c r="EHI20"/>
      <c r="EHJ20"/>
      <c r="EHK20"/>
      <c r="EHL20"/>
      <c r="EHM20"/>
      <c r="EHN20"/>
      <c r="EHO20"/>
      <c r="EHP20"/>
      <c r="EHQ20"/>
      <c r="EHR20"/>
      <c r="EHS20"/>
      <c r="EHT20"/>
      <c r="EHU20"/>
      <c r="EHV20"/>
      <c r="EHW20"/>
      <c r="EHX20"/>
      <c r="EHY20"/>
      <c r="EHZ20"/>
      <c r="EIA20"/>
      <c r="EIB20"/>
      <c r="EIC20"/>
      <c r="EID20"/>
      <c r="EIE20"/>
      <c r="EIF20"/>
      <c r="EIG20"/>
      <c r="EIH20"/>
      <c r="EII20"/>
      <c r="EIJ20"/>
      <c r="EIK20"/>
      <c r="EIL20"/>
      <c r="EIM20"/>
      <c r="EIN20"/>
      <c r="EIO20"/>
      <c r="EIP20"/>
      <c r="EIQ20"/>
      <c r="EIR20"/>
      <c r="EIS20"/>
      <c r="EIT20"/>
      <c r="EIU20"/>
      <c r="EIV20"/>
      <c r="EIW20"/>
      <c r="EIX20"/>
      <c r="EIY20"/>
      <c r="EIZ20"/>
      <c r="EJA20"/>
      <c r="EJB20"/>
      <c r="EJC20"/>
      <c r="EJD20"/>
      <c r="EJE20"/>
      <c r="EJF20"/>
      <c r="EJG20"/>
      <c r="EJH20"/>
      <c r="EJI20"/>
      <c r="EJJ20"/>
      <c r="EJK20"/>
      <c r="EJL20"/>
      <c r="EJM20"/>
      <c r="EJN20"/>
      <c r="EJO20"/>
      <c r="EJP20"/>
      <c r="EJQ20"/>
      <c r="EJR20"/>
      <c r="EJS20"/>
      <c r="EJT20"/>
      <c r="EJU20"/>
      <c r="EJV20"/>
      <c r="EJW20"/>
      <c r="EJX20"/>
      <c r="EJY20"/>
      <c r="EJZ20"/>
      <c r="EKA20"/>
      <c r="EKB20"/>
      <c r="EKC20"/>
      <c r="EKD20"/>
      <c r="EKE20"/>
      <c r="EKF20"/>
      <c r="EKG20"/>
      <c r="EKH20"/>
      <c r="EKI20"/>
      <c r="EKJ20"/>
      <c r="EKK20"/>
      <c r="EKL20"/>
      <c r="EKM20"/>
      <c r="EKN20"/>
      <c r="EKO20"/>
      <c r="EKP20"/>
      <c r="EKQ20"/>
      <c r="EKR20"/>
      <c r="EKS20"/>
      <c r="EKT20"/>
      <c r="EKU20"/>
      <c r="EKV20"/>
      <c r="EKW20"/>
      <c r="EKX20"/>
      <c r="EKY20"/>
      <c r="EKZ20"/>
      <c r="ELA20"/>
      <c r="ELB20"/>
      <c r="ELC20"/>
      <c r="ELD20"/>
      <c r="ELE20"/>
      <c r="ELF20"/>
      <c r="ELG20"/>
      <c r="ELH20"/>
      <c r="ELI20"/>
      <c r="ELJ20"/>
      <c r="ELK20"/>
      <c r="ELL20"/>
      <c r="ELM20"/>
      <c r="ELN20"/>
      <c r="ELO20"/>
      <c r="ELP20"/>
      <c r="ELQ20"/>
      <c r="ELR20"/>
      <c r="ELS20"/>
      <c r="ELT20"/>
      <c r="ELU20"/>
      <c r="ELV20"/>
      <c r="ELW20"/>
      <c r="ELX20"/>
      <c r="ELY20"/>
      <c r="ELZ20"/>
      <c r="EMA20"/>
      <c r="EMB20"/>
      <c r="EMC20"/>
      <c r="EMD20"/>
      <c r="EME20"/>
      <c r="EMF20"/>
      <c r="EMG20"/>
      <c r="EMH20"/>
      <c r="EMI20"/>
      <c r="EMJ20"/>
      <c r="EMK20"/>
      <c r="EML20"/>
      <c r="EMM20"/>
      <c r="EMN20"/>
      <c r="EMO20"/>
      <c r="EMP20"/>
      <c r="EMQ20"/>
      <c r="EMR20"/>
      <c r="EMS20"/>
      <c r="EMT20"/>
      <c r="EMU20"/>
      <c r="EMV20"/>
      <c r="EMW20"/>
      <c r="EMX20"/>
      <c r="EMY20"/>
      <c r="EMZ20"/>
      <c r="ENA20"/>
      <c r="ENB20"/>
      <c r="ENC20"/>
      <c r="END20"/>
      <c r="ENE20"/>
      <c r="ENF20"/>
      <c r="ENG20"/>
      <c r="ENH20"/>
      <c r="ENI20"/>
      <c r="ENJ20"/>
      <c r="ENK20"/>
      <c r="ENL20"/>
      <c r="ENM20"/>
      <c r="ENN20"/>
      <c r="ENO20"/>
      <c r="ENP20"/>
      <c r="ENQ20"/>
      <c r="ENR20"/>
      <c r="ENS20"/>
      <c r="ENT20"/>
      <c r="ENU20"/>
      <c r="ENV20"/>
      <c r="ENW20"/>
      <c r="ENX20"/>
      <c r="ENY20"/>
      <c r="ENZ20"/>
      <c r="EOA20"/>
      <c r="EOB20"/>
      <c r="EOC20"/>
      <c r="EOD20"/>
      <c r="EOE20"/>
      <c r="EOF20"/>
      <c r="EOG20"/>
      <c r="EOH20"/>
      <c r="EOI20"/>
      <c r="EOJ20"/>
      <c r="EOK20"/>
      <c r="EOL20"/>
      <c r="EOM20"/>
      <c r="EON20"/>
      <c r="EOO20"/>
      <c r="EOP20"/>
      <c r="EOQ20"/>
      <c r="EOR20"/>
      <c r="EOS20"/>
      <c r="EOT20"/>
      <c r="EOU20"/>
      <c r="EOV20"/>
      <c r="EOW20"/>
      <c r="EOX20"/>
      <c r="EOY20"/>
      <c r="EOZ20"/>
      <c r="EPA20"/>
      <c r="EPB20"/>
      <c r="EPC20"/>
      <c r="EPD20"/>
      <c r="EPE20"/>
      <c r="EPF20"/>
      <c r="EPG20"/>
      <c r="EPH20"/>
      <c r="EPI20"/>
      <c r="EPJ20"/>
      <c r="EPK20"/>
      <c r="EPL20"/>
      <c r="EPM20"/>
      <c r="EPN20"/>
      <c r="EPO20"/>
      <c r="EPP20"/>
      <c r="EPQ20"/>
      <c r="EPR20"/>
      <c r="EPS20"/>
      <c r="EPT20"/>
      <c r="EPU20"/>
      <c r="EPV20"/>
      <c r="EPW20"/>
      <c r="EPX20"/>
      <c r="EPY20"/>
      <c r="EPZ20"/>
      <c r="EQA20"/>
      <c r="EQB20"/>
      <c r="EQC20"/>
      <c r="EQD20"/>
      <c r="EQE20"/>
      <c r="EQF20"/>
      <c r="EQG20"/>
      <c r="EQH20"/>
      <c r="EQI20"/>
      <c r="EQJ20"/>
      <c r="EQK20"/>
      <c r="EQL20"/>
      <c r="EQM20"/>
      <c r="EQN20"/>
      <c r="EQO20"/>
      <c r="EQP20"/>
      <c r="EQQ20"/>
      <c r="EQR20"/>
      <c r="EQS20"/>
      <c r="EQT20"/>
      <c r="EQU20"/>
      <c r="EQV20"/>
      <c r="EQW20"/>
      <c r="EQX20"/>
      <c r="EQY20"/>
      <c r="EQZ20"/>
      <c r="ERA20"/>
      <c r="ERB20"/>
      <c r="ERC20"/>
      <c r="ERD20"/>
      <c r="ERE20"/>
      <c r="ERF20"/>
      <c r="ERG20"/>
      <c r="ERH20"/>
      <c r="ERI20"/>
      <c r="ERJ20"/>
      <c r="ERK20"/>
      <c r="ERL20"/>
      <c r="ERM20"/>
      <c r="ERN20"/>
      <c r="ERO20"/>
      <c r="ERP20"/>
      <c r="ERQ20"/>
      <c r="ERR20"/>
      <c r="ERS20"/>
      <c r="ERT20"/>
      <c r="ERU20"/>
      <c r="ERV20"/>
      <c r="ERW20"/>
      <c r="ERX20"/>
      <c r="ERY20"/>
      <c r="ERZ20"/>
      <c r="ESA20"/>
      <c r="ESB20"/>
      <c r="ESC20"/>
      <c r="ESD20"/>
      <c r="ESE20"/>
      <c r="ESF20"/>
      <c r="ESG20"/>
      <c r="ESH20"/>
      <c r="ESI20"/>
      <c r="ESJ20"/>
      <c r="ESK20"/>
      <c r="ESL20"/>
      <c r="ESM20"/>
      <c r="ESN20"/>
      <c r="ESO20"/>
      <c r="ESP20"/>
      <c r="ESQ20"/>
      <c r="ESR20"/>
      <c r="ESS20"/>
      <c r="EST20"/>
      <c r="ESU20"/>
      <c r="ESV20"/>
      <c r="ESW20"/>
      <c r="ESX20"/>
      <c r="ESY20"/>
      <c r="ESZ20"/>
      <c r="ETA20"/>
      <c r="ETB20"/>
      <c r="ETC20"/>
      <c r="ETD20"/>
      <c r="ETE20"/>
      <c r="ETF20"/>
      <c r="ETG20"/>
      <c r="ETH20"/>
      <c r="ETI20"/>
      <c r="ETJ20"/>
      <c r="ETK20"/>
      <c r="ETL20"/>
      <c r="ETM20"/>
      <c r="ETN20"/>
      <c r="ETO20"/>
      <c r="ETP20"/>
      <c r="ETQ20"/>
      <c r="ETR20"/>
      <c r="ETS20"/>
      <c r="ETT20"/>
      <c r="ETU20"/>
      <c r="ETV20"/>
      <c r="ETW20"/>
      <c r="ETX20"/>
      <c r="ETY20"/>
      <c r="ETZ20"/>
      <c r="EUA20"/>
      <c r="EUB20"/>
      <c r="EUC20"/>
      <c r="EUD20"/>
      <c r="EUE20"/>
      <c r="EUF20"/>
      <c r="EUG20"/>
      <c r="EUH20"/>
      <c r="EUI20"/>
      <c r="EUJ20"/>
      <c r="EUK20"/>
      <c r="EUL20"/>
      <c r="EUM20"/>
      <c r="EUN20"/>
      <c r="EUO20"/>
      <c r="EUP20"/>
      <c r="EUQ20"/>
      <c r="EUR20"/>
      <c r="EUS20"/>
      <c r="EUT20"/>
      <c r="EUU20"/>
      <c r="EUV20"/>
      <c r="EUW20"/>
      <c r="EUX20"/>
      <c r="EUY20"/>
      <c r="EUZ20"/>
      <c r="EVA20"/>
      <c r="EVB20"/>
      <c r="EVC20"/>
      <c r="EVD20"/>
      <c r="EVE20"/>
      <c r="EVF20"/>
      <c r="EVG20"/>
      <c r="EVH20"/>
      <c r="EVI20"/>
      <c r="EVJ20"/>
      <c r="EVK20"/>
      <c r="EVL20"/>
      <c r="EVM20"/>
      <c r="EVN20"/>
      <c r="EVO20"/>
      <c r="EVP20"/>
      <c r="EVQ20"/>
      <c r="EVR20"/>
      <c r="EVS20"/>
      <c r="EVT20"/>
      <c r="EVU20"/>
      <c r="EVV20"/>
      <c r="EVW20"/>
      <c r="EVX20"/>
      <c r="EVY20"/>
      <c r="EVZ20"/>
      <c r="EWA20"/>
      <c r="EWB20"/>
      <c r="EWC20"/>
      <c r="EWD20"/>
      <c r="EWE20"/>
      <c r="EWF20"/>
      <c r="EWG20"/>
      <c r="EWH20"/>
      <c r="EWI20"/>
      <c r="EWJ20"/>
      <c r="EWK20"/>
      <c r="EWL20"/>
      <c r="EWM20"/>
      <c r="EWN20"/>
      <c r="EWO20"/>
      <c r="EWP20"/>
      <c r="EWQ20"/>
      <c r="EWR20"/>
      <c r="EWS20"/>
      <c r="EWT20"/>
      <c r="EWU20"/>
      <c r="EWV20"/>
      <c r="EWW20"/>
      <c r="EWX20"/>
      <c r="EWY20"/>
      <c r="EWZ20"/>
      <c r="EXA20"/>
      <c r="EXB20"/>
      <c r="EXC20"/>
      <c r="EXD20"/>
      <c r="EXE20"/>
      <c r="EXF20"/>
      <c r="EXG20"/>
      <c r="EXH20"/>
      <c r="EXI20"/>
      <c r="EXJ20"/>
      <c r="EXK20"/>
      <c r="EXL20"/>
      <c r="EXM20"/>
      <c r="EXN20"/>
      <c r="EXO20"/>
      <c r="EXP20"/>
      <c r="EXQ20"/>
      <c r="EXR20"/>
      <c r="EXS20"/>
      <c r="EXT20"/>
      <c r="EXU20"/>
      <c r="EXV20"/>
      <c r="EXW20"/>
      <c r="EXX20"/>
      <c r="EXY20"/>
      <c r="EXZ20"/>
      <c r="EYA20"/>
      <c r="EYB20"/>
      <c r="EYC20"/>
      <c r="EYD20"/>
      <c r="EYE20"/>
      <c r="EYF20"/>
      <c r="EYG20"/>
      <c r="EYH20"/>
      <c r="EYI20"/>
      <c r="EYJ20"/>
      <c r="EYK20"/>
      <c r="EYL20"/>
      <c r="EYM20"/>
      <c r="EYN20"/>
      <c r="EYO20"/>
      <c r="EYP20"/>
      <c r="EYQ20"/>
      <c r="EYR20"/>
      <c r="EYS20"/>
      <c r="EYT20"/>
      <c r="EYU20"/>
      <c r="EYV20"/>
      <c r="EYW20"/>
      <c r="EYX20"/>
      <c r="EYY20"/>
      <c r="EYZ20"/>
      <c r="EZA20"/>
      <c r="EZB20"/>
      <c r="EZC20"/>
      <c r="EZD20"/>
      <c r="EZE20"/>
      <c r="EZF20"/>
      <c r="EZG20"/>
      <c r="EZH20"/>
      <c r="EZI20"/>
      <c r="EZJ20"/>
      <c r="EZK20"/>
      <c r="EZL20"/>
      <c r="EZM20"/>
      <c r="EZN20"/>
      <c r="EZO20"/>
      <c r="EZP20"/>
      <c r="EZQ20"/>
      <c r="EZR20"/>
      <c r="EZS20"/>
      <c r="EZT20"/>
      <c r="EZU20"/>
      <c r="EZV20"/>
      <c r="EZW20"/>
      <c r="EZX20"/>
      <c r="EZY20"/>
      <c r="EZZ20"/>
      <c r="FAA20"/>
      <c r="FAB20"/>
      <c r="FAC20"/>
      <c r="FAD20"/>
      <c r="FAE20"/>
      <c r="FAF20"/>
      <c r="FAG20"/>
      <c r="FAH20"/>
      <c r="FAI20"/>
      <c r="FAJ20"/>
      <c r="FAK20"/>
      <c r="FAL20"/>
      <c r="FAM20"/>
      <c r="FAN20"/>
      <c r="FAO20"/>
      <c r="FAP20"/>
      <c r="FAQ20"/>
      <c r="FAR20"/>
      <c r="FAS20"/>
      <c r="FAT20"/>
      <c r="FAU20"/>
      <c r="FAV20"/>
      <c r="FAW20"/>
      <c r="FAX20"/>
      <c r="FAY20"/>
      <c r="FAZ20"/>
      <c r="FBA20"/>
      <c r="FBB20"/>
      <c r="FBC20"/>
      <c r="FBD20"/>
      <c r="FBE20"/>
      <c r="FBF20"/>
      <c r="FBG20"/>
      <c r="FBH20"/>
      <c r="FBI20"/>
      <c r="FBJ20"/>
      <c r="FBK20"/>
      <c r="FBL20"/>
      <c r="FBM20"/>
      <c r="FBN20"/>
      <c r="FBO20"/>
      <c r="FBP20"/>
      <c r="FBQ20"/>
      <c r="FBR20"/>
      <c r="FBS20"/>
      <c r="FBT20"/>
      <c r="FBU20"/>
      <c r="FBV20"/>
      <c r="FBW20"/>
      <c r="FBX20"/>
      <c r="FBY20"/>
      <c r="FBZ20"/>
      <c r="FCA20"/>
      <c r="FCB20"/>
      <c r="FCC20"/>
      <c r="FCD20"/>
      <c r="FCE20"/>
      <c r="FCF20"/>
      <c r="FCG20"/>
      <c r="FCH20"/>
      <c r="FCI20"/>
      <c r="FCJ20"/>
      <c r="FCK20"/>
      <c r="FCL20"/>
      <c r="FCM20"/>
      <c r="FCN20"/>
      <c r="FCO20"/>
      <c r="FCP20"/>
      <c r="FCQ20"/>
      <c r="FCR20"/>
      <c r="FCS20"/>
      <c r="FCT20"/>
      <c r="FCU20"/>
      <c r="FCV20"/>
      <c r="FCW20"/>
      <c r="FCX20"/>
      <c r="FCY20"/>
      <c r="FCZ20"/>
      <c r="FDA20"/>
      <c r="FDB20"/>
      <c r="FDC20"/>
      <c r="FDD20"/>
      <c r="FDE20"/>
      <c r="FDF20"/>
      <c r="FDG20"/>
      <c r="FDH20"/>
      <c r="FDI20"/>
      <c r="FDJ20"/>
      <c r="FDK20"/>
      <c r="FDL20"/>
      <c r="FDM20"/>
      <c r="FDN20"/>
      <c r="FDO20"/>
      <c r="FDP20"/>
      <c r="FDQ20"/>
      <c r="FDR20"/>
      <c r="FDS20"/>
      <c r="FDT20"/>
      <c r="FDU20"/>
      <c r="FDV20"/>
      <c r="FDW20"/>
      <c r="FDX20"/>
      <c r="FDY20"/>
      <c r="FDZ20"/>
      <c r="FEA20"/>
      <c r="FEB20"/>
      <c r="FEC20"/>
      <c r="FED20"/>
      <c r="FEE20"/>
      <c r="FEF20"/>
      <c r="FEG20"/>
      <c r="FEH20"/>
      <c r="FEI20"/>
      <c r="FEJ20"/>
      <c r="FEK20"/>
      <c r="FEL20"/>
      <c r="FEM20"/>
      <c r="FEN20"/>
      <c r="FEO20"/>
      <c r="FEP20"/>
      <c r="FEQ20"/>
      <c r="FER20"/>
      <c r="FES20"/>
      <c r="FET20"/>
      <c r="FEU20"/>
      <c r="FEV20"/>
      <c r="FEW20"/>
      <c r="FEX20"/>
      <c r="FEY20"/>
      <c r="FEZ20"/>
      <c r="FFA20"/>
      <c r="FFB20"/>
      <c r="FFC20"/>
      <c r="FFD20"/>
      <c r="FFE20"/>
      <c r="FFF20"/>
      <c r="FFG20"/>
      <c r="FFH20"/>
      <c r="FFI20"/>
      <c r="FFJ20"/>
      <c r="FFK20"/>
      <c r="FFL20"/>
      <c r="FFM20"/>
      <c r="FFN20"/>
      <c r="FFO20"/>
      <c r="FFP20"/>
      <c r="FFQ20"/>
      <c r="FFR20"/>
      <c r="FFS20"/>
      <c r="FFT20"/>
      <c r="FFU20"/>
      <c r="FFV20"/>
      <c r="FFW20"/>
      <c r="FFX20"/>
      <c r="FFY20"/>
      <c r="FFZ20"/>
      <c r="FGA20"/>
      <c r="FGB20"/>
      <c r="FGC20"/>
      <c r="FGD20"/>
      <c r="FGE20"/>
      <c r="FGF20"/>
      <c r="FGG20"/>
      <c r="FGH20"/>
      <c r="FGI20"/>
      <c r="FGJ20"/>
      <c r="FGK20"/>
      <c r="FGL20"/>
      <c r="FGM20"/>
      <c r="FGN20"/>
      <c r="FGO20"/>
      <c r="FGP20"/>
      <c r="FGQ20"/>
      <c r="FGR20"/>
      <c r="FGS20"/>
      <c r="FGT20"/>
      <c r="FGU20"/>
      <c r="FGV20"/>
      <c r="FGW20"/>
      <c r="FGX20"/>
      <c r="FGY20"/>
      <c r="FGZ20"/>
      <c r="FHA20"/>
      <c r="FHB20"/>
      <c r="FHC20"/>
      <c r="FHD20"/>
      <c r="FHE20"/>
      <c r="FHF20"/>
      <c r="FHG20"/>
      <c r="FHH20"/>
      <c r="FHI20"/>
      <c r="FHJ20"/>
      <c r="FHK20"/>
      <c r="FHL20"/>
      <c r="FHM20"/>
      <c r="FHN20"/>
      <c r="FHO20"/>
      <c r="FHP20"/>
      <c r="FHQ20"/>
      <c r="FHR20"/>
      <c r="FHS20"/>
      <c r="FHT20"/>
      <c r="FHU20"/>
      <c r="FHV20"/>
      <c r="FHW20"/>
      <c r="FHX20"/>
      <c r="FHY20"/>
      <c r="FHZ20"/>
      <c r="FIA20"/>
      <c r="FIB20"/>
      <c r="FIC20"/>
      <c r="FID20"/>
      <c r="FIE20"/>
      <c r="FIF20"/>
      <c r="FIG20"/>
      <c r="FIH20"/>
      <c r="FII20"/>
      <c r="FIJ20"/>
      <c r="FIK20"/>
      <c r="FIL20"/>
      <c r="FIM20"/>
      <c r="FIN20"/>
      <c r="FIO20"/>
      <c r="FIP20"/>
      <c r="FIQ20"/>
      <c r="FIR20"/>
      <c r="FIS20"/>
      <c r="FIT20"/>
      <c r="FIU20"/>
      <c r="FIV20"/>
      <c r="FIW20"/>
      <c r="FIX20"/>
      <c r="FIY20"/>
      <c r="FIZ20"/>
      <c r="FJA20"/>
      <c r="FJB20"/>
      <c r="FJC20"/>
      <c r="FJD20"/>
      <c r="FJE20"/>
      <c r="FJF20"/>
      <c r="FJG20"/>
      <c r="FJH20"/>
      <c r="FJI20"/>
      <c r="FJJ20"/>
      <c r="FJK20"/>
      <c r="FJL20"/>
      <c r="FJM20"/>
      <c r="FJN20"/>
      <c r="FJO20"/>
      <c r="FJP20"/>
      <c r="FJQ20"/>
      <c r="FJR20"/>
      <c r="FJS20"/>
      <c r="FJT20"/>
      <c r="FJU20"/>
      <c r="FJV20"/>
      <c r="FJW20"/>
      <c r="FJX20"/>
      <c r="FJY20"/>
      <c r="FJZ20"/>
      <c r="FKA20"/>
      <c r="FKB20"/>
      <c r="FKC20"/>
      <c r="FKD20"/>
      <c r="FKE20"/>
      <c r="FKF20"/>
      <c r="FKG20"/>
      <c r="FKH20"/>
      <c r="FKI20"/>
      <c r="FKJ20"/>
      <c r="FKK20"/>
      <c r="FKL20"/>
      <c r="FKM20"/>
      <c r="FKN20"/>
      <c r="FKO20"/>
      <c r="FKP20"/>
      <c r="FKQ20"/>
      <c r="FKR20"/>
      <c r="FKS20"/>
      <c r="FKT20"/>
      <c r="FKU20"/>
      <c r="FKV20"/>
      <c r="FKW20"/>
      <c r="FKX20"/>
      <c r="FKY20"/>
      <c r="FKZ20"/>
      <c r="FLA20"/>
      <c r="FLB20"/>
      <c r="FLC20"/>
      <c r="FLD20"/>
      <c r="FLE20"/>
      <c r="FLF20"/>
      <c r="FLG20"/>
      <c r="FLH20"/>
      <c r="FLI20"/>
      <c r="FLJ20"/>
      <c r="FLK20"/>
      <c r="FLL20"/>
      <c r="FLM20"/>
      <c r="FLN20"/>
      <c r="FLO20"/>
      <c r="FLP20"/>
      <c r="FLQ20"/>
      <c r="FLR20"/>
      <c r="FLS20"/>
      <c r="FLT20"/>
      <c r="FLU20"/>
      <c r="FLV20"/>
      <c r="FLW20"/>
      <c r="FLX20"/>
      <c r="FLY20"/>
      <c r="FLZ20"/>
      <c r="FMA20"/>
      <c r="FMB20"/>
      <c r="FMC20"/>
      <c r="FMD20"/>
      <c r="FME20"/>
      <c r="FMF20"/>
      <c r="FMG20"/>
      <c r="FMH20"/>
      <c r="FMI20"/>
      <c r="FMJ20"/>
      <c r="FMK20"/>
      <c r="FML20"/>
      <c r="FMM20"/>
      <c r="FMN20"/>
      <c r="FMO20"/>
      <c r="FMP20"/>
      <c r="FMQ20"/>
      <c r="FMR20"/>
      <c r="FMS20"/>
      <c r="FMT20"/>
      <c r="FMU20"/>
      <c r="FMV20"/>
      <c r="FMW20"/>
      <c r="FMX20"/>
      <c r="FMY20"/>
      <c r="FMZ20"/>
      <c r="FNA20"/>
      <c r="FNB20"/>
      <c r="FNC20"/>
      <c r="FND20"/>
      <c r="FNE20"/>
      <c r="FNF20"/>
      <c r="FNG20"/>
      <c r="FNH20"/>
      <c r="FNI20"/>
      <c r="FNJ20"/>
      <c r="FNK20"/>
      <c r="FNL20"/>
      <c r="FNM20"/>
      <c r="FNN20"/>
      <c r="FNO20"/>
      <c r="FNP20"/>
      <c r="FNQ20"/>
      <c r="FNR20"/>
      <c r="FNS20"/>
      <c r="FNT20"/>
      <c r="FNU20"/>
      <c r="FNV20"/>
      <c r="FNW20"/>
      <c r="FNX20"/>
      <c r="FNY20"/>
      <c r="FNZ20"/>
      <c r="FOA20"/>
      <c r="FOB20"/>
      <c r="FOC20"/>
      <c r="FOD20"/>
      <c r="FOE20"/>
      <c r="FOF20"/>
      <c r="FOG20"/>
      <c r="FOH20"/>
      <c r="FOI20"/>
      <c r="FOJ20"/>
      <c r="FOK20"/>
      <c r="FOL20"/>
      <c r="FOM20"/>
      <c r="FON20"/>
      <c r="FOO20"/>
      <c r="FOP20"/>
      <c r="FOQ20"/>
      <c r="FOR20"/>
      <c r="FOS20"/>
      <c r="FOT20"/>
      <c r="FOU20"/>
      <c r="FOV20"/>
      <c r="FOW20"/>
      <c r="FOX20"/>
      <c r="FOY20"/>
      <c r="FOZ20"/>
      <c r="FPA20"/>
      <c r="FPB20"/>
      <c r="FPC20"/>
      <c r="FPD20"/>
      <c r="FPE20"/>
      <c r="FPF20"/>
      <c r="FPG20"/>
      <c r="FPH20"/>
      <c r="FPI20"/>
      <c r="FPJ20"/>
      <c r="FPK20"/>
      <c r="FPL20"/>
      <c r="FPM20"/>
      <c r="FPN20"/>
      <c r="FPO20"/>
      <c r="FPP20"/>
      <c r="FPQ20"/>
      <c r="FPR20"/>
      <c r="FPS20"/>
      <c r="FPT20"/>
      <c r="FPU20"/>
      <c r="FPV20"/>
      <c r="FPW20"/>
      <c r="FPX20"/>
      <c r="FPY20"/>
      <c r="FPZ20"/>
      <c r="FQA20"/>
      <c r="FQB20"/>
      <c r="FQC20"/>
      <c r="FQD20"/>
      <c r="FQE20"/>
      <c r="FQF20"/>
      <c r="FQG20"/>
      <c r="FQH20"/>
      <c r="FQI20"/>
      <c r="FQJ20"/>
      <c r="FQK20"/>
      <c r="FQL20"/>
      <c r="FQM20"/>
      <c r="FQN20"/>
      <c r="FQO20"/>
      <c r="FQP20"/>
      <c r="FQQ20"/>
      <c r="FQR20"/>
      <c r="FQS20"/>
      <c r="FQT20"/>
      <c r="FQU20"/>
      <c r="FQV20"/>
      <c r="FQW20"/>
      <c r="FQX20"/>
      <c r="FQY20"/>
      <c r="FQZ20"/>
      <c r="FRA20"/>
      <c r="FRB20"/>
      <c r="FRC20"/>
      <c r="FRD20"/>
      <c r="FRE20"/>
      <c r="FRF20"/>
      <c r="FRG20"/>
      <c r="FRH20"/>
      <c r="FRI20"/>
      <c r="FRJ20"/>
      <c r="FRK20"/>
      <c r="FRL20"/>
      <c r="FRM20"/>
      <c r="FRN20"/>
      <c r="FRO20"/>
      <c r="FRP20"/>
      <c r="FRQ20"/>
      <c r="FRR20"/>
      <c r="FRS20"/>
      <c r="FRT20"/>
      <c r="FRU20"/>
      <c r="FRV20"/>
      <c r="FRW20"/>
      <c r="FRX20"/>
      <c r="FRY20"/>
      <c r="FRZ20"/>
      <c r="FSA20"/>
      <c r="FSB20"/>
      <c r="FSC20"/>
      <c r="FSD20"/>
      <c r="FSE20"/>
      <c r="FSF20"/>
      <c r="FSG20"/>
      <c r="FSH20"/>
      <c r="FSI20"/>
      <c r="FSJ20"/>
      <c r="FSK20"/>
      <c r="FSL20"/>
      <c r="FSM20"/>
      <c r="FSN20"/>
      <c r="FSO20"/>
      <c r="FSP20"/>
      <c r="FSQ20"/>
      <c r="FSR20"/>
      <c r="FSS20"/>
      <c r="FST20"/>
      <c r="FSU20"/>
      <c r="FSV20"/>
      <c r="FSW20"/>
      <c r="FSX20"/>
      <c r="FSY20"/>
      <c r="FSZ20"/>
      <c r="FTA20"/>
      <c r="FTB20"/>
      <c r="FTC20"/>
      <c r="FTD20"/>
      <c r="FTE20"/>
      <c r="FTF20"/>
      <c r="FTG20"/>
      <c r="FTH20"/>
      <c r="FTI20"/>
      <c r="FTJ20"/>
      <c r="FTK20"/>
      <c r="FTL20"/>
      <c r="FTM20"/>
      <c r="FTN20"/>
      <c r="FTO20"/>
      <c r="FTP20"/>
      <c r="FTQ20"/>
      <c r="FTR20"/>
      <c r="FTS20"/>
      <c r="FTT20"/>
      <c r="FTU20"/>
      <c r="FTV20"/>
      <c r="FTW20"/>
      <c r="FTX20"/>
      <c r="FTY20"/>
      <c r="FTZ20"/>
      <c r="FUA20"/>
      <c r="FUB20"/>
      <c r="FUC20"/>
      <c r="FUD20"/>
      <c r="FUE20"/>
      <c r="FUF20"/>
      <c r="FUG20"/>
      <c r="FUH20"/>
      <c r="FUI20"/>
      <c r="FUJ20"/>
      <c r="FUK20"/>
      <c r="FUL20"/>
      <c r="FUM20"/>
      <c r="FUN20"/>
      <c r="FUO20"/>
      <c r="FUP20"/>
      <c r="FUQ20"/>
      <c r="FUR20"/>
      <c r="FUS20"/>
      <c r="FUT20"/>
      <c r="FUU20"/>
      <c r="FUV20"/>
      <c r="FUW20"/>
      <c r="FUX20"/>
      <c r="FUY20"/>
      <c r="FUZ20"/>
      <c r="FVA20"/>
      <c r="FVB20"/>
      <c r="FVC20"/>
      <c r="FVD20"/>
      <c r="FVE20"/>
      <c r="FVF20"/>
      <c r="FVG20"/>
      <c r="FVH20"/>
      <c r="FVI20"/>
      <c r="FVJ20"/>
      <c r="FVK20"/>
      <c r="FVL20"/>
      <c r="FVM20"/>
      <c r="FVN20"/>
      <c r="FVO20"/>
      <c r="FVP20"/>
      <c r="FVQ20"/>
      <c r="FVR20"/>
      <c r="FVS20"/>
      <c r="FVT20"/>
      <c r="FVU20"/>
      <c r="FVV20"/>
      <c r="FVW20"/>
      <c r="FVX20"/>
      <c r="FVY20"/>
      <c r="FVZ20"/>
      <c r="FWA20"/>
      <c r="FWB20"/>
      <c r="FWC20"/>
      <c r="FWD20"/>
      <c r="FWE20"/>
      <c r="FWF20"/>
      <c r="FWG20"/>
      <c r="FWH20"/>
      <c r="FWI20"/>
      <c r="FWJ20"/>
      <c r="FWK20"/>
      <c r="FWL20"/>
      <c r="FWM20"/>
      <c r="FWN20"/>
      <c r="FWO20"/>
      <c r="FWP20"/>
      <c r="FWQ20"/>
      <c r="FWR20"/>
      <c r="FWS20"/>
      <c r="FWT20"/>
      <c r="FWU20"/>
      <c r="FWV20"/>
      <c r="FWW20"/>
      <c r="FWX20"/>
      <c r="FWY20"/>
      <c r="FWZ20"/>
      <c r="FXA20"/>
      <c r="FXB20"/>
      <c r="FXC20"/>
      <c r="FXD20"/>
      <c r="FXE20"/>
      <c r="FXF20"/>
      <c r="FXG20"/>
      <c r="FXH20"/>
      <c r="FXI20"/>
      <c r="FXJ20"/>
      <c r="FXK20"/>
      <c r="FXL20"/>
      <c r="FXM20"/>
      <c r="FXN20"/>
      <c r="FXO20"/>
      <c r="FXP20"/>
      <c r="FXQ20"/>
      <c r="FXR20"/>
      <c r="FXS20"/>
      <c r="FXT20"/>
      <c r="FXU20"/>
      <c r="FXV20"/>
      <c r="FXW20"/>
      <c r="FXX20"/>
      <c r="FXY20"/>
      <c r="FXZ20"/>
      <c r="FYA20"/>
      <c r="FYB20"/>
      <c r="FYC20"/>
      <c r="FYD20"/>
      <c r="FYE20"/>
      <c r="FYF20"/>
      <c r="FYG20"/>
      <c r="FYH20"/>
      <c r="FYI20"/>
      <c r="FYJ20"/>
      <c r="FYK20"/>
      <c r="FYL20"/>
      <c r="FYM20"/>
      <c r="FYN20"/>
      <c r="FYO20"/>
      <c r="FYP20"/>
      <c r="FYQ20"/>
      <c r="FYR20"/>
      <c r="FYS20"/>
      <c r="FYT20"/>
      <c r="FYU20"/>
      <c r="FYV20"/>
      <c r="FYW20"/>
      <c r="FYX20"/>
      <c r="FYY20"/>
      <c r="FYZ20"/>
      <c r="FZA20"/>
      <c r="FZB20"/>
      <c r="FZC20"/>
      <c r="FZD20"/>
      <c r="FZE20"/>
      <c r="FZF20"/>
      <c r="FZG20"/>
      <c r="FZH20"/>
      <c r="FZI20"/>
      <c r="FZJ20"/>
      <c r="FZK20"/>
      <c r="FZL20"/>
      <c r="FZM20"/>
      <c r="FZN20"/>
      <c r="FZO20"/>
      <c r="FZP20"/>
      <c r="FZQ20"/>
      <c r="FZR20"/>
      <c r="FZS20"/>
      <c r="FZT20"/>
      <c r="FZU20"/>
      <c r="FZV20"/>
      <c r="FZW20"/>
      <c r="FZX20"/>
      <c r="FZY20"/>
      <c r="FZZ20"/>
      <c r="GAA20"/>
      <c r="GAB20"/>
      <c r="GAC20"/>
      <c r="GAD20"/>
      <c r="GAE20"/>
      <c r="GAF20"/>
      <c r="GAG20"/>
      <c r="GAH20"/>
      <c r="GAI20"/>
      <c r="GAJ20"/>
      <c r="GAK20"/>
      <c r="GAL20"/>
      <c r="GAM20"/>
      <c r="GAN20"/>
      <c r="GAO20"/>
      <c r="GAP20"/>
      <c r="GAQ20"/>
      <c r="GAR20"/>
      <c r="GAS20"/>
      <c r="GAT20"/>
      <c r="GAU20"/>
      <c r="GAV20"/>
      <c r="GAW20"/>
      <c r="GAX20"/>
      <c r="GAY20"/>
      <c r="GAZ20"/>
      <c r="GBA20"/>
      <c r="GBB20"/>
      <c r="GBC20"/>
      <c r="GBD20"/>
      <c r="GBE20"/>
      <c r="GBF20"/>
      <c r="GBG20"/>
      <c r="GBH20"/>
      <c r="GBI20"/>
      <c r="GBJ20"/>
      <c r="GBK20"/>
      <c r="GBL20"/>
      <c r="GBM20"/>
      <c r="GBN20"/>
      <c r="GBO20"/>
      <c r="GBP20"/>
      <c r="GBQ20"/>
      <c r="GBR20"/>
      <c r="GBS20"/>
      <c r="GBT20"/>
      <c r="GBU20"/>
      <c r="GBV20"/>
      <c r="GBW20"/>
      <c r="GBX20"/>
      <c r="GBY20"/>
      <c r="GBZ20"/>
      <c r="GCA20"/>
      <c r="GCB20"/>
      <c r="GCC20"/>
      <c r="GCD20"/>
      <c r="GCE20"/>
      <c r="GCF20"/>
      <c r="GCG20"/>
      <c r="GCH20"/>
      <c r="GCI20"/>
      <c r="GCJ20"/>
      <c r="GCK20"/>
      <c r="GCL20"/>
      <c r="GCM20"/>
      <c r="GCN20"/>
      <c r="GCO20"/>
      <c r="GCP20"/>
      <c r="GCQ20"/>
      <c r="GCR20"/>
      <c r="GCS20"/>
      <c r="GCT20"/>
      <c r="GCU20"/>
      <c r="GCV20"/>
      <c r="GCW20"/>
      <c r="GCX20"/>
      <c r="GCY20"/>
      <c r="GCZ20"/>
      <c r="GDA20"/>
      <c r="GDB20"/>
      <c r="GDC20"/>
      <c r="GDD20"/>
      <c r="GDE20"/>
      <c r="GDF20"/>
      <c r="GDG20"/>
      <c r="GDH20"/>
      <c r="GDI20"/>
      <c r="GDJ20"/>
      <c r="GDK20"/>
      <c r="GDL20"/>
      <c r="GDM20"/>
      <c r="GDN20"/>
      <c r="GDO20"/>
      <c r="GDP20"/>
      <c r="GDQ20"/>
      <c r="GDR20"/>
      <c r="GDS20"/>
      <c r="GDT20"/>
      <c r="GDU20"/>
      <c r="GDV20"/>
      <c r="GDW20"/>
      <c r="GDX20"/>
      <c r="GDY20"/>
      <c r="GDZ20"/>
      <c r="GEA20"/>
      <c r="GEB20"/>
      <c r="GEC20"/>
      <c r="GED20"/>
      <c r="GEE20"/>
      <c r="GEF20"/>
      <c r="GEG20"/>
      <c r="GEH20"/>
      <c r="GEI20"/>
      <c r="GEJ20"/>
      <c r="GEK20"/>
      <c r="GEL20"/>
      <c r="GEM20"/>
      <c r="GEN20"/>
      <c r="GEO20"/>
      <c r="GEP20"/>
      <c r="GEQ20"/>
      <c r="GER20"/>
      <c r="GES20"/>
      <c r="GET20"/>
      <c r="GEU20"/>
      <c r="GEV20"/>
      <c r="GEW20"/>
      <c r="GEX20"/>
      <c r="GEY20"/>
      <c r="GEZ20"/>
      <c r="GFA20"/>
      <c r="GFB20"/>
      <c r="GFC20"/>
      <c r="GFD20"/>
      <c r="GFE20"/>
      <c r="GFF20"/>
      <c r="GFG20"/>
      <c r="GFH20"/>
      <c r="GFI20"/>
      <c r="GFJ20"/>
      <c r="GFK20"/>
      <c r="GFL20"/>
      <c r="GFM20"/>
      <c r="GFN20"/>
      <c r="GFO20"/>
      <c r="GFP20"/>
      <c r="GFQ20"/>
      <c r="GFR20"/>
      <c r="GFS20"/>
      <c r="GFT20"/>
      <c r="GFU20"/>
      <c r="GFV20"/>
      <c r="GFW20"/>
      <c r="GFX20"/>
      <c r="GFY20"/>
      <c r="GFZ20"/>
      <c r="GGA20"/>
      <c r="GGB20"/>
      <c r="GGC20"/>
      <c r="GGD20"/>
      <c r="GGE20"/>
      <c r="GGF20"/>
      <c r="GGG20"/>
      <c r="GGH20"/>
      <c r="GGI20"/>
      <c r="GGJ20"/>
      <c r="GGK20"/>
      <c r="GGL20"/>
      <c r="GGM20"/>
      <c r="GGN20"/>
      <c r="GGO20"/>
      <c r="GGP20"/>
      <c r="GGQ20"/>
      <c r="GGR20"/>
      <c r="GGS20"/>
      <c r="GGT20"/>
      <c r="GGU20"/>
      <c r="GGV20"/>
      <c r="GGW20"/>
      <c r="GGX20"/>
      <c r="GGY20"/>
      <c r="GGZ20"/>
      <c r="GHA20"/>
      <c r="GHB20"/>
      <c r="GHC20"/>
      <c r="GHD20"/>
      <c r="GHE20"/>
      <c r="GHF20"/>
      <c r="GHG20"/>
      <c r="GHH20"/>
      <c r="GHI20"/>
      <c r="GHJ20"/>
      <c r="GHK20"/>
      <c r="GHL20"/>
      <c r="GHM20"/>
      <c r="GHN20"/>
      <c r="GHO20"/>
      <c r="GHP20"/>
      <c r="GHQ20"/>
      <c r="GHR20"/>
      <c r="GHS20"/>
      <c r="GHT20"/>
      <c r="GHU20"/>
      <c r="GHV20"/>
      <c r="GHW20"/>
      <c r="GHX20"/>
      <c r="GHY20"/>
      <c r="GHZ20"/>
      <c r="GIA20"/>
      <c r="GIB20"/>
      <c r="GIC20"/>
      <c r="GID20"/>
      <c r="GIE20"/>
      <c r="GIF20"/>
      <c r="GIG20"/>
      <c r="GIH20"/>
      <c r="GII20"/>
      <c r="GIJ20"/>
      <c r="GIK20"/>
      <c r="GIL20"/>
      <c r="GIM20"/>
      <c r="GIN20"/>
      <c r="GIO20"/>
      <c r="GIP20"/>
      <c r="GIQ20"/>
      <c r="GIR20"/>
      <c r="GIS20"/>
      <c r="GIT20"/>
      <c r="GIU20"/>
      <c r="GIV20"/>
      <c r="GIW20"/>
      <c r="GIX20"/>
      <c r="GIY20"/>
      <c r="GIZ20"/>
      <c r="GJA20"/>
      <c r="GJB20"/>
      <c r="GJC20"/>
      <c r="GJD20"/>
      <c r="GJE20"/>
      <c r="GJF20"/>
      <c r="GJG20"/>
      <c r="GJH20"/>
      <c r="GJI20"/>
      <c r="GJJ20"/>
      <c r="GJK20"/>
      <c r="GJL20"/>
      <c r="GJM20"/>
      <c r="GJN20"/>
      <c r="GJO20"/>
      <c r="GJP20"/>
      <c r="GJQ20"/>
      <c r="GJR20"/>
      <c r="GJS20"/>
      <c r="GJT20"/>
      <c r="GJU20"/>
      <c r="GJV20"/>
      <c r="GJW20"/>
      <c r="GJX20"/>
      <c r="GJY20"/>
      <c r="GJZ20"/>
      <c r="GKA20"/>
      <c r="GKB20"/>
      <c r="GKC20"/>
      <c r="GKD20"/>
      <c r="GKE20"/>
      <c r="GKF20"/>
      <c r="GKG20"/>
      <c r="GKH20"/>
      <c r="GKI20"/>
      <c r="GKJ20"/>
      <c r="GKK20"/>
      <c r="GKL20"/>
      <c r="GKM20"/>
      <c r="GKN20"/>
      <c r="GKO20"/>
      <c r="GKP20"/>
      <c r="GKQ20"/>
      <c r="GKR20"/>
      <c r="GKS20"/>
      <c r="GKT20"/>
      <c r="GKU20"/>
      <c r="GKV20"/>
      <c r="GKW20"/>
      <c r="GKX20"/>
      <c r="GKY20"/>
      <c r="GKZ20"/>
      <c r="GLA20"/>
      <c r="GLB20"/>
      <c r="GLC20"/>
      <c r="GLD20"/>
      <c r="GLE20"/>
      <c r="GLF20"/>
      <c r="GLG20"/>
      <c r="GLH20"/>
      <c r="GLI20"/>
      <c r="GLJ20"/>
      <c r="GLK20"/>
      <c r="GLL20"/>
      <c r="GLM20"/>
      <c r="GLN20"/>
      <c r="GLO20"/>
      <c r="GLP20"/>
      <c r="GLQ20"/>
      <c r="GLR20"/>
      <c r="GLS20"/>
      <c r="GLT20"/>
      <c r="GLU20"/>
      <c r="GLV20"/>
      <c r="GLW20"/>
      <c r="GLX20"/>
      <c r="GLY20"/>
      <c r="GLZ20"/>
      <c r="GMA20"/>
      <c r="GMB20"/>
      <c r="GMC20"/>
      <c r="GMD20"/>
      <c r="GME20"/>
      <c r="GMF20"/>
      <c r="GMG20"/>
      <c r="GMH20"/>
      <c r="GMI20"/>
      <c r="GMJ20"/>
      <c r="GMK20"/>
      <c r="GML20"/>
      <c r="GMM20"/>
      <c r="GMN20"/>
      <c r="GMO20"/>
      <c r="GMP20"/>
      <c r="GMQ20"/>
      <c r="GMR20"/>
      <c r="GMS20"/>
      <c r="GMT20"/>
      <c r="GMU20"/>
      <c r="GMV20"/>
      <c r="GMW20"/>
      <c r="GMX20"/>
      <c r="GMY20"/>
      <c r="GMZ20"/>
      <c r="GNA20"/>
      <c r="GNB20"/>
      <c r="GNC20"/>
      <c r="GND20"/>
      <c r="GNE20"/>
      <c r="GNF20"/>
      <c r="GNG20"/>
      <c r="GNH20"/>
      <c r="GNI20"/>
      <c r="GNJ20"/>
      <c r="GNK20"/>
      <c r="GNL20"/>
      <c r="GNM20"/>
      <c r="GNN20"/>
      <c r="GNO20"/>
      <c r="GNP20"/>
      <c r="GNQ20"/>
      <c r="GNR20"/>
      <c r="GNS20"/>
      <c r="GNT20"/>
      <c r="GNU20"/>
      <c r="GNV20"/>
      <c r="GNW20"/>
      <c r="GNX20"/>
      <c r="GNY20"/>
      <c r="GNZ20"/>
      <c r="GOA20"/>
      <c r="GOB20"/>
      <c r="GOC20"/>
      <c r="GOD20"/>
      <c r="GOE20"/>
      <c r="GOF20"/>
      <c r="GOG20"/>
      <c r="GOH20"/>
      <c r="GOI20"/>
      <c r="GOJ20"/>
      <c r="GOK20"/>
      <c r="GOL20"/>
      <c r="GOM20"/>
      <c r="GON20"/>
      <c r="GOO20"/>
      <c r="GOP20"/>
      <c r="GOQ20"/>
      <c r="GOR20"/>
      <c r="GOS20"/>
      <c r="GOT20"/>
      <c r="GOU20"/>
      <c r="GOV20"/>
      <c r="GOW20"/>
      <c r="GOX20"/>
      <c r="GOY20"/>
      <c r="GOZ20"/>
      <c r="GPA20"/>
      <c r="GPB20"/>
      <c r="GPC20"/>
      <c r="GPD20"/>
      <c r="GPE20"/>
      <c r="GPF20"/>
      <c r="GPG20"/>
      <c r="GPH20"/>
      <c r="GPI20"/>
      <c r="GPJ20"/>
      <c r="GPK20"/>
      <c r="GPL20"/>
      <c r="GPM20"/>
      <c r="GPN20"/>
      <c r="GPO20"/>
      <c r="GPP20"/>
      <c r="GPQ20"/>
      <c r="GPR20"/>
      <c r="GPS20"/>
      <c r="GPT20"/>
      <c r="GPU20"/>
      <c r="GPV20"/>
      <c r="GPW20"/>
      <c r="GPX20"/>
      <c r="GPY20"/>
      <c r="GPZ20"/>
      <c r="GQA20"/>
      <c r="GQB20"/>
      <c r="GQC20"/>
      <c r="GQD20"/>
      <c r="GQE20"/>
      <c r="GQF20"/>
      <c r="GQG20"/>
      <c r="GQH20"/>
      <c r="GQI20"/>
      <c r="GQJ20"/>
      <c r="GQK20"/>
      <c r="GQL20"/>
      <c r="GQM20"/>
      <c r="GQN20"/>
      <c r="GQO20"/>
      <c r="GQP20"/>
      <c r="GQQ20"/>
      <c r="GQR20"/>
      <c r="GQS20"/>
      <c r="GQT20"/>
      <c r="GQU20"/>
      <c r="GQV20"/>
      <c r="GQW20"/>
      <c r="GQX20"/>
      <c r="GQY20"/>
      <c r="GQZ20"/>
      <c r="GRA20"/>
      <c r="GRB20"/>
      <c r="GRC20"/>
      <c r="GRD20"/>
      <c r="GRE20"/>
      <c r="GRF20"/>
      <c r="GRG20"/>
      <c r="GRH20"/>
      <c r="GRI20"/>
      <c r="GRJ20"/>
      <c r="GRK20"/>
      <c r="GRL20"/>
      <c r="GRM20"/>
      <c r="GRN20"/>
      <c r="GRO20"/>
      <c r="GRP20"/>
      <c r="GRQ20"/>
      <c r="GRR20"/>
      <c r="GRS20"/>
      <c r="GRT20"/>
      <c r="GRU20"/>
      <c r="GRV20"/>
      <c r="GRW20"/>
      <c r="GRX20"/>
      <c r="GRY20"/>
      <c r="GRZ20"/>
      <c r="GSA20"/>
      <c r="GSB20"/>
      <c r="GSC20"/>
      <c r="GSD20"/>
      <c r="GSE20"/>
      <c r="GSF20"/>
      <c r="GSG20"/>
      <c r="GSH20"/>
      <c r="GSI20"/>
      <c r="GSJ20"/>
      <c r="GSK20"/>
      <c r="GSL20"/>
      <c r="GSM20"/>
      <c r="GSN20"/>
      <c r="GSO20"/>
      <c r="GSP20"/>
      <c r="GSQ20"/>
      <c r="GSR20"/>
      <c r="GSS20"/>
      <c r="GST20"/>
      <c r="GSU20"/>
      <c r="GSV20"/>
      <c r="GSW20"/>
      <c r="GSX20"/>
      <c r="GSY20"/>
      <c r="GSZ20"/>
      <c r="GTA20"/>
      <c r="GTB20"/>
      <c r="GTC20"/>
      <c r="GTD20"/>
      <c r="GTE20"/>
      <c r="GTF20"/>
      <c r="GTG20"/>
      <c r="GTH20"/>
      <c r="GTI20"/>
      <c r="GTJ20"/>
      <c r="GTK20"/>
      <c r="GTL20"/>
      <c r="GTM20"/>
      <c r="GTN20"/>
      <c r="GTO20"/>
      <c r="GTP20"/>
      <c r="GTQ20"/>
      <c r="GTR20"/>
      <c r="GTS20"/>
      <c r="GTT20"/>
      <c r="GTU20"/>
      <c r="GTV20"/>
      <c r="GTW20"/>
      <c r="GTX20"/>
      <c r="GTY20"/>
      <c r="GTZ20"/>
      <c r="GUA20"/>
      <c r="GUB20"/>
      <c r="GUC20"/>
      <c r="GUD20"/>
      <c r="GUE20"/>
      <c r="GUF20"/>
      <c r="GUG20"/>
      <c r="GUH20"/>
      <c r="GUI20"/>
      <c r="GUJ20"/>
      <c r="GUK20"/>
      <c r="GUL20"/>
      <c r="GUM20"/>
      <c r="GUN20"/>
      <c r="GUO20"/>
      <c r="GUP20"/>
      <c r="GUQ20"/>
      <c r="GUR20"/>
      <c r="GUS20"/>
      <c r="GUT20"/>
      <c r="GUU20"/>
      <c r="GUV20"/>
      <c r="GUW20"/>
      <c r="GUX20"/>
      <c r="GUY20"/>
      <c r="GUZ20"/>
      <c r="GVA20"/>
      <c r="GVB20"/>
      <c r="GVC20"/>
      <c r="GVD20"/>
      <c r="GVE20"/>
      <c r="GVF20"/>
      <c r="GVG20"/>
      <c r="GVH20"/>
      <c r="GVI20"/>
      <c r="GVJ20"/>
      <c r="GVK20"/>
      <c r="GVL20"/>
      <c r="GVM20"/>
      <c r="GVN20"/>
      <c r="GVO20"/>
      <c r="GVP20"/>
      <c r="GVQ20"/>
      <c r="GVR20"/>
      <c r="GVS20"/>
      <c r="GVT20"/>
      <c r="GVU20"/>
      <c r="GVV20"/>
      <c r="GVW20"/>
      <c r="GVX20"/>
      <c r="GVY20"/>
      <c r="GVZ20"/>
      <c r="GWA20"/>
      <c r="GWB20"/>
      <c r="GWC20"/>
      <c r="GWD20"/>
      <c r="GWE20"/>
      <c r="GWF20"/>
      <c r="GWG20"/>
      <c r="GWH20"/>
      <c r="GWI20"/>
      <c r="GWJ20"/>
      <c r="GWK20"/>
      <c r="GWL20"/>
      <c r="GWM20"/>
      <c r="GWN20"/>
      <c r="GWO20"/>
      <c r="GWP20"/>
      <c r="GWQ20"/>
      <c r="GWR20"/>
      <c r="GWS20"/>
      <c r="GWT20"/>
      <c r="GWU20"/>
      <c r="GWV20"/>
      <c r="GWW20"/>
      <c r="GWX20"/>
      <c r="GWY20"/>
      <c r="GWZ20"/>
      <c r="GXA20"/>
      <c r="GXB20"/>
      <c r="GXC20"/>
      <c r="GXD20"/>
      <c r="GXE20"/>
      <c r="GXF20"/>
      <c r="GXG20"/>
      <c r="GXH20"/>
      <c r="GXI20"/>
      <c r="GXJ20"/>
      <c r="GXK20"/>
      <c r="GXL20"/>
      <c r="GXM20"/>
      <c r="GXN20"/>
      <c r="GXO20"/>
      <c r="GXP20"/>
      <c r="GXQ20"/>
      <c r="GXR20"/>
      <c r="GXS20"/>
      <c r="GXT20"/>
      <c r="GXU20"/>
      <c r="GXV20"/>
      <c r="GXW20"/>
      <c r="GXX20"/>
      <c r="GXY20"/>
      <c r="GXZ20"/>
      <c r="GYA20"/>
      <c r="GYB20"/>
      <c r="GYC20"/>
      <c r="GYD20"/>
      <c r="GYE20"/>
      <c r="GYF20"/>
      <c r="GYG20"/>
      <c r="GYH20"/>
      <c r="GYI20"/>
      <c r="GYJ20"/>
      <c r="GYK20"/>
      <c r="GYL20"/>
      <c r="GYM20"/>
      <c r="GYN20"/>
      <c r="GYO20"/>
      <c r="GYP20"/>
      <c r="GYQ20"/>
      <c r="GYR20"/>
      <c r="GYS20"/>
      <c r="GYT20"/>
      <c r="GYU20"/>
      <c r="GYV20"/>
      <c r="GYW20"/>
      <c r="GYX20"/>
      <c r="GYY20"/>
      <c r="GYZ20"/>
      <c r="GZA20"/>
      <c r="GZB20"/>
      <c r="GZC20"/>
      <c r="GZD20"/>
      <c r="GZE20"/>
      <c r="GZF20"/>
      <c r="GZG20"/>
      <c r="GZH20"/>
      <c r="GZI20"/>
      <c r="GZJ20"/>
      <c r="GZK20"/>
      <c r="GZL20"/>
      <c r="GZM20"/>
      <c r="GZN20"/>
      <c r="GZO20"/>
      <c r="GZP20"/>
      <c r="GZQ20"/>
      <c r="GZR20"/>
      <c r="GZS20"/>
      <c r="GZT20"/>
      <c r="GZU20"/>
      <c r="GZV20"/>
      <c r="GZW20"/>
      <c r="GZX20"/>
      <c r="GZY20"/>
      <c r="GZZ20"/>
      <c r="HAA20"/>
      <c r="HAB20"/>
      <c r="HAC20"/>
      <c r="HAD20"/>
      <c r="HAE20"/>
      <c r="HAF20"/>
      <c r="HAG20"/>
      <c r="HAH20"/>
      <c r="HAI20"/>
      <c r="HAJ20"/>
      <c r="HAK20"/>
      <c r="HAL20"/>
      <c r="HAM20"/>
      <c r="HAN20"/>
      <c r="HAO20"/>
      <c r="HAP20"/>
      <c r="HAQ20"/>
      <c r="HAR20"/>
      <c r="HAS20"/>
      <c r="HAT20"/>
      <c r="HAU20"/>
      <c r="HAV20"/>
      <c r="HAW20"/>
      <c r="HAX20"/>
      <c r="HAY20"/>
      <c r="HAZ20"/>
      <c r="HBA20"/>
      <c r="HBB20"/>
      <c r="HBC20"/>
      <c r="HBD20"/>
      <c r="HBE20"/>
      <c r="HBF20"/>
      <c r="HBG20"/>
      <c r="HBH20"/>
      <c r="HBI20"/>
      <c r="HBJ20"/>
      <c r="HBK20"/>
      <c r="HBL20"/>
      <c r="HBM20"/>
      <c r="HBN20"/>
      <c r="HBO20"/>
      <c r="HBP20"/>
      <c r="HBQ20"/>
      <c r="HBR20"/>
      <c r="HBS20"/>
      <c r="HBT20"/>
      <c r="HBU20"/>
      <c r="HBV20"/>
      <c r="HBW20"/>
      <c r="HBX20"/>
      <c r="HBY20"/>
      <c r="HBZ20"/>
      <c r="HCA20"/>
      <c r="HCB20"/>
      <c r="HCC20"/>
      <c r="HCD20"/>
      <c r="HCE20"/>
      <c r="HCF20"/>
      <c r="HCG20"/>
      <c r="HCH20"/>
      <c r="HCI20"/>
      <c r="HCJ20"/>
      <c r="HCK20"/>
      <c r="HCL20"/>
      <c r="HCM20"/>
      <c r="HCN20"/>
      <c r="HCO20"/>
      <c r="HCP20"/>
      <c r="HCQ20"/>
      <c r="HCR20"/>
      <c r="HCS20"/>
      <c r="HCT20"/>
      <c r="HCU20"/>
      <c r="HCV20"/>
      <c r="HCW20"/>
      <c r="HCX20"/>
      <c r="HCY20"/>
      <c r="HCZ20"/>
      <c r="HDA20"/>
      <c r="HDB20"/>
      <c r="HDC20"/>
      <c r="HDD20"/>
      <c r="HDE20"/>
      <c r="HDF20"/>
      <c r="HDG20"/>
      <c r="HDH20"/>
      <c r="HDI20"/>
      <c r="HDJ20"/>
      <c r="HDK20"/>
      <c r="HDL20"/>
      <c r="HDM20"/>
      <c r="HDN20"/>
      <c r="HDO20"/>
      <c r="HDP20"/>
      <c r="HDQ20"/>
      <c r="HDR20"/>
      <c r="HDS20"/>
      <c r="HDT20"/>
      <c r="HDU20"/>
      <c r="HDV20"/>
      <c r="HDW20"/>
      <c r="HDX20"/>
      <c r="HDY20"/>
      <c r="HDZ20"/>
      <c r="HEA20"/>
      <c r="HEB20"/>
      <c r="HEC20"/>
      <c r="HED20"/>
      <c r="HEE20"/>
      <c r="HEF20"/>
      <c r="HEG20"/>
      <c r="HEH20"/>
      <c r="HEI20"/>
      <c r="HEJ20"/>
      <c r="HEK20"/>
      <c r="HEL20"/>
      <c r="HEM20"/>
      <c r="HEN20"/>
      <c r="HEO20"/>
      <c r="HEP20"/>
      <c r="HEQ20"/>
      <c r="HER20"/>
      <c r="HES20"/>
      <c r="HET20"/>
      <c r="HEU20"/>
      <c r="HEV20"/>
      <c r="HEW20"/>
      <c r="HEX20"/>
      <c r="HEY20"/>
      <c r="HEZ20"/>
      <c r="HFA20"/>
      <c r="HFB20"/>
      <c r="HFC20"/>
      <c r="HFD20"/>
      <c r="HFE20"/>
      <c r="HFF20"/>
      <c r="HFG20"/>
      <c r="HFH20"/>
      <c r="HFI20"/>
      <c r="HFJ20"/>
      <c r="HFK20"/>
      <c r="HFL20"/>
      <c r="HFM20"/>
      <c r="HFN20"/>
      <c r="HFO20"/>
      <c r="HFP20"/>
      <c r="HFQ20"/>
      <c r="HFR20"/>
      <c r="HFS20"/>
      <c r="HFT20"/>
      <c r="HFU20"/>
      <c r="HFV20"/>
      <c r="HFW20"/>
      <c r="HFX20"/>
      <c r="HFY20"/>
      <c r="HFZ20"/>
      <c r="HGA20"/>
      <c r="HGB20"/>
      <c r="HGC20"/>
      <c r="HGD20"/>
      <c r="HGE20"/>
      <c r="HGF20"/>
      <c r="HGG20"/>
      <c r="HGH20"/>
      <c r="HGI20"/>
      <c r="HGJ20"/>
      <c r="HGK20"/>
      <c r="HGL20"/>
      <c r="HGM20"/>
      <c r="HGN20"/>
      <c r="HGO20"/>
      <c r="HGP20"/>
      <c r="HGQ20"/>
      <c r="HGR20"/>
      <c r="HGS20"/>
      <c r="HGT20"/>
      <c r="HGU20"/>
      <c r="HGV20"/>
      <c r="HGW20"/>
      <c r="HGX20"/>
      <c r="HGY20"/>
      <c r="HGZ20"/>
      <c r="HHA20"/>
      <c r="HHB20"/>
      <c r="HHC20"/>
      <c r="HHD20"/>
      <c r="HHE20"/>
      <c r="HHF20"/>
      <c r="HHG20"/>
      <c r="HHH20"/>
      <c r="HHI20"/>
      <c r="HHJ20"/>
      <c r="HHK20"/>
      <c r="HHL20"/>
      <c r="HHM20"/>
      <c r="HHN20"/>
      <c r="HHO20"/>
      <c r="HHP20"/>
      <c r="HHQ20"/>
      <c r="HHR20"/>
      <c r="HHS20"/>
      <c r="HHT20"/>
      <c r="HHU20"/>
      <c r="HHV20"/>
      <c r="HHW20"/>
      <c r="HHX20"/>
      <c r="HHY20"/>
      <c r="HHZ20"/>
      <c r="HIA20"/>
      <c r="HIB20"/>
      <c r="HIC20"/>
      <c r="HID20"/>
      <c r="HIE20"/>
      <c r="HIF20"/>
      <c r="HIG20"/>
      <c r="HIH20"/>
      <c r="HII20"/>
      <c r="HIJ20"/>
      <c r="HIK20"/>
      <c r="HIL20"/>
      <c r="HIM20"/>
      <c r="HIN20"/>
      <c r="HIO20"/>
      <c r="HIP20"/>
      <c r="HIQ20"/>
      <c r="HIR20"/>
      <c r="HIS20"/>
      <c r="HIT20"/>
      <c r="HIU20"/>
      <c r="HIV20"/>
      <c r="HIW20"/>
      <c r="HIX20"/>
      <c r="HIY20"/>
      <c r="HIZ20"/>
      <c r="HJA20"/>
      <c r="HJB20"/>
      <c r="HJC20"/>
      <c r="HJD20"/>
      <c r="HJE20"/>
      <c r="HJF20"/>
      <c r="HJG20"/>
      <c r="HJH20"/>
      <c r="HJI20"/>
      <c r="HJJ20"/>
      <c r="HJK20"/>
      <c r="HJL20"/>
      <c r="HJM20"/>
      <c r="HJN20"/>
      <c r="HJO20"/>
      <c r="HJP20"/>
      <c r="HJQ20"/>
      <c r="HJR20"/>
      <c r="HJS20"/>
      <c r="HJT20"/>
      <c r="HJU20"/>
      <c r="HJV20"/>
      <c r="HJW20"/>
      <c r="HJX20"/>
      <c r="HJY20"/>
      <c r="HJZ20"/>
      <c r="HKA20"/>
      <c r="HKB20"/>
      <c r="HKC20"/>
      <c r="HKD20"/>
      <c r="HKE20"/>
      <c r="HKF20"/>
      <c r="HKG20"/>
      <c r="HKH20"/>
      <c r="HKI20"/>
      <c r="HKJ20"/>
      <c r="HKK20"/>
      <c r="HKL20"/>
      <c r="HKM20"/>
      <c r="HKN20"/>
      <c r="HKO20"/>
      <c r="HKP20"/>
      <c r="HKQ20"/>
      <c r="HKR20"/>
      <c r="HKS20"/>
      <c r="HKT20"/>
      <c r="HKU20"/>
      <c r="HKV20"/>
      <c r="HKW20"/>
      <c r="HKX20"/>
      <c r="HKY20"/>
      <c r="HKZ20"/>
      <c r="HLA20"/>
      <c r="HLB20"/>
      <c r="HLC20"/>
      <c r="HLD20"/>
      <c r="HLE20"/>
      <c r="HLF20"/>
      <c r="HLG20"/>
      <c r="HLH20"/>
      <c r="HLI20"/>
      <c r="HLJ20"/>
      <c r="HLK20"/>
      <c r="HLL20"/>
      <c r="HLM20"/>
      <c r="HLN20"/>
      <c r="HLO20"/>
      <c r="HLP20"/>
      <c r="HLQ20"/>
      <c r="HLR20"/>
      <c r="HLS20"/>
      <c r="HLT20"/>
      <c r="HLU20"/>
      <c r="HLV20"/>
      <c r="HLW20"/>
      <c r="HLX20"/>
      <c r="HLY20"/>
      <c r="HLZ20"/>
      <c r="HMA20"/>
      <c r="HMB20"/>
      <c r="HMC20"/>
      <c r="HMD20"/>
      <c r="HME20"/>
      <c r="HMF20"/>
      <c r="HMG20"/>
      <c r="HMH20"/>
      <c r="HMI20"/>
      <c r="HMJ20"/>
      <c r="HMK20"/>
      <c r="HML20"/>
      <c r="HMM20"/>
      <c r="HMN20"/>
      <c r="HMO20"/>
      <c r="HMP20"/>
      <c r="HMQ20"/>
      <c r="HMR20"/>
      <c r="HMS20"/>
      <c r="HMT20"/>
      <c r="HMU20"/>
      <c r="HMV20"/>
      <c r="HMW20"/>
      <c r="HMX20"/>
      <c r="HMY20"/>
      <c r="HMZ20"/>
      <c r="HNA20"/>
      <c r="HNB20"/>
      <c r="HNC20"/>
      <c r="HND20"/>
      <c r="HNE20"/>
      <c r="HNF20"/>
      <c r="HNG20"/>
      <c r="HNH20"/>
      <c r="HNI20"/>
      <c r="HNJ20"/>
      <c r="HNK20"/>
      <c r="HNL20"/>
      <c r="HNM20"/>
      <c r="HNN20"/>
      <c r="HNO20"/>
      <c r="HNP20"/>
      <c r="HNQ20"/>
      <c r="HNR20"/>
      <c r="HNS20"/>
      <c r="HNT20"/>
      <c r="HNU20"/>
      <c r="HNV20"/>
      <c r="HNW20"/>
      <c r="HNX20"/>
      <c r="HNY20"/>
      <c r="HNZ20"/>
      <c r="HOA20"/>
      <c r="HOB20"/>
      <c r="HOC20"/>
      <c r="HOD20"/>
      <c r="HOE20"/>
      <c r="HOF20"/>
      <c r="HOG20"/>
      <c r="HOH20"/>
      <c r="HOI20"/>
      <c r="HOJ20"/>
      <c r="HOK20"/>
      <c r="HOL20"/>
      <c r="HOM20"/>
      <c r="HON20"/>
      <c r="HOO20"/>
      <c r="HOP20"/>
      <c r="HOQ20"/>
      <c r="HOR20"/>
      <c r="HOS20"/>
      <c r="HOT20"/>
      <c r="HOU20"/>
      <c r="HOV20"/>
      <c r="HOW20"/>
      <c r="HOX20"/>
      <c r="HOY20"/>
      <c r="HOZ20"/>
      <c r="HPA20"/>
      <c r="HPB20"/>
      <c r="HPC20"/>
      <c r="HPD20"/>
      <c r="HPE20"/>
      <c r="HPF20"/>
      <c r="HPG20"/>
      <c r="HPH20"/>
      <c r="HPI20"/>
      <c r="HPJ20"/>
      <c r="HPK20"/>
      <c r="HPL20"/>
      <c r="HPM20"/>
      <c r="HPN20"/>
      <c r="HPO20"/>
      <c r="HPP20"/>
      <c r="HPQ20"/>
      <c r="HPR20"/>
      <c r="HPS20"/>
      <c r="HPT20"/>
      <c r="HPU20"/>
      <c r="HPV20"/>
      <c r="HPW20"/>
      <c r="HPX20"/>
      <c r="HPY20"/>
      <c r="HPZ20"/>
      <c r="HQA20"/>
      <c r="HQB20"/>
      <c r="HQC20"/>
      <c r="HQD20"/>
      <c r="HQE20"/>
      <c r="HQF20"/>
      <c r="HQG20"/>
      <c r="HQH20"/>
      <c r="HQI20"/>
      <c r="HQJ20"/>
      <c r="HQK20"/>
      <c r="HQL20"/>
      <c r="HQM20"/>
      <c r="HQN20"/>
      <c r="HQO20"/>
      <c r="HQP20"/>
      <c r="HQQ20"/>
      <c r="HQR20"/>
      <c r="HQS20"/>
      <c r="HQT20"/>
      <c r="HQU20"/>
      <c r="HQV20"/>
      <c r="HQW20"/>
      <c r="HQX20"/>
      <c r="HQY20"/>
      <c r="HQZ20"/>
      <c r="HRA20"/>
      <c r="HRB20"/>
      <c r="HRC20"/>
      <c r="HRD20"/>
      <c r="HRE20"/>
      <c r="HRF20"/>
      <c r="HRG20"/>
      <c r="HRH20"/>
      <c r="HRI20"/>
      <c r="HRJ20"/>
      <c r="HRK20"/>
      <c r="HRL20"/>
      <c r="HRM20"/>
      <c r="HRN20"/>
      <c r="HRO20"/>
      <c r="HRP20"/>
      <c r="HRQ20"/>
      <c r="HRR20"/>
      <c r="HRS20"/>
      <c r="HRT20"/>
      <c r="HRU20"/>
      <c r="HRV20"/>
      <c r="HRW20"/>
      <c r="HRX20"/>
      <c r="HRY20"/>
      <c r="HRZ20"/>
      <c r="HSA20"/>
      <c r="HSB20"/>
      <c r="HSC20"/>
      <c r="HSD20"/>
      <c r="HSE20"/>
      <c r="HSF20"/>
      <c r="HSG20"/>
      <c r="HSH20"/>
      <c r="HSI20"/>
      <c r="HSJ20"/>
      <c r="HSK20"/>
      <c r="HSL20"/>
      <c r="HSM20"/>
      <c r="HSN20"/>
      <c r="HSO20"/>
      <c r="HSP20"/>
      <c r="HSQ20"/>
      <c r="HSR20"/>
      <c r="HSS20"/>
      <c r="HST20"/>
      <c r="HSU20"/>
      <c r="HSV20"/>
      <c r="HSW20"/>
      <c r="HSX20"/>
      <c r="HSY20"/>
      <c r="HSZ20"/>
      <c r="HTA20"/>
      <c r="HTB20"/>
      <c r="HTC20"/>
      <c r="HTD20"/>
      <c r="HTE20"/>
      <c r="HTF20"/>
      <c r="HTG20"/>
      <c r="HTH20"/>
      <c r="HTI20"/>
      <c r="HTJ20"/>
      <c r="HTK20"/>
      <c r="HTL20"/>
      <c r="HTM20"/>
      <c r="HTN20"/>
      <c r="HTO20"/>
      <c r="HTP20"/>
      <c r="HTQ20"/>
      <c r="HTR20"/>
      <c r="HTS20"/>
      <c r="HTT20"/>
      <c r="HTU20"/>
      <c r="HTV20"/>
      <c r="HTW20"/>
      <c r="HTX20"/>
      <c r="HTY20"/>
      <c r="HTZ20"/>
      <c r="HUA20"/>
      <c r="HUB20"/>
      <c r="HUC20"/>
      <c r="HUD20"/>
      <c r="HUE20"/>
      <c r="HUF20"/>
      <c r="HUG20"/>
      <c r="HUH20"/>
      <c r="HUI20"/>
      <c r="HUJ20"/>
      <c r="HUK20"/>
      <c r="HUL20"/>
      <c r="HUM20"/>
      <c r="HUN20"/>
      <c r="HUO20"/>
      <c r="HUP20"/>
      <c r="HUQ20"/>
      <c r="HUR20"/>
      <c r="HUS20"/>
      <c r="HUT20"/>
      <c r="HUU20"/>
      <c r="HUV20"/>
      <c r="HUW20"/>
      <c r="HUX20"/>
      <c r="HUY20"/>
      <c r="HUZ20"/>
      <c r="HVA20"/>
      <c r="HVB20"/>
      <c r="HVC20"/>
      <c r="HVD20"/>
      <c r="HVE20"/>
      <c r="HVF20"/>
      <c r="HVG20"/>
      <c r="HVH20"/>
      <c r="HVI20"/>
      <c r="HVJ20"/>
      <c r="HVK20"/>
      <c r="HVL20"/>
      <c r="HVM20"/>
      <c r="HVN20"/>
      <c r="HVO20"/>
      <c r="HVP20"/>
      <c r="HVQ20"/>
      <c r="HVR20"/>
      <c r="HVS20"/>
      <c r="HVT20"/>
      <c r="HVU20"/>
      <c r="HVV20"/>
      <c r="HVW20"/>
      <c r="HVX20"/>
      <c r="HVY20"/>
      <c r="HVZ20"/>
      <c r="HWA20"/>
      <c r="HWB20"/>
      <c r="HWC20"/>
      <c r="HWD20"/>
      <c r="HWE20"/>
      <c r="HWF20"/>
      <c r="HWG20"/>
      <c r="HWH20"/>
      <c r="HWI20"/>
      <c r="HWJ20"/>
      <c r="HWK20"/>
      <c r="HWL20"/>
      <c r="HWM20"/>
      <c r="HWN20"/>
      <c r="HWO20"/>
      <c r="HWP20"/>
      <c r="HWQ20"/>
      <c r="HWR20"/>
      <c r="HWS20"/>
      <c r="HWT20"/>
      <c r="HWU20"/>
      <c r="HWV20"/>
      <c r="HWW20"/>
      <c r="HWX20"/>
      <c r="HWY20"/>
      <c r="HWZ20"/>
      <c r="HXA20"/>
      <c r="HXB20"/>
      <c r="HXC20"/>
      <c r="HXD20"/>
      <c r="HXE20"/>
      <c r="HXF20"/>
      <c r="HXG20"/>
      <c r="HXH20"/>
      <c r="HXI20"/>
      <c r="HXJ20"/>
      <c r="HXK20"/>
      <c r="HXL20"/>
      <c r="HXM20"/>
      <c r="HXN20"/>
      <c r="HXO20"/>
      <c r="HXP20"/>
      <c r="HXQ20"/>
      <c r="HXR20"/>
      <c r="HXS20"/>
      <c r="HXT20"/>
      <c r="HXU20"/>
      <c r="HXV20"/>
      <c r="HXW20"/>
      <c r="HXX20"/>
      <c r="HXY20"/>
      <c r="HXZ20"/>
      <c r="HYA20"/>
      <c r="HYB20"/>
      <c r="HYC20"/>
      <c r="HYD20"/>
      <c r="HYE20"/>
      <c r="HYF20"/>
      <c r="HYG20"/>
      <c r="HYH20"/>
      <c r="HYI20"/>
      <c r="HYJ20"/>
      <c r="HYK20"/>
      <c r="HYL20"/>
      <c r="HYM20"/>
      <c r="HYN20"/>
      <c r="HYO20"/>
      <c r="HYP20"/>
      <c r="HYQ20"/>
      <c r="HYR20"/>
      <c r="HYS20"/>
      <c r="HYT20"/>
      <c r="HYU20"/>
      <c r="HYV20"/>
      <c r="HYW20"/>
      <c r="HYX20"/>
      <c r="HYY20"/>
      <c r="HYZ20"/>
      <c r="HZA20"/>
      <c r="HZB20"/>
      <c r="HZC20"/>
      <c r="HZD20"/>
      <c r="HZE20"/>
      <c r="HZF20"/>
      <c r="HZG20"/>
      <c r="HZH20"/>
      <c r="HZI20"/>
      <c r="HZJ20"/>
      <c r="HZK20"/>
      <c r="HZL20"/>
      <c r="HZM20"/>
      <c r="HZN20"/>
      <c r="HZO20"/>
      <c r="HZP20"/>
      <c r="HZQ20"/>
      <c r="HZR20"/>
      <c r="HZS20"/>
      <c r="HZT20"/>
      <c r="HZU20"/>
      <c r="HZV20"/>
      <c r="HZW20"/>
      <c r="HZX20"/>
      <c r="HZY20"/>
      <c r="HZZ20"/>
      <c r="IAA20"/>
      <c r="IAB20"/>
      <c r="IAC20"/>
      <c r="IAD20"/>
      <c r="IAE20"/>
      <c r="IAF20"/>
      <c r="IAG20"/>
      <c r="IAH20"/>
      <c r="IAI20"/>
      <c r="IAJ20"/>
      <c r="IAK20"/>
      <c r="IAL20"/>
      <c r="IAM20"/>
      <c r="IAN20"/>
      <c r="IAO20"/>
      <c r="IAP20"/>
      <c r="IAQ20"/>
      <c r="IAR20"/>
      <c r="IAS20"/>
      <c r="IAT20"/>
      <c r="IAU20"/>
      <c r="IAV20"/>
      <c r="IAW20"/>
      <c r="IAX20"/>
      <c r="IAY20"/>
      <c r="IAZ20"/>
      <c r="IBA20"/>
      <c r="IBB20"/>
      <c r="IBC20"/>
      <c r="IBD20"/>
      <c r="IBE20"/>
      <c r="IBF20"/>
      <c r="IBG20"/>
      <c r="IBH20"/>
      <c r="IBI20"/>
      <c r="IBJ20"/>
      <c r="IBK20"/>
      <c r="IBL20"/>
      <c r="IBM20"/>
      <c r="IBN20"/>
      <c r="IBO20"/>
      <c r="IBP20"/>
      <c r="IBQ20"/>
      <c r="IBR20"/>
      <c r="IBS20"/>
      <c r="IBT20"/>
      <c r="IBU20"/>
      <c r="IBV20"/>
      <c r="IBW20"/>
      <c r="IBX20"/>
      <c r="IBY20"/>
      <c r="IBZ20"/>
      <c r="ICA20"/>
      <c r="ICB20"/>
      <c r="ICC20"/>
      <c r="ICD20"/>
      <c r="ICE20"/>
      <c r="ICF20"/>
      <c r="ICG20"/>
      <c r="ICH20"/>
      <c r="ICI20"/>
      <c r="ICJ20"/>
      <c r="ICK20"/>
      <c r="ICL20"/>
      <c r="ICM20"/>
      <c r="ICN20"/>
      <c r="ICO20"/>
      <c r="ICP20"/>
      <c r="ICQ20"/>
      <c r="ICR20"/>
      <c r="ICS20"/>
      <c r="ICT20"/>
      <c r="ICU20"/>
      <c r="ICV20"/>
      <c r="ICW20"/>
      <c r="ICX20"/>
      <c r="ICY20"/>
      <c r="ICZ20"/>
      <c r="IDA20"/>
      <c r="IDB20"/>
      <c r="IDC20"/>
      <c r="IDD20"/>
      <c r="IDE20"/>
      <c r="IDF20"/>
      <c r="IDG20"/>
      <c r="IDH20"/>
      <c r="IDI20"/>
      <c r="IDJ20"/>
      <c r="IDK20"/>
      <c r="IDL20"/>
      <c r="IDM20"/>
      <c r="IDN20"/>
      <c r="IDO20"/>
      <c r="IDP20"/>
      <c r="IDQ20"/>
      <c r="IDR20"/>
      <c r="IDS20"/>
      <c r="IDT20"/>
      <c r="IDU20"/>
      <c r="IDV20"/>
      <c r="IDW20"/>
      <c r="IDX20"/>
      <c r="IDY20"/>
      <c r="IDZ20"/>
      <c r="IEA20"/>
      <c r="IEB20"/>
      <c r="IEC20"/>
      <c r="IED20"/>
      <c r="IEE20"/>
      <c r="IEF20"/>
      <c r="IEG20"/>
      <c r="IEH20"/>
      <c r="IEI20"/>
      <c r="IEJ20"/>
      <c r="IEK20"/>
      <c r="IEL20"/>
      <c r="IEM20"/>
      <c r="IEN20"/>
      <c r="IEO20"/>
      <c r="IEP20"/>
      <c r="IEQ20"/>
      <c r="IER20"/>
      <c r="IES20"/>
      <c r="IET20"/>
      <c r="IEU20"/>
      <c r="IEV20"/>
      <c r="IEW20"/>
      <c r="IEX20"/>
      <c r="IEY20"/>
      <c r="IEZ20"/>
      <c r="IFA20"/>
      <c r="IFB20"/>
      <c r="IFC20"/>
      <c r="IFD20"/>
      <c r="IFE20"/>
      <c r="IFF20"/>
      <c r="IFG20"/>
      <c r="IFH20"/>
      <c r="IFI20"/>
      <c r="IFJ20"/>
      <c r="IFK20"/>
      <c r="IFL20"/>
      <c r="IFM20"/>
      <c r="IFN20"/>
      <c r="IFO20"/>
      <c r="IFP20"/>
      <c r="IFQ20"/>
      <c r="IFR20"/>
      <c r="IFS20"/>
      <c r="IFT20"/>
      <c r="IFU20"/>
      <c r="IFV20"/>
      <c r="IFW20"/>
      <c r="IFX20"/>
      <c r="IFY20"/>
      <c r="IFZ20"/>
      <c r="IGA20"/>
      <c r="IGB20"/>
      <c r="IGC20"/>
      <c r="IGD20"/>
      <c r="IGE20"/>
      <c r="IGF20"/>
      <c r="IGG20"/>
      <c r="IGH20"/>
      <c r="IGI20"/>
      <c r="IGJ20"/>
      <c r="IGK20"/>
      <c r="IGL20"/>
      <c r="IGM20"/>
      <c r="IGN20"/>
      <c r="IGO20"/>
      <c r="IGP20"/>
      <c r="IGQ20"/>
      <c r="IGR20"/>
      <c r="IGS20"/>
      <c r="IGT20"/>
      <c r="IGU20"/>
      <c r="IGV20"/>
      <c r="IGW20"/>
      <c r="IGX20"/>
      <c r="IGY20"/>
      <c r="IGZ20"/>
      <c r="IHA20"/>
      <c r="IHB20"/>
      <c r="IHC20"/>
      <c r="IHD20"/>
      <c r="IHE20"/>
      <c r="IHF20"/>
      <c r="IHG20"/>
      <c r="IHH20"/>
      <c r="IHI20"/>
      <c r="IHJ20"/>
      <c r="IHK20"/>
      <c r="IHL20"/>
      <c r="IHM20"/>
      <c r="IHN20"/>
      <c r="IHO20"/>
      <c r="IHP20"/>
      <c r="IHQ20"/>
      <c r="IHR20"/>
      <c r="IHS20"/>
      <c r="IHT20"/>
      <c r="IHU20"/>
      <c r="IHV20"/>
      <c r="IHW20"/>
      <c r="IHX20"/>
      <c r="IHY20"/>
      <c r="IHZ20"/>
      <c r="IIA20"/>
      <c r="IIB20"/>
      <c r="IIC20"/>
      <c r="IID20"/>
      <c r="IIE20"/>
      <c r="IIF20"/>
      <c r="IIG20"/>
      <c r="IIH20"/>
      <c r="III20"/>
      <c r="IIJ20"/>
      <c r="IIK20"/>
      <c r="IIL20"/>
      <c r="IIM20"/>
      <c r="IIN20"/>
      <c r="IIO20"/>
      <c r="IIP20"/>
      <c r="IIQ20"/>
      <c r="IIR20"/>
      <c r="IIS20"/>
      <c r="IIT20"/>
      <c r="IIU20"/>
      <c r="IIV20"/>
      <c r="IIW20"/>
      <c r="IIX20"/>
      <c r="IIY20"/>
      <c r="IIZ20"/>
      <c r="IJA20"/>
      <c r="IJB20"/>
      <c r="IJC20"/>
      <c r="IJD20"/>
      <c r="IJE20"/>
      <c r="IJF20"/>
      <c r="IJG20"/>
      <c r="IJH20"/>
      <c r="IJI20"/>
      <c r="IJJ20"/>
      <c r="IJK20"/>
      <c r="IJL20"/>
      <c r="IJM20"/>
      <c r="IJN20"/>
      <c r="IJO20"/>
      <c r="IJP20"/>
      <c r="IJQ20"/>
      <c r="IJR20"/>
      <c r="IJS20"/>
      <c r="IJT20"/>
      <c r="IJU20"/>
      <c r="IJV20"/>
      <c r="IJW20"/>
      <c r="IJX20"/>
      <c r="IJY20"/>
      <c r="IJZ20"/>
      <c r="IKA20"/>
      <c r="IKB20"/>
      <c r="IKC20"/>
      <c r="IKD20"/>
      <c r="IKE20"/>
      <c r="IKF20"/>
      <c r="IKG20"/>
      <c r="IKH20"/>
      <c r="IKI20"/>
      <c r="IKJ20"/>
      <c r="IKK20"/>
      <c r="IKL20"/>
      <c r="IKM20"/>
      <c r="IKN20"/>
      <c r="IKO20"/>
      <c r="IKP20"/>
      <c r="IKQ20"/>
      <c r="IKR20"/>
      <c r="IKS20"/>
      <c r="IKT20"/>
      <c r="IKU20"/>
      <c r="IKV20"/>
      <c r="IKW20"/>
      <c r="IKX20"/>
      <c r="IKY20"/>
      <c r="IKZ20"/>
      <c r="ILA20"/>
      <c r="ILB20"/>
      <c r="ILC20"/>
      <c r="ILD20"/>
      <c r="ILE20"/>
      <c r="ILF20"/>
      <c r="ILG20"/>
      <c r="ILH20"/>
      <c r="ILI20"/>
      <c r="ILJ20"/>
      <c r="ILK20"/>
      <c r="ILL20"/>
      <c r="ILM20"/>
      <c r="ILN20"/>
      <c r="ILO20"/>
      <c r="ILP20"/>
      <c r="ILQ20"/>
      <c r="ILR20"/>
      <c r="ILS20"/>
      <c r="ILT20"/>
      <c r="ILU20"/>
      <c r="ILV20"/>
      <c r="ILW20"/>
      <c r="ILX20"/>
      <c r="ILY20"/>
      <c r="ILZ20"/>
      <c r="IMA20"/>
      <c r="IMB20"/>
      <c r="IMC20"/>
      <c r="IMD20"/>
      <c r="IME20"/>
      <c r="IMF20"/>
      <c r="IMG20"/>
      <c r="IMH20"/>
      <c r="IMI20"/>
      <c r="IMJ20"/>
      <c r="IMK20"/>
      <c r="IML20"/>
      <c r="IMM20"/>
      <c r="IMN20"/>
      <c r="IMO20"/>
      <c r="IMP20"/>
      <c r="IMQ20"/>
      <c r="IMR20"/>
      <c r="IMS20"/>
      <c r="IMT20"/>
      <c r="IMU20"/>
      <c r="IMV20"/>
      <c r="IMW20"/>
      <c r="IMX20"/>
      <c r="IMY20"/>
      <c r="IMZ20"/>
      <c r="INA20"/>
      <c r="INB20"/>
      <c r="INC20"/>
      <c r="IND20"/>
      <c r="INE20"/>
      <c r="INF20"/>
      <c r="ING20"/>
      <c r="INH20"/>
      <c r="INI20"/>
      <c r="INJ20"/>
      <c r="INK20"/>
      <c r="INL20"/>
      <c r="INM20"/>
      <c r="INN20"/>
      <c r="INO20"/>
      <c r="INP20"/>
      <c r="INQ20"/>
      <c r="INR20"/>
      <c r="INS20"/>
      <c r="INT20"/>
      <c r="INU20"/>
      <c r="INV20"/>
      <c r="INW20"/>
      <c r="INX20"/>
      <c r="INY20"/>
      <c r="INZ20"/>
      <c r="IOA20"/>
      <c r="IOB20"/>
      <c r="IOC20"/>
      <c r="IOD20"/>
      <c r="IOE20"/>
      <c r="IOF20"/>
      <c r="IOG20"/>
      <c r="IOH20"/>
      <c r="IOI20"/>
      <c r="IOJ20"/>
      <c r="IOK20"/>
      <c r="IOL20"/>
      <c r="IOM20"/>
      <c r="ION20"/>
      <c r="IOO20"/>
      <c r="IOP20"/>
      <c r="IOQ20"/>
      <c r="IOR20"/>
      <c r="IOS20"/>
      <c r="IOT20"/>
      <c r="IOU20"/>
      <c r="IOV20"/>
      <c r="IOW20"/>
      <c r="IOX20"/>
      <c r="IOY20"/>
      <c r="IOZ20"/>
      <c r="IPA20"/>
      <c r="IPB20"/>
      <c r="IPC20"/>
      <c r="IPD20"/>
      <c r="IPE20"/>
      <c r="IPF20"/>
      <c r="IPG20"/>
      <c r="IPH20"/>
      <c r="IPI20"/>
      <c r="IPJ20"/>
      <c r="IPK20"/>
      <c r="IPL20"/>
      <c r="IPM20"/>
      <c r="IPN20"/>
      <c r="IPO20"/>
      <c r="IPP20"/>
      <c r="IPQ20"/>
      <c r="IPR20"/>
      <c r="IPS20"/>
      <c r="IPT20"/>
      <c r="IPU20"/>
      <c r="IPV20"/>
      <c r="IPW20"/>
      <c r="IPX20"/>
      <c r="IPY20"/>
      <c r="IPZ20"/>
      <c r="IQA20"/>
      <c r="IQB20"/>
      <c r="IQC20"/>
      <c r="IQD20"/>
      <c r="IQE20"/>
      <c r="IQF20"/>
      <c r="IQG20"/>
      <c r="IQH20"/>
      <c r="IQI20"/>
      <c r="IQJ20"/>
      <c r="IQK20"/>
      <c r="IQL20"/>
      <c r="IQM20"/>
      <c r="IQN20"/>
      <c r="IQO20"/>
      <c r="IQP20"/>
      <c r="IQQ20"/>
      <c r="IQR20"/>
      <c r="IQS20"/>
      <c r="IQT20"/>
      <c r="IQU20"/>
      <c r="IQV20"/>
      <c r="IQW20"/>
      <c r="IQX20"/>
      <c r="IQY20"/>
      <c r="IQZ20"/>
      <c r="IRA20"/>
      <c r="IRB20"/>
      <c r="IRC20"/>
      <c r="IRD20"/>
      <c r="IRE20"/>
      <c r="IRF20"/>
      <c r="IRG20"/>
      <c r="IRH20"/>
      <c r="IRI20"/>
      <c r="IRJ20"/>
      <c r="IRK20"/>
      <c r="IRL20"/>
      <c r="IRM20"/>
      <c r="IRN20"/>
      <c r="IRO20"/>
      <c r="IRP20"/>
      <c r="IRQ20"/>
      <c r="IRR20"/>
      <c r="IRS20"/>
      <c r="IRT20"/>
      <c r="IRU20"/>
      <c r="IRV20"/>
      <c r="IRW20"/>
      <c r="IRX20"/>
      <c r="IRY20"/>
      <c r="IRZ20"/>
      <c r="ISA20"/>
      <c r="ISB20"/>
      <c r="ISC20"/>
      <c r="ISD20"/>
      <c r="ISE20"/>
      <c r="ISF20"/>
      <c r="ISG20"/>
      <c r="ISH20"/>
      <c r="ISI20"/>
      <c r="ISJ20"/>
      <c r="ISK20"/>
      <c r="ISL20"/>
      <c r="ISM20"/>
      <c r="ISN20"/>
      <c r="ISO20"/>
      <c r="ISP20"/>
      <c r="ISQ20"/>
      <c r="ISR20"/>
      <c r="ISS20"/>
      <c r="IST20"/>
      <c r="ISU20"/>
      <c r="ISV20"/>
      <c r="ISW20"/>
      <c r="ISX20"/>
      <c r="ISY20"/>
      <c r="ISZ20"/>
      <c r="ITA20"/>
      <c r="ITB20"/>
      <c r="ITC20"/>
      <c r="ITD20"/>
      <c r="ITE20"/>
      <c r="ITF20"/>
      <c r="ITG20"/>
      <c r="ITH20"/>
      <c r="ITI20"/>
      <c r="ITJ20"/>
      <c r="ITK20"/>
      <c r="ITL20"/>
      <c r="ITM20"/>
      <c r="ITN20"/>
      <c r="ITO20"/>
      <c r="ITP20"/>
      <c r="ITQ20"/>
      <c r="ITR20"/>
      <c r="ITS20"/>
      <c r="ITT20"/>
      <c r="ITU20"/>
      <c r="ITV20"/>
      <c r="ITW20"/>
      <c r="ITX20"/>
      <c r="ITY20"/>
      <c r="ITZ20"/>
      <c r="IUA20"/>
      <c r="IUB20"/>
      <c r="IUC20"/>
      <c r="IUD20"/>
      <c r="IUE20"/>
      <c r="IUF20"/>
      <c r="IUG20"/>
      <c r="IUH20"/>
      <c r="IUI20"/>
      <c r="IUJ20"/>
      <c r="IUK20"/>
      <c r="IUL20"/>
      <c r="IUM20"/>
      <c r="IUN20"/>
      <c r="IUO20"/>
      <c r="IUP20"/>
      <c r="IUQ20"/>
      <c r="IUR20"/>
      <c r="IUS20"/>
      <c r="IUT20"/>
      <c r="IUU20"/>
      <c r="IUV20"/>
      <c r="IUW20"/>
      <c r="IUX20"/>
      <c r="IUY20"/>
      <c r="IUZ20"/>
      <c r="IVA20"/>
      <c r="IVB20"/>
      <c r="IVC20"/>
      <c r="IVD20"/>
      <c r="IVE20"/>
      <c r="IVF20"/>
      <c r="IVG20"/>
      <c r="IVH20"/>
      <c r="IVI20"/>
      <c r="IVJ20"/>
      <c r="IVK20"/>
      <c r="IVL20"/>
      <c r="IVM20"/>
      <c r="IVN20"/>
      <c r="IVO20"/>
      <c r="IVP20"/>
      <c r="IVQ20"/>
      <c r="IVR20"/>
      <c r="IVS20"/>
      <c r="IVT20"/>
      <c r="IVU20"/>
      <c r="IVV20"/>
      <c r="IVW20"/>
      <c r="IVX20"/>
      <c r="IVY20"/>
      <c r="IVZ20"/>
      <c r="IWA20"/>
      <c r="IWB20"/>
      <c r="IWC20"/>
      <c r="IWD20"/>
      <c r="IWE20"/>
      <c r="IWF20"/>
      <c r="IWG20"/>
      <c r="IWH20"/>
      <c r="IWI20"/>
      <c r="IWJ20"/>
      <c r="IWK20"/>
      <c r="IWL20"/>
      <c r="IWM20"/>
      <c r="IWN20"/>
      <c r="IWO20"/>
      <c r="IWP20"/>
      <c r="IWQ20"/>
      <c r="IWR20"/>
      <c r="IWS20"/>
      <c r="IWT20"/>
      <c r="IWU20"/>
      <c r="IWV20"/>
      <c r="IWW20"/>
      <c r="IWX20"/>
      <c r="IWY20"/>
      <c r="IWZ20"/>
      <c r="IXA20"/>
      <c r="IXB20"/>
      <c r="IXC20"/>
      <c r="IXD20"/>
      <c r="IXE20"/>
      <c r="IXF20"/>
      <c r="IXG20"/>
      <c r="IXH20"/>
      <c r="IXI20"/>
      <c r="IXJ20"/>
      <c r="IXK20"/>
      <c r="IXL20"/>
      <c r="IXM20"/>
      <c r="IXN20"/>
      <c r="IXO20"/>
      <c r="IXP20"/>
      <c r="IXQ20"/>
      <c r="IXR20"/>
      <c r="IXS20"/>
      <c r="IXT20"/>
      <c r="IXU20"/>
      <c r="IXV20"/>
      <c r="IXW20"/>
      <c r="IXX20"/>
      <c r="IXY20"/>
      <c r="IXZ20"/>
      <c r="IYA20"/>
      <c r="IYB20"/>
      <c r="IYC20"/>
      <c r="IYD20"/>
      <c r="IYE20"/>
      <c r="IYF20"/>
      <c r="IYG20"/>
      <c r="IYH20"/>
      <c r="IYI20"/>
      <c r="IYJ20"/>
      <c r="IYK20"/>
      <c r="IYL20"/>
      <c r="IYM20"/>
      <c r="IYN20"/>
      <c r="IYO20"/>
      <c r="IYP20"/>
      <c r="IYQ20"/>
      <c r="IYR20"/>
      <c r="IYS20"/>
      <c r="IYT20"/>
      <c r="IYU20"/>
      <c r="IYV20"/>
      <c r="IYW20"/>
      <c r="IYX20"/>
      <c r="IYY20"/>
      <c r="IYZ20"/>
      <c r="IZA20"/>
      <c r="IZB20"/>
      <c r="IZC20"/>
      <c r="IZD20"/>
      <c r="IZE20"/>
      <c r="IZF20"/>
      <c r="IZG20"/>
      <c r="IZH20"/>
      <c r="IZI20"/>
      <c r="IZJ20"/>
      <c r="IZK20"/>
      <c r="IZL20"/>
      <c r="IZM20"/>
      <c r="IZN20"/>
      <c r="IZO20"/>
      <c r="IZP20"/>
      <c r="IZQ20"/>
      <c r="IZR20"/>
      <c r="IZS20"/>
      <c r="IZT20"/>
      <c r="IZU20"/>
      <c r="IZV20"/>
      <c r="IZW20"/>
      <c r="IZX20"/>
      <c r="IZY20"/>
      <c r="IZZ20"/>
      <c r="JAA20"/>
      <c r="JAB20"/>
      <c r="JAC20"/>
      <c r="JAD20"/>
      <c r="JAE20"/>
      <c r="JAF20"/>
      <c r="JAG20"/>
      <c r="JAH20"/>
      <c r="JAI20"/>
      <c r="JAJ20"/>
      <c r="JAK20"/>
      <c r="JAL20"/>
      <c r="JAM20"/>
      <c r="JAN20"/>
      <c r="JAO20"/>
      <c r="JAP20"/>
      <c r="JAQ20"/>
      <c r="JAR20"/>
      <c r="JAS20"/>
      <c r="JAT20"/>
      <c r="JAU20"/>
      <c r="JAV20"/>
      <c r="JAW20"/>
      <c r="JAX20"/>
      <c r="JAY20"/>
      <c r="JAZ20"/>
      <c r="JBA20"/>
      <c r="JBB20"/>
      <c r="JBC20"/>
      <c r="JBD20"/>
      <c r="JBE20"/>
      <c r="JBF20"/>
      <c r="JBG20"/>
      <c r="JBH20"/>
      <c r="JBI20"/>
      <c r="JBJ20"/>
      <c r="JBK20"/>
      <c r="JBL20"/>
      <c r="JBM20"/>
      <c r="JBN20"/>
      <c r="JBO20"/>
      <c r="JBP20"/>
      <c r="JBQ20"/>
      <c r="JBR20"/>
      <c r="JBS20"/>
      <c r="JBT20"/>
      <c r="JBU20"/>
      <c r="JBV20"/>
      <c r="JBW20"/>
      <c r="JBX20"/>
      <c r="JBY20"/>
      <c r="JBZ20"/>
      <c r="JCA20"/>
      <c r="JCB20"/>
      <c r="JCC20"/>
      <c r="JCD20"/>
      <c r="JCE20"/>
      <c r="JCF20"/>
      <c r="JCG20"/>
      <c r="JCH20"/>
      <c r="JCI20"/>
      <c r="JCJ20"/>
      <c r="JCK20"/>
      <c r="JCL20"/>
      <c r="JCM20"/>
      <c r="JCN20"/>
      <c r="JCO20"/>
      <c r="JCP20"/>
      <c r="JCQ20"/>
      <c r="JCR20"/>
      <c r="JCS20"/>
      <c r="JCT20"/>
      <c r="JCU20"/>
      <c r="JCV20"/>
      <c r="JCW20"/>
      <c r="JCX20"/>
      <c r="JCY20"/>
      <c r="JCZ20"/>
      <c r="JDA20"/>
      <c r="JDB20"/>
      <c r="JDC20"/>
      <c r="JDD20"/>
      <c r="JDE20"/>
      <c r="JDF20"/>
      <c r="JDG20"/>
      <c r="JDH20"/>
      <c r="JDI20"/>
      <c r="JDJ20"/>
      <c r="JDK20"/>
      <c r="JDL20"/>
      <c r="JDM20"/>
      <c r="JDN20"/>
      <c r="JDO20"/>
      <c r="JDP20"/>
      <c r="JDQ20"/>
      <c r="JDR20"/>
      <c r="JDS20"/>
      <c r="JDT20"/>
      <c r="JDU20"/>
      <c r="JDV20"/>
      <c r="JDW20"/>
      <c r="JDX20"/>
      <c r="JDY20"/>
      <c r="JDZ20"/>
      <c r="JEA20"/>
      <c r="JEB20"/>
      <c r="JEC20"/>
      <c r="JED20"/>
      <c r="JEE20"/>
      <c r="JEF20"/>
      <c r="JEG20"/>
      <c r="JEH20"/>
      <c r="JEI20"/>
      <c r="JEJ20"/>
      <c r="JEK20"/>
      <c r="JEL20"/>
      <c r="JEM20"/>
      <c r="JEN20"/>
      <c r="JEO20"/>
      <c r="JEP20"/>
      <c r="JEQ20"/>
      <c r="JER20"/>
      <c r="JES20"/>
      <c r="JET20"/>
      <c r="JEU20"/>
      <c r="JEV20"/>
      <c r="JEW20"/>
      <c r="JEX20"/>
      <c r="JEY20"/>
      <c r="JEZ20"/>
      <c r="JFA20"/>
      <c r="JFB20"/>
      <c r="JFC20"/>
      <c r="JFD20"/>
      <c r="JFE20"/>
      <c r="JFF20"/>
      <c r="JFG20"/>
      <c r="JFH20"/>
      <c r="JFI20"/>
      <c r="JFJ20"/>
      <c r="JFK20"/>
      <c r="JFL20"/>
      <c r="JFM20"/>
      <c r="JFN20"/>
      <c r="JFO20"/>
      <c r="JFP20"/>
      <c r="JFQ20"/>
      <c r="JFR20"/>
      <c r="JFS20"/>
      <c r="JFT20"/>
      <c r="JFU20"/>
      <c r="JFV20"/>
      <c r="JFW20"/>
      <c r="JFX20"/>
      <c r="JFY20"/>
      <c r="JFZ20"/>
      <c r="JGA20"/>
      <c r="JGB20"/>
      <c r="JGC20"/>
      <c r="JGD20"/>
      <c r="JGE20"/>
      <c r="JGF20"/>
      <c r="JGG20"/>
      <c r="JGH20"/>
      <c r="JGI20"/>
      <c r="JGJ20"/>
      <c r="JGK20"/>
      <c r="JGL20"/>
      <c r="JGM20"/>
      <c r="JGN20"/>
      <c r="JGO20"/>
      <c r="JGP20"/>
      <c r="JGQ20"/>
      <c r="JGR20"/>
      <c r="JGS20"/>
      <c r="JGT20"/>
      <c r="JGU20"/>
      <c r="JGV20"/>
      <c r="JGW20"/>
      <c r="JGX20"/>
      <c r="JGY20"/>
      <c r="JGZ20"/>
      <c r="JHA20"/>
      <c r="JHB20"/>
      <c r="JHC20"/>
      <c r="JHD20"/>
      <c r="JHE20"/>
      <c r="JHF20"/>
      <c r="JHG20"/>
      <c r="JHH20"/>
      <c r="JHI20"/>
      <c r="JHJ20"/>
      <c r="JHK20"/>
      <c r="JHL20"/>
      <c r="JHM20"/>
      <c r="JHN20"/>
      <c r="JHO20"/>
      <c r="JHP20"/>
      <c r="JHQ20"/>
      <c r="JHR20"/>
      <c r="JHS20"/>
      <c r="JHT20"/>
      <c r="JHU20"/>
      <c r="JHV20"/>
      <c r="JHW20"/>
      <c r="JHX20"/>
      <c r="JHY20"/>
      <c r="JHZ20"/>
      <c r="JIA20"/>
      <c r="JIB20"/>
      <c r="JIC20"/>
      <c r="JID20"/>
      <c r="JIE20"/>
      <c r="JIF20"/>
      <c r="JIG20"/>
      <c r="JIH20"/>
      <c r="JII20"/>
      <c r="JIJ20"/>
      <c r="JIK20"/>
      <c r="JIL20"/>
      <c r="JIM20"/>
      <c r="JIN20"/>
      <c r="JIO20"/>
      <c r="JIP20"/>
      <c r="JIQ20"/>
      <c r="JIR20"/>
      <c r="JIS20"/>
      <c r="JIT20"/>
      <c r="JIU20"/>
      <c r="JIV20"/>
      <c r="JIW20"/>
      <c r="JIX20"/>
      <c r="JIY20"/>
      <c r="JIZ20"/>
      <c r="JJA20"/>
      <c r="JJB20"/>
      <c r="JJC20"/>
      <c r="JJD20"/>
      <c r="JJE20"/>
      <c r="JJF20"/>
      <c r="JJG20"/>
      <c r="JJH20"/>
      <c r="JJI20"/>
      <c r="JJJ20"/>
      <c r="JJK20"/>
      <c r="JJL20"/>
      <c r="JJM20"/>
      <c r="JJN20"/>
      <c r="JJO20"/>
      <c r="JJP20"/>
      <c r="JJQ20"/>
      <c r="JJR20"/>
      <c r="JJS20"/>
      <c r="JJT20"/>
      <c r="JJU20"/>
      <c r="JJV20"/>
      <c r="JJW20"/>
      <c r="JJX20"/>
      <c r="JJY20"/>
      <c r="JJZ20"/>
      <c r="JKA20"/>
      <c r="JKB20"/>
      <c r="JKC20"/>
      <c r="JKD20"/>
      <c r="JKE20"/>
      <c r="JKF20"/>
      <c r="JKG20"/>
      <c r="JKH20"/>
      <c r="JKI20"/>
      <c r="JKJ20"/>
      <c r="JKK20"/>
      <c r="JKL20"/>
      <c r="JKM20"/>
      <c r="JKN20"/>
      <c r="JKO20"/>
      <c r="JKP20"/>
      <c r="JKQ20"/>
      <c r="JKR20"/>
      <c r="JKS20"/>
      <c r="JKT20"/>
      <c r="JKU20"/>
      <c r="JKV20"/>
      <c r="JKW20"/>
      <c r="JKX20"/>
      <c r="JKY20"/>
      <c r="JKZ20"/>
      <c r="JLA20"/>
      <c r="JLB20"/>
      <c r="JLC20"/>
      <c r="JLD20"/>
      <c r="JLE20"/>
      <c r="JLF20"/>
      <c r="JLG20"/>
      <c r="JLH20"/>
      <c r="JLI20"/>
      <c r="JLJ20"/>
      <c r="JLK20"/>
      <c r="JLL20"/>
      <c r="JLM20"/>
      <c r="JLN20"/>
      <c r="JLO20"/>
      <c r="JLP20"/>
      <c r="JLQ20"/>
      <c r="JLR20"/>
      <c r="JLS20"/>
      <c r="JLT20"/>
      <c r="JLU20"/>
      <c r="JLV20"/>
      <c r="JLW20"/>
      <c r="JLX20"/>
      <c r="JLY20"/>
      <c r="JLZ20"/>
      <c r="JMA20"/>
      <c r="JMB20"/>
      <c r="JMC20"/>
      <c r="JMD20"/>
      <c r="JME20"/>
      <c r="JMF20"/>
      <c r="JMG20"/>
      <c r="JMH20"/>
      <c r="JMI20"/>
      <c r="JMJ20"/>
      <c r="JMK20"/>
      <c r="JML20"/>
      <c r="JMM20"/>
      <c r="JMN20"/>
      <c r="JMO20"/>
      <c r="JMP20"/>
      <c r="JMQ20"/>
      <c r="JMR20"/>
      <c r="JMS20"/>
      <c r="JMT20"/>
      <c r="JMU20"/>
      <c r="JMV20"/>
      <c r="JMW20"/>
      <c r="JMX20"/>
      <c r="JMY20"/>
      <c r="JMZ20"/>
      <c r="JNA20"/>
      <c r="JNB20"/>
      <c r="JNC20"/>
      <c r="JND20"/>
      <c r="JNE20"/>
      <c r="JNF20"/>
      <c r="JNG20"/>
      <c r="JNH20"/>
      <c r="JNI20"/>
      <c r="JNJ20"/>
      <c r="JNK20"/>
      <c r="JNL20"/>
      <c r="JNM20"/>
      <c r="JNN20"/>
      <c r="JNO20"/>
      <c r="JNP20"/>
      <c r="JNQ20"/>
      <c r="JNR20"/>
      <c r="JNS20"/>
      <c r="JNT20"/>
      <c r="JNU20"/>
      <c r="JNV20"/>
      <c r="JNW20"/>
      <c r="JNX20"/>
      <c r="JNY20"/>
      <c r="JNZ20"/>
      <c r="JOA20"/>
      <c r="JOB20"/>
      <c r="JOC20"/>
      <c r="JOD20"/>
      <c r="JOE20"/>
      <c r="JOF20"/>
      <c r="JOG20"/>
      <c r="JOH20"/>
      <c r="JOI20"/>
      <c r="JOJ20"/>
      <c r="JOK20"/>
      <c r="JOL20"/>
      <c r="JOM20"/>
      <c r="JON20"/>
      <c r="JOO20"/>
      <c r="JOP20"/>
      <c r="JOQ20"/>
      <c r="JOR20"/>
      <c r="JOS20"/>
      <c r="JOT20"/>
      <c r="JOU20"/>
      <c r="JOV20"/>
      <c r="JOW20"/>
      <c r="JOX20"/>
      <c r="JOY20"/>
      <c r="JOZ20"/>
      <c r="JPA20"/>
      <c r="JPB20"/>
      <c r="JPC20"/>
      <c r="JPD20"/>
      <c r="JPE20"/>
      <c r="JPF20"/>
      <c r="JPG20"/>
      <c r="JPH20"/>
      <c r="JPI20"/>
      <c r="JPJ20"/>
      <c r="JPK20"/>
      <c r="JPL20"/>
      <c r="JPM20"/>
      <c r="JPN20"/>
      <c r="JPO20"/>
      <c r="JPP20"/>
      <c r="JPQ20"/>
      <c r="JPR20"/>
      <c r="JPS20"/>
      <c r="JPT20"/>
      <c r="JPU20"/>
      <c r="JPV20"/>
      <c r="JPW20"/>
      <c r="JPX20"/>
      <c r="JPY20"/>
      <c r="JPZ20"/>
      <c r="JQA20"/>
      <c r="JQB20"/>
      <c r="JQC20"/>
      <c r="JQD20"/>
      <c r="JQE20"/>
      <c r="JQF20"/>
      <c r="JQG20"/>
      <c r="JQH20"/>
      <c r="JQI20"/>
      <c r="JQJ20"/>
      <c r="JQK20"/>
      <c r="JQL20"/>
      <c r="JQM20"/>
      <c r="JQN20"/>
      <c r="JQO20"/>
      <c r="JQP20"/>
      <c r="JQQ20"/>
      <c r="JQR20"/>
      <c r="JQS20"/>
      <c r="JQT20"/>
      <c r="JQU20"/>
      <c r="JQV20"/>
      <c r="JQW20"/>
      <c r="JQX20"/>
      <c r="JQY20"/>
      <c r="JQZ20"/>
      <c r="JRA20"/>
      <c r="JRB20"/>
      <c r="JRC20"/>
      <c r="JRD20"/>
      <c r="JRE20"/>
      <c r="JRF20"/>
      <c r="JRG20"/>
      <c r="JRH20"/>
      <c r="JRI20"/>
      <c r="JRJ20"/>
      <c r="JRK20"/>
      <c r="JRL20"/>
      <c r="JRM20"/>
      <c r="JRN20"/>
      <c r="JRO20"/>
      <c r="JRP20"/>
      <c r="JRQ20"/>
      <c r="JRR20"/>
      <c r="JRS20"/>
      <c r="JRT20"/>
      <c r="JRU20"/>
      <c r="JRV20"/>
      <c r="JRW20"/>
      <c r="JRX20"/>
      <c r="JRY20"/>
      <c r="JRZ20"/>
      <c r="JSA20"/>
      <c r="JSB20"/>
      <c r="JSC20"/>
      <c r="JSD20"/>
      <c r="JSE20"/>
      <c r="JSF20"/>
      <c r="JSG20"/>
      <c r="JSH20"/>
      <c r="JSI20"/>
      <c r="JSJ20"/>
      <c r="JSK20"/>
      <c r="JSL20"/>
      <c r="JSM20"/>
      <c r="JSN20"/>
      <c r="JSO20"/>
      <c r="JSP20"/>
      <c r="JSQ20"/>
      <c r="JSR20"/>
      <c r="JSS20"/>
      <c r="JST20"/>
      <c r="JSU20"/>
      <c r="JSV20"/>
      <c r="JSW20"/>
      <c r="JSX20"/>
      <c r="JSY20"/>
      <c r="JSZ20"/>
      <c r="JTA20"/>
      <c r="JTB20"/>
      <c r="JTC20"/>
      <c r="JTD20"/>
      <c r="JTE20"/>
      <c r="JTF20"/>
      <c r="JTG20"/>
      <c r="JTH20"/>
      <c r="JTI20"/>
      <c r="JTJ20"/>
      <c r="JTK20"/>
      <c r="JTL20"/>
      <c r="JTM20"/>
      <c r="JTN20"/>
      <c r="JTO20"/>
      <c r="JTP20"/>
      <c r="JTQ20"/>
      <c r="JTR20"/>
      <c r="JTS20"/>
      <c r="JTT20"/>
      <c r="JTU20"/>
      <c r="JTV20"/>
      <c r="JTW20"/>
      <c r="JTX20"/>
      <c r="JTY20"/>
      <c r="JTZ20"/>
      <c r="JUA20"/>
      <c r="JUB20"/>
      <c r="JUC20"/>
      <c r="JUD20"/>
      <c r="JUE20"/>
      <c r="JUF20"/>
      <c r="JUG20"/>
      <c r="JUH20"/>
      <c r="JUI20"/>
      <c r="JUJ20"/>
      <c r="JUK20"/>
      <c r="JUL20"/>
      <c r="JUM20"/>
      <c r="JUN20"/>
      <c r="JUO20"/>
      <c r="JUP20"/>
      <c r="JUQ20"/>
      <c r="JUR20"/>
      <c r="JUS20"/>
      <c r="JUT20"/>
      <c r="JUU20"/>
      <c r="JUV20"/>
      <c r="JUW20"/>
      <c r="JUX20"/>
      <c r="JUY20"/>
      <c r="JUZ20"/>
      <c r="JVA20"/>
      <c r="JVB20"/>
      <c r="JVC20"/>
      <c r="JVD20"/>
      <c r="JVE20"/>
      <c r="JVF20"/>
      <c r="JVG20"/>
      <c r="JVH20"/>
      <c r="JVI20"/>
      <c r="JVJ20"/>
      <c r="JVK20"/>
      <c r="JVL20"/>
      <c r="JVM20"/>
      <c r="JVN20"/>
      <c r="JVO20"/>
      <c r="JVP20"/>
      <c r="JVQ20"/>
      <c r="JVR20"/>
      <c r="JVS20"/>
      <c r="JVT20"/>
      <c r="JVU20"/>
      <c r="JVV20"/>
      <c r="JVW20"/>
      <c r="JVX20"/>
      <c r="JVY20"/>
      <c r="JVZ20"/>
      <c r="JWA20"/>
      <c r="JWB20"/>
      <c r="JWC20"/>
      <c r="JWD20"/>
      <c r="JWE20"/>
      <c r="JWF20"/>
      <c r="JWG20"/>
      <c r="JWH20"/>
      <c r="JWI20"/>
      <c r="JWJ20"/>
      <c r="JWK20"/>
      <c r="JWL20"/>
      <c r="JWM20"/>
      <c r="JWN20"/>
      <c r="JWO20"/>
      <c r="JWP20"/>
      <c r="JWQ20"/>
      <c r="JWR20"/>
      <c r="JWS20"/>
      <c r="JWT20"/>
      <c r="JWU20"/>
      <c r="JWV20"/>
      <c r="JWW20"/>
      <c r="JWX20"/>
      <c r="JWY20"/>
      <c r="JWZ20"/>
      <c r="JXA20"/>
      <c r="JXB20"/>
      <c r="JXC20"/>
      <c r="JXD20"/>
      <c r="JXE20"/>
      <c r="JXF20"/>
      <c r="JXG20"/>
      <c r="JXH20"/>
      <c r="JXI20"/>
      <c r="JXJ20"/>
      <c r="JXK20"/>
      <c r="JXL20"/>
      <c r="JXM20"/>
      <c r="JXN20"/>
      <c r="JXO20"/>
      <c r="JXP20"/>
      <c r="JXQ20"/>
      <c r="JXR20"/>
      <c r="JXS20"/>
      <c r="JXT20"/>
      <c r="JXU20"/>
      <c r="JXV20"/>
      <c r="JXW20"/>
      <c r="JXX20"/>
      <c r="JXY20"/>
      <c r="JXZ20"/>
      <c r="JYA20"/>
      <c r="JYB20"/>
      <c r="JYC20"/>
      <c r="JYD20"/>
      <c r="JYE20"/>
      <c r="JYF20"/>
      <c r="JYG20"/>
      <c r="JYH20"/>
      <c r="JYI20"/>
      <c r="JYJ20"/>
      <c r="JYK20"/>
      <c r="JYL20"/>
      <c r="JYM20"/>
      <c r="JYN20"/>
      <c r="JYO20"/>
      <c r="JYP20"/>
      <c r="JYQ20"/>
      <c r="JYR20"/>
      <c r="JYS20"/>
      <c r="JYT20"/>
      <c r="JYU20"/>
      <c r="JYV20"/>
      <c r="JYW20"/>
      <c r="JYX20"/>
      <c r="JYY20"/>
      <c r="JYZ20"/>
      <c r="JZA20"/>
      <c r="JZB20"/>
      <c r="JZC20"/>
      <c r="JZD20"/>
      <c r="JZE20"/>
      <c r="JZF20"/>
      <c r="JZG20"/>
      <c r="JZH20"/>
      <c r="JZI20"/>
      <c r="JZJ20"/>
      <c r="JZK20"/>
      <c r="JZL20"/>
      <c r="JZM20"/>
      <c r="JZN20"/>
      <c r="JZO20"/>
      <c r="JZP20"/>
      <c r="JZQ20"/>
      <c r="JZR20"/>
      <c r="JZS20"/>
      <c r="JZT20"/>
      <c r="JZU20"/>
      <c r="JZV20"/>
      <c r="JZW20"/>
      <c r="JZX20"/>
      <c r="JZY20"/>
      <c r="JZZ20"/>
      <c r="KAA20"/>
      <c r="KAB20"/>
      <c r="KAC20"/>
      <c r="KAD20"/>
      <c r="KAE20"/>
      <c r="KAF20"/>
      <c r="KAG20"/>
      <c r="KAH20"/>
      <c r="KAI20"/>
      <c r="KAJ20"/>
      <c r="KAK20"/>
      <c r="KAL20"/>
      <c r="KAM20"/>
      <c r="KAN20"/>
      <c r="KAO20"/>
      <c r="KAP20"/>
      <c r="KAQ20"/>
      <c r="KAR20"/>
      <c r="KAS20"/>
      <c r="KAT20"/>
      <c r="KAU20"/>
      <c r="KAV20"/>
      <c r="KAW20"/>
      <c r="KAX20"/>
      <c r="KAY20"/>
      <c r="KAZ20"/>
      <c r="KBA20"/>
      <c r="KBB20"/>
      <c r="KBC20"/>
      <c r="KBD20"/>
      <c r="KBE20"/>
      <c r="KBF20"/>
      <c r="KBG20"/>
      <c r="KBH20"/>
      <c r="KBI20"/>
      <c r="KBJ20"/>
      <c r="KBK20"/>
      <c r="KBL20"/>
      <c r="KBM20"/>
      <c r="KBN20"/>
      <c r="KBO20"/>
      <c r="KBP20"/>
      <c r="KBQ20"/>
      <c r="KBR20"/>
      <c r="KBS20"/>
      <c r="KBT20"/>
      <c r="KBU20"/>
      <c r="KBV20"/>
      <c r="KBW20"/>
      <c r="KBX20"/>
      <c r="KBY20"/>
      <c r="KBZ20"/>
      <c r="KCA20"/>
      <c r="KCB20"/>
      <c r="KCC20"/>
      <c r="KCD20"/>
      <c r="KCE20"/>
      <c r="KCF20"/>
      <c r="KCG20"/>
      <c r="KCH20"/>
      <c r="KCI20"/>
      <c r="KCJ20"/>
      <c r="KCK20"/>
      <c r="KCL20"/>
      <c r="KCM20"/>
      <c r="KCN20"/>
      <c r="KCO20"/>
      <c r="KCP20"/>
      <c r="KCQ20"/>
      <c r="KCR20"/>
      <c r="KCS20"/>
      <c r="KCT20"/>
      <c r="KCU20"/>
      <c r="KCV20"/>
      <c r="KCW20"/>
      <c r="KCX20"/>
      <c r="KCY20"/>
      <c r="KCZ20"/>
      <c r="KDA20"/>
      <c r="KDB20"/>
      <c r="KDC20"/>
      <c r="KDD20"/>
      <c r="KDE20"/>
      <c r="KDF20"/>
      <c r="KDG20"/>
      <c r="KDH20"/>
      <c r="KDI20"/>
      <c r="KDJ20"/>
      <c r="KDK20"/>
      <c r="KDL20"/>
      <c r="KDM20"/>
      <c r="KDN20"/>
      <c r="KDO20"/>
      <c r="KDP20"/>
      <c r="KDQ20"/>
      <c r="KDR20"/>
      <c r="KDS20"/>
      <c r="KDT20"/>
      <c r="KDU20"/>
      <c r="KDV20"/>
      <c r="KDW20"/>
      <c r="KDX20"/>
      <c r="KDY20"/>
      <c r="KDZ20"/>
      <c r="KEA20"/>
      <c r="KEB20"/>
      <c r="KEC20"/>
      <c r="KED20"/>
      <c r="KEE20"/>
      <c r="KEF20"/>
      <c r="KEG20"/>
      <c r="KEH20"/>
      <c r="KEI20"/>
      <c r="KEJ20"/>
      <c r="KEK20"/>
      <c r="KEL20"/>
      <c r="KEM20"/>
      <c r="KEN20"/>
      <c r="KEO20"/>
      <c r="KEP20"/>
      <c r="KEQ20"/>
      <c r="KER20"/>
      <c r="KES20"/>
      <c r="KET20"/>
      <c r="KEU20"/>
      <c r="KEV20"/>
      <c r="KEW20"/>
      <c r="KEX20"/>
      <c r="KEY20"/>
      <c r="KEZ20"/>
      <c r="KFA20"/>
      <c r="KFB20"/>
      <c r="KFC20"/>
      <c r="KFD20"/>
      <c r="KFE20"/>
      <c r="KFF20"/>
      <c r="KFG20"/>
      <c r="KFH20"/>
      <c r="KFI20"/>
      <c r="KFJ20"/>
      <c r="KFK20"/>
      <c r="KFL20"/>
      <c r="KFM20"/>
      <c r="KFN20"/>
      <c r="KFO20"/>
      <c r="KFP20"/>
      <c r="KFQ20"/>
      <c r="KFR20"/>
      <c r="KFS20"/>
      <c r="KFT20"/>
      <c r="KFU20"/>
      <c r="KFV20"/>
      <c r="KFW20"/>
      <c r="KFX20"/>
      <c r="KFY20"/>
      <c r="KFZ20"/>
      <c r="KGA20"/>
      <c r="KGB20"/>
      <c r="KGC20"/>
      <c r="KGD20"/>
      <c r="KGE20"/>
      <c r="KGF20"/>
      <c r="KGG20"/>
      <c r="KGH20"/>
      <c r="KGI20"/>
      <c r="KGJ20"/>
      <c r="KGK20"/>
      <c r="KGL20"/>
      <c r="KGM20"/>
      <c r="KGN20"/>
      <c r="KGO20"/>
      <c r="KGP20"/>
      <c r="KGQ20"/>
      <c r="KGR20"/>
      <c r="KGS20"/>
      <c r="KGT20"/>
      <c r="KGU20"/>
      <c r="KGV20"/>
      <c r="KGW20"/>
      <c r="KGX20"/>
      <c r="KGY20"/>
      <c r="KGZ20"/>
      <c r="KHA20"/>
      <c r="KHB20"/>
      <c r="KHC20"/>
      <c r="KHD20"/>
      <c r="KHE20"/>
      <c r="KHF20"/>
      <c r="KHG20"/>
      <c r="KHH20"/>
      <c r="KHI20"/>
      <c r="KHJ20"/>
      <c r="KHK20"/>
      <c r="KHL20"/>
      <c r="KHM20"/>
      <c r="KHN20"/>
      <c r="KHO20"/>
      <c r="KHP20"/>
      <c r="KHQ20"/>
      <c r="KHR20"/>
      <c r="KHS20"/>
      <c r="KHT20"/>
      <c r="KHU20"/>
      <c r="KHV20"/>
      <c r="KHW20"/>
      <c r="KHX20"/>
      <c r="KHY20"/>
      <c r="KHZ20"/>
      <c r="KIA20"/>
      <c r="KIB20"/>
      <c r="KIC20"/>
      <c r="KID20"/>
      <c r="KIE20"/>
      <c r="KIF20"/>
      <c r="KIG20"/>
      <c r="KIH20"/>
      <c r="KII20"/>
      <c r="KIJ20"/>
      <c r="KIK20"/>
      <c r="KIL20"/>
      <c r="KIM20"/>
      <c r="KIN20"/>
      <c r="KIO20"/>
      <c r="KIP20"/>
      <c r="KIQ20"/>
      <c r="KIR20"/>
      <c r="KIS20"/>
      <c r="KIT20"/>
      <c r="KIU20"/>
      <c r="KIV20"/>
      <c r="KIW20"/>
      <c r="KIX20"/>
      <c r="KIY20"/>
      <c r="KIZ20"/>
      <c r="KJA20"/>
      <c r="KJB20"/>
      <c r="KJC20"/>
      <c r="KJD20"/>
      <c r="KJE20"/>
      <c r="KJF20"/>
      <c r="KJG20"/>
      <c r="KJH20"/>
      <c r="KJI20"/>
      <c r="KJJ20"/>
      <c r="KJK20"/>
      <c r="KJL20"/>
      <c r="KJM20"/>
      <c r="KJN20"/>
      <c r="KJO20"/>
      <c r="KJP20"/>
      <c r="KJQ20"/>
      <c r="KJR20"/>
      <c r="KJS20"/>
      <c r="KJT20"/>
      <c r="KJU20"/>
      <c r="KJV20"/>
      <c r="KJW20"/>
      <c r="KJX20"/>
      <c r="KJY20"/>
      <c r="KJZ20"/>
      <c r="KKA20"/>
      <c r="KKB20"/>
      <c r="KKC20"/>
      <c r="KKD20"/>
      <c r="KKE20"/>
      <c r="KKF20"/>
      <c r="KKG20"/>
      <c r="KKH20"/>
      <c r="KKI20"/>
      <c r="KKJ20"/>
      <c r="KKK20"/>
      <c r="KKL20"/>
      <c r="KKM20"/>
      <c r="KKN20"/>
      <c r="KKO20"/>
      <c r="KKP20"/>
      <c r="KKQ20"/>
      <c r="KKR20"/>
      <c r="KKS20"/>
      <c r="KKT20"/>
      <c r="KKU20"/>
      <c r="KKV20"/>
      <c r="KKW20"/>
      <c r="KKX20"/>
      <c r="KKY20"/>
      <c r="KKZ20"/>
      <c r="KLA20"/>
      <c r="KLB20"/>
      <c r="KLC20"/>
      <c r="KLD20"/>
      <c r="KLE20"/>
      <c r="KLF20"/>
      <c r="KLG20"/>
      <c r="KLH20"/>
      <c r="KLI20"/>
      <c r="KLJ20"/>
      <c r="KLK20"/>
      <c r="KLL20"/>
      <c r="KLM20"/>
      <c r="KLN20"/>
      <c r="KLO20"/>
      <c r="KLP20"/>
      <c r="KLQ20"/>
      <c r="KLR20"/>
      <c r="KLS20"/>
      <c r="KLT20"/>
      <c r="KLU20"/>
      <c r="KLV20"/>
      <c r="KLW20"/>
      <c r="KLX20"/>
      <c r="KLY20"/>
      <c r="KLZ20"/>
      <c r="KMA20"/>
      <c r="KMB20"/>
      <c r="KMC20"/>
      <c r="KMD20"/>
      <c r="KME20"/>
      <c r="KMF20"/>
      <c r="KMG20"/>
      <c r="KMH20"/>
      <c r="KMI20"/>
      <c r="KMJ20"/>
      <c r="KMK20"/>
      <c r="KML20"/>
      <c r="KMM20"/>
      <c r="KMN20"/>
      <c r="KMO20"/>
      <c r="KMP20"/>
      <c r="KMQ20"/>
      <c r="KMR20"/>
      <c r="KMS20"/>
      <c r="KMT20"/>
      <c r="KMU20"/>
      <c r="KMV20"/>
      <c r="KMW20"/>
      <c r="KMX20"/>
      <c r="KMY20"/>
      <c r="KMZ20"/>
      <c r="KNA20"/>
      <c r="KNB20"/>
      <c r="KNC20"/>
      <c r="KND20"/>
      <c r="KNE20"/>
      <c r="KNF20"/>
      <c r="KNG20"/>
      <c r="KNH20"/>
      <c r="KNI20"/>
      <c r="KNJ20"/>
      <c r="KNK20"/>
      <c r="KNL20"/>
      <c r="KNM20"/>
      <c r="KNN20"/>
      <c r="KNO20"/>
      <c r="KNP20"/>
      <c r="KNQ20"/>
      <c r="KNR20"/>
      <c r="KNS20"/>
      <c r="KNT20"/>
      <c r="KNU20"/>
      <c r="KNV20"/>
      <c r="KNW20"/>
      <c r="KNX20"/>
      <c r="KNY20"/>
      <c r="KNZ20"/>
      <c r="KOA20"/>
      <c r="KOB20"/>
      <c r="KOC20"/>
      <c r="KOD20"/>
      <c r="KOE20"/>
      <c r="KOF20"/>
      <c r="KOG20"/>
      <c r="KOH20"/>
      <c r="KOI20"/>
      <c r="KOJ20"/>
      <c r="KOK20"/>
      <c r="KOL20"/>
      <c r="KOM20"/>
      <c r="KON20"/>
      <c r="KOO20"/>
      <c r="KOP20"/>
      <c r="KOQ20"/>
      <c r="KOR20"/>
      <c r="KOS20"/>
      <c r="KOT20"/>
      <c r="KOU20"/>
      <c r="KOV20"/>
      <c r="KOW20"/>
      <c r="KOX20"/>
      <c r="KOY20"/>
      <c r="KOZ20"/>
      <c r="KPA20"/>
      <c r="KPB20"/>
      <c r="KPC20"/>
      <c r="KPD20"/>
      <c r="KPE20"/>
      <c r="KPF20"/>
      <c r="KPG20"/>
      <c r="KPH20"/>
      <c r="KPI20"/>
      <c r="KPJ20"/>
      <c r="KPK20"/>
      <c r="KPL20"/>
      <c r="KPM20"/>
      <c r="KPN20"/>
      <c r="KPO20"/>
      <c r="KPP20"/>
      <c r="KPQ20"/>
      <c r="KPR20"/>
      <c r="KPS20"/>
      <c r="KPT20"/>
      <c r="KPU20"/>
      <c r="KPV20"/>
      <c r="KPW20"/>
      <c r="KPX20"/>
      <c r="KPY20"/>
      <c r="KPZ20"/>
      <c r="KQA20"/>
      <c r="KQB20"/>
      <c r="KQC20"/>
      <c r="KQD20"/>
      <c r="KQE20"/>
      <c r="KQF20"/>
      <c r="KQG20"/>
      <c r="KQH20"/>
      <c r="KQI20"/>
      <c r="KQJ20"/>
      <c r="KQK20"/>
      <c r="KQL20"/>
      <c r="KQM20"/>
      <c r="KQN20"/>
      <c r="KQO20"/>
      <c r="KQP20"/>
      <c r="KQQ20"/>
      <c r="KQR20"/>
      <c r="KQS20"/>
      <c r="KQT20"/>
      <c r="KQU20"/>
      <c r="KQV20"/>
      <c r="KQW20"/>
      <c r="KQX20"/>
      <c r="KQY20"/>
      <c r="KQZ20"/>
      <c r="KRA20"/>
      <c r="KRB20"/>
      <c r="KRC20"/>
      <c r="KRD20"/>
      <c r="KRE20"/>
      <c r="KRF20"/>
      <c r="KRG20"/>
      <c r="KRH20"/>
      <c r="KRI20"/>
      <c r="KRJ20"/>
      <c r="KRK20"/>
      <c r="KRL20"/>
      <c r="KRM20"/>
      <c r="KRN20"/>
      <c r="KRO20"/>
      <c r="KRP20"/>
      <c r="KRQ20"/>
      <c r="KRR20"/>
      <c r="KRS20"/>
      <c r="KRT20"/>
      <c r="KRU20"/>
      <c r="KRV20"/>
      <c r="KRW20"/>
      <c r="KRX20"/>
      <c r="KRY20"/>
      <c r="KRZ20"/>
      <c r="KSA20"/>
      <c r="KSB20"/>
      <c r="KSC20"/>
      <c r="KSD20"/>
      <c r="KSE20"/>
      <c r="KSF20"/>
      <c r="KSG20"/>
      <c r="KSH20"/>
      <c r="KSI20"/>
      <c r="KSJ20"/>
      <c r="KSK20"/>
      <c r="KSL20"/>
      <c r="KSM20"/>
      <c r="KSN20"/>
      <c r="KSO20"/>
      <c r="KSP20"/>
      <c r="KSQ20"/>
      <c r="KSR20"/>
      <c r="KSS20"/>
      <c r="KST20"/>
      <c r="KSU20"/>
      <c r="KSV20"/>
      <c r="KSW20"/>
      <c r="KSX20"/>
      <c r="KSY20"/>
      <c r="KSZ20"/>
      <c r="KTA20"/>
      <c r="KTB20"/>
      <c r="KTC20"/>
      <c r="KTD20"/>
      <c r="KTE20"/>
      <c r="KTF20"/>
      <c r="KTG20"/>
      <c r="KTH20"/>
      <c r="KTI20"/>
      <c r="KTJ20"/>
      <c r="KTK20"/>
      <c r="KTL20"/>
      <c r="KTM20"/>
      <c r="KTN20"/>
      <c r="KTO20"/>
      <c r="KTP20"/>
      <c r="KTQ20"/>
      <c r="KTR20"/>
      <c r="KTS20"/>
      <c r="KTT20"/>
      <c r="KTU20"/>
      <c r="KTV20"/>
      <c r="KTW20"/>
      <c r="KTX20"/>
      <c r="KTY20"/>
      <c r="KTZ20"/>
      <c r="KUA20"/>
      <c r="KUB20"/>
      <c r="KUC20"/>
      <c r="KUD20"/>
      <c r="KUE20"/>
      <c r="KUF20"/>
      <c r="KUG20"/>
      <c r="KUH20"/>
      <c r="KUI20"/>
      <c r="KUJ20"/>
      <c r="KUK20"/>
      <c r="KUL20"/>
      <c r="KUM20"/>
      <c r="KUN20"/>
      <c r="KUO20"/>
      <c r="KUP20"/>
      <c r="KUQ20"/>
      <c r="KUR20"/>
      <c r="KUS20"/>
      <c r="KUT20"/>
      <c r="KUU20"/>
      <c r="KUV20"/>
      <c r="KUW20"/>
      <c r="KUX20"/>
      <c r="KUY20"/>
      <c r="KUZ20"/>
      <c r="KVA20"/>
      <c r="KVB20"/>
      <c r="KVC20"/>
      <c r="KVD20"/>
      <c r="KVE20"/>
      <c r="KVF20"/>
      <c r="KVG20"/>
      <c r="KVH20"/>
      <c r="KVI20"/>
      <c r="KVJ20"/>
      <c r="KVK20"/>
      <c r="KVL20"/>
      <c r="KVM20"/>
      <c r="KVN20"/>
      <c r="KVO20"/>
      <c r="KVP20"/>
      <c r="KVQ20"/>
      <c r="KVR20"/>
      <c r="KVS20"/>
      <c r="KVT20"/>
      <c r="KVU20"/>
      <c r="KVV20"/>
      <c r="KVW20"/>
      <c r="KVX20"/>
      <c r="KVY20"/>
      <c r="KVZ20"/>
      <c r="KWA20"/>
      <c r="KWB20"/>
      <c r="KWC20"/>
      <c r="KWD20"/>
      <c r="KWE20"/>
      <c r="KWF20"/>
      <c r="KWG20"/>
      <c r="KWH20"/>
      <c r="KWI20"/>
      <c r="KWJ20"/>
      <c r="KWK20"/>
      <c r="KWL20"/>
      <c r="KWM20"/>
      <c r="KWN20"/>
      <c r="KWO20"/>
      <c r="KWP20"/>
      <c r="KWQ20"/>
      <c r="KWR20"/>
      <c r="KWS20"/>
      <c r="KWT20"/>
      <c r="KWU20"/>
      <c r="KWV20"/>
      <c r="KWW20"/>
      <c r="KWX20"/>
      <c r="KWY20"/>
      <c r="KWZ20"/>
      <c r="KXA20"/>
      <c r="KXB20"/>
      <c r="KXC20"/>
      <c r="KXD20"/>
      <c r="KXE20"/>
      <c r="KXF20"/>
      <c r="KXG20"/>
      <c r="KXH20"/>
      <c r="KXI20"/>
      <c r="KXJ20"/>
      <c r="KXK20"/>
      <c r="KXL20"/>
      <c r="KXM20"/>
      <c r="KXN20"/>
      <c r="KXO20"/>
      <c r="KXP20"/>
      <c r="KXQ20"/>
      <c r="KXR20"/>
      <c r="KXS20"/>
      <c r="KXT20"/>
      <c r="KXU20"/>
      <c r="KXV20"/>
      <c r="KXW20"/>
      <c r="KXX20"/>
      <c r="KXY20"/>
      <c r="KXZ20"/>
      <c r="KYA20"/>
      <c r="KYB20"/>
      <c r="KYC20"/>
      <c r="KYD20"/>
      <c r="KYE20"/>
      <c r="KYF20"/>
      <c r="KYG20"/>
      <c r="KYH20"/>
      <c r="KYI20"/>
      <c r="KYJ20"/>
      <c r="KYK20"/>
      <c r="KYL20"/>
      <c r="KYM20"/>
      <c r="KYN20"/>
      <c r="KYO20"/>
      <c r="KYP20"/>
      <c r="KYQ20"/>
      <c r="KYR20"/>
      <c r="KYS20"/>
      <c r="KYT20"/>
      <c r="KYU20"/>
      <c r="KYV20"/>
      <c r="KYW20"/>
      <c r="KYX20"/>
      <c r="KYY20"/>
      <c r="KYZ20"/>
      <c r="KZA20"/>
      <c r="KZB20"/>
      <c r="KZC20"/>
      <c r="KZD20"/>
      <c r="KZE20"/>
      <c r="KZF20"/>
      <c r="KZG20"/>
      <c r="KZH20"/>
      <c r="KZI20"/>
      <c r="KZJ20"/>
      <c r="KZK20"/>
      <c r="KZL20"/>
      <c r="KZM20"/>
      <c r="KZN20"/>
      <c r="KZO20"/>
      <c r="KZP20"/>
      <c r="KZQ20"/>
      <c r="KZR20"/>
      <c r="KZS20"/>
      <c r="KZT20"/>
      <c r="KZU20"/>
      <c r="KZV20"/>
      <c r="KZW20"/>
      <c r="KZX20"/>
      <c r="KZY20"/>
      <c r="KZZ20"/>
      <c r="LAA20"/>
      <c r="LAB20"/>
      <c r="LAC20"/>
      <c r="LAD20"/>
      <c r="LAE20"/>
      <c r="LAF20"/>
      <c r="LAG20"/>
      <c r="LAH20"/>
      <c r="LAI20"/>
      <c r="LAJ20"/>
      <c r="LAK20"/>
      <c r="LAL20"/>
      <c r="LAM20"/>
      <c r="LAN20"/>
      <c r="LAO20"/>
      <c r="LAP20"/>
      <c r="LAQ20"/>
      <c r="LAR20"/>
      <c r="LAS20"/>
      <c r="LAT20"/>
      <c r="LAU20"/>
      <c r="LAV20"/>
      <c r="LAW20"/>
      <c r="LAX20"/>
      <c r="LAY20"/>
      <c r="LAZ20"/>
      <c r="LBA20"/>
      <c r="LBB20"/>
      <c r="LBC20"/>
      <c r="LBD20"/>
      <c r="LBE20"/>
      <c r="LBF20"/>
      <c r="LBG20"/>
      <c r="LBH20"/>
      <c r="LBI20"/>
      <c r="LBJ20"/>
      <c r="LBK20"/>
      <c r="LBL20"/>
      <c r="LBM20"/>
      <c r="LBN20"/>
      <c r="LBO20"/>
      <c r="LBP20"/>
      <c r="LBQ20"/>
      <c r="LBR20"/>
      <c r="LBS20"/>
      <c r="LBT20"/>
      <c r="LBU20"/>
      <c r="LBV20"/>
      <c r="LBW20"/>
      <c r="LBX20"/>
      <c r="LBY20"/>
      <c r="LBZ20"/>
      <c r="LCA20"/>
      <c r="LCB20"/>
      <c r="LCC20"/>
      <c r="LCD20"/>
      <c r="LCE20"/>
      <c r="LCF20"/>
      <c r="LCG20"/>
      <c r="LCH20"/>
      <c r="LCI20"/>
      <c r="LCJ20"/>
      <c r="LCK20"/>
      <c r="LCL20"/>
      <c r="LCM20"/>
      <c r="LCN20"/>
      <c r="LCO20"/>
      <c r="LCP20"/>
      <c r="LCQ20"/>
      <c r="LCR20"/>
      <c r="LCS20"/>
      <c r="LCT20"/>
      <c r="LCU20"/>
      <c r="LCV20"/>
      <c r="LCW20"/>
      <c r="LCX20"/>
      <c r="LCY20"/>
      <c r="LCZ20"/>
      <c r="LDA20"/>
      <c r="LDB20"/>
      <c r="LDC20"/>
      <c r="LDD20"/>
      <c r="LDE20"/>
      <c r="LDF20"/>
      <c r="LDG20"/>
      <c r="LDH20"/>
      <c r="LDI20"/>
      <c r="LDJ20"/>
      <c r="LDK20"/>
      <c r="LDL20"/>
      <c r="LDM20"/>
      <c r="LDN20"/>
      <c r="LDO20"/>
      <c r="LDP20"/>
      <c r="LDQ20"/>
      <c r="LDR20"/>
      <c r="LDS20"/>
      <c r="LDT20"/>
      <c r="LDU20"/>
      <c r="LDV20"/>
      <c r="LDW20"/>
      <c r="LDX20"/>
      <c r="LDY20"/>
      <c r="LDZ20"/>
      <c r="LEA20"/>
      <c r="LEB20"/>
      <c r="LEC20"/>
      <c r="LED20"/>
      <c r="LEE20"/>
      <c r="LEF20"/>
      <c r="LEG20"/>
      <c r="LEH20"/>
      <c r="LEI20"/>
      <c r="LEJ20"/>
      <c r="LEK20"/>
      <c r="LEL20"/>
      <c r="LEM20"/>
      <c r="LEN20"/>
      <c r="LEO20"/>
      <c r="LEP20"/>
      <c r="LEQ20"/>
      <c r="LER20"/>
      <c r="LES20"/>
      <c r="LET20"/>
      <c r="LEU20"/>
      <c r="LEV20"/>
      <c r="LEW20"/>
      <c r="LEX20"/>
      <c r="LEY20"/>
      <c r="LEZ20"/>
      <c r="LFA20"/>
      <c r="LFB20"/>
      <c r="LFC20"/>
      <c r="LFD20"/>
      <c r="LFE20"/>
      <c r="LFF20"/>
      <c r="LFG20"/>
      <c r="LFH20"/>
      <c r="LFI20"/>
      <c r="LFJ20"/>
      <c r="LFK20"/>
      <c r="LFL20"/>
      <c r="LFM20"/>
      <c r="LFN20"/>
      <c r="LFO20"/>
      <c r="LFP20"/>
      <c r="LFQ20"/>
      <c r="LFR20"/>
      <c r="LFS20"/>
      <c r="LFT20"/>
      <c r="LFU20"/>
      <c r="LFV20"/>
      <c r="LFW20"/>
      <c r="LFX20"/>
      <c r="LFY20"/>
      <c r="LFZ20"/>
      <c r="LGA20"/>
      <c r="LGB20"/>
      <c r="LGC20"/>
      <c r="LGD20"/>
      <c r="LGE20"/>
      <c r="LGF20"/>
      <c r="LGG20"/>
      <c r="LGH20"/>
      <c r="LGI20"/>
      <c r="LGJ20"/>
      <c r="LGK20"/>
      <c r="LGL20"/>
      <c r="LGM20"/>
      <c r="LGN20"/>
      <c r="LGO20"/>
      <c r="LGP20"/>
      <c r="LGQ20"/>
      <c r="LGR20"/>
      <c r="LGS20"/>
      <c r="LGT20"/>
      <c r="LGU20"/>
      <c r="LGV20"/>
      <c r="LGW20"/>
      <c r="LGX20"/>
      <c r="LGY20"/>
      <c r="LGZ20"/>
      <c r="LHA20"/>
      <c r="LHB20"/>
      <c r="LHC20"/>
      <c r="LHD20"/>
      <c r="LHE20"/>
      <c r="LHF20"/>
      <c r="LHG20"/>
      <c r="LHH20"/>
      <c r="LHI20"/>
      <c r="LHJ20"/>
      <c r="LHK20"/>
      <c r="LHL20"/>
      <c r="LHM20"/>
      <c r="LHN20"/>
      <c r="LHO20"/>
      <c r="LHP20"/>
      <c r="LHQ20"/>
      <c r="LHR20"/>
      <c r="LHS20"/>
      <c r="LHT20"/>
      <c r="LHU20"/>
      <c r="LHV20"/>
      <c r="LHW20"/>
      <c r="LHX20"/>
      <c r="LHY20"/>
      <c r="LHZ20"/>
      <c r="LIA20"/>
      <c r="LIB20"/>
      <c r="LIC20"/>
      <c r="LID20"/>
      <c r="LIE20"/>
      <c r="LIF20"/>
      <c r="LIG20"/>
      <c r="LIH20"/>
      <c r="LII20"/>
      <c r="LIJ20"/>
      <c r="LIK20"/>
      <c r="LIL20"/>
      <c r="LIM20"/>
      <c r="LIN20"/>
      <c r="LIO20"/>
      <c r="LIP20"/>
      <c r="LIQ20"/>
      <c r="LIR20"/>
      <c r="LIS20"/>
      <c r="LIT20"/>
      <c r="LIU20"/>
      <c r="LIV20"/>
      <c r="LIW20"/>
      <c r="LIX20"/>
      <c r="LIY20"/>
      <c r="LIZ20"/>
      <c r="LJA20"/>
      <c r="LJB20"/>
      <c r="LJC20"/>
      <c r="LJD20"/>
      <c r="LJE20"/>
      <c r="LJF20"/>
      <c r="LJG20"/>
      <c r="LJH20"/>
      <c r="LJI20"/>
      <c r="LJJ20"/>
      <c r="LJK20"/>
      <c r="LJL20"/>
      <c r="LJM20"/>
      <c r="LJN20"/>
      <c r="LJO20"/>
      <c r="LJP20"/>
      <c r="LJQ20"/>
      <c r="LJR20"/>
      <c r="LJS20"/>
      <c r="LJT20"/>
      <c r="LJU20"/>
      <c r="LJV20"/>
      <c r="LJW20"/>
      <c r="LJX20"/>
      <c r="LJY20"/>
      <c r="LJZ20"/>
      <c r="LKA20"/>
      <c r="LKB20"/>
      <c r="LKC20"/>
      <c r="LKD20"/>
      <c r="LKE20"/>
      <c r="LKF20"/>
      <c r="LKG20"/>
      <c r="LKH20"/>
      <c r="LKI20"/>
      <c r="LKJ20"/>
      <c r="LKK20"/>
      <c r="LKL20"/>
      <c r="LKM20"/>
      <c r="LKN20"/>
      <c r="LKO20"/>
      <c r="LKP20"/>
      <c r="LKQ20"/>
      <c r="LKR20"/>
      <c r="LKS20"/>
      <c r="LKT20"/>
      <c r="LKU20"/>
      <c r="LKV20"/>
      <c r="LKW20"/>
      <c r="LKX20"/>
      <c r="LKY20"/>
      <c r="LKZ20"/>
      <c r="LLA20"/>
      <c r="LLB20"/>
      <c r="LLC20"/>
      <c r="LLD20"/>
      <c r="LLE20"/>
      <c r="LLF20"/>
      <c r="LLG20"/>
      <c r="LLH20"/>
      <c r="LLI20"/>
      <c r="LLJ20"/>
      <c r="LLK20"/>
      <c r="LLL20"/>
      <c r="LLM20"/>
      <c r="LLN20"/>
      <c r="LLO20"/>
      <c r="LLP20"/>
      <c r="LLQ20"/>
      <c r="LLR20"/>
      <c r="LLS20"/>
      <c r="LLT20"/>
      <c r="LLU20"/>
      <c r="LLV20"/>
      <c r="LLW20"/>
      <c r="LLX20"/>
      <c r="LLY20"/>
      <c r="LLZ20"/>
      <c r="LMA20"/>
      <c r="LMB20"/>
      <c r="LMC20"/>
      <c r="LMD20"/>
      <c r="LME20"/>
      <c r="LMF20"/>
      <c r="LMG20"/>
      <c r="LMH20"/>
      <c r="LMI20"/>
      <c r="LMJ20"/>
      <c r="LMK20"/>
      <c r="LML20"/>
      <c r="LMM20"/>
      <c r="LMN20"/>
      <c r="LMO20"/>
      <c r="LMP20"/>
      <c r="LMQ20"/>
      <c r="LMR20"/>
      <c r="LMS20"/>
      <c r="LMT20"/>
      <c r="LMU20"/>
      <c r="LMV20"/>
      <c r="LMW20"/>
      <c r="LMX20"/>
      <c r="LMY20"/>
      <c r="LMZ20"/>
      <c r="LNA20"/>
      <c r="LNB20"/>
      <c r="LNC20"/>
      <c r="LND20"/>
      <c r="LNE20"/>
      <c r="LNF20"/>
      <c r="LNG20"/>
      <c r="LNH20"/>
      <c r="LNI20"/>
      <c r="LNJ20"/>
      <c r="LNK20"/>
      <c r="LNL20"/>
      <c r="LNM20"/>
      <c r="LNN20"/>
      <c r="LNO20"/>
      <c r="LNP20"/>
      <c r="LNQ20"/>
      <c r="LNR20"/>
      <c r="LNS20"/>
      <c r="LNT20"/>
      <c r="LNU20"/>
      <c r="LNV20"/>
      <c r="LNW20"/>
      <c r="LNX20"/>
      <c r="LNY20"/>
      <c r="LNZ20"/>
      <c r="LOA20"/>
      <c r="LOB20"/>
      <c r="LOC20"/>
      <c r="LOD20"/>
      <c r="LOE20"/>
      <c r="LOF20"/>
      <c r="LOG20"/>
      <c r="LOH20"/>
      <c r="LOI20"/>
      <c r="LOJ20"/>
      <c r="LOK20"/>
      <c r="LOL20"/>
      <c r="LOM20"/>
      <c r="LON20"/>
      <c r="LOO20"/>
      <c r="LOP20"/>
      <c r="LOQ20"/>
      <c r="LOR20"/>
      <c r="LOS20"/>
      <c r="LOT20"/>
      <c r="LOU20"/>
      <c r="LOV20"/>
      <c r="LOW20"/>
      <c r="LOX20"/>
      <c r="LOY20"/>
      <c r="LOZ20"/>
      <c r="LPA20"/>
      <c r="LPB20"/>
      <c r="LPC20"/>
      <c r="LPD20"/>
      <c r="LPE20"/>
      <c r="LPF20"/>
      <c r="LPG20"/>
      <c r="LPH20"/>
      <c r="LPI20"/>
      <c r="LPJ20"/>
      <c r="LPK20"/>
      <c r="LPL20"/>
      <c r="LPM20"/>
      <c r="LPN20"/>
      <c r="LPO20"/>
      <c r="LPP20"/>
      <c r="LPQ20"/>
      <c r="LPR20"/>
      <c r="LPS20"/>
      <c r="LPT20"/>
      <c r="LPU20"/>
      <c r="LPV20"/>
      <c r="LPW20"/>
      <c r="LPX20"/>
      <c r="LPY20"/>
      <c r="LPZ20"/>
      <c r="LQA20"/>
      <c r="LQB20"/>
      <c r="LQC20"/>
      <c r="LQD20"/>
      <c r="LQE20"/>
      <c r="LQF20"/>
      <c r="LQG20"/>
      <c r="LQH20"/>
      <c r="LQI20"/>
      <c r="LQJ20"/>
      <c r="LQK20"/>
      <c r="LQL20"/>
      <c r="LQM20"/>
      <c r="LQN20"/>
      <c r="LQO20"/>
      <c r="LQP20"/>
      <c r="LQQ20"/>
      <c r="LQR20"/>
      <c r="LQS20"/>
      <c r="LQT20"/>
      <c r="LQU20"/>
      <c r="LQV20"/>
      <c r="LQW20"/>
      <c r="LQX20"/>
      <c r="LQY20"/>
      <c r="LQZ20"/>
      <c r="LRA20"/>
      <c r="LRB20"/>
      <c r="LRC20"/>
      <c r="LRD20"/>
      <c r="LRE20"/>
      <c r="LRF20"/>
      <c r="LRG20"/>
      <c r="LRH20"/>
      <c r="LRI20"/>
      <c r="LRJ20"/>
      <c r="LRK20"/>
      <c r="LRL20"/>
      <c r="LRM20"/>
      <c r="LRN20"/>
      <c r="LRO20"/>
      <c r="LRP20"/>
      <c r="LRQ20"/>
      <c r="LRR20"/>
      <c r="LRS20"/>
      <c r="LRT20"/>
      <c r="LRU20"/>
      <c r="LRV20"/>
      <c r="LRW20"/>
      <c r="LRX20"/>
      <c r="LRY20"/>
      <c r="LRZ20"/>
      <c r="LSA20"/>
      <c r="LSB20"/>
      <c r="LSC20"/>
      <c r="LSD20"/>
      <c r="LSE20"/>
      <c r="LSF20"/>
      <c r="LSG20"/>
      <c r="LSH20"/>
      <c r="LSI20"/>
      <c r="LSJ20"/>
      <c r="LSK20"/>
      <c r="LSL20"/>
      <c r="LSM20"/>
      <c r="LSN20"/>
      <c r="LSO20"/>
      <c r="LSP20"/>
      <c r="LSQ20"/>
      <c r="LSR20"/>
      <c r="LSS20"/>
      <c r="LST20"/>
      <c r="LSU20"/>
      <c r="LSV20"/>
      <c r="LSW20"/>
      <c r="LSX20"/>
      <c r="LSY20"/>
      <c r="LSZ20"/>
      <c r="LTA20"/>
      <c r="LTB20"/>
      <c r="LTC20"/>
      <c r="LTD20"/>
      <c r="LTE20"/>
      <c r="LTF20"/>
      <c r="LTG20"/>
      <c r="LTH20"/>
      <c r="LTI20"/>
      <c r="LTJ20"/>
      <c r="LTK20"/>
      <c r="LTL20"/>
      <c r="LTM20"/>
      <c r="LTN20"/>
      <c r="LTO20"/>
      <c r="LTP20"/>
      <c r="LTQ20"/>
      <c r="LTR20"/>
      <c r="LTS20"/>
      <c r="LTT20"/>
      <c r="LTU20"/>
      <c r="LTV20"/>
      <c r="LTW20"/>
      <c r="LTX20"/>
      <c r="LTY20"/>
      <c r="LTZ20"/>
      <c r="LUA20"/>
      <c r="LUB20"/>
      <c r="LUC20"/>
      <c r="LUD20"/>
      <c r="LUE20"/>
      <c r="LUF20"/>
      <c r="LUG20"/>
      <c r="LUH20"/>
      <c r="LUI20"/>
      <c r="LUJ20"/>
      <c r="LUK20"/>
      <c r="LUL20"/>
      <c r="LUM20"/>
      <c r="LUN20"/>
      <c r="LUO20"/>
      <c r="LUP20"/>
      <c r="LUQ20"/>
      <c r="LUR20"/>
      <c r="LUS20"/>
      <c r="LUT20"/>
      <c r="LUU20"/>
      <c r="LUV20"/>
      <c r="LUW20"/>
      <c r="LUX20"/>
      <c r="LUY20"/>
      <c r="LUZ20"/>
      <c r="LVA20"/>
      <c r="LVB20"/>
      <c r="LVC20"/>
      <c r="LVD20"/>
      <c r="LVE20"/>
      <c r="LVF20"/>
      <c r="LVG20"/>
      <c r="LVH20"/>
      <c r="LVI20"/>
      <c r="LVJ20"/>
      <c r="LVK20"/>
      <c r="LVL20"/>
      <c r="LVM20"/>
      <c r="LVN20"/>
      <c r="LVO20"/>
      <c r="LVP20"/>
      <c r="LVQ20"/>
      <c r="LVR20"/>
      <c r="LVS20"/>
      <c r="LVT20"/>
      <c r="LVU20"/>
      <c r="LVV20"/>
      <c r="LVW20"/>
      <c r="LVX20"/>
      <c r="LVY20"/>
      <c r="LVZ20"/>
      <c r="LWA20"/>
      <c r="LWB20"/>
      <c r="LWC20"/>
      <c r="LWD20"/>
      <c r="LWE20"/>
      <c r="LWF20"/>
      <c r="LWG20"/>
      <c r="LWH20"/>
      <c r="LWI20"/>
      <c r="LWJ20"/>
      <c r="LWK20"/>
      <c r="LWL20"/>
      <c r="LWM20"/>
      <c r="LWN20"/>
      <c r="LWO20"/>
      <c r="LWP20"/>
      <c r="LWQ20"/>
      <c r="LWR20"/>
      <c r="LWS20"/>
      <c r="LWT20"/>
      <c r="LWU20"/>
      <c r="LWV20"/>
      <c r="LWW20"/>
      <c r="LWX20"/>
      <c r="LWY20"/>
      <c r="LWZ20"/>
      <c r="LXA20"/>
      <c r="LXB20"/>
      <c r="LXC20"/>
      <c r="LXD20"/>
      <c r="LXE20"/>
      <c r="LXF20"/>
      <c r="LXG20"/>
      <c r="LXH20"/>
      <c r="LXI20"/>
      <c r="LXJ20"/>
      <c r="LXK20"/>
      <c r="LXL20"/>
      <c r="LXM20"/>
      <c r="LXN20"/>
      <c r="LXO20"/>
      <c r="LXP20"/>
      <c r="LXQ20"/>
      <c r="LXR20"/>
      <c r="LXS20"/>
      <c r="LXT20"/>
      <c r="LXU20"/>
      <c r="LXV20"/>
      <c r="LXW20"/>
      <c r="LXX20"/>
      <c r="LXY20"/>
      <c r="LXZ20"/>
      <c r="LYA20"/>
      <c r="LYB20"/>
      <c r="LYC20"/>
      <c r="LYD20"/>
      <c r="LYE20"/>
      <c r="LYF20"/>
      <c r="LYG20"/>
      <c r="LYH20"/>
      <c r="LYI20"/>
      <c r="LYJ20"/>
      <c r="LYK20"/>
      <c r="LYL20"/>
      <c r="LYM20"/>
      <c r="LYN20"/>
      <c r="LYO20"/>
      <c r="LYP20"/>
      <c r="LYQ20"/>
      <c r="LYR20"/>
      <c r="LYS20"/>
      <c r="LYT20"/>
      <c r="LYU20"/>
      <c r="LYV20"/>
      <c r="LYW20"/>
      <c r="LYX20"/>
      <c r="LYY20"/>
      <c r="LYZ20"/>
      <c r="LZA20"/>
      <c r="LZB20"/>
      <c r="LZC20"/>
      <c r="LZD20"/>
      <c r="LZE20"/>
      <c r="LZF20"/>
      <c r="LZG20"/>
      <c r="LZH20"/>
      <c r="LZI20"/>
      <c r="LZJ20"/>
      <c r="LZK20"/>
      <c r="LZL20"/>
      <c r="LZM20"/>
      <c r="LZN20"/>
      <c r="LZO20"/>
      <c r="LZP20"/>
      <c r="LZQ20"/>
      <c r="LZR20"/>
      <c r="LZS20"/>
      <c r="LZT20"/>
      <c r="LZU20"/>
      <c r="LZV20"/>
      <c r="LZW20"/>
      <c r="LZX20"/>
      <c r="LZY20"/>
      <c r="LZZ20"/>
      <c r="MAA20"/>
      <c r="MAB20"/>
      <c r="MAC20"/>
      <c r="MAD20"/>
      <c r="MAE20"/>
      <c r="MAF20"/>
      <c r="MAG20"/>
      <c r="MAH20"/>
      <c r="MAI20"/>
      <c r="MAJ20"/>
      <c r="MAK20"/>
      <c r="MAL20"/>
      <c r="MAM20"/>
      <c r="MAN20"/>
      <c r="MAO20"/>
      <c r="MAP20"/>
      <c r="MAQ20"/>
      <c r="MAR20"/>
      <c r="MAS20"/>
      <c r="MAT20"/>
      <c r="MAU20"/>
      <c r="MAV20"/>
      <c r="MAW20"/>
      <c r="MAX20"/>
      <c r="MAY20"/>
      <c r="MAZ20"/>
      <c r="MBA20"/>
      <c r="MBB20"/>
      <c r="MBC20"/>
      <c r="MBD20"/>
      <c r="MBE20"/>
      <c r="MBF20"/>
      <c r="MBG20"/>
      <c r="MBH20"/>
      <c r="MBI20"/>
      <c r="MBJ20"/>
      <c r="MBK20"/>
      <c r="MBL20"/>
      <c r="MBM20"/>
      <c r="MBN20"/>
      <c r="MBO20"/>
      <c r="MBP20"/>
      <c r="MBQ20"/>
      <c r="MBR20"/>
      <c r="MBS20"/>
      <c r="MBT20"/>
      <c r="MBU20"/>
      <c r="MBV20"/>
      <c r="MBW20"/>
      <c r="MBX20"/>
      <c r="MBY20"/>
      <c r="MBZ20"/>
      <c r="MCA20"/>
      <c r="MCB20"/>
      <c r="MCC20"/>
      <c r="MCD20"/>
      <c r="MCE20"/>
      <c r="MCF20"/>
      <c r="MCG20"/>
      <c r="MCH20"/>
      <c r="MCI20"/>
      <c r="MCJ20"/>
      <c r="MCK20"/>
      <c r="MCL20"/>
      <c r="MCM20"/>
      <c r="MCN20"/>
      <c r="MCO20"/>
      <c r="MCP20"/>
      <c r="MCQ20"/>
      <c r="MCR20"/>
      <c r="MCS20"/>
      <c r="MCT20"/>
      <c r="MCU20"/>
      <c r="MCV20"/>
      <c r="MCW20"/>
      <c r="MCX20"/>
      <c r="MCY20"/>
      <c r="MCZ20"/>
      <c r="MDA20"/>
      <c r="MDB20"/>
      <c r="MDC20"/>
      <c r="MDD20"/>
      <c r="MDE20"/>
      <c r="MDF20"/>
      <c r="MDG20"/>
      <c r="MDH20"/>
      <c r="MDI20"/>
      <c r="MDJ20"/>
      <c r="MDK20"/>
      <c r="MDL20"/>
      <c r="MDM20"/>
      <c r="MDN20"/>
      <c r="MDO20"/>
      <c r="MDP20"/>
      <c r="MDQ20"/>
      <c r="MDR20"/>
      <c r="MDS20"/>
      <c r="MDT20"/>
      <c r="MDU20"/>
      <c r="MDV20"/>
      <c r="MDW20"/>
      <c r="MDX20"/>
      <c r="MDY20"/>
      <c r="MDZ20"/>
      <c r="MEA20"/>
      <c r="MEB20"/>
      <c r="MEC20"/>
      <c r="MED20"/>
      <c r="MEE20"/>
      <c r="MEF20"/>
      <c r="MEG20"/>
      <c r="MEH20"/>
      <c r="MEI20"/>
      <c r="MEJ20"/>
      <c r="MEK20"/>
      <c r="MEL20"/>
      <c r="MEM20"/>
      <c r="MEN20"/>
      <c r="MEO20"/>
      <c r="MEP20"/>
      <c r="MEQ20"/>
      <c r="MER20"/>
      <c r="MES20"/>
      <c r="MET20"/>
      <c r="MEU20"/>
      <c r="MEV20"/>
      <c r="MEW20"/>
      <c r="MEX20"/>
      <c r="MEY20"/>
      <c r="MEZ20"/>
      <c r="MFA20"/>
      <c r="MFB20"/>
      <c r="MFC20"/>
      <c r="MFD20"/>
      <c r="MFE20"/>
      <c r="MFF20"/>
      <c r="MFG20"/>
      <c r="MFH20"/>
      <c r="MFI20"/>
      <c r="MFJ20"/>
      <c r="MFK20"/>
      <c r="MFL20"/>
      <c r="MFM20"/>
      <c r="MFN20"/>
      <c r="MFO20"/>
      <c r="MFP20"/>
      <c r="MFQ20"/>
      <c r="MFR20"/>
      <c r="MFS20"/>
      <c r="MFT20"/>
      <c r="MFU20"/>
      <c r="MFV20"/>
      <c r="MFW20"/>
      <c r="MFX20"/>
      <c r="MFY20"/>
      <c r="MFZ20"/>
      <c r="MGA20"/>
      <c r="MGB20"/>
      <c r="MGC20"/>
      <c r="MGD20"/>
      <c r="MGE20"/>
      <c r="MGF20"/>
      <c r="MGG20"/>
      <c r="MGH20"/>
      <c r="MGI20"/>
      <c r="MGJ20"/>
      <c r="MGK20"/>
      <c r="MGL20"/>
      <c r="MGM20"/>
      <c r="MGN20"/>
      <c r="MGO20"/>
      <c r="MGP20"/>
      <c r="MGQ20"/>
      <c r="MGR20"/>
      <c r="MGS20"/>
      <c r="MGT20"/>
      <c r="MGU20"/>
      <c r="MGV20"/>
      <c r="MGW20"/>
      <c r="MGX20"/>
      <c r="MGY20"/>
      <c r="MGZ20"/>
      <c r="MHA20"/>
      <c r="MHB20"/>
      <c r="MHC20"/>
      <c r="MHD20"/>
      <c r="MHE20"/>
      <c r="MHF20"/>
      <c r="MHG20"/>
      <c r="MHH20"/>
      <c r="MHI20"/>
      <c r="MHJ20"/>
      <c r="MHK20"/>
      <c r="MHL20"/>
      <c r="MHM20"/>
      <c r="MHN20"/>
      <c r="MHO20"/>
      <c r="MHP20"/>
      <c r="MHQ20"/>
      <c r="MHR20"/>
      <c r="MHS20"/>
      <c r="MHT20"/>
      <c r="MHU20"/>
      <c r="MHV20"/>
      <c r="MHW20"/>
      <c r="MHX20"/>
      <c r="MHY20"/>
      <c r="MHZ20"/>
      <c r="MIA20"/>
      <c r="MIB20"/>
      <c r="MIC20"/>
      <c r="MID20"/>
      <c r="MIE20"/>
      <c r="MIF20"/>
      <c r="MIG20"/>
      <c r="MIH20"/>
      <c r="MII20"/>
      <c r="MIJ20"/>
      <c r="MIK20"/>
      <c r="MIL20"/>
      <c r="MIM20"/>
      <c r="MIN20"/>
      <c r="MIO20"/>
      <c r="MIP20"/>
      <c r="MIQ20"/>
      <c r="MIR20"/>
      <c r="MIS20"/>
      <c r="MIT20"/>
      <c r="MIU20"/>
      <c r="MIV20"/>
      <c r="MIW20"/>
      <c r="MIX20"/>
      <c r="MIY20"/>
      <c r="MIZ20"/>
      <c r="MJA20"/>
      <c r="MJB20"/>
      <c r="MJC20"/>
      <c r="MJD20"/>
      <c r="MJE20"/>
      <c r="MJF20"/>
      <c r="MJG20"/>
      <c r="MJH20"/>
      <c r="MJI20"/>
      <c r="MJJ20"/>
      <c r="MJK20"/>
      <c r="MJL20"/>
      <c r="MJM20"/>
      <c r="MJN20"/>
      <c r="MJO20"/>
      <c r="MJP20"/>
      <c r="MJQ20"/>
      <c r="MJR20"/>
      <c r="MJS20"/>
      <c r="MJT20"/>
      <c r="MJU20"/>
      <c r="MJV20"/>
      <c r="MJW20"/>
      <c r="MJX20"/>
      <c r="MJY20"/>
      <c r="MJZ20"/>
      <c r="MKA20"/>
      <c r="MKB20"/>
      <c r="MKC20"/>
      <c r="MKD20"/>
      <c r="MKE20"/>
      <c r="MKF20"/>
      <c r="MKG20"/>
      <c r="MKH20"/>
      <c r="MKI20"/>
      <c r="MKJ20"/>
      <c r="MKK20"/>
      <c r="MKL20"/>
      <c r="MKM20"/>
      <c r="MKN20"/>
      <c r="MKO20"/>
      <c r="MKP20"/>
      <c r="MKQ20"/>
      <c r="MKR20"/>
      <c r="MKS20"/>
      <c r="MKT20"/>
      <c r="MKU20"/>
      <c r="MKV20"/>
      <c r="MKW20"/>
      <c r="MKX20"/>
      <c r="MKY20"/>
      <c r="MKZ20"/>
      <c r="MLA20"/>
      <c r="MLB20"/>
      <c r="MLC20"/>
      <c r="MLD20"/>
      <c r="MLE20"/>
      <c r="MLF20"/>
      <c r="MLG20"/>
      <c r="MLH20"/>
      <c r="MLI20"/>
      <c r="MLJ20"/>
      <c r="MLK20"/>
      <c r="MLL20"/>
      <c r="MLM20"/>
      <c r="MLN20"/>
      <c r="MLO20"/>
      <c r="MLP20"/>
      <c r="MLQ20"/>
      <c r="MLR20"/>
      <c r="MLS20"/>
      <c r="MLT20"/>
      <c r="MLU20"/>
      <c r="MLV20"/>
      <c r="MLW20"/>
      <c r="MLX20"/>
      <c r="MLY20"/>
      <c r="MLZ20"/>
      <c r="MMA20"/>
      <c r="MMB20"/>
      <c r="MMC20"/>
      <c r="MMD20"/>
      <c r="MME20"/>
      <c r="MMF20"/>
      <c r="MMG20"/>
      <c r="MMH20"/>
      <c r="MMI20"/>
      <c r="MMJ20"/>
      <c r="MMK20"/>
      <c r="MML20"/>
      <c r="MMM20"/>
      <c r="MMN20"/>
      <c r="MMO20"/>
      <c r="MMP20"/>
      <c r="MMQ20"/>
      <c r="MMR20"/>
      <c r="MMS20"/>
      <c r="MMT20"/>
      <c r="MMU20"/>
      <c r="MMV20"/>
      <c r="MMW20"/>
      <c r="MMX20"/>
      <c r="MMY20"/>
      <c r="MMZ20"/>
      <c r="MNA20"/>
      <c r="MNB20"/>
      <c r="MNC20"/>
      <c r="MND20"/>
      <c r="MNE20"/>
      <c r="MNF20"/>
      <c r="MNG20"/>
      <c r="MNH20"/>
      <c r="MNI20"/>
      <c r="MNJ20"/>
      <c r="MNK20"/>
      <c r="MNL20"/>
      <c r="MNM20"/>
      <c r="MNN20"/>
      <c r="MNO20"/>
      <c r="MNP20"/>
      <c r="MNQ20"/>
      <c r="MNR20"/>
      <c r="MNS20"/>
      <c r="MNT20"/>
      <c r="MNU20"/>
      <c r="MNV20"/>
      <c r="MNW20"/>
      <c r="MNX20"/>
      <c r="MNY20"/>
      <c r="MNZ20"/>
      <c r="MOA20"/>
      <c r="MOB20"/>
      <c r="MOC20"/>
      <c r="MOD20"/>
      <c r="MOE20"/>
      <c r="MOF20"/>
      <c r="MOG20"/>
      <c r="MOH20"/>
      <c r="MOI20"/>
      <c r="MOJ20"/>
      <c r="MOK20"/>
      <c r="MOL20"/>
      <c r="MOM20"/>
      <c r="MON20"/>
      <c r="MOO20"/>
      <c r="MOP20"/>
      <c r="MOQ20"/>
      <c r="MOR20"/>
      <c r="MOS20"/>
      <c r="MOT20"/>
      <c r="MOU20"/>
      <c r="MOV20"/>
      <c r="MOW20"/>
      <c r="MOX20"/>
      <c r="MOY20"/>
      <c r="MOZ20"/>
      <c r="MPA20"/>
      <c r="MPB20"/>
      <c r="MPC20"/>
      <c r="MPD20"/>
      <c r="MPE20"/>
      <c r="MPF20"/>
      <c r="MPG20"/>
      <c r="MPH20"/>
      <c r="MPI20"/>
      <c r="MPJ20"/>
      <c r="MPK20"/>
      <c r="MPL20"/>
      <c r="MPM20"/>
      <c r="MPN20"/>
      <c r="MPO20"/>
      <c r="MPP20"/>
      <c r="MPQ20"/>
      <c r="MPR20"/>
      <c r="MPS20"/>
      <c r="MPT20"/>
      <c r="MPU20"/>
      <c r="MPV20"/>
      <c r="MPW20"/>
      <c r="MPX20"/>
      <c r="MPY20"/>
      <c r="MPZ20"/>
      <c r="MQA20"/>
      <c r="MQB20"/>
      <c r="MQC20"/>
      <c r="MQD20"/>
      <c r="MQE20"/>
      <c r="MQF20"/>
      <c r="MQG20"/>
      <c r="MQH20"/>
      <c r="MQI20"/>
      <c r="MQJ20"/>
      <c r="MQK20"/>
      <c r="MQL20"/>
      <c r="MQM20"/>
      <c r="MQN20"/>
      <c r="MQO20"/>
      <c r="MQP20"/>
      <c r="MQQ20"/>
      <c r="MQR20"/>
      <c r="MQS20"/>
      <c r="MQT20"/>
      <c r="MQU20"/>
      <c r="MQV20"/>
      <c r="MQW20"/>
      <c r="MQX20"/>
      <c r="MQY20"/>
      <c r="MQZ20"/>
      <c r="MRA20"/>
      <c r="MRB20"/>
      <c r="MRC20"/>
      <c r="MRD20"/>
      <c r="MRE20"/>
      <c r="MRF20"/>
      <c r="MRG20"/>
      <c r="MRH20"/>
      <c r="MRI20"/>
      <c r="MRJ20"/>
      <c r="MRK20"/>
      <c r="MRL20"/>
      <c r="MRM20"/>
      <c r="MRN20"/>
      <c r="MRO20"/>
      <c r="MRP20"/>
      <c r="MRQ20"/>
      <c r="MRR20"/>
      <c r="MRS20"/>
      <c r="MRT20"/>
      <c r="MRU20"/>
      <c r="MRV20"/>
      <c r="MRW20"/>
      <c r="MRX20"/>
      <c r="MRY20"/>
      <c r="MRZ20"/>
      <c r="MSA20"/>
      <c r="MSB20"/>
      <c r="MSC20"/>
      <c r="MSD20"/>
      <c r="MSE20"/>
      <c r="MSF20"/>
      <c r="MSG20"/>
      <c r="MSH20"/>
      <c r="MSI20"/>
      <c r="MSJ20"/>
      <c r="MSK20"/>
      <c r="MSL20"/>
      <c r="MSM20"/>
      <c r="MSN20"/>
      <c r="MSO20"/>
      <c r="MSP20"/>
      <c r="MSQ20"/>
      <c r="MSR20"/>
      <c r="MSS20"/>
      <c r="MST20"/>
      <c r="MSU20"/>
      <c r="MSV20"/>
      <c r="MSW20"/>
      <c r="MSX20"/>
      <c r="MSY20"/>
      <c r="MSZ20"/>
      <c r="MTA20"/>
      <c r="MTB20"/>
      <c r="MTC20"/>
      <c r="MTD20"/>
      <c r="MTE20"/>
      <c r="MTF20"/>
      <c r="MTG20"/>
      <c r="MTH20"/>
      <c r="MTI20"/>
      <c r="MTJ20"/>
      <c r="MTK20"/>
      <c r="MTL20"/>
      <c r="MTM20"/>
      <c r="MTN20"/>
      <c r="MTO20"/>
      <c r="MTP20"/>
      <c r="MTQ20"/>
      <c r="MTR20"/>
      <c r="MTS20"/>
      <c r="MTT20"/>
      <c r="MTU20"/>
      <c r="MTV20"/>
      <c r="MTW20"/>
      <c r="MTX20"/>
      <c r="MTY20"/>
      <c r="MTZ20"/>
      <c r="MUA20"/>
      <c r="MUB20"/>
      <c r="MUC20"/>
      <c r="MUD20"/>
      <c r="MUE20"/>
      <c r="MUF20"/>
      <c r="MUG20"/>
      <c r="MUH20"/>
      <c r="MUI20"/>
      <c r="MUJ20"/>
      <c r="MUK20"/>
      <c r="MUL20"/>
      <c r="MUM20"/>
      <c r="MUN20"/>
      <c r="MUO20"/>
      <c r="MUP20"/>
      <c r="MUQ20"/>
      <c r="MUR20"/>
      <c r="MUS20"/>
      <c r="MUT20"/>
      <c r="MUU20"/>
      <c r="MUV20"/>
      <c r="MUW20"/>
      <c r="MUX20"/>
      <c r="MUY20"/>
      <c r="MUZ20"/>
      <c r="MVA20"/>
      <c r="MVB20"/>
      <c r="MVC20"/>
      <c r="MVD20"/>
      <c r="MVE20"/>
      <c r="MVF20"/>
      <c r="MVG20"/>
      <c r="MVH20"/>
      <c r="MVI20"/>
      <c r="MVJ20"/>
      <c r="MVK20"/>
      <c r="MVL20"/>
      <c r="MVM20"/>
      <c r="MVN20"/>
      <c r="MVO20"/>
      <c r="MVP20"/>
      <c r="MVQ20"/>
      <c r="MVR20"/>
      <c r="MVS20"/>
      <c r="MVT20"/>
      <c r="MVU20"/>
      <c r="MVV20"/>
      <c r="MVW20"/>
      <c r="MVX20"/>
      <c r="MVY20"/>
      <c r="MVZ20"/>
      <c r="MWA20"/>
      <c r="MWB20"/>
      <c r="MWC20"/>
      <c r="MWD20"/>
      <c r="MWE20"/>
      <c r="MWF20"/>
      <c r="MWG20"/>
      <c r="MWH20"/>
      <c r="MWI20"/>
      <c r="MWJ20"/>
      <c r="MWK20"/>
      <c r="MWL20"/>
      <c r="MWM20"/>
      <c r="MWN20"/>
      <c r="MWO20"/>
      <c r="MWP20"/>
      <c r="MWQ20"/>
      <c r="MWR20"/>
      <c r="MWS20"/>
      <c r="MWT20"/>
      <c r="MWU20"/>
      <c r="MWV20"/>
      <c r="MWW20"/>
      <c r="MWX20"/>
      <c r="MWY20"/>
      <c r="MWZ20"/>
      <c r="MXA20"/>
      <c r="MXB20"/>
      <c r="MXC20"/>
      <c r="MXD20"/>
      <c r="MXE20"/>
      <c r="MXF20"/>
      <c r="MXG20"/>
      <c r="MXH20"/>
      <c r="MXI20"/>
      <c r="MXJ20"/>
      <c r="MXK20"/>
      <c r="MXL20"/>
      <c r="MXM20"/>
      <c r="MXN20"/>
      <c r="MXO20"/>
      <c r="MXP20"/>
      <c r="MXQ20"/>
      <c r="MXR20"/>
      <c r="MXS20"/>
      <c r="MXT20"/>
      <c r="MXU20"/>
      <c r="MXV20"/>
      <c r="MXW20"/>
      <c r="MXX20"/>
      <c r="MXY20"/>
      <c r="MXZ20"/>
      <c r="MYA20"/>
      <c r="MYB20"/>
      <c r="MYC20"/>
      <c r="MYD20"/>
      <c r="MYE20"/>
      <c r="MYF20"/>
      <c r="MYG20"/>
      <c r="MYH20"/>
      <c r="MYI20"/>
      <c r="MYJ20"/>
      <c r="MYK20"/>
      <c r="MYL20"/>
      <c r="MYM20"/>
      <c r="MYN20"/>
      <c r="MYO20"/>
      <c r="MYP20"/>
      <c r="MYQ20"/>
      <c r="MYR20"/>
      <c r="MYS20"/>
      <c r="MYT20"/>
      <c r="MYU20"/>
      <c r="MYV20"/>
      <c r="MYW20"/>
      <c r="MYX20"/>
      <c r="MYY20"/>
      <c r="MYZ20"/>
      <c r="MZA20"/>
      <c r="MZB20"/>
      <c r="MZC20"/>
      <c r="MZD20"/>
      <c r="MZE20"/>
      <c r="MZF20"/>
      <c r="MZG20"/>
      <c r="MZH20"/>
      <c r="MZI20"/>
      <c r="MZJ20"/>
      <c r="MZK20"/>
      <c r="MZL20"/>
      <c r="MZM20"/>
      <c r="MZN20"/>
      <c r="MZO20"/>
      <c r="MZP20"/>
      <c r="MZQ20"/>
      <c r="MZR20"/>
      <c r="MZS20"/>
      <c r="MZT20"/>
      <c r="MZU20"/>
      <c r="MZV20"/>
      <c r="MZW20"/>
      <c r="MZX20"/>
      <c r="MZY20"/>
      <c r="MZZ20"/>
      <c r="NAA20"/>
      <c r="NAB20"/>
      <c r="NAC20"/>
      <c r="NAD20"/>
      <c r="NAE20"/>
      <c r="NAF20"/>
      <c r="NAG20"/>
      <c r="NAH20"/>
      <c r="NAI20"/>
      <c r="NAJ20"/>
      <c r="NAK20"/>
      <c r="NAL20"/>
      <c r="NAM20"/>
      <c r="NAN20"/>
      <c r="NAO20"/>
      <c r="NAP20"/>
      <c r="NAQ20"/>
      <c r="NAR20"/>
      <c r="NAS20"/>
      <c r="NAT20"/>
      <c r="NAU20"/>
      <c r="NAV20"/>
      <c r="NAW20"/>
      <c r="NAX20"/>
      <c r="NAY20"/>
      <c r="NAZ20"/>
      <c r="NBA20"/>
      <c r="NBB20"/>
      <c r="NBC20"/>
      <c r="NBD20"/>
      <c r="NBE20"/>
      <c r="NBF20"/>
      <c r="NBG20"/>
      <c r="NBH20"/>
      <c r="NBI20"/>
      <c r="NBJ20"/>
      <c r="NBK20"/>
      <c r="NBL20"/>
      <c r="NBM20"/>
      <c r="NBN20"/>
      <c r="NBO20"/>
      <c r="NBP20"/>
      <c r="NBQ20"/>
      <c r="NBR20"/>
      <c r="NBS20"/>
      <c r="NBT20"/>
      <c r="NBU20"/>
      <c r="NBV20"/>
      <c r="NBW20"/>
      <c r="NBX20"/>
      <c r="NBY20"/>
      <c r="NBZ20"/>
      <c r="NCA20"/>
      <c r="NCB20"/>
      <c r="NCC20"/>
      <c r="NCD20"/>
      <c r="NCE20"/>
      <c r="NCF20"/>
      <c r="NCG20"/>
      <c r="NCH20"/>
      <c r="NCI20"/>
      <c r="NCJ20"/>
      <c r="NCK20"/>
      <c r="NCL20"/>
      <c r="NCM20"/>
      <c r="NCN20"/>
      <c r="NCO20"/>
      <c r="NCP20"/>
      <c r="NCQ20"/>
      <c r="NCR20"/>
      <c r="NCS20"/>
      <c r="NCT20"/>
      <c r="NCU20"/>
      <c r="NCV20"/>
      <c r="NCW20"/>
      <c r="NCX20"/>
      <c r="NCY20"/>
      <c r="NCZ20"/>
      <c r="NDA20"/>
      <c r="NDB20"/>
      <c r="NDC20"/>
      <c r="NDD20"/>
      <c r="NDE20"/>
      <c r="NDF20"/>
      <c r="NDG20"/>
      <c r="NDH20"/>
      <c r="NDI20"/>
      <c r="NDJ20"/>
      <c r="NDK20"/>
      <c r="NDL20"/>
      <c r="NDM20"/>
      <c r="NDN20"/>
      <c r="NDO20"/>
      <c r="NDP20"/>
      <c r="NDQ20"/>
      <c r="NDR20"/>
      <c r="NDS20"/>
      <c r="NDT20"/>
      <c r="NDU20"/>
      <c r="NDV20"/>
      <c r="NDW20"/>
      <c r="NDX20"/>
      <c r="NDY20"/>
      <c r="NDZ20"/>
      <c r="NEA20"/>
      <c r="NEB20"/>
      <c r="NEC20"/>
      <c r="NED20"/>
      <c r="NEE20"/>
      <c r="NEF20"/>
      <c r="NEG20"/>
      <c r="NEH20"/>
      <c r="NEI20"/>
      <c r="NEJ20"/>
      <c r="NEK20"/>
      <c r="NEL20"/>
      <c r="NEM20"/>
      <c r="NEN20"/>
      <c r="NEO20"/>
      <c r="NEP20"/>
      <c r="NEQ20"/>
      <c r="NER20"/>
      <c r="NES20"/>
      <c r="NET20"/>
      <c r="NEU20"/>
      <c r="NEV20"/>
      <c r="NEW20"/>
      <c r="NEX20"/>
      <c r="NEY20"/>
      <c r="NEZ20"/>
      <c r="NFA20"/>
      <c r="NFB20"/>
      <c r="NFC20"/>
      <c r="NFD20"/>
      <c r="NFE20"/>
      <c r="NFF20"/>
      <c r="NFG20"/>
      <c r="NFH20"/>
      <c r="NFI20"/>
      <c r="NFJ20"/>
      <c r="NFK20"/>
      <c r="NFL20"/>
      <c r="NFM20"/>
      <c r="NFN20"/>
      <c r="NFO20"/>
      <c r="NFP20"/>
      <c r="NFQ20"/>
      <c r="NFR20"/>
      <c r="NFS20"/>
      <c r="NFT20"/>
      <c r="NFU20"/>
      <c r="NFV20"/>
      <c r="NFW20"/>
      <c r="NFX20"/>
      <c r="NFY20"/>
      <c r="NFZ20"/>
      <c r="NGA20"/>
      <c r="NGB20"/>
      <c r="NGC20"/>
      <c r="NGD20"/>
      <c r="NGE20"/>
      <c r="NGF20"/>
      <c r="NGG20"/>
      <c r="NGH20"/>
      <c r="NGI20"/>
      <c r="NGJ20"/>
      <c r="NGK20"/>
      <c r="NGL20"/>
      <c r="NGM20"/>
      <c r="NGN20"/>
      <c r="NGO20"/>
      <c r="NGP20"/>
      <c r="NGQ20"/>
      <c r="NGR20"/>
      <c r="NGS20"/>
      <c r="NGT20"/>
      <c r="NGU20"/>
      <c r="NGV20"/>
      <c r="NGW20"/>
      <c r="NGX20"/>
      <c r="NGY20"/>
      <c r="NGZ20"/>
      <c r="NHA20"/>
      <c r="NHB20"/>
      <c r="NHC20"/>
      <c r="NHD20"/>
      <c r="NHE20"/>
      <c r="NHF20"/>
      <c r="NHG20"/>
      <c r="NHH20"/>
      <c r="NHI20"/>
      <c r="NHJ20"/>
      <c r="NHK20"/>
      <c r="NHL20"/>
      <c r="NHM20"/>
      <c r="NHN20"/>
      <c r="NHO20"/>
      <c r="NHP20"/>
      <c r="NHQ20"/>
      <c r="NHR20"/>
      <c r="NHS20"/>
      <c r="NHT20"/>
      <c r="NHU20"/>
      <c r="NHV20"/>
      <c r="NHW20"/>
      <c r="NHX20"/>
      <c r="NHY20"/>
      <c r="NHZ20"/>
      <c r="NIA20"/>
      <c r="NIB20"/>
      <c r="NIC20"/>
      <c r="NID20"/>
      <c r="NIE20"/>
      <c r="NIF20"/>
      <c r="NIG20"/>
      <c r="NIH20"/>
      <c r="NII20"/>
      <c r="NIJ20"/>
      <c r="NIK20"/>
      <c r="NIL20"/>
      <c r="NIM20"/>
      <c r="NIN20"/>
      <c r="NIO20"/>
      <c r="NIP20"/>
      <c r="NIQ20"/>
      <c r="NIR20"/>
      <c r="NIS20"/>
      <c r="NIT20"/>
      <c r="NIU20"/>
      <c r="NIV20"/>
      <c r="NIW20"/>
      <c r="NIX20"/>
      <c r="NIY20"/>
      <c r="NIZ20"/>
      <c r="NJA20"/>
      <c r="NJB20"/>
      <c r="NJC20"/>
      <c r="NJD20"/>
      <c r="NJE20"/>
      <c r="NJF20"/>
      <c r="NJG20"/>
      <c r="NJH20"/>
      <c r="NJI20"/>
      <c r="NJJ20"/>
      <c r="NJK20"/>
      <c r="NJL20"/>
      <c r="NJM20"/>
      <c r="NJN20"/>
      <c r="NJO20"/>
      <c r="NJP20"/>
      <c r="NJQ20"/>
      <c r="NJR20"/>
      <c r="NJS20"/>
      <c r="NJT20"/>
      <c r="NJU20"/>
      <c r="NJV20"/>
      <c r="NJW20"/>
      <c r="NJX20"/>
      <c r="NJY20"/>
      <c r="NJZ20"/>
      <c r="NKA20"/>
      <c r="NKB20"/>
      <c r="NKC20"/>
      <c r="NKD20"/>
      <c r="NKE20"/>
      <c r="NKF20"/>
      <c r="NKG20"/>
      <c r="NKH20"/>
      <c r="NKI20"/>
      <c r="NKJ20"/>
      <c r="NKK20"/>
      <c r="NKL20"/>
      <c r="NKM20"/>
      <c r="NKN20"/>
      <c r="NKO20"/>
      <c r="NKP20"/>
      <c r="NKQ20"/>
      <c r="NKR20"/>
      <c r="NKS20"/>
      <c r="NKT20"/>
      <c r="NKU20"/>
      <c r="NKV20"/>
      <c r="NKW20"/>
      <c r="NKX20"/>
      <c r="NKY20"/>
      <c r="NKZ20"/>
      <c r="NLA20"/>
      <c r="NLB20"/>
      <c r="NLC20"/>
      <c r="NLD20"/>
      <c r="NLE20"/>
      <c r="NLF20"/>
      <c r="NLG20"/>
      <c r="NLH20"/>
      <c r="NLI20"/>
      <c r="NLJ20"/>
      <c r="NLK20"/>
      <c r="NLL20"/>
      <c r="NLM20"/>
      <c r="NLN20"/>
      <c r="NLO20"/>
      <c r="NLP20"/>
      <c r="NLQ20"/>
      <c r="NLR20"/>
      <c r="NLS20"/>
      <c r="NLT20"/>
      <c r="NLU20"/>
      <c r="NLV20"/>
      <c r="NLW20"/>
      <c r="NLX20"/>
      <c r="NLY20"/>
      <c r="NLZ20"/>
      <c r="NMA20"/>
      <c r="NMB20"/>
      <c r="NMC20"/>
      <c r="NMD20"/>
      <c r="NME20"/>
      <c r="NMF20"/>
      <c r="NMG20"/>
      <c r="NMH20"/>
      <c r="NMI20"/>
      <c r="NMJ20"/>
      <c r="NMK20"/>
      <c r="NML20"/>
      <c r="NMM20"/>
      <c r="NMN20"/>
      <c r="NMO20"/>
      <c r="NMP20"/>
      <c r="NMQ20"/>
      <c r="NMR20"/>
      <c r="NMS20"/>
      <c r="NMT20"/>
      <c r="NMU20"/>
      <c r="NMV20"/>
      <c r="NMW20"/>
      <c r="NMX20"/>
      <c r="NMY20"/>
      <c r="NMZ20"/>
      <c r="NNA20"/>
      <c r="NNB20"/>
      <c r="NNC20"/>
      <c r="NND20"/>
      <c r="NNE20"/>
      <c r="NNF20"/>
      <c r="NNG20"/>
      <c r="NNH20"/>
      <c r="NNI20"/>
      <c r="NNJ20"/>
      <c r="NNK20"/>
      <c r="NNL20"/>
      <c r="NNM20"/>
      <c r="NNN20"/>
      <c r="NNO20"/>
      <c r="NNP20"/>
      <c r="NNQ20"/>
      <c r="NNR20"/>
      <c r="NNS20"/>
      <c r="NNT20"/>
      <c r="NNU20"/>
      <c r="NNV20"/>
      <c r="NNW20"/>
      <c r="NNX20"/>
      <c r="NNY20"/>
      <c r="NNZ20"/>
      <c r="NOA20"/>
      <c r="NOB20"/>
      <c r="NOC20"/>
      <c r="NOD20"/>
      <c r="NOE20"/>
      <c r="NOF20"/>
      <c r="NOG20"/>
      <c r="NOH20"/>
      <c r="NOI20"/>
      <c r="NOJ20"/>
      <c r="NOK20"/>
      <c r="NOL20"/>
      <c r="NOM20"/>
      <c r="NON20"/>
      <c r="NOO20"/>
      <c r="NOP20"/>
      <c r="NOQ20"/>
      <c r="NOR20"/>
      <c r="NOS20"/>
      <c r="NOT20"/>
      <c r="NOU20"/>
      <c r="NOV20"/>
      <c r="NOW20"/>
      <c r="NOX20"/>
      <c r="NOY20"/>
      <c r="NOZ20"/>
      <c r="NPA20"/>
      <c r="NPB20"/>
      <c r="NPC20"/>
      <c r="NPD20"/>
      <c r="NPE20"/>
      <c r="NPF20"/>
      <c r="NPG20"/>
      <c r="NPH20"/>
      <c r="NPI20"/>
      <c r="NPJ20"/>
      <c r="NPK20"/>
      <c r="NPL20"/>
      <c r="NPM20"/>
      <c r="NPN20"/>
      <c r="NPO20"/>
      <c r="NPP20"/>
      <c r="NPQ20"/>
      <c r="NPR20"/>
      <c r="NPS20"/>
      <c r="NPT20"/>
      <c r="NPU20"/>
      <c r="NPV20"/>
      <c r="NPW20"/>
      <c r="NPX20"/>
      <c r="NPY20"/>
      <c r="NPZ20"/>
      <c r="NQA20"/>
      <c r="NQB20"/>
      <c r="NQC20"/>
      <c r="NQD20"/>
      <c r="NQE20"/>
      <c r="NQF20"/>
      <c r="NQG20"/>
      <c r="NQH20"/>
      <c r="NQI20"/>
      <c r="NQJ20"/>
      <c r="NQK20"/>
      <c r="NQL20"/>
      <c r="NQM20"/>
      <c r="NQN20"/>
      <c r="NQO20"/>
      <c r="NQP20"/>
      <c r="NQQ20"/>
      <c r="NQR20"/>
      <c r="NQS20"/>
      <c r="NQT20"/>
      <c r="NQU20"/>
      <c r="NQV20"/>
      <c r="NQW20"/>
      <c r="NQX20"/>
      <c r="NQY20"/>
      <c r="NQZ20"/>
      <c r="NRA20"/>
      <c r="NRB20"/>
      <c r="NRC20"/>
      <c r="NRD20"/>
      <c r="NRE20"/>
      <c r="NRF20"/>
      <c r="NRG20"/>
      <c r="NRH20"/>
      <c r="NRI20"/>
      <c r="NRJ20"/>
      <c r="NRK20"/>
      <c r="NRL20"/>
      <c r="NRM20"/>
      <c r="NRN20"/>
      <c r="NRO20"/>
      <c r="NRP20"/>
      <c r="NRQ20"/>
      <c r="NRR20"/>
      <c r="NRS20"/>
      <c r="NRT20"/>
      <c r="NRU20"/>
      <c r="NRV20"/>
      <c r="NRW20"/>
      <c r="NRX20"/>
      <c r="NRY20"/>
      <c r="NRZ20"/>
      <c r="NSA20"/>
      <c r="NSB20"/>
      <c r="NSC20"/>
      <c r="NSD20"/>
      <c r="NSE20"/>
      <c r="NSF20"/>
      <c r="NSG20"/>
      <c r="NSH20"/>
      <c r="NSI20"/>
      <c r="NSJ20"/>
      <c r="NSK20"/>
      <c r="NSL20"/>
      <c r="NSM20"/>
      <c r="NSN20"/>
      <c r="NSO20"/>
      <c r="NSP20"/>
      <c r="NSQ20"/>
      <c r="NSR20"/>
      <c r="NSS20"/>
      <c r="NST20"/>
      <c r="NSU20"/>
      <c r="NSV20"/>
      <c r="NSW20"/>
      <c r="NSX20"/>
      <c r="NSY20"/>
      <c r="NSZ20"/>
      <c r="NTA20"/>
      <c r="NTB20"/>
      <c r="NTC20"/>
      <c r="NTD20"/>
      <c r="NTE20"/>
      <c r="NTF20"/>
      <c r="NTG20"/>
      <c r="NTH20"/>
      <c r="NTI20"/>
      <c r="NTJ20"/>
      <c r="NTK20"/>
      <c r="NTL20"/>
      <c r="NTM20"/>
      <c r="NTN20"/>
      <c r="NTO20"/>
      <c r="NTP20"/>
      <c r="NTQ20"/>
      <c r="NTR20"/>
      <c r="NTS20"/>
      <c r="NTT20"/>
      <c r="NTU20"/>
      <c r="NTV20"/>
      <c r="NTW20"/>
      <c r="NTX20"/>
      <c r="NTY20"/>
      <c r="NTZ20"/>
      <c r="NUA20"/>
      <c r="NUB20"/>
      <c r="NUC20"/>
      <c r="NUD20"/>
      <c r="NUE20"/>
      <c r="NUF20"/>
      <c r="NUG20"/>
      <c r="NUH20"/>
      <c r="NUI20"/>
      <c r="NUJ20"/>
      <c r="NUK20"/>
      <c r="NUL20"/>
      <c r="NUM20"/>
      <c r="NUN20"/>
      <c r="NUO20"/>
      <c r="NUP20"/>
      <c r="NUQ20"/>
      <c r="NUR20"/>
      <c r="NUS20"/>
      <c r="NUT20"/>
      <c r="NUU20"/>
      <c r="NUV20"/>
      <c r="NUW20"/>
      <c r="NUX20"/>
      <c r="NUY20"/>
      <c r="NUZ20"/>
      <c r="NVA20"/>
      <c r="NVB20"/>
      <c r="NVC20"/>
      <c r="NVD20"/>
      <c r="NVE20"/>
      <c r="NVF20"/>
      <c r="NVG20"/>
      <c r="NVH20"/>
      <c r="NVI20"/>
      <c r="NVJ20"/>
      <c r="NVK20"/>
      <c r="NVL20"/>
      <c r="NVM20"/>
      <c r="NVN20"/>
      <c r="NVO20"/>
      <c r="NVP20"/>
      <c r="NVQ20"/>
      <c r="NVR20"/>
      <c r="NVS20"/>
      <c r="NVT20"/>
      <c r="NVU20"/>
      <c r="NVV20"/>
      <c r="NVW20"/>
      <c r="NVX20"/>
      <c r="NVY20"/>
      <c r="NVZ20"/>
      <c r="NWA20"/>
      <c r="NWB20"/>
      <c r="NWC20"/>
      <c r="NWD20"/>
      <c r="NWE20"/>
      <c r="NWF20"/>
      <c r="NWG20"/>
      <c r="NWH20"/>
      <c r="NWI20"/>
      <c r="NWJ20"/>
      <c r="NWK20"/>
      <c r="NWL20"/>
      <c r="NWM20"/>
      <c r="NWN20"/>
      <c r="NWO20"/>
      <c r="NWP20"/>
      <c r="NWQ20"/>
      <c r="NWR20"/>
      <c r="NWS20"/>
      <c r="NWT20"/>
      <c r="NWU20"/>
      <c r="NWV20"/>
      <c r="NWW20"/>
      <c r="NWX20"/>
      <c r="NWY20"/>
      <c r="NWZ20"/>
      <c r="NXA20"/>
      <c r="NXB20"/>
      <c r="NXC20"/>
      <c r="NXD20"/>
      <c r="NXE20"/>
      <c r="NXF20"/>
      <c r="NXG20"/>
      <c r="NXH20"/>
      <c r="NXI20"/>
      <c r="NXJ20"/>
      <c r="NXK20"/>
      <c r="NXL20"/>
      <c r="NXM20"/>
      <c r="NXN20"/>
      <c r="NXO20"/>
      <c r="NXP20"/>
      <c r="NXQ20"/>
      <c r="NXR20"/>
      <c r="NXS20"/>
      <c r="NXT20"/>
      <c r="NXU20"/>
      <c r="NXV20"/>
      <c r="NXW20"/>
      <c r="NXX20"/>
      <c r="NXY20"/>
      <c r="NXZ20"/>
      <c r="NYA20"/>
      <c r="NYB20"/>
      <c r="NYC20"/>
      <c r="NYD20"/>
      <c r="NYE20"/>
      <c r="NYF20"/>
      <c r="NYG20"/>
      <c r="NYH20"/>
      <c r="NYI20"/>
      <c r="NYJ20"/>
      <c r="NYK20"/>
      <c r="NYL20"/>
      <c r="NYM20"/>
      <c r="NYN20"/>
      <c r="NYO20"/>
      <c r="NYP20"/>
      <c r="NYQ20"/>
      <c r="NYR20"/>
      <c r="NYS20"/>
      <c r="NYT20"/>
      <c r="NYU20"/>
      <c r="NYV20"/>
      <c r="NYW20"/>
      <c r="NYX20"/>
      <c r="NYY20"/>
      <c r="NYZ20"/>
      <c r="NZA20"/>
      <c r="NZB20"/>
      <c r="NZC20"/>
      <c r="NZD20"/>
      <c r="NZE20"/>
      <c r="NZF20"/>
      <c r="NZG20"/>
      <c r="NZH20"/>
      <c r="NZI20"/>
      <c r="NZJ20"/>
      <c r="NZK20"/>
      <c r="NZL20"/>
      <c r="NZM20"/>
      <c r="NZN20"/>
      <c r="NZO20"/>
      <c r="NZP20"/>
      <c r="NZQ20"/>
      <c r="NZR20"/>
      <c r="NZS20"/>
      <c r="NZT20"/>
      <c r="NZU20"/>
      <c r="NZV20"/>
      <c r="NZW20"/>
      <c r="NZX20"/>
      <c r="NZY20"/>
      <c r="NZZ20"/>
      <c r="OAA20"/>
      <c r="OAB20"/>
      <c r="OAC20"/>
      <c r="OAD20"/>
      <c r="OAE20"/>
      <c r="OAF20"/>
      <c r="OAG20"/>
      <c r="OAH20"/>
      <c r="OAI20"/>
      <c r="OAJ20"/>
      <c r="OAK20"/>
      <c r="OAL20"/>
      <c r="OAM20"/>
      <c r="OAN20"/>
      <c r="OAO20"/>
      <c r="OAP20"/>
      <c r="OAQ20"/>
      <c r="OAR20"/>
      <c r="OAS20"/>
      <c r="OAT20"/>
      <c r="OAU20"/>
      <c r="OAV20"/>
      <c r="OAW20"/>
      <c r="OAX20"/>
      <c r="OAY20"/>
      <c r="OAZ20"/>
      <c r="OBA20"/>
      <c r="OBB20"/>
      <c r="OBC20"/>
      <c r="OBD20"/>
      <c r="OBE20"/>
      <c r="OBF20"/>
      <c r="OBG20"/>
      <c r="OBH20"/>
      <c r="OBI20"/>
      <c r="OBJ20"/>
      <c r="OBK20"/>
      <c r="OBL20"/>
      <c r="OBM20"/>
      <c r="OBN20"/>
      <c r="OBO20"/>
      <c r="OBP20"/>
      <c r="OBQ20"/>
      <c r="OBR20"/>
      <c r="OBS20"/>
      <c r="OBT20"/>
      <c r="OBU20"/>
      <c r="OBV20"/>
      <c r="OBW20"/>
      <c r="OBX20"/>
      <c r="OBY20"/>
      <c r="OBZ20"/>
      <c r="OCA20"/>
      <c r="OCB20"/>
      <c r="OCC20"/>
      <c r="OCD20"/>
      <c r="OCE20"/>
      <c r="OCF20"/>
      <c r="OCG20"/>
      <c r="OCH20"/>
      <c r="OCI20"/>
      <c r="OCJ20"/>
      <c r="OCK20"/>
      <c r="OCL20"/>
      <c r="OCM20"/>
      <c r="OCN20"/>
      <c r="OCO20"/>
      <c r="OCP20"/>
      <c r="OCQ20"/>
      <c r="OCR20"/>
      <c r="OCS20"/>
      <c r="OCT20"/>
      <c r="OCU20"/>
      <c r="OCV20"/>
      <c r="OCW20"/>
      <c r="OCX20"/>
      <c r="OCY20"/>
      <c r="OCZ20"/>
      <c r="ODA20"/>
      <c r="ODB20"/>
      <c r="ODC20"/>
      <c r="ODD20"/>
      <c r="ODE20"/>
      <c r="ODF20"/>
      <c r="ODG20"/>
      <c r="ODH20"/>
      <c r="ODI20"/>
      <c r="ODJ20"/>
      <c r="ODK20"/>
      <c r="ODL20"/>
      <c r="ODM20"/>
      <c r="ODN20"/>
      <c r="ODO20"/>
      <c r="ODP20"/>
      <c r="ODQ20"/>
      <c r="ODR20"/>
      <c r="ODS20"/>
      <c r="ODT20"/>
      <c r="ODU20"/>
      <c r="ODV20"/>
      <c r="ODW20"/>
      <c r="ODX20"/>
      <c r="ODY20"/>
      <c r="ODZ20"/>
      <c r="OEA20"/>
      <c r="OEB20"/>
      <c r="OEC20"/>
      <c r="OED20"/>
      <c r="OEE20"/>
      <c r="OEF20"/>
      <c r="OEG20"/>
      <c r="OEH20"/>
      <c r="OEI20"/>
      <c r="OEJ20"/>
      <c r="OEK20"/>
      <c r="OEL20"/>
      <c r="OEM20"/>
      <c r="OEN20"/>
      <c r="OEO20"/>
      <c r="OEP20"/>
      <c r="OEQ20"/>
      <c r="OER20"/>
      <c r="OES20"/>
      <c r="OET20"/>
      <c r="OEU20"/>
      <c r="OEV20"/>
      <c r="OEW20"/>
      <c r="OEX20"/>
      <c r="OEY20"/>
      <c r="OEZ20"/>
      <c r="OFA20"/>
      <c r="OFB20"/>
      <c r="OFC20"/>
      <c r="OFD20"/>
      <c r="OFE20"/>
      <c r="OFF20"/>
      <c r="OFG20"/>
      <c r="OFH20"/>
      <c r="OFI20"/>
      <c r="OFJ20"/>
      <c r="OFK20"/>
      <c r="OFL20"/>
      <c r="OFM20"/>
      <c r="OFN20"/>
      <c r="OFO20"/>
      <c r="OFP20"/>
      <c r="OFQ20"/>
      <c r="OFR20"/>
      <c r="OFS20"/>
      <c r="OFT20"/>
      <c r="OFU20"/>
      <c r="OFV20"/>
      <c r="OFW20"/>
      <c r="OFX20"/>
      <c r="OFY20"/>
      <c r="OFZ20"/>
      <c r="OGA20"/>
      <c r="OGB20"/>
      <c r="OGC20"/>
      <c r="OGD20"/>
      <c r="OGE20"/>
      <c r="OGF20"/>
      <c r="OGG20"/>
      <c r="OGH20"/>
      <c r="OGI20"/>
      <c r="OGJ20"/>
      <c r="OGK20"/>
      <c r="OGL20"/>
      <c r="OGM20"/>
      <c r="OGN20"/>
      <c r="OGO20"/>
      <c r="OGP20"/>
      <c r="OGQ20"/>
      <c r="OGR20"/>
      <c r="OGS20"/>
      <c r="OGT20"/>
      <c r="OGU20"/>
      <c r="OGV20"/>
      <c r="OGW20"/>
      <c r="OGX20"/>
      <c r="OGY20"/>
      <c r="OGZ20"/>
      <c r="OHA20"/>
      <c r="OHB20"/>
      <c r="OHC20"/>
      <c r="OHD20"/>
      <c r="OHE20"/>
      <c r="OHF20"/>
      <c r="OHG20"/>
      <c r="OHH20"/>
      <c r="OHI20"/>
      <c r="OHJ20"/>
      <c r="OHK20"/>
      <c r="OHL20"/>
      <c r="OHM20"/>
      <c r="OHN20"/>
      <c r="OHO20"/>
      <c r="OHP20"/>
      <c r="OHQ20"/>
      <c r="OHR20"/>
      <c r="OHS20"/>
      <c r="OHT20"/>
      <c r="OHU20"/>
      <c r="OHV20"/>
      <c r="OHW20"/>
      <c r="OHX20"/>
      <c r="OHY20"/>
      <c r="OHZ20"/>
      <c r="OIA20"/>
      <c r="OIB20"/>
      <c r="OIC20"/>
      <c r="OID20"/>
      <c r="OIE20"/>
      <c r="OIF20"/>
      <c r="OIG20"/>
      <c r="OIH20"/>
      <c r="OII20"/>
      <c r="OIJ20"/>
      <c r="OIK20"/>
      <c r="OIL20"/>
      <c r="OIM20"/>
      <c r="OIN20"/>
      <c r="OIO20"/>
      <c r="OIP20"/>
      <c r="OIQ20"/>
      <c r="OIR20"/>
      <c r="OIS20"/>
      <c r="OIT20"/>
      <c r="OIU20"/>
      <c r="OIV20"/>
      <c r="OIW20"/>
      <c r="OIX20"/>
      <c r="OIY20"/>
      <c r="OIZ20"/>
      <c r="OJA20"/>
      <c r="OJB20"/>
      <c r="OJC20"/>
      <c r="OJD20"/>
      <c r="OJE20"/>
      <c r="OJF20"/>
      <c r="OJG20"/>
      <c r="OJH20"/>
      <c r="OJI20"/>
      <c r="OJJ20"/>
      <c r="OJK20"/>
      <c r="OJL20"/>
      <c r="OJM20"/>
      <c r="OJN20"/>
      <c r="OJO20"/>
      <c r="OJP20"/>
      <c r="OJQ20"/>
      <c r="OJR20"/>
      <c r="OJS20"/>
      <c r="OJT20"/>
      <c r="OJU20"/>
      <c r="OJV20"/>
      <c r="OJW20"/>
      <c r="OJX20"/>
      <c r="OJY20"/>
      <c r="OJZ20"/>
      <c r="OKA20"/>
      <c r="OKB20"/>
      <c r="OKC20"/>
      <c r="OKD20"/>
      <c r="OKE20"/>
      <c r="OKF20"/>
      <c r="OKG20"/>
      <c r="OKH20"/>
      <c r="OKI20"/>
      <c r="OKJ20"/>
      <c r="OKK20"/>
      <c r="OKL20"/>
      <c r="OKM20"/>
      <c r="OKN20"/>
      <c r="OKO20"/>
      <c r="OKP20"/>
      <c r="OKQ20"/>
      <c r="OKR20"/>
      <c r="OKS20"/>
      <c r="OKT20"/>
      <c r="OKU20"/>
      <c r="OKV20"/>
      <c r="OKW20"/>
      <c r="OKX20"/>
      <c r="OKY20"/>
      <c r="OKZ20"/>
      <c r="OLA20"/>
      <c r="OLB20"/>
      <c r="OLC20"/>
      <c r="OLD20"/>
      <c r="OLE20"/>
      <c r="OLF20"/>
      <c r="OLG20"/>
      <c r="OLH20"/>
      <c r="OLI20"/>
      <c r="OLJ20"/>
      <c r="OLK20"/>
      <c r="OLL20"/>
      <c r="OLM20"/>
      <c r="OLN20"/>
      <c r="OLO20"/>
      <c r="OLP20"/>
      <c r="OLQ20"/>
      <c r="OLR20"/>
      <c r="OLS20"/>
      <c r="OLT20"/>
      <c r="OLU20"/>
      <c r="OLV20"/>
      <c r="OLW20"/>
      <c r="OLX20"/>
      <c r="OLY20"/>
      <c r="OLZ20"/>
      <c r="OMA20"/>
      <c r="OMB20"/>
      <c r="OMC20"/>
      <c r="OMD20"/>
      <c r="OME20"/>
      <c r="OMF20"/>
      <c r="OMG20"/>
      <c r="OMH20"/>
      <c r="OMI20"/>
      <c r="OMJ20"/>
      <c r="OMK20"/>
      <c r="OML20"/>
      <c r="OMM20"/>
      <c r="OMN20"/>
      <c r="OMO20"/>
      <c r="OMP20"/>
      <c r="OMQ20"/>
      <c r="OMR20"/>
      <c r="OMS20"/>
      <c r="OMT20"/>
      <c r="OMU20"/>
      <c r="OMV20"/>
      <c r="OMW20"/>
      <c r="OMX20"/>
      <c r="OMY20"/>
      <c r="OMZ20"/>
      <c r="ONA20"/>
      <c r="ONB20"/>
      <c r="ONC20"/>
      <c r="OND20"/>
      <c r="ONE20"/>
      <c r="ONF20"/>
      <c r="ONG20"/>
      <c r="ONH20"/>
      <c r="ONI20"/>
      <c r="ONJ20"/>
      <c r="ONK20"/>
      <c r="ONL20"/>
      <c r="ONM20"/>
      <c r="ONN20"/>
      <c r="ONO20"/>
      <c r="ONP20"/>
      <c r="ONQ20"/>
      <c r="ONR20"/>
      <c r="ONS20"/>
      <c r="ONT20"/>
      <c r="ONU20"/>
      <c r="ONV20"/>
      <c r="ONW20"/>
      <c r="ONX20"/>
      <c r="ONY20"/>
      <c r="ONZ20"/>
      <c r="OOA20"/>
      <c r="OOB20"/>
      <c r="OOC20"/>
      <c r="OOD20"/>
      <c r="OOE20"/>
      <c r="OOF20"/>
      <c r="OOG20"/>
      <c r="OOH20"/>
      <c r="OOI20"/>
      <c r="OOJ20"/>
      <c r="OOK20"/>
      <c r="OOL20"/>
      <c r="OOM20"/>
      <c r="OON20"/>
      <c r="OOO20"/>
      <c r="OOP20"/>
      <c r="OOQ20"/>
      <c r="OOR20"/>
      <c r="OOS20"/>
      <c r="OOT20"/>
      <c r="OOU20"/>
      <c r="OOV20"/>
      <c r="OOW20"/>
      <c r="OOX20"/>
      <c r="OOY20"/>
      <c r="OOZ20"/>
      <c r="OPA20"/>
      <c r="OPB20"/>
      <c r="OPC20"/>
      <c r="OPD20"/>
      <c r="OPE20"/>
      <c r="OPF20"/>
      <c r="OPG20"/>
      <c r="OPH20"/>
      <c r="OPI20"/>
      <c r="OPJ20"/>
      <c r="OPK20"/>
      <c r="OPL20"/>
      <c r="OPM20"/>
      <c r="OPN20"/>
      <c r="OPO20"/>
      <c r="OPP20"/>
      <c r="OPQ20"/>
      <c r="OPR20"/>
      <c r="OPS20"/>
      <c r="OPT20"/>
      <c r="OPU20"/>
      <c r="OPV20"/>
      <c r="OPW20"/>
      <c r="OPX20"/>
      <c r="OPY20"/>
      <c r="OPZ20"/>
      <c r="OQA20"/>
      <c r="OQB20"/>
      <c r="OQC20"/>
      <c r="OQD20"/>
      <c r="OQE20"/>
      <c r="OQF20"/>
      <c r="OQG20"/>
      <c r="OQH20"/>
      <c r="OQI20"/>
      <c r="OQJ20"/>
      <c r="OQK20"/>
      <c r="OQL20"/>
      <c r="OQM20"/>
      <c r="OQN20"/>
      <c r="OQO20"/>
      <c r="OQP20"/>
      <c r="OQQ20"/>
      <c r="OQR20"/>
      <c r="OQS20"/>
      <c r="OQT20"/>
      <c r="OQU20"/>
      <c r="OQV20"/>
      <c r="OQW20"/>
      <c r="OQX20"/>
      <c r="OQY20"/>
      <c r="OQZ20"/>
      <c r="ORA20"/>
      <c r="ORB20"/>
      <c r="ORC20"/>
      <c r="ORD20"/>
      <c r="ORE20"/>
      <c r="ORF20"/>
      <c r="ORG20"/>
      <c r="ORH20"/>
      <c r="ORI20"/>
      <c r="ORJ20"/>
      <c r="ORK20"/>
      <c r="ORL20"/>
      <c r="ORM20"/>
      <c r="ORN20"/>
      <c r="ORO20"/>
      <c r="ORP20"/>
      <c r="ORQ20"/>
      <c r="ORR20"/>
      <c r="ORS20"/>
      <c r="ORT20"/>
      <c r="ORU20"/>
      <c r="ORV20"/>
      <c r="ORW20"/>
      <c r="ORX20"/>
      <c r="ORY20"/>
      <c r="ORZ20"/>
      <c r="OSA20"/>
      <c r="OSB20"/>
      <c r="OSC20"/>
      <c r="OSD20"/>
      <c r="OSE20"/>
      <c r="OSF20"/>
      <c r="OSG20"/>
      <c r="OSH20"/>
      <c r="OSI20"/>
      <c r="OSJ20"/>
      <c r="OSK20"/>
      <c r="OSL20"/>
      <c r="OSM20"/>
      <c r="OSN20"/>
      <c r="OSO20"/>
      <c r="OSP20"/>
      <c r="OSQ20"/>
      <c r="OSR20"/>
      <c r="OSS20"/>
      <c r="OST20"/>
      <c r="OSU20"/>
      <c r="OSV20"/>
      <c r="OSW20"/>
      <c r="OSX20"/>
      <c r="OSY20"/>
      <c r="OSZ20"/>
      <c r="OTA20"/>
      <c r="OTB20"/>
      <c r="OTC20"/>
      <c r="OTD20"/>
      <c r="OTE20"/>
      <c r="OTF20"/>
      <c r="OTG20"/>
      <c r="OTH20"/>
      <c r="OTI20"/>
      <c r="OTJ20"/>
      <c r="OTK20"/>
      <c r="OTL20"/>
      <c r="OTM20"/>
      <c r="OTN20"/>
      <c r="OTO20"/>
      <c r="OTP20"/>
      <c r="OTQ20"/>
      <c r="OTR20"/>
      <c r="OTS20"/>
      <c r="OTT20"/>
      <c r="OTU20"/>
      <c r="OTV20"/>
      <c r="OTW20"/>
      <c r="OTX20"/>
      <c r="OTY20"/>
      <c r="OTZ20"/>
      <c r="OUA20"/>
      <c r="OUB20"/>
      <c r="OUC20"/>
      <c r="OUD20"/>
      <c r="OUE20"/>
      <c r="OUF20"/>
      <c r="OUG20"/>
      <c r="OUH20"/>
      <c r="OUI20"/>
      <c r="OUJ20"/>
      <c r="OUK20"/>
      <c r="OUL20"/>
      <c r="OUM20"/>
      <c r="OUN20"/>
      <c r="OUO20"/>
      <c r="OUP20"/>
      <c r="OUQ20"/>
      <c r="OUR20"/>
      <c r="OUS20"/>
      <c r="OUT20"/>
      <c r="OUU20"/>
      <c r="OUV20"/>
      <c r="OUW20"/>
      <c r="OUX20"/>
      <c r="OUY20"/>
      <c r="OUZ20"/>
      <c r="OVA20"/>
      <c r="OVB20"/>
      <c r="OVC20"/>
      <c r="OVD20"/>
      <c r="OVE20"/>
      <c r="OVF20"/>
      <c r="OVG20"/>
      <c r="OVH20"/>
      <c r="OVI20"/>
      <c r="OVJ20"/>
      <c r="OVK20"/>
      <c r="OVL20"/>
      <c r="OVM20"/>
      <c r="OVN20"/>
      <c r="OVO20"/>
      <c r="OVP20"/>
      <c r="OVQ20"/>
      <c r="OVR20"/>
      <c r="OVS20"/>
      <c r="OVT20"/>
      <c r="OVU20"/>
      <c r="OVV20"/>
      <c r="OVW20"/>
      <c r="OVX20"/>
      <c r="OVY20"/>
      <c r="OVZ20"/>
      <c r="OWA20"/>
      <c r="OWB20"/>
      <c r="OWC20"/>
      <c r="OWD20"/>
      <c r="OWE20"/>
      <c r="OWF20"/>
      <c r="OWG20"/>
      <c r="OWH20"/>
      <c r="OWI20"/>
      <c r="OWJ20"/>
      <c r="OWK20"/>
      <c r="OWL20"/>
      <c r="OWM20"/>
      <c r="OWN20"/>
      <c r="OWO20"/>
      <c r="OWP20"/>
      <c r="OWQ20"/>
      <c r="OWR20"/>
      <c r="OWS20"/>
      <c r="OWT20"/>
      <c r="OWU20"/>
      <c r="OWV20"/>
      <c r="OWW20"/>
      <c r="OWX20"/>
      <c r="OWY20"/>
      <c r="OWZ20"/>
      <c r="OXA20"/>
      <c r="OXB20"/>
      <c r="OXC20"/>
      <c r="OXD20"/>
      <c r="OXE20"/>
      <c r="OXF20"/>
      <c r="OXG20"/>
      <c r="OXH20"/>
      <c r="OXI20"/>
      <c r="OXJ20"/>
      <c r="OXK20"/>
      <c r="OXL20"/>
      <c r="OXM20"/>
      <c r="OXN20"/>
      <c r="OXO20"/>
      <c r="OXP20"/>
      <c r="OXQ20"/>
      <c r="OXR20"/>
      <c r="OXS20"/>
      <c r="OXT20"/>
      <c r="OXU20"/>
      <c r="OXV20"/>
      <c r="OXW20"/>
      <c r="OXX20"/>
      <c r="OXY20"/>
      <c r="OXZ20"/>
      <c r="OYA20"/>
      <c r="OYB20"/>
      <c r="OYC20"/>
      <c r="OYD20"/>
      <c r="OYE20"/>
      <c r="OYF20"/>
      <c r="OYG20"/>
      <c r="OYH20"/>
      <c r="OYI20"/>
      <c r="OYJ20"/>
      <c r="OYK20"/>
      <c r="OYL20"/>
      <c r="OYM20"/>
      <c r="OYN20"/>
      <c r="OYO20"/>
      <c r="OYP20"/>
      <c r="OYQ20"/>
      <c r="OYR20"/>
      <c r="OYS20"/>
      <c r="OYT20"/>
      <c r="OYU20"/>
      <c r="OYV20"/>
      <c r="OYW20"/>
      <c r="OYX20"/>
      <c r="OYY20"/>
      <c r="OYZ20"/>
      <c r="OZA20"/>
      <c r="OZB20"/>
      <c r="OZC20"/>
      <c r="OZD20"/>
      <c r="OZE20"/>
      <c r="OZF20"/>
      <c r="OZG20"/>
      <c r="OZH20"/>
      <c r="OZI20"/>
      <c r="OZJ20"/>
      <c r="OZK20"/>
      <c r="OZL20"/>
      <c r="OZM20"/>
      <c r="OZN20"/>
      <c r="OZO20"/>
      <c r="OZP20"/>
      <c r="OZQ20"/>
      <c r="OZR20"/>
      <c r="OZS20"/>
      <c r="OZT20"/>
      <c r="OZU20"/>
      <c r="OZV20"/>
      <c r="OZW20"/>
      <c r="OZX20"/>
      <c r="OZY20"/>
      <c r="OZZ20"/>
      <c r="PAA20"/>
      <c r="PAB20"/>
      <c r="PAC20"/>
      <c r="PAD20"/>
      <c r="PAE20"/>
      <c r="PAF20"/>
      <c r="PAG20"/>
      <c r="PAH20"/>
      <c r="PAI20"/>
      <c r="PAJ20"/>
      <c r="PAK20"/>
      <c r="PAL20"/>
      <c r="PAM20"/>
      <c r="PAN20"/>
      <c r="PAO20"/>
      <c r="PAP20"/>
      <c r="PAQ20"/>
      <c r="PAR20"/>
      <c r="PAS20"/>
      <c r="PAT20"/>
      <c r="PAU20"/>
      <c r="PAV20"/>
      <c r="PAW20"/>
      <c r="PAX20"/>
      <c r="PAY20"/>
      <c r="PAZ20"/>
      <c r="PBA20"/>
      <c r="PBB20"/>
      <c r="PBC20"/>
      <c r="PBD20"/>
      <c r="PBE20"/>
      <c r="PBF20"/>
      <c r="PBG20"/>
      <c r="PBH20"/>
      <c r="PBI20"/>
      <c r="PBJ20"/>
      <c r="PBK20"/>
      <c r="PBL20"/>
      <c r="PBM20"/>
      <c r="PBN20"/>
      <c r="PBO20"/>
      <c r="PBP20"/>
      <c r="PBQ20"/>
      <c r="PBR20"/>
      <c r="PBS20"/>
      <c r="PBT20"/>
      <c r="PBU20"/>
      <c r="PBV20"/>
      <c r="PBW20"/>
      <c r="PBX20"/>
      <c r="PBY20"/>
      <c r="PBZ20"/>
      <c r="PCA20"/>
      <c r="PCB20"/>
      <c r="PCC20"/>
      <c r="PCD20"/>
      <c r="PCE20"/>
      <c r="PCF20"/>
      <c r="PCG20"/>
      <c r="PCH20"/>
      <c r="PCI20"/>
      <c r="PCJ20"/>
      <c r="PCK20"/>
      <c r="PCL20"/>
      <c r="PCM20"/>
      <c r="PCN20"/>
      <c r="PCO20"/>
      <c r="PCP20"/>
      <c r="PCQ20"/>
      <c r="PCR20"/>
      <c r="PCS20"/>
      <c r="PCT20"/>
      <c r="PCU20"/>
      <c r="PCV20"/>
      <c r="PCW20"/>
      <c r="PCX20"/>
      <c r="PCY20"/>
      <c r="PCZ20"/>
      <c r="PDA20"/>
      <c r="PDB20"/>
      <c r="PDC20"/>
      <c r="PDD20"/>
      <c r="PDE20"/>
      <c r="PDF20"/>
      <c r="PDG20"/>
      <c r="PDH20"/>
      <c r="PDI20"/>
      <c r="PDJ20"/>
      <c r="PDK20"/>
      <c r="PDL20"/>
      <c r="PDM20"/>
      <c r="PDN20"/>
      <c r="PDO20"/>
      <c r="PDP20"/>
      <c r="PDQ20"/>
      <c r="PDR20"/>
      <c r="PDS20"/>
      <c r="PDT20"/>
      <c r="PDU20"/>
      <c r="PDV20"/>
      <c r="PDW20"/>
      <c r="PDX20"/>
      <c r="PDY20"/>
      <c r="PDZ20"/>
      <c r="PEA20"/>
      <c r="PEB20"/>
      <c r="PEC20"/>
      <c r="PED20"/>
      <c r="PEE20"/>
      <c r="PEF20"/>
      <c r="PEG20"/>
      <c r="PEH20"/>
      <c r="PEI20"/>
      <c r="PEJ20"/>
      <c r="PEK20"/>
      <c r="PEL20"/>
      <c r="PEM20"/>
      <c r="PEN20"/>
      <c r="PEO20"/>
      <c r="PEP20"/>
      <c r="PEQ20"/>
      <c r="PER20"/>
      <c r="PES20"/>
      <c r="PET20"/>
      <c r="PEU20"/>
      <c r="PEV20"/>
      <c r="PEW20"/>
      <c r="PEX20"/>
      <c r="PEY20"/>
      <c r="PEZ20"/>
      <c r="PFA20"/>
      <c r="PFB20"/>
      <c r="PFC20"/>
      <c r="PFD20"/>
      <c r="PFE20"/>
      <c r="PFF20"/>
      <c r="PFG20"/>
      <c r="PFH20"/>
      <c r="PFI20"/>
      <c r="PFJ20"/>
      <c r="PFK20"/>
      <c r="PFL20"/>
      <c r="PFM20"/>
      <c r="PFN20"/>
      <c r="PFO20"/>
      <c r="PFP20"/>
      <c r="PFQ20"/>
      <c r="PFR20"/>
      <c r="PFS20"/>
      <c r="PFT20"/>
      <c r="PFU20"/>
      <c r="PFV20"/>
      <c r="PFW20"/>
      <c r="PFX20"/>
      <c r="PFY20"/>
      <c r="PFZ20"/>
      <c r="PGA20"/>
      <c r="PGB20"/>
      <c r="PGC20"/>
      <c r="PGD20"/>
      <c r="PGE20"/>
      <c r="PGF20"/>
      <c r="PGG20"/>
      <c r="PGH20"/>
      <c r="PGI20"/>
      <c r="PGJ20"/>
      <c r="PGK20"/>
      <c r="PGL20"/>
      <c r="PGM20"/>
      <c r="PGN20"/>
      <c r="PGO20"/>
      <c r="PGP20"/>
      <c r="PGQ20"/>
      <c r="PGR20"/>
      <c r="PGS20"/>
      <c r="PGT20"/>
      <c r="PGU20"/>
      <c r="PGV20"/>
      <c r="PGW20"/>
      <c r="PGX20"/>
      <c r="PGY20"/>
      <c r="PGZ20"/>
      <c r="PHA20"/>
      <c r="PHB20"/>
      <c r="PHC20"/>
      <c r="PHD20"/>
      <c r="PHE20"/>
      <c r="PHF20"/>
      <c r="PHG20"/>
      <c r="PHH20"/>
      <c r="PHI20"/>
      <c r="PHJ20"/>
      <c r="PHK20"/>
      <c r="PHL20"/>
      <c r="PHM20"/>
      <c r="PHN20"/>
      <c r="PHO20"/>
      <c r="PHP20"/>
      <c r="PHQ20"/>
      <c r="PHR20"/>
      <c r="PHS20"/>
      <c r="PHT20"/>
      <c r="PHU20"/>
      <c r="PHV20"/>
      <c r="PHW20"/>
      <c r="PHX20"/>
      <c r="PHY20"/>
      <c r="PHZ20"/>
      <c r="PIA20"/>
      <c r="PIB20"/>
      <c r="PIC20"/>
      <c r="PID20"/>
      <c r="PIE20"/>
      <c r="PIF20"/>
      <c r="PIG20"/>
      <c r="PIH20"/>
      <c r="PII20"/>
      <c r="PIJ20"/>
      <c r="PIK20"/>
      <c r="PIL20"/>
      <c r="PIM20"/>
      <c r="PIN20"/>
      <c r="PIO20"/>
      <c r="PIP20"/>
      <c r="PIQ20"/>
      <c r="PIR20"/>
      <c r="PIS20"/>
      <c r="PIT20"/>
      <c r="PIU20"/>
      <c r="PIV20"/>
      <c r="PIW20"/>
      <c r="PIX20"/>
      <c r="PIY20"/>
      <c r="PIZ20"/>
      <c r="PJA20"/>
      <c r="PJB20"/>
      <c r="PJC20"/>
      <c r="PJD20"/>
      <c r="PJE20"/>
      <c r="PJF20"/>
      <c r="PJG20"/>
      <c r="PJH20"/>
      <c r="PJI20"/>
      <c r="PJJ20"/>
      <c r="PJK20"/>
      <c r="PJL20"/>
      <c r="PJM20"/>
      <c r="PJN20"/>
      <c r="PJO20"/>
      <c r="PJP20"/>
      <c r="PJQ20"/>
      <c r="PJR20"/>
      <c r="PJS20"/>
      <c r="PJT20"/>
      <c r="PJU20"/>
      <c r="PJV20"/>
      <c r="PJW20"/>
      <c r="PJX20"/>
      <c r="PJY20"/>
      <c r="PJZ20"/>
      <c r="PKA20"/>
      <c r="PKB20"/>
      <c r="PKC20"/>
      <c r="PKD20"/>
      <c r="PKE20"/>
      <c r="PKF20"/>
      <c r="PKG20"/>
      <c r="PKH20"/>
      <c r="PKI20"/>
      <c r="PKJ20"/>
      <c r="PKK20"/>
      <c r="PKL20"/>
      <c r="PKM20"/>
      <c r="PKN20"/>
      <c r="PKO20"/>
      <c r="PKP20"/>
      <c r="PKQ20"/>
      <c r="PKR20"/>
      <c r="PKS20"/>
      <c r="PKT20"/>
      <c r="PKU20"/>
      <c r="PKV20"/>
      <c r="PKW20"/>
      <c r="PKX20"/>
      <c r="PKY20"/>
      <c r="PKZ20"/>
      <c r="PLA20"/>
      <c r="PLB20"/>
      <c r="PLC20"/>
      <c r="PLD20"/>
      <c r="PLE20"/>
      <c r="PLF20"/>
      <c r="PLG20"/>
      <c r="PLH20"/>
      <c r="PLI20"/>
      <c r="PLJ20"/>
      <c r="PLK20"/>
      <c r="PLL20"/>
      <c r="PLM20"/>
      <c r="PLN20"/>
      <c r="PLO20"/>
      <c r="PLP20"/>
      <c r="PLQ20"/>
      <c r="PLR20"/>
      <c r="PLS20"/>
      <c r="PLT20"/>
      <c r="PLU20"/>
      <c r="PLV20"/>
      <c r="PLW20"/>
      <c r="PLX20"/>
      <c r="PLY20"/>
      <c r="PLZ20"/>
      <c r="PMA20"/>
      <c r="PMB20"/>
      <c r="PMC20"/>
      <c r="PMD20"/>
      <c r="PME20"/>
      <c r="PMF20"/>
      <c r="PMG20"/>
      <c r="PMH20"/>
      <c r="PMI20"/>
      <c r="PMJ20"/>
      <c r="PMK20"/>
      <c r="PML20"/>
      <c r="PMM20"/>
      <c r="PMN20"/>
      <c r="PMO20"/>
      <c r="PMP20"/>
      <c r="PMQ20"/>
      <c r="PMR20"/>
      <c r="PMS20"/>
      <c r="PMT20"/>
      <c r="PMU20"/>
      <c r="PMV20"/>
      <c r="PMW20"/>
      <c r="PMX20"/>
      <c r="PMY20"/>
      <c r="PMZ20"/>
      <c r="PNA20"/>
      <c r="PNB20"/>
      <c r="PNC20"/>
      <c r="PND20"/>
      <c r="PNE20"/>
      <c r="PNF20"/>
      <c r="PNG20"/>
      <c r="PNH20"/>
      <c r="PNI20"/>
      <c r="PNJ20"/>
      <c r="PNK20"/>
      <c r="PNL20"/>
      <c r="PNM20"/>
      <c r="PNN20"/>
      <c r="PNO20"/>
      <c r="PNP20"/>
      <c r="PNQ20"/>
      <c r="PNR20"/>
      <c r="PNS20"/>
      <c r="PNT20"/>
      <c r="PNU20"/>
      <c r="PNV20"/>
      <c r="PNW20"/>
      <c r="PNX20"/>
      <c r="PNY20"/>
      <c r="PNZ20"/>
      <c r="POA20"/>
      <c r="POB20"/>
      <c r="POC20"/>
      <c r="POD20"/>
      <c r="POE20"/>
      <c r="POF20"/>
      <c r="POG20"/>
      <c r="POH20"/>
      <c r="POI20"/>
      <c r="POJ20"/>
      <c r="POK20"/>
      <c r="POL20"/>
      <c r="POM20"/>
      <c r="PON20"/>
      <c r="POO20"/>
      <c r="POP20"/>
      <c r="POQ20"/>
      <c r="POR20"/>
      <c r="POS20"/>
      <c r="POT20"/>
      <c r="POU20"/>
      <c r="POV20"/>
      <c r="POW20"/>
      <c r="POX20"/>
      <c r="POY20"/>
      <c r="POZ20"/>
      <c r="PPA20"/>
      <c r="PPB20"/>
      <c r="PPC20"/>
      <c r="PPD20"/>
      <c r="PPE20"/>
      <c r="PPF20"/>
      <c r="PPG20"/>
      <c r="PPH20"/>
      <c r="PPI20"/>
      <c r="PPJ20"/>
      <c r="PPK20"/>
      <c r="PPL20"/>
      <c r="PPM20"/>
      <c r="PPN20"/>
      <c r="PPO20"/>
      <c r="PPP20"/>
      <c r="PPQ20"/>
      <c r="PPR20"/>
      <c r="PPS20"/>
      <c r="PPT20"/>
      <c r="PPU20"/>
      <c r="PPV20"/>
      <c r="PPW20"/>
      <c r="PPX20"/>
      <c r="PPY20"/>
      <c r="PPZ20"/>
      <c r="PQA20"/>
      <c r="PQB20"/>
      <c r="PQC20"/>
      <c r="PQD20"/>
      <c r="PQE20"/>
      <c r="PQF20"/>
      <c r="PQG20"/>
      <c r="PQH20"/>
      <c r="PQI20"/>
      <c r="PQJ20"/>
      <c r="PQK20"/>
      <c r="PQL20"/>
      <c r="PQM20"/>
      <c r="PQN20"/>
      <c r="PQO20"/>
      <c r="PQP20"/>
      <c r="PQQ20"/>
      <c r="PQR20"/>
      <c r="PQS20"/>
      <c r="PQT20"/>
      <c r="PQU20"/>
      <c r="PQV20"/>
      <c r="PQW20"/>
      <c r="PQX20"/>
      <c r="PQY20"/>
      <c r="PQZ20"/>
      <c r="PRA20"/>
      <c r="PRB20"/>
      <c r="PRC20"/>
      <c r="PRD20"/>
      <c r="PRE20"/>
      <c r="PRF20"/>
      <c r="PRG20"/>
      <c r="PRH20"/>
      <c r="PRI20"/>
      <c r="PRJ20"/>
      <c r="PRK20"/>
      <c r="PRL20"/>
      <c r="PRM20"/>
      <c r="PRN20"/>
      <c r="PRO20"/>
      <c r="PRP20"/>
      <c r="PRQ20"/>
      <c r="PRR20"/>
      <c r="PRS20"/>
      <c r="PRT20"/>
      <c r="PRU20"/>
      <c r="PRV20"/>
      <c r="PRW20"/>
      <c r="PRX20"/>
      <c r="PRY20"/>
      <c r="PRZ20"/>
      <c r="PSA20"/>
      <c r="PSB20"/>
      <c r="PSC20"/>
      <c r="PSD20"/>
      <c r="PSE20"/>
      <c r="PSF20"/>
      <c r="PSG20"/>
      <c r="PSH20"/>
      <c r="PSI20"/>
      <c r="PSJ20"/>
      <c r="PSK20"/>
      <c r="PSL20"/>
      <c r="PSM20"/>
      <c r="PSN20"/>
      <c r="PSO20"/>
      <c r="PSP20"/>
      <c r="PSQ20"/>
      <c r="PSR20"/>
      <c r="PSS20"/>
      <c r="PST20"/>
      <c r="PSU20"/>
      <c r="PSV20"/>
      <c r="PSW20"/>
      <c r="PSX20"/>
      <c r="PSY20"/>
      <c r="PSZ20"/>
      <c r="PTA20"/>
      <c r="PTB20"/>
      <c r="PTC20"/>
      <c r="PTD20"/>
      <c r="PTE20"/>
      <c r="PTF20"/>
      <c r="PTG20"/>
      <c r="PTH20"/>
      <c r="PTI20"/>
      <c r="PTJ20"/>
      <c r="PTK20"/>
      <c r="PTL20"/>
      <c r="PTM20"/>
      <c r="PTN20"/>
      <c r="PTO20"/>
      <c r="PTP20"/>
      <c r="PTQ20"/>
      <c r="PTR20"/>
      <c r="PTS20"/>
      <c r="PTT20"/>
      <c r="PTU20"/>
      <c r="PTV20"/>
      <c r="PTW20"/>
      <c r="PTX20"/>
      <c r="PTY20"/>
      <c r="PTZ20"/>
      <c r="PUA20"/>
      <c r="PUB20"/>
      <c r="PUC20"/>
      <c r="PUD20"/>
      <c r="PUE20"/>
      <c r="PUF20"/>
      <c r="PUG20"/>
      <c r="PUH20"/>
      <c r="PUI20"/>
      <c r="PUJ20"/>
      <c r="PUK20"/>
      <c r="PUL20"/>
      <c r="PUM20"/>
      <c r="PUN20"/>
      <c r="PUO20"/>
      <c r="PUP20"/>
      <c r="PUQ20"/>
      <c r="PUR20"/>
      <c r="PUS20"/>
      <c r="PUT20"/>
      <c r="PUU20"/>
      <c r="PUV20"/>
      <c r="PUW20"/>
      <c r="PUX20"/>
      <c r="PUY20"/>
      <c r="PUZ20"/>
      <c r="PVA20"/>
      <c r="PVB20"/>
      <c r="PVC20"/>
      <c r="PVD20"/>
      <c r="PVE20"/>
      <c r="PVF20"/>
      <c r="PVG20"/>
      <c r="PVH20"/>
      <c r="PVI20"/>
      <c r="PVJ20"/>
      <c r="PVK20"/>
      <c r="PVL20"/>
      <c r="PVM20"/>
      <c r="PVN20"/>
      <c r="PVO20"/>
      <c r="PVP20"/>
      <c r="PVQ20"/>
      <c r="PVR20"/>
      <c r="PVS20"/>
      <c r="PVT20"/>
      <c r="PVU20"/>
      <c r="PVV20"/>
      <c r="PVW20"/>
      <c r="PVX20"/>
      <c r="PVY20"/>
      <c r="PVZ20"/>
      <c r="PWA20"/>
      <c r="PWB20"/>
      <c r="PWC20"/>
      <c r="PWD20"/>
      <c r="PWE20"/>
      <c r="PWF20"/>
      <c r="PWG20"/>
      <c r="PWH20"/>
      <c r="PWI20"/>
      <c r="PWJ20"/>
      <c r="PWK20"/>
      <c r="PWL20"/>
      <c r="PWM20"/>
      <c r="PWN20"/>
      <c r="PWO20"/>
      <c r="PWP20"/>
      <c r="PWQ20"/>
      <c r="PWR20"/>
      <c r="PWS20"/>
      <c r="PWT20"/>
      <c r="PWU20"/>
      <c r="PWV20"/>
      <c r="PWW20"/>
      <c r="PWX20"/>
      <c r="PWY20"/>
      <c r="PWZ20"/>
      <c r="PXA20"/>
      <c r="PXB20"/>
      <c r="PXC20"/>
      <c r="PXD20"/>
      <c r="PXE20"/>
      <c r="PXF20"/>
      <c r="PXG20"/>
      <c r="PXH20"/>
      <c r="PXI20"/>
      <c r="PXJ20"/>
      <c r="PXK20"/>
      <c r="PXL20"/>
      <c r="PXM20"/>
      <c r="PXN20"/>
      <c r="PXO20"/>
      <c r="PXP20"/>
      <c r="PXQ20"/>
      <c r="PXR20"/>
      <c r="PXS20"/>
      <c r="PXT20"/>
      <c r="PXU20"/>
      <c r="PXV20"/>
      <c r="PXW20"/>
      <c r="PXX20"/>
      <c r="PXY20"/>
      <c r="PXZ20"/>
      <c r="PYA20"/>
      <c r="PYB20"/>
      <c r="PYC20"/>
      <c r="PYD20"/>
      <c r="PYE20"/>
      <c r="PYF20"/>
      <c r="PYG20"/>
      <c r="PYH20"/>
      <c r="PYI20"/>
      <c r="PYJ20"/>
      <c r="PYK20"/>
      <c r="PYL20"/>
      <c r="PYM20"/>
      <c r="PYN20"/>
      <c r="PYO20"/>
      <c r="PYP20"/>
      <c r="PYQ20"/>
      <c r="PYR20"/>
      <c r="PYS20"/>
      <c r="PYT20"/>
      <c r="PYU20"/>
      <c r="PYV20"/>
      <c r="PYW20"/>
      <c r="PYX20"/>
      <c r="PYY20"/>
      <c r="PYZ20"/>
      <c r="PZA20"/>
      <c r="PZB20"/>
      <c r="PZC20"/>
      <c r="PZD20"/>
      <c r="PZE20"/>
      <c r="PZF20"/>
      <c r="PZG20"/>
      <c r="PZH20"/>
      <c r="PZI20"/>
      <c r="PZJ20"/>
      <c r="PZK20"/>
      <c r="PZL20"/>
      <c r="PZM20"/>
      <c r="PZN20"/>
      <c r="PZO20"/>
      <c r="PZP20"/>
      <c r="PZQ20"/>
      <c r="PZR20"/>
      <c r="PZS20"/>
      <c r="PZT20"/>
      <c r="PZU20"/>
      <c r="PZV20"/>
      <c r="PZW20"/>
      <c r="PZX20"/>
      <c r="PZY20"/>
      <c r="PZZ20"/>
      <c r="QAA20"/>
      <c r="QAB20"/>
      <c r="QAC20"/>
      <c r="QAD20"/>
      <c r="QAE20"/>
      <c r="QAF20"/>
      <c r="QAG20"/>
      <c r="QAH20"/>
      <c r="QAI20"/>
      <c r="QAJ20"/>
      <c r="QAK20"/>
      <c r="QAL20"/>
      <c r="QAM20"/>
      <c r="QAN20"/>
      <c r="QAO20"/>
      <c r="QAP20"/>
      <c r="QAQ20"/>
      <c r="QAR20"/>
      <c r="QAS20"/>
      <c r="QAT20"/>
      <c r="QAU20"/>
      <c r="QAV20"/>
      <c r="QAW20"/>
      <c r="QAX20"/>
      <c r="QAY20"/>
      <c r="QAZ20"/>
      <c r="QBA20"/>
      <c r="QBB20"/>
      <c r="QBC20"/>
      <c r="QBD20"/>
      <c r="QBE20"/>
      <c r="QBF20"/>
      <c r="QBG20"/>
      <c r="QBH20"/>
      <c r="QBI20"/>
      <c r="QBJ20"/>
      <c r="QBK20"/>
      <c r="QBL20"/>
      <c r="QBM20"/>
      <c r="QBN20"/>
      <c r="QBO20"/>
      <c r="QBP20"/>
      <c r="QBQ20"/>
      <c r="QBR20"/>
      <c r="QBS20"/>
      <c r="QBT20"/>
      <c r="QBU20"/>
      <c r="QBV20"/>
      <c r="QBW20"/>
      <c r="QBX20"/>
      <c r="QBY20"/>
      <c r="QBZ20"/>
      <c r="QCA20"/>
      <c r="QCB20"/>
      <c r="QCC20"/>
      <c r="QCD20"/>
      <c r="QCE20"/>
      <c r="QCF20"/>
      <c r="QCG20"/>
      <c r="QCH20"/>
      <c r="QCI20"/>
      <c r="QCJ20"/>
      <c r="QCK20"/>
      <c r="QCL20"/>
      <c r="QCM20"/>
      <c r="QCN20"/>
      <c r="QCO20"/>
      <c r="QCP20"/>
      <c r="QCQ20"/>
      <c r="QCR20"/>
      <c r="QCS20"/>
      <c r="QCT20"/>
      <c r="QCU20"/>
      <c r="QCV20"/>
      <c r="QCW20"/>
      <c r="QCX20"/>
      <c r="QCY20"/>
      <c r="QCZ20"/>
      <c r="QDA20"/>
      <c r="QDB20"/>
      <c r="QDC20"/>
      <c r="QDD20"/>
      <c r="QDE20"/>
      <c r="QDF20"/>
      <c r="QDG20"/>
      <c r="QDH20"/>
      <c r="QDI20"/>
      <c r="QDJ20"/>
      <c r="QDK20"/>
      <c r="QDL20"/>
      <c r="QDM20"/>
      <c r="QDN20"/>
      <c r="QDO20"/>
      <c r="QDP20"/>
      <c r="QDQ20"/>
      <c r="QDR20"/>
      <c r="QDS20"/>
      <c r="QDT20"/>
      <c r="QDU20"/>
      <c r="QDV20"/>
      <c r="QDW20"/>
      <c r="QDX20"/>
      <c r="QDY20"/>
      <c r="QDZ20"/>
      <c r="QEA20"/>
      <c r="QEB20"/>
      <c r="QEC20"/>
      <c r="QED20"/>
      <c r="QEE20"/>
      <c r="QEF20"/>
      <c r="QEG20"/>
      <c r="QEH20"/>
      <c r="QEI20"/>
      <c r="QEJ20"/>
      <c r="QEK20"/>
      <c r="QEL20"/>
      <c r="QEM20"/>
      <c r="QEN20"/>
      <c r="QEO20"/>
      <c r="QEP20"/>
      <c r="QEQ20"/>
      <c r="QER20"/>
      <c r="QES20"/>
      <c r="QET20"/>
      <c r="QEU20"/>
      <c r="QEV20"/>
      <c r="QEW20"/>
      <c r="QEX20"/>
      <c r="QEY20"/>
      <c r="QEZ20"/>
      <c r="QFA20"/>
      <c r="QFB20"/>
      <c r="QFC20"/>
      <c r="QFD20"/>
      <c r="QFE20"/>
      <c r="QFF20"/>
      <c r="QFG20"/>
      <c r="QFH20"/>
      <c r="QFI20"/>
      <c r="QFJ20"/>
      <c r="QFK20"/>
      <c r="QFL20"/>
      <c r="QFM20"/>
      <c r="QFN20"/>
      <c r="QFO20"/>
      <c r="QFP20"/>
      <c r="QFQ20"/>
      <c r="QFR20"/>
      <c r="QFS20"/>
      <c r="QFT20"/>
      <c r="QFU20"/>
      <c r="QFV20"/>
      <c r="QFW20"/>
      <c r="QFX20"/>
      <c r="QFY20"/>
      <c r="QFZ20"/>
      <c r="QGA20"/>
      <c r="QGB20"/>
      <c r="QGC20"/>
      <c r="QGD20"/>
      <c r="QGE20"/>
      <c r="QGF20"/>
      <c r="QGG20"/>
      <c r="QGH20"/>
      <c r="QGI20"/>
      <c r="QGJ20"/>
      <c r="QGK20"/>
      <c r="QGL20"/>
      <c r="QGM20"/>
      <c r="QGN20"/>
      <c r="QGO20"/>
      <c r="QGP20"/>
      <c r="QGQ20"/>
      <c r="QGR20"/>
      <c r="QGS20"/>
      <c r="QGT20"/>
      <c r="QGU20"/>
      <c r="QGV20"/>
      <c r="QGW20"/>
      <c r="QGX20"/>
      <c r="QGY20"/>
      <c r="QGZ20"/>
      <c r="QHA20"/>
      <c r="QHB20"/>
      <c r="QHC20"/>
      <c r="QHD20"/>
      <c r="QHE20"/>
      <c r="QHF20"/>
      <c r="QHG20"/>
      <c r="QHH20"/>
      <c r="QHI20"/>
      <c r="QHJ20"/>
      <c r="QHK20"/>
      <c r="QHL20"/>
      <c r="QHM20"/>
      <c r="QHN20"/>
      <c r="QHO20"/>
      <c r="QHP20"/>
      <c r="QHQ20"/>
      <c r="QHR20"/>
      <c r="QHS20"/>
      <c r="QHT20"/>
      <c r="QHU20"/>
      <c r="QHV20"/>
      <c r="QHW20"/>
      <c r="QHX20"/>
      <c r="QHY20"/>
      <c r="QHZ20"/>
      <c r="QIA20"/>
      <c r="QIB20"/>
      <c r="QIC20"/>
      <c r="QID20"/>
      <c r="QIE20"/>
      <c r="QIF20"/>
      <c r="QIG20"/>
      <c r="QIH20"/>
      <c r="QII20"/>
      <c r="QIJ20"/>
      <c r="QIK20"/>
      <c r="QIL20"/>
      <c r="QIM20"/>
      <c r="QIN20"/>
      <c r="QIO20"/>
      <c r="QIP20"/>
      <c r="QIQ20"/>
      <c r="QIR20"/>
      <c r="QIS20"/>
      <c r="QIT20"/>
      <c r="QIU20"/>
      <c r="QIV20"/>
      <c r="QIW20"/>
      <c r="QIX20"/>
      <c r="QIY20"/>
      <c r="QIZ20"/>
      <c r="QJA20"/>
      <c r="QJB20"/>
      <c r="QJC20"/>
      <c r="QJD20"/>
      <c r="QJE20"/>
      <c r="QJF20"/>
      <c r="QJG20"/>
      <c r="QJH20"/>
      <c r="QJI20"/>
      <c r="QJJ20"/>
      <c r="QJK20"/>
      <c r="QJL20"/>
      <c r="QJM20"/>
      <c r="QJN20"/>
      <c r="QJO20"/>
      <c r="QJP20"/>
      <c r="QJQ20"/>
      <c r="QJR20"/>
      <c r="QJS20"/>
      <c r="QJT20"/>
      <c r="QJU20"/>
      <c r="QJV20"/>
      <c r="QJW20"/>
      <c r="QJX20"/>
      <c r="QJY20"/>
      <c r="QJZ20"/>
      <c r="QKA20"/>
      <c r="QKB20"/>
      <c r="QKC20"/>
      <c r="QKD20"/>
      <c r="QKE20"/>
      <c r="QKF20"/>
      <c r="QKG20"/>
      <c r="QKH20"/>
      <c r="QKI20"/>
      <c r="QKJ20"/>
      <c r="QKK20"/>
      <c r="QKL20"/>
      <c r="QKM20"/>
      <c r="QKN20"/>
      <c r="QKO20"/>
      <c r="QKP20"/>
      <c r="QKQ20"/>
      <c r="QKR20"/>
      <c r="QKS20"/>
      <c r="QKT20"/>
      <c r="QKU20"/>
      <c r="QKV20"/>
      <c r="QKW20"/>
      <c r="QKX20"/>
      <c r="QKY20"/>
      <c r="QKZ20"/>
      <c r="QLA20"/>
      <c r="QLB20"/>
      <c r="QLC20"/>
      <c r="QLD20"/>
      <c r="QLE20"/>
      <c r="QLF20"/>
      <c r="QLG20"/>
      <c r="QLH20"/>
      <c r="QLI20"/>
      <c r="QLJ20"/>
      <c r="QLK20"/>
      <c r="QLL20"/>
      <c r="QLM20"/>
      <c r="QLN20"/>
      <c r="QLO20"/>
      <c r="QLP20"/>
      <c r="QLQ20"/>
      <c r="QLR20"/>
      <c r="QLS20"/>
      <c r="QLT20"/>
      <c r="QLU20"/>
      <c r="QLV20"/>
      <c r="QLW20"/>
      <c r="QLX20"/>
      <c r="QLY20"/>
      <c r="QLZ20"/>
      <c r="QMA20"/>
      <c r="QMB20"/>
      <c r="QMC20"/>
      <c r="QMD20"/>
      <c r="QME20"/>
      <c r="QMF20"/>
      <c r="QMG20"/>
      <c r="QMH20"/>
      <c r="QMI20"/>
      <c r="QMJ20"/>
      <c r="QMK20"/>
      <c r="QML20"/>
      <c r="QMM20"/>
      <c r="QMN20"/>
      <c r="QMO20"/>
      <c r="QMP20"/>
      <c r="QMQ20"/>
      <c r="QMR20"/>
      <c r="QMS20"/>
      <c r="QMT20"/>
      <c r="QMU20"/>
      <c r="QMV20"/>
      <c r="QMW20"/>
      <c r="QMX20"/>
      <c r="QMY20"/>
      <c r="QMZ20"/>
      <c r="QNA20"/>
      <c r="QNB20"/>
      <c r="QNC20"/>
      <c r="QND20"/>
      <c r="QNE20"/>
      <c r="QNF20"/>
      <c r="QNG20"/>
      <c r="QNH20"/>
      <c r="QNI20"/>
      <c r="QNJ20"/>
      <c r="QNK20"/>
      <c r="QNL20"/>
      <c r="QNM20"/>
      <c r="QNN20"/>
      <c r="QNO20"/>
      <c r="QNP20"/>
      <c r="QNQ20"/>
      <c r="QNR20"/>
      <c r="QNS20"/>
      <c r="QNT20"/>
      <c r="QNU20"/>
      <c r="QNV20"/>
      <c r="QNW20"/>
      <c r="QNX20"/>
      <c r="QNY20"/>
      <c r="QNZ20"/>
      <c r="QOA20"/>
      <c r="QOB20"/>
      <c r="QOC20"/>
      <c r="QOD20"/>
      <c r="QOE20"/>
      <c r="QOF20"/>
      <c r="QOG20"/>
      <c r="QOH20"/>
      <c r="QOI20"/>
      <c r="QOJ20"/>
      <c r="QOK20"/>
      <c r="QOL20"/>
      <c r="QOM20"/>
      <c r="QON20"/>
      <c r="QOO20"/>
      <c r="QOP20"/>
      <c r="QOQ20"/>
      <c r="QOR20"/>
      <c r="QOS20"/>
      <c r="QOT20"/>
      <c r="QOU20"/>
      <c r="QOV20"/>
      <c r="QOW20"/>
      <c r="QOX20"/>
      <c r="QOY20"/>
      <c r="QOZ20"/>
      <c r="QPA20"/>
      <c r="QPB20"/>
      <c r="QPC20"/>
      <c r="QPD20"/>
      <c r="QPE20"/>
      <c r="QPF20"/>
      <c r="QPG20"/>
      <c r="QPH20"/>
      <c r="QPI20"/>
      <c r="QPJ20"/>
      <c r="QPK20"/>
      <c r="QPL20"/>
      <c r="QPM20"/>
      <c r="QPN20"/>
      <c r="QPO20"/>
      <c r="QPP20"/>
      <c r="QPQ20"/>
      <c r="QPR20"/>
      <c r="QPS20"/>
      <c r="QPT20"/>
      <c r="QPU20"/>
      <c r="QPV20"/>
      <c r="QPW20"/>
      <c r="QPX20"/>
      <c r="QPY20"/>
      <c r="QPZ20"/>
      <c r="QQA20"/>
      <c r="QQB20"/>
      <c r="QQC20"/>
      <c r="QQD20"/>
      <c r="QQE20"/>
      <c r="QQF20"/>
      <c r="QQG20"/>
      <c r="QQH20"/>
      <c r="QQI20"/>
      <c r="QQJ20"/>
      <c r="QQK20"/>
      <c r="QQL20"/>
      <c r="QQM20"/>
      <c r="QQN20"/>
      <c r="QQO20"/>
      <c r="QQP20"/>
      <c r="QQQ20"/>
      <c r="QQR20"/>
      <c r="QQS20"/>
      <c r="QQT20"/>
      <c r="QQU20"/>
      <c r="QQV20"/>
      <c r="QQW20"/>
      <c r="QQX20"/>
      <c r="QQY20"/>
      <c r="QQZ20"/>
      <c r="QRA20"/>
      <c r="QRB20"/>
      <c r="QRC20"/>
      <c r="QRD20"/>
      <c r="QRE20"/>
      <c r="QRF20"/>
      <c r="QRG20"/>
      <c r="QRH20"/>
      <c r="QRI20"/>
      <c r="QRJ20"/>
      <c r="QRK20"/>
      <c r="QRL20"/>
      <c r="QRM20"/>
      <c r="QRN20"/>
      <c r="QRO20"/>
      <c r="QRP20"/>
      <c r="QRQ20"/>
      <c r="QRR20"/>
      <c r="QRS20"/>
      <c r="QRT20"/>
      <c r="QRU20"/>
      <c r="QRV20"/>
      <c r="QRW20"/>
      <c r="QRX20"/>
      <c r="QRY20"/>
      <c r="QRZ20"/>
      <c r="QSA20"/>
      <c r="QSB20"/>
      <c r="QSC20"/>
      <c r="QSD20"/>
      <c r="QSE20"/>
      <c r="QSF20"/>
      <c r="QSG20"/>
      <c r="QSH20"/>
      <c r="QSI20"/>
      <c r="QSJ20"/>
      <c r="QSK20"/>
      <c r="QSL20"/>
      <c r="QSM20"/>
      <c r="QSN20"/>
      <c r="QSO20"/>
      <c r="QSP20"/>
      <c r="QSQ20"/>
      <c r="QSR20"/>
      <c r="QSS20"/>
      <c r="QST20"/>
      <c r="QSU20"/>
      <c r="QSV20"/>
      <c r="QSW20"/>
      <c r="QSX20"/>
      <c r="QSY20"/>
      <c r="QSZ20"/>
      <c r="QTA20"/>
      <c r="QTB20"/>
      <c r="QTC20"/>
      <c r="QTD20"/>
      <c r="QTE20"/>
      <c r="QTF20"/>
      <c r="QTG20"/>
      <c r="QTH20"/>
      <c r="QTI20"/>
      <c r="QTJ20"/>
      <c r="QTK20"/>
      <c r="QTL20"/>
      <c r="QTM20"/>
      <c r="QTN20"/>
      <c r="QTO20"/>
      <c r="QTP20"/>
      <c r="QTQ20"/>
      <c r="QTR20"/>
      <c r="QTS20"/>
      <c r="QTT20"/>
      <c r="QTU20"/>
      <c r="QTV20"/>
      <c r="QTW20"/>
      <c r="QTX20"/>
      <c r="QTY20"/>
      <c r="QTZ20"/>
      <c r="QUA20"/>
      <c r="QUB20"/>
      <c r="QUC20"/>
      <c r="QUD20"/>
      <c r="QUE20"/>
      <c r="QUF20"/>
      <c r="QUG20"/>
      <c r="QUH20"/>
      <c r="QUI20"/>
      <c r="QUJ20"/>
      <c r="QUK20"/>
      <c r="QUL20"/>
      <c r="QUM20"/>
      <c r="QUN20"/>
      <c r="QUO20"/>
      <c r="QUP20"/>
      <c r="QUQ20"/>
      <c r="QUR20"/>
      <c r="QUS20"/>
      <c r="QUT20"/>
      <c r="QUU20"/>
      <c r="QUV20"/>
      <c r="QUW20"/>
      <c r="QUX20"/>
      <c r="QUY20"/>
      <c r="QUZ20"/>
      <c r="QVA20"/>
      <c r="QVB20"/>
      <c r="QVC20"/>
      <c r="QVD20"/>
      <c r="QVE20"/>
      <c r="QVF20"/>
      <c r="QVG20"/>
      <c r="QVH20"/>
      <c r="QVI20"/>
      <c r="QVJ20"/>
      <c r="QVK20"/>
      <c r="QVL20"/>
      <c r="QVM20"/>
      <c r="QVN20"/>
      <c r="QVO20"/>
      <c r="QVP20"/>
      <c r="QVQ20"/>
      <c r="QVR20"/>
      <c r="QVS20"/>
      <c r="QVT20"/>
      <c r="QVU20"/>
      <c r="QVV20"/>
      <c r="QVW20"/>
      <c r="QVX20"/>
      <c r="QVY20"/>
      <c r="QVZ20"/>
      <c r="QWA20"/>
      <c r="QWB20"/>
      <c r="QWC20"/>
      <c r="QWD20"/>
      <c r="QWE20"/>
      <c r="QWF20"/>
      <c r="QWG20"/>
      <c r="QWH20"/>
      <c r="QWI20"/>
      <c r="QWJ20"/>
      <c r="QWK20"/>
      <c r="QWL20"/>
      <c r="QWM20"/>
      <c r="QWN20"/>
      <c r="QWO20"/>
      <c r="QWP20"/>
      <c r="QWQ20"/>
      <c r="QWR20"/>
      <c r="QWS20"/>
      <c r="QWT20"/>
      <c r="QWU20"/>
      <c r="QWV20"/>
      <c r="QWW20"/>
      <c r="QWX20"/>
      <c r="QWY20"/>
      <c r="QWZ20"/>
      <c r="QXA20"/>
      <c r="QXB20"/>
      <c r="QXC20"/>
      <c r="QXD20"/>
      <c r="QXE20"/>
      <c r="QXF20"/>
      <c r="QXG20"/>
      <c r="QXH20"/>
      <c r="QXI20"/>
      <c r="QXJ20"/>
      <c r="QXK20"/>
      <c r="QXL20"/>
      <c r="QXM20"/>
      <c r="QXN20"/>
      <c r="QXO20"/>
      <c r="QXP20"/>
      <c r="QXQ20"/>
      <c r="QXR20"/>
      <c r="QXS20"/>
      <c r="QXT20"/>
      <c r="QXU20"/>
      <c r="QXV20"/>
      <c r="QXW20"/>
      <c r="QXX20"/>
      <c r="QXY20"/>
      <c r="QXZ20"/>
      <c r="QYA20"/>
      <c r="QYB20"/>
      <c r="QYC20"/>
      <c r="QYD20"/>
      <c r="QYE20"/>
      <c r="QYF20"/>
      <c r="QYG20"/>
      <c r="QYH20"/>
      <c r="QYI20"/>
      <c r="QYJ20"/>
      <c r="QYK20"/>
      <c r="QYL20"/>
      <c r="QYM20"/>
      <c r="QYN20"/>
      <c r="QYO20"/>
      <c r="QYP20"/>
      <c r="QYQ20"/>
      <c r="QYR20"/>
      <c r="QYS20"/>
      <c r="QYT20"/>
      <c r="QYU20"/>
      <c r="QYV20"/>
      <c r="QYW20"/>
      <c r="QYX20"/>
      <c r="QYY20"/>
      <c r="QYZ20"/>
      <c r="QZA20"/>
      <c r="QZB20"/>
      <c r="QZC20"/>
      <c r="QZD20"/>
      <c r="QZE20"/>
      <c r="QZF20"/>
      <c r="QZG20"/>
      <c r="QZH20"/>
      <c r="QZI20"/>
      <c r="QZJ20"/>
      <c r="QZK20"/>
      <c r="QZL20"/>
      <c r="QZM20"/>
      <c r="QZN20"/>
      <c r="QZO20"/>
      <c r="QZP20"/>
      <c r="QZQ20"/>
      <c r="QZR20"/>
      <c r="QZS20"/>
      <c r="QZT20"/>
      <c r="QZU20"/>
      <c r="QZV20"/>
      <c r="QZW20"/>
      <c r="QZX20"/>
      <c r="QZY20"/>
      <c r="QZZ20"/>
      <c r="RAA20"/>
      <c r="RAB20"/>
      <c r="RAC20"/>
      <c r="RAD20"/>
      <c r="RAE20"/>
      <c r="RAF20"/>
      <c r="RAG20"/>
      <c r="RAH20"/>
      <c r="RAI20"/>
      <c r="RAJ20"/>
      <c r="RAK20"/>
      <c r="RAL20"/>
      <c r="RAM20"/>
      <c r="RAN20"/>
      <c r="RAO20"/>
      <c r="RAP20"/>
      <c r="RAQ20"/>
      <c r="RAR20"/>
      <c r="RAS20"/>
      <c r="RAT20"/>
      <c r="RAU20"/>
      <c r="RAV20"/>
      <c r="RAW20"/>
      <c r="RAX20"/>
      <c r="RAY20"/>
      <c r="RAZ20"/>
      <c r="RBA20"/>
      <c r="RBB20"/>
      <c r="RBC20"/>
      <c r="RBD20"/>
      <c r="RBE20"/>
      <c r="RBF20"/>
      <c r="RBG20"/>
      <c r="RBH20"/>
      <c r="RBI20"/>
      <c r="RBJ20"/>
      <c r="RBK20"/>
      <c r="RBL20"/>
      <c r="RBM20"/>
      <c r="RBN20"/>
      <c r="RBO20"/>
      <c r="RBP20"/>
      <c r="RBQ20"/>
      <c r="RBR20"/>
      <c r="RBS20"/>
      <c r="RBT20"/>
      <c r="RBU20"/>
      <c r="RBV20"/>
      <c r="RBW20"/>
      <c r="RBX20"/>
      <c r="RBY20"/>
      <c r="RBZ20"/>
      <c r="RCA20"/>
      <c r="RCB20"/>
      <c r="RCC20"/>
      <c r="RCD20"/>
      <c r="RCE20"/>
      <c r="RCF20"/>
      <c r="RCG20"/>
      <c r="RCH20"/>
      <c r="RCI20"/>
      <c r="RCJ20"/>
      <c r="RCK20"/>
      <c r="RCL20"/>
      <c r="RCM20"/>
      <c r="RCN20"/>
      <c r="RCO20"/>
      <c r="RCP20"/>
      <c r="RCQ20"/>
      <c r="RCR20"/>
      <c r="RCS20"/>
      <c r="RCT20"/>
      <c r="RCU20"/>
      <c r="RCV20"/>
      <c r="RCW20"/>
      <c r="RCX20"/>
      <c r="RCY20"/>
      <c r="RCZ20"/>
      <c r="RDA20"/>
      <c r="RDB20"/>
      <c r="RDC20"/>
      <c r="RDD20"/>
      <c r="RDE20"/>
      <c r="RDF20"/>
      <c r="RDG20"/>
      <c r="RDH20"/>
      <c r="RDI20"/>
      <c r="RDJ20"/>
      <c r="RDK20"/>
      <c r="RDL20"/>
      <c r="RDM20"/>
      <c r="RDN20"/>
      <c r="RDO20"/>
      <c r="RDP20"/>
      <c r="RDQ20"/>
      <c r="RDR20"/>
      <c r="RDS20"/>
      <c r="RDT20"/>
      <c r="RDU20"/>
      <c r="RDV20"/>
      <c r="RDW20"/>
      <c r="RDX20"/>
      <c r="RDY20"/>
      <c r="RDZ20"/>
      <c r="REA20"/>
      <c r="REB20"/>
      <c r="REC20"/>
      <c r="RED20"/>
      <c r="REE20"/>
      <c r="REF20"/>
      <c r="REG20"/>
      <c r="REH20"/>
      <c r="REI20"/>
      <c r="REJ20"/>
      <c r="REK20"/>
      <c r="REL20"/>
      <c r="REM20"/>
      <c r="REN20"/>
      <c r="REO20"/>
      <c r="REP20"/>
      <c r="REQ20"/>
      <c r="RER20"/>
      <c r="RES20"/>
      <c r="RET20"/>
      <c r="REU20"/>
      <c r="REV20"/>
      <c r="REW20"/>
      <c r="REX20"/>
      <c r="REY20"/>
      <c r="REZ20"/>
      <c r="RFA20"/>
      <c r="RFB20"/>
      <c r="RFC20"/>
      <c r="RFD20"/>
      <c r="RFE20"/>
      <c r="RFF20"/>
      <c r="RFG20"/>
      <c r="RFH20"/>
      <c r="RFI20"/>
      <c r="RFJ20"/>
      <c r="RFK20"/>
      <c r="RFL20"/>
      <c r="RFM20"/>
      <c r="RFN20"/>
      <c r="RFO20"/>
      <c r="RFP20"/>
      <c r="RFQ20"/>
      <c r="RFR20"/>
      <c r="RFS20"/>
      <c r="RFT20"/>
      <c r="RFU20"/>
      <c r="RFV20"/>
      <c r="RFW20"/>
      <c r="RFX20"/>
      <c r="RFY20"/>
      <c r="RFZ20"/>
      <c r="RGA20"/>
      <c r="RGB20"/>
      <c r="RGC20"/>
      <c r="RGD20"/>
      <c r="RGE20"/>
      <c r="RGF20"/>
      <c r="RGG20"/>
      <c r="RGH20"/>
      <c r="RGI20"/>
      <c r="RGJ20"/>
      <c r="RGK20"/>
      <c r="RGL20"/>
      <c r="RGM20"/>
      <c r="RGN20"/>
      <c r="RGO20"/>
      <c r="RGP20"/>
      <c r="RGQ20"/>
      <c r="RGR20"/>
      <c r="RGS20"/>
      <c r="RGT20"/>
      <c r="RGU20"/>
      <c r="RGV20"/>
      <c r="RGW20"/>
      <c r="RGX20"/>
      <c r="RGY20"/>
      <c r="RGZ20"/>
      <c r="RHA20"/>
      <c r="RHB20"/>
      <c r="RHC20"/>
      <c r="RHD20"/>
      <c r="RHE20"/>
      <c r="RHF20"/>
      <c r="RHG20"/>
      <c r="RHH20"/>
      <c r="RHI20"/>
      <c r="RHJ20"/>
      <c r="RHK20"/>
      <c r="RHL20"/>
      <c r="RHM20"/>
      <c r="RHN20"/>
      <c r="RHO20"/>
      <c r="RHP20"/>
      <c r="RHQ20"/>
      <c r="RHR20"/>
      <c r="RHS20"/>
      <c r="RHT20"/>
      <c r="RHU20"/>
      <c r="RHV20"/>
      <c r="RHW20"/>
      <c r="RHX20"/>
      <c r="RHY20"/>
      <c r="RHZ20"/>
      <c r="RIA20"/>
      <c r="RIB20"/>
      <c r="RIC20"/>
      <c r="RID20"/>
      <c r="RIE20"/>
      <c r="RIF20"/>
      <c r="RIG20"/>
      <c r="RIH20"/>
      <c r="RII20"/>
      <c r="RIJ20"/>
      <c r="RIK20"/>
      <c r="RIL20"/>
      <c r="RIM20"/>
      <c r="RIN20"/>
      <c r="RIO20"/>
      <c r="RIP20"/>
      <c r="RIQ20"/>
      <c r="RIR20"/>
      <c r="RIS20"/>
      <c r="RIT20"/>
      <c r="RIU20"/>
      <c r="RIV20"/>
      <c r="RIW20"/>
      <c r="RIX20"/>
      <c r="RIY20"/>
      <c r="RIZ20"/>
      <c r="RJA20"/>
      <c r="RJB20"/>
      <c r="RJC20"/>
      <c r="RJD20"/>
      <c r="RJE20"/>
      <c r="RJF20"/>
      <c r="RJG20"/>
      <c r="RJH20"/>
      <c r="RJI20"/>
      <c r="RJJ20"/>
      <c r="RJK20"/>
      <c r="RJL20"/>
      <c r="RJM20"/>
      <c r="RJN20"/>
      <c r="RJO20"/>
      <c r="RJP20"/>
      <c r="RJQ20"/>
      <c r="RJR20"/>
      <c r="RJS20"/>
      <c r="RJT20"/>
      <c r="RJU20"/>
      <c r="RJV20"/>
      <c r="RJW20"/>
      <c r="RJX20"/>
      <c r="RJY20"/>
      <c r="RJZ20"/>
      <c r="RKA20"/>
      <c r="RKB20"/>
      <c r="RKC20"/>
      <c r="RKD20"/>
      <c r="RKE20"/>
      <c r="RKF20"/>
      <c r="RKG20"/>
      <c r="RKH20"/>
      <c r="RKI20"/>
      <c r="RKJ20"/>
      <c r="RKK20"/>
      <c r="RKL20"/>
      <c r="RKM20"/>
      <c r="RKN20"/>
      <c r="RKO20"/>
      <c r="RKP20"/>
      <c r="RKQ20"/>
      <c r="RKR20"/>
      <c r="RKS20"/>
      <c r="RKT20"/>
      <c r="RKU20"/>
      <c r="RKV20"/>
      <c r="RKW20"/>
      <c r="RKX20"/>
      <c r="RKY20"/>
      <c r="RKZ20"/>
      <c r="RLA20"/>
      <c r="RLB20"/>
      <c r="RLC20"/>
      <c r="RLD20"/>
      <c r="RLE20"/>
      <c r="RLF20"/>
      <c r="RLG20"/>
      <c r="RLH20"/>
      <c r="RLI20"/>
      <c r="RLJ20"/>
      <c r="RLK20"/>
      <c r="RLL20"/>
      <c r="RLM20"/>
      <c r="RLN20"/>
      <c r="RLO20"/>
      <c r="RLP20"/>
      <c r="RLQ20"/>
      <c r="RLR20"/>
      <c r="RLS20"/>
      <c r="RLT20"/>
      <c r="RLU20"/>
      <c r="RLV20"/>
      <c r="RLW20"/>
      <c r="RLX20"/>
      <c r="RLY20"/>
      <c r="RLZ20"/>
      <c r="RMA20"/>
      <c r="RMB20"/>
      <c r="RMC20"/>
      <c r="RMD20"/>
      <c r="RME20"/>
      <c r="RMF20"/>
      <c r="RMG20"/>
      <c r="RMH20"/>
      <c r="RMI20"/>
      <c r="RMJ20"/>
      <c r="RMK20"/>
      <c r="RML20"/>
      <c r="RMM20"/>
      <c r="RMN20"/>
      <c r="RMO20"/>
      <c r="RMP20"/>
      <c r="RMQ20"/>
      <c r="RMR20"/>
      <c r="RMS20"/>
      <c r="RMT20"/>
      <c r="RMU20"/>
      <c r="RMV20"/>
      <c r="RMW20"/>
      <c r="RMX20"/>
      <c r="RMY20"/>
      <c r="RMZ20"/>
      <c r="RNA20"/>
      <c r="RNB20"/>
      <c r="RNC20"/>
      <c r="RND20"/>
      <c r="RNE20"/>
      <c r="RNF20"/>
      <c r="RNG20"/>
      <c r="RNH20"/>
      <c r="RNI20"/>
      <c r="RNJ20"/>
      <c r="RNK20"/>
      <c r="RNL20"/>
      <c r="RNM20"/>
      <c r="RNN20"/>
      <c r="RNO20"/>
      <c r="RNP20"/>
      <c r="RNQ20"/>
      <c r="RNR20"/>
      <c r="RNS20"/>
      <c r="RNT20"/>
      <c r="RNU20"/>
      <c r="RNV20"/>
      <c r="RNW20"/>
      <c r="RNX20"/>
      <c r="RNY20"/>
      <c r="RNZ20"/>
      <c r="ROA20"/>
      <c r="ROB20"/>
      <c r="ROC20"/>
      <c r="ROD20"/>
      <c r="ROE20"/>
      <c r="ROF20"/>
      <c r="ROG20"/>
      <c r="ROH20"/>
      <c r="ROI20"/>
      <c r="ROJ20"/>
      <c r="ROK20"/>
      <c r="ROL20"/>
      <c r="ROM20"/>
      <c r="RON20"/>
      <c r="ROO20"/>
      <c r="ROP20"/>
      <c r="ROQ20"/>
      <c r="ROR20"/>
      <c r="ROS20"/>
      <c r="ROT20"/>
      <c r="ROU20"/>
      <c r="ROV20"/>
      <c r="ROW20"/>
      <c r="ROX20"/>
      <c r="ROY20"/>
      <c r="ROZ20"/>
      <c r="RPA20"/>
      <c r="RPB20"/>
      <c r="RPC20"/>
      <c r="RPD20"/>
      <c r="RPE20"/>
      <c r="RPF20"/>
      <c r="RPG20"/>
      <c r="RPH20"/>
      <c r="RPI20"/>
      <c r="RPJ20"/>
      <c r="RPK20"/>
      <c r="RPL20"/>
      <c r="RPM20"/>
      <c r="RPN20"/>
      <c r="RPO20"/>
      <c r="RPP20"/>
      <c r="RPQ20"/>
      <c r="RPR20"/>
      <c r="RPS20"/>
      <c r="RPT20"/>
      <c r="RPU20"/>
      <c r="RPV20"/>
      <c r="RPW20"/>
      <c r="RPX20"/>
      <c r="RPY20"/>
      <c r="RPZ20"/>
      <c r="RQA20"/>
      <c r="RQB20"/>
      <c r="RQC20"/>
      <c r="RQD20"/>
      <c r="RQE20"/>
      <c r="RQF20"/>
      <c r="RQG20"/>
      <c r="RQH20"/>
      <c r="RQI20"/>
      <c r="RQJ20"/>
      <c r="RQK20"/>
      <c r="RQL20"/>
      <c r="RQM20"/>
      <c r="RQN20"/>
      <c r="RQO20"/>
      <c r="RQP20"/>
      <c r="RQQ20"/>
      <c r="RQR20"/>
      <c r="RQS20"/>
      <c r="RQT20"/>
      <c r="RQU20"/>
      <c r="RQV20"/>
      <c r="RQW20"/>
      <c r="RQX20"/>
      <c r="RQY20"/>
      <c r="RQZ20"/>
      <c r="RRA20"/>
      <c r="RRB20"/>
      <c r="RRC20"/>
      <c r="RRD20"/>
      <c r="RRE20"/>
      <c r="RRF20"/>
      <c r="RRG20"/>
      <c r="RRH20"/>
      <c r="RRI20"/>
      <c r="RRJ20"/>
      <c r="RRK20"/>
      <c r="RRL20"/>
      <c r="RRM20"/>
      <c r="RRN20"/>
      <c r="RRO20"/>
      <c r="RRP20"/>
      <c r="RRQ20"/>
      <c r="RRR20"/>
      <c r="RRS20"/>
      <c r="RRT20"/>
      <c r="RRU20"/>
      <c r="RRV20"/>
      <c r="RRW20"/>
      <c r="RRX20"/>
      <c r="RRY20"/>
      <c r="RRZ20"/>
      <c r="RSA20"/>
      <c r="RSB20"/>
      <c r="RSC20"/>
      <c r="RSD20"/>
      <c r="RSE20"/>
      <c r="RSF20"/>
      <c r="RSG20"/>
      <c r="RSH20"/>
      <c r="RSI20"/>
      <c r="RSJ20"/>
      <c r="RSK20"/>
      <c r="RSL20"/>
      <c r="RSM20"/>
      <c r="RSN20"/>
      <c r="RSO20"/>
      <c r="RSP20"/>
      <c r="RSQ20"/>
      <c r="RSR20"/>
      <c r="RSS20"/>
      <c r="RST20"/>
      <c r="RSU20"/>
      <c r="RSV20"/>
      <c r="RSW20"/>
      <c r="RSX20"/>
      <c r="RSY20"/>
      <c r="RSZ20"/>
      <c r="RTA20"/>
      <c r="RTB20"/>
      <c r="RTC20"/>
      <c r="RTD20"/>
      <c r="RTE20"/>
      <c r="RTF20"/>
      <c r="RTG20"/>
      <c r="RTH20"/>
      <c r="RTI20"/>
      <c r="RTJ20"/>
      <c r="RTK20"/>
      <c r="RTL20"/>
      <c r="RTM20"/>
      <c r="RTN20"/>
      <c r="RTO20"/>
      <c r="RTP20"/>
      <c r="RTQ20"/>
      <c r="RTR20"/>
      <c r="RTS20"/>
      <c r="RTT20"/>
      <c r="RTU20"/>
      <c r="RTV20"/>
      <c r="RTW20"/>
      <c r="RTX20"/>
      <c r="RTY20"/>
      <c r="RTZ20"/>
      <c r="RUA20"/>
      <c r="RUB20"/>
      <c r="RUC20"/>
      <c r="RUD20"/>
      <c r="RUE20"/>
      <c r="RUF20"/>
      <c r="RUG20"/>
      <c r="RUH20"/>
      <c r="RUI20"/>
      <c r="RUJ20"/>
      <c r="RUK20"/>
      <c r="RUL20"/>
      <c r="RUM20"/>
      <c r="RUN20"/>
      <c r="RUO20"/>
      <c r="RUP20"/>
      <c r="RUQ20"/>
      <c r="RUR20"/>
      <c r="RUS20"/>
      <c r="RUT20"/>
      <c r="RUU20"/>
      <c r="RUV20"/>
      <c r="RUW20"/>
      <c r="RUX20"/>
      <c r="RUY20"/>
      <c r="RUZ20"/>
      <c r="RVA20"/>
      <c r="RVB20"/>
      <c r="RVC20"/>
      <c r="RVD20"/>
      <c r="RVE20"/>
      <c r="RVF20"/>
      <c r="RVG20"/>
      <c r="RVH20"/>
      <c r="RVI20"/>
      <c r="RVJ20"/>
      <c r="RVK20"/>
      <c r="RVL20"/>
      <c r="RVM20"/>
      <c r="RVN20"/>
      <c r="RVO20"/>
      <c r="RVP20"/>
      <c r="RVQ20"/>
      <c r="RVR20"/>
      <c r="RVS20"/>
      <c r="RVT20"/>
      <c r="RVU20"/>
      <c r="RVV20"/>
      <c r="RVW20"/>
      <c r="RVX20"/>
      <c r="RVY20"/>
      <c r="RVZ20"/>
      <c r="RWA20"/>
      <c r="RWB20"/>
      <c r="RWC20"/>
      <c r="RWD20"/>
      <c r="RWE20"/>
      <c r="RWF20"/>
      <c r="RWG20"/>
      <c r="RWH20"/>
      <c r="RWI20"/>
      <c r="RWJ20"/>
      <c r="RWK20"/>
      <c r="RWL20"/>
      <c r="RWM20"/>
      <c r="RWN20"/>
      <c r="RWO20"/>
      <c r="RWP20"/>
      <c r="RWQ20"/>
      <c r="RWR20"/>
      <c r="RWS20"/>
      <c r="RWT20"/>
      <c r="RWU20"/>
      <c r="RWV20"/>
      <c r="RWW20"/>
      <c r="RWX20"/>
      <c r="RWY20"/>
      <c r="RWZ20"/>
      <c r="RXA20"/>
      <c r="RXB20"/>
      <c r="RXC20"/>
      <c r="RXD20"/>
      <c r="RXE20"/>
      <c r="RXF20"/>
      <c r="RXG20"/>
      <c r="RXH20"/>
      <c r="RXI20"/>
      <c r="RXJ20"/>
      <c r="RXK20"/>
      <c r="RXL20"/>
      <c r="RXM20"/>
      <c r="RXN20"/>
      <c r="RXO20"/>
      <c r="RXP20"/>
      <c r="RXQ20"/>
      <c r="RXR20"/>
      <c r="RXS20"/>
      <c r="RXT20"/>
      <c r="RXU20"/>
      <c r="RXV20"/>
      <c r="RXW20"/>
      <c r="RXX20"/>
      <c r="RXY20"/>
      <c r="RXZ20"/>
      <c r="RYA20"/>
      <c r="RYB20"/>
      <c r="RYC20"/>
      <c r="RYD20"/>
      <c r="RYE20"/>
      <c r="RYF20"/>
      <c r="RYG20"/>
      <c r="RYH20"/>
      <c r="RYI20"/>
      <c r="RYJ20"/>
      <c r="RYK20"/>
      <c r="RYL20"/>
      <c r="RYM20"/>
      <c r="RYN20"/>
      <c r="RYO20"/>
      <c r="RYP20"/>
      <c r="RYQ20"/>
      <c r="RYR20"/>
      <c r="RYS20"/>
      <c r="RYT20"/>
      <c r="RYU20"/>
      <c r="RYV20"/>
      <c r="RYW20"/>
      <c r="RYX20"/>
      <c r="RYY20"/>
      <c r="RYZ20"/>
      <c r="RZA20"/>
      <c r="RZB20"/>
      <c r="RZC20"/>
      <c r="RZD20"/>
      <c r="RZE20"/>
      <c r="RZF20"/>
      <c r="RZG20"/>
      <c r="RZH20"/>
      <c r="RZI20"/>
      <c r="RZJ20"/>
      <c r="RZK20"/>
      <c r="RZL20"/>
      <c r="RZM20"/>
      <c r="RZN20"/>
      <c r="RZO20"/>
      <c r="RZP20"/>
      <c r="RZQ20"/>
      <c r="RZR20"/>
      <c r="RZS20"/>
      <c r="RZT20"/>
      <c r="RZU20"/>
      <c r="RZV20"/>
      <c r="RZW20"/>
      <c r="RZX20"/>
      <c r="RZY20"/>
      <c r="RZZ20"/>
      <c r="SAA20"/>
      <c r="SAB20"/>
      <c r="SAC20"/>
      <c r="SAD20"/>
      <c r="SAE20"/>
      <c r="SAF20"/>
      <c r="SAG20"/>
      <c r="SAH20"/>
      <c r="SAI20"/>
      <c r="SAJ20"/>
      <c r="SAK20"/>
      <c r="SAL20"/>
      <c r="SAM20"/>
      <c r="SAN20"/>
      <c r="SAO20"/>
      <c r="SAP20"/>
      <c r="SAQ20"/>
      <c r="SAR20"/>
      <c r="SAS20"/>
      <c r="SAT20"/>
      <c r="SAU20"/>
      <c r="SAV20"/>
      <c r="SAW20"/>
      <c r="SAX20"/>
      <c r="SAY20"/>
      <c r="SAZ20"/>
      <c r="SBA20"/>
      <c r="SBB20"/>
      <c r="SBC20"/>
      <c r="SBD20"/>
      <c r="SBE20"/>
      <c r="SBF20"/>
      <c r="SBG20"/>
      <c r="SBH20"/>
      <c r="SBI20"/>
      <c r="SBJ20"/>
      <c r="SBK20"/>
      <c r="SBL20"/>
      <c r="SBM20"/>
      <c r="SBN20"/>
      <c r="SBO20"/>
      <c r="SBP20"/>
      <c r="SBQ20"/>
      <c r="SBR20"/>
      <c r="SBS20"/>
      <c r="SBT20"/>
      <c r="SBU20"/>
      <c r="SBV20"/>
      <c r="SBW20"/>
      <c r="SBX20"/>
      <c r="SBY20"/>
      <c r="SBZ20"/>
      <c r="SCA20"/>
      <c r="SCB20"/>
      <c r="SCC20"/>
      <c r="SCD20"/>
      <c r="SCE20"/>
      <c r="SCF20"/>
      <c r="SCG20"/>
      <c r="SCH20"/>
      <c r="SCI20"/>
      <c r="SCJ20"/>
      <c r="SCK20"/>
      <c r="SCL20"/>
      <c r="SCM20"/>
      <c r="SCN20"/>
      <c r="SCO20"/>
      <c r="SCP20"/>
      <c r="SCQ20"/>
      <c r="SCR20"/>
      <c r="SCS20"/>
      <c r="SCT20"/>
      <c r="SCU20"/>
      <c r="SCV20"/>
      <c r="SCW20"/>
      <c r="SCX20"/>
      <c r="SCY20"/>
      <c r="SCZ20"/>
      <c r="SDA20"/>
      <c r="SDB20"/>
      <c r="SDC20"/>
      <c r="SDD20"/>
      <c r="SDE20"/>
      <c r="SDF20"/>
      <c r="SDG20"/>
      <c r="SDH20"/>
      <c r="SDI20"/>
      <c r="SDJ20"/>
      <c r="SDK20"/>
      <c r="SDL20"/>
      <c r="SDM20"/>
      <c r="SDN20"/>
      <c r="SDO20"/>
      <c r="SDP20"/>
      <c r="SDQ20"/>
      <c r="SDR20"/>
      <c r="SDS20"/>
      <c r="SDT20"/>
      <c r="SDU20"/>
      <c r="SDV20"/>
      <c r="SDW20"/>
      <c r="SDX20"/>
      <c r="SDY20"/>
      <c r="SDZ20"/>
      <c r="SEA20"/>
      <c r="SEB20"/>
      <c r="SEC20"/>
      <c r="SED20"/>
      <c r="SEE20"/>
      <c r="SEF20"/>
      <c r="SEG20"/>
      <c r="SEH20"/>
      <c r="SEI20"/>
      <c r="SEJ20"/>
      <c r="SEK20"/>
      <c r="SEL20"/>
      <c r="SEM20"/>
      <c r="SEN20"/>
      <c r="SEO20"/>
      <c r="SEP20"/>
      <c r="SEQ20"/>
      <c r="SER20"/>
      <c r="SES20"/>
      <c r="SET20"/>
      <c r="SEU20"/>
      <c r="SEV20"/>
      <c r="SEW20"/>
      <c r="SEX20"/>
      <c r="SEY20"/>
      <c r="SEZ20"/>
      <c r="SFA20"/>
      <c r="SFB20"/>
      <c r="SFC20"/>
      <c r="SFD20"/>
      <c r="SFE20"/>
      <c r="SFF20"/>
      <c r="SFG20"/>
      <c r="SFH20"/>
      <c r="SFI20"/>
      <c r="SFJ20"/>
      <c r="SFK20"/>
      <c r="SFL20"/>
      <c r="SFM20"/>
      <c r="SFN20"/>
      <c r="SFO20"/>
      <c r="SFP20"/>
      <c r="SFQ20"/>
      <c r="SFR20"/>
      <c r="SFS20"/>
      <c r="SFT20"/>
      <c r="SFU20"/>
      <c r="SFV20"/>
      <c r="SFW20"/>
      <c r="SFX20"/>
      <c r="SFY20"/>
      <c r="SFZ20"/>
      <c r="SGA20"/>
      <c r="SGB20"/>
      <c r="SGC20"/>
      <c r="SGD20"/>
      <c r="SGE20"/>
      <c r="SGF20"/>
      <c r="SGG20"/>
      <c r="SGH20"/>
      <c r="SGI20"/>
      <c r="SGJ20"/>
      <c r="SGK20"/>
      <c r="SGL20"/>
      <c r="SGM20"/>
      <c r="SGN20"/>
      <c r="SGO20"/>
      <c r="SGP20"/>
      <c r="SGQ20"/>
      <c r="SGR20"/>
      <c r="SGS20"/>
      <c r="SGT20"/>
      <c r="SGU20"/>
      <c r="SGV20"/>
      <c r="SGW20"/>
      <c r="SGX20"/>
      <c r="SGY20"/>
      <c r="SGZ20"/>
      <c r="SHA20"/>
      <c r="SHB20"/>
      <c r="SHC20"/>
      <c r="SHD20"/>
      <c r="SHE20"/>
      <c r="SHF20"/>
      <c r="SHG20"/>
      <c r="SHH20"/>
      <c r="SHI20"/>
      <c r="SHJ20"/>
      <c r="SHK20"/>
      <c r="SHL20"/>
      <c r="SHM20"/>
      <c r="SHN20"/>
      <c r="SHO20"/>
      <c r="SHP20"/>
      <c r="SHQ20"/>
      <c r="SHR20"/>
      <c r="SHS20"/>
      <c r="SHT20"/>
      <c r="SHU20"/>
      <c r="SHV20"/>
      <c r="SHW20"/>
      <c r="SHX20"/>
      <c r="SHY20"/>
      <c r="SHZ20"/>
      <c r="SIA20"/>
      <c r="SIB20"/>
      <c r="SIC20"/>
      <c r="SID20"/>
      <c r="SIE20"/>
      <c r="SIF20"/>
      <c r="SIG20"/>
      <c r="SIH20"/>
      <c r="SII20"/>
      <c r="SIJ20"/>
      <c r="SIK20"/>
      <c r="SIL20"/>
      <c r="SIM20"/>
      <c r="SIN20"/>
      <c r="SIO20"/>
      <c r="SIP20"/>
      <c r="SIQ20"/>
      <c r="SIR20"/>
      <c r="SIS20"/>
      <c r="SIT20"/>
      <c r="SIU20"/>
      <c r="SIV20"/>
      <c r="SIW20"/>
      <c r="SIX20"/>
      <c r="SIY20"/>
      <c r="SIZ20"/>
      <c r="SJA20"/>
      <c r="SJB20"/>
      <c r="SJC20"/>
      <c r="SJD20"/>
      <c r="SJE20"/>
      <c r="SJF20"/>
      <c r="SJG20"/>
      <c r="SJH20"/>
      <c r="SJI20"/>
      <c r="SJJ20"/>
      <c r="SJK20"/>
      <c r="SJL20"/>
      <c r="SJM20"/>
      <c r="SJN20"/>
      <c r="SJO20"/>
      <c r="SJP20"/>
      <c r="SJQ20"/>
      <c r="SJR20"/>
      <c r="SJS20"/>
      <c r="SJT20"/>
      <c r="SJU20"/>
      <c r="SJV20"/>
      <c r="SJW20"/>
      <c r="SJX20"/>
      <c r="SJY20"/>
      <c r="SJZ20"/>
      <c r="SKA20"/>
      <c r="SKB20"/>
      <c r="SKC20"/>
      <c r="SKD20"/>
      <c r="SKE20"/>
      <c r="SKF20"/>
      <c r="SKG20"/>
      <c r="SKH20"/>
      <c r="SKI20"/>
      <c r="SKJ20"/>
      <c r="SKK20"/>
      <c r="SKL20"/>
      <c r="SKM20"/>
      <c r="SKN20"/>
      <c r="SKO20"/>
      <c r="SKP20"/>
      <c r="SKQ20"/>
      <c r="SKR20"/>
      <c r="SKS20"/>
      <c r="SKT20"/>
      <c r="SKU20"/>
      <c r="SKV20"/>
      <c r="SKW20"/>
      <c r="SKX20"/>
      <c r="SKY20"/>
      <c r="SKZ20"/>
      <c r="SLA20"/>
      <c r="SLB20"/>
      <c r="SLC20"/>
      <c r="SLD20"/>
      <c r="SLE20"/>
      <c r="SLF20"/>
      <c r="SLG20"/>
      <c r="SLH20"/>
      <c r="SLI20"/>
      <c r="SLJ20"/>
      <c r="SLK20"/>
      <c r="SLL20"/>
      <c r="SLM20"/>
      <c r="SLN20"/>
      <c r="SLO20"/>
      <c r="SLP20"/>
      <c r="SLQ20"/>
      <c r="SLR20"/>
      <c r="SLS20"/>
      <c r="SLT20"/>
      <c r="SLU20"/>
      <c r="SLV20"/>
      <c r="SLW20"/>
      <c r="SLX20"/>
      <c r="SLY20"/>
      <c r="SLZ20"/>
      <c r="SMA20"/>
      <c r="SMB20"/>
      <c r="SMC20"/>
      <c r="SMD20"/>
      <c r="SME20"/>
      <c r="SMF20"/>
      <c r="SMG20"/>
      <c r="SMH20"/>
      <c r="SMI20"/>
      <c r="SMJ20"/>
      <c r="SMK20"/>
      <c r="SML20"/>
      <c r="SMM20"/>
      <c r="SMN20"/>
      <c r="SMO20"/>
      <c r="SMP20"/>
      <c r="SMQ20"/>
      <c r="SMR20"/>
      <c r="SMS20"/>
      <c r="SMT20"/>
      <c r="SMU20"/>
      <c r="SMV20"/>
      <c r="SMW20"/>
      <c r="SMX20"/>
      <c r="SMY20"/>
      <c r="SMZ20"/>
      <c r="SNA20"/>
      <c r="SNB20"/>
      <c r="SNC20"/>
      <c r="SND20"/>
      <c r="SNE20"/>
      <c r="SNF20"/>
      <c r="SNG20"/>
      <c r="SNH20"/>
      <c r="SNI20"/>
      <c r="SNJ20"/>
      <c r="SNK20"/>
      <c r="SNL20"/>
      <c r="SNM20"/>
      <c r="SNN20"/>
      <c r="SNO20"/>
      <c r="SNP20"/>
      <c r="SNQ20"/>
      <c r="SNR20"/>
      <c r="SNS20"/>
      <c r="SNT20"/>
      <c r="SNU20"/>
      <c r="SNV20"/>
      <c r="SNW20"/>
      <c r="SNX20"/>
      <c r="SNY20"/>
      <c r="SNZ20"/>
      <c r="SOA20"/>
      <c r="SOB20"/>
      <c r="SOC20"/>
      <c r="SOD20"/>
      <c r="SOE20"/>
      <c r="SOF20"/>
      <c r="SOG20"/>
      <c r="SOH20"/>
      <c r="SOI20"/>
      <c r="SOJ20"/>
      <c r="SOK20"/>
      <c r="SOL20"/>
      <c r="SOM20"/>
      <c r="SON20"/>
      <c r="SOO20"/>
      <c r="SOP20"/>
      <c r="SOQ20"/>
      <c r="SOR20"/>
      <c r="SOS20"/>
      <c r="SOT20"/>
      <c r="SOU20"/>
      <c r="SOV20"/>
      <c r="SOW20"/>
      <c r="SOX20"/>
      <c r="SOY20"/>
      <c r="SOZ20"/>
      <c r="SPA20"/>
      <c r="SPB20"/>
      <c r="SPC20"/>
      <c r="SPD20"/>
      <c r="SPE20"/>
      <c r="SPF20"/>
      <c r="SPG20"/>
      <c r="SPH20"/>
      <c r="SPI20"/>
      <c r="SPJ20"/>
      <c r="SPK20"/>
      <c r="SPL20"/>
      <c r="SPM20"/>
      <c r="SPN20"/>
      <c r="SPO20"/>
      <c r="SPP20"/>
      <c r="SPQ20"/>
      <c r="SPR20"/>
      <c r="SPS20"/>
      <c r="SPT20"/>
      <c r="SPU20"/>
      <c r="SPV20"/>
      <c r="SPW20"/>
      <c r="SPX20"/>
      <c r="SPY20"/>
      <c r="SPZ20"/>
      <c r="SQA20"/>
      <c r="SQB20"/>
      <c r="SQC20"/>
      <c r="SQD20"/>
      <c r="SQE20"/>
      <c r="SQF20"/>
      <c r="SQG20"/>
      <c r="SQH20"/>
      <c r="SQI20"/>
      <c r="SQJ20"/>
      <c r="SQK20"/>
      <c r="SQL20"/>
      <c r="SQM20"/>
      <c r="SQN20"/>
      <c r="SQO20"/>
      <c r="SQP20"/>
      <c r="SQQ20"/>
      <c r="SQR20"/>
      <c r="SQS20"/>
      <c r="SQT20"/>
      <c r="SQU20"/>
      <c r="SQV20"/>
      <c r="SQW20"/>
      <c r="SQX20"/>
      <c r="SQY20"/>
      <c r="SQZ20"/>
      <c r="SRA20"/>
      <c r="SRB20"/>
      <c r="SRC20"/>
      <c r="SRD20"/>
      <c r="SRE20"/>
      <c r="SRF20"/>
      <c r="SRG20"/>
      <c r="SRH20"/>
      <c r="SRI20"/>
      <c r="SRJ20"/>
      <c r="SRK20"/>
      <c r="SRL20"/>
      <c r="SRM20"/>
      <c r="SRN20"/>
      <c r="SRO20"/>
      <c r="SRP20"/>
      <c r="SRQ20"/>
      <c r="SRR20"/>
      <c r="SRS20"/>
      <c r="SRT20"/>
      <c r="SRU20"/>
      <c r="SRV20"/>
      <c r="SRW20"/>
      <c r="SRX20"/>
      <c r="SRY20"/>
      <c r="SRZ20"/>
      <c r="SSA20"/>
      <c r="SSB20"/>
      <c r="SSC20"/>
      <c r="SSD20"/>
      <c r="SSE20"/>
      <c r="SSF20"/>
      <c r="SSG20"/>
      <c r="SSH20"/>
      <c r="SSI20"/>
      <c r="SSJ20"/>
      <c r="SSK20"/>
      <c r="SSL20"/>
      <c r="SSM20"/>
      <c r="SSN20"/>
      <c r="SSO20"/>
      <c r="SSP20"/>
      <c r="SSQ20"/>
      <c r="SSR20"/>
      <c r="SSS20"/>
      <c r="SST20"/>
      <c r="SSU20"/>
      <c r="SSV20"/>
      <c r="SSW20"/>
      <c r="SSX20"/>
      <c r="SSY20"/>
      <c r="SSZ20"/>
      <c r="STA20"/>
      <c r="STB20"/>
      <c r="STC20"/>
      <c r="STD20"/>
      <c r="STE20"/>
      <c r="STF20"/>
      <c r="STG20"/>
      <c r="STH20"/>
      <c r="STI20"/>
      <c r="STJ20"/>
      <c r="STK20"/>
      <c r="STL20"/>
      <c r="STM20"/>
      <c r="STN20"/>
      <c r="STO20"/>
      <c r="STP20"/>
      <c r="STQ20"/>
      <c r="STR20"/>
      <c r="STS20"/>
      <c r="STT20"/>
      <c r="STU20"/>
      <c r="STV20"/>
      <c r="STW20"/>
      <c r="STX20"/>
      <c r="STY20"/>
      <c r="STZ20"/>
      <c r="SUA20"/>
      <c r="SUB20"/>
      <c r="SUC20"/>
      <c r="SUD20"/>
      <c r="SUE20"/>
      <c r="SUF20"/>
      <c r="SUG20"/>
      <c r="SUH20"/>
      <c r="SUI20"/>
      <c r="SUJ20"/>
      <c r="SUK20"/>
      <c r="SUL20"/>
      <c r="SUM20"/>
      <c r="SUN20"/>
      <c r="SUO20"/>
      <c r="SUP20"/>
      <c r="SUQ20"/>
      <c r="SUR20"/>
      <c r="SUS20"/>
      <c r="SUT20"/>
      <c r="SUU20"/>
      <c r="SUV20"/>
      <c r="SUW20"/>
      <c r="SUX20"/>
      <c r="SUY20"/>
      <c r="SUZ20"/>
      <c r="SVA20"/>
      <c r="SVB20"/>
      <c r="SVC20"/>
      <c r="SVD20"/>
      <c r="SVE20"/>
      <c r="SVF20"/>
      <c r="SVG20"/>
      <c r="SVH20"/>
      <c r="SVI20"/>
      <c r="SVJ20"/>
      <c r="SVK20"/>
      <c r="SVL20"/>
      <c r="SVM20"/>
      <c r="SVN20"/>
      <c r="SVO20"/>
      <c r="SVP20"/>
      <c r="SVQ20"/>
      <c r="SVR20"/>
      <c r="SVS20"/>
      <c r="SVT20"/>
      <c r="SVU20"/>
      <c r="SVV20"/>
      <c r="SVW20"/>
      <c r="SVX20"/>
      <c r="SVY20"/>
      <c r="SVZ20"/>
      <c r="SWA20"/>
      <c r="SWB20"/>
      <c r="SWC20"/>
      <c r="SWD20"/>
      <c r="SWE20"/>
      <c r="SWF20"/>
      <c r="SWG20"/>
      <c r="SWH20"/>
      <c r="SWI20"/>
      <c r="SWJ20"/>
      <c r="SWK20"/>
      <c r="SWL20"/>
      <c r="SWM20"/>
      <c r="SWN20"/>
      <c r="SWO20"/>
      <c r="SWP20"/>
      <c r="SWQ20"/>
      <c r="SWR20"/>
      <c r="SWS20"/>
      <c r="SWT20"/>
      <c r="SWU20"/>
      <c r="SWV20"/>
      <c r="SWW20"/>
      <c r="SWX20"/>
      <c r="SWY20"/>
      <c r="SWZ20"/>
      <c r="SXA20"/>
      <c r="SXB20"/>
      <c r="SXC20"/>
      <c r="SXD20"/>
      <c r="SXE20"/>
      <c r="SXF20"/>
      <c r="SXG20"/>
      <c r="SXH20"/>
      <c r="SXI20"/>
      <c r="SXJ20"/>
      <c r="SXK20"/>
      <c r="SXL20"/>
      <c r="SXM20"/>
      <c r="SXN20"/>
      <c r="SXO20"/>
      <c r="SXP20"/>
      <c r="SXQ20"/>
      <c r="SXR20"/>
      <c r="SXS20"/>
      <c r="SXT20"/>
      <c r="SXU20"/>
      <c r="SXV20"/>
      <c r="SXW20"/>
      <c r="SXX20"/>
      <c r="SXY20"/>
      <c r="SXZ20"/>
      <c r="SYA20"/>
      <c r="SYB20"/>
      <c r="SYC20"/>
      <c r="SYD20"/>
      <c r="SYE20"/>
      <c r="SYF20"/>
      <c r="SYG20"/>
      <c r="SYH20"/>
      <c r="SYI20"/>
      <c r="SYJ20"/>
      <c r="SYK20"/>
      <c r="SYL20"/>
      <c r="SYM20"/>
      <c r="SYN20"/>
      <c r="SYO20"/>
      <c r="SYP20"/>
      <c r="SYQ20"/>
      <c r="SYR20"/>
      <c r="SYS20"/>
      <c r="SYT20"/>
      <c r="SYU20"/>
      <c r="SYV20"/>
      <c r="SYW20"/>
      <c r="SYX20"/>
      <c r="SYY20"/>
      <c r="SYZ20"/>
      <c r="SZA20"/>
      <c r="SZB20"/>
      <c r="SZC20"/>
      <c r="SZD20"/>
      <c r="SZE20"/>
      <c r="SZF20"/>
      <c r="SZG20"/>
      <c r="SZH20"/>
      <c r="SZI20"/>
      <c r="SZJ20"/>
      <c r="SZK20"/>
      <c r="SZL20"/>
      <c r="SZM20"/>
      <c r="SZN20"/>
      <c r="SZO20"/>
      <c r="SZP20"/>
      <c r="SZQ20"/>
      <c r="SZR20"/>
      <c r="SZS20"/>
      <c r="SZT20"/>
      <c r="SZU20"/>
      <c r="SZV20"/>
      <c r="SZW20"/>
      <c r="SZX20"/>
      <c r="SZY20"/>
      <c r="SZZ20"/>
      <c r="TAA20"/>
      <c r="TAB20"/>
      <c r="TAC20"/>
      <c r="TAD20"/>
      <c r="TAE20"/>
      <c r="TAF20"/>
      <c r="TAG20"/>
      <c r="TAH20"/>
      <c r="TAI20"/>
      <c r="TAJ20"/>
      <c r="TAK20"/>
      <c r="TAL20"/>
      <c r="TAM20"/>
      <c r="TAN20"/>
      <c r="TAO20"/>
      <c r="TAP20"/>
      <c r="TAQ20"/>
      <c r="TAR20"/>
      <c r="TAS20"/>
      <c r="TAT20"/>
      <c r="TAU20"/>
      <c r="TAV20"/>
      <c r="TAW20"/>
      <c r="TAX20"/>
      <c r="TAY20"/>
      <c r="TAZ20"/>
      <c r="TBA20"/>
      <c r="TBB20"/>
      <c r="TBC20"/>
      <c r="TBD20"/>
      <c r="TBE20"/>
      <c r="TBF20"/>
      <c r="TBG20"/>
      <c r="TBH20"/>
      <c r="TBI20"/>
      <c r="TBJ20"/>
      <c r="TBK20"/>
      <c r="TBL20"/>
      <c r="TBM20"/>
      <c r="TBN20"/>
      <c r="TBO20"/>
      <c r="TBP20"/>
      <c r="TBQ20"/>
      <c r="TBR20"/>
      <c r="TBS20"/>
      <c r="TBT20"/>
      <c r="TBU20"/>
      <c r="TBV20"/>
      <c r="TBW20"/>
      <c r="TBX20"/>
      <c r="TBY20"/>
      <c r="TBZ20"/>
      <c r="TCA20"/>
      <c r="TCB20"/>
      <c r="TCC20"/>
      <c r="TCD20"/>
      <c r="TCE20"/>
      <c r="TCF20"/>
      <c r="TCG20"/>
      <c r="TCH20"/>
      <c r="TCI20"/>
      <c r="TCJ20"/>
      <c r="TCK20"/>
      <c r="TCL20"/>
      <c r="TCM20"/>
      <c r="TCN20"/>
      <c r="TCO20"/>
      <c r="TCP20"/>
      <c r="TCQ20"/>
      <c r="TCR20"/>
      <c r="TCS20"/>
      <c r="TCT20"/>
      <c r="TCU20"/>
      <c r="TCV20"/>
      <c r="TCW20"/>
      <c r="TCX20"/>
      <c r="TCY20"/>
      <c r="TCZ20"/>
      <c r="TDA20"/>
      <c r="TDB20"/>
      <c r="TDC20"/>
      <c r="TDD20"/>
      <c r="TDE20"/>
      <c r="TDF20"/>
      <c r="TDG20"/>
      <c r="TDH20"/>
      <c r="TDI20"/>
      <c r="TDJ20"/>
      <c r="TDK20"/>
      <c r="TDL20"/>
      <c r="TDM20"/>
      <c r="TDN20"/>
      <c r="TDO20"/>
      <c r="TDP20"/>
      <c r="TDQ20"/>
      <c r="TDR20"/>
      <c r="TDS20"/>
      <c r="TDT20"/>
      <c r="TDU20"/>
      <c r="TDV20"/>
      <c r="TDW20"/>
      <c r="TDX20"/>
      <c r="TDY20"/>
      <c r="TDZ20"/>
      <c r="TEA20"/>
      <c r="TEB20"/>
      <c r="TEC20"/>
      <c r="TED20"/>
      <c r="TEE20"/>
      <c r="TEF20"/>
      <c r="TEG20"/>
      <c r="TEH20"/>
      <c r="TEI20"/>
      <c r="TEJ20"/>
      <c r="TEK20"/>
      <c r="TEL20"/>
      <c r="TEM20"/>
      <c r="TEN20"/>
      <c r="TEO20"/>
      <c r="TEP20"/>
      <c r="TEQ20"/>
      <c r="TER20"/>
      <c r="TES20"/>
      <c r="TET20"/>
      <c r="TEU20"/>
      <c r="TEV20"/>
      <c r="TEW20"/>
      <c r="TEX20"/>
      <c r="TEY20"/>
      <c r="TEZ20"/>
      <c r="TFA20"/>
      <c r="TFB20"/>
      <c r="TFC20"/>
      <c r="TFD20"/>
      <c r="TFE20"/>
      <c r="TFF20"/>
      <c r="TFG20"/>
      <c r="TFH20"/>
      <c r="TFI20"/>
      <c r="TFJ20"/>
      <c r="TFK20"/>
      <c r="TFL20"/>
      <c r="TFM20"/>
      <c r="TFN20"/>
      <c r="TFO20"/>
      <c r="TFP20"/>
      <c r="TFQ20"/>
      <c r="TFR20"/>
      <c r="TFS20"/>
      <c r="TFT20"/>
      <c r="TFU20"/>
      <c r="TFV20"/>
      <c r="TFW20"/>
      <c r="TFX20"/>
      <c r="TFY20"/>
      <c r="TFZ20"/>
      <c r="TGA20"/>
      <c r="TGB20"/>
      <c r="TGC20"/>
      <c r="TGD20"/>
      <c r="TGE20"/>
      <c r="TGF20"/>
      <c r="TGG20"/>
      <c r="TGH20"/>
      <c r="TGI20"/>
      <c r="TGJ20"/>
      <c r="TGK20"/>
      <c r="TGL20"/>
      <c r="TGM20"/>
      <c r="TGN20"/>
      <c r="TGO20"/>
      <c r="TGP20"/>
      <c r="TGQ20"/>
      <c r="TGR20"/>
      <c r="TGS20"/>
      <c r="TGT20"/>
      <c r="TGU20"/>
      <c r="TGV20"/>
      <c r="TGW20"/>
      <c r="TGX20"/>
      <c r="TGY20"/>
      <c r="TGZ20"/>
      <c r="THA20"/>
      <c r="THB20"/>
      <c r="THC20"/>
      <c r="THD20"/>
      <c r="THE20"/>
      <c r="THF20"/>
      <c r="THG20"/>
      <c r="THH20"/>
      <c r="THI20"/>
      <c r="THJ20"/>
      <c r="THK20"/>
      <c r="THL20"/>
      <c r="THM20"/>
      <c r="THN20"/>
      <c r="THO20"/>
      <c r="THP20"/>
      <c r="THQ20"/>
      <c r="THR20"/>
      <c r="THS20"/>
      <c r="THT20"/>
      <c r="THU20"/>
      <c r="THV20"/>
      <c r="THW20"/>
      <c r="THX20"/>
      <c r="THY20"/>
      <c r="THZ20"/>
      <c r="TIA20"/>
      <c r="TIB20"/>
      <c r="TIC20"/>
      <c r="TID20"/>
      <c r="TIE20"/>
      <c r="TIF20"/>
      <c r="TIG20"/>
      <c r="TIH20"/>
      <c r="TII20"/>
      <c r="TIJ20"/>
      <c r="TIK20"/>
      <c r="TIL20"/>
      <c r="TIM20"/>
      <c r="TIN20"/>
      <c r="TIO20"/>
      <c r="TIP20"/>
      <c r="TIQ20"/>
      <c r="TIR20"/>
      <c r="TIS20"/>
      <c r="TIT20"/>
      <c r="TIU20"/>
      <c r="TIV20"/>
      <c r="TIW20"/>
      <c r="TIX20"/>
      <c r="TIY20"/>
      <c r="TIZ20"/>
      <c r="TJA20"/>
      <c r="TJB20"/>
      <c r="TJC20"/>
      <c r="TJD20"/>
      <c r="TJE20"/>
      <c r="TJF20"/>
      <c r="TJG20"/>
      <c r="TJH20"/>
      <c r="TJI20"/>
      <c r="TJJ20"/>
      <c r="TJK20"/>
      <c r="TJL20"/>
      <c r="TJM20"/>
      <c r="TJN20"/>
      <c r="TJO20"/>
      <c r="TJP20"/>
      <c r="TJQ20"/>
      <c r="TJR20"/>
      <c r="TJS20"/>
      <c r="TJT20"/>
      <c r="TJU20"/>
      <c r="TJV20"/>
      <c r="TJW20"/>
      <c r="TJX20"/>
      <c r="TJY20"/>
      <c r="TJZ20"/>
      <c r="TKA20"/>
      <c r="TKB20"/>
      <c r="TKC20"/>
      <c r="TKD20"/>
      <c r="TKE20"/>
      <c r="TKF20"/>
      <c r="TKG20"/>
      <c r="TKH20"/>
      <c r="TKI20"/>
      <c r="TKJ20"/>
      <c r="TKK20"/>
      <c r="TKL20"/>
      <c r="TKM20"/>
      <c r="TKN20"/>
      <c r="TKO20"/>
      <c r="TKP20"/>
      <c r="TKQ20"/>
      <c r="TKR20"/>
      <c r="TKS20"/>
      <c r="TKT20"/>
      <c r="TKU20"/>
      <c r="TKV20"/>
      <c r="TKW20"/>
      <c r="TKX20"/>
      <c r="TKY20"/>
      <c r="TKZ20"/>
      <c r="TLA20"/>
      <c r="TLB20"/>
      <c r="TLC20"/>
      <c r="TLD20"/>
      <c r="TLE20"/>
      <c r="TLF20"/>
      <c r="TLG20"/>
      <c r="TLH20"/>
      <c r="TLI20"/>
      <c r="TLJ20"/>
      <c r="TLK20"/>
      <c r="TLL20"/>
      <c r="TLM20"/>
      <c r="TLN20"/>
      <c r="TLO20"/>
      <c r="TLP20"/>
      <c r="TLQ20"/>
      <c r="TLR20"/>
      <c r="TLS20"/>
      <c r="TLT20"/>
      <c r="TLU20"/>
      <c r="TLV20"/>
      <c r="TLW20"/>
      <c r="TLX20"/>
      <c r="TLY20"/>
      <c r="TLZ20"/>
      <c r="TMA20"/>
      <c r="TMB20"/>
      <c r="TMC20"/>
      <c r="TMD20"/>
      <c r="TME20"/>
      <c r="TMF20"/>
      <c r="TMG20"/>
      <c r="TMH20"/>
      <c r="TMI20"/>
      <c r="TMJ20"/>
      <c r="TMK20"/>
      <c r="TML20"/>
      <c r="TMM20"/>
      <c r="TMN20"/>
      <c r="TMO20"/>
      <c r="TMP20"/>
      <c r="TMQ20"/>
      <c r="TMR20"/>
      <c r="TMS20"/>
      <c r="TMT20"/>
      <c r="TMU20"/>
      <c r="TMV20"/>
      <c r="TMW20"/>
      <c r="TMX20"/>
      <c r="TMY20"/>
      <c r="TMZ20"/>
      <c r="TNA20"/>
      <c r="TNB20"/>
      <c r="TNC20"/>
      <c r="TND20"/>
      <c r="TNE20"/>
      <c r="TNF20"/>
      <c r="TNG20"/>
      <c r="TNH20"/>
      <c r="TNI20"/>
      <c r="TNJ20"/>
      <c r="TNK20"/>
      <c r="TNL20"/>
      <c r="TNM20"/>
      <c r="TNN20"/>
      <c r="TNO20"/>
      <c r="TNP20"/>
      <c r="TNQ20"/>
      <c r="TNR20"/>
      <c r="TNS20"/>
      <c r="TNT20"/>
      <c r="TNU20"/>
      <c r="TNV20"/>
      <c r="TNW20"/>
      <c r="TNX20"/>
      <c r="TNY20"/>
      <c r="TNZ20"/>
      <c r="TOA20"/>
      <c r="TOB20"/>
      <c r="TOC20"/>
      <c r="TOD20"/>
      <c r="TOE20"/>
      <c r="TOF20"/>
      <c r="TOG20"/>
      <c r="TOH20"/>
      <c r="TOI20"/>
      <c r="TOJ20"/>
      <c r="TOK20"/>
      <c r="TOL20"/>
      <c r="TOM20"/>
      <c r="TON20"/>
      <c r="TOO20"/>
      <c r="TOP20"/>
      <c r="TOQ20"/>
      <c r="TOR20"/>
      <c r="TOS20"/>
      <c r="TOT20"/>
      <c r="TOU20"/>
      <c r="TOV20"/>
      <c r="TOW20"/>
      <c r="TOX20"/>
      <c r="TOY20"/>
      <c r="TOZ20"/>
      <c r="TPA20"/>
      <c r="TPB20"/>
      <c r="TPC20"/>
      <c r="TPD20"/>
      <c r="TPE20"/>
      <c r="TPF20"/>
      <c r="TPG20"/>
      <c r="TPH20"/>
      <c r="TPI20"/>
      <c r="TPJ20"/>
      <c r="TPK20"/>
      <c r="TPL20"/>
      <c r="TPM20"/>
      <c r="TPN20"/>
      <c r="TPO20"/>
      <c r="TPP20"/>
      <c r="TPQ20"/>
      <c r="TPR20"/>
      <c r="TPS20"/>
      <c r="TPT20"/>
      <c r="TPU20"/>
      <c r="TPV20"/>
      <c r="TPW20"/>
      <c r="TPX20"/>
      <c r="TPY20"/>
      <c r="TPZ20"/>
      <c r="TQA20"/>
      <c r="TQB20"/>
      <c r="TQC20"/>
      <c r="TQD20"/>
      <c r="TQE20"/>
      <c r="TQF20"/>
      <c r="TQG20"/>
      <c r="TQH20"/>
      <c r="TQI20"/>
      <c r="TQJ20"/>
      <c r="TQK20"/>
      <c r="TQL20"/>
      <c r="TQM20"/>
      <c r="TQN20"/>
      <c r="TQO20"/>
      <c r="TQP20"/>
      <c r="TQQ20"/>
      <c r="TQR20"/>
      <c r="TQS20"/>
      <c r="TQT20"/>
      <c r="TQU20"/>
      <c r="TQV20"/>
      <c r="TQW20"/>
      <c r="TQX20"/>
      <c r="TQY20"/>
      <c r="TQZ20"/>
      <c r="TRA20"/>
      <c r="TRB20"/>
      <c r="TRC20"/>
      <c r="TRD20"/>
      <c r="TRE20"/>
      <c r="TRF20"/>
      <c r="TRG20"/>
      <c r="TRH20"/>
      <c r="TRI20"/>
      <c r="TRJ20"/>
      <c r="TRK20"/>
      <c r="TRL20"/>
      <c r="TRM20"/>
      <c r="TRN20"/>
      <c r="TRO20"/>
      <c r="TRP20"/>
      <c r="TRQ20"/>
      <c r="TRR20"/>
      <c r="TRS20"/>
      <c r="TRT20"/>
      <c r="TRU20"/>
      <c r="TRV20"/>
      <c r="TRW20"/>
      <c r="TRX20"/>
      <c r="TRY20"/>
      <c r="TRZ20"/>
      <c r="TSA20"/>
      <c r="TSB20"/>
      <c r="TSC20"/>
      <c r="TSD20"/>
      <c r="TSE20"/>
      <c r="TSF20"/>
      <c r="TSG20"/>
      <c r="TSH20"/>
      <c r="TSI20"/>
      <c r="TSJ20"/>
      <c r="TSK20"/>
      <c r="TSL20"/>
      <c r="TSM20"/>
      <c r="TSN20"/>
      <c r="TSO20"/>
      <c r="TSP20"/>
      <c r="TSQ20"/>
      <c r="TSR20"/>
      <c r="TSS20"/>
      <c r="TST20"/>
      <c r="TSU20"/>
      <c r="TSV20"/>
      <c r="TSW20"/>
      <c r="TSX20"/>
      <c r="TSY20"/>
      <c r="TSZ20"/>
      <c r="TTA20"/>
      <c r="TTB20"/>
      <c r="TTC20"/>
      <c r="TTD20"/>
      <c r="TTE20"/>
      <c r="TTF20"/>
      <c r="TTG20"/>
      <c r="TTH20"/>
      <c r="TTI20"/>
      <c r="TTJ20"/>
      <c r="TTK20"/>
      <c r="TTL20"/>
      <c r="TTM20"/>
      <c r="TTN20"/>
      <c r="TTO20"/>
      <c r="TTP20"/>
      <c r="TTQ20"/>
      <c r="TTR20"/>
      <c r="TTS20"/>
      <c r="TTT20"/>
      <c r="TTU20"/>
      <c r="TTV20"/>
      <c r="TTW20"/>
      <c r="TTX20"/>
      <c r="TTY20"/>
      <c r="TTZ20"/>
      <c r="TUA20"/>
      <c r="TUB20"/>
      <c r="TUC20"/>
      <c r="TUD20"/>
      <c r="TUE20"/>
      <c r="TUF20"/>
      <c r="TUG20"/>
      <c r="TUH20"/>
      <c r="TUI20"/>
      <c r="TUJ20"/>
      <c r="TUK20"/>
      <c r="TUL20"/>
      <c r="TUM20"/>
      <c r="TUN20"/>
      <c r="TUO20"/>
      <c r="TUP20"/>
      <c r="TUQ20"/>
      <c r="TUR20"/>
      <c r="TUS20"/>
      <c r="TUT20"/>
      <c r="TUU20"/>
      <c r="TUV20"/>
      <c r="TUW20"/>
      <c r="TUX20"/>
      <c r="TUY20"/>
      <c r="TUZ20"/>
      <c r="TVA20"/>
      <c r="TVB20"/>
      <c r="TVC20"/>
      <c r="TVD20"/>
      <c r="TVE20"/>
      <c r="TVF20"/>
      <c r="TVG20"/>
      <c r="TVH20"/>
      <c r="TVI20"/>
      <c r="TVJ20"/>
      <c r="TVK20"/>
      <c r="TVL20"/>
      <c r="TVM20"/>
      <c r="TVN20"/>
      <c r="TVO20"/>
      <c r="TVP20"/>
      <c r="TVQ20"/>
      <c r="TVR20"/>
      <c r="TVS20"/>
      <c r="TVT20"/>
      <c r="TVU20"/>
      <c r="TVV20"/>
      <c r="TVW20"/>
      <c r="TVX20"/>
      <c r="TVY20"/>
      <c r="TVZ20"/>
      <c r="TWA20"/>
      <c r="TWB20"/>
      <c r="TWC20"/>
      <c r="TWD20"/>
      <c r="TWE20"/>
      <c r="TWF20"/>
      <c r="TWG20"/>
      <c r="TWH20"/>
      <c r="TWI20"/>
      <c r="TWJ20"/>
      <c r="TWK20"/>
      <c r="TWL20"/>
      <c r="TWM20"/>
      <c r="TWN20"/>
      <c r="TWO20"/>
      <c r="TWP20"/>
      <c r="TWQ20"/>
      <c r="TWR20"/>
      <c r="TWS20"/>
      <c r="TWT20"/>
      <c r="TWU20"/>
      <c r="TWV20"/>
      <c r="TWW20"/>
      <c r="TWX20"/>
      <c r="TWY20"/>
      <c r="TWZ20"/>
      <c r="TXA20"/>
      <c r="TXB20"/>
      <c r="TXC20"/>
      <c r="TXD20"/>
      <c r="TXE20"/>
      <c r="TXF20"/>
      <c r="TXG20"/>
      <c r="TXH20"/>
      <c r="TXI20"/>
      <c r="TXJ20"/>
      <c r="TXK20"/>
      <c r="TXL20"/>
      <c r="TXM20"/>
      <c r="TXN20"/>
      <c r="TXO20"/>
      <c r="TXP20"/>
      <c r="TXQ20"/>
      <c r="TXR20"/>
      <c r="TXS20"/>
      <c r="TXT20"/>
      <c r="TXU20"/>
      <c r="TXV20"/>
      <c r="TXW20"/>
      <c r="TXX20"/>
      <c r="TXY20"/>
      <c r="TXZ20"/>
      <c r="TYA20"/>
      <c r="TYB20"/>
      <c r="TYC20"/>
      <c r="TYD20"/>
      <c r="TYE20"/>
      <c r="TYF20"/>
      <c r="TYG20"/>
      <c r="TYH20"/>
      <c r="TYI20"/>
      <c r="TYJ20"/>
      <c r="TYK20"/>
      <c r="TYL20"/>
      <c r="TYM20"/>
      <c r="TYN20"/>
      <c r="TYO20"/>
      <c r="TYP20"/>
      <c r="TYQ20"/>
      <c r="TYR20"/>
      <c r="TYS20"/>
      <c r="TYT20"/>
      <c r="TYU20"/>
      <c r="TYV20"/>
      <c r="TYW20"/>
      <c r="TYX20"/>
      <c r="TYY20"/>
      <c r="TYZ20"/>
      <c r="TZA20"/>
      <c r="TZB20"/>
      <c r="TZC20"/>
      <c r="TZD20"/>
      <c r="TZE20"/>
      <c r="TZF20"/>
      <c r="TZG20"/>
      <c r="TZH20"/>
      <c r="TZI20"/>
      <c r="TZJ20"/>
      <c r="TZK20"/>
      <c r="TZL20"/>
      <c r="TZM20"/>
      <c r="TZN20"/>
      <c r="TZO20"/>
      <c r="TZP20"/>
      <c r="TZQ20"/>
      <c r="TZR20"/>
      <c r="TZS20"/>
      <c r="TZT20"/>
      <c r="TZU20"/>
      <c r="TZV20"/>
      <c r="TZW20"/>
      <c r="TZX20"/>
      <c r="TZY20"/>
      <c r="TZZ20"/>
      <c r="UAA20"/>
      <c r="UAB20"/>
      <c r="UAC20"/>
      <c r="UAD20"/>
      <c r="UAE20"/>
      <c r="UAF20"/>
      <c r="UAG20"/>
      <c r="UAH20"/>
      <c r="UAI20"/>
      <c r="UAJ20"/>
      <c r="UAK20"/>
      <c r="UAL20"/>
      <c r="UAM20"/>
      <c r="UAN20"/>
      <c r="UAO20"/>
      <c r="UAP20"/>
      <c r="UAQ20"/>
      <c r="UAR20"/>
      <c r="UAS20"/>
      <c r="UAT20"/>
      <c r="UAU20"/>
      <c r="UAV20"/>
      <c r="UAW20"/>
      <c r="UAX20"/>
      <c r="UAY20"/>
      <c r="UAZ20"/>
      <c r="UBA20"/>
      <c r="UBB20"/>
      <c r="UBC20"/>
      <c r="UBD20"/>
      <c r="UBE20"/>
      <c r="UBF20"/>
      <c r="UBG20"/>
      <c r="UBH20"/>
      <c r="UBI20"/>
      <c r="UBJ20"/>
      <c r="UBK20"/>
      <c r="UBL20"/>
      <c r="UBM20"/>
      <c r="UBN20"/>
      <c r="UBO20"/>
      <c r="UBP20"/>
      <c r="UBQ20"/>
      <c r="UBR20"/>
      <c r="UBS20"/>
      <c r="UBT20"/>
      <c r="UBU20"/>
      <c r="UBV20"/>
      <c r="UBW20"/>
      <c r="UBX20"/>
      <c r="UBY20"/>
      <c r="UBZ20"/>
      <c r="UCA20"/>
      <c r="UCB20"/>
      <c r="UCC20"/>
      <c r="UCD20"/>
      <c r="UCE20"/>
      <c r="UCF20"/>
      <c r="UCG20"/>
      <c r="UCH20"/>
      <c r="UCI20"/>
      <c r="UCJ20"/>
      <c r="UCK20"/>
      <c r="UCL20"/>
      <c r="UCM20"/>
      <c r="UCN20"/>
      <c r="UCO20"/>
      <c r="UCP20"/>
      <c r="UCQ20"/>
      <c r="UCR20"/>
      <c r="UCS20"/>
      <c r="UCT20"/>
      <c r="UCU20"/>
      <c r="UCV20"/>
      <c r="UCW20"/>
      <c r="UCX20"/>
      <c r="UCY20"/>
      <c r="UCZ20"/>
      <c r="UDA20"/>
      <c r="UDB20"/>
      <c r="UDC20"/>
      <c r="UDD20"/>
      <c r="UDE20"/>
      <c r="UDF20"/>
      <c r="UDG20"/>
      <c r="UDH20"/>
      <c r="UDI20"/>
      <c r="UDJ20"/>
      <c r="UDK20"/>
      <c r="UDL20"/>
      <c r="UDM20"/>
      <c r="UDN20"/>
      <c r="UDO20"/>
      <c r="UDP20"/>
      <c r="UDQ20"/>
      <c r="UDR20"/>
      <c r="UDS20"/>
      <c r="UDT20"/>
      <c r="UDU20"/>
      <c r="UDV20"/>
      <c r="UDW20"/>
      <c r="UDX20"/>
      <c r="UDY20"/>
      <c r="UDZ20"/>
      <c r="UEA20"/>
      <c r="UEB20"/>
      <c r="UEC20"/>
      <c r="UED20"/>
      <c r="UEE20"/>
      <c r="UEF20"/>
      <c r="UEG20"/>
      <c r="UEH20"/>
      <c r="UEI20"/>
      <c r="UEJ20"/>
      <c r="UEK20"/>
      <c r="UEL20"/>
      <c r="UEM20"/>
      <c r="UEN20"/>
      <c r="UEO20"/>
      <c r="UEP20"/>
      <c r="UEQ20"/>
      <c r="UER20"/>
      <c r="UES20"/>
      <c r="UET20"/>
      <c r="UEU20"/>
      <c r="UEV20"/>
      <c r="UEW20"/>
      <c r="UEX20"/>
      <c r="UEY20"/>
      <c r="UEZ20"/>
      <c r="UFA20"/>
      <c r="UFB20"/>
      <c r="UFC20"/>
      <c r="UFD20"/>
      <c r="UFE20"/>
      <c r="UFF20"/>
      <c r="UFG20"/>
      <c r="UFH20"/>
      <c r="UFI20"/>
      <c r="UFJ20"/>
      <c r="UFK20"/>
      <c r="UFL20"/>
      <c r="UFM20"/>
      <c r="UFN20"/>
      <c r="UFO20"/>
      <c r="UFP20"/>
      <c r="UFQ20"/>
      <c r="UFR20"/>
      <c r="UFS20"/>
      <c r="UFT20"/>
      <c r="UFU20"/>
      <c r="UFV20"/>
      <c r="UFW20"/>
      <c r="UFX20"/>
      <c r="UFY20"/>
      <c r="UFZ20"/>
      <c r="UGA20"/>
      <c r="UGB20"/>
      <c r="UGC20"/>
      <c r="UGD20"/>
      <c r="UGE20"/>
      <c r="UGF20"/>
      <c r="UGG20"/>
      <c r="UGH20"/>
      <c r="UGI20"/>
      <c r="UGJ20"/>
      <c r="UGK20"/>
      <c r="UGL20"/>
      <c r="UGM20"/>
      <c r="UGN20"/>
      <c r="UGO20"/>
      <c r="UGP20"/>
      <c r="UGQ20"/>
      <c r="UGR20"/>
      <c r="UGS20"/>
      <c r="UGT20"/>
      <c r="UGU20"/>
      <c r="UGV20"/>
      <c r="UGW20"/>
      <c r="UGX20"/>
      <c r="UGY20"/>
      <c r="UGZ20"/>
      <c r="UHA20"/>
      <c r="UHB20"/>
      <c r="UHC20"/>
      <c r="UHD20"/>
      <c r="UHE20"/>
      <c r="UHF20"/>
      <c r="UHG20"/>
      <c r="UHH20"/>
      <c r="UHI20"/>
      <c r="UHJ20"/>
      <c r="UHK20"/>
      <c r="UHL20"/>
      <c r="UHM20"/>
      <c r="UHN20"/>
      <c r="UHO20"/>
      <c r="UHP20"/>
      <c r="UHQ20"/>
      <c r="UHR20"/>
      <c r="UHS20"/>
      <c r="UHT20"/>
      <c r="UHU20"/>
      <c r="UHV20"/>
      <c r="UHW20"/>
      <c r="UHX20"/>
      <c r="UHY20"/>
      <c r="UHZ20"/>
      <c r="UIA20"/>
      <c r="UIB20"/>
      <c r="UIC20"/>
      <c r="UID20"/>
      <c r="UIE20"/>
      <c r="UIF20"/>
      <c r="UIG20"/>
      <c r="UIH20"/>
      <c r="UII20"/>
      <c r="UIJ20"/>
      <c r="UIK20"/>
      <c r="UIL20"/>
      <c r="UIM20"/>
      <c r="UIN20"/>
      <c r="UIO20"/>
      <c r="UIP20"/>
      <c r="UIQ20"/>
      <c r="UIR20"/>
      <c r="UIS20"/>
      <c r="UIT20"/>
      <c r="UIU20"/>
      <c r="UIV20"/>
      <c r="UIW20"/>
      <c r="UIX20"/>
      <c r="UIY20"/>
      <c r="UIZ20"/>
      <c r="UJA20"/>
      <c r="UJB20"/>
      <c r="UJC20"/>
      <c r="UJD20"/>
      <c r="UJE20"/>
      <c r="UJF20"/>
      <c r="UJG20"/>
      <c r="UJH20"/>
      <c r="UJI20"/>
      <c r="UJJ20"/>
      <c r="UJK20"/>
      <c r="UJL20"/>
      <c r="UJM20"/>
      <c r="UJN20"/>
      <c r="UJO20"/>
      <c r="UJP20"/>
      <c r="UJQ20"/>
      <c r="UJR20"/>
      <c r="UJS20"/>
      <c r="UJT20"/>
      <c r="UJU20"/>
      <c r="UJV20"/>
      <c r="UJW20"/>
      <c r="UJX20"/>
      <c r="UJY20"/>
      <c r="UJZ20"/>
      <c r="UKA20"/>
      <c r="UKB20"/>
      <c r="UKC20"/>
      <c r="UKD20"/>
      <c r="UKE20"/>
      <c r="UKF20"/>
      <c r="UKG20"/>
      <c r="UKH20"/>
      <c r="UKI20"/>
      <c r="UKJ20"/>
      <c r="UKK20"/>
      <c r="UKL20"/>
      <c r="UKM20"/>
      <c r="UKN20"/>
      <c r="UKO20"/>
      <c r="UKP20"/>
      <c r="UKQ20"/>
      <c r="UKR20"/>
      <c r="UKS20"/>
      <c r="UKT20"/>
      <c r="UKU20"/>
      <c r="UKV20"/>
      <c r="UKW20"/>
      <c r="UKX20"/>
      <c r="UKY20"/>
      <c r="UKZ20"/>
      <c r="ULA20"/>
      <c r="ULB20"/>
      <c r="ULC20"/>
      <c r="ULD20"/>
      <c r="ULE20"/>
      <c r="ULF20"/>
      <c r="ULG20"/>
      <c r="ULH20"/>
      <c r="ULI20"/>
      <c r="ULJ20"/>
      <c r="ULK20"/>
      <c r="ULL20"/>
      <c r="ULM20"/>
      <c r="ULN20"/>
      <c r="ULO20"/>
      <c r="ULP20"/>
      <c r="ULQ20"/>
      <c r="ULR20"/>
      <c r="ULS20"/>
      <c r="ULT20"/>
      <c r="ULU20"/>
      <c r="ULV20"/>
      <c r="ULW20"/>
      <c r="ULX20"/>
      <c r="ULY20"/>
      <c r="ULZ20"/>
      <c r="UMA20"/>
      <c r="UMB20"/>
      <c r="UMC20"/>
      <c r="UMD20"/>
      <c r="UME20"/>
      <c r="UMF20"/>
      <c r="UMG20"/>
      <c r="UMH20"/>
      <c r="UMI20"/>
      <c r="UMJ20"/>
      <c r="UMK20"/>
      <c r="UML20"/>
      <c r="UMM20"/>
      <c r="UMN20"/>
      <c r="UMO20"/>
      <c r="UMP20"/>
      <c r="UMQ20"/>
      <c r="UMR20"/>
      <c r="UMS20"/>
      <c r="UMT20"/>
      <c r="UMU20"/>
      <c r="UMV20"/>
      <c r="UMW20"/>
      <c r="UMX20"/>
      <c r="UMY20"/>
      <c r="UMZ20"/>
      <c r="UNA20"/>
      <c r="UNB20"/>
      <c r="UNC20"/>
      <c r="UND20"/>
      <c r="UNE20"/>
      <c r="UNF20"/>
      <c r="UNG20"/>
      <c r="UNH20"/>
      <c r="UNI20"/>
      <c r="UNJ20"/>
      <c r="UNK20"/>
      <c r="UNL20"/>
      <c r="UNM20"/>
      <c r="UNN20"/>
      <c r="UNO20"/>
      <c r="UNP20"/>
      <c r="UNQ20"/>
      <c r="UNR20"/>
      <c r="UNS20"/>
      <c r="UNT20"/>
      <c r="UNU20"/>
      <c r="UNV20"/>
      <c r="UNW20"/>
      <c r="UNX20"/>
      <c r="UNY20"/>
      <c r="UNZ20"/>
      <c r="UOA20"/>
      <c r="UOB20"/>
      <c r="UOC20"/>
      <c r="UOD20"/>
      <c r="UOE20"/>
      <c r="UOF20"/>
      <c r="UOG20"/>
      <c r="UOH20"/>
      <c r="UOI20"/>
      <c r="UOJ20"/>
      <c r="UOK20"/>
      <c r="UOL20"/>
      <c r="UOM20"/>
      <c r="UON20"/>
      <c r="UOO20"/>
      <c r="UOP20"/>
      <c r="UOQ20"/>
      <c r="UOR20"/>
      <c r="UOS20"/>
      <c r="UOT20"/>
      <c r="UOU20"/>
      <c r="UOV20"/>
      <c r="UOW20"/>
      <c r="UOX20"/>
      <c r="UOY20"/>
      <c r="UOZ20"/>
      <c r="UPA20"/>
      <c r="UPB20"/>
      <c r="UPC20"/>
      <c r="UPD20"/>
      <c r="UPE20"/>
      <c r="UPF20"/>
      <c r="UPG20"/>
      <c r="UPH20"/>
      <c r="UPI20"/>
      <c r="UPJ20"/>
      <c r="UPK20"/>
      <c r="UPL20"/>
      <c r="UPM20"/>
      <c r="UPN20"/>
      <c r="UPO20"/>
      <c r="UPP20"/>
      <c r="UPQ20"/>
      <c r="UPR20"/>
      <c r="UPS20"/>
      <c r="UPT20"/>
      <c r="UPU20"/>
      <c r="UPV20"/>
      <c r="UPW20"/>
      <c r="UPX20"/>
      <c r="UPY20"/>
      <c r="UPZ20"/>
      <c r="UQA20"/>
      <c r="UQB20"/>
      <c r="UQC20"/>
      <c r="UQD20"/>
      <c r="UQE20"/>
      <c r="UQF20"/>
      <c r="UQG20"/>
      <c r="UQH20"/>
      <c r="UQI20"/>
      <c r="UQJ20"/>
      <c r="UQK20"/>
      <c r="UQL20"/>
      <c r="UQM20"/>
      <c r="UQN20"/>
      <c r="UQO20"/>
      <c r="UQP20"/>
      <c r="UQQ20"/>
      <c r="UQR20"/>
      <c r="UQS20"/>
      <c r="UQT20"/>
      <c r="UQU20"/>
      <c r="UQV20"/>
      <c r="UQW20"/>
      <c r="UQX20"/>
      <c r="UQY20"/>
      <c r="UQZ20"/>
      <c r="URA20"/>
      <c r="URB20"/>
      <c r="URC20"/>
      <c r="URD20"/>
      <c r="URE20"/>
      <c r="URF20"/>
      <c r="URG20"/>
      <c r="URH20"/>
      <c r="URI20"/>
      <c r="URJ20"/>
      <c r="URK20"/>
      <c r="URL20"/>
      <c r="URM20"/>
      <c r="URN20"/>
      <c r="URO20"/>
      <c r="URP20"/>
      <c r="URQ20"/>
      <c r="URR20"/>
      <c r="URS20"/>
      <c r="URT20"/>
      <c r="URU20"/>
      <c r="URV20"/>
      <c r="URW20"/>
      <c r="URX20"/>
      <c r="URY20"/>
      <c r="URZ20"/>
      <c r="USA20"/>
      <c r="USB20"/>
      <c r="USC20"/>
      <c r="USD20"/>
      <c r="USE20"/>
      <c r="USF20"/>
      <c r="USG20"/>
      <c r="USH20"/>
      <c r="USI20"/>
      <c r="USJ20"/>
      <c r="USK20"/>
      <c r="USL20"/>
      <c r="USM20"/>
      <c r="USN20"/>
      <c r="USO20"/>
      <c r="USP20"/>
      <c r="USQ20"/>
      <c r="USR20"/>
      <c r="USS20"/>
      <c r="UST20"/>
      <c r="USU20"/>
      <c r="USV20"/>
      <c r="USW20"/>
      <c r="USX20"/>
      <c r="USY20"/>
      <c r="USZ20"/>
      <c r="UTA20"/>
      <c r="UTB20"/>
      <c r="UTC20"/>
      <c r="UTD20"/>
      <c r="UTE20"/>
      <c r="UTF20"/>
      <c r="UTG20"/>
      <c r="UTH20"/>
      <c r="UTI20"/>
      <c r="UTJ20"/>
      <c r="UTK20"/>
      <c r="UTL20"/>
      <c r="UTM20"/>
      <c r="UTN20"/>
      <c r="UTO20"/>
      <c r="UTP20"/>
      <c r="UTQ20"/>
      <c r="UTR20"/>
      <c r="UTS20"/>
      <c r="UTT20"/>
      <c r="UTU20"/>
      <c r="UTV20"/>
      <c r="UTW20"/>
      <c r="UTX20"/>
      <c r="UTY20"/>
      <c r="UTZ20"/>
      <c r="UUA20"/>
      <c r="UUB20"/>
      <c r="UUC20"/>
      <c r="UUD20"/>
      <c r="UUE20"/>
      <c r="UUF20"/>
      <c r="UUG20"/>
      <c r="UUH20"/>
      <c r="UUI20"/>
      <c r="UUJ20"/>
      <c r="UUK20"/>
      <c r="UUL20"/>
      <c r="UUM20"/>
      <c r="UUN20"/>
      <c r="UUO20"/>
      <c r="UUP20"/>
      <c r="UUQ20"/>
      <c r="UUR20"/>
      <c r="UUS20"/>
      <c r="UUT20"/>
      <c r="UUU20"/>
      <c r="UUV20"/>
      <c r="UUW20"/>
      <c r="UUX20"/>
      <c r="UUY20"/>
      <c r="UUZ20"/>
      <c r="UVA20"/>
      <c r="UVB20"/>
      <c r="UVC20"/>
      <c r="UVD20"/>
      <c r="UVE20"/>
      <c r="UVF20"/>
      <c r="UVG20"/>
      <c r="UVH20"/>
      <c r="UVI20"/>
      <c r="UVJ20"/>
      <c r="UVK20"/>
      <c r="UVL20"/>
      <c r="UVM20"/>
      <c r="UVN20"/>
      <c r="UVO20"/>
      <c r="UVP20"/>
      <c r="UVQ20"/>
      <c r="UVR20"/>
      <c r="UVS20"/>
      <c r="UVT20"/>
      <c r="UVU20"/>
      <c r="UVV20"/>
      <c r="UVW20"/>
      <c r="UVX20"/>
      <c r="UVY20"/>
      <c r="UVZ20"/>
      <c r="UWA20"/>
      <c r="UWB20"/>
      <c r="UWC20"/>
      <c r="UWD20"/>
      <c r="UWE20"/>
      <c r="UWF20"/>
      <c r="UWG20"/>
      <c r="UWH20"/>
      <c r="UWI20"/>
      <c r="UWJ20"/>
      <c r="UWK20"/>
      <c r="UWL20"/>
      <c r="UWM20"/>
      <c r="UWN20"/>
      <c r="UWO20"/>
      <c r="UWP20"/>
      <c r="UWQ20"/>
      <c r="UWR20"/>
      <c r="UWS20"/>
      <c r="UWT20"/>
      <c r="UWU20"/>
      <c r="UWV20"/>
      <c r="UWW20"/>
      <c r="UWX20"/>
      <c r="UWY20"/>
      <c r="UWZ20"/>
      <c r="UXA20"/>
      <c r="UXB20"/>
      <c r="UXC20"/>
      <c r="UXD20"/>
      <c r="UXE20"/>
      <c r="UXF20"/>
      <c r="UXG20"/>
      <c r="UXH20"/>
      <c r="UXI20"/>
      <c r="UXJ20"/>
      <c r="UXK20"/>
      <c r="UXL20"/>
      <c r="UXM20"/>
      <c r="UXN20"/>
      <c r="UXO20"/>
      <c r="UXP20"/>
      <c r="UXQ20"/>
      <c r="UXR20"/>
      <c r="UXS20"/>
      <c r="UXT20"/>
      <c r="UXU20"/>
      <c r="UXV20"/>
      <c r="UXW20"/>
      <c r="UXX20"/>
      <c r="UXY20"/>
      <c r="UXZ20"/>
      <c r="UYA20"/>
      <c r="UYB20"/>
      <c r="UYC20"/>
      <c r="UYD20"/>
      <c r="UYE20"/>
      <c r="UYF20"/>
      <c r="UYG20"/>
      <c r="UYH20"/>
      <c r="UYI20"/>
      <c r="UYJ20"/>
      <c r="UYK20"/>
      <c r="UYL20"/>
      <c r="UYM20"/>
      <c r="UYN20"/>
      <c r="UYO20"/>
      <c r="UYP20"/>
      <c r="UYQ20"/>
      <c r="UYR20"/>
      <c r="UYS20"/>
      <c r="UYT20"/>
      <c r="UYU20"/>
      <c r="UYV20"/>
      <c r="UYW20"/>
      <c r="UYX20"/>
      <c r="UYY20"/>
      <c r="UYZ20"/>
      <c r="UZA20"/>
      <c r="UZB20"/>
      <c r="UZC20"/>
      <c r="UZD20"/>
      <c r="UZE20"/>
      <c r="UZF20"/>
      <c r="UZG20"/>
      <c r="UZH20"/>
      <c r="UZI20"/>
      <c r="UZJ20"/>
      <c r="UZK20"/>
      <c r="UZL20"/>
      <c r="UZM20"/>
      <c r="UZN20"/>
      <c r="UZO20"/>
      <c r="UZP20"/>
      <c r="UZQ20"/>
      <c r="UZR20"/>
      <c r="UZS20"/>
      <c r="UZT20"/>
      <c r="UZU20"/>
      <c r="UZV20"/>
      <c r="UZW20"/>
      <c r="UZX20"/>
      <c r="UZY20"/>
      <c r="UZZ20"/>
      <c r="VAA20"/>
      <c r="VAB20"/>
      <c r="VAC20"/>
      <c r="VAD20"/>
      <c r="VAE20"/>
      <c r="VAF20"/>
      <c r="VAG20"/>
      <c r="VAH20"/>
      <c r="VAI20"/>
      <c r="VAJ20"/>
      <c r="VAK20"/>
      <c r="VAL20"/>
      <c r="VAM20"/>
      <c r="VAN20"/>
      <c r="VAO20"/>
      <c r="VAP20"/>
      <c r="VAQ20"/>
      <c r="VAR20"/>
      <c r="VAS20"/>
      <c r="VAT20"/>
      <c r="VAU20"/>
      <c r="VAV20"/>
      <c r="VAW20"/>
      <c r="VAX20"/>
      <c r="VAY20"/>
      <c r="VAZ20"/>
      <c r="VBA20"/>
      <c r="VBB20"/>
      <c r="VBC20"/>
      <c r="VBD20"/>
      <c r="VBE20"/>
      <c r="VBF20"/>
      <c r="VBG20"/>
      <c r="VBH20"/>
      <c r="VBI20"/>
      <c r="VBJ20"/>
      <c r="VBK20"/>
      <c r="VBL20"/>
      <c r="VBM20"/>
      <c r="VBN20"/>
      <c r="VBO20"/>
      <c r="VBP20"/>
      <c r="VBQ20"/>
      <c r="VBR20"/>
      <c r="VBS20"/>
      <c r="VBT20"/>
      <c r="VBU20"/>
      <c r="VBV20"/>
      <c r="VBW20"/>
      <c r="VBX20"/>
      <c r="VBY20"/>
      <c r="VBZ20"/>
      <c r="VCA20"/>
      <c r="VCB20"/>
      <c r="VCC20"/>
      <c r="VCD20"/>
      <c r="VCE20"/>
      <c r="VCF20"/>
      <c r="VCG20"/>
      <c r="VCH20"/>
      <c r="VCI20"/>
      <c r="VCJ20"/>
      <c r="VCK20"/>
      <c r="VCL20"/>
      <c r="VCM20"/>
      <c r="VCN20"/>
      <c r="VCO20"/>
      <c r="VCP20"/>
      <c r="VCQ20"/>
      <c r="VCR20"/>
      <c r="VCS20"/>
      <c r="VCT20"/>
      <c r="VCU20"/>
      <c r="VCV20"/>
      <c r="VCW20"/>
      <c r="VCX20"/>
      <c r="VCY20"/>
      <c r="VCZ20"/>
      <c r="VDA20"/>
      <c r="VDB20"/>
      <c r="VDC20"/>
      <c r="VDD20"/>
      <c r="VDE20"/>
      <c r="VDF20"/>
      <c r="VDG20"/>
      <c r="VDH20"/>
      <c r="VDI20"/>
      <c r="VDJ20"/>
      <c r="VDK20"/>
      <c r="VDL20"/>
      <c r="VDM20"/>
      <c r="VDN20"/>
      <c r="VDO20"/>
      <c r="VDP20"/>
      <c r="VDQ20"/>
      <c r="VDR20"/>
      <c r="VDS20"/>
      <c r="VDT20"/>
      <c r="VDU20"/>
      <c r="VDV20"/>
      <c r="VDW20"/>
      <c r="VDX20"/>
      <c r="VDY20"/>
      <c r="VDZ20"/>
      <c r="VEA20"/>
      <c r="VEB20"/>
      <c r="VEC20"/>
      <c r="VED20"/>
      <c r="VEE20"/>
      <c r="VEF20"/>
      <c r="VEG20"/>
      <c r="VEH20"/>
      <c r="VEI20"/>
      <c r="VEJ20"/>
      <c r="VEK20"/>
      <c r="VEL20"/>
      <c r="VEM20"/>
      <c r="VEN20"/>
      <c r="VEO20"/>
      <c r="VEP20"/>
      <c r="VEQ20"/>
      <c r="VER20"/>
      <c r="VES20"/>
      <c r="VET20"/>
      <c r="VEU20"/>
      <c r="VEV20"/>
      <c r="VEW20"/>
      <c r="VEX20"/>
      <c r="VEY20"/>
      <c r="VEZ20"/>
      <c r="VFA20"/>
      <c r="VFB20"/>
      <c r="VFC20"/>
      <c r="VFD20"/>
      <c r="VFE20"/>
      <c r="VFF20"/>
      <c r="VFG20"/>
      <c r="VFH20"/>
      <c r="VFI20"/>
      <c r="VFJ20"/>
      <c r="VFK20"/>
      <c r="VFL20"/>
      <c r="VFM20"/>
      <c r="VFN20"/>
      <c r="VFO20"/>
      <c r="VFP20"/>
      <c r="VFQ20"/>
      <c r="VFR20"/>
      <c r="VFS20"/>
      <c r="VFT20"/>
      <c r="VFU20"/>
      <c r="VFV20"/>
      <c r="VFW20"/>
      <c r="VFX20"/>
      <c r="VFY20"/>
      <c r="VFZ20"/>
      <c r="VGA20"/>
      <c r="VGB20"/>
      <c r="VGC20"/>
      <c r="VGD20"/>
      <c r="VGE20"/>
      <c r="VGF20"/>
      <c r="VGG20"/>
      <c r="VGH20"/>
      <c r="VGI20"/>
      <c r="VGJ20"/>
      <c r="VGK20"/>
      <c r="VGL20"/>
      <c r="VGM20"/>
      <c r="VGN20"/>
      <c r="VGO20"/>
      <c r="VGP20"/>
      <c r="VGQ20"/>
      <c r="VGR20"/>
      <c r="VGS20"/>
      <c r="VGT20"/>
      <c r="VGU20"/>
      <c r="VGV20"/>
      <c r="VGW20"/>
      <c r="VGX20"/>
      <c r="VGY20"/>
      <c r="VGZ20"/>
      <c r="VHA20"/>
      <c r="VHB20"/>
      <c r="VHC20"/>
      <c r="VHD20"/>
      <c r="VHE20"/>
      <c r="VHF20"/>
      <c r="VHG20"/>
      <c r="VHH20"/>
      <c r="VHI20"/>
      <c r="VHJ20"/>
      <c r="VHK20"/>
      <c r="VHL20"/>
      <c r="VHM20"/>
      <c r="VHN20"/>
      <c r="VHO20"/>
      <c r="VHP20"/>
      <c r="VHQ20"/>
      <c r="VHR20"/>
      <c r="VHS20"/>
      <c r="VHT20"/>
      <c r="VHU20"/>
      <c r="VHV20"/>
      <c r="VHW20"/>
      <c r="VHX20"/>
      <c r="VHY20"/>
      <c r="VHZ20"/>
      <c r="VIA20"/>
      <c r="VIB20"/>
      <c r="VIC20"/>
      <c r="VID20"/>
      <c r="VIE20"/>
      <c r="VIF20"/>
      <c r="VIG20"/>
      <c r="VIH20"/>
      <c r="VII20"/>
      <c r="VIJ20"/>
      <c r="VIK20"/>
      <c r="VIL20"/>
      <c r="VIM20"/>
      <c r="VIN20"/>
      <c r="VIO20"/>
      <c r="VIP20"/>
      <c r="VIQ20"/>
      <c r="VIR20"/>
      <c r="VIS20"/>
      <c r="VIT20"/>
      <c r="VIU20"/>
      <c r="VIV20"/>
      <c r="VIW20"/>
      <c r="VIX20"/>
      <c r="VIY20"/>
      <c r="VIZ20"/>
      <c r="VJA20"/>
      <c r="VJB20"/>
      <c r="VJC20"/>
      <c r="VJD20"/>
      <c r="VJE20"/>
      <c r="VJF20"/>
      <c r="VJG20"/>
      <c r="VJH20"/>
      <c r="VJI20"/>
      <c r="VJJ20"/>
      <c r="VJK20"/>
      <c r="VJL20"/>
      <c r="VJM20"/>
      <c r="VJN20"/>
      <c r="VJO20"/>
      <c r="VJP20"/>
      <c r="VJQ20"/>
      <c r="VJR20"/>
      <c r="VJS20"/>
      <c r="VJT20"/>
      <c r="VJU20"/>
      <c r="VJV20"/>
      <c r="VJW20"/>
      <c r="VJX20"/>
      <c r="VJY20"/>
      <c r="VJZ20"/>
      <c r="VKA20"/>
      <c r="VKB20"/>
      <c r="VKC20"/>
      <c r="VKD20"/>
      <c r="VKE20"/>
      <c r="VKF20"/>
      <c r="VKG20"/>
      <c r="VKH20"/>
      <c r="VKI20"/>
      <c r="VKJ20"/>
      <c r="VKK20"/>
      <c r="VKL20"/>
      <c r="VKM20"/>
      <c r="VKN20"/>
      <c r="VKO20"/>
      <c r="VKP20"/>
      <c r="VKQ20"/>
      <c r="VKR20"/>
      <c r="VKS20"/>
      <c r="VKT20"/>
      <c r="VKU20"/>
      <c r="VKV20"/>
      <c r="VKW20"/>
      <c r="VKX20"/>
      <c r="VKY20"/>
      <c r="VKZ20"/>
      <c r="VLA20"/>
      <c r="VLB20"/>
      <c r="VLC20"/>
      <c r="VLD20"/>
      <c r="VLE20"/>
      <c r="VLF20"/>
      <c r="VLG20"/>
      <c r="VLH20"/>
      <c r="VLI20"/>
      <c r="VLJ20"/>
      <c r="VLK20"/>
      <c r="VLL20"/>
      <c r="VLM20"/>
      <c r="VLN20"/>
      <c r="VLO20"/>
      <c r="VLP20"/>
      <c r="VLQ20"/>
      <c r="VLR20"/>
      <c r="VLS20"/>
      <c r="VLT20"/>
      <c r="VLU20"/>
      <c r="VLV20"/>
      <c r="VLW20"/>
      <c r="VLX20"/>
      <c r="VLY20"/>
      <c r="VLZ20"/>
      <c r="VMA20"/>
      <c r="VMB20"/>
      <c r="VMC20"/>
      <c r="VMD20"/>
      <c r="VME20"/>
      <c r="VMF20"/>
      <c r="VMG20"/>
      <c r="VMH20"/>
      <c r="VMI20"/>
      <c r="VMJ20"/>
      <c r="VMK20"/>
      <c r="VML20"/>
      <c r="VMM20"/>
      <c r="VMN20"/>
      <c r="VMO20"/>
      <c r="VMP20"/>
      <c r="VMQ20"/>
      <c r="VMR20"/>
      <c r="VMS20"/>
      <c r="VMT20"/>
      <c r="VMU20"/>
      <c r="VMV20"/>
      <c r="VMW20"/>
      <c r="VMX20"/>
      <c r="VMY20"/>
      <c r="VMZ20"/>
      <c r="VNA20"/>
      <c r="VNB20"/>
      <c r="VNC20"/>
      <c r="VND20"/>
      <c r="VNE20"/>
      <c r="VNF20"/>
      <c r="VNG20"/>
      <c r="VNH20"/>
      <c r="VNI20"/>
      <c r="VNJ20"/>
      <c r="VNK20"/>
      <c r="VNL20"/>
      <c r="VNM20"/>
      <c r="VNN20"/>
      <c r="VNO20"/>
      <c r="VNP20"/>
      <c r="VNQ20"/>
      <c r="VNR20"/>
      <c r="VNS20"/>
      <c r="VNT20"/>
      <c r="VNU20"/>
      <c r="VNV20"/>
      <c r="VNW20"/>
      <c r="VNX20"/>
      <c r="VNY20"/>
      <c r="VNZ20"/>
      <c r="VOA20"/>
      <c r="VOB20"/>
      <c r="VOC20"/>
      <c r="VOD20"/>
      <c r="VOE20"/>
      <c r="VOF20"/>
      <c r="VOG20"/>
      <c r="VOH20"/>
      <c r="VOI20"/>
      <c r="VOJ20"/>
      <c r="VOK20"/>
      <c r="VOL20"/>
      <c r="VOM20"/>
      <c r="VON20"/>
      <c r="VOO20"/>
      <c r="VOP20"/>
      <c r="VOQ20"/>
      <c r="VOR20"/>
      <c r="VOS20"/>
      <c r="VOT20"/>
      <c r="VOU20"/>
      <c r="VOV20"/>
      <c r="VOW20"/>
      <c r="VOX20"/>
      <c r="VOY20"/>
      <c r="VOZ20"/>
      <c r="VPA20"/>
      <c r="VPB20"/>
      <c r="VPC20"/>
      <c r="VPD20"/>
      <c r="VPE20"/>
      <c r="VPF20"/>
      <c r="VPG20"/>
      <c r="VPH20"/>
      <c r="VPI20"/>
      <c r="VPJ20"/>
      <c r="VPK20"/>
      <c r="VPL20"/>
      <c r="VPM20"/>
      <c r="VPN20"/>
      <c r="VPO20"/>
      <c r="VPP20"/>
      <c r="VPQ20"/>
      <c r="VPR20"/>
      <c r="VPS20"/>
      <c r="VPT20"/>
      <c r="VPU20"/>
      <c r="VPV20"/>
      <c r="VPW20"/>
      <c r="VPX20"/>
      <c r="VPY20"/>
      <c r="VPZ20"/>
      <c r="VQA20"/>
      <c r="VQB20"/>
      <c r="VQC20"/>
      <c r="VQD20"/>
      <c r="VQE20"/>
      <c r="VQF20"/>
      <c r="VQG20"/>
      <c r="VQH20"/>
      <c r="VQI20"/>
      <c r="VQJ20"/>
      <c r="VQK20"/>
      <c r="VQL20"/>
      <c r="VQM20"/>
      <c r="VQN20"/>
      <c r="VQO20"/>
      <c r="VQP20"/>
      <c r="VQQ20"/>
      <c r="VQR20"/>
      <c r="VQS20"/>
      <c r="VQT20"/>
      <c r="VQU20"/>
      <c r="VQV20"/>
      <c r="VQW20"/>
      <c r="VQX20"/>
      <c r="VQY20"/>
      <c r="VQZ20"/>
      <c r="VRA20"/>
      <c r="VRB20"/>
      <c r="VRC20"/>
      <c r="VRD20"/>
      <c r="VRE20"/>
      <c r="VRF20"/>
      <c r="VRG20"/>
      <c r="VRH20"/>
      <c r="VRI20"/>
      <c r="VRJ20"/>
      <c r="VRK20"/>
      <c r="VRL20"/>
      <c r="VRM20"/>
      <c r="VRN20"/>
      <c r="VRO20"/>
      <c r="VRP20"/>
      <c r="VRQ20"/>
      <c r="VRR20"/>
      <c r="VRS20"/>
      <c r="VRT20"/>
      <c r="VRU20"/>
      <c r="VRV20"/>
      <c r="VRW20"/>
      <c r="VRX20"/>
      <c r="VRY20"/>
      <c r="VRZ20"/>
      <c r="VSA20"/>
      <c r="VSB20"/>
      <c r="VSC20"/>
      <c r="VSD20"/>
      <c r="VSE20"/>
      <c r="VSF20"/>
      <c r="VSG20"/>
      <c r="VSH20"/>
      <c r="VSI20"/>
      <c r="VSJ20"/>
      <c r="VSK20"/>
      <c r="VSL20"/>
      <c r="VSM20"/>
      <c r="VSN20"/>
      <c r="VSO20"/>
      <c r="VSP20"/>
      <c r="VSQ20"/>
      <c r="VSR20"/>
      <c r="VSS20"/>
      <c r="VST20"/>
      <c r="VSU20"/>
      <c r="VSV20"/>
      <c r="VSW20"/>
      <c r="VSX20"/>
      <c r="VSY20"/>
      <c r="VSZ20"/>
      <c r="VTA20"/>
      <c r="VTB20"/>
      <c r="VTC20"/>
      <c r="VTD20"/>
      <c r="VTE20"/>
      <c r="VTF20"/>
      <c r="VTG20"/>
      <c r="VTH20"/>
      <c r="VTI20"/>
      <c r="VTJ20"/>
      <c r="VTK20"/>
      <c r="VTL20"/>
      <c r="VTM20"/>
      <c r="VTN20"/>
      <c r="VTO20"/>
      <c r="VTP20"/>
      <c r="VTQ20"/>
      <c r="VTR20"/>
      <c r="VTS20"/>
      <c r="VTT20"/>
      <c r="VTU20"/>
      <c r="VTV20"/>
      <c r="VTW20"/>
      <c r="VTX20"/>
      <c r="VTY20"/>
      <c r="VTZ20"/>
      <c r="VUA20"/>
      <c r="VUB20"/>
      <c r="VUC20"/>
      <c r="VUD20"/>
      <c r="VUE20"/>
      <c r="VUF20"/>
      <c r="VUG20"/>
      <c r="VUH20"/>
      <c r="VUI20"/>
      <c r="VUJ20"/>
      <c r="VUK20"/>
      <c r="VUL20"/>
      <c r="VUM20"/>
      <c r="VUN20"/>
      <c r="VUO20"/>
      <c r="VUP20"/>
      <c r="VUQ20"/>
      <c r="VUR20"/>
      <c r="VUS20"/>
      <c r="VUT20"/>
      <c r="VUU20"/>
      <c r="VUV20"/>
      <c r="VUW20"/>
      <c r="VUX20"/>
      <c r="VUY20"/>
      <c r="VUZ20"/>
      <c r="VVA20"/>
      <c r="VVB20"/>
      <c r="VVC20"/>
      <c r="VVD20"/>
      <c r="VVE20"/>
      <c r="VVF20"/>
      <c r="VVG20"/>
      <c r="VVH20"/>
      <c r="VVI20"/>
      <c r="VVJ20"/>
      <c r="VVK20"/>
      <c r="VVL20"/>
      <c r="VVM20"/>
      <c r="VVN20"/>
      <c r="VVO20"/>
      <c r="VVP20"/>
      <c r="VVQ20"/>
      <c r="VVR20"/>
      <c r="VVS20"/>
      <c r="VVT20"/>
      <c r="VVU20"/>
      <c r="VVV20"/>
      <c r="VVW20"/>
      <c r="VVX20"/>
      <c r="VVY20"/>
      <c r="VVZ20"/>
      <c r="VWA20"/>
      <c r="VWB20"/>
      <c r="VWC20"/>
      <c r="VWD20"/>
      <c r="VWE20"/>
      <c r="VWF20"/>
      <c r="VWG20"/>
      <c r="VWH20"/>
      <c r="VWI20"/>
      <c r="VWJ20"/>
      <c r="VWK20"/>
      <c r="VWL20"/>
      <c r="VWM20"/>
      <c r="VWN20"/>
      <c r="VWO20"/>
      <c r="VWP20"/>
      <c r="VWQ20"/>
      <c r="VWR20"/>
      <c r="VWS20"/>
      <c r="VWT20"/>
      <c r="VWU20"/>
      <c r="VWV20"/>
      <c r="VWW20"/>
      <c r="VWX20"/>
      <c r="VWY20"/>
      <c r="VWZ20"/>
      <c r="VXA20"/>
      <c r="VXB20"/>
      <c r="VXC20"/>
      <c r="VXD20"/>
      <c r="VXE20"/>
      <c r="VXF20"/>
      <c r="VXG20"/>
      <c r="VXH20"/>
      <c r="VXI20"/>
      <c r="VXJ20"/>
      <c r="VXK20"/>
      <c r="VXL20"/>
      <c r="VXM20"/>
      <c r="VXN20"/>
      <c r="VXO20"/>
      <c r="VXP20"/>
      <c r="VXQ20"/>
      <c r="VXR20"/>
      <c r="VXS20"/>
      <c r="VXT20"/>
      <c r="VXU20"/>
      <c r="VXV20"/>
      <c r="VXW20"/>
      <c r="VXX20"/>
      <c r="VXY20"/>
      <c r="VXZ20"/>
      <c r="VYA20"/>
      <c r="VYB20"/>
      <c r="VYC20"/>
      <c r="VYD20"/>
      <c r="VYE20"/>
      <c r="VYF20"/>
      <c r="VYG20"/>
      <c r="VYH20"/>
      <c r="VYI20"/>
      <c r="VYJ20"/>
      <c r="VYK20"/>
      <c r="VYL20"/>
      <c r="VYM20"/>
      <c r="VYN20"/>
      <c r="VYO20"/>
      <c r="VYP20"/>
      <c r="VYQ20"/>
      <c r="VYR20"/>
      <c r="VYS20"/>
      <c r="VYT20"/>
      <c r="VYU20"/>
      <c r="VYV20"/>
      <c r="VYW20"/>
      <c r="VYX20"/>
      <c r="VYY20"/>
      <c r="VYZ20"/>
      <c r="VZA20"/>
      <c r="VZB20"/>
      <c r="VZC20"/>
      <c r="VZD20"/>
      <c r="VZE20"/>
      <c r="VZF20"/>
      <c r="VZG20"/>
      <c r="VZH20"/>
      <c r="VZI20"/>
      <c r="VZJ20"/>
      <c r="VZK20"/>
      <c r="VZL20"/>
      <c r="VZM20"/>
      <c r="VZN20"/>
      <c r="VZO20"/>
      <c r="VZP20"/>
      <c r="VZQ20"/>
      <c r="VZR20"/>
      <c r="VZS20"/>
      <c r="VZT20"/>
      <c r="VZU20"/>
      <c r="VZV20"/>
      <c r="VZW20"/>
      <c r="VZX20"/>
      <c r="VZY20"/>
      <c r="VZZ20"/>
      <c r="WAA20"/>
      <c r="WAB20"/>
      <c r="WAC20"/>
      <c r="WAD20"/>
      <c r="WAE20"/>
      <c r="WAF20"/>
      <c r="WAG20"/>
      <c r="WAH20"/>
      <c r="WAI20"/>
      <c r="WAJ20"/>
      <c r="WAK20"/>
      <c r="WAL20"/>
      <c r="WAM20"/>
      <c r="WAN20"/>
      <c r="WAO20"/>
      <c r="WAP20"/>
      <c r="WAQ20"/>
      <c r="WAR20"/>
      <c r="WAS20"/>
      <c r="WAT20"/>
      <c r="WAU20"/>
      <c r="WAV20"/>
      <c r="WAW20"/>
      <c r="WAX20"/>
      <c r="WAY20"/>
      <c r="WAZ20"/>
      <c r="WBA20"/>
      <c r="WBB20"/>
      <c r="WBC20"/>
      <c r="WBD20"/>
      <c r="WBE20"/>
      <c r="WBF20"/>
      <c r="WBG20"/>
      <c r="WBH20"/>
      <c r="WBI20"/>
      <c r="WBJ20"/>
      <c r="WBK20"/>
      <c r="WBL20"/>
      <c r="WBM20"/>
      <c r="WBN20"/>
      <c r="WBO20"/>
      <c r="WBP20"/>
      <c r="WBQ20"/>
      <c r="WBR20"/>
      <c r="WBS20"/>
      <c r="WBT20"/>
      <c r="WBU20"/>
      <c r="WBV20"/>
      <c r="WBW20"/>
      <c r="WBX20"/>
      <c r="WBY20"/>
      <c r="WBZ20"/>
      <c r="WCA20"/>
      <c r="WCB20"/>
      <c r="WCC20"/>
      <c r="WCD20"/>
      <c r="WCE20"/>
      <c r="WCF20"/>
      <c r="WCG20"/>
      <c r="WCH20"/>
      <c r="WCI20"/>
      <c r="WCJ20"/>
      <c r="WCK20"/>
      <c r="WCL20"/>
      <c r="WCM20"/>
      <c r="WCN20"/>
      <c r="WCO20"/>
      <c r="WCP20"/>
      <c r="WCQ20"/>
      <c r="WCR20"/>
      <c r="WCS20"/>
      <c r="WCT20"/>
      <c r="WCU20"/>
      <c r="WCV20"/>
      <c r="WCW20"/>
      <c r="WCX20"/>
      <c r="WCY20"/>
      <c r="WCZ20"/>
      <c r="WDA20"/>
      <c r="WDB20"/>
      <c r="WDC20"/>
      <c r="WDD20"/>
      <c r="WDE20"/>
      <c r="WDF20"/>
      <c r="WDG20"/>
      <c r="WDH20"/>
      <c r="WDI20"/>
      <c r="WDJ20"/>
      <c r="WDK20"/>
      <c r="WDL20"/>
      <c r="WDM20"/>
      <c r="WDN20"/>
      <c r="WDO20"/>
      <c r="WDP20"/>
      <c r="WDQ20"/>
      <c r="WDR20"/>
      <c r="WDS20"/>
      <c r="WDT20"/>
      <c r="WDU20"/>
      <c r="WDV20"/>
      <c r="WDW20"/>
      <c r="WDX20"/>
      <c r="WDY20"/>
      <c r="WDZ20"/>
      <c r="WEA20"/>
      <c r="WEB20"/>
      <c r="WEC20"/>
      <c r="WED20"/>
      <c r="WEE20"/>
      <c r="WEF20"/>
      <c r="WEG20"/>
      <c r="WEH20"/>
      <c r="WEI20"/>
      <c r="WEJ20"/>
      <c r="WEK20"/>
      <c r="WEL20"/>
      <c r="WEM20"/>
      <c r="WEN20"/>
      <c r="WEO20"/>
      <c r="WEP20"/>
      <c r="WEQ20"/>
      <c r="WER20"/>
      <c r="WES20"/>
      <c r="WET20"/>
      <c r="WEU20"/>
      <c r="WEV20"/>
      <c r="WEW20"/>
      <c r="WEX20"/>
      <c r="WEY20"/>
      <c r="WEZ20"/>
      <c r="WFA20"/>
      <c r="WFB20"/>
      <c r="WFC20"/>
      <c r="WFD20"/>
      <c r="WFE20"/>
      <c r="WFF20"/>
      <c r="WFG20"/>
      <c r="WFH20"/>
      <c r="WFI20"/>
      <c r="WFJ20"/>
      <c r="WFK20"/>
      <c r="WFL20"/>
      <c r="WFM20"/>
      <c r="WFN20"/>
      <c r="WFO20"/>
      <c r="WFP20"/>
      <c r="WFQ20"/>
      <c r="WFR20"/>
      <c r="WFS20"/>
      <c r="WFT20"/>
      <c r="WFU20"/>
      <c r="WFV20"/>
      <c r="WFW20"/>
      <c r="WFX20"/>
      <c r="WFY20"/>
      <c r="WFZ20"/>
      <c r="WGA20"/>
      <c r="WGB20"/>
      <c r="WGC20"/>
      <c r="WGD20"/>
      <c r="WGE20"/>
      <c r="WGF20"/>
      <c r="WGG20"/>
      <c r="WGH20"/>
      <c r="WGI20"/>
      <c r="WGJ20"/>
      <c r="WGK20"/>
      <c r="WGL20"/>
      <c r="WGM20"/>
      <c r="WGN20"/>
      <c r="WGO20"/>
      <c r="WGP20"/>
      <c r="WGQ20"/>
      <c r="WGR20"/>
      <c r="WGS20"/>
      <c r="WGT20"/>
      <c r="WGU20"/>
      <c r="WGV20"/>
      <c r="WGW20"/>
      <c r="WGX20"/>
      <c r="WGY20"/>
      <c r="WGZ20"/>
      <c r="WHA20"/>
      <c r="WHB20"/>
      <c r="WHC20"/>
      <c r="WHD20"/>
      <c r="WHE20"/>
      <c r="WHF20"/>
      <c r="WHG20"/>
      <c r="WHH20"/>
      <c r="WHI20"/>
      <c r="WHJ20"/>
      <c r="WHK20"/>
      <c r="WHL20"/>
      <c r="WHM20"/>
      <c r="WHN20"/>
      <c r="WHO20"/>
      <c r="WHP20"/>
      <c r="WHQ20"/>
      <c r="WHR20"/>
      <c r="WHS20"/>
      <c r="WHT20"/>
      <c r="WHU20"/>
      <c r="WHV20"/>
      <c r="WHW20"/>
      <c r="WHX20"/>
      <c r="WHY20"/>
      <c r="WHZ20"/>
      <c r="WIA20"/>
      <c r="WIB20"/>
      <c r="WIC20"/>
      <c r="WID20"/>
      <c r="WIE20"/>
      <c r="WIF20"/>
      <c r="WIG20"/>
      <c r="WIH20"/>
      <c r="WII20"/>
      <c r="WIJ20"/>
      <c r="WIK20"/>
      <c r="WIL20"/>
      <c r="WIM20"/>
      <c r="WIN20"/>
      <c r="WIO20"/>
      <c r="WIP20"/>
      <c r="WIQ20"/>
      <c r="WIR20"/>
      <c r="WIS20"/>
      <c r="WIT20"/>
      <c r="WIU20"/>
      <c r="WIV20"/>
      <c r="WIW20"/>
      <c r="WIX20"/>
      <c r="WIY20"/>
      <c r="WIZ20"/>
      <c r="WJA20"/>
      <c r="WJB20"/>
      <c r="WJC20"/>
      <c r="WJD20"/>
      <c r="WJE20"/>
      <c r="WJF20"/>
      <c r="WJG20"/>
      <c r="WJH20"/>
      <c r="WJI20"/>
      <c r="WJJ20"/>
      <c r="WJK20"/>
      <c r="WJL20"/>
      <c r="WJM20"/>
      <c r="WJN20"/>
      <c r="WJO20"/>
      <c r="WJP20"/>
      <c r="WJQ20"/>
      <c r="WJR20"/>
      <c r="WJS20"/>
      <c r="WJT20"/>
      <c r="WJU20"/>
      <c r="WJV20"/>
      <c r="WJW20"/>
      <c r="WJX20"/>
      <c r="WJY20"/>
      <c r="WJZ20"/>
      <c r="WKA20"/>
      <c r="WKB20"/>
      <c r="WKC20"/>
      <c r="WKD20"/>
      <c r="WKE20"/>
      <c r="WKF20"/>
      <c r="WKG20"/>
      <c r="WKH20"/>
      <c r="WKI20"/>
      <c r="WKJ20"/>
      <c r="WKK20"/>
      <c r="WKL20"/>
      <c r="WKM20"/>
      <c r="WKN20"/>
      <c r="WKO20"/>
      <c r="WKP20"/>
      <c r="WKQ20"/>
      <c r="WKR20"/>
      <c r="WKS20"/>
      <c r="WKT20"/>
      <c r="WKU20"/>
      <c r="WKV20"/>
      <c r="WKW20"/>
      <c r="WKX20"/>
      <c r="WKY20"/>
      <c r="WKZ20"/>
      <c r="WLA20"/>
      <c r="WLB20"/>
      <c r="WLC20"/>
      <c r="WLD20"/>
      <c r="WLE20"/>
      <c r="WLF20"/>
      <c r="WLG20"/>
      <c r="WLH20"/>
      <c r="WLI20"/>
      <c r="WLJ20"/>
      <c r="WLK20"/>
      <c r="WLL20"/>
      <c r="WLM20"/>
      <c r="WLN20"/>
      <c r="WLO20"/>
      <c r="WLP20"/>
      <c r="WLQ20"/>
      <c r="WLR20"/>
      <c r="WLS20"/>
      <c r="WLT20"/>
      <c r="WLU20"/>
      <c r="WLV20"/>
      <c r="WLW20"/>
      <c r="WLX20"/>
      <c r="WLY20"/>
      <c r="WLZ20"/>
      <c r="WMA20"/>
      <c r="WMB20"/>
      <c r="WMC20"/>
      <c r="WMD20"/>
      <c r="WME20"/>
      <c r="WMF20"/>
      <c r="WMG20"/>
      <c r="WMH20"/>
      <c r="WMI20"/>
      <c r="WMJ20"/>
      <c r="WMK20"/>
      <c r="WML20"/>
      <c r="WMM20"/>
      <c r="WMN20"/>
      <c r="WMO20"/>
      <c r="WMP20"/>
      <c r="WMQ20"/>
      <c r="WMR20"/>
      <c r="WMS20"/>
      <c r="WMT20"/>
      <c r="WMU20"/>
      <c r="WMV20"/>
      <c r="WMW20"/>
      <c r="WMX20"/>
      <c r="WMY20"/>
      <c r="WMZ20"/>
      <c r="WNA20"/>
      <c r="WNB20"/>
      <c r="WNC20"/>
      <c r="WND20"/>
      <c r="WNE20"/>
      <c r="WNF20"/>
      <c r="WNG20"/>
      <c r="WNH20"/>
      <c r="WNI20"/>
      <c r="WNJ20"/>
      <c r="WNK20"/>
      <c r="WNL20"/>
      <c r="WNM20"/>
      <c r="WNN20"/>
      <c r="WNO20"/>
      <c r="WNP20"/>
      <c r="WNQ20"/>
      <c r="WNR20"/>
      <c r="WNS20"/>
      <c r="WNT20"/>
      <c r="WNU20"/>
      <c r="WNV20"/>
      <c r="WNW20"/>
      <c r="WNX20"/>
      <c r="WNY20"/>
      <c r="WNZ20"/>
      <c r="WOA20"/>
      <c r="WOB20"/>
      <c r="WOC20"/>
      <c r="WOD20"/>
      <c r="WOE20"/>
      <c r="WOF20"/>
      <c r="WOG20"/>
      <c r="WOH20"/>
      <c r="WOI20"/>
      <c r="WOJ20"/>
      <c r="WOK20"/>
      <c r="WOL20"/>
      <c r="WOM20"/>
      <c r="WON20"/>
      <c r="WOO20"/>
      <c r="WOP20"/>
      <c r="WOQ20"/>
      <c r="WOR20"/>
      <c r="WOS20"/>
      <c r="WOT20"/>
      <c r="WOU20"/>
      <c r="WOV20"/>
      <c r="WOW20"/>
      <c r="WOX20"/>
      <c r="WOY20"/>
      <c r="WOZ20"/>
      <c r="WPA20"/>
      <c r="WPB20"/>
      <c r="WPC20"/>
      <c r="WPD20"/>
      <c r="WPE20"/>
      <c r="WPF20"/>
      <c r="WPG20"/>
      <c r="WPH20"/>
      <c r="WPI20"/>
      <c r="WPJ20"/>
      <c r="WPK20"/>
      <c r="WPL20"/>
      <c r="WPM20"/>
      <c r="WPN20"/>
      <c r="WPO20"/>
      <c r="WPP20"/>
      <c r="WPQ20"/>
      <c r="WPR20"/>
      <c r="WPS20"/>
      <c r="WPT20"/>
      <c r="WPU20"/>
      <c r="WPV20"/>
      <c r="WPW20"/>
      <c r="WPX20"/>
      <c r="WPY20"/>
      <c r="WPZ20"/>
      <c r="WQA20"/>
      <c r="WQB20"/>
      <c r="WQC20"/>
      <c r="WQD20"/>
      <c r="WQE20"/>
      <c r="WQF20"/>
      <c r="WQG20"/>
      <c r="WQH20"/>
      <c r="WQI20"/>
      <c r="WQJ20"/>
      <c r="WQK20"/>
      <c r="WQL20"/>
      <c r="WQM20"/>
      <c r="WQN20"/>
      <c r="WQO20"/>
      <c r="WQP20"/>
      <c r="WQQ20"/>
      <c r="WQR20"/>
      <c r="WQS20"/>
      <c r="WQT20"/>
      <c r="WQU20"/>
      <c r="WQV20"/>
      <c r="WQW20"/>
      <c r="WQX20"/>
      <c r="WQY20"/>
      <c r="WQZ20"/>
      <c r="WRA20"/>
      <c r="WRB20"/>
      <c r="WRC20"/>
      <c r="WRD20"/>
      <c r="WRE20"/>
      <c r="WRF20"/>
      <c r="WRG20"/>
      <c r="WRH20"/>
      <c r="WRI20"/>
      <c r="WRJ20"/>
      <c r="WRK20"/>
      <c r="WRL20"/>
      <c r="WRM20"/>
      <c r="WRN20"/>
      <c r="WRO20"/>
      <c r="WRP20"/>
      <c r="WRQ20"/>
      <c r="WRR20"/>
      <c r="WRS20"/>
      <c r="WRT20"/>
      <c r="WRU20"/>
      <c r="WRV20"/>
      <c r="WRW20"/>
      <c r="WRX20"/>
      <c r="WRY20"/>
      <c r="WRZ20"/>
      <c r="WSA20"/>
      <c r="WSB20"/>
      <c r="WSC20"/>
      <c r="WSD20"/>
      <c r="WSE20"/>
      <c r="WSF20"/>
      <c r="WSG20"/>
      <c r="WSH20"/>
      <c r="WSI20"/>
      <c r="WSJ20"/>
      <c r="WSK20"/>
      <c r="WSL20"/>
      <c r="WSM20"/>
      <c r="WSN20"/>
      <c r="WSO20"/>
      <c r="WSP20"/>
      <c r="WSQ20"/>
      <c r="WSR20"/>
      <c r="WSS20"/>
      <c r="WST20"/>
      <c r="WSU20"/>
      <c r="WSV20"/>
      <c r="WSW20"/>
      <c r="WSX20"/>
      <c r="WSY20"/>
      <c r="WSZ20"/>
      <c r="WTA20"/>
      <c r="WTB20"/>
      <c r="WTC20"/>
      <c r="WTD20"/>
      <c r="WTE20"/>
      <c r="WTF20"/>
      <c r="WTG20"/>
      <c r="WTH20"/>
      <c r="WTI20"/>
      <c r="WTJ20"/>
      <c r="WTK20"/>
      <c r="WTL20"/>
      <c r="WTM20"/>
      <c r="WTN20"/>
      <c r="WTO20"/>
      <c r="WTP20"/>
      <c r="WTQ20"/>
      <c r="WTR20"/>
      <c r="WTS20"/>
      <c r="WTT20"/>
      <c r="WTU20"/>
      <c r="WTV20"/>
      <c r="WTW20"/>
      <c r="WTX20"/>
      <c r="WTY20"/>
      <c r="WTZ20"/>
      <c r="WUA20"/>
      <c r="WUB20"/>
      <c r="WUC20"/>
      <c r="WUD20"/>
      <c r="WUE20"/>
      <c r="WUF20"/>
      <c r="WUG20"/>
      <c r="WUH20"/>
      <c r="WUI20"/>
      <c r="WUJ20"/>
      <c r="WUK20"/>
      <c r="WUL20"/>
      <c r="WUM20"/>
      <c r="WUN20"/>
      <c r="WUO20"/>
      <c r="WUP20"/>
      <c r="WUQ20"/>
      <c r="WUR20"/>
      <c r="WUS20"/>
      <c r="WUT20"/>
      <c r="WUU20"/>
      <c r="WUV20"/>
      <c r="WUW20"/>
      <c r="WUX20"/>
      <c r="WUY20"/>
      <c r="WUZ20"/>
      <c r="WVA20"/>
      <c r="WVB20"/>
      <c r="WVC20"/>
      <c r="WVD20"/>
      <c r="WVE20"/>
      <c r="WVF20"/>
      <c r="WVG20"/>
      <c r="WVH20"/>
      <c r="WVI20"/>
      <c r="WVJ20"/>
      <c r="WVK20"/>
      <c r="WVL20"/>
      <c r="WVM20"/>
      <c r="WVN20"/>
      <c r="WVO20"/>
      <c r="WVP20"/>
      <c r="WVQ20"/>
      <c r="WVR20"/>
      <c r="WVS20"/>
      <c r="WVT20"/>
      <c r="WVU20"/>
      <c r="WVV20"/>
      <c r="WVW20"/>
      <c r="WVX20"/>
      <c r="WVY20"/>
      <c r="WVZ20"/>
      <c r="WWA20"/>
      <c r="WWB20"/>
      <c r="WWC20"/>
      <c r="WWD20"/>
      <c r="WWE20"/>
      <c r="WWF20"/>
      <c r="WWG20"/>
      <c r="WWH20"/>
      <c r="WWI20"/>
      <c r="WWJ20"/>
      <c r="WWK20"/>
      <c r="WWL20"/>
      <c r="WWM20"/>
      <c r="WWN20"/>
      <c r="WWO20"/>
      <c r="WWP20"/>
      <c r="WWQ20"/>
      <c r="WWR20"/>
      <c r="WWS20"/>
      <c r="WWT20"/>
      <c r="WWU20"/>
      <c r="WWV20"/>
      <c r="WWW20"/>
      <c r="WWX20"/>
      <c r="WWY20"/>
      <c r="WWZ20"/>
      <c r="WXA20"/>
      <c r="WXB20"/>
      <c r="WXC20"/>
      <c r="WXD20"/>
      <c r="WXE20"/>
      <c r="WXF20"/>
      <c r="WXG20"/>
      <c r="WXH20"/>
      <c r="WXI20"/>
      <c r="WXJ20"/>
      <c r="WXK20"/>
      <c r="WXL20"/>
      <c r="WXM20"/>
      <c r="WXN20"/>
      <c r="WXO20"/>
      <c r="WXP20"/>
      <c r="WXQ20"/>
      <c r="WXR20"/>
      <c r="WXS20"/>
      <c r="WXT20"/>
      <c r="WXU20"/>
      <c r="WXV20"/>
      <c r="WXW20"/>
      <c r="WXX20"/>
      <c r="WXY20"/>
      <c r="WXZ20"/>
      <c r="WYA20"/>
      <c r="WYB20"/>
      <c r="WYC20"/>
      <c r="WYD20"/>
      <c r="WYE20"/>
      <c r="WYF20"/>
      <c r="WYG20"/>
      <c r="WYH20"/>
      <c r="WYI20"/>
      <c r="WYJ20"/>
      <c r="WYK20"/>
      <c r="WYL20"/>
      <c r="WYM20"/>
      <c r="WYN20"/>
      <c r="WYO20"/>
      <c r="WYP20"/>
      <c r="WYQ20"/>
      <c r="WYR20"/>
      <c r="WYS20"/>
      <c r="WYT20"/>
      <c r="WYU20"/>
      <c r="WYV20"/>
      <c r="WYW20"/>
      <c r="WYX20"/>
      <c r="WYY20"/>
      <c r="WYZ20"/>
      <c r="WZA20"/>
      <c r="WZB20"/>
      <c r="WZC20"/>
      <c r="WZD20"/>
      <c r="WZE20"/>
      <c r="WZF20"/>
      <c r="WZG20"/>
      <c r="WZH20"/>
      <c r="WZI20"/>
      <c r="WZJ20"/>
      <c r="WZK20"/>
      <c r="WZL20"/>
      <c r="WZM20"/>
      <c r="WZN20"/>
      <c r="WZO20"/>
      <c r="WZP20"/>
      <c r="WZQ20"/>
      <c r="WZR20"/>
      <c r="WZS20"/>
      <c r="WZT20"/>
      <c r="WZU20"/>
      <c r="WZV20"/>
      <c r="WZW20"/>
      <c r="WZX20"/>
      <c r="WZY20"/>
      <c r="WZZ20"/>
      <c r="XAA20"/>
      <c r="XAB20"/>
      <c r="XAC20"/>
      <c r="XAD20"/>
      <c r="XAE20"/>
      <c r="XAF20"/>
      <c r="XAG20"/>
      <c r="XAH20"/>
      <c r="XAI20"/>
      <c r="XAJ20"/>
      <c r="XAK20"/>
      <c r="XAL20"/>
      <c r="XAM20"/>
      <c r="XAN20"/>
      <c r="XAO20"/>
      <c r="XAP20"/>
      <c r="XAQ20"/>
      <c r="XAR20"/>
      <c r="XAS20"/>
      <c r="XAT20"/>
      <c r="XAU20"/>
      <c r="XAV20"/>
      <c r="XAW20"/>
      <c r="XAX20"/>
      <c r="XAY20"/>
      <c r="XAZ20"/>
      <c r="XBA20"/>
      <c r="XBB20"/>
      <c r="XBC20"/>
      <c r="XBD20"/>
      <c r="XBE20"/>
      <c r="XBF20"/>
      <c r="XBG20"/>
      <c r="XBH20"/>
      <c r="XBI20"/>
      <c r="XBJ20"/>
      <c r="XBK20"/>
      <c r="XBL20"/>
      <c r="XBM20"/>
      <c r="XBN20"/>
      <c r="XBO20"/>
      <c r="XBP20"/>
      <c r="XBQ20"/>
      <c r="XBR20"/>
      <c r="XBS20"/>
      <c r="XBT20"/>
      <c r="XBU20"/>
      <c r="XBV20"/>
      <c r="XBW20"/>
      <c r="XBX20"/>
      <c r="XBY20"/>
      <c r="XBZ20"/>
      <c r="XCA20"/>
      <c r="XCB20"/>
      <c r="XCC20"/>
      <c r="XCD20"/>
      <c r="XCE20"/>
      <c r="XCF20"/>
      <c r="XCG20"/>
      <c r="XCH20"/>
      <c r="XCI20"/>
      <c r="XCJ20"/>
      <c r="XCK20"/>
      <c r="XCL20"/>
      <c r="XCM20"/>
      <c r="XCN20"/>
      <c r="XCO20"/>
      <c r="XCP20"/>
      <c r="XCQ20"/>
      <c r="XCR20"/>
      <c r="XCS20"/>
      <c r="XCT20"/>
      <c r="XCU20"/>
      <c r="XCV20"/>
      <c r="XCW20"/>
      <c r="XCX20"/>
      <c r="XCY20"/>
      <c r="XCZ20"/>
      <c r="XDA20"/>
      <c r="XDB20"/>
      <c r="XDC20"/>
      <c r="XDD20"/>
      <c r="XDE20"/>
      <c r="XDF20"/>
      <c r="XDG20"/>
      <c r="XDH20"/>
      <c r="XDI20"/>
      <c r="XDJ20"/>
      <c r="XDK20"/>
      <c r="XDL20"/>
      <c r="XDM20"/>
      <c r="XDN20"/>
      <c r="XDO20"/>
      <c r="XDP20"/>
      <c r="XDQ20"/>
      <c r="XDR20"/>
      <c r="XDS20"/>
      <c r="XDT20"/>
      <c r="XDU20"/>
      <c r="XDV20"/>
      <c r="XDW20"/>
      <c r="XDX20"/>
      <c r="XDY20"/>
      <c r="XDZ20"/>
      <c r="XEA20"/>
      <c r="XEB20"/>
      <c r="XEC20"/>
      <c r="XED20"/>
      <c r="XEE20"/>
      <c r="XEF20"/>
      <c r="XEG20"/>
      <c r="XEH20"/>
      <c r="XEI20"/>
      <c r="XEJ20"/>
      <c r="XEK20"/>
      <c r="XEL20"/>
      <c r="XEM20"/>
      <c r="XEN20"/>
      <c r="XEO20"/>
      <c r="XEP20"/>
      <c r="XEQ20"/>
      <c r="XER20"/>
      <c r="XES20"/>
      <c r="XET20"/>
      <c r="XEU20"/>
      <c r="XEV20"/>
      <c r="XEW20"/>
      <c r="XEX20"/>
      <c r="XEY20"/>
      <c r="XEZ20"/>
      <c r="XFA20"/>
    </row>
    <row r="21" spans="1:16381" s="1" customFormat="1" ht="45">
      <c r="A21" s="556" t="str">
        <f t="array" ref="A21">INDEX(CO_indicators_list[], SMALL(IF(CO_Indic_List='1_Entry_Table'!$B$16,ROW(CO_Indic_List)-7),ROWS(A$6:A21)),2)</f>
        <v>Output 1.4</v>
      </c>
      <c r="B21" s="530" t="str">
        <f>IF(ISERROR(VLOOKUP(A21,FillHome_OO[],3,FALSE))=TRUE,,VLOOKUP(A21,FillHome_OO[],3,FALSE))</f>
        <v>1.4 - Access to inclusive and equitable child protection services enhanced</v>
      </c>
      <c r="C21" s="530">
        <f>Monitoring_Table!C21</f>
        <v>0</v>
      </c>
      <c r="D21" s="530" t="str">
        <f>VLOOKUP(ShadowTable[[#This Row],[indicators]],Tablo_MonitoringTable[],2,FALSE)</f>
        <v>Indicator 1.4.2</v>
      </c>
      <c r="E21" s="208" t="str">
        <f t="array" ref="E21">INDEX(CO_indicators_list[], SMALL(IF(CO_Indic_List='1_Entry_Table'!$B$16,ROW(CO_Indic_List)-7),ROWS(E$6:E21)),8)</f>
        <v>1.4.2 - Existence of an integrated child protection information and monitoring system</v>
      </c>
      <c r="F21" s="526">
        <f>IF(ISERROR(VLOOKUP(ShadowTable[[#This Row],[indicators]],Tablo_MonitoringTable[],3,FALSE))=TRUE,,VLOOKUP(ShadowTable[[#This Row],[indicators]],Tablo_MonitoringTable[],3,FALSE))</f>
        <v>0</v>
      </c>
      <c r="G21" s="526">
        <f>VLOOKUP(ShadowTable[[#This Row],[indicators]],Tablo_MonitoringTable[],4,FALSE)</f>
        <v>0</v>
      </c>
      <c r="H21" s="526">
        <f>VLOOKUP(ShadowTable[[#This Row],[indicators]],Tablo_MonitoringTable[],5,FALSE)</f>
        <v>0</v>
      </c>
      <c r="I21" s="526">
        <f>VLOOKUP(ShadowTable[[#This Row],[indicators]],Tablo_MonitoringTable[],6,FALSE)</f>
        <v>0</v>
      </c>
      <c r="J21" s="526">
        <f>VLOOKUP(ShadowTable[[#This Row],[indicators]],Tablo_MonitoringTable[],7,FALSE)</f>
        <v>0</v>
      </c>
      <c r="K21" s="526">
        <f>VLOOKUP(ShadowTable[[#This Row],[indicators]],Tablo_MonitoringTable[],8,FALSE)</f>
        <v>0</v>
      </c>
      <c r="L21" s="526">
        <f>VLOOKUP(ShadowTable[[#This Row],[indicators]],Tablo_MonitoringTable[],10,FALSE)</f>
        <v>0</v>
      </c>
      <c r="M21" s="526">
        <f>VLOOKUP(ShadowTable[[#This Row],[indicators]],Tablo_MonitoringTable[],11,FALSE)</f>
        <v>0</v>
      </c>
      <c r="N21" s="526">
        <f>VLOOKUP(ShadowTable[[#This Row],[indicators]],Tablo_MonitoringTable[],13,FALSE)</f>
        <v>0</v>
      </c>
      <c r="O21" s="526">
        <f>VLOOKUP(ShadowTable[[#This Row],[indicators]],Tablo_MonitoringTable[],14,FALSE)</f>
        <v>0</v>
      </c>
      <c r="P21" s="526">
        <f>VLOOKUP(ShadowTable[[#This Row],[indicators]],Tablo_MonitoringTable[],16,FALSE)</f>
        <v>0</v>
      </c>
      <c r="Q21" s="526">
        <f>VLOOKUP(ShadowTable[[#This Row],[indicators]],Tablo_MonitoringTable[],17,FALSE)</f>
        <v>0</v>
      </c>
      <c r="R21" s="526">
        <f>VLOOKUP(ShadowTable[[#This Row],[indicators]],Tablo_MonitoringTable[],19,FALSE)</f>
        <v>0</v>
      </c>
      <c r="S21" s="526">
        <f>VLOOKUP(ShadowTable[[#This Row],[indicators]],Tablo_MonitoringTable[],20,FALSE)</f>
        <v>0</v>
      </c>
      <c r="T21" s="526">
        <f>VLOOKUP(ShadowTable[[#This Row],[indicators]],Tablo_MonitoringTable[],22,FALSE)</f>
        <v>0</v>
      </c>
      <c r="U21" s="526">
        <f>VLOOKUP(ShadowTable[[#This Row],[indicators]],Tablo_MonitoringTable[],23,FALSE)</f>
        <v>0</v>
      </c>
      <c r="V21" s="225">
        <f>VLOOKUP(ShadowTable[[#This Row],[indicators]],Tablo_MonitoringTable[],25,FALSE)</f>
        <v>0</v>
      </c>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c r="IW21"/>
      <c r="IX21"/>
      <c r="IY21"/>
      <c r="IZ21"/>
      <c r="JA21"/>
      <c r="JB21"/>
      <c r="JC21"/>
      <c r="JD21"/>
      <c r="JE21"/>
      <c r="JF21"/>
      <c r="JG21"/>
      <c r="JH21"/>
      <c r="JI21"/>
      <c r="JJ21"/>
      <c r="JK21"/>
      <c r="JL21"/>
      <c r="JM21"/>
      <c r="JN21"/>
      <c r="JO21"/>
      <c r="JP21"/>
      <c r="JQ21"/>
      <c r="JR21"/>
      <c r="JS21"/>
      <c r="JT21"/>
      <c r="JU21"/>
      <c r="JV21"/>
      <c r="JW21"/>
      <c r="JX21"/>
      <c r="JY21"/>
      <c r="JZ21"/>
      <c r="KA21"/>
      <c r="KB21"/>
      <c r="KC21"/>
      <c r="KD21"/>
      <c r="KE21"/>
      <c r="KF21"/>
      <c r="KG21"/>
      <c r="KH21"/>
      <c r="KI21"/>
      <c r="KJ21"/>
      <c r="KK21"/>
      <c r="KL21"/>
      <c r="KM21"/>
      <c r="KN21"/>
      <c r="KO21"/>
      <c r="KP21"/>
      <c r="KQ21"/>
      <c r="KR21"/>
      <c r="KS21"/>
      <c r="KT21"/>
      <c r="KU21"/>
      <c r="KV21"/>
      <c r="KW21"/>
      <c r="KX21"/>
      <c r="KY21"/>
      <c r="KZ21"/>
      <c r="LA21"/>
      <c r="LB21"/>
      <c r="LC21"/>
      <c r="LD21"/>
      <c r="LE21"/>
      <c r="LF21"/>
      <c r="LG21"/>
      <c r="LH21"/>
      <c r="LI21"/>
      <c r="LJ21"/>
      <c r="LK21"/>
      <c r="LL21"/>
      <c r="LM21"/>
      <c r="LN21"/>
      <c r="LO21"/>
      <c r="LP21"/>
      <c r="LQ21"/>
      <c r="LR21"/>
      <c r="LS21"/>
      <c r="LT21"/>
      <c r="LU21"/>
      <c r="LV21"/>
      <c r="LW21"/>
      <c r="LX21"/>
      <c r="LY21"/>
      <c r="LZ21"/>
      <c r="MA21"/>
      <c r="MB21"/>
      <c r="MC21"/>
      <c r="MD21"/>
      <c r="ME21"/>
      <c r="MF21"/>
      <c r="MG21"/>
      <c r="MH21"/>
      <c r="MI21"/>
      <c r="MJ21"/>
      <c r="MK21"/>
      <c r="ML21"/>
      <c r="MM21"/>
      <c r="MN21"/>
      <c r="MO21"/>
      <c r="MP21"/>
      <c r="MQ21"/>
      <c r="MR21"/>
      <c r="MS21"/>
      <c r="MT21"/>
      <c r="MU21"/>
      <c r="MV21"/>
      <c r="MW21"/>
      <c r="MX21"/>
      <c r="MY21"/>
      <c r="MZ21"/>
      <c r="NA21"/>
      <c r="NB21"/>
      <c r="NC21"/>
      <c r="ND21"/>
      <c r="NE21"/>
      <c r="NF21"/>
      <c r="NG21"/>
      <c r="NH21"/>
      <c r="NI21"/>
      <c r="NJ21"/>
      <c r="NK21"/>
      <c r="NL21"/>
      <c r="NM21"/>
      <c r="NN21"/>
      <c r="NO21"/>
      <c r="NP21"/>
      <c r="NQ21"/>
      <c r="NR21"/>
      <c r="NS21"/>
      <c r="NT21"/>
      <c r="NU21"/>
      <c r="NV21"/>
      <c r="NW21"/>
      <c r="NX21"/>
      <c r="NY21"/>
      <c r="NZ21"/>
      <c r="OA21"/>
      <c r="OB21"/>
      <c r="OC21"/>
      <c r="OD21"/>
      <c r="OE21"/>
      <c r="OF21"/>
      <c r="OG21"/>
      <c r="OH21"/>
      <c r="OI21"/>
      <c r="OJ21"/>
      <c r="OK21"/>
      <c r="OL21"/>
      <c r="OM21"/>
      <c r="ON21"/>
      <c r="OO21"/>
      <c r="OP21"/>
      <c r="OQ21"/>
      <c r="OR21"/>
      <c r="OS21"/>
      <c r="OT21"/>
      <c r="OU21"/>
      <c r="OV21"/>
      <c r="OW21"/>
      <c r="OX21"/>
      <c r="OY21"/>
      <c r="OZ21"/>
      <c r="PA21"/>
      <c r="PB21"/>
      <c r="PC21"/>
      <c r="PD21"/>
      <c r="PE21"/>
      <c r="PF21"/>
      <c r="PG21"/>
      <c r="PH21"/>
      <c r="PI21"/>
      <c r="PJ21"/>
      <c r="PK21"/>
      <c r="PL21"/>
      <c r="PM21"/>
      <c r="PN21"/>
      <c r="PO21"/>
      <c r="PP21"/>
      <c r="PQ21"/>
      <c r="PR21"/>
      <c r="PS21"/>
      <c r="PT21"/>
      <c r="PU21"/>
      <c r="PV21"/>
      <c r="PW21"/>
      <c r="PX21"/>
      <c r="PY21"/>
      <c r="PZ21"/>
      <c r="QA21"/>
      <c r="QB21"/>
      <c r="QC21"/>
      <c r="QD21"/>
      <c r="QE21"/>
      <c r="QF21"/>
      <c r="QG21"/>
      <c r="QH21"/>
      <c r="QI21"/>
      <c r="QJ21"/>
      <c r="QK21"/>
      <c r="QL21"/>
      <c r="QM21"/>
      <c r="QN21"/>
      <c r="QO21"/>
      <c r="QP21"/>
      <c r="QQ21"/>
      <c r="QR21"/>
      <c r="QS21"/>
      <c r="QT21"/>
      <c r="QU21"/>
      <c r="QV21"/>
      <c r="QW21"/>
      <c r="QX21"/>
      <c r="QY21"/>
      <c r="QZ21"/>
      <c r="RA21"/>
      <c r="RB21"/>
      <c r="RC21"/>
      <c r="RD21"/>
      <c r="RE21"/>
      <c r="RF21"/>
      <c r="RG21"/>
      <c r="RH21"/>
      <c r="RI21"/>
      <c r="RJ21"/>
      <c r="RK21"/>
      <c r="RL21"/>
      <c r="RM21"/>
      <c r="RN21"/>
      <c r="RO21"/>
      <c r="RP21"/>
      <c r="RQ21"/>
      <c r="RR21"/>
      <c r="RS21"/>
      <c r="RT21"/>
      <c r="RU21"/>
      <c r="RV21"/>
      <c r="RW21"/>
      <c r="RX21"/>
      <c r="RY21"/>
      <c r="RZ21"/>
      <c r="SA21"/>
      <c r="SB21"/>
      <c r="SC21"/>
      <c r="SD21"/>
      <c r="SE21"/>
      <c r="SF21"/>
      <c r="SG21"/>
      <c r="SH21"/>
      <c r="SI21"/>
      <c r="SJ21"/>
      <c r="SK21"/>
      <c r="SL21"/>
      <c r="SM21"/>
      <c r="SN21"/>
      <c r="SO21"/>
      <c r="SP21"/>
      <c r="SQ21"/>
      <c r="SR21"/>
      <c r="SS21"/>
      <c r="ST21"/>
      <c r="SU21"/>
      <c r="SV21"/>
      <c r="SW21"/>
      <c r="SX21"/>
      <c r="SY21"/>
      <c r="SZ21"/>
      <c r="TA21"/>
      <c r="TB21"/>
      <c r="TC21"/>
      <c r="TD21"/>
      <c r="TE21"/>
      <c r="TF21"/>
      <c r="TG21"/>
      <c r="TH21"/>
      <c r="TI21"/>
      <c r="TJ21"/>
      <c r="TK21"/>
      <c r="TL21"/>
      <c r="TM21"/>
      <c r="TN21"/>
      <c r="TO21"/>
      <c r="TP21"/>
      <c r="TQ21"/>
      <c r="TR21"/>
      <c r="TS21"/>
      <c r="TT21"/>
      <c r="TU21"/>
      <c r="TV21"/>
      <c r="TW21"/>
      <c r="TX21"/>
      <c r="TY21"/>
      <c r="TZ21"/>
      <c r="UA21"/>
      <c r="UB21"/>
      <c r="UC21"/>
      <c r="UD21"/>
      <c r="UE21"/>
      <c r="UF21"/>
      <c r="UG21"/>
      <c r="UH21"/>
      <c r="UI21"/>
      <c r="UJ21"/>
      <c r="UK21"/>
      <c r="UL21"/>
      <c r="UM21"/>
      <c r="UN21"/>
      <c r="UO21"/>
      <c r="UP21"/>
      <c r="UQ21"/>
      <c r="UR21"/>
      <c r="US21"/>
      <c r="UT21"/>
      <c r="UU21"/>
      <c r="UV21"/>
      <c r="UW21"/>
      <c r="UX21"/>
      <c r="UY21"/>
      <c r="UZ21"/>
      <c r="VA21"/>
      <c r="VB21"/>
      <c r="VC21"/>
      <c r="VD21"/>
      <c r="VE21"/>
      <c r="VF21"/>
      <c r="VG21"/>
      <c r="VH21"/>
      <c r="VI21"/>
      <c r="VJ21"/>
      <c r="VK21"/>
      <c r="VL21"/>
      <c r="VM21"/>
      <c r="VN21"/>
      <c r="VO21"/>
      <c r="VP21"/>
      <c r="VQ21"/>
      <c r="VR21"/>
      <c r="VS21"/>
      <c r="VT21"/>
      <c r="VU21"/>
      <c r="VV21"/>
      <c r="VW21"/>
      <c r="VX21"/>
      <c r="VY21"/>
      <c r="VZ21"/>
      <c r="WA21"/>
      <c r="WB21"/>
      <c r="WC21"/>
      <c r="WD21"/>
      <c r="WE21"/>
      <c r="WF21"/>
      <c r="WG21"/>
      <c r="WH21"/>
      <c r="WI21"/>
      <c r="WJ21"/>
      <c r="WK21"/>
      <c r="WL21"/>
      <c r="WM21"/>
      <c r="WN21"/>
      <c r="WO21"/>
      <c r="WP21"/>
      <c r="WQ21"/>
      <c r="WR21"/>
      <c r="WS21"/>
      <c r="WT21"/>
      <c r="WU21"/>
      <c r="WV21"/>
      <c r="WW21"/>
      <c r="WX21"/>
      <c r="WY21"/>
      <c r="WZ21"/>
      <c r="XA21"/>
      <c r="XB21"/>
      <c r="XC21"/>
      <c r="XD21"/>
      <c r="XE21"/>
      <c r="XF21"/>
      <c r="XG21"/>
      <c r="XH21"/>
      <c r="XI21"/>
      <c r="XJ21"/>
      <c r="XK21"/>
      <c r="XL21"/>
      <c r="XM21"/>
      <c r="XN21"/>
      <c r="XO21"/>
      <c r="XP21"/>
      <c r="XQ21"/>
      <c r="XR21"/>
      <c r="XS21"/>
      <c r="XT21"/>
      <c r="XU21"/>
      <c r="XV21"/>
      <c r="XW21"/>
      <c r="XX21"/>
      <c r="XY21"/>
      <c r="XZ21"/>
      <c r="YA21"/>
      <c r="YB21"/>
      <c r="YC21"/>
      <c r="YD21"/>
      <c r="YE21"/>
      <c r="YF21"/>
      <c r="YG21"/>
      <c r="YH21"/>
      <c r="YI21"/>
      <c r="YJ21"/>
      <c r="YK21"/>
      <c r="YL21"/>
      <c r="YM21"/>
      <c r="YN21"/>
      <c r="YO21"/>
      <c r="YP21"/>
      <c r="YQ21"/>
      <c r="YR21"/>
      <c r="YS21"/>
      <c r="YT21"/>
      <c r="YU21"/>
      <c r="YV21"/>
      <c r="YW21"/>
      <c r="YX21"/>
      <c r="YY21"/>
      <c r="YZ21"/>
      <c r="ZA21"/>
      <c r="ZB21"/>
      <c r="ZC21"/>
      <c r="ZD21"/>
      <c r="ZE21"/>
      <c r="ZF21"/>
      <c r="ZG21"/>
      <c r="ZH21"/>
      <c r="ZI21"/>
      <c r="ZJ21"/>
      <c r="ZK21"/>
      <c r="ZL21"/>
      <c r="ZM21"/>
      <c r="ZN21"/>
      <c r="ZO21"/>
      <c r="ZP21"/>
      <c r="ZQ21"/>
      <c r="ZR21"/>
      <c r="ZS21"/>
      <c r="ZT21"/>
      <c r="ZU21"/>
      <c r="ZV21"/>
      <c r="ZW21"/>
      <c r="ZX21"/>
      <c r="ZY21"/>
      <c r="ZZ21"/>
      <c r="AAA21"/>
      <c r="AAB21"/>
      <c r="AAC21"/>
      <c r="AAD21"/>
      <c r="AAE21"/>
      <c r="AAF21"/>
      <c r="AAG21"/>
      <c r="AAH21"/>
      <c r="AAI21"/>
      <c r="AAJ21"/>
      <c r="AAK21"/>
      <c r="AAL21"/>
      <c r="AAM21"/>
      <c r="AAN21"/>
      <c r="AAO21"/>
      <c r="AAP21"/>
      <c r="AAQ21"/>
      <c r="AAR21"/>
      <c r="AAS21"/>
      <c r="AAT21"/>
      <c r="AAU21"/>
      <c r="AAV21"/>
      <c r="AAW21"/>
      <c r="AAX21"/>
      <c r="AAY21"/>
      <c r="AAZ21"/>
      <c r="ABA21"/>
      <c r="ABB21"/>
      <c r="ABC21"/>
      <c r="ABD21"/>
      <c r="ABE21"/>
      <c r="ABF21"/>
      <c r="ABG21"/>
      <c r="ABH21"/>
      <c r="ABI21"/>
      <c r="ABJ21"/>
      <c r="ABK21"/>
      <c r="ABL21"/>
      <c r="ABM21"/>
      <c r="ABN21"/>
      <c r="ABO21"/>
      <c r="ABP21"/>
      <c r="ABQ21"/>
      <c r="ABR21"/>
      <c r="ABS21"/>
      <c r="ABT21"/>
      <c r="ABU21"/>
      <c r="ABV21"/>
      <c r="ABW21"/>
      <c r="ABX21"/>
      <c r="ABY21"/>
      <c r="ABZ21"/>
      <c r="ACA21"/>
      <c r="ACB21"/>
      <c r="ACC21"/>
      <c r="ACD21"/>
      <c r="ACE21"/>
      <c r="ACF21"/>
      <c r="ACG21"/>
      <c r="ACH21"/>
      <c r="ACI21"/>
      <c r="ACJ21"/>
      <c r="ACK21"/>
      <c r="ACL21"/>
      <c r="ACM21"/>
      <c r="ACN21"/>
      <c r="ACO21"/>
      <c r="ACP21"/>
      <c r="ACQ21"/>
      <c r="ACR21"/>
      <c r="ACS21"/>
      <c r="ACT21"/>
      <c r="ACU21"/>
      <c r="ACV21"/>
      <c r="ACW21"/>
      <c r="ACX21"/>
      <c r="ACY21"/>
      <c r="ACZ21"/>
      <c r="ADA21"/>
      <c r="ADB21"/>
      <c r="ADC21"/>
      <c r="ADD21"/>
      <c r="ADE21"/>
      <c r="ADF21"/>
      <c r="ADG21"/>
      <c r="ADH21"/>
      <c r="ADI21"/>
      <c r="ADJ21"/>
      <c r="ADK21"/>
      <c r="ADL21"/>
      <c r="ADM21"/>
      <c r="ADN21"/>
      <c r="ADO21"/>
      <c r="ADP21"/>
      <c r="ADQ21"/>
      <c r="ADR21"/>
      <c r="ADS21"/>
      <c r="ADT21"/>
      <c r="ADU21"/>
      <c r="ADV21"/>
      <c r="ADW21"/>
      <c r="ADX21"/>
      <c r="ADY21"/>
      <c r="ADZ21"/>
      <c r="AEA21"/>
      <c r="AEB21"/>
      <c r="AEC21"/>
      <c r="AED21"/>
      <c r="AEE21"/>
      <c r="AEF21"/>
      <c r="AEG21"/>
      <c r="AEH21"/>
      <c r="AEI21"/>
      <c r="AEJ21"/>
      <c r="AEK21"/>
      <c r="AEL21"/>
      <c r="AEM21"/>
      <c r="AEN21"/>
      <c r="AEO21"/>
      <c r="AEP21"/>
      <c r="AEQ21"/>
      <c r="AER21"/>
      <c r="AES21"/>
      <c r="AET21"/>
      <c r="AEU21"/>
      <c r="AEV21"/>
      <c r="AEW21"/>
      <c r="AEX21"/>
      <c r="AEY21"/>
      <c r="AEZ21"/>
      <c r="AFA21"/>
      <c r="AFB21"/>
      <c r="AFC21"/>
      <c r="AFD21"/>
      <c r="AFE21"/>
      <c r="AFF21"/>
      <c r="AFG21"/>
      <c r="AFH21"/>
      <c r="AFI21"/>
      <c r="AFJ21"/>
      <c r="AFK21"/>
      <c r="AFL21"/>
      <c r="AFM21"/>
      <c r="AFN21"/>
      <c r="AFO21"/>
      <c r="AFP21"/>
      <c r="AFQ21"/>
      <c r="AFR21"/>
      <c r="AFS21"/>
      <c r="AFT21"/>
      <c r="AFU21"/>
      <c r="AFV21"/>
      <c r="AFW21"/>
      <c r="AFX21"/>
      <c r="AFY21"/>
      <c r="AFZ21"/>
      <c r="AGA21"/>
      <c r="AGB21"/>
      <c r="AGC21"/>
      <c r="AGD21"/>
      <c r="AGE21"/>
      <c r="AGF21"/>
      <c r="AGG21"/>
      <c r="AGH21"/>
      <c r="AGI21"/>
      <c r="AGJ21"/>
      <c r="AGK21"/>
      <c r="AGL21"/>
      <c r="AGM21"/>
      <c r="AGN21"/>
      <c r="AGO21"/>
      <c r="AGP21"/>
      <c r="AGQ21"/>
      <c r="AGR21"/>
      <c r="AGS21"/>
      <c r="AGT21"/>
      <c r="AGU21"/>
      <c r="AGV21"/>
      <c r="AGW21"/>
      <c r="AGX21"/>
      <c r="AGY21"/>
      <c r="AGZ21"/>
      <c r="AHA21"/>
      <c r="AHB21"/>
      <c r="AHC21"/>
      <c r="AHD21"/>
      <c r="AHE21"/>
      <c r="AHF21"/>
      <c r="AHG21"/>
      <c r="AHH21"/>
      <c r="AHI21"/>
      <c r="AHJ21"/>
      <c r="AHK21"/>
      <c r="AHL21"/>
      <c r="AHM21"/>
      <c r="AHN21"/>
      <c r="AHO21"/>
      <c r="AHP21"/>
      <c r="AHQ21"/>
      <c r="AHR21"/>
      <c r="AHS21"/>
      <c r="AHT21"/>
      <c r="AHU21"/>
      <c r="AHV21"/>
      <c r="AHW21"/>
      <c r="AHX21"/>
      <c r="AHY21"/>
      <c r="AHZ21"/>
      <c r="AIA21"/>
      <c r="AIB21"/>
      <c r="AIC21"/>
      <c r="AID21"/>
      <c r="AIE21"/>
      <c r="AIF21"/>
      <c r="AIG21"/>
      <c r="AIH21"/>
      <c r="AII21"/>
      <c r="AIJ21"/>
      <c r="AIK21"/>
      <c r="AIL21"/>
      <c r="AIM21"/>
      <c r="AIN21"/>
      <c r="AIO21"/>
      <c r="AIP21"/>
      <c r="AIQ21"/>
      <c r="AIR21"/>
      <c r="AIS21"/>
      <c r="AIT21"/>
      <c r="AIU21"/>
      <c r="AIV21"/>
      <c r="AIW21"/>
      <c r="AIX21"/>
      <c r="AIY21"/>
      <c r="AIZ21"/>
      <c r="AJA21"/>
      <c r="AJB21"/>
      <c r="AJC21"/>
      <c r="AJD21"/>
      <c r="AJE21"/>
      <c r="AJF21"/>
      <c r="AJG21"/>
      <c r="AJH21"/>
      <c r="AJI21"/>
      <c r="AJJ21"/>
      <c r="AJK21"/>
      <c r="AJL21"/>
      <c r="AJM21"/>
      <c r="AJN21"/>
      <c r="AJO21"/>
      <c r="AJP21"/>
      <c r="AJQ21"/>
      <c r="AJR21"/>
      <c r="AJS21"/>
      <c r="AJT21"/>
      <c r="AJU21"/>
      <c r="AJV21"/>
      <c r="AJW21"/>
      <c r="AJX21"/>
      <c r="AJY21"/>
      <c r="AJZ21"/>
      <c r="AKA21"/>
      <c r="AKB21"/>
      <c r="AKC21"/>
      <c r="AKD21"/>
      <c r="AKE21"/>
      <c r="AKF21"/>
      <c r="AKG21"/>
      <c r="AKH21"/>
      <c r="AKI21"/>
      <c r="AKJ21"/>
      <c r="AKK21"/>
      <c r="AKL21"/>
      <c r="AKM21"/>
      <c r="AKN21"/>
      <c r="AKO21"/>
      <c r="AKP21"/>
      <c r="AKQ21"/>
      <c r="AKR21"/>
      <c r="AKS21"/>
      <c r="AKT21"/>
      <c r="AKU21"/>
      <c r="AKV21"/>
      <c r="AKW21"/>
      <c r="AKX21"/>
      <c r="AKY21"/>
      <c r="AKZ21"/>
      <c r="ALA21"/>
      <c r="ALB21"/>
      <c r="ALC21"/>
      <c r="ALD21"/>
      <c r="ALE21"/>
      <c r="ALF21"/>
      <c r="ALG21"/>
      <c r="ALH21"/>
      <c r="ALI21"/>
      <c r="ALJ21"/>
      <c r="ALK21"/>
      <c r="ALL21"/>
      <c r="ALM21"/>
      <c r="ALN21"/>
      <c r="ALO21"/>
      <c r="ALP21"/>
      <c r="ALQ21"/>
      <c r="ALR21"/>
      <c r="ALS21"/>
      <c r="ALT21"/>
      <c r="ALU21"/>
      <c r="ALV21"/>
      <c r="ALW21"/>
      <c r="ALX21"/>
      <c r="ALY21"/>
      <c r="ALZ21"/>
      <c r="AMA21"/>
      <c r="AMB21"/>
      <c r="AMC21"/>
      <c r="AMD21"/>
      <c r="AME21"/>
      <c r="AMF21"/>
      <c r="AMG21"/>
      <c r="AMH21"/>
      <c r="AMI21"/>
      <c r="AMJ21"/>
      <c r="AMK21"/>
      <c r="AML21"/>
      <c r="AMM21"/>
      <c r="AMN21"/>
      <c r="AMO21"/>
      <c r="AMP21"/>
      <c r="AMQ21"/>
      <c r="AMR21"/>
      <c r="AMS21"/>
      <c r="AMT21"/>
      <c r="AMU21"/>
      <c r="AMV21"/>
      <c r="AMW21"/>
      <c r="AMX21"/>
      <c r="AMY21"/>
      <c r="AMZ21"/>
      <c r="ANA21"/>
      <c r="ANB21"/>
      <c r="ANC21"/>
      <c r="AND21"/>
      <c r="ANE21"/>
      <c r="ANF21"/>
      <c r="ANG21"/>
      <c r="ANH21"/>
      <c r="ANI21"/>
      <c r="ANJ21"/>
      <c r="ANK21"/>
      <c r="ANL21"/>
      <c r="ANM21"/>
      <c r="ANN21"/>
      <c r="ANO21"/>
      <c r="ANP21"/>
      <c r="ANQ21"/>
      <c r="ANR21"/>
      <c r="ANS21"/>
      <c r="ANT21"/>
      <c r="ANU21"/>
      <c r="ANV21"/>
      <c r="ANW21"/>
      <c r="ANX21"/>
      <c r="ANY21"/>
      <c r="ANZ21"/>
      <c r="AOA21"/>
      <c r="AOB21"/>
      <c r="AOC21"/>
      <c r="AOD21"/>
      <c r="AOE21"/>
      <c r="AOF21"/>
      <c r="AOG21"/>
      <c r="AOH21"/>
      <c r="AOI21"/>
      <c r="AOJ21"/>
      <c r="AOK21"/>
      <c r="AOL21"/>
      <c r="AOM21"/>
      <c r="AON21"/>
      <c r="AOO21"/>
      <c r="AOP21"/>
      <c r="AOQ21"/>
      <c r="AOR21"/>
      <c r="AOS21"/>
      <c r="AOT21"/>
      <c r="AOU21"/>
      <c r="AOV21"/>
      <c r="AOW21"/>
      <c r="AOX21"/>
      <c r="AOY21"/>
      <c r="AOZ21"/>
      <c r="APA21"/>
      <c r="APB21"/>
      <c r="APC21"/>
      <c r="APD21"/>
      <c r="APE21"/>
      <c r="APF21"/>
      <c r="APG21"/>
      <c r="APH21"/>
      <c r="API21"/>
      <c r="APJ21"/>
      <c r="APK21"/>
      <c r="APL21"/>
      <c r="APM21"/>
      <c r="APN21"/>
      <c r="APO21"/>
      <c r="APP21"/>
      <c r="APQ21"/>
      <c r="APR21"/>
      <c r="APS21"/>
      <c r="APT21"/>
      <c r="APU21"/>
      <c r="APV21"/>
      <c r="APW21"/>
      <c r="APX21"/>
      <c r="APY21"/>
      <c r="APZ21"/>
      <c r="AQA21"/>
      <c r="AQB21"/>
      <c r="AQC21"/>
      <c r="AQD21"/>
      <c r="AQE21"/>
      <c r="AQF21"/>
      <c r="AQG21"/>
      <c r="AQH21"/>
      <c r="AQI21"/>
      <c r="AQJ21"/>
      <c r="AQK21"/>
      <c r="AQL21"/>
      <c r="AQM21"/>
      <c r="AQN21"/>
      <c r="AQO21"/>
      <c r="AQP21"/>
      <c r="AQQ21"/>
      <c r="AQR21"/>
      <c r="AQS21"/>
      <c r="AQT21"/>
      <c r="AQU21"/>
      <c r="AQV21"/>
      <c r="AQW21"/>
      <c r="AQX21"/>
      <c r="AQY21"/>
      <c r="AQZ21"/>
      <c r="ARA21"/>
      <c r="ARB21"/>
      <c r="ARC21"/>
      <c r="ARD21"/>
      <c r="ARE21"/>
      <c r="ARF21"/>
      <c r="ARG21"/>
      <c r="ARH21"/>
      <c r="ARI21"/>
      <c r="ARJ21"/>
      <c r="ARK21"/>
      <c r="ARL21"/>
      <c r="ARM21"/>
      <c r="ARN21"/>
      <c r="ARO21"/>
      <c r="ARP21"/>
      <c r="ARQ21"/>
      <c r="ARR21"/>
      <c r="ARS21"/>
      <c r="ART21"/>
      <c r="ARU21"/>
      <c r="ARV21"/>
      <c r="ARW21"/>
      <c r="ARX21"/>
      <c r="ARY21"/>
      <c r="ARZ21"/>
      <c r="ASA21"/>
      <c r="ASB21"/>
      <c r="ASC21"/>
      <c r="ASD21"/>
      <c r="ASE21"/>
      <c r="ASF21"/>
      <c r="ASG21"/>
      <c r="ASH21"/>
      <c r="ASI21"/>
      <c r="ASJ21"/>
      <c r="ASK21"/>
      <c r="ASL21"/>
      <c r="ASM21"/>
      <c r="ASN21"/>
      <c r="ASO21"/>
      <c r="ASP21"/>
      <c r="ASQ21"/>
      <c r="ASR21"/>
      <c r="ASS21"/>
      <c r="AST21"/>
      <c r="ASU21"/>
      <c r="ASV21"/>
      <c r="ASW21"/>
      <c r="ASX21"/>
      <c r="ASY21"/>
      <c r="ASZ21"/>
      <c r="ATA21"/>
      <c r="ATB21"/>
      <c r="ATC21"/>
      <c r="ATD21"/>
      <c r="ATE21"/>
      <c r="ATF21"/>
      <c r="ATG21"/>
      <c r="ATH21"/>
      <c r="ATI21"/>
      <c r="ATJ21"/>
      <c r="ATK21"/>
      <c r="ATL21"/>
      <c r="ATM21"/>
      <c r="ATN21"/>
      <c r="ATO21"/>
      <c r="ATP21"/>
      <c r="ATQ21"/>
      <c r="ATR21"/>
      <c r="ATS21"/>
      <c r="ATT21"/>
      <c r="ATU21"/>
      <c r="ATV21"/>
      <c r="ATW21"/>
      <c r="ATX21"/>
      <c r="ATY21"/>
      <c r="ATZ21"/>
      <c r="AUA21"/>
      <c r="AUB21"/>
      <c r="AUC21"/>
      <c r="AUD21"/>
      <c r="AUE21"/>
      <c r="AUF21"/>
      <c r="AUG21"/>
      <c r="AUH21"/>
      <c r="AUI21"/>
      <c r="AUJ21"/>
      <c r="AUK21"/>
      <c r="AUL21"/>
      <c r="AUM21"/>
      <c r="AUN21"/>
      <c r="AUO21"/>
      <c r="AUP21"/>
      <c r="AUQ21"/>
      <c r="AUR21"/>
      <c r="AUS21"/>
      <c r="AUT21"/>
      <c r="AUU21"/>
      <c r="AUV21"/>
      <c r="AUW21"/>
      <c r="AUX21"/>
      <c r="AUY21"/>
      <c r="AUZ21"/>
      <c r="AVA21"/>
      <c r="AVB21"/>
      <c r="AVC21"/>
      <c r="AVD21"/>
      <c r="AVE21"/>
      <c r="AVF21"/>
      <c r="AVG21"/>
      <c r="AVH21"/>
      <c r="AVI21"/>
      <c r="AVJ21"/>
      <c r="AVK21"/>
      <c r="AVL21"/>
      <c r="AVM21"/>
      <c r="AVN21"/>
      <c r="AVO21"/>
      <c r="AVP21"/>
      <c r="AVQ21"/>
      <c r="AVR21"/>
      <c r="AVS21"/>
      <c r="AVT21"/>
      <c r="AVU21"/>
      <c r="AVV21"/>
      <c r="AVW21"/>
      <c r="AVX21"/>
      <c r="AVY21"/>
      <c r="AVZ21"/>
      <c r="AWA21"/>
      <c r="AWB21"/>
      <c r="AWC21"/>
      <c r="AWD21"/>
      <c r="AWE21"/>
      <c r="AWF21"/>
      <c r="AWG21"/>
      <c r="AWH21"/>
      <c r="AWI21"/>
      <c r="AWJ21"/>
      <c r="AWK21"/>
      <c r="AWL21"/>
      <c r="AWM21"/>
      <c r="AWN21"/>
      <c r="AWO21"/>
      <c r="AWP21"/>
      <c r="AWQ21"/>
      <c r="AWR21"/>
      <c r="AWS21"/>
      <c r="AWT21"/>
      <c r="AWU21"/>
      <c r="AWV21"/>
      <c r="AWW21"/>
      <c r="AWX21"/>
      <c r="AWY21"/>
      <c r="AWZ21"/>
      <c r="AXA21"/>
      <c r="AXB21"/>
      <c r="AXC21"/>
      <c r="AXD21"/>
      <c r="AXE21"/>
      <c r="AXF21"/>
      <c r="AXG21"/>
      <c r="AXH21"/>
      <c r="AXI21"/>
      <c r="AXJ21"/>
      <c r="AXK21"/>
      <c r="AXL21"/>
      <c r="AXM21"/>
      <c r="AXN21"/>
      <c r="AXO21"/>
      <c r="AXP21"/>
      <c r="AXQ21"/>
      <c r="AXR21"/>
      <c r="AXS21"/>
      <c r="AXT21"/>
      <c r="AXU21"/>
      <c r="AXV21"/>
      <c r="AXW21"/>
      <c r="AXX21"/>
      <c r="AXY21"/>
      <c r="AXZ21"/>
      <c r="AYA21"/>
      <c r="AYB21"/>
      <c r="AYC21"/>
      <c r="AYD21"/>
      <c r="AYE21"/>
      <c r="AYF21"/>
      <c r="AYG21"/>
      <c r="AYH21"/>
      <c r="AYI21"/>
      <c r="AYJ21"/>
      <c r="AYK21"/>
      <c r="AYL21"/>
      <c r="AYM21"/>
      <c r="AYN21"/>
      <c r="AYO21"/>
      <c r="AYP21"/>
      <c r="AYQ21"/>
      <c r="AYR21"/>
      <c r="AYS21"/>
      <c r="AYT21"/>
      <c r="AYU21"/>
      <c r="AYV21"/>
      <c r="AYW21"/>
      <c r="AYX21"/>
      <c r="AYY21"/>
      <c r="AYZ21"/>
      <c r="AZA21"/>
      <c r="AZB21"/>
      <c r="AZC21"/>
      <c r="AZD21"/>
      <c r="AZE21"/>
      <c r="AZF21"/>
      <c r="AZG21"/>
      <c r="AZH21"/>
      <c r="AZI21"/>
      <c r="AZJ21"/>
      <c r="AZK21"/>
      <c r="AZL21"/>
      <c r="AZM21"/>
      <c r="AZN21"/>
      <c r="AZO21"/>
      <c r="AZP21"/>
      <c r="AZQ21"/>
      <c r="AZR21"/>
      <c r="AZS21"/>
      <c r="AZT21"/>
      <c r="AZU21"/>
      <c r="AZV21"/>
      <c r="AZW21"/>
      <c r="AZX21"/>
      <c r="AZY21"/>
      <c r="AZZ21"/>
      <c r="BAA21"/>
      <c r="BAB21"/>
      <c r="BAC21"/>
      <c r="BAD21"/>
      <c r="BAE21"/>
      <c r="BAF21"/>
      <c r="BAG21"/>
      <c r="BAH21"/>
      <c r="BAI21"/>
      <c r="BAJ21"/>
      <c r="BAK21"/>
      <c r="BAL21"/>
      <c r="BAM21"/>
      <c r="BAN21"/>
      <c r="BAO21"/>
      <c r="BAP21"/>
      <c r="BAQ21"/>
      <c r="BAR21"/>
      <c r="BAS21"/>
      <c r="BAT21"/>
      <c r="BAU21"/>
      <c r="BAV21"/>
      <c r="BAW21"/>
      <c r="BAX21"/>
      <c r="BAY21"/>
      <c r="BAZ21"/>
      <c r="BBA21"/>
      <c r="BBB21"/>
      <c r="BBC21"/>
      <c r="BBD21"/>
      <c r="BBE21"/>
      <c r="BBF21"/>
      <c r="BBG21"/>
      <c r="BBH21"/>
      <c r="BBI21"/>
      <c r="BBJ21"/>
      <c r="BBK21"/>
      <c r="BBL21"/>
      <c r="BBM21"/>
      <c r="BBN21"/>
      <c r="BBO21"/>
      <c r="BBP21"/>
      <c r="BBQ21"/>
      <c r="BBR21"/>
      <c r="BBS21"/>
      <c r="BBT21"/>
      <c r="BBU21"/>
      <c r="BBV21"/>
      <c r="BBW21"/>
      <c r="BBX21"/>
      <c r="BBY21"/>
      <c r="BBZ21"/>
      <c r="BCA21"/>
      <c r="BCB21"/>
      <c r="BCC21"/>
      <c r="BCD21"/>
      <c r="BCE21"/>
      <c r="BCF21"/>
      <c r="BCG21"/>
      <c r="BCH21"/>
      <c r="BCI21"/>
      <c r="BCJ21"/>
      <c r="BCK21"/>
      <c r="BCL21"/>
      <c r="BCM21"/>
      <c r="BCN21"/>
      <c r="BCO21"/>
      <c r="BCP21"/>
      <c r="BCQ21"/>
      <c r="BCR21"/>
      <c r="BCS21"/>
      <c r="BCT21"/>
      <c r="BCU21"/>
      <c r="BCV21"/>
      <c r="BCW21"/>
      <c r="BCX21"/>
      <c r="BCY21"/>
      <c r="BCZ21"/>
      <c r="BDA21"/>
      <c r="BDB21"/>
      <c r="BDC21"/>
      <c r="BDD21"/>
      <c r="BDE21"/>
      <c r="BDF21"/>
      <c r="BDG21"/>
      <c r="BDH21"/>
      <c r="BDI21"/>
      <c r="BDJ21"/>
      <c r="BDK21"/>
      <c r="BDL21"/>
      <c r="BDM21"/>
      <c r="BDN21"/>
      <c r="BDO21"/>
      <c r="BDP21"/>
      <c r="BDQ21"/>
      <c r="BDR21"/>
      <c r="BDS21"/>
      <c r="BDT21"/>
      <c r="BDU21"/>
      <c r="BDV21"/>
      <c r="BDW21"/>
      <c r="BDX21"/>
      <c r="BDY21"/>
      <c r="BDZ21"/>
      <c r="BEA21"/>
      <c r="BEB21"/>
      <c r="BEC21"/>
      <c r="BED21"/>
      <c r="BEE21"/>
      <c r="BEF21"/>
      <c r="BEG21"/>
      <c r="BEH21"/>
      <c r="BEI21"/>
      <c r="BEJ21"/>
      <c r="BEK21"/>
      <c r="BEL21"/>
      <c r="BEM21"/>
      <c r="BEN21"/>
      <c r="BEO21"/>
      <c r="BEP21"/>
      <c r="BEQ21"/>
      <c r="BER21"/>
      <c r="BES21"/>
      <c r="BET21"/>
      <c r="BEU21"/>
      <c r="BEV21"/>
      <c r="BEW21"/>
      <c r="BEX21"/>
      <c r="BEY21"/>
      <c r="BEZ21"/>
      <c r="BFA21"/>
      <c r="BFB21"/>
      <c r="BFC21"/>
      <c r="BFD21"/>
      <c r="BFE21"/>
      <c r="BFF21"/>
      <c r="BFG21"/>
      <c r="BFH21"/>
      <c r="BFI21"/>
      <c r="BFJ21"/>
      <c r="BFK21"/>
      <c r="BFL21"/>
      <c r="BFM21"/>
      <c r="BFN21"/>
      <c r="BFO21"/>
      <c r="BFP21"/>
      <c r="BFQ21"/>
      <c r="BFR21"/>
      <c r="BFS21"/>
      <c r="BFT21"/>
      <c r="BFU21"/>
      <c r="BFV21"/>
      <c r="BFW21"/>
      <c r="BFX21"/>
      <c r="BFY21"/>
      <c r="BFZ21"/>
      <c r="BGA21"/>
      <c r="BGB21"/>
      <c r="BGC21"/>
      <c r="BGD21"/>
      <c r="BGE21"/>
      <c r="BGF21"/>
      <c r="BGG21"/>
      <c r="BGH21"/>
      <c r="BGI21"/>
      <c r="BGJ21"/>
      <c r="BGK21"/>
      <c r="BGL21"/>
      <c r="BGM21"/>
      <c r="BGN21"/>
      <c r="BGO21"/>
      <c r="BGP21"/>
      <c r="BGQ21"/>
      <c r="BGR21"/>
      <c r="BGS21"/>
      <c r="BGT21"/>
      <c r="BGU21"/>
      <c r="BGV21"/>
      <c r="BGW21"/>
      <c r="BGX21"/>
      <c r="BGY21"/>
      <c r="BGZ21"/>
      <c r="BHA21"/>
      <c r="BHB21"/>
      <c r="BHC21"/>
      <c r="BHD21"/>
      <c r="BHE21"/>
      <c r="BHF21"/>
      <c r="BHG21"/>
      <c r="BHH21"/>
      <c r="BHI21"/>
      <c r="BHJ21"/>
      <c r="BHK21"/>
      <c r="BHL21"/>
      <c r="BHM21"/>
      <c r="BHN21"/>
      <c r="BHO21"/>
      <c r="BHP21"/>
      <c r="BHQ21"/>
      <c r="BHR21"/>
      <c r="BHS21"/>
      <c r="BHT21"/>
      <c r="BHU21"/>
      <c r="BHV21"/>
      <c r="BHW21"/>
      <c r="BHX21"/>
      <c r="BHY21"/>
      <c r="BHZ21"/>
      <c r="BIA21"/>
      <c r="BIB21"/>
      <c r="BIC21"/>
      <c r="BID21"/>
      <c r="BIE21"/>
      <c r="BIF21"/>
      <c r="BIG21"/>
      <c r="BIH21"/>
      <c r="BII21"/>
      <c r="BIJ21"/>
      <c r="BIK21"/>
      <c r="BIL21"/>
      <c r="BIM21"/>
      <c r="BIN21"/>
      <c r="BIO21"/>
      <c r="BIP21"/>
      <c r="BIQ21"/>
      <c r="BIR21"/>
      <c r="BIS21"/>
      <c r="BIT21"/>
      <c r="BIU21"/>
      <c r="BIV21"/>
      <c r="BIW21"/>
      <c r="BIX21"/>
      <c r="BIY21"/>
      <c r="BIZ21"/>
      <c r="BJA21"/>
      <c r="BJB21"/>
      <c r="BJC21"/>
      <c r="BJD21"/>
      <c r="BJE21"/>
      <c r="BJF21"/>
      <c r="BJG21"/>
      <c r="BJH21"/>
      <c r="BJI21"/>
      <c r="BJJ21"/>
      <c r="BJK21"/>
      <c r="BJL21"/>
      <c r="BJM21"/>
      <c r="BJN21"/>
      <c r="BJO21"/>
      <c r="BJP21"/>
      <c r="BJQ21"/>
      <c r="BJR21"/>
      <c r="BJS21"/>
      <c r="BJT21"/>
      <c r="BJU21"/>
      <c r="BJV21"/>
      <c r="BJW21"/>
      <c r="BJX21"/>
      <c r="BJY21"/>
      <c r="BJZ21"/>
      <c r="BKA21"/>
      <c r="BKB21"/>
      <c r="BKC21"/>
      <c r="BKD21"/>
      <c r="BKE21"/>
      <c r="BKF21"/>
      <c r="BKG21"/>
      <c r="BKH21"/>
      <c r="BKI21"/>
      <c r="BKJ21"/>
      <c r="BKK21"/>
      <c r="BKL21"/>
      <c r="BKM21"/>
      <c r="BKN21"/>
      <c r="BKO21"/>
      <c r="BKP21"/>
      <c r="BKQ21"/>
      <c r="BKR21"/>
      <c r="BKS21"/>
      <c r="BKT21"/>
      <c r="BKU21"/>
      <c r="BKV21"/>
      <c r="BKW21"/>
      <c r="BKX21"/>
      <c r="BKY21"/>
      <c r="BKZ21"/>
      <c r="BLA21"/>
      <c r="BLB21"/>
      <c r="BLC21"/>
      <c r="BLD21"/>
      <c r="BLE21"/>
      <c r="BLF21"/>
      <c r="BLG21"/>
      <c r="BLH21"/>
      <c r="BLI21"/>
      <c r="BLJ21"/>
      <c r="BLK21"/>
      <c r="BLL21"/>
      <c r="BLM21"/>
      <c r="BLN21"/>
      <c r="BLO21"/>
      <c r="BLP21"/>
      <c r="BLQ21"/>
      <c r="BLR21"/>
      <c r="BLS21"/>
      <c r="BLT21"/>
      <c r="BLU21"/>
      <c r="BLV21"/>
      <c r="BLW21"/>
      <c r="BLX21"/>
      <c r="BLY21"/>
      <c r="BLZ21"/>
      <c r="BMA21"/>
      <c r="BMB21"/>
      <c r="BMC21"/>
      <c r="BMD21"/>
      <c r="BME21"/>
      <c r="BMF21"/>
      <c r="BMG21"/>
      <c r="BMH21"/>
      <c r="BMI21"/>
      <c r="BMJ21"/>
      <c r="BMK21"/>
      <c r="BML21"/>
      <c r="BMM21"/>
      <c r="BMN21"/>
      <c r="BMO21"/>
      <c r="BMP21"/>
      <c r="BMQ21"/>
      <c r="BMR21"/>
      <c r="BMS21"/>
      <c r="BMT21"/>
      <c r="BMU21"/>
      <c r="BMV21"/>
      <c r="BMW21"/>
      <c r="BMX21"/>
      <c r="BMY21"/>
      <c r="BMZ21"/>
      <c r="BNA21"/>
      <c r="BNB21"/>
      <c r="BNC21"/>
      <c r="BND21"/>
      <c r="BNE21"/>
      <c r="BNF21"/>
      <c r="BNG21"/>
      <c r="BNH21"/>
      <c r="BNI21"/>
      <c r="BNJ21"/>
      <c r="BNK21"/>
      <c r="BNL21"/>
      <c r="BNM21"/>
      <c r="BNN21"/>
      <c r="BNO21"/>
      <c r="BNP21"/>
      <c r="BNQ21"/>
      <c r="BNR21"/>
      <c r="BNS21"/>
      <c r="BNT21"/>
      <c r="BNU21"/>
      <c r="BNV21"/>
      <c r="BNW21"/>
      <c r="BNX21"/>
      <c r="BNY21"/>
      <c r="BNZ21"/>
      <c r="BOA21"/>
      <c r="BOB21"/>
      <c r="BOC21"/>
      <c r="BOD21"/>
      <c r="BOE21"/>
      <c r="BOF21"/>
      <c r="BOG21"/>
      <c r="BOH21"/>
      <c r="BOI21"/>
      <c r="BOJ21"/>
      <c r="BOK21"/>
      <c r="BOL21"/>
      <c r="BOM21"/>
      <c r="BON21"/>
      <c r="BOO21"/>
      <c r="BOP21"/>
      <c r="BOQ21"/>
      <c r="BOR21"/>
      <c r="BOS21"/>
      <c r="BOT21"/>
      <c r="BOU21"/>
      <c r="BOV21"/>
      <c r="BOW21"/>
      <c r="BOX21"/>
      <c r="BOY21"/>
      <c r="BOZ21"/>
      <c r="BPA21"/>
      <c r="BPB21"/>
      <c r="BPC21"/>
      <c r="BPD21"/>
      <c r="BPE21"/>
      <c r="BPF21"/>
      <c r="BPG21"/>
      <c r="BPH21"/>
      <c r="BPI21"/>
      <c r="BPJ21"/>
      <c r="BPK21"/>
      <c r="BPL21"/>
      <c r="BPM21"/>
      <c r="BPN21"/>
      <c r="BPO21"/>
      <c r="BPP21"/>
      <c r="BPQ21"/>
      <c r="BPR21"/>
      <c r="BPS21"/>
      <c r="BPT21"/>
      <c r="BPU21"/>
      <c r="BPV21"/>
      <c r="BPW21"/>
      <c r="BPX21"/>
      <c r="BPY21"/>
      <c r="BPZ21"/>
      <c r="BQA21"/>
      <c r="BQB21"/>
      <c r="BQC21"/>
      <c r="BQD21"/>
      <c r="BQE21"/>
      <c r="BQF21"/>
      <c r="BQG21"/>
      <c r="BQH21"/>
      <c r="BQI21"/>
      <c r="BQJ21"/>
      <c r="BQK21"/>
      <c r="BQL21"/>
      <c r="BQM21"/>
      <c r="BQN21"/>
      <c r="BQO21"/>
      <c r="BQP21"/>
      <c r="BQQ21"/>
      <c r="BQR21"/>
      <c r="BQS21"/>
      <c r="BQT21"/>
      <c r="BQU21"/>
      <c r="BQV21"/>
      <c r="BQW21"/>
      <c r="BQX21"/>
      <c r="BQY21"/>
      <c r="BQZ21"/>
      <c r="BRA21"/>
      <c r="BRB21"/>
      <c r="BRC21"/>
      <c r="BRD21"/>
      <c r="BRE21"/>
      <c r="BRF21"/>
      <c r="BRG21"/>
      <c r="BRH21"/>
      <c r="BRI21"/>
      <c r="BRJ21"/>
      <c r="BRK21"/>
      <c r="BRL21"/>
      <c r="BRM21"/>
      <c r="BRN21"/>
      <c r="BRO21"/>
      <c r="BRP21"/>
      <c r="BRQ21"/>
      <c r="BRR21"/>
      <c r="BRS21"/>
      <c r="BRT21"/>
      <c r="BRU21"/>
      <c r="BRV21"/>
      <c r="BRW21"/>
      <c r="BRX21"/>
      <c r="BRY21"/>
      <c r="BRZ21"/>
      <c r="BSA21"/>
      <c r="BSB21"/>
      <c r="BSC21"/>
      <c r="BSD21"/>
      <c r="BSE21"/>
      <c r="BSF21"/>
      <c r="BSG21"/>
      <c r="BSH21"/>
      <c r="BSI21"/>
      <c r="BSJ21"/>
      <c r="BSK21"/>
      <c r="BSL21"/>
      <c r="BSM21"/>
      <c r="BSN21"/>
      <c r="BSO21"/>
      <c r="BSP21"/>
      <c r="BSQ21"/>
      <c r="BSR21"/>
      <c r="BSS21"/>
      <c r="BST21"/>
      <c r="BSU21"/>
      <c r="BSV21"/>
      <c r="BSW21"/>
      <c r="BSX21"/>
      <c r="BSY21"/>
      <c r="BSZ21"/>
      <c r="BTA21"/>
      <c r="BTB21"/>
      <c r="BTC21"/>
      <c r="BTD21"/>
      <c r="BTE21"/>
      <c r="BTF21"/>
      <c r="BTG21"/>
      <c r="BTH21"/>
      <c r="BTI21"/>
      <c r="BTJ21"/>
      <c r="BTK21"/>
      <c r="BTL21"/>
      <c r="BTM21"/>
      <c r="BTN21"/>
      <c r="BTO21"/>
      <c r="BTP21"/>
      <c r="BTQ21"/>
      <c r="BTR21"/>
      <c r="BTS21"/>
      <c r="BTT21"/>
      <c r="BTU21"/>
      <c r="BTV21"/>
      <c r="BTW21"/>
      <c r="BTX21"/>
      <c r="BTY21"/>
      <c r="BTZ21"/>
      <c r="BUA21"/>
      <c r="BUB21"/>
      <c r="BUC21"/>
      <c r="BUD21"/>
      <c r="BUE21"/>
      <c r="BUF21"/>
      <c r="BUG21"/>
      <c r="BUH21"/>
      <c r="BUI21"/>
      <c r="BUJ21"/>
      <c r="BUK21"/>
      <c r="BUL21"/>
      <c r="BUM21"/>
      <c r="BUN21"/>
      <c r="BUO21"/>
      <c r="BUP21"/>
      <c r="BUQ21"/>
      <c r="BUR21"/>
      <c r="BUS21"/>
      <c r="BUT21"/>
      <c r="BUU21"/>
      <c r="BUV21"/>
      <c r="BUW21"/>
      <c r="BUX21"/>
      <c r="BUY21"/>
      <c r="BUZ21"/>
      <c r="BVA21"/>
      <c r="BVB21"/>
      <c r="BVC21"/>
      <c r="BVD21"/>
      <c r="BVE21"/>
      <c r="BVF21"/>
      <c r="BVG21"/>
      <c r="BVH21"/>
      <c r="BVI21"/>
      <c r="BVJ21"/>
      <c r="BVK21"/>
      <c r="BVL21"/>
      <c r="BVM21"/>
      <c r="BVN21"/>
      <c r="BVO21"/>
      <c r="BVP21"/>
      <c r="BVQ21"/>
      <c r="BVR21"/>
      <c r="BVS21"/>
      <c r="BVT21"/>
      <c r="BVU21"/>
      <c r="BVV21"/>
      <c r="BVW21"/>
      <c r="BVX21"/>
      <c r="BVY21"/>
      <c r="BVZ21"/>
      <c r="BWA21"/>
      <c r="BWB21"/>
      <c r="BWC21"/>
      <c r="BWD21"/>
      <c r="BWE21"/>
      <c r="BWF21"/>
      <c r="BWG21"/>
      <c r="BWH21"/>
      <c r="BWI21"/>
      <c r="BWJ21"/>
      <c r="BWK21"/>
      <c r="BWL21"/>
      <c r="BWM21"/>
      <c r="BWN21"/>
      <c r="BWO21"/>
      <c r="BWP21"/>
      <c r="BWQ21"/>
      <c r="BWR21"/>
      <c r="BWS21"/>
      <c r="BWT21"/>
      <c r="BWU21"/>
      <c r="BWV21"/>
      <c r="BWW21"/>
      <c r="BWX21"/>
      <c r="BWY21"/>
      <c r="BWZ21"/>
      <c r="BXA21"/>
      <c r="BXB21"/>
      <c r="BXC21"/>
      <c r="BXD21"/>
      <c r="BXE21"/>
      <c r="BXF21"/>
      <c r="BXG21"/>
      <c r="BXH21"/>
      <c r="BXI21"/>
      <c r="BXJ21"/>
      <c r="BXK21"/>
      <c r="BXL21"/>
      <c r="BXM21"/>
      <c r="BXN21"/>
      <c r="BXO21"/>
      <c r="BXP21"/>
      <c r="BXQ21"/>
      <c r="BXR21"/>
      <c r="BXS21"/>
      <c r="BXT21"/>
      <c r="BXU21"/>
      <c r="BXV21"/>
      <c r="BXW21"/>
      <c r="BXX21"/>
      <c r="BXY21"/>
      <c r="BXZ21"/>
      <c r="BYA21"/>
      <c r="BYB21"/>
      <c r="BYC21"/>
      <c r="BYD21"/>
      <c r="BYE21"/>
      <c r="BYF21"/>
      <c r="BYG21"/>
      <c r="BYH21"/>
      <c r="BYI21"/>
      <c r="BYJ21"/>
      <c r="BYK21"/>
      <c r="BYL21"/>
      <c r="BYM21"/>
      <c r="BYN21"/>
      <c r="BYO21"/>
      <c r="BYP21"/>
      <c r="BYQ21"/>
      <c r="BYR21"/>
      <c r="BYS21"/>
      <c r="BYT21"/>
      <c r="BYU21"/>
      <c r="BYV21"/>
      <c r="BYW21"/>
      <c r="BYX21"/>
      <c r="BYY21"/>
      <c r="BYZ21"/>
      <c r="BZA21"/>
      <c r="BZB21"/>
      <c r="BZC21"/>
      <c r="BZD21"/>
      <c r="BZE21"/>
      <c r="BZF21"/>
      <c r="BZG21"/>
      <c r="BZH21"/>
      <c r="BZI21"/>
      <c r="BZJ21"/>
      <c r="BZK21"/>
      <c r="BZL21"/>
      <c r="BZM21"/>
      <c r="BZN21"/>
      <c r="BZO21"/>
      <c r="BZP21"/>
      <c r="BZQ21"/>
      <c r="BZR21"/>
      <c r="BZS21"/>
      <c r="BZT21"/>
      <c r="BZU21"/>
      <c r="BZV21"/>
      <c r="BZW21"/>
      <c r="BZX21"/>
      <c r="BZY21"/>
      <c r="BZZ21"/>
      <c r="CAA21"/>
      <c r="CAB21"/>
      <c r="CAC21"/>
      <c r="CAD21"/>
      <c r="CAE21"/>
      <c r="CAF21"/>
      <c r="CAG21"/>
      <c r="CAH21"/>
      <c r="CAI21"/>
      <c r="CAJ21"/>
      <c r="CAK21"/>
      <c r="CAL21"/>
      <c r="CAM21"/>
      <c r="CAN21"/>
      <c r="CAO21"/>
      <c r="CAP21"/>
      <c r="CAQ21"/>
      <c r="CAR21"/>
      <c r="CAS21"/>
      <c r="CAT21"/>
      <c r="CAU21"/>
      <c r="CAV21"/>
      <c r="CAW21"/>
      <c r="CAX21"/>
      <c r="CAY21"/>
      <c r="CAZ21"/>
      <c r="CBA21"/>
      <c r="CBB21"/>
      <c r="CBC21"/>
      <c r="CBD21"/>
      <c r="CBE21"/>
      <c r="CBF21"/>
      <c r="CBG21"/>
      <c r="CBH21"/>
      <c r="CBI21"/>
      <c r="CBJ21"/>
      <c r="CBK21"/>
      <c r="CBL21"/>
      <c r="CBM21"/>
      <c r="CBN21"/>
      <c r="CBO21"/>
      <c r="CBP21"/>
      <c r="CBQ21"/>
      <c r="CBR21"/>
      <c r="CBS21"/>
      <c r="CBT21"/>
      <c r="CBU21"/>
      <c r="CBV21"/>
      <c r="CBW21"/>
      <c r="CBX21"/>
      <c r="CBY21"/>
      <c r="CBZ21"/>
      <c r="CCA21"/>
      <c r="CCB21"/>
      <c r="CCC21"/>
      <c r="CCD21"/>
      <c r="CCE21"/>
      <c r="CCF21"/>
      <c r="CCG21"/>
      <c r="CCH21"/>
      <c r="CCI21"/>
      <c r="CCJ21"/>
      <c r="CCK21"/>
      <c r="CCL21"/>
      <c r="CCM21"/>
      <c r="CCN21"/>
      <c r="CCO21"/>
      <c r="CCP21"/>
      <c r="CCQ21"/>
      <c r="CCR21"/>
      <c r="CCS21"/>
      <c r="CCT21"/>
      <c r="CCU21"/>
      <c r="CCV21"/>
      <c r="CCW21"/>
      <c r="CCX21"/>
      <c r="CCY21"/>
      <c r="CCZ21"/>
      <c r="CDA21"/>
      <c r="CDB21"/>
      <c r="CDC21"/>
      <c r="CDD21"/>
      <c r="CDE21"/>
      <c r="CDF21"/>
      <c r="CDG21"/>
      <c r="CDH21"/>
      <c r="CDI21"/>
      <c r="CDJ21"/>
      <c r="CDK21"/>
      <c r="CDL21"/>
      <c r="CDM21"/>
      <c r="CDN21"/>
      <c r="CDO21"/>
      <c r="CDP21"/>
      <c r="CDQ21"/>
      <c r="CDR21"/>
      <c r="CDS21"/>
      <c r="CDT21"/>
      <c r="CDU21"/>
      <c r="CDV21"/>
      <c r="CDW21"/>
      <c r="CDX21"/>
      <c r="CDY21"/>
      <c r="CDZ21"/>
      <c r="CEA21"/>
      <c r="CEB21"/>
      <c r="CEC21"/>
      <c r="CED21"/>
      <c r="CEE21"/>
      <c r="CEF21"/>
      <c r="CEG21"/>
      <c r="CEH21"/>
      <c r="CEI21"/>
      <c r="CEJ21"/>
      <c r="CEK21"/>
      <c r="CEL21"/>
      <c r="CEM21"/>
      <c r="CEN21"/>
      <c r="CEO21"/>
      <c r="CEP21"/>
      <c r="CEQ21"/>
      <c r="CER21"/>
      <c r="CES21"/>
      <c r="CET21"/>
      <c r="CEU21"/>
      <c r="CEV21"/>
      <c r="CEW21"/>
      <c r="CEX21"/>
      <c r="CEY21"/>
      <c r="CEZ21"/>
      <c r="CFA21"/>
      <c r="CFB21"/>
      <c r="CFC21"/>
      <c r="CFD21"/>
      <c r="CFE21"/>
      <c r="CFF21"/>
      <c r="CFG21"/>
      <c r="CFH21"/>
      <c r="CFI21"/>
      <c r="CFJ21"/>
      <c r="CFK21"/>
      <c r="CFL21"/>
      <c r="CFM21"/>
      <c r="CFN21"/>
      <c r="CFO21"/>
      <c r="CFP21"/>
      <c r="CFQ21"/>
      <c r="CFR21"/>
      <c r="CFS21"/>
      <c r="CFT21"/>
      <c r="CFU21"/>
      <c r="CFV21"/>
      <c r="CFW21"/>
      <c r="CFX21"/>
      <c r="CFY21"/>
      <c r="CFZ21"/>
      <c r="CGA21"/>
      <c r="CGB21"/>
      <c r="CGC21"/>
      <c r="CGD21"/>
      <c r="CGE21"/>
      <c r="CGF21"/>
      <c r="CGG21"/>
      <c r="CGH21"/>
      <c r="CGI21"/>
      <c r="CGJ21"/>
      <c r="CGK21"/>
      <c r="CGL21"/>
      <c r="CGM21"/>
      <c r="CGN21"/>
      <c r="CGO21"/>
      <c r="CGP21"/>
      <c r="CGQ21"/>
      <c r="CGR21"/>
      <c r="CGS21"/>
      <c r="CGT21"/>
      <c r="CGU21"/>
      <c r="CGV21"/>
      <c r="CGW21"/>
      <c r="CGX21"/>
      <c r="CGY21"/>
      <c r="CGZ21"/>
      <c r="CHA21"/>
      <c r="CHB21"/>
      <c r="CHC21"/>
      <c r="CHD21"/>
      <c r="CHE21"/>
      <c r="CHF21"/>
      <c r="CHG21"/>
      <c r="CHH21"/>
      <c r="CHI21"/>
      <c r="CHJ21"/>
      <c r="CHK21"/>
      <c r="CHL21"/>
      <c r="CHM21"/>
      <c r="CHN21"/>
      <c r="CHO21"/>
      <c r="CHP21"/>
      <c r="CHQ21"/>
      <c r="CHR21"/>
      <c r="CHS21"/>
      <c r="CHT21"/>
      <c r="CHU21"/>
      <c r="CHV21"/>
      <c r="CHW21"/>
      <c r="CHX21"/>
      <c r="CHY21"/>
      <c r="CHZ21"/>
      <c r="CIA21"/>
      <c r="CIB21"/>
      <c r="CIC21"/>
      <c r="CID21"/>
      <c r="CIE21"/>
      <c r="CIF21"/>
      <c r="CIG21"/>
      <c r="CIH21"/>
      <c r="CII21"/>
      <c r="CIJ21"/>
      <c r="CIK21"/>
      <c r="CIL21"/>
      <c r="CIM21"/>
      <c r="CIN21"/>
      <c r="CIO21"/>
      <c r="CIP21"/>
      <c r="CIQ21"/>
      <c r="CIR21"/>
      <c r="CIS21"/>
      <c r="CIT21"/>
      <c r="CIU21"/>
      <c r="CIV21"/>
      <c r="CIW21"/>
      <c r="CIX21"/>
      <c r="CIY21"/>
      <c r="CIZ21"/>
      <c r="CJA21"/>
      <c r="CJB21"/>
      <c r="CJC21"/>
      <c r="CJD21"/>
      <c r="CJE21"/>
      <c r="CJF21"/>
      <c r="CJG21"/>
      <c r="CJH21"/>
      <c r="CJI21"/>
      <c r="CJJ21"/>
      <c r="CJK21"/>
      <c r="CJL21"/>
      <c r="CJM21"/>
      <c r="CJN21"/>
      <c r="CJO21"/>
      <c r="CJP21"/>
      <c r="CJQ21"/>
      <c r="CJR21"/>
      <c r="CJS21"/>
      <c r="CJT21"/>
      <c r="CJU21"/>
      <c r="CJV21"/>
      <c r="CJW21"/>
      <c r="CJX21"/>
      <c r="CJY21"/>
      <c r="CJZ21"/>
      <c r="CKA21"/>
      <c r="CKB21"/>
      <c r="CKC21"/>
      <c r="CKD21"/>
      <c r="CKE21"/>
      <c r="CKF21"/>
      <c r="CKG21"/>
      <c r="CKH21"/>
      <c r="CKI21"/>
      <c r="CKJ21"/>
      <c r="CKK21"/>
      <c r="CKL21"/>
      <c r="CKM21"/>
      <c r="CKN21"/>
      <c r="CKO21"/>
      <c r="CKP21"/>
      <c r="CKQ21"/>
      <c r="CKR21"/>
      <c r="CKS21"/>
      <c r="CKT21"/>
      <c r="CKU21"/>
      <c r="CKV21"/>
      <c r="CKW21"/>
      <c r="CKX21"/>
      <c r="CKY21"/>
      <c r="CKZ21"/>
      <c r="CLA21"/>
      <c r="CLB21"/>
      <c r="CLC21"/>
      <c r="CLD21"/>
      <c r="CLE21"/>
      <c r="CLF21"/>
      <c r="CLG21"/>
      <c r="CLH21"/>
      <c r="CLI21"/>
      <c r="CLJ21"/>
      <c r="CLK21"/>
      <c r="CLL21"/>
      <c r="CLM21"/>
      <c r="CLN21"/>
      <c r="CLO21"/>
      <c r="CLP21"/>
      <c r="CLQ21"/>
      <c r="CLR21"/>
      <c r="CLS21"/>
      <c r="CLT21"/>
      <c r="CLU21"/>
      <c r="CLV21"/>
      <c r="CLW21"/>
      <c r="CLX21"/>
      <c r="CLY21"/>
      <c r="CLZ21"/>
      <c r="CMA21"/>
      <c r="CMB21"/>
      <c r="CMC21"/>
      <c r="CMD21"/>
      <c r="CME21"/>
      <c r="CMF21"/>
      <c r="CMG21"/>
      <c r="CMH21"/>
      <c r="CMI21"/>
      <c r="CMJ21"/>
      <c r="CMK21"/>
      <c r="CML21"/>
      <c r="CMM21"/>
      <c r="CMN21"/>
      <c r="CMO21"/>
      <c r="CMP21"/>
      <c r="CMQ21"/>
      <c r="CMR21"/>
      <c r="CMS21"/>
      <c r="CMT21"/>
      <c r="CMU21"/>
      <c r="CMV21"/>
      <c r="CMW21"/>
      <c r="CMX21"/>
      <c r="CMY21"/>
      <c r="CMZ21"/>
      <c r="CNA21"/>
      <c r="CNB21"/>
      <c r="CNC21"/>
      <c r="CND21"/>
      <c r="CNE21"/>
      <c r="CNF21"/>
      <c r="CNG21"/>
      <c r="CNH21"/>
      <c r="CNI21"/>
      <c r="CNJ21"/>
      <c r="CNK21"/>
      <c r="CNL21"/>
      <c r="CNM21"/>
      <c r="CNN21"/>
      <c r="CNO21"/>
      <c r="CNP21"/>
      <c r="CNQ21"/>
      <c r="CNR21"/>
      <c r="CNS21"/>
      <c r="CNT21"/>
      <c r="CNU21"/>
      <c r="CNV21"/>
      <c r="CNW21"/>
      <c r="CNX21"/>
      <c r="CNY21"/>
      <c r="CNZ21"/>
      <c r="COA21"/>
      <c r="COB21"/>
      <c r="COC21"/>
      <c r="COD21"/>
      <c r="COE21"/>
      <c r="COF21"/>
      <c r="COG21"/>
      <c r="COH21"/>
      <c r="COI21"/>
      <c r="COJ21"/>
      <c r="COK21"/>
      <c r="COL21"/>
      <c r="COM21"/>
      <c r="CON21"/>
      <c r="COO21"/>
      <c r="COP21"/>
      <c r="COQ21"/>
      <c r="COR21"/>
      <c r="COS21"/>
      <c r="COT21"/>
      <c r="COU21"/>
      <c r="COV21"/>
      <c r="COW21"/>
      <c r="COX21"/>
      <c r="COY21"/>
      <c r="COZ21"/>
      <c r="CPA21"/>
      <c r="CPB21"/>
      <c r="CPC21"/>
      <c r="CPD21"/>
      <c r="CPE21"/>
      <c r="CPF21"/>
      <c r="CPG21"/>
      <c r="CPH21"/>
      <c r="CPI21"/>
      <c r="CPJ21"/>
      <c r="CPK21"/>
      <c r="CPL21"/>
      <c r="CPM21"/>
      <c r="CPN21"/>
      <c r="CPO21"/>
      <c r="CPP21"/>
      <c r="CPQ21"/>
      <c r="CPR21"/>
      <c r="CPS21"/>
      <c r="CPT21"/>
      <c r="CPU21"/>
      <c r="CPV21"/>
      <c r="CPW21"/>
      <c r="CPX21"/>
      <c r="CPY21"/>
      <c r="CPZ21"/>
      <c r="CQA21"/>
      <c r="CQB21"/>
      <c r="CQC21"/>
      <c r="CQD21"/>
      <c r="CQE21"/>
      <c r="CQF21"/>
      <c r="CQG21"/>
      <c r="CQH21"/>
      <c r="CQI21"/>
      <c r="CQJ21"/>
      <c r="CQK21"/>
      <c r="CQL21"/>
      <c r="CQM21"/>
      <c r="CQN21"/>
      <c r="CQO21"/>
      <c r="CQP21"/>
      <c r="CQQ21"/>
      <c r="CQR21"/>
      <c r="CQS21"/>
      <c r="CQT21"/>
      <c r="CQU21"/>
      <c r="CQV21"/>
      <c r="CQW21"/>
      <c r="CQX21"/>
      <c r="CQY21"/>
      <c r="CQZ21"/>
      <c r="CRA21"/>
      <c r="CRB21"/>
      <c r="CRC21"/>
      <c r="CRD21"/>
      <c r="CRE21"/>
      <c r="CRF21"/>
      <c r="CRG21"/>
      <c r="CRH21"/>
      <c r="CRI21"/>
      <c r="CRJ21"/>
      <c r="CRK21"/>
      <c r="CRL21"/>
      <c r="CRM21"/>
      <c r="CRN21"/>
      <c r="CRO21"/>
      <c r="CRP21"/>
      <c r="CRQ21"/>
      <c r="CRR21"/>
      <c r="CRS21"/>
      <c r="CRT21"/>
      <c r="CRU21"/>
      <c r="CRV21"/>
      <c r="CRW21"/>
      <c r="CRX21"/>
      <c r="CRY21"/>
      <c r="CRZ21"/>
      <c r="CSA21"/>
      <c r="CSB21"/>
      <c r="CSC21"/>
      <c r="CSD21"/>
      <c r="CSE21"/>
      <c r="CSF21"/>
      <c r="CSG21"/>
      <c r="CSH21"/>
      <c r="CSI21"/>
      <c r="CSJ21"/>
      <c r="CSK21"/>
      <c r="CSL21"/>
      <c r="CSM21"/>
      <c r="CSN21"/>
      <c r="CSO21"/>
      <c r="CSP21"/>
      <c r="CSQ21"/>
      <c r="CSR21"/>
      <c r="CSS21"/>
      <c r="CST21"/>
      <c r="CSU21"/>
      <c r="CSV21"/>
      <c r="CSW21"/>
      <c r="CSX21"/>
      <c r="CSY21"/>
      <c r="CSZ21"/>
      <c r="CTA21"/>
      <c r="CTB21"/>
      <c r="CTC21"/>
      <c r="CTD21"/>
      <c r="CTE21"/>
      <c r="CTF21"/>
      <c r="CTG21"/>
      <c r="CTH21"/>
      <c r="CTI21"/>
      <c r="CTJ21"/>
      <c r="CTK21"/>
      <c r="CTL21"/>
      <c r="CTM21"/>
      <c r="CTN21"/>
      <c r="CTO21"/>
      <c r="CTP21"/>
      <c r="CTQ21"/>
      <c r="CTR21"/>
      <c r="CTS21"/>
      <c r="CTT21"/>
      <c r="CTU21"/>
      <c r="CTV21"/>
      <c r="CTW21"/>
      <c r="CTX21"/>
      <c r="CTY21"/>
      <c r="CTZ21"/>
      <c r="CUA21"/>
      <c r="CUB21"/>
      <c r="CUC21"/>
      <c r="CUD21"/>
      <c r="CUE21"/>
      <c r="CUF21"/>
      <c r="CUG21"/>
      <c r="CUH21"/>
      <c r="CUI21"/>
      <c r="CUJ21"/>
      <c r="CUK21"/>
      <c r="CUL21"/>
      <c r="CUM21"/>
      <c r="CUN21"/>
      <c r="CUO21"/>
      <c r="CUP21"/>
      <c r="CUQ21"/>
      <c r="CUR21"/>
      <c r="CUS21"/>
      <c r="CUT21"/>
      <c r="CUU21"/>
      <c r="CUV21"/>
      <c r="CUW21"/>
      <c r="CUX21"/>
      <c r="CUY21"/>
      <c r="CUZ21"/>
      <c r="CVA21"/>
      <c r="CVB21"/>
      <c r="CVC21"/>
      <c r="CVD21"/>
      <c r="CVE21"/>
      <c r="CVF21"/>
      <c r="CVG21"/>
      <c r="CVH21"/>
      <c r="CVI21"/>
      <c r="CVJ21"/>
      <c r="CVK21"/>
      <c r="CVL21"/>
      <c r="CVM21"/>
      <c r="CVN21"/>
      <c r="CVO21"/>
      <c r="CVP21"/>
      <c r="CVQ21"/>
      <c r="CVR21"/>
      <c r="CVS21"/>
      <c r="CVT21"/>
      <c r="CVU21"/>
      <c r="CVV21"/>
      <c r="CVW21"/>
      <c r="CVX21"/>
      <c r="CVY21"/>
      <c r="CVZ21"/>
      <c r="CWA21"/>
      <c r="CWB21"/>
      <c r="CWC21"/>
      <c r="CWD21"/>
      <c r="CWE21"/>
      <c r="CWF21"/>
      <c r="CWG21"/>
      <c r="CWH21"/>
      <c r="CWI21"/>
      <c r="CWJ21"/>
      <c r="CWK21"/>
      <c r="CWL21"/>
      <c r="CWM21"/>
      <c r="CWN21"/>
      <c r="CWO21"/>
      <c r="CWP21"/>
      <c r="CWQ21"/>
      <c r="CWR21"/>
      <c r="CWS21"/>
      <c r="CWT21"/>
      <c r="CWU21"/>
      <c r="CWV21"/>
      <c r="CWW21"/>
      <c r="CWX21"/>
      <c r="CWY21"/>
      <c r="CWZ21"/>
      <c r="CXA21"/>
      <c r="CXB21"/>
      <c r="CXC21"/>
      <c r="CXD21"/>
      <c r="CXE21"/>
      <c r="CXF21"/>
      <c r="CXG21"/>
      <c r="CXH21"/>
      <c r="CXI21"/>
      <c r="CXJ21"/>
      <c r="CXK21"/>
      <c r="CXL21"/>
      <c r="CXM21"/>
      <c r="CXN21"/>
      <c r="CXO21"/>
      <c r="CXP21"/>
      <c r="CXQ21"/>
      <c r="CXR21"/>
      <c r="CXS21"/>
      <c r="CXT21"/>
      <c r="CXU21"/>
      <c r="CXV21"/>
      <c r="CXW21"/>
      <c r="CXX21"/>
      <c r="CXY21"/>
      <c r="CXZ21"/>
      <c r="CYA21"/>
      <c r="CYB21"/>
      <c r="CYC21"/>
      <c r="CYD21"/>
      <c r="CYE21"/>
      <c r="CYF21"/>
      <c r="CYG21"/>
      <c r="CYH21"/>
      <c r="CYI21"/>
      <c r="CYJ21"/>
      <c r="CYK21"/>
      <c r="CYL21"/>
      <c r="CYM21"/>
      <c r="CYN21"/>
      <c r="CYO21"/>
      <c r="CYP21"/>
      <c r="CYQ21"/>
      <c r="CYR21"/>
      <c r="CYS21"/>
      <c r="CYT21"/>
      <c r="CYU21"/>
      <c r="CYV21"/>
      <c r="CYW21"/>
      <c r="CYX21"/>
      <c r="CYY21"/>
      <c r="CYZ21"/>
      <c r="CZA21"/>
      <c r="CZB21"/>
      <c r="CZC21"/>
      <c r="CZD21"/>
      <c r="CZE21"/>
      <c r="CZF21"/>
      <c r="CZG21"/>
      <c r="CZH21"/>
      <c r="CZI21"/>
      <c r="CZJ21"/>
      <c r="CZK21"/>
      <c r="CZL21"/>
      <c r="CZM21"/>
      <c r="CZN21"/>
      <c r="CZO21"/>
      <c r="CZP21"/>
      <c r="CZQ21"/>
      <c r="CZR21"/>
      <c r="CZS21"/>
      <c r="CZT21"/>
      <c r="CZU21"/>
      <c r="CZV21"/>
      <c r="CZW21"/>
      <c r="CZX21"/>
      <c r="CZY21"/>
      <c r="CZZ21"/>
      <c r="DAA21"/>
      <c r="DAB21"/>
      <c r="DAC21"/>
      <c r="DAD21"/>
      <c r="DAE21"/>
      <c r="DAF21"/>
      <c r="DAG21"/>
      <c r="DAH21"/>
      <c r="DAI21"/>
      <c r="DAJ21"/>
      <c r="DAK21"/>
      <c r="DAL21"/>
      <c r="DAM21"/>
      <c r="DAN21"/>
      <c r="DAO21"/>
      <c r="DAP21"/>
      <c r="DAQ21"/>
      <c r="DAR21"/>
      <c r="DAS21"/>
      <c r="DAT21"/>
      <c r="DAU21"/>
      <c r="DAV21"/>
      <c r="DAW21"/>
      <c r="DAX21"/>
      <c r="DAY21"/>
      <c r="DAZ21"/>
      <c r="DBA21"/>
      <c r="DBB21"/>
      <c r="DBC21"/>
      <c r="DBD21"/>
      <c r="DBE21"/>
      <c r="DBF21"/>
      <c r="DBG21"/>
      <c r="DBH21"/>
      <c r="DBI21"/>
      <c r="DBJ21"/>
      <c r="DBK21"/>
      <c r="DBL21"/>
      <c r="DBM21"/>
      <c r="DBN21"/>
      <c r="DBO21"/>
      <c r="DBP21"/>
      <c r="DBQ21"/>
      <c r="DBR21"/>
      <c r="DBS21"/>
      <c r="DBT21"/>
      <c r="DBU21"/>
      <c r="DBV21"/>
      <c r="DBW21"/>
      <c r="DBX21"/>
      <c r="DBY21"/>
      <c r="DBZ21"/>
      <c r="DCA21"/>
      <c r="DCB21"/>
      <c r="DCC21"/>
      <c r="DCD21"/>
      <c r="DCE21"/>
      <c r="DCF21"/>
      <c r="DCG21"/>
      <c r="DCH21"/>
      <c r="DCI21"/>
      <c r="DCJ21"/>
      <c r="DCK21"/>
      <c r="DCL21"/>
      <c r="DCM21"/>
      <c r="DCN21"/>
      <c r="DCO21"/>
      <c r="DCP21"/>
      <c r="DCQ21"/>
      <c r="DCR21"/>
      <c r="DCS21"/>
      <c r="DCT21"/>
      <c r="DCU21"/>
      <c r="DCV21"/>
      <c r="DCW21"/>
      <c r="DCX21"/>
      <c r="DCY21"/>
      <c r="DCZ21"/>
      <c r="DDA21"/>
      <c r="DDB21"/>
      <c r="DDC21"/>
      <c r="DDD21"/>
      <c r="DDE21"/>
      <c r="DDF21"/>
      <c r="DDG21"/>
      <c r="DDH21"/>
      <c r="DDI21"/>
      <c r="DDJ21"/>
      <c r="DDK21"/>
      <c r="DDL21"/>
      <c r="DDM21"/>
      <c r="DDN21"/>
      <c r="DDO21"/>
      <c r="DDP21"/>
      <c r="DDQ21"/>
      <c r="DDR21"/>
      <c r="DDS21"/>
      <c r="DDT21"/>
      <c r="DDU21"/>
      <c r="DDV21"/>
      <c r="DDW21"/>
      <c r="DDX21"/>
      <c r="DDY21"/>
      <c r="DDZ21"/>
      <c r="DEA21"/>
      <c r="DEB21"/>
      <c r="DEC21"/>
      <c r="DED21"/>
      <c r="DEE21"/>
      <c r="DEF21"/>
      <c r="DEG21"/>
      <c r="DEH21"/>
      <c r="DEI21"/>
      <c r="DEJ21"/>
      <c r="DEK21"/>
      <c r="DEL21"/>
      <c r="DEM21"/>
      <c r="DEN21"/>
      <c r="DEO21"/>
      <c r="DEP21"/>
      <c r="DEQ21"/>
      <c r="DER21"/>
      <c r="DES21"/>
      <c r="DET21"/>
      <c r="DEU21"/>
      <c r="DEV21"/>
      <c r="DEW21"/>
      <c r="DEX21"/>
      <c r="DEY21"/>
      <c r="DEZ21"/>
      <c r="DFA21"/>
      <c r="DFB21"/>
      <c r="DFC21"/>
      <c r="DFD21"/>
      <c r="DFE21"/>
      <c r="DFF21"/>
      <c r="DFG21"/>
      <c r="DFH21"/>
      <c r="DFI21"/>
      <c r="DFJ21"/>
      <c r="DFK21"/>
      <c r="DFL21"/>
      <c r="DFM21"/>
      <c r="DFN21"/>
      <c r="DFO21"/>
      <c r="DFP21"/>
      <c r="DFQ21"/>
      <c r="DFR21"/>
      <c r="DFS21"/>
      <c r="DFT21"/>
      <c r="DFU21"/>
      <c r="DFV21"/>
      <c r="DFW21"/>
      <c r="DFX21"/>
      <c r="DFY21"/>
      <c r="DFZ21"/>
      <c r="DGA21"/>
      <c r="DGB21"/>
      <c r="DGC21"/>
      <c r="DGD21"/>
      <c r="DGE21"/>
      <c r="DGF21"/>
      <c r="DGG21"/>
      <c r="DGH21"/>
      <c r="DGI21"/>
      <c r="DGJ21"/>
      <c r="DGK21"/>
      <c r="DGL21"/>
      <c r="DGM21"/>
      <c r="DGN21"/>
      <c r="DGO21"/>
      <c r="DGP21"/>
      <c r="DGQ21"/>
      <c r="DGR21"/>
      <c r="DGS21"/>
      <c r="DGT21"/>
      <c r="DGU21"/>
      <c r="DGV21"/>
      <c r="DGW21"/>
      <c r="DGX21"/>
      <c r="DGY21"/>
      <c r="DGZ21"/>
      <c r="DHA21"/>
      <c r="DHB21"/>
      <c r="DHC21"/>
      <c r="DHD21"/>
      <c r="DHE21"/>
      <c r="DHF21"/>
      <c r="DHG21"/>
      <c r="DHH21"/>
      <c r="DHI21"/>
      <c r="DHJ21"/>
      <c r="DHK21"/>
      <c r="DHL21"/>
      <c r="DHM21"/>
      <c r="DHN21"/>
      <c r="DHO21"/>
      <c r="DHP21"/>
      <c r="DHQ21"/>
      <c r="DHR21"/>
      <c r="DHS21"/>
      <c r="DHT21"/>
      <c r="DHU21"/>
      <c r="DHV21"/>
      <c r="DHW21"/>
      <c r="DHX21"/>
      <c r="DHY21"/>
      <c r="DHZ21"/>
      <c r="DIA21"/>
      <c r="DIB21"/>
      <c r="DIC21"/>
      <c r="DID21"/>
      <c r="DIE21"/>
      <c r="DIF21"/>
      <c r="DIG21"/>
      <c r="DIH21"/>
      <c r="DII21"/>
      <c r="DIJ21"/>
      <c r="DIK21"/>
      <c r="DIL21"/>
      <c r="DIM21"/>
      <c r="DIN21"/>
      <c r="DIO21"/>
      <c r="DIP21"/>
      <c r="DIQ21"/>
      <c r="DIR21"/>
      <c r="DIS21"/>
      <c r="DIT21"/>
      <c r="DIU21"/>
      <c r="DIV21"/>
      <c r="DIW21"/>
      <c r="DIX21"/>
      <c r="DIY21"/>
      <c r="DIZ21"/>
      <c r="DJA21"/>
      <c r="DJB21"/>
      <c r="DJC21"/>
      <c r="DJD21"/>
      <c r="DJE21"/>
      <c r="DJF21"/>
      <c r="DJG21"/>
      <c r="DJH21"/>
      <c r="DJI21"/>
      <c r="DJJ21"/>
      <c r="DJK21"/>
      <c r="DJL21"/>
      <c r="DJM21"/>
      <c r="DJN21"/>
      <c r="DJO21"/>
      <c r="DJP21"/>
      <c r="DJQ21"/>
      <c r="DJR21"/>
      <c r="DJS21"/>
      <c r="DJT21"/>
      <c r="DJU21"/>
      <c r="DJV21"/>
      <c r="DJW21"/>
      <c r="DJX21"/>
      <c r="DJY21"/>
      <c r="DJZ21"/>
      <c r="DKA21"/>
      <c r="DKB21"/>
      <c r="DKC21"/>
      <c r="DKD21"/>
      <c r="DKE21"/>
      <c r="DKF21"/>
      <c r="DKG21"/>
      <c r="DKH21"/>
      <c r="DKI21"/>
      <c r="DKJ21"/>
      <c r="DKK21"/>
      <c r="DKL21"/>
      <c r="DKM21"/>
      <c r="DKN21"/>
      <c r="DKO21"/>
      <c r="DKP21"/>
      <c r="DKQ21"/>
      <c r="DKR21"/>
      <c r="DKS21"/>
      <c r="DKT21"/>
      <c r="DKU21"/>
      <c r="DKV21"/>
      <c r="DKW21"/>
      <c r="DKX21"/>
      <c r="DKY21"/>
      <c r="DKZ21"/>
      <c r="DLA21"/>
      <c r="DLB21"/>
      <c r="DLC21"/>
      <c r="DLD21"/>
      <c r="DLE21"/>
      <c r="DLF21"/>
      <c r="DLG21"/>
      <c r="DLH21"/>
      <c r="DLI21"/>
      <c r="DLJ21"/>
      <c r="DLK21"/>
      <c r="DLL21"/>
      <c r="DLM21"/>
      <c r="DLN21"/>
      <c r="DLO21"/>
      <c r="DLP21"/>
      <c r="DLQ21"/>
      <c r="DLR21"/>
      <c r="DLS21"/>
      <c r="DLT21"/>
      <c r="DLU21"/>
      <c r="DLV21"/>
      <c r="DLW21"/>
      <c r="DLX21"/>
      <c r="DLY21"/>
      <c r="DLZ21"/>
      <c r="DMA21"/>
      <c r="DMB21"/>
      <c r="DMC21"/>
      <c r="DMD21"/>
      <c r="DME21"/>
      <c r="DMF21"/>
      <c r="DMG21"/>
      <c r="DMH21"/>
      <c r="DMI21"/>
      <c r="DMJ21"/>
      <c r="DMK21"/>
      <c r="DML21"/>
      <c r="DMM21"/>
      <c r="DMN21"/>
      <c r="DMO21"/>
      <c r="DMP21"/>
      <c r="DMQ21"/>
      <c r="DMR21"/>
      <c r="DMS21"/>
      <c r="DMT21"/>
      <c r="DMU21"/>
      <c r="DMV21"/>
      <c r="DMW21"/>
      <c r="DMX21"/>
      <c r="DMY21"/>
      <c r="DMZ21"/>
      <c r="DNA21"/>
      <c r="DNB21"/>
      <c r="DNC21"/>
      <c r="DND21"/>
      <c r="DNE21"/>
      <c r="DNF21"/>
      <c r="DNG21"/>
      <c r="DNH21"/>
      <c r="DNI21"/>
      <c r="DNJ21"/>
      <c r="DNK21"/>
      <c r="DNL21"/>
      <c r="DNM21"/>
      <c r="DNN21"/>
      <c r="DNO21"/>
      <c r="DNP21"/>
      <c r="DNQ21"/>
      <c r="DNR21"/>
      <c r="DNS21"/>
      <c r="DNT21"/>
      <c r="DNU21"/>
      <c r="DNV21"/>
      <c r="DNW21"/>
      <c r="DNX21"/>
      <c r="DNY21"/>
      <c r="DNZ21"/>
      <c r="DOA21"/>
      <c r="DOB21"/>
      <c r="DOC21"/>
      <c r="DOD21"/>
      <c r="DOE21"/>
      <c r="DOF21"/>
      <c r="DOG21"/>
      <c r="DOH21"/>
      <c r="DOI21"/>
      <c r="DOJ21"/>
      <c r="DOK21"/>
      <c r="DOL21"/>
      <c r="DOM21"/>
      <c r="DON21"/>
      <c r="DOO21"/>
      <c r="DOP21"/>
      <c r="DOQ21"/>
      <c r="DOR21"/>
      <c r="DOS21"/>
      <c r="DOT21"/>
      <c r="DOU21"/>
      <c r="DOV21"/>
      <c r="DOW21"/>
      <c r="DOX21"/>
      <c r="DOY21"/>
      <c r="DOZ21"/>
      <c r="DPA21"/>
      <c r="DPB21"/>
      <c r="DPC21"/>
      <c r="DPD21"/>
      <c r="DPE21"/>
      <c r="DPF21"/>
      <c r="DPG21"/>
      <c r="DPH21"/>
      <c r="DPI21"/>
      <c r="DPJ21"/>
      <c r="DPK21"/>
      <c r="DPL21"/>
      <c r="DPM21"/>
      <c r="DPN21"/>
      <c r="DPO21"/>
      <c r="DPP21"/>
      <c r="DPQ21"/>
      <c r="DPR21"/>
      <c r="DPS21"/>
      <c r="DPT21"/>
      <c r="DPU21"/>
      <c r="DPV21"/>
      <c r="DPW21"/>
      <c r="DPX21"/>
      <c r="DPY21"/>
      <c r="DPZ21"/>
      <c r="DQA21"/>
      <c r="DQB21"/>
      <c r="DQC21"/>
      <c r="DQD21"/>
      <c r="DQE21"/>
      <c r="DQF21"/>
      <c r="DQG21"/>
      <c r="DQH21"/>
      <c r="DQI21"/>
      <c r="DQJ21"/>
      <c r="DQK21"/>
      <c r="DQL21"/>
      <c r="DQM21"/>
      <c r="DQN21"/>
      <c r="DQO21"/>
      <c r="DQP21"/>
      <c r="DQQ21"/>
      <c r="DQR21"/>
      <c r="DQS21"/>
      <c r="DQT21"/>
      <c r="DQU21"/>
      <c r="DQV21"/>
      <c r="DQW21"/>
      <c r="DQX21"/>
      <c r="DQY21"/>
      <c r="DQZ21"/>
      <c r="DRA21"/>
      <c r="DRB21"/>
      <c r="DRC21"/>
      <c r="DRD21"/>
      <c r="DRE21"/>
      <c r="DRF21"/>
      <c r="DRG21"/>
      <c r="DRH21"/>
      <c r="DRI21"/>
      <c r="DRJ21"/>
      <c r="DRK21"/>
      <c r="DRL21"/>
      <c r="DRM21"/>
      <c r="DRN21"/>
      <c r="DRO21"/>
      <c r="DRP21"/>
      <c r="DRQ21"/>
      <c r="DRR21"/>
      <c r="DRS21"/>
      <c r="DRT21"/>
      <c r="DRU21"/>
      <c r="DRV21"/>
      <c r="DRW21"/>
      <c r="DRX21"/>
      <c r="DRY21"/>
      <c r="DRZ21"/>
      <c r="DSA21"/>
      <c r="DSB21"/>
      <c r="DSC21"/>
      <c r="DSD21"/>
      <c r="DSE21"/>
      <c r="DSF21"/>
      <c r="DSG21"/>
      <c r="DSH21"/>
      <c r="DSI21"/>
      <c r="DSJ21"/>
      <c r="DSK21"/>
      <c r="DSL21"/>
      <c r="DSM21"/>
      <c r="DSN21"/>
      <c r="DSO21"/>
      <c r="DSP21"/>
      <c r="DSQ21"/>
      <c r="DSR21"/>
      <c r="DSS21"/>
      <c r="DST21"/>
      <c r="DSU21"/>
      <c r="DSV21"/>
      <c r="DSW21"/>
      <c r="DSX21"/>
      <c r="DSY21"/>
      <c r="DSZ21"/>
      <c r="DTA21"/>
      <c r="DTB21"/>
      <c r="DTC21"/>
      <c r="DTD21"/>
      <c r="DTE21"/>
      <c r="DTF21"/>
      <c r="DTG21"/>
      <c r="DTH21"/>
      <c r="DTI21"/>
      <c r="DTJ21"/>
      <c r="DTK21"/>
      <c r="DTL21"/>
      <c r="DTM21"/>
      <c r="DTN21"/>
      <c r="DTO21"/>
      <c r="DTP21"/>
      <c r="DTQ21"/>
      <c r="DTR21"/>
      <c r="DTS21"/>
      <c r="DTT21"/>
      <c r="DTU21"/>
      <c r="DTV21"/>
      <c r="DTW21"/>
      <c r="DTX21"/>
      <c r="DTY21"/>
      <c r="DTZ21"/>
      <c r="DUA21"/>
      <c r="DUB21"/>
      <c r="DUC21"/>
      <c r="DUD21"/>
      <c r="DUE21"/>
      <c r="DUF21"/>
      <c r="DUG21"/>
      <c r="DUH21"/>
      <c r="DUI21"/>
      <c r="DUJ21"/>
      <c r="DUK21"/>
      <c r="DUL21"/>
      <c r="DUM21"/>
      <c r="DUN21"/>
      <c r="DUO21"/>
      <c r="DUP21"/>
      <c r="DUQ21"/>
      <c r="DUR21"/>
      <c r="DUS21"/>
      <c r="DUT21"/>
      <c r="DUU21"/>
      <c r="DUV21"/>
      <c r="DUW21"/>
      <c r="DUX21"/>
      <c r="DUY21"/>
      <c r="DUZ21"/>
      <c r="DVA21"/>
      <c r="DVB21"/>
      <c r="DVC21"/>
      <c r="DVD21"/>
      <c r="DVE21"/>
      <c r="DVF21"/>
      <c r="DVG21"/>
      <c r="DVH21"/>
      <c r="DVI21"/>
      <c r="DVJ21"/>
      <c r="DVK21"/>
      <c r="DVL21"/>
      <c r="DVM21"/>
      <c r="DVN21"/>
      <c r="DVO21"/>
      <c r="DVP21"/>
      <c r="DVQ21"/>
      <c r="DVR21"/>
      <c r="DVS21"/>
      <c r="DVT21"/>
      <c r="DVU21"/>
      <c r="DVV21"/>
      <c r="DVW21"/>
      <c r="DVX21"/>
      <c r="DVY21"/>
      <c r="DVZ21"/>
      <c r="DWA21"/>
      <c r="DWB21"/>
      <c r="DWC21"/>
      <c r="DWD21"/>
      <c r="DWE21"/>
      <c r="DWF21"/>
      <c r="DWG21"/>
      <c r="DWH21"/>
      <c r="DWI21"/>
      <c r="DWJ21"/>
      <c r="DWK21"/>
      <c r="DWL21"/>
      <c r="DWM21"/>
      <c r="DWN21"/>
      <c r="DWO21"/>
      <c r="DWP21"/>
      <c r="DWQ21"/>
      <c r="DWR21"/>
      <c r="DWS21"/>
      <c r="DWT21"/>
      <c r="DWU21"/>
      <c r="DWV21"/>
      <c r="DWW21"/>
      <c r="DWX21"/>
      <c r="DWY21"/>
      <c r="DWZ21"/>
      <c r="DXA21"/>
      <c r="DXB21"/>
      <c r="DXC21"/>
      <c r="DXD21"/>
      <c r="DXE21"/>
      <c r="DXF21"/>
      <c r="DXG21"/>
      <c r="DXH21"/>
      <c r="DXI21"/>
      <c r="DXJ21"/>
      <c r="DXK21"/>
      <c r="DXL21"/>
      <c r="DXM21"/>
      <c r="DXN21"/>
      <c r="DXO21"/>
      <c r="DXP21"/>
      <c r="DXQ21"/>
      <c r="DXR21"/>
      <c r="DXS21"/>
      <c r="DXT21"/>
      <c r="DXU21"/>
      <c r="DXV21"/>
      <c r="DXW21"/>
      <c r="DXX21"/>
      <c r="DXY21"/>
      <c r="DXZ21"/>
      <c r="DYA21"/>
      <c r="DYB21"/>
      <c r="DYC21"/>
      <c r="DYD21"/>
      <c r="DYE21"/>
      <c r="DYF21"/>
      <c r="DYG21"/>
      <c r="DYH21"/>
      <c r="DYI21"/>
      <c r="DYJ21"/>
      <c r="DYK21"/>
      <c r="DYL21"/>
      <c r="DYM21"/>
      <c r="DYN21"/>
      <c r="DYO21"/>
      <c r="DYP21"/>
      <c r="DYQ21"/>
      <c r="DYR21"/>
      <c r="DYS21"/>
      <c r="DYT21"/>
      <c r="DYU21"/>
      <c r="DYV21"/>
      <c r="DYW21"/>
      <c r="DYX21"/>
      <c r="DYY21"/>
      <c r="DYZ21"/>
      <c r="DZA21"/>
      <c r="DZB21"/>
      <c r="DZC21"/>
      <c r="DZD21"/>
      <c r="DZE21"/>
      <c r="DZF21"/>
      <c r="DZG21"/>
      <c r="DZH21"/>
      <c r="DZI21"/>
      <c r="DZJ21"/>
      <c r="DZK21"/>
      <c r="DZL21"/>
      <c r="DZM21"/>
      <c r="DZN21"/>
      <c r="DZO21"/>
      <c r="DZP21"/>
      <c r="DZQ21"/>
      <c r="DZR21"/>
      <c r="DZS21"/>
      <c r="DZT21"/>
      <c r="DZU21"/>
      <c r="DZV21"/>
      <c r="DZW21"/>
      <c r="DZX21"/>
      <c r="DZY21"/>
      <c r="DZZ21"/>
      <c r="EAA21"/>
      <c r="EAB21"/>
      <c r="EAC21"/>
      <c r="EAD21"/>
      <c r="EAE21"/>
      <c r="EAF21"/>
      <c r="EAG21"/>
      <c r="EAH21"/>
      <c r="EAI21"/>
      <c r="EAJ21"/>
      <c r="EAK21"/>
      <c r="EAL21"/>
      <c r="EAM21"/>
      <c r="EAN21"/>
      <c r="EAO21"/>
      <c r="EAP21"/>
      <c r="EAQ21"/>
      <c r="EAR21"/>
      <c r="EAS21"/>
      <c r="EAT21"/>
      <c r="EAU21"/>
      <c r="EAV21"/>
      <c r="EAW21"/>
      <c r="EAX21"/>
      <c r="EAY21"/>
      <c r="EAZ21"/>
      <c r="EBA21"/>
      <c r="EBB21"/>
      <c r="EBC21"/>
      <c r="EBD21"/>
      <c r="EBE21"/>
      <c r="EBF21"/>
      <c r="EBG21"/>
      <c r="EBH21"/>
      <c r="EBI21"/>
      <c r="EBJ21"/>
      <c r="EBK21"/>
      <c r="EBL21"/>
      <c r="EBM21"/>
      <c r="EBN21"/>
      <c r="EBO21"/>
      <c r="EBP21"/>
      <c r="EBQ21"/>
      <c r="EBR21"/>
      <c r="EBS21"/>
      <c r="EBT21"/>
      <c r="EBU21"/>
      <c r="EBV21"/>
      <c r="EBW21"/>
      <c r="EBX21"/>
      <c r="EBY21"/>
      <c r="EBZ21"/>
      <c r="ECA21"/>
      <c r="ECB21"/>
      <c r="ECC21"/>
      <c r="ECD21"/>
      <c r="ECE21"/>
      <c r="ECF21"/>
      <c r="ECG21"/>
      <c r="ECH21"/>
      <c r="ECI21"/>
      <c r="ECJ21"/>
      <c r="ECK21"/>
      <c r="ECL21"/>
      <c r="ECM21"/>
      <c r="ECN21"/>
      <c r="ECO21"/>
      <c r="ECP21"/>
      <c r="ECQ21"/>
      <c r="ECR21"/>
      <c r="ECS21"/>
      <c r="ECT21"/>
      <c r="ECU21"/>
      <c r="ECV21"/>
      <c r="ECW21"/>
      <c r="ECX21"/>
      <c r="ECY21"/>
      <c r="ECZ21"/>
      <c r="EDA21"/>
      <c r="EDB21"/>
      <c r="EDC21"/>
      <c r="EDD21"/>
      <c r="EDE21"/>
      <c r="EDF21"/>
      <c r="EDG21"/>
      <c r="EDH21"/>
      <c r="EDI21"/>
      <c r="EDJ21"/>
      <c r="EDK21"/>
      <c r="EDL21"/>
      <c r="EDM21"/>
      <c r="EDN21"/>
      <c r="EDO21"/>
      <c r="EDP21"/>
      <c r="EDQ21"/>
      <c r="EDR21"/>
      <c r="EDS21"/>
      <c r="EDT21"/>
      <c r="EDU21"/>
      <c r="EDV21"/>
      <c r="EDW21"/>
      <c r="EDX21"/>
      <c r="EDY21"/>
      <c r="EDZ21"/>
      <c r="EEA21"/>
      <c r="EEB21"/>
      <c r="EEC21"/>
      <c r="EED21"/>
      <c r="EEE21"/>
      <c r="EEF21"/>
      <c r="EEG21"/>
      <c r="EEH21"/>
      <c r="EEI21"/>
      <c r="EEJ21"/>
      <c r="EEK21"/>
      <c r="EEL21"/>
      <c r="EEM21"/>
      <c r="EEN21"/>
      <c r="EEO21"/>
      <c r="EEP21"/>
      <c r="EEQ21"/>
      <c r="EER21"/>
      <c r="EES21"/>
      <c r="EET21"/>
      <c r="EEU21"/>
      <c r="EEV21"/>
      <c r="EEW21"/>
      <c r="EEX21"/>
      <c r="EEY21"/>
      <c r="EEZ21"/>
      <c r="EFA21"/>
      <c r="EFB21"/>
      <c r="EFC21"/>
      <c r="EFD21"/>
      <c r="EFE21"/>
      <c r="EFF21"/>
      <c r="EFG21"/>
      <c r="EFH21"/>
      <c r="EFI21"/>
      <c r="EFJ21"/>
      <c r="EFK21"/>
      <c r="EFL21"/>
      <c r="EFM21"/>
      <c r="EFN21"/>
      <c r="EFO21"/>
      <c r="EFP21"/>
      <c r="EFQ21"/>
      <c r="EFR21"/>
      <c r="EFS21"/>
      <c r="EFT21"/>
      <c r="EFU21"/>
      <c r="EFV21"/>
      <c r="EFW21"/>
      <c r="EFX21"/>
      <c r="EFY21"/>
      <c r="EFZ21"/>
      <c r="EGA21"/>
      <c r="EGB21"/>
      <c r="EGC21"/>
      <c r="EGD21"/>
      <c r="EGE21"/>
      <c r="EGF21"/>
      <c r="EGG21"/>
      <c r="EGH21"/>
      <c r="EGI21"/>
      <c r="EGJ21"/>
      <c r="EGK21"/>
      <c r="EGL21"/>
      <c r="EGM21"/>
      <c r="EGN21"/>
      <c r="EGO21"/>
      <c r="EGP21"/>
      <c r="EGQ21"/>
      <c r="EGR21"/>
      <c r="EGS21"/>
      <c r="EGT21"/>
      <c r="EGU21"/>
      <c r="EGV21"/>
      <c r="EGW21"/>
      <c r="EGX21"/>
      <c r="EGY21"/>
      <c r="EGZ21"/>
      <c r="EHA21"/>
      <c r="EHB21"/>
      <c r="EHC21"/>
      <c r="EHD21"/>
      <c r="EHE21"/>
      <c r="EHF21"/>
      <c r="EHG21"/>
      <c r="EHH21"/>
      <c r="EHI21"/>
      <c r="EHJ21"/>
      <c r="EHK21"/>
      <c r="EHL21"/>
      <c r="EHM21"/>
      <c r="EHN21"/>
      <c r="EHO21"/>
      <c r="EHP21"/>
      <c r="EHQ21"/>
      <c r="EHR21"/>
      <c r="EHS21"/>
      <c r="EHT21"/>
      <c r="EHU21"/>
      <c r="EHV21"/>
      <c r="EHW21"/>
      <c r="EHX21"/>
      <c r="EHY21"/>
      <c r="EHZ21"/>
      <c r="EIA21"/>
      <c r="EIB21"/>
      <c r="EIC21"/>
      <c r="EID21"/>
      <c r="EIE21"/>
      <c r="EIF21"/>
      <c r="EIG21"/>
      <c r="EIH21"/>
      <c r="EII21"/>
      <c r="EIJ21"/>
      <c r="EIK21"/>
      <c r="EIL21"/>
      <c r="EIM21"/>
      <c r="EIN21"/>
      <c r="EIO21"/>
      <c r="EIP21"/>
      <c r="EIQ21"/>
      <c r="EIR21"/>
      <c r="EIS21"/>
      <c r="EIT21"/>
      <c r="EIU21"/>
      <c r="EIV21"/>
      <c r="EIW21"/>
      <c r="EIX21"/>
      <c r="EIY21"/>
      <c r="EIZ21"/>
      <c r="EJA21"/>
      <c r="EJB21"/>
      <c r="EJC21"/>
      <c r="EJD21"/>
      <c r="EJE21"/>
      <c r="EJF21"/>
      <c r="EJG21"/>
      <c r="EJH21"/>
      <c r="EJI21"/>
      <c r="EJJ21"/>
      <c r="EJK21"/>
      <c r="EJL21"/>
      <c r="EJM21"/>
      <c r="EJN21"/>
      <c r="EJO21"/>
      <c r="EJP21"/>
      <c r="EJQ21"/>
      <c r="EJR21"/>
      <c r="EJS21"/>
      <c r="EJT21"/>
      <c r="EJU21"/>
      <c r="EJV21"/>
      <c r="EJW21"/>
      <c r="EJX21"/>
      <c r="EJY21"/>
      <c r="EJZ21"/>
      <c r="EKA21"/>
      <c r="EKB21"/>
      <c r="EKC21"/>
      <c r="EKD21"/>
      <c r="EKE21"/>
      <c r="EKF21"/>
      <c r="EKG21"/>
      <c r="EKH21"/>
      <c r="EKI21"/>
      <c r="EKJ21"/>
      <c r="EKK21"/>
      <c r="EKL21"/>
      <c r="EKM21"/>
      <c r="EKN21"/>
      <c r="EKO21"/>
      <c r="EKP21"/>
      <c r="EKQ21"/>
      <c r="EKR21"/>
      <c r="EKS21"/>
      <c r="EKT21"/>
      <c r="EKU21"/>
      <c r="EKV21"/>
      <c r="EKW21"/>
      <c r="EKX21"/>
      <c r="EKY21"/>
      <c r="EKZ21"/>
      <c r="ELA21"/>
      <c r="ELB21"/>
      <c r="ELC21"/>
      <c r="ELD21"/>
      <c r="ELE21"/>
      <c r="ELF21"/>
      <c r="ELG21"/>
      <c r="ELH21"/>
      <c r="ELI21"/>
      <c r="ELJ21"/>
      <c r="ELK21"/>
      <c r="ELL21"/>
      <c r="ELM21"/>
      <c r="ELN21"/>
      <c r="ELO21"/>
      <c r="ELP21"/>
      <c r="ELQ21"/>
      <c r="ELR21"/>
      <c r="ELS21"/>
      <c r="ELT21"/>
      <c r="ELU21"/>
      <c r="ELV21"/>
      <c r="ELW21"/>
      <c r="ELX21"/>
      <c r="ELY21"/>
      <c r="ELZ21"/>
      <c r="EMA21"/>
      <c r="EMB21"/>
      <c r="EMC21"/>
      <c r="EMD21"/>
      <c r="EME21"/>
      <c r="EMF21"/>
      <c r="EMG21"/>
      <c r="EMH21"/>
      <c r="EMI21"/>
      <c r="EMJ21"/>
      <c r="EMK21"/>
      <c r="EML21"/>
      <c r="EMM21"/>
      <c r="EMN21"/>
      <c r="EMO21"/>
      <c r="EMP21"/>
      <c r="EMQ21"/>
      <c r="EMR21"/>
      <c r="EMS21"/>
      <c r="EMT21"/>
      <c r="EMU21"/>
      <c r="EMV21"/>
      <c r="EMW21"/>
      <c r="EMX21"/>
      <c r="EMY21"/>
      <c r="EMZ21"/>
      <c r="ENA21"/>
      <c r="ENB21"/>
      <c r="ENC21"/>
      <c r="END21"/>
      <c r="ENE21"/>
      <c r="ENF21"/>
      <c r="ENG21"/>
      <c r="ENH21"/>
      <c r="ENI21"/>
      <c r="ENJ21"/>
      <c r="ENK21"/>
      <c r="ENL21"/>
      <c r="ENM21"/>
      <c r="ENN21"/>
      <c r="ENO21"/>
      <c r="ENP21"/>
      <c r="ENQ21"/>
      <c r="ENR21"/>
      <c r="ENS21"/>
      <c r="ENT21"/>
      <c r="ENU21"/>
      <c r="ENV21"/>
      <c r="ENW21"/>
      <c r="ENX21"/>
      <c r="ENY21"/>
      <c r="ENZ21"/>
      <c r="EOA21"/>
      <c r="EOB21"/>
      <c r="EOC21"/>
      <c r="EOD21"/>
      <c r="EOE21"/>
      <c r="EOF21"/>
      <c r="EOG21"/>
      <c r="EOH21"/>
      <c r="EOI21"/>
      <c r="EOJ21"/>
      <c r="EOK21"/>
      <c r="EOL21"/>
      <c r="EOM21"/>
      <c r="EON21"/>
      <c r="EOO21"/>
      <c r="EOP21"/>
      <c r="EOQ21"/>
      <c r="EOR21"/>
      <c r="EOS21"/>
      <c r="EOT21"/>
      <c r="EOU21"/>
      <c r="EOV21"/>
      <c r="EOW21"/>
      <c r="EOX21"/>
      <c r="EOY21"/>
      <c r="EOZ21"/>
      <c r="EPA21"/>
      <c r="EPB21"/>
      <c r="EPC21"/>
      <c r="EPD21"/>
      <c r="EPE21"/>
      <c r="EPF21"/>
      <c r="EPG21"/>
      <c r="EPH21"/>
      <c r="EPI21"/>
      <c r="EPJ21"/>
      <c r="EPK21"/>
      <c r="EPL21"/>
      <c r="EPM21"/>
      <c r="EPN21"/>
      <c r="EPO21"/>
      <c r="EPP21"/>
      <c r="EPQ21"/>
      <c r="EPR21"/>
      <c r="EPS21"/>
      <c r="EPT21"/>
      <c r="EPU21"/>
      <c r="EPV21"/>
      <c r="EPW21"/>
      <c r="EPX21"/>
      <c r="EPY21"/>
      <c r="EPZ21"/>
      <c r="EQA21"/>
      <c r="EQB21"/>
      <c r="EQC21"/>
      <c r="EQD21"/>
      <c r="EQE21"/>
      <c r="EQF21"/>
      <c r="EQG21"/>
      <c r="EQH21"/>
      <c r="EQI21"/>
      <c r="EQJ21"/>
      <c r="EQK21"/>
      <c r="EQL21"/>
      <c r="EQM21"/>
      <c r="EQN21"/>
      <c r="EQO21"/>
      <c r="EQP21"/>
      <c r="EQQ21"/>
      <c r="EQR21"/>
      <c r="EQS21"/>
      <c r="EQT21"/>
      <c r="EQU21"/>
      <c r="EQV21"/>
      <c r="EQW21"/>
      <c r="EQX21"/>
      <c r="EQY21"/>
      <c r="EQZ21"/>
      <c r="ERA21"/>
      <c r="ERB21"/>
      <c r="ERC21"/>
      <c r="ERD21"/>
      <c r="ERE21"/>
      <c r="ERF21"/>
      <c r="ERG21"/>
      <c r="ERH21"/>
      <c r="ERI21"/>
      <c r="ERJ21"/>
      <c r="ERK21"/>
      <c r="ERL21"/>
      <c r="ERM21"/>
      <c r="ERN21"/>
      <c r="ERO21"/>
      <c r="ERP21"/>
      <c r="ERQ21"/>
      <c r="ERR21"/>
      <c r="ERS21"/>
      <c r="ERT21"/>
      <c r="ERU21"/>
      <c r="ERV21"/>
      <c r="ERW21"/>
      <c r="ERX21"/>
      <c r="ERY21"/>
      <c r="ERZ21"/>
      <c r="ESA21"/>
      <c r="ESB21"/>
      <c r="ESC21"/>
      <c r="ESD21"/>
      <c r="ESE21"/>
      <c r="ESF21"/>
      <c r="ESG21"/>
      <c r="ESH21"/>
      <c r="ESI21"/>
      <c r="ESJ21"/>
      <c r="ESK21"/>
      <c r="ESL21"/>
      <c r="ESM21"/>
      <c r="ESN21"/>
      <c r="ESO21"/>
      <c r="ESP21"/>
      <c r="ESQ21"/>
      <c r="ESR21"/>
      <c r="ESS21"/>
      <c r="EST21"/>
      <c r="ESU21"/>
      <c r="ESV21"/>
      <c r="ESW21"/>
      <c r="ESX21"/>
      <c r="ESY21"/>
      <c r="ESZ21"/>
      <c r="ETA21"/>
      <c r="ETB21"/>
      <c r="ETC21"/>
      <c r="ETD21"/>
      <c r="ETE21"/>
      <c r="ETF21"/>
      <c r="ETG21"/>
      <c r="ETH21"/>
      <c r="ETI21"/>
      <c r="ETJ21"/>
      <c r="ETK21"/>
      <c r="ETL21"/>
      <c r="ETM21"/>
      <c r="ETN21"/>
      <c r="ETO21"/>
      <c r="ETP21"/>
      <c r="ETQ21"/>
      <c r="ETR21"/>
      <c r="ETS21"/>
      <c r="ETT21"/>
      <c r="ETU21"/>
      <c r="ETV21"/>
      <c r="ETW21"/>
      <c r="ETX21"/>
      <c r="ETY21"/>
      <c r="ETZ21"/>
      <c r="EUA21"/>
      <c r="EUB21"/>
      <c r="EUC21"/>
      <c r="EUD21"/>
      <c r="EUE21"/>
      <c r="EUF21"/>
      <c r="EUG21"/>
      <c r="EUH21"/>
      <c r="EUI21"/>
      <c r="EUJ21"/>
      <c r="EUK21"/>
      <c r="EUL21"/>
      <c r="EUM21"/>
      <c r="EUN21"/>
      <c r="EUO21"/>
      <c r="EUP21"/>
      <c r="EUQ21"/>
      <c r="EUR21"/>
      <c r="EUS21"/>
      <c r="EUT21"/>
      <c r="EUU21"/>
      <c r="EUV21"/>
      <c r="EUW21"/>
      <c r="EUX21"/>
      <c r="EUY21"/>
      <c r="EUZ21"/>
      <c r="EVA21"/>
      <c r="EVB21"/>
      <c r="EVC21"/>
      <c r="EVD21"/>
      <c r="EVE21"/>
      <c r="EVF21"/>
      <c r="EVG21"/>
      <c r="EVH21"/>
      <c r="EVI21"/>
      <c r="EVJ21"/>
      <c r="EVK21"/>
      <c r="EVL21"/>
      <c r="EVM21"/>
      <c r="EVN21"/>
      <c r="EVO21"/>
      <c r="EVP21"/>
      <c r="EVQ21"/>
      <c r="EVR21"/>
      <c r="EVS21"/>
      <c r="EVT21"/>
      <c r="EVU21"/>
      <c r="EVV21"/>
      <c r="EVW21"/>
      <c r="EVX21"/>
      <c r="EVY21"/>
      <c r="EVZ21"/>
      <c r="EWA21"/>
      <c r="EWB21"/>
      <c r="EWC21"/>
      <c r="EWD21"/>
      <c r="EWE21"/>
      <c r="EWF21"/>
      <c r="EWG21"/>
      <c r="EWH21"/>
      <c r="EWI21"/>
      <c r="EWJ21"/>
      <c r="EWK21"/>
      <c r="EWL21"/>
      <c r="EWM21"/>
      <c r="EWN21"/>
      <c r="EWO21"/>
      <c r="EWP21"/>
      <c r="EWQ21"/>
      <c r="EWR21"/>
      <c r="EWS21"/>
      <c r="EWT21"/>
      <c r="EWU21"/>
      <c r="EWV21"/>
      <c r="EWW21"/>
      <c r="EWX21"/>
      <c r="EWY21"/>
      <c r="EWZ21"/>
      <c r="EXA21"/>
      <c r="EXB21"/>
      <c r="EXC21"/>
      <c r="EXD21"/>
      <c r="EXE21"/>
      <c r="EXF21"/>
      <c r="EXG21"/>
      <c r="EXH21"/>
      <c r="EXI21"/>
      <c r="EXJ21"/>
      <c r="EXK21"/>
      <c r="EXL21"/>
      <c r="EXM21"/>
      <c r="EXN21"/>
      <c r="EXO21"/>
      <c r="EXP21"/>
      <c r="EXQ21"/>
      <c r="EXR21"/>
      <c r="EXS21"/>
      <c r="EXT21"/>
      <c r="EXU21"/>
      <c r="EXV21"/>
      <c r="EXW21"/>
      <c r="EXX21"/>
      <c r="EXY21"/>
      <c r="EXZ21"/>
      <c r="EYA21"/>
      <c r="EYB21"/>
      <c r="EYC21"/>
      <c r="EYD21"/>
      <c r="EYE21"/>
      <c r="EYF21"/>
      <c r="EYG21"/>
      <c r="EYH21"/>
      <c r="EYI21"/>
      <c r="EYJ21"/>
      <c r="EYK21"/>
      <c r="EYL21"/>
      <c r="EYM21"/>
      <c r="EYN21"/>
      <c r="EYO21"/>
      <c r="EYP21"/>
      <c r="EYQ21"/>
      <c r="EYR21"/>
      <c r="EYS21"/>
      <c r="EYT21"/>
      <c r="EYU21"/>
      <c r="EYV21"/>
      <c r="EYW21"/>
      <c r="EYX21"/>
      <c r="EYY21"/>
      <c r="EYZ21"/>
      <c r="EZA21"/>
      <c r="EZB21"/>
      <c r="EZC21"/>
      <c r="EZD21"/>
      <c r="EZE21"/>
      <c r="EZF21"/>
      <c r="EZG21"/>
      <c r="EZH21"/>
      <c r="EZI21"/>
      <c r="EZJ21"/>
      <c r="EZK21"/>
      <c r="EZL21"/>
      <c r="EZM21"/>
      <c r="EZN21"/>
      <c r="EZO21"/>
      <c r="EZP21"/>
      <c r="EZQ21"/>
      <c r="EZR21"/>
      <c r="EZS21"/>
      <c r="EZT21"/>
      <c r="EZU21"/>
      <c r="EZV21"/>
      <c r="EZW21"/>
      <c r="EZX21"/>
      <c r="EZY21"/>
      <c r="EZZ21"/>
      <c r="FAA21"/>
      <c r="FAB21"/>
      <c r="FAC21"/>
      <c r="FAD21"/>
      <c r="FAE21"/>
      <c r="FAF21"/>
      <c r="FAG21"/>
      <c r="FAH21"/>
      <c r="FAI21"/>
      <c r="FAJ21"/>
      <c r="FAK21"/>
      <c r="FAL21"/>
      <c r="FAM21"/>
      <c r="FAN21"/>
      <c r="FAO21"/>
      <c r="FAP21"/>
      <c r="FAQ21"/>
      <c r="FAR21"/>
      <c r="FAS21"/>
      <c r="FAT21"/>
      <c r="FAU21"/>
      <c r="FAV21"/>
      <c r="FAW21"/>
      <c r="FAX21"/>
      <c r="FAY21"/>
      <c r="FAZ21"/>
      <c r="FBA21"/>
      <c r="FBB21"/>
      <c r="FBC21"/>
      <c r="FBD21"/>
      <c r="FBE21"/>
      <c r="FBF21"/>
      <c r="FBG21"/>
      <c r="FBH21"/>
      <c r="FBI21"/>
      <c r="FBJ21"/>
      <c r="FBK21"/>
      <c r="FBL21"/>
      <c r="FBM21"/>
      <c r="FBN21"/>
      <c r="FBO21"/>
      <c r="FBP21"/>
      <c r="FBQ21"/>
      <c r="FBR21"/>
      <c r="FBS21"/>
      <c r="FBT21"/>
      <c r="FBU21"/>
      <c r="FBV21"/>
      <c r="FBW21"/>
      <c r="FBX21"/>
      <c r="FBY21"/>
      <c r="FBZ21"/>
      <c r="FCA21"/>
      <c r="FCB21"/>
      <c r="FCC21"/>
      <c r="FCD21"/>
      <c r="FCE21"/>
      <c r="FCF21"/>
      <c r="FCG21"/>
      <c r="FCH21"/>
      <c r="FCI21"/>
      <c r="FCJ21"/>
      <c r="FCK21"/>
      <c r="FCL21"/>
      <c r="FCM21"/>
      <c r="FCN21"/>
      <c r="FCO21"/>
      <c r="FCP21"/>
      <c r="FCQ21"/>
      <c r="FCR21"/>
      <c r="FCS21"/>
      <c r="FCT21"/>
      <c r="FCU21"/>
      <c r="FCV21"/>
      <c r="FCW21"/>
      <c r="FCX21"/>
      <c r="FCY21"/>
      <c r="FCZ21"/>
      <c r="FDA21"/>
      <c r="FDB21"/>
      <c r="FDC21"/>
      <c r="FDD21"/>
      <c r="FDE21"/>
      <c r="FDF21"/>
      <c r="FDG21"/>
      <c r="FDH21"/>
      <c r="FDI21"/>
      <c r="FDJ21"/>
      <c r="FDK21"/>
      <c r="FDL21"/>
      <c r="FDM21"/>
      <c r="FDN21"/>
      <c r="FDO21"/>
      <c r="FDP21"/>
      <c r="FDQ21"/>
      <c r="FDR21"/>
      <c r="FDS21"/>
      <c r="FDT21"/>
      <c r="FDU21"/>
      <c r="FDV21"/>
      <c r="FDW21"/>
      <c r="FDX21"/>
      <c r="FDY21"/>
      <c r="FDZ21"/>
      <c r="FEA21"/>
      <c r="FEB21"/>
      <c r="FEC21"/>
      <c r="FED21"/>
      <c r="FEE21"/>
      <c r="FEF21"/>
      <c r="FEG21"/>
      <c r="FEH21"/>
      <c r="FEI21"/>
      <c r="FEJ21"/>
      <c r="FEK21"/>
      <c r="FEL21"/>
      <c r="FEM21"/>
      <c r="FEN21"/>
      <c r="FEO21"/>
      <c r="FEP21"/>
      <c r="FEQ21"/>
      <c r="FER21"/>
      <c r="FES21"/>
      <c r="FET21"/>
      <c r="FEU21"/>
      <c r="FEV21"/>
      <c r="FEW21"/>
      <c r="FEX21"/>
      <c r="FEY21"/>
      <c r="FEZ21"/>
      <c r="FFA21"/>
      <c r="FFB21"/>
      <c r="FFC21"/>
      <c r="FFD21"/>
      <c r="FFE21"/>
      <c r="FFF21"/>
      <c r="FFG21"/>
      <c r="FFH21"/>
      <c r="FFI21"/>
      <c r="FFJ21"/>
      <c r="FFK21"/>
      <c r="FFL21"/>
      <c r="FFM21"/>
      <c r="FFN21"/>
      <c r="FFO21"/>
      <c r="FFP21"/>
      <c r="FFQ21"/>
      <c r="FFR21"/>
      <c r="FFS21"/>
      <c r="FFT21"/>
      <c r="FFU21"/>
      <c r="FFV21"/>
      <c r="FFW21"/>
      <c r="FFX21"/>
      <c r="FFY21"/>
      <c r="FFZ21"/>
      <c r="FGA21"/>
      <c r="FGB21"/>
      <c r="FGC21"/>
      <c r="FGD21"/>
      <c r="FGE21"/>
      <c r="FGF21"/>
      <c r="FGG21"/>
      <c r="FGH21"/>
      <c r="FGI21"/>
      <c r="FGJ21"/>
      <c r="FGK21"/>
      <c r="FGL21"/>
      <c r="FGM21"/>
      <c r="FGN21"/>
      <c r="FGO21"/>
      <c r="FGP21"/>
      <c r="FGQ21"/>
      <c r="FGR21"/>
      <c r="FGS21"/>
      <c r="FGT21"/>
      <c r="FGU21"/>
      <c r="FGV21"/>
      <c r="FGW21"/>
      <c r="FGX21"/>
      <c r="FGY21"/>
      <c r="FGZ21"/>
      <c r="FHA21"/>
      <c r="FHB21"/>
      <c r="FHC21"/>
      <c r="FHD21"/>
      <c r="FHE21"/>
      <c r="FHF21"/>
      <c r="FHG21"/>
      <c r="FHH21"/>
      <c r="FHI21"/>
      <c r="FHJ21"/>
      <c r="FHK21"/>
      <c r="FHL21"/>
      <c r="FHM21"/>
      <c r="FHN21"/>
      <c r="FHO21"/>
      <c r="FHP21"/>
      <c r="FHQ21"/>
      <c r="FHR21"/>
      <c r="FHS21"/>
      <c r="FHT21"/>
      <c r="FHU21"/>
      <c r="FHV21"/>
      <c r="FHW21"/>
      <c r="FHX21"/>
      <c r="FHY21"/>
      <c r="FHZ21"/>
      <c r="FIA21"/>
      <c r="FIB21"/>
      <c r="FIC21"/>
      <c r="FID21"/>
      <c r="FIE21"/>
      <c r="FIF21"/>
      <c r="FIG21"/>
      <c r="FIH21"/>
      <c r="FII21"/>
      <c r="FIJ21"/>
      <c r="FIK21"/>
      <c r="FIL21"/>
      <c r="FIM21"/>
      <c r="FIN21"/>
      <c r="FIO21"/>
      <c r="FIP21"/>
      <c r="FIQ21"/>
      <c r="FIR21"/>
      <c r="FIS21"/>
      <c r="FIT21"/>
      <c r="FIU21"/>
      <c r="FIV21"/>
      <c r="FIW21"/>
      <c r="FIX21"/>
      <c r="FIY21"/>
      <c r="FIZ21"/>
      <c r="FJA21"/>
      <c r="FJB21"/>
      <c r="FJC21"/>
      <c r="FJD21"/>
      <c r="FJE21"/>
      <c r="FJF21"/>
      <c r="FJG21"/>
      <c r="FJH21"/>
      <c r="FJI21"/>
      <c r="FJJ21"/>
      <c r="FJK21"/>
      <c r="FJL21"/>
      <c r="FJM21"/>
      <c r="FJN21"/>
      <c r="FJO21"/>
      <c r="FJP21"/>
      <c r="FJQ21"/>
      <c r="FJR21"/>
      <c r="FJS21"/>
      <c r="FJT21"/>
      <c r="FJU21"/>
      <c r="FJV21"/>
      <c r="FJW21"/>
      <c r="FJX21"/>
      <c r="FJY21"/>
      <c r="FJZ21"/>
      <c r="FKA21"/>
      <c r="FKB21"/>
      <c r="FKC21"/>
      <c r="FKD21"/>
      <c r="FKE21"/>
      <c r="FKF21"/>
      <c r="FKG21"/>
      <c r="FKH21"/>
      <c r="FKI21"/>
      <c r="FKJ21"/>
      <c r="FKK21"/>
      <c r="FKL21"/>
      <c r="FKM21"/>
      <c r="FKN21"/>
      <c r="FKO21"/>
      <c r="FKP21"/>
      <c r="FKQ21"/>
      <c r="FKR21"/>
      <c r="FKS21"/>
      <c r="FKT21"/>
      <c r="FKU21"/>
      <c r="FKV21"/>
      <c r="FKW21"/>
      <c r="FKX21"/>
      <c r="FKY21"/>
      <c r="FKZ21"/>
      <c r="FLA21"/>
      <c r="FLB21"/>
      <c r="FLC21"/>
      <c r="FLD21"/>
      <c r="FLE21"/>
      <c r="FLF21"/>
      <c r="FLG21"/>
      <c r="FLH21"/>
      <c r="FLI21"/>
      <c r="FLJ21"/>
      <c r="FLK21"/>
      <c r="FLL21"/>
      <c r="FLM21"/>
      <c r="FLN21"/>
      <c r="FLO21"/>
      <c r="FLP21"/>
      <c r="FLQ21"/>
      <c r="FLR21"/>
      <c r="FLS21"/>
      <c r="FLT21"/>
      <c r="FLU21"/>
      <c r="FLV21"/>
      <c r="FLW21"/>
      <c r="FLX21"/>
      <c r="FLY21"/>
      <c r="FLZ21"/>
      <c r="FMA21"/>
      <c r="FMB21"/>
      <c r="FMC21"/>
      <c r="FMD21"/>
      <c r="FME21"/>
      <c r="FMF21"/>
      <c r="FMG21"/>
      <c r="FMH21"/>
      <c r="FMI21"/>
      <c r="FMJ21"/>
      <c r="FMK21"/>
      <c r="FML21"/>
      <c r="FMM21"/>
      <c r="FMN21"/>
      <c r="FMO21"/>
      <c r="FMP21"/>
      <c r="FMQ21"/>
      <c r="FMR21"/>
      <c r="FMS21"/>
      <c r="FMT21"/>
      <c r="FMU21"/>
      <c r="FMV21"/>
      <c r="FMW21"/>
      <c r="FMX21"/>
      <c r="FMY21"/>
      <c r="FMZ21"/>
      <c r="FNA21"/>
      <c r="FNB21"/>
      <c r="FNC21"/>
      <c r="FND21"/>
      <c r="FNE21"/>
      <c r="FNF21"/>
      <c r="FNG21"/>
      <c r="FNH21"/>
      <c r="FNI21"/>
      <c r="FNJ21"/>
      <c r="FNK21"/>
      <c r="FNL21"/>
      <c r="FNM21"/>
      <c r="FNN21"/>
      <c r="FNO21"/>
      <c r="FNP21"/>
      <c r="FNQ21"/>
      <c r="FNR21"/>
      <c r="FNS21"/>
      <c r="FNT21"/>
      <c r="FNU21"/>
      <c r="FNV21"/>
      <c r="FNW21"/>
      <c r="FNX21"/>
      <c r="FNY21"/>
      <c r="FNZ21"/>
      <c r="FOA21"/>
      <c r="FOB21"/>
      <c r="FOC21"/>
      <c r="FOD21"/>
      <c r="FOE21"/>
      <c r="FOF21"/>
      <c r="FOG21"/>
      <c r="FOH21"/>
      <c r="FOI21"/>
      <c r="FOJ21"/>
      <c r="FOK21"/>
      <c r="FOL21"/>
      <c r="FOM21"/>
      <c r="FON21"/>
      <c r="FOO21"/>
      <c r="FOP21"/>
      <c r="FOQ21"/>
      <c r="FOR21"/>
      <c r="FOS21"/>
      <c r="FOT21"/>
      <c r="FOU21"/>
      <c r="FOV21"/>
      <c r="FOW21"/>
      <c r="FOX21"/>
      <c r="FOY21"/>
      <c r="FOZ21"/>
      <c r="FPA21"/>
      <c r="FPB21"/>
      <c r="FPC21"/>
      <c r="FPD21"/>
      <c r="FPE21"/>
      <c r="FPF21"/>
      <c r="FPG21"/>
      <c r="FPH21"/>
      <c r="FPI21"/>
      <c r="FPJ21"/>
      <c r="FPK21"/>
      <c r="FPL21"/>
      <c r="FPM21"/>
      <c r="FPN21"/>
      <c r="FPO21"/>
      <c r="FPP21"/>
      <c r="FPQ21"/>
      <c r="FPR21"/>
      <c r="FPS21"/>
      <c r="FPT21"/>
      <c r="FPU21"/>
      <c r="FPV21"/>
      <c r="FPW21"/>
      <c r="FPX21"/>
      <c r="FPY21"/>
      <c r="FPZ21"/>
      <c r="FQA21"/>
      <c r="FQB21"/>
      <c r="FQC21"/>
      <c r="FQD21"/>
      <c r="FQE21"/>
      <c r="FQF21"/>
      <c r="FQG21"/>
      <c r="FQH21"/>
      <c r="FQI21"/>
      <c r="FQJ21"/>
      <c r="FQK21"/>
      <c r="FQL21"/>
      <c r="FQM21"/>
      <c r="FQN21"/>
      <c r="FQO21"/>
      <c r="FQP21"/>
      <c r="FQQ21"/>
      <c r="FQR21"/>
      <c r="FQS21"/>
      <c r="FQT21"/>
      <c r="FQU21"/>
      <c r="FQV21"/>
      <c r="FQW21"/>
      <c r="FQX21"/>
      <c r="FQY21"/>
      <c r="FQZ21"/>
      <c r="FRA21"/>
      <c r="FRB21"/>
      <c r="FRC21"/>
      <c r="FRD21"/>
      <c r="FRE21"/>
      <c r="FRF21"/>
      <c r="FRG21"/>
      <c r="FRH21"/>
      <c r="FRI21"/>
      <c r="FRJ21"/>
      <c r="FRK21"/>
      <c r="FRL21"/>
      <c r="FRM21"/>
      <c r="FRN21"/>
      <c r="FRO21"/>
      <c r="FRP21"/>
      <c r="FRQ21"/>
      <c r="FRR21"/>
      <c r="FRS21"/>
      <c r="FRT21"/>
      <c r="FRU21"/>
      <c r="FRV21"/>
      <c r="FRW21"/>
      <c r="FRX21"/>
      <c r="FRY21"/>
      <c r="FRZ21"/>
      <c r="FSA21"/>
      <c r="FSB21"/>
      <c r="FSC21"/>
      <c r="FSD21"/>
      <c r="FSE21"/>
      <c r="FSF21"/>
      <c r="FSG21"/>
      <c r="FSH21"/>
      <c r="FSI21"/>
      <c r="FSJ21"/>
      <c r="FSK21"/>
      <c r="FSL21"/>
      <c r="FSM21"/>
      <c r="FSN21"/>
      <c r="FSO21"/>
      <c r="FSP21"/>
      <c r="FSQ21"/>
      <c r="FSR21"/>
      <c r="FSS21"/>
      <c r="FST21"/>
      <c r="FSU21"/>
      <c r="FSV21"/>
      <c r="FSW21"/>
      <c r="FSX21"/>
      <c r="FSY21"/>
      <c r="FSZ21"/>
      <c r="FTA21"/>
      <c r="FTB21"/>
      <c r="FTC21"/>
      <c r="FTD21"/>
      <c r="FTE21"/>
      <c r="FTF21"/>
      <c r="FTG21"/>
      <c r="FTH21"/>
      <c r="FTI21"/>
      <c r="FTJ21"/>
      <c r="FTK21"/>
      <c r="FTL21"/>
      <c r="FTM21"/>
      <c r="FTN21"/>
      <c r="FTO21"/>
      <c r="FTP21"/>
      <c r="FTQ21"/>
      <c r="FTR21"/>
      <c r="FTS21"/>
      <c r="FTT21"/>
      <c r="FTU21"/>
      <c r="FTV21"/>
      <c r="FTW21"/>
      <c r="FTX21"/>
      <c r="FTY21"/>
      <c r="FTZ21"/>
      <c r="FUA21"/>
      <c r="FUB21"/>
      <c r="FUC21"/>
      <c r="FUD21"/>
      <c r="FUE21"/>
      <c r="FUF21"/>
      <c r="FUG21"/>
      <c r="FUH21"/>
      <c r="FUI21"/>
      <c r="FUJ21"/>
      <c r="FUK21"/>
      <c r="FUL21"/>
      <c r="FUM21"/>
      <c r="FUN21"/>
      <c r="FUO21"/>
      <c r="FUP21"/>
      <c r="FUQ21"/>
      <c r="FUR21"/>
      <c r="FUS21"/>
      <c r="FUT21"/>
      <c r="FUU21"/>
      <c r="FUV21"/>
      <c r="FUW21"/>
      <c r="FUX21"/>
      <c r="FUY21"/>
      <c r="FUZ21"/>
      <c r="FVA21"/>
      <c r="FVB21"/>
      <c r="FVC21"/>
      <c r="FVD21"/>
      <c r="FVE21"/>
      <c r="FVF21"/>
      <c r="FVG21"/>
      <c r="FVH21"/>
      <c r="FVI21"/>
      <c r="FVJ21"/>
      <c r="FVK21"/>
      <c r="FVL21"/>
      <c r="FVM21"/>
      <c r="FVN21"/>
      <c r="FVO21"/>
      <c r="FVP21"/>
      <c r="FVQ21"/>
      <c r="FVR21"/>
      <c r="FVS21"/>
      <c r="FVT21"/>
      <c r="FVU21"/>
      <c r="FVV21"/>
      <c r="FVW21"/>
      <c r="FVX21"/>
      <c r="FVY21"/>
      <c r="FVZ21"/>
      <c r="FWA21"/>
      <c r="FWB21"/>
      <c r="FWC21"/>
      <c r="FWD21"/>
      <c r="FWE21"/>
      <c r="FWF21"/>
      <c r="FWG21"/>
      <c r="FWH21"/>
      <c r="FWI21"/>
      <c r="FWJ21"/>
      <c r="FWK21"/>
      <c r="FWL21"/>
      <c r="FWM21"/>
      <c r="FWN21"/>
      <c r="FWO21"/>
      <c r="FWP21"/>
      <c r="FWQ21"/>
      <c r="FWR21"/>
      <c r="FWS21"/>
      <c r="FWT21"/>
      <c r="FWU21"/>
      <c r="FWV21"/>
      <c r="FWW21"/>
      <c r="FWX21"/>
      <c r="FWY21"/>
      <c r="FWZ21"/>
      <c r="FXA21"/>
      <c r="FXB21"/>
      <c r="FXC21"/>
      <c r="FXD21"/>
      <c r="FXE21"/>
      <c r="FXF21"/>
      <c r="FXG21"/>
      <c r="FXH21"/>
      <c r="FXI21"/>
      <c r="FXJ21"/>
      <c r="FXK21"/>
      <c r="FXL21"/>
      <c r="FXM21"/>
      <c r="FXN21"/>
      <c r="FXO21"/>
      <c r="FXP21"/>
      <c r="FXQ21"/>
      <c r="FXR21"/>
      <c r="FXS21"/>
      <c r="FXT21"/>
      <c r="FXU21"/>
      <c r="FXV21"/>
      <c r="FXW21"/>
      <c r="FXX21"/>
      <c r="FXY21"/>
      <c r="FXZ21"/>
      <c r="FYA21"/>
      <c r="FYB21"/>
      <c r="FYC21"/>
      <c r="FYD21"/>
      <c r="FYE21"/>
      <c r="FYF21"/>
      <c r="FYG21"/>
      <c r="FYH21"/>
      <c r="FYI21"/>
      <c r="FYJ21"/>
      <c r="FYK21"/>
      <c r="FYL21"/>
      <c r="FYM21"/>
      <c r="FYN21"/>
      <c r="FYO21"/>
      <c r="FYP21"/>
      <c r="FYQ21"/>
      <c r="FYR21"/>
      <c r="FYS21"/>
      <c r="FYT21"/>
      <c r="FYU21"/>
      <c r="FYV21"/>
      <c r="FYW21"/>
      <c r="FYX21"/>
      <c r="FYY21"/>
      <c r="FYZ21"/>
      <c r="FZA21"/>
      <c r="FZB21"/>
      <c r="FZC21"/>
      <c r="FZD21"/>
      <c r="FZE21"/>
      <c r="FZF21"/>
      <c r="FZG21"/>
      <c r="FZH21"/>
      <c r="FZI21"/>
      <c r="FZJ21"/>
      <c r="FZK21"/>
      <c r="FZL21"/>
      <c r="FZM21"/>
      <c r="FZN21"/>
      <c r="FZO21"/>
      <c r="FZP21"/>
      <c r="FZQ21"/>
      <c r="FZR21"/>
      <c r="FZS21"/>
      <c r="FZT21"/>
      <c r="FZU21"/>
      <c r="FZV21"/>
      <c r="FZW21"/>
      <c r="FZX21"/>
      <c r="FZY21"/>
      <c r="FZZ21"/>
      <c r="GAA21"/>
      <c r="GAB21"/>
      <c r="GAC21"/>
      <c r="GAD21"/>
      <c r="GAE21"/>
      <c r="GAF21"/>
      <c r="GAG21"/>
      <c r="GAH21"/>
      <c r="GAI21"/>
      <c r="GAJ21"/>
      <c r="GAK21"/>
      <c r="GAL21"/>
      <c r="GAM21"/>
      <c r="GAN21"/>
      <c r="GAO21"/>
      <c r="GAP21"/>
      <c r="GAQ21"/>
      <c r="GAR21"/>
      <c r="GAS21"/>
      <c r="GAT21"/>
      <c r="GAU21"/>
      <c r="GAV21"/>
      <c r="GAW21"/>
      <c r="GAX21"/>
      <c r="GAY21"/>
      <c r="GAZ21"/>
      <c r="GBA21"/>
      <c r="GBB21"/>
      <c r="GBC21"/>
      <c r="GBD21"/>
      <c r="GBE21"/>
      <c r="GBF21"/>
      <c r="GBG21"/>
      <c r="GBH21"/>
      <c r="GBI21"/>
      <c r="GBJ21"/>
      <c r="GBK21"/>
      <c r="GBL21"/>
      <c r="GBM21"/>
      <c r="GBN21"/>
      <c r="GBO21"/>
      <c r="GBP21"/>
      <c r="GBQ21"/>
      <c r="GBR21"/>
      <c r="GBS21"/>
      <c r="GBT21"/>
      <c r="GBU21"/>
      <c r="GBV21"/>
      <c r="GBW21"/>
      <c r="GBX21"/>
      <c r="GBY21"/>
      <c r="GBZ21"/>
      <c r="GCA21"/>
      <c r="GCB21"/>
      <c r="GCC21"/>
      <c r="GCD21"/>
      <c r="GCE21"/>
      <c r="GCF21"/>
      <c r="GCG21"/>
      <c r="GCH21"/>
      <c r="GCI21"/>
      <c r="GCJ21"/>
      <c r="GCK21"/>
      <c r="GCL21"/>
      <c r="GCM21"/>
      <c r="GCN21"/>
      <c r="GCO21"/>
      <c r="GCP21"/>
      <c r="GCQ21"/>
      <c r="GCR21"/>
      <c r="GCS21"/>
      <c r="GCT21"/>
      <c r="GCU21"/>
      <c r="GCV21"/>
      <c r="GCW21"/>
      <c r="GCX21"/>
      <c r="GCY21"/>
      <c r="GCZ21"/>
      <c r="GDA21"/>
      <c r="GDB21"/>
      <c r="GDC21"/>
      <c r="GDD21"/>
      <c r="GDE21"/>
      <c r="GDF21"/>
      <c r="GDG21"/>
      <c r="GDH21"/>
      <c r="GDI21"/>
      <c r="GDJ21"/>
      <c r="GDK21"/>
      <c r="GDL21"/>
      <c r="GDM21"/>
      <c r="GDN21"/>
      <c r="GDO21"/>
      <c r="GDP21"/>
      <c r="GDQ21"/>
      <c r="GDR21"/>
      <c r="GDS21"/>
      <c r="GDT21"/>
      <c r="GDU21"/>
      <c r="GDV21"/>
      <c r="GDW21"/>
      <c r="GDX21"/>
      <c r="GDY21"/>
      <c r="GDZ21"/>
      <c r="GEA21"/>
      <c r="GEB21"/>
      <c r="GEC21"/>
      <c r="GED21"/>
      <c r="GEE21"/>
      <c r="GEF21"/>
      <c r="GEG21"/>
      <c r="GEH21"/>
      <c r="GEI21"/>
      <c r="GEJ21"/>
      <c r="GEK21"/>
      <c r="GEL21"/>
      <c r="GEM21"/>
      <c r="GEN21"/>
      <c r="GEO21"/>
      <c r="GEP21"/>
      <c r="GEQ21"/>
      <c r="GER21"/>
      <c r="GES21"/>
      <c r="GET21"/>
      <c r="GEU21"/>
      <c r="GEV21"/>
      <c r="GEW21"/>
      <c r="GEX21"/>
      <c r="GEY21"/>
      <c r="GEZ21"/>
      <c r="GFA21"/>
      <c r="GFB21"/>
      <c r="GFC21"/>
      <c r="GFD21"/>
      <c r="GFE21"/>
      <c r="GFF21"/>
      <c r="GFG21"/>
      <c r="GFH21"/>
      <c r="GFI21"/>
      <c r="GFJ21"/>
      <c r="GFK21"/>
      <c r="GFL21"/>
      <c r="GFM21"/>
      <c r="GFN21"/>
      <c r="GFO21"/>
      <c r="GFP21"/>
      <c r="GFQ21"/>
      <c r="GFR21"/>
      <c r="GFS21"/>
      <c r="GFT21"/>
      <c r="GFU21"/>
      <c r="GFV21"/>
      <c r="GFW21"/>
      <c r="GFX21"/>
      <c r="GFY21"/>
      <c r="GFZ21"/>
      <c r="GGA21"/>
      <c r="GGB21"/>
      <c r="GGC21"/>
      <c r="GGD21"/>
      <c r="GGE21"/>
      <c r="GGF21"/>
      <c r="GGG21"/>
      <c r="GGH21"/>
      <c r="GGI21"/>
      <c r="GGJ21"/>
      <c r="GGK21"/>
      <c r="GGL21"/>
      <c r="GGM21"/>
      <c r="GGN21"/>
      <c r="GGO21"/>
      <c r="GGP21"/>
      <c r="GGQ21"/>
      <c r="GGR21"/>
      <c r="GGS21"/>
      <c r="GGT21"/>
      <c r="GGU21"/>
      <c r="GGV21"/>
      <c r="GGW21"/>
      <c r="GGX21"/>
      <c r="GGY21"/>
      <c r="GGZ21"/>
      <c r="GHA21"/>
      <c r="GHB21"/>
      <c r="GHC21"/>
      <c r="GHD21"/>
      <c r="GHE21"/>
      <c r="GHF21"/>
      <c r="GHG21"/>
      <c r="GHH21"/>
      <c r="GHI21"/>
      <c r="GHJ21"/>
      <c r="GHK21"/>
      <c r="GHL21"/>
      <c r="GHM21"/>
      <c r="GHN21"/>
      <c r="GHO21"/>
      <c r="GHP21"/>
      <c r="GHQ21"/>
      <c r="GHR21"/>
      <c r="GHS21"/>
      <c r="GHT21"/>
      <c r="GHU21"/>
      <c r="GHV21"/>
      <c r="GHW21"/>
      <c r="GHX21"/>
      <c r="GHY21"/>
      <c r="GHZ21"/>
      <c r="GIA21"/>
      <c r="GIB21"/>
      <c r="GIC21"/>
      <c r="GID21"/>
      <c r="GIE21"/>
      <c r="GIF21"/>
      <c r="GIG21"/>
      <c r="GIH21"/>
      <c r="GII21"/>
      <c r="GIJ21"/>
      <c r="GIK21"/>
      <c r="GIL21"/>
      <c r="GIM21"/>
      <c r="GIN21"/>
      <c r="GIO21"/>
      <c r="GIP21"/>
      <c r="GIQ21"/>
      <c r="GIR21"/>
      <c r="GIS21"/>
      <c r="GIT21"/>
      <c r="GIU21"/>
      <c r="GIV21"/>
      <c r="GIW21"/>
      <c r="GIX21"/>
      <c r="GIY21"/>
      <c r="GIZ21"/>
      <c r="GJA21"/>
      <c r="GJB21"/>
      <c r="GJC21"/>
      <c r="GJD21"/>
      <c r="GJE21"/>
      <c r="GJF21"/>
      <c r="GJG21"/>
      <c r="GJH21"/>
      <c r="GJI21"/>
      <c r="GJJ21"/>
      <c r="GJK21"/>
      <c r="GJL21"/>
      <c r="GJM21"/>
      <c r="GJN21"/>
      <c r="GJO21"/>
      <c r="GJP21"/>
      <c r="GJQ21"/>
      <c r="GJR21"/>
      <c r="GJS21"/>
      <c r="GJT21"/>
      <c r="GJU21"/>
      <c r="GJV21"/>
      <c r="GJW21"/>
      <c r="GJX21"/>
      <c r="GJY21"/>
      <c r="GJZ21"/>
      <c r="GKA21"/>
      <c r="GKB21"/>
      <c r="GKC21"/>
      <c r="GKD21"/>
      <c r="GKE21"/>
      <c r="GKF21"/>
      <c r="GKG21"/>
      <c r="GKH21"/>
      <c r="GKI21"/>
      <c r="GKJ21"/>
      <c r="GKK21"/>
      <c r="GKL21"/>
      <c r="GKM21"/>
      <c r="GKN21"/>
      <c r="GKO21"/>
      <c r="GKP21"/>
      <c r="GKQ21"/>
      <c r="GKR21"/>
      <c r="GKS21"/>
      <c r="GKT21"/>
      <c r="GKU21"/>
      <c r="GKV21"/>
      <c r="GKW21"/>
      <c r="GKX21"/>
      <c r="GKY21"/>
      <c r="GKZ21"/>
      <c r="GLA21"/>
      <c r="GLB21"/>
      <c r="GLC21"/>
      <c r="GLD21"/>
      <c r="GLE21"/>
      <c r="GLF21"/>
      <c r="GLG21"/>
      <c r="GLH21"/>
      <c r="GLI21"/>
      <c r="GLJ21"/>
      <c r="GLK21"/>
      <c r="GLL21"/>
      <c r="GLM21"/>
      <c r="GLN21"/>
      <c r="GLO21"/>
      <c r="GLP21"/>
      <c r="GLQ21"/>
      <c r="GLR21"/>
      <c r="GLS21"/>
      <c r="GLT21"/>
      <c r="GLU21"/>
      <c r="GLV21"/>
      <c r="GLW21"/>
      <c r="GLX21"/>
      <c r="GLY21"/>
      <c r="GLZ21"/>
      <c r="GMA21"/>
      <c r="GMB21"/>
      <c r="GMC21"/>
      <c r="GMD21"/>
      <c r="GME21"/>
      <c r="GMF21"/>
      <c r="GMG21"/>
      <c r="GMH21"/>
      <c r="GMI21"/>
      <c r="GMJ21"/>
      <c r="GMK21"/>
      <c r="GML21"/>
      <c r="GMM21"/>
      <c r="GMN21"/>
      <c r="GMO21"/>
      <c r="GMP21"/>
      <c r="GMQ21"/>
      <c r="GMR21"/>
      <c r="GMS21"/>
      <c r="GMT21"/>
      <c r="GMU21"/>
      <c r="GMV21"/>
      <c r="GMW21"/>
      <c r="GMX21"/>
      <c r="GMY21"/>
      <c r="GMZ21"/>
      <c r="GNA21"/>
      <c r="GNB21"/>
      <c r="GNC21"/>
      <c r="GND21"/>
      <c r="GNE21"/>
      <c r="GNF21"/>
      <c r="GNG21"/>
      <c r="GNH21"/>
      <c r="GNI21"/>
      <c r="GNJ21"/>
      <c r="GNK21"/>
      <c r="GNL21"/>
      <c r="GNM21"/>
      <c r="GNN21"/>
      <c r="GNO21"/>
      <c r="GNP21"/>
      <c r="GNQ21"/>
      <c r="GNR21"/>
      <c r="GNS21"/>
      <c r="GNT21"/>
      <c r="GNU21"/>
      <c r="GNV21"/>
      <c r="GNW21"/>
      <c r="GNX21"/>
      <c r="GNY21"/>
      <c r="GNZ21"/>
      <c r="GOA21"/>
      <c r="GOB21"/>
      <c r="GOC21"/>
      <c r="GOD21"/>
      <c r="GOE21"/>
      <c r="GOF21"/>
      <c r="GOG21"/>
      <c r="GOH21"/>
      <c r="GOI21"/>
      <c r="GOJ21"/>
      <c r="GOK21"/>
      <c r="GOL21"/>
      <c r="GOM21"/>
      <c r="GON21"/>
      <c r="GOO21"/>
      <c r="GOP21"/>
      <c r="GOQ21"/>
      <c r="GOR21"/>
      <c r="GOS21"/>
      <c r="GOT21"/>
      <c r="GOU21"/>
      <c r="GOV21"/>
      <c r="GOW21"/>
      <c r="GOX21"/>
      <c r="GOY21"/>
      <c r="GOZ21"/>
      <c r="GPA21"/>
      <c r="GPB21"/>
      <c r="GPC21"/>
      <c r="GPD21"/>
      <c r="GPE21"/>
      <c r="GPF21"/>
      <c r="GPG21"/>
      <c r="GPH21"/>
      <c r="GPI21"/>
      <c r="GPJ21"/>
      <c r="GPK21"/>
      <c r="GPL21"/>
      <c r="GPM21"/>
      <c r="GPN21"/>
      <c r="GPO21"/>
      <c r="GPP21"/>
      <c r="GPQ21"/>
      <c r="GPR21"/>
      <c r="GPS21"/>
      <c r="GPT21"/>
      <c r="GPU21"/>
      <c r="GPV21"/>
      <c r="GPW21"/>
      <c r="GPX21"/>
      <c r="GPY21"/>
      <c r="GPZ21"/>
      <c r="GQA21"/>
      <c r="GQB21"/>
      <c r="GQC21"/>
      <c r="GQD21"/>
      <c r="GQE21"/>
      <c r="GQF21"/>
      <c r="GQG21"/>
      <c r="GQH21"/>
      <c r="GQI21"/>
      <c r="GQJ21"/>
      <c r="GQK21"/>
      <c r="GQL21"/>
      <c r="GQM21"/>
      <c r="GQN21"/>
      <c r="GQO21"/>
      <c r="GQP21"/>
      <c r="GQQ21"/>
      <c r="GQR21"/>
      <c r="GQS21"/>
      <c r="GQT21"/>
      <c r="GQU21"/>
      <c r="GQV21"/>
      <c r="GQW21"/>
      <c r="GQX21"/>
      <c r="GQY21"/>
      <c r="GQZ21"/>
      <c r="GRA21"/>
      <c r="GRB21"/>
      <c r="GRC21"/>
      <c r="GRD21"/>
      <c r="GRE21"/>
      <c r="GRF21"/>
      <c r="GRG21"/>
      <c r="GRH21"/>
      <c r="GRI21"/>
      <c r="GRJ21"/>
      <c r="GRK21"/>
      <c r="GRL21"/>
      <c r="GRM21"/>
      <c r="GRN21"/>
      <c r="GRO21"/>
      <c r="GRP21"/>
      <c r="GRQ21"/>
      <c r="GRR21"/>
      <c r="GRS21"/>
      <c r="GRT21"/>
      <c r="GRU21"/>
      <c r="GRV21"/>
      <c r="GRW21"/>
      <c r="GRX21"/>
      <c r="GRY21"/>
      <c r="GRZ21"/>
      <c r="GSA21"/>
      <c r="GSB21"/>
      <c r="GSC21"/>
      <c r="GSD21"/>
      <c r="GSE21"/>
      <c r="GSF21"/>
      <c r="GSG21"/>
      <c r="GSH21"/>
      <c r="GSI21"/>
      <c r="GSJ21"/>
      <c r="GSK21"/>
      <c r="GSL21"/>
      <c r="GSM21"/>
      <c r="GSN21"/>
      <c r="GSO21"/>
      <c r="GSP21"/>
      <c r="GSQ21"/>
      <c r="GSR21"/>
      <c r="GSS21"/>
      <c r="GST21"/>
      <c r="GSU21"/>
      <c r="GSV21"/>
      <c r="GSW21"/>
      <c r="GSX21"/>
      <c r="GSY21"/>
      <c r="GSZ21"/>
      <c r="GTA21"/>
      <c r="GTB21"/>
      <c r="GTC21"/>
      <c r="GTD21"/>
      <c r="GTE21"/>
      <c r="GTF21"/>
      <c r="GTG21"/>
      <c r="GTH21"/>
      <c r="GTI21"/>
      <c r="GTJ21"/>
      <c r="GTK21"/>
      <c r="GTL21"/>
      <c r="GTM21"/>
      <c r="GTN21"/>
      <c r="GTO21"/>
      <c r="GTP21"/>
      <c r="GTQ21"/>
      <c r="GTR21"/>
      <c r="GTS21"/>
      <c r="GTT21"/>
      <c r="GTU21"/>
      <c r="GTV21"/>
      <c r="GTW21"/>
      <c r="GTX21"/>
      <c r="GTY21"/>
      <c r="GTZ21"/>
      <c r="GUA21"/>
      <c r="GUB21"/>
      <c r="GUC21"/>
      <c r="GUD21"/>
      <c r="GUE21"/>
      <c r="GUF21"/>
      <c r="GUG21"/>
      <c r="GUH21"/>
      <c r="GUI21"/>
      <c r="GUJ21"/>
      <c r="GUK21"/>
      <c r="GUL21"/>
      <c r="GUM21"/>
      <c r="GUN21"/>
      <c r="GUO21"/>
      <c r="GUP21"/>
      <c r="GUQ21"/>
      <c r="GUR21"/>
      <c r="GUS21"/>
      <c r="GUT21"/>
      <c r="GUU21"/>
      <c r="GUV21"/>
      <c r="GUW21"/>
      <c r="GUX21"/>
      <c r="GUY21"/>
      <c r="GUZ21"/>
      <c r="GVA21"/>
      <c r="GVB21"/>
      <c r="GVC21"/>
      <c r="GVD21"/>
      <c r="GVE21"/>
      <c r="GVF21"/>
      <c r="GVG21"/>
      <c r="GVH21"/>
      <c r="GVI21"/>
      <c r="GVJ21"/>
      <c r="GVK21"/>
      <c r="GVL21"/>
      <c r="GVM21"/>
      <c r="GVN21"/>
      <c r="GVO21"/>
      <c r="GVP21"/>
      <c r="GVQ21"/>
      <c r="GVR21"/>
      <c r="GVS21"/>
      <c r="GVT21"/>
      <c r="GVU21"/>
      <c r="GVV21"/>
      <c r="GVW21"/>
      <c r="GVX21"/>
      <c r="GVY21"/>
      <c r="GVZ21"/>
      <c r="GWA21"/>
      <c r="GWB21"/>
      <c r="GWC21"/>
      <c r="GWD21"/>
      <c r="GWE21"/>
      <c r="GWF21"/>
      <c r="GWG21"/>
      <c r="GWH21"/>
      <c r="GWI21"/>
      <c r="GWJ21"/>
      <c r="GWK21"/>
      <c r="GWL21"/>
      <c r="GWM21"/>
      <c r="GWN21"/>
      <c r="GWO21"/>
      <c r="GWP21"/>
      <c r="GWQ21"/>
      <c r="GWR21"/>
      <c r="GWS21"/>
      <c r="GWT21"/>
      <c r="GWU21"/>
      <c r="GWV21"/>
      <c r="GWW21"/>
      <c r="GWX21"/>
      <c r="GWY21"/>
      <c r="GWZ21"/>
      <c r="GXA21"/>
      <c r="GXB21"/>
      <c r="GXC21"/>
      <c r="GXD21"/>
      <c r="GXE21"/>
      <c r="GXF21"/>
      <c r="GXG21"/>
      <c r="GXH21"/>
      <c r="GXI21"/>
      <c r="GXJ21"/>
      <c r="GXK21"/>
      <c r="GXL21"/>
      <c r="GXM21"/>
      <c r="GXN21"/>
      <c r="GXO21"/>
      <c r="GXP21"/>
      <c r="GXQ21"/>
      <c r="GXR21"/>
      <c r="GXS21"/>
      <c r="GXT21"/>
      <c r="GXU21"/>
      <c r="GXV21"/>
      <c r="GXW21"/>
      <c r="GXX21"/>
      <c r="GXY21"/>
      <c r="GXZ21"/>
      <c r="GYA21"/>
      <c r="GYB21"/>
      <c r="GYC21"/>
      <c r="GYD21"/>
      <c r="GYE21"/>
      <c r="GYF21"/>
      <c r="GYG21"/>
      <c r="GYH21"/>
      <c r="GYI21"/>
      <c r="GYJ21"/>
      <c r="GYK21"/>
      <c r="GYL21"/>
      <c r="GYM21"/>
      <c r="GYN21"/>
      <c r="GYO21"/>
      <c r="GYP21"/>
      <c r="GYQ21"/>
      <c r="GYR21"/>
      <c r="GYS21"/>
      <c r="GYT21"/>
      <c r="GYU21"/>
      <c r="GYV21"/>
      <c r="GYW21"/>
      <c r="GYX21"/>
      <c r="GYY21"/>
      <c r="GYZ21"/>
      <c r="GZA21"/>
      <c r="GZB21"/>
      <c r="GZC21"/>
      <c r="GZD21"/>
      <c r="GZE21"/>
      <c r="GZF21"/>
      <c r="GZG21"/>
      <c r="GZH21"/>
      <c r="GZI21"/>
      <c r="GZJ21"/>
      <c r="GZK21"/>
      <c r="GZL21"/>
      <c r="GZM21"/>
      <c r="GZN21"/>
      <c r="GZO21"/>
      <c r="GZP21"/>
      <c r="GZQ21"/>
      <c r="GZR21"/>
      <c r="GZS21"/>
      <c r="GZT21"/>
      <c r="GZU21"/>
      <c r="GZV21"/>
      <c r="GZW21"/>
      <c r="GZX21"/>
      <c r="GZY21"/>
      <c r="GZZ21"/>
      <c r="HAA21"/>
      <c r="HAB21"/>
      <c r="HAC21"/>
      <c r="HAD21"/>
      <c r="HAE21"/>
      <c r="HAF21"/>
      <c r="HAG21"/>
      <c r="HAH21"/>
      <c r="HAI21"/>
      <c r="HAJ21"/>
      <c r="HAK21"/>
      <c r="HAL21"/>
      <c r="HAM21"/>
      <c r="HAN21"/>
      <c r="HAO21"/>
      <c r="HAP21"/>
      <c r="HAQ21"/>
      <c r="HAR21"/>
      <c r="HAS21"/>
      <c r="HAT21"/>
      <c r="HAU21"/>
      <c r="HAV21"/>
      <c r="HAW21"/>
      <c r="HAX21"/>
      <c r="HAY21"/>
      <c r="HAZ21"/>
      <c r="HBA21"/>
      <c r="HBB21"/>
      <c r="HBC21"/>
      <c r="HBD21"/>
      <c r="HBE21"/>
      <c r="HBF21"/>
      <c r="HBG21"/>
      <c r="HBH21"/>
      <c r="HBI21"/>
      <c r="HBJ21"/>
      <c r="HBK21"/>
      <c r="HBL21"/>
      <c r="HBM21"/>
      <c r="HBN21"/>
      <c r="HBO21"/>
      <c r="HBP21"/>
      <c r="HBQ21"/>
      <c r="HBR21"/>
      <c r="HBS21"/>
      <c r="HBT21"/>
      <c r="HBU21"/>
      <c r="HBV21"/>
      <c r="HBW21"/>
      <c r="HBX21"/>
      <c r="HBY21"/>
      <c r="HBZ21"/>
      <c r="HCA21"/>
      <c r="HCB21"/>
      <c r="HCC21"/>
      <c r="HCD21"/>
      <c r="HCE21"/>
      <c r="HCF21"/>
      <c r="HCG21"/>
      <c r="HCH21"/>
      <c r="HCI21"/>
      <c r="HCJ21"/>
      <c r="HCK21"/>
      <c r="HCL21"/>
      <c r="HCM21"/>
      <c r="HCN21"/>
      <c r="HCO21"/>
      <c r="HCP21"/>
      <c r="HCQ21"/>
      <c r="HCR21"/>
      <c r="HCS21"/>
      <c r="HCT21"/>
      <c r="HCU21"/>
      <c r="HCV21"/>
      <c r="HCW21"/>
      <c r="HCX21"/>
      <c r="HCY21"/>
      <c r="HCZ21"/>
      <c r="HDA21"/>
      <c r="HDB21"/>
      <c r="HDC21"/>
      <c r="HDD21"/>
      <c r="HDE21"/>
      <c r="HDF21"/>
      <c r="HDG21"/>
      <c r="HDH21"/>
      <c r="HDI21"/>
      <c r="HDJ21"/>
      <c r="HDK21"/>
      <c r="HDL21"/>
      <c r="HDM21"/>
      <c r="HDN21"/>
      <c r="HDO21"/>
      <c r="HDP21"/>
      <c r="HDQ21"/>
      <c r="HDR21"/>
      <c r="HDS21"/>
      <c r="HDT21"/>
      <c r="HDU21"/>
      <c r="HDV21"/>
      <c r="HDW21"/>
      <c r="HDX21"/>
      <c r="HDY21"/>
      <c r="HDZ21"/>
      <c r="HEA21"/>
      <c r="HEB21"/>
      <c r="HEC21"/>
      <c r="HED21"/>
      <c r="HEE21"/>
      <c r="HEF21"/>
      <c r="HEG21"/>
      <c r="HEH21"/>
      <c r="HEI21"/>
      <c r="HEJ21"/>
      <c r="HEK21"/>
      <c r="HEL21"/>
      <c r="HEM21"/>
      <c r="HEN21"/>
      <c r="HEO21"/>
      <c r="HEP21"/>
      <c r="HEQ21"/>
      <c r="HER21"/>
      <c r="HES21"/>
      <c r="HET21"/>
      <c r="HEU21"/>
      <c r="HEV21"/>
      <c r="HEW21"/>
      <c r="HEX21"/>
      <c r="HEY21"/>
      <c r="HEZ21"/>
      <c r="HFA21"/>
      <c r="HFB21"/>
      <c r="HFC21"/>
      <c r="HFD21"/>
      <c r="HFE21"/>
      <c r="HFF21"/>
      <c r="HFG21"/>
      <c r="HFH21"/>
      <c r="HFI21"/>
      <c r="HFJ21"/>
      <c r="HFK21"/>
      <c r="HFL21"/>
      <c r="HFM21"/>
      <c r="HFN21"/>
      <c r="HFO21"/>
      <c r="HFP21"/>
      <c r="HFQ21"/>
      <c r="HFR21"/>
      <c r="HFS21"/>
      <c r="HFT21"/>
      <c r="HFU21"/>
      <c r="HFV21"/>
      <c r="HFW21"/>
      <c r="HFX21"/>
      <c r="HFY21"/>
      <c r="HFZ21"/>
      <c r="HGA21"/>
      <c r="HGB21"/>
      <c r="HGC21"/>
      <c r="HGD21"/>
      <c r="HGE21"/>
      <c r="HGF21"/>
      <c r="HGG21"/>
      <c r="HGH21"/>
      <c r="HGI21"/>
      <c r="HGJ21"/>
      <c r="HGK21"/>
      <c r="HGL21"/>
      <c r="HGM21"/>
      <c r="HGN21"/>
      <c r="HGO21"/>
      <c r="HGP21"/>
      <c r="HGQ21"/>
      <c r="HGR21"/>
      <c r="HGS21"/>
      <c r="HGT21"/>
      <c r="HGU21"/>
      <c r="HGV21"/>
      <c r="HGW21"/>
      <c r="HGX21"/>
      <c r="HGY21"/>
      <c r="HGZ21"/>
      <c r="HHA21"/>
      <c r="HHB21"/>
      <c r="HHC21"/>
      <c r="HHD21"/>
      <c r="HHE21"/>
      <c r="HHF21"/>
      <c r="HHG21"/>
      <c r="HHH21"/>
      <c r="HHI21"/>
      <c r="HHJ21"/>
      <c r="HHK21"/>
      <c r="HHL21"/>
      <c r="HHM21"/>
      <c r="HHN21"/>
      <c r="HHO21"/>
      <c r="HHP21"/>
      <c r="HHQ21"/>
      <c r="HHR21"/>
      <c r="HHS21"/>
      <c r="HHT21"/>
      <c r="HHU21"/>
      <c r="HHV21"/>
      <c r="HHW21"/>
      <c r="HHX21"/>
      <c r="HHY21"/>
      <c r="HHZ21"/>
      <c r="HIA21"/>
      <c r="HIB21"/>
      <c r="HIC21"/>
      <c r="HID21"/>
      <c r="HIE21"/>
      <c r="HIF21"/>
      <c r="HIG21"/>
      <c r="HIH21"/>
      <c r="HII21"/>
      <c r="HIJ21"/>
      <c r="HIK21"/>
      <c r="HIL21"/>
      <c r="HIM21"/>
      <c r="HIN21"/>
      <c r="HIO21"/>
      <c r="HIP21"/>
      <c r="HIQ21"/>
      <c r="HIR21"/>
      <c r="HIS21"/>
      <c r="HIT21"/>
      <c r="HIU21"/>
      <c r="HIV21"/>
      <c r="HIW21"/>
      <c r="HIX21"/>
      <c r="HIY21"/>
      <c r="HIZ21"/>
      <c r="HJA21"/>
      <c r="HJB21"/>
      <c r="HJC21"/>
      <c r="HJD21"/>
      <c r="HJE21"/>
      <c r="HJF21"/>
      <c r="HJG21"/>
      <c r="HJH21"/>
      <c r="HJI21"/>
      <c r="HJJ21"/>
      <c r="HJK21"/>
      <c r="HJL21"/>
      <c r="HJM21"/>
      <c r="HJN21"/>
      <c r="HJO21"/>
      <c r="HJP21"/>
      <c r="HJQ21"/>
      <c r="HJR21"/>
      <c r="HJS21"/>
      <c r="HJT21"/>
      <c r="HJU21"/>
      <c r="HJV21"/>
      <c r="HJW21"/>
      <c r="HJX21"/>
      <c r="HJY21"/>
      <c r="HJZ21"/>
      <c r="HKA21"/>
      <c r="HKB21"/>
      <c r="HKC21"/>
      <c r="HKD21"/>
      <c r="HKE21"/>
      <c r="HKF21"/>
      <c r="HKG21"/>
      <c r="HKH21"/>
      <c r="HKI21"/>
      <c r="HKJ21"/>
      <c r="HKK21"/>
      <c r="HKL21"/>
      <c r="HKM21"/>
      <c r="HKN21"/>
      <c r="HKO21"/>
      <c r="HKP21"/>
      <c r="HKQ21"/>
      <c r="HKR21"/>
      <c r="HKS21"/>
      <c r="HKT21"/>
      <c r="HKU21"/>
      <c r="HKV21"/>
      <c r="HKW21"/>
      <c r="HKX21"/>
      <c r="HKY21"/>
      <c r="HKZ21"/>
      <c r="HLA21"/>
      <c r="HLB21"/>
      <c r="HLC21"/>
      <c r="HLD21"/>
      <c r="HLE21"/>
      <c r="HLF21"/>
      <c r="HLG21"/>
      <c r="HLH21"/>
      <c r="HLI21"/>
      <c r="HLJ21"/>
      <c r="HLK21"/>
      <c r="HLL21"/>
      <c r="HLM21"/>
      <c r="HLN21"/>
      <c r="HLO21"/>
      <c r="HLP21"/>
      <c r="HLQ21"/>
      <c r="HLR21"/>
      <c r="HLS21"/>
      <c r="HLT21"/>
      <c r="HLU21"/>
      <c r="HLV21"/>
      <c r="HLW21"/>
      <c r="HLX21"/>
      <c r="HLY21"/>
      <c r="HLZ21"/>
      <c r="HMA21"/>
      <c r="HMB21"/>
      <c r="HMC21"/>
      <c r="HMD21"/>
      <c r="HME21"/>
      <c r="HMF21"/>
      <c r="HMG21"/>
      <c r="HMH21"/>
      <c r="HMI21"/>
      <c r="HMJ21"/>
      <c r="HMK21"/>
      <c r="HML21"/>
      <c r="HMM21"/>
      <c r="HMN21"/>
      <c r="HMO21"/>
      <c r="HMP21"/>
      <c r="HMQ21"/>
      <c r="HMR21"/>
      <c r="HMS21"/>
      <c r="HMT21"/>
      <c r="HMU21"/>
      <c r="HMV21"/>
      <c r="HMW21"/>
      <c r="HMX21"/>
      <c r="HMY21"/>
      <c r="HMZ21"/>
      <c r="HNA21"/>
      <c r="HNB21"/>
      <c r="HNC21"/>
      <c r="HND21"/>
      <c r="HNE21"/>
      <c r="HNF21"/>
      <c r="HNG21"/>
      <c r="HNH21"/>
      <c r="HNI21"/>
      <c r="HNJ21"/>
      <c r="HNK21"/>
      <c r="HNL21"/>
      <c r="HNM21"/>
      <c r="HNN21"/>
      <c r="HNO21"/>
      <c r="HNP21"/>
      <c r="HNQ21"/>
      <c r="HNR21"/>
      <c r="HNS21"/>
      <c r="HNT21"/>
      <c r="HNU21"/>
      <c r="HNV21"/>
      <c r="HNW21"/>
      <c r="HNX21"/>
      <c r="HNY21"/>
      <c r="HNZ21"/>
      <c r="HOA21"/>
      <c r="HOB21"/>
      <c r="HOC21"/>
      <c r="HOD21"/>
      <c r="HOE21"/>
      <c r="HOF21"/>
      <c r="HOG21"/>
      <c r="HOH21"/>
      <c r="HOI21"/>
      <c r="HOJ21"/>
      <c r="HOK21"/>
      <c r="HOL21"/>
      <c r="HOM21"/>
      <c r="HON21"/>
      <c r="HOO21"/>
      <c r="HOP21"/>
      <c r="HOQ21"/>
      <c r="HOR21"/>
      <c r="HOS21"/>
      <c r="HOT21"/>
      <c r="HOU21"/>
      <c r="HOV21"/>
      <c r="HOW21"/>
      <c r="HOX21"/>
      <c r="HOY21"/>
      <c r="HOZ21"/>
      <c r="HPA21"/>
      <c r="HPB21"/>
      <c r="HPC21"/>
      <c r="HPD21"/>
      <c r="HPE21"/>
      <c r="HPF21"/>
      <c r="HPG21"/>
      <c r="HPH21"/>
      <c r="HPI21"/>
      <c r="HPJ21"/>
      <c r="HPK21"/>
      <c r="HPL21"/>
      <c r="HPM21"/>
      <c r="HPN21"/>
      <c r="HPO21"/>
      <c r="HPP21"/>
      <c r="HPQ21"/>
      <c r="HPR21"/>
      <c r="HPS21"/>
      <c r="HPT21"/>
      <c r="HPU21"/>
      <c r="HPV21"/>
      <c r="HPW21"/>
      <c r="HPX21"/>
      <c r="HPY21"/>
      <c r="HPZ21"/>
      <c r="HQA21"/>
      <c r="HQB21"/>
      <c r="HQC21"/>
      <c r="HQD21"/>
      <c r="HQE21"/>
      <c r="HQF21"/>
      <c r="HQG21"/>
      <c r="HQH21"/>
      <c r="HQI21"/>
      <c r="HQJ21"/>
      <c r="HQK21"/>
      <c r="HQL21"/>
      <c r="HQM21"/>
      <c r="HQN21"/>
      <c r="HQO21"/>
      <c r="HQP21"/>
      <c r="HQQ21"/>
      <c r="HQR21"/>
      <c r="HQS21"/>
      <c r="HQT21"/>
      <c r="HQU21"/>
      <c r="HQV21"/>
      <c r="HQW21"/>
      <c r="HQX21"/>
      <c r="HQY21"/>
      <c r="HQZ21"/>
      <c r="HRA21"/>
      <c r="HRB21"/>
      <c r="HRC21"/>
      <c r="HRD21"/>
      <c r="HRE21"/>
      <c r="HRF21"/>
      <c r="HRG21"/>
      <c r="HRH21"/>
      <c r="HRI21"/>
      <c r="HRJ21"/>
      <c r="HRK21"/>
      <c r="HRL21"/>
      <c r="HRM21"/>
      <c r="HRN21"/>
      <c r="HRO21"/>
      <c r="HRP21"/>
      <c r="HRQ21"/>
      <c r="HRR21"/>
      <c r="HRS21"/>
      <c r="HRT21"/>
      <c r="HRU21"/>
      <c r="HRV21"/>
      <c r="HRW21"/>
      <c r="HRX21"/>
      <c r="HRY21"/>
      <c r="HRZ21"/>
      <c r="HSA21"/>
      <c r="HSB21"/>
      <c r="HSC21"/>
      <c r="HSD21"/>
      <c r="HSE21"/>
      <c r="HSF21"/>
      <c r="HSG21"/>
      <c r="HSH21"/>
      <c r="HSI21"/>
      <c r="HSJ21"/>
      <c r="HSK21"/>
      <c r="HSL21"/>
      <c r="HSM21"/>
      <c r="HSN21"/>
      <c r="HSO21"/>
      <c r="HSP21"/>
      <c r="HSQ21"/>
      <c r="HSR21"/>
      <c r="HSS21"/>
      <c r="HST21"/>
      <c r="HSU21"/>
      <c r="HSV21"/>
      <c r="HSW21"/>
      <c r="HSX21"/>
      <c r="HSY21"/>
      <c r="HSZ21"/>
      <c r="HTA21"/>
      <c r="HTB21"/>
      <c r="HTC21"/>
      <c r="HTD21"/>
      <c r="HTE21"/>
      <c r="HTF21"/>
      <c r="HTG21"/>
      <c r="HTH21"/>
      <c r="HTI21"/>
      <c r="HTJ21"/>
      <c r="HTK21"/>
      <c r="HTL21"/>
      <c r="HTM21"/>
      <c r="HTN21"/>
      <c r="HTO21"/>
      <c r="HTP21"/>
      <c r="HTQ21"/>
      <c r="HTR21"/>
      <c r="HTS21"/>
      <c r="HTT21"/>
      <c r="HTU21"/>
      <c r="HTV21"/>
      <c r="HTW21"/>
      <c r="HTX21"/>
      <c r="HTY21"/>
      <c r="HTZ21"/>
      <c r="HUA21"/>
      <c r="HUB21"/>
      <c r="HUC21"/>
      <c r="HUD21"/>
      <c r="HUE21"/>
      <c r="HUF21"/>
      <c r="HUG21"/>
      <c r="HUH21"/>
      <c r="HUI21"/>
      <c r="HUJ21"/>
      <c r="HUK21"/>
      <c r="HUL21"/>
      <c r="HUM21"/>
      <c r="HUN21"/>
      <c r="HUO21"/>
      <c r="HUP21"/>
      <c r="HUQ21"/>
      <c r="HUR21"/>
      <c r="HUS21"/>
      <c r="HUT21"/>
      <c r="HUU21"/>
      <c r="HUV21"/>
      <c r="HUW21"/>
      <c r="HUX21"/>
      <c r="HUY21"/>
      <c r="HUZ21"/>
      <c r="HVA21"/>
      <c r="HVB21"/>
      <c r="HVC21"/>
      <c r="HVD21"/>
      <c r="HVE21"/>
      <c r="HVF21"/>
      <c r="HVG21"/>
      <c r="HVH21"/>
      <c r="HVI21"/>
      <c r="HVJ21"/>
      <c r="HVK21"/>
      <c r="HVL21"/>
      <c r="HVM21"/>
      <c r="HVN21"/>
      <c r="HVO21"/>
      <c r="HVP21"/>
      <c r="HVQ21"/>
      <c r="HVR21"/>
      <c r="HVS21"/>
      <c r="HVT21"/>
      <c r="HVU21"/>
      <c r="HVV21"/>
      <c r="HVW21"/>
      <c r="HVX21"/>
      <c r="HVY21"/>
      <c r="HVZ21"/>
      <c r="HWA21"/>
      <c r="HWB21"/>
      <c r="HWC21"/>
      <c r="HWD21"/>
      <c r="HWE21"/>
      <c r="HWF21"/>
      <c r="HWG21"/>
      <c r="HWH21"/>
      <c r="HWI21"/>
      <c r="HWJ21"/>
      <c r="HWK21"/>
      <c r="HWL21"/>
      <c r="HWM21"/>
      <c r="HWN21"/>
      <c r="HWO21"/>
      <c r="HWP21"/>
      <c r="HWQ21"/>
      <c r="HWR21"/>
      <c r="HWS21"/>
      <c r="HWT21"/>
      <c r="HWU21"/>
      <c r="HWV21"/>
      <c r="HWW21"/>
      <c r="HWX21"/>
      <c r="HWY21"/>
      <c r="HWZ21"/>
      <c r="HXA21"/>
      <c r="HXB21"/>
      <c r="HXC21"/>
      <c r="HXD21"/>
      <c r="HXE21"/>
      <c r="HXF21"/>
      <c r="HXG21"/>
      <c r="HXH21"/>
      <c r="HXI21"/>
      <c r="HXJ21"/>
      <c r="HXK21"/>
      <c r="HXL21"/>
      <c r="HXM21"/>
      <c r="HXN21"/>
      <c r="HXO21"/>
      <c r="HXP21"/>
      <c r="HXQ21"/>
      <c r="HXR21"/>
      <c r="HXS21"/>
      <c r="HXT21"/>
      <c r="HXU21"/>
      <c r="HXV21"/>
      <c r="HXW21"/>
      <c r="HXX21"/>
      <c r="HXY21"/>
      <c r="HXZ21"/>
      <c r="HYA21"/>
      <c r="HYB21"/>
      <c r="HYC21"/>
      <c r="HYD21"/>
      <c r="HYE21"/>
      <c r="HYF21"/>
      <c r="HYG21"/>
      <c r="HYH21"/>
      <c r="HYI21"/>
      <c r="HYJ21"/>
      <c r="HYK21"/>
      <c r="HYL21"/>
      <c r="HYM21"/>
      <c r="HYN21"/>
      <c r="HYO21"/>
      <c r="HYP21"/>
      <c r="HYQ21"/>
      <c r="HYR21"/>
      <c r="HYS21"/>
      <c r="HYT21"/>
      <c r="HYU21"/>
      <c r="HYV21"/>
      <c r="HYW21"/>
      <c r="HYX21"/>
      <c r="HYY21"/>
      <c r="HYZ21"/>
      <c r="HZA21"/>
      <c r="HZB21"/>
      <c r="HZC21"/>
      <c r="HZD21"/>
      <c r="HZE21"/>
      <c r="HZF21"/>
      <c r="HZG21"/>
      <c r="HZH21"/>
      <c r="HZI21"/>
      <c r="HZJ21"/>
      <c r="HZK21"/>
      <c r="HZL21"/>
      <c r="HZM21"/>
      <c r="HZN21"/>
      <c r="HZO21"/>
      <c r="HZP21"/>
      <c r="HZQ21"/>
      <c r="HZR21"/>
      <c r="HZS21"/>
      <c r="HZT21"/>
      <c r="HZU21"/>
      <c r="HZV21"/>
      <c r="HZW21"/>
      <c r="HZX21"/>
      <c r="HZY21"/>
      <c r="HZZ21"/>
      <c r="IAA21"/>
      <c r="IAB21"/>
      <c r="IAC21"/>
      <c r="IAD21"/>
      <c r="IAE21"/>
      <c r="IAF21"/>
      <c r="IAG21"/>
      <c r="IAH21"/>
      <c r="IAI21"/>
      <c r="IAJ21"/>
      <c r="IAK21"/>
      <c r="IAL21"/>
      <c r="IAM21"/>
      <c r="IAN21"/>
      <c r="IAO21"/>
      <c r="IAP21"/>
      <c r="IAQ21"/>
      <c r="IAR21"/>
      <c r="IAS21"/>
      <c r="IAT21"/>
      <c r="IAU21"/>
      <c r="IAV21"/>
      <c r="IAW21"/>
      <c r="IAX21"/>
      <c r="IAY21"/>
      <c r="IAZ21"/>
      <c r="IBA21"/>
      <c r="IBB21"/>
      <c r="IBC21"/>
      <c r="IBD21"/>
      <c r="IBE21"/>
      <c r="IBF21"/>
      <c r="IBG21"/>
      <c r="IBH21"/>
      <c r="IBI21"/>
      <c r="IBJ21"/>
      <c r="IBK21"/>
      <c r="IBL21"/>
      <c r="IBM21"/>
      <c r="IBN21"/>
      <c r="IBO21"/>
      <c r="IBP21"/>
      <c r="IBQ21"/>
      <c r="IBR21"/>
      <c r="IBS21"/>
      <c r="IBT21"/>
      <c r="IBU21"/>
      <c r="IBV21"/>
      <c r="IBW21"/>
      <c r="IBX21"/>
      <c r="IBY21"/>
      <c r="IBZ21"/>
      <c r="ICA21"/>
      <c r="ICB21"/>
      <c r="ICC21"/>
      <c r="ICD21"/>
      <c r="ICE21"/>
      <c r="ICF21"/>
      <c r="ICG21"/>
      <c r="ICH21"/>
      <c r="ICI21"/>
      <c r="ICJ21"/>
      <c r="ICK21"/>
      <c r="ICL21"/>
      <c r="ICM21"/>
      <c r="ICN21"/>
      <c r="ICO21"/>
      <c r="ICP21"/>
      <c r="ICQ21"/>
      <c r="ICR21"/>
      <c r="ICS21"/>
      <c r="ICT21"/>
      <c r="ICU21"/>
      <c r="ICV21"/>
      <c r="ICW21"/>
      <c r="ICX21"/>
      <c r="ICY21"/>
      <c r="ICZ21"/>
      <c r="IDA21"/>
      <c r="IDB21"/>
      <c r="IDC21"/>
      <c r="IDD21"/>
      <c r="IDE21"/>
      <c r="IDF21"/>
      <c r="IDG21"/>
      <c r="IDH21"/>
      <c r="IDI21"/>
      <c r="IDJ21"/>
      <c r="IDK21"/>
      <c r="IDL21"/>
      <c r="IDM21"/>
      <c r="IDN21"/>
      <c r="IDO21"/>
      <c r="IDP21"/>
      <c r="IDQ21"/>
      <c r="IDR21"/>
      <c r="IDS21"/>
      <c r="IDT21"/>
      <c r="IDU21"/>
      <c r="IDV21"/>
      <c r="IDW21"/>
      <c r="IDX21"/>
      <c r="IDY21"/>
      <c r="IDZ21"/>
      <c r="IEA21"/>
      <c r="IEB21"/>
      <c r="IEC21"/>
      <c r="IED21"/>
      <c r="IEE21"/>
      <c r="IEF21"/>
      <c r="IEG21"/>
      <c r="IEH21"/>
      <c r="IEI21"/>
      <c r="IEJ21"/>
      <c r="IEK21"/>
      <c r="IEL21"/>
      <c r="IEM21"/>
      <c r="IEN21"/>
      <c r="IEO21"/>
      <c r="IEP21"/>
      <c r="IEQ21"/>
      <c r="IER21"/>
      <c r="IES21"/>
      <c r="IET21"/>
      <c r="IEU21"/>
      <c r="IEV21"/>
      <c r="IEW21"/>
      <c r="IEX21"/>
      <c r="IEY21"/>
      <c r="IEZ21"/>
      <c r="IFA21"/>
      <c r="IFB21"/>
      <c r="IFC21"/>
      <c r="IFD21"/>
      <c r="IFE21"/>
      <c r="IFF21"/>
      <c r="IFG21"/>
      <c r="IFH21"/>
      <c r="IFI21"/>
      <c r="IFJ21"/>
      <c r="IFK21"/>
      <c r="IFL21"/>
      <c r="IFM21"/>
      <c r="IFN21"/>
      <c r="IFO21"/>
      <c r="IFP21"/>
      <c r="IFQ21"/>
      <c r="IFR21"/>
      <c r="IFS21"/>
      <c r="IFT21"/>
      <c r="IFU21"/>
      <c r="IFV21"/>
      <c r="IFW21"/>
      <c r="IFX21"/>
      <c r="IFY21"/>
      <c r="IFZ21"/>
      <c r="IGA21"/>
      <c r="IGB21"/>
      <c r="IGC21"/>
      <c r="IGD21"/>
      <c r="IGE21"/>
      <c r="IGF21"/>
      <c r="IGG21"/>
      <c r="IGH21"/>
      <c r="IGI21"/>
      <c r="IGJ21"/>
      <c r="IGK21"/>
      <c r="IGL21"/>
      <c r="IGM21"/>
      <c r="IGN21"/>
      <c r="IGO21"/>
      <c r="IGP21"/>
      <c r="IGQ21"/>
      <c r="IGR21"/>
      <c r="IGS21"/>
      <c r="IGT21"/>
      <c r="IGU21"/>
      <c r="IGV21"/>
      <c r="IGW21"/>
      <c r="IGX21"/>
      <c r="IGY21"/>
      <c r="IGZ21"/>
      <c r="IHA21"/>
      <c r="IHB21"/>
      <c r="IHC21"/>
      <c r="IHD21"/>
      <c r="IHE21"/>
      <c r="IHF21"/>
      <c r="IHG21"/>
      <c r="IHH21"/>
      <c r="IHI21"/>
      <c r="IHJ21"/>
      <c r="IHK21"/>
      <c r="IHL21"/>
      <c r="IHM21"/>
      <c r="IHN21"/>
      <c r="IHO21"/>
      <c r="IHP21"/>
      <c r="IHQ21"/>
      <c r="IHR21"/>
      <c r="IHS21"/>
      <c r="IHT21"/>
      <c r="IHU21"/>
      <c r="IHV21"/>
      <c r="IHW21"/>
      <c r="IHX21"/>
      <c r="IHY21"/>
      <c r="IHZ21"/>
      <c r="IIA21"/>
      <c r="IIB21"/>
      <c r="IIC21"/>
      <c r="IID21"/>
      <c r="IIE21"/>
      <c r="IIF21"/>
      <c r="IIG21"/>
      <c r="IIH21"/>
      <c r="III21"/>
      <c r="IIJ21"/>
      <c r="IIK21"/>
      <c r="IIL21"/>
      <c r="IIM21"/>
      <c r="IIN21"/>
      <c r="IIO21"/>
      <c r="IIP21"/>
      <c r="IIQ21"/>
      <c r="IIR21"/>
      <c r="IIS21"/>
      <c r="IIT21"/>
      <c r="IIU21"/>
      <c r="IIV21"/>
      <c r="IIW21"/>
      <c r="IIX21"/>
      <c r="IIY21"/>
      <c r="IIZ21"/>
      <c r="IJA21"/>
      <c r="IJB21"/>
      <c r="IJC21"/>
      <c r="IJD21"/>
      <c r="IJE21"/>
      <c r="IJF21"/>
      <c r="IJG21"/>
      <c r="IJH21"/>
      <c r="IJI21"/>
      <c r="IJJ21"/>
      <c r="IJK21"/>
      <c r="IJL21"/>
      <c r="IJM21"/>
      <c r="IJN21"/>
      <c r="IJO21"/>
      <c r="IJP21"/>
      <c r="IJQ21"/>
      <c r="IJR21"/>
      <c r="IJS21"/>
      <c r="IJT21"/>
      <c r="IJU21"/>
      <c r="IJV21"/>
      <c r="IJW21"/>
      <c r="IJX21"/>
      <c r="IJY21"/>
      <c r="IJZ21"/>
      <c r="IKA21"/>
      <c r="IKB21"/>
      <c r="IKC21"/>
      <c r="IKD21"/>
      <c r="IKE21"/>
      <c r="IKF21"/>
      <c r="IKG21"/>
      <c r="IKH21"/>
      <c r="IKI21"/>
      <c r="IKJ21"/>
      <c r="IKK21"/>
      <c r="IKL21"/>
      <c r="IKM21"/>
      <c r="IKN21"/>
      <c r="IKO21"/>
      <c r="IKP21"/>
      <c r="IKQ21"/>
      <c r="IKR21"/>
      <c r="IKS21"/>
      <c r="IKT21"/>
      <c r="IKU21"/>
      <c r="IKV21"/>
      <c r="IKW21"/>
      <c r="IKX21"/>
      <c r="IKY21"/>
      <c r="IKZ21"/>
      <c r="ILA21"/>
      <c r="ILB21"/>
      <c r="ILC21"/>
      <c r="ILD21"/>
      <c r="ILE21"/>
      <c r="ILF21"/>
      <c r="ILG21"/>
      <c r="ILH21"/>
      <c r="ILI21"/>
      <c r="ILJ21"/>
      <c r="ILK21"/>
      <c r="ILL21"/>
      <c r="ILM21"/>
      <c r="ILN21"/>
      <c r="ILO21"/>
      <c r="ILP21"/>
      <c r="ILQ21"/>
      <c r="ILR21"/>
      <c r="ILS21"/>
      <c r="ILT21"/>
      <c r="ILU21"/>
      <c r="ILV21"/>
      <c r="ILW21"/>
      <c r="ILX21"/>
      <c r="ILY21"/>
      <c r="ILZ21"/>
      <c r="IMA21"/>
      <c r="IMB21"/>
      <c r="IMC21"/>
      <c r="IMD21"/>
      <c r="IME21"/>
      <c r="IMF21"/>
      <c r="IMG21"/>
      <c r="IMH21"/>
      <c r="IMI21"/>
      <c r="IMJ21"/>
      <c r="IMK21"/>
      <c r="IML21"/>
      <c r="IMM21"/>
      <c r="IMN21"/>
      <c r="IMO21"/>
      <c r="IMP21"/>
      <c r="IMQ21"/>
      <c r="IMR21"/>
      <c r="IMS21"/>
      <c r="IMT21"/>
      <c r="IMU21"/>
      <c r="IMV21"/>
      <c r="IMW21"/>
      <c r="IMX21"/>
      <c r="IMY21"/>
      <c r="IMZ21"/>
      <c r="INA21"/>
      <c r="INB21"/>
      <c r="INC21"/>
      <c r="IND21"/>
      <c r="INE21"/>
      <c r="INF21"/>
      <c r="ING21"/>
      <c r="INH21"/>
      <c r="INI21"/>
      <c r="INJ21"/>
      <c r="INK21"/>
      <c r="INL21"/>
      <c r="INM21"/>
      <c r="INN21"/>
      <c r="INO21"/>
      <c r="INP21"/>
      <c r="INQ21"/>
      <c r="INR21"/>
      <c r="INS21"/>
      <c r="INT21"/>
      <c r="INU21"/>
      <c r="INV21"/>
      <c r="INW21"/>
      <c r="INX21"/>
      <c r="INY21"/>
      <c r="INZ21"/>
      <c r="IOA21"/>
      <c r="IOB21"/>
      <c r="IOC21"/>
      <c r="IOD21"/>
      <c r="IOE21"/>
      <c r="IOF21"/>
      <c r="IOG21"/>
      <c r="IOH21"/>
      <c r="IOI21"/>
      <c r="IOJ21"/>
      <c r="IOK21"/>
      <c r="IOL21"/>
      <c r="IOM21"/>
      <c r="ION21"/>
      <c r="IOO21"/>
      <c r="IOP21"/>
      <c r="IOQ21"/>
      <c r="IOR21"/>
      <c r="IOS21"/>
      <c r="IOT21"/>
      <c r="IOU21"/>
      <c r="IOV21"/>
      <c r="IOW21"/>
      <c r="IOX21"/>
      <c r="IOY21"/>
      <c r="IOZ21"/>
      <c r="IPA21"/>
      <c r="IPB21"/>
      <c r="IPC21"/>
      <c r="IPD21"/>
      <c r="IPE21"/>
      <c r="IPF21"/>
      <c r="IPG21"/>
      <c r="IPH21"/>
      <c r="IPI21"/>
      <c r="IPJ21"/>
      <c r="IPK21"/>
      <c r="IPL21"/>
      <c r="IPM21"/>
      <c r="IPN21"/>
      <c r="IPO21"/>
      <c r="IPP21"/>
      <c r="IPQ21"/>
      <c r="IPR21"/>
      <c r="IPS21"/>
      <c r="IPT21"/>
      <c r="IPU21"/>
      <c r="IPV21"/>
      <c r="IPW21"/>
      <c r="IPX21"/>
      <c r="IPY21"/>
      <c r="IPZ21"/>
      <c r="IQA21"/>
      <c r="IQB21"/>
      <c r="IQC21"/>
      <c r="IQD21"/>
      <c r="IQE21"/>
      <c r="IQF21"/>
      <c r="IQG21"/>
      <c r="IQH21"/>
      <c r="IQI21"/>
      <c r="IQJ21"/>
      <c r="IQK21"/>
      <c r="IQL21"/>
      <c r="IQM21"/>
      <c r="IQN21"/>
      <c r="IQO21"/>
      <c r="IQP21"/>
      <c r="IQQ21"/>
      <c r="IQR21"/>
      <c r="IQS21"/>
      <c r="IQT21"/>
      <c r="IQU21"/>
      <c r="IQV21"/>
      <c r="IQW21"/>
      <c r="IQX21"/>
      <c r="IQY21"/>
      <c r="IQZ21"/>
      <c r="IRA21"/>
      <c r="IRB21"/>
      <c r="IRC21"/>
      <c r="IRD21"/>
      <c r="IRE21"/>
      <c r="IRF21"/>
      <c r="IRG21"/>
      <c r="IRH21"/>
      <c r="IRI21"/>
      <c r="IRJ21"/>
      <c r="IRK21"/>
      <c r="IRL21"/>
      <c r="IRM21"/>
      <c r="IRN21"/>
      <c r="IRO21"/>
      <c r="IRP21"/>
      <c r="IRQ21"/>
      <c r="IRR21"/>
      <c r="IRS21"/>
      <c r="IRT21"/>
      <c r="IRU21"/>
      <c r="IRV21"/>
      <c r="IRW21"/>
      <c r="IRX21"/>
      <c r="IRY21"/>
      <c r="IRZ21"/>
      <c r="ISA21"/>
      <c r="ISB21"/>
      <c r="ISC21"/>
      <c r="ISD21"/>
      <c r="ISE21"/>
      <c r="ISF21"/>
      <c r="ISG21"/>
      <c r="ISH21"/>
      <c r="ISI21"/>
      <c r="ISJ21"/>
      <c r="ISK21"/>
      <c r="ISL21"/>
      <c r="ISM21"/>
      <c r="ISN21"/>
      <c r="ISO21"/>
      <c r="ISP21"/>
      <c r="ISQ21"/>
      <c r="ISR21"/>
      <c r="ISS21"/>
      <c r="IST21"/>
      <c r="ISU21"/>
      <c r="ISV21"/>
      <c r="ISW21"/>
      <c r="ISX21"/>
      <c r="ISY21"/>
      <c r="ISZ21"/>
      <c r="ITA21"/>
      <c r="ITB21"/>
      <c r="ITC21"/>
      <c r="ITD21"/>
      <c r="ITE21"/>
      <c r="ITF21"/>
      <c r="ITG21"/>
      <c r="ITH21"/>
      <c r="ITI21"/>
      <c r="ITJ21"/>
      <c r="ITK21"/>
      <c r="ITL21"/>
      <c r="ITM21"/>
      <c r="ITN21"/>
      <c r="ITO21"/>
      <c r="ITP21"/>
      <c r="ITQ21"/>
      <c r="ITR21"/>
      <c r="ITS21"/>
      <c r="ITT21"/>
      <c r="ITU21"/>
      <c r="ITV21"/>
      <c r="ITW21"/>
      <c r="ITX21"/>
      <c r="ITY21"/>
      <c r="ITZ21"/>
      <c r="IUA21"/>
      <c r="IUB21"/>
      <c r="IUC21"/>
      <c r="IUD21"/>
      <c r="IUE21"/>
      <c r="IUF21"/>
      <c r="IUG21"/>
      <c r="IUH21"/>
      <c r="IUI21"/>
      <c r="IUJ21"/>
      <c r="IUK21"/>
      <c r="IUL21"/>
      <c r="IUM21"/>
      <c r="IUN21"/>
      <c r="IUO21"/>
      <c r="IUP21"/>
      <c r="IUQ21"/>
      <c r="IUR21"/>
      <c r="IUS21"/>
      <c r="IUT21"/>
      <c r="IUU21"/>
      <c r="IUV21"/>
      <c r="IUW21"/>
      <c r="IUX21"/>
      <c r="IUY21"/>
      <c r="IUZ21"/>
      <c r="IVA21"/>
      <c r="IVB21"/>
      <c r="IVC21"/>
      <c r="IVD21"/>
      <c r="IVE21"/>
      <c r="IVF21"/>
      <c r="IVG21"/>
      <c r="IVH21"/>
      <c r="IVI21"/>
      <c r="IVJ21"/>
      <c r="IVK21"/>
      <c r="IVL21"/>
      <c r="IVM21"/>
      <c r="IVN21"/>
      <c r="IVO21"/>
      <c r="IVP21"/>
      <c r="IVQ21"/>
      <c r="IVR21"/>
      <c r="IVS21"/>
      <c r="IVT21"/>
      <c r="IVU21"/>
      <c r="IVV21"/>
      <c r="IVW21"/>
      <c r="IVX21"/>
      <c r="IVY21"/>
      <c r="IVZ21"/>
      <c r="IWA21"/>
      <c r="IWB21"/>
      <c r="IWC21"/>
      <c r="IWD21"/>
      <c r="IWE21"/>
      <c r="IWF21"/>
      <c r="IWG21"/>
      <c r="IWH21"/>
      <c r="IWI21"/>
      <c r="IWJ21"/>
      <c r="IWK21"/>
      <c r="IWL21"/>
      <c r="IWM21"/>
      <c r="IWN21"/>
      <c r="IWO21"/>
      <c r="IWP21"/>
      <c r="IWQ21"/>
      <c r="IWR21"/>
      <c r="IWS21"/>
      <c r="IWT21"/>
      <c r="IWU21"/>
      <c r="IWV21"/>
      <c r="IWW21"/>
      <c r="IWX21"/>
      <c r="IWY21"/>
      <c r="IWZ21"/>
      <c r="IXA21"/>
      <c r="IXB21"/>
      <c r="IXC21"/>
      <c r="IXD21"/>
      <c r="IXE21"/>
      <c r="IXF21"/>
      <c r="IXG21"/>
      <c r="IXH21"/>
      <c r="IXI21"/>
      <c r="IXJ21"/>
      <c r="IXK21"/>
      <c r="IXL21"/>
      <c r="IXM21"/>
      <c r="IXN21"/>
      <c r="IXO21"/>
      <c r="IXP21"/>
      <c r="IXQ21"/>
      <c r="IXR21"/>
      <c r="IXS21"/>
      <c r="IXT21"/>
      <c r="IXU21"/>
      <c r="IXV21"/>
      <c r="IXW21"/>
      <c r="IXX21"/>
      <c r="IXY21"/>
      <c r="IXZ21"/>
      <c r="IYA21"/>
      <c r="IYB21"/>
      <c r="IYC21"/>
      <c r="IYD21"/>
      <c r="IYE21"/>
      <c r="IYF21"/>
      <c r="IYG21"/>
      <c r="IYH21"/>
      <c r="IYI21"/>
      <c r="IYJ21"/>
      <c r="IYK21"/>
      <c r="IYL21"/>
      <c r="IYM21"/>
      <c r="IYN21"/>
      <c r="IYO21"/>
      <c r="IYP21"/>
      <c r="IYQ21"/>
      <c r="IYR21"/>
      <c r="IYS21"/>
      <c r="IYT21"/>
      <c r="IYU21"/>
      <c r="IYV21"/>
      <c r="IYW21"/>
      <c r="IYX21"/>
      <c r="IYY21"/>
      <c r="IYZ21"/>
      <c r="IZA21"/>
      <c r="IZB21"/>
      <c r="IZC21"/>
      <c r="IZD21"/>
      <c r="IZE21"/>
      <c r="IZF21"/>
      <c r="IZG21"/>
      <c r="IZH21"/>
      <c r="IZI21"/>
      <c r="IZJ21"/>
      <c r="IZK21"/>
      <c r="IZL21"/>
      <c r="IZM21"/>
      <c r="IZN21"/>
      <c r="IZO21"/>
      <c r="IZP21"/>
      <c r="IZQ21"/>
      <c r="IZR21"/>
      <c r="IZS21"/>
      <c r="IZT21"/>
      <c r="IZU21"/>
      <c r="IZV21"/>
      <c r="IZW21"/>
      <c r="IZX21"/>
      <c r="IZY21"/>
      <c r="IZZ21"/>
      <c r="JAA21"/>
      <c r="JAB21"/>
      <c r="JAC21"/>
      <c r="JAD21"/>
      <c r="JAE21"/>
      <c r="JAF21"/>
      <c r="JAG21"/>
      <c r="JAH21"/>
      <c r="JAI21"/>
      <c r="JAJ21"/>
      <c r="JAK21"/>
      <c r="JAL21"/>
      <c r="JAM21"/>
      <c r="JAN21"/>
      <c r="JAO21"/>
      <c r="JAP21"/>
      <c r="JAQ21"/>
      <c r="JAR21"/>
      <c r="JAS21"/>
      <c r="JAT21"/>
      <c r="JAU21"/>
      <c r="JAV21"/>
      <c r="JAW21"/>
      <c r="JAX21"/>
      <c r="JAY21"/>
      <c r="JAZ21"/>
      <c r="JBA21"/>
      <c r="JBB21"/>
      <c r="JBC21"/>
      <c r="JBD21"/>
      <c r="JBE21"/>
      <c r="JBF21"/>
      <c r="JBG21"/>
      <c r="JBH21"/>
      <c r="JBI21"/>
      <c r="JBJ21"/>
      <c r="JBK21"/>
      <c r="JBL21"/>
      <c r="JBM21"/>
      <c r="JBN21"/>
      <c r="JBO21"/>
      <c r="JBP21"/>
      <c r="JBQ21"/>
      <c r="JBR21"/>
      <c r="JBS21"/>
      <c r="JBT21"/>
      <c r="JBU21"/>
      <c r="JBV21"/>
      <c r="JBW21"/>
      <c r="JBX21"/>
      <c r="JBY21"/>
      <c r="JBZ21"/>
      <c r="JCA21"/>
      <c r="JCB21"/>
      <c r="JCC21"/>
      <c r="JCD21"/>
      <c r="JCE21"/>
      <c r="JCF21"/>
      <c r="JCG21"/>
      <c r="JCH21"/>
      <c r="JCI21"/>
      <c r="JCJ21"/>
      <c r="JCK21"/>
      <c r="JCL21"/>
      <c r="JCM21"/>
      <c r="JCN21"/>
      <c r="JCO21"/>
      <c r="JCP21"/>
      <c r="JCQ21"/>
      <c r="JCR21"/>
      <c r="JCS21"/>
      <c r="JCT21"/>
      <c r="JCU21"/>
      <c r="JCV21"/>
      <c r="JCW21"/>
      <c r="JCX21"/>
      <c r="JCY21"/>
      <c r="JCZ21"/>
      <c r="JDA21"/>
      <c r="JDB21"/>
      <c r="JDC21"/>
      <c r="JDD21"/>
      <c r="JDE21"/>
      <c r="JDF21"/>
      <c r="JDG21"/>
      <c r="JDH21"/>
      <c r="JDI21"/>
      <c r="JDJ21"/>
      <c r="JDK21"/>
      <c r="JDL21"/>
      <c r="JDM21"/>
      <c r="JDN21"/>
      <c r="JDO21"/>
      <c r="JDP21"/>
      <c r="JDQ21"/>
      <c r="JDR21"/>
      <c r="JDS21"/>
      <c r="JDT21"/>
      <c r="JDU21"/>
      <c r="JDV21"/>
      <c r="JDW21"/>
      <c r="JDX21"/>
      <c r="JDY21"/>
      <c r="JDZ21"/>
      <c r="JEA21"/>
      <c r="JEB21"/>
      <c r="JEC21"/>
      <c r="JED21"/>
      <c r="JEE21"/>
      <c r="JEF21"/>
      <c r="JEG21"/>
      <c r="JEH21"/>
      <c r="JEI21"/>
      <c r="JEJ21"/>
      <c r="JEK21"/>
      <c r="JEL21"/>
      <c r="JEM21"/>
      <c r="JEN21"/>
      <c r="JEO21"/>
      <c r="JEP21"/>
      <c r="JEQ21"/>
      <c r="JER21"/>
      <c r="JES21"/>
      <c r="JET21"/>
      <c r="JEU21"/>
      <c r="JEV21"/>
      <c r="JEW21"/>
      <c r="JEX21"/>
      <c r="JEY21"/>
      <c r="JEZ21"/>
      <c r="JFA21"/>
      <c r="JFB21"/>
      <c r="JFC21"/>
      <c r="JFD21"/>
      <c r="JFE21"/>
      <c r="JFF21"/>
      <c r="JFG21"/>
      <c r="JFH21"/>
      <c r="JFI21"/>
      <c r="JFJ21"/>
      <c r="JFK21"/>
      <c r="JFL21"/>
      <c r="JFM21"/>
      <c r="JFN21"/>
      <c r="JFO21"/>
      <c r="JFP21"/>
      <c r="JFQ21"/>
      <c r="JFR21"/>
      <c r="JFS21"/>
      <c r="JFT21"/>
      <c r="JFU21"/>
      <c r="JFV21"/>
      <c r="JFW21"/>
      <c r="JFX21"/>
      <c r="JFY21"/>
      <c r="JFZ21"/>
      <c r="JGA21"/>
      <c r="JGB21"/>
      <c r="JGC21"/>
      <c r="JGD21"/>
      <c r="JGE21"/>
      <c r="JGF21"/>
      <c r="JGG21"/>
      <c r="JGH21"/>
      <c r="JGI21"/>
      <c r="JGJ21"/>
      <c r="JGK21"/>
      <c r="JGL21"/>
      <c r="JGM21"/>
      <c r="JGN21"/>
      <c r="JGO21"/>
      <c r="JGP21"/>
      <c r="JGQ21"/>
      <c r="JGR21"/>
      <c r="JGS21"/>
      <c r="JGT21"/>
      <c r="JGU21"/>
      <c r="JGV21"/>
      <c r="JGW21"/>
      <c r="JGX21"/>
      <c r="JGY21"/>
      <c r="JGZ21"/>
      <c r="JHA21"/>
      <c r="JHB21"/>
      <c r="JHC21"/>
      <c r="JHD21"/>
      <c r="JHE21"/>
      <c r="JHF21"/>
      <c r="JHG21"/>
      <c r="JHH21"/>
      <c r="JHI21"/>
      <c r="JHJ21"/>
      <c r="JHK21"/>
      <c r="JHL21"/>
      <c r="JHM21"/>
      <c r="JHN21"/>
      <c r="JHO21"/>
      <c r="JHP21"/>
      <c r="JHQ21"/>
      <c r="JHR21"/>
      <c r="JHS21"/>
      <c r="JHT21"/>
      <c r="JHU21"/>
      <c r="JHV21"/>
      <c r="JHW21"/>
      <c r="JHX21"/>
      <c r="JHY21"/>
      <c r="JHZ21"/>
      <c r="JIA21"/>
      <c r="JIB21"/>
      <c r="JIC21"/>
      <c r="JID21"/>
      <c r="JIE21"/>
      <c r="JIF21"/>
      <c r="JIG21"/>
      <c r="JIH21"/>
      <c r="JII21"/>
      <c r="JIJ21"/>
      <c r="JIK21"/>
      <c r="JIL21"/>
      <c r="JIM21"/>
      <c r="JIN21"/>
      <c r="JIO21"/>
      <c r="JIP21"/>
      <c r="JIQ21"/>
      <c r="JIR21"/>
      <c r="JIS21"/>
      <c r="JIT21"/>
      <c r="JIU21"/>
      <c r="JIV21"/>
      <c r="JIW21"/>
      <c r="JIX21"/>
      <c r="JIY21"/>
      <c r="JIZ21"/>
      <c r="JJA21"/>
      <c r="JJB21"/>
      <c r="JJC21"/>
      <c r="JJD21"/>
      <c r="JJE21"/>
      <c r="JJF21"/>
      <c r="JJG21"/>
      <c r="JJH21"/>
      <c r="JJI21"/>
      <c r="JJJ21"/>
      <c r="JJK21"/>
      <c r="JJL21"/>
      <c r="JJM21"/>
      <c r="JJN21"/>
      <c r="JJO21"/>
      <c r="JJP21"/>
      <c r="JJQ21"/>
      <c r="JJR21"/>
      <c r="JJS21"/>
      <c r="JJT21"/>
      <c r="JJU21"/>
      <c r="JJV21"/>
      <c r="JJW21"/>
      <c r="JJX21"/>
      <c r="JJY21"/>
      <c r="JJZ21"/>
      <c r="JKA21"/>
      <c r="JKB21"/>
      <c r="JKC21"/>
      <c r="JKD21"/>
      <c r="JKE21"/>
      <c r="JKF21"/>
      <c r="JKG21"/>
      <c r="JKH21"/>
      <c r="JKI21"/>
      <c r="JKJ21"/>
      <c r="JKK21"/>
      <c r="JKL21"/>
      <c r="JKM21"/>
      <c r="JKN21"/>
      <c r="JKO21"/>
      <c r="JKP21"/>
      <c r="JKQ21"/>
      <c r="JKR21"/>
      <c r="JKS21"/>
      <c r="JKT21"/>
      <c r="JKU21"/>
      <c r="JKV21"/>
      <c r="JKW21"/>
      <c r="JKX21"/>
      <c r="JKY21"/>
      <c r="JKZ21"/>
      <c r="JLA21"/>
      <c r="JLB21"/>
      <c r="JLC21"/>
      <c r="JLD21"/>
      <c r="JLE21"/>
      <c r="JLF21"/>
      <c r="JLG21"/>
      <c r="JLH21"/>
      <c r="JLI21"/>
      <c r="JLJ21"/>
      <c r="JLK21"/>
      <c r="JLL21"/>
      <c r="JLM21"/>
      <c r="JLN21"/>
      <c r="JLO21"/>
      <c r="JLP21"/>
      <c r="JLQ21"/>
      <c r="JLR21"/>
      <c r="JLS21"/>
      <c r="JLT21"/>
      <c r="JLU21"/>
      <c r="JLV21"/>
      <c r="JLW21"/>
      <c r="JLX21"/>
      <c r="JLY21"/>
      <c r="JLZ21"/>
      <c r="JMA21"/>
      <c r="JMB21"/>
      <c r="JMC21"/>
      <c r="JMD21"/>
      <c r="JME21"/>
      <c r="JMF21"/>
      <c r="JMG21"/>
      <c r="JMH21"/>
      <c r="JMI21"/>
      <c r="JMJ21"/>
      <c r="JMK21"/>
      <c r="JML21"/>
      <c r="JMM21"/>
      <c r="JMN21"/>
      <c r="JMO21"/>
      <c r="JMP21"/>
      <c r="JMQ21"/>
      <c r="JMR21"/>
      <c r="JMS21"/>
      <c r="JMT21"/>
      <c r="JMU21"/>
      <c r="JMV21"/>
      <c r="JMW21"/>
      <c r="JMX21"/>
      <c r="JMY21"/>
      <c r="JMZ21"/>
      <c r="JNA21"/>
      <c r="JNB21"/>
      <c r="JNC21"/>
      <c r="JND21"/>
      <c r="JNE21"/>
      <c r="JNF21"/>
      <c r="JNG21"/>
      <c r="JNH21"/>
      <c r="JNI21"/>
      <c r="JNJ21"/>
      <c r="JNK21"/>
      <c r="JNL21"/>
      <c r="JNM21"/>
      <c r="JNN21"/>
      <c r="JNO21"/>
      <c r="JNP21"/>
      <c r="JNQ21"/>
      <c r="JNR21"/>
      <c r="JNS21"/>
      <c r="JNT21"/>
      <c r="JNU21"/>
      <c r="JNV21"/>
      <c r="JNW21"/>
      <c r="JNX21"/>
      <c r="JNY21"/>
      <c r="JNZ21"/>
      <c r="JOA21"/>
      <c r="JOB21"/>
      <c r="JOC21"/>
      <c r="JOD21"/>
      <c r="JOE21"/>
      <c r="JOF21"/>
      <c r="JOG21"/>
      <c r="JOH21"/>
      <c r="JOI21"/>
      <c r="JOJ21"/>
      <c r="JOK21"/>
      <c r="JOL21"/>
      <c r="JOM21"/>
      <c r="JON21"/>
      <c r="JOO21"/>
      <c r="JOP21"/>
      <c r="JOQ21"/>
      <c r="JOR21"/>
      <c r="JOS21"/>
      <c r="JOT21"/>
      <c r="JOU21"/>
      <c r="JOV21"/>
      <c r="JOW21"/>
      <c r="JOX21"/>
      <c r="JOY21"/>
      <c r="JOZ21"/>
      <c r="JPA21"/>
      <c r="JPB21"/>
      <c r="JPC21"/>
      <c r="JPD21"/>
      <c r="JPE21"/>
      <c r="JPF21"/>
      <c r="JPG21"/>
      <c r="JPH21"/>
      <c r="JPI21"/>
      <c r="JPJ21"/>
      <c r="JPK21"/>
      <c r="JPL21"/>
      <c r="JPM21"/>
      <c r="JPN21"/>
      <c r="JPO21"/>
      <c r="JPP21"/>
      <c r="JPQ21"/>
      <c r="JPR21"/>
      <c r="JPS21"/>
      <c r="JPT21"/>
      <c r="JPU21"/>
      <c r="JPV21"/>
      <c r="JPW21"/>
      <c r="JPX21"/>
      <c r="JPY21"/>
      <c r="JPZ21"/>
      <c r="JQA21"/>
      <c r="JQB21"/>
      <c r="JQC21"/>
      <c r="JQD21"/>
      <c r="JQE21"/>
      <c r="JQF21"/>
      <c r="JQG21"/>
      <c r="JQH21"/>
      <c r="JQI21"/>
      <c r="JQJ21"/>
      <c r="JQK21"/>
      <c r="JQL21"/>
      <c r="JQM21"/>
      <c r="JQN21"/>
      <c r="JQO21"/>
      <c r="JQP21"/>
      <c r="JQQ21"/>
      <c r="JQR21"/>
      <c r="JQS21"/>
      <c r="JQT21"/>
      <c r="JQU21"/>
      <c r="JQV21"/>
      <c r="JQW21"/>
      <c r="JQX21"/>
      <c r="JQY21"/>
      <c r="JQZ21"/>
      <c r="JRA21"/>
      <c r="JRB21"/>
      <c r="JRC21"/>
      <c r="JRD21"/>
      <c r="JRE21"/>
      <c r="JRF21"/>
      <c r="JRG21"/>
      <c r="JRH21"/>
      <c r="JRI21"/>
      <c r="JRJ21"/>
      <c r="JRK21"/>
      <c r="JRL21"/>
      <c r="JRM21"/>
      <c r="JRN21"/>
      <c r="JRO21"/>
      <c r="JRP21"/>
      <c r="JRQ21"/>
      <c r="JRR21"/>
      <c r="JRS21"/>
      <c r="JRT21"/>
      <c r="JRU21"/>
      <c r="JRV21"/>
      <c r="JRW21"/>
      <c r="JRX21"/>
      <c r="JRY21"/>
      <c r="JRZ21"/>
      <c r="JSA21"/>
      <c r="JSB21"/>
      <c r="JSC21"/>
      <c r="JSD21"/>
      <c r="JSE21"/>
      <c r="JSF21"/>
      <c r="JSG21"/>
      <c r="JSH21"/>
      <c r="JSI21"/>
      <c r="JSJ21"/>
      <c r="JSK21"/>
      <c r="JSL21"/>
      <c r="JSM21"/>
      <c r="JSN21"/>
      <c r="JSO21"/>
      <c r="JSP21"/>
      <c r="JSQ21"/>
      <c r="JSR21"/>
      <c r="JSS21"/>
      <c r="JST21"/>
      <c r="JSU21"/>
      <c r="JSV21"/>
      <c r="JSW21"/>
      <c r="JSX21"/>
      <c r="JSY21"/>
      <c r="JSZ21"/>
      <c r="JTA21"/>
      <c r="JTB21"/>
      <c r="JTC21"/>
      <c r="JTD21"/>
      <c r="JTE21"/>
      <c r="JTF21"/>
      <c r="JTG21"/>
      <c r="JTH21"/>
      <c r="JTI21"/>
      <c r="JTJ21"/>
      <c r="JTK21"/>
      <c r="JTL21"/>
      <c r="JTM21"/>
      <c r="JTN21"/>
      <c r="JTO21"/>
      <c r="JTP21"/>
      <c r="JTQ21"/>
      <c r="JTR21"/>
      <c r="JTS21"/>
      <c r="JTT21"/>
      <c r="JTU21"/>
      <c r="JTV21"/>
      <c r="JTW21"/>
      <c r="JTX21"/>
      <c r="JTY21"/>
      <c r="JTZ21"/>
      <c r="JUA21"/>
      <c r="JUB21"/>
      <c r="JUC21"/>
      <c r="JUD21"/>
      <c r="JUE21"/>
      <c r="JUF21"/>
      <c r="JUG21"/>
      <c r="JUH21"/>
      <c r="JUI21"/>
      <c r="JUJ21"/>
      <c r="JUK21"/>
      <c r="JUL21"/>
      <c r="JUM21"/>
      <c r="JUN21"/>
      <c r="JUO21"/>
      <c r="JUP21"/>
      <c r="JUQ21"/>
      <c r="JUR21"/>
      <c r="JUS21"/>
      <c r="JUT21"/>
      <c r="JUU21"/>
      <c r="JUV21"/>
      <c r="JUW21"/>
      <c r="JUX21"/>
      <c r="JUY21"/>
      <c r="JUZ21"/>
      <c r="JVA21"/>
      <c r="JVB21"/>
      <c r="JVC21"/>
      <c r="JVD21"/>
      <c r="JVE21"/>
      <c r="JVF21"/>
      <c r="JVG21"/>
      <c r="JVH21"/>
      <c r="JVI21"/>
      <c r="JVJ21"/>
      <c r="JVK21"/>
      <c r="JVL21"/>
      <c r="JVM21"/>
      <c r="JVN21"/>
      <c r="JVO21"/>
      <c r="JVP21"/>
      <c r="JVQ21"/>
      <c r="JVR21"/>
      <c r="JVS21"/>
      <c r="JVT21"/>
      <c r="JVU21"/>
      <c r="JVV21"/>
      <c r="JVW21"/>
      <c r="JVX21"/>
      <c r="JVY21"/>
      <c r="JVZ21"/>
      <c r="JWA21"/>
      <c r="JWB21"/>
      <c r="JWC21"/>
      <c r="JWD21"/>
      <c r="JWE21"/>
      <c r="JWF21"/>
      <c r="JWG21"/>
      <c r="JWH21"/>
      <c r="JWI21"/>
      <c r="JWJ21"/>
      <c r="JWK21"/>
      <c r="JWL21"/>
      <c r="JWM21"/>
      <c r="JWN21"/>
      <c r="JWO21"/>
      <c r="JWP21"/>
      <c r="JWQ21"/>
      <c r="JWR21"/>
      <c r="JWS21"/>
      <c r="JWT21"/>
      <c r="JWU21"/>
      <c r="JWV21"/>
      <c r="JWW21"/>
      <c r="JWX21"/>
      <c r="JWY21"/>
      <c r="JWZ21"/>
      <c r="JXA21"/>
      <c r="JXB21"/>
      <c r="JXC21"/>
      <c r="JXD21"/>
      <c r="JXE21"/>
      <c r="JXF21"/>
      <c r="JXG21"/>
      <c r="JXH21"/>
      <c r="JXI21"/>
      <c r="JXJ21"/>
      <c r="JXK21"/>
      <c r="JXL21"/>
      <c r="JXM21"/>
      <c r="JXN21"/>
      <c r="JXO21"/>
      <c r="JXP21"/>
      <c r="JXQ21"/>
      <c r="JXR21"/>
      <c r="JXS21"/>
      <c r="JXT21"/>
      <c r="JXU21"/>
      <c r="JXV21"/>
      <c r="JXW21"/>
      <c r="JXX21"/>
      <c r="JXY21"/>
      <c r="JXZ21"/>
      <c r="JYA21"/>
      <c r="JYB21"/>
      <c r="JYC21"/>
      <c r="JYD21"/>
      <c r="JYE21"/>
      <c r="JYF21"/>
      <c r="JYG21"/>
      <c r="JYH21"/>
      <c r="JYI21"/>
      <c r="JYJ21"/>
      <c r="JYK21"/>
      <c r="JYL21"/>
      <c r="JYM21"/>
      <c r="JYN21"/>
      <c r="JYO21"/>
      <c r="JYP21"/>
      <c r="JYQ21"/>
      <c r="JYR21"/>
      <c r="JYS21"/>
      <c r="JYT21"/>
      <c r="JYU21"/>
      <c r="JYV21"/>
      <c r="JYW21"/>
      <c r="JYX21"/>
      <c r="JYY21"/>
      <c r="JYZ21"/>
      <c r="JZA21"/>
      <c r="JZB21"/>
      <c r="JZC21"/>
      <c r="JZD21"/>
      <c r="JZE21"/>
      <c r="JZF21"/>
      <c r="JZG21"/>
      <c r="JZH21"/>
      <c r="JZI21"/>
      <c r="JZJ21"/>
      <c r="JZK21"/>
      <c r="JZL21"/>
      <c r="JZM21"/>
      <c r="JZN21"/>
      <c r="JZO21"/>
      <c r="JZP21"/>
      <c r="JZQ21"/>
      <c r="JZR21"/>
      <c r="JZS21"/>
      <c r="JZT21"/>
      <c r="JZU21"/>
      <c r="JZV21"/>
      <c r="JZW21"/>
      <c r="JZX21"/>
      <c r="JZY21"/>
      <c r="JZZ21"/>
      <c r="KAA21"/>
      <c r="KAB21"/>
      <c r="KAC21"/>
      <c r="KAD21"/>
      <c r="KAE21"/>
      <c r="KAF21"/>
      <c r="KAG21"/>
      <c r="KAH21"/>
      <c r="KAI21"/>
      <c r="KAJ21"/>
      <c r="KAK21"/>
      <c r="KAL21"/>
      <c r="KAM21"/>
      <c r="KAN21"/>
      <c r="KAO21"/>
      <c r="KAP21"/>
      <c r="KAQ21"/>
      <c r="KAR21"/>
      <c r="KAS21"/>
      <c r="KAT21"/>
      <c r="KAU21"/>
      <c r="KAV21"/>
      <c r="KAW21"/>
      <c r="KAX21"/>
      <c r="KAY21"/>
      <c r="KAZ21"/>
      <c r="KBA21"/>
      <c r="KBB21"/>
      <c r="KBC21"/>
      <c r="KBD21"/>
      <c r="KBE21"/>
      <c r="KBF21"/>
      <c r="KBG21"/>
      <c r="KBH21"/>
      <c r="KBI21"/>
      <c r="KBJ21"/>
      <c r="KBK21"/>
      <c r="KBL21"/>
      <c r="KBM21"/>
      <c r="KBN21"/>
      <c r="KBO21"/>
      <c r="KBP21"/>
      <c r="KBQ21"/>
      <c r="KBR21"/>
      <c r="KBS21"/>
      <c r="KBT21"/>
      <c r="KBU21"/>
      <c r="KBV21"/>
      <c r="KBW21"/>
      <c r="KBX21"/>
      <c r="KBY21"/>
      <c r="KBZ21"/>
      <c r="KCA21"/>
      <c r="KCB21"/>
      <c r="KCC21"/>
      <c r="KCD21"/>
      <c r="KCE21"/>
      <c r="KCF21"/>
      <c r="KCG21"/>
      <c r="KCH21"/>
      <c r="KCI21"/>
      <c r="KCJ21"/>
      <c r="KCK21"/>
      <c r="KCL21"/>
      <c r="KCM21"/>
      <c r="KCN21"/>
      <c r="KCO21"/>
      <c r="KCP21"/>
      <c r="KCQ21"/>
      <c r="KCR21"/>
      <c r="KCS21"/>
      <c r="KCT21"/>
      <c r="KCU21"/>
      <c r="KCV21"/>
      <c r="KCW21"/>
      <c r="KCX21"/>
      <c r="KCY21"/>
      <c r="KCZ21"/>
      <c r="KDA21"/>
      <c r="KDB21"/>
      <c r="KDC21"/>
      <c r="KDD21"/>
      <c r="KDE21"/>
      <c r="KDF21"/>
      <c r="KDG21"/>
      <c r="KDH21"/>
      <c r="KDI21"/>
      <c r="KDJ21"/>
      <c r="KDK21"/>
      <c r="KDL21"/>
      <c r="KDM21"/>
      <c r="KDN21"/>
      <c r="KDO21"/>
      <c r="KDP21"/>
      <c r="KDQ21"/>
      <c r="KDR21"/>
      <c r="KDS21"/>
      <c r="KDT21"/>
      <c r="KDU21"/>
      <c r="KDV21"/>
      <c r="KDW21"/>
      <c r="KDX21"/>
      <c r="KDY21"/>
      <c r="KDZ21"/>
      <c r="KEA21"/>
      <c r="KEB21"/>
      <c r="KEC21"/>
      <c r="KED21"/>
      <c r="KEE21"/>
      <c r="KEF21"/>
      <c r="KEG21"/>
      <c r="KEH21"/>
      <c r="KEI21"/>
      <c r="KEJ21"/>
      <c r="KEK21"/>
      <c r="KEL21"/>
      <c r="KEM21"/>
      <c r="KEN21"/>
      <c r="KEO21"/>
      <c r="KEP21"/>
      <c r="KEQ21"/>
      <c r="KER21"/>
      <c r="KES21"/>
      <c r="KET21"/>
      <c r="KEU21"/>
      <c r="KEV21"/>
      <c r="KEW21"/>
      <c r="KEX21"/>
      <c r="KEY21"/>
      <c r="KEZ21"/>
      <c r="KFA21"/>
      <c r="KFB21"/>
      <c r="KFC21"/>
      <c r="KFD21"/>
      <c r="KFE21"/>
      <c r="KFF21"/>
      <c r="KFG21"/>
      <c r="KFH21"/>
      <c r="KFI21"/>
      <c r="KFJ21"/>
      <c r="KFK21"/>
      <c r="KFL21"/>
      <c r="KFM21"/>
      <c r="KFN21"/>
      <c r="KFO21"/>
      <c r="KFP21"/>
      <c r="KFQ21"/>
      <c r="KFR21"/>
      <c r="KFS21"/>
      <c r="KFT21"/>
      <c r="KFU21"/>
      <c r="KFV21"/>
      <c r="KFW21"/>
      <c r="KFX21"/>
      <c r="KFY21"/>
      <c r="KFZ21"/>
      <c r="KGA21"/>
      <c r="KGB21"/>
      <c r="KGC21"/>
      <c r="KGD21"/>
      <c r="KGE21"/>
      <c r="KGF21"/>
      <c r="KGG21"/>
      <c r="KGH21"/>
      <c r="KGI21"/>
      <c r="KGJ21"/>
      <c r="KGK21"/>
      <c r="KGL21"/>
      <c r="KGM21"/>
      <c r="KGN21"/>
      <c r="KGO21"/>
      <c r="KGP21"/>
      <c r="KGQ21"/>
      <c r="KGR21"/>
      <c r="KGS21"/>
      <c r="KGT21"/>
      <c r="KGU21"/>
      <c r="KGV21"/>
      <c r="KGW21"/>
      <c r="KGX21"/>
      <c r="KGY21"/>
      <c r="KGZ21"/>
      <c r="KHA21"/>
      <c r="KHB21"/>
      <c r="KHC21"/>
      <c r="KHD21"/>
      <c r="KHE21"/>
      <c r="KHF21"/>
      <c r="KHG21"/>
      <c r="KHH21"/>
      <c r="KHI21"/>
      <c r="KHJ21"/>
      <c r="KHK21"/>
      <c r="KHL21"/>
      <c r="KHM21"/>
      <c r="KHN21"/>
      <c r="KHO21"/>
      <c r="KHP21"/>
      <c r="KHQ21"/>
      <c r="KHR21"/>
      <c r="KHS21"/>
      <c r="KHT21"/>
      <c r="KHU21"/>
      <c r="KHV21"/>
      <c r="KHW21"/>
      <c r="KHX21"/>
      <c r="KHY21"/>
      <c r="KHZ21"/>
      <c r="KIA21"/>
      <c r="KIB21"/>
      <c r="KIC21"/>
      <c r="KID21"/>
      <c r="KIE21"/>
      <c r="KIF21"/>
      <c r="KIG21"/>
      <c r="KIH21"/>
      <c r="KII21"/>
      <c r="KIJ21"/>
      <c r="KIK21"/>
      <c r="KIL21"/>
      <c r="KIM21"/>
      <c r="KIN21"/>
      <c r="KIO21"/>
      <c r="KIP21"/>
      <c r="KIQ21"/>
      <c r="KIR21"/>
      <c r="KIS21"/>
      <c r="KIT21"/>
      <c r="KIU21"/>
      <c r="KIV21"/>
      <c r="KIW21"/>
      <c r="KIX21"/>
      <c r="KIY21"/>
      <c r="KIZ21"/>
      <c r="KJA21"/>
      <c r="KJB21"/>
      <c r="KJC21"/>
      <c r="KJD21"/>
      <c r="KJE21"/>
      <c r="KJF21"/>
      <c r="KJG21"/>
      <c r="KJH21"/>
      <c r="KJI21"/>
      <c r="KJJ21"/>
      <c r="KJK21"/>
      <c r="KJL21"/>
      <c r="KJM21"/>
      <c r="KJN21"/>
      <c r="KJO21"/>
      <c r="KJP21"/>
      <c r="KJQ21"/>
      <c r="KJR21"/>
      <c r="KJS21"/>
      <c r="KJT21"/>
      <c r="KJU21"/>
      <c r="KJV21"/>
      <c r="KJW21"/>
      <c r="KJX21"/>
      <c r="KJY21"/>
      <c r="KJZ21"/>
      <c r="KKA21"/>
      <c r="KKB21"/>
      <c r="KKC21"/>
      <c r="KKD21"/>
      <c r="KKE21"/>
      <c r="KKF21"/>
      <c r="KKG21"/>
      <c r="KKH21"/>
      <c r="KKI21"/>
      <c r="KKJ21"/>
      <c r="KKK21"/>
      <c r="KKL21"/>
      <c r="KKM21"/>
      <c r="KKN21"/>
      <c r="KKO21"/>
      <c r="KKP21"/>
      <c r="KKQ21"/>
      <c r="KKR21"/>
      <c r="KKS21"/>
      <c r="KKT21"/>
      <c r="KKU21"/>
      <c r="KKV21"/>
      <c r="KKW21"/>
      <c r="KKX21"/>
      <c r="KKY21"/>
      <c r="KKZ21"/>
      <c r="KLA21"/>
      <c r="KLB21"/>
      <c r="KLC21"/>
      <c r="KLD21"/>
      <c r="KLE21"/>
      <c r="KLF21"/>
      <c r="KLG21"/>
      <c r="KLH21"/>
      <c r="KLI21"/>
      <c r="KLJ21"/>
      <c r="KLK21"/>
      <c r="KLL21"/>
      <c r="KLM21"/>
      <c r="KLN21"/>
      <c r="KLO21"/>
      <c r="KLP21"/>
      <c r="KLQ21"/>
      <c r="KLR21"/>
      <c r="KLS21"/>
      <c r="KLT21"/>
      <c r="KLU21"/>
      <c r="KLV21"/>
      <c r="KLW21"/>
      <c r="KLX21"/>
      <c r="KLY21"/>
      <c r="KLZ21"/>
      <c r="KMA21"/>
      <c r="KMB21"/>
      <c r="KMC21"/>
      <c r="KMD21"/>
      <c r="KME21"/>
      <c r="KMF21"/>
      <c r="KMG21"/>
      <c r="KMH21"/>
      <c r="KMI21"/>
      <c r="KMJ21"/>
      <c r="KMK21"/>
      <c r="KML21"/>
      <c r="KMM21"/>
      <c r="KMN21"/>
      <c r="KMO21"/>
      <c r="KMP21"/>
      <c r="KMQ21"/>
      <c r="KMR21"/>
      <c r="KMS21"/>
      <c r="KMT21"/>
      <c r="KMU21"/>
      <c r="KMV21"/>
      <c r="KMW21"/>
      <c r="KMX21"/>
      <c r="KMY21"/>
      <c r="KMZ21"/>
      <c r="KNA21"/>
      <c r="KNB21"/>
      <c r="KNC21"/>
      <c r="KND21"/>
      <c r="KNE21"/>
      <c r="KNF21"/>
      <c r="KNG21"/>
      <c r="KNH21"/>
      <c r="KNI21"/>
      <c r="KNJ21"/>
      <c r="KNK21"/>
      <c r="KNL21"/>
      <c r="KNM21"/>
      <c r="KNN21"/>
      <c r="KNO21"/>
      <c r="KNP21"/>
      <c r="KNQ21"/>
      <c r="KNR21"/>
      <c r="KNS21"/>
      <c r="KNT21"/>
      <c r="KNU21"/>
      <c r="KNV21"/>
      <c r="KNW21"/>
      <c r="KNX21"/>
      <c r="KNY21"/>
      <c r="KNZ21"/>
      <c r="KOA21"/>
      <c r="KOB21"/>
      <c r="KOC21"/>
      <c r="KOD21"/>
      <c r="KOE21"/>
      <c r="KOF21"/>
      <c r="KOG21"/>
      <c r="KOH21"/>
      <c r="KOI21"/>
      <c r="KOJ21"/>
      <c r="KOK21"/>
      <c r="KOL21"/>
      <c r="KOM21"/>
      <c r="KON21"/>
      <c r="KOO21"/>
      <c r="KOP21"/>
      <c r="KOQ21"/>
      <c r="KOR21"/>
      <c r="KOS21"/>
      <c r="KOT21"/>
      <c r="KOU21"/>
      <c r="KOV21"/>
      <c r="KOW21"/>
      <c r="KOX21"/>
      <c r="KOY21"/>
      <c r="KOZ21"/>
      <c r="KPA21"/>
      <c r="KPB21"/>
      <c r="KPC21"/>
      <c r="KPD21"/>
      <c r="KPE21"/>
      <c r="KPF21"/>
      <c r="KPG21"/>
      <c r="KPH21"/>
      <c r="KPI21"/>
      <c r="KPJ21"/>
      <c r="KPK21"/>
      <c r="KPL21"/>
      <c r="KPM21"/>
      <c r="KPN21"/>
      <c r="KPO21"/>
      <c r="KPP21"/>
      <c r="KPQ21"/>
      <c r="KPR21"/>
      <c r="KPS21"/>
      <c r="KPT21"/>
      <c r="KPU21"/>
      <c r="KPV21"/>
      <c r="KPW21"/>
      <c r="KPX21"/>
      <c r="KPY21"/>
      <c r="KPZ21"/>
      <c r="KQA21"/>
      <c r="KQB21"/>
      <c r="KQC21"/>
      <c r="KQD21"/>
      <c r="KQE21"/>
      <c r="KQF21"/>
      <c r="KQG21"/>
      <c r="KQH21"/>
      <c r="KQI21"/>
      <c r="KQJ21"/>
      <c r="KQK21"/>
      <c r="KQL21"/>
      <c r="KQM21"/>
      <c r="KQN21"/>
      <c r="KQO21"/>
      <c r="KQP21"/>
      <c r="KQQ21"/>
      <c r="KQR21"/>
      <c r="KQS21"/>
      <c r="KQT21"/>
      <c r="KQU21"/>
      <c r="KQV21"/>
      <c r="KQW21"/>
      <c r="KQX21"/>
      <c r="KQY21"/>
      <c r="KQZ21"/>
      <c r="KRA21"/>
      <c r="KRB21"/>
      <c r="KRC21"/>
      <c r="KRD21"/>
      <c r="KRE21"/>
      <c r="KRF21"/>
      <c r="KRG21"/>
      <c r="KRH21"/>
      <c r="KRI21"/>
      <c r="KRJ21"/>
      <c r="KRK21"/>
      <c r="KRL21"/>
      <c r="KRM21"/>
      <c r="KRN21"/>
      <c r="KRO21"/>
      <c r="KRP21"/>
      <c r="KRQ21"/>
      <c r="KRR21"/>
      <c r="KRS21"/>
      <c r="KRT21"/>
      <c r="KRU21"/>
      <c r="KRV21"/>
      <c r="KRW21"/>
      <c r="KRX21"/>
      <c r="KRY21"/>
      <c r="KRZ21"/>
      <c r="KSA21"/>
      <c r="KSB21"/>
      <c r="KSC21"/>
      <c r="KSD21"/>
      <c r="KSE21"/>
      <c r="KSF21"/>
      <c r="KSG21"/>
      <c r="KSH21"/>
      <c r="KSI21"/>
      <c r="KSJ21"/>
      <c r="KSK21"/>
      <c r="KSL21"/>
      <c r="KSM21"/>
      <c r="KSN21"/>
      <c r="KSO21"/>
      <c r="KSP21"/>
      <c r="KSQ21"/>
      <c r="KSR21"/>
      <c r="KSS21"/>
      <c r="KST21"/>
      <c r="KSU21"/>
      <c r="KSV21"/>
      <c r="KSW21"/>
      <c r="KSX21"/>
      <c r="KSY21"/>
      <c r="KSZ21"/>
      <c r="KTA21"/>
      <c r="KTB21"/>
      <c r="KTC21"/>
      <c r="KTD21"/>
      <c r="KTE21"/>
      <c r="KTF21"/>
      <c r="KTG21"/>
      <c r="KTH21"/>
      <c r="KTI21"/>
      <c r="KTJ21"/>
      <c r="KTK21"/>
      <c r="KTL21"/>
      <c r="KTM21"/>
      <c r="KTN21"/>
      <c r="KTO21"/>
      <c r="KTP21"/>
      <c r="KTQ21"/>
      <c r="KTR21"/>
      <c r="KTS21"/>
      <c r="KTT21"/>
      <c r="KTU21"/>
      <c r="KTV21"/>
      <c r="KTW21"/>
      <c r="KTX21"/>
      <c r="KTY21"/>
      <c r="KTZ21"/>
      <c r="KUA21"/>
      <c r="KUB21"/>
      <c r="KUC21"/>
      <c r="KUD21"/>
      <c r="KUE21"/>
      <c r="KUF21"/>
      <c r="KUG21"/>
      <c r="KUH21"/>
      <c r="KUI21"/>
      <c r="KUJ21"/>
      <c r="KUK21"/>
      <c r="KUL21"/>
      <c r="KUM21"/>
      <c r="KUN21"/>
      <c r="KUO21"/>
      <c r="KUP21"/>
      <c r="KUQ21"/>
      <c r="KUR21"/>
      <c r="KUS21"/>
      <c r="KUT21"/>
      <c r="KUU21"/>
      <c r="KUV21"/>
      <c r="KUW21"/>
      <c r="KUX21"/>
      <c r="KUY21"/>
      <c r="KUZ21"/>
      <c r="KVA21"/>
      <c r="KVB21"/>
      <c r="KVC21"/>
      <c r="KVD21"/>
      <c r="KVE21"/>
      <c r="KVF21"/>
      <c r="KVG21"/>
      <c r="KVH21"/>
      <c r="KVI21"/>
      <c r="KVJ21"/>
      <c r="KVK21"/>
      <c r="KVL21"/>
      <c r="KVM21"/>
      <c r="KVN21"/>
      <c r="KVO21"/>
      <c r="KVP21"/>
      <c r="KVQ21"/>
      <c r="KVR21"/>
      <c r="KVS21"/>
      <c r="KVT21"/>
      <c r="KVU21"/>
      <c r="KVV21"/>
      <c r="KVW21"/>
      <c r="KVX21"/>
      <c r="KVY21"/>
      <c r="KVZ21"/>
      <c r="KWA21"/>
      <c r="KWB21"/>
      <c r="KWC21"/>
      <c r="KWD21"/>
      <c r="KWE21"/>
      <c r="KWF21"/>
      <c r="KWG21"/>
      <c r="KWH21"/>
      <c r="KWI21"/>
      <c r="KWJ21"/>
      <c r="KWK21"/>
      <c r="KWL21"/>
      <c r="KWM21"/>
      <c r="KWN21"/>
      <c r="KWO21"/>
      <c r="KWP21"/>
      <c r="KWQ21"/>
      <c r="KWR21"/>
      <c r="KWS21"/>
      <c r="KWT21"/>
      <c r="KWU21"/>
      <c r="KWV21"/>
      <c r="KWW21"/>
      <c r="KWX21"/>
      <c r="KWY21"/>
      <c r="KWZ21"/>
      <c r="KXA21"/>
      <c r="KXB21"/>
      <c r="KXC21"/>
      <c r="KXD21"/>
      <c r="KXE21"/>
      <c r="KXF21"/>
      <c r="KXG21"/>
      <c r="KXH21"/>
      <c r="KXI21"/>
      <c r="KXJ21"/>
      <c r="KXK21"/>
      <c r="KXL21"/>
      <c r="KXM21"/>
      <c r="KXN21"/>
      <c r="KXO21"/>
      <c r="KXP21"/>
      <c r="KXQ21"/>
      <c r="KXR21"/>
      <c r="KXS21"/>
      <c r="KXT21"/>
      <c r="KXU21"/>
      <c r="KXV21"/>
      <c r="KXW21"/>
      <c r="KXX21"/>
      <c r="KXY21"/>
      <c r="KXZ21"/>
      <c r="KYA21"/>
      <c r="KYB21"/>
      <c r="KYC21"/>
      <c r="KYD21"/>
      <c r="KYE21"/>
      <c r="KYF21"/>
      <c r="KYG21"/>
      <c r="KYH21"/>
      <c r="KYI21"/>
      <c r="KYJ21"/>
      <c r="KYK21"/>
      <c r="KYL21"/>
      <c r="KYM21"/>
      <c r="KYN21"/>
      <c r="KYO21"/>
      <c r="KYP21"/>
      <c r="KYQ21"/>
      <c r="KYR21"/>
      <c r="KYS21"/>
      <c r="KYT21"/>
      <c r="KYU21"/>
      <c r="KYV21"/>
      <c r="KYW21"/>
      <c r="KYX21"/>
      <c r="KYY21"/>
      <c r="KYZ21"/>
      <c r="KZA21"/>
      <c r="KZB21"/>
      <c r="KZC21"/>
      <c r="KZD21"/>
      <c r="KZE21"/>
      <c r="KZF21"/>
      <c r="KZG21"/>
      <c r="KZH21"/>
      <c r="KZI21"/>
      <c r="KZJ21"/>
      <c r="KZK21"/>
      <c r="KZL21"/>
      <c r="KZM21"/>
      <c r="KZN21"/>
      <c r="KZO21"/>
      <c r="KZP21"/>
      <c r="KZQ21"/>
      <c r="KZR21"/>
      <c r="KZS21"/>
      <c r="KZT21"/>
      <c r="KZU21"/>
      <c r="KZV21"/>
      <c r="KZW21"/>
      <c r="KZX21"/>
      <c r="KZY21"/>
      <c r="KZZ21"/>
      <c r="LAA21"/>
      <c r="LAB21"/>
      <c r="LAC21"/>
      <c r="LAD21"/>
      <c r="LAE21"/>
      <c r="LAF21"/>
      <c r="LAG21"/>
      <c r="LAH21"/>
      <c r="LAI21"/>
      <c r="LAJ21"/>
      <c r="LAK21"/>
      <c r="LAL21"/>
      <c r="LAM21"/>
      <c r="LAN21"/>
      <c r="LAO21"/>
      <c r="LAP21"/>
      <c r="LAQ21"/>
      <c r="LAR21"/>
      <c r="LAS21"/>
      <c r="LAT21"/>
      <c r="LAU21"/>
      <c r="LAV21"/>
      <c r="LAW21"/>
      <c r="LAX21"/>
      <c r="LAY21"/>
      <c r="LAZ21"/>
      <c r="LBA21"/>
      <c r="LBB21"/>
      <c r="LBC21"/>
      <c r="LBD21"/>
      <c r="LBE21"/>
      <c r="LBF21"/>
      <c r="LBG21"/>
      <c r="LBH21"/>
      <c r="LBI21"/>
      <c r="LBJ21"/>
      <c r="LBK21"/>
      <c r="LBL21"/>
      <c r="LBM21"/>
      <c r="LBN21"/>
      <c r="LBO21"/>
      <c r="LBP21"/>
      <c r="LBQ21"/>
      <c r="LBR21"/>
      <c r="LBS21"/>
      <c r="LBT21"/>
      <c r="LBU21"/>
      <c r="LBV21"/>
      <c r="LBW21"/>
      <c r="LBX21"/>
      <c r="LBY21"/>
      <c r="LBZ21"/>
      <c r="LCA21"/>
      <c r="LCB21"/>
      <c r="LCC21"/>
      <c r="LCD21"/>
      <c r="LCE21"/>
      <c r="LCF21"/>
      <c r="LCG21"/>
      <c r="LCH21"/>
      <c r="LCI21"/>
      <c r="LCJ21"/>
      <c r="LCK21"/>
      <c r="LCL21"/>
      <c r="LCM21"/>
      <c r="LCN21"/>
      <c r="LCO21"/>
      <c r="LCP21"/>
      <c r="LCQ21"/>
      <c r="LCR21"/>
      <c r="LCS21"/>
      <c r="LCT21"/>
      <c r="LCU21"/>
      <c r="LCV21"/>
      <c r="LCW21"/>
      <c r="LCX21"/>
      <c r="LCY21"/>
      <c r="LCZ21"/>
      <c r="LDA21"/>
      <c r="LDB21"/>
      <c r="LDC21"/>
      <c r="LDD21"/>
      <c r="LDE21"/>
      <c r="LDF21"/>
      <c r="LDG21"/>
      <c r="LDH21"/>
      <c r="LDI21"/>
      <c r="LDJ21"/>
      <c r="LDK21"/>
      <c r="LDL21"/>
      <c r="LDM21"/>
      <c r="LDN21"/>
      <c r="LDO21"/>
      <c r="LDP21"/>
      <c r="LDQ21"/>
      <c r="LDR21"/>
      <c r="LDS21"/>
      <c r="LDT21"/>
      <c r="LDU21"/>
      <c r="LDV21"/>
      <c r="LDW21"/>
      <c r="LDX21"/>
      <c r="LDY21"/>
      <c r="LDZ21"/>
      <c r="LEA21"/>
      <c r="LEB21"/>
      <c r="LEC21"/>
      <c r="LED21"/>
      <c r="LEE21"/>
      <c r="LEF21"/>
      <c r="LEG21"/>
      <c r="LEH21"/>
      <c r="LEI21"/>
      <c r="LEJ21"/>
      <c r="LEK21"/>
      <c r="LEL21"/>
      <c r="LEM21"/>
      <c r="LEN21"/>
      <c r="LEO21"/>
      <c r="LEP21"/>
      <c r="LEQ21"/>
      <c r="LER21"/>
      <c r="LES21"/>
      <c r="LET21"/>
      <c r="LEU21"/>
      <c r="LEV21"/>
      <c r="LEW21"/>
      <c r="LEX21"/>
      <c r="LEY21"/>
      <c r="LEZ21"/>
      <c r="LFA21"/>
      <c r="LFB21"/>
      <c r="LFC21"/>
      <c r="LFD21"/>
      <c r="LFE21"/>
      <c r="LFF21"/>
      <c r="LFG21"/>
      <c r="LFH21"/>
      <c r="LFI21"/>
      <c r="LFJ21"/>
      <c r="LFK21"/>
      <c r="LFL21"/>
      <c r="LFM21"/>
      <c r="LFN21"/>
      <c r="LFO21"/>
      <c r="LFP21"/>
      <c r="LFQ21"/>
      <c r="LFR21"/>
      <c r="LFS21"/>
      <c r="LFT21"/>
      <c r="LFU21"/>
      <c r="LFV21"/>
      <c r="LFW21"/>
      <c r="LFX21"/>
      <c r="LFY21"/>
      <c r="LFZ21"/>
      <c r="LGA21"/>
      <c r="LGB21"/>
      <c r="LGC21"/>
      <c r="LGD21"/>
      <c r="LGE21"/>
      <c r="LGF21"/>
      <c r="LGG21"/>
      <c r="LGH21"/>
      <c r="LGI21"/>
      <c r="LGJ21"/>
      <c r="LGK21"/>
      <c r="LGL21"/>
      <c r="LGM21"/>
      <c r="LGN21"/>
      <c r="LGO21"/>
      <c r="LGP21"/>
      <c r="LGQ21"/>
      <c r="LGR21"/>
      <c r="LGS21"/>
      <c r="LGT21"/>
      <c r="LGU21"/>
      <c r="LGV21"/>
      <c r="LGW21"/>
      <c r="LGX21"/>
      <c r="LGY21"/>
      <c r="LGZ21"/>
      <c r="LHA21"/>
      <c r="LHB21"/>
      <c r="LHC21"/>
      <c r="LHD21"/>
      <c r="LHE21"/>
      <c r="LHF21"/>
      <c r="LHG21"/>
      <c r="LHH21"/>
      <c r="LHI21"/>
      <c r="LHJ21"/>
      <c r="LHK21"/>
      <c r="LHL21"/>
      <c r="LHM21"/>
      <c r="LHN21"/>
      <c r="LHO21"/>
      <c r="LHP21"/>
      <c r="LHQ21"/>
      <c r="LHR21"/>
      <c r="LHS21"/>
      <c r="LHT21"/>
      <c r="LHU21"/>
      <c r="LHV21"/>
      <c r="LHW21"/>
      <c r="LHX21"/>
      <c r="LHY21"/>
      <c r="LHZ21"/>
      <c r="LIA21"/>
      <c r="LIB21"/>
      <c r="LIC21"/>
      <c r="LID21"/>
      <c r="LIE21"/>
      <c r="LIF21"/>
      <c r="LIG21"/>
      <c r="LIH21"/>
      <c r="LII21"/>
      <c r="LIJ21"/>
      <c r="LIK21"/>
      <c r="LIL21"/>
      <c r="LIM21"/>
      <c r="LIN21"/>
      <c r="LIO21"/>
      <c r="LIP21"/>
      <c r="LIQ21"/>
      <c r="LIR21"/>
      <c r="LIS21"/>
      <c r="LIT21"/>
      <c r="LIU21"/>
      <c r="LIV21"/>
      <c r="LIW21"/>
      <c r="LIX21"/>
      <c r="LIY21"/>
      <c r="LIZ21"/>
      <c r="LJA21"/>
      <c r="LJB21"/>
      <c r="LJC21"/>
      <c r="LJD21"/>
      <c r="LJE21"/>
      <c r="LJF21"/>
      <c r="LJG21"/>
      <c r="LJH21"/>
      <c r="LJI21"/>
      <c r="LJJ21"/>
      <c r="LJK21"/>
      <c r="LJL21"/>
      <c r="LJM21"/>
      <c r="LJN21"/>
      <c r="LJO21"/>
      <c r="LJP21"/>
      <c r="LJQ21"/>
      <c r="LJR21"/>
      <c r="LJS21"/>
      <c r="LJT21"/>
      <c r="LJU21"/>
      <c r="LJV21"/>
      <c r="LJW21"/>
      <c r="LJX21"/>
      <c r="LJY21"/>
      <c r="LJZ21"/>
      <c r="LKA21"/>
      <c r="LKB21"/>
      <c r="LKC21"/>
      <c r="LKD21"/>
      <c r="LKE21"/>
      <c r="LKF21"/>
      <c r="LKG21"/>
      <c r="LKH21"/>
      <c r="LKI21"/>
      <c r="LKJ21"/>
      <c r="LKK21"/>
      <c r="LKL21"/>
      <c r="LKM21"/>
      <c r="LKN21"/>
      <c r="LKO21"/>
      <c r="LKP21"/>
      <c r="LKQ21"/>
      <c r="LKR21"/>
      <c r="LKS21"/>
      <c r="LKT21"/>
      <c r="LKU21"/>
      <c r="LKV21"/>
      <c r="LKW21"/>
      <c r="LKX21"/>
      <c r="LKY21"/>
      <c r="LKZ21"/>
      <c r="LLA21"/>
      <c r="LLB21"/>
      <c r="LLC21"/>
      <c r="LLD21"/>
      <c r="LLE21"/>
      <c r="LLF21"/>
      <c r="LLG21"/>
      <c r="LLH21"/>
      <c r="LLI21"/>
      <c r="LLJ21"/>
      <c r="LLK21"/>
      <c r="LLL21"/>
      <c r="LLM21"/>
      <c r="LLN21"/>
      <c r="LLO21"/>
      <c r="LLP21"/>
      <c r="LLQ21"/>
      <c r="LLR21"/>
      <c r="LLS21"/>
      <c r="LLT21"/>
      <c r="LLU21"/>
      <c r="LLV21"/>
      <c r="LLW21"/>
      <c r="LLX21"/>
      <c r="LLY21"/>
      <c r="LLZ21"/>
      <c r="LMA21"/>
      <c r="LMB21"/>
      <c r="LMC21"/>
      <c r="LMD21"/>
      <c r="LME21"/>
      <c r="LMF21"/>
      <c r="LMG21"/>
      <c r="LMH21"/>
      <c r="LMI21"/>
      <c r="LMJ21"/>
      <c r="LMK21"/>
      <c r="LML21"/>
      <c r="LMM21"/>
      <c r="LMN21"/>
      <c r="LMO21"/>
      <c r="LMP21"/>
      <c r="LMQ21"/>
      <c r="LMR21"/>
      <c r="LMS21"/>
      <c r="LMT21"/>
      <c r="LMU21"/>
      <c r="LMV21"/>
      <c r="LMW21"/>
      <c r="LMX21"/>
      <c r="LMY21"/>
      <c r="LMZ21"/>
      <c r="LNA21"/>
      <c r="LNB21"/>
      <c r="LNC21"/>
      <c r="LND21"/>
      <c r="LNE21"/>
      <c r="LNF21"/>
      <c r="LNG21"/>
      <c r="LNH21"/>
      <c r="LNI21"/>
      <c r="LNJ21"/>
      <c r="LNK21"/>
      <c r="LNL21"/>
      <c r="LNM21"/>
      <c r="LNN21"/>
      <c r="LNO21"/>
      <c r="LNP21"/>
      <c r="LNQ21"/>
      <c r="LNR21"/>
      <c r="LNS21"/>
      <c r="LNT21"/>
      <c r="LNU21"/>
      <c r="LNV21"/>
      <c r="LNW21"/>
      <c r="LNX21"/>
      <c r="LNY21"/>
      <c r="LNZ21"/>
      <c r="LOA21"/>
      <c r="LOB21"/>
      <c r="LOC21"/>
      <c r="LOD21"/>
      <c r="LOE21"/>
      <c r="LOF21"/>
      <c r="LOG21"/>
      <c r="LOH21"/>
      <c r="LOI21"/>
      <c r="LOJ21"/>
      <c r="LOK21"/>
      <c r="LOL21"/>
      <c r="LOM21"/>
      <c r="LON21"/>
      <c r="LOO21"/>
      <c r="LOP21"/>
      <c r="LOQ21"/>
      <c r="LOR21"/>
      <c r="LOS21"/>
      <c r="LOT21"/>
      <c r="LOU21"/>
      <c r="LOV21"/>
      <c r="LOW21"/>
      <c r="LOX21"/>
      <c r="LOY21"/>
      <c r="LOZ21"/>
      <c r="LPA21"/>
      <c r="LPB21"/>
      <c r="LPC21"/>
      <c r="LPD21"/>
      <c r="LPE21"/>
      <c r="LPF21"/>
      <c r="LPG21"/>
      <c r="LPH21"/>
      <c r="LPI21"/>
      <c r="LPJ21"/>
      <c r="LPK21"/>
      <c r="LPL21"/>
      <c r="LPM21"/>
      <c r="LPN21"/>
      <c r="LPO21"/>
      <c r="LPP21"/>
      <c r="LPQ21"/>
      <c r="LPR21"/>
      <c r="LPS21"/>
      <c r="LPT21"/>
      <c r="LPU21"/>
      <c r="LPV21"/>
      <c r="LPW21"/>
      <c r="LPX21"/>
      <c r="LPY21"/>
      <c r="LPZ21"/>
      <c r="LQA21"/>
      <c r="LQB21"/>
      <c r="LQC21"/>
      <c r="LQD21"/>
      <c r="LQE21"/>
      <c r="LQF21"/>
      <c r="LQG21"/>
      <c r="LQH21"/>
      <c r="LQI21"/>
      <c r="LQJ21"/>
      <c r="LQK21"/>
      <c r="LQL21"/>
      <c r="LQM21"/>
      <c r="LQN21"/>
      <c r="LQO21"/>
      <c r="LQP21"/>
      <c r="LQQ21"/>
      <c r="LQR21"/>
      <c r="LQS21"/>
      <c r="LQT21"/>
      <c r="LQU21"/>
      <c r="LQV21"/>
      <c r="LQW21"/>
      <c r="LQX21"/>
      <c r="LQY21"/>
      <c r="LQZ21"/>
      <c r="LRA21"/>
      <c r="LRB21"/>
      <c r="LRC21"/>
      <c r="LRD21"/>
      <c r="LRE21"/>
      <c r="LRF21"/>
      <c r="LRG21"/>
      <c r="LRH21"/>
      <c r="LRI21"/>
      <c r="LRJ21"/>
      <c r="LRK21"/>
      <c r="LRL21"/>
      <c r="LRM21"/>
      <c r="LRN21"/>
      <c r="LRO21"/>
      <c r="LRP21"/>
      <c r="LRQ21"/>
      <c r="LRR21"/>
      <c r="LRS21"/>
      <c r="LRT21"/>
      <c r="LRU21"/>
      <c r="LRV21"/>
      <c r="LRW21"/>
      <c r="LRX21"/>
      <c r="LRY21"/>
      <c r="LRZ21"/>
      <c r="LSA21"/>
      <c r="LSB21"/>
      <c r="LSC21"/>
      <c r="LSD21"/>
      <c r="LSE21"/>
      <c r="LSF21"/>
      <c r="LSG21"/>
      <c r="LSH21"/>
      <c r="LSI21"/>
      <c r="LSJ21"/>
      <c r="LSK21"/>
      <c r="LSL21"/>
      <c r="LSM21"/>
      <c r="LSN21"/>
      <c r="LSO21"/>
      <c r="LSP21"/>
      <c r="LSQ21"/>
      <c r="LSR21"/>
      <c r="LSS21"/>
      <c r="LST21"/>
      <c r="LSU21"/>
      <c r="LSV21"/>
      <c r="LSW21"/>
      <c r="LSX21"/>
      <c r="LSY21"/>
      <c r="LSZ21"/>
      <c r="LTA21"/>
      <c r="LTB21"/>
      <c r="LTC21"/>
      <c r="LTD21"/>
      <c r="LTE21"/>
      <c r="LTF21"/>
      <c r="LTG21"/>
      <c r="LTH21"/>
      <c r="LTI21"/>
      <c r="LTJ21"/>
      <c r="LTK21"/>
      <c r="LTL21"/>
      <c r="LTM21"/>
      <c r="LTN21"/>
      <c r="LTO21"/>
      <c r="LTP21"/>
      <c r="LTQ21"/>
      <c r="LTR21"/>
      <c r="LTS21"/>
      <c r="LTT21"/>
      <c r="LTU21"/>
      <c r="LTV21"/>
      <c r="LTW21"/>
      <c r="LTX21"/>
      <c r="LTY21"/>
      <c r="LTZ21"/>
      <c r="LUA21"/>
      <c r="LUB21"/>
      <c r="LUC21"/>
      <c r="LUD21"/>
      <c r="LUE21"/>
      <c r="LUF21"/>
      <c r="LUG21"/>
      <c r="LUH21"/>
      <c r="LUI21"/>
      <c r="LUJ21"/>
      <c r="LUK21"/>
      <c r="LUL21"/>
      <c r="LUM21"/>
      <c r="LUN21"/>
      <c r="LUO21"/>
      <c r="LUP21"/>
      <c r="LUQ21"/>
      <c r="LUR21"/>
      <c r="LUS21"/>
      <c r="LUT21"/>
      <c r="LUU21"/>
      <c r="LUV21"/>
      <c r="LUW21"/>
      <c r="LUX21"/>
      <c r="LUY21"/>
      <c r="LUZ21"/>
      <c r="LVA21"/>
      <c r="LVB21"/>
      <c r="LVC21"/>
      <c r="LVD21"/>
      <c r="LVE21"/>
      <c r="LVF21"/>
      <c r="LVG21"/>
      <c r="LVH21"/>
      <c r="LVI21"/>
      <c r="LVJ21"/>
      <c r="LVK21"/>
      <c r="LVL21"/>
      <c r="LVM21"/>
      <c r="LVN21"/>
      <c r="LVO21"/>
      <c r="LVP21"/>
      <c r="LVQ21"/>
      <c r="LVR21"/>
      <c r="LVS21"/>
      <c r="LVT21"/>
      <c r="LVU21"/>
      <c r="LVV21"/>
      <c r="LVW21"/>
      <c r="LVX21"/>
      <c r="LVY21"/>
      <c r="LVZ21"/>
      <c r="LWA21"/>
      <c r="LWB21"/>
      <c r="LWC21"/>
      <c r="LWD21"/>
      <c r="LWE21"/>
      <c r="LWF21"/>
      <c r="LWG21"/>
      <c r="LWH21"/>
      <c r="LWI21"/>
      <c r="LWJ21"/>
      <c r="LWK21"/>
      <c r="LWL21"/>
      <c r="LWM21"/>
      <c r="LWN21"/>
      <c r="LWO21"/>
      <c r="LWP21"/>
      <c r="LWQ21"/>
      <c r="LWR21"/>
      <c r="LWS21"/>
      <c r="LWT21"/>
      <c r="LWU21"/>
      <c r="LWV21"/>
      <c r="LWW21"/>
      <c r="LWX21"/>
      <c r="LWY21"/>
      <c r="LWZ21"/>
      <c r="LXA21"/>
      <c r="LXB21"/>
      <c r="LXC21"/>
      <c r="LXD21"/>
      <c r="LXE21"/>
      <c r="LXF21"/>
      <c r="LXG21"/>
      <c r="LXH21"/>
      <c r="LXI21"/>
      <c r="LXJ21"/>
      <c r="LXK21"/>
      <c r="LXL21"/>
      <c r="LXM21"/>
      <c r="LXN21"/>
      <c r="LXO21"/>
      <c r="LXP21"/>
      <c r="LXQ21"/>
      <c r="LXR21"/>
      <c r="LXS21"/>
      <c r="LXT21"/>
      <c r="LXU21"/>
      <c r="LXV21"/>
      <c r="LXW21"/>
      <c r="LXX21"/>
      <c r="LXY21"/>
      <c r="LXZ21"/>
      <c r="LYA21"/>
      <c r="LYB21"/>
      <c r="LYC21"/>
      <c r="LYD21"/>
      <c r="LYE21"/>
      <c r="LYF21"/>
      <c r="LYG21"/>
      <c r="LYH21"/>
      <c r="LYI21"/>
      <c r="LYJ21"/>
      <c r="LYK21"/>
      <c r="LYL21"/>
      <c r="LYM21"/>
      <c r="LYN21"/>
      <c r="LYO21"/>
      <c r="LYP21"/>
      <c r="LYQ21"/>
      <c r="LYR21"/>
      <c r="LYS21"/>
      <c r="LYT21"/>
      <c r="LYU21"/>
      <c r="LYV21"/>
      <c r="LYW21"/>
      <c r="LYX21"/>
      <c r="LYY21"/>
      <c r="LYZ21"/>
      <c r="LZA21"/>
      <c r="LZB21"/>
      <c r="LZC21"/>
      <c r="LZD21"/>
      <c r="LZE21"/>
      <c r="LZF21"/>
      <c r="LZG21"/>
      <c r="LZH21"/>
      <c r="LZI21"/>
      <c r="LZJ21"/>
      <c r="LZK21"/>
      <c r="LZL21"/>
      <c r="LZM21"/>
      <c r="LZN21"/>
      <c r="LZO21"/>
      <c r="LZP21"/>
      <c r="LZQ21"/>
      <c r="LZR21"/>
      <c r="LZS21"/>
      <c r="LZT21"/>
      <c r="LZU21"/>
      <c r="LZV21"/>
      <c r="LZW21"/>
      <c r="LZX21"/>
      <c r="LZY21"/>
      <c r="LZZ21"/>
      <c r="MAA21"/>
      <c r="MAB21"/>
      <c r="MAC21"/>
      <c r="MAD21"/>
      <c r="MAE21"/>
      <c r="MAF21"/>
      <c r="MAG21"/>
      <c r="MAH21"/>
      <c r="MAI21"/>
      <c r="MAJ21"/>
      <c r="MAK21"/>
      <c r="MAL21"/>
      <c r="MAM21"/>
      <c r="MAN21"/>
      <c r="MAO21"/>
      <c r="MAP21"/>
      <c r="MAQ21"/>
      <c r="MAR21"/>
      <c r="MAS21"/>
      <c r="MAT21"/>
      <c r="MAU21"/>
      <c r="MAV21"/>
      <c r="MAW21"/>
      <c r="MAX21"/>
      <c r="MAY21"/>
      <c r="MAZ21"/>
      <c r="MBA21"/>
      <c r="MBB21"/>
      <c r="MBC21"/>
      <c r="MBD21"/>
      <c r="MBE21"/>
      <c r="MBF21"/>
      <c r="MBG21"/>
      <c r="MBH21"/>
      <c r="MBI21"/>
      <c r="MBJ21"/>
      <c r="MBK21"/>
      <c r="MBL21"/>
      <c r="MBM21"/>
      <c r="MBN21"/>
      <c r="MBO21"/>
      <c r="MBP21"/>
      <c r="MBQ21"/>
      <c r="MBR21"/>
      <c r="MBS21"/>
      <c r="MBT21"/>
      <c r="MBU21"/>
      <c r="MBV21"/>
      <c r="MBW21"/>
      <c r="MBX21"/>
      <c r="MBY21"/>
      <c r="MBZ21"/>
      <c r="MCA21"/>
      <c r="MCB21"/>
      <c r="MCC21"/>
      <c r="MCD21"/>
      <c r="MCE21"/>
      <c r="MCF21"/>
      <c r="MCG21"/>
      <c r="MCH21"/>
      <c r="MCI21"/>
      <c r="MCJ21"/>
      <c r="MCK21"/>
      <c r="MCL21"/>
      <c r="MCM21"/>
      <c r="MCN21"/>
      <c r="MCO21"/>
      <c r="MCP21"/>
      <c r="MCQ21"/>
      <c r="MCR21"/>
      <c r="MCS21"/>
      <c r="MCT21"/>
      <c r="MCU21"/>
      <c r="MCV21"/>
      <c r="MCW21"/>
      <c r="MCX21"/>
      <c r="MCY21"/>
      <c r="MCZ21"/>
      <c r="MDA21"/>
      <c r="MDB21"/>
      <c r="MDC21"/>
      <c r="MDD21"/>
      <c r="MDE21"/>
      <c r="MDF21"/>
      <c r="MDG21"/>
      <c r="MDH21"/>
      <c r="MDI21"/>
      <c r="MDJ21"/>
      <c r="MDK21"/>
      <c r="MDL21"/>
      <c r="MDM21"/>
      <c r="MDN21"/>
      <c r="MDO21"/>
      <c r="MDP21"/>
      <c r="MDQ21"/>
      <c r="MDR21"/>
      <c r="MDS21"/>
      <c r="MDT21"/>
      <c r="MDU21"/>
      <c r="MDV21"/>
      <c r="MDW21"/>
      <c r="MDX21"/>
      <c r="MDY21"/>
      <c r="MDZ21"/>
      <c r="MEA21"/>
      <c r="MEB21"/>
      <c r="MEC21"/>
      <c r="MED21"/>
      <c r="MEE21"/>
      <c r="MEF21"/>
      <c r="MEG21"/>
      <c r="MEH21"/>
      <c r="MEI21"/>
      <c r="MEJ21"/>
      <c r="MEK21"/>
      <c r="MEL21"/>
      <c r="MEM21"/>
      <c r="MEN21"/>
      <c r="MEO21"/>
      <c r="MEP21"/>
      <c r="MEQ21"/>
      <c r="MER21"/>
      <c r="MES21"/>
      <c r="MET21"/>
      <c r="MEU21"/>
      <c r="MEV21"/>
      <c r="MEW21"/>
      <c r="MEX21"/>
      <c r="MEY21"/>
      <c r="MEZ21"/>
      <c r="MFA21"/>
      <c r="MFB21"/>
      <c r="MFC21"/>
      <c r="MFD21"/>
      <c r="MFE21"/>
      <c r="MFF21"/>
      <c r="MFG21"/>
      <c r="MFH21"/>
      <c r="MFI21"/>
      <c r="MFJ21"/>
      <c r="MFK21"/>
      <c r="MFL21"/>
      <c r="MFM21"/>
      <c r="MFN21"/>
      <c r="MFO21"/>
      <c r="MFP21"/>
      <c r="MFQ21"/>
      <c r="MFR21"/>
      <c r="MFS21"/>
      <c r="MFT21"/>
      <c r="MFU21"/>
      <c r="MFV21"/>
      <c r="MFW21"/>
      <c r="MFX21"/>
      <c r="MFY21"/>
      <c r="MFZ21"/>
      <c r="MGA21"/>
      <c r="MGB21"/>
      <c r="MGC21"/>
      <c r="MGD21"/>
      <c r="MGE21"/>
      <c r="MGF21"/>
      <c r="MGG21"/>
      <c r="MGH21"/>
      <c r="MGI21"/>
      <c r="MGJ21"/>
      <c r="MGK21"/>
      <c r="MGL21"/>
      <c r="MGM21"/>
      <c r="MGN21"/>
      <c r="MGO21"/>
      <c r="MGP21"/>
      <c r="MGQ21"/>
      <c r="MGR21"/>
      <c r="MGS21"/>
      <c r="MGT21"/>
      <c r="MGU21"/>
      <c r="MGV21"/>
      <c r="MGW21"/>
      <c r="MGX21"/>
      <c r="MGY21"/>
      <c r="MGZ21"/>
      <c r="MHA21"/>
      <c r="MHB21"/>
      <c r="MHC21"/>
      <c r="MHD21"/>
      <c r="MHE21"/>
      <c r="MHF21"/>
      <c r="MHG21"/>
      <c r="MHH21"/>
      <c r="MHI21"/>
      <c r="MHJ21"/>
      <c r="MHK21"/>
      <c r="MHL21"/>
      <c r="MHM21"/>
      <c r="MHN21"/>
      <c r="MHO21"/>
      <c r="MHP21"/>
      <c r="MHQ21"/>
      <c r="MHR21"/>
      <c r="MHS21"/>
      <c r="MHT21"/>
      <c r="MHU21"/>
      <c r="MHV21"/>
      <c r="MHW21"/>
      <c r="MHX21"/>
      <c r="MHY21"/>
      <c r="MHZ21"/>
      <c r="MIA21"/>
      <c r="MIB21"/>
      <c r="MIC21"/>
      <c r="MID21"/>
      <c r="MIE21"/>
      <c r="MIF21"/>
      <c r="MIG21"/>
      <c r="MIH21"/>
      <c r="MII21"/>
      <c r="MIJ21"/>
      <c r="MIK21"/>
      <c r="MIL21"/>
      <c r="MIM21"/>
      <c r="MIN21"/>
      <c r="MIO21"/>
      <c r="MIP21"/>
      <c r="MIQ21"/>
      <c r="MIR21"/>
      <c r="MIS21"/>
      <c r="MIT21"/>
      <c r="MIU21"/>
      <c r="MIV21"/>
      <c r="MIW21"/>
      <c r="MIX21"/>
      <c r="MIY21"/>
      <c r="MIZ21"/>
      <c r="MJA21"/>
      <c r="MJB21"/>
      <c r="MJC21"/>
      <c r="MJD21"/>
      <c r="MJE21"/>
      <c r="MJF21"/>
      <c r="MJG21"/>
      <c r="MJH21"/>
      <c r="MJI21"/>
      <c r="MJJ21"/>
      <c r="MJK21"/>
      <c r="MJL21"/>
      <c r="MJM21"/>
      <c r="MJN21"/>
      <c r="MJO21"/>
      <c r="MJP21"/>
      <c r="MJQ21"/>
      <c r="MJR21"/>
      <c r="MJS21"/>
      <c r="MJT21"/>
      <c r="MJU21"/>
      <c r="MJV21"/>
      <c r="MJW21"/>
      <c r="MJX21"/>
      <c r="MJY21"/>
      <c r="MJZ21"/>
      <c r="MKA21"/>
      <c r="MKB21"/>
      <c r="MKC21"/>
      <c r="MKD21"/>
      <c r="MKE21"/>
      <c r="MKF21"/>
      <c r="MKG21"/>
      <c r="MKH21"/>
      <c r="MKI21"/>
      <c r="MKJ21"/>
      <c r="MKK21"/>
      <c r="MKL21"/>
      <c r="MKM21"/>
      <c r="MKN21"/>
      <c r="MKO21"/>
      <c r="MKP21"/>
      <c r="MKQ21"/>
      <c r="MKR21"/>
      <c r="MKS21"/>
      <c r="MKT21"/>
      <c r="MKU21"/>
      <c r="MKV21"/>
      <c r="MKW21"/>
      <c r="MKX21"/>
      <c r="MKY21"/>
      <c r="MKZ21"/>
      <c r="MLA21"/>
      <c r="MLB21"/>
      <c r="MLC21"/>
      <c r="MLD21"/>
      <c r="MLE21"/>
      <c r="MLF21"/>
      <c r="MLG21"/>
      <c r="MLH21"/>
      <c r="MLI21"/>
      <c r="MLJ21"/>
      <c r="MLK21"/>
      <c r="MLL21"/>
      <c r="MLM21"/>
      <c r="MLN21"/>
      <c r="MLO21"/>
      <c r="MLP21"/>
      <c r="MLQ21"/>
      <c r="MLR21"/>
      <c r="MLS21"/>
      <c r="MLT21"/>
      <c r="MLU21"/>
      <c r="MLV21"/>
      <c r="MLW21"/>
      <c r="MLX21"/>
      <c r="MLY21"/>
      <c r="MLZ21"/>
      <c r="MMA21"/>
      <c r="MMB21"/>
      <c r="MMC21"/>
      <c r="MMD21"/>
      <c r="MME21"/>
      <c r="MMF21"/>
      <c r="MMG21"/>
      <c r="MMH21"/>
      <c r="MMI21"/>
      <c r="MMJ21"/>
      <c r="MMK21"/>
      <c r="MML21"/>
      <c r="MMM21"/>
      <c r="MMN21"/>
      <c r="MMO21"/>
      <c r="MMP21"/>
      <c r="MMQ21"/>
      <c r="MMR21"/>
      <c r="MMS21"/>
      <c r="MMT21"/>
      <c r="MMU21"/>
      <c r="MMV21"/>
      <c r="MMW21"/>
      <c r="MMX21"/>
      <c r="MMY21"/>
      <c r="MMZ21"/>
      <c r="MNA21"/>
      <c r="MNB21"/>
      <c r="MNC21"/>
      <c r="MND21"/>
      <c r="MNE21"/>
      <c r="MNF21"/>
      <c r="MNG21"/>
      <c r="MNH21"/>
      <c r="MNI21"/>
      <c r="MNJ21"/>
      <c r="MNK21"/>
      <c r="MNL21"/>
      <c r="MNM21"/>
      <c r="MNN21"/>
      <c r="MNO21"/>
      <c r="MNP21"/>
      <c r="MNQ21"/>
      <c r="MNR21"/>
      <c r="MNS21"/>
      <c r="MNT21"/>
      <c r="MNU21"/>
      <c r="MNV21"/>
      <c r="MNW21"/>
      <c r="MNX21"/>
      <c r="MNY21"/>
      <c r="MNZ21"/>
      <c r="MOA21"/>
      <c r="MOB21"/>
      <c r="MOC21"/>
      <c r="MOD21"/>
      <c r="MOE21"/>
      <c r="MOF21"/>
      <c r="MOG21"/>
      <c r="MOH21"/>
      <c r="MOI21"/>
      <c r="MOJ21"/>
      <c r="MOK21"/>
      <c r="MOL21"/>
      <c r="MOM21"/>
      <c r="MON21"/>
      <c r="MOO21"/>
      <c r="MOP21"/>
      <c r="MOQ21"/>
      <c r="MOR21"/>
      <c r="MOS21"/>
      <c r="MOT21"/>
      <c r="MOU21"/>
      <c r="MOV21"/>
      <c r="MOW21"/>
      <c r="MOX21"/>
      <c r="MOY21"/>
      <c r="MOZ21"/>
      <c r="MPA21"/>
      <c r="MPB21"/>
      <c r="MPC21"/>
      <c r="MPD21"/>
      <c r="MPE21"/>
      <c r="MPF21"/>
      <c r="MPG21"/>
      <c r="MPH21"/>
      <c r="MPI21"/>
      <c r="MPJ21"/>
      <c r="MPK21"/>
      <c r="MPL21"/>
      <c r="MPM21"/>
      <c r="MPN21"/>
      <c r="MPO21"/>
      <c r="MPP21"/>
      <c r="MPQ21"/>
      <c r="MPR21"/>
      <c r="MPS21"/>
      <c r="MPT21"/>
      <c r="MPU21"/>
      <c r="MPV21"/>
      <c r="MPW21"/>
      <c r="MPX21"/>
      <c r="MPY21"/>
      <c r="MPZ21"/>
      <c r="MQA21"/>
      <c r="MQB21"/>
      <c r="MQC21"/>
      <c r="MQD21"/>
      <c r="MQE21"/>
      <c r="MQF21"/>
      <c r="MQG21"/>
      <c r="MQH21"/>
      <c r="MQI21"/>
      <c r="MQJ21"/>
      <c r="MQK21"/>
      <c r="MQL21"/>
      <c r="MQM21"/>
      <c r="MQN21"/>
      <c r="MQO21"/>
      <c r="MQP21"/>
      <c r="MQQ21"/>
      <c r="MQR21"/>
      <c r="MQS21"/>
      <c r="MQT21"/>
      <c r="MQU21"/>
      <c r="MQV21"/>
      <c r="MQW21"/>
      <c r="MQX21"/>
      <c r="MQY21"/>
      <c r="MQZ21"/>
      <c r="MRA21"/>
      <c r="MRB21"/>
      <c r="MRC21"/>
      <c r="MRD21"/>
      <c r="MRE21"/>
      <c r="MRF21"/>
      <c r="MRG21"/>
      <c r="MRH21"/>
      <c r="MRI21"/>
      <c r="MRJ21"/>
      <c r="MRK21"/>
      <c r="MRL21"/>
      <c r="MRM21"/>
      <c r="MRN21"/>
      <c r="MRO21"/>
      <c r="MRP21"/>
      <c r="MRQ21"/>
      <c r="MRR21"/>
      <c r="MRS21"/>
      <c r="MRT21"/>
      <c r="MRU21"/>
      <c r="MRV21"/>
      <c r="MRW21"/>
      <c r="MRX21"/>
      <c r="MRY21"/>
      <c r="MRZ21"/>
      <c r="MSA21"/>
      <c r="MSB21"/>
      <c r="MSC21"/>
      <c r="MSD21"/>
      <c r="MSE21"/>
      <c r="MSF21"/>
      <c r="MSG21"/>
      <c r="MSH21"/>
      <c r="MSI21"/>
      <c r="MSJ21"/>
      <c r="MSK21"/>
      <c r="MSL21"/>
      <c r="MSM21"/>
      <c r="MSN21"/>
      <c r="MSO21"/>
      <c r="MSP21"/>
      <c r="MSQ21"/>
      <c r="MSR21"/>
      <c r="MSS21"/>
      <c r="MST21"/>
      <c r="MSU21"/>
      <c r="MSV21"/>
      <c r="MSW21"/>
      <c r="MSX21"/>
      <c r="MSY21"/>
      <c r="MSZ21"/>
      <c r="MTA21"/>
      <c r="MTB21"/>
      <c r="MTC21"/>
      <c r="MTD21"/>
      <c r="MTE21"/>
      <c r="MTF21"/>
      <c r="MTG21"/>
      <c r="MTH21"/>
      <c r="MTI21"/>
      <c r="MTJ21"/>
      <c r="MTK21"/>
      <c r="MTL21"/>
      <c r="MTM21"/>
      <c r="MTN21"/>
      <c r="MTO21"/>
      <c r="MTP21"/>
      <c r="MTQ21"/>
      <c r="MTR21"/>
      <c r="MTS21"/>
      <c r="MTT21"/>
      <c r="MTU21"/>
      <c r="MTV21"/>
      <c r="MTW21"/>
      <c r="MTX21"/>
      <c r="MTY21"/>
      <c r="MTZ21"/>
      <c r="MUA21"/>
      <c r="MUB21"/>
      <c r="MUC21"/>
      <c r="MUD21"/>
      <c r="MUE21"/>
      <c r="MUF21"/>
      <c r="MUG21"/>
      <c r="MUH21"/>
      <c r="MUI21"/>
      <c r="MUJ21"/>
      <c r="MUK21"/>
      <c r="MUL21"/>
      <c r="MUM21"/>
      <c r="MUN21"/>
      <c r="MUO21"/>
      <c r="MUP21"/>
      <c r="MUQ21"/>
      <c r="MUR21"/>
      <c r="MUS21"/>
      <c r="MUT21"/>
      <c r="MUU21"/>
      <c r="MUV21"/>
      <c r="MUW21"/>
      <c r="MUX21"/>
      <c r="MUY21"/>
      <c r="MUZ21"/>
      <c r="MVA21"/>
      <c r="MVB21"/>
      <c r="MVC21"/>
      <c r="MVD21"/>
      <c r="MVE21"/>
      <c r="MVF21"/>
      <c r="MVG21"/>
      <c r="MVH21"/>
      <c r="MVI21"/>
      <c r="MVJ21"/>
      <c r="MVK21"/>
      <c r="MVL21"/>
      <c r="MVM21"/>
      <c r="MVN21"/>
      <c r="MVO21"/>
      <c r="MVP21"/>
      <c r="MVQ21"/>
      <c r="MVR21"/>
      <c r="MVS21"/>
      <c r="MVT21"/>
      <c r="MVU21"/>
      <c r="MVV21"/>
      <c r="MVW21"/>
      <c r="MVX21"/>
      <c r="MVY21"/>
      <c r="MVZ21"/>
      <c r="MWA21"/>
      <c r="MWB21"/>
      <c r="MWC21"/>
      <c r="MWD21"/>
      <c r="MWE21"/>
      <c r="MWF21"/>
      <c r="MWG21"/>
      <c r="MWH21"/>
      <c r="MWI21"/>
      <c r="MWJ21"/>
      <c r="MWK21"/>
      <c r="MWL21"/>
      <c r="MWM21"/>
      <c r="MWN21"/>
      <c r="MWO21"/>
      <c r="MWP21"/>
      <c r="MWQ21"/>
      <c r="MWR21"/>
      <c r="MWS21"/>
      <c r="MWT21"/>
      <c r="MWU21"/>
      <c r="MWV21"/>
      <c r="MWW21"/>
      <c r="MWX21"/>
      <c r="MWY21"/>
      <c r="MWZ21"/>
      <c r="MXA21"/>
      <c r="MXB21"/>
      <c r="MXC21"/>
      <c r="MXD21"/>
      <c r="MXE21"/>
      <c r="MXF21"/>
      <c r="MXG21"/>
      <c r="MXH21"/>
      <c r="MXI21"/>
      <c r="MXJ21"/>
      <c r="MXK21"/>
      <c r="MXL21"/>
      <c r="MXM21"/>
      <c r="MXN21"/>
      <c r="MXO21"/>
      <c r="MXP21"/>
      <c r="MXQ21"/>
      <c r="MXR21"/>
      <c r="MXS21"/>
      <c r="MXT21"/>
      <c r="MXU21"/>
      <c r="MXV21"/>
      <c r="MXW21"/>
      <c r="MXX21"/>
      <c r="MXY21"/>
      <c r="MXZ21"/>
      <c r="MYA21"/>
      <c r="MYB21"/>
      <c r="MYC21"/>
      <c r="MYD21"/>
      <c r="MYE21"/>
      <c r="MYF21"/>
      <c r="MYG21"/>
      <c r="MYH21"/>
      <c r="MYI21"/>
      <c r="MYJ21"/>
      <c r="MYK21"/>
      <c r="MYL21"/>
      <c r="MYM21"/>
      <c r="MYN21"/>
      <c r="MYO21"/>
      <c r="MYP21"/>
      <c r="MYQ21"/>
      <c r="MYR21"/>
      <c r="MYS21"/>
      <c r="MYT21"/>
      <c r="MYU21"/>
      <c r="MYV21"/>
      <c r="MYW21"/>
      <c r="MYX21"/>
      <c r="MYY21"/>
      <c r="MYZ21"/>
      <c r="MZA21"/>
      <c r="MZB21"/>
      <c r="MZC21"/>
      <c r="MZD21"/>
      <c r="MZE21"/>
      <c r="MZF21"/>
      <c r="MZG21"/>
      <c r="MZH21"/>
      <c r="MZI21"/>
      <c r="MZJ21"/>
      <c r="MZK21"/>
      <c r="MZL21"/>
      <c r="MZM21"/>
      <c r="MZN21"/>
      <c r="MZO21"/>
      <c r="MZP21"/>
      <c r="MZQ21"/>
      <c r="MZR21"/>
      <c r="MZS21"/>
      <c r="MZT21"/>
      <c r="MZU21"/>
      <c r="MZV21"/>
      <c r="MZW21"/>
      <c r="MZX21"/>
      <c r="MZY21"/>
      <c r="MZZ21"/>
      <c r="NAA21"/>
      <c r="NAB21"/>
      <c r="NAC21"/>
      <c r="NAD21"/>
      <c r="NAE21"/>
      <c r="NAF21"/>
      <c r="NAG21"/>
      <c r="NAH21"/>
      <c r="NAI21"/>
      <c r="NAJ21"/>
      <c r="NAK21"/>
      <c r="NAL21"/>
      <c r="NAM21"/>
      <c r="NAN21"/>
      <c r="NAO21"/>
      <c r="NAP21"/>
      <c r="NAQ21"/>
      <c r="NAR21"/>
      <c r="NAS21"/>
      <c r="NAT21"/>
      <c r="NAU21"/>
      <c r="NAV21"/>
      <c r="NAW21"/>
      <c r="NAX21"/>
      <c r="NAY21"/>
      <c r="NAZ21"/>
      <c r="NBA21"/>
      <c r="NBB21"/>
      <c r="NBC21"/>
      <c r="NBD21"/>
      <c r="NBE21"/>
      <c r="NBF21"/>
      <c r="NBG21"/>
      <c r="NBH21"/>
      <c r="NBI21"/>
      <c r="NBJ21"/>
      <c r="NBK21"/>
      <c r="NBL21"/>
      <c r="NBM21"/>
      <c r="NBN21"/>
      <c r="NBO21"/>
      <c r="NBP21"/>
      <c r="NBQ21"/>
      <c r="NBR21"/>
      <c r="NBS21"/>
      <c r="NBT21"/>
      <c r="NBU21"/>
      <c r="NBV21"/>
      <c r="NBW21"/>
      <c r="NBX21"/>
      <c r="NBY21"/>
      <c r="NBZ21"/>
      <c r="NCA21"/>
      <c r="NCB21"/>
      <c r="NCC21"/>
      <c r="NCD21"/>
      <c r="NCE21"/>
      <c r="NCF21"/>
      <c r="NCG21"/>
      <c r="NCH21"/>
      <c r="NCI21"/>
      <c r="NCJ21"/>
      <c r="NCK21"/>
      <c r="NCL21"/>
      <c r="NCM21"/>
      <c r="NCN21"/>
      <c r="NCO21"/>
      <c r="NCP21"/>
      <c r="NCQ21"/>
      <c r="NCR21"/>
      <c r="NCS21"/>
      <c r="NCT21"/>
      <c r="NCU21"/>
      <c r="NCV21"/>
      <c r="NCW21"/>
      <c r="NCX21"/>
      <c r="NCY21"/>
      <c r="NCZ21"/>
      <c r="NDA21"/>
      <c r="NDB21"/>
      <c r="NDC21"/>
      <c r="NDD21"/>
      <c r="NDE21"/>
      <c r="NDF21"/>
      <c r="NDG21"/>
      <c r="NDH21"/>
      <c r="NDI21"/>
      <c r="NDJ21"/>
      <c r="NDK21"/>
      <c r="NDL21"/>
      <c r="NDM21"/>
      <c r="NDN21"/>
      <c r="NDO21"/>
      <c r="NDP21"/>
      <c r="NDQ21"/>
      <c r="NDR21"/>
      <c r="NDS21"/>
      <c r="NDT21"/>
      <c r="NDU21"/>
      <c r="NDV21"/>
      <c r="NDW21"/>
      <c r="NDX21"/>
      <c r="NDY21"/>
      <c r="NDZ21"/>
      <c r="NEA21"/>
      <c r="NEB21"/>
      <c r="NEC21"/>
      <c r="NED21"/>
      <c r="NEE21"/>
      <c r="NEF21"/>
      <c r="NEG21"/>
      <c r="NEH21"/>
      <c r="NEI21"/>
      <c r="NEJ21"/>
      <c r="NEK21"/>
      <c r="NEL21"/>
      <c r="NEM21"/>
      <c r="NEN21"/>
      <c r="NEO21"/>
      <c r="NEP21"/>
      <c r="NEQ21"/>
      <c r="NER21"/>
      <c r="NES21"/>
      <c r="NET21"/>
      <c r="NEU21"/>
      <c r="NEV21"/>
      <c r="NEW21"/>
      <c r="NEX21"/>
      <c r="NEY21"/>
      <c r="NEZ21"/>
      <c r="NFA21"/>
      <c r="NFB21"/>
      <c r="NFC21"/>
      <c r="NFD21"/>
      <c r="NFE21"/>
      <c r="NFF21"/>
      <c r="NFG21"/>
      <c r="NFH21"/>
      <c r="NFI21"/>
      <c r="NFJ21"/>
      <c r="NFK21"/>
      <c r="NFL21"/>
      <c r="NFM21"/>
      <c r="NFN21"/>
      <c r="NFO21"/>
      <c r="NFP21"/>
      <c r="NFQ21"/>
      <c r="NFR21"/>
      <c r="NFS21"/>
      <c r="NFT21"/>
      <c r="NFU21"/>
      <c r="NFV21"/>
      <c r="NFW21"/>
      <c r="NFX21"/>
      <c r="NFY21"/>
      <c r="NFZ21"/>
      <c r="NGA21"/>
      <c r="NGB21"/>
      <c r="NGC21"/>
      <c r="NGD21"/>
      <c r="NGE21"/>
      <c r="NGF21"/>
      <c r="NGG21"/>
      <c r="NGH21"/>
      <c r="NGI21"/>
      <c r="NGJ21"/>
      <c r="NGK21"/>
      <c r="NGL21"/>
      <c r="NGM21"/>
      <c r="NGN21"/>
      <c r="NGO21"/>
      <c r="NGP21"/>
      <c r="NGQ21"/>
      <c r="NGR21"/>
      <c r="NGS21"/>
      <c r="NGT21"/>
      <c r="NGU21"/>
      <c r="NGV21"/>
      <c r="NGW21"/>
      <c r="NGX21"/>
      <c r="NGY21"/>
      <c r="NGZ21"/>
      <c r="NHA21"/>
      <c r="NHB21"/>
      <c r="NHC21"/>
      <c r="NHD21"/>
      <c r="NHE21"/>
      <c r="NHF21"/>
      <c r="NHG21"/>
      <c r="NHH21"/>
      <c r="NHI21"/>
      <c r="NHJ21"/>
      <c r="NHK21"/>
      <c r="NHL21"/>
      <c r="NHM21"/>
      <c r="NHN21"/>
      <c r="NHO21"/>
      <c r="NHP21"/>
      <c r="NHQ21"/>
      <c r="NHR21"/>
      <c r="NHS21"/>
      <c r="NHT21"/>
      <c r="NHU21"/>
      <c r="NHV21"/>
      <c r="NHW21"/>
      <c r="NHX21"/>
      <c r="NHY21"/>
      <c r="NHZ21"/>
      <c r="NIA21"/>
      <c r="NIB21"/>
      <c r="NIC21"/>
      <c r="NID21"/>
      <c r="NIE21"/>
      <c r="NIF21"/>
      <c r="NIG21"/>
      <c r="NIH21"/>
      <c r="NII21"/>
      <c r="NIJ21"/>
      <c r="NIK21"/>
      <c r="NIL21"/>
      <c r="NIM21"/>
      <c r="NIN21"/>
      <c r="NIO21"/>
      <c r="NIP21"/>
      <c r="NIQ21"/>
      <c r="NIR21"/>
      <c r="NIS21"/>
      <c r="NIT21"/>
      <c r="NIU21"/>
      <c r="NIV21"/>
      <c r="NIW21"/>
      <c r="NIX21"/>
      <c r="NIY21"/>
      <c r="NIZ21"/>
      <c r="NJA21"/>
      <c r="NJB21"/>
      <c r="NJC21"/>
      <c r="NJD21"/>
      <c r="NJE21"/>
      <c r="NJF21"/>
      <c r="NJG21"/>
      <c r="NJH21"/>
      <c r="NJI21"/>
      <c r="NJJ21"/>
      <c r="NJK21"/>
      <c r="NJL21"/>
      <c r="NJM21"/>
      <c r="NJN21"/>
      <c r="NJO21"/>
      <c r="NJP21"/>
      <c r="NJQ21"/>
      <c r="NJR21"/>
      <c r="NJS21"/>
      <c r="NJT21"/>
      <c r="NJU21"/>
      <c r="NJV21"/>
      <c r="NJW21"/>
      <c r="NJX21"/>
      <c r="NJY21"/>
      <c r="NJZ21"/>
      <c r="NKA21"/>
      <c r="NKB21"/>
      <c r="NKC21"/>
      <c r="NKD21"/>
      <c r="NKE21"/>
      <c r="NKF21"/>
      <c r="NKG21"/>
      <c r="NKH21"/>
      <c r="NKI21"/>
      <c r="NKJ21"/>
      <c r="NKK21"/>
      <c r="NKL21"/>
      <c r="NKM21"/>
      <c r="NKN21"/>
      <c r="NKO21"/>
      <c r="NKP21"/>
      <c r="NKQ21"/>
      <c r="NKR21"/>
      <c r="NKS21"/>
      <c r="NKT21"/>
      <c r="NKU21"/>
      <c r="NKV21"/>
      <c r="NKW21"/>
      <c r="NKX21"/>
      <c r="NKY21"/>
      <c r="NKZ21"/>
      <c r="NLA21"/>
      <c r="NLB21"/>
      <c r="NLC21"/>
      <c r="NLD21"/>
      <c r="NLE21"/>
      <c r="NLF21"/>
      <c r="NLG21"/>
      <c r="NLH21"/>
      <c r="NLI21"/>
      <c r="NLJ21"/>
      <c r="NLK21"/>
      <c r="NLL21"/>
      <c r="NLM21"/>
      <c r="NLN21"/>
      <c r="NLO21"/>
      <c r="NLP21"/>
      <c r="NLQ21"/>
      <c r="NLR21"/>
      <c r="NLS21"/>
      <c r="NLT21"/>
      <c r="NLU21"/>
      <c r="NLV21"/>
      <c r="NLW21"/>
      <c r="NLX21"/>
      <c r="NLY21"/>
      <c r="NLZ21"/>
      <c r="NMA21"/>
      <c r="NMB21"/>
      <c r="NMC21"/>
      <c r="NMD21"/>
      <c r="NME21"/>
      <c r="NMF21"/>
      <c r="NMG21"/>
      <c r="NMH21"/>
      <c r="NMI21"/>
      <c r="NMJ21"/>
      <c r="NMK21"/>
      <c r="NML21"/>
      <c r="NMM21"/>
      <c r="NMN21"/>
      <c r="NMO21"/>
      <c r="NMP21"/>
      <c r="NMQ21"/>
      <c r="NMR21"/>
      <c r="NMS21"/>
      <c r="NMT21"/>
      <c r="NMU21"/>
      <c r="NMV21"/>
      <c r="NMW21"/>
      <c r="NMX21"/>
      <c r="NMY21"/>
      <c r="NMZ21"/>
      <c r="NNA21"/>
      <c r="NNB21"/>
      <c r="NNC21"/>
      <c r="NND21"/>
      <c r="NNE21"/>
      <c r="NNF21"/>
      <c r="NNG21"/>
      <c r="NNH21"/>
      <c r="NNI21"/>
      <c r="NNJ21"/>
      <c r="NNK21"/>
      <c r="NNL21"/>
      <c r="NNM21"/>
      <c r="NNN21"/>
      <c r="NNO21"/>
      <c r="NNP21"/>
      <c r="NNQ21"/>
      <c r="NNR21"/>
      <c r="NNS21"/>
      <c r="NNT21"/>
      <c r="NNU21"/>
      <c r="NNV21"/>
      <c r="NNW21"/>
      <c r="NNX21"/>
      <c r="NNY21"/>
      <c r="NNZ21"/>
      <c r="NOA21"/>
      <c r="NOB21"/>
      <c r="NOC21"/>
      <c r="NOD21"/>
      <c r="NOE21"/>
      <c r="NOF21"/>
      <c r="NOG21"/>
      <c r="NOH21"/>
      <c r="NOI21"/>
      <c r="NOJ21"/>
      <c r="NOK21"/>
      <c r="NOL21"/>
      <c r="NOM21"/>
      <c r="NON21"/>
      <c r="NOO21"/>
      <c r="NOP21"/>
      <c r="NOQ21"/>
      <c r="NOR21"/>
      <c r="NOS21"/>
      <c r="NOT21"/>
      <c r="NOU21"/>
      <c r="NOV21"/>
      <c r="NOW21"/>
      <c r="NOX21"/>
      <c r="NOY21"/>
      <c r="NOZ21"/>
      <c r="NPA21"/>
      <c r="NPB21"/>
      <c r="NPC21"/>
      <c r="NPD21"/>
      <c r="NPE21"/>
      <c r="NPF21"/>
      <c r="NPG21"/>
      <c r="NPH21"/>
      <c r="NPI21"/>
      <c r="NPJ21"/>
      <c r="NPK21"/>
      <c r="NPL21"/>
      <c r="NPM21"/>
      <c r="NPN21"/>
      <c r="NPO21"/>
      <c r="NPP21"/>
      <c r="NPQ21"/>
      <c r="NPR21"/>
      <c r="NPS21"/>
      <c r="NPT21"/>
      <c r="NPU21"/>
      <c r="NPV21"/>
      <c r="NPW21"/>
      <c r="NPX21"/>
      <c r="NPY21"/>
      <c r="NPZ21"/>
      <c r="NQA21"/>
      <c r="NQB21"/>
      <c r="NQC21"/>
      <c r="NQD21"/>
      <c r="NQE21"/>
      <c r="NQF21"/>
      <c r="NQG21"/>
      <c r="NQH21"/>
      <c r="NQI21"/>
      <c r="NQJ21"/>
      <c r="NQK21"/>
      <c r="NQL21"/>
      <c r="NQM21"/>
      <c r="NQN21"/>
      <c r="NQO21"/>
      <c r="NQP21"/>
      <c r="NQQ21"/>
      <c r="NQR21"/>
      <c r="NQS21"/>
      <c r="NQT21"/>
      <c r="NQU21"/>
      <c r="NQV21"/>
      <c r="NQW21"/>
      <c r="NQX21"/>
      <c r="NQY21"/>
      <c r="NQZ21"/>
      <c r="NRA21"/>
      <c r="NRB21"/>
      <c r="NRC21"/>
      <c r="NRD21"/>
      <c r="NRE21"/>
      <c r="NRF21"/>
      <c r="NRG21"/>
      <c r="NRH21"/>
      <c r="NRI21"/>
      <c r="NRJ21"/>
      <c r="NRK21"/>
      <c r="NRL21"/>
      <c r="NRM21"/>
      <c r="NRN21"/>
      <c r="NRO21"/>
      <c r="NRP21"/>
      <c r="NRQ21"/>
      <c r="NRR21"/>
      <c r="NRS21"/>
      <c r="NRT21"/>
      <c r="NRU21"/>
      <c r="NRV21"/>
      <c r="NRW21"/>
      <c r="NRX21"/>
      <c r="NRY21"/>
      <c r="NRZ21"/>
      <c r="NSA21"/>
      <c r="NSB21"/>
      <c r="NSC21"/>
      <c r="NSD21"/>
      <c r="NSE21"/>
      <c r="NSF21"/>
      <c r="NSG21"/>
      <c r="NSH21"/>
      <c r="NSI21"/>
      <c r="NSJ21"/>
      <c r="NSK21"/>
      <c r="NSL21"/>
      <c r="NSM21"/>
      <c r="NSN21"/>
      <c r="NSO21"/>
      <c r="NSP21"/>
      <c r="NSQ21"/>
      <c r="NSR21"/>
      <c r="NSS21"/>
      <c r="NST21"/>
      <c r="NSU21"/>
      <c r="NSV21"/>
      <c r="NSW21"/>
      <c r="NSX21"/>
      <c r="NSY21"/>
      <c r="NSZ21"/>
      <c r="NTA21"/>
      <c r="NTB21"/>
      <c r="NTC21"/>
      <c r="NTD21"/>
      <c r="NTE21"/>
      <c r="NTF21"/>
      <c r="NTG21"/>
      <c r="NTH21"/>
      <c r="NTI21"/>
      <c r="NTJ21"/>
      <c r="NTK21"/>
      <c r="NTL21"/>
      <c r="NTM21"/>
      <c r="NTN21"/>
      <c r="NTO21"/>
      <c r="NTP21"/>
      <c r="NTQ21"/>
      <c r="NTR21"/>
      <c r="NTS21"/>
      <c r="NTT21"/>
      <c r="NTU21"/>
      <c r="NTV21"/>
      <c r="NTW21"/>
      <c r="NTX21"/>
      <c r="NTY21"/>
      <c r="NTZ21"/>
      <c r="NUA21"/>
      <c r="NUB21"/>
      <c r="NUC21"/>
      <c r="NUD21"/>
      <c r="NUE21"/>
      <c r="NUF21"/>
      <c r="NUG21"/>
      <c r="NUH21"/>
      <c r="NUI21"/>
      <c r="NUJ21"/>
      <c r="NUK21"/>
      <c r="NUL21"/>
      <c r="NUM21"/>
      <c r="NUN21"/>
      <c r="NUO21"/>
      <c r="NUP21"/>
      <c r="NUQ21"/>
      <c r="NUR21"/>
      <c r="NUS21"/>
      <c r="NUT21"/>
      <c r="NUU21"/>
      <c r="NUV21"/>
      <c r="NUW21"/>
      <c r="NUX21"/>
      <c r="NUY21"/>
      <c r="NUZ21"/>
      <c r="NVA21"/>
      <c r="NVB21"/>
      <c r="NVC21"/>
      <c r="NVD21"/>
      <c r="NVE21"/>
      <c r="NVF21"/>
      <c r="NVG21"/>
      <c r="NVH21"/>
      <c r="NVI21"/>
      <c r="NVJ21"/>
      <c r="NVK21"/>
      <c r="NVL21"/>
      <c r="NVM21"/>
      <c r="NVN21"/>
      <c r="NVO21"/>
      <c r="NVP21"/>
      <c r="NVQ21"/>
      <c r="NVR21"/>
      <c r="NVS21"/>
      <c r="NVT21"/>
      <c r="NVU21"/>
      <c r="NVV21"/>
      <c r="NVW21"/>
      <c r="NVX21"/>
      <c r="NVY21"/>
      <c r="NVZ21"/>
      <c r="NWA21"/>
      <c r="NWB21"/>
      <c r="NWC21"/>
      <c r="NWD21"/>
      <c r="NWE21"/>
      <c r="NWF21"/>
      <c r="NWG21"/>
      <c r="NWH21"/>
      <c r="NWI21"/>
      <c r="NWJ21"/>
      <c r="NWK21"/>
      <c r="NWL21"/>
      <c r="NWM21"/>
      <c r="NWN21"/>
      <c r="NWO21"/>
      <c r="NWP21"/>
      <c r="NWQ21"/>
      <c r="NWR21"/>
      <c r="NWS21"/>
      <c r="NWT21"/>
      <c r="NWU21"/>
      <c r="NWV21"/>
      <c r="NWW21"/>
      <c r="NWX21"/>
      <c r="NWY21"/>
      <c r="NWZ21"/>
      <c r="NXA21"/>
      <c r="NXB21"/>
      <c r="NXC21"/>
      <c r="NXD21"/>
      <c r="NXE21"/>
      <c r="NXF21"/>
      <c r="NXG21"/>
      <c r="NXH21"/>
      <c r="NXI21"/>
      <c r="NXJ21"/>
      <c r="NXK21"/>
      <c r="NXL21"/>
      <c r="NXM21"/>
      <c r="NXN21"/>
      <c r="NXO21"/>
      <c r="NXP21"/>
      <c r="NXQ21"/>
      <c r="NXR21"/>
      <c r="NXS21"/>
      <c r="NXT21"/>
      <c r="NXU21"/>
      <c r="NXV21"/>
      <c r="NXW21"/>
      <c r="NXX21"/>
      <c r="NXY21"/>
      <c r="NXZ21"/>
      <c r="NYA21"/>
      <c r="NYB21"/>
      <c r="NYC21"/>
      <c r="NYD21"/>
      <c r="NYE21"/>
      <c r="NYF21"/>
      <c r="NYG21"/>
      <c r="NYH21"/>
      <c r="NYI21"/>
      <c r="NYJ21"/>
      <c r="NYK21"/>
      <c r="NYL21"/>
      <c r="NYM21"/>
      <c r="NYN21"/>
      <c r="NYO21"/>
      <c r="NYP21"/>
      <c r="NYQ21"/>
      <c r="NYR21"/>
      <c r="NYS21"/>
      <c r="NYT21"/>
      <c r="NYU21"/>
      <c r="NYV21"/>
      <c r="NYW21"/>
      <c r="NYX21"/>
      <c r="NYY21"/>
      <c r="NYZ21"/>
      <c r="NZA21"/>
      <c r="NZB21"/>
      <c r="NZC21"/>
      <c r="NZD21"/>
      <c r="NZE21"/>
      <c r="NZF21"/>
      <c r="NZG21"/>
      <c r="NZH21"/>
      <c r="NZI21"/>
      <c r="NZJ21"/>
      <c r="NZK21"/>
      <c r="NZL21"/>
      <c r="NZM21"/>
      <c r="NZN21"/>
      <c r="NZO21"/>
      <c r="NZP21"/>
      <c r="NZQ21"/>
      <c r="NZR21"/>
      <c r="NZS21"/>
      <c r="NZT21"/>
      <c r="NZU21"/>
      <c r="NZV21"/>
      <c r="NZW21"/>
      <c r="NZX21"/>
      <c r="NZY21"/>
      <c r="NZZ21"/>
      <c r="OAA21"/>
      <c r="OAB21"/>
      <c r="OAC21"/>
      <c r="OAD21"/>
      <c r="OAE21"/>
      <c r="OAF21"/>
      <c r="OAG21"/>
      <c r="OAH21"/>
      <c r="OAI21"/>
      <c r="OAJ21"/>
      <c r="OAK21"/>
      <c r="OAL21"/>
      <c r="OAM21"/>
      <c r="OAN21"/>
      <c r="OAO21"/>
      <c r="OAP21"/>
      <c r="OAQ21"/>
      <c r="OAR21"/>
      <c r="OAS21"/>
      <c r="OAT21"/>
      <c r="OAU21"/>
      <c r="OAV21"/>
      <c r="OAW21"/>
      <c r="OAX21"/>
      <c r="OAY21"/>
      <c r="OAZ21"/>
      <c r="OBA21"/>
      <c r="OBB21"/>
      <c r="OBC21"/>
      <c r="OBD21"/>
      <c r="OBE21"/>
      <c r="OBF21"/>
      <c r="OBG21"/>
      <c r="OBH21"/>
      <c r="OBI21"/>
      <c r="OBJ21"/>
      <c r="OBK21"/>
      <c r="OBL21"/>
      <c r="OBM21"/>
      <c r="OBN21"/>
      <c r="OBO21"/>
      <c r="OBP21"/>
      <c r="OBQ21"/>
      <c r="OBR21"/>
      <c r="OBS21"/>
      <c r="OBT21"/>
      <c r="OBU21"/>
      <c r="OBV21"/>
      <c r="OBW21"/>
      <c r="OBX21"/>
      <c r="OBY21"/>
      <c r="OBZ21"/>
      <c r="OCA21"/>
      <c r="OCB21"/>
      <c r="OCC21"/>
      <c r="OCD21"/>
      <c r="OCE21"/>
      <c r="OCF21"/>
      <c r="OCG21"/>
      <c r="OCH21"/>
      <c r="OCI21"/>
      <c r="OCJ21"/>
      <c r="OCK21"/>
      <c r="OCL21"/>
      <c r="OCM21"/>
      <c r="OCN21"/>
      <c r="OCO21"/>
      <c r="OCP21"/>
      <c r="OCQ21"/>
      <c r="OCR21"/>
      <c r="OCS21"/>
      <c r="OCT21"/>
      <c r="OCU21"/>
      <c r="OCV21"/>
      <c r="OCW21"/>
      <c r="OCX21"/>
      <c r="OCY21"/>
      <c r="OCZ21"/>
      <c r="ODA21"/>
      <c r="ODB21"/>
      <c r="ODC21"/>
      <c r="ODD21"/>
      <c r="ODE21"/>
      <c r="ODF21"/>
      <c r="ODG21"/>
      <c r="ODH21"/>
      <c r="ODI21"/>
      <c r="ODJ21"/>
      <c r="ODK21"/>
      <c r="ODL21"/>
      <c r="ODM21"/>
      <c r="ODN21"/>
      <c r="ODO21"/>
      <c r="ODP21"/>
      <c r="ODQ21"/>
      <c r="ODR21"/>
      <c r="ODS21"/>
      <c r="ODT21"/>
      <c r="ODU21"/>
      <c r="ODV21"/>
      <c r="ODW21"/>
      <c r="ODX21"/>
      <c r="ODY21"/>
      <c r="ODZ21"/>
      <c r="OEA21"/>
      <c r="OEB21"/>
      <c r="OEC21"/>
      <c r="OED21"/>
      <c r="OEE21"/>
      <c r="OEF21"/>
      <c r="OEG21"/>
      <c r="OEH21"/>
      <c r="OEI21"/>
      <c r="OEJ21"/>
      <c r="OEK21"/>
      <c r="OEL21"/>
      <c r="OEM21"/>
      <c r="OEN21"/>
      <c r="OEO21"/>
      <c r="OEP21"/>
      <c r="OEQ21"/>
      <c r="OER21"/>
      <c r="OES21"/>
      <c r="OET21"/>
      <c r="OEU21"/>
      <c r="OEV21"/>
      <c r="OEW21"/>
      <c r="OEX21"/>
      <c r="OEY21"/>
      <c r="OEZ21"/>
      <c r="OFA21"/>
      <c r="OFB21"/>
      <c r="OFC21"/>
      <c r="OFD21"/>
      <c r="OFE21"/>
      <c r="OFF21"/>
      <c r="OFG21"/>
      <c r="OFH21"/>
      <c r="OFI21"/>
      <c r="OFJ21"/>
      <c r="OFK21"/>
      <c r="OFL21"/>
      <c r="OFM21"/>
      <c r="OFN21"/>
      <c r="OFO21"/>
      <c r="OFP21"/>
      <c r="OFQ21"/>
      <c r="OFR21"/>
      <c r="OFS21"/>
      <c r="OFT21"/>
      <c r="OFU21"/>
      <c r="OFV21"/>
      <c r="OFW21"/>
      <c r="OFX21"/>
      <c r="OFY21"/>
      <c r="OFZ21"/>
      <c r="OGA21"/>
      <c r="OGB21"/>
      <c r="OGC21"/>
      <c r="OGD21"/>
      <c r="OGE21"/>
      <c r="OGF21"/>
      <c r="OGG21"/>
      <c r="OGH21"/>
      <c r="OGI21"/>
      <c r="OGJ21"/>
      <c r="OGK21"/>
      <c r="OGL21"/>
      <c r="OGM21"/>
      <c r="OGN21"/>
      <c r="OGO21"/>
      <c r="OGP21"/>
      <c r="OGQ21"/>
      <c r="OGR21"/>
      <c r="OGS21"/>
      <c r="OGT21"/>
      <c r="OGU21"/>
      <c r="OGV21"/>
      <c r="OGW21"/>
      <c r="OGX21"/>
      <c r="OGY21"/>
      <c r="OGZ21"/>
      <c r="OHA21"/>
      <c r="OHB21"/>
      <c r="OHC21"/>
      <c r="OHD21"/>
      <c r="OHE21"/>
      <c r="OHF21"/>
      <c r="OHG21"/>
      <c r="OHH21"/>
      <c r="OHI21"/>
      <c r="OHJ21"/>
      <c r="OHK21"/>
      <c r="OHL21"/>
      <c r="OHM21"/>
      <c r="OHN21"/>
      <c r="OHO21"/>
      <c r="OHP21"/>
      <c r="OHQ21"/>
      <c r="OHR21"/>
      <c r="OHS21"/>
      <c r="OHT21"/>
      <c r="OHU21"/>
      <c r="OHV21"/>
      <c r="OHW21"/>
      <c r="OHX21"/>
      <c r="OHY21"/>
      <c r="OHZ21"/>
      <c r="OIA21"/>
      <c r="OIB21"/>
      <c r="OIC21"/>
      <c r="OID21"/>
      <c r="OIE21"/>
      <c r="OIF21"/>
      <c r="OIG21"/>
      <c r="OIH21"/>
      <c r="OII21"/>
      <c r="OIJ21"/>
      <c r="OIK21"/>
      <c r="OIL21"/>
      <c r="OIM21"/>
      <c r="OIN21"/>
      <c r="OIO21"/>
      <c r="OIP21"/>
      <c r="OIQ21"/>
      <c r="OIR21"/>
      <c r="OIS21"/>
      <c r="OIT21"/>
      <c r="OIU21"/>
      <c r="OIV21"/>
      <c r="OIW21"/>
      <c r="OIX21"/>
      <c r="OIY21"/>
      <c r="OIZ21"/>
      <c r="OJA21"/>
      <c r="OJB21"/>
      <c r="OJC21"/>
      <c r="OJD21"/>
      <c r="OJE21"/>
      <c r="OJF21"/>
      <c r="OJG21"/>
      <c r="OJH21"/>
      <c r="OJI21"/>
      <c r="OJJ21"/>
      <c r="OJK21"/>
      <c r="OJL21"/>
      <c r="OJM21"/>
      <c r="OJN21"/>
      <c r="OJO21"/>
      <c r="OJP21"/>
      <c r="OJQ21"/>
      <c r="OJR21"/>
      <c r="OJS21"/>
      <c r="OJT21"/>
      <c r="OJU21"/>
      <c r="OJV21"/>
      <c r="OJW21"/>
      <c r="OJX21"/>
      <c r="OJY21"/>
      <c r="OJZ21"/>
      <c r="OKA21"/>
      <c r="OKB21"/>
      <c r="OKC21"/>
      <c r="OKD21"/>
      <c r="OKE21"/>
      <c r="OKF21"/>
      <c r="OKG21"/>
      <c r="OKH21"/>
      <c r="OKI21"/>
      <c r="OKJ21"/>
      <c r="OKK21"/>
      <c r="OKL21"/>
      <c r="OKM21"/>
      <c r="OKN21"/>
      <c r="OKO21"/>
      <c r="OKP21"/>
      <c r="OKQ21"/>
      <c r="OKR21"/>
      <c r="OKS21"/>
      <c r="OKT21"/>
      <c r="OKU21"/>
      <c r="OKV21"/>
      <c r="OKW21"/>
      <c r="OKX21"/>
      <c r="OKY21"/>
      <c r="OKZ21"/>
      <c r="OLA21"/>
      <c r="OLB21"/>
      <c r="OLC21"/>
      <c r="OLD21"/>
      <c r="OLE21"/>
      <c r="OLF21"/>
      <c r="OLG21"/>
      <c r="OLH21"/>
      <c r="OLI21"/>
      <c r="OLJ21"/>
      <c r="OLK21"/>
      <c r="OLL21"/>
      <c r="OLM21"/>
      <c r="OLN21"/>
      <c r="OLO21"/>
      <c r="OLP21"/>
      <c r="OLQ21"/>
      <c r="OLR21"/>
      <c r="OLS21"/>
      <c r="OLT21"/>
      <c r="OLU21"/>
      <c r="OLV21"/>
      <c r="OLW21"/>
      <c r="OLX21"/>
      <c r="OLY21"/>
      <c r="OLZ21"/>
      <c r="OMA21"/>
      <c r="OMB21"/>
      <c r="OMC21"/>
      <c r="OMD21"/>
      <c r="OME21"/>
      <c r="OMF21"/>
      <c r="OMG21"/>
      <c r="OMH21"/>
      <c r="OMI21"/>
      <c r="OMJ21"/>
      <c r="OMK21"/>
      <c r="OML21"/>
      <c r="OMM21"/>
      <c r="OMN21"/>
      <c r="OMO21"/>
      <c r="OMP21"/>
      <c r="OMQ21"/>
      <c r="OMR21"/>
      <c r="OMS21"/>
      <c r="OMT21"/>
      <c r="OMU21"/>
      <c r="OMV21"/>
      <c r="OMW21"/>
      <c r="OMX21"/>
      <c r="OMY21"/>
      <c r="OMZ21"/>
      <c r="ONA21"/>
      <c r="ONB21"/>
      <c r="ONC21"/>
      <c r="OND21"/>
      <c r="ONE21"/>
      <c r="ONF21"/>
      <c r="ONG21"/>
      <c r="ONH21"/>
      <c r="ONI21"/>
      <c r="ONJ21"/>
      <c r="ONK21"/>
      <c r="ONL21"/>
      <c r="ONM21"/>
      <c r="ONN21"/>
      <c r="ONO21"/>
      <c r="ONP21"/>
      <c r="ONQ21"/>
      <c r="ONR21"/>
      <c r="ONS21"/>
      <c r="ONT21"/>
      <c r="ONU21"/>
      <c r="ONV21"/>
      <c r="ONW21"/>
      <c r="ONX21"/>
      <c r="ONY21"/>
      <c r="ONZ21"/>
      <c r="OOA21"/>
      <c r="OOB21"/>
      <c r="OOC21"/>
      <c r="OOD21"/>
      <c r="OOE21"/>
      <c r="OOF21"/>
      <c r="OOG21"/>
      <c r="OOH21"/>
      <c r="OOI21"/>
      <c r="OOJ21"/>
      <c r="OOK21"/>
      <c r="OOL21"/>
      <c r="OOM21"/>
      <c r="OON21"/>
      <c r="OOO21"/>
      <c r="OOP21"/>
      <c r="OOQ21"/>
      <c r="OOR21"/>
      <c r="OOS21"/>
      <c r="OOT21"/>
      <c r="OOU21"/>
      <c r="OOV21"/>
      <c r="OOW21"/>
      <c r="OOX21"/>
      <c r="OOY21"/>
      <c r="OOZ21"/>
      <c r="OPA21"/>
      <c r="OPB21"/>
      <c r="OPC21"/>
      <c r="OPD21"/>
      <c r="OPE21"/>
      <c r="OPF21"/>
      <c r="OPG21"/>
      <c r="OPH21"/>
      <c r="OPI21"/>
      <c r="OPJ21"/>
      <c r="OPK21"/>
      <c r="OPL21"/>
      <c r="OPM21"/>
      <c r="OPN21"/>
      <c r="OPO21"/>
      <c r="OPP21"/>
      <c r="OPQ21"/>
      <c r="OPR21"/>
      <c r="OPS21"/>
      <c r="OPT21"/>
      <c r="OPU21"/>
      <c r="OPV21"/>
      <c r="OPW21"/>
      <c r="OPX21"/>
      <c r="OPY21"/>
      <c r="OPZ21"/>
      <c r="OQA21"/>
      <c r="OQB21"/>
      <c r="OQC21"/>
      <c r="OQD21"/>
      <c r="OQE21"/>
      <c r="OQF21"/>
      <c r="OQG21"/>
      <c r="OQH21"/>
      <c r="OQI21"/>
      <c r="OQJ21"/>
      <c r="OQK21"/>
      <c r="OQL21"/>
      <c r="OQM21"/>
      <c r="OQN21"/>
      <c r="OQO21"/>
      <c r="OQP21"/>
      <c r="OQQ21"/>
      <c r="OQR21"/>
      <c r="OQS21"/>
      <c r="OQT21"/>
      <c r="OQU21"/>
      <c r="OQV21"/>
      <c r="OQW21"/>
      <c r="OQX21"/>
      <c r="OQY21"/>
      <c r="OQZ21"/>
      <c r="ORA21"/>
      <c r="ORB21"/>
      <c r="ORC21"/>
      <c r="ORD21"/>
      <c r="ORE21"/>
      <c r="ORF21"/>
      <c r="ORG21"/>
      <c r="ORH21"/>
      <c r="ORI21"/>
      <c r="ORJ21"/>
      <c r="ORK21"/>
      <c r="ORL21"/>
      <c r="ORM21"/>
      <c r="ORN21"/>
      <c r="ORO21"/>
      <c r="ORP21"/>
      <c r="ORQ21"/>
      <c r="ORR21"/>
      <c r="ORS21"/>
      <c r="ORT21"/>
      <c r="ORU21"/>
      <c r="ORV21"/>
      <c r="ORW21"/>
      <c r="ORX21"/>
      <c r="ORY21"/>
      <c r="ORZ21"/>
      <c r="OSA21"/>
      <c r="OSB21"/>
      <c r="OSC21"/>
      <c r="OSD21"/>
      <c r="OSE21"/>
      <c r="OSF21"/>
      <c r="OSG21"/>
      <c r="OSH21"/>
      <c r="OSI21"/>
      <c r="OSJ21"/>
      <c r="OSK21"/>
      <c r="OSL21"/>
      <c r="OSM21"/>
      <c r="OSN21"/>
      <c r="OSO21"/>
      <c r="OSP21"/>
      <c r="OSQ21"/>
      <c r="OSR21"/>
      <c r="OSS21"/>
      <c r="OST21"/>
      <c r="OSU21"/>
      <c r="OSV21"/>
      <c r="OSW21"/>
      <c r="OSX21"/>
      <c r="OSY21"/>
      <c r="OSZ21"/>
      <c r="OTA21"/>
      <c r="OTB21"/>
      <c r="OTC21"/>
      <c r="OTD21"/>
      <c r="OTE21"/>
      <c r="OTF21"/>
      <c r="OTG21"/>
      <c r="OTH21"/>
      <c r="OTI21"/>
      <c r="OTJ21"/>
      <c r="OTK21"/>
      <c r="OTL21"/>
      <c r="OTM21"/>
      <c r="OTN21"/>
      <c r="OTO21"/>
      <c r="OTP21"/>
      <c r="OTQ21"/>
      <c r="OTR21"/>
      <c r="OTS21"/>
      <c r="OTT21"/>
      <c r="OTU21"/>
      <c r="OTV21"/>
      <c r="OTW21"/>
      <c r="OTX21"/>
      <c r="OTY21"/>
      <c r="OTZ21"/>
      <c r="OUA21"/>
      <c r="OUB21"/>
      <c r="OUC21"/>
      <c r="OUD21"/>
      <c r="OUE21"/>
      <c r="OUF21"/>
      <c r="OUG21"/>
      <c r="OUH21"/>
      <c r="OUI21"/>
      <c r="OUJ21"/>
      <c r="OUK21"/>
      <c r="OUL21"/>
      <c r="OUM21"/>
      <c r="OUN21"/>
      <c r="OUO21"/>
      <c r="OUP21"/>
      <c r="OUQ21"/>
      <c r="OUR21"/>
      <c r="OUS21"/>
      <c r="OUT21"/>
      <c r="OUU21"/>
      <c r="OUV21"/>
      <c r="OUW21"/>
      <c r="OUX21"/>
      <c r="OUY21"/>
      <c r="OUZ21"/>
      <c r="OVA21"/>
      <c r="OVB21"/>
      <c r="OVC21"/>
      <c r="OVD21"/>
      <c r="OVE21"/>
      <c r="OVF21"/>
      <c r="OVG21"/>
      <c r="OVH21"/>
      <c r="OVI21"/>
      <c r="OVJ21"/>
      <c r="OVK21"/>
      <c r="OVL21"/>
      <c r="OVM21"/>
      <c r="OVN21"/>
      <c r="OVO21"/>
      <c r="OVP21"/>
      <c r="OVQ21"/>
      <c r="OVR21"/>
      <c r="OVS21"/>
      <c r="OVT21"/>
      <c r="OVU21"/>
      <c r="OVV21"/>
      <c r="OVW21"/>
      <c r="OVX21"/>
      <c r="OVY21"/>
      <c r="OVZ21"/>
      <c r="OWA21"/>
      <c r="OWB21"/>
      <c r="OWC21"/>
      <c r="OWD21"/>
      <c r="OWE21"/>
      <c r="OWF21"/>
      <c r="OWG21"/>
      <c r="OWH21"/>
      <c r="OWI21"/>
      <c r="OWJ21"/>
      <c r="OWK21"/>
      <c r="OWL21"/>
      <c r="OWM21"/>
      <c r="OWN21"/>
      <c r="OWO21"/>
      <c r="OWP21"/>
      <c r="OWQ21"/>
      <c r="OWR21"/>
      <c r="OWS21"/>
      <c r="OWT21"/>
      <c r="OWU21"/>
      <c r="OWV21"/>
      <c r="OWW21"/>
      <c r="OWX21"/>
      <c r="OWY21"/>
      <c r="OWZ21"/>
      <c r="OXA21"/>
      <c r="OXB21"/>
      <c r="OXC21"/>
      <c r="OXD21"/>
      <c r="OXE21"/>
      <c r="OXF21"/>
      <c r="OXG21"/>
      <c r="OXH21"/>
      <c r="OXI21"/>
      <c r="OXJ21"/>
      <c r="OXK21"/>
      <c r="OXL21"/>
      <c r="OXM21"/>
      <c r="OXN21"/>
      <c r="OXO21"/>
      <c r="OXP21"/>
      <c r="OXQ21"/>
      <c r="OXR21"/>
      <c r="OXS21"/>
      <c r="OXT21"/>
      <c r="OXU21"/>
      <c r="OXV21"/>
      <c r="OXW21"/>
      <c r="OXX21"/>
      <c r="OXY21"/>
      <c r="OXZ21"/>
      <c r="OYA21"/>
      <c r="OYB21"/>
      <c r="OYC21"/>
      <c r="OYD21"/>
      <c r="OYE21"/>
      <c r="OYF21"/>
      <c r="OYG21"/>
      <c r="OYH21"/>
      <c r="OYI21"/>
      <c r="OYJ21"/>
      <c r="OYK21"/>
      <c r="OYL21"/>
      <c r="OYM21"/>
      <c r="OYN21"/>
      <c r="OYO21"/>
      <c r="OYP21"/>
      <c r="OYQ21"/>
      <c r="OYR21"/>
      <c r="OYS21"/>
      <c r="OYT21"/>
      <c r="OYU21"/>
      <c r="OYV21"/>
      <c r="OYW21"/>
      <c r="OYX21"/>
      <c r="OYY21"/>
      <c r="OYZ21"/>
      <c r="OZA21"/>
      <c r="OZB21"/>
      <c r="OZC21"/>
      <c r="OZD21"/>
      <c r="OZE21"/>
      <c r="OZF21"/>
      <c r="OZG21"/>
      <c r="OZH21"/>
      <c r="OZI21"/>
      <c r="OZJ21"/>
      <c r="OZK21"/>
      <c r="OZL21"/>
      <c r="OZM21"/>
      <c r="OZN21"/>
      <c r="OZO21"/>
      <c r="OZP21"/>
      <c r="OZQ21"/>
      <c r="OZR21"/>
      <c r="OZS21"/>
      <c r="OZT21"/>
      <c r="OZU21"/>
      <c r="OZV21"/>
      <c r="OZW21"/>
      <c r="OZX21"/>
      <c r="OZY21"/>
      <c r="OZZ21"/>
      <c r="PAA21"/>
      <c r="PAB21"/>
      <c r="PAC21"/>
      <c r="PAD21"/>
      <c r="PAE21"/>
      <c r="PAF21"/>
      <c r="PAG21"/>
      <c r="PAH21"/>
      <c r="PAI21"/>
      <c r="PAJ21"/>
      <c r="PAK21"/>
      <c r="PAL21"/>
      <c r="PAM21"/>
      <c r="PAN21"/>
      <c r="PAO21"/>
      <c r="PAP21"/>
      <c r="PAQ21"/>
      <c r="PAR21"/>
      <c r="PAS21"/>
      <c r="PAT21"/>
      <c r="PAU21"/>
      <c r="PAV21"/>
      <c r="PAW21"/>
      <c r="PAX21"/>
      <c r="PAY21"/>
      <c r="PAZ21"/>
      <c r="PBA21"/>
      <c r="PBB21"/>
      <c r="PBC21"/>
      <c r="PBD21"/>
      <c r="PBE21"/>
      <c r="PBF21"/>
      <c r="PBG21"/>
      <c r="PBH21"/>
      <c r="PBI21"/>
      <c r="PBJ21"/>
      <c r="PBK21"/>
      <c r="PBL21"/>
      <c r="PBM21"/>
      <c r="PBN21"/>
      <c r="PBO21"/>
      <c r="PBP21"/>
      <c r="PBQ21"/>
      <c r="PBR21"/>
      <c r="PBS21"/>
      <c r="PBT21"/>
      <c r="PBU21"/>
      <c r="PBV21"/>
      <c r="PBW21"/>
      <c r="PBX21"/>
      <c r="PBY21"/>
      <c r="PBZ21"/>
      <c r="PCA21"/>
      <c r="PCB21"/>
      <c r="PCC21"/>
      <c r="PCD21"/>
      <c r="PCE21"/>
      <c r="PCF21"/>
      <c r="PCG21"/>
      <c r="PCH21"/>
      <c r="PCI21"/>
      <c r="PCJ21"/>
      <c r="PCK21"/>
      <c r="PCL21"/>
      <c r="PCM21"/>
      <c r="PCN21"/>
      <c r="PCO21"/>
      <c r="PCP21"/>
      <c r="PCQ21"/>
      <c r="PCR21"/>
      <c r="PCS21"/>
      <c r="PCT21"/>
      <c r="PCU21"/>
      <c r="PCV21"/>
      <c r="PCW21"/>
      <c r="PCX21"/>
      <c r="PCY21"/>
      <c r="PCZ21"/>
      <c r="PDA21"/>
      <c r="PDB21"/>
      <c r="PDC21"/>
      <c r="PDD21"/>
      <c r="PDE21"/>
      <c r="PDF21"/>
      <c r="PDG21"/>
      <c r="PDH21"/>
      <c r="PDI21"/>
      <c r="PDJ21"/>
      <c r="PDK21"/>
      <c r="PDL21"/>
      <c r="PDM21"/>
      <c r="PDN21"/>
      <c r="PDO21"/>
      <c r="PDP21"/>
      <c r="PDQ21"/>
      <c r="PDR21"/>
      <c r="PDS21"/>
      <c r="PDT21"/>
      <c r="PDU21"/>
      <c r="PDV21"/>
      <c r="PDW21"/>
      <c r="PDX21"/>
      <c r="PDY21"/>
      <c r="PDZ21"/>
      <c r="PEA21"/>
      <c r="PEB21"/>
      <c r="PEC21"/>
      <c r="PED21"/>
      <c r="PEE21"/>
      <c r="PEF21"/>
      <c r="PEG21"/>
      <c r="PEH21"/>
      <c r="PEI21"/>
      <c r="PEJ21"/>
      <c r="PEK21"/>
      <c r="PEL21"/>
      <c r="PEM21"/>
      <c r="PEN21"/>
      <c r="PEO21"/>
      <c r="PEP21"/>
      <c r="PEQ21"/>
      <c r="PER21"/>
      <c r="PES21"/>
      <c r="PET21"/>
      <c r="PEU21"/>
      <c r="PEV21"/>
      <c r="PEW21"/>
      <c r="PEX21"/>
      <c r="PEY21"/>
      <c r="PEZ21"/>
      <c r="PFA21"/>
      <c r="PFB21"/>
      <c r="PFC21"/>
      <c r="PFD21"/>
      <c r="PFE21"/>
      <c r="PFF21"/>
      <c r="PFG21"/>
      <c r="PFH21"/>
      <c r="PFI21"/>
      <c r="PFJ21"/>
      <c r="PFK21"/>
      <c r="PFL21"/>
      <c r="PFM21"/>
      <c r="PFN21"/>
      <c r="PFO21"/>
      <c r="PFP21"/>
      <c r="PFQ21"/>
      <c r="PFR21"/>
      <c r="PFS21"/>
      <c r="PFT21"/>
      <c r="PFU21"/>
      <c r="PFV21"/>
      <c r="PFW21"/>
      <c r="PFX21"/>
      <c r="PFY21"/>
      <c r="PFZ21"/>
      <c r="PGA21"/>
      <c r="PGB21"/>
      <c r="PGC21"/>
      <c r="PGD21"/>
      <c r="PGE21"/>
      <c r="PGF21"/>
      <c r="PGG21"/>
      <c r="PGH21"/>
      <c r="PGI21"/>
      <c r="PGJ21"/>
      <c r="PGK21"/>
      <c r="PGL21"/>
      <c r="PGM21"/>
      <c r="PGN21"/>
      <c r="PGO21"/>
      <c r="PGP21"/>
      <c r="PGQ21"/>
      <c r="PGR21"/>
      <c r="PGS21"/>
      <c r="PGT21"/>
      <c r="PGU21"/>
      <c r="PGV21"/>
      <c r="PGW21"/>
      <c r="PGX21"/>
      <c r="PGY21"/>
      <c r="PGZ21"/>
      <c r="PHA21"/>
      <c r="PHB21"/>
      <c r="PHC21"/>
      <c r="PHD21"/>
      <c r="PHE21"/>
      <c r="PHF21"/>
      <c r="PHG21"/>
      <c r="PHH21"/>
      <c r="PHI21"/>
      <c r="PHJ21"/>
      <c r="PHK21"/>
      <c r="PHL21"/>
      <c r="PHM21"/>
      <c r="PHN21"/>
      <c r="PHO21"/>
      <c r="PHP21"/>
      <c r="PHQ21"/>
      <c r="PHR21"/>
      <c r="PHS21"/>
      <c r="PHT21"/>
      <c r="PHU21"/>
      <c r="PHV21"/>
      <c r="PHW21"/>
      <c r="PHX21"/>
      <c r="PHY21"/>
      <c r="PHZ21"/>
      <c r="PIA21"/>
      <c r="PIB21"/>
      <c r="PIC21"/>
      <c r="PID21"/>
      <c r="PIE21"/>
      <c r="PIF21"/>
      <c r="PIG21"/>
      <c r="PIH21"/>
      <c r="PII21"/>
      <c r="PIJ21"/>
      <c r="PIK21"/>
      <c r="PIL21"/>
      <c r="PIM21"/>
      <c r="PIN21"/>
      <c r="PIO21"/>
      <c r="PIP21"/>
      <c r="PIQ21"/>
      <c r="PIR21"/>
      <c r="PIS21"/>
      <c r="PIT21"/>
      <c r="PIU21"/>
      <c r="PIV21"/>
      <c r="PIW21"/>
      <c r="PIX21"/>
      <c r="PIY21"/>
      <c r="PIZ21"/>
      <c r="PJA21"/>
      <c r="PJB21"/>
      <c r="PJC21"/>
      <c r="PJD21"/>
      <c r="PJE21"/>
      <c r="PJF21"/>
      <c r="PJG21"/>
      <c r="PJH21"/>
      <c r="PJI21"/>
      <c r="PJJ21"/>
      <c r="PJK21"/>
      <c r="PJL21"/>
      <c r="PJM21"/>
      <c r="PJN21"/>
      <c r="PJO21"/>
      <c r="PJP21"/>
      <c r="PJQ21"/>
      <c r="PJR21"/>
      <c r="PJS21"/>
      <c r="PJT21"/>
      <c r="PJU21"/>
      <c r="PJV21"/>
      <c r="PJW21"/>
      <c r="PJX21"/>
      <c r="PJY21"/>
      <c r="PJZ21"/>
      <c r="PKA21"/>
      <c r="PKB21"/>
      <c r="PKC21"/>
      <c r="PKD21"/>
      <c r="PKE21"/>
      <c r="PKF21"/>
      <c r="PKG21"/>
      <c r="PKH21"/>
      <c r="PKI21"/>
      <c r="PKJ21"/>
      <c r="PKK21"/>
      <c r="PKL21"/>
      <c r="PKM21"/>
      <c r="PKN21"/>
      <c r="PKO21"/>
      <c r="PKP21"/>
      <c r="PKQ21"/>
      <c r="PKR21"/>
      <c r="PKS21"/>
      <c r="PKT21"/>
      <c r="PKU21"/>
      <c r="PKV21"/>
      <c r="PKW21"/>
      <c r="PKX21"/>
      <c r="PKY21"/>
      <c r="PKZ21"/>
      <c r="PLA21"/>
      <c r="PLB21"/>
      <c r="PLC21"/>
      <c r="PLD21"/>
      <c r="PLE21"/>
      <c r="PLF21"/>
      <c r="PLG21"/>
      <c r="PLH21"/>
      <c r="PLI21"/>
      <c r="PLJ21"/>
      <c r="PLK21"/>
      <c r="PLL21"/>
      <c r="PLM21"/>
      <c r="PLN21"/>
      <c r="PLO21"/>
      <c r="PLP21"/>
      <c r="PLQ21"/>
      <c r="PLR21"/>
      <c r="PLS21"/>
      <c r="PLT21"/>
      <c r="PLU21"/>
      <c r="PLV21"/>
      <c r="PLW21"/>
      <c r="PLX21"/>
      <c r="PLY21"/>
      <c r="PLZ21"/>
      <c r="PMA21"/>
      <c r="PMB21"/>
      <c r="PMC21"/>
      <c r="PMD21"/>
      <c r="PME21"/>
      <c r="PMF21"/>
      <c r="PMG21"/>
      <c r="PMH21"/>
      <c r="PMI21"/>
      <c r="PMJ21"/>
      <c r="PMK21"/>
      <c r="PML21"/>
      <c r="PMM21"/>
      <c r="PMN21"/>
      <c r="PMO21"/>
      <c r="PMP21"/>
      <c r="PMQ21"/>
      <c r="PMR21"/>
      <c r="PMS21"/>
      <c r="PMT21"/>
      <c r="PMU21"/>
      <c r="PMV21"/>
      <c r="PMW21"/>
      <c r="PMX21"/>
      <c r="PMY21"/>
      <c r="PMZ21"/>
      <c r="PNA21"/>
      <c r="PNB21"/>
      <c r="PNC21"/>
      <c r="PND21"/>
      <c r="PNE21"/>
      <c r="PNF21"/>
      <c r="PNG21"/>
      <c r="PNH21"/>
      <c r="PNI21"/>
      <c r="PNJ21"/>
      <c r="PNK21"/>
      <c r="PNL21"/>
      <c r="PNM21"/>
      <c r="PNN21"/>
      <c r="PNO21"/>
      <c r="PNP21"/>
      <c r="PNQ21"/>
      <c r="PNR21"/>
      <c r="PNS21"/>
      <c r="PNT21"/>
      <c r="PNU21"/>
      <c r="PNV21"/>
      <c r="PNW21"/>
      <c r="PNX21"/>
      <c r="PNY21"/>
      <c r="PNZ21"/>
      <c r="POA21"/>
      <c r="POB21"/>
      <c r="POC21"/>
      <c r="POD21"/>
      <c r="POE21"/>
      <c r="POF21"/>
      <c r="POG21"/>
      <c r="POH21"/>
      <c r="POI21"/>
      <c r="POJ21"/>
      <c r="POK21"/>
      <c r="POL21"/>
      <c r="POM21"/>
      <c r="PON21"/>
      <c r="POO21"/>
      <c r="POP21"/>
      <c r="POQ21"/>
      <c r="POR21"/>
      <c r="POS21"/>
      <c r="POT21"/>
      <c r="POU21"/>
      <c r="POV21"/>
      <c r="POW21"/>
      <c r="POX21"/>
      <c r="POY21"/>
      <c r="POZ21"/>
      <c r="PPA21"/>
      <c r="PPB21"/>
      <c r="PPC21"/>
      <c r="PPD21"/>
      <c r="PPE21"/>
      <c r="PPF21"/>
      <c r="PPG21"/>
      <c r="PPH21"/>
      <c r="PPI21"/>
      <c r="PPJ21"/>
      <c r="PPK21"/>
      <c r="PPL21"/>
      <c r="PPM21"/>
      <c r="PPN21"/>
      <c r="PPO21"/>
      <c r="PPP21"/>
      <c r="PPQ21"/>
      <c r="PPR21"/>
      <c r="PPS21"/>
      <c r="PPT21"/>
      <c r="PPU21"/>
      <c r="PPV21"/>
      <c r="PPW21"/>
      <c r="PPX21"/>
      <c r="PPY21"/>
      <c r="PPZ21"/>
      <c r="PQA21"/>
      <c r="PQB21"/>
      <c r="PQC21"/>
      <c r="PQD21"/>
      <c r="PQE21"/>
      <c r="PQF21"/>
      <c r="PQG21"/>
      <c r="PQH21"/>
      <c r="PQI21"/>
      <c r="PQJ21"/>
      <c r="PQK21"/>
      <c r="PQL21"/>
      <c r="PQM21"/>
      <c r="PQN21"/>
      <c r="PQO21"/>
      <c r="PQP21"/>
      <c r="PQQ21"/>
      <c r="PQR21"/>
      <c r="PQS21"/>
      <c r="PQT21"/>
      <c r="PQU21"/>
      <c r="PQV21"/>
      <c r="PQW21"/>
      <c r="PQX21"/>
      <c r="PQY21"/>
      <c r="PQZ21"/>
      <c r="PRA21"/>
      <c r="PRB21"/>
      <c r="PRC21"/>
      <c r="PRD21"/>
      <c r="PRE21"/>
      <c r="PRF21"/>
      <c r="PRG21"/>
      <c r="PRH21"/>
      <c r="PRI21"/>
      <c r="PRJ21"/>
      <c r="PRK21"/>
      <c r="PRL21"/>
      <c r="PRM21"/>
      <c r="PRN21"/>
      <c r="PRO21"/>
      <c r="PRP21"/>
      <c r="PRQ21"/>
      <c r="PRR21"/>
      <c r="PRS21"/>
      <c r="PRT21"/>
      <c r="PRU21"/>
      <c r="PRV21"/>
      <c r="PRW21"/>
      <c r="PRX21"/>
      <c r="PRY21"/>
      <c r="PRZ21"/>
      <c r="PSA21"/>
      <c r="PSB21"/>
      <c r="PSC21"/>
      <c r="PSD21"/>
      <c r="PSE21"/>
      <c r="PSF21"/>
      <c r="PSG21"/>
      <c r="PSH21"/>
      <c r="PSI21"/>
      <c r="PSJ21"/>
      <c r="PSK21"/>
      <c r="PSL21"/>
      <c r="PSM21"/>
      <c r="PSN21"/>
      <c r="PSO21"/>
      <c r="PSP21"/>
      <c r="PSQ21"/>
      <c r="PSR21"/>
      <c r="PSS21"/>
      <c r="PST21"/>
      <c r="PSU21"/>
      <c r="PSV21"/>
      <c r="PSW21"/>
      <c r="PSX21"/>
      <c r="PSY21"/>
      <c r="PSZ21"/>
      <c r="PTA21"/>
      <c r="PTB21"/>
      <c r="PTC21"/>
      <c r="PTD21"/>
      <c r="PTE21"/>
      <c r="PTF21"/>
      <c r="PTG21"/>
      <c r="PTH21"/>
      <c r="PTI21"/>
      <c r="PTJ21"/>
      <c r="PTK21"/>
      <c r="PTL21"/>
      <c r="PTM21"/>
      <c r="PTN21"/>
      <c r="PTO21"/>
      <c r="PTP21"/>
      <c r="PTQ21"/>
      <c r="PTR21"/>
      <c r="PTS21"/>
      <c r="PTT21"/>
      <c r="PTU21"/>
      <c r="PTV21"/>
      <c r="PTW21"/>
      <c r="PTX21"/>
      <c r="PTY21"/>
      <c r="PTZ21"/>
      <c r="PUA21"/>
      <c r="PUB21"/>
      <c r="PUC21"/>
      <c r="PUD21"/>
      <c r="PUE21"/>
      <c r="PUF21"/>
      <c r="PUG21"/>
      <c r="PUH21"/>
      <c r="PUI21"/>
      <c r="PUJ21"/>
      <c r="PUK21"/>
      <c r="PUL21"/>
      <c r="PUM21"/>
      <c r="PUN21"/>
      <c r="PUO21"/>
      <c r="PUP21"/>
      <c r="PUQ21"/>
      <c r="PUR21"/>
      <c r="PUS21"/>
      <c r="PUT21"/>
      <c r="PUU21"/>
      <c r="PUV21"/>
      <c r="PUW21"/>
      <c r="PUX21"/>
      <c r="PUY21"/>
      <c r="PUZ21"/>
      <c r="PVA21"/>
      <c r="PVB21"/>
      <c r="PVC21"/>
      <c r="PVD21"/>
      <c r="PVE21"/>
      <c r="PVF21"/>
      <c r="PVG21"/>
      <c r="PVH21"/>
      <c r="PVI21"/>
      <c r="PVJ21"/>
      <c r="PVK21"/>
      <c r="PVL21"/>
      <c r="PVM21"/>
      <c r="PVN21"/>
      <c r="PVO21"/>
      <c r="PVP21"/>
      <c r="PVQ21"/>
      <c r="PVR21"/>
      <c r="PVS21"/>
      <c r="PVT21"/>
      <c r="PVU21"/>
      <c r="PVV21"/>
      <c r="PVW21"/>
      <c r="PVX21"/>
      <c r="PVY21"/>
      <c r="PVZ21"/>
      <c r="PWA21"/>
      <c r="PWB21"/>
      <c r="PWC21"/>
      <c r="PWD21"/>
      <c r="PWE21"/>
      <c r="PWF21"/>
      <c r="PWG21"/>
      <c r="PWH21"/>
      <c r="PWI21"/>
      <c r="PWJ21"/>
      <c r="PWK21"/>
      <c r="PWL21"/>
      <c r="PWM21"/>
      <c r="PWN21"/>
      <c r="PWO21"/>
      <c r="PWP21"/>
      <c r="PWQ21"/>
      <c r="PWR21"/>
      <c r="PWS21"/>
      <c r="PWT21"/>
      <c r="PWU21"/>
      <c r="PWV21"/>
      <c r="PWW21"/>
      <c r="PWX21"/>
      <c r="PWY21"/>
      <c r="PWZ21"/>
      <c r="PXA21"/>
      <c r="PXB21"/>
      <c r="PXC21"/>
      <c r="PXD21"/>
      <c r="PXE21"/>
      <c r="PXF21"/>
      <c r="PXG21"/>
      <c r="PXH21"/>
      <c r="PXI21"/>
      <c r="PXJ21"/>
      <c r="PXK21"/>
      <c r="PXL21"/>
      <c r="PXM21"/>
      <c r="PXN21"/>
      <c r="PXO21"/>
      <c r="PXP21"/>
      <c r="PXQ21"/>
      <c r="PXR21"/>
      <c r="PXS21"/>
      <c r="PXT21"/>
      <c r="PXU21"/>
      <c r="PXV21"/>
      <c r="PXW21"/>
      <c r="PXX21"/>
      <c r="PXY21"/>
      <c r="PXZ21"/>
      <c r="PYA21"/>
      <c r="PYB21"/>
      <c r="PYC21"/>
      <c r="PYD21"/>
      <c r="PYE21"/>
      <c r="PYF21"/>
      <c r="PYG21"/>
      <c r="PYH21"/>
      <c r="PYI21"/>
      <c r="PYJ21"/>
      <c r="PYK21"/>
      <c r="PYL21"/>
      <c r="PYM21"/>
      <c r="PYN21"/>
      <c r="PYO21"/>
      <c r="PYP21"/>
      <c r="PYQ21"/>
      <c r="PYR21"/>
      <c r="PYS21"/>
      <c r="PYT21"/>
      <c r="PYU21"/>
      <c r="PYV21"/>
      <c r="PYW21"/>
      <c r="PYX21"/>
      <c r="PYY21"/>
      <c r="PYZ21"/>
      <c r="PZA21"/>
      <c r="PZB21"/>
      <c r="PZC21"/>
      <c r="PZD21"/>
      <c r="PZE21"/>
      <c r="PZF21"/>
      <c r="PZG21"/>
      <c r="PZH21"/>
      <c r="PZI21"/>
      <c r="PZJ21"/>
      <c r="PZK21"/>
      <c r="PZL21"/>
      <c r="PZM21"/>
      <c r="PZN21"/>
      <c r="PZO21"/>
      <c r="PZP21"/>
      <c r="PZQ21"/>
      <c r="PZR21"/>
      <c r="PZS21"/>
      <c r="PZT21"/>
      <c r="PZU21"/>
      <c r="PZV21"/>
      <c r="PZW21"/>
      <c r="PZX21"/>
      <c r="PZY21"/>
      <c r="PZZ21"/>
      <c r="QAA21"/>
      <c r="QAB21"/>
      <c r="QAC21"/>
      <c r="QAD21"/>
      <c r="QAE21"/>
      <c r="QAF21"/>
      <c r="QAG21"/>
      <c r="QAH21"/>
      <c r="QAI21"/>
      <c r="QAJ21"/>
      <c r="QAK21"/>
      <c r="QAL21"/>
      <c r="QAM21"/>
      <c r="QAN21"/>
      <c r="QAO21"/>
      <c r="QAP21"/>
      <c r="QAQ21"/>
      <c r="QAR21"/>
      <c r="QAS21"/>
      <c r="QAT21"/>
      <c r="QAU21"/>
      <c r="QAV21"/>
      <c r="QAW21"/>
      <c r="QAX21"/>
      <c r="QAY21"/>
      <c r="QAZ21"/>
      <c r="QBA21"/>
      <c r="QBB21"/>
      <c r="QBC21"/>
      <c r="QBD21"/>
      <c r="QBE21"/>
      <c r="QBF21"/>
      <c r="QBG21"/>
      <c r="QBH21"/>
      <c r="QBI21"/>
      <c r="QBJ21"/>
      <c r="QBK21"/>
      <c r="QBL21"/>
      <c r="QBM21"/>
      <c r="QBN21"/>
      <c r="QBO21"/>
      <c r="QBP21"/>
      <c r="QBQ21"/>
      <c r="QBR21"/>
      <c r="QBS21"/>
      <c r="QBT21"/>
      <c r="QBU21"/>
      <c r="QBV21"/>
      <c r="QBW21"/>
      <c r="QBX21"/>
      <c r="QBY21"/>
      <c r="QBZ21"/>
      <c r="QCA21"/>
      <c r="QCB21"/>
      <c r="QCC21"/>
      <c r="QCD21"/>
      <c r="QCE21"/>
      <c r="QCF21"/>
      <c r="QCG21"/>
      <c r="QCH21"/>
      <c r="QCI21"/>
      <c r="QCJ21"/>
      <c r="QCK21"/>
      <c r="QCL21"/>
      <c r="QCM21"/>
      <c r="QCN21"/>
      <c r="QCO21"/>
      <c r="QCP21"/>
      <c r="QCQ21"/>
      <c r="QCR21"/>
      <c r="QCS21"/>
      <c r="QCT21"/>
      <c r="QCU21"/>
      <c r="QCV21"/>
      <c r="QCW21"/>
      <c r="QCX21"/>
      <c r="QCY21"/>
      <c r="QCZ21"/>
      <c r="QDA21"/>
      <c r="QDB21"/>
      <c r="QDC21"/>
      <c r="QDD21"/>
      <c r="QDE21"/>
      <c r="QDF21"/>
      <c r="QDG21"/>
      <c r="QDH21"/>
      <c r="QDI21"/>
      <c r="QDJ21"/>
      <c r="QDK21"/>
      <c r="QDL21"/>
      <c r="QDM21"/>
      <c r="QDN21"/>
      <c r="QDO21"/>
      <c r="QDP21"/>
      <c r="QDQ21"/>
      <c r="QDR21"/>
      <c r="QDS21"/>
      <c r="QDT21"/>
      <c r="QDU21"/>
      <c r="QDV21"/>
      <c r="QDW21"/>
      <c r="QDX21"/>
      <c r="QDY21"/>
      <c r="QDZ21"/>
      <c r="QEA21"/>
      <c r="QEB21"/>
      <c r="QEC21"/>
      <c r="QED21"/>
      <c r="QEE21"/>
      <c r="QEF21"/>
      <c r="QEG21"/>
      <c r="QEH21"/>
      <c r="QEI21"/>
      <c r="QEJ21"/>
      <c r="QEK21"/>
      <c r="QEL21"/>
      <c r="QEM21"/>
      <c r="QEN21"/>
      <c r="QEO21"/>
      <c r="QEP21"/>
      <c r="QEQ21"/>
      <c r="QER21"/>
      <c r="QES21"/>
      <c r="QET21"/>
      <c r="QEU21"/>
      <c r="QEV21"/>
      <c r="QEW21"/>
      <c r="QEX21"/>
      <c r="QEY21"/>
      <c r="QEZ21"/>
      <c r="QFA21"/>
      <c r="QFB21"/>
      <c r="QFC21"/>
      <c r="QFD21"/>
      <c r="QFE21"/>
      <c r="QFF21"/>
      <c r="QFG21"/>
      <c r="QFH21"/>
      <c r="QFI21"/>
      <c r="QFJ21"/>
      <c r="QFK21"/>
      <c r="QFL21"/>
      <c r="QFM21"/>
      <c r="QFN21"/>
      <c r="QFO21"/>
      <c r="QFP21"/>
      <c r="QFQ21"/>
      <c r="QFR21"/>
      <c r="QFS21"/>
      <c r="QFT21"/>
      <c r="QFU21"/>
      <c r="QFV21"/>
      <c r="QFW21"/>
      <c r="QFX21"/>
      <c r="QFY21"/>
      <c r="QFZ21"/>
      <c r="QGA21"/>
      <c r="QGB21"/>
      <c r="QGC21"/>
      <c r="QGD21"/>
      <c r="QGE21"/>
      <c r="QGF21"/>
      <c r="QGG21"/>
      <c r="QGH21"/>
      <c r="QGI21"/>
      <c r="QGJ21"/>
      <c r="QGK21"/>
      <c r="QGL21"/>
      <c r="QGM21"/>
      <c r="QGN21"/>
      <c r="QGO21"/>
      <c r="QGP21"/>
      <c r="QGQ21"/>
      <c r="QGR21"/>
      <c r="QGS21"/>
      <c r="QGT21"/>
      <c r="QGU21"/>
      <c r="QGV21"/>
      <c r="QGW21"/>
      <c r="QGX21"/>
      <c r="QGY21"/>
      <c r="QGZ21"/>
      <c r="QHA21"/>
      <c r="QHB21"/>
      <c r="QHC21"/>
      <c r="QHD21"/>
      <c r="QHE21"/>
      <c r="QHF21"/>
      <c r="QHG21"/>
      <c r="QHH21"/>
      <c r="QHI21"/>
      <c r="QHJ21"/>
      <c r="QHK21"/>
      <c r="QHL21"/>
      <c r="QHM21"/>
      <c r="QHN21"/>
      <c r="QHO21"/>
      <c r="QHP21"/>
      <c r="QHQ21"/>
      <c r="QHR21"/>
      <c r="QHS21"/>
      <c r="QHT21"/>
      <c r="QHU21"/>
      <c r="QHV21"/>
      <c r="QHW21"/>
      <c r="QHX21"/>
      <c r="QHY21"/>
      <c r="QHZ21"/>
      <c r="QIA21"/>
      <c r="QIB21"/>
      <c r="QIC21"/>
      <c r="QID21"/>
      <c r="QIE21"/>
      <c r="QIF21"/>
      <c r="QIG21"/>
      <c r="QIH21"/>
      <c r="QII21"/>
      <c r="QIJ21"/>
      <c r="QIK21"/>
      <c r="QIL21"/>
      <c r="QIM21"/>
      <c r="QIN21"/>
      <c r="QIO21"/>
      <c r="QIP21"/>
      <c r="QIQ21"/>
      <c r="QIR21"/>
      <c r="QIS21"/>
      <c r="QIT21"/>
      <c r="QIU21"/>
      <c r="QIV21"/>
      <c r="QIW21"/>
      <c r="QIX21"/>
      <c r="QIY21"/>
      <c r="QIZ21"/>
      <c r="QJA21"/>
      <c r="QJB21"/>
      <c r="QJC21"/>
      <c r="QJD21"/>
      <c r="QJE21"/>
      <c r="QJF21"/>
      <c r="QJG21"/>
      <c r="QJH21"/>
      <c r="QJI21"/>
      <c r="QJJ21"/>
      <c r="QJK21"/>
      <c r="QJL21"/>
      <c r="QJM21"/>
      <c r="QJN21"/>
      <c r="QJO21"/>
      <c r="QJP21"/>
      <c r="QJQ21"/>
      <c r="QJR21"/>
      <c r="QJS21"/>
      <c r="QJT21"/>
      <c r="QJU21"/>
      <c r="QJV21"/>
      <c r="QJW21"/>
      <c r="QJX21"/>
      <c r="QJY21"/>
      <c r="QJZ21"/>
      <c r="QKA21"/>
      <c r="QKB21"/>
      <c r="QKC21"/>
      <c r="QKD21"/>
      <c r="QKE21"/>
      <c r="QKF21"/>
      <c r="QKG21"/>
      <c r="QKH21"/>
      <c r="QKI21"/>
      <c r="QKJ21"/>
      <c r="QKK21"/>
      <c r="QKL21"/>
      <c r="QKM21"/>
      <c r="QKN21"/>
      <c r="QKO21"/>
      <c r="QKP21"/>
      <c r="QKQ21"/>
      <c r="QKR21"/>
      <c r="QKS21"/>
      <c r="QKT21"/>
      <c r="QKU21"/>
      <c r="QKV21"/>
      <c r="QKW21"/>
      <c r="QKX21"/>
      <c r="QKY21"/>
      <c r="QKZ21"/>
      <c r="QLA21"/>
      <c r="QLB21"/>
      <c r="QLC21"/>
      <c r="QLD21"/>
      <c r="QLE21"/>
      <c r="QLF21"/>
      <c r="QLG21"/>
      <c r="QLH21"/>
      <c r="QLI21"/>
      <c r="QLJ21"/>
      <c r="QLK21"/>
      <c r="QLL21"/>
      <c r="QLM21"/>
      <c r="QLN21"/>
      <c r="QLO21"/>
      <c r="QLP21"/>
      <c r="QLQ21"/>
      <c r="QLR21"/>
      <c r="QLS21"/>
      <c r="QLT21"/>
      <c r="QLU21"/>
      <c r="QLV21"/>
      <c r="QLW21"/>
      <c r="QLX21"/>
      <c r="QLY21"/>
      <c r="QLZ21"/>
      <c r="QMA21"/>
      <c r="QMB21"/>
      <c r="QMC21"/>
      <c r="QMD21"/>
      <c r="QME21"/>
      <c r="QMF21"/>
      <c r="QMG21"/>
      <c r="QMH21"/>
      <c r="QMI21"/>
      <c r="QMJ21"/>
      <c r="QMK21"/>
      <c r="QML21"/>
      <c r="QMM21"/>
      <c r="QMN21"/>
      <c r="QMO21"/>
      <c r="QMP21"/>
      <c r="QMQ21"/>
      <c r="QMR21"/>
      <c r="QMS21"/>
      <c r="QMT21"/>
      <c r="QMU21"/>
      <c r="QMV21"/>
      <c r="QMW21"/>
      <c r="QMX21"/>
      <c r="QMY21"/>
      <c r="QMZ21"/>
      <c r="QNA21"/>
      <c r="QNB21"/>
      <c r="QNC21"/>
      <c r="QND21"/>
      <c r="QNE21"/>
      <c r="QNF21"/>
      <c r="QNG21"/>
      <c r="QNH21"/>
      <c r="QNI21"/>
      <c r="QNJ21"/>
      <c r="QNK21"/>
      <c r="QNL21"/>
      <c r="QNM21"/>
      <c r="QNN21"/>
      <c r="QNO21"/>
      <c r="QNP21"/>
      <c r="QNQ21"/>
      <c r="QNR21"/>
      <c r="QNS21"/>
      <c r="QNT21"/>
      <c r="QNU21"/>
      <c r="QNV21"/>
      <c r="QNW21"/>
      <c r="QNX21"/>
      <c r="QNY21"/>
      <c r="QNZ21"/>
      <c r="QOA21"/>
      <c r="QOB21"/>
      <c r="QOC21"/>
      <c r="QOD21"/>
      <c r="QOE21"/>
      <c r="QOF21"/>
      <c r="QOG21"/>
      <c r="QOH21"/>
      <c r="QOI21"/>
      <c r="QOJ21"/>
      <c r="QOK21"/>
      <c r="QOL21"/>
      <c r="QOM21"/>
      <c r="QON21"/>
      <c r="QOO21"/>
      <c r="QOP21"/>
      <c r="QOQ21"/>
      <c r="QOR21"/>
      <c r="QOS21"/>
      <c r="QOT21"/>
      <c r="QOU21"/>
      <c r="QOV21"/>
      <c r="QOW21"/>
      <c r="QOX21"/>
      <c r="QOY21"/>
      <c r="QOZ21"/>
      <c r="QPA21"/>
      <c r="QPB21"/>
      <c r="QPC21"/>
      <c r="QPD21"/>
      <c r="QPE21"/>
      <c r="QPF21"/>
      <c r="QPG21"/>
      <c r="QPH21"/>
      <c r="QPI21"/>
      <c r="QPJ21"/>
      <c r="QPK21"/>
      <c r="QPL21"/>
      <c r="QPM21"/>
      <c r="QPN21"/>
      <c r="QPO21"/>
      <c r="QPP21"/>
      <c r="QPQ21"/>
      <c r="QPR21"/>
      <c r="QPS21"/>
      <c r="QPT21"/>
      <c r="QPU21"/>
      <c r="QPV21"/>
      <c r="QPW21"/>
      <c r="QPX21"/>
      <c r="QPY21"/>
      <c r="QPZ21"/>
      <c r="QQA21"/>
      <c r="QQB21"/>
      <c r="QQC21"/>
      <c r="QQD21"/>
      <c r="QQE21"/>
      <c r="QQF21"/>
      <c r="QQG21"/>
      <c r="QQH21"/>
      <c r="QQI21"/>
      <c r="QQJ21"/>
      <c r="QQK21"/>
      <c r="QQL21"/>
      <c r="QQM21"/>
      <c r="QQN21"/>
      <c r="QQO21"/>
      <c r="QQP21"/>
      <c r="QQQ21"/>
      <c r="QQR21"/>
      <c r="QQS21"/>
      <c r="QQT21"/>
      <c r="QQU21"/>
      <c r="QQV21"/>
      <c r="QQW21"/>
      <c r="QQX21"/>
      <c r="QQY21"/>
      <c r="QQZ21"/>
      <c r="QRA21"/>
      <c r="QRB21"/>
      <c r="QRC21"/>
      <c r="QRD21"/>
      <c r="QRE21"/>
      <c r="QRF21"/>
      <c r="QRG21"/>
      <c r="QRH21"/>
      <c r="QRI21"/>
      <c r="QRJ21"/>
      <c r="QRK21"/>
      <c r="QRL21"/>
      <c r="QRM21"/>
      <c r="QRN21"/>
      <c r="QRO21"/>
      <c r="QRP21"/>
      <c r="QRQ21"/>
      <c r="QRR21"/>
      <c r="QRS21"/>
      <c r="QRT21"/>
      <c r="QRU21"/>
      <c r="QRV21"/>
      <c r="QRW21"/>
      <c r="QRX21"/>
      <c r="QRY21"/>
      <c r="QRZ21"/>
      <c r="QSA21"/>
      <c r="QSB21"/>
      <c r="QSC21"/>
      <c r="QSD21"/>
      <c r="QSE21"/>
      <c r="QSF21"/>
      <c r="QSG21"/>
      <c r="QSH21"/>
      <c r="QSI21"/>
      <c r="QSJ21"/>
      <c r="QSK21"/>
      <c r="QSL21"/>
      <c r="QSM21"/>
      <c r="QSN21"/>
      <c r="QSO21"/>
      <c r="QSP21"/>
      <c r="QSQ21"/>
      <c r="QSR21"/>
      <c r="QSS21"/>
      <c r="QST21"/>
      <c r="QSU21"/>
      <c r="QSV21"/>
      <c r="QSW21"/>
      <c r="QSX21"/>
      <c r="QSY21"/>
      <c r="QSZ21"/>
      <c r="QTA21"/>
      <c r="QTB21"/>
      <c r="QTC21"/>
      <c r="QTD21"/>
      <c r="QTE21"/>
      <c r="QTF21"/>
      <c r="QTG21"/>
      <c r="QTH21"/>
      <c r="QTI21"/>
      <c r="QTJ21"/>
      <c r="QTK21"/>
      <c r="QTL21"/>
      <c r="QTM21"/>
      <c r="QTN21"/>
      <c r="QTO21"/>
      <c r="QTP21"/>
      <c r="QTQ21"/>
      <c r="QTR21"/>
      <c r="QTS21"/>
      <c r="QTT21"/>
      <c r="QTU21"/>
      <c r="QTV21"/>
      <c r="QTW21"/>
      <c r="QTX21"/>
      <c r="QTY21"/>
      <c r="QTZ21"/>
      <c r="QUA21"/>
      <c r="QUB21"/>
      <c r="QUC21"/>
      <c r="QUD21"/>
      <c r="QUE21"/>
      <c r="QUF21"/>
      <c r="QUG21"/>
      <c r="QUH21"/>
      <c r="QUI21"/>
      <c r="QUJ21"/>
      <c r="QUK21"/>
      <c r="QUL21"/>
      <c r="QUM21"/>
      <c r="QUN21"/>
      <c r="QUO21"/>
      <c r="QUP21"/>
      <c r="QUQ21"/>
      <c r="QUR21"/>
      <c r="QUS21"/>
      <c r="QUT21"/>
      <c r="QUU21"/>
      <c r="QUV21"/>
      <c r="QUW21"/>
      <c r="QUX21"/>
      <c r="QUY21"/>
      <c r="QUZ21"/>
      <c r="QVA21"/>
      <c r="QVB21"/>
      <c r="QVC21"/>
      <c r="QVD21"/>
      <c r="QVE21"/>
      <c r="QVF21"/>
      <c r="QVG21"/>
      <c r="QVH21"/>
      <c r="QVI21"/>
      <c r="QVJ21"/>
      <c r="QVK21"/>
      <c r="QVL21"/>
      <c r="QVM21"/>
      <c r="QVN21"/>
      <c r="QVO21"/>
      <c r="QVP21"/>
      <c r="QVQ21"/>
      <c r="QVR21"/>
      <c r="QVS21"/>
      <c r="QVT21"/>
      <c r="QVU21"/>
      <c r="QVV21"/>
      <c r="QVW21"/>
      <c r="QVX21"/>
      <c r="QVY21"/>
      <c r="QVZ21"/>
      <c r="QWA21"/>
      <c r="QWB21"/>
      <c r="QWC21"/>
      <c r="QWD21"/>
      <c r="QWE21"/>
      <c r="QWF21"/>
      <c r="QWG21"/>
      <c r="QWH21"/>
      <c r="QWI21"/>
      <c r="QWJ21"/>
      <c r="QWK21"/>
      <c r="QWL21"/>
      <c r="QWM21"/>
      <c r="QWN21"/>
      <c r="QWO21"/>
      <c r="QWP21"/>
      <c r="QWQ21"/>
      <c r="QWR21"/>
      <c r="QWS21"/>
      <c r="QWT21"/>
      <c r="QWU21"/>
      <c r="QWV21"/>
      <c r="QWW21"/>
      <c r="QWX21"/>
      <c r="QWY21"/>
      <c r="QWZ21"/>
      <c r="QXA21"/>
      <c r="QXB21"/>
      <c r="QXC21"/>
      <c r="QXD21"/>
      <c r="QXE21"/>
      <c r="QXF21"/>
      <c r="QXG21"/>
      <c r="QXH21"/>
      <c r="QXI21"/>
      <c r="QXJ21"/>
      <c r="QXK21"/>
      <c r="QXL21"/>
      <c r="QXM21"/>
      <c r="QXN21"/>
      <c r="QXO21"/>
      <c r="QXP21"/>
      <c r="QXQ21"/>
      <c r="QXR21"/>
      <c r="QXS21"/>
      <c r="QXT21"/>
      <c r="QXU21"/>
      <c r="QXV21"/>
      <c r="QXW21"/>
      <c r="QXX21"/>
      <c r="QXY21"/>
      <c r="QXZ21"/>
      <c r="QYA21"/>
      <c r="QYB21"/>
      <c r="QYC21"/>
      <c r="QYD21"/>
      <c r="QYE21"/>
      <c r="QYF21"/>
      <c r="QYG21"/>
      <c r="QYH21"/>
      <c r="QYI21"/>
      <c r="QYJ21"/>
      <c r="QYK21"/>
      <c r="QYL21"/>
      <c r="QYM21"/>
      <c r="QYN21"/>
      <c r="QYO21"/>
      <c r="QYP21"/>
      <c r="QYQ21"/>
      <c r="QYR21"/>
      <c r="QYS21"/>
      <c r="QYT21"/>
      <c r="QYU21"/>
      <c r="QYV21"/>
      <c r="QYW21"/>
      <c r="QYX21"/>
      <c r="QYY21"/>
      <c r="QYZ21"/>
      <c r="QZA21"/>
      <c r="QZB21"/>
      <c r="QZC21"/>
      <c r="QZD21"/>
      <c r="QZE21"/>
      <c r="QZF21"/>
      <c r="QZG21"/>
      <c r="QZH21"/>
      <c r="QZI21"/>
      <c r="QZJ21"/>
      <c r="QZK21"/>
      <c r="QZL21"/>
      <c r="QZM21"/>
      <c r="QZN21"/>
      <c r="QZO21"/>
      <c r="QZP21"/>
      <c r="QZQ21"/>
      <c r="QZR21"/>
      <c r="QZS21"/>
      <c r="QZT21"/>
      <c r="QZU21"/>
      <c r="QZV21"/>
      <c r="QZW21"/>
      <c r="QZX21"/>
      <c r="QZY21"/>
      <c r="QZZ21"/>
      <c r="RAA21"/>
      <c r="RAB21"/>
      <c r="RAC21"/>
      <c r="RAD21"/>
      <c r="RAE21"/>
      <c r="RAF21"/>
      <c r="RAG21"/>
      <c r="RAH21"/>
      <c r="RAI21"/>
      <c r="RAJ21"/>
      <c r="RAK21"/>
      <c r="RAL21"/>
      <c r="RAM21"/>
      <c r="RAN21"/>
      <c r="RAO21"/>
      <c r="RAP21"/>
      <c r="RAQ21"/>
      <c r="RAR21"/>
      <c r="RAS21"/>
      <c r="RAT21"/>
      <c r="RAU21"/>
      <c r="RAV21"/>
      <c r="RAW21"/>
      <c r="RAX21"/>
      <c r="RAY21"/>
      <c r="RAZ21"/>
      <c r="RBA21"/>
      <c r="RBB21"/>
      <c r="RBC21"/>
      <c r="RBD21"/>
      <c r="RBE21"/>
      <c r="RBF21"/>
      <c r="RBG21"/>
      <c r="RBH21"/>
      <c r="RBI21"/>
      <c r="RBJ21"/>
      <c r="RBK21"/>
      <c r="RBL21"/>
      <c r="RBM21"/>
      <c r="RBN21"/>
      <c r="RBO21"/>
      <c r="RBP21"/>
      <c r="RBQ21"/>
      <c r="RBR21"/>
      <c r="RBS21"/>
      <c r="RBT21"/>
      <c r="RBU21"/>
      <c r="RBV21"/>
      <c r="RBW21"/>
      <c r="RBX21"/>
      <c r="RBY21"/>
      <c r="RBZ21"/>
      <c r="RCA21"/>
      <c r="RCB21"/>
      <c r="RCC21"/>
      <c r="RCD21"/>
      <c r="RCE21"/>
      <c r="RCF21"/>
      <c r="RCG21"/>
      <c r="RCH21"/>
      <c r="RCI21"/>
      <c r="RCJ21"/>
      <c r="RCK21"/>
      <c r="RCL21"/>
      <c r="RCM21"/>
      <c r="RCN21"/>
      <c r="RCO21"/>
      <c r="RCP21"/>
      <c r="RCQ21"/>
      <c r="RCR21"/>
      <c r="RCS21"/>
      <c r="RCT21"/>
      <c r="RCU21"/>
      <c r="RCV21"/>
      <c r="RCW21"/>
      <c r="RCX21"/>
      <c r="RCY21"/>
      <c r="RCZ21"/>
      <c r="RDA21"/>
      <c r="RDB21"/>
      <c r="RDC21"/>
      <c r="RDD21"/>
      <c r="RDE21"/>
      <c r="RDF21"/>
      <c r="RDG21"/>
      <c r="RDH21"/>
      <c r="RDI21"/>
      <c r="RDJ21"/>
      <c r="RDK21"/>
      <c r="RDL21"/>
      <c r="RDM21"/>
      <c r="RDN21"/>
      <c r="RDO21"/>
      <c r="RDP21"/>
      <c r="RDQ21"/>
      <c r="RDR21"/>
      <c r="RDS21"/>
      <c r="RDT21"/>
      <c r="RDU21"/>
      <c r="RDV21"/>
      <c r="RDW21"/>
      <c r="RDX21"/>
      <c r="RDY21"/>
      <c r="RDZ21"/>
      <c r="REA21"/>
      <c r="REB21"/>
      <c r="REC21"/>
      <c r="RED21"/>
      <c r="REE21"/>
      <c r="REF21"/>
      <c r="REG21"/>
      <c r="REH21"/>
      <c r="REI21"/>
      <c r="REJ21"/>
      <c r="REK21"/>
      <c r="REL21"/>
      <c r="REM21"/>
      <c r="REN21"/>
      <c r="REO21"/>
      <c r="REP21"/>
      <c r="REQ21"/>
      <c r="RER21"/>
      <c r="RES21"/>
      <c r="RET21"/>
      <c r="REU21"/>
      <c r="REV21"/>
      <c r="REW21"/>
      <c r="REX21"/>
      <c r="REY21"/>
      <c r="REZ21"/>
      <c r="RFA21"/>
      <c r="RFB21"/>
      <c r="RFC21"/>
      <c r="RFD21"/>
      <c r="RFE21"/>
      <c r="RFF21"/>
      <c r="RFG21"/>
      <c r="RFH21"/>
      <c r="RFI21"/>
      <c r="RFJ21"/>
      <c r="RFK21"/>
      <c r="RFL21"/>
      <c r="RFM21"/>
      <c r="RFN21"/>
      <c r="RFO21"/>
      <c r="RFP21"/>
      <c r="RFQ21"/>
      <c r="RFR21"/>
      <c r="RFS21"/>
      <c r="RFT21"/>
      <c r="RFU21"/>
      <c r="RFV21"/>
      <c r="RFW21"/>
      <c r="RFX21"/>
      <c r="RFY21"/>
      <c r="RFZ21"/>
      <c r="RGA21"/>
      <c r="RGB21"/>
      <c r="RGC21"/>
      <c r="RGD21"/>
      <c r="RGE21"/>
      <c r="RGF21"/>
      <c r="RGG21"/>
      <c r="RGH21"/>
      <c r="RGI21"/>
      <c r="RGJ21"/>
      <c r="RGK21"/>
      <c r="RGL21"/>
      <c r="RGM21"/>
      <c r="RGN21"/>
      <c r="RGO21"/>
      <c r="RGP21"/>
      <c r="RGQ21"/>
      <c r="RGR21"/>
      <c r="RGS21"/>
      <c r="RGT21"/>
      <c r="RGU21"/>
      <c r="RGV21"/>
      <c r="RGW21"/>
      <c r="RGX21"/>
      <c r="RGY21"/>
      <c r="RGZ21"/>
      <c r="RHA21"/>
      <c r="RHB21"/>
      <c r="RHC21"/>
      <c r="RHD21"/>
      <c r="RHE21"/>
      <c r="RHF21"/>
      <c r="RHG21"/>
      <c r="RHH21"/>
      <c r="RHI21"/>
      <c r="RHJ21"/>
      <c r="RHK21"/>
      <c r="RHL21"/>
      <c r="RHM21"/>
      <c r="RHN21"/>
      <c r="RHO21"/>
      <c r="RHP21"/>
      <c r="RHQ21"/>
      <c r="RHR21"/>
      <c r="RHS21"/>
      <c r="RHT21"/>
      <c r="RHU21"/>
      <c r="RHV21"/>
      <c r="RHW21"/>
      <c r="RHX21"/>
      <c r="RHY21"/>
      <c r="RHZ21"/>
      <c r="RIA21"/>
      <c r="RIB21"/>
      <c r="RIC21"/>
      <c r="RID21"/>
      <c r="RIE21"/>
      <c r="RIF21"/>
      <c r="RIG21"/>
      <c r="RIH21"/>
      <c r="RII21"/>
      <c r="RIJ21"/>
      <c r="RIK21"/>
      <c r="RIL21"/>
      <c r="RIM21"/>
      <c r="RIN21"/>
      <c r="RIO21"/>
      <c r="RIP21"/>
      <c r="RIQ21"/>
      <c r="RIR21"/>
      <c r="RIS21"/>
      <c r="RIT21"/>
      <c r="RIU21"/>
      <c r="RIV21"/>
      <c r="RIW21"/>
      <c r="RIX21"/>
      <c r="RIY21"/>
      <c r="RIZ21"/>
      <c r="RJA21"/>
      <c r="RJB21"/>
      <c r="RJC21"/>
      <c r="RJD21"/>
      <c r="RJE21"/>
      <c r="RJF21"/>
      <c r="RJG21"/>
      <c r="RJH21"/>
      <c r="RJI21"/>
      <c r="RJJ21"/>
      <c r="RJK21"/>
      <c r="RJL21"/>
      <c r="RJM21"/>
      <c r="RJN21"/>
      <c r="RJO21"/>
      <c r="RJP21"/>
      <c r="RJQ21"/>
      <c r="RJR21"/>
      <c r="RJS21"/>
      <c r="RJT21"/>
      <c r="RJU21"/>
      <c r="RJV21"/>
      <c r="RJW21"/>
      <c r="RJX21"/>
      <c r="RJY21"/>
      <c r="RJZ21"/>
      <c r="RKA21"/>
      <c r="RKB21"/>
      <c r="RKC21"/>
      <c r="RKD21"/>
      <c r="RKE21"/>
      <c r="RKF21"/>
      <c r="RKG21"/>
      <c r="RKH21"/>
      <c r="RKI21"/>
      <c r="RKJ21"/>
      <c r="RKK21"/>
      <c r="RKL21"/>
      <c r="RKM21"/>
      <c r="RKN21"/>
      <c r="RKO21"/>
      <c r="RKP21"/>
      <c r="RKQ21"/>
      <c r="RKR21"/>
      <c r="RKS21"/>
      <c r="RKT21"/>
      <c r="RKU21"/>
      <c r="RKV21"/>
      <c r="RKW21"/>
      <c r="RKX21"/>
      <c r="RKY21"/>
      <c r="RKZ21"/>
      <c r="RLA21"/>
      <c r="RLB21"/>
      <c r="RLC21"/>
      <c r="RLD21"/>
      <c r="RLE21"/>
      <c r="RLF21"/>
      <c r="RLG21"/>
      <c r="RLH21"/>
      <c r="RLI21"/>
      <c r="RLJ21"/>
      <c r="RLK21"/>
      <c r="RLL21"/>
      <c r="RLM21"/>
      <c r="RLN21"/>
      <c r="RLO21"/>
      <c r="RLP21"/>
      <c r="RLQ21"/>
      <c r="RLR21"/>
      <c r="RLS21"/>
      <c r="RLT21"/>
      <c r="RLU21"/>
      <c r="RLV21"/>
      <c r="RLW21"/>
      <c r="RLX21"/>
      <c r="RLY21"/>
      <c r="RLZ21"/>
      <c r="RMA21"/>
      <c r="RMB21"/>
      <c r="RMC21"/>
      <c r="RMD21"/>
      <c r="RME21"/>
      <c r="RMF21"/>
      <c r="RMG21"/>
      <c r="RMH21"/>
      <c r="RMI21"/>
      <c r="RMJ21"/>
      <c r="RMK21"/>
      <c r="RML21"/>
      <c r="RMM21"/>
      <c r="RMN21"/>
      <c r="RMO21"/>
      <c r="RMP21"/>
      <c r="RMQ21"/>
      <c r="RMR21"/>
      <c r="RMS21"/>
      <c r="RMT21"/>
      <c r="RMU21"/>
      <c r="RMV21"/>
      <c r="RMW21"/>
      <c r="RMX21"/>
      <c r="RMY21"/>
      <c r="RMZ21"/>
      <c r="RNA21"/>
      <c r="RNB21"/>
      <c r="RNC21"/>
      <c r="RND21"/>
      <c r="RNE21"/>
      <c r="RNF21"/>
      <c r="RNG21"/>
      <c r="RNH21"/>
      <c r="RNI21"/>
      <c r="RNJ21"/>
      <c r="RNK21"/>
      <c r="RNL21"/>
      <c r="RNM21"/>
      <c r="RNN21"/>
      <c r="RNO21"/>
      <c r="RNP21"/>
      <c r="RNQ21"/>
      <c r="RNR21"/>
      <c r="RNS21"/>
      <c r="RNT21"/>
      <c r="RNU21"/>
      <c r="RNV21"/>
      <c r="RNW21"/>
      <c r="RNX21"/>
      <c r="RNY21"/>
      <c r="RNZ21"/>
      <c r="ROA21"/>
      <c r="ROB21"/>
      <c r="ROC21"/>
      <c r="ROD21"/>
      <c r="ROE21"/>
      <c r="ROF21"/>
      <c r="ROG21"/>
      <c r="ROH21"/>
      <c r="ROI21"/>
      <c r="ROJ21"/>
      <c r="ROK21"/>
      <c r="ROL21"/>
      <c r="ROM21"/>
      <c r="RON21"/>
      <c r="ROO21"/>
      <c r="ROP21"/>
      <c r="ROQ21"/>
      <c r="ROR21"/>
      <c r="ROS21"/>
      <c r="ROT21"/>
      <c r="ROU21"/>
      <c r="ROV21"/>
      <c r="ROW21"/>
      <c r="ROX21"/>
      <c r="ROY21"/>
      <c r="ROZ21"/>
      <c r="RPA21"/>
      <c r="RPB21"/>
      <c r="RPC21"/>
      <c r="RPD21"/>
      <c r="RPE21"/>
      <c r="RPF21"/>
      <c r="RPG21"/>
      <c r="RPH21"/>
      <c r="RPI21"/>
      <c r="RPJ21"/>
      <c r="RPK21"/>
      <c r="RPL21"/>
      <c r="RPM21"/>
      <c r="RPN21"/>
      <c r="RPO21"/>
      <c r="RPP21"/>
      <c r="RPQ21"/>
      <c r="RPR21"/>
      <c r="RPS21"/>
      <c r="RPT21"/>
      <c r="RPU21"/>
      <c r="RPV21"/>
      <c r="RPW21"/>
      <c r="RPX21"/>
      <c r="RPY21"/>
      <c r="RPZ21"/>
      <c r="RQA21"/>
      <c r="RQB21"/>
      <c r="RQC21"/>
      <c r="RQD21"/>
      <c r="RQE21"/>
      <c r="RQF21"/>
      <c r="RQG21"/>
      <c r="RQH21"/>
      <c r="RQI21"/>
      <c r="RQJ21"/>
      <c r="RQK21"/>
      <c r="RQL21"/>
      <c r="RQM21"/>
      <c r="RQN21"/>
      <c r="RQO21"/>
      <c r="RQP21"/>
      <c r="RQQ21"/>
      <c r="RQR21"/>
      <c r="RQS21"/>
      <c r="RQT21"/>
      <c r="RQU21"/>
      <c r="RQV21"/>
      <c r="RQW21"/>
      <c r="RQX21"/>
      <c r="RQY21"/>
      <c r="RQZ21"/>
      <c r="RRA21"/>
      <c r="RRB21"/>
      <c r="RRC21"/>
      <c r="RRD21"/>
      <c r="RRE21"/>
      <c r="RRF21"/>
      <c r="RRG21"/>
      <c r="RRH21"/>
      <c r="RRI21"/>
      <c r="RRJ21"/>
      <c r="RRK21"/>
      <c r="RRL21"/>
      <c r="RRM21"/>
      <c r="RRN21"/>
      <c r="RRO21"/>
      <c r="RRP21"/>
      <c r="RRQ21"/>
      <c r="RRR21"/>
      <c r="RRS21"/>
      <c r="RRT21"/>
      <c r="RRU21"/>
      <c r="RRV21"/>
      <c r="RRW21"/>
      <c r="RRX21"/>
      <c r="RRY21"/>
      <c r="RRZ21"/>
      <c r="RSA21"/>
      <c r="RSB21"/>
      <c r="RSC21"/>
      <c r="RSD21"/>
      <c r="RSE21"/>
      <c r="RSF21"/>
      <c r="RSG21"/>
      <c r="RSH21"/>
      <c r="RSI21"/>
      <c r="RSJ21"/>
      <c r="RSK21"/>
      <c r="RSL21"/>
      <c r="RSM21"/>
      <c r="RSN21"/>
      <c r="RSO21"/>
      <c r="RSP21"/>
      <c r="RSQ21"/>
      <c r="RSR21"/>
      <c r="RSS21"/>
      <c r="RST21"/>
      <c r="RSU21"/>
      <c r="RSV21"/>
      <c r="RSW21"/>
      <c r="RSX21"/>
      <c r="RSY21"/>
      <c r="RSZ21"/>
      <c r="RTA21"/>
      <c r="RTB21"/>
      <c r="RTC21"/>
      <c r="RTD21"/>
      <c r="RTE21"/>
      <c r="RTF21"/>
      <c r="RTG21"/>
      <c r="RTH21"/>
      <c r="RTI21"/>
      <c r="RTJ21"/>
      <c r="RTK21"/>
      <c r="RTL21"/>
      <c r="RTM21"/>
      <c r="RTN21"/>
      <c r="RTO21"/>
      <c r="RTP21"/>
      <c r="RTQ21"/>
      <c r="RTR21"/>
      <c r="RTS21"/>
      <c r="RTT21"/>
      <c r="RTU21"/>
      <c r="RTV21"/>
      <c r="RTW21"/>
      <c r="RTX21"/>
      <c r="RTY21"/>
      <c r="RTZ21"/>
      <c r="RUA21"/>
      <c r="RUB21"/>
      <c r="RUC21"/>
      <c r="RUD21"/>
      <c r="RUE21"/>
      <c r="RUF21"/>
      <c r="RUG21"/>
      <c r="RUH21"/>
      <c r="RUI21"/>
      <c r="RUJ21"/>
      <c r="RUK21"/>
      <c r="RUL21"/>
      <c r="RUM21"/>
      <c r="RUN21"/>
      <c r="RUO21"/>
      <c r="RUP21"/>
      <c r="RUQ21"/>
      <c r="RUR21"/>
      <c r="RUS21"/>
      <c r="RUT21"/>
      <c r="RUU21"/>
      <c r="RUV21"/>
      <c r="RUW21"/>
      <c r="RUX21"/>
      <c r="RUY21"/>
      <c r="RUZ21"/>
      <c r="RVA21"/>
      <c r="RVB21"/>
      <c r="RVC21"/>
      <c r="RVD21"/>
      <c r="RVE21"/>
      <c r="RVF21"/>
      <c r="RVG21"/>
      <c r="RVH21"/>
      <c r="RVI21"/>
      <c r="RVJ21"/>
      <c r="RVK21"/>
      <c r="RVL21"/>
      <c r="RVM21"/>
      <c r="RVN21"/>
      <c r="RVO21"/>
      <c r="RVP21"/>
      <c r="RVQ21"/>
      <c r="RVR21"/>
      <c r="RVS21"/>
      <c r="RVT21"/>
      <c r="RVU21"/>
      <c r="RVV21"/>
      <c r="RVW21"/>
      <c r="RVX21"/>
      <c r="RVY21"/>
      <c r="RVZ21"/>
      <c r="RWA21"/>
      <c r="RWB21"/>
      <c r="RWC21"/>
      <c r="RWD21"/>
      <c r="RWE21"/>
      <c r="RWF21"/>
      <c r="RWG21"/>
      <c r="RWH21"/>
      <c r="RWI21"/>
      <c r="RWJ21"/>
      <c r="RWK21"/>
      <c r="RWL21"/>
      <c r="RWM21"/>
      <c r="RWN21"/>
      <c r="RWO21"/>
      <c r="RWP21"/>
      <c r="RWQ21"/>
      <c r="RWR21"/>
      <c r="RWS21"/>
      <c r="RWT21"/>
      <c r="RWU21"/>
      <c r="RWV21"/>
      <c r="RWW21"/>
      <c r="RWX21"/>
      <c r="RWY21"/>
      <c r="RWZ21"/>
      <c r="RXA21"/>
      <c r="RXB21"/>
      <c r="RXC21"/>
      <c r="RXD21"/>
      <c r="RXE21"/>
      <c r="RXF21"/>
      <c r="RXG21"/>
      <c r="RXH21"/>
      <c r="RXI21"/>
      <c r="RXJ21"/>
      <c r="RXK21"/>
      <c r="RXL21"/>
      <c r="RXM21"/>
      <c r="RXN21"/>
      <c r="RXO21"/>
      <c r="RXP21"/>
      <c r="RXQ21"/>
      <c r="RXR21"/>
      <c r="RXS21"/>
      <c r="RXT21"/>
      <c r="RXU21"/>
      <c r="RXV21"/>
      <c r="RXW21"/>
      <c r="RXX21"/>
      <c r="RXY21"/>
      <c r="RXZ21"/>
      <c r="RYA21"/>
      <c r="RYB21"/>
      <c r="RYC21"/>
      <c r="RYD21"/>
      <c r="RYE21"/>
      <c r="RYF21"/>
      <c r="RYG21"/>
      <c r="RYH21"/>
      <c r="RYI21"/>
      <c r="RYJ21"/>
      <c r="RYK21"/>
      <c r="RYL21"/>
      <c r="RYM21"/>
      <c r="RYN21"/>
      <c r="RYO21"/>
      <c r="RYP21"/>
      <c r="RYQ21"/>
      <c r="RYR21"/>
      <c r="RYS21"/>
      <c r="RYT21"/>
      <c r="RYU21"/>
      <c r="RYV21"/>
      <c r="RYW21"/>
      <c r="RYX21"/>
      <c r="RYY21"/>
      <c r="RYZ21"/>
      <c r="RZA21"/>
      <c r="RZB21"/>
      <c r="RZC21"/>
      <c r="RZD21"/>
      <c r="RZE21"/>
      <c r="RZF21"/>
      <c r="RZG21"/>
      <c r="RZH21"/>
      <c r="RZI21"/>
      <c r="RZJ21"/>
      <c r="RZK21"/>
      <c r="RZL21"/>
      <c r="RZM21"/>
      <c r="RZN21"/>
      <c r="RZO21"/>
      <c r="RZP21"/>
      <c r="RZQ21"/>
      <c r="RZR21"/>
      <c r="RZS21"/>
      <c r="RZT21"/>
      <c r="RZU21"/>
      <c r="RZV21"/>
      <c r="RZW21"/>
      <c r="RZX21"/>
      <c r="RZY21"/>
      <c r="RZZ21"/>
      <c r="SAA21"/>
      <c r="SAB21"/>
      <c r="SAC21"/>
      <c r="SAD21"/>
      <c r="SAE21"/>
      <c r="SAF21"/>
      <c r="SAG21"/>
      <c r="SAH21"/>
      <c r="SAI21"/>
      <c r="SAJ21"/>
      <c r="SAK21"/>
      <c r="SAL21"/>
      <c r="SAM21"/>
      <c r="SAN21"/>
      <c r="SAO21"/>
      <c r="SAP21"/>
      <c r="SAQ21"/>
      <c r="SAR21"/>
      <c r="SAS21"/>
      <c r="SAT21"/>
      <c r="SAU21"/>
      <c r="SAV21"/>
      <c r="SAW21"/>
      <c r="SAX21"/>
      <c r="SAY21"/>
      <c r="SAZ21"/>
      <c r="SBA21"/>
      <c r="SBB21"/>
      <c r="SBC21"/>
      <c r="SBD21"/>
      <c r="SBE21"/>
      <c r="SBF21"/>
      <c r="SBG21"/>
      <c r="SBH21"/>
      <c r="SBI21"/>
      <c r="SBJ21"/>
      <c r="SBK21"/>
      <c r="SBL21"/>
      <c r="SBM21"/>
      <c r="SBN21"/>
      <c r="SBO21"/>
      <c r="SBP21"/>
      <c r="SBQ21"/>
      <c r="SBR21"/>
      <c r="SBS21"/>
      <c r="SBT21"/>
      <c r="SBU21"/>
      <c r="SBV21"/>
      <c r="SBW21"/>
      <c r="SBX21"/>
      <c r="SBY21"/>
      <c r="SBZ21"/>
      <c r="SCA21"/>
      <c r="SCB21"/>
      <c r="SCC21"/>
      <c r="SCD21"/>
      <c r="SCE21"/>
      <c r="SCF21"/>
      <c r="SCG21"/>
      <c r="SCH21"/>
      <c r="SCI21"/>
      <c r="SCJ21"/>
      <c r="SCK21"/>
      <c r="SCL21"/>
      <c r="SCM21"/>
      <c r="SCN21"/>
      <c r="SCO21"/>
      <c r="SCP21"/>
      <c r="SCQ21"/>
      <c r="SCR21"/>
      <c r="SCS21"/>
      <c r="SCT21"/>
      <c r="SCU21"/>
      <c r="SCV21"/>
      <c r="SCW21"/>
      <c r="SCX21"/>
      <c r="SCY21"/>
      <c r="SCZ21"/>
      <c r="SDA21"/>
      <c r="SDB21"/>
      <c r="SDC21"/>
      <c r="SDD21"/>
      <c r="SDE21"/>
      <c r="SDF21"/>
      <c r="SDG21"/>
      <c r="SDH21"/>
      <c r="SDI21"/>
      <c r="SDJ21"/>
      <c r="SDK21"/>
      <c r="SDL21"/>
      <c r="SDM21"/>
      <c r="SDN21"/>
      <c r="SDO21"/>
      <c r="SDP21"/>
      <c r="SDQ21"/>
      <c r="SDR21"/>
      <c r="SDS21"/>
      <c r="SDT21"/>
      <c r="SDU21"/>
      <c r="SDV21"/>
      <c r="SDW21"/>
      <c r="SDX21"/>
      <c r="SDY21"/>
      <c r="SDZ21"/>
      <c r="SEA21"/>
      <c r="SEB21"/>
      <c r="SEC21"/>
      <c r="SED21"/>
      <c r="SEE21"/>
      <c r="SEF21"/>
      <c r="SEG21"/>
      <c r="SEH21"/>
      <c r="SEI21"/>
      <c r="SEJ21"/>
      <c r="SEK21"/>
      <c r="SEL21"/>
      <c r="SEM21"/>
      <c r="SEN21"/>
      <c r="SEO21"/>
      <c r="SEP21"/>
      <c r="SEQ21"/>
      <c r="SER21"/>
      <c r="SES21"/>
      <c r="SET21"/>
      <c r="SEU21"/>
      <c r="SEV21"/>
      <c r="SEW21"/>
      <c r="SEX21"/>
      <c r="SEY21"/>
      <c r="SEZ21"/>
      <c r="SFA21"/>
      <c r="SFB21"/>
      <c r="SFC21"/>
      <c r="SFD21"/>
      <c r="SFE21"/>
      <c r="SFF21"/>
      <c r="SFG21"/>
      <c r="SFH21"/>
      <c r="SFI21"/>
      <c r="SFJ21"/>
      <c r="SFK21"/>
      <c r="SFL21"/>
      <c r="SFM21"/>
      <c r="SFN21"/>
      <c r="SFO21"/>
      <c r="SFP21"/>
      <c r="SFQ21"/>
      <c r="SFR21"/>
      <c r="SFS21"/>
      <c r="SFT21"/>
      <c r="SFU21"/>
      <c r="SFV21"/>
      <c r="SFW21"/>
      <c r="SFX21"/>
      <c r="SFY21"/>
      <c r="SFZ21"/>
      <c r="SGA21"/>
      <c r="SGB21"/>
      <c r="SGC21"/>
      <c r="SGD21"/>
      <c r="SGE21"/>
      <c r="SGF21"/>
      <c r="SGG21"/>
      <c r="SGH21"/>
      <c r="SGI21"/>
      <c r="SGJ21"/>
      <c r="SGK21"/>
      <c r="SGL21"/>
      <c r="SGM21"/>
      <c r="SGN21"/>
      <c r="SGO21"/>
      <c r="SGP21"/>
      <c r="SGQ21"/>
      <c r="SGR21"/>
      <c r="SGS21"/>
      <c r="SGT21"/>
      <c r="SGU21"/>
      <c r="SGV21"/>
      <c r="SGW21"/>
      <c r="SGX21"/>
      <c r="SGY21"/>
      <c r="SGZ21"/>
      <c r="SHA21"/>
      <c r="SHB21"/>
      <c r="SHC21"/>
      <c r="SHD21"/>
      <c r="SHE21"/>
      <c r="SHF21"/>
      <c r="SHG21"/>
      <c r="SHH21"/>
      <c r="SHI21"/>
      <c r="SHJ21"/>
      <c r="SHK21"/>
      <c r="SHL21"/>
      <c r="SHM21"/>
      <c r="SHN21"/>
      <c r="SHO21"/>
      <c r="SHP21"/>
      <c r="SHQ21"/>
      <c r="SHR21"/>
      <c r="SHS21"/>
      <c r="SHT21"/>
      <c r="SHU21"/>
      <c r="SHV21"/>
      <c r="SHW21"/>
      <c r="SHX21"/>
      <c r="SHY21"/>
      <c r="SHZ21"/>
      <c r="SIA21"/>
      <c r="SIB21"/>
      <c r="SIC21"/>
      <c r="SID21"/>
      <c r="SIE21"/>
      <c r="SIF21"/>
      <c r="SIG21"/>
      <c r="SIH21"/>
      <c r="SII21"/>
      <c r="SIJ21"/>
      <c r="SIK21"/>
      <c r="SIL21"/>
      <c r="SIM21"/>
      <c r="SIN21"/>
      <c r="SIO21"/>
      <c r="SIP21"/>
      <c r="SIQ21"/>
      <c r="SIR21"/>
      <c r="SIS21"/>
      <c r="SIT21"/>
      <c r="SIU21"/>
      <c r="SIV21"/>
      <c r="SIW21"/>
      <c r="SIX21"/>
      <c r="SIY21"/>
      <c r="SIZ21"/>
      <c r="SJA21"/>
      <c r="SJB21"/>
      <c r="SJC21"/>
      <c r="SJD21"/>
      <c r="SJE21"/>
      <c r="SJF21"/>
      <c r="SJG21"/>
      <c r="SJH21"/>
      <c r="SJI21"/>
      <c r="SJJ21"/>
      <c r="SJK21"/>
      <c r="SJL21"/>
      <c r="SJM21"/>
      <c r="SJN21"/>
      <c r="SJO21"/>
      <c r="SJP21"/>
      <c r="SJQ21"/>
      <c r="SJR21"/>
      <c r="SJS21"/>
      <c r="SJT21"/>
      <c r="SJU21"/>
      <c r="SJV21"/>
      <c r="SJW21"/>
      <c r="SJX21"/>
      <c r="SJY21"/>
      <c r="SJZ21"/>
      <c r="SKA21"/>
      <c r="SKB21"/>
      <c r="SKC21"/>
      <c r="SKD21"/>
      <c r="SKE21"/>
      <c r="SKF21"/>
      <c r="SKG21"/>
      <c r="SKH21"/>
      <c r="SKI21"/>
      <c r="SKJ21"/>
      <c r="SKK21"/>
      <c r="SKL21"/>
      <c r="SKM21"/>
      <c r="SKN21"/>
      <c r="SKO21"/>
      <c r="SKP21"/>
      <c r="SKQ21"/>
      <c r="SKR21"/>
      <c r="SKS21"/>
      <c r="SKT21"/>
      <c r="SKU21"/>
      <c r="SKV21"/>
      <c r="SKW21"/>
      <c r="SKX21"/>
      <c r="SKY21"/>
      <c r="SKZ21"/>
      <c r="SLA21"/>
      <c r="SLB21"/>
      <c r="SLC21"/>
      <c r="SLD21"/>
      <c r="SLE21"/>
      <c r="SLF21"/>
      <c r="SLG21"/>
      <c r="SLH21"/>
      <c r="SLI21"/>
      <c r="SLJ21"/>
      <c r="SLK21"/>
      <c r="SLL21"/>
      <c r="SLM21"/>
      <c r="SLN21"/>
      <c r="SLO21"/>
      <c r="SLP21"/>
      <c r="SLQ21"/>
      <c r="SLR21"/>
      <c r="SLS21"/>
      <c r="SLT21"/>
      <c r="SLU21"/>
      <c r="SLV21"/>
      <c r="SLW21"/>
      <c r="SLX21"/>
      <c r="SLY21"/>
      <c r="SLZ21"/>
      <c r="SMA21"/>
      <c r="SMB21"/>
      <c r="SMC21"/>
      <c r="SMD21"/>
      <c r="SME21"/>
      <c r="SMF21"/>
      <c r="SMG21"/>
      <c r="SMH21"/>
      <c r="SMI21"/>
      <c r="SMJ21"/>
      <c r="SMK21"/>
      <c r="SML21"/>
      <c r="SMM21"/>
      <c r="SMN21"/>
      <c r="SMO21"/>
      <c r="SMP21"/>
      <c r="SMQ21"/>
      <c r="SMR21"/>
      <c r="SMS21"/>
      <c r="SMT21"/>
      <c r="SMU21"/>
      <c r="SMV21"/>
      <c r="SMW21"/>
      <c r="SMX21"/>
      <c r="SMY21"/>
      <c r="SMZ21"/>
      <c r="SNA21"/>
      <c r="SNB21"/>
      <c r="SNC21"/>
      <c r="SND21"/>
      <c r="SNE21"/>
      <c r="SNF21"/>
      <c r="SNG21"/>
      <c r="SNH21"/>
      <c r="SNI21"/>
      <c r="SNJ21"/>
      <c r="SNK21"/>
      <c r="SNL21"/>
      <c r="SNM21"/>
      <c r="SNN21"/>
      <c r="SNO21"/>
      <c r="SNP21"/>
      <c r="SNQ21"/>
      <c r="SNR21"/>
      <c r="SNS21"/>
      <c r="SNT21"/>
      <c r="SNU21"/>
      <c r="SNV21"/>
      <c r="SNW21"/>
      <c r="SNX21"/>
      <c r="SNY21"/>
      <c r="SNZ21"/>
      <c r="SOA21"/>
      <c r="SOB21"/>
      <c r="SOC21"/>
      <c r="SOD21"/>
      <c r="SOE21"/>
      <c r="SOF21"/>
      <c r="SOG21"/>
      <c r="SOH21"/>
      <c r="SOI21"/>
      <c r="SOJ21"/>
      <c r="SOK21"/>
      <c r="SOL21"/>
      <c r="SOM21"/>
      <c r="SON21"/>
      <c r="SOO21"/>
      <c r="SOP21"/>
      <c r="SOQ21"/>
      <c r="SOR21"/>
      <c r="SOS21"/>
      <c r="SOT21"/>
      <c r="SOU21"/>
      <c r="SOV21"/>
      <c r="SOW21"/>
      <c r="SOX21"/>
      <c r="SOY21"/>
      <c r="SOZ21"/>
      <c r="SPA21"/>
      <c r="SPB21"/>
      <c r="SPC21"/>
      <c r="SPD21"/>
      <c r="SPE21"/>
      <c r="SPF21"/>
      <c r="SPG21"/>
      <c r="SPH21"/>
      <c r="SPI21"/>
      <c r="SPJ21"/>
      <c r="SPK21"/>
      <c r="SPL21"/>
      <c r="SPM21"/>
      <c r="SPN21"/>
      <c r="SPO21"/>
      <c r="SPP21"/>
      <c r="SPQ21"/>
      <c r="SPR21"/>
      <c r="SPS21"/>
      <c r="SPT21"/>
      <c r="SPU21"/>
      <c r="SPV21"/>
      <c r="SPW21"/>
      <c r="SPX21"/>
      <c r="SPY21"/>
      <c r="SPZ21"/>
      <c r="SQA21"/>
      <c r="SQB21"/>
      <c r="SQC21"/>
      <c r="SQD21"/>
      <c r="SQE21"/>
      <c r="SQF21"/>
      <c r="SQG21"/>
      <c r="SQH21"/>
      <c r="SQI21"/>
      <c r="SQJ21"/>
      <c r="SQK21"/>
      <c r="SQL21"/>
      <c r="SQM21"/>
      <c r="SQN21"/>
      <c r="SQO21"/>
      <c r="SQP21"/>
      <c r="SQQ21"/>
      <c r="SQR21"/>
      <c r="SQS21"/>
      <c r="SQT21"/>
      <c r="SQU21"/>
      <c r="SQV21"/>
      <c r="SQW21"/>
      <c r="SQX21"/>
      <c r="SQY21"/>
      <c r="SQZ21"/>
      <c r="SRA21"/>
      <c r="SRB21"/>
      <c r="SRC21"/>
      <c r="SRD21"/>
      <c r="SRE21"/>
      <c r="SRF21"/>
      <c r="SRG21"/>
      <c r="SRH21"/>
      <c r="SRI21"/>
      <c r="SRJ21"/>
      <c r="SRK21"/>
      <c r="SRL21"/>
      <c r="SRM21"/>
      <c r="SRN21"/>
      <c r="SRO21"/>
      <c r="SRP21"/>
      <c r="SRQ21"/>
      <c r="SRR21"/>
      <c r="SRS21"/>
      <c r="SRT21"/>
      <c r="SRU21"/>
      <c r="SRV21"/>
      <c r="SRW21"/>
      <c r="SRX21"/>
      <c r="SRY21"/>
      <c r="SRZ21"/>
      <c r="SSA21"/>
      <c r="SSB21"/>
      <c r="SSC21"/>
      <c r="SSD21"/>
      <c r="SSE21"/>
      <c r="SSF21"/>
      <c r="SSG21"/>
      <c r="SSH21"/>
      <c r="SSI21"/>
      <c r="SSJ21"/>
      <c r="SSK21"/>
      <c r="SSL21"/>
      <c r="SSM21"/>
      <c r="SSN21"/>
      <c r="SSO21"/>
      <c r="SSP21"/>
      <c r="SSQ21"/>
      <c r="SSR21"/>
      <c r="SSS21"/>
      <c r="SST21"/>
      <c r="SSU21"/>
      <c r="SSV21"/>
      <c r="SSW21"/>
      <c r="SSX21"/>
      <c r="SSY21"/>
      <c r="SSZ21"/>
      <c r="STA21"/>
      <c r="STB21"/>
      <c r="STC21"/>
      <c r="STD21"/>
      <c r="STE21"/>
      <c r="STF21"/>
      <c r="STG21"/>
      <c r="STH21"/>
      <c r="STI21"/>
      <c r="STJ21"/>
      <c r="STK21"/>
      <c r="STL21"/>
      <c r="STM21"/>
      <c r="STN21"/>
      <c r="STO21"/>
      <c r="STP21"/>
      <c r="STQ21"/>
      <c r="STR21"/>
      <c r="STS21"/>
      <c r="STT21"/>
      <c r="STU21"/>
      <c r="STV21"/>
      <c r="STW21"/>
      <c r="STX21"/>
      <c r="STY21"/>
      <c r="STZ21"/>
      <c r="SUA21"/>
      <c r="SUB21"/>
      <c r="SUC21"/>
      <c r="SUD21"/>
      <c r="SUE21"/>
      <c r="SUF21"/>
      <c r="SUG21"/>
      <c r="SUH21"/>
      <c r="SUI21"/>
      <c r="SUJ21"/>
      <c r="SUK21"/>
      <c r="SUL21"/>
      <c r="SUM21"/>
      <c r="SUN21"/>
      <c r="SUO21"/>
      <c r="SUP21"/>
      <c r="SUQ21"/>
      <c r="SUR21"/>
      <c r="SUS21"/>
      <c r="SUT21"/>
      <c r="SUU21"/>
      <c r="SUV21"/>
      <c r="SUW21"/>
      <c r="SUX21"/>
      <c r="SUY21"/>
      <c r="SUZ21"/>
      <c r="SVA21"/>
      <c r="SVB21"/>
      <c r="SVC21"/>
      <c r="SVD21"/>
      <c r="SVE21"/>
      <c r="SVF21"/>
      <c r="SVG21"/>
      <c r="SVH21"/>
      <c r="SVI21"/>
      <c r="SVJ21"/>
      <c r="SVK21"/>
      <c r="SVL21"/>
      <c r="SVM21"/>
      <c r="SVN21"/>
      <c r="SVO21"/>
      <c r="SVP21"/>
      <c r="SVQ21"/>
      <c r="SVR21"/>
      <c r="SVS21"/>
      <c r="SVT21"/>
      <c r="SVU21"/>
      <c r="SVV21"/>
      <c r="SVW21"/>
      <c r="SVX21"/>
      <c r="SVY21"/>
      <c r="SVZ21"/>
      <c r="SWA21"/>
      <c r="SWB21"/>
      <c r="SWC21"/>
      <c r="SWD21"/>
      <c r="SWE21"/>
      <c r="SWF21"/>
      <c r="SWG21"/>
      <c r="SWH21"/>
      <c r="SWI21"/>
      <c r="SWJ21"/>
      <c r="SWK21"/>
      <c r="SWL21"/>
      <c r="SWM21"/>
      <c r="SWN21"/>
      <c r="SWO21"/>
      <c r="SWP21"/>
      <c r="SWQ21"/>
      <c r="SWR21"/>
      <c r="SWS21"/>
      <c r="SWT21"/>
      <c r="SWU21"/>
      <c r="SWV21"/>
      <c r="SWW21"/>
      <c r="SWX21"/>
      <c r="SWY21"/>
      <c r="SWZ21"/>
      <c r="SXA21"/>
      <c r="SXB21"/>
      <c r="SXC21"/>
      <c r="SXD21"/>
      <c r="SXE21"/>
      <c r="SXF21"/>
      <c r="SXG21"/>
      <c r="SXH21"/>
      <c r="SXI21"/>
      <c r="SXJ21"/>
      <c r="SXK21"/>
      <c r="SXL21"/>
      <c r="SXM21"/>
      <c r="SXN21"/>
      <c r="SXO21"/>
      <c r="SXP21"/>
      <c r="SXQ21"/>
      <c r="SXR21"/>
      <c r="SXS21"/>
      <c r="SXT21"/>
      <c r="SXU21"/>
      <c r="SXV21"/>
      <c r="SXW21"/>
      <c r="SXX21"/>
      <c r="SXY21"/>
      <c r="SXZ21"/>
      <c r="SYA21"/>
      <c r="SYB21"/>
      <c r="SYC21"/>
      <c r="SYD21"/>
      <c r="SYE21"/>
      <c r="SYF21"/>
      <c r="SYG21"/>
      <c r="SYH21"/>
      <c r="SYI21"/>
      <c r="SYJ21"/>
      <c r="SYK21"/>
      <c r="SYL21"/>
      <c r="SYM21"/>
      <c r="SYN21"/>
      <c r="SYO21"/>
      <c r="SYP21"/>
      <c r="SYQ21"/>
      <c r="SYR21"/>
      <c r="SYS21"/>
      <c r="SYT21"/>
      <c r="SYU21"/>
      <c r="SYV21"/>
      <c r="SYW21"/>
      <c r="SYX21"/>
      <c r="SYY21"/>
      <c r="SYZ21"/>
      <c r="SZA21"/>
      <c r="SZB21"/>
      <c r="SZC21"/>
      <c r="SZD21"/>
      <c r="SZE21"/>
      <c r="SZF21"/>
      <c r="SZG21"/>
      <c r="SZH21"/>
      <c r="SZI21"/>
      <c r="SZJ21"/>
      <c r="SZK21"/>
      <c r="SZL21"/>
      <c r="SZM21"/>
      <c r="SZN21"/>
      <c r="SZO21"/>
      <c r="SZP21"/>
      <c r="SZQ21"/>
      <c r="SZR21"/>
      <c r="SZS21"/>
      <c r="SZT21"/>
      <c r="SZU21"/>
      <c r="SZV21"/>
      <c r="SZW21"/>
      <c r="SZX21"/>
      <c r="SZY21"/>
      <c r="SZZ21"/>
      <c r="TAA21"/>
      <c r="TAB21"/>
      <c r="TAC21"/>
      <c r="TAD21"/>
      <c r="TAE21"/>
      <c r="TAF21"/>
      <c r="TAG21"/>
      <c r="TAH21"/>
      <c r="TAI21"/>
      <c r="TAJ21"/>
      <c r="TAK21"/>
      <c r="TAL21"/>
      <c r="TAM21"/>
      <c r="TAN21"/>
      <c r="TAO21"/>
      <c r="TAP21"/>
      <c r="TAQ21"/>
      <c r="TAR21"/>
      <c r="TAS21"/>
      <c r="TAT21"/>
      <c r="TAU21"/>
      <c r="TAV21"/>
      <c r="TAW21"/>
      <c r="TAX21"/>
      <c r="TAY21"/>
      <c r="TAZ21"/>
      <c r="TBA21"/>
      <c r="TBB21"/>
      <c r="TBC21"/>
      <c r="TBD21"/>
      <c r="TBE21"/>
      <c r="TBF21"/>
      <c r="TBG21"/>
      <c r="TBH21"/>
      <c r="TBI21"/>
      <c r="TBJ21"/>
      <c r="TBK21"/>
      <c r="TBL21"/>
      <c r="TBM21"/>
      <c r="TBN21"/>
      <c r="TBO21"/>
      <c r="TBP21"/>
      <c r="TBQ21"/>
      <c r="TBR21"/>
      <c r="TBS21"/>
      <c r="TBT21"/>
      <c r="TBU21"/>
      <c r="TBV21"/>
      <c r="TBW21"/>
      <c r="TBX21"/>
      <c r="TBY21"/>
      <c r="TBZ21"/>
      <c r="TCA21"/>
      <c r="TCB21"/>
      <c r="TCC21"/>
      <c r="TCD21"/>
      <c r="TCE21"/>
      <c r="TCF21"/>
      <c r="TCG21"/>
      <c r="TCH21"/>
      <c r="TCI21"/>
      <c r="TCJ21"/>
      <c r="TCK21"/>
      <c r="TCL21"/>
      <c r="TCM21"/>
      <c r="TCN21"/>
      <c r="TCO21"/>
      <c r="TCP21"/>
      <c r="TCQ21"/>
      <c r="TCR21"/>
      <c r="TCS21"/>
      <c r="TCT21"/>
      <c r="TCU21"/>
      <c r="TCV21"/>
      <c r="TCW21"/>
      <c r="TCX21"/>
      <c r="TCY21"/>
      <c r="TCZ21"/>
      <c r="TDA21"/>
      <c r="TDB21"/>
      <c r="TDC21"/>
      <c r="TDD21"/>
      <c r="TDE21"/>
      <c r="TDF21"/>
      <c r="TDG21"/>
      <c r="TDH21"/>
      <c r="TDI21"/>
      <c r="TDJ21"/>
      <c r="TDK21"/>
      <c r="TDL21"/>
      <c r="TDM21"/>
      <c r="TDN21"/>
      <c r="TDO21"/>
      <c r="TDP21"/>
      <c r="TDQ21"/>
      <c r="TDR21"/>
      <c r="TDS21"/>
      <c r="TDT21"/>
      <c r="TDU21"/>
      <c r="TDV21"/>
      <c r="TDW21"/>
      <c r="TDX21"/>
      <c r="TDY21"/>
      <c r="TDZ21"/>
      <c r="TEA21"/>
      <c r="TEB21"/>
      <c r="TEC21"/>
      <c r="TED21"/>
      <c r="TEE21"/>
      <c r="TEF21"/>
      <c r="TEG21"/>
      <c r="TEH21"/>
      <c r="TEI21"/>
      <c r="TEJ21"/>
      <c r="TEK21"/>
      <c r="TEL21"/>
      <c r="TEM21"/>
      <c r="TEN21"/>
      <c r="TEO21"/>
      <c r="TEP21"/>
      <c r="TEQ21"/>
      <c r="TER21"/>
      <c r="TES21"/>
      <c r="TET21"/>
      <c r="TEU21"/>
      <c r="TEV21"/>
      <c r="TEW21"/>
      <c r="TEX21"/>
      <c r="TEY21"/>
      <c r="TEZ21"/>
      <c r="TFA21"/>
      <c r="TFB21"/>
      <c r="TFC21"/>
      <c r="TFD21"/>
      <c r="TFE21"/>
      <c r="TFF21"/>
      <c r="TFG21"/>
      <c r="TFH21"/>
      <c r="TFI21"/>
      <c r="TFJ21"/>
      <c r="TFK21"/>
      <c r="TFL21"/>
      <c r="TFM21"/>
      <c r="TFN21"/>
      <c r="TFO21"/>
      <c r="TFP21"/>
      <c r="TFQ21"/>
      <c r="TFR21"/>
      <c r="TFS21"/>
      <c r="TFT21"/>
      <c r="TFU21"/>
      <c r="TFV21"/>
      <c r="TFW21"/>
      <c r="TFX21"/>
      <c r="TFY21"/>
      <c r="TFZ21"/>
      <c r="TGA21"/>
      <c r="TGB21"/>
      <c r="TGC21"/>
      <c r="TGD21"/>
      <c r="TGE21"/>
      <c r="TGF21"/>
      <c r="TGG21"/>
      <c r="TGH21"/>
      <c r="TGI21"/>
      <c r="TGJ21"/>
      <c r="TGK21"/>
      <c r="TGL21"/>
      <c r="TGM21"/>
      <c r="TGN21"/>
      <c r="TGO21"/>
      <c r="TGP21"/>
      <c r="TGQ21"/>
      <c r="TGR21"/>
      <c r="TGS21"/>
      <c r="TGT21"/>
      <c r="TGU21"/>
      <c r="TGV21"/>
      <c r="TGW21"/>
      <c r="TGX21"/>
      <c r="TGY21"/>
      <c r="TGZ21"/>
      <c r="THA21"/>
      <c r="THB21"/>
      <c r="THC21"/>
      <c r="THD21"/>
      <c r="THE21"/>
      <c r="THF21"/>
      <c r="THG21"/>
      <c r="THH21"/>
      <c r="THI21"/>
      <c r="THJ21"/>
      <c r="THK21"/>
      <c r="THL21"/>
      <c r="THM21"/>
      <c r="THN21"/>
      <c r="THO21"/>
      <c r="THP21"/>
      <c r="THQ21"/>
      <c r="THR21"/>
      <c r="THS21"/>
      <c r="THT21"/>
      <c r="THU21"/>
      <c r="THV21"/>
      <c r="THW21"/>
      <c r="THX21"/>
      <c r="THY21"/>
      <c r="THZ21"/>
      <c r="TIA21"/>
      <c r="TIB21"/>
      <c r="TIC21"/>
      <c r="TID21"/>
      <c r="TIE21"/>
      <c r="TIF21"/>
      <c r="TIG21"/>
      <c r="TIH21"/>
      <c r="TII21"/>
      <c r="TIJ21"/>
      <c r="TIK21"/>
      <c r="TIL21"/>
      <c r="TIM21"/>
      <c r="TIN21"/>
      <c r="TIO21"/>
      <c r="TIP21"/>
      <c r="TIQ21"/>
      <c r="TIR21"/>
      <c r="TIS21"/>
      <c r="TIT21"/>
      <c r="TIU21"/>
      <c r="TIV21"/>
      <c r="TIW21"/>
      <c r="TIX21"/>
      <c r="TIY21"/>
      <c r="TIZ21"/>
      <c r="TJA21"/>
      <c r="TJB21"/>
      <c r="TJC21"/>
      <c r="TJD21"/>
      <c r="TJE21"/>
      <c r="TJF21"/>
      <c r="TJG21"/>
      <c r="TJH21"/>
      <c r="TJI21"/>
      <c r="TJJ21"/>
      <c r="TJK21"/>
      <c r="TJL21"/>
      <c r="TJM21"/>
      <c r="TJN21"/>
      <c r="TJO21"/>
      <c r="TJP21"/>
      <c r="TJQ21"/>
      <c r="TJR21"/>
      <c r="TJS21"/>
      <c r="TJT21"/>
      <c r="TJU21"/>
      <c r="TJV21"/>
      <c r="TJW21"/>
      <c r="TJX21"/>
      <c r="TJY21"/>
      <c r="TJZ21"/>
      <c r="TKA21"/>
      <c r="TKB21"/>
      <c r="TKC21"/>
      <c r="TKD21"/>
      <c r="TKE21"/>
      <c r="TKF21"/>
      <c r="TKG21"/>
      <c r="TKH21"/>
      <c r="TKI21"/>
      <c r="TKJ21"/>
      <c r="TKK21"/>
      <c r="TKL21"/>
      <c r="TKM21"/>
      <c r="TKN21"/>
      <c r="TKO21"/>
      <c r="TKP21"/>
      <c r="TKQ21"/>
      <c r="TKR21"/>
      <c r="TKS21"/>
      <c r="TKT21"/>
      <c r="TKU21"/>
      <c r="TKV21"/>
      <c r="TKW21"/>
      <c r="TKX21"/>
      <c r="TKY21"/>
      <c r="TKZ21"/>
      <c r="TLA21"/>
      <c r="TLB21"/>
      <c r="TLC21"/>
      <c r="TLD21"/>
      <c r="TLE21"/>
      <c r="TLF21"/>
      <c r="TLG21"/>
      <c r="TLH21"/>
      <c r="TLI21"/>
      <c r="TLJ21"/>
      <c r="TLK21"/>
      <c r="TLL21"/>
      <c r="TLM21"/>
      <c r="TLN21"/>
      <c r="TLO21"/>
      <c r="TLP21"/>
      <c r="TLQ21"/>
      <c r="TLR21"/>
      <c r="TLS21"/>
      <c r="TLT21"/>
      <c r="TLU21"/>
      <c r="TLV21"/>
      <c r="TLW21"/>
      <c r="TLX21"/>
      <c r="TLY21"/>
      <c r="TLZ21"/>
      <c r="TMA21"/>
      <c r="TMB21"/>
      <c r="TMC21"/>
      <c r="TMD21"/>
      <c r="TME21"/>
      <c r="TMF21"/>
      <c r="TMG21"/>
      <c r="TMH21"/>
      <c r="TMI21"/>
      <c r="TMJ21"/>
      <c r="TMK21"/>
      <c r="TML21"/>
      <c r="TMM21"/>
      <c r="TMN21"/>
      <c r="TMO21"/>
      <c r="TMP21"/>
      <c r="TMQ21"/>
      <c r="TMR21"/>
      <c r="TMS21"/>
      <c r="TMT21"/>
      <c r="TMU21"/>
      <c r="TMV21"/>
      <c r="TMW21"/>
      <c r="TMX21"/>
      <c r="TMY21"/>
      <c r="TMZ21"/>
      <c r="TNA21"/>
      <c r="TNB21"/>
      <c r="TNC21"/>
      <c r="TND21"/>
      <c r="TNE21"/>
      <c r="TNF21"/>
      <c r="TNG21"/>
      <c r="TNH21"/>
      <c r="TNI21"/>
      <c r="TNJ21"/>
      <c r="TNK21"/>
      <c r="TNL21"/>
      <c r="TNM21"/>
      <c r="TNN21"/>
      <c r="TNO21"/>
      <c r="TNP21"/>
      <c r="TNQ21"/>
      <c r="TNR21"/>
      <c r="TNS21"/>
      <c r="TNT21"/>
      <c r="TNU21"/>
      <c r="TNV21"/>
      <c r="TNW21"/>
      <c r="TNX21"/>
      <c r="TNY21"/>
      <c r="TNZ21"/>
      <c r="TOA21"/>
      <c r="TOB21"/>
      <c r="TOC21"/>
      <c r="TOD21"/>
      <c r="TOE21"/>
      <c r="TOF21"/>
      <c r="TOG21"/>
      <c r="TOH21"/>
      <c r="TOI21"/>
      <c r="TOJ21"/>
      <c r="TOK21"/>
      <c r="TOL21"/>
      <c r="TOM21"/>
      <c r="TON21"/>
      <c r="TOO21"/>
      <c r="TOP21"/>
      <c r="TOQ21"/>
      <c r="TOR21"/>
      <c r="TOS21"/>
      <c r="TOT21"/>
      <c r="TOU21"/>
      <c r="TOV21"/>
      <c r="TOW21"/>
      <c r="TOX21"/>
      <c r="TOY21"/>
      <c r="TOZ21"/>
      <c r="TPA21"/>
      <c r="TPB21"/>
      <c r="TPC21"/>
      <c r="TPD21"/>
      <c r="TPE21"/>
      <c r="TPF21"/>
      <c r="TPG21"/>
      <c r="TPH21"/>
      <c r="TPI21"/>
      <c r="TPJ21"/>
      <c r="TPK21"/>
      <c r="TPL21"/>
      <c r="TPM21"/>
      <c r="TPN21"/>
      <c r="TPO21"/>
      <c r="TPP21"/>
      <c r="TPQ21"/>
      <c r="TPR21"/>
      <c r="TPS21"/>
      <c r="TPT21"/>
      <c r="TPU21"/>
      <c r="TPV21"/>
      <c r="TPW21"/>
      <c r="TPX21"/>
      <c r="TPY21"/>
      <c r="TPZ21"/>
      <c r="TQA21"/>
      <c r="TQB21"/>
      <c r="TQC21"/>
      <c r="TQD21"/>
      <c r="TQE21"/>
      <c r="TQF21"/>
      <c r="TQG21"/>
      <c r="TQH21"/>
      <c r="TQI21"/>
      <c r="TQJ21"/>
      <c r="TQK21"/>
      <c r="TQL21"/>
      <c r="TQM21"/>
      <c r="TQN21"/>
      <c r="TQO21"/>
      <c r="TQP21"/>
      <c r="TQQ21"/>
      <c r="TQR21"/>
      <c r="TQS21"/>
      <c r="TQT21"/>
      <c r="TQU21"/>
      <c r="TQV21"/>
      <c r="TQW21"/>
      <c r="TQX21"/>
      <c r="TQY21"/>
      <c r="TQZ21"/>
      <c r="TRA21"/>
      <c r="TRB21"/>
      <c r="TRC21"/>
      <c r="TRD21"/>
      <c r="TRE21"/>
      <c r="TRF21"/>
      <c r="TRG21"/>
      <c r="TRH21"/>
      <c r="TRI21"/>
      <c r="TRJ21"/>
      <c r="TRK21"/>
      <c r="TRL21"/>
      <c r="TRM21"/>
      <c r="TRN21"/>
      <c r="TRO21"/>
      <c r="TRP21"/>
      <c r="TRQ21"/>
      <c r="TRR21"/>
      <c r="TRS21"/>
      <c r="TRT21"/>
      <c r="TRU21"/>
      <c r="TRV21"/>
      <c r="TRW21"/>
      <c r="TRX21"/>
      <c r="TRY21"/>
      <c r="TRZ21"/>
      <c r="TSA21"/>
      <c r="TSB21"/>
      <c r="TSC21"/>
      <c r="TSD21"/>
      <c r="TSE21"/>
      <c r="TSF21"/>
      <c r="TSG21"/>
      <c r="TSH21"/>
      <c r="TSI21"/>
      <c r="TSJ21"/>
      <c r="TSK21"/>
      <c r="TSL21"/>
      <c r="TSM21"/>
      <c r="TSN21"/>
      <c r="TSO21"/>
      <c r="TSP21"/>
      <c r="TSQ21"/>
      <c r="TSR21"/>
      <c r="TSS21"/>
      <c r="TST21"/>
      <c r="TSU21"/>
      <c r="TSV21"/>
      <c r="TSW21"/>
      <c r="TSX21"/>
      <c r="TSY21"/>
      <c r="TSZ21"/>
      <c r="TTA21"/>
      <c r="TTB21"/>
      <c r="TTC21"/>
      <c r="TTD21"/>
      <c r="TTE21"/>
      <c r="TTF21"/>
      <c r="TTG21"/>
      <c r="TTH21"/>
      <c r="TTI21"/>
      <c r="TTJ21"/>
      <c r="TTK21"/>
      <c r="TTL21"/>
      <c r="TTM21"/>
      <c r="TTN21"/>
      <c r="TTO21"/>
      <c r="TTP21"/>
      <c r="TTQ21"/>
      <c r="TTR21"/>
      <c r="TTS21"/>
      <c r="TTT21"/>
      <c r="TTU21"/>
      <c r="TTV21"/>
      <c r="TTW21"/>
      <c r="TTX21"/>
      <c r="TTY21"/>
      <c r="TTZ21"/>
      <c r="TUA21"/>
      <c r="TUB21"/>
      <c r="TUC21"/>
      <c r="TUD21"/>
      <c r="TUE21"/>
      <c r="TUF21"/>
      <c r="TUG21"/>
      <c r="TUH21"/>
      <c r="TUI21"/>
      <c r="TUJ21"/>
      <c r="TUK21"/>
      <c r="TUL21"/>
      <c r="TUM21"/>
      <c r="TUN21"/>
      <c r="TUO21"/>
      <c r="TUP21"/>
      <c r="TUQ21"/>
      <c r="TUR21"/>
      <c r="TUS21"/>
      <c r="TUT21"/>
      <c r="TUU21"/>
      <c r="TUV21"/>
      <c r="TUW21"/>
      <c r="TUX21"/>
      <c r="TUY21"/>
      <c r="TUZ21"/>
      <c r="TVA21"/>
      <c r="TVB21"/>
      <c r="TVC21"/>
      <c r="TVD21"/>
      <c r="TVE21"/>
      <c r="TVF21"/>
      <c r="TVG21"/>
      <c r="TVH21"/>
      <c r="TVI21"/>
      <c r="TVJ21"/>
      <c r="TVK21"/>
      <c r="TVL21"/>
      <c r="TVM21"/>
      <c r="TVN21"/>
      <c r="TVO21"/>
      <c r="TVP21"/>
      <c r="TVQ21"/>
      <c r="TVR21"/>
      <c r="TVS21"/>
      <c r="TVT21"/>
      <c r="TVU21"/>
      <c r="TVV21"/>
      <c r="TVW21"/>
      <c r="TVX21"/>
      <c r="TVY21"/>
      <c r="TVZ21"/>
      <c r="TWA21"/>
      <c r="TWB21"/>
      <c r="TWC21"/>
      <c r="TWD21"/>
      <c r="TWE21"/>
      <c r="TWF21"/>
      <c r="TWG21"/>
      <c r="TWH21"/>
      <c r="TWI21"/>
      <c r="TWJ21"/>
      <c r="TWK21"/>
      <c r="TWL21"/>
      <c r="TWM21"/>
      <c r="TWN21"/>
      <c r="TWO21"/>
      <c r="TWP21"/>
      <c r="TWQ21"/>
      <c r="TWR21"/>
      <c r="TWS21"/>
      <c r="TWT21"/>
      <c r="TWU21"/>
      <c r="TWV21"/>
      <c r="TWW21"/>
      <c r="TWX21"/>
      <c r="TWY21"/>
      <c r="TWZ21"/>
      <c r="TXA21"/>
      <c r="TXB21"/>
      <c r="TXC21"/>
      <c r="TXD21"/>
      <c r="TXE21"/>
      <c r="TXF21"/>
      <c r="TXG21"/>
      <c r="TXH21"/>
      <c r="TXI21"/>
      <c r="TXJ21"/>
      <c r="TXK21"/>
      <c r="TXL21"/>
      <c r="TXM21"/>
      <c r="TXN21"/>
      <c r="TXO21"/>
      <c r="TXP21"/>
      <c r="TXQ21"/>
      <c r="TXR21"/>
      <c r="TXS21"/>
      <c r="TXT21"/>
      <c r="TXU21"/>
      <c r="TXV21"/>
      <c r="TXW21"/>
      <c r="TXX21"/>
      <c r="TXY21"/>
      <c r="TXZ21"/>
      <c r="TYA21"/>
      <c r="TYB21"/>
      <c r="TYC21"/>
      <c r="TYD21"/>
      <c r="TYE21"/>
      <c r="TYF21"/>
      <c r="TYG21"/>
      <c r="TYH21"/>
      <c r="TYI21"/>
      <c r="TYJ21"/>
      <c r="TYK21"/>
      <c r="TYL21"/>
      <c r="TYM21"/>
      <c r="TYN21"/>
      <c r="TYO21"/>
      <c r="TYP21"/>
      <c r="TYQ21"/>
      <c r="TYR21"/>
      <c r="TYS21"/>
      <c r="TYT21"/>
      <c r="TYU21"/>
      <c r="TYV21"/>
      <c r="TYW21"/>
      <c r="TYX21"/>
      <c r="TYY21"/>
      <c r="TYZ21"/>
      <c r="TZA21"/>
      <c r="TZB21"/>
      <c r="TZC21"/>
      <c r="TZD21"/>
      <c r="TZE21"/>
      <c r="TZF21"/>
      <c r="TZG21"/>
      <c r="TZH21"/>
      <c r="TZI21"/>
      <c r="TZJ21"/>
      <c r="TZK21"/>
      <c r="TZL21"/>
      <c r="TZM21"/>
      <c r="TZN21"/>
      <c r="TZO21"/>
      <c r="TZP21"/>
      <c r="TZQ21"/>
      <c r="TZR21"/>
      <c r="TZS21"/>
      <c r="TZT21"/>
      <c r="TZU21"/>
      <c r="TZV21"/>
      <c r="TZW21"/>
      <c r="TZX21"/>
      <c r="TZY21"/>
      <c r="TZZ21"/>
      <c r="UAA21"/>
      <c r="UAB21"/>
      <c r="UAC21"/>
      <c r="UAD21"/>
      <c r="UAE21"/>
      <c r="UAF21"/>
      <c r="UAG21"/>
      <c r="UAH21"/>
      <c r="UAI21"/>
      <c r="UAJ21"/>
      <c r="UAK21"/>
      <c r="UAL21"/>
      <c r="UAM21"/>
      <c r="UAN21"/>
      <c r="UAO21"/>
      <c r="UAP21"/>
      <c r="UAQ21"/>
      <c r="UAR21"/>
      <c r="UAS21"/>
      <c r="UAT21"/>
      <c r="UAU21"/>
      <c r="UAV21"/>
      <c r="UAW21"/>
      <c r="UAX21"/>
      <c r="UAY21"/>
      <c r="UAZ21"/>
      <c r="UBA21"/>
      <c r="UBB21"/>
      <c r="UBC21"/>
      <c r="UBD21"/>
      <c r="UBE21"/>
      <c r="UBF21"/>
      <c r="UBG21"/>
      <c r="UBH21"/>
      <c r="UBI21"/>
      <c r="UBJ21"/>
      <c r="UBK21"/>
      <c r="UBL21"/>
      <c r="UBM21"/>
      <c r="UBN21"/>
      <c r="UBO21"/>
      <c r="UBP21"/>
      <c r="UBQ21"/>
      <c r="UBR21"/>
      <c r="UBS21"/>
      <c r="UBT21"/>
      <c r="UBU21"/>
      <c r="UBV21"/>
      <c r="UBW21"/>
      <c r="UBX21"/>
      <c r="UBY21"/>
      <c r="UBZ21"/>
      <c r="UCA21"/>
      <c r="UCB21"/>
      <c r="UCC21"/>
      <c r="UCD21"/>
      <c r="UCE21"/>
      <c r="UCF21"/>
      <c r="UCG21"/>
      <c r="UCH21"/>
      <c r="UCI21"/>
      <c r="UCJ21"/>
      <c r="UCK21"/>
      <c r="UCL21"/>
      <c r="UCM21"/>
      <c r="UCN21"/>
      <c r="UCO21"/>
      <c r="UCP21"/>
      <c r="UCQ21"/>
      <c r="UCR21"/>
      <c r="UCS21"/>
      <c r="UCT21"/>
      <c r="UCU21"/>
      <c r="UCV21"/>
      <c r="UCW21"/>
      <c r="UCX21"/>
      <c r="UCY21"/>
      <c r="UCZ21"/>
      <c r="UDA21"/>
      <c r="UDB21"/>
      <c r="UDC21"/>
      <c r="UDD21"/>
      <c r="UDE21"/>
      <c r="UDF21"/>
      <c r="UDG21"/>
      <c r="UDH21"/>
      <c r="UDI21"/>
      <c r="UDJ21"/>
      <c r="UDK21"/>
      <c r="UDL21"/>
      <c r="UDM21"/>
      <c r="UDN21"/>
      <c r="UDO21"/>
      <c r="UDP21"/>
      <c r="UDQ21"/>
      <c r="UDR21"/>
      <c r="UDS21"/>
      <c r="UDT21"/>
      <c r="UDU21"/>
      <c r="UDV21"/>
      <c r="UDW21"/>
      <c r="UDX21"/>
      <c r="UDY21"/>
      <c r="UDZ21"/>
      <c r="UEA21"/>
      <c r="UEB21"/>
      <c r="UEC21"/>
      <c r="UED21"/>
      <c r="UEE21"/>
      <c r="UEF21"/>
      <c r="UEG21"/>
      <c r="UEH21"/>
      <c r="UEI21"/>
      <c r="UEJ21"/>
      <c r="UEK21"/>
      <c r="UEL21"/>
      <c r="UEM21"/>
      <c r="UEN21"/>
      <c r="UEO21"/>
      <c r="UEP21"/>
      <c r="UEQ21"/>
      <c r="UER21"/>
      <c r="UES21"/>
      <c r="UET21"/>
      <c r="UEU21"/>
      <c r="UEV21"/>
      <c r="UEW21"/>
      <c r="UEX21"/>
      <c r="UEY21"/>
      <c r="UEZ21"/>
      <c r="UFA21"/>
      <c r="UFB21"/>
      <c r="UFC21"/>
      <c r="UFD21"/>
      <c r="UFE21"/>
      <c r="UFF21"/>
      <c r="UFG21"/>
      <c r="UFH21"/>
      <c r="UFI21"/>
      <c r="UFJ21"/>
      <c r="UFK21"/>
      <c r="UFL21"/>
      <c r="UFM21"/>
      <c r="UFN21"/>
      <c r="UFO21"/>
      <c r="UFP21"/>
      <c r="UFQ21"/>
      <c r="UFR21"/>
      <c r="UFS21"/>
      <c r="UFT21"/>
      <c r="UFU21"/>
      <c r="UFV21"/>
      <c r="UFW21"/>
      <c r="UFX21"/>
      <c r="UFY21"/>
      <c r="UFZ21"/>
      <c r="UGA21"/>
      <c r="UGB21"/>
      <c r="UGC21"/>
      <c r="UGD21"/>
      <c r="UGE21"/>
      <c r="UGF21"/>
      <c r="UGG21"/>
      <c r="UGH21"/>
      <c r="UGI21"/>
      <c r="UGJ21"/>
      <c r="UGK21"/>
      <c r="UGL21"/>
      <c r="UGM21"/>
      <c r="UGN21"/>
      <c r="UGO21"/>
      <c r="UGP21"/>
      <c r="UGQ21"/>
      <c r="UGR21"/>
      <c r="UGS21"/>
      <c r="UGT21"/>
      <c r="UGU21"/>
      <c r="UGV21"/>
      <c r="UGW21"/>
      <c r="UGX21"/>
      <c r="UGY21"/>
      <c r="UGZ21"/>
      <c r="UHA21"/>
      <c r="UHB21"/>
      <c r="UHC21"/>
      <c r="UHD21"/>
      <c r="UHE21"/>
      <c r="UHF21"/>
      <c r="UHG21"/>
      <c r="UHH21"/>
      <c r="UHI21"/>
      <c r="UHJ21"/>
      <c r="UHK21"/>
      <c r="UHL21"/>
      <c r="UHM21"/>
      <c r="UHN21"/>
      <c r="UHO21"/>
      <c r="UHP21"/>
      <c r="UHQ21"/>
      <c r="UHR21"/>
      <c r="UHS21"/>
      <c r="UHT21"/>
      <c r="UHU21"/>
      <c r="UHV21"/>
      <c r="UHW21"/>
      <c r="UHX21"/>
      <c r="UHY21"/>
      <c r="UHZ21"/>
      <c r="UIA21"/>
      <c r="UIB21"/>
      <c r="UIC21"/>
      <c r="UID21"/>
      <c r="UIE21"/>
      <c r="UIF21"/>
      <c r="UIG21"/>
      <c r="UIH21"/>
      <c r="UII21"/>
      <c r="UIJ21"/>
      <c r="UIK21"/>
      <c r="UIL21"/>
      <c r="UIM21"/>
      <c r="UIN21"/>
      <c r="UIO21"/>
      <c r="UIP21"/>
      <c r="UIQ21"/>
      <c r="UIR21"/>
      <c r="UIS21"/>
      <c r="UIT21"/>
      <c r="UIU21"/>
      <c r="UIV21"/>
      <c r="UIW21"/>
      <c r="UIX21"/>
      <c r="UIY21"/>
      <c r="UIZ21"/>
      <c r="UJA21"/>
      <c r="UJB21"/>
      <c r="UJC21"/>
      <c r="UJD21"/>
      <c r="UJE21"/>
      <c r="UJF21"/>
      <c r="UJG21"/>
      <c r="UJH21"/>
      <c r="UJI21"/>
      <c r="UJJ21"/>
      <c r="UJK21"/>
      <c r="UJL21"/>
      <c r="UJM21"/>
      <c r="UJN21"/>
      <c r="UJO21"/>
      <c r="UJP21"/>
      <c r="UJQ21"/>
      <c r="UJR21"/>
      <c r="UJS21"/>
      <c r="UJT21"/>
      <c r="UJU21"/>
      <c r="UJV21"/>
      <c r="UJW21"/>
      <c r="UJX21"/>
      <c r="UJY21"/>
      <c r="UJZ21"/>
      <c r="UKA21"/>
      <c r="UKB21"/>
      <c r="UKC21"/>
      <c r="UKD21"/>
      <c r="UKE21"/>
      <c r="UKF21"/>
      <c r="UKG21"/>
      <c r="UKH21"/>
      <c r="UKI21"/>
      <c r="UKJ21"/>
      <c r="UKK21"/>
      <c r="UKL21"/>
      <c r="UKM21"/>
      <c r="UKN21"/>
      <c r="UKO21"/>
      <c r="UKP21"/>
      <c r="UKQ21"/>
      <c r="UKR21"/>
      <c r="UKS21"/>
      <c r="UKT21"/>
      <c r="UKU21"/>
      <c r="UKV21"/>
      <c r="UKW21"/>
      <c r="UKX21"/>
      <c r="UKY21"/>
      <c r="UKZ21"/>
      <c r="ULA21"/>
      <c r="ULB21"/>
      <c r="ULC21"/>
      <c r="ULD21"/>
      <c r="ULE21"/>
      <c r="ULF21"/>
      <c r="ULG21"/>
      <c r="ULH21"/>
      <c r="ULI21"/>
      <c r="ULJ21"/>
      <c r="ULK21"/>
      <c r="ULL21"/>
      <c r="ULM21"/>
      <c r="ULN21"/>
      <c r="ULO21"/>
      <c r="ULP21"/>
      <c r="ULQ21"/>
      <c r="ULR21"/>
      <c r="ULS21"/>
      <c r="ULT21"/>
      <c r="ULU21"/>
      <c r="ULV21"/>
      <c r="ULW21"/>
      <c r="ULX21"/>
      <c r="ULY21"/>
      <c r="ULZ21"/>
      <c r="UMA21"/>
      <c r="UMB21"/>
      <c r="UMC21"/>
      <c r="UMD21"/>
      <c r="UME21"/>
      <c r="UMF21"/>
      <c r="UMG21"/>
      <c r="UMH21"/>
      <c r="UMI21"/>
      <c r="UMJ21"/>
      <c r="UMK21"/>
      <c r="UML21"/>
      <c r="UMM21"/>
      <c r="UMN21"/>
      <c r="UMO21"/>
      <c r="UMP21"/>
      <c r="UMQ21"/>
      <c r="UMR21"/>
      <c r="UMS21"/>
      <c r="UMT21"/>
      <c r="UMU21"/>
      <c r="UMV21"/>
      <c r="UMW21"/>
      <c r="UMX21"/>
      <c r="UMY21"/>
      <c r="UMZ21"/>
      <c r="UNA21"/>
      <c r="UNB21"/>
      <c r="UNC21"/>
      <c r="UND21"/>
      <c r="UNE21"/>
      <c r="UNF21"/>
      <c r="UNG21"/>
      <c r="UNH21"/>
      <c r="UNI21"/>
      <c r="UNJ21"/>
      <c r="UNK21"/>
      <c r="UNL21"/>
      <c r="UNM21"/>
      <c r="UNN21"/>
      <c r="UNO21"/>
      <c r="UNP21"/>
      <c r="UNQ21"/>
      <c r="UNR21"/>
      <c r="UNS21"/>
      <c r="UNT21"/>
      <c r="UNU21"/>
      <c r="UNV21"/>
      <c r="UNW21"/>
      <c r="UNX21"/>
      <c r="UNY21"/>
      <c r="UNZ21"/>
      <c r="UOA21"/>
      <c r="UOB21"/>
      <c r="UOC21"/>
      <c r="UOD21"/>
      <c r="UOE21"/>
      <c r="UOF21"/>
      <c r="UOG21"/>
      <c r="UOH21"/>
      <c r="UOI21"/>
      <c r="UOJ21"/>
      <c r="UOK21"/>
      <c r="UOL21"/>
      <c r="UOM21"/>
      <c r="UON21"/>
      <c r="UOO21"/>
      <c r="UOP21"/>
      <c r="UOQ21"/>
      <c r="UOR21"/>
      <c r="UOS21"/>
      <c r="UOT21"/>
      <c r="UOU21"/>
      <c r="UOV21"/>
      <c r="UOW21"/>
      <c r="UOX21"/>
      <c r="UOY21"/>
      <c r="UOZ21"/>
      <c r="UPA21"/>
      <c r="UPB21"/>
      <c r="UPC21"/>
      <c r="UPD21"/>
      <c r="UPE21"/>
      <c r="UPF21"/>
      <c r="UPG21"/>
      <c r="UPH21"/>
      <c r="UPI21"/>
      <c r="UPJ21"/>
      <c r="UPK21"/>
      <c r="UPL21"/>
      <c r="UPM21"/>
      <c r="UPN21"/>
      <c r="UPO21"/>
      <c r="UPP21"/>
      <c r="UPQ21"/>
      <c r="UPR21"/>
      <c r="UPS21"/>
      <c r="UPT21"/>
      <c r="UPU21"/>
      <c r="UPV21"/>
      <c r="UPW21"/>
      <c r="UPX21"/>
      <c r="UPY21"/>
      <c r="UPZ21"/>
      <c r="UQA21"/>
      <c r="UQB21"/>
      <c r="UQC21"/>
      <c r="UQD21"/>
      <c r="UQE21"/>
      <c r="UQF21"/>
      <c r="UQG21"/>
      <c r="UQH21"/>
      <c r="UQI21"/>
      <c r="UQJ21"/>
      <c r="UQK21"/>
      <c r="UQL21"/>
      <c r="UQM21"/>
      <c r="UQN21"/>
      <c r="UQO21"/>
      <c r="UQP21"/>
      <c r="UQQ21"/>
      <c r="UQR21"/>
      <c r="UQS21"/>
      <c r="UQT21"/>
      <c r="UQU21"/>
      <c r="UQV21"/>
      <c r="UQW21"/>
      <c r="UQX21"/>
      <c r="UQY21"/>
      <c r="UQZ21"/>
      <c r="URA21"/>
      <c r="URB21"/>
      <c r="URC21"/>
      <c r="URD21"/>
      <c r="URE21"/>
      <c r="URF21"/>
      <c r="URG21"/>
      <c r="URH21"/>
      <c r="URI21"/>
      <c r="URJ21"/>
      <c r="URK21"/>
      <c r="URL21"/>
      <c r="URM21"/>
      <c r="URN21"/>
      <c r="URO21"/>
      <c r="URP21"/>
      <c r="URQ21"/>
      <c r="URR21"/>
      <c r="URS21"/>
      <c r="URT21"/>
      <c r="URU21"/>
      <c r="URV21"/>
      <c r="URW21"/>
      <c r="URX21"/>
      <c r="URY21"/>
      <c r="URZ21"/>
      <c r="USA21"/>
      <c r="USB21"/>
      <c r="USC21"/>
      <c r="USD21"/>
      <c r="USE21"/>
      <c r="USF21"/>
      <c r="USG21"/>
      <c r="USH21"/>
      <c r="USI21"/>
      <c r="USJ21"/>
      <c r="USK21"/>
      <c r="USL21"/>
      <c r="USM21"/>
      <c r="USN21"/>
      <c r="USO21"/>
      <c r="USP21"/>
      <c r="USQ21"/>
      <c r="USR21"/>
      <c r="USS21"/>
      <c r="UST21"/>
      <c r="USU21"/>
      <c r="USV21"/>
      <c r="USW21"/>
      <c r="USX21"/>
      <c r="USY21"/>
      <c r="USZ21"/>
      <c r="UTA21"/>
      <c r="UTB21"/>
      <c r="UTC21"/>
      <c r="UTD21"/>
      <c r="UTE21"/>
      <c r="UTF21"/>
      <c r="UTG21"/>
      <c r="UTH21"/>
      <c r="UTI21"/>
      <c r="UTJ21"/>
      <c r="UTK21"/>
      <c r="UTL21"/>
      <c r="UTM21"/>
      <c r="UTN21"/>
      <c r="UTO21"/>
      <c r="UTP21"/>
      <c r="UTQ21"/>
      <c r="UTR21"/>
      <c r="UTS21"/>
      <c r="UTT21"/>
      <c r="UTU21"/>
      <c r="UTV21"/>
      <c r="UTW21"/>
      <c r="UTX21"/>
      <c r="UTY21"/>
      <c r="UTZ21"/>
      <c r="UUA21"/>
      <c r="UUB21"/>
      <c r="UUC21"/>
      <c r="UUD21"/>
      <c r="UUE21"/>
      <c r="UUF21"/>
      <c r="UUG21"/>
      <c r="UUH21"/>
      <c r="UUI21"/>
      <c r="UUJ21"/>
      <c r="UUK21"/>
      <c r="UUL21"/>
      <c r="UUM21"/>
      <c r="UUN21"/>
      <c r="UUO21"/>
      <c r="UUP21"/>
      <c r="UUQ21"/>
      <c r="UUR21"/>
      <c r="UUS21"/>
      <c r="UUT21"/>
      <c r="UUU21"/>
      <c r="UUV21"/>
      <c r="UUW21"/>
      <c r="UUX21"/>
      <c r="UUY21"/>
      <c r="UUZ21"/>
      <c r="UVA21"/>
      <c r="UVB21"/>
      <c r="UVC21"/>
      <c r="UVD21"/>
      <c r="UVE21"/>
      <c r="UVF21"/>
      <c r="UVG21"/>
      <c r="UVH21"/>
      <c r="UVI21"/>
      <c r="UVJ21"/>
      <c r="UVK21"/>
      <c r="UVL21"/>
      <c r="UVM21"/>
      <c r="UVN21"/>
      <c r="UVO21"/>
      <c r="UVP21"/>
      <c r="UVQ21"/>
      <c r="UVR21"/>
      <c r="UVS21"/>
      <c r="UVT21"/>
      <c r="UVU21"/>
      <c r="UVV21"/>
      <c r="UVW21"/>
      <c r="UVX21"/>
      <c r="UVY21"/>
      <c r="UVZ21"/>
      <c r="UWA21"/>
      <c r="UWB21"/>
      <c r="UWC21"/>
      <c r="UWD21"/>
      <c r="UWE21"/>
      <c r="UWF21"/>
      <c r="UWG21"/>
      <c r="UWH21"/>
      <c r="UWI21"/>
      <c r="UWJ21"/>
      <c r="UWK21"/>
      <c r="UWL21"/>
      <c r="UWM21"/>
      <c r="UWN21"/>
      <c r="UWO21"/>
      <c r="UWP21"/>
      <c r="UWQ21"/>
      <c r="UWR21"/>
      <c r="UWS21"/>
      <c r="UWT21"/>
      <c r="UWU21"/>
      <c r="UWV21"/>
      <c r="UWW21"/>
      <c r="UWX21"/>
      <c r="UWY21"/>
      <c r="UWZ21"/>
      <c r="UXA21"/>
      <c r="UXB21"/>
      <c r="UXC21"/>
      <c r="UXD21"/>
      <c r="UXE21"/>
      <c r="UXF21"/>
      <c r="UXG21"/>
      <c r="UXH21"/>
      <c r="UXI21"/>
      <c r="UXJ21"/>
      <c r="UXK21"/>
      <c r="UXL21"/>
      <c r="UXM21"/>
      <c r="UXN21"/>
      <c r="UXO21"/>
      <c r="UXP21"/>
      <c r="UXQ21"/>
      <c r="UXR21"/>
      <c r="UXS21"/>
      <c r="UXT21"/>
      <c r="UXU21"/>
      <c r="UXV21"/>
      <c r="UXW21"/>
      <c r="UXX21"/>
      <c r="UXY21"/>
      <c r="UXZ21"/>
      <c r="UYA21"/>
      <c r="UYB21"/>
      <c r="UYC21"/>
      <c r="UYD21"/>
      <c r="UYE21"/>
      <c r="UYF21"/>
      <c r="UYG21"/>
      <c r="UYH21"/>
      <c r="UYI21"/>
      <c r="UYJ21"/>
      <c r="UYK21"/>
      <c r="UYL21"/>
      <c r="UYM21"/>
      <c r="UYN21"/>
      <c r="UYO21"/>
      <c r="UYP21"/>
      <c r="UYQ21"/>
      <c r="UYR21"/>
      <c r="UYS21"/>
      <c r="UYT21"/>
      <c r="UYU21"/>
      <c r="UYV21"/>
      <c r="UYW21"/>
      <c r="UYX21"/>
      <c r="UYY21"/>
      <c r="UYZ21"/>
      <c r="UZA21"/>
      <c r="UZB21"/>
      <c r="UZC21"/>
      <c r="UZD21"/>
      <c r="UZE21"/>
      <c r="UZF21"/>
      <c r="UZG21"/>
      <c r="UZH21"/>
      <c r="UZI21"/>
      <c r="UZJ21"/>
      <c r="UZK21"/>
      <c r="UZL21"/>
      <c r="UZM21"/>
      <c r="UZN21"/>
      <c r="UZO21"/>
      <c r="UZP21"/>
      <c r="UZQ21"/>
      <c r="UZR21"/>
      <c r="UZS21"/>
      <c r="UZT21"/>
      <c r="UZU21"/>
      <c r="UZV21"/>
      <c r="UZW21"/>
      <c r="UZX21"/>
      <c r="UZY21"/>
      <c r="UZZ21"/>
      <c r="VAA21"/>
      <c r="VAB21"/>
      <c r="VAC21"/>
      <c r="VAD21"/>
      <c r="VAE21"/>
      <c r="VAF21"/>
      <c r="VAG21"/>
      <c r="VAH21"/>
      <c r="VAI21"/>
      <c r="VAJ21"/>
      <c r="VAK21"/>
      <c r="VAL21"/>
      <c r="VAM21"/>
      <c r="VAN21"/>
      <c r="VAO21"/>
      <c r="VAP21"/>
      <c r="VAQ21"/>
      <c r="VAR21"/>
      <c r="VAS21"/>
      <c r="VAT21"/>
      <c r="VAU21"/>
      <c r="VAV21"/>
      <c r="VAW21"/>
      <c r="VAX21"/>
      <c r="VAY21"/>
      <c r="VAZ21"/>
      <c r="VBA21"/>
      <c r="VBB21"/>
      <c r="VBC21"/>
      <c r="VBD21"/>
      <c r="VBE21"/>
      <c r="VBF21"/>
      <c r="VBG21"/>
      <c r="VBH21"/>
      <c r="VBI21"/>
      <c r="VBJ21"/>
      <c r="VBK21"/>
      <c r="VBL21"/>
      <c r="VBM21"/>
      <c r="VBN21"/>
      <c r="VBO21"/>
      <c r="VBP21"/>
      <c r="VBQ21"/>
      <c r="VBR21"/>
      <c r="VBS21"/>
      <c r="VBT21"/>
      <c r="VBU21"/>
      <c r="VBV21"/>
      <c r="VBW21"/>
      <c r="VBX21"/>
      <c r="VBY21"/>
      <c r="VBZ21"/>
      <c r="VCA21"/>
      <c r="VCB21"/>
      <c r="VCC21"/>
      <c r="VCD21"/>
      <c r="VCE21"/>
      <c r="VCF21"/>
      <c r="VCG21"/>
      <c r="VCH21"/>
      <c r="VCI21"/>
      <c r="VCJ21"/>
      <c r="VCK21"/>
      <c r="VCL21"/>
      <c r="VCM21"/>
      <c r="VCN21"/>
      <c r="VCO21"/>
      <c r="VCP21"/>
      <c r="VCQ21"/>
      <c r="VCR21"/>
      <c r="VCS21"/>
      <c r="VCT21"/>
      <c r="VCU21"/>
      <c r="VCV21"/>
      <c r="VCW21"/>
      <c r="VCX21"/>
      <c r="VCY21"/>
      <c r="VCZ21"/>
      <c r="VDA21"/>
      <c r="VDB21"/>
      <c r="VDC21"/>
      <c r="VDD21"/>
      <c r="VDE21"/>
      <c r="VDF21"/>
      <c r="VDG21"/>
      <c r="VDH21"/>
      <c r="VDI21"/>
      <c r="VDJ21"/>
      <c r="VDK21"/>
      <c r="VDL21"/>
      <c r="VDM21"/>
      <c r="VDN21"/>
      <c r="VDO21"/>
      <c r="VDP21"/>
      <c r="VDQ21"/>
      <c r="VDR21"/>
      <c r="VDS21"/>
      <c r="VDT21"/>
      <c r="VDU21"/>
      <c r="VDV21"/>
      <c r="VDW21"/>
      <c r="VDX21"/>
      <c r="VDY21"/>
      <c r="VDZ21"/>
      <c r="VEA21"/>
      <c r="VEB21"/>
      <c r="VEC21"/>
      <c r="VED21"/>
      <c r="VEE21"/>
      <c r="VEF21"/>
      <c r="VEG21"/>
      <c r="VEH21"/>
      <c r="VEI21"/>
      <c r="VEJ21"/>
      <c r="VEK21"/>
      <c r="VEL21"/>
      <c r="VEM21"/>
      <c r="VEN21"/>
      <c r="VEO21"/>
      <c r="VEP21"/>
      <c r="VEQ21"/>
      <c r="VER21"/>
      <c r="VES21"/>
      <c r="VET21"/>
      <c r="VEU21"/>
      <c r="VEV21"/>
      <c r="VEW21"/>
      <c r="VEX21"/>
      <c r="VEY21"/>
      <c r="VEZ21"/>
      <c r="VFA21"/>
      <c r="VFB21"/>
      <c r="VFC21"/>
      <c r="VFD21"/>
      <c r="VFE21"/>
      <c r="VFF21"/>
      <c r="VFG21"/>
      <c r="VFH21"/>
      <c r="VFI21"/>
      <c r="VFJ21"/>
      <c r="VFK21"/>
      <c r="VFL21"/>
      <c r="VFM21"/>
      <c r="VFN21"/>
      <c r="VFO21"/>
      <c r="VFP21"/>
      <c r="VFQ21"/>
      <c r="VFR21"/>
      <c r="VFS21"/>
      <c r="VFT21"/>
      <c r="VFU21"/>
      <c r="VFV21"/>
      <c r="VFW21"/>
      <c r="VFX21"/>
      <c r="VFY21"/>
      <c r="VFZ21"/>
      <c r="VGA21"/>
      <c r="VGB21"/>
      <c r="VGC21"/>
      <c r="VGD21"/>
      <c r="VGE21"/>
      <c r="VGF21"/>
      <c r="VGG21"/>
      <c r="VGH21"/>
      <c r="VGI21"/>
      <c r="VGJ21"/>
      <c r="VGK21"/>
      <c r="VGL21"/>
      <c r="VGM21"/>
      <c r="VGN21"/>
      <c r="VGO21"/>
      <c r="VGP21"/>
      <c r="VGQ21"/>
      <c r="VGR21"/>
      <c r="VGS21"/>
      <c r="VGT21"/>
      <c r="VGU21"/>
      <c r="VGV21"/>
      <c r="VGW21"/>
      <c r="VGX21"/>
      <c r="VGY21"/>
      <c r="VGZ21"/>
      <c r="VHA21"/>
      <c r="VHB21"/>
      <c r="VHC21"/>
      <c r="VHD21"/>
      <c r="VHE21"/>
      <c r="VHF21"/>
      <c r="VHG21"/>
      <c r="VHH21"/>
      <c r="VHI21"/>
      <c r="VHJ21"/>
      <c r="VHK21"/>
      <c r="VHL21"/>
      <c r="VHM21"/>
      <c r="VHN21"/>
      <c r="VHO21"/>
      <c r="VHP21"/>
      <c r="VHQ21"/>
      <c r="VHR21"/>
      <c r="VHS21"/>
      <c r="VHT21"/>
      <c r="VHU21"/>
      <c r="VHV21"/>
      <c r="VHW21"/>
      <c r="VHX21"/>
      <c r="VHY21"/>
      <c r="VHZ21"/>
      <c r="VIA21"/>
      <c r="VIB21"/>
      <c r="VIC21"/>
      <c r="VID21"/>
      <c r="VIE21"/>
      <c r="VIF21"/>
      <c r="VIG21"/>
      <c r="VIH21"/>
      <c r="VII21"/>
      <c r="VIJ21"/>
      <c r="VIK21"/>
      <c r="VIL21"/>
      <c r="VIM21"/>
      <c r="VIN21"/>
      <c r="VIO21"/>
      <c r="VIP21"/>
      <c r="VIQ21"/>
      <c r="VIR21"/>
      <c r="VIS21"/>
      <c r="VIT21"/>
      <c r="VIU21"/>
      <c r="VIV21"/>
      <c r="VIW21"/>
      <c r="VIX21"/>
      <c r="VIY21"/>
      <c r="VIZ21"/>
      <c r="VJA21"/>
      <c r="VJB21"/>
      <c r="VJC21"/>
      <c r="VJD21"/>
      <c r="VJE21"/>
      <c r="VJF21"/>
      <c r="VJG21"/>
      <c r="VJH21"/>
      <c r="VJI21"/>
      <c r="VJJ21"/>
      <c r="VJK21"/>
      <c r="VJL21"/>
      <c r="VJM21"/>
      <c r="VJN21"/>
      <c r="VJO21"/>
      <c r="VJP21"/>
      <c r="VJQ21"/>
      <c r="VJR21"/>
      <c r="VJS21"/>
      <c r="VJT21"/>
      <c r="VJU21"/>
      <c r="VJV21"/>
      <c r="VJW21"/>
      <c r="VJX21"/>
      <c r="VJY21"/>
      <c r="VJZ21"/>
      <c r="VKA21"/>
      <c r="VKB21"/>
      <c r="VKC21"/>
      <c r="VKD21"/>
      <c r="VKE21"/>
      <c r="VKF21"/>
      <c r="VKG21"/>
      <c r="VKH21"/>
      <c r="VKI21"/>
      <c r="VKJ21"/>
      <c r="VKK21"/>
      <c r="VKL21"/>
      <c r="VKM21"/>
      <c r="VKN21"/>
      <c r="VKO21"/>
      <c r="VKP21"/>
      <c r="VKQ21"/>
      <c r="VKR21"/>
      <c r="VKS21"/>
      <c r="VKT21"/>
      <c r="VKU21"/>
      <c r="VKV21"/>
      <c r="VKW21"/>
      <c r="VKX21"/>
      <c r="VKY21"/>
      <c r="VKZ21"/>
      <c r="VLA21"/>
      <c r="VLB21"/>
      <c r="VLC21"/>
      <c r="VLD21"/>
      <c r="VLE21"/>
      <c r="VLF21"/>
      <c r="VLG21"/>
      <c r="VLH21"/>
      <c r="VLI21"/>
      <c r="VLJ21"/>
      <c r="VLK21"/>
      <c r="VLL21"/>
      <c r="VLM21"/>
      <c r="VLN21"/>
      <c r="VLO21"/>
      <c r="VLP21"/>
      <c r="VLQ21"/>
      <c r="VLR21"/>
      <c r="VLS21"/>
      <c r="VLT21"/>
      <c r="VLU21"/>
      <c r="VLV21"/>
      <c r="VLW21"/>
      <c r="VLX21"/>
      <c r="VLY21"/>
      <c r="VLZ21"/>
      <c r="VMA21"/>
      <c r="VMB21"/>
      <c r="VMC21"/>
      <c r="VMD21"/>
      <c r="VME21"/>
      <c r="VMF21"/>
      <c r="VMG21"/>
      <c r="VMH21"/>
      <c r="VMI21"/>
      <c r="VMJ21"/>
      <c r="VMK21"/>
      <c r="VML21"/>
      <c r="VMM21"/>
      <c r="VMN21"/>
      <c r="VMO21"/>
      <c r="VMP21"/>
      <c r="VMQ21"/>
      <c r="VMR21"/>
      <c r="VMS21"/>
      <c r="VMT21"/>
      <c r="VMU21"/>
      <c r="VMV21"/>
      <c r="VMW21"/>
      <c r="VMX21"/>
      <c r="VMY21"/>
      <c r="VMZ21"/>
      <c r="VNA21"/>
      <c r="VNB21"/>
      <c r="VNC21"/>
      <c r="VND21"/>
      <c r="VNE21"/>
      <c r="VNF21"/>
      <c r="VNG21"/>
      <c r="VNH21"/>
      <c r="VNI21"/>
      <c r="VNJ21"/>
      <c r="VNK21"/>
      <c r="VNL21"/>
      <c r="VNM21"/>
      <c r="VNN21"/>
      <c r="VNO21"/>
      <c r="VNP21"/>
      <c r="VNQ21"/>
      <c r="VNR21"/>
      <c r="VNS21"/>
      <c r="VNT21"/>
      <c r="VNU21"/>
      <c r="VNV21"/>
      <c r="VNW21"/>
      <c r="VNX21"/>
      <c r="VNY21"/>
      <c r="VNZ21"/>
      <c r="VOA21"/>
      <c r="VOB21"/>
      <c r="VOC21"/>
      <c r="VOD21"/>
      <c r="VOE21"/>
      <c r="VOF21"/>
      <c r="VOG21"/>
      <c r="VOH21"/>
      <c r="VOI21"/>
      <c r="VOJ21"/>
      <c r="VOK21"/>
      <c r="VOL21"/>
      <c r="VOM21"/>
      <c r="VON21"/>
      <c r="VOO21"/>
      <c r="VOP21"/>
      <c r="VOQ21"/>
      <c r="VOR21"/>
      <c r="VOS21"/>
      <c r="VOT21"/>
      <c r="VOU21"/>
      <c r="VOV21"/>
      <c r="VOW21"/>
      <c r="VOX21"/>
      <c r="VOY21"/>
      <c r="VOZ21"/>
      <c r="VPA21"/>
      <c r="VPB21"/>
      <c r="VPC21"/>
      <c r="VPD21"/>
      <c r="VPE21"/>
      <c r="VPF21"/>
      <c r="VPG21"/>
      <c r="VPH21"/>
      <c r="VPI21"/>
      <c r="VPJ21"/>
      <c r="VPK21"/>
      <c r="VPL21"/>
      <c r="VPM21"/>
      <c r="VPN21"/>
      <c r="VPO21"/>
      <c r="VPP21"/>
      <c r="VPQ21"/>
      <c r="VPR21"/>
      <c r="VPS21"/>
      <c r="VPT21"/>
      <c r="VPU21"/>
      <c r="VPV21"/>
      <c r="VPW21"/>
      <c r="VPX21"/>
      <c r="VPY21"/>
      <c r="VPZ21"/>
      <c r="VQA21"/>
      <c r="VQB21"/>
      <c r="VQC21"/>
      <c r="VQD21"/>
      <c r="VQE21"/>
      <c r="VQF21"/>
      <c r="VQG21"/>
      <c r="VQH21"/>
      <c r="VQI21"/>
      <c r="VQJ21"/>
      <c r="VQK21"/>
      <c r="VQL21"/>
      <c r="VQM21"/>
      <c r="VQN21"/>
      <c r="VQO21"/>
      <c r="VQP21"/>
      <c r="VQQ21"/>
      <c r="VQR21"/>
      <c r="VQS21"/>
      <c r="VQT21"/>
      <c r="VQU21"/>
      <c r="VQV21"/>
      <c r="VQW21"/>
      <c r="VQX21"/>
      <c r="VQY21"/>
      <c r="VQZ21"/>
      <c r="VRA21"/>
      <c r="VRB21"/>
      <c r="VRC21"/>
      <c r="VRD21"/>
      <c r="VRE21"/>
      <c r="VRF21"/>
      <c r="VRG21"/>
      <c r="VRH21"/>
      <c r="VRI21"/>
      <c r="VRJ21"/>
      <c r="VRK21"/>
      <c r="VRL21"/>
      <c r="VRM21"/>
      <c r="VRN21"/>
      <c r="VRO21"/>
      <c r="VRP21"/>
      <c r="VRQ21"/>
      <c r="VRR21"/>
      <c r="VRS21"/>
      <c r="VRT21"/>
      <c r="VRU21"/>
      <c r="VRV21"/>
      <c r="VRW21"/>
      <c r="VRX21"/>
      <c r="VRY21"/>
      <c r="VRZ21"/>
      <c r="VSA21"/>
      <c r="VSB21"/>
      <c r="VSC21"/>
      <c r="VSD21"/>
      <c r="VSE21"/>
      <c r="VSF21"/>
      <c r="VSG21"/>
      <c r="VSH21"/>
      <c r="VSI21"/>
      <c r="VSJ21"/>
      <c r="VSK21"/>
      <c r="VSL21"/>
      <c r="VSM21"/>
      <c r="VSN21"/>
      <c r="VSO21"/>
      <c r="VSP21"/>
      <c r="VSQ21"/>
      <c r="VSR21"/>
      <c r="VSS21"/>
      <c r="VST21"/>
      <c r="VSU21"/>
      <c r="VSV21"/>
      <c r="VSW21"/>
      <c r="VSX21"/>
      <c r="VSY21"/>
      <c r="VSZ21"/>
      <c r="VTA21"/>
      <c r="VTB21"/>
      <c r="VTC21"/>
      <c r="VTD21"/>
      <c r="VTE21"/>
      <c r="VTF21"/>
      <c r="VTG21"/>
      <c r="VTH21"/>
      <c r="VTI21"/>
      <c r="VTJ21"/>
      <c r="VTK21"/>
      <c r="VTL21"/>
      <c r="VTM21"/>
      <c r="VTN21"/>
      <c r="VTO21"/>
      <c r="VTP21"/>
      <c r="VTQ21"/>
      <c r="VTR21"/>
      <c r="VTS21"/>
      <c r="VTT21"/>
      <c r="VTU21"/>
      <c r="VTV21"/>
      <c r="VTW21"/>
      <c r="VTX21"/>
      <c r="VTY21"/>
      <c r="VTZ21"/>
      <c r="VUA21"/>
      <c r="VUB21"/>
      <c r="VUC21"/>
      <c r="VUD21"/>
      <c r="VUE21"/>
      <c r="VUF21"/>
      <c r="VUG21"/>
      <c r="VUH21"/>
      <c r="VUI21"/>
      <c r="VUJ21"/>
      <c r="VUK21"/>
      <c r="VUL21"/>
      <c r="VUM21"/>
      <c r="VUN21"/>
      <c r="VUO21"/>
      <c r="VUP21"/>
      <c r="VUQ21"/>
      <c r="VUR21"/>
      <c r="VUS21"/>
      <c r="VUT21"/>
      <c r="VUU21"/>
      <c r="VUV21"/>
      <c r="VUW21"/>
      <c r="VUX21"/>
      <c r="VUY21"/>
      <c r="VUZ21"/>
      <c r="VVA21"/>
      <c r="VVB21"/>
      <c r="VVC21"/>
      <c r="VVD21"/>
      <c r="VVE21"/>
      <c r="VVF21"/>
      <c r="VVG21"/>
      <c r="VVH21"/>
      <c r="VVI21"/>
      <c r="VVJ21"/>
      <c r="VVK21"/>
      <c r="VVL21"/>
      <c r="VVM21"/>
      <c r="VVN21"/>
      <c r="VVO21"/>
      <c r="VVP21"/>
      <c r="VVQ21"/>
      <c r="VVR21"/>
      <c r="VVS21"/>
      <c r="VVT21"/>
      <c r="VVU21"/>
      <c r="VVV21"/>
      <c r="VVW21"/>
      <c r="VVX21"/>
      <c r="VVY21"/>
      <c r="VVZ21"/>
      <c r="VWA21"/>
      <c r="VWB21"/>
      <c r="VWC21"/>
      <c r="VWD21"/>
      <c r="VWE21"/>
      <c r="VWF21"/>
      <c r="VWG21"/>
      <c r="VWH21"/>
      <c r="VWI21"/>
      <c r="VWJ21"/>
      <c r="VWK21"/>
      <c r="VWL21"/>
      <c r="VWM21"/>
      <c r="VWN21"/>
      <c r="VWO21"/>
      <c r="VWP21"/>
      <c r="VWQ21"/>
      <c r="VWR21"/>
      <c r="VWS21"/>
      <c r="VWT21"/>
      <c r="VWU21"/>
      <c r="VWV21"/>
      <c r="VWW21"/>
      <c r="VWX21"/>
      <c r="VWY21"/>
      <c r="VWZ21"/>
      <c r="VXA21"/>
      <c r="VXB21"/>
      <c r="VXC21"/>
      <c r="VXD21"/>
      <c r="VXE21"/>
      <c r="VXF21"/>
      <c r="VXG21"/>
      <c r="VXH21"/>
      <c r="VXI21"/>
      <c r="VXJ21"/>
      <c r="VXK21"/>
      <c r="VXL21"/>
      <c r="VXM21"/>
      <c r="VXN21"/>
      <c r="VXO21"/>
      <c r="VXP21"/>
      <c r="VXQ21"/>
      <c r="VXR21"/>
      <c r="VXS21"/>
      <c r="VXT21"/>
      <c r="VXU21"/>
      <c r="VXV21"/>
      <c r="VXW21"/>
      <c r="VXX21"/>
      <c r="VXY21"/>
      <c r="VXZ21"/>
      <c r="VYA21"/>
      <c r="VYB21"/>
      <c r="VYC21"/>
      <c r="VYD21"/>
      <c r="VYE21"/>
      <c r="VYF21"/>
      <c r="VYG21"/>
      <c r="VYH21"/>
      <c r="VYI21"/>
      <c r="VYJ21"/>
      <c r="VYK21"/>
      <c r="VYL21"/>
      <c r="VYM21"/>
      <c r="VYN21"/>
      <c r="VYO21"/>
      <c r="VYP21"/>
      <c r="VYQ21"/>
      <c r="VYR21"/>
      <c r="VYS21"/>
      <c r="VYT21"/>
      <c r="VYU21"/>
      <c r="VYV21"/>
      <c r="VYW21"/>
      <c r="VYX21"/>
      <c r="VYY21"/>
      <c r="VYZ21"/>
      <c r="VZA21"/>
      <c r="VZB21"/>
      <c r="VZC21"/>
      <c r="VZD21"/>
      <c r="VZE21"/>
      <c r="VZF21"/>
      <c r="VZG21"/>
      <c r="VZH21"/>
      <c r="VZI21"/>
      <c r="VZJ21"/>
      <c r="VZK21"/>
      <c r="VZL21"/>
      <c r="VZM21"/>
      <c r="VZN21"/>
      <c r="VZO21"/>
      <c r="VZP21"/>
      <c r="VZQ21"/>
      <c r="VZR21"/>
      <c r="VZS21"/>
      <c r="VZT21"/>
      <c r="VZU21"/>
      <c r="VZV21"/>
      <c r="VZW21"/>
      <c r="VZX21"/>
      <c r="VZY21"/>
      <c r="VZZ21"/>
      <c r="WAA21"/>
      <c r="WAB21"/>
      <c r="WAC21"/>
      <c r="WAD21"/>
      <c r="WAE21"/>
      <c r="WAF21"/>
      <c r="WAG21"/>
      <c r="WAH21"/>
      <c r="WAI21"/>
      <c r="WAJ21"/>
      <c r="WAK21"/>
      <c r="WAL21"/>
      <c r="WAM21"/>
      <c r="WAN21"/>
      <c r="WAO21"/>
      <c r="WAP21"/>
      <c r="WAQ21"/>
      <c r="WAR21"/>
      <c r="WAS21"/>
      <c r="WAT21"/>
      <c r="WAU21"/>
      <c r="WAV21"/>
      <c r="WAW21"/>
      <c r="WAX21"/>
      <c r="WAY21"/>
      <c r="WAZ21"/>
      <c r="WBA21"/>
      <c r="WBB21"/>
      <c r="WBC21"/>
      <c r="WBD21"/>
      <c r="WBE21"/>
      <c r="WBF21"/>
      <c r="WBG21"/>
      <c r="WBH21"/>
      <c r="WBI21"/>
      <c r="WBJ21"/>
      <c r="WBK21"/>
      <c r="WBL21"/>
      <c r="WBM21"/>
      <c r="WBN21"/>
      <c r="WBO21"/>
      <c r="WBP21"/>
      <c r="WBQ21"/>
      <c r="WBR21"/>
      <c r="WBS21"/>
      <c r="WBT21"/>
      <c r="WBU21"/>
      <c r="WBV21"/>
      <c r="WBW21"/>
      <c r="WBX21"/>
      <c r="WBY21"/>
      <c r="WBZ21"/>
      <c r="WCA21"/>
      <c r="WCB21"/>
      <c r="WCC21"/>
      <c r="WCD21"/>
      <c r="WCE21"/>
      <c r="WCF21"/>
      <c r="WCG21"/>
      <c r="WCH21"/>
      <c r="WCI21"/>
      <c r="WCJ21"/>
      <c r="WCK21"/>
      <c r="WCL21"/>
      <c r="WCM21"/>
      <c r="WCN21"/>
      <c r="WCO21"/>
      <c r="WCP21"/>
      <c r="WCQ21"/>
      <c r="WCR21"/>
      <c r="WCS21"/>
      <c r="WCT21"/>
      <c r="WCU21"/>
      <c r="WCV21"/>
      <c r="WCW21"/>
      <c r="WCX21"/>
      <c r="WCY21"/>
      <c r="WCZ21"/>
      <c r="WDA21"/>
      <c r="WDB21"/>
      <c r="WDC21"/>
      <c r="WDD21"/>
      <c r="WDE21"/>
      <c r="WDF21"/>
      <c r="WDG21"/>
      <c r="WDH21"/>
      <c r="WDI21"/>
      <c r="WDJ21"/>
      <c r="WDK21"/>
      <c r="WDL21"/>
      <c r="WDM21"/>
      <c r="WDN21"/>
      <c r="WDO21"/>
      <c r="WDP21"/>
      <c r="WDQ21"/>
      <c r="WDR21"/>
      <c r="WDS21"/>
      <c r="WDT21"/>
      <c r="WDU21"/>
      <c r="WDV21"/>
      <c r="WDW21"/>
      <c r="WDX21"/>
      <c r="WDY21"/>
      <c r="WDZ21"/>
      <c r="WEA21"/>
      <c r="WEB21"/>
      <c r="WEC21"/>
      <c r="WED21"/>
      <c r="WEE21"/>
      <c r="WEF21"/>
      <c r="WEG21"/>
      <c r="WEH21"/>
      <c r="WEI21"/>
      <c r="WEJ21"/>
      <c r="WEK21"/>
      <c r="WEL21"/>
      <c r="WEM21"/>
      <c r="WEN21"/>
      <c r="WEO21"/>
      <c r="WEP21"/>
      <c r="WEQ21"/>
      <c r="WER21"/>
      <c r="WES21"/>
      <c r="WET21"/>
      <c r="WEU21"/>
      <c r="WEV21"/>
      <c r="WEW21"/>
      <c r="WEX21"/>
      <c r="WEY21"/>
      <c r="WEZ21"/>
      <c r="WFA21"/>
      <c r="WFB21"/>
      <c r="WFC21"/>
      <c r="WFD21"/>
      <c r="WFE21"/>
      <c r="WFF21"/>
      <c r="WFG21"/>
      <c r="WFH21"/>
      <c r="WFI21"/>
      <c r="WFJ21"/>
      <c r="WFK21"/>
      <c r="WFL21"/>
      <c r="WFM21"/>
      <c r="WFN21"/>
      <c r="WFO21"/>
      <c r="WFP21"/>
      <c r="WFQ21"/>
      <c r="WFR21"/>
      <c r="WFS21"/>
      <c r="WFT21"/>
      <c r="WFU21"/>
      <c r="WFV21"/>
      <c r="WFW21"/>
      <c r="WFX21"/>
      <c r="WFY21"/>
      <c r="WFZ21"/>
      <c r="WGA21"/>
      <c r="WGB21"/>
      <c r="WGC21"/>
      <c r="WGD21"/>
      <c r="WGE21"/>
      <c r="WGF21"/>
      <c r="WGG21"/>
      <c r="WGH21"/>
      <c r="WGI21"/>
      <c r="WGJ21"/>
      <c r="WGK21"/>
      <c r="WGL21"/>
      <c r="WGM21"/>
      <c r="WGN21"/>
      <c r="WGO21"/>
      <c r="WGP21"/>
      <c r="WGQ21"/>
      <c r="WGR21"/>
      <c r="WGS21"/>
      <c r="WGT21"/>
      <c r="WGU21"/>
      <c r="WGV21"/>
      <c r="WGW21"/>
      <c r="WGX21"/>
      <c r="WGY21"/>
      <c r="WGZ21"/>
      <c r="WHA21"/>
      <c r="WHB21"/>
      <c r="WHC21"/>
      <c r="WHD21"/>
      <c r="WHE21"/>
      <c r="WHF21"/>
      <c r="WHG21"/>
      <c r="WHH21"/>
      <c r="WHI21"/>
      <c r="WHJ21"/>
      <c r="WHK21"/>
      <c r="WHL21"/>
      <c r="WHM21"/>
      <c r="WHN21"/>
      <c r="WHO21"/>
      <c r="WHP21"/>
      <c r="WHQ21"/>
      <c r="WHR21"/>
      <c r="WHS21"/>
      <c r="WHT21"/>
      <c r="WHU21"/>
      <c r="WHV21"/>
      <c r="WHW21"/>
      <c r="WHX21"/>
      <c r="WHY21"/>
      <c r="WHZ21"/>
      <c r="WIA21"/>
      <c r="WIB21"/>
      <c r="WIC21"/>
      <c r="WID21"/>
      <c r="WIE21"/>
      <c r="WIF21"/>
      <c r="WIG21"/>
      <c r="WIH21"/>
      <c r="WII21"/>
      <c r="WIJ21"/>
      <c r="WIK21"/>
      <c r="WIL21"/>
      <c r="WIM21"/>
      <c r="WIN21"/>
      <c r="WIO21"/>
      <c r="WIP21"/>
      <c r="WIQ21"/>
      <c r="WIR21"/>
      <c r="WIS21"/>
      <c r="WIT21"/>
      <c r="WIU21"/>
      <c r="WIV21"/>
      <c r="WIW21"/>
      <c r="WIX21"/>
      <c r="WIY21"/>
      <c r="WIZ21"/>
      <c r="WJA21"/>
      <c r="WJB21"/>
      <c r="WJC21"/>
      <c r="WJD21"/>
      <c r="WJE21"/>
      <c r="WJF21"/>
      <c r="WJG21"/>
      <c r="WJH21"/>
      <c r="WJI21"/>
      <c r="WJJ21"/>
      <c r="WJK21"/>
      <c r="WJL21"/>
      <c r="WJM21"/>
      <c r="WJN21"/>
      <c r="WJO21"/>
      <c r="WJP21"/>
      <c r="WJQ21"/>
      <c r="WJR21"/>
      <c r="WJS21"/>
      <c r="WJT21"/>
      <c r="WJU21"/>
      <c r="WJV21"/>
      <c r="WJW21"/>
      <c r="WJX21"/>
      <c r="WJY21"/>
      <c r="WJZ21"/>
      <c r="WKA21"/>
      <c r="WKB21"/>
      <c r="WKC21"/>
      <c r="WKD21"/>
      <c r="WKE21"/>
      <c r="WKF21"/>
      <c r="WKG21"/>
      <c r="WKH21"/>
      <c r="WKI21"/>
      <c r="WKJ21"/>
      <c r="WKK21"/>
      <c r="WKL21"/>
      <c r="WKM21"/>
      <c r="WKN21"/>
      <c r="WKO21"/>
      <c r="WKP21"/>
      <c r="WKQ21"/>
      <c r="WKR21"/>
      <c r="WKS21"/>
      <c r="WKT21"/>
      <c r="WKU21"/>
      <c r="WKV21"/>
      <c r="WKW21"/>
      <c r="WKX21"/>
      <c r="WKY21"/>
      <c r="WKZ21"/>
      <c r="WLA21"/>
      <c r="WLB21"/>
      <c r="WLC21"/>
      <c r="WLD21"/>
      <c r="WLE21"/>
      <c r="WLF21"/>
      <c r="WLG21"/>
      <c r="WLH21"/>
      <c r="WLI21"/>
      <c r="WLJ21"/>
      <c r="WLK21"/>
      <c r="WLL21"/>
      <c r="WLM21"/>
      <c r="WLN21"/>
      <c r="WLO21"/>
      <c r="WLP21"/>
      <c r="WLQ21"/>
      <c r="WLR21"/>
      <c r="WLS21"/>
      <c r="WLT21"/>
      <c r="WLU21"/>
      <c r="WLV21"/>
      <c r="WLW21"/>
      <c r="WLX21"/>
      <c r="WLY21"/>
      <c r="WLZ21"/>
      <c r="WMA21"/>
      <c r="WMB21"/>
      <c r="WMC21"/>
      <c r="WMD21"/>
      <c r="WME21"/>
      <c r="WMF21"/>
      <c r="WMG21"/>
      <c r="WMH21"/>
      <c r="WMI21"/>
      <c r="WMJ21"/>
      <c r="WMK21"/>
      <c r="WML21"/>
      <c r="WMM21"/>
      <c r="WMN21"/>
      <c r="WMO21"/>
      <c r="WMP21"/>
      <c r="WMQ21"/>
      <c r="WMR21"/>
      <c r="WMS21"/>
      <c r="WMT21"/>
      <c r="WMU21"/>
      <c r="WMV21"/>
      <c r="WMW21"/>
      <c r="WMX21"/>
      <c r="WMY21"/>
      <c r="WMZ21"/>
      <c r="WNA21"/>
      <c r="WNB21"/>
      <c r="WNC21"/>
      <c r="WND21"/>
      <c r="WNE21"/>
      <c r="WNF21"/>
      <c r="WNG21"/>
      <c r="WNH21"/>
      <c r="WNI21"/>
      <c r="WNJ21"/>
      <c r="WNK21"/>
      <c r="WNL21"/>
      <c r="WNM21"/>
      <c r="WNN21"/>
      <c r="WNO21"/>
      <c r="WNP21"/>
      <c r="WNQ21"/>
      <c r="WNR21"/>
      <c r="WNS21"/>
      <c r="WNT21"/>
      <c r="WNU21"/>
      <c r="WNV21"/>
      <c r="WNW21"/>
      <c r="WNX21"/>
      <c r="WNY21"/>
      <c r="WNZ21"/>
      <c r="WOA21"/>
      <c r="WOB21"/>
      <c r="WOC21"/>
      <c r="WOD21"/>
      <c r="WOE21"/>
      <c r="WOF21"/>
      <c r="WOG21"/>
      <c r="WOH21"/>
      <c r="WOI21"/>
      <c r="WOJ21"/>
      <c r="WOK21"/>
      <c r="WOL21"/>
      <c r="WOM21"/>
      <c r="WON21"/>
      <c r="WOO21"/>
      <c r="WOP21"/>
      <c r="WOQ21"/>
      <c r="WOR21"/>
      <c r="WOS21"/>
      <c r="WOT21"/>
      <c r="WOU21"/>
      <c r="WOV21"/>
      <c r="WOW21"/>
      <c r="WOX21"/>
      <c r="WOY21"/>
      <c r="WOZ21"/>
      <c r="WPA21"/>
      <c r="WPB21"/>
      <c r="WPC21"/>
      <c r="WPD21"/>
      <c r="WPE21"/>
      <c r="WPF21"/>
      <c r="WPG21"/>
      <c r="WPH21"/>
      <c r="WPI21"/>
      <c r="WPJ21"/>
      <c r="WPK21"/>
      <c r="WPL21"/>
      <c r="WPM21"/>
      <c r="WPN21"/>
      <c r="WPO21"/>
      <c r="WPP21"/>
      <c r="WPQ21"/>
      <c r="WPR21"/>
      <c r="WPS21"/>
      <c r="WPT21"/>
      <c r="WPU21"/>
      <c r="WPV21"/>
      <c r="WPW21"/>
      <c r="WPX21"/>
      <c r="WPY21"/>
      <c r="WPZ21"/>
      <c r="WQA21"/>
      <c r="WQB21"/>
      <c r="WQC21"/>
      <c r="WQD21"/>
      <c r="WQE21"/>
      <c r="WQF21"/>
      <c r="WQG21"/>
      <c r="WQH21"/>
      <c r="WQI21"/>
      <c r="WQJ21"/>
      <c r="WQK21"/>
      <c r="WQL21"/>
      <c r="WQM21"/>
      <c r="WQN21"/>
      <c r="WQO21"/>
      <c r="WQP21"/>
      <c r="WQQ21"/>
      <c r="WQR21"/>
      <c r="WQS21"/>
      <c r="WQT21"/>
      <c r="WQU21"/>
      <c r="WQV21"/>
      <c r="WQW21"/>
      <c r="WQX21"/>
      <c r="WQY21"/>
      <c r="WQZ21"/>
      <c r="WRA21"/>
      <c r="WRB21"/>
      <c r="WRC21"/>
      <c r="WRD21"/>
      <c r="WRE21"/>
      <c r="WRF21"/>
      <c r="WRG21"/>
      <c r="WRH21"/>
      <c r="WRI21"/>
      <c r="WRJ21"/>
      <c r="WRK21"/>
      <c r="WRL21"/>
      <c r="WRM21"/>
      <c r="WRN21"/>
      <c r="WRO21"/>
      <c r="WRP21"/>
      <c r="WRQ21"/>
      <c r="WRR21"/>
      <c r="WRS21"/>
      <c r="WRT21"/>
      <c r="WRU21"/>
      <c r="WRV21"/>
      <c r="WRW21"/>
      <c r="WRX21"/>
      <c r="WRY21"/>
      <c r="WRZ21"/>
      <c r="WSA21"/>
      <c r="WSB21"/>
      <c r="WSC21"/>
      <c r="WSD21"/>
      <c r="WSE21"/>
      <c r="WSF21"/>
      <c r="WSG21"/>
      <c r="WSH21"/>
      <c r="WSI21"/>
      <c r="WSJ21"/>
      <c r="WSK21"/>
      <c r="WSL21"/>
      <c r="WSM21"/>
      <c r="WSN21"/>
      <c r="WSO21"/>
      <c r="WSP21"/>
      <c r="WSQ21"/>
      <c r="WSR21"/>
      <c r="WSS21"/>
      <c r="WST21"/>
      <c r="WSU21"/>
      <c r="WSV21"/>
      <c r="WSW21"/>
      <c r="WSX21"/>
      <c r="WSY21"/>
      <c r="WSZ21"/>
      <c r="WTA21"/>
      <c r="WTB21"/>
      <c r="WTC21"/>
      <c r="WTD21"/>
      <c r="WTE21"/>
      <c r="WTF21"/>
      <c r="WTG21"/>
      <c r="WTH21"/>
      <c r="WTI21"/>
      <c r="WTJ21"/>
      <c r="WTK21"/>
      <c r="WTL21"/>
      <c r="WTM21"/>
      <c r="WTN21"/>
      <c r="WTO21"/>
      <c r="WTP21"/>
      <c r="WTQ21"/>
      <c r="WTR21"/>
      <c r="WTS21"/>
      <c r="WTT21"/>
      <c r="WTU21"/>
      <c r="WTV21"/>
      <c r="WTW21"/>
      <c r="WTX21"/>
      <c r="WTY21"/>
      <c r="WTZ21"/>
      <c r="WUA21"/>
      <c r="WUB21"/>
      <c r="WUC21"/>
      <c r="WUD21"/>
      <c r="WUE21"/>
      <c r="WUF21"/>
      <c r="WUG21"/>
      <c r="WUH21"/>
      <c r="WUI21"/>
      <c r="WUJ21"/>
      <c r="WUK21"/>
      <c r="WUL21"/>
      <c r="WUM21"/>
      <c r="WUN21"/>
      <c r="WUO21"/>
      <c r="WUP21"/>
      <c r="WUQ21"/>
      <c r="WUR21"/>
      <c r="WUS21"/>
      <c r="WUT21"/>
      <c r="WUU21"/>
      <c r="WUV21"/>
      <c r="WUW21"/>
      <c r="WUX21"/>
      <c r="WUY21"/>
      <c r="WUZ21"/>
      <c r="WVA21"/>
      <c r="WVB21"/>
      <c r="WVC21"/>
      <c r="WVD21"/>
      <c r="WVE21"/>
      <c r="WVF21"/>
      <c r="WVG21"/>
      <c r="WVH21"/>
      <c r="WVI21"/>
      <c r="WVJ21"/>
      <c r="WVK21"/>
      <c r="WVL21"/>
      <c r="WVM21"/>
      <c r="WVN21"/>
      <c r="WVO21"/>
      <c r="WVP21"/>
      <c r="WVQ21"/>
      <c r="WVR21"/>
      <c r="WVS21"/>
      <c r="WVT21"/>
      <c r="WVU21"/>
      <c r="WVV21"/>
      <c r="WVW21"/>
      <c r="WVX21"/>
      <c r="WVY21"/>
      <c r="WVZ21"/>
      <c r="WWA21"/>
      <c r="WWB21"/>
      <c r="WWC21"/>
      <c r="WWD21"/>
      <c r="WWE21"/>
      <c r="WWF21"/>
      <c r="WWG21"/>
      <c r="WWH21"/>
      <c r="WWI21"/>
      <c r="WWJ21"/>
      <c r="WWK21"/>
      <c r="WWL21"/>
      <c r="WWM21"/>
      <c r="WWN21"/>
      <c r="WWO21"/>
      <c r="WWP21"/>
      <c r="WWQ21"/>
      <c r="WWR21"/>
      <c r="WWS21"/>
      <c r="WWT21"/>
      <c r="WWU21"/>
      <c r="WWV21"/>
      <c r="WWW21"/>
      <c r="WWX21"/>
      <c r="WWY21"/>
      <c r="WWZ21"/>
      <c r="WXA21"/>
      <c r="WXB21"/>
      <c r="WXC21"/>
      <c r="WXD21"/>
      <c r="WXE21"/>
      <c r="WXF21"/>
      <c r="WXG21"/>
      <c r="WXH21"/>
      <c r="WXI21"/>
      <c r="WXJ21"/>
      <c r="WXK21"/>
      <c r="WXL21"/>
      <c r="WXM21"/>
      <c r="WXN21"/>
      <c r="WXO21"/>
      <c r="WXP21"/>
      <c r="WXQ21"/>
      <c r="WXR21"/>
      <c r="WXS21"/>
      <c r="WXT21"/>
      <c r="WXU21"/>
      <c r="WXV21"/>
      <c r="WXW21"/>
      <c r="WXX21"/>
      <c r="WXY21"/>
      <c r="WXZ21"/>
      <c r="WYA21"/>
      <c r="WYB21"/>
      <c r="WYC21"/>
      <c r="WYD21"/>
      <c r="WYE21"/>
      <c r="WYF21"/>
      <c r="WYG21"/>
      <c r="WYH21"/>
      <c r="WYI21"/>
      <c r="WYJ21"/>
      <c r="WYK21"/>
      <c r="WYL21"/>
      <c r="WYM21"/>
      <c r="WYN21"/>
      <c r="WYO21"/>
      <c r="WYP21"/>
      <c r="WYQ21"/>
      <c r="WYR21"/>
      <c r="WYS21"/>
      <c r="WYT21"/>
      <c r="WYU21"/>
      <c r="WYV21"/>
      <c r="WYW21"/>
      <c r="WYX21"/>
      <c r="WYY21"/>
      <c r="WYZ21"/>
      <c r="WZA21"/>
      <c r="WZB21"/>
      <c r="WZC21"/>
      <c r="WZD21"/>
      <c r="WZE21"/>
      <c r="WZF21"/>
      <c r="WZG21"/>
      <c r="WZH21"/>
      <c r="WZI21"/>
      <c r="WZJ21"/>
      <c r="WZK21"/>
      <c r="WZL21"/>
      <c r="WZM21"/>
      <c r="WZN21"/>
      <c r="WZO21"/>
      <c r="WZP21"/>
      <c r="WZQ21"/>
      <c r="WZR21"/>
      <c r="WZS21"/>
      <c r="WZT21"/>
      <c r="WZU21"/>
      <c r="WZV21"/>
      <c r="WZW21"/>
      <c r="WZX21"/>
      <c r="WZY21"/>
      <c r="WZZ21"/>
      <c r="XAA21"/>
      <c r="XAB21"/>
      <c r="XAC21"/>
      <c r="XAD21"/>
      <c r="XAE21"/>
      <c r="XAF21"/>
      <c r="XAG21"/>
      <c r="XAH21"/>
      <c r="XAI21"/>
      <c r="XAJ21"/>
      <c r="XAK21"/>
      <c r="XAL21"/>
      <c r="XAM21"/>
      <c r="XAN21"/>
      <c r="XAO21"/>
      <c r="XAP21"/>
      <c r="XAQ21"/>
      <c r="XAR21"/>
      <c r="XAS21"/>
      <c r="XAT21"/>
      <c r="XAU21"/>
      <c r="XAV21"/>
      <c r="XAW21"/>
      <c r="XAX21"/>
      <c r="XAY21"/>
      <c r="XAZ21"/>
      <c r="XBA21"/>
      <c r="XBB21"/>
      <c r="XBC21"/>
      <c r="XBD21"/>
      <c r="XBE21"/>
      <c r="XBF21"/>
      <c r="XBG21"/>
      <c r="XBH21"/>
      <c r="XBI21"/>
      <c r="XBJ21"/>
      <c r="XBK21"/>
      <c r="XBL21"/>
      <c r="XBM21"/>
      <c r="XBN21"/>
      <c r="XBO21"/>
      <c r="XBP21"/>
      <c r="XBQ21"/>
      <c r="XBR21"/>
      <c r="XBS21"/>
      <c r="XBT21"/>
      <c r="XBU21"/>
      <c r="XBV21"/>
      <c r="XBW21"/>
      <c r="XBX21"/>
      <c r="XBY21"/>
      <c r="XBZ21"/>
      <c r="XCA21"/>
      <c r="XCB21"/>
      <c r="XCC21"/>
      <c r="XCD21"/>
      <c r="XCE21"/>
      <c r="XCF21"/>
      <c r="XCG21"/>
      <c r="XCH21"/>
      <c r="XCI21"/>
      <c r="XCJ21"/>
      <c r="XCK21"/>
      <c r="XCL21"/>
      <c r="XCM21"/>
      <c r="XCN21"/>
      <c r="XCO21"/>
      <c r="XCP21"/>
      <c r="XCQ21"/>
      <c r="XCR21"/>
      <c r="XCS21"/>
      <c r="XCT21"/>
      <c r="XCU21"/>
      <c r="XCV21"/>
      <c r="XCW21"/>
      <c r="XCX21"/>
      <c r="XCY21"/>
      <c r="XCZ21"/>
      <c r="XDA21"/>
      <c r="XDB21"/>
      <c r="XDC21"/>
      <c r="XDD21"/>
      <c r="XDE21"/>
      <c r="XDF21"/>
      <c r="XDG21"/>
      <c r="XDH21"/>
      <c r="XDI21"/>
      <c r="XDJ21"/>
      <c r="XDK21"/>
      <c r="XDL21"/>
      <c r="XDM21"/>
      <c r="XDN21"/>
      <c r="XDO21"/>
      <c r="XDP21"/>
      <c r="XDQ21"/>
      <c r="XDR21"/>
      <c r="XDS21"/>
      <c r="XDT21"/>
      <c r="XDU21"/>
      <c r="XDV21"/>
      <c r="XDW21"/>
      <c r="XDX21"/>
      <c r="XDY21"/>
      <c r="XDZ21"/>
      <c r="XEA21"/>
      <c r="XEB21"/>
      <c r="XEC21"/>
      <c r="XED21"/>
      <c r="XEE21"/>
      <c r="XEF21"/>
      <c r="XEG21"/>
      <c r="XEH21"/>
      <c r="XEI21"/>
      <c r="XEJ21"/>
      <c r="XEK21"/>
      <c r="XEL21"/>
      <c r="XEM21"/>
      <c r="XEN21"/>
      <c r="XEO21"/>
      <c r="XEP21"/>
      <c r="XEQ21"/>
      <c r="XER21"/>
      <c r="XES21"/>
      <c r="XET21"/>
      <c r="XEU21"/>
      <c r="XEV21"/>
      <c r="XEW21"/>
      <c r="XEX21"/>
      <c r="XEY21"/>
      <c r="XEZ21"/>
      <c r="XFA21"/>
    </row>
    <row r="22" spans="1:16381" s="1" customFormat="1" ht="90">
      <c r="A22" s="556" t="str">
        <f t="array" ref="A22">INDEX(CO_indicators_list[], SMALL(IF(CO_Indic_List='1_Entry_Table'!$B$16,ROW(CO_Indic_List)-7),ROWS(A$6:A22)),2)</f>
        <v>Output 1.4</v>
      </c>
      <c r="B22" s="530" t="str">
        <f>IF(ISERROR(VLOOKUP(A22,FillHome_OO[],3,FALSE))=TRUE,,VLOOKUP(A22,FillHome_OO[],3,FALSE))</f>
        <v>1.4 - Access to inclusive and equitable child protection services enhanced</v>
      </c>
      <c r="C22" s="530">
        <f>Monitoring_Table!C22</f>
        <v>0</v>
      </c>
      <c r="D22" s="530" t="str">
        <f>VLOOKUP(ShadowTable[[#This Row],[indicators]],Tablo_MonitoringTable[],2,FALSE)</f>
        <v>Indicator 1.4.3</v>
      </c>
      <c r="E22" s="208" t="str">
        <f t="array" ref="E22">INDEX(CO_indicators_list[], SMALL(IF(CO_Indic_List='1_Entry_Table'!$B$16,ROW(CO_Indic_List)-7),ROWS(E$6:E22)),8)</f>
        <v>1.4.3 - A national multi-stakeholder communication for development strategy to prevent and fight child sexual abuse and exploitation is designed and implemented</v>
      </c>
      <c r="F22" s="526">
        <f>IF(ISERROR(VLOOKUP(ShadowTable[[#This Row],[indicators]],Tablo_MonitoringTable[],3,FALSE))=TRUE,,VLOOKUP(ShadowTable[[#This Row],[indicators]],Tablo_MonitoringTable[],3,FALSE))</f>
        <v>0</v>
      </c>
      <c r="G22" s="526">
        <f>VLOOKUP(ShadowTable[[#This Row],[indicators]],Tablo_MonitoringTable[],4,FALSE)</f>
        <v>0</v>
      </c>
      <c r="H22" s="526">
        <f>VLOOKUP(ShadowTable[[#This Row],[indicators]],Tablo_MonitoringTable[],5,FALSE)</f>
        <v>0</v>
      </c>
      <c r="I22" s="526">
        <f>VLOOKUP(ShadowTable[[#This Row],[indicators]],Tablo_MonitoringTable[],6,FALSE)</f>
        <v>0</v>
      </c>
      <c r="J22" s="526">
        <f>VLOOKUP(ShadowTable[[#This Row],[indicators]],Tablo_MonitoringTable[],7,FALSE)</f>
        <v>0</v>
      </c>
      <c r="K22" s="526">
        <f>VLOOKUP(ShadowTable[[#This Row],[indicators]],Tablo_MonitoringTable[],8,FALSE)</f>
        <v>0</v>
      </c>
      <c r="L22" s="526">
        <f>VLOOKUP(ShadowTable[[#This Row],[indicators]],Tablo_MonitoringTable[],10,FALSE)</f>
        <v>0</v>
      </c>
      <c r="M22" s="526">
        <f>VLOOKUP(ShadowTable[[#This Row],[indicators]],Tablo_MonitoringTable[],11,FALSE)</f>
        <v>0</v>
      </c>
      <c r="N22" s="526">
        <f>VLOOKUP(ShadowTable[[#This Row],[indicators]],Tablo_MonitoringTable[],13,FALSE)</f>
        <v>0</v>
      </c>
      <c r="O22" s="526">
        <f>VLOOKUP(ShadowTable[[#This Row],[indicators]],Tablo_MonitoringTable[],14,FALSE)</f>
        <v>0</v>
      </c>
      <c r="P22" s="526">
        <f>VLOOKUP(ShadowTable[[#This Row],[indicators]],Tablo_MonitoringTable[],16,FALSE)</f>
        <v>0</v>
      </c>
      <c r="Q22" s="526">
        <f>VLOOKUP(ShadowTable[[#This Row],[indicators]],Tablo_MonitoringTable[],17,FALSE)</f>
        <v>0</v>
      </c>
      <c r="R22" s="526">
        <f>VLOOKUP(ShadowTable[[#This Row],[indicators]],Tablo_MonitoringTable[],19,FALSE)</f>
        <v>0</v>
      </c>
      <c r="S22" s="526">
        <f>VLOOKUP(ShadowTable[[#This Row],[indicators]],Tablo_MonitoringTable[],20,FALSE)</f>
        <v>0</v>
      </c>
      <c r="T22" s="526">
        <f>VLOOKUP(ShadowTable[[#This Row],[indicators]],Tablo_MonitoringTable[],22,FALSE)</f>
        <v>0</v>
      </c>
      <c r="U22" s="526">
        <f>VLOOKUP(ShadowTable[[#This Row],[indicators]],Tablo_MonitoringTable[],23,FALSE)</f>
        <v>0</v>
      </c>
      <c r="V22" s="225">
        <f>VLOOKUP(ShadowTable[[#This Row],[indicators]],Tablo_MonitoringTable[],25,FALSE)</f>
        <v>0</v>
      </c>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c r="IW22"/>
      <c r="IX22"/>
      <c r="IY22"/>
      <c r="IZ22"/>
      <c r="JA22"/>
      <c r="JB22"/>
      <c r="JC22"/>
      <c r="JD22"/>
      <c r="JE22"/>
      <c r="JF22"/>
      <c r="JG22"/>
      <c r="JH22"/>
      <c r="JI22"/>
      <c r="JJ22"/>
      <c r="JK22"/>
      <c r="JL22"/>
      <c r="JM22"/>
      <c r="JN22"/>
      <c r="JO22"/>
      <c r="JP22"/>
      <c r="JQ22"/>
      <c r="JR22"/>
      <c r="JS22"/>
      <c r="JT22"/>
      <c r="JU22"/>
      <c r="JV22"/>
      <c r="JW22"/>
      <c r="JX22"/>
      <c r="JY22"/>
      <c r="JZ22"/>
      <c r="KA22"/>
      <c r="KB22"/>
      <c r="KC22"/>
      <c r="KD22"/>
      <c r="KE22"/>
      <c r="KF22"/>
      <c r="KG22"/>
      <c r="KH22"/>
      <c r="KI22"/>
      <c r="KJ22"/>
      <c r="KK22"/>
      <c r="KL22"/>
      <c r="KM22"/>
      <c r="KN22"/>
      <c r="KO22"/>
      <c r="KP22"/>
      <c r="KQ22"/>
      <c r="KR22"/>
      <c r="KS22"/>
      <c r="KT22"/>
      <c r="KU22"/>
      <c r="KV22"/>
      <c r="KW22"/>
      <c r="KX22"/>
      <c r="KY22"/>
      <c r="KZ22"/>
      <c r="LA22"/>
      <c r="LB22"/>
      <c r="LC22"/>
      <c r="LD22"/>
      <c r="LE22"/>
      <c r="LF22"/>
      <c r="LG22"/>
      <c r="LH22"/>
      <c r="LI22"/>
      <c r="LJ22"/>
      <c r="LK22"/>
      <c r="LL22"/>
      <c r="LM22"/>
      <c r="LN22"/>
      <c r="LO22"/>
      <c r="LP22"/>
      <c r="LQ22"/>
      <c r="LR22"/>
      <c r="LS22"/>
      <c r="LT22"/>
      <c r="LU22"/>
      <c r="LV22"/>
      <c r="LW22"/>
      <c r="LX22"/>
      <c r="LY22"/>
      <c r="LZ22"/>
      <c r="MA22"/>
      <c r="MB22"/>
      <c r="MC22"/>
      <c r="MD22"/>
      <c r="ME22"/>
      <c r="MF22"/>
      <c r="MG22"/>
      <c r="MH22"/>
      <c r="MI22"/>
      <c r="MJ22"/>
      <c r="MK22"/>
      <c r="ML22"/>
      <c r="MM22"/>
      <c r="MN22"/>
      <c r="MO22"/>
      <c r="MP22"/>
      <c r="MQ22"/>
      <c r="MR22"/>
      <c r="MS22"/>
      <c r="MT22"/>
      <c r="MU22"/>
      <c r="MV22"/>
      <c r="MW22"/>
      <c r="MX22"/>
      <c r="MY22"/>
      <c r="MZ22"/>
      <c r="NA22"/>
      <c r="NB22"/>
      <c r="NC22"/>
      <c r="ND22"/>
      <c r="NE22"/>
      <c r="NF22"/>
      <c r="NG22"/>
      <c r="NH22"/>
      <c r="NI22"/>
      <c r="NJ22"/>
      <c r="NK22"/>
      <c r="NL22"/>
      <c r="NM22"/>
      <c r="NN22"/>
      <c r="NO22"/>
      <c r="NP22"/>
      <c r="NQ22"/>
      <c r="NR22"/>
      <c r="NS22"/>
      <c r="NT22"/>
      <c r="NU22"/>
      <c r="NV22"/>
      <c r="NW22"/>
      <c r="NX22"/>
      <c r="NY22"/>
      <c r="NZ22"/>
      <c r="OA22"/>
      <c r="OB22"/>
      <c r="OC22"/>
      <c r="OD22"/>
      <c r="OE22"/>
      <c r="OF22"/>
      <c r="OG22"/>
      <c r="OH22"/>
      <c r="OI22"/>
      <c r="OJ22"/>
      <c r="OK22"/>
      <c r="OL22"/>
      <c r="OM22"/>
      <c r="ON22"/>
      <c r="OO22"/>
      <c r="OP22"/>
      <c r="OQ22"/>
      <c r="OR22"/>
      <c r="OS22"/>
      <c r="OT22"/>
      <c r="OU22"/>
      <c r="OV22"/>
      <c r="OW22"/>
      <c r="OX22"/>
      <c r="OY22"/>
      <c r="OZ22"/>
      <c r="PA22"/>
      <c r="PB22"/>
      <c r="PC22"/>
      <c r="PD22"/>
      <c r="PE22"/>
      <c r="PF22"/>
      <c r="PG22"/>
      <c r="PH22"/>
      <c r="PI22"/>
      <c r="PJ22"/>
      <c r="PK22"/>
      <c r="PL22"/>
      <c r="PM22"/>
      <c r="PN22"/>
      <c r="PO22"/>
      <c r="PP22"/>
      <c r="PQ22"/>
      <c r="PR22"/>
      <c r="PS22"/>
      <c r="PT22"/>
      <c r="PU22"/>
      <c r="PV22"/>
      <c r="PW22"/>
      <c r="PX22"/>
      <c r="PY22"/>
      <c r="PZ22"/>
      <c r="QA22"/>
      <c r="QB22"/>
      <c r="QC22"/>
      <c r="QD22"/>
      <c r="QE22"/>
      <c r="QF22"/>
      <c r="QG22"/>
      <c r="QH22"/>
      <c r="QI22"/>
      <c r="QJ22"/>
      <c r="QK22"/>
      <c r="QL22"/>
      <c r="QM22"/>
      <c r="QN22"/>
      <c r="QO22"/>
      <c r="QP22"/>
      <c r="QQ22"/>
      <c r="QR22"/>
      <c r="QS22"/>
      <c r="QT22"/>
      <c r="QU22"/>
      <c r="QV22"/>
      <c r="QW22"/>
      <c r="QX22"/>
      <c r="QY22"/>
      <c r="QZ22"/>
      <c r="RA22"/>
      <c r="RB22"/>
      <c r="RC22"/>
      <c r="RD22"/>
      <c r="RE22"/>
      <c r="RF22"/>
      <c r="RG22"/>
      <c r="RH22"/>
      <c r="RI22"/>
      <c r="RJ22"/>
      <c r="RK22"/>
      <c r="RL22"/>
      <c r="RM22"/>
      <c r="RN22"/>
      <c r="RO22"/>
      <c r="RP22"/>
      <c r="RQ22"/>
      <c r="RR22"/>
      <c r="RS22"/>
      <c r="RT22"/>
      <c r="RU22"/>
      <c r="RV22"/>
      <c r="RW22"/>
      <c r="RX22"/>
      <c r="RY22"/>
      <c r="RZ22"/>
      <c r="SA22"/>
      <c r="SB22"/>
      <c r="SC22"/>
      <c r="SD22"/>
      <c r="SE22"/>
      <c r="SF22"/>
      <c r="SG22"/>
      <c r="SH22"/>
      <c r="SI22"/>
      <c r="SJ22"/>
      <c r="SK22"/>
      <c r="SL22"/>
      <c r="SM22"/>
      <c r="SN22"/>
      <c r="SO22"/>
      <c r="SP22"/>
      <c r="SQ22"/>
      <c r="SR22"/>
      <c r="SS22"/>
      <c r="ST22"/>
      <c r="SU22"/>
      <c r="SV22"/>
      <c r="SW22"/>
      <c r="SX22"/>
      <c r="SY22"/>
      <c r="SZ22"/>
      <c r="TA22"/>
      <c r="TB22"/>
      <c r="TC22"/>
      <c r="TD22"/>
      <c r="TE22"/>
      <c r="TF22"/>
      <c r="TG22"/>
      <c r="TH22"/>
      <c r="TI22"/>
      <c r="TJ22"/>
      <c r="TK22"/>
      <c r="TL22"/>
      <c r="TM22"/>
      <c r="TN22"/>
      <c r="TO22"/>
      <c r="TP22"/>
      <c r="TQ22"/>
      <c r="TR22"/>
      <c r="TS22"/>
      <c r="TT22"/>
      <c r="TU22"/>
      <c r="TV22"/>
      <c r="TW22"/>
      <c r="TX22"/>
      <c r="TY22"/>
      <c r="TZ22"/>
      <c r="UA22"/>
      <c r="UB22"/>
      <c r="UC22"/>
      <c r="UD22"/>
      <c r="UE22"/>
      <c r="UF22"/>
      <c r="UG22"/>
      <c r="UH22"/>
      <c r="UI22"/>
      <c r="UJ22"/>
      <c r="UK22"/>
      <c r="UL22"/>
      <c r="UM22"/>
      <c r="UN22"/>
      <c r="UO22"/>
      <c r="UP22"/>
      <c r="UQ22"/>
      <c r="UR22"/>
      <c r="US22"/>
      <c r="UT22"/>
      <c r="UU22"/>
      <c r="UV22"/>
      <c r="UW22"/>
      <c r="UX22"/>
      <c r="UY22"/>
      <c r="UZ22"/>
      <c r="VA22"/>
      <c r="VB22"/>
      <c r="VC22"/>
      <c r="VD22"/>
      <c r="VE22"/>
      <c r="VF22"/>
      <c r="VG22"/>
      <c r="VH22"/>
      <c r="VI22"/>
      <c r="VJ22"/>
      <c r="VK22"/>
      <c r="VL22"/>
      <c r="VM22"/>
      <c r="VN22"/>
      <c r="VO22"/>
      <c r="VP22"/>
      <c r="VQ22"/>
      <c r="VR22"/>
      <c r="VS22"/>
      <c r="VT22"/>
      <c r="VU22"/>
      <c r="VV22"/>
      <c r="VW22"/>
      <c r="VX22"/>
      <c r="VY22"/>
      <c r="VZ22"/>
      <c r="WA22"/>
      <c r="WB22"/>
      <c r="WC22"/>
      <c r="WD22"/>
      <c r="WE22"/>
      <c r="WF22"/>
      <c r="WG22"/>
      <c r="WH22"/>
      <c r="WI22"/>
      <c r="WJ22"/>
      <c r="WK22"/>
      <c r="WL22"/>
      <c r="WM22"/>
      <c r="WN22"/>
      <c r="WO22"/>
      <c r="WP22"/>
      <c r="WQ22"/>
      <c r="WR22"/>
      <c r="WS22"/>
      <c r="WT22"/>
      <c r="WU22"/>
      <c r="WV22"/>
      <c r="WW22"/>
      <c r="WX22"/>
      <c r="WY22"/>
      <c r="WZ22"/>
      <c r="XA22"/>
      <c r="XB22"/>
      <c r="XC22"/>
      <c r="XD22"/>
      <c r="XE22"/>
      <c r="XF22"/>
      <c r="XG22"/>
      <c r="XH22"/>
      <c r="XI22"/>
      <c r="XJ22"/>
      <c r="XK22"/>
      <c r="XL22"/>
      <c r="XM22"/>
      <c r="XN22"/>
      <c r="XO22"/>
      <c r="XP22"/>
      <c r="XQ22"/>
      <c r="XR22"/>
      <c r="XS22"/>
      <c r="XT22"/>
      <c r="XU22"/>
      <c r="XV22"/>
      <c r="XW22"/>
      <c r="XX22"/>
      <c r="XY22"/>
      <c r="XZ22"/>
      <c r="YA22"/>
      <c r="YB22"/>
      <c r="YC22"/>
      <c r="YD22"/>
      <c r="YE22"/>
      <c r="YF22"/>
      <c r="YG22"/>
      <c r="YH22"/>
      <c r="YI22"/>
      <c r="YJ22"/>
      <c r="YK22"/>
      <c r="YL22"/>
      <c r="YM22"/>
      <c r="YN22"/>
      <c r="YO22"/>
      <c r="YP22"/>
      <c r="YQ22"/>
      <c r="YR22"/>
      <c r="YS22"/>
      <c r="YT22"/>
      <c r="YU22"/>
      <c r="YV22"/>
      <c r="YW22"/>
      <c r="YX22"/>
      <c r="YY22"/>
      <c r="YZ22"/>
      <c r="ZA22"/>
      <c r="ZB22"/>
      <c r="ZC22"/>
      <c r="ZD22"/>
      <c r="ZE22"/>
      <c r="ZF22"/>
      <c r="ZG22"/>
      <c r="ZH22"/>
      <c r="ZI22"/>
      <c r="ZJ22"/>
      <c r="ZK22"/>
      <c r="ZL22"/>
      <c r="ZM22"/>
      <c r="ZN22"/>
      <c r="ZO22"/>
      <c r="ZP22"/>
      <c r="ZQ22"/>
      <c r="ZR22"/>
      <c r="ZS22"/>
      <c r="ZT22"/>
      <c r="ZU22"/>
      <c r="ZV22"/>
      <c r="ZW22"/>
      <c r="ZX22"/>
      <c r="ZY22"/>
      <c r="ZZ22"/>
      <c r="AAA22"/>
      <c r="AAB22"/>
      <c r="AAC22"/>
      <c r="AAD22"/>
      <c r="AAE22"/>
      <c r="AAF22"/>
      <c r="AAG22"/>
      <c r="AAH22"/>
      <c r="AAI22"/>
      <c r="AAJ22"/>
      <c r="AAK22"/>
      <c r="AAL22"/>
      <c r="AAM22"/>
      <c r="AAN22"/>
      <c r="AAO22"/>
      <c r="AAP22"/>
      <c r="AAQ22"/>
      <c r="AAR22"/>
      <c r="AAS22"/>
      <c r="AAT22"/>
      <c r="AAU22"/>
      <c r="AAV22"/>
      <c r="AAW22"/>
      <c r="AAX22"/>
      <c r="AAY22"/>
      <c r="AAZ22"/>
      <c r="ABA22"/>
      <c r="ABB22"/>
      <c r="ABC22"/>
      <c r="ABD22"/>
      <c r="ABE22"/>
      <c r="ABF22"/>
      <c r="ABG22"/>
      <c r="ABH22"/>
      <c r="ABI22"/>
      <c r="ABJ22"/>
      <c r="ABK22"/>
      <c r="ABL22"/>
      <c r="ABM22"/>
      <c r="ABN22"/>
      <c r="ABO22"/>
      <c r="ABP22"/>
      <c r="ABQ22"/>
      <c r="ABR22"/>
      <c r="ABS22"/>
      <c r="ABT22"/>
      <c r="ABU22"/>
      <c r="ABV22"/>
      <c r="ABW22"/>
      <c r="ABX22"/>
      <c r="ABY22"/>
      <c r="ABZ22"/>
      <c r="ACA22"/>
      <c r="ACB22"/>
      <c r="ACC22"/>
      <c r="ACD22"/>
      <c r="ACE22"/>
      <c r="ACF22"/>
      <c r="ACG22"/>
      <c r="ACH22"/>
      <c r="ACI22"/>
      <c r="ACJ22"/>
      <c r="ACK22"/>
      <c r="ACL22"/>
      <c r="ACM22"/>
      <c r="ACN22"/>
      <c r="ACO22"/>
      <c r="ACP22"/>
      <c r="ACQ22"/>
      <c r="ACR22"/>
      <c r="ACS22"/>
      <c r="ACT22"/>
      <c r="ACU22"/>
      <c r="ACV22"/>
      <c r="ACW22"/>
      <c r="ACX22"/>
      <c r="ACY22"/>
      <c r="ACZ22"/>
      <c r="ADA22"/>
      <c r="ADB22"/>
      <c r="ADC22"/>
      <c r="ADD22"/>
      <c r="ADE22"/>
      <c r="ADF22"/>
      <c r="ADG22"/>
      <c r="ADH22"/>
      <c r="ADI22"/>
      <c r="ADJ22"/>
      <c r="ADK22"/>
      <c r="ADL22"/>
      <c r="ADM22"/>
      <c r="ADN22"/>
      <c r="ADO22"/>
      <c r="ADP22"/>
      <c r="ADQ22"/>
      <c r="ADR22"/>
      <c r="ADS22"/>
      <c r="ADT22"/>
      <c r="ADU22"/>
      <c r="ADV22"/>
      <c r="ADW22"/>
      <c r="ADX22"/>
      <c r="ADY22"/>
      <c r="ADZ22"/>
      <c r="AEA22"/>
      <c r="AEB22"/>
      <c r="AEC22"/>
      <c r="AED22"/>
      <c r="AEE22"/>
      <c r="AEF22"/>
      <c r="AEG22"/>
      <c r="AEH22"/>
      <c r="AEI22"/>
      <c r="AEJ22"/>
      <c r="AEK22"/>
      <c r="AEL22"/>
      <c r="AEM22"/>
      <c r="AEN22"/>
      <c r="AEO22"/>
      <c r="AEP22"/>
      <c r="AEQ22"/>
      <c r="AER22"/>
      <c r="AES22"/>
      <c r="AET22"/>
      <c r="AEU22"/>
      <c r="AEV22"/>
      <c r="AEW22"/>
      <c r="AEX22"/>
      <c r="AEY22"/>
      <c r="AEZ22"/>
      <c r="AFA22"/>
      <c r="AFB22"/>
      <c r="AFC22"/>
      <c r="AFD22"/>
      <c r="AFE22"/>
      <c r="AFF22"/>
      <c r="AFG22"/>
      <c r="AFH22"/>
      <c r="AFI22"/>
      <c r="AFJ22"/>
      <c r="AFK22"/>
      <c r="AFL22"/>
      <c r="AFM22"/>
      <c r="AFN22"/>
      <c r="AFO22"/>
      <c r="AFP22"/>
      <c r="AFQ22"/>
      <c r="AFR22"/>
      <c r="AFS22"/>
      <c r="AFT22"/>
      <c r="AFU22"/>
      <c r="AFV22"/>
      <c r="AFW22"/>
      <c r="AFX22"/>
      <c r="AFY22"/>
      <c r="AFZ22"/>
      <c r="AGA22"/>
      <c r="AGB22"/>
      <c r="AGC22"/>
      <c r="AGD22"/>
      <c r="AGE22"/>
      <c r="AGF22"/>
      <c r="AGG22"/>
      <c r="AGH22"/>
      <c r="AGI22"/>
      <c r="AGJ22"/>
      <c r="AGK22"/>
      <c r="AGL22"/>
      <c r="AGM22"/>
      <c r="AGN22"/>
      <c r="AGO22"/>
      <c r="AGP22"/>
      <c r="AGQ22"/>
      <c r="AGR22"/>
      <c r="AGS22"/>
      <c r="AGT22"/>
      <c r="AGU22"/>
      <c r="AGV22"/>
      <c r="AGW22"/>
      <c r="AGX22"/>
      <c r="AGY22"/>
      <c r="AGZ22"/>
      <c r="AHA22"/>
      <c r="AHB22"/>
      <c r="AHC22"/>
      <c r="AHD22"/>
      <c r="AHE22"/>
      <c r="AHF22"/>
      <c r="AHG22"/>
      <c r="AHH22"/>
      <c r="AHI22"/>
      <c r="AHJ22"/>
      <c r="AHK22"/>
      <c r="AHL22"/>
      <c r="AHM22"/>
      <c r="AHN22"/>
      <c r="AHO22"/>
      <c r="AHP22"/>
      <c r="AHQ22"/>
      <c r="AHR22"/>
      <c r="AHS22"/>
      <c r="AHT22"/>
      <c r="AHU22"/>
      <c r="AHV22"/>
      <c r="AHW22"/>
      <c r="AHX22"/>
      <c r="AHY22"/>
      <c r="AHZ22"/>
      <c r="AIA22"/>
      <c r="AIB22"/>
      <c r="AIC22"/>
      <c r="AID22"/>
      <c r="AIE22"/>
      <c r="AIF22"/>
      <c r="AIG22"/>
      <c r="AIH22"/>
      <c r="AII22"/>
      <c r="AIJ22"/>
      <c r="AIK22"/>
      <c r="AIL22"/>
      <c r="AIM22"/>
      <c r="AIN22"/>
      <c r="AIO22"/>
      <c r="AIP22"/>
      <c r="AIQ22"/>
      <c r="AIR22"/>
      <c r="AIS22"/>
      <c r="AIT22"/>
      <c r="AIU22"/>
      <c r="AIV22"/>
      <c r="AIW22"/>
      <c r="AIX22"/>
      <c r="AIY22"/>
      <c r="AIZ22"/>
      <c r="AJA22"/>
      <c r="AJB22"/>
      <c r="AJC22"/>
      <c r="AJD22"/>
      <c r="AJE22"/>
      <c r="AJF22"/>
      <c r="AJG22"/>
      <c r="AJH22"/>
      <c r="AJI22"/>
      <c r="AJJ22"/>
      <c r="AJK22"/>
      <c r="AJL22"/>
      <c r="AJM22"/>
      <c r="AJN22"/>
      <c r="AJO22"/>
      <c r="AJP22"/>
      <c r="AJQ22"/>
      <c r="AJR22"/>
      <c r="AJS22"/>
      <c r="AJT22"/>
      <c r="AJU22"/>
      <c r="AJV22"/>
      <c r="AJW22"/>
      <c r="AJX22"/>
      <c r="AJY22"/>
      <c r="AJZ22"/>
      <c r="AKA22"/>
      <c r="AKB22"/>
      <c r="AKC22"/>
      <c r="AKD22"/>
      <c r="AKE22"/>
      <c r="AKF22"/>
      <c r="AKG22"/>
      <c r="AKH22"/>
      <c r="AKI22"/>
      <c r="AKJ22"/>
      <c r="AKK22"/>
      <c r="AKL22"/>
      <c r="AKM22"/>
      <c r="AKN22"/>
      <c r="AKO22"/>
      <c r="AKP22"/>
      <c r="AKQ22"/>
      <c r="AKR22"/>
      <c r="AKS22"/>
      <c r="AKT22"/>
      <c r="AKU22"/>
      <c r="AKV22"/>
      <c r="AKW22"/>
      <c r="AKX22"/>
      <c r="AKY22"/>
      <c r="AKZ22"/>
      <c r="ALA22"/>
      <c r="ALB22"/>
      <c r="ALC22"/>
      <c r="ALD22"/>
      <c r="ALE22"/>
      <c r="ALF22"/>
      <c r="ALG22"/>
      <c r="ALH22"/>
      <c r="ALI22"/>
      <c r="ALJ22"/>
      <c r="ALK22"/>
      <c r="ALL22"/>
      <c r="ALM22"/>
      <c r="ALN22"/>
      <c r="ALO22"/>
      <c r="ALP22"/>
      <c r="ALQ22"/>
      <c r="ALR22"/>
      <c r="ALS22"/>
      <c r="ALT22"/>
      <c r="ALU22"/>
      <c r="ALV22"/>
      <c r="ALW22"/>
      <c r="ALX22"/>
      <c r="ALY22"/>
      <c r="ALZ22"/>
      <c r="AMA22"/>
      <c r="AMB22"/>
      <c r="AMC22"/>
      <c r="AMD22"/>
      <c r="AME22"/>
      <c r="AMF22"/>
      <c r="AMG22"/>
      <c r="AMH22"/>
      <c r="AMI22"/>
      <c r="AMJ22"/>
      <c r="AMK22"/>
      <c r="AML22"/>
      <c r="AMM22"/>
      <c r="AMN22"/>
      <c r="AMO22"/>
      <c r="AMP22"/>
      <c r="AMQ22"/>
      <c r="AMR22"/>
      <c r="AMS22"/>
      <c r="AMT22"/>
      <c r="AMU22"/>
      <c r="AMV22"/>
      <c r="AMW22"/>
      <c r="AMX22"/>
      <c r="AMY22"/>
      <c r="AMZ22"/>
      <c r="ANA22"/>
      <c r="ANB22"/>
      <c r="ANC22"/>
      <c r="AND22"/>
      <c r="ANE22"/>
      <c r="ANF22"/>
      <c r="ANG22"/>
      <c r="ANH22"/>
      <c r="ANI22"/>
      <c r="ANJ22"/>
      <c r="ANK22"/>
      <c r="ANL22"/>
      <c r="ANM22"/>
      <c r="ANN22"/>
      <c r="ANO22"/>
      <c r="ANP22"/>
      <c r="ANQ22"/>
      <c r="ANR22"/>
      <c r="ANS22"/>
      <c r="ANT22"/>
      <c r="ANU22"/>
      <c r="ANV22"/>
      <c r="ANW22"/>
      <c r="ANX22"/>
      <c r="ANY22"/>
      <c r="ANZ22"/>
      <c r="AOA22"/>
      <c r="AOB22"/>
      <c r="AOC22"/>
      <c r="AOD22"/>
      <c r="AOE22"/>
      <c r="AOF22"/>
      <c r="AOG22"/>
      <c r="AOH22"/>
      <c r="AOI22"/>
      <c r="AOJ22"/>
      <c r="AOK22"/>
      <c r="AOL22"/>
      <c r="AOM22"/>
      <c r="AON22"/>
      <c r="AOO22"/>
      <c r="AOP22"/>
      <c r="AOQ22"/>
      <c r="AOR22"/>
      <c r="AOS22"/>
      <c r="AOT22"/>
      <c r="AOU22"/>
      <c r="AOV22"/>
      <c r="AOW22"/>
      <c r="AOX22"/>
      <c r="AOY22"/>
      <c r="AOZ22"/>
      <c r="APA22"/>
      <c r="APB22"/>
      <c r="APC22"/>
      <c r="APD22"/>
      <c r="APE22"/>
      <c r="APF22"/>
      <c r="APG22"/>
      <c r="APH22"/>
      <c r="API22"/>
      <c r="APJ22"/>
      <c r="APK22"/>
      <c r="APL22"/>
      <c r="APM22"/>
      <c r="APN22"/>
      <c r="APO22"/>
      <c r="APP22"/>
      <c r="APQ22"/>
      <c r="APR22"/>
      <c r="APS22"/>
      <c r="APT22"/>
      <c r="APU22"/>
      <c r="APV22"/>
      <c r="APW22"/>
      <c r="APX22"/>
      <c r="APY22"/>
      <c r="APZ22"/>
      <c r="AQA22"/>
      <c r="AQB22"/>
      <c r="AQC22"/>
      <c r="AQD22"/>
      <c r="AQE22"/>
      <c r="AQF22"/>
      <c r="AQG22"/>
      <c r="AQH22"/>
      <c r="AQI22"/>
      <c r="AQJ22"/>
      <c r="AQK22"/>
      <c r="AQL22"/>
      <c r="AQM22"/>
      <c r="AQN22"/>
      <c r="AQO22"/>
      <c r="AQP22"/>
      <c r="AQQ22"/>
      <c r="AQR22"/>
      <c r="AQS22"/>
      <c r="AQT22"/>
      <c r="AQU22"/>
      <c r="AQV22"/>
      <c r="AQW22"/>
      <c r="AQX22"/>
      <c r="AQY22"/>
      <c r="AQZ22"/>
      <c r="ARA22"/>
      <c r="ARB22"/>
      <c r="ARC22"/>
      <c r="ARD22"/>
      <c r="ARE22"/>
      <c r="ARF22"/>
      <c r="ARG22"/>
      <c r="ARH22"/>
      <c r="ARI22"/>
      <c r="ARJ22"/>
      <c r="ARK22"/>
      <c r="ARL22"/>
      <c r="ARM22"/>
      <c r="ARN22"/>
      <c r="ARO22"/>
      <c r="ARP22"/>
      <c r="ARQ22"/>
      <c r="ARR22"/>
      <c r="ARS22"/>
      <c r="ART22"/>
      <c r="ARU22"/>
      <c r="ARV22"/>
      <c r="ARW22"/>
      <c r="ARX22"/>
      <c r="ARY22"/>
      <c r="ARZ22"/>
      <c r="ASA22"/>
      <c r="ASB22"/>
      <c r="ASC22"/>
      <c r="ASD22"/>
      <c r="ASE22"/>
      <c r="ASF22"/>
      <c r="ASG22"/>
      <c r="ASH22"/>
      <c r="ASI22"/>
      <c r="ASJ22"/>
      <c r="ASK22"/>
      <c r="ASL22"/>
      <c r="ASM22"/>
      <c r="ASN22"/>
      <c r="ASO22"/>
      <c r="ASP22"/>
      <c r="ASQ22"/>
      <c r="ASR22"/>
      <c r="ASS22"/>
      <c r="AST22"/>
      <c r="ASU22"/>
      <c r="ASV22"/>
      <c r="ASW22"/>
      <c r="ASX22"/>
      <c r="ASY22"/>
      <c r="ASZ22"/>
      <c r="ATA22"/>
      <c r="ATB22"/>
      <c r="ATC22"/>
      <c r="ATD22"/>
      <c r="ATE22"/>
      <c r="ATF22"/>
      <c r="ATG22"/>
      <c r="ATH22"/>
      <c r="ATI22"/>
      <c r="ATJ22"/>
      <c r="ATK22"/>
      <c r="ATL22"/>
      <c r="ATM22"/>
      <c r="ATN22"/>
      <c r="ATO22"/>
      <c r="ATP22"/>
      <c r="ATQ22"/>
      <c r="ATR22"/>
      <c r="ATS22"/>
      <c r="ATT22"/>
      <c r="ATU22"/>
      <c r="ATV22"/>
      <c r="ATW22"/>
      <c r="ATX22"/>
      <c r="ATY22"/>
      <c r="ATZ22"/>
      <c r="AUA22"/>
      <c r="AUB22"/>
      <c r="AUC22"/>
      <c r="AUD22"/>
      <c r="AUE22"/>
      <c r="AUF22"/>
      <c r="AUG22"/>
      <c r="AUH22"/>
      <c r="AUI22"/>
      <c r="AUJ22"/>
      <c r="AUK22"/>
      <c r="AUL22"/>
      <c r="AUM22"/>
      <c r="AUN22"/>
      <c r="AUO22"/>
      <c r="AUP22"/>
      <c r="AUQ22"/>
      <c r="AUR22"/>
      <c r="AUS22"/>
      <c r="AUT22"/>
      <c r="AUU22"/>
      <c r="AUV22"/>
      <c r="AUW22"/>
      <c r="AUX22"/>
      <c r="AUY22"/>
      <c r="AUZ22"/>
      <c r="AVA22"/>
      <c r="AVB22"/>
      <c r="AVC22"/>
      <c r="AVD22"/>
      <c r="AVE22"/>
      <c r="AVF22"/>
      <c r="AVG22"/>
      <c r="AVH22"/>
      <c r="AVI22"/>
      <c r="AVJ22"/>
      <c r="AVK22"/>
      <c r="AVL22"/>
      <c r="AVM22"/>
      <c r="AVN22"/>
      <c r="AVO22"/>
      <c r="AVP22"/>
      <c r="AVQ22"/>
      <c r="AVR22"/>
      <c r="AVS22"/>
      <c r="AVT22"/>
      <c r="AVU22"/>
      <c r="AVV22"/>
      <c r="AVW22"/>
      <c r="AVX22"/>
      <c r="AVY22"/>
      <c r="AVZ22"/>
      <c r="AWA22"/>
      <c r="AWB22"/>
      <c r="AWC22"/>
      <c r="AWD22"/>
      <c r="AWE22"/>
      <c r="AWF22"/>
      <c r="AWG22"/>
      <c r="AWH22"/>
      <c r="AWI22"/>
      <c r="AWJ22"/>
      <c r="AWK22"/>
      <c r="AWL22"/>
      <c r="AWM22"/>
      <c r="AWN22"/>
      <c r="AWO22"/>
      <c r="AWP22"/>
      <c r="AWQ22"/>
      <c r="AWR22"/>
      <c r="AWS22"/>
      <c r="AWT22"/>
      <c r="AWU22"/>
      <c r="AWV22"/>
      <c r="AWW22"/>
      <c r="AWX22"/>
      <c r="AWY22"/>
      <c r="AWZ22"/>
      <c r="AXA22"/>
      <c r="AXB22"/>
      <c r="AXC22"/>
      <c r="AXD22"/>
      <c r="AXE22"/>
      <c r="AXF22"/>
      <c r="AXG22"/>
      <c r="AXH22"/>
      <c r="AXI22"/>
      <c r="AXJ22"/>
      <c r="AXK22"/>
      <c r="AXL22"/>
      <c r="AXM22"/>
      <c r="AXN22"/>
      <c r="AXO22"/>
      <c r="AXP22"/>
      <c r="AXQ22"/>
      <c r="AXR22"/>
      <c r="AXS22"/>
      <c r="AXT22"/>
      <c r="AXU22"/>
      <c r="AXV22"/>
      <c r="AXW22"/>
      <c r="AXX22"/>
      <c r="AXY22"/>
      <c r="AXZ22"/>
      <c r="AYA22"/>
      <c r="AYB22"/>
      <c r="AYC22"/>
      <c r="AYD22"/>
      <c r="AYE22"/>
      <c r="AYF22"/>
      <c r="AYG22"/>
      <c r="AYH22"/>
      <c r="AYI22"/>
      <c r="AYJ22"/>
      <c r="AYK22"/>
      <c r="AYL22"/>
      <c r="AYM22"/>
      <c r="AYN22"/>
      <c r="AYO22"/>
      <c r="AYP22"/>
      <c r="AYQ22"/>
      <c r="AYR22"/>
      <c r="AYS22"/>
      <c r="AYT22"/>
      <c r="AYU22"/>
      <c r="AYV22"/>
      <c r="AYW22"/>
      <c r="AYX22"/>
      <c r="AYY22"/>
      <c r="AYZ22"/>
      <c r="AZA22"/>
      <c r="AZB22"/>
      <c r="AZC22"/>
      <c r="AZD22"/>
      <c r="AZE22"/>
      <c r="AZF22"/>
      <c r="AZG22"/>
      <c r="AZH22"/>
      <c r="AZI22"/>
      <c r="AZJ22"/>
      <c r="AZK22"/>
      <c r="AZL22"/>
      <c r="AZM22"/>
      <c r="AZN22"/>
      <c r="AZO22"/>
      <c r="AZP22"/>
      <c r="AZQ22"/>
      <c r="AZR22"/>
      <c r="AZS22"/>
      <c r="AZT22"/>
      <c r="AZU22"/>
      <c r="AZV22"/>
      <c r="AZW22"/>
      <c r="AZX22"/>
      <c r="AZY22"/>
      <c r="AZZ22"/>
      <c r="BAA22"/>
      <c r="BAB22"/>
      <c r="BAC22"/>
      <c r="BAD22"/>
      <c r="BAE22"/>
      <c r="BAF22"/>
      <c r="BAG22"/>
      <c r="BAH22"/>
      <c r="BAI22"/>
      <c r="BAJ22"/>
      <c r="BAK22"/>
      <c r="BAL22"/>
      <c r="BAM22"/>
      <c r="BAN22"/>
      <c r="BAO22"/>
      <c r="BAP22"/>
      <c r="BAQ22"/>
      <c r="BAR22"/>
      <c r="BAS22"/>
      <c r="BAT22"/>
      <c r="BAU22"/>
      <c r="BAV22"/>
      <c r="BAW22"/>
      <c r="BAX22"/>
      <c r="BAY22"/>
      <c r="BAZ22"/>
      <c r="BBA22"/>
      <c r="BBB22"/>
      <c r="BBC22"/>
      <c r="BBD22"/>
      <c r="BBE22"/>
      <c r="BBF22"/>
      <c r="BBG22"/>
      <c r="BBH22"/>
      <c r="BBI22"/>
      <c r="BBJ22"/>
      <c r="BBK22"/>
      <c r="BBL22"/>
      <c r="BBM22"/>
      <c r="BBN22"/>
      <c r="BBO22"/>
      <c r="BBP22"/>
      <c r="BBQ22"/>
      <c r="BBR22"/>
      <c r="BBS22"/>
      <c r="BBT22"/>
      <c r="BBU22"/>
      <c r="BBV22"/>
      <c r="BBW22"/>
      <c r="BBX22"/>
      <c r="BBY22"/>
      <c r="BBZ22"/>
      <c r="BCA22"/>
      <c r="BCB22"/>
      <c r="BCC22"/>
      <c r="BCD22"/>
      <c r="BCE22"/>
      <c r="BCF22"/>
      <c r="BCG22"/>
      <c r="BCH22"/>
      <c r="BCI22"/>
      <c r="BCJ22"/>
      <c r="BCK22"/>
      <c r="BCL22"/>
      <c r="BCM22"/>
      <c r="BCN22"/>
      <c r="BCO22"/>
      <c r="BCP22"/>
      <c r="BCQ22"/>
      <c r="BCR22"/>
      <c r="BCS22"/>
      <c r="BCT22"/>
      <c r="BCU22"/>
      <c r="BCV22"/>
      <c r="BCW22"/>
      <c r="BCX22"/>
      <c r="BCY22"/>
      <c r="BCZ22"/>
      <c r="BDA22"/>
      <c r="BDB22"/>
      <c r="BDC22"/>
      <c r="BDD22"/>
      <c r="BDE22"/>
      <c r="BDF22"/>
      <c r="BDG22"/>
      <c r="BDH22"/>
      <c r="BDI22"/>
      <c r="BDJ22"/>
      <c r="BDK22"/>
      <c r="BDL22"/>
      <c r="BDM22"/>
      <c r="BDN22"/>
      <c r="BDO22"/>
      <c r="BDP22"/>
      <c r="BDQ22"/>
      <c r="BDR22"/>
      <c r="BDS22"/>
      <c r="BDT22"/>
      <c r="BDU22"/>
      <c r="BDV22"/>
      <c r="BDW22"/>
      <c r="BDX22"/>
      <c r="BDY22"/>
      <c r="BDZ22"/>
      <c r="BEA22"/>
      <c r="BEB22"/>
      <c r="BEC22"/>
      <c r="BED22"/>
      <c r="BEE22"/>
      <c r="BEF22"/>
      <c r="BEG22"/>
      <c r="BEH22"/>
      <c r="BEI22"/>
      <c r="BEJ22"/>
      <c r="BEK22"/>
      <c r="BEL22"/>
      <c r="BEM22"/>
      <c r="BEN22"/>
      <c r="BEO22"/>
      <c r="BEP22"/>
      <c r="BEQ22"/>
      <c r="BER22"/>
      <c r="BES22"/>
      <c r="BET22"/>
      <c r="BEU22"/>
      <c r="BEV22"/>
      <c r="BEW22"/>
      <c r="BEX22"/>
      <c r="BEY22"/>
      <c r="BEZ22"/>
      <c r="BFA22"/>
      <c r="BFB22"/>
      <c r="BFC22"/>
      <c r="BFD22"/>
      <c r="BFE22"/>
      <c r="BFF22"/>
      <c r="BFG22"/>
      <c r="BFH22"/>
      <c r="BFI22"/>
      <c r="BFJ22"/>
      <c r="BFK22"/>
      <c r="BFL22"/>
      <c r="BFM22"/>
      <c r="BFN22"/>
      <c r="BFO22"/>
      <c r="BFP22"/>
      <c r="BFQ22"/>
      <c r="BFR22"/>
      <c r="BFS22"/>
      <c r="BFT22"/>
      <c r="BFU22"/>
      <c r="BFV22"/>
      <c r="BFW22"/>
      <c r="BFX22"/>
      <c r="BFY22"/>
      <c r="BFZ22"/>
      <c r="BGA22"/>
      <c r="BGB22"/>
      <c r="BGC22"/>
      <c r="BGD22"/>
      <c r="BGE22"/>
      <c r="BGF22"/>
      <c r="BGG22"/>
      <c r="BGH22"/>
      <c r="BGI22"/>
      <c r="BGJ22"/>
      <c r="BGK22"/>
      <c r="BGL22"/>
      <c r="BGM22"/>
      <c r="BGN22"/>
      <c r="BGO22"/>
      <c r="BGP22"/>
      <c r="BGQ22"/>
      <c r="BGR22"/>
      <c r="BGS22"/>
      <c r="BGT22"/>
      <c r="BGU22"/>
      <c r="BGV22"/>
      <c r="BGW22"/>
      <c r="BGX22"/>
      <c r="BGY22"/>
      <c r="BGZ22"/>
      <c r="BHA22"/>
      <c r="BHB22"/>
      <c r="BHC22"/>
      <c r="BHD22"/>
      <c r="BHE22"/>
      <c r="BHF22"/>
      <c r="BHG22"/>
      <c r="BHH22"/>
      <c r="BHI22"/>
      <c r="BHJ22"/>
      <c r="BHK22"/>
      <c r="BHL22"/>
      <c r="BHM22"/>
      <c r="BHN22"/>
      <c r="BHO22"/>
      <c r="BHP22"/>
      <c r="BHQ22"/>
      <c r="BHR22"/>
      <c r="BHS22"/>
      <c r="BHT22"/>
      <c r="BHU22"/>
      <c r="BHV22"/>
      <c r="BHW22"/>
      <c r="BHX22"/>
      <c r="BHY22"/>
      <c r="BHZ22"/>
      <c r="BIA22"/>
      <c r="BIB22"/>
      <c r="BIC22"/>
      <c r="BID22"/>
      <c r="BIE22"/>
      <c r="BIF22"/>
      <c r="BIG22"/>
      <c r="BIH22"/>
      <c r="BII22"/>
      <c r="BIJ22"/>
      <c r="BIK22"/>
      <c r="BIL22"/>
      <c r="BIM22"/>
      <c r="BIN22"/>
      <c r="BIO22"/>
      <c r="BIP22"/>
      <c r="BIQ22"/>
      <c r="BIR22"/>
      <c r="BIS22"/>
      <c r="BIT22"/>
      <c r="BIU22"/>
      <c r="BIV22"/>
      <c r="BIW22"/>
      <c r="BIX22"/>
      <c r="BIY22"/>
      <c r="BIZ22"/>
      <c r="BJA22"/>
      <c r="BJB22"/>
      <c r="BJC22"/>
      <c r="BJD22"/>
      <c r="BJE22"/>
      <c r="BJF22"/>
      <c r="BJG22"/>
      <c r="BJH22"/>
      <c r="BJI22"/>
      <c r="BJJ22"/>
      <c r="BJK22"/>
      <c r="BJL22"/>
      <c r="BJM22"/>
      <c r="BJN22"/>
      <c r="BJO22"/>
      <c r="BJP22"/>
      <c r="BJQ22"/>
      <c r="BJR22"/>
      <c r="BJS22"/>
      <c r="BJT22"/>
      <c r="BJU22"/>
      <c r="BJV22"/>
      <c r="BJW22"/>
      <c r="BJX22"/>
      <c r="BJY22"/>
      <c r="BJZ22"/>
      <c r="BKA22"/>
      <c r="BKB22"/>
      <c r="BKC22"/>
      <c r="BKD22"/>
      <c r="BKE22"/>
      <c r="BKF22"/>
      <c r="BKG22"/>
      <c r="BKH22"/>
      <c r="BKI22"/>
      <c r="BKJ22"/>
      <c r="BKK22"/>
      <c r="BKL22"/>
      <c r="BKM22"/>
      <c r="BKN22"/>
      <c r="BKO22"/>
      <c r="BKP22"/>
      <c r="BKQ22"/>
      <c r="BKR22"/>
      <c r="BKS22"/>
      <c r="BKT22"/>
      <c r="BKU22"/>
      <c r="BKV22"/>
      <c r="BKW22"/>
      <c r="BKX22"/>
      <c r="BKY22"/>
      <c r="BKZ22"/>
      <c r="BLA22"/>
      <c r="BLB22"/>
      <c r="BLC22"/>
      <c r="BLD22"/>
      <c r="BLE22"/>
      <c r="BLF22"/>
      <c r="BLG22"/>
      <c r="BLH22"/>
      <c r="BLI22"/>
      <c r="BLJ22"/>
      <c r="BLK22"/>
      <c r="BLL22"/>
      <c r="BLM22"/>
      <c r="BLN22"/>
      <c r="BLO22"/>
      <c r="BLP22"/>
      <c r="BLQ22"/>
      <c r="BLR22"/>
      <c r="BLS22"/>
      <c r="BLT22"/>
      <c r="BLU22"/>
      <c r="BLV22"/>
      <c r="BLW22"/>
      <c r="BLX22"/>
      <c r="BLY22"/>
      <c r="BLZ22"/>
      <c r="BMA22"/>
      <c r="BMB22"/>
      <c r="BMC22"/>
      <c r="BMD22"/>
      <c r="BME22"/>
      <c r="BMF22"/>
      <c r="BMG22"/>
      <c r="BMH22"/>
      <c r="BMI22"/>
      <c r="BMJ22"/>
      <c r="BMK22"/>
      <c r="BML22"/>
      <c r="BMM22"/>
      <c r="BMN22"/>
      <c r="BMO22"/>
      <c r="BMP22"/>
      <c r="BMQ22"/>
      <c r="BMR22"/>
      <c r="BMS22"/>
      <c r="BMT22"/>
      <c r="BMU22"/>
      <c r="BMV22"/>
      <c r="BMW22"/>
      <c r="BMX22"/>
      <c r="BMY22"/>
      <c r="BMZ22"/>
      <c r="BNA22"/>
      <c r="BNB22"/>
      <c r="BNC22"/>
      <c r="BND22"/>
      <c r="BNE22"/>
      <c r="BNF22"/>
      <c r="BNG22"/>
      <c r="BNH22"/>
      <c r="BNI22"/>
      <c r="BNJ22"/>
      <c r="BNK22"/>
      <c r="BNL22"/>
      <c r="BNM22"/>
      <c r="BNN22"/>
      <c r="BNO22"/>
      <c r="BNP22"/>
      <c r="BNQ22"/>
      <c r="BNR22"/>
      <c r="BNS22"/>
      <c r="BNT22"/>
      <c r="BNU22"/>
      <c r="BNV22"/>
      <c r="BNW22"/>
      <c r="BNX22"/>
      <c r="BNY22"/>
      <c r="BNZ22"/>
      <c r="BOA22"/>
      <c r="BOB22"/>
      <c r="BOC22"/>
      <c r="BOD22"/>
      <c r="BOE22"/>
      <c r="BOF22"/>
      <c r="BOG22"/>
      <c r="BOH22"/>
      <c r="BOI22"/>
      <c r="BOJ22"/>
      <c r="BOK22"/>
      <c r="BOL22"/>
      <c r="BOM22"/>
      <c r="BON22"/>
      <c r="BOO22"/>
      <c r="BOP22"/>
      <c r="BOQ22"/>
      <c r="BOR22"/>
      <c r="BOS22"/>
      <c r="BOT22"/>
      <c r="BOU22"/>
      <c r="BOV22"/>
      <c r="BOW22"/>
      <c r="BOX22"/>
      <c r="BOY22"/>
      <c r="BOZ22"/>
      <c r="BPA22"/>
      <c r="BPB22"/>
      <c r="BPC22"/>
      <c r="BPD22"/>
      <c r="BPE22"/>
      <c r="BPF22"/>
      <c r="BPG22"/>
      <c r="BPH22"/>
      <c r="BPI22"/>
      <c r="BPJ22"/>
      <c r="BPK22"/>
      <c r="BPL22"/>
      <c r="BPM22"/>
      <c r="BPN22"/>
      <c r="BPO22"/>
      <c r="BPP22"/>
      <c r="BPQ22"/>
      <c r="BPR22"/>
      <c r="BPS22"/>
      <c r="BPT22"/>
      <c r="BPU22"/>
      <c r="BPV22"/>
      <c r="BPW22"/>
      <c r="BPX22"/>
      <c r="BPY22"/>
      <c r="BPZ22"/>
      <c r="BQA22"/>
      <c r="BQB22"/>
      <c r="BQC22"/>
      <c r="BQD22"/>
      <c r="BQE22"/>
      <c r="BQF22"/>
      <c r="BQG22"/>
      <c r="BQH22"/>
      <c r="BQI22"/>
      <c r="BQJ22"/>
      <c r="BQK22"/>
      <c r="BQL22"/>
      <c r="BQM22"/>
      <c r="BQN22"/>
      <c r="BQO22"/>
      <c r="BQP22"/>
      <c r="BQQ22"/>
      <c r="BQR22"/>
      <c r="BQS22"/>
      <c r="BQT22"/>
      <c r="BQU22"/>
      <c r="BQV22"/>
      <c r="BQW22"/>
      <c r="BQX22"/>
      <c r="BQY22"/>
      <c r="BQZ22"/>
      <c r="BRA22"/>
      <c r="BRB22"/>
      <c r="BRC22"/>
      <c r="BRD22"/>
      <c r="BRE22"/>
      <c r="BRF22"/>
      <c r="BRG22"/>
      <c r="BRH22"/>
      <c r="BRI22"/>
      <c r="BRJ22"/>
      <c r="BRK22"/>
      <c r="BRL22"/>
      <c r="BRM22"/>
      <c r="BRN22"/>
      <c r="BRO22"/>
      <c r="BRP22"/>
      <c r="BRQ22"/>
      <c r="BRR22"/>
      <c r="BRS22"/>
      <c r="BRT22"/>
      <c r="BRU22"/>
      <c r="BRV22"/>
      <c r="BRW22"/>
      <c r="BRX22"/>
      <c r="BRY22"/>
      <c r="BRZ22"/>
      <c r="BSA22"/>
      <c r="BSB22"/>
      <c r="BSC22"/>
      <c r="BSD22"/>
      <c r="BSE22"/>
      <c r="BSF22"/>
      <c r="BSG22"/>
      <c r="BSH22"/>
      <c r="BSI22"/>
      <c r="BSJ22"/>
      <c r="BSK22"/>
      <c r="BSL22"/>
      <c r="BSM22"/>
      <c r="BSN22"/>
      <c r="BSO22"/>
      <c r="BSP22"/>
      <c r="BSQ22"/>
      <c r="BSR22"/>
      <c r="BSS22"/>
      <c r="BST22"/>
      <c r="BSU22"/>
      <c r="BSV22"/>
      <c r="BSW22"/>
      <c r="BSX22"/>
      <c r="BSY22"/>
      <c r="BSZ22"/>
      <c r="BTA22"/>
      <c r="BTB22"/>
      <c r="BTC22"/>
      <c r="BTD22"/>
      <c r="BTE22"/>
      <c r="BTF22"/>
      <c r="BTG22"/>
      <c r="BTH22"/>
      <c r="BTI22"/>
      <c r="BTJ22"/>
      <c r="BTK22"/>
      <c r="BTL22"/>
      <c r="BTM22"/>
      <c r="BTN22"/>
      <c r="BTO22"/>
      <c r="BTP22"/>
      <c r="BTQ22"/>
      <c r="BTR22"/>
      <c r="BTS22"/>
      <c r="BTT22"/>
      <c r="BTU22"/>
      <c r="BTV22"/>
      <c r="BTW22"/>
      <c r="BTX22"/>
      <c r="BTY22"/>
      <c r="BTZ22"/>
      <c r="BUA22"/>
      <c r="BUB22"/>
      <c r="BUC22"/>
      <c r="BUD22"/>
      <c r="BUE22"/>
      <c r="BUF22"/>
      <c r="BUG22"/>
      <c r="BUH22"/>
      <c r="BUI22"/>
      <c r="BUJ22"/>
      <c r="BUK22"/>
      <c r="BUL22"/>
      <c r="BUM22"/>
      <c r="BUN22"/>
      <c r="BUO22"/>
      <c r="BUP22"/>
      <c r="BUQ22"/>
      <c r="BUR22"/>
      <c r="BUS22"/>
      <c r="BUT22"/>
      <c r="BUU22"/>
      <c r="BUV22"/>
      <c r="BUW22"/>
      <c r="BUX22"/>
      <c r="BUY22"/>
      <c r="BUZ22"/>
      <c r="BVA22"/>
      <c r="BVB22"/>
      <c r="BVC22"/>
      <c r="BVD22"/>
      <c r="BVE22"/>
      <c r="BVF22"/>
      <c r="BVG22"/>
      <c r="BVH22"/>
      <c r="BVI22"/>
      <c r="BVJ22"/>
      <c r="BVK22"/>
      <c r="BVL22"/>
      <c r="BVM22"/>
      <c r="BVN22"/>
      <c r="BVO22"/>
      <c r="BVP22"/>
      <c r="BVQ22"/>
      <c r="BVR22"/>
      <c r="BVS22"/>
      <c r="BVT22"/>
      <c r="BVU22"/>
      <c r="BVV22"/>
      <c r="BVW22"/>
      <c r="BVX22"/>
      <c r="BVY22"/>
      <c r="BVZ22"/>
      <c r="BWA22"/>
      <c r="BWB22"/>
      <c r="BWC22"/>
      <c r="BWD22"/>
      <c r="BWE22"/>
      <c r="BWF22"/>
      <c r="BWG22"/>
      <c r="BWH22"/>
      <c r="BWI22"/>
      <c r="BWJ22"/>
      <c r="BWK22"/>
      <c r="BWL22"/>
      <c r="BWM22"/>
      <c r="BWN22"/>
      <c r="BWO22"/>
      <c r="BWP22"/>
      <c r="BWQ22"/>
      <c r="BWR22"/>
      <c r="BWS22"/>
      <c r="BWT22"/>
      <c r="BWU22"/>
      <c r="BWV22"/>
      <c r="BWW22"/>
      <c r="BWX22"/>
      <c r="BWY22"/>
      <c r="BWZ22"/>
      <c r="BXA22"/>
      <c r="BXB22"/>
      <c r="BXC22"/>
      <c r="BXD22"/>
      <c r="BXE22"/>
      <c r="BXF22"/>
      <c r="BXG22"/>
      <c r="BXH22"/>
      <c r="BXI22"/>
      <c r="BXJ22"/>
      <c r="BXK22"/>
      <c r="BXL22"/>
      <c r="BXM22"/>
      <c r="BXN22"/>
      <c r="BXO22"/>
      <c r="BXP22"/>
      <c r="BXQ22"/>
      <c r="BXR22"/>
      <c r="BXS22"/>
      <c r="BXT22"/>
      <c r="BXU22"/>
      <c r="BXV22"/>
      <c r="BXW22"/>
      <c r="BXX22"/>
      <c r="BXY22"/>
      <c r="BXZ22"/>
      <c r="BYA22"/>
      <c r="BYB22"/>
      <c r="BYC22"/>
      <c r="BYD22"/>
      <c r="BYE22"/>
      <c r="BYF22"/>
      <c r="BYG22"/>
      <c r="BYH22"/>
      <c r="BYI22"/>
      <c r="BYJ22"/>
      <c r="BYK22"/>
      <c r="BYL22"/>
      <c r="BYM22"/>
      <c r="BYN22"/>
      <c r="BYO22"/>
      <c r="BYP22"/>
      <c r="BYQ22"/>
      <c r="BYR22"/>
      <c r="BYS22"/>
      <c r="BYT22"/>
      <c r="BYU22"/>
      <c r="BYV22"/>
      <c r="BYW22"/>
      <c r="BYX22"/>
      <c r="BYY22"/>
      <c r="BYZ22"/>
      <c r="BZA22"/>
      <c r="BZB22"/>
      <c r="BZC22"/>
      <c r="BZD22"/>
      <c r="BZE22"/>
      <c r="BZF22"/>
      <c r="BZG22"/>
      <c r="BZH22"/>
      <c r="BZI22"/>
      <c r="BZJ22"/>
      <c r="BZK22"/>
      <c r="BZL22"/>
      <c r="BZM22"/>
      <c r="BZN22"/>
      <c r="BZO22"/>
      <c r="BZP22"/>
      <c r="BZQ22"/>
      <c r="BZR22"/>
      <c r="BZS22"/>
      <c r="BZT22"/>
      <c r="BZU22"/>
      <c r="BZV22"/>
      <c r="BZW22"/>
      <c r="BZX22"/>
      <c r="BZY22"/>
      <c r="BZZ22"/>
      <c r="CAA22"/>
      <c r="CAB22"/>
      <c r="CAC22"/>
      <c r="CAD22"/>
      <c r="CAE22"/>
      <c r="CAF22"/>
      <c r="CAG22"/>
      <c r="CAH22"/>
      <c r="CAI22"/>
      <c r="CAJ22"/>
      <c r="CAK22"/>
      <c r="CAL22"/>
      <c r="CAM22"/>
      <c r="CAN22"/>
      <c r="CAO22"/>
      <c r="CAP22"/>
      <c r="CAQ22"/>
      <c r="CAR22"/>
      <c r="CAS22"/>
      <c r="CAT22"/>
      <c r="CAU22"/>
      <c r="CAV22"/>
      <c r="CAW22"/>
      <c r="CAX22"/>
      <c r="CAY22"/>
      <c r="CAZ22"/>
      <c r="CBA22"/>
      <c r="CBB22"/>
      <c r="CBC22"/>
      <c r="CBD22"/>
      <c r="CBE22"/>
      <c r="CBF22"/>
      <c r="CBG22"/>
      <c r="CBH22"/>
      <c r="CBI22"/>
      <c r="CBJ22"/>
      <c r="CBK22"/>
      <c r="CBL22"/>
      <c r="CBM22"/>
      <c r="CBN22"/>
      <c r="CBO22"/>
      <c r="CBP22"/>
      <c r="CBQ22"/>
      <c r="CBR22"/>
      <c r="CBS22"/>
      <c r="CBT22"/>
      <c r="CBU22"/>
      <c r="CBV22"/>
      <c r="CBW22"/>
      <c r="CBX22"/>
      <c r="CBY22"/>
      <c r="CBZ22"/>
      <c r="CCA22"/>
      <c r="CCB22"/>
      <c r="CCC22"/>
      <c r="CCD22"/>
      <c r="CCE22"/>
      <c r="CCF22"/>
      <c r="CCG22"/>
      <c r="CCH22"/>
      <c r="CCI22"/>
      <c r="CCJ22"/>
      <c r="CCK22"/>
      <c r="CCL22"/>
      <c r="CCM22"/>
      <c r="CCN22"/>
      <c r="CCO22"/>
      <c r="CCP22"/>
      <c r="CCQ22"/>
      <c r="CCR22"/>
      <c r="CCS22"/>
      <c r="CCT22"/>
      <c r="CCU22"/>
      <c r="CCV22"/>
      <c r="CCW22"/>
      <c r="CCX22"/>
      <c r="CCY22"/>
      <c r="CCZ22"/>
      <c r="CDA22"/>
      <c r="CDB22"/>
      <c r="CDC22"/>
      <c r="CDD22"/>
      <c r="CDE22"/>
      <c r="CDF22"/>
      <c r="CDG22"/>
      <c r="CDH22"/>
      <c r="CDI22"/>
      <c r="CDJ22"/>
      <c r="CDK22"/>
      <c r="CDL22"/>
      <c r="CDM22"/>
      <c r="CDN22"/>
      <c r="CDO22"/>
      <c r="CDP22"/>
      <c r="CDQ22"/>
      <c r="CDR22"/>
      <c r="CDS22"/>
      <c r="CDT22"/>
      <c r="CDU22"/>
      <c r="CDV22"/>
      <c r="CDW22"/>
      <c r="CDX22"/>
      <c r="CDY22"/>
      <c r="CDZ22"/>
      <c r="CEA22"/>
      <c r="CEB22"/>
      <c r="CEC22"/>
      <c r="CED22"/>
      <c r="CEE22"/>
      <c r="CEF22"/>
      <c r="CEG22"/>
      <c r="CEH22"/>
      <c r="CEI22"/>
      <c r="CEJ22"/>
      <c r="CEK22"/>
      <c r="CEL22"/>
      <c r="CEM22"/>
      <c r="CEN22"/>
      <c r="CEO22"/>
      <c r="CEP22"/>
      <c r="CEQ22"/>
      <c r="CER22"/>
      <c r="CES22"/>
      <c r="CET22"/>
      <c r="CEU22"/>
      <c r="CEV22"/>
      <c r="CEW22"/>
      <c r="CEX22"/>
      <c r="CEY22"/>
      <c r="CEZ22"/>
      <c r="CFA22"/>
      <c r="CFB22"/>
      <c r="CFC22"/>
      <c r="CFD22"/>
      <c r="CFE22"/>
      <c r="CFF22"/>
      <c r="CFG22"/>
      <c r="CFH22"/>
      <c r="CFI22"/>
      <c r="CFJ22"/>
      <c r="CFK22"/>
      <c r="CFL22"/>
      <c r="CFM22"/>
      <c r="CFN22"/>
      <c r="CFO22"/>
      <c r="CFP22"/>
      <c r="CFQ22"/>
      <c r="CFR22"/>
      <c r="CFS22"/>
      <c r="CFT22"/>
      <c r="CFU22"/>
      <c r="CFV22"/>
      <c r="CFW22"/>
      <c r="CFX22"/>
      <c r="CFY22"/>
      <c r="CFZ22"/>
      <c r="CGA22"/>
      <c r="CGB22"/>
      <c r="CGC22"/>
      <c r="CGD22"/>
      <c r="CGE22"/>
      <c r="CGF22"/>
      <c r="CGG22"/>
      <c r="CGH22"/>
      <c r="CGI22"/>
      <c r="CGJ22"/>
      <c r="CGK22"/>
      <c r="CGL22"/>
      <c r="CGM22"/>
      <c r="CGN22"/>
      <c r="CGO22"/>
      <c r="CGP22"/>
      <c r="CGQ22"/>
      <c r="CGR22"/>
      <c r="CGS22"/>
      <c r="CGT22"/>
      <c r="CGU22"/>
      <c r="CGV22"/>
      <c r="CGW22"/>
      <c r="CGX22"/>
      <c r="CGY22"/>
      <c r="CGZ22"/>
      <c r="CHA22"/>
      <c r="CHB22"/>
      <c r="CHC22"/>
      <c r="CHD22"/>
      <c r="CHE22"/>
      <c r="CHF22"/>
      <c r="CHG22"/>
      <c r="CHH22"/>
      <c r="CHI22"/>
      <c r="CHJ22"/>
      <c r="CHK22"/>
      <c r="CHL22"/>
      <c r="CHM22"/>
      <c r="CHN22"/>
      <c r="CHO22"/>
      <c r="CHP22"/>
      <c r="CHQ22"/>
      <c r="CHR22"/>
      <c r="CHS22"/>
      <c r="CHT22"/>
      <c r="CHU22"/>
      <c r="CHV22"/>
      <c r="CHW22"/>
      <c r="CHX22"/>
      <c r="CHY22"/>
      <c r="CHZ22"/>
      <c r="CIA22"/>
      <c r="CIB22"/>
      <c r="CIC22"/>
      <c r="CID22"/>
      <c r="CIE22"/>
      <c r="CIF22"/>
      <c r="CIG22"/>
      <c r="CIH22"/>
      <c r="CII22"/>
      <c r="CIJ22"/>
      <c r="CIK22"/>
      <c r="CIL22"/>
      <c r="CIM22"/>
      <c r="CIN22"/>
      <c r="CIO22"/>
      <c r="CIP22"/>
      <c r="CIQ22"/>
      <c r="CIR22"/>
      <c r="CIS22"/>
      <c r="CIT22"/>
      <c r="CIU22"/>
      <c r="CIV22"/>
      <c r="CIW22"/>
      <c r="CIX22"/>
      <c r="CIY22"/>
      <c r="CIZ22"/>
      <c r="CJA22"/>
      <c r="CJB22"/>
      <c r="CJC22"/>
      <c r="CJD22"/>
      <c r="CJE22"/>
      <c r="CJF22"/>
      <c r="CJG22"/>
      <c r="CJH22"/>
      <c r="CJI22"/>
      <c r="CJJ22"/>
      <c r="CJK22"/>
      <c r="CJL22"/>
      <c r="CJM22"/>
      <c r="CJN22"/>
      <c r="CJO22"/>
      <c r="CJP22"/>
      <c r="CJQ22"/>
      <c r="CJR22"/>
      <c r="CJS22"/>
      <c r="CJT22"/>
      <c r="CJU22"/>
      <c r="CJV22"/>
      <c r="CJW22"/>
      <c r="CJX22"/>
      <c r="CJY22"/>
      <c r="CJZ22"/>
      <c r="CKA22"/>
      <c r="CKB22"/>
      <c r="CKC22"/>
      <c r="CKD22"/>
      <c r="CKE22"/>
      <c r="CKF22"/>
      <c r="CKG22"/>
      <c r="CKH22"/>
      <c r="CKI22"/>
      <c r="CKJ22"/>
      <c r="CKK22"/>
      <c r="CKL22"/>
      <c r="CKM22"/>
      <c r="CKN22"/>
      <c r="CKO22"/>
      <c r="CKP22"/>
      <c r="CKQ22"/>
      <c r="CKR22"/>
      <c r="CKS22"/>
      <c r="CKT22"/>
      <c r="CKU22"/>
      <c r="CKV22"/>
      <c r="CKW22"/>
      <c r="CKX22"/>
      <c r="CKY22"/>
      <c r="CKZ22"/>
      <c r="CLA22"/>
      <c r="CLB22"/>
      <c r="CLC22"/>
      <c r="CLD22"/>
      <c r="CLE22"/>
      <c r="CLF22"/>
      <c r="CLG22"/>
      <c r="CLH22"/>
      <c r="CLI22"/>
      <c r="CLJ22"/>
      <c r="CLK22"/>
      <c r="CLL22"/>
      <c r="CLM22"/>
      <c r="CLN22"/>
      <c r="CLO22"/>
      <c r="CLP22"/>
      <c r="CLQ22"/>
      <c r="CLR22"/>
      <c r="CLS22"/>
      <c r="CLT22"/>
      <c r="CLU22"/>
      <c r="CLV22"/>
      <c r="CLW22"/>
      <c r="CLX22"/>
      <c r="CLY22"/>
      <c r="CLZ22"/>
      <c r="CMA22"/>
      <c r="CMB22"/>
      <c r="CMC22"/>
      <c r="CMD22"/>
      <c r="CME22"/>
      <c r="CMF22"/>
      <c r="CMG22"/>
      <c r="CMH22"/>
      <c r="CMI22"/>
      <c r="CMJ22"/>
      <c r="CMK22"/>
      <c r="CML22"/>
      <c r="CMM22"/>
      <c r="CMN22"/>
      <c r="CMO22"/>
      <c r="CMP22"/>
      <c r="CMQ22"/>
      <c r="CMR22"/>
      <c r="CMS22"/>
      <c r="CMT22"/>
      <c r="CMU22"/>
      <c r="CMV22"/>
      <c r="CMW22"/>
      <c r="CMX22"/>
      <c r="CMY22"/>
      <c r="CMZ22"/>
      <c r="CNA22"/>
      <c r="CNB22"/>
      <c r="CNC22"/>
      <c r="CND22"/>
      <c r="CNE22"/>
      <c r="CNF22"/>
      <c r="CNG22"/>
      <c r="CNH22"/>
      <c r="CNI22"/>
      <c r="CNJ22"/>
      <c r="CNK22"/>
      <c r="CNL22"/>
      <c r="CNM22"/>
      <c r="CNN22"/>
      <c r="CNO22"/>
      <c r="CNP22"/>
      <c r="CNQ22"/>
      <c r="CNR22"/>
      <c r="CNS22"/>
      <c r="CNT22"/>
      <c r="CNU22"/>
      <c r="CNV22"/>
      <c r="CNW22"/>
      <c r="CNX22"/>
      <c r="CNY22"/>
      <c r="CNZ22"/>
      <c r="COA22"/>
      <c r="COB22"/>
      <c r="COC22"/>
      <c r="COD22"/>
      <c r="COE22"/>
      <c r="COF22"/>
      <c r="COG22"/>
      <c r="COH22"/>
      <c r="COI22"/>
      <c r="COJ22"/>
      <c r="COK22"/>
      <c r="COL22"/>
      <c r="COM22"/>
      <c r="CON22"/>
      <c r="COO22"/>
      <c r="COP22"/>
      <c r="COQ22"/>
      <c r="COR22"/>
      <c r="COS22"/>
      <c r="COT22"/>
      <c r="COU22"/>
      <c r="COV22"/>
      <c r="COW22"/>
      <c r="COX22"/>
      <c r="COY22"/>
      <c r="COZ22"/>
      <c r="CPA22"/>
      <c r="CPB22"/>
      <c r="CPC22"/>
      <c r="CPD22"/>
      <c r="CPE22"/>
      <c r="CPF22"/>
      <c r="CPG22"/>
      <c r="CPH22"/>
      <c r="CPI22"/>
      <c r="CPJ22"/>
      <c r="CPK22"/>
      <c r="CPL22"/>
      <c r="CPM22"/>
      <c r="CPN22"/>
      <c r="CPO22"/>
      <c r="CPP22"/>
      <c r="CPQ22"/>
      <c r="CPR22"/>
      <c r="CPS22"/>
      <c r="CPT22"/>
      <c r="CPU22"/>
      <c r="CPV22"/>
      <c r="CPW22"/>
      <c r="CPX22"/>
      <c r="CPY22"/>
      <c r="CPZ22"/>
      <c r="CQA22"/>
      <c r="CQB22"/>
      <c r="CQC22"/>
      <c r="CQD22"/>
      <c r="CQE22"/>
      <c r="CQF22"/>
      <c r="CQG22"/>
      <c r="CQH22"/>
      <c r="CQI22"/>
      <c r="CQJ22"/>
      <c r="CQK22"/>
      <c r="CQL22"/>
      <c r="CQM22"/>
      <c r="CQN22"/>
      <c r="CQO22"/>
      <c r="CQP22"/>
      <c r="CQQ22"/>
      <c r="CQR22"/>
      <c r="CQS22"/>
      <c r="CQT22"/>
      <c r="CQU22"/>
      <c r="CQV22"/>
      <c r="CQW22"/>
      <c r="CQX22"/>
      <c r="CQY22"/>
      <c r="CQZ22"/>
      <c r="CRA22"/>
      <c r="CRB22"/>
      <c r="CRC22"/>
      <c r="CRD22"/>
      <c r="CRE22"/>
      <c r="CRF22"/>
      <c r="CRG22"/>
      <c r="CRH22"/>
      <c r="CRI22"/>
      <c r="CRJ22"/>
      <c r="CRK22"/>
      <c r="CRL22"/>
      <c r="CRM22"/>
      <c r="CRN22"/>
      <c r="CRO22"/>
      <c r="CRP22"/>
      <c r="CRQ22"/>
      <c r="CRR22"/>
      <c r="CRS22"/>
      <c r="CRT22"/>
      <c r="CRU22"/>
      <c r="CRV22"/>
      <c r="CRW22"/>
      <c r="CRX22"/>
      <c r="CRY22"/>
      <c r="CRZ22"/>
      <c r="CSA22"/>
      <c r="CSB22"/>
      <c r="CSC22"/>
      <c r="CSD22"/>
      <c r="CSE22"/>
      <c r="CSF22"/>
      <c r="CSG22"/>
      <c r="CSH22"/>
      <c r="CSI22"/>
      <c r="CSJ22"/>
      <c r="CSK22"/>
      <c r="CSL22"/>
      <c r="CSM22"/>
      <c r="CSN22"/>
      <c r="CSO22"/>
      <c r="CSP22"/>
      <c r="CSQ22"/>
      <c r="CSR22"/>
      <c r="CSS22"/>
      <c r="CST22"/>
      <c r="CSU22"/>
      <c r="CSV22"/>
      <c r="CSW22"/>
      <c r="CSX22"/>
      <c r="CSY22"/>
      <c r="CSZ22"/>
      <c r="CTA22"/>
      <c r="CTB22"/>
      <c r="CTC22"/>
      <c r="CTD22"/>
      <c r="CTE22"/>
      <c r="CTF22"/>
      <c r="CTG22"/>
      <c r="CTH22"/>
      <c r="CTI22"/>
      <c r="CTJ22"/>
      <c r="CTK22"/>
      <c r="CTL22"/>
      <c r="CTM22"/>
      <c r="CTN22"/>
      <c r="CTO22"/>
      <c r="CTP22"/>
      <c r="CTQ22"/>
      <c r="CTR22"/>
      <c r="CTS22"/>
      <c r="CTT22"/>
      <c r="CTU22"/>
      <c r="CTV22"/>
      <c r="CTW22"/>
      <c r="CTX22"/>
      <c r="CTY22"/>
      <c r="CTZ22"/>
      <c r="CUA22"/>
      <c r="CUB22"/>
      <c r="CUC22"/>
      <c r="CUD22"/>
      <c r="CUE22"/>
      <c r="CUF22"/>
      <c r="CUG22"/>
      <c r="CUH22"/>
      <c r="CUI22"/>
      <c r="CUJ22"/>
      <c r="CUK22"/>
      <c r="CUL22"/>
      <c r="CUM22"/>
      <c r="CUN22"/>
      <c r="CUO22"/>
      <c r="CUP22"/>
      <c r="CUQ22"/>
      <c r="CUR22"/>
      <c r="CUS22"/>
      <c r="CUT22"/>
      <c r="CUU22"/>
      <c r="CUV22"/>
      <c r="CUW22"/>
      <c r="CUX22"/>
      <c r="CUY22"/>
      <c r="CUZ22"/>
      <c r="CVA22"/>
      <c r="CVB22"/>
      <c r="CVC22"/>
      <c r="CVD22"/>
      <c r="CVE22"/>
      <c r="CVF22"/>
      <c r="CVG22"/>
      <c r="CVH22"/>
      <c r="CVI22"/>
      <c r="CVJ22"/>
      <c r="CVK22"/>
      <c r="CVL22"/>
      <c r="CVM22"/>
      <c r="CVN22"/>
      <c r="CVO22"/>
      <c r="CVP22"/>
      <c r="CVQ22"/>
      <c r="CVR22"/>
      <c r="CVS22"/>
      <c r="CVT22"/>
      <c r="CVU22"/>
      <c r="CVV22"/>
      <c r="CVW22"/>
      <c r="CVX22"/>
      <c r="CVY22"/>
      <c r="CVZ22"/>
      <c r="CWA22"/>
      <c r="CWB22"/>
      <c r="CWC22"/>
      <c r="CWD22"/>
      <c r="CWE22"/>
      <c r="CWF22"/>
      <c r="CWG22"/>
      <c r="CWH22"/>
      <c r="CWI22"/>
      <c r="CWJ22"/>
      <c r="CWK22"/>
      <c r="CWL22"/>
      <c r="CWM22"/>
      <c r="CWN22"/>
      <c r="CWO22"/>
      <c r="CWP22"/>
      <c r="CWQ22"/>
      <c r="CWR22"/>
      <c r="CWS22"/>
      <c r="CWT22"/>
      <c r="CWU22"/>
      <c r="CWV22"/>
      <c r="CWW22"/>
      <c r="CWX22"/>
      <c r="CWY22"/>
      <c r="CWZ22"/>
      <c r="CXA22"/>
      <c r="CXB22"/>
      <c r="CXC22"/>
      <c r="CXD22"/>
      <c r="CXE22"/>
      <c r="CXF22"/>
      <c r="CXG22"/>
      <c r="CXH22"/>
      <c r="CXI22"/>
      <c r="CXJ22"/>
      <c r="CXK22"/>
      <c r="CXL22"/>
      <c r="CXM22"/>
      <c r="CXN22"/>
      <c r="CXO22"/>
      <c r="CXP22"/>
      <c r="CXQ22"/>
      <c r="CXR22"/>
      <c r="CXS22"/>
      <c r="CXT22"/>
      <c r="CXU22"/>
      <c r="CXV22"/>
      <c r="CXW22"/>
      <c r="CXX22"/>
      <c r="CXY22"/>
      <c r="CXZ22"/>
      <c r="CYA22"/>
      <c r="CYB22"/>
      <c r="CYC22"/>
      <c r="CYD22"/>
      <c r="CYE22"/>
      <c r="CYF22"/>
      <c r="CYG22"/>
      <c r="CYH22"/>
      <c r="CYI22"/>
      <c r="CYJ22"/>
      <c r="CYK22"/>
      <c r="CYL22"/>
      <c r="CYM22"/>
      <c r="CYN22"/>
      <c r="CYO22"/>
      <c r="CYP22"/>
      <c r="CYQ22"/>
      <c r="CYR22"/>
      <c r="CYS22"/>
      <c r="CYT22"/>
      <c r="CYU22"/>
      <c r="CYV22"/>
      <c r="CYW22"/>
      <c r="CYX22"/>
      <c r="CYY22"/>
      <c r="CYZ22"/>
      <c r="CZA22"/>
      <c r="CZB22"/>
      <c r="CZC22"/>
      <c r="CZD22"/>
      <c r="CZE22"/>
      <c r="CZF22"/>
      <c r="CZG22"/>
      <c r="CZH22"/>
      <c r="CZI22"/>
      <c r="CZJ22"/>
      <c r="CZK22"/>
      <c r="CZL22"/>
      <c r="CZM22"/>
      <c r="CZN22"/>
      <c r="CZO22"/>
      <c r="CZP22"/>
      <c r="CZQ22"/>
      <c r="CZR22"/>
      <c r="CZS22"/>
      <c r="CZT22"/>
      <c r="CZU22"/>
      <c r="CZV22"/>
      <c r="CZW22"/>
      <c r="CZX22"/>
      <c r="CZY22"/>
      <c r="CZZ22"/>
      <c r="DAA22"/>
      <c r="DAB22"/>
      <c r="DAC22"/>
      <c r="DAD22"/>
      <c r="DAE22"/>
      <c r="DAF22"/>
      <c r="DAG22"/>
      <c r="DAH22"/>
      <c r="DAI22"/>
      <c r="DAJ22"/>
      <c r="DAK22"/>
      <c r="DAL22"/>
      <c r="DAM22"/>
      <c r="DAN22"/>
      <c r="DAO22"/>
      <c r="DAP22"/>
      <c r="DAQ22"/>
      <c r="DAR22"/>
      <c r="DAS22"/>
      <c r="DAT22"/>
      <c r="DAU22"/>
      <c r="DAV22"/>
      <c r="DAW22"/>
      <c r="DAX22"/>
      <c r="DAY22"/>
      <c r="DAZ22"/>
      <c r="DBA22"/>
      <c r="DBB22"/>
      <c r="DBC22"/>
      <c r="DBD22"/>
      <c r="DBE22"/>
      <c r="DBF22"/>
      <c r="DBG22"/>
      <c r="DBH22"/>
      <c r="DBI22"/>
      <c r="DBJ22"/>
      <c r="DBK22"/>
      <c r="DBL22"/>
      <c r="DBM22"/>
      <c r="DBN22"/>
      <c r="DBO22"/>
      <c r="DBP22"/>
      <c r="DBQ22"/>
      <c r="DBR22"/>
      <c r="DBS22"/>
      <c r="DBT22"/>
      <c r="DBU22"/>
      <c r="DBV22"/>
      <c r="DBW22"/>
      <c r="DBX22"/>
      <c r="DBY22"/>
      <c r="DBZ22"/>
      <c r="DCA22"/>
      <c r="DCB22"/>
      <c r="DCC22"/>
      <c r="DCD22"/>
      <c r="DCE22"/>
      <c r="DCF22"/>
      <c r="DCG22"/>
      <c r="DCH22"/>
      <c r="DCI22"/>
      <c r="DCJ22"/>
      <c r="DCK22"/>
      <c r="DCL22"/>
      <c r="DCM22"/>
      <c r="DCN22"/>
      <c r="DCO22"/>
      <c r="DCP22"/>
      <c r="DCQ22"/>
      <c r="DCR22"/>
      <c r="DCS22"/>
      <c r="DCT22"/>
      <c r="DCU22"/>
      <c r="DCV22"/>
      <c r="DCW22"/>
      <c r="DCX22"/>
      <c r="DCY22"/>
      <c r="DCZ22"/>
      <c r="DDA22"/>
      <c r="DDB22"/>
      <c r="DDC22"/>
      <c r="DDD22"/>
      <c r="DDE22"/>
      <c r="DDF22"/>
      <c r="DDG22"/>
      <c r="DDH22"/>
      <c r="DDI22"/>
      <c r="DDJ22"/>
      <c r="DDK22"/>
      <c r="DDL22"/>
      <c r="DDM22"/>
      <c r="DDN22"/>
      <c r="DDO22"/>
      <c r="DDP22"/>
      <c r="DDQ22"/>
      <c r="DDR22"/>
      <c r="DDS22"/>
      <c r="DDT22"/>
      <c r="DDU22"/>
      <c r="DDV22"/>
      <c r="DDW22"/>
      <c r="DDX22"/>
      <c r="DDY22"/>
      <c r="DDZ22"/>
      <c r="DEA22"/>
      <c r="DEB22"/>
      <c r="DEC22"/>
      <c r="DED22"/>
      <c r="DEE22"/>
      <c r="DEF22"/>
      <c r="DEG22"/>
      <c r="DEH22"/>
      <c r="DEI22"/>
      <c r="DEJ22"/>
      <c r="DEK22"/>
      <c r="DEL22"/>
      <c r="DEM22"/>
      <c r="DEN22"/>
      <c r="DEO22"/>
      <c r="DEP22"/>
      <c r="DEQ22"/>
      <c r="DER22"/>
      <c r="DES22"/>
      <c r="DET22"/>
      <c r="DEU22"/>
      <c r="DEV22"/>
      <c r="DEW22"/>
      <c r="DEX22"/>
      <c r="DEY22"/>
      <c r="DEZ22"/>
      <c r="DFA22"/>
      <c r="DFB22"/>
      <c r="DFC22"/>
      <c r="DFD22"/>
      <c r="DFE22"/>
      <c r="DFF22"/>
      <c r="DFG22"/>
      <c r="DFH22"/>
      <c r="DFI22"/>
      <c r="DFJ22"/>
      <c r="DFK22"/>
      <c r="DFL22"/>
      <c r="DFM22"/>
      <c r="DFN22"/>
      <c r="DFO22"/>
      <c r="DFP22"/>
      <c r="DFQ22"/>
      <c r="DFR22"/>
      <c r="DFS22"/>
      <c r="DFT22"/>
      <c r="DFU22"/>
      <c r="DFV22"/>
      <c r="DFW22"/>
      <c r="DFX22"/>
      <c r="DFY22"/>
      <c r="DFZ22"/>
      <c r="DGA22"/>
      <c r="DGB22"/>
      <c r="DGC22"/>
      <c r="DGD22"/>
      <c r="DGE22"/>
      <c r="DGF22"/>
      <c r="DGG22"/>
      <c r="DGH22"/>
      <c r="DGI22"/>
      <c r="DGJ22"/>
      <c r="DGK22"/>
      <c r="DGL22"/>
      <c r="DGM22"/>
      <c r="DGN22"/>
      <c r="DGO22"/>
      <c r="DGP22"/>
      <c r="DGQ22"/>
      <c r="DGR22"/>
      <c r="DGS22"/>
      <c r="DGT22"/>
      <c r="DGU22"/>
      <c r="DGV22"/>
      <c r="DGW22"/>
      <c r="DGX22"/>
      <c r="DGY22"/>
      <c r="DGZ22"/>
      <c r="DHA22"/>
      <c r="DHB22"/>
      <c r="DHC22"/>
      <c r="DHD22"/>
      <c r="DHE22"/>
      <c r="DHF22"/>
      <c r="DHG22"/>
      <c r="DHH22"/>
      <c r="DHI22"/>
      <c r="DHJ22"/>
      <c r="DHK22"/>
      <c r="DHL22"/>
      <c r="DHM22"/>
      <c r="DHN22"/>
      <c r="DHO22"/>
      <c r="DHP22"/>
      <c r="DHQ22"/>
      <c r="DHR22"/>
      <c r="DHS22"/>
      <c r="DHT22"/>
      <c r="DHU22"/>
      <c r="DHV22"/>
      <c r="DHW22"/>
      <c r="DHX22"/>
      <c r="DHY22"/>
      <c r="DHZ22"/>
      <c r="DIA22"/>
      <c r="DIB22"/>
      <c r="DIC22"/>
      <c r="DID22"/>
      <c r="DIE22"/>
      <c r="DIF22"/>
      <c r="DIG22"/>
      <c r="DIH22"/>
      <c r="DII22"/>
      <c r="DIJ22"/>
      <c r="DIK22"/>
      <c r="DIL22"/>
      <c r="DIM22"/>
      <c r="DIN22"/>
      <c r="DIO22"/>
      <c r="DIP22"/>
      <c r="DIQ22"/>
      <c r="DIR22"/>
      <c r="DIS22"/>
      <c r="DIT22"/>
      <c r="DIU22"/>
      <c r="DIV22"/>
      <c r="DIW22"/>
      <c r="DIX22"/>
      <c r="DIY22"/>
      <c r="DIZ22"/>
      <c r="DJA22"/>
      <c r="DJB22"/>
      <c r="DJC22"/>
      <c r="DJD22"/>
      <c r="DJE22"/>
      <c r="DJF22"/>
      <c r="DJG22"/>
      <c r="DJH22"/>
      <c r="DJI22"/>
      <c r="DJJ22"/>
      <c r="DJK22"/>
      <c r="DJL22"/>
      <c r="DJM22"/>
      <c r="DJN22"/>
      <c r="DJO22"/>
      <c r="DJP22"/>
      <c r="DJQ22"/>
      <c r="DJR22"/>
      <c r="DJS22"/>
      <c r="DJT22"/>
      <c r="DJU22"/>
      <c r="DJV22"/>
      <c r="DJW22"/>
      <c r="DJX22"/>
      <c r="DJY22"/>
      <c r="DJZ22"/>
      <c r="DKA22"/>
      <c r="DKB22"/>
      <c r="DKC22"/>
      <c r="DKD22"/>
      <c r="DKE22"/>
      <c r="DKF22"/>
      <c r="DKG22"/>
      <c r="DKH22"/>
      <c r="DKI22"/>
      <c r="DKJ22"/>
      <c r="DKK22"/>
      <c r="DKL22"/>
      <c r="DKM22"/>
      <c r="DKN22"/>
      <c r="DKO22"/>
      <c r="DKP22"/>
      <c r="DKQ22"/>
      <c r="DKR22"/>
      <c r="DKS22"/>
      <c r="DKT22"/>
      <c r="DKU22"/>
      <c r="DKV22"/>
      <c r="DKW22"/>
      <c r="DKX22"/>
      <c r="DKY22"/>
      <c r="DKZ22"/>
      <c r="DLA22"/>
      <c r="DLB22"/>
      <c r="DLC22"/>
      <c r="DLD22"/>
      <c r="DLE22"/>
      <c r="DLF22"/>
      <c r="DLG22"/>
      <c r="DLH22"/>
      <c r="DLI22"/>
      <c r="DLJ22"/>
      <c r="DLK22"/>
      <c r="DLL22"/>
      <c r="DLM22"/>
      <c r="DLN22"/>
      <c r="DLO22"/>
      <c r="DLP22"/>
      <c r="DLQ22"/>
      <c r="DLR22"/>
      <c r="DLS22"/>
      <c r="DLT22"/>
      <c r="DLU22"/>
      <c r="DLV22"/>
      <c r="DLW22"/>
      <c r="DLX22"/>
      <c r="DLY22"/>
      <c r="DLZ22"/>
      <c r="DMA22"/>
      <c r="DMB22"/>
      <c r="DMC22"/>
      <c r="DMD22"/>
      <c r="DME22"/>
      <c r="DMF22"/>
      <c r="DMG22"/>
      <c r="DMH22"/>
      <c r="DMI22"/>
      <c r="DMJ22"/>
      <c r="DMK22"/>
      <c r="DML22"/>
      <c r="DMM22"/>
      <c r="DMN22"/>
      <c r="DMO22"/>
      <c r="DMP22"/>
      <c r="DMQ22"/>
      <c r="DMR22"/>
      <c r="DMS22"/>
      <c r="DMT22"/>
      <c r="DMU22"/>
      <c r="DMV22"/>
      <c r="DMW22"/>
      <c r="DMX22"/>
      <c r="DMY22"/>
      <c r="DMZ22"/>
      <c r="DNA22"/>
      <c r="DNB22"/>
      <c r="DNC22"/>
      <c r="DND22"/>
      <c r="DNE22"/>
      <c r="DNF22"/>
      <c r="DNG22"/>
      <c r="DNH22"/>
      <c r="DNI22"/>
      <c r="DNJ22"/>
      <c r="DNK22"/>
      <c r="DNL22"/>
      <c r="DNM22"/>
      <c r="DNN22"/>
      <c r="DNO22"/>
      <c r="DNP22"/>
      <c r="DNQ22"/>
      <c r="DNR22"/>
      <c r="DNS22"/>
      <c r="DNT22"/>
      <c r="DNU22"/>
      <c r="DNV22"/>
      <c r="DNW22"/>
      <c r="DNX22"/>
      <c r="DNY22"/>
      <c r="DNZ22"/>
      <c r="DOA22"/>
      <c r="DOB22"/>
      <c r="DOC22"/>
      <c r="DOD22"/>
      <c r="DOE22"/>
      <c r="DOF22"/>
      <c r="DOG22"/>
      <c r="DOH22"/>
      <c r="DOI22"/>
      <c r="DOJ22"/>
      <c r="DOK22"/>
      <c r="DOL22"/>
      <c r="DOM22"/>
      <c r="DON22"/>
      <c r="DOO22"/>
      <c r="DOP22"/>
      <c r="DOQ22"/>
      <c r="DOR22"/>
      <c r="DOS22"/>
      <c r="DOT22"/>
      <c r="DOU22"/>
      <c r="DOV22"/>
      <c r="DOW22"/>
      <c r="DOX22"/>
      <c r="DOY22"/>
      <c r="DOZ22"/>
      <c r="DPA22"/>
      <c r="DPB22"/>
      <c r="DPC22"/>
      <c r="DPD22"/>
      <c r="DPE22"/>
      <c r="DPF22"/>
      <c r="DPG22"/>
      <c r="DPH22"/>
      <c r="DPI22"/>
      <c r="DPJ22"/>
      <c r="DPK22"/>
      <c r="DPL22"/>
      <c r="DPM22"/>
      <c r="DPN22"/>
      <c r="DPO22"/>
      <c r="DPP22"/>
      <c r="DPQ22"/>
      <c r="DPR22"/>
      <c r="DPS22"/>
      <c r="DPT22"/>
      <c r="DPU22"/>
      <c r="DPV22"/>
      <c r="DPW22"/>
      <c r="DPX22"/>
      <c r="DPY22"/>
      <c r="DPZ22"/>
      <c r="DQA22"/>
      <c r="DQB22"/>
      <c r="DQC22"/>
      <c r="DQD22"/>
      <c r="DQE22"/>
      <c r="DQF22"/>
      <c r="DQG22"/>
      <c r="DQH22"/>
      <c r="DQI22"/>
      <c r="DQJ22"/>
      <c r="DQK22"/>
      <c r="DQL22"/>
      <c r="DQM22"/>
      <c r="DQN22"/>
      <c r="DQO22"/>
      <c r="DQP22"/>
      <c r="DQQ22"/>
      <c r="DQR22"/>
      <c r="DQS22"/>
      <c r="DQT22"/>
      <c r="DQU22"/>
      <c r="DQV22"/>
      <c r="DQW22"/>
      <c r="DQX22"/>
      <c r="DQY22"/>
      <c r="DQZ22"/>
      <c r="DRA22"/>
      <c r="DRB22"/>
      <c r="DRC22"/>
      <c r="DRD22"/>
      <c r="DRE22"/>
      <c r="DRF22"/>
      <c r="DRG22"/>
      <c r="DRH22"/>
      <c r="DRI22"/>
      <c r="DRJ22"/>
      <c r="DRK22"/>
      <c r="DRL22"/>
      <c r="DRM22"/>
      <c r="DRN22"/>
      <c r="DRO22"/>
      <c r="DRP22"/>
      <c r="DRQ22"/>
      <c r="DRR22"/>
      <c r="DRS22"/>
      <c r="DRT22"/>
      <c r="DRU22"/>
      <c r="DRV22"/>
      <c r="DRW22"/>
      <c r="DRX22"/>
      <c r="DRY22"/>
      <c r="DRZ22"/>
      <c r="DSA22"/>
      <c r="DSB22"/>
      <c r="DSC22"/>
      <c r="DSD22"/>
      <c r="DSE22"/>
      <c r="DSF22"/>
      <c r="DSG22"/>
      <c r="DSH22"/>
      <c r="DSI22"/>
      <c r="DSJ22"/>
      <c r="DSK22"/>
      <c r="DSL22"/>
      <c r="DSM22"/>
      <c r="DSN22"/>
      <c r="DSO22"/>
      <c r="DSP22"/>
      <c r="DSQ22"/>
      <c r="DSR22"/>
      <c r="DSS22"/>
      <c r="DST22"/>
      <c r="DSU22"/>
      <c r="DSV22"/>
      <c r="DSW22"/>
      <c r="DSX22"/>
      <c r="DSY22"/>
      <c r="DSZ22"/>
      <c r="DTA22"/>
      <c r="DTB22"/>
      <c r="DTC22"/>
      <c r="DTD22"/>
      <c r="DTE22"/>
      <c r="DTF22"/>
      <c r="DTG22"/>
      <c r="DTH22"/>
      <c r="DTI22"/>
      <c r="DTJ22"/>
      <c r="DTK22"/>
      <c r="DTL22"/>
      <c r="DTM22"/>
      <c r="DTN22"/>
      <c r="DTO22"/>
      <c r="DTP22"/>
      <c r="DTQ22"/>
      <c r="DTR22"/>
      <c r="DTS22"/>
      <c r="DTT22"/>
      <c r="DTU22"/>
      <c r="DTV22"/>
      <c r="DTW22"/>
      <c r="DTX22"/>
      <c r="DTY22"/>
      <c r="DTZ22"/>
      <c r="DUA22"/>
      <c r="DUB22"/>
      <c r="DUC22"/>
      <c r="DUD22"/>
      <c r="DUE22"/>
      <c r="DUF22"/>
      <c r="DUG22"/>
      <c r="DUH22"/>
      <c r="DUI22"/>
      <c r="DUJ22"/>
      <c r="DUK22"/>
      <c r="DUL22"/>
      <c r="DUM22"/>
      <c r="DUN22"/>
      <c r="DUO22"/>
      <c r="DUP22"/>
      <c r="DUQ22"/>
      <c r="DUR22"/>
      <c r="DUS22"/>
      <c r="DUT22"/>
      <c r="DUU22"/>
      <c r="DUV22"/>
      <c r="DUW22"/>
      <c r="DUX22"/>
      <c r="DUY22"/>
      <c r="DUZ22"/>
      <c r="DVA22"/>
      <c r="DVB22"/>
      <c r="DVC22"/>
      <c r="DVD22"/>
      <c r="DVE22"/>
      <c r="DVF22"/>
      <c r="DVG22"/>
      <c r="DVH22"/>
      <c r="DVI22"/>
      <c r="DVJ22"/>
      <c r="DVK22"/>
      <c r="DVL22"/>
      <c r="DVM22"/>
      <c r="DVN22"/>
      <c r="DVO22"/>
      <c r="DVP22"/>
      <c r="DVQ22"/>
      <c r="DVR22"/>
      <c r="DVS22"/>
      <c r="DVT22"/>
      <c r="DVU22"/>
      <c r="DVV22"/>
      <c r="DVW22"/>
      <c r="DVX22"/>
      <c r="DVY22"/>
      <c r="DVZ22"/>
      <c r="DWA22"/>
      <c r="DWB22"/>
      <c r="DWC22"/>
      <c r="DWD22"/>
      <c r="DWE22"/>
      <c r="DWF22"/>
      <c r="DWG22"/>
      <c r="DWH22"/>
      <c r="DWI22"/>
      <c r="DWJ22"/>
      <c r="DWK22"/>
      <c r="DWL22"/>
      <c r="DWM22"/>
      <c r="DWN22"/>
      <c r="DWO22"/>
      <c r="DWP22"/>
      <c r="DWQ22"/>
      <c r="DWR22"/>
      <c r="DWS22"/>
      <c r="DWT22"/>
      <c r="DWU22"/>
      <c r="DWV22"/>
      <c r="DWW22"/>
      <c r="DWX22"/>
      <c r="DWY22"/>
      <c r="DWZ22"/>
      <c r="DXA22"/>
      <c r="DXB22"/>
      <c r="DXC22"/>
      <c r="DXD22"/>
      <c r="DXE22"/>
      <c r="DXF22"/>
      <c r="DXG22"/>
      <c r="DXH22"/>
      <c r="DXI22"/>
      <c r="DXJ22"/>
      <c r="DXK22"/>
      <c r="DXL22"/>
      <c r="DXM22"/>
      <c r="DXN22"/>
      <c r="DXO22"/>
      <c r="DXP22"/>
      <c r="DXQ22"/>
      <c r="DXR22"/>
      <c r="DXS22"/>
      <c r="DXT22"/>
      <c r="DXU22"/>
      <c r="DXV22"/>
      <c r="DXW22"/>
      <c r="DXX22"/>
      <c r="DXY22"/>
      <c r="DXZ22"/>
      <c r="DYA22"/>
      <c r="DYB22"/>
      <c r="DYC22"/>
      <c r="DYD22"/>
      <c r="DYE22"/>
      <c r="DYF22"/>
      <c r="DYG22"/>
      <c r="DYH22"/>
      <c r="DYI22"/>
      <c r="DYJ22"/>
      <c r="DYK22"/>
      <c r="DYL22"/>
      <c r="DYM22"/>
      <c r="DYN22"/>
      <c r="DYO22"/>
      <c r="DYP22"/>
      <c r="DYQ22"/>
      <c r="DYR22"/>
      <c r="DYS22"/>
      <c r="DYT22"/>
      <c r="DYU22"/>
      <c r="DYV22"/>
      <c r="DYW22"/>
      <c r="DYX22"/>
      <c r="DYY22"/>
      <c r="DYZ22"/>
      <c r="DZA22"/>
      <c r="DZB22"/>
      <c r="DZC22"/>
      <c r="DZD22"/>
      <c r="DZE22"/>
      <c r="DZF22"/>
      <c r="DZG22"/>
      <c r="DZH22"/>
      <c r="DZI22"/>
      <c r="DZJ22"/>
      <c r="DZK22"/>
      <c r="DZL22"/>
      <c r="DZM22"/>
      <c r="DZN22"/>
      <c r="DZO22"/>
      <c r="DZP22"/>
      <c r="DZQ22"/>
      <c r="DZR22"/>
      <c r="DZS22"/>
      <c r="DZT22"/>
      <c r="DZU22"/>
      <c r="DZV22"/>
      <c r="DZW22"/>
      <c r="DZX22"/>
      <c r="DZY22"/>
      <c r="DZZ22"/>
      <c r="EAA22"/>
      <c r="EAB22"/>
      <c r="EAC22"/>
      <c r="EAD22"/>
      <c r="EAE22"/>
      <c r="EAF22"/>
      <c r="EAG22"/>
      <c r="EAH22"/>
      <c r="EAI22"/>
      <c r="EAJ22"/>
      <c r="EAK22"/>
      <c r="EAL22"/>
      <c r="EAM22"/>
      <c r="EAN22"/>
      <c r="EAO22"/>
      <c r="EAP22"/>
      <c r="EAQ22"/>
      <c r="EAR22"/>
      <c r="EAS22"/>
      <c r="EAT22"/>
      <c r="EAU22"/>
      <c r="EAV22"/>
      <c r="EAW22"/>
      <c r="EAX22"/>
      <c r="EAY22"/>
      <c r="EAZ22"/>
      <c r="EBA22"/>
      <c r="EBB22"/>
      <c r="EBC22"/>
      <c r="EBD22"/>
      <c r="EBE22"/>
      <c r="EBF22"/>
      <c r="EBG22"/>
      <c r="EBH22"/>
      <c r="EBI22"/>
      <c r="EBJ22"/>
      <c r="EBK22"/>
      <c r="EBL22"/>
      <c r="EBM22"/>
      <c r="EBN22"/>
      <c r="EBO22"/>
      <c r="EBP22"/>
      <c r="EBQ22"/>
      <c r="EBR22"/>
      <c r="EBS22"/>
      <c r="EBT22"/>
      <c r="EBU22"/>
      <c r="EBV22"/>
      <c r="EBW22"/>
      <c r="EBX22"/>
      <c r="EBY22"/>
      <c r="EBZ22"/>
      <c r="ECA22"/>
      <c r="ECB22"/>
      <c r="ECC22"/>
      <c r="ECD22"/>
      <c r="ECE22"/>
      <c r="ECF22"/>
      <c r="ECG22"/>
      <c r="ECH22"/>
      <c r="ECI22"/>
      <c r="ECJ22"/>
      <c r="ECK22"/>
      <c r="ECL22"/>
      <c r="ECM22"/>
      <c r="ECN22"/>
      <c r="ECO22"/>
      <c r="ECP22"/>
      <c r="ECQ22"/>
      <c r="ECR22"/>
      <c r="ECS22"/>
      <c r="ECT22"/>
      <c r="ECU22"/>
      <c r="ECV22"/>
      <c r="ECW22"/>
      <c r="ECX22"/>
      <c r="ECY22"/>
      <c r="ECZ22"/>
      <c r="EDA22"/>
      <c r="EDB22"/>
      <c r="EDC22"/>
      <c r="EDD22"/>
      <c r="EDE22"/>
      <c r="EDF22"/>
      <c r="EDG22"/>
      <c r="EDH22"/>
      <c r="EDI22"/>
      <c r="EDJ22"/>
      <c r="EDK22"/>
      <c r="EDL22"/>
      <c r="EDM22"/>
      <c r="EDN22"/>
      <c r="EDO22"/>
      <c r="EDP22"/>
      <c r="EDQ22"/>
      <c r="EDR22"/>
      <c r="EDS22"/>
      <c r="EDT22"/>
      <c r="EDU22"/>
      <c r="EDV22"/>
      <c r="EDW22"/>
      <c r="EDX22"/>
      <c r="EDY22"/>
      <c r="EDZ22"/>
      <c r="EEA22"/>
      <c r="EEB22"/>
      <c r="EEC22"/>
      <c r="EED22"/>
      <c r="EEE22"/>
      <c r="EEF22"/>
      <c r="EEG22"/>
      <c r="EEH22"/>
      <c r="EEI22"/>
      <c r="EEJ22"/>
      <c r="EEK22"/>
      <c r="EEL22"/>
      <c r="EEM22"/>
      <c r="EEN22"/>
      <c r="EEO22"/>
      <c r="EEP22"/>
      <c r="EEQ22"/>
      <c r="EER22"/>
      <c r="EES22"/>
      <c r="EET22"/>
      <c r="EEU22"/>
      <c r="EEV22"/>
      <c r="EEW22"/>
      <c r="EEX22"/>
      <c r="EEY22"/>
      <c r="EEZ22"/>
      <c r="EFA22"/>
      <c r="EFB22"/>
      <c r="EFC22"/>
      <c r="EFD22"/>
      <c r="EFE22"/>
      <c r="EFF22"/>
      <c r="EFG22"/>
      <c r="EFH22"/>
      <c r="EFI22"/>
      <c r="EFJ22"/>
      <c r="EFK22"/>
      <c r="EFL22"/>
      <c r="EFM22"/>
      <c r="EFN22"/>
      <c r="EFO22"/>
      <c r="EFP22"/>
      <c r="EFQ22"/>
      <c r="EFR22"/>
      <c r="EFS22"/>
      <c r="EFT22"/>
      <c r="EFU22"/>
      <c r="EFV22"/>
      <c r="EFW22"/>
      <c r="EFX22"/>
      <c r="EFY22"/>
      <c r="EFZ22"/>
      <c r="EGA22"/>
      <c r="EGB22"/>
      <c r="EGC22"/>
      <c r="EGD22"/>
      <c r="EGE22"/>
      <c r="EGF22"/>
      <c r="EGG22"/>
      <c r="EGH22"/>
      <c r="EGI22"/>
      <c r="EGJ22"/>
      <c r="EGK22"/>
      <c r="EGL22"/>
      <c r="EGM22"/>
      <c r="EGN22"/>
      <c r="EGO22"/>
      <c r="EGP22"/>
      <c r="EGQ22"/>
      <c r="EGR22"/>
      <c r="EGS22"/>
      <c r="EGT22"/>
      <c r="EGU22"/>
      <c r="EGV22"/>
      <c r="EGW22"/>
      <c r="EGX22"/>
      <c r="EGY22"/>
      <c r="EGZ22"/>
      <c r="EHA22"/>
      <c r="EHB22"/>
      <c r="EHC22"/>
      <c r="EHD22"/>
      <c r="EHE22"/>
      <c r="EHF22"/>
      <c r="EHG22"/>
      <c r="EHH22"/>
      <c r="EHI22"/>
      <c r="EHJ22"/>
      <c r="EHK22"/>
      <c r="EHL22"/>
      <c r="EHM22"/>
      <c r="EHN22"/>
      <c r="EHO22"/>
      <c r="EHP22"/>
      <c r="EHQ22"/>
      <c r="EHR22"/>
      <c r="EHS22"/>
      <c r="EHT22"/>
      <c r="EHU22"/>
      <c r="EHV22"/>
      <c r="EHW22"/>
      <c r="EHX22"/>
      <c r="EHY22"/>
      <c r="EHZ22"/>
      <c r="EIA22"/>
      <c r="EIB22"/>
      <c r="EIC22"/>
      <c r="EID22"/>
      <c r="EIE22"/>
      <c r="EIF22"/>
      <c r="EIG22"/>
      <c r="EIH22"/>
      <c r="EII22"/>
      <c r="EIJ22"/>
      <c r="EIK22"/>
      <c r="EIL22"/>
      <c r="EIM22"/>
      <c r="EIN22"/>
      <c r="EIO22"/>
      <c r="EIP22"/>
      <c r="EIQ22"/>
      <c r="EIR22"/>
      <c r="EIS22"/>
      <c r="EIT22"/>
      <c r="EIU22"/>
      <c r="EIV22"/>
      <c r="EIW22"/>
      <c r="EIX22"/>
      <c r="EIY22"/>
      <c r="EIZ22"/>
      <c r="EJA22"/>
      <c r="EJB22"/>
      <c r="EJC22"/>
      <c r="EJD22"/>
      <c r="EJE22"/>
      <c r="EJF22"/>
      <c r="EJG22"/>
      <c r="EJH22"/>
      <c r="EJI22"/>
      <c r="EJJ22"/>
      <c r="EJK22"/>
      <c r="EJL22"/>
      <c r="EJM22"/>
      <c r="EJN22"/>
      <c r="EJO22"/>
      <c r="EJP22"/>
      <c r="EJQ22"/>
      <c r="EJR22"/>
      <c r="EJS22"/>
      <c r="EJT22"/>
      <c r="EJU22"/>
      <c r="EJV22"/>
      <c r="EJW22"/>
      <c r="EJX22"/>
      <c r="EJY22"/>
      <c r="EJZ22"/>
      <c r="EKA22"/>
      <c r="EKB22"/>
      <c r="EKC22"/>
      <c r="EKD22"/>
      <c r="EKE22"/>
      <c r="EKF22"/>
      <c r="EKG22"/>
      <c r="EKH22"/>
      <c r="EKI22"/>
      <c r="EKJ22"/>
      <c r="EKK22"/>
      <c r="EKL22"/>
      <c r="EKM22"/>
      <c r="EKN22"/>
      <c r="EKO22"/>
      <c r="EKP22"/>
      <c r="EKQ22"/>
      <c r="EKR22"/>
      <c r="EKS22"/>
      <c r="EKT22"/>
      <c r="EKU22"/>
      <c r="EKV22"/>
      <c r="EKW22"/>
      <c r="EKX22"/>
      <c r="EKY22"/>
      <c r="EKZ22"/>
      <c r="ELA22"/>
      <c r="ELB22"/>
      <c r="ELC22"/>
      <c r="ELD22"/>
      <c r="ELE22"/>
      <c r="ELF22"/>
      <c r="ELG22"/>
      <c r="ELH22"/>
      <c r="ELI22"/>
      <c r="ELJ22"/>
      <c r="ELK22"/>
      <c r="ELL22"/>
      <c r="ELM22"/>
      <c r="ELN22"/>
      <c r="ELO22"/>
      <c r="ELP22"/>
      <c r="ELQ22"/>
      <c r="ELR22"/>
      <c r="ELS22"/>
      <c r="ELT22"/>
      <c r="ELU22"/>
      <c r="ELV22"/>
      <c r="ELW22"/>
      <c r="ELX22"/>
      <c r="ELY22"/>
      <c r="ELZ22"/>
      <c r="EMA22"/>
      <c r="EMB22"/>
      <c r="EMC22"/>
      <c r="EMD22"/>
      <c r="EME22"/>
      <c r="EMF22"/>
      <c r="EMG22"/>
      <c r="EMH22"/>
      <c r="EMI22"/>
      <c r="EMJ22"/>
      <c r="EMK22"/>
      <c r="EML22"/>
      <c r="EMM22"/>
      <c r="EMN22"/>
      <c r="EMO22"/>
      <c r="EMP22"/>
      <c r="EMQ22"/>
      <c r="EMR22"/>
      <c r="EMS22"/>
      <c r="EMT22"/>
      <c r="EMU22"/>
      <c r="EMV22"/>
      <c r="EMW22"/>
      <c r="EMX22"/>
      <c r="EMY22"/>
      <c r="EMZ22"/>
      <c r="ENA22"/>
      <c r="ENB22"/>
      <c r="ENC22"/>
      <c r="END22"/>
      <c r="ENE22"/>
      <c r="ENF22"/>
      <c r="ENG22"/>
      <c r="ENH22"/>
      <c r="ENI22"/>
      <c r="ENJ22"/>
      <c r="ENK22"/>
      <c r="ENL22"/>
      <c r="ENM22"/>
      <c r="ENN22"/>
      <c r="ENO22"/>
      <c r="ENP22"/>
      <c r="ENQ22"/>
      <c r="ENR22"/>
      <c r="ENS22"/>
      <c r="ENT22"/>
      <c r="ENU22"/>
      <c r="ENV22"/>
      <c r="ENW22"/>
      <c r="ENX22"/>
      <c r="ENY22"/>
      <c r="ENZ22"/>
      <c r="EOA22"/>
      <c r="EOB22"/>
      <c r="EOC22"/>
      <c r="EOD22"/>
      <c r="EOE22"/>
      <c r="EOF22"/>
      <c r="EOG22"/>
      <c r="EOH22"/>
      <c r="EOI22"/>
      <c r="EOJ22"/>
      <c r="EOK22"/>
      <c r="EOL22"/>
      <c r="EOM22"/>
      <c r="EON22"/>
      <c r="EOO22"/>
      <c r="EOP22"/>
      <c r="EOQ22"/>
      <c r="EOR22"/>
      <c r="EOS22"/>
      <c r="EOT22"/>
      <c r="EOU22"/>
      <c r="EOV22"/>
      <c r="EOW22"/>
      <c r="EOX22"/>
      <c r="EOY22"/>
      <c r="EOZ22"/>
      <c r="EPA22"/>
      <c r="EPB22"/>
      <c r="EPC22"/>
      <c r="EPD22"/>
      <c r="EPE22"/>
      <c r="EPF22"/>
      <c r="EPG22"/>
      <c r="EPH22"/>
      <c r="EPI22"/>
      <c r="EPJ22"/>
      <c r="EPK22"/>
      <c r="EPL22"/>
      <c r="EPM22"/>
      <c r="EPN22"/>
      <c r="EPO22"/>
      <c r="EPP22"/>
      <c r="EPQ22"/>
      <c r="EPR22"/>
      <c r="EPS22"/>
      <c r="EPT22"/>
      <c r="EPU22"/>
      <c r="EPV22"/>
      <c r="EPW22"/>
      <c r="EPX22"/>
      <c r="EPY22"/>
      <c r="EPZ22"/>
      <c r="EQA22"/>
      <c r="EQB22"/>
      <c r="EQC22"/>
      <c r="EQD22"/>
      <c r="EQE22"/>
      <c r="EQF22"/>
      <c r="EQG22"/>
      <c r="EQH22"/>
      <c r="EQI22"/>
      <c r="EQJ22"/>
      <c r="EQK22"/>
      <c r="EQL22"/>
      <c r="EQM22"/>
      <c r="EQN22"/>
      <c r="EQO22"/>
      <c r="EQP22"/>
      <c r="EQQ22"/>
      <c r="EQR22"/>
      <c r="EQS22"/>
      <c r="EQT22"/>
      <c r="EQU22"/>
      <c r="EQV22"/>
      <c r="EQW22"/>
      <c r="EQX22"/>
      <c r="EQY22"/>
      <c r="EQZ22"/>
      <c r="ERA22"/>
      <c r="ERB22"/>
      <c r="ERC22"/>
      <c r="ERD22"/>
      <c r="ERE22"/>
      <c r="ERF22"/>
      <c r="ERG22"/>
      <c r="ERH22"/>
      <c r="ERI22"/>
      <c r="ERJ22"/>
      <c r="ERK22"/>
      <c r="ERL22"/>
      <c r="ERM22"/>
      <c r="ERN22"/>
      <c r="ERO22"/>
      <c r="ERP22"/>
      <c r="ERQ22"/>
      <c r="ERR22"/>
      <c r="ERS22"/>
      <c r="ERT22"/>
      <c r="ERU22"/>
      <c r="ERV22"/>
      <c r="ERW22"/>
      <c r="ERX22"/>
      <c r="ERY22"/>
      <c r="ERZ22"/>
      <c r="ESA22"/>
      <c r="ESB22"/>
      <c r="ESC22"/>
      <c r="ESD22"/>
      <c r="ESE22"/>
      <c r="ESF22"/>
      <c r="ESG22"/>
      <c r="ESH22"/>
      <c r="ESI22"/>
      <c r="ESJ22"/>
      <c r="ESK22"/>
      <c r="ESL22"/>
      <c r="ESM22"/>
      <c r="ESN22"/>
      <c r="ESO22"/>
      <c r="ESP22"/>
      <c r="ESQ22"/>
      <c r="ESR22"/>
      <c r="ESS22"/>
      <c r="EST22"/>
      <c r="ESU22"/>
      <c r="ESV22"/>
      <c r="ESW22"/>
      <c r="ESX22"/>
      <c r="ESY22"/>
      <c r="ESZ22"/>
      <c r="ETA22"/>
      <c r="ETB22"/>
      <c r="ETC22"/>
      <c r="ETD22"/>
      <c r="ETE22"/>
      <c r="ETF22"/>
      <c r="ETG22"/>
      <c r="ETH22"/>
      <c r="ETI22"/>
      <c r="ETJ22"/>
      <c r="ETK22"/>
      <c r="ETL22"/>
      <c r="ETM22"/>
      <c r="ETN22"/>
      <c r="ETO22"/>
      <c r="ETP22"/>
      <c r="ETQ22"/>
      <c r="ETR22"/>
      <c r="ETS22"/>
      <c r="ETT22"/>
      <c r="ETU22"/>
      <c r="ETV22"/>
      <c r="ETW22"/>
      <c r="ETX22"/>
      <c r="ETY22"/>
      <c r="ETZ22"/>
      <c r="EUA22"/>
      <c r="EUB22"/>
      <c r="EUC22"/>
      <c r="EUD22"/>
      <c r="EUE22"/>
      <c r="EUF22"/>
      <c r="EUG22"/>
      <c r="EUH22"/>
      <c r="EUI22"/>
      <c r="EUJ22"/>
      <c r="EUK22"/>
      <c r="EUL22"/>
      <c r="EUM22"/>
      <c r="EUN22"/>
      <c r="EUO22"/>
      <c r="EUP22"/>
      <c r="EUQ22"/>
      <c r="EUR22"/>
      <c r="EUS22"/>
      <c r="EUT22"/>
      <c r="EUU22"/>
      <c r="EUV22"/>
      <c r="EUW22"/>
      <c r="EUX22"/>
      <c r="EUY22"/>
      <c r="EUZ22"/>
      <c r="EVA22"/>
      <c r="EVB22"/>
      <c r="EVC22"/>
      <c r="EVD22"/>
      <c r="EVE22"/>
      <c r="EVF22"/>
      <c r="EVG22"/>
      <c r="EVH22"/>
      <c r="EVI22"/>
      <c r="EVJ22"/>
      <c r="EVK22"/>
      <c r="EVL22"/>
      <c r="EVM22"/>
      <c r="EVN22"/>
      <c r="EVO22"/>
      <c r="EVP22"/>
      <c r="EVQ22"/>
      <c r="EVR22"/>
      <c r="EVS22"/>
      <c r="EVT22"/>
      <c r="EVU22"/>
      <c r="EVV22"/>
      <c r="EVW22"/>
      <c r="EVX22"/>
      <c r="EVY22"/>
      <c r="EVZ22"/>
      <c r="EWA22"/>
      <c r="EWB22"/>
      <c r="EWC22"/>
      <c r="EWD22"/>
      <c r="EWE22"/>
      <c r="EWF22"/>
      <c r="EWG22"/>
      <c r="EWH22"/>
      <c r="EWI22"/>
      <c r="EWJ22"/>
      <c r="EWK22"/>
      <c r="EWL22"/>
      <c r="EWM22"/>
      <c r="EWN22"/>
      <c r="EWO22"/>
      <c r="EWP22"/>
      <c r="EWQ22"/>
      <c r="EWR22"/>
      <c r="EWS22"/>
      <c r="EWT22"/>
      <c r="EWU22"/>
      <c r="EWV22"/>
      <c r="EWW22"/>
      <c r="EWX22"/>
      <c r="EWY22"/>
      <c r="EWZ22"/>
      <c r="EXA22"/>
      <c r="EXB22"/>
      <c r="EXC22"/>
      <c r="EXD22"/>
      <c r="EXE22"/>
      <c r="EXF22"/>
      <c r="EXG22"/>
      <c r="EXH22"/>
      <c r="EXI22"/>
      <c r="EXJ22"/>
      <c r="EXK22"/>
      <c r="EXL22"/>
      <c r="EXM22"/>
      <c r="EXN22"/>
      <c r="EXO22"/>
      <c r="EXP22"/>
      <c r="EXQ22"/>
      <c r="EXR22"/>
      <c r="EXS22"/>
      <c r="EXT22"/>
      <c r="EXU22"/>
      <c r="EXV22"/>
      <c r="EXW22"/>
      <c r="EXX22"/>
      <c r="EXY22"/>
      <c r="EXZ22"/>
      <c r="EYA22"/>
      <c r="EYB22"/>
      <c r="EYC22"/>
      <c r="EYD22"/>
      <c r="EYE22"/>
      <c r="EYF22"/>
      <c r="EYG22"/>
      <c r="EYH22"/>
      <c r="EYI22"/>
      <c r="EYJ22"/>
      <c r="EYK22"/>
      <c r="EYL22"/>
      <c r="EYM22"/>
      <c r="EYN22"/>
      <c r="EYO22"/>
      <c r="EYP22"/>
      <c r="EYQ22"/>
      <c r="EYR22"/>
      <c r="EYS22"/>
      <c r="EYT22"/>
      <c r="EYU22"/>
      <c r="EYV22"/>
      <c r="EYW22"/>
      <c r="EYX22"/>
      <c r="EYY22"/>
      <c r="EYZ22"/>
      <c r="EZA22"/>
      <c r="EZB22"/>
      <c r="EZC22"/>
      <c r="EZD22"/>
      <c r="EZE22"/>
      <c r="EZF22"/>
      <c r="EZG22"/>
      <c r="EZH22"/>
      <c r="EZI22"/>
      <c r="EZJ22"/>
      <c r="EZK22"/>
      <c r="EZL22"/>
      <c r="EZM22"/>
      <c r="EZN22"/>
      <c r="EZO22"/>
      <c r="EZP22"/>
      <c r="EZQ22"/>
      <c r="EZR22"/>
      <c r="EZS22"/>
      <c r="EZT22"/>
      <c r="EZU22"/>
      <c r="EZV22"/>
      <c r="EZW22"/>
      <c r="EZX22"/>
      <c r="EZY22"/>
      <c r="EZZ22"/>
      <c r="FAA22"/>
      <c r="FAB22"/>
      <c r="FAC22"/>
      <c r="FAD22"/>
      <c r="FAE22"/>
      <c r="FAF22"/>
      <c r="FAG22"/>
      <c r="FAH22"/>
      <c r="FAI22"/>
      <c r="FAJ22"/>
      <c r="FAK22"/>
      <c r="FAL22"/>
      <c r="FAM22"/>
      <c r="FAN22"/>
      <c r="FAO22"/>
      <c r="FAP22"/>
      <c r="FAQ22"/>
      <c r="FAR22"/>
      <c r="FAS22"/>
      <c r="FAT22"/>
      <c r="FAU22"/>
      <c r="FAV22"/>
      <c r="FAW22"/>
      <c r="FAX22"/>
      <c r="FAY22"/>
      <c r="FAZ22"/>
      <c r="FBA22"/>
      <c r="FBB22"/>
      <c r="FBC22"/>
      <c r="FBD22"/>
      <c r="FBE22"/>
      <c r="FBF22"/>
      <c r="FBG22"/>
      <c r="FBH22"/>
      <c r="FBI22"/>
      <c r="FBJ22"/>
      <c r="FBK22"/>
      <c r="FBL22"/>
      <c r="FBM22"/>
      <c r="FBN22"/>
      <c r="FBO22"/>
      <c r="FBP22"/>
      <c r="FBQ22"/>
      <c r="FBR22"/>
      <c r="FBS22"/>
      <c r="FBT22"/>
      <c r="FBU22"/>
      <c r="FBV22"/>
      <c r="FBW22"/>
      <c r="FBX22"/>
      <c r="FBY22"/>
      <c r="FBZ22"/>
      <c r="FCA22"/>
      <c r="FCB22"/>
      <c r="FCC22"/>
      <c r="FCD22"/>
      <c r="FCE22"/>
      <c r="FCF22"/>
      <c r="FCG22"/>
      <c r="FCH22"/>
      <c r="FCI22"/>
      <c r="FCJ22"/>
      <c r="FCK22"/>
      <c r="FCL22"/>
      <c r="FCM22"/>
      <c r="FCN22"/>
      <c r="FCO22"/>
      <c r="FCP22"/>
      <c r="FCQ22"/>
      <c r="FCR22"/>
      <c r="FCS22"/>
      <c r="FCT22"/>
      <c r="FCU22"/>
      <c r="FCV22"/>
      <c r="FCW22"/>
      <c r="FCX22"/>
      <c r="FCY22"/>
      <c r="FCZ22"/>
      <c r="FDA22"/>
      <c r="FDB22"/>
      <c r="FDC22"/>
      <c r="FDD22"/>
      <c r="FDE22"/>
      <c r="FDF22"/>
      <c r="FDG22"/>
      <c r="FDH22"/>
      <c r="FDI22"/>
      <c r="FDJ22"/>
      <c r="FDK22"/>
      <c r="FDL22"/>
      <c r="FDM22"/>
      <c r="FDN22"/>
      <c r="FDO22"/>
      <c r="FDP22"/>
      <c r="FDQ22"/>
      <c r="FDR22"/>
      <c r="FDS22"/>
      <c r="FDT22"/>
      <c r="FDU22"/>
      <c r="FDV22"/>
      <c r="FDW22"/>
      <c r="FDX22"/>
      <c r="FDY22"/>
      <c r="FDZ22"/>
      <c r="FEA22"/>
      <c r="FEB22"/>
      <c r="FEC22"/>
      <c r="FED22"/>
      <c r="FEE22"/>
      <c r="FEF22"/>
      <c r="FEG22"/>
      <c r="FEH22"/>
      <c r="FEI22"/>
      <c r="FEJ22"/>
      <c r="FEK22"/>
      <c r="FEL22"/>
      <c r="FEM22"/>
      <c r="FEN22"/>
      <c r="FEO22"/>
      <c r="FEP22"/>
      <c r="FEQ22"/>
      <c r="FER22"/>
      <c r="FES22"/>
      <c r="FET22"/>
      <c r="FEU22"/>
      <c r="FEV22"/>
      <c r="FEW22"/>
      <c r="FEX22"/>
      <c r="FEY22"/>
      <c r="FEZ22"/>
      <c r="FFA22"/>
      <c r="FFB22"/>
      <c r="FFC22"/>
      <c r="FFD22"/>
      <c r="FFE22"/>
      <c r="FFF22"/>
      <c r="FFG22"/>
      <c r="FFH22"/>
      <c r="FFI22"/>
      <c r="FFJ22"/>
      <c r="FFK22"/>
      <c r="FFL22"/>
      <c r="FFM22"/>
      <c r="FFN22"/>
      <c r="FFO22"/>
      <c r="FFP22"/>
      <c r="FFQ22"/>
      <c r="FFR22"/>
      <c r="FFS22"/>
      <c r="FFT22"/>
      <c r="FFU22"/>
      <c r="FFV22"/>
      <c r="FFW22"/>
      <c r="FFX22"/>
      <c r="FFY22"/>
      <c r="FFZ22"/>
      <c r="FGA22"/>
      <c r="FGB22"/>
      <c r="FGC22"/>
      <c r="FGD22"/>
      <c r="FGE22"/>
      <c r="FGF22"/>
      <c r="FGG22"/>
      <c r="FGH22"/>
      <c r="FGI22"/>
      <c r="FGJ22"/>
      <c r="FGK22"/>
      <c r="FGL22"/>
      <c r="FGM22"/>
      <c r="FGN22"/>
      <c r="FGO22"/>
      <c r="FGP22"/>
      <c r="FGQ22"/>
      <c r="FGR22"/>
      <c r="FGS22"/>
      <c r="FGT22"/>
      <c r="FGU22"/>
      <c r="FGV22"/>
      <c r="FGW22"/>
      <c r="FGX22"/>
      <c r="FGY22"/>
      <c r="FGZ22"/>
      <c r="FHA22"/>
      <c r="FHB22"/>
      <c r="FHC22"/>
      <c r="FHD22"/>
      <c r="FHE22"/>
      <c r="FHF22"/>
      <c r="FHG22"/>
      <c r="FHH22"/>
      <c r="FHI22"/>
      <c r="FHJ22"/>
      <c r="FHK22"/>
      <c r="FHL22"/>
      <c r="FHM22"/>
      <c r="FHN22"/>
      <c r="FHO22"/>
      <c r="FHP22"/>
      <c r="FHQ22"/>
      <c r="FHR22"/>
      <c r="FHS22"/>
      <c r="FHT22"/>
      <c r="FHU22"/>
      <c r="FHV22"/>
      <c r="FHW22"/>
      <c r="FHX22"/>
      <c r="FHY22"/>
      <c r="FHZ22"/>
      <c r="FIA22"/>
      <c r="FIB22"/>
      <c r="FIC22"/>
      <c r="FID22"/>
      <c r="FIE22"/>
      <c r="FIF22"/>
      <c r="FIG22"/>
      <c r="FIH22"/>
      <c r="FII22"/>
      <c r="FIJ22"/>
      <c r="FIK22"/>
      <c r="FIL22"/>
      <c r="FIM22"/>
      <c r="FIN22"/>
      <c r="FIO22"/>
      <c r="FIP22"/>
      <c r="FIQ22"/>
      <c r="FIR22"/>
      <c r="FIS22"/>
      <c r="FIT22"/>
      <c r="FIU22"/>
      <c r="FIV22"/>
      <c r="FIW22"/>
      <c r="FIX22"/>
      <c r="FIY22"/>
      <c r="FIZ22"/>
      <c r="FJA22"/>
      <c r="FJB22"/>
      <c r="FJC22"/>
      <c r="FJD22"/>
      <c r="FJE22"/>
      <c r="FJF22"/>
      <c r="FJG22"/>
      <c r="FJH22"/>
      <c r="FJI22"/>
      <c r="FJJ22"/>
      <c r="FJK22"/>
      <c r="FJL22"/>
      <c r="FJM22"/>
      <c r="FJN22"/>
      <c r="FJO22"/>
      <c r="FJP22"/>
      <c r="FJQ22"/>
      <c r="FJR22"/>
      <c r="FJS22"/>
      <c r="FJT22"/>
      <c r="FJU22"/>
      <c r="FJV22"/>
      <c r="FJW22"/>
      <c r="FJX22"/>
      <c r="FJY22"/>
      <c r="FJZ22"/>
      <c r="FKA22"/>
      <c r="FKB22"/>
      <c r="FKC22"/>
      <c r="FKD22"/>
      <c r="FKE22"/>
      <c r="FKF22"/>
      <c r="FKG22"/>
      <c r="FKH22"/>
      <c r="FKI22"/>
      <c r="FKJ22"/>
      <c r="FKK22"/>
      <c r="FKL22"/>
      <c r="FKM22"/>
      <c r="FKN22"/>
      <c r="FKO22"/>
      <c r="FKP22"/>
      <c r="FKQ22"/>
      <c r="FKR22"/>
      <c r="FKS22"/>
      <c r="FKT22"/>
      <c r="FKU22"/>
      <c r="FKV22"/>
      <c r="FKW22"/>
      <c r="FKX22"/>
      <c r="FKY22"/>
      <c r="FKZ22"/>
      <c r="FLA22"/>
      <c r="FLB22"/>
      <c r="FLC22"/>
      <c r="FLD22"/>
      <c r="FLE22"/>
      <c r="FLF22"/>
      <c r="FLG22"/>
      <c r="FLH22"/>
      <c r="FLI22"/>
      <c r="FLJ22"/>
      <c r="FLK22"/>
      <c r="FLL22"/>
      <c r="FLM22"/>
      <c r="FLN22"/>
      <c r="FLO22"/>
      <c r="FLP22"/>
      <c r="FLQ22"/>
      <c r="FLR22"/>
      <c r="FLS22"/>
      <c r="FLT22"/>
      <c r="FLU22"/>
      <c r="FLV22"/>
      <c r="FLW22"/>
      <c r="FLX22"/>
      <c r="FLY22"/>
      <c r="FLZ22"/>
      <c r="FMA22"/>
      <c r="FMB22"/>
      <c r="FMC22"/>
      <c r="FMD22"/>
      <c r="FME22"/>
      <c r="FMF22"/>
      <c r="FMG22"/>
      <c r="FMH22"/>
      <c r="FMI22"/>
      <c r="FMJ22"/>
      <c r="FMK22"/>
      <c r="FML22"/>
      <c r="FMM22"/>
      <c r="FMN22"/>
      <c r="FMO22"/>
      <c r="FMP22"/>
      <c r="FMQ22"/>
      <c r="FMR22"/>
      <c r="FMS22"/>
      <c r="FMT22"/>
      <c r="FMU22"/>
      <c r="FMV22"/>
      <c r="FMW22"/>
      <c r="FMX22"/>
      <c r="FMY22"/>
      <c r="FMZ22"/>
      <c r="FNA22"/>
      <c r="FNB22"/>
      <c r="FNC22"/>
      <c r="FND22"/>
      <c r="FNE22"/>
      <c r="FNF22"/>
      <c r="FNG22"/>
      <c r="FNH22"/>
      <c r="FNI22"/>
      <c r="FNJ22"/>
      <c r="FNK22"/>
      <c r="FNL22"/>
      <c r="FNM22"/>
      <c r="FNN22"/>
      <c r="FNO22"/>
      <c r="FNP22"/>
      <c r="FNQ22"/>
      <c r="FNR22"/>
      <c r="FNS22"/>
      <c r="FNT22"/>
      <c r="FNU22"/>
      <c r="FNV22"/>
      <c r="FNW22"/>
      <c r="FNX22"/>
      <c r="FNY22"/>
      <c r="FNZ22"/>
      <c r="FOA22"/>
      <c r="FOB22"/>
      <c r="FOC22"/>
      <c r="FOD22"/>
      <c r="FOE22"/>
      <c r="FOF22"/>
      <c r="FOG22"/>
      <c r="FOH22"/>
      <c r="FOI22"/>
      <c r="FOJ22"/>
      <c r="FOK22"/>
      <c r="FOL22"/>
      <c r="FOM22"/>
      <c r="FON22"/>
      <c r="FOO22"/>
      <c r="FOP22"/>
      <c r="FOQ22"/>
      <c r="FOR22"/>
      <c r="FOS22"/>
      <c r="FOT22"/>
      <c r="FOU22"/>
      <c r="FOV22"/>
      <c r="FOW22"/>
      <c r="FOX22"/>
      <c r="FOY22"/>
      <c r="FOZ22"/>
      <c r="FPA22"/>
      <c r="FPB22"/>
      <c r="FPC22"/>
      <c r="FPD22"/>
      <c r="FPE22"/>
      <c r="FPF22"/>
      <c r="FPG22"/>
      <c r="FPH22"/>
      <c r="FPI22"/>
      <c r="FPJ22"/>
      <c r="FPK22"/>
      <c r="FPL22"/>
      <c r="FPM22"/>
      <c r="FPN22"/>
      <c r="FPO22"/>
      <c r="FPP22"/>
      <c r="FPQ22"/>
      <c r="FPR22"/>
      <c r="FPS22"/>
      <c r="FPT22"/>
      <c r="FPU22"/>
      <c r="FPV22"/>
      <c r="FPW22"/>
      <c r="FPX22"/>
      <c r="FPY22"/>
      <c r="FPZ22"/>
      <c r="FQA22"/>
      <c r="FQB22"/>
      <c r="FQC22"/>
      <c r="FQD22"/>
      <c r="FQE22"/>
      <c r="FQF22"/>
      <c r="FQG22"/>
      <c r="FQH22"/>
      <c r="FQI22"/>
      <c r="FQJ22"/>
      <c r="FQK22"/>
      <c r="FQL22"/>
      <c r="FQM22"/>
      <c r="FQN22"/>
      <c r="FQO22"/>
      <c r="FQP22"/>
      <c r="FQQ22"/>
      <c r="FQR22"/>
      <c r="FQS22"/>
      <c r="FQT22"/>
      <c r="FQU22"/>
      <c r="FQV22"/>
      <c r="FQW22"/>
      <c r="FQX22"/>
      <c r="FQY22"/>
      <c r="FQZ22"/>
      <c r="FRA22"/>
      <c r="FRB22"/>
      <c r="FRC22"/>
      <c r="FRD22"/>
      <c r="FRE22"/>
      <c r="FRF22"/>
      <c r="FRG22"/>
      <c r="FRH22"/>
      <c r="FRI22"/>
      <c r="FRJ22"/>
      <c r="FRK22"/>
      <c r="FRL22"/>
      <c r="FRM22"/>
      <c r="FRN22"/>
      <c r="FRO22"/>
      <c r="FRP22"/>
      <c r="FRQ22"/>
      <c r="FRR22"/>
      <c r="FRS22"/>
      <c r="FRT22"/>
      <c r="FRU22"/>
      <c r="FRV22"/>
      <c r="FRW22"/>
      <c r="FRX22"/>
      <c r="FRY22"/>
      <c r="FRZ22"/>
      <c r="FSA22"/>
      <c r="FSB22"/>
      <c r="FSC22"/>
      <c r="FSD22"/>
      <c r="FSE22"/>
      <c r="FSF22"/>
      <c r="FSG22"/>
      <c r="FSH22"/>
      <c r="FSI22"/>
      <c r="FSJ22"/>
      <c r="FSK22"/>
      <c r="FSL22"/>
      <c r="FSM22"/>
      <c r="FSN22"/>
      <c r="FSO22"/>
      <c r="FSP22"/>
      <c r="FSQ22"/>
      <c r="FSR22"/>
      <c r="FSS22"/>
      <c r="FST22"/>
      <c r="FSU22"/>
      <c r="FSV22"/>
      <c r="FSW22"/>
      <c r="FSX22"/>
      <c r="FSY22"/>
      <c r="FSZ22"/>
      <c r="FTA22"/>
      <c r="FTB22"/>
      <c r="FTC22"/>
      <c r="FTD22"/>
      <c r="FTE22"/>
      <c r="FTF22"/>
      <c r="FTG22"/>
      <c r="FTH22"/>
      <c r="FTI22"/>
      <c r="FTJ22"/>
      <c r="FTK22"/>
      <c r="FTL22"/>
      <c r="FTM22"/>
      <c r="FTN22"/>
      <c r="FTO22"/>
      <c r="FTP22"/>
      <c r="FTQ22"/>
      <c r="FTR22"/>
      <c r="FTS22"/>
      <c r="FTT22"/>
      <c r="FTU22"/>
      <c r="FTV22"/>
      <c r="FTW22"/>
      <c r="FTX22"/>
      <c r="FTY22"/>
      <c r="FTZ22"/>
      <c r="FUA22"/>
      <c r="FUB22"/>
      <c r="FUC22"/>
      <c r="FUD22"/>
      <c r="FUE22"/>
      <c r="FUF22"/>
      <c r="FUG22"/>
      <c r="FUH22"/>
      <c r="FUI22"/>
      <c r="FUJ22"/>
      <c r="FUK22"/>
      <c r="FUL22"/>
      <c r="FUM22"/>
      <c r="FUN22"/>
      <c r="FUO22"/>
      <c r="FUP22"/>
      <c r="FUQ22"/>
      <c r="FUR22"/>
      <c r="FUS22"/>
      <c r="FUT22"/>
      <c r="FUU22"/>
      <c r="FUV22"/>
      <c r="FUW22"/>
      <c r="FUX22"/>
      <c r="FUY22"/>
      <c r="FUZ22"/>
      <c r="FVA22"/>
      <c r="FVB22"/>
      <c r="FVC22"/>
      <c r="FVD22"/>
      <c r="FVE22"/>
      <c r="FVF22"/>
      <c r="FVG22"/>
      <c r="FVH22"/>
      <c r="FVI22"/>
      <c r="FVJ22"/>
      <c r="FVK22"/>
      <c r="FVL22"/>
      <c r="FVM22"/>
      <c r="FVN22"/>
      <c r="FVO22"/>
      <c r="FVP22"/>
      <c r="FVQ22"/>
      <c r="FVR22"/>
      <c r="FVS22"/>
      <c r="FVT22"/>
      <c r="FVU22"/>
      <c r="FVV22"/>
      <c r="FVW22"/>
      <c r="FVX22"/>
      <c r="FVY22"/>
      <c r="FVZ22"/>
      <c r="FWA22"/>
      <c r="FWB22"/>
      <c r="FWC22"/>
      <c r="FWD22"/>
      <c r="FWE22"/>
      <c r="FWF22"/>
      <c r="FWG22"/>
      <c r="FWH22"/>
      <c r="FWI22"/>
      <c r="FWJ22"/>
      <c r="FWK22"/>
      <c r="FWL22"/>
      <c r="FWM22"/>
      <c r="FWN22"/>
      <c r="FWO22"/>
      <c r="FWP22"/>
      <c r="FWQ22"/>
      <c r="FWR22"/>
      <c r="FWS22"/>
      <c r="FWT22"/>
      <c r="FWU22"/>
      <c r="FWV22"/>
      <c r="FWW22"/>
      <c r="FWX22"/>
      <c r="FWY22"/>
      <c r="FWZ22"/>
      <c r="FXA22"/>
      <c r="FXB22"/>
      <c r="FXC22"/>
      <c r="FXD22"/>
      <c r="FXE22"/>
      <c r="FXF22"/>
      <c r="FXG22"/>
      <c r="FXH22"/>
      <c r="FXI22"/>
      <c r="FXJ22"/>
      <c r="FXK22"/>
      <c r="FXL22"/>
      <c r="FXM22"/>
      <c r="FXN22"/>
      <c r="FXO22"/>
      <c r="FXP22"/>
      <c r="FXQ22"/>
      <c r="FXR22"/>
      <c r="FXS22"/>
      <c r="FXT22"/>
      <c r="FXU22"/>
      <c r="FXV22"/>
      <c r="FXW22"/>
      <c r="FXX22"/>
      <c r="FXY22"/>
      <c r="FXZ22"/>
      <c r="FYA22"/>
      <c r="FYB22"/>
      <c r="FYC22"/>
      <c r="FYD22"/>
      <c r="FYE22"/>
      <c r="FYF22"/>
      <c r="FYG22"/>
      <c r="FYH22"/>
      <c r="FYI22"/>
      <c r="FYJ22"/>
      <c r="FYK22"/>
      <c r="FYL22"/>
      <c r="FYM22"/>
      <c r="FYN22"/>
      <c r="FYO22"/>
      <c r="FYP22"/>
      <c r="FYQ22"/>
      <c r="FYR22"/>
      <c r="FYS22"/>
      <c r="FYT22"/>
      <c r="FYU22"/>
      <c r="FYV22"/>
      <c r="FYW22"/>
      <c r="FYX22"/>
      <c r="FYY22"/>
      <c r="FYZ22"/>
      <c r="FZA22"/>
      <c r="FZB22"/>
      <c r="FZC22"/>
      <c r="FZD22"/>
      <c r="FZE22"/>
      <c r="FZF22"/>
      <c r="FZG22"/>
      <c r="FZH22"/>
      <c r="FZI22"/>
      <c r="FZJ22"/>
      <c r="FZK22"/>
      <c r="FZL22"/>
      <c r="FZM22"/>
      <c r="FZN22"/>
      <c r="FZO22"/>
      <c r="FZP22"/>
      <c r="FZQ22"/>
      <c r="FZR22"/>
      <c r="FZS22"/>
      <c r="FZT22"/>
      <c r="FZU22"/>
      <c r="FZV22"/>
      <c r="FZW22"/>
      <c r="FZX22"/>
      <c r="FZY22"/>
      <c r="FZZ22"/>
      <c r="GAA22"/>
      <c r="GAB22"/>
      <c r="GAC22"/>
      <c r="GAD22"/>
      <c r="GAE22"/>
      <c r="GAF22"/>
      <c r="GAG22"/>
      <c r="GAH22"/>
      <c r="GAI22"/>
      <c r="GAJ22"/>
      <c r="GAK22"/>
      <c r="GAL22"/>
      <c r="GAM22"/>
      <c r="GAN22"/>
      <c r="GAO22"/>
      <c r="GAP22"/>
      <c r="GAQ22"/>
      <c r="GAR22"/>
      <c r="GAS22"/>
      <c r="GAT22"/>
      <c r="GAU22"/>
      <c r="GAV22"/>
      <c r="GAW22"/>
      <c r="GAX22"/>
      <c r="GAY22"/>
      <c r="GAZ22"/>
      <c r="GBA22"/>
      <c r="GBB22"/>
      <c r="GBC22"/>
      <c r="GBD22"/>
      <c r="GBE22"/>
      <c r="GBF22"/>
      <c r="GBG22"/>
      <c r="GBH22"/>
      <c r="GBI22"/>
      <c r="GBJ22"/>
      <c r="GBK22"/>
      <c r="GBL22"/>
      <c r="GBM22"/>
      <c r="GBN22"/>
      <c r="GBO22"/>
      <c r="GBP22"/>
      <c r="GBQ22"/>
      <c r="GBR22"/>
      <c r="GBS22"/>
      <c r="GBT22"/>
      <c r="GBU22"/>
      <c r="GBV22"/>
      <c r="GBW22"/>
      <c r="GBX22"/>
      <c r="GBY22"/>
      <c r="GBZ22"/>
      <c r="GCA22"/>
      <c r="GCB22"/>
      <c r="GCC22"/>
      <c r="GCD22"/>
      <c r="GCE22"/>
      <c r="GCF22"/>
      <c r="GCG22"/>
      <c r="GCH22"/>
      <c r="GCI22"/>
      <c r="GCJ22"/>
      <c r="GCK22"/>
      <c r="GCL22"/>
      <c r="GCM22"/>
      <c r="GCN22"/>
      <c r="GCO22"/>
      <c r="GCP22"/>
      <c r="GCQ22"/>
      <c r="GCR22"/>
      <c r="GCS22"/>
      <c r="GCT22"/>
      <c r="GCU22"/>
      <c r="GCV22"/>
      <c r="GCW22"/>
      <c r="GCX22"/>
      <c r="GCY22"/>
      <c r="GCZ22"/>
      <c r="GDA22"/>
      <c r="GDB22"/>
      <c r="GDC22"/>
      <c r="GDD22"/>
      <c r="GDE22"/>
      <c r="GDF22"/>
      <c r="GDG22"/>
      <c r="GDH22"/>
      <c r="GDI22"/>
      <c r="GDJ22"/>
      <c r="GDK22"/>
      <c r="GDL22"/>
      <c r="GDM22"/>
      <c r="GDN22"/>
      <c r="GDO22"/>
      <c r="GDP22"/>
      <c r="GDQ22"/>
      <c r="GDR22"/>
      <c r="GDS22"/>
      <c r="GDT22"/>
      <c r="GDU22"/>
      <c r="GDV22"/>
      <c r="GDW22"/>
      <c r="GDX22"/>
      <c r="GDY22"/>
      <c r="GDZ22"/>
      <c r="GEA22"/>
      <c r="GEB22"/>
      <c r="GEC22"/>
      <c r="GED22"/>
      <c r="GEE22"/>
      <c r="GEF22"/>
      <c r="GEG22"/>
      <c r="GEH22"/>
      <c r="GEI22"/>
      <c r="GEJ22"/>
      <c r="GEK22"/>
      <c r="GEL22"/>
      <c r="GEM22"/>
      <c r="GEN22"/>
      <c r="GEO22"/>
      <c r="GEP22"/>
      <c r="GEQ22"/>
      <c r="GER22"/>
      <c r="GES22"/>
      <c r="GET22"/>
      <c r="GEU22"/>
      <c r="GEV22"/>
      <c r="GEW22"/>
      <c r="GEX22"/>
      <c r="GEY22"/>
      <c r="GEZ22"/>
      <c r="GFA22"/>
      <c r="GFB22"/>
      <c r="GFC22"/>
      <c r="GFD22"/>
      <c r="GFE22"/>
      <c r="GFF22"/>
      <c r="GFG22"/>
      <c r="GFH22"/>
      <c r="GFI22"/>
      <c r="GFJ22"/>
      <c r="GFK22"/>
      <c r="GFL22"/>
      <c r="GFM22"/>
      <c r="GFN22"/>
      <c r="GFO22"/>
      <c r="GFP22"/>
      <c r="GFQ22"/>
      <c r="GFR22"/>
      <c r="GFS22"/>
      <c r="GFT22"/>
      <c r="GFU22"/>
      <c r="GFV22"/>
      <c r="GFW22"/>
      <c r="GFX22"/>
      <c r="GFY22"/>
      <c r="GFZ22"/>
      <c r="GGA22"/>
      <c r="GGB22"/>
      <c r="GGC22"/>
      <c r="GGD22"/>
      <c r="GGE22"/>
      <c r="GGF22"/>
      <c r="GGG22"/>
      <c r="GGH22"/>
      <c r="GGI22"/>
      <c r="GGJ22"/>
      <c r="GGK22"/>
      <c r="GGL22"/>
      <c r="GGM22"/>
      <c r="GGN22"/>
      <c r="GGO22"/>
      <c r="GGP22"/>
      <c r="GGQ22"/>
      <c r="GGR22"/>
      <c r="GGS22"/>
      <c r="GGT22"/>
      <c r="GGU22"/>
      <c r="GGV22"/>
      <c r="GGW22"/>
      <c r="GGX22"/>
      <c r="GGY22"/>
      <c r="GGZ22"/>
      <c r="GHA22"/>
      <c r="GHB22"/>
      <c r="GHC22"/>
      <c r="GHD22"/>
      <c r="GHE22"/>
      <c r="GHF22"/>
      <c r="GHG22"/>
      <c r="GHH22"/>
      <c r="GHI22"/>
      <c r="GHJ22"/>
      <c r="GHK22"/>
      <c r="GHL22"/>
      <c r="GHM22"/>
      <c r="GHN22"/>
      <c r="GHO22"/>
      <c r="GHP22"/>
      <c r="GHQ22"/>
      <c r="GHR22"/>
      <c r="GHS22"/>
      <c r="GHT22"/>
      <c r="GHU22"/>
      <c r="GHV22"/>
      <c r="GHW22"/>
      <c r="GHX22"/>
      <c r="GHY22"/>
      <c r="GHZ22"/>
      <c r="GIA22"/>
      <c r="GIB22"/>
      <c r="GIC22"/>
      <c r="GID22"/>
      <c r="GIE22"/>
      <c r="GIF22"/>
      <c r="GIG22"/>
      <c r="GIH22"/>
      <c r="GII22"/>
      <c r="GIJ22"/>
      <c r="GIK22"/>
      <c r="GIL22"/>
      <c r="GIM22"/>
      <c r="GIN22"/>
      <c r="GIO22"/>
      <c r="GIP22"/>
      <c r="GIQ22"/>
      <c r="GIR22"/>
      <c r="GIS22"/>
      <c r="GIT22"/>
      <c r="GIU22"/>
      <c r="GIV22"/>
      <c r="GIW22"/>
      <c r="GIX22"/>
      <c r="GIY22"/>
      <c r="GIZ22"/>
      <c r="GJA22"/>
      <c r="GJB22"/>
      <c r="GJC22"/>
      <c r="GJD22"/>
      <c r="GJE22"/>
      <c r="GJF22"/>
      <c r="GJG22"/>
      <c r="GJH22"/>
      <c r="GJI22"/>
      <c r="GJJ22"/>
      <c r="GJK22"/>
      <c r="GJL22"/>
      <c r="GJM22"/>
      <c r="GJN22"/>
      <c r="GJO22"/>
      <c r="GJP22"/>
      <c r="GJQ22"/>
      <c r="GJR22"/>
      <c r="GJS22"/>
      <c r="GJT22"/>
      <c r="GJU22"/>
      <c r="GJV22"/>
      <c r="GJW22"/>
      <c r="GJX22"/>
      <c r="GJY22"/>
      <c r="GJZ22"/>
      <c r="GKA22"/>
      <c r="GKB22"/>
      <c r="GKC22"/>
      <c r="GKD22"/>
      <c r="GKE22"/>
      <c r="GKF22"/>
      <c r="GKG22"/>
      <c r="GKH22"/>
      <c r="GKI22"/>
      <c r="GKJ22"/>
      <c r="GKK22"/>
      <c r="GKL22"/>
      <c r="GKM22"/>
      <c r="GKN22"/>
      <c r="GKO22"/>
      <c r="GKP22"/>
      <c r="GKQ22"/>
      <c r="GKR22"/>
      <c r="GKS22"/>
      <c r="GKT22"/>
      <c r="GKU22"/>
      <c r="GKV22"/>
      <c r="GKW22"/>
      <c r="GKX22"/>
      <c r="GKY22"/>
      <c r="GKZ22"/>
      <c r="GLA22"/>
      <c r="GLB22"/>
      <c r="GLC22"/>
      <c r="GLD22"/>
      <c r="GLE22"/>
      <c r="GLF22"/>
      <c r="GLG22"/>
      <c r="GLH22"/>
      <c r="GLI22"/>
      <c r="GLJ22"/>
      <c r="GLK22"/>
      <c r="GLL22"/>
      <c r="GLM22"/>
      <c r="GLN22"/>
      <c r="GLO22"/>
      <c r="GLP22"/>
      <c r="GLQ22"/>
      <c r="GLR22"/>
      <c r="GLS22"/>
      <c r="GLT22"/>
      <c r="GLU22"/>
      <c r="GLV22"/>
      <c r="GLW22"/>
      <c r="GLX22"/>
      <c r="GLY22"/>
      <c r="GLZ22"/>
      <c r="GMA22"/>
      <c r="GMB22"/>
      <c r="GMC22"/>
      <c r="GMD22"/>
      <c r="GME22"/>
      <c r="GMF22"/>
      <c r="GMG22"/>
      <c r="GMH22"/>
      <c r="GMI22"/>
      <c r="GMJ22"/>
      <c r="GMK22"/>
      <c r="GML22"/>
      <c r="GMM22"/>
      <c r="GMN22"/>
      <c r="GMO22"/>
      <c r="GMP22"/>
      <c r="GMQ22"/>
      <c r="GMR22"/>
      <c r="GMS22"/>
      <c r="GMT22"/>
      <c r="GMU22"/>
      <c r="GMV22"/>
      <c r="GMW22"/>
      <c r="GMX22"/>
      <c r="GMY22"/>
      <c r="GMZ22"/>
      <c r="GNA22"/>
      <c r="GNB22"/>
      <c r="GNC22"/>
      <c r="GND22"/>
      <c r="GNE22"/>
      <c r="GNF22"/>
      <c r="GNG22"/>
      <c r="GNH22"/>
      <c r="GNI22"/>
      <c r="GNJ22"/>
      <c r="GNK22"/>
      <c r="GNL22"/>
      <c r="GNM22"/>
      <c r="GNN22"/>
      <c r="GNO22"/>
      <c r="GNP22"/>
      <c r="GNQ22"/>
      <c r="GNR22"/>
      <c r="GNS22"/>
      <c r="GNT22"/>
      <c r="GNU22"/>
      <c r="GNV22"/>
      <c r="GNW22"/>
      <c r="GNX22"/>
      <c r="GNY22"/>
      <c r="GNZ22"/>
      <c r="GOA22"/>
      <c r="GOB22"/>
      <c r="GOC22"/>
      <c r="GOD22"/>
      <c r="GOE22"/>
      <c r="GOF22"/>
      <c r="GOG22"/>
      <c r="GOH22"/>
      <c r="GOI22"/>
      <c r="GOJ22"/>
      <c r="GOK22"/>
      <c r="GOL22"/>
      <c r="GOM22"/>
      <c r="GON22"/>
      <c r="GOO22"/>
      <c r="GOP22"/>
      <c r="GOQ22"/>
      <c r="GOR22"/>
      <c r="GOS22"/>
      <c r="GOT22"/>
      <c r="GOU22"/>
      <c r="GOV22"/>
      <c r="GOW22"/>
      <c r="GOX22"/>
      <c r="GOY22"/>
      <c r="GOZ22"/>
      <c r="GPA22"/>
      <c r="GPB22"/>
      <c r="GPC22"/>
      <c r="GPD22"/>
      <c r="GPE22"/>
      <c r="GPF22"/>
      <c r="GPG22"/>
      <c r="GPH22"/>
      <c r="GPI22"/>
      <c r="GPJ22"/>
      <c r="GPK22"/>
      <c r="GPL22"/>
      <c r="GPM22"/>
      <c r="GPN22"/>
      <c r="GPO22"/>
      <c r="GPP22"/>
      <c r="GPQ22"/>
      <c r="GPR22"/>
      <c r="GPS22"/>
      <c r="GPT22"/>
      <c r="GPU22"/>
      <c r="GPV22"/>
      <c r="GPW22"/>
      <c r="GPX22"/>
      <c r="GPY22"/>
      <c r="GPZ22"/>
      <c r="GQA22"/>
      <c r="GQB22"/>
      <c r="GQC22"/>
      <c r="GQD22"/>
      <c r="GQE22"/>
      <c r="GQF22"/>
      <c r="GQG22"/>
      <c r="GQH22"/>
      <c r="GQI22"/>
      <c r="GQJ22"/>
      <c r="GQK22"/>
      <c r="GQL22"/>
      <c r="GQM22"/>
      <c r="GQN22"/>
      <c r="GQO22"/>
      <c r="GQP22"/>
      <c r="GQQ22"/>
      <c r="GQR22"/>
      <c r="GQS22"/>
      <c r="GQT22"/>
      <c r="GQU22"/>
      <c r="GQV22"/>
      <c r="GQW22"/>
      <c r="GQX22"/>
      <c r="GQY22"/>
      <c r="GQZ22"/>
      <c r="GRA22"/>
      <c r="GRB22"/>
      <c r="GRC22"/>
      <c r="GRD22"/>
      <c r="GRE22"/>
      <c r="GRF22"/>
      <c r="GRG22"/>
      <c r="GRH22"/>
      <c r="GRI22"/>
      <c r="GRJ22"/>
      <c r="GRK22"/>
      <c r="GRL22"/>
      <c r="GRM22"/>
      <c r="GRN22"/>
      <c r="GRO22"/>
      <c r="GRP22"/>
      <c r="GRQ22"/>
      <c r="GRR22"/>
      <c r="GRS22"/>
      <c r="GRT22"/>
      <c r="GRU22"/>
      <c r="GRV22"/>
      <c r="GRW22"/>
      <c r="GRX22"/>
      <c r="GRY22"/>
      <c r="GRZ22"/>
      <c r="GSA22"/>
      <c r="GSB22"/>
      <c r="GSC22"/>
      <c r="GSD22"/>
      <c r="GSE22"/>
      <c r="GSF22"/>
      <c r="GSG22"/>
      <c r="GSH22"/>
      <c r="GSI22"/>
      <c r="GSJ22"/>
      <c r="GSK22"/>
      <c r="GSL22"/>
      <c r="GSM22"/>
      <c r="GSN22"/>
      <c r="GSO22"/>
      <c r="GSP22"/>
      <c r="GSQ22"/>
      <c r="GSR22"/>
      <c r="GSS22"/>
      <c r="GST22"/>
      <c r="GSU22"/>
      <c r="GSV22"/>
      <c r="GSW22"/>
      <c r="GSX22"/>
      <c r="GSY22"/>
      <c r="GSZ22"/>
      <c r="GTA22"/>
      <c r="GTB22"/>
      <c r="GTC22"/>
      <c r="GTD22"/>
      <c r="GTE22"/>
      <c r="GTF22"/>
      <c r="GTG22"/>
      <c r="GTH22"/>
      <c r="GTI22"/>
      <c r="GTJ22"/>
      <c r="GTK22"/>
      <c r="GTL22"/>
      <c r="GTM22"/>
      <c r="GTN22"/>
      <c r="GTO22"/>
      <c r="GTP22"/>
      <c r="GTQ22"/>
      <c r="GTR22"/>
      <c r="GTS22"/>
      <c r="GTT22"/>
      <c r="GTU22"/>
      <c r="GTV22"/>
      <c r="GTW22"/>
      <c r="GTX22"/>
      <c r="GTY22"/>
      <c r="GTZ22"/>
      <c r="GUA22"/>
      <c r="GUB22"/>
      <c r="GUC22"/>
      <c r="GUD22"/>
      <c r="GUE22"/>
      <c r="GUF22"/>
      <c r="GUG22"/>
      <c r="GUH22"/>
      <c r="GUI22"/>
      <c r="GUJ22"/>
      <c r="GUK22"/>
      <c r="GUL22"/>
      <c r="GUM22"/>
      <c r="GUN22"/>
      <c r="GUO22"/>
      <c r="GUP22"/>
      <c r="GUQ22"/>
      <c r="GUR22"/>
      <c r="GUS22"/>
      <c r="GUT22"/>
      <c r="GUU22"/>
      <c r="GUV22"/>
      <c r="GUW22"/>
      <c r="GUX22"/>
      <c r="GUY22"/>
      <c r="GUZ22"/>
      <c r="GVA22"/>
      <c r="GVB22"/>
      <c r="GVC22"/>
      <c r="GVD22"/>
      <c r="GVE22"/>
      <c r="GVF22"/>
      <c r="GVG22"/>
      <c r="GVH22"/>
      <c r="GVI22"/>
      <c r="GVJ22"/>
      <c r="GVK22"/>
      <c r="GVL22"/>
      <c r="GVM22"/>
      <c r="GVN22"/>
      <c r="GVO22"/>
      <c r="GVP22"/>
      <c r="GVQ22"/>
      <c r="GVR22"/>
      <c r="GVS22"/>
      <c r="GVT22"/>
      <c r="GVU22"/>
      <c r="GVV22"/>
      <c r="GVW22"/>
      <c r="GVX22"/>
      <c r="GVY22"/>
      <c r="GVZ22"/>
      <c r="GWA22"/>
      <c r="GWB22"/>
      <c r="GWC22"/>
      <c r="GWD22"/>
      <c r="GWE22"/>
      <c r="GWF22"/>
      <c r="GWG22"/>
      <c r="GWH22"/>
      <c r="GWI22"/>
      <c r="GWJ22"/>
      <c r="GWK22"/>
      <c r="GWL22"/>
      <c r="GWM22"/>
      <c r="GWN22"/>
      <c r="GWO22"/>
      <c r="GWP22"/>
      <c r="GWQ22"/>
      <c r="GWR22"/>
      <c r="GWS22"/>
      <c r="GWT22"/>
      <c r="GWU22"/>
      <c r="GWV22"/>
      <c r="GWW22"/>
      <c r="GWX22"/>
      <c r="GWY22"/>
      <c r="GWZ22"/>
      <c r="GXA22"/>
      <c r="GXB22"/>
      <c r="GXC22"/>
      <c r="GXD22"/>
      <c r="GXE22"/>
      <c r="GXF22"/>
      <c r="GXG22"/>
      <c r="GXH22"/>
      <c r="GXI22"/>
      <c r="GXJ22"/>
      <c r="GXK22"/>
      <c r="GXL22"/>
      <c r="GXM22"/>
      <c r="GXN22"/>
      <c r="GXO22"/>
      <c r="GXP22"/>
      <c r="GXQ22"/>
      <c r="GXR22"/>
      <c r="GXS22"/>
      <c r="GXT22"/>
      <c r="GXU22"/>
      <c r="GXV22"/>
      <c r="GXW22"/>
      <c r="GXX22"/>
      <c r="GXY22"/>
      <c r="GXZ22"/>
      <c r="GYA22"/>
      <c r="GYB22"/>
      <c r="GYC22"/>
      <c r="GYD22"/>
      <c r="GYE22"/>
      <c r="GYF22"/>
      <c r="GYG22"/>
      <c r="GYH22"/>
      <c r="GYI22"/>
      <c r="GYJ22"/>
      <c r="GYK22"/>
      <c r="GYL22"/>
      <c r="GYM22"/>
      <c r="GYN22"/>
      <c r="GYO22"/>
      <c r="GYP22"/>
      <c r="GYQ22"/>
      <c r="GYR22"/>
      <c r="GYS22"/>
      <c r="GYT22"/>
      <c r="GYU22"/>
      <c r="GYV22"/>
      <c r="GYW22"/>
      <c r="GYX22"/>
      <c r="GYY22"/>
      <c r="GYZ22"/>
      <c r="GZA22"/>
      <c r="GZB22"/>
      <c r="GZC22"/>
      <c r="GZD22"/>
      <c r="GZE22"/>
      <c r="GZF22"/>
      <c r="GZG22"/>
      <c r="GZH22"/>
      <c r="GZI22"/>
      <c r="GZJ22"/>
      <c r="GZK22"/>
      <c r="GZL22"/>
      <c r="GZM22"/>
      <c r="GZN22"/>
      <c r="GZO22"/>
      <c r="GZP22"/>
      <c r="GZQ22"/>
      <c r="GZR22"/>
      <c r="GZS22"/>
      <c r="GZT22"/>
      <c r="GZU22"/>
      <c r="GZV22"/>
      <c r="GZW22"/>
      <c r="GZX22"/>
      <c r="GZY22"/>
      <c r="GZZ22"/>
      <c r="HAA22"/>
      <c r="HAB22"/>
      <c r="HAC22"/>
      <c r="HAD22"/>
      <c r="HAE22"/>
      <c r="HAF22"/>
      <c r="HAG22"/>
      <c r="HAH22"/>
      <c r="HAI22"/>
      <c r="HAJ22"/>
      <c r="HAK22"/>
      <c r="HAL22"/>
      <c r="HAM22"/>
      <c r="HAN22"/>
      <c r="HAO22"/>
      <c r="HAP22"/>
      <c r="HAQ22"/>
      <c r="HAR22"/>
      <c r="HAS22"/>
      <c r="HAT22"/>
      <c r="HAU22"/>
      <c r="HAV22"/>
      <c r="HAW22"/>
      <c r="HAX22"/>
      <c r="HAY22"/>
      <c r="HAZ22"/>
      <c r="HBA22"/>
      <c r="HBB22"/>
      <c r="HBC22"/>
      <c r="HBD22"/>
      <c r="HBE22"/>
      <c r="HBF22"/>
      <c r="HBG22"/>
      <c r="HBH22"/>
      <c r="HBI22"/>
      <c r="HBJ22"/>
      <c r="HBK22"/>
      <c r="HBL22"/>
      <c r="HBM22"/>
      <c r="HBN22"/>
      <c r="HBO22"/>
      <c r="HBP22"/>
      <c r="HBQ22"/>
      <c r="HBR22"/>
      <c r="HBS22"/>
      <c r="HBT22"/>
      <c r="HBU22"/>
      <c r="HBV22"/>
      <c r="HBW22"/>
      <c r="HBX22"/>
      <c r="HBY22"/>
      <c r="HBZ22"/>
      <c r="HCA22"/>
      <c r="HCB22"/>
      <c r="HCC22"/>
      <c r="HCD22"/>
      <c r="HCE22"/>
      <c r="HCF22"/>
      <c r="HCG22"/>
      <c r="HCH22"/>
      <c r="HCI22"/>
      <c r="HCJ22"/>
      <c r="HCK22"/>
      <c r="HCL22"/>
      <c r="HCM22"/>
      <c r="HCN22"/>
      <c r="HCO22"/>
      <c r="HCP22"/>
      <c r="HCQ22"/>
      <c r="HCR22"/>
      <c r="HCS22"/>
      <c r="HCT22"/>
      <c r="HCU22"/>
      <c r="HCV22"/>
      <c r="HCW22"/>
      <c r="HCX22"/>
      <c r="HCY22"/>
      <c r="HCZ22"/>
      <c r="HDA22"/>
      <c r="HDB22"/>
      <c r="HDC22"/>
      <c r="HDD22"/>
      <c r="HDE22"/>
      <c r="HDF22"/>
      <c r="HDG22"/>
      <c r="HDH22"/>
      <c r="HDI22"/>
      <c r="HDJ22"/>
      <c r="HDK22"/>
      <c r="HDL22"/>
      <c r="HDM22"/>
      <c r="HDN22"/>
      <c r="HDO22"/>
      <c r="HDP22"/>
      <c r="HDQ22"/>
      <c r="HDR22"/>
      <c r="HDS22"/>
      <c r="HDT22"/>
      <c r="HDU22"/>
      <c r="HDV22"/>
      <c r="HDW22"/>
      <c r="HDX22"/>
      <c r="HDY22"/>
      <c r="HDZ22"/>
      <c r="HEA22"/>
      <c r="HEB22"/>
      <c r="HEC22"/>
      <c r="HED22"/>
      <c r="HEE22"/>
      <c r="HEF22"/>
      <c r="HEG22"/>
      <c r="HEH22"/>
      <c r="HEI22"/>
      <c r="HEJ22"/>
      <c r="HEK22"/>
      <c r="HEL22"/>
      <c r="HEM22"/>
      <c r="HEN22"/>
      <c r="HEO22"/>
      <c r="HEP22"/>
      <c r="HEQ22"/>
      <c r="HER22"/>
      <c r="HES22"/>
      <c r="HET22"/>
      <c r="HEU22"/>
      <c r="HEV22"/>
      <c r="HEW22"/>
      <c r="HEX22"/>
      <c r="HEY22"/>
      <c r="HEZ22"/>
      <c r="HFA22"/>
      <c r="HFB22"/>
      <c r="HFC22"/>
      <c r="HFD22"/>
      <c r="HFE22"/>
      <c r="HFF22"/>
      <c r="HFG22"/>
      <c r="HFH22"/>
      <c r="HFI22"/>
      <c r="HFJ22"/>
      <c r="HFK22"/>
      <c r="HFL22"/>
      <c r="HFM22"/>
      <c r="HFN22"/>
      <c r="HFO22"/>
      <c r="HFP22"/>
      <c r="HFQ22"/>
      <c r="HFR22"/>
      <c r="HFS22"/>
      <c r="HFT22"/>
      <c r="HFU22"/>
      <c r="HFV22"/>
      <c r="HFW22"/>
      <c r="HFX22"/>
      <c r="HFY22"/>
      <c r="HFZ22"/>
      <c r="HGA22"/>
      <c r="HGB22"/>
      <c r="HGC22"/>
      <c r="HGD22"/>
      <c r="HGE22"/>
      <c r="HGF22"/>
      <c r="HGG22"/>
      <c r="HGH22"/>
      <c r="HGI22"/>
      <c r="HGJ22"/>
      <c r="HGK22"/>
      <c r="HGL22"/>
      <c r="HGM22"/>
      <c r="HGN22"/>
      <c r="HGO22"/>
      <c r="HGP22"/>
      <c r="HGQ22"/>
      <c r="HGR22"/>
      <c r="HGS22"/>
      <c r="HGT22"/>
      <c r="HGU22"/>
      <c r="HGV22"/>
      <c r="HGW22"/>
      <c r="HGX22"/>
      <c r="HGY22"/>
      <c r="HGZ22"/>
      <c r="HHA22"/>
      <c r="HHB22"/>
      <c r="HHC22"/>
      <c r="HHD22"/>
      <c r="HHE22"/>
      <c r="HHF22"/>
      <c r="HHG22"/>
      <c r="HHH22"/>
      <c r="HHI22"/>
      <c r="HHJ22"/>
      <c r="HHK22"/>
      <c r="HHL22"/>
      <c r="HHM22"/>
      <c r="HHN22"/>
      <c r="HHO22"/>
      <c r="HHP22"/>
      <c r="HHQ22"/>
      <c r="HHR22"/>
      <c r="HHS22"/>
      <c r="HHT22"/>
      <c r="HHU22"/>
      <c r="HHV22"/>
      <c r="HHW22"/>
      <c r="HHX22"/>
      <c r="HHY22"/>
      <c r="HHZ22"/>
      <c r="HIA22"/>
      <c r="HIB22"/>
      <c r="HIC22"/>
      <c r="HID22"/>
      <c r="HIE22"/>
      <c r="HIF22"/>
      <c r="HIG22"/>
      <c r="HIH22"/>
      <c r="HII22"/>
      <c r="HIJ22"/>
      <c r="HIK22"/>
      <c r="HIL22"/>
      <c r="HIM22"/>
      <c r="HIN22"/>
      <c r="HIO22"/>
      <c r="HIP22"/>
      <c r="HIQ22"/>
      <c r="HIR22"/>
      <c r="HIS22"/>
      <c r="HIT22"/>
      <c r="HIU22"/>
      <c r="HIV22"/>
      <c r="HIW22"/>
      <c r="HIX22"/>
      <c r="HIY22"/>
      <c r="HIZ22"/>
      <c r="HJA22"/>
      <c r="HJB22"/>
      <c r="HJC22"/>
      <c r="HJD22"/>
      <c r="HJE22"/>
      <c r="HJF22"/>
      <c r="HJG22"/>
      <c r="HJH22"/>
      <c r="HJI22"/>
      <c r="HJJ22"/>
      <c r="HJK22"/>
      <c r="HJL22"/>
      <c r="HJM22"/>
      <c r="HJN22"/>
      <c r="HJO22"/>
      <c r="HJP22"/>
      <c r="HJQ22"/>
      <c r="HJR22"/>
      <c r="HJS22"/>
      <c r="HJT22"/>
      <c r="HJU22"/>
      <c r="HJV22"/>
      <c r="HJW22"/>
      <c r="HJX22"/>
      <c r="HJY22"/>
      <c r="HJZ22"/>
      <c r="HKA22"/>
      <c r="HKB22"/>
      <c r="HKC22"/>
      <c r="HKD22"/>
      <c r="HKE22"/>
      <c r="HKF22"/>
      <c r="HKG22"/>
      <c r="HKH22"/>
      <c r="HKI22"/>
      <c r="HKJ22"/>
      <c r="HKK22"/>
      <c r="HKL22"/>
      <c r="HKM22"/>
      <c r="HKN22"/>
      <c r="HKO22"/>
      <c r="HKP22"/>
      <c r="HKQ22"/>
      <c r="HKR22"/>
      <c r="HKS22"/>
      <c r="HKT22"/>
      <c r="HKU22"/>
      <c r="HKV22"/>
      <c r="HKW22"/>
      <c r="HKX22"/>
      <c r="HKY22"/>
      <c r="HKZ22"/>
      <c r="HLA22"/>
      <c r="HLB22"/>
      <c r="HLC22"/>
      <c r="HLD22"/>
      <c r="HLE22"/>
      <c r="HLF22"/>
      <c r="HLG22"/>
      <c r="HLH22"/>
      <c r="HLI22"/>
      <c r="HLJ22"/>
      <c r="HLK22"/>
      <c r="HLL22"/>
      <c r="HLM22"/>
      <c r="HLN22"/>
      <c r="HLO22"/>
      <c r="HLP22"/>
      <c r="HLQ22"/>
      <c r="HLR22"/>
      <c r="HLS22"/>
      <c r="HLT22"/>
      <c r="HLU22"/>
      <c r="HLV22"/>
      <c r="HLW22"/>
      <c r="HLX22"/>
      <c r="HLY22"/>
      <c r="HLZ22"/>
      <c r="HMA22"/>
      <c r="HMB22"/>
      <c r="HMC22"/>
      <c r="HMD22"/>
      <c r="HME22"/>
      <c r="HMF22"/>
      <c r="HMG22"/>
      <c r="HMH22"/>
      <c r="HMI22"/>
      <c r="HMJ22"/>
      <c r="HMK22"/>
      <c r="HML22"/>
      <c r="HMM22"/>
      <c r="HMN22"/>
      <c r="HMO22"/>
      <c r="HMP22"/>
      <c r="HMQ22"/>
      <c r="HMR22"/>
      <c r="HMS22"/>
      <c r="HMT22"/>
      <c r="HMU22"/>
      <c r="HMV22"/>
      <c r="HMW22"/>
      <c r="HMX22"/>
      <c r="HMY22"/>
      <c r="HMZ22"/>
      <c r="HNA22"/>
      <c r="HNB22"/>
      <c r="HNC22"/>
      <c r="HND22"/>
      <c r="HNE22"/>
      <c r="HNF22"/>
      <c r="HNG22"/>
      <c r="HNH22"/>
      <c r="HNI22"/>
      <c r="HNJ22"/>
      <c r="HNK22"/>
      <c r="HNL22"/>
      <c r="HNM22"/>
      <c r="HNN22"/>
      <c r="HNO22"/>
      <c r="HNP22"/>
      <c r="HNQ22"/>
      <c r="HNR22"/>
      <c r="HNS22"/>
      <c r="HNT22"/>
      <c r="HNU22"/>
      <c r="HNV22"/>
      <c r="HNW22"/>
      <c r="HNX22"/>
      <c r="HNY22"/>
      <c r="HNZ22"/>
      <c r="HOA22"/>
      <c r="HOB22"/>
      <c r="HOC22"/>
      <c r="HOD22"/>
      <c r="HOE22"/>
      <c r="HOF22"/>
      <c r="HOG22"/>
      <c r="HOH22"/>
      <c r="HOI22"/>
      <c r="HOJ22"/>
      <c r="HOK22"/>
      <c r="HOL22"/>
      <c r="HOM22"/>
      <c r="HON22"/>
      <c r="HOO22"/>
      <c r="HOP22"/>
      <c r="HOQ22"/>
      <c r="HOR22"/>
      <c r="HOS22"/>
      <c r="HOT22"/>
      <c r="HOU22"/>
      <c r="HOV22"/>
      <c r="HOW22"/>
      <c r="HOX22"/>
      <c r="HOY22"/>
      <c r="HOZ22"/>
      <c r="HPA22"/>
      <c r="HPB22"/>
      <c r="HPC22"/>
      <c r="HPD22"/>
      <c r="HPE22"/>
      <c r="HPF22"/>
      <c r="HPG22"/>
      <c r="HPH22"/>
      <c r="HPI22"/>
      <c r="HPJ22"/>
      <c r="HPK22"/>
      <c r="HPL22"/>
      <c r="HPM22"/>
      <c r="HPN22"/>
      <c r="HPO22"/>
      <c r="HPP22"/>
      <c r="HPQ22"/>
      <c r="HPR22"/>
      <c r="HPS22"/>
      <c r="HPT22"/>
      <c r="HPU22"/>
      <c r="HPV22"/>
      <c r="HPW22"/>
      <c r="HPX22"/>
      <c r="HPY22"/>
      <c r="HPZ22"/>
      <c r="HQA22"/>
      <c r="HQB22"/>
      <c r="HQC22"/>
      <c r="HQD22"/>
      <c r="HQE22"/>
      <c r="HQF22"/>
      <c r="HQG22"/>
      <c r="HQH22"/>
      <c r="HQI22"/>
      <c r="HQJ22"/>
      <c r="HQK22"/>
      <c r="HQL22"/>
      <c r="HQM22"/>
      <c r="HQN22"/>
      <c r="HQO22"/>
      <c r="HQP22"/>
      <c r="HQQ22"/>
      <c r="HQR22"/>
      <c r="HQS22"/>
      <c r="HQT22"/>
      <c r="HQU22"/>
      <c r="HQV22"/>
      <c r="HQW22"/>
      <c r="HQX22"/>
      <c r="HQY22"/>
      <c r="HQZ22"/>
      <c r="HRA22"/>
      <c r="HRB22"/>
      <c r="HRC22"/>
      <c r="HRD22"/>
      <c r="HRE22"/>
      <c r="HRF22"/>
      <c r="HRG22"/>
      <c r="HRH22"/>
      <c r="HRI22"/>
      <c r="HRJ22"/>
      <c r="HRK22"/>
      <c r="HRL22"/>
      <c r="HRM22"/>
      <c r="HRN22"/>
      <c r="HRO22"/>
      <c r="HRP22"/>
      <c r="HRQ22"/>
      <c r="HRR22"/>
      <c r="HRS22"/>
      <c r="HRT22"/>
      <c r="HRU22"/>
      <c r="HRV22"/>
      <c r="HRW22"/>
      <c r="HRX22"/>
      <c r="HRY22"/>
      <c r="HRZ22"/>
      <c r="HSA22"/>
      <c r="HSB22"/>
      <c r="HSC22"/>
      <c r="HSD22"/>
      <c r="HSE22"/>
      <c r="HSF22"/>
      <c r="HSG22"/>
      <c r="HSH22"/>
      <c r="HSI22"/>
      <c r="HSJ22"/>
      <c r="HSK22"/>
      <c r="HSL22"/>
      <c r="HSM22"/>
      <c r="HSN22"/>
      <c r="HSO22"/>
      <c r="HSP22"/>
      <c r="HSQ22"/>
      <c r="HSR22"/>
      <c r="HSS22"/>
      <c r="HST22"/>
      <c r="HSU22"/>
      <c r="HSV22"/>
      <c r="HSW22"/>
      <c r="HSX22"/>
      <c r="HSY22"/>
      <c r="HSZ22"/>
      <c r="HTA22"/>
      <c r="HTB22"/>
      <c r="HTC22"/>
      <c r="HTD22"/>
      <c r="HTE22"/>
      <c r="HTF22"/>
      <c r="HTG22"/>
      <c r="HTH22"/>
      <c r="HTI22"/>
      <c r="HTJ22"/>
      <c r="HTK22"/>
      <c r="HTL22"/>
      <c r="HTM22"/>
      <c r="HTN22"/>
      <c r="HTO22"/>
      <c r="HTP22"/>
      <c r="HTQ22"/>
      <c r="HTR22"/>
      <c r="HTS22"/>
      <c r="HTT22"/>
      <c r="HTU22"/>
      <c r="HTV22"/>
      <c r="HTW22"/>
      <c r="HTX22"/>
      <c r="HTY22"/>
      <c r="HTZ22"/>
      <c r="HUA22"/>
      <c r="HUB22"/>
      <c r="HUC22"/>
      <c r="HUD22"/>
      <c r="HUE22"/>
      <c r="HUF22"/>
      <c r="HUG22"/>
      <c r="HUH22"/>
      <c r="HUI22"/>
      <c r="HUJ22"/>
      <c r="HUK22"/>
      <c r="HUL22"/>
      <c r="HUM22"/>
      <c r="HUN22"/>
      <c r="HUO22"/>
      <c r="HUP22"/>
      <c r="HUQ22"/>
      <c r="HUR22"/>
      <c r="HUS22"/>
      <c r="HUT22"/>
      <c r="HUU22"/>
      <c r="HUV22"/>
      <c r="HUW22"/>
      <c r="HUX22"/>
      <c r="HUY22"/>
      <c r="HUZ22"/>
      <c r="HVA22"/>
      <c r="HVB22"/>
      <c r="HVC22"/>
      <c r="HVD22"/>
      <c r="HVE22"/>
      <c r="HVF22"/>
      <c r="HVG22"/>
      <c r="HVH22"/>
      <c r="HVI22"/>
      <c r="HVJ22"/>
      <c r="HVK22"/>
      <c r="HVL22"/>
      <c r="HVM22"/>
      <c r="HVN22"/>
      <c r="HVO22"/>
      <c r="HVP22"/>
      <c r="HVQ22"/>
      <c r="HVR22"/>
      <c r="HVS22"/>
      <c r="HVT22"/>
      <c r="HVU22"/>
      <c r="HVV22"/>
      <c r="HVW22"/>
      <c r="HVX22"/>
      <c r="HVY22"/>
      <c r="HVZ22"/>
      <c r="HWA22"/>
      <c r="HWB22"/>
      <c r="HWC22"/>
      <c r="HWD22"/>
      <c r="HWE22"/>
      <c r="HWF22"/>
      <c r="HWG22"/>
      <c r="HWH22"/>
      <c r="HWI22"/>
      <c r="HWJ22"/>
      <c r="HWK22"/>
      <c r="HWL22"/>
      <c r="HWM22"/>
      <c r="HWN22"/>
      <c r="HWO22"/>
      <c r="HWP22"/>
      <c r="HWQ22"/>
      <c r="HWR22"/>
      <c r="HWS22"/>
      <c r="HWT22"/>
      <c r="HWU22"/>
      <c r="HWV22"/>
      <c r="HWW22"/>
      <c r="HWX22"/>
      <c r="HWY22"/>
      <c r="HWZ22"/>
      <c r="HXA22"/>
      <c r="HXB22"/>
      <c r="HXC22"/>
      <c r="HXD22"/>
      <c r="HXE22"/>
      <c r="HXF22"/>
      <c r="HXG22"/>
      <c r="HXH22"/>
      <c r="HXI22"/>
      <c r="HXJ22"/>
      <c r="HXK22"/>
      <c r="HXL22"/>
      <c r="HXM22"/>
      <c r="HXN22"/>
      <c r="HXO22"/>
      <c r="HXP22"/>
      <c r="HXQ22"/>
      <c r="HXR22"/>
      <c r="HXS22"/>
      <c r="HXT22"/>
      <c r="HXU22"/>
      <c r="HXV22"/>
      <c r="HXW22"/>
      <c r="HXX22"/>
      <c r="HXY22"/>
      <c r="HXZ22"/>
      <c r="HYA22"/>
      <c r="HYB22"/>
      <c r="HYC22"/>
      <c r="HYD22"/>
      <c r="HYE22"/>
      <c r="HYF22"/>
      <c r="HYG22"/>
      <c r="HYH22"/>
      <c r="HYI22"/>
      <c r="HYJ22"/>
      <c r="HYK22"/>
      <c r="HYL22"/>
      <c r="HYM22"/>
      <c r="HYN22"/>
      <c r="HYO22"/>
      <c r="HYP22"/>
      <c r="HYQ22"/>
      <c r="HYR22"/>
      <c r="HYS22"/>
      <c r="HYT22"/>
      <c r="HYU22"/>
      <c r="HYV22"/>
      <c r="HYW22"/>
      <c r="HYX22"/>
      <c r="HYY22"/>
      <c r="HYZ22"/>
      <c r="HZA22"/>
      <c r="HZB22"/>
      <c r="HZC22"/>
      <c r="HZD22"/>
      <c r="HZE22"/>
      <c r="HZF22"/>
      <c r="HZG22"/>
      <c r="HZH22"/>
      <c r="HZI22"/>
      <c r="HZJ22"/>
      <c r="HZK22"/>
      <c r="HZL22"/>
      <c r="HZM22"/>
      <c r="HZN22"/>
      <c r="HZO22"/>
      <c r="HZP22"/>
      <c r="HZQ22"/>
      <c r="HZR22"/>
      <c r="HZS22"/>
      <c r="HZT22"/>
      <c r="HZU22"/>
      <c r="HZV22"/>
      <c r="HZW22"/>
      <c r="HZX22"/>
      <c r="HZY22"/>
      <c r="HZZ22"/>
      <c r="IAA22"/>
      <c r="IAB22"/>
      <c r="IAC22"/>
      <c r="IAD22"/>
      <c r="IAE22"/>
      <c r="IAF22"/>
      <c r="IAG22"/>
      <c r="IAH22"/>
      <c r="IAI22"/>
      <c r="IAJ22"/>
      <c r="IAK22"/>
      <c r="IAL22"/>
      <c r="IAM22"/>
      <c r="IAN22"/>
      <c r="IAO22"/>
      <c r="IAP22"/>
      <c r="IAQ22"/>
      <c r="IAR22"/>
      <c r="IAS22"/>
      <c r="IAT22"/>
      <c r="IAU22"/>
      <c r="IAV22"/>
      <c r="IAW22"/>
      <c r="IAX22"/>
      <c r="IAY22"/>
      <c r="IAZ22"/>
      <c r="IBA22"/>
      <c r="IBB22"/>
      <c r="IBC22"/>
      <c r="IBD22"/>
      <c r="IBE22"/>
      <c r="IBF22"/>
      <c r="IBG22"/>
      <c r="IBH22"/>
      <c r="IBI22"/>
      <c r="IBJ22"/>
      <c r="IBK22"/>
      <c r="IBL22"/>
      <c r="IBM22"/>
      <c r="IBN22"/>
      <c r="IBO22"/>
      <c r="IBP22"/>
      <c r="IBQ22"/>
      <c r="IBR22"/>
      <c r="IBS22"/>
      <c r="IBT22"/>
      <c r="IBU22"/>
      <c r="IBV22"/>
      <c r="IBW22"/>
      <c r="IBX22"/>
      <c r="IBY22"/>
      <c r="IBZ22"/>
      <c r="ICA22"/>
      <c r="ICB22"/>
      <c r="ICC22"/>
      <c r="ICD22"/>
      <c r="ICE22"/>
      <c r="ICF22"/>
      <c r="ICG22"/>
      <c r="ICH22"/>
      <c r="ICI22"/>
      <c r="ICJ22"/>
      <c r="ICK22"/>
      <c r="ICL22"/>
      <c r="ICM22"/>
      <c r="ICN22"/>
      <c r="ICO22"/>
      <c r="ICP22"/>
      <c r="ICQ22"/>
      <c r="ICR22"/>
      <c r="ICS22"/>
      <c r="ICT22"/>
      <c r="ICU22"/>
      <c r="ICV22"/>
      <c r="ICW22"/>
      <c r="ICX22"/>
      <c r="ICY22"/>
      <c r="ICZ22"/>
      <c r="IDA22"/>
      <c r="IDB22"/>
      <c r="IDC22"/>
      <c r="IDD22"/>
      <c r="IDE22"/>
      <c r="IDF22"/>
      <c r="IDG22"/>
      <c r="IDH22"/>
      <c r="IDI22"/>
      <c r="IDJ22"/>
      <c r="IDK22"/>
      <c r="IDL22"/>
      <c r="IDM22"/>
      <c r="IDN22"/>
      <c r="IDO22"/>
      <c r="IDP22"/>
      <c r="IDQ22"/>
      <c r="IDR22"/>
      <c r="IDS22"/>
      <c r="IDT22"/>
      <c r="IDU22"/>
      <c r="IDV22"/>
      <c r="IDW22"/>
      <c r="IDX22"/>
      <c r="IDY22"/>
      <c r="IDZ22"/>
      <c r="IEA22"/>
      <c r="IEB22"/>
      <c r="IEC22"/>
      <c r="IED22"/>
      <c r="IEE22"/>
      <c r="IEF22"/>
      <c r="IEG22"/>
      <c r="IEH22"/>
      <c r="IEI22"/>
      <c r="IEJ22"/>
      <c r="IEK22"/>
      <c r="IEL22"/>
      <c r="IEM22"/>
      <c r="IEN22"/>
      <c r="IEO22"/>
      <c r="IEP22"/>
      <c r="IEQ22"/>
      <c r="IER22"/>
      <c r="IES22"/>
      <c r="IET22"/>
      <c r="IEU22"/>
      <c r="IEV22"/>
      <c r="IEW22"/>
      <c r="IEX22"/>
      <c r="IEY22"/>
      <c r="IEZ22"/>
      <c r="IFA22"/>
      <c r="IFB22"/>
      <c r="IFC22"/>
      <c r="IFD22"/>
      <c r="IFE22"/>
      <c r="IFF22"/>
      <c r="IFG22"/>
      <c r="IFH22"/>
      <c r="IFI22"/>
      <c r="IFJ22"/>
      <c r="IFK22"/>
      <c r="IFL22"/>
      <c r="IFM22"/>
      <c r="IFN22"/>
      <c r="IFO22"/>
      <c r="IFP22"/>
      <c r="IFQ22"/>
      <c r="IFR22"/>
      <c r="IFS22"/>
      <c r="IFT22"/>
      <c r="IFU22"/>
      <c r="IFV22"/>
      <c r="IFW22"/>
      <c r="IFX22"/>
      <c r="IFY22"/>
      <c r="IFZ22"/>
      <c r="IGA22"/>
      <c r="IGB22"/>
      <c r="IGC22"/>
      <c r="IGD22"/>
      <c r="IGE22"/>
      <c r="IGF22"/>
      <c r="IGG22"/>
      <c r="IGH22"/>
      <c r="IGI22"/>
      <c r="IGJ22"/>
      <c r="IGK22"/>
      <c r="IGL22"/>
      <c r="IGM22"/>
      <c r="IGN22"/>
      <c r="IGO22"/>
      <c r="IGP22"/>
      <c r="IGQ22"/>
      <c r="IGR22"/>
      <c r="IGS22"/>
      <c r="IGT22"/>
      <c r="IGU22"/>
      <c r="IGV22"/>
      <c r="IGW22"/>
      <c r="IGX22"/>
      <c r="IGY22"/>
      <c r="IGZ22"/>
      <c r="IHA22"/>
      <c r="IHB22"/>
      <c r="IHC22"/>
      <c r="IHD22"/>
      <c r="IHE22"/>
      <c r="IHF22"/>
      <c r="IHG22"/>
      <c r="IHH22"/>
      <c r="IHI22"/>
      <c r="IHJ22"/>
      <c r="IHK22"/>
      <c r="IHL22"/>
      <c r="IHM22"/>
      <c r="IHN22"/>
      <c r="IHO22"/>
      <c r="IHP22"/>
      <c r="IHQ22"/>
      <c r="IHR22"/>
      <c r="IHS22"/>
      <c r="IHT22"/>
      <c r="IHU22"/>
      <c r="IHV22"/>
      <c r="IHW22"/>
      <c r="IHX22"/>
      <c r="IHY22"/>
      <c r="IHZ22"/>
      <c r="IIA22"/>
      <c r="IIB22"/>
      <c r="IIC22"/>
      <c r="IID22"/>
      <c r="IIE22"/>
      <c r="IIF22"/>
      <c r="IIG22"/>
      <c r="IIH22"/>
      <c r="III22"/>
      <c r="IIJ22"/>
      <c r="IIK22"/>
      <c r="IIL22"/>
      <c r="IIM22"/>
      <c r="IIN22"/>
      <c r="IIO22"/>
      <c r="IIP22"/>
      <c r="IIQ22"/>
      <c r="IIR22"/>
      <c r="IIS22"/>
      <c r="IIT22"/>
      <c r="IIU22"/>
      <c r="IIV22"/>
      <c r="IIW22"/>
      <c r="IIX22"/>
      <c r="IIY22"/>
      <c r="IIZ22"/>
      <c r="IJA22"/>
      <c r="IJB22"/>
      <c r="IJC22"/>
      <c r="IJD22"/>
      <c r="IJE22"/>
      <c r="IJF22"/>
      <c r="IJG22"/>
      <c r="IJH22"/>
      <c r="IJI22"/>
      <c r="IJJ22"/>
      <c r="IJK22"/>
      <c r="IJL22"/>
      <c r="IJM22"/>
      <c r="IJN22"/>
      <c r="IJO22"/>
      <c r="IJP22"/>
      <c r="IJQ22"/>
      <c r="IJR22"/>
      <c r="IJS22"/>
      <c r="IJT22"/>
      <c r="IJU22"/>
      <c r="IJV22"/>
      <c r="IJW22"/>
      <c r="IJX22"/>
      <c r="IJY22"/>
      <c r="IJZ22"/>
      <c r="IKA22"/>
      <c r="IKB22"/>
      <c r="IKC22"/>
      <c r="IKD22"/>
      <c r="IKE22"/>
      <c r="IKF22"/>
      <c r="IKG22"/>
      <c r="IKH22"/>
      <c r="IKI22"/>
      <c r="IKJ22"/>
      <c r="IKK22"/>
      <c r="IKL22"/>
      <c r="IKM22"/>
      <c r="IKN22"/>
      <c r="IKO22"/>
      <c r="IKP22"/>
      <c r="IKQ22"/>
      <c r="IKR22"/>
      <c r="IKS22"/>
      <c r="IKT22"/>
      <c r="IKU22"/>
      <c r="IKV22"/>
      <c r="IKW22"/>
      <c r="IKX22"/>
      <c r="IKY22"/>
      <c r="IKZ22"/>
      <c r="ILA22"/>
      <c r="ILB22"/>
      <c r="ILC22"/>
      <c r="ILD22"/>
      <c r="ILE22"/>
      <c r="ILF22"/>
      <c r="ILG22"/>
      <c r="ILH22"/>
      <c r="ILI22"/>
      <c r="ILJ22"/>
      <c r="ILK22"/>
      <c r="ILL22"/>
      <c r="ILM22"/>
      <c r="ILN22"/>
      <c r="ILO22"/>
      <c r="ILP22"/>
      <c r="ILQ22"/>
      <c r="ILR22"/>
      <c r="ILS22"/>
      <c r="ILT22"/>
      <c r="ILU22"/>
      <c r="ILV22"/>
      <c r="ILW22"/>
      <c r="ILX22"/>
      <c r="ILY22"/>
      <c r="ILZ22"/>
      <c r="IMA22"/>
      <c r="IMB22"/>
      <c r="IMC22"/>
      <c r="IMD22"/>
      <c r="IME22"/>
      <c r="IMF22"/>
      <c r="IMG22"/>
      <c r="IMH22"/>
      <c r="IMI22"/>
      <c r="IMJ22"/>
      <c r="IMK22"/>
      <c r="IML22"/>
      <c r="IMM22"/>
      <c r="IMN22"/>
      <c r="IMO22"/>
      <c r="IMP22"/>
      <c r="IMQ22"/>
      <c r="IMR22"/>
      <c r="IMS22"/>
      <c r="IMT22"/>
      <c r="IMU22"/>
      <c r="IMV22"/>
      <c r="IMW22"/>
      <c r="IMX22"/>
      <c r="IMY22"/>
      <c r="IMZ22"/>
      <c r="INA22"/>
      <c r="INB22"/>
      <c r="INC22"/>
      <c r="IND22"/>
      <c r="INE22"/>
      <c r="INF22"/>
      <c r="ING22"/>
      <c r="INH22"/>
      <c r="INI22"/>
      <c r="INJ22"/>
      <c r="INK22"/>
      <c r="INL22"/>
      <c r="INM22"/>
      <c r="INN22"/>
      <c r="INO22"/>
      <c r="INP22"/>
      <c r="INQ22"/>
      <c r="INR22"/>
      <c r="INS22"/>
      <c r="INT22"/>
      <c r="INU22"/>
      <c r="INV22"/>
      <c r="INW22"/>
      <c r="INX22"/>
      <c r="INY22"/>
      <c r="INZ22"/>
      <c r="IOA22"/>
      <c r="IOB22"/>
      <c r="IOC22"/>
      <c r="IOD22"/>
      <c r="IOE22"/>
      <c r="IOF22"/>
      <c r="IOG22"/>
      <c r="IOH22"/>
      <c r="IOI22"/>
      <c r="IOJ22"/>
      <c r="IOK22"/>
      <c r="IOL22"/>
      <c r="IOM22"/>
      <c r="ION22"/>
      <c r="IOO22"/>
      <c r="IOP22"/>
      <c r="IOQ22"/>
      <c r="IOR22"/>
      <c r="IOS22"/>
      <c r="IOT22"/>
      <c r="IOU22"/>
      <c r="IOV22"/>
      <c r="IOW22"/>
      <c r="IOX22"/>
      <c r="IOY22"/>
      <c r="IOZ22"/>
      <c r="IPA22"/>
      <c r="IPB22"/>
      <c r="IPC22"/>
      <c r="IPD22"/>
      <c r="IPE22"/>
      <c r="IPF22"/>
      <c r="IPG22"/>
      <c r="IPH22"/>
      <c r="IPI22"/>
      <c r="IPJ22"/>
      <c r="IPK22"/>
      <c r="IPL22"/>
      <c r="IPM22"/>
      <c r="IPN22"/>
      <c r="IPO22"/>
      <c r="IPP22"/>
      <c r="IPQ22"/>
      <c r="IPR22"/>
      <c r="IPS22"/>
      <c r="IPT22"/>
      <c r="IPU22"/>
      <c r="IPV22"/>
      <c r="IPW22"/>
      <c r="IPX22"/>
      <c r="IPY22"/>
      <c r="IPZ22"/>
      <c r="IQA22"/>
      <c r="IQB22"/>
      <c r="IQC22"/>
      <c r="IQD22"/>
      <c r="IQE22"/>
      <c r="IQF22"/>
      <c r="IQG22"/>
      <c r="IQH22"/>
      <c r="IQI22"/>
      <c r="IQJ22"/>
      <c r="IQK22"/>
      <c r="IQL22"/>
      <c r="IQM22"/>
      <c r="IQN22"/>
      <c r="IQO22"/>
      <c r="IQP22"/>
      <c r="IQQ22"/>
      <c r="IQR22"/>
      <c r="IQS22"/>
      <c r="IQT22"/>
      <c r="IQU22"/>
      <c r="IQV22"/>
      <c r="IQW22"/>
      <c r="IQX22"/>
      <c r="IQY22"/>
      <c r="IQZ22"/>
      <c r="IRA22"/>
      <c r="IRB22"/>
      <c r="IRC22"/>
      <c r="IRD22"/>
      <c r="IRE22"/>
      <c r="IRF22"/>
      <c r="IRG22"/>
      <c r="IRH22"/>
      <c r="IRI22"/>
      <c r="IRJ22"/>
      <c r="IRK22"/>
      <c r="IRL22"/>
      <c r="IRM22"/>
      <c r="IRN22"/>
      <c r="IRO22"/>
      <c r="IRP22"/>
      <c r="IRQ22"/>
      <c r="IRR22"/>
      <c r="IRS22"/>
      <c r="IRT22"/>
      <c r="IRU22"/>
      <c r="IRV22"/>
      <c r="IRW22"/>
      <c r="IRX22"/>
      <c r="IRY22"/>
      <c r="IRZ22"/>
      <c r="ISA22"/>
      <c r="ISB22"/>
      <c r="ISC22"/>
      <c r="ISD22"/>
      <c r="ISE22"/>
      <c r="ISF22"/>
      <c r="ISG22"/>
      <c r="ISH22"/>
      <c r="ISI22"/>
      <c r="ISJ22"/>
      <c r="ISK22"/>
      <c r="ISL22"/>
      <c r="ISM22"/>
      <c r="ISN22"/>
      <c r="ISO22"/>
      <c r="ISP22"/>
      <c r="ISQ22"/>
      <c r="ISR22"/>
      <c r="ISS22"/>
      <c r="IST22"/>
      <c r="ISU22"/>
      <c r="ISV22"/>
      <c r="ISW22"/>
      <c r="ISX22"/>
      <c r="ISY22"/>
      <c r="ISZ22"/>
      <c r="ITA22"/>
      <c r="ITB22"/>
      <c r="ITC22"/>
      <c r="ITD22"/>
      <c r="ITE22"/>
      <c r="ITF22"/>
      <c r="ITG22"/>
      <c r="ITH22"/>
      <c r="ITI22"/>
      <c r="ITJ22"/>
      <c r="ITK22"/>
      <c r="ITL22"/>
      <c r="ITM22"/>
      <c r="ITN22"/>
      <c r="ITO22"/>
      <c r="ITP22"/>
      <c r="ITQ22"/>
      <c r="ITR22"/>
      <c r="ITS22"/>
      <c r="ITT22"/>
      <c r="ITU22"/>
      <c r="ITV22"/>
      <c r="ITW22"/>
      <c r="ITX22"/>
      <c r="ITY22"/>
      <c r="ITZ22"/>
      <c r="IUA22"/>
      <c r="IUB22"/>
      <c r="IUC22"/>
      <c r="IUD22"/>
      <c r="IUE22"/>
      <c r="IUF22"/>
      <c r="IUG22"/>
      <c r="IUH22"/>
      <c r="IUI22"/>
      <c r="IUJ22"/>
      <c r="IUK22"/>
      <c r="IUL22"/>
      <c r="IUM22"/>
      <c r="IUN22"/>
      <c r="IUO22"/>
      <c r="IUP22"/>
      <c r="IUQ22"/>
      <c r="IUR22"/>
      <c r="IUS22"/>
      <c r="IUT22"/>
      <c r="IUU22"/>
      <c r="IUV22"/>
      <c r="IUW22"/>
      <c r="IUX22"/>
      <c r="IUY22"/>
      <c r="IUZ22"/>
      <c r="IVA22"/>
      <c r="IVB22"/>
      <c r="IVC22"/>
      <c r="IVD22"/>
      <c r="IVE22"/>
      <c r="IVF22"/>
      <c r="IVG22"/>
      <c r="IVH22"/>
      <c r="IVI22"/>
      <c r="IVJ22"/>
      <c r="IVK22"/>
      <c r="IVL22"/>
      <c r="IVM22"/>
      <c r="IVN22"/>
      <c r="IVO22"/>
      <c r="IVP22"/>
      <c r="IVQ22"/>
      <c r="IVR22"/>
      <c r="IVS22"/>
      <c r="IVT22"/>
      <c r="IVU22"/>
      <c r="IVV22"/>
      <c r="IVW22"/>
      <c r="IVX22"/>
      <c r="IVY22"/>
      <c r="IVZ22"/>
      <c r="IWA22"/>
      <c r="IWB22"/>
      <c r="IWC22"/>
      <c r="IWD22"/>
      <c r="IWE22"/>
      <c r="IWF22"/>
      <c r="IWG22"/>
      <c r="IWH22"/>
      <c r="IWI22"/>
      <c r="IWJ22"/>
      <c r="IWK22"/>
      <c r="IWL22"/>
      <c r="IWM22"/>
      <c r="IWN22"/>
      <c r="IWO22"/>
      <c r="IWP22"/>
      <c r="IWQ22"/>
      <c r="IWR22"/>
      <c r="IWS22"/>
      <c r="IWT22"/>
      <c r="IWU22"/>
      <c r="IWV22"/>
      <c r="IWW22"/>
      <c r="IWX22"/>
      <c r="IWY22"/>
      <c r="IWZ22"/>
      <c r="IXA22"/>
      <c r="IXB22"/>
      <c r="IXC22"/>
      <c r="IXD22"/>
      <c r="IXE22"/>
      <c r="IXF22"/>
      <c r="IXG22"/>
      <c r="IXH22"/>
      <c r="IXI22"/>
      <c r="IXJ22"/>
      <c r="IXK22"/>
      <c r="IXL22"/>
      <c r="IXM22"/>
      <c r="IXN22"/>
      <c r="IXO22"/>
      <c r="IXP22"/>
      <c r="IXQ22"/>
      <c r="IXR22"/>
      <c r="IXS22"/>
      <c r="IXT22"/>
      <c r="IXU22"/>
      <c r="IXV22"/>
      <c r="IXW22"/>
      <c r="IXX22"/>
      <c r="IXY22"/>
      <c r="IXZ22"/>
      <c r="IYA22"/>
      <c r="IYB22"/>
      <c r="IYC22"/>
      <c r="IYD22"/>
      <c r="IYE22"/>
      <c r="IYF22"/>
      <c r="IYG22"/>
      <c r="IYH22"/>
      <c r="IYI22"/>
      <c r="IYJ22"/>
      <c r="IYK22"/>
      <c r="IYL22"/>
      <c r="IYM22"/>
      <c r="IYN22"/>
      <c r="IYO22"/>
      <c r="IYP22"/>
      <c r="IYQ22"/>
      <c r="IYR22"/>
      <c r="IYS22"/>
      <c r="IYT22"/>
      <c r="IYU22"/>
      <c r="IYV22"/>
      <c r="IYW22"/>
      <c r="IYX22"/>
      <c r="IYY22"/>
      <c r="IYZ22"/>
      <c r="IZA22"/>
      <c r="IZB22"/>
      <c r="IZC22"/>
      <c r="IZD22"/>
      <c r="IZE22"/>
      <c r="IZF22"/>
      <c r="IZG22"/>
      <c r="IZH22"/>
      <c r="IZI22"/>
      <c r="IZJ22"/>
      <c r="IZK22"/>
      <c r="IZL22"/>
      <c r="IZM22"/>
      <c r="IZN22"/>
      <c r="IZO22"/>
      <c r="IZP22"/>
      <c r="IZQ22"/>
      <c r="IZR22"/>
      <c r="IZS22"/>
      <c r="IZT22"/>
      <c r="IZU22"/>
      <c r="IZV22"/>
      <c r="IZW22"/>
      <c r="IZX22"/>
      <c r="IZY22"/>
      <c r="IZZ22"/>
      <c r="JAA22"/>
      <c r="JAB22"/>
      <c r="JAC22"/>
      <c r="JAD22"/>
      <c r="JAE22"/>
      <c r="JAF22"/>
      <c r="JAG22"/>
      <c r="JAH22"/>
      <c r="JAI22"/>
      <c r="JAJ22"/>
      <c r="JAK22"/>
      <c r="JAL22"/>
      <c r="JAM22"/>
      <c r="JAN22"/>
      <c r="JAO22"/>
      <c r="JAP22"/>
      <c r="JAQ22"/>
      <c r="JAR22"/>
      <c r="JAS22"/>
      <c r="JAT22"/>
      <c r="JAU22"/>
      <c r="JAV22"/>
      <c r="JAW22"/>
      <c r="JAX22"/>
      <c r="JAY22"/>
      <c r="JAZ22"/>
      <c r="JBA22"/>
      <c r="JBB22"/>
      <c r="JBC22"/>
      <c r="JBD22"/>
      <c r="JBE22"/>
      <c r="JBF22"/>
      <c r="JBG22"/>
      <c r="JBH22"/>
      <c r="JBI22"/>
      <c r="JBJ22"/>
      <c r="JBK22"/>
      <c r="JBL22"/>
      <c r="JBM22"/>
      <c r="JBN22"/>
      <c r="JBO22"/>
      <c r="JBP22"/>
      <c r="JBQ22"/>
      <c r="JBR22"/>
      <c r="JBS22"/>
      <c r="JBT22"/>
      <c r="JBU22"/>
      <c r="JBV22"/>
      <c r="JBW22"/>
      <c r="JBX22"/>
      <c r="JBY22"/>
      <c r="JBZ22"/>
      <c r="JCA22"/>
      <c r="JCB22"/>
      <c r="JCC22"/>
      <c r="JCD22"/>
      <c r="JCE22"/>
      <c r="JCF22"/>
      <c r="JCG22"/>
      <c r="JCH22"/>
      <c r="JCI22"/>
      <c r="JCJ22"/>
      <c r="JCK22"/>
      <c r="JCL22"/>
      <c r="JCM22"/>
      <c r="JCN22"/>
      <c r="JCO22"/>
      <c r="JCP22"/>
      <c r="JCQ22"/>
      <c r="JCR22"/>
      <c r="JCS22"/>
      <c r="JCT22"/>
      <c r="JCU22"/>
      <c r="JCV22"/>
      <c r="JCW22"/>
      <c r="JCX22"/>
      <c r="JCY22"/>
      <c r="JCZ22"/>
      <c r="JDA22"/>
      <c r="JDB22"/>
      <c r="JDC22"/>
      <c r="JDD22"/>
      <c r="JDE22"/>
      <c r="JDF22"/>
      <c r="JDG22"/>
      <c r="JDH22"/>
      <c r="JDI22"/>
      <c r="JDJ22"/>
      <c r="JDK22"/>
      <c r="JDL22"/>
      <c r="JDM22"/>
      <c r="JDN22"/>
      <c r="JDO22"/>
      <c r="JDP22"/>
      <c r="JDQ22"/>
      <c r="JDR22"/>
      <c r="JDS22"/>
      <c r="JDT22"/>
      <c r="JDU22"/>
      <c r="JDV22"/>
      <c r="JDW22"/>
      <c r="JDX22"/>
      <c r="JDY22"/>
      <c r="JDZ22"/>
      <c r="JEA22"/>
      <c r="JEB22"/>
      <c r="JEC22"/>
      <c r="JED22"/>
      <c r="JEE22"/>
      <c r="JEF22"/>
      <c r="JEG22"/>
      <c r="JEH22"/>
      <c r="JEI22"/>
      <c r="JEJ22"/>
      <c r="JEK22"/>
      <c r="JEL22"/>
      <c r="JEM22"/>
      <c r="JEN22"/>
      <c r="JEO22"/>
      <c r="JEP22"/>
      <c r="JEQ22"/>
      <c r="JER22"/>
      <c r="JES22"/>
      <c r="JET22"/>
      <c r="JEU22"/>
      <c r="JEV22"/>
      <c r="JEW22"/>
      <c r="JEX22"/>
      <c r="JEY22"/>
      <c r="JEZ22"/>
      <c r="JFA22"/>
      <c r="JFB22"/>
      <c r="JFC22"/>
      <c r="JFD22"/>
      <c r="JFE22"/>
      <c r="JFF22"/>
      <c r="JFG22"/>
      <c r="JFH22"/>
      <c r="JFI22"/>
      <c r="JFJ22"/>
      <c r="JFK22"/>
      <c r="JFL22"/>
      <c r="JFM22"/>
      <c r="JFN22"/>
      <c r="JFO22"/>
      <c r="JFP22"/>
      <c r="JFQ22"/>
      <c r="JFR22"/>
      <c r="JFS22"/>
      <c r="JFT22"/>
      <c r="JFU22"/>
      <c r="JFV22"/>
      <c r="JFW22"/>
      <c r="JFX22"/>
      <c r="JFY22"/>
      <c r="JFZ22"/>
      <c r="JGA22"/>
      <c r="JGB22"/>
      <c r="JGC22"/>
      <c r="JGD22"/>
      <c r="JGE22"/>
      <c r="JGF22"/>
      <c r="JGG22"/>
      <c r="JGH22"/>
      <c r="JGI22"/>
      <c r="JGJ22"/>
      <c r="JGK22"/>
      <c r="JGL22"/>
      <c r="JGM22"/>
      <c r="JGN22"/>
      <c r="JGO22"/>
      <c r="JGP22"/>
      <c r="JGQ22"/>
      <c r="JGR22"/>
      <c r="JGS22"/>
      <c r="JGT22"/>
      <c r="JGU22"/>
      <c r="JGV22"/>
      <c r="JGW22"/>
      <c r="JGX22"/>
      <c r="JGY22"/>
      <c r="JGZ22"/>
      <c r="JHA22"/>
      <c r="JHB22"/>
      <c r="JHC22"/>
      <c r="JHD22"/>
      <c r="JHE22"/>
      <c r="JHF22"/>
      <c r="JHG22"/>
      <c r="JHH22"/>
      <c r="JHI22"/>
      <c r="JHJ22"/>
      <c r="JHK22"/>
      <c r="JHL22"/>
      <c r="JHM22"/>
      <c r="JHN22"/>
      <c r="JHO22"/>
      <c r="JHP22"/>
      <c r="JHQ22"/>
      <c r="JHR22"/>
      <c r="JHS22"/>
      <c r="JHT22"/>
      <c r="JHU22"/>
      <c r="JHV22"/>
      <c r="JHW22"/>
      <c r="JHX22"/>
      <c r="JHY22"/>
      <c r="JHZ22"/>
      <c r="JIA22"/>
      <c r="JIB22"/>
      <c r="JIC22"/>
      <c r="JID22"/>
      <c r="JIE22"/>
      <c r="JIF22"/>
      <c r="JIG22"/>
      <c r="JIH22"/>
      <c r="JII22"/>
      <c r="JIJ22"/>
      <c r="JIK22"/>
      <c r="JIL22"/>
      <c r="JIM22"/>
      <c r="JIN22"/>
      <c r="JIO22"/>
      <c r="JIP22"/>
      <c r="JIQ22"/>
      <c r="JIR22"/>
      <c r="JIS22"/>
      <c r="JIT22"/>
      <c r="JIU22"/>
      <c r="JIV22"/>
      <c r="JIW22"/>
      <c r="JIX22"/>
      <c r="JIY22"/>
      <c r="JIZ22"/>
      <c r="JJA22"/>
      <c r="JJB22"/>
      <c r="JJC22"/>
      <c r="JJD22"/>
      <c r="JJE22"/>
      <c r="JJF22"/>
      <c r="JJG22"/>
      <c r="JJH22"/>
      <c r="JJI22"/>
      <c r="JJJ22"/>
      <c r="JJK22"/>
      <c r="JJL22"/>
      <c r="JJM22"/>
      <c r="JJN22"/>
      <c r="JJO22"/>
      <c r="JJP22"/>
      <c r="JJQ22"/>
      <c r="JJR22"/>
      <c r="JJS22"/>
      <c r="JJT22"/>
      <c r="JJU22"/>
      <c r="JJV22"/>
      <c r="JJW22"/>
      <c r="JJX22"/>
      <c r="JJY22"/>
      <c r="JJZ22"/>
      <c r="JKA22"/>
      <c r="JKB22"/>
      <c r="JKC22"/>
      <c r="JKD22"/>
      <c r="JKE22"/>
      <c r="JKF22"/>
      <c r="JKG22"/>
      <c r="JKH22"/>
      <c r="JKI22"/>
      <c r="JKJ22"/>
      <c r="JKK22"/>
      <c r="JKL22"/>
      <c r="JKM22"/>
      <c r="JKN22"/>
      <c r="JKO22"/>
      <c r="JKP22"/>
      <c r="JKQ22"/>
      <c r="JKR22"/>
      <c r="JKS22"/>
      <c r="JKT22"/>
      <c r="JKU22"/>
      <c r="JKV22"/>
      <c r="JKW22"/>
      <c r="JKX22"/>
      <c r="JKY22"/>
      <c r="JKZ22"/>
      <c r="JLA22"/>
      <c r="JLB22"/>
      <c r="JLC22"/>
      <c r="JLD22"/>
      <c r="JLE22"/>
      <c r="JLF22"/>
      <c r="JLG22"/>
      <c r="JLH22"/>
      <c r="JLI22"/>
      <c r="JLJ22"/>
      <c r="JLK22"/>
      <c r="JLL22"/>
      <c r="JLM22"/>
      <c r="JLN22"/>
      <c r="JLO22"/>
      <c r="JLP22"/>
      <c r="JLQ22"/>
      <c r="JLR22"/>
      <c r="JLS22"/>
      <c r="JLT22"/>
      <c r="JLU22"/>
      <c r="JLV22"/>
      <c r="JLW22"/>
      <c r="JLX22"/>
      <c r="JLY22"/>
      <c r="JLZ22"/>
      <c r="JMA22"/>
      <c r="JMB22"/>
      <c r="JMC22"/>
      <c r="JMD22"/>
      <c r="JME22"/>
      <c r="JMF22"/>
      <c r="JMG22"/>
      <c r="JMH22"/>
      <c r="JMI22"/>
      <c r="JMJ22"/>
      <c r="JMK22"/>
      <c r="JML22"/>
      <c r="JMM22"/>
      <c r="JMN22"/>
      <c r="JMO22"/>
      <c r="JMP22"/>
      <c r="JMQ22"/>
      <c r="JMR22"/>
      <c r="JMS22"/>
      <c r="JMT22"/>
      <c r="JMU22"/>
      <c r="JMV22"/>
      <c r="JMW22"/>
      <c r="JMX22"/>
      <c r="JMY22"/>
      <c r="JMZ22"/>
      <c r="JNA22"/>
      <c r="JNB22"/>
      <c r="JNC22"/>
      <c r="JND22"/>
      <c r="JNE22"/>
      <c r="JNF22"/>
      <c r="JNG22"/>
      <c r="JNH22"/>
      <c r="JNI22"/>
      <c r="JNJ22"/>
      <c r="JNK22"/>
      <c r="JNL22"/>
      <c r="JNM22"/>
      <c r="JNN22"/>
      <c r="JNO22"/>
      <c r="JNP22"/>
      <c r="JNQ22"/>
      <c r="JNR22"/>
      <c r="JNS22"/>
      <c r="JNT22"/>
      <c r="JNU22"/>
      <c r="JNV22"/>
      <c r="JNW22"/>
      <c r="JNX22"/>
      <c r="JNY22"/>
      <c r="JNZ22"/>
      <c r="JOA22"/>
      <c r="JOB22"/>
      <c r="JOC22"/>
      <c r="JOD22"/>
      <c r="JOE22"/>
      <c r="JOF22"/>
      <c r="JOG22"/>
      <c r="JOH22"/>
      <c r="JOI22"/>
      <c r="JOJ22"/>
      <c r="JOK22"/>
      <c r="JOL22"/>
      <c r="JOM22"/>
      <c r="JON22"/>
      <c r="JOO22"/>
      <c r="JOP22"/>
      <c r="JOQ22"/>
      <c r="JOR22"/>
      <c r="JOS22"/>
      <c r="JOT22"/>
      <c r="JOU22"/>
      <c r="JOV22"/>
      <c r="JOW22"/>
      <c r="JOX22"/>
      <c r="JOY22"/>
      <c r="JOZ22"/>
      <c r="JPA22"/>
      <c r="JPB22"/>
      <c r="JPC22"/>
      <c r="JPD22"/>
      <c r="JPE22"/>
      <c r="JPF22"/>
      <c r="JPG22"/>
      <c r="JPH22"/>
      <c r="JPI22"/>
      <c r="JPJ22"/>
      <c r="JPK22"/>
      <c r="JPL22"/>
      <c r="JPM22"/>
      <c r="JPN22"/>
      <c r="JPO22"/>
      <c r="JPP22"/>
      <c r="JPQ22"/>
      <c r="JPR22"/>
      <c r="JPS22"/>
      <c r="JPT22"/>
      <c r="JPU22"/>
      <c r="JPV22"/>
      <c r="JPW22"/>
      <c r="JPX22"/>
      <c r="JPY22"/>
      <c r="JPZ22"/>
      <c r="JQA22"/>
      <c r="JQB22"/>
      <c r="JQC22"/>
      <c r="JQD22"/>
      <c r="JQE22"/>
      <c r="JQF22"/>
      <c r="JQG22"/>
      <c r="JQH22"/>
      <c r="JQI22"/>
      <c r="JQJ22"/>
      <c r="JQK22"/>
      <c r="JQL22"/>
      <c r="JQM22"/>
      <c r="JQN22"/>
      <c r="JQO22"/>
      <c r="JQP22"/>
      <c r="JQQ22"/>
      <c r="JQR22"/>
      <c r="JQS22"/>
      <c r="JQT22"/>
      <c r="JQU22"/>
      <c r="JQV22"/>
      <c r="JQW22"/>
      <c r="JQX22"/>
      <c r="JQY22"/>
      <c r="JQZ22"/>
      <c r="JRA22"/>
      <c r="JRB22"/>
      <c r="JRC22"/>
      <c r="JRD22"/>
      <c r="JRE22"/>
      <c r="JRF22"/>
      <c r="JRG22"/>
      <c r="JRH22"/>
      <c r="JRI22"/>
      <c r="JRJ22"/>
      <c r="JRK22"/>
      <c r="JRL22"/>
      <c r="JRM22"/>
      <c r="JRN22"/>
      <c r="JRO22"/>
      <c r="JRP22"/>
      <c r="JRQ22"/>
      <c r="JRR22"/>
      <c r="JRS22"/>
      <c r="JRT22"/>
      <c r="JRU22"/>
      <c r="JRV22"/>
      <c r="JRW22"/>
      <c r="JRX22"/>
      <c r="JRY22"/>
      <c r="JRZ22"/>
      <c r="JSA22"/>
      <c r="JSB22"/>
      <c r="JSC22"/>
      <c r="JSD22"/>
      <c r="JSE22"/>
      <c r="JSF22"/>
      <c r="JSG22"/>
      <c r="JSH22"/>
      <c r="JSI22"/>
      <c r="JSJ22"/>
      <c r="JSK22"/>
      <c r="JSL22"/>
      <c r="JSM22"/>
      <c r="JSN22"/>
      <c r="JSO22"/>
      <c r="JSP22"/>
      <c r="JSQ22"/>
      <c r="JSR22"/>
      <c r="JSS22"/>
      <c r="JST22"/>
      <c r="JSU22"/>
      <c r="JSV22"/>
      <c r="JSW22"/>
      <c r="JSX22"/>
      <c r="JSY22"/>
      <c r="JSZ22"/>
      <c r="JTA22"/>
      <c r="JTB22"/>
      <c r="JTC22"/>
      <c r="JTD22"/>
      <c r="JTE22"/>
      <c r="JTF22"/>
      <c r="JTG22"/>
      <c r="JTH22"/>
      <c r="JTI22"/>
      <c r="JTJ22"/>
      <c r="JTK22"/>
      <c r="JTL22"/>
      <c r="JTM22"/>
      <c r="JTN22"/>
      <c r="JTO22"/>
      <c r="JTP22"/>
      <c r="JTQ22"/>
      <c r="JTR22"/>
      <c r="JTS22"/>
      <c r="JTT22"/>
      <c r="JTU22"/>
      <c r="JTV22"/>
      <c r="JTW22"/>
      <c r="JTX22"/>
      <c r="JTY22"/>
      <c r="JTZ22"/>
      <c r="JUA22"/>
      <c r="JUB22"/>
      <c r="JUC22"/>
      <c r="JUD22"/>
      <c r="JUE22"/>
      <c r="JUF22"/>
      <c r="JUG22"/>
      <c r="JUH22"/>
      <c r="JUI22"/>
      <c r="JUJ22"/>
      <c r="JUK22"/>
      <c r="JUL22"/>
      <c r="JUM22"/>
      <c r="JUN22"/>
      <c r="JUO22"/>
      <c r="JUP22"/>
      <c r="JUQ22"/>
      <c r="JUR22"/>
      <c r="JUS22"/>
      <c r="JUT22"/>
      <c r="JUU22"/>
      <c r="JUV22"/>
      <c r="JUW22"/>
      <c r="JUX22"/>
      <c r="JUY22"/>
      <c r="JUZ22"/>
      <c r="JVA22"/>
      <c r="JVB22"/>
      <c r="JVC22"/>
      <c r="JVD22"/>
      <c r="JVE22"/>
      <c r="JVF22"/>
      <c r="JVG22"/>
      <c r="JVH22"/>
      <c r="JVI22"/>
      <c r="JVJ22"/>
      <c r="JVK22"/>
      <c r="JVL22"/>
      <c r="JVM22"/>
      <c r="JVN22"/>
      <c r="JVO22"/>
      <c r="JVP22"/>
      <c r="JVQ22"/>
      <c r="JVR22"/>
      <c r="JVS22"/>
      <c r="JVT22"/>
      <c r="JVU22"/>
      <c r="JVV22"/>
      <c r="JVW22"/>
      <c r="JVX22"/>
      <c r="JVY22"/>
      <c r="JVZ22"/>
      <c r="JWA22"/>
      <c r="JWB22"/>
      <c r="JWC22"/>
      <c r="JWD22"/>
      <c r="JWE22"/>
      <c r="JWF22"/>
      <c r="JWG22"/>
      <c r="JWH22"/>
      <c r="JWI22"/>
      <c r="JWJ22"/>
      <c r="JWK22"/>
      <c r="JWL22"/>
      <c r="JWM22"/>
      <c r="JWN22"/>
      <c r="JWO22"/>
      <c r="JWP22"/>
      <c r="JWQ22"/>
      <c r="JWR22"/>
      <c r="JWS22"/>
      <c r="JWT22"/>
      <c r="JWU22"/>
      <c r="JWV22"/>
      <c r="JWW22"/>
      <c r="JWX22"/>
      <c r="JWY22"/>
      <c r="JWZ22"/>
      <c r="JXA22"/>
      <c r="JXB22"/>
      <c r="JXC22"/>
      <c r="JXD22"/>
      <c r="JXE22"/>
      <c r="JXF22"/>
      <c r="JXG22"/>
      <c r="JXH22"/>
      <c r="JXI22"/>
      <c r="JXJ22"/>
      <c r="JXK22"/>
      <c r="JXL22"/>
      <c r="JXM22"/>
      <c r="JXN22"/>
      <c r="JXO22"/>
      <c r="JXP22"/>
      <c r="JXQ22"/>
      <c r="JXR22"/>
      <c r="JXS22"/>
      <c r="JXT22"/>
      <c r="JXU22"/>
      <c r="JXV22"/>
      <c r="JXW22"/>
      <c r="JXX22"/>
      <c r="JXY22"/>
      <c r="JXZ22"/>
      <c r="JYA22"/>
      <c r="JYB22"/>
      <c r="JYC22"/>
      <c r="JYD22"/>
      <c r="JYE22"/>
      <c r="JYF22"/>
      <c r="JYG22"/>
      <c r="JYH22"/>
      <c r="JYI22"/>
      <c r="JYJ22"/>
      <c r="JYK22"/>
      <c r="JYL22"/>
      <c r="JYM22"/>
      <c r="JYN22"/>
      <c r="JYO22"/>
      <c r="JYP22"/>
      <c r="JYQ22"/>
      <c r="JYR22"/>
      <c r="JYS22"/>
      <c r="JYT22"/>
      <c r="JYU22"/>
      <c r="JYV22"/>
      <c r="JYW22"/>
      <c r="JYX22"/>
      <c r="JYY22"/>
      <c r="JYZ22"/>
      <c r="JZA22"/>
      <c r="JZB22"/>
      <c r="JZC22"/>
      <c r="JZD22"/>
      <c r="JZE22"/>
      <c r="JZF22"/>
      <c r="JZG22"/>
      <c r="JZH22"/>
      <c r="JZI22"/>
      <c r="JZJ22"/>
      <c r="JZK22"/>
      <c r="JZL22"/>
      <c r="JZM22"/>
      <c r="JZN22"/>
      <c r="JZO22"/>
      <c r="JZP22"/>
      <c r="JZQ22"/>
      <c r="JZR22"/>
      <c r="JZS22"/>
      <c r="JZT22"/>
      <c r="JZU22"/>
      <c r="JZV22"/>
      <c r="JZW22"/>
      <c r="JZX22"/>
      <c r="JZY22"/>
      <c r="JZZ22"/>
      <c r="KAA22"/>
      <c r="KAB22"/>
      <c r="KAC22"/>
      <c r="KAD22"/>
      <c r="KAE22"/>
      <c r="KAF22"/>
      <c r="KAG22"/>
      <c r="KAH22"/>
      <c r="KAI22"/>
      <c r="KAJ22"/>
      <c r="KAK22"/>
      <c r="KAL22"/>
      <c r="KAM22"/>
      <c r="KAN22"/>
      <c r="KAO22"/>
      <c r="KAP22"/>
      <c r="KAQ22"/>
      <c r="KAR22"/>
      <c r="KAS22"/>
      <c r="KAT22"/>
      <c r="KAU22"/>
      <c r="KAV22"/>
      <c r="KAW22"/>
      <c r="KAX22"/>
      <c r="KAY22"/>
      <c r="KAZ22"/>
      <c r="KBA22"/>
      <c r="KBB22"/>
      <c r="KBC22"/>
      <c r="KBD22"/>
      <c r="KBE22"/>
      <c r="KBF22"/>
      <c r="KBG22"/>
      <c r="KBH22"/>
      <c r="KBI22"/>
      <c r="KBJ22"/>
      <c r="KBK22"/>
      <c r="KBL22"/>
      <c r="KBM22"/>
      <c r="KBN22"/>
      <c r="KBO22"/>
      <c r="KBP22"/>
      <c r="KBQ22"/>
      <c r="KBR22"/>
      <c r="KBS22"/>
      <c r="KBT22"/>
      <c r="KBU22"/>
      <c r="KBV22"/>
      <c r="KBW22"/>
      <c r="KBX22"/>
      <c r="KBY22"/>
      <c r="KBZ22"/>
      <c r="KCA22"/>
      <c r="KCB22"/>
      <c r="KCC22"/>
      <c r="KCD22"/>
      <c r="KCE22"/>
      <c r="KCF22"/>
      <c r="KCG22"/>
      <c r="KCH22"/>
      <c r="KCI22"/>
      <c r="KCJ22"/>
      <c r="KCK22"/>
      <c r="KCL22"/>
      <c r="KCM22"/>
      <c r="KCN22"/>
      <c r="KCO22"/>
      <c r="KCP22"/>
      <c r="KCQ22"/>
      <c r="KCR22"/>
      <c r="KCS22"/>
      <c r="KCT22"/>
      <c r="KCU22"/>
      <c r="KCV22"/>
      <c r="KCW22"/>
      <c r="KCX22"/>
      <c r="KCY22"/>
      <c r="KCZ22"/>
      <c r="KDA22"/>
      <c r="KDB22"/>
      <c r="KDC22"/>
      <c r="KDD22"/>
      <c r="KDE22"/>
      <c r="KDF22"/>
      <c r="KDG22"/>
      <c r="KDH22"/>
      <c r="KDI22"/>
      <c r="KDJ22"/>
      <c r="KDK22"/>
      <c r="KDL22"/>
      <c r="KDM22"/>
      <c r="KDN22"/>
      <c r="KDO22"/>
      <c r="KDP22"/>
      <c r="KDQ22"/>
      <c r="KDR22"/>
      <c r="KDS22"/>
      <c r="KDT22"/>
      <c r="KDU22"/>
      <c r="KDV22"/>
      <c r="KDW22"/>
      <c r="KDX22"/>
      <c r="KDY22"/>
      <c r="KDZ22"/>
      <c r="KEA22"/>
      <c r="KEB22"/>
      <c r="KEC22"/>
      <c r="KED22"/>
      <c r="KEE22"/>
      <c r="KEF22"/>
      <c r="KEG22"/>
      <c r="KEH22"/>
      <c r="KEI22"/>
      <c r="KEJ22"/>
      <c r="KEK22"/>
      <c r="KEL22"/>
      <c r="KEM22"/>
      <c r="KEN22"/>
      <c r="KEO22"/>
      <c r="KEP22"/>
      <c r="KEQ22"/>
      <c r="KER22"/>
      <c r="KES22"/>
      <c r="KET22"/>
      <c r="KEU22"/>
      <c r="KEV22"/>
      <c r="KEW22"/>
      <c r="KEX22"/>
      <c r="KEY22"/>
      <c r="KEZ22"/>
      <c r="KFA22"/>
      <c r="KFB22"/>
      <c r="KFC22"/>
      <c r="KFD22"/>
      <c r="KFE22"/>
      <c r="KFF22"/>
      <c r="KFG22"/>
      <c r="KFH22"/>
      <c r="KFI22"/>
      <c r="KFJ22"/>
      <c r="KFK22"/>
      <c r="KFL22"/>
      <c r="KFM22"/>
      <c r="KFN22"/>
      <c r="KFO22"/>
      <c r="KFP22"/>
      <c r="KFQ22"/>
      <c r="KFR22"/>
      <c r="KFS22"/>
      <c r="KFT22"/>
      <c r="KFU22"/>
      <c r="KFV22"/>
      <c r="KFW22"/>
      <c r="KFX22"/>
      <c r="KFY22"/>
      <c r="KFZ22"/>
      <c r="KGA22"/>
      <c r="KGB22"/>
      <c r="KGC22"/>
      <c r="KGD22"/>
      <c r="KGE22"/>
      <c r="KGF22"/>
      <c r="KGG22"/>
      <c r="KGH22"/>
      <c r="KGI22"/>
      <c r="KGJ22"/>
      <c r="KGK22"/>
      <c r="KGL22"/>
      <c r="KGM22"/>
      <c r="KGN22"/>
      <c r="KGO22"/>
      <c r="KGP22"/>
      <c r="KGQ22"/>
      <c r="KGR22"/>
      <c r="KGS22"/>
      <c r="KGT22"/>
      <c r="KGU22"/>
      <c r="KGV22"/>
      <c r="KGW22"/>
      <c r="KGX22"/>
      <c r="KGY22"/>
      <c r="KGZ22"/>
      <c r="KHA22"/>
      <c r="KHB22"/>
      <c r="KHC22"/>
      <c r="KHD22"/>
      <c r="KHE22"/>
      <c r="KHF22"/>
      <c r="KHG22"/>
      <c r="KHH22"/>
      <c r="KHI22"/>
      <c r="KHJ22"/>
      <c r="KHK22"/>
      <c r="KHL22"/>
      <c r="KHM22"/>
      <c r="KHN22"/>
      <c r="KHO22"/>
      <c r="KHP22"/>
      <c r="KHQ22"/>
      <c r="KHR22"/>
      <c r="KHS22"/>
      <c r="KHT22"/>
      <c r="KHU22"/>
      <c r="KHV22"/>
      <c r="KHW22"/>
      <c r="KHX22"/>
      <c r="KHY22"/>
      <c r="KHZ22"/>
      <c r="KIA22"/>
      <c r="KIB22"/>
      <c r="KIC22"/>
      <c r="KID22"/>
      <c r="KIE22"/>
      <c r="KIF22"/>
      <c r="KIG22"/>
      <c r="KIH22"/>
      <c r="KII22"/>
      <c r="KIJ22"/>
      <c r="KIK22"/>
      <c r="KIL22"/>
      <c r="KIM22"/>
      <c r="KIN22"/>
      <c r="KIO22"/>
      <c r="KIP22"/>
      <c r="KIQ22"/>
      <c r="KIR22"/>
      <c r="KIS22"/>
      <c r="KIT22"/>
      <c r="KIU22"/>
      <c r="KIV22"/>
      <c r="KIW22"/>
      <c r="KIX22"/>
      <c r="KIY22"/>
      <c r="KIZ22"/>
      <c r="KJA22"/>
      <c r="KJB22"/>
      <c r="KJC22"/>
      <c r="KJD22"/>
      <c r="KJE22"/>
      <c r="KJF22"/>
      <c r="KJG22"/>
      <c r="KJH22"/>
      <c r="KJI22"/>
      <c r="KJJ22"/>
      <c r="KJK22"/>
      <c r="KJL22"/>
      <c r="KJM22"/>
      <c r="KJN22"/>
      <c r="KJO22"/>
      <c r="KJP22"/>
      <c r="KJQ22"/>
      <c r="KJR22"/>
      <c r="KJS22"/>
      <c r="KJT22"/>
      <c r="KJU22"/>
      <c r="KJV22"/>
      <c r="KJW22"/>
      <c r="KJX22"/>
      <c r="KJY22"/>
      <c r="KJZ22"/>
      <c r="KKA22"/>
      <c r="KKB22"/>
      <c r="KKC22"/>
      <c r="KKD22"/>
      <c r="KKE22"/>
      <c r="KKF22"/>
      <c r="KKG22"/>
      <c r="KKH22"/>
      <c r="KKI22"/>
      <c r="KKJ22"/>
      <c r="KKK22"/>
      <c r="KKL22"/>
      <c r="KKM22"/>
      <c r="KKN22"/>
      <c r="KKO22"/>
      <c r="KKP22"/>
      <c r="KKQ22"/>
      <c r="KKR22"/>
      <c r="KKS22"/>
      <c r="KKT22"/>
      <c r="KKU22"/>
      <c r="KKV22"/>
      <c r="KKW22"/>
      <c r="KKX22"/>
      <c r="KKY22"/>
      <c r="KKZ22"/>
      <c r="KLA22"/>
      <c r="KLB22"/>
      <c r="KLC22"/>
      <c r="KLD22"/>
      <c r="KLE22"/>
      <c r="KLF22"/>
      <c r="KLG22"/>
      <c r="KLH22"/>
      <c r="KLI22"/>
      <c r="KLJ22"/>
      <c r="KLK22"/>
      <c r="KLL22"/>
      <c r="KLM22"/>
      <c r="KLN22"/>
      <c r="KLO22"/>
      <c r="KLP22"/>
      <c r="KLQ22"/>
      <c r="KLR22"/>
      <c r="KLS22"/>
      <c r="KLT22"/>
      <c r="KLU22"/>
      <c r="KLV22"/>
      <c r="KLW22"/>
      <c r="KLX22"/>
      <c r="KLY22"/>
      <c r="KLZ22"/>
      <c r="KMA22"/>
      <c r="KMB22"/>
      <c r="KMC22"/>
      <c r="KMD22"/>
      <c r="KME22"/>
      <c r="KMF22"/>
      <c r="KMG22"/>
      <c r="KMH22"/>
      <c r="KMI22"/>
      <c r="KMJ22"/>
      <c r="KMK22"/>
      <c r="KML22"/>
      <c r="KMM22"/>
      <c r="KMN22"/>
      <c r="KMO22"/>
      <c r="KMP22"/>
      <c r="KMQ22"/>
      <c r="KMR22"/>
      <c r="KMS22"/>
      <c r="KMT22"/>
      <c r="KMU22"/>
      <c r="KMV22"/>
      <c r="KMW22"/>
      <c r="KMX22"/>
      <c r="KMY22"/>
      <c r="KMZ22"/>
      <c r="KNA22"/>
      <c r="KNB22"/>
      <c r="KNC22"/>
      <c r="KND22"/>
      <c r="KNE22"/>
      <c r="KNF22"/>
      <c r="KNG22"/>
      <c r="KNH22"/>
      <c r="KNI22"/>
      <c r="KNJ22"/>
      <c r="KNK22"/>
      <c r="KNL22"/>
      <c r="KNM22"/>
      <c r="KNN22"/>
      <c r="KNO22"/>
      <c r="KNP22"/>
      <c r="KNQ22"/>
      <c r="KNR22"/>
      <c r="KNS22"/>
      <c r="KNT22"/>
      <c r="KNU22"/>
      <c r="KNV22"/>
      <c r="KNW22"/>
      <c r="KNX22"/>
      <c r="KNY22"/>
      <c r="KNZ22"/>
      <c r="KOA22"/>
      <c r="KOB22"/>
      <c r="KOC22"/>
      <c r="KOD22"/>
      <c r="KOE22"/>
      <c r="KOF22"/>
      <c r="KOG22"/>
      <c r="KOH22"/>
      <c r="KOI22"/>
      <c r="KOJ22"/>
      <c r="KOK22"/>
      <c r="KOL22"/>
      <c r="KOM22"/>
      <c r="KON22"/>
      <c r="KOO22"/>
      <c r="KOP22"/>
      <c r="KOQ22"/>
      <c r="KOR22"/>
      <c r="KOS22"/>
      <c r="KOT22"/>
      <c r="KOU22"/>
      <c r="KOV22"/>
      <c r="KOW22"/>
      <c r="KOX22"/>
      <c r="KOY22"/>
      <c r="KOZ22"/>
      <c r="KPA22"/>
      <c r="KPB22"/>
      <c r="KPC22"/>
      <c r="KPD22"/>
      <c r="KPE22"/>
      <c r="KPF22"/>
      <c r="KPG22"/>
      <c r="KPH22"/>
      <c r="KPI22"/>
      <c r="KPJ22"/>
      <c r="KPK22"/>
      <c r="KPL22"/>
      <c r="KPM22"/>
      <c r="KPN22"/>
      <c r="KPO22"/>
      <c r="KPP22"/>
      <c r="KPQ22"/>
      <c r="KPR22"/>
      <c r="KPS22"/>
      <c r="KPT22"/>
      <c r="KPU22"/>
      <c r="KPV22"/>
      <c r="KPW22"/>
      <c r="KPX22"/>
      <c r="KPY22"/>
      <c r="KPZ22"/>
      <c r="KQA22"/>
      <c r="KQB22"/>
      <c r="KQC22"/>
      <c r="KQD22"/>
      <c r="KQE22"/>
      <c r="KQF22"/>
      <c r="KQG22"/>
      <c r="KQH22"/>
      <c r="KQI22"/>
      <c r="KQJ22"/>
      <c r="KQK22"/>
      <c r="KQL22"/>
      <c r="KQM22"/>
      <c r="KQN22"/>
      <c r="KQO22"/>
      <c r="KQP22"/>
      <c r="KQQ22"/>
      <c r="KQR22"/>
      <c r="KQS22"/>
      <c r="KQT22"/>
      <c r="KQU22"/>
      <c r="KQV22"/>
      <c r="KQW22"/>
      <c r="KQX22"/>
      <c r="KQY22"/>
      <c r="KQZ22"/>
      <c r="KRA22"/>
      <c r="KRB22"/>
      <c r="KRC22"/>
      <c r="KRD22"/>
      <c r="KRE22"/>
      <c r="KRF22"/>
      <c r="KRG22"/>
      <c r="KRH22"/>
      <c r="KRI22"/>
      <c r="KRJ22"/>
      <c r="KRK22"/>
      <c r="KRL22"/>
      <c r="KRM22"/>
      <c r="KRN22"/>
      <c r="KRO22"/>
      <c r="KRP22"/>
      <c r="KRQ22"/>
      <c r="KRR22"/>
      <c r="KRS22"/>
      <c r="KRT22"/>
      <c r="KRU22"/>
      <c r="KRV22"/>
      <c r="KRW22"/>
      <c r="KRX22"/>
      <c r="KRY22"/>
      <c r="KRZ22"/>
      <c r="KSA22"/>
      <c r="KSB22"/>
      <c r="KSC22"/>
      <c r="KSD22"/>
      <c r="KSE22"/>
      <c r="KSF22"/>
      <c r="KSG22"/>
      <c r="KSH22"/>
      <c r="KSI22"/>
      <c r="KSJ22"/>
      <c r="KSK22"/>
      <c r="KSL22"/>
      <c r="KSM22"/>
      <c r="KSN22"/>
      <c r="KSO22"/>
      <c r="KSP22"/>
      <c r="KSQ22"/>
      <c r="KSR22"/>
      <c r="KSS22"/>
      <c r="KST22"/>
      <c r="KSU22"/>
      <c r="KSV22"/>
      <c r="KSW22"/>
      <c r="KSX22"/>
      <c r="KSY22"/>
      <c r="KSZ22"/>
      <c r="KTA22"/>
      <c r="KTB22"/>
      <c r="KTC22"/>
      <c r="KTD22"/>
      <c r="KTE22"/>
      <c r="KTF22"/>
      <c r="KTG22"/>
      <c r="KTH22"/>
      <c r="KTI22"/>
      <c r="KTJ22"/>
      <c r="KTK22"/>
      <c r="KTL22"/>
      <c r="KTM22"/>
      <c r="KTN22"/>
      <c r="KTO22"/>
      <c r="KTP22"/>
      <c r="KTQ22"/>
      <c r="KTR22"/>
      <c r="KTS22"/>
      <c r="KTT22"/>
      <c r="KTU22"/>
      <c r="KTV22"/>
      <c r="KTW22"/>
      <c r="KTX22"/>
      <c r="KTY22"/>
      <c r="KTZ22"/>
      <c r="KUA22"/>
      <c r="KUB22"/>
      <c r="KUC22"/>
      <c r="KUD22"/>
      <c r="KUE22"/>
      <c r="KUF22"/>
      <c r="KUG22"/>
      <c r="KUH22"/>
      <c r="KUI22"/>
      <c r="KUJ22"/>
      <c r="KUK22"/>
      <c r="KUL22"/>
      <c r="KUM22"/>
      <c r="KUN22"/>
      <c r="KUO22"/>
      <c r="KUP22"/>
      <c r="KUQ22"/>
      <c r="KUR22"/>
      <c r="KUS22"/>
      <c r="KUT22"/>
      <c r="KUU22"/>
      <c r="KUV22"/>
      <c r="KUW22"/>
      <c r="KUX22"/>
      <c r="KUY22"/>
      <c r="KUZ22"/>
      <c r="KVA22"/>
      <c r="KVB22"/>
      <c r="KVC22"/>
      <c r="KVD22"/>
      <c r="KVE22"/>
      <c r="KVF22"/>
      <c r="KVG22"/>
      <c r="KVH22"/>
      <c r="KVI22"/>
      <c r="KVJ22"/>
      <c r="KVK22"/>
      <c r="KVL22"/>
      <c r="KVM22"/>
      <c r="KVN22"/>
      <c r="KVO22"/>
      <c r="KVP22"/>
      <c r="KVQ22"/>
      <c r="KVR22"/>
      <c r="KVS22"/>
      <c r="KVT22"/>
      <c r="KVU22"/>
      <c r="KVV22"/>
      <c r="KVW22"/>
      <c r="KVX22"/>
      <c r="KVY22"/>
      <c r="KVZ22"/>
      <c r="KWA22"/>
      <c r="KWB22"/>
      <c r="KWC22"/>
      <c r="KWD22"/>
      <c r="KWE22"/>
      <c r="KWF22"/>
      <c r="KWG22"/>
      <c r="KWH22"/>
      <c r="KWI22"/>
      <c r="KWJ22"/>
      <c r="KWK22"/>
      <c r="KWL22"/>
      <c r="KWM22"/>
      <c r="KWN22"/>
      <c r="KWO22"/>
      <c r="KWP22"/>
      <c r="KWQ22"/>
      <c r="KWR22"/>
      <c r="KWS22"/>
      <c r="KWT22"/>
      <c r="KWU22"/>
      <c r="KWV22"/>
      <c r="KWW22"/>
      <c r="KWX22"/>
      <c r="KWY22"/>
      <c r="KWZ22"/>
      <c r="KXA22"/>
      <c r="KXB22"/>
      <c r="KXC22"/>
      <c r="KXD22"/>
      <c r="KXE22"/>
      <c r="KXF22"/>
      <c r="KXG22"/>
      <c r="KXH22"/>
      <c r="KXI22"/>
      <c r="KXJ22"/>
      <c r="KXK22"/>
      <c r="KXL22"/>
      <c r="KXM22"/>
      <c r="KXN22"/>
      <c r="KXO22"/>
      <c r="KXP22"/>
      <c r="KXQ22"/>
      <c r="KXR22"/>
      <c r="KXS22"/>
      <c r="KXT22"/>
      <c r="KXU22"/>
      <c r="KXV22"/>
      <c r="KXW22"/>
      <c r="KXX22"/>
      <c r="KXY22"/>
      <c r="KXZ22"/>
      <c r="KYA22"/>
      <c r="KYB22"/>
      <c r="KYC22"/>
      <c r="KYD22"/>
      <c r="KYE22"/>
      <c r="KYF22"/>
      <c r="KYG22"/>
      <c r="KYH22"/>
      <c r="KYI22"/>
      <c r="KYJ22"/>
      <c r="KYK22"/>
      <c r="KYL22"/>
      <c r="KYM22"/>
      <c r="KYN22"/>
      <c r="KYO22"/>
      <c r="KYP22"/>
      <c r="KYQ22"/>
      <c r="KYR22"/>
      <c r="KYS22"/>
      <c r="KYT22"/>
      <c r="KYU22"/>
      <c r="KYV22"/>
      <c r="KYW22"/>
      <c r="KYX22"/>
      <c r="KYY22"/>
      <c r="KYZ22"/>
      <c r="KZA22"/>
      <c r="KZB22"/>
      <c r="KZC22"/>
      <c r="KZD22"/>
      <c r="KZE22"/>
      <c r="KZF22"/>
      <c r="KZG22"/>
      <c r="KZH22"/>
      <c r="KZI22"/>
      <c r="KZJ22"/>
      <c r="KZK22"/>
      <c r="KZL22"/>
      <c r="KZM22"/>
      <c r="KZN22"/>
      <c r="KZO22"/>
      <c r="KZP22"/>
      <c r="KZQ22"/>
      <c r="KZR22"/>
      <c r="KZS22"/>
      <c r="KZT22"/>
      <c r="KZU22"/>
      <c r="KZV22"/>
      <c r="KZW22"/>
      <c r="KZX22"/>
      <c r="KZY22"/>
      <c r="KZZ22"/>
      <c r="LAA22"/>
      <c r="LAB22"/>
      <c r="LAC22"/>
      <c r="LAD22"/>
      <c r="LAE22"/>
      <c r="LAF22"/>
      <c r="LAG22"/>
      <c r="LAH22"/>
      <c r="LAI22"/>
      <c r="LAJ22"/>
      <c r="LAK22"/>
      <c r="LAL22"/>
      <c r="LAM22"/>
      <c r="LAN22"/>
      <c r="LAO22"/>
      <c r="LAP22"/>
      <c r="LAQ22"/>
      <c r="LAR22"/>
      <c r="LAS22"/>
      <c r="LAT22"/>
      <c r="LAU22"/>
      <c r="LAV22"/>
      <c r="LAW22"/>
      <c r="LAX22"/>
      <c r="LAY22"/>
      <c r="LAZ22"/>
      <c r="LBA22"/>
      <c r="LBB22"/>
      <c r="LBC22"/>
      <c r="LBD22"/>
      <c r="LBE22"/>
      <c r="LBF22"/>
      <c r="LBG22"/>
      <c r="LBH22"/>
      <c r="LBI22"/>
      <c r="LBJ22"/>
      <c r="LBK22"/>
      <c r="LBL22"/>
      <c r="LBM22"/>
      <c r="LBN22"/>
      <c r="LBO22"/>
      <c r="LBP22"/>
      <c r="LBQ22"/>
      <c r="LBR22"/>
      <c r="LBS22"/>
      <c r="LBT22"/>
      <c r="LBU22"/>
      <c r="LBV22"/>
      <c r="LBW22"/>
      <c r="LBX22"/>
      <c r="LBY22"/>
      <c r="LBZ22"/>
      <c r="LCA22"/>
      <c r="LCB22"/>
      <c r="LCC22"/>
      <c r="LCD22"/>
      <c r="LCE22"/>
      <c r="LCF22"/>
      <c r="LCG22"/>
      <c r="LCH22"/>
      <c r="LCI22"/>
      <c r="LCJ22"/>
      <c r="LCK22"/>
      <c r="LCL22"/>
      <c r="LCM22"/>
      <c r="LCN22"/>
      <c r="LCO22"/>
      <c r="LCP22"/>
      <c r="LCQ22"/>
      <c r="LCR22"/>
      <c r="LCS22"/>
      <c r="LCT22"/>
      <c r="LCU22"/>
      <c r="LCV22"/>
      <c r="LCW22"/>
      <c r="LCX22"/>
      <c r="LCY22"/>
      <c r="LCZ22"/>
      <c r="LDA22"/>
      <c r="LDB22"/>
      <c r="LDC22"/>
      <c r="LDD22"/>
      <c r="LDE22"/>
      <c r="LDF22"/>
      <c r="LDG22"/>
      <c r="LDH22"/>
      <c r="LDI22"/>
      <c r="LDJ22"/>
      <c r="LDK22"/>
      <c r="LDL22"/>
      <c r="LDM22"/>
      <c r="LDN22"/>
      <c r="LDO22"/>
      <c r="LDP22"/>
      <c r="LDQ22"/>
      <c r="LDR22"/>
      <c r="LDS22"/>
      <c r="LDT22"/>
      <c r="LDU22"/>
      <c r="LDV22"/>
      <c r="LDW22"/>
      <c r="LDX22"/>
      <c r="LDY22"/>
      <c r="LDZ22"/>
      <c r="LEA22"/>
      <c r="LEB22"/>
      <c r="LEC22"/>
      <c r="LED22"/>
      <c r="LEE22"/>
      <c r="LEF22"/>
      <c r="LEG22"/>
      <c r="LEH22"/>
      <c r="LEI22"/>
      <c r="LEJ22"/>
      <c r="LEK22"/>
      <c r="LEL22"/>
      <c r="LEM22"/>
      <c r="LEN22"/>
      <c r="LEO22"/>
      <c r="LEP22"/>
      <c r="LEQ22"/>
      <c r="LER22"/>
      <c r="LES22"/>
      <c r="LET22"/>
      <c r="LEU22"/>
      <c r="LEV22"/>
      <c r="LEW22"/>
      <c r="LEX22"/>
      <c r="LEY22"/>
      <c r="LEZ22"/>
      <c r="LFA22"/>
      <c r="LFB22"/>
      <c r="LFC22"/>
      <c r="LFD22"/>
      <c r="LFE22"/>
      <c r="LFF22"/>
      <c r="LFG22"/>
      <c r="LFH22"/>
      <c r="LFI22"/>
      <c r="LFJ22"/>
      <c r="LFK22"/>
      <c r="LFL22"/>
      <c r="LFM22"/>
      <c r="LFN22"/>
      <c r="LFO22"/>
      <c r="LFP22"/>
      <c r="LFQ22"/>
      <c r="LFR22"/>
      <c r="LFS22"/>
      <c r="LFT22"/>
      <c r="LFU22"/>
      <c r="LFV22"/>
      <c r="LFW22"/>
      <c r="LFX22"/>
      <c r="LFY22"/>
      <c r="LFZ22"/>
      <c r="LGA22"/>
      <c r="LGB22"/>
      <c r="LGC22"/>
      <c r="LGD22"/>
      <c r="LGE22"/>
      <c r="LGF22"/>
      <c r="LGG22"/>
      <c r="LGH22"/>
      <c r="LGI22"/>
      <c r="LGJ22"/>
      <c r="LGK22"/>
      <c r="LGL22"/>
      <c r="LGM22"/>
      <c r="LGN22"/>
      <c r="LGO22"/>
      <c r="LGP22"/>
      <c r="LGQ22"/>
      <c r="LGR22"/>
      <c r="LGS22"/>
      <c r="LGT22"/>
      <c r="LGU22"/>
      <c r="LGV22"/>
      <c r="LGW22"/>
      <c r="LGX22"/>
      <c r="LGY22"/>
      <c r="LGZ22"/>
      <c r="LHA22"/>
      <c r="LHB22"/>
      <c r="LHC22"/>
      <c r="LHD22"/>
      <c r="LHE22"/>
      <c r="LHF22"/>
      <c r="LHG22"/>
      <c r="LHH22"/>
      <c r="LHI22"/>
      <c r="LHJ22"/>
      <c r="LHK22"/>
      <c r="LHL22"/>
      <c r="LHM22"/>
      <c r="LHN22"/>
      <c r="LHO22"/>
      <c r="LHP22"/>
      <c r="LHQ22"/>
      <c r="LHR22"/>
      <c r="LHS22"/>
      <c r="LHT22"/>
      <c r="LHU22"/>
      <c r="LHV22"/>
      <c r="LHW22"/>
      <c r="LHX22"/>
      <c r="LHY22"/>
      <c r="LHZ22"/>
      <c r="LIA22"/>
      <c r="LIB22"/>
      <c r="LIC22"/>
      <c r="LID22"/>
      <c r="LIE22"/>
      <c r="LIF22"/>
      <c r="LIG22"/>
      <c r="LIH22"/>
      <c r="LII22"/>
      <c r="LIJ22"/>
      <c r="LIK22"/>
      <c r="LIL22"/>
      <c r="LIM22"/>
      <c r="LIN22"/>
      <c r="LIO22"/>
      <c r="LIP22"/>
      <c r="LIQ22"/>
      <c r="LIR22"/>
      <c r="LIS22"/>
      <c r="LIT22"/>
      <c r="LIU22"/>
      <c r="LIV22"/>
      <c r="LIW22"/>
      <c r="LIX22"/>
      <c r="LIY22"/>
      <c r="LIZ22"/>
      <c r="LJA22"/>
      <c r="LJB22"/>
      <c r="LJC22"/>
      <c r="LJD22"/>
      <c r="LJE22"/>
      <c r="LJF22"/>
      <c r="LJG22"/>
      <c r="LJH22"/>
      <c r="LJI22"/>
      <c r="LJJ22"/>
      <c r="LJK22"/>
      <c r="LJL22"/>
      <c r="LJM22"/>
      <c r="LJN22"/>
      <c r="LJO22"/>
      <c r="LJP22"/>
      <c r="LJQ22"/>
      <c r="LJR22"/>
      <c r="LJS22"/>
      <c r="LJT22"/>
      <c r="LJU22"/>
      <c r="LJV22"/>
      <c r="LJW22"/>
      <c r="LJX22"/>
      <c r="LJY22"/>
      <c r="LJZ22"/>
      <c r="LKA22"/>
      <c r="LKB22"/>
      <c r="LKC22"/>
      <c r="LKD22"/>
      <c r="LKE22"/>
      <c r="LKF22"/>
      <c r="LKG22"/>
      <c r="LKH22"/>
      <c r="LKI22"/>
      <c r="LKJ22"/>
      <c r="LKK22"/>
      <c r="LKL22"/>
      <c r="LKM22"/>
      <c r="LKN22"/>
      <c r="LKO22"/>
      <c r="LKP22"/>
      <c r="LKQ22"/>
      <c r="LKR22"/>
      <c r="LKS22"/>
      <c r="LKT22"/>
      <c r="LKU22"/>
      <c r="LKV22"/>
      <c r="LKW22"/>
      <c r="LKX22"/>
      <c r="LKY22"/>
      <c r="LKZ22"/>
      <c r="LLA22"/>
      <c r="LLB22"/>
      <c r="LLC22"/>
      <c r="LLD22"/>
      <c r="LLE22"/>
      <c r="LLF22"/>
      <c r="LLG22"/>
      <c r="LLH22"/>
      <c r="LLI22"/>
      <c r="LLJ22"/>
      <c r="LLK22"/>
      <c r="LLL22"/>
      <c r="LLM22"/>
      <c r="LLN22"/>
      <c r="LLO22"/>
      <c r="LLP22"/>
      <c r="LLQ22"/>
      <c r="LLR22"/>
      <c r="LLS22"/>
      <c r="LLT22"/>
      <c r="LLU22"/>
      <c r="LLV22"/>
      <c r="LLW22"/>
      <c r="LLX22"/>
      <c r="LLY22"/>
      <c r="LLZ22"/>
      <c r="LMA22"/>
      <c r="LMB22"/>
      <c r="LMC22"/>
      <c r="LMD22"/>
      <c r="LME22"/>
      <c r="LMF22"/>
      <c r="LMG22"/>
      <c r="LMH22"/>
      <c r="LMI22"/>
      <c r="LMJ22"/>
      <c r="LMK22"/>
      <c r="LML22"/>
      <c r="LMM22"/>
      <c r="LMN22"/>
      <c r="LMO22"/>
      <c r="LMP22"/>
      <c r="LMQ22"/>
      <c r="LMR22"/>
      <c r="LMS22"/>
      <c r="LMT22"/>
      <c r="LMU22"/>
      <c r="LMV22"/>
      <c r="LMW22"/>
      <c r="LMX22"/>
      <c r="LMY22"/>
      <c r="LMZ22"/>
      <c r="LNA22"/>
      <c r="LNB22"/>
      <c r="LNC22"/>
      <c r="LND22"/>
      <c r="LNE22"/>
      <c r="LNF22"/>
      <c r="LNG22"/>
      <c r="LNH22"/>
      <c r="LNI22"/>
      <c r="LNJ22"/>
      <c r="LNK22"/>
      <c r="LNL22"/>
      <c r="LNM22"/>
      <c r="LNN22"/>
      <c r="LNO22"/>
      <c r="LNP22"/>
      <c r="LNQ22"/>
      <c r="LNR22"/>
      <c r="LNS22"/>
      <c r="LNT22"/>
      <c r="LNU22"/>
      <c r="LNV22"/>
      <c r="LNW22"/>
      <c r="LNX22"/>
      <c r="LNY22"/>
      <c r="LNZ22"/>
      <c r="LOA22"/>
      <c r="LOB22"/>
      <c r="LOC22"/>
      <c r="LOD22"/>
      <c r="LOE22"/>
      <c r="LOF22"/>
      <c r="LOG22"/>
      <c r="LOH22"/>
      <c r="LOI22"/>
      <c r="LOJ22"/>
      <c r="LOK22"/>
      <c r="LOL22"/>
      <c r="LOM22"/>
      <c r="LON22"/>
      <c r="LOO22"/>
      <c r="LOP22"/>
      <c r="LOQ22"/>
      <c r="LOR22"/>
      <c r="LOS22"/>
      <c r="LOT22"/>
      <c r="LOU22"/>
      <c r="LOV22"/>
      <c r="LOW22"/>
      <c r="LOX22"/>
      <c r="LOY22"/>
      <c r="LOZ22"/>
      <c r="LPA22"/>
      <c r="LPB22"/>
      <c r="LPC22"/>
      <c r="LPD22"/>
      <c r="LPE22"/>
      <c r="LPF22"/>
      <c r="LPG22"/>
      <c r="LPH22"/>
      <c r="LPI22"/>
      <c r="LPJ22"/>
      <c r="LPK22"/>
      <c r="LPL22"/>
      <c r="LPM22"/>
      <c r="LPN22"/>
      <c r="LPO22"/>
      <c r="LPP22"/>
      <c r="LPQ22"/>
      <c r="LPR22"/>
      <c r="LPS22"/>
      <c r="LPT22"/>
      <c r="LPU22"/>
      <c r="LPV22"/>
      <c r="LPW22"/>
      <c r="LPX22"/>
      <c r="LPY22"/>
      <c r="LPZ22"/>
      <c r="LQA22"/>
      <c r="LQB22"/>
      <c r="LQC22"/>
      <c r="LQD22"/>
      <c r="LQE22"/>
      <c r="LQF22"/>
      <c r="LQG22"/>
      <c r="LQH22"/>
      <c r="LQI22"/>
      <c r="LQJ22"/>
      <c r="LQK22"/>
      <c r="LQL22"/>
      <c r="LQM22"/>
      <c r="LQN22"/>
      <c r="LQO22"/>
      <c r="LQP22"/>
      <c r="LQQ22"/>
      <c r="LQR22"/>
      <c r="LQS22"/>
      <c r="LQT22"/>
      <c r="LQU22"/>
      <c r="LQV22"/>
      <c r="LQW22"/>
      <c r="LQX22"/>
      <c r="LQY22"/>
      <c r="LQZ22"/>
      <c r="LRA22"/>
      <c r="LRB22"/>
      <c r="LRC22"/>
      <c r="LRD22"/>
      <c r="LRE22"/>
      <c r="LRF22"/>
      <c r="LRG22"/>
      <c r="LRH22"/>
      <c r="LRI22"/>
      <c r="LRJ22"/>
      <c r="LRK22"/>
      <c r="LRL22"/>
      <c r="LRM22"/>
      <c r="LRN22"/>
      <c r="LRO22"/>
      <c r="LRP22"/>
      <c r="LRQ22"/>
      <c r="LRR22"/>
      <c r="LRS22"/>
      <c r="LRT22"/>
      <c r="LRU22"/>
      <c r="LRV22"/>
      <c r="LRW22"/>
      <c r="LRX22"/>
      <c r="LRY22"/>
      <c r="LRZ22"/>
      <c r="LSA22"/>
      <c r="LSB22"/>
      <c r="LSC22"/>
      <c r="LSD22"/>
      <c r="LSE22"/>
      <c r="LSF22"/>
      <c r="LSG22"/>
      <c r="LSH22"/>
      <c r="LSI22"/>
      <c r="LSJ22"/>
      <c r="LSK22"/>
      <c r="LSL22"/>
      <c r="LSM22"/>
      <c r="LSN22"/>
      <c r="LSO22"/>
      <c r="LSP22"/>
      <c r="LSQ22"/>
      <c r="LSR22"/>
      <c r="LSS22"/>
      <c r="LST22"/>
      <c r="LSU22"/>
      <c r="LSV22"/>
      <c r="LSW22"/>
      <c r="LSX22"/>
      <c r="LSY22"/>
      <c r="LSZ22"/>
      <c r="LTA22"/>
      <c r="LTB22"/>
      <c r="LTC22"/>
      <c r="LTD22"/>
      <c r="LTE22"/>
      <c r="LTF22"/>
      <c r="LTG22"/>
      <c r="LTH22"/>
      <c r="LTI22"/>
      <c r="LTJ22"/>
      <c r="LTK22"/>
      <c r="LTL22"/>
      <c r="LTM22"/>
      <c r="LTN22"/>
      <c r="LTO22"/>
      <c r="LTP22"/>
      <c r="LTQ22"/>
      <c r="LTR22"/>
      <c r="LTS22"/>
      <c r="LTT22"/>
      <c r="LTU22"/>
      <c r="LTV22"/>
      <c r="LTW22"/>
      <c r="LTX22"/>
      <c r="LTY22"/>
      <c r="LTZ22"/>
      <c r="LUA22"/>
      <c r="LUB22"/>
      <c r="LUC22"/>
      <c r="LUD22"/>
      <c r="LUE22"/>
      <c r="LUF22"/>
      <c r="LUG22"/>
      <c r="LUH22"/>
      <c r="LUI22"/>
      <c r="LUJ22"/>
      <c r="LUK22"/>
      <c r="LUL22"/>
      <c r="LUM22"/>
      <c r="LUN22"/>
      <c r="LUO22"/>
      <c r="LUP22"/>
      <c r="LUQ22"/>
      <c r="LUR22"/>
      <c r="LUS22"/>
      <c r="LUT22"/>
      <c r="LUU22"/>
      <c r="LUV22"/>
      <c r="LUW22"/>
      <c r="LUX22"/>
      <c r="LUY22"/>
      <c r="LUZ22"/>
      <c r="LVA22"/>
      <c r="LVB22"/>
      <c r="LVC22"/>
      <c r="LVD22"/>
      <c r="LVE22"/>
      <c r="LVF22"/>
      <c r="LVG22"/>
      <c r="LVH22"/>
      <c r="LVI22"/>
      <c r="LVJ22"/>
      <c r="LVK22"/>
      <c r="LVL22"/>
      <c r="LVM22"/>
      <c r="LVN22"/>
      <c r="LVO22"/>
      <c r="LVP22"/>
      <c r="LVQ22"/>
      <c r="LVR22"/>
      <c r="LVS22"/>
      <c r="LVT22"/>
      <c r="LVU22"/>
      <c r="LVV22"/>
      <c r="LVW22"/>
      <c r="LVX22"/>
      <c r="LVY22"/>
      <c r="LVZ22"/>
      <c r="LWA22"/>
      <c r="LWB22"/>
      <c r="LWC22"/>
      <c r="LWD22"/>
      <c r="LWE22"/>
      <c r="LWF22"/>
      <c r="LWG22"/>
      <c r="LWH22"/>
      <c r="LWI22"/>
      <c r="LWJ22"/>
      <c r="LWK22"/>
      <c r="LWL22"/>
      <c r="LWM22"/>
      <c r="LWN22"/>
      <c r="LWO22"/>
      <c r="LWP22"/>
      <c r="LWQ22"/>
      <c r="LWR22"/>
      <c r="LWS22"/>
      <c r="LWT22"/>
      <c r="LWU22"/>
      <c r="LWV22"/>
      <c r="LWW22"/>
      <c r="LWX22"/>
      <c r="LWY22"/>
      <c r="LWZ22"/>
      <c r="LXA22"/>
      <c r="LXB22"/>
      <c r="LXC22"/>
      <c r="LXD22"/>
      <c r="LXE22"/>
      <c r="LXF22"/>
      <c r="LXG22"/>
      <c r="LXH22"/>
      <c r="LXI22"/>
      <c r="LXJ22"/>
      <c r="LXK22"/>
      <c r="LXL22"/>
      <c r="LXM22"/>
      <c r="LXN22"/>
      <c r="LXO22"/>
      <c r="LXP22"/>
      <c r="LXQ22"/>
      <c r="LXR22"/>
      <c r="LXS22"/>
      <c r="LXT22"/>
      <c r="LXU22"/>
      <c r="LXV22"/>
      <c r="LXW22"/>
      <c r="LXX22"/>
      <c r="LXY22"/>
      <c r="LXZ22"/>
      <c r="LYA22"/>
      <c r="LYB22"/>
      <c r="LYC22"/>
      <c r="LYD22"/>
      <c r="LYE22"/>
      <c r="LYF22"/>
      <c r="LYG22"/>
      <c r="LYH22"/>
      <c r="LYI22"/>
      <c r="LYJ22"/>
      <c r="LYK22"/>
      <c r="LYL22"/>
      <c r="LYM22"/>
      <c r="LYN22"/>
      <c r="LYO22"/>
      <c r="LYP22"/>
      <c r="LYQ22"/>
      <c r="LYR22"/>
      <c r="LYS22"/>
      <c r="LYT22"/>
      <c r="LYU22"/>
      <c r="LYV22"/>
      <c r="LYW22"/>
      <c r="LYX22"/>
      <c r="LYY22"/>
      <c r="LYZ22"/>
      <c r="LZA22"/>
      <c r="LZB22"/>
      <c r="LZC22"/>
      <c r="LZD22"/>
      <c r="LZE22"/>
      <c r="LZF22"/>
      <c r="LZG22"/>
      <c r="LZH22"/>
      <c r="LZI22"/>
      <c r="LZJ22"/>
      <c r="LZK22"/>
      <c r="LZL22"/>
      <c r="LZM22"/>
      <c r="LZN22"/>
      <c r="LZO22"/>
      <c r="LZP22"/>
      <c r="LZQ22"/>
      <c r="LZR22"/>
      <c r="LZS22"/>
      <c r="LZT22"/>
      <c r="LZU22"/>
      <c r="LZV22"/>
      <c r="LZW22"/>
      <c r="LZX22"/>
      <c r="LZY22"/>
      <c r="LZZ22"/>
      <c r="MAA22"/>
      <c r="MAB22"/>
      <c r="MAC22"/>
      <c r="MAD22"/>
      <c r="MAE22"/>
      <c r="MAF22"/>
      <c r="MAG22"/>
      <c r="MAH22"/>
      <c r="MAI22"/>
      <c r="MAJ22"/>
      <c r="MAK22"/>
      <c r="MAL22"/>
      <c r="MAM22"/>
      <c r="MAN22"/>
      <c r="MAO22"/>
      <c r="MAP22"/>
      <c r="MAQ22"/>
      <c r="MAR22"/>
      <c r="MAS22"/>
      <c r="MAT22"/>
      <c r="MAU22"/>
      <c r="MAV22"/>
      <c r="MAW22"/>
      <c r="MAX22"/>
      <c r="MAY22"/>
      <c r="MAZ22"/>
      <c r="MBA22"/>
      <c r="MBB22"/>
      <c r="MBC22"/>
      <c r="MBD22"/>
      <c r="MBE22"/>
      <c r="MBF22"/>
      <c r="MBG22"/>
      <c r="MBH22"/>
      <c r="MBI22"/>
      <c r="MBJ22"/>
      <c r="MBK22"/>
      <c r="MBL22"/>
      <c r="MBM22"/>
      <c r="MBN22"/>
      <c r="MBO22"/>
      <c r="MBP22"/>
      <c r="MBQ22"/>
      <c r="MBR22"/>
      <c r="MBS22"/>
      <c r="MBT22"/>
      <c r="MBU22"/>
      <c r="MBV22"/>
      <c r="MBW22"/>
      <c r="MBX22"/>
      <c r="MBY22"/>
      <c r="MBZ22"/>
      <c r="MCA22"/>
      <c r="MCB22"/>
      <c r="MCC22"/>
      <c r="MCD22"/>
      <c r="MCE22"/>
      <c r="MCF22"/>
      <c r="MCG22"/>
      <c r="MCH22"/>
      <c r="MCI22"/>
      <c r="MCJ22"/>
      <c r="MCK22"/>
      <c r="MCL22"/>
      <c r="MCM22"/>
      <c r="MCN22"/>
      <c r="MCO22"/>
      <c r="MCP22"/>
      <c r="MCQ22"/>
      <c r="MCR22"/>
      <c r="MCS22"/>
      <c r="MCT22"/>
      <c r="MCU22"/>
      <c r="MCV22"/>
      <c r="MCW22"/>
      <c r="MCX22"/>
      <c r="MCY22"/>
      <c r="MCZ22"/>
      <c r="MDA22"/>
      <c r="MDB22"/>
      <c r="MDC22"/>
      <c r="MDD22"/>
      <c r="MDE22"/>
      <c r="MDF22"/>
      <c r="MDG22"/>
      <c r="MDH22"/>
      <c r="MDI22"/>
      <c r="MDJ22"/>
      <c r="MDK22"/>
      <c r="MDL22"/>
      <c r="MDM22"/>
      <c r="MDN22"/>
      <c r="MDO22"/>
      <c r="MDP22"/>
      <c r="MDQ22"/>
      <c r="MDR22"/>
      <c r="MDS22"/>
      <c r="MDT22"/>
      <c r="MDU22"/>
      <c r="MDV22"/>
      <c r="MDW22"/>
      <c r="MDX22"/>
      <c r="MDY22"/>
      <c r="MDZ22"/>
      <c r="MEA22"/>
      <c r="MEB22"/>
      <c r="MEC22"/>
      <c r="MED22"/>
      <c r="MEE22"/>
      <c r="MEF22"/>
      <c r="MEG22"/>
      <c r="MEH22"/>
      <c r="MEI22"/>
      <c r="MEJ22"/>
      <c r="MEK22"/>
      <c r="MEL22"/>
      <c r="MEM22"/>
      <c r="MEN22"/>
      <c r="MEO22"/>
      <c r="MEP22"/>
      <c r="MEQ22"/>
      <c r="MER22"/>
      <c r="MES22"/>
      <c r="MET22"/>
      <c r="MEU22"/>
      <c r="MEV22"/>
      <c r="MEW22"/>
      <c r="MEX22"/>
      <c r="MEY22"/>
      <c r="MEZ22"/>
      <c r="MFA22"/>
      <c r="MFB22"/>
      <c r="MFC22"/>
      <c r="MFD22"/>
      <c r="MFE22"/>
      <c r="MFF22"/>
      <c r="MFG22"/>
      <c r="MFH22"/>
      <c r="MFI22"/>
      <c r="MFJ22"/>
      <c r="MFK22"/>
      <c r="MFL22"/>
      <c r="MFM22"/>
      <c r="MFN22"/>
      <c r="MFO22"/>
      <c r="MFP22"/>
      <c r="MFQ22"/>
      <c r="MFR22"/>
      <c r="MFS22"/>
      <c r="MFT22"/>
      <c r="MFU22"/>
      <c r="MFV22"/>
      <c r="MFW22"/>
      <c r="MFX22"/>
      <c r="MFY22"/>
      <c r="MFZ22"/>
      <c r="MGA22"/>
      <c r="MGB22"/>
      <c r="MGC22"/>
      <c r="MGD22"/>
      <c r="MGE22"/>
      <c r="MGF22"/>
      <c r="MGG22"/>
      <c r="MGH22"/>
      <c r="MGI22"/>
      <c r="MGJ22"/>
      <c r="MGK22"/>
      <c r="MGL22"/>
      <c r="MGM22"/>
      <c r="MGN22"/>
      <c r="MGO22"/>
      <c r="MGP22"/>
      <c r="MGQ22"/>
      <c r="MGR22"/>
      <c r="MGS22"/>
      <c r="MGT22"/>
      <c r="MGU22"/>
      <c r="MGV22"/>
      <c r="MGW22"/>
      <c r="MGX22"/>
      <c r="MGY22"/>
      <c r="MGZ22"/>
      <c r="MHA22"/>
      <c r="MHB22"/>
      <c r="MHC22"/>
      <c r="MHD22"/>
      <c r="MHE22"/>
      <c r="MHF22"/>
      <c r="MHG22"/>
      <c r="MHH22"/>
      <c r="MHI22"/>
      <c r="MHJ22"/>
      <c r="MHK22"/>
      <c r="MHL22"/>
      <c r="MHM22"/>
      <c r="MHN22"/>
      <c r="MHO22"/>
      <c r="MHP22"/>
      <c r="MHQ22"/>
      <c r="MHR22"/>
      <c r="MHS22"/>
      <c r="MHT22"/>
      <c r="MHU22"/>
      <c r="MHV22"/>
      <c r="MHW22"/>
      <c r="MHX22"/>
      <c r="MHY22"/>
      <c r="MHZ22"/>
      <c r="MIA22"/>
      <c r="MIB22"/>
      <c r="MIC22"/>
      <c r="MID22"/>
      <c r="MIE22"/>
      <c r="MIF22"/>
      <c r="MIG22"/>
      <c r="MIH22"/>
      <c r="MII22"/>
      <c r="MIJ22"/>
      <c r="MIK22"/>
      <c r="MIL22"/>
      <c r="MIM22"/>
      <c r="MIN22"/>
      <c r="MIO22"/>
      <c r="MIP22"/>
      <c r="MIQ22"/>
      <c r="MIR22"/>
      <c r="MIS22"/>
      <c r="MIT22"/>
      <c r="MIU22"/>
      <c r="MIV22"/>
      <c r="MIW22"/>
      <c r="MIX22"/>
      <c r="MIY22"/>
      <c r="MIZ22"/>
      <c r="MJA22"/>
      <c r="MJB22"/>
      <c r="MJC22"/>
      <c r="MJD22"/>
      <c r="MJE22"/>
      <c r="MJF22"/>
      <c r="MJG22"/>
      <c r="MJH22"/>
      <c r="MJI22"/>
      <c r="MJJ22"/>
      <c r="MJK22"/>
      <c r="MJL22"/>
      <c r="MJM22"/>
      <c r="MJN22"/>
      <c r="MJO22"/>
      <c r="MJP22"/>
      <c r="MJQ22"/>
      <c r="MJR22"/>
      <c r="MJS22"/>
      <c r="MJT22"/>
      <c r="MJU22"/>
      <c r="MJV22"/>
      <c r="MJW22"/>
      <c r="MJX22"/>
      <c r="MJY22"/>
      <c r="MJZ22"/>
      <c r="MKA22"/>
      <c r="MKB22"/>
      <c r="MKC22"/>
      <c r="MKD22"/>
      <c r="MKE22"/>
      <c r="MKF22"/>
      <c r="MKG22"/>
      <c r="MKH22"/>
      <c r="MKI22"/>
      <c r="MKJ22"/>
      <c r="MKK22"/>
      <c r="MKL22"/>
      <c r="MKM22"/>
      <c r="MKN22"/>
      <c r="MKO22"/>
      <c r="MKP22"/>
      <c r="MKQ22"/>
      <c r="MKR22"/>
      <c r="MKS22"/>
      <c r="MKT22"/>
      <c r="MKU22"/>
      <c r="MKV22"/>
      <c r="MKW22"/>
      <c r="MKX22"/>
      <c r="MKY22"/>
      <c r="MKZ22"/>
      <c r="MLA22"/>
      <c r="MLB22"/>
      <c r="MLC22"/>
      <c r="MLD22"/>
      <c r="MLE22"/>
      <c r="MLF22"/>
      <c r="MLG22"/>
      <c r="MLH22"/>
      <c r="MLI22"/>
      <c r="MLJ22"/>
      <c r="MLK22"/>
      <c r="MLL22"/>
      <c r="MLM22"/>
      <c r="MLN22"/>
      <c r="MLO22"/>
      <c r="MLP22"/>
      <c r="MLQ22"/>
      <c r="MLR22"/>
      <c r="MLS22"/>
      <c r="MLT22"/>
      <c r="MLU22"/>
      <c r="MLV22"/>
      <c r="MLW22"/>
      <c r="MLX22"/>
      <c r="MLY22"/>
      <c r="MLZ22"/>
      <c r="MMA22"/>
      <c r="MMB22"/>
      <c r="MMC22"/>
      <c r="MMD22"/>
      <c r="MME22"/>
      <c r="MMF22"/>
      <c r="MMG22"/>
      <c r="MMH22"/>
      <c r="MMI22"/>
      <c r="MMJ22"/>
      <c r="MMK22"/>
      <c r="MML22"/>
      <c r="MMM22"/>
      <c r="MMN22"/>
      <c r="MMO22"/>
      <c r="MMP22"/>
      <c r="MMQ22"/>
      <c r="MMR22"/>
      <c r="MMS22"/>
      <c r="MMT22"/>
      <c r="MMU22"/>
      <c r="MMV22"/>
      <c r="MMW22"/>
      <c r="MMX22"/>
      <c r="MMY22"/>
      <c r="MMZ22"/>
      <c r="MNA22"/>
      <c r="MNB22"/>
      <c r="MNC22"/>
      <c r="MND22"/>
      <c r="MNE22"/>
      <c r="MNF22"/>
      <c r="MNG22"/>
      <c r="MNH22"/>
      <c r="MNI22"/>
      <c r="MNJ22"/>
      <c r="MNK22"/>
      <c r="MNL22"/>
      <c r="MNM22"/>
      <c r="MNN22"/>
      <c r="MNO22"/>
      <c r="MNP22"/>
      <c r="MNQ22"/>
      <c r="MNR22"/>
      <c r="MNS22"/>
      <c r="MNT22"/>
      <c r="MNU22"/>
      <c r="MNV22"/>
      <c r="MNW22"/>
      <c r="MNX22"/>
      <c r="MNY22"/>
      <c r="MNZ22"/>
      <c r="MOA22"/>
      <c r="MOB22"/>
      <c r="MOC22"/>
      <c r="MOD22"/>
      <c r="MOE22"/>
      <c r="MOF22"/>
      <c r="MOG22"/>
      <c r="MOH22"/>
      <c r="MOI22"/>
      <c r="MOJ22"/>
      <c r="MOK22"/>
      <c r="MOL22"/>
      <c r="MOM22"/>
      <c r="MON22"/>
      <c r="MOO22"/>
      <c r="MOP22"/>
      <c r="MOQ22"/>
      <c r="MOR22"/>
      <c r="MOS22"/>
      <c r="MOT22"/>
      <c r="MOU22"/>
      <c r="MOV22"/>
      <c r="MOW22"/>
      <c r="MOX22"/>
      <c r="MOY22"/>
      <c r="MOZ22"/>
      <c r="MPA22"/>
      <c r="MPB22"/>
      <c r="MPC22"/>
      <c r="MPD22"/>
      <c r="MPE22"/>
      <c r="MPF22"/>
      <c r="MPG22"/>
      <c r="MPH22"/>
      <c r="MPI22"/>
      <c r="MPJ22"/>
      <c r="MPK22"/>
      <c r="MPL22"/>
      <c r="MPM22"/>
      <c r="MPN22"/>
      <c r="MPO22"/>
      <c r="MPP22"/>
      <c r="MPQ22"/>
      <c r="MPR22"/>
      <c r="MPS22"/>
      <c r="MPT22"/>
      <c r="MPU22"/>
      <c r="MPV22"/>
      <c r="MPW22"/>
      <c r="MPX22"/>
      <c r="MPY22"/>
      <c r="MPZ22"/>
      <c r="MQA22"/>
      <c r="MQB22"/>
      <c r="MQC22"/>
      <c r="MQD22"/>
      <c r="MQE22"/>
      <c r="MQF22"/>
      <c r="MQG22"/>
      <c r="MQH22"/>
      <c r="MQI22"/>
      <c r="MQJ22"/>
      <c r="MQK22"/>
      <c r="MQL22"/>
      <c r="MQM22"/>
      <c r="MQN22"/>
      <c r="MQO22"/>
      <c r="MQP22"/>
      <c r="MQQ22"/>
      <c r="MQR22"/>
      <c r="MQS22"/>
      <c r="MQT22"/>
      <c r="MQU22"/>
      <c r="MQV22"/>
      <c r="MQW22"/>
      <c r="MQX22"/>
      <c r="MQY22"/>
      <c r="MQZ22"/>
      <c r="MRA22"/>
      <c r="MRB22"/>
      <c r="MRC22"/>
      <c r="MRD22"/>
      <c r="MRE22"/>
      <c r="MRF22"/>
      <c r="MRG22"/>
      <c r="MRH22"/>
      <c r="MRI22"/>
      <c r="MRJ22"/>
      <c r="MRK22"/>
      <c r="MRL22"/>
      <c r="MRM22"/>
      <c r="MRN22"/>
      <c r="MRO22"/>
      <c r="MRP22"/>
      <c r="MRQ22"/>
      <c r="MRR22"/>
      <c r="MRS22"/>
      <c r="MRT22"/>
      <c r="MRU22"/>
      <c r="MRV22"/>
      <c r="MRW22"/>
      <c r="MRX22"/>
      <c r="MRY22"/>
      <c r="MRZ22"/>
      <c r="MSA22"/>
      <c r="MSB22"/>
      <c r="MSC22"/>
      <c r="MSD22"/>
      <c r="MSE22"/>
      <c r="MSF22"/>
      <c r="MSG22"/>
      <c r="MSH22"/>
      <c r="MSI22"/>
      <c r="MSJ22"/>
      <c r="MSK22"/>
      <c r="MSL22"/>
      <c r="MSM22"/>
      <c r="MSN22"/>
      <c r="MSO22"/>
      <c r="MSP22"/>
      <c r="MSQ22"/>
      <c r="MSR22"/>
      <c r="MSS22"/>
      <c r="MST22"/>
      <c r="MSU22"/>
      <c r="MSV22"/>
      <c r="MSW22"/>
      <c r="MSX22"/>
      <c r="MSY22"/>
      <c r="MSZ22"/>
      <c r="MTA22"/>
      <c r="MTB22"/>
      <c r="MTC22"/>
      <c r="MTD22"/>
      <c r="MTE22"/>
      <c r="MTF22"/>
      <c r="MTG22"/>
      <c r="MTH22"/>
      <c r="MTI22"/>
      <c r="MTJ22"/>
      <c r="MTK22"/>
      <c r="MTL22"/>
      <c r="MTM22"/>
      <c r="MTN22"/>
      <c r="MTO22"/>
      <c r="MTP22"/>
      <c r="MTQ22"/>
      <c r="MTR22"/>
      <c r="MTS22"/>
      <c r="MTT22"/>
      <c r="MTU22"/>
      <c r="MTV22"/>
      <c r="MTW22"/>
      <c r="MTX22"/>
      <c r="MTY22"/>
      <c r="MTZ22"/>
      <c r="MUA22"/>
      <c r="MUB22"/>
      <c r="MUC22"/>
      <c r="MUD22"/>
      <c r="MUE22"/>
      <c r="MUF22"/>
      <c r="MUG22"/>
      <c r="MUH22"/>
      <c r="MUI22"/>
      <c r="MUJ22"/>
      <c r="MUK22"/>
      <c r="MUL22"/>
      <c r="MUM22"/>
      <c r="MUN22"/>
      <c r="MUO22"/>
      <c r="MUP22"/>
      <c r="MUQ22"/>
      <c r="MUR22"/>
      <c r="MUS22"/>
      <c r="MUT22"/>
      <c r="MUU22"/>
      <c r="MUV22"/>
      <c r="MUW22"/>
      <c r="MUX22"/>
      <c r="MUY22"/>
      <c r="MUZ22"/>
      <c r="MVA22"/>
      <c r="MVB22"/>
      <c r="MVC22"/>
      <c r="MVD22"/>
      <c r="MVE22"/>
      <c r="MVF22"/>
      <c r="MVG22"/>
      <c r="MVH22"/>
      <c r="MVI22"/>
      <c r="MVJ22"/>
      <c r="MVK22"/>
      <c r="MVL22"/>
      <c r="MVM22"/>
      <c r="MVN22"/>
      <c r="MVO22"/>
      <c r="MVP22"/>
      <c r="MVQ22"/>
      <c r="MVR22"/>
      <c r="MVS22"/>
      <c r="MVT22"/>
      <c r="MVU22"/>
      <c r="MVV22"/>
      <c r="MVW22"/>
      <c r="MVX22"/>
      <c r="MVY22"/>
      <c r="MVZ22"/>
      <c r="MWA22"/>
      <c r="MWB22"/>
      <c r="MWC22"/>
      <c r="MWD22"/>
      <c r="MWE22"/>
      <c r="MWF22"/>
      <c r="MWG22"/>
      <c r="MWH22"/>
      <c r="MWI22"/>
      <c r="MWJ22"/>
      <c r="MWK22"/>
      <c r="MWL22"/>
      <c r="MWM22"/>
      <c r="MWN22"/>
      <c r="MWO22"/>
      <c r="MWP22"/>
      <c r="MWQ22"/>
      <c r="MWR22"/>
      <c r="MWS22"/>
      <c r="MWT22"/>
      <c r="MWU22"/>
      <c r="MWV22"/>
      <c r="MWW22"/>
      <c r="MWX22"/>
      <c r="MWY22"/>
      <c r="MWZ22"/>
      <c r="MXA22"/>
      <c r="MXB22"/>
      <c r="MXC22"/>
      <c r="MXD22"/>
      <c r="MXE22"/>
      <c r="MXF22"/>
      <c r="MXG22"/>
      <c r="MXH22"/>
      <c r="MXI22"/>
      <c r="MXJ22"/>
      <c r="MXK22"/>
      <c r="MXL22"/>
      <c r="MXM22"/>
      <c r="MXN22"/>
      <c r="MXO22"/>
      <c r="MXP22"/>
      <c r="MXQ22"/>
      <c r="MXR22"/>
      <c r="MXS22"/>
      <c r="MXT22"/>
      <c r="MXU22"/>
      <c r="MXV22"/>
      <c r="MXW22"/>
      <c r="MXX22"/>
      <c r="MXY22"/>
      <c r="MXZ22"/>
      <c r="MYA22"/>
      <c r="MYB22"/>
      <c r="MYC22"/>
      <c r="MYD22"/>
      <c r="MYE22"/>
      <c r="MYF22"/>
      <c r="MYG22"/>
      <c r="MYH22"/>
      <c r="MYI22"/>
      <c r="MYJ22"/>
      <c r="MYK22"/>
      <c r="MYL22"/>
      <c r="MYM22"/>
      <c r="MYN22"/>
      <c r="MYO22"/>
      <c r="MYP22"/>
      <c r="MYQ22"/>
      <c r="MYR22"/>
      <c r="MYS22"/>
      <c r="MYT22"/>
      <c r="MYU22"/>
      <c r="MYV22"/>
      <c r="MYW22"/>
      <c r="MYX22"/>
      <c r="MYY22"/>
      <c r="MYZ22"/>
      <c r="MZA22"/>
      <c r="MZB22"/>
      <c r="MZC22"/>
      <c r="MZD22"/>
      <c r="MZE22"/>
      <c r="MZF22"/>
      <c r="MZG22"/>
      <c r="MZH22"/>
      <c r="MZI22"/>
      <c r="MZJ22"/>
      <c r="MZK22"/>
      <c r="MZL22"/>
      <c r="MZM22"/>
      <c r="MZN22"/>
      <c r="MZO22"/>
      <c r="MZP22"/>
      <c r="MZQ22"/>
      <c r="MZR22"/>
      <c r="MZS22"/>
      <c r="MZT22"/>
      <c r="MZU22"/>
      <c r="MZV22"/>
      <c r="MZW22"/>
      <c r="MZX22"/>
      <c r="MZY22"/>
      <c r="MZZ22"/>
      <c r="NAA22"/>
      <c r="NAB22"/>
      <c r="NAC22"/>
      <c r="NAD22"/>
      <c r="NAE22"/>
      <c r="NAF22"/>
      <c r="NAG22"/>
      <c r="NAH22"/>
      <c r="NAI22"/>
      <c r="NAJ22"/>
      <c r="NAK22"/>
      <c r="NAL22"/>
      <c r="NAM22"/>
      <c r="NAN22"/>
      <c r="NAO22"/>
      <c r="NAP22"/>
      <c r="NAQ22"/>
      <c r="NAR22"/>
      <c r="NAS22"/>
      <c r="NAT22"/>
      <c r="NAU22"/>
      <c r="NAV22"/>
      <c r="NAW22"/>
      <c r="NAX22"/>
      <c r="NAY22"/>
      <c r="NAZ22"/>
      <c r="NBA22"/>
      <c r="NBB22"/>
      <c r="NBC22"/>
      <c r="NBD22"/>
      <c r="NBE22"/>
      <c r="NBF22"/>
      <c r="NBG22"/>
      <c r="NBH22"/>
      <c r="NBI22"/>
      <c r="NBJ22"/>
      <c r="NBK22"/>
      <c r="NBL22"/>
      <c r="NBM22"/>
      <c r="NBN22"/>
      <c r="NBO22"/>
      <c r="NBP22"/>
      <c r="NBQ22"/>
      <c r="NBR22"/>
      <c r="NBS22"/>
      <c r="NBT22"/>
      <c r="NBU22"/>
      <c r="NBV22"/>
      <c r="NBW22"/>
      <c r="NBX22"/>
      <c r="NBY22"/>
      <c r="NBZ22"/>
      <c r="NCA22"/>
      <c r="NCB22"/>
      <c r="NCC22"/>
      <c r="NCD22"/>
      <c r="NCE22"/>
      <c r="NCF22"/>
      <c r="NCG22"/>
      <c r="NCH22"/>
      <c r="NCI22"/>
      <c r="NCJ22"/>
      <c r="NCK22"/>
      <c r="NCL22"/>
      <c r="NCM22"/>
      <c r="NCN22"/>
      <c r="NCO22"/>
      <c r="NCP22"/>
      <c r="NCQ22"/>
      <c r="NCR22"/>
      <c r="NCS22"/>
      <c r="NCT22"/>
      <c r="NCU22"/>
      <c r="NCV22"/>
      <c r="NCW22"/>
      <c r="NCX22"/>
      <c r="NCY22"/>
      <c r="NCZ22"/>
      <c r="NDA22"/>
      <c r="NDB22"/>
      <c r="NDC22"/>
      <c r="NDD22"/>
      <c r="NDE22"/>
      <c r="NDF22"/>
      <c r="NDG22"/>
      <c r="NDH22"/>
      <c r="NDI22"/>
      <c r="NDJ22"/>
      <c r="NDK22"/>
      <c r="NDL22"/>
      <c r="NDM22"/>
      <c r="NDN22"/>
      <c r="NDO22"/>
      <c r="NDP22"/>
      <c r="NDQ22"/>
      <c r="NDR22"/>
      <c r="NDS22"/>
      <c r="NDT22"/>
      <c r="NDU22"/>
      <c r="NDV22"/>
      <c r="NDW22"/>
      <c r="NDX22"/>
      <c r="NDY22"/>
      <c r="NDZ22"/>
      <c r="NEA22"/>
      <c r="NEB22"/>
      <c r="NEC22"/>
      <c r="NED22"/>
      <c r="NEE22"/>
      <c r="NEF22"/>
      <c r="NEG22"/>
      <c r="NEH22"/>
      <c r="NEI22"/>
      <c r="NEJ22"/>
      <c r="NEK22"/>
      <c r="NEL22"/>
      <c r="NEM22"/>
      <c r="NEN22"/>
      <c r="NEO22"/>
      <c r="NEP22"/>
      <c r="NEQ22"/>
      <c r="NER22"/>
      <c r="NES22"/>
      <c r="NET22"/>
      <c r="NEU22"/>
      <c r="NEV22"/>
      <c r="NEW22"/>
      <c r="NEX22"/>
      <c r="NEY22"/>
      <c r="NEZ22"/>
      <c r="NFA22"/>
      <c r="NFB22"/>
      <c r="NFC22"/>
      <c r="NFD22"/>
      <c r="NFE22"/>
      <c r="NFF22"/>
      <c r="NFG22"/>
      <c r="NFH22"/>
      <c r="NFI22"/>
      <c r="NFJ22"/>
      <c r="NFK22"/>
      <c r="NFL22"/>
      <c r="NFM22"/>
      <c r="NFN22"/>
      <c r="NFO22"/>
      <c r="NFP22"/>
      <c r="NFQ22"/>
      <c r="NFR22"/>
      <c r="NFS22"/>
      <c r="NFT22"/>
      <c r="NFU22"/>
      <c r="NFV22"/>
      <c r="NFW22"/>
      <c r="NFX22"/>
      <c r="NFY22"/>
      <c r="NFZ22"/>
      <c r="NGA22"/>
      <c r="NGB22"/>
      <c r="NGC22"/>
      <c r="NGD22"/>
      <c r="NGE22"/>
      <c r="NGF22"/>
      <c r="NGG22"/>
      <c r="NGH22"/>
      <c r="NGI22"/>
      <c r="NGJ22"/>
      <c r="NGK22"/>
      <c r="NGL22"/>
      <c r="NGM22"/>
      <c r="NGN22"/>
      <c r="NGO22"/>
      <c r="NGP22"/>
      <c r="NGQ22"/>
      <c r="NGR22"/>
      <c r="NGS22"/>
      <c r="NGT22"/>
      <c r="NGU22"/>
      <c r="NGV22"/>
      <c r="NGW22"/>
      <c r="NGX22"/>
      <c r="NGY22"/>
      <c r="NGZ22"/>
      <c r="NHA22"/>
      <c r="NHB22"/>
      <c r="NHC22"/>
      <c r="NHD22"/>
      <c r="NHE22"/>
      <c r="NHF22"/>
      <c r="NHG22"/>
      <c r="NHH22"/>
      <c r="NHI22"/>
      <c r="NHJ22"/>
      <c r="NHK22"/>
      <c r="NHL22"/>
      <c r="NHM22"/>
      <c r="NHN22"/>
      <c r="NHO22"/>
      <c r="NHP22"/>
      <c r="NHQ22"/>
      <c r="NHR22"/>
      <c r="NHS22"/>
      <c r="NHT22"/>
      <c r="NHU22"/>
      <c r="NHV22"/>
      <c r="NHW22"/>
      <c r="NHX22"/>
      <c r="NHY22"/>
      <c r="NHZ22"/>
      <c r="NIA22"/>
      <c r="NIB22"/>
      <c r="NIC22"/>
      <c r="NID22"/>
      <c r="NIE22"/>
      <c r="NIF22"/>
      <c r="NIG22"/>
      <c r="NIH22"/>
      <c r="NII22"/>
      <c r="NIJ22"/>
      <c r="NIK22"/>
      <c r="NIL22"/>
      <c r="NIM22"/>
      <c r="NIN22"/>
      <c r="NIO22"/>
      <c r="NIP22"/>
      <c r="NIQ22"/>
      <c r="NIR22"/>
      <c r="NIS22"/>
      <c r="NIT22"/>
      <c r="NIU22"/>
      <c r="NIV22"/>
      <c r="NIW22"/>
      <c r="NIX22"/>
      <c r="NIY22"/>
      <c r="NIZ22"/>
      <c r="NJA22"/>
      <c r="NJB22"/>
      <c r="NJC22"/>
      <c r="NJD22"/>
      <c r="NJE22"/>
      <c r="NJF22"/>
      <c r="NJG22"/>
      <c r="NJH22"/>
      <c r="NJI22"/>
      <c r="NJJ22"/>
      <c r="NJK22"/>
      <c r="NJL22"/>
      <c r="NJM22"/>
      <c r="NJN22"/>
      <c r="NJO22"/>
      <c r="NJP22"/>
      <c r="NJQ22"/>
      <c r="NJR22"/>
      <c r="NJS22"/>
      <c r="NJT22"/>
      <c r="NJU22"/>
      <c r="NJV22"/>
      <c r="NJW22"/>
      <c r="NJX22"/>
      <c r="NJY22"/>
      <c r="NJZ22"/>
      <c r="NKA22"/>
      <c r="NKB22"/>
      <c r="NKC22"/>
      <c r="NKD22"/>
      <c r="NKE22"/>
      <c r="NKF22"/>
      <c r="NKG22"/>
      <c r="NKH22"/>
      <c r="NKI22"/>
      <c r="NKJ22"/>
      <c r="NKK22"/>
      <c r="NKL22"/>
      <c r="NKM22"/>
      <c r="NKN22"/>
      <c r="NKO22"/>
      <c r="NKP22"/>
      <c r="NKQ22"/>
      <c r="NKR22"/>
      <c r="NKS22"/>
      <c r="NKT22"/>
      <c r="NKU22"/>
      <c r="NKV22"/>
      <c r="NKW22"/>
      <c r="NKX22"/>
      <c r="NKY22"/>
      <c r="NKZ22"/>
      <c r="NLA22"/>
      <c r="NLB22"/>
      <c r="NLC22"/>
      <c r="NLD22"/>
      <c r="NLE22"/>
      <c r="NLF22"/>
      <c r="NLG22"/>
      <c r="NLH22"/>
      <c r="NLI22"/>
      <c r="NLJ22"/>
      <c r="NLK22"/>
      <c r="NLL22"/>
      <c r="NLM22"/>
      <c r="NLN22"/>
      <c r="NLO22"/>
      <c r="NLP22"/>
      <c r="NLQ22"/>
      <c r="NLR22"/>
      <c r="NLS22"/>
      <c r="NLT22"/>
      <c r="NLU22"/>
      <c r="NLV22"/>
      <c r="NLW22"/>
      <c r="NLX22"/>
      <c r="NLY22"/>
      <c r="NLZ22"/>
      <c r="NMA22"/>
      <c r="NMB22"/>
      <c r="NMC22"/>
      <c r="NMD22"/>
      <c r="NME22"/>
      <c r="NMF22"/>
      <c r="NMG22"/>
      <c r="NMH22"/>
      <c r="NMI22"/>
      <c r="NMJ22"/>
      <c r="NMK22"/>
      <c r="NML22"/>
      <c r="NMM22"/>
      <c r="NMN22"/>
      <c r="NMO22"/>
      <c r="NMP22"/>
      <c r="NMQ22"/>
      <c r="NMR22"/>
      <c r="NMS22"/>
      <c r="NMT22"/>
      <c r="NMU22"/>
      <c r="NMV22"/>
      <c r="NMW22"/>
      <c r="NMX22"/>
      <c r="NMY22"/>
      <c r="NMZ22"/>
      <c r="NNA22"/>
      <c r="NNB22"/>
      <c r="NNC22"/>
      <c r="NND22"/>
      <c r="NNE22"/>
      <c r="NNF22"/>
      <c r="NNG22"/>
      <c r="NNH22"/>
      <c r="NNI22"/>
      <c r="NNJ22"/>
      <c r="NNK22"/>
      <c r="NNL22"/>
      <c r="NNM22"/>
      <c r="NNN22"/>
      <c r="NNO22"/>
      <c r="NNP22"/>
      <c r="NNQ22"/>
      <c r="NNR22"/>
      <c r="NNS22"/>
      <c r="NNT22"/>
      <c r="NNU22"/>
      <c r="NNV22"/>
      <c r="NNW22"/>
      <c r="NNX22"/>
      <c r="NNY22"/>
      <c r="NNZ22"/>
      <c r="NOA22"/>
      <c r="NOB22"/>
      <c r="NOC22"/>
      <c r="NOD22"/>
      <c r="NOE22"/>
      <c r="NOF22"/>
      <c r="NOG22"/>
      <c r="NOH22"/>
      <c r="NOI22"/>
      <c r="NOJ22"/>
      <c r="NOK22"/>
      <c r="NOL22"/>
      <c r="NOM22"/>
      <c r="NON22"/>
      <c r="NOO22"/>
      <c r="NOP22"/>
      <c r="NOQ22"/>
      <c r="NOR22"/>
      <c r="NOS22"/>
      <c r="NOT22"/>
      <c r="NOU22"/>
      <c r="NOV22"/>
      <c r="NOW22"/>
      <c r="NOX22"/>
      <c r="NOY22"/>
      <c r="NOZ22"/>
      <c r="NPA22"/>
      <c r="NPB22"/>
      <c r="NPC22"/>
      <c r="NPD22"/>
      <c r="NPE22"/>
      <c r="NPF22"/>
      <c r="NPG22"/>
      <c r="NPH22"/>
      <c r="NPI22"/>
      <c r="NPJ22"/>
      <c r="NPK22"/>
      <c r="NPL22"/>
      <c r="NPM22"/>
      <c r="NPN22"/>
      <c r="NPO22"/>
      <c r="NPP22"/>
      <c r="NPQ22"/>
      <c r="NPR22"/>
      <c r="NPS22"/>
      <c r="NPT22"/>
      <c r="NPU22"/>
      <c r="NPV22"/>
      <c r="NPW22"/>
      <c r="NPX22"/>
      <c r="NPY22"/>
      <c r="NPZ22"/>
      <c r="NQA22"/>
      <c r="NQB22"/>
      <c r="NQC22"/>
      <c r="NQD22"/>
      <c r="NQE22"/>
      <c r="NQF22"/>
      <c r="NQG22"/>
      <c r="NQH22"/>
      <c r="NQI22"/>
      <c r="NQJ22"/>
      <c r="NQK22"/>
      <c r="NQL22"/>
      <c r="NQM22"/>
      <c r="NQN22"/>
      <c r="NQO22"/>
      <c r="NQP22"/>
      <c r="NQQ22"/>
      <c r="NQR22"/>
      <c r="NQS22"/>
      <c r="NQT22"/>
      <c r="NQU22"/>
      <c r="NQV22"/>
      <c r="NQW22"/>
      <c r="NQX22"/>
      <c r="NQY22"/>
      <c r="NQZ22"/>
      <c r="NRA22"/>
      <c r="NRB22"/>
      <c r="NRC22"/>
      <c r="NRD22"/>
      <c r="NRE22"/>
      <c r="NRF22"/>
      <c r="NRG22"/>
      <c r="NRH22"/>
      <c r="NRI22"/>
      <c r="NRJ22"/>
      <c r="NRK22"/>
      <c r="NRL22"/>
      <c r="NRM22"/>
      <c r="NRN22"/>
      <c r="NRO22"/>
      <c r="NRP22"/>
      <c r="NRQ22"/>
      <c r="NRR22"/>
      <c r="NRS22"/>
      <c r="NRT22"/>
      <c r="NRU22"/>
      <c r="NRV22"/>
      <c r="NRW22"/>
      <c r="NRX22"/>
      <c r="NRY22"/>
      <c r="NRZ22"/>
      <c r="NSA22"/>
      <c r="NSB22"/>
      <c r="NSC22"/>
      <c r="NSD22"/>
      <c r="NSE22"/>
      <c r="NSF22"/>
      <c r="NSG22"/>
      <c r="NSH22"/>
      <c r="NSI22"/>
      <c r="NSJ22"/>
      <c r="NSK22"/>
      <c r="NSL22"/>
      <c r="NSM22"/>
      <c r="NSN22"/>
      <c r="NSO22"/>
      <c r="NSP22"/>
      <c r="NSQ22"/>
      <c r="NSR22"/>
      <c r="NSS22"/>
      <c r="NST22"/>
      <c r="NSU22"/>
      <c r="NSV22"/>
      <c r="NSW22"/>
      <c r="NSX22"/>
      <c r="NSY22"/>
      <c r="NSZ22"/>
      <c r="NTA22"/>
      <c r="NTB22"/>
      <c r="NTC22"/>
      <c r="NTD22"/>
      <c r="NTE22"/>
      <c r="NTF22"/>
      <c r="NTG22"/>
      <c r="NTH22"/>
      <c r="NTI22"/>
      <c r="NTJ22"/>
      <c r="NTK22"/>
      <c r="NTL22"/>
      <c r="NTM22"/>
      <c r="NTN22"/>
      <c r="NTO22"/>
      <c r="NTP22"/>
      <c r="NTQ22"/>
      <c r="NTR22"/>
      <c r="NTS22"/>
      <c r="NTT22"/>
      <c r="NTU22"/>
      <c r="NTV22"/>
      <c r="NTW22"/>
      <c r="NTX22"/>
      <c r="NTY22"/>
      <c r="NTZ22"/>
      <c r="NUA22"/>
      <c r="NUB22"/>
      <c r="NUC22"/>
      <c r="NUD22"/>
      <c r="NUE22"/>
      <c r="NUF22"/>
      <c r="NUG22"/>
      <c r="NUH22"/>
      <c r="NUI22"/>
      <c r="NUJ22"/>
      <c r="NUK22"/>
      <c r="NUL22"/>
      <c r="NUM22"/>
      <c r="NUN22"/>
      <c r="NUO22"/>
      <c r="NUP22"/>
      <c r="NUQ22"/>
      <c r="NUR22"/>
      <c r="NUS22"/>
      <c r="NUT22"/>
      <c r="NUU22"/>
      <c r="NUV22"/>
      <c r="NUW22"/>
      <c r="NUX22"/>
      <c r="NUY22"/>
      <c r="NUZ22"/>
      <c r="NVA22"/>
      <c r="NVB22"/>
      <c r="NVC22"/>
      <c r="NVD22"/>
      <c r="NVE22"/>
      <c r="NVF22"/>
      <c r="NVG22"/>
      <c r="NVH22"/>
      <c r="NVI22"/>
      <c r="NVJ22"/>
      <c r="NVK22"/>
      <c r="NVL22"/>
      <c r="NVM22"/>
      <c r="NVN22"/>
      <c r="NVO22"/>
      <c r="NVP22"/>
      <c r="NVQ22"/>
      <c r="NVR22"/>
      <c r="NVS22"/>
      <c r="NVT22"/>
      <c r="NVU22"/>
      <c r="NVV22"/>
      <c r="NVW22"/>
      <c r="NVX22"/>
      <c r="NVY22"/>
      <c r="NVZ22"/>
      <c r="NWA22"/>
      <c r="NWB22"/>
      <c r="NWC22"/>
      <c r="NWD22"/>
      <c r="NWE22"/>
      <c r="NWF22"/>
      <c r="NWG22"/>
      <c r="NWH22"/>
      <c r="NWI22"/>
      <c r="NWJ22"/>
      <c r="NWK22"/>
      <c r="NWL22"/>
      <c r="NWM22"/>
      <c r="NWN22"/>
      <c r="NWO22"/>
      <c r="NWP22"/>
      <c r="NWQ22"/>
      <c r="NWR22"/>
      <c r="NWS22"/>
      <c r="NWT22"/>
      <c r="NWU22"/>
      <c r="NWV22"/>
      <c r="NWW22"/>
      <c r="NWX22"/>
      <c r="NWY22"/>
      <c r="NWZ22"/>
      <c r="NXA22"/>
      <c r="NXB22"/>
      <c r="NXC22"/>
      <c r="NXD22"/>
      <c r="NXE22"/>
      <c r="NXF22"/>
      <c r="NXG22"/>
      <c r="NXH22"/>
      <c r="NXI22"/>
      <c r="NXJ22"/>
      <c r="NXK22"/>
      <c r="NXL22"/>
      <c r="NXM22"/>
      <c r="NXN22"/>
      <c r="NXO22"/>
      <c r="NXP22"/>
      <c r="NXQ22"/>
      <c r="NXR22"/>
      <c r="NXS22"/>
      <c r="NXT22"/>
      <c r="NXU22"/>
      <c r="NXV22"/>
      <c r="NXW22"/>
      <c r="NXX22"/>
      <c r="NXY22"/>
      <c r="NXZ22"/>
      <c r="NYA22"/>
      <c r="NYB22"/>
      <c r="NYC22"/>
      <c r="NYD22"/>
      <c r="NYE22"/>
      <c r="NYF22"/>
      <c r="NYG22"/>
      <c r="NYH22"/>
      <c r="NYI22"/>
      <c r="NYJ22"/>
      <c r="NYK22"/>
      <c r="NYL22"/>
      <c r="NYM22"/>
      <c r="NYN22"/>
      <c r="NYO22"/>
      <c r="NYP22"/>
      <c r="NYQ22"/>
      <c r="NYR22"/>
      <c r="NYS22"/>
      <c r="NYT22"/>
      <c r="NYU22"/>
      <c r="NYV22"/>
      <c r="NYW22"/>
      <c r="NYX22"/>
      <c r="NYY22"/>
      <c r="NYZ22"/>
      <c r="NZA22"/>
      <c r="NZB22"/>
      <c r="NZC22"/>
      <c r="NZD22"/>
      <c r="NZE22"/>
      <c r="NZF22"/>
      <c r="NZG22"/>
      <c r="NZH22"/>
      <c r="NZI22"/>
      <c r="NZJ22"/>
      <c r="NZK22"/>
      <c r="NZL22"/>
      <c r="NZM22"/>
      <c r="NZN22"/>
      <c r="NZO22"/>
      <c r="NZP22"/>
      <c r="NZQ22"/>
      <c r="NZR22"/>
      <c r="NZS22"/>
      <c r="NZT22"/>
      <c r="NZU22"/>
      <c r="NZV22"/>
      <c r="NZW22"/>
      <c r="NZX22"/>
      <c r="NZY22"/>
      <c r="NZZ22"/>
      <c r="OAA22"/>
      <c r="OAB22"/>
      <c r="OAC22"/>
      <c r="OAD22"/>
      <c r="OAE22"/>
      <c r="OAF22"/>
      <c r="OAG22"/>
      <c r="OAH22"/>
      <c r="OAI22"/>
      <c r="OAJ22"/>
      <c r="OAK22"/>
      <c r="OAL22"/>
      <c r="OAM22"/>
      <c r="OAN22"/>
      <c r="OAO22"/>
      <c r="OAP22"/>
      <c r="OAQ22"/>
      <c r="OAR22"/>
      <c r="OAS22"/>
      <c r="OAT22"/>
      <c r="OAU22"/>
      <c r="OAV22"/>
      <c r="OAW22"/>
      <c r="OAX22"/>
      <c r="OAY22"/>
      <c r="OAZ22"/>
      <c r="OBA22"/>
      <c r="OBB22"/>
      <c r="OBC22"/>
      <c r="OBD22"/>
      <c r="OBE22"/>
      <c r="OBF22"/>
      <c r="OBG22"/>
      <c r="OBH22"/>
      <c r="OBI22"/>
      <c r="OBJ22"/>
      <c r="OBK22"/>
      <c r="OBL22"/>
      <c r="OBM22"/>
      <c r="OBN22"/>
      <c r="OBO22"/>
      <c r="OBP22"/>
      <c r="OBQ22"/>
      <c r="OBR22"/>
      <c r="OBS22"/>
      <c r="OBT22"/>
      <c r="OBU22"/>
      <c r="OBV22"/>
      <c r="OBW22"/>
      <c r="OBX22"/>
      <c r="OBY22"/>
      <c r="OBZ22"/>
      <c r="OCA22"/>
      <c r="OCB22"/>
      <c r="OCC22"/>
      <c r="OCD22"/>
      <c r="OCE22"/>
      <c r="OCF22"/>
      <c r="OCG22"/>
      <c r="OCH22"/>
      <c r="OCI22"/>
      <c r="OCJ22"/>
      <c r="OCK22"/>
      <c r="OCL22"/>
      <c r="OCM22"/>
      <c r="OCN22"/>
      <c r="OCO22"/>
      <c r="OCP22"/>
      <c r="OCQ22"/>
      <c r="OCR22"/>
      <c r="OCS22"/>
      <c r="OCT22"/>
      <c r="OCU22"/>
      <c r="OCV22"/>
      <c r="OCW22"/>
      <c r="OCX22"/>
      <c r="OCY22"/>
      <c r="OCZ22"/>
      <c r="ODA22"/>
      <c r="ODB22"/>
      <c r="ODC22"/>
      <c r="ODD22"/>
      <c r="ODE22"/>
      <c r="ODF22"/>
      <c r="ODG22"/>
      <c r="ODH22"/>
      <c r="ODI22"/>
      <c r="ODJ22"/>
      <c r="ODK22"/>
      <c r="ODL22"/>
      <c r="ODM22"/>
      <c r="ODN22"/>
      <c r="ODO22"/>
      <c r="ODP22"/>
      <c r="ODQ22"/>
      <c r="ODR22"/>
      <c r="ODS22"/>
      <c r="ODT22"/>
      <c r="ODU22"/>
      <c r="ODV22"/>
      <c r="ODW22"/>
      <c r="ODX22"/>
      <c r="ODY22"/>
      <c r="ODZ22"/>
      <c r="OEA22"/>
      <c r="OEB22"/>
      <c r="OEC22"/>
      <c r="OED22"/>
      <c r="OEE22"/>
      <c r="OEF22"/>
      <c r="OEG22"/>
      <c r="OEH22"/>
      <c r="OEI22"/>
      <c r="OEJ22"/>
      <c r="OEK22"/>
      <c r="OEL22"/>
      <c r="OEM22"/>
      <c r="OEN22"/>
      <c r="OEO22"/>
      <c r="OEP22"/>
      <c r="OEQ22"/>
      <c r="OER22"/>
      <c r="OES22"/>
      <c r="OET22"/>
      <c r="OEU22"/>
      <c r="OEV22"/>
      <c r="OEW22"/>
      <c r="OEX22"/>
      <c r="OEY22"/>
      <c r="OEZ22"/>
      <c r="OFA22"/>
      <c r="OFB22"/>
      <c r="OFC22"/>
      <c r="OFD22"/>
      <c r="OFE22"/>
      <c r="OFF22"/>
      <c r="OFG22"/>
      <c r="OFH22"/>
      <c r="OFI22"/>
      <c r="OFJ22"/>
      <c r="OFK22"/>
      <c r="OFL22"/>
      <c r="OFM22"/>
      <c r="OFN22"/>
      <c r="OFO22"/>
      <c r="OFP22"/>
      <c r="OFQ22"/>
      <c r="OFR22"/>
      <c r="OFS22"/>
      <c r="OFT22"/>
      <c r="OFU22"/>
      <c r="OFV22"/>
      <c r="OFW22"/>
      <c r="OFX22"/>
      <c r="OFY22"/>
      <c r="OFZ22"/>
      <c r="OGA22"/>
      <c r="OGB22"/>
      <c r="OGC22"/>
      <c r="OGD22"/>
      <c r="OGE22"/>
      <c r="OGF22"/>
      <c r="OGG22"/>
      <c r="OGH22"/>
      <c r="OGI22"/>
      <c r="OGJ22"/>
      <c r="OGK22"/>
      <c r="OGL22"/>
      <c r="OGM22"/>
      <c r="OGN22"/>
      <c r="OGO22"/>
      <c r="OGP22"/>
      <c r="OGQ22"/>
      <c r="OGR22"/>
      <c r="OGS22"/>
      <c r="OGT22"/>
      <c r="OGU22"/>
      <c r="OGV22"/>
      <c r="OGW22"/>
      <c r="OGX22"/>
      <c r="OGY22"/>
      <c r="OGZ22"/>
      <c r="OHA22"/>
      <c r="OHB22"/>
      <c r="OHC22"/>
      <c r="OHD22"/>
      <c r="OHE22"/>
      <c r="OHF22"/>
      <c r="OHG22"/>
      <c r="OHH22"/>
      <c r="OHI22"/>
      <c r="OHJ22"/>
      <c r="OHK22"/>
      <c r="OHL22"/>
      <c r="OHM22"/>
      <c r="OHN22"/>
      <c r="OHO22"/>
      <c r="OHP22"/>
      <c r="OHQ22"/>
      <c r="OHR22"/>
      <c r="OHS22"/>
      <c r="OHT22"/>
      <c r="OHU22"/>
      <c r="OHV22"/>
      <c r="OHW22"/>
      <c r="OHX22"/>
      <c r="OHY22"/>
      <c r="OHZ22"/>
      <c r="OIA22"/>
      <c r="OIB22"/>
      <c r="OIC22"/>
      <c r="OID22"/>
      <c r="OIE22"/>
      <c r="OIF22"/>
      <c r="OIG22"/>
      <c r="OIH22"/>
      <c r="OII22"/>
      <c r="OIJ22"/>
      <c r="OIK22"/>
      <c r="OIL22"/>
      <c r="OIM22"/>
      <c r="OIN22"/>
      <c r="OIO22"/>
      <c r="OIP22"/>
      <c r="OIQ22"/>
      <c r="OIR22"/>
      <c r="OIS22"/>
      <c r="OIT22"/>
      <c r="OIU22"/>
      <c r="OIV22"/>
      <c r="OIW22"/>
      <c r="OIX22"/>
      <c r="OIY22"/>
      <c r="OIZ22"/>
      <c r="OJA22"/>
      <c r="OJB22"/>
      <c r="OJC22"/>
      <c r="OJD22"/>
      <c r="OJE22"/>
      <c r="OJF22"/>
      <c r="OJG22"/>
      <c r="OJH22"/>
      <c r="OJI22"/>
      <c r="OJJ22"/>
      <c r="OJK22"/>
      <c r="OJL22"/>
      <c r="OJM22"/>
      <c r="OJN22"/>
      <c r="OJO22"/>
      <c r="OJP22"/>
      <c r="OJQ22"/>
      <c r="OJR22"/>
      <c r="OJS22"/>
      <c r="OJT22"/>
      <c r="OJU22"/>
      <c r="OJV22"/>
      <c r="OJW22"/>
      <c r="OJX22"/>
      <c r="OJY22"/>
      <c r="OJZ22"/>
      <c r="OKA22"/>
      <c r="OKB22"/>
      <c r="OKC22"/>
      <c r="OKD22"/>
      <c r="OKE22"/>
      <c r="OKF22"/>
      <c r="OKG22"/>
      <c r="OKH22"/>
      <c r="OKI22"/>
      <c r="OKJ22"/>
      <c r="OKK22"/>
      <c r="OKL22"/>
      <c r="OKM22"/>
      <c r="OKN22"/>
      <c r="OKO22"/>
      <c r="OKP22"/>
      <c r="OKQ22"/>
      <c r="OKR22"/>
      <c r="OKS22"/>
      <c r="OKT22"/>
      <c r="OKU22"/>
      <c r="OKV22"/>
      <c r="OKW22"/>
      <c r="OKX22"/>
      <c r="OKY22"/>
      <c r="OKZ22"/>
      <c r="OLA22"/>
      <c r="OLB22"/>
      <c r="OLC22"/>
      <c r="OLD22"/>
      <c r="OLE22"/>
      <c r="OLF22"/>
      <c r="OLG22"/>
      <c r="OLH22"/>
      <c r="OLI22"/>
      <c r="OLJ22"/>
      <c r="OLK22"/>
      <c r="OLL22"/>
      <c r="OLM22"/>
      <c r="OLN22"/>
      <c r="OLO22"/>
      <c r="OLP22"/>
      <c r="OLQ22"/>
      <c r="OLR22"/>
      <c r="OLS22"/>
      <c r="OLT22"/>
      <c r="OLU22"/>
      <c r="OLV22"/>
      <c r="OLW22"/>
      <c r="OLX22"/>
      <c r="OLY22"/>
      <c r="OLZ22"/>
      <c r="OMA22"/>
      <c r="OMB22"/>
      <c r="OMC22"/>
      <c r="OMD22"/>
      <c r="OME22"/>
      <c r="OMF22"/>
      <c r="OMG22"/>
      <c r="OMH22"/>
      <c r="OMI22"/>
      <c r="OMJ22"/>
      <c r="OMK22"/>
      <c r="OML22"/>
      <c r="OMM22"/>
      <c r="OMN22"/>
      <c r="OMO22"/>
      <c r="OMP22"/>
      <c r="OMQ22"/>
      <c r="OMR22"/>
      <c r="OMS22"/>
      <c r="OMT22"/>
      <c r="OMU22"/>
      <c r="OMV22"/>
      <c r="OMW22"/>
      <c r="OMX22"/>
      <c r="OMY22"/>
      <c r="OMZ22"/>
      <c r="ONA22"/>
      <c r="ONB22"/>
      <c r="ONC22"/>
      <c r="OND22"/>
      <c r="ONE22"/>
      <c r="ONF22"/>
      <c r="ONG22"/>
      <c r="ONH22"/>
      <c r="ONI22"/>
      <c r="ONJ22"/>
      <c r="ONK22"/>
      <c r="ONL22"/>
      <c r="ONM22"/>
      <c r="ONN22"/>
      <c r="ONO22"/>
      <c r="ONP22"/>
      <c r="ONQ22"/>
      <c r="ONR22"/>
      <c r="ONS22"/>
      <c r="ONT22"/>
      <c r="ONU22"/>
      <c r="ONV22"/>
      <c r="ONW22"/>
      <c r="ONX22"/>
      <c r="ONY22"/>
      <c r="ONZ22"/>
      <c r="OOA22"/>
      <c r="OOB22"/>
      <c r="OOC22"/>
      <c r="OOD22"/>
      <c r="OOE22"/>
      <c r="OOF22"/>
      <c r="OOG22"/>
      <c r="OOH22"/>
      <c r="OOI22"/>
      <c r="OOJ22"/>
      <c r="OOK22"/>
      <c r="OOL22"/>
      <c r="OOM22"/>
      <c r="OON22"/>
      <c r="OOO22"/>
      <c r="OOP22"/>
      <c r="OOQ22"/>
      <c r="OOR22"/>
      <c r="OOS22"/>
      <c r="OOT22"/>
      <c r="OOU22"/>
      <c r="OOV22"/>
      <c r="OOW22"/>
      <c r="OOX22"/>
      <c r="OOY22"/>
      <c r="OOZ22"/>
      <c r="OPA22"/>
      <c r="OPB22"/>
      <c r="OPC22"/>
      <c r="OPD22"/>
      <c r="OPE22"/>
      <c r="OPF22"/>
      <c r="OPG22"/>
      <c r="OPH22"/>
      <c r="OPI22"/>
      <c r="OPJ22"/>
      <c r="OPK22"/>
      <c r="OPL22"/>
      <c r="OPM22"/>
      <c r="OPN22"/>
      <c r="OPO22"/>
      <c r="OPP22"/>
      <c r="OPQ22"/>
      <c r="OPR22"/>
      <c r="OPS22"/>
      <c r="OPT22"/>
      <c r="OPU22"/>
      <c r="OPV22"/>
      <c r="OPW22"/>
      <c r="OPX22"/>
      <c r="OPY22"/>
      <c r="OPZ22"/>
      <c r="OQA22"/>
      <c r="OQB22"/>
      <c r="OQC22"/>
      <c r="OQD22"/>
      <c r="OQE22"/>
      <c r="OQF22"/>
      <c r="OQG22"/>
      <c r="OQH22"/>
      <c r="OQI22"/>
      <c r="OQJ22"/>
      <c r="OQK22"/>
      <c r="OQL22"/>
      <c r="OQM22"/>
      <c r="OQN22"/>
      <c r="OQO22"/>
      <c r="OQP22"/>
      <c r="OQQ22"/>
      <c r="OQR22"/>
      <c r="OQS22"/>
      <c r="OQT22"/>
      <c r="OQU22"/>
      <c r="OQV22"/>
      <c r="OQW22"/>
      <c r="OQX22"/>
      <c r="OQY22"/>
      <c r="OQZ22"/>
      <c r="ORA22"/>
      <c r="ORB22"/>
      <c r="ORC22"/>
      <c r="ORD22"/>
      <c r="ORE22"/>
      <c r="ORF22"/>
      <c r="ORG22"/>
      <c r="ORH22"/>
      <c r="ORI22"/>
      <c r="ORJ22"/>
      <c r="ORK22"/>
      <c r="ORL22"/>
      <c r="ORM22"/>
      <c r="ORN22"/>
      <c r="ORO22"/>
      <c r="ORP22"/>
      <c r="ORQ22"/>
      <c r="ORR22"/>
      <c r="ORS22"/>
      <c r="ORT22"/>
      <c r="ORU22"/>
      <c r="ORV22"/>
      <c r="ORW22"/>
      <c r="ORX22"/>
      <c r="ORY22"/>
      <c r="ORZ22"/>
      <c r="OSA22"/>
      <c r="OSB22"/>
      <c r="OSC22"/>
      <c r="OSD22"/>
      <c r="OSE22"/>
      <c r="OSF22"/>
      <c r="OSG22"/>
      <c r="OSH22"/>
      <c r="OSI22"/>
      <c r="OSJ22"/>
      <c r="OSK22"/>
      <c r="OSL22"/>
      <c r="OSM22"/>
      <c r="OSN22"/>
      <c r="OSO22"/>
      <c r="OSP22"/>
      <c r="OSQ22"/>
      <c r="OSR22"/>
      <c r="OSS22"/>
      <c r="OST22"/>
      <c r="OSU22"/>
      <c r="OSV22"/>
      <c r="OSW22"/>
      <c r="OSX22"/>
      <c r="OSY22"/>
      <c r="OSZ22"/>
      <c r="OTA22"/>
      <c r="OTB22"/>
      <c r="OTC22"/>
      <c r="OTD22"/>
      <c r="OTE22"/>
      <c r="OTF22"/>
      <c r="OTG22"/>
      <c r="OTH22"/>
      <c r="OTI22"/>
      <c r="OTJ22"/>
      <c r="OTK22"/>
      <c r="OTL22"/>
      <c r="OTM22"/>
      <c r="OTN22"/>
      <c r="OTO22"/>
      <c r="OTP22"/>
      <c r="OTQ22"/>
      <c r="OTR22"/>
      <c r="OTS22"/>
      <c r="OTT22"/>
      <c r="OTU22"/>
      <c r="OTV22"/>
      <c r="OTW22"/>
      <c r="OTX22"/>
      <c r="OTY22"/>
      <c r="OTZ22"/>
      <c r="OUA22"/>
      <c r="OUB22"/>
      <c r="OUC22"/>
      <c r="OUD22"/>
      <c r="OUE22"/>
      <c r="OUF22"/>
      <c r="OUG22"/>
      <c r="OUH22"/>
      <c r="OUI22"/>
      <c r="OUJ22"/>
      <c r="OUK22"/>
      <c r="OUL22"/>
      <c r="OUM22"/>
      <c r="OUN22"/>
      <c r="OUO22"/>
      <c r="OUP22"/>
      <c r="OUQ22"/>
      <c r="OUR22"/>
      <c r="OUS22"/>
      <c r="OUT22"/>
      <c r="OUU22"/>
      <c r="OUV22"/>
      <c r="OUW22"/>
      <c r="OUX22"/>
      <c r="OUY22"/>
      <c r="OUZ22"/>
      <c r="OVA22"/>
      <c r="OVB22"/>
      <c r="OVC22"/>
      <c r="OVD22"/>
      <c r="OVE22"/>
      <c r="OVF22"/>
      <c r="OVG22"/>
      <c r="OVH22"/>
      <c r="OVI22"/>
      <c r="OVJ22"/>
      <c r="OVK22"/>
      <c r="OVL22"/>
      <c r="OVM22"/>
      <c r="OVN22"/>
      <c r="OVO22"/>
      <c r="OVP22"/>
      <c r="OVQ22"/>
      <c r="OVR22"/>
      <c r="OVS22"/>
      <c r="OVT22"/>
      <c r="OVU22"/>
      <c r="OVV22"/>
      <c r="OVW22"/>
      <c r="OVX22"/>
      <c r="OVY22"/>
      <c r="OVZ22"/>
      <c r="OWA22"/>
      <c r="OWB22"/>
      <c r="OWC22"/>
      <c r="OWD22"/>
      <c r="OWE22"/>
      <c r="OWF22"/>
      <c r="OWG22"/>
      <c r="OWH22"/>
      <c r="OWI22"/>
      <c r="OWJ22"/>
      <c r="OWK22"/>
      <c r="OWL22"/>
      <c r="OWM22"/>
      <c r="OWN22"/>
      <c r="OWO22"/>
      <c r="OWP22"/>
      <c r="OWQ22"/>
      <c r="OWR22"/>
      <c r="OWS22"/>
      <c r="OWT22"/>
      <c r="OWU22"/>
      <c r="OWV22"/>
      <c r="OWW22"/>
      <c r="OWX22"/>
      <c r="OWY22"/>
      <c r="OWZ22"/>
      <c r="OXA22"/>
      <c r="OXB22"/>
      <c r="OXC22"/>
      <c r="OXD22"/>
      <c r="OXE22"/>
      <c r="OXF22"/>
      <c r="OXG22"/>
      <c r="OXH22"/>
      <c r="OXI22"/>
      <c r="OXJ22"/>
      <c r="OXK22"/>
      <c r="OXL22"/>
      <c r="OXM22"/>
      <c r="OXN22"/>
      <c r="OXO22"/>
      <c r="OXP22"/>
      <c r="OXQ22"/>
      <c r="OXR22"/>
      <c r="OXS22"/>
      <c r="OXT22"/>
      <c r="OXU22"/>
      <c r="OXV22"/>
      <c r="OXW22"/>
      <c r="OXX22"/>
      <c r="OXY22"/>
      <c r="OXZ22"/>
      <c r="OYA22"/>
      <c r="OYB22"/>
      <c r="OYC22"/>
      <c r="OYD22"/>
      <c r="OYE22"/>
      <c r="OYF22"/>
      <c r="OYG22"/>
      <c r="OYH22"/>
      <c r="OYI22"/>
      <c r="OYJ22"/>
      <c r="OYK22"/>
      <c r="OYL22"/>
      <c r="OYM22"/>
      <c r="OYN22"/>
      <c r="OYO22"/>
      <c r="OYP22"/>
      <c r="OYQ22"/>
      <c r="OYR22"/>
      <c r="OYS22"/>
      <c r="OYT22"/>
      <c r="OYU22"/>
      <c r="OYV22"/>
      <c r="OYW22"/>
      <c r="OYX22"/>
      <c r="OYY22"/>
      <c r="OYZ22"/>
      <c r="OZA22"/>
      <c r="OZB22"/>
      <c r="OZC22"/>
      <c r="OZD22"/>
      <c r="OZE22"/>
      <c r="OZF22"/>
      <c r="OZG22"/>
      <c r="OZH22"/>
      <c r="OZI22"/>
      <c r="OZJ22"/>
      <c r="OZK22"/>
      <c r="OZL22"/>
      <c r="OZM22"/>
      <c r="OZN22"/>
      <c r="OZO22"/>
      <c r="OZP22"/>
      <c r="OZQ22"/>
      <c r="OZR22"/>
      <c r="OZS22"/>
      <c r="OZT22"/>
      <c r="OZU22"/>
      <c r="OZV22"/>
      <c r="OZW22"/>
      <c r="OZX22"/>
      <c r="OZY22"/>
      <c r="OZZ22"/>
      <c r="PAA22"/>
      <c r="PAB22"/>
      <c r="PAC22"/>
      <c r="PAD22"/>
      <c r="PAE22"/>
      <c r="PAF22"/>
      <c r="PAG22"/>
      <c r="PAH22"/>
      <c r="PAI22"/>
      <c r="PAJ22"/>
      <c r="PAK22"/>
      <c r="PAL22"/>
      <c r="PAM22"/>
      <c r="PAN22"/>
      <c r="PAO22"/>
      <c r="PAP22"/>
      <c r="PAQ22"/>
      <c r="PAR22"/>
      <c r="PAS22"/>
      <c r="PAT22"/>
      <c r="PAU22"/>
      <c r="PAV22"/>
      <c r="PAW22"/>
      <c r="PAX22"/>
      <c r="PAY22"/>
      <c r="PAZ22"/>
      <c r="PBA22"/>
      <c r="PBB22"/>
      <c r="PBC22"/>
      <c r="PBD22"/>
      <c r="PBE22"/>
      <c r="PBF22"/>
      <c r="PBG22"/>
      <c r="PBH22"/>
      <c r="PBI22"/>
      <c r="PBJ22"/>
      <c r="PBK22"/>
      <c r="PBL22"/>
      <c r="PBM22"/>
      <c r="PBN22"/>
      <c r="PBO22"/>
      <c r="PBP22"/>
      <c r="PBQ22"/>
      <c r="PBR22"/>
      <c r="PBS22"/>
      <c r="PBT22"/>
      <c r="PBU22"/>
      <c r="PBV22"/>
      <c r="PBW22"/>
      <c r="PBX22"/>
      <c r="PBY22"/>
      <c r="PBZ22"/>
      <c r="PCA22"/>
      <c r="PCB22"/>
      <c r="PCC22"/>
      <c r="PCD22"/>
      <c r="PCE22"/>
      <c r="PCF22"/>
      <c r="PCG22"/>
      <c r="PCH22"/>
      <c r="PCI22"/>
      <c r="PCJ22"/>
      <c r="PCK22"/>
      <c r="PCL22"/>
      <c r="PCM22"/>
      <c r="PCN22"/>
      <c r="PCO22"/>
      <c r="PCP22"/>
      <c r="PCQ22"/>
      <c r="PCR22"/>
      <c r="PCS22"/>
      <c r="PCT22"/>
      <c r="PCU22"/>
      <c r="PCV22"/>
      <c r="PCW22"/>
      <c r="PCX22"/>
      <c r="PCY22"/>
      <c r="PCZ22"/>
      <c r="PDA22"/>
      <c r="PDB22"/>
      <c r="PDC22"/>
      <c r="PDD22"/>
      <c r="PDE22"/>
      <c r="PDF22"/>
      <c r="PDG22"/>
      <c r="PDH22"/>
      <c r="PDI22"/>
      <c r="PDJ22"/>
      <c r="PDK22"/>
      <c r="PDL22"/>
      <c r="PDM22"/>
      <c r="PDN22"/>
      <c r="PDO22"/>
      <c r="PDP22"/>
      <c r="PDQ22"/>
      <c r="PDR22"/>
      <c r="PDS22"/>
      <c r="PDT22"/>
      <c r="PDU22"/>
      <c r="PDV22"/>
      <c r="PDW22"/>
      <c r="PDX22"/>
      <c r="PDY22"/>
      <c r="PDZ22"/>
      <c r="PEA22"/>
      <c r="PEB22"/>
      <c r="PEC22"/>
      <c r="PED22"/>
      <c r="PEE22"/>
      <c r="PEF22"/>
      <c r="PEG22"/>
      <c r="PEH22"/>
      <c r="PEI22"/>
      <c r="PEJ22"/>
      <c r="PEK22"/>
      <c r="PEL22"/>
      <c r="PEM22"/>
      <c r="PEN22"/>
      <c r="PEO22"/>
      <c r="PEP22"/>
      <c r="PEQ22"/>
      <c r="PER22"/>
      <c r="PES22"/>
      <c r="PET22"/>
      <c r="PEU22"/>
      <c r="PEV22"/>
      <c r="PEW22"/>
      <c r="PEX22"/>
      <c r="PEY22"/>
      <c r="PEZ22"/>
      <c r="PFA22"/>
      <c r="PFB22"/>
      <c r="PFC22"/>
      <c r="PFD22"/>
      <c r="PFE22"/>
      <c r="PFF22"/>
      <c r="PFG22"/>
      <c r="PFH22"/>
      <c r="PFI22"/>
      <c r="PFJ22"/>
      <c r="PFK22"/>
      <c r="PFL22"/>
      <c r="PFM22"/>
      <c r="PFN22"/>
      <c r="PFO22"/>
      <c r="PFP22"/>
      <c r="PFQ22"/>
      <c r="PFR22"/>
      <c r="PFS22"/>
      <c r="PFT22"/>
      <c r="PFU22"/>
      <c r="PFV22"/>
      <c r="PFW22"/>
      <c r="PFX22"/>
      <c r="PFY22"/>
      <c r="PFZ22"/>
      <c r="PGA22"/>
      <c r="PGB22"/>
      <c r="PGC22"/>
      <c r="PGD22"/>
      <c r="PGE22"/>
      <c r="PGF22"/>
      <c r="PGG22"/>
      <c r="PGH22"/>
      <c r="PGI22"/>
      <c r="PGJ22"/>
      <c r="PGK22"/>
      <c r="PGL22"/>
      <c r="PGM22"/>
      <c r="PGN22"/>
      <c r="PGO22"/>
      <c r="PGP22"/>
      <c r="PGQ22"/>
      <c r="PGR22"/>
      <c r="PGS22"/>
      <c r="PGT22"/>
      <c r="PGU22"/>
      <c r="PGV22"/>
      <c r="PGW22"/>
      <c r="PGX22"/>
      <c r="PGY22"/>
      <c r="PGZ22"/>
      <c r="PHA22"/>
      <c r="PHB22"/>
      <c r="PHC22"/>
      <c r="PHD22"/>
      <c r="PHE22"/>
      <c r="PHF22"/>
      <c r="PHG22"/>
      <c r="PHH22"/>
      <c r="PHI22"/>
      <c r="PHJ22"/>
      <c r="PHK22"/>
      <c r="PHL22"/>
      <c r="PHM22"/>
      <c r="PHN22"/>
      <c r="PHO22"/>
      <c r="PHP22"/>
      <c r="PHQ22"/>
      <c r="PHR22"/>
      <c r="PHS22"/>
      <c r="PHT22"/>
      <c r="PHU22"/>
      <c r="PHV22"/>
      <c r="PHW22"/>
      <c r="PHX22"/>
      <c r="PHY22"/>
      <c r="PHZ22"/>
      <c r="PIA22"/>
      <c r="PIB22"/>
      <c r="PIC22"/>
      <c r="PID22"/>
      <c r="PIE22"/>
      <c r="PIF22"/>
      <c r="PIG22"/>
      <c r="PIH22"/>
      <c r="PII22"/>
      <c r="PIJ22"/>
      <c r="PIK22"/>
      <c r="PIL22"/>
      <c r="PIM22"/>
      <c r="PIN22"/>
      <c r="PIO22"/>
      <c r="PIP22"/>
      <c r="PIQ22"/>
      <c r="PIR22"/>
      <c r="PIS22"/>
      <c r="PIT22"/>
      <c r="PIU22"/>
      <c r="PIV22"/>
      <c r="PIW22"/>
      <c r="PIX22"/>
      <c r="PIY22"/>
      <c r="PIZ22"/>
      <c r="PJA22"/>
      <c r="PJB22"/>
      <c r="PJC22"/>
      <c r="PJD22"/>
      <c r="PJE22"/>
      <c r="PJF22"/>
      <c r="PJG22"/>
      <c r="PJH22"/>
      <c r="PJI22"/>
      <c r="PJJ22"/>
      <c r="PJK22"/>
      <c r="PJL22"/>
      <c r="PJM22"/>
      <c r="PJN22"/>
      <c r="PJO22"/>
      <c r="PJP22"/>
      <c r="PJQ22"/>
      <c r="PJR22"/>
      <c r="PJS22"/>
      <c r="PJT22"/>
      <c r="PJU22"/>
      <c r="PJV22"/>
      <c r="PJW22"/>
      <c r="PJX22"/>
      <c r="PJY22"/>
      <c r="PJZ22"/>
      <c r="PKA22"/>
      <c r="PKB22"/>
      <c r="PKC22"/>
      <c r="PKD22"/>
      <c r="PKE22"/>
      <c r="PKF22"/>
      <c r="PKG22"/>
      <c r="PKH22"/>
      <c r="PKI22"/>
      <c r="PKJ22"/>
      <c r="PKK22"/>
      <c r="PKL22"/>
      <c r="PKM22"/>
      <c r="PKN22"/>
      <c r="PKO22"/>
      <c r="PKP22"/>
      <c r="PKQ22"/>
      <c r="PKR22"/>
      <c r="PKS22"/>
      <c r="PKT22"/>
      <c r="PKU22"/>
      <c r="PKV22"/>
      <c r="PKW22"/>
      <c r="PKX22"/>
      <c r="PKY22"/>
      <c r="PKZ22"/>
      <c r="PLA22"/>
      <c r="PLB22"/>
      <c r="PLC22"/>
      <c r="PLD22"/>
      <c r="PLE22"/>
      <c r="PLF22"/>
      <c r="PLG22"/>
      <c r="PLH22"/>
      <c r="PLI22"/>
      <c r="PLJ22"/>
      <c r="PLK22"/>
      <c r="PLL22"/>
      <c r="PLM22"/>
      <c r="PLN22"/>
      <c r="PLO22"/>
      <c r="PLP22"/>
      <c r="PLQ22"/>
      <c r="PLR22"/>
      <c r="PLS22"/>
      <c r="PLT22"/>
      <c r="PLU22"/>
      <c r="PLV22"/>
      <c r="PLW22"/>
      <c r="PLX22"/>
      <c r="PLY22"/>
      <c r="PLZ22"/>
      <c r="PMA22"/>
      <c r="PMB22"/>
      <c r="PMC22"/>
      <c r="PMD22"/>
      <c r="PME22"/>
      <c r="PMF22"/>
      <c r="PMG22"/>
      <c r="PMH22"/>
      <c r="PMI22"/>
      <c r="PMJ22"/>
      <c r="PMK22"/>
      <c r="PML22"/>
      <c r="PMM22"/>
      <c r="PMN22"/>
      <c r="PMO22"/>
      <c r="PMP22"/>
      <c r="PMQ22"/>
      <c r="PMR22"/>
      <c r="PMS22"/>
      <c r="PMT22"/>
      <c r="PMU22"/>
      <c r="PMV22"/>
      <c r="PMW22"/>
      <c r="PMX22"/>
      <c r="PMY22"/>
      <c r="PMZ22"/>
      <c r="PNA22"/>
      <c r="PNB22"/>
      <c r="PNC22"/>
      <c r="PND22"/>
      <c r="PNE22"/>
      <c r="PNF22"/>
      <c r="PNG22"/>
      <c r="PNH22"/>
      <c r="PNI22"/>
      <c r="PNJ22"/>
      <c r="PNK22"/>
      <c r="PNL22"/>
      <c r="PNM22"/>
      <c r="PNN22"/>
      <c r="PNO22"/>
      <c r="PNP22"/>
      <c r="PNQ22"/>
      <c r="PNR22"/>
      <c r="PNS22"/>
      <c r="PNT22"/>
      <c r="PNU22"/>
      <c r="PNV22"/>
      <c r="PNW22"/>
      <c r="PNX22"/>
      <c r="PNY22"/>
      <c r="PNZ22"/>
      <c r="POA22"/>
      <c r="POB22"/>
      <c r="POC22"/>
      <c r="POD22"/>
      <c r="POE22"/>
      <c r="POF22"/>
      <c r="POG22"/>
      <c r="POH22"/>
      <c r="POI22"/>
      <c r="POJ22"/>
      <c r="POK22"/>
      <c r="POL22"/>
      <c r="POM22"/>
      <c r="PON22"/>
      <c r="POO22"/>
      <c r="POP22"/>
      <c r="POQ22"/>
      <c r="POR22"/>
      <c r="POS22"/>
      <c r="POT22"/>
      <c r="POU22"/>
      <c r="POV22"/>
      <c r="POW22"/>
      <c r="POX22"/>
      <c r="POY22"/>
      <c r="POZ22"/>
      <c r="PPA22"/>
      <c r="PPB22"/>
      <c r="PPC22"/>
      <c r="PPD22"/>
      <c r="PPE22"/>
      <c r="PPF22"/>
      <c r="PPG22"/>
      <c r="PPH22"/>
      <c r="PPI22"/>
      <c r="PPJ22"/>
      <c r="PPK22"/>
      <c r="PPL22"/>
      <c r="PPM22"/>
      <c r="PPN22"/>
      <c r="PPO22"/>
      <c r="PPP22"/>
      <c r="PPQ22"/>
      <c r="PPR22"/>
      <c r="PPS22"/>
      <c r="PPT22"/>
      <c r="PPU22"/>
      <c r="PPV22"/>
      <c r="PPW22"/>
      <c r="PPX22"/>
      <c r="PPY22"/>
      <c r="PPZ22"/>
      <c r="PQA22"/>
      <c r="PQB22"/>
      <c r="PQC22"/>
      <c r="PQD22"/>
      <c r="PQE22"/>
      <c r="PQF22"/>
      <c r="PQG22"/>
      <c r="PQH22"/>
      <c r="PQI22"/>
      <c r="PQJ22"/>
      <c r="PQK22"/>
      <c r="PQL22"/>
      <c r="PQM22"/>
      <c r="PQN22"/>
      <c r="PQO22"/>
      <c r="PQP22"/>
      <c r="PQQ22"/>
      <c r="PQR22"/>
      <c r="PQS22"/>
      <c r="PQT22"/>
      <c r="PQU22"/>
      <c r="PQV22"/>
      <c r="PQW22"/>
      <c r="PQX22"/>
      <c r="PQY22"/>
      <c r="PQZ22"/>
      <c r="PRA22"/>
      <c r="PRB22"/>
      <c r="PRC22"/>
      <c r="PRD22"/>
      <c r="PRE22"/>
      <c r="PRF22"/>
      <c r="PRG22"/>
      <c r="PRH22"/>
      <c r="PRI22"/>
      <c r="PRJ22"/>
      <c r="PRK22"/>
      <c r="PRL22"/>
      <c r="PRM22"/>
      <c r="PRN22"/>
      <c r="PRO22"/>
      <c r="PRP22"/>
      <c r="PRQ22"/>
      <c r="PRR22"/>
      <c r="PRS22"/>
      <c r="PRT22"/>
      <c r="PRU22"/>
      <c r="PRV22"/>
      <c r="PRW22"/>
      <c r="PRX22"/>
      <c r="PRY22"/>
      <c r="PRZ22"/>
      <c r="PSA22"/>
      <c r="PSB22"/>
      <c r="PSC22"/>
      <c r="PSD22"/>
      <c r="PSE22"/>
      <c r="PSF22"/>
      <c r="PSG22"/>
      <c r="PSH22"/>
      <c r="PSI22"/>
      <c r="PSJ22"/>
      <c r="PSK22"/>
      <c r="PSL22"/>
      <c r="PSM22"/>
      <c r="PSN22"/>
      <c r="PSO22"/>
      <c r="PSP22"/>
      <c r="PSQ22"/>
      <c r="PSR22"/>
      <c r="PSS22"/>
      <c r="PST22"/>
      <c r="PSU22"/>
      <c r="PSV22"/>
      <c r="PSW22"/>
      <c r="PSX22"/>
      <c r="PSY22"/>
      <c r="PSZ22"/>
      <c r="PTA22"/>
      <c r="PTB22"/>
      <c r="PTC22"/>
      <c r="PTD22"/>
      <c r="PTE22"/>
      <c r="PTF22"/>
      <c r="PTG22"/>
      <c r="PTH22"/>
      <c r="PTI22"/>
      <c r="PTJ22"/>
      <c r="PTK22"/>
      <c r="PTL22"/>
      <c r="PTM22"/>
      <c r="PTN22"/>
      <c r="PTO22"/>
      <c r="PTP22"/>
      <c r="PTQ22"/>
      <c r="PTR22"/>
      <c r="PTS22"/>
      <c r="PTT22"/>
      <c r="PTU22"/>
      <c r="PTV22"/>
      <c r="PTW22"/>
      <c r="PTX22"/>
      <c r="PTY22"/>
      <c r="PTZ22"/>
      <c r="PUA22"/>
      <c r="PUB22"/>
      <c r="PUC22"/>
      <c r="PUD22"/>
      <c r="PUE22"/>
      <c r="PUF22"/>
      <c r="PUG22"/>
      <c r="PUH22"/>
      <c r="PUI22"/>
      <c r="PUJ22"/>
      <c r="PUK22"/>
      <c r="PUL22"/>
      <c r="PUM22"/>
      <c r="PUN22"/>
      <c r="PUO22"/>
      <c r="PUP22"/>
      <c r="PUQ22"/>
      <c r="PUR22"/>
      <c r="PUS22"/>
      <c r="PUT22"/>
      <c r="PUU22"/>
      <c r="PUV22"/>
      <c r="PUW22"/>
      <c r="PUX22"/>
      <c r="PUY22"/>
      <c r="PUZ22"/>
      <c r="PVA22"/>
      <c r="PVB22"/>
      <c r="PVC22"/>
      <c r="PVD22"/>
      <c r="PVE22"/>
      <c r="PVF22"/>
      <c r="PVG22"/>
      <c r="PVH22"/>
      <c r="PVI22"/>
      <c r="PVJ22"/>
      <c r="PVK22"/>
      <c r="PVL22"/>
      <c r="PVM22"/>
      <c r="PVN22"/>
      <c r="PVO22"/>
      <c r="PVP22"/>
      <c r="PVQ22"/>
      <c r="PVR22"/>
      <c r="PVS22"/>
      <c r="PVT22"/>
      <c r="PVU22"/>
      <c r="PVV22"/>
      <c r="PVW22"/>
      <c r="PVX22"/>
      <c r="PVY22"/>
      <c r="PVZ22"/>
      <c r="PWA22"/>
      <c r="PWB22"/>
      <c r="PWC22"/>
      <c r="PWD22"/>
      <c r="PWE22"/>
      <c r="PWF22"/>
      <c r="PWG22"/>
      <c r="PWH22"/>
      <c r="PWI22"/>
      <c r="PWJ22"/>
      <c r="PWK22"/>
      <c r="PWL22"/>
      <c r="PWM22"/>
      <c r="PWN22"/>
      <c r="PWO22"/>
      <c r="PWP22"/>
      <c r="PWQ22"/>
      <c r="PWR22"/>
      <c r="PWS22"/>
      <c r="PWT22"/>
      <c r="PWU22"/>
      <c r="PWV22"/>
      <c r="PWW22"/>
      <c r="PWX22"/>
      <c r="PWY22"/>
      <c r="PWZ22"/>
      <c r="PXA22"/>
      <c r="PXB22"/>
      <c r="PXC22"/>
      <c r="PXD22"/>
      <c r="PXE22"/>
      <c r="PXF22"/>
      <c r="PXG22"/>
      <c r="PXH22"/>
      <c r="PXI22"/>
      <c r="PXJ22"/>
      <c r="PXK22"/>
      <c r="PXL22"/>
      <c r="PXM22"/>
      <c r="PXN22"/>
      <c r="PXO22"/>
      <c r="PXP22"/>
      <c r="PXQ22"/>
      <c r="PXR22"/>
      <c r="PXS22"/>
      <c r="PXT22"/>
      <c r="PXU22"/>
      <c r="PXV22"/>
      <c r="PXW22"/>
      <c r="PXX22"/>
      <c r="PXY22"/>
      <c r="PXZ22"/>
      <c r="PYA22"/>
      <c r="PYB22"/>
      <c r="PYC22"/>
      <c r="PYD22"/>
      <c r="PYE22"/>
      <c r="PYF22"/>
      <c r="PYG22"/>
      <c r="PYH22"/>
      <c r="PYI22"/>
      <c r="PYJ22"/>
      <c r="PYK22"/>
      <c r="PYL22"/>
      <c r="PYM22"/>
      <c r="PYN22"/>
      <c r="PYO22"/>
      <c r="PYP22"/>
      <c r="PYQ22"/>
      <c r="PYR22"/>
      <c r="PYS22"/>
      <c r="PYT22"/>
      <c r="PYU22"/>
      <c r="PYV22"/>
      <c r="PYW22"/>
      <c r="PYX22"/>
      <c r="PYY22"/>
      <c r="PYZ22"/>
      <c r="PZA22"/>
      <c r="PZB22"/>
      <c r="PZC22"/>
      <c r="PZD22"/>
      <c r="PZE22"/>
      <c r="PZF22"/>
      <c r="PZG22"/>
      <c r="PZH22"/>
      <c r="PZI22"/>
      <c r="PZJ22"/>
      <c r="PZK22"/>
      <c r="PZL22"/>
      <c r="PZM22"/>
      <c r="PZN22"/>
      <c r="PZO22"/>
      <c r="PZP22"/>
      <c r="PZQ22"/>
      <c r="PZR22"/>
      <c r="PZS22"/>
      <c r="PZT22"/>
      <c r="PZU22"/>
      <c r="PZV22"/>
      <c r="PZW22"/>
      <c r="PZX22"/>
      <c r="PZY22"/>
      <c r="PZZ22"/>
      <c r="QAA22"/>
      <c r="QAB22"/>
      <c r="QAC22"/>
      <c r="QAD22"/>
      <c r="QAE22"/>
      <c r="QAF22"/>
      <c r="QAG22"/>
      <c r="QAH22"/>
      <c r="QAI22"/>
      <c r="QAJ22"/>
      <c r="QAK22"/>
      <c r="QAL22"/>
      <c r="QAM22"/>
      <c r="QAN22"/>
      <c r="QAO22"/>
      <c r="QAP22"/>
      <c r="QAQ22"/>
      <c r="QAR22"/>
      <c r="QAS22"/>
      <c r="QAT22"/>
      <c r="QAU22"/>
      <c r="QAV22"/>
      <c r="QAW22"/>
      <c r="QAX22"/>
      <c r="QAY22"/>
      <c r="QAZ22"/>
      <c r="QBA22"/>
      <c r="QBB22"/>
      <c r="QBC22"/>
      <c r="QBD22"/>
      <c r="QBE22"/>
      <c r="QBF22"/>
      <c r="QBG22"/>
      <c r="QBH22"/>
      <c r="QBI22"/>
      <c r="QBJ22"/>
      <c r="QBK22"/>
      <c r="QBL22"/>
      <c r="QBM22"/>
      <c r="QBN22"/>
      <c r="QBO22"/>
      <c r="QBP22"/>
      <c r="QBQ22"/>
      <c r="QBR22"/>
      <c r="QBS22"/>
      <c r="QBT22"/>
      <c r="QBU22"/>
      <c r="QBV22"/>
      <c r="QBW22"/>
      <c r="QBX22"/>
      <c r="QBY22"/>
      <c r="QBZ22"/>
      <c r="QCA22"/>
      <c r="QCB22"/>
      <c r="QCC22"/>
      <c r="QCD22"/>
      <c r="QCE22"/>
      <c r="QCF22"/>
      <c r="QCG22"/>
      <c r="QCH22"/>
      <c r="QCI22"/>
      <c r="QCJ22"/>
      <c r="QCK22"/>
      <c r="QCL22"/>
      <c r="QCM22"/>
      <c r="QCN22"/>
      <c r="QCO22"/>
      <c r="QCP22"/>
      <c r="QCQ22"/>
      <c r="QCR22"/>
      <c r="QCS22"/>
      <c r="QCT22"/>
      <c r="QCU22"/>
      <c r="QCV22"/>
      <c r="QCW22"/>
      <c r="QCX22"/>
      <c r="QCY22"/>
      <c r="QCZ22"/>
      <c r="QDA22"/>
      <c r="QDB22"/>
      <c r="QDC22"/>
      <c r="QDD22"/>
      <c r="QDE22"/>
      <c r="QDF22"/>
      <c r="QDG22"/>
      <c r="QDH22"/>
      <c r="QDI22"/>
      <c r="QDJ22"/>
      <c r="QDK22"/>
      <c r="QDL22"/>
      <c r="QDM22"/>
      <c r="QDN22"/>
      <c r="QDO22"/>
      <c r="QDP22"/>
      <c r="QDQ22"/>
      <c r="QDR22"/>
      <c r="QDS22"/>
      <c r="QDT22"/>
      <c r="QDU22"/>
      <c r="QDV22"/>
      <c r="QDW22"/>
      <c r="QDX22"/>
      <c r="QDY22"/>
      <c r="QDZ22"/>
      <c r="QEA22"/>
      <c r="QEB22"/>
      <c r="QEC22"/>
      <c r="QED22"/>
      <c r="QEE22"/>
      <c r="QEF22"/>
      <c r="QEG22"/>
      <c r="QEH22"/>
      <c r="QEI22"/>
      <c r="QEJ22"/>
      <c r="QEK22"/>
      <c r="QEL22"/>
      <c r="QEM22"/>
      <c r="QEN22"/>
      <c r="QEO22"/>
      <c r="QEP22"/>
      <c r="QEQ22"/>
      <c r="QER22"/>
      <c r="QES22"/>
      <c r="QET22"/>
      <c r="QEU22"/>
      <c r="QEV22"/>
      <c r="QEW22"/>
      <c r="QEX22"/>
      <c r="QEY22"/>
      <c r="QEZ22"/>
      <c r="QFA22"/>
      <c r="QFB22"/>
      <c r="QFC22"/>
      <c r="QFD22"/>
      <c r="QFE22"/>
      <c r="QFF22"/>
      <c r="QFG22"/>
      <c r="QFH22"/>
      <c r="QFI22"/>
      <c r="QFJ22"/>
      <c r="QFK22"/>
      <c r="QFL22"/>
      <c r="QFM22"/>
      <c r="QFN22"/>
      <c r="QFO22"/>
      <c r="QFP22"/>
      <c r="QFQ22"/>
      <c r="QFR22"/>
      <c r="QFS22"/>
      <c r="QFT22"/>
      <c r="QFU22"/>
      <c r="QFV22"/>
      <c r="QFW22"/>
      <c r="QFX22"/>
      <c r="QFY22"/>
      <c r="QFZ22"/>
      <c r="QGA22"/>
      <c r="QGB22"/>
      <c r="QGC22"/>
      <c r="QGD22"/>
      <c r="QGE22"/>
      <c r="QGF22"/>
      <c r="QGG22"/>
      <c r="QGH22"/>
      <c r="QGI22"/>
      <c r="QGJ22"/>
      <c r="QGK22"/>
      <c r="QGL22"/>
      <c r="QGM22"/>
      <c r="QGN22"/>
      <c r="QGO22"/>
      <c r="QGP22"/>
      <c r="QGQ22"/>
      <c r="QGR22"/>
      <c r="QGS22"/>
      <c r="QGT22"/>
      <c r="QGU22"/>
      <c r="QGV22"/>
      <c r="QGW22"/>
      <c r="QGX22"/>
      <c r="QGY22"/>
      <c r="QGZ22"/>
      <c r="QHA22"/>
      <c r="QHB22"/>
      <c r="QHC22"/>
      <c r="QHD22"/>
      <c r="QHE22"/>
      <c r="QHF22"/>
      <c r="QHG22"/>
      <c r="QHH22"/>
      <c r="QHI22"/>
      <c r="QHJ22"/>
      <c r="QHK22"/>
      <c r="QHL22"/>
      <c r="QHM22"/>
      <c r="QHN22"/>
      <c r="QHO22"/>
      <c r="QHP22"/>
      <c r="QHQ22"/>
      <c r="QHR22"/>
      <c r="QHS22"/>
      <c r="QHT22"/>
      <c r="QHU22"/>
      <c r="QHV22"/>
      <c r="QHW22"/>
      <c r="QHX22"/>
      <c r="QHY22"/>
      <c r="QHZ22"/>
      <c r="QIA22"/>
      <c r="QIB22"/>
      <c r="QIC22"/>
      <c r="QID22"/>
      <c r="QIE22"/>
      <c r="QIF22"/>
      <c r="QIG22"/>
      <c r="QIH22"/>
      <c r="QII22"/>
      <c r="QIJ22"/>
      <c r="QIK22"/>
      <c r="QIL22"/>
      <c r="QIM22"/>
      <c r="QIN22"/>
      <c r="QIO22"/>
      <c r="QIP22"/>
      <c r="QIQ22"/>
      <c r="QIR22"/>
      <c r="QIS22"/>
      <c r="QIT22"/>
      <c r="QIU22"/>
      <c r="QIV22"/>
      <c r="QIW22"/>
      <c r="QIX22"/>
      <c r="QIY22"/>
      <c r="QIZ22"/>
      <c r="QJA22"/>
      <c r="QJB22"/>
      <c r="QJC22"/>
      <c r="QJD22"/>
      <c r="QJE22"/>
      <c r="QJF22"/>
      <c r="QJG22"/>
      <c r="QJH22"/>
      <c r="QJI22"/>
      <c r="QJJ22"/>
      <c r="QJK22"/>
      <c r="QJL22"/>
      <c r="QJM22"/>
      <c r="QJN22"/>
      <c r="QJO22"/>
      <c r="QJP22"/>
      <c r="QJQ22"/>
      <c r="QJR22"/>
      <c r="QJS22"/>
      <c r="QJT22"/>
      <c r="QJU22"/>
      <c r="QJV22"/>
      <c r="QJW22"/>
      <c r="QJX22"/>
      <c r="QJY22"/>
      <c r="QJZ22"/>
      <c r="QKA22"/>
      <c r="QKB22"/>
      <c r="QKC22"/>
      <c r="QKD22"/>
      <c r="QKE22"/>
      <c r="QKF22"/>
      <c r="QKG22"/>
      <c r="QKH22"/>
      <c r="QKI22"/>
      <c r="QKJ22"/>
      <c r="QKK22"/>
      <c r="QKL22"/>
      <c r="QKM22"/>
      <c r="QKN22"/>
      <c r="QKO22"/>
      <c r="QKP22"/>
      <c r="QKQ22"/>
      <c r="QKR22"/>
      <c r="QKS22"/>
      <c r="QKT22"/>
      <c r="QKU22"/>
      <c r="QKV22"/>
      <c r="QKW22"/>
      <c r="QKX22"/>
      <c r="QKY22"/>
      <c r="QKZ22"/>
      <c r="QLA22"/>
      <c r="QLB22"/>
      <c r="QLC22"/>
      <c r="QLD22"/>
      <c r="QLE22"/>
      <c r="QLF22"/>
      <c r="QLG22"/>
      <c r="QLH22"/>
      <c r="QLI22"/>
      <c r="QLJ22"/>
      <c r="QLK22"/>
      <c r="QLL22"/>
      <c r="QLM22"/>
      <c r="QLN22"/>
      <c r="QLO22"/>
      <c r="QLP22"/>
      <c r="QLQ22"/>
      <c r="QLR22"/>
      <c r="QLS22"/>
      <c r="QLT22"/>
      <c r="QLU22"/>
      <c r="QLV22"/>
      <c r="QLW22"/>
      <c r="QLX22"/>
      <c r="QLY22"/>
      <c r="QLZ22"/>
      <c r="QMA22"/>
      <c r="QMB22"/>
      <c r="QMC22"/>
      <c r="QMD22"/>
      <c r="QME22"/>
      <c r="QMF22"/>
      <c r="QMG22"/>
      <c r="QMH22"/>
      <c r="QMI22"/>
      <c r="QMJ22"/>
      <c r="QMK22"/>
      <c r="QML22"/>
      <c r="QMM22"/>
      <c r="QMN22"/>
      <c r="QMO22"/>
      <c r="QMP22"/>
      <c r="QMQ22"/>
      <c r="QMR22"/>
      <c r="QMS22"/>
      <c r="QMT22"/>
      <c r="QMU22"/>
      <c r="QMV22"/>
      <c r="QMW22"/>
      <c r="QMX22"/>
      <c r="QMY22"/>
      <c r="QMZ22"/>
      <c r="QNA22"/>
      <c r="QNB22"/>
      <c r="QNC22"/>
      <c r="QND22"/>
      <c r="QNE22"/>
      <c r="QNF22"/>
      <c r="QNG22"/>
      <c r="QNH22"/>
      <c r="QNI22"/>
      <c r="QNJ22"/>
      <c r="QNK22"/>
      <c r="QNL22"/>
      <c r="QNM22"/>
      <c r="QNN22"/>
      <c r="QNO22"/>
      <c r="QNP22"/>
      <c r="QNQ22"/>
      <c r="QNR22"/>
      <c r="QNS22"/>
      <c r="QNT22"/>
      <c r="QNU22"/>
      <c r="QNV22"/>
      <c r="QNW22"/>
      <c r="QNX22"/>
      <c r="QNY22"/>
      <c r="QNZ22"/>
      <c r="QOA22"/>
      <c r="QOB22"/>
      <c r="QOC22"/>
      <c r="QOD22"/>
      <c r="QOE22"/>
      <c r="QOF22"/>
      <c r="QOG22"/>
      <c r="QOH22"/>
      <c r="QOI22"/>
      <c r="QOJ22"/>
      <c r="QOK22"/>
      <c r="QOL22"/>
      <c r="QOM22"/>
      <c r="QON22"/>
      <c r="QOO22"/>
      <c r="QOP22"/>
      <c r="QOQ22"/>
      <c r="QOR22"/>
      <c r="QOS22"/>
      <c r="QOT22"/>
      <c r="QOU22"/>
      <c r="QOV22"/>
      <c r="QOW22"/>
      <c r="QOX22"/>
      <c r="QOY22"/>
      <c r="QOZ22"/>
      <c r="QPA22"/>
      <c r="QPB22"/>
      <c r="QPC22"/>
      <c r="QPD22"/>
      <c r="QPE22"/>
      <c r="QPF22"/>
      <c r="QPG22"/>
      <c r="QPH22"/>
      <c r="QPI22"/>
      <c r="QPJ22"/>
      <c r="QPK22"/>
      <c r="QPL22"/>
      <c r="QPM22"/>
      <c r="QPN22"/>
      <c r="QPO22"/>
      <c r="QPP22"/>
      <c r="QPQ22"/>
      <c r="QPR22"/>
      <c r="QPS22"/>
      <c r="QPT22"/>
      <c r="QPU22"/>
      <c r="QPV22"/>
      <c r="QPW22"/>
      <c r="QPX22"/>
      <c r="QPY22"/>
      <c r="QPZ22"/>
      <c r="QQA22"/>
      <c r="QQB22"/>
      <c r="QQC22"/>
      <c r="QQD22"/>
      <c r="QQE22"/>
      <c r="QQF22"/>
      <c r="QQG22"/>
      <c r="QQH22"/>
      <c r="QQI22"/>
      <c r="QQJ22"/>
      <c r="QQK22"/>
      <c r="QQL22"/>
      <c r="QQM22"/>
      <c r="QQN22"/>
      <c r="QQO22"/>
      <c r="QQP22"/>
      <c r="QQQ22"/>
      <c r="QQR22"/>
      <c r="QQS22"/>
      <c r="QQT22"/>
      <c r="QQU22"/>
      <c r="QQV22"/>
      <c r="QQW22"/>
      <c r="QQX22"/>
      <c r="QQY22"/>
      <c r="QQZ22"/>
      <c r="QRA22"/>
      <c r="QRB22"/>
      <c r="QRC22"/>
      <c r="QRD22"/>
      <c r="QRE22"/>
      <c r="QRF22"/>
      <c r="QRG22"/>
      <c r="QRH22"/>
      <c r="QRI22"/>
      <c r="QRJ22"/>
      <c r="QRK22"/>
      <c r="QRL22"/>
      <c r="QRM22"/>
      <c r="QRN22"/>
      <c r="QRO22"/>
      <c r="QRP22"/>
      <c r="QRQ22"/>
      <c r="QRR22"/>
      <c r="QRS22"/>
      <c r="QRT22"/>
      <c r="QRU22"/>
      <c r="QRV22"/>
      <c r="QRW22"/>
      <c r="QRX22"/>
      <c r="QRY22"/>
      <c r="QRZ22"/>
      <c r="QSA22"/>
      <c r="QSB22"/>
      <c r="QSC22"/>
      <c r="QSD22"/>
      <c r="QSE22"/>
      <c r="QSF22"/>
      <c r="QSG22"/>
      <c r="QSH22"/>
      <c r="QSI22"/>
      <c r="QSJ22"/>
      <c r="QSK22"/>
      <c r="QSL22"/>
      <c r="QSM22"/>
      <c r="QSN22"/>
      <c r="QSO22"/>
      <c r="QSP22"/>
      <c r="QSQ22"/>
      <c r="QSR22"/>
      <c r="QSS22"/>
      <c r="QST22"/>
      <c r="QSU22"/>
      <c r="QSV22"/>
      <c r="QSW22"/>
      <c r="QSX22"/>
      <c r="QSY22"/>
      <c r="QSZ22"/>
      <c r="QTA22"/>
      <c r="QTB22"/>
      <c r="QTC22"/>
      <c r="QTD22"/>
      <c r="QTE22"/>
      <c r="QTF22"/>
      <c r="QTG22"/>
      <c r="QTH22"/>
      <c r="QTI22"/>
      <c r="QTJ22"/>
      <c r="QTK22"/>
      <c r="QTL22"/>
      <c r="QTM22"/>
      <c r="QTN22"/>
      <c r="QTO22"/>
      <c r="QTP22"/>
      <c r="QTQ22"/>
      <c r="QTR22"/>
      <c r="QTS22"/>
      <c r="QTT22"/>
      <c r="QTU22"/>
      <c r="QTV22"/>
      <c r="QTW22"/>
      <c r="QTX22"/>
      <c r="QTY22"/>
      <c r="QTZ22"/>
      <c r="QUA22"/>
      <c r="QUB22"/>
      <c r="QUC22"/>
      <c r="QUD22"/>
      <c r="QUE22"/>
      <c r="QUF22"/>
      <c r="QUG22"/>
      <c r="QUH22"/>
      <c r="QUI22"/>
      <c r="QUJ22"/>
      <c r="QUK22"/>
      <c r="QUL22"/>
      <c r="QUM22"/>
      <c r="QUN22"/>
      <c r="QUO22"/>
      <c r="QUP22"/>
      <c r="QUQ22"/>
      <c r="QUR22"/>
      <c r="QUS22"/>
      <c r="QUT22"/>
      <c r="QUU22"/>
      <c r="QUV22"/>
      <c r="QUW22"/>
      <c r="QUX22"/>
      <c r="QUY22"/>
      <c r="QUZ22"/>
      <c r="QVA22"/>
      <c r="QVB22"/>
      <c r="QVC22"/>
      <c r="QVD22"/>
      <c r="QVE22"/>
      <c r="QVF22"/>
      <c r="QVG22"/>
      <c r="QVH22"/>
      <c r="QVI22"/>
      <c r="QVJ22"/>
      <c r="QVK22"/>
      <c r="QVL22"/>
      <c r="QVM22"/>
      <c r="QVN22"/>
      <c r="QVO22"/>
      <c r="QVP22"/>
      <c r="QVQ22"/>
      <c r="QVR22"/>
      <c r="QVS22"/>
      <c r="QVT22"/>
      <c r="QVU22"/>
      <c r="QVV22"/>
      <c r="QVW22"/>
      <c r="QVX22"/>
      <c r="QVY22"/>
      <c r="QVZ22"/>
      <c r="QWA22"/>
      <c r="QWB22"/>
      <c r="QWC22"/>
      <c r="QWD22"/>
      <c r="QWE22"/>
      <c r="QWF22"/>
      <c r="QWG22"/>
      <c r="QWH22"/>
      <c r="QWI22"/>
      <c r="QWJ22"/>
      <c r="QWK22"/>
      <c r="QWL22"/>
      <c r="QWM22"/>
      <c r="QWN22"/>
      <c r="QWO22"/>
      <c r="QWP22"/>
      <c r="QWQ22"/>
      <c r="QWR22"/>
      <c r="QWS22"/>
      <c r="QWT22"/>
      <c r="QWU22"/>
      <c r="QWV22"/>
      <c r="QWW22"/>
      <c r="QWX22"/>
      <c r="QWY22"/>
      <c r="QWZ22"/>
      <c r="QXA22"/>
      <c r="QXB22"/>
      <c r="QXC22"/>
      <c r="QXD22"/>
      <c r="QXE22"/>
      <c r="QXF22"/>
      <c r="QXG22"/>
      <c r="QXH22"/>
      <c r="QXI22"/>
      <c r="QXJ22"/>
      <c r="QXK22"/>
      <c r="QXL22"/>
      <c r="QXM22"/>
      <c r="QXN22"/>
      <c r="QXO22"/>
      <c r="QXP22"/>
      <c r="QXQ22"/>
      <c r="QXR22"/>
      <c r="QXS22"/>
      <c r="QXT22"/>
      <c r="QXU22"/>
      <c r="QXV22"/>
      <c r="QXW22"/>
      <c r="QXX22"/>
      <c r="QXY22"/>
      <c r="QXZ22"/>
      <c r="QYA22"/>
      <c r="QYB22"/>
      <c r="QYC22"/>
      <c r="QYD22"/>
      <c r="QYE22"/>
      <c r="QYF22"/>
      <c r="QYG22"/>
      <c r="QYH22"/>
      <c r="QYI22"/>
      <c r="QYJ22"/>
      <c r="QYK22"/>
      <c r="QYL22"/>
      <c r="QYM22"/>
      <c r="QYN22"/>
      <c r="QYO22"/>
      <c r="QYP22"/>
      <c r="QYQ22"/>
      <c r="QYR22"/>
      <c r="QYS22"/>
      <c r="QYT22"/>
      <c r="QYU22"/>
      <c r="QYV22"/>
      <c r="QYW22"/>
      <c r="QYX22"/>
      <c r="QYY22"/>
      <c r="QYZ22"/>
      <c r="QZA22"/>
      <c r="QZB22"/>
      <c r="QZC22"/>
      <c r="QZD22"/>
      <c r="QZE22"/>
      <c r="QZF22"/>
      <c r="QZG22"/>
      <c r="QZH22"/>
      <c r="QZI22"/>
      <c r="QZJ22"/>
      <c r="QZK22"/>
      <c r="QZL22"/>
      <c r="QZM22"/>
      <c r="QZN22"/>
      <c r="QZO22"/>
      <c r="QZP22"/>
      <c r="QZQ22"/>
      <c r="QZR22"/>
      <c r="QZS22"/>
      <c r="QZT22"/>
      <c r="QZU22"/>
      <c r="QZV22"/>
      <c r="QZW22"/>
      <c r="QZX22"/>
      <c r="QZY22"/>
      <c r="QZZ22"/>
      <c r="RAA22"/>
      <c r="RAB22"/>
      <c r="RAC22"/>
      <c r="RAD22"/>
      <c r="RAE22"/>
      <c r="RAF22"/>
      <c r="RAG22"/>
      <c r="RAH22"/>
      <c r="RAI22"/>
      <c r="RAJ22"/>
      <c r="RAK22"/>
      <c r="RAL22"/>
      <c r="RAM22"/>
      <c r="RAN22"/>
      <c r="RAO22"/>
      <c r="RAP22"/>
      <c r="RAQ22"/>
      <c r="RAR22"/>
      <c r="RAS22"/>
      <c r="RAT22"/>
      <c r="RAU22"/>
      <c r="RAV22"/>
      <c r="RAW22"/>
      <c r="RAX22"/>
      <c r="RAY22"/>
      <c r="RAZ22"/>
      <c r="RBA22"/>
      <c r="RBB22"/>
      <c r="RBC22"/>
      <c r="RBD22"/>
      <c r="RBE22"/>
      <c r="RBF22"/>
      <c r="RBG22"/>
      <c r="RBH22"/>
      <c r="RBI22"/>
      <c r="RBJ22"/>
      <c r="RBK22"/>
      <c r="RBL22"/>
      <c r="RBM22"/>
      <c r="RBN22"/>
      <c r="RBO22"/>
      <c r="RBP22"/>
      <c r="RBQ22"/>
      <c r="RBR22"/>
      <c r="RBS22"/>
      <c r="RBT22"/>
      <c r="RBU22"/>
      <c r="RBV22"/>
      <c r="RBW22"/>
      <c r="RBX22"/>
      <c r="RBY22"/>
      <c r="RBZ22"/>
      <c r="RCA22"/>
      <c r="RCB22"/>
      <c r="RCC22"/>
      <c r="RCD22"/>
      <c r="RCE22"/>
      <c r="RCF22"/>
      <c r="RCG22"/>
      <c r="RCH22"/>
      <c r="RCI22"/>
      <c r="RCJ22"/>
      <c r="RCK22"/>
      <c r="RCL22"/>
      <c r="RCM22"/>
      <c r="RCN22"/>
      <c r="RCO22"/>
      <c r="RCP22"/>
      <c r="RCQ22"/>
      <c r="RCR22"/>
      <c r="RCS22"/>
      <c r="RCT22"/>
      <c r="RCU22"/>
      <c r="RCV22"/>
      <c r="RCW22"/>
      <c r="RCX22"/>
      <c r="RCY22"/>
      <c r="RCZ22"/>
      <c r="RDA22"/>
      <c r="RDB22"/>
      <c r="RDC22"/>
      <c r="RDD22"/>
      <c r="RDE22"/>
      <c r="RDF22"/>
      <c r="RDG22"/>
      <c r="RDH22"/>
      <c r="RDI22"/>
      <c r="RDJ22"/>
      <c r="RDK22"/>
      <c r="RDL22"/>
      <c r="RDM22"/>
      <c r="RDN22"/>
      <c r="RDO22"/>
      <c r="RDP22"/>
      <c r="RDQ22"/>
      <c r="RDR22"/>
      <c r="RDS22"/>
      <c r="RDT22"/>
      <c r="RDU22"/>
      <c r="RDV22"/>
      <c r="RDW22"/>
      <c r="RDX22"/>
      <c r="RDY22"/>
      <c r="RDZ22"/>
      <c r="REA22"/>
      <c r="REB22"/>
      <c r="REC22"/>
      <c r="RED22"/>
      <c r="REE22"/>
      <c r="REF22"/>
      <c r="REG22"/>
      <c r="REH22"/>
      <c r="REI22"/>
      <c r="REJ22"/>
      <c r="REK22"/>
      <c r="REL22"/>
      <c r="REM22"/>
      <c r="REN22"/>
      <c r="REO22"/>
      <c r="REP22"/>
      <c r="REQ22"/>
      <c r="RER22"/>
      <c r="RES22"/>
      <c r="RET22"/>
      <c r="REU22"/>
      <c r="REV22"/>
      <c r="REW22"/>
      <c r="REX22"/>
      <c r="REY22"/>
      <c r="REZ22"/>
      <c r="RFA22"/>
      <c r="RFB22"/>
      <c r="RFC22"/>
      <c r="RFD22"/>
      <c r="RFE22"/>
      <c r="RFF22"/>
      <c r="RFG22"/>
      <c r="RFH22"/>
      <c r="RFI22"/>
      <c r="RFJ22"/>
      <c r="RFK22"/>
      <c r="RFL22"/>
      <c r="RFM22"/>
      <c r="RFN22"/>
      <c r="RFO22"/>
      <c r="RFP22"/>
      <c r="RFQ22"/>
      <c r="RFR22"/>
      <c r="RFS22"/>
      <c r="RFT22"/>
      <c r="RFU22"/>
      <c r="RFV22"/>
      <c r="RFW22"/>
      <c r="RFX22"/>
      <c r="RFY22"/>
      <c r="RFZ22"/>
      <c r="RGA22"/>
      <c r="RGB22"/>
      <c r="RGC22"/>
      <c r="RGD22"/>
      <c r="RGE22"/>
      <c r="RGF22"/>
      <c r="RGG22"/>
      <c r="RGH22"/>
      <c r="RGI22"/>
      <c r="RGJ22"/>
      <c r="RGK22"/>
      <c r="RGL22"/>
      <c r="RGM22"/>
      <c r="RGN22"/>
      <c r="RGO22"/>
      <c r="RGP22"/>
      <c r="RGQ22"/>
      <c r="RGR22"/>
      <c r="RGS22"/>
      <c r="RGT22"/>
      <c r="RGU22"/>
      <c r="RGV22"/>
      <c r="RGW22"/>
      <c r="RGX22"/>
      <c r="RGY22"/>
      <c r="RGZ22"/>
      <c r="RHA22"/>
      <c r="RHB22"/>
      <c r="RHC22"/>
      <c r="RHD22"/>
      <c r="RHE22"/>
      <c r="RHF22"/>
      <c r="RHG22"/>
      <c r="RHH22"/>
      <c r="RHI22"/>
      <c r="RHJ22"/>
      <c r="RHK22"/>
      <c r="RHL22"/>
      <c r="RHM22"/>
      <c r="RHN22"/>
      <c r="RHO22"/>
      <c r="RHP22"/>
      <c r="RHQ22"/>
      <c r="RHR22"/>
      <c r="RHS22"/>
      <c r="RHT22"/>
      <c r="RHU22"/>
      <c r="RHV22"/>
      <c r="RHW22"/>
      <c r="RHX22"/>
      <c r="RHY22"/>
      <c r="RHZ22"/>
      <c r="RIA22"/>
      <c r="RIB22"/>
      <c r="RIC22"/>
      <c r="RID22"/>
      <c r="RIE22"/>
      <c r="RIF22"/>
      <c r="RIG22"/>
      <c r="RIH22"/>
      <c r="RII22"/>
      <c r="RIJ22"/>
      <c r="RIK22"/>
      <c r="RIL22"/>
      <c r="RIM22"/>
      <c r="RIN22"/>
      <c r="RIO22"/>
      <c r="RIP22"/>
      <c r="RIQ22"/>
      <c r="RIR22"/>
      <c r="RIS22"/>
      <c r="RIT22"/>
      <c r="RIU22"/>
      <c r="RIV22"/>
      <c r="RIW22"/>
      <c r="RIX22"/>
      <c r="RIY22"/>
      <c r="RIZ22"/>
      <c r="RJA22"/>
      <c r="RJB22"/>
      <c r="RJC22"/>
      <c r="RJD22"/>
      <c r="RJE22"/>
      <c r="RJF22"/>
      <c r="RJG22"/>
      <c r="RJH22"/>
      <c r="RJI22"/>
      <c r="RJJ22"/>
      <c r="RJK22"/>
      <c r="RJL22"/>
      <c r="RJM22"/>
      <c r="RJN22"/>
      <c r="RJO22"/>
      <c r="RJP22"/>
      <c r="RJQ22"/>
      <c r="RJR22"/>
      <c r="RJS22"/>
      <c r="RJT22"/>
      <c r="RJU22"/>
      <c r="RJV22"/>
      <c r="RJW22"/>
      <c r="RJX22"/>
      <c r="RJY22"/>
      <c r="RJZ22"/>
      <c r="RKA22"/>
      <c r="RKB22"/>
      <c r="RKC22"/>
      <c r="RKD22"/>
      <c r="RKE22"/>
      <c r="RKF22"/>
      <c r="RKG22"/>
      <c r="RKH22"/>
      <c r="RKI22"/>
      <c r="RKJ22"/>
      <c r="RKK22"/>
      <c r="RKL22"/>
      <c r="RKM22"/>
      <c r="RKN22"/>
      <c r="RKO22"/>
      <c r="RKP22"/>
      <c r="RKQ22"/>
      <c r="RKR22"/>
      <c r="RKS22"/>
      <c r="RKT22"/>
      <c r="RKU22"/>
      <c r="RKV22"/>
      <c r="RKW22"/>
      <c r="RKX22"/>
      <c r="RKY22"/>
      <c r="RKZ22"/>
      <c r="RLA22"/>
      <c r="RLB22"/>
      <c r="RLC22"/>
      <c r="RLD22"/>
      <c r="RLE22"/>
      <c r="RLF22"/>
      <c r="RLG22"/>
      <c r="RLH22"/>
      <c r="RLI22"/>
      <c r="RLJ22"/>
      <c r="RLK22"/>
      <c r="RLL22"/>
      <c r="RLM22"/>
      <c r="RLN22"/>
      <c r="RLO22"/>
      <c r="RLP22"/>
      <c r="RLQ22"/>
      <c r="RLR22"/>
      <c r="RLS22"/>
      <c r="RLT22"/>
      <c r="RLU22"/>
      <c r="RLV22"/>
      <c r="RLW22"/>
      <c r="RLX22"/>
      <c r="RLY22"/>
      <c r="RLZ22"/>
      <c r="RMA22"/>
      <c r="RMB22"/>
      <c r="RMC22"/>
      <c r="RMD22"/>
      <c r="RME22"/>
      <c r="RMF22"/>
      <c r="RMG22"/>
      <c r="RMH22"/>
      <c r="RMI22"/>
      <c r="RMJ22"/>
      <c r="RMK22"/>
      <c r="RML22"/>
      <c r="RMM22"/>
      <c r="RMN22"/>
      <c r="RMO22"/>
      <c r="RMP22"/>
      <c r="RMQ22"/>
      <c r="RMR22"/>
      <c r="RMS22"/>
      <c r="RMT22"/>
      <c r="RMU22"/>
      <c r="RMV22"/>
      <c r="RMW22"/>
      <c r="RMX22"/>
      <c r="RMY22"/>
      <c r="RMZ22"/>
      <c r="RNA22"/>
      <c r="RNB22"/>
      <c r="RNC22"/>
      <c r="RND22"/>
      <c r="RNE22"/>
      <c r="RNF22"/>
      <c r="RNG22"/>
      <c r="RNH22"/>
      <c r="RNI22"/>
      <c r="RNJ22"/>
      <c r="RNK22"/>
      <c r="RNL22"/>
      <c r="RNM22"/>
      <c r="RNN22"/>
      <c r="RNO22"/>
      <c r="RNP22"/>
      <c r="RNQ22"/>
      <c r="RNR22"/>
      <c r="RNS22"/>
      <c r="RNT22"/>
      <c r="RNU22"/>
      <c r="RNV22"/>
      <c r="RNW22"/>
      <c r="RNX22"/>
      <c r="RNY22"/>
      <c r="RNZ22"/>
      <c r="ROA22"/>
      <c r="ROB22"/>
      <c r="ROC22"/>
      <c r="ROD22"/>
      <c r="ROE22"/>
      <c r="ROF22"/>
      <c r="ROG22"/>
      <c r="ROH22"/>
      <c r="ROI22"/>
      <c r="ROJ22"/>
      <c r="ROK22"/>
      <c r="ROL22"/>
      <c r="ROM22"/>
      <c r="RON22"/>
      <c r="ROO22"/>
      <c r="ROP22"/>
      <c r="ROQ22"/>
      <c r="ROR22"/>
      <c r="ROS22"/>
      <c r="ROT22"/>
      <c r="ROU22"/>
      <c r="ROV22"/>
      <c r="ROW22"/>
      <c r="ROX22"/>
      <c r="ROY22"/>
      <c r="ROZ22"/>
      <c r="RPA22"/>
      <c r="RPB22"/>
      <c r="RPC22"/>
      <c r="RPD22"/>
      <c r="RPE22"/>
      <c r="RPF22"/>
      <c r="RPG22"/>
      <c r="RPH22"/>
      <c r="RPI22"/>
      <c r="RPJ22"/>
      <c r="RPK22"/>
      <c r="RPL22"/>
      <c r="RPM22"/>
      <c r="RPN22"/>
      <c r="RPO22"/>
      <c r="RPP22"/>
      <c r="RPQ22"/>
      <c r="RPR22"/>
      <c r="RPS22"/>
      <c r="RPT22"/>
      <c r="RPU22"/>
      <c r="RPV22"/>
      <c r="RPW22"/>
      <c r="RPX22"/>
      <c r="RPY22"/>
      <c r="RPZ22"/>
      <c r="RQA22"/>
      <c r="RQB22"/>
      <c r="RQC22"/>
      <c r="RQD22"/>
      <c r="RQE22"/>
      <c r="RQF22"/>
      <c r="RQG22"/>
      <c r="RQH22"/>
      <c r="RQI22"/>
      <c r="RQJ22"/>
      <c r="RQK22"/>
      <c r="RQL22"/>
      <c r="RQM22"/>
      <c r="RQN22"/>
      <c r="RQO22"/>
      <c r="RQP22"/>
      <c r="RQQ22"/>
      <c r="RQR22"/>
      <c r="RQS22"/>
      <c r="RQT22"/>
      <c r="RQU22"/>
      <c r="RQV22"/>
      <c r="RQW22"/>
      <c r="RQX22"/>
      <c r="RQY22"/>
      <c r="RQZ22"/>
      <c r="RRA22"/>
      <c r="RRB22"/>
      <c r="RRC22"/>
      <c r="RRD22"/>
      <c r="RRE22"/>
      <c r="RRF22"/>
      <c r="RRG22"/>
      <c r="RRH22"/>
      <c r="RRI22"/>
      <c r="RRJ22"/>
      <c r="RRK22"/>
      <c r="RRL22"/>
      <c r="RRM22"/>
      <c r="RRN22"/>
      <c r="RRO22"/>
      <c r="RRP22"/>
      <c r="RRQ22"/>
      <c r="RRR22"/>
      <c r="RRS22"/>
      <c r="RRT22"/>
      <c r="RRU22"/>
      <c r="RRV22"/>
      <c r="RRW22"/>
      <c r="RRX22"/>
      <c r="RRY22"/>
      <c r="RRZ22"/>
      <c r="RSA22"/>
      <c r="RSB22"/>
      <c r="RSC22"/>
      <c r="RSD22"/>
      <c r="RSE22"/>
      <c r="RSF22"/>
      <c r="RSG22"/>
      <c r="RSH22"/>
      <c r="RSI22"/>
      <c r="RSJ22"/>
      <c r="RSK22"/>
      <c r="RSL22"/>
      <c r="RSM22"/>
      <c r="RSN22"/>
      <c r="RSO22"/>
      <c r="RSP22"/>
      <c r="RSQ22"/>
      <c r="RSR22"/>
      <c r="RSS22"/>
      <c r="RST22"/>
      <c r="RSU22"/>
      <c r="RSV22"/>
      <c r="RSW22"/>
      <c r="RSX22"/>
      <c r="RSY22"/>
      <c r="RSZ22"/>
      <c r="RTA22"/>
      <c r="RTB22"/>
      <c r="RTC22"/>
      <c r="RTD22"/>
      <c r="RTE22"/>
      <c r="RTF22"/>
      <c r="RTG22"/>
      <c r="RTH22"/>
      <c r="RTI22"/>
      <c r="RTJ22"/>
      <c r="RTK22"/>
      <c r="RTL22"/>
      <c r="RTM22"/>
      <c r="RTN22"/>
      <c r="RTO22"/>
      <c r="RTP22"/>
      <c r="RTQ22"/>
      <c r="RTR22"/>
      <c r="RTS22"/>
      <c r="RTT22"/>
      <c r="RTU22"/>
      <c r="RTV22"/>
      <c r="RTW22"/>
      <c r="RTX22"/>
      <c r="RTY22"/>
      <c r="RTZ22"/>
      <c r="RUA22"/>
      <c r="RUB22"/>
      <c r="RUC22"/>
      <c r="RUD22"/>
      <c r="RUE22"/>
      <c r="RUF22"/>
      <c r="RUG22"/>
      <c r="RUH22"/>
      <c r="RUI22"/>
      <c r="RUJ22"/>
      <c r="RUK22"/>
      <c r="RUL22"/>
      <c r="RUM22"/>
      <c r="RUN22"/>
      <c r="RUO22"/>
      <c r="RUP22"/>
      <c r="RUQ22"/>
      <c r="RUR22"/>
      <c r="RUS22"/>
      <c r="RUT22"/>
      <c r="RUU22"/>
      <c r="RUV22"/>
      <c r="RUW22"/>
      <c r="RUX22"/>
      <c r="RUY22"/>
      <c r="RUZ22"/>
      <c r="RVA22"/>
      <c r="RVB22"/>
      <c r="RVC22"/>
      <c r="RVD22"/>
      <c r="RVE22"/>
      <c r="RVF22"/>
      <c r="RVG22"/>
      <c r="RVH22"/>
      <c r="RVI22"/>
      <c r="RVJ22"/>
      <c r="RVK22"/>
      <c r="RVL22"/>
      <c r="RVM22"/>
      <c r="RVN22"/>
      <c r="RVO22"/>
      <c r="RVP22"/>
      <c r="RVQ22"/>
      <c r="RVR22"/>
      <c r="RVS22"/>
      <c r="RVT22"/>
      <c r="RVU22"/>
      <c r="RVV22"/>
      <c r="RVW22"/>
      <c r="RVX22"/>
      <c r="RVY22"/>
      <c r="RVZ22"/>
      <c r="RWA22"/>
      <c r="RWB22"/>
      <c r="RWC22"/>
      <c r="RWD22"/>
      <c r="RWE22"/>
      <c r="RWF22"/>
      <c r="RWG22"/>
      <c r="RWH22"/>
      <c r="RWI22"/>
      <c r="RWJ22"/>
      <c r="RWK22"/>
      <c r="RWL22"/>
      <c r="RWM22"/>
      <c r="RWN22"/>
      <c r="RWO22"/>
      <c r="RWP22"/>
      <c r="RWQ22"/>
      <c r="RWR22"/>
      <c r="RWS22"/>
      <c r="RWT22"/>
      <c r="RWU22"/>
      <c r="RWV22"/>
      <c r="RWW22"/>
      <c r="RWX22"/>
      <c r="RWY22"/>
      <c r="RWZ22"/>
      <c r="RXA22"/>
      <c r="RXB22"/>
      <c r="RXC22"/>
      <c r="RXD22"/>
      <c r="RXE22"/>
      <c r="RXF22"/>
      <c r="RXG22"/>
      <c r="RXH22"/>
      <c r="RXI22"/>
      <c r="RXJ22"/>
      <c r="RXK22"/>
      <c r="RXL22"/>
      <c r="RXM22"/>
      <c r="RXN22"/>
      <c r="RXO22"/>
      <c r="RXP22"/>
      <c r="RXQ22"/>
      <c r="RXR22"/>
      <c r="RXS22"/>
      <c r="RXT22"/>
      <c r="RXU22"/>
      <c r="RXV22"/>
      <c r="RXW22"/>
      <c r="RXX22"/>
      <c r="RXY22"/>
      <c r="RXZ22"/>
      <c r="RYA22"/>
      <c r="RYB22"/>
      <c r="RYC22"/>
      <c r="RYD22"/>
      <c r="RYE22"/>
      <c r="RYF22"/>
      <c r="RYG22"/>
      <c r="RYH22"/>
      <c r="RYI22"/>
      <c r="RYJ22"/>
      <c r="RYK22"/>
      <c r="RYL22"/>
      <c r="RYM22"/>
      <c r="RYN22"/>
      <c r="RYO22"/>
      <c r="RYP22"/>
      <c r="RYQ22"/>
      <c r="RYR22"/>
      <c r="RYS22"/>
      <c r="RYT22"/>
      <c r="RYU22"/>
      <c r="RYV22"/>
      <c r="RYW22"/>
      <c r="RYX22"/>
      <c r="RYY22"/>
      <c r="RYZ22"/>
      <c r="RZA22"/>
      <c r="RZB22"/>
      <c r="RZC22"/>
      <c r="RZD22"/>
      <c r="RZE22"/>
      <c r="RZF22"/>
      <c r="RZG22"/>
      <c r="RZH22"/>
      <c r="RZI22"/>
      <c r="RZJ22"/>
      <c r="RZK22"/>
      <c r="RZL22"/>
      <c r="RZM22"/>
      <c r="RZN22"/>
      <c r="RZO22"/>
      <c r="RZP22"/>
      <c r="RZQ22"/>
      <c r="RZR22"/>
      <c r="RZS22"/>
      <c r="RZT22"/>
      <c r="RZU22"/>
      <c r="RZV22"/>
      <c r="RZW22"/>
      <c r="RZX22"/>
      <c r="RZY22"/>
      <c r="RZZ22"/>
      <c r="SAA22"/>
      <c r="SAB22"/>
      <c r="SAC22"/>
      <c r="SAD22"/>
      <c r="SAE22"/>
      <c r="SAF22"/>
      <c r="SAG22"/>
      <c r="SAH22"/>
      <c r="SAI22"/>
      <c r="SAJ22"/>
      <c r="SAK22"/>
      <c r="SAL22"/>
      <c r="SAM22"/>
      <c r="SAN22"/>
      <c r="SAO22"/>
      <c r="SAP22"/>
      <c r="SAQ22"/>
      <c r="SAR22"/>
      <c r="SAS22"/>
      <c r="SAT22"/>
      <c r="SAU22"/>
      <c r="SAV22"/>
      <c r="SAW22"/>
      <c r="SAX22"/>
      <c r="SAY22"/>
      <c r="SAZ22"/>
      <c r="SBA22"/>
      <c r="SBB22"/>
      <c r="SBC22"/>
      <c r="SBD22"/>
      <c r="SBE22"/>
      <c r="SBF22"/>
      <c r="SBG22"/>
      <c r="SBH22"/>
      <c r="SBI22"/>
      <c r="SBJ22"/>
      <c r="SBK22"/>
      <c r="SBL22"/>
      <c r="SBM22"/>
      <c r="SBN22"/>
      <c r="SBO22"/>
      <c r="SBP22"/>
      <c r="SBQ22"/>
      <c r="SBR22"/>
      <c r="SBS22"/>
      <c r="SBT22"/>
      <c r="SBU22"/>
      <c r="SBV22"/>
      <c r="SBW22"/>
      <c r="SBX22"/>
      <c r="SBY22"/>
      <c r="SBZ22"/>
      <c r="SCA22"/>
      <c r="SCB22"/>
      <c r="SCC22"/>
      <c r="SCD22"/>
      <c r="SCE22"/>
      <c r="SCF22"/>
      <c r="SCG22"/>
      <c r="SCH22"/>
      <c r="SCI22"/>
      <c r="SCJ22"/>
      <c r="SCK22"/>
      <c r="SCL22"/>
      <c r="SCM22"/>
      <c r="SCN22"/>
      <c r="SCO22"/>
      <c r="SCP22"/>
      <c r="SCQ22"/>
      <c r="SCR22"/>
      <c r="SCS22"/>
      <c r="SCT22"/>
      <c r="SCU22"/>
      <c r="SCV22"/>
      <c r="SCW22"/>
      <c r="SCX22"/>
      <c r="SCY22"/>
      <c r="SCZ22"/>
      <c r="SDA22"/>
      <c r="SDB22"/>
      <c r="SDC22"/>
      <c r="SDD22"/>
      <c r="SDE22"/>
      <c r="SDF22"/>
      <c r="SDG22"/>
      <c r="SDH22"/>
      <c r="SDI22"/>
      <c r="SDJ22"/>
      <c r="SDK22"/>
      <c r="SDL22"/>
      <c r="SDM22"/>
      <c r="SDN22"/>
      <c r="SDO22"/>
      <c r="SDP22"/>
      <c r="SDQ22"/>
      <c r="SDR22"/>
      <c r="SDS22"/>
      <c r="SDT22"/>
      <c r="SDU22"/>
      <c r="SDV22"/>
      <c r="SDW22"/>
      <c r="SDX22"/>
      <c r="SDY22"/>
      <c r="SDZ22"/>
      <c r="SEA22"/>
      <c r="SEB22"/>
      <c r="SEC22"/>
      <c r="SED22"/>
      <c r="SEE22"/>
      <c r="SEF22"/>
      <c r="SEG22"/>
      <c r="SEH22"/>
      <c r="SEI22"/>
      <c r="SEJ22"/>
      <c r="SEK22"/>
      <c r="SEL22"/>
      <c r="SEM22"/>
      <c r="SEN22"/>
      <c r="SEO22"/>
      <c r="SEP22"/>
      <c r="SEQ22"/>
      <c r="SER22"/>
      <c r="SES22"/>
      <c r="SET22"/>
      <c r="SEU22"/>
      <c r="SEV22"/>
      <c r="SEW22"/>
      <c r="SEX22"/>
      <c r="SEY22"/>
      <c r="SEZ22"/>
      <c r="SFA22"/>
      <c r="SFB22"/>
      <c r="SFC22"/>
      <c r="SFD22"/>
      <c r="SFE22"/>
      <c r="SFF22"/>
      <c r="SFG22"/>
      <c r="SFH22"/>
      <c r="SFI22"/>
      <c r="SFJ22"/>
      <c r="SFK22"/>
      <c r="SFL22"/>
      <c r="SFM22"/>
      <c r="SFN22"/>
      <c r="SFO22"/>
      <c r="SFP22"/>
      <c r="SFQ22"/>
      <c r="SFR22"/>
      <c r="SFS22"/>
      <c r="SFT22"/>
      <c r="SFU22"/>
      <c r="SFV22"/>
      <c r="SFW22"/>
      <c r="SFX22"/>
      <c r="SFY22"/>
      <c r="SFZ22"/>
      <c r="SGA22"/>
      <c r="SGB22"/>
      <c r="SGC22"/>
      <c r="SGD22"/>
      <c r="SGE22"/>
      <c r="SGF22"/>
      <c r="SGG22"/>
      <c r="SGH22"/>
      <c r="SGI22"/>
      <c r="SGJ22"/>
      <c r="SGK22"/>
      <c r="SGL22"/>
      <c r="SGM22"/>
      <c r="SGN22"/>
      <c r="SGO22"/>
      <c r="SGP22"/>
      <c r="SGQ22"/>
      <c r="SGR22"/>
      <c r="SGS22"/>
      <c r="SGT22"/>
      <c r="SGU22"/>
      <c r="SGV22"/>
      <c r="SGW22"/>
      <c r="SGX22"/>
      <c r="SGY22"/>
      <c r="SGZ22"/>
      <c r="SHA22"/>
      <c r="SHB22"/>
      <c r="SHC22"/>
      <c r="SHD22"/>
      <c r="SHE22"/>
      <c r="SHF22"/>
      <c r="SHG22"/>
      <c r="SHH22"/>
      <c r="SHI22"/>
      <c r="SHJ22"/>
      <c r="SHK22"/>
      <c r="SHL22"/>
      <c r="SHM22"/>
      <c r="SHN22"/>
      <c r="SHO22"/>
      <c r="SHP22"/>
      <c r="SHQ22"/>
      <c r="SHR22"/>
      <c r="SHS22"/>
      <c r="SHT22"/>
      <c r="SHU22"/>
      <c r="SHV22"/>
      <c r="SHW22"/>
      <c r="SHX22"/>
      <c r="SHY22"/>
      <c r="SHZ22"/>
      <c r="SIA22"/>
      <c r="SIB22"/>
      <c r="SIC22"/>
      <c r="SID22"/>
      <c r="SIE22"/>
      <c r="SIF22"/>
      <c r="SIG22"/>
      <c r="SIH22"/>
      <c r="SII22"/>
      <c r="SIJ22"/>
      <c r="SIK22"/>
      <c r="SIL22"/>
      <c r="SIM22"/>
      <c r="SIN22"/>
      <c r="SIO22"/>
      <c r="SIP22"/>
      <c r="SIQ22"/>
      <c r="SIR22"/>
      <c r="SIS22"/>
      <c r="SIT22"/>
      <c r="SIU22"/>
      <c r="SIV22"/>
      <c r="SIW22"/>
      <c r="SIX22"/>
      <c r="SIY22"/>
      <c r="SIZ22"/>
      <c r="SJA22"/>
      <c r="SJB22"/>
      <c r="SJC22"/>
      <c r="SJD22"/>
      <c r="SJE22"/>
      <c r="SJF22"/>
      <c r="SJG22"/>
      <c r="SJH22"/>
      <c r="SJI22"/>
      <c r="SJJ22"/>
      <c r="SJK22"/>
      <c r="SJL22"/>
      <c r="SJM22"/>
      <c r="SJN22"/>
      <c r="SJO22"/>
      <c r="SJP22"/>
      <c r="SJQ22"/>
      <c r="SJR22"/>
      <c r="SJS22"/>
      <c r="SJT22"/>
      <c r="SJU22"/>
      <c r="SJV22"/>
      <c r="SJW22"/>
      <c r="SJX22"/>
      <c r="SJY22"/>
      <c r="SJZ22"/>
      <c r="SKA22"/>
      <c r="SKB22"/>
      <c r="SKC22"/>
      <c r="SKD22"/>
      <c r="SKE22"/>
      <c r="SKF22"/>
      <c r="SKG22"/>
      <c r="SKH22"/>
      <c r="SKI22"/>
      <c r="SKJ22"/>
      <c r="SKK22"/>
      <c r="SKL22"/>
      <c r="SKM22"/>
      <c r="SKN22"/>
      <c r="SKO22"/>
      <c r="SKP22"/>
      <c r="SKQ22"/>
      <c r="SKR22"/>
      <c r="SKS22"/>
      <c r="SKT22"/>
      <c r="SKU22"/>
      <c r="SKV22"/>
      <c r="SKW22"/>
      <c r="SKX22"/>
      <c r="SKY22"/>
      <c r="SKZ22"/>
      <c r="SLA22"/>
      <c r="SLB22"/>
      <c r="SLC22"/>
      <c r="SLD22"/>
      <c r="SLE22"/>
      <c r="SLF22"/>
      <c r="SLG22"/>
      <c r="SLH22"/>
      <c r="SLI22"/>
      <c r="SLJ22"/>
      <c r="SLK22"/>
      <c r="SLL22"/>
      <c r="SLM22"/>
      <c r="SLN22"/>
      <c r="SLO22"/>
      <c r="SLP22"/>
      <c r="SLQ22"/>
      <c r="SLR22"/>
      <c r="SLS22"/>
      <c r="SLT22"/>
      <c r="SLU22"/>
      <c r="SLV22"/>
      <c r="SLW22"/>
      <c r="SLX22"/>
      <c r="SLY22"/>
      <c r="SLZ22"/>
      <c r="SMA22"/>
      <c r="SMB22"/>
      <c r="SMC22"/>
      <c r="SMD22"/>
      <c r="SME22"/>
      <c r="SMF22"/>
      <c r="SMG22"/>
      <c r="SMH22"/>
      <c r="SMI22"/>
      <c r="SMJ22"/>
      <c r="SMK22"/>
      <c r="SML22"/>
      <c r="SMM22"/>
      <c r="SMN22"/>
      <c r="SMO22"/>
      <c r="SMP22"/>
      <c r="SMQ22"/>
      <c r="SMR22"/>
      <c r="SMS22"/>
      <c r="SMT22"/>
      <c r="SMU22"/>
      <c r="SMV22"/>
      <c r="SMW22"/>
      <c r="SMX22"/>
      <c r="SMY22"/>
      <c r="SMZ22"/>
      <c r="SNA22"/>
      <c r="SNB22"/>
      <c r="SNC22"/>
      <c r="SND22"/>
      <c r="SNE22"/>
      <c r="SNF22"/>
      <c r="SNG22"/>
      <c r="SNH22"/>
      <c r="SNI22"/>
      <c r="SNJ22"/>
      <c r="SNK22"/>
      <c r="SNL22"/>
      <c r="SNM22"/>
      <c r="SNN22"/>
      <c r="SNO22"/>
      <c r="SNP22"/>
      <c r="SNQ22"/>
      <c r="SNR22"/>
      <c r="SNS22"/>
      <c r="SNT22"/>
      <c r="SNU22"/>
      <c r="SNV22"/>
      <c r="SNW22"/>
      <c r="SNX22"/>
      <c r="SNY22"/>
      <c r="SNZ22"/>
      <c r="SOA22"/>
      <c r="SOB22"/>
      <c r="SOC22"/>
      <c r="SOD22"/>
      <c r="SOE22"/>
      <c r="SOF22"/>
      <c r="SOG22"/>
      <c r="SOH22"/>
      <c r="SOI22"/>
      <c r="SOJ22"/>
      <c r="SOK22"/>
      <c r="SOL22"/>
      <c r="SOM22"/>
      <c r="SON22"/>
      <c r="SOO22"/>
      <c r="SOP22"/>
      <c r="SOQ22"/>
      <c r="SOR22"/>
      <c r="SOS22"/>
      <c r="SOT22"/>
      <c r="SOU22"/>
      <c r="SOV22"/>
      <c r="SOW22"/>
      <c r="SOX22"/>
      <c r="SOY22"/>
      <c r="SOZ22"/>
      <c r="SPA22"/>
      <c r="SPB22"/>
      <c r="SPC22"/>
      <c r="SPD22"/>
      <c r="SPE22"/>
      <c r="SPF22"/>
      <c r="SPG22"/>
      <c r="SPH22"/>
      <c r="SPI22"/>
      <c r="SPJ22"/>
      <c r="SPK22"/>
      <c r="SPL22"/>
      <c r="SPM22"/>
      <c r="SPN22"/>
      <c r="SPO22"/>
      <c r="SPP22"/>
      <c r="SPQ22"/>
      <c r="SPR22"/>
      <c r="SPS22"/>
      <c r="SPT22"/>
      <c r="SPU22"/>
      <c r="SPV22"/>
      <c r="SPW22"/>
      <c r="SPX22"/>
      <c r="SPY22"/>
      <c r="SPZ22"/>
      <c r="SQA22"/>
      <c r="SQB22"/>
      <c r="SQC22"/>
      <c r="SQD22"/>
      <c r="SQE22"/>
      <c r="SQF22"/>
      <c r="SQG22"/>
      <c r="SQH22"/>
      <c r="SQI22"/>
      <c r="SQJ22"/>
      <c r="SQK22"/>
      <c r="SQL22"/>
      <c r="SQM22"/>
      <c r="SQN22"/>
      <c r="SQO22"/>
      <c r="SQP22"/>
      <c r="SQQ22"/>
      <c r="SQR22"/>
      <c r="SQS22"/>
      <c r="SQT22"/>
      <c r="SQU22"/>
      <c r="SQV22"/>
      <c r="SQW22"/>
      <c r="SQX22"/>
      <c r="SQY22"/>
      <c r="SQZ22"/>
      <c r="SRA22"/>
      <c r="SRB22"/>
      <c r="SRC22"/>
      <c r="SRD22"/>
      <c r="SRE22"/>
      <c r="SRF22"/>
      <c r="SRG22"/>
      <c r="SRH22"/>
      <c r="SRI22"/>
      <c r="SRJ22"/>
      <c r="SRK22"/>
      <c r="SRL22"/>
      <c r="SRM22"/>
      <c r="SRN22"/>
      <c r="SRO22"/>
      <c r="SRP22"/>
      <c r="SRQ22"/>
      <c r="SRR22"/>
      <c r="SRS22"/>
      <c r="SRT22"/>
      <c r="SRU22"/>
      <c r="SRV22"/>
      <c r="SRW22"/>
      <c r="SRX22"/>
      <c r="SRY22"/>
      <c r="SRZ22"/>
      <c r="SSA22"/>
      <c r="SSB22"/>
      <c r="SSC22"/>
      <c r="SSD22"/>
      <c r="SSE22"/>
      <c r="SSF22"/>
      <c r="SSG22"/>
      <c r="SSH22"/>
      <c r="SSI22"/>
      <c r="SSJ22"/>
      <c r="SSK22"/>
      <c r="SSL22"/>
      <c r="SSM22"/>
      <c r="SSN22"/>
      <c r="SSO22"/>
      <c r="SSP22"/>
      <c r="SSQ22"/>
      <c r="SSR22"/>
      <c r="SSS22"/>
      <c r="SST22"/>
      <c r="SSU22"/>
      <c r="SSV22"/>
      <c r="SSW22"/>
      <c r="SSX22"/>
      <c r="SSY22"/>
      <c r="SSZ22"/>
      <c r="STA22"/>
      <c r="STB22"/>
      <c r="STC22"/>
      <c r="STD22"/>
      <c r="STE22"/>
      <c r="STF22"/>
      <c r="STG22"/>
      <c r="STH22"/>
      <c r="STI22"/>
      <c r="STJ22"/>
      <c r="STK22"/>
      <c r="STL22"/>
      <c r="STM22"/>
      <c r="STN22"/>
      <c r="STO22"/>
      <c r="STP22"/>
      <c r="STQ22"/>
      <c r="STR22"/>
      <c r="STS22"/>
      <c r="STT22"/>
      <c r="STU22"/>
      <c r="STV22"/>
      <c r="STW22"/>
      <c r="STX22"/>
      <c r="STY22"/>
      <c r="STZ22"/>
      <c r="SUA22"/>
      <c r="SUB22"/>
      <c r="SUC22"/>
      <c r="SUD22"/>
      <c r="SUE22"/>
      <c r="SUF22"/>
      <c r="SUG22"/>
      <c r="SUH22"/>
      <c r="SUI22"/>
      <c r="SUJ22"/>
      <c r="SUK22"/>
      <c r="SUL22"/>
      <c r="SUM22"/>
      <c r="SUN22"/>
      <c r="SUO22"/>
      <c r="SUP22"/>
      <c r="SUQ22"/>
      <c r="SUR22"/>
      <c r="SUS22"/>
      <c r="SUT22"/>
      <c r="SUU22"/>
      <c r="SUV22"/>
      <c r="SUW22"/>
      <c r="SUX22"/>
      <c r="SUY22"/>
      <c r="SUZ22"/>
      <c r="SVA22"/>
      <c r="SVB22"/>
      <c r="SVC22"/>
      <c r="SVD22"/>
      <c r="SVE22"/>
      <c r="SVF22"/>
      <c r="SVG22"/>
      <c r="SVH22"/>
      <c r="SVI22"/>
      <c r="SVJ22"/>
      <c r="SVK22"/>
      <c r="SVL22"/>
      <c r="SVM22"/>
      <c r="SVN22"/>
      <c r="SVO22"/>
      <c r="SVP22"/>
      <c r="SVQ22"/>
      <c r="SVR22"/>
      <c r="SVS22"/>
      <c r="SVT22"/>
      <c r="SVU22"/>
      <c r="SVV22"/>
      <c r="SVW22"/>
      <c r="SVX22"/>
      <c r="SVY22"/>
      <c r="SVZ22"/>
      <c r="SWA22"/>
      <c r="SWB22"/>
      <c r="SWC22"/>
      <c r="SWD22"/>
      <c r="SWE22"/>
      <c r="SWF22"/>
      <c r="SWG22"/>
      <c r="SWH22"/>
      <c r="SWI22"/>
      <c r="SWJ22"/>
      <c r="SWK22"/>
      <c r="SWL22"/>
      <c r="SWM22"/>
      <c r="SWN22"/>
      <c r="SWO22"/>
      <c r="SWP22"/>
      <c r="SWQ22"/>
      <c r="SWR22"/>
      <c r="SWS22"/>
      <c r="SWT22"/>
      <c r="SWU22"/>
      <c r="SWV22"/>
      <c r="SWW22"/>
      <c r="SWX22"/>
      <c r="SWY22"/>
      <c r="SWZ22"/>
      <c r="SXA22"/>
      <c r="SXB22"/>
      <c r="SXC22"/>
      <c r="SXD22"/>
      <c r="SXE22"/>
      <c r="SXF22"/>
      <c r="SXG22"/>
      <c r="SXH22"/>
      <c r="SXI22"/>
      <c r="SXJ22"/>
      <c r="SXK22"/>
      <c r="SXL22"/>
      <c r="SXM22"/>
      <c r="SXN22"/>
      <c r="SXO22"/>
      <c r="SXP22"/>
      <c r="SXQ22"/>
      <c r="SXR22"/>
      <c r="SXS22"/>
      <c r="SXT22"/>
      <c r="SXU22"/>
      <c r="SXV22"/>
      <c r="SXW22"/>
      <c r="SXX22"/>
      <c r="SXY22"/>
      <c r="SXZ22"/>
      <c r="SYA22"/>
      <c r="SYB22"/>
      <c r="SYC22"/>
      <c r="SYD22"/>
      <c r="SYE22"/>
      <c r="SYF22"/>
      <c r="SYG22"/>
      <c r="SYH22"/>
      <c r="SYI22"/>
      <c r="SYJ22"/>
      <c r="SYK22"/>
      <c r="SYL22"/>
      <c r="SYM22"/>
      <c r="SYN22"/>
      <c r="SYO22"/>
      <c r="SYP22"/>
      <c r="SYQ22"/>
      <c r="SYR22"/>
      <c r="SYS22"/>
      <c r="SYT22"/>
      <c r="SYU22"/>
      <c r="SYV22"/>
      <c r="SYW22"/>
      <c r="SYX22"/>
      <c r="SYY22"/>
      <c r="SYZ22"/>
      <c r="SZA22"/>
      <c r="SZB22"/>
      <c r="SZC22"/>
      <c r="SZD22"/>
      <c r="SZE22"/>
      <c r="SZF22"/>
      <c r="SZG22"/>
      <c r="SZH22"/>
      <c r="SZI22"/>
      <c r="SZJ22"/>
      <c r="SZK22"/>
      <c r="SZL22"/>
      <c r="SZM22"/>
      <c r="SZN22"/>
      <c r="SZO22"/>
      <c r="SZP22"/>
      <c r="SZQ22"/>
      <c r="SZR22"/>
      <c r="SZS22"/>
      <c r="SZT22"/>
      <c r="SZU22"/>
      <c r="SZV22"/>
      <c r="SZW22"/>
      <c r="SZX22"/>
      <c r="SZY22"/>
      <c r="SZZ22"/>
      <c r="TAA22"/>
      <c r="TAB22"/>
      <c r="TAC22"/>
      <c r="TAD22"/>
      <c r="TAE22"/>
      <c r="TAF22"/>
      <c r="TAG22"/>
      <c r="TAH22"/>
      <c r="TAI22"/>
      <c r="TAJ22"/>
      <c r="TAK22"/>
      <c r="TAL22"/>
      <c r="TAM22"/>
      <c r="TAN22"/>
      <c r="TAO22"/>
      <c r="TAP22"/>
      <c r="TAQ22"/>
      <c r="TAR22"/>
      <c r="TAS22"/>
      <c r="TAT22"/>
      <c r="TAU22"/>
      <c r="TAV22"/>
      <c r="TAW22"/>
      <c r="TAX22"/>
      <c r="TAY22"/>
      <c r="TAZ22"/>
      <c r="TBA22"/>
      <c r="TBB22"/>
      <c r="TBC22"/>
      <c r="TBD22"/>
      <c r="TBE22"/>
      <c r="TBF22"/>
      <c r="TBG22"/>
      <c r="TBH22"/>
      <c r="TBI22"/>
      <c r="TBJ22"/>
      <c r="TBK22"/>
      <c r="TBL22"/>
      <c r="TBM22"/>
      <c r="TBN22"/>
      <c r="TBO22"/>
      <c r="TBP22"/>
      <c r="TBQ22"/>
      <c r="TBR22"/>
      <c r="TBS22"/>
      <c r="TBT22"/>
      <c r="TBU22"/>
      <c r="TBV22"/>
      <c r="TBW22"/>
      <c r="TBX22"/>
      <c r="TBY22"/>
      <c r="TBZ22"/>
      <c r="TCA22"/>
      <c r="TCB22"/>
      <c r="TCC22"/>
      <c r="TCD22"/>
      <c r="TCE22"/>
      <c r="TCF22"/>
      <c r="TCG22"/>
      <c r="TCH22"/>
      <c r="TCI22"/>
      <c r="TCJ22"/>
      <c r="TCK22"/>
      <c r="TCL22"/>
      <c r="TCM22"/>
      <c r="TCN22"/>
      <c r="TCO22"/>
      <c r="TCP22"/>
      <c r="TCQ22"/>
      <c r="TCR22"/>
      <c r="TCS22"/>
      <c r="TCT22"/>
      <c r="TCU22"/>
      <c r="TCV22"/>
      <c r="TCW22"/>
      <c r="TCX22"/>
      <c r="TCY22"/>
      <c r="TCZ22"/>
      <c r="TDA22"/>
      <c r="TDB22"/>
      <c r="TDC22"/>
      <c r="TDD22"/>
      <c r="TDE22"/>
      <c r="TDF22"/>
      <c r="TDG22"/>
      <c r="TDH22"/>
      <c r="TDI22"/>
      <c r="TDJ22"/>
      <c r="TDK22"/>
      <c r="TDL22"/>
      <c r="TDM22"/>
      <c r="TDN22"/>
      <c r="TDO22"/>
      <c r="TDP22"/>
      <c r="TDQ22"/>
      <c r="TDR22"/>
      <c r="TDS22"/>
      <c r="TDT22"/>
      <c r="TDU22"/>
      <c r="TDV22"/>
      <c r="TDW22"/>
      <c r="TDX22"/>
      <c r="TDY22"/>
      <c r="TDZ22"/>
      <c r="TEA22"/>
      <c r="TEB22"/>
      <c r="TEC22"/>
      <c r="TED22"/>
      <c r="TEE22"/>
      <c r="TEF22"/>
      <c r="TEG22"/>
      <c r="TEH22"/>
      <c r="TEI22"/>
      <c r="TEJ22"/>
      <c r="TEK22"/>
      <c r="TEL22"/>
      <c r="TEM22"/>
      <c r="TEN22"/>
      <c r="TEO22"/>
      <c r="TEP22"/>
      <c r="TEQ22"/>
      <c r="TER22"/>
      <c r="TES22"/>
      <c r="TET22"/>
      <c r="TEU22"/>
      <c r="TEV22"/>
      <c r="TEW22"/>
      <c r="TEX22"/>
      <c r="TEY22"/>
      <c r="TEZ22"/>
      <c r="TFA22"/>
      <c r="TFB22"/>
      <c r="TFC22"/>
      <c r="TFD22"/>
      <c r="TFE22"/>
      <c r="TFF22"/>
      <c r="TFG22"/>
      <c r="TFH22"/>
      <c r="TFI22"/>
      <c r="TFJ22"/>
      <c r="TFK22"/>
      <c r="TFL22"/>
      <c r="TFM22"/>
      <c r="TFN22"/>
      <c r="TFO22"/>
      <c r="TFP22"/>
      <c r="TFQ22"/>
      <c r="TFR22"/>
      <c r="TFS22"/>
      <c r="TFT22"/>
      <c r="TFU22"/>
      <c r="TFV22"/>
      <c r="TFW22"/>
      <c r="TFX22"/>
      <c r="TFY22"/>
      <c r="TFZ22"/>
      <c r="TGA22"/>
      <c r="TGB22"/>
      <c r="TGC22"/>
      <c r="TGD22"/>
      <c r="TGE22"/>
      <c r="TGF22"/>
      <c r="TGG22"/>
      <c r="TGH22"/>
      <c r="TGI22"/>
      <c r="TGJ22"/>
      <c r="TGK22"/>
      <c r="TGL22"/>
      <c r="TGM22"/>
      <c r="TGN22"/>
      <c r="TGO22"/>
      <c r="TGP22"/>
      <c r="TGQ22"/>
      <c r="TGR22"/>
      <c r="TGS22"/>
      <c r="TGT22"/>
      <c r="TGU22"/>
      <c r="TGV22"/>
      <c r="TGW22"/>
      <c r="TGX22"/>
      <c r="TGY22"/>
      <c r="TGZ22"/>
      <c r="THA22"/>
      <c r="THB22"/>
      <c r="THC22"/>
      <c r="THD22"/>
      <c r="THE22"/>
      <c r="THF22"/>
      <c r="THG22"/>
      <c r="THH22"/>
      <c r="THI22"/>
      <c r="THJ22"/>
      <c r="THK22"/>
      <c r="THL22"/>
      <c r="THM22"/>
      <c r="THN22"/>
      <c r="THO22"/>
      <c r="THP22"/>
      <c r="THQ22"/>
      <c r="THR22"/>
      <c r="THS22"/>
      <c r="THT22"/>
      <c r="THU22"/>
      <c r="THV22"/>
      <c r="THW22"/>
      <c r="THX22"/>
      <c r="THY22"/>
      <c r="THZ22"/>
      <c r="TIA22"/>
      <c r="TIB22"/>
      <c r="TIC22"/>
      <c r="TID22"/>
      <c r="TIE22"/>
      <c r="TIF22"/>
      <c r="TIG22"/>
      <c r="TIH22"/>
      <c r="TII22"/>
      <c r="TIJ22"/>
      <c r="TIK22"/>
      <c r="TIL22"/>
      <c r="TIM22"/>
      <c r="TIN22"/>
      <c r="TIO22"/>
      <c r="TIP22"/>
      <c r="TIQ22"/>
      <c r="TIR22"/>
      <c r="TIS22"/>
      <c r="TIT22"/>
      <c r="TIU22"/>
      <c r="TIV22"/>
      <c r="TIW22"/>
      <c r="TIX22"/>
      <c r="TIY22"/>
      <c r="TIZ22"/>
      <c r="TJA22"/>
      <c r="TJB22"/>
      <c r="TJC22"/>
      <c r="TJD22"/>
      <c r="TJE22"/>
      <c r="TJF22"/>
      <c r="TJG22"/>
      <c r="TJH22"/>
      <c r="TJI22"/>
      <c r="TJJ22"/>
      <c r="TJK22"/>
      <c r="TJL22"/>
      <c r="TJM22"/>
      <c r="TJN22"/>
      <c r="TJO22"/>
      <c r="TJP22"/>
      <c r="TJQ22"/>
      <c r="TJR22"/>
      <c r="TJS22"/>
      <c r="TJT22"/>
      <c r="TJU22"/>
      <c r="TJV22"/>
      <c r="TJW22"/>
      <c r="TJX22"/>
      <c r="TJY22"/>
      <c r="TJZ22"/>
      <c r="TKA22"/>
      <c r="TKB22"/>
      <c r="TKC22"/>
      <c r="TKD22"/>
      <c r="TKE22"/>
      <c r="TKF22"/>
      <c r="TKG22"/>
      <c r="TKH22"/>
      <c r="TKI22"/>
      <c r="TKJ22"/>
      <c r="TKK22"/>
      <c r="TKL22"/>
      <c r="TKM22"/>
      <c r="TKN22"/>
      <c r="TKO22"/>
      <c r="TKP22"/>
      <c r="TKQ22"/>
      <c r="TKR22"/>
      <c r="TKS22"/>
      <c r="TKT22"/>
      <c r="TKU22"/>
      <c r="TKV22"/>
      <c r="TKW22"/>
      <c r="TKX22"/>
      <c r="TKY22"/>
      <c r="TKZ22"/>
      <c r="TLA22"/>
      <c r="TLB22"/>
      <c r="TLC22"/>
      <c r="TLD22"/>
      <c r="TLE22"/>
      <c r="TLF22"/>
      <c r="TLG22"/>
      <c r="TLH22"/>
      <c r="TLI22"/>
      <c r="TLJ22"/>
      <c r="TLK22"/>
      <c r="TLL22"/>
      <c r="TLM22"/>
      <c r="TLN22"/>
      <c r="TLO22"/>
      <c r="TLP22"/>
      <c r="TLQ22"/>
      <c r="TLR22"/>
      <c r="TLS22"/>
      <c r="TLT22"/>
      <c r="TLU22"/>
      <c r="TLV22"/>
      <c r="TLW22"/>
      <c r="TLX22"/>
      <c r="TLY22"/>
      <c r="TLZ22"/>
      <c r="TMA22"/>
      <c r="TMB22"/>
      <c r="TMC22"/>
      <c r="TMD22"/>
      <c r="TME22"/>
      <c r="TMF22"/>
      <c r="TMG22"/>
      <c r="TMH22"/>
      <c r="TMI22"/>
      <c r="TMJ22"/>
      <c r="TMK22"/>
      <c r="TML22"/>
      <c r="TMM22"/>
      <c r="TMN22"/>
      <c r="TMO22"/>
      <c r="TMP22"/>
      <c r="TMQ22"/>
      <c r="TMR22"/>
      <c r="TMS22"/>
      <c r="TMT22"/>
      <c r="TMU22"/>
      <c r="TMV22"/>
      <c r="TMW22"/>
      <c r="TMX22"/>
      <c r="TMY22"/>
      <c r="TMZ22"/>
      <c r="TNA22"/>
      <c r="TNB22"/>
      <c r="TNC22"/>
      <c r="TND22"/>
      <c r="TNE22"/>
      <c r="TNF22"/>
      <c r="TNG22"/>
      <c r="TNH22"/>
      <c r="TNI22"/>
      <c r="TNJ22"/>
      <c r="TNK22"/>
      <c r="TNL22"/>
      <c r="TNM22"/>
      <c r="TNN22"/>
      <c r="TNO22"/>
      <c r="TNP22"/>
      <c r="TNQ22"/>
      <c r="TNR22"/>
      <c r="TNS22"/>
      <c r="TNT22"/>
      <c r="TNU22"/>
      <c r="TNV22"/>
      <c r="TNW22"/>
      <c r="TNX22"/>
      <c r="TNY22"/>
      <c r="TNZ22"/>
      <c r="TOA22"/>
      <c r="TOB22"/>
      <c r="TOC22"/>
      <c r="TOD22"/>
      <c r="TOE22"/>
      <c r="TOF22"/>
      <c r="TOG22"/>
      <c r="TOH22"/>
      <c r="TOI22"/>
      <c r="TOJ22"/>
      <c r="TOK22"/>
      <c r="TOL22"/>
      <c r="TOM22"/>
      <c r="TON22"/>
      <c r="TOO22"/>
      <c r="TOP22"/>
      <c r="TOQ22"/>
      <c r="TOR22"/>
      <c r="TOS22"/>
      <c r="TOT22"/>
      <c r="TOU22"/>
      <c r="TOV22"/>
      <c r="TOW22"/>
      <c r="TOX22"/>
      <c r="TOY22"/>
      <c r="TOZ22"/>
      <c r="TPA22"/>
      <c r="TPB22"/>
      <c r="TPC22"/>
      <c r="TPD22"/>
      <c r="TPE22"/>
      <c r="TPF22"/>
      <c r="TPG22"/>
      <c r="TPH22"/>
      <c r="TPI22"/>
      <c r="TPJ22"/>
      <c r="TPK22"/>
      <c r="TPL22"/>
      <c r="TPM22"/>
      <c r="TPN22"/>
      <c r="TPO22"/>
      <c r="TPP22"/>
      <c r="TPQ22"/>
      <c r="TPR22"/>
      <c r="TPS22"/>
      <c r="TPT22"/>
      <c r="TPU22"/>
      <c r="TPV22"/>
      <c r="TPW22"/>
      <c r="TPX22"/>
      <c r="TPY22"/>
      <c r="TPZ22"/>
      <c r="TQA22"/>
      <c r="TQB22"/>
      <c r="TQC22"/>
      <c r="TQD22"/>
      <c r="TQE22"/>
      <c r="TQF22"/>
      <c r="TQG22"/>
      <c r="TQH22"/>
      <c r="TQI22"/>
      <c r="TQJ22"/>
      <c r="TQK22"/>
      <c r="TQL22"/>
      <c r="TQM22"/>
      <c r="TQN22"/>
      <c r="TQO22"/>
      <c r="TQP22"/>
      <c r="TQQ22"/>
      <c r="TQR22"/>
      <c r="TQS22"/>
      <c r="TQT22"/>
      <c r="TQU22"/>
      <c r="TQV22"/>
      <c r="TQW22"/>
      <c r="TQX22"/>
      <c r="TQY22"/>
      <c r="TQZ22"/>
      <c r="TRA22"/>
      <c r="TRB22"/>
      <c r="TRC22"/>
      <c r="TRD22"/>
      <c r="TRE22"/>
      <c r="TRF22"/>
      <c r="TRG22"/>
      <c r="TRH22"/>
      <c r="TRI22"/>
      <c r="TRJ22"/>
      <c r="TRK22"/>
      <c r="TRL22"/>
      <c r="TRM22"/>
      <c r="TRN22"/>
      <c r="TRO22"/>
      <c r="TRP22"/>
      <c r="TRQ22"/>
      <c r="TRR22"/>
      <c r="TRS22"/>
      <c r="TRT22"/>
      <c r="TRU22"/>
      <c r="TRV22"/>
      <c r="TRW22"/>
      <c r="TRX22"/>
      <c r="TRY22"/>
      <c r="TRZ22"/>
      <c r="TSA22"/>
      <c r="TSB22"/>
      <c r="TSC22"/>
      <c r="TSD22"/>
      <c r="TSE22"/>
      <c r="TSF22"/>
      <c r="TSG22"/>
      <c r="TSH22"/>
      <c r="TSI22"/>
      <c r="TSJ22"/>
      <c r="TSK22"/>
      <c r="TSL22"/>
      <c r="TSM22"/>
      <c r="TSN22"/>
      <c r="TSO22"/>
      <c r="TSP22"/>
      <c r="TSQ22"/>
      <c r="TSR22"/>
      <c r="TSS22"/>
      <c r="TST22"/>
      <c r="TSU22"/>
      <c r="TSV22"/>
      <c r="TSW22"/>
      <c r="TSX22"/>
      <c r="TSY22"/>
      <c r="TSZ22"/>
      <c r="TTA22"/>
      <c r="TTB22"/>
      <c r="TTC22"/>
      <c r="TTD22"/>
      <c r="TTE22"/>
      <c r="TTF22"/>
      <c r="TTG22"/>
      <c r="TTH22"/>
      <c r="TTI22"/>
      <c r="TTJ22"/>
      <c r="TTK22"/>
      <c r="TTL22"/>
      <c r="TTM22"/>
      <c r="TTN22"/>
      <c r="TTO22"/>
      <c r="TTP22"/>
      <c r="TTQ22"/>
      <c r="TTR22"/>
      <c r="TTS22"/>
      <c r="TTT22"/>
      <c r="TTU22"/>
      <c r="TTV22"/>
      <c r="TTW22"/>
      <c r="TTX22"/>
      <c r="TTY22"/>
      <c r="TTZ22"/>
      <c r="TUA22"/>
      <c r="TUB22"/>
      <c r="TUC22"/>
      <c r="TUD22"/>
      <c r="TUE22"/>
      <c r="TUF22"/>
      <c r="TUG22"/>
      <c r="TUH22"/>
      <c r="TUI22"/>
      <c r="TUJ22"/>
      <c r="TUK22"/>
      <c r="TUL22"/>
      <c r="TUM22"/>
      <c r="TUN22"/>
      <c r="TUO22"/>
      <c r="TUP22"/>
      <c r="TUQ22"/>
      <c r="TUR22"/>
      <c r="TUS22"/>
      <c r="TUT22"/>
      <c r="TUU22"/>
      <c r="TUV22"/>
      <c r="TUW22"/>
      <c r="TUX22"/>
      <c r="TUY22"/>
      <c r="TUZ22"/>
      <c r="TVA22"/>
      <c r="TVB22"/>
      <c r="TVC22"/>
      <c r="TVD22"/>
      <c r="TVE22"/>
      <c r="TVF22"/>
      <c r="TVG22"/>
      <c r="TVH22"/>
      <c r="TVI22"/>
      <c r="TVJ22"/>
      <c r="TVK22"/>
      <c r="TVL22"/>
      <c r="TVM22"/>
      <c r="TVN22"/>
      <c r="TVO22"/>
      <c r="TVP22"/>
      <c r="TVQ22"/>
      <c r="TVR22"/>
      <c r="TVS22"/>
      <c r="TVT22"/>
      <c r="TVU22"/>
      <c r="TVV22"/>
      <c r="TVW22"/>
      <c r="TVX22"/>
      <c r="TVY22"/>
      <c r="TVZ22"/>
      <c r="TWA22"/>
      <c r="TWB22"/>
      <c r="TWC22"/>
      <c r="TWD22"/>
      <c r="TWE22"/>
      <c r="TWF22"/>
      <c r="TWG22"/>
      <c r="TWH22"/>
      <c r="TWI22"/>
      <c r="TWJ22"/>
      <c r="TWK22"/>
      <c r="TWL22"/>
      <c r="TWM22"/>
      <c r="TWN22"/>
      <c r="TWO22"/>
      <c r="TWP22"/>
      <c r="TWQ22"/>
      <c r="TWR22"/>
      <c r="TWS22"/>
      <c r="TWT22"/>
      <c r="TWU22"/>
      <c r="TWV22"/>
      <c r="TWW22"/>
      <c r="TWX22"/>
      <c r="TWY22"/>
      <c r="TWZ22"/>
      <c r="TXA22"/>
      <c r="TXB22"/>
      <c r="TXC22"/>
      <c r="TXD22"/>
      <c r="TXE22"/>
      <c r="TXF22"/>
      <c r="TXG22"/>
      <c r="TXH22"/>
      <c r="TXI22"/>
      <c r="TXJ22"/>
      <c r="TXK22"/>
      <c r="TXL22"/>
      <c r="TXM22"/>
      <c r="TXN22"/>
      <c r="TXO22"/>
      <c r="TXP22"/>
      <c r="TXQ22"/>
      <c r="TXR22"/>
      <c r="TXS22"/>
      <c r="TXT22"/>
      <c r="TXU22"/>
      <c r="TXV22"/>
      <c r="TXW22"/>
      <c r="TXX22"/>
      <c r="TXY22"/>
      <c r="TXZ22"/>
      <c r="TYA22"/>
      <c r="TYB22"/>
      <c r="TYC22"/>
      <c r="TYD22"/>
      <c r="TYE22"/>
      <c r="TYF22"/>
      <c r="TYG22"/>
      <c r="TYH22"/>
      <c r="TYI22"/>
      <c r="TYJ22"/>
      <c r="TYK22"/>
      <c r="TYL22"/>
      <c r="TYM22"/>
      <c r="TYN22"/>
      <c r="TYO22"/>
      <c r="TYP22"/>
      <c r="TYQ22"/>
      <c r="TYR22"/>
      <c r="TYS22"/>
      <c r="TYT22"/>
      <c r="TYU22"/>
      <c r="TYV22"/>
      <c r="TYW22"/>
      <c r="TYX22"/>
      <c r="TYY22"/>
      <c r="TYZ22"/>
      <c r="TZA22"/>
      <c r="TZB22"/>
      <c r="TZC22"/>
      <c r="TZD22"/>
      <c r="TZE22"/>
      <c r="TZF22"/>
      <c r="TZG22"/>
      <c r="TZH22"/>
      <c r="TZI22"/>
      <c r="TZJ22"/>
      <c r="TZK22"/>
      <c r="TZL22"/>
      <c r="TZM22"/>
      <c r="TZN22"/>
      <c r="TZO22"/>
      <c r="TZP22"/>
      <c r="TZQ22"/>
      <c r="TZR22"/>
      <c r="TZS22"/>
      <c r="TZT22"/>
      <c r="TZU22"/>
      <c r="TZV22"/>
      <c r="TZW22"/>
      <c r="TZX22"/>
      <c r="TZY22"/>
      <c r="TZZ22"/>
      <c r="UAA22"/>
      <c r="UAB22"/>
      <c r="UAC22"/>
      <c r="UAD22"/>
      <c r="UAE22"/>
      <c r="UAF22"/>
      <c r="UAG22"/>
      <c r="UAH22"/>
      <c r="UAI22"/>
      <c r="UAJ22"/>
      <c r="UAK22"/>
      <c r="UAL22"/>
      <c r="UAM22"/>
      <c r="UAN22"/>
      <c r="UAO22"/>
      <c r="UAP22"/>
      <c r="UAQ22"/>
      <c r="UAR22"/>
      <c r="UAS22"/>
      <c r="UAT22"/>
      <c r="UAU22"/>
      <c r="UAV22"/>
      <c r="UAW22"/>
      <c r="UAX22"/>
      <c r="UAY22"/>
      <c r="UAZ22"/>
      <c r="UBA22"/>
      <c r="UBB22"/>
      <c r="UBC22"/>
      <c r="UBD22"/>
      <c r="UBE22"/>
      <c r="UBF22"/>
      <c r="UBG22"/>
      <c r="UBH22"/>
      <c r="UBI22"/>
      <c r="UBJ22"/>
      <c r="UBK22"/>
      <c r="UBL22"/>
      <c r="UBM22"/>
      <c r="UBN22"/>
      <c r="UBO22"/>
      <c r="UBP22"/>
      <c r="UBQ22"/>
      <c r="UBR22"/>
      <c r="UBS22"/>
      <c r="UBT22"/>
      <c r="UBU22"/>
      <c r="UBV22"/>
      <c r="UBW22"/>
      <c r="UBX22"/>
      <c r="UBY22"/>
      <c r="UBZ22"/>
      <c r="UCA22"/>
      <c r="UCB22"/>
      <c r="UCC22"/>
      <c r="UCD22"/>
      <c r="UCE22"/>
      <c r="UCF22"/>
      <c r="UCG22"/>
      <c r="UCH22"/>
      <c r="UCI22"/>
      <c r="UCJ22"/>
      <c r="UCK22"/>
      <c r="UCL22"/>
      <c r="UCM22"/>
      <c r="UCN22"/>
      <c r="UCO22"/>
      <c r="UCP22"/>
      <c r="UCQ22"/>
      <c r="UCR22"/>
      <c r="UCS22"/>
      <c r="UCT22"/>
      <c r="UCU22"/>
      <c r="UCV22"/>
      <c r="UCW22"/>
      <c r="UCX22"/>
      <c r="UCY22"/>
      <c r="UCZ22"/>
      <c r="UDA22"/>
      <c r="UDB22"/>
      <c r="UDC22"/>
      <c r="UDD22"/>
      <c r="UDE22"/>
      <c r="UDF22"/>
      <c r="UDG22"/>
      <c r="UDH22"/>
      <c r="UDI22"/>
      <c r="UDJ22"/>
      <c r="UDK22"/>
      <c r="UDL22"/>
      <c r="UDM22"/>
      <c r="UDN22"/>
      <c r="UDO22"/>
      <c r="UDP22"/>
      <c r="UDQ22"/>
      <c r="UDR22"/>
      <c r="UDS22"/>
      <c r="UDT22"/>
      <c r="UDU22"/>
      <c r="UDV22"/>
      <c r="UDW22"/>
      <c r="UDX22"/>
      <c r="UDY22"/>
      <c r="UDZ22"/>
      <c r="UEA22"/>
      <c r="UEB22"/>
      <c r="UEC22"/>
      <c r="UED22"/>
      <c r="UEE22"/>
      <c r="UEF22"/>
      <c r="UEG22"/>
      <c r="UEH22"/>
      <c r="UEI22"/>
      <c r="UEJ22"/>
      <c r="UEK22"/>
      <c r="UEL22"/>
      <c r="UEM22"/>
      <c r="UEN22"/>
      <c r="UEO22"/>
      <c r="UEP22"/>
      <c r="UEQ22"/>
      <c r="UER22"/>
      <c r="UES22"/>
      <c r="UET22"/>
      <c r="UEU22"/>
      <c r="UEV22"/>
      <c r="UEW22"/>
      <c r="UEX22"/>
      <c r="UEY22"/>
      <c r="UEZ22"/>
      <c r="UFA22"/>
      <c r="UFB22"/>
      <c r="UFC22"/>
      <c r="UFD22"/>
      <c r="UFE22"/>
      <c r="UFF22"/>
      <c r="UFG22"/>
      <c r="UFH22"/>
      <c r="UFI22"/>
      <c r="UFJ22"/>
      <c r="UFK22"/>
      <c r="UFL22"/>
      <c r="UFM22"/>
      <c r="UFN22"/>
      <c r="UFO22"/>
      <c r="UFP22"/>
      <c r="UFQ22"/>
      <c r="UFR22"/>
      <c r="UFS22"/>
      <c r="UFT22"/>
      <c r="UFU22"/>
      <c r="UFV22"/>
      <c r="UFW22"/>
      <c r="UFX22"/>
      <c r="UFY22"/>
      <c r="UFZ22"/>
      <c r="UGA22"/>
      <c r="UGB22"/>
      <c r="UGC22"/>
      <c r="UGD22"/>
      <c r="UGE22"/>
      <c r="UGF22"/>
      <c r="UGG22"/>
      <c r="UGH22"/>
      <c r="UGI22"/>
      <c r="UGJ22"/>
      <c r="UGK22"/>
      <c r="UGL22"/>
      <c r="UGM22"/>
      <c r="UGN22"/>
      <c r="UGO22"/>
      <c r="UGP22"/>
      <c r="UGQ22"/>
      <c r="UGR22"/>
      <c r="UGS22"/>
      <c r="UGT22"/>
      <c r="UGU22"/>
      <c r="UGV22"/>
      <c r="UGW22"/>
      <c r="UGX22"/>
      <c r="UGY22"/>
      <c r="UGZ22"/>
      <c r="UHA22"/>
      <c r="UHB22"/>
      <c r="UHC22"/>
      <c r="UHD22"/>
      <c r="UHE22"/>
      <c r="UHF22"/>
      <c r="UHG22"/>
      <c r="UHH22"/>
      <c r="UHI22"/>
      <c r="UHJ22"/>
      <c r="UHK22"/>
      <c r="UHL22"/>
      <c r="UHM22"/>
      <c r="UHN22"/>
      <c r="UHO22"/>
      <c r="UHP22"/>
      <c r="UHQ22"/>
      <c r="UHR22"/>
      <c r="UHS22"/>
      <c r="UHT22"/>
      <c r="UHU22"/>
      <c r="UHV22"/>
      <c r="UHW22"/>
      <c r="UHX22"/>
      <c r="UHY22"/>
      <c r="UHZ22"/>
      <c r="UIA22"/>
      <c r="UIB22"/>
      <c r="UIC22"/>
      <c r="UID22"/>
      <c r="UIE22"/>
      <c r="UIF22"/>
      <c r="UIG22"/>
      <c r="UIH22"/>
      <c r="UII22"/>
      <c r="UIJ22"/>
      <c r="UIK22"/>
      <c r="UIL22"/>
      <c r="UIM22"/>
      <c r="UIN22"/>
      <c r="UIO22"/>
      <c r="UIP22"/>
      <c r="UIQ22"/>
      <c r="UIR22"/>
      <c r="UIS22"/>
      <c r="UIT22"/>
      <c r="UIU22"/>
      <c r="UIV22"/>
      <c r="UIW22"/>
      <c r="UIX22"/>
      <c r="UIY22"/>
      <c r="UIZ22"/>
      <c r="UJA22"/>
      <c r="UJB22"/>
      <c r="UJC22"/>
      <c r="UJD22"/>
      <c r="UJE22"/>
      <c r="UJF22"/>
      <c r="UJG22"/>
      <c r="UJH22"/>
      <c r="UJI22"/>
      <c r="UJJ22"/>
      <c r="UJK22"/>
      <c r="UJL22"/>
      <c r="UJM22"/>
      <c r="UJN22"/>
      <c r="UJO22"/>
      <c r="UJP22"/>
      <c r="UJQ22"/>
      <c r="UJR22"/>
      <c r="UJS22"/>
      <c r="UJT22"/>
      <c r="UJU22"/>
      <c r="UJV22"/>
      <c r="UJW22"/>
      <c r="UJX22"/>
      <c r="UJY22"/>
      <c r="UJZ22"/>
      <c r="UKA22"/>
      <c r="UKB22"/>
      <c r="UKC22"/>
      <c r="UKD22"/>
      <c r="UKE22"/>
      <c r="UKF22"/>
      <c r="UKG22"/>
      <c r="UKH22"/>
      <c r="UKI22"/>
      <c r="UKJ22"/>
      <c r="UKK22"/>
      <c r="UKL22"/>
      <c r="UKM22"/>
      <c r="UKN22"/>
      <c r="UKO22"/>
      <c r="UKP22"/>
      <c r="UKQ22"/>
      <c r="UKR22"/>
      <c r="UKS22"/>
      <c r="UKT22"/>
      <c r="UKU22"/>
      <c r="UKV22"/>
      <c r="UKW22"/>
      <c r="UKX22"/>
      <c r="UKY22"/>
      <c r="UKZ22"/>
      <c r="ULA22"/>
      <c r="ULB22"/>
      <c r="ULC22"/>
      <c r="ULD22"/>
      <c r="ULE22"/>
      <c r="ULF22"/>
      <c r="ULG22"/>
      <c r="ULH22"/>
      <c r="ULI22"/>
      <c r="ULJ22"/>
      <c r="ULK22"/>
      <c r="ULL22"/>
      <c r="ULM22"/>
      <c r="ULN22"/>
      <c r="ULO22"/>
      <c r="ULP22"/>
      <c r="ULQ22"/>
      <c r="ULR22"/>
      <c r="ULS22"/>
      <c r="ULT22"/>
      <c r="ULU22"/>
      <c r="ULV22"/>
      <c r="ULW22"/>
      <c r="ULX22"/>
      <c r="ULY22"/>
      <c r="ULZ22"/>
      <c r="UMA22"/>
      <c r="UMB22"/>
      <c r="UMC22"/>
      <c r="UMD22"/>
      <c r="UME22"/>
      <c r="UMF22"/>
      <c r="UMG22"/>
      <c r="UMH22"/>
      <c r="UMI22"/>
      <c r="UMJ22"/>
      <c r="UMK22"/>
      <c r="UML22"/>
      <c r="UMM22"/>
      <c r="UMN22"/>
      <c r="UMO22"/>
      <c r="UMP22"/>
      <c r="UMQ22"/>
      <c r="UMR22"/>
      <c r="UMS22"/>
      <c r="UMT22"/>
      <c r="UMU22"/>
      <c r="UMV22"/>
      <c r="UMW22"/>
      <c r="UMX22"/>
      <c r="UMY22"/>
      <c r="UMZ22"/>
      <c r="UNA22"/>
      <c r="UNB22"/>
      <c r="UNC22"/>
      <c r="UND22"/>
      <c r="UNE22"/>
      <c r="UNF22"/>
      <c r="UNG22"/>
      <c r="UNH22"/>
      <c r="UNI22"/>
      <c r="UNJ22"/>
      <c r="UNK22"/>
      <c r="UNL22"/>
      <c r="UNM22"/>
      <c r="UNN22"/>
      <c r="UNO22"/>
      <c r="UNP22"/>
      <c r="UNQ22"/>
      <c r="UNR22"/>
      <c r="UNS22"/>
      <c r="UNT22"/>
      <c r="UNU22"/>
      <c r="UNV22"/>
      <c r="UNW22"/>
      <c r="UNX22"/>
      <c r="UNY22"/>
      <c r="UNZ22"/>
      <c r="UOA22"/>
      <c r="UOB22"/>
      <c r="UOC22"/>
      <c r="UOD22"/>
      <c r="UOE22"/>
      <c r="UOF22"/>
      <c r="UOG22"/>
      <c r="UOH22"/>
      <c r="UOI22"/>
      <c r="UOJ22"/>
      <c r="UOK22"/>
      <c r="UOL22"/>
      <c r="UOM22"/>
      <c r="UON22"/>
      <c r="UOO22"/>
      <c r="UOP22"/>
      <c r="UOQ22"/>
      <c r="UOR22"/>
      <c r="UOS22"/>
      <c r="UOT22"/>
      <c r="UOU22"/>
      <c r="UOV22"/>
      <c r="UOW22"/>
      <c r="UOX22"/>
      <c r="UOY22"/>
      <c r="UOZ22"/>
      <c r="UPA22"/>
      <c r="UPB22"/>
      <c r="UPC22"/>
      <c r="UPD22"/>
      <c r="UPE22"/>
      <c r="UPF22"/>
      <c r="UPG22"/>
      <c r="UPH22"/>
      <c r="UPI22"/>
      <c r="UPJ22"/>
      <c r="UPK22"/>
      <c r="UPL22"/>
      <c r="UPM22"/>
      <c r="UPN22"/>
      <c r="UPO22"/>
      <c r="UPP22"/>
      <c r="UPQ22"/>
      <c r="UPR22"/>
      <c r="UPS22"/>
      <c r="UPT22"/>
      <c r="UPU22"/>
      <c r="UPV22"/>
      <c r="UPW22"/>
      <c r="UPX22"/>
      <c r="UPY22"/>
      <c r="UPZ22"/>
      <c r="UQA22"/>
      <c r="UQB22"/>
      <c r="UQC22"/>
      <c r="UQD22"/>
      <c r="UQE22"/>
      <c r="UQF22"/>
      <c r="UQG22"/>
      <c r="UQH22"/>
      <c r="UQI22"/>
      <c r="UQJ22"/>
      <c r="UQK22"/>
      <c r="UQL22"/>
      <c r="UQM22"/>
      <c r="UQN22"/>
      <c r="UQO22"/>
      <c r="UQP22"/>
      <c r="UQQ22"/>
      <c r="UQR22"/>
      <c r="UQS22"/>
      <c r="UQT22"/>
      <c r="UQU22"/>
      <c r="UQV22"/>
      <c r="UQW22"/>
      <c r="UQX22"/>
      <c r="UQY22"/>
      <c r="UQZ22"/>
      <c r="URA22"/>
      <c r="URB22"/>
      <c r="URC22"/>
      <c r="URD22"/>
      <c r="URE22"/>
      <c r="URF22"/>
      <c r="URG22"/>
      <c r="URH22"/>
      <c r="URI22"/>
      <c r="URJ22"/>
      <c r="URK22"/>
      <c r="URL22"/>
      <c r="URM22"/>
      <c r="URN22"/>
      <c r="URO22"/>
      <c r="URP22"/>
      <c r="URQ22"/>
      <c r="URR22"/>
      <c r="URS22"/>
      <c r="URT22"/>
      <c r="URU22"/>
      <c r="URV22"/>
      <c r="URW22"/>
      <c r="URX22"/>
      <c r="URY22"/>
      <c r="URZ22"/>
      <c r="USA22"/>
      <c r="USB22"/>
      <c r="USC22"/>
      <c r="USD22"/>
      <c r="USE22"/>
      <c r="USF22"/>
      <c r="USG22"/>
      <c r="USH22"/>
      <c r="USI22"/>
      <c r="USJ22"/>
      <c r="USK22"/>
      <c r="USL22"/>
      <c r="USM22"/>
      <c r="USN22"/>
      <c r="USO22"/>
      <c r="USP22"/>
      <c r="USQ22"/>
      <c r="USR22"/>
      <c r="USS22"/>
      <c r="UST22"/>
      <c r="USU22"/>
      <c r="USV22"/>
      <c r="USW22"/>
      <c r="USX22"/>
      <c r="USY22"/>
      <c r="USZ22"/>
      <c r="UTA22"/>
      <c r="UTB22"/>
      <c r="UTC22"/>
      <c r="UTD22"/>
      <c r="UTE22"/>
      <c r="UTF22"/>
      <c r="UTG22"/>
      <c r="UTH22"/>
      <c r="UTI22"/>
      <c r="UTJ22"/>
      <c r="UTK22"/>
      <c r="UTL22"/>
      <c r="UTM22"/>
      <c r="UTN22"/>
      <c r="UTO22"/>
      <c r="UTP22"/>
      <c r="UTQ22"/>
      <c r="UTR22"/>
      <c r="UTS22"/>
      <c r="UTT22"/>
      <c r="UTU22"/>
      <c r="UTV22"/>
      <c r="UTW22"/>
      <c r="UTX22"/>
      <c r="UTY22"/>
      <c r="UTZ22"/>
      <c r="UUA22"/>
      <c r="UUB22"/>
      <c r="UUC22"/>
      <c r="UUD22"/>
      <c r="UUE22"/>
      <c r="UUF22"/>
      <c r="UUG22"/>
      <c r="UUH22"/>
      <c r="UUI22"/>
      <c r="UUJ22"/>
      <c r="UUK22"/>
      <c r="UUL22"/>
      <c r="UUM22"/>
      <c r="UUN22"/>
      <c r="UUO22"/>
      <c r="UUP22"/>
      <c r="UUQ22"/>
      <c r="UUR22"/>
      <c r="UUS22"/>
      <c r="UUT22"/>
      <c r="UUU22"/>
      <c r="UUV22"/>
      <c r="UUW22"/>
      <c r="UUX22"/>
      <c r="UUY22"/>
      <c r="UUZ22"/>
      <c r="UVA22"/>
      <c r="UVB22"/>
      <c r="UVC22"/>
      <c r="UVD22"/>
      <c r="UVE22"/>
      <c r="UVF22"/>
      <c r="UVG22"/>
      <c r="UVH22"/>
      <c r="UVI22"/>
      <c r="UVJ22"/>
      <c r="UVK22"/>
      <c r="UVL22"/>
      <c r="UVM22"/>
      <c r="UVN22"/>
      <c r="UVO22"/>
      <c r="UVP22"/>
      <c r="UVQ22"/>
      <c r="UVR22"/>
      <c r="UVS22"/>
      <c r="UVT22"/>
      <c r="UVU22"/>
      <c r="UVV22"/>
      <c r="UVW22"/>
      <c r="UVX22"/>
      <c r="UVY22"/>
      <c r="UVZ22"/>
      <c r="UWA22"/>
      <c r="UWB22"/>
      <c r="UWC22"/>
      <c r="UWD22"/>
      <c r="UWE22"/>
      <c r="UWF22"/>
      <c r="UWG22"/>
      <c r="UWH22"/>
      <c r="UWI22"/>
      <c r="UWJ22"/>
      <c r="UWK22"/>
      <c r="UWL22"/>
      <c r="UWM22"/>
      <c r="UWN22"/>
      <c r="UWO22"/>
      <c r="UWP22"/>
      <c r="UWQ22"/>
      <c r="UWR22"/>
      <c r="UWS22"/>
      <c r="UWT22"/>
      <c r="UWU22"/>
      <c r="UWV22"/>
      <c r="UWW22"/>
      <c r="UWX22"/>
      <c r="UWY22"/>
      <c r="UWZ22"/>
      <c r="UXA22"/>
      <c r="UXB22"/>
      <c r="UXC22"/>
      <c r="UXD22"/>
      <c r="UXE22"/>
      <c r="UXF22"/>
      <c r="UXG22"/>
      <c r="UXH22"/>
      <c r="UXI22"/>
      <c r="UXJ22"/>
      <c r="UXK22"/>
      <c r="UXL22"/>
      <c r="UXM22"/>
      <c r="UXN22"/>
      <c r="UXO22"/>
      <c r="UXP22"/>
      <c r="UXQ22"/>
      <c r="UXR22"/>
      <c r="UXS22"/>
      <c r="UXT22"/>
      <c r="UXU22"/>
      <c r="UXV22"/>
      <c r="UXW22"/>
      <c r="UXX22"/>
      <c r="UXY22"/>
      <c r="UXZ22"/>
      <c r="UYA22"/>
      <c r="UYB22"/>
      <c r="UYC22"/>
      <c r="UYD22"/>
      <c r="UYE22"/>
      <c r="UYF22"/>
      <c r="UYG22"/>
      <c r="UYH22"/>
      <c r="UYI22"/>
      <c r="UYJ22"/>
      <c r="UYK22"/>
      <c r="UYL22"/>
      <c r="UYM22"/>
      <c r="UYN22"/>
      <c r="UYO22"/>
      <c r="UYP22"/>
      <c r="UYQ22"/>
      <c r="UYR22"/>
      <c r="UYS22"/>
      <c r="UYT22"/>
      <c r="UYU22"/>
      <c r="UYV22"/>
      <c r="UYW22"/>
      <c r="UYX22"/>
      <c r="UYY22"/>
      <c r="UYZ22"/>
      <c r="UZA22"/>
      <c r="UZB22"/>
      <c r="UZC22"/>
      <c r="UZD22"/>
      <c r="UZE22"/>
      <c r="UZF22"/>
      <c r="UZG22"/>
      <c r="UZH22"/>
      <c r="UZI22"/>
      <c r="UZJ22"/>
      <c r="UZK22"/>
      <c r="UZL22"/>
      <c r="UZM22"/>
      <c r="UZN22"/>
      <c r="UZO22"/>
      <c r="UZP22"/>
      <c r="UZQ22"/>
      <c r="UZR22"/>
      <c r="UZS22"/>
      <c r="UZT22"/>
      <c r="UZU22"/>
      <c r="UZV22"/>
      <c r="UZW22"/>
      <c r="UZX22"/>
      <c r="UZY22"/>
      <c r="UZZ22"/>
      <c r="VAA22"/>
      <c r="VAB22"/>
      <c r="VAC22"/>
      <c r="VAD22"/>
      <c r="VAE22"/>
      <c r="VAF22"/>
      <c r="VAG22"/>
      <c r="VAH22"/>
      <c r="VAI22"/>
      <c r="VAJ22"/>
      <c r="VAK22"/>
      <c r="VAL22"/>
      <c r="VAM22"/>
      <c r="VAN22"/>
      <c r="VAO22"/>
      <c r="VAP22"/>
      <c r="VAQ22"/>
      <c r="VAR22"/>
      <c r="VAS22"/>
      <c r="VAT22"/>
      <c r="VAU22"/>
      <c r="VAV22"/>
      <c r="VAW22"/>
      <c r="VAX22"/>
      <c r="VAY22"/>
      <c r="VAZ22"/>
      <c r="VBA22"/>
      <c r="VBB22"/>
      <c r="VBC22"/>
      <c r="VBD22"/>
      <c r="VBE22"/>
      <c r="VBF22"/>
      <c r="VBG22"/>
      <c r="VBH22"/>
      <c r="VBI22"/>
      <c r="VBJ22"/>
      <c r="VBK22"/>
      <c r="VBL22"/>
      <c r="VBM22"/>
      <c r="VBN22"/>
      <c r="VBO22"/>
      <c r="VBP22"/>
      <c r="VBQ22"/>
      <c r="VBR22"/>
      <c r="VBS22"/>
      <c r="VBT22"/>
      <c r="VBU22"/>
      <c r="VBV22"/>
      <c r="VBW22"/>
      <c r="VBX22"/>
      <c r="VBY22"/>
      <c r="VBZ22"/>
      <c r="VCA22"/>
      <c r="VCB22"/>
      <c r="VCC22"/>
      <c r="VCD22"/>
      <c r="VCE22"/>
      <c r="VCF22"/>
      <c r="VCG22"/>
      <c r="VCH22"/>
      <c r="VCI22"/>
      <c r="VCJ22"/>
      <c r="VCK22"/>
      <c r="VCL22"/>
      <c r="VCM22"/>
      <c r="VCN22"/>
      <c r="VCO22"/>
      <c r="VCP22"/>
      <c r="VCQ22"/>
      <c r="VCR22"/>
      <c r="VCS22"/>
      <c r="VCT22"/>
      <c r="VCU22"/>
      <c r="VCV22"/>
      <c r="VCW22"/>
      <c r="VCX22"/>
      <c r="VCY22"/>
      <c r="VCZ22"/>
      <c r="VDA22"/>
      <c r="VDB22"/>
      <c r="VDC22"/>
      <c r="VDD22"/>
      <c r="VDE22"/>
      <c r="VDF22"/>
      <c r="VDG22"/>
      <c r="VDH22"/>
      <c r="VDI22"/>
      <c r="VDJ22"/>
      <c r="VDK22"/>
      <c r="VDL22"/>
      <c r="VDM22"/>
      <c r="VDN22"/>
      <c r="VDO22"/>
      <c r="VDP22"/>
      <c r="VDQ22"/>
      <c r="VDR22"/>
      <c r="VDS22"/>
      <c r="VDT22"/>
      <c r="VDU22"/>
      <c r="VDV22"/>
      <c r="VDW22"/>
      <c r="VDX22"/>
      <c r="VDY22"/>
      <c r="VDZ22"/>
      <c r="VEA22"/>
      <c r="VEB22"/>
      <c r="VEC22"/>
      <c r="VED22"/>
      <c r="VEE22"/>
      <c r="VEF22"/>
      <c r="VEG22"/>
      <c r="VEH22"/>
      <c r="VEI22"/>
      <c r="VEJ22"/>
      <c r="VEK22"/>
      <c r="VEL22"/>
      <c r="VEM22"/>
      <c r="VEN22"/>
      <c r="VEO22"/>
      <c r="VEP22"/>
      <c r="VEQ22"/>
      <c r="VER22"/>
      <c r="VES22"/>
      <c r="VET22"/>
      <c r="VEU22"/>
      <c r="VEV22"/>
      <c r="VEW22"/>
      <c r="VEX22"/>
      <c r="VEY22"/>
      <c r="VEZ22"/>
      <c r="VFA22"/>
      <c r="VFB22"/>
      <c r="VFC22"/>
      <c r="VFD22"/>
      <c r="VFE22"/>
      <c r="VFF22"/>
      <c r="VFG22"/>
      <c r="VFH22"/>
      <c r="VFI22"/>
      <c r="VFJ22"/>
      <c r="VFK22"/>
      <c r="VFL22"/>
      <c r="VFM22"/>
      <c r="VFN22"/>
      <c r="VFO22"/>
      <c r="VFP22"/>
      <c r="VFQ22"/>
      <c r="VFR22"/>
      <c r="VFS22"/>
      <c r="VFT22"/>
      <c r="VFU22"/>
      <c r="VFV22"/>
      <c r="VFW22"/>
      <c r="VFX22"/>
      <c r="VFY22"/>
      <c r="VFZ22"/>
      <c r="VGA22"/>
      <c r="VGB22"/>
      <c r="VGC22"/>
      <c r="VGD22"/>
      <c r="VGE22"/>
      <c r="VGF22"/>
      <c r="VGG22"/>
      <c r="VGH22"/>
      <c r="VGI22"/>
      <c r="VGJ22"/>
      <c r="VGK22"/>
      <c r="VGL22"/>
      <c r="VGM22"/>
      <c r="VGN22"/>
      <c r="VGO22"/>
      <c r="VGP22"/>
      <c r="VGQ22"/>
      <c r="VGR22"/>
      <c r="VGS22"/>
      <c r="VGT22"/>
      <c r="VGU22"/>
      <c r="VGV22"/>
      <c r="VGW22"/>
      <c r="VGX22"/>
      <c r="VGY22"/>
      <c r="VGZ22"/>
      <c r="VHA22"/>
      <c r="VHB22"/>
      <c r="VHC22"/>
      <c r="VHD22"/>
      <c r="VHE22"/>
      <c r="VHF22"/>
      <c r="VHG22"/>
      <c r="VHH22"/>
      <c r="VHI22"/>
      <c r="VHJ22"/>
      <c r="VHK22"/>
      <c r="VHL22"/>
      <c r="VHM22"/>
      <c r="VHN22"/>
      <c r="VHO22"/>
      <c r="VHP22"/>
      <c r="VHQ22"/>
      <c r="VHR22"/>
      <c r="VHS22"/>
      <c r="VHT22"/>
      <c r="VHU22"/>
      <c r="VHV22"/>
      <c r="VHW22"/>
      <c r="VHX22"/>
      <c r="VHY22"/>
      <c r="VHZ22"/>
      <c r="VIA22"/>
      <c r="VIB22"/>
      <c r="VIC22"/>
      <c r="VID22"/>
      <c r="VIE22"/>
      <c r="VIF22"/>
      <c r="VIG22"/>
      <c r="VIH22"/>
      <c r="VII22"/>
      <c r="VIJ22"/>
      <c r="VIK22"/>
      <c r="VIL22"/>
      <c r="VIM22"/>
      <c r="VIN22"/>
      <c r="VIO22"/>
      <c r="VIP22"/>
      <c r="VIQ22"/>
      <c r="VIR22"/>
      <c r="VIS22"/>
      <c r="VIT22"/>
      <c r="VIU22"/>
      <c r="VIV22"/>
      <c r="VIW22"/>
      <c r="VIX22"/>
      <c r="VIY22"/>
      <c r="VIZ22"/>
      <c r="VJA22"/>
      <c r="VJB22"/>
      <c r="VJC22"/>
      <c r="VJD22"/>
      <c r="VJE22"/>
      <c r="VJF22"/>
      <c r="VJG22"/>
      <c r="VJH22"/>
      <c r="VJI22"/>
      <c r="VJJ22"/>
      <c r="VJK22"/>
      <c r="VJL22"/>
      <c r="VJM22"/>
      <c r="VJN22"/>
      <c r="VJO22"/>
      <c r="VJP22"/>
      <c r="VJQ22"/>
      <c r="VJR22"/>
      <c r="VJS22"/>
      <c r="VJT22"/>
      <c r="VJU22"/>
      <c r="VJV22"/>
      <c r="VJW22"/>
      <c r="VJX22"/>
      <c r="VJY22"/>
      <c r="VJZ22"/>
      <c r="VKA22"/>
      <c r="VKB22"/>
      <c r="VKC22"/>
      <c r="VKD22"/>
      <c r="VKE22"/>
      <c r="VKF22"/>
      <c r="VKG22"/>
      <c r="VKH22"/>
      <c r="VKI22"/>
      <c r="VKJ22"/>
      <c r="VKK22"/>
      <c r="VKL22"/>
      <c r="VKM22"/>
      <c r="VKN22"/>
      <c r="VKO22"/>
      <c r="VKP22"/>
      <c r="VKQ22"/>
      <c r="VKR22"/>
      <c r="VKS22"/>
      <c r="VKT22"/>
      <c r="VKU22"/>
      <c r="VKV22"/>
      <c r="VKW22"/>
      <c r="VKX22"/>
      <c r="VKY22"/>
      <c r="VKZ22"/>
      <c r="VLA22"/>
      <c r="VLB22"/>
      <c r="VLC22"/>
      <c r="VLD22"/>
      <c r="VLE22"/>
      <c r="VLF22"/>
      <c r="VLG22"/>
      <c r="VLH22"/>
      <c r="VLI22"/>
      <c r="VLJ22"/>
      <c r="VLK22"/>
      <c r="VLL22"/>
      <c r="VLM22"/>
      <c r="VLN22"/>
      <c r="VLO22"/>
      <c r="VLP22"/>
      <c r="VLQ22"/>
      <c r="VLR22"/>
      <c r="VLS22"/>
      <c r="VLT22"/>
      <c r="VLU22"/>
      <c r="VLV22"/>
      <c r="VLW22"/>
      <c r="VLX22"/>
      <c r="VLY22"/>
      <c r="VLZ22"/>
      <c r="VMA22"/>
      <c r="VMB22"/>
      <c r="VMC22"/>
      <c r="VMD22"/>
      <c r="VME22"/>
      <c r="VMF22"/>
      <c r="VMG22"/>
      <c r="VMH22"/>
      <c r="VMI22"/>
      <c r="VMJ22"/>
      <c r="VMK22"/>
      <c r="VML22"/>
      <c r="VMM22"/>
      <c r="VMN22"/>
      <c r="VMO22"/>
      <c r="VMP22"/>
      <c r="VMQ22"/>
      <c r="VMR22"/>
      <c r="VMS22"/>
      <c r="VMT22"/>
      <c r="VMU22"/>
      <c r="VMV22"/>
      <c r="VMW22"/>
      <c r="VMX22"/>
      <c r="VMY22"/>
      <c r="VMZ22"/>
      <c r="VNA22"/>
      <c r="VNB22"/>
      <c r="VNC22"/>
      <c r="VND22"/>
      <c r="VNE22"/>
      <c r="VNF22"/>
      <c r="VNG22"/>
      <c r="VNH22"/>
      <c r="VNI22"/>
      <c r="VNJ22"/>
      <c r="VNK22"/>
      <c r="VNL22"/>
      <c r="VNM22"/>
      <c r="VNN22"/>
      <c r="VNO22"/>
      <c r="VNP22"/>
      <c r="VNQ22"/>
      <c r="VNR22"/>
      <c r="VNS22"/>
      <c r="VNT22"/>
      <c r="VNU22"/>
      <c r="VNV22"/>
      <c r="VNW22"/>
      <c r="VNX22"/>
      <c r="VNY22"/>
      <c r="VNZ22"/>
      <c r="VOA22"/>
      <c r="VOB22"/>
      <c r="VOC22"/>
      <c r="VOD22"/>
      <c r="VOE22"/>
      <c r="VOF22"/>
      <c r="VOG22"/>
      <c r="VOH22"/>
      <c r="VOI22"/>
      <c r="VOJ22"/>
      <c r="VOK22"/>
      <c r="VOL22"/>
      <c r="VOM22"/>
      <c r="VON22"/>
      <c r="VOO22"/>
      <c r="VOP22"/>
      <c r="VOQ22"/>
      <c r="VOR22"/>
      <c r="VOS22"/>
      <c r="VOT22"/>
      <c r="VOU22"/>
      <c r="VOV22"/>
      <c r="VOW22"/>
      <c r="VOX22"/>
      <c r="VOY22"/>
      <c r="VOZ22"/>
      <c r="VPA22"/>
      <c r="VPB22"/>
      <c r="VPC22"/>
      <c r="VPD22"/>
      <c r="VPE22"/>
      <c r="VPF22"/>
      <c r="VPG22"/>
      <c r="VPH22"/>
      <c r="VPI22"/>
      <c r="VPJ22"/>
      <c r="VPK22"/>
      <c r="VPL22"/>
      <c r="VPM22"/>
      <c r="VPN22"/>
      <c r="VPO22"/>
      <c r="VPP22"/>
      <c r="VPQ22"/>
      <c r="VPR22"/>
      <c r="VPS22"/>
      <c r="VPT22"/>
      <c r="VPU22"/>
      <c r="VPV22"/>
      <c r="VPW22"/>
      <c r="VPX22"/>
      <c r="VPY22"/>
      <c r="VPZ22"/>
      <c r="VQA22"/>
      <c r="VQB22"/>
      <c r="VQC22"/>
      <c r="VQD22"/>
      <c r="VQE22"/>
      <c r="VQF22"/>
      <c r="VQG22"/>
      <c r="VQH22"/>
      <c r="VQI22"/>
      <c r="VQJ22"/>
      <c r="VQK22"/>
      <c r="VQL22"/>
      <c r="VQM22"/>
      <c r="VQN22"/>
      <c r="VQO22"/>
      <c r="VQP22"/>
      <c r="VQQ22"/>
      <c r="VQR22"/>
      <c r="VQS22"/>
      <c r="VQT22"/>
      <c r="VQU22"/>
      <c r="VQV22"/>
      <c r="VQW22"/>
      <c r="VQX22"/>
      <c r="VQY22"/>
      <c r="VQZ22"/>
      <c r="VRA22"/>
      <c r="VRB22"/>
      <c r="VRC22"/>
      <c r="VRD22"/>
      <c r="VRE22"/>
      <c r="VRF22"/>
      <c r="VRG22"/>
      <c r="VRH22"/>
      <c r="VRI22"/>
      <c r="VRJ22"/>
      <c r="VRK22"/>
      <c r="VRL22"/>
      <c r="VRM22"/>
      <c r="VRN22"/>
      <c r="VRO22"/>
      <c r="VRP22"/>
      <c r="VRQ22"/>
      <c r="VRR22"/>
      <c r="VRS22"/>
      <c r="VRT22"/>
      <c r="VRU22"/>
      <c r="VRV22"/>
      <c r="VRW22"/>
      <c r="VRX22"/>
      <c r="VRY22"/>
      <c r="VRZ22"/>
      <c r="VSA22"/>
      <c r="VSB22"/>
      <c r="VSC22"/>
      <c r="VSD22"/>
      <c r="VSE22"/>
      <c r="VSF22"/>
      <c r="VSG22"/>
      <c r="VSH22"/>
      <c r="VSI22"/>
      <c r="VSJ22"/>
      <c r="VSK22"/>
      <c r="VSL22"/>
      <c r="VSM22"/>
      <c r="VSN22"/>
      <c r="VSO22"/>
      <c r="VSP22"/>
      <c r="VSQ22"/>
      <c r="VSR22"/>
      <c r="VSS22"/>
      <c r="VST22"/>
      <c r="VSU22"/>
      <c r="VSV22"/>
      <c r="VSW22"/>
      <c r="VSX22"/>
      <c r="VSY22"/>
      <c r="VSZ22"/>
      <c r="VTA22"/>
      <c r="VTB22"/>
      <c r="VTC22"/>
      <c r="VTD22"/>
      <c r="VTE22"/>
      <c r="VTF22"/>
      <c r="VTG22"/>
      <c r="VTH22"/>
      <c r="VTI22"/>
      <c r="VTJ22"/>
      <c r="VTK22"/>
      <c r="VTL22"/>
      <c r="VTM22"/>
      <c r="VTN22"/>
      <c r="VTO22"/>
      <c r="VTP22"/>
      <c r="VTQ22"/>
      <c r="VTR22"/>
      <c r="VTS22"/>
      <c r="VTT22"/>
      <c r="VTU22"/>
      <c r="VTV22"/>
      <c r="VTW22"/>
      <c r="VTX22"/>
      <c r="VTY22"/>
      <c r="VTZ22"/>
      <c r="VUA22"/>
      <c r="VUB22"/>
      <c r="VUC22"/>
      <c r="VUD22"/>
      <c r="VUE22"/>
      <c r="VUF22"/>
      <c r="VUG22"/>
      <c r="VUH22"/>
      <c r="VUI22"/>
      <c r="VUJ22"/>
      <c r="VUK22"/>
      <c r="VUL22"/>
      <c r="VUM22"/>
      <c r="VUN22"/>
      <c r="VUO22"/>
      <c r="VUP22"/>
      <c r="VUQ22"/>
      <c r="VUR22"/>
      <c r="VUS22"/>
      <c r="VUT22"/>
      <c r="VUU22"/>
      <c r="VUV22"/>
      <c r="VUW22"/>
      <c r="VUX22"/>
      <c r="VUY22"/>
      <c r="VUZ22"/>
      <c r="VVA22"/>
      <c r="VVB22"/>
      <c r="VVC22"/>
      <c r="VVD22"/>
      <c r="VVE22"/>
      <c r="VVF22"/>
      <c r="VVG22"/>
      <c r="VVH22"/>
      <c r="VVI22"/>
      <c r="VVJ22"/>
      <c r="VVK22"/>
      <c r="VVL22"/>
      <c r="VVM22"/>
      <c r="VVN22"/>
      <c r="VVO22"/>
      <c r="VVP22"/>
      <c r="VVQ22"/>
      <c r="VVR22"/>
      <c r="VVS22"/>
      <c r="VVT22"/>
      <c r="VVU22"/>
      <c r="VVV22"/>
      <c r="VVW22"/>
      <c r="VVX22"/>
      <c r="VVY22"/>
      <c r="VVZ22"/>
      <c r="VWA22"/>
      <c r="VWB22"/>
      <c r="VWC22"/>
      <c r="VWD22"/>
      <c r="VWE22"/>
      <c r="VWF22"/>
      <c r="VWG22"/>
      <c r="VWH22"/>
      <c r="VWI22"/>
      <c r="VWJ22"/>
      <c r="VWK22"/>
      <c r="VWL22"/>
      <c r="VWM22"/>
      <c r="VWN22"/>
      <c r="VWO22"/>
      <c r="VWP22"/>
      <c r="VWQ22"/>
      <c r="VWR22"/>
      <c r="VWS22"/>
      <c r="VWT22"/>
      <c r="VWU22"/>
      <c r="VWV22"/>
      <c r="VWW22"/>
      <c r="VWX22"/>
      <c r="VWY22"/>
      <c r="VWZ22"/>
      <c r="VXA22"/>
      <c r="VXB22"/>
      <c r="VXC22"/>
      <c r="VXD22"/>
      <c r="VXE22"/>
      <c r="VXF22"/>
      <c r="VXG22"/>
      <c r="VXH22"/>
      <c r="VXI22"/>
      <c r="VXJ22"/>
      <c r="VXK22"/>
      <c r="VXL22"/>
      <c r="VXM22"/>
      <c r="VXN22"/>
      <c r="VXO22"/>
      <c r="VXP22"/>
      <c r="VXQ22"/>
      <c r="VXR22"/>
      <c r="VXS22"/>
      <c r="VXT22"/>
      <c r="VXU22"/>
      <c r="VXV22"/>
      <c r="VXW22"/>
      <c r="VXX22"/>
      <c r="VXY22"/>
      <c r="VXZ22"/>
      <c r="VYA22"/>
      <c r="VYB22"/>
      <c r="VYC22"/>
      <c r="VYD22"/>
      <c r="VYE22"/>
      <c r="VYF22"/>
      <c r="VYG22"/>
      <c r="VYH22"/>
      <c r="VYI22"/>
      <c r="VYJ22"/>
      <c r="VYK22"/>
      <c r="VYL22"/>
      <c r="VYM22"/>
      <c r="VYN22"/>
      <c r="VYO22"/>
      <c r="VYP22"/>
      <c r="VYQ22"/>
      <c r="VYR22"/>
      <c r="VYS22"/>
      <c r="VYT22"/>
      <c r="VYU22"/>
      <c r="VYV22"/>
      <c r="VYW22"/>
      <c r="VYX22"/>
      <c r="VYY22"/>
      <c r="VYZ22"/>
      <c r="VZA22"/>
      <c r="VZB22"/>
      <c r="VZC22"/>
      <c r="VZD22"/>
      <c r="VZE22"/>
      <c r="VZF22"/>
      <c r="VZG22"/>
      <c r="VZH22"/>
      <c r="VZI22"/>
      <c r="VZJ22"/>
      <c r="VZK22"/>
      <c r="VZL22"/>
      <c r="VZM22"/>
      <c r="VZN22"/>
      <c r="VZO22"/>
      <c r="VZP22"/>
      <c r="VZQ22"/>
      <c r="VZR22"/>
      <c r="VZS22"/>
      <c r="VZT22"/>
      <c r="VZU22"/>
      <c r="VZV22"/>
      <c r="VZW22"/>
      <c r="VZX22"/>
      <c r="VZY22"/>
      <c r="VZZ22"/>
      <c r="WAA22"/>
      <c r="WAB22"/>
      <c r="WAC22"/>
      <c r="WAD22"/>
      <c r="WAE22"/>
      <c r="WAF22"/>
      <c r="WAG22"/>
      <c r="WAH22"/>
      <c r="WAI22"/>
      <c r="WAJ22"/>
      <c r="WAK22"/>
      <c r="WAL22"/>
      <c r="WAM22"/>
      <c r="WAN22"/>
      <c r="WAO22"/>
      <c r="WAP22"/>
      <c r="WAQ22"/>
      <c r="WAR22"/>
      <c r="WAS22"/>
      <c r="WAT22"/>
      <c r="WAU22"/>
      <c r="WAV22"/>
      <c r="WAW22"/>
      <c r="WAX22"/>
      <c r="WAY22"/>
      <c r="WAZ22"/>
      <c r="WBA22"/>
      <c r="WBB22"/>
      <c r="WBC22"/>
      <c r="WBD22"/>
      <c r="WBE22"/>
      <c r="WBF22"/>
      <c r="WBG22"/>
      <c r="WBH22"/>
      <c r="WBI22"/>
      <c r="WBJ22"/>
      <c r="WBK22"/>
      <c r="WBL22"/>
      <c r="WBM22"/>
      <c r="WBN22"/>
      <c r="WBO22"/>
      <c r="WBP22"/>
      <c r="WBQ22"/>
      <c r="WBR22"/>
      <c r="WBS22"/>
      <c r="WBT22"/>
      <c r="WBU22"/>
      <c r="WBV22"/>
      <c r="WBW22"/>
      <c r="WBX22"/>
      <c r="WBY22"/>
      <c r="WBZ22"/>
      <c r="WCA22"/>
      <c r="WCB22"/>
      <c r="WCC22"/>
      <c r="WCD22"/>
      <c r="WCE22"/>
      <c r="WCF22"/>
      <c r="WCG22"/>
      <c r="WCH22"/>
      <c r="WCI22"/>
      <c r="WCJ22"/>
      <c r="WCK22"/>
      <c r="WCL22"/>
      <c r="WCM22"/>
      <c r="WCN22"/>
      <c r="WCO22"/>
      <c r="WCP22"/>
      <c r="WCQ22"/>
      <c r="WCR22"/>
      <c r="WCS22"/>
      <c r="WCT22"/>
      <c r="WCU22"/>
      <c r="WCV22"/>
      <c r="WCW22"/>
      <c r="WCX22"/>
      <c r="WCY22"/>
      <c r="WCZ22"/>
      <c r="WDA22"/>
      <c r="WDB22"/>
      <c r="WDC22"/>
      <c r="WDD22"/>
      <c r="WDE22"/>
      <c r="WDF22"/>
      <c r="WDG22"/>
      <c r="WDH22"/>
      <c r="WDI22"/>
      <c r="WDJ22"/>
      <c r="WDK22"/>
      <c r="WDL22"/>
      <c r="WDM22"/>
      <c r="WDN22"/>
      <c r="WDO22"/>
      <c r="WDP22"/>
      <c r="WDQ22"/>
      <c r="WDR22"/>
      <c r="WDS22"/>
      <c r="WDT22"/>
      <c r="WDU22"/>
      <c r="WDV22"/>
      <c r="WDW22"/>
      <c r="WDX22"/>
      <c r="WDY22"/>
      <c r="WDZ22"/>
      <c r="WEA22"/>
      <c r="WEB22"/>
      <c r="WEC22"/>
      <c r="WED22"/>
      <c r="WEE22"/>
      <c r="WEF22"/>
      <c r="WEG22"/>
      <c r="WEH22"/>
      <c r="WEI22"/>
      <c r="WEJ22"/>
      <c r="WEK22"/>
      <c r="WEL22"/>
      <c r="WEM22"/>
      <c r="WEN22"/>
      <c r="WEO22"/>
      <c r="WEP22"/>
      <c r="WEQ22"/>
      <c r="WER22"/>
      <c r="WES22"/>
      <c r="WET22"/>
      <c r="WEU22"/>
      <c r="WEV22"/>
      <c r="WEW22"/>
      <c r="WEX22"/>
      <c r="WEY22"/>
      <c r="WEZ22"/>
      <c r="WFA22"/>
      <c r="WFB22"/>
      <c r="WFC22"/>
      <c r="WFD22"/>
      <c r="WFE22"/>
      <c r="WFF22"/>
      <c r="WFG22"/>
      <c r="WFH22"/>
      <c r="WFI22"/>
      <c r="WFJ22"/>
      <c r="WFK22"/>
      <c r="WFL22"/>
      <c r="WFM22"/>
      <c r="WFN22"/>
      <c r="WFO22"/>
      <c r="WFP22"/>
      <c r="WFQ22"/>
      <c r="WFR22"/>
      <c r="WFS22"/>
      <c r="WFT22"/>
      <c r="WFU22"/>
      <c r="WFV22"/>
      <c r="WFW22"/>
      <c r="WFX22"/>
      <c r="WFY22"/>
      <c r="WFZ22"/>
      <c r="WGA22"/>
      <c r="WGB22"/>
      <c r="WGC22"/>
      <c r="WGD22"/>
      <c r="WGE22"/>
      <c r="WGF22"/>
      <c r="WGG22"/>
      <c r="WGH22"/>
      <c r="WGI22"/>
      <c r="WGJ22"/>
      <c r="WGK22"/>
      <c r="WGL22"/>
      <c r="WGM22"/>
      <c r="WGN22"/>
      <c r="WGO22"/>
      <c r="WGP22"/>
      <c r="WGQ22"/>
      <c r="WGR22"/>
      <c r="WGS22"/>
      <c r="WGT22"/>
      <c r="WGU22"/>
      <c r="WGV22"/>
      <c r="WGW22"/>
      <c r="WGX22"/>
      <c r="WGY22"/>
      <c r="WGZ22"/>
      <c r="WHA22"/>
      <c r="WHB22"/>
      <c r="WHC22"/>
      <c r="WHD22"/>
      <c r="WHE22"/>
      <c r="WHF22"/>
      <c r="WHG22"/>
      <c r="WHH22"/>
      <c r="WHI22"/>
      <c r="WHJ22"/>
      <c r="WHK22"/>
      <c r="WHL22"/>
      <c r="WHM22"/>
      <c r="WHN22"/>
      <c r="WHO22"/>
      <c r="WHP22"/>
      <c r="WHQ22"/>
      <c r="WHR22"/>
      <c r="WHS22"/>
      <c r="WHT22"/>
      <c r="WHU22"/>
      <c r="WHV22"/>
      <c r="WHW22"/>
      <c r="WHX22"/>
      <c r="WHY22"/>
      <c r="WHZ22"/>
      <c r="WIA22"/>
      <c r="WIB22"/>
      <c r="WIC22"/>
      <c r="WID22"/>
      <c r="WIE22"/>
      <c r="WIF22"/>
      <c r="WIG22"/>
      <c r="WIH22"/>
      <c r="WII22"/>
      <c r="WIJ22"/>
      <c r="WIK22"/>
      <c r="WIL22"/>
      <c r="WIM22"/>
      <c r="WIN22"/>
      <c r="WIO22"/>
      <c r="WIP22"/>
      <c r="WIQ22"/>
      <c r="WIR22"/>
      <c r="WIS22"/>
      <c r="WIT22"/>
      <c r="WIU22"/>
      <c r="WIV22"/>
      <c r="WIW22"/>
      <c r="WIX22"/>
      <c r="WIY22"/>
      <c r="WIZ22"/>
      <c r="WJA22"/>
      <c r="WJB22"/>
      <c r="WJC22"/>
      <c r="WJD22"/>
      <c r="WJE22"/>
      <c r="WJF22"/>
      <c r="WJG22"/>
      <c r="WJH22"/>
      <c r="WJI22"/>
      <c r="WJJ22"/>
      <c r="WJK22"/>
      <c r="WJL22"/>
      <c r="WJM22"/>
      <c r="WJN22"/>
      <c r="WJO22"/>
      <c r="WJP22"/>
      <c r="WJQ22"/>
      <c r="WJR22"/>
      <c r="WJS22"/>
      <c r="WJT22"/>
      <c r="WJU22"/>
      <c r="WJV22"/>
      <c r="WJW22"/>
      <c r="WJX22"/>
      <c r="WJY22"/>
      <c r="WJZ22"/>
      <c r="WKA22"/>
      <c r="WKB22"/>
      <c r="WKC22"/>
      <c r="WKD22"/>
      <c r="WKE22"/>
      <c r="WKF22"/>
      <c r="WKG22"/>
      <c r="WKH22"/>
      <c r="WKI22"/>
      <c r="WKJ22"/>
      <c r="WKK22"/>
      <c r="WKL22"/>
      <c r="WKM22"/>
      <c r="WKN22"/>
      <c r="WKO22"/>
      <c r="WKP22"/>
      <c r="WKQ22"/>
      <c r="WKR22"/>
      <c r="WKS22"/>
      <c r="WKT22"/>
      <c r="WKU22"/>
      <c r="WKV22"/>
      <c r="WKW22"/>
      <c r="WKX22"/>
      <c r="WKY22"/>
      <c r="WKZ22"/>
      <c r="WLA22"/>
      <c r="WLB22"/>
      <c r="WLC22"/>
      <c r="WLD22"/>
      <c r="WLE22"/>
      <c r="WLF22"/>
      <c r="WLG22"/>
      <c r="WLH22"/>
      <c r="WLI22"/>
      <c r="WLJ22"/>
      <c r="WLK22"/>
      <c r="WLL22"/>
      <c r="WLM22"/>
      <c r="WLN22"/>
      <c r="WLO22"/>
      <c r="WLP22"/>
      <c r="WLQ22"/>
      <c r="WLR22"/>
      <c r="WLS22"/>
      <c r="WLT22"/>
      <c r="WLU22"/>
      <c r="WLV22"/>
      <c r="WLW22"/>
      <c r="WLX22"/>
      <c r="WLY22"/>
      <c r="WLZ22"/>
      <c r="WMA22"/>
      <c r="WMB22"/>
      <c r="WMC22"/>
      <c r="WMD22"/>
      <c r="WME22"/>
      <c r="WMF22"/>
      <c r="WMG22"/>
      <c r="WMH22"/>
      <c r="WMI22"/>
      <c r="WMJ22"/>
      <c r="WMK22"/>
      <c r="WML22"/>
      <c r="WMM22"/>
      <c r="WMN22"/>
      <c r="WMO22"/>
      <c r="WMP22"/>
      <c r="WMQ22"/>
      <c r="WMR22"/>
      <c r="WMS22"/>
      <c r="WMT22"/>
      <c r="WMU22"/>
      <c r="WMV22"/>
      <c r="WMW22"/>
      <c r="WMX22"/>
      <c r="WMY22"/>
      <c r="WMZ22"/>
      <c r="WNA22"/>
      <c r="WNB22"/>
      <c r="WNC22"/>
      <c r="WND22"/>
      <c r="WNE22"/>
      <c r="WNF22"/>
      <c r="WNG22"/>
      <c r="WNH22"/>
      <c r="WNI22"/>
      <c r="WNJ22"/>
      <c r="WNK22"/>
      <c r="WNL22"/>
      <c r="WNM22"/>
      <c r="WNN22"/>
      <c r="WNO22"/>
      <c r="WNP22"/>
      <c r="WNQ22"/>
      <c r="WNR22"/>
      <c r="WNS22"/>
      <c r="WNT22"/>
      <c r="WNU22"/>
      <c r="WNV22"/>
      <c r="WNW22"/>
      <c r="WNX22"/>
      <c r="WNY22"/>
      <c r="WNZ22"/>
      <c r="WOA22"/>
      <c r="WOB22"/>
      <c r="WOC22"/>
      <c r="WOD22"/>
      <c r="WOE22"/>
      <c r="WOF22"/>
      <c r="WOG22"/>
      <c r="WOH22"/>
      <c r="WOI22"/>
      <c r="WOJ22"/>
      <c r="WOK22"/>
      <c r="WOL22"/>
      <c r="WOM22"/>
      <c r="WON22"/>
      <c r="WOO22"/>
      <c r="WOP22"/>
      <c r="WOQ22"/>
      <c r="WOR22"/>
      <c r="WOS22"/>
      <c r="WOT22"/>
      <c r="WOU22"/>
      <c r="WOV22"/>
      <c r="WOW22"/>
      <c r="WOX22"/>
      <c r="WOY22"/>
      <c r="WOZ22"/>
      <c r="WPA22"/>
      <c r="WPB22"/>
      <c r="WPC22"/>
      <c r="WPD22"/>
      <c r="WPE22"/>
      <c r="WPF22"/>
      <c r="WPG22"/>
      <c r="WPH22"/>
      <c r="WPI22"/>
      <c r="WPJ22"/>
      <c r="WPK22"/>
      <c r="WPL22"/>
      <c r="WPM22"/>
      <c r="WPN22"/>
      <c r="WPO22"/>
      <c r="WPP22"/>
      <c r="WPQ22"/>
      <c r="WPR22"/>
      <c r="WPS22"/>
      <c r="WPT22"/>
      <c r="WPU22"/>
      <c r="WPV22"/>
      <c r="WPW22"/>
      <c r="WPX22"/>
      <c r="WPY22"/>
      <c r="WPZ22"/>
      <c r="WQA22"/>
      <c r="WQB22"/>
      <c r="WQC22"/>
      <c r="WQD22"/>
      <c r="WQE22"/>
      <c r="WQF22"/>
      <c r="WQG22"/>
      <c r="WQH22"/>
      <c r="WQI22"/>
      <c r="WQJ22"/>
      <c r="WQK22"/>
      <c r="WQL22"/>
      <c r="WQM22"/>
      <c r="WQN22"/>
      <c r="WQO22"/>
      <c r="WQP22"/>
      <c r="WQQ22"/>
      <c r="WQR22"/>
      <c r="WQS22"/>
      <c r="WQT22"/>
      <c r="WQU22"/>
      <c r="WQV22"/>
      <c r="WQW22"/>
      <c r="WQX22"/>
      <c r="WQY22"/>
      <c r="WQZ22"/>
      <c r="WRA22"/>
      <c r="WRB22"/>
      <c r="WRC22"/>
      <c r="WRD22"/>
      <c r="WRE22"/>
      <c r="WRF22"/>
      <c r="WRG22"/>
      <c r="WRH22"/>
      <c r="WRI22"/>
      <c r="WRJ22"/>
      <c r="WRK22"/>
      <c r="WRL22"/>
      <c r="WRM22"/>
      <c r="WRN22"/>
      <c r="WRO22"/>
      <c r="WRP22"/>
      <c r="WRQ22"/>
      <c r="WRR22"/>
      <c r="WRS22"/>
      <c r="WRT22"/>
      <c r="WRU22"/>
      <c r="WRV22"/>
      <c r="WRW22"/>
      <c r="WRX22"/>
      <c r="WRY22"/>
      <c r="WRZ22"/>
      <c r="WSA22"/>
      <c r="WSB22"/>
      <c r="WSC22"/>
      <c r="WSD22"/>
      <c r="WSE22"/>
      <c r="WSF22"/>
      <c r="WSG22"/>
      <c r="WSH22"/>
      <c r="WSI22"/>
      <c r="WSJ22"/>
      <c r="WSK22"/>
      <c r="WSL22"/>
      <c r="WSM22"/>
      <c r="WSN22"/>
      <c r="WSO22"/>
      <c r="WSP22"/>
      <c r="WSQ22"/>
      <c r="WSR22"/>
      <c r="WSS22"/>
      <c r="WST22"/>
      <c r="WSU22"/>
      <c r="WSV22"/>
      <c r="WSW22"/>
      <c r="WSX22"/>
      <c r="WSY22"/>
      <c r="WSZ22"/>
      <c r="WTA22"/>
      <c r="WTB22"/>
      <c r="WTC22"/>
      <c r="WTD22"/>
      <c r="WTE22"/>
      <c r="WTF22"/>
      <c r="WTG22"/>
      <c r="WTH22"/>
      <c r="WTI22"/>
      <c r="WTJ22"/>
      <c r="WTK22"/>
      <c r="WTL22"/>
      <c r="WTM22"/>
      <c r="WTN22"/>
      <c r="WTO22"/>
      <c r="WTP22"/>
      <c r="WTQ22"/>
      <c r="WTR22"/>
      <c r="WTS22"/>
      <c r="WTT22"/>
      <c r="WTU22"/>
      <c r="WTV22"/>
      <c r="WTW22"/>
      <c r="WTX22"/>
      <c r="WTY22"/>
      <c r="WTZ22"/>
      <c r="WUA22"/>
      <c r="WUB22"/>
      <c r="WUC22"/>
      <c r="WUD22"/>
      <c r="WUE22"/>
      <c r="WUF22"/>
      <c r="WUG22"/>
      <c r="WUH22"/>
      <c r="WUI22"/>
      <c r="WUJ22"/>
      <c r="WUK22"/>
      <c r="WUL22"/>
      <c r="WUM22"/>
      <c r="WUN22"/>
      <c r="WUO22"/>
      <c r="WUP22"/>
      <c r="WUQ22"/>
      <c r="WUR22"/>
      <c r="WUS22"/>
      <c r="WUT22"/>
      <c r="WUU22"/>
      <c r="WUV22"/>
      <c r="WUW22"/>
      <c r="WUX22"/>
      <c r="WUY22"/>
      <c r="WUZ22"/>
      <c r="WVA22"/>
      <c r="WVB22"/>
      <c r="WVC22"/>
      <c r="WVD22"/>
      <c r="WVE22"/>
      <c r="WVF22"/>
      <c r="WVG22"/>
      <c r="WVH22"/>
      <c r="WVI22"/>
      <c r="WVJ22"/>
      <c r="WVK22"/>
      <c r="WVL22"/>
      <c r="WVM22"/>
      <c r="WVN22"/>
      <c r="WVO22"/>
      <c r="WVP22"/>
      <c r="WVQ22"/>
      <c r="WVR22"/>
      <c r="WVS22"/>
      <c r="WVT22"/>
      <c r="WVU22"/>
      <c r="WVV22"/>
      <c r="WVW22"/>
      <c r="WVX22"/>
      <c r="WVY22"/>
      <c r="WVZ22"/>
      <c r="WWA22"/>
      <c r="WWB22"/>
      <c r="WWC22"/>
      <c r="WWD22"/>
      <c r="WWE22"/>
      <c r="WWF22"/>
      <c r="WWG22"/>
      <c r="WWH22"/>
      <c r="WWI22"/>
      <c r="WWJ22"/>
      <c r="WWK22"/>
      <c r="WWL22"/>
      <c r="WWM22"/>
      <c r="WWN22"/>
      <c r="WWO22"/>
      <c r="WWP22"/>
      <c r="WWQ22"/>
      <c r="WWR22"/>
      <c r="WWS22"/>
      <c r="WWT22"/>
      <c r="WWU22"/>
      <c r="WWV22"/>
      <c r="WWW22"/>
      <c r="WWX22"/>
      <c r="WWY22"/>
      <c r="WWZ22"/>
      <c r="WXA22"/>
      <c r="WXB22"/>
      <c r="WXC22"/>
      <c r="WXD22"/>
      <c r="WXE22"/>
      <c r="WXF22"/>
      <c r="WXG22"/>
      <c r="WXH22"/>
      <c r="WXI22"/>
      <c r="WXJ22"/>
      <c r="WXK22"/>
      <c r="WXL22"/>
      <c r="WXM22"/>
      <c r="WXN22"/>
      <c r="WXO22"/>
      <c r="WXP22"/>
      <c r="WXQ22"/>
      <c r="WXR22"/>
      <c r="WXS22"/>
      <c r="WXT22"/>
      <c r="WXU22"/>
      <c r="WXV22"/>
      <c r="WXW22"/>
      <c r="WXX22"/>
      <c r="WXY22"/>
      <c r="WXZ22"/>
      <c r="WYA22"/>
      <c r="WYB22"/>
      <c r="WYC22"/>
      <c r="WYD22"/>
      <c r="WYE22"/>
      <c r="WYF22"/>
      <c r="WYG22"/>
      <c r="WYH22"/>
      <c r="WYI22"/>
      <c r="WYJ22"/>
      <c r="WYK22"/>
      <c r="WYL22"/>
      <c r="WYM22"/>
      <c r="WYN22"/>
      <c r="WYO22"/>
      <c r="WYP22"/>
      <c r="WYQ22"/>
      <c r="WYR22"/>
      <c r="WYS22"/>
      <c r="WYT22"/>
      <c r="WYU22"/>
      <c r="WYV22"/>
      <c r="WYW22"/>
      <c r="WYX22"/>
      <c r="WYY22"/>
      <c r="WYZ22"/>
      <c r="WZA22"/>
      <c r="WZB22"/>
      <c r="WZC22"/>
      <c r="WZD22"/>
      <c r="WZE22"/>
      <c r="WZF22"/>
      <c r="WZG22"/>
      <c r="WZH22"/>
      <c r="WZI22"/>
      <c r="WZJ22"/>
      <c r="WZK22"/>
      <c r="WZL22"/>
      <c r="WZM22"/>
      <c r="WZN22"/>
      <c r="WZO22"/>
      <c r="WZP22"/>
      <c r="WZQ22"/>
      <c r="WZR22"/>
      <c r="WZS22"/>
      <c r="WZT22"/>
      <c r="WZU22"/>
      <c r="WZV22"/>
      <c r="WZW22"/>
      <c r="WZX22"/>
      <c r="WZY22"/>
      <c r="WZZ22"/>
      <c r="XAA22"/>
      <c r="XAB22"/>
      <c r="XAC22"/>
      <c r="XAD22"/>
      <c r="XAE22"/>
      <c r="XAF22"/>
      <c r="XAG22"/>
      <c r="XAH22"/>
      <c r="XAI22"/>
      <c r="XAJ22"/>
      <c r="XAK22"/>
      <c r="XAL22"/>
      <c r="XAM22"/>
      <c r="XAN22"/>
      <c r="XAO22"/>
      <c r="XAP22"/>
      <c r="XAQ22"/>
      <c r="XAR22"/>
      <c r="XAS22"/>
      <c r="XAT22"/>
      <c r="XAU22"/>
      <c r="XAV22"/>
      <c r="XAW22"/>
      <c r="XAX22"/>
      <c r="XAY22"/>
      <c r="XAZ22"/>
      <c r="XBA22"/>
      <c r="XBB22"/>
      <c r="XBC22"/>
      <c r="XBD22"/>
      <c r="XBE22"/>
      <c r="XBF22"/>
      <c r="XBG22"/>
      <c r="XBH22"/>
      <c r="XBI22"/>
      <c r="XBJ22"/>
      <c r="XBK22"/>
      <c r="XBL22"/>
      <c r="XBM22"/>
      <c r="XBN22"/>
      <c r="XBO22"/>
      <c r="XBP22"/>
      <c r="XBQ22"/>
      <c r="XBR22"/>
      <c r="XBS22"/>
      <c r="XBT22"/>
      <c r="XBU22"/>
      <c r="XBV22"/>
      <c r="XBW22"/>
      <c r="XBX22"/>
      <c r="XBY22"/>
      <c r="XBZ22"/>
      <c r="XCA22"/>
      <c r="XCB22"/>
      <c r="XCC22"/>
      <c r="XCD22"/>
      <c r="XCE22"/>
      <c r="XCF22"/>
      <c r="XCG22"/>
      <c r="XCH22"/>
      <c r="XCI22"/>
      <c r="XCJ22"/>
      <c r="XCK22"/>
      <c r="XCL22"/>
      <c r="XCM22"/>
      <c r="XCN22"/>
      <c r="XCO22"/>
      <c r="XCP22"/>
      <c r="XCQ22"/>
      <c r="XCR22"/>
      <c r="XCS22"/>
      <c r="XCT22"/>
      <c r="XCU22"/>
      <c r="XCV22"/>
      <c r="XCW22"/>
      <c r="XCX22"/>
      <c r="XCY22"/>
      <c r="XCZ22"/>
      <c r="XDA22"/>
      <c r="XDB22"/>
      <c r="XDC22"/>
      <c r="XDD22"/>
      <c r="XDE22"/>
      <c r="XDF22"/>
      <c r="XDG22"/>
      <c r="XDH22"/>
      <c r="XDI22"/>
      <c r="XDJ22"/>
      <c r="XDK22"/>
      <c r="XDL22"/>
      <c r="XDM22"/>
      <c r="XDN22"/>
      <c r="XDO22"/>
      <c r="XDP22"/>
      <c r="XDQ22"/>
      <c r="XDR22"/>
      <c r="XDS22"/>
      <c r="XDT22"/>
      <c r="XDU22"/>
      <c r="XDV22"/>
      <c r="XDW22"/>
      <c r="XDX22"/>
      <c r="XDY22"/>
      <c r="XDZ22"/>
      <c r="XEA22"/>
      <c r="XEB22"/>
      <c r="XEC22"/>
      <c r="XED22"/>
      <c r="XEE22"/>
      <c r="XEF22"/>
      <c r="XEG22"/>
      <c r="XEH22"/>
      <c r="XEI22"/>
      <c r="XEJ22"/>
      <c r="XEK22"/>
      <c r="XEL22"/>
      <c r="XEM22"/>
      <c r="XEN22"/>
      <c r="XEO22"/>
      <c r="XEP22"/>
      <c r="XEQ22"/>
      <c r="XER22"/>
      <c r="XES22"/>
      <c r="XET22"/>
      <c r="XEU22"/>
      <c r="XEV22"/>
      <c r="XEW22"/>
      <c r="XEX22"/>
      <c r="XEY22"/>
      <c r="XEZ22"/>
      <c r="XFA22"/>
    </row>
    <row r="23" spans="1:16381" s="1" customFormat="1" ht="120">
      <c r="A23" s="556" t="str">
        <f t="array" ref="A23">INDEX(CO_indicators_list[], SMALL(IF(CO_Indic_List='1_Entry_Table'!$B$16,ROW(CO_Indic_List)-7),ROWS(A$6:A23)),2)</f>
        <v>Outcome 2</v>
      </c>
      <c r="B23" s="530" t="str">
        <f>IF(ISERROR(VLOOKUP(A23,FillHome_OO[],3,FALSE))=TRUE,,VLOOKUP(A23,FillHome_OO[],3,FALSE))</f>
        <v>2 - By 2022, all people, particularly the most vulnerable, benefit from enhanced national and local capacity to apply integrated and innovative approaches to the sustainable and participative management of natural resources and biodiversity, climate change adaptation and mitigation, and disaster-risk reduction.</v>
      </c>
      <c r="C23" s="530">
        <f>Monitoring_Table!C23</f>
        <v>0</v>
      </c>
      <c r="D23" s="530" t="str">
        <f>VLOOKUP(ShadowTable[[#This Row],[indicators]],Tablo_MonitoringTable[],2,FALSE)</f>
        <v>Indicator 2.1</v>
      </c>
      <c r="E23" s="208" t="str">
        <f t="array" ref="E23">INDEX(CO_indicators_list[], SMALL(IF(CO_Indic_List='1_Entry_Table'!$B$16,ROW(CO_Indic_List)-7),ROWS(E$6:E23)),8)</f>
        <v xml:space="preserve">2.1 - Proportion of municipalities that incorporate and implement principles of sustainable urban development in the planning process </v>
      </c>
      <c r="F23" s="526">
        <f>IF(ISERROR(VLOOKUP(ShadowTable[[#This Row],[indicators]],Tablo_MonitoringTable[],3,FALSE))=TRUE,,VLOOKUP(ShadowTable[[#This Row],[indicators]],Tablo_MonitoringTable[],3,FALSE))</f>
        <v>0</v>
      </c>
      <c r="G23" s="526">
        <f>VLOOKUP(ShadowTable[[#This Row],[indicators]],Tablo_MonitoringTable[],4,FALSE)</f>
        <v>0</v>
      </c>
      <c r="H23" s="526">
        <f>VLOOKUP(ShadowTable[[#This Row],[indicators]],Tablo_MonitoringTable[],5,FALSE)</f>
        <v>0</v>
      </c>
      <c r="I23" s="526">
        <f>VLOOKUP(ShadowTable[[#This Row],[indicators]],Tablo_MonitoringTable[],6,FALSE)</f>
        <v>0</v>
      </c>
      <c r="J23" s="526">
        <f>VLOOKUP(ShadowTable[[#This Row],[indicators]],Tablo_MonitoringTable[],7,FALSE)</f>
        <v>0</v>
      </c>
      <c r="K23" s="526">
        <f>VLOOKUP(ShadowTable[[#This Row],[indicators]],Tablo_MonitoringTable[],8,FALSE)</f>
        <v>0</v>
      </c>
      <c r="L23" s="526">
        <f>VLOOKUP(ShadowTable[[#This Row],[indicators]],Tablo_MonitoringTable[],10,FALSE)</f>
        <v>0</v>
      </c>
      <c r="M23" s="526">
        <f>VLOOKUP(ShadowTable[[#This Row],[indicators]],Tablo_MonitoringTable[],11,FALSE)</f>
        <v>0</v>
      </c>
      <c r="N23" s="526">
        <f>VLOOKUP(ShadowTable[[#This Row],[indicators]],Tablo_MonitoringTable[],13,FALSE)</f>
        <v>0</v>
      </c>
      <c r="O23" s="526">
        <f>VLOOKUP(ShadowTable[[#This Row],[indicators]],Tablo_MonitoringTable[],14,FALSE)</f>
        <v>0</v>
      </c>
      <c r="P23" s="526">
        <f>VLOOKUP(ShadowTable[[#This Row],[indicators]],Tablo_MonitoringTable[],16,FALSE)</f>
        <v>0</v>
      </c>
      <c r="Q23" s="526">
        <f>VLOOKUP(ShadowTable[[#This Row],[indicators]],Tablo_MonitoringTable[],17,FALSE)</f>
        <v>0</v>
      </c>
      <c r="R23" s="526">
        <f>VLOOKUP(ShadowTable[[#This Row],[indicators]],Tablo_MonitoringTable[],19,FALSE)</f>
        <v>0</v>
      </c>
      <c r="S23" s="526">
        <f>VLOOKUP(ShadowTable[[#This Row],[indicators]],Tablo_MonitoringTable[],20,FALSE)</f>
        <v>0</v>
      </c>
      <c r="T23" s="526">
        <f>VLOOKUP(ShadowTable[[#This Row],[indicators]],Tablo_MonitoringTable[],22,FALSE)</f>
        <v>0</v>
      </c>
      <c r="U23" s="526">
        <f>VLOOKUP(ShadowTable[[#This Row],[indicators]],Tablo_MonitoringTable[],23,FALSE)</f>
        <v>0</v>
      </c>
      <c r="V23" s="225">
        <f>VLOOKUP(ShadowTable[[#This Row],[indicators]],Tablo_MonitoringTable[],25,FALSE)</f>
        <v>0</v>
      </c>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IW23"/>
      <c r="IX23"/>
      <c r="IY23"/>
      <c r="IZ23"/>
      <c r="JA23"/>
      <c r="JB23"/>
      <c r="JC23"/>
      <c r="JD23"/>
      <c r="JE23"/>
      <c r="JF23"/>
      <c r="JG23"/>
      <c r="JH23"/>
      <c r="JI23"/>
      <c r="JJ23"/>
      <c r="JK23"/>
      <c r="JL23"/>
      <c r="JM23"/>
      <c r="JN23"/>
      <c r="JO23"/>
      <c r="JP23"/>
      <c r="JQ23"/>
      <c r="JR23"/>
      <c r="JS23"/>
      <c r="JT23"/>
      <c r="JU23"/>
      <c r="JV23"/>
      <c r="JW23"/>
      <c r="JX23"/>
      <c r="JY23"/>
      <c r="JZ23"/>
      <c r="KA23"/>
      <c r="KB23"/>
      <c r="KC23"/>
      <c r="KD23"/>
      <c r="KE23"/>
      <c r="KF23"/>
      <c r="KG23"/>
      <c r="KH23"/>
      <c r="KI23"/>
      <c r="KJ23"/>
      <c r="KK23"/>
      <c r="KL23"/>
      <c r="KM23"/>
      <c r="KN23"/>
      <c r="KO23"/>
      <c r="KP23"/>
      <c r="KQ23"/>
      <c r="KR23"/>
      <c r="KS23"/>
      <c r="KT23"/>
      <c r="KU23"/>
      <c r="KV23"/>
      <c r="KW23"/>
      <c r="KX23"/>
      <c r="KY23"/>
      <c r="KZ23"/>
      <c r="LA23"/>
      <c r="LB23"/>
      <c r="LC23"/>
      <c r="LD23"/>
      <c r="LE23"/>
      <c r="LF23"/>
      <c r="LG23"/>
      <c r="LH23"/>
      <c r="LI23"/>
      <c r="LJ23"/>
      <c r="LK23"/>
      <c r="LL23"/>
      <c r="LM23"/>
      <c r="LN23"/>
      <c r="LO23"/>
      <c r="LP23"/>
      <c r="LQ23"/>
      <c r="LR23"/>
      <c r="LS23"/>
      <c r="LT23"/>
      <c r="LU23"/>
      <c r="LV23"/>
      <c r="LW23"/>
      <c r="LX23"/>
      <c r="LY23"/>
      <c r="LZ23"/>
      <c r="MA23"/>
      <c r="MB23"/>
      <c r="MC23"/>
      <c r="MD23"/>
      <c r="ME23"/>
      <c r="MF23"/>
      <c r="MG23"/>
      <c r="MH23"/>
      <c r="MI23"/>
      <c r="MJ23"/>
      <c r="MK23"/>
      <c r="ML23"/>
      <c r="MM23"/>
      <c r="MN23"/>
      <c r="MO23"/>
      <c r="MP23"/>
      <c r="MQ23"/>
      <c r="MR23"/>
      <c r="MS23"/>
      <c r="MT23"/>
      <c r="MU23"/>
      <c r="MV23"/>
      <c r="MW23"/>
      <c r="MX23"/>
      <c r="MY23"/>
      <c r="MZ23"/>
      <c r="NA23"/>
      <c r="NB23"/>
      <c r="NC23"/>
      <c r="ND23"/>
      <c r="NE23"/>
      <c r="NF23"/>
      <c r="NG23"/>
      <c r="NH23"/>
      <c r="NI23"/>
      <c r="NJ23"/>
      <c r="NK23"/>
      <c r="NL23"/>
      <c r="NM23"/>
      <c r="NN23"/>
      <c r="NO23"/>
      <c r="NP23"/>
      <c r="NQ23"/>
      <c r="NR23"/>
      <c r="NS23"/>
      <c r="NT23"/>
      <c r="NU23"/>
      <c r="NV23"/>
      <c r="NW23"/>
      <c r="NX23"/>
      <c r="NY23"/>
      <c r="NZ23"/>
      <c r="OA23"/>
      <c r="OB23"/>
      <c r="OC23"/>
      <c r="OD23"/>
      <c r="OE23"/>
      <c r="OF23"/>
      <c r="OG23"/>
      <c r="OH23"/>
      <c r="OI23"/>
      <c r="OJ23"/>
      <c r="OK23"/>
      <c r="OL23"/>
      <c r="OM23"/>
      <c r="ON23"/>
      <c r="OO23"/>
      <c r="OP23"/>
      <c r="OQ23"/>
      <c r="OR23"/>
      <c r="OS23"/>
      <c r="OT23"/>
      <c r="OU23"/>
      <c r="OV23"/>
      <c r="OW23"/>
      <c r="OX23"/>
      <c r="OY23"/>
      <c r="OZ23"/>
      <c r="PA23"/>
      <c r="PB23"/>
      <c r="PC23"/>
      <c r="PD23"/>
      <c r="PE23"/>
      <c r="PF23"/>
      <c r="PG23"/>
      <c r="PH23"/>
      <c r="PI23"/>
      <c r="PJ23"/>
      <c r="PK23"/>
      <c r="PL23"/>
      <c r="PM23"/>
      <c r="PN23"/>
      <c r="PO23"/>
      <c r="PP23"/>
      <c r="PQ23"/>
      <c r="PR23"/>
      <c r="PS23"/>
      <c r="PT23"/>
      <c r="PU23"/>
      <c r="PV23"/>
      <c r="PW23"/>
      <c r="PX23"/>
      <c r="PY23"/>
      <c r="PZ23"/>
      <c r="QA23"/>
      <c r="QB23"/>
      <c r="QC23"/>
      <c r="QD23"/>
      <c r="QE23"/>
      <c r="QF23"/>
      <c r="QG23"/>
      <c r="QH23"/>
      <c r="QI23"/>
      <c r="QJ23"/>
      <c r="QK23"/>
      <c r="QL23"/>
      <c r="QM23"/>
      <c r="QN23"/>
      <c r="QO23"/>
      <c r="QP23"/>
      <c r="QQ23"/>
      <c r="QR23"/>
      <c r="QS23"/>
      <c r="QT23"/>
      <c r="QU23"/>
      <c r="QV23"/>
      <c r="QW23"/>
      <c r="QX23"/>
      <c r="QY23"/>
      <c r="QZ23"/>
      <c r="RA23"/>
      <c r="RB23"/>
      <c r="RC23"/>
      <c r="RD23"/>
      <c r="RE23"/>
      <c r="RF23"/>
      <c r="RG23"/>
      <c r="RH23"/>
      <c r="RI23"/>
      <c r="RJ23"/>
      <c r="RK23"/>
      <c r="RL23"/>
      <c r="RM23"/>
      <c r="RN23"/>
      <c r="RO23"/>
      <c r="RP23"/>
      <c r="RQ23"/>
      <c r="RR23"/>
      <c r="RS23"/>
      <c r="RT23"/>
      <c r="RU23"/>
      <c r="RV23"/>
      <c r="RW23"/>
      <c r="RX23"/>
      <c r="RY23"/>
      <c r="RZ23"/>
      <c r="SA23"/>
      <c r="SB23"/>
      <c r="SC23"/>
      <c r="SD23"/>
      <c r="SE23"/>
      <c r="SF23"/>
      <c r="SG23"/>
      <c r="SH23"/>
      <c r="SI23"/>
      <c r="SJ23"/>
      <c r="SK23"/>
      <c r="SL23"/>
      <c r="SM23"/>
      <c r="SN23"/>
      <c r="SO23"/>
      <c r="SP23"/>
      <c r="SQ23"/>
      <c r="SR23"/>
      <c r="SS23"/>
      <c r="ST23"/>
      <c r="SU23"/>
      <c r="SV23"/>
      <c r="SW23"/>
      <c r="SX23"/>
      <c r="SY23"/>
      <c r="SZ23"/>
      <c r="TA23"/>
      <c r="TB23"/>
      <c r="TC23"/>
      <c r="TD23"/>
      <c r="TE23"/>
      <c r="TF23"/>
      <c r="TG23"/>
      <c r="TH23"/>
      <c r="TI23"/>
      <c r="TJ23"/>
      <c r="TK23"/>
      <c r="TL23"/>
      <c r="TM23"/>
      <c r="TN23"/>
      <c r="TO23"/>
      <c r="TP23"/>
      <c r="TQ23"/>
      <c r="TR23"/>
      <c r="TS23"/>
      <c r="TT23"/>
      <c r="TU23"/>
      <c r="TV23"/>
      <c r="TW23"/>
      <c r="TX23"/>
      <c r="TY23"/>
      <c r="TZ23"/>
      <c r="UA23"/>
      <c r="UB23"/>
      <c r="UC23"/>
      <c r="UD23"/>
      <c r="UE23"/>
      <c r="UF23"/>
      <c r="UG23"/>
      <c r="UH23"/>
      <c r="UI23"/>
      <c r="UJ23"/>
      <c r="UK23"/>
      <c r="UL23"/>
      <c r="UM23"/>
      <c r="UN23"/>
      <c r="UO23"/>
      <c r="UP23"/>
      <c r="UQ23"/>
      <c r="UR23"/>
      <c r="US23"/>
      <c r="UT23"/>
      <c r="UU23"/>
      <c r="UV23"/>
      <c r="UW23"/>
      <c r="UX23"/>
      <c r="UY23"/>
      <c r="UZ23"/>
      <c r="VA23"/>
      <c r="VB23"/>
      <c r="VC23"/>
      <c r="VD23"/>
      <c r="VE23"/>
      <c r="VF23"/>
      <c r="VG23"/>
      <c r="VH23"/>
      <c r="VI23"/>
      <c r="VJ23"/>
      <c r="VK23"/>
      <c r="VL23"/>
      <c r="VM23"/>
      <c r="VN23"/>
      <c r="VO23"/>
      <c r="VP23"/>
      <c r="VQ23"/>
      <c r="VR23"/>
      <c r="VS23"/>
      <c r="VT23"/>
      <c r="VU23"/>
      <c r="VV23"/>
      <c r="VW23"/>
      <c r="VX23"/>
      <c r="VY23"/>
      <c r="VZ23"/>
      <c r="WA23"/>
      <c r="WB23"/>
      <c r="WC23"/>
      <c r="WD23"/>
      <c r="WE23"/>
      <c r="WF23"/>
      <c r="WG23"/>
      <c r="WH23"/>
      <c r="WI23"/>
      <c r="WJ23"/>
      <c r="WK23"/>
      <c r="WL23"/>
      <c r="WM23"/>
      <c r="WN23"/>
      <c r="WO23"/>
      <c r="WP23"/>
      <c r="WQ23"/>
      <c r="WR23"/>
      <c r="WS23"/>
      <c r="WT23"/>
      <c r="WU23"/>
      <c r="WV23"/>
      <c r="WW23"/>
      <c r="WX23"/>
      <c r="WY23"/>
      <c r="WZ23"/>
      <c r="XA23"/>
      <c r="XB23"/>
      <c r="XC23"/>
      <c r="XD23"/>
      <c r="XE23"/>
      <c r="XF23"/>
      <c r="XG23"/>
      <c r="XH23"/>
      <c r="XI23"/>
      <c r="XJ23"/>
      <c r="XK23"/>
      <c r="XL23"/>
      <c r="XM23"/>
      <c r="XN23"/>
      <c r="XO23"/>
      <c r="XP23"/>
      <c r="XQ23"/>
      <c r="XR23"/>
      <c r="XS23"/>
      <c r="XT23"/>
      <c r="XU23"/>
      <c r="XV23"/>
      <c r="XW23"/>
      <c r="XX23"/>
      <c r="XY23"/>
      <c r="XZ23"/>
      <c r="YA23"/>
      <c r="YB23"/>
      <c r="YC23"/>
      <c r="YD23"/>
      <c r="YE23"/>
      <c r="YF23"/>
      <c r="YG23"/>
      <c r="YH23"/>
      <c r="YI23"/>
      <c r="YJ23"/>
      <c r="YK23"/>
      <c r="YL23"/>
      <c r="YM23"/>
      <c r="YN23"/>
      <c r="YO23"/>
      <c r="YP23"/>
      <c r="YQ23"/>
      <c r="YR23"/>
      <c r="YS23"/>
      <c r="YT23"/>
      <c r="YU23"/>
      <c r="YV23"/>
      <c r="YW23"/>
      <c r="YX23"/>
      <c r="YY23"/>
      <c r="YZ23"/>
      <c r="ZA23"/>
      <c r="ZB23"/>
      <c r="ZC23"/>
      <c r="ZD23"/>
      <c r="ZE23"/>
      <c r="ZF23"/>
      <c r="ZG23"/>
      <c r="ZH23"/>
      <c r="ZI23"/>
      <c r="ZJ23"/>
      <c r="ZK23"/>
      <c r="ZL23"/>
      <c r="ZM23"/>
      <c r="ZN23"/>
      <c r="ZO23"/>
      <c r="ZP23"/>
      <c r="ZQ23"/>
      <c r="ZR23"/>
      <c r="ZS23"/>
      <c r="ZT23"/>
      <c r="ZU23"/>
      <c r="ZV23"/>
      <c r="ZW23"/>
      <c r="ZX23"/>
      <c r="ZY23"/>
      <c r="ZZ23"/>
      <c r="AAA23"/>
      <c r="AAB23"/>
      <c r="AAC23"/>
      <c r="AAD23"/>
      <c r="AAE23"/>
      <c r="AAF23"/>
      <c r="AAG23"/>
      <c r="AAH23"/>
      <c r="AAI23"/>
      <c r="AAJ23"/>
      <c r="AAK23"/>
      <c r="AAL23"/>
      <c r="AAM23"/>
      <c r="AAN23"/>
      <c r="AAO23"/>
      <c r="AAP23"/>
      <c r="AAQ23"/>
      <c r="AAR23"/>
      <c r="AAS23"/>
      <c r="AAT23"/>
      <c r="AAU23"/>
      <c r="AAV23"/>
      <c r="AAW23"/>
      <c r="AAX23"/>
      <c r="AAY23"/>
      <c r="AAZ23"/>
      <c r="ABA23"/>
      <c r="ABB23"/>
      <c r="ABC23"/>
      <c r="ABD23"/>
      <c r="ABE23"/>
      <c r="ABF23"/>
      <c r="ABG23"/>
      <c r="ABH23"/>
      <c r="ABI23"/>
      <c r="ABJ23"/>
      <c r="ABK23"/>
      <c r="ABL23"/>
      <c r="ABM23"/>
      <c r="ABN23"/>
      <c r="ABO23"/>
      <c r="ABP23"/>
      <c r="ABQ23"/>
      <c r="ABR23"/>
      <c r="ABS23"/>
      <c r="ABT23"/>
      <c r="ABU23"/>
      <c r="ABV23"/>
      <c r="ABW23"/>
      <c r="ABX23"/>
      <c r="ABY23"/>
      <c r="ABZ23"/>
      <c r="ACA23"/>
      <c r="ACB23"/>
      <c r="ACC23"/>
      <c r="ACD23"/>
      <c r="ACE23"/>
      <c r="ACF23"/>
      <c r="ACG23"/>
      <c r="ACH23"/>
      <c r="ACI23"/>
      <c r="ACJ23"/>
      <c r="ACK23"/>
      <c r="ACL23"/>
      <c r="ACM23"/>
      <c r="ACN23"/>
      <c r="ACO23"/>
      <c r="ACP23"/>
      <c r="ACQ23"/>
      <c r="ACR23"/>
      <c r="ACS23"/>
      <c r="ACT23"/>
      <c r="ACU23"/>
      <c r="ACV23"/>
      <c r="ACW23"/>
      <c r="ACX23"/>
      <c r="ACY23"/>
      <c r="ACZ23"/>
      <c r="ADA23"/>
      <c r="ADB23"/>
      <c r="ADC23"/>
      <c r="ADD23"/>
      <c r="ADE23"/>
      <c r="ADF23"/>
      <c r="ADG23"/>
      <c r="ADH23"/>
      <c r="ADI23"/>
      <c r="ADJ23"/>
      <c r="ADK23"/>
      <c r="ADL23"/>
      <c r="ADM23"/>
      <c r="ADN23"/>
      <c r="ADO23"/>
      <c r="ADP23"/>
      <c r="ADQ23"/>
      <c r="ADR23"/>
      <c r="ADS23"/>
      <c r="ADT23"/>
      <c r="ADU23"/>
      <c r="ADV23"/>
      <c r="ADW23"/>
      <c r="ADX23"/>
      <c r="ADY23"/>
      <c r="ADZ23"/>
      <c r="AEA23"/>
      <c r="AEB23"/>
      <c r="AEC23"/>
      <c r="AED23"/>
      <c r="AEE23"/>
      <c r="AEF23"/>
      <c r="AEG23"/>
      <c r="AEH23"/>
      <c r="AEI23"/>
      <c r="AEJ23"/>
      <c r="AEK23"/>
      <c r="AEL23"/>
      <c r="AEM23"/>
      <c r="AEN23"/>
      <c r="AEO23"/>
      <c r="AEP23"/>
      <c r="AEQ23"/>
      <c r="AER23"/>
      <c r="AES23"/>
      <c r="AET23"/>
      <c r="AEU23"/>
      <c r="AEV23"/>
      <c r="AEW23"/>
      <c r="AEX23"/>
      <c r="AEY23"/>
      <c r="AEZ23"/>
      <c r="AFA23"/>
      <c r="AFB23"/>
      <c r="AFC23"/>
      <c r="AFD23"/>
      <c r="AFE23"/>
      <c r="AFF23"/>
      <c r="AFG23"/>
      <c r="AFH23"/>
      <c r="AFI23"/>
      <c r="AFJ23"/>
      <c r="AFK23"/>
      <c r="AFL23"/>
      <c r="AFM23"/>
      <c r="AFN23"/>
      <c r="AFO23"/>
      <c r="AFP23"/>
      <c r="AFQ23"/>
      <c r="AFR23"/>
      <c r="AFS23"/>
      <c r="AFT23"/>
      <c r="AFU23"/>
      <c r="AFV23"/>
      <c r="AFW23"/>
      <c r="AFX23"/>
      <c r="AFY23"/>
      <c r="AFZ23"/>
      <c r="AGA23"/>
      <c r="AGB23"/>
      <c r="AGC23"/>
      <c r="AGD23"/>
      <c r="AGE23"/>
      <c r="AGF23"/>
      <c r="AGG23"/>
      <c r="AGH23"/>
      <c r="AGI23"/>
      <c r="AGJ23"/>
      <c r="AGK23"/>
      <c r="AGL23"/>
      <c r="AGM23"/>
      <c r="AGN23"/>
      <c r="AGO23"/>
      <c r="AGP23"/>
      <c r="AGQ23"/>
      <c r="AGR23"/>
      <c r="AGS23"/>
      <c r="AGT23"/>
      <c r="AGU23"/>
      <c r="AGV23"/>
      <c r="AGW23"/>
      <c r="AGX23"/>
      <c r="AGY23"/>
      <c r="AGZ23"/>
      <c r="AHA23"/>
      <c r="AHB23"/>
      <c r="AHC23"/>
      <c r="AHD23"/>
      <c r="AHE23"/>
      <c r="AHF23"/>
      <c r="AHG23"/>
      <c r="AHH23"/>
      <c r="AHI23"/>
      <c r="AHJ23"/>
      <c r="AHK23"/>
      <c r="AHL23"/>
      <c r="AHM23"/>
      <c r="AHN23"/>
      <c r="AHO23"/>
      <c r="AHP23"/>
      <c r="AHQ23"/>
      <c r="AHR23"/>
      <c r="AHS23"/>
      <c r="AHT23"/>
      <c r="AHU23"/>
      <c r="AHV23"/>
      <c r="AHW23"/>
      <c r="AHX23"/>
      <c r="AHY23"/>
      <c r="AHZ23"/>
      <c r="AIA23"/>
      <c r="AIB23"/>
      <c r="AIC23"/>
      <c r="AID23"/>
      <c r="AIE23"/>
      <c r="AIF23"/>
      <c r="AIG23"/>
      <c r="AIH23"/>
      <c r="AII23"/>
      <c r="AIJ23"/>
      <c r="AIK23"/>
      <c r="AIL23"/>
      <c r="AIM23"/>
      <c r="AIN23"/>
      <c r="AIO23"/>
      <c r="AIP23"/>
      <c r="AIQ23"/>
      <c r="AIR23"/>
      <c r="AIS23"/>
      <c r="AIT23"/>
      <c r="AIU23"/>
      <c r="AIV23"/>
      <c r="AIW23"/>
      <c r="AIX23"/>
      <c r="AIY23"/>
      <c r="AIZ23"/>
      <c r="AJA23"/>
      <c r="AJB23"/>
      <c r="AJC23"/>
      <c r="AJD23"/>
      <c r="AJE23"/>
      <c r="AJF23"/>
      <c r="AJG23"/>
      <c r="AJH23"/>
      <c r="AJI23"/>
      <c r="AJJ23"/>
      <c r="AJK23"/>
      <c r="AJL23"/>
      <c r="AJM23"/>
      <c r="AJN23"/>
      <c r="AJO23"/>
      <c r="AJP23"/>
      <c r="AJQ23"/>
      <c r="AJR23"/>
      <c r="AJS23"/>
      <c r="AJT23"/>
      <c r="AJU23"/>
      <c r="AJV23"/>
      <c r="AJW23"/>
      <c r="AJX23"/>
      <c r="AJY23"/>
      <c r="AJZ23"/>
      <c r="AKA23"/>
      <c r="AKB23"/>
      <c r="AKC23"/>
      <c r="AKD23"/>
      <c r="AKE23"/>
      <c r="AKF23"/>
      <c r="AKG23"/>
      <c r="AKH23"/>
      <c r="AKI23"/>
      <c r="AKJ23"/>
      <c r="AKK23"/>
      <c r="AKL23"/>
      <c r="AKM23"/>
      <c r="AKN23"/>
      <c r="AKO23"/>
      <c r="AKP23"/>
      <c r="AKQ23"/>
      <c r="AKR23"/>
      <c r="AKS23"/>
      <c r="AKT23"/>
      <c r="AKU23"/>
      <c r="AKV23"/>
      <c r="AKW23"/>
      <c r="AKX23"/>
      <c r="AKY23"/>
      <c r="AKZ23"/>
      <c r="ALA23"/>
      <c r="ALB23"/>
      <c r="ALC23"/>
      <c r="ALD23"/>
      <c r="ALE23"/>
      <c r="ALF23"/>
      <c r="ALG23"/>
      <c r="ALH23"/>
      <c r="ALI23"/>
      <c r="ALJ23"/>
      <c r="ALK23"/>
      <c r="ALL23"/>
      <c r="ALM23"/>
      <c r="ALN23"/>
      <c r="ALO23"/>
      <c r="ALP23"/>
      <c r="ALQ23"/>
      <c r="ALR23"/>
      <c r="ALS23"/>
      <c r="ALT23"/>
      <c r="ALU23"/>
      <c r="ALV23"/>
      <c r="ALW23"/>
      <c r="ALX23"/>
      <c r="ALY23"/>
      <c r="ALZ23"/>
      <c r="AMA23"/>
      <c r="AMB23"/>
      <c r="AMC23"/>
      <c r="AMD23"/>
      <c r="AME23"/>
      <c r="AMF23"/>
      <c r="AMG23"/>
      <c r="AMH23"/>
      <c r="AMI23"/>
      <c r="AMJ23"/>
      <c r="AMK23"/>
      <c r="AML23"/>
      <c r="AMM23"/>
      <c r="AMN23"/>
      <c r="AMO23"/>
      <c r="AMP23"/>
      <c r="AMQ23"/>
      <c r="AMR23"/>
      <c r="AMS23"/>
      <c r="AMT23"/>
      <c r="AMU23"/>
      <c r="AMV23"/>
      <c r="AMW23"/>
      <c r="AMX23"/>
      <c r="AMY23"/>
      <c r="AMZ23"/>
      <c r="ANA23"/>
      <c r="ANB23"/>
      <c r="ANC23"/>
      <c r="AND23"/>
      <c r="ANE23"/>
      <c r="ANF23"/>
      <c r="ANG23"/>
      <c r="ANH23"/>
      <c r="ANI23"/>
      <c r="ANJ23"/>
      <c r="ANK23"/>
      <c r="ANL23"/>
      <c r="ANM23"/>
      <c r="ANN23"/>
      <c r="ANO23"/>
      <c r="ANP23"/>
      <c r="ANQ23"/>
      <c r="ANR23"/>
      <c r="ANS23"/>
      <c r="ANT23"/>
      <c r="ANU23"/>
      <c r="ANV23"/>
      <c r="ANW23"/>
      <c r="ANX23"/>
      <c r="ANY23"/>
      <c r="ANZ23"/>
      <c r="AOA23"/>
      <c r="AOB23"/>
      <c r="AOC23"/>
      <c r="AOD23"/>
      <c r="AOE23"/>
      <c r="AOF23"/>
      <c r="AOG23"/>
      <c r="AOH23"/>
      <c r="AOI23"/>
      <c r="AOJ23"/>
      <c r="AOK23"/>
      <c r="AOL23"/>
      <c r="AOM23"/>
      <c r="AON23"/>
      <c r="AOO23"/>
      <c r="AOP23"/>
      <c r="AOQ23"/>
      <c r="AOR23"/>
      <c r="AOS23"/>
      <c r="AOT23"/>
      <c r="AOU23"/>
      <c r="AOV23"/>
      <c r="AOW23"/>
      <c r="AOX23"/>
      <c r="AOY23"/>
      <c r="AOZ23"/>
      <c r="APA23"/>
      <c r="APB23"/>
      <c r="APC23"/>
      <c r="APD23"/>
      <c r="APE23"/>
      <c r="APF23"/>
      <c r="APG23"/>
      <c r="APH23"/>
      <c r="API23"/>
      <c r="APJ23"/>
      <c r="APK23"/>
      <c r="APL23"/>
      <c r="APM23"/>
      <c r="APN23"/>
      <c r="APO23"/>
      <c r="APP23"/>
      <c r="APQ23"/>
      <c r="APR23"/>
      <c r="APS23"/>
      <c r="APT23"/>
      <c r="APU23"/>
      <c r="APV23"/>
      <c r="APW23"/>
      <c r="APX23"/>
      <c r="APY23"/>
      <c r="APZ23"/>
      <c r="AQA23"/>
      <c r="AQB23"/>
      <c r="AQC23"/>
      <c r="AQD23"/>
      <c r="AQE23"/>
      <c r="AQF23"/>
      <c r="AQG23"/>
      <c r="AQH23"/>
      <c r="AQI23"/>
      <c r="AQJ23"/>
      <c r="AQK23"/>
      <c r="AQL23"/>
      <c r="AQM23"/>
      <c r="AQN23"/>
      <c r="AQO23"/>
      <c r="AQP23"/>
      <c r="AQQ23"/>
      <c r="AQR23"/>
      <c r="AQS23"/>
      <c r="AQT23"/>
      <c r="AQU23"/>
      <c r="AQV23"/>
      <c r="AQW23"/>
      <c r="AQX23"/>
      <c r="AQY23"/>
      <c r="AQZ23"/>
      <c r="ARA23"/>
      <c r="ARB23"/>
      <c r="ARC23"/>
      <c r="ARD23"/>
      <c r="ARE23"/>
      <c r="ARF23"/>
      <c r="ARG23"/>
      <c r="ARH23"/>
      <c r="ARI23"/>
      <c r="ARJ23"/>
      <c r="ARK23"/>
      <c r="ARL23"/>
      <c r="ARM23"/>
      <c r="ARN23"/>
      <c r="ARO23"/>
      <c r="ARP23"/>
      <c r="ARQ23"/>
      <c r="ARR23"/>
      <c r="ARS23"/>
      <c r="ART23"/>
      <c r="ARU23"/>
      <c r="ARV23"/>
      <c r="ARW23"/>
      <c r="ARX23"/>
      <c r="ARY23"/>
      <c r="ARZ23"/>
      <c r="ASA23"/>
      <c r="ASB23"/>
      <c r="ASC23"/>
      <c r="ASD23"/>
      <c r="ASE23"/>
      <c r="ASF23"/>
      <c r="ASG23"/>
      <c r="ASH23"/>
      <c r="ASI23"/>
      <c r="ASJ23"/>
      <c r="ASK23"/>
      <c r="ASL23"/>
      <c r="ASM23"/>
      <c r="ASN23"/>
      <c r="ASO23"/>
      <c r="ASP23"/>
      <c r="ASQ23"/>
      <c r="ASR23"/>
      <c r="ASS23"/>
      <c r="AST23"/>
      <c r="ASU23"/>
      <c r="ASV23"/>
      <c r="ASW23"/>
      <c r="ASX23"/>
      <c r="ASY23"/>
      <c r="ASZ23"/>
      <c r="ATA23"/>
      <c r="ATB23"/>
      <c r="ATC23"/>
      <c r="ATD23"/>
      <c r="ATE23"/>
      <c r="ATF23"/>
      <c r="ATG23"/>
      <c r="ATH23"/>
      <c r="ATI23"/>
      <c r="ATJ23"/>
      <c r="ATK23"/>
      <c r="ATL23"/>
      <c r="ATM23"/>
      <c r="ATN23"/>
      <c r="ATO23"/>
      <c r="ATP23"/>
      <c r="ATQ23"/>
      <c r="ATR23"/>
      <c r="ATS23"/>
      <c r="ATT23"/>
      <c r="ATU23"/>
      <c r="ATV23"/>
      <c r="ATW23"/>
      <c r="ATX23"/>
      <c r="ATY23"/>
      <c r="ATZ23"/>
      <c r="AUA23"/>
      <c r="AUB23"/>
      <c r="AUC23"/>
      <c r="AUD23"/>
      <c r="AUE23"/>
      <c r="AUF23"/>
      <c r="AUG23"/>
      <c r="AUH23"/>
      <c r="AUI23"/>
      <c r="AUJ23"/>
      <c r="AUK23"/>
      <c r="AUL23"/>
      <c r="AUM23"/>
      <c r="AUN23"/>
      <c r="AUO23"/>
      <c r="AUP23"/>
      <c r="AUQ23"/>
      <c r="AUR23"/>
      <c r="AUS23"/>
      <c r="AUT23"/>
      <c r="AUU23"/>
      <c r="AUV23"/>
      <c r="AUW23"/>
      <c r="AUX23"/>
      <c r="AUY23"/>
      <c r="AUZ23"/>
      <c r="AVA23"/>
      <c r="AVB23"/>
      <c r="AVC23"/>
      <c r="AVD23"/>
      <c r="AVE23"/>
      <c r="AVF23"/>
      <c r="AVG23"/>
      <c r="AVH23"/>
      <c r="AVI23"/>
      <c r="AVJ23"/>
      <c r="AVK23"/>
      <c r="AVL23"/>
      <c r="AVM23"/>
      <c r="AVN23"/>
      <c r="AVO23"/>
      <c r="AVP23"/>
      <c r="AVQ23"/>
      <c r="AVR23"/>
      <c r="AVS23"/>
      <c r="AVT23"/>
      <c r="AVU23"/>
      <c r="AVV23"/>
      <c r="AVW23"/>
      <c r="AVX23"/>
      <c r="AVY23"/>
      <c r="AVZ23"/>
      <c r="AWA23"/>
      <c r="AWB23"/>
      <c r="AWC23"/>
      <c r="AWD23"/>
      <c r="AWE23"/>
      <c r="AWF23"/>
      <c r="AWG23"/>
      <c r="AWH23"/>
      <c r="AWI23"/>
      <c r="AWJ23"/>
      <c r="AWK23"/>
      <c r="AWL23"/>
      <c r="AWM23"/>
      <c r="AWN23"/>
      <c r="AWO23"/>
      <c r="AWP23"/>
      <c r="AWQ23"/>
      <c r="AWR23"/>
      <c r="AWS23"/>
      <c r="AWT23"/>
      <c r="AWU23"/>
      <c r="AWV23"/>
      <c r="AWW23"/>
      <c r="AWX23"/>
      <c r="AWY23"/>
      <c r="AWZ23"/>
      <c r="AXA23"/>
      <c r="AXB23"/>
      <c r="AXC23"/>
      <c r="AXD23"/>
      <c r="AXE23"/>
      <c r="AXF23"/>
      <c r="AXG23"/>
      <c r="AXH23"/>
      <c r="AXI23"/>
      <c r="AXJ23"/>
      <c r="AXK23"/>
      <c r="AXL23"/>
      <c r="AXM23"/>
      <c r="AXN23"/>
      <c r="AXO23"/>
      <c r="AXP23"/>
      <c r="AXQ23"/>
      <c r="AXR23"/>
      <c r="AXS23"/>
      <c r="AXT23"/>
      <c r="AXU23"/>
      <c r="AXV23"/>
      <c r="AXW23"/>
      <c r="AXX23"/>
      <c r="AXY23"/>
      <c r="AXZ23"/>
      <c r="AYA23"/>
      <c r="AYB23"/>
      <c r="AYC23"/>
      <c r="AYD23"/>
      <c r="AYE23"/>
      <c r="AYF23"/>
      <c r="AYG23"/>
      <c r="AYH23"/>
      <c r="AYI23"/>
      <c r="AYJ23"/>
      <c r="AYK23"/>
      <c r="AYL23"/>
      <c r="AYM23"/>
      <c r="AYN23"/>
      <c r="AYO23"/>
      <c r="AYP23"/>
      <c r="AYQ23"/>
      <c r="AYR23"/>
      <c r="AYS23"/>
      <c r="AYT23"/>
      <c r="AYU23"/>
      <c r="AYV23"/>
      <c r="AYW23"/>
      <c r="AYX23"/>
      <c r="AYY23"/>
      <c r="AYZ23"/>
      <c r="AZA23"/>
      <c r="AZB23"/>
      <c r="AZC23"/>
      <c r="AZD23"/>
      <c r="AZE23"/>
      <c r="AZF23"/>
      <c r="AZG23"/>
      <c r="AZH23"/>
      <c r="AZI23"/>
      <c r="AZJ23"/>
      <c r="AZK23"/>
      <c r="AZL23"/>
      <c r="AZM23"/>
      <c r="AZN23"/>
      <c r="AZO23"/>
      <c r="AZP23"/>
      <c r="AZQ23"/>
      <c r="AZR23"/>
      <c r="AZS23"/>
      <c r="AZT23"/>
      <c r="AZU23"/>
      <c r="AZV23"/>
      <c r="AZW23"/>
      <c r="AZX23"/>
      <c r="AZY23"/>
      <c r="AZZ23"/>
      <c r="BAA23"/>
      <c r="BAB23"/>
      <c r="BAC23"/>
      <c r="BAD23"/>
      <c r="BAE23"/>
      <c r="BAF23"/>
      <c r="BAG23"/>
      <c r="BAH23"/>
      <c r="BAI23"/>
      <c r="BAJ23"/>
      <c r="BAK23"/>
      <c r="BAL23"/>
      <c r="BAM23"/>
      <c r="BAN23"/>
      <c r="BAO23"/>
      <c r="BAP23"/>
      <c r="BAQ23"/>
      <c r="BAR23"/>
      <c r="BAS23"/>
      <c r="BAT23"/>
      <c r="BAU23"/>
      <c r="BAV23"/>
      <c r="BAW23"/>
      <c r="BAX23"/>
      <c r="BAY23"/>
      <c r="BAZ23"/>
      <c r="BBA23"/>
      <c r="BBB23"/>
      <c r="BBC23"/>
      <c r="BBD23"/>
      <c r="BBE23"/>
      <c r="BBF23"/>
      <c r="BBG23"/>
      <c r="BBH23"/>
      <c r="BBI23"/>
      <c r="BBJ23"/>
      <c r="BBK23"/>
      <c r="BBL23"/>
      <c r="BBM23"/>
      <c r="BBN23"/>
      <c r="BBO23"/>
      <c r="BBP23"/>
      <c r="BBQ23"/>
      <c r="BBR23"/>
      <c r="BBS23"/>
      <c r="BBT23"/>
      <c r="BBU23"/>
      <c r="BBV23"/>
      <c r="BBW23"/>
      <c r="BBX23"/>
      <c r="BBY23"/>
      <c r="BBZ23"/>
      <c r="BCA23"/>
      <c r="BCB23"/>
      <c r="BCC23"/>
      <c r="BCD23"/>
      <c r="BCE23"/>
      <c r="BCF23"/>
      <c r="BCG23"/>
      <c r="BCH23"/>
      <c r="BCI23"/>
      <c r="BCJ23"/>
      <c r="BCK23"/>
      <c r="BCL23"/>
      <c r="BCM23"/>
      <c r="BCN23"/>
      <c r="BCO23"/>
      <c r="BCP23"/>
      <c r="BCQ23"/>
      <c r="BCR23"/>
      <c r="BCS23"/>
      <c r="BCT23"/>
      <c r="BCU23"/>
      <c r="BCV23"/>
      <c r="BCW23"/>
      <c r="BCX23"/>
      <c r="BCY23"/>
      <c r="BCZ23"/>
      <c r="BDA23"/>
      <c r="BDB23"/>
      <c r="BDC23"/>
      <c r="BDD23"/>
      <c r="BDE23"/>
      <c r="BDF23"/>
      <c r="BDG23"/>
      <c r="BDH23"/>
      <c r="BDI23"/>
      <c r="BDJ23"/>
      <c r="BDK23"/>
      <c r="BDL23"/>
      <c r="BDM23"/>
      <c r="BDN23"/>
      <c r="BDO23"/>
      <c r="BDP23"/>
      <c r="BDQ23"/>
      <c r="BDR23"/>
      <c r="BDS23"/>
      <c r="BDT23"/>
      <c r="BDU23"/>
      <c r="BDV23"/>
      <c r="BDW23"/>
      <c r="BDX23"/>
      <c r="BDY23"/>
      <c r="BDZ23"/>
      <c r="BEA23"/>
      <c r="BEB23"/>
      <c r="BEC23"/>
      <c r="BED23"/>
      <c r="BEE23"/>
      <c r="BEF23"/>
      <c r="BEG23"/>
      <c r="BEH23"/>
      <c r="BEI23"/>
      <c r="BEJ23"/>
      <c r="BEK23"/>
      <c r="BEL23"/>
      <c r="BEM23"/>
      <c r="BEN23"/>
      <c r="BEO23"/>
      <c r="BEP23"/>
      <c r="BEQ23"/>
      <c r="BER23"/>
      <c r="BES23"/>
      <c r="BET23"/>
      <c r="BEU23"/>
      <c r="BEV23"/>
      <c r="BEW23"/>
      <c r="BEX23"/>
      <c r="BEY23"/>
      <c r="BEZ23"/>
      <c r="BFA23"/>
      <c r="BFB23"/>
      <c r="BFC23"/>
      <c r="BFD23"/>
      <c r="BFE23"/>
      <c r="BFF23"/>
      <c r="BFG23"/>
      <c r="BFH23"/>
      <c r="BFI23"/>
      <c r="BFJ23"/>
      <c r="BFK23"/>
      <c r="BFL23"/>
      <c r="BFM23"/>
      <c r="BFN23"/>
      <c r="BFO23"/>
      <c r="BFP23"/>
      <c r="BFQ23"/>
      <c r="BFR23"/>
      <c r="BFS23"/>
      <c r="BFT23"/>
      <c r="BFU23"/>
      <c r="BFV23"/>
      <c r="BFW23"/>
      <c r="BFX23"/>
      <c r="BFY23"/>
      <c r="BFZ23"/>
      <c r="BGA23"/>
      <c r="BGB23"/>
      <c r="BGC23"/>
      <c r="BGD23"/>
      <c r="BGE23"/>
      <c r="BGF23"/>
      <c r="BGG23"/>
      <c r="BGH23"/>
      <c r="BGI23"/>
      <c r="BGJ23"/>
      <c r="BGK23"/>
      <c r="BGL23"/>
      <c r="BGM23"/>
      <c r="BGN23"/>
      <c r="BGO23"/>
      <c r="BGP23"/>
      <c r="BGQ23"/>
      <c r="BGR23"/>
      <c r="BGS23"/>
      <c r="BGT23"/>
      <c r="BGU23"/>
      <c r="BGV23"/>
      <c r="BGW23"/>
      <c r="BGX23"/>
      <c r="BGY23"/>
      <c r="BGZ23"/>
      <c r="BHA23"/>
      <c r="BHB23"/>
      <c r="BHC23"/>
      <c r="BHD23"/>
      <c r="BHE23"/>
      <c r="BHF23"/>
      <c r="BHG23"/>
      <c r="BHH23"/>
      <c r="BHI23"/>
      <c r="BHJ23"/>
      <c r="BHK23"/>
      <c r="BHL23"/>
      <c r="BHM23"/>
      <c r="BHN23"/>
      <c r="BHO23"/>
      <c r="BHP23"/>
      <c r="BHQ23"/>
      <c r="BHR23"/>
      <c r="BHS23"/>
      <c r="BHT23"/>
      <c r="BHU23"/>
      <c r="BHV23"/>
      <c r="BHW23"/>
      <c r="BHX23"/>
      <c r="BHY23"/>
      <c r="BHZ23"/>
      <c r="BIA23"/>
      <c r="BIB23"/>
      <c r="BIC23"/>
      <c r="BID23"/>
      <c r="BIE23"/>
      <c r="BIF23"/>
      <c r="BIG23"/>
      <c r="BIH23"/>
      <c r="BII23"/>
      <c r="BIJ23"/>
      <c r="BIK23"/>
      <c r="BIL23"/>
      <c r="BIM23"/>
      <c r="BIN23"/>
      <c r="BIO23"/>
      <c r="BIP23"/>
      <c r="BIQ23"/>
      <c r="BIR23"/>
      <c r="BIS23"/>
      <c r="BIT23"/>
      <c r="BIU23"/>
      <c r="BIV23"/>
      <c r="BIW23"/>
      <c r="BIX23"/>
      <c r="BIY23"/>
      <c r="BIZ23"/>
      <c r="BJA23"/>
      <c r="BJB23"/>
      <c r="BJC23"/>
      <c r="BJD23"/>
      <c r="BJE23"/>
      <c r="BJF23"/>
      <c r="BJG23"/>
      <c r="BJH23"/>
      <c r="BJI23"/>
      <c r="BJJ23"/>
      <c r="BJK23"/>
      <c r="BJL23"/>
      <c r="BJM23"/>
      <c r="BJN23"/>
      <c r="BJO23"/>
      <c r="BJP23"/>
      <c r="BJQ23"/>
      <c r="BJR23"/>
      <c r="BJS23"/>
      <c r="BJT23"/>
      <c r="BJU23"/>
      <c r="BJV23"/>
      <c r="BJW23"/>
      <c r="BJX23"/>
      <c r="BJY23"/>
      <c r="BJZ23"/>
      <c r="BKA23"/>
      <c r="BKB23"/>
      <c r="BKC23"/>
      <c r="BKD23"/>
      <c r="BKE23"/>
      <c r="BKF23"/>
      <c r="BKG23"/>
      <c r="BKH23"/>
      <c r="BKI23"/>
      <c r="BKJ23"/>
      <c r="BKK23"/>
      <c r="BKL23"/>
      <c r="BKM23"/>
      <c r="BKN23"/>
      <c r="BKO23"/>
      <c r="BKP23"/>
      <c r="BKQ23"/>
      <c r="BKR23"/>
      <c r="BKS23"/>
      <c r="BKT23"/>
      <c r="BKU23"/>
      <c r="BKV23"/>
      <c r="BKW23"/>
      <c r="BKX23"/>
      <c r="BKY23"/>
      <c r="BKZ23"/>
      <c r="BLA23"/>
      <c r="BLB23"/>
      <c r="BLC23"/>
      <c r="BLD23"/>
      <c r="BLE23"/>
      <c r="BLF23"/>
      <c r="BLG23"/>
      <c r="BLH23"/>
      <c r="BLI23"/>
      <c r="BLJ23"/>
      <c r="BLK23"/>
      <c r="BLL23"/>
      <c r="BLM23"/>
      <c r="BLN23"/>
      <c r="BLO23"/>
      <c r="BLP23"/>
      <c r="BLQ23"/>
      <c r="BLR23"/>
      <c r="BLS23"/>
      <c r="BLT23"/>
      <c r="BLU23"/>
      <c r="BLV23"/>
      <c r="BLW23"/>
      <c r="BLX23"/>
      <c r="BLY23"/>
      <c r="BLZ23"/>
      <c r="BMA23"/>
      <c r="BMB23"/>
      <c r="BMC23"/>
      <c r="BMD23"/>
      <c r="BME23"/>
      <c r="BMF23"/>
      <c r="BMG23"/>
      <c r="BMH23"/>
      <c r="BMI23"/>
      <c r="BMJ23"/>
      <c r="BMK23"/>
      <c r="BML23"/>
      <c r="BMM23"/>
      <c r="BMN23"/>
      <c r="BMO23"/>
      <c r="BMP23"/>
      <c r="BMQ23"/>
      <c r="BMR23"/>
      <c r="BMS23"/>
      <c r="BMT23"/>
      <c r="BMU23"/>
      <c r="BMV23"/>
      <c r="BMW23"/>
      <c r="BMX23"/>
      <c r="BMY23"/>
      <c r="BMZ23"/>
      <c r="BNA23"/>
      <c r="BNB23"/>
      <c r="BNC23"/>
      <c r="BND23"/>
      <c r="BNE23"/>
      <c r="BNF23"/>
      <c r="BNG23"/>
      <c r="BNH23"/>
      <c r="BNI23"/>
      <c r="BNJ23"/>
      <c r="BNK23"/>
      <c r="BNL23"/>
      <c r="BNM23"/>
      <c r="BNN23"/>
      <c r="BNO23"/>
      <c r="BNP23"/>
      <c r="BNQ23"/>
      <c r="BNR23"/>
      <c r="BNS23"/>
      <c r="BNT23"/>
      <c r="BNU23"/>
      <c r="BNV23"/>
      <c r="BNW23"/>
      <c r="BNX23"/>
      <c r="BNY23"/>
      <c r="BNZ23"/>
      <c r="BOA23"/>
      <c r="BOB23"/>
      <c r="BOC23"/>
      <c r="BOD23"/>
      <c r="BOE23"/>
      <c r="BOF23"/>
      <c r="BOG23"/>
      <c r="BOH23"/>
      <c r="BOI23"/>
      <c r="BOJ23"/>
      <c r="BOK23"/>
      <c r="BOL23"/>
      <c r="BOM23"/>
      <c r="BON23"/>
      <c r="BOO23"/>
      <c r="BOP23"/>
      <c r="BOQ23"/>
      <c r="BOR23"/>
      <c r="BOS23"/>
      <c r="BOT23"/>
      <c r="BOU23"/>
      <c r="BOV23"/>
      <c r="BOW23"/>
      <c r="BOX23"/>
      <c r="BOY23"/>
      <c r="BOZ23"/>
      <c r="BPA23"/>
      <c r="BPB23"/>
      <c r="BPC23"/>
      <c r="BPD23"/>
      <c r="BPE23"/>
      <c r="BPF23"/>
      <c r="BPG23"/>
      <c r="BPH23"/>
      <c r="BPI23"/>
      <c r="BPJ23"/>
      <c r="BPK23"/>
      <c r="BPL23"/>
      <c r="BPM23"/>
      <c r="BPN23"/>
      <c r="BPO23"/>
      <c r="BPP23"/>
      <c r="BPQ23"/>
      <c r="BPR23"/>
      <c r="BPS23"/>
      <c r="BPT23"/>
      <c r="BPU23"/>
      <c r="BPV23"/>
      <c r="BPW23"/>
      <c r="BPX23"/>
      <c r="BPY23"/>
      <c r="BPZ23"/>
      <c r="BQA23"/>
      <c r="BQB23"/>
      <c r="BQC23"/>
      <c r="BQD23"/>
      <c r="BQE23"/>
      <c r="BQF23"/>
      <c r="BQG23"/>
      <c r="BQH23"/>
      <c r="BQI23"/>
      <c r="BQJ23"/>
      <c r="BQK23"/>
      <c r="BQL23"/>
      <c r="BQM23"/>
      <c r="BQN23"/>
      <c r="BQO23"/>
      <c r="BQP23"/>
      <c r="BQQ23"/>
      <c r="BQR23"/>
      <c r="BQS23"/>
      <c r="BQT23"/>
      <c r="BQU23"/>
      <c r="BQV23"/>
      <c r="BQW23"/>
      <c r="BQX23"/>
      <c r="BQY23"/>
      <c r="BQZ23"/>
      <c r="BRA23"/>
      <c r="BRB23"/>
      <c r="BRC23"/>
      <c r="BRD23"/>
      <c r="BRE23"/>
      <c r="BRF23"/>
      <c r="BRG23"/>
      <c r="BRH23"/>
      <c r="BRI23"/>
      <c r="BRJ23"/>
      <c r="BRK23"/>
      <c r="BRL23"/>
      <c r="BRM23"/>
      <c r="BRN23"/>
      <c r="BRO23"/>
      <c r="BRP23"/>
      <c r="BRQ23"/>
      <c r="BRR23"/>
      <c r="BRS23"/>
      <c r="BRT23"/>
      <c r="BRU23"/>
      <c r="BRV23"/>
      <c r="BRW23"/>
      <c r="BRX23"/>
      <c r="BRY23"/>
      <c r="BRZ23"/>
      <c r="BSA23"/>
      <c r="BSB23"/>
      <c r="BSC23"/>
      <c r="BSD23"/>
      <c r="BSE23"/>
      <c r="BSF23"/>
      <c r="BSG23"/>
      <c r="BSH23"/>
      <c r="BSI23"/>
      <c r="BSJ23"/>
      <c r="BSK23"/>
      <c r="BSL23"/>
      <c r="BSM23"/>
      <c r="BSN23"/>
      <c r="BSO23"/>
      <c r="BSP23"/>
      <c r="BSQ23"/>
      <c r="BSR23"/>
      <c r="BSS23"/>
      <c r="BST23"/>
      <c r="BSU23"/>
      <c r="BSV23"/>
      <c r="BSW23"/>
      <c r="BSX23"/>
      <c r="BSY23"/>
      <c r="BSZ23"/>
      <c r="BTA23"/>
      <c r="BTB23"/>
      <c r="BTC23"/>
      <c r="BTD23"/>
      <c r="BTE23"/>
      <c r="BTF23"/>
      <c r="BTG23"/>
      <c r="BTH23"/>
      <c r="BTI23"/>
      <c r="BTJ23"/>
      <c r="BTK23"/>
      <c r="BTL23"/>
      <c r="BTM23"/>
      <c r="BTN23"/>
      <c r="BTO23"/>
      <c r="BTP23"/>
      <c r="BTQ23"/>
      <c r="BTR23"/>
      <c r="BTS23"/>
      <c r="BTT23"/>
      <c r="BTU23"/>
      <c r="BTV23"/>
      <c r="BTW23"/>
      <c r="BTX23"/>
      <c r="BTY23"/>
      <c r="BTZ23"/>
      <c r="BUA23"/>
      <c r="BUB23"/>
      <c r="BUC23"/>
      <c r="BUD23"/>
      <c r="BUE23"/>
      <c r="BUF23"/>
      <c r="BUG23"/>
      <c r="BUH23"/>
      <c r="BUI23"/>
      <c r="BUJ23"/>
      <c r="BUK23"/>
      <c r="BUL23"/>
      <c r="BUM23"/>
      <c r="BUN23"/>
      <c r="BUO23"/>
      <c r="BUP23"/>
      <c r="BUQ23"/>
      <c r="BUR23"/>
      <c r="BUS23"/>
      <c r="BUT23"/>
      <c r="BUU23"/>
      <c r="BUV23"/>
      <c r="BUW23"/>
      <c r="BUX23"/>
      <c r="BUY23"/>
      <c r="BUZ23"/>
      <c r="BVA23"/>
      <c r="BVB23"/>
      <c r="BVC23"/>
      <c r="BVD23"/>
      <c r="BVE23"/>
      <c r="BVF23"/>
      <c r="BVG23"/>
      <c r="BVH23"/>
      <c r="BVI23"/>
      <c r="BVJ23"/>
      <c r="BVK23"/>
      <c r="BVL23"/>
      <c r="BVM23"/>
      <c r="BVN23"/>
      <c r="BVO23"/>
      <c r="BVP23"/>
      <c r="BVQ23"/>
      <c r="BVR23"/>
      <c r="BVS23"/>
      <c r="BVT23"/>
      <c r="BVU23"/>
      <c r="BVV23"/>
      <c r="BVW23"/>
      <c r="BVX23"/>
      <c r="BVY23"/>
      <c r="BVZ23"/>
      <c r="BWA23"/>
      <c r="BWB23"/>
      <c r="BWC23"/>
      <c r="BWD23"/>
      <c r="BWE23"/>
      <c r="BWF23"/>
      <c r="BWG23"/>
      <c r="BWH23"/>
      <c r="BWI23"/>
      <c r="BWJ23"/>
      <c r="BWK23"/>
      <c r="BWL23"/>
      <c r="BWM23"/>
      <c r="BWN23"/>
      <c r="BWO23"/>
      <c r="BWP23"/>
      <c r="BWQ23"/>
      <c r="BWR23"/>
      <c r="BWS23"/>
      <c r="BWT23"/>
      <c r="BWU23"/>
      <c r="BWV23"/>
      <c r="BWW23"/>
      <c r="BWX23"/>
      <c r="BWY23"/>
      <c r="BWZ23"/>
      <c r="BXA23"/>
      <c r="BXB23"/>
      <c r="BXC23"/>
      <c r="BXD23"/>
      <c r="BXE23"/>
      <c r="BXF23"/>
      <c r="BXG23"/>
      <c r="BXH23"/>
      <c r="BXI23"/>
      <c r="BXJ23"/>
      <c r="BXK23"/>
      <c r="BXL23"/>
      <c r="BXM23"/>
      <c r="BXN23"/>
      <c r="BXO23"/>
      <c r="BXP23"/>
      <c r="BXQ23"/>
      <c r="BXR23"/>
      <c r="BXS23"/>
      <c r="BXT23"/>
      <c r="BXU23"/>
      <c r="BXV23"/>
      <c r="BXW23"/>
      <c r="BXX23"/>
      <c r="BXY23"/>
      <c r="BXZ23"/>
      <c r="BYA23"/>
      <c r="BYB23"/>
      <c r="BYC23"/>
      <c r="BYD23"/>
      <c r="BYE23"/>
      <c r="BYF23"/>
      <c r="BYG23"/>
      <c r="BYH23"/>
      <c r="BYI23"/>
      <c r="BYJ23"/>
      <c r="BYK23"/>
      <c r="BYL23"/>
      <c r="BYM23"/>
      <c r="BYN23"/>
      <c r="BYO23"/>
      <c r="BYP23"/>
      <c r="BYQ23"/>
      <c r="BYR23"/>
      <c r="BYS23"/>
      <c r="BYT23"/>
      <c r="BYU23"/>
      <c r="BYV23"/>
      <c r="BYW23"/>
      <c r="BYX23"/>
      <c r="BYY23"/>
      <c r="BYZ23"/>
      <c r="BZA23"/>
      <c r="BZB23"/>
      <c r="BZC23"/>
      <c r="BZD23"/>
      <c r="BZE23"/>
      <c r="BZF23"/>
      <c r="BZG23"/>
      <c r="BZH23"/>
      <c r="BZI23"/>
      <c r="BZJ23"/>
      <c r="BZK23"/>
      <c r="BZL23"/>
      <c r="BZM23"/>
      <c r="BZN23"/>
      <c r="BZO23"/>
      <c r="BZP23"/>
      <c r="BZQ23"/>
      <c r="BZR23"/>
      <c r="BZS23"/>
      <c r="BZT23"/>
      <c r="BZU23"/>
      <c r="BZV23"/>
      <c r="BZW23"/>
      <c r="BZX23"/>
      <c r="BZY23"/>
      <c r="BZZ23"/>
      <c r="CAA23"/>
      <c r="CAB23"/>
      <c r="CAC23"/>
      <c r="CAD23"/>
      <c r="CAE23"/>
      <c r="CAF23"/>
      <c r="CAG23"/>
      <c r="CAH23"/>
      <c r="CAI23"/>
      <c r="CAJ23"/>
      <c r="CAK23"/>
      <c r="CAL23"/>
      <c r="CAM23"/>
      <c r="CAN23"/>
      <c r="CAO23"/>
      <c r="CAP23"/>
      <c r="CAQ23"/>
      <c r="CAR23"/>
      <c r="CAS23"/>
      <c r="CAT23"/>
      <c r="CAU23"/>
      <c r="CAV23"/>
      <c r="CAW23"/>
      <c r="CAX23"/>
      <c r="CAY23"/>
      <c r="CAZ23"/>
      <c r="CBA23"/>
      <c r="CBB23"/>
      <c r="CBC23"/>
      <c r="CBD23"/>
      <c r="CBE23"/>
      <c r="CBF23"/>
      <c r="CBG23"/>
      <c r="CBH23"/>
      <c r="CBI23"/>
      <c r="CBJ23"/>
      <c r="CBK23"/>
      <c r="CBL23"/>
      <c r="CBM23"/>
      <c r="CBN23"/>
      <c r="CBO23"/>
      <c r="CBP23"/>
      <c r="CBQ23"/>
      <c r="CBR23"/>
      <c r="CBS23"/>
      <c r="CBT23"/>
      <c r="CBU23"/>
      <c r="CBV23"/>
      <c r="CBW23"/>
      <c r="CBX23"/>
      <c r="CBY23"/>
      <c r="CBZ23"/>
      <c r="CCA23"/>
      <c r="CCB23"/>
      <c r="CCC23"/>
      <c r="CCD23"/>
      <c r="CCE23"/>
      <c r="CCF23"/>
      <c r="CCG23"/>
      <c r="CCH23"/>
      <c r="CCI23"/>
      <c r="CCJ23"/>
      <c r="CCK23"/>
      <c r="CCL23"/>
      <c r="CCM23"/>
      <c r="CCN23"/>
      <c r="CCO23"/>
      <c r="CCP23"/>
      <c r="CCQ23"/>
      <c r="CCR23"/>
      <c r="CCS23"/>
      <c r="CCT23"/>
      <c r="CCU23"/>
      <c r="CCV23"/>
      <c r="CCW23"/>
      <c r="CCX23"/>
      <c r="CCY23"/>
      <c r="CCZ23"/>
      <c r="CDA23"/>
      <c r="CDB23"/>
      <c r="CDC23"/>
      <c r="CDD23"/>
      <c r="CDE23"/>
      <c r="CDF23"/>
      <c r="CDG23"/>
      <c r="CDH23"/>
      <c r="CDI23"/>
      <c r="CDJ23"/>
      <c r="CDK23"/>
      <c r="CDL23"/>
      <c r="CDM23"/>
      <c r="CDN23"/>
      <c r="CDO23"/>
      <c r="CDP23"/>
      <c r="CDQ23"/>
      <c r="CDR23"/>
      <c r="CDS23"/>
      <c r="CDT23"/>
      <c r="CDU23"/>
      <c r="CDV23"/>
      <c r="CDW23"/>
      <c r="CDX23"/>
      <c r="CDY23"/>
      <c r="CDZ23"/>
      <c r="CEA23"/>
      <c r="CEB23"/>
      <c r="CEC23"/>
      <c r="CED23"/>
      <c r="CEE23"/>
      <c r="CEF23"/>
      <c r="CEG23"/>
      <c r="CEH23"/>
      <c r="CEI23"/>
      <c r="CEJ23"/>
      <c r="CEK23"/>
      <c r="CEL23"/>
      <c r="CEM23"/>
      <c r="CEN23"/>
      <c r="CEO23"/>
      <c r="CEP23"/>
      <c r="CEQ23"/>
      <c r="CER23"/>
      <c r="CES23"/>
      <c r="CET23"/>
      <c r="CEU23"/>
      <c r="CEV23"/>
      <c r="CEW23"/>
      <c r="CEX23"/>
      <c r="CEY23"/>
      <c r="CEZ23"/>
      <c r="CFA23"/>
      <c r="CFB23"/>
      <c r="CFC23"/>
      <c r="CFD23"/>
      <c r="CFE23"/>
      <c r="CFF23"/>
      <c r="CFG23"/>
      <c r="CFH23"/>
      <c r="CFI23"/>
      <c r="CFJ23"/>
      <c r="CFK23"/>
      <c r="CFL23"/>
      <c r="CFM23"/>
      <c r="CFN23"/>
      <c r="CFO23"/>
      <c r="CFP23"/>
      <c r="CFQ23"/>
      <c r="CFR23"/>
      <c r="CFS23"/>
      <c r="CFT23"/>
      <c r="CFU23"/>
      <c r="CFV23"/>
      <c r="CFW23"/>
      <c r="CFX23"/>
      <c r="CFY23"/>
      <c r="CFZ23"/>
      <c r="CGA23"/>
      <c r="CGB23"/>
      <c r="CGC23"/>
      <c r="CGD23"/>
      <c r="CGE23"/>
      <c r="CGF23"/>
      <c r="CGG23"/>
      <c r="CGH23"/>
      <c r="CGI23"/>
      <c r="CGJ23"/>
      <c r="CGK23"/>
      <c r="CGL23"/>
      <c r="CGM23"/>
      <c r="CGN23"/>
      <c r="CGO23"/>
      <c r="CGP23"/>
      <c r="CGQ23"/>
      <c r="CGR23"/>
      <c r="CGS23"/>
      <c r="CGT23"/>
      <c r="CGU23"/>
      <c r="CGV23"/>
      <c r="CGW23"/>
      <c r="CGX23"/>
      <c r="CGY23"/>
      <c r="CGZ23"/>
      <c r="CHA23"/>
      <c r="CHB23"/>
      <c r="CHC23"/>
      <c r="CHD23"/>
      <c r="CHE23"/>
      <c r="CHF23"/>
      <c r="CHG23"/>
      <c r="CHH23"/>
      <c r="CHI23"/>
      <c r="CHJ23"/>
      <c r="CHK23"/>
      <c r="CHL23"/>
      <c r="CHM23"/>
      <c r="CHN23"/>
      <c r="CHO23"/>
      <c r="CHP23"/>
      <c r="CHQ23"/>
      <c r="CHR23"/>
      <c r="CHS23"/>
      <c r="CHT23"/>
      <c r="CHU23"/>
      <c r="CHV23"/>
      <c r="CHW23"/>
      <c r="CHX23"/>
      <c r="CHY23"/>
      <c r="CHZ23"/>
      <c r="CIA23"/>
      <c r="CIB23"/>
      <c r="CIC23"/>
      <c r="CID23"/>
      <c r="CIE23"/>
      <c r="CIF23"/>
      <c r="CIG23"/>
      <c r="CIH23"/>
      <c r="CII23"/>
      <c r="CIJ23"/>
      <c r="CIK23"/>
      <c r="CIL23"/>
      <c r="CIM23"/>
      <c r="CIN23"/>
      <c r="CIO23"/>
      <c r="CIP23"/>
      <c r="CIQ23"/>
      <c r="CIR23"/>
      <c r="CIS23"/>
      <c r="CIT23"/>
      <c r="CIU23"/>
      <c r="CIV23"/>
      <c r="CIW23"/>
      <c r="CIX23"/>
      <c r="CIY23"/>
      <c r="CIZ23"/>
      <c r="CJA23"/>
      <c r="CJB23"/>
      <c r="CJC23"/>
      <c r="CJD23"/>
      <c r="CJE23"/>
      <c r="CJF23"/>
      <c r="CJG23"/>
      <c r="CJH23"/>
      <c r="CJI23"/>
      <c r="CJJ23"/>
      <c r="CJK23"/>
      <c r="CJL23"/>
      <c r="CJM23"/>
      <c r="CJN23"/>
      <c r="CJO23"/>
      <c r="CJP23"/>
      <c r="CJQ23"/>
      <c r="CJR23"/>
      <c r="CJS23"/>
      <c r="CJT23"/>
      <c r="CJU23"/>
      <c r="CJV23"/>
      <c r="CJW23"/>
      <c r="CJX23"/>
      <c r="CJY23"/>
      <c r="CJZ23"/>
      <c r="CKA23"/>
      <c r="CKB23"/>
      <c r="CKC23"/>
      <c r="CKD23"/>
      <c r="CKE23"/>
      <c r="CKF23"/>
      <c r="CKG23"/>
      <c r="CKH23"/>
      <c r="CKI23"/>
      <c r="CKJ23"/>
      <c r="CKK23"/>
      <c r="CKL23"/>
      <c r="CKM23"/>
      <c r="CKN23"/>
      <c r="CKO23"/>
      <c r="CKP23"/>
      <c r="CKQ23"/>
      <c r="CKR23"/>
      <c r="CKS23"/>
      <c r="CKT23"/>
      <c r="CKU23"/>
      <c r="CKV23"/>
      <c r="CKW23"/>
      <c r="CKX23"/>
      <c r="CKY23"/>
      <c r="CKZ23"/>
      <c r="CLA23"/>
      <c r="CLB23"/>
      <c r="CLC23"/>
      <c r="CLD23"/>
      <c r="CLE23"/>
      <c r="CLF23"/>
      <c r="CLG23"/>
      <c r="CLH23"/>
      <c r="CLI23"/>
      <c r="CLJ23"/>
      <c r="CLK23"/>
      <c r="CLL23"/>
      <c r="CLM23"/>
      <c r="CLN23"/>
      <c r="CLO23"/>
      <c r="CLP23"/>
      <c r="CLQ23"/>
      <c r="CLR23"/>
      <c r="CLS23"/>
      <c r="CLT23"/>
      <c r="CLU23"/>
      <c r="CLV23"/>
      <c r="CLW23"/>
      <c r="CLX23"/>
      <c r="CLY23"/>
      <c r="CLZ23"/>
      <c r="CMA23"/>
      <c r="CMB23"/>
      <c r="CMC23"/>
      <c r="CMD23"/>
      <c r="CME23"/>
      <c r="CMF23"/>
      <c r="CMG23"/>
      <c r="CMH23"/>
      <c r="CMI23"/>
      <c r="CMJ23"/>
      <c r="CMK23"/>
      <c r="CML23"/>
      <c r="CMM23"/>
      <c r="CMN23"/>
      <c r="CMO23"/>
      <c r="CMP23"/>
      <c r="CMQ23"/>
      <c r="CMR23"/>
      <c r="CMS23"/>
      <c r="CMT23"/>
      <c r="CMU23"/>
      <c r="CMV23"/>
      <c r="CMW23"/>
      <c r="CMX23"/>
      <c r="CMY23"/>
      <c r="CMZ23"/>
      <c r="CNA23"/>
      <c r="CNB23"/>
      <c r="CNC23"/>
      <c r="CND23"/>
      <c r="CNE23"/>
      <c r="CNF23"/>
      <c r="CNG23"/>
      <c r="CNH23"/>
      <c r="CNI23"/>
      <c r="CNJ23"/>
      <c r="CNK23"/>
      <c r="CNL23"/>
      <c r="CNM23"/>
      <c r="CNN23"/>
      <c r="CNO23"/>
      <c r="CNP23"/>
      <c r="CNQ23"/>
      <c r="CNR23"/>
      <c r="CNS23"/>
      <c r="CNT23"/>
      <c r="CNU23"/>
      <c r="CNV23"/>
      <c r="CNW23"/>
      <c r="CNX23"/>
      <c r="CNY23"/>
      <c r="CNZ23"/>
      <c r="COA23"/>
      <c r="COB23"/>
      <c r="COC23"/>
      <c r="COD23"/>
      <c r="COE23"/>
      <c r="COF23"/>
      <c r="COG23"/>
      <c r="COH23"/>
      <c r="COI23"/>
      <c r="COJ23"/>
      <c r="COK23"/>
      <c r="COL23"/>
      <c r="COM23"/>
      <c r="CON23"/>
      <c r="COO23"/>
      <c r="COP23"/>
      <c r="COQ23"/>
      <c r="COR23"/>
      <c r="COS23"/>
      <c r="COT23"/>
      <c r="COU23"/>
      <c r="COV23"/>
      <c r="COW23"/>
      <c r="COX23"/>
      <c r="COY23"/>
      <c r="COZ23"/>
      <c r="CPA23"/>
      <c r="CPB23"/>
      <c r="CPC23"/>
      <c r="CPD23"/>
      <c r="CPE23"/>
      <c r="CPF23"/>
      <c r="CPG23"/>
      <c r="CPH23"/>
      <c r="CPI23"/>
      <c r="CPJ23"/>
      <c r="CPK23"/>
      <c r="CPL23"/>
      <c r="CPM23"/>
      <c r="CPN23"/>
      <c r="CPO23"/>
      <c r="CPP23"/>
      <c r="CPQ23"/>
      <c r="CPR23"/>
      <c r="CPS23"/>
      <c r="CPT23"/>
      <c r="CPU23"/>
      <c r="CPV23"/>
      <c r="CPW23"/>
      <c r="CPX23"/>
      <c r="CPY23"/>
      <c r="CPZ23"/>
      <c r="CQA23"/>
      <c r="CQB23"/>
      <c r="CQC23"/>
      <c r="CQD23"/>
      <c r="CQE23"/>
      <c r="CQF23"/>
      <c r="CQG23"/>
      <c r="CQH23"/>
      <c r="CQI23"/>
      <c r="CQJ23"/>
      <c r="CQK23"/>
      <c r="CQL23"/>
      <c r="CQM23"/>
      <c r="CQN23"/>
      <c r="CQO23"/>
      <c r="CQP23"/>
      <c r="CQQ23"/>
      <c r="CQR23"/>
      <c r="CQS23"/>
      <c r="CQT23"/>
      <c r="CQU23"/>
      <c r="CQV23"/>
      <c r="CQW23"/>
      <c r="CQX23"/>
      <c r="CQY23"/>
      <c r="CQZ23"/>
      <c r="CRA23"/>
      <c r="CRB23"/>
      <c r="CRC23"/>
      <c r="CRD23"/>
      <c r="CRE23"/>
      <c r="CRF23"/>
      <c r="CRG23"/>
      <c r="CRH23"/>
      <c r="CRI23"/>
      <c r="CRJ23"/>
      <c r="CRK23"/>
      <c r="CRL23"/>
      <c r="CRM23"/>
      <c r="CRN23"/>
      <c r="CRO23"/>
      <c r="CRP23"/>
      <c r="CRQ23"/>
      <c r="CRR23"/>
      <c r="CRS23"/>
      <c r="CRT23"/>
      <c r="CRU23"/>
      <c r="CRV23"/>
      <c r="CRW23"/>
      <c r="CRX23"/>
      <c r="CRY23"/>
      <c r="CRZ23"/>
      <c r="CSA23"/>
      <c r="CSB23"/>
      <c r="CSC23"/>
      <c r="CSD23"/>
      <c r="CSE23"/>
      <c r="CSF23"/>
      <c r="CSG23"/>
      <c r="CSH23"/>
      <c r="CSI23"/>
      <c r="CSJ23"/>
      <c r="CSK23"/>
      <c r="CSL23"/>
      <c r="CSM23"/>
      <c r="CSN23"/>
      <c r="CSO23"/>
      <c r="CSP23"/>
      <c r="CSQ23"/>
      <c r="CSR23"/>
      <c r="CSS23"/>
      <c r="CST23"/>
      <c r="CSU23"/>
      <c r="CSV23"/>
      <c r="CSW23"/>
      <c r="CSX23"/>
      <c r="CSY23"/>
      <c r="CSZ23"/>
      <c r="CTA23"/>
      <c r="CTB23"/>
      <c r="CTC23"/>
      <c r="CTD23"/>
      <c r="CTE23"/>
      <c r="CTF23"/>
      <c r="CTG23"/>
      <c r="CTH23"/>
      <c r="CTI23"/>
      <c r="CTJ23"/>
      <c r="CTK23"/>
      <c r="CTL23"/>
      <c r="CTM23"/>
      <c r="CTN23"/>
      <c r="CTO23"/>
      <c r="CTP23"/>
      <c r="CTQ23"/>
      <c r="CTR23"/>
      <c r="CTS23"/>
      <c r="CTT23"/>
      <c r="CTU23"/>
      <c r="CTV23"/>
      <c r="CTW23"/>
      <c r="CTX23"/>
      <c r="CTY23"/>
      <c r="CTZ23"/>
      <c r="CUA23"/>
      <c r="CUB23"/>
      <c r="CUC23"/>
      <c r="CUD23"/>
      <c r="CUE23"/>
      <c r="CUF23"/>
      <c r="CUG23"/>
      <c r="CUH23"/>
      <c r="CUI23"/>
      <c r="CUJ23"/>
      <c r="CUK23"/>
      <c r="CUL23"/>
      <c r="CUM23"/>
      <c r="CUN23"/>
      <c r="CUO23"/>
      <c r="CUP23"/>
      <c r="CUQ23"/>
      <c r="CUR23"/>
      <c r="CUS23"/>
      <c r="CUT23"/>
      <c r="CUU23"/>
      <c r="CUV23"/>
      <c r="CUW23"/>
      <c r="CUX23"/>
      <c r="CUY23"/>
      <c r="CUZ23"/>
      <c r="CVA23"/>
      <c r="CVB23"/>
      <c r="CVC23"/>
      <c r="CVD23"/>
      <c r="CVE23"/>
      <c r="CVF23"/>
      <c r="CVG23"/>
      <c r="CVH23"/>
      <c r="CVI23"/>
      <c r="CVJ23"/>
      <c r="CVK23"/>
      <c r="CVL23"/>
      <c r="CVM23"/>
      <c r="CVN23"/>
      <c r="CVO23"/>
      <c r="CVP23"/>
      <c r="CVQ23"/>
      <c r="CVR23"/>
      <c r="CVS23"/>
      <c r="CVT23"/>
      <c r="CVU23"/>
      <c r="CVV23"/>
      <c r="CVW23"/>
      <c r="CVX23"/>
      <c r="CVY23"/>
      <c r="CVZ23"/>
      <c r="CWA23"/>
      <c r="CWB23"/>
      <c r="CWC23"/>
      <c r="CWD23"/>
      <c r="CWE23"/>
      <c r="CWF23"/>
      <c r="CWG23"/>
      <c r="CWH23"/>
      <c r="CWI23"/>
      <c r="CWJ23"/>
      <c r="CWK23"/>
      <c r="CWL23"/>
      <c r="CWM23"/>
      <c r="CWN23"/>
      <c r="CWO23"/>
      <c r="CWP23"/>
      <c r="CWQ23"/>
      <c r="CWR23"/>
      <c r="CWS23"/>
      <c r="CWT23"/>
      <c r="CWU23"/>
      <c r="CWV23"/>
      <c r="CWW23"/>
      <c r="CWX23"/>
      <c r="CWY23"/>
      <c r="CWZ23"/>
      <c r="CXA23"/>
      <c r="CXB23"/>
      <c r="CXC23"/>
      <c r="CXD23"/>
      <c r="CXE23"/>
      <c r="CXF23"/>
      <c r="CXG23"/>
      <c r="CXH23"/>
      <c r="CXI23"/>
      <c r="CXJ23"/>
      <c r="CXK23"/>
      <c r="CXL23"/>
      <c r="CXM23"/>
      <c r="CXN23"/>
      <c r="CXO23"/>
      <c r="CXP23"/>
      <c r="CXQ23"/>
      <c r="CXR23"/>
      <c r="CXS23"/>
      <c r="CXT23"/>
      <c r="CXU23"/>
      <c r="CXV23"/>
      <c r="CXW23"/>
      <c r="CXX23"/>
      <c r="CXY23"/>
      <c r="CXZ23"/>
      <c r="CYA23"/>
      <c r="CYB23"/>
      <c r="CYC23"/>
      <c r="CYD23"/>
      <c r="CYE23"/>
      <c r="CYF23"/>
      <c r="CYG23"/>
      <c r="CYH23"/>
      <c r="CYI23"/>
      <c r="CYJ23"/>
      <c r="CYK23"/>
      <c r="CYL23"/>
      <c r="CYM23"/>
      <c r="CYN23"/>
      <c r="CYO23"/>
      <c r="CYP23"/>
      <c r="CYQ23"/>
      <c r="CYR23"/>
      <c r="CYS23"/>
      <c r="CYT23"/>
      <c r="CYU23"/>
      <c r="CYV23"/>
      <c r="CYW23"/>
      <c r="CYX23"/>
      <c r="CYY23"/>
      <c r="CYZ23"/>
      <c r="CZA23"/>
      <c r="CZB23"/>
      <c r="CZC23"/>
      <c r="CZD23"/>
      <c r="CZE23"/>
      <c r="CZF23"/>
      <c r="CZG23"/>
      <c r="CZH23"/>
      <c r="CZI23"/>
      <c r="CZJ23"/>
      <c r="CZK23"/>
      <c r="CZL23"/>
      <c r="CZM23"/>
      <c r="CZN23"/>
      <c r="CZO23"/>
      <c r="CZP23"/>
      <c r="CZQ23"/>
      <c r="CZR23"/>
      <c r="CZS23"/>
      <c r="CZT23"/>
      <c r="CZU23"/>
      <c r="CZV23"/>
      <c r="CZW23"/>
      <c r="CZX23"/>
      <c r="CZY23"/>
      <c r="CZZ23"/>
      <c r="DAA23"/>
      <c r="DAB23"/>
      <c r="DAC23"/>
      <c r="DAD23"/>
      <c r="DAE23"/>
      <c r="DAF23"/>
      <c r="DAG23"/>
      <c r="DAH23"/>
      <c r="DAI23"/>
      <c r="DAJ23"/>
      <c r="DAK23"/>
      <c r="DAL23"/>
      <c r="DAM23"/>
      <c r="DAN23"/>
      <c r="DAO23"/>
      <c r="DAP23"/>
      <c r="DAQ23"/>
      <c r="DAR23"/>
      <c r="DAS23"/>
      <c r="DAT23"/>
      <c r="DAU23"/>
      <c r="DAV23"/>
      <c r="DAW23"/>
      <c r="DAX23"/>
      <c r="DAY23"/>
      <c r="DAZ23"/>
      <c r="DBA23"/>
      <c r="DBB23"/>
      <c r="DBC23"/>
      <c r="DBD23"/>
      <c r="DBE23"/>
      <c r="DBF23"/>
      <c r="DBG23"/>
      <c r="DBH23"/>
      <c r="DBI23"/>
      <c r="DBJ23"/>
      <c r="DBK23"/>
      <c r="DBL23"/>
      <c r="DBM23"/>
      <c r="DBN23"/>
      <c r="DBO23"/>
      <c r="DBP23"/>
      <c r="DBQ23"/>
      <c r="DBR23"/>
      <c r="DBS23"/>
      <c r="DBT23"/>
      <c r="DBU23"/>
      <c r="DBV23"/>
      <c r="DBW23"/>
      <c r="DBX23"/>
      <c r="DBY23"/>
      <c r="DBZ23"/>
      <c r="DCA23"/>
      <c r="DCB23"/>
      <c r="DCC23"/>
      <c r="DCD23"/>
      <c r="DCE23"/>
      <c r="DCF23"/>
      <c r="DCG23"/>
      <c r="DCH23"/>
      <c r="DCI23"/>
      <c r="DCJ23"/>
      <c r="DCK23"/>
      <c r="DCL23"/>
      <c r="DCM23"/>
      <c r="DCN23"/>
      <c r="DCO23"/>
      <c r="DCP23"/>
      <c r="DCQ23"/>
      <c r="DCR23"/>
      <c r="DCS23"/>
      <c r="DCT23"/>
      <c r="DCU23"/>
      <c r="DCV23"/>
      <c r="DCW23"/>
      <c r="DCX23"/>
      <c r="DCY23"/>
      <c r="DCZ23"/>
      <c r="DDA23"/>
      <c r="DDB23"/>
      <c r="DDC23"/>
      <c r="DDD23"/>
      <c r="DDE23"/>
      <c r="DDF23"/>
      <c r="DDG23"/>
      <c r="DDH23"/>
      <c r="DDI23"/>
      <c r="DDJ23"/>
      <c r="DDK23"/>
      <c r="DDL23"/>
      <c r="DDM23"/>
      <c r="DDN23"/>
      <c r="DDO23"/>
      <c r="DDP23"/>
      <c r="DDQ23"/>
      <c r="DDR23"/>
      <c r="DDS23"/>
      <c r="DDT23"/>
      <c r="DDU23"/>
      <c r="DDV23"/>
      <c r="DDW23"/>
      <c r="DDX23"/>
      <c r="DDY23"/>
      <c r="DDZ23"/>
      <c r="DEA23"/>
      <c r="DEB23"/>
      <c r="DEC23"/>
      <c r="DED23"/>
      <c r="DEE23"/>
      <c r="DEF23"/>
      <c r="DEG23"/>
      <c r="DEH23"/>
      <c r="DEI23"/>
      <c r="DEJ23"/>
      <c r="DEK23"/>
      <c r="DEL23"/>
      <c r="DEM23"/>
      <c r="DEN23"/>
      <c r="DEO23"/>
      <c r="DEP23"/>
      <c r="DEQ23"/>
      <c r="DER23"/>
      <c r="DES23"/>
      <c r="DET23"/>
      <c r="DEU23"/>
      <c r="DEV23"/>
      <c r="DEW23"/>
      <c r="DEX23"/>
      <c r="DEY23"/>
      <c r="DEZ23"/>
      <c r="DFA23"/>
      <c r="DFB23"/>
      <c r="DFC23"/>
      <c r="DFD23"/>
      <c r="DFE23"/>
      <c r="DFF23"/>
      <c r="DFG23"/>
      <c r="DFH23"/>
      <c r="DFI23"/>
      <c r="DFJ23"/>
      <c r="DFK23"/>
      <c r="DFL23"/>
      <c r="DFM23"/>
      <c r="DFN23"/>
      <c r="DFO23"/>
      <c r="DFP23"/>
      <c r="DFQ23"/>
      <c r="DFR23"/>
      <c r="DFS23"/>
      <c r="DFT23"/>
      <c r="DFU23"/>
      <c r="DFV23"/>
      <c r="DFW23"/>
      <c r="DFX23"/>
      <c r="DFY23"/>
      <c r="DFZ23"/>
      <c r="DGA23"/>
      <c r="DGB23"/>
      <c r="DGC23"/>
      <c r="DGD23"/>
      <c r="DGE23"/>
      <c r="DGF23"/>
      <c r="DGG23"/>
      <c r="DGH23"/>
      <c r="DGI23"/>
      <c r="DGJ23"/>
      <c r="DGK23"/>
      <c r="DGL23"/>
      <c r="DGM23"/>
      <c r="DGN23"/>
      <c r="DGO23"/>
      <c r="DGP23"/>
      <c r="DGQ23"/>
      <c r="DGR23"/>
      <c r="DGS23"/>
      <c r="DGT23"/>
      <c r="DGU23"/>
      <c r="DGV23"/>
      <c r="DGW23"/>
      <c r="DGX23"/>
      <c r="DGY23"/>
      <c r="DGZ23"/>
      <c r="DHA23"/>
      <c r="DHB23"/>
      <c r="DHC23"/>
      <c r="DHD23"/>
      <c r="DHE23"/>
      <c r="DHF23"/>
      <c r="DHG23"/>
      <c r="DHH23"/>
      <c r="DHI23"/>
      <c r="DHJ23"/>
      <c r="DHK23"/>
      <c r="DHL23"/>
      <c r="DHM23"/>
      <c r="DHN23"/>
      <c r="DHO23"/>
      <c r="DHP23"/>
      <c r="DHQ23"/>
      <c r="DHR23"/>
      <c r="DHS23"/>
      <c r="DHT23"/>
      <c r="DHU23"/>
      <c r="DHV23"/>
      <c r="DHW23"/>
      <c r="DHX23"/>
      <c r="DHY23"/>
      <c r="DHZ23"/>
      <c r="DIA23"/>
      <c r="DIB23"/>
      <c r="DIC23"/>
      <c r="DID23"/>
      <c r="DIE23"/>
      <c r="DIF23"/>
      <c r="DIG23"/>
      <c r="DIH23"/>
      <c r="DII23"/>
      <c r="DIJ23"/>
      <c r="DIK23"/>
      <c r="DIL23"/>
      <c r="DIM23"/>
      <c r="DIN23"/>
      <c r="DIO23"/>
      <c r="DIP23"/>
      <c r="DIQ23"/>
      <c r="DIR23"/>
      <c r="DIS23"/>
      <c r="DIT23"/>
      <c r="DIU23"/>
      <c r="DIV23"/>
      <c r="DIW23"/>
      <c r="DIX23"/>
      <c r="DIY23"/>
      <c r="DIZ23"/>
      <c r="DJA23"/>
      <c r="DJB23"/>
      <c r="DJC23"/>
      <c r="DJD23"/>
      <c r="DJE23"/>
      <c r="DJF23"/>
      <c r="DJG23"/>
      <c r="DJH23"/>
      <c r="DJI23"/>
      <c r="DJJ23"/>
      <c r="DJK23"/>
      <c r="DJL23"/>
      <c r="DJM23"/>
      <c r="DJN23"/>
      <c r="DJO23"/>
      <c r="DJP23"/>
      <c r="DJQ23"/>
      <c r="DJR23"/>
      <c r="DJS23"/>
      <c r="DJT23"/>
      <c r="DJU23"/>
      <c r="DJV23"/>
      <c r="DJW23"/>
      <c r="DJX23"/>
      <c r="DJY23"/>
      <c r="DJZ23"/>
      <c r="DKA23"/>
      <c r="DKB23"/>
      <c r="DKC23"/>
      <c r="DKD23"/>
      <c r="DKE23"/>
      <c r="DKF23"/>
      <c r="DKG23"/>
      <c r="DKH23"/>
      <c r="DKI23"/>
      <c r="DKJ23"/>
      <c r="DKK23"/>
      <c r="DKL23"/>
      <c r="DKM23"/>
      <c r="DKN23"/>
      <c r="DKO23"/>
      <c r="DKP23"/>
      <c r="DKQ23"/>
      <c r="DKR23"/>
      <c r="DKS23"/>
      <c r="DKT23"/>
      <c r="DKU23"/>
      <c r="DKV23"/>
      <c r="DKW23"/>
      <c r="DKX23"/>
      <c r="DKY23"/>
      <c r="DKZ23"/>
      <c r="DLA23"/>
      <c r="DLB23"/>
      <c r="DLC23"/>
      <c r="DLD23"/>
      <c r="DLE23"/>
      <c r="DLF23"/>
      <c r="DLG23"/>
      <c r="DLH23"/>
      <c r="DLI23"/>
      <c r="DLJ23"/>
      <c r="DLK23"/>
      <c r="DLL23"/>
      <c r="DLM23"/>
      <c r="DLN23"/>
      <c r="DLO23"/>
      <c r="DLP23"/>
      <c r="DLQ23"/>
      <c r="DLR23"/>
      <c r="DLS23"/>
      <c r="DLT23"/>
      <c r="DLU23"/>
      <c r="DLV23"/>
      <c r="DLW23"/>
      <c r="DLX23"/>
      <c r="DLY23"/>
      <c r="DLZ23"/>
      <c r="DMA23"/>
      <c r="DMB23"/>
      <c r="DMC23"/>
      <c r="DMD23"/>
      <c r="DME23"/>
      <c r="DMF23"/>
      <c r="DMG23"/>
      <c r="DMH23"/>
      <c r="DMI23"/>
      <c r="DMJ23"/>
      <c r="DMK23"/>
      <c r="DML23"/>
      <c r="DMM23"/>
      <c r="DMN23"/>
      <c r="DMO23"/>
      <c r="DMP23"/>
      <c r="DMQ23"/>
      <c r="DMR23"/>
      <c r="DMS23"/>
      <c r="DMT23"/>
      <c r="DMU23"/>
      <c r="DMV23"/>
      <c r="DMW23"/>
      <c r="DMX23"/>
      <c r="DMY23"/>
      <c r="DMZ23"/>
      <c r="DNA23"/>
      <c r="DNB23"/>
      <c r="DNC23"/>
      <c r="DND23"/>
      <c r="DNE23"/>
      <c r="DNF23"/>
      <c r="DNG23"/>
      <c r="DNH23"/>
      <c r="DNI23"/>
      <c r="DNJ23"/>
      <c r="DNK23"/>
      <c r="DNL23"/>
      <c r="DNM23"/>
      <c r="DNN23"/>
      <c r="DNO23"/>
      <c r="DNP23"/>
      <c r="DNQ23"/>
      <c r="DNR23"/>
      <c r="DNS23"/>
      <c r="DNT23"/>
      <c r="DNU23"/>
      <c r="DNV23"/>
      <c r="DNW23"/>
      <c r="DNX23"/>
      <c r="DNY23"/>
      <c r="DNZ23"/>
      <c r="DOA23"/>
      <c r="DOB23"/>
      <c r="DOC23"/>
      <c r="DOD23"/>
      <c r="DOE23"/>
      <c r="DOF23"/>
      <c r="DOG23"/>
      <c r="DOH23"/>
      <c r="DOI23"/>
      <c r="DOJ23"/>
      <c r="DOK23"/>
      <c r="DOL23"/>
      <c r="DOM23"/>
      <c r="DON23"/>
      <c r="DOO23"/>
      <c r="DOP23"/>
      <c r="DOQ23"/>
      <c r="DOR23"/>
      <c r="DOS23"/>
      <c r="DOT23"/>
      <c r="DOU23"/>
      <c r="DOV23"/>
      <c r="DOW23"/>
      <c r="DOX23"/>
      <c r="DOY23"/>
      <c r="DOZ23"/>
      <c r="DPA23"/>
      <c r="DPB23"/>
      <c r="DPC23"/>
      <c r="DPD23"/>
      <c r="DPE23"/>
      <c r="DPF23"/>
      <c r="DPG23"/>
      <c r="DPH23"/>
      <c r="DPI23"/>
      <c r="DPJ23"/>
      <c r="DPK23"/>
      <c r="DPL23"/>
      <c r="DPM23"/>
      <c r="DPN23"/>
      <c r="DPO23"/>
      <c r="DPP23"/>
      <c r="DPQ23"/>
      <c r="DPR23"/>
      <c r="DPS23"/>
      <c r="DPT23"/>
      <c r="DPU23"/>
      <c r="DPV23"/>
      <c r="DPW23"/>
      <c r="DPX23"/>
      <c r="DPY23"/>
      <c r="DPZ23"/>
      <c r="DQA23"/>
      <c r="DQB23"/>
      <c r="DQC23"/>
      <c r="DQD23"/>
      <c r="DQE23"/>
      <c r="DQF23"/>
      <c r="DQG23"/>
      <c r="DQH23"/>
      <c r="DQI23"/>
      <c r="DQJ23"/>
      <c r="DQK23"/>
      <c r="DQL23"/>
      <c r="DQM23"/>
      <c r="DQN23"/>
      <c r="DQO23"/>
      <c r="DQP23"/>
      <c r="DQQ23"/>
      <c r="DQR23"/>
      <c r="DQS23"/>
      <c r="DQT23"/>
      <c r="DQU23"/>
      <c r="DQV23"/>
      <c r="DQW23"/>
      <c r="DQX23"/>
      <c r="DQY23"/>
      <c r="DQZ23"/>
      <c r="DRA23"/>
      <c r="DRB23"/>
      <c r="DRC23"/>
      <c r="DRD23"/>
      <c r="DRE23"/>
      <c r="DRF23"/>
      <c r="DRG23"/>
      <c r="DRH23"/>
      <c r="DRI23"/>
      <c r="DRJ23"/>
      <c r="DRK23"/>
      <c r="DRL23"/>
      <c r="DRM23"/>
      <c r="DRN23"/>
      <c r="DRO23"/>
      <c r="DRP23"/>
      <c r="DRQ23"/>
      <c r="DRR23"/>
      <c r="DRS23"/>
      <c r="DRT23"/>
      <c r="DRU23"/>
      <c r="DRV23"/>
      <c r="DRW23"/>
      <c r="DRX23"/>
      <c r="DRY23"/>
      <c r="DRZ23"/>
      <c r="DSA23"/>
      <c r="DSB23"/>
      <c r="DSC23"/>
      <c r="DSD23"/>
      <c r="DSE23"/>
      <c r="DSF23"/>
      <c r="DSG23"/>
      <c r="DSH23"/>
      <c r="DSI23"/>
      <c r="DSJ23"/>
      <c r="DSK23"/>
      <c r="DSL23"/>
      <c r="DSM23"/>
      <c r="DSN23"/>
      <c r="DSO23"/>
      <c r="DSP23"/>
      <c r="DSQ23"/>
      <c r="DSR23"/>
      <c r="DSS23"/>
      <c r="DST23"/>
      <c r="DSU23"/>
      <c r="DSV23"/>
      <c r="DSW23"/>
      <c r="DSX23"/>
      <c r="DSY23"/>
      <c r="DSZ23"/>
      <c r="DTA23"/>
      <c r="DTB23"/>
      <c r="DTC23"/>
      <c r="DTD23"/>
      <c r="DTE23"/>
      <c r="DTF23"/>
      <c r="DTG23"/>
      <c r="DTH23"/>
      <c r="DTI23"/>
      <c r="DTJ23"/>
      <c r="DTK23"/>
      <c r="DTL23"/>
      <c r="DTM23"/>
      <c r="DTN23"/>
      <c r="DTO23"/>
      <c r="DTP23"/>
      <c r="DTQ23"/>
      <c r="DTR23"/>
      <c r="DTS23"/>
      <c r="DTT23"/>
      <c r="DTU23"/>
      <c r="DTV23"/>
      <c r="DTW23"/>
      <c r="DTX23"/>
      <c r="DTY23"/>
      <c r="DTZ23"/>
      <c r="DUA23"/>
      <c r="DUB23"/>
      <c r="DUC23"/>
      <c r="DUD23"/>
      <c r="DUE23"/>
      <c r="DUF23"/>
      <c r="DUG23"/>
      <c r="DUH23"/>
      <c r="DUI23"/>
      <c r="DUJ23"/>
      <c r="DUK23"/>
      <c r="DUL23"/>
      <c r="DUM23"/>
      <c r="DUN23"/>
      <c r="DUO23"/>
      <c r="DUP23"/>
      <c r="DUQ23"/>
      <c r="DUR23"/>
      <c r="DUS23"/>
      <c r="DUT23"/>
      <c r="DUU23"/>
      <c r="DUV23"/>
      <c r="DUW23"/>
      <c r="DUX23"/>
      <c r="DUY23"/>
      <c r="DUZ23"/>
      <c r="DVA23"/>
      <c r="DVB23"/>
      <c r="DVC23"/>
      <c r="DVD23"/>
      <c r="DVE23"/>
      <c r="DVF23"/>
      <c r="DVG23"/>
      <c r="DVH23"/>
      <c r="DVI23"/>
      <c r="DVJ23"/>
      <c r="DVK23"/>
      <c r="DVL23"/>
      <c r="DVM23"/>
      <c r="DVN23"/>
      <c r="DVO23"/>
      <c r="DVP23"/>
      <c r="DVQ23"/>
      <c r="DVR23"/>
      <c r="DVS23"/>
      <c r="DVT23"/>
      <c r="DVU23"/>
      <c r="DVV23"/>
      <c r="DVW23"/>
      <c r="DVX23"/>
      <c r="DVY23"/>
      <c r="DVZ23"/>
      <c r="DWA23"/>
      <c r="DWB23"/>
      <c r="DWC23"/>
      <c r="DWD23"/>
      <c r="DWE23"/>
      <c r="DWF23"/>
      <c r="DWG23"/>
      <c r="DWH23"/>
      <c r="DWI23"/>
      <c r="DWJ23"/>
      <c r="DWK23"/>
      <c r="DWL23"/>
      <c r="DWM23"/>
      <c r="DWN23"/>
      <c r="DWO23"/>
      <c r="DWP23"/>
      <c r="DWQ23"/>
      <c r="DWR23"/>
      <c r="DWS23"/>
      <c r="DWT23"/>
      <c r="DWU23"/>
      <c r="DWV23"/>
      <c r="DWW23"/>
      <c r="DWX23"/>
      <c r="DWY23"/>
      <c r="DWZ23"/>
      <c r="DXA23"/>
      <c r="DXB23"/>
      <c r="DXC23"/>
      <c r="DXD23"/>
      <c r="DXE23"/>
      <c r="DXF23"/>
      <c r="DXG23"/>
      <c r="DXH23"/>
      <c r="DXI23"/>
      <c r="DXJ23"/>
      <c r="DXK23"/>
      <c r="DXL23"/>
      <c r="DXM23"/>
      <c r="DXN23"/>
      <c r="DXO23"/>
      <c r="DXP23"/>
      <c r="DXQ23"/>
      <c r="DXR23"/>
      <c r="DXS23"/>
      <c r="DXT23"/>
      <c r="DXU23"/>
      <c r="DXV23"/>
      <c r="DXW23"/>
      <c r="DXX23"/>
      <c r="DXY23"/>
      <c r="DXZ23"/>
      <c r="DYA23"/>
      <c r="DYB23"/>
      <c r="DYC23"/>
      <c r="DYD23"/>
      <c r="DYE23"/>
      <c r="DYF23"/>
      <c r="DYG23"/>
      <c r="DYH23"/>
      <c r="DYI23"/>
      <c r="DYJ23"/>
      <c r="DYK23"/>
      <c r="DYL23"/>
      <c r="DYM23"/>
      <c r="DYN23"/>
      <c r="DYO23"/>
      <c r="DYP23"/>
      <c r="DYQ23"/>
      <c r="DYR23"/>
      <c r="DYS23"/>
      <c r="DYT23"/>
      <c r="DYU23"/>
      <c r="DYV23"/>
      <c r="DYW23"/>
      <c r="DYX23"/>
      <c r="DYY23"/>
      <c r="DYZ23"/>
      <c r="DZA23"/>
      <c r="DZB23"/>
      <c r="DZC23"/>
      <c r="DZD23"/>
      <c r="DZE23"/>
      <c r="DZF23"/>
      <c r="DZG23"/>
      <c r="DZH23"/>
      <c r="DZI23"/>
      <c r="DZJ23"/>
      <c r="DZK23"/>
      <c r="DZL23"/>
      <c r="DZM23"/>
      <c r="DZN23"/>
      <c r="DZO23"/>
      <c r="DZP23"/>
      <c r="DZQ23"/>
      <c r="DZR23"/>
      <c r="DZS23"/>
      <c r="DZT23"/>
      <c r="DZU23"/>
      <c r="DZV23"/>
      <c r="DZW23"/>
      <c r="DZX23"/>
      <c r="DZY23"/>
      <c r="DZZ23"/>
      <c r="EAA23"/>
      <c r="EAB23"/>
      <c r="EAC23"/>
      <c r="EAD23"/>
      <c r="EAE23"/>
      <c r="EAF23"/>
      <c r="EAG23"/>
      <c r="EAH23"/>
      <c r="EAI23"/>
      <c r="EAJ23"/>
      <c r="EAK23"/>
      <c r="EAL23"/>
      <c r="EAM23"/>
      <c r="EAN23"/>
      <c r="EAO23"/>
      <c r="EAP23"/>
      <c r="EAQ23"/>
      <c r="EAR23"/>
      <c r="EAS23"/>
      <c r="EAT23"/>
      <c r="EAU23"/>
      <c r="EAV23"/>
      <c r="EAW23"/>
      <c r="EAX23"/>
      <c r="EAY23"/>
      <c r="EAZ23"/>
      <c r="EBA23"/>
      <c r="EBB23"/>
      <c r="EBC23"/>
      <c r="EBD23"/>
      <c r="EBE23"/>
      <c r="EBF23"/>
      <c r="EBG23"/>
      <c r="EBH23"/>
      <c r="EBI23"/>
      <c r="EBJ23"/>
      <c r="EBK23"/>
      <c r="EBL23"/>
      <c r="EBM23"/>
      <c r="EBN23"/>
      <c r="EBO23"/>
      <c r="EBP23"/>
      <c r="EBQ23"/>
      <c r="EBR23"/>
      <c r="EBS23"/>
      <c r="EBT23"/>
      <c r="EBU23"/>
      <c r="EBV23"/>
      <c r="EBW23"/>
      <c r="EBX23"/>
      <c r="EBY23"/>
      <c r="EBZ23"/>
      <c r="ECA23"/>
      <c r="ECB23"/>
      <c r="ECC23"/>
      <c r="ECD23"/>
      <c r="ECE23"/>
      <c r="ECF23"/>
      <c r="ECG23"/>
      <c r="ECH23"/>
      <c r="ECI23"/>
      <c r="ECJ23"/>
      <c r="ECK23"/>
      <c r="ECL23"/>
      <c r="ECM23"/>
      <c r="ECN23"/>
      <c r="ECO23"/>
      <c r="ECP23"/>
      <c r="ECQ23"/>
      <c r="ECR23"/>
      <c r="ECS23"/>
      <c r="ECT23"/>
      <c r="ECU23"/>
      <c r="ECV23"/>
      <c r="ECW23"/>
      <c r="ECX23"/>
      <c r="ECY23"/>
      <c r="ECZ23"/>
      <c r="EDA23"/>
      <c r="EDB23"/>
      <c r="EDC23"/>
      <c r="EDD23"/>
      <c r="EDE23"/>
      <c r="EDF23"/>
      <c r="EDG23"/>
      <c r="EDH23"/>
      <c r="EDI23"/>
      <c r="EDJ23"/>
      <c r="EDK23"/>
      <c r="EDL23"/>
      <c r="EDM23"/>
      <c r="EDN23"/>
      <c r="EDO23"/>
      <c r="EDP23"/>
      <c r="EDQ23"/>
      <c r="EDR23"/>
      <c r="EDS23"/>
      <c r="EDT23"/>
      <c r="EDU23"/>
      <c r="EDV23"/>
      <c r="EDW23"/>
      <c r="EDX23"/>
      <c r="EDY23"/>
      <c r="EDZ23"/>
      <c r="EEA23"/>
      <c r="EEB23"/>
      <c r="EEC23"/>
      <c r="EED23"/>
      <c r="EEE23"/>
      <c r="EEF23"/>
      <c r="EEG23"/>
      <c r="EEH23"/>
      <c r="EEI23"/>
      <c r="EEJ23"/>
      <c r="EEK23"/>
      <c r="EEL23"/>
      <c r="EEM23"/>
      <c r="EEN23"/>
      <c r="EEO23"/>
      <c r="EEP23"/>
      <c r="EEQ23"/>
      <c r="EER23"/>
      <c r="EES23"/>
      <c r="EET23"/>
      <c r="EEU23"/>
      <c r="EEV23"/>
      <c r="EEW23"/>
      <c r="EEX23"/>
      <c r="EEY23"/>
      <c r="EEZ23"/>
      <c r="EFA23"/>
      <c r="EFB23"/>
      <c r="EFC23"/>
      <c r="EFD23"/>
      <c r="EFE23"/>
      <c r="EFF23"/>
      <c r="EFG23"/>
      <c r="EFH23"/>
      <c r="EFI23"/>
      <c r="EFJ23"/>
      <c r="EFK23"/>
      <c r="EFL23"/>
      <c r="EFM23"/>
      <c r="EFN23"/>
      <c r="EFO23"/>
      <c r="EFP23"/>
      <c r="EFQ23"/>
      <c r="EFR23"/>
      <c r="EFS23"/>
      <c r="EFT23"/>
      <c r="EFU23"/>
      <c r="EFV23"/>
      <c r="EFW23"/>
      <c r="EFX23"/>
      <c r="EFY23"/>
      <c r="EFZ23"/>
      <c r="EGA23"/>
      <c r="EGB23"/>
      <c r="EGC23"/>
      <c r="EGD23"/>
      <c r="EGE23"/>
      <c r="EGF23"/>
      <c r="EGG23"/>
      <c r="EGH23"/>
      <c r="EGI23"/>
      <c r="EGJ23"/>
      <c r="EGK23"/>
      <c r="EGL23"/>
      <c r="EGM23"/>
      <c r="EGN23"/>
      <c r="EGO23"/>
      <c r="EGP23"/>
      <c r="EGQ23"/>
      <c r="EGR23"/>
      <c r="EGS23"/>
      <c r="EGT23"/>
      <c r="EGU23"/>
      <c r="EGV23"/>
      <c r="EGW23"/>
      <c r="EGX23"/>
      <c r="EGY23"/>
      <c r="EGZ23"/>
      <c r="EHA23"/>
      <c r="EHB23"/>
      <c r="EHC23"/>
      <c r="EHD23"/>
      <c r="EHE23"/>
      <c r="EHF23"/>
      <c r="EHG23"/>
      <c r="EHH23"/>
      <c r="EHI23"/>
      <c r="EHJ23"/>
      <c r="EHK23"/>
      <c r="EHL23"/>
      <c r="EHM23"/>
      <c r="EHN23"/>
      <c r="EHO23"/>
      <c r="EHP23"/>
      <c r="EHQ23"/>
      <c r="EHR23"/>
      <c r="EHS23"/>
      <c r="EHT23"/>
      <c r="EHU23"/>
      <c r="EHV23"/>
      <c r="EHW23"/>
      <c r="EHX23"/>
      <c r="EHY23"/>
      <c r="EHZ23"/>
      <c r="EIA23"/>
      <c r="EIB23"/>
      <c r="EIC23"/>
      <c r="EID23"/>
      <c r="EIE23"/>
      <c r="EIF23"/>
      <c r="EIG23"/>
      <c r="EIH23"/>
      <c r="EII23"/>
      <c r="EIJ23"/>
      <c r="EIK23"/>
      <c r="EIL23"/>
      <c r="EIM23"/>
      <c r="EIN23"/>
      <c r="EIO23"/>
      <c r="EIP23"/>
      <c r="EIQ23"/>
      <c r="EIR23"/>
      <c r="EIS23"/>
      <c r="EIT23"/>
      <c r="EIU23"/>
      <c r="EIV23"/>
      <c r="EIW23"/>
      <c r="EIX23"/>
      <c r="EIY23"/>
      <c r="EIZ23"/>
      <c r="EJA23"/>
      <c r="EJB23"/>
      <c r="EJC23"/>
      <c r="EJD23"/>
      <c r="EJE23"/>
      <c r="EJF23"/>
      <c r="EJG23"/>
      <c r="EJH23"/>
      <c r="EJI23"/>
      <c r="EJJ23"/>
      <c r="EJK23"/>
      <c r="EJL23"/>
      <c r="EJM23"/>
      <c r="EJN23"/>
      <c r="EJO23"/>
      <c r="EJP23"/>
      <c r="EJQ23"/>
      <c r="EJR23"/>
      <c r="EJS23"/>
      <c r="EJT23"/>
      <c r="EJU23"/>
      <c r="EJV23"/>
      <c r="EJW23"/>
      <c r="EJX23"/>
      <c r="EJY23"/>
      <c r="EJZ23"/>
      <c r="EKA23"/>
      <c r="EKB23"/>
      <c r="EKC23"/>
      <c r="EKD23"/>
      <c r="EKE23"/>
      <c r="EKF23"/>
      <c r="EKG23"/>
      <c r="EKH23"/>
      <c r="EKI23"/>
      <c r="EKJ23"/>
      <c r="EKK23"/>
      <c r="EKL23"/>
      <c r="EKM23"/>
      <c r="EKN23"/>
      <c r="EKO23"/>
      <c r="EKP23"/>
      <c r="EKQ23"/>
      <c r="EKR23"/>
      <c r="EKS23"/>
      <c r="EKT23"/>
      <c r="EKU23"/>
      <c r="EKV23"/>
      <c r="EKW23"/>
      <c r="EKX23"/>
      <c r="EKY23"/>
      <c r="EKZ23"/>
      <c r="ELA23"/>
      <c r="ELB23"/>
      <c r="ELC23"/>
      <c r="ELD23"/>
      <c r="ELE23"/>
      <c r="ELF23"/>
      <c r="ELG23"/>
      <c r="ELH23"/>
      <c r="ELI23"/>
      <c r="ELJ23"/>
      <c r="ELK23"/>
      <c r="ELL23"/>
      <c r="ELM23"/>
      <c r="ELN23"/>
      <c r="ELO23"/>
      <c r="ELP23"/>
      <c r="ELQ23"/>
      <c r="ELR23"/>
      <c r="ELS23"/>
      <c r="ELT23"/>
      <c r="ELU23"/>
      <c r="ELV23"/>
      <c r="ELW23"/>
      <c r="ELX23"/>
      <c r="ELY23"/>
      <c r="ELZ23"/>
      <c r="EMA23"/>
      <c r="EMB23"/>
      <c r="EMC23"/>
      <c r="EMD23"/>
      <c r="EME23"/>
      <c r="EMF23"/>
      <c r="EMG23"/>
      <c r="EMH23"/>
      <c r="EMI23"/>
      <c r="EMJ23"/>
      <c r="EMK23"/>
      <c r="EML23"/>
      <c r="EMM23"/>
      <c r="EMN23"/>
      <c r="EMO23"/>
      <c r="EMP23"/>
      <c r="EMQ23"/>
      <c r="EMR23"/>
      <c r="EMS23"/>
      <c r="EMT23"/>
      <c r="EMU23"/>
      <c r="EMV23"/>
      <c r="EMW23"/>
      <c r="EMX23"/>
      <c r="EMY23"/>
      <c r="EMZ23"/>
      <c r="ENA23"/>
      <c r="ENB23"/>
      <c r="ENC23"/>
      <c r="END23"/>
      <c r="ENE23"/>
      <c r="ENF23"/>
      <c r="ENG23"/>
      <c r="ENH23"/>
      <c r="ENI23"/>
      <c r="ENJ23"/>
      <c r="ENK23"/>
      <c r="ENL23"/>
      <c r="ENM23"/>
      <c r="ENN23"/>
      <c r="ENO23"/>
      <c r="ENP23"/>
      <c r="ENQ23"/>
      <c r="ENR23"/>
      <c r="ENS23"/>
      <c r="ENT23"/>
      <c r="ENU23"/>
      <c r="ENV23"/>
      <c r="ENW23"/>
      <c r="ENX23"/>
      <c r="ENY23"/>
      <c r="ENZ23"/>
      <c r="EOA23"/>
      <c r="EOB23"/>
      <c r="EOC23"/>
      <c r="EOD23"/>
      <c r="EOE23"/>
      <c r="EOF23"/>
      <c r="EOG23"/>
      <c r="EOH23"/>
      <c r="EOI23"/>
      <c r="EOJ23"/>
      <c r="EOK23"/>
      <c r="EOL23"/>
      <c r="EOM23"/>
      <c r="EON23"/>
      <c r="EOO23"/>
      <c r="EOP23"/>
      <c r="EOQ23"/>
      <c r="EOR23"/>
      <c r="EOS23"/>
      <c r="EOT23"/>
      <c r="EOU23"/>
      <c r="EOV23"/>
      <c r="EOW23"/>
      <c r="EOX23"/>
      <c r="EOY23"/>
      <c r="EOZ23"/>
      <c r="EPA23"/>
      <c r="EPB23"/>
      <c r="EPC23"/>
      <c r="EPD23"/>
      <c r="EPE23"/>
      <c r="EPF23"/>
      <c r="EPG23"/>
      <c r="EPH23"/>
      <c r="EPI23"/>
      <c r="EPJ23"/>
      <c r="EPK23"/>
      <c r="EPL23"/>
      <c r="EPM23"/>
      <c r="EPN23"/>
      <c r="EPO23"/>
      <c r="EPP23"/>
      <c r="EPQ23"/>
      <c r="EPR23"/>
      <c r="EPS23"/>
      <c r="EPT23"/>
      <c r="EPU23"/>
      <c r="EPV23"/>
      <c r="EPW23"/>
      <c r="EPX23"/>
      <c r="EPY23"/>
      <c r="EPZ23"/>
      <c r="EQA23"/>
      <c r="EQB23"/>
      <c r="EQC23"/>
      <c r="EQD23"/>
      <c r="EQE23"/>
      <c r="EQF23"/>
      <c r="EQG23"/>
      <c r="EQH23"/>
      <c r="EQI23"/>
      <c r="EQJ23"/>
      <c r="EQK23"/>
      <c r="EQL23"/>
      <c r="EQM23"/>
      <c r="EQN23"/>
      <c r="EQO23"/>
      <c r="EQP23"/>
      <c r="EQQ23"/>
      <c r="EQR23"/>
      <c r="EQS23"/>
      <c r="EQT23"/>
      <c r="EQU23"/>
      <c r="EQV23"/>
      <c r="EQW23"/>
      <c r="EQX23"/>
      <c r="EQY23"/>
      <c r="EQZ23"/>
      <c r="ERA23"/>
      <c r="ERB23"/>
      <c r="ERC23"/>
      <c r="ERD23"/>
      <c r="ERE23"/>
      <c r="ERF23"/>
      <c r="ERG23"/>
      <c r="ERH23"/>
      <c r="ERI23"/>
      <c r="ERJ23"/>
      <c r="ERK23"/>
      <c r="ERL23"/>
      <c r="ERM23"/>
      <c r="ERN23"/>
      <c r="ERO23"/>
      <c r="ERP23"/>
      <c r="ERQ23"/>
      <c r="ERR23"/>
      <c r="ERS23"/>
      <c r="ERT23"/>
      <c r="ERU23"/>
      <c r="ERV23"/>
      <c r="ERW23"/>
      <c r="ERX23"/>
      <c r="ERY23"/>
      <c r="ERZ23"/>
      <c r="ESA23"/>
      <c r="ESB23"/>
      <c r="ESC23"/>
      <c r="ESD23"/>
      <c r="ESE23"/>
      <c r="ESF23"/>
      <c r="ESG23"/>
      <c r="ESH23"/>
      <c r="ESI23"/>
      <c r="ESJ23"/>
      <c r="ESK23"/>
      <c r="ESL23"/>
      <c r="ESM23"/>
      <c r="ESN23"/>
      <c r="ESO23"/>
      <c r="ESP23"/>
      <c r="ESQ23"/>
      <c r="ESR23"/>
      <c r="ESS23"/>
      <c r="EST23"/>
      <c r="ESU23"/>
      <c r="ESV23"/>
      <c r="ESW23"/>
      <c r="ESX23"/>
      <c r="ESY23"/>
      <c r="ESZ23"/>
      <c r="ETA23"/>
      <c r="ETB23"/>
      <c r="ETC23"/>
      <c r="ETD23"/>
      <c r="ETE23"/>
      <c r="ETF23"/>
      <c r="ETG23"/>
      <c r="ETH23"/>
      <c r="ETI23"/>
      <c r="ETJ23"/>
      <c r="ETK23"/>
      <c r="ETL23"/>
      <c r="ETM23"/>
      <c r="ETN23"/>
      <c r="ETO23"/>
      <c r="ETP23"/>
      <c r="ETQ23"/>
      <c r="ETR23"/>
      <c r="ETS23"/>
      <c r="ETT23"/>
      <c r="ETU23"/>
      <c r="ETV23"/>
      <c r="ETW23"/>
      <c r="ETX23"/>
      <c r="ETY23"/>
      <c r="ETZ23"/>
      <c r="EUA23"/>
      <c r="EUB23"/>
      <c r="EUC23"/>
      <c r="EUD23"/>
      <c r="EUE23"/>
      <c r="EUF23"/>
      <c r="EUG23"/>
      <c r="EUH23"/>
      <c r="EUI23"/>
      <c r="EUJ23"/>
      <c r="EUK23"/>
      <c r="EUL23"/>
      <c r="EUM23"/>
      <c r="EUN23"/>
      <c r="EUO23"/>
      <c r="EUP23"/>
      <c r="EUQ23"/>
      <c r="EUR23"/>
      <c r="EUS23"/>
      <c r="EUT23"/>
      <c r="EUU23"/>
      <c r="EUV23"/>
      <c r="EUW23"/>
      <c r="EUX23"/>
      <c r="EUY23"/>
      <c r="EUZ23"/>
      <c r="EVA23"/>
      <c r="EVB23"/>
      <c r="EVC23"/>
      <c r="EVD23"/>
      <c r="EVE23"/>
      <c r="EVF23"/>
      <c r="EVG23"/>
      <c r="EVH23"/>
      <c r="EVI23"/>
      <c r="EVJ23"/>
      <c r="EVK23"/>
      <c r="EVL23"/>
      <c r="EVM23"/>
      <c r="EVN23"/>
      <c r="EVO23"/>
      <c r="EVP23"/>
      <c r="EVQ23"/>
      <c r="EVR23"/>
      <c r="EVS23"/>
      <c r="EVT23"/>
      <c r="EVU23"/>
      <c r="EVV23"/>
      <c r="EVW23"/>
      <c r="EVX23"/>
      <c r="EVY23"/>
      <c r="EVZ23"/>
      <c r="EWA23"/>
      <c r="EWB23"/>
      <c r="EWC23"/>
      <c r="EWD23"/>
      <c r="EWE23"/>
      <c r="EWF23"/>
      <c r="EWG23"/>
      <c r="EWH23"/>
      <c r="EWI23"/>
      <c r="EWJ23"/>
      <c r="EWK23"/>
      <c r="EWL23"/>
      <c r="EWM23"/>
      <c r="EWN23"/>
      <c r="EWO23"/>
      <c r="EWP23"/>
      <c r="EWQ23"/>
      <c r="EWR23"/>
      <c r="EWS23"/>
      <c r="EWT23"/>
      <c r="EWU23"/>
      <c r="EWV23"/>
      <c r="EWW23"/>
      <c r="EWX23"/>
      <c r="EWY23"/>
      <c r="EWZ23"/>
      <c r="EXA23"/>
      <c r="EXB23"/>
      <c r="EXC23"/>
      <c r="EXD23"/>
      <c r="EXE23"/>
      <c r="EXF23"/>
      <c r="EXG23"/>
      <c r="EXH23"/>
      <c r="EXI23"/>
      <c r="EXJ23"/>
      <c r="EXK23"/>
      <c r="EXL23"/>
      <c r="EXM23"/>
      <c r="EXN23"/>
      <c r="EXO23"/>
      <c r="EXP23"/>
      <c r="EXQ23"/>
      <c r="EXR23"/>
      <c r="EXS23"/>
      <c r="EXT23"/>
      <c r="EXU23"/>
      <c r="EXV23"/>
      <c r="EXW23"/>
      <c r="EXX23"/>
      <c r="EXY23"/>
      <c r="EXZ23"/>
      <c r="EYA23"/>
      <c r="EYB23"/>
      <c r="EYC23"/>
      <c r="EYD23"/>
      <c r="EYE23"/>
      <c r="EYF23"/>
      <c r="EYG23"/>
      <c r="EYH23"/>
      <c r="EYI23"/>
      <c r="EYJ23"/>
      <c r="EYK23"/>
      <c r="EYL23"/>
      <c r="EYM23"/>
      <c r="EYN23"/>
      <c r="EYO23"/>
      <c r="EYP23"/>
      <c r="EYQ23"/>
      <c r="EYR23"/>
      <c r="EYS23"/>
      <c r="EYT23"/>
      <c r="EYU23"/>
      <c r="EYV23"/>
      <c r="EYW23"/>
      <c r="EYX23"/>
      <c r="EYY23"/>
      <c r="EYZ23"/>
      <c r="EZA23"/>
      <c r="EZB23"/>
      <c r="EZC23"/>
      <c r="EZD23"/>
      <c r="EZE23"/>
      <c r="EZF23"/>
      <c r="EZG23"/>
      <c r="EZH23"/>
      <c r="EZI23"/>
      <c r="EZJ23"/>
      <c r="EZK23"/>
      <c r="EZL23"/>
      <c r="EZM23"/>
      <c r="EZN23"/>
      <c r="EZO23"/>
      <c r="EZP23"/>
      <c r="EZQ23"/>
      <c r="EZR23"/>
      <c r="EZS23"/>
      <c r="EZT23"/>
      <c r="EZU23"/>
      <c r="EZV23"/>
      <c r="EZW23"/>
      <c r="EZX23"/>
      <c r="EZY23"/>
      <c r="EZZ23"/>
      <c r="FAA23"/>
      <c r="FAB23"/>
      <c r="FAC23"/>
      <c r="FAD23"/>
      <c r="FAE23"/>
      <c r="FAF23"/>
      <c r="FAG23"/>
      <c r="FAH23"/>
      <c r="FAI23"/>
      <c r="FAJ23"/>
      <c r="FAK23"/>
      <c r="FAL23"/>
      <c r="FAM23"/>
      <c r="FAN23"/>
      <c r="FAO23"/>
      <c r="FAP23"/>
      <c r="FAQ23"/>
      <c r="FAR23"/>
      <c r="FAS23"/>
      <c r="FAT23"/>
      <c r="FAU23"/>
      <c r="FAV23"/>
      <c r="FAW23"/>
      <c r="FAX23"/>
      <c r="FAY23"/>
      <c r="FAZ23"/>
      <c r="FBA23"/>
      <c r="FBB23"/>
      <c r="FBC23"/>
      <c r="FBD23"/>
      <c r="FBE23"/>
      <c r="FBF23"/>
      <c r="FBG23"/>
      <c r="FBH23"/>
      <c r="FBI23"/>
      <c r="FBJ23"/>
      <c r="FBK23"/>
      <c r="FBL23"/>
      <c r="FBM23"/>
      <c r="FBN23"/>
      <c r="FBO23"/>
      <c r="FBP23"/>
      <c r="FBQ23"/>
      <c r="FBR23"/>
      <c r="FBS23"/>
      <c r="FBT23"/>
      <c r="FBU23"/>
      <c r="FBV23"/>
      <c r="FBW23"/>
      <c r="FBX23"/>
      <c r="FBY23"/>
      <c r="FBZ23"/>
      <c r="FCA23"/>
      <c r="FCB23"/>
      <c r="FCC23"/>
      <c r="FCD23"/>
      <c r="FCE23"/>
      <c r="FCF23"/>
      <c r="FCG23"/>
      <c r="FCH23"/>
      <c r="FCI23"/>
      <c r="FCJ23"/>
      <c r="FCK23"/>
      <c r="FCL23"/>
      <c r="FCM23"/>
      <c r="FCN23"/>
      <c r="FCO23"/>
      <c r="FCP23"/>
      <c r="FCQ23"/>
      <c r="FCR23"/>
      <c r="FCS23"/>
      <c r="FCT23"/>
      <c r="FCU23"/>
      <c r="FCV23"/>
      <c r="FCW23"/>
      <c r="FCX23"/>
      <c r="FCY23"/>
      <c r="FCZ23"/>
      <c r="FDA23"/>
      <c r="FDB23"/>
      <c r="FDC23"/>
      <c r="FDD23"/>
      <c r="FDE23"/>
      <c r="FDF23"/>
      <c r="FDG23"/>
      <c r="FDH23"/>
      <c r="FDI23"/>
      <c r="FDJ23"/>
      <c r="FDK23"/>
      <c r="FDL23"/>
      <c r="FDM23"/>
      <c r="FDN23"/>
      <c r="FDO23"/>
      <c r="FDP23"/>
      <c r="FDQ23"/>
      <c r="FDR23"/>
      <c r="FDS23"/>
      <c r="FDT23"/>
      <c r="FDU23"/>
      <c r="FDV23"/>
      <c r="FDW23"/>
      <c r="FDX23"/>
      <c r="FDY23"/>
      <c r="FDZ23"/>
      <c r="FEA23"/>
      <c r="FEB23"/>
      <c r="FEC23"/>
      <c r="FED23"/>
      <c r="FEE23"/>
      <c r="FEF23"/>
      <c r="FEG23"/>
      <c r="FEH23"/>
      <c r="FEI23"/>
      <c r="FEJ23"/>
      <c r="FEK23"/>
      <c r="FEL23"/>
      <c r="FEM23"/>
      <c r="FEN23"/>
      <c r="FEO23"/>
      <c r="FEP23"/>
      <c r="FEQ23"/>
      <c r="FER23"/>
      <c r="FES23"/>
      <c r="FET23"/>
      <c r="FEU23"/>
      <c r="FEV23"/>
      <c r="FEW23"/>
      <c r="FEX23"/>
      <c r="FEY23"/>
      <c r="FEZ23"/>
      <c r="FFA23"/>
      <c r="FFB23"/>
      <c r="FFC23"/>
      <c r="FFD23"/>
      <c r="FFE23"/>
      <c r="FFF23"/>
      <c r="FFG23"/>
      <c r="FFH23"/>
      <c r="FFI23"/>
      <c r="FFJ23"/>
      <c r="FFK23"/>
      <c r="FFL23"/>
      <c r="FFM23"/>
      <c r="FFN23"/>
      <c r="FFO23"/>
      <c r="FFP23"/>
      <c r="FFQ23"/>
      <c r="FFR23"/>
      <c r="FFS23"/>
      <c r="FFT23"/>
      <c r="FFU23"/>
      <c r="FFV23"/>
      <c r="FFW23"/>
      <c r="FFX23"/>
      <c r="FFY23"/>
      <c r="FFZ23"/>
      <c r="FGA23"/>
      <c r="FGB23"/>
      <c r="FGC23"/>
      <c r="FGD23"/>
      <c r="FGE23"/>
      <c r="FGF23"/>
      <c r="FGG23"/>
      <c r="FGH23"/>
      <c r="FGI23"/>
      <c r="FGJ23"/>
      <c r="FGK23"/>
      <c r="FGL23"/>
      <c r="FGM23"/>
      <c r="FGN23"/>
      <c r="FGO23"/>
      <c r="FGP23"/>
      <c r="FGQ23"/>
      <c r="FGR23"/>
      <c r="FGS23"/>
      <c r="FGT23"/>
      <c r="FGU23"/>
      <c r="FGV23"/>
      <c r="FGW23"/>
      <c r="FGX23"/>
      <c r="FGY23"/>
      <c r="FGZ23"/>
      <c r="FHA23"/>
      <c r="FHB23"/>
      <c r="FHC23"/>
      <c r="FHD23"/>
      <c r="FHE23"/>
      <c r="FHF23"/>
      <c r="FHG23"/>
      <c r="FHH23"/>
      <c r="FHI23"/>
      <c r="FHJ23"/>
      <c r="FHK23"/>
      <c r="FHL23"/>
      <c r="FHM23"/>
      <c r="FHN23"/>
      <c r="FHO23"/>
      <c r="FHP23"/>
      <c r="FHQ23"/>
      <c r="FHR23"/>
      <c r="FHS23"/>
      <c r="FHT23"/>
      <c r="FHU23"/>
      <c r="FHV23"/>
      <c r="FHW23"/>
      <c r="FHX23"/>
      <c r="FHY23"/>
      <c r="FHZ23"/>
      <c r="FIA23"/>
      <c r="FIB23"/>
      <c r="FIC23"/>
      <c r="FID23"/>
      <c r="FIE23"/>
      <c r="FIF23"/>
      <c r="FIG23"/>
      <c r="FIH23"/>
      <c r="FII23"/>
      <c r="FIJ23"/>
      <c r="FIK23"/>
      <c r="FIL23"/>
      <c r="FIM23"/>
      <c r="FIN23"/>
      <c r="FIO23"/>
      <c r="FIP23"/>
      <c r="FIQ23"/>
      <c r="FIR23"/>
      <c r="FIS23"/>
      <c r="FIT23"/>
      <c r="FIU23"/>
      <c r="FIV23"/>
      <c r="FIW23"/>
      <c r="FIX23"/>
      <c r="FIY23"/>
      <c r="FIZ23"/>
      <c r="FJA23"/>
      <c r="FJB23"/>
      <c r="FJC23"/>
      <c r="FJD23"/>
      <c r="FJE23"/>
      <c r="FJF23"/>
      <c r="FJG23"/>
      <c r="FJH23"/>
      <c r="FJI23"/>
      <c r="FJJ23"/>
      <c r="FJK23"/>
      <c r="FJL23"/>
      <c r="FJM23"/>
      <c r="FJN23"/>
      <c r="FJO23"/>
      <c r="FJP23"/>
      <c r="FJQ23"/>
      <c r="FJR23"/>
      <c r="FJS23"/>
      <c r="FJT23"/>
      <c r="FJU23"/>
      <c r="FJV23"/>
      <c r="FJW23"/>
      <c r="FJX23"/>
      <c r="FJY23"/>
      <c r="FJZ23"/>
      <c r="FKA23"/>
      <c r="FKB23"/>
      <c r="FKC23"/>
      <c r="FKD23"/>
      <c r="FKE23"/>
      <c r="FKF23"/>
      <c r="FKG23"/>
      <c r="FKH23"/>
      <c r="FKI23"/>
      <c r="FKJ23"/>
      <c r="FKK23"/>
      <c r="FKL23"/>
      <c r="FKM23"/>
      <c r="FKN23"/>
      <c r="FKO23"/>
      <c r="FKP23"/>
      <c r="FKQ23"/>
      <c r="FKR23"/>
      <c r="FKS23"/>
      <c r="FKT23"/>
      <c r="FKU23"/>
      <c r="FKV23"/>
      <c r="FKW23"/>
      <c r="FKX23"/>
      <c r="FKY23"/>
      <c r="FKZ23"/>
      <c r="FLA23"/>
      <c r="FLB23"/>
      <c r="FLC23"/>
      <c r="FLD23"/>
      <c r="FLE23"/>
      <c r="FLF23"/>
      <c r="FLG23"/>
      <c r="FLH23"/>
      <c r="FLI23"/>
      <c r="FLJ23"/>
      <c r="FLK23"/>
      <c r="FLL23"/>
      <c r="FLM23"/>
      <c r="FLN23"/>
      <c r="FLO23"/>
      <c r="FLP23"/>
      <c r="FLQ23"/>
      <c r="FLR23"/>
      <c r="FLS23"/>
      <c r="FLT23"/>
      <c r="FLU23"/>
      <c r="FLV23"/>
      <c r="FLW23"/>
      <c r="FLX23"/>
      <c r="FLY23"/>
      <c r="FLZ23"/>
      <c r="FMA23"/>
      <c r="FMB23"/>
      <c r="FMC23"/>
      <c r="FMD23"/>
      <c r="FME23"/>
      <c r="FMF23"/>
      <c r="FMG23"/>
      <c r="FMH23"/>
      <c r="FMI23"/>
      <c r="FMJ23"/>
      <c r="FMK23"/>
      <c r="FML23"/>
      <c r="FMM23"/>
      <c r="FMN23"/>
      <c r="FMO23"/>
      <c r="FMP23"/>
      <c r="FMQ23"/>
      <c r="FMR23"/>
      <c r="FMS23"/>
      <c r="FMT23"/>
      <c r="FMU23"/>
      <c r="FMV23"/>
      <c r="FMW23"/>
      <c r="FMX23"/>
      <c r="FMY23"/>
      <c r="FMZ23"/>
      <c r="FNA23"/>
      <c r="FNB23"/>
      <c r="FNC23"/>
      <c r="FND23"/>
      <c r="FNE23"/>
      <c r="FNF23"/>
      <c r="FNG23"/>
      <c r="FNH23"/>
      <c r="FNI23"/>
      <c r="FNJ23"/>
      <c r="FNK23"/>
      <c r="FNL23"/>
      <c r="FNM23"/>
      <c r="FNN23"/>
      <c r="FNO23"/>
      <c r="FNP23"/>
      <c r="FNQ23"/>
      <c r="FNR23"/>
      <c r="FNS23"/>
      <c r="FNT23"/>
      <c r="FNU23"/>
      <c r="FNV23"/>
      <c r="FNW23"/>
      <c r="FNX23"/>
      <c r="FNY23"/>
      <c r="FNZ23"/>
      <c r="FOA23"/>
      <c r="FOB23"/>
      <c r="FOC23"/>
      <c r="FOD23"/>
      <c r="FOE23"/>
      <c r="FOF23"/>
      <c r="FOG23"/>
      <c r="FOH23"/>
      <c r="FOI23"/>
      <c r="FOJ23"/>
      <c r="FOK23"/>
      <c r="FOL23"/>
      <c r="FOM23"/>
      <c r="FON23"/>
      <c r="FOO23"/>
      <c r="FOP23"/>
      <c r="FOQ23"/>
      <c r="FOR23"/>
      <c r="FOS23"/>
      <c r="FOT23"/>
      <c r="FOU23"/>
      <c r="FOV23"/>
      <c r="FOW23"/>
      <c r="FOX23"/>
      <c r="FOY23"/>
      <c r="FOZ23"/>
      <c r="FPA23"/>
      <c r="FPB23"/>
      <c r="FPC23"/>
      <c r="FPD23"/>
      <c r="FPE23"/>
      <c r="FPF23"/>
      <c r="FPG23"/>
      <c r="FPH23"/>
      <c r="FPI23"/>
      <c r="FPJ23"/>
      <c r="FPK23"/>
      <c r="FPL23"/>
      <c r="FPM23"/>
      <c r="FPN23"/>
      <c r="FPO23"/>
      <c r="FPP23"/>
      <c r="FPQ23"/>
      <c r="FPR23"/>
      <c r="FPS23"/>
      <c r="FPT23"/>
      <c r="FPU23"/>
      <c r="FPV23"/>
      <c r="FPW23"/>
      <c r="FPX23"/>
      <c r="FPY23"/>
      <c r="FPZ23"/>
      <c r="FQA23"/>
      <c r="FQB23"/>
      <c r="FQC23"/>
      <c r="FQD23"/>
      <c r="FQE23"/>
      <c r="FQF23"/>
      <c r="FQG23"/>
      <c r="FQH23"/>
      <c r="FQI23"/>
      <c r="FQJ23"/>
      <c r="FQK23"/>
      <c r="FQL23"/>
      <c r="FQM23"/>
      <c r="FQN23"/>
      <c r="FQO23"/>
      <c r="FQP23"/>
      <c r="FQQ23"/>
      <c r="FQR23"/>
      <c r="FQS23"/>
      <c r="FQT23"/>
      <c r="FQU23"/>
      <c r="FQV23"/>
      <c r="FQW23"/>
      <c r="FQX23"/>
      <c r="FQY23"/>
      <c r="FQZ23"/>
      <c r="FRA23"/>
      <c r="FRB23"/>
      <c r="FRC23"/>
      <c r="FRD23"/>
      <c r="FRE23"/>
      <c r="FRF23"/>
      <c r="FRG23"/>
      <c r="FRH23"/>
      <c r="FRI23"/>
      <c r="FRJ23"/>
      <c r="FRK23"/>
      <c r="FRL23"/>
      <c r="FRM23"/>
      <c r="FRN23"/>
      <c r="FRO23"/>
      <c r="FRP23"/>
      <c r="FRQ23"/>
      <c r="FRR23"/>
      <c r="FRS23"/>
      <c r="FRT23"/>
      <c r="FRU23"/>
      <c r="FRV23"/>
      <c r="FRW23"/>
      <c r="FRX23"/>
      <c r="FRY23"/>
      <c r="FRZ23"/>
      <c r="FSA23"/>
      <c r="FSB23"/>
      <c r="FSC23"/>
      <c r="FSD23"/>
      <c r="FSE23"/>
      <c r="FSF23"/>
      <c r="FSG23"/>
      <c r="FSH23"/>
      <c r="FSI23"/>
      <c r="FSJ23"/>
      <c r="FSK23"/>
      <c r="FSL23"/>
      <c r="FSM23"/>
      <c r="FSN23"/>
      <c r="FSO23"/>
      <c r="FSP23"/>
      <c r="FSQ23"/>
      <c r="FSR23"/>
      <c r="FSS23"/>
      <c r="FST23"/>
      <c r="FSU23"/>
      <c r="FSV23"/>
      <c r="FSW23"/>
      <c r="FSX23"/>
      <c r="FSY23"/>
      <c r="FSZ23"/>
      <c r="FTA23"/>
      <c r="FTB23"/>
      <c r="FTC23"/>
      <c r="FTD23"/>
      <c r="FTE23"/>
      <c r="FTF23"/>
      <c r="FTG23"/>
      <c r="FTH23"/>
      <c r="FTI23"/>
      <c r="FTJ23"/>
      <c r="FTK23"/>
      <c r="FTL23"/>
      <c r="FTM23"/>
      <c r="FTN23"/>
      <c r="FTO23"/>
      <c r="FTP23"/>
      <c r="FTQ23"/>
      <c r="FTR23"/>
      <c r="FTS23"/>
      <c r="FTT23"/>
      <c r="FTU23"/>
      <c r="FTV23"/>
      <c r="FTW23"/>
      <c r="FTX23"/>
      <c r="FTY23"/>
      <c r="FTZ23"/>
      <c r="FUA23"/>
      <c r="FUB23"/>
      <c r="FUC23"/>
      <c r="FUD23"/>
      <c r="FUE23"/>
      <c r="FUF23"/>
      <c r="FUG23"/>
      <c r="FUH23"/>
      <c r="FUI23"/>
      <c r="FUJ23"/>
      <c r="FUK23"/>
      <c r="FUL23"/>
      <c r="FUM23"/>
      <c r="FUN23"/>
      <c r="FUO23"/>
      <c r="FUP23"/>
      <c r="FUQ23"/>
      <c r="FUR23"/>
      <c r="FUS23"/>
      <c r="FUT23"/>
      <c r="FUU23"/>
      <c r="FUV23"/>
      <c r="FUW23"/>
      <c r="FUX23"/>
      <c r="FUY23"/>
      <c r="FUZ23"/>
      <c r="FVA23"/>
      <c r="FVB23"/>
      <c r="FVC23"/>
      <c r="FVD23"/>
      <c r="FVE23"/>
      <c r="FVF23"/>
      <c r="FVG23"/>
      <c r="FVH23"/>
      <c r="FVI23"/>
      <c r="FVJ23"/>
      <c r="FVK23"/>
      <c r="FVL23"/>
      <c r="FVM23"/>
      <c r="FVN23"/>
      <c r="FVO23"/>
      <c r="FVP23"/>
      <c r="FVQ23"/>
      <c r="FVR23"/>
      <c r="FVS23"/>
      <c r="FVT23"/>
      <c r="FVU23"/>
      <c r="FVV23"/>
      <c r="FVW23"/>
      <c r="FVX23"/>
      <c r="FVY23"/>
      <c r="FVZ23"/>
      <c r="FWA23"/>
      <c r="FWB23"/>
      <c r="FWC23"/>
      <c r="FWD23"/>
      <c r="FWE23"/>
      <c r="FWF23"/>
      <c r="FWG23"/>
      <c r="FWH23"/>
      <c r="FWI23"/>
      <c r="FWJ23"/>
      <c r="FWK23"/>
      <c r="FWL23"/>
      <c r="FWM23"/>
      <c r="FWN23"/>
      <c r="FWO23"/>
      <c r="FWP23"/>
      <c r="FWQ23"/>
      <c r="FWR23"/>
      <c r="FWS23"/>
      <c r="FWT23"/>
      <c r="FWU23"/>
      <c r="FWV23"/>
      <c r="FWW23"/>
      <c r="FWX23"/>
      <c r="FWY23"/>
      <c r="FWZ23"/>
      <c r="FXA23"/>
      <c r="FXB23"/>
      <c r="FXC23"/>
      <c r="FXD23"/>
      <c r="FXE23"/>
      <c r="FXF23"/>
      <c r="FXG23"/>
      <c r="FXH23"/>
      <c r="FXI23"/>
      <c r="FXJ23"/>
      <c r="FXK23"/>
      <c r="FXL23"/>
      <c r="FXM23"/>
      <c r="FXN23"/>
      <c r="FXO23"/>
      <c r="FXP23"/>
      <c r="FXQ23"/>
      <c r="FXR23"/>
      <c r="FXS23"/>
      <c r="FXT23"/>
      <c r="FXU23"/>
      <c r="FXV23"/>
      <c r="FXW23"/>
      <c r="FXX23"/>
      <c r="FXY23"/>
      <c r="FXZ23"/>
      <c r="FYA23"/>
      <c r="FYB23"/>
      <c r="FYC23"/>
      <c r="FYD23"/>
      <c r="FYE23"/>
      <c r="FYF23"/>
      <c r="FYG23"/>
      <c r="FYH23"/>
      <c r="FYI23"/>
      <c r="FYJ23"/>
      <c r="FYK23"/>
      <c r="FYL23"/>
      <c r="FYM23"/>
      <c r="FYN23"/>
      <c r="FYO23"/>
      <c r="FYP23"/>
      <c r="FYQ23"/>
      <c r="FYR23"/>
      <c r="FYS23"/>
      <c r="FYT23"/>
      <c r="FYU23"/>
      <c r="FYV23"/>
      <c r="FYW23"/>
      <c r="FYX23"/>
      <c r="FYY23"/>
      <c r="FYZ23"/>
      <c r="FZA23"/>
      <c r="FZB23"/>
      <c r="FZC23"/>
      <c r="FZD23"/>
      <c r="FZE23"/>
      <c r="FZF23"/>
      <c r="FZG23"/>
      <c r="FZH23"/>
      <c r="FZI23"/>
      <c r="FZJ23"/>
      <c r="FZK23"/>
      <c r="FZL23"/>
      <c r="FZM23"/>
      <c r="FZN23"/>
      <c r="FZO23"/>
      <c r="FZP23"/>
      <c r="FZQ23"/>
      <c r="FZR23"/>
      <c r="FZS23"/>
      <c r="FZT23"/>
      <c r="FZU23"/>
      <c r="FZV23"/>
      <c r="FZW23"/>
      <c r="FZX23"/>
      <c r="FZY23"/>
      <c r="FZZ23"/>
      <c r="GAA23"/>
      <c r="GAB23"/>
      <c r="GAC23"/>
      <c r="GAD23"/>
      <c r="GAE23"/>
      <c r="GAF23"/>
      <c r="GAG23"/>
      <c r="GAH23"/>
      <c r="GAI23"/>
      <c r="GAJ23"/>
      <c r="GAK23"/>
      <c r="GAL23"/>
      <c r="GAM23"/>
      <c r="GAN23"/>
      <c r="GAO23"/>
      <c r="GAP23"/>
      <c r="GAQ23"/>
      <c r="GAR23"/>
      <c r="GAS23"/>
      <c r="GAT23"/>
      <c r="GAU23"/>
      <c r="GAV23"/>
      <c r="GAW23"/>
      <c r="GAX23"/>
      <c r="GAY23"/>
      <c r="GAZ23"/>
      <c r="GBA23"/>
      <c r="GBB23"/>
      <c r="GBC23"/>
      <c r="GBD23"/>
      <c r="GBE23"/>
      <c r="GBF23"/>
      <c r="GBG23"/>
      <c r="GBH23"/>
      <c r="GBI23"/>
      <c r="GBJ23"/>
      <c r="GBK23"/>
      <c r="GBL23"/>
      <c r="GBM23"/>
      <c r="GBN23"/>
      <c r="GBO23"/>
      <c r="GBP23"/>
      <c r="GBQ23"/>
      <c r="GBR23"/>
      <c r="GBS23"/>
      <c r="GBT23"/>
      <c r="GBU23"/>
      <c r="GBV23"/>
      <c r="GBW23"/>
      <c r="GBX23"/>
      <c r="GBY23"/>
      <c r="GBZ23"/>
      <c r="GCA23"/>
      <c r="GCB23"/>
      <c r="GCC23"/>
      <c r="GCD23"/>
      <c r="GCE23"/>
      <c r="GCF23"/>
      <c r="GCG23"/>
      <c r="GCH23"/>
      <c r="GCI23"/>
      <c r="GCJ23"/>
      <c r="GCK23"/>
      <c r="GCL23"/>
      <c r="GCM23"/>
      <c r="GCN23"/>
      <c r="GCO23"/>
      <c r="GCP23"/>
      <c r="GCQ23"/>
      <c r="GCR23"/>
      <c r="GCS23"/>
      <c r="GCT23"/>
      <c r="GCU23"/>
      <c r="GCV23"/>
      <c r="GCW23"/>
      <c r="GCX23"/>
      <c r="GCY23"/>
      <c r="GCZ23"/>
      <c r="GDA23"/>
      <c r="GDB23"/>
      <c r="GDC23"/>
      <c r="GDD23"/>
      <c r="GDE23"/>
      <c r="GDF23"/>
      <c r="GDG23"/>
      <c r="GDH23"/>
      <c r="GDI23"/>
      <c r="GDJ23"/>
      <c r="GDK23"/>
      <c r="GDL23"/>
      <c r="GDM23"/>
      <c r="GDN23"/>
      <c r="GDO23"/>
      <c r="GDP23"/>
      <c r="GDQ23"/>
      <c r="GDR23"/>
      <c r="GDS23"/>
      <c r="GDT23"/>
      <c r="GDU23"/>
      <c r="GDV23"/>
      <c r="GDW23"/>
      <c r="GDX23"/>
      <c r="GDY23"/>
      <c r="GDZ23"/>
      <c r="GEA23"/>
      <c r="GEB23"/>
      <c r="GEC23"/>
      <c r="GED23"/>
      <c r="GEE23"/>
      <c r="GEF23"/>
      <c r="GEG23"/>
      <c r="GEH23"/>
      <c r="GEI23"/>
      <c r="GEJ23"/>
      <c r="GEK23"/>
      <c r="GEL23"/>
      <c r="GEM23"/>
      <c r="GEN23"/>
      <c r="GEO23"/>
      <c r="GEP23"/>
      <c r="GEQ23"/>
      <c r="GER23"/>
      <c r="GES23"/>
      <c r="GET23"/>
      <c r="GEU23"/>
      <c r="GEV23"/>
      <c r="GEW23"/>
      <c r="GEX23"/>
      <c r="GEY23"/>
      <c r="GEZ23"/>
      <c r="GFA23"/>
      <c r="GFB23"/>
      <c r="GFC23"/>
      <c r="GFD23"/>
      <c r="GFE23"/>
      <c r="GFF23"/>
      <c r="GFG23"/>
      <c r="GFH23"/>
      <c r="GFI23"/>
      <c r="GFJ23"/>
      <c r="GFK23"/>
      <c r="GFL23"/>
      <c r="GFM23"/>
      <c r="GFN23"/>
      <c r="GFO23"/>
      <c r="GFP23"/>
      <c r="GFQ23"/>
      <c r="GFR23"/>
      <c r="GFS23"/>
      <c r="GFT23"/>
      <c r="GFU23"/>
      <c r="GFV23"/>
      <c r="GFW23"/>
      <c r="GFX23"/>
      <c r="GFY23"/>
      <c r="GFZ23"/>
      <c r="GGA23"/>
      <c r="GGB23"/>
      <c r="GGC23"/>
      <c r="GGD23"/>
      <c r="GGE23"/>
      <c r="GGF23"/>
      <c r="GGG23"/>
      <c r="GGH23"/>
      <c r="GGI23"/>
      <c r="GGJ23"/>
      <c r="GGK23"/>
      <c r="GGL23"/>
      <c r="GGM23"/>
      <c r="GGN23"/>
      <c r="GGO23"/>
      <c r="GGP23"/>
      <c r="GGQ23"/>
      <c r="GGR23"/>
      <c r="GGS23"/>
      <c r="GGT23"/>
      <c r="GGU23"/>
      <c r="GGV23"/>
      <c r="GGW23"/>
      <c r="GGX23"/>
      <c r="GGY23"/>
      <c r="GGZ23"/>
      <c r="GHA23"/>
      <c r="GHB23"/>
      <c r="GHC23"/>
      <c r="GHD23"/>
      <c r="GHE23"/>
      <c r="GHF23"/>
      <c r="GHG23"/>
      <c r="GHH23"/>
      <c r="GHI23"/>
      <c r="GHJ23"/>
      <c r="GHK23"/>
      <c r="GHL23"/>
      <c r="GHM23"/>
      <c r="GHN23"/>
      <c r="GHO23"/>
      <c r="GHP23"/>
      <c r="GHQ23"/>
      <c r="GHR23"/>
      <c r="GHS23"/>
      <c r="GHT23"/>
      <c r="GHU23"/>
      <c r="GHV23"/>
      <c r="GHW23"/>
      <c r="GHX23"/>
      <c r="GHY23"/>
      <c r="GHZ23"/>
      <c r="GIA23"/>
      <c r="GIB23"/>
      <c r="GIC23"/>
      <c r="GID23"/>
      <c r="GIE23"/>
      <c r="GIF23"/>
      <c r="GIG23"/>
      <c r="GIH23"/>
      <c r="GII23"/>
      <c r="GIJ23"/>
      <c r="GIK23"/>
      <c r="GIL23"/>
      <c r="GIM23"/>
      <c r="GIN23"/>
      <c r="GIO23"/>
      <c r="GIP23"/>
      <c r="GIQ23"/>
      <c r="GIR23"/>
      <c r="GIS23"/>
      <c r="GIT23"/>
      <c r="GIU23"/>
      <c r="GIV23"/>
      <c r="GIW23"/>
      <c r="GIX23"/>
      <c r="GIY23"/>
      <c r="GIZ23"/>
      <c r="GJA23"/>
      <c r="GJB23"/>
      <c r="GJC23"/>
      <c r="GJD23"/>
      <c r="GJE23"/>
      <c r="GJF23"/>
      <c r="GJG23"/>
      <c r="GJH23"/>
      <c r="GJI23"/>
      <c r="GJJ23"/>
      <c r="GJK23"/>
      <c r="GJL23"/>
      <c r="GJM23"/>
      <c r="GJN23"/>
      <c r="GJO23"/>
      <c r="GJP23"/>
      <c r="GJQ23"/>
      <c r="GJR23"/>
      <c r="GJS23"/>
      <c r="GJT23"/>
      <c r="GJU23"/>
      <c r="GJV23"/>
      <c r="GJW23"/>
      <c r="GJX23"/>
      <c r="GJY23"/>
      <c r="GJZ23"/>
      <c r="GKA23"/>
      <c r="GKB23"/>
      <c r="GKC23"/>
      <c r="GKD23"/>
      <c r="GKE23"/>
      <c r="GKF23"/>
      <c r="GKG23"/>
      <c r="GKH23"/>
      <c r="GKI23"/>
      <c r="GKJ23"/>
      <c r="GKK23"/>
      <c r="GKL23"/>
      <c r="GKM23"/>
      <c r="GKN23"/>
      <c r="GKO23"/>
      <c r="GKP23"/>
      <c r="GKQ23"/>
      <c r="GKR23"/>
      <c r="GKS23"/>
      <c r="GKT23"/>
      <c r="GKU23"/>
      <c r="GKV23"/>
      <c r="GKW23"/>
      <c r="GKX23"/>
      <c r="GKY23"/>
      <c r="GKZ23"/>
      <c r="GLA23"/>
      <c r="GLB23"/>
      <c r="GLC23"/>
      <c r="GLD23"/>
      <c r="GLE23"/>
      <c r="GLF23"/>
      <c r="GLG23"/>
      <c r="GLH23"/>
      <c r="GLI23"/>
      <c r="GLJ23"/>
      <c r="GLK23"/>
      <c r="GLL23"/>
      <c r="GLM23"/>
      <c r="GLN23"/>
      <c r="GLO23"/>
      <c r="GLP23"/>
      <c r="GLQ23"/>
      <c r="GLR23"/>
      <c r="GLS23"/>
      <c r="GLT23"/>
      <c r="GLU23"/>
      <c r="GLV23"/>
      <c r="GLW23"/>
      <c r="GLX23"/>
      <c r="GLY23"/>
      <c r="GLZ23"/>
      <c r="GMA23"/>
      <c r="GMB23"/>
      <c r="GMC23"/>
      <c r="GMD23"/>
      <c r="GME23"/>
      <c r="GMF23"/>
      <c r="GMG23"/>
      <c r="GMH23"/>
      <c r="GMI23"/>
      <c r="GMJ23"/>
      <c r="GMK23"/>
      <c r="GML23"/>
      <c r="GMM23"/>
      <c r="GMN23"/>
      <c r="GMO23"/>
      <c r="GMP23"/>
      <c r="GMQ23"/>
      <c r="GMR23"/>
      <c r="GMS23"/>
      <c r="GMT23"/>
      <c r="GMU23"/>
      <c r="GMV23"/>
      <c r="GMW23"/>
      <c r="GMX23"/>
      <c r="GMY23"/>
      <c r="GMZ23"/>
      <c r="GNA23"/>
      <c r="GNB23"/>
      <c r="GNC23"/>
      <c r="GND23"/>
      <c r="GNE23"/>
      <c r="GNF23"/>
      <c r="GNG23"/>
      <c r="GNH23"/>
      <c r="GNI23"/>
      <c r="GNJ23"/>
      <c r="GNK23"/>
      <c r="GNL23"/>
      <c r="GNM23"/>
      <c r="GNN23"/>
      <c r="GNO23"/>
      <c r="GNP23"/>
      <c r="GNQ23"/>
      <c r="GNR23"/>
      <c r="GNS23"/>
      <c r="GNT23"/>
      <c r="GNU23"/>
      <c r="GNV23"/>
      <c r="GNW23"/>
      <c r="GNX23"/>
      <c r="GNY23"/>
      <c r="GNZ23"/>
      <c r="GOA23"/>
      <c r="GOB23"/>
      <c r="GOC23"/>
      <c r="GOD23"/>
      <c r="GOE23"/>
      <c r="GOF23"/>
      <c r="GOG23"/>
      <c r="GOH23"/>
      <c r="GOI23"/>
      <c r="GOJ23"/>
      <c r="GOK23"/>
      <c r="GOL23"/>
      <c r="GOM23"/>
      <c r="GON23"/>
      <c r="GOO23"/>
      <c r="GOP23"/>
      <c r="GOQ23"/>
      <c r="GOR23"/>
      <c r="GOS23"/>
      <c r="GOT23"/>
      <c r="GOU23"/>
      <c r="GOV23"/>
      <c r="GOW23"/>
      <c r="GOX23"/>
      <c r="GOY23"/>
      <c r="GOZ23"/>
      <c r="GPA23"/>
      <c r="GPB23"/>
      <c r="GPC23"/>
      <c r="GPD23"/>
      <c r="GPE23"/>
      <c r="GPF23"/>
      <c r="GPG23"/>
      <c r="GPH23"/>
      <c r="GPI23"/>
      <c r="GPJ23"/>
      <c r="GPK23"/>
      <c r="GPL23"/>
      <c r="GPM23"/>
      <c r="GPN23"/>
      <c r="GPO23"/>
      <c r="GPP23"/>
      <c r="GPQ23"/>
      <c r="GPR23"/>
      <c r="GPS23"/>
      <c r="GPT23"/>
      <c r="GPU23"/>
      <c r="GPV23"/>
      <c r="GPW23"/>
      <c r="GPX23"/>
      <c r="GPY23"/>
      <c r="GPZ23"/>
      <c r="GQA23"/>
      <c r="GQB23"/>
      <c r="GQC23"/>
      <c r="GQD23"/>
      <c r="GQE23"/>
      <c r="GQF23"/>
      <c r="GQG23"/>
      <c r="GQH23"/>
      <c r="GQI23"/>
      <c r="GQJ23"/>
      <c r="GQK23"/>
      <c r="GQL23"/>
      <c r="GQM23"/>
      <c r="GQN23"/>
      <c r="GQO23"/>
      <c r="GQP23"/>
      <c r="GQQ23"/>
      <c r="GQR23"/>
      <c r="GQS23"/>
      <c r="GQT23"/>
      <c r="GQU23"/>
      <c r="GQV23"/>
      <c r="GQW23"/>
      <c r="GQX23"/>
      <c r="GQY23"/>
      <c r="GQZ23"/>
      <c r="GRA23"/>
      <c r="GRB23"/>
      <c r="GRC23"/>
      <c r="GRD23"/>
      <c r="GRE23"/>
      <c r="GRF23"/>
      <c r="GRG23"/>
      <c r="GRH23"/>
      <c r="GRI23"/>
      <c r="GRJ23"/>
      <c r="GRK23"/>
      <c r="GRL23"/>
      <c r="GRM23"/>
      <c r="GRN23"/>
      <c r="GRO23"/>
      <c r="GRP23"/>
      <c r="GRQ23"/>
      <c r="GRR23"/>
      <c r="GRS23"/>
      <c r="GRT23"/>
      <c r="GRU23"/>
      <c r="GRV23"/>
      <c r="GRW23"/>
      <c r="GRX23"/>
      <c r="GRY23"/>
      <c r="GRZ23"/>
      <c r="GSA23"/>
      <c r="GSB23"/>
      <c r="GSC23"/>
      <c r="GSD23"/>
      <c r="GSE23"/>
      <c r="GSF23"/>
      <c r="GSG23"/>
      <c r="GSH23"/>
      <c r="GSI23"/>
      <c r="GSJ23"/>
      <c r="GSK23"/>
      <c r="GSL23"/>
      <c r="GSM23"/>
      <c r="GSN23"/>
      <c r="GSO23"/>
      <c r="GSP23"/>
      <c r="GSQ23"/>
      <c r="GSR23"/>
      <c r="GSS23"/>
      <c r="GST23"/>
      <c r="GSU23"/>
      <c r="GSV23"/>
      <c r="GSW23"/>
      <c r="GSX23"/>
      <c r="GSY23"/>
      <c r="GSZ23"/>
      <c r="GTA23"/>
      <c r="GTB23"/>
      <c r="GTC23"/>
      <c r="GTD23"/>
      <c r="GTE23"/>
      <c r="GTF23"/>
      <c r="GTG23"/>
      <c r="GTH23"/>
      <c r="GTI23"/>
      <c r="GTJ23"/>
      <c r="GTK23"/>
      <c r="GTL23"/>
      <c r="GTM23"/>
      <c r="GTN23"/>
      <c r="GTO23"/>
      <c r="GTP23"/>
      <c r="GTQ23"/>
      <c r="GTR23"/>
      <c r="GTS23"/>
      <c r="GTT23"/>
      <c r="GTU23"/>
      <c r="GTV23"/>
      <c r="GTW23"/>
      <c r="GTX23"/>
      <c r="GTY23"/>
      <c r="GTZ23"/>
      <c r="GUA23"/>
      <c r="GUB23"/>
      <c r="GUC23"/>
      <c r="GUD23"/>
      <c r="GUE23"/>
      <c r="GUF23"/>
      <c r="GUG23"/>
      <c r="GUH23"/>
      <c r="GUI23"/>
      <c r="GUJ23"/>
      <c r="GUK23"/>
      <c r="GUL23"/>
      <c r="GUM23"/>
      <c r="GUN23"/>
      <c r="GUO23"/>
      <c r="GUP23"/>
      <c r="GUQ23"/>
      <c r="GUR23"/>
      <c r="GUS23"/>
      <c r="GUT23"/>
      <c r="GUU23"/>
      <c r="GUV23"/>
      <c r="GUW23"/>
      <c r="GUX23"/>
      <c r="GUY23"/>
      <c r="GUZ23"/>
      <c r="GVA23"/>
      <c r="GVB23"/>
      <c r="GVC23"/>
      <c r="GVD23"/>
      <c r="GVE23"/>
      <c r="GVF23"/>
      <c r="GVG23"/>
      <c r="GVH23"/>
      <c r="GVI23"/>
      <c r="GVJ23"/>
      <c r="GVK23"/>
      <c r="GVL23"/>
      <c r="GVM23"/>
      <c r="GVN23"/>
      <c r="GVO23"/>
      <c r="GVP23"/>
      <c r="GVQ23"/>
      <c r="GVR23"/>
      <c r="GVS23"/>
      <c r="GVT23"/>
      <c r="GVU23"/>
      <c r="GVV23"/>
      <c r="GVW23"/>
      <c r="GVX23"/>
      <c r="GVY23"/>
      <c r="GVZ23"/>
      <c r="GWA23"/>
      <c r="GWB23"/>
      <c r="GWC23"/>
      <c r="GWD23"/>
      <c r="GWE23"/>
      <c r="GWF23"/>
      <c r="GWG23"/>
      <c r="GWH23"/>
      <c r="GWI23"/>
      <c r="GWJ23"/>
      <c r="GWK23"/>
      <c r="GWL23"/>
      <c r="GWM23"/>
      <c r="GWN23"/>
      <c r="GWO23"/>
      <c r="GWP23"/>
      <c r="GWQ23"/>
      <c r="GWR23"/>
      <c r="GWS23"/>
      <c r="GWT23"/>
      <c r="GWU23"/>
      <c r="GWV23"/>
      <c r="GWW23"/>
      <c r="GWX23"/>
      <c r="GWY23"/>
      <c r="GWZ23"/>
      <c r="GXA23"/>
      <c r="GXB23"/>
      <c r="GXC23"/>
      <c r="GXD23"/>
      <c r="GXE23"/>
      <c r="GXF23"/>
      <c r="GXG23"/>
      <c r="GXH23"/>
      <c r="GXI23"/>
      <c r="GXJ23"/>
      <c r="GXK23"/>
      <c r="GXL23"/>
      <c r="GXM23"/>
      <c r="GXN23"/>
      <c r="GXO23"/>
      <c r="GXP23"/>
      <c r="GXQ23"/>
      <c r="GXR23"/>
      <c r="GXS23"/>
      <c r="GXT23"/>
      <c r="GXU23"/>
      <c r="GXV23"/>
      <c r="GXW23"/>
      <c r="GXX23"/>
      <c r="GXY23"/>
      <c r="GXZ23"/>
      <c r="GYA23"/>
      <c r="GYB23"/>
      <c r="GYC23"/>
      <c r="GYD23"/>
      <c r="GYE23"/>
      <c r="GYF23"/>
      <c r="GYG23"/>
      <c r="GYH23"/>
      <c r="GYI23"/>
      <c r="GYJ23"/>
      <c r="GYK23"/>
      <c r="GYL23"/>
      <c r="GYM23"/>
      <c r="GYN23"/>
      <c r="GYO23"/>
      <c r="GYP23"/>
      <c r="GYQ23"/>
      <c r="GYR23"/>
      <c r="GYS23"/>
      <c r="GYT23"/>
      <c r="GYU23"/>
      <c r="GYV23"/>
      <c r="GYW23"/>
      <c r="GYX23"/>
      <c r="GYY23"/>
      <c r="GYZ23"/>
      <c r="GZA23"/>
      <c r="GZB23"/>
      <c r="GZC23"/>
      <c r="GZD23"/>
      <c r="GZE23"/>
      <c r="GZF23"/>
      <c r="GZG23"/>
      <c r="GZH23"/>
      <c r="GZI23"/>
      <c r="GZJ23"/>
      <c r="GZK23"/>
      <c r="GZL23"/>
      <c r="GZM23"/>
      <c r="GZN23"/>
      <c r="GZO23"/>
      <c r="GZP23"/>
      <c r="GZQ23"/>
      <c r="GZR23"/>
      <c r="GZS23"/>
      <c r="GZT23"/>
      <c r="GZU23"/>
      <c r="GZV23"/>
      <c r="GZW23"/>
      <c r="GZX23"/>
      <c r="GZY23"/>
      <c r="GZZ23"/>
      <c r="HAA23"/>
      <c r="HAB23"/>
      <c r="HAC23"/>
      <c r="HAD23"/>
      <c r="HAE23"/>
      <c r="HAF23"/>
      <c r="HAG23"/>
      <c r="HAH23"/>
      <c r="HAI23"/>
      <c r="HAJ23"/>
      <c r="HAK23"/>
      <c r="HAL23"/>
      <c r="HAM23"/>
      <c r="HAN23"/>
      <c r="HAO23"/>
      <c r="HAP23"/>
      <c r="HAQ23"/>
      <c r="HAR23"/>
      <c r="HAS23"/>
      <c r="HAT23"/>
      <c r="HAU23"/>
      <c r="HAV23"/>
      <c r="HAW23"/>
      <c r="HAX23"/>
      <c r="HAY23"/>
      <c r="HAZ23"/>
      <c r="HBA23"/>
      <c r="HBB23"/>
      <c r="HBC23"/>
      <c r="HBD23"/>
      <c r="HBE23"/>
      <c r="HBF23"/>
      <c r="HBG23"/>
      <c r="HBH23"/>
      <c r="HBI23"/>
      <c r="HBJ23"/>
      <c r="HBK23"/>
      <c r="HBL23"/>
      <c r="HBM23"/>
      <c r="HBN23"/>
      <c r="HBO23"/>
      <c r="HBP23"/>
      <c r="HBQ23"/>
      <c r="HBR23"/>
      <c r="HBS23"/>
      <c r="HBT23"/>
      <c r="HBU23"/>
      <c r="HBV23"/>
      <c r="HBW23"/>
      <c r="HBX23"/>
      <c r="HBY23"/>
      <c r="HBZ23"/>
      <c r="HCA23"/>
      <c r="HCB23"/>
      <c r="HCC23"/>
      <c r="HCD23"/>
      <c r="HCE23"/>
      <c r="HCF23"/>
      <c r="HCG23"/>
      <c r="HCH23"/>
      <c r="HCI23"/>
      <c r="HCJ23"/>
      <c r="HCK23"/>
      <c r="HCL23"/>
      <c r="HCM23"/>
      <c r="HCN23"/>
      <c r="HCO23"/>
      <c r="HCP23"/>
      <c r="HCQ23"/>
      <c r="HCR23"/>
      <c r="HCS23"/>
      <c r="HCT23"/>
      <c r="HCU23"/>
      <c r="HCV23"/>
      <c r="HCW23"/>
      <c r="HCX23"/>
      <c r="HCY23"/>
      <c r="HCZ23"/>
      <c r="HDA23"/>
      <c r="HDB23"/>
      <c r="HDC23"/>
      <c r="HDD23"/>
      <c r="HDE23"/>
      <c r="HDF23"/>
      <c r="HDG23"/>
      <c r="HDH23"/>
      <c r="HDI23"/>
      <c r="HDJ23"/>
      <c r="HDK23"/>
      <c r="HDL23"/>
      <c r="HDM23"/>
      <c r="HDN23"/>
      <c r="HDO23"/>
      <c r="HDP23"/>
      <c r="HDQ23"/>
      <c r="HDR23"/>
      <c r="HDS23"/>
      <c r="HDT23"/>
      <c r="HDU23"/>
      <c r="HDV23"/>
      <c r="HDW23"/>
      <c r="HDX23"/>
      <c r="HDY23"/>
      <c r="HDZ23"/>
      <c r="HEA23"/>
      <c r="HEB23"/>
      <c r="HEC23"/>
      <c r="HED23"/>
      <c r="HEE23"/>
      <c r="HEF23"/>
      <c r="HEG23"/>
      <c r="HEH23"/>
      <c r="HEI23"/>
      <c r="HEJ23"/>
      <c r="HEK23"/>
      <c r="HEL23"/>
      <c r="HEM23"/>
      <c r="HEN23"/>
      <c r="HEO23"/>
      <c r="HEP23"/>
      <c r="HEQ23"/>
      <c r="HER23"/>
      <c r="HES23"/>
      <c r="HET23"/>
      <c r="HEU23"/>
      <c r="HEV23"/>
      <c r="HEW23"/>
      <c r="HEX23"/>
      <c r="HEY23"/>
      <c r="HEZ23"/>
      <c r="HFA23"/>
      <c r="HFB23"/>
      <c r="HFC23"/>
      <c r="HFD23"/>
      <c r="HFE23"/>
      <c r="HFF23"/>
      <c r="HFG23"/>
      <c r="HFH23"/>
      <c r="HFI23"/>
      <c r="HFJ23"/>
      <c r="HFK23"/>
      <c r="HFL23"/>
      <c r="HFM23"/>
      <c r="HFN23"/>
      <c r="HFO23"/>
      <c r="HFP23"/>
      <c r="HFQ23"/>
      <c r="HFR23"/>
      <c r="HFS23"/>
      <c r="HFT23"/>
      <c r="HFU23"/>
      <c r="HFV23"/>
      <c r="HFW23"/>
      <c r="HFX23"/>
      <c r="HFY23"/>
      <c r="HFZ23"/>
      <c r="HGA23"/>
      <c r="HGB23"/>
      <c r="HGC23"/>
      <c r="HGD23"/>
      <c r="HGE23"/>
      <c r="HGF23"/>
      <c r="HGG23"/>
      <c r="HGH23"/>
      <c r="HGI23"/>
      <c r="HGJ23"/>
      <c r="HGK23"/>
      <c r="HGL23"/>
      <c r="HGM23"/>
      <c r="HGN23"/>
      <c r="HGO23"/>
      <c r="HGP23"/>
      <c r="HGQ23"/>
      <c r="HGR23"/>
      <c r="HGS23"/>
      <c r="HGT23"/>
      <c r="HGU23"/>
      <c r="HGV23"/>
      <c r="HGW23"/>
      <c r="HGX23"/>
      <c r="HGY23"/>
      <c r="HGZ23"/>
      <c r="HHA23"/>
      <c r="HHB23"/>
      <c r="HHC23"/>
      <c r="HHD23"/>
      <c r="HHE23"/>
      <c r="HHF23"/>
      <c r="HHG23"/>
      <c r="HHH23"/>
      <c r="HHI23"/>
      <c r="HHJ23"/>
      <c r="HHK23"/>
      <c r="HHL23"/>
      <c r="HHM23"/>
      <c r="HHN23"/>
      <c r="HHO23"/>
      <c r="HHP23"/>
      <c r="HHQ23"/>
      <c r="HHR23"/>
      <c r="HHS23"/>
      <c r="HHT23"/>
      <c r="HHU23"/>
      <c r="HHV23"/>
      <c r="HHW23"/>
      <c r="HHX23"/>
      <c r="HHY23"/>
      <c r="HHZ23"/>
      <c r="HIA23"/>
      <c r="HIB23"/>
      <c r="HIC23"/>
      <c r="HID23"/>
      <c r="HIE23"/>
      <c r="HIF23"/>
      <c r="HIG23"/>
      <c r="HIH23"/>
      <c r="HII23"/>
      <c r="HIJ23"/>
      <c r="HIK23"/>
      <c r="HIL23"/>
      <c r="HIM23"/>
      <c r="HIN23"/>
      <c r="HIO23"/>
      <c r="HIP23"/>
      <c r="HIQ23"/>
      <c r="HIR23"/>
      <c r="HIS23"/>
      <c r="HIT23"/>
      <c r="HIU23"/>
      <c r="HIV23"/>
      <c r="HIW23"/>
      <c r="HIX23"/>
      <c r="HIY23"/>
      <c r="HIZ23"/>
      <c r="HJA23"/>
      <c r="HJB23"/>
      <c r="HJC23"/>
      <c r="HJD23"/>
      <c r="HJE23"/>
      <c r="HJF23"/>
      <c r="HJG23"/>
      <c r="HJH23"/>
      <c r="HJI23"/>
      <c r="HJJ23"/>
      <c r="HJK23"/>
      <c r="HJL23"/>
      <c r="HJM23"/>
      <c r="HJN23"/>
      <c r="HJO23"/>
      <c r="HJP23"/>
      <c r="HJQ23"/>
      <c r="HJR23"/>
      <c r="HJS23"/>
      <c r="HJT23"/>
      <c r="HJU23"/>
      <c r="HJV23"/>
      <c r="HJW23"/>
      <c r="HJX23"/>
      <c r="HJY23"/>
      <c r="HJZ23"/>
      <c r="HKA23"/>
      <c r="HKB23"/>
      <c r="HKC23"/>
      <c r="HKD23"/>
      <c r="HKE23"/>
      <c r="HKF23"/>
      <c r="HKG23"/>
      <c r="HKH23"/>
      <c r="HKI23"/>
      <c r="HKJ23"/>
      <c r="HKK23"/>
      <c r="HKL23"/>
      <c r="HKM23"/>
      <c r="HKN23"/>
      <c r="HKO23"/>
      <c r="HKP23"/>
      <c r="HKQ23"/>
      <c r="HKR23"/>
      <c r="HKS23"/>
      <c r="HKT23"/>
      <c r="HKU23"/>
      <c r="HKV23"/>
      <c r="HKW23"/>
      <c r="HKX23"/>
      <c r="HKY23"/>
      <c r="HKZ23"/>
      <c r="HLA23"/>
      <c r="HLB23"/>
      <c r="HLC23"/>
      <c r="HLD23"/>
      <c r="HLE23"/>
      <c r="HLF23"/>
      <c r="HLG23"/>
      <c r="HLH23"/>
      <c r="HLI23"/>
      <c r="HLJ23"/>
      <c r="HLK23"/>
      <c r="HLL23"/>
      <c r="HLM23"/>
      <c r="HLN23"/>
      <c r="HLO23"/>
      <c r="HLP23"/>
      <c r="HLQ23"/>
      <c r="HLR23"/>
      <c r="HLS23"/>
      <c r="HLT23"/>
      <c r="HLU23"/>
      <c r="HLV23"/>
      <c r="HLW23"/>
      <c r="HLX23"/>
      <c r="HLY23"/>
      <c r="HLZ23"/>
      <c r="HMA23"/>
      <c r="HMB23"/>
      <c r="HMC23"/>
      <c r="HMD23"/>
      <c r="HME23"/>
      <c r="HMF23"/>
      <c r="HMG23"/>
      <c r="HMH23"/>
      <c r="HMI23"/>
      <c r="HMJ23"/>
      <c r="HMK23"/>
      <c r="HML23"/>
      <c r="HMM23"/>
      <c r="HMN23"/>
      <c r="HMO23"/>
      <c r="HMP23"/>
      <c r="HMQ23"/>
      <c r="HMR23"/>
      <c r="HMS23"/>
      <c r="HMT23"/>
      <c r="HMU23"/>
      <c r="HMV23"/>
      <c r="HMW23"/>
      <c r="HMX23"/>
      <c r="HMY23"/>
      <c r="HMZ23"/>
      <c r="HNA23"/>
      <c r="HNB23"/>
      <c r="HNC23"/>
      <c r="HND23"/>
      <c r="HNE23"/>
      <c r="HNF23"/>
      <c r="HNG23"/>
      <c r="HNH23"/>
      <c r="HNI23"/>
      <c r="HNJ23"/>
      <c r="HNK23"/>
      <c r="HNL23"/>
      <c r="HNM23"/>
      <c r="HNN23"/>
      <c r="HNO23"/>
      <c r="HNP23"/>
      <c r="HNQ23"/>
      <c r="HNR23"/>
      <c r="HNS23"/>
      <c r="HNT23"/>
      <c r="HNU23"/>
      <c r="HNV23"/>
      <c r="HNW23"/>
      <c r="HNX23"/>
      <c r="HNY23"/>
      <c r="HNZ23"/>
      <c r="HOA23"/>
      <c r="HOB23"/>
      <c r="HOC23"/>
      <c r="HOD23"/>
      <c r="HOE23"/>
      <c r="HOF23"/>
      <c r="HOG23"/>
      <c r="HOH23"/>
      <c r="HOI23"/>
      <c r="HOJ23"/>
      <c r="HOK23"/>
      <c r="HOL23"/>
      <c r="HOM23"/>
      <c r="HON23"/>
      <c r="HOO23"/>
      <c r="HOP23"/>
      <c r="HOQ23"/>
      <c r="HOR23"/>
      <c r="HOS23"/>
      <c r="HOT23"/>
      <c r="HOU23"/>
      <c r="HOV23"/>
      <c r="HOW23"/>
      <c r="HOX23"/>
      <c r="HOY23"/>
      <c r="HOZ23"/>
      <c r="HPA23"/>
      <c r="HPB23"/>
      <c r="HPC23"/>
      <c r="HPD23"/>
      <c r="HPE23"/>
      <c r="HPF23"/>
      <c r="HPG23"/>
      <c r="HPH23"/>
      <c r="HPI23"/>
      <c r="HPJ23"/>
      <c r="HPK23"/>
      <c r="HPL23"/>
      <c r="HPM23"/>
      <c r="HPN23"/>
      <c r="HPO23"/>
      <c r="HPP23"/>
      <c r="HPQ23"/>
      <c r="HPR23"/>
      <c r="HPS23"/>
      <c r="HPT23"/>
      <c r="HPU23"/>
      <c r="HPV23"/>
      <c r="HPW23"/>
      <c r="HPX23"/>
      <c r="HPY23"/>
      <c r="HPZ23"/>
      <c r="HQA23"/>
      <c r="HQB23"/>
      <c r="HQC23"/>
      <c r="HQD23"/>
      <c r="HQE23"/>
      <c r="HQF23"/>
      <c r="HQG23"/>
      <c r="HQH23"/>
      <c r="HQI23"/>
      <c r="HQJ23"/>
      <c r="HQK23"/>
      <c r="HQL23"/>
      <c r="HQM23"/>
      <c r="HQN23"/>
      <c r="HQO23"/>
      <c r="HQP23"/>
      <c r="HQQ23"/>
      <c r="HQR23"/>
      <c r="HQS23"/>
      <c r="HQT23"/>
      <c r="HQU23"/>
      <c r="HQV23"/>
      <c r="HQW23"/>
      <c r="HQX23"/>
      <c r="HQY23"/>
      <c r="HQZ23"/>
      <c r="HRA23"/>
      <c r="HRB23"/>
      <c r="HRC23"/>
      <c r="HRD23"/>
      <c r="HRE23"/>
      <c r="HRF23"/>
      <c r="HRG23"/>
      <c r="HRH23"/>
      <c r="HRI23"/>
      <c r="HRJ23"/>
      <c r="HRK23"/>
      <c r="HRL23"/>
      <c r="HRM23"/>
      <c r="HRN23"/>
      <c r="HRO23"/>
      <c r="HRP23"/>
      <c r="HRQ23"/>
      <c r="HRR23"/>
      <c r="HRS23"/>
      <c r="HRT23"/>
      <c r="HRU23"/>
      <c r="HRV23"/>
      <c r="HRW23"/>
      <c r="HRX23"/>
      <c r="HRY23"/>
      <c r="HRZ23"/>
      <c r="HSA23"/>
      <c r="HSB23"/>
      <c r="HSC23"/>
      <c r="HSD23"/>
      <c r="HSE23"/>
      <c r="HSF23"/>
      <c r="HSG23"/>
      <c r="HSH23"/>
      <c r="HSI23"/>
      <c r="HSJ23"/>
      <c r="HSK23"/>
      <c r="HSL23"/>
      <c r="HSM23"/>
      <c r="HSN23"/>
      <c r="HSO23"/>
      <c r="HSP23"/>
      <c r="HSQ23"/>
      <c r="HSR23"/>
      <c r="HSS23"/>
      <c r="HST23"/>
      <c r="HSU23"/>
      <c r="HSV23"/>
      <c r="HSW23"/>
      <c r="HSX23"/>
      <c r="HSY23"/>
      <c r="HSZ23"/>
      <c r="HTA23"/>
      <c r="HTB23"/>
      <c r="HTC23"/>
      <c r="HTD23"/>
      <c r="HTE23"/>
      <c r="HTF23"/>
      <c r="HTG23"/>
      <c r="HTH23"/>
      <c r="HTI23"/>
      <c r="HTJ23"/>
      <c r="HTK23"/>
      <c r="HTL23"/>
      <c r="HTM23"/>
      <c r="HTN23"/>
      <c r="HTO23"/>
      <c r="HTP23"/>
      <c r="HTQ23"/>
      <c r="HTR23"/>
      <c r="HTS23"/>
      <c r="HTT23"/>
      <c r="HTU23"/>
      <c r="HTV23"/>
      <c r="HTW23"/>
      <c r="HTX23"/>
      <c r="HTY23"/>
      <c r="HTZ23"/>
      <c r="HUA23"/>
      <c r="HUB23"/>
      <c r="HUC23"/>
      <c r="HUD23"/>
      <c r="HUE23"/>
      <c r="HUF23"/>
      <c r="HUG23"/>
      <c r="HUH23"/>
      <c r="HUI23"/>
      <c r="HUJ23"/>
      <c r="HUK23"/>
      <c r="HUL23"/>
      <c r="HUM23"/>
      <c r="HUN23"/>
      <c r="HUO23"/>
      <c r="HUP23"/>
      <c r="HUQ23"/>
      <c r="HUR23"/>
      <c r="HUS23"/>
      <c r="HUT23"/>
      <c r="HUU23"/>
      <c r="HUV23"/>
      <c r="HUW23"/>
      <c r="HUX23"/>
      <c r="HUY23"/>
      <c r="HUZ23"/>
      <c r="HVA23"/>
      <c r="HVB23"/>
      <c r="HVC23"/>
      <c r="HVD23"/>
      <c r="HVE23"/>
      <c r="HVF23"/>
      <c r="HVG23"/>
      <c r="HVH23"/>
      <c r="HVI23"/>
      <c r="HVJ23"/>
      <c r="HVK23"/>
      <c r="HVL23"/>
      <c r="HVM23"/>
      <c r="HVN23"/>
      <c r="HVO23"/>
      <c r="HVP23"/>
      <c r="HVQ23"/>
      <c r="HVR23"/>
      <c r="HVS23"/>
      <c r="HVT23"/>
      <c r="HVU23"/>
      <c r="HVV23"/>
      <c r="HVW23"/>
      <c r="HVX23"/>
      <c r="HVY23"/>
      <c r="HVZ23"/>
      <c r="HWA23"/>
      <c r="HWB23"/>
      <c r="HWC23"/>
      <c r="HWD23"/>
      <c r="HWE23"/>
      <c r="HWF23"/>
      <c r="HWG23"/>
      <c r="HWH23"/>
      <c r="HWI23"/>
      <c r="HWJ23"/>
      <c r="HWK23"/>
      <c r="HWL23"/>
      <c r="HWM23"/>
      <c r="HWN23"/>
      <c r="HWO23"/>
      <c r="HWP23"/>
      <c r="HWQ23"/>
      <c r="HWR23"/>
      <c r="HWS23"/>
      <c r="HWT23"/>
      <c r="HWU23"/>
      <c r="HWV23"/>
      <c r="HWW23"/>
      <c r="HWX23"/>
      <c r="HWY23"/>
      <c r="HWZ23"/>
      <c r="HXA23"/>
      <c r="HXB23"/>
      <c r="HXC23"/>
      <c r="HXD23"/>
      <c r="HXE23"/>
      <c r="HXF23"/>
      <c r="HXG23"/>
      <c r="HXH23"/>
      <c r="HXI23"/>
      <c r="HXJ23"/>
      <c r="HXK23"/>
      <c r="HXL23"/>
      <c r="HXM23"/>
      <c r="HXN23"/>
      <c r="HXO23"/>
      <c r="HXP23"/>
      <c r="HXQ23"/>
      <c r="HXR23"/>
      <c r="HXS23"/>
      <c r="HXT23"/>
      <c r="HXU23"/>
      <c r="HXV23"/>
      <c r="HXW23"/>
      <c r="HXX23"/>
      <c r="HXY23"/>
      <c r="HXZ23"/>
      <c r="HYA23"/>
      <c r="HYB23"/>
      <c r="HYC23"/>
      <c r="HYD23"/>
      <c r="HYE23"/>
      <c r="HYF23"/>
      <c r="HYG23"/>
      <c r="HYH23"/>
      <c r="HYI23"/>
      <c r="HYJ23"/>
      <c r="HYK23"/>
      <c r="HYL23"/>
      <c r="HYM23"/>
      <c r="HYN23"/>
      <c r="HYO23"/>
      <c r="HYP23"/>
      <c r="HYQ23"/>
      <c r="HYR23"/>
      <c r="HYS23"/>
      <c r="HYT23"/>
      <c r="HYU23"/>
      <c r="HYV23"/>
      <c r="HYW23"/>
      <c r="HYX23"/>
      <c r="HYY23"/>
      <c r="HYZ23"/>
      <c r="HZA23"/>
      <c r="HZB23"/>
      <c r="HZC23"/>
      <c r="HZD23"/>
      <c r="HZE23"/>
      <c r="HZF23"/>
      <c r="HZG23"/>
      <c r="HZH23"/>
      <c r="HZI23"/>
      <c r="HZJ23"/>
      <c r="HZK23"/>
      <c r="HZL23"/>
      <c r="HZM23"/>
      <c r="HZN23"/>
      <c r="HZO23"/>
      <c r="HZP23"/>
      <c r="HZQ23"/>
      <c r="HZR23"/>
      <c r="HZS23"/>
      <c r="HZT23"/>
      <c r="HZU23"/>
      <c r="HZV23"/>
      <c r="HZW23"/>
      <c r="HZX23"/>
      <c r="HZY23"/>
      <c r="HZZ23"/>
      <c r="IAA23"/>
      <c r="IAB23"/>
      <c r="IAC23"/>
      <c r="IAD23"/>
      <c r="IAE23"/>
      <c r="IAF23"/>
      <c r="IAG23"/>
      <c r="IAH23"/>
      <c r="IAI23"/>
      <c r="IAJ23"/>
      <c r="IAK23"/>
      <c r="IAL23"/>
      <c r="IAM23"/>
      <c r="IAN23"/>
      <c r="IAO23"/>
      <c r="IAP23"/>
      <c r="IAQ23"/>
      <c r="IAR23"/>
      <c r="IAS23"/>
      <c r="IAT23"/>
      <c r="IAU23"/>
      <c r="IAV23"/>
      <c r="IAW23"/>
      <c r="IAX23"/>
      <c r="IAY23"/>
      <c r="IAZ23"/>
      <c r="IBA23"/>
      <c r="IBB23"/>
      <c r="IBC23"/>
      <c r="IBD23"/>
      <c r="IBE23"/>
      <c r="IBF23"/>
      <c r="IBG23"/>
      <c r="IBH23"/>
      <c r="IBI23"/>
      <c r="IBJ23"/>
      <c r="IBK23"/>
      <c r="IBL23"/>
      <c r="IBM23"/>
      <c r="IBN23"/>
      <c r="IBO23"/>
      <c r="IBP23"/>
      <c r="IBQ23"/>
      <c r="IBR23"/>
      <c r="IBS23"/>
      <c r="IBT23"/>
      <c r="IBU23"/>
      <c r="IBV23"/>
      <c r="IBW23"/>
      <c r="IBX23"/>
      <c r="IBY23"/>
      <c r="IBZ23"/>
      <c r="ICA23"/>
      <c r="ICB23"/>
      <c r="ICC23"/>
      <c r="ICD23"/>
      <c r="ICE23"/>
      <c r="ICF23"/>
      <c r="ICG23"/>
      <c r="ICH23"/>
      <c r="ICI23"/>
      <c r="ICJ23"/>
      <c r="ICK23"/>
      <c r="ICL23"/>
      <c r="ICM23"/>
      <c r="ICN23"/>
      <c r="ICO23"/>
      <c r="ICP23"/>
      <c r="ICQ23"/>
      <c r="ICR23"/>
      <c r="ICS23"/>
      <c r="ICT23"/>
      <c r="ICU23"/>
      <c r="ICV23"/>
      <c r="ICW23"/>
      <c r="ICX23"/>
      <c r="ICY23"/>
      <c r="ICZ23"/>
      <c r="IDA23"/>
      <c r="IDB23"/>
      <c r="IDC23"/>
      <c r="IDD23"/>
      <c r="IDE23"/>
      <c r="IDF23"/>
      <c r="IDG23"/>
      <c r="IDH23"/>
      <c r="IDI23"/>
      <c r="IDJ23"/>
      <c r="IDK23"/>
      <c r="IDL23"/>
      <c r="IDM23"/>
      <c r="IDN23"/>
      <c r="IDO23"/>
      <c r="IDP23"/>
      <c r="IDQ23"/>
      <c r="IDR23"/>
      <c r="IDS23"/>
      <c r="IDT23"/>
      <c r="IDU23"/>
      <c r="IDV23"/>
      <c r="IDW23"/>
      <c r="IDX23"/>
      <c r="IDY23"/>
      <c r="IDZ23"/>
      <c r="IEA23"/>
      <c r="IEB23"/>
      <c r="IEC23"/>
      <c r="IED23"/>
      <c r="IEE23"/>
      <c r="IEF23"/>
      <c r="IEG23"/>
      <c r="IEH23"/>
      <c r="IEI23"/>
      <c r="IEJ23"/>
      <c r="IEK23"/>
      <c r="IEL23"/>
      <c r="IEM23"/>
      <c r="IEN23"/>
      <c r="IEO23"/>
      <c r="IEP23"/>
      <c r="IEQ23"/>
      <c r="IER23"/>
      <c r="IES23"/>
      <c r="IET23"/>
      <c r="IEU23"/>
      <c r="IEV23"/>
      <c r="IEW23"/>
      <c r="IEX23"/>
      <c r="IEY23"/>
      <c r="IEZ23"/>
      <c r="IFA23"/>
      <c r="IFB23"/>
      <c r="IFC23"/>
      <c r="IFD23"/>
      <c r="IFE23"/>
      <c r="IFF23"/>
      <c r="IFG23"/>
      <c r="IFH23"/>
      <c r="IFI23"/>
      <c r="IFJ23"/>
      <c r="IFK23"/>
      <c r="IFL23"/>
      <c r="IFM23"/>
      <c r="IFN23"/>
      <c r="IFO23"/>
      <c r="IFP23"/>
      <c r="IFQ23"/>
      <c r="IFR23"/>
      <c r="IFS23"/>
      <c r="IFT23"/>
      <c r="IFU23"/>
      <c r="IFV23"/>
      <c r="IFW23"/>
      <c r="IFX23"/>
      <c r="IFY23"/>
      <c r="IFZ23"/>
      <c r="IGA23"/>
      <c r="IGB23"/>
      <c r="IGC23"/>
      <c r="IGD23"/>
      <c r="IGE23"/>
      <c r="IGF23"/>
      <c r="IGG23"/>
      <c r="IGH23"/>
      <c r="IGI23"/>
      <c r="IGJ23"/>
      <c r="IGK23"/>
      <c r="IGL23"/>
      <c r="IGM23"/>
      <c r="IGN23"/>
      <c r="IGO23"/>
      <c r="IGP23"/>
      <c r="IGQ23"/>
      <c r="IGR23"/>
      <c r="IGS23"/>
      <c r="IGT23"/>
      <c r="IGU23"/>
      <c r="IGV23"/>
      <c r="IGW23"/>
      <c r="IGX23"/>
      <c r="IGY23"/>
      <c r="IGZ23"/>
      <c r="IHA23"/>
      <c r="IHB23"/>
      <c r="IHC23"/>
      <c r="IHD23"/>
      <c r="IHE23"/>
      <c r="IHF23"/>
      <c r="IHG23"/>
      <c r="IHH23"/>
      <c r="IHI23"/>
      <c r="IHJ23"/>
      <c r="IHK23"/>
      <c r="IHL23"/>
      <c r="IHM23"/>
      <c r="IHN23"/>
      <c r="IHO23"/>
      <c r="IHP23"/>
      <c r="IHQ23"/>
      <c r="IHR23"/>
      <c r="IHS23"/>
      <c r="IHT23"/>
      <c r="IHU23"/>
      <c r="IHV23"/>
      <c r="IHW23"/>
      <c r="IHX23"/>
      <c r="IHY23"/>
      <c r="IHZ23"/>
      <c r="IIA23"/>
      <c r="IIB23"/>
      <c r="IIC23"/>
      <c r="IID23"/>
      <c r="IIE23"/>
      <c r="IIF23"/>
      <c r="IIG23"/>
      <c r="IIH23"/>
      <c r="III23"/>
      <c r="IIJ23"/>
      <c r="IIK23"/>
      <c r="IIL23"/>
      <c r="IIM23"/>
      <c r="IIN23"/>
      <c r="IIO23"/>
      <c r="IIP23"/>
      <c r="IIQ23"/>
      <c r="IIR23"/>
      <c r="IIS23"/>
      <c r="IIT23"/>
      <c r="IIU23"/>
      <c r="IIV23"/>
      <c r="IIW23"/>
      <c r="IIX23"/>
      <c r="IIY23"/>
      <c r="IIZ23"/>
      <c r="IJA23"/>
      <c r="IJB23"/>
      <c r="IJC23"/>
      <c r="IJD23"/>
      <c r="IJE23"/>
      <c r="IJF23"/>
      <c r="IJG23"/>
      <c r="IJH23"/>
      <c r="IJI23"/>
      <c r="IJJ23"/>
      <c r="IJK23"/>
      <c r="IJL23"/>
      <c r="IJM23"/>
      <c r="IJN23"/>
      <c r="IJO23"/>
      <c r="IJP23"/>
      <c r="IJQ23"/>
      <c r="IJR23"/>
      <c r="IJS23"/>
      <c r="IJT23"/>
      <c r="IJU23"/>
      <c r="IJV23"/>
      <c r="IJW23"/>
      <c r="IJX23"/>
      <c r="IJY23"/>
      <c r="IJZ23"/>
      <c r="IKA23"/>
      <c r="IKB23"/>
      <c r="IKC23"/>
      <c r="IKD23"/>
      <c r="IKE23"/>
      <c r="IKF23"/>
      <c r="IKG23"/>
      <c r="IKH23"/>
      <c r="IKI23"/>
      <c r="IKJ23"/>
      <c r="IKK23"/>
      <c r="IKL23"/>
      <c r="IKM23"/>
      <c r="IKN23"/>
      <c r="IKO23"/>
      <c r="IKP23"/>
      <c r="IKQ23"/>
      <c r="IKR23"/>
      <c r="IKS23"/>
      <c r="IKT23"/>
      <c r="IKU23"/>
      <c r="IKV23"/>
      <c r="IKW23"/>
      <c r="IKX23"/>
      <c r="IKY23"/>
      <c r="IKZ23"/>
      <c r="ILA23"/>
      <c r="ILB23"/>
      <c r="ILC23"/>
      <c r="ILD23"/>
      <c r="ILE23"/>
      <c r="ILF23"/>
      <c r="ILG23"/>
      <c r="ILH23"/>
      <c r="ILI23"/>
      <c r="ILJ23"/>
      <c r="ILK23"/>
      <c r="ILL23"/>
      <c r="ILM23"/>
      <c r="ILN23"/>
      <c r="ILO23"/>
      <c r="ILP23"/>
      <c r="ILQ23"/>
      <c r="ILR23"/>
      <c r="ILS23"/>
      <c r="ILT23"/>
      <c r="ILU23"/>
      <c r="ILV23"/>
      <c r="ILW23"/>
      <c r="ILX23"/>
      <c r="ILY23"/>
      <c r="ILZ23"/>
      <c r="IMA23"/>
      <c r="IMB23"/>
      <c r="IMC23"/>
      <c r="IMD23"/>
      <c r="IME23"/>
      <c r="IMF23"/>
      <c r="IMG23"/>
      <c r="IMH23"/>
      <c r="IMI23"/>
      <c r="IMJ23"/>
      <c r="IMK23"/>
      <c r="IML23"/>
      <c r="IMM23"/>
      <c r="IMN23"/>
      <c r="IMO23"/>
      <c r="IMP23"/>
      <c r="IMQ23"/>
      <c r="IMR23"/>
      <c r="IMS23"/>
      <c r="IMT23"/>
      <c r="IMU23"/>
      <c r="IMV23"/>
      <c r="IMW23"/>
      <c r="IMX23"/>
      <c r="IMY23"/>
      <c r="IMZ23"/>
      <c r="INA23"/>
      <c r="INB23"/>
      <c r="INC23"/>
      <c r="IND23"/>
      <c r="INE23"/>
      <c r="INF23"/>
      <c r="ING23"/>
      <c r="INH23"/>
      <c r="INI23"/>
      <c r="INJ23"/>
      <c r="INK23"/>
      <c r="INL23"/>
      <c r="INM23"/>
      <c r="INN23"/>
      <c r="INO23"/>
      <c r="INP23"/>
      <c r="INQ23"/>
      <c r="INR23"/>
      <c r="INS23"/>
      <c r="INT23"/>
      <c r="INU23"/>
      <c r="INV23"/>
      <c r="INW23"/>
      <c r="INX23"/>
      <c r="INY23"/>
      <c r="INZ23"/>
      <c r="IOA23"/>
      <c r="IOB23"/>
      <c r="IOC23"/>
      <c r="IOD23"/>
      <c r="IOE23"/>
      <c r="IOF23"/>
      <c r="IOG23"/>
      <c r="IOH23"/>
      <c r="IOI23"/>
      <c r="IOJ23"/>
      <c r="IOK23"/>
      <c r="IOL23"/>
      <c r="IOM23"/>
      <c r="ION23"/>
      <c r="IOO23"/>
      <c r="IOP23"/>
      <c r="IOQ23"/>
      <c r="IOR23"/>
      <c r="IOS23"/>
      <c r="IOT23"/>
      <c r="IOU23"/>
      <c r="IOV23"/>
      <c r="IOW23"/>
      <c r="IOX23"/>
      <c r="IOY23"/>
      <c r="IOZ23"/>
      <c r="IPA23"/>
      <c r="IPB23"/>
      <c r="IPC23"/>
      <c r="IPD23"/>
      <c r="IPE23"/>
      <c r="IPF23"/>
      <c r="IPG23"/>
      <c r="IPH23"/>
      <c r="IPI23"/>
      <c r="IPJ23"/>
      <c r="IPK23"/>
      <c r="IPL23"/>
      <c r="IPM23"/>
      <c r="IPN23"/>
      <c r="IPO23"/>
      <c r="IPP23"/>
      <c r="IPQ23"/>
      <c r="IPR23"/>
      <c r="IPS23"/>
      <c r="IPT23"/>
      <c r="IPU23"/>
      <c r="IPV23"/>
      <c r="IPW23"/>
      <c r="IPX23"/>
      <c r="IPY23"/>
      <c r="IPZ23"/>
      <c r="IQA23"/>
      <c r="IQB23"/>
      <c r="IQC23"/>
      <c r="IQD23"/>
      <c r="IQE23"/>
      <c r="IQF23"/>
      <c r="IQG23"/>
      <c r="IQH23"/>
      <c r="IQI23"/>
      <c r="IQJ23"/>
      <c r="IQK23"/>
      <c r="IQL23"/>
      <c r="IQM23"/>
      <c r="IQN23"/>
      <c r="IQO23"/>
      <c r="IQP23"/>
      <c r="IQQ23"/>
      <c r="IQR23"/>
      <c r="IQS23"/>
      <c r="IQT23"/>
      <c r="IQU23"/>
      <c r="IQV23"/>
      <c r="IQW23"/>
      <c r="IQX23"/>
      <c r="IQY23"/>
      <c r="IQZ23"/>
      <c r="IRA23"/>
      <c r="IRB23"/>
      <c r="IRC23"/>
      <c r="IRD23"/>
      <c r="IRE23"/>
      <c r="IRF23"/>
      <c r="IRG23"/>
      <c r="IRH23"/>
      <c r="IRI23"/>
      <c r="IRJ23"/>
      <c r="IRK23"/>
      <c r="IRL23"/>
      <c r="IRM23"/>
      <c r="IRN23"/>
      <c r="IRO23"/>
      <c r="IRP23"/>
      <c r="IRQ23"/>
      <c r="IRR23"/>
      <c r="IRS23"/>
      <c r="IRT23"/>
      <c r="IRU23"/>
      <c r="IRV23"/>
      <c r="IRW23"/>
      <c r="IRX23"/>
      <c r="IRY23"/>
      <c r="IRZ23"/>
      <c r="ISA23"/>
      <c r="ISB23"/>
      <c r="ISC23"/>
      <c r="ISD23"/>
      <c r="ISE23"/>
      <c r="ISF23"/>
      <c r="ISG23"/>
      <c r="ISH23"/>
      <c r="ISI23"/>
      <c r="ISJ23"/>
      <c r="ISK23"/>
      <c r="ISL23"/>
      <c r="ISM23"/>
      <c r="ISN23"/>
      <c r="ISO23"/>
      <c r="ISP23"/>
      <c r="ISQ23"/>
      <c r="ISR23"/>
      <c r="ISS23"/>
      <c r="IST23"/>
      <c r="ISU23"/>
      <c r="ISV23"/>
      <c r="ISW23"/>
      <c r="ISX23"/>
      <c r="ISY23"/>
      <c r="ISZ23"/>
      <c r="ITA23"/>
      <c r="ITB23"/>
      <c r="ITC23"/>
      <c r="ITD23"/>
      <c r="ITE23"/>
      <c r="ITF23"/>
      <c r="ITG23"/>
      <c r="ITH23"/>
      <c r="ITI23"/>
      <c r="ITJ23"/>
      <c r="ITK23"/>
      <c r="ITL23"/>
      <c r="ITM23"/>
      <c r="ITN23"/>
      <c r="ITO23"/>
      <c r="ITP23"/>
      <c r="ITQ23"/>
      <c r="ITR23"/>
      <c r="ITS23"/>
      <c r="ITT23"/>
      <c r="ITU23"/>
      <c r="ITV23"/>
      <c r="ITW23"/>
      <c r="ITX23"/>
      <c r="ITY23"/>
      <c r="ITZ23"/>
      <c r="IUA23"/>
      <c r="IUB23"/>
      <c r="IUC23"/>
      <c r="IUD23"/>
      <c r="IUE23"/>
      <c r="IUF23"/>
      <c r="IUG23"/>
      <c r="IUH23"/>
      <c r="IUI23"/>
      <c r="IUJ23"/>
      <c r="IUK23"/>
      <c r="IUL23"/>
      <c r="IUM23"/>
      <c r="IUN23"/>
      <c r="IUO23"/>
      <c r="IUP23"/>
      <c r="IUQ23"/>
      <c r="IUR23"/>
      <c r="IUS23"/>
      <c r="IUT23"/>
      <c r="IUU23"/>
      <c r="IUV23"/>
      <c r="IUW23"/>
      <c r="IUX23"/>
      <c r="IUY23"/>
      <c r="IUZ23"/>
      <c r="IVA23"/>
      <c r="IVB23"/>
      <c r="IVC23"/>
      <c r="IVD23"/>
      <c r="IVE23"/>
      <c r="IVF23"/>
      <c r="IVG23"/>
      <c r="IVH23"/>
      <c r="IVI23"/>
      <c r="IVJ23"/>
      <c r="IVK23"/>
      <c r="IVL23"/>
      <c r="IVM23"/>
      <c r="IVN23"/>
      <c r="IVO23"/>
      <c r="IVP23"/>
      <c r="IVQ23"/>
      <c r="IVR23"/>
      <c r="IVS23"/>
      <c r="IVT23"/>
      <c r="IVU23"/>
      <c r="IVV23"/>
      <c r="IVW23"/>
      <c r="IVX23"/>
      <c r="IVY23"/>
      <c r="IVZ23"/>
      <c r="IWA23"/>
      <c r="IWB23"/>
      <c r="IWC23"/>
      <c r="IWD23"/>
      <c r="IWE23"/>
      <c r="IWF23"/>
      <c r="IWG23"/>
      <c r="IWH23"/>
      <c r="IWI23"/>
      <c r="IWJ23"/>
      <c r="IWK23"/>
      <c r="IWL23"/>
      <c r="IWM23"/>
      <c r="IWN23"/>
      <c r="IWO23"/>
      <c r="IWP23"/>
      <c r="IWQ23"/>
      <c r="IWR23"/>
      <c r="IWS23"/>
      <c r="IWT23"/>
      <c r="IWU23"/>
      <c r="IWV23"/>
      <c r="IWW23"/>
      <c r="IWX23"/>
      <c r="IWY23"/>
      <c r="IWZ23"/>
      <c r="IXA23"/>
      <c r="IXB23"/>
      <c r="IXC23"/>
      <c r="IXD23"/>
      <c r="IXE23"/>
      <c r="IXF23"/>
      <c r="IXG23"/>
      <c r="IXH23"/>
      <c r="IXI23"/>
      <c r="IXJ23"/>
      <c r="IXK23"/>
      <c r="IXL23"/>
      <c r="IXM23"/>
      <c r="IXN23"/>
      <c r="IXO23"/>
      <c r="IXP23"/>
      <c r="IXQ23"/>
      <c r="IXR23"/>
      <c r="IXS23"/>
      <c r="IXT23"/>
      <c r="IXU23"/>
      <c r="IXV23"/>
      <c r="IXW23"/>
      <c r="IXX23"/>
      <c r="IXY23"/>
      <c r="IXZ23"/>
      <c r="IYA23"/>
      <c r="IYB23"/>
      <c r="IYC23"/>
      <c r="IYD23"/>
      <c r="IYE23"/>
      <c r="IYF23"/>
      <c r="IYG23"/>
      <c r="IYH23"/>
      <c r="IYI23"/>
      <c r="IYJ23"/>
      <c r="IYK23"/>
      <c r="IYL23"/>
      <c r="IYM23"/>
      <c r="IYN23"/>
      <c r="IYO23"/>
      <c r="IYP23"/>
      <c r="IYQ23"/>
      <c r="IYR23"/>
      <c r="IYS23"/>
      <c r="IYT23"/>
      <c r="IYU23"/>
      <c r="IYV23"/>
      <c r="IYW23"/>
      <c r="IYX23"/>
      <c r="IYY23"/>
      <c r="IYZ23"/>
      <c r="IZA23"/>
      <c r="IZB23"/>
      <c r="IZC23"/>
      <c r="IZD23"/>
      <c r="IZE23"/>
      <c r="IZF23"/>
      <c r="IZG23"/>
      <c r="IZH23"/>
      <c r="IZI23"/>
      <c r="IZJ23"/>
      <c r="IZK23"/>
      <c r="IZL23"/>
      <c r="IZM23"/>
      <c r="IZN23"/>
      <c r="IZO23"/>
      <c r="IZP23"/>
      <c r="IZQ23"/>
      <c r="IZR23"/>
      <c r="IZS23"/>
      <c r="IZT23"/>
      <c r="IZU23"/>
      <c r="IZV23"/>
      <c r="IZW23"/>
      <c r="IZX23"/>
      <c r="IZY23"/>
      <c r="IZZ23"/>
      <c r="JAA23"/>
      <c r="JAB23"/>
      <c r="JAC23"/>
      <c r="JAD23"/>
      <c r="JAE23"/>
      <c r="JAF23"/>
      <c r="JAG23"/>
      <c r="JAH23"/>
      <c r="JAI23"/>
      <c r="JAJ23"/>
      <c r="JAK23"/>
      <c r="JAL23"/>
      <c r="JAM23"/>
      <c r="JAN23"/>
      <c r="JAO23"/>
      <c r="JAP23"/>
      <c r="JAQ23"/>
      <c r="JAR23"/>
      <c r="JAS23"/>
      <c r="JAT23"/>
      <c r="JAU23"/>
      <c r="JAV23"/>
      <c r="JAW23"/>
      <c r="JAX23"/>
      <c r="JAY23"/>
      <c r="JAZ23"/>
      <c r="JBA23"/>
      <c r="JBB23"/>
      <c r="JBC23"/>
      <c r="JBD23"/>
      <c r="JBE23"/>
      <c r="JBF23"/>
      <c r="JBG23"/>
      <c r="JBH23"/>
      <c r="JBI23"/>
      <c r="JBJ23"/>
      <c r="JBK23"/>
      <c r="JBL23"/>
      <c r="JBM23"/>
      <c r="JBN23"/>
      <c r="JBO23"/>
      <c r="JBP23"/>
      <c r="JBQ23"/>
      <c r="JBR23"/>
      <c r="JBS23"/>
      <c r="JBT23"/>
      <c r="JBU23"/>
      <c r="JBV23"/>
      <c r="JBW23"/>
      <c r="JBX23"/>
      <c r="JBY23"/>
      <c r="JBZ23"/>
      <c r="JCA23"/>
      <c r="JCB23"/>
      <c r="JCC23"/>
      <c r="JCD23"/>
      <c r="JCE23"/>
      <c r="JCF23"/>
      <c r="JCG23"/>
      <c r="JCH23"/>
      <c r="JCI23"/>
      <c r="JCJ23"/>
      <c r="JCK23"/>
      <c r="JCL23"/>
      <c r="JCM23"/>
      <c r="JCN23"/>
      <c r="JCO23"/>
      <c r="JCP23"/>
      <c r="JCQ23"/>
      <c r="JCR23"/>
      <c r="JCS23"/>
      <c r="JCT23"/>
      <c r="JCU23"/>
      <c r="JCV23"/>
      <c r="JCW23"/>
      <c r="JCX23"/>
      <c r="JCY23"/>
      <c r="JCZ23"/>
      <c r="JDA23"/>
      <c r="JDB23"/>
      <c r="JDC23"/>
      <c r="JDD23"/>
      <c r="JDE23"/>
      <c r="JDF23"/>
      <c r="JDG23"/>
      <c r="JDH23"/>
      <c r="JDI23"/>
      <c r="JDJ23"/>
      <c r="JDK23"/>
      <c r="JDL23"/>
      <c r="JDM23"/>
      <c r="JDN23"/>
      <c r="JDO23"/>
      <c r="JDP23"/>
      <c r="JDQ23"/>
      <c r="JDR23"/>
      <c r="JDS23"/>
      <c r="JDT23"/>
      <c r="JDU23"/>
      <c r="JDV23"/>
      <c r="JDW23"/>
      <c r="JDX23"/>
      <c r="JDY23"/>
      <c r="JDZ23"/>
      <c r="JEA23"/>
      <c r="JEB23"/>
      <c r="JEC23"/>
      <c r="JED23"/>
      <c r="JEE23"/>
      <c r="JEF23"/>
      <c r="JEG23"/>
      <c r="JEH23"/>
      <c r="JEI23"/>
      <c r="JEJ23"/>
      <c r="JEK23"/>
      <c r="JEL23"/>
      <c r="JEM23"/>
      <c r="JEN23"/>
      <c r="JEO23"/>
      <c r="JEP23"/>
      <c r="JEQ23"/>
      <c r="JER23"/>
      <c r="JES23"/>
      <c r="JET23"/>
      <c r="JEU23"/>
      <c r="JEV23"/>
      <c r="JEW23"/>
      <c r="JEX23"/>
      <c r="JEY23"/>
      <c r="JEZ23"/>
      <c r="JFA23"/>
      <c r="JFB23"/>
      <c r="JFC23"/>
      <c r="JFD23"/>
      <c r="JFE23"/>
      <c r="JFF23"/>
      <c r="JFG23"/>
      <c r="JFH23"/>
      <c r="JFI23"/>
      <c r="JFJ23"/>
      <c r="JFK23"/>
      <c r="JFL23"/>
      <c r="JFM23"/>
      <c r="JFN23"/>
      <c r="JFO23"/>
      <c r="JFP23"/>
      <c r="JFQ23"/>
      <c r="JFR23"/>
      <c r="JFS23"/>
      <c r="JFT23"/>
      <c r="JFU23"/>
      <c r="JFV23"/>
      <c r="JFW23"/>
      <c r="JFX23"/>
      <c r="JFY23"/>
      <c r="JFZ23"/>
      <c r="JGA23"/>
      <c r="JGB23"/>
      <c r="JGC23"/>
      <c r="JGD23"/>
      <c r="JGE23"/>
      <c r="JGF23"/>
      <c r="JGG23"/>
      <c r="JGH23"/>
      <c r="JGI23"/>
      <c r="JGJ23"/>
      <c r="JGK23"/>
      <c r="JGL23"/>
      <c r="JGM23"/>
      <c r="JGN23"/>
      <c r="JGO23"/>
      <c r="JGP23"/>
      <c r="JGQ23"/>
      <c r="JGR23"/>
      <c r="JGS23"/>
      <c r="JGT23"/>
      <c r="JGU23"/>
      <c r="JGV23"/>
      <c r="JGW23"/>
      <c r="JGX23"/>
      <c r="JGY23"/>
      <c r="JGZ23"/>
      <c r="JHA23"/>
      <c r="JHB23"/>
      <c r="JHC23"/>
      <c r="JHD23"/>
      <c r="JHE23"/>
      <c r="JHF23"/>
      <c r="JHG23"/>
      <c r="JHH23"/>
      <c r="JHI23"/>
      <c r="JHJ23"/>
      <c r="JHK23"/>
      <c r="JHL23"/>
      <c r="JHM23"/>
      <c r="JHN23"/>
      <c r="JHO23"/>
      <c r="JHP23"/>
      <c r="JHQ23"/>
      <c r="JHR23"/>
      <c r="JHS23"/>
      <c r="JHT23"/>
      <c r="JHU23"/>
      <c r="JHV23"/>
      <c r="JHW23"/>
      <c r="JHX23"/>
      <c r="JHY23"/>
      <c r="JHZ23"/>
      <c r="JIA23"/>
      <c r="JIB23"/>
      <c r="JIC23"/>
      <c r="JID23"/>
      <c r="JIE23"/>
      <c r="JIF23"/>
      <c r="JIG23"/>
      <c r="JIH23"/>
      <c r="JII23"/>
      <c r="JIJ23"/>
      <c r="JIK23"/>
      <c r="JIL23"/>
      <c r="JIM23"/>
      <c r="JIN23"/>
      <c r="JIO23"/>
      <c r="JIP23"/>
      <c r="JIQ23"/>
      <c r="JIR23"/>
      <c r="JIS23"/>
      <c r="JIT23"/>
      <c r="JIU23"/>
      <c r="JIV23"/>
      <c r="JIW23"/>
      <c r="JIX23"/>
      <c r="JIY23"/>
      <c r="JIZ23"/>
      <c r="JJA23"/>
      <c r="JJB23"/>
      <c r="JJC23"/>
      <c r="JJD23"/>
      <c r="JJE23"/>
      <c r="JJF23"/>
      <c r="JJG23"/>
      <c r="JJH23"/>
      <c r="JJI23"/>
      <c r="JJJ23"/>
      <c r="JJK23"/>
      <c r="JJL23"/>
      <c r="JJM23"/>
      <c r="JJN23"/>
      <c r="JJO23"/>
      <c r="JJP23"/>
      <c r="JJQ23"/>
      <c r="JJR23"/>
      <c r="JJS23"/>
      <c r="JJT23"/>
      <c r="JJU23"/>
      <c r="JJV23"/>
      <c r="JJW23"/>
      <c r="JJX23"/>
      <c r="JJY23"/>
      <c r="JJZ23"/>
      <c r="JKA23"/>
      <c r="JKB23"/>
      <c r="JKC23"/>
      <c r="JKD23"/>
      <c r="JKE23"/>
      <c r="JKF23"/>
      <c r="JKG23"/>
      <c r="JKH23"/>
      <c r="JKI23"/>
      <c r="JKJ23"/>
      <c r="JKK23"/>
      <c r="JKL23"/>
      <c r="JKM23"/>
      <c r="JKN23"/>
      <c r="JKO23"/>
      <c r="JKP23"/>
      <c r="JKQ23"/>
      <c r="JKR23"/>
      <c r="JKS23"/>
      <c r="JKT23"/>
      <c r="JKU23"/>
      <c r="JKV23"/>
      <c r="JKW23"/>
      <c r="JKX23"/>
      <c r="JKY23"/>
      <c r="JKZ23"/>
      <c r="JLA23"/>
      <c r="JLB23"/>
      <c r="JLC23"/>
      <c r="JLD23"/>
      <c r="JLE23"/>
      <c r="JLF23"/>
      <c r="JLG23"/>
      <c r="JLH23"/>
      <c r="JLI23"/>
      <c r="JLJ23"/>
      <c r="JLK23"/>
      <c r="JLL23"/>
      <c r="JLM23"/>
      <c r="JLN23"/>
      <c r="JLO23"/>
      <c r="JLP23"/>
      <c r="JLQ23"/>
      <c r="JLR23"/>
      <c r="JLS23"/>
      <c r="JLT23"/>
      <c r="JLU23"/>
      <c r="JLV23"/>
      <c r="JLW23"/>
      <c r="JLX23"/>
      <c r="JLY23"/>
      <c r="JLZ23"/>
      <c r="JMA23"/>
      <c r="JMB23"/>
      <c r="JMC23"/>
      <c r="JMD23"/>
      <c r="JME23"/>
      <c r="JMF23"/>
      <c r="JMG23"/>
      <c r="JMH23"/>
      <c r="JMI23"/>
      <c r="JMJ23"/>
      <c r="JMK23"/>
      <c r="JML23"/>
      <c r="JMM23"/>
      <c r="JMN23"/>
      <c r="JMO23"/>
      <c r="JMP23"/>
      <c r="JMQ23"/>
      <c r="JMR23"/>
      <c r="JMS23"/>
      <c r="JMT23"/>
      <c r="JMU23"/>
      <c r="JMV23"/>
      <c r="JMW23"/>
      <c r="JMX23"/>
      <c r="JMY23"/>
      <c r="JMZ23"/>
      <c r="JNA23"/>
      <c r="JNB23"/>
      <c r="JNC23"/>
      <c r="JND23"/>
      <c r="JNE23"/>
      <c r="JNF23"/>
      <c r="JNG23"/>
      <c r="JNH23"/>
      <c r="JNI23"/>
      <c r="JNJ23"/>
      <c r="JNK23"/>
      <c r="JNL23"/>
      <c r="JNM23"/>
      <c r="JNN23"/>
      <c r="JNO23"/>
      <c r="JNP23"/>
      <c r="JNQ23"/>
      <c r="JNR23"/>
      <c r="JNS23"/>
      <c r="JNT23"/>
      <c r="JNU23"/>
      <c r="JNV23"/>
      <c r="JNW23"/>
      <c r="JNX23"/>
      <c r="JNY23"/>
      <c r="JNZ23"/>
      <c r="JOA23"/>
      <c r="JOB23"/>
      <c r="JOC23"/>
      <c r="JOD23"/>
      <c r="JOE23"/>
      <c r="JOF23"/>
      <c r="JOG23"/>
      <c r="JOH23"/>
      <c r="JOI23"/>
      <c r="JOJ23"/>
      <c r="JOK23"/>
      <c r="JOL23"/>
      <c r="JOM23"/>
      <c r="JON23"/>
      <c r="JOO23"/>
      <c r="JOP23"/>
      <c r="JOQ23"/>
      <c r="JOR23"/>
      <c r="JOS23"/>
      <c r="JOT23"/>
      <c r="JOU23"/>
      <c r="JOV23"/>
      <c r="JOW23"/>
      <c r="JOX23"/>
      <c r="JOY23"/>
      <c r="JOZ23"/>
      <c r="JPA23"/>
      <c r="JPB23"/>
      <c r="JPC23"/>
      <c r="JPD23"/>
      <c r="JPE23"/>
      <c r="JPF23"/>
      <c r="JPG23"/>
      <c r="JPH23"/>
      <c r="JPI23"/>
      <c r="JPJ23"/>
      <c r="JPK23"/>
      <c r="JPL23"/>
      <c r="JPM23"/>
      <c r="JPN23"/>
      <c r="JPO23"/>
      <c r="JPP23"/>
      <c r="JPQ23"/>
      <c r="JPR23"/>
      <c r="JPS23"/>
      <c r="JPT23"/>
      <c r="JPU23"/>
      <c r="JPV23"/>
      <c r="JPW23"/>
      <c r="JPX23"/>
      <c r="JPY23"/>
      <c r="JPZ23"/>
      <c r="JQA23"/>
      <c r="JQB23"/>
      <c r="JQC23"/>
      <c r="JQD23"/>
      <c r="JQE23"/>
      <c r="JQF23"/>
      <c r="JQG23"/>
      <c r="JQH23"/>
      <c r="JQI23"/>
      <c r="JQJ23"/>
      <c r="JQK23"/>
      <c r="JQL23"/>
      <c r="JQM23"/>
      <c r="JQN23"/>
      <c r="JQO23"/>
      <c r="JQP23"/>
      <c r="JQQ23"/>
      <c r="JQR23"/>
      <c r="JQS23"/>
      <c r="JQT23"/>
      <c r="JQU23"/>
      <c r="JQV23"/>
      <c r="JQW23"/>
      <c r="JQX23"/>
      <c r="JQY23"/>
      <c r="JQZ23"/>
      <c r="JRA23"/>
      <c r="JRB23"/>
      <c r="JRC23"/>
      <c r="JRD23"/>
      <c r="JRE23"/>
      <c r="JRF23"/>
      <c r="JRG23"/>
      <c r="JRH23"/>
      <c r="JRI23"/>
      <c r="JRJ23"/>
      <c r="JRK23"/>
      <c r="JRL23"/>
      <c r="JRM23"/>
      <c r="JRN23"/>
      <c r="JRO23"/>
      <c r="JRP23"/>
      <c r="JRQ23"/>
      <c r="JRR23"/>
      <c r="JRS23"/>
      <c r="JRT23"/>
      <c r="JRU23"/>
      <c r="JRV23"/>
      <c r="JRW23"/>
      <c r="JRX23"/>
      <c r="JRY23"/>
      <c r="JRZ23"/>
      <c r="JSA23"/>
      <c r="JSB23"/>
      <c r="JSC23"/>
      <c r="JSD23"/>
      <c r="JSE23"/>
      <c r="JSF23"/>
      <c r="JSG23"/>
      <c r="JSH23"/>
      <c r="JSI23"/>
      <c r="JSJ23"/>
      <c r="JSK23"/>
      <c r="JSL23"/>
      <c r="JSM23"/>
      <c r="JSN23"/>
      <c r="JSO23"/>
      <c r="JSP23"/>
      <c r="JSQ23"/>
      <c r="JSR23"/>
      <c r="JSS23"/>
      <c r="JST23"/>
      <c r="JSU23"/>
      <c r="JSV23"/>
      <c r="JSW23"/>
      <c r="JSX23"/>
      <c r="JSY23"/>
      <c r="JSZ23"/>
      <c r="JTA23"/>
      <c r="JTB23"/>
      <c r="JTC23"/>
      <c r="JTD23"/>
      <c r="JTE23"/>
      <c r="JTF23"/>
      <c r="JTG23"/>
      <c r="JTH23"/>
      <c r="JTI23"/>
      <c r="JTJ23"/>
      <c r="JTK23"/>
      <c r="JTL23"/>
      <c r="JTM23"/>
      <c r="JTN23"/>
      <c r="JTO23"/>
      <c r="JTP23"/>
      <c r="JTQ23"/>
      <c r="JTR23"/>
      <c r="JTS23"/>
      <c r="JTT23"/>
      <c r="JTU23"/>
      <c r="JTV23"/>
      <c r="JTW23"/>
      <c r="JTX23"/>
      <c r="JTY23"/>
      <c r="JTZ23"/>
      <c r="JUA23"/>
      <c r="JUB23"/>
      <c r="JUC23"/>
      <c r="JUD23"/>
      <c r="JUE23"/>
      <c r="JUF23"/>
      <c r="JUG23"/>
      <c r="JUH23"/>
      <c r="JUI23"/>
      <c r="JUJ23"/>
      <c r="JUK23"/>
      <c r="JUL23"/>
      <c r="JUM23"/>
      <c r="JUN23"/>
      <c r="JUO23"/>
      <c r="JUP23"/>
      <c r="JUQ23"/>
      <c r="JUR23"/>
      <c r="JUS23"/>
      <c r="JUT23"/>
      <c r="JUU23"/>
      <c r="JUV23"/>
      <c r="JUW23"/>
      <c r="JUX23"/>
      <c r="JUY23"/>
      <c r="JUZ23"/>
      <c r="JVA23"/>
      <c r="JVB23"/>
      <c r="JVC23"/>
      <c r="JVD23"/>
      <c r="JVE23"/>
      <c r="JVF23"/>
      <c r="JVG23"/>
      <c r="JVH23"/>
      <c r="JVI23"/>
      <c r="JVJ23"/>
      <c r="JVK23"/>
      <c r="JVL23"/>
      <c r="JVM23"/>
      <c r="JVN23"/>
      <c r="JVO23"/>
      <c r="JVP23"/>
      <c r="JVQ23"/>
      <c r="JVR23"/>
      <c r="JVS23"/>
      <c r="JVT23"/>
      <c r="JVU23"/>
      <c r="JVV23"/>
      <c r="JVW23"/>
      <c r="JVX23"/>
      <c r="JVY23"/>
      <c r="JVZ23"/>
      <c r="JWA23"/>
      <c r="JWB23"/>
      <c r="JWC23"/>
      <c r="JWD23"/>
      <c r="JWE23"/>
      <c r="JWF23"/>
      <c r="JWG23"/>
      <c r="JWH23"/>
      <c r="JWI23"/>
      <c r="JWJ23"/>
      <c r="JWK23"/>
      <c r="JWL23"/>
      <c r="JWM23"/>
      <c r="JWN23"/>
      <c r="JWO23"/>
      <c r="JWP23"/>
      <c r="JWQ23"/>
      <c r="JWR23"/>
      <c r="JWS23"/>
      <c r="JWT23"/>
      <c r="JWU23"/>
      <c r="JWV23"/>
      <c r="JWW23"/>
      <c r="JWX23"/>
      <c r="JWY23"/>
      <c r="JWZ23"/>
      <c r="JXA23"/>
      <c r="JXB23"/>
      <c r="JXC23"/>
      <c r="JXD23"/>
      <c r="JXE23"/>
      <c r="JXF23"/>
      <c r="JXG23"/>
      <c r="JXH23"/>
      <c r="JXI23"/>
      <c r="JXJ23"/>
      <c r="JXK23"/>
      <c r="JXL23"/>
      <c r="JXM23"/>
      <c r="JXN23"/>
      <c r="JXO23"/>
      <c r="JXP23"/>
      <c r="JXQ23"/>
      <c r="JXR23"/>
      <c r="JXS23"/>
      <c r="JXT23"/>
      <c r="JXU23"/>
      <c r="JXV23"/>
      <c r="JXW23"/>
      <c r="JXX23"/>
      <c r="JXY23"/>
      <c r="JXZ23"/>
      <c r="JYA23"/>
      <c r="JYB23"/>
      <c r="JYC23"/>
      <c r="JYD23"/>
      <c r="JYE23"/>
      <c r="JYF23"/>
      <c r="JYG23"/>
      <c r="JYH23"/>
      <c r="JYI23"/>
      <c r="JYJ23"/>
      <c r="JYK23"/>
      <c r="JYL23"/>
      <c r="JYM23"/>
      <c r="JYN23"/>
      <c r="JYO23"/>
      <c r="JYP23"/>
      <c r="JYQ23"/>
      <c r="JYR23"/>
      <c r="JYS23"/>
      <c r="JYT23"/>
      <c r="JYU23"/>
      <c r="JYV23"/>
      <c r="JYW23"/>
      <c r="JYX23"/>
      <c r="JYY23"/>
      <c r="JYZ23"/>
      <c r="JZA23"/>
      <c r="JZB23"/>
      <c r="JZC23"/>
      <c r="JZD23"/>
      <c r="JZE23"/>
      <c r="JZF23"/>
      <c r="JZG23"/>
      <c r="JZH23"/>
      <c r="JZI23"/>
      <c r="JZJ23"/>
      <c r="JZK23"/>
      <c r="JZL23"/>
      <c r="JZM23"/>
      <c r="JZN23"/>
      <c r="JZO23"/>
      <c r="JZP23"/>
      <c r="JZQ23"/>
      <c r="JZR23"/>
      <c r="JZS23"/>
      <c r="JZT23"/>
      <c r="JZU23"/>
      <c r="JZV23"/>
      <c r="JZW23"/>
      <c r="JZX23"/>
      <c r="JZY23"/>
      <c r="JZZ23"/>
      <c r="KAA23"/>
      <c r="KAB23"/>
      <c r="KAC23"/>
      <c r="KAD23"/>
      <c r="KAE23"/>
      <c r="KAF23"/>
      <c r="KAG23"/>
      <c r="KAH23"/>
      <c r="KAI23"/>
      <c r="KAJ23"/>
      <c r="KAK23"/>
      <c r="KAL23"/>
      <c r="KAM23"/>
      <c r="KAN23"/>
      <c r="KAO23"/>
      <c r="KAP23"/>
      <c r="KAQ23"/>
      <c r="KAR23"/>
      <c r="KAS23"/>
      <c r="KAT23"/>
      <c r="KAU23"/>
      <c r="KAV23"/>
      <c r="KAW23"/>
      <c r="KAX23"/>
      <c r="KAY23"/>
      <c r="KAZ23"/>
      <c r="KBA23"/>
      <c r="KBB23"/>
      <c r="KBC23"/>
      <c r="KBD23"/>
      <c r="KBE23"/>
      <c r="KBF23"/>
      <c r="KBG23"/>
      <c r="KBH23"/>
      <c r="KBI23"/>
      <c r="KBJ23"/>
      <c r="KBK23"/>
      <c r="KBL23"/>
      <c r="KBM23"/>
      <c r="KBN23"/>
      <c r="KBO23"/>
      <c r="KBP23"/>
      <c r="KBQ23"/>
      <c r="KBR23"/>
      <c r="KBS23"/>
      <c r="KBT23"/>
      <c r="KBU23"/>
      <c r="KBV23"/>
      <c r="KBW23"/>
      <c r="KBX23"/>
      <c r="KBY23"/>
      <c r="KBZ23"/>
      <c r="KCA23"/>
      <c r="KCB23"/>
      <c r="KCC23"/>
      <c r="KCD23"/>
      <c r="KCE23"/>
      <c r="KCF23"/>
      <c r="KCG23"/>
      <c r="KCH23"/>
      <c r="KCI23"/>
      <c r="KCJ23"/>
      <c r="KCK23"/>
      <c r="KCL23"/>
      <c r="KCM23"/>
      <c r="KCN23"/>
      <c r="KCO23"/>
      <c r="KCP23"/>
      <c r="KCQ23"/>
      <c r="KCR23"/>
      <c r="KCS23"/>
      <c r="KCT23"/>
      <c r="KCU23"/>
      <c r="KCV23"/>
      <c r="KCW23"/>
      <c r="KCX23"/>
      <c r="KCY23"/>
      <c r="KCZ23"/>
      <c r="KDA23"/>
      <c r="KDB23"/>
      <c r="KDC23"/>
      <c r="KDD23"/>
      <c r="KDE23"/>
      <c r="KDF23"/>
      <c r="KDG23"/>
      <c r="KDH23"/>
      <c r="KDI23"/>
      <c r="KDJ23"/>
      <c r="KDK23"/>
      <c r="KDL23"/>
      <c r="KDM23"/>
      <c r="KDN23"/>
      <c r="KDO23"/>
      <c r="KDP23"/>
      <c r="KDQ23"/>
      <c r="KDR23"/>
      <c r="KDS23"/>
      <c r="KDT23"/>
      <c r="KDU23"/>
      <c r="KDV23"/>
      <c r="KDW23"/>
      <c r="KDX23"/>
      <c r="KDY23"/>
      <c r="KDZ23"/>
      <c r="KEA23"/>
      <c r="KEB23"/>
      <c r="KEC23"/>
      <c r="KED23"/>
      <c r="KEE23"/>
      <c r="KEF23"/>
      <c r="KEG23"/>
      <c r="KEH23"/>
      <c r="KEI23"/>
      <c r="KEJ23"/>
      <c r="KEK23"/>
      <c r="KEL23"/>
      <c r="KEM23"/>
      <c r="KEN23"/>
      <c r="KEO23"/>
      <c r="KEP23"/>
      <c r="KEQ23"/>
      <c r="KER23"/>
      <c r="KES23"/>
      <c r="KET23"/>
      <c r="KEU23"/>
      <c r="KEV23"/>
      <c r="KEW23"/>
      <c r="KEX23"/>
      <c r="KEY23"/>
      <c r="KEZ23"/>
      <c r="KFA23"/>
      <c r="KFB23"/>
      <c r="KFC23"/>
      <c r="KFD23"/>
      <c r="KFE23"/>
      <c r="KFF23"/>
      <c r="KFG23"/>
      <c r="KFH23"/>
      <c r="KFI23"/>
      <c r="KFJ23"/>
      <c r="KFK23"/>
      <c r="KFL23"/>
      <c r="KFM23"/>
      <c r="KFN23"/>
      <c r="KFO23"/>
      <c r="KFP23"/>
      <c r="KFQ23"/>
      <c r="KFR23"/>
      <c r="KFS23"/>
      <c r="KFT23"/>
      <c r="KFU23"/>
      <c r="KFV23"/>
      <c r="KFW23"/>
      <c r="KFX23"/>
      <c r="KFY23"/>
      <c r="KFZ23"/>
      <c r="KGA23"/>
      <c r="KGB23"/>
      <c r="KGC23"/>
      <c r="KGD23"/>
      <c r="KGE23"/>
      <c r="KGF23"/>
      <c r="KGG23"/>
      <c r="KGH23"/>
      <c r="KGI23"/>
      <c r="KGJ23"/>
      <c r="KGK23"/>
      <c r="KGL23"/>
      <c r="KGM23"/>
      <c r="KGN23"/>
      <c r="KGO23"/>
      <c r="KGP23"/>
      <c r="KGQ23"/>
      <c r="KGR23"/>
      <c r="KGS23"/>
      <c r="KGT23"/>
      <c r="KGU23"/>
      <c r="KGV23"/>
      <c r="KGW23"/>
      <c r="KGX23"/>
      <c r="KGY23"/>
      <c r="KGZ23"/>
      <c r="KHA23"/>
      <c r="KHB23"/>
      <c r="KHC23"/>
      <c r="KHD23"/>
      <c r="KHE23"/>
      <c r="KHF23"/>
      <c r="KHG23"/>
      <c r="KHH23"/>
      <c r="KHI23"/>
      <c r="KHJ23"/>
      <c r="KHK23"/>
      <c r="KHL23"/>
      <c r="KHM23"/>
      <c r="KHN23"/>
      <c r="KHO23"/>
      <c r="KHP23"/>
      <c r="KHQ23"/>
      <c r="KHR23"/>
      <c r="KHS23"/>
      <c r="KHT23"/>
      <c r="KHU23"/>
      <c r="KHV23"/>
      <c r="KHW23"/>
      <c r="KHX23"/>
      <c r="KHY23"/>
      <c r="KHZ23"/>
      <c r="KIA23"/>
      <c r="KIB23"/>
      <c r="KIC23"/>
      <c r="KID23"/>
      <c r="KIE23"/>
      <c r="KIF23"/>
      <c r="KIG23"/>
      <c r="KIH23"/>
      <c r="KII23"/>
      <c r="KIJ23"/>
      <c r="KIK23"/>
      <c r="KIL23"/>
      <c r="KIM23"/>
      <c r="KIN23"/>
      <c r="KIO23"/>
      <c r="KIP23"/>
      <c r="KIQ23"/>
      <c r="KIR23"/>
      <c r="KIS23"/>
      <c r="KIT23"/>
      <c r="KIU23"/>
      <c r="KIV23"/>
      <c r="KIW23"/>
      <c r="KIX23"/>
      <c r="KIY23"/>
      <c r="KIZ23"/>
      <c r="KJA23"/>
      <c r="KJB23"/>
      <c r="KJC23"/>
      <c r="KJD23"/>
      <c r="KJE23"/>
      <c r="KJF23"/>
      <c r="KJG23"/>
      <c r="KJH23"/>
      <c r="KJI23"/>
      <c r="KJJ23"/>
      <c r="KJK23"/>
      <c r="KJL23"/>
      <c r="KJM23"/>
      <c r="KJN23"/>
      <c r="KJO23"/>
      <c r="KJP23"/>
      <c r="KJQ23"/>
      <c r="KJR23"/>
      <c r="KJS23"/>
      <c r="KJT23"/>
      <c r="KJU23"/>
      <c r="KJV23"/>
      <c r="KJW23"/>
      <c r="KJX23"/>
      <c r="KJY23"/>
      <c r="KJZ23"/>
      <c r="KKA23"/>
      <c r="KKB23"/>
      <c r="KKC23"/>
      <c r="KKD23"/>
      <c r="KKE23"/>
      <c r="KKF23"/>
      <c r="KKG23"/>
      <c r="KKH23"/>
      <c r="KKI23"/>
      <c r="KKJ23"/>
      <c r="KKK23"/>
      <c r="KKL23"/>
      <c r="KKM23"/>
      <c r="KKN23"/>
      <c r="KKO23"/>
      <c r="KKP23"/>
      <c r="KKQ23"/>
      <c r="KKR23"/>
      <c r="KKS23"/>
      <c r="KKT23"/>
      <c r="KKU23"/>
      <c r="KKV23"/>
      <c r="KKW23"/>
      <c r="KKX23"/>
      <c r="KKY23"/>
      <c r="KKZ23"/>
      <c r="KLA23"/>
      <c r="KLB23"/>
      <c r="KLC23"/>
      <c r="KLD23"/>
      <c r="KLE23"/>
      <c r="KLF23"/>
      <c r="KLG23"/>
      <c r="KLH23"/>
      <c r="KLI23"/>
      <c r="KLJ23"/>
      <c r="KLK23"/>
      <c r="KLL23"/>
      <c r="KLM23"/>
      <c r="KLN23"/>
      <c r="KLO23"/>
      <c r="KLP23"/>
      <c r="KLQ23"/>
      <c r="KLR23"/>
      <c r="KLS23"/>
      <c r="KLT23"/>
      <c r="KLU23"/>
      <c r="KLV23"/>
      <c r="KLW23"/>
      <c r="KLX23"/>
      <c r="KLY23"/>
      <c r="KLZ23"/>
      <c r="KMA23"/>
      <c r="KMB23"/>
      <c r="KMC23"/>
      <c r="KMD23"/>
      <c r="KME23"/>
      <c r="KMF23"/>
      <c r="KMG23"/>
      <c r="KMH23"/>
      <c r="KMI23"/>
      <c r="KMJ23"/>
      <c r="KMK23"/>
      <c r="KML23"/>
      <c r="KMM23"/>
      <c r="KMN23"/>
      <c r="KMO23"/>
      <c r="KMP23"/>
      <c r="KMQ23"/>
      <c r="KMR23"/>
      <c r="KMS23"/>
      <c r="KMT23"/>
      <c r="KMU23"/>
      <c r="KMV23"/>
      <c r="KMW23"/>
      <c r="KMX23"/>
      <c r="KMY23"/>
      <c r="KMZ23"/>
      <c r="KNA23"/>
      <c r="KNB23"/>
      <c r="KNC23"/>
      <c r="KND23"/>
      <c r="KNE23"/>
      <c r="KNF23"/>
      <c r="KNG23"/>
      <c r="KNH23"/>
      <c r="KNI23"/>
      <c r="KNJ23"/>
      <c r="KNK23"/>
      <c r="KNL23"/>
      <c r="KNM23"/>
      <c r="KNN23"/>
      <c r="KNO23"/>
      <c r="KNP23"/>
      <c r="KNQ23"/>
      <c r="KNR23"/>
      <c r="KNS23"/>
      <c r="KNT23"/>
      <c r="KNU23"/>
      <c r="KNV23"/>
      <c r="KNW23"/>
      <c r="KNX23"/>
      <c r="KNY23"/>
      <c r="KNZ23"/>
      <c r="KOA23"/>
      <c r="KOB23"/>
      <c r="KOC23"/>
      <c r="KOD23"/>
      <c r="KOE23"/>
      <c r="KOF23"/>
      <c r="KOG23"/>
      <c r="KOH23"/>
      <c r="KOI23"/>
      <c r="KOJ23"/>
      <c r="KOK23"/>
      <c r="KOL23"/>
      <c r="KOM23"/>
      <c r="KON23"/>
      <c r="KOO23"/>
      <c r="KOP23"/>
      <c r="KOQ23"/>
      <c r="KOR23"/>
      <c r="KOS23"/>
      <c r="KOT23"/>
      <c r="KOU23"/>
      <c r="KOV23"/>
      <c r="KOW23"/>
      <c r="KOX23"/>
      <c r="KOY23"/>
      <c r="KOZ23"/>
      <c r="KPA23"/>
      <c r="KPB23"/>
      <c r="KPC23"/>
      <c r="KPD23"/>
      <c r="KPE23"/>
      <c r="KPF23"/>
      <c r="KPG23"/>
      <c r="KPH23"/>
      <c r="KPI23"/>
      <c r="KPJ23"/>
      <c r="KPK23"/>
      <c r="KPL23"/>
      <c r="KPM23"/>
      <c r="KPN23"/>
      <c r="KPO23"/>
      <c r="KPP23"/>
      <c r="KPQ23"/>
      <c r="KPR23"/>
      <c r="KPS23"/>
      <c r="KPT23"/>
      <c r="KPU23"/>
      <c r="KPV23"/>
      <c r="KPW23"/>
      <c r="KPX23"/>
      <c r="KPY23"/>
      <c r="KPZ23"/>
      <c r="KQA23"/>
      <c r="KQB23"/>
      <c r="KQC23"/>
      <c r="KQD23"/>
      <c r="KQE23"/>
      <c r="KQF23"/>
      <c r="KQG23"/>
      <c r="KQH23"/>
      <c r="KQI23"/>
      <c r="KQJ23"/>
      <c r="KQK23"/>
      <c r="KQL23"/>
      <c r="KQM23"/>
      <c r="KQN23"/>
      <c r="KQO23"/>
      <c r="KQP23"/>
      <c r="KQQ23"/>
      <c r="KQR23"/>
      <c r="KQS23"/>
      <c r="KQT23"/>
      <c r="KQU23"/>
      <c r="KQV23"/>
      <c r="KQW23"/>
      <c r="KQX23"/>
      <c r="KQY23"/>
      <c r="KQZ23"/>
      <c r="KRA23"/>
      <c r="KRB23"/>
      <c r="KRC23"/>
      <c r="KRD23"/>
      <c r="KRE23"/>
      <c r="KRF23"/>
      <c r="KRG23"/>
      <c r="KRH23"/>
      <c r="KRI23"/>
      <c r="KRJ23"/>
      <c r="KRK23"/>
      <c r="KRL23"/>
      <c r="KRM23"/>
      <c r="KRN23"/>
      <c r="KRO23"/>
      <c r="KRP23"/>
      <c r="KRQ23"/>
      <c r="KRR23"/>
      <c r="KRS23"/>
      <c r="KRT23"/>
      <c r="KRU23"/>
      <c r="KRV23"/>
      <c r="KRW23"/>
      <c r="KRX23"/>
      <c r="KRY23"/>
      <c r="KRZ23"/>
      <c r="KSA23"/>
      <c r="KSB23"/>
      <c r="KSC23"/>
      <c r="KSD23"/>
      <c r="KSE23"/>
      <c r="KSF23"/>
      <c r="KSG23"/>
      <c r="KSH23"/>
      <c r="KSI23"/>
      <c r="KSJ23"/>
      <c r="KSK23"/>
      <c r="KSL23"/>
      <c r="KSM23"/>
      <c r="KSN23"/>
      <c r="KSO23"/>
      <c r="KSP23"/>
      <c r="KSQ23"/>
      <c r="KSR23"/>
      <c r="KSS23"/>
      <c r="KST23"/>
      <c r="KSU23"/>
      <c r="KSV23"/>
      <c r="KSW23"/>
      <c r="KSX23"/>
      <c r="KSY23"/>
      <c r="KSZ23"/>
      <c r="KTA23"/>
      <c r="KTB23"/>
      <c r="KTC23"/>
      <c r="KTD23"/>
      <c r="KTE23"/>
      <c r="KTF23"/>
      <c r="KTG23"/>
      <c r="KTH23"/>
      <c r="KTI23"/>
      <c r="KTJ23"/>
      <c r="KTK23"/>
      <c r="KTL23"/>
      <c r="KTM23"/>
      <c r="KTN23"/>
      <c r="KTO23"/>
      <c r="KTP23"/>
      <c r="KTQ23"/>
      <c r="KTR23"/>
      <c r="KTS23"/>
      <c r="KTT23"/>
      <c r="KTU23"/>
      <c r="KTV23"/>
      <c r="KTW23"/>
      <c r="KTX23"/>
      <c r="KTY23"/>
      <c r="KTZ23"/>
      <c r="KUA23"/>
      <c r="KUB23"/>
      <c r="KUC23"/>
      <c r="KUD23"/>
      <c r="KUE23"/>
      <c r="KUF23"/>
      <c r="KUG23"/>
      <c r="KUH23"/>
      <c r="KUI23"/>
      <c r="KUJ23"/>
      <c r="KUK23"/>
      <c r="KUL23"/>
      <c r="KUM23"/>
      <c r="KUN23"/>
      <c r="KUO23"/>
      <c r="KUP23"/>
      <c r="KUQ23"/>
      <c r="KUR23"/>
      <c r="KUS23"/>
      <c r="KUT23"/>
      <c r="KUU23"/>
      <c r="KUV23"/>
      <c r="KUW23"/>
      <c r="KUX23"/>
      <c r="KUY23"/>
      <c r="KUZ23"/>
      <c r="KVA23"/>
      <c r="KVB23"/>
      <c r="KVC23"/>
      <c r="KVD23"/>
      <c r="KVE23"/>
      <c r="KVF23"/>
      <c r="KVG23"/>
      <c r="KVH23"/>
      <c r="KVI23"/>
      <c r="KVJ23"/>
      <c r="KVK23"/>
      <c r="KVL23"/>
      <c r="KVM23"/>
      <c r="KVN23"/>
      <c r="KVO23"/>
      <c r="KVP23"/>
      <c r="KVQ23"/>
      <c r="KVR23"/>
      <c r="KVS23"/>
      <c r="KVT23"/>
      <c r="KVU23"/>
      <c r="KVV23"/>
      <c r="KVW23"/>
      <c r="KVX23"/>
      <c r="KVY23"/>
      <c r="KVZ23"/>
      <c r="KWA23"/>
      <c r="KWB23"/>
      <c r="KWC23"/>
      <c r="KWD23"/>
      <c r="KWE23"/>
      <c r="KWF23"/>
      <c r="KWG23"/>
      <c r="KWH23"/>
      <c r="KWI23"/>
      <c r="KWJ23"/>
      <c r="KWK23"/>
      <c r="KWL23"/>
      <c r="KWM23"/>
      <c r="KWN23"/>
      <c r="KWO23"/>
      <c r="KWP23"/>
      <c r="KWQ23"/>
      <c r="KWR23"/>
      <c r="KWS23"/>
      <c r="KWT23"/>
      <c r="KWU23"/>
      <c r="KWV23"/>
      <c r="KWW23"/>
      <c r="KWX23"/>
      <c r="KWY23"/>
      <c r="KWZ23"/>
      <c r="KXA23"/>
      <c r="KXB23"/>
      <c r="KXC23"/>
      <c r="KXD23"/>
      <c r="KXE23"/>
      <c r="KXF23"/>
      <c r="KXG23"/>
      <c r="KXH23"/>
      <c r="KXI23"/>
      <c r="KXJ23"/>
      <c r="KXK23"/>
      <c r="KXL23"/>
      <c r="KXM23"/>
      <c r="KXN23"/>
      <c r="KXO23"/>
      <c r="KXP23"/>
      <c r="KXQ23"/>
      <c r="KXR23"/>
      <c r="KXS23"/>
      <c r="KXT23"/>
      <c r="KXU23"/>
      <c r="KXV23"/>
      <c r="KXW23"/>
      <c r="KXX23"/>
      <c r="KXY23"/>
      <c r="KXZ23"/>
      <c r="KYA23"/>
      <c r="KYB23"/>
      <c r="KYC23"/>
      <c r="KYD23"/>
      <c r="KYE23"/>
      <c r="KYF23"/>
      <c r="KYG23"/>
      <c r="KYH23"/>
      <c r="KYI23"/>
      <c r="KYJ23"/>
      <c r="KYK23"/>
      <c r="KYL23"/>
      <c r="KYM23"/>
      <c r="KYN23"/>
      <c r="KYO23"/>
      <c r="KYP23"/>
      <c r="KYQ23"/>
      <c r="KYR23"/>
      <c r="KYS23"/>
      <c r="KYT23"/>
      <c r="KYU23"/>
      <c r="KYV23"/>
      <c r="KYW23"/>
      <c r="KYX23"/>
      <c r="KYY23"/>
      <c r="KYZ23"/>
      <c r="KZA23"/>
      <c r="KZB23"/>
      <c r="KZC23"/>
      <c r="KZD23"/>
      <c r="KZE23"/>
      <c r="KZF23"/>
      <c r="KZG23"/>
      <c r="KZH23"/>
      <c r="KZI23"/>
      <c r="KZJ23"/>
      <c r="KZK23"/>
      <c r="KZL23"/>
      <c r="KZM23"/>
      <c r="KZN23"/>
      <c r="KZO23"/>
      <c r="KZP23"/>
      <c r="KZQ23"/>
      <c r="KZR23"/>
      <c r="KZS23"/>
      <c r="KZT23"/>
      <c r="KZU23"/>
      <c r="KZV23"/>
      <c r="KZW23"/>
      <c r="KZX23"/>
      <c r="KZY23"/>
      <c r="KZZ23"/>
      <c r="LAA23"/>
      <c r="LAB23"/>
      <c r="LAC23"/>
      <c r="LAD23"/>
      <c r="LAE23"/>
      <c r="LAF23"/>
      <c r="LAG23"/>
      <c r="LAH23"/>
      <c r="LAI23"/>
      <c r="LAJ23"/>
      <c r="LAK23"/>
      <c r="LAL23"/>
      <c r="LAM23"/>
      <c r="LAN23"/>
      <c r="LAO23"/>
      <c r="LAP23"/>
      <c r="LAQ23"/>
      <c r="LAR23"/>
      <c r="LAS23"/>
      <c r="LAT23"/>
      <c r="LAU23"/>
      <c r="LAV23"/>
      <c r="LAW23"/>
      <c r="LAX23"/>
      <c r="LAY23"/>
      <c r="LAZ23"/>
      <c r="LBA23"/>
      <c r="LBB23"/>
      <c r="LBC23"/>
      <c r="LBD23"/>
      <c r="LBE23"/>
      <c r="LBF23"/>
      <c r="LBG23"/>
      <c r="LBH23"/>
      <c r="LBI23"/>
      <c r="LBJ23"/>
      <c r="LBK23"/>
      <c r="LBL23"/>
      <c r="LBM23"/>
      <c r="LBN23"/>
      <c r="LBO23"/>
      <c r="LBP23"/>
      <c r="LBQ23"/>
      <c r="LBR23"/>
      <c r="LBS23"/>
      <c r="LBT23"/>
      <c r="LBU23"/>
      <c r="LBV23"/>
      <c r="LBW23"/>
      <c r="LBX23"/>
      <c r="LBY23"/>
      <c r="LBZ23"/>
      <c r="LCA23"/>
      <c r="LCB23"/>
      <c r="LCC23"/>
      <c r="LCD23"/>
      <c r="LCE23"/>
      <c r="LCF23"/>
      <c r="LCG23"/>
      <c r="LCH23"/>
      <c r="LCI23"/>
      <c r="LCJ23"/>
      <c r="LCK23"/>
      <c r="LCL23"/>
      <c r="LCM23"/>
      <c r="LCN23"/>
      <c r="LCO23"/>
      <c r="LCP23"/>
      <c r="LCQ23"/>
      <c r="LCR23"/>
      <c r="LCS23"/>
      <c r="LCT23"/>
      <c r="LCU23"/>
      <c r="LCV23"/>
      <c r="LCW23"/>
      <c r="LCX23"/>
      <c r="LCY23"/>
      <c r="LCZ23"/>
      <c r="LDA23"/>
      <c r="LDB23"/>
      <c r="LDC23"/>
      <c r="LDD23"/>
      <c r="LDE23"/>
      <c r="LDF23"/>
      <c r="LDG23"/>
      <c r="LDH23"/>
      <c r="LDI23"/>
      <c r="LDJ23"/>
      <c r="LDK23"/>
      <c r="LDL23"/>
      <c r="LDM23"/>
      <c r="LDN23"/>
      <c r="LDO23"/>
      <c r="LDP23"/>
      <c r="LDQ23"/>
      <c r="LDR23"/>
      <c r="LDS23"/>
      <c r="LDT23"/>
      <c r="LDU23"/>
      <c r="LDV23"/>
      <c r="LDW23"/>
      <c r="LDX23"/>
      <c r="LDY23"/>
      <c r="LDZ23"/>
      <c r="LEA23"/>
      <c r="LEB23"/>
      <c r="LEC23"/>
      <c r="LED23"/>
      <c r="LEE23"/>
      <c r="LEF23"/>
      <c r="LEG23"/>
      <c r="LEH23"/>
      <c r="LEI23"/>
      <c r="LEJ23"/>
      <c r="LEK23"/>
      <c r="LEL23"/>
      <c r="LEM23"/>
      <c r="LEN23"/>
      <c r="LEO23"/>
      <c r="LEP23"/>
      <c r="LEQ23"/>
      <c r="LER23"/>
      <c r="LES23"/>
      <c r="LET23"/>
      <c r="LEU23"/>
      <c r="LEV23"/>
      <c r="LEW23"/>
      <c r="LEX23"/>
      <c r="LEY23"/>
      <c r="LEZ23"/>
      <c r="LFA23"/>
      <c r="LFB23"/>
      <c r="LFC23"/>
      <c r="LFD23"/>
      <c r="LFE23"/>
      <c r="LFF23"/>
      <c r="LFG23"/>
      <c r="LFH23"/>
      <c r="LFI23"/>
      <c r="LFJ23"/>
      <c r="LFK23"/>
      <c r="LFL23"/>
      <c r="LFM23"/>
      <c r="LFN23"/>
      <c r="LFO23"/>
      <c r="LFP23"/>
      <c r="LFQ23"/>
      <c r="LFR23"/>
      <c r="LFS23"/>
      <c r="LFT23"/>
      <c r="LFU23"/>
      <c r="LFV23"/>
      <c r="LFW23"/>
      <c r="LFX23"/>
      <c r="LFY23"/>
      <c r="LFZ23"/>
      <c r="LGA23"/>
      <c r="LGB23"/>
      <c r="LGC23"/>
      <c r="LGD23"/>
      <c r="LGE23"/>
      <c r="LGF23"/>
      <c r="LGG23"/>
      <c r="LGH23"/>
      <c r="LGI23"/>
      <c r="LGJ23"/>
      <c r="LGK23"/>
      <c r="LGL23"/>
      <c r="LGM23"/>
      <c r="LGN23"/>
      <c r="LGO23"/>
      <c r="LGP23"/>
      <c r="LGQ23"/>
      <c r="LGR23"/>
      <c r="LGS23"/>
      <c r="LGT23"/>
      <c r="LGU23"/>
      <c r="LGV23"/>
      <c r="LGW23"/>
      <c r="LGX23"/>
      <c r="LGY23"/>
      <c r="LGZ23"/>
      <c r="LHA23"/>
      <c r="LHB23"/>
      <c r="LHC23"/>
      <c r="LHD23"/>
      <c r="LHE23"/>
      <c r="LHF23"/>
      <c r="LHG23"/>
      <c r="LHH23"/>
      <c r="LHI23"/>
      <c r="LHJ23"/>
      <c r="LHK23"/>
      <c r="LHL23"/>
      <c r="LHM23"/>
      <c r="LHN23"/>
      <c r="LHO23"/>
      <c r="LHP23"/>
      <c r="LHQ23"/>
      <c r="LHR23"/>
      <c r="LHS23"/>
      <c r="LHT23"/>
      <c r="LHU23"/>
      <c r="LHV23"/>
      <c r="LHW23"/>
      <c r="LHX23"/>
      <c r="LHY23"/>
      <c r="LHZ23"/>
      <c r="LIA23"/>
      <c r="LIB23"/>
      <c r="LIC23"/>
      <c r="LID23"/>
      <c r="LIE23"/>
      <c r="LIF23"/>
      <c r="LIG23"/>
      <c r="LIH23"/>
      <c r="LII23"/>
      <c r="LIJ23"/>
      <c r="LIK23"/>
      <c r="LIL23"/>
      <c r="LIM23"/>
      <c r="LIN23"/>
      <c r="LIO23"/>
      <c r="LIP23"/>
      <c r="LIQ23"/>
      <c r="LIR23"/>
      <c r="LIS23"/>
      <c r="LIT23"/>
      <c r="LIU23"/>
      <c r="LIV23"/>
      <c r="LIW23"/>
      <c r="LIX23"/>
      <c r="LIY23"/>
      <c r="LIZ23"/>
      <c r="LJA23"/>
      <c r="LJB23"/>
      <c r="LJC23"/>
      <c r="LJD23"/>
      <c r="LJE23"/>
      <c r="LJF23"/>
      <c r="LJG23"/>
      <c r="LJH23"/>
      <c r="LJI23"/>
      <c r="LJJ23"/>
      <c r="LJK23"/>
      <c r="LJL23"/>
      <c r="LJM23"/>
      <c r="LJN23"/>
      <c r="LJO23"/>
      <c r="LJP23"/>
      <c r="LJQ23"/>
      <c r="LJR23"/>
      <c r="LJS23"/>
      <c r="LJT23"/>
      <c r="LJU23"/>
      <c r="LJV23"/>
      <c r="LJW23"/>
      <c r="LJX23"/>
      <c r="LJY23"/>
      <c r="LJZ23"/>
      <c r="LKA23"/>
      <c r="LKB23"/>
      <c r="LKC23"/>
      <c r="LKD23"/>
      <c r="LKE23"/>
      <c r="LKF23"/>
      <c r="LKG23"/>
      <c r="LKH23"/>
      <c r="LKI23"/>
      <c r="LKJ23"/>
      <c r="LKK23"/>
      <c r="LKL23"/>
      <c r="LKM23"/>
      <c r="LKN23"/>
      <c r="LKO23"/>
      <c r="LKP23"/>
      <c r="LKQ23"/>
      <c r="LKR23"/>
      <c r="LKS23"/>
      <c r="LKT23"/>
      <c r="LKU23"/>
      <c r="LKV23"/>
      <c r="LKW23"/>
      <c r="LKX23"/>
      <c r="LKY23"/>
      <c r="LKZ23"/>
      <c r="LLA23"/>
      <c r="LLB23"/>
      <c r="LLC23"/>
      <c r="LLD23"/>
      <c r="LLE23"/>
      <c r="LLF23"/>
      <c r="LLG23"/>
      <c r="LLH23"/>
      <c r="LLI23"/>
      <c r="LLJ23"/>
      <c r="LLK23"/>
      <c r="LLL23"/>
      <c r="LLM23"/>
      <c r="LLN23"/>
      <c r="LLO23"/>
      <c r="LLP23"/>
      <c r="LLQ23"/>
      <c r="LLR23"/>
      <c r="LLS23"/>
      <c r="LLT23"/>
      <c r="LLU23"/>
      <c r="LLV23"/>
      <c r="LLW23"/>
      <c r="LLX23"/>
      <c r="LLY23"/>
      <c r="LLZ23"/>
      <c r="LMA23"/>
      <c r="LMB23"/>
      <c r="LMC23"/>
      <c r="LMD23"/>
      <c r="LME23"/>
      <c r="LMF23"/>
      <c r="LMG23"/>
      <c r="LMH23"/>
      <c r="LMI23"/>
      <c r="LMJ23"/>
      <c r="LMK23"/>
      <c r="LML23"/>
      <c r="LMM23"/>
      <c r="LMN23"/>
      <c r="LMO23"/>
      <c r="LMP23"/>
      <c r="LMQ23"/>
      <c r="LMR23"/>
      <c r="LMS23"/>
      <c r="LMT23"/>
      <c r="LMU23"/>
      <c r="LMV23"/>
      <c r="LMW23"/>
      <c r="LMX23"/>
      <c r="LMY23"/>
      <c r="LMZ23"/>
      <c r="LNA23"/>
      <c r="LNB23"/>
      <c r="LNC23"/>
      <c r="LND23"/>
      <c r="LNE23"/>
      <c r="LNF23"/>
      <c r="LNG23"/>
      <c r="LNH23"/>
      <c r="LNI23"/>
      <c r="LNJ23"/>
      <c r="LNK23"/>
      <c r="LNL23"/>
      <c r="LNM23"/>
      <c r="LNN23"/>
      <c r="LNO23"/>
      <c r="LNP23"/>
      <c r="LNQ23"/>
      <c r="LNR23"/>
      <c r="LNS23"/>
      <c r="LNT23"/>
      <c r="LNU23"/>
      <c r="LNV23"/>
      <c r="LNW23"/>
      <c r="LNX23"/>
      <c r="LNY23"/>
      <c r="LNZ23"/>
      <c r="LOA23"/>
      <c r="LOB23"/>
      <c r="LOC23"/>
      <c r="LOD23"/>
      <c r="LOE23"/>
      <c r="LOF23"/>
      <c r="LOG23"/>
      <c r="LOH23"/>
      <c r="LOI23"/>
      <c r="LOJ23"/>
      <c r="LOK23"/>
      <c r="LOL23"/>
      <c r="LOM23"/>
      <c r="LON23"/>
      <c r="LOO23"/>
      <c r="LOP23"/>
      <c r="LOQ23"/>
      <c r="LOR23"/>
      <c r="LOS23"/>
      <c r="LOT23"/>
      <c r="LOU23"/>
      <c r="LOV23"/>
      <c r="LOW23"/>
      <c r="LOX23"/>
      <c r="LOY23"/>
      <c r="LOZ23"/>
      <c r="LPA23"/>
      <c r="LPB23"/>
      <c r="LPC23"/>
      <c r="LPD23"/>
      <c r="LPE23"/>
      <c r="LPF23"/>
      <c r="LPG23"/>
      <c r="LPH23"/>
      <c r="LPI23"/>
      <c r="LPJ23"/>
      <c r="LPK23"/>
      <c r="LPL23"/>
      <c r="LPM23"/>
      <c r="LPN23"/>
      <c r="LPO23"/>
      <c r="LPP23"/>
      <c r="LPQ23"/>
      <c r="LPR23"/>
      <c r="LPS23"/>
      <c r="LPT23"/>
      <c r="LPU23"/>
      <c r="LPV23"/>
      <c r="LPW23"/>
      <c r="LPX23"/>
      <c r="LPY23"/>
      <c r="LPZ23"/>
      <c r="LQA23"/>
      <c r="LQB23"/>
      <c r="LQC23"/>
      <c r="LQD23"/>
      <c r="LQE23"/>
      <c r="LQF23"/>
      <c r="LQG23"/>
      <c r="LQH23"/>
      <c r="LQI23"/>
      <c r="LQJ23"/>
      <c r="LQK23"/>
      <c r="LQL23"/>
      <c r="LQM23"/>
      <c r="LQN23"/>
      <c r="LQO23"/>
      <c r="LQP23"/>
      <c r="LQQ23"/>
      <c r="LQR23"/>
      <c r="LQS23"/>
      <c r="LQT23"/>
      <c r="LQU23"/>
      <c r="LQV23"/>
      <c r="LQW23"/>
      <c r="LQX23"/>
      <c r="LQY23"/>
      <c r="LQZ23"/>
      <c r="LRA23"/>
      <c r="LRB23"/>
      <c r="LRC23"/>
      <c r="LRD23"/>
      <c r="LRE23"/>
      <c r="LRF23"/>
      <c r="LRG23"/>
      <c r="LRH23"/>
      <c r="LRI23"/>
      <c r="LRJ23"/>
      <c r="LRK23"/>
      <c r="LRL23"/>
      <c r="LRM23"/>
      <c r="LRN23"/>
      <c r="LRO23"/>
      <c r="LRP23"/>
      <c r="LRQ23"/>
      <c r="LRR23"/>
      <c r="LRS23"/>
      <c r="LRT23"/>
      <c r="LRU23"/>
      <c r="LRV23"/>
      <c r="LRW23"/>
      <c r="LRX23"/>
      <c r="LRY23"/>
      <c r="LRZ23"/>
      <c r="LSA23"/>
      <c r="LSB23"/>
      <c r="LSC23"/>
      <c r="LSD23"/>
      <c r="LSE23"/>
      <c r="LSF23"/>
      <c r="LSG23"/>
      <c r="LSH23"/>
      <c r="LSI23"/>
      <c r="LSJ23"/>
      <c r="LSK23"/>
      <c r="LSL23"/>
      <c r="LSM23"/>
      <c r="LSN23"/>
      <c r="LSO23"/>
      <c r="LSP23"/>
      <c r="LSQ23"/>
      <c r="LSR23"/>
      <c r="LSS23"/>
      <c r="LST23"/>
      <c r="LSU23"/>
      <c r="LSV23"/>
      <c r="LSW23"/>
      <c r="LSX23"/>
      <c r="LSY23"/>
      <c r="LSZ23"/>
      <c r="LTA23"/>
      <c r="LTB23"/>
      <c r="LTC23"/>
      <c r="LTD23"/>
      <c r="LTE23"/>
      <c r="LTF23"/>
      <c r="LTG23"/>
      <c r="LTH23"/>
      <c r="LTI23"/>
      <c r="LTJ23"/>
      <c r="LTK23"/>
      <c r="LTL23"/>
      <c r="LTM23"/>
      <c r="LTN23"/>
      <c r="LTO23"/>
      <c r="LTP23"/>
      <c r="LTQ23"/>
      <c r="LTR23"/>
      <c r="LTS23"/>
      <c r="LTT23"/>
      <c r="LTU23"/>
      <c r="LTV23"/>
      <c r="LTW23"/>
      <c r="LTX23"/>
      <c r="LTY23"/>
      <c r="LTZ23"/>
      <c r="LUA23"/>
      <c r="LUB23"/>
      <c r="LUC23"/>
      <c r="LUD23"/>
      <c r="LUE23"/>
      <c r="LUF23"/>
      <c r="LUG23"/>
      <c r="LUH23"/>
      <c r="LUI23"/>
      <c r="LUJ23"/>
      <c r="LUK23"/>
      <c r="LUL23"/>
      <c r="LUM23"/>
      <c r="LUN23"/>
      <c r="LUO23"/>
      <c r="LUP23"/>
      <c r="LUQ23"/>
      <c r="LUR23"/>
      <c r="LUS23"/>
      <c r="LUT23"/>
      <c r="LUU23"/>
      <c r="LUV23"/>
      <c r="LUW23"/>
      <c r="LUX23"/>
      <c r="LUY23"/>
      <c r="LUZ23"/>
      <c r="LVA23"/>
      <c r="LVB23"/>
      <c r="LVC23"/>
      <c r="LVD23"/>
      <c r="LVE23"/>
      <c r="LVF23"/>
      <c r="LVG23"/>
      <c r="LVH23"/>
      <c r="LVI23"/>
      <c r="LVJ23"/>
      <c r="LVK23"/>
      <c r="LVL23"/>
      <c r="LVM23"/>
      <c r="LVN23"/>
      <c r="LVO23"/>
      <c r="LVP23"/>
      <c r="LVQ23"/>
      <c r="LVR23"/>
      <c r="LVS23"/>
      <c r="LVT23"/>
      <c r="LVU23"/>
      <c r="LVV23"/>
      <c r="LVW23"/>
      <c r="LVX23"/>
      <c r="LVY23"/>
      <c r="LVZ23"/>
      <c r="LWA23"/>
      <c r="LWB23"/>
      <c r="LWC23"/>
      <c r="LWD23"/>
      <c r="LWE23"/>
      <c r="LWF23"/>
      <c r="LWG23"/>
      <c r="LWH23"/>
      <c r="LWI23"/>
      <c r="LWJ23"/>
      <c r="LWK23"/>
      <c r="LWL23"/>
      <c r="LWM23"/>
      <c r="LWN23"/>
      <c r="LWO23"/>
      <c r="LWP23"/>
      <c r="LWQ23"/>
      <c r="LWR23"/>
      <c r="LWS23"/>
      <c r="LWT23"/>
      <c r="LWU23"/>
      <c r="LWV23"/>
      <c r="LWW23"/>
      <c r="LWX23"/>
      <c r="LWY23"/>
      <c r="LWZ23"/>
      <c r="LXA23"/>
      <c r="LXB23"/>
      <c r="LXC23"/>
      <c r="LXD23"/>
      <c r="LXE23"/>
      <c r="LXF23"/>
      <c r="LXG23"/>
      <c r="LXH23"/>
      <c r="LXI23"/>
      <c r="LXJ23"/>
      <c r="LXK23"/>
      <c r="LXL23"/>
      <c r="LXM23"/>
      <c r="LXN23"/>
      <c r="LXO23"/>
      <c r="LXP23"/>
      <c r="LXQ23"/>
      <c r="LXR23"/>
      <c r="LXS23"/>
      <c r="LXT23"/>
      <c r="LXU23"/>
      <c r="LXV23"/>
      <c r="LXW23"/>
      <c r="LXX23"/>
      <c r="LXY23"/>
      <c r="LXZ23"/>
      <c r="LYA23"/>
      <c r="LYB23"/>
      <c r="LYC23"/>
      <c r="LYD23"/>
      <c r="LYE23"/>
      <c r="LYF23"/>
      <c r="LYG23"/>
      <c r="LYH23"/>
      <c r="LYI23"/>
      <c r="LYJ23"/>
      <c r="LYK23"/>
      <c r="LYL23"/>
      <c r="LYM23"/>
      <c r="LYN23"/>
      <c r="LYO23"/>
      <c r="LYP23"/>
      <c r="LYQ23"/>
      <c r="LYR23"/>
      <c r="LYS23"/>
      <c r="LYT23"/>
      <c r="LYU23"/>
      <c r="LYV23"/>
      <c r="LYW23"/>
      <c r="LYX23"/>
      <c r="LYY23"/>
      <c r="LYZ23"/>
      <c r="LZA23"/>
      <c r="LZB23"/>
      <c r="LZC23"/>
      <c r="LZD23"/>
      <c r="LZE23"/>
      <c r="LZF23"/>
      <c r="LZG23"/>
      <c r="LZH23"/>
      <c r="LZI23"/>
      <c r="LZJ23"/>
      <c r="LZK23"/>
      <c r="LZL23"/>
      <c r="LZM23"/>
      <c r="LZN23"/>
      <c r="LZO23"/>
      <c r="LZP23"/>
      <c r="LZQ23"/>
      <c r="LZR23"/>
      <c r="LZS23"/>
      <c r="LZT23"/>
      <c r="LZU23"/>
      <c r="LZV23"/>
      <c r="LZW23"/>
      <c r="LZX23"/>
      <c r="LZY23"/>
      <c r="LZZ23"/>
      <c r="MAA23"/>
      <c r="MAB23"/>
      <c r="MAC23"/>
      <c r="MAD23"/>
      <c r="MAE23"/>
      <c r="MAF23"/>
      <c r="MAG23"/>
      <c r="MAH23"/>
      <c r="MAI23"/>
      <c r="MAJ23"/>
      <c r="MAK23"/>
      <c r="MAL23"/>
      <c r="MAM23"/>
      <c r="MAN23"/>
      <c r="MAO23"/>
      <c r="MAP23"/>
      <c r="MAQ23"/>
      <c r="MAR23"/>
      <c r="MAS23"/>
      <c r="MAT23"/>
      <c r="MAU23"/>
      <c r="MAV23"/>
      <c r="MAW23"/>
      <c r="MAX23"/>
      <c r="MAY23"/>
      <c r="MAZ23"/>
      <c r="MBA23"/>
      <c r="MBB23"/>
      <c r="MBC23"/>
      <c r="MBD23"/>
      <c r="MBE23"/>
      <c r="MBF23"/>
      <c r="MBG23"/>
      <c r="MBH23"/>
      <c r="MBI23"/>
      <c r="MBJ23"/>
      <c r="MBK23"/>
      <c r="MBL23"/>
      <c r="MBM23"/>
      <c r="MBN23"/>
      <c r="MBO23"/>
      <c r="MBP23"/>
      <c r="MBQ23"/>
      <c r="MBR23"/>
      <c r="MBS23"/>
      <c r="MBT23"/>
      <c r="MBU23"/>
      <c r="MBV23"/>
      <c r="MBW23"/>
      <c r="MBX23"/>
      <c r="MBY23"/>
      <c r="MBZ23"/>
      <c r="MCA23"/>
      <c r="MCB23"/>
      <c r="MCC23"/>
      <c r="MCD23"/>
      <c r="MCE23"/>
      <c r="MCF23"/>
      <c r="MCG23"/>
      <c r="MCH23"/>
      <c r="MCI23"/>
      <c r="MCJ23"/>
      <c r="MCK23"/>
      <c r="MCL23"/>
      <c r="MCM23"/>
      <c r="MCN23"/>
      <c r="MCO23"/>
      <c r="MCP23"/>
      <c r="MCQ23"/>
      <c r="MCR23"/>
      <c r="MCS23"/>
      <c r="MCT23"/>
      <c r="MCU23"/>
      <c r="MCV23"/>
      <c r="MCW23"/>
      <c r="MCX23"/>
      <c r="MCY23"/>
      <c r="MCZ23"/>
      <c r="MDA23"/>
      <c r="MDB23"/>
      <c r="MDC23"/>
      <c r="MDD23"/>
      <c r="MDE23"/>
      <c r="MDF23"/>
      <c r="MDG23"/>
      <c r="MDH23"/>
      <c r="MDI23"/>
      <c r="MDJ23"/>
      <c r="MDK23"/>
      <c r="MDL23"/>
      <c r="MDM23"/>
      <c r="MDN23"/>
      <c r="MDO23"/>
      <c r="MDP23"/>
      <c r="MDQ23"/>
      <c r="MDR23"/>
      <c r="MDS23"/>
      <c r="MDT23"/>
      <c r="MDU23"/>
      <c r="MDV23"/>
      <c r="MDW23"/>
      <c r="MDX23"/>
      <c r="MDY23"/>
      <c r="MDZ23"/>
      <c r="MEA23"/>
      <c r="MEB23"/>
      <c r="MEC23"/>
      <c r="MED23"/>
      <c r="MEE23"/>
      <c r="MEF23"/>
      <c r="MEG23"/>
      <c r="MEH23"/>
      <c r="MEI23"/>
      <c r="MEJ23"/>
      <c r="MEK23"/>
      <c r="MEL23"/>
      <c r="MEM23"/>
      <c r="MEN23"/>
      <c r="MEO23"/>
      <c r="MEP23"/>
      <c r="MEQ23"/>
      <c r="MER23"/>
      <c r="MES23"/>
      <c r="MET23"/>
      <c r="MEU23"/>
      <c r="MEV23"/>
      <c r="MEW23"/>
      <c r="MEX23"/>
      <c r="MEY23"/>
      <c r="MEZ23"/>
      <c r="MFA23"/>
      <c r="MFB23"/>
      <c r="MFC23"/>
      <c r="MFD23"/>
      <c r="MFE23"/>
      <c r="MFF23"/>
      <c r="MFG23"/>
      <c r="MFH23"/>
      <c r="MFI23"/>
      <c r="MFJ23"/>
      <c r="MFK23"/>
      <c r="MFL23"/>
      <c r="MFM23"/>
      <c r="MFN23"/>
      <c r="MFO23"/>
      <c r="MFP23"/>
      <c r="MFQ23"/>
      <c r="MFR23"/>
      <c r="MFS23"/>
      <c r="MFT23"/>
      <c r="MFU23"/>
      <c r="MFV23"/>
      <c r="MFW23"/>
      <c r="MFX23"/>
      <c r="MFY23"/>
      <c r="MFZ23"/>
      <c r="MGA23"/>
      <c r="MGB23"/>
      <c r="MGC23"/>
      <c r="MGD23"/>
      <c r="MGE23"/>
      <c r="MGF23"/>
      <c r="MGG23"/>
      <c r="MGH23"/>
      <c r="MGI23"/>
      <c r="MGJ23"/>
      <c r="MGK23"/>
      <c r="MGL23"/>
      <c r="MGM23"/>
      <c r="MGN23"/>
      <c r="MGO23"/>
      <c r="MGP23"/>
      <c r="MGQ23"/>
      <c r="MGR23"/>
      <c r="MGS23"/>
      <c r="MGT23"/>
      <c r="MGU23"/>
      <c r="MGV23"/>
      <c r="MGW23"/>
      <c r="MGX23"/>
      <c r="MGY23"/>
      <c r="MGZ23"/>
      <c r="MHA23"/>
      <c r="MHB23"/>
      <c r="MHC23"/>
      <c r="MHD23"/>
      <c r="MHE23"/>
      <c r="MHF23"/>
      <c r="MHG23"/>
      <c r="MHH23"/>
      <c r="MHI23"/>
      <c r="MHJ23"/>
      <c r="MHK23"/>
      <c r="MHL23"/>
      <c r="MHM23"/>
      <c r="MHN23"/>
      <c r="MHO23"/>
      <c r="MHP23"/>
      <c r="MHQ23"/>
      <c r="MHR23"/>
      <c r="MHS23"/>
      <c r="MHT23"/>
      <c r="MHU23"/>
      <c r="MHV23"/>
      <c r="MHW23"/>
      <c r="MHX23"/>
      <c r="MHY23"/>
      <c r="MHZ23"/>
      <c r="MIA23"/>
      <c r="MIB23"/>
      <c r="MIC23"/>
      <c r="MID23"/>
      <c r="MIE23"/>
      <c r="MIF23"/>
      <c r="MIG23"/>
      <c r="MIH23"/>
      <c r="MII23"/>
      <c r="MIJ23"/>
      <c r="MIK23"/>
      <c r="MIL23"/>
      <c r="MIM23"/>
      <c r="MIN23"/>
      <c r="MIO23"/>
      <c r="MIP23"/>
      <c r="MIQ23"/>
      <c r="MIR23"/>
      <c r="MIS23"/>
      <c r="MIT23"/>
      <c r="MIU23"/>
      <c r="MIV23"/>
      <c r="MIW23"/>
      <c r="MIX23"/>
      <c r="MIY23"/>
      <c r="MIZ23"/>
      <c r="MJA23"/>
      <c r="MJB23"/>
      <c r="MJC23"/>
      <c r="MJD23"/>
      <c r="MJE23"/>
      <c r="MJF23"/>
      <c r="MJG23"/>
      <c r="MJH23"/>
      <c r="MJI23"/>
      <c r="MJJ23"/>
      <c r="MJK23"/>
      <c r="MJL23"/>
      <c r="MJM23"/>
      <c r="MJN23"/>
      <c r="MJO23"/>
      <c r="MJP23"/>
      <c r="MJQ23"/>
      <c r="MJR23"/>
      <c r="MJS23"/>
      <c r="MJT23"/>
      <c r="MJU23"/>
      <c r="MJV23"/>
      <c r="MJW23"/>
      <c r="MJX23"/>
      <c r="MJY23"/>
      <c r="MJZ23"/>
      <c r="MKA23"/>
      <c r="MKB23"/>
      <c r="MKC23"/>
      <c r="MKD23"/>
      <c r="MKE23"/>
      <c r="MKF23"/>
      <c r="MKG23"/>
      <c r="MKH23"/>
      <c r="MKI23"/>
      <c r="MKJ23"/>
      <c r="MKK23"/>
      <c r="MKL23"/>
      <c r="MKM23"/>
      <c r="MKN23"/>
      <c r="MKO23"/>
      <c r="MKP23"/>
      <c r="MKQ23"/>
      <c r="MKR23"/>
      <c r="MKS23"/>
      <c r="MKT23"/>
      <c r="MKU23"/>
      <c r="MKV23"/>
      <c r="MKW23"/>
      <c r="MKX23"/>
      <c r="MKY23"/>
      <c r="MKZ23"/>
      <c r="MLA23"/>
      <c r="MLB23"/>
      <c r="MLC23"/>
      <c r="MLD23"/>
      <c r="MLE23"/>
      <c r="MLF23"/>
      <c r="MLG23"/>
      <c r="MLH23"/>
      <c r="MLI23"/>
      <c r="MLJ23"/>
      <c r="MLK23"/>
      <c r="MLL23"/>
      <c r="MLM23"/>
      <c r="MLN23"/>
      <c r="MLO23"/>
      <c r="MLP23"/>
      <c r="MLQ23"/>
      <c r="MLR23"/>
      <c r="MLS23"/>
      <c r="MLT23"/>
      <c r="MLU23"/>
      <c r="MLV23"/>
      <c r="MLW23"/>
      <c r="MLX23"/>
      <c r="MLY23"/>
      <c r="MLZ23"/>
      <c r="MMA23"/>
      <c r="MMB23"/>
      <c r="MMC23"/>
      <c r="MMD23"/>
      <c r="MME23"/>
      <c r="MMF23"/>
      <c r="MMG23"/>
      <c r="MMH23"/>
      <c r="MMI23"/>
      <c r="MMJ23"/>
      <c r="MMK23"/>
      <c r="MML23"/>
      <c r="MMM23"/>
      <c r="MMN23"/>
      <c r="MMO23"/>
      <c r="MMP23"/>
      <c r="MMQ23"/>
      <c r="MMR23"/>
      <c r="MMS23"/>
      <c r="MMT23"/>
      <c r="MMU23"/>
      <c r="MMV23"/>
      <c r="MMW23"/>
      <c r="MMX23"/>
      <c r="MMY23"/>
      <c r="MMZ23"/>
      <c r="MNA23"/>
      <c r="MNB23"/>
      <c r="MNC23"/>
      <c r="MND23"/>
      <c r="MNE23"/>
      <c r="MNF23"/>
      <c r="MNG23"/>
      <c r="MNH23"/>
      <c r="MNI23"/>
      <c r="MNJ23"/>
      <c r="MNK23"/>
      <c r="MNL23"/>
      <c r="MNM23"/>
      <c r="MNN23"/>
      <c r="MNO23"/>
      <c r="MNP23"/>
      <c r="MNQ23"/>
      <c r="MNR23"/>
      <c r="MNS23"/>
      <c r="MNT23"/>
      <c r="MNU23"/>
      <c r="MNV23"/>
      <c r="MNW23"/>
      <c r="MNX23"/>
      <c r="MNY23"/>
      <c r="MNZ23"/>
      <c r="MOA23"/>
      <c r="MOB23"/>
      <c r="MOC23"/>
      <c r="MOD23"/>
      <c r="MOE23"/>
      <c r="MOF23"/>
      <c r="MOG23"/>
      <c r="MOH23"/>
      <c r="MOI23"/>
      <c r="MOJ23"/>
      <c r="MOK23"/>
      <c r="MOL23"/>
      <c r="MOM23"/>
      <c r="MON23"/>
      <c r="MOO23"/>
      <c r="MOP23"/>
      <c r="MOQ23"/>
      <c r="MOR23"/>
      <c r="MOS23"/>
      <c r="MOT23"/>
      <c r="MOU23"/>
      <c r="MOV23"/>
      <c r="MOW23"/>
      <c r="MOX23"/>
      <c r="MOY23"/>
      <c r="MOZ23"/>
      <c r="MPA23"/>
      <c r="MPB23"/>
      <c r="MPC23"/>
      <c r="MPD23"/>
      <c r="MPE23"/>
      <c r="MPF23"/>
      <c r="MPG23"/>
      <c r="MPH23"/>
      <c r="MPI23"/>
      <c r="MPJ23"/>
      <c r="MPK23"/>
      <c r="MPL23"/>
      <c r="MPM23"/>
      <c r="MPN23"/>
      <c r="MPO23"/>
      <c r="MPP23"/>
      <c r="MPQ23"/>
      <c r="MPR23"/>
      <c r="MPS23"/>
      <c r="MPT23"/>
      <c r="MPU23"/>
      <c r="MPV23"/>
      <c r="MPW23"/>
      <c r="MPX23"/>
      <c r="MPY23"/>
      <c r="MPZ23"/>
      <c r="MQA23"/>
      <c r="MQB23"/>
      <c r="MQC23"/>
      <c r="MQD23"/>
      <c r="MQE23"/>
      <c r="MQF23"/>
      <c r="MQG23"/>
      <c r="MQH23"/>
      <c r="MQI23"/>
      <c r="MQJ23"/>
      <c r="MQK23"/>
      <c r="MQL23"/>
      <c r="MQM23"/>
      <c r="MQN23"/>
      <c r="MQO23"/>
      <c r="MQP23"/>
      <c r="MQQ23"/>
      <c r="MQR23"/>
      <c r="MQS23"/>
      <c r="MQT23"/>
      <c r="MQU23"/>
      <c r="MQV23"/>
      <c r="MQW23"/>
      <c r="MQX23"/>
      <c r="MQY23"/>
      <c r="MQZ23"/>
      <c r="MRA23"/>
      <c r="MRB23"/>
      <c r="MRC23"/>
      <c r="MRD23"/>
      <c r="MRE23"/>
      <c r="MRF23"/>
      <c r="MRG23"/>
      <c r="MRH23"/>
      <c r="MRI23"/>
      <c r="MRJ23"/>
      <c r="MRK23"/>
      <c r="MRL23"/>
      <c r="MRM23"/>
      <c r="MRN23"/>
      <c r="MRO23"/>
      <c r="MRP23"/>
      <c r="MRQ23"/>
      <c r="MRR23"/>
      <c r="MRS23"/>
      <c r="MRT23"/>
      <c r="MRU23"/>
      <c r="MRV23"/>
      <c r="MRW23"/>
      <c r="MRX23"/>
      <c r="MRY23"/>
      <c r="MRZ23"/>
      <c r="MSA23"/>
      <c r="MSB23"/>
      <c r="MSC23"/>
      <c r="MSD23"/>
      <c r="MSE23"/>
      <c r="MSF23"/>
      <c r="MSG23"/>
      <c r="MSH23"/>
      <c r="MSI23"/>
      <c r="MSJ23"/>
      <c r="MSK23"/>
      <c r="MSL23"/>
      <c r="MSM23"/>
      <c r="MSN23"/>
      <c r="MSO23"/>
      <c r="MSP23"/>
      <c r="MSQ23"/>
      <c r="MSR23"/>
      <c r="MSS23"/>
      <c r="MST23"/>
      <c r="MSU23"/>
      <c r="MSV23"/>
      <c r="MSW23"/>
      <c r="MSX23"/>
      <c r="MSY23"/>
      <c r="MSZ23"/>
      <c r="MTA23"/>
      <c r="MTB23"/>
      <c r="MTC23"/>
      <c r="MTD23"/>
      <c r="MTE23"/>
      <c r="MTF23"/>
      <c r="MTG23"/>
      <c r="MTH23"/>
      <c r="MTI23"/>
      <c r="MTJ23"/>
      <c r="MTK23"/>
      <c r="MTL23"/>
      <c r="MTM23"/>
      <c r="MTN23"/>
      <c r="MTO23"/>
      <c r="MTP23"/>
      <c r="MTQ23"/>
      <c r="MTR23"/>
      <c r="MTS23"/>
      <c r="MTT23"/>
      <c r="MTU23"/>
      <c r="MTV23"/>
      <c r="MTW23"/>
      <c r="MTX23"/>
      <c r="MTY23"/>
      <c r="MTZ23"/>
      <c r="MUA23"/>
      <c r="MUB23"/>
      <c r="MUC23"/>
      <c r="MUD23"/>
      <c r="MUE23"/>
      <c r="MUF23"/>
      <c r="MUG23"/>
      <c r="MUH23"/>
      <c r="MUI23"/>
      <c r="MUJ23"/>
      <c r="MUK23"/>
      <c r="MUL23"/>
      <c r="MUM23"/>
      <c r="MUN23"/>
      <c r="MUO23"/>
      <c r="MUP23"/>
      <c r="MUQ23"/>
      <c r="MUR23"/>
      <c r="MUS23"/>
      <c r="MUT23"/>
      <c r="MUU23"/>
      <c r="MUV23"/>
      <c r="MUW23"/>
      <c r="MUX23"/>
      <c r="MUY23"/>
      <c r="MUZ23"/>
      <c r="MVA23"/>
      <c r="MVB23"/>
      <c r="MVC23"/>
      <c r="MVD23"/>
      <c r="MVE23"/>
      <c r="MVF23"/>
      <c r="MVG23"/>
      <c r="MVH23"/>
      <c r="MVI23"/>
      <c r="MVJ23"/>
      <c r="MVK23"/>
      <c r="MVL23"/>
      <c r="MVM23"/>
      <c r="MVN23"/>
      <c r="MVO23"/>
      <c r="MVP23"/>
      <c r="MVQ23"/>
      <c r="MVR23"/>
      <c r="MVS23"/>
      <c r="MVT23"/>
      <c r="MVU23"/>
      <c r="MVV23"/>
      <c r="MVW23"/>
      <c r="MVX23"/>
      <c r="MVY23"/>
      <c r="MVZ23"/>
      <c r="MWA23"/>
      <c r="MWB23"/>
      <c r="MWC23"/>
      <c r="MWD23"/>
      <c r="MWE23"/>
      <c r="MWF23"/>
      <c r="MWG23"/>
      <c r="MWH23"/>
      <c r="MWI23"/>
      <c r="MWJ23"/>
      <c r="MWK23"/>
      <c r="MWL23"/>
      <c r="MWM23"/>
      <c r="MWN23"/>
      <c r="MWO23"/>
      <c r="MWP23"/>
      <c r="MWQ23"/>
      <c r="MWR23"/>
      <c r="MWS23"/>
      <c r="MWT23"/>
      <c r="MWU23"/>
      <c r="MWV23"/>
      <c r="MWW23"/>
      <c r="MWX23"/>
      <c r="MWY23"/>
      <c r="MWZ23"/>
      <c r="MXA23"/>
      <c r="MXB23"/>
      <c r="MXC23"/>
      <c r="MXD23"/>
      <c r="MXE23"/>
      <c r="MXF23"/>
      <c r="MXG23"/>
      <c r="MXH23"/>
      <c r="MXI23"/>
      <c r="MXJ23"/>
      <c r="MXK23"/>
      <c r="MXL23"/>
      <c r="MXM23"/>
      <c r="MXN23"/>
      <c r="MXO23"/>
      <c r="MXP23"/>
      <c r="MXQ23"/>
      <c r="MXR23"/>
      <c r="MXS23"/>
      <c r="MXT23"/>
      <c r="MXU23"/>
      <c r="MXV23"/>
      <c r="MXW23"/>
      <c r="MXX23"/>
      <c r="MXY23"/>
      <c r="MXZ23"/>
      <c r="MYA23"/>
      <c r="MYB23"/>
      <c r="MYC23"/>
      <c r="MYD23"/>
      <c r="MYE23"/>
      <c r="MYF23"/>
      <c r="MYG23"/>
      <c r="MYH23"/>
      <c r="MYI23"/>
      <c r="MYJ23"/>
      <c r="MYK23"/>
      <c r="MYL23"/>
      <c r="MYM23"/>
      <c r="MYN23"/>
      <c r="MYO23"/>
      <c r="MYP23"/>
      <c r="MYQ23"/>
      <c r="MYR23"/>
      <c r="MYS23"/>
      <c r="MYT23"/>
      <c r="MYU23"/>
      <c r="MYV23"/>
      <c r="MYW23"/>
      <c r="MYX23"/>
      <c r="MYY23"/>
      <c r="MYZ23"/>
      <c r="MZA23"/>
      <c r="MZB23"/>
      <c r="MZC23"/>
      <c r="MZD23"/>
      <c r="MZE23"/>
      <c r="MZF23"/>
      <c r="MZG23"/>
      <c r="MZH23"/>
      <c r="MZI23"/>
      <c r="MZJ23"/>
      <c r="MZK23"/>
      <c r="MZL23"/>
      <c r="MZM23"/>
      <c r="MZN23"/>
      <c r="MZO23"/>
      <c r="MZP23"/>
      <c r="MZQ23"/>
      <c r="MZR23"/>
      <c r="MZS23"/>
      <c r="MZT23"/>
      <c r="MZU23"/>
      <c r="MZV23"/>
      <c r="MZW23"/>
      <c r="MZX23"/>
      <c r="MZY23"/>
      <c r="MZZ23"/>
      <c r="NAA23"/>
      <c r="NAB23"/>
      <c r="NAC23"/>
      <c r="NAD23"/>
      <c r="NAE23"/>
      <c r="NAF23"/>
      <c r="NAG23"/>
      <c r="NAH23"/>
      <c r="NAI23"/>
      <c r="NAJ23"/>
      <c r="NAK23"/>
      <c r="NAL23"/>
      <c r="NAM23"/>
      <c r="NAN23"/>
      <c r="NAO23"/>
      <c r="NAP23"/>
      <c r="NAQ23"/>
      <c r="NAR23"/>
      <c r="NAS23"/>
      <c r="NAT23"/>
      <c r="NAU23"/>
      <c r="NAV23"/>
      <c r="NAW23"/>
      <c r="NAX23"/>
      <c r="NAY23"/>
      <c r="NAZ23"/>
      <c r="NBA23"/>
      <c r="NBB23"/>
      <c r="NBC23"/>
      <c r="NBD23"/>
      <c r="NBE23"/>
      <c r="NBF23"/>
      <c r="NBG23"/>
      <c r="NBH23"/>
      <c r="NBI23"/>
      <c r="NBJ23"/>
      <c r="NBK23"/>
      <c r="NBL23"/>
      <c r="NBM23"/>
      <c r="NBN23"/>
      <c r="NBO23"/>
      <c r="NBP23"/>
      <c r="NBQ23"/>
      <c r="NBR23"/>
      <c r="NBS23"/>
      <c r="NBT23"/>
      <c r="NBU23"/>
      <c r="NBV23"/>
      <c r="NBW23"/>
      <c r="NBX23"/>
      <c r="NBY23"/>
      <c r="NBZ23"/>
      <c r="NCA23"/>
      <c r="NCB23"/>
      <c r="NCC23"/>
      <c r="NCD23"/>
      <c r="NCE23"/>
      <c r="NCF23"/>
      <c r="NCG23"/>
      <c r="NCH23"/>
      <c r="NCI23"/>
      <c r="NCJ23"/>
      <c r="NCK23"/>
      <c r="NCL23"/>
      <c r="NCM23"/>
      <c r="NCN23"/>
      <c r="NCO23"/>
      <c r="NCP23"/>
      <c r="NCQ23"/>
      <c r="NCR23"/>
      <c r="NCS23"/>
      <c r="NCT23"/>
      <c r="NCU23"/>
      <c r="NCV23"/>
      <c r="NCW23"/>
      <c r="NCX23"/>
      <c r="NCY23"/>
      <c r="NCZ23"/>
      <c r="NDA23"/>
      <c r="NDB23"/>
      <c r="NDC23"/>
      <c r="NDD23"/>
      <c r="NDE23"/>
      <c r="NDF23"/>
      <c r="NDG23"/>
      <c r="NDH23"/>
      <c r="NDI23"/>
      <c r="NDJ23"/>
      <c r="NDK23"/>
      <c r="NDL23"/>
      <c r="NDM23"/>
      <c r="NDN23"/>
      <c r="NDO23"/>
      <c r="NDP23"/>
      <c r="NDQ23"/>
      <c r="NDR23"/>
      <c r="NDS23"/>
      <c r="NDT23"/>
      <c r="NDU23"/>
      <c r="NDV23"/>
      <c r="NDW23"/>
      <c r="NDX23"/>
      <c r="NDY23"/>
      <c r="NDZ23"/>
      <c r="NEA23"/>
      <c r="NEB23"/>
      <c r="NEC23"/>
      <c r="NED23"/>
      <c r="NEE23"/>
      <c r="NEF23"/>
      <c r="NEG23"/>
      <c r="NEH23"/>
      <c r="NEI23"/>
      <c r="NEJ23"/>
      <c r="NEK23"/>
      <c r="NEL23"/>
      <c r="NEM23"/>
      <c r="NEN23"/>
      <c r="NEO23"/>
      <c r="NEP23"/>
      <c r="NEQ23"/>
      <c r="NER23"/>
      <c r="NES23"/>
      <c r="NET23"/>
      <c r="NEU23"/>
      <c r="NEV23"/>
      <c r="NEW23"/>
      <c r="NEX23"/>
      <c r="NEY23"/>
      <c r="NEZ23"/>
      <c r="NFA23"/>
      <c r="NFB23"/>
      <c r="NFC23"/>
      <c r="NFD23"/>
      <c r="NFE23"/>
      <c r="NFF23"/>
      <c r="NFG23"/>
      <c r="NFH23"/>
      <c r="NFI23"/>
      <c r="NFJ23"/>
      <c r="NFK23"/>
      <c r="NFL23"/>
      <c r="NFM23"/>
      <c r="NFN23"/>
      <c r="NFO23"/>
      <c r="NFP23"/>
      <c r="NFQ23"/>
      <c r="NFR23"/>
      <c r="NFS23"/>
      <c r="NFT23"/>
      <c r="NFU23"/>
      <c r="NFV23"/>
      <c r="NFW23"/>
      <c r="NFX23"/>
      <c r="NFY23"/>
      <c r="NFZ23"/>
      <c r="NGA23"/>
      <c r="NGB23"/>
      <c r="NGC23"/>
      <c r="NGD23"/>
      <c r="NGE23"/>
      <c r="NGF23"/>
      <c r="NGG23"/>
      <c r="NGH23"/>
      <c r="NGI23"/>
      <c r="NGJ23"/>
      <c r="NGK23"/>
      <c r="NGL23"/>
      <c r="NGM23"/>
      <c r="NGN23"/>
      <c r="NGO23"/>
      <c r="NGP23"/>
      <c r="NGQ23"/>
      <c r="NGR23"/>
      <c r="NGS23"/>
      <c r="NGT23"/>
      <c r="NGU23"/>
      <c r="NGV23"/>
      <c r="NGW23"/>
      <c r="NGX23"/>
      <c r="NGY23"/>
      <c r="NGZ23"/>
      <c r="NHA23"/>
      <c r="NHB23"/>
      <c r="NHC23"/>
      <c r="NHD23"/>
      <c r="NHE23"/>
      <c r="NHF23"/>
      <c r="NHG23"/>
      <c r="NHH23"/>
      <c r="NHI23"/>
      <c r="NHJ23"/>
      <c r="NHK23"/>
      <c r="NHL23"/>
      <c r="NHM23"/>
      <c r="NHN23"/>
      <c r="NHO23"/>
      <c r="NHP23"/>
      <c r="NHQ23"/>
      <c r="NHR23"/>
      <c r="NHS23"/>
      <c r="NHT23"/>
      <c r="NHU23"/>
      <c r="NHV23"/>
      <c r="NHW23"/>
      <c r="NHX23"/>
      <c r="NHY23"/>
      <c r="NHZ23"/>
      <c r="NIA23"/>
      <c r="NIB23"/>
      <c r="NIC23"/>
      <c r="NID23"/>
      <c r="NIE23"/>
      <c r="NIF23"/>
      <c r="NIG23"/>
      <c r="NIH23"/>
      <c r="NII23"/>
      <c r="NIJ23"/>
      <c r="NIK23"/>
      <c r="NIL23"/>
      <c r="NIM23"/>
      <c r="NIN23"/>
      <c r="NIO23"/>
      <c r="NIP23"/>
      <c r="NIQ23"/>
      <c r="NIR23"/>
      <c r="NIS23"/>
      <c r="NIT23"/>
      <c r="NIU23"/>
      <c r="NIV23"/>
      <c r="NIW23"/>
      <c r="NIX23"/>
      <c r="NIY23"/>
      <c r="NIZ23"/>
      <c r="NJA23"/>
      <c r="NJB23"/>
      <c r="NJC23"/>
      <c r="NJD23"/>
      <c r="NJE23"/>
      <c r="NJF23"/>
      <c r="NJG23"/>
      <c r="NJH23"/>
      <c r="NJI23"/>
      <c r="NJJ23"/>
      <c r="NJK23"/>
      <c r="NJL23"/>
      <c r="NJM23"/>
      <c r="NJN23"/>
      <c r="NJO23"/>
      <c r="NJP23"/>
      <c r="NJQ23"/>
      <c r="NJR23"/>
      <c r="NJS23"/>
      <c r="NJT23"/>
      <c r="NJU23"/>
      <c r="NJV23"/>
      <c r="NJW23"/>
      <c r="NJX23"/>
      <c r="NJY23"/>
      <c r="NJZ23"/>
      <c r="NKA23"/>
      <c r="NKB23"/>
      <c r="NKC23"/>
      <c r="NKD23"/>
      <c r="NKE23"/>
      <c r="NKF23"/>
      <c r="NKG23"/>
      <c r="NKH23"/>
      <c r="NKI23"/>
      <c r="NKJ23"/>
      <c r="NKK23"/>
      <c r="NKL23"/>
      <c r="NKM23"/>
      <c r="NKN23"/>
      <c r="NKO23"/>
      <c r="NKP23"/>
      <c r="NKQ23"/>
      <c r="NKR23"/>
      <c r="NKS23"/>
      <c r="NKT23"/>
      <c r="NKU23"/>
      <c r="NKV23"/>
      <c r="NKW23"/>
      <c r="NKX23"/>
      <c r="NKY23"/>
      <c r="NKZ23"/>
      <c r="NLA23"/>
      <c r="NLB23"/>
      <c r="NLC23"/>
      <c r="NLD23"/>
      <c r="NLE23"/>
      <c r="NLF23"/>
      <c r="NLG23"/>
      <c r="NLH23"/>
      <c r="NLI23"/>
      <c r="NLJ23"/>
      <c r="NLK23"/>
      <c r="NLL23"/>
      <c r="NLM23"/>
      <c r="NLN23"/>
      <c r="NLO23"/>
      <c r="NLP23"/>
      <c r="NLQ23"/>
      <c r="NLR23"/>
      <c r="NLS23"/>
      <c r="NLT23"/>
      <c r="NLU23"/>
      <c r="NLV23"/>
      <c r="NLW23"/>
      <c r="NLX23"/>
      <c r="NLY23"/>
      <c r="NLZ23"/>
      <c r="NMA23"/>
      <c r="NMB23"/>
      <c r="NMC23"/>
      <c r="NMD23"/>
      <c r="NME23"/>
      <c r="NMF23"/>
      <c r="NMG23"/>
      <c r="NMH23"/>
      <c r="NMI23"/>
      <c r="NMJ23"/>
      <c r="NMK23"/>
      <c r="NML23"/>
      <c r="NMM23"/>
      <c r="NMN23"/>
      <c r="NMO23"/>
      <c r="NMP23"/>
      <c r="NMQ23"/>
      <c r="NMR23"/>
      <c r="NMS23"/>
      <c r="NMT23"/>
      <c r="NMU23"/>
      <c r="NMV23"/>
      <c r="NMW23"/>
      <c r="NMX23"/>
      <c r="NMY23"/>
      <c r="NMZ23"/>
      <c r="NNA23"/>
      <c r="NNB23"/>
      <c r="NNC23"/>
      <c r="NND23"/>
      <c r="NNE23"/>
      <c r="NNF23"/>
      <c r="NNG23"/>
      <c r="NNH23"/>
      <c r="NNI23"/>
      <c r="NNJ23"/>
      <c r="NNK23"/>
      <c r="NNL23"/>
      <c r="NNM23"/>
      <c r="NNN23"/>
      <c r="NNO23"/>
      <c r="NNP23"/>
      <c r="NNQ23"/>
      <c r="NNR23"/>
      <c r="NNS23"/>
      <c r="NNT23"/>
      <c r="NNU23"/>
      <c r="NNV23"/>
      <c r="NNW23"/>
      <c r="NNX23"/>
      <c r="NNY23"/>
      <c r="NNZ23"/>
      <c r="NOA23"/>
      <c r="NOB23"/>
      <c r="NOC23"/>
      <c r="NOD23"/>
      <c r="NOE23"/>
      <c r="NOF23"/>
      <c r="NOG23"/>
      <c r="NOH23"/>
      <c r="NOI23"/>
      <c r="NOJ23"/>
      <c r="NOK23"/>
      <c r="NOL23"/>
      <c r="NOM23"/>
      <c r="NON23"/>
      <c r="NOO23"/>
      <c r="NOP23"/>
      <c r="NOQ23"/>
      <c r="NOR23"/>
      <c r="NOS23"/>
      <c r="NOT23"/>
      <c r="NOU23"/>
      <c r="NOV23"/>
      <c r="NOW23"/>
      <c r="NOX23"/>
      <c r="NOY23"/>
      <c r="NOZ23"/>
      <c r="NPA23"/>
      <c r="NPB23"/>
      <c r="NPC23"/>
      <c r="NPD23"/>
      <c r="NPE23"/>
      <c r="NPF23"/>
      <c r="NPG23"/>
      <c r="NPH23"/>
      <c r="NPI23"/>
      <c r="NPJ23"/>
      <c r="NPK23"/>
      <c r="NPL23"/>
      <c r="NPM23"/>
      <c r="NPN23"/>
      <c r="NPO23"/>
      <c r="NPP23"/>
      <c r="NPQ23"/>
      <c r="NPR23"/>
      <c r="NPS23"/>
      <c r="NPT23"/>
      <c r="NPU23"/>
      <c r="NPV23"/>
      <c r="NPW23"/>
      <c r="NPX23"/>
      <c r="NPY23"/>
      <c r="NPZ23"/>
      <c r="NQA23"/>
      <c r="NQB23"/>
      <c r="NQC23"/>
      <c r="NQD23"/>
      <c r="NQE23"/>
      <c r="NQF23"/>
      <c r="NQG23"/>
      <c r="NQH23"/>
      <c r="NQI23"/>
      <c r="NQJ23"/>
      <c r="NQK23"/>
      <c r="NQL23"/>
      <c r="NQM23"/>
      <c r="NQN23"/>
      <c r="NQO23"/>
      <c r="NQP23"/>
      <c r="NQQ23"/>
      <c r="NQR23"/>
      <c r="NQS23"/>
      <c r="NQT23"/>
      <c r="NQU23"/>
      <c r="NQV23"/>
      <c r="NQW23"/>
      <c r="NQX23"/>
      <c r="NQY23"/>
      <c r="NQZ23"/>
      <c r="NRA23"/>
      <c r="NRB23"/>
      <c r="NRC23"/>
      <c r="NRD23"/>
      <c r="NRE23"/>
      <c r="NRF23"/>
      <c r="NRG23"/>
      <c r="NRH23"/>
      <c r="NRI23"/>
      <c r="NRJ23"/>
      <c r="NRK23"/>
      <c r="NRL23"/>
      <c r="NRM23"/>
      <c r="NRN23"/>
      <c r="NRO23"/>
      <c r="NRP23"/>
      <c r="NRQ23"/>
      <c r="NRR23"/>
      <c r="NRS23"/>
      <c r="NRT23"/>
      <c r="NRU23"/>
      <c r="NRV23"/>
      <c r="NRW23"/>
      <c r="NRX23"/>
      <c r="NRY23"/>
      <c r="NRZ23"/>
      <c r="NSA23"/>
      <c r="NSB23"/>
      <c r="NSC23"/>
      <c r="NSD23"/>
      <c r="NSE23"/>
      <c r="NSF23"/>
      <c r="NSG23"/>
      <c r="NSH23"/>
      <c r="NSI23"/>
      <c r="NSJ23"/>
      <c r="NSK23"/>
      <c r="NSL23"/>
      <c r="NSM23"/>
      <c r="NSN23"/>
      <c r="NSO23"/>
      <c r="NSP23"/>
      <c r="NSQ23"/>
      <c r="NSR23"/>
      <c r="NSS23"/>
      <c r="NST23"/>
      <c r="NSU23"/>
      <c r="NSV23"/>
      <c r="NSW23"/>
      <c r="NSX23"/>
      <c r="NSY23"/>
      <c r="NSZ23"/>
      <c r="NTA23"/>
      <c r="NTB23"/>
      <c r="NTC23"/>
      <c r="NTD23"/>
      <c r="NTE23"/>
      <c r="NTF23"/>
      <c r="NTG23"/>
      <c r="NTH23"/>
      <c r="NTI23"/>
      <c r="NTJ23"/>
      <c r="NTK23"/>
      <c r="NTL23"/>
      <c r="NTM23"/>
      <c r="NTN23"/>
      <c r="NTO23"/>
      <c r="NTP23"/>
      <c r="NTQ23"/>
      <c r="NTR23"/>
      <c r="NTS23"/>
      <c r="NTT23"/>
      <c r="NTU23"/>
      <c r="NTV23"/>
      <c r="NTW23"/>
      <c r="NTX23"/>
      <c r="NTY23"/>
      <c r="NTZ23"/>
      <c r="NUA23"/>
      <c r="NUB23"/>
      <c r="NUC23"/>
      <c r="NUD23"/>
      <c r="NUE23"/>
      <c r="NUF23"/>
      <c r="NUG23"/>
      <c r="NUH23"/>
      <c r="NUI23"/>
      <c r="NUJ23"/>
      <c r="NUK23"/>
      <c r="NUL23"/>
      <c r="NUM23"/>
      <c r="NUN23"/>
      <c r="NUO23"/>
      <c r="NUP23"/>
      <c r="NUQ23"/>
      <c r="NUR23"/>
      <c r="NUS23"/>
      <c r="NUT23"/>
      <c r="NUU23"/>
      <c r="NUV23"/>
      <c r="NUW23"/>
      <c r="NUX23"/>
      <c r="NUY23"/>
      <c r="NUZ23"/>
      <c r="NVA23"/>
      <c r="NVB23"/>
      <c r="NVC23"/>
      <c r="NVD23"/>
      <c r="NVE23"/>
      <c r="NVF23"/>
      <c r="NVG23"/>
      <c r="NVH23"/>
      <c r="NVI23"/>
      <c r="NVJ23"/>
      <c r="NVK23"/>
      <c r="NVL23"/>
      <c r="NVM23"/>
      <c r="NVN23"/>
      <c r="NVO23"/>
      <c r="NVP23"/>
      <c r="NVQ23"/>
      <c r="NVR23"/>
      <c r="NVS23"/>
      <c r="NVT23"/>
      <c r="NVU23"/>
      <c r="NVV23"/>
      <c r="NVW23"/>
      <c r="NVX23"/>
      <c r="NVY23"/>
      <c r="NVZ23"/>
      <c r="NWA23"/>
      <c r="NWB23"/>
      <c r="NWC23"/>
      <c r="NWD23"/>
      <c r="NWE23"/>
      <c r="NWF23"/>
      <c r="NWG23"/>
      <c r="NWH23"/>
      <c r="NWI23"/>
      <c r="NWJ23"/>
      <c r="NWK23"/>
      <c r="NWL23"/>
      <c r="NWM23"/>
      <c r="NWN23"/>
      <c r="NWO23"/>
      <c r="NWP23"/>
      <c r="NWQ23"/>
      <c r="NWR23"/>
      <c r="NWS23"/>
      <c r="NWT23"/>
      <c r="NWU23"/>
      <c r="NWV23"/>
      <c r="NWW23"/>
      <c r="NWX23"/>
      <c r="NWY23"/>
      <c r="NWZ23"/>
      <c r="NXA23"/>
      <c r="NXB23"/>
      <c r="NXC23"/>
      <c r="NXD23"/>
      <c r="NXE23"/>
      <c r="NXF23"/>
      <c r="NXG23"/>
      <c r="NXH23"/>
      <c r="NXI23"/>
      <c r="NXJ23"/>
      <c r="NXK23"/>
      <c r="NXL23"/>
      <c r="NXM23"/>
      <c r="NXN23"/>
      <c r="NXO23"/>
      <c r="NXP23"/>
      <c r="NXQ23"/>
      <c r="NXR23"/>
      <c r="NXS23"/>
      <c r="NXT23"/>
      <c r="NXU23"/>
      <c r="NXV23"/>
      <c r="NXW23"/>
      <c r="NXX23"/>
      <c r="NXY23"/>
      <c r="NXZ23"/>
      <c r="NYA23"/>
      <c r="NYB23"/>
      <c r="NYC23"/>
      <c r="NYD23"/>
      <c r="NYE23"/>
      <c r="NYF23"/>
      <c r="NYG23"/>
      <c r="NYH23"/>
      <c r="NYI23"/>
      <c r="NYJ23"/>
      <c r="NYK23"/>
      <c r="NYL23"/>
      <c r="NYM23"/>
      <c r="NYN23"/>
      <c r="NYO23"/>
      <c r="NYP23"/>
      <c r="NYQ23"/>
      <c r="NYR23"/>
      <c r="NYS23"/>
      <c r="NYT23"/>
      <c r="NYU23"/>
      <c r="NYV23"/>
      <c r="NYW23"/>
      <c r="NYX23"/>
      <c r="NYY23"/>
      <c r="NYZ23"/>
      <c r="NZA23"/>
      <c r="NZB23"/>
      <c r="NZC23"/>
      <c r="NZD23"/>
      <c r="NZE23"/>
      <c r="NZF23"/>
      <c r="NZG23"/>
      <c r="NZH23"/>
      <c r="NZI23"/>
      <c r="NZJ23"/>
      <c r="NZK23"/>
      <c r="NZL23"/>
      <c r="NZM23"/>
      <c r="NZN23"/>
      <c r="NZO23"/>
      <c r="NZP23"/>
      <c r="NZQ23"/>
      <c r="NZR23"/>
      <c r="NZS23"/>
      <c r="NZT23"/>
      <c r="NZU23"/>
      <c r="NZV23"/>
      <c r="NZW23"/>
      <c r="NZX23"/>
      <c r="NZY23"/>
      <c r="NZZ23"/>
      <c r="OAA23"/>
      <c r="OAB23"/>
      <c r="OAC23"/>
      <c r="OAD23"/>
      <c r="OAE23"/>
      <c r="OAF23"/>
      <c r="OAG23"/>
      <c r="OAH23"/>
      <c r="OAI23"/>
      <c r="OAJ23"/>
      <c r="OAK23"/>
      <c r="OAL23"/>
      <c r="OAM23"/>
      <c r="OAN23"/>
      <c r="OAO23"/>
      <c r="OAP23"/>
      <c r="OAQ23"/>
      <c r="OAR23"/>
      <c r="OAS23"/>
      <c r="OAT23"/>
      <c r="OAU23"/>
      <c r="OAV23"/>
      <c r="OAW23"/>
      <c r="OAX23"/>
      <c r="OAY23"/>
      <c r="OAZ23"/>
      <c r="OBA23"/>
      <c r="OBB23"/>
      <c r="OBC23"/>
      <c r="OBD23"/>
      <c r="OBE23"/>
      <c r="OBF23"/>
      <c r="OBG23"/>
      <c r="OBH23"/>
      <c r="OBI23"/>
      <c r="OBJ23"/>
      <c r="OBK23"/>
      <c r="OBL23"/>
      <c r="OBM23"/>
      <c r="OBN23"/>
      <c r="OBO23"/>
      <c r="OBP23"/>
      <c r="OBQ23"/>
      <c r="OBR23"/>
      <c r="OBS23"/>
      <c r="OBT23"/>
      <c r="OBU23"/>
      <c r="OBV23"/>
      <c r="OBW23"/>
      <c r="OBX23"/>
      <c r="OBY23"/>
      <c r="OBZ23"/>
      <c r="OCA23"/>
      <c r="OCB23"/>
      <c r="OCC23"/>
      <c r="OCD23"/>
      <c r="OCE23"/>
      <c r="OCF23"/>
      <c r="OCG23"/>
      <c r="OCH23"/>
      <c r="OCI23"/>
      <c r="OCJ23"/>
      <c r="OCK23"/>
      <c r="OCL23"/>
      <c r="OCM23"/>
      <c r="OCN23"/>
      <c r="OCO23"/>
      <c r="OCP23"/>
      <c r="OCQ23"/>
      <c r="OCR23"/>
      <c r="OCS23"/>
      <c r="OCT23"/>
      <c r="OCU23"/>
      <c r="OCV23"/>
      <c r="OCW23"/>
      <c r="OCX23"/>
      <c r="OCY23"/>
      <c r="OCZ23"/>
      <c r="ODA23"/>
      <c r="ODB23"/>
      <c r="ODC23"/>
      <c r="ODD23"/>
      <c r="ODE23"/>
      <c r="ODF23"/>
      <c r="ODG23"/>
      <c r="ODH23"/>
      <c r="ODI23"/>
      <c r="ODJ23"/>
      <c r="ODK23"/>
      <c r="ODL23"/>
      <c r="ODM23"/>
      <c r="ODN23"/>
      <c r="ODO23"/>
      <c r="ODP23"/>
      <c r="ODQ23"/>
      <c r="ODR23"/>
      <c r="ODS23"/>
      <c r="ODT23"/>
      <c r="ODU23"/>
      <c r="ODV23"/>
      <c r="ODW23"/>
      <c r="ODX23"/>
      <c r="ODY23"/>
      <c r="ODZ23"/>
      <c r="OEA23"/>
      <c r="OEB23"/>
      <c r="OEC23"/>
      <c r="OED23"/>
      <c r="OEE23"/>
      <c r="OEF23"/>
      <c r="OEG23"/>
      <c r="OEH23"/>
      <c r="OEI23"/>
      <c r="OEJ23"/>
      <c r="OEK23"/>
      <c r="OEL23"/>
      <c r="OEM23"/>
      <c r="OEN23"/>
      <c r="OEO23"/>
      <c r="OEP23"/>
      <c r="OEQ23"/>
      <c r="OER23"/>
      <c r="OES23"/>
      <c r="OET23"/>
      <c r="OEU23"/>
      <c r="OEV23"/>
      <c r="OEW23"/>
      <c r="OEX23"/>
      <c r="OEY23"/>
      <c r="OEZ23"/>
      <c r="OFA23"/>
      <c r="OFB23"/>
      <c r="OFC23"/>
      <c r="OFD23"/>
      <c r="OFE23"/>
      <c r="OFF23"/>
      <c r="OFG23"/>
      <c r="OFH23"/>
      <c r="OFI23"/>
      <c r="OFJ23"/>
      <c r="OFK23"/>
      <c r="OFL23"/>
      <c r="OFM23"/>
      <c r="OFN23"/>
      <c r="OFO23"/>
      <c r="OFP23"/>
      <c r="OFQ23"/>
      <c r="OFR23"/>
      <c r="OFS23"/>
      <c r="OFT23"/>
      <c r="OFU23"/>
      <c r="OFV23"/>
      <c r="OFW23"/>
      <c r="OFX23"/>
      <c r="OFY23"/>
      <c r="OFZ23"/>
      <c r="OGA23"/>
      <c r="OGB23"/>
      <c r="OGC23"/>
      <c r="OGD23"/>
      <c r="OGE23"/>
      <c r="OGF23"/>
      <c r="OGG23"/>
      <c r="OGH23"/>
      <c r="OGI23"/>
      <c r="OGJ23"/>
      <c r="OGK23"/>
      <c r="OGL23"/>
      <c r="OGM23"/>
      <c r="OGN23"/>
      <c r="OGO23"/>
      <c r="OGP23"/>
      <c r="OGQ23"/>
      <c r="OGR23"/>
      <c r="OGS23"/>
      <c r="OGT23"/>
      <c r="OGU23"/>
      <c r="OGV23"/>
      <c r="OGW23"/>
      <c r="OGX23"/>
      <c r="OGY23"/>
      <c r="OGZ23"/>
      <c r="OHA23"/>
      <c r="OHB23"/>
      <c r="OHC23"/>
      <c r="OHD23"/>
      <c r="OHE23"/>
      <c r="OHF23"/>
      <c r="OHG23"/>
      <c r="OHH23"/>
      <c r="OHI23"/>
      <c r="OHJ23"/>
      <c r="OHK23"/>
      <c r="OHL23"/>
      <c r="OHM23"/>
      <c r="OHN23"/>
      <c r="OHO23"/>
      <c r="OHP23"/>
      <c r="OHQ23"/>
      <c r="OHR23"/>
      <c r="OHS23"/>
      <c r="OHT23"/>
      <c r="OHU23"/>
      <c r="OHV23"/>
      <c r="OHW23"/>
      <c r="OHX23"/>
      <c r="OHY23"/>
      <c r="OHZ23"/>
      <c r="OIA23"/>
      <c r="OIB23"/>
      <c r="OIC23"/>
      <c r="OID23"/>
      <c r="OIE23"/>
      <c r="OIF23"/>
      <c r="OIG23"/>
      <c r="OIH23"/>
      <c r="OII23"/>
      <c r="OIJ23"/>
      <c r="OIK23"/>
      <c r="OIL23"/>
      <c r="OIM23"/>
      <c r="OIN23"/>
      <c r="OIO23"/>
      <c r="OIP23"/>
      <c r="OIQ23"/>
      <c r="OIR23"/>
      <c r="OIS23"/>
      <c r="OIT23"/>
      <c r="OIU23"/>
      <c r="OIV23"/>
      <c r="OIW23"/>
      <c r="OIX23"/>
      <c r="OIY23"/>
      <c r="OIZ23"/>
      <c r="OJA23"/>
      <c r="OJB23"/>
      <c r="OJC23"/>
      <c r="OJD23"/>
      <c r="OJE23"/>
      <c r="OJF23"/>
      <c r="OJG23"/>
      <c r="OJH23"/>
      <c r="OJI23"/>
      <c r="OJJ23"/>
      <c r="OJK23"/>
      <c r="OJL23"/>
      <c r="OJM23"/>
      <c r="OJN23"/>
      <c r="OJO23"/>
      <c r="OJP23"/>
      <c r="OJQ23"/>
      <c r="OJR23"/>
      <c r="OJS23"/>
      <c r="OJT23"/>
      <c r="OJU23"/>
      <c r="OJV23"/>
      <c r="OJW23"/>
      <c r="OJX23"/>
      <c r="OJY23"/>
      <c r="OJZ23"/>
      <c r="OKA23"/>
      <c r="OKB23"/>
      <c r="OKC23"/>
      <c r="OKD23"/>
      <c r="OKE23"/>
      <c r="OKF23"/>
      <c r="OKG23"/>
      <c r="OKH23"/>
      <c r="OKI23"/>
      <c r="OKJ23"/>
      <c r="OKK23"/>
      <c r="OKL23"/>
      <c r="OKM23"/>
      <c r="OKN23"/>
      <c r="OKO23"/>
      <c r="OKP23"/>
      <c r="OKQ23"/>
      <c r="OKR23"/>
      <c r="OKS23"/>
      <c r="OKT23"/>
      <c r="OKU23"/>
      <c r="OKV23"/>
      <c r="OKW23"/>
      <c r="OKX23"/>
      <c r="OKY23"/>
      <c r="OKZ23"/>
      <c r="OLA23"/>
      <c r="OLB23"/>
      <c r="OLC23"/>
      <c r="OLD23"/>
      <c r="OLE23"/>
      <c r="OLF23"/>
      <c r="OLG23"/>
      <c r="OLH23"/>
      <c r="OLI23"/>
      <c r="OLJ23"/>
      <c r="OLK23"/>
      <c r="OLL23"/>
      <c r="OLM23"/>
      <c r="OLN23"/>
      <c r="OLO23"/>
      <c r="OLP23"/>
      <c r="OLQ23"/>
      <c r="OLR23"/>
      <c r="OLS23"/>
      <c r="OLT23"/>
      <c r="OLU23"/>
      <c r="OLV23"/>
      <c r="OLW23"/>
      <c r="OLX23"/>
      <c r="OLY23"/>
      <c r="OLZ23"/>
      <c r="OMA23"/>
      <c r="OMB23"/>
      <c r="OMC23"/>
      <c r="OMD23"/>
      <c r="OME23"/>
      <c r="OMF23"/>
      <c r="OMG23"/>
      <c r="OMH23"/>
      <c r="OMI23"/>
      <c r="OMJ23"/>
      <c r="OMK23"/>
      <c r="OML23"/>
      <c r="OMM23"/>
      <c r="OMN23"/>
      <c r="OMO23"/>
      <c r="OMP23"/>
      <c r="OMQ23"/>
      <c r="OMR23"/>
      <c r="OMS23"/>
      <c r="OMT23"/>
      <c r="OMU23"/>
      <c r="OMV23"/>
      <c r="OMW23"/>
      <c r="OMX23"/>
      <c r="OMY23"/>
      <c r="OMZ23"/>
      <c r="ONA23"/>
      <c r="ONB23"/>
      <c r="ONC23"/>
      <c r="OND23"/>
      <c r="ONE23"/>
      <c r="ONF23"/>
      <c r="ONG23"/>
      <c r="ONH23"/>
      <c r="ONI23"/>
      <c r="ONJ23"/>
      <c r="ONK23"/>
      <c r="ONL23"/>
      <c r="ONM23"/>
      <c r="ONN23"/>
      <c r="ONO23"/>
      <c r="ONP23"/>
      <c r="ONQ23"/>
      <c r="ONR23"/>
      <c r="ONS23"/>
      <c r="ONT23"/>
      <c r="ONU23"/>
      <c r="ONV23"/>
      <c r="ONW23"/>
      <c r="ONX23"/>
      <c r="ONY23"/>
      <c r="ONZ23"/>
      <c r="OOA23"/>
      <c r="OOB23"/>
      <c r="OOC23"/>
      <c r="OOD23"/>
      <c r="OOE23"/>
      <c r="OOF23"/>
      <c r="OOG23"/>
      <c r="OOH23"/>
      <c r="OOI23"/>
      <c r="OOJ23"/>
      <c r="OOK23"/>
      <c r="OOL23"/>
      <c r="OOM23"/>
      <c r="OON23"/>
      <c r="OOO23"/>
      <c r="OOP23"/>
      <c r="OOQ23"/>
      <c r="OOR23"/>
      <c r="OOS23"/>
      <c r="OOT23"/>
      <c r="OOU23"/>
      <c r="OOV23"/>
      <c r="OOW23"/>
      <c r="OOX23"/>
      <c r="OOY23"/>
      <c r="OOZ23"/>
      <c r="OPA23"/>
      <c r="OPB23"/>
      <c r="OPC23"/>
      <c r="OPD23"/>
      <c r="OPE23"/>
      <c r="OPF23"/>
      <c r="OPG23"/>
      <c r="OPH23"/>
      <c r="OPI23"/>
      <c r="OPJ23"/>
      <c r="OPK23"/>
      <c r="OPL23"/>
      <c r="OPM23"/>
      <c r="OPN23"/>
      <c r="OPO23"/>
      <c r="OPP23"/>
      <c r="OPQ23"/>
      <c r="OPR23"/>
      <c r="OPS23"/>
      <c r="OPT23"/>
      <c r="OPU23"/>
      <c r="OPV23"/>
      <c r="OPW23"/>
      <c r="OPX23"/>
      <c r="OPY23"/>
      <c r="OPZ23"/>
      <c r="OQA23"/>
      <c r="OQB23"/>
      <c r="OQC23"/>
      <c r="OQD23"/>
      <c r="OQE23"/>
      <c r="OQF23"/>
      <c r="OQG23"/>
      <c r="OQH23"/>
      <c r="OQI23"/>
      <c r="OQJ23"/>
      <c r="OQK23"/>
      <c r="OQL23"/>
      <c r="OQM23"/>
      <c r="OQN23"/>
      <c r="OQO23"/>
      <c r="OQP23"/>
      <c r="OQQ23"/>
      <c r="OQR23"/>
      <c r="OQS23"/>
      <c r="OQT23"/>
      <c r="OQU23"/>
      <c r="OQV23"/>
      <c r="OQW23"/>
      <c r="OQX23"/>
      <c r="OQY23"/>
      <c r="OQZ23"/>
      <c r="ORA23"/>
      <c r="ORB23"/>
      <c r="ORC23"/>
      <c r="ORD23"/>
      <c r="ORE23"/>
      <c r="ORF23"/>
      <c r="ORG23"/>
      <c r="ORH23"/>
      <c r="ORI23"/>
      <c r="ORJ23"/>
      <c r="ORK23"/>
      <c r="ORL23"/>
      <c r="ORM23"/>
      <c r="ORN23"/>
      <c r="ORO23"/>
      <c r="ORP23"/>
      <c r="ORQ23"/>
      <c r="ORR23"/>
      <c r="ORS23"/>
      <c r="ORT23"/>
      <c r="ORU23"/>
      <c r="ORV23"/>
      <c r="ORW23"/>
      <c r="ORX23"/>
      <c r="ORY23"/>
      <c r="ORZ23"/>
      <c r="OSA23"/>
      <c r="OSB23"/>
      <c r="OSC23"/>
      <c r="OSD23"/>
      <c r="OSE23"/>
      <c r="OSF23"/>
      <c r="OSG23"/>
      <c r="OSH23"/>
      <c r="OSI23"/>
      <c r="OSJ23"/>
      <c r="OSK23"/>
      <c r="OSL23"/>
      <c r="OSM23"/>
      <c r="OSN23"/>
      <c r="OSO23"/>
      <c r="OSP23"/>
      <c r="OSQ23"/>
      <c r="OSR23"/>
      <c r="OSS23"/>
      <c r="OST23"/>
      <c r="OSU23"/>
      <c r="OSV23"/>
      <c r="OSW23"/>
      <c r="OSX23"/>
      <c r="OSY23"/>
      <c r="OSZ23"/>
      <c r="OTA23"/>
      <c r="OTB23"/>
      <c r="OTC23"/>
      <c r="OTD23"/>
      <c r="OTE23"/>
      <c r="OTF23"/>
      <c r="OTG23"/>
      <c r="OTH23"/>
      <c r="OTI23"/>
      <c r="OTJ23"/>
      <c r="OTK23"/>
      <c r="OTL23"/>
      <c r="OTM23"/>
      <c r="OTN23"/>
      <c r="OTO23"/>
      <c r="OTP23"/>
      <c r="OTQ23"/>
      <c r="OTR23"/>
      <c r="OTS23"/>
      <c r="OTT23"/>
      <c r="OTU23"/>
      <c r="OTV23"/>
      <c r="OTW23"/>
      <c r="OTX23"/>
      <c r="OTY23"/>
      <c r="OTZ23"/>
      <c r="OUA23"/>
      <c r="OUB23"/>
      <c r="OUC23"/>
      <c r="OUD23"/>
      <c r="OUE23"/>
      <c r="OUF23"/>
      <c r="OUG23"/>
      <c r="OUH23"/>
      <c r="OUI23"/>
      <c r="OUJ23"/>
      <c r="OUK23"/>
      <c r="OUL23"/>
      <c r="OUM23"/>
      <c r="OUN23"/>
      <c r="OUO23"/>
      <c r="OUP23"/>
      <c r="OUQ23"/>
      <c r="OUR23"/>
      <c r="OUS23"/>
      <c r="OUT23"/>
      <c r="OUU23"/>
      <c r="OUV23"/>
      <c r="OUW23"/>
      <c r="OUX23"/>
      <c r="OUY23"/>
      <c r="OUZ23"/>
      <c r="OVA23"/>
      <c r="OVB23"/>
      <c r="OVC23"/>
      <c r="OVD23"/>
      <c r="OVE23"/>
      <c r="OVF23"/>
      <c r="OVG23"/>
      <c r="OVH23"/>
      <c r="OVI23"/>
      <c r="OVJ23"/>
      <c r="OVK23"/>
      <c r="OVL23"/>
      <c r="OVM23"/>
      <c r="OVN23"/>
      <c r="OVO23"/>
      <c r="OVP23"/>
      <c r="OVQ23"/>
      <c r="OVR23"/>
      <c r="OVS23"/>
      <c r="OVT23"/>
      <c r="OVU23"/>
      <c r="OVV23"/>
      <c r="OVW23"/>
      <c r="OVX23"/>
      <c r="OVY23"/>
      <c r="OVZ23"/>
      <c r="OWA23"/>
      <c r="OWB23"/>
      <c r="OWC23"/>
      <c r="OWD23"/>
      <c r="OWE23"/>
      <c r="OWF23"/>
      <c r="OWG23"/>
      <c r="OWH23"/>
      <c r="OWI23"/>
      <c r="OWJ23"/>
      <c r="OWK23"/>
      <c r="OWL23"/>
      <c r="OWM23"/>
      <c r="OWN23"/>
      <c r="OWO23"/>
      <c r="OWP23"/>
      <c r="OWQ23"/>
      <c r="OWR23"/>
      <c r="OWS23"/>
      <c r="OWT23"/>
      <c r="OWU23"/>
      <c r="OWV23"/>
      <c r="OWW23"/>
      <c r="OWX23"/>
      <c r="OWY23"/>
      <c r="OWZ23"/>
      <c r="OXA23"/>
      <c r="OXB23"/>
      <c r="OXC23"/>
      <c r="OXD23"/>
      <c r="OXE23"/>
      <c r="OXF23"/>
      <c r="OXG23"/>
      <c r="OXH23"/>
      <c r="OXI23"/>
      <c r="OXJ23"/>
      <c r="OXK23"/>
      <c r="OXL23"/>
      <c r="OXM23"/>
      <c r="OXN23"/>
      <c r="OXO23"/>
      <c r="OXP23"/>
      <c r="OXQ23"/>
      <c r="OXR23"/>
      <c r="OXS23"/>
      <c r="OXT23"/>
      <c r="OXU23"/>
      <c r="OXV23"/>
      <c r="OXW23"/>
      <c r="OXX23"/>
      <c r="OXY23"/>
      <c r="OXZ23"/>
      <c r="OYA23"/>
      <c r="OYB23"/>
      <c r="OYC23"/>
      <c r="OYD23"/>
      <c r="OYE23"/>
      <c r="OYF23"/>
      <c r="OYG23"/>
      <c r="OYH23"/>
      <c r="OYI23"/>
      <c r="OYJ23"/>
      <c r="OYK23"/>
      <c r="OYL23"/>
      <c r="OYM23"/>
      <c r="OYN23"/>
      <c r="OYO23"/>
      <c r="OYP23"/>
      <c r="OYQ23"/>
      <c r="OYR23"/>
      <c r="OYS23"/>
      <c r="OYT23"/>
      <c r="OYU23"/>
      <c r="OYV23"/>
      <c r="OYW23"/>
      <c r="OYX23"/>
      <c r="OYY23"/>
      <c r="OYZ23"/>
      <c r="OZA23"/>
      <c r="OZB23"/>
      <c r="OZC23"/>
      <c r="OZD23"/>
      <c r="OZE23"/>
      <c r="OZF23"/>
      <c r="OZG23"/>
      <c r="OZH23"/>
      <c r="OZI23"/>
      <c r="OZJ23"/>
      <c r="OZK23"/>
      <c r="OZL23"/>
      <c r="OZM23"/>
      <c r="OZN23"/>
      <c r="OZO23"/>
      <c r="OZP23"/>
      <c r="OZQ23"/>
      <c r="OZR23"/>
      <c r="OZS23"/>
      <c r="OZT23"/>
      <c r="OZU23"/>
      <c r="OZV23"/>
      <c r="OZW23"/>
      <c r="OZX23"/>
      <c r="OZY23"/>
      <c r="OZZ23"/>
      <c r="PAA23"/>
      <c r="PAB23"/>
      <c r="PAC23"/>
      <c r="PAD23"/>
      <c r="PAE23"/>
      <c r="PAF23"/>
      <c r="PAG23"/>
      <c r="PAH23"/>
      <c r="PAI23"/>
      <c r="PAJ23"/>
      <c r="PAK23"/>
      <c r="PAL23"/>
      <c r="PAM23"/>
      <c r="PAN23"/>
      <c r="PAO23"/>
      <c r="PAP23"/>
      <c r="PAQ23"/>
      <c r="PAR23"/>
      <c r="PAS23"/>
      <c r="PAT23"/>
      <c r="PAU23"/>
      <c r="PAV23"/>
      <c r="PAW23"/>
      <c r="PAX23"/>
      <c r="PAY23"/>
      <c r="PAZ23"/>
      <c r="PBA23"/>
      <c r="PBB23"/>
      <c r="PBC23"/>
      <c r="PBD23"/>
      <c r="PBE23"/>
      <c r="PBF23"/>
      <c r="PBG23"/>
      <c r="PBH23"/>
      <c r="PBI23"/>
      <c r="PBJ23"/>
      <c r="PBK23"/>
      <c r="PBL23"/>
      <c r="PBM23"/>
      <c r="PBN23"/>
      <c r="PBO23"/>
      <c r="PBP23"/>
      <c r="PBQ23"/>
      <c r="PBR23"/>
      <c r="PBS23"/>
      <c r="PBT23"/>
      <c r="PBU23"/>
      <c r="PBV23"/>
      <c r="PBW23"/>
      <c r="PBX23"/>
      <c r="PBY23"/>
      <c r="PBZ23"/>
      <c r="PCA23"/>
      <c r="PCB23"/>
      <c r="PCC23"/>
      <c r="PCD23"/>
      <c r="PCE23"/>
      <c r="PCF23"/>
      <c r="PCG23"/>
      <c r="PCH23"/>
      <c r="PCI23"/>
      <c r="PCJ23"/>
      <c r="PCK23"/>
      <c r="PCL23"/>
      <c r="PCM23"/>
      <c r="PCN23"/>
      <c r="PCO23"/>
      <c r="PCP23"/>
      <c r="PCQ23"/>
      <c r="PCR23"/>
      <c r="PCS23"/>
      <c r="PCT23"/>
      <c r="PCU23"/>
      <c r="PCV23"/>
      <c r="PCW23"/>
      <c r="PCX23"/>
      <c r="PCY23"/>
      <c r="PCZ23"/>
      <c r="PDA23"/>
      <c r="PDB23"/>
      <c r="PDC23"/>
      <c r="PDD23"/>
      <c r="PDE23"/>
      <c r="PDF23"/>
      <c r="PDG23"/>
      <c r="PDH23"/>
      <c r="PDI23"/>
      <c r="PDJ23"/>
      <c r="PDK23"/>
      <c r="PDL23"/>
      <c r="PDM23"/>
      <c r="PDN23"/>
      <c r="PDO23"/>
      <c r="PDP23"/>
      <c r="PDQ23"/>
      <c r="PDR23"/>
      <c r="PDS23"/>
      <c r="PDT23"/>
      <c r="PDU23"/>
      <c r="PDV23"/>
      <c r="PDW23"/>
      <c r="PDX23"/>
      <c r="PDY23"/>
      <c r="PDZ23"/>
      <c r="PEA23"/>
      <c r="PEB23"/>
      <c r="PEC23"/>
      <c r="PED23"/>
      <c r="PEE23"/>
      <c r="PEF23"/>
      <c r="PEG23"/>
      <c r="PEH23"/>
      <c r="PEI23"/>
      <c r="PEJ23"/>
      <c r="PEK23"/>
      <c r="PEL23"/>
      <c r="PEM23"/>
      <c r="PEN23"/>
      <c r="PEO23"/>
      <c r="PEP23"/>
      <c r="PEQ23"/>
      <c r="PER23"/>
      <c r="PES23"/>
      <c r="PET23"/>
      <c r="PEU23"/>
      <c r="PEV23"/>
      <c r="PEW23"/>
      <c r="PEX23"/>
      <c r="PEY23"/>
      <c r="PEZ23"/>
      <c r="PFA23"/>
      <c r="PFB23"/>
      <c r="PFC23"/>
      <c r="PFD23"/>
      <c r="PFE23"/>
      <c r="PFF23"/>
      <c r="PFG23"/>
      <c r="PFH23"/>
      <c r="PFI23"/>
      <c r="PFJ23"/>
      <c r="PFK23"/>
      <c r="PFL23"/>
      <c r="PFM23"/>
      <c r="PFN23"/>
      <c r="PFO23"/>
      <c r="PFP23"/>
      <c r="PFQ23"/>
      <c r="PFR23"/>
      <c r="PFS23"/>
      <c r="PFT23"/>
      <c r="PFU23"/>
      <c r="PFV23"/>
      <c r="PFW23"/>
      <c r="PFX23"/>
      <c r="PFY23"/>
      <c r="PFZ23"/>
      <c r="PGA23"/>
      <c r="PGB23"/>
      <c r="PGC23"/>
      <c r="PGD23"/>
      <c r="PGE23"/>
      <c r="PGF23"/>
      <c r="PGG23"/>
      <c r="PGH23"/>
      <c r="PGI23"/>
      <c r="PGJ23"/>
      <c r="PGK23"/>
      <c r="PGL23"/>
      <c r="PGM23"/>
      <c r="PGN23"/>
      <c r="PGO23"/>
      <c r="PGP23"/>
      <c r="PGQ23"/>
      <c r="PGR23"/>
      <c r="PGS23"/>
      <c r="PGT23"/>
      <c r="PGU23"/>
      <c r="PGV23"/>
      <c r="PGW23"/>
      <c r="PGX23"/>
      <c r="PGY23"/>
      <c r="PGZ23"/>
      <c r="PHA23"/>
      <c r="PHB23"/>
      <c r="PHC23"/>
      <c r="PHD23"/>
      <c r="PHE23"/>
      <c r="PHF23"/>
      <c r="PHG23"/>
      <c r="PHH23"/>
      <c r="PHI23"/>
      <c r="PHJ23"/>
      <c r="PHK23"/>
      <c r="PHL23"/>
      <c r="PHM23"/>
      <c r="PHN23"/>
      <c r="PHO23"/>
      <c r="PHP23"/>
      <c r="PHQ23"/>
      <c r="PHR23"/>
      <c r="PHS23"/>
      <c r="PHT23"/>
      <c r="PHU23"/>
      <c r="PHV23"/>
      <c r="PHW23"/>
      <c r="PHX23"/>
      <c r="PHY23"/>
      <c r="PHZ23"/>
      <c r="PIA23"/>
      <c r="PIB23"/>
      <c r="PIC23"/>
      <c r="PID23"/>
      <c r="PIE23"/>
      <c r="PIF23"/>
      <c r="PIG23"/>
      <c r="PIH23"/>
      <c r="PII23"/>
      <c r="PIJ23"/>
      <c r="PIK23"/>
      <c r="PIL23"/>
      <c r="PIM23"/>
      <c r="PIN23"/>
      <c r="PIO23"/>
      <c r="PIP23"/>
      <c r="PIQ23"/>
      <c r="PIR23"/>
      <c r="PIS23"/>
      <c r="PIT23"/>
      <c r="PIU23"/>
      <c r="PIV23"/>
      <c r="PIW23"/>
      <c r="PIX23"/>
      <c r="PIY23"/>
      <c r="PIZ23"/>
      <c r="PJA23"/>
      <c r="PJB23"/>
      <c r="PJC23"/>
      <c r="PJD23"/>
      <c r="PJE23"/>
      <c r="PJF23"/>
      <c r="PJG23"/>
      <c r="PJH23"/>
      <c r="PJI23"/>
      <c r="PJJ23"/>
      <c r="PJK23"/>
      <c r="PJL23"/>
      <c r="PJM23"/>
      <c r="PJN23"/>
      <c r="PJO23"/>
      <c r="PJP23"/>
      <c r="PJQ23"/>
      <c r="PJR23"/>
      <c r="PJS23"/>
      <c r="PJT23"/>
      <c r="PJU23"/>
      <c r="PJV23"/>
      <c r="PJW23"/>
      <c r="PJX23"/>
      <c r="PJY23"/>
      <c r="PJZ23"/>
      <c r="PKA23"/>
      <c r="PKB23"/>
      <c r="PKC23"/>
      <c r="PKD23"/>
      <c r="PKE23"/>
      <c r="PKF23"/>
      <c r="PKG23"/>
      <c r="PKH23"/>
      <c r="PKI23"/>
      <c r="PKJ23"/>
      <c r="PKK23"/>
      <c r="PKL23"/>
      <c r="PKM23"/>
      <c r="PKN23"/>
      <c r="PKO23"/>
      <c r="PKP23"/>
      <c r="PKQ23"/>
      <c r="PKR23"/>
      <c r="PKS23"/>
      <c r="PKT23"/>
      <c r="PKU23"/>
      <c r="PKV23"/>
      <c r="PKW23"/>
      <c r="PKX23"/>
      <c r="PKY23"/>
      <c r="PKZ23"/>
      <c r="PLA23"/>
      <c r="PLB23"/>
      <c r="PLC23"/>
      <c r="PLD23"/>
      <c r="PLE23"/>
      <c r="PLF23"/>
      <c r="PLG23"/>
      <c r="PLH23"/>
      <c r="PLI23"/>
      <c r="PLJ23"/>
      <c r="PLK23"/>
      <c r="PLL23"/>
      <c r="PLM23"/>
      <c r="PLN23"/>
      <c r="PLO23"/>
      <c r="PLP23"/>
      <c r="PLQ23"/>
      <c r="PLR23"/>
      <c r="PLS23"/>
      <c r="PLT23"/>
      <c r="PLU23"/>
      <c r="PLV23"/>
      <c r="PLW23"/>
      <c r="PLX23"/>
      <c r="PLY23"/>
      <c r="PLZ23"/>
      <c r="PMA23"/>
      <c r="PMB23"/>
      <c r="PMC23"/>
      <c r="PMD23"/>
      <c r="PME23"/>
      <c r="PMF23"/>
      <c r="PMG23"/>
      <c r="PMH23"/>
      <c r="PMI23"/>
      <c r="PMJ23"/>
      <c r="PMK23"/>
      <c r="PML23"/>
      <c r="PMM23"/>
      <c r="PMN23"/>
      <c r="PMO23"/>
      <c r="PMP23"/>
      <c r="PMQ23"/>
      <c r="PMR23"/>
      <c r="PMS23"/>
      <c r="PMT23"/>
      <c r="PMU23"/>
      <c r="PMV23"/>
      <c r="PMW23"/>
      <c r="PMX23"/>
      <c r="PMY23"/>
      <c r="PMZ23"/>
      <c r="PNA23"/>
      <c r="PNB23"/>
      <c r="PNC23"/>
      <c r="PND23"/>
      <c r="PNE23"/>
      <c r="PNF23"/>
      <c r="PNG23"/>
      <c r="PNH23"/>
      <c r="PNI23"/>
      <c r="PNJ23"/>
      <c r="PNK23"/>
      <c r="PNL23"/>
      <c r="PNM23"/>
      <c r="PNN23"/>
      <c r="PNO23"/>
      <c r="PNP23"/>
      <c r="PNQ23"/>
      <c r="PNR23"/>
      <c r="PNS23"/>
      <c r="PNT23"/>
      <c r="PNU23"/>
      <c r="PNV23"/>
      <c r="PNW23"/>
      <c r="PNX23"/>
      <c r="PNY23"/>
      <c r="PNZ23"/>
      <c r="POA23"/>
      <c r="POB23"/>
      <c r="POC23"/>
      <c r="POD23"/>
      <c r="POE23"/>
      <c r="POF23"/>
      <c r="POG23"/>
      <c r="POH23"/>
      <c r="POI23"/>
      <c r="POJ23"/>
      <c r="POK23"/>
      <c r="POL23"/>
      <c r="POM23"/>
      <c r="PON23"/>
      <c r="POO23"/>
      <c r="POP23"/>
      <c r="POQ23"/>
      <c r="POR23"/>
      <c r="POS23"/>
      <c r="POT23"/>
      <c r="POU23"/>
      <c r="POV23"/>
      <c r="POW23"/>
      <c r="POX23"/>
      <c r="POY23"/>
      <c r="POZ23"/>
      <c r="PPA23"/>
      <c r="PPB23"/>
      <c r="PPC23"/>
      <c r="PPD23"/>
      <c r="PPE23"/>
      <c r="PPF23"/>
      <c r="PPG23"/>
      <c r="PPH23"/>
      <c r="PPI23"/>
      <c r="PPJ23"/>
      <c r="PPK23"/>
      <c r="PPL23"/>
      <c r="PPM23"/>
      <c r="PPN23"/>
      <c r="PPO23"/>
      <c r="PPP23"/>
      <c r="PPQ23"/>
      <c r="PPR23"/>
      <c r="PPS23"/>
      <c r="PPT23"/>
      <c r="PPU23"/>
      <c r="PPV23"/>
      <c r="PPW23"/>
      <c r="PPX23"/>
      <c r="PPY23"/>
      <c r="PPZ23"/>
      <c r="PQA23"/>
      <c r="PQB23"/>
      <c r="PQC23"/>
      <c r="PQD23"/>
      <c r="PQE23"/>
      <c r="PQF23"/>
      <c r="PQG23"/>
      <c r="PQH23"/>
      <c r="PQI23"/>
      <c r="PQJ23"/>
      <c r="PQK23"/>
      <c r="PQL23"/>
      <c r="PQM23"/>
      <c r="PQN23"/>
      <c r="PQO23"/>
      <c r="PQP23"/>
      <c r="PQQ23"/>
      <c r="PQR23"/>
      <c r="PQS23"/>
      <c r="PQT23"/>
      <c r="PQU23"/>
      <c r="PQV23"/>
      <c r="PQW23"/>
      <c r="PQX23"/>
      <c r="PQY23"/>
      <c r="PQZ23"/>
      <c r="PRA23"/>
      <c r="PRB23"/>
      <c r="PRC23"/>
      <c r="PRD23"/>
      <c r="PRE23"/>
      <c r="PRF23"/>
      <c r="PRG23"/>
      <c r="PRH23"/>
      <c r="PRI23"/>
      <c r="PRJ23"/>
      <c r="PRK23"/>
      <c r="PRL23"/>
      <c r="PRM23"/>
      <c r="PRN23"/>
      <c r="PRO23"/>
      <c r="PRP23"/>
      <c r="PRQ23"/>
      <c r="PRR23"/>
      <c r="PRS23"/>
      <c r="PRT23"/>
      <c r="PRU23"/>
      <c r="PRV23"/>
      <c r="PRW23"/>
      <c r="PRX23"/>
      <c r="PRY23"/>
      <c r="PRZ23"/>
      <c r="PSA23"/>
      <c r="PSB23"/>
      <c r="PSC23"/>
      <c r="PSD23"/>
      <c r="PSE23"/>
      <c r="PSF23"/>
      <c r="PSG23"/>
      <c r="PSH23"/>
      <c r="PSI23"/>
      <c r="PSJ23"/>
      <c r="PSK23"/>
      <c r="PSL23"/>
      <c r="PSM23"/>
      <c r="PSN23"/>
      <c r="PSO23"/>
      <c r="PSP23"/>
      <c r="PSQ23"/>
      <c r="PSR23"/>
      <c r="PSS23"/>
      <c r="PST23"/>
      <c r="PSU23"/>
      <c r="PSV23"/>
      <c r="PSW23"/>
      <c r="PSX23"/>
      <c r="PSY23"/>
      <c r="PSZ23"/>
      <c r="PTA23"/>
      <c r="PTB23"/>
      <c r="PTC23"/>
      <c r="PTD23"/>
      <c r="PTE23"/>
      <c r="PTF23"/>
      <c r="PTG23"/>
      <c r="PTH23"/>
      <c r="PTI23"/>
      <c r="PTJ23"/>
      <c r="PTK23"/>
      <c r="PTL23"/>
      <c r="PTM23"/>
      <c r="PTN23"/>
      <c r="PTO23"/>
      <c r="PTP23"/>
      <c r="PTQ23"/>
      <c r="PTR23"/>
      <c r="PTS23"/>
      <c r="PTT23"/>
      <c r="PTU23"/>
      <c r="PTV23"/>
      <c r="PTW23"/>
      <c r="PTX23"/>
      <c r="PTY23"/>
      <c r="PTZ23"/>
      <c r="PUA23"/>
      <c r="PUB23"/>
      <c r="PUC23"/>
      <c r="PUD23"/>
      <c r="PUE23"/>
      <c r="PUF23"/>
      <c r="PUG23"/>
      <c r="PUH23"/>
      <c r="PUI23"/>
      <c r="PUJ23"/>
      <c r="PUK23"/>
      <c r="PUL23"/>
      <c r="PUM23"/>
      <c r="PUN23"/>
      <c r="PUO23"/>
      <c r="PUP23"/>
      <c r="PUQ23"/>
      <c r="PUR23"/>
      <c r="PUS23"/>
      <c r="PUT23"/>
      <c r="PUU23"/>
      <c r="PUV23"/>
      <c r="PUW23"/>
      <c r="PUX23"/>
      <c r="PUY23"/>
      <c r="PUZ23"/>
      <c r="PVA23"/>
      <c r="PVB23"/>
      <c r="PVC23"/>
      <c r="PVD23"/>
      <c r="PVE23"/>
      <c r="PVF23"/>
      <c r="PVG23"/>
      <c r="PVH23"/>
      <c r="PVI23"/>
      <c r="PVJ23"/>
      <c r="PVK23"/>
      <c r="PVL23"/>
      <c r="PVM23"/>
      <c r="PVN23"/>
      <c r="PVO23"/>
      <c r="PVP23"/>
      <c r="PVQ23"/>
      <c r="PVR23"/>
      <c r="PVS23"/>
      <c r="PVT23"/>
      <c r="PVU23"/>
      <c r="PVV23"/>
      <c r="PVW23"/>
      <c r="PVX23"/>
      <c r="PVY23"/>
      <c r="PVZ23"/>
      <c r="PWA23"/>
      <c r="PWB23"/>
      <c r="PWC23"/>
      <c r="PWD23"/>
      <c r="PWE23"/>
      <c r="PWF23"/>
      <c r="PWG23"/>
      <c r="PWH23"/>
      <c r="PWI23"/>
      <c r="PWJ23"/>
      <c r="PWK23"/>
      <c r="PWL23"/>
      <c r="PWM23"/>
      <c r="PWN23"/>
      <c r="PWO23"/>
      <c r="PWP23"/>
      <c r="PWQ23"/>
      <c r="PWR23"/>
      <c r="PWS23"/>
      <c r="PWT23"/>
      <c r="PWU23"/>
      <c r="PWV23"/>
      <c r="PWW23"/>
      <c r="PWX23"/>
      <c r="PWY23"/>
      <c r="PWZ23"/>
      <c r="PXA23"/>
      <c r="PXB23"/>
      <c r="PXC23"/>
      <c r="PXD23"/>
      <c r="PXE23"/>
      <c r="PXF23"/>
      <c r="PXG23"/>
      <c r="PXH23"/>
      <c r="PXI23"/>
      <c r="PXJ23"/>
      <c r="PXK23"/>
      <c r="PXL23"/>
      <c r="PXM23"/>
      <c r="PXN23"/>
      <c r="PXO23"/>
      <c r="PXP23"/>
      <c r="PXQ23"/>
      <c r="PXR23"/>
      <c r="PXS23"/>
      <c r="PXT23"/>
      <c r="PXU23"/>
      <c r="PXV23"/>
      <c r="PXW23"/>
      <c r="PXX23"/>
      <c r="PXY23"/>
      <c r="PXZ23"/>
      <c r="PYA23"/>
      <c r="PYB23"/>
      <c r="PYC23"/>
      <c r="PYD23"/>
      <c r="PYE23"/>
      <c r="PYF23"/>
      <c r="PYG23"/>
      <c r="PYH23"/>
      <c r="PYI23"/>
      <c r="PYJ23"/>
      <c r="PYK23"/>
      <c r="PYL23"/>
      <c r="PYM23"/>
      <c r="PYN23"/>
      <c r="PYO23"/>
      <c r="PYP23"/>
      <c r="PYQ23"/>
      <c r="PYR23"/>
      <c r="PYS23"/>
      <c r="PYT23"/>
      <c r="PYU23"/>
      <c r="PYV23"/>
      <c r="PYW23"/>
      <c r="PYX23"/>
      <c r="PYY23"/>
      <c r="PYZ23"/>
      <c r="PZA23"/>
      <c r="PZB23"/>
      <c r="PZC23"/>
      <c r="PZD23"/>
      <c r="PZE23"/>
      <c r="PZF23"/>
      <c r="PZG23"/>
      <c r="PZH23"/>
      <c r="PZI23"/>
      <c r="PZJ23"/>
      <c r="PZK23"/>
      <c r="PZL23"/>
      <c r="PZM23"/>
      <c r="PZN23"/>
      <c r="PZO23"/>
      <c r="PZP23"/>
      <c r="PZQ23"/>
      <c r="PZR23"/>
      <c r="PZS23"/>
      <c r="PZT23"/>
      <c r="PZU23"/>
      <c r="PZV23"/>
      <c r="PZW23"/>
      <c r="PZX23"/>
      <c r="PZY23"/>
      <c r="PZZ23"/>
      <c r="QAA23"/>
      <c r="QAB23"/>
      <c r="QAC23"/>
      <c r="QAD23"/>
      <c r="QAE23"/>
      <c r="QAF23"/>
      <c r="QAG23"/>
      <c r="QAH23"/>
      <c r="QAI23"/>
      <c r="QAJ23"/>
      <c r="QAK23"/>
      <c r="QAL23"/>
      <c r="QAM23"/>
      <c r="QAN23"/>
      <c r="QAO23"/>
      <c r="QAP23"/>
      <c r="QAQ23"/>
      <c r="QAR23"/>
      <c r="QAS23"/>
      <c r="QAT23"/>
      <c r="QAU23"/>
      <c r="QAV23"/>
      <c r="QAW23"/>
      <c r="QAX23"/>
      <c r="QAY23"/>
      <c r="QAZ23"/>
      <c r="QBA23"/>
      <c r="QBB23"/>
      <c r="QBC23"/>
      <c r="QBD23"/>
      <c r="QBE23"/>
      <c r="QBF23"/>
      <c r="QBG23"/>
      <c r="QBH23"/>
      <c r="QBI23"/>
      <c r="QBJ23"/>
      <c r="QBK23"/>
      <c r="QBL23"/>
      <c r="QBM23"/>
      <c r="QBN23"/>
      <c r="QBO23"/>
      <c r="QBP23"/>
      <c r="QBQ23"/>
      <c r="QBR23"/>
      <c r="QBS23"/>
      <c r="QBT23"/>
      <c r="QBU23"/>
      <c r="QBV23"/>
      <c r="QBW23"/>
      <c r="QBX23"/>
      <c r="QBY23"/>
      <c r="QBZ23"/>
      <c r="QCA23"/>
      <c r="QCB23"/>
      <c r="QCC23"/>
      <c r="QCD23"/>
      <c r="QCE23"/>
      <c r="QCF23"/>
      <c r="QCG23"/>
      <c r="QCH23"/>
      <c r="QCI23"/>
      <c r="QCJ23"/>
      <c r="QCK23"/>
      <c r="QCL23"/>
      <c r="QCM23"/>
      <c r="QCN23"/>
      <c r="QCO23"/>
      <c r="QCP23"/>
      <c r="QCQ23"/>
      <c r="QCR23"/>
      <c r="QCS23"/>
      <c r="QCT23"/>
      <c r="QCU23"/>
      <c r="QCV23"/>
      <c r="QCW23"/>
      <c r="QCX23"/>
      <c r="QCY23"/>
      <c r="QCZ23"/>
      <c r="QDA23"/>
      <c r="QDB23"/>
      <c r="QDC23"/>
      <c r="QDD23"/>
      <c r="QDE23"/>
      <c r="QDF23"/>
      <c r="QDG23"/>
      <c r="QDH23"/>
      <c r="QDI23"/>
      <c r="QDJ23"/>
      <c r="QDK23"/>
      <c r="QDL23"/>
      <c r="QDM23"/>
      <c r="QDN23"/>
      <c r="QDO23"/>
      <c r="QDP23"/>
      <c r="QDQ23"/>
      <c r="QDR23"/>
      <c r="QDS23"/>
      <c r="QDT23"/>
      <c r="QDU23"/>
      <c r="QDV23"/>
      <c r="QDW23"/>
      <c r="QDX23"/>
      <c r="QDY23"/>
      <c r="QDZ23"/>
      <c r="QEA23"/>
      <c r="QEB23"/>
      <c r="QEC23"/>
      <c r="QED23"/>
      <c r="QEE23"/>
      <c r="QEF23"/>
      <c r="QEG23"/>
      <c r="QEH23"/>
      <c r="QEI23"/>
      <c r="QEJ23"/>
      <c r="QEK23"/>
      <c r="QEL23"/>
      <c r="QEM23"/>
      <c r="QEN23"/>
      <c r="QEO23"/>
      <c r="QEP23"/>
      <c r="QEQ23"/>
      <c r="QER23"/>
      <c r="QES23"/>
      <c r="QET23"/>
      <c r="QEU23"/>
      <c r="QEV23"/>
      <c r="QEW23"/>
      <c r="QEX23"/>
      <c r="QEY23"/>
      <c r="QEZ23"/>
      <c r="QFA23"/>
      <c r="QFB23"/>
      <c r="QFC23"/>
      <c r="QFD23"/>
      <c r="QFE23"/>
      <c r="QFF23"/>
      <c r="QFG23"/>
      <c r="QFH23"/>
      <c r="QFI23"/>
      <c r="QFJ23"/>
      <c r="QFK23"/>
      <c r="QFL23"/>
      <c r="QFM23"/>
      <c r="QFN23"/>
      <c r="QFO23"/>
      <c r="QFP23"/>
      <c r="QFQ23"/>
      <c r="QFR23"/>
      <c r="QFS23"/>
      <c r="QFT23"/>
      <c r="QFU23"/>
      <c r="QFV23"/>
      <c r="QFW23"/>
      <c r="QFX23"/>
      <c r="QFY23"/>
      <c r="QFZ23"/>
      <c r="QGA23"/>
      <c r="QGB23"/>
      <c r="QGC23"/>
      <c r="QGD23"/>
      <c r="QGE23"/>
      <c r="QGF23"/>
      <c r="QGG23"/>
      <c r="QGH23"/>
      <c r="QGI23"/>
      <c r="QGJ23"/>
      <c r="QGK23"/>
      <c r="QGL23"/>
      <c r="QGM23"/>
      <c r="QGN23"/>
      <c r="QGO23"/>
      <c r="QGP23"/>
      <c r="QGQ23"/>
      <c r="QGR23"/>
      <c r="QGS23"/>
      <c r="QGT23"/>
      <c r="QGU23"/>
      <c r="QGV23"/>
      <c r="QGW23"/>
      <c r="QGX23"/>
      <c r="QGY23"/>
      <c r="QGZ23"/>
      <c r="QHA23"/>
      <c r="QHB23"/>
      <c r="QHC23"/>
      <c r="QHD23"/>
      <c r="QHE23"/>
      <c r="QHF23"/>
      <c r="QHG23"/>
      <c r="QHH23"/>
      <c r="QHI23"/>
      <c r="QHJ23"/>
      <c r="QHK23"/>
      <c r="QHL23"/>
      <c r="QHM23"/>
      <c r="QHN23"/>
      <c r="QHO23"/>
      <c r="QHP23"/>
      <c r="QHQ23"/>
      <c r="QHR23"/>
      <c r="QHS23"/>
      <c r="QHT23"/>
      <c r="QHU23"/>
      <c r="QHV23"/>
      <c r="QHW23"/>
      <c r="QHX23"/>
      <c r="QHY23"/>
      <c r="QHZ23"/>
      <c r="QIA23"/>
      <c r="QIB23"/>
      <c r="QIC23"/>
      <c r="QID23"/>
      <c r="QIE23"/>
      <c r="QIF23"/>
      <c r="QIG23"/>
      <c r="QIH23"/>
      <c r="QII23"/>
      <c r="QIJ23"/>
      <c r="QIK23"/>
      <c r="QIL23"/>
      <c r="QIM23"/>
      <c r="QIN23"/>
      <c r="QIO23"/>
      <c r="QIP23"/>
      <c r="QIQ23"/>
      <c r="QIR23"/>
      <c r="QIS23"/>
      <c r="QIT23"/>
      <c r="QIU23"/>
      <c r="QIV23"/>
      <c r="QIW23"/>
      <c r="QIX23"/>
      <c r="QIY23"/>
      <c r="QIZ23"/>
      <c r="QJA23"/>
      <c r="QJB23"/>
      <c r="QJC23"/>
      <c r="QJD23"/>
      <c r="QJE23"/>
      <c r="QJF23"/>
      <c r="QJG23"/>
      <c r="QJH23"/>
      <c r="QJI23"/>
      <c r="QJJ23"/>
      <c r="QJK23"/>
      <c r="QJL23"/>
      <c r="QJM23"/>
      <c r="QJN23"/>
      <c r="QJO23"/>
      <c r="QJP23"/>
      <c r="QJQ23"/>
      <c r="QJR23"/>
      <c r="QJS23"/>
      <c r="QJT23"/>
      <c r="QJU23"/>
      <c r="QJV23"/>
      <c r="QJW23"/>
      <c r="QJX23"/>
      <c r="QJY23"/>
      <c r="QJZ23"/>
      <c r="QKA23"/>
      <c r="QKB23"/>
      <c r="QKC23"/>
      <c r="QKD23"/>
      <c r="QKE23"/>
      <c r="QKF23"/>
      <c r="QKG23"/>
      <c r="QKH23"/>
      <c r="QKI23"/>
      <c r="QKJ23"/>
      <c r="QKK23"/>
      <c r="QKL23"/>
      <c r="QKM23"/>
      <c r="QKN23"/>
      <c r="QKO23"/>
      <c r="QKP23"/>
      <c r="QKQ23"/>
      <c r="QKR23"/>
      <c r="QKS23"/>
      <c r="QKT23"/>
      <c r="QKU23"/>
      <c r="QKV23"/>
      <c r="QKW23"/>
      <c r="QKX23"/>
      <c r="QKY23"/>
      <c r="QKZ23"/>
      <c r="QLA23"/>
      <c r="QLB23"/>
      <c r="QLC23"/>
      <c r="QLD23"/>
      <c r="QLE23"/>
      <c r="QLF23"/>
      <c r="QLG23"/>
      <c r="QLH23"/>
      <c r="QLI23"/>
      <c r="QLJ23"/>
      <c r="QLK23"/>
      <c r="QLL23"/>
      <c r="QLM23"/>
      <c r="QLN23"/>
      <c r="QLO23"/>
      <c r="QLP23"/>
      <c r="QLQ23"/>
      <c r="QLR23"/>
      <c r="QLS23"/>
      <c r="QLT23"/>
      <c r="QLU23"/>
      <c r="QLV23"/>
      <c r="QLW23"/>
      <c r="QLX23"/>
      <c r="QLY23"/>
      <c r="QLZ23"/>
      <c r="QMA23"/>
      <c r="QMB23"/>
      <c r="QMC23"/>
      <c r="QMD23"/>
      <c r="QME23"/>
      <c r="QMF23"/>
      <c r="QMG23"/>
      <c r="QMH23"/>
      <c r="QMI23"/>
      <c r="QMJ23"/>
      <c r="QMK23"/>
      <c r="QML23"/>
      <c r="QMM23"/>
      <c r="QMN23"/>
      <c r="QMO23"/>
      <c r="QMP23"/>
      <c r="QMQ23"/>
      <c r="QMR23"/>
      <c r="QMS23"/>
      <c r="QMT23"/>
      <c r="QMU23"/>
      <c r="QMV23"/>
      <c r="QMW23"/>
      <c r="QMX23"/>
      <c r="QMY23"/>
      <c r="QMZ23"/>
      <c r="QNA23"/>
      <c r="QNB23"/>
      <c r="QNC23"/>
      <c r="QND23"/>
      <c r="QNE23"/>
      <c r="QNF23"/>
      <c r="QNG23"/>
      <c r="QNH23"/>
      <c r="QNI23"/>
      <c r="QNJ23"/>
      <c r="QNK23"/>
      <c r="QNL23"/>
      <c r="QNM23"/>
      <c r="QNN23"/>
      <c r="QNO23"/>
      <c r="QNP23"/>
      <c r="QNQ23"/>
      <c r="QNR23"/>
      <c r="QNS23"/>
      <c r="QNT23"/>
      <c r="QNU23"/>
      <c r="QNV23"/>
      <c r="QNW23"/>
      <c r="QNX23"/>
      <c r="QNY23"/>
      <c r="QNZ23"/>
      <c r="QOA23"/>
      <c r="QOB23"/>
      <c r="QOC23"/>
      <c r="QOD23"/>
      <c r="QOE23"/>
      <c r="QOF23"/>
      <c r="QOG23"/>
      <c r="QOH23"/>
      <c r="QOI23"/>
      <c r="QOJ23"/>
      <c r="QOK23"/>
      <c r="QOL23"/>
      <c r="QOM23"/>
      <c r="QON23"/>
      <c r="QOO23"/>
      <c r="QOP23"/>
      <c r="QOQ23"/>
      <c r="QOR23"/>
      <c r="QOS23"/>
      <c r="QOT23"/>
      <c r="QOU23"/>
      <c r="QOV23"/>
      <c r="QOW23"/>
      <c r="QOX23"/>
      <c r="QOY23"/>
      <c r="QOZ23"/>
      <c r="QPA23"/>
      <c r="QPB23"/>
      <c r="QPC23"/>
      <c r="QPD23"/>
      <c r="QPE23"/>
      <c r="QPF23"/>
      <c r="QPG23"/>
      <c r="QPH23"/>
      <c r="QPI23"/>
      <c r="QPJ23"/>
      <c r="QPK23"/>
      <c r="QPL23"/>
      <c r="QPM23"/>
      <c r="QPN23"/>
      <c r="QPO23"/>
      <c r="QPP23"/>
      <c r="QPQ23"/>
      <c r="QPR23"/>
      <c r="QPS23"/>
      <c r="QPT23"/>
      <c r="QPU23"/>
      <c r="QPV23"/>
      <c r="QPW23"/>
      <c r="QPX23"/>
      <c r="QPY23"/>
      <c r="QPZ23"/>
      <c r="QQA23"/>
      <c r="QQB23"/>
      <c r="QQC23"/>
      <c r="QQD23"/>
      <c r="QQE23"/>
      <c r="QQF23"/>
      <c r="QQG23"/>
      <c r="QQH23"/>
      <c r="QQI23"/>
      <c r="QQJ23"/>
      <c r="QQK23"/>
      <c r="QQL23"/>
      <c r="QQM23"/>
      <c r="QQN23"/>
      <c r="QQO23"/>
      <c r="QQP23"/>
      <c r="QQQ23"/>
      <c r="QQR23"/>
      <c r="QQS23"/>
      <c r="QQT23"/>
      <c r="QQU23"/>
      <c r="QQV23"/>
      <c r="QQW23"/>
      <c r="QQX23"/>
      <c r="QQY23"/>
      <c r="QQZ23"/>
      <c r="QRA23"/>
      <c r="QRB23"/>
      <c r="QRC23"/>
      <c r="QRD23"/>
      <c r="QRE23"/>
      <c r="QRF23"/>
      <c r="QRG23"/>
      <c r="QRH23"/>
      <c r="QRI23"/>
      <c r="QRJ23"/>
      <c r="QRK23"/>
      <c r="QRL23"/>
      <c r="QRM23"/>
      <c r="QRN23"/>
      <c r="QRO23"/>
      <c r="QRP23"/>
      <c r="QRQ23"/>
      <c r="QRR23"/>
      <c r="QRS23"/>
      <c r="QRT23"/>
      <c r="QRU23"/>
      <c r="QRV23"/>
      <c r="QRW23"/>
      <c r="QRX23"/>
      <c r="QRY23"/>
      <c r="QRZ23"/>
      <c r="QSA23"/>
      <c r="QSB23"/>
      <c r="QSC23"/>
      <c r="QSD23"/>
      <c r="QSE23"/>
      <c r="QSF23"/>
      <c r="QSG23"/>
      <c r="QSH23"/>
      <c r="QSI23"/>
      <c r="QSJ23"/>
      <c r="QSK23"/>
      <c r="QSL23"/>
      <c r="QSM23"/>
      <c r="QSN23"/>
      <c r="QSO23"/>
      <c r="QSP23"/>
      <c r="QSQ23"/>
      <c r="QSR23"/>
      <c r="QSS23"/>
      <c r="QST23"/>
      <c r="QSU23"/>
      <c r="QSV23"/>
      <c r="QSW23"/>
      <c r="QSX23"/>
      <c r="QSY23"/>
      <c r="QSZ23"/>
      <c r="QTA23"/>
      <c r="QTB23"/>
      <c r="QTC23"/>
      <c r="QTD23"/>
      <c r="QTE23"/>
      <c r="QTF23"/>
      <c r="QTG23"/>
      <c r="QTH23"/>
      <c r="QTI23"/>
      <c r="QTJ23"/>
      <c r="QTK23"/>
      <c r="QTL23"/>
      <c r="QTM23"/>
      <c r="QTN23"/>
      <c r="QTO23"/>
      <c r="QTP23"/>
      <c r="QTQ23"/>
      <c r="QTR23"/>
      <c r="QTS23"/>
      <c r="QTT23"/>
      <c r="QTU23"/>
      <c r="QTV23"/>
      <c r="QTW23"/>
      <c r="QTX23"/>
      <c r="QTY23"/>
      <c r="QTZ23"/>
      <c r="QUA23"/>
      <c r="QUB23"/>
      <c r="QUC23"/>
      <c r="QUD23"/>
      <c r="QUE23"/>
      <c r="QUF23"/>
      <c r="QUG23"/>
      <c r="QUH23"/>
      <c r="QUI23"/>
      <c r="QUJ23"/>
      <c r="QUK23"/>
      <c r="QUL23"/>
      <c r="QUM23"/>
      <c r="QUN23"/>
      <c r="QUO23"/>
      <c r="QUP23"/>
      <c r="QUQ23"/>
      <c r="QUR23"/>
      <c r="QUS23"/>
      <c r="QUT23"/>
      <c r="QUU23"/>
      <c r="QUV23"/>
      <c r="QUW23"/>
      <c r="QUX23"/>
      <c r="QUY23"/>
      <c r="QUZ23"/>
      <c r="QVA23"/>
      <c r="QVB23"/>
      <c r="QVC23"/>
      <c r="QVD23"/>
      <c r="QVE23"/>
      <c r="QVF23"/>
      <c r="QVG23"/>
      <c r="QVH23"/>
      <c r="QVI23"/>
      <c r="QVJ23"/>
      <c r="QVK23"/>
      <c r="QVL23"/>
      <c r="QVM23"/>
      <c r="QVN23"/>
      <c r="QVO23"/>
      <c r="QVP23"/>
      <c r="QVQ23"/>
      <c r="QVR23"/>
      <c r="QVS23"/>
      <c r="QVT23"/>
      <c r="QVU23"/>
      <c r="QVV23"/>
      <c r="QVW23"/>
      <c r="QVX23"/>
      <c r="QVY23"/>
      <c r="QVZ23"/>
      <c r="QWA23"/>
      <c r="QWB23"/>
      <c r="QWC23"/>
      <c r="QWD23"/>
      <c r="QWE23"/>
      <c r="QWF23"/>
      <c r="QWG23"/>
      <c r="QWH23"/>
      <c r="QWI23"/>
      <c r="QWJ23"/>
      <c r="QWK23"/>
      <c r="QWL23"/>
      <c r="QWM23"/>
      <c r="QWN23"/>
      <c r="QWO23"/>
      <c r="QWP23"/>
      <c r="QWQ23"/>
      <c r="QWR23"/>
      <c r="QWS23"/>
      <c r="QWT23"/>
      <c r="QWU23"/>
      <c r="QWV23"/>
      <c r="QWW23"/>
      <c r="QWX23"/>
      <c r="QWY23"/>
      <c r="QWZ23"/>
      <c r="QXA23"/>
      <c r="QXB23"/>
      <c r="QXC23"/>
      <c r="QXD23"/>
      <c r="QXE23"/>
      <c r="QXF23"/>
      <c r="QXG23"/>
      <c r="QXH23"/>
      <c r="QXI23"/>
      <c r="QXJ23"/>
      <c r="QXK23"/>
      <c r="QXL23"/>
      <c r="QXM23"/>
      <c r="QXN23"/>
      <c r="QXO23"/>
      <c r="QXP23"/>
      <c r="QXQ23"/>
      <c r="QXR23"/>
      <c r="QXS23"/>
      <c r="QXT23"/>
      <c r="QXU23"/>
      <c r="QXV23"/>
      <c r="QXW23"/>
      <c r="QXX23"/>
      <c r="QXY23"/>
      <c r="QXZ23"/>
      <c r="QYA23"/>
      <c r="QYB23"/>
      <c r="QYC23"/>
      <c r="QYD23"/>
      <c r="QYE23"/>
      <c r="QYF23"/>
      <c r="QYG23"/>
      <c r="QYH23"/>
      <c r="QYI23"/>
      <c r="QYJ23"/>
      <c r="QYK23"/>
      <c r="QYL23"/>
      <c r="QYM23"/>
      <c r="QYN23"/>
      <c r="QYO23"/>
      <c r="QYP23"/>
      <c r="QYQ23"/>
      <c r="QYR23"/>
      <c r="QYS23"/>
      <c r="QYT23"/>
      <c r="QYU23"/>
      <c r="QYV23"/>
      <c r="QYW23"/>
      <c r="QYX23"/>
      <c r="QYY23"/>
      <c r="QYZ23"/>
      <c r="QZA23"/>
      <c r="QZB23"/>
      <c r="QZC23"/>
      <c r="QZD23"/>
      <c r="QZE23"/>
      <c r="QZF23"/>
      <c r="QZG23"/>
      <c r="QZH23"/>
      <c r="QZI23"/>
      <c r="QZJ23"/>
      <c r="QZK23"/>
      <c r="QZL23"/>
      <c r="QZM23"/>
      <c r="QZN23"/>
      <c r="QZO23"/>
      <c r="QZP23"/>
      <c r="QZQ23"/>
      <c r="QZR23"/>
      <c r="QZS23"/>
      <c r="QZT23"/>
      <c r="QZU23"/>
      <c r="QZV23"/>
      <c r="QZW23"/>
      <c r="QZX23"/>
      <c r="QZY23"/>
      <c r="QZZ23"/>
      <c r="RAA23"/>
      <c r="RAB23"/>
      <c r="RAC23"/>
      <c r="RAD23"/>
      <c r="RAE23"/>
      <c r="RAF23"/>
      <c r="RAG23"/>
      <c r="RAH23"/>
      <c r="RAI23"/>
      <c r="RAJ23"/>
      <c r="RAK23"/>
      <c r="RAL23"/>
      <c r="RAM23"/>
      <c r="RAN23"/>
      <c r="RAO23"/>
      <c r="RAP23"/>
      <c r="RAQ23"/>
      <c r="RAR23"/>
      <c r="RAS23"/>
      <c r="RAT23"/>
      <c r="RAU23"/>
      <c r="RAV23"/>
      <c r="RAW23"/>
      <c r="RAX23"/>
      <c r="RAY23"/>
      <c r="RAZ23"/>
      <c r="RBA23"/>
      <c r="RBB23"/>
      <c r="RBC23"/>
      <c r="RBD23"/>
      <c r="RBE23"/>
      <c r="RBF23"/>
      <c r="RBG23"/>
      <c r="RBH23"/>
      <c r="RBI23"/>
      <c r="RBJ23"/>
      <c r="RBK23"/>
      <c r="RBL23"/>
      <c r="RBM23"/>
      <c r="RBN23"/>
      <c r="RBO23"/>
      <c r="RBP23"/>
      <c r="RBQ23"/>
      <c r="RBR23"/>
      <c r="RBS23"/>
      <c r="RBT23"/>
      <c r="RBU23"/>
      <c r="RBV23"/>
      <c r="RBW23"/>
      <c r="RBX23"/>
      <c r="RBY23"/>
      <c r="RBZ23"/>
      <c r="RCA23"/>
      <c r="RCB23"/>
      <c r="RCC23"/>
      <c r="RCD23"/>
      <c r="RCE23"/>
      <c r="RCF23"/>
      <c r="RCG23"/>
      <c r="RCH23"/>
      <c r="RCI23"/>
      <c r="RCJ23"/>
      <c r="RCK23"/>
      <c r="RCL23"/>
      <c r="RCM23"/>
      <c r="RCN23"/>
      <c r="RCO23"/>
      <c r="RCP23"/>
      <c r="RCQ23"/>
      <c r="RCR23"/>
      <c r="RCS23"/>
      <c r="RCT23"/>
      <c r="RCU23"/>
      <c r="RCV23"/>
      <c r="RCW23"/>
      <c r="RCX23"/>
      <c r="RCY23"/>
      <c r="RCZ23"/>
      <c r="RDA23"/>
      <c r="RDB23"/>
      <c r="RDC23"/>
      <c r="RDD23"/>
      <c r="RDE23"/>
      <c r="RDF23"/>
      <c r="RDG23"/>
      <c r="RDH23"/>
      <c r="RDI23"/>
      <c r="RDJ23"/>
      <c r="RDK23"/>
      <c r="RDL23"/>
      <c r="RDM23"/>
      <c r="RDN23"/>
      <c r="RDO23"/>
      <c r="RDP23"/>
      <c r="RDQ23"/>
      <c r="RDR23"/>
      <c r="RDS23"/>
      <c r="RDT23"/>
      <c r="RDU23"/>
      <c r="RDV23"/>
      <c r="RDW23"/>
      <c r="RDX23"/>
      <c r="RDY23"/>
      <c r="RDZ23"/>
      <c r="REA23"/>
      <c r="REB23"/>
      <c r="REC23"/>
      <c r="RED23"/>
      <c r="REE23"/>
      <c r="REF23"/>
      <c r="REG23"/>
      <c r="REH23"/>
      <c r="REI23"/>
      <c r="REJ23"/>
      <c r="REK23"/>
      <c r="REL23"/>
      <c r="REM23"/>
      <c r="REN23"/>
      <c r="REO23"/>
      <c r="REP23"/>
      <c r="REQ23"/>
      <c r="RER23"/>
      <c r="RES23"/>
      <c r="RET23"/>
      <c r="REU23"/>
      <c r="REV23"/>
      <c r="REW23"/>
      <c r="REX23"/>
      <c r="REY23"/>
      <c r="REZ23"/>
      <c r="RFA23"/>
      <c r="RFB23"/>
      <c r="RFC23"/>
      <c r="RFD23"/>
      <c r="RFE23"/>
      <c r="RFF23"/>
      <c r="RFG23"/>
      <c r="RFH23"/>
      <c r="RFI23"/>
      <c r="RFJ23"/>
      <c r="RFK23"/>
      <c r="RFL23"/>
      <c r="RFM23"/>
      <c r="RFN23"/>
      <c r="RFO23"/>
      <c r="RFP23"/>
      <c r="RFQ23"/>
      <c r="RFR23"/>
      <c r="RFS23"/>
      <c r="RFT23"/>
      <c r="RFU23"/>
      <c r="RFV23"/>
      <c r="RFW23"/>
      <c r="RFX23"/>
      <c r="RFY23"/>
      <c r="RFZ23"/>
      <c r="RGA23"/>
      <c r="RGB23"/>
      <c r="RGC23"/>
      <c r="RGD23"/>
      <c r="RGE23"/>
      <c r="RGF23"/>
      <c r="RGG23"/>
      <c r="RGH23"/>
      <c r="RGI23"/>
      <c r="RGJ23"/>
      <c r="RGK23"/>
      <c r="RGL23"/>
      <c r="RGM23"/>
      <c r="RGN23"/>
      <c r="RGO23"/>
      <c r="RGP23"/>
      <c r="RGQ23"/>
      <c r="RGR23"/>
      <c r="RGS23"/>
      <c r="RGT23"/>
      <c r="RGU23"/>
      <c r="RGV23"/>
      <c r="RGW23"/>
      <c r="RGX23"/>
      <c r="RGY23"/>
      <c r="RGZ23"/>
      <c r="RHA23"/>
      <c r="RHB23"/>
      <c r="RHC23"/>
      <c r="RHD23"/>
      <c r="RHE23"/>
      <c r="RHF23"/>
      <c r="RHG23"/>
      <c r="RHH23"/>
      <c r="RHI23"/>
      <c r="RHJ23"/>
      <c r="RHK23"/>
      <c r="RHL23"/>
      <c r="RHM23"/>
      <c r="RHN23"/>
      <c r="RHO23"/>
      <c r="RHP23"/>
      <c r="RHQ23"/>
      <c r="RHR23"/>
      <c r="RHS23"/>
      <c r="RHT23"/>
      <c r="RHU23"/>
      <c r="RHV23"/>
      <c r="RHW23"/>
      <c r="RHX23"/>
      <c r="RHY23"/>
      <c r="RHZ23"/>
      <c r="RIA23"/>
      <c r="RIB23"/>
      <c r="RIC23"/>
      <c r="RID23"/>
      <c r="RIE23"/>
      <c r="RIF23"/>
      <c r="RIG23"/>
      <c r="RIH23"/>
      <c r="RII23"/>
      <c r="RIJ23"/>
      <c r="RIK23"/>
      <c r="RIL23"/>
      <c r="RIM23"/>
      <c r="RIN23"/>
      <c r="RIO23"/>
      <c r="RIP23"/>
      <c r="RIQ23"/>
      <c r="RIR23"/>
      <c r="RIS23"/>
      <c r="RIT23"/>
      <c r="RIU23"/>
      <c r="RIV23"/>
      <c r="RIW23"/>
      <c r="RIX23"/>
      <c r="RIY23"/>
      <c r="RIZ23"/>
      <c r="RJA23"/>
      <c r="RJB23"/>
      <c r="RJC23"/>
      <c r="RJD23"/>
      <c r="RJE23"/>
      <c r="RJF23"/>
      <c r="RJG23"/>
      <c r="RJH23"/>
      <c r="RJI23"/>
      <c r="RJJ23"/>
      <c r="RJK23"/>
      <c r="RJL23"/>
      <c r="RJM23"/>
      <c r="RJN23"/>
      <c r="RJO23"/>
      <c r="RJP23"/>
      <c r="RJQ23"/>
      <c r="RJR23"/>
      <c r="RJS23"/>
      <c r="RJT23"/>
      <c r="RJU23"/>
      <c r="RJV23"/>
      <c r="RJW23"/>
      <c r="RJX23"/>
      <c r="RJY23"/>
      <c r="RJZ23"/>
      <c r="RKA23"/>
      <c r="RKB23"/>
      <c r="RKC23"/>
      <c r="RKD23"/>
      <c r="RKE23"/>
      <c r="RKF23"/>
      <c r="RKG23"/>
      <c r="RKH23"/>
      <c r="RKI23"/>
      <c r="RKJ23"/>
      <c r="RKK23"/>
      <c r="RKL23"/>
      <c r="RKM23"/>
      <c r="RKN23"/>
      <c r="RKO23"/>
      <c r="RKP23"/>
      <c r="RKQ23"/>
      <c r="RKR23"/>
      <c r="RKS23"/>
      <c r="RKT23"/>
      <c r="RKU23"/>
      <c r="RKV23"/>
      <c r="RKW23"/>
      <c r="RKX23"/>
      <c r="RKY23"/>
      <c r="RKZ23"/>
      <c r="RLA23"/>
      <c r="RLB23"/>
      <c r="RLC23"/>
      <c r="RLD23"/>
      <c r="RLE23"/>
      <c r="RLF23"/>
      <c r="RLG23"/>
      <c r="RLH23"/>
      <c r="RLI23"/>
      <c r="RLJ23"/>
      <c r="RLK23"/>
      <c r="RLL23"/>
      <c r="RLM23"/>
      <c r="RLN23"/>
      <c r="RLO23"/>
      <c r="RLP23"/>
      <c r="RLQ23"/>
      <c r="RLR23"/>
      <c r="RLS23"/>
      <c r="RLT23"/>
      <c r="RLU23"/>
      <c r="RLV23"/>
      <c r="RLW23"/>
      <c r="RLX23"/>
      <c r="RLY23"/>
      <c r="RLZ23"/>
      <c r="RMA23"/>
      <c r="RMB23"/>
      <c r="RMC23"/>
      <c r="RMD23"/>
      <c r="RME23"/>
      <c r="RMF23"/>
      <c r="RMG23"/>
      <c r="RMH23"/>
      <c r="RMI23"/>
      <c r="RMJ23"/>
      <c r="RMK23"/>
      <c r="RML23"/>
      <c r="RMM23"/>
      <c r="RMN23"/>
      <c r="RMO23"/>
      <c r="RMP23"/>
      <c r="RMQ23"/>
      <c r="RMR23"/>
      <c r="RMS23"/>
      <c r="RMT23"/>
      <c r="RMU23"/>
      <c r="RMV23"/>
      <c r="RMW23"/>
      <c r="RMX23"/>
      <c r="RMY23"/>
      <c r="RMZ23"/>
      <c r="RNA23"/>
      <c r="RNB23"/>
      <c r="RNC23"/>
      <c r="RND23"/>
      <c r="RNE23"/>
      <c r="RNF23"/>
      <c r="RNG23"/>
      <c r="RNH23"/>
      <c r="RNI23"/>
      <c r="RNJ23"/>
      <c r="RNK23"/>
      <c r="RNL23"/>
      <c r="RNM23"/>
      <c r="RNN23"/>
      <c r="RNO23"/>
      <c r="RNP23"/>
      <c r="RNQ23"/>
      <c r="RNR23"/>
      <c r="RNS23"/>
      <c r="RNT23"/>
      <c r="RNU23"/>
      <c r="RNV23"/>
      <c r="RNW23"/>
      <c r="RNX23"/>
      <c r="RNY23"/>
      <c r="RNZ23"/>
      <c r="ROA23"/>
      <c r="ROB23"/>
      <c r="ROC23"/>
      <c r="ROD23"/>
      <c r="ROE23"/>
      <c r="ROF23"/>
      <c r="ROG23"/>
      <c r="ROH23"/>
      <c r="ROI23"/>
      <c r="ROJ23"/>
      <c r="ROK23"/>
      <c r="ROL23"/>
      <c r="ROM23"/>
      <c r="RON23"/>
      <c r="ROO23"/>
      <c r="ROP23"/>
      <c r="ROQ23"/>
      <c r="ROR23"/>
      <c r="ROS23"/>
      <c r="ROT23"/>
      <c r="ROU23"/>
      <c r="ROV23"/>
      <c r="ROW23"/>
      <c r="ROX23"/>
      <c r="ROY23"/>
      <c r="ROZ23"/>
      <c r="RPA23"/>
      <c r="RPB23"/>
      <c r="RPC23"/>
      <c r="RPD23"/>
      <c r="RPE23"/>
      <c r="RPF23"/>
      <c r="RPG23"/>
      <c r="RPH23"/>
      <c r="RPI23"/>
      <c r="RPJ23"/>
      <c r="RPK23"/>
      <c r="RPL23"/>
      <c r="RPM23"/>
      <c r="RPN23"/>
      <c r="RPO23"/>
      <c r="RPP23"/>
      <c r="RPQ23"/>
      <c r="RPR23"/>
      <c r="RPS23"/>
      <c r="RPT23"/>
      <c r="RPU23"/>
      <c r="RPV23"/>
      <c r="RPW23"/>
      <c r="RPX23"/>
      <c r="RPY23"/>
      <c r="RPZ23"/>
      <c r="RQA23"/>
      <c r="RQB23"/>
      <c r="RQC23"/>
      <c r="RQD23"/>
      <c r="RQE23"/>
      <c r="RQF23"/>
      <c r="RQG23"/>
      <c r="RQH23"/>
      <c r="RQI23"/>
      <c r="RQJ23"/>
      <c r="RQK23"/>
      <c r="RQL23"/>
      <c r="RQM23"/>
      <c r="RQN23"/>
      <c r="RQO23"/>
      <c r="RQP23"/>
      <c r="RQQ23"/>
      <c r="RQR23"/>
      <c r="RQS23"/>
      <c r="RQT23"/>
      <c r="RQU23"/>
      <c r="RQV23"/>
      <c r="RQW23"/>
      <c r="RQX23"/>
      <c r="RQY23"/>
      <c r="RQZ23"/>
      <c r="RRA23"/>
      <c r="RRB23"/>
      <c r="RRC23"/>
      <c r="RRD23"/>
      <c r="RRE23"/>
      <c r="RRF23"/>
      <c r="RRG23"/>
      <c r="RRH23"/>
      <c r="RRI23"/>
      <c r="RRJ23"/>
      <c r="RRK23"/>
      <c r="RRL23"/>
      <c r="RRM23"/>
      <c r="RRN23"/>
      <c r="RRO23"/>
      <c r="RRP23"/>
      <c r="RRQ23"/>
      <c r="RRR23"/>
      <c r="RRS23"/>
      <c r="RRT23"/>
      <c r="RRU23"/>
      <c r="RRV23"/>
      <c r="RRW23"/>
      <c r="RRX23"/>
      <c r="RRY23"/>
      <c r="RRZ23"/>
      <c r="RSA23"/>
      <c r="RSB23"/>
      <c r="RSC23"/>
      <c r="RSD23"/>
      <c r="RSE23"/>
      <c r="RSF23"/>
      <c r="RSG23"/>
      <c r="RSH23"/>
      <c r="RSI23"/>
      <c r="RSJ23"/>
      <c r="RSK23"/>
      <c r="RSL23"/>
      <c r="RSM23"/>
      <c r="RSN23"/>
      <c r="RSO23"/>
      <c r="RSP23"/>
      <c r="RSQ23"/>
      <c r="RSR23"/>
      <c r="RSS23"/>
      <c r="RST23"/>
      <c r="RSU23"/>
      <c r="RSV23"/>
      <c r="RSW23"/>
      <c r="RSX23"/>
      <c r="RSY23"/>
      <c r="RSZ23"/>
      <c r="RTA23"/>
      <c r="RTB23"/>
      <c r="RTC23"/>
      <c r="RTD23"/>
      <c r="RTE23"/>
      <c r="RTF23"/>
      <c r="RTG23"/>
      <c r="RTH23"/>
      <c r="RTI23"/>
      <c r="RTJ23"/>
      <c r="RTK23"/>
      <c r="RTL23"/>
      <c r="RTM23"/>
      <c r="RTN23"/>
      <c r="RTO23"/>
      <c r="RTP23"/>
      <c r="RTQ23"/>
      <c r="RTR23"/>
      <c r="RTS23"/>
      <c r="RTT23"/>
      <c r="RTU23"/>
      <c r="RTV23"/>
      <c r="RTW23"/>
      <c r="RTX23"/>
      <c r="RTY23"/>
      <c r="RTZ23"/>
      <c r="RUA23"/>
      <c r="RUB23"/>
      <c r="RUC23"/>
      <c r="RUD23"/>
      <c r="RUE23"/>
      <c r="RUF23"/>
      <c r="RUG23"/>
      <c r="RUH23"/>
      <c r="RUI23"/>
      <c r="RUJ23"/>
      <c r="RUK23"/>
      <c r="RUL23"/>
      <c r="RUM23"/>
      <c r="RUN23"/>
      <c r="RUO23"/>
      <c r="RUP23"/>
      <c r="RUQ23"/>
      <c r="RUR23"/>
      <c r="RUS23"/>
      <c r="RUT23"/>
      <c r="RUU23"/>
      <c r="RUV23"/>
      <c r="RUW23"/>
      <c r="RUX23"/>
      <c r="RUY23"/>
      <c r="RUZ23"/>
      <c r="RVA23"/>
      <c r="RVB23"/>
      <c r="RVC23"/>
      <c r="RVD23"/>
      <c r="RVE23"/>
      <c r="RVF23"/>
      <c r="RVG23"/>
      <c r="RVH23"/>
      <c r="RVI23"/>
      <c r="RVJ23"/>
      <c r="RVK23"/>
      <c r="RVL23"/>
      <c r="RVM23"/>
      <c r="RVN23"/>
      <c r="RVO23"/>
      <c r="RVP23"/>
      <c r="RVQ23"/>
      <c r="RVR23"/>
      <c r="RVS23"/>
      <c r="RVT23"/>
      <c r="RVU23"/>
      <c r="RVV23"/>
      <c r="RVW23"/>
      <c r="RVX23"/>
      <c r="RVY23"/>
      <c r="RVZ23"/>
      <c r="RWA23"/>
      <c r="RWB23"/>
      <c r="RWC23"/>
      <c r="RWD23"/>
      <c r="RWE23"/>
      <c r="RWF23"/>
      <c r="RWG23"/>
      <c r="RWH23"/>
      <c r="RWI23"/>
      <c r="RWJ23"/>
      <c r="RWK23"/>
      <c r="RWL23"/>
      <c r="RWM23"/>
      <c r="RWN23"/>
      <c r="RWO23"/>
      <c r="RWP23"/>
      <c r="RWQ23"/>
      <c r="RWR23"/>
      <c r="RWS23"/>
      <c r="RWT23"/>
      <c r="RWU23"/>
      <c r="RWV23"/>
      <c r="RWW23"/>
      <c r="RWX23"/>
      <c r="RWY23"/>
      <c r="RWZ23"/>
      <c r="RXA23"/>
      <c r="RXB23"/>
      <c r="RXC23"/>
      <c r="RXD23"/>
      <c r="RXE23"/>
      <c r="RXF23"/>
      <c r="RXG23"/>
      <c r="RXH23"/>
      <c r="RXI23"/>
      <c r="RXJ23"/>
      <c r="RXK23"/>
      <c r="RXL23"/>
      <c r="RXM23"/>
      <c r="RXN23"/>
      <c r="RXO23"/>
      <c r="RXP23"/>
      <c r="RXQ23"/>
      <c r="RXR23"/>
      <c r="RXS23"/>
      <c r="RXT23"/>
      <c r="RXU23"/>
      <c r="RXV23"/>
      <c r="RXW23"/>
      <c r="RXX23"/>
      <c r="RXY23"/>
      <c r="RXZ23"/>
      <c r="RYA23"/>
      <c r="RYB23"/>
      <c r="RYC23"/>
      <c r="RYD23"/>
      <c r="RYE23"/>
      <c r="RYF23"/>
      <c r="RYG23"/>
      <c r="RYH23"/>
      <c r="RYI23"/>
      <c r="RYJ23"/>
      <c r="RYK23"/>
      <c r="RYL23"/>
      <c r="RYM23"/>
      <c r="RYN23"/>
      <c r="RYO23"/>
      <c r="RYP23"/>
      <c r="RYQ23"/>
      <c r="RYR23"/>
      <c r="RYS23"/>
      <c r="RYT23"/>
      <c r="RYU23"/>
      <c r="RYV23"/>
      <c r="RYW23"/>
      <c r="RYX23"/>
      <c r="RYY23"/>
      <c r="RYZ23"/>
      <c r="RZA23"/>
      <c r="RZB23"/>
      <c r="RZC23"/>
      <c r="RZD23"/>
      <c r="RZE23"/>
      <c r="RZF23"/>
      <c r="RZG23"/>
      <c r="RZH23"/>
      <c r="RZI23"/>
      <c r="RZJ23"/>
      <c r="RZK23"/>
      <c r="RZL23"/>
      <c r="RZM23"/>
      <c r="RZN23"/>
      <c r="RZO23"/>
      <c r="RZP23"/>
      <c r="RZQ23"/>
      <c r="RZR23"/>
      <c r="RZS23"/>
      <c r="RZT23"/>
      <c r="RZU23"/>
      <c r="RZV23"/>
      <c r="RZW23"/>
      <c r="RZX23"/>
      <c r="RZY23"/>
      <c r="RZZ23"/>
      <c r="SAA23"/>
      <c r="SAB23"/>
      <c r="SAC23"/>
      <c r="SAD23"/>
      <c r="SAE23"/>
      <c r="SAF23"/>
      <c r="SAG23"/>
      <c r="SAH23"/>
      <c r="SAI23"/>
      <c r="SAJ23"/>
      <c r="SAK23"/>
      <c r="SAL23"/>
      <c r="SAM23"/>
      <c r="SAN23"/>
      <c r="SAO23"/>
      <c r="SAP23"/>
      <c r="SAQ23"/>
      <c r="SAR23"/>
      <c r="SAS23"/>
      <c r="SAT23"/>
      <c r="SAU23"/>
      <c r="SAV23"/>
      <c r="SAW23"/>
      <c r="SAX23"/>
      <c r="SAY23"/>
      <c r="SAZ23"/>
      <c r="SBA23"/>
      <c r="SBB23"/>
      <c r="SBC23"/>
      <c r="SBD23"/>
      <c r="SBE23"/>
      <c r="SBF23"/>
      <c r="SBG23"/>
      <c r="SBH23"/>
      <c r="SBI23"/>
      <c r="SBJ23"/>
      <c r="SBK23"/>
      <c r="SBL23"/>
      <c r="SBM23"/>
      <c r="SBN23"/>
      <c r="SBO23"/>
      <c r="SBP23"/>
      <c r="SBQ23"/>
      <c r="SBR23"/>
      <c r="SBS23"/>
      <c r="SBT23"/>
      <c r="SBU23"/>
      <c r="SBV23"/>
      <c r="SBW23"/>
      <c r="SBX23"/>
      <c r="SBY23"/>
      <c r="SBZ23"/>
      <c r="SCA23"/>
      <c r="SCB23"/>
      <c r="SCC23"/>
      <c r="SCD23"/>
      <c r="SCE23"/>
      <c r="SCF23"/>
      <c r="SCG23"/>
      <c r="SCH23"/>
      <c r="SCI23"/>
      <c r="SCJ23"/>
      <c r="SCK23"/>
      <c r="SCL23"/>
      <c r="SCM23"/>
      <c r="SCN23"/>
      <c r="SCO23"/>
      <c r="SCP23"/>
      <c r="SCQ23"/>
      <c r="SCR23"/>
      <c r="SCS23"/>
      <c r="SCT23"/>
      <c r="SCU23"/>
      <c r="SCV23"/>
      <c r="SCW23"/>
      <c r="SCX23"/>
      <c r="SCY23"/>
      <c r="SCZ23"/>
      <c r="SDA23"/>
      <c r="SDB23"/>
      <c r="SDC23"/>
      <c r="SDD23"/>
      <c r="SDE23"/>
      <c r="SDF23"/>
      <c r="SDG23"/>
      <c r="SDH23"/>
      <c r="SDI23"/>
      <c r="SDJ23"/>
      <c r="SDK23"/>
      <c r="SDL23"/>
      <c r="SDM23"/>
      <c r="SDN23"/>
      <c r="SDO23"/>
      <c r="SDP23"/>
      <c r="SDQ23"/>
      <c r="SDR23"/>
      <c r="SDS23"/>
      <c r="SDT23"/>
      <c r="SDU23"/>
      <c r="SDV23"/>
      <c r="SDW23"/>
      <c r="SDX23"/>
      <c r="SDY23"/>
      <c r="SDZ23"/>
      <c r="SEA23"/>
      <c r="SEB23"/>
      <c r="SEC23"/>
      <c r="SED23"/>
      <c r="SEE23"/>
      <c r="SEF23"/>
      <c r="SEG23"/>
      <c r="SEH23"/>
      <c r="SEI23"/>
      <c r="SEJ23"/>
      <c r="SEK23"/>
      <c r="SEL23"/>
      <c r="SEM23"/>
      <c r="SEN23"/>
      <c r="SEO23"/>
      <c r="SEP23"/>
      <c r="SEQ23"/>
      <c r="SER23"/>
      <c r="SES23"/>
      <c r="SET23"/>
      <c r="SEU23"/>
      <c r="SEV23"/>
      <c r="SEW23"/>
      <c r="SEX23"/>
      <c r="SEY23"/>
      <c r="SEZ23"/>
      <c r="SFA23"/>
      <c r="SFB23"/>
      <c r="SFC23"/>
      <c r="SFD23"/>
      <c r="SFE23"/>
      <c r="SFF23"/>
      <c r="SFG23"/>
      <c r="SFH23"/>
      <c r="SFI23"/>
      <c r="SFJ23"/>
      <c r="SFK23"/>
      <c r="SFL23"/>
      <c r="SFM23"/>
      <c r="SFN23"/>
      <c r="SFO23"/>
      <c r="SFP23"/>
      <c r="SFQ23"/>
      <c r="SFR23"/>
      <c r="SFS23"/>
      <c r="SFT23"/>
      <c r="SFU23"/>
      <c r="SFV23"/>
      <c r="SFW23"/>
      <c r="SFX23"/>
      <c r="SFY23"/>
      <c r="SFZ23"/>
      <c r="SGA23"/>
      <c r="SGB23"/>
      <c r="SGC23"/>
      <c r="SGD23"/>
      <c r="SGE23"/>
      <c r="SGF23"/>
      <c r="SGG23"/>
      <c r="SGH23"/>
      <c r="SGI23"/>
      <c r="SGJ23"/>
      <c r="SGK23"/>
      <c r="SGL23"/>
      <c r="SGM23"/>
      <c r="SGN23"/>
      <c r="SGO23"/>
      <c r="SGP23"/>
      <c r="SGQ23"/>
      <c r="SGR23"/>
      <c r="SGS23"/>
      <c r="SGT23"/>
      <c r="SGU23"/>
      <c r="SGV23"/>
      <c r="SGW23"/>
      <c r="SGX23"/>
      <c r="SGY23"/>
      <c r="SGZ23"/>
      <c r="SHA23"/>
      <c r="SHB23"/>
      <c r="SHC23"/>
      <c r="SHD23"/>
      <c r="SHE23"/>
      <c r="SHF23"/>
      <c r="SHG23"/>
      <c r="SHH23"/>
      <c r="SHI23"/>
      <c r="SHJ23"/>
      <c r="SHK23"/>
      <c r="SHL23"/>
      <c r="SHM23"/>
      <c r="SHN23"/>
      <c r="SHO23"/>
      <c r="SHP23"/>
      <c r="SHQ23"/>
      <c r="SHR23"/>
      <c r="SHS23"/>
      <c r="SHT23"/>
      <c r="SHU23"/>
      <c r="SHV23"/>
      <c r="SHW23"/>
      <c r="SHX23"/>
      <c r="SHY23"/>
      <c r="SHZ23"/>
      <c r="SIA23"/>
      <c r="SIB23"/>
      <c r="SIC23"/>
      <c r="SID23"/>
      <c r="SIE23"/>
      <c r="SIF23"/>
      <c r="SIG23"/>
      <c r="SIH23"/>
      <c r="SII23"/>
      <c r="SIJ23"/>
      <c r="SIK23"/>
      <c r="SIL23"/>
      <c r="SIM23"/>
      <c r="SIN23"/>
      <c r="SIO23"/>
      <c r="SIP23"/>
      <c r="SIQ23"/>
      <c r="SIR23"/>
      <c r="SIS23"/>
      <c r="SIT23"/>
      <c r="SIU23"/>
      <c r="SIV23"/>
      <c r="SIW23"/>
      <c r="SIX23"/>
      <c r="SIY23"/>
      <c r="SIZ23"/>
      <c r="SJA23"/>
      <c r="SJB23"/>
      <c r="SJC23"/>
      <c r="SJD23"/>
      <c r="SJE23"/>
      <c r="SJF23"/>
      <c r="SJG23"/>
      <c r="SJH23"/>
      <c r="SJI23"/>
      <c r="SJJ23"/>
      <c r="SJK23"/>
      <c r="SJL23"/>
      <c r="SJM23"/>
      <c r="SJN23"/>
      <c r="SJO23"/>
      <c r="SJP23"/>
      <c r="SJQ23"/>
      <c r="SJR23"/>
      <c r="SJS23"/>
      <c r="SJT23"/>
      <c r="SJU23"/>
      <c r="SJV23"/>
      <c r="SJW23"/>
      <c r="SJX23"/>
      <c r="SJY23"/>
      <c r="SJZ23"/>
      <c r="SKA23"/>
      <c r="SKB23"/>
      <c r="SKC23"/>
      <c r="SKD23"/>
      <c r="SKE23"/>
      <c r="SKF23"/>
      <c r="SKG23"/>
      <c r="SKH23"/>
      <c r="SKI23"/>
      <c r="SKJ23"/>
      <c r="SKK23"/>
      <c r="SKL23"/>
      <c r="SKM23"/>
      <c r="SKN23"/>
      <c r="SKO23"/>
      <c r="SKP23"/>
      <c r="SKQ23"/>
      <c r="SKR23"/>
      <c r="SKS23"/>
      <c r="SKT23"/>
      <c r="SKU23"/>
      <c r="SKV23"/>
      <c r="SKW23"/>
      <c r="SKX23"/>
      <c r="SKY23"/>
      <c r="SKZ23"/>
      <c r="SLA23"/>
      <c r="SLB23"/>
      <c r="SLC23"/>
      <c r="SLD23"/>
      <c r="SLE23"/>
      <c r="SLF23"/>
      <c r="SLG23"/>
      <c r="SLH23"/>
      <c r="SLI23"/>
      <c r="SLJ23"/>
      <c r="SLK23"/>
      <c r="SLL23"/>
      <c r="SLM23"/>
      <c r="SLN23"/>
      <c r="SLO23"/>
      <c r="SLP23"/>
      <c r="SLQ23"/>
      <c r="SLR23"/>
      <c r="SLS23"/>
      <c r="SLT23"/>
      <c r="SLU23"/>
      <c r="SLV23"/>
      <c r="SLW23"/>
      <c r="SLX23"/>
      <c r="SLY23"/>
      <c r="SLZ23"/>
      <c r="SMA23"/>
      <c r="SMB23"/>
      <c r="SMC23"/>
      <c r="SMD23"/>
      <c r="SME23"/>
      <c r="SMF23"/>
      <c r="SMG23"/>
      <c r="SMH23"/>
      <c r="SMI23"/>
      <c r="SMJ23"/>
      <c r="SMK23"/>
      <c r="SML23"/>
      <c r="SMM23"/>
      <c r="SMN23"/>
      <c r="SMO23"/>
      <c r="SMP23"/>
      <c r="SMQ23"/>
      <c r="SMR23"/>
      <c r="SMS23"/>
      <c r="SMT23"/>
      <c r="SMU23"/>
      <c r="SMV23"/>
      <c r="SMW23"/>
      <c r="SMX23"/>
      <c r="SMY23"/>
      <c r="SMZ23"/>
      <c r="SNA23"/>
      <c r="SNB23"/>
      <c r="SNC23"/>
      <c r="SND23"/>
      <c r="SNE23"/>
      <c r="SNF23"/>
      <c r="SNG23"/>
      <c r="SNH23"/>
      <c r="SNI23"/>
      <c r="SNJ23"/>
      <c r="SNK23"/>
      <c r="SNL23"/>
      <c r="SNM23"/>
      <c r="SNN23"/>
      <c r="SNO23"/>
      <c r="SNP23"/>
      <c r="SNQ23"/>
      <c r="SNR23"/>
      <c r="SNS23"/>
      <c r="SNT23"/>
      <c r="SNU23"/>
      <c r="SNV23"/>
      <c r="SNW23"/>
      <c r="SNX23"/>
      <c r="SNY23"/>
      <c r="SNZ23"/>
      <c r="SOA23"/>
      <c r="SOB23"/>
      <c r="SOC23"/>
      <c r="SOD23"/>
      <c r="SOE23"/>
      <c r="SOF23"/>
      <c r="SOG23"/>
      <c r="SOH23"/>
      <c r="SOI23"/>
      <c r="SOJ23"/>
      <c r="SOK23"/>
      <c r="SOL23"/>
      <c r="SOM23"/>
      <c r="SON23"/>
      <c r="SOO23"/>
      <c r="SOP23"/>
      <c r="SOQ23"/>
      <c r="SOR23"/>
      <c r="SOS23"/>
      <c r="SOT23"/>
      <c r="SOU23"/>
      <c r="SOV23"/>
      <c r="SOW23"/>
      <c r="SOX23"/>
      <c r="SOY23"/>
      <c r="SOZ23"/>
      <c r="SPA23"/>
      <c r="SPB23"/>
      <c r="SPC23"/>
      <c r="SPD23"/>
      <c r="SPE23"/>
      <c r="SPF23"/>
      <c r="SPG23"/>
      <c r="SPH23"/>
      <c r="SPI23"/>
      <c r="SPJ23"/>
      <c r="SPK23"/>
      <c r="SPL23"/>
      <c r="SPM23"/>
      <c r="SPN23"/>
      <c r="SPO23"/>
      <c r="SPP23"/>
      <c r="SPQ23"/>
      <c r="SPR23"/>
      <c r="SPS23"/>
      <c r="SPT23"/>
      <c r="SPU23"/>
      <c r="SPV23"/>
      <c r="SPW23"/>
      <c r="SPX23"/>
      <c r="SPY23"/>
      <c r="SPZ23"/>
      <c r="SQA23"/>
      <c r="SQB23"/>
      <c r="SQC23"/>
      <c r="SQD23"/>
      <c r="SQE23"/>
      <c r="SQF23"/>
      <c r="SQG23"/>
      <c r="SQH23"/>
      <c r="SQI23"/>
      <c r="SQJ23"/>
      <c r="SQK23"/>
      <c r="SQL23"/>
      <c r="SQM23"/>
      <c r="SQN23"/>
      <c r="SQO23"/>
      <c r="SQP23"/>
      <c r="SQQ23"/>
      <c r="SQR23"/>
      <c r="SQS23"/>
      <c r="SQT23"/>
      <c r="SQU23"/>
      <c r="SQV23"/>
      <c r="SQW23"/>
      <c r="SQX23"/>
      <c r="SQY23"/>
      <c r="SQZ23"/>
      <c r="SRA23"/>
      <c r="SRB23"/>
      <c r="SRC23"/>
      <c r="SRD23"/>
      <c r="SRE23"/>
      <c r="SRF23"/>
      <c r="SRG23"/>
      <c r="SRH23"/>
      <c r="SRI23"/>
      <c r="SRJ23"/>
      <c r="SRK23"/>
      <c r="SRL23"/>
      <c r="SRM23"/>
      <c r="SRN23"/>
      <c r="SRO23"/>
      <c r="SRP23"/>
      <c r="SRQ23"/>
      <c r="SRR23"/>
      <c r="SRS23"/>
      <c r="SRT23"/>
      <c r="SRU23"/>
      <c r="SRV23"/>
      <c r="SRW23"/>
      <c r="SRX23"/>
      <c r="SRY23"/>
      <c r="SRZ23"/>
      <c r="SSA23"/>
      <c r="SSB23"/>
      <c r="SSC23"/>
      <c r="SSD23"/>
      <c r="SSE23"/>
      <c r="SSF23"/>
      <c r="SSG23"/>
      <c r="SSH23"/>
      <c r="SSI23"/>
      <c r="SSJ23"/>
      <c r="SSK23"/>
      <c r="SSL23"/>
      <c r="SSM23"/>
      <c r="SSN23"/>
      <c r="SSO23"/>
      <c r="SSP23"/>
      <c r="SSQ23"/>
      <c r="SSR23"/>
      <c r="SSS23"/>
      <c r="SST23"/>
      <c r="SSU23"/>
      <c r="SSV23"/>
      <c r="SSW23"/>
      <c r="SSX23"/>
      <c r="SSY23"/>
      <c r="SSZ23"/>
      <c r="STA23"/>
      <c r="STB23"/>
      <c r="STC23"/>
      <c r="STD23"/>
      <c r="STE23"/>
      <c r="STF23"/>
      <c r="STG23"/>
      <c r="STH23"/>
      <c r="STI23"/>
      <c r="STJ23"/>
      <c r="STK23"/>
      <c r="STL23"/>
      <c r="STM23"/>
      <c r="STN23"/>
      <c r="STO23"/>
      <c r="STP23"/>
      <c r="STQ23"/>
      <c r="STR23"/>
      <c r="STS23"/>
      <c r="STT23"/>
      <c r="STU23"/>
      <c r="STV23"/>
      <c r="STW23"/>
      <c r="STX23"/>
      <c r="STY23"/>
      <c r="STZ23"/>
      <c r="SUA23"/>
      <c r="SUB23"/>
      <c r="SUC23"/>
      <c r="SUD23"/>
      <c r="SUE23"/>
      <c r="SUF23"/>
      <c r="SUG23"/>
      <c r="SUH23"/>
      <c r="SUI23"/>
      <c r="SUJ23"/>
      <c r="SUK23"/>
      <c r="SUL23"/>
      <c r="SUM23"/>
      <c r="SUN23"/>
      <c r="SUO23"/>
      <c r="SUP23"/>
      <c r="SUQ23"/>
      <c r="SUR23"/>
      <c r="SUS23"/>
      <c r="SUT23"/>
      <c r="SUU23"/>
      <c r="SUV23"/>
      <c r="SUW23"/>
      <c r="SUX23"/>
      <c r="SUY23"/>
      <c r="SUZ23"/>
      <c r="SVA23"/>
      <c r="SVB23"/>
      <c r="SVC23"/>
      <c r="SVD23"/>
      <c r="SVE23"/>
      <c r="SVF23"/>
      <c r="SVG23"/>
      <c r="SVH23"/>
      <c r="SVI23"/>
      <c r="SVJ23"/>
      <c r="SVK23"/>
      <c r="SVL23"/>
      <c r="SVM23"/>
      <c r="SVN23"/>
      <c r="SVO23"/>
      <c r="SVP23"/>
      <c r="SVQ23"/>
      <c r="SVR23"/>
      <c r="SVS23"/>
      <c r="SVT23"/>
      <c r="SVU23"/>
      <c r="SVV23"/>
      <c r="SVW23"/>
      <c r="SVX23"/>
      <c r="SVY23"/>
      <c r="SVZ23"/>
      <c r="SWA23"/>
      <c r="SWB23"/>
      <c r="SWC23"/>
      <c r="SWD23"/>
      <c r="SWE23"/>
      <c r="SWF23"/>
      <c r="SWG23"/>
      <c r="SWH23"/>
      <c r="SWI23"/>
      <c r="SWJ23"/>
      <c r="SWK23"/>
      <c r="SWL23"/>
      <c r="SWM23"/>
      <c r="SWN23"/>
      <c r="SWO23"/>
      <c r="SWP23"/>
      <c r="SWQ23"/>
      <c r="SWR23"/>
      <c r="SWS23"/>
      <c r="SWT23"/>
      <c r="SWU23"/>
      <c r="SWV23"/>
      <c r="SWW23"/>
      <c r="SWX23"/>
      <c r="SWY23"/>
      <c r="SWZ23"/>
      <c r="SXA23"/>
      <c r="SXB23"/>
      <c r="SXC23"/>
      <c r="SXD23"/>
      <c r="SXE23"/>
      <c r="SXF23"/>
      <c r="SXG23"/>
      <c r="SXH23"/>
      <c r="SXI23"/>
      <c r="SXJ23"/>
      <c r="SXK23"/>
      <c r="SXL23"/>
      <c r="SXM23"/>
      <c r="SXN23"/>
      <c r="SXO23"/>
      <c r="SXP23"/>
      <c r="SXQ23"/>
      <c r="SXR23"/>
      <c r="SXS23"/>
      <c r="SXT23"/>
      <c r="SXU23"/>
      <c r="SXV23"/>
      <c r="SXW23"/>
      <c r="SXX23"/>
      <c r="SXY23"/>
      <c r="SXZ23"/>
      <c r="SYA23"/>
      <c r="SYB23"/>
      <c r="SYC23"/>
      <c r="SYD23"/>
      <c r="SYE23"/>
      <c r="SYF23"/>
      <c r="SYG23"/>
      <c r="SYH23"/>
      <c r="SYI23"/>
      <c r="SYJ23"/>
      <c r="SYK23"/>
      <c r="SYL23"/>
      <c r="SYM23"/>
      <c r="SYN23"/>
      <c r="SYO23"/>
      <c r="SYP23"/>
      <c r="SYQ23"/>
      <c r="SYR23"/>
      <c r="SYS23"/>
      <c r="SYT23"/>
      <c r="SYU23"/>
      <c r="SYV23"/>
      <c r="SYW23"/>
      <c r="SYX23"/>
      <c r="SYY23"/>
      <c r="SYZ23"/>
      <c r="SZA23"/>
      <c r="SZB23"/>
      <c r="SZC23"/>
      <c r="SZD23"/>
      <c r="SZE23"/>
      <c r="SZF23"/>
      <c r="SZG23"/>
      <c r="SZH23"/>
      <c r="SZI23"/>
      <c r="SZJ23"/>
      <c r="SZK23"/>
      <c r="SZL23"/>
      <c r="SZM23"/>
      <c r="SZN23"/>
      <c r="SZO23"/>
      <c r="SZP23"/>
      <c r="SZQ23"/>
      <c r="SZR23"/>
      <c r="SZS23"/>
      <c r="SZT23"/>
      <c r="SZU23"/>
      <c r="SZV23"/>
      <c r="SZW23"/>
      <c r="SZX23"/>
      <c r="SZY23"/>
      <c r="SZZ23"/>
      <c r="TAA23"/>
      <c r="TAB23"/>
      <c r="TAC23"/>
      <c r="TAD23"/>
      <c r="TAE23"/>
      <c r="TAF23"/>
      <c r="TAG23"/>
      <c r="TAH23"/>
      <c r="TAI23"/>
      <c r="TAJ23"/>
      <c r="TAK23"/>
      <c r="TAL23"/>
      <c r="TAM23"/>
      <c r="TAN23"/>
      <c r="TAO23"/>
      <c r="TAP23"/>
      <c r="TAQ23"/>
      <c r="TAR23"/>
      <c r="TAS23"/>
      <c r="TAT23"/>
      <c r="TAU23"/>
      <c r="TAV23"/>
      <c r="TAW23"/>
      <c r="TAX23"/>
      <c r="TAY23"/>
      <c r="TAZ23"/>
      <c r="TBA23"/>
      <c r="TBB23"/>
      <c r="TBC23"/>
      <c r="TBD23"/>
      <c r="TBE23"/>
      <c r="TBF23"/>
      <c r="TBG23"/>
      <c r="TBH23"/>
      <c r="TBI23"/>
      <c r="TBJ23"/>
      <c r="TBK23"/>
      <c r="TBL23"/>
      <c r="TBM23"/>
      <c r="TBN23"/>
      <c r="TBO23"/>
      <c r="TBP23"/>
      <c r="TBQ23"/>
      <c r="TBR23"/>
      <c r="TBS23"/>
      <c r="TBT23"/>
      <c r="TBU23"/>
      <c r="TBV23"/>
      <c r="TBW23"/>
      <c r="TBX23"/>
      <c r="TBY23"/>
      <c r="TBZ23"/>
      <c r="TCA23"/>
      <c r="TCB23"/>
      <c r="TCC23"/>
      <c r="TCD23"/>
      <c r="TCE23"/>
      <c r="TCF23"/>
      <c r="TCG23"/>
      <c r="TCH23"/>
      <c r="TCI23"/>
      <c r="TCJ23"/>
      <c r="TCK23"/>
      <c r="TCL23"/>
      <c r="TCM23"/>
      <c r="TCN23"/>
      <c r="TCO23"/>
      <c r="TCP23"/>
      <c r="TCQ23"/>
      <c r="TCR23"/>
      <c r="TCS23"/>
      <c r="TCT23"/>
      <c r="TCU23"/>
      <c r="TCV23"/>
      <c r="TCW23"/>
      <c r="TCX23"/>
      <c r="TCY23"/>
      <c r="TCZ23"/>
      <c r="TDA23"/>
      <c r="TDB23"/>
      <c r="TDC23"/>
      <c r="TDD23"/>
      <c r="TDE23"/>
      <c r="TDF23"/>
      <c r="TDG23"/>
      <c r="TDH23"/>
      <c r="TDI23"/>
      <c r="TDJ23"/>
      <c r="TDK23"/>
      <c r="TDL23"/>
      <c r="TDM23"/>
      <c r="TDN23"/>
      <c r="TDO23"/>
      <c r="TDP23"/>
      <c r="TDQ23"/>
      <c r="TDR23"/>
      <c r="TDS23"/>
      <c r="TDT23"/>
      <c r="TDU23"/>
      <c r="TDV23"/>
      <c r="TDW23"/>
      <c r="TDX23"/>
      <c r="TDY23"/>
      <c r="TDZ23"/>
      <c r="TEA23"/>
      <c r="TEB23"/>
      <c r="TEC23"/>
      <c r="TED23"/>
      <c r="TEE23"/>
      <c r="TEF23"/>
      <c r="TEG23"/>
      <c r="TEH23"/>
      <c r="TEI23"/>
      <c r="TEJ23"/>
      <c r="TEK23"/>
      <c r="TEL23"/>
      <c r="TEM23"/>
      <c r="TEN23"/>
      <c r="TEO23"/>
      <c r="TEP23"/>
      <c r="TEQ23"/>
      <c r="TER23"/>
      <c r="TES23"/>
      <c r="TET23"/>
      <c r="TEU23"/>
      <c r="TEV23"/>
      <c r="TEW23"/>
      <c r="TEX23"/>
      <c r="TEY23"/>
      <c r="TEZ23"/>
      <c r="TFA23"/>
      <c r="TFB23"/>
      <c r="TFC23"/>
      <c r="TFD23"/>
      <c r="TFE23"/>
      <c r="TFF23"/>
      <c r="TFG23"/>
      <c r="TFH23"/>
      <c r="TFI23"/>
      <c r="TFJ23"/>
      <c r="TFK23"/>
      <c r="TFL23"/>
      <c r="TFM23"/>
      <c r="TFN23"/>
      <c r="TFO23"/>
      <c r="TFP23"/>
      <c r="TFQ23"/>
      <c r="TFR23"/>
      <c r="TFS23"/>
      <c r="TFT23"/>
      <c r="TFU23"/>
      <c r="TFV23"/>
      <c r="TFW23"/>
      <c r="TFX23"/>
      <c r="TFY23"/>
      <c r="TFZ23"/>
      <c r="TGA23"/>
      <c r="TGB23"/>
      <c r="TGC23"/>
      <c r="TGD23"/>
      <c r="TGE23"/>
      <c r="TGF23"/>
      <c r="TGG23"/>
      <c r="TGH23"/>
      <c r="TGI23"/>
      <c r="TGJ23"/>
      <c r="TGK23"/>
      <c r="TGL23"/>
      <c r="TGM23"/>
      <c r="TGN23"/>
      <c r="TGO23"/>
      <c r="TGP23"/>
      <c r="TGQ23"/>
      <c r="TGR23"/>
      <c r="TGS23"/>
      <c r="TGT23"/>
      <c r="TGU23"/>
      <c r="TGV23"/>
      <c r="TGW23"/>
      <c r="TGX23"/>
      <c r="TGY23"/>
      <c r="TGZ23"/>
      <c r="THA23"/>
      <c r="THB23"/>
      <c r="THC23"/>
      <c r="THD23"/>
      <c r="THE23"/>
      <c r="THF23"/>
      <c r="THG23"/>
      <c r="THH23"/>
      <c r="THI23"/>
      <c r="THJ23"/>
      <c r="THK23"/>
      <c r="THL23"/>
      <c r="THM23"/>
      <c r="THN23"/>
      <c r="THO23"/>
      <c r="THP23"/>
      <c r="THQ23"/>
      <c r="THR23"/>
      <c r="THS23"/>
      <c r="THT23"/>
      <c r="THU23"/>
      <c r="THV23"/>
      <c r="THW23"/>
      <c r="THX23"/>
      <c r="THY23"/>
      <c r="THZ23"/>
      <c r="TIA23"/>
      <c r="TIB23"/>
      <c r="TIC23"/>
      <c r="TID23"/>
      <c r="TIE23"/>
      <c r="TIF23"/>
      <c r="TIG23"/>
      <c r="TIH23"/>
      <c r="TII23"/>
      <c r="TIJ23"/>
      <c r="TIK23"/>
      <c r="TIL23"/>
      <c r="TIM23"/>
      <c r="TIN23"/>
      <c r="TIO23"/>
      <c r="TIP23"/>
      <c r="TIQ23"/>
      <c r="TIR23"/>
      <c r="TIS23"/>
      <c r="TIT23"/>
      <c r="TIU23"/>
      <c r="TIV23"/>
      <c r="TIW23"/>
      <c r="TIX23"/>
      <c r="TIY23"/>
      <c r="TIZ23"/>
      <c r="TJA23"/>
      <c r="TJB23"/>
      <c r="TJC23"/>
      <c r="TJD23"/>
      <c r="TJE23"/>
      <c r="TJF23"/>
      <c r="TJG23"/>
      <c r="TJH23"/>
      <c r="TJI23"/>
      <c r="TJJ23"/>
      <c r="TJK23"/>
      <c r="TJL23"/>
      <c r="TJM23"/>
      <c r="TJN23"/>
      <c r="TJO23"/>
      <c r="TJP23"/>
      <c r="TJQ23"/>
      <c r="TJR23"/>
      <c r="TJS23"/>
      <c r="TJT23"/>
      <c r="TJU23"/>
      <c r="TJV23"/>
      <c r="TJW23"/>
      <c r="TJX23"/>
      <c r="TJY23"/>
      <c r="TJZ23"/>
      <c r="TKA23"/>
      <c r="TKB23"/>
      <c r="TKC23"/>
      <c r="TKD23"/>
      <c r="TKE23"/>
      <c r="TKF23"/>
      <c r="TKG23"/>
      <c r="TKH23"/>
      <c r="TKI23"/>
      <c r="TKJ23"/>
      <c r="TKK23"/>
      <c r="TKL23"/>
      <c r="TKM23"/>
      <c r="TKN23"/>
      <c r="TKO23"/>
      <c r="TKP23"/>
      <c r="TKQ23"/>
      <c r="TKR23"/>
      <c r="TKS23"/>
      <c r="TKT23"/>
      <c r="TKU23"/>
      <c r="TKV23"/>
      <c r="TKW23"/>
      <c r="TKX23"/>
      <c r="TKY23"/>
      <c r="TKZ23"/>
      <c r="TLA23"/>
      <c r="TLB23"/>
      <c r="TLC23"/>
      <c r="TLD23"/>
      <c r="TLE23"/>
      <c r="TLF23"/>
      <c r="TLG23"/>
      <c r="TLH23"/>
      <c r="TLI23"/>
      <c r="TLJ23"/>
      <c r="TLK23"/>
      <c r="TLL23"/>
      <c r="TLM23"/>
      <c r="TLN23"/>
      <c r="TLO23"/>
      <c r="TLP23"/>
      <c r="TLQ23"/>
      <c r="TLR23"/>
      <c r="TLS23"/>
      <c r="TLT23"/>
      <c r="TLU23"/>
      <c r="TLV23"/>
      <c r="TLW23"/>
      <c r="TLX23"/>
      <c r="TLY23"/>
      <c r="TLZ23"/>
      <c r="TMA23"/>
      <c r="TMB23"/>
      <c r="TMC23"/>
      <c r="TMD23"/>
      <c r="TME23"/>
      <c r="TMF23"/>
      <c r="TMG23"/>
      <c r="TMH23"/>
      <c r="TMI23"/>
      <c r="TMJ23"/>
      <c r="TMK23"/>
      <c r="TML23"/>
      <c r="TMM23"/>
      <c r="TMN23"/>
      <c r="TMO23"/>
      <c r="TMP23"/>
      <c r="TMQ23"/>
      <c r="TMR23"/>
      <c r="TMS23"/>
      <c r="TMT23"/>
      <c r="TMU23"/>
      <c r="TMV23"/>
      <c r="TMW23"/>
      <c r="TMX23"/>
      <c r="TMY23"/>
      <c r="TMZ23"/>
      <c r="TNA23"/>
      <c r="TNB23"/>
      <c r="TNC23"/>
      <c r="TND23"/>
      <c r="TNE23"/>
      <c r="TNF23"/>
      <c r="TNG23"/>
      <c r="TNH23"/>
      <c r="TNI23"/>
      <c r="TNJ23"/>
      <c r="TNK23"/>
      <c r="TNL23"/>
      <c r="TNM23"/>
      <c r="TNN23"/>
      <c r="TNO23"/>
      <c r="TNP23"/>
      <c r="TNQ23"/>
      <c r="TNR23"/>
      <c r="TNS23"/>
      <c r="TNT23"/>
      <c r="TNU23"/>
      <c r="TNV23"/>
      <c r="TNW23"/>
      <c r="TNX23"/>
      <c r="TNY23"/>
      <c r="TNZ23"/>
      <c r="TOA23"/>
      <c r="TOB23"/>
      <c r="TOC23"/>
      <c r="TOD23"/>
      <c r="TOE23"/>
      <c r="TOF23"/>
      <c r="TOG23"/>
      <c r="TOH23"/>
      <c r="TOI23"/>
      <c r="TOJ23"/>
      <c r="TOK23"/>
      <c r="TOL23"/>
      <c r="TOM23"/>
      <c r="TON23"/>
      <c r="TOO23"/>
      <c r="TOP23"/>
      <c r="TOQ23"/>
      <c r="TOR23"/>
      <c r="TOS23"/>
      <c r="TOT23"/>
      <c r="TOU23"/>
      <c r="TOV23"/>
      <c r="TOW23"/>
      <c r="TOX23"/>
      <c r="TOY23"/>
      <c r="TOZ23"/>
      <c r="TPA23"/>
      <c r="TPB23"/>
      <c r="TPC23"/>
      <c r="TPD23"/>
      <c r="TPE23"/>
      <c r="TPF23"/>
      <c r="TPG23"/>
      <c r="TPH23"/>
      <c r="TPI23"/>
      <c r="TPJ23"/>
      <c r="TPK23"/>
      <c r="TPL23"/>
      <c r="TPM23"/>
      <c r="TPN23"/>
      <c r="TPO23"/>
      <c r="TPP23"/>
      <c r="TPQ23"/>
      <c r="TPR23"/>
      <c r="TPS23"/>
      <c r="TPT23"/>
      <c r="TPU23"/>
      <c r="TPV23"/>
      <c r="TPW23"/>
      <c r="TPX23"/>
      <c r="TPY23"/>
      <c r="TPZ23"/>
      <c r="TQA23"/>
      <c r="TQB23"/>
      <c r="TQC23"/>
      <c r="TQD23"/>
      <c r="TQE23"/>
      <c r="TQF23"/>
      <c r="TQG23"/>
      <c r="TQH23"/>
      <c r="TQI23"/>
      <c r="TQJ23"/>
      <c r="TQK23"/>
      <c r="TQL23"/>
      <c r="TQM23"/>
      <c r="TQN23"/>
      <c r="TQO23"/>
      <c r="TQP23"/>
      <c r="TQQ23"/>
      <c r="TQR23"/>
      <c r="TQS23"/>
      <c r="TQT23"/>
      <c r="TQU23"/>
      <c r="TQV23"/>
      <c r="TQW23"/>
      <c r="TQX23"/>
      <c r="TQY23"/>
      <c r="TQZ23"/>
      <c r="TRA23"/>
      <c r="TRB23"/>
      <c r="TRC23"/>
      <c r="TRD23"/>
      <c r="TRE23"/>
      <c r="TRF23"/>
      <c r="TRG23"/>
      <c r="TRH23"/>
      <c r="TRI23"/>
      <c r="TRJ23"/>
      <c r="TRK23"/>
      <c r="TRL23"/>
      <c r="TRM23"/>
      <c r="TRN23"/>
      <c r="TRO23"/>
      <c r="TRP23"/>
      <c r="TRQ23"/>
      <c r="TRR23"/>
      <c r="TRS23"/>
      <c r="TRT23"/>
      <c r="TRU23"/>
      <c r="TRV23"/>
      <c r="TRW23"/>
      <c r="TRX23"/>
      <c r="TRY23"/>
      <c r="TRZ23"/>
      <c r="TSA23"/>
      <c r="TSB23"/>
      <c r="TSC23"/>
      <c r="TSD23"/>
      <c r="TSE23"/>
      <c r="TSF23"/>
      <c r="TSG23"/>
      <c r="TSH23"/>
      <c r="TSI23"/>
      <c r="TSJ23"/>
      <c r="TSK23"/>
      <c r="TSL23"/>
      <c r="TSM23"/>
      <c r="TSN23"/>
      <c r="TSO23"/>
      <c r="TSP23"/>
      <c r="TSQ23"/>
      <c r="TSR23"/>
      <c r="TSS23"/>
      <c r="TST23"/>
      <c r="TSU23"/>
      <c r="TSV23"/>
      <c r="TSW23"/>
      <c r="TSX23"/>
      <c r="TSY23"/>
      <c r="TSZ23"/>
      <c r="TTA23"/>
      <c r="TTB23"/>
      <c r="TTC23"/>
      <c r="TTD23"/>
      <c r="TTE23"/>
      <c r="TTF23"/>
      <c r="TTG23"/>
      <c r="TTH23"/>
      <c r="TTI23"/>
      <c r="TTJ23"/>
      <c r="TTK23"/>
      <c r="TTL23"/>
      <c r="TTM23"/>
      <c r="TTN23"/>
      <c r="TTO23"/>
      <c r="TTP23"/>
      <c r="TTQ23"/>
      <c r="TTR23"/>
      <c r="TTS23"/>
      <c r="TTT23"/>
      <c r="TTU23"/>
      <c r="TTV23"/>
      <c r="TTW23"/>
      <c r="TTX23"/>
      <c r="TTY23"/>
      <c r="TTZ23"/>
      <c r="TUA23"/>
      <c r="TUB23"/>
      <c r="TUC23"/>
      <c r="TUD23"/>
      <c r="TUE23"/>
      <c r="TUF23"/>
      <c r="TUG23"/>
      <c r="TUH23"/>
      <c r="TUI23"/>
      <c r="TUJ23"/>
      <c r="TUK23"/>
      <c r="TUL23"/>
      <c r="TUM23"/>
      <c r="TUN23"/>
      <c r="TUO23"/>
      <c r="TUP23"/>
      <c r="TUQ23"/>
      <c r="TUR23"/>
      <c r="TUS23"/>
      <c r="TUT23"/>
      <c r="TUU23"/>
      <c r="TUV23"/>
      <c r="TUW23"/>
      <c r="TUX23"/>
      <c r="TUY23"/>
      <c r="TUZ23"/>
      <c r="TVA23"/>
      <c r="TVB23"/>
      <c r="TVC23"/>
      <c r="TVD23"/>
      <c r="TVE23"/>
      <c r="TVF23"/>
      <c r="TVG23"/>
      <c r="TVH23"/>
      <c r="TVI23"/>
      <c r="TVJ23"/>
      <c r="TVK23"/>
      <c r="TVL23"/>
      <c r="TVM23"/>
      <c r="TVN23"/>
      <c r="TVO23"/>
      <c r="TVP23"/>
      <c r="TVQ23"/>
      <c r="TVR23"/>
      <c r="TVS23"/>
      <c r="TVT23"/>
      <c r="TVU23"/>
      <c r="TVV23"/>
      <c r="TVW23"/>
      <c r="TVX23"/>
      <c r="TVY23"/>
      <c r="TVZ23"/>
      <c r="TWA23"/>
      <c r="TWB23"/>
      <c r="TWC23"/>
      <c r="TWD23"/>
      <c r="TWE23"/>
      <c r="TWF23"/>
      <c r="TWG23"/>
      <c r="TWH23"/>
      <c r="TWI23"/>
      <c r="TWJ23"/>
      <c r="TWK23"/>
      <c r="TWL23"/>
      <c r="TWM23"/>
      <c r="TWN23"/>
      <c r="TWO23"/>
      <c r="TWP23"/>
      <c r="TWQ23"/>
      <c r="TWR23"/>
      <c r="TWS23"/>
      <c r="TWT23"/>
      <c r="TWU23"/>
      <c r="TWV23"/>
      <c r="TWW23"/>
      <c r="TWX23"/>
      <c r="TWY23"/>
      <c r="TWZ23"/>
      <c r="TXA23"/>
      <c r="TXB23"/>
      <c r="TXC23"/>
      <c r="TXD23"/>
      <c r="TXE23"/>
      <c r="TXF23"/>
      <c r="TXG23"/>
      <c r="TXH23"/>
      <c r="TXI23"/>
      <c r="TXJ23"/>
      <c r="TXK23"/>
      <c r="TXL23"/>
      <c r="TXM23"/>
      <c r="TXN23"/>
      <c r="TXO23"/>
      <c r="TXP23"/>
      <c r="TXQ23"/>
      <c r="TXR23"/>
      <c r="TXS23"/>
      <c r="TXT23"/>
      <c r="TXU23"/>
      <c r="TXV23"/>
      <c r="TXW23"/>
      <c r="TXX23"/>
      <c r="TXY23"/>
      <c r="TXZ23"/>
      <c r="TYA23"/>
      <c r="TYB23"/>
      <c r="TYC23"/>
      <c r="TYD23"/>
      <c r="TYE23"/>
      <c r="TYF23"/>
      <c r="TYG23"/>
      <c r="TYH23"/>
      <c r="TYI23"/>
      <c r="TYJ23"/>
      <c r="TYK23"/>
      <c r="TYL23"/>
      <c r="TYM23"/>
      <c r="TYN23"/>
      <c r="TYO23"/>
      <c r="TYP23"/>
      <c r="TYQ23"/>
      <c r="TYR23"/>
      <c r="TYS23"/>
      <c r="TYT23"/>
      <c r="TYU23"/>
      <c r="TYV23"/>
      <c r="TYW23"/>
      <c r="TYX23"/>
      <c r="TYY23"/>
      <c r="TYZ23"/>
      <c r="TZA23"/>
      <c r="TZB23"/>
      <c r="TZC23"/>
      <c r="TZD23"/>
      <c r="TZE23"/>
      <c r="TZF23"/>
      <c r="TZG23"/>
      <c r="TZH23"/>
      <c r="TZI23"/>
      <c r="TZJ23"/>
      <c r="TZK23"/>
      <c r="TZL23"/>
      <c r="TZM23"/>
      <c r="TZN23"/>
      <c r="TZO23"/>
      <c r="TZP23"/>
      <c r="TZQ23"/>
      <c r="TZR23"/>
      <c r="TZS23"/>
      <c r="TZT23"/>
      <c r="TZU23"/>
      <c r="TZV23"/>
      <c r="TZW23"/>
      <c r="TZX23"/>
      <c r="TZY23"/>
      <c r="TZZ23"/>
      <c r="UAA23"/>
      <c r="UAB23"/>
      <c r="UAC23"/>
      <c r="UAD23"/>
      <c r="UAE23"/>
      <c r="UAF23"/>
      <c r="UAG23"/>
      <c r="UAH23"/>
      <c r="UAI23"/>
      <c r="UAJ23"/>
      <c r="UAK23"/>
      <c r="UAL23"/>
      <c r="UAM23"/>
      <c r="UAN23"/>
      <c r="UAO23"/>
      <c r="UAP23"/>
      <c r="UAQ23"/>
      <c r="UAR23"/>
      <c r="UAS23"/>
      <c r="UAT23"/>
      <c r="UAU23"/>
      <c r="UAV23"/>
      <c r="UAW23"/>
      <c r="UAX23"/>
      <c r="UAY23"/>
      <c r="UAZ23"/>
      <c r="UBA23"/>
      <c r="UBB23"/>
      <c r="UBC23"/>
      <c r="UBD23"/>
      <c r="UBE23"/>
      <c r="UBF23"/>
      <c r="UBG23"/>
      <c r="UBH23"/>
      <c r="UBI23"/>
      <c r="UBJ23"/>
      <c r="UBK23"/>
      <c r="UBL23"/>
      <c r="UBM23"/>
      <c r="UBN23"/>
      <c r="UBO23"/>
      <c r="UBP23"/>
      <c r="UBQ23"/>
      <c r="UBR23"/>
      <c r="UBS23"/>
      <c r="UBT23"/>
      <c r="UBU23"/>
      <c r="UBV23"/>
      <c r="UBW23"/>
      <c r="UBX23"/>
      <c r="UBY23"/>
      <c r="UBZ23"/>
      <c r="UCA23"/>
      <c r="UCB23"/>
      <c r="UCC23"/>
      <c r="UCD23"/>
      <c r="UCE23"/>
      <c r="UCF23"/>
      <c r="UCG23"/>
      <c r="UCH23"/>
      <c r="UCI23"/>
      <c r="UCJ23"/>
      <c r="UCK23"/>
      <c r="UCL23"/>
      <c r="UCM23"/>
      <c r="UCN23"/>
      <c r="UCO23"/>
      <c r="UCP23"/>
      <c r="UCQ23"/>
      <c r="UCR23"/>
      <c r="UCS23"/>
      <c r="UCT23"/>
      <c r="UCU23"/>
      <c r="UCV23"/>
      <c r="UCW23"/>
      <c r="UCX23"/>
      <c r="UCY23"/>
      <c r="UCZ23"/>
      <c r="UDA23"/>
      <c r="UDB23"/>
      <c r="UDC23"/>
      <c r="UDD23"/>
      <c r="UDE23"/>
      <c r="UDF23"/>
      <c r="UDG23"/>
      <c r="UDH23"/>
      <c r="UDI23"/>
      <c r="UDJ23"/>
      <c r="UDK23"/>
      <c r="UDL23"/>
      <c r="UDM23"/>
      <c r="UDN23"/>
      <c r="UDO23"/>
      <c r="UDP23"/>
      <c r="UDQ23"/>
      <c r="UDR23"/>
      <c r="UDS23"/>
      <c r="UDT23"/>
      <c r="UDU23"/>
      <c r="UDV23"/>
      <c r="UDW23"/>
      <c r="UDX23"/>
      <c r="UDY23"/>
      <c r="UDZ23"/>
      <c r="UEA23"/>
      <c r="UEB23"/>
      <c r="UEC23"/>
      <c r="UED23"/>
      <c r="UEE23"/>
      <c r="UEF23"/>
      <c r="UEG23"/>
      <c r="UEH23"/>
      <c r="UEI23"/>
      <c r="UEJ23"/>
      <c r="UEK23"/>
      <c r="UEL23"/>
      <c r="UEM23"/>
      <c r="UEN23"/>
      <c r="UEO23"/>
      <c r="UEP23"/>
      <c r="UEQ23"/>
      <c r="UER23"/>
      <c r="UES23"/>
      <c r="UET23"/>
      <c r="UEU23"/>
      <c r="UEV23"/>
      <c r="UEW23"/>
      <c r="UEX23"/>
      <c r="UEY23"/>
      <c r="UEZ23"/>
      <c r="UFA23"/>
      <c r="UFB23"/>
      <c r="UFC23"/>
      <c r="UFD23"/>
      <c r="UFE23"/>
      <c r="UFF23"/>
      <c r="UFG23"/>
      <c r="UFH23"/>
      <c r="UFI23"/>
      <c r="UFJ23"/>
      <c r="UFK23"/>
      <c r="UFL23"/>
      <c r="UFM23"/>
      <c r="UFN23"/>
      <c r="UFO23"/>
      <c r="UFP23"/>
      <c r="UFQ23"/>
      <c r="UFR23"/>
      <c r="UFS23"/>
      <c r="UFT23"/>
      <c r="UFU23"/>
      <c r="UFV23"/>
      <c r="UFW23"/>
      <c r="UFX23"/>
      <c r="UFY23"/>
      <c r="UFZ23"/>
      <c r="UGA23"/>
      <c r="UGB23"/>
      <c r="UGC23"/>
      <c r="UGD23"/>
      <c r="UGE23"/>
      <c r="UGF23"/>
      <c r="UGG23"/>
      <c r="UGH23"/>
      <c r="UGI23"/>
      <c r="UGJ23"/>
      <c r="UGK23"/>
      <c r="UGL23"/>
      <c r="UGM23"/>
      <c r="UGN23"/>
      <c r="UGO23"/>
      <c r="UGP23"/>
      <c r="UGQ23"/>
      <c r="UGR23"/>
      <c r="UGS23"/>
      <c r="UGT23"/>
      <c r="UGU23"/>
      <c r="UGV23"/>
      <c r="UGW23"/>
      <c r="UGX23"/>
      <c r="UGY23"/>
      <c r="UGZ23"/>
      <c r="UHA23"/>
      <c r="UHB23"/>
      <c r="UHC23"/>
      <c r="UHD23"/>
      <c r="UHE23"/>
      <c r="UHF23"/>
      <c r="UHG23"/>
      <c r="UHH23"/>
      <c r="UHI23"/>
      <c r="UHJ23"/>
      <c r="UHK23"/>
      <c r="UHL23"/>
      <c r="UHM23"/>
      <c r="UHN23"/>
      <c r="UHO23"/>
      <c r="UHP23"/>
      <c r="UHQ23"/>
      <c r="UHR23"/>
      <c r="UHS23"/>
      <c r="UHT23"/>
      <c r="UHU23"/>
      <c r="UHV23"/>
      <c r="UHW23"/>
      <c r="UHX23"/>
      <c r="UHY23"/>
      <c r="UHZ23"/>
      <c r="UIA23"/>
      <c r="UIB23"/>
      <c r="UIC23"/>
      <c r="UID23"/>
      <c r="UIE23"/>
      <c r="UIF23"/>
      <c r="UIG23"/>
      <c r="UIH23"/>
      <c r="UII23"/>
      <c r="UIJ23"/>
      <c r="UIK23"/>
      <c r="UIL23"/>
      <c r="UIM23"/>
      <c r="UIN23"/>
      <c r="UIO23"/>
      <c r="UIP23"/>
      <c r="UIQ23"/>
      <c r="UIR23"/>
      <c r="UIS23"/>
      <c r="UIT23"/>
      <c r="UIU23"/>
      <c r="UIV23"/>
      <c r="UIW23"/>
      <c r="UIX23"/>
      <c r="UIY23"/>
      <c r="UIZ23"/>
      <c r="UJA23"/>
      <c r="UJB23"/>
      <c r="UJC23"/>
      <c r="UJD23"/>
      <c r="UJE23"/>
      <c r="UJF23"/>
      <c r="UJG23"/>
      <c r="UJH23"/>
      <c r="UJI23"/>
      <c r="UJJ23"/>
      <c r="UJK23"/>
      <c r="UJL23"/>
      <c r="UJM23"/>
      <c r="UJN23"/>
      <c r="UJO23"/>
      <c r="UJP23"/>
      <c r="UJQ23"/>
      <c r="UJR23"/>
      <c r="UJS23"/>
      <c r="UJT23"/>
      <c r="UJU23"/>
      <c r="UJV23"/>
      <c r="UJW23"/>
      <c r="UJX23"/>
      <c r="UJY23"/>
      <c r="UJZ23"/>
      <c r="UKA23"/>
      <c r="UKB23"/>
      <c r="UKC23"/>
      <c r="UKD23"/>
      <c r="UKE23"/>
      <c r="UKF23"/>
      <c r="UKG23"/>
      <c r="UKH23"/>
      <c r="UKI23"/>
      <c r="UKJ23"/>
      <c r="UKK23"/>
      <c r="UKL23"/>
      <c r="UKM23"/>
      <c r="UKN23"/>
      <c r="UKO23"/>
      <c r="UKP23"/>
      <c r="UKQ23"/>
      <c r="UKR23"/>
      <c r="UKS23"/>
      <c r="UKT23"/>
      <c r="UKU23"/>
      <c r="UKV23"/>
      <c r="UKW23"/>
      <c r="UKX23"/>
      <c r="UKY23"/>
      <c r="UKZ23"/>
      <c r="ULA23"/>
      <c r="ULB23"/>
      <c r="ULC23"/>
      <c r="ULD23"/>
      <c r="ULE23"/>
      <c r="ULF23"/>
      <c r="ULG23"/>
      <c r="ULH23"/>
      <c r="ULI23"/>
      <c r="ULJ23"/>
      <c r="ULK23"/>
      <c r="ULL23"/>
      <c r="ULM23"/>
      <c r="ULN23"/>
      <c r="ULO23"/>
      <c r="ULP23"/>
      <c r="ULQ23"/>
      <c r="ULR23"/>
      <c r="ULS23"/>
      <c r="ULT23"/>
      <c r="ULU23"/>
      <c r="ULV23"/>
      <c r="ULW23"/>
      <c r="ULX23"/>
      <c r="ULY23"/>
      <c r="ULZ23"/>
      <c r="UMA23"/>
      <c r="UMB23"/>
      <c r="UMC23"/>
      <c r="UMD23"/>
      <c r="UME23"/>
      <c r="UMF23"/>
      <c r="UMG23"/>
      <c r="UMH23"/>
      <c r="UMI23"/>
      <c r="UMJ23"/>
      <c r="UMK23"/>
      <c r="UML23"/>
      <c r="UMM23"/>
      <c r="UMN23"/>
      <c r="UMO23"/>
      <c r="UMP23"/>
      <c r="UMQ23"/>
      <c r="UMR23"/>
      <c r="UMS23"/>
      <c r="UMT23"/>
      <c r="UMU23"/>
      <c r="UMV23"/>
      <c r="UMW23"/>
      <c r="UMX23"/>
      <c r="UMY23"/>
      <c r="UMZ23"/>
      <c r="UNA23"/>
      <c r="UNB23"/>
      <c r="UNC23"/>
      <c r="UND23"/>
      <c r="UNE23"/>
      <c r="UNF23"/>
      <c r="UNG23"/>
      <c r="UNH23"/>
      <c r="UNI23"/>
      <c r="UNJ23"/>
      <c r="UNK23"/>
      <c r="UNL23"/>
      <c r="UNM23"/>
      <c r="UNN23"/>
      <c r="UNO23"/>
      <c r="UNP23"/>
      <c r="UNQ23"/>
      <c r="UNR23"/>
      <c r="UNS23"/>
      <c r="UNT23"/>
      <c r="UNU23"/>
      <c r="UNV23"/>
      <c r="UNW23"/>
      <c r="UNX23"/>
      <c r="UNY23"/>
      <c r="UNZ23"/>
      <c r="UOA23"/>
      <c r="UOB23"/>
      <c r="UOC23"/>
      <c r="UOD23"/>
      <c r="UOE23"/>
      <c r="UOF23"/>
      <c r="UOG23"/>
      <c r="UOH23"/>
      <c r="UOI23"/>
      <c r="UOJ23"/>
      <c r="UOK23"/>
      <c r="UOL23"/>
      <c r="UOM23"/>
      <c r="UON23"/>
      <c r="UOO23"/>
      <c r="UOP23"/>
      <c r="UOQ23"/>
      <c r="UOR23"/>
      <c r="UOS23"/>
      <c r="UOT23"/>
      <c r="UOU23"/>
      <c r="UOV23"/>
      <c r="UOW23"/>
      <c r="UOX23"/>
      <c r="UOY23"/>
      <c r="UOZ23"/>
      <c r="UPA23"/>
      <c r="UPB23"/>
      <c r="UPC23"/>
      <c r="UPD23"/>
      <c r="UPE23"/>
      <c r="UPF23"/>
      <c r="UPG23"/>
      <c r="UPH23"/>
      <c r="UPI23"/>
      <c r="UPJ23"/>
      <c r="UPK23"/>
      <c r="UPL23"/>
      <c r="UPM23"/>
      <c r="UPN23"/>
      <c r="UPO23"/>
      <c r="UPP23"/>
      <c r="UPQ23"/>
      <c r="UPR23"/>
      <c r="UPS23"/>
      <c r="UPT23"/>
      <c r="UPU23"/>
      <c r="UPV23"/>
      <c r="UPW23"/>
      <c r="UPX23"/>
      <c r="UPY23"/>
      <c r="UPZ23"/>
      <c r="UQA23"/>
      <c r="UQB23"/>
      <c r="UQC23"/>
      <c r="UQD23"/>
      <c r="UQE23"/>
      <c r="UQF23"/>
      <c r="UQG23"/>
      <c r="UQH23"/>
      <c r="UQI23"/>
      <c r="UQJ23"/>
      <c r="UQK23"/>
      <c r="UQL23"/>
      <c r="UQM23"/>
      <c r="UQN23"/>
      <c r="UQO23"/>
      <c r="UQP23"/>
      <c r="UQQ23"/>
      <c r="UQR23"/>
      <c r="UQS23"/>
      <c r="UQT23"/>
      <c r="UQU23"/>
      <c r="UQV23"/>
      <c r="UQW23"/>
      <c r="UQX23"/>
      <c r="UQY23"/>
      <c r="UQZ23"/>
      <c r="URA23"/>
      <c r="URB23"/>
      <c r="URC23"/>
      <c r="URD23"/>
      <c r="URE23"/>
      <c r="URF23"/>
      <c r="URG23"/>
      <c r="URH23"/>
      <c r="URI23"/>
      <c r="URJ23"/>
      <c r="URK23"/>
      <c r="URL23"/>
      <c r="URM23"/>
      <c r="URN23"/>
      <c r="URO23"/>
      <c r="URP23"/>
      <c r="URQ23"/>
      <c r="URR23"/>
      <c r="URS23"/>
      <c r="URT23"/>
      <c r="URU23"/>
      <c r="URV23"/>
      <c r="URW23"/>
      <c r="URX23"/>
      <c r="URY23"/>
      <c r="URZ23"/>
      <c r="USA23"/>
      <c r="USB23"/>
      <c r="USC23"/>
      <c r="USD23"/>
      <c r="USE23"/>
      <c r="USF23"/>
      <c r="USG23"/>
      <c r="USH23"/>
      <c r="USI23"/>
      <c r="USJ23"/>
      <c r="USK23"/>
      <c r="USL23"/>
      <c r="USM23"/>
      <c r="USN23"/>
      <c r="USO23"/>
      <c r="USP23"/>
      <c r="USQ23"/>
      <c r="USR23"/>
      <c r="USS23"/>
      <c r="UST23"/>
      <c r="USU23"/>
      <c r="USV23"/>
      <c r="USW23"/>
      <c r="USX23"/>
      <c r="USY23"/>
      <c r="USZ23"/>
      <c r="UTA23"/>
      <c r="UTB23"/>
      <c r="UTC23"/>
      <c r="UTD23"/>
      <c r="UTE23"/>
      <c r="UTF23"/>
      <c r="UTG23"/>
      <c r="UTH23"/>
      <c r="UTI23"/>
      <c r="UTJ23"/>
      <c r="UTK23"/>
      <c r="UTL23"/>
      <c r="UTM23"/>
      <c r="UTN23"/>
      <c r="UTO23"/>
      <c r="UTP23"/>
      <c r="UTQ23"/>
      <c r="UTR23"/>
      <c r="UTS23"/>
      <c r="UTT23"/>
      <c r="UTU23"/>
      <c r="UTV23"/>
      <c r="UTW23"/>
      <c r="UTX23"/>
      <c r="UTY23"/>
      <c r="UTZ23"/>
      <c r="UUA23"/>
      <c r="UUB23"/>
      <c r="UUC23"/>
      <c r="UUD23"/>
      <c r="UUE23"/>
      <c r="UUF23"/>
      <c r="UUG23"/>
      <c r="UUH23"/>
      <c r="UUI23"/>
      <c r="UUJ23"/>
      <c r="UUK23"/>
      <c r="UUL23"/>
      <c r="UUM23"/>
      <c r="UUN23"/>
      <c r="UUO23"/>
      <c r="UUP23"/>
      <c r="UUQ23"/>
      <c r="UUR23"/>
      <c r="UUS23"/>
      <c r="UUT23"/>
      <c r="UUU23"/>
      <c r="UUV23"/>
      <c r="UUW23"/>
      <c r="UUX23"/>
      <c r="UUY23"/>
      <c r="UUZ23"/>
      <c r="UVA23"/>
      <c r="UVB23"/>
      <c r="UVC23"/>
      <c r="UVD23"/>
      <c r="UVE23"/>
      <c r="UVF23"/>
      <c r="UVG23"/>
      <c r="UVH23"/>
      <c r="UVI23"/>
      <c r="UVJ23"/>
      <c r="UVK23"/>
      <c r="UVL23"/>
      <c r="UVM23"/>
      <c r="UVN23"/>
      <c r="UVO23"/>
      <c r="UVP23"/>
      <c r="UVQ23"/>
      <c r="UVR23"/>
      <c r="UVS23"/>
      <c r="UVT23"/>
      <c r="UVU23"/>
      <c r="UVV23"/>
      <c r="UVW23"/>
      <c r="UVX23"/>
      <c r="UVY23"/>
      <c r="UVZ23"/>
      <c r="UWA23"/>
      <c r="UWB23"/>
      <c r="UWC23"/>
      <c r="UWD23"/>
      <c r="UWE23"/>
      <c r="UWF23"/>
      <c r="UWG23"/>
      <c r="UWH23"/>
      <c r="UWI23"/>
      <c r="UWJ23"/>
      <c r="UWK23"/>
      <c r="UWL23"/>
      <c r="UWM23"/>
      <c r="UWN23"/>
      <c r="UWO23"/>
      <c r="UWP23"/>
      <c r="UWQ23"/>
      <c r="UWR23"/>
      <c r="UWS23"/>
      <c r="UWT23"/>
      <c r="UWU23"/>
      <c r="UWV23"/>
      <c r="UWW23"/>
      <c r="UWX23"/>
      <c r="UWY23"/>
      <c r="UWZ23"/>
      <c r="UXA23"/>
      <c r="UXB23"/>
      <c r="UXC23"/>
      <c r="UXD23"/>
      <c r="UXE23"/>
      <c r="UXF23"/>
      <c r="UXG23"/>
      <c r="UXH23"/>
      <c r="UXI23"/>
      <c r="UXJ23"/>
      <c r="UXK23"/>
      <c r="UXL23"/>
      <c r="UXM23"/>
      <c r="UXN23"/>
      <c r="UXO23"/>
      <c r="UXP23"/>
      <c r="UXQ23"/>
      <c r="UXR23"/>
      <c r="UXS23"/>
      <c r="UXT23"/>
      <c r="UXU23"/>
      <c r="UXV23"/>
      <c r="UXW23"/>
      <c r="UXX23"/>
      <c r="UXY23"/>
      <c r="UXZ23"/>
      <c r="UYA23"/>
      <c r="UYB23"/>
      <c r="UYC23"/>
      <c r="UYD23"/>
      <c r="UYE23"/>
      <c r="UYF23"/>
      <c r="UYG23"/>
      <c r="UYH23"/>
      <c r="UYI23"/>
      <c r="UYJ23"/>
      <c r="UYK23"/>
      <c r="UYL23"/>
      <c r="UYM23"/>
      <c r="UYN23"/>
      <c r="UYO23"/>
      <c r="UYP23"/>
      <c r="UYQ23"/>
      <c r="UYR23"/>
      <c r="UYS23"/>
      <c r="UYT23"/>
      <c r="UYU23"/>
      <c r="UYV23"/>
      <c r="UYW23"/>
      <c r="UYX23"/>
      <c r="UYY23"/>
      <c r="UYZ23"/>
      <c r="UZA23"/>
      <c r="UZB23"/>
      <c r="UZC23"/>
      <c r="UZD23"/>
      <c r="UZE23"/>
      <c r="UZF23"/>
      <c r="UZG23"/>
      <c r="UZH23"/>
      <c r="UZI23"/>
      <c r="UZJ23"/>
      <c r="UZK23"/>
      <c r="UZL23"/>
      <c r="UZM23"/>
      <c r="UZN23"/>
      <c r="UZO23"/>
      <c r="UZP23"/>
      <c r="UZQ23"/>
      <c r="UZR23"/>
      <c r="UZS23"/>
      <c r="UZT23"/>
      <c r="UZU23"/>
      <c r="UZV23"/>
      <c r="UZW23"/>
      <c r="UZX23"/>
      <c r="UZY23"/>
      <c r="UZZ23"/>
      <c r="VAA23"/>
      <c r="VAB23"/>
      <c r="VAC23"/>
      <c r="VAD23"/>
      <c r="VAE23"/>
      <c r="VAF23"/>
      <c r="VAG23"/>
      <c r="VAH23"/>
      <c r="VAI23"/>
      <c r="VAJ23"/>
      <c r="VAK23"/>
      <c r="VAL23"/>
      <c r="VAM23"/>
      <c r="VAN23"/>
      <c r="VAO23"/>
      <c r="VAP23"/>
      <c r="VAQ23"/>
      <c r="VAR23"/>
      <c r="VAS23"/>
      <c r="VAT23"/>
      <c r="VAU23"/>
      <c r="VAV23"/>
      <c r="VAW23"/>
      <c r="VAX23"/>
      <c r="VAY23"/>
      <c r="VAZ23"/>
      <c r="VBA23"/>
      <c r="VBB23"/>
      <c r="VBC23"/>
      <c r="VBD23"/>
      <c r="VBE23"/>
      <c r="VBF23"/>
      <c r="VBG23"/>
      <c r="VBH23"/>
      <c r="VBI23"/>
      <c r="VBJ23"/>
      <c r="VBK23"/>
      <c r="VBL23"/>
      <c r="VBM23"/>
      <c r="VBN23"/>
      <c r="VBO23"/>
      <c r="VBP23"/>
      <c r="VBQ23"/>
      <c r="VBR23"/>
      <c r="VBS23"/>
      <c r="VBT23"/>
      <c r="VBU23"/>
      <c r="VBV23"/>
      <c r="VBW23"/>
      <c r="VBX23"/>
      <c r="VBY23"/>
      <c r="VBZ23"/>
      <c r="VCA23"/>
      <c r="VCB23"/>
      <c r="VCC23"/>
      <c r="VCD23"/>
      <c r="VCE23"/>
      <c r="VCF23"/>
      <c r="VCG23"/>
      <c r="VCH23"/>
      <c r="VCI23"/>
      <c r="VCJ23"/>
      <c r="VCK23"/>
      <c r="VCL23"/>
      <c r="VCM23"/>
      <c r="VCN23"/>
      <c r="VCO23"/>
      <c r="VCP23"/>
      <c r="VCQ23"/>
      <c r="VCR23"/>
      <c r="VCS23"/>
      <c r="VCT23"/>
      <c r="VCU23"/>
      <c r="VCV23"/>
      <c r="VCW23"/>
      <c r="VCX23"/>
      <c r="VCY23"/>
      <c r="VCZ23"/>
      <c r="VDA23"/>
      <c r="VDB23"/>
      <c r="VDC23"/>
      <c r="VDD23"/>
      <c r="VDE23"/>
      <c r="VDF23"/>
      <c r="VDG23"/>
      <c r="VDH23"/>
      <c r="VDI23"/>
      <c r="VDJ23"/>
      <c r="VDK23"/>
      <c r="VDL23"/>
      <c r="VDM23"/>
      <c r="VDN23"/>
      <c r="VDO23"/>
      <c r="VDP23"/>
      <c r="VDQ23"/>
      <c r="VDR23"/>
      <c r="VDS23"/>
      <c r="VDT23"/>
      <c r="VDU23"/>
      <c r="VDV23"/>
      <c r="VDW23"/>
      <c r="VDX23"/>
      <c r="VDY23"/>
      <c r="VDZ23"/>
      <c r="VEA23"/>
      <c r="VEB23"/>
      <c r="VEC23"/>
      <c r="VED23"/>
      <c r="VEE23"/>
      <c r="VEF23"/>
      <c r="VEG23"/>
      <c r="VEH23"/>
      <c r="VEI23"/>
      <c r="VEJ23"/>
      <c r="VEK23"/>
      <c r="VEL23"/>
      <c r="VEM23"/>
      <c r="VEN23"/>
      <c r="VEO23"/>
      <c r="VEP23"/>
      <c r="VEQ23"/>
      <c r="VER23"/>
      <c r="VES23"/>
      <c r="VET23"/>
      <c r="VEU23"/>
      <c r="VEV23"/>
      <c r="VEW23"/>
      <c r="VEX23"/>
      <c r="VEY23"/>
      <c r="VEZ23"/>
      <c r="VFA23"/>
      <c r="VFB23"/>
      <c r="VFC23"/>
      <c r="VFD23"/>
      <c r="VFE23"/>
      <c r="VFF23"/>
      <c r="VFG23"/>
      <c r="VFH23"/>
      <c r="VFI23"/>
      <c r="VFJ23"/>
      <c r="VFK23"/>
      <c r="VFL23"/>
      <c r="VFM23"/>
      <c r="VFN23"/>
      <c r="VFO23"/>
      <c r="VFP23"/>
      <c r="VFQ23"/>
      <c r="VFR23"/>
      <c r="VFS23"/>
      <c r="VFT23"/>
      <c r="VFU23"/>
      <c r="VFV23"/>
      <c r="VFW23"/>
      <c r="VFX23"/>
      <c r="VFY23"/>
      <c r="VFZ23"/>
      <c r="VGA23"/>
      <c r="VGB23"/>
      <c r="VGC23"/>
      <c r="VGD23"/>
      <c r="VGE23"/>
      <c r="VGF23"/>
      <c r="VGG23"/>
      <c r="VGH23"/>
      <c r="VGI23"/>
      <c r="VGJ23"/>
      <c r="VGK23"/>
      <c r="VGL23"/>
      <c r="VGM23"/>
      <c r="VGN23"/>
      <c r="VGO23"/>
      <c r="VGP23"/>
      <c r="VGQ23"/>
      <c r="VGR23"/>
      <c r="VGS23"/>
      <c r="VGT23"/>
      <c r="VGU23"/>
      <c r="VGV23"/>
      <c r="VGW23"/>
      <c r="VGX23"/>
      <c r="VGY23"/>
      <c r="VGZ23"/>
      <c r="VHA23"/>
      <c r="VHB23"/>
      <c r="VHC23"/>
      <c r="VHD23"/>
      <c r="VHE23"/>
      <c r="VHF23"/>
      <c r="VHG23"/>
      <c r="VHH23"/>
      <c r="VHI23"/>
      <c r="VHJ23"/>
      <c r="VHK23"/>
      <c r="VHL23"/>
      <c r="VHM23"/>
      <c r="VHN23"/>
      <c r="VHO23"/>
      <c r="VHP23"/>
      <c r="VHQ23"/>
      <c r="VHR23"/>
      <c r="VHS23"/>
      <c r="VHT23"/>
      <c r="VHU23"/>
      <c r="VHV23"/>
      <c r="VHW23"/>
      <c r="VHX23"/>
      <c r="VHY23"/>
      <c r="VHZ23"/>
      <c r="VIA23"/>
      <c r="VIB23"/>
      <c r="VIC23"/>
      <c r="VID23"/>
      <c r="VIE23"/>
      <c r="VIF23"/>
      <c r="VIG23"/>
      <c r="VIH23"/>
      <c r="VII23"/>
      <c r="VIJ23"/>
      <c r="VIK23"/>
      <c r="VIL23"/>
      <c r="VIM23"/>
      <c r="VIN23"/>
      <c r="VIO23"/>
      <c r="VIP23"/>
      <c r="VIQ23"/>
      <c r="VIR23"/>
      <c r="VIS23"/>
      <c r="VIT23"/>
      <c r="VIU23"/>
      <c r="VIV23"/>
      <c r="VIW23"/>
      <c r="VIX23"/>
      <c r="VIY23"/>
      <c r="VIZ23"/>
      <c r="VJA23"/>
      <c r="VJB23"/>
      <c r="VJC23"/>
      <c r="VJD23"/>
      <c r="VJE23"/>
      <c r="VJF23"/>
      <c r="VJG23"/>
      <c r="VJH23"/>
      <c r="VJI23"/>
      <c r="VJJ23"/>
      <c r="VJK23"/>
      <c r="VJL23"/>
      <c r="VJM23"/>
      <c r="VJN23"/>
      <c r="VJO23"/>
      <c r="VJP23"/>
      <c r="VJQ23"/>
      <c r="VJR23"/>
      <c r="VJS23"/>
      <c r="VJT23"/>
      <c r="VJU23"/>
      <c r="VJV23"/>
      <c r="VJW23"/>
      <c r="VJX23"/>
      <c r="VJY23"/>
      <c r="VJZ23"/>
      <c r="VKA23"/>
      <c r="VKB23"/>
      <c r="VKC23"/>
      <c r="VKD23"/>
      <c r="VKE23"/>
      <c r="VKF23"/>
      <c r="VKG23"/>
      <c r="VKH23"/>
      <c r="VKI23"/>
      <c r="VKJ23"/>
      <c r="VKK23"/>
      <c r="VKL23"/>
      <c r="VKM23"/>
      <c r="VKN23"/>
      <c r="VKO23"/>
      <c r="VKP23"/>
      <c r="VKQ23"/>
      <c r="VKR23"/>
      <c r="VKS23"/>
      <c r="VKT23"/>
      <c r="VKU23"/>
      <c r="VKV23"/>
      <c r="VKW23"/>
      <c r="VKX23"/>
      <c r="VKY23"/>
      <c r="VKZ23"/>
      <c r="VLA23"/>
      <c r="VLB23"/>
      <c r="VLC23"/>
      <c r="VLD23"/>
      <c r="VLE23"/>
      <c r="VLF23"/>
      <c r="VLG23"/>
      <c r="VLH23"/>
      <c r="VLI23"/>
      <c r="VLJ23"/>
      <c r="VLK23"/>
      <c r="VLL23"/>
      <c r="VLM23"/>
      <c r="VLN23"/>
      <c r="VLO23"/>
      <c r="VLP23"/>
      <c r="VLQ23"/>
      <c r="VLR23"/>
      <c r="VLS23"/>
      <c r="VLT23"/>
      <c r="VLU23"/>
      <c r="VLV23"/>
      <c r="VLW23"/>
      <c r="VLX23"/>
      <c r="VLY23"/>
      <c r="VLZ23"/>
      <c r="VMA23"/>
      <c r="VMB23"/>
      <c r="VMC23"/>
      <c r="VMD23"/>
      <c r="VME23"/>
      <c r="VMF23"/>
      <c r="VMG23"/>
      <c r="VMH23"/>
      <c r="VMI23"/>
      <c r="VMJ23"/>
      <c r="VMK23"/>
      <c r="VML23"/>
      <c r="VMM23"/>
      <c r="VMN23"/>
      <c r="VMO23"/>
      <c r="VMP23"/>
      <c r="VMQ23"/>
      <c r="VMR23"/>
      <c r="VMS23"/>
      <c r="VMT23"/>
      <c r="VMU23"/>
      <c r="VMV23"/>
      <c r="VMW23"/>
      <c r="VMX23"/>
      <c r="VMY23"/>
      <c r="VMZ23"/>
      <c r="VNA23"/>
      <c r="VNB23"/>
      <c r="VNC23"/>
      <c r="VND23"/>
      <c r="VNE23"/>
      <c r="VNF23"/>
      <c r="VNG23"/>
      <c r="VNH23"/>
      <c r="VNI23"/>
      <c r="VNJ23"/>
      <c r="VNK23"/>
      <c r="VNL23"/>
      <c r="VNM23"/>
      <c r="VNN23"/>
      <c r="VNO23"/>
      <c r="VNP23"/>
      <c r="VNQ23"/>
      <c r="VNR23"/>
      <c r="VNS23"/>
      <c r="VNT23"/>
      <c r="VNU23"/>
      <c r="VNV23"/>
      <c r="VNW23"/>
      <c r="VNX23"/>
      <c r="VNY23"/>
      <c r="VNZ23"/>
      <c r="VOA23"/>
      <c r="VOB23"/>
      <c r="VOC23"/>
      <c r="VOD23"/>
      <c r="VOE23"/>
      <c r="VOF23"/>
      <c r="VOG23"/>
      <c r="VOH23"/>
      <c r="VOI23"/>
      <c r="VOJ23"/>
      <c r="VOK23"/>
      <c r="VOL23"/>
      <c r="VOM23"/>
      <c r="VON23"/>
      <c r="VOO23"/>
      <c r="VOP23"/>
      <c r="VOQ23"/>
      <c r="VOR23"/>
      <c r="VOS23"/>
      <c r="VOT23"/>
      <c r="VOU23"/>
      <c r="VOV23"/>
      <c r="VOW23"/>
      <c r="VOX23"/>
      <c r="VOY23"/>
      <c r="VOZ23"/>
      <c r="VPA23"/>
      <c r="VPB23"/>
      <c r="VPC23"/>
      <c r="VPD23"/>
      <c r="VPE23"/>
      <c r="VPF23"/>
      <c r="VPG23"/>
      <c r="VPH23"/>
      <c r="VPI23"/>
      <c r="VPJ23"/>
      <c r="VPK23"/>
      <c r="VPL23"/>
      <c r="VPM23"/>
      <c r="VPN23"/>
      <c r="VPO23"/>
      <c r="VPP23"/>
      <c r="VPQ23"/>
      <c r="VPR23"/>
      <c r="VPS23"/>
      <c r="VPT23"/>
      <c r="VPU23"/>
      <c r="VPV23"/>
      <c r="VPW23"/>
      <c r="VPX23"/>
      <c r="VPY23"/>
      <c r="VPZ23"/>
      <c r="VQA23"/>
      <c r="VQB23"/>
      <c r="VQC23"/>
      <c r="VQD23"/>
      <c r="VQE23"/>
      <c r="VQF23"/>
      <c r="VQG23"/>
      <c r="VQH23"/>
      <c r="VQI23"/>
      <c r="VQJ23"/>
      <c r="VQK23"/>
      <c r="VQL23"/>
      <c r="VQM23"/>
      <c r="VQN23"/>
      <c r="VQO23"/>
      <c r="VQP23"/>
      <c r="VQQ23"/>
      <c r="VQR23"/>
      <c r="VQS23"/>
      <c r="VQT23"/>
      <c r="VQU23"/>
      <c r="VQV23"/>
      <c r="VQW23"/>
      <c r="VQX23"/>
      <c r="VQY23"/>
      <c r="VQZ23"/>
      <c r="VRA23"/>
      <c r="VRB23"/>
      <c r="VRC23"/>
      <c r="VRD23"/>
      <c r="VRE23"/>
      <c r="VRF23"/>
      <c r="VRG23"/>
      <c r="VRH23"/>
      <c r="VRI23"/>
      <c r="VRJ23"/>
      <c r="VRK23"/>
      <c r="VRL23"/>
      <c r="VRM23"/>
      <c r="VRN23"/>
      <c r="VRO23"/>
      <c r="VRP23"/>
      <c r="VRQ23"/>
      <c r="VRR23"/>
      <c r="VRS23"/>
      <c r="VRT23"/>
      <c r="VRU23"/>
      <c r="VRV23"/>
      <c r="VRW23"/>
      <c r="VRX23"/>
      <c r="VRY23"/>
      <c r="VRZ23"/>
      <c r="VSA23"/>
      <c r="VSB23"/>
      <c r="VSC23"/>
      <c r="VSD23"/>
      <c r="VSE23"/>
      <c r="VSF23"/>
      <c r="VSG23"/>
      <c r="VSH23"/>
      <c r="VSI23"/>
      <c r="VSJ23"/>
      <c r="VSK23"/>
      <c r="VSL23"/>
      <c r="VSM23"/>
      <c r="VSN23"/>
      <c r="VSO23"/>
      <c r="VSP23"/>
      <c r="VSQ23"/>
      <c r="VSR23"/>
      <c r="VSS23"/>
      <c r="VST23"/>
      <c r="VSU23"/>
      <c r="VSV23"/>
      <c r="VSW23"/>
      <c r="VSX23"/>
      <c r="VSY23"/>
      <c r="VSZ23"/>
      <c r="VTA23"/>
      <c r="VTB23"/>
      <c r="VTC23"/>
      <c r="VTD23"/>
      <c r="VTE23"/>
      <c r="VTF23"/>
      <c r="VTG23"/>
      <c r="VTH23"/>
      <c r="VTI23"/>
      <c r="VTJ23"/>
      <c r="VTK23"/>
      <c r="VTL23"/>
      <c r="VTM23"/>
      <c r="VTN23"/>
      <c r="VTO23"/>
      <c r="VTP23"/>
      <c r="VTQ23"/>
      <c r="VTR23"/>
      <c r="VTS23"/>
      <c r="VTT23"/>
      <c r="VTU23"/>
      <c r="VTV23"/>
      <c r="VTW23"/>
      <c r="VTX23"/>
      <c r="VTY23"/>
      <c r="VTZ23"/>
      <c r="VUA23"/>
      <c r="VUB23"/>
      <c r="VUC23"/>
      <c r="VUD23"/>
      <c r="VUE23"/>
      <c r="VUF23"/>
      <c r="VUG23"/>
      <c r="VUH23"/>
      <c r="VUI23"/>
      <c r="VUJ23"/>
      <c r="VUK23"/>
      <c r="VUL23"/>
      <c r="VUM23"/>
      <c r="VUN23"/>
      <c r="VUO23"/>
      <c r="VUP23"/>
      <c r="VUQ23"/>
      <c r="VUR23"/>
      <c r="VUS23"/>
      <c r="VUT23"/>
      <c r="VUU23"/>
      <c r="VUV23"/>
      <c r="VUW23"/>
      <c r="VUX23"/>
      <c r="VUY23"/>
      <c r="VUZ23"/>
      <c r="VVA23"/>
      <c r="VVB23"/>
      <c r="VVC23"/>
      <c r="VVD23"/>
      <c r="VVE23"/>
      <c r="VVF23"/>
      <c r="VVG23"/>
      <c r="VVH23"/>
      <c r="VVI23"/>
      <c r="VVJ23"/>
      <c r="VVK23"/>
      <c r="VVL23"/>
      <c r="VVM23"/>
      <c r="VVN23"/>
      <c r="VVO23"/>
      <c r="VVP23"/>
      <c r="VVQ23"/>
      <c r="VVR23"/>
      <c r="VVS23"/>
      <c r="VVT23"/>
      <c r="VVU23"/>
      <c r="VVV23"/>
      <c r="VVW23"/>
      <c r="VVX23"/>
      <c r="VVY23"/>
      <c r="VVZ23"/>
      <c r="VWA23"/>
      <c r="VWB23"/>
      <c r="VWC23"/>
      <c r="VWD23"/>
      <c r="VWE23"/>
      <c r="VWF23"/>
      <c r="VWG23"/>
      <c r="VWH23"/>
      <c r="VWI23"/>
      <c r="VWJ23"/>
      <c r="VWK23"/>
      <c r="VWL23"/>
      <c r="VWM23"/>
      <c r="VWN23"/>
      <c r="VWO23"/>
      <c r="VWP23"/>
      <c r="VWQ23"/>
      <c r="VWR23"/>
      <c r="VWS23"/>
      <c r="VWT23"/>
      <c r="VWU23"/>
      <c r="VWV23"/>
      <c r="VWW23"/>
      <c r="VWX23"/>
      <c r="VWY23"/>
      <c r="VWZ23"/>
      <c r="VXA23"/>
      <c r="VXB23"/>
      <c r="VXC23"/>
      <c r="VXD23"/>
      <c r="VXE23"/>
      <c r="VXF23"/>
      <c r="VXG23"/>
      <c r="VXH23"/>
      <c r="VXI23"/>
      <c r="VXJ23"/>
      <c r="VXK23"/>
      <c r="VXL23"/>
      <c r="VXM23"/>
      <c r="VXN23"/>
      <c r="VXO23"/>
      <c r="VXP23"/>
      <c r="VXQ23"/>
      <c r="VXR23"/>
      <c r="VXS23"/>
      <c r="VXT23"/>
      <c r="VXU23"/>
      <c r="VXV23"/>
      <c r="VXW23"/>
      <c r="VXX23"/>
      <c r="VXY23"/>
      <c r="VXZ23"/>
      <c r="VYA23"/>
      <c r="VYB23"/>
      <c r="VYC23"/>
      <c r="VYD23"/>
      <c r="VYE23"/>
      <c r="VYF23"/>
      <c r="VYG23"/>
      <c r="VYH23"/>
      <c r="VYI23"/>
      <c r="VYJ23"/>
      <c r="VYK23"/>
      <c r="VYL23"/>
      <c r="VYM23"/>
      <c r="VYN23"/>
      <c r="VYO23"/>
      <c r="VYP23"/>
      <c r="VYQ23"/>
      <c r="VYR23"/>
      <c r="VYS23"/>
      <c r="VYT23"/>
      <c r="VYU23"/>
      <c r="VYV23"/>
      <c r="VYW23"/>
      <c r="VYX23"/>
      <c r="VYY23"/>
      <c r="VYZ23"/>
      <c r="VZA23"/>
      <c r="VZB23"/>
      <c r="VZC23"/>
      <c r="VZD23"/>
      <c r="VZE23"/>
      <c r="VZF23"/>
      <c r="VZG23"/>
      <c r="VZH23"/>
      <c r="VZI23"/>
      <c r="VZJ23"/>
      <c r="VZK23"/>
      <c r="VZL23"/>
      <c r="VZM23"/>
      <c r="VZN23"/>
      <c r="VZO23"/>
      <c r="VZP23"/>
      <c r="VZQ23"/>
      <c r="VZR23"/>
      <c r="VZS23"/>
      <c r="VZT23"/>
      <c r="VZU23"/>
      <c r="VZV23"/>
      <c r="VZW23"/>
      <c r="VZX23"/>
      <c r="VZY23"/>
      <c r="VZZ23"/>
      <c r="WAA23"/>
      <c r="WAB23"/>
      <c r="WAC23"/>
      <c r="WAD23"/>
      <c r="WAE23"/>
      <c r="WAF23"/>
      <c r="WAG23"/>
      <c r="WAH23"/>
      <c r="WAI23"/>
      <c r="WAJ23"/>
      <c r="WAK23"/>
      <c r="WAL23"/>
      <c r="WAM23"/>
      <c r="WAN23"/>
      <c r="WAO23"/>
      <c r="WAP23"/>
      <c r="WAQ23"/>
      <c r="WAR23"/>
      <c r="WAS23"/>
      <c r="WAT23"/>
      <c r="WAU23"/>
      <c r="WAV23"/>
      <c r="WAW23"/>
      <c r="WAX23"/>
      <c r="WAY23"/>
      <c r="WAZ23"/>
      <c r="WBA23"/>
      <c r="WBB23"/>
      <c r="WBC23"/>
      <c r="WBD23"/>
      <c r="WBE23"/>
      <c r="WBF23"/>
      <c r="WBG23"/>
      <c r="WBH23"/>
      <c r="WBI23"/>
      <c r="WBJ23"/>
      <c r="WBK23"/>
      <c r="WBL23"/>
      <c r="WBM23"/>
      <c r="WBN23"/>
      <c r="WBO23"/>
      <c r="WBP23"/>
      <c r="WBQ23"/>
      <c r="WBR23"/>
      <c r="WBS23"/>
      <c r="WBT23"/>
      <c r="WBU23"/>
      <c r="WBV23"/>
      <c r="WBW23"/>
      <c r="WBX23"/>
      <c r="WBY23"/>
      <c r="WBZ23"/>
      <c r="WCA23"/>
      <c r="WCB23"/>
      <c r="WCC23"/>
      <c r="WCD23"/>
      <c r="WCE23"/>
      <c r="WCF23"/>
      <c r="WCG23"/>
      <c r="WCH23"/>
      <c r="WCI23"/>
      <c r="WCJ23"/>
      <c r="WCK23"/>
      <c r="WCL23"/>
      <c r="WCM23"/>
      <c r="WCN23"/>
      <c r="WCO23"/>
      <c r="WCP23"/>
      <c r="WCQ23"/>
      <c r="WCR23"/>
      <c r="WCS23"/>
      <c r="WCT23"/>
      <c r="WCU23"/>
      <c r="WCV23"/>
      <c r="WCW23"/>
      <c r="WCX23"/>
      <c r="WCY23"/>
      <c r="WCZ23"/>
      <c r="WDA23"/>
      <c r="WDB23"/>
      <c r="WDC23"/>
      <c r="WDD23"/>
      <c r="WDE23"/>
      <c r="WDF23"/>
      <c r="WDG23"/>
      <c r="WDH23"/>
      <c r="WDI23"/>
      <c r="WDJ23"/>
      <c r="WDK23"/>
      <c r="WDL23"/>
      <c r="WDM23"/>
      <c r="WDN23"/>
      <c r="WDO23"/>
      <c r="WDP23"/>
      <c r="WDQ23"/>
      <c r="WDR23"/>
      <c r="WDS23"/>
      <c r="WDT23"/>
      <c r="WDU23"/>
      <c r="WDV23"/>
      <c r="WDW23"/>
      <c r="WDX23"/>
      <c r="WDY23"/>
      <c r="WDZ23"/>
      <c r="WEA23"/>
      <c r="WEB23"/>
      <c r="WEC23"/>
      <c r="WED23"/>
      <c r="WEE23"/>
      <c r="WEF23"/>
      <c r="WEG23"/>
      <c r="WEH23"/>
      <c r="WEI23"/>
      <c r="WEJ23"/>
      <c r="WEK23"/>
      <c r="WEL23"/>
      <c r="WEM23"/>
      <c r="WEN23"/>
      <c r="WEO23"/>
      <c r="WEP23"/>
      <c r="WEQ23"/>
      <c r="WER23"/>
      <c r="WES23"/>
      <c r="WET23"/>
      <c r="WEU23"/>
      <c r="WEV23"/>
      <c r="WEW23"/>
      <c r="WEX23"/>
      <c r="WEY23"/>
      <c r="WEZ23"/>
      <c r="WFA23"/>
      <c r="WFB23"/>
      <c r="WFC23"/>
      <c r="WFD23"/>
      <c r="WFE23"/>
      <c r="WFF23"/>
      <c r="WFG23"/>
      <c r="WFH23"/>
      <c r="WFI23"/>
      <c r="WFJ23"/>
      <c r="WFK23"/>
      <c r="WFL23"/>
      <c r="WFM23"/>
      <c r="WFN23"/>
      <c r="WFO23"/>
      <c r="WFP23"/>
      <c r="WFQ23"/>
      <c r="WFR23"/>
      <c r="WFS23"/>
      <c r="WFT23"/>
      <c r="WFU23"/>
      <c r="WFV23"/>
      <c r="WFW23"/>
      <c r="WFX23"/>
      <c r="WFY23"/>
      <c r="WFZ23"/>
      <c r="WGA23"/>
      <c r="WGB23"/>
      <c r="WGC23"/>
      <c r="WGD23"/>
      <c r="WGE23"/>
      <c r="WGF23"/>
      <c r="WGG23"/>
      <c r="WGH23"/>
      <c r="WGI23"/>
      <c r="WGJ23"/>
      <c r="WGK23"/>
      <c r="WGL23"/>
      <c r="WGM23"/>
      <c r="WGN23"/>
      <c r="WGO23"/>
      <c r="WGP23"/>
      <c r="WGQ23"/>
      <c r="WGR23"/>
      <c r="WGS23"/>
      <c r="WGT23"/>
      <c r="WGU23"/>
      <c r="WGV23"/>
      <c r="WGW23"/>
      <c r="WGX23"/>
      <c r="WGY23"/>
      <c r="WGZ23"/>
      <c r="WHA23"/>
      <c r="WHB23"/>
      <c r="WHC23"/>
      <c r="WHD23"/>
      <c r="WHE23"/>
      <c r="WHF23"/>
      <c r="WHG23"/>
      <c r="WHH23"/>
      <c r="WHI23"/>
      <c r="WHJ23"/>
      <c r="WHK23"/>
      <c r="WHL23"/>
      <c r="WHM23"/>
      <c r="WHN23"/>
      <c r="WHO23"/>
      <c r="WHP23"/>
      <c r="WHQ23"/>
      <c r="WHR23"/>
      <c r="WHS23"/>
      <c r="WHT23"/>
      <c r="WHU23"/>
      <c r="WHV23"/>
      <c r="WHW23"/>
      <c r="WHX23"/>
      <c r="WHY23"/>
      <c r="WHZ23"/>
      <c r="WIA23"/>
      <c r="WIB23"/>
      <c r="WIC23"/>
      <c r="WID23"/>
      <c r="WIE23"/>
      <c r="WIF23"/>
      <c r="WIG23"/>
      <c r="WIH23"/>
      <c r="WII23"/>
      <c r="WIJ23"/>
      <c r="WIK23"/>
      <c r="WIL23"/>
      <c r="WIM23"/>
      <c r="WIN23"/>
      <c r="WIO23"/>
      <c r="WIP23"/>
      <c r="WIQ23"/>
      <c r="WIR23"/>
      <c r="WIS23"/>
      <c r="WIT23"/>
      <c r="WIU23"/>
      <c r="WIV23"/>
      <c r="WIW23"/>
      <c r="WIX23"/>
      <c r="WIY23"/>
      <c r="WIZ23"/>
      <c r="WJA23"/>
      <c r="WJB23"/>
      <c r="WJC23"/>
      <c r="WJD23"/>
      <c r="WJE23"/>
      <c r="WJF23"/>
      <c r="WJG23"/>
      <c r="WJH23"/>
      <c r="WJI23"/>
      <c r="WJJ23"/>
      <c r="WJK23"/>
      <c r="WJL23"/>
      <c r="WJM23"/>
      <c r="WJN23"/>
      <c r="WJO23"/>
      <c r="WJP23"/>
      <c r="WJQ23"/>
      <c r="WJR23"/>
      <c r="WJS23"/>
      <c r="WJT23"/>
      <c r="WJU23"/>
      <c r="WJV23"/>
      <c r="WJW23"/>
      <c r="WJX23"/>
      <c r="WJY23"/>
      <c r="WJZ23"/>
      <c r="WKA23"/>
      <c r="WKB23"/>
      <c r="WKC23"/>
      <c r="WKD23"/>
      <c r="WKE23"/>
      <c r="WKF23"/>
      <c r="WKG23"/>
      <c r="WKH23"/>
      <c r="WKI23"/>
      <c r="WKJ23"/>
      <c r="WKK23"/>
      <c r="WKL23"/>
      <c r="WKM23"/>
      <c r="WKN23"/>
      <c r="WKO23"/>
      <c r="WKP23"/>
      <c r="WKQ23"/>
      <c r="WKR23"/>
      <c r="WKS23"/>
      <c r="WKT23"/>
      <c r="WKU23"/>
      <c r="WKV23"/>
      <c r="WKW23"/>
      <c r="WKX23"/>
      <c r="WKY23"/>
      <c r="WKZ23"/>
      <c r="WLA23"/>
      <c r="WLB23"/>
      <c r="WLC23"/>
      <c r="WLD23"/>
      <c r="WLE23"/>
      <c r="WLF23"/>
      <c r="WLG23"/>
      <c r="WLH23"/>
      <c r="WLI23"/>
      <c r="WLJ23"/>
      <c r="WLK23"/>
      <c r="WLL23"/>
      <c r="WLM23"/>
      <c r="WLN23"/>
      <c r="WLO23"/>
      <c r="WLP23"/>
      <c r="WLQ23"/>
      <c r="WLR23"/>
      <c r="WLS23"/>
      <c r="WLT23"/>
      <c r="WLU23"/>
      <c r="WLV23"/>
      <c r="WLW23"/>
      <c r="WLX23"/>
      <c r="WLY23"/>
      <c r="WLZ23"/>
      <c r="WMA23"/>
      <c r="WMB23"/>
      <c r="WMC23"/>
      <c r="WMD23"/>
      <c r="WME23"/>
      <c r="WMF23"/>
      <c r="WMG23"/>
      <c r="WMH23"/>
      <c r="WMI23"/>
      <c r="WMJ23"/>
      <c r="WMK23"/>
      <c r="WML23"/>
      <c r="WMM23"/>
      <c r="WMN23"/>
      <c r="WMO23"/>
      <c r="WMP23"/>
      <c r="WMQ23"/>
      <c r="WMR23"/>
      <c r="WMS23"/>
      <c r="WMT23"/>
      <c r="WMU23"/>
      <c r="WMV23"/>
      <c r="WMW23"/>
      <c r="WMX23"/>
      <c r="WMY23"/>
      <c r="WMZ23"/>
      <c r="WNA23"/>
      <c r="WNB23"/>
      <c r="WNC23"/>
      <c r="WND23"/>
      <c r="WNE23"/>
      <c r="WNF23"/>
      <c r="WNG23"/>
      <c r="WNH23"/>
      <c r="WNI23"/>
      <c r="WNJ23"/>
      <c r="WNK23"/>
      <c r="WNL23"/>
      <c r="WNM23"/>
      <c r="WNN23"/>
      <c r="WNO23"/>
      <c r="WNP23"/>
      <c r="WNQ23"/>
      <c r="WNR23"/>
      <c r="WNS23"/>
      <c r="WNT23"/>
      <c r="WNU23"/>
      <c r="WNV23"/>
      <c r="WNW23"/>
      <c r="WNX23"/>
      <c r="WNY23"/>
      <c r="WNZ23"/>
      <c r="WOA23"/>
      <c r="WOB23"/>
      <c r="WOC23"/>
      <c r="WOD23"/>
      <c r="WOE23"/>
      <c r="WOF23"/>
      <c r="WOG23"/>
      <c r="WOH23"/>
      <c r="WOI23"/>
      <c r="WOJ23"/>
      <c r="WOK23"/>
      <c r="WOL23"/>
      <c r="WOM23"/>
      <c r="WON23"/>
      <c r="WOO23"/>
      <c r="WOP23"/>
      <c r="WOQ23"/>
      <c r="WOR23"/>
      <c r="WOS23"/>
      <c r="WOT23"/>
      <c r="WOU23"/>
      <c r="WOV23"/>
      <c r="WOW23"/>
      <c r="WOX23"/>
      <c r="WOY23"/>
      <c r="WOZ23"/>
      <c r="WPA23"/>
      <c r="WPB23"/>
      <c r="WPC23"/>
      <c r="WPD23"/>
      <c r="WPE23"/>
      <c r="WPF23"/>
      <c r="WPG23"/>
      <c r="WPH23"/>
      <c r="WPI23"/>
      <c r="WPJ23"/>
      <c r="WPK23"/>
      <c r="WPL23"/>
      <c r="WPM23"/>
      <c r="WPN23"/>
      <c r="WPO23"/>
      <c r="WPP23"/>
      <c r="WPQ23"/>
      <c r="WPR23"/>
      <c r="WPS23"/>
      <c r="WPT23"/>
      <c r="WPU23"/>
      <c r="WPV23"/>
      <c r="WPW23"/>
      <c r="WPX23"/>
      <c r="WPY23"/>
      <c r="WPZ23"/>
      <c r="WQA23"/>
      <c r="WQB23"/>
      <c r="WQC23"/>
      <c r="WQD23"/>
      <c r="WQE23"/>
      <c r="WQF23"/>
      <c r="WQG23"/>
      <c r="WQH23"/>
      <c r="WQI23"/>
      <c r="WQJ23"/>
      <c r="WQK23"/>
      <c r="WQL23"/>
      <c r="WQM23"/>
      <c r="WQN23"/>
      <c r="WQO23"/>
      <c r="WQP23"/>
      <c r="WQQ23"/>
      <c r="WQR23"/>
      <c r="WQS23"/>
      <c r="WQT23"/>
      <c r="WQU23"/>
      <c r="WQV23"/>
      <c r="WQW23"/>
      <c r="WQX23"/>
      <c r="WQY23"/>
      <c r="WQZ23"/>
      <c r="WRA23"/>
      <c r="WRB23"/>
      <c r="WRC23"/>
      <c r="WRD23"/>
      <c r="WRE23"/>
      <c r="WRF23"/>
      <c r="WRG23"/>
      <c r="WRH23"/>
      <c r="WRI23"/>
      <c r="WRJ23"/>
      <c r="WRK23"/>
      <c r="WRL23"/>
      <c r="WRM23"/>
      <c r="WRN23"/>
      <c r="WRO23"/>
      <c r="WRP23"/>
      <c r="WRQ23"/>
      <c r="WRR23"/>
      <c r="WRS23"/>
      <c r="WRT23"/>
      <c r="WRU23"/>
      <c r="WRV23"/>
      <c r="WRW23"/>
      <c r="WRX23"/>
      <c r="WRY23"/>
      <c r="WRZ23"/>
      <c r="WSA23"/>
      <c r="WSB23"/>
      <c r="WSC23"/>
      <c r="WSD23"/>
      <c r="WSE23"/>
      <c r="WSF23"/>
      <c r="WSG23"/>
      <c r="WSH23"/>
      <c r="WSI23"/>
      <c r="WSJ23"/>
      <c r="WSK23"/>
      <c r="WSL23"/>
      <c r="WSM23"/>
      <c r="WSN23"/>
      <c r="WSO23"/>
      <c r="WSP23"/>
      <c r="WSQ23"/>
      <c r="WSR23"/>
      <c r="WSS23"/>
      <c r="WST23"/>
      <c r="WSU23"/>
      <c r="WSV23"/>
      <c r="WSW23"/>
      <c r="WSX23"/>
      <c r="WSY23"/>
      <c r="WSZ23"/>
      <c r="WTA23"/>
      <c r="WTB23"/>
      <c r="WTC23"/>
      <c r="WTD23"/>
      <c r="WTE23"/>
      <c r="WTF23"/>
      <c r="WTG23"/>
      <c r="WTH23"/>
      <c r="WTI23"/>
      <c r="WTJ23"/>
      <c r="WTK23"/>
      <c r="WTL23"/>
      <c r="WTM23"/>
      <c r="WTN23"/>
      <c r="WTO23"/>
      <c r="WTP23"/>
      <c r="WTQ23"/>
      <c r="WTR23"/>
      <c r="WTS23"/>
      <c r="WTT23"/>
      <c r="WTU23"/>
      <c r="WTV23"/>
      <c r="WTW23"/>
      <c r="WTX23"/>
      <c r="WTY23"/>
      <c r="WTZ23"/>
      <c r="WUA23"/>
      <c r="WUB23"/>
      <c r="WUC23"/>
      <c r="WUD23"/>
      <c r="WUE23"/>
      <c r="WUF23"/>
      <c r="WUG23"/>
      <c r="WUH23"/>
      <c r="WUI23"/>
      <c r="WUJ23"/>
      <c r="WUK23"/>
      <c r="WUL23"/>
      <c r="WUM23"/>
      <c r="WUN23"/>
      <c r="WUO23"/>
      <c r="WUP23"/>
      <c r="WUQ23"/>
      <c r="WUR23"/>
      <c r="WUS23"/>
      <c r="WUT23"/>
      <c r="WUU23"/>
      <c r="WUV23"/>
      <c r="WUW23"/>
      <c r="WUX23"/>
      <c r="WUY23"/>
      <c r="WUZ23"/>
      <c r="WVA23"/>
      <c r="WVB23"/>
      <c r="WVC23"/>
      <c r="WVD23"/>
      <c r="WVE23"/>
      <c r="WVF23"/>
      <c r="WVG23"/>
      <c r="WVH23"/>
      <c r="WVI23"/>
      <c r="WVJ23"/>
      <c r="WVK23"/>
      <c r="WVL23"/>
      <c r="WVM23"/>
      <c r="WVN23"/>
      <c r="WVO23"/>
      <c r="WVP23"/>
      <c r="WVQ23"/>
      <c r="WVR23"/>
      <c r="WVS23"/>
      <c r="WVT23"/>
      <c r="WVU23"/>
      <c r="WVV23"/>
      <c r="WVW23"/>
      <c r="WVX23"/>
      <c r="WVY23"/>
      <c r="WVZ23"/>
      <c r="WWA23"/>
      <c r="WWB23"/>
      <c r="WWC23"/>
      <c r="WWD23"/>
      <c r="WWE23"/>
      <c r="WWF23"/>
      <c r="WWG23"/>
      <c r="WWH23"/>
      <c r="WWI23"/>
      <c r="WWJ23"/>
      <c r="WWK23"/>
      <c r="WWL23"/>
      <c r="WWM23"/>
      <c r="WWN23"/>
      <c r="WWO23"/>
      <c r="WWP23"/>
      <c r="WWQ23"/>
      <c r="WWR23"/>
      <c r="WWS23"/>
      <c r="WWT23"/>
      <c r="WWU23"/>
      <c r="WWV23"/>
      <c r="WWW23"/>
      <c r="WWX23"/>
      <c r="WWY23"/>
      <c r="WWZ23"/>
      <c r="WXA23"/>
      <c r="WXB23"/>
      <c r="WXC23"/>
      <c r="WXD23"/>
      <c r="WXE23"/>
      <c r="WXF23"/>
      <c r="WXG23"/>
      <c r="WXH23"/>
      <c r="WXI23"/>
      <c r="WXJ23"/>
      <c r="WXK23"/>
      <c r="WXL23"/>
      <c r="WXM23"/>
      <c r="WXN23"/>
      <c r="WXO23"/>
      <c r="WXP23"/>
      <c r="WXQ23"/>
      <c r="WXR23"/>
      <c r="WXS23"/>
      <c r="WXT23"/>
      <c r="WXU23"/>
      <c r="WXV23"/>
      <c r="WXW23"/>
      <c r="WXX23"/>
      <c r="WXY23"/>
      <c r="WXZ23"/>
      <c r="WYA23"/>
      <c r="WYB23"/>
      <c r="WYC23"/>
      <c r="WYD23"/>
      <c r="WYE23"/>
      <c r="WYF23"/>
      <c r="WYG23"/>
      <c r="WYH23"/>
      <c r="WYI23"/>
      <c r="WYJ23"/>
      <c r="WYK23"/>
      <c r="WYL23"/>
      <c r="WYM23"/>
      <c r="WYN23"/>
      <c r="WYO23"/>
      <c r="WYP23"/>
      <c r="WYQ23"/>
      <c r="WYR23"/>
      <c r="WYS23"/>
      <c r="WYT23"/>
      <c r="WYU23"/>
      <c r="WYV23"/>
      <c r="WYW23"/>
      <c r="WYX23"/>
      <c r="WYY23"/>
      <c r="WYZ23"/>
      <c r="WZA23"/>
      <c r="WZB23"/>
      <c r="WZC23"/>
      <c r="WZD23"/>
      <c r="WZE23"/>
      <c r="WZF23"/>
      <c r="WZG23"/>
      <c r="WZH23"/>
      <c r="WZI23"/>
      <c r="WZJ23"/>
      <c r="WZK23"/>
      <c r="WZL23"/>
      <c r="WZM23"/>
      <c r="WZN23"/>
      <c r="WZO23"/>
      <c r="WZP23"/>
      <c r="WZQ23"/>
      <c r="WZR23"/>
      <c r="WZS23"/>
      <c r="WZT23"/>
      <c r="WZU23"/>
      <c r="WZV23"/>
      <c r="WZW23"/>
      <c r="WZX23"/>
      <c r="WZY23"/>
      <c r="WZZ23"/>
      <c r="XAA23"/>
      <c r="XAB23"/>
      <c r="XAC23"/>
      <c r="XAD23"/>
      <c r="XAE23"/>
      <c r="XAF23"/>
      <c r="XAG23"/>
      <c r="XAH23"/>
      <c r="XAI23"/>
      <c r="XAJ23"/>
      <c r="XAK23"/>
      <c r="XAL23"/>
      <c r="XAM23"/>
      <c r="XAN23"/>
      <c r="XAO23"/>
      <c r="XAP23"/>
      <c r="XAQ23"/>
      <c r="XAR23"/>
      <c r="XAS23"/>
      <c r="XAT23"/>
      <c r="XAU23"/>
      <c r="XAV23"/>
      <c r="XAW23"/>
      <c r="XAX23"/>
      <c r="XAY23"/>
      <c r="XAZ23"/>
      <c r="XBA23"/>
      <c r="XBB23"/>
      <c r="XBC23"/>
      <c r="XBD23"/>
      <c r="XBE23"/>
      <c r="XBF23"/>
      <c r="XBG23"/>
      <c r="XBH23"/>
      <c r="XBI23"/>
      <c r="XBJ23"/>
      <c r="XBK23"/>
      <c r="XBL23"/>
      <c r="XBM23"/>
      <c r="XBN23"/>
      <c r="XBO23"/>
      <c r="XBP23"/>
      <c r="XBQ23"/>
      <c r="XBR23"/>
      <c r="XBS23"/>
      <c r="XBT23"/>
      <c r="XBU23"/>
      <c r="XBV23"/>
      <c r="XBW23"/>
      <c r="XBX23"/>
      <c r="XBY23"/>
      <c r="XBZ23"/>
      <c r="XCA23"/>
      <c r="XCB23"/>
      <c r="XCC23"/>
      <c r="XCD23"/>
      <c r="XCE23"/>
      <c r="XCF23"/>
      <c r="XCG23"/>
      <c r="XCH23"/>
      <c r="XCI23"/>
      <c r="XCJ23"/>
      <c r="XCK23"/>
      <c r="XCL23"/>
      <c r="XCM23"/>
      <c r="XCN23"/>
      <c r="XCO23"/>
      <c r="XCP23"/>
      <c r="XCQ23"/>
      <c r="XCR23"/>
      <c r="XCS23"/>
      <c r="XCT23"/>
      <c r="XCU23"/>
      <c r="XCV23"/>
      <c r="XCW23"/>
      <c r="XCX23"/>
      <c r="XCY23"/>
      <c r="XCZ23"/>
      <c r="XDA23"/>
      <c r="XDB23"/>
      <c r="XDC23"/>
      <c r="XDD23"/>
      <c r="XDE23"/>
      <c r="XDF23"/>
      <c r="XDG23"/>
      <c r="XDH23"/>
      <c r="XDI23"/>
      <c r="XDJ23"/>
      <c r="XDK23"/>
      <c r="XDL23"/>
      <c r="XDM23"/>
      <c r="XDN23"/>
      <c r="XDO23"/>
      <c r="XDP23"/>
      <c r="XDQ23"/>
      <c r="XDR23"/>
      <c r="XDS23"/>
      <c r="XDT23"/>
      <c r="XDU23"/>
      <c r="XDV23"/>
      <c r="XDW23"/>
      <c r="XDX23"/>
      <c r="XDY23"/>
      <c r="XDZ23"/>
      <c r="XEA23"/>
      <c r="XEB23"/>
      <c r="XEC23"/>
      <c r="XED23"/>
      <c r="XEE23"/>
      <c r="XEF23"/>
      <c r="XEG23"/>
      <c r="XEH23"/>
      <c r="XEI23"/>
      <c r="XEJ23"/>
      <c r="XEK23"/>
      <c r="XEL23"/>
      <c r="XEM23"/>
      <c r="XEN23"/>
      <c r="XEO23"/>
      <c r="XEP23"/>
      <c r="XEQ23"/>
      <c r="XER23"/>
      <c r="XES23"/>
      <c r="XET23"/>
      <c r="XEU23"/>
      <c r="XEV23"/>
      <c r="XEW23"/>
      <c r="XEX23"/>
      <c r="XEY23"/>
      <c r="XEZ23"/>
      <c r="XFA23"/>
    </row>
    <row r="24" spans="1:16381" s="1" customFormat="1" ht="120">
      <c r="A24" s="556" t="str">
        <f t="array" ref="A24">INDEX(CO_indicators_list[], SMALL(IF(CO_Indic_List='1_Entry_Table'!$B$16,ROW(CO_Indic_List)-7),ROWS(A$6:A24)),2)</f>
        <v>Outcome 2</v>
      </c>
      <c r="B24" s="530" t="str">
        <f>IF(ISERROR(VLOOKUP(A24,FillHome_OO[],3,FALSE))=TRUE,,VLOOKUP(A24,FillHome_OO[],3,FALSE))</f>
        <v>2 - By 2022, all people, particularly the most vulnerable, benefit from enhanced national and local capacity to apply integrated and innovative approaches to the sustainable and participative management of natural resources and biodiversity, climate change adaptation and mitigation, and disaster-risk reduction.</v>
      </c>
      <c r="C24" s="530">
        <f>Monitoring_Table!C24</f>
        <v>0</v>
      </c>
      <c r="D24" s="530" t="str">
        <f>VLOOKUP(ShadowTable[[#This Row],[indicators]],Tablo_MonitoringTable[],2,FALSE)</f>
        <v>Indicator 2.2</v>
      </c>
      <c r="E24" s="208" t="str">
        <f t="array" ref="E24">INDEX(CO_indicators_list[], SMALL(IF(CO_Indic_List='1_Entry_Table'!$B$16,ROW(CO_Indic_List)-7),ROWS(E$6:E24)),8)</f>
        <v>2.2 - Percentage of selected municipalities that integrate resilience and adaptive capacity to climate-related hazards and natural disasters in their development strategies</v>
      </c>
      <c r="F24" s="526">
        <f>IF(ISERROR(VLOOKUP(ShadowTable[[#This Row],[indicators]],Tablo_MonitoringTable[],3,FALSE))=TRUE,,VLOOKUP(ShadowTable[[#This Row],[indicators]],Tablo_MonitoringTable[],3,FALSE))</f>
        <v>0</v>
      </c>
      <c r="G24" s="526">
        <f>VLOOKUP(ShadowTable[[#This Row],[indicators]],Tablo_MonitoringTable[],4,FALSE)</f>
        <v>0</v>
      </c>
      <c r="H24" s="526">
        <f>VLOOKUP(ShadowTable[[#This Row],[indicators]],Tablo_MonitoringTable[],5,FALSE)</f>
        <v>0</v>
      </c>
      <c r="I24" s="526">
        <f>VLOOKUP(ShadowTable[[#This Row],[indicators]],Tablo_MonitoringTable[],6,FALSE)</f>
        <v>0</v>
      </c>
      <c r="J24" s="526">
        <f>VLOOKUP(ShadowTable[[#This Row],[indicators]],Tablo_MonitoringTable[],7,FALSE)</f>
        <v>0</v>
      </c>
      <c r="K24" s="526">
        <f>VLOOKUP(ShadowTable[[#This Row],[indicators]],Tablo_MonitoringTable[],8,FALSE)</f>
        <v>0</v>
      </c>
      <c r="L24" s="526">
        <f>VLOOKUP(ShadowTable[[#This Row],[indicators]],Tablo_MonitoringTable[],10,FALSE)</f>
        <v>0</v>
      </c>
      <c r="M24" s="526">
        <f>VLOOKUP(ShadowTable[[#This Row],[indicators]],Tablo_MonitoringTable[],11,FALSE)</f>
        <v>0</v>
      </c>
      <c r="N24" s="526">
        <f>VLOOKUP(ShadowTable[[#This Row],[indicators]],Tablo_MonitoringTable[],13,FALSE)</f>
        <v>0</v>
      </c>
      <c r="O24" s="526">
        <f>VLOOKUP(ShadowTable[[#This Row],[indicators]],Tablo_MonitoringTable[],14,FALSE)</f>
        <v>0</v>
      </c>
      <c r="P24" s="526">
        <f>VLOOKUP(ShadowTable[[#This Row],[indicators]],Tablo_MonitoringTable[],16,FALSE)</f>
        <v>0</v>
      </c>
      <c r="Q24" s="526">
        <f>VLOOKUP(ShadowTable[[#This Row],[indicators]],Tablo_MonitoringTable[],17,FALSE)</f>
        <v>0</v>
      </c>
      <c r="R24" s="526">
        <f>VLOOKUP(ShadowTable[[#This Row],[indicators]],Tablo_MonitoringTable[],19,FALSE)</f>
        <v>0</v>
      </c>
      <c r="S24" s="526">
        <f>VLOOKUP(ShadowTable[[#This Row],[indicators]],Tablo_MonitoringTable[],20,FALSE)</f>
        <v>0</v>
      </c>
      <c r="T24" s="526">
        <f>VLOOKUP(ShadowTable[[#This Row],[indicators]],Tablo_MonitoringTable[],22,FALSE)</f>
        <v>0</v>
      </c>
      <c r="U24" s="526">
        <f>VLOOKUP(ShadowTable[[#This Row],[indicators]],Tablo_MonitoringTable[],23,FALSE)</f>
        <v>0</v>
      </c>
      <c r="V24" s="225">
        <f>VLOOKUP(ShadowTable[[#This Row],[indicators]],Tablo_MonitoringTable[],25,FALSE)</f>
        <v>0</v>
      </c>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c r="IZ24"/>
      <c r="JA24"/>
      <c r="JB24"/>
      <c r="JC24"/>
      <c r="JD24"/>
      <c r="JE24"/>
      <c r="JF24"/>
      <c r="JG24"/>
      <c r="JH24"/>
      <c r="JI24"/>
      <c r="JJ24"/>
      <c r="JK24"/>
      <c r="JL24"/>
      <c r="JM24"/>
      <c r="JN24"/>
      <c r="JO24"/>
      <c r="JP24"/>
      <c r="JQ24"/>
      <c r="JR24"/>
      <c r="JS24"/>
      <c r="JT24"/>
      <c r="JU24"/>
      <c r="JV24"/>
      <c r="JW24"/>
      <c r="JX24"/>
      <c r="JY24"/>
      <c r="JZ24"/>
      <c r="KA24"/>
      <c r="KB24"/>
      <c r="KC24"/>
      <c r="KD24"/>
      <c r="KE24"/>
      <c r="KF24"/>
      <c r="KG24"/>
      <c r="KH24"/>
      <c r="KI24"/>
      <c r="KJ24"/>
      <c r="KK24"/>
      <c r="KL24"/>
      <c r="KM24"/>
      <c r="KN24"/>
      <c r="KO24"/>
      <c r="KP24"/>
      <c r="KQ24"/>
      <c r="KR24"/>
      <c r="KS24"/>
      <c r="KT24"/>
      <c r="KU24"/>
      <c r="KV24"/>
      <c r="KW24"/>
      <c r="KX24"/>
      <c r="KY24"/>
      <c r="KZ24"/>
      <c r="LA24"/>
      <c r="LB24"/>
      <c r="LC24"/>
      <c r="LD24"/>
      <c r="LE24"/>
      <c r="LF24"/>
      <c r="LG24"/>
      <c r="LH24"/>
      <c r="LI24"/>
      <c r="LJ24"/>
      <c r="LK24"/>
      <c r="LL24"/>
      <c r="LM24"/>
      <c r="LN24"/>
      <c r="LO24"/>
      <c r="LP24"/>
      <c r="LQ24"/>
      <c r="LR24"/>
      <c r="LS24"/>
      <c r="LT24"/>
      <c r="LU24"/>
      <c r="LV24"/>
      <c r="LW24"/>
      <c r="LX24"/>
      <c r="LY24"/>
      <c r="LZ24"/>
      <c r="MA24"/>
      <c r="MB24"/>
      <c r="MC24"/>
      <c r="MD24"/>
      <c r="ME24"/>
      <c r="MF24"/>
      <c r="MG24"/>
      <c r="MH24"/>
      <c r="MI24"/>
      <c r="MJ24"/>
      <c r="MK24"/>
      <c r="ML24"/>
      <c r="MM24"/>
      <c r="MN24"/>
      <c r="MO24"/>
      <c r="MP24"/>
      <c r="MQ24"/>
      <c r="MR24"/>
      <c r="MS24"/>
      <c r="MT24"/>
      <c r="MU24"/>
      <c r="MV24"/>
      <c r="MW24"/>
      <c r="MX24"/>
      <c r="MY24"/>
      <c r="MZ24"/>
      <c r="NA24"/>
      <c r="NB24"/>
      <c r="NC24"/>
      <c r="ND24"/>
      <c r="NE24"/>
      <c r="NF24"/>
      <c r="NG24"/>
      <c r="NH24"/>
      <c r="NI24"/>
      <c r="NJ24"/>
      <c r="NK24"/>
      <c r="NL24"/>
      <c r="NM24"/>
      <c r="NN24"/>
      <c r="NO24"/>
      <c r="NP24"/>
      <c r="NQ24"/>
      <c r="NR24"/>
      <c r="NS24"/>
      <c r="NT24"/>
      <c r="NU24"/>
      <c r="NV24"/>
      <c r="NW24"/>
      <c r="NX24"/>
      <c r="NY24"/>
      <c r="NZ24"/>
      <c r="OA24"/>
      <c r="OB24"/>
      <c r="OC24"/>
      <c r="OD24"/>
      <c r="OE24"/>
      <c r="OF24"/>
      <c r="OG24"/>
      <c r="OH24"/>
      <c r="OI24"/>
      <c r="OJ24"/>
      <c r="OK24"/>
      <c r="OL24"/>
      <c r="OM24"/>
      <c r="ON24"/>
      <c r="OO24"/>
      <c r="OP24"/>
      <c r="OQ24"/>
      <c r="OR24"/>
      <c r="OS24"/>
      <c r="OT24"/>
      <c r="OU24"/>
      <c r="OV24"/>
      <c r="OW24"/>
      <c r="OX24"/>
      <c r="OY24"/>
      <c r="OZ24"/>
      <c r="PA24"/>
      <c r="PB24"/>
      <c r="PC24"/>
      <c r="PD24"/>
      <c r="PE24"/>
      <c r="PF24"/>
      <c r="PG24"/>
      <c r="PH24"/>
      <c r="PI24"/>
      <c r="PJ24"/>
      <c r="PK24"/>
      <c r="PL24"/>
      <c r="PM24"/>
      <c r="PN24"/>
      <c r="PO24"/>
      <c r="PP24"/>
      <c r="PQ24"/>
      <c r="PR24"/>
      <c r="PS24"/>
      <c r="PT24"/>
      <c r="PU24"/>
      <c r="PV24"/>
      <c r="PW24"/>
      <c r="PX24"/>
      <c r="PY24"/>
      <c r="PZ24"/>
      <c r="QA24"/>
      <c r="QB24"/>
      <c r="QC24"/>
      <c r="QD24"/>
      <c r="QE24"/>
      <c r="QF24"/>
      <c r="QG24"/>
      <c r="QH24"/>
      <c r="QI24"/>
      <c r="QJ24"/>
      <c r="QK24"/>
      <c r="QL24"/>
      <c r="QM24"/>
      <c r="QN24"/>
      <c r="QO24"/>
      <c r="QP24"/>
      <c r="QQ24"/>
      <c r="QR24"/>
      <c r="QS24"/>
      <c r="QT24"/>
      <c r="QU24"/>
      <c r="QV24"/>
      <c r="QW24"/>
      <c r="QX24"/>
      <c r="QY24"/>
      <c r="QZ24"/>
      <c r="RA24"/>
      <c r="RB24"/>
      <c r="RC24"/>
      <c r="RD24"/>
      <c r="RE24"/>
      <c r="RF24"/>
      <c r="RG24"/>
      <c r="RH24"/>
      <c r="RI24"/>
      <c r="RJ24"/>
      <c r="RK24"/>
      <c r="RL24"/>
      <c r="RM24"/>
      <c r="RN24"/>
      <c r="RO24"/>
      <c r="RP24"/>
      <c r="RQ24"/>
      <c r="RR24"/>
      <c r="RS24"/>
      <c r="RT24"/>
      <c r="RU24"/>
      <c r="RV24"/>
      <c r="RW24"/>
      <c r="RX24"/>
      <c r="RY24"/>
      <c r="RZ24"/>
      <c r="SA24"/>
      <c r="SB24"/>
      <c r="SC24"/>
      <c r="SD24"/>
      <c r="SE24"/>
      <c r="SF24"/>
      <c r="SG24"/>
      <c r="SH24"/>
      <c r="SI24"/>
      <c r="SJ24"/>
      <c r="SK24"/>
      <c r="SL24"/>
      <c r="SM24"/>
      <c r="SN24"/>
      <c r="SO24"/>
      <c r="SP24"/>
      <c r="SQ24"/>
      <c r="SR24"/>
      <c r="SS24"/>
      <c r="ST24"/>
      <c r="SU24"/>
      <c r="SV24"/>
      <c r="SW24"/>
      <c r="SX24"/>
      <c r="SY24"/>
      <c r="SZ24"/>
      <c r="TA24"/>
      <c r="TB24"/>
      <c r="TC24"/>
      <c r="TD24"/>
      <c r="TE24"/>
      <c r="TF24"/>
      <c r="TG24"/>
      <c r="TH24"/>
      <c r="TI24"/>
      <c r="TJ24"/>
      <c r="TK24"/>
      <c r="TL24"/>
      <c r="TM24"/>
      <c r="TN24"/>
      <c r="TO24"/>
      <c r="TP24"/>
      <c r="TQ24"/>
      <c r="TR24"/>
      <c r="TS24"/>
      <c r="TT24"/>
      <c r="TU24"/>
      <c r="TV24"/>
      <c r="TW24"/>
      <c r="TX24"/>
      <c r="TY24"/>
      <c r="TZ24"/>
      <c r="UA24"/>
      <c r="UB24"/>
      <c r="UC24"/>
      <c r="UD24"/>
      <c r="UE24"/>
      <c r="UF24"/>
      <c r="UG24"/>
      <c r="UH24"/>
      <c r="UI24"/>
      <c r="UJ24"/>
      <c r="UK24"/>
      <c r="UL24"/>
      <c r="UM24"/>
      <c r="UN24"/>
      <c r="UO24"/>
      <c r="UP24"/>
      <c r="UQ24"/>
      <c r="UR24"/>
      <c r="US24"/>
      <c r="UT24"/>
      <c r="UU24"/>
      <c r="UV24"/>
      <c r="UW24"/>
      <c r="UX24"/>
      <c r="UY24"/>
      <c r="UZ24"/>
      <c r="VA24"/>
      <c r="VB24"/>
      <c r="VC24"/>
      <c r="VD24"/>
      <c r="VE24"/>
      <c r="VF24"/>
      <c r="VG24"/>
      <c r="VH24"/>
      <c r="VI24"/>
      <c r="VJ24"/>
      <c r="VK24"/>
      <c r="VL24"/>
      <c r="VM24"/>
      <c r="VN24"/>
      <c r="VO24"/>
      <c r="VP24"/>
      <c r="VQ24"/>
      <c r="VR24"/>
      <c r="VS24"/>
      <c r="VT24"/>
      <c r="VU24"/>
      <c r="VV24"/>
      <c r="VW24"/>
      <c r="VX24"/>
      <c r="VY24"/>
      <c r="VZ24"/>
      <c r="WA24"/>
      <c r="WB24"/>
      <c r="WC24"/>
      <c r="WD24"/>
      <c r="WE24"/>
      <c r="WF24"/>
      <c r="WG24"/>
      <c r="WH24"/>
      <c r="WI24"/>
      <c r="WJ24"/>
      <c r="WK24"/>
      <c r="WL24"/>
      <c r="WM24"/>
      <c r="WN24"/>
      <c r="WO24"/>
      <c r="WP24"/>
      <c r="WQ24"/>
      <c r="WR24"/>
      <c r="WS24"/>
      <c r="WT24"/>
      <c r="WU24"/>
      <c r="WV24"/>
      <c r="WW24"/>
      <c r="WX24"/>
      <c r="WY24"/>
      <c r="WZ24"/>
      <c r="XA24"/>
      <c r="XB24"/>
      <c r="XC24"/>
      <c r="XD24"/>
      <c r="XE24"/>
      <c r="XF24"/>
      <c r="XG24"/>
      <c r="XH24"/>
      <c r="XI24"/>
      <c r="XJ24"/>
      <c r="XK24"/>
      <c r="XL24"/>
      <c r="XM24"/>
      <c r="XN24"/>
      <c r="XO24"/>
      <c r="XP24"/>
      <c r="XQ24"/>
      <c r="XR24"/>
      <c r="XS24"/>
      <c r="XT24"/>
      <c r="XU24"/>
      <c r="XV24"/>
      <c r="XW24"/>
      <c r="XX24"/>
      <c r="XY24"/>
      <c r="XZ24"/>
      <c r="YA24"/>
      <c r="YB24"/>
      <c r="YC24"/>
      <c r="YD24"/>
      <c r="YE24"/>
      <c r="YF24"/>
      <c r="YG24"/>
      <c r="YH24"/>
      <c r="YI24"/>
      <c r="YJ24"/>
      <c r="YK24"/>
      <c r="YL24"/>
      <c r="YM24"/>
      <c r="YN24"/>
      <c r="YO24"/>
      <c r="YP24"/>
      <c r="YQ24"/>
      <c r="YR24"/>
      <c r="YS24"/>
      <c r="YT24"/>
      <c r="YU24"/>
      <c r="YV24"/>
      <c r="YW24"/>
      <c r="YX24"/>
      <c r="YY24"/>
      <c r="YZ24"/>
      <c r="ZA24"/>
      <c r="ZB24"/>
      <c r="ZC24"/>
      <c r="ZD24"/>
      <c r="ZE24"/>
      <c r="ZF24"/>
      <c r="ZG24"/>
      <c r="ZH24"/>
      <c r="ZI24"/>
      <c r="ZJ24"/>
      <c r="ZK24"/>
      <c r="ZL24"/>
      <c r="ZM24"/>
      <c r="ZN24"/>
      <c r="ZO24"/>
      <c r="ZP24"/>
      <c r="ZQ24"/>
      <c r="ZR24"/>
      <c r="ZS24"/>
      <c r="ZT24"/>
      <c r="ZU24"/>
      <c r="ZV24"/>
      <c r="ZW24"/>
      <c r="ZX24"/>
      <c r="ZY24"/>
      <c r="ZZ24"/>
      <c r="AAA24"/>
      <c r="AAB24"/>
      <c r="AAC24"/>
      <c r="AAD24"/>
      <c r="AAE24"/>
      <c r="AAF24"/>
      <c r="AAG24"/>
      <c r="AAH24"/>
      <c r="AAI24"/>
      <c r="AAJ24"/>
      <c r="AAK24"/>
      <c r="AAL24"/>
      <c r="AAM24"/>
      <c r="AAN24"/>
      <c r="AAO24"/>
      <c r="AAP24"/>
      <c r="AAQ24"/>
      <c r="AAR24"/>
      <c r="AAS24"/>
      <c r="AAT24"/>
      <c r="AAU24"/>
      <c r="AAV24"/>
      <c r="AAW24"/>
      <c r="AAX24"/>
      <c r="AAY24"/>
      <c r="AAZ24"/>
      <c r="ABA24"/>
      <c r="ABB24"/>
      <c r="ABC24"/>
      <c r="ABD24"/>
      <c r="ABE24"/>
      <c r="ABF24"/>
      <c r="ABG24"/>
      <c r="ABH24"/>
      <c r="ABI24"/>
      <c r="ABJ24"/>
      <c r="ABK24"/>
      <c r="ABL24"/>
      <c r="ABM24"/>
      <c r="ABN24"/>
      <c r="ABO24"/>
      <c r="ABP24"/>
      <c r="ABQ24"/>
      <c r="ABR24"/>
      <c r="ABS24"/>
      <c r="ABT24"/>
      <c r="ABU24"/>
      <c r="ABV24"/>
      <c r="ABW24"/>
      <c r="ABX24"/>
      <c r="ABY24"/>
      <c r="ABZ24"/>
      <c r="ACA24"/>
      <c r="ACB24"/>
      <c r="ACC24"/>
      <c r="ACD24"/>
      <c r="ACE24"/>
      <c r="ACF24"/>
      <c r="ACG24"/>
      <c r="ACH24"/>
      <c r="ACI24"/>
      <c r="ACJ24"/>
      <c r="ACK24"/>
      <c r="ACL24"/>
      <c r="ACM24"/>
      <c r="ACN24"/>
      <c r="ACO24"/>
      <c r="ACP24"/>
      <c r="ACQ24"/>
      <c r="ACR24"/>
      <c r="ACS24"/>
      <c r="ACT24"/>
      <c r="ACU24"/>
      <c r="ACV24"/>
      <c r="ACW24"/>
      <c r="ACX24"/>
      <c r="ACY24"/>
      <c r="ACZ24"/>
      <c r="ADA24"/>
      <c r="ADB24"/>
      <c r="ADC24"/>
      <c r="ADD24"/>
      <c r="ADE24"/>
      <c r="ADF24"/>
      <c r="ADG24"/>
      <c r="ADH24"/>
      <c r="ADI24"/>
      <c r="ADJ24"/>
      <c r="ADK24"/>
      <c r="ADL24"/>
      <c r="ADM24"/>
      <c r="ADN24"/>
      <c r="ADO24"/>
      <c r="ADP24"/>
      <c r="ADQ24"/>
      <c r="ADR24"/>
      <c r="ADS24"/>
      <c r="ADT24"/>
      <c r="ADU24"/>
      <c r="ADV24"/>
      <c r="ADW24"/>
      <c r="ADX24"/>
      <c r="ADY24"/>
      <c r="ADZ24"/>
      <c r="AEA24"/>
      <c r="AEB24"/>
      <c r="AEC24"/>
      <c r="AED24"/>
      <c r="AEE24"/>
      <c r="AEF24"/>
      <c r="AEG24"/>
      <c r="AEH24"/>
      <c r="AEI24"/>
      <c r="AEJ24"/>
      <c r="AEK24"/>
      <c r="AEL24"/>
      <c r="AEM24"/>
      <c r="AEN24"/>
      <c r="AEO24"/>
      <c r="AEP24"/>
      <c r="AEQ24"/>
      <c r="AER24"/>
      <c r="AES24"/>
      <c r="AET24"/>
      <c r="AEU24"/>
      <c r="AEV24"/>
      <c r="AEW24"/>
      <c r="AEX24"/>
      <c r="AEY24"/>
      <c r="AEZ24"/>
      <c r="AFA24"/>
      <c r="AFB24"/>
      <c r="AFC24"/>
      <c r="AFD24"/>
      <c r="AFE24"/>
      <c r="AFF24"/>
      <c r="AFG24"/>
      <c r="AFH24"/>
      <c r="AFI24"/>
      <c r="AFJ24"/>
      <c r="AFK24"/>
      <c r="AFL24"/>
      <c r="AFM24"/>
      <c r="AFN24"/>
      <c r="AFO24"/>
      <c r="AFP24"/>
      <c r="AFQ24"/>
      <c r="AFR24"/>
      <c r="AFS24"/>
      <c r="AFT24"/>
      <c r="AFU24"/>
      <c r="AFV24"/>
      <c r="AFW24"/>
      <c r="AFX24"/>
      <c r="AFY24"/>
      <c r="AFZ24"/>
      <c r="AGA24"/>
      <c r="AGB24"/>
      <c r="AGC24"/>
      <c r="AGD24"/>
      <c r="AGE24"/>
      <c r="AGF24"/>
      <c r="AGG24"/>
      <c r="AGH24"/>
      <c r="AGI24"/>
      <c r="AGJ24"/>
      <c r="AGK24"/>
      <c r="AGL24"/>
      <c r="AGM24"/>
      <c r="AGN24"/>
      <c r="AGO24"/>
      <c r="AGP24"/>
      <c r="AGQ24"/>
      <c r="AGR24"/>
      <c r="AGS24"/>
      <c r="AGT24"/>
      <c r="AGU24"/>
      <c r="AGV24"/>
      <c r="AGW24"/>
      <c r="AGX24"/>
      <c r="AGY24"/>
      <c r="AGZ24"/>
      <c r="AHA24"/>
      <c r="AHB24"/>
      <c r="AHC24"/>
      <c r="AHD24"/>
      <c r="AHE24"/>
      <c r="AHF24"/>
      <c r="AHG24"/>
      <c r="AHH24"/>
      <c r="AHI24"/>
      <c r="AHJ24"/>
      <c r="AHK24"/>
      <c r="AHL24"/>
      <c r="AHM24"/>
      <c r="AHN24"/>
      <c r="AHO24"/>
      <c r="AHP24"/>
      <c r="AHQ24"/>
      <c r="AHR24"/>
      <c r="AHS24"/>
      <c r="AHT24"/>
      <c r="AHU24"/>
      <c r="AHV24"/>
      <c r="AHW24"/>
      <c r="AHX24"/>
      <c r="AHY24"/>
      <c r="AHZ24"/>
      <c r="AIA24"/>
      <c r="AIB24"/>
      <c r="AIC24"/>
      <c r="AID24"/>
      <c r="AIE24"/>
      <c r="AIF24"/>
      <c r="AIG24"/>
      <c r="AIH24"/>
      <c r="AII24"/>
      <c r="AIJ24"/>
      <c r="AIK24"/>
      <c r="AIL24"/>
      <c r="AIM24"/>
      <c r="AIN24"/>
      <c r="AIO24"/>
      <c r="AIP24"/>
      <c r="AIQ24"/>
      <c r="AIR24"/>
      <c r="AIS24"/>
      <c r="AIT24"/>
      <c r="AIU24"/>
      <c r="AIV24"/>
      <c r="AIW24"/>
      <c r="AIX24"/>
      <c r="AIY24"/>
      <c r="AIZ24"/>
      <c r="AJA24"/>
      <c r="AJB24"/>
      <c r="AJC24"/>
      <c r="AJD24"/>
      <c r="AJE24"/>
      <c r="AJF24"/>
      <c r="AJG24"/>
      <c r="AJH24"/>
      <c r="AJI24"/>
      <c r="AJJ24"/>
      <c r="AJK24"/>
      <c r="AJL24"/>
      <c r="AJM24"/>
      <c r="AJN24"/>
      <c r="AJO24"/>
      <c r="AJP24"/>
      <c r="AJQ24"/>
      <c r="AJR24"/>
      <c r="AJS24"/>
      <c r="AJT24"/>
      <c r="AJU24"/>
      <c r="AJV24"/>
      <c r="AJW24"/>
      <c r="AJX24"/>
      <c r="AJY24"/>
      <c r="AJZ24"/>
      <c r="AKA24"/>
      <c r="AKB24"/>
      <c r="AKC24"/>
      <c r="AKD24"/>
      <c r="AKE24"/>
      <c r="AKF24"/>
      <c r="AKG24"/>
      <c r="AKH24"/>
      <c r="AKI24"/>
      <c r="AKJ24"/>
      <c r="AKK24"/>
      <c r="AKL24"/>
      <c r="AKM24"/>
      <c r="AKN24"/>
      <c r="AKO24"/>
      <c r="AKP24"/>
      <c r="AKQ24"/>
      <c r="AKR24"/>
      <c r="AKS24"/>
      <c r="AKT24"/>
      <c r="AKU24"/>
      <c r="AKV24"/>
      <c r="AKW24"/>
      <c r="AKX24"/>
      <c r="AKY24"/>
      <c r="AKZ24"/>
      <c r="ALA24"/>
      <c r="ALB24"/>
      <c r="ALC24"/>
      <c r="ALD24"/>
      <c r="ALE24"/>
      <c r="ALF24"/>
      <c r="ALG24"/>
      <c r="ALH24"/>
      <c r="ALI24"/>
      <c r="ALJ24"/>
      <c r="ALK24"/>
      <c r="ALL24"/>
      <c r="ALM24"/>
      <c r="ALN24"/>
      <c r="ALO24"/>
      <c r="ALP24"/>
      <c r="ALQ24"/>
      <c r="ALR24"/>
      <c r="ALS24"/>
      <c r="ALT24"/>
      <c r="ALU24"/>
      <c r="ALV24"/>
      <c r="ALW24"/>
      <c r="ALX24"/>
      <c r="ALY24"/>
      <c r="ALZ24"/>
      <c r="AMA24"/>
      <c r="AMB24"/>
      <c r="AMC24"/>
      <c r="AMD24"/>
      <c r="AME24"/>
      <c r="AMF24"/>
      <c r="AMG24"/>
      <c r="AMH24"/>
      <c r="AMI24"/>
      <c r="AMJ24"/>
      <c r="AMK24"/>
      <c r="AML24"/>
      <c r="AMM24"/>
      <c r="AMN24"/>
      <c r="AMO24"/>
      <c r="AMP24"/>
      <c r="AMQ24"/>
      <c r="AMR24"/>
      <c r="AMS24"/>
      <c r="AMT24"/>
      <c r="AMU24"/>
      <c r="AMV24"/>
      <c r="AMW24"/>
      <c r="AMX24"/>
      <c r="AMY24"/>
      <c r="AMZ24"/>
      <c r="ANA24"/>
      <c r="ANB24"/>
      <c r="ANC24"/>
      <c r="AND24"/>
      <c r="ANE24"/>
      <c r="ANF24"/>
      <c r="ANG24"/>
      <c r="ANH24"/>
      <c r="ANI24"/>
      <c r="ANJ24"/>
      <c r="ANK24"/>
      <c r="ANL24"/>
      <c r="ANM24"/>
      <c r="ANN24"/>
      <c r="ANO24"/>
      <c r="ANP24"/>
      <c r="ANQ24"/>
      <c r="ANR24"/>
      <c r="ANS24"/>
      <c r="ANT24"/>
      <c r="ANU24"/>
      <c r="ANV24"/>
      <c r="ANW24"/>
      <c r="ANX24"/>
      <c r="ANY24"/>
      <c r="ANZ24"/>
      <c r="AOA24"/>
      <c r="AOB24"/>
      <c r="AOC24"/>
      <c r="AOD24"/>
      <c r="AOE24"/>
      <c r="AOF24"/>
      <c r="AOG24"/>
      <c r="AOH24"/>
      <c r="AOI24"/>
      <c r="AOJ24"/>
      <c r="AOK24"/>
      <c r="AOL24"/>
      <c r="AOM24"/>
      <c r="AON24"/>
      <c r="AOO24"/>
      <c r="AOP24"/>
      <c r="AOQ24"/>
      <c r="AOR24"/>
      <c r="AOS24"/>
      <c r="AOT24"/>
      <c r="AOU24"/>
      <c r="AOV24"/>
      <c r="AOW24"/>
      <c r="AOX24"/>
      <c r="AOY24"/>
      <c r="AOZ24"/>
      <c r="APA24"/>
      <c r="APB24"/>
      <c r="APC24"/>
      <c r="APD24"/>
      <c r="APE24"/>
      <c r="APF24"/>
      <c r="APG24"/>
      <c r="APH24"/>
      <c r="API24"/>
      <c r="APJ24"/>
      <c r="APK24"/>
      <c r="APL24"/>
      <c r="APM24"/>
      <c r="APN24"/>
      <c r="APO24"/>
      <c r="APP24"/>
      <c r="APQ24"/>
      <c r="APR24"/>
      <c r="APS24"/>
      <c r="APT24"/>
      <c r="APU24"/>
      <c r="APV24"/>
      <c r="APW24"/>
      <c r="APX24"/>
      <c r="APY24"/>
      <c r="APZ24"/>
      <c r="AQA24"/>
      <c r="AQB24"/>
      <c r="AQC24"/>
      <c r="AQD24"/>
      <c r="AQE24"/>
      <c r="AQF24"/>
      <c r="AQG24"/>
      <c r="AQH24"/>
      <c r="AQI24"/>
      <c r="AQJ24"/>
      <c r="AQK24"/>
      <c r="AQL24"/>
      <c r="AQM24"/>
      <c r="AQN24"/>
      <c r="AQO24"/>
      <c r="AQP24"/>
      <c r="AQQ24"/>
      <c r="AQR24"/>
      <c r="AQS24"/>
      <c r="AQT24"/>
      <c r="AQU24"/>
      <c r="AQV24"/>
      <c r="AQW24"/>
      <c r="AQX24"/>
      <c r="AQY24"/>
      <c r="AQZ24"/>
      <c r="ARA24"/>
      <c r="ARB24"/>
      <c r="ARC24"/>
      <c r="ARD24"/>
      <c r="ARE24"/>
      <c r="ARF24"/>
      <c r="ARG24"/>
      <c r="ARH24"/>
      <c r="ARI24"/>
      <c r="ARJ24"/>
      <c r="ARK24"/>
      <c r="ARL24"/>
      <c r="ARM24"/>
      <c r="ARN24"/>
      <c r="ARO24"/>
      <c r="ARP24"/>
      <c r="ARQ24"/>
      <c r="ARR24"/>
      <c r="ARS24"/>
      <c r="ART24"/>
      <c r="ARU24"/>
      <c r="ARV24"/>
      <c r="ARW24"/>
      <c r="ARX24"/>
      <c r="ARY24"/>
      <c r="ARZ24"/>
      <c r="ASA24"/>
      <c r="ASB24"/>
      <c r="ASC24"/>
      <c r="ASD24"/>
      <c r="ASE24"/>
      <c r="ASF24"/>
      <c r="ASG24"/>
      <c r="ASH24"/>
      <c r="ASI24"/>
      <c r="ASJ24"/>
      <c r="ASK24"/>
      <c r="ASL24"/>
      <c r="ASM24"/>
      <c r="ASN24"/>
      <c r="ASO24"/>
      <c r="ASP24"/>
      <c r="ASQ24"/>
      <c r="ASR24"/>
      <c r="ASS24"/>
      <c r="AST24"/>
      <c r="ASU24"/>
      <c r="ASV24"/>
      <c r="ASW24"/>
      <c r="ASX24"/>
      <c r="ASY24"/>
      <c r="ASZ24"/>
      <c r="ATA24"/>
      <c r="ATB24"/>
      <c r="ATC24"/>
      <c r="ATD24"/>
      <c r="ATE24"/>
      <c r="ATF24"/>
      <c r="ATG24"/>
      <c r="ATH24"/>
      <c r="ATI24"/>
      <c r="ATJ24"/>
      <c r="ATK24"/>
      <c r="ATL24"/>
      <c r="ATM24"/>
      <c r="ATN24"/>
      <c r="ATO24"/>
      <c r="ATP24"/>
      <c r="ATQ24"/>
      <c r="ATR24"/>
      <c r="ATS24"/>
      <c r="ATT24"/>
      <c r="ATU24"/>
      <c r="ATV24"/>
      <c r="ATW24"/>
      <c r="ATX24"/>
      <c r="ATY24"/>
      <c r="ATZ24"/>
      <c r="AUA24"/>
      <c r="AUB24"/>
      <c r="AUC24"/>
      <c r="AUD24"/>
      <c r="AUE24"/>
      <c r="AUF24"/>
      <c r="AUG24"/>
      <c r="AUH24"/>
      <c r="AUI24"/>
      <c r="AUJ24"/>
      <c r="AUK24"/>
      <c r="AUL24"/>
      <c r="AUM24"/>
      <c r="AUN24"/>
      <c r="AUO24"/>
      <c r="AUP24"/>
      <c r="AUQ24"/>
      <c r="AUR24"/>
      <c r="AUS24"/>
      <c r="AUT24"/>
      <c r="AUU24"/>
      <c r="AUV24"/>
      <c r="AUW24"/>
      <c r="AUX24"/>
      <c r="AUY24"/>
      <c r="AUZ24"/>
      <c r="AVA24"/>
      <c r="AVB24"/>
      <c r="AVC24"/>
      <c r="AVD24"/>
      <c r="AVE24"/>
      <c r="AVF24"/>
      <c r="AVG24"/>
      <c r="AVH24"/>
      <c r="AVI24"/>
      <c r="AVJ24"/>
      <c r="AVK24"/>
      <c r="AVL24"/>
      <c r="AVM24"/>
      <c r="AVN24"/>
      <c r="AVO24"/>
      <c r="AVP24"/>
      <c r="AVQ24"/>
      <c r="AVR24"/>
      <c r="AVS24"/>
      <c r="AVT24"/>
      <c r="AVU24"/>
      <c r="AVV24"/>
      <c r="AVW24"/>
      <c r="AVX24"/>
      <c r="AVY24"/>
      <c r="AVZ24"/>
      <c r="AWA24"/>
      <c r="AWB24"/>
      <c r="AWC24"/>
      <c r="AWD24"/>
      <c r="AWE24"/>
      <c r="AWF24"/>
      <c r="AWG24"/>
      <c r="AWH24"/>
      <c r="AWI24"/>
      <c r="AWJ24"/>
      <c r="AWK24"/>
      <c r="AWL24"/>
      <c r="AWM24"/>
      <c r="AWN24"/>
      <c r="AWO24"/>
      <c r="AWP24"/>
      <c r="AWQ24"/>
      <c r="AWR24"/>
      <c r="AWS24"/>
      <c r="AWT24"/>
      <c r="AWU24"/>
      <c r="AWV24"/>
      <c r="AWW24"/>
      <c r="AWX24"/>
      <c r="AWY24"/>
      <c r="AWZ24"/>
      <c r="AXA24"/>
      <c r="AXB24"/>
      <c r="AXC24"/>
      <c r="AXD24"/>
      <c r="AXE24"/>
      <c r="AXF24"/>
      <c r="AXG24"/>
      <c r="AXH24"/>
      <c r="AXI24"/>
      <c r="AXJ24"/>
      <c r="AXK24"/>
      <c r="AXL24"/>
      <c r="AXM24"/>
      <c r="AXN24"/>
      <c r="AXO24"/>
      <c r="AXP24"/>
      <c r="AXQ24"/>
      <c r="AXR24"/>
      <c r="AXS24"/>
      <c r="AXT24"/>
      <c r="AXU24"/>
      <c r="AXV24"/>
      <c r="AXW24"/>
      <c r="AXX24"/>
      <c r="AXY24"/>
      <c r="AXZ24"/>
      <c r="AYA24"/>
      <c r="AYB24"/>
      <c r="AYC24"/>
      <c r="AYD24"/>
      <c r="AYE24"/>
      <c r="AYF24"/>
      <c r="AYG24"/>
      <c r="AYH24"/>
      <c r="AYI24"/>
      <c r="AYJ24"/>
      <c r="AYK24"/>
      <c r="AYL24"/>
      <c r="AYM24"/>
      <c r="AYN24"/>
      <c r="AYO24"/>
      <c r="AYP24"/>
      <c r="AYQ24"/>
      <c r="AYR24"/>
      <c r="AYS24"/>
      <c r="AYT24"/>
      <c r="AYU24"/>
      <c r="AYV24"/>
      <c r="AYW24"/>
      <c r="AYX24"/>
      <c r="AYY24"/>
      <c r="AYZ24"/>
      <c r="AZA24"/>
      <c r="AZB24"/>
      <c r="AZC24"/>
      <c r="AZD24"/>
      <c r="AZE24"/>
      <c r="AZF24"/>
      <c r="AZG24"/>
      <c r="AZH24"/>
      <c r="AZI24"/>
      <c r="AZJ24"/>
      <c r="AZK24"/>
      <c r="AZL24"/>
      <c r="AZM24"/>
      <c r="AZN24"/>
      <c r="AZO24"/>
      <c r="AZP24"/>
      <c r="AZQ24"/>
      <c r="AZR24"/>
      <c r="AZS24"/>
      <c r="AZT24"/>
      <c r="AZU24"/>
      <c r="AZV24"/>
      <c r="AZW24"/>
      <c r="AZX24"/>
      <c r="AZY24"/>
      <c r="AZZ24"/>
      <c r="BAA24"/>
      <c r="BAB24"/>
      <c r="BAC24"/>
      <c r="BAD24"/>
      <c r="BAE24"/>
      <c r="BAF24"/>
      <c r="BAG24"/>
      <c r="BAH24"/>
      <c r="BAI24"/>
      <c r="BAJ24"/>
      <c r="BAK24"/>
      <c r="BAL24"/>
      <c r="BAM24"/>
      <c r="BAN24"/>
      <c r="BAO24"/>
      <c r="BAP24"/>
      <c r="BAQ24"/>
      <c r="BAR24"/>
      <c r="BAS24"/>
      <c r="BAT24"/>
      <c r="BAU24"/>
      <c r="BAV24"/>
      <c r="BAW24"/>
      <c r="BAX24"/>
      <c r="BAY24"/>
      <c r="BAZ24"/>
      <c r="BBA24"/>
      <c r="BBB24"/>
      <c r="BBC24"/>
      <c r="BBD24"/>
      <c r="BBE24"/>
      <c r="BBF24"/>
      <c r="BBG24"/>
      <c r="BBH24"/>
      <c r="BBI24"/>
      <c r="BBJ24"/>
      <c r="BBK24"/>
      <c r="BBL24"/>
      <c r="BBM24"/>
      <c r="BBN24"/>
      <c r="BBO24"/>
      <c r="BBP24"/>
      <c r="BBQ24"/>
      <c r="BBR24"/>
      <c r="BBS24"/>
      <c r="BBT24"/>
      <c r="BBU24"/>
      <c r="BBV24"/>
      <c r="BBW24"/>
      <c r="BBX24"/>
      <c r="BBY24"/>
      <c r="BBZ24"/>
      <c r="BCA24"/>
      <c r="BCB24"/>
      <c r="BCC24"/>
      <c r="BCD24"/>
      <c r="BCE24"/>
      <c r="BCF24"/>
      <c r="BCG24"/>
      <c r="BCH24"/>
      <c r="BCI24"/>
      <c r="BCJ24"/>
      <c r="BCK24"/>
      <c r="BCL24"/>
      <c r="BCM24"/>
      <c r="BCN24"/>
      <c r="BCO24"/>
      <c r="BCP24"/>
      <c r="BCQ24"/>
      <c r="BCR24"/>
      <c r="BCS24"/>
      <c r="BCT24"/>
      <c r="BCU24"/>
      <c r="BCV24"/>
      <c r="BCW24"/>
      <c r="BCX24"/>
      <c r="BCY24"/>
      <c r="BCZ24"/>
      <c r="BDA24"/>
      <c r="BDB24"/>
      <c r="BDC24"/>
      <c r="BDD24"/>
      <c r="BDE24"/>
      <c r="BDF24"/>
      <c r="BDG24"/>
      <c r="BDH24"/>
      <c r="BDI24"/>
      <c r="BDJ24"/>
      <c r="BDK24"/>
      <c r="BDL24"/>
      <c r="BDM24"/>
      <c r="BDN24"/>
      <c r="BDO24"/>
      <c r="BDP24"/>
      <c r="BDQ24"/>
      <c r="BDR24"/>
      <c r="BDS24"/>
      <c r="BDT24"/>
      <c r="BDU24"/>
      <c r="BDV24"/>
      <c r="BDW24"/>
      <c r="BDX24"/>
      <c r="BDY24"/>
      <c r="BDZ24"/>
      <c r="BEA24"/>
      <c r="BEB24"/>
      <c r="BEC24"/>
      <c r="BED24"/>
      <c r="BEE24"/>
      <c r="BEF24"/>
      <c r="BEG24"/>
      <c r="BEH24"/>
      <c r="BEI24"/>
      <c r="BEJ24"/>
      <c r="BEK24"/>
      <c r="BEL24"/>
      <c r="BEM24"/>
      <c r="BEN24"/>
      <c r="BEO24"/>
      <c r="BEP24"/>
      <c r="BEQ24"/>
      <c r="BER24"/>
      <c r="BES24"/>
      <c r="BET24"/>
      <c r="BEU24"/>
      <c r="BEV24"/>
      <c r="BEW24"/>
      <c r="BEX24"/>
      <c r="BEY24"/>
      <c r="BEZ24"/>
      <c r="BFA24"/>
      <c r="BFB24"/>
      <c r="BFC24"/>
      <c r="BFD24"/>
      <c r="BFE24"/>
      <c r="BFF24"/>
      <c r="BFG24"/>
      <c r="BFH24"/>
      <c r="BFI24"/>
      <c r="BFJ24"/>
      <c r="BFK24"/>
      <c r="BFL24"/>
      <c r="BFM24"/>
      <c r="BFN24"/>
      <c r="BFO24"/>
      <c r="BFP24"/>
      <c r="BFQ24"/>
      <c r="BFR24"/>
      <c r="BFS24"/>
      <c r="BFT24"/>
      <c r="BFU24"/>
      <c r="BFV24"/>
      <c r="BFW24"/>
      <c r="BFX24"/>
      <c r="BFY24"/>
      <c r="BFZ24"/>
      <c r="BGA24"/>
      <c r="BGB24"/>
      <c r="BGC24"/>
      <c r="BGD24"/>
      <c r="BGE24"/>
      <c r="BGF24"/>
      <c r="BGG24"/>
      <c r="BGH24"/>
      <c r="BGI24"/>
      <c r="BGJ24"/>
      <c r="BGK24"/>
      <c r="BGL24"/>
      <c r="BGM24"/>
      <c r="BGN24"/>
      <c r="BGO24"/>
      <c r="BGP24"/>
      <c r="BGQ24"/>
      <c r="BGR24"/>
      <c r="BGS24"/>
      <c r="BGT24"/>
      <c r="BGU24"/>
      <c r="BGV24"/>
      <c r="BGW24"/>
      <c r="BGX24"/>
      <c r="BGY24"/>
      <c r="BGZ24"/>
      <c r="BHA24"/>
      <c r="BHB24"/>
      <c r="BHC24"/>
      <c r="BHD24"/>
      <c r="BHE24"/>
      <c r="BHF24"/>
      <c r="BHG24"/>
      <c r="BHH24"/>
      <c r="BHI24"/>
      <c r="BHJ24"/>
      <c r="BHK24"/>
      <c r="BHL24"/>
      <c r="BHM24"/>
      <c r="BHN24"/>
      <c r="BHO24"/>
      <c r="BHP24"/>
      <c r="BHQ24"/>
      <c r="BHR24"/>
      <c r="BHS24"/>
      <c r="BHT24"/>
      <c r="BHU24"/>
      <c r="BHV24"/>
      <c r="BHW24"/>
      <c r="BHX24"/>
      <c r="BHY24"/>
      <c r="BHZ24"/>
      <c r="BIA24"/>
      <c r="BIB24"/>
      <c r="BIC24"/>
      <c r="BID24"/>
      <c r="BIE24"/>
      <c r="BIF24"/>
      <c r="BIG24"/>
      <c r="BIH24"/>
      <c r="BII24"/>
      <c r="BIJ24"/>
      <c r="BIK24"/>
      <c r="BIL24"/>
      <c r="BIM24"/>
      <c r="BIN24"/>
      <c r="BIO24"/>
      <c r="BIP24"/>
      <c r="BIQ24"/>
      <c r="BIR24"/>
      <c r="BIS24"/>
      <c r="BIT24"/>
      <c r="BIU24"/>
      <c r="BIV24"/>
      <c r="BIW24"/>
      <c r="BIX24"/>
      <c r="BIY24"/>
      <c r="BIZ24"/>
      <c r="BJA24"/>
      <c r="BJB24"/>
      <c r="BJC24"/>
      <c r="BJD24"/>
      <c r="BJE24"/>
      <c r="BJF24"/>
      <c r="BJG24"/>
      <c r="BJH24"/>
      <c r="BJI24"/>
      <c r="BJJ24"/>
      <c r="BJK24"/>
      <c r="BJL24"/>
      <c r="BJM24"/>
      <c r="BJN24"/>
      <c r="BJO24"/>
      <c r="BJP24"/>
      <c r="BJQ24"/>
      <c r="BJR24"/>
      <c r="BJS24"/>
      <c r="BJT24"/>
      <c r="BJU24"/>
      <c r="BJV24"/>
      <c r="BJW24"/>
      <c r="BJX24"/>
      <c r="BJY24"/>
      <c r="BJZ24"/>
      <c r="BKA24"/>
      <c r="BKB24"/>
      <c r="BKC24"/>
      <c r="BKD24"/>
      <c r="BKE24"/>
      <c r="BKF24"/>
      <c r="BKG24"/>
      <c r="BKH24"/>
      <c r="BKI24"/>
      <c r="BKJ24"/>
      <c r="BKK24"/>
      <c r="BKL24"/>
      <c r="BKM24"/>
      <c r="BKN24"/>
      <c r="BKO24"/>
      <c r="BKP24"/>
      <c r="BKQ24"/>
      <c r="BKR24"/>
      <c r="BKS24"/>
      <c r="BKT24"/>
      <c r="BKU24"/>
      <c r="BKV24"/>
      <c r="BKW24"/>
      <c r="BKX24"/>
      <c r="BKY24"/>
      <c r="BKZ24"/>
      <c r="BLA24"/>
      <c r="BLB24"/>
      <c r="BLC24"/>
      <c r="BLD24"/>
      <c r="BLE24"/>
      <c r="BLF24"/>
      <c r="BLG24"/>
      <c r="BLH24"/>
      <c r="BLI24"/>
      <c r="BLJ24"/>
      <c r="BLK24"/>
      <c r="BLL24"/>
      <c r="BLM24"/>
      <c r="BLN24"/>
      <c r="BLO24"/>
      <c r="BLP24"/>
      <c r="BLQ24"/>
      <c r="BLR24"/>
      <c r="BLS24"/>
      <c r="BLT24"/>
      <c r="BLU24"/>
      <c r="BLV24"/>
      <c r="BLW24"/>
      <c r="BLX24"/>
      <c r="BLY24"/>
      <c r="BLZ24"/>
      <c r="BMA24"/>
      <c r="BMB24"/>
      <c r="BMC24"/>
      <c r="BMD24"/>
      <c r="BME24"/>
      <c r="BMF24"/>
      <c r="BMG24"/>
      <c r="BMH24"/>
      <c r="BMI24"/>
      <c r="BMJ24"/>
      <c r="BMK24"/>
      <c r="BML24"/>
      <c r="BMM24"/>
      <c r="BMN24"/>
      <c r="BMO24"/>
      <c r="BMP24"/>
      <c r="BMQ24"/>
      <c r="BMR24"/>
      <c r="BMS24"/>
      <c r="BMT24"/>
      <c r="BMU24"/>
      <c r="BMV24"/>
      <c r="BMW24"/>
      <c r="BMX24"/>
      <c r="BMY24"/>
      <c r="BMZ24"/>
      <c r="BNA24"/>
      <c r="BNB24"/>
      <c r="BNC24"/>
      <c r="BND24"/>
      <c r="BNE24"/>
      <c r="BNF24"/>
      <c r="BNG24"/>
      <c r="BNH24"/>
      <c r="BNI24"/>
      <c r="BNJ24"/>
      <c r="BNK24"/>
      <c r="BNL24"/>
      <c r="BNM24"/>
      <c r="BNN24"/>
      <c r="BNO24"/>
      <c r="BNP24"/>
      <c r="BNQ24"/>
      <c r="BNR24"/>
      <c r="BNS24"/>
      <c r="BNT24"/>
      <c r="BNU24"/>
      <c r="BNV24"/>
      <c r="BNW24"/>
      <c r="BNX24"/>
      <c r="BNY24"/>
      <c r="BNZ24"/>
      <c r="BOA24"/>
      <c r="BOB24"/>
      <c r="BOC24"/>
      <c r="BOD24"/>
      <c r="BOE24"/>
      <c r="BOF24"/>
      <c r="BOG24"/>
      <c r="BOH24"/>
      <c r="BOI24"/>
      <c r="BOJ24"/>
      <c r="BOK24"/>
      <c r="BOL24"/>
      <c r="BOM24"/>
      <c r="BON24"/>
      <c r="BOO24"/>
      <c r="BOP24"/>
      <c r="BOQ24"/>
      <c r="BOR24"/>
      <c r="BOS24"/>
      <c r="BOT24"/>
      <c r="BOU24"/>
      <c r="BOV24"/>
      <c r="BOW24"/>
      <c r="BOX24"/>
      <c r="BOY24"/>
      <c r="BOZ24"/>
      <c r="BPA24"/>
      <c r="BPB24"/>
      <c r="BPC24"/>
      <c r="BPD24"/>
      <c r="BPE24"/>
      <c r="BPF24"/>
      <c r="BPG24"/>
      <c r="BPH24"/>
      <c r="BPI24"/>
      <c r="BPJ24"/>
      <c r="BPK24"/>
      <c r="BPL24"/>
      <c r="BPM24"/>
      <c r="BPN24"/>
      <c r="BPO24"/>
      <c r="BPP24"/>
      <c r="BPQ24"/>
      <c r="BPR24"/>
      <c r="BPS24"/>
      <c r="BPT24"/>
      <c r="BPU24"/>
      <c r="BPV24"/>
      <c r="BPW24"/>
      <c r="BPX24"/>
      <c r="BPY24"/>
      <c r="BPZ24"/>
      <c r="BQA24"/>
      <c r="BQB24"/>
      <c r="BQC24"/>
      <c r="BQD24"/>
      <c r="BQE24"/>
      <c r="BQF24"/>
      <c r="BQG24"/>
      <c r="BQH24"/>
      <c r="BQI24"/>
      <c r="BQJ24"/>
      <c r="BQK24"/>
      <c r="BQL24"/>
      <c r="BQM24"/>
      <c r="BQN24"/>
      <c r="BQO24"/>
      <c r="BQP24"/>
      <c r="BQQ24"/>
      <c r="BQR24"/>
      <c r="BQS24"/>
      <c r="BQT24"/>
      <c r="BQU24"/>
      <c r="BQV24"/>
      <c r="BQW24"/>
      <c r="BQX24"/>
      <c r="BQY24"/>
      <c r="BQZ24"/>
      <c r="BRA24"/>
      <c r="BRB24"/>
      <c r="BRC24"/>
      <c r="BRD24"/>
      <c r="BRE24"/>
      <c r="BRF24"/>
      <c r="BRG24"/>
      <c r="BRH24"/>
      <c r="BRI24"/>
      <c r="BRJ24"/>
      <c r="BRK24"/>
      <c r="BRL24"/>
      <c r="BRM24"/>
      <c r="BRN24"/>
      <c r="BRO24"/>
      <c r="BRP24"/>
      <c r="BRQ24"/>
      <c r="BRR24"/>
      <c r="BRS24"/>
      <c r="BRT24"/>
      <c r="BRU24"/>
      <c r="BRV24"/>
      <c r="BRW24"/>
      <c r="BRX24"/>
      <c r="BRY24"/>
      <c r="BRZ24"/>
      <c r="BSA24"/>
      <c r="BSB24"/>
      <c r="BSC24"/>
      <c r="BSD24"/>
      <c r="BSE24"/>
      <c r="BSF24"/>
      <c r="BSG24"/>
      <c r="BSH24"/>
      <c r="BSI24"/>
      <c r="BSJ24"/>
      <c r="BSK24"/>
      <c r="BSL24"/>
      <c r="BSM24"/>
      <c r="BSN24"/>
      <c r="BSO24"/>
      <c r="BSP24"/>
      <c r="BSQ24"/>
      <c r="BSR24"/>
      <c r="BSS24"/>
      <c r="BST24"/>
      <c r="BSU24"/>
      <c r="BSV24"/>
      <c r="BSW24"/>
      <c r="BSX24"/>
      <c r="BSY24"/>
      <c r="BSZ24"/>
      <c r="BTA24"/>
      <c r="BTB24"/>
      <c r="BTC24"/>
      <c r="BTD24"/>
      <c r="BTE24"/>
      <c r="BTF24"/>
      <c r="BTG24"/>
      <c r="BTH24"/>
      <c r="BTI24"/>
      <c r="BTJ24"/>
      <c r="BTK24"/>
      <c r="BTL24"/>
      <c r="BTM24"/>
      <c r="BTN24"/>
      <c r="BTO24"/>
      <c r="BTP24"/>
      <c r="BTQ24"/>
      <c r="BTR24"/>
      <c r="BTS24"/>
      <c r="BTT24"/>
      <c r="BTU24"/>
      <c r="BTV24"/>
      <c r="BTW24"/>
      <c r="BTX24"/>
      <c r="BTY24"/>
      <c r="BTZ24"/>
      <c r="BUA24"/>
      <c r="BUB24"/>
      <c r="BUC24"/>
      <c r="BUD24"/>
      <c r="BUE24"/>
      <c r="BUF24"/>
      <c r="BUG24"/>
      <c r="BUH24"/>
      <c r="BUI24"/>
      <c r="BUJ24"/>
      <c r="BUK24"/>
      <c r="BUL24"/>
      <c r="BUM24"/>
      <c r="BUN24"/>
      <c r="BUO24"/>
      <c r="BUP24"/>
      <c r="BUQ24"/>
      <c r="BUR24"/>
      <c r="BUS24"/>
      <c r="BUT24"/>
      <c r="BUU24"/>
      <c r="BUV24"/>
      <c r="BUW24"/>
      <c r="BUX24"/>
      <c r="BUY24"/>
      <c r="BUZ24"/>
      <c r="BVA24"/>
      <c r="BVB24"/>
      <c r="BVC24"/>
      <c r="BVD24"/>
      <c r="BVE24"/>
      <c r="BVF24"/>
      <c r="BVG24"/>
      <c r="BVH24"/>
      <c r="BVI24"/>
      <c r="BVJ24"/>
      <c r="BVK24"/>
      <c r="BVL24"/>
      <c r="BVM24"/>
      <c r="BVN24"/>
      <c r="BVO24"/>
      <c r="BVP24"/>
      <c r="BVQ24"/>
      <c r="BVR24"/>
      <c r="BVS24"/>
      <c r="BVT24"/>
      <c r="BVU24"/>
      <c r="BVV24"/>
      <c r="BVW24"/>
      <c r="BVX24"/>
      <c r="BVY24"/>
      <c r="BVZ24"/>
      <c r="BWA24"/>
      <c r="BWB24"/>
      <c r="BWC24"/>
      <c r="BWD24"/>
      <c r="BWE24"/>
      <c r="BWF24"/>
      <c r="BWG24"/>
      <c r="BWH24"/>
      <c r="BWI24"/>
      <c r="BWJ24"/>
      <c r="BWK24"/>
      <c r="BWL24"/>
      <c r="BWM24"/>
      <c r="BWN24"/>
      <c r="BWO24"/>
      <c r="BWP24"/>
      <c r="BWQ24"/>
      <c r="BWR24"/>
      <c r="BWS24"/>
      <c r="BWT24"/>
      <c r="BWU24"/>
      <c r="BWV24"/>
      <c r="BWW24"/>
      <c r="BWX24"/>
      <c r="BWY24"/>
      <c r="BWZ24"/>
      <c r="BXA24"/>
      <c r="BXB24"/>
      <c r="BXC24"/>
      <c r="BXD24"/>
      <c r="BXE24"/>
      <c r="BXF24"/>
      <c r="BXG24"/>
      <c r="BXH24"/>
      <c r="BXI24"/>
      <c r="BXJ24"/>
      <c r="BXK24"/>
      <c r="BXL24"/>
      <c r="BXM24"/>
      <c r="BXN24"/>
      <c r="BXO24"/>
      <c r="BXP24"/>
      <c r="BXQ24"/>
      <c r="BXR24"/>
      <c r="BXS24"/>
      <c r="BXT24"/>
      <c r="BXU24"/>
      <c r="BXV24"/>
      <c r="BXW24"/>
      <c r="BXX24"/>
      <c r="BXY24"/>
      <c r="BXZ24"/>
      <c r="BYA24"/>
      <c r="BYB24"/>
      <c r="BYC24"/>
      <c r="BYD24"/>
      <c r="BYE24"/>
      <c r="BYF24"/>
      <c r="BYG24"/>
      <c r="BYH24"/>
      <c r="BYI24"/>
      <c r="BYJ24"/>
      <c r="BYK24"/>
      <c r="BYL24"/>
      <c r="BYM24"/>
      <c r="BYN24"/>
      <c r="BYO24"/>
      <c r="BYP24"/>
      <c r="BYQ24"/>
      <c r="BYR24"/>
      <c r="BYS24"/>
      <c r="BYT24"/>
      <c r="BYU24"/>
      <c r="BYV24"/>
      <c r="BYW24"/>
      <c r="BYX24"/>
      <c r="BYY24"/>
      <c r="BYZ24"/>
      <c r="BZA24"/>
      <c r="BZB24"/>
      <c r="BZC24"/>
      <c r="BZD24"/>
      <c r="BZE24"/>
      <c r="BZF24"/>
      <c r="BZG24"/>
      <c r="BZH24"/>
      <c r="BZI24"/>
      <c r="BZJ24"/>
      <c r="BZK24"/>
      <c r="BZL24"/>
      <c r="BZM24"/>
      <c r="BZN24"/>
      <c r="BZO24"/>
      <c r="BZP24"/>
      <c r="BZQ24"/>
      <c r="BZR24"/>
      <c r="BZS24"/>
      <c r="BZT24"/>
      <c r="BZU24"/>
      <c r="BZV24"/>
      <c r="BZW24"/>
      <c r="BZX24"/>
      <c r="BZY24"/>
      <c r="BZZ24"/>
      <c r="CAA24"/>
      <c r="CAB24"/>
      <c r="CAC24"/>
      <c r="CAD24"/>
      <c r="CAE24"/>
      <c r="CAF24"/>
      <c r="CAG24"/>
      <c r="CAH24"/>
      <c r="CAI24"/>
      <c r="CAJ24"/>
      <c r="CAK24"/>
      <c r="CAL24"/>
      <c r="CAM24"/>
      <c r="CAN24"/>
      <c r="CAO24"/>
      <c r="CAP24"/>
      <c r="CAQ24"/>
      <c r="CAR24"/>
      <c r="CAS24"/>
      <c r="CAT24"/>
      <c r="CAU24"/>
      <c r="CAV24"/>
      <c r="CAW24"/>
      <c r="CAX24"/>
      <c r="CAY24"/>
      <c r="CAZ24"/>
      <c r="CBA24"/>
      <c r="CBB24"/>
      <c r="CBC24"/>
      <c r="CBD24"/>
      <c r="CBE24"/>
      <c r="CBF24"/>
      <c r="CBG24"/>
      <c r="CBH24"/>
      <c r="CBI24"/>
      <c r="CBJ24"/>
      <c r="CBK24"/>
      <c r="CBL24"/>
      <c r="CBM24"/>
      <c r="CBN24"/>
      <c r="CBO24"/>
      <c r="CBP24"/>
      <c r="CBQ24"/>
      <c r="CBR24"/>
      <c r="CBS24"/>
      <c r="CBT24"/>
      <c r="CBU24"/>
      <c r="CBV24"/>
      <c r="CBW24"/>
      <c r="CBX24"/>
      <c r="CBY24"/>
      <c r="CBZ24"/>
      <c r="CCA24"/>
      <c r="CCB24"/>
      <c r="CCC24"/>
      <c r="CCD24"/>
      <c r="CCE24"/>
      <c r="CCF24"/>
      <c r="CCG24"/>
      <c r="CCH24"/>
      <c r="CCI24"/>
      <c r="CCJ24"/>
      <c r="CCK24"/>
      <c r="CCL24"/>
      <c r="CCM24"/>
      <c r="CCN24"/>
      <c r="CCO24"/>
      <c r="CCP24"/>
      <c r="CCQ24"/>
      <c r="CCR24"/>
      <c r="CCS24"/>
      <c r="CCT24"/>
      <c r="CCU24"/>
      <c r="CCV24"/>
      <c r="CCW24"/>
      <c r="CCX24"/>
      <c r="CCY24"/>
      <c r="CCZ24"/>
      <c r="CDA24"/>
      <c r="CDB24"/>
      <c r="CDC24"/>
      <c r="CDD24"/>
      <c r="CDE24"/>
      <c r="CDF24"/>
      <c r="CDG24"/>
      <c r="CDH24"/>
      <c r="CDI24"/>
      <c r="CDJ24"/>
      <c r="CDK24"/>
      <c r="CDL24"/>
      <c r="CDM24"/>
      <c r="CDN24"/>
      <c r="CDO24"/>
      <c r="CDP24"/>
      <c r="CDQ24"/>
      <c r="CDR24"/>
      <c r="CDS24"/>
      <c r="CDT24"/>
      <c r="CDU24"/>
      <c r="CDV24"/>
      <c r="CDW24"/>
      <c r="CDX24"/>
      <c r="CDY24"/>
      <c r="CDZ24"/>
      <c r="CEA24"/>
      <c r="CEB24"/>
      <c r="CEC24"/>
      <c r="CED24"/>
      <c r="CEE24"/>
      <c r="CEF24"/>
      <c r="CEG24"/>
      <c r="CEH24"/>
      <c r="CEI24"/>
      <c r="CEJ24"/>
      <c r="CEK24"/>
      <c r="CEL24"/>
      <c r="CEM24"/>
      <c r="CEN24"/>
      <c r="CEO24"/>
      <c r="CEP24"/>
      <c r="CEQ24"/>
      <c r="CER24"/>
      <c r="CES24"/>
      <c r="CET24"/>
      <c r="CEU24"/>
      <c r="CEV24"/>
      <c r="CEW24"/>
      <c r="CEX24"/>
      <c r="CEY24"/>
      <c r="CEZ24"/>
      <c r="CFA24"/>
      <c r="CFB24"/>
      <c r="CFC24"/>
      <c r="CFD24"/>
      <c r="CFE24"/>
      <c r="CFF24"/>
      <c r="CFG24"/>
      <c r="CFH24"/>
      <c r="CFI24"/>
      <c r="CFJ24"/>
      <c r="CFK24"/>
      <c r="CFL24"/>
      <c r="CFM24"/>
      <c r="CFN24"/>
      <c r="CFO24"/>
      <c r="CFP24"/>
      <c r="CFQ24"/>
      <c r="CFR24"/>
      <c r="CFS24"/>
      <c r="CFT24"/>
      <c r="CFU24"/>
      <c r="CFV24"/>
      <c r="CFW24"/>
      <c r="CFX24"/>
      <c r="CFY24"/>
      <c r="CFZ24"/>
      <c r="CGA24"/>
      <c r="CGB24"/>
      <c r="CGC24"/>
      <c r="CGD24"/>
      <c r="CGE24"/>
      <c r="CGF24"/>
      <c r="CGG24"/>
      <c r="CGH24"/>
      <c r="CGI24"/>
      <c r="CGJ24"/>
      <c r="CGK24"/>
      <c r="CGL24"/>
      <c r="CGM24"/>
      <c r="CGN24"/>
      <c r="CGO24"/>
      <c r="CGP24"/>
      <c r="CGQ24"/>
      <c r="CGR24"/>
      <c r="CGS24"/>
      <c r="CGT24"/>
      <c r="CGU24"/>
      <c r="CGV24"/>
      <c r="CGW24"/>
      <c r="CGX24"/>
      <c r="CGY24"/>
      <c r="CGZ24"/>
      <c r="CHA24"/>
      <c r="CHB24"/>
      <c r="CHC24"/>
      <c r="CHD24"/>
      <c r="CHE24"/>
      <c r="CHF24"/>
      <c r="CHG24"/>
      <c r="CHH24"/>
      <c r="CHI24"/>
      <c r="CHJ24"/>
      <c r="CHK24"/>
      <c r="CHL24"/>
      <c r="CHM24"/>
      <c r="CHN24"/>
      <c r="CHO24"/>
      <c r="CHP24"/>
      <c r="CHQ24"/>
      <c r="CHR24"/>
      <c r="CHS24"/>
      <c r="CHT24"/>
      <c r="CHU24"/>
      <c r="CHV24"/>
      <c r="CHW24"/>
      <c r="CHX24"/>
      <c r="CHY24"/>
      <c r="CHZ24"/>
      <c r="CIA24"/>
      <c r="CIB24"/>
      <c r="CIC24"/>
      <c r="CID24"/>
      <c r="CIE24"/>
      <c r="CIF24"/>
      <c r="CIG24"/>
      <c r="CIH24"/>
      <c r="CII24"/>
      <c r="CIJ24"/>
      <c r="CIK24"/>
      <c r="CIL24"/>
      <c r="CIM24"/>
      <c r="CIN24"/>
      <c r="CIO24"/>
      <c r="CIP24"/>
      <c r="CIQ24"/>
      <c r="CIR24"/>
      <c r="CIS24"/>
      <c r="CIT24"/>
      <c r="CIU24"/>
      <c r="CIV24"/>
      <c r="CIW24"/>
      <c r="CIX24"/>
      <c r="CIY24"/>
      <c r="CIZ24"/>
      <c r="CJA24"/>
      <c r="CJB24"/>
      <c r="CJC24"/>
      <c r="CJD24"/>
      <c r="CJE24"/>
      <c r="CJF24"/>
      <c r="CJG24"/>
      <c r="CJH24"/>
      <c r="CJI24"/>
      <c r="CJJ24"/>
      <c r="CJK24"/>
      <c r="CJL24"/>
      <c r="CJM24"/>
      <c r="CJN24"/>
      <c r="CJO24"/>
      <c r="CJP24"/>
      <c r="CJQ24"/>
      <c r="CJR24"/>
      <c r="CJS24"/>
      <c r="CJT24"/>
      <c r="CJU24"/>
      <c r="CJV24"/>
      <c r="CJW24"/>
      <c r="CJX24"/>
      <c r="CJY24"/>
      <c r="CJZ24"/>
      <c r="CKA24"/>
      <c r="CKB24"/>
      <c r="CKC24"/>
      <c r="CKD24"/>
      <c r="CKE24"/>
      <c r="CKF24"/>
      <c r="CKG24"/>
      <c r="CKH24"/>
      <c r="CKI24"/>
      <c r="CKJ24"/>
      <c r="CKK24"/>
      <c r="CKL24"/>
      <c r="CKM24"/>
      <c r="CKN24"/>
      <c r="CKO24"/>
      <c r="CKP24"/>
      <c r="CKQ24"/>
      <c r="CKR24"/>
      <c r="CKS24"/>
      <c r="CKT24"/>
      <c r="CKU24"/>
      <c r="CKV24"/>
      <c r="CKW24"/>
      <c r="CKX24"/>
      <c r="CKY24"/>
      <c r="CKZ24"/>
      <c r="CLA24"/>
      <c r="CLB24"/>
      <c r="CLC24"/>
      <c r="CLD24"/>
      <c r="CLE24"/>
      <c r="CLF24"/>
      <c r="CLG24"/>
      <c r="CLH24"/>
      <c r="CLI24"/>
      <c r="CLJ24"/>
      <c r="CLK24"/>
      <c r="CLL24"/>
      <c r="CLM24"/>
      <c r="CLN24"/>
      <c r="CLO24"/>
      <c r="CLP24"/>
      <c r="CLQ24"/>
      <c r="CLR24"/>
      <c r="CLS24"/>
      <c r="CLT24"/>
      <c r="CLU24"/>
      <c r="CLV24"/>
      <c r="CLW24"/>
      <c r="CLX24"/>
      <c r="CLY24"/>
      <c r="CLZ24"/>
      <c r="CMA24"/>
      <c r="CMB24"/>
      <c r="CMC24"/>
      <c r="CMD24"/>
      <c r="CME24"/>
      <c r="CMF24"/>
      <c r="CMG24"/>
      <c r="CMH24"/>
      <c r="CMI24"/>
      <c r="CMJ24"/>
      <c r="CMK24"/>
      <c r="CML24"/>
      <c r="CMM24"/>
      <c r="CMN24"/>
      <c r="CMO24"/>
      <c r="CMP24"/>
      <c r="CMQ24"/>
      <c r="CMR24"/>
      <c r="CMS24"/>
      <c r="CMT24"/>
      <c r="CMU24"/>
      <c r="CMV24"/>
      <c r="CMW24"/>
      <c r="CMX24"/>
      <c r="CMY24"/>
      <c r="CMZ24"/>
      <c r="CNA24"/>
      <c r="CNB24"/>
      <c r="CNC24"/>
      <c r="CND24"/>
      <c r="CNE24"/>
      <c r="CNF24"/>
      <c r="CNG24"/>
      <c r="CNH24"/>
      <c r="CNI24"/>
      <c r="CNJ24"/>
      <c r="CNK24"/>
      <c r="CNL24"/>
      <c r="CNM24"/>
      <c r="CNN24"/>
      <c r="CNO24"/>
      <c r="CNP24"/>
      <c r="CNQ24"/>
      <c r="CNR24"/>
      <c r="CNS24"/>
      <c r="CNT24"/>
      <c r="CNU24"/>
      <c r="CNV24"/>
      <c r="CNW24"/>
      <c r="CNX24"/>
      <c r="CNY24"/>
      <c r="CNZ24"/>
      <c r="COA24"/>
      <c r="COB24"/>
      <c r="COC24"/>
      <c r="COD24"/>
      <c r="COE24"/>
      <c r="COF24"/>
      <c r="COG24"/>
      <c r="COH24"/>
      <c r="COI24"/>
      <c r="COJ24"/>
      <c r="COK24"/>
      <c r="COL24"/>
      <c r="COM24"/>
      <c r="CON24"/>
      <c r="COO24"/>
      <c r="COP24"/>
      <c r="COQ24"/>
      <c r="COR24"/>
      <c r="COS24"/>
      <c r="COT24"/>
      <c r="COU24"/>
      <c r="COV24"/>
      <c r="COW24"/>
      <c r="COX24"/>
      <c r="COY24"/>
      <c r="COZ24"/>
      <c r="CPA24"/>
      <c r="CPB24"/>
      <c r="CPC24"/>
      <c r="CPD24"/>
      <c r="CPE24"/>
      <c r="CPF24"/>
      <c r="CPG24"/>
      <c r="CPH24"/>
      <c r="CPI24"/>
      <c r="CPJ24"/>
      <c r="CPK24"/>
      <c r="CPL24"/>
      <c r="CPM24"/>
      <c r="CPN24"/>
      <c r="CPO24"/>
      <c r="CPP24"/>
      <c r="CPQ24"/>
      <c r="CPR24"/>
      <c r="CPS24"/>
      <c r="CPT24"/>
      <c r="CPU24"/>
      <c r="CPV24"/>
      <c r="CPW24"/>
      <c r="CPX24"/>
      <c r="CPY24"/>
      <c r="CPZ24"/>
      <c r="CQA24"/>
      <c r="CQB24"/>
      <c r="CQC24"/>
      <c r="CQD24"/>
      <c r="CQE24"/>
      <c r="CQF24"/>
      <c r="CQG24"/>
      <c r="CQH24"/>
      <c r="CQI24"/>
      <c r="CQJ24"/>
      <c r="CQK24"/>
      <c r="CQL24"/>
      <c r="CQM24"/>
      <c r="CQN24"/>
      <c r="CQO24"/>
      <c r="CQP24"/>
      <c r="CQQ24"/>
      <c r="CQR24"/>
      <c r="CQS24"/>
      <c r="CQT24"/>
      <c r="CQU24"/>
      <c r="CQV24"/>
      <c r="CQW24"/>
      <c r="CQX24"/>
      <c r="CQY24"/>
      <c r="CQZ24"/>
      <c r="CRA24"/>
      <c r="CRB24"/>
      <c r="CRC24"/>
      <c r="CRD24"/>
      <c r="CRE24"/>
      <c r="CRF24"/>
      <c r="CRG24"/>
      <c r="CRH24"/>
      <c r="CRI24"/>
      <c r="CRJ24"/>
      <c r="CRK24"/>
      <c r="CRL24"/>
      <c r="CRM24"/>
      <c r="CRN24"/>
      <c r="CRO24"/>
      <c r="CRP24"/>
      <c r="CRQ24"/>
      <c r="CRR24"/>
      <c r="CRS24"/>
      <c r="CRT24"/>
      <c r="CRU24"/>
      <c r="CRV24"/>
      <c r="CRW24"/>
      <c r="CRX24"/>
      <c r="CRY24"/>
      <c r="CRZ24"/>
      <c r="CSA24"/>
      <c r="CSB24"/>
      <c r="CSC24"/>
      <c r="CSD24"/>
      <c r="CSE24"/>
      <c r="CSF24"/>
      <c r="CSG24"/>
      <c r="CSH24"/>
      <c r="CSI24"/>
      <c r="CSJ24"/>
      <c r="CSK24"/>
      <c r="CSL24"/>
      <c r="CSM24"/>
      <c r="CSN24"/>
      <c r="CSO24"/>
      <c r="CSP24"/>
      <c r="CSQ24"/>
      <c r="CSR24"/>
      <c r="CSS24"/>
      <c r="CST24"/>
      <c r="CSU24"/>
      <c r="CSV24"/>
      <c r="CSW24"/>
      <c r="CSX24"/>
      <c r="CSY24"/>
      <c r="CSZ24"/>
      <c r="CTA24"/>
      <c r="CTB24"/>
      <c r="CTC24"/>
      <c r="CTD24"/>
      <c r="CTE24"/>
      <c r="CTF24"/>
      <c r="CTG24"/>
      <c r="CTH24"/>
      <c r="CTI24"/>
      <c r="CTJ24"/>
      <c r="CTK24"/>
      <c r="CTL24"/>
      <c r="CTM24"/>
      <c r="CTN24"/>
      <c r="CTO24"/>
      <c r="CTP24"/>
      <c r="CTQ24"/>
      <c r="CTR24"/>
      <c r="CTS24"/>
      <c r="CTT24"/>
      <c r="CTU24"/>
      <c r="CTV24"/>
      <c r="CTW24"/>
      <c r="CTX24"/>
      <c r="CTY24"/>
      <c r="CTZ24"/>
      <c r="CUA24"/>
      <c r="CUB24"/>
      <c r="CUC24"/>
      <c r="CUD24"/>
      <c r="CUE24"/>
      <c r="CUF24"/>
      <c r="CUG24"/>
      <c r="CUH24"/>
      <c r="CUI24"/>
      <c r="CUJ24"/>
      <c r="CUK24"/>
      <c r="CUL24"/>
      <c r="CUM24"/>
      <c r="CUN24"/>
      <c r="CUO24"/>
      <c r="CUP24"/>
      <c r="CUQ24"/>
      <c r="CUR24"/>
      <c r="CUS24"/>
      <c r="CUT24"/>
      <c r="CUU24"/>
      <c r="CUV24"/>
      <c r="CUW24"/>
      <c r="CUX24"/>
      <c r="CUY24"/>
      <c r="CUZ24"/>
      <c r="CVA24"/>
      <c r="CVB24"/>
      <c r="CVC24"/>
      <c r="CVD24"/>
      <c r="CVE24"/>
      <c r="CVF24"/>
      <c r="CVG24"/>
      <c r="CVH24"/>
      <c r="CVI24"/>
      <c r="CVJ24"/>
      <c r="CVK24"/>
      <c r="CVL24"/>
      <c r="CVM24"/>
      <c r="CVN24"/>
      <c r="CVO24"/>
      <c r="CVP24"/>
      <c r="CVQ24"/>
      <c r="CVR24"/>
      <c r="CVS24"/>
      <c r="CVT24"/>
      <c r="CVU24"/>
      <c r="CVV24"/>
      <c r="CVW24"/>
      <c r="CVX24"/>
      <c r="CVY24"/>
      <c r="CVZ24"/>
      <c r="CWA24"/>
      <c r="CWB24"/>
      <c r="CWC24"/>
      <c r="CWD24"/>
      <c r="CWE24"/>
      <c r="CWF24"/>
      <c r="CWG24"/>
      <c r="CWH24"/>
      <c r="CWI24"/>
      <c r="CWJ24"/>
      <c r="CWK24"/>
      <c r="CWL24"/>
      <c r="CWM24"/>
      <c r="CWN24"/>
      <c r="CWO24"/>
      <c r="CWP24"/>
      <c r="CWQ24"/>
      <c r="CWR24"/>
      <c r="CWS24"/>
      <c r="CWT24"/>
      <c r="CWU24"/>
      <c r="CWV24"/>
      <c r="CWW24"/>
      <c r="CWX24"/>
      <c r="CWY24"/>
      <c r="CWZ24"/>
      <c r="CXA24"/>
      <c r="CXB24"/>
      <c r="CXC24"/>
      <c r="CXD24"/>
      <c r="CXE24"/>
      <c r="CXF24"/>
      <c r="CXG24"/>
      <c r="CXH24"/>
      <c r="CXI24"/>
      <c r="CXJ24"/>
      <c r="CXK24"/>
      <c r="CXL24"/>
      <c r="CXM24"/>
      <c r="CXN24"/>
      <c r="CXO24"/>
      <c r="CXP24"/>
      <c r="CXQ24"/>
      <c r="CXR24"/>
      <c r="CXS24"/>
      <c r="CXT24"/>
      <c r="CXU24"/>
      <c r="CXV24"/>
      <c r="CXW24"/>
      <c r="CXX24"/>
      <c r="CXY24"/>
      <c r="CXZ24"/>
      <c r="CYA24"/>
      <c r="CYB24"/>
      <c r="CYC24"/>
      <c r="CYD24"/>
      <c r="CYE24"/>
      <c r="CYF24"/>
      <c r="CYG24"/>
      <c r="CYH24"/>
      <c r="CYI24"/>
      <c r="CYJ24"/>
      <c r="CYK24"/>
      <c r="CYL24"/>
      <c r="CYM24"/>
      <c r="CYN24"/>
      <c r="CYO24"/>
      <c r="CYP24"/>
      <c r="CYQ24"/>
      <c r="CYR24"/>
      <c r="CYS24"/>
      <c r="CYT24"/>
      <c r="CYU24"/>
      <c r="CYV24"/>
      <c r="CYW24"/>
      <c r="CYX24"/>
      <c r="CYY24"/>
      <c r="CYZ24"/>
      <c r="CZA24"/>
      <c r="CZB24"/>
      <c r="CZC24"/>
      <c r="CZD24"/>
      <c r="CZE24"/>
      <c r="CZF24"/>
      <c r="CZG24"/>
      <c r="CZH24"/>
      <c r="CZI24"/>
      <c r="CZJ24"/>
      <c r="CZK24"/>
      <c r="CZL24"/>
      <c r="CZM24"/>
      <c r="CZN24"/>
      <c r="CZO24"/>
      <c r="CZP24"/>
      <c r="CZQ24"/>
      <c r="CZR24"/>
      <c r="CZS24"/>
      <c r="CZT24"/>
      <c r="CZU24"/>
      <c r="CZV24"/>
      <c r="CZW24"/>
      <c r="CZX24"/>
      <c r="CZY24"/>
      <c r="CZZ24"/>
      <c r="DAA24"/>
      <c r="DAB24"/>
      <c r="DAC24"/>
      <c r="DAD24"/>
      <c r="DAE24"/>
      <c r="DAF24"/>
      <c r="DAG24"/>
      <c r="DAH24"/>
      <c r="DAI24"/>
      <c r="DAJ24"/>
      <c r="DAK24"/>
      <c r="DAL24"/>
      <c r="DAM24"/>
      <c r="DAN24"/>
      <c r="DAO24"/>
      <c r="DAP24"/>
      <c r="DAQ24"/>
      <c r="DAR24"/>
      <c r="DAS24"/>
      <c r="DAT24"/>
      <c r="DAU24"/>
      <c r="DAV24"/>
      <c r="DAW24"/>
      <c r="DAX24"/>
      <c r="DAY24"/>
      <c r="DAZ24"/>
      <c r="DBA24"/>
      <c r="DBB24"/>
      <c r="DBC24"/>
      <c r="DBD24"/>
      <c r="DBE24"/>
      <c r="DBF24"/>
      <c r="DBG24"/>
      <c r="DBH24"/>
      <c r="DBI24"/>
      <c r="DBJ24"/>
      <c r="DBK24"/>
      <c r="DBL24"/>
      <c r="DBM24"/>
      <c r="DBN24"/>
      <c r="DBO24"/>
      <c r="DBP24"/>
      <c r="DBQ24"/>
      <c r="DBR24"/>
      <c r="DBS24"/>
      <c r="DBT24"/>
      <c r="DBU24"/>
      <c r="DBV24"/>
      <c r="DBW24"/>
      <c r="DBX24"/>
      <c r="DBY24"/>
      <c r="DBZ24"/>
      <c r="DCA24"/>
      <c r="DCB24"/>
      <c r="DCC24"/>
      <c r="DCD24"/>
      <c r="DCE24"/>
      <c r="DCF24"/>
      <c r="DCG24"/>
      <c r="DCH24"/>
      <c r="DCI24"/>
      <c r="DCJ24"/>
      <c r="DCK24"/>
      <c r="DCL24"/>
      <c r="DCM24"/>
      <c r="DCN24"/>
      <c r="DCO24"/>
      <c r="DCP24"/>
      <c r="DCQ24"/>
      <c r="DCR24"/>
      <c r="DCS24"/>
      <c r="DCT24"/>
      <c r="DCU24"/>
      <c r="DCV24"/>
      <c r="DCW24"/>
      <c r="DCX24"/>
      <c r="DCY24"/>
      <c r="DCZ24"/>
      <c r="DDA24"/>
      <c r="DDB24"/>
      <c r="DDC24"/>
      <c r="DDD24"/>
      <c r="DDE24"/>
      <c r="DDF24"/>
      <c r="DDG24"/>
      <c r="DDH24"/>
      <c r="DDI24"/>
      <c r="DDJ24"/>
      <c r="DDK24"/>
      <c r="DDL24"/>
      <c r="DDM24"/>
      <c r="DDN24"/>
      <c r="DDO24"/>
      <c r="DDP24"/>
      <c r="DDQ24"/>
      <c r="DDR24"/>
      <c r="DDS24"/>
      <c r="DDT24"/>
      <c r="DDU24"/>
      <c r="DDV24"/>
      <c r="DDW24"/>
      <c r="DDX24"/>
      <c r="DDY24"/>
      <c r="DDZ24"/>
      <c r="DEA24"/>
      <c r="DEB24"/>
      <c r="DEC24"/>
      <c r="DED24"/>
      <c r="DEE24"/>
      <c r="DEF24"/>
      <c r="DEG24"/>
      <c r="DEH24"/>
      <c r="DEI24"/>
      <c r="DEJ24"/>
      <c r="DEK24"/>
      <c r="DEL24"/>
      <c r="DEM24"/>
      <c r="DEN24"/>
      <c r="DEO24"/>
      <c r="DEP24"/>
      <c r="DEQ24"/>
      <c r="DER24"/>
      <c r="DES24"/>
      <c r="DET24"/>
      <c r="DEU24"/>
      <c r="DEV24"/>
      <c r="DEW24"/>
      <c r="DEX24"/>
      <c r="DEY24"/>
      <c r="DEZ24"/>
      <c r="DFA24"/>
      <c r="DFB24"/>
      <c r="DFC24"/>
      <c r="DFD24"/>
      <c r="DFE24"/>
      <c r="DFF24"/>
      <c r="DFG24"/>
      <c r="DFH24"/>
      <c r="DFI24"/>
      <c r="DFJ24"/>
      <c r="DFK24"/>
      <c r="DFL24"/>
      <c r="DFM24"/>
      <c r="DFN24"/>
      <c r="DFO24"/>
      <c r="DFP24"/>
      <c r="DFQ24"/>
      <c r="DFR24"/>
      <c r="DFS24"/>
      <c r="DFT24"/>
      <c r="DFU24"/>
      <c r="DFV24"/>
      <c r="DFW24"/>
      <c r="DFX24"/>
      <c r="DFY24"/>
      <c r="DFZ24"/>
      <c r="DGA24"/>
      <c r="DGB24"/>
      <c r="DGC24"/>
      <c r="DGD24"/>
      <c r="DGE24"/>
      <c r="DGF24"/>
      <c r="DGG24"/>
      <c r="DGH24"/>
      <c r="DGI24"/>
      <c r="DGJ24"/>
      <c r="DGK24"/>
      <c r="DGL24"/>
      <c r="DGM24"/>
      <c r="DGN24"/>
      <c r="DGO24"/>
      <c r="DGP24"/>
      <c r="DGQ24"/>
      <c r="DGR24"/>
      <c r="DGS24"/>
      <c r="DGT24"/>
      <c r="DGU24"/>
      <c r="DGV24"/>
      <c r="DGW24"/>
      <c r="DGX24"/>
      <c r="DGY24"/>
      <c r="DGZ24"/>
      <c r="DHA24"/>
      <c r="DHB24"/>
      <c r="DHC24"/>
      <c r="DHD24"/>
      <c r="DHE24"/>
      <c r="DHF24"/>
      <c r="DHG24"/>
      <c r="DHH24"/>
      <c r="DHI24"/>
      <c r="DHJ24"/>
      <c r="DHK24"/>
      <c r="DHL24"/>
      <c r="DHM24"/>
      <c r="DHN24"/>
      <c r="DHO24"/>
      <c r="DHP24"/>
      <c r="DHQ24"/>
      <c r="DHR24"/>
      <c r="DHS24"/>
      <c r="DHT24"/>
      <c r="DHU24"/>
      <c r="DHV24"/>
      <c r="DHW24"/>
      <c r="DHX24"/>
      <c r="DHY24"/>
      <c r="DHZ24"/>
      <c r="DIA24"/>
      <c r="DIB24"/>
      <c r="DIC24"/>
      <c r="DID24"/>
      <c r="DIE24"/>
      <c r="DIF24"/>
      <c r="DIG24"/>
      <c r="DIH24"/>
      <c r="DII24"/>
      <c r="DIJ24"/>
      <c r="DIK24"/>
      <c r="DIL24"/>
      <c r="DIM24"/>
      <c r="DIN24"/>
      <c r="DIO24"/>
      <c r="DIP24"/>
      <c r="DIQ24"/>
      <c r="DIR24"/>
      <c r="DIS24"/>
      <c r="DIT24"/>
      <c r="DIU24"/>
      <c r="DIV24"/>
      <c r="DIW24"/>
      <c r="DIX24"/>
      <c r="DIY24"/>
      <c r="DIZ24"/>
      <c r="DJA24"/>
      <c r="DJB24"/>
      <c r="DJC24"/>
      <c r="DJD24"/>
      <c r="DJE24"/>
      <c r="DJF24"/>
      <c r="DJG24"/>
      <c r="DJH24"/>
      <c r="DJI24"/>
      <c r="DJJ24"/>
      <c r="DJK24"/>
      <c r="DJL24"/>
      <c r="DJM24"/>
      <c r="DJN24"/>
      <c r="DJO24"/>
      <c r="DJP24"/>
      <c r="DJQ24"/>
      <c r="DJR24"/>
      <c r="DJS24"/>
      <c r="DJT24"/>
      <c r="DJU24"/>
      <c r="DJV24"/>
      <c r="DJW24"/>
      <c r="DJX24"/>
      <c r="DJY24"/>
      <c r="DJZ24"/>
      <c r="DKA24"/>
      <c r="DKB24"/>
      <c r="DKC24"/>
      <c r="DKD24"/>
      <c r="DKE24"/>
      <c r="DKF24"/>
      <c r="DKG24"/>
      <c r="DKH24"/>
      <c r="DKI24"/>
      <c r="DKJ24"/>
      <c r="DKK24"/>
      <c r="DKL24"/>
      <c r="DKM24"/>
      <c r="DKN24"/>
      <c r="DKO24"/>
      <c r="DKP24"/>
      <c r="DKQ24"/>
      <c r="DKR24"/>
      <c r="DKS24"/>
      <c r="DKT24"/>
      <c r="DKU24"/>
      <c r="DKV24"/>
      <c r="DKW24"/>
      <c r="DKX24"/>
      <c r="DKY24"/>
      <c r="DKZ24"/>
      <c r="DLA24"/>
      <c r="DLB24"/>
      <c r="DLC24"/>
      <c r="DLD24"/>
      <c r="DLE24"/>
      <c r="DLF24"/>
      <c r="DLG24"/>
      <c r="DLH24"/>
      <c r="DLI24"/>
      <c r="DLJ24"/>
      <c r="DLK24"/>
      <c r="DLL24"/>
      <c r="DLM24"/>
      <c r="DLN24"/>
      <c r="DLO24"/>
      <c r="DLP24"/>
      <c r="DLQ24"/>
      <c r="DLR24"/>
      <c r="DLS24"/>
      <c r="DLT24"/>
      <c r="DLU24"/>
      <c r="DLV24"/>
      <c r="DLW24"/>
      <c r="DLX24"/>
      <c r="DLY24"/>
      <c r="DLZ24"/>
      <c r="DMA24"/>
      <c r="DMB24"/>
      <c r="DMC24"/>
      <c r="DMD24"/>
      <c r="DME24"/>
      <c r="DMF24"/>
      <c r="DMG24"/>
      <c r="DMH24"/>
      <c r="DMI24"/>
      <c r="DMJ24"/>
      <c r="DMK24"/>
      <c r="DML24"/>
      <c r="DMM24"/>
      <c r="DMN24"/>
      <c r="DMO24"/>
      <c r="DMP24"/>
      <c r="DMQ24"/>
      <c r="DMR24"/>
      <c r="DMS24"/>
      <c r="DMT24"/>
      <c r="DMU24"/>
      <c r="DMV24"/>
      <c r="DMW24"/>
      <c r="DMX24"/>
      <c r="DMY24"/>
      <c r="DMZ24"/>
      <c r="DNA24"/>
      <c r="DNB24"/>
      <c r="DNC24"/>
      <c r="DND24"/>
      <c r="DNE24"/>
      <c r="DNF24"/>
      <c r="DNG24"/>
      <c r="DNH24"/>
      <c r="DNI24"/>
      <c r="DNJ24"/>
      <c r="DNK24"/>
      <c r="DNL24"/>
      <c r="DNM24"/>
      <c r="DNN24"/>
      <c r="DNO24"/>
      <c r="DNP24"/>
      <c r="DNQ24"/>
      <c r="DNR24"/>
      <c r="DNS24"/>
      <c r="DNT24"/>
      <c r="DNU24"/>
      <c r="DNV24"/>
      <c r="DNW24"/>
      <c r="DNX24"/>
      <c r="DNY24"/>
      <c r="DNZ24"/>
      <c r="DOA24"/>
      <c r="DOB24"/>
      <c r="DOC24"/>
      <c r="DOD24"/>
      <c r="DOE24"/>
      <c r="DOF24"/>
      <c r="DOG24"/>
      <c r="DOH24"/>
      <c r="DOI24"/>
      <c r="DOJ24"/>
      <c r="DOK24"/>
      <c r="DOL24"/>
      <c r="DOM24"/>
      <c r="DON24"/>
      <c r="DOO24"/>
      <c r="DOP24"/>
      <c r="DOQ24"/>
      <c r="DOR24"/>
      <c r="DOS24"/>
      <c r="DOT24"/>
      <c r="DOU24"/>
      <c r="DOV24"/>
      <c r="DOW24"/>
      <c r="DOX24"/>
      <c r="DOY24"/>
      <c r="DOZ24"/>
      <c r="DPA24"/>
      <c r="DPB24"/>
      <c r="DPC24"/>
      <c r="DPD24"/>
      <c r="DPE24"/>
      <c r="DPF24"/>
      <c r="DPG24"/>
      <c r="DPH24"/>
      <c r="DPI24"/>
      <c r="DPJ24"/>
      <c r="DPK24"/>
      <c r="DPL24"/>
      <c r="DPM24"/>
      <c r="DPN24"/>
      <c r="DPO24"/>
      <c r="DPP24"/>
      <c r="DPQ24"/>
      <c r="DPR24"/>
      <c r="DPS24"/>
      <c r="DPT24"/>
      <c r="DPU24"/>
      <c r="DPV24"/>
      <c r="DPW24"/>
      <c r="DPX24"/>
      <c r="DPY24"/>
      <c r="DPZ24"/>
      <c r="DQA24"/>
      <c r="DQB24"/>
      <c r="DQC24"/>
      <c r="DQD24"/>
      <c r="DQE24"/>
      <c r="DQF24"/>
      <c r="DQG24"/>
      <c r="DQH24"/>
      <c r="DQI24"/>
      <c r="DQJ24"/>
      <c r="DQK24"/>
      <c r="DQL24"/>
      <c r="DQM24"/>
      <c r="DQN24"/>
      <c r="DQO24"/>
      <c r="DQP24"/>
      <c r="DQQ24"/>
      <c r="DQR24"/>
      <c r="DQS24"/>
      <c r="DQT24"/>
      <c r="DQU24"/>
      <c r="DQV24"/>
      <c r="DQW24"/>
      <c r="DQX24"/>
      <c r="DQY24"/>
      <c r="DQZ24"/>
      <c r="DRA24"/>
      <c r="DRB24"/>
      <c r="DRC24"/>
      <c r="DRD24"/>
      <c r="DRE24"/>
      <c r="DRF24"/>
      <c r="DRG24"/>
      <c r="DRH24"/>
      <c r="DRI24"/>
      <c r="DRJ24"/>
      <c r="DRK24"/>
      <c r="DRL24"/>
      <c r="DRM24"/>
      <c r="DRN24"/>
      <c r="DRO24"/>
      <c r="DRP24"/>
      <c r="DRQ24"/>
      <c r="DRR24"/>
      <c r="DRS24"/>
      <c r="DRT24"/>
      <c r="DRU24"/>
      <c r="DRV24"/>
      <c r="DRW24"/>
      <c r="DRX24"/>
      <c r="DRY24"/>
      <c r="DRZ24"/>
      <c r="DSA24"/>
      <c r="DSB24"/>
      <c r="DSC24"/>
      <c r="DSD24"/>
      <c r="DSE24"/>
      <c r="DSF24"/>
      <c r="DSG24"/>
      <c r="DSH24"/>
      <c r="DSI24"/>
      <c r="DSJ24"/>
      <c r="DSK24"/>
      <c r="DSL24"/>
      <c r="DSM24"/>
      <c r="DSN24"/>
      <c r="DSO24"/>
      <c r="DSP24"/>
      <c r="DSQ24"/>
      <c r="DSR24"/>
      <c r="DSS24"/>
      <c r="DST24"/>
      <c r="DSU24"/>
      <c r="DSV24"/>
      <c r="DSW24"/>
      <c r="DSX24"/>
      <c r="DSY24"/>
      <c r="DSZ24"/>
      <c r="DTA24"/>
      <c r="DTB24"/>
      <c r="DTC24"/>
      <c r="DTD24"/>
      <c r="DTE24"/>
      <c r="DTF24"/>
      <c r="DTG24"/>
      <c r="DTH24"/>
      <c r="DTI24"/>
      <c r="DTJ24"/>
      <c r="DTK24"/>
      <c r="DTL24"/>
      <c r="DTM24"/>
      <c r="DTN24"/>
      <c r="DTO24"/>
      <c r="DTP24"/>
      <c r="DTQ24"/>
      <c r="DTR24"/>
      <c r="DTS24"/>
      <c r="DTT24"/>
      <c r="DTU24"/>
      <c r="DTV24"/>
      <c r="DTW24"/>
      <c r="DTX24"/>
      <c r="DTY24"/>
      <c r="DTZ24"/>
      <c r="DUA24"/>
      <c r="DUB24"/>
      <c r="DUC24"/>
      <c r="DUD24"/>
      <c r="DUE24"/>
      <c r="DUF24"/>
      <c r="DUG24"/>
      <c r="DUH24"/>
      <c r="DUI24"/>
      <c r="DUJ24"/>
      <c r="DUK24"/>
      <c r="DUL24"/>
      <c r="DUM24"/>
      <c r="DUN24"/>
      <c r="DUO24"/>
      <c r="DUP24"/>
      <c r="DUQ24"/>
      <c r="DUR24"/>
      <c r="DUS24"/>
      <c r="DUT24"/>
      <c r="DUU24"/>
      <c r="DUV24"/>
      <c r="DUW24"/>
      <c r="DUX24"/>
      <c r="DUY24"/>
      <c r="DUZ24"/>
      <c r="DVA24"/>
      <c r="DVB24"/>
      <c r="DVC24"/>
      <c r="DVD24"/>
      <c r="DVE24"/>
      <c r="DVF24"/>
      <c r="DVG24"/>
      <c r="DVH24"/>
      <c r="DVI24"/>
      <c r="DVJ24"/>
      <c r="DVK24"/>
      <c r="DVL24"/>
      <c r="DVM24"/>
      <c r="DVN24"/>
      <c r="DVO24"/>
      <c r="DVP24"/>
      <c r="DVQ24"/>
      <c r="DVR24"/>
      <c r="DVS24"/>
      <c r="DVT24"/>
      <c r="DVU24"/>
      <c r="DVV24"/>
      <c r="DVW24"/>
      <c r="DVX24"/>
      <c r="DVY24"/>
      <c r="DVZ24"/>
      <c r="DWA24"/>
      <c r="DWB24"/>
      <c r="DWC24"/>
      <c r="DWD24"/>
      <c r="DWE24"/>
      <c r="DWF24"/>
      <c r="DWG24"/>
      <c r="DWH24"/>
      <c r="DWI24"/>
      <c r="DWJ24"/>
      <c r="DWK24"/>
      <c r="DWL24"/>
      <c r="DWM24"/>
      <c r="DWN24"/>
      <c r="DWO24"/>
      <c r="DWP24"/>
      <c r="DWQ24"/>
      <c r="DWR24"/>
      <c r="DWS24"/>
      <c r="DWT24"/>
      <c r="DWU24"/>
      <c r="DWV24"/>
      <c r="DWW24"/>
      <c r="DWX24"/>
      <c r="DWY24"/>
      <c r="DWZ24"/>
      <c r="DXA24"/>
      <c r="DXB24"/>
      <c r="DXC24"/>
      <c r="DXD24"/>
      <c r="DXE24"/>
      <c r="DXF24"/>
      <c r="DXG24"/>
      <c r="DXH24"/>
      <c r="DXI24"/>
      <c r="DXJ24"/>
      <c r="DXK24"/>
      <c r="DXL24"/>
      <c r="DXM24"/>
      <c r="DXN24"/>
      <c r="DXO24"/>
      <c r="DXP24"/>
      <c r="DXQ24"/>
      <c r="DXR24"/>
      <c r="DXS24"/>
      <c r="DXT24"/>
      <c r="DXU24"/>
      <c r="DXV24"/>
      <c r="DXW24"/>
      <c r="DXX24"/>
      <c r="DXY24"/>
      <c r="DXZ24"/>
      <c r="DYA24"/>
      <c r="DYB24"/>
      <c r="DYC24"/>
      <c r="DYD24"/>
      <c r="DYE24"/>
      <c r="DYF24"/>
      <c r="DYG24"/>
      <c r="DYH24"/>
      <c r="DYI24"/>
      <c r="DYJ24"/>
      <c r="DYK24"/>
      <c r="DYL24"/>
      <c r="DYM24"/>
      <c r="DYN24"/>
      <c r="DYO24"/>
      <c r="DYP24"/>
      <c r="DYQ24"/>
      <c r="DYR24"/>
      <c r="DYS24"/>
      <c r="DYT24"/>
      <c r="DYU24"/>
      <c r="DYV24"/>
      <c r="DYW24"/>
      <c r="DYX24"/>
      <c r="DYY24"/>
      <c r="DYZ24"/>
      <c r="DZA24"/>
      <c r="DZB24"/>
      <c r="DZC24"/>
      <c r="DZD24"/>
      <c r="DZE24"/>
      <c r="DZF24"/>
      <c r="DZG24"/>
      <c r="DZH24"/>
      <c r="DZI24"/>
      <c r="DZJ24"/>
      <c r="DZK24"/>
      <c r="DZL24"/>
      <c r="DZM24"/>
      <c r="DZN24"/>
      <c r="DZO24"/>
      <c r="DZP24"/>
      <c r="DZQ24"/>
      <c r="DZR24"/>
      <c r="DZS24"/>
      <c r="DZT24"/>
      <c r="DZU24"/>
      <c r="DZV24"/>
      <c r="DZW24"/>
      <c r="DZX24"/>
      <c r="DZY24"/>
      <c r="DZZ24"/>
      <c r="EAA24"/>
      <c r="EAB24"/>
      <c r="EAC24"/>
      <c r="EAD24"/>
      <c r="EAE24"/>
      <c r="EAF24"/>
      <c r="EAG24"/>
      <c r="EAH24"/>
      <c r="EAI24"/>
      <c r="EAJ24"/>
      <c r="EAK24"/>
      <c r="EAL24"/>
      <c r="EAM24"/>
      <c r="EAN24"/>
      <c r="EAO24"/>
      <c r="EAP24"/>
      <c r="EAQ24"/>
      <c r="EAR24"/>
      <c r="EAS24"/>
      <c r="EAT24"/>
      <c r="EAU24"/>
      <c r="EAV24"/>
      <c r="EAW24"/>
      <c r="EAX24"/>
      <c r="EAY24"/>
      <c r="EAZ24"/>
      <c r="EBA24"/>
      <c r="EBB24"/>
      <c r="EBC24"/>
      <c r="EBD24"/>
      <c r="EBE24"/>
      <c r="EBF24"/>
      <c r="EBG24"/>
      <c r="EBH24"/>
      <c r="EBI24"/>
      <c r="EBJ24"/>
      <c r="EBK24"/>
      <c r="EBL24"/>
      <c r="EBM24"/>
      <c r="EBN24"/>
      <c r="EBO24"/>
      <c r="EBP24"/>
      <c r="EBQ24"/>
      <c r="EBR24"/>
      <c r="EBS24"/>
      <c r="EBT24"/>
      <c r="EBU24"/>
      <c r="EBV24"/>
      <c r="EBW24"/>
      <c r="EBX24"/>
      <c r="EBY24"/>
      <c r="EBZ24"/>
      <c r="ECA24"/>
      <c r="ECB24"/>
      <c r="ECC24"/>
      <c r="ECD24"/>
      <c r="ECE24"/>
      <c r="ECF24"/>
      <c r="ECG24"/>
      <c r="ECH24"/>
      <c r="ECI24"/>
      <c r="ECJ24"/>
      <c r="ECK24"/>
      <c r="ECL24"/>
      <c r="ECM24"/>
      <c r="ECN24"/>
      <c r="ECO24"/>
      <c r="ECP24"/>
      <c r="ECQ24"/>
      <c r="ECR24"/>
      <c r="ECS24"/>
      <c r="ECT24"/>
      <c r="ECU24"/>
      <c r="ECV24"/>
      <c r="ECW24"/>
      <c r="ECX24"/>
      <c r="ECY24"/>
      <c r="ECZ24"/>
      <c r="EDA24"/>
      <c r="EDB24"/>
      <c r="EDC24"/>
      <c r="EDD24"/>
      <c r="EDE24"/>
      <c r="EDF24"/>
      <c r="EDG24"/>
      <c r="EDH24"/>
      <c r="EDI24"/>
      <c r="EDJ24"/>
      <c r="EDK24"/>
      <c r="EDL24"/>
      <c r="EDM24"/>
      <c r="EDN24"/>
      <c r="EDO24"/>
      <c r="EDP24"/>
      <c r="EDQ24"/>
      <c r="EDR24"/>
      <c r="EDS24"/>
      <c r="EDT24"/>
      <c r="EDU24"/>
      <c r="EDV24"/>
      <c r="EDW24"/>
      <c r="EDX24"/>
      <c r="EDY24"/>
      <c r="EDZ24"/>
      <c r="EEA24"/>
      <c r="EEB24"/>
      <c r="EEC24"/>
      <c r="EED24"/>
      <c r="EEE24"/>
      <c r="EEF24"/>
      <c r="EEG24"/>
      <c r="EEH24"/>
      <c r="EEI24"/>
      <c r="EEJ24"/>
      <c r="EEK24"/>
      <c r="EEL24"/>
      <c r="EEM24"/>
      <c r="EEN24"/>
      <c r="EEO24"/>
      <c r="EEP24"/>
      <c r="EEQ24"/>
      <c r="EER24"/>
      <c r="EES24"/>
      <c r="EET24"/>
      <c r="EEU24"/>
      <c r="EEV24"/>
      <c r="EEW24"/>
      <c r="EEX24"/>
      <c r="EEY24"/>
      <c r="EEZ24"/>
      <c r="EFA24"/>
      <c r="EFB24"/>
      <c r="EFC24"/>
      <c r="EFD24"/>
      <c r="EFE24"/>
      <c r="EFF24"/>
      <c r="EFG24"/>
      <c r="EFH24"/>
      <c r="EFI24"/>
      <c r="EFJ24"/>
      <c r="EFK24"/>
      <c r="EFL24"/>
      <c r="EFM24"/>
      <c r="EFN24"/>
      <c r="EFO24"/>
      <c r="EFP24"/>
      <c r="EFQ24"/>
      <c r="EFR24"/>
      <c r="EFS24"/>
      <c r="EFT24"/>
      <c r="EFU24"/>
      <c r="EFV24"/>
      <c r="EFW24"/>
      <c r="EFX24"/>
      <c r="EFY24"/>
      <c r="EFZ24"/>
      <c r="EGA24"/>
      <c r="EGB24"/>
      <c r="EGC24"/>
      <c r="EGD24"/>
      <c r="EGE24"/>
      <c r="EGF24"/>
      <c r="EGG24"/>
      <c r="EGH24"/>
      <c r="EGI24"/>
      <c r="EGJ24"/>
      <c r="EGK24"/>
      <c r="EGL24"/>
      <c r="EGM24"/>
      <c r="EGN24"/>
      <c r="EGO24"/>
      <c r="EGP24"/>
      <c r="EGQ24"/>
      <c r="EGR24"/>
      <c r="EGS24"/>
      <c r="EGT24"/>
      <c r="EGU24"/>
      <c r="EGV24"/>
      <c r="EGW24"/>
      <c r="EGX24"/>
      <c r="EGY24"/>
      <c r="EGZ24"/>
      <c r="EHA24"/>
      <c r="EHB24"/>
      <c r="EHC24"/>
      <c r="EHD24"/>
      <c r="EHE24"/>
      <c r="EHF24"/>
      <c r="EHG24"/>
      <c r="EHH24"/>
      <c r="EHI24"/>
      <c r="EHJ24"/>
      <c r="EHK24"/>
      <c r="EHL24"/>
      <c r="EHM24"/>
      <c r="EHN24"/>
      <c r="EHO24"/>
      <c r="EHP24"/>
      <c r="EHQ24"/>
      <c r="EHR24"/>
      <c r="EHS24"/>
      <c r="EHT24"/>
      <c r="EHU24"/>
      <c r="EHV24"/>
      <c r="EHW24"/>
      <c r="EHX24"/>
      <c r="EHY24"/>
      <c r="EHZ24"/>
      <c r="EIA24"/>
      <c r="EIB24"/>
      <c r="EIC24"/>
      <c r="EID24"/>
      <c r="EIE24"/>
      <c r="EIF24"/>
      <c r="EIG24"/>
      <c r="EIH24"/>
      <c r="EII24"/>
      <c r="EIJ24"/>
      <c r="EIK24"/>
      <c r="EIL24"/>
      <c r="EIM24"/>
      <c r="EIN24"/>
      <c r="EIO24"/>
      <c r="EIP24"/>
      <c r="EIQ24"/>
      <c r="EIR24"/>
      <c r="EIS24"/>
      <c r="EIT24"/>
      <c r="EIU24"/>
      <c r="EIV24"/>
      <c r="EIW24"/>
      <c r="EIX24"/>
      <c r="EIY24"/>
      <c r="EIZ24"/>
      <c r="EJA24"/>
      <c r="EJB24"/>
      <c r="EJC24"/>
      <c r="EJD24"/>
      <c r="EJE24"/>
      <c r="EJF24"/>
      <c r="EJG24"/>
      <c r="EJH24"/>
      <c r="EJI24"/>
      <c r="EJJ24"/>
      <c r="EJK24"/>
      <c r="EJL24"/>
      <c r="EJM24"/>
      <c r="EJN24"/>
      <c r="EJO24"/>
      <c r="EJP24"/>
      <c r="EJQ24"/>
      <c r="EJR24"/>
      <c r="EJS24"/>
      <c r="EJT24"/>
      <c r="EJU24"/>
      <c r="EJV24"/>
      <c r="EJW24"/>
      <c r="EJX24"/>
      <c r="EJY24"/>
      <c r="EJZ24"/>
      <c r="EKA24"/>
      <c r="EKB24"/>
      <c r="EKC24"/>
      <c r="EKD24"/>
      <c r="EKE24"/>
      <c r="EKF24"/>
      <c r="EKG24"/>
      <c r="EKH24"/>
      <c r="EKI24"/>
      <c r="EKJ24"/>
      <c r="EKK24"/>
      <c r="EKL24"/>
      <c r="EKM24"/>
      <c r="EKN24"/>
      <c r="EKO24"/>
      <c r="EKP24"/>
      <c r="EKQ24"/>
      <c r="EKR24"/>
      <c r="EKS24"/>
      <c r="EKT24"/>
      <c r="EKU24"/>
      <c r="EKV24"/>
      <c r="EKW24"/>
      <c r="EKX24"/>
      <c r="EKY24"/>
      <c r="EKZ24"/>
      <c r="ELA24"/>
      <c r="ELB24"/>
      <c r="ELC24"/>
      <c r="ELD24"/>
      <c r="ELE24"/>
      <c r="ELF24"/>
      <c r="ELG24"/>
      <c r="ELH24"/>
      <c r="ELI24"/>
      <c r="ELJ24"/>
      <c r="ELK24"/>
      <c r="ELL24"/>
      <c r="ELM24"/>
      <c r="ELN24"/>
      <c r="ELO24"/>
      <c r="ELP24"/>
      <c r="ELQ24"/>
      <c r="ELR24"/>
      <c r="ELS24"/>
      <c r="ELT24"/>
      <c r="ELU24"/>
      <c r="ELV24"/>
      <c r="ELW24"/>
      <c r="ELX24"/>
      <c r="ELY24"/>
      <c r="ELZ24"/>
      <c r="EMA24"/>
      <c r="EMB24"/>
      <c r="EMC24"/>
      <c r="EMD24"/>
      <c r="EME24"/>
      <c r="EMF24"/>
      <c r="EMG24"/>
      <c r="EMH24"/>
      <c r="EMI24"/>
      <c r="EMJ24"/>
      <c r="EMK24"/>
      <c r="EML24"/>
      <c r="EMM24"/>
      <c r="EMN24"/>
      <c r="EMO24"/>
      <c r="EMP24"/>
      <c r="EMQ24"/>
      <c r="EMR24"/>
      <c r="EMS24"/>
      <c r="EMT24"/>
      <c r="EMU24"/>
      <c r="EMV24"/>
      <c r="EMW24"/>
      <c r="EMX24"/>
      <c r="EMY24"/>
      <c r="EMZ24"/>
      <c r="ENA24"/>
      <c r="ENB24"/>
      <c r="ENC24"/>
      <c r="END24"/>
      <c r="ENE24"/>
      <c r="ENF24"/>
      <c r="ENG24"/>
      <c r="ENH24"/>
      <c r="ENI24"/>
      <c r="ENJ24"/>
      <c r="ENK24"/>
      <c r="ENL24"/>
      <c r="ENM24"/>
      <c r="ENN24"/>
      <c r="ENO24"/>
      <c r="ENP24"/>
      <c r="ENQ24"/>
      <c r="ENR24"/>
      <c r="ENS24"/>
      <c r="ENT24"/>
      <c r="ENU24"/>
      <c r="ENV24"/>
      <c r="ENW24"/>
      <c r="ENX24"/>
      <c r="ENY24"/>
      <c r="ENZ24"/>
      <c r="EOA24"/>
      <c r="EOB24"/>
      <c r="EOC24"/>
      <c r="EOD24"/>
      <c r="EOE24"/>
      <c r="EOF24"/>
      <c r="EOG24"/>
      <c r="EOH24"/>
      <c r="EOI24"/>
      <c r="EOJ24"/>
      <c r="EOK24"/>
      <c r="EOL24"/>
      <c r="EOM24"/>
      <c r="EON24"/>
      <c r="EOO24"/>
      <c r="EOP24"/>
      <c r="EOQ24"/>
      <c r="EOR24"/>
      <c r="EOS24"/>
      <c r="EOT24"/>
      <c r="EOU24"/>
      <c r="EOV24"/>
      <c r="EOW24"/>
      <c r="EOX24"/>
      <c r="EOY24"/>
      <c r="EOZ24"/>
      <c r="EPA24"/>
      <c r="EPB24"/>
      <c r="EPC24"/>
      <c r="EPD24"/>
      <c r="EPE24"/>
      <c r="EPF24"/>
      <c r="EPG24"/>
      <c r="EPH24"/>
      <c r="EPI24"/>
      <c r="EPJ24"/>
      <c r="EPK24"/>
      <c r="EPL24"/>
      <c r="EPM24"/>
      <c r="EPN24"/>
      <c r="EPO24"/>
      <c r="EPP24"/>
      <c r="EPQ24"/>
      <c r="EPR24"/>
      <c r="EPS24"/>
      <c r="EPT24"/>
      <c r="EPU24"/>
      <c r="EPV24"/>
      <c r="EPW24"/>
      <c r="EPX24"/>
      <c r="EPY24"/>
      <c r="EPZ24"/>
      <c r="EQA24"/>
      <c r="EQB24"/>
      <c r="EQC24"/>
      <c r="EQD24"/>
      <c r="EQE24"/>
      <c r="EQF24"/>
      <c r="EQG24"/>
      <c r="EQH24"/>
      <c r="EQI24"/>
      <c r="EQJ24"/>
      <c r="EQK24"/>
      <c r="EQL24"/>
      <c r="EQM24"/>
      <c r="EQN24"/>
      <c r="EQO24"/>
      <c r="EQP24"/>
      <c r="EQQ24"/>
      <c r="EQR24"/>
      <c r="EQS24"/>
      <c r="EQT24"/>
      <c r="EQU24"/>
      <c r="EQV24"/>
      <c r="EQW24"/>
      <c r="EQX24"/>
      <c r="EQY24"/>
      <c r="EQZ24"/>
      <c r="ERA24"/>
      <c r="ERB24"/>
      <c r="ERC24"/>
      <c r="ERD24"/>
      <c r="ERE24"/>
      <c r="ERF24"/>
      <c r="ERG24"/>
      <c r="ERH24"/>
      <c r="ERI24"/>
      <c r="ERJ24"/>
      <c r="ERK24"/>
      <c r="ERL24"/>
      <c r="ERM24"/>
      <c r="ERN24"/>
      <c r="ERO24"/>
      <c r="ERP24"/>
      <c r="ERQ24"/>
      <c r="ERR24"/>
      <c r="ERS24"/>
      <c r="ERT24"/>
      <c r="ERU24"/>
      <c r="ERV24"/>
      <c r="ERW24"/>
      <c r="ERX24"/>
      <c r="ERY24"/>
      <c r="ERZ24"/>
      <c r="ESA24"/>
      <c r="ESB24"/>
      <c r="ESC24"/>
      <c r="ESD24"/>
      <c r="ESE24"/>
      <c r="ESF24"/>
      <c r="ESG24"/>
      <c r="ESH24"/>
      <c r="ESI24"/>
      <c r="ESJ24"/>
      <c r="ESK24"/>
      <c r="ESL24"/>
      <c r="ESM24"/>
      <c r="ESN24"/>
      <c r="ESO24"/>
      <c r="ESP24"/>
      <c r="ESQ24"/>
      <c r="ESR24"/>
      <c r="ESS24"/>
      <c r="EST24"/>
      <c r="ESU24"/>
      <c r="ESV24"/>
      <c r="ESW24"/>
      <c r="ESX24"/>
      <c r="ESY24"/>
      <c r="ESZ24"/>
      <c r="ETA24"/>
      <c r="ETB24"/>
      <c r="ETC24"/>
      <c r="ETD24"/>
      <c r="ETE24"/>
      <c r="ETF24"/>
      <c r="ETG24"/>
      <c r="ETH24"/>
      <c r="ETI24"/>
      <c r="ETJ24"/>
      <c r="ETK24"/>
      <c r="ETL24"/>
      <c r="ETM24"/>
      <c r="ETN24"/>
      <c r="ETO24"/>
      <c r="ETP24"/>
      <c r="ETQ24"/>
      <c r="ETR24"/>
      <c r="ETS24"/>
      <c r="ETT24"/>
      <c r="ETU24"/>
      <c r="ETV24"/>
      <c r="ETW24"/>
      <c r="ETX24"/>
      <c r="ETY24"/>
      <c r="ETZ24"/>
      <c r="EUA24"/>
      <c r="EUB24"/>
      <c r="EUC24"/>
      <c r="EUD24"/>
      <c r="EUE24"/>
      <c r="EUF24"/>
      <c r="EUG24"/>
      <c r="EUH24"/>
      <c r="EUI24"/>
      <c r="EUJ24"/>
      <c r="EUK24"/>
      <c r="EUL24"/>
      <c r="EUM24"/>
      <c r="EUN24"/>
      <c r="EUO24"/>
      <c r="EUP24"/>
      <c r="EUQ24"/>
      <c r="EUR24"/>
      <c r="EUS24"/>
      <c r="EUT24"/>
      <c r="EUU24"/>
      <c r="EUV24"/>
      <c r="EUW24"/>
      <c r="EUX24"/>
      <c r="EUY24"/>
      <c r="EUZ24"/>
      <c r="EVA24"/>
      <c r="EVB24"/>
      <c r="EVC24"/>
      <c r="EVD24"/>
      <c r="EVE24"/>
      <c r="EVF24"/>
      <c r="EVG24"/>
      <c r="EVH24"/>
      <c r="EVI24"/>
      <c r="EVJ24"/>
      <c r="EVK24"/>
      <c r="EVL24"/>
      <c r="EVM24"/>
      <c r="EVN24"/>
      <c r="EVO24"/>
      <c r="EVP24"/>
      <c r="EVQ24"/>
      <c r="EVR24"/>
      <c r="EVS24"/>
      <c r="EVT24"/>
      <c r="EVU24"/>
      <c r="EVV24"/>
      <c r="EVW24"/>
      <c r="EVX24"/>
      <c r="EVY24"/>
      <c r="EVZ24"/>
      <c r="EWA24"/>
      <c r="EWB24"/>
      <c r="EWC24"/>
      <c r="EWD24"/>
      <c r="EWE24"/>
      <c r="EWF24"/>
      <c r="EWG24"/>
      <c r="EWH24"/>
      <c r="EWI24"/>
      <c r="EWJ24"/>
      <c r="EWK24"/>
      <c r="EWL24"/>
      <c r="EWM24"/>
      <c r="EWN24"/>
      <c r="EWO24"/>
      <c r="EWP24"/>
      <c r="EWQ24"/>
      <c r="EWR24"/>
      <c r="EWS24"/>
      <c r="EWT24"/>
      <c r="EWU24"/>
      <c r="EWV24"/>
      <c r="EWW24"/>
      <c r="EWX24"/>
      <c r="EWY24"/>
      <c r="EWZ24"/>
      <c r="EXA24"/>
      <c r="EXB24"/>
      <c r="EXC24"/>
      <c r="EXD24"/>
      <c r="EXE24"/>
      <c r="EXF24"/>
      <c r="EXG24"/>
      <c r="EXH24"/>
      <c r="EXI24"/>
      <c r="EXJ24"/>
      <c r="EXK24"/>
      <c r="EXL24"/>
      <c r="EXM24"/>
      <c r="EXN24"/>
      <c r="EXO24"/>
      <c r="EXP24"/>
      <c r="EXQ24"/>
      <c r="EXR24"/>
      <c r="EXS24"/>
      <c r="EXT24"/>
      <c r="EXU24"/>
      <c r="EXV24"/>
      <c r="EXW24"/>
      <c r="EXX24"/>
      <c r="EXY24"/>
      <c r="EXZ24"/>
      <c r="EYA24"/>
      <c r="EYB24"/>
      <c r="EYC24"/>
      <c r="EYD24"/>
      <c r="EYE24"/>
      <c r="EYF24"/>
      <c r="EYG24"/>
      <c r="EYH24"/>
      <c r="EYI24"/>
      <c r="EYJ24"/>
      <c r="EYK24"/>
      <c r="EYL24"/>
      <c r="EYM24"/>
      <c r="EYN24"/>
      <c r="EYO24"/>
      <c r="EYP24"/>
      <c r="EYQ24"/>
      <c r="EYR24"/>
      <c r="EYS24"/>
      <c r="EYT24"/>
      <c r="EYU24"/>
      <c r="EYV24"/>
      <c r="EYW24"/>
      <c r="EYX24"/>
      <c r="EYY24"/>
      <c r="EYZ24"/>
      <c r="EZA24"/>
      <c r="EZB24"/>
      <c r="EZC24"/>
      <c r="EZD24"/>
      <c r="EZE24"/>
      <c r="EZF24"/>
      <c r="EZG24"/>
      <c r="EZH24"/>
      <c r="EZI24"/>
      <c r="EZJ24"/>
      <c r="EZK24"/>
      <c r="EZL24"/>
      <c r="EZM24"/>
      <c r="EZN24"/>
      <c r="EZO24"/>
      <c r="EZP24"/>
      <c r="EZQ24"/>
      <c r="EZR24"/>
      <c r="EZS24"/>
      <c r="EZT24"/>
      <c r="EZU24"/>
      <c r="EZV24"/>
      <c r="EZW24"/>
      <c r="EZX24"/>
      <c r="EZY24"/>
      <c r="EZZ24"/>
      <c r="FAA24"/>
      <c r="FAB24"/>
      <c r="FAC24"/>
      <c r="FAD24"/>
      <c r="FAE24"/>
      <c r="FAF24"/>
      <c r="FAG24"/>
      <c r="FAH24"/>
      <c r="FAI24"/>
      <c r="FAJ24"/>
      <c r="FAK24"/>
      <c r="FAL24"/>
      <c r="FAM24"/>
      <c r="FAN24"/>
      <c r="FAO24"/>
      <c r="FAP24"/>
      <c r="FAQ24"/>
      <c r="FAR24"/>
      <c r="FAS24"/>
      <c r="FAT24"/>
      <c r="FAU24"/>
      <c r="FAV24"/>
      <c r="FAW24"/>
      <c r="FAX24"/>
      <c r="FAY24"/>
      <c r="FAZ24"/>
      <c r="FBA24"/>
      <c r="FBB24"/>
      <c r="FBC24"/>
      <c r="FBD24"/>
      <c r="FBE24"/>
      <c r="FBF24"/>
      <c r="FBG24"/>
      <c r="FBH24"/>
      <c r="FBI24"/>
      <c r="FBJ24"/>
      <c r="FBK24"/>
      <c r="FBL24"/>
      <c r="FBM24"/>
      <c r="FBN24"/>
      <c r="FBO24"/>
      <c r="FBP24"/>
      <c r="FBQ24"/>
      <c r="FBR24"/>
      <c r="FBS24"/>
      <c r="FBT24"/>
      <c r="FBU24"/>
      <c r="FBV24"/>
      <c r="FBW24"/>
      <c r="FBX24"/>
      <c r="FBY24"/>
      <c r="FBZ24"/>
      <c r="FCA24"/>
      <c r="FCB24"/>
      <c r="FCC24"/>
      <c r="FCD24"/>
      <c r="FCE24"/>
      <c r="FCF24"/>
      <c r="FCG24"/>
      <c r="FCH24"/>
      <c r="FCI24"/>
      <c r="FCJ24"/>
      <c r="FCK24"/>
      <c r="FCL24"/>
      <c r="FCM24"/>
      <c r="FCN24"/>
      <c r="FCO24"/>
      <c r="FCP24"/>
      <c r="FCQ24"/>
      <c r="FCR24"/>
      <c r="FCS24"/>
      <c r="FCT24"/>
      <c r="FCU24"/>
      <c r="FCV24"/>
      <c r="FCW24"/>
      <c r="FCX24"/>
      <c r="FCY24"/>
      <c r="FCZ24"/>
      <c r="FDA24"/>
      <c r="FDB24"/>
      <c r="FDC24"/>
      <c r="FDD24"/>
      <c r="FDE24"/>
      <c r="FDF24"/>
      <c r="FDG24"/>
      <c r="FDH24"/>
      <c r="FDI24"/>
      <c r="FDJ24"/>
      <c r="FDK24"/>
      <c r="FDL24"/>
      <c r="FDM24"/>
      <c r="FDN24"/>
      <c r="FDO24"/>
      <c r="FDP24"/>
      <c r="FDQ24"/>
      <c r="FDR24"/>
      <c r="FDS24"/>
      <c r="FDT24"/>
      <c r="FDU24"/>
      <c r="FDV24"/>
      <c r="FDW24"/>
      <c r="FDX24"/>
      <c r="FDY24"/>
      <c r="FDZ24"/>
      <c r="FEA24"/>
      <c r="FEB24"/>
      <c r="FEC24"/>
      <c r="FED24"/>
      <c r="FEE24"/>
      <c r="FEF24"/>
      <c r="FEG24"/>
      <c r="FEH24"/>
      <c r="FEI24"/>
      <c r="FEJ24"/>
      <c r="FEK24"/>
      <c r="FEL24"/>
      <c r="FEM24"/>
      <c r="FEN24"/>
      <c r="FEO24"/>
      <c r="FEP24"/>
      <c r="FEQ24"/>
      <c r="FER24"/>
      <c r="FES24"/>
      <c r="FET24"/>
      <c r="FEU24"/>
      <c r="FEV24"/>
      <c r="FEW24"/>
      <c r="FEX24"/>
      <c r="FEY24"/>
      <c r="FEZ24"/>
      <c r="FFA24"/>
      <c r="FFB24"/>
      <c r="FFC24"/>
      <c r="FFD24"/>
      <c r="FFE24"/>
      <c r="FFF24"/>
      <c r="FFG24"/>
      <c r="FFH24"/>
      <c r="FFI24"/>
      <c r="FFJ24"/>
      <c r="FFK24"/>
      <c r="FFL24"/>
      <c r="FFM24"/>
      <c r="FFN24"/>
      <c r="FFO24"/>
      <c r="FFP24"/>
      <c r="FFQ24"/>
      <c r="FFR24"/>
      <c r="FFS24"/>
      <c r="FFT24"/>
      <c r="FFU24"/>
      <c r="FFV24"/>
      <c r="FFW24"/>
      <c r="FFX24"/>
      <c r="FFY24"/>
      <c r="FFZ24"/>
      <c r="FGA24"/>
      <c r="FGB24"/>
      <c r="FGC24"/>
      <c r="FGD24"/>
      <c r="FGE24"/>
      <c r="FGF24"/>
      <c r="FGG24"/>
      <c r="FGH24"/>
      <c r="FGI24"/>
      <c r="FGJ24"/>
      <c r="FGK24"/>
      <c r="FGL24"/>
      <c r="FGM24"/>
      <c r="FGN24"/>
      <c r="FGO24"/>
      <c r="FGP24"/>
      <c r="FGQ24"/>
      <c r="FGR24"/>
      <c r="FGS24"/>
      <c r="FGT24"/>
      <c r="FGU24"/>
      <c r="FGV24"/>
      <c r="FGW24"/>
      <c r="FGX24"/>
      <c r="FGY24"/>
      <c r="FGZ24"/>
      <c r="FHA24"/>
      <c r="FHB24"/>
      <c r="FHC24"/>
      <c r="FHD24"/>
      <c r="FHE24"/>
      <c r="FHF24"/>
      <c r="FHG24"/>
      <c r="FHH24"/>
      <c r="FHI24"/>
      <c r="FHJ24"/>
      <c r="FHK24"/>
      <c r="FHL24"/>
      <c r="FHM24"/>
      <c r="FHN24"/>
      <c r="FHO24"/>
      <c r="FHP24"/>
      <c r="FHQ24"/>
      <c r="FHR24"/>
      <c r="FHS24"/>
      <c r="FHT24"/>
      <c r="FHU24"/>
      <c r="FHV24"/>
      <c r="FHW24"/>
      <c r="FHX24"/>
      <c r="FHY24"/>
      <c r="FHZ24"/>
      <c r="FIA24"/>
      <c r="FIB24"/>
      <c r="FIC24"/>
      <c r="FID24"/>
      <c r="FIE24"/>
      <c r="FIF24"/>
      <c r="FIG24"/>
      <c r="FIH24"/>
      <c r="FII24"/>
      <c r="FIJ24"/>
      <c r="FIK24"/>
      <c r="FIL24"/>
      <c r="FIM24"/>
      <c r="FIN24"/>
      <c r="FIO24"/>
      <c r="FIP24"/>
      <c r="FIQ24"/>
      <c r="FIR24"/>
      <c r="FIS24"/>
      <c r="FIT24"/>
      <c r="FIU24"/>
      <c r="FIV24"/>
      <c r="FIW24"/>
      <c r="FIX24"/>
      <c r="FIY24"/>
      <c r="FIZ24"/>
      <c r="FJA24"/>
      <c r="FJB24"/>
      <c r="FJC24"/>
      <c r="FJD24"/>
      <c r="FJE24"/>
      <c r="FJF24"/>
      <c r="FJG24"/>
      <c r="FJH24"/>
      <c r="FJI24"/>
      <c r="FJJ24"/>
      <c r="FJK24"/>
      <c r="FJL24"/>
      <c r="FJM24"/>
      <c r="FJN24"/>
      <c r="FJO24"/>
      <c r="FJP24"/>
      <c r="FJQ24"/>
      <c r="FJR24"/>
      <c r="FJS24"/>
      <c r="FJT24"/>
      <c r="FJU24"/>
      <c r="FJV24"/>
      <c r="FJW24"/>
      <c r="FJX24"/>
      <c r="FJY24"/>
      <c r="FJZ24"/>
      <c r="FKA24"/>
      <c r="FKB24"/>
      <c r="FKC24"/>
      <c r="FKD24"/>
      <c r="FKE24"/>
      <c r="FKF24"/>
      <c r="FKG24"/>
      <c r="FKH24"/>
      <c r="FKI24"/>
      <c r="FKJ24"/>
      <c r="FKK24"/>
      <c r="FKL24"/>
      <c r="FKM24"/>
      <c r="FKN24"/>
      <c r="FKO24"/>
      <c r="FKP24"/>
      <c r="FKQ24"/>
      <c r="FKR24"/>
      <c r="FKS24"/>
      <c r="FKT24"/>
      <c r="FKU24"/>
      <c r="FKV24"/>
      <c r="FKW24"/>
      <c r="FKX24"/>
      <c r="FKY24"/>
      <c r="FKZ24"/>
      <c r="FLA24"/>
      <c r="FLB24"/>
      <c r="FLC24"/>
      <c r="FLD24"/>
      <c r="FLE24"/>
      <c r="FLF24"/>
      <c r="FLG24"/>
      <c r="FLH24"/>
      <c r="FLI24"/>
      <c r="FLJ24"/>
      <c r="FLK24"/>
      <c r="FLL24"/>
      <c r="FLM24"/>
      <c r="FLN24"/>
      <c r="FLO24"/>
      <c r="FLP24"/>
      <c r="FLQ24"/>
      <c r="FLR24"/>
      <c r="FLS24"/>
      <c r="FLT24"/>
      <c r="FLU24"/>
      <c r="FLV24"/>
      <c r="FLW24"/>
      <c r="FLX24"/>
      <c r="FLY24"/>
      <c r="FLZ24"/>
      <c r="FMA24"/>
      <c r="FMB24"/>
      <c r="FMC24"/>
      <c r="FMD24"/>
      <c r="FME24"/>
      <c r="FMF24"/>
      <c r="FMG24"/>
      <c r="FMH24"/>
      <c r="FMI24"/>
      <c r="FMJ24"/>
      <c r="FMK24"/>
      <c r="FML24"/>
      <c r="FMM24"/>
      <c r="FMN24"/>
      <c r="FMO24"/>
      <c r="FMP24"/>
      <c r="FMQ24"/>
      <c r="FMR24"/>
      <c r="FMS24"/>
      <c r="FMT24"/>
      <c r="FMU24"/>
      <c r="FMV24"/>
      <c r="FMW24"/>
      <c r="FMX24"/>
      <c r="FMY24"/>
      <c r="FMZ24"/>
      <c r="FNA24"/>
      <c r="FNB24"/>
      <c r="FNC24"/>
      <c r="FND24"/>
      <c r="FNE24"/>
      <c r="FNF24"/>
      <c r="FNG24"/>
      <c r="FNH24"/>
      <c r="FNI24"/>
      <c r="FNJ24"/>
      <c r="FNK24"/>
      <c r="FNL24"/>
      <c r="FNM24"/>
      <c r="FNN24"/>
      <c r="FNO24"/>
      <c r="FNP24"/>
      <c r="FNQ24"/>
      <c r="FNR24"/>
      <c r="FNS24"/>
      <c r="FNT24"/>
      <c r="FNU24"/>
      <c r="FNV24"/>
      <c r="FNW24"/>
      <c r="FNX24"/>
      <c r="FNY24"/>
      <c r="FNZ24"/>
      <c r="FOA24"/>
      <c r="FOB24"/>
      <c r="FOC24"/>
      <c r="FOD24"/>
      <c r="FOE24"/>
      <c r="FOF24"/>
      <c r="FOG24"/>
      <c r="FOH24"/>
      <c r="FOI24"/>
      <c r="FOJ24"/>
      <c r="FOK24"/>
      <c r="FOL24"/>
      <c r="FOM24"/>
      <c r="FON24"/>
      <c r="FOO24"/>
      <c r="FOP24"/>
      <c r="FOQ24"/>
      <c r="FOR24"/>
      <c r="FOS24"/>
      <c r="FOT24"/>
      <c r="FOU24"/>
      <c r="FOV24"/>
      <c r="FOW24"/>
      <c r="FOX24"/>
      <c r="FOY24"/>
      <c r="FOZ24"/>
      <c r="FPA24"/>
      <c r="FPB24"/>
      <c r="FPC24"/>
      <c r="FPD24"/>
      <c r="FPE24"/>
      <c r="FPF24"/>
      <c r="FPG24"/>
      <c r="FPH24"/>
      <c r="FPI24"/>
      <c r="FPJ24"/>
      <c r="FPK24"/>
      <c r="FPL24"/>
      <c r="FPM24"/>
      <c r="FPN24"/>
      <c r="FPO24"/>
      <c r="FPP24"/>
      <c r="FPQ24"/>
      <c r="FPR24"/>
      <c r="FPS24"/>
      <c r="FPT24"/>
      <c r="FPU24"/>
      <c r="FPV24"/>
      <c r="FPW24"/>
      <c r="FPX24"/>
      <c r="FPY24"/>
      <c r="FPZ24"/>
      <c r="FQA24"/>
      <c r="FQB24"/>
      <c r="FQC24"/>
      <c r="FQD24"/>
      <c r="FQE24"/>
      <c r="FQF24"/>
      <c r="FQG24"/>
      <c r="FQH24"/>
      <c r="FQI24"/>
      <c r="FQJ24"/>
      <c r="FQK24"/>
      <c r="FQL24"/>
      <c r="FQM24"/>
      <c r="FQN24"/>
      <c r="FQO24"/>
      <c r="FQP24"/>
      <c r="FQQ24"/>
      <c r="FQR24"/>
      <c r="FQS24"/>
      <c r="FQT24"/>
      <c r="FQU24"/>
      <c r="FQV24"/>
      <c r="FQW24"/>
      <c r="FQX24"/>
      <c r="FQY24"/>
      <c r="FQZ24"/>
      <c r="FRA24"/>
      <c r="FRB24"/>
      <c r="FRC24"/>
      <c r="FRD24"/>
      <c r="FRE24"/>
      <c r="FRF24"/>
      <c r="FRG24"/>
      <c r="FRH24"/>
      <c r="FRI24"/>
      <c r="FRJ24"/>
      <c r="FRK24"/>
      <c r="FRL24"/>
      <c r="FRM24"/>
      <c r="FRN24"/>
      <c r="FRO24"/>
      <c r="FRP24"/>
      <c r="FRQ24"/>
      <c r="FRR24"/>
      <c r="FRS24"/>
      <c r="FRT24"/>
      <c r="FRU24"/>
      <c r="FRV24"/>
      <c r="FRW24"/>
      <c r="FRX24"/>
      <c r="FRY24"/>
      <c r="FRZ24"/>
      <c r="FSA24"/>
      <c r="FSB24"/>
      <c r="FSC24"/>
      <c r="FSD24"/>
      <c r="FSE24"/>
      <c r="FSF24"/>
      <c r="FSG24"/>
      <c r="FSH24"/>
      <c r="FSI24"/>
      <c r="FSJ24"/>
      <c r="FSK24"/>
      <c r="FSL24"/>
      <c r="FSM24"/>
      <c r="FSN24"/>
      <c r="FSO24"/>
      <c r="FSP24"/>
      <c r="FSQ24"/>
      <c r="FSR24"/>
      <c r="FSS24"/>
      <c r="FST24"/>
      <c r="FSU24"/>
      <c r="FSV24"/>
      <c r="FSW24"/>
      <c r="FSX24"/>
      <c r="FSY24"/>
      <c r="FSZ24"/>
      <c r="FTA24"/>
      <c r="FTB24"/>
      <c r="FTC24"/>
      <c r="FTD24"/>
      <c r="FTE24"/>
      <c r="FTF24"/>
      <c r="FTG24"/>
      <c r="FTH24"/>
      <c r="FTI24"/>
      <c r="FTJ24"/>
      <c r="FTK24"/>
      <c r="FTL24"/>
      <c r="FTM24"/>
      <c r="FTN24"/>
      <c r="FTO24"/>
      <c r="FTP24"/>
      <c r="FTQ24"/>
      <c r="FTR24"/>
      <c r="FTS24"/>
      <c r="FTT24"/>
      <c r="FTU24"/>
      <c r="FTV24"/>
      <c r="FTW24"/>
      <c r="FTX24"/>
      <c r="FTY24"/>
      <c r="FTZ24"/>
      <c r="FUA24"/>
      <c r="FUB24"/>
      <c r="FUC24"/>
      <c r="FUD24"/>
      <c r="FUE24"/>
      <c r="FUF24"/>
      <c r="FUG24"/>
      <c r="FUH24"/>
      <c r="FUI24"/>
      <c r="FUJ24"/>
      <c r="FUK24"/>
      <c r="FUL24"/>
      <c r="FUM24"/>
      <c r="FUN24"/>
      <c r="FUO24"/>
      <c r="FUP24"/>
      <c r="FUQ24"/>
      <c r="FUR24"/>
      <c r="FUS24"/>
      <c r="FUT24"/>
      <c r="FUU24"/>
      <c r="FUV24"/>
      <c r="FUW24"/>
      <c r="FUX24"/>
      <c r="FUY24"/>
      <c r="FUZ24"/>
      <c r="FVA24"/>
      <c r="FVB24"/>
      <c r="FVC24"/>
      <c r="FVD24"/>
      <c r="FVE24"/>
      <c r="FVF24"/>
      <c r="FVG24"/>
      <c r="FVH24"/>
      <c r="FVI24"/>
      <c r="FVJ24"/>
      <c r="FVK24"/>
      <c r="FVL24"/>
      <c r="FVM24"/>
      <c r="FVN24"/>
      <c r="FVO24"/>
      <c r="FVP24"/>
      <c r="FVQ24"/>
      <c r="FVR24"/>
      <c r="FVS24"/>
      <c r="FVT24"/>
      <c r="FVU24"/>
      <c r="FVV24"/>
      <c r="FVW24"/>
      <c r="FVX24"/>
      <c r="FVY24"/>
      <c r="FVZ24"/>
      <c r="FWA24"/>
      <c r="FWB24"/>
      <c r="FWC24"/>
      <c r="FWD24"/>
      <c r="FWE24"/>
      <c r="FWF24"/>
      <c r="FWG24"/>
      <c r="FWH24"/>
      <c r="FWI24"/>
      <c r="FWJ24"/>
      <c r="FWK24"/>
      <c r="FWL24"/>
      <c r="FWM24"/>
      <c r="FWN24"/>
      <c r="FWO24"/>
      <c r="FWP24"/>
      <c r="FWQ24"/>
      <c r="FWR24"/>
      <c r="FWS24"/>
      <c r="FWT24"/>
      <c r="FWU24"/>
      <c r="FWV24"/>
      <c r="FWW24"/>
      <c r="FWX24"/>
      <c r="FWY24"/>
      <c r="FWZ24"/>
      <c r="FXA24"/>
      <c r="FXB24"/>
      <c r="FXC24"/>
      <c r="FXD24"/>
      <c r="FXE24"/>
      <c r="FXF24"/>
      <c r="FXG24"/>
      <c r="FXH24"/>
      <c r="FXI24"/>
      <c r="FXJ24"/>
      <c r="FXK24"/>
      <c r="FXL24"/>
      <c r="FXM24"/>
      <c r="FXN24"/>
      <c r="FXO24"/>
      <c r="FXP24"/>
      <c r="FXQ24"/>
      <c r="FXR24"/>
      <c r="FXS24"/>
      <c r="FXT24"/>
      <c r="FXU24"/>
      <c r="FXV24"/>
      <c r="FXW24"/>
      <c r="FXX24"/>
      <c r="FXY24"/>
      <c r="FXZ24"/>
      <c r="FYA24"/>
      <c r="FYB24"/>
      <c r="FYC24"/>
      <c r="FYD24"/>
      <c r="FYE24"/>
      <c r="FYF24"/>
      <c r="FYG24"/>
      <c r="FYH24"/>
      <c r="FYI24"/>
      <c r="FYJ24"/>
      <c r="FYK24"/>
      <c r="FYL24"/>
      <c r="FYM24"/>
      <c r="FYN24"/>
      <c r="FYO24"/>
      <c r="FYP24"/>
      <c r="FYQ24"/>
      <c r="FYR24"/>
      <c r="FYS24"/>
      <c r="FYT24"/>
      <c r="FYU24"/>
      <c r="FYV24"/>
      <c r="FYW24"/>
      <c r="FYX24"/>
      <c r="FYY24"/>
      <c r="FYZ24"/>
      <c r="FZA24"/>
      <c r="FZB24"/>
      <c r="FZC24"/>
      <c r="FZD24"/>
      <c r="FZE24"/>
      <c r="FZF24"/>
      <c r="FZG24"/>
      <c r="FZH24"/>
      <c r="FZI24"/>
      <c r="FZJ24"/>
      <c r="FZK24"/>
      <c r="FZL24"/>
      <c r="FZM24"/>
      <c r="FZN24"/>
      <c r="FZO24"/>
      <c r="FZP24"/>
      <c r="FZQ24"/>
      <c r="FZR24"/>
      <c r="FZS24"/>
      <c r="FZT24"/>
      <c r="FZU24"/>
      <c r="FZV24"/>
      <c r="FZW24"/>
      <c r="FZX24"/>
      <c r="FZY24"/>
      <c r="FZZ24"/>
      <c r="GAA24"/>
      <c r="GAB24"/>
      <c r="GAC24"/>
      <c r="GAD24"/>
      <c r="GAE24"/>
      <c r="GAF24"/>
      <c r="GAG24"/>
      <c r="GAH24"/>
      <c r="GAI24"/>
      <c r="GAJ24"/>
      <c r="GAK24"/>
      <c r="GAL24"/>
      <c r="GAM24"/>
      <c r="GAN24"/>
      <c r="GAO24"/>
      <c r="GAP24"/>
      <c r="GAQ24"/>
      <c r="GAR24"/>
      <c r="GAS24"/>
      <c r="GAT24"/>
      <c r="GAU24"/>
      <c r="GAV24"/>
      <c r="GAW24"/>
      <c r="GAX24"/>
      <c r="GAY24"/>
      <c r="GAZ24"/>
      <c r="GBA24"/>
      <c r="GBB24"/>
      <c r="GBC24"/>
      <c r="GBD24"/>
      <c r="GBE24"/>
      <c r="GBF24"/>
      <c r="GBG24"/>
      <c r="GBH24"/>
      <c r="GBI24"/>
      <c r="GBJ24"/>
      <c r="GBK24"/>
      <c r="GBL24"/>
      <c r="GBM24"/>
      <c r="GBN24"/>
      <c r="GBO24"/>
      <c r="GBP24"/>
      <c r="GBQ24"/>
      <c r="GBR24"/>
      <c r="GBS24"/>
      <c r="GBT24"/>
      <c r="GBU24"/>
      <c r="GBV24"/>
      <c r="GBW24"/>
      <c r="GBX24"/>
      <c r="GBY24"/>
      <c r="GBZ24"/>
      <c r="GCA24"/>
      <c r="GCB24"/>
      <c r="GCC24"/>
      <c r="GCD24"/>
      <c r="GCE24"/>
      <c r="GCF24"/>
      <c r="GCG24"/>
      <c r="GCH24"/>
      <c r="GCI24"/>
      <c r="GCJ24"/>
      <c r="GCK24"/>
      <c r="GCL24"/>
      <c r="GCM24"/>
      <c r="GCN24"/>
      <c r="GCO24"/>
      <c r="GCP24"/>
      <c r="GCQ24"/>
      <c r="GCR24"/>
      <c r="GCS24"/>
      <c r="GCT24"/>
      <c r="GCU24"/>
      <c r="GCV24"/>
      <c r="GCW24"/>
      <c r="GCX24"/>
      <c r="GCY24"/>
      <c r="GCZ24"/>
      <c r="GDA24"/>
      <c r="GDB24"/>
      <c r="GDC24"/>
      <c r="GDD24"/>
      <c r="GDE24"/>
      <c r="GDF24"/>
      <c r="GDG24"/>
      <c r="GDH24"/>
      <c r="GDI24"/>
      <c r="GDJ24"/>
      <c r="GDK24"/>
      <c r="GDL24"/>
      <c r="GDM24"/>
      <c r="GDN24"/>
      <c r="GDO24"/>
      <c r="GDP24"/>
      <c r="GDQ24"/>
      <c r="GDR24"/>
      <c r="GDS24"/>
      <c r="GDT24"/>
      <c r="GDU24"/>
      <c r="GDV24"/>
      <c r="GDW24"/>
      <c r="GDX24"/>
      <c r="GDY24"/>
      <c r="GDZ24"/>
      <c r="GEA24"/>
      <c r="GEB24"/>
      <c r="GEC24"/>
      <c r="GED24"/>
      <c r="GEE24"/>
      <c r="GEF24"/>
      <c r="GEG24"/>
      <c r="GEH24"/>
      <c r="GEI24"/>
      <c r="GEJ24"/>
      <c r="GEK24"/>
      <c r="GEL24"/>
      <c r="GEM24"/>
      <c r="GEN24"/>
      <c r="GEO24"/>
      <c r="GEP24"/>
      <c r="GEQ24"/>
      <c r="GER24"/>
      <c r="GES24"/>
      <c r="GET24"/>
      <c r="GEU24"/>
      <c r="GEV24"/>
      <c r="GEW24"/>
      <c r="GEX24"/>
      <c r="GEY24"/>
      <c r="GEZ24"/>
      <c r="GFA24"/>
      <c r="GFB24"/>
      <c r="GFC24"/>
      <c r="GFD24"/>
      <c r="GFE24"/>
      <c r="GFF24"/>
      <c r="GFG24"/>
      <c r="GFH24"/>
      <c r="GFI24"/>
      <c r="GFJ24"/>
      <c r="GFK24"/>
      <c r="GFL24"/>
      <c r="GFM24"/>
      <c r="GFN24"/>
      <c r="GFO24"/>
      <c r="GFP24"/>
      <c r="GFQ24"/>
      <c r="GFR24"/>
      <c r="GFS24"/>
      <c r="GFT24"/>
      <c r="GFU24"/>
      <c r="GFV24"/>
      <c r="GFW24"/>
      <c r="GFX24"/>
      <c r="GFY24"/>
      <c r="GFZ24"/>
      <c r="GGA24"/>
      <c r="GGB24"/>
      <c r="GGC24"/>
      <c r="GGD24"/>
      <c r="GGE24"/>
      <c r="GGF24"/>
      <c r="GGG24"/>
      <c r="GGH24"/>
      <c r="GGI24"/>
      <c r="GGJ24"/>
      <c r="GGK24"/>
      <c r="GGL24"/>
      <c r="GGM24"/>
      <c r="GGN24"/>
      <c r="GGO24"/>
      <c r="GGP24"/>
      <c r="GGQ24"/>
      <c r="GGR24"/>
      <c r="GGS24"/>
      <c r="GGT24"/>
      <c r="GGU24"/>
      <c r="GGV24"/>
      <c r="GGW24"/>
      <c r="GGX24"/>
      <c r="GGY24"/>
      <c r="GGZ24"/>
      <c r="GHA24"/>
      <c r="GHB24"/>
      <c r="GHC24"/>
      <c r="GHD24"/>
      <c r="GHE24"/>
      <c r="GHF24"/>
      <c r="GHG24"/>
      <c r="GHH24"/>
      <c r="GHI24"/>
      <c r="GHJ24"/>
      <c r="GHK24"/>
      <c r="GHL24"/>
      <c r="GHM24"/>
      <c r="GHN24"/>
      <c r="GHO24"/>
      <c r="GHP24"/>
      <c r="GHQ24"/>
      <c r="GHR24"/>
      <c r="GHS24"/>
      <c r="GHT24"/>
      <c r="GHU24"/>
      <c r="GHV24"/>
      <c r="GHW24"/>
      <c r="GHX24"/>
      <c r="GHY24"/>
      <c r="GHZ24"/>
      <c r="GIA24"/>
      <c r="GIB24"/>
      <c r="GIC24"/>
      <c r="GID24"/>
      <c r="GIE24"/>
      <c r="GIF24"/>
      <c r="GIG24"/>
      <c r="GIH24"/>
      <c r="GII24"/>
      <c r="GIJ24"/>
      <c r="GIK24"/>
      <c r="GIL24"/>
      <c r="GIM24"/>
      <c r="GIN24"/>
      <c r="GIO24"/>
      <c r="GIP24"/>
      <c r="GIQ24"/>
      <c r="GIR24"/>
      <c r="GIS24"/>
      <c r="GIT24"/>
      <c r="GIU24"/>
      <c r="GIV24"/>
      <c r="GIW24"/>
      <c r="GIX24"/>
      <c r="GIY24"/>
      <c r="GIZ24"/>
      <c r="GJA24"/>
      <c r="GJB24"/>
      <c r="GJC24"/>
      <c r="GJD24"/>
      <c r="GJE24"/>
      <c r="GJF24"/>
      <c r="GJG24"/>
      <c r="GJH24"/>
      <c r="GJI24"/>
      <c r="GJJ24"/>
      <c r="GJK24"/>
      <c r="GJL24"/>
      <c r="GJM24"/>
      <c r="GJN24"/>
      <c r="GJO24"/>
      <c r="GJP24"/>
      <c r="GJQ24"/>
      <c r="GJR24"/>
      <c r="GJS24"/>
      <c r="GJT24"/>
      <c r="GJU24"/>
      <c r="GJV24"/>
      <c r="GJW24"/>
      <c r="GJX24"/>
      <c r="GJY24"/>
      <c r="GJZ24"/>
      <c r="GKA24"/>
      <c r="GKB24"/>
      <c r="GKC24"/>
      <c r="GKD24"/>
      <c r="GKE24"/>
      <c r="GKF24"/>
      <c r="GKG24"/>
      <c r="GKH24"/>
      <c r="GKI24"/>
      <c r="GKJ24"/>
      <c r="GKK24"/>
      <c r="GKL24"/>
      <c r="GKM24"/>
      <c r="GKN24"/>
      <c r="GKO24"/>
      <c r="GKP24"/>
      <c r="GKQ24"/>
      <c r="GKR24"/>
      <c r="GKS24"/>
      <c r="GKT24"/>
      <c r="GKU24"/>
      <c r="GKV24"/>
      <c r="GKW24"/>
      <c r="GKX24"/>
      <c r="GKY24"/>
      <c r="GKZ24"/>
      <c r="GLA24"/>
      <c r="GLB24"/>
      <c r="GLC24"/>
      <c r="GLD24"/>
      <c r="GLE24"/>
      <c r="GLF24"/>
      <c r="GLG24"/>
      <c r="GLH24"/>
      <c r="GLI24"/>
      <c r="GLJ24"/>
      <c r="GLK24"/>
      <c r="GLL24"/>
      <c r="GLM24"/>
      <c r="GLN24"/>
      <c r="GLO24"/>
      <c r="GLP24"/>
      <c r="GLQ24"/>
      <c r="GLR24"/>
      <c r="GLS24"/>
      <c r="GLT24"/>
      <c r="GLU24"/>
      <c r="GLV24"/>
      <c r="GLW24"/>
      <c r="GLX24"/>
      <c r="GLY24"/>
      <c r="GLZ24"/>
      <c r="GMA24"/>
      <c r="GMB24"/>
      <c r="GMC24"/>
      <c r="GMD24"/>
      <c r="GME24"/>
      <c r="GMF24"/>
      <c r="GMG24"/>
      <c r="GMH24"/>
      <c r="GMI24"/>
      <c r="GMJ24"/>
      <c r="GMK24"/>
      <c r="GML24"/>
      <c r="GMM24"/>
      <c r="GMN24"/>
      <c r="GMO24"/>
      <c r="GMP24"/>
      <c r="GMQ24"/>
      <c r="GMR24"/>
      <c r="GMS24"/>
      <c r="GMT24"/>
      <c r="GMU24"/>
      <c r="GMV24"/>
      <c r="GMW24"/>
      <c r="GMX24"/>
      <c r="GMY24"/>
      <c r="GMZ24"/>
      <c r="GNA24"/>
      <c r="GNB24"/>
      <c r="GNC24"/>
      <c r="GND24"/>
      <c r="GNE24"/>
      <c r="GNF24"/>
      <c r="GNG24"/>
      <c r="GNH24"/>
      <c r="GNI24"/>
      <c r="GNJ24"/>
      <c r="GNK24"/>
      <c r="GNL24"/>
      <c r="GNM24"/>
      <c r="GNN24"/>
      <c r="GNO24"/>
      <c r="GNP24"/>
      <c r="GNQ24"/>
      <c r="GNR24"/>
      <c r="GNS24"/>
      <c r="GNT24"/>
      <c r="GNU24"/>
      <c r="GNV24"/>
      <c r="GNW24"/>
      <c r="GNX24"/>
      <c r="GNY24"/>
      <c r="GNZ24"/>
      <c r="GOA24"/>
      <c r="GOB24"/>
      <c r="GOC24"/>
      <c r="GOD24"/>
      <c r="GOE24"/>
      <c r="GOF24"/>
      <c r="GOG24"/>
      <c r="GOH24"/>
      <c r="GOI24"/>
      <c r="GOJ24"/>
      <c r="GOK24"/>
      <c r="GOL24"/>
      <c r="GOM24"/>
      <c r="GON24"/>
      <c r="GOO24"/>
      <c r="GOP24"/>
      <c r="GOQ24"/>
      <c r="GOR24"/>
      <c r="GOS24"/>
      <c r="GOT24"/>
      <c r="GOU24"/>
      <c r="GOV24"/>
      <c r="GOW24"/>
      <c r="GOX24"/>
      <c r="GOY24"/>
      <c r="GOZ24"/>
      <c r="GPA24"/>
      <c r="GPB24"/>
      <c r="GPC24"/>
      <c r="GPD24"/>
      <c r="GPE24"/>
      <c r="GPF24"/>
      <c r="GPG24"/>
      <c r="GPH24"/>
      <c r="GPI24"/>
      <c r="GPJ24"/>
      <c r="GPK24"/>
      <c r="GPL24"/>
      <c r="GPM24"/>
      <c r="GPN24"/>
      <c r="GPO24"/>
      <c r="GPP24"/>
      <c r="GPQ24"/>
      <c r="GPR24"/>
      <c r="GPS24"/>
      <c r="GPT24"/>
      <c r="GPU24"/>
      <c r="GPV24"/>
      <c r="GPW24"/>
      <c r="GPX24"/>
      <c r="GPY24"/>
      <c r="GPZ24"/>
      <c r="GQA24"/>
      <c r="GQB24"/>
      <c r="GQC24"/>
      <c r="GQD24"/>
      <c r="GQE24"/>
      <c r="GQF24"/>
      <c r="GQG24"/>
      <c r="GQH24"/>
      <c r="GQI24"/>
      <c r="GQJ24"/>
      <c r="GQK24"/>
      <c r="GQL24"/>
      <c r="GQM24"/>
      <c r="GQN24"/>
      <c r="GQO24"/>
      <c r="GQP24"/>
      <c r="GQQ24"/>
      <c r="GQR24"/>
      <c r="GQS24"/>
      <c r="GQT24"/>
      <c r="GQU24"/>
      <c r="GQV24"/>
      <c r="GQW24"/>
      <c r="GQX24"/>
      <c r="GQY24"/>
      <c r="GQZ24"/>
      <c r="GRA24"/>
      <c r="GRB24"/>
      <c r="GRC24"/>
      <c r="GRD24"/>
      <c r="GRE24"/>
      <c r="GRF24"/>
      <c r="GRG24"/>
      <c r="GRH24"/>
      <c r="GRI24"/>
      <c r="GRJ24"/>
      <c r="GRK24"/>
      <c r="GRL24"/>
      <c r="GRM24"/>
      <c r="GRN24"/>
      <c r="GRO24"/>
      <c r="GRP24"/>
      <c r="GRQ24"/>
      <c r="GRR24"/>
      <c r="GRS24"/>
      <c r="GRT24"/>
      <c r="GRU24"/>
      <c r="GRV24"/>
      <c r="GRW24"/>
      <c r="GRX24"/>
      <c r="GRY24"/>
      <c r="GRZ24"/>
      <c r="GSA24"/>
      <c r="GSB24"/>
      <c r="GSC24"/>
      <c r="GSD24"/>
      <c r="GSE24"/>
      <c r="GSF24"/>
      <c r="GSG24"/>
      <c r="GSH24"/>
      <c r="GSI24"/>
      <c r="GSJ24"/>
      <c r="GSK24"/>
      <c r="GSL24"/>
      <c r="GSM24"/>
      <c r="GSN24"/>
      <c r="GSO24"/>
      <c r="GSP24"/>
      <c r="GSQ24"/>
      <c r="GSR24"/>
      <c r="GSS24"/>
      <c r="GST24"/>
      <c r="GSU24"/>
      <c r="GSV24"/>
      <c r="GSW24"/>
      <c r="GSX24"/>
      <c r="GSY24"/>
      <c r="GSZ24"/>
      <c r="GTA24"/>
      <c r="GTB24"/>
      <c r="GTC24"/>
      <c r="GTD24"/>
      <c r="GTE24"/>
      <c r="GTF24"/>
      <c r="GTG24"/>
      <c r="GTH24"/>
      <c r="GTI24"/>
      <c r="GTJ24"/>
      <c r="GTK24"/>
      <c r="GTL24"/>
      <c r="GTM24"/>
      <c r="GTN24"/>
      <c r="GTO24"/>
      <c r="GTP24"/>
      <c r="GTQ24"/>
      <c r="GTR24"/>
      <c r="GTS24"/>
      <c r="GTT24"/>
      <c r="GTU24"/>
      <c r="GTV24"/>
      <c r="GTW24"/>
      <c r="GTX24"/>
      <c r="GTY24"/>
      <c r="GTZ24"/>
      <c r="GUA24"/>
      <c r="GUB24"/>
      <c r="GUC24"/>
      <c r="GUD24"/>
      <c r="GUE24"/>
      <c r="GUF24"/>
      <c r="GUG24"/>
      <c r="GUH24"/>
      <c r="GUI24"/>
      <c r="GUJ24"/>
      <c r="GUK24"/>
      <c r="GUL24"/>
      <c r="GUM24"/>
      <c r="GUN24"/>
      <c r="GUO24"/>
      <c r="GUP24"/>
      <c r="GUQ24"/>
      <c r="GUR24"/>
      <c r="GUS24"/>
      <c r="GUT24"/>
      <c r="GUU24"/>
      <c r="GUV24"/>
      <c r="GUW24"/>
      <c r="GUX24"/>
      <c r="GUY24"/>
      <c r="GUZ24"/>
      <c r="GVA24"/>
      <c r="GVB24"/>
      <c r="GVC24"/>
      <c r="GVD24"/>
      <c r="GVE24"/>
      <c r="GVF24"/>
      <c r="GVG24"/>
      <c r="GVH24"/>
      <c r="GVI24"/>
      <c r="GVJ24"/>
      <c r="GVK24"/>
      <c r="GVL24"/>
      <c r="GVM24"/>
      <c r="GVN24"/>
      <c r="GVO24"/>
      <c r="GVP24"/>
      <c r="GVQ24"/>
      <c r="GVR24"/>
      <c r="GVS24"/>
      <c r="GVT24"/>
      <c r="GVU24"/>
      <c r="GVV24"/>
      <c r="GVW24"/>
      <c r="GVX24"/>
      <c r="GVY24"/>
      <c r="GVZ24"/>
      <c r="GWA24"/>
      <c r="GWB24"/>
      <c r="GWC24"/>
      <c r="GWD24"/>
      <c r="GWE24"/>
      <c r="GWF24"/>
      <c r="GWG24"/>
      <c r="GWH24"/>
      <c r="GWI24"/>
      <c r="GWJ24"/>
      <c r="GWK24"/>
      <c r="GWL24"/>
      <c r="GWM24"/>
      <c r="GWN24"/>
      <c r="GWO24"/>
      <c r="GWP24"/>
      <c r="GWQ24"/>
      <c r="GWR24"/>
      <c r="GWS24"/>
      <c r="GWT24"/>
      <c r="GWU24"/>
      <c r="GWV24"/>
      <c r="GWW24"/>
      <c r="GWX24"/>
      <c r="GWY24"/>
      <c r="GWZ24"/>
      <c r="GXA24"/>
      <c r="GXB24"/>
      <c r="GXC24"/>
      <c r="GXD24"/>
      <c r="GXE24"/>
      <c r="GXF24"/>
      <c r="GXG24"/>
      <c r="GXH24"/>
      <c r="GXI24"/>
      <c r="GXJ24"/>
      <c r="GXK24"/>
      <c r="GXL24"/>
      <c r="GXM24"/>
      <c r="GXN24"/>
      <c r="GXO24"/>
      <c r="GXP24"/>
      <c r="GXQ24"/>
      <c r="GXR24"/>
      <c r="GXS24"/>
      <c r="GXT24"/>
      <c r="GXU24"/>
      <c r="GXV24"/>
      <c r="GXW24"/>
      <c r="GXX24"/>
      <c r="GXY24"/>
      <c r="GXZ24"/>
      <c r="GYA24"/>
      <c r="GYB24"/>
      <c r="GYC24"/>
      <c r="GYD24"/>
      <c r="GYE24"/>
      <c r="GYF24"/>
      <c r="GYG24"/>
      <c r="GYH24"/>
      <c r="GYI24"/>
      <c r="GYJ24"/>
      <c r="GYK24"/>
      <c r="GYL24"/>
      <c r="GYM24"/>
      <c r="GYN24"/>
      <c r="GYO24"/>
      <c r="GYP24"/>
      <c r="GYQ24"/>
      <c r="GYR24"/>
      <c r="GYS24"/>
      <c r="GYT24"/>
      <c r="GYU24"/>
      <c r="GYV24"/>
      <c r="GYW24"/>
      <c r="GYX24"/>
      <c r="GYY24"/>
      <c r="GYZ24"/>
      <c r="GZA24"/>
      <c r="GZB24"/>
      <c r="GZC24"/>
      <c r="GZD24"/>
      <c r="GZE24"/>
      <c r="GZF24"/>
      <c r="GZG24"/>
      <c r="GZH24"/>
      <c r="GZI24"/>
      <c r="GZJ24"/>
      <c r="GZK24"/>
      <c r="GZL24"/>
      <c r="GZM24"/>
      <c r="GZN24"/>
      <c r="GZO24"/>
      <c r="GZP24"/>
      <c r="GZQ24"/>
      <c r="GZR24"/>
      <c r="GZS24"/>
      <c r="GZT24"/>
      <c r="GZU24"/>
      <c r="GZV24"/>
      <c r="GZW24"/>
      <c r="GZX24"/>
      <c r="GZY24"/>
      <c r="GZZ24"/>
      <c r="HAA24"/>
      <c r="HAB24"/>
      <c r="HAC24"/>
      <c r="HAD24"/>
      <c r="HAE24"/>
      <c r="HAF24"/>
      <c r="HAG24"/>
      <c r="HAH24"/>
      <c r="HAI24"/>
      <c r="HAJ24"/>
      <c r="HAK24"/>
      <c r="HAL24"/>
      <c r="HAM24"/>
      <c r="HAN24"/>
      <c r="HAO24"/>
      <c r="HAP24"/>
      <c r="HAQ24"/>
      <c r="HAR24"/>
      <c r="HAS24"/>
      <c r="HAT24"/>
      <c r="HAU24"/>
      <c r="HAV24"/>
      <c r="HAW24"/>
      <c r="HAX24"/>
      <c r="HAY24"/>
      <c r="HAZ24"/>
      <c r="HBA24"/>
      <c r="HBB24"/>
      <c r="HBC24"/>
      <c r="HBD24"/>
      <c r="HBE24"/>
      <c r="HBF24"/>
      <c r="HBG24"/>
      <c r="HBH24"/>
      <c r="HBI24"/>
      <c r="HBJ24"/>
      <c r="HBK24"/>
      <c r="HBL24"/>
      <c r="HBM24"/>
      <c r="HBN24"/>
      <c r="HBO24"/>
      <c r="HBP24"/>
      <c r="HBQ24"/>
      <c r="HBR24"/>
      <c r="HBS24"/>
      <c r="HBT24"/>
      <c r="HBU24"/>
      <c r="HBV24"/>
      <c r="HBW24"/>
      <c r="HBX24"/>
      <c r="HBY24"/>
      <c r="HBZ24"/>
      <c r="HCA24"/>
      <c r="HCB24"/>
      <c r="HCC24"/>
      <c r="HCD24"/>
      <c r="HCE24"/>
      <c r="HCF24"/>
      <c r="HCG24"/>
      <c r="HCH24"/>
      <c r="HCI24"/>
      <c r="HCJ24"/>
      <c r="HCK24"/>
      <c r="HCL24"/>
      <c r="HCM24"/>
      <c r="HCN24"/>
      <c r="HCO24"/>
      <c r="HCP24"/>
      <c r="HCQ24"/>
      <c r="HCR24"/>
      <c r="HCS24"/>
      <c r="HCT24"/>
      <c r="HCU24"/>
      <c r="HCV24"/>
      <c r="HCW24"/>
      <c r="HCX24"/>
      <c r="HCY24"/>
      <c r="HCZ24"/>
      <c r="HDA24"/>
      <c r="HDB24"/>
      <c r="HDC24"/>
      <c r="HDD24"/>
      <c r="HDE24"/>
      <c r="HDF24"/>
      <c r="HDG24"/>
      <c r="HDH24"/>
      <c r="HDI24"/>
      <c r="HDJ24"/>
      <c r="HDK24"/>
      <c r="HDL24"/>
      <c r="HDM24"/>
      <c r="HDN24"/>
      <c r="HDO24"/>
      <c r="HDP24"/>
      <c r="HDQ24"/>
      <c r="HDR24"/>
      <c r="HDS24"/>
      <c r="HDT24"/>
      <c r="HDU24"/>
      <c r="HDV24"/>
      <c r="HDW24"/>
      <c r="HDX24"/>
      <c r="HDY24"/>
      <c r="HDZ24"/>
      <c r="HEA24"/>
      <c r="HEB24"/>
      <c r="HEC24"/>
      <c r="HED24"/>
      <c r="HEE24"/>
      <c r="HEF24"/>
      <c r="HEG24"/>
      <c r="HEH24"/>
      <c r="HEI24"/>
      <c r="HEJ24"/>
      <c r="HEK24"/>
      <c r="HEL24"/>
      <c r="HEM24"/>
      <c r="HEN24"/>
      <c r="HEO24"/>
      <c r="HEP24"/>
      <c r="HEQ24"/>
      <c r="HER24"/>
      <c r="HES24"/>
      <c r="HET24"/>
      <c r="HEU24"/>
      <c r="HEV24"/>
      <c r="HEW24"/>
      <c r="HEX24"/>
      <c r="HEY24"/>
      <c r="HEZ24"/>
      <c r="HFA24"/>
      <c r="HFB24"/>
      <c r="HFC24"/>
      <c r="HFD24"/>
      <c r="HFE24"/>
      <c r="HFF24"/>
      <c r="HFG24"/>
      <c r="HFH24"/>
      <c r="HFI24"/>
      <c r="HFJ24"/>
      <c r="HFK24"/>
      <c r="HFL24"/>
      <c r="HFM24"/>
      <c r="HFN24"/>
      <c r="HFO24"/>
      <c r="HFP24"/>
      <c r="HFQ24"/>
      <c r="HFR24"/>
      <c r="HFS24"/>
      <c r="HFT24"/>
      <c r="HFU24"/>
      <c r="HFV24"/>
      <c r="HFW24"/>
      <c r="HFX24"/>
      <c r="HFY24"/>
      <c r="HFZ24"/>
      <c r="HGA24"/>
      <c r="HGB24"/>
      <c r="HGC24"/>
      <c r="HGD24"/>
      <c r="HGE24"/>
      <c r="HGF24"/>
      <c r="HGG24"/>
      <c r="HGH24"/>
      <c r="HGI24"/>
      <c r="HGJ24"/>
      <c r="HGK24"/>
      <c r="HGL24"/>
      <c r="HGM24"/>
      <c r="HGN24"/>
      <c r="HGO24"/>
      <c r="HGP24"/>
      <c r="HGQ24"/>
      <c r="HGR24"/>
      <c r="HGS24"/>
      <c r="HGT24"/>
      <c r="HGU24"/>
      <c r="HGV24"/>
      <c r="HGW24"/>
      <c r="HGX24"/>
      <c r="HGY24"/>
      <c r="HGZ24"/>
      <c r="HHA24"/>
      <c r="HHB24"/>
      <c r="HHC24"/>
      <c r="HHD24"/>
      <c r="HHE24"/>
      <c r="HHF24"/>
      <c r="HHG24"/>
      <c r="HHH24"/>
      <c r="HHI24"/>
      <c r="HHJ24"/>
      <c r="HHK24"/>
      <c r="HHL24"/>
      <c r="HHM24"/>
      <c r="HHN24"/>
      <c r="HHO24"/>
      <c r="HHP24"/>
      <c r="HHQ24"/>
      <c r="HHR24"/>
      <c r="HHS24"/>
      <c r="HHT24"/>
      <c r="HHU24"/>
      <c r="HHV24"/>
      <c r="HHW24"/>
      <c r="HHX24"/>
      <c r="HHY24"/>
      <c r="HHZ24"/>
      <c r="HIA24"/>
      <c r="HIB24"/>
      <c r="HIC24"/>
      <c r="HID24"/>
      <c r="HIE24"/>
      <c r="HIF24"/>
      <c r="HIG24"/>
      <c r="HIH24"/>
      <c r="HII24"/>
      <c r="HIJ24"/>
      <c r="HIK24"/>
      <c r="HIL24"/>
      <c r="HIM24"/>
      <c r="HIN24"/>
      <c r="HIO24"/>
      <c r="HIP24"/>
      <c r="HIQ24"/>
      <c r="HIR24"/>
      <c r="HIS24"/>
      <c r="HIT24"/>
      <c r="HIU24"/>
      <c r="HIV24"/>
      <c r="HIW24"/>
      <c r="HIX24"/>
      <c r="HIY24"/>
      <c r="HIZ24"/>
      <c r="HJA24"/>
      <c r="HJB24"/>
      <c r="HJC24"/>
      <c r="HJD24"/>
      <c r="HJE24"/>
      <c r="HJF24"/>
      <c r="HJG24"/>
      <c r="HJH24"/>
      <c r="HJI24"/>
      <c r="HJJ24"/>
      <c r="HJK24"/>
      <c r="HJL24"/>
      <c r="HJM24"/>
      <c r="HJN24"/>
      <c r="HJO24"/>
      <c r="HJP24"/>
      <c r="HJQ24"/>
      <c r="HJR24"/>
      <c r="HJS24"/>
      <c r="HJT24"/>
      <c r="HJU24"/>
      <c r="HJV24"/>
      <c r="HJW24"/>
      <c r="HJX24"/>
      <c r="HJY24"/>
      <c r="HJZ24"/>
      <c r="HKA24"/>
      <c r="HKB24"/>
      <c r="HKC24"/>
      <c r="HKD24"/>
      <c r="HKE24"/>
      <c r="HKF24"/>
      <c r="HKG24"/>
      <c r="HKH24"/>
      <c r="HKI24"/>
      <c r="HKJ24"/>
      <c r="HKK24"/>
      <c r="HKL24"/>
      <c r="HKM24"/>
      <c r="HKN24"/>
      <c r="HKO24"/>
      <c r="HKP24"/>
      <c r="HKQ24"/>
      <c r="HKR24"/>
      <c r="HKS24"/>
      <c r="HKT24"/>
      <c r="HKU24"/>
      <c r="HKV24"/>
      <c r="HKW24"/>
      <c r="HKX24"/>
      <c r="HKY24"/>
      <c r="HKZ24"/>
      <c r="HLA24"/>
      <c r="HLB24"/>
      <c r="HLC24"/>
      <c r="HLD24"/>
      <c r="HLE24"/>
      <c r="HLF24"/>
      <c r="HLG24"/>
      <c r="HLH24"/>
      <c r="HLI24"/>
      <c r="HLJ24"/>
      <c r="HLK24"/>
      <c r="HLL24"/>
      <c r="HLM24"/>
      <c r="HLN24"/>
      <c r="HLO24"/>
      <c r="HLP24"/>
      <c r="HLQ24"/>
      <c r="HLR24"/>
      <c r="HLS24"/>
      <c r="HLT24"/>
      <c r="HLU24"/>
      <c r="HLV24"/>
      <c r="HLW24"/>
      <c r="HLX24"/>
      <c r="HLY24"/>
      <c r="HLZ24"/>
      <c r="HMA24"/>
      <c r="HMB24"/>
      <c r="HMC24"/>
      <c r="HMD24"/>
      <c r="HME24"/>
      <c r="HMF24"/>
      <c r="HMG24"/>
      <c r="HMH24"/>
      <c r="HMI24"/>
      <c r="HMJ24"/>
      <c r="HMK24"/>
      <c r="HML24"/>
      <c r="HMM24"/>
      <c r="HMN24"/>
      <c r="HMO24"/>
      <c r="HMP24"/>
      <c r="HMQ24"/>
      <c r="HMR24"/>
      <c r="HMS24"/>
      <c r="HMT24"/>
      <c r="HMU24"/>
      <c r="HMV24"/>
      <c r="HMW24"/>
      <c r="HMX24"/>
      <c r="HMY24"/>
      <c r="HMZ24"/>
      <c r="HNA24"/>
      <c r="HNB24"/>
      <c r="HNC24"/>
      <c r="HND24"/>
      <c r="HNE24"/>
      <c r="HNF24"/>
      <c r="HNG24"/>
      <c r="HNH24"/>
      <c r="HNI24"/>
      <c r="HNJ24"/>
      <c r="HNK24"/>
      <c r="HNL24"/>
      <c r="HNM24"/>
      <c r="HNN24"/>
      <c r="HNO24"/>
      <c r="HNP24"/>
      <c r="HNQ24"/>
      <c r="HNR24"/>
      <c r="HNS24"/>
      <c r="HNT24"/>
      <c r="HNU24"/>
      <c r="HNV24"/>
      <c r="HNW24"/>
      <c r="HNX24"/>
      <c r="HNY24"/>
      <c r="HNZ24"/>
      <c r="HOA24"/>
      <c r="HOB24"/>
      <c r="HOC24"/>
      <c r="HOD24"/>
      <c r="HOE24"/>
      <c r="HOF24"/>
      <c r="HOG24"/>
      <c r="HOH24"/>
      <c r="HOI24"/>
      <c r="HOJ24"/>
      <c r="HOK24"/>
      <c r="HOL24"/>
      <c r="HOM24"/>
      <c r="HON24"/>
      <c r="HOO24"/>
      <c r="HOP24"/>
      <c r="HOQ24"/>
      <c r="HOR24"/>
      <c r="HOS24"/>
      <c r="HOT24"/>
      <c r="HOU24"/>
      <c r="HOV24"/>
      <c r="HOW24"/>
      <c r="HOX24"/>
      <c r="HOY24"/>
      <c r="HOZ24"/>
      <c r="HPA24"/>
      <c r="HPB24"/>
      <c r="HPC24"/>
      <c r="HPD24"/>
      <c r="HPE24"/>
      <c r="HPF24"/>
      <c r="HPG24"/>
      <c r="HPH24"/>
      <c r="HPI24"/>
      <c r="HPJ24"/>
      <c r="HPK24"/>
      <c r="HPL24"/>
      <c r="HPM24"/>
      <c r="HPN24"/>
      <c r="HPO24"/>
      <c r="HPP24"/>
      <c r="HPQ24"/>
      <c r="HPR24"/>
      <c r="HPS24"/>
      <c r="HPT24"/>
      <c r="HPU24"/>
      <c r="HPV24"/>
      <c r="HPW24"/>
      <c r="HPX24"/>
      <c r="HPY24"/>
      <c r="HPZ24"/>
      <c r="HQA24"/>
      <c r="HQB24"/>
      <c r="HQC24"/>
      <c r="HQD24"/>
      <c r="HQE24"/>
      <c r="HQF24"/>
      <c r="HQG24"/>
      <c r="HQH24"/>
      <c r="HQI24"/>
      <c r="HQJ24"/>
      <c r="HQK24"/>
      <c r="HQL24"/>
      <c r="HQM24"/>
      <c r="HQN24"/>
      <c r="HQO24"/>
      <c r="HQP24"/>
      <c r="HQQ24"/>
      <c r="HQR24"/>
      <c r="HQS24"/>
      <c r="HQT24"/>
      <c r="HQU24"/>
      <c r="HQV24"/>
      <c r="HQW24"/>
      <c r="HQX24"/>
      <c r="HQY24"/>
      <c r="HQZ24"/>
      <c r="HRA24"/>
      <c r="HRB24"/>
      <c r="HRC24"/>
      <c r="HRD24"/>
      <c r="HRE24"/>
      <c r="HRF24"/>
      <c r="HRG24"/>
      <c r="HRH24"/>
      <c r="HRI24"/>
      <c r="HRJ24"/>
      <c r="HRK24"/>
      <c r="HRL24"/>
      <c r="HRM24"/>
      <c r="HRN24"/>
      <c r="HRO24"/>
      <c r="HRP24"/>
      <c r="HRQ24"/>
      <c r="HRR24"/>
      <c r="HRS24"/>
      <c r="HRT24"/>
      <c r="HRU24"/>
      <c r="HRV24"/>
      <c r="HRW24"/>
      <c r="HRX24"/>
      <c r="HRY24"/>
      <c r="HRZ24"/>
      <c r="HSA24"/>
      <c r="HSB24"/>
      <c r="HSC24"/>
      <c r="HSD24"/>
      <c r="HSE24"/>
      <c r="HSF24"/>
      <c r="HSG24"/>
      <c r="HSH24"/>
      <c r="HSI24"/>
      <c r="HSJ24"/>
      <c r="HSK24"/>
      <c r="HSL24"/>
      <c r="HSM24"/>
      <c r="HSN24"/>
      <c r="HSO24"/>
      <c r="HSP24"/>
      <c r="HSQ24"/>
      <c r="HSR24"/>
      <c r="HSS24"/>
      <c r="HST24"/>
      <c r="HSU24"/>
      <c r="HSV24"/>
      <c r="HSW24"/>
      <c r="HSX24"/>
      <c r="HSY24"/>
      <c r="HSZ24"/>
      <c r="HTA24"/>
      <c r="HTB24"/>
      <c r="HTC24"/>
      <c r="HTD24"/>
      <c r="HTE24"/>
      <c r="HTF24"/>
      <c r="HTG24"/>
      <c r="HTH24"/>
      <c r="HTI24"/>
      <c r="HTJ24"/>
      <c r="HTK24"/>
      <c r="HTL24"/>
      <c r="HTM24"/>
      <c r="HTN24"/>
      <c r="HTO24"/>
      <c r="HTP24"/>
      <c r="HTQ24"/>
      <c r="HTR24"/>
      <c r="HTS24"/>
      <c r="HTT24"/>
      <c r="HTU24"/>
      <c r="HTV24"/>
      <c r="HTW24"/>
      <c r="HTX24"/>
      <c r="HTY24"/>
      <c r="HTZ24"/>
      <c r="HUA24"/>
      <c r="HUB24"/>
      <c r="HUC24"/>
      <c r="HUD24"/>
      <c r="HUE24"/>
      <c r="HUF24"/>
      <c r="HUG24"/>
      <c r="HUH24"/>
      <c r="HUI24"/>
      <c r="HUJ24"/>
      <c r="HUK24"/>
      <c r="HUL24"/>
      <c r="HUM24"/>
      <c r="HUN24"/>
      <c r="HUO24"/>
      <c r="HUP24"/>
      <c r="HUQ24"/>
      <c r="HUR24"/>
      <c r="HUS24"/>
      <c r="HUT24"/>
      <c r="HUU24"/>
      <c r="HUV24"/>
      <c r="HUW24"/>
      <c r="HUX24"/>
      <c r="HUY24"/>
      <c r="HUZ24"/>
      <c r="HVA24"/>
      <c r="HVB24"/>
      <c r="HVC24"/>
      <c r="HVD24"/>
      <c r="HVE24"/>
      <c r="HVF24"/>
      <c r="HVG24"/>
      <c r="HVH24"/>
      <c r="HVI24"/>
      <c r="HVJ24"/>
      <c r="HVK24"/>
      <c r="HVL24"/>
      <c r="HVM24"/>
      <c r="HVN24"/>
      <c r="HVO24"/>
      <c r="HVP24"/>
      <c r="HVQ24"/>
      <c r="HVR24"/>
      <c r="HVS24"/>
      <c r="HVT24"/>
      <c r="HVU24"/>
      <c r="HVV24"/>
      <c r="HVW24"/>
      <c r="HVX24"/>
      <c r="HVY24"/>
      <c r="HVZ24"/>
      <c r="HWA24"/>
      <c r="HWB24"/>
      <c r="HWC24"/>
      <c r="HWD24"/>
      <c r="HWE24"/>
      <c r="HWF24"/>
      <c r="HWG24"/>
      <c r="HWH24"/>
      <c r="HWI24"/>
      <c r="HWJ24"/>
      <c r="HWK24"/>
      <c r="HWL24"/>
      <c r="HWM24"/>
      <c r="HWN24"/>
      <c r="HWO24"/>
      <c r="HWP24"/>
      <c r="HWQ24"/>
      <c r="HWR24"/>
      <c r="HWS24"/>
      <c r="HWT24"/>
      <c r="HWU24"/>
      <c r="HWV24"/>
      <c r="HWW24"/>
      <c r="HWX24"/>
      <c r="HWY24"/>
      <c r="HWZ24"/>
      <c r="HXA24"/>
      <c r="HXB24"/>
      <c r="HXC24"/>
      <c r="HXD24"/>
      <c r="HXE24"/>
      <c r="HXF24"/>
      <c r="HXG24"/>
      <c r="HXH24"/>
      <c r="HXI24"/>
      <c r="HXJ24"/>
      <c r="HXK24"/>
      <c r="HXL24"/>
      <c r="HXM24"/>
      <c r="HXN24"/>
      <c r="HXO24"/>
      <c r="HXP24"/>
      <c r="HXQ24"/>
      <c r="HXR24"/>
      <c r="HXS24"/>
      <c r="HXT24"/>
      <c r="HXU24"/>
      <c r="HXV24"/>
      <c r="HXW24"/>
      <c r="HXX24"/>
      <c r="HXY24"/>
      <c r="HXZ24"/>
      <c r="HYA24"/>
      <c r="HYB24"/>
      <c r="HYC24"/>
      <c r="HYD24"/>
      <c r="HYE24"/>
      <c r="HYF24"/>
      <c r="HYG24"/>
      <c r="HYH24"/>
      <c r="HYI24"/>
      <c r="HYJ24"/>
      <c r="HYK24"/>
      <c r="HYL24"/>
      <c r="HYM24"/>
      <c r="HYN24"/>
      <c r="HYO24"/>
      <c r="HYP24"/>
      <c r="HYQ24"/>
      <c r="HYR24"/>
      <c r="HYS24"/>
      <c r="HYT24"/>
      <c r="HYU24"/>
      <c r="HYV24"/>
      <c r="HYW24"/>
      <c r="HYX24"/>
      <c r="HYY24"/>
      <c r="HYZ24"/>
      <c r="HZA24"/>
      <c r="HZB24"/>
      <c r="HZC24"/>
      <c r="HZD24"/>
      <c r="HZE24"/>
      <c r="HZF24"/>
      <c r="HZG24"/>
      <c r="HZH24"/>
      <c r="HZI24"/>
      <c r="HZJ24"/>
      <c r="HZK24"/>
      <c r="HZL24"/>
      <c r="HZM24"/>
      <c r="HZN24"/>
      <c r="HZO24"/>
      <c r="HZP24"/>
      <c r="HZQ24"/>
      <c r="HZR24"/>
      <c r="HZS24"/>
      <c r="HZT24"/>
      <c r="HZU24"/>
      <c r="HZV24"/>
      <c r="HZW24"/>
      <c r="HZX24"/>
      <c r="HZY24"/>
      <c r="HZZ24"/>
      <c r="IAA24"/>
      <c r="IAB24"/>
      <c r="IAC24"/>
      <c r="IAD24"/>
      <c r="IAE24"/>
      <c r="IAF24"/>
      <c r="IAG24"/>
      <c r="IAH24"/>
      <c r="IAI24"/>
      <c r="IAJ24"/>
      <c r="IAK24"/>
      <c r="IAL24"/>
      <c r="IAM24"/>
      <c r="IAN24"/>
      <c r="IAO24"/>
      <c r="IAP24"/>
      <c r="IAQ24"/>
      <c r="IAR24"/>
      <c r="IAS24"/>
      <c r="IAT24"/>
      <c r="IAU24"/>
      <c r="IAV24"/>
      <c r="IAW24"/>
      <c r="IAX24"/>
      <c r="IAY24"/>
      <c r="IAZ24"/>
      <c r="IBA24"/>
      <c r="IBB24"/>
      <c r="IBC24"/>
      <c r="IBD24"/>
      <c r="IBE24"/>
      <c r="IBF24"/>
      <c r="IBG24"/>
      <c r="IBH24"/>
      <c r="IBI24"/>
      <c r="IBJ24"/>
      <c r="IBK24"/>
      <c r="IBL24"/>
      <c r="IBM24"/>
      <c r="IBN24"/>
      <c r="IBO24"/>
      <c r="IBP24"/>
      <c r="IBQ24"/>
      <c r="IBR24"/>
      <c r="IBS24"/>
      <c r="IBT24"/>
      <c r="IBU24"/>
      <c r="IBV24"/>
      <c r="IBW24"/>
      <c r="IBX24"/>
      <c r="IBY24"/>
      <c r="IBZ24"/>
      <c r="ICA24"/>
      <c r="ICB24"/>
      <c r="ICC24"/>
      <c r="ICD24"/>
      <c r="ICE24"/>
      <c r="ICF24"/>
      <c r="ICG24"/>
      <c r="ICH24"/>
      <c r="ICI24"/>
      <c r="ICJ24"/>
      <c r="ICK24"/>
      <c r="ICL24"/>
      <c r="ICM24"/>
      <c r="ICN24"/>
      <c r="ICO24"/>
      <c r="ICP24"/>
      <c r="ICQ24"/>
      <c r="ICR24"/>
      <c r="ICS24"/>
      <c r="ICT24"/>
      <c r="ICU24"/>
      <c r="ICV24"/>
      <c r="ICW24"/>
      <c r="ICX24"/>
      <c r="ICY24"/>
      <c r="ICZ24"/>
      <c r="IDA24"/>
      <c r="IDB24"/>
      <c r="IDC24"/>
      <c r="IDD24"/>
      <c r="IDE24"/>
      <c r="IDF24"/>
      <c r="IDG24"/>
      <c r="IDH24"/>
      <c r="IDI24"/>
      <c r="IDJ24"/>
      <c r="IDK24"/>
      <c r="IDL24"/>
      <c r="IDM24"/>
      <c r="IDN24"/>
      <c r="IDO24"/>
      <c r="IDP24"/>
      <c r="IDQ24"/>
      <c r="IDR24"/>
      <c r="IDS24"/>
      <c r="IDT24"/>
      <c r="IDU24"/>
      <c r="IDV24"/>
      <c r="IDW24"/>
      <c r="IDX24"/>
      <c r="IDY24"/>
      <c r="IDZ24"/>
      <c r="IEA24"/>
      <c r="IEB24"/>
      <c r="IEC24"/>
      <c r="IED24"/>
      <c r="IEE24"/>
      <c r="IEF24"/>
      <c r="IEG24"/>
      <c r="IEH24"/>
      <c r="IEI24"/>
      <c r="IEJ24"/>
      <c r="IEK24"/>
      <c r="IEL24"/>
      <c r="IEM24"/>
      <c r="IEN24"/>
      <c r="IEO24"/>
      <c r="IEP24"/>
      <c r="IEQ24"/>
      <c r="IER24"/>
      <c r="IES24"/>
      <c r="IET24"/>
      <c r="IEU24"/>
      <c r="IEV24"/>
      <c r="IEW24"/>
      <c r="IEX24"/>
      <c r="IEY24"/>
      <c r="IEZ24"/>
      <c r="IFA24"/>
      <c r="IFB24"/>
      <c r="IFC24"/>
      <c r="IFD24"/>
      <c r="IFE24"/>
      <c r="IFF24"/>
      <c r="IFG24"/>
      <c r="IFH24"/>
      <c r="IFI24"/>
      <c r="IFJ24"/>
      <c r="IFK24"/>
      <c r="IFL24"/>
      <c r="IFM24"/>
      <c r="IFN24"/>
      <c r="IFO24"/>
      <c r="IFP24"/>
      <c r="IFQ24"/>
      <c r="IFR24"/>
      <c r="IFS24"/>
      <c r="IFT24"/>
      <c r="IFU24"/>
      <c r="IFV24"/>
      <c r="IFW24"/>
      <c r="IFX24"/>
      <c r="IFY24"/>
      <c r="IFZ24"/>
      <c r="IGA24"/>
      <c r="IGB24"/>
      <c r="IGC24"/>
      <c r="IGD24"/>
      <c r="IGE24"/>
      <c r="IGF24"/>
      <c r="IGG24"/>
      <c r="IGH24"/>
      <c r="IGI24"/>
      <c r="IGJ24"/>
      <c r="IGK24"/>
      <c r="IGL24"/>
      <c r="IGM24"/>
      <c r="IGN24"/>
      <c r="IGO24"/>
      <c r="IGP24"/>
      <c r="IGQ24"/>
      <c r="IGR24"/>
      <c r="IGS24"/>
      <c r="IGT24"/>
      <c r="IGU24"/>
      <c r="IGV24"/>
      <c r="IGW24"/>
      <c r="IGX24"/>
      <c r="IGY24"/>
      <c r="IGZ24"/>
      <c r="IHA24"/>
      <c r="IHB24"/>
      <c r="IHC24"/>
      <c r="IHD24"/>
      <c r="IHE24"/>
      <c r="IHF24"/>
      <c r="IHG24"/>
      <c r="IHH24"/>
      <c r="IHI24"/>
      <c r="IHJ24"/>
      <c r="IHK24"/>
      <c r="IHL24"/>
      <c r="IHM24"/>
      <c r="IHN24"/>
      <c r="IHO24"/>
      <c r="IHP24"/>
      <c r="IHQ24"/>
      <c r="IHR24"/>
      <c r="IHS24"/>
      <c r="IHT24"/>
      <c r="IHU24"/>
      <c r="IHV24"/>
      <c r="IHW24"/>
      <c r="IHX24"/>
      <c r="IHY24"/>
      <c r="IHZ24"/>
      <c r="IIA24"/>
      <c r="IIB24"/>
      <c r="IIC24"/>
      <c r="IID24"/>
      <c r="IIE24"/>
      <c r="IIF24"/>
      <c r="IIG24"/>
      <c r="IIH24"/>
      <c r="III24"/>
      <c r="IIJ24"/>
      <c r="IIK24"/>
      <c r="IIL24"/>
      <c r="IIM24"/>
      <c r="IIN24"/>
      <c r="IIO24"/>
      <c r="IIP24"/>
      <c r="IIQ24"/>
      <c r="IIR24"/>
      <c r="IIS24"/>
      <c r="IIT24"/>
      <c r="IIU24"/>
      <c r="IIV24"/>
      <c r="IIW24"/>
      <c r="IIX24"/>
      <c r="IIY24"/>
      <c r="IIZ24"/>
      <c r="IJA24"/>
      <c r="IJB24"/>
      <c r="IJC24"/>
      <c r="IJD24"/>
      <c r="IJE24"/>
      <c r="IJF24"/>
      <c r="IJG24"/>
      <c r="IJH24"/>
      <c r="IJI24"/>
      <c r="IJJ24"/>
      <c r="IJK24"/>
      <c r="IJL24"/>
      <c r="IJM24"/>
      <c r="IJN24"/>
      <c r="IJO24"/>
      <c r="IJP24"/>
      <c r="IJQ24"/>
      <c r="IJR24"/>
      <c r="IJS24"/>
      <c r="IJT24"/>
      <c r="IJU24"/>
      <c r="IJV24"/>
      <c r="IJW24"/>
      <c r="IJX24"/>
      <c r="IJY24"/>
      <c r="IJZ24"/>
      <c r="IKA24"/>
      <c r="IKB24"/>
      <c r="IKC24"/>
      <c r="IKD24"/>
      <c r="IKE24"/>
      <c r="IKF24"/>
      <c r="IKG24"/>
      <c r="IKH24"/>
      <c r="IKI24"/>
      <c r="IKJ24"/>
      <c r="IKK24"/>
      <c r="IKL24"/>
      <c r="IKM24"/>
      <c r="IKN24"/>
      <c r="IKO24"/>
      <c r="IKP24"/>
      <c r="IKQ24"/>
      <c r="IKR24"/>
      <c r="IKS24"/>
      <c r="IKT24"/>
      <c r="IKU24"/>
      <c r="IKV24"/>
      <c r="IKW24"/>
      <c r="IKX24"/>
      <c r="IKY24"/>
      <c r="IKZ24"/>
      <c r="ILA24"/>
      <c r="ILB24"/>
      <c r="ILC24"/>
      <c r="ILD24"/>
      <c r="ILE24"/>
      <c r="ILF24"/>
      <c r="ILG24"/>
      <c r="ILH24"/>
      <c r="ILI24"/>
      <c r="ILJ24"/>
      <c r="ILK24"/>
      <c r="ILL24"/>
      <c r="ILM24"/>
      <c r="ILN24"/>
      <c r="ILO24"/>
      <c r="ILP24"/>
      <c r="ILQ24"/>
      <c r="ILR24"/>
      <c r="ILS24"/>
      <c r="ILT24"/>
      <c r="ILU24"/>
      <c r="ILV24"/>
      <c r="ILW24"/>
      <c r="ILX24"/>
      <c r="ILY24"/>
      <c r="ILZ24"/>
      <c r="IMA24"/>
      <c r="IMB24"/>
      <c r="IMC24"/>
      <c r="IMD24"/>
      <c r="IME24"/>
      <c r="IMF24"/>
      <c r="IMG24"/>
      <c r="IMH24"/>
      <c r="IMI24"/>
      <c r="IMJ24"/>
      <c r="IMK24"/>
      <c r="IML24"/>
      <c r="IMM24"/>
      <c r="IMN24"/>
      <c r="IMO24"/>
      <c r="IMP24"/>
      <c r="IMQ24"/>
      <c r="IMR24"/>
      <c r="IMS24"/>
      <c r="IMT24"/>
      <c r="IMU24"/>
      <c r="IMV24"/>
      <c r="IMW24"/>
      <c r="IMX24"/>
      <c r="IMY24"/>
      <c r="IMZ24"/>
      <c r="INA24"/>
      <c r="INB24"/>
      <c r="INC24"/>
      <c r="IND24"/>
      <c r="INE24"/>
      <c r="INF24"/>
      <c r="ING24"/>
      <c r="INH24"/>
      <c r="INI24"/>
      <c r="INJ24"/>
      <c r="INK24"/>
      <c r="INL24"/>
      <c r="INM24"/>
      <c r="INN24"/>
      <c r="INO24"/>
      <c r="INP24"/>
      <c r="INQ24"/>
      <c r="INR24"/>
      <c r="INS24"/>
      <c r="INT24"/>
      <c r="INU24"/>
      <c r="INV24"/>
      <c r="INW24"/>
      <c r="INX24"/>
      <c r="INY24"/>
      <c r="INZ24"/>
      <c r="IOA24"/>
      <c r="IOB24"/>
      <c r="IOC24"/>
      <c r="IOD24"/>
      <c r="IOE24"/>
      <c r="IOF24"/>
      <c r="IOG24"/>
      <c r="IOH24"/>
      <c r="IOI24"/>
      <c r="IOJ24"/>
      <c r="IOK24"/>
      <c r="IOL24"/>
      <c r="IOM24"/>
      <c r="ION24"/>
      <c r="IOO24"/>
      <c r="IOP24"/>
      <c r="IOQ24"/>
      <c r="IOR24"/>
      <c r="IOS24"/>
      <c r="IOT24"/>
      <c r="IOU24"/>
      <c r="IOV24"/>
      <c r="IOW24"/>
      <c r="IOX24"/>
      <c r="IOY24"/>
      <c r="IOZ24"/>
      <c r="IPA24"/>
      <c r="IPB24"/>
      <c r="IPC24"/>
      <c r="IPD24"/>
      <c r="IPE24"/>
      <c r="IPF24"/>
      <c r="IPG24"/>
      <c r="IPH24"/>
      <c r="IPI24"/>
      <c r="IPJ24"/>
      <c r="IPK24"/>
      <c r="IPL24"/>
      <c r="IPM24"/>
      <c r="IPN24"/>
      <c r="IPO24"/>
      <c r="IPP24"/>
      <c r="IPQ24"/>
      <c r="IPR24"/>
      <c r="IPS24"/>
      <c r="IPT24"/>
      <c r="IPU24"/>
      <c r="IPV24"/>
      <c r="IPW24"/>
      <c r="IPX24"/>
      <c r="IPY24"/>
      <c r="IPZ24"/>
      <c r="IQA24"/>
      <c r="IQB24"/>
      <c r="IQC24"/>
      <c r="IQD24"/>
      <c r="IQE24"/>
      <c r="IQF24"/>
      <c r="IQG24"/>
      <c r="IQH24"/>
      <c r="IQI24"/>
      <c r="IQJ24"/>
      <c r="IQK24"/>
      <c r="IQL24"/>
      <c r="IQM24"/>
      <c r="IQN24"/>
      <c r="IQO24"/>
      <c r="IQP24"/>
      <c r="IQQ24"/>
      <c r="IQR24"/>
      <c r="IQS24"/>
      <c r="IQT24"/>
      <c r="IQU24"/>
      <c r="IQV24"/>
      <c r="IQW24"/>
      <c r="IQX24"/>
      <c r="IQY24"/>
      <c r="IQZ24"/>
      <c r="IRA24"/>
      <c r="IRB24"/>
      <c r="IRC24"/>
      <c r="IRD24"/>
      <c r="IRE24"/>
      <c r="IRF24"/>
      <c r="IRG24"/>
      <c r="IRH24"/>
      <c r="IRI24"/>
      <c r="IRJ24"/>
      <c r="IRK24"/>
      <c r="IRL24"/>
      <c r="IRM24"/>
      <c r="IRN24"/>
      <c r="IRO24"/>
      <c r="IRP24"/>
      <c r="IRQ24"/>
      <c r="IRR24"/>
      <c r="IRS24"/>
      <c r="IRT24"/>
      <c r="IRU24"/>
      <c r="IRV24"/>
      <c r="IRW24"/>
      <c r="IRX24"/>
      <c r="IRY24"/>
      <c r="IRZ24"/>
      <c r="ISA24"/>
      <c r="ISB24"/>
      <c r="ISC24"/>
      <c r="ISD24"/>
      <c r="ISE24"/>
      <c r="ISF24"/>
      <c r="ISG24"/>
      <c r="ISH24"/>
      <c r="ISI24"/>
      <c r="ISJ24"/>
      <c r="ISK24"/>
      <c r="ISL24"/>
      <c r="ISM24"/>
      <c r="ISN24"/>
      <c r="ISO24"/>
      <c r="ISP24"/>
      <c r="ISQ24"/>
      <c r="ISR24"/>
      <c r="ISS24"/>
      <c r="IST24"/>
      <c r="ISU24"/>
      <c r="ISV24"/>
      <c r="ISW24"/>
      <c r="ISX24"/>
      <c r="ISY24"/>
      <c r="ISZ24"/>
      <c r="ITA24"/>
      <c r="ITB24"/>
      <c r="ITC24"/>
      <c r="ITD24"/>
      <c r="ITE24"/>
      <c r="ITF24"/>
      <c r="ITG24"/>
      <c r="ITH24"/>
      <c r="ITI24"/>
      <c r="ITJ24"/>
      <c r="ITK24"/>
      <c r="ITL24"/>
      <c r="ITM24"/>
      <c r="ITN24"/>
      <c r="ITO24"/>
      <c r="ITP24"/>
      <c r="ITQ24"/>
      <c r="ITR24"/>
      <c r="ITS24"/>
      <c r="ITT24"/>
      <c r="ITU24"/>
      <c r="ITV24"/>
      <c r="ITW24"/>
      <c r="ITX24"/>
      <c r="ITY24"/>
      <c r="ITZ24"/>
      <c r="IUA24"/>
      <c r="IUB24"/>
      <c r="IUC24"/>
      <c r="IUD24"/>
      <c r="IUE24"/>
      <c r="IUF24"/>
      <c r="IUG24"/>
      <c r="IUH24"/>
      <c r="IUI24"/>
      <c r="IUJ24"/>
      <c r="IUK24"/>
      <c r="IUL24"/>
      <c r="IUM24"/>
      <c r="IUN24"/>
      <c r="IUO24"/>
      <c r="IUP24"/>
      <c r="IUQ24"/>
      <c r="IUR24"/>
      <c r="IUS24"/>
      <c r="IUT24"/>
      <c r="IUU24"/>
      <c r="IUV24"/>
      <c r="IUW24"/>
      <c r="IUX24"/>
      <c r="IUY24"/>
      <c r="IUZ24"/>
      <c r="IVA24"/>
      <c r="IVB24"/>
      <c r="IVC24"/>
      <c r="IVD24"/>
      <c r="IVE24"/>
      <c r="IVF24"/>
      <c r="IVG24"/>
      <c r="IVH24"/>
      <c r="IVI24"/>
      <c r="IVJ24"/>
      <c r="IVK24"/>
      <c r="IVL24"/>
      <c r="IVM24"/>
      <c r="IVN24"/>
      <c r="IVO24"/>
      <c r="IVP24"/>
      <c r="IVQ24"/>
      <c r="IVR24"/>
      <c r="IVS24"/>
      <c r="IVT24"/>
      <c r="IVU24"/>
      <c r="IVV24"/>
      <c r="IVW24"/>
      <c r="IVX24"/>
      <c r="IVY24"/>
      <c r="IVZ24"/>
      <c r="IWA24"/>
      <c r="IWB24"/>
      <c r="IWC24"/>
      <c r="IWD24"/>
      <c r="IWE24"/>
      <c r="IWF24"/>
      <c r="IWG24"/>
      <c r="IWH24"/>
      <c r="IWI24"/>
      <c r="IWJ24"/>
      <c r="IWK24"/>
      <c r="IWL24"/>
      <c r="IWM24"/>
      <c r="IWN24"/>
      <c r="IWO24"/>
      <c r="IWP24"/>
      <c r="IWQ24"/>
      <c r="IWR24"/>
      <c r="IWS24"/>
      <c r="IWT24"/>
      <c r="IWU24"/>
      <c r="IWV24"/>
      <c r="IWW24"/>
      <c r="IWX24"/>
      <c r="IWY24"/>
      <c r="IWZ24"/>
      <c r="IXA24"/>
      <c r="IXB24"/>
      <c r="IXC24"/>
      <c r="IXD24"/>
      <c r="IXE24"/>
      <c r="IXF24"/>
      <c r="IXG24"/>
      <c r="IXH24"/>
      <c r="IXI24"/>
      <c r="IXJ24"/>
      <c r="IXK24"/>
      <c r="IXL24"/>
      <c r="IXM24"/>
      <c r="IXN24"/>
      <c r="IXO24"/>
      <c r="IXP24"/>
      <c r="IXQ24"/>
      <c r="IXR24"/>
      <c r="IXS24"/>
      <c r="IXT24"/>
      <c r="IXU24"/>
      <c r="IXV24"/>
      <c r="IXW24"/>
      <c r="IXX24"/>
      <c r="IXY24"/>
      <c r="IXZ24"/>
      <c r="IYA24"/>
      <c r="IYB24"/>
      <c r="IYC24"/>
      <c r="IYD24"/>
      <c r="IYE24"/>
      <c r="IYF24"/>
      <c r="IYG24"/>
      <c r="IYH24"/>
      <c r="IYI24"/>
      <c r="IYJ24"/>
      <c r="IYK24"/>
      <c r="IYL24"/>
      <c r="IYM24"/>
      <c r="IYN24"/>
      <c r="IYO24"/>
      <c r="IYP24"/>
      <c r="IYQ24"/>
      <c r="IYR24"/>
      <c r="IYS24"/>
      <c r="IYT24"/>
      <c r="IYU24"/>
      <c r="IYV24"/>
      <c r="IYW24"/>
      <c r="IYX24"/>
      <c r="IYY24"/>
      <c r="IYZ24"/>
      <c r="IZA24"/>
      <c r="IZB24"/>
      <c r="IZC24"/>
      <c r="IZD24"/>
      <c r="IZE24"/>
      <c r="IZF24"/>
      <c r="IZG24"/>
      <c r="IZH24"/>
      <c r="IZI24"/>
      <c r="IZJ24"/>
      <c r="IZK24"/>
      <c r="IZL24"/>
      <c r="IZM24"/>
      <c r="IZN24"/>
      <c r="IZO24"/>
      <c r="IZP24"/>
      <c r="IZQ24"/>
      <c r="IZR24"/>
      <c r="IZS24"/>
      <c r="IZT24"/>
      <c r="IZU24"/>
      <c r="IZV24"/>
      <c r="IZW24"/>
      <c r="IZX24"/>
      <c r="IZY24"/>
      <c r="IZZ24"/>
      <c r="JAA24"/>
      <c r="JAB24"/>
      <c r="JAC24"/>
      <c r="JAD24"/>
      <c r="JAE24"/>
      <c r="JAF24"/>
      <c r="JAG24"/>
      <c r="JAH24"/>
      <c r="JAI24"/>
      <c r="JAJ24"/>
      <c r="JAK24"/>
      <c r="JAL24"/>
      <c r="JAM24"/>
      <c r="JAN24"/>
      <c r="JAO24"/>
      <c r="JAP24"/>
      <c r="JAQ24"/>
      <c r="JAR24"/>
      <c r="JAS24"/>
      <c r="JAT24"/>
      <c r="JAU24"/>
      <c r="JAV24"/>
      <c r="JAW24"/>
      <c r="JAX24"/>
      <c r="JAY24"/>
      <c r="JAZ24"/>
      <c r="JBA24"/>
      <c r="JBB24"/>
      <c r="JBC24"/>
      <c r="JBD24"/>
      <c r="JBE24"/>
      <c r="JBF24"/>
      <c r="JBG24"/>
      <c r="JBH24"/>
      <c r="JBI24"/>
      <c r="JBJ24"/>
      <c r="JBK24"/>
      <c r="JBL24"/>
      <c r="JBM24"/>
      <c r="JBN24"/>
      <c r="JBO24"/>
      <c r="JBP24"/>
      <c r="JBQ24"/>
      <c r="JBR24"/>
      <c r="JBS24"/>
      <c r="JBT24"/>
      <c r="JBU24"/>
      <c r="JBV24"/>
      <c r="JBW24"/>
      <c r="JBX24"/>
      <c r="JBY24"/>
      <c r="JBZ24"/>
      <c r="JCA24"/>
      <c r="JCB24"/>
      <c r="JCC24"/>
      <c r="JCD24"/>
      <c r="JCE24"/>
      <c r="JCF24"/>
      <c r="JCG24"/>
      <c r="JCH24"/>
      <c r="JCI24"/>
      <c r="JCJ24"/>
      <c r="JCK24"/>
      <c r="JCL24"/>
      <c r="JCM24"/>
      <c r="JCN24"/>
      <c r="JCO24"/>
      <c r="JCP24"/>
      <c r="JCQ24"/>
      <c r="JCR24"/>
      <c r="JCS24"/>
      <c r="JCT24"/>
      <c r="JCU24"/>
      <c r="JCV24"/>
      <c r="JCW24"/>
      <c r="JCX24"/>
      <c r="JCY24"/>
      <c r="JCZ24"/>
      <c r="JDA24"/>
      <c r="JDB24"/>
      <c r="JDC24"/>
      <c r="JDD24"/>
      <c r="JDE24"/>
      <c r="JDF24"/>
      <c r="JDG24"/>
      <c r="JDH24"/>
      <c r="JDI24"/>
      <c r="JDJ24"/>
      <c r="JDK24"/>
      <c r="JDL24"/>
      <c r="JDM24"/>
      <c r="JDN24"/>
      <c r="JDO24"/>
      <c r="JDP24"/>
      <c r="JDQ24"/>
      <c r="JDR24"/>
      <c r="JDS24"/>
      <c r="JDT24"/>
      <c r="JDU24"/>
      <c r="JDV24"/>
      <c r="JDW24"/>
      <c r="JDX24"/>
      <c r="JDY24"/>
      <c r="JDZ24"/>
      <c r="JEA24"/>
      <c r="JEB24"/>
      <c r="JEC24"/>
      <c r="JED24"/>
      <c r="JEE24"/>
      <c r="JEF24"/>
      <c r="JEG24"/>
      <c r="JEH24"/>
      <c r="JEI24"/>
      <c r="JEJ24"/>
      <c r="JEK24"/>
      <c r="JEL24"/>
      <c r="JEM24"/>
      <c r="JEN24"/>
      <c r="JEO24"/>
      <c r="JEP24"/>
      <c r="JEQ24"/>
      <c r="JER24"/>
      <c r="JES24"/>
      <c r="JET24"/>
      <c r="JEU24"/>
      <c r="JEV24"/>
      <c r="JEW24"/>
      <c r="JEX24"/>
      <c r="JEY24"/>
      <c r="JEZ24"/>
      <c r="JFA24"/>
      <c r="JFB24"/>
      <c r="JFC24"/>
      <c r="JFD24"/>
      <c r="JFE24"/>
      <c r="JFF24"/>
      <c r="JFG24"/>
      <c r="JFH24"/>
      <c r="JFI24"/>
      <c r="JFJ24"/>
      <c r="JFK24"/>
      <c r="JFL24"/>
      <c r="JFM24"/>
      <c r="JFN24"/>
      <c r="JFO24"/>
      <c r="JFP24"/>
      <c r="JFQ24"/>
      <c r="JFR24"/>
      <c r="JFS24"/>
      <c r="JFT24"/>
      <c r="JFU24"/>
      <c r="JFV24"/>
      <c r="JFW24"/>
      <c r="JFX24"/>
      <c r="JFY24"/>
      <c r="JFZ24"/>
      <c r="JGA24"/>
      <c r="JGB24"/>
      <c r="JGC24"/>
      <c r="JGD24"/>
      <c r="JGE24"/>
      <c r="JGF24"/>
      <c r="JGG24"/>
      <c r="JGH24"/>
      <c r="JGI24"/>
      <c r="JGJ24"/>
      <c r="JGK24"/>
      <c r="JGL24"/>
      <c r="JGM24"/>
      <c r="JGN24"/>
      <c r="JGO24"/>
      <c r="JGP24"/>
      <c r="JGQ24"/>
      <c r="JGR24"/>
      <c r="JGS24"/>
      <c r="JGT24"/>
      <c r="JGU24"/>
      <c r="JGV24"/>
      <c r="JGW24"/>
      <c r="JGX24"/>
      <c r="JGY24"/>
      <c r="JGZ24"/>
      <c r="JHA24"/>
      <c r="JHB24"/>
      <c r="JHC24"/>
      <c r="JHD24"/>
      <c r="JHE24"/>
      <c r="JHF24"/>
      <c r="JHG24"/>
      <c r="JHH24"/>
      <c r="JHI24"/>
      <c r="JHJ24"/>
      <c r="JHK24"/>
      <c r="JHL24"/>
      <c r="JHM24"/>
      <c r="JHN24"/>
      <c r="JHO24"/>
      <c r="JHP24"/>
      <c r="JHQ24"/>
      <c r="JHR24"/>
      <c r="JHS24"/>
      <c r="JHT24"/>
      <c r="JHU24"/>
      <c r="JHV24"/>
      <c r="JHW24"/>
      <c r="JHX24"/>
      <c r="JHY24"/>
      <c r="JHZ24"/>
      <c r="JIA24"/>
      <c r="JIB24"/>
      <c r="JIC24"/>
      <c r="JID24"/>
      <c r="JIE24"/>
      <c r="JIF24"/>
      <c r="JIG24"/>
      <c r="JIH24"/>
      <c r="JII24"/>
      <c r="JIJ24"/>
      <c r="JIK24"/>
      <c r="JIL24"/>
      <c r="JIM24"/>
      <c r="JIN24"/>
      <c r="JIO24"/>
      <c r="JIP24"/>
      <c r="JIQ24"/>
      <c r="JIR24"/>
      <c r="JIS24"/>
      <c r="JIT24"/>
      <c r="JIU24"/>
      <c r="JIV24"/>
      <c r="JIW24"/>
      <c r="JIX24"/>
      <c r="JIY24"/>
      <c r="JIZ24"/>
      <c r="JJA24"/>
      <c r="JJB24"/>
      <c r="JJC24"/>
      <c r="JJD24"/>
      <c r="JJE24"/>
      <c r="JJF24"/>
      <c r="JJG24"/>
      <c r="JJH24"/>
      <c r="JJI24"/>
      <c r="JJJ24"/>
      <c r="JJK24"/>
      <c r="JJL24"/>
      <c r="JJM24"/>
      <c r="JJN24"/>
      <c r="JJO24"/>
      <c r="JJP24"/>
      <c r="JJQ24"/>
      <c r="JJR24"/>
      <c r="JJS24"/>
      <c r="JJT24"/>
      <c r="JJU24"/>
      <c r="JJV24"/>
      <c r="JJW24"/>
      <c r="JJX24"/>
      <c r="JJY24"/>
      <c r="JJZ24"/>
      <c r="JKA24"/>
      <c r="JKB24"/>
      <c r="JKC24"/>
      <c r="JKD24"/>
      <c r="JKE24"/>
      <c r="JKF24"/>
      <c r="JKG24"/>
      <c r="JKH24"/>
      <c r="JKI24"/>
      <c r="JKJ24"/>
      <c r="JKK24"/>
      <c r="JKL24"/>
      <c r="JKM24"/>
      <c r="JKN24"/>
      <c r="JKO24"/>
      <c r="JKP24"/>
      <c r="JKQ24"/>
      <c r="JKR24"/>
      <c r="JKS24"/>
      <c r="JKT24"/>
      <c r="JKU24"/>
      <c r="JKV24"/>
      <c r="JKW24"/>
      <c r="JKX24"/>
      <c r="JKY24"/>
      <c r="JKZ24"/>
      <c r="JLA24"/>
      <c r="JLB24"/>
      <c r="JLC24"/>
      <c r="JLD24"/>
      <c r="JLE24"/>
      <c r="JLF24"/>
      <c r="JLG24"/>
      <c r="JLH24"/>
      <c r="JLI24"/>
      <c r="JLJ24"/>
      <c r="JLK24"/>
      <c r="JLL24"/>
      <c r="JLM24"/>
      <c r="JLN24"/>
      <c r="JLO24"/>
      <c r="JLP24"/>
      <c r="JLQ24"/>
      <c r="JLR24"/>
      <c r="JLS24"/>
      <c r="JLT24"/>
      <c r="JLU24"/>
      <c r="JLV24"/>
      <c r="JLW24"/>
      <c r="JLX24"/>
      <c r="JLY24"/>
      <c r="JLZ24"/>
      <c r="JMA24"/>
      <c r="JMB24"/>
      <c r="JMC24"/>
      <c r="JMD24"/>
      <c r="JME24"/>
      <c r="JMF24"/>
      <c r="JMG24"/>
      <c r="JMH24"/>
      <c r="JMI24"/>
      <c r="JMJ24"/>
      <c r="JMK24"/>
      <c r="JML24"/>
      <c r="JMM24"/>
      <c r="JMN24"/>
      <c r="JMO24"/>
      <c r="JMP24"/>
      <c r="JMQ24"/>
      <c r="JMR24"/>
      <c r="JMS24"/>
      <c r="JMT24"/>
      <c r="JMU24"/>
      <c r="JMV24"/>
      <c r="JMW24"/>
      <c r="JMX24"/>
      <c r="JMY24"/>
      <c r="JMZ24"/>
      <c r="JNA24"/>
      <c r="JNB24"/>
      <c r="JNC24"/>
      <c r="JND24"/>
      <c r="JNE24"/>
      <c r="JNF24"/>
      <c r="JNG24"/>
      <c r="JNH24"/>
      <c r="JNI24"/>
      <c r="JNJ24"/>
      <c r="JNK24"/>
      <c r="JNL24"/>
      <c r="JNM24"/>
      <c r="JNN24"/>
      <c r="JNO24"/>
      <c r="JNP24"/>
      <c r="JNQ24"/>
      <c r="JNR24"/>
      <c r="JNS24"/>
      <c r="JNT24"/>
      <c r="JNU24"/>
      <c r="JNV24"/>
      <c r="JNW24"/>
      <c r="JNX24"/>
      <c r="JNY24"/>
      <c r="JNZ24"/>
      <c r="JOA24"/>
      <c r="JOB24"/>
      <c r="JOC24"/>
      <c r="JOD24"/>
      <c r="JOE24"/>
      <c r="JOF24"/>
      <c r="JOG24"/>
      <c r="JOH24"/>
      <c r="JOI24"/>
      <c r="JOJ24"/>
      <c r="JOK24"/>
      <c r="JOL24"/>
      <c r="JOM24"/>
      <c r="JON24"/>
      <c r="JOO24"/>
      <c r="JOP24"/>
      <c r="JOQ24"/>
      <c r="JOR24"/>
      <c r="JOS24"/>
      <c r="JOT24"/>
      <c r="JOU24"/>
      <c r="JOV24"/>
      <c r="JOW24"/>
      <c r="JOX24"/>
      <c r="JOY24"/>
      <c r="JOZ24"/>
      <c r="JPA24"/>
      <c r="JPB24"/>
      <c r="JPC24"/>
      <c r="JPD24"/>
      <c r="JPE24"/>
      <c r="JPF24"/>
      <c r="JPG24"/>
      <c r="JPH24"/>
      <c r="JPI24"/>
      <c r="JPJ24"/>
      <c r="JPK24"/>
      <c r="JPL24"/>
      <c r="JPM24"/>
      <c r="JPN24"/>
      <c r="JPO24"/>
      <c r="JPP24"/>
      <c r="JPQ24"/>
      <c r="JPR24"/>
      <c r="JPS24"/>
      <c r="JPT24"/>
      <c r="JPU24"/>
      <c r="JPV24"/>
      <c r="JPW24"/>
      <c r="JPX24"/>
      <c r="JPY24"/>
      <c r="JPZ24"/>
      <c r="JQA24"/>
      <c r="JQB24"/>
      <c r="JQC24"/>
      <c r="JQD24"/>
      <c r="JQE24"/>
      <c r="JQF24"/>
      <c r="JQG24"/>
      <c r="JQH24"/>
      <c r="JQI24"/>
      <c r="JQJ24"/>
      <c r="JQK24"/>
      <c r="JQL24"/>
      <c r="JQM24"/>
      <c r="JQN24"/>
      <c r="JQO24"/>
      <c r="JQP24"/>
      <c r="JQQ24"/>
      <c r="JQR24"/>
      <c r="JQS24"/>
      <c r="JQT24"/>
      <c r="JQU24"/>
      <c r="JQV24"/>
      <c r="JQW24"/>
      <c r="JQX24"/>
      <c r="JQY24"/>
      <c r="JQZ24"/>
      <c r="JRA24"/>
      <c r="JRB24"/>
      <c r="JRC24"/>
      <c r="JRD24"/>
      <c r="JRE24"/>
      <c r="JRF24"/>
      <c r="JRG24"/>
      <c r="JRH24"/>
      <c r="JRI24"/>
      <c r="JRJ24"/>
      <c r="JRK24"/>
      <c r="JRL24"/>
      <c r="JRM24"/>
      <c r="JRN24"/>
      <c r="JRO24"/>
      <c r="JRP24"/>
      <c r="JRQ24"/>
      <c r="JRR24"/>
      <c r="JRS24"/>
      <c r="JRT24"/>
      <c r="JRU24"/>
      <c r="JRV24"/>
      <c r="JRW24"/>
      <c r="JRX24"/>
      <c r="JRY24"/>
      <c r="JRZ24"/>
      <c r="JSA24"/>
      <c r="JSB24"/>
      <c r="JSC24"/>
      <c r="JSD24"/>
      <c r="JSE24"/>
      <c r="JSF24"/>
      <c r="JSG24"/>
      <c r="JSH24"/>
      <c r="JSI24"/>
      <c r="JSJ24"/>
      <c r="JSK24"/>
      <c r="JSL24"/>
      <c r="JSM24"/>
      <c r="JSN24"/>
      <c r="JSO24"/>
      <c r="JSP24"/>
      <c r="JSQ24"/>
      <c r="JSR24"/>
      <c r="JSS24"/>
      <c r="JST24"/>
      <c r="JSU24"/>
      <c r="JSV24"/>
      <c r="JSW24"/>
      <c r="JSX24"/>
      <c r="JSY24"/>
      <c r="JSZ24"/>
      <c r="JTA24"/>
      <c r="JTB24"/>
      <c r="JTC24"/>
      <c r="JTD24"/>
      <c r="JTE24"/>
      <c r="JTF24"/>
      <c r="JTG24"/>
      <c r="JTH24"/>
      <c r="JTI24"/>
      <c r="JTJ24"/>
      <c r="JTK24"/>
      <c r="JTL24"/>
      <c r="JTM24"/>
      <c r="JTN24"/>
      <c r="JTO24"/>
      <c r="JTP24"/>
      <c r="JTQ24"/>
      <c r="JTR24"/>
      <c r="JTS24"/>
      <c r="JTT24"/>
      <c r="JTU24"/>
      <c r="JTV24"/>
      <c r="JTW24"/>
      <c r="JTX24"/>
      <c r="JTY24"/>
      <c r="JTZ24"/>
      <c r="JUA24"/>
      <c r="JUB24"/>
      <c r="JUC24"/>
      <c r="JUD24"/>
      <c r="JUE24"/>
      <c r="JUF24"/>
      <c r="JUG24"/>
      <c r="JUH24"/>
      <c r="JUI24"/>
      <c r="JUJ24"/>
      <c r="JUK24"/>
      <c r="JUL24"/>
      <c r="JUM24"/>
      <c r="JUN24"/>
      <c r="JUO24"/>
      <c r="JUP24"/>
      <c r="JUQ24"/>
      <c r="JUR24"/>
      <c r="JUS24"/>
      <c r="JUT24"/>
      <c r="JUU24"/>
      <c r="JUV24"/>
      <c r="JUW24"/>
      <c r="JUX24"/>
      <c r="JUY24"/>
      <c r="JUZ24"/>
      <c r="JVA24"/>
      <c r="JVB24"/>
      <c r="JVC24"/>
      <c r="JVD24"/>
      <c r="JVE24"/>
      <c r="JVF24"/>
      <c r="JVG24"/>
      <c r="JVH24"/>
      <c r="JVI24"/>
      <c r="JVJ24"/>
      <c r="JVK24"/>
      <c r="JVL24"/>
      <c r="JVM24"/>
      <c r="JVN24"/>
      <c r="JVO24"/>
      <c r="JVP24"/>
      <c r="JVQ24"/>
      <c r="JVR24"/>
      <c r="JVS24"/>
      <c r="JVT24"/>
      <c r="JVU24"/>
      <c r="JVV24"/>
      <c r="JVW24"/>
      <c r="JVX24"/>
      <c r="JVY24"/>
      <c r="JVZ24"/>
      <c r="JWA24"/>
      <c r="JWB24"/>
      <c r="JWC24"/>
      <c r="JWD24"/>
      <c r="JWE24"/>
      <c r="JWF24"/>
      <c r="JWG24"/>
      <c r="JWH24"/>
      <c r="JWI24"/>
      <c r="JWJ24"/>
      <c r="JWK24"/>
      <c r="JWL24"/>
      <c r="JWM24"/>
      <c r="JWN24"/>
      <c r="JWO24"/>
      <c r="JWP24"/>
      <c r="JWQ24"/>
      <c r="JWR24"/>
      <c r="JWS24"/>
      <c r="JWT24"/>
      <c r="JWU24"/>
      <c r="JWV24"/>
      <c r="JWW24"/>
      <c r="JWX24"/>
      <c r="JWY24"/>
      <c r="JWZ24"/>
      <c r="JXA24"/>
      <c r="JXB24"/>
      <c r="JXC24"/>
      <c r="JXD24"/>
      <c r="JXE24"/>
      <c r="JXF24"/>
      <c r="JXG24"/>
      <c r="JXH24"/>
      <c r="JXI24"/>
      <c r="JXJ24"/>
      <c r="JXK24"/>
      <c r="JXL24"/>
      <c r="JXM24"/>
      <c r="JXN24"/>
      <c r="JXO24"/>
      <c r="JXP24"/>
      <c r="JXQ24"/>
      <c r="JXR24"/>
      <c r="JXS24"/>
      <c r="JXT24"/>
      <c r="JXU24"/>
      <c r="JXV24"/>
      <c r="JXW24"/>
      <c r="JXX24"/>
      <c r="JXY24"/>
      <c r="JXZ24"/>
      <c r="JYA24"/>
      <c r="JYB24"/>
      <c r="JYC24"/>
      <c r="JYD24"/>
      <c r="JYE24"/>
      <c r="JYF24"/>
      <c r="JYG24"/>
      <c r="JYH24"/>
      <c r="JYI24"/>
      <c r="JYJ24"/>
      <c r="JYK24"/>
      <c r="JYL24"/>
      <c r="JYM24"/>
      <c r="JYN24"/>
      <c r="JYO24"/>
      <c r="JYP24"/>
      <c r="JYQ24"/>
      <c r="JYR24"/>
      <c r="JYS24"/>
      <c r="JYT24"/>
      <c r="JYU24"/>
      <c r="JYV24"/>
      <c r="JYW24"/>
      <c r="JYX24"/>
      <c r="JYY24"/>
      <c r="JYZ24"/>
      <c r="JZA24"/>
      <c r="JZB24"/>
      <c r="JZC24"/>
      <c r="JZD24"/>
      <c r="JZE24"/>
      <c r="JZF24"/>
      <c r="JZG24"/>
      <c r="JZH24"/>
      <c r="JZI24"/>
      <c r="JZJ24"/>
      <c r="JZK24"/>
      <c r="JZL24"/>
      <c r="JZM24"/>
      <c r="JZN24"/>
      <c r="JZO24"/>
      <c r="JZP24"/>
      <c r="JZQ24"/>
      <c r="JZR24"/>
      <c r="JZS24"/>
      <c r="JZT24"/>
      <c r="JZU24"/>
      <c r="JZV24"/>
      <c r="JZW24"/>
      <c r="JZX24"/>
      <c r="JZY24"/>
      <c r="JZZ24"/>
      <c r="KAA24"/>
      <c r="KAB24"/>
      <c r="KAC24"/>
      <c r="KAD24"/>
      <c r="KAE24"/>
      <c r="KAF24"/>
      <c r="KAG24"/>
      <c r="KAH24"/>
      <c r="KAI24"/>
      <c r="KAJ24"/>
      <c r="KAK24"/>
      <c r="KAL24"/>
      <c r="KAM24"/>
      <c r="KAN24"/>
      <c r="KAO24"/>
      <c r="KAP24"/>
      <c r="KAQ24"/>
      <c r="KAR24"/>
      <c r="KAS24"/>
      <c r="KAT24"/>
      <c r="KAU24"/>
      <c r="KAV24"/>
      <c r="KAW24"/>
      <c r="KAX24"/>
      <c r="KAY24"/>
      <c r="KAZ24"/>
      <c r="KBA24"/>
      <c r="KBB24"/>
      <c r="KBC24"/>
      <c r="KBD24"/>
      <c r="KBE24"/>
      <c r="KBF24"/>
      <c r="KBG24"/>
      <c r="KBH24"/>
      <c r="KBI24"/>
      <c r="KBJ24"/>
      <c r="KBK24"/>
      <c r="KBL24"/>
      <c r="KBM24"/>
      <c r="KBN24"/>
      <c r="KBO24"/>
      <c r="KBP24"/>
      <c r="KBQ24"/>
      <c r="KBR24"/>
      <c r="KBS24"/>
      <c r="KBT24"/>
      <c r="KBU24"/>
      <c r="KBV24"/>
      <c r="KBW24"/>
      <c r="KBX24"/>
      <c r="KBY24"/>
      <c r="KBZ24"/>
      <c r="KCA24"/>
      <c r="KCB24"/>
      <c r="KCC24"/>
      <c r="KCD24"/>
      <c r="KCE24"/>
      <c r="KCF24"/>
      <c r="KCG24"/>
      <c r="KCH24"/>
      <c r="KCI24"/>
      <c r="KCJ24"/>
      <c r="KCK24"/>
      <c r="KCL24"/>
      <c r="KCM24"/>
      <c r="KCN24"/>
      <c r="KCO24"/>
      <c r="KCP24"/>
      <c r="KCQ24"/>
      <c r="KCR24"/>
      <c r="KCS24"/>
      <c r="KCT24"/>
      <c r="KCU24"/>
      <c r="KCV24"/>
      <c r="KCW24"/>
      <c r="KCX24"/>
      <c r="KCY24"/>
      <c r="KCZ24"/>
      <c r="KDA24"/>
      <c r="KDB24"/>
      <c r="KDC24"/>
      <c r="KDD24"/>
      <c r="KDE24"/>
      <c r="KDF24"/>
      <c r="KDG24"/>
      <c r="KDH24"/>
      <c r="KDI24"/>
      <c r="KDJ24"/>
      <c r="KDK24"/>
      <c r="KDL24"/>
      <c r="KDM24"/>
      <c r="KDN24"/>
      <c r="KDO24"/>
      <c r="KDP24"/>
      <c r="KDQ24"/>
      <c r="KDR24"/>
      <c r="KDS24"/>
      <c r="KDT24"/>
      <c r="KDU24"/>
      <c r="KDV24"/>
      <c r="KDW24"/>
      <c r="KDX24"/>
      <c r="KDY24"/>
      <c r="KDZ24"/>
      <c r="KEA24"/>
      <c r="KEB24"/>
      <c r="KEC24"/>
      <c r="KED24"/>
      <c r="KEE24"/>
      <c r="KEF24"/>
      <c r="KEG24"/>
      <c r="KEH24"/>
      <c r="KEI24"/>
      <c r="KEJ24"/>
      <c r="KEK24"/>
      <c r="KEL24"/>
      <c r="KEM24"/>
      <c r="KEN24"/>
      <c r="KEO24"/>
      <c r="KEP24"/>
      <c r="KEQ24"/>
      <c r="KER24"/>
      <c r="KES24"/>
      <c r="KET24"/>
      <c r="KEU24"/>
      <c r="KEV24"/>
      <c r="KEW24"/>
      <c r="KEX24"/>
      <c r="KEY24"/>
      <c r="KEZ24"/>
      <c r="KFA24"/>
      <c r="KFB24"/>
      <c r="KFC24"/>
      <c r="KFD24"/>
      <c r="KFE24"/>
      <c r="KFF24"/>
      <c r="KFG24"/>
      <c r="KFH24"/>
      <c r="KFI24"/>
      <c r="KFJ24"/>
      <c r="KFK24"/>
      <c r="KFL24"/>
      <c r="KFM24"/>
      <c r="KFN24"/>
      <c r="KFO24"/>
      <c r="KFP24"/>
      <c r="KFQ24"/>
      <c r="KFR24"/>
      <c r="KFS24"/>
      <c r="KFT24"/>
      <c r="KFU24"/>
      <c r="KFV24"/>
      <c r="KFW24"/>
      <c r="KFX24"/>
      <c r="KFY24"/>
      <c r="KFZ24"/>
      <c r="KGA24"/>
      <c r="KGB24"/>
      <c r="KGC24"/>
      <c r="KGD24"/>
      <c r="KGE24"/>
      <c r="KGF24"/>
      <c r="KGG24"/>
      <c r="KGH24"/>
      <c r="KGI24"/>
      <c r="KGJ24"/>
      <c r="KGK24"/>
      <c r="KGL24"/>
      <c r="KGM24"/>
      <c r="KGN24"/>
      <c r="KGO24"/>
      <c r="KGP24"/>
      <c r="KGQ24"/>
      <c r="KGR24"/>
      <c r="KGS24"/>
      <c r="KGT24"/>
      <c r="KGU24"/>
      <c r="KGV24"/>
      <c r="KGW24"/>
      <c r="KGX24"/>
      <c r="KGY24"/>
      <c r="KGZ24"/>
      <c r="KHA24"/>
      <c r="KHB24"/>
      <c r="KHC24"/>
      <c r="KHD24"/>
      <c r="KHE24"/>
      <c r="KHF24"/>
      <c r="KHG24"/>
      <c r="KHH24"/>
      <c r="KHI24"/>
      <c r="KHJ24"/>
      <c r="KHK24"/>
      <c r="KHL24"/>
      <c r="KHM24"/>
      <c r="KHN24"/>
      <c r="KHO24"/>
      <c r="KHP24"/>
      <c r="KHQ24"/>
      <c r="KHR24"/>
      <c r="KHS24"/>
      <c r="KHT24"/>
      <c r="KHU24"/>
      <c r="KHV24"/>
      <c r="KHW24"/>
      <c r="KHX24"/>
      <c r="KHY24"/>
      <c r="KHZ24"/>
      <c r="KIA24"/>
      <c r="KIB24"/>
      <c r="KIC24"/>
      <c r="KID24"/>
      <c r="KIE24"/>
      <c r="KIF24"/>
      <c r="KIG24"/>
      <c r="KIH24"/>
      <c r="KII24"/>
      <c r="KIJ24"/>
      <c r="KIK24"/>
      <c r="KIL24"/>
      <c r="KIM24"/>
      <c r="KIN24"/>
      <c r="KIO24"/>
      <c r="KIP24"/>
      <c r="KIQ24"/>
      <c r="KIR24"/>
      <c r="KIS24"/>
      <c r="KIT24"/>
      <c r="KIU24"/>
      <c r="KIV24"/>
      <c r="KIW24"/>
      <c r="KIX24"/>
      <c r="KIY24"/>
      <c r="KIZ24"/>
      <c r="KJA24"/>
      <c r="KJB24"/>
      <c r="KJC24"/>
      <c r="KJD24"/>
      <c r="KJE24"/>
      <c r="KJF24"/>
      <c r="KJG24"/>
      <c r="KJH24"/>
      <c r="KJI24"/>
      <c r="KJJ24"/>
      <c r="KJK24"/>
      <c r="KJL24"/>
      <c r="KJM24"/>
      <c r="KJN24"/>
      <c r="KJO24"/>
      <c r="KJP24"/>
      <c r="KJQ24"/>
      <c r="KJR24"/>
      <c r="KJS24"/>
      <c r="KJT24"/>
      <c r="KJU24"/>
      <c r="KJV24"/>
      <c r="KJW24"/>
      <c r="KJX24"/>
      <c r="KJY24"/>
      <c r="KJZ24"/>
      <c r="KKA24"/>
      <c r="KKB24"/>
      <c r="KKC24"/>
      <c r="KKD24"/>
      <c r="KKE24"/>
      <c r="KKF24"/>
      <c r="KKG24"/>
      <c r="KKH24"/>
      <c r="KKI24"/>
      <c r="KKJ24"/>
      <c r="KKK24"/>
      <c r="KKL24"/>
      <c r="KKM24"/>
      <c r="KKN24"/>
      <c r="KKO24"/>
      <c r="KKP24"/>
      <c r="KKQ24"/>
      <c r="KKR24"/>
      <c r="KKS24"/>
      <c r="KKT24"/>
      <c r="KKU24"/>
      <c r="KKV24"/>
      <c r="KKW24"/>
      <c r="KKX24"/>
      <c r="KKY24"/>
      <c r="KKZ24"/>
      <c r="KLA24"/>
      <c r="KLB24"/>
      <c r="KLC24"/>
      <c r="KLD24"/>
      <c r="KLE24"/>
      <c r="KLF24"/>
      <c r="KLG24"/>
      <c r="KLH24"/>
      <c r="KLI24"/>
      <c r="KLJ24"/>
      <c r="KLK24"/>
      <c r="KLL24"/>
      <c r="KLM24"/>
      <c r="KLN24"/>
      <c r="KLO24"/>
      <c r="KLP24"/>
      <c r="KLQ24"/>
      <c r="KLR24"/>
      <c r="KLS24"/>
      <c r="KLT24"/>
      <c r="KLU24"/>
      <c r="KLV24"/>
      <c r="KLW24"/>
      <c r="KLX24"/>
      <c r="KLY24"/>
      <c r="KLZ24"/>
      <c r="KMA24"/>
      <c r="KMB24"/>
      <c r="KMC24"/>
      <c r="KMD24"/>
      <c r="KME24"/>
      <c r="KMF24"/>
      <c r="KMG24"/>
      <c r="KMH24"/>
      <c r="KMI24"/>
      <c r="KMJ24"/>
      <c r="KMK24"/>
      <c r="KML24"/>
      <c r="KMM24"/>
      <c r="KMN24"/>
      <c r="KMO24"/>
      <c r="KMP24"/>
      <c r="KMQ24"/>
      <c r="KMR24"/>
      <c r="KMS24"/>
      <c r="KMT24"/>
      <c r="KMU24"/>
      <c r="KMV24"/>
      <c r="KMW24"/>
      <c r="KMX24"/>
      <c r="KMY24"/>
      <c r="KMZ24"/>
      <c r="KNA24"/>
      <c r="KNB24"/>
      <c r="KNC24"/>
      <c r="KND24"/>
      <c r="KNE24"/>
      <c r="KNF24"/>
      <c r="KNG24"/>
      <c r="KNH24"/>
      <c r="KNI24"/>
      <c r="KNJ24"/>
      <c r="KNK24"/>
      <c r="KNL24"/>
      <c r="KNM24"/>
      <c r="KNN24"/>
      <c r="KNO24"/>
      <c r="KNP24"/>
      <c r="KNQ24"/>
      <c r="KNR24"/>
      <c r="KNS24"/>
      <c r="KNT24"/>
      <c r="KNU24"/>
      <c r="KNV24"/>
      <c r="KNW24"/>
      <c r="KNX24"/>
      <c r="KNY24"/>
      <c r="KNZ24"/>
      <c r="KOA24"/>
      <c r="KOB24"/>
      <c r="KOC24"/>
      <c r="KOD24"/>
      <c r="KOE24"/>
      <c r="KOF24"/>
      <c r="KOG24"/>
      <c r="KOH24"/>
      <c r="KOI24"/>
      <c r="KOJ24"/>
      <c r="KOK24"/>
      <c r="KOL24"/>
      <c r="KOM24"/>
      <c r="KON24"/>
      <c r="KOO24"/>
      <c r="KOP24"/>
      <c r="KOQ24"/>
      <c r="KOR24"/>
      <c r="KOS24"/>
      <c r="KOT24"/>
      <c r="KOU24"/>
      <c r="KOV24"/>
      <c r="KOW24"/>
      <c r="KOX24"/>
      <c r="KOY24"/>
      <c r="KOZ24"/>
      <c r="KPA24"/>
      <c r="KPB24"/>
      <c r="KPC24"/>
      <c r="KPD24"/>
      <c r="KPE24"/>
      <c r="KPF24"/>
      <c r="KPG24"/>
      <c r="KPH24"/>
      <c r="KPI24"/>
      <c r="KPJ24"/>
      <c r="KPK24"/>
      <c r="KPL24"/>
      <c r="KPM24"/>
      <c r="KPN24"/>
      <c r="KPO24"/>
      <c r="KPP24"/>
      <c r="KPQ24"/>
      <c r="KPR24"/>
      <c r="KPS24"/>
      <c r="KPT24"/>
      <c r="KPU24"/>
      <c r="KPV24"/>
      <c r="KPW24"/>
      <c r="KPX24"/>
      <c r="KPY24"/>
      <c r="KPZ24"/>
      <c r="KQA24"/>
      <c r="KQB24"/>
      <c r="KQC24"/>
      <c r="KQD24"/>
      <c r="KQE24"/>
      <c r="KQF24"/>
      <c r="KQG24"/>
      <c r="KQH24"/>
      <c r="KQI24"/>
      <c r="KQJ24"/>
      <c r="KQK24"/>
      <c r="KQL24"/>
      <c r="KQM24"/>
      <c r="KQN24"/>
      <c r="KQO24"/>
      <c r="KQP24"/>
      <c r="KQQ24"/>
      <c r="KQR24"/>
      <c r="KQS24"/>
      <c r="KQT24"/>
      <c r="KQU24"/>
      <c r="KQV24"/>
      <c r="KQW24"/>
      <c r="KQX24"/>
      <c r="KQY24"/>
      <c r="KQZ24"/>
      <c r="KRA24"/>
      <c r="KRB24"/>
      <c r="KRC24"/>
      <c r="KRD24"/>
      <c r="KRE24"/>
      <c r="KRF24"/>
      <c r="KRG24"/>
      <c r="KRH24"/>
      <c r="KRI24"/>
      <c r="KRJ24"/>
      <c r="KRK24"/>
      <c r="KRL24"/>
      <c r="KRM24"/>
      <c r="KRN24"/>
      <c r="KRO24"/>
      <c r="KRP24"/>
      <c r="KRQ24"/>
      <c r="KRR24"/>
      <c r="KRS24"/>
      <c r="KRT24"/>
      <c r="KRU24"/>
      <c r="KRV24"/>
      <c r="KRW24"/>
      <c r="KRX24"/>
      <c r="KRY24"/>
      <c r="KRZ24"/>
      <c r="KSA24"/>
      <c r="KSB24"/>
      <c r="KSC24"/>
      <c r="KSD24"/>
      <c r="KSE24"/>
      <c r="KSF24"/>
      <c r="KSG24"/>
      <c r="KSH24"/>
      <c r="KSI24"/>
      <c r="KSJ24"/>
      <c r="KSK24"/>
      <c r="KSL24"/>
      <c r="KSM24"/>
      <c r="KSN24"/>
      <c r="KSO24"/>
      <c r="KSP24"/>
      <c r="KSQ24"/>
      <c r="KSR24"/>
      <c r="KSS24"/>
      <c r="KST24"/>
      <c r="KSU24"/>
      <c r="KSV24"/>
      <c r="KSW24"/>
      <c r="KSX24"/>
      <c r="KSY24"/>
      <c r="KSZ24"/>
      <c r="KTA24"/>
      <c r="KTB24"/>
      <c r="KTC24"/>
      <c r="KTD24"/>
      <c r="KTE24"/>
      <c r="KTF24"/>
      <c r="KTG24"/>
      <c r="KTH24"/>
      <c r="KTI24"/>
      <c r="KTJ24"/>
      <c r="KTK24"/>
      <c r="KTL24"/>
      <c r="KTM24"/>
      <c r="KTN24"/>
      <c r="KTO24"/>
      <c r="KTP24"/>
      <c r="KTQ24"/>
      <c r="KTR24"/>
      <c r="KTS24"/>
      <c r="KTT24"/>
      <c r="KTU24"/>
      <c r="KTV24"/>
      <c r="KTW24"/>
      <c r="KTX24"/>
      <c r="KTY24"/>
      <c r="KTZ24"/>
      <c r="KUA24"/>
      <c r="KUB24"/>
      <c r="KUC24"/>
      <c r="KUD24"/>
      <c r="KUE24"/>
      <c r="KUF24"/>
      <c r="KUG24"/>
      <c r="KUH24"/>
      <c r="KUI24"/>
      <c r="KUJ24"/>
      <c r="KUK24"/>
      <c r="KUL24"/>
      <c r="KUM24"/>
      <c r="KUN24"/>
      <c r="KUO24"/>
      <c r="KUP24"/>
      <c r="KUQ24"/>
      <c r="KUR24"/>
      <c r="KUS24"/>
      <c r="KUT24"/>
      <c r="KUU24"/>
      <c r="KUV24"/>
      <c r="KUW24"/>
      <c r="KUX24"/>
      <c r="KUY24"/>
      <c r="KUZ24"/>
      <c r="KVA24"/>
      <c r="KVB24"/>
      <c r="KVC24"/>
      <c r="KVD24"/>
      <c r="KVE24"/>
      <c r="KVF24"/>
      <c r="KVG24"/>
      <c r="KVH24"/>
      <c r="KVI24"/>
      <c r="KVJ24"/>
      <c r="KVK24"/>
      <c r="KVL24"/>
      <c r="KVM24"/>
      <c r="KVN24"/>
      <c r="KVO24"/>
      <c r="KVP24"/>
      <c r="KVQ24"/>
      <c r="KVR24"/>
      <c r="KVS24"/>
      <c r="KVT24"/>
      <c r="KVU24"/>
      <c r="KVV24"/>
      <c r="KVW24"/>
      <c r="KVX24"/>
      <c r="KVY24"/>
      <c r="KVZ24"/>
      <c r="KWA24"/>
      <c r="KWB24"/>
      <c r="KWC24"/>
      <c r="KWD24"/>
      <c r="KWE24"/>
      <c r="KWF24"/>
      <c r="KWG24"/>
      <c r="KWH24"/>
      <c r="KWI24"/>
      <c r="KWJ24"/>
      <c r="KWK24"/>
      <c r="KWL24"/>
      <c r="KWM24"/>
      <c r="KWN24"/>
      <c r="KWO24"/>
      <c r="KWP24"/>
      <c r="KWQ24"/>
      <c r="KWR24"/>
      <c r="KWS24"/>
      <c r="KWT24"/>
      <c r="KWU24"/>
      <c r="KWV24"/>
      <c r="KWW24"/>
      <c r="KWX24"/>
      <c r="KWY24"/>
      <c r="KWZ24"/>
      <c r="KXA24"/>
      <c r="KXB24"/>
      <c r="KXC24"/>
      <c r="KXD24"/>
      <c r="KXE24"/>
      <c r="KXF24"/>
      <c r="KXG24"/>
      <c r="KXH24"/>
      <c r="KXI24"/>
      <c r="KXJ24"/>
      <c r="KXK24"/>
      <c r="KXL24"/>
      <c r="KXM24"/>
      <c r="KXN24"/>
      <c r="KXO24"/>
      <c r="KXP24"/>
      <c r="KXQ24"/>
      <c r="KXR24"/>
      <c r="KXS24"/>
      <c r="KXT24"/>
      <c r="KXU24"/>
      <c r="KXV24"/>
      <c r="KXW24"/>
      <c r="KXX24"/>
      <c r="KXY24"/>
      <c r="KXZ24"/>
      <c r="KYA24"/>
      <c r="KYB24"/>
      <c r="KYC24"/>
      <c r="KYD24"/>
      <c r="KYE24"/>
      <c r="KYF24"/>
      <c r="KYG24"/>
      <c r="KYH24"/>
      <c r="KYI24"/>
      <c r="KYJ24"/>
      <c r="KYK24"/>
      <c r="KYL24"/>
      <c r="KYM24"/>
      <c r="KYN24"/>
      <c r="KYO24"/>
      <c r="KYP24"/>
      <c r="KYQ24"/>
      <c r="KYR24"/>
      <c r="KYS24"/>
      <c r="KYT24"/>
      <c r="KYU24"/>
      <c r="KYV24"/>
      <c r="KYW24"/>
      <c r="KYX24"/>
      <c r="KYY24"/>
      <c r="KYZ24"/>
      <c r="KZA24"/>
      <c r="KZB24"/>
      <c r="KZC24"/>
      <c r="KZD24"/>
      <c r="KZE24"/>
      <c r="KZF24"/>
      <c r="KZG24"/>
      <c r="KZH24"/>
      <c r="KZI24"/>
      <c r="KZJ24"/>
      <c r="KZK24"/>
      <c r="KZL24"/>
      <c r="KZM24"/>
      <c r="KZN24"/>
      <c r="KZO24"/>
      <c r="KZP24"/>
      <c r="KZQ24"/>
      <c r="KZR24"/>
      <c r="KZS24"/>
      <c r="KZT24"/>
      <c r="KZU24"/>
      <c r="KZV24"/>
      <c r="KZW24"/>
      <c r="KZX24"/>
      <c r="KZY24"/>
      <c r="KZZ24"/>
      <c r="LAA24"/>
      <c r="LAB24"/>
      <c r="LAC24"/>
      <c r="LAD24"/>
      <c r="LAE24"/>
      <c r="LAF24"/>
      <c r="LAG24"/>
      <c r="LAH24"/>
      <c r="LAI24"/>
      <c r="LAJ24"/>
      <c r="LAK24"/>
      <c r="LAL24"/>
      <c r="LAM24"/>
      <c r="LAN24"/>
      <c r="LAO24"/>
      <c r="LAP24"/>
      <c r="LAQ24"/>
      <c r="LAR24"/>
      <c r="LAS24"/>
      <c r="LAT24"/>
      <c r="LAU24"/>
      <c r="LAV24"/>
      <c r="LAW24"/>
      <c r="LAX24"/>
      <c r="LAY24"/>
      <c r="LAZ24"/>
      <c r="LBA24"/>
      <c r="LBB24"/>
      <c r="LBC24"/>
      <c r="LBD24"/>
      <c r="LBE24"/>
      <c r="LBF24"/>
      <c r="LBG24"/>
      <c r="LBH24"/>
      <c r="LBI24"/>
      <c r="LBJ24"/>
      <c r="LBK24"/>
      <c r="LBL24"/>
      <c r="LBM24"/>
      <c r="LBN24"/>
      <c r="LBO24"/>
      <c r="LBP24"/>
      <c r="LBQ24"/>
      <c r="LBR24"/>
      <c r="LBS24"/>
      <c r="LBT24"/>
      <c r="LBU24"/>
      <c r="LBV24"/>
      <c r="LBW24"/>
      <c r="LBX24"/>
      <c r="LBY24"/>
      <c r="LBZ24"/>
      <c r="LCA24"/>
      <c r="LCB24"/>
      <c r="LCC24"/>
      <c r="LCD24"/>
      <c r="LCE24"/>
      <c r="LCF24"/>
      <c r="LCG24"/>
      <c r="LCH24"/>
      <c r="LCI24"/>
      <c r="LCJ24"/>
      <c r="LCK24"/>
      <c r="LCL24"/>
      <c r="LCM24"/>
      <c r="LCN24"/>
      <c r="LCO24"/>
      <c r="LCP24"/>
      <c r="LCQ24"/>
      <c r="LCR24"/>
      <c r="LCS24"/>
      <c r="LCT24"/>
      <c r="LCU24"/>
      <c r="LCV24"/>
      <c r="LCW24"/>
      <c r="LCX24"/>
      <c r="LCY24"/>
      <c r="LCZ24"/>
      <c r="LDA24"/>
      <c r="LDB24"/>
      <c r="LDC24"/>
      <c r="LDD24"/>
      <c r="LDE24"/>
      <c r="LDF24"/>
      <c r="LDG24"/>
      <c r="LDH24"/>
      <c r="LDI24"/>
      <c r="LDJ24"/>
      <c r="LDK24"/>
      <c r="LDL24"/>
      <c r="LDM24"/>
      <c r="LDN24"/>
      <c r="LDO24"/>
      <c r="LDP24"/>
      <c r="LDQ24"/>
      <c r="LDR24"/>
      <c r="LDS24"/>
      <c r="LDT24"/>
      <c r="LDU24"/>
      <c r="LDV24"/>
      <c r="LDW24"/>
      <c r="LDX24"/>
      <c r="LDY24"/>
      <c r="LDZ24"/>
      <c r="LEA24"/>
      <c r="LEB24"/>
      <c r="LEC24"/>
      <c r="LED24"/>
      <c r="LEE24"/>
      <c r="LEF24"/>
      <c r="LEG24"/>
      <c r="LEH24"/>
      <c r="LEI24"/>
      <c r="LEJ24"/>
      <c r="LEK24"/>
      <c r="LEL24"/>
      <c r="LEM24"/>
      <c r="LEN24"/>
      <c r="LEO24"/>
      <c r="LEP24"/>
      <c r="LEQ24"/>
      <c r="LER24"/>
      <c r="LES24"/>
      <c r="LET24"/>
      <c r="LEU24"/>
      <c r="LEV24"/>
      <c r="LEW24"/>
      <c r="LEX24"/>
      <c r="LEY24"/>
      <c r="LEZ24"/>
      <c r="LFA24"/>
      <c r="LFB24"/>
      <c r="LFC24"/>
      <c r="LFD24"/>
      <c r="LFE24"/>
      <c r="LFF24"/>
      <c r="LFG24"/>
      <c r="LFH24"/>
      <c r="LFI24"/>
      <c r="LFJ24"/>
      <c r="LFK24"/>
      <c r="LFL24"/>
      <c r="LFM24"/>
      <c r="LFN24"/>
      <c r="LFO24"/>
      <c r="LFP24"/>
      <c r="LFQ24"/>
      <c r="LFR24"/>
      <c r="LFS24"/>
      <c r="LFT24"/>
      <c r="LFU24"/>
      <c r="LFV24"/>
      <c r="LFW24"/>
      <c r="LFX24"/>
      <c r="LFY24"/>
      <c r="LFZ24"/>
      <c r="LGA24"/>
      <c r="LGB24"/>
      <c r="LGC24"/>
      <c r="LGD24"/>
      <c r="LGE24"/>
      <c r="LGF24"/>
      <c r="LGG24"/>
      <c r="LGH24"/>
      <c r="LGI24"/>
      <c r="LGJ24"/>
      <c r="LGK24"/>
      <c r="LGL24"/>
      <c r="LGM24"/>
      <c r="LGN24"/>
      <c r="LGO24"/>
      <c r="LGP24"/>
      <c r="LGQ24"/>
      <c r="LGR24"/>
      <c r="LGS24"/>
      <c r="LGT24"/>
      <c r="LGU24"/>
      <c r="LGV24"/>
      <c r="LGW24"/>
      <c r="LGX24"/>
      <c r="LGY24"/>
      <c r="LGZ24"/>
      <c r="LHA24"/>
      <c r="LHB24"/>
      <c r="LHC24"/>
      <c r="LHD24"/>
      <c r="LHE24"/>
      <c r="LHF24"/>
      <c r="LHG24"/>
      <c r="LHH24"/>
      <c r="LHI24"/>
      <c r="LHJ24"/>
      <c r="LHK24"/>
      <c r="LHL24"/>
      <c r="LHM24"/>
      <c r="LHN24"/>
      <c r="LHO24"/>
      <c r="LHP24"/>
      <c r="LHQ24"/>
      <c r="LHR24"/>
      <c r="LHS24"/>
      <c r="LHT24"/>
      <c r="LHU24"/>
      <c r="LHV24"/>
      <c r="LHW24"/>
      <c r="LHX24"/>
      <c r="LHY24"/>
      <c r="LHZ24"/>
      <c r="LIA24"/>
      <c r="LIB24"/>
      <c r="LIC24"/>
      <c r="LID24"/>
      <c r="LIE24"/>
      <c r="LIF24"/>
      <c r="LIG24"/>
      <c r="LIH24"/>
      <c r="LII24"/>
      <c r="LIJ24"/>
      <c r="LIK24"/>
      <c r="LIL24"/>
      <c r="LIM24"/>
      <c r="LIN24"/>
      <c r="LIO24"/>
      <c r="LIP24"/>
      <c r="LIQ24"/>
      <c r="LIR24"/>
      <c r="LIS24"/>
      <c r="LIT24"/>
      <c r="LIU24"/>
      <c r="LIV24"/>
      <c r="LIW24"/>
      <c r="LIX24"/>
      <c r="LIY24"/>
      <c r="LIZ24"/>
      <c r="LJA24"/>
      <c r="LJB24"/>
      <c r="LJC24"/>
      <c r="LJD24"/>
      <c r="LJE24"/>
      <c r="LJF24"/>
      <c r="LJG24"/>
      <c r="LJH24"/>
      <c r="LJI24"/>
      <c r="LJJ24"/>
      <c r="LJK24"/>
      <c r="LJL24"/>
      <c r="LJM24"/>
      <c r="LJN24"/>
      <c r="LJO24"/>
      <c r="LJP24"/>
      <c r="LJQ24"/>
      <c r="LJR24"/>
      <c r="LJS24"/>
      <c r="LJT24"/>
      <c r="LJU24"/>
      <c r="LJV24"/>
      <c r="LJW24"/>
      <c r="LJX24"/>
      <c r="LJY24"/>
      <c r="LJZ24"/>
      <c r="LKA24"/>
      <c r="LKB24"/>
      <c r="LKC24"/>
      <c r="LKD24"/>
      <c r="LKE24"/>
      <c r="LKF24"/>
      <c r="LKG24"/>
      <c r="LKH24"/>
      <c r="LKI24"/>
      <c r="LKJ24"/>
      <c r="LKK24"/>
      <c r="LKL24"/>
      <c r="LKM24"/>
      <c r="LKN24"/>
      <c r="LKO24"/>
      <c r="LKP24"/>
      <c r="LKQ24"/>
      <c r="LKR24"/>
      <c r="LKS24"/>
      <c r="LKT24"/>
      <c r="LKU24"/>
      <c r="LKV24"/>
      <c r="LKW24"/>
      <c r="LKX24"/>
      <c r="LKY24"/>
      <c r="LKZ24"/>
      <c r="LLA24"/>
      <c r="LLB24"/>
      <c r="LLC24"/>
      <c r="LLD24"/>
      <c r="LLE24"/>
      <c r="LLF24"/>
      <c r="LLG24"/>
      <c r="LLH24"/>
      <c r="LLI24"/>
      <c r="LLJ24"/>
      <c r="LLK24"/>
      <c r="LLL24"/>
      <c r="LLM24"/>
      <c r="LLN24"/>
      <c r="LLO24"/>
      <c r="LLP24"/>
      <c r="LLQ24"/>
      <c r="LLR24"/>
      <c r="LLS24"/>
      <c r="LLT24"/>
      <c r="LLU24"/>
      <c r="LLV24"/>
      <c r="LLW24"/>
      <c r="LLX24"/>
      <c r="LLY24"/>
      <c r="LLZ24"/>
      <c r="LMA24"/>
      <c r="LMB24"/>
      <c r="LMC24"/>
      <c r="LMD24"/>
      <c r="LME24"/>
      <c r="LMF24"/>
      <c r="LMG24"/>
      <c r="LMH24"/>
      <c r="LMI24"/>
      <c r="LMJ24"/>
      <c r="LMK24"/>
      <c r="LML24"/>
      <c r="LMM24"/>
      <c r="LMN24"/>
      <c r="LMO24"/>
      <c r="LMP24"/>
      <c r="LMQ24"/>
      <c r="LMR24"/>
      <c r="LMS24"/>
      <c r="LMT24"/>
      <c r="LMU24"/>
      <c r="LMV24"/>
      <c r="LMW24"/>
      <c r="LMX24"/>
      <c r="LMY24"/>
      <c r="LMZ24"/>
      <c r="LNA24"/>
      <c r="LNB24"/>
      <c r="LNC24"/>
      <c r="LND24"/>
      <c r="LNE24"/>
      <c r="LNF24"/>
      <c r="LNG24"/>
      <c r="LNH24"/>
      <c r="LNI24"/>
      <c r="LNJ24"/>
      <c r="LNK24"/>
      <c r="LNL24"/>
      <c r="LNM24"/>
      <c r="LNN24"/>
      <c r="LNO24"/>
      <c r="LNP24"/>
      <c r="LNQ24"/>
      <c r="LNR24"/>
      <c r="LNS24"/>
      <c r="LNT24"/>
      <c r="LNU24"/>
      <c r="LNV24"/>
      <c r="LNW24"/>
      <c r="LNX24"/>
      <c r="LNY24"/>
      <c r="LNZ24"/>
      <c r="LOA24"/>
      <c r="LOB24"/>
      <c r="LOC24"/>
      <c r="LOD24"/>
      <c r="LOE24"/>
      <c r="LOF24"/>
      <c r="LOG24"/>
      <c r="LOH24"/>
      <c r="LOI24"/>
      <c r="LOJ24"/>
      <c r="LOK24"/>
      <c r="LOL24"/>
      <c r="LOM24"/>
      <c r="LON24"/>
      <c r="LOO24"/>
      <c r="LOP24"/>
      <c r="LOQ24"/>
      <c r="LOR24"/>
      <c r="LOS24"/>
      <c r="LOT24"/>
      <c r="LOU24"/>
      <c r="LOV24"/>
      <c r="LOW24"/>
      <c r="LOX24"/>
      <c r="LOY24"/>
      <c r="LOZ24"/>
      <c r="LPA24"/>
      <c r="LPB24"/>
      <c r="LPC24"/>
      <c r="LPD24"/>
      <c r="LPE24"/>
      <c r="LPF24"/>
      <c r="LPG24"/>
      <c r="LPH24"/>
      <c r="LPI24"/>
      <c r="LPJ24"/>
      <c r="LPK24"/>
      <c r="LPL24"/>
      <c r="LPM24"/>
      <c r="LPN24"/>
      <c r="LPO24"/>
      <c r="LPP24"/>
      <c r="LPQ24"/>
      <c r="LPR24"/>
      <c r="LPS24"/>
      <c r="LPT24"/>
      <c r="LPU24"/>
      <c r="LPV24"/>
      <c r="LPW24"/>
      <c r="LPX24"/>
      <c r="LPY24"/>
      <c r="LPZ24"/>
      <c r="LQA24"/>
      <c r="LQB24"/>
      <c r="LQC24"/>
      <c r="LQD24"/>
      <c r="LQE24"/>
      <c r="LQF24"/>
      <c r="LQG24"/>
      <c r="LQH24"/>
      <c r="LQI24"/>
      <c r="LQJ24"/>
      <c r="LQK24"/>
      <c r="LQL24"/>
      <c r="LQM24"/>
      <c r="LQN24"/>
      <c r="LQO24"/>
      <c r="LQP24"/>
      <c r="LQQ24"/>
      <c r="LQR24"/>
      <c r="LQS24"/>
      <c r="LQT24"/>
      <c r="LQU24"/>
      <c r="LQV24"/>
      <c r="LQW24"/>
      <c r="LQX24"/>
      <c r="LQY24"/>
      <c r="LQZ24"/>
      <c r="LRA24"/>
      <c r="LRB24"/>
      <c r="LRC24"/>
      <c r="LRD24"/>
      <c r="LRE24"/>
      <c r="LRF24"/>
      <c r="LRG24"/>
      <c r="LRH24"/>
      <c r="LRI24"/>
      <c r="LRJ24"/>
      <c r="LRK24"/>
      <c r="LRL24"/>
      <c r="LRM24"/>
      <c r="LRN24"/>
      <c r="LRO24"/>
      <c r="LRP24"/>
      <c r="LRQ24"/>
      <c r="LRR24"/>
      <c r="LRS24"/>
      <c r="LRT24"/>
      <c r="LRU24"/>
      <c r="LRV24"/>
      <c r="LRW24"/>
      <c r="LRX24"/>
      <c r="LRY24"/>
      <c r="LRZ24"/>
      <c r="LSA24"/>
      <c r="LSB24"/>
      <c r="LSC24"/>
      <c r="LSD24"/>
      <c r="LSE24"/>
      <c r="LSF24"/>
      <c r="LSG24"/>
      <c r="LSH24"/>
      <c r="LSI24"/>
      <c r="LSJ24"/>
      <c r="LSK24"/>
      <c r="LSL24"/>
      <c r="LSM24"/>
      <c r="LSN24"/>
      <c r="LSO24"/>
      <c r="LSP24"/>
      <c r="LSQ24"/>
      <c r="LSR24"/>
      <c r="LSS24"/>
      <c r="LST24"/>
      <c r="LSU24"/>
      <c r="LSV24"/>
      <c r="LSW24"/>
      <c r="LSX24"/>
      <c r="LSY24"/>
      <c r="LSZ24"/>
      <c r="LTA24"/>
      <c r="LTB24"/>
      <c r="LTC24"/>
      <c r="LTD24"/>
      <c r="LTE24"/>
      <c r="LTF24"/>
      <c r="LTG24"/>
      <c r="LTH24"/>
      <c r="LTI24"/>
      <c r="LTJ24"/>
      <c r="LTK24"/>
      <c r="LTL24"/>
      <c r="LTM24"/>
      <c r="LTN24"/>
      <c r="LTO24"/>
      <c r="LTP24"/>
      <c r="LTQ24"/>
      <c r="LTR24"/>
      <c r="LTS24"/>
      <c r="LTT24"/>
      <c r="LTU24"/>
      <c r="LTV24"/>
      <c r="LTW24"/>
      <c r="LTX24"/>
      <c r="LTY24"/>
      <c r="LTZ24"/>
      <c r="LUA24"/>
      <c r="LUB24"/>
      <c r="LUC24"/>
      <c r="LUD24"/>
      <c r="LUE24"/>
      <c r="LUF24"/>
      <c r="LUG24"/>
      <c r="LUH24"/>
      <c r="LUI24"/>
      <c r="LUJ24"/>
      <c r="LUK24"/>
      <c r="LUL24"/>
      <c r="LUM24"/>
      <c r="LUN24"/>
      <c r="LUO24"/>
      <c r="LUP24"/>
      <c r="LUQ24"/>
      <c r="LUR24"/>
      <c r="LUS24"/>
      <c r="LUT24"/>
      <c r="LUU24"/>
      <c r="LUV24"/>
      <c r="LUW24"/>
      <c r="LUX24"/>
      <c r="LUY24"/>
      <c r="LUZ24"/>
      <c r="LVA24"/>
      <c r="LVB24"/>
      <c r="LVC24"/>
      <c r="LVD24"/>
      <c r="LVE24"/>
      <c r="LVF24"/>
      <c r="LVG24"/>
      <c r="LVH24"/>
      <c r="LVI24"/>
      <c r="LVJ24"/>
      <c r="LVK24"/>
      <c r="LVL24"/>
      <c r="LVM24"/>
      <c r="LVN24"/>
      <c r="LVO24"/>
      <c r="LVP24"/>
      <c r="LVQ24"/>
      <c r="LVR24"/>
      <c r="LVS24"/>
      <c r="LVT24"/>
      <c r="LVU24"/>
      <c r="LVV24"/>
      <c r="LVW24"/>
      <c r="LVX24"/>
      <c r="LVY24"/>
      <c r="LVZ24"/>
      <c r="LWA24"/>
      <c r="LWB24"/>
      <c r="LWC24"/>
      <c r="LWD24"/>
      <c r="LWE24"/>
      <c r="LWF24"/>
      <c r="LWG24"/>
      <c r="LWH24"/>
      <c r="LWI24"/>
      <c r="LWJ24"/>
      <c r="LWK24"/>
      <c r="LWL24"/>
      <c r="LWM24"/>
      <c r="LWN24"/>
      <c r="LWO24"/>
      <c r="LWP24"/>
      <c r="LWQ24"/>
      <c r="LWR24"/>
      <c r="LWS24"/>
      <c r="LWT24"/>
      <c r="LWU24"/>
      <c r="LWV24"/>
      <c r="LWW24"/>
      <c r="LWX24"/>
      <c r="LWY24"/>
      <c r="LWZ24"/>
      <c r="LXA24"/>
      <c r="LXB24"/>
      <c r="LXC24"/>
      <c r="LXD24"/>
      <c r="LXE24"/>
      <c r="LXF24"/>
      <c r="LXG24"/>
      <c r="LXH24"/>
      <c r="LXI24"/>
      <c r="LXJ24"/>
      <c r="LXK24"/>
      <c r="LXL24"/>
      <c r="LXM24"/>
      <c r="LXN24"/>
      <c r="LXO24"/>
      <c r="LXP24"/>
      <c r="LXQ24"/>
      <c r="LXR24"/>
      <c r="LXS24"/>
      <c r="LXT24"/>
      <c r="LXU24"/>
      <c r="LXV24"/>
      <c r="LXW24"/>
      <c r="LXX24"/>
      <c r="LXY24"/>
      <c r="LXZ24"/>
      <c r="LYA24"/>
      <c r="LYB24"/>
      <c r="LYC24"/>
      <c r="LYD24"/>
      <c r="LYE24"/>
      <c r="LYF24"/>
      <c r="LYG24"/>
      <c r="LYH24"/>
      <c r="LYI24"/>
      <c r="LYJ24"/>
      <c r="LYK24"/>
      <c r="LYL24"/>
      <c r="LYM24"/>
      <c r="LYN24"/>
      <c r="LYO24"/>
      <c r="LYP24"/>
      <c r="LYQ24"/>
      <c r="LYR24"/>
      <c r="LYS24"/>
      <c r="LYT24"/>
      <c r="LYU24"/>
      <c r="LYV24"/>
      <c r="LYW24"/>
      <c r="LYX24"/>
      <c r="LYY24"/>
      <c r="LYZ24"/>
      <c r="LZA24"/>
      <c r="LZB24"/>
      <c r="LZC24"/>
      <c r="LZD24"/>
      <c r="LZE24"/>
      <c r="LZF24"/>
      <c r="LZG24"/>
      <c r="LZH24"/>
      <c r="LZI24"/>
      <c r="LZJ24"/>
      <c r="LZK24"/>
      <c r="LZL24"/>
      <c r="LZM24"/>
      <c r="LZN24"/>
      <c r="LZO24"/>
      <c r="LZP24"/>
      <c r="LZQ24"/>
      <c r="LZR24"/>
      <c r="LZS24"/>
      <c r="LZT24"/>
      <c r="LZU24"/>
      <c r="LZV24"/>
      <c r="LZW24"/>
      <c r="LZX24"/>
      <c r="LZY24"/>
      <c r="LZZ24"/>
      <c r="MAA24"/>
      <c r="MAB24"/>
      <c r="MAC24"/>
      <c r="MAD24"/>
      <c r="MAE24"/>
      <c r="MAF24"/>
      <c r="MAG24"/>
      <c r="MAH24"/>
      <c r="MAI24"/>
      <c r="MAJ24"/>
      <c r="MAK24"/>
      <c r="MAL24"/>
      <c r="MAM24"/>
      <c r="MAN24"/>
      <c r="MAO24"/>
      <c r="MAP24"/>
      <c r="MAQ24"/>
      <c r="MAR24"/>
      <c r="MAS24"/>
      <c r="MAT24"/>
      <c r="MAU24"/>
      <c r="MAV24"/>
      <c r="MAW24"/>
      <c r="MAX24"/>
      <c r="MAY24"/>
      <c r="MAZ24"/>
      <c r="MBA24"/>
      <c r="MBB24"/>
      <c r="MBC24"/>
      <c r="MBD24"/>
      <c r="MBE24"/>
      <c r="MBF24"/>
      <c r="MBG24"/>
      <c r="MBH24"/>
      <c r="MBI24"/>
      <c r="MBJ24"/>
      <c r="MBK24"/>
      <c r="MBL24"/>
      <c r="MBM24"/>
      <c r="MBN24"/>
      <c r="MBO24"/>
      <c r="MBP24"/>
      <c r="MBQ24"/>
      <c r="MBR24"/>
      <c r="MBS24"/>
      <c r="MBT24"/>
      <c r="MBU24"/>
      <c r="MBV24"/>
      <c r="MBW24"/>
      <c r="MBX24"/>
      <c r="MBY24"/>
      <c r="MBZ24"/>
      <c r="MCA24"/>
      <c r="MCB24"/>
      <c r="MCC24"/>
      <c r="MCD24"/>
      <c r="MCE24"/>
      <c r="MCF24"/>
      <c r="MCG24"/>
      <c r="MCH24"/>
      <c r="MCI24"/>
      <c r="MCJ24"/>
      <c r="MCK24"/>
      <c r="MCL24"/>
      <c r="MCM24"/>
      <c r="MCN24"/>
      <c r="MCO24"/>
      <c r="MCP24"/>
      <c r="MCQ24"/>
      <c r="MCR24"/>
      <c r="MCS24"/>
      <c r="MCT24"/>
      <c r="MCU24"/>
      <c r="MCV24"/>
      <c r="MCW24"/>
      <c r="MCX24"/>
      <c r="MCY24"/>
      <c r="MCZ24"/>
      <c r="MDA24"/>
      <c r="MDB24"/>
      <c r="MDC24"/>
      <c r="MDD24"/>
      <c r="MDE24"/>
      <c r="MDF24"/>
      <c r="MDG24"/>
      <c r="MDH24"/>
      <c r="MDI24"/>
      <c r="MDJ24"/>
      <c r="MDK24"/>
      <c r="MDL24"/>
      <c r="MDM24"/>
      <c r="MDN24"/>
      <c r="MDO24"/>
      <c r="MDP24"/>
      <c r="MDQ24"/>
      <c r="MDR24"/>
      <c r="MDS24"/>
      <c r="MDT24"/>
      <c r="MDU24"/>
      <c r="MDV24"/>
      <c r="MDW24"/>
      <c r="MDX24"/>
      <c r="MDY24"/>
      <c r="MDZ24"/>
      <c r="MEA24"/>
      <c r="MEB24"/>
      <c r="MEC24"/>
      <c r="MED24"/>
      <c r="MEE24"/>
      <c r="MEF24"/>
      <c r="MEG24"/>
      <c r="MEH24"/>
      <c r="MEI24"/>
      <c r="MEJ24"/>
      <c r="MEK24"/>
      <c r="MEL24"/>
      <c r="MEM24"/>
      <c r="MEN24"/>
      <c r="MEO24"/>
      <c r="MEP24"/>
      <c r="MEQ24"/>
      <c r="MER24"/>
      <c r="MES24"/>
      <c r="MET24"/>
      <c r="MEU24"/>
      <c r="MEV24"/>
      <c r="MEW24"/>
      <c r="MEX24"/>
      <c r="MEY24"/>
      <c r="MEZ24"/>
      <c r="MFA24"/>
      <c r="MFB24"/>
      <c r="MFC24"/>
      <c r="MFD24"/>
      <c r="MFE24"/>
      <c r="MFF24"/>
      <c r="MFG24"/>
      <c r="MFH24"/>
      <c r="MFI24"/>
      <c r="MFJ24"/>
      <c r="MFK24"/>
      <c r="MFL24"/>
      <c r="MFM24"/>
      <c r="MFN24"/>
      <c r="MFO24"/>
      <c r="MFP24"/>
      <c r="MFQ24"/>
      <c r="MFR24"/>
      <c r="MFS24"/>
      <c r="MFT24"/>
      <c r="MFU24"/>
      <c r="MFV24"/>
      <c r="MFW24"/>
      <c r="MFX24"/>
      <c r="MFY24"/>
      <c r="MFZ24"/>
      <c r="MGA24"/>
      <c r="MGB24"/>
      <c r="MGC24"/>
      <c r="MGD24"/>
      <c r="MGE24"/>
      <c r="MGF24"/>
      <c r="MGG24"/>
      <c r="MGH24"/>
      <c r="MGI24"/>
      <c r="MGJ24"/>
      <c r="MGK24"/>
      <c r="MGL24"/>
      <c r="MGM24"/>
      <c r="MGN24"/>
      <c r="MGO24"/>
      <c r="MGP24"/>
      <c r="MGQ24"/>
      <c r="MGR24"/>
      <c r="MGS24"/>
      <c r="MGT24"/>
      <c r="MGU24"/>
      <c r="MGV24"/>
      <c r="MGW24"/>
      <c r="MGX24"/>
      <c r="MGY24"/>
      <c r="MGZ24"/>
      <c r="MHA24"/>
      <c r="MHB24"/>
      <c r="MHC24"/>
      <c r="MHD24"/>
      <c r="MHE24"/>
      <c r="MHF24"/>
      <c r="MHG24"/>
      <c r="MHH24"/>
      <c r="MHI24"/>
      <c r="MHJ24"/>
      <c r="MHK24"/>
      <c r="MHL24"/>
      <c r="MHM24"/>
      <c r="MHN24"/>
      <c r="MHO24"/>
      <c r="MHP24"/>
      <c r="MHQ24"/>
      <c r="MHR24"/>
      <c r="MHS24"/>
      <c r="MHT24"/>
      <c r="MHU24"/>
      <c r="MHV24"/>
      <c r="MHW24"/>
      <c r="MHX24"/>
      <c r="MHY24"/>
      <c r="MHZ24"/>
      <c r="MIA24"/>
      <c r="MIB24"/>
      <c r="MIC24"/>
      <c r="MID24"/>
      <c r="MIE24"/>
      <c r="MIF24"/>
      <c r="MIG24"/>
      <c r="MIH24"/>
      <c r="MII24"/>
      <c r="MIJ24"/>
      <c r="MIK24"/>
      <c r="MIL24"/>
      <c r="MIM24"/>
      <c r="MIN24"/>
      <c r="MIO24"/>
      <c r="MIP24"/>
      <c r="MIQ24"/>
      <c r="MIR24"/>
      <c r="MIS24"/>
      <c r="MIT24"/>
      <c r="MIU24"/>
      <c r="MIV24"/>
      <c r="MIW24"/>
      <c r="MIX24"/>
      <c r="MIY24"/>
      <c r="MIZ24"/>
      <c r="MJA24"/>
      <c r="MJB24"/>
      <c r="MJC24"/>
      <c r="MJD24"/>
      <c r="MJE24"/>
      <c r="MJF24"/>
      <c r="MJG24"/>
      <c r="MJH24"/>
      <c r="MJI24"/>
      <c r="MJJ24"/>
      <c r="MJK24"/>
      <c r="MJL24"/>
      <c r="MJM24"/>
      <c r="MJN24"/>
      <c r="MJO24"/>
      <c r="MJP24"/>
      <c r="MJQ24"/>
      <c r="MJR24"/>
      <c r="MJS24"/>
      <c r="MJT24"/>
      <c r="MJU24"/>
      <c r="MJV24"/>
      <c r="MJW24"/>
      <c r="MJX24"/>
      <c r="MJY24"/>
      <c r="MJZ24"/>
      <c r="MKA24"/>
      <c r="MKB24"/>
      <c r="MKC24"/>
      <c r="MKD24"/>
      <c r="MKE24"/>
      <c r="MKF24"/>
      <c r="MKG24"/>
      <c r="MKH24"/>
      <c r="MKI24"/>
      <c r="MKJ24"/>
      <c r="MKK24"/>
      <c r="MKL24"/>
      <c r="MKM24"/>
      <c r="MKN24"/>
      <c r="MKO24"/>
      <c r="MKP24"/>
      <c r="MKQ24"/>
      <c r="MKR24"/>
      <c r="MKS24"/>
      <c r="MKT24"/>
      <c r="MKU24"/>
      <c r="MKV24"/>
      <c r="MKW24"/>
      <c r="MKX24"/>
      <c r="MKY24"/>
      <c r="MKZ24"/>
      <c r="MLA24"/>
      <c r="MLB24"/>
      <c r="MLC24"/>
      <c r="MLD24"/>
      <c r="MLE24"/>
      <c r="MLF24"/>
      <c r="MLG24"/>
      <c r="MLH24"/>
      <c r="MLI24"/>
      <c r="MLJ24"/>
      <c r="MLK24"/>
      <c r="MLL24"/>
      <c r="MLM24"/>
      <c r="MLN24"/>
      <c r="MLO24"/>
      <c r="MLP24"/>
      <c r="MLQ24"/>
      <c r="MLR24"/>
      <c r="MLS24"/>
      <c r="MLT24"/>
      <c r="MLU24"/>
      <c r="MLV24"/>
      <c r="MLW24"/>
      <c r="MLX24"/>
      <c r="MLY24"/>
      <c r="MLZ24"/>
      <c r="MMA24"/>
      <c r="MMB24"/>
      <c r="MMC24"/>
      <c r="MMD24"/>
      <c r="MME24"/>
      <c r="MMF24"/>
      <c r="MMG24"/>
      <c r="MMH24"/>
      <c r="MMI24"/>
      <c r="MMJ24"/>
      <c r="MMK24"/>
      <c r="MML24"/>
      <c r="MMM24"/>
      <c r="MMN24"/>
      <c r="MMO24"/>
      <c r="MMP24"/>
      <c r="MMQ24"/>
      <c r="MMR24"/>
      <c r="MMS24"/>
      <c r="MMT24"/>
      <c r="MMU24"/>
      <c r="MMV24"/>
      <c r="MMW24"/>
      <c r="MMX24"/>
      <c r="MMY24"/>
      <c r="MMZ24"/>
      <c r="MNA24"/>
      <c r="MNB24"/>
      <c r="MNC24"/>
      <c r="MND24"/>
      <c r="MNE24"/>
      <c r="MNF24"/>
      <c r="MNG24"/>
      <c r="MNH24"/>
      <c r="MNI24"/>
      <c r="MNJ24"/>
      <c r="MNK24"/>
      <c r="MNL24"/>
      <c r="MNM24"/>
      <c r="MNN24"/>
      <c r="MNO24"/>
      <c r="MNP24"/>
      <c r="MNQ24"/>
      <c r="MNR24"/>
      <c r="MNS24"/>
      <c r="MNT24"/>
      <c r="MNU24"/>
      <c r="MNV24"/>
      <c r="MNW24"/>
      <c r="MNX24"/>
      <c r="MNY24"/>
      <c r="MNZ24"/>
      <c r="MOA24"/>
      <c r="MOB24"/>
      <c r="MOC24"/>
      <c r="MOD24"/>
      <c r="MOE24"/>
      <c r="MOF24"/>
      <c r="MOG24"/>
      <c r="MOH24"/>
      <c r="MOI24"/>
      <c r="MOJ24"/>
      <c r="MOK24"/>
      <c r="MOL24"/>
      <c r="MOM24"/>
      <c r="MON24"/>
      <c r="MOO24"/>
      <c r="MOP24"/>
      <c r="MOQ24"/>
      <c r="MOR24"/>
      <c r="MOS24"/>
      <c r="MOT24"/>
      <c r="MOU24"/>
      <c r="MOV24"/>
      <c r="MOW24"/>
      <c r="MOX24"/>
      <c r="MOY24"/>
      <c r="MOZ24"/>
      <c r="MPA24"/>
      <c r="MPB24"/>
      <c r="MPC24"/>
      <c r="MPD24"/>
      <c r="MPE24"/>
      <c r="MPF24"/>
      <c r="MPG24"/>
      <c r="MPH24"/>
      <c r="MPI24"/>
      <c r="MPJ24"/>
      <c r="MPK24"/>
      <c r="MPL24"/>
      <c r="MPM24"/>
      <c r="MPN24"/>
      <c r="MPO24"/>
      <c r="MPP24"/>
      <c r="MPQ24"/>
      <c r="MPR24"/>
      <c r="MPS24"/>
      <c r="MPT24"/>
      <c r="MPU24"/>
      <c r="MPV24"/>
      <c r="MPW24"/>
      <c r="MPX24"/>
      <c r="MPY24"/>
      <c r="MPZ24"/>
      <c r="MQA24"/>
      <c r="MQB24"/>
      <c r="MQC24"/>
      <c r="MQD24"/>
      <c r="MQE24"/>
      <c r="MQF24"/>
      <c r="MQG24"/>
      <c r="MQH24"/>
      <c r="MQI24"/>
      <c r="MQJ24"/>
      <c r="MQK24"/>
      <c r="MQL24"/>
      <c r="MQM24"/>
      <c r="MQN24"/>
      <c r="MQO24"/>
      <c r="MQP24"/>
      <c r="MQQ24"/>
      <c r="MQR24"/>
      <c r="MQS24"/>
      <c r="MQT24"/>
      <c r="MQU24"/>
      <c r="MQV24"/>
      <c r="MQW24"/>
      <c r="MQX24"/>
      <c r="MQY24"/>
      <c r="MQZ24"/>
      <c r="MRA24"/>
      <c r="MRB24"/>
      <c r="MRC24"/>
      <c r="MRD24"/>
      <c r="MRE24"/>
      <c r="MRF24"/>
      <c r="MRG24"/>
      <c r="MRH24"/>
      <c r="MRI24"/>
      <c r="MRJ24"/>
      <c r="MRK24"/>
      <c r="MRL24"/>
      <c r="MRM24"/>
      <c r="MRN24"/>
      <c r="MRO24"/>
      <c r="MRP24"/>
      <c r="MRQ24"/>
      <c r="MRR24"/>
      <c r="MRS24"/>
      <c r="MRT24"/>
      <c r="MRU24"/>
      <c r="MRV24"/>
      <c r="MRW24"/>
      <c r="MRX24"/>
      <c r="MRY24"/>
      <c r="MRZ24"/>
      <c r="MSA24"/>
      <c r="MSB24"/>
      <c r="MSC24"/>
      <c r="MSD24"/>
      <c r="MSE24"/>
      <c r="MSF24"/>
      <c r="MSG24"/>
      <c r="MSH24"/>
      <c r="MSI24"/>
      <c r="MSJ24"/>
      <c r="MSK24"/>
      <c r="MSL24"/>
      <c r="MSM24"/>
      <c r="MSN24"/>
      <c r="MSO24"/>
      <c r="MSP24"/>
      <c r="MSQ24"/>
      <c r="MSR24"/>
      <c r="MSS24"/>
      <c r="MST24"/>
      <c r="MSU24"/>
      <c r="MSV24"/>
      <c r="MSW24"/>
      <c r="MSX24"/>
      <c r="MSY24"/>
      <c r="MSZ24"/>
      <c r="MTA24"/>
      <c r="MTB24"/>
      <c r="MTC24"/>
      <c r="MTD24"/>
      <c r="MTE24"/>
      <c r="MTF24"/>
      <c r="MTG24"/>
      <c r="MTH24"/>
      <c r="MTI24"/>
      <c r="MTJ24"/>
      <c r="MTK24"/>
      <c r="MTL24"/>
      <c r="MTM24"/>
      <c r="MTN24"/>
      <c r="MTO24"/>
      <c r="MTP24"/>
      <c r="MTQ24"/>
      <c r="MTR24"/>
      <c r="MTS24"/>
      <c r="MTT24"/>
      <c r="MTU24"/>
      <c r="MTV24"/>
      <c r="MTW24"/>
      <c r="MTX24"/>
      <c r="MTY24"/>
      <c r="MTZ24"/>
      <c r="MUA24"/>
      <c r="MUB24"/>
      <c r="MUC24"/>
      <c r="MUD24"/>
      <c r="MUE24"/>
      <c r="MUF24"/>
      <c r="MUG24"/>
      <c r="MUH24"/>
      <c r="MUI24"/>
      <c r="MUJ24"/>
      <c r="MUK24"/>
      <c r="MUL24"/>
      <c r="MUM24"/>
      <c r="MUN24"/>
      <c r="MUO24"/>
      <c r="MUP24"/>
      <c r="MUQ24"/>
      <c r="MUR24"/>
      <c r="MUS24"/>
      <c r="MUT24"/>
      <c r="MUU24"/>
      <c r="MUV24"/>
      <c r="MUW24"/>
      <c r="MUX24"/>
      <c r="MUY24"/>
      <c r="MUZ24"/>
      <c r="MVA24"/>
      <c r="MVB24"/>
      <c r="MVC24"/>
      <c r="MVD24"/>
      <c r="MVE24"/>
      <c r="MVF24"/>
      <c r="MVG24"/>
      <c r="MVH24"/>
      <c r="MVI24"/>
      <c r="MVJ24"/>
      <c r="MVK24"/>
      <c r="MVL24"/>
      <c r="MVM24"/>
      <c r="MVN24"/>
      <c r="MVO24"/>
      <c r="MVP24"/>
      <c r="MVQ24"/>
      <c r="MVR24"/>
      <c r="MVS24"/>
      <c r="MVT24"/>
      <c r="MVU24"/>
      <c r="MVV24"/>
      <c r="MVW24"/>
      <c r="MVX24"/>
      <c r="MVY24"/>
      <c r="MVZ24"/>
      <c r="MWA24"/>
      <c r="MWB24"/>
      <c r="MWC24"/>
      <c r="MWD24"/>
      <c r="MWE24"/>
      <c r="MWF24"/>
      <c r="MWG24"/>
      <c r="MWH24"/>
      <c r="MWI24"/>
      <c r="MWJ24"/>
      <c r="MWK24"/>
      <c r="MWL24"/>
      <c r="MWM24"/>
      <c r="MWN24"/>
      <c r="MWO24"/>
      <c r="MWP24"/>
      <c r="MWQ24"/>
      <c r="MWR24"/>
      <c r="MWS24"/>
      <c r="MWT24"/>
      <c r="MWU24"/>
      <c r="MWV24"/>
      <c r="MWW24"/>
      <c r="MWX24"/>
      <c r="MWY24"/>
      <c r="MWZ24"/>
      <c r="MXA24"/>
      <c r="MXB24"/>
      <c r="MXC24"/>
      <c r="MXD24"/>
      <c r="MXE24"/>
      <c r="MXF24"/>
      <c r="MXG24"/>
      <c r="MXH24"/>
      <c r="MXI24"/>
      <c r="MXJ24"/>
      <c r="MXK24"/>
      <c r="MXL24"/>
      <c r="MXM24"/>
      <c r="MXN24"/>
      <c r="MXO24"/>
      <c r="MXP24"/>
      <c r="MXQ24"/>
      <c r="MXR24"/>
      <c r="MXS24"/>
      <c r="MXT24"/>
      <c r="MXU24"/>
      <c r="MXV24"/>
      <c r="MXW24"/>
      <c r="MXX24"/>
      <c r="MXY24"/>
      <c r="MXZ24"/>
      <c r="MYA24"/>
      <c r="MYB24"/>
      <c r="MYC24"/>
      <c r="MYD24"/>
      <c r="MYE24"/>
      <c r="MYF24"/>
      <c r="MYG24"/>
      <c r="MYH24"/>
      <c r="MYI24"/>
      <c r="MYJ24"/>
      <c r="MYK24"/>
      <c r="MYL24"/>
      <c r="MYM24"/>
      <c r="MYN24"/>
      <c r="MYO24"/>
      <c r="MYP24"/>
      <c r="MYQ24"/>
      <c r="MYR24"/>
      <c r="MYS24"/>
      <c r="MYT24"/>
      <c r="MYU24"/>
      <c r="MYV24"/>
      <c r="MYW24"/>
      <c r="MYX24"/>
      <c r="MYY24"/>
      <c r="MYZ24"/>
      <c r="MZA24"/>
      <c r="MZB24"/>
      <c r="MZC24"/>
      <c r="MZD24"/>
      <c r="MZE24"/>
      <c r="MZF24"/>
      <c r="MZG24"/>
      <c r="MZH24"/>
      <c r="MZI24"/>
      <c r="MZJ24"/>
      <c r="MZK24"/>
      <c r="MZL24"/>
      <c r="MZM24"/>
      <c r="MZN24"/>
      <c r="MZO24"/>
      <c r="MZP24"/>
      <c r="MZQ24"/>
      <c r="MZR24"/>
      <c r="MZS24"/>
      <c r="MZT24"/>
      <c r="MZU24"/>
      <c r="MZV24"/>
      <c r="MZW24"/>
      <c r="MZX24"/>
      <c r="MZY24"/>
      <c r="MZZ24"/>
      <c r="NAA24"/>
      <c r="NAB24"/>
      <c r="NAC24"/>
      <c r="NAD24"/>
      <c r="NAE24"/>
      <c r="NAF24"/>
      <c r="NAG24"/>
      <c r="NAH24"/>
      <c r="NAI24"/>
      <c r="NAJ24"/>
      <c r="NAK24"/>
      <c r="NAL24"/>
      <c r="NAM24"/>
      <c r="NAN24"/>
      <c r="NAO24"/>
      <c r="NAP24"/>
      <c r="NAQ24"/>
      <c r="NAR24"/>
      <c r="NAS24"/>
      <c r="NAT24"/>
      <c r="NAU24"/>
      <c r="NAV24"/>
      <c r="NAW24"/>
      <c r="NAX24"/>
      <c r="NAY24"/>
      <c r="NAZ24"/>
      <c r="NBA24"/>
      <c r="NBB24"/>
      <c r="NBC24"/>
      <c r="NBD24"/>
      <c r="NBE24"/>
      <c r="NBF24"/>
      <c r="NBG24"/>
      <c r="NBH24"/>
      <c r="NBI24"/>
      <c r="NBJ24"/>
      <c r="NBK24"/>
      <c r="NBL24"/>
      <c r="NBM24"/>
      <c r="NBN24"/>
      <c r="NBO24"/>
      <c r="NBP24"/>
      <c r="NBQ24"/>
      <c r="NBR24"/>
      <c r="NBS24"/>
      <c r="NBT24"/>
      <c r="NBU24"/>
      <c r="NBV24"/>
      <c r="NBW24"/>
      <c r="NBX24"/>
      <c r="NBY24"/>
      <c r="NBZ24"/>
      <c r="NCA24"/>
      <c r="NCB24"/>
      <c r="NCC24"/>
      <c r="NCD24"/>
      <c r="NCE24"/>
      <c r="NCF24"/>
      <c r="NCG24"/>
      <c r="NCH24"/>
      <c r="NCI24"/>
      <c r="NCJ24"/>
      <c r="NCK24"/>
      <c r="NCL24"/>
      <c r="NCM24"/>
      <c r="NCN24"/>
      <c r="NCO24"/>
      <c r="NCP24"/>
      <c r="NCQ24"/>
      <c r="NCR24"/>
      <c r="NCS24"/>
      <c r="NCT24"/>
      <c r="NCU24"/>
      <c r="NCV24"/>
      <c r="NCW24"/>
      <c r="NCX24"/>
      <c r="NCY24"/>
      <c r="NCZ24"/>
      <c r="NDA24"/>
      <c r="NDB24"/>
      <c r="NDC24"/>
      <c r="NDD24"/>
      <c r="NDE24"/>
      <c r="NDF24"/>
      <c r="NDG24"/>
      <c r="NDH24"/>
      <c r="NDI24"/>
      <c r="NDJ24"/>
      <c r="NDK24"/>
      <c r="NDL24"/>
      <c r="NDM24"/>
      <c r="NDN24"/>
      <c r="NDO24"/>
      <c r="NDP24"/>
      <c r="NDQ24"/>
      <c r="NDR24"/>
      <c r="NDS24"/>
      <c r="NDT24"/>
      <c r="NDU24"/>
      <c r="NDV24"/>
      <c r="NDW24"/>
      <c r="NDX24"/>
      <c r="NDY24"/>
      <c r="NDZ24"/>
      <c r="NEA24"/>
      <c r="NEB24"/>
      <c r="NEC24"/>
      <c r="NED24"/>
      <c r="NEE24"/>
      <c r="NEF24"/>
      <c r="NEG24"/>
      <c r="NEH24"/>
      <c r="NEI24"/>
      <c r="NEJ24"/>
      <c r="NEK24"/>
      <c r="NEL24"/>
      <c r="NEM24"/>
      <c r="NEN24"/>
      <c r="NEO24"/>
      <c r="NEP24"/>
      <c r="NEQ24"/>
      <c r="NER24"/>
      <c r="NES24"/>
      <c r="NET24"/>
      <c r="NEU24"/>
      <c r="NEV24"/>
      <c r="NEW24"/>
      <c r="NEX24"/>
      <c r="NEY24"/>
      <c r="NEZ24"/>
      <c r="NFA24"/>
      <c r="NFB24"/>
      <c r="NFC24"/>
      <c r="NFD24"/>
      <c r="NFE24"/>
      <c r="NFF24"/>
      <c r="NFG24"/>
      <c r="NFH24"/>
      <c r="NFI24"/>
      <c r="NFJ24"/>
      <c r="NFK24"/>
      <c r="NFL24"/>
      <c r="NFM24"/>
      <c r="NFN24"/>
      <c r="NFO24"/>
      <c r="NFP24"/>
      <c r="NFQ24"/>
      <c r="NFR24"/>
      <c r="NFS24"/>
      <c r="NFT24"/>
      <c r="NFU24"/>
      <c r="NFV24"/>
      <c r="NFW24"/>
      <c r="NFX24"/>
      <c r="NFY24"/>
      <c r="NFZ24"/>
      <c r="NGA24"/>
      <c r="NGB24"/>
      <c r="NGC24"/>
      <c r="NGD24"/>
      <c r="NGE24"/>
      <c r="NGF24"/>
      <c r="NGG24"/>
      <c r="NGH24"/>
      <c r="NGI24"/>
      <c r="NGJ24"/>
      <c r="NGK24"/>
      <c r="NGL24"/>
      <c r="NGM24"/>
      <c r="NGN24"/>
      <c r="NGO24"/>
      <c r="NGP24"/>
      <c r="NGQ24"/>
      <c r="NGR24"/>
      <c r="NGS24"/>
      <c r="NGT24"/>
      <c r="NGU24"/>
      <c r="NGV24"/>
      <c r="NGW24"/>
      <c r="NGX24"/>
      <c r="NGY24"/>
      <c r="NGZ24"/>
      <c r="NHA24"/>
      <c r="NHB24"/>
      <c r="NHC24"/>
      <c r="NHD24"/>
      <c r="NHE24"/>
      <c r="NHF24"/>
      <c r="NHG24"/>
      <c r="NHH24"/>
      <c r="NHI24"/>
      <c r="NHJ24"/>
      <c r="NHK24"/>
      <c r="NHL24"/>
      <c r="NHM24"/>
      <c r="NHN24"/>
      <c r="NHO24"/>
      <c r="NHP24"/>
      <c r="NHQ24"/>
      <c r="NHR24"/>
      <c r="NHS24"/>
      <c r="NHT24"/>
      <c r="NHU24"/>
      <c r="NHV24"/>
      <c r="NHW24"/>
      <c r="NHX24"/>
      <c r="NHY24"/>
      <c r="NHZ24"/>
      <c r="NIA24"/>
      <c r="NIB24"/>
      <c r="NIC24"/>
      <c r="NID24"/>
      <c r="NIE24"/>
      <c r="NIF24"/>
      <c r="NIG24"/>
      <c r="NIH24"/>
      <c r="NII24"/>
      <c r="NIJ24"/>
      <c r="NIK24"/>
      <c r="NIL24"/>
      <c r="NIM24"/>
      <c r="NIN24"/>
      <c r="NIO24"/>
      <c r="NIP24"/>
      <c r="NIQ24"/>
      <c r="NIR24"/>
      <c r="NIS24"/>
      <c r="NIT24"/>
      <c r="NIU24"/>
      <c r="NIV24"/>
      <c r="NIW24"/>
      <c r="NIX24"/>
      <c r="NIY24"/>
      <c r="NIZ24"/>
      <c r="NJA24"/>
      <c r="NJB24"/>
      <c r="NJC24"/>
      <c r="NJD24"/>
      <c r="NJE24"/>
      <c r="NJF24"/>
      <c r="NJG24"/>
      <c r="NJH24"/>
      <c r="NJI24"/>
      <c r="NJJ24"/>
      <c r="NJK24"/>
      <c r="NJL24"/>
      <c r="NJM24"/>
      <c r="NJN24"/>
      <c r="NJO24"/>
      <c r="NJP24"/>
      <c r="NJQ24"/>
      <c r="NJR24"/>
      <c r="NJS24"/>
      <c r="NJT24"/>
      <c r="NJU24"/>
      <c r="NJV24"/>
      <c r="NJW24"/>
      <c r="NJX24"/>
      <c r="NJY24"/>
      <c r="NJZ24"/>
      <c r="NKA24"/>
      <c r="NKB24"/>
      <c r="NKC24"/>
      <c r="NKD24"/>
      <c r="NKE24"/>
      <c r="NKF24"/>
      <c r="NKG24"/>
      <c r="NKH24"/>
      <c r="NKI24"/>
      <c r="NKJ24"/>
      <c r="NKK24"/>
      <c r="NKL24"/>
      <c r="NKM24"/>
      <c r="NKN24"/>
      <c r="NKO24"/>
      <c r="NKP24"/>
      <c r="NKQ24"/>
      <c r="NKR24"/>
      <c r="NKS24"/>
      <c r="NKT24"/>
      <c r="NKU24"/>
      <c r="NKV24"/>
      <c r="NKW24"/>
      <c r="NKX24"/>
      <c r="NKY24"/>
      <c r="NKZ24"/>
      <c r="NLA24"/>
      <c r="NLB24"/>
      <c r="NLC24"/>
      <c r="NLD24"/>
      <c r="NLE24"/>
      <c r="NLF24"/>
      <c r="NLG24"/>
      <c r="NLH24"/>
      <c r="NLI24"/>
      <c r="NLJ24"/>
      <c r="NLK24"/>
      <c r="NLL24"/>
      <c r="NLM24"/>
      <c r="NLN24"/>
      <c r="NLO24"/>
      <c r="NLP24"/>
      <c r="NLQ24"/>
      <c r="NLR24"/>
      <c r="NLS24"/>
      <c r="NLT24"/>
      <c r="NLU24"/>
      <c r="NLV24"/>
      <c r="NLW24"/>
      <c r="NLX24"/>
      <c r="NLY24"/>
      <c r="NLZ24"/>
      <c r="NMA24"/>
      <c r="NMB24"/>
      <c r="NMC24"/>
      <c r="NMD24"/>
      <c r="NME24"/>
      <c r="NMF24"/>
      <c r="NMG24"/>
      <c r="NMH24"/>
      <c r="NMI24"/>
      <c r="NMJ24"/>
      <c r="NMK24"/>
      <c r="NML24"/>
      <c r="NMM24"/>
      <c r="NMN24"/>
      <c r="NMO24"/>
      <c r="NMP24"/>
      <c r="NMQ24"/>
      <c r="NMR24"/>
      <c r="NMS24"/>
      <c r="NMT24"/>
      <c r="NMU24"/>
      <c r="NMV24"/>
      <c r="NMW24"/>
      <c r="NMX24"/>
      <c r="NMY24"/>
      <c r="NMZ24"/>
      <c r="NNA24"/>
      <c r="NNB24"/>
      <c r="NNC24"/>
      <c r="NND24"/>
      <c r="NNE24"/>
      <c r="NNF24"/>
      <c r="NNG24"/>
      <c r="NNH24"/>
      <c r="NNI24"/>
      <c r="NNJ24"/>
      <c r="NNK24"/>
      <c r="NNL24"/>
      <c r="NNM24"/>
      <c r="NNN24"/>
      <c r="NNO24"/>
      <c r="NNP24"/>
      <c r="NNQ24"/>
      <c r="NNR24"/>
      <c r="NNS24"/>
      <c r="NNT24"/>
      <c r="NNU24"/>
      <c r="NNV24"/>
      <c r="NNW24"/>
      <c r="NNX24"/>
      <c r="NNY24"/>
      <c r="NNZ24"/>
      <c r="NOA24"/>
      <c r="NOB24"/>
      <c r="NOC24"/>
      <c r="NOD24"/>
      <c r="NOE24"/>
      <c r="NOF24"/>
      <c r="NOG24"/>
      <c r="NOH24"/>
      <c r="NOI24"/>
      <c r="NOJ24"/>
      <c r="NOK24"/>
      <c r="NOL24"/>
      <c r="NOM24"/>
      <c r="NON24"/>
      <c r="NOO24"/>
      <c r="NOP24"/>
      <c r="NOQ24"/>
      <c r="NOR24"/>
      <c r="NOS24"/>
      <c r="NOT24"/>
      <c r="NOU24"/>
      <c r="NOV24"/>
      <c r="NOW24"/>
      <c r="NOX24"/>
      <c r="NOY24"/>
      <c r="NOZ24"/>
      <c r="NPA24"/>
      <c r="NPB24"/>
      <c r="NPC24"/>
      <c r="NPD24"/>
      <c r="NPE24"/>
      <c r="NPF24"/>
      <c r="NPG24"/>
      <c r="NPH24"/>
      <c r="NPI24"/>
      <c r="NPJ24"/>
      <c r="NPK24"/>
      <c r="NPL24"/>
      <c r="NPM24"/>
      <c r="NPN24"/>
      <c r="NPO24"/>
      <c r="NPP24"/>
      <c r="NPQ24"/>
      <c r="NPR24"/>
      <c r="NPS24"/>
      <c r="NPT24"/>
      <c r="NPU24"/>
      <c r="NPV24"/>
      <c r="NPW24"/>
      <c r="NPX24"/>
      <c r="NPY24"/>
      <c r="NPZ24"/>
      <c r="NQA24"/>
      <c r="NQB24"/>
      <c r="NQC24"/>
      <c r="NQD24"/>
      <c r="NQE24"/>
      <c r="NQF24"/>
      <c r="NQG24"/>
      <c r="NQH24"/>
      <c r="NQI24"/>
      <c r="NQJ24"/>
      <c r="NQK24"/>
      <c r="NQL24"/>
      <c r="NQM24"/>
      <c r="NQN24"/>
      <c r="NQO24"/>
      <c r="NQP24"/>
      <c r="NQQ24"/>
      <c r="NQR24"/>
      <c r="NQS24"/>
      <c r="NQT24"/>
      <c r="NQU24"/>
      <c r="NQV24"/>
      <c r="NQW24"/>
      <c r="NQX24"/>
      <c r="NQY24"/>
      <c r="NQZ24"/>
      <c r="NRA24"/>
      <c r="NRB24"/>
      <c r="NRC24"/>
      <c r="NRD24"/>
      <c r="NRE24"/>
      <c r="NRF24"/>
      <c r="NRG24"/>
      <c r="NRH24"/>
      <c r="NRI24"/>
      <c r="NRJ24"/>
      <c r="NRK24"/>
      <c r="NRL24"/>
      <c r="NRM24"/>
      <c r="NRN24"/>
      <c r="NRO24"/>
      <c r="NRP24"/>
      <c r="NRQ24"/>
      <c r="NRR24"/>
      <c r="NRS24"/>
      <c r="NRT24"/>
      <c r="NRU24"/>
      <c r="NRV24"/>
      <c r="NRW24"/>
      <c r="NRX24"/>
      <c r="NRY24"/>
      <c r="NRZ24"/>
      <c r="NSA24"/>
      <c r="NSB24"/>
      <c r="NSC24"/>
      <c r="NSD24"/>
      <c r="NSE24"/>
      <c r="NSF24"/>
      <c r="NSG24"/>
      <c r="NSH24"/>
      <c r="NSI24"/>
      <c r="NSJ24"/>
      <c r="NSK24"/>
      <c r="NSL24"/>
      <c r="NSM24"/>
      <c r="NSN24"/>
      <c r="NSO24"/>
      <c r="NSP24"/>
      <c r="NSQ24"/>
      <c r="NSR24"/>
      <c r="NSS24"/>
      <c r="NST24"/>
      <c r="NSU24"/>
      <c r="NSV24"/>
      <c r="NSW24"/>
      <c r="NSX24"/>
      <c r="NSY24"/>
      <c r="NSZ24"/>
      <c r="NTA24"/>
      <c r="NTB24"/>
      <c r="NTC24"/>
      <c r="NTD24"/>
      <c r="NTE24"/>
      <c r="NTF24"/>
      <c r="NTG24"/>
      <c r="NTH24"/>
      <c r="NTI24"/>
      <c r="NTJ24"/>
      <c r="NTK24"/>
      <c r="NTL24"/>
      <c r="NTM24"/>
      <c r="NTN24"/>
      <c r="NTO24"/>
      <c r="NTP24"/>
      <c r="NTQ24"/>
      <c r="NTR24"/>
      <c r="NTS24"/>
      <c r="NTT24"/>
      <c r="NTU24"/>
      <c r="NTV24"/>
      <c r="NTW24"/>
      <c r="NTX24"/>
      <c r="NTY24"/>
      <c r="NTZ24"/>
      <c r="NUA24"/>
      <c r="NUB24"/>
      <c r="NUC24"/>
      <c r="NUD24"/>
      <c r="NUE24"/>
      <c r="NUF24"/>
      <c r="NUG24"/>
      <c r="NUH24"/>
      <c r="NUI24"/>
      <c r="NUJ24"/>
      <c r="NUK24"/>
      <c r="NUL24"/>
      <c r="NUM24"/>
      <c r="NUN24"/>
      <c r="NUO24"/>
      <c r="NUP24"/>
      <c r="NUQ24"/>
      <c r="NUR24"/>
      <c r="NUS24"/>
      <c r="NUT24"/>
      <c r="NUU24"/>
      <c r="NUV24"/>
      <c r="NUW24"/>
      <c r="NUX24"/>
      <c r="NUY24"/>
      <c r="NUZ24"/>
      <c r="NVA24"/>
      <c r="NVB24"/>
      <c r="NVC24"/>
      <c r="NVD24"/>
      <c r="NVE24"/>
      <c r="NVF24"/>
      <c r="NVG24"/>
      <c r="NVH24"/>
      <c r="NVI24"/>
      <c r="NVJ24"/>
      <c r="NVK24"/>
      <c r="NVL24"/>
      <c r="NVM24"/>
      <c r="NVN24"/>
      <c r="NVO24"/>
      <c r="NVP24"/>
      <c r="NVQ24"/>
      <c r="NVR24"/>
      <c r="NVS24"/>
      <c r="NVT24"/>
      <c r="NVU24"/>
      <c r="NVV24"/>
      <c r="NVW24"/>
      <c r="NVX24"/>
      <c r="NVY24"/>
      <c r="NVZ24"/>
      <c r="NWA24"/>
      <c r="NWB24"/>
      <c r="NWC24"/>
      <c r="NWD24"/>
      <c r="NWE24"/>
      <c r="NWF24"/>
      <c r="NWG24"/>
      <c r="NWH24"/>
      <c r="NWI24"/>
      <c r="NWJ24"/>
      <c r="NWK24"/>
      <c r="NWL24"/>
      <c r="NWM24"/>
      <c r="NWN24"/>
      <c r="NWO24"/>
      <c r="NWP24"/>
      <c r="NWQ24"/>
      <c r="NWR24"/>
      <c r="NWS24"/>
      <c r="NWT24"/>
      <c r="NWU24"/>
      <c r="NWV24"/>
      <c r="NWW24"/>
      <c r="NWX24"/>
      <c r="NWY24"/>
      <c r="NWZ24"/>
      <c r="NXA24"/>
      <c r="NXB24"/>
      <c r="NXC24"/>
      <c r="NXD24"/>
      <c r="NXE24"/>
      <c r="NXF24"/>
      <c r="NXG24"/>
      <c r="NXH24"/>
      <c r="NXI24"/>
      <c r="NXJ24"/>
      <c r="NXK24"/>
      <c r="NXL24"/>
      <c r="NXM24"/>
      <c r="NXN24"/>
      <c r="NXO24"/>
      <c r="NXP24"/>
      <c r="NXQ24"/>
      <c r="NXR24"/>
      <c r="NXS24"/>
      <c r="NXT24"/>
      <c r="NXU24"/>
      <c r="NXV24"/>
      <c r="NXW24"/>
      <c r="NXX24"/>
      <c r="NXY24"/>
      <c r="NXZ24"/>
      <c r="NYA24"/>
      <c r="NYB24"/>
      <c r="NYC24"/>
      <c r="NYD24"/>
      <c r="NYE24"/>
      <c r="NYF24"/>
      <c r="NYG24"/>
      <c r="NYH24"/>
      <c r="NYI24"/>
      <c r="NYJ24"/>
      <c r="NYK24"/>
      <c r="NYL24"/>
      <c r="NYM24"/>
      <c r="NYN24"/>
      <c r="NYO24"/>
      <c r="NYP24"/>
      <c r="NYQ24"/>
      <c r="NYR24"/>
      <c r="NYS24"/>
      <c r="NYT24"/>
      <c r="NYU24"/>
      <c r="NYV24"/>
      <c r="NYW24"/>
      <c r="NYX24"/>
      <c r="NYY24"/>
      <c r="NYZ24"/>
      <c r="NZA24"/>
      <c r="NZB24"/>
      <c r="NZC24"/>
      <c r="NZD24"/>
      <c r="NZE24"/>
      <c r="NZF24"/>
      <c r="NZG24"/>
      <c r="NZH24"/>
      <c r="NZI24"/>
      <c r="NZJ24"/>
      <c r="NZK24"/>
      <c r="NZL24"/>
      <c r="NZM24"/>
      <c r="NZN24"/>
      <c r="NZO24"/>
      <c r="NZP24"/>
      <c r="NZQ24"/>
      <c r="NZR24"/>
      <c r="NZS24"/>
      <c r="NZT24"/>
      <c r="NZU24"/>
      <c r="NZV24"/>
      <c r="NZW24"/>
      <c r="NZX24"/>
      <c r="NZY24"/>
      <c r="NZZ24"/>
      <c r="OAA24"/>
      <c r="OAB24"/>
      <c r="OAC24"/>
      <c r="OAD24"/>
      <c r="OAE24"/>
      <c r="OAF24"/>
      <c r="OAG24"/>
      <c r="OAH24"/>
      <c r="OAI24"/>
      <c r="OAJ24"/>
      <c r="OAK24"/>
      <c r="OAL24"/>
      <c r="OAM24"/>
      <c r="OAN24"/>
      <c r="OAO24"/>
      <c r="OAP24"/>
      <c r="OAQ24"/>
      <c r="OAR24"/>
      <c r="OAS24"/>
      <c r="OAT24"/>
      <c r="OAU24"/>
      <c r="OAV24"/>
      <c r="OAW24"/>
      <c r="OAX24"/>
      <c r="OAY24"/>
      <c r="OAZ24"/>
      <c r="OBA24"/>
      <c r="OBB24"/>
      <c r="OBC24"/>
      <c r="OBD24"/>
      <c r="OBE24"/>
      <c r="OBF24"/>
      <c r="OBG24"/>
      <c r="OBH24"/>
      <c r="OBI24"/>
      <c r="OBJ24"/>
      <c r="OBK24"/>
      <c r="OBL24"/>
      <c r="OBM24"/>
      <c r="OBN24"/>
      <c r="OBO24"/>
      <c r="OBP24"/>
      <c r="OBQ24"/>
      <c r="OBR24"/>
      <c r="OBS24"/>
      <c r="OBT24"/>
      <c r="OBU24"/>
      <c r="OBV24"/>
      <c r="OBW24"/>
      <c r="OBX24"/>
      <c r="OBY24"/>
      <c r="OBZ24"/>
      <c r="OCA24"/>
      <c r="OCB24"/>
      <c r="OCC24"/>
      <c r="OCD24"/>
      <c r="OCE24"/>
      <c r="OCF24"/>
      <c r="OCG24"/>
      <c r="OCH24"/>
      <c r="OCI24"/>
      <c r="OCJ24"/>
      <c r="OCK24"/>
      <c r="OCL24"/>
      <c r="OCM24"/>
      <c r="OCN24"/>
      <c r="OCO24"/>
      <c r="OCP24"/>
      <c r="OCQ24"/>
      <c r="OCR24"/>
      <c r="OCS24"/>
      <c r="OCT24"/>
      <c r="OCU24"/>
      <c r="OCV24"/>
      <c r="OCW24"/>
      <c r="OCX24"/>
      <c r="OCY24"/>
      <c r="OCZ24"/>
      <c r="ODA24"/>
      <c r="ODB24"/>
      <c r="ODC24"/>
      <c r="ODD24"/>
      <c r="ODE24"/>
      <c r="ODF24"/>
      <c r="ODG24"/>
      <c r="ODH24"/>
      <c r="ODI24"/>
      <c r="ODJ24"/>
      <c r="ODK24"/>
      <c r="ODL24"/>
      <c r="ODM24"/>
      <c r="ODN24"/>
      <c r="ODO24"/>
      <c r="ODP24"/>
      <c r="ODQ24"/>
      <c r="ODR24"/>
      <c r="ODS24"/>
      <c r="ODT24"/>
      <c r="ODU24"/>
      <c r="ODV24"/>
      <c r="ODW24"/>
      <c r="ODX24"/>
      <c r="ODY24"/>
      <c r="ODZ24"/>
      <c r="OEA24"/>
      <c r="OEB24"/>
      <c r="OEC24"/>
      <c r="OED24"/>
      <c r="OEE24"/>
      <c r="OEF24"/>
      <c r="OEG24"/>
      <c r="OEH24"/>
      <c r="OEI24"/>
      <c r="OEJ24"/>
      <c r="OEK24"/>
      <c r="OEL24"/>
      <c r="OEM24"/>
      <c r="OEN24"/>
      <c r="OEO24"/>
      <c r="OEP24"/>
      <c r="OEQ24"/>
      <c r="OER24"/>
      <c r="OES24"/>
      <c r="OET24"/>
      <c r="OEU24"/>
      <c r="OEV24"/>
      <c r="OEW24"/>
      <c r="OEX24"/>
      <c r="OEY24"/>
      <c r="OEZ24"/>
      <c r="OFA24"/>
      <c r="OFB24"/>
      <c r="OFC24"/>
      <c r="OFD24"/>
      <c r="OFE24"/>
      <c r="OFF24"/>
      <c r="OFG24"/>
      <c r="OFH24"/>
      <c r="OFI24"/>
      <c r="OFJ24"/>
      <c r="OFK24"/>
      <c r="OFL24"/>
      <c r="OFM24"/>
      <c r="OFN24"/>
      <c r="OFO24"/>
      <c r="OFP24"/>
      <c r="OFQ24"/>
      <c r="OFR24"/>
      <c r="OFS24"/>
      <c r="OFT24"/>
      <c r="OFU24"/>
      <c r="OFV24"/>
      <c r="OFW24"/>
      <c r="OFX24"/>
      <c r="OFY24"/>
      <c r="OFZ24"/>
      <c r="OGA24"/>
      <c r="OGB24"/>
      <c r="OGC24"/>
      <c r="OGD24"/>
      <c r="OGE24"/>
      <c r="OGF24"/>
      <c r="OGG24"/>
      <c r="OGH24"/>
      <c r="OGI24"/>
      <c r="OGJ24"/>
      <c r="OGK24"/>
      <c r="OGL24"/>
      <c r="OGM24"/>
      <c r="OGN24"/>
      <c r="OGO24"/>
      <c r="OGP24"/>
      <c r="OGQ24"/>
      <c r="OGR24"/>
      <c r="OGS24"/>
      <c r="OGT24"/>
      <c r="OGU24"/>
      <c r="OGV24"/>
      <c r="OGW24"/>
      <c r="OGX24"/>
      <c r="OGY24"/>
      <c r="OGZ24"/>
      <c r="OHA24"/>
      <c r="OHB24"/>
      <c r="OHC24"/>
      <c r="OHD24"/>
      <c r="OHE24"/>
      <c r="OHF24"/>
      <c r="OHG24"/>
      <c r="OHH24"/>
      <c r="OHI24"/>
      <c r="OHJ24"/>
      <c r="OHK24"/>
      <c r="OHL24"/>
      <c r="OHM24"/>
      <c r="OHN24"/>
      <c r="OHO24"/>
      <c r="OHP24"/>
      <c r="OHQ24"/>
      <c r="OHR24"/>
      <c r="OHS24"/>
      <c r="OHT24"/>
      <c r="OHU24"/>
      <c r="OHV24"/>
      <c r="OHW24"/>
      <c r="OHX24"/>
      <c r="OHY24"/>
      <c r="OHZ24"/>
      <c r="OIA24"/>
      <c r="OIB24"/>
      <c r="OIC24"/>
      <c r="OID24"/>
      <c r="OIE24"/>
      <c r="OIF24"/>
      <c r="OIG24"/>
      <c r="OIH24"/>
      <c r="OII24"/>
      <c r="OIJ24"/>
      <c r="OIK24"/>
      <c r="OIL24"/>
      <c r="OIM24"/>
      <c r="OIN24"/>
      <c r="OIO24"/>
      <c r="OIP24"/>
      <c r="OIQ24"/>
      <c r="OIR24"/>
      <c r="OIS24"/>
      <c r="OIT24"/>
      <c r="OIU24"/>
      <c r="OIV24"/>
      <c r="OIW24"/>
      <c r="OIX24"/>
      <c r="OIY24"/>
      <c r="OIZ24"/>
      <c r="OJA24"/>
      <c r="OJB24"/>
      <c r="OJC24"/>
      <c r="OJD24"/>
      <c r="OJE24"/>
      <c r="OJF24"/>
      <c r="OJG24"/>
      <c r="OJH24"/>
      <c r="OJI24"/>
      <c r="OJJ24"/>
      <c r="OJK24"/>
      <c r="OJL24"/>
      <c r="OJM24"/>
      <c r="OJN24"/>
      <c r="OJO24"/>
      <c r="OJP24"/>
      <c r="OJQ24"/>
      <c r="OJR24"/>
      <c r="OJS24"/>
      <c r="OJT24"/>
      <c r="OJU24"/>
      <c r="OJV24"/>
      <c r="OJW24"/>
      <c r="OJX24"/>
      <c r="OJY24"/>
      <c r="OJZ24"/>
      <c r="OKA24"/>
      <c r="OKB24"/>
      <c r="OKC24"/>
      <c r="OKD24"/>
      <c r="OKE24"/>
      <c r="OKF24"/>
      <c r="OKG24"/>
      <c r="OKH24"/>
      <c r="OKI24"/>
      <c r="OKJ24"/>
      <c r="OKK24"/>
      <c r="OKL24"/>
      <c r="OKM24"/>
      <c r="OKN24"/>
      <c r="OKO24"/>
      <c r="OKP24"/>
      <c r="OKQ24"/>
      <c r="OKR24"/>
      <c r="OKS24"/>
      <c r="OKT24"/>
      <c r="OKU24"/>
      <c r="OKV24"/>
      <c r="OKW24"/>
      <c r="OKX24"/>
      <c r="OKY24"/>
      <c r="OKZ24"/>
      <c r="OLA24"/>
      <c r="OLB24"/>
      <c r="OLC24"/>
      <c r="OLD24"/>
      <c r="OLE24"/>
      <c r="OLF24"/>
      <c r="OLG24"/>
      <c r="OLH24"/>
      <c r="OLI24"/>
      <c r="OLJ24"/>
      <c r="OLK24"/>
      <c r="OLL24"/>
      <c r="OLM24"/>
      <c r="OLN24"/>
      <c r="OLO24"/>
      <c r="OLP24"/>
      <c r="OLQ24"/>
      <c r="OLR24"/>
      <c r="OLS24"/>
      <c r="OLT24"/>
      <c r="OLU24"/>
      <c r="OLV24"/>
      <c r="OLW24"/>
      <c r="OLX24"/>
      <c r="OLY24"/>
      <c r="OLZ24"/>
      <c r="OMA24"/>
      <c r="OMB24"/>
      <c r="OMC24"/>
      <c r="OMD24"/>
      <c r="OME24"/>
      <c r="OMF24"/>
      <c r="OMG24"/>
      <c r="OMH24"/>
      <c r="OMI24"/>
      <c r="OMJ24"/>
      <c r="OMK24"/>
      <c r="OML24"/>
      <c r="OMM24"/>
      <c r="OMN24"/>
      <c r="OMO24"/>
      <c r="OMP24"/>
      <c r="OMQ24"/>
      <c r="OMR24"/>
      <c r="OMS24"/>
      <c r="OMT24"/>
      <c r="OMU24"/>
      <c r="OMV24"/>
      <c r="OMW24"/>
      <c r="OMX24"/>
      <c r="OMY24"/>
      <c r="OMZ24"/>
      <c r="ONA24"/>
      <c r="ONB24"/>
      <c r="ONC24"/>
      <c r="OND24"/>
      <c r="ONE24"/>
      <c r="ONF24"/>
      <c r="ONG24"/>
      <c r="ONH24"/>
      <c r="ONI24"/>
      <c r="ONJ24"/>
      <c r="ONK24"/>
      <c r="ONL24"/>
      <c r="ONM24"/>
      <c r="ONN24"/>
      <c r="ONO24"/>
      <c r="ONP24"/>
      <c r="ONQ24"/>
      <c r="ONR24"/>
      <c r="ONS24"/>
      <c r="ONT24"/>
      <c r="ONU24"/>
      <c r="ONV24"/>
      <c r="ONW24"/>
      <c r="ONX24"/>
      <c r="ONY24"/>
      <c r="ONZ24"/>
      <c r="OOA24"/>
      <c r="OOB24"/>
      <c r="OOC24"/>
      <c r="OOD24"/>
      <c r="OOE24"/>
      <c r="OOF24"/>
      <c r="OOG24"/>
      <c r="OOH24"/>
      <c r="OOI24"/>
      <c r="OOJ24"/>
      <c r="OOK24"/>
      <c r="OOL24"/>
      <c r="OOM24"/>
      <c r="OON24"/>
      <c r="OOO24"/>
      <c r="OOP24"/>
      <c r="OOQ24"/>
      <c r="OOR24"/>
      <c r="OOS24"/>
      <c r="OOT24"/>
      <c r="OOU24"/>
      <c r="OOV24"/>
      <c r="OOW24"/>
      <c r="OOX24"/>
      <c r="OOY24"/>
      <c r="OOZ24"/>
      <c r="OPA24"/>
      <c r="OPB24"/>
      <c r="OPC24"/>
      <c r="OPD24"/>
      <c r="OPE24"/>
      <c r="OPF24"/>
      <c r="OPG24"/>
      <c r="OPH24"/>
      <c r="OPI24"/>
      <c r="OPJ24"/>
      <c r="OPK24"/>
      <c r="OPL24"/>
      <c r="OPM24"/>
      <c r="OPN24"/>
      <c r="OPO24"/>
      <c r="OPP24"/>
      <c r="OPQ24"/>
      <c r="OPR24"/>
      <c r="OPS24"/>
      <c r="OPT24"/>
      <c r="OPU24"/>
      <c r="OPV24"/>
      <c r="OPW24"/>
      <c r="OPX24"/>
      <c r="OPY24"/>
      <c r="OPZ24"/>
      <c r="OQA24"/>
      <c r="OQB24"/>
      <c r="OQC24"/>
      <c r="OQD24"/>
      <c r="OQE24"/>
      <c r="OQF24"/>
      <c r="OQG24"/>
      <c r="OQH24"/>
      <c r="OQI24"/>
      <c r="OQJ24"/>
      <c r="OQK24"/>
      <c r="OQL24"/>
      <c r="OQM24"/>
      <c r="OQN24"/>
      <c r="OQO24"/>
      <c r="OQP24"/>
      <c r="OQQ24"/>
      <c r="OQR24"/>
      <c r="OQS24"/>
      <c r="OQT24"/>
      <c r="OQU24"/>
      <c r="OQV24"/>
      <c r="OQW24"/>
      <c r="OQX24"/>
      <c r="OQY24"/>
      <c r="OQZ24"/>
      <c r="ORA24"/>
      <c r="ORB24"/>
      <c r="ORC24"/>
      <c r="ORD24"/>
      <c r="ORE24"/>
      <c r="ORF24"/>
      <c r="ORG24"/>
      <c r="ORH24"/>
      <c r="ORI24"/>
      <c r="ORJ24"/>
      <c r="ORK24"/>
      <c r="ORL24"/>
      <c r="ORM24"/>
      <c r="ORN24"/>
      <c r="ORO24"/>
      <c r="ORP24"/>
      <c r="ORQ24"/>
      <c r="ORR24"/>
      <c r="ORS24"/>
      <c r="ORT24"/>
      <c r="ORU24"/>
      <c r="ORV24"/>
      <c r="ORW24"/>
      <c r="ORX24"/>
      <c r="ORY24"/>
      <c r="ORZ24"/>
      <c r="OSA24"/>
      <c r="OSB24"/>
      <c r="OSC24"/>
      <c r="OSD24"/>
      <c r="OSE24"/>
      <c r="OSF24"/>
      <c r="OSG24"/>
      <c r="OSH24"/>
      <c r="OSI24"/>
      <c r="OSJ24"/>
      <c r="OSK24"/>
      <c r="OSL24"/>
      <c r="OSM24"/>
      <c r="OSN24"/>
      <c r="OSO24"/>
      <c r="OSP24"/>
      <c r="OSQ24"/>
      <c r="OSR24"/>
      <c r="OSS24"/>
      <c r="OST24"/>
      <c r="OSU24"/>
      <c r="OSV24"/>
      <c r="OSW24"/>
      <c r="OSX24"/>
      <c r="OSY24"/>
      <c r="OSZ24"/>
      <c r="OTA24"/>
      <c r="OTB24"/>
      <c r="OTC24"/>
      <c r="OTD24"/>
      <c r="OTE24"/>
      <c r="OTF24"/>
      <c r="OTG24"/>
      <c r="OTH24"/>
      <c r="OTI24"/>
      <c r="OTJ24"/>
      <c r="OTK24"/>
      <c r="OTL24"/>
      <c r="OTM24"/>
      <c r="OTN24"/>
      <c r="OTO24"/>
      <c r="OTP24"/>
      <c r="OTQ24"/>
      <c r="OTR24"/>
      <c r="OTS24"/>
      <c r="OTT24"/>
      <c r="OTU24"/>
      <c r="OTV24"/>
      <c r="OTW24"/>
      <c r="OTX24"/>
      <c r="OTY24"/>
      <c r="OTZ24"/>
      <c r="OUA24"/>
      <c r="OUB24"/>
      <c r="OUC24"/>
      <c r="OUD24"/>
      <c r="OUE24"/>
      <c r="OUF24"/>
      <c r="OUG24"/>
      <c r="OUH24"/>
      <c r="OUI24"/>
      <c r="OUJ24"/>
      <c r="OUK24"/>
      <c r="OUL24"/>
      <c r="OUM24"/>
      <c r="OUN24"/>
      <c r="OUO24"/>
      <c r="OUP24"/>
      <c r="OUQ24"/>
      <c r="OUR24"/>
      <c r="OUS24"/>
      <c r="OUT24"/>
      <c r="OUU24"/>
      <c r="OUV24"/>
      <c r="OUW24"/>
      <c r="OUX24"/>
      <c r="OUY24"/>
      <c r="OUZ24"/>
      <c r="OVA24"/>
      <c r="OVB24"/>
      <c r="OVC24"/>
      <c r="OVD24"/>
      <c r="OVE24"/>
      <c r="OVF24"/>
      <c r="OVG24"/>
      <c r="OVH24"/>
      <c r="OVI24"/>
      <c r="OVJ24"/>
      <c r="OVK24"/>
      <c r="OVL24"/>
      <c r="OVM24"/>
      <c r="OVN24"/>
      <c r="OVO24"/>
      <c r="OVP24"/>
      <c r="OVQ24"/>
      <c r="OVR24"/>
      <c r="OVS24"/>
      <c r="OVT24"/>
      <c r="OVU24"/>
      <c r="OVV24"/>
      <c r="OVW24"/>
      <c r="OVX24"/>
      <c r="OVY24"/>
      <c r="OVZ24"/>
      <c r="OWA24"/>
      <c r="OWB24"/>
      <c r="OWC24"/>
      <c r="OWD24"/>
      <c r="OWE24"/>
      <c r="OWF24"/>
      <c r="OWG24"/>
      <c r="OWH24"/>
      <c r="OWI24"/>
      <c r="OWJ24"/>
      <c r="OWK24"/>
      <c r="OWL24"/>
      <c r="OWM24"/>
      <c r="OWN24"/>
      <c r="OWO24"/>
      <c r="OWP24"/>
      <c r="OWQ24"/>
      <c r="OWR24"/>
      <c r="OWS24"/>
      <c r="OWT24"/>
      <c r="OWU24"/>
      <c r="OWV24"/>
      <c r="OWW24"/>
      <c r="OWX24"/>
      <c r="OWY24"/>
      <c r="OWZ24"/>
      <c r="OXA24"/>
      <c r="OXB24"/>
      <c r="OXC24"/>
      <c r="OXD24"/>
      <c r="OXE24"/>
      <c r="OXF24"/>
      <c r="OXG24"/>
      <c r="OXH24"/>
      <c r="OXI24"/>
      <c r="OXJ24"/>
      <c r="OXK24"/>
      <c r="OXL24"/>
      <c r="OXM24"/>
      <c r="OXN24"/>
      <c r="OXO24"/>
      <c r="OXP24"/>
      <c r="OXQ24"/>
      <c r="OXR24"/>
      <c r="OXS24"/>
      <c r="OXT24"/>
      <c r="OXU24"/>
      <c r="OXV24"/>
      <c r="OXW24"/>
      <c r="OXX24"/>
      <c r="OXY24"/>
      <c r="OXZ24"/>
      <c r="OYA24"/>
      <c r="OYB24"/>
      <c r="OYC24"/>
      <c r="OYD24"/>
      <c r="OYE24"/>
      <c r="OYF24"/>
      <c r="OYG24"/>
      <c r="OYH24"/>
      <c r="OYI24"/>
      <c r="OYJ24"/>
      <c r="OYK24"/>
      <c r="OYL24"/>
      <c r="OYM24"/>
      <c r="OYN24"/>
      <c r="OYO24"/>
      <c r="OYP24"/>
      <c r="OYQ24"/>
      <c r="OYR24"/>
      <c r="OYS24"/>
      <c r="OYT24"/>
      <c r="OYU24"/>
      <c r="OYV24"/>
      <c r="OYW24"/>
      <c r="OYX24"/>
      <c r="OYY24"/>
      <c r="OYZ24"/>
      <c r="OZA24"/>
      <c r="OZB24"/>
      <c r="OZC24"/>
      <c r="OZD24"/>
      <c r="OZE24"/>
      <c r="OZF24"/>
      <c r="OZG24"/>
      <c r="OZH24"/>
      <c r="OZI24"/>
      <c r="OZJ24"/>
      <c r="OZK24"/>
      <c r="OZL24"/>
      <c r="OZM24"/>
      <c r="OZN24"/>
      <c r="OZO24"/>
      <c r="OZP24"/>
      <c r="OZQ24"/>
      <c r="OZR24"/>
      <c r="OZS24"/>
      <c r="OZT24"/>
      <c r="OZU24"/>
      <c r="OZV24"/>
      <c r="OZW24"/>
      <c r="OZX24"/>
      <c r="OZY24"/>
      <c r="OZZ24"/>
      <c r="PAA24"/>
      <c r="PAB24"/>
      <c r="PAC24"/>
      <c r="PAD24"/>
      <c r="PAE24"/>
      <c r="PAF24"/>
      <c r="PAG24"/>
      <c r="PAH24"/>
      <c r="PAI24"/>
      <c r="PAJ24"/>
      <c r="PAK24"/>
      <c r="PAL24"/>
      <c r="PAM24"/>
      <c r="PAN24"/>
      <c r="PAO24"/>
      <c r="PAP24"/>
      <c r="PAQ24"/>
      <c r="PAR24"/>
      <c r="PAS24"/>
      <c r="PAT24"/>
      <c r="PAU24"/>
      <c r="PAV24"/>
      <c r="PAW24"/>
      <c r="PAX24"/>
      <c r="PAY24"/>
      <c r="PAZ24"/>
      <c r="PBA24"/>
      <c r="PBB24"/>
      <c r="PBC24"/>
      <c r="PBD24"/>
      <c r="PBE24"/>
      <c r="PBF24"/>
      <c r="PBG24"/>
      <c r="PBH24"/>
      <c r="PBI24"/>
      <c r="PBJ24"/>
      <c r="PBK24"/>
      <c r="PBL24"/>
      <c r="PBM24"/>
      <c r="PBN24"/>
      <c r="PBO24"/>
      <c r="PBP24"/>
      <c r="PBQ24"/>
      <c r="PBR24"/>
      <c r="PBS24"/>
      <c r="PBT24"/>
      <c r="PBU24"/>
      <c r="PBV24"/>
      <c r="PBW24"/>
      <c r="PBX24"/>
      <c r="PBY24"/>
      <c r="PBZ24"/>
      <c r="PCA24"/>
      <c r="PCB24"/>
      <c r="PCC24"/>
      <c r="PCD24"/>
      <c r="PCE24"/>
      <c r="PCF24"/>
      <c r="PCG24"/>
      <c r="PCH24"/>
      <c r="PCI24"/>
      <c r="PCJ24"/>
      <c r="PCK24"/>
      <c r="PCL24"/>
      <c r="PCM24"/>
      <c r="PCN24"/>
      <c r="PCO24"/>
      <c r="PCP24"/>
      <c r="PCQ24"/>
      <c r="PCR24"/>
      <c r="PCS24"/>
      <c r="PCT24"/>
      <c r="PCU24"/>
      <c r="PCV24"/>
      <c r="PCW24"/>
      <c r="PCX24"/>
      <c r="PCY24"/>
      <c r="PCZ24"/>
      <c r="PDA24"/>
      <c r="PDB24"/>
      <c r="PDC24"/>
      <c r="PDD24"/>
      <c r="PDE24"/>
      <c r="PDF24"/>
      <c r="PDG24"/>
      <c r="PDH24"/>
      <c r="PDI24"/>
      <c r="PDJ24"/>
      <c r="PDK24"/>
      <c r="PDL24"/>
      <c r="PDM24"/>
      <c r="PDN24"/>
      <c r="PDO24"/>
      <c r="PDP24"/>
      <c r="PDQ24"/>
      <c r="PDR24"/>
      <c r="PDS24"/>
      <c r="PDT24"/>
      <c r="PDU24"/>
      <c r="PDV24"/>
      <c r="PDW24"/>
      <c r="PDX24"/>
      <c r="PDY24"/>
      <c r="PDZ24"/>
      <c r="PEA24"/>
      <c r="PEB24"/>
      <c r="PEC24"/>
      <c r="PED24"/>
      <c r="PEE24"/>
      <c r="PEF24"/>
      <c r="PEG24"/>
      <c r="PEH24"/>
      <c r="PEI24"/>
      <c r="PEJ24"/>
      <c r="PEK24"/>
      <c r="PEL24"/>
      <c r="PEM24"/>
      <c r="PEN24"/>
      <c r="PEO24"/>
      <c r="PEP24"/>
      <c r="PEQ24"/>
      <c r="PER24"/>
      <c r="PES24"/>
      <c r="PET24"/>
      <c r="PEU24"/>
      <c r="PEV24"/>
      <c r="PEW24"/>
      <c r="PEX24"/>
      <c r="PEY24"/>
      <c r="PEZ24"/>
      <c r="PFA24"/>
      <c r="PFB24"/>
      <c r="PFC24"/>
      <c r="PFD24"/>
      <c r="PFE24"/>
      <c r="PFF24"/>
      <c r="PFG24"/>
      <c r="PFH24"/>
      <c r="PFI24"/>
      <c r="PFJ24"/>
      <c r="PFK24"/>
      <c r="PFL24"/>
      <c r="PFM24"/>
      <c r="PFN24"/>
      <c r="PFO24"/>
      <c r="PFP24"/>
      <c r="PFQ24"/>
      <c r="PFR24"/>
      <c r="PFS24"/>
      <c r="PFT24"/>
      <c r="PFU24"/>
      <c r="PFV24"/>
      <c r="PFW24"/>
      <c r="PFX24"/>
      <c r="PFY24"/>
      <c r="PFZ24"/>
      <c r="PGA24"/>
      <c r="PGB24"/>
      <c r="PGC24"/>
      <c r="PGD24"/>
      <c r="PGE24"/>
      <c r="PGF24"/>
      <c r="PGG24"/>
      <c r="PGH24"/>
      <c r="PGI24"/>
      <c r="PGJ24"/>
      <c r="PGK24"/>
      <c r="PGL24"/>
      <c r="PGM24"/>
      <c r="PGN24"/>
      <c r="PGO24"/>
      <c r="PGP24"/>
      <c r="PGQ24"/>
      <c r="PGR24"/>
      <c r="PGS24"/>
      <c r="PGT24"/>
      <c r="PGU24"/>
      <c r="PGV24"/>
      <c r="PGW24"/>
      <c r="PGX24"/>
      <c r="PGY24"/>
      <c r="PGZ24"/>
      <c r="PHA24"/>
      <c r="PHB24"/>
      <c r="PHC24"/>
      <c r="PHD24"/>
      <c r="PHE24"/>
      <c r="PHF24"/>
      <c r="PHG24"/>
      <c r="PHH24"/>
      <c r="PHI24"/>
      <c r="PHJ24"/>
      <c r="PHK24"/>
      <c r="PHL24"/>
      <c r="PHM24"/>
      <c r="PHN24"/>
      <c r="PHO24"/>
      <c r="PHP24"/>
      <c r="PHQ24"/>
      <c r="PHR24"/>
      <c r="PHS24"/>
      <c r="PHT24"/>
      <c r="PHU24"/>
      <c r="PHV24"/>
      <c r="PHW24"/>
      <c r="PHX24"/>
      <c r="PHY24"/>
      <c r="PHZ24"/>
      <c r="PIA24"/>
      <c r="PIB24"/>
      <c r="PIC24"/>
      <c r="PID24"/>
      <c r="PIE24"/>
      <c r="PIF24"/>
      <c r="PIG24"/>
      <c r="PIH24"/>
      <c r="PII24"/>
      <c r="PIJ24"/>
      <c r="PIK24"/>
      <c r="PIL24"/>
      <c r="PIM24"/>
      <c r="PIN24"/>
      <c r="PIO24"/>
      <c r="PIP24"/>
      <c r="PIQ24"/>
      <c r="PIR24"/>
      <c r="PIS24"/>
      <c r="PIT24"/>
      <c r="PIU24"/>
      <c r="PIV24"/>
      <c r="PIW24"/>
      <c r="PIX24"/>
      <c r="PIY24"/>
      <c r="PIZ24"/>
      <c r="PJA24"/>
      <c r="PJB24"/>
      <c r="PJC24"/>
      <c r="PJD24"/>
      <c r="PJE24"/>
      <c r="PJF24"/>
      <c r="PJG24"/>
      <c r="PJH24"/>
      <c r="PJI24"/>
      <c r="PJJ24"/>
      <c r="PJK24"/>
      <c r="PJL24"/>
      <c r="PJM24"/>
      <c r="PJN24"/>
      <c r="PJO24"/>
      <c r="PJP24"/>
      <c r="PJQ24"/>
      <c r="PJR24"/>
      <c r="PJS24"/>
      <c r="PJT24"/>
      <c r="PJU24"/>
      <c r="PJV24"/>
      <c r="PJW24"/>
      <c r="PJX24"/>
      <c r="PJY24"/>
      <c r="PJZ24"/>
      <c r="PKA24"/>
      <c r="PKB24"/>
      <c r="PKC24"/>
      <c r="PKD24"/>
      <c r="PKE24"/>
      <c r="PKF24"/>
      <c r="PKG24"/>
      <c r="PKH24"/>
      <c r="PKI24"/>
      <c r="PKJ24"/>
      <c r="PKK24"/>
      <c r="PKL24"/>
      <c r="PKM24"/>
      <c r="PKN24"/>
      <c r="PKO24"/>
      <c r="PKP24"/>
      <c r="PKQ24"/>
      <c r="PKR24"/>
      <c r="PKS24"/>
      <c r="PKT24"/>
      <c r="PKU24"/>
      <c r="PKV24"/>
      <c r="PKW24"/>
      <c r="PKX24"/>
      <c r="PKY24"/>
      <c r="PKZ24"/>
      <c r="PLA24"/>
      <c r="PLB24"/>
      <c r="PLC24"/>
      <c r="PLD24"/>
      <c r="PLE24"/>
      <c r="PLF24"/>
      <c r="PLG24"/>
      <c r="PLH24"/>
      <c r="PLI24"/>
      <c r="PLJ24"/>
      <c r="PLK24"/>
      <c r="PLL24"/>
      <c r="PLM24"/>
      <c r="PLN24"/>
      <c r="PLO24"/>
      <c r="PLP24"/>
      <c r="PLQ24"/>
      <c r="PLR24"/>
      <c r="PLS24"/>
      <c r="PLT24"/>
      <c r="PLU24"/>
      <c r="PLV24"/>
      <c r="PLW24"/>
      <c r="PLX24"/>
      <c r="PLY24"/>
      <c r="PLZ24"/>
      <c r="PMA24"/>
      <c r="PMB24"/>
      <c r="PMC24"/>
      <c r="PMD24"/>
      <c r="PME24"/>
      <c r="PMF24"/>
      <c r="PMG24"/>
      <c r="PMH24"/>
      <c r="PMI24"/>
      <c r="PMJ24"/>
      <c r="PMK24"/>
      <c r="PML24"/>
      <c r="PMM24"/>
      <c r="PMN24"/>
      <c r="PMO24"/>
      <c r="PMP24"/>
      <c r="PMQ24"/>
      <c r="PMR24"/>
      <c r="PMS24"/>
      <c r="PMT24"/>
      <c r="PMU24"/>
      <c r="PMV24"/>
      <c r="PMW24"/>
      <c r="PMX24"/>
      <c r="PMY24"/>
      <c r="PMZ24"/>
      <c r="PNA24"/>
      <c r="PNB24"/>
      <c r="PNC24"/>
      <c r="PND24"/>
      <c r="PNE24"/>
      <c r="PNF24"/>
      <c r="PNG24"/>
      <c r="PNH24"/>
      <c r="PNI24"/>
      <c r="PNJ24"/>
      <c r="PNK24"/>
      <c r="PNL24"/>
      <c r="PNM24"/>
      <c r="PNN24"/>
      <c r="PNO24"/>
      <c r="PNP24"/>
      <c r="PNQ24"/>
      <c r="PNR24"/>
      <c r="PNS24"/>
      <c r="PNT24"/>
      <c r="PNU24"/>
      <c r="PNV24"/>
      <c r="PNW24"/>
      <c r="PNX24"/>
      <c r="PNY24"/>
      <c r="PNZ24"/>
      <c r="POA24"/>
      <c r="POB24"/>
      <c r="POC24"/>
      <c r="POD24"/>
      <c r="POE24"/>
      <c r="POF24"/>
      <c r="POG24"/>
      <c r="POH24"/>
      <c r="POI24"/>
      <c r="POJ24"/>
      <c r="POK24"/>
      <c r="POL24"/>
      <c r="POM24"/>
      <c r="PON24"/>
      <c r="POO24"/>
      <c r="POP24"/>
      <c r="POQ24"/>
      <c r="POR24"/>
      <c r="POS24"/>
      <c r="POT24"/>
      <c r="POU24"/>
      <c r="POV24"/>
      <c r="POW24"/>
      <c r="POX24"/>
      <c r="POY24"/>
      <c r="POZ24"/>
      <c r="PPA24"/>
      <c r="PPB24"/>
      <c r="PPC24"/>
      <c r="PPD24"/>
      <c r="PPE24"/>
      <c r="PPF24"/>
      <c r="PPG24"/>
      <c r="PPH24"/>
      <c r="PPI24"/>
      <c r="PPJ24"/>
      <c r="PPK24"/>
      <c r="PPL24"/>
      <c r="PPM24"/>
      <c r="PPN24"/>
      <c r="PPO24"/>
      <c r="PPP24"/>
      <c r="PPQ24"/>
      <c r="PPR24"/>
      <c r="PPS24"/>
      <c r="PPT24"/>
      <c r="PPU24"/>
      <c r="PPV24"/>
      <c r="PPW24"/>
      <c r="PPX24"/>
      <c r="PPY24"/>
      <c r="PPZ24"/>
      <c r="PQA24"/>
      <c r="PQB24"/>
      <c r="PQC24"/>
      <c r="PQD24"/>
      <c r="PQE24"/>
      <c r="PQF24"/>
      <c r="PQG24"/>
      <c r="PQH24"/>
      <c r="PQI24"/>
      <c r="PQJ24"/>
      <c r="PQK24"/>
      <c r="PQL24"/>
      <c r="PQM24"/>
      <c r="PQN24"/>
      <c r="PQO24"/>
      <c r="PQP24"/>
      <c r="PQQ24"/>
      <c r="PQR24"/>
      <c r="PQS24"/>
      <c r="PQT24"/>
      <c r="PQU24"/>
      <c r="PQV24"/>
      <c r="PQW24"/>
      <c r="PQX24"/>
      <c r="PQY24"/>
      <c r="PQZ24"/>
      <c r="PRA24"/>
      <c r="PRB24"/>
      <c r="PRC24"/>
      <c r="PRD24"/>
      <c r="PRE24"/>
      <c r="PRF24"/>
      <c r="PRG24"/>
      <c r="PRH24"/>
      <c r="PRI24"/>
      <c r="PRJ24"/>
      <c r="PRK24"/>
      <c r="PRL24"/>
      <c r="PRM24"/>
      <c r="PRN24"/>
      <c r="PRO24"/>
      <c r="PRP24"/>
      <c r="PRQ24"/>
      <c r="PRR24"/>
      <c r="PRS24"/>
      <c r="PRT24"/>
      <c r="PRU24"/>
      <c r="PRV24"/>
      <c r="PRW24"/>
      <c r="PRX24"/>
      <c r="PRY24"/>
      <c r="PRZ24"/>
      <c r="PSA24"/>
      <c r="PSB24"/>
      <c r="PSC24"/>
      <c r="PSD24"/>
      <c r="PSE24"/>
      <c r="PSF24"/>
      <c r="PSG24"/>
      <c r="PSH24"/>
      <c r="PSI24"/>
      <c r="PSJ24"/>
      <c r="PSK24"/>
      <c r="PSL24"/>
      <c r="PSM24"/>
      <c r="PSN24"/>
      <c r="PSO24"/>
      <c r="PSP24"/>
      <c r="PSQ24"/>
      <c r="PSR24"/>
      <c r="PSS24"/>
      <c r="PST24"/>
      <c r="PSU24"/>
      <c r="PSV24"/>
      <c r="PSW24"/>
      <c r="PSX24"/>
      <c r="PSY24"/>
      <c r="PSZ24"/>
      <c r="PTA24"/>
      <c r="PTB24"/>
      <c r="PTC24"/>
      <c r="PTD24"/>
      <c r="PTE24"/>
      <c r="PTF24"/>
      <c r="PTG24"/>
      <c r="PTH24"/>
      <c r="PTI24"/>
      <c r="PTJ24"/>
      <c r="PTK24"/>
      <c r="PTL24"/>
      <c r="PTM24"/>
      <c r="PTN24"/>
      <c r="PTO24"/>
      <c r="PTP24"/>
      <c r="PTQ24"/>
      <c r="PTR24"/>
      <c r="PTS24"/>
      <c r="PTT24"/>
      <c r="PTU24"/>
      <c r="PTV24"/>
      <c r="PTW24"/>
      <c r="PTX24"/>
      <c r="PTY24"/>
      <c r="PTZ24"/>
      <c r="PUA24"/>
      <c r="PUB24"/>
      <c r="PUC24"/>
      <c r="PUD24"/>
      <c r="PUE24"/>
      <c r="PUF24"/>
      <c r="PUG24"/>
      <c r="PUH24"/>
      <c r="PUI24"/>
      <c r="PUJ24"/>
      <c r="PUK24"/>
      <c r="PUL24"/>
      <c r="PUM24"/>
      <c r="PUN24"/>
      <c r="PUO24"/>
      <c r="PUP24"/>
      <c r="PUQ24"/>
      <c r="PUR24"/>
      <c r="PUS24"/>
      <c r="PUT24"/>
      <c r="PUU24"/>
      <c r="PUV24"/>
      <c r="PUW24"/>
      <c r="PUX24"/>
      <c r="PUY24"/>
      <c r="PUZ24"/>
      <c r="PVA24"/>
      <c r="PVB24"/>
      <c r="PVC24"/>
      <c r="PVD24"/>
      <c r="PVE24"/>
      <c r="PVF24"/>
      <c r="PVG24"/>
      <c r="PVH24"/>
      <c r="PVI24"/>
      <c r="PVJ24"/>
      <c r="PVK24"/>
      <c r="PVL24"/>
      <c r="PVM24"/>
      <c r="PVN24"/>
      <c r="PVO24"/>
      <c r="PVP24"/>
      <c r="PVQ24"/>
      <c r="PVR24"/>
      <c r="PVS24"/>
      <c r="PVT24"/>
      <c r="PVU24"/>
      <c r="PVV24"/>
      <c r="PVW24"/>
      <c r="PVX24"/>
      <c r="PVY24"/>
      <c r="PVZ24"/>
      <c r="PWA24"/>
      <c r="PWB24"/>
      <c r="PWC24"/>
      <c r="PWD24"/>
      <c r="PWE24"/>
      <c r="PWF24"/>
      <c r="PWG24"/>
      <c r="PWH24"/>
      <c r="PWI24"/>
      <c r="PWJ24"/>
      <c r="PWK24"/>
      <c r="PWL24"/>
      <c r="PWM24"/>
      <c r="PWN24"/>
      <c r="PWO24"/>
      <c r="PWP24"/>
      <c r="PWQ24"/>
      <c r="PWR24"/>
      <c r="PWS24"/>
      <c r="PWT24"/>
      <c r="PWU24"/>
      <c r="PWV24"/>
      <c r="PWW24"/>
      <c r="PWX24"/>
      <c r="PWY24"/>
      <c r="PWZ24"/>
      <c r="PXA24"/>
      <c r="PXB24"/>
      <c r="PXC24"/>
      <c r="PXD24"/>
      <c r="PXE24"/>
      <c r="PXF24"/>
      <c r="PXG24"/>
      <c r="PXH24"/>
      <c r="PXI24"/>
      <c r="PXJ24"/>
      <c r="PXK24"/>
      <c r="PXL24"/>
      <c r="PXM24"/>
      <c r="PXN24"/>
      <c r="PXO24"/>
      <c r="PXP24"/>
      <c r="PXQ24"/>
      <c r="PXR24"/>
      <c r="PXS24"/>
      <c r="PXT24"/>
      <c r="PXU24"/>
      <c r="PXV24"/>
      <c r="PXW24"/>
      <c r="PXX24"/>
      <c r="PXY24"/>
      <c r="PXZ24"/>
      <c r="PYA24"/>
      <c r="PYB24"/>
      <c r="PYC24"/>
      <c r="PYD24"/>
      <c r="PYE24"/>
      <c r="PYF24"/>
      <c r="PYG24"/>
      <c r="PYH24"/>
      <c r="PYI24"/>
      <c r="PYJ24"/>
      <c r="PYK24"/>
      <c r="PYL24"/>
      <c r="PYM24"/>
      <c r="PYN24"/>
      <c r="PYO24"/>
      <c r="PYP24"/>
      <c r="PYQ24"/>
      <c r="PYR24"/>
      <c r="PYS24"/>
      <c r="PYT24"/>
      <c r="PYU24"/>
      <c r="PYV24"/>
      <c r="PYW24"/>
      <c r="PYX24"/>
      <c r="PYY24"/>
      <c r="PYZ24"/>
      <c r="PZA24"/>
      <c r="PZB24"/>
      <c r="PZC24"/>
      <c r="PZD24"/>
      <c r="PZE24"/>
      <c r="PZF24"/>
      <c r="PZG24"/>
      <c r="PZH24"/>
      <c r="PZI24"/>
      <c r="PZJ24"/>
      <c r="PZK24"/>
      <c r="PZL24"/>
      <c r="PZM24"/>
      <c r="PZN24"/>
      <c r="PZO24"/>
      <c r="PZP24"/>
      <c r="PZQ24"/>
      <c r="PZR24"/>
      <c r="PZS24"/>
      <c r="PZT24"/>
      <c r="PZU24"/>
      <c r="PZV24"/>
      <c r="PZW24"/>
      <c r="PZX24"/>
      <c r="PZY24"/>
      <c r="PZZ24"/>
      <c r="QAA24"/>
      <c r="QAB24"/>
      <c r="QAC24"/>
      <c r="QAD24"/>
      <c r="QAE24"/>
      <c r="QAF24"/>
      <c r="QAG24"/>
      <c r="QAH24"/>
      <c r="QAI24"/>
      <c r="QAJ24"/>
      <c r="QAK24"/>
      <c r="QAL24"/>
      <c r="QAM24"/>
      <c r="QAN24"/>
      <c r="QAO24"/>
      <c r="QAP24"/>
      <c r="QAQ24"/>
      <c r="QAR24"/>
      <c r="QAS24"/>
      <c r="QAT24"/>
      <c r="QAU24"/>
      <c r="QAV24"/>
      <c r="QAW24"/>
      <c r="QAX24"/>
      <c r="QAY24"/>
      <c r="QAZ24"/>
      <c r="QBA24"/>
      <c r="QBB24"/>
      <c r="QBC24"/>
      <c r="QBD24"/>
      <c r="QBE24"/>
      <c r="QBF24"/>
      <c r="QBG24"/>
      <c r="QBH24"/>
      <c r="QBI24"/>
      <c r="QBJ24"/>
      <c r="QBK24"/>
      <c r="QBL24"/>
      <c r="QBM24"/>
      <c r="QBN24"/>
      <c r="QBO24"/>
      <c r="QBP24"/>
      <c r="QBQ24"/>
      <c r="QBR24"/>
      <c r="QBS24"/>
      <c r="QBT24"/>
      <c r="QBU24"/>
      <c r="QBV24"/>
      <c r="QBW24"/>
      <c r="QBX24"/>
      <c r="QBY24"/>
      <c r="QBZ24"/>
      <c r="QCA24"/>
      <c r="QCB24"/>
      <c r="QCC24"/>
      <c r="QCD24"/>
      <c r="QCE24"/>
      <c r="QCF24"/>
      <c r="QCG24"/>
      <c r="QCH24"/>
      <c r="QCI24"/>
      <c r="QCJ24"/>
      <c r="QCK24"/>
      <c r="QCL24"/>
      <c r="QCM24"/>
      <c r="QCN24"/>
      <c r="QCO24"/>
      <c r="QCP24"/>
      <c r="QCQ24"/>
      <c r="QCR24"/>
      <c r="QCS24"/>
      <c r="QCT24"/>
      <c r="QCU24"/>
      <c r="QCV24"/>
      <c r="QCW24"/>
      <c r="QCX24"/>
      <c r="QCY24"/>
      <c r="QCZ24"/>
      <c r="QDA24"/>
      <c r="QDB24"/>
      <c r="QDC24"/>
      <c r="QDD24"/>
      <c r="QDE24"/>
      <c r="QDF24"/>
      <c r="QDG24"/>
      <c r="QDH24"/>
      <c r="QDI24"/>
      <c r="QDJ24"/>
      <c r="QDK24"/>
      <c r="QDL24"/>
      <c r="QDM24"/>
      <c r="QDN24"/>
      <c r="QDO24"/>
      <c r="QDP24"/>
      <c r="QDQ24"/>
      <c r="QDR24"/>
      <c r="QDS24"/>
      <c r="QDT24"/>
      <c r="QDU24"/>
      <c r="QDV24"/>
      <c r="QDW24"/>
      <c r="QDX24"/>
      <c r="QDY24"/>
      <c r="QDZ24"/>
      <c r="QEA24"/>
      <c r="QEB24"/>
      <c r="QEC24"/>
      <c r="QED24"/>
      <c r="QEE24"/>
      <c r="QEF24"/>
      <c r="QEG24"/>
      <c r="QEH24"/>
      <c r="QEI24"/>
      <c r="QEJ24"/>
      <c r="QEK24"/>
      <c r="QEL24"/>
      <c r="QEM24"/>
      <c r="QEN24"/>
      <c r="QEO24"/>
      <c r="QEP24"/>
      <c r="QEQ24"/>
      <c r="QER24"/>
      <c r="QES24"/>
      <c r="QET24"/>
      <c r="QEU24"/>
      <c r="QEV24"/>
      <c r="QEW24"/>
      <c r="QEX24"/>
      <c r="QEY24"/>
      <c r="QEZ24"/>
      <c r="QFA24"/>
      <c r="QFB24"/>
      <c r="QFC24"/>
      <c r="QFD24"/>
      <c r="QFE24"/>
      <c r="QFF24"/>
      <c r="QFG24"/>
      <c r="QFH24"/>
      <c r="QFI24"/>
      <c r="QFJ24"/>
      <c r="QFK24"/>
      <c r="QFL24"/>
      <c r="QFM24"/>
      <c r="QFN24"/>
      <c r="QFO24"/>
      <c r="QFP24"/>
      <c r="QFQ24"/>
      <c r="QFR24"/>
      <c r="QFS24"/>
      <c r="QFT24"/>
      <c r="QFU24"/>
      <c r="QFV24"/>
      <c r="QFW24"/>
      <c r="QFX24"/>
      <c r="QFY24"/>
      <c r="QFZ24"/>
      <c r="QGA24"/>
      <c r="QGB24"/>
      <c r="QGC24"/>
      <c r="QGD24"/>
      <c r="QGE24"/>
      <c r="QGF24"/>
      <c r="QGG24"/>
      <c r="QGH24"/>
      <c r="QGI24"/>
      <c r="QGJ24"/>
      <c r="QGK24"/>
      <c r="QGL24"/>
      <c r="QGM24"/>
      <c r="QGN24"/>
      <c r="QGO24"/>
      <c r="QGP24"/>
      <c r="QGQ24"/>
      <c r="QGR24"/>
      <c r="QGS24"/>
      <c r="QGT24"/>
      <c r="QGU24"/>
      <c r="QGV24"/>
      <c r="QGW24"/>
      <c r="QGX24"/>
      <c r="QGY24"/>
      <c r="QGZ24"/>
      <c r="QHA24"/>
      <c r="QHB24"/>
      <c r="QHC24"/>
      <c r="QHD24"/>
      <c r="QHE24"/>
      <c r="QHF24"/>
      <c r="QHG24"/>
      <c r="QHH24"/>
      <c r="QHI24"/>
      <c r="QHJ24"/>
      <c r="QHK24"/>
      <c r="QHL24"/>
      <c r="QHM24"/>
      <c r="QHN24"/>
      <c r="QHO24"/>
      <c r="QHP24"/>
      <c r="QHQ24"/>
      <c r="QHR24"/>
      <c r="QHS24"/>
      <c r="QHT24"/>
      <c r="QHU24"/>
      <c r="QHV24"/>
      <c r="QHW24"/>
      <c r="QHX24"/>
      <c r="QHY24"/>
      <c r="QHZ24"/>
      <c r="QIA24"/>
      <c r="QIB24"/>
      <c r="QIC24"/>
      <c r="QID24"/>
      <c r="QIE24"/>
      <c r="QIF24"/>
      <c r="QIG24"/>
      <c r="QIH24"/>
      <c r="QII24"/>
      <c r="QIJ24"/>
      <c r="QIK24"/>
      <c r="QIL24"/>
      <c r="QIM24"/>
      <c r="QIN24"/>
      <c r="QIO24"/>
      <c r="QIP24"/>
      <c r="QIQ24"/>
      <c r="QIR24"/>
      <c r="QIS24"/>
      <c r="QIT24"/>
      <c r="QIU24"/>
      <c r="QIV24"/>
      <c r="QIW24"/>
      <c r="QIX24"/>
      <c r="QIY24"/>
      <c r="QIZ24"/>
      <c r="QJA24"/>
      <c r="QJB24"/>
      <c r="QJC24"/>
      <c r="QJD24"/>
      <c r="QJE24"/>
      <c r="QJF24"/>
      <c r="QJG24"/>
      <c r="QJH24"/>
      <c r="QJI24"/>
      <c r="QJJ24"/>
      <c r="QJK24"/>
      <c r="QJL24"/>
      <c r="QJM24"/>
      <c r="QJN24"/>
      <c r="QJO24"/>
      <c r="QJP24"/>
      <c r="QJQ24"/>
      <c r="QJR24"/>
      <c r="QJS24"/>
      <c r="QJT24"/>
      <c r="QJU24"/>
      <c r="QJV24"/>
      <c r="QJW24"/>
      <c r="QJX24"/>
      <c r="QJY24"/>
      <c r="QJZ24"/>
      <c r="QKA24"/>
      <c r="QKB24"/>
      <c r="QKC24"/>
      <c r="QKD24"/>
      <c r="QKE24"/>
      <c r="QKF24"/>
      <c r="QKG24"/>
      <c r="QKH24"/>
      <c r="QKI24"/>
      <c r="QKJ24"/>
      <c r="QKK24"/>
      <c r="QKL24"/>
      <c r="QKM24"/>
      <c r="QKN24"/>
      <c r="QKO24"/>
      <c r="QKP24"/>
      <c r="QKQ24"/>
      <c r="QKR24"/>
      <c r="QKS24"/>
      <c r="QKT24"/>
      <c r="QKU24"/>
      <c r="QKV24"/>
      <c r="QKW24"/>
      <c r="QKX24"/>
      <c r="QKY24"/>
      <c r="QKZ24"/>
      <c r="QLA24"/>
      <c r="QLB24"/>
      <c r="QLC24"/>
      <c r="QLD24"/>
      <c r="QLE24"/>
      <c r="QLF24"/>
      <c r="QLG24"/>
      <c r="QLH24"/>
      <c r="QLI24"/>
      <c r="QLJ24"/>
      <c r="QLK24"/>
      <c r="QLL24"/>
      <c r="QLM24"/>
      <c r="QLN24"/>
      <c r="QLO24"/>
      <c r="QLP24"/>
      <c r="QLQ24"/>
      <c r="QLR24"/>
      <c r="QLS24"/>
      <c r="QLT24"/>
      <c r="QLU24"/>
      <c r="QLV24"/>
      <c r="QLW24"/>
      <c r="QLX24"/>
      <c r="QLY24"/>
      <c r="QLZ24"/>
      <c r="QMA24"/>
      <c r="QMB24"/>
      <c r="QMC24"/>
      <c r="QMD24"/>
      <c r="QME24"/>
      <c r="QMF24"/>
      <c r="QMG24"/>
      <c r="QMH24"/>
      <c r="QMI24"/>
      <c r="QMJ24"/>
      <c r="QMK24"/>
      <c r="QML24"/>
      <c r="QMM24"/>
      <c r="QMN24"/>
      <c r="QMO24"/>
      <c r="QMP24"/>
      <c r="QMQ24"/>
      <c r="QMR24"/>
      <c r="QMS24"/>
      <c r="QMT24"/>
      <c r="QMU24"/>
      <c r="QMV24"/>
      <c r="QMW24"/>
      <c r="QMX24"/>
      <c r="QMY24"/>
      <c r="QMZ24"/>
      <c r="QNA24"/>
      <c r="QNB24"/>
      <c r="QNC24"/>
      <c r="QND24"/>
      <c r="QNE24"/>
      <c r="QNF24"/>
      <c r="QNG24"/>
      <c r="QNH24"/>
      <c r="QNI24"/>
      <c r="QNJ24"/>
      <c r="QNK24"/>
      <c r="QNL24"/>
      <c r="QNM24"/>
      <c r="QNN24"/>
      <c r="QNO24"/>
      <c r="QNP24"/>
      <c r="QNQ24"/>
      <c r="QNR24"/>
      <c r="QNS24"/>
      <c r="QNT24"/>
      <c r="QNU24"/>
      <c r="QNV24"/>
      <c r="QNW24"/>
      <c r="QNX24"/>
      <c r="QNY24"/>
      <c r="QNZ24"/>
      <c r="QOA24"/>
      <c r="QOB24"/>
      <c r="QOC24"/>
      <c r="QOD24"/>
      <c r="QOE24"/>
      <c r="QOF24"/>
      <c r="QOG24"/>
      <c r="QOH24"/>
      <c r="QOI24"/>
      <c r="QOJ24"/>
      <c r="QOK24"/>
      <c r="QOL24"/>
      <c r="QOM24"/>
      <c r="QON24"/>
      <c r="QOO24"/>
      <c r="QOP24"/>
      <c r="QOQ24"/>
      <c r="QOR24"/>
      <c r="QOS24"/>
      <c r="QOT24"/>
      <c r="QOU24"/>
      <c r="QOV24"/>
      <c r="QOW24"/>
      <c r="QOX24"/>
      <c r="QOY24"/>
      <c r="QOZ24"/>
      <c r="QPA24"/>
      <c r="QPB24"/>
      <c r="QPC24"/>
      <c r="QPD24"/>
      <c r="QPE24"/>
      <c r="QPF24"/>
      <c r="QPG24"/>
      <c r="QPH24"/>
      <c r="QPI24"/>
      <c r="QPJ24"/>
      <c r="QPK24"/>
      <c r="QPL24"/>
      <c r="QPM24"/>
      <c r="QPN24"/>
      <c r="QPO24"/>
      <c r="QPP24"/>
      <c r="QPQ24"/>
      <c r="QPR24"/>
      <c r="QPS24"/>
      <c r="QPT24"/>
      <c r="QPU24"/>
      <c r="QPV24"/>
      <c r="QPW24"/>
      <c r="QPX24"/>
      <c r="QPY24"/>
      <c r="QPZ24"/>
      <c r="QQA24"/>
      <c r="QQB24"/>
      <c r="QQC24"/>
      <c r="QQD24"/>
      <c r="QQE24"/>
      <c r="QQF24"/>
      <c r="QQG24"/>
      <c r="QQH24"/>
      <c r="QQI24"/>
      <c r="QQJ24"/>
      <c r="QQK24"/>
      <c r="QQL24"/>
      <c r="QQM24"/>
      <c r="QQN24"/>
      <c r="QQO24"/>
      <c r="QQP24"/>
      <c r="QQQ24"/>
      <c r="QQR24"/>
      <c r="QQS24"/>
      <c r="QQT24"/>
      <c r="QQU24"/>
      <c r="QQV24"/>
      <c r="QQW24"/>
      <c r="QQX24"/>
      <c r="QQY24"/>
      <c r="QQZ24"/>
      <c r="QRA24"/>
      <c r="QRB24"/>
      <c r="QRC24"/>
      <c r="QRD24"/>
      <c r="QRE24"/>
      <c r="QRF24"/>
      <c r="QRG24"/>
      <c r="QRH24"/>
      <c r="QRI24"/>
      <c r="QRJ24"/>
      <c r="QRK24"/>
      <c r="QRL24"/>
      <c r="QRM24"/>
      <c r="QRN24"/>
      <c r="QRO24"/>
      <c r="QRP24"/>
      <c r="QRQ24"/>
      <c r="QRR24"/>
      <c r="QRS24"/>
      <c r="QRT24"/>
      <c r="QRU24"/>
      <c r="QRV24"/>
      <c r="QRW24"/>
      <c r="QRX24"/>
      <c r="QRY24"/>
      <c r="QRZ24"/>
      <c r="QSA24"/>
      <c r="QSB24"/>
      <c r="QSC24"/>
      <c r="QSD24"/>
      <c r="QSE24"/>
      <c r="QSF24"/>
      <c r="QSG24"/>
      <c r="QSH24"/>
      <c r="QSI24"/>
      <c r="QSJ24"/>
      <c r="QSK24"/>
      <c r="QSL24"/>
      <c r="QSM24"/>
      <c r="QSN24"/>
      <c r="QSO24"/>
      <c r="QSP24"/>
      <c r="QSQ24"/>
      <c r="QSR24"/>
      <c r="QSS24"/>
      <c r="QST24"/>
      <c r="QSU24"/>
      <c r="QSV24"/>
      <c r="QSW24"/>
      <c r="QSX24"/>
      <c r="QSY24"/>
      <c r="QSZ24"/>
      <c r="QTA24"/>
      <c r="QTB24"/>
      <c r="QTC24"/>
      <c r="QTD24"/>
      <c r="QTE24"/>
      <c r="QTF24"/>
      <c r="QTG24"/>
      <c r="QTH24"/>
      <c r="QTI24"/>
      <c r="QTJ24"/>
      <c r="QTK24"/>
      <c r="QTL24"/>
      <c r="QTM24"/>
      <c r="QTN24"/>
      <c r="QTO24"/>
      <c r="QTP24"/>
      <c r="QTQ24"/>
      <c r="QTR24"/>
      <c r="QTS24"/>
      <c r="QTT24"/>
      <c r="QTU24"/>
      <c r="QTV24"/>
      <c r="QTW24"/>
      <c r="QTX24"/>
      <c r="QTY24"/>
      <c r="QTZ24"/>
      <c r="QUA24"/>
      <c r="QUB24"/>
      <c r="QUC24"/>
      <c r="QUD24"/>
      <c r="QUE24"/>
      <c r="QUF24"/>
      <c r="QUG24"/>
      <c r="QUH24"/>
      <c r="QUI24"/>
      <c r="QUJ24"/>
      <c r="QUK24"/>
      <c r="QUL24"/>
      <c r="QUM24"/>
      <c r="QUN24"/>
      <c r="QUO24"/>
      <c r="QUP24"/>
      <c r="QUQ24"/>
      <c r="QUR24"/>
      <c r="QUS24"/>
      <c r="QUT24"/>
      <c r="QUU24"/>
      <c r="QUV24"/>
      <c r="QUW24"/>
      <c r="QUX24"/>
      <c r="QUY24"/>
      <c r="QUZ24"/>
      <c r="QVA24"/>
      <c r="QVB24"/>
      <c r="QVC24"/>
      <c r="QVD24"/>
      <c r="QVE24"/>
      <c r="QVF24"/>
      <c r="QVG24"/>
      <c r="QVH24"/>
      <c r="QVI24"/>
      <c r="QVJ24"/>
      <c r="QVK24"/>
      <c r="QVL24"/>
      <c r="QVM24"/>
      <c r="QVN24"/>
      <c r="QVO24"/>
      <c r="QVP24"/>
      <c r="QVQ24"/>
      <c r="QVR24"/>
      <c r="QVS24"/>
      <c r="QVT24"/>
      <c r="QVU24"/>
      <c r="QVV24"/>
      <c r="QVW24"/>
      <c r="QVX24"/>
      <c r="QVY24"/>
      <c r="QVZ24"/>
      <c r="QWA24"/>
      <c r="QWB24"/>
      <c r="QWC24"/>
      <c r="QWD24"/>
      <c r="QWE24"/>
      <c r="QWF24"/>
      <c r="QWG24"/>
      <c r="QWH24"/>
      <c r="QWI24"/>
      <c r="QWJ24"/>
      <c r="QWK24"/>
      <c r="QWL24"/>
      <c r="QWM24"/>
      <c r="QWN24"/>
      <c r="QWO24"/>
      <c r="QWP24"/>
      <c r="QWQ24"/>
      <c r="QWR24"/>
      <c r="QWS24"/>
      <c r="QWT24"/>
      <c r="QWU24"/>
      <c r="QWV24"/>
      <c r="QWW24"/>
      <c r="QWX24"/>
      <c r="QWY24"/>
      <c r="QWZ24"/>
      <c r="QXA24"/>
      <c r="QXB24"/>
      <c r="QXC24"/>
      <c r="QXD24"/>
      <c r="QXE24"/>
      <c r="QXF24"/>
      <c r="QXG24"/>
      <c r="QXH24"/>
      <c r="QXI24"/>
      <c r="QXJ24"/>
      <c r="QXK24"/>
      <c r="QXL24"/>
      <c r="QXM24"/>
      <c r="QXN24"/>
      <c r="QXO24"/>
      <c r="QXP24"/>
      <c r="QXQ24"/>
      <c r="QXR24"/>
      <c r="QXS24"/>
      <c r="QXT24"/>
      <c r="QXU24"/>
      <c r="QXV24"/>
      <c r="QXW24"/>
      <c r="QXX24"/>
      <c r="QXY24"/>
      <c r="QXZ24"/>
      <c r="QYA24"/>
      <c r="QYB24"/>
      <c r="QYC24"/>
      <c r="QYD24"/>
      <c r="QYE24"/>
      <c r="QYF24"/>
      <c r="QYG24"/>
      <c r="QYH24"/>
      <c r="QYI24"/>
      <c r="QYJ24"/>
      <c r="QYK24"/>
      <c r="QYL24"/>
      <c r="QYM24"/>
      <c r="QYN24"/>
      <c r="QYO24"/>
      <c r="QYP24"/>
      <c r="QYQ24"/>
      <c r="QYR24"/>
      <c r="QYS24"/>
      <c r="QYT24"/>
      <c r="QYU24"/>
      <c r="QYV24"/>
      <c r="QYW24"/>
      <c r="QYX24"/>
      <c r="QYY24"/>
      <c r="QYZ24"/>
      <c r="QZA24"/>
      <c r="QZB24"/>
      <c r="QZC24"/>
      <c r="QZD24"/>
      <c r="QZE24"/>
      <c r="QZF24"/>
      <c r="QZG24"/>
      <c r="QZH24"/>
      <c r="QZI24"/>
      <c r="QZJ24"/>
      <c r="QZK24"/>
      <c r="QZL24"/>
      <c r="QZM24"/>
      <c r="QZN24"/>
      <c r="QZO24"/>
      <c r="QZP24"/>
      <c r="QZQ24"/>
      <c r="QZR24"/>
      <c r="QZS24"/>
      <c r="QZT24"/>
      <c r="QZU24"/>
      <c r="QZV24"/>
      <c r="QZW24"/>
      <c r="QZX24"/>
      <c r="QZY24"/>
      <c r="QZZ24"/>
      <c r="RAA24"/>
      <c r="RAB24"/>
      <c r="RAC24"/>
      <c r="RAD24"/>
      <c r="RAE24"/>
      <c r="RAF24"/>
      <c r="RAG24"/>
      <c r="RAH24"/>
      <c r="RAI24"/>
      <c r="RAJ24"/>
      <c r="RAK24"/>
      <c r="RAL24"/>
      <c r="RAM24"/>
      <c r="RAN24"/>
      <c r="RAO24"/>
      <c r="RAP24"/>
      <c r="RAQ24"/>
      <c r="RAR24"/>
      <c r="RAS24"/>
      <c r="RAT24"/>
      <c r="RAU24"/>
      <c r="RAV24"/>
      <c r="RAW24"/>
      <c r="RAX24"/>
      <c r="RAY24"/>
      <c r="RAZ24"/>
      <c r="RBA24"/>
      <c r="RBB24"/>
      <c r="RBC24"/>
      <c r="RBD24"/>
      <c r="RBE24"/>
      <c r="RBF24"/>
      <c r="RBG24"/>
      <c r="RBH24"/>
      <c r="RBI24"/>
      <c r="RBJ24"/>
      <c r="RBK24"/>
      <c r="RBL24"/>
      <c r="RBM24"/>
      <c r="RBN24"/>
      <c r="RBO24"/>
      <c r="RBP24"/>
      <c r="RBQ24"/>
      <c r="RBR24"/>
      <c r="RBS24"/>
      <c r="RBT24"/>
      <c r="RBU24"/>
      <c r="RBV24"/>
      <c r="RBW24"/>
      <c r="RBX24"/>
      <c r="RBY24"/>
      <c r="RBZ24"/>
      <c r="RCA24"/>
      <c r="RCB24"/>
      <c r="RCC24"/>
      <c r="RCD24"/>
      <c r="RCE24"/>
      <c r="RCF24"/>
      <c r="RCG24"/>
      <c r="RCH24"/>
      <c r="RCI24"/>
      <c r="RCJ24"/>
      <c r="RCK24"/>
      <c r="RCL24"/>
      <c r="RCM24"/>
      <c r="RCN24"/>
      <c r="RCO24"/>
      <c r="RCP24"/>
      <c r="RCQ24"/>
      <c r="RCR24"/>
      <c r="RCS24"/>
      <c r="RCT24"/>
      <c r="RCU24"/>
      <c r="RCV24"/>
      <c r="RCW24"/>
      <c r="RCX24"/>
      <c r="RCY24"/>
      <c r="RCZ24"/>
      <c r="RDA24"/>
      <c r="RDB24"/>
      <c r="RDC24"/>
      <c r="RDD24"/>
      <c r="RDE24"/>
      <c r="RDF24"/>
      <c r="RDG24"/>
      <c r="RDH24"/>
      <c r="RDI24"/>
      <c r="RDJ24"/>
      <c r="RDK24"/>
      <c r="RDL24"/>
      <c r="RDM24"/>
      <c r="RDN24"/>
      <c r="RDO24"/>
      <c r="RDP24"/>
      <c r="RDQ24"/>
      <c r="RDR24"/>
      <c r="RDS24"/>
      <c r="RDT24"/>
      <c r="RDU24"/>
      <c r="RDV24"/>
      <c r="RDW24"/>
      <c r="RDX24"/>
      <c r="RDY24"/>
      <c r="RDZ24"/>
      <c r="REA24"/>
      <c r="REB24"/>
      <c r="REC24"/>
      <c r="RED24"/>
      <c r="REE24"/>
      <c r="REF24"/>
      <c r="REG24"/>
      <c r="REH24"/>
      <c r="REI24"/>
      <c r="REJ24"/>
      <c r="REK24"/>
      <c r="REL24"/>
      <c r="REM24"/>
      <c r="REN24"/>
      <c r="REO24"/>
      <c r="REP24"/>
      <c r="REQ24"/>
      <c r="RER24"/>
      <c r="RES24"/>
      <c r="RET24"/>
      <c r="REU24"/>
      <c r="REV24"/>
      <c r="REW24"/>
      <c r="REX24"/>
      <c r="REY24"/>
      <c r="REZ24"/>
      <c r="RFA24"/>
      <c r="RFB24"/>
      <c r="RFC24"/>
      <c r="RFD24"/>
      <c r="RFE24"/>
      <c r="RFF24"/>
      <c r="RFG24"/>
      <c r="RFH24"/>
      <c r="RFI24"/>
      <c r="RFJ24"/>
      <c r="RFK24"/>
      <c r="RFL24"/>
      <c r="RFM24"/>
      <c r="RFN24"/>
      <c r="RFO24"/>
      <c r="RFP24"/>
      <c r="RFQ24"/>
      <c r="RFR24"/>
      <c r="RFS24"/>
      <c r="RFT24"/>
      <c r="RFU24"/>
      <c r="RFV24"/>
      <c r="RFW24"/>
      <c r="RFX24"/>
      <c r="RFY24"/>
      <c r="RFZ24"/>
      <c r="RGA24"/>
      <c r="RGB24"/>
      <c r="RGC24"/>
      <c r="RGD24"/>
      <c r="RGE24"/>
      <c r="RGF24"/>
      <c r="RGG24"/>
      <c r="RGH24"/>
      <c r="RGI24"/>
      <c r="RGJ24"/>
      <c r="RGK24"/>
      <c r="RGL24"/>
      <c r="RGM24"/>
      <c r="RGN24"/>
      <c r="RGO24"/>
      <c r="RGP24"/>
      <c r="RGQ24"/>
      <c r="RGR24"/>
      <c r="RGS24"/>
      <c r="RGT24"/>
      <c r="RGU24"/>
      <c r="RGV24"/>
      <c r="RGW24"/>
      <c r="RGX24"/>
      <c r="RGY24"/>
      <c r="RGZ24"/>
      <c r="RHA24"/>
      <c r="RHB24"/>
      <c r="RHC24"/>
      <c r="RHD24"/>
      <c r="RHE24"/>
      <c r="RHF24"/>
      <c r="RHG24"/>
      <c r="RHH24"/>
      <c r="RHI24"/>
      <c r="RHJ24"/>
      <c r="RHK24"/>
      <c r="RHL24"/>
      <c r="RHM24"/>
      <c r="RHN24"/>
      <c r="RHO24"/>
      <c r="RHP24"/>
      <c r="RHQ24"/>
      <c r="RHR24"/>
      <c r="RHS24"/>
      <c r="RHT24"/>
      <c r="RHU24"/>
      <c r="RHV24"/>
      <c r="RHW24"/>
      <c r="RHX24"/>
      <c r="RHY24"/>
      <c r="RHZ24"/>
      <c r="RIA24"/>
      <c r="RIB24"/>
      <c r="RIC24"/>
      <c r="RID24"/>
      <c r="RIE24"/>
      <c r="RIF24"/>
      <c r="RIG24"/>
      <c r="RIH24"/>
      <c r="RII24"/>
      <c r="RIJ24"/>
      <c r="RIK24"/>
      <c r="RIL24"/>
      <c r="RIM24"/>
      <c r="RIN24"/>
      <c r="RIO24"/>
      <c r="RIP24"/>
      <c r="RIQ24"/>
      <c r="RIR24"/>
      <c r="RIS24"/>
      <c r="RIT24"/>
      <c r="RIU24"/>
      <c r="RIV24"/>
      <c r="RIW24"/>
      <c r="RIX24"/>
      <c r="RIY24"/>
      <c r="RIZ24"/>
      <c r="RJA24"/>
      <c r="RJB24"/>
      <c r="RJC24"/>
      <c r="RJD24"/>
      <c r="RJE24"/>
      <c r="RJF24"/>
      <c r="RJG24"/>
      <c r="RJH24"/>
      <c r="RJI24"/>
      <c r="RJJ24"/>
      <c r="RJK24"/>
      <c r="RJL24"/>
      <c r="RJM24"/>
      <c r="RJN24"/>
      <c r="RJO24"/>
      <c r="RJP24"/>
      <c r="RJQ24"/>
      <c r="RJR24"/>
      <c r="RJS24"/>
      <c r="RJT24"/>
      <c r="RJU24"/>
      <c r="RJV24"/>
      <c r="RJW24"/>
      <c r="RJX24"/>
      <c r="RJY24"/>
      <c r="RJZ24"/>
      <c r="RKA24"/>
      <c r="RKB24"/>
      <c r="RKC24"/>
      <c r="RKD24"/>
      <c r="RKE24"/>
      <c r="RKF24"/>
      <c r="RKG24"/>
      <c r="RKH24"/>
      <c r="RKI24"/>
      <c r="RKJ24"/>
      <c r="RKK24"/>
      <c r="RKL24"/>
      <c r="RKM24"/>
      <c r="RKN24"/>
      <c r="RKO24"/>
      <c r="RKP24"/>
      <c r="RKQ24"/>
      <c r="RKR24"/>
      <c r="RKS24"/>
      <c r="RKT24"/>
      <c r="RKU24"/>
      <c r="RKV24"/>
      <c r="RKW24"/>
      <c r="RKX24"/>
      <c r="RKY24"/>
      <c r="RKZ24"/>
      <c r="RLA24"/>
      <c r="RLB24"/>
      <c r="RLC24"/>
      <c r="RLD24"/>
      <c r="RLE24"/>
      <c r="RLF24"/>
      <c r="RLG24"/>
      <c r="RLH24"/>
      <c r="RLI24"/>
      <c r="RLJ24"/>
      <c r="RLK24"/>
      <c r="RLL24"/>
      <c r="RLM24"/>
      <c r="RLN24"/>
      <c r="RLO24"/>
      <c r="RLP24"/>
      <c r="RLQ24"/>
      <c r="RLR24"/>
      <c r="RLS24"/>
      <c r="RLT24"/>
      <c r="RLU24"/>
      <c r="RLV24"/>
      <c r="RLW24"/>
      <c r="RLX24"/>
      <c r="RLY24"/>
      <c r="RLZ24"/>
      <c r="RMA24"/>
      <c r="RMB24"/>
      <c r="RMC24"/>
      <c r="RMD24"/>
      <c r="RME24"/>
      <c r="RMF24"/>
      <c r="RMG24"/>
      <c r="RMH24"/>
      <c r="RMI24"/>
      <c r="RMJ24"/>
      <c r="RMK24"/>
      <c r="RML24"/>
      <c r="RMM24"/>
      <c r="RMN24"/>
      <c r="RMO24"/>
      <c r="RMP24"/>
      <c r="RMQ24"/>
      <c r="RMR24"/>
      <c r="RMS24"/>
      <c r="RMT24"/>
      <c r="RMU24"/>
      <c r="RMV24"/>
      <c r="RMW24"/>
      <c r="RMX24"/>
      <c r="RMY24"/>
      <c r="RMZ24"/>
      <c r="RNA24"/>
      <c r="RNB24"/>
      <c r="RNC24"/>
      <c r="RND24"/>
      <c r="RNE24"/>
      <c r="RNF24"/>
      <c r="RNG24"/>
      <c r="RNH24"/>
      <c r="RNI24"/>
      <c r="RNJ24"/>
      <c r="RNK24"/>
      <c r="RNL24"/>
      <c r="RNM24"/>
      <c r="RNN24"/>
      <c r="RNO24"/>
      <c r="RNP24"/>
      <c r="RNQ24"/>
      <c r="RNR24"/>
      <c r="RNS24"/>
      <c r="RNT24"/>
      <c r="RNU24"/>
      <c r="RNV24"/>
      <c r="RNW24"/>
      <c r="RNX24"/>
      <c r="RNY24"/>
      <c r="RNZ24"/>
      <c r="ROA24"/>
      <c r="ROB24"/>
      <c r="ROC24"/>
      <c r="ROD24"/>
      <c r="ROE24"/>
      <c r="ROF24"/>
      <c r="ROG24"/>
      <c r="ROH24"/>
      <c r="ROI24"/>
      <c r="ROJ24"/>
      <c r="ROK24"/>
      <c r="ROL24"/>
      <c r="ROM24"/>
      <c r="RON24"/>
      <c r="ROO24"/>
      <c r="ROP24"/>
      <c r="ROQ24"/>
      <c r="ROR24"/>
      <c r="ROS24"/>
      <c r="ROT24"/>
      <c r="ROU24"/>
      <c r="ROV24"/>
      <c r="ROW24"/>
      <c r="ROX24"/>
      <c r="ROY24"/>
      <c r="ROZ24"/>
      <c r="RPA24"/>
      <c r="RPB24"/>
      <c r="RPC24"/>
      <c r="RPD24"/>
      <c r="RPE24"/>
      <c r="RPF24"/>
      <c r="RPG24"/>
      <c r="RPH24"/>
      <c r="RPI24"/>
      <c r="RPJ24"/>
      <c r="RPK24"/>
      <c r="RPL24"/>
      <c r="RPM24"/>
      <c r="RPN24"/>
      <c r="RPO24"/>
      <c r="RPP24"/>
      <c r="RPQ24"/>
      <c r="RPR24"/>
      <c r="RPS24"/>
      <c r="RPT24"/>
      <c r="RPU24"/>
      <c r="RPV24"/>
      <c r="RPW24"/>
      <c r="RPX24"/>
      <c r="RPY24"/>
      <c r="RPZ24"/>
      <c r="RQA24"/>
      <c r="RQB24"/>
      <c r="RQC24"/>
      <c r="RQD24"/>
      <c r="RQE24"/>
      <c r="RQF24"/>
      <c r="RQG24"/>
      <c r="RQH24"/>
      <c r="RQI24"/>
      <c r="RQJ24"/>
      <c r="RQK24"/>
      <c r="RQL24"/>
      <c r="RQM24"/>
      <c r="RQN24"/>
      <c r="RQO24"/>
      <c r="RQP24"/>
      <c r="RQQ24"/>
      <c r="RQR24"/>
      <c r="RQS24"/>
      <c r="RQT24"/>
      <c r="RQU24"/>
      <c r="RQV24"/>
      <c r="RQW24"/>
      <c r="RQX24"/>
      <c r="RQY24"/>
      <c r="RQZ24"/>
      <c r="RRA24"/>
      <c r="RRB24"/>
      <c r="RRC24"/>
      <c r="RRD24"/>
      <c r="RRE24"/>
      <c r="RRF24"/>
      <c r="RRG24"/>
      <c r="RRH24"/>
      <c r="RRI24"/>
      <c r="RRJ24"/>
      <c r="RRK24"/>
      <c r="RRL24"/>
      <c r="RRM24"/>
      <c r="RRN24"/>
      <c r="RRO24"/>
      <c r="RRP24"/>
      <c r="RRQ24"/>
      <c r="RRR24"/>
      <c r="RRS24"/>
      <c r="RRT24"/>
      <c r="RRU24"/>
      <c r="RRV24"/>
      <c r="RRW24"/>
      <c r="RRX24"/>
      <c r="RRY24"/>
      <c r="RRZ24"/>
      <c r="RSA24"/>
      <c r="RSB24"/>
      <c r="RSC24"/>
      <c r="RSD24"/>
      <c r="RSE24"/>
      <c r="RSF24"/>
      <c r="RSG24"/>
      <c r="RSH24"/>
      <c r="RSI24"/>
      <c r="RSJ24"/>
      <c r="RSK24"/>
      <c r="RSL24"/>
      <c r="RSM24"/>
      <c r="RSN24"/>
      <c r="RSO24"/>
      <c r="RSP24"/>
      <c r="RSQ24"/>
      <c r="RSR24"/>
      <c r="RSS24"/>
      <c r="RST24"/>
      <c r="RSU24"/>
      <c r="RSV24"/>
      <c r="RSW24"/>
      <c r="RSX24"/>
      <c r="RSY24"/>
      <c r="RSZ24"/>
      <c r="RTA24"/>
      <c r="RTB24"/>
      <c r="RTC24"/>
      <c r="RTD24"/>
      <c r="RTE24"/>
      <c r="RTF24"/>
      <c r="RTG24"/>
      <c r="RTH24"/>
      <c r="RTI24"/>
      <c r="RTJ24"/>
      <c r="RTK24"/>
      <c r="RTL24"/>
      <c r="RTM24"/>
      <c r="RTN24"/>
      <c r="RTO24"/>
      <c r="RTP24"/>
      <c r="RTQ24"/>
      <c r="RTR24"/>
      <c r="RTS24"/>
      <c r="RTT24"/>
      <c r="RTU24"/>
      <c r="RTV24"/>
      <c r="RTW24"/>
      <c r="RTX24"/>
      <c r="RTY24"/>
      <c r="RTZ24"/>
      <c r="RUA24"/>
      <c r="RUB24"/>
      <c r="RUC24"/>
      <c r="RUD24"/>
      <c r="RUE24"/>
      <c r="RUF24"/>
      <c r="RUG24"/>
      <c r="RUH24"/>
      <c r="RUI24"/>
      <c r="RUJ24"/>
      <c r="RUK24"/>
      <c r="RUL24"/>
      <c r="RUM24"/>
      <c r="RUN24"/>
      <c r="RUO24"/>
      <c r="RUP24"/>
      <c r="RUQ24"/>
      <c r="RUR24"/>
      <c r="RUS24"/>
      <c r="RUT24"/>
      <c r="RUU24"/>
      <c r="RUV24"/>
      <c r="RUW24"/>
      <c r="RUX24"/>
      <c r="RUY24"/>
      <c r="RUZ24"/>
      <c r="RVA24"/>
      <c r="RVB24"/>
      <c r="RVC24"/>
      <c r="RVD24"/>
      <c r="RVE24"/>
      <c r="RVF24"/>
      <c r="RVG24"/>
      <c r="RVH24"/>
      <c r="RVI24"/>
      <c r="RVJ24"/>
      <c r="RVK24"/>
      <c r="RVL24"/>
      <c r="RVM24"/>
      <c r="RVN24"/>
      <c r="RVO24"/>
      <c r="RVP24"/>
      <c r="RVQ24"/>
      <c r="RVR24"/>
      <c r="RVS24"/>
      <c r="RVT24"/>
      <c r="RVU24"/>
      <c r="RVV24"/>
      <c r="RVW24"/>
      <c r="RVX24"/>
      <c r="RVY24"/>
      <c r="RVZ24"/>
      <c r="RWA24"/>
      <c r="RWB24"/>
      <c r="RWC24"/>
      <c r="RWD24"/>
      <c r="RWE24"/>
      <c r="RWF24"/>
      <c r="RWG24"/>
      <c r="RWH24"/>
      <c r="RWI24"/>
      <c r="RWJ24"/>
      <c r="RWK24"/>
      <c r="RWL24"/>
      <c r="RWM24"/>
      <c r="RWN24"/>
      <c r="RWO24"/>
      <c r="RWP24"/>
      <c r="RWQ24"/>
      <c r="RWR24"/>
      <c r="RWS24"/>
      <c r="RWT24"/>
      <c r="RWU24"/>
      <c r="RWV24"/>
      <c r="RWW24"/>
      <c r="RWX24"/>
      <c r="RWY24"/>
      <c r="RWZ24"/>
      <c r="RXA24"/>
      <c r="RXB24"/>
      <c r="RXC24"/>
      <c r="RXD24"/>
      <c r="RXE24"/>
      <c r="RXF24"/>
      <c r="RXG24"/>
      <c r="RXH24"/>
      <c r="RXI24"/>
      <c r="RXJ24"/>
      <c r="RXK24"/>
      <c r="RXL24"/>
      <c r="RXM24"/>
      <c r="RXN24"/>
      <c r="RXO24"/>
      <c r="RXP24"/>
      <c r="RXQ24"/>
      <c r="RXR24"/>
      <c r="RXS24"/>
      <c r="RXT24"/>
      <c r="RXU24"/>
      <c r="RXV24"/>
      <c r="RXW24"/>
      <c r="RXX24"/>
      <c r="RXY24"/>
      <c r="RXZ24"/>
      <c r="RYA24"/>
      <c r="RYB24"/>
      <c r="RYC24"/>
      <c r="RYD24"/>
      <c r="RYE24"/>
      <c r="RYF24"/>
      <c r="RYG24"/>
      <c r="RYH24"/>
      <c r="RYI24"/>
      <c r="RYJ24"/>
      <c r="RYK24"/>
      <c r="RYL24"/>
      <c r="RYM24"/>
      <c r="RYN24"/>
      <c r="RYO24"/>
      <c r="RYP24"/>
      <c r="RYQ24"/>
      <c r="RYR24"/>
      <c r="RYS24"/>
      <c r="RYT24"/>
      <c r="RYU24"/>
      <c r="RYV24"/>
      <c r="RYW24"/>
      <c r="RYX24"/>
      <c r="RYY24"/>
      <c r="RYZ24"/>
      <c r="RZA24"/>
      <c r="RZB24"/>
      <c r="RZC24"/>
      <c r="RZD24"/>
      <c r="RZE24"/>
      <c r="RZF24"/>
      <c r="RZG24"/>
      <c r="RZH24"/>
      <c r="RZI24"/>
      <c r="RZJ24"/>
      <c r="RZK24"/>
      <c r="RZL24"/>
      <c r="RZM24"/>
      <c r="RZN24"/>
      <c r="RZO24"/>
      <c r="RZP24"/>
      <c r="RZQ24"/>
      <c r="RZR24"/>
      <c r="RZS24"/>
      <c r="RZT24"/>
      <c r="RZU24"/>
      <c r="RZV24"/>
      <c r="RZW24"/>
      <c r="RZX24"/>
      <c r="RZY24"/>
      <c r="RZZ24"/>
      <c r="SAA24"/>
      <c r="SAB24"/>
      <c r="SAC24"/>
      <c r="SAD24"/>
      <c r="SAE24"/>
      <c r="SAF24"/>
      <c r="SAG24"/>
      <c r="SAH24"/>
      <c r="SAI24"/>
      <c r="SAJ24"/>
      <c r="SAK24"/>
      <c r="SAL24"/>
      <c r="SAM24"/>
      <c r="SAN24"/>
      <c r="SAO24"/>
      <c r="SAP24"/>
      <c r="SAQ24"/>
      <c r="SAR24"/>
      <c r="SAS24"/>
      <c r="SAT24"/>
      <c r="SAU24"/>
      <c r="SAV24"/>
      <c r="SAW24"/>
      <c r="SAX24"/>
      <c r="SAY24"/>
      <c r="SAZ24"/>
      <c r="SBA24"/>
      <c r="SBB24"/>
      <c r="SBC24"/>
      <c r="SBD24"/>
      <c r="SBE24"/>
      <c r="SBF24"/>
      <c r="SBG24"/>
      <c r="SBH24"/>
      <c r="SBI24"/>
      <c r="SBJ24"/>
      <c r="SBK24"/>
      <c r="SBL24"/>
      <c r="SBM24"/>
      <c r="SBN24"/>
      <c r="SBO24"/>
      <c r="SBP24"/>
      <c r="SBQ24"/>
      <c r="SBR24"/>
      <c r="SBS24"/>
      <c r="SBT24"/>
      <c r="SBU24"/>
      <c r="SBV24"/>
      <c r="SBW24"/>
      <c r="SBX24"/>
      <c r="SBY24"/>
      <c r="SBZ24"/>
      <c r="SCA24"/>
      <c r="SCB24"/>
      <c r="SCC24"/>
      <c r="SCD24"/>
      <c r="SCE24"/>
      <c r="SCF24"/>
      <c r="SCG24"/>
      <c r="SCH24"/>
      <c r="SCI24"/>
      <c r="SCJ24"/>
      <c r="SCK24"/>
      <c r="SCL24"/>
      <c r="SCM24"/>
      <c r="SCN24"/>
      <c r="SCO24"/>
      <c r="SCP24"/>
      <c r="SCQ24"/>
      <c r="SCR24"/>
      <c r="SCS24"/>
      <c r="SCT24"/>
      <c r="SCU24"/>
      <c r="SCV24"/>
      <c r="SCW24"/>
      <c r="SCX24"/>
      <c r="SCY24"/>
      <c r="SCZ24"/>
      <c r="SDA24"/>
      <c r="SDB24"/>
      <c r="SDC24"/>
      <c r="SDD24"/>
      <c r="SDE24"/>
      <c r="SDF24"/>
      <c r="SDG24"/>
      <c r="SDH24"/>
      <c r="SDI24"/>
      <c r="SDJ24"/>
      <c r="SDK24"/>
      <c r="SDL24"/>
      <c r="SDM24"/>
      <c r="SDN24"/>
      <c r="SDO24"/>
      <c r="SDP24"/>
      <c r="SDQ24"/>
      <c r="SDR24"/>
      <c r="SDS24"/>
      <c r="SDT24"/>
      <c r="SDU24"/>
      <c r="SDV24"/>
      <c r="SDW24"/>
      <c r="SDX24"/>
      <c r="SDY24"/>
      <c r="SDZ24"/>
      <c r="SEA24"/>
      <c r="SEB24"/>
      <c r="SEC24"/>
      <c r="SED24"/>
      <c r="SEE24"/>
      <c r="SEF24"/>
      <c r="SEG24"/>
      <c r="SEH24"/>
      <c r="SEI24"/>
      <c r="SEJ24"/>
      <c r="SEK24"/>
      <c r="SEL24"/>
      <c r="SEM24"/>
      <c r="SEN24"/>
      <c r="SEO24"/>
      <c r="SEP24"/>
      <c r="SEQ24"/>
      <c r="SER24"/>
      <c r="SES24"/>
      <c r="SET24"/>
      <c r="SEU24"/>
      <c r="SEV24"/>
      <c r="SEW24"/>
      <c r="SEX24"/>
      <c r="SEY24"/>
      <c r="SEZ24"/>
      <c r="SFA24"/>
      <c r="SFB24"/>
      <c r="SFC24"/>
      <c r="SFD24"/>
      <c r="SFE24"/>
      <c r="SFF24"/>
      <c r="SFG24"/>
      <c r="SFH24"/>
      <c r="SFI24"/>
      <c r="SFJ24"/>
      <c r="SFK24"/>
      <c r="SFL24"/>
      <c r="SFM24"/>
      <c r="SFN24"/>
      <c r="SFO24"/>
      <c r="SFP24"/>
      <c r="SFQ24"/>
      <c r="SFR24"/>
      <c r="SFS24"/>
      <c r="SFT24"/>
      <c r="SFU24"/>
      <c r="SFV24"/>
      <c r="SFW24"/>
      <c r="SFX24"/>
      <c r="SFY24"/>
      <c r="SFZ24"/>
      <c r="SGA24"/>
      <c r="SGB24"/>
      <c r="SGC24"/>
      <c r="SGD24"/>
      <c r="SGE24"/>
      <c r="SGF24"/>
      <c r="SGG24"/>
      <c r="SGH24"/>
      <c r="SGI24"/>
      <c r="SGJ24"/>
      <c r="SGK24"/>
      <c r="SGL24"/>
      <c r="SGM24"/>
      <c r="SGN24"/>
      <c r="SGO24"/>
      <c r="SGP24"/>
      <c r="SGQ24"/>
      <c r="SGR24"/>
      <c r="SGS24"/>
      <c r="SGT24"/>
      <c r="SGU24"/>
      <c r="SGV24"/>
      <c r="SGW24"/>
      <c r="SGX24"/>
      <c r="SGY24"/>
      <c r="SGZ24"/>
      <c r="SHA24"/>
      <c r="SHB24"/>
      <c r="SHC24"/>
      <c r="SHD24"/>
      <c r="SHE24"/>
      <c r="SHF24"/>
      <c r="SHG24"/>
      <c r="SHH24"/>
      <c r="SHI24"/>
      <c r="SHJ24"/>
      <c r="SHK24"/>
      <c r="SHL24"/>
      <c r="SHM24"/>
      <c r="SHN24"/>
      <c r="SHO24"/>
      <c r="SHP24"/>
      <c r="SHQ24"/>
      <c r="SHR24"/>
      <c r="SHS24"/>
      <c r="SHT24"/>
      <c r="SHU24"/>
      <c r="SHV24"/>
      <c r="SHW24"/>
      <c r="SHX24"/>
      <c r="SHY24"/>
      <c r="SHZ24"/>
      <c r="SIA24"/>
      <c r="SIB24"/>
      <c r="SIC24"/>
      <c r="SID24"/>
      <c r="SIE24"/>
      <c r="SIF24"/>
      <c r="SIG24"/>
      <c r="SIH24"/>
      <c r="SII24"/>
      <c r="SIJ24"/>
      <c r="SIK24"/>
      <c r="SIL24"/>
      <c r="SIM24"/>
      <c r="SIN24"/>
      <c r="SIO24"/>
      <c r="SIP24"/>
      <c r="SIQ24"/>
      <c r="SIR24"/>
      <c r="SIS24"/>
      <c r="SIT24"/>
      <c r="SIU24"/>
      <c r="SIV24"/>
      <c r="SIW24"/>
      <c r="SIX24"/>
      <c r="SIY24"/>
      <c r="SIZ24"/>
      <c r="SJA24"/>
      <c r="SJB24"/>
      <c r="SJC24"/>
      <c r="SJD24"/>
      <c r="SJE24"/>
      <c r="SJF24"/>
      <c r="SJG24"/>
      <c r="SJH24"/>
      <c r="SJI24"/>
      <c r="SJJ24"/>
      <c r="SJK24"/>
      <c r="SJL24"/>
      <c r="SJM24"/>
      <c r="SJN24"/>
      <c r="SJO24"/>
      <c r="SJP24"/>
      <c r="SJQ24"/>
      <c r="SJR24"/>
      <c r="SJS24"/>
      <c r="SJT24"/>
      <c r="SJU24"/>
      <c r="SJV24"/>
      <c r="SJW24"/>
      <c r="SJX24"/>
      <c r="SJY24"/>
      <c r="SJZ24"/>
      <c r="SKA24"/>
      <c r="SKB24"/>
      <c r="SKC24"/>
      <c r="SKD24"/>
      <c r="SKE24"/>
      <c r="SKF24"/>
      <c r="SKG24"/>
      <c r="SKH24"/>
      <c r="SKI24"/>
      <c r="SKJ24"/>
      <c r="SKK24"/>
      <c r="SKL24"/>
      <c r="SKM24"/>
      <c r="SKN24"/>
      <c r="SKO24"/>
      <c r="SKP24"/>
      <c r="SKQ24"/>
      <c r="SKR24"/>
      <c r="SKS24"/>
      <c r="SKT24"/>
      <c r="SKU24"/>
      <c r="SKV24"/>
      <c r="SKW24"/>
      <c r="SKX24"/>
      <c r="SKY24"/>
      <c r="SKZ24"/>
      <c r="SLA24"/>
      <c r="SLB24"/>
      <c r="SLC24"/>
      <c r="SLD24"/>
      <c r="SLE24"/>
      <c r="SLF24"/>
      <c r="SLG24"/>
      <c r="SLH24"/>
      <c r="SLI24"/>
      <c r="SLJ24"/>
      <c r="SLK24"/>
      <c r="SLL24"/>
      <c r="SLM24"/>
      <c r="SLN24"/>
      <c r="SLO24"/>
      <c r="SLP24"/>
      <c r="SLQ24"/>
      <c r="SLR24"/>
      <c r="SLS24"/>
      <c r="SLT24"/>
      <c r="SLU24"/>
      <c r="SLV24"/>
      <c r="SLW24"/>
      <c r="SLX24"/>
      <c r="SLY24"/>
      <c r="SLZ24"/>
      <c r="SMA24"/>
      <c r="SMB24"/>
      <c r="SMC24"/>
      <c r="SMD24"/>
      <c r="SME24"/>
      <c r="SMF24"/>
      <c r="SMG24"/>
      <c r="SMH24"/>
      <c r="SMI24"/>
      <c r="SMJ24"/>
      <c r="SMK24"/>
      <c r="SML24"/>
      <c r="SMM24"/>
      <c r="SMN24"/>
      <c r="SMO24"/>
      <c r="SMP24"/>
      <c r="SMQ24"/>
      <c r="SMR24"/>
      <c r="SMS24"/>
      <c r="SMT24"/>
      <c r="SMU24"/>
      <c r="SMV24"/>
      <c r="SMW24"/>
      <c r="SMX24"/>
      <c r="SMY24"/>
      <c r="SMZ24"/>
      <c r="SNA24"/>
      <c r="SNB24"/>
      <c r="SNC24"/>
      <c r="SND24"/>
      <c r="SNE24"/>
      <c r="SNF24"/>
      <c r="SNG24"/>
      <c r="SNH24"/>
      <c r="SNI24"/>
      <c r="SNJ24"/>
      <c r="SNK24"/>
      <c r="SNL24"/>
      <c r="SNM24"/>
      <c r="SNN24"/>
      <c r="SNO24"/>
      <c r="SNP24"/>
      <c r="SNQ24"/>
      <c r="SNR24"/>
      <c r="SNS24"/>
      <c r="SNT24"/>
      <c r="SNU24"/>
      <c r="SNV24"/>
      <c r="SNW24"/>
      <c r="SNX24"/>
      <c r="SNY24"/>
      <c r="SNZ24"/>
      <c r="SOA24"/>
      <c r="SOB24"/>
      <c r="SOC24"/>
      <c r="SOD24"/>
      <c r="SOE24"/>
      <c r="SOF24"/>
      <c r="SOG24"/>
      <c r="SOH24"/>
      <c r="SOI24"/>
      <c r="SOJ24"/>
      <c r="SOK24"/>
      <c r="SOL24"/>
      <c r="SOM24"/>
      <c r="SON24"/>
      <c r="SOO24"/>
      <c r="SOP24"/>
      <c r="SOQ24"/>
      <c r="SOR24"/>
      <c r="SOS24"/>
      <c r="SOT24"/>
      <c r="SOU24"/>
      <c r="SOV24"/>
      <c r="SOW24"/>
      <c r="SOX24"/>
      <c r="SOY24"/>
      <c r="SOZ24"/>
      <c r="SPA24"/>
      <c r="SPB24"/>
      <c r="SPC24"/>
      <c r="SPD24"/>
      <c r="SPE24"/>
      <c r="SPF24"/>
      <c r="SPG24"/>
      <c r="SPH24"/>
      <c r="SPI24"/>
      <c r="SPJ24"/>
      <c r="SPK24"/>
      <c r="SPL24"/>
      <c r="SPM24"/>
      <c r="SPN24"/>
      <c r="SPO24"/>
      <c r="SPP24"/>
      <c r="SPQ24"/>
      <c r="SPR24"/>
      <c r="SPS24"/>
      <c r="SPT24"/>
      <c r="SPU24"/>
      <c r="SPV24"/>
      <c r="SPW24"/>
      <c r="SPX24"/>
      <c r="SPY24"/>
      <c r="SPZ24"/>
      <c r="SQA24"/>
      <c r="SQB24"/>
      <c r="SQC24"/>
      <c r="SQD24"/>
      <c r="SQE24"/>
      <c r="SQF24"/>
      <c r="SQG24"/>
      <c r="SQH24"/>
      <c r="SQI24"/>
      <c r="SQJ24"/>
      <c r="SQK24"/>
      <c r="SQL24"/>
      <c r="SQM24"/>
      <c r="SQN24"/>
      <c r="SQO24"/>
      <c r="SQP24"/>
      <c r="SQQ24"/>
      <c r="SQR24"/>
      <c r="SQS24"/>
      <c r="SQT24"/>
      <c r="SQU24"/>
      <c r="SQV24"/>
      <c r="SQW24"/>
      <c r="SQX24"/>
      <c r="SQY24"/>
      <c r="SQZ24"/>
      <c r="SRA24"/>
      <c r="SRB24"/>
      <c r="SRC24"/>
      <c r="SRD24"/>
      <c r="SRE24"/>
      <c r="SRF24"/>
      <c r="SRG24"/>
      <c r="SRH24"/>
      <c r="SRI24"/>
      <c r="SRJ24"/>
      <c r="SRK24"/>
      <c r="SRL24"/>
      <c r="SRM24"/>
      <c r="SRN24"/>
      <c r="SRO24"/>
      <c r="SRP24"/>
      <c r="SRQ24"/>
      <c r="SRR24"/>
      <c r="SRS24"/>
      <c r="SRT24"/>
      <c r="SRU24"/>
      <c r="SRV24"/>
      <c r="SRW24"/>
      <c r="SRX24"/>
      <c r="SRY24"/>
      <c r="SRZ24"/>
      <c r="SSA24"/>
      <c r="SSB24"/>
      <c r="SSC24"/>
      <c r="SSD24"/>
      <c r="SSE24"/>
      <c r="SSF24"/>
      <c r="SSG24"/>
      <c r="SSH24"/>
      <c r="SSI24"/>
      <c r="SSJ24"/>
      <c r="SSK24"/>
      <c r="SSL24"/>
      <c r="SSM24"/>
      <c r="SSN24"/>
      <c r="SSO24"/>
      <c r="SSP24"/>
      <c r="SSQ24"/>
      <c r="SSR24"/>
      <c r="SSS24"/>
      <c r="SST24"/>
      <c r="SSU24"/>
      <c r="SSV24"/>
      <c r="SSW24"/>
      <c r="SSX24"/>
      <c r="SSY24"/>
      <c r="SSZ24"/>
      <c r="STA24"/>
      <c r="STB24"/>
      <c r="STC24"/>
      <c r="STD24"/>
      <c r="STE24"/>
      <c r="STF24"/>
      <c r="STG24"/>
      <c r="STH24"/>
      <c r="STI24"/>
      <c r="STJ24"/>
      <c r="STK24"/>
      <c r="STL24"/>
      <c r="STM24"/>
      <c r="STN24"/>
      <c r="STO24"/>
      <c r="STP24"/>
      <c r="STQ24"/>
      <c r="STR24"/>
      <c r="STS24"/>
      <c r="STT24"/>
      <c r="STU24"/>
      <c r="STV24"/>
      <c r="STW24"/>
      <c r="STX24"/>
      <c r="STY24"/>
      <c r="STZ24"/>
      <c r="SUA24"/>
      <c r="SUB24"/>
      <c r="SUC24"/>
      <c r="SUD24"/>
      <c r="SUE24"/>
      <c r="SUF24"/>
      <c r="SUG24"/>
      <c r="SUH24"/>
      <c r="SUI24"/>
      <c r="SUJ24"/>
      <c r="SUK24"/>
      <c r="SUL24"/>
      <c r="SUM24"/>
      <c r="SUN24"/>
      <c r="SUO24"/>
      <c r="SUP24"/>
      <c r="SUQ24"/>
      <c r="SUR24"/>
      <c r="SUS24"/>
      <c r="SUT24"/>
      <c r="SUU24"/>
      <c r="SUV24"/>
      <c r="SUW24"/>
      <c r="SUX24"/>
      <c r="SUY24"/>
      <c r="SUZ24"/>
      <c r="SVA24"/>
      <c r="SVB24"/>
      <c r="SVC24"/>
      <c r="SVD24"/>
      <c r="SVE24"/>
      <c r="SVF24"/>
      <c r="SVG24"/>
      <c r="SVH24"/>
      <c r="SVI24"/>
      <c r="SVJ24"/>
      <c r="SVK24"/>
      <c r="SVL24"/>
      <c r="SVM24"/>
      <c r="SVN24"/>
      <c r="SVO24"/>
      <c r="SVP24"/>
      <c r="SVQ24"/>
      <c r="SVR24"/>
      <c r="SVS24"/>
      <c r="SVT24"/>
      <c r="SVU24"/>
      <c r="SVV24"/>
      <c r="SVW24"/>
      <c r="SVX24"/>
      <c r="SVY24"/>
      <c r="SVZ24"/>
      <c r="SWA24"/>
      <c r="SWB24"/>
      <c r="SWC24"/>
      <c r="SWD24"/>
      <c r="SWE24"/>
      <c r="SWF24"/>
      <c r="SWG24"/>
      <c r="SWH24"/>
      <c r="SWI24"/>
      <c r="SWJ24"/>
      <c r="SWK24"/>
      <c r="SWL24"/>
      <c r="SWM24"/>
      <c r="SWN24"/>
      <c r="SWO24"/>
      <c r="SWP24"/>
      <c r="SWQ24"/>
      <c r="SWR24"/>
      <c r="SWS24"/>
      <c r="SWT24"/>
      <c r="SWU24"/>
      <c r="SWV24"/>
      <c r="SWW24"/>
      <c r="SWX24"/>
      <c r="SWY24"/>
      <c r="SWZ24"/>
      <c r="SXA24"/>
      <c r="SXB24"/>
      <c r="SXC24"/>
      <c r="SXD24"/>
      <c r="SXE24"/>
      <c r="SXF24"/>
      <c r="SXG24"/>
      <c r="SXH24"/>
      <c r="SXI24"/>
      <c r="SXJ24"/>
      <c r="SXK24"/>
      <c r="SXL24"/>
      <c r="SXM24"/>
      <c r="SXN24"/>
      <c r="SXO24"/>
      <c r="SXP24"/>
      <c r="SXQ24"/>
      <c r="SXR24"/>
      <c r="SXS24"/>
      <c r="SXT24"/>
      <c r="SXU24"/>
      <c r="SXV24"/>
      <c r="SXW24"/>
      <c r="SXX24"/>
      <c r="SXY24"/>
      <c r="SXZ24"/>
      <c r="SYA24"/>
      <c r="SYB24"/>
      <c r="SYC24"/>
      <c r="SYD24"/>
      <c r="SYE24"/>
      <c r="SYF24"/>
      <c r="SYG24"/>
      <c r="SYH24"/>
      <c r="SYI24"/>
      <c r="SYJ24"/>
      <c r="SYK24"/>
      <c r="SYL24"/>
      <c r="SYM24"/>
      <c r="SYN24"/>
      <c r="SYO24"/>
      <c r="SYP24"/>
      <c r="SYQ24"/>
      <c r="SYR24"/>
      <c r="SYS24"/>
      <c r="SYT24"/>
      <c r="SYU24"/>
      <c r="SYV24"/>
      <c r="SYW24"/>
      <c r="SYX24"/>
      <c r="SYY24"/>
      <c r="SYZ24"/>
      <c r="SZA24"/>
      <c r="SZB24"/>
      <c r="SZC24"/>
      <c r="SZD24"/>
      <c r="SZE24"/>
      <c r="SZF24"/>
      <c r="SZG24"/>
      <c r="SZH24"/>
      <c r="SZI24"/>
      <c r="SZJ24"/>
      <c r="SZK24"/>
      <c r="SZL24"/>
      <c r="SZM24"/>
      <c r="SZN24"/>
      <c r="SZO24"/>
      <c r="SZP24"/>
      <c r="SZQ24"/>
      <c r="SZR24"/>
      <c r="SZS24"/>
      <c r="SZT24"/>
      <c r="SZU24"/>
      <c r="SZV24"/>
      <c r="SZW24"/>
      <c r="SZX24"/>
      <c r="SZY24"/>
      <c r="SZZ24"/>
      <c r="TAA24"/>
      <c r="TAB24"/>
      <c r="TAC24"/>
      <c r="TAD24"/>
      <c r="TAE24"/>
      <c r="TAF24"/>
      <c r="TAG24"/>
      <c r="TAH24"/>
      <c r="TAI24"/>
      <c r="TAJ24"/>
      <c r="TAK24"/>
      <c r="TAL24"/>
      <c r="TAM24"/>
      <c r="TAN24"/>
      <c r="TAO24"/>
      <c r="TAP24"/>
      <c r="TAQ24"/>
      <c r="TAR24"/>
      <c r="TAS24"/>
      <c r="TAT24"/>
      <c r="TAU24"/>
      <c r="TAV24"/>
      <c r="TAW24"/>
      <c r="TAX24"/>
      <c r="TAY24"/>
      <c r="TAZ24"/>
      <c r="TBA24"/>
      <c r="TBB24"/>
      <c r="TBC24"/>
      <c r="TBD24"/>
      <c r="TBE24"/>
      <c r="TBF24"/>
      <c r="TBG24"/>
      <c r="TBH24"/>
      <c r="TBI24"/>
      <c r="TBJ24"/>
      <c r="TBK24"/>
      <c r="TBL24"/>
      <c r="TBM24"/>
      <c r="TBN24"/>
      <c r="TBO24"/>
      <c r="TBP24"/>
      <c r="TBQ24"/>
      <c r="TBR24"/>
      <c r="TBS24"/>
      <c r="TBT24"/>
      <c r="TBU24"/>
      <c r="TBV24"/>
      <c r="TBW24"/>
      <c r="TBX24"/>
      <c r="TBY24"/>
      <c r="TBZ24"/>
      <c r="TCA24"/>
      <c r="TCB24"/>
      <c r="TCC24"/>
      <c r="TCD24"/>
      <c r="TCE24"/>
      <c r="TCF24"/>
      <c r="TCG24"/>
      <c r="TCH24"/>
      <c r="TCI24"/>
      <c r="TCJ24"/>
      <c r="TCK24"/>
      <c r="TCL24"/>
      <c r="TCM24"/>
      <c r="TCN24"/>
      <c r="TCO24"/>
      <c r="TCP24"/>
      <c r="TCQ24"/>
      <c r="TCR24"/>
      <c r="TCS24"/>
      <c r="TCT24"/>
      <c r="TCU24"/>
      <c r="TCV24"/>
      <c r="TCW24"/>
      <c r="TCX24"/>
      <c r="TCY24"/>
      <c r="TCZ24"/>
      <c r="TDA24"/>
      <c r="TDB24"/>
      <c r="TDC24"/>
      <c r="TDD24"/>
      <c r="TDE24"/>
      <c r="TDF24"/>
      <c r="TDG24"/>
      <c r="TDH24"/>
      <c r="TDI24"/>
      <c r="TDJ24"/>
      <c r="TDK24"/>
      <c r="TDL24"/>
      <c r="TDM24"/>
      <c r="TDN24"/>
      <c r="TDO24"/>
      <c r="TDP24"/>
      <c r="TDQ24"/>
      <c r="TDR24"/>
      <c r="TDS24"/>
      <c r="TDT24"/>
      <c r="TDU24"/>
      <c r="TDV24"/>
      <c r="TDW24"/>
      <c r="TDX24"/>
      <c r="TDY24"/>
      <c r="TDZ24"/>
      <c r="TEA24"/>
      <c r="TEB24"/>
      <c r="TEC24"/>
      <c r="TED24"/>
      <c r="TEE24"/>
      <c r="TEF24"/>
      <c r="TEG24"/>
      <c r="TEH24"/>
      <c r="TEI24"/>
      <c r="TEJ24"/>
      <c r="TEK24"/>
      <c r="TEL24"/>
      <c r="TEM24"/>
      <c r="TEN24"/>
      <c r="TEO24"/>
      <c r="TEP24"/>
      <c r="TEQ24"/>
      <c r="TER24"/>
      <c r="TES24"/>
      <c r="TET24"/>
      <c r="TEU24"/>
      <c r="TEV24"/>
      <c r="TEW24"/>
      <c r="TEX24"/>
      <c r="TEY24"/>
      <c r="TEZ24"/>
      <c r="TFA24"/>
      <c r="TFB24"/>
      <c r="TFC24"/>
      <c r="TFD24"/>
      <c r="TFE24"/>
      <c r="TFF24"/>
      <c r="TFG24"/>
      <c r="TFH24"/>
      <c r="TFI24"/>
      <c r="TFJ24"/>
      <c r="TFK24"/>
      <c r="TFL24"/>
      <c r="TFM24"/>
      <c r="TFN24"/>
      <c r="TFO24"/>
      <c r="TFP24"/>
      <c r="TFQ24"/>
      <c r="TFR24"/>
      <c r="TFS24"/>
      <c r="TFT24"/>
      <c r="TFU24"/>
      <c r="TFV24"/>
      <c r="TFW24"/>
      <c r="TFX24"/>
      <c r="TFY24"/>
      <c r="TFZ24"/>
      <c r="TGA24"/>
      <c r="TGB24"/>
      <c r="TGC24"/>
      <c r="TGD24"/>
      <c r="TGE24"/>
      <c r="TGF24"/>
      <c r="TGG24"/>
      <c r="TGH24"/>
      <c r="TGI24"/>
      <c r="TGJ24"/>
      <c r="TGK24"/>
      <c r="TGL24"/>
      <c r="TGM24"/>
      <c r="TGN24"/>
      <c r="TGO24"/>
      <c r="TGP24"/>
      <c r="TGQ24"/>
      <c r="TGR24"/>
      <c r="TGS24"/>
      <c r="TGT24"/>
      <c r="TGU24"/>
      <c r="TGV24"/>
      <c r="TGW24"/>
      <c r="TGX24"/>
      <c r="TGY24"/>
      <c r="TGZ24"/>
      <c r="THA24"/>
      <c r="THB24"/>
      <c r="THC24"/>
      <c r="THD24"/>
      <c r="THE24"/>
      <c r="THF24"/>
      <c r="THG24"/>
      <c r="THH24"/>
      <c r="THI24"/>
      <c r="THJ24"/>
      <c r="THK24"/>
      <c r="THL24"/>
      <c r="THM24"/>
      <c r="THN24"/>
      <c r="THO24"/>
      <c r="THP24"/>
      <c r="THQ24"/>
      <c r="THR24"/>
      <c r="THS24"/>
      <c r="THT24"/>
      <c r="THU24"/>
      <c r="THV24"/>
      <c r="THW24"/>
      <c r="THX24"/>
      <c r="THY24"/>
      <c r="THZ24"/>
      <c r="TIA24"/>
      <c r="TIB24"/>
      <c r="TIC24"/>
      <c r="TID24"/>
      <c r="TIE24"/>
      <c r="TIF24"/>
      <c r="TIG24"/>
      <c r="TIH24"/>
      <c r="TII24"/>
      <c r="TIJ24"/>
      <c r="TIK24"/>
      <c r="TIL24"/>
      <c r="TIM24"/>
      <c r="TIN24"/>
      <c r="TIO24"/>
      <c r="TIP24"/>
      <c r="TIQ24"/>
      <c r="TIR24"/>
      <c r="TIS24"/>
      <c r="TIT24"/>
      <c r="TIU24"/>
      <c r="TIV24"/>
      <c r="TIW24"/>
      <c r="TIX24"/>
      <c r="TIY24"/>
      <c r="TIZ24"/>
      <c r="TJA24"/>
      <c r="TJB24"/>
      <c r="TJC24"/>
      <c r="TJD24"/>
      <c r="TJE24"/>
      <c r="TJF24"/>
      <c r="TJG24"/>
      <c r="TJH24"/>
      <c r="TJI24"/>
      <c r="TJJ24"/>
      <c r="TJK24"/>
      <c r="TJL24"/>
      <c r="TJM24"/>
      <c r="TJN24"/>
      <c r="TJO24"/>
      <c r="TJP24"/>
      <c r="TJQ24"/>
      <c r="TJR24"/>
      <c r="TJS24"/>
      <c r="TJT24"/>
      <c r="TJU24"/>
      <c r="TJV24"/>
      <c r="TJW24"/>
      <c r="TJX24"/>
      <c r="TJY24"/>
      <c r="TJZ24"/>
      <c r="TKA24"/>
      <c r="TKB24"/>
      <c r="TKC24"/>
      <c r="TKD24"/>
      <c r="TKE24"/>
      <c r="TKF24"/>
      <c r="TKG24"/>
      <c r="TKH24"/>
      <c r="TKI24"/>
      <c r="TKJ24"/>
      <c r="TKK24"/>
      <c r="TKL24"/>
      <c r="TKM24"/>
      <c r="TKN24"/>
      <c r="TKO24"/>
      <c r="TKP24"/>
      <c r="TKQ24"/>
      <c r="TKR24"/>
      <c r="TKS24"/>
      <c r="TKT24"/>
      <c r="TKU24"/>
      <c r="TKV24"/>
      <c r="TKW24"/>
      <c r="TKX24"/>
      <c r="TKY24"/>
      <c r="TKZ24"/>
      <c r="TLA24"/>
      <c r="TLB24"/>
      <c r="TLC24"/>
      <c r="TLD24"/>
      <c r="TLE24"/>
      <c r="TLF24"/>
      <c r="TLG24"/>
      <c r="TLH24"/>
      <c r="TLI24"/>
      <c r="TLJ24"/>
      <c r="TLK24"/>
      <c r="TLL24"/>
      <c r="TLM24"/>
      <c r="TLN24"/>
      <c r="TLO24"/>
      <c r="TLP24"/>
      <c r="TLQ24"/>
      <c r="TLR24"/>
      <c r="TLS24"/>
      <c r="TLT24"/>
      <c r="TLU24"/>
      <c r="TLV24"/>
      <c r="TLW24"/>
      <c r="TLX24"/>
      <c r="TLY24"/>
      <c r="TLZ24"/>
      <c r="TMA24"/>
      <c r="TMB24"/>
      <c r="TMC24"/>
      <c r="TMD24"/>
      <c r="TME24"/>
      <c r="TMF24"/>
      <c r="TMG24"/>
      <c r="TMH24"/>
      <c r="TMI24"/>
      <c r="TMJ24"/>
      <c r="TMK24"/>
      <c r="TML24"/>
      <c r="TMM24"/>
      <c r="TMN24"/>
      <c r="TMO24"/>
      <c r="TMP24"/>
      <c r="TMQ24"/>
      <c r="TMR24"/>
      <c r="TMS24"/>
      <c r="TMT24"/>
      <c r="TMU24"/>
      <c r="TMV24"/>
      <c r="TMW24"/>
      <c r="TMX24"/>
      <c r="TMY24"/>
      <c r="TMZ24"/>
      <c r="TNA24"/>
      <c r="TNB24"/>
      <c r="TNC24"/>
      <c r="TND24"/>
      <c r="TNE24"/>
      <c r="TNF24"/>
      <c r="TNG24"/>
      <c r="TNH24"/>
      <c r="TNI24"/>
      <c r="TNJ24"/>
      <c r="TNK24"/>
      <c r="TNL24"/>
      <c r="TNM24"/>
      <c r="TNN24"/>
      <c r="TNO24"/>
      <c r="TNP24"/>
      <c r="TNQ24"/>
      <c r="TNR24"/>
      <c r="TNS24"/>
      <c r="TNT24"/>
      <c r="TNU24"/>
      <c r="TNV24"/>
      <c r="TNW24"/>
      <c r="TNX24"/>
      <c r="TNY24"/>
      <c r="TNZ24"/>
      <c r="TOA24"/>
      <c r="TOB24"/>
      <c r="TOC24"/>
      <c r="TOD24"/>
      <c r="TOE24"/>
      <c r="TOF24"/>
      <c r="TOG24"/>
      <c r="TOH24"/>
      <c r="TOI24"/>
      <c r="TOJ24"/>
      <c r="TOK24"/>
      <c r="TOL24"/>
      <c r="TOM24"/>
      <c r="TON24"/>
      <c r="TOO24"/>
      <c r="TOP24"/>
      <c r="TOQ24"/>
      <c r="TOR24"/>
      <c r="TOS24"/>
      <c r="TOT24"/>
      <c r="TOU24"/>
      <c r="TOV24"/>
      <c r="TOW24"/>
      <c r="TOX24"/>
      <c r="TOY24"/>
      <c r="TOZ24"/>
      <c r="TPA24"/>
      <c r="TPB24"/>
      <c r="TPC24"/>
      <c r="TPD24"/>
      <c r="TPE24"/>
      <c r="TPF24"/>
      <c r="TPG24"/>
      <c r="TPH24"/>
      <c r="TPI24"/>
      <c r="TPJ24"/>
      <c r="TPK24"/>
      <c r="TPL24"/>
      <c r="TPM24"/>
      <c r="TPN24"/>
      <c r="TPO24"/>
      <c r="TPP24"/>
      <c r="TPQ24"/>
      <c r="TPR24"/>
      <c r="TPS24"/>
      <c r="TPT24"/>
      <c r="TPU24"/>
      <c r="TPV24"/>
      <c r="TPW24"/>
      <c r="TPX24"/>
      <c r="TPY24"/>
      <c r="TPZ24"/>
      <c r="TQA24"/>
      <c r="TQB24"/>
      <c r="TQC24"/>
      <c r="TQD24"/>
      <c r="TQE24"/>
      <c r="TQF24"/>
      <c r="TQG24"/>
      <c r="TQH24"/>
      <c r="TQI24"/>
      <c r="TQJ24"/>
      <c r="TQK24"/>
      <c r="TQL24"/>
      <c r="TQM24"/>
      <c r="TQN24"/>
      <c r="TQO24"/>
      <c r="TQP24"/>
      <c r="TQQ24"/>
      <c r="TQR24"/>
      <c r="TQS24"/>
      <c r="TQT24"/>
      <c r="TQU24"/>
      <c r="TQV24"/>
      <c r="TQW24"/>
      <c r="TQX24"/>
      <c r="TQY24"/>
      <c r="TQZ24"/>
      <c r="TRA24"/>
      <c r="TRB24"/>
      <c r="TRC24"/>
      <c r="TRD24"/>
      <c r="TRE24"/>
      <c r="TRF24"/>
      <c r="TRG24"/>
      <c r="TRH24"/>
      <c r="TRI24"/>
      <c r="TRJ24"/>
      <c r="TRK24"/>
      <c r="TRL24"/>
      <c r="TRM24"/>
      <c r="TRN24"/>
      <c r="TRO24"/>
      <c r="TRP24"/>
      <c r="TRQ24"/>
      <c r="TRR24"/>
      <c r="TRS24"/>
      <c r="TRT24"/>
      <c r="TRU24"/>
      <c r="TRV24"/>
      <c r="TRW24"/>
      <c r="TRX24"/>
      <c r="TRY24"/>
      <c r="TRZ24"/>
      <c r="TSA24"/>
      <c r="TSB24"/>
      <c r="TSC24"/>
      <c r="TSD24"/>
      <c r="TSE24"/>
      <c r="TSF24"/>
      <c r="TSG24"/>
      <c r="TSH24"/>
      <c r="TSI24"/>
      <c r="TSJ24"/>
      <c r="TSK24"/>
      <c r="TSL24"/>
      <c r="TSM24"/>
      <c r="TSN24"/>
      <c r="TSO24"/>
      <c r="TSP24"/>
      <c r="TSQ24"/>
      <c r="TSR24"/>
      <c r="TSS24"/>
      <c r="TST24"/>
      <c r="TSU24"/>
      <c r="TSV24"/>
      <c r="TSW24"/>
      <c r="TSX24"/>
      <c r="TSY24"/>
      <c r="TSZ24"/>
      <c r="TTA24"/>
      <c r="TTB24"/>
      <c r="TTC24"/>
      <c r="TTD24"/>
      <c r="TTE24"/>
      <c r="TTF24"/>
      <c r="TTG24"/>
      <c r="TTH24"/>
      <c r="TTI24"/>
      <c r="TTJ24"/>
      <c r="TTK24"/>
      <c r="TTL24"/>
      <c r="TTM24"/>
      <c r="TTN24"/>
      <c r="TTO24"/>
      <c r="TTP24"/>
      <c r="TTQ24"/>
      <c r="TTR24"/>
      <c r="TTS24"/>
      <c r="TTT24"/>
      <c r="TTU24"/>
      <c r="TTV24"/>
      <c r="TTW24"/>
      <c r="TTX24"/>
      <c r="TTY24"/>
      <c r="TTZ24"/>
      <c r="TUA24"/>
      <c r="TUB24"/>
      <c r="TUC24"/>
      <c r="TUD24"/>
      <c r="TUE24"/>
      <c r="TUF24"/>
      <c r="TUG24"/>
      <c r="TUH24"/>
      <c r="TUI24"/>
      <c r="TUJ24"/>
      <c r="TUK24"/>
      <c r="TUL24"/>
      <c r="TUM24"/>
      <c r="TUN24"/>
      <c r="TUO24"/>
      <c r="TUP24"/>
      <c r="TUQ24"/>
      <c r="TUR24"/>
      <c r="TUS24"/>
      <c r="TUT24"/>
      <c r="TUU24"/>
      <c r="TUV24"/>
      <c r="TUW24"/>
      <c r="TUX24"/>
      <c r="TUY24"/>
      <c r="TUZ24"/>
      <c r="TVA24"/>
      <c r="TVB24"/>
      <c r="TVC24"/>
      <c r="TVD24"/>
      <c r="TVE24"/>
      <c r="TVF24"/>
      <c r="TVG24"/>
      <c r="TVH24"/>
      <c r="TVI24"/>
      <c r="TVJ24"/>
      <c r="TVK24"/>
      <c r="TVL24"/>
      <c r="TVM24"/>
      <c r="TVN24"/>
      <c r="TVO24"/>
      <c r="TVP24"/>
      <c r="TVQ24"/>
      <c r="TVR24"/>
      <c r="TVS24"/>
      <c r="TVT24"/>
      <c r="TVU24"/>
      <c r="TVV24"/>
      <c r="TVW24"/>
      <c r="TVX24"/>
      <c r="TVY24"/>
      <c r="TVZ24"/>
      <c r="TWA24"/>
      <c r="TWB24"/>
      <c r="TWC24"/>
      <c r="TWD24"/>
      <c r="TWE24"/>
      <c r="TWF24"/>
      <c r="TWG24"/>
      <c r="TWH24"/>
      <c r="TWI24"/>
      <c r="TWJ24"/>
      <c r="TWK24"/>
      <c r="TWL24"/>
      <c r="TWM24"/>
      <c r="TWN24"/>
      <c r="TWO24"/>
      <c r="TWP24"/>
      <c r="TWQ24"/>
      <c r="TWR24"/>
      <c r="TWS24"/>
      <c r="TWT24"/>
      <c r="TWU24"/>
      <c r="TWV24"/>
      <c r="TWW24"/>
      <c r="TWX24"/>
      <c r="TWY24"/>
      <c r="TWZ24"/>
      <c r="TXA24"/>
      <c r="TXB24"/>
      <c r="TXC24"/>
      <c r="TXD24"/>
      <c r="TXE24"/>
      <c r="TXF24"/>
      <c r="TXG24"/>
      <c r="TXH24"/>
      <c r="TXI24"/>
      <c r="TXJ24"/>
      <c r="TXK24"/>
      <c r="TXL24"/>
      <c r="TXM24"/>
      <c r="TXN24"/>
      <c r="TXO24"/>
      <c r="TXP24"/>
      <c r="TXQ24"/>
      <c r="TXR24"/>
      <c r="TXS24"/>
      <c r="TXT24"/>
      <c r="TXU24"/>
      <c r="TXV24"/>
      <c r="TXW24"/>
      <c r="TXX24"/>
      <c r="TXY24"/>
      <c r="TXZ24"/>
      <c r="TYA24"/>
      <c r="TYB24"/>
      <c r="TYC24"/>
      <c r="TYD24"/>
      <c r="TYE24"/>
      <c r="TYF24"/>
      <c r="TYG24"/>
      <c r="TYH24"/>
      <c r="TYI24"/>
      <c r="TYJ24"/>
      <c r="TYK24"/>
      <c r="TYL24"/>
      <c r="TYM24"/>
      <c r="TYN24"/>
      <c r="TYO24"/>
      <c r="TYP24"/>
      <c r="TYQ24"/>
      <c r="TYR24"/>
      <c r="TYS24"/>
      <c r="TYT24"/>
      <c r="TYU24"/>
      <c r="TYV24"/>
      <c r="TYW24"/>
      <c r="TYX24"/>
      <c r="TYY24"/>
      <c r="TYZ24"/>
      <c r="TZA24"/>
      <c r="TZB24"/>
      <c r="TZC24"/>
      <c r="TZD24"/>
      <c r="TZE24"/>
      <c r="TZF24"/>
      <c r="TZG24"/>
      <c r="TZH24"/>
      <c r="TZI24"/>
      <c r="TZJ24"/>
      <c r="TZK24"/>
      <c r="TZL24"/>
      <c r="TZM24"/>
      <c r="TZN24"/>
      <c r="TZO24"/>
      <c r="TZP24"/>
      <c r="TZQ24"/>
      <c r="TZR24"/>
      <c r="TZS24"/>
      <c r="TZT24"/>
      <c r="TZU24"/>
      <c r="TZV24"/>
      <c r="TZW24"/>
      <c r="TZX24"/>
      <c r="TZY24"/>
      <c r="TZZ24"/>
      <c r="UAA24"/>
      <c r="UAB24"/>
      <c r="UAC24"/>
      <c r="UAD24"/>
      <c r="UAE24"/>
      <c r="UAF24"/>
      <c r="UAG24"/>
      <c r="UAH24"/>
      <c r="UAI24"/>
      <c r="UAJ24"/>
      <c r="UAK24"/>
      <c r="UAL24"/>
      <c r="UAM24"/>
      <c r="UAN24"/>
      <c r="UAO24"/>
      <c r="UAP24"/>
      <c r="UAQ24"/>
      <c r="UAR24"/>
      <c r="UAS24"/>
      <c r="UAT24"/>
      <c r="UAU24"/>
      <c r="UAV24"/>
      <c r="UAW24"/>
      <c r="UAX24"/>
      <c r="UAY24"/>
      <c r="UAZ24"/>
      <c r="UBA24"/>
      <c r="UBB24"/>
      <c r="UBC24"/>
      <c r="UBD24"/>
      <c r="UBE24"/>
      <c r="UBF24"/>
      <c r="UBG24"/>
      <c r="UBH24"/>
      <c r="UBI24"/>
      <c r="UBJ24"/>
      <c r="UBK24"/>
      <c r="UBL24"/>
      <c r="UBM24"/>
      <c r="UBN24"/>
      <c r="UBO24"/>
      <c r="UBP24"/>
      <c r="UBQ24"/>
      <c r="UBR24"/>
      <c r="UBS24"/>
      <c r="UBT24"/>
      <c r="UBU24"/>
      <c r="UBV24"/>
      <c r="UBW24"/>
      <c r="UBX24"/>
      <c r="UBY24"/>
      <c r="UBZ24"/>
      <c r="UCA24"/>
      <c r="UCB24"/>
      <c r="UCC24"/>
      <c r="UCD24"/>
      <c r="UCE24"/>
      <c r="UCF24"/>
      <c r="UCG24"/>
      <c r="UCH24"/>
      <c r="UCI24"/>
      <c r="UCJ24"/>
      <c r="UCK24"/>
      <c r="UCL24"/>
      <c r="UCM24"/>
      <c r="UCN24"/>
      <c r="UCO24"/>
      <c r="UCP24"/>
      <c r="UCQ24"/>
      <c r="UCR24"/>
      <c r="UCS24"/>
      <c r="UCT24"/>
      <c r="UCU24"/>
      <c r="UCV24"/>
      <c r="UCW24"/>
      <c r="UCX24"/>
      <c r="UCY24"/>
      <c r="UCZ24"/>
      <c r="UDA24"/>
      <c r="UDB24"/>
      <c r="UDC24"/>
      <c r="UDD24"/>
      <c r="UDE24"/>
      <c r="UDF24"/>
      <c r="UDG24"/>
      <c r="UDH24"/>
      <c r="UDI24"/>
      <c r="UDJ24"/>
      <c r="UDK24"/>
      <c r="UDL24"/>
      <c r="UDM24"/>
      <c r="UDN24"/>
      <c r="UDO24"/>
      <c r="UDP24"/>
      <c r="UDQ24"/>
      <c r="UDR24"/>
      <c r="UDS24"/>
      <c r="UDT24"/>
      <c r="UDU24"/>
      <c r="UDV24"/>
      <c r="UDW24"/>
      <c r="UDX24"/>
      <c r="UDY24"/>
      <c r="UDZ24"/>
      <c r="UEA24"/>
      <c r="UEB24"/>
      <c r="UEC24"/>
      <c r="UED24"/>
      <c r="UEE24"/>
      <c r="UEF24"/>
      <c r="UEG24"/>
      <c r="UEH24"/>
      <c r="UEI24"/>
      <c r="UEJ24"/>
      <c r="UEK24"/>
      <c r="UEL24"/>
      <c r="UEM24"/>
      <c r="UEN24"/>
      <c r="UEO24"/>
      <c r="UEP24"/>
      <c r="UEQ24"/>
      <c r="UER24"/>
      <c r="UES24"/>
      <c r="UET24"/>
      <c r="UEU24"/>
      <c r="UEV24"/>
      <c r="UEW24"/>
      <c r="UEX24"/>
      <c r="UEY24"/>
      <c r="UEZ24"/>
      <c r="UFA24"/>
      <c r="UFB24"/>
      <c r="UFC24"/>
      <c r="UFD24"/>
      <c r="UFE24"/>
      <c r="UFF24"/>
      <c r="UFG24"/>
      <c r="UFH24"/>
      <c r="UFI24"/>
      <c r="UFJ24"/>
      <c r="UFK24"/>
      <c r="UFL24"/>
      <c r="UFM24"/>
      <c r="UFN24"/>
      <c r="UFO24"/>
      <c r="UFP24"/>
      <c r="UFQ24"/>
      <c r="UFR24"/>
      <c r="UFS24"/>
      <c r="UFT24"/>
      <c r="UFU24"/>
      <c r="UFV24"/>
      <c r="UFW24"/>
      <c r="UFX24"/>
      <c r="UFY24"/>
      <c r="UFZ24"/>
      <c r="UGA24"/>
      <c r="UGB24"/>
      <c r="UGC24"/>
      <c r="UGD24"/>
      <c r="UGE24"/>
      <c r="UGF24"/>
      <c r="UGG24"/>
      <c r="UGH24"/>
      <c r="UGI24"/>
      <c r="UGJ24"/>
      <c r="UGK24"/>
      <c r="UGL24"/>
      <c r="UGM24"/>
      <c r="UGN24"/>
      <c r="UGO24"/>
      <c r="UGP24"/>
      <c r="UGQ24"/>
      <c r="UGR24"/>
      <c r="UGS24"/>
      <c r="UGT24"/>
      <c r="UGU24"/>
      <c r="UGV24"/>
      <c r="UGW24"/>
      <c r="UGX24"/>
      <c r="UGY24"/>
      <c r="UGZ24"/>
      <c r="UHA24"/>
      <c r="UHB24"/>
      <c r="UHC24"/>
      <c r="UHD24"/>
      <c r="UHE24"/>
      <c r="UHF24"/>
      <c r="UHG24"/>
      <c r="UHH24"/>
      <c r="UHI24"/>
      <c r="UHJ24"/>
      <c r="UHK24"/>
      <c r="UHL24"/>
      <c r="UHM24"/>
      <c r="UHN24"/>
      <c r="UHO24"/>
      <c r="UHP24"/>
      <c r="UHQ24"/>
      <c r="UHR24"/>
      <c r="UHS24"/>
      <c r="UHT24"/>
      <c r="UHU24"/>
      <c r="UHV24"/>
      <c r="UHW24"/>
      <c r="UHX24"/>
      <c r="UHY24"/>
      <c r="UHZ24"/>
      <c r="UIA24"/>
      <c r="UIB24"/>
      <c r="UIC24"/>
      <c r="UID24"/>
      <c r="UIE24"/>
      <c r="UIF24"/>
      <c r="UIG24"/>
      <c r="UIH24"/>
      <c r="UII24"/>
      <c r="UIJ24"/>
      <c r="UIK24"/>
      <c r="UIL24"/>
      <c r="UIM24"/>
      <c r="UIN24"/>
      <c r="UIO24"/>
      <c r="UIP24"/>
      <c r="UIQ24"/>
      <c r="UIR24"/>
      <c r="UIS24"/>
      <c r="UIT24"/>
      <c r="UIU24"/>
      <c r="UIV24"/>
      <c r="UIW24"/>
      <c r="UIX24"/>
      <c r="UIY24"/>
      <c r="UIZ24"/>
      <c r="UJA24"/>
      <c r="UJB24"/>
      <c r="UJC24"/>
      <c r="UJD24"/>
      <c r="UJE24"/>
      <c r="UJF24"/>
      <c r="UJG24"/>
      <c r="UJH24"/>
      <c r="UJI24"/>
      <c r="UJJ24"/>
      <c r="UJK24"/>
      <c r="UJL24"/>
      <c r="UJM24"/>
      <c r="UJN24"/>
      <c r="UJO24"/>
      <c r="UJP24"/>
      <c r="UJQ24"/>
      <c r="UJR24"/>
      <c r="UJS24"/>
      <c r="UJT24"/>
      <c r="UJU24"/>
      <c r="UJV24"/>
      <c r="UJW24"/>
      <c r="UJX24"/>
      <c r="UJY24"/>
      <c r="UJZ24"/>
      <c r="UKA24"/>
      <c r="UKB24"/>
      <c r="UKC24"/>
      <c r="UKD24"/>
      <c r="UKE24"/>
      <c r="UKF24"/>
      <c r="UKG24"/>
      <c r="UKH24"/>
      <c r="UKI24"/>
      <c r="UKJ24"/>
      <c r="UKK24"/>
      <c r="UKL24"/>
      <c r="UKM24"/>
      <c r="UKN24"/>
      <c r="UKO24"/>
      <c r="UKP24"/>
      <c r="UKQ24"/>
      <c r="UKR24"/>
      <c r="UKS24"/>
      <c r="UKT24"/>
      <c r="UKU24"/>
      <c r="UKV24"/>
      <c r="UKW24"/>
      <c r="UKX24"/>
      <c r="UKY24"/>
      <c r="UKZ24"/>
      <c r="ULA24"/>
      <c r="ULB24"/>
      <c r="ULC24"/>
      <c r="ULD24"/>
      <c r="ULE24"/>
      <c r="ULF24"/>
      <c r="ULG24"/>
      <c r="ULH24"/>
      <c r="ULI24"/>
      <c r="ULJ24"/>
      <c r="ULK24"/>
      <c r="ULL24"/>
      <c r="ULM24"/>
      <c r="ULN24"/>
      <c r="ULO24"/>
      <c r="ULP24"/>
      <c r="ULQ24"/>
      <c r="ULR24"/>
      <c r="ULS24"/>
      <c r="ULT24"/>
      <c r="ULU24"/>
      <c r="ULV24"/>
      <c r="ULW24"/>
      <c r="ULX24"/>
      <c r="ULY24"/>
      <c r="ULZ24"/>
      <c r="UMA24"/>
      <c r="UMB24"/>
      <c r="UMC24"/>
      <c r="UMD24"/>
      <c r="UME24"/>
      <c r="UMF24"/>
      <c r="UMG24"/>
      <c r="UMH24"/>
      <c r="UMI24"/>
      <c r="UMJ24"/>
      <c r="UMK24"/>
      <c r="UML24"/>
      <c r="UMM24"/>
      <c r="UMN24"/>
      <c r="UMO24"/>
      <c r="UMP24"/>
      <c r="UMQ24"/>
      <c r="UMR24"/>
      <c r="UMS24"/>
      <c r="UMT24"/>
      <c r="UMU24"/>
      <c r="UMV24"/>
      <c r="UMW24"/>
      <c r="UMX24"/>
      <c r="UMY24"/>
      <c r="UMZ24"/>
      <c r="UNA24"/>
      <c r="UNB24"/>
      <c r="UNC24"/>
      <c r="UND24"/>
      <c r="UNE24"/>
      <c r="UNF24"/>
      <c r="UNG24"/>
      <c r="UNH24"/>
      <c r="UNI24"/>
      <c r="UNJ24"/>
      <c r="UNK24"/>
      <c r="UNL24"/>
      <c r="UNM24"/>
      <c r="UNN24"/>
      <c r="UNO24"/>
      <c r="UNP24"/>
      <c r="UNQ24"/>
      <c r="UNR24"/>
      <c r="UNS24"/>
      <c r="UNT24"/>
      <c r="UNU24"/>
      <c r="UNV24"/>
      <c r="UNW24"/>
      <c r="UNX24"/>
      <c r="UNY24"/>
      <c r="UNZ24"/>
      <c r="UOA24"/>
      <c r="UOB24"/>
      <c r="UOC24"/>
      <c r="UOD24"/>
      <c r="UOE24"/>
      <c r="UOF24"/>
      <c r="UOG24"/>
      <c r="UOH24"/>
      <c r="UOI24"/>
      <c r="UOJ24"/>
      <c r="UOK24"/>
      <c r="UOL24"/>
      <c r="UOM24"/>
      <c r="UON24"/>
      <c r="UOO24"/>
      <c r="UOP24"/>
      <c r="UOQ24"/>
      <c r="UOR24"/>
      <c r="UOS24"/>
      <c r="UOT24"/>
      <c r="UOU24"/>
      <c r="UOV24"/>
      <c r="UOW24"/>
      <c r="UOX24"/>
      <c r="UOY24"/>
      <c r="UOZ24"/>
      <c r="UPA24"/>
      <c r="UPB24"/>
      <c r="UPC24"/>
      <c r="UPD24"/>
      <c r="UPE24"/>
      <c r="UPF24"/>
      <c r="UPG24"/>
      <c r="UPH24"/>
      <c r="UPI24"/>
      <c r="UPJ24"/>
      <c r="UPK24"/>
      <c r="UPL24"/>
      <c r="UPM24"/>
      <c r="UPN24"/>
      <c r="UPO24"/>
      <c r="UPP24"/>
      <c r="UPQ24"/>
      <c r="UPR24"/>
      <c r="UPS24"/>
      <c r="UPT24"/>
      <c r="UPU24"/>
      <c r="UPV24"/>
      <c r="UPW24"/>
      <c r="UPX24"/>
      <c r="UPY24"/>
      <c r="UPZ24"/>
      <c r="UQA24"/>
      <c r="UQB24"/>
      <c r="UQC24"/>
      <c r="UQD24"/>
      <c r="UQE24"/>
      <c r="UQF24"/>
      <c r="UQG24"/>
      <c r="UQH24"/>
      <c r="UQI24"/>
      <c r="UQJ24"/>
      <c r="UQK24"/>
      <c r="UQL24"/>
      <c r="UQM24"/>
      <c r="UQN24"/>
      <c r="UQO24"/>
      <c r="UQP24"/>
      <c r="UQQ24"/>
      <c r="UQR24"/>
      <c r="UQS24"/>
      <c r="UQT24"/>
      <c r="UQU24"/>
      <c r="UQV24"/>
      <c r="UQW24"/>
      <c r="UQX24"/>
      <c r="UQY24"/>
      <c r="UQZ24"/>
      <c r="URA24"/>
      <c r="URB24"/>
      <c r="URC24"/>
      <c r="URD24"/>
      <c r="URE24"/>
      <c r="URF24"/>
      <c r="URG24"/>
      <c r="URH24"/>
      <c r="URI24"/>
      <c r="URJ24"/>
      <c r="URK24"/>
      <c r="URL24"/>
      <c r="URM24"/>
      <c r="URN24"/>
      <c r="URO24"/>
      <c r="URP24"/>
      <c r="URQ24"/>
      <c r="URR24"/>
      <c r="URS24"/>
      <c r="URT24"/>
      <c r="URU24"/>
      <c r="URV24"/>
      <c r="URW24"/>
      <c r="URX24"/>
      <c r="URY24"/>
      <c r="URZ24"/>
      <c r="USA24"/>
      <c r="USB24"/>
      <c r="USC24"/>
      <c r="USD24"/>
      <c r="USE24"/>
      <c r="USF24"/>
      <c r="USG24"/>
      <c r="USH24"/>
      <c r="USI24"/>
      <c r="USJ24"/>
      <c r="USK24"/>
      <c r="USL24"/>
      <c r="USM24"/>
      <c r="USN24"/>
      <c r="USO24"/>
      <c r="USP24"/>
      <c r="USQ24"/>
      <c r="USR24"/>
      <c r="USS24"/>
      <c r="UST24"/>
      <c r="USU24"/>
      <c r="USV24"/>
      <c r="USW24"/>
      <c r="USX24"/>
      <c r="USY24"/>
      <c r="USZ24"/>
      <c r="UTA24"/>
      <c r="UTB24"/>
      <c r="UTC24"/>
      <c r="UTD24"/>
      <c r="UTE24"/>
      <c r="UTF24"/>
      <c r="UTG24"/>
      <c r="UTH24"/>
      <c r="UTI24"/>
      <c r="UTJ24"/>
      <c r="UTK24"/>
      <c r="UTL24"/>
      <c r="UTM24"/>
      <c r="UTN24"/>
      <c r="UTO24"/>
      <c r="UTP24"/>
      <c r="UTQ24"/>
      <c r="UTR24"/>
      <c r="UTS24"/>
      <c r="UTT24"/>
      <c r="UTU24"/>
      <c r="UTV24"/>
      <c r="UTW24"/>
      <c r="UTX24"/>
      <c r="UTY24"/>
      <c r="UTZ24"/>
      <c r="UUA24"/>
      <c r="UUB24"/>
      <c r="UUC24"/>
      <c r="UUD24"/>
      <c r="UUE24"/>
      <c r="UUF24"/>
      <c r="UUG24"/>
      <c r="UUH24"/>
      <c r="UUI24"/>
      <c r="UUJ24"/>
      <c r="UUK24"/>
      <c r="UUL24"/>
      <c r="UUM24"/>
      <c r="UUN24"/>
      <c r="UUO24"/>
      <c r="UUP24"/>
      <c r="UUQ24"/>
      <c r="UUR24"/>
      <c r="UUS24"/>
      <c r="UUT24"/>
      <c r="UUU24"/>
      <c r="UUV24"/>
      <c r="UUW24"/>
      <c r="UUX24"/>
      <c r="UUY24"/>
      <c r="UUZ24"/>
      <c r="UVA24"/>
      <c r="UVB24"/>
      <c r="UVC24"/>
      <c r="UVD24"/>
      <c r="UVE24"/>
      <c r="UVF24"/>
      <c r="UVG24"/>
      <c r="UVH24"/>
      <c r="UVI24"/>
      <c r="UVJ24"/>
      <c r="UVK24"/>
      <c r="UVL24"/>
      <c r="UVM24"/>
      <c r="UVN24"/>
      <c r="UVO24"/>
      <c r="UVP24"/>
      <c r="UVQ24"/>
      <c r="UVR24"/>
      <c r="UVS24"/>
      <c r="UVT24"/>
      <c r="UVU24"/>
      <c r="UVV24"/>
      <c r="UVW24"/>
      <c r="UVX24"/>
      <c r="UVY24"/>
      <c r="UVZ24"/>
      <c r="UWA24"/>
      <c r="UWB24"/>
      <c r="UWC24"/>
      <c r="UWD24"/>
      <c r="UWE24"/>
      <c r="UWF24"/>
      <c r="UWG24"/>
      <c r="UWH24"/>
      <c r="UWI24"/>
      <c r="UWJ24"/>
      <c r="UWK24"/>
      <c r="UWL24"/>
      <c r="UWM24"/>
      <c r="UWN24"/>
      <c r="UWO24"/>
      <c r="UWP24"/>
      <c r="UWQ24"/>
      <c r="UWR24"/>
      <c r="UWS24"/>
      <c r="UWT24"/>
      <c r="UWU24"/>
      <c r="UWV24"/>
      <c r="UWW24"/>
      <c r="UWX24"/>
      <c r="UWY24"/>
      <c r="UWZ24"/>
      <c r="UXA24"/>
      <c r="UXB24"/>
      <c r="UXC24"/>
      <c r="UXD24"/>
      <c r="UXE24"/>
      <c r="UXF24"/>
      <c r="UXG24"/>
      <c r="UXH24"/>
      <c r="UXI24"/>
      <c r="UXJ24"/>
      <c r="UXK24"/>
      <c r="UXL24"/>
      <c r="UXM24"/>
      <c r="UXN24"/>
      <c r="UXO24"/>
      <c r="UXP24"/>
      <c r="UXQ24"/>
      <c r="UXR24"/>
      <c r="UXS24"/>
      <c r="UXT24"/>
      <c r="UXU24"/>
      <c r="UXV24"/>
      <c r="UXW24"/>
      <c r="UXX24"/>
      <c r="UXY24"/>
      <c r="UXZ24"/>
      <c r="UYA24"/>
      <c r="UYB24"/>
      <c r="UYC24"/>
      <c r="UYD24"/>
      <c r="UYE24"/>
      <c r="UYF24"/>
      <c r="UYG24"/>
      <c r="UYH24"/>
      <c r="UYI24"/>
      <c r="UYJ24"/>
      <c r="UYK24"/>
      <c r="UYL24"/>
      <c r="UYM24"/>
      <c r="UYN24"/>
      <c r="UYO24"/>
      <c r="UYP24"/>
      <c r="UYQ24"/>
      <c r="UYR24"/>
      <c r="UYS24"/>
      <c r="UYT24"/>
      <c r="UYU24"/>
      <c r="UYV24"/>
      <c r="UYW24"/>
      <c r="UYX24"/>
      <c r="UYY24"/>
      <c r="UYZ24"/>
      <c r="UZA24"/>
      <c r="UZB24"/>
      <c r="UZC24"/>
      <c r="UZD24"/>
      <c r="UZE24"/>
      <c r="UZF24"/>
      <c r="UZG24"/>
      <c r="UZH24"/>
      <c r="UZI24"/>
      <c r="UZJ24"/>
      <c r="UZK24"/>
      <c r="UZL24"/>
      <c r="UZM24"/>
      <c r="UZN24"/>
      <c r="UZO24"/>
      <c r="UZP24"/>
      <c r="UZQ24"/>
      <c r="UZR24"/>
      <c r="UZS24"/>
      <c r="UZT24"/>
      <c r="UZU24"/>
      <c r="UZV24"/>
      <c r="UZW24"/>
      <c r="UZX24"/>
      <c r="UZY24"/>
      <c r="UZZ24"/>
      <c r="VAA24"/>
      <c r="VAB24"/>
      <c r="VAC24"/>
      <c r="VAD24"/>
      <c r="VAE24"/>
      <c r="VAF24"/>
      <c r="VAG24"/>
      <c r="VAH24"/>
      <c r="VAI24"/>
      <c r="VAJ24"/>
      <c r="VAK24"/>
      <c r="VAL24"/>
      <c r="VAM24"/>
      <c r="VAN24"/>
      <c r="VAO24"/>
      <c r="VAP24"/>
      <c r="VAQ24"/>
      <c r="VAR24"/>
      <c r="VAS24"/>
      <c r="VAT24"/>
      <c r="VAU24"/>
      <c r="VAV24"/>
      <c r="VAW24"/>
      <c r="VAX24"/>
      <c r="VAY24"/>
      <c r="VAZ24"/>
      <c r="VBA24"/>
      <c r="VBB24"/>
      <c r="VBC24"/>
      <c r="VBD24"/>
      <c r="VBE24"/>
      <c r="VBF24"/>
      <c r="VBG24"/>
      <c r="VBH24"/>
      <c r="VBI24"/>
      <c r="VBJ24"/>
      <c r="VBK24"/>
      <c r="VBL24"/>
      <c r="VBM24"/>
      <c r="VBN24"/>
      <c r="VBO24"/>
      <c r="VBP24"/>
      <c r="VBQ24"/>
      <c r="VBR24"/>
      <c r="VBS24"/>
      <c r="VBT24"/>
      <c r="VBU24"/>
      <c r="VBV24"/>
      <c r="VBW24"/>
      <c r="VBX24"/>
      <c r="VBY24"/>
      <c r="VBZ24"/>
      <c r="VCA24"/>
      <c r="VCB24"/>
      <c r="VCC24"/>
      <c r="VCD24"/>
      <c r="VCE24"/>
      <c r="VCF24"/>
      <c r="VCG24"/>
      <c r="VCH24"/>
      <c r="VCI24"/>
      <c r="VCJ24"/>
      <c r="VCK24"/>
      <c r="VCL24"/>
      <c r="VCM24"/>
      <c r="VCN24"/>
      <c r="VCO24"/>
      <c r="VCP24"/>
      <c r="VCQ24"/>
      <c r="VCR24"/>
      <c r="VCS24"/>
      <c r="VCT24"/>
      <c r="VCU24"/>
      <c r="VCV24"/>
      <c r="VCW24"/>
      <c r="VCX24"/>
      <c r="VCY24"/>
      <c r="VCZ24"/>
      <c r="VDA24"/>
      <c r="VDB24"/>
      <c r="VDC24"/>
      <c r="VDD24"/>
      <c r="VDE24"/>
      <c r="VDF24"/>
      <c r="VDG24"/>
      <c r="VDH24"/>
      <c r="VDI24"/>
      <c r="VDJ24"/>
      <c r="VDK24"/>
      <c r="VDL24"/>
      <c r="VDM24"/>
      <c r="VDN24"/>
      <c r="VDO24"/>
      <c r="VDP24"/>
      <c r="VDQ24"/>
      <c r="VDR24"/>
      <c r="VDS24"/>
      <c r="VDT24"/>
      <c r="VDU24"/>
      <c r="VDV24"/>
      <c r="VDW24"/>
      <c r="VDX24"/>
      <c r="VDY24"/>
      <c r="VDZ24"/>
      <c r="VEA24"/>
      <c r="VEB24"/>
      <c r="VEC24"/>
      <c r="VED24"/>
      <c r="VEE24"/>
      <c r="VEF24"/>
      <c r="VEG24"/>
      <c r="VEH24"/>
      <c r="VEI24"/>
      <c r="VEJ24"/>
      <c r="VEK24"/>
      <c r="VEL24"/>
      <c r="VEM24"/>
      <c r="VEN24"/>
      <c r="VEO24"/>
      <c r="VEP24"/>
      <c r="VEQ24"/>
      <c r="VER24"/>
      <c r="VES24"/>
      <c r="VET24"/>
      <c r="VEU24"/>
      <c r="VEV24"/>
      <c r="VEW24"/>
      <c r="VEX24"/>
      <c r="VEY24"/>
      <c r="VEZ24"/>
      <c r="VFA24"/>
      <c r="VFB24"/>
      <c r="VFC24"/>
      <c r="VFD24"/>
      <c r="VFE24"/>
      <c r="VFF24"/>
      <c r="VFG24"/>
      <c r="VFH24"/>
      <c r="VFI24"/>
      <c r="VFJ24"/>
      <c r="VFK24"/>
      <c r="VFL24"/>
      <c r="VFM24"/>
      <c r="VFN24"/>
      <c r="VFO24"/>
      <c r="VFP24"/>
      <c r="VFQ24"/>
      <c r="VFR24"/>
      <c r="VFS24"/>
      <c r="VFT24"/>
      <c r="VFU24"/>
      <c r="VFV24"/>
      <c r="VFW24"/>
      <c r="VFX24"/>
      <c r="VFY24"/>
      <c r="VFZ24"/>
      <c r="VGA24"/>
      <c r="VGB24"/>
      <c r="VGC24"/>
      <c r="VGD24"/>
      <c r="VGE24"/>
      <c r="VGF24"/>
      <c r="VGG24"/>
      <c r="VGH24"/>
      <c r="VGI24"/>
      <c r="VGJ24"/>
      <c r="VGK24"/>
      <c r="VGL24"/>
      <c r="VGM24"/>
      <c r="VGN24"/>
      <c r="VGO24"/>
      <c r="VGP24"/>
      <c r="VGQ24"/>
      <c r="VGR24"/>
      <c r="VGS24"/>
      <c r="VGT24"/>
      <c r="VGU24"/>
      <c r="VGV24"/>
      <c r="VGW24"/>
      <c r="VGX24"/>
      <c r="VGY24"/>
      <c r="VGZ24"/>
      <c r="VHA24"/>
      <c r="VHB24"/>
      <c r="VHC24"/>
      <c r="VHD24"/>
      <c r="VHE24"/>
      <c r="VHF24"/>
      <c r="VHG24"/>
      <c r="VHH24"/>
      <c r="VHI24"/>
      <c r="VHJ24"/>
      <c r="VHK24"/>
      <c r="VHL24"/>
      <c r="VHM24"/>
      <c r="VHN24"/>
      <c r="VHO24"/>
      <c r="VHP24"/>
      <c r="VHQ24"/>
      <c r="VHR24"/>
      <c r="VHS24"/>
      <c r="VHT24"/>
      <c r="VHU24"/>
      <c r="VHV24"/>
      <c r="VHW24"/>
      <c r="VHX24"/>
      <c r="VHY24"/>
      <c r="VHZ24"/>
      <c r="VIA24"/>
      <c r="VIB24"/>
      <c r="VIC24"/>
      <c r="VID24"/>
      <c r="VIE24"/>
      <c r="VIF24"/>
      <c r="VIG24"/>
      <c r="VIH24"/>
      <c r="VII24"/>
      <c r="VIJ24"/>
      <c r="VIK24"/>
      <c r="VIL24"/>
      <c r="VIM24"/>
      <c r="VIN24"/>
      <c r="VIO24"/>
      <c r="VIP24"/>
      <c r="VIQ24"/>
      <c r="VIR24"/>
      <c r="VIS24"/>
      <c r="VIT24"/>
      <c r="VIU24"/>
      <c r="VIV24"/>
      <c r="VIW24"/>
      <c r="VIX24"/>
      <c r="VIY24"/>
      <c r="VIZ24"/>
      <c r="VJA24"/>
      <c r="VJB24"/>
      <c r="VJC24"/>
      <c r="VJD24"/>
      <c r="VJE24"/>
      <c r="VJF24"/>
      <c r="VJG24"/>
      <c r="VJH24"/>
      <c r="VJI24"/>
      <c r="VJJ24"/>
      <c r="VJK24"/>
      <c r="VJL24"/>
      <c r="VJM24"/>
      <c r="VJN24"/>
      <c r="VJO24"/>
      <c r="VJP24"/>
      <c r="VJQ24"/>
      <c r="VJR24"/>
      <c r="VJS24"/>
      <c r="VJT24"/>
      <c r="VJU24"/>
      <c r="VJV24"/>
      <c r="VJW24"/>
      <c r="VJX24"/>
      <c r="VJY24"/>
      <c r="VJZ24"/>
      <c r="VKA24"/>
      <c r="VKB24"/>
      <c r="VKC24"/>
      <c r="VKD24"/>
      <c r="VKE24"/>
      <c r="VKF24"/>
      <c r="VKG24"/>
      <c r="VKH24"/>
      <c r="VKI24"/>
      <c r="VKJ24"/>
      <c r="VKK24"/>
      <c r="VKL24"/>
      <c r="VKM24"/>
      <c r="VKN24"/>
      <c r="VKO24"/>
      <c r="VKP24"/>
      <c r="VKQ24"/>
      <c r="VKR24"/>
      <c r="VKS24"/>
      <c r="VKT24"/>
      <c r="VKU24"/>
      <c r="VKV24"/>
      <c r="VKW24"/>
      <c r="VKX24"/>
      <c r="VKY24"/>
      <c r="VKZ24"/>
      <c r="VLA24"/>
      <c r="VLB24"/>
      <c r="VLC24"/>
      <c r="VLD24"/>
      <c r="VLE24"/>
      <c r="VLF24"/>
      <c r="VLG24"/>
      <c r="VLH24"/>
      <c r="VLI24"/>
      <c r="VLJ24"/>
      <c r="VLK24"/>
      <c r="VLL24"/>
      <c r="VLM24"/>
      <c r="VLN24"/>
      <c r="VLO24"/>
      <c r="VLP24"/>
      <c r="VLQ24"/>
      <c r="VLR24"/>
      <c r="VLS24"/>
      <c r="VLT24"/>
      <c r="VLU24"/>
      <c r="VLV24"/>
      <c r="VLW24"/>
      <c r="VLX24"/>
      <c r="VLY24"/>
      <c r="VLZ24"/>
      <c r="VMA24"/>
      <c r="VMB24"/>
      <c r="VMC24"/>
      <c r="VMD24"/>
      <c r="VME24"/>
      <c r="VMF24"/>
      <c r="VMG24"/>
      <c r="VMH24"/>
      <c r="VMI24"/>
      <c r="VMJ24"/>
      <c r="VMK24"/>
      <c r="VML24"/>
      <c r="VMM24"/>
      <c r="VMN24"/>
      <c r="VMO24"/>
      <c r="VMP24"/>
      <c r="VMQ24"/>
      <c r="VMR24"/>
      <c r="VMS24"/>
      <c r="VMT24"/>
      <c r="VMU24"/>
      <c r="VMV24"/>
      <c r="VMW24"/>
      <c r="VMX24"/>
      <c r="VMY24"/>
      <c r="VMZ24"/>
      <c r="VNA24"/>
      <c r="VNB24"/>
      <c r="VNC24"/>
      <c r="VND24"/>
      <c r="VNE24"/>
      <c r="VNF24"/>
      <c r="VNG24"/>
      <c r="VNH24"/>
      <c r="VNI24"/>
      <c r="VNJ24"/>
      <c r="VNK24"/>
      <c r="VNL24"/>
      <c r="VNM24"/>
      <c r="VNN24"/>
      <c r="VNO24"/>
      <c r="VNP24"/>
      <c r="VNQ24"/>
      <c r="VNR24"/>
      <c r="VNS24"/>
      <c r="VNT24"/>
      <c r="VNU24"/>
      <c r="VNV24"/>
      <c r="VNW24"/>
      <c r="VNX24"/>
      <c r="VNY24"/>
      <c r="VNZ24"/>
      <c r="VOA24"/>
      <c r="VOB24"/>
      <c r="VOC24"/>
      <c r="VOD24"/>
      <c r="VOE24"/>
      <c r="VOF24"/>
      <c r="VOG24"/>
      <c r="VOH24"/>
      <c r="VOI24"/>
      <c r="VOJ24"/>
      <c r="VOK24"/>
      <c r="VOL24"/>
      <c r="VOM24"/>
      <c r="VON24"/>
      <c r="VOO24"/>
      <c r="VOP24"/>
      <c r="VOQ24"/>
      <c r="VOR24"/>
      <c r="VOS24"/>
      <c r="VOT24"/>
      <c r="VOU24"/>
      <c r="VOV24"/>
      <c r="VOW24"/>
      <c r="VOX24"/>
      <c r="VOY24"/>
      <c r="VOZ24"/>
      <c r="VPA24"/>
      <c r="VPB24"/>
      <c r="VPC24"/>
      <c r="VPD24"/>
      <c r="VPE24"/>
      <c r="VPF24"/>
      <c r="VPG24"/>
      <c r="VPH24"/>
      <c r="VPI24"/>
      <c r="VPJ24"/>
      <c r="VPK24"/>
      <c r="VPL24"/>
      <c r="VPM24"/>
      <c r="VPN24"/>
      <c r="VPO24"/>
      <c r="VPP24"/>
      <c r="VPQ24"/>
      <c r="VPR24"/>
      <c r="VPS24"/>
      <c r="VPT24"/>
      <c r="VPU24"/>
      <c r="VPV24"/>
      <c r="VPW24"/>
      <c r="VPX24"/>
      <c r="VPY24"/>
      <c r="VPZ24"/>
      <c r="VQA24"/>
      <c r="VQB24"/>
      <c r="VQC24"/>
      <c r="VQD24"/>
      <c r="VQE24"/>
      <c r="VQF24"/>
      <c r="VQG24"/>
      <c r="VQH24"/>
      <c r="VQI24"/>
      <c r="VQJ24"/>
      <c r="VQK24"/>
      <c r="VQL24"/>
      <c r="VQM24"/>
      <c r="VQN24"/>
      <c r="VQO24"/>
      <c r="VQP24"/>
      <c r="VQQ24"/>
      <c r="VQR24"/>
      <c r="VQS24"/>
      <c r="VQT24"/>
      <c r="VQU24"/>
      <c r="VQV24"/>
      <c r="VQW24"/>
      <c r="VQX24"/>
      <c r="VQY24"/>
      <c r="VQZ24"/>
      <c r="VRA24"/>
      <c r="VRB24"/>
      <c r="VRC24"/>
      <c r="VRD24"/>
      <c r="VRE24"/>
      <c r="VRF24"/>
      <c r="VRG24"/>
      <c r="VRH24"/>
      <c r="VRI24"/>
      <c r="VRJ24"/>
      <c r="VRK24"/>
      <c r="VRL24"/>
      <c r="VRM24"/>
      <c r="VRN24"/>
      <c r="VRO24"/>
      <c r="VRP24"/>
      <c r="VRQ24"/>
      <c r="VRR24"/>
      <c r="VRS24"/>
      <c r="VRT24"/>
      <c r="VRU24"/>
      <c r="VRV24"/>
      <c r="VRW24"/>
      <c r="VRX24"/>
      <c r="VRY24"/>
      <c r="VRZ24"/>
      <c r="VSA24"/>
      <c r="VSB24"/>
      <c r="VSC24"/>
      <c r="VSD24"/>
      <c r="VSE24"/>
      <c r="VSF24"/>
      <c r="VSG24"/>
      <c r="VSH24"/>
      <c r="VSI24"/>
      <c r="VSJ24"/>
      <c r="VSK24"/>
      <c r="VSL24"/>
      <c r="VSM24"/>
      <c r="VSN24"/>
      <c r="VSO24"/>
      <c r="VSP24"/>
      <c r="VSQ24"/>
      <c r="VSR24"/>
      <c r="VSS24"/>
      <c r="VST24"/>
      <c r="VSU24"/>
      <c r="VSV24"/>
      <c r="VSW24"/>
      <c r="VSX24"/>
      <c r="VSY24"/>
      <c r="VSZ24"/>
      <c r="VTA24"/>
      <c r="VTB24"/>
      <c r="VTC24"/>
      <c r="VTD24"/>
      <c r="VTE24"/>
      <c r="VTF24"/>
      <c r="VTG24"/>
      <c r="VTH24"/>
      <c r="VTI24"/>
      <c r="VTJ24"/>
      <c r="VTK24"/>
      <c r="VTL24"/>
      <c r="VTM24"/>
      <c r="VTN24"/>
      <c r="VTO24"/>
      <c r="VTP24"/>
      <c r="VTQ24"/>
      <c r="VTR24"/>
      <c r="VTS24"/>
      <c r="VTT24"/>
      <c r="VTU24"/>
      <c r="VTV24"/>
      <c r="VTW24"/>
      <c r="VTX24"/>
      <c r="VTY24"/>
      <c r="VTZ24"/>
      <c r="VUA24"/>
      <c r="VUB24"/>
      <c r="VUC24"/>
      <c r="VUD24"/>
      <c r="VUE24"/>
      <c r="VUF24"/>
      <c r="VUG24"/>
      <c r="VUH24"/>
      <c r="VUI24"/>
      <c r="VUJ24"/>
      <c r="VUK24"/>
      <c r="VUL24"/>
      <c r="VUM24"/>
      <c r="VUN24"/>
      <c r="VUO24"/>
      <c r="VUP24"/>
      <c r="VUQ24"/>
      <c r="VUR24"/>
      <c r="VUS24"/>
      <c r="VUT24"/>
      <c r="VUU24"/>
      <c r="VUV24"/>
      <c r="VUW24"/>
      <c r="VUX24"/>
      <c r="VUY24"/>
      <c r="VUZ24"/>
      <c r="VVA24"/>
      <c r="VVB24"/>
      <c r="VVC24"/>
      <c r="VVD24"/>
      <c r="VVE24"/>
      <c r="VVF24"/>
      <c r="VVG24"/>
      <c r="VVH24"/>
      <c r="VVI24"/>
      <c r="VVJ24"/>
      <c r="VVK24"/>
      <c r="VVL24"/>
      <c r="VVM24"/>
      <c r="VVN24"/>
      <c r="VVO24"/>
      <c r="VVP24"/>
      <c r="VVQ24"/>
      <c r="VVR24"/>
      <c r="VVS24"/>
      <c r="VVT24"/>
      <c r="VVU24"/>
      <c r="VVV24"/>
      <c r="VVW24"/>
      <c r="VVX24"/>
      <c r="VVY24"/>
      <c r="VVZ24"/>
      <c r="VWA24"/>
      <c r="VWB24"/>
      <c r="VWC24"/>
      <c r="VWD24"/>
      <c r="VWE24"/>
      <c r="VWF24"/>
      <c r="VWG24"/>
      <c r="VWH24"/>
      <c r="VWI24"/>
      <c r="VWJ24"/>
      <c r="VWK24"/>
      <c r="VWL24"/>
      <c r="VWM24"/>
      <c r="VWN24"/>
      <c r="VWO24"/>
      <c r="VWP24"/>
      <c r="VWQ24"/>
      <c r="VWR24"/>
      <c r="VWS24"/>
      <c r="VWT24"/>
      <c r="VWU24"/>
      <c r="VWV24"/>
      <c r="VWW24"/>
      <c r="VWX24"/>
      <c r="VWY24"/>
      <c r="VWZ24"/>
      <c r="VXA24"/>
      <c r="VXB24"/>
      <c r="VXC24"/>
      <c r="VXD24"/>
      <c r="VXE24"/>
      <c r="VXF24"/>
      <c r="VXG24"/>
      <c r="VXH24"/>
      <c r="VXI24"/>
      <c r="VXJ24"/>
      <c r="VXK24"/>
      <c r="VXL24"/>
      <c r="VXM24"/>
      <c r="VXN24"/>
      <c r="VXO24"/>
      <c r="VXP24"/>
      <c r="VXQ24"/>
      <c r="VXR24"/>
      <c r="VXS24"/>
      <c r="VXT24"/>
      <c r="VXU24"/>
      <c r="VXV24"/>
      <c r="VXW24"/>
      <c r="VXX24"/>
      <c r="VXY24"/>
      <c r="VXZ24"/>
      <c r="VYA24"/>
      <c r="VYB24"/>
      <c r="VYC24"/>
      <c r="VYD24"/>
      <c r="VYE24"/>
      <c r="VYF24"/>
      <c r="VYG24"/>
      <c r="VYH24"/>
      <c r="VYI24"/>
      <c r="VYJ24"/>
      <c r="VYK24"/>
      <c r="VYL24"/>
      <c r="VYM24"/>
      <c r="VYN24"/>
      <c r="VYO24"/>
      <c r="VYP24"/>
      <c r="VYQ24"/>
      <c r="VYR24"/>
      <c r="VYS24"/>
      <c r="VYT24"/>
      <c r="VYU24"/>
      <c r="VYV24"/>
      <c r="VYW24"/>
      <c r="VYX24"/>
      <c r="VYY24"/>
      <c r="VYZ24"/>
      <c r="VZA24"/>
      <c r="VZB24"/>
      <c r="VZC24"/>
      <c r="VZD24"/>
      <c r="VZE24"/>
      <c r="VZF24"/>
      <c r="VZG24"/>
      <c r="VZH24"/>
      <c r="VZI24"/>
      <c r="VZJ24"/>
      <c r="VZK24"/>
      <c r="VZL24"/>
      <c r="VZM24"/>
      <c r="VZN24"/>
      <c r="VZO24"/>
      <c r="VZP24"/>
      <c r="VZQ24"/>
      <c r="VZR24"/>
      <c r="VZS24"/>
      <c r="VZT24"/>
      <c r="VZU24"/>
      <c r="VZV24"/>
      <c r="VZW24"/>
      <c r="VZX24"/>
      <c r="VZY24"/>
      <c r="VZZ24"/>
      <c r="WAA24"/>
      <c r="WAB24"/>
      <c r="WAC24"/>
      <c r="WAD24"/>
      <c r="WAE24"/>
      <c r="WAF24"/>
      <c r="WAG24"/>
      <c r="WAH24"/>
      <c r="WAI24"/>
      <c r="WAJ24"/>
      <c r="WAK24"/>
      <c r="WAL24"/>
      <c r="WAM24"/>
      <c r="WAN24"/>
      <c r="WAO24"/>
      <c r="WAP24"/>
      <c r="WAQ24"/>
      <c r="WAR24"/>
      <c r="WAS24"/>
      <c r="WAT24"/>
      <c r="WAU24"/>
      <c r="WAV24"/>
      <c r="WAW24"/>
      <c r="WAX24"/>
      <c r="WAY24"/>
      <c r="WAZ24"/>
      <c r="WBA24"/>
      <c r="WBB24"/>
      <c r="WBC24"/>
      <c r="WBD24"/>
      <c r="WBE24"/>
      <c r="WBF24"/>
      <c r="WBG24"/>
      <c r="WBH24"/>
      <c r="WBI24"/>
      <c r="WBJ24"/>
      <c r="WBK24"/>
      <c r="WBL24"/>
      <c r="WBM24"/>
      <c r="WBN24"/>
      <c r="WBO24"/>
      <c r="WBP24"/>
      <c r="WBQ24"/>
      <c r="WBR24"/>
      <c r="WBS24"/>
      <c r="WBT24"/>
      <c r="WBU24"/>
      <c r="WBV24"/>
      <c r="WBW24"/>
      <c r="WBX24"/>
      <c r="WBY24"/>
      <c r="WBZ24"/>
      <c r="WCA24"/>
      <c r="WCB24"/>
      <c r="WCC24"/>
      <c r="WCD24"/>
      <c r="WCE24"/>
      <c r="WCF24"/>
      <c r="WCG24"/>
      <c r="WCH24"/>
      <c r="WCI24"/>
      <c r="WCJ24"/>
      <c r="WCK24"/>
      <c r="WCL24"/>
      <c r="WCM24"/>
      <c r="WCN24"/>
      <c r="WCO24"/>
      <c r="WCP24"/>
      <c r="WCQ24"/>
      <c r="WCR24"/>
      <c r="WCS24"/>
      <c r="WCT24"/>
      <c r="WCU24"/>
      <c r="WCV24"/>
      <c r="WCW24"/>
      <c r="WCX24"/>
      <c r="WCY24"/>
      <c r="WCZ24"/>
      <c r="WDA24"/>
      <c r="WDB24"/>
      <c r="WDC24"/>
      <c r="WDD24"/>
      <c r="WDE24"/>
      <c r="WDF24"/>
      <c r="WDG24"/>
      <c r="WDH24"/>
      <c r="WDI24"/>
      <c r="WDJ24"/>
      <c r="WDK24"/>
      <c r="WDL24"/>
      <c r="WDM24"/>
      <c r="WDN24"/>
      <c r="WDO24"/>
      <c r="WDP24"/>
      <c r="WDQ24"/>
      <c r="WDR24"/>
      <c r="WDS24"/>
      <c r="WDT24"/>
      <c r="WDU24"/>
      <c r="WDV24"/>
      <c r="WDW24"/>
      <c r="WDX24"/>
      <c r="WDY24"/>
      <c r="WDZ24"/>
      <c r="WEA24"/>
      <c r="WEB24"/>
      <c r="WEC24"/>
      <c r="WED24"/>
      <c r="WEE24"/>
      <c r="WEF24"/>
      <c r="WEG24"/>
      <c r="WEH24"/>
      <c r="WEI24"/>
      <c r="WEJ24"/>
      <c r="WEK24"/>
      <c r="WEL24"/>
      <c r="WEM24"/>
      <c r="WEN24"/>
      <c r="WEO24"/>
      <c r="WEP24"/>
      <c r="WEQ24"/>
      <c r="WER24"/>
      <c r="WES24"/>
      <c r="WET24"/>
      <c r="WEU24"/>
      <c r="WEV24"/>
      <c r="WEW24"/>
      <c r="WEX24"/>
      <c r="WEY24"/>
      <c r="WEZ24"/>
      <c r="WFA24"/>
      <c r="WFB24"/>
      <c r="WFC24"/>
      <c r="WFD24"/>
      <c r="WFE24"/>
      <c r="WFF24"/>
      <c r="WFG24"/>
      <c r="WFH24"/>
      <c r="WFI24"/>
      <c r="WFJ24"/>
      <c r="WFK24"/>
      <c r="WFL24"/>
      <c r="WFM24"/>
      <c r="WFN24"/>
      <c r="WFO24"/>
      <c r="WFP24"/>
      <c r="WFQ24"/>
      <c r="WFR24"/>
      <c r="WFS24"/>
      <c r="WFT24"/>
      <c r="WFU24"/>
      <c r="WFV24"/>
      <c r="WFW24"/>
      <c r="WFX24"/>
      <c r="WFY24"/>
      <c r="WFZ24"/>
      <c r="WGA24"/>
      <c r="WGB24"/>
      <c r="WGC24"/>
      <c r="WGD24"/>
      <c r="WGE24"/>
      <c r="WGF24"/>
      <c r="WGG24"/>
      <c r="WGH24"/>
      <c r="WGI24"/>
      <c r="WGJ24"/>
      <c r="WGK24"/>
      <c r="WGL24"/>
      <c r="WGM24"/>
      <c r="WGN24"/>
      <c r="WGO24"/>
      <c r="WGP24"/>
      <c r="WGQ24"/>
      <c r="WGR24"/>
      <c r="WGS24"/>
      <c r="WGT24"/>
      <c r="WGU24"/>
      <c r="WGV24"/>
      <c r="WGW24"/>
      <c r="WGX24"/>
      <c r="WGY24"/>
      <c r="WGZ24"/>
      <c r="WHA24"/>
      <c r="WHB24"/>
      <c r="WHC24"/>
      <c r="WHD24"/>
      <c r="WHE24"/>
      <c r="WHF24"/>
      <c r="WHG24"/>
      <c r="WHH24"/>
      <c r="WHI24"/>
      <c r="WHJ24"/>
      <c r="WHK24"/>
      <c r="WHL24"/>
      <c r="WHM24"/>
      <c r="WHN24"/>
      <c r="WHO24"/>
      <c r="WHP24"/>
      <c r="WHQ24"/>
      <c r="WHR24"/>
      <c r="WHS24"/>
      <c r="WHT24"/>
      <c r="WHU24"/>
      <c r="WHV24"/>
      <c r="WHW24"/>
      <c r="WHX24"/>
      <c r="WHY24"/>
      <c r="WHZ24"/>
      <c r="WIA24"/>
      <c r="WIB24"/>
      <c r="WIC24"/>
      <c r="WID24"/>
      <c r="WIE24"/>
      <c r="WIF24"/>
      <c r="WIG24"/>
      <c r="WIH24"/>
      <c r="WII24"/>
      <c r="WIJ24"/>
      <c r="WIK24"/>
      <c r="WIL24"/>
      <c r="WIM24"/>
      <c r="WIN24"/>
      <c r="WIO24"/>
      <c r="WIP24"/>
      <c r="WIQ24"/>
      <c r="WIR24"/>
      <c r="WIS24"/>
      <c r="WIT24"/>
      <c r="WIU24"/>
      <c r="WIV24"/>
      <c r="WIW24"/>
      <c r="WIX24"/>
      <c r="WIY24"/>
      <c r="WIZ24"/>
      <c r="WJA24"/>
      <c r="WJB24"/>
      <c r="WJC24"/>
      <c r="WJD24"/>
      <c r="WJE24"/>
      <c r="WJF24"/>
      <c r="WJG24"/>
      <c r="WJH24"/>
      <c r="WJI24"/>
      <c r="WJJ24"/>
      <c r="WJK24"/>
      <c r="WJL24"/>
      <c r="WJM24"/>
      <c r="WJN24"/>
      <c r="WJO24"/>
      <c r="WJP24"/>
      <c r="WJQ24"/>
      <c r="WJR24"/>
      <c r="WJS24"/>
      <c r="WJT24"/>
      <c r="WJU24"/>
      <c r="WJV24"/>
      <c r="WJW24"/>
      <c r="WJX24"/>
      <c r="WJY24"/>
      <c r="WJZ24"/>
      <c r="WKA24"/>
      <c r="WKB24"/>
      <c r="WKC24"/>
      <c r="WKD24"/>
      <c r="WKE24"/>
      <c r="WKF24"/>
      <c r="WKG24"/>
      <c r="WKH24"/>
      <c r="WKI24"/>
      <c r="WKJ24"/>
      <c r="WKK24"/>
      <c r="WKL24"/>
      <c r="WKM24"/>
      <c r="WKN24"/>
      <c r="WKO24"/>
      <c r="WKP24"/>
      <c r="WKQ24"/>
      <c r="WKR24"/>
      <c r="WKS24"/>
      <c r="WKT24"/>
      <c r="WKU24"/>
      <c r="WKV24"/>
      <c r="WKW24"/>
      <c r="WKX24"/>
      <c r="WKY24"/>
      <c r="WKZ24"/>
      <c r="WLA24"/>
      <c r="WLB24"/>
      <c r="WLC24"/>
      <c r="WLD24"/>
      <c r="WLE24"/>
      <c r="WLF24"/>
      <c r="WLG24"/>
      <c r="WLH24"/>
      <c r="WLI24"/>
      <c r="WLJ24"/>
      <c r="WLK24"/>
      <c r="WLL24"/>
      <c r="WLM24"/>
      <c r="WLN24"/>
      <c r="WLO24"/>
      <c r="WLP24"/>
      <c r="WLQ24"/>
      <c r="WLR24"/>
      <c r="WLS24"/>
      <c r="WLT24"/>
      <c r="WLU24"/>
      <c r="WLV24"/>
      <c r="WLW24"/>
      <c r="WLX24"/>
      <c r="WLY24"/>
      <c r="WLZ24"/>
      <c r="WMA24"/>
      <c r="WMB24"/>
      <c r="WMC24"/>
      <c r="WMD24"/>
      <c r="WME24"/>
      <c r="WMF24"/>
      <c r="WMG24"/>
      <c r="WMH24"/>
      <c r="WMI24"/>
      <c r="WMJ24"/>
      <c r="WMK24"/>
      <c r="WML24"/>
      <c r="WMM24"/>
      <c r="WMN24"/>
      <c r="WMO24"/>
      <c r="WMP24"/>
      <c r="WMQ24"/>
      <c r="WMR24"/>
      <c r="WMS24"/>
      <c r="WMT24"/>
      <c r="WMU24"/>
      <c r="WMV24"/>
      <c r="WMW24"/>
      <c r="WMX24"/>
      <c r="WMY24"/>
      <c r="WMZ24"/>
      <c r="WNA24"/>
      <c r="WNB24"/>
      <c r="WNC24"/>
      <c r="WND24"/>
      <c r="WNE24"/>
      <c r="WNF24"/>
      <c r="WNG24"/>
      <c r="WNH24"/>
      <c r="WNI24"/>
      <c r="WNJ24"/>
      <c r="WNK24"/>
      <c r="WNL24"/>
      <c r="WNM24"/>
      <c r="WNN24"/>
      <c r="WNO24"/>
      <c r="WNP24"/>
      <c r="WNQ24"/>
      <c r="WNR24"/>
      <c r="WNS24"/>
      <c r="WNT24"/>
      <c r="WNU24"/>
      <c r="WNV24"/>
      <c r="WNW24"/>
      <c r="WNX24"/>
      <c r="WNY24"/>
      <c r="WNZ24"/>
      <c r="WOA24"/>
      <c r="WOB24"/>
      <c r="WOC24"/>
      <c r="WOD24"/>
      <c r="WOE24"/>
      <c r="WOF24"/>
      <c r="WOG24"/>
      <c r="WOH24"/>
      <c r="WOI24"/>
      <c r="WOJ24"/>
      <c r="WOK24"/>
      <c r="WOL24"/>
      <c r="WOM24"/>
      <c r="WON24"/>
      <c r="WOO24"/>
      <c r="WOP24"/>
      <c r="WOQ24"/>
      <c r="WOR24"/>
      <c r="WOS24"/>
      <c r="WOT24"/>
      <c r="WOU24"/>
      <c r="WOV24"/>
      <c r="WOW24"/>
      <c r="WOX24"/>
      <c r="WOY24"/>
      <c r="WOZ24"/>
      <c r="WPA24"/>
      <c r="WPB24"/>
      <c r="WPC24"/>
      <c r="WPD24"/>
      <c r="WPE24"/>
      <c r="WPF24"/>
      <c r="WPG24"/>
      <c r="WPH24"/>
      <c r="WPI24"/>
      <c r="WPJ24"/>
      <c r="WPK24"/>
      <c r="WPL24"/>
      <c r="WPM24"/>
      <c r="WPN24"/>
      <c r="WPO24"/>
      <c r="WPP24"/>
      <c r="WPQ24"/>
      <c r="WPR24"/>
      <c r="WPS24"/>
      <c r="WPT24"/>
      <c r="WPU24"/>
      <c r="WPV24"/>
      <c r="WPW24"/>
      <c r="WPX24"/>
      <c r="WPY24"/>
      <c r="WPZ24"/>
      <c r="WQA24"/>
      <c r="WQB24"/>
      <c r="WQC24"/>
      <c r="WQD24"/>
      <c r="WQE24"/>
      <c r="WQF24"/>
      <c r="WQG24"/>
      <c r="WQH24"/>
      <c r="WQI24"/>
      <c r="WQJ24"/>
      <c r="WQK24"/>
      <c r="WQL24"/>
      <c r="WQM24"/>
      <c r="WQN24"/>
      <c r="WQO24"/>
      <c r="WQP24"/>
      <c r="WQQ24"/>
      <c r="WQR24"/>
      <c r="WQS24"/>
      <c r="WQT24"/>
      <c r="WQU24"/>
      <c r="WQV24"/>
      <c r="WQW24"/>
      <c r="WQX24"/>
      <c r="WQY24"/>
      <c r="WQZ24"/>
      <c r="WRA24"/>
      <c r="WRB24"/>
      <c r="WRC24"/>
      <c r="WRD24"/>
      <c r="WRE24"/>
      <c r="WRF24"/>
      <c r="WRG24"/>
      <c r="WRH24"/>
      <c r="WRI24"/>
      <c r="WRJ24"/>
      <c r="WRK24"/>
      <c r="WRL24"/>
      <c r="WRM24"/>
      <c r="WRN24"/>
      <c r="WRO24"/>
      <c r="WRP24"/>
      <c r="WRQ24"/>
      <c r="WRR24"/>
      <c r="WRS24"/>
      <c r="WRT24"/>
      <c r="WRU24"/>
      <c r="WRV24"/>
      <c r="WRW24"/>
      <c r="WRX24"/>
      <c r="WRY24"/>
      <c r="WRZ24"/>
      <c r="WSA24"/>
      <c r="WSB24"/>
      <c r="WSC24"/>
      <c r="WSD24"/>
      <c r="WSE24"/>
      <c r="WSF24"/>
      <c r="WSG24"/>
      <c r="WSH24"/>
      <c r="WSI24"/>
      <c r="WSJ24"/>
      <c r="WSK24"/>
      <c r="WSL24"/>
      <c r="WSM24"/>
      <c r="WSN24"/>
      <c r="WSO24"/>
      <c r="WSP24"/>
      <c r="WSQ24"/>
      <c r="WSR24"/>
      <c r="WSS24"/>
      <c r="WST24"/>
      <c r="WSU24"/>
      <c r="WSV24"/>
      <c r="WSW24"/>
      <c r="WSX24"/>
      <c r="WSY24"/>
      <c r="WSZ24"/>
      <c r="WTA24"/>
      <c r="WTB24"/>
      <c r="WTC24"/>
      <c r="WTD24"/>
      <c r="WTE24"/>
      <c r="WTF24"/>
      <c r="WTG24"/>
      <c r="WTH24"/>
      <c r="WTI24"/>
      <c r="WTJ24"/>
      <c r="WTK24"/>
      <c r="WTL24"/>
      <c r="WTM24"/>
      <c r="WTN24"/>
      <c r="WTO24"/>
      <c r="WTP24"/>
      <c r="WTQ24"/>
      <c r="WTR24"/>
      <c r="WTS24"/>
      <c r="WTT24"/>
      <c r="WTU24"/>
      <c r="WTV24"/>
      <c r="WTW24"/>
      <c r="WTX24"/>
      <c r="WTY24"/>
      <c r="WTZ24"/>
      <c r="WUA24"/>
      <c r="WUB24"/>
      <c r="WUC24"/>
      <c r="WUD24"/>
      <c r="WUE24"/>
      <c r="WUF24"/>
      <c r="WUG24"/>
      <c r="WUH24"/>
      <c r="WUI24"/>
      <c r="WUJ24"/>
      <c r="WUK24"/>
      <c r="WUL24"/>
      <c r="WUM24"/>
      <c r="WUN24"/>
      <c r="WUO24"/>
      <c r="WUP24"/>
      <c r="WUQ24"/>
      <c r="WUR24"/>
      <c r="WUS24"/>
      <c r="WUT24"/>
      <c r="WUU24"/>
      <c r="WUV24"/>
      <c r="WUW24"/>
      <c r="WUX24"/>
      <c r="WUY24"/>
      <c r="WUZ24"/>
      <c r="WVA24"/>
      <c r="WVB24"/>
      <c r="WVC24"/>
      <c r="WVD24"/>
      <c r="WVE24"/>
      <c r="WVF24"/>
      <c r="WVG24"/>
      <c r="WVH24"/>
      <c r="WVI24"/>
      <c r="WVJ24"/>
      <c r="WVK24"/>
      <c r="WVL24"/>
      <c r="WVM24"/>
      <c r="WVN24"/>
      <c r="WVO24"/>
      <c r="WVP24"/>
      <c r="WVQ24"/>
      <c r="WVR24"/>
      <c r="WVS24"/>
      <c r="WVT24"/>
      <c r="WVU24"/>
      <c r="WVV24"/>
      <c r="WVW24"/>
      <c r="WVX24"/>
      <c r="WVY24"/>
      <c r="WVZ24"/>
      <c r="WWA24"/>
      <c r="WWB24"/>
      <c r="WWC24"/>
      <c r="WWD24"/>
      <c r="WWE24"/>
      <c r="WWF24"/>
      <c r="WWG24"/>
      <c r="WWH24"/>
      <c r="WWI24"/>
      <c r="WWJ24"/>
      <c r="WWK24"/>
      <c r="WWL24"/>
      <c r="WWM24"/>
      <c r="WWN24"/>
      <c r="WWO24"/>
      <c r="WWP24"/>
      <c r="WWQ24"/>
      <c r="WWR24"/>
      <c r="WWS24"/>
      <c r="WWT24"/>
      <c r="WWU24"/>
      <c r="WWV24"/>
      <c r="WWW24"/>
      <c r="WWX24"/>
      <c r="WWY24"/>
      <c r="WWZ24"/>
      <c r="WXA24"/>
      <c r="WXB24"/>
      <c r="WXC24"/>
      <c r="WXD24"/>
      <c r="WXE24"/>
      <c r="WXF24"/>
      <c r="WXG24"/>
      <c r="WXH24"/>
      <c r="WXI24"/>
      <c r="WXJ24"/>
      <c r="WXK24"/>
      <c r="WXL24"/>
      <c r="WXM24"/>
      <c r="WXN24"/>
      <c r="WXO24"/>
      <c r="WXP24"/>
      <c r="WXQ24"/>
      <c r="WXR24"/>
      <c r="WXS24"/>
      <c r="WXT24"/>
      <c r="WXU24"/>
      <c r="WXV24"/>
      <c r="WXW24"/>
      <c r="WXX24"/>
      <c r="WXY24"/>
      <c r="WXZ24"/>
      <c r="WYA24"/>
      <c r="WYB24"/>
      <c r="WYC24"/>
      <c r="WYD24"/>
      <c r="WYE24"/>
      <c r="WYF24"/>
      <c r="WYG24"/>
      <c r="WYH24"/>
      <c r="WYI24"/>
      <c r="WYJ24"/>
      <c r="WYK24"/>
      <c r="WYL24"/>
      <c r="WYM24"/>
      <c r="WYN24"/>
      <c r="WYO24"/>
      <c r="WYP24"/>
      <c r="WYQ24"/>
      <c r="WYR24"/>
      <c r="WYS24"/>
      <c r="WYT24"/>
      <c r="WYU24"/>
      <c r="WYV24"/>
      <c r="WYW24"/>
      <c r="WYX24"/>
      <c r="WYY24"/>
      <c r="WYZ24"/>
      <c r="WZA24"/>
      <c r="WZB24"/>
      <c r="WZC24"/>
      <c r="WZD24"/>
      <c r="WZE24"/>
      <c r="WZF24"/>
      <c r="WZG24"/>
      <c r="WZH24"/>
      <c r="WZI24"/>
      <c r="WZJ24"/>
      <c r="WZK24"/>
      <c r="WZL24"/>
      <c r="WZM24"/>
      <c r="WZN24"/>
      <c r="WZO24"/>
      <c r="WZP24"/>
      <c r="WZQ24"/>
      <c r="WZR24"/>
      <c r="WZS24"/>
      <c r="WZT24"/>
      <c r="WZU24"/>
      <c r="WZV24"/>
      <c r="WZW24"/>
      <c r="WZX24"/>
      <c r="WZY24"/>
      <c r="WZZ24"/>
      <c r="XAA24"/>
      <c r="XAB24"/>
      <c r="XAC24"/>
      <c r="XAD24"/>
      <c r="XAE24"/>
      <c r="XAF24"/>
      <c r="XAG24"/>
      <c r="XAH24"/>
      <c r="XAI24"/>
      <c r="XAJ24"/>
      <c r="XAK24"/>
      <c r="XAL24"/>
      <c r="XAM24"/>
      <c r="XAN24"/>
      <c r="XAO24"/>
      <c r="XAP24"/>
      <c r="XAQ24"/>
      <c r="XAR24"/>
      <c r="XAS24"/>
      <c r="XAT24"/>
      <c r="XAU24"/>
      <c r="XAV24"/>
      <c r="XAW24"/>
      <c r="XAX24"/>
      <c r="XAY24"/>
      <c r="XAZ24"/>
      <c r="XBA24"/>
      <c r="XBB24"/>
      <c r="XBC24"/>
      <c r="XBD24"/>
      <c r="XBE24"/>
      <c r="XBF24"/>
      <c r="XBG24"/>
      <c r="XBH24"/>
      <c r="XBI24"/>
      <c r="XBJ24"/>
      <c r="XBK24"/>
      <c r="XBL24"/>
      <c r="XBM24"/>
      <c r="XBN24"/>
      <c r="XBO24"/>
      <c r="XBP24"/>
      <c r="XBQ24"/>
      <c r="XBR24"/>
      <c r="XBS24"/>
      <c r="XBT24"/>
      <c r="XBU24"/>
      <c r="XBV24"/>
      <c r="XBW24"/>
      <c r="XBX24"/>
      <c r="XBY24"/>
      <c r="XBZ24"/>
      <c r="XCA24"/>
      <c r="XCB24"/>
      <c r="XCC24"/>
      <c r="XCD24"/>
      <c r="XCE24"/>
      <c r="XCF24"/>
      <c r="XCG24"/>
      <c r="XCH24"/>
      <c r="XCI24"/>
      <c r="XCJ24"/>
      <c r="XCK24"/>
      <c r="XCL24"/>
      <c r="XCM24"/>
      <c r="XCN24"/>
      <c r="XCO24"/>
      <c r="XCP24"/>
      <c r="XCQ24"/>
      <c r="XCR24"/>
      <c r="XCS24"/>
      <c r="XCT24"/>
      <c r="XCU24"/>
      <c r="XCV24"/>
      <c r="XCW24"/>
      <c r="XCX24"/>
      <c r="XCY24"/>
      <c r="XCZ24"/>
      <c r="XDA24"/>
      <c r="XDB24"/>
      <c r="XDC24"/>
      <c r="XDD24"/>
      <c r="XDE24"/>
      <c r="XDF24"/>
      <c r="XDG24"/>
      <c r="XDH24"/>
      <c r="XDI24"/>
      <c r="XDJ24"/>
      <c r="XDK24"/>
      <c r="XDL24"/>
      <c r="XDM24"/>
      <c r="XDN24"/>
      <c r="XDO24"/>
      <c r="XDP24"/>
      <c r="XDQ24"/>
      <c r="XDR24"/>
      <c r="XDS24"/>
      <c r="XDT24"/>
      <c r="XDU24"/>
      <c r="XDV24"/>
      <c r="XDW24"/>
      <c r="XDX24"/>
      <c r="XDY24"/>
      <c r="XDZ24"/>
      <c r="XEA24"/>
      <c r="XEB24"/>
      <c r="XEC24"/>
      <c r="XED24"/>
      <c r="XEE24"/>
      <c r="XEF24"/>
      <c r="XEG24"/>
      <c r="XEH24"/>
      <c r="XEI24"/>
      <c r="XEJ24"/>
      <c r="XEK24"/>
      <c r="XEL24"/>
      <c r="XEM24"/>
      <c r="XEN24"/>
      <c r="XEO24"/>
      <c r="XEP24"/>
      <c r="XEQ24"/>
      <c r="XER24"/>
      <c r="XES24"/>
      <c r="XET24"/>
      <c r="XEU24"/>
      <c r="XEV24"/>
      <c r="XEW24"/>
      <c r="XEX24"/>
      <c r="XEY24"/>
      <c r="XEZ24"/>
      <c r="XFA24"/>
    </row>
    <row r="25" spans="1:16381" s="1" customFormat="1" ht="120">
      <c r="A25" s="556" t="str">
        <f t="array" ref="A25">INDEX(CO_indicators_list[], SMALL(IF(CO_Indic_List='1_Entry_Table'!$B$16,ROW(CO_Indic_List)-7),ROWS(A$6:A25)),2)</f>
        <v>Outcome 2</v>
      </c>
      <c r="B25" s="530" t="str">
        <f>IF(ISERROR(VLOOKUP(A25,FillHome_OO[],3,FALSE))=TRUE,,VLOOKUP(A25,FillHome_OO[],3,FALSE))</f>
        <v>2 - By 2022, all people, particularly the most vulnerable, benefit from enhanced national and local capacity to apply integrated and innovative approaches to the sustainable and participative management of natural resources and biodiversity, climate change adaptation and mitigation, and disaster-risk reduction.</v>
      </c>
      <c r="C25" s="530">
        <f>Monitoring_Table!C25</f>
        <v>0</v>
      </c>
      <c r="D25" s="530" t="str">
        <f>VLOOKUP(ShadowTable[[#This Row],[indicators]],Tablo_MonitoringTable[],2,FALSE)</f>
        <v>Indicator 2.3</v>
      </c>
      <c r="E25" s="208" t="str">
        <f t="array" ref="E25">INDEX(CO_indicators_list[], SMALL(IF(CO_Indic_List='1_Entry_Table'!$B$16,ROW(CO_Indic_List)-7),ROWS(E$6:E25)),8)</f>
        <v xml:space="preserve">2.3 - Rate of integration of renewable energy for electricity production </v>
      </c>
      <c r="F25" s="526">
        <f>IF(ISERROR(VLOOKUP(ShadowTable[[#This Row],[indicators]],Tablo_MonitoringTable[],3,FALSE))=TRUE,,VLOOKUP(ShadowTable[[#This Row],[indicators]],Tablo_MonitoringTable[],3,FALSE))</f>
        <v>0</v>
      </c>
      <c r="G25" s="526">
        <f>VLOOKUP(ShadowTable[[#This Row],[indicators]],Tablo_MonitoringTable[],4,FALSE)</f>
        <v>0</v>
      </c>
      <c r="H25" s="526">
        <f>VLOOKUP(ShadowTable[[#This Row],[indicators]],Tablo_MonitoringTable[],5,FALSE)</f>
        <v>0</v>
      </c>
      <c r="I25" s="526">
        <f>VLOOKUP(ShadowTable[[#This Row],[indicators]],Tablo_MonitoringTable[],6,FALSE)</f>
        <v>0</v>
      </c>
      <c r="J25" s="526">
        <f>VLOOKUP(ShadowTable[[#This Row],[indicators]],Tablo_MonitoringTable[],7,FALSE)</f>
        <v>0</v>
      </c>
      <c r="K25" s="526">
        <f>VLOOKUP(ShadowTable[[#This Row],[indicators]],Tablo_MonitoringTable[],8,FALSE)</f>
        <v>0</v>
      </c>
      <c r="L25" s="526">
        <f>VLOOKUP(ShadowTable[[#This Row],[indicators]],Tablo_MonitoringTable[],10,FALSE)</f>
        <v>0</v>
      </c>
      <c r="M25" s="526">
        <f>VLOOKUP(ShadowTable[[#This Row],[indicators]],Tablo_MonitoringTable[],11,FALSE)</f>
        <v>0</v>
      </c>
      <c r="N25" s="526">
        <f>VLOOKUP(ShadowTable[[#This Row],[indicators]],Tablo_MonitoringTable[],13,FALSE)</f>
        <v>0</v>
      </c>
      <c r="O25" s="526">
        <f>VLOOKUP(ShadowTable[[#This Row],[indicators]],Tablo_MonitoringTable[],14,FALSE)</f>
        <v>0</v>
      </c>
      <c r="P25" s="526">
        <f>VLOOKUP(ShadowTable[[#This Row],[indicators]],Tablo_MonitoringTable[],16,FALSE)</f>
        <v>0</v>
      </c>
      <c r="Q25" s="526">
        <f>VLOOKUP(ShadowTable[[#This Row],[indicators]],Tablo_MonitoringTable[],17,FALSE)</f>
        <v>0</v>
      </c>
      <c r="R25" s="526">
        <f>VLOOKUP(ShadowTable[[#This Row],[indicators]],Tablo_MonitoringTable[],19,FALSE)</f>
        <v>0</v>
      </c>
      <c r="S25" s="526">
        <f>VLOOKUP(ShadowTable[[#This Row],[indicators]],Tablo_MonitoringTable[],20,FALSE)</f>
        <v>0</v>
      </c>
      <c r="T25" s="526">
        <f>VLOOKUP(ShadowTable[[#This Row],[indicators]],Tablo_MonitoringTable[],22,FALSE)</f>
        <v>0</v>
      </c>
      <c r="U25" s="526">
        <f>VLOOKUP(ShadowTable[[#This Row],[indicators]],Tablo_MonitoringTable[],23,FALSE)</f>
        <v>0</v>
      </c>
      <c r="V25" s="225">
        <f>VLOOKUP(ShadowTable[[#This Row],[indicators]],Tablo_MonitoringTable[],25,FALSE)</f>
        <v>0</v>
      </c>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c r="IW25"/>
      <c r="IX25"/>
      <c r="IY25"/>
      <c r="IZ25"/>
      <c r="JA25"/>
      <c r="JB25"/>
      <c r="JC25"/>
      <c r="JD25"/>
      <c r="JE25"/>
      <c r="JF25"/>
      <c r="JG25"/>
      <c r="JH25"/>
      <c r="JI25"/>
      <c r="JJ25"/>
      <c r="JK25"/>
      <c r="JL25"/>
      <c r="JM25"/>
      <c r="JN25"/>
      <c r="JO25"/>
      <c r="JP25"/>
      <c r="JQ25"/>
      <c r="JR25"/>
      <c r="JS25"/>
      <c r="JT25"/>
      <c r="JU25"/>
      <c r="JV25"/>
      <c r="JW25"/>
      <c r="JX25"/>
      <c r="JY25"/>
      <c r="JZ25"/>
      <c r="KA25"/>
      <c r="KB25"/>
      <c r="KC25"/>
      <c r="KD25"/>
      <c r="KE25"/>
      <c r="KF25"/>
      <c r="KG25"/>
      <c r="KH25"/>
      <c r="KI25"/>
      <c r="KJ25"/>
      <c r="KK25"/>
      <c r="KL25"/>
      <c r="KM25"/>
      <c r="KN25"/>
      <c r="KO25"/>
      <c r="KP25"/>
      <c r="KQ25"/>
      <c r="KR25"/>
      <c r="KS25"/>
      <c r="KT25"/>
      <c r="KU25"/>
      <c r="KV25"/>
      <c r="KW25"/>
      <c r="KX25"/>
      <c r="KY25"/>
      <c r="KZ25"/>
      <c r="LA25"/>
      <c r="LB25"/>
      <c r="LC25"/>
      <c r="LD25"/>
      <c r="LE25"/>
      <c r="LF25"/>
      <c r="LG25"/>
      <c r="LH25"/>
      <c r="LI25"/>
      <c r="LJ25"/>
      <c r="LK25"/>
      <c r="LL25"/>
      <c r="LM25"/>
      <c r="LN25"/>
      <c r="LO25"/>
      <c r="LP25"/>
      <c r="LQ25"/>
      <c r="LR25"/>
      <c r="LS25"/>
      <c r="LT25"/>
      <c r="LU25"/>
      <c r="LV25"/>
      <c r="LW25"/>
      <c r="LX25"/>
      <c r="LY25"/>
      <c r="LZ25"/>
      <c r="MA25"/>
      <c r="MB25"/>
      <c r="MC25"/>
      <c r="MD25"/>
      <c r="ME25"/>
      <c r="MF25"/>
      <c r="MG25"/>
      <c r="MH25"/>
      <c r="MI25"/>
      <c r="MJ25"/>
      <c r="MK25"/>
      <c r="ML25"/>
      <c r="MM25"/>
      <c r="MN25"/>
      <c r="MO25"/>
      <c r="MP25"/>
      <c r="MQ25"/>
      <c r="MR25"/>
      <c r="MS25"/>
      <c r="MT25"/>
      <c r="MU25"/>
      <c r="MV25"/>
      <c r="MW25"/>
      <c r="MX25"/>
      <c r="MY25"/>
      <c r="MZ25"/>
      <c r="NA25"/>
      <c r="NB25"/>
      <c r="NC25"/>
      <c r="ND25"/>
      <c r="NE25"/>
      <c r="NF25"/>
      <c r="NG25"/>
      <c r="NH25"/>
      <c r="NI25"/>
      <c r="NJ25"/>
      <c r="NK25"/>
      <c r="NL25"/>
      <c r="NM25"/>
      <c r="NN25"/>
      <c r="NO25"/>
      <c r="NP25"/>
      <c r="NQ25"/>
      <c r="NR25"/>
      <c r="NS25"/>
      <c r="NT25"/>
      <c r="NU25"/>
      <c r="NV25"/>
      <c r="NW25"/>
      <c r="NX25"/>
      <c r="NY25"/>
      <c r="NZ25"/>
      <c r="OA25"/>
      <c r="OB25"/>
      <c r="OC25"/>
      <c r="OD25"/>
      <c r="OE25"/>
      <c r="OF25"/>
      <c r="OG25"/>
      <c r="OH25"/>
      <c r="OI25"/>
      <c r="OJ25"/>
      <c r="OK25"/>
      <c r="OL25"/>
      <c r="OM25"/>
      <c r="ON25"/>
      <c r="OO25"/>
      <c r="OP25"/>
      <c r="OQ25"/>
      <c r="OR25"/>
      <c r="OS25"/>
      <c r="OT25"/>
      <c r="OU25"/>
      <c r="OV25"/>
      <c r="OW25"/>
      <c r="OX25"/>
      <c r="OY25"/>
      <c r="OZ25"/>
      <c r="PA25"/>
      <c r="PB25"/>
      <c r="PC25"/>
      <c r="PD25"/>
      <c r="PE25"/>
      <c r="PF25"/>
      <c r="PG25"/>
      <c r="PH25"/>
      <c r="PI25"/>
      <c r="PJ25"/>
      <c r="PK25"/>
      <c r="PL25"/>
      <c r="PM25"/>
      <c r="PN25"/>
      <c r="PO25"/>
      <c r="PP25"/>
      <c r="PQ25"/>
      <c r="PR25"/>
      <c r="PS25"/>
      <c r="PT25"/>
      <c r="PU25"/>
      <c r="PV25"/>
      <c r="PW25"/>
      <c r="PX25"/>
      <c r="PY25"/>
      <c r="PZ25"/>
      <c r="QA25"/>
      <c r="QB25"/>
      <c r="QC25"/>
      <c r="QD25"/>
      <c r="QE25"/>
      <c r="QF25"/>
      <c r="QG25"/>
      <c r="QH25"/>
      <c r="QI25"/>
      <c r="QJ25"/>
      <c r="QK25"/>
      <c r="QL25"/>
      <c r="QM25"/>
      <c r="QN25"/>
      <c r="QO25"/>
      <c r="QP25"/>
      <c r="QQ25"/>
      <c r="QR25"/>
      <c r="QS25"/>
      <c r="QT25"/>
      <c r="QU25"/>
      <c r="QV25"/>
      <c r="QW25"/>
      <c r="QX25"/>
      <c r="QY25"/>
      <c r="QZ25"/>
      <c r="RA25"/>
      <c r="RB25"/>
      <c r="RC25"/>
      <c r="RD25"/>
      <c r="RE25"/>
      <c r="RF25"/>
      <c r="RG25"/>
      <c r="RH25"/>
      <c r="RI25"/>
      <c r="RJ25"/>
      <c r="RK25"/>
      <c r="RL25"/>
      <c r="RM25"/>
      <c r="RN25"/>
      <c r="RO25"/>
      <c r="RP25"/>
      <c r="RQ25"/>
      <c r="RR25"/>
      <c r="RS25"/>
      <c r="RT25"/>
      <c r="RU25"/>
      <c r="RV25"/>
      <c r="RW25"/>
      <c r="RX25"/>
      <c r="RY25"/>
      <c r="RZ25"/>
      <c r="SA25"/>
      <c r="SB25"/>
      <c r="SC25"/>
      <c r="SD25"/>
      <c r="SE25"/>
      <c r="SF25"/>
      <c r="SG25"/>
      <c r="SH25"/>
      <c r="SI25"/>
      <c r="SJ25"/>
      <c r="SK25"/>
      <c r="SL25"/>
      <c r="SM25"/>
      <c r="SN25"/>
      <c r="SO25"/>
      <c r="SP25"/>
      <c r="SQ25"/>
      <c r="SR25"/>
      <c r="SS25"/>
      <c r="ST25"/>
      <c r="SU25"/>
      <c r="SV25"/>
      <c r="SW25"/>
      <c r="SX25"/>
      <c r="SY25"/>
      <c r="SZ25"/>
      <c r="TA25"/>
      <c r="TB25"/>
      <c r="TC25"/>
      <c r="TD25"/>
      <c r="TE25"/>
      <c r="TF25"/>
      <c r="TG25"/>
      <c r="TH25"/>
      <c r="TI25"/>
      <c r="TJ25"/>
      <c r="TK25"/>
      <c r="TL25"/>
      <c r="TM25"/>
      <c r="TN25"/>
      <c r="TO25"/>
      <c r="TP25"/>
      <c r="TQ25"/>
      <c r="TR25"/>
      <c r="TS25"/>
      <c r="TT25"/>
      <c r="TU25"/>
      <c r="TV25"/>
      <c r="TW25"/>
      <c r="TX25"/>
      <c r="TY25"/>
      <c r="TZ25"/>
      <c r="UA25"/>
      <c r="UB25"/>
      <c r="UC25"/>
      <c r="UD25"/>
      <c r="UE25"/>
      <c r="UF25"/>
      <c r="UG25"/>
      <c r="UH25"/>
      <c r="UI25"/>
      <c r="UJ25"/>
      <c r="UK25"/>
      <c r="UL25"/>
      <c r="UM25"/>
      <c r="UN25"/>
      <c r="UO25"/>
      <c r="UP25"/>
      <c r="UQ25"/>
      <c r="UR25"/>
      <c r="US25"/>
      <c r="UT25"/>
      <c r="UU25"/>
      <c r="UV25"/>
      <c r="UW25"/>
      <c r="UX25"/>
      <c r="UY25"/>
      <c r="UZ25"/>
      <c r="VA25"/>
      <c r="VB25"/>
      <c r="VC25"/>
      <c r="VD25"/>
      <c r="VE25"/>
      <c r="VF25"/>
      <c r="VG25"/>
      <c r="VH25"/>
      <c r="VI25"/>
      <c r="VJ25"/>
      <c r="VK25"/>
      <c r="VL25"/>
      <c r="VM25"/>
      <c r="VN25"/>
      <c r="VO25"/>
      <c r="VP25"/>
      <c r="VQ25"/>
      <c r="VR25"/>
      <c r="VS25"/>
      <c r="VT25"/>
      <c r="VU25"/>
      <c r="VV25"/>
      <c r="VW25"/>
      <c r="VX25"/>
      <c r="VY25"/>
      <c r="VZ25"/>
      <c r="WA25"/>
      <c r="WB25"/>
      <c r="WC25"/>
      <c r="WD25"/>
      <c r="WE25"/>
      <c r="WF25"/>
      <c r="WG25"/>
      <c r="WH25"/>
      <c r="WI25"/>
      <c r="WJ25"/>
      <c r="WK25"/>
      <c r="WL25"/>
      <c r="WM25"/>
      <c r="WN25"/>
      <c r="WO25"/>
      <c r="WP25"/>
      <c r="WQ25"/>
      <c r="WR25"/>
      <c r="WS25"/>
      <c r="WT25"/>
      <c r="WU25"/>
      <c r="WV25"/>
      <c r="WW25"/>
      <c r="WX25"/>
      <c r="WY25"/>
      <c r="WZ25"/>
      <c r="XA25"/>
      <c r="XB25"/>
      <c r="XC25"/>
      <c r="XD25"/>
      <c r="XE25"/>
      <c r="XF25"/>
      <c r="XG25"/>
      <c r="XH25"/>
      <c r="XI25"/>
      <c r="XJ25"/>
      <c r="XK25"/>
      <c r="XL25"/>
      <c r="XM25"/>
      <c r="XN25"/>
      <c r="XO25"/>
      <c r="XP25"/>
      <c r="XQ25"/>
      <c r="XR25"/>
      <c r="XS25"/>
      <c r="XT25"/>
      <c r="XU25"/>
      <c r="XV25"/>
      <c r="XW25"/>
      <c r="XX25"/>
      <c r="XY25"/>
      <c r="XZ25"/>
      <c r="YA25"/>
      <c r="YB25"/>
      <c r="YC25"/>
      <c r="YD25"/>
      <c r="YE25"/>
      <c r="YF25"/>
      <c r="YG25"/>
      <c r="YH25"/>
      <c r="YI25"/>
      <c r="YJ25"/>
      <c r="YK25"/>
      <c r="YL25"/>
      <c r="YM25"/>
      <c r="YN25"/>
      <c r="YO25"/>
      <c r="YP25"/>
      <c r="YQ25"/>
      <c r="YR25"/>
      <c r="YS25"/>
      <c r="YT25"/>
      <c r="YU25"/>
      <c r="YV25"/>
      <c r="YW25"/>
      <c r="YX25"/>
      <c r="YY25"/>
      <c r="YZ25"/>
      <c r="ZA25"/>
      <c r="ZB25"/>
      <c r="ZC25"/>
      <c r="ZD25"/>
      <c r="ZE25"/>
      <c r="ZF25"/>
      <c r="ZG25"/>
      <c r="ZH25"/>
      <c r="ZI25"/>
      <c r="ZJ25"/>
      <c r="ZK25"/>
      <c r="ZL25"/>
      <c r="ZM25"/>
      <c r="ZN25"/>
      <c r="ZO25"/>
      <c r="ZP25"/>
      <c r="ZQ25"/>
      <c r="ZR25"/>
      <c r="ZS25"/>
      <c r="ZT25"/>
      <c r="ZU25"/>
      <c r="ZV25"/>
      <c r="ZW25"/>
      <c r="ZX25"/>
      <c r="ZY25"/>
      <c r="ZZ25"/>
      <c r="AAA25"/>
      <c r="AAB25"/>
      <c r="AAC25"/>
      <c r="AAD25"/>
      <c r="AAE25"/>
      <c r="AAF25"/>
      <c r="AAG25"/>
      <c r="AAH25"/>
      <c r="AAI25"/>
      <c r="AAJ25"/>
      <c r="AAK25"/>
      <c r="AAL25"/>
      <c r="AAM25"/>
      <c r="AAN25"/>
      <c r="AAO25"/>
      <c r="AAP25"/>
      <c r="AAQ25"/>
      <c r="AAR25"/>
      <c r="AAS25"/>
      <c r="AAT25"/>
      <c r="AAU25"/>
      <c r="AAV25"/>
      <c r="AAW25"/>
      <c r="AAX25"/>
      <c r="AAY25"/>
      <c r="AAZ25"/>
      <c r="ABA25"/>
      <c r="ABB25"/>
      <c r="ABC25"/>
      <c r="ABD25"/>
      <c r="ABE25"/>
      <c r="ABF25"/>
      <c r="ABG25"/>
      <c r="ABH25"/>
      <c r="ABI25"/>
      <c r="ABJ25"/>
      <c r="ABK25"/>
      <c r="ABL25"/>
      <c r="ABM25"/>
      <c r="ABN25"/>
      <c r="ABO25"/>
      <c r="ABP25"/>
      <c r="ABQ25"/>
      <c r="ABR25"/>
      <c r="ABS25"/>
      <c r="ABT25"/>
      <c r="ABU25"/>
      <c r="ABV25"/>
      <c r="ABW25"/>
      <c r="ABX25"/>
      <c r="ABY25"/>
      <c r="ABZ25"/>
      <c r="ACA25"/>
      <c r="ACB25"/>
      <c r="ACC25"/>
      <c r="ACD25"/>
      <c r="ACE25"/>
      <c r="ACF25"/>
      <c r="ACG25"/>
      <c r="ACH25"/>
      <c r="ACI25"/>
      <c r="ACJ25"/>
      <c r="ACK25"/>
      <c r="ACL25"/>
      <c r="ACM25"/>
      <c r="ACN25"/>
      <c r="ACO25"/>
      <c r="ACP25"/>
      <c r="ACQ25"/>
      <c r="ACR25"/>
      <c r="ACS25"/>
      <c r="ACT25"/>
      <c r="ACU25"/>
      <c r="ACV25"/>
      <c r="ACW25"/>
      <c r="ACX25"/>
      <c r="ACY25"/>
      <c r="ACZ25"/>
      <c r="ADA25"/>
      <c r="ADB25"/>
      <c r="ADC25"/>
      <c r="ADD25"/>
      <c r="ADE25"/>
      <c r="ADF25"/>
      <c r="ADG25"/>
      <c r="ADH25"/>
      <c r="ADI25"/>
      <c r="ADJ25"/>
      <c r="ADK25"/>
      <c r="ADL25"/>
      <c r="ADM25"/>
      <c r="ADN25"/>
      <c r="ADO25"/>
      <c r="ADP25"/>
      <c r="ADQ25"/>
      <c r="ADR25"/>
      <c r="ADS25"/>
      <c r="ADT25"/>
      <c r="ADU25"/>
      <c r="ADV25"/>
      <c r="ADW25"/>
      <c r="ADX25"/>
      <c r="ADY25"/>
      <c r="ADZ25"/>
      <c r="AEA25"/>
      <c r="AEB25"/>
      <c r="AEC25"/>
      <c r="AED25"/>
      <c r="AEE25"/>
      <c r="AEF25"/>
      <c r="AEG25"/>
      <c r="AEH25"/>
      <c r="AEI25"/>
      <c r="AEJ25"/>
      <c r="AEK25"/>
      <c r="AEL25"/>
      <c r="AEM25"/>
      <c r="AEN25"/>
      <c r="AEO25"/>
      <c r="AEP25"/>
      <c r="AEQ25"/>
      <c r="AER25"/>
      <c r="AES25"/>
      <c r="AET25"/>
      <c r="AEU25"/>
      <c r="AEV25"/>
      <c r="AEW25"/>
      <c r="AEX25"/>
      <c r="AEY25"/>
      <c r="AEZ25"/>
      <c r="AFA25"/>
      <c r="AFB25"/>
      <c r="AFC25"/>
      <c r="AFD25"/>
      <c r="AFE25"/>
      <c r="AFF25"/>
      <c r="AFG25"/>
      <c r="AFH25"/>
      <c r="AFI25"/>
      <c r="AFJ25"/>
      <c r="AFK25"/>
      <c r="AFL25"/>
      <c r="AFM25"/>
      <c r="AFN25"/>
      <c r="AFO25"/>
      <c r="AFP25"/>
      <c r="AFQ25"/>
      <c r="AFR25"/>
      <c r="AFS25"/>
      <c r="AFT25"/>
      <c r="AFU25"/>
      <c r="AFV25"/>
      <c r="AFW25"/>
      <c r="AFX25"/>
      <c r="AFY25"/>
      <c r="AFZ25"/>
      <c r="AGA25"/>
      <c r="AGB25"/>
      <c r="AGC25"/>
      <c r="AGD25"/>
      <c r="AGE25"/>
      <c r="AGF25"/>
      <c r="AGG25"/>
      <c r="AGH25"/>
      <c r="AGI25"/>
      <c r="AGJ25"/>
      <c r="AGK25"/>
      <c r="AGL25"/>
      <c r="AGM25"/>
      <c r="AGN25"/>
      <c r="AGO25"/>
      <c r="AGP25"/>
      <c r="AGQ25"/>
      <c r="AGR25"/>
      <c r="AGS25"/>
      <c r="AGT25"/>
      <c r="AGU25"/>
      <c r="AGV25"/>
      <c r="AGW25"/>
      <c r="AGX25"/>
      <c r="AGY25"/>
      <c r="AGZ25"/>
      <c r="AHA25"/>
      <c r="AHB25"/>
      <c r="AHC25"/>
      <c r="AHD25"/>
      <c r="AHE25"/>
      <c r="AHF25"/>
      <c r="AHG25"/>
      <c r="AHH25"/>
      <c r="AHI25"/>
      <c r="AHJ25"/>
      <c r="AHK25"/>
      <c r="AHL25"/>
      <c r="AHM25"/>
      <c r="AHN25"/>
      <c r="AHO25"/>
      <c r="AHP25"/>
      <c r="AHQ25"/>
      <c r="AHR25"/>
      <c r="AHS25"/>
      <c r="AHT25"/>
      <c r="AHU25"/>
      <c r="AHV25"/>
      <c r="AHW25"/>
      <c r="AHX25"/>
      <c r="AHY25"/>
      <c r="AHZ25"/>
      <c r="AIA25"/>
      <c r="AIB25"/>
      <c r="AIC25"/>
      <c r="AID25"/>
      <c r="AIE25"/>
      <c r="AIF25"/>
      <c r="AIG25"/>
      <c r="AIH25"/>
      <c r="AII25"/>
      <c r="AIJ25"/>
      <c r="AIK25"/>
      <c r="AIL25"/>
      <c r="AIM25"/>
      <c r="AIN25"/>
      <c r="AIO25"/>
      <c r="AIP25"/>
      <c r="AIQ25"/>
      <c r="AIR25"/>
      <c r="AIS25"/>
      <c r="AIT25"/>
      <c r="AIU25"/>
      <c r="AIV25"/>
      <c r="AIW25"/>
      <c r="AIX25"/>
      <c r="AIY25"/>
      <c r="AIZ25"/>
      <c r="AJA25"/>
      <c r="AJB25"/>
      <c r="AJC25"/>
      <c r="AJD25"/>
      <c r="AJE25"/>
      <c r="AJF25"/>
      <c r="AJG25"/>
      <c r="AJH25"/>
      <c r="AJI25"/>
      <c r="AJJ25"/>
      <c r="AJK25"/>
      <c r="AJL25"/>
      <c r="AJM25"/>
      <c r="AJN25"/>
      <c r="AJO25"/>
      <c r="AJP25"/>
      <c r="AJQ25"/>
      <c r="AJR25"/>
      <c r="AJS25"/>
      <c r="AJT25"/>
      <c r="AJU25"/>
      <c r="AJV25"/>
      <c r="AJW25"/>
      <c r="AJX25"/>
      <c r="AJY25"/>
      <c r="AJZ25"/>
      <c r="AKA25"/>
      <c r="AKB25"/>
      <c r="AKC25"/>
      <c r="AKD25"/>
      <c r="AKE25"/>
      <c r="AKF25"/>
      <c r="AKG25"/>
      <c r="AKH25"/>
      <c r="AKI25"/>
      <c r="AKJ25"/>
      <c r="AKK25"/>
      <c r="AKL25"/>
      <c r="AKM25"/>
      <c r="AKN25"/>
      <c r="AKO25"/>
      <c r="AKP25"/>
      <c r="AKQ25"/>
      <c r="AKR25"/>
      <c r="AKS25"/>
      <c r="AKT25"/>
      <c r="AKU25"/>
      <c r="AKV25"/>
      <c r="AKW25"/>
      <c r="AKX25"/>
      <c r="AKY25"/>
      <c r="AKZ25"/>
      <c r="ALA25"/>
      <c r="ALB25"/>
      <c r="ALC25"/>
      <c r="ALD25"/>
      <c r="ALE25"/>
      <c r="ALF25"/>
      <c r="ALG25"/>
      <c r="ALH25"/>
      <c r="ALI25"/>
      <c r="ALJ25"/>
      <c r="ALK25"/>
      <c r="ALL25"/>
      <c r="ALM25"/>
      <c r="ALN25"/>
      <c r="ALO25"/>
      <c r="ALP25"/>
      <c r="ALQ25"/>
      <c r="ALR25"/>
      <c r="ALS25"/>
      <c r="ALT25"/>
      <c r="ALU25"/>
      <c r="ALV25"/>
      <c r="ALW25"/>
      <c r="ALX25"/>
      <c r="ALY25"/>
      <c r="ALZ25"/>
      <c r="AMA25"/>
      <c r="AMB25"/>
      <c r="AMC25"/>
      <c r="AMD25"/>
      <c r="AME25"/>
      <c r="AMF25"/>
      <c r="AMG25"/>
      <c r="AMH25"/>
      <c r="AMI25"/>
      <c r="AMJ25"/>
      <c r="AMK25"/>
      <c r="AML25"/>
      <c r="AMM25"/>
      <c r="AMN25"/>
      <c r="AMO25"/>
      <c r="AMP25"/>
      <c r="AMQ25"/>
      <c r="AMR25"/>
      <c r="AMS25"/>
      <c r="AMT25"/>
      <c r="AMU25"/>
      <c r="AMV25"/>
      <c r="AMW25"/>
      <c r="AMX25"/>
      <c r="AMY25"/>
      <c r="AMZ25"/>
      <c r="ANA25"/>
      <c r="ANB25"/>
      <c r="ANC25"/>
      <c r="AND25"/>
      <c r="ANE25"/>
      <c r="ANF25"/>
      <c r="ANG25"/>
      <c r="ANH25"/>
      <c r="ANI25"/>
      <c r="ANJ25"/>
      <c r="ANK25"/>
      <c r="ANL25"/>
      <c r="ANM25"/>
      <c r="ANN25"/>
      <c r="ANO25"/>
      <c r="ANP25"/>
      <c r="ANQ25"/>
      <c r="ANR25"/>
      <c r="ANS25"/>
      <c r="ANT25"/>
      <c r="ANU25"/>
      <c r="ANV25"/>
      <c r="ANW25"/>
      <c r="ANX25"/>
      <c r="ANY25"/>
      <c r="ANZ25"/>
      <c r="AOA25"/>
      <c r="AOB25"/>
      <c r="AOC25"/>
      <c r="AOD25"/>
      <c r="AOE25"/>
      <c r="AOF25"/>
      <c r="AOG25"/>
      <c r="AOH25"/>
      <c r="AOI25"/>
      <c r="AOJ25"/>
      <c r="AOK25"/>
      <c r="AOL25"/>
      <c r="AOM25"/>
      <c r="AON25"/>
      <c r="AOO25"/>
      <c r="AOP25"/>
      <c r="AOQ25"/>
      <c r="AOR25"/>
      <c r="AOS25"/>
      <c r="AOT25"/>
      <c r="AOU25"/>
      <c r="AOV25"/>
      <c r="AOW25"/>
      <c r="AOX25"/>
      <c r="AOY25"/>
      <c r="AOZ25"/>
      <c r="APA25"/>
      <c r="APB25"/>
      <c r="APC25"/>
      <c r="APD25"/>
      <c r="APE25"/>
      <c r="APF25"/>
      <c r="APG25"/>
      <c r="APH25"/>
      <c r="API25"/>
      <c r="APJ25"/>
      <c r="APK25"/>
      <c r="APL25"/>
      <c r="APM25"/>
      <c r="APN25"/>
      <c r="APO25"/>
      <c r="APP25"/>
      <c r="APQ25"/>
      <c r="APR25"/>
      <c r="APS25"/>
      <c r="APT25"/>
      <c r="APU25"/>
      <c r="APV25"/>
      <c r="APW25"/>
      <c r="APX25"/>
      <c r="APY25"/>
      <c r="APZ25"/>
      <c r="AQA25"/>
      <c r="AQB25"/>
      <c r="AQC25"/>
      <c r="AQD25"/>
      <c r="AQE25"/>
      <c r="AQF25"/>
      <c r="AQG25"/>
      <c r="AQH25"/>
      <c r="AQI25"/>
      <c r="AQJ25"/>
      <c r="AQK25"/>
      <c r="AQL25"/>
      <c r="AQM25"/>
      <c r="AQN25"/>
      <c r="AQO25"/>
      <c r="AQP25"/>
      <c r="AQQ25"/>
      <c r="AQR25"/>
      <c r="AQS25"/>
      <c r="AQT25"/>
      <c r="AQU25"/>
      <c r="AQV25"/>
      <c r="AQW25"/>
      <c r="AQX25"/>
      <c r="AQY25"/>
      <c r="AQZ25"/>
      <c r="ARA25"/>
      <c r="ARB25"/>
      <c r="ARC25"/>
      <c r="ARD25"/>
      <c r="ARE25"/>
      <c r="ARF25"/>
      <c r="ARG25"/>
      <c r="ARH25"/>
      <c r="ARI25"/>
      <c r="ARJ25"/>
      <c r="ARK25"/>
      <c r="ARL25"/>
      <c r="ARM25"/>
      <c r="ARN25"/>
      <c r="ARO25"/>
      <c r="ARP25"/>
      <c r="ARQ25"/>
      <c r="ARR25"/>
      <c r="ARS25"/>
      <c r="ART25"/>
      <c r="ARU25"/>
      <c r="ARV25"/>
      <c r="ARW25"/>
      <c r="ARX25"/>
      <c r="ARY25"/>
      <c r="ARZ25"/>
      <c r="ASA25"/>
      <c r="ASB25"/>
      <c r="ASC25"/>
      <c r="ASD25"/>
      <c r="ASE25"/>
      <c r="ASF25"/>
      <c r="ASG25"/>
      <c r="ASH25"/>
      <c r="ASI25"/>
      <c r="ASJ25"/>
      <c r="ASK25"/>
      <c r="ASL25"/>
      <c r="ASM25"/>
      <c r="ASN25"/>
      <c r="ASO25"/>
      <c r="ASP25"/>
      <c r="ASQ25"/>
      <c r="ASR25"/>
      <c r="ASS25"/>
      <c r="AST25"/>
      <c r="ASU25"/>
      <c r="ASV25"/>
      <c r="ASW25"/>
      <c r="ASX25"/>
      <c r="ASY25"/>
      <c r="ASZ25"/>
      <c r="ATA25"/>
      <c r="ATB25"/>
      <c r="ATC25"/>
      <c r="ATD25"/>
      <c r="ATE25"/>
      <c r="ATF25"/>
      <c r="ATG25"/>
      <c r="ATH25"/>
      <c r="ATI25"/>
      <c r="ATJ25"/>
      <c r="ATK25"/>
      <c r="ATL25"/>
      <c r="ATM25"/>
      <c r="ATN25"/>
      <c r="ATO25"/>
      <c r="ATP25"/>
      <c r="ATQ25"/>
      <c r="ATR25"/>
      <c r="ATS25"/>
      <c r="ATT25"/>
      <c r="ATU25"/>
      <c r="ATV25"/>
      <c r="ATW25"/>
      <c r="ATX25"/>
      <c r="ATY25"/>
      <c r="ATZ25"/>
      <c r="AUA25"/>
      <c r="AUB25"/>
      <c r="AUC25"/>
      <c r="AUD25"/>
      <c r="AUE25"/>
      <c r="AUF25"/>
      <c r="AUG25"/>
      <c r="AUH25"/>
      <c r="AUI25"/>
      <c r="AUJ25"/>
      <c r="AUK25"/>
      <c r="AUL25"/>
      <c r="AUM25"/>
      <c r="AUN25"/>
      <c r="AUO25"/>
      <c r="AUP25"/>
      <c r="AUQ25"/>
      <c r="AUR25"/>
      <c r="AUS25"/>
      <c r="AUT25"/>
      <c r="AUU25"/>
      <c r="AUV25"/>
      <c r="AUW25"/>
      <c r="AUX25"/>
      <c r="AUY25"/>
      <c r="AUZ25"/>
      <c r="AVA25"/>
      <c r="AVB25"/>
      <c r="AVC25"/>
      <c r="AVD25"/>
      <c r="AVE25"/>
      <c r="AVF25"/>
      <c r="AVG25"/>
      <c r="AVH25"/>
      <c r="AVI25"/>
      <c r="AVJ25"/>
      <c r="AVK25"/>
      <c r="AVL25"/>
      <c r="AVM25"/>
      <c r="AVN25"/>
      <c r="AVO25"/>
      <c r="AVP25"/>
      <c r="AVQ25"/>
      <c r="AVR25"/>
      <c r="AVS25"/>
      <c r="AVT25"/>
      <c r="AVU25"/>
      <c r="AVV25"/>
      <c r="AVW25"/>
      <c r="AVX25"/>
      <c r="AVY25"/>
      <c r="AVZ25"/>
      <c r="AWA25"/>
      <c r="AWB25"/>
      <c r="AWC25"/>
      <c r="AWD25"/>
      <c r="AWE25"/>
      <c r="AWF25"/>
      <c r="AWG25"/>
      <c r="AWH25"/>
      <c r="AWI25"/>
      <c r="AWJ25"/>
      <c r="AWK25"/>
      <c r="AWL25"/>
      <c r="AWM25"/>
      <c r="AWN25"/>
      <c r="AWO25"/>
      <c r="AWP25"/>
      <c r="AWQ25"/>
      <c r="AWR25"/>
      <c r="AWS25"/>
      <c r="AWT25"/>
      <c r="AWU25"/>
      <c r="AWV25"/>
      <c r="AWW25"/>
      <c r="AWX25"/>
      <c r="AWY25"/>
      <c r="AWZ25"/>
      <c r="AXA25"/>
      <c r="AXB25"/>
      <c r="AXC25"/>
      <c r="AXD25"/>
      <c r="AXE25"/>
      <c r="AXF25"/>
      <c r="AXG25"/>
      <c r="AXH25"/>
      <c r="AXI25"/>
      <c r="AXJ25"/>
      <c r="AXK25"/>
      <c r="AXL25"/>
      <c r="AXM25"/>
      <c r="AXN25"/>
      <c r="AXO25"/>
      <c r="AXP25"/>
      <c r="AXQ25"/>
      <c r="AXR25"/>
      <c r="AXS25"/>
      <c r="AXT25"/>
      <c r="AXU25"/>
      <c r="AXV25"/>
      <c r="AXW25"/>
      <c r="AXX25"/>
      <c r="AXY25"/>
      <c r="AXZ25"/>
      <c r="AYA25"/>
      <c r="AYB25"/>
      <c r="AYC25"/>
      <c r="AYD25"/>
      <c r="AYE25"/>
      <c r="AYF25"/>
      <c r="AYG25"/>
      <c r="AYH25"/>
      <c r="AYI25"/>
      <c r="AYJ25"/>
      <c r="AYK25"/>
      <c r="AYL25"/>
      <c r="AYM25"/>
      <c r="AYN25"/>
      <c r="AYO25"/>
      <c r="AYP25"/>
      <c r="AYQ25"/>
      <c r="AYR25"/>
      <c r="AYS25"/>
      <c r="AYT25"/>
      <c r="AYU25"/>
      <c r="AYV25"/>
      <c r="AYW25"/>
      <c r="AYX25"/>
      <c r="AYY25"/>
      <c r="AYZ25"/>
      <c r="AZA25"/>
      <c r="AZB25"/>
      <c r="AZC25"/>
      <c r="AZD25"/>
      <c r="AZE25"/>
      <c r="AZF25"/>
      <c r="AZG25"/>
      <c r="AZH25"/>
      <c r="AZI25"/>
      <c r="AZJ25"/>
      <c r="AZK25"/>
      <c r="AZL25"/>
      <c r="AZM25"/>
      <c r="AZN25"/>
      <c r="AZO25"/>
      <c r="AZP25"/>
      <c r="AZQ25"/>
      <c r="AZR25"/>
      <c r="AZS25"/>
      <c r="AZT25"/>
      <c r="AZU25"/>
      <c r="AZV25"/>
      <c r="AZW25"/>
      <c r="AZX25"/>
      <c r="AZY25"/>
      <c r="AZZ25"/>
      <c r="BAA25"/>
      <c r="BAB25"/>
      <c r="BAC25"/>
      <c r="BAD25"/>
      <c r="BAE25"/>
      <c r="BAF25"/>
      <c r="BAG25"/>
      <c r="BAH25"/>
      <c r="BAI25"/>
      <c r="BAJ25"/>
      <c r="BAK25"/>
      <c r="BAL25"/>
      <c r="BAM25"/>
      <c r="BAN25"/>
      <c r="BAO25"/>
      <c r="BAP25"/>
      <c r="BAQ25"/>
      <c r="BAR25"/>
      <c r="BAS25"/>
      <c r="BAT25"/>
      <c r="BAU25"/>
      <c r="BAV25"/>
      <c r="BAW25"/>
      <c r="BAX25"/>
      <c r="BAY25"/>
      <c r="BAZ25"/>
      <c r="BBA25"/>
      <c r="BBB25"/>
      <c r="BBC25"/>
      <c r="BBD25"/>
      <c r="BBE25"/>
      <c r="BBF25"/>
      <c r="BBG25"/>
      <c r="BBH25"/>
      <c r="BBI25"/>
      <c r="BBJ25"/>
      <c r="BBK25"/>
      <c r="BBL25"/>
      <c r="BBM25"/>
      <c r="BBN25"/>
      <c r="BBO25"/>
      <c r="BBP25"/>
      <c r="BBQ25"/>
      <c r="BBR25"/>
      <c r="BBS25"/>
      <c r="BBT25"/>
      <c r="BBU25"/>
      <c r="BBV25"/>
      <c r="BBW25"/>
      <c r="BBX25"/>
      <c r="BBY25"/>
      <c r="BBZ25"/>
      <c r="BCA25"/>
      <c r="BCB25"/>
      <c r="BCC25"/>
      <c r="BCD25"/>
      <c r="BCE25"/>
      <c r="BCF25"/>
      <c r="BCG25"/>
      <c r="BCH25"/>
      <c r="BCI25"/>
      <c r="BCJ25"/>
      <c r="BCK25"/>
      <c r="BCL25"/>
      <c r="BCM25"/>
      <c r="BCN25"/>
      <c r="BCO25"/>
      <c r="BCP25"/>
      <c r="BCQ25"/>
      <c r="BCR25"/>
      <c r="BCS25"/>
      <c r="BCT25"/>
      <c r="BCU25"/>
      <c r="BCV25"/>
      <c r="BCW25"/>
      <c r="BCX25"/>
      <c r="BCY25"/>
      <c r="BCZ25"/>
      <c r="BDA25"/>
      <c r="BDB25"/>
      <c r="BDC25"/>
      <c r="BDD25"/>
      <c r="BDE25"/>
      <c r="BDF25"/>
      <c r="BDG25"/>
      <c r="BDH25"/>
      <c r="BDI25"/>
      <c r="BDJ25"/>
      <c r="BDK25"/>
      <c r="BDL25"/>
      <c r="BDM25"/>
      <c r="BDN25"/>
      <c r="BDO25"/>
      <c r="BDP25"/>
      <c r="BDQ25"/>
      <c r="BDR25"/>
      <c r="BDS25"/>
      <c r="BDT25"/>
      <c r="BDU25"/>
      <c r="BDV25"/>
      <c r="BDW25"/>
      <c r="BDX25"/>
      <c r="BDY25"/>
      <c r="BDZ25"/>
      <c r="BEA25"/>
      <c r="BEB25"/>
      <c r="BEC25"/>
      <c r="BED25"/>
      <c r="BEE25"/>
      <c r="BEF25"/>
      <c r="BEG25"/>
      <c r="BEH25"/>
      <c r="BEI25"/>
      <c r="BEJ25"/>
      <c r="BEK25"/>
      <c r="BEL25"/>
      <c r="BEM25"/>
      <c r="BEN25"/>
      <c r="BEO25"/>
      <c r="BEP25"/>
      <c r="BEQ25"/>
      <c r="BER25"/>
      <c r="BES25"/>
      <c r="BET25"/>
      <c r="BEU25"/>
      <c r="BEV25"/>
      <c r="BEW25"/>
      <c r="BEX25"/>
      <c r="BEY25"/>
      <c r="BEZ25"/>
      <c r="BFA25"/>
      <c r="BFB25"/>
      <c r="BFC25"/>
      <c r="BFD25"/>
      <c r="BFE25"/>
      <c r="BFF25"/>
      <c r="BFG25"/>
      <c r="BFH25"/>
      <c r="BFI25"/>
      <c r="BFJ25"/>
      <c r="BFK25"/>
      <c r="BFL25"/>
      <c r="BFM25"/>
      <c r="BFN25"/>
      <c r="BFO25"/>
      <c r="BFP25"/>
      <c r="BFQ25"/>
      <c r="BFR25"/>
      <c r="BFS25"/>
      <c r="BFT25"/>
      <c r="BFU25"/>
      <c r="BFV25"/>
      <c r="BFW25"/>
      <c r="BFX25"/>
      <c r="BFY25"/>
      <c r="BFZ25"/>
      <c r="BGA25"/>
      <c r="BGB25"/>
      <c r="BGC25"/>
      <c r="BGD25"/>
      <c r="BGE25"/>
      <c r="BGF25"/>
      <c r="BGG25"/>
      <c r="BGH25"/>
      <c r="BGI25"/>
      <c r="BGJ25"/>
      <c r="BGK25"/>
      <c r="BGL25"/>
      <c r="BGM25"/>
      <c r="BGN25"/>
      <c r="BGO25"/>
      <c r="BGP25"/>
      <c r="BGQ25"/>
      <c r="BGR25"/>
      <c r="BGS25"/>
      <c r="BGT25"/>
      <c r="BGU25"/>
      <c r="BGV25"/>
      <c r="BGW25"/>
      <c r="BGX25"/>
      <c r="BGY25"/>
      <c r="BGZ25"/>
      <c r="BHA25"/>
      <c r="BHB25"/>
      <c r="BHC25"/>
      <c r="BHD25"/>
      <c r="BHE25"/>
      <c r="BHF25"/>
      <c r="BHG25"/>
      <c r="BHH25"/>
      <c r="BHI25"/>
      <c r="BHJ25"/>
      <c r="BHK25"/>
      <c r="BHL25"/>
      <c r="BHM25"/>
      <c r="BHN25"/>
      <c r="BHO25"/>
      <c r="BHP25"/>
      <c r="BHQ25"/>
      <c r="BHR25"/>
      <c r="BHS25"/>
      <c r="BHT25"/>
      <c r="BHU25"/>
      <c r="BHV25"/>
      <c r="BHW25"/>
      <c r="BHX25"/>
      <c r="BHY25"/>
      <c r="BHZ25"/>
      <c r="BIA25"/>
      <c r="BIB25"/>
      <c r="BIC25"/>
      <c r="BID25"/>
      <c r="BIE25"/>
      <c r="BIF25"/>
      <c r="BIG25"/>
      <c r="BIH25"/>
      <c r="BII25"/>
      <c r="BIJ25"/>
      <c r="BIK25"/>
      <c r="BIL25"/>
      <c r="BIM25"/>
      <c r="BIN25"/>
      <c r="BIO25"/>
      <c r="BIP25"/>
      <c r="BIQ25"/>
      <c r="BIR25"/>
      <c r="BIS25"/>
      <c r="BIT25"/>
      <c r="BIU25"/>
      <c r="BIV25"/>
      <c r="BIW25"/>
      <c r="BIX25"/>
      <c r="BIY25"/>
      <c r="BIZ25"/>
      <c r="BJA25"/>
      <c r="BJB25"/>
      <c r="BJC25"/>
      <c r="BJD25"/>
      <c r="BJE25"/>
      <c r="BJF25"/>
      <c r="BJG25"/>
      <c r="BJH25"/>
      <c r="BJI25"/>
      <c r="BJJ25"/>
      <c r="BJK25"/>
      <c r="BJL25"/>
      <c r="BJM25"/>
      <c r="BJN25"/>
      <c r="BJO25"/>
      <c r="BJP25"/>
      <c r="BJQ25"/>
      <c r="BJR25"/>
      <c r="BJS25"/>
      <c r="BJT25"/>
      <c r="BJU25"/>
      <c r="BJV25"/>
      <c r="BJW25"/>
      <c r="BJX25"/>
      <c r="BJY25"/>
      <c r="BJZ25"/>
      <c r="BKA25"/>
      <c r="BKB25"/>
      <c r="BKC25"/>
      <c r="BKD25"/>
      <c r="BKE25"/>
      <c r="BKF25"/>
      <c r="BKG25"/>
      <c r="BKH25"/>
      <c r="BKI25"/>
      <c r="BKJ25"/>
      <c r="BKK25"/>
      <c r="BKL25"/>
      <c r="BKM25"/>
      <c r="BKN25"/>
      <c r="BKO25"/>
      <c r="BKP25"/>
      <c r="BKQ25"/>
      <c r="BKR25"/>
      <c r="BKS25"/>
      <c r="BKT25"/>
      <c r="BKU25"/>
      <c r="BKV25"/>
      <c r="BKW25"/>
      <c r="BKX25"/>
      <c r="BKY25"/>
      <c r="BKZ25"/>
      <c r="BLA25"/>
      <c r="BLB25"/>
      <c r="BLC25"/>
      <c r="BLD25"/>
      <c r="BLE25"/>
      <c r="BLF25"/>
      <c r="BLG25"/>
      <c r="BLH25"/>
      <c r="BLI25"/>
      <c r="BLJ25"/>
      <c r="BLK25"/>
      <c r="BLL25"/>
      <c r="BLM25"/>
      <c r="BLN25"/>
      <c r="BLO25"/>
      <c r="BLP25"/>
      <c r="BLQ25"/>
      <c r="BLR25"/>
      <c r="BLS25"/>
      <c r="BLT25"/>
      <c r="BLU25"/>
      <c r="BLV25"/>
      <c r="BLW25"/>
      <c r="BLX25"/>
      <c r="BLY25"/>
      <c r="BLZ25"/>
      <c r="BMA25"/>
      <c r="BMB25"/>
      <c r="BMC25"/>
      <c r="BMD25"/>
      <c r="BME25"/>
      <c r="BMF25"/>
      <c r="BMG25"/>
      <c r="BMH25"/>
      <c r="BMI25"/>
      <c r="BMJ25"/>
      <c r="BMK25"/>
      <c r="BML25"/>
      <c r="BMM25"/>
      <c r="BMN25"/>
      <c r="BMO25"/>
      <c r="BMP25"/>
      <c r="BMQ25"/>
      <c r="BMR25"/>
      <c r="BMS25"/>
      <c r="BMT25"/>
      <c r="BMU25"/>
      <c r="BMV25"/>
      <c r="BMW25"/>
      <c r="BMX25"/>
      <c r="BMY25"/>
      <c r="BMZ25"/>
      <c r="BNA25"/>
      <c r="BNB25"/>
      <c r="BNC25"/>
      <c r="BND25"/>
      <c r="BNE25"/>
      <c r="BNF25"/>
      <c r="BNG25"/>
      <c r="BNH25"/>
      <c r="BNI25"/>
      <c r="BNJ25"/>
      <c r="BNK25"/>
      <c r="BNL25"/>
      <c r="BNM25"/>
      <c r="BNN25"/>
      <c r="BNO25"/>
      <c r="BNP25"/>
      <c r="BNQ25"/>
      <c r="BNR25"/>
      <c r="BNS25"/>
      <c r="BNT25"/>
      <c r="BNU25"/>
      <c r="BNV25"/>
      <c r="BNW25"/>
      <c r="BNX25"/>
      <c r="BNY25"/>
      <c r="BNZ25"/>
      <c r="BOA25"/>
      <c r="BOB25"/>
      <c r="BOC25"/>
      <c r="BOD25"/>
      <c r="BOE25"/>
      <c r="BOF25"/>
      <c r="BOG25"/>
      <c r="BOH25"/>
      <c r="BOI25"/>
      <c r="BOJ25"/>
      <c r="BOK25"/>
      <c r="BOL25"/>
      <c r="BOM25"/>
      <c r="BON25"/>
      <c r="BOO25"/>
      <c r="BOP25"/>
      <c r="BOQ25"/>
      <c r="BOR25"/>
      <c r="BOS25"/>
      <c r="BOT25"/>
      <c r="BOU25"/>
      <c r="BOV25"/>
      <c r="BOW25"/>
      <c r="BOX25"/>
      <c r="BOY25"/>
      <c r="BOZ25"/>
      <c r="BPA25"/>
      <c r="BPB25"/>
      <c r="BPC25"/>
      <c r="BPD25"/>
      <c r="BPE25"/>
      <c r="BPF25"/>
      <c r="BPG25"/>
      <c r="BPH25"/>
      <c r="BPI25"/>
      <c r="BPJ25"/>
      <c r="BPK25"/>
      <c r="BPL25"/>
      <c r="BPM25"/>
      <c r="BPN25"/>
      <c r="BPO25"/>
      <c r="BPP25"/>
      <c r="BPQ25"/>
      <c r="BPR25"/>
      <c r="BPS25"/>
      <c r="BPT25"/>
      <c r="BPU25"/>
      <c r="BPV25"/>
      <c r="BPW25"/>
      <c r="BPX25"/>
      <c r="BPY25"/>
      <c r="BPZ25"/>
      <c r="BQA25"/>
      <c r="BQB25"/>
      <c r="BQC25"/>
      <c r="BQD25"/>
      <c r="BQE25"/>
      <c r="BQF25"/>
      <c r="BQG25"/>
      <c r="BQH25"/>
      <c r="BQI25"/>
      <c r="BQJ25"/>
      <c r="BQK25"/>
      <c r="BQL25"/>
      <c r="BQM25"/>
      <c r="BQN25"/>
      <c r="BQO25"/>
      <c r="BQP25"/>
      <c r="BQQ25"/>
      <c r="BQR25"/>
      <c r="BQS25"/>
      <c r="BQT25"/>
      <c r="BQU25"/>
      <c r="BQV25"/>
      <c r="BQW25"/>
      <c r="BQX25"/>
      <c r="BQY25"/>
      <c r="BQZ25"/>
      <c r="BRA25"/>
      <c r="BRB25"/>
      <c r="BRC25"/>
      <c r="BRD25"/>
      <c r="BRE25"/>
      <c r="BRF25"/>
      <c r="BRG25"/>
      <c r="BRH25"/>
      <c r="BRI25"/>
      <c r="BRJ25"/>
      <c r="BRK25"/>
      <c r="BRL25"/>
      <c r="BRM25"/>
      <c r="BRN25"/>
      <c r="BRO25"/>
      <c r="BRP25"/>
      <c r="BRQ25"/>
      <c r="BRR25"/>
      <c r="BRS25"/>
      <c r="BRT25"/>
      <c r="BRU25"/>
      <c r="BRV25"/>
      <c r="BRW25"/>
      <c r="BRX25"/>
      <c r="BRY25"/>
      <c r="BRZ25"/>
      <c r="BSA25"/>
      <c r="BSB25"/>
      <c r="BSC25"/>
      <c r="BSD25"/>
      <c r="BSE25"/>
      <c r="BSF25"/>
      <c r="BSG25"/>
      <c r="BSH25"/>
      <c r="BSI25"/>
      <c r="BSJ25"/>
      <c r="BSK25"/>
      <c r="BSL25"/>
      <c r="BSM25"/>
      <c r="BSN25"/>
      <c r="BSO25"/>
      <c r="BSP25"/>
      <c r="BSQ25"/>
      <c r="BSR25"/>
      <c r="BSS25"/>
      <c r="BST25"/>
      <c r="BSU25"/>
      <c r="BSV25"/>
      <c r="BSW25"/>
      <c r="BSX25"/>
      <c r="BSY25"/>
      <c r="BSZ25"/>
      <c r="BTA25"/>
      <c r="BTB25"/>
      <c r="BTC25"/>
      <c r="BTD25"/>
      <c r="BTE25"/>
      <c r="BTF25"/>
      <c r="BTG25"/>
      <c r="BTH25"/>
      <c r="BTI25"/>
      <c r="BTJ25"/>
      <c r="BTK25"/>
      <c r="BTL25"/>
      <c r="BTM25"/>
      <c r="BTN25"/>
      <c r="BTO25"/>
      <c r="BTP25"/>
      <c r="BTQ25"/>
      <c r="BTR25"/>
      <c r="BTS25"/>
      <c r="BTT25"/>
      <c r="BTU25"/>
      <c r="BTV25"/>
      <c r="BTW25"/>
      <c r="BTX25"/>
      <c r="BTY25"/>
      <c r="BTZ25"/>
      <c r="BUA25"/>
      <c r="BUB25"/>
      <c r="BUC25"/>
      <c r="BUD25"/>
      <c r="BUE25"/>
      <c r="BUF25"/>
      <c r="BUG25"/>
      <c r="BUH25"/>
      <c r="BUI25"/>
      <c r="BUJ25"/>
      <c r="BUK25"/>
      <c r="BUL25"/>
      <c r="BUM25"/>
      <c r="BUN25"/>
      <c r="BUO25"/>
      <c r="BUP25"/>
      <c r="BUQ25"/>
      <c r="BUR25"/>
      <c r="BUS25"/>
      <c r="BUT25"/>
      <c r="BUU25"/>
      <c r="BUV25"/>
      <c r="BUW25"/>
      <c r="BUX25"/>
      <c r="BUY25"/>
      <c r="BUZ25"/>
      <c r="BVA25"/>
      <c r="BVB25"/>
      <c r="BVC25"/>
      <c r="BVD25"/>
      <c r="BVE25"/>
      <c r="BVF25"/>
      <c r="BVG25"/>
      <c r="BVH25"/>
      <c r="BVI25"/>
      <c r="BVJ25"/>
      <c r="BVK25"/>
      <c r="BVL25"/>
      <c r="BVM25"/>
      <c r="BVN25"/>
      <c r="BVO25"/>
      <c r="BVP25"/>
      <c r="BVQ25"/>
      <c r="BVR25"/>
      <c r="BVS25"/>
      <c r="BVT25"/>
      <c r="BVU25"/>
      <c r="BVV25"/>
      <c r="BVW25"/>
      <c r="BVX25"/>
      <c r="BVY25"/>
      <c r="BVZ25"/>
      <c r="BWA25"/>
      <c r="BWB25"/>
      <c r="BWC25"/>
      <c r="BWD25"/>
      <c r="BWE25"/>
      <c r="BWF25"/>
      <c r="BWG25"/>
      <c r="BWH25"/>
      <c r="BWI25"/>
      <c r="BWJ25"/>
      <c r="BWK25"/>
      <c r="BWL25"/>
      <c r="BWM25"/>
      <c r="BWN25"/>
      <c r="BWO25"/>
      <c r="BWP25"/>
      <c r="BWQ25"/>
      <c r="BWR25"/>
      <c r="BWS25"/>
      <c r="BWT25"/>
      <c r="BWU25"/>
      <c r="BWV25"/>
      <c r="BWW25"/>
      <c r="BWX25"/>
      <c r="BWY25"/>
      <c r="BWZ25"/>
      <c r="BXA25"/>
      <c r="BXB25"/>
      <c r="BXC25"/>
      <c r="BXD25"/>
      <c r="BXE25"/>
      <c r="BXF25"/>
      <c r="BXG25"/>
      <c r="BXH25"/>
      <c r="BXI25"/>
      <c r="BXJ25"/>
      <c r="BXK25"/>
      <c r="BXL25"/>
      <c r="BXM25"/>
      <c r="BXN25"/>
      <c r="BXO25"/>
      <c r="BXP25"/>
      <c r="BXQ25"/>
      <c r="BXR25"/>
      <c r="BXS25"/>
      <c r="BXT25"/>
      <c r="BXU25"/>
      <c r="BXV25"/>
      <c r="BXW25"/>
      <c r="BXX25"/>
      <c r="BXY25"/>
      <c r="BXZ25"/>
      <c r="BYA25"/>
      <c r="BYB25"/>
      <c r="BYC25"/>
      <c r="BYD25"/>
      <c r="BYE25"/>
      <c r="BYF25"/>
      <c r="BYG25"/>
      <c r="BYH25"/>
      <c r="BYI25"/>
      <c r="BYJ25"/>
      <c r="BYK25"/>
      <c r="BYL25"/>
      <c r="BYM25"/>
      <c r="BYN25"/>
      <c r="BYO25"/>
      <c r="BYP25"/>
      <c r="BYQ25"/>
      <c r="BYR25"/>
      <c r="BYS25"/>
      <c r="BYT25"/>
      <c r="BYU25"/>
      <c r="BYV25"/>
      <c r="BYW25"/>
      <c r="BYX25"/>
      <c r="BYY25"/>
      <c r="BYZ25"/>
      <c r="BZA25"/>
      <c r="BZB25"/>
      <c r="BZC25"/>
      <c r="BZD25"/>
      <c r="BZE25"/>
      <c r="BZF25"/>
      <c r="BZG25"/>
      <c r="BZH25"/>
      <c r="BZI25"/>
      <c r="BZJ25"/>
      <c r="BZK25"/>
      <c r="BZL25"/>
      <c r="BZM25"/>
      <c r="BZN25"/>
      <c r="BZO25"/>
      <c r="BZP25"/>
      <c r="BZQ25"/>
      <c r="BZR25"/>
      <c r="BZS25"/>
      <c r="BZT25"/>
      <c r="BZU25"/>
      <c r="BZV25"/>
      <c r="BZW25"/>
      <c r="BZX25"/>
      <c r="BZY25"/>
      <c r="BZZ25"/>
      <c r="CAA25"/>
      <c r="CAB25"/>
      <c r="CAC25"/>
      <c r="CAD25"/>
      <c r="CAE25"/>
      <c r="CAF25"/>
      <c r="CAG25"/>
      <c r="CAH25"/>
      <c r="CAI25"/>
      <c r="CAJ25"/>
      <c r="CAK25"/>
      <c r="CAL25"/>
      <c r="CAM25"/>
      <c r="CAN25"/>
      <c r="CAO25"/>
      <c r="CAP25"/>
      <c r="CAQ25"/>
      <c r="CAR25"/>
      <c r="CAS25"/>
      <c r="CAT25"/>
      <c r="CAU25"/>
      <c r="CAV25"/>
      <c r="CAW25"/>
      <c r="CAX25"/>
      <c r="CAY25"/>
      <c r="CAZ25"/>
      <c r="CBA25"/>
      <c r="CBB25"/>
      <c r="CBC25"/>
      <c r="CBD25"/>
      <c r="CBE25"/>
      <c r="CBF25"/>
      <c r="CBG25"/>
      <c r="CBH25"/>
      <c r="CBI25"/>
      <c r="CBJ25"/>
      <c r="CBK25"/>
      <c r="CBL25"/>
      <c r="CBM25"/>
      <c r="CBN25"/>
      <c r="CBO25"/>
      <c r="CBP25"/>
      <c r="CBQ25"/>
      <c r="CBR25"/>
      <c r="CBS25"/>
      <c r="CBT25"/>
      <c r="CBU25"/>
      <c r="CBV25"/>
      <c r="CBW25"/>
      <c r="CBX25"/>
      <c r="CBY25"/>
      <c r="CBZ25"/>
      <c r="CCA25"/>
      <c r="CCB25"/>
      <c r="CCC25"/>
      <c r="CCD25"/>
      <c r="CCE25"/>
      <c r="CCF25"/>
      <c r="CCG25"/>
      <c r="CCH25"/>
      <c r="CCI25"/>
      <c r="CCJ25"/>
      <c r="CCK25"/>
      <c r="CCL25"/>
      <c r="CCM25"/>
      <c r="CCN25"/>
      <c r="CCO25"/>
      <c r="CCP25"/>
      <c r="CCQ25"/>
      <c r="CCR25"/>
      <c r="CCS25"/>
      <c r="CCT25"/>
      <c r="CCU25"/>
      <c r="CCV25"/>
      <c r="CCW25"/>
      <c r="CCX25"/>
      <c r="CCY25"/>
      <c r="CCZ25"/>
      <c r="CDA25"/>
      <c r="CDB25"/>
      <c r="CDC25"/>
      <c r="CDD25"/>
      <c r="CDE25"/>
      <c r="CDF25"/>
      <c r="CDG25"/>
      <c r="CDH25"/>
      <c r="CDI25"/>
      <c r="CDJ25"/>
      <c r="CDK25"/>
      <c r="CDL25"/>
      <c r="CDM25"/>
      <c r="CDN25"/>
      <c r="CDO25"/>
      <c r="CDP25"/>
      <c r="CDQ25"/>
      <c r="CDR25"/>
      <c r="CDS25"/>
      <c r="CDT25"/>
      <c r="CDU25"/>
      <c r="CDV25"/>
      <c r="CDW25"/>
      <c r="CDX25"/>
      <c r="CDY25"/>
      <c r="CDZ25"/>
      <c r="CEA25"/>
      <c r="CEB25"/>
      <c r="CEC25"/>
      <c r="CED25"/>
      <c r="CEE25"/>
      <c r="CEF25"/>
      <c r="CEG25"/>
      <c r="CEH25"/>
      <c r="CEI25"/>
      <c r="CEJ25"/>
      <c r="CEK25"/>
      <c r="CEL25"/>
      <c r="CEM25"/>
      <c r="CEN25"/>
      <c r="CEO25"/>
      <c r="CEP25"/>
      <c r="CEQ25"/>
      <c r="CER25"/>
      <c r="CES25"/>
      <c r="CET25"/>
      <c r="CEU25"/>
      <c r="CEV25"/>
      <c r="CEW25"/>
      <c r="CEX25"/>
      <c r="CEY25"/>
      <c r="CEZ25"/>
      <c r="CFA25"/>
      <c r="CFB25"/>
      <c r="CFC25"/>
      <c r="CFD25"/>
      <c r="CFE25"/>
      <c r="CFF25"/>
      <c r="CFG25"/>
      <c r="CFH25"/>
      <c r="CFI25"/>
      <c r="CFJ25"/>
      <c r="CFK25"/>
      <c r="CFL25"/>
      <c r="CFM25"/>
      <c r="CFN25"/>
      <c r="CFO25"/>
      <c r="CFP25"/>
      <c r="CFQ25"/>
      <c r="CFR25"/>
      <c r="CFS25"/>
      <c r="CFT25"/>
      <c r="CFU25"/>
      <c r="CFV25"/>
      <c r="CFW25"/>
      <c r="CFX25"/>
      <c r="CFY25"/>
      <c r="CFZ25"/>
      <c r="CGA25"/>
      <c r="CGB25"/>
      <c r="CGC25"/>
      <c r="CGD25"/>
      <c r="CGE25"/>
      <c r="CGF25"/>
      <c r="CGG25"/>
      <c r="CGH25"/>
      <c r="CGI25"/>
      <c r="CGJ25"/>
      <c r="CGK25"/>
      <c r="CGL25"/>
      <c r="CGM25"/>
      <c r="CGN25"/>
      <c r="CGO25"/>
      <c r="CGP25"/>
      <c r="CGQ25"/>
      <c r="CGR25"/>
      <c r="CGS25"/>
      <c r="CGT25"/>
      <c r="CGU25"/>
      <c r="CGV25"/>
      <c r="CGW25"/>
      <c r="CGX25"/>
      <c r="CGY25"/>
      <c r="CGZ25"/>
      <c r="CHA25"/>
      <c r="CHB25"/>
      <c r="CHC25"/>
      <c r="CHD25"/>
      <c r="CHE25"/>
      <c r="CHF25"/>
      <c r="CHG25"/>
      <c r="CHH25"/>
      <c r="CHI25"/>
      <c r="CHJ25"/>
      <c r="CHK25"/>
      <c r="CHL25"/>
      <c r="CHM25"/>
      <c r="CHN25"/>
      <c r="CHO25"/>
      <c r="CHP25"/>
      <c r="CHQ25"/>
      <c r="CHR25"/>
      <c r="CHS25"/>
      <c r="CHT25"/>
      <c r="CHU25"/>
      <c r="CHV25"/>
      <c r="CHW25"/>
      <c r="CHX25"/>
      <c r="CHY25"/>
      <c r="CHZ25"/>
      <c r="CIA25"/>
      <c r="CIB25"/>
      <c r="CIC25"/>
      <c r="CID25"/>
      <c r="CIE25"/>
      <c r="CIF25"/>
      <c r="CIG25"/>
      <c r="CIH25"/>
      <c r="CII25"/>
      <c r="CIJ25"/>
      <c r="CIK25"/>
      <c r="CIL25"/>
      <c r="CIM25"/>
      <c r="CIN25"/>
      <c r="CIO25"/>
      <c r="CIP25"/>
      <c r="CIQ25"/>
      <c r="CIR25"/>
      <c r="CIS25"/>
      <c r="CIT25"/>
      <c r="CIU25"/>
      <c r="CIV25"/>
      <c r="CIW25"/>
      <c r="CIX25"/>
      <c r="CIY25"/>
      <c r="CIZ25"/>
      <c r="CJA25"/>
      <c r="CJB25"/>
      <c r="CJC25"/>
      <c r="CJD25"/>
      <c r="CJE25"/>
      <c r="CJF25"/>
      <c r="CJG25"/>
      <c r="CJH25"/>
      <c r="CJI25"/>
      <c r="CJJ25"/>
      <c r="CJK25"/>
      <c r="CJL25"/>
      <c r="CJM25"/>
      <c r="CJN25"/>
      <c r="CJO25"/>
      <c r="CJP25"/>
      <c r="CJQ25"/>
      <c r="CJR25"/>
      <c r="CJS25"/>
      <c r="CJT25"/>
      <c r="CJU25"/>
      <c r="CJV25"/>
      <c r="CJW25"/>
      <c r="CJX25"/>
      <c r="CJY25"/>
      <c r="CJZ25"/>
      <c r="CKA25"/>
      <c r="CKB25"/>
      <c r="CKC25"/>
      <c r="CKD25"/>
      <c r="CKE25"/>
      <c r="CKF25"/>
      <c r="CKG25"/>
      <c r="CKH25"/>
      <c r="CKI25"/>
      <c r="CKJ25"/>
      <c r="CKK25"/>
      <c r="CKL25"/>
      <c r="CKM25"/>
      <c r="CKN25"/>
      <c r="CKO25"/>
      <c r="CKP25"/>
      <c r="CKQ25"/>
      <c r="CKR25"/>
      <c r="CKS25"/>
      <c r="CKT25"/>
      <c r="CKU25"/>
      <c r="CKV25"/>
      <c r="CKW25"/>
      <c r="CKX25"/>
      <c r="CKY25"/>
      <c r="CKZ25"/>
      <c r="CLA25"/>
      <c r="CLB25"/>
      <c r="CLC25"/>
      <c r="CLD25"/>
      <c r="CLE25"/>
      <c r="CLF25"/>
      <c r="CLG25"/>
      <c r="CLH25"/>
      <c r="CLI25"/>
      <c r="CLJ25"/>
      <c r="CLK25"/>
      <c r="CLL25"/>
      <c r="CLM25"/>
      <c r="CLN25"/>
      <c r="CLO25"/>
      <c r="CLP25"/>
      <c r="CLQ25"/>
      <c r="CLR25"/>
      <c r="CLS25"/>
      <c r="CLT25"/>
      <c r="CLU25"/>
      <c r="CLV25"/>
      <c r="CLW25"/>
      <c r="CLX25"/>
      <c r="CLY25"/>
      <c r="CLZ25"/>
      <c r="CMA25"/>
      <c r="CMB25"/>
      <c r="CMC25"/>
      <c r="CMD25"/>
      <c r="CME25"/>
      <c r="CMF25"/>
      <c r="CMG25"/>
      <c r="CMH25"/>
      <c r="CMI25"/>
      <c r="CMJ25"/>
      <c r="CMK25"/>
      <c r="CML25"/>
      <c r="CMM25"/>
      <c r="CMN25"/>
      <c r="CMO25"/>
      <c r="CMP25"/>
      <c r="CMQ25"/>
      <c r="CMR25"/>
      <c r="CMS25"/>
      <c r="CMT25"/>
      <c r="CMU25"/>
      <c r="CMV25"/>
      <c r="CMW25"/>
      <c r="CMX25"/>
      <c r="CMY25"/>
      <c r="CMZ25"/>
      <c r="CNA25"/>
      <c r="CNB25"/>
      <c r="CNC25"/>
      <c r="CND25"/>
      <c r="CNE25"/>
      <c r="CNF25"/>
      <c r="CNG25"/>
      <c r="CNH25"/>
      <c r="CNI25"/>
      <c r="CNJ25"/>
      <c r="CNK25"/>
      <c r="CNL25"/>
      <c r="CNM25"/>
      <c r="CNN25"/>
      <c r="CNO25"/>
      <c r="CNP25"/>
      <c r="CNQ25"/>
      <c r="CNR25"/>
      <c r="CNS25"/>
      <c r="CNT25"/>
      <c r="CNU25"/>
      <c r="CNV25"/>
      <c r="CNW25"/>
      <c r="CNX25"/>
      <c r="CNY25"/>
      <c r="CNZ25"/>
      <c r="COA25"/>
      <c r="COB25"/>
      <c r="COC25"/>
      <c r="COD25"/>
      <c r="COE25"/>
      <c r="COF25"/>
      <c r="COG25"/>
      <c r="COH25"/>
      <c r="COI25"/>
      <c r="COJ25"/>
      <c r="COK25"/>
      <c r="COL25"/>
      <c r="COM25"/>
      <c r="CON25"/>
      <c r="COO25"/>
      <c r="COP25"/>
      <c r="COQ25"/>
      <c r="COR25"/>
      <c r="COS25"/>
      <c r="COT25"/>
      <c r="COU25"/>
      <c r="COV25"/>
      <c r="COW25"/>
      <c r="COX25"/>
      <c r="COY25"/>
      <c r="COZ25"/>
      <c r="CPA25"/>
      <c r="CPB25"/>
      <c r="CPC25"/>
      <c r="CPD25"/>
      <c r="CPE25"/>
      <c r="CPF25"/>
      <c r="CPG25"/>
      <c r="CPH25"/>
      <c r="CPI25"/>
      <c r="CPJ25"/>
      <c r="CPK25"/>
      <c r="CPL25"/>
      <c r="CPM25"/>
      <c r="CPN25"/>
      <c r="CPO25"/>
      <c r="CPP25"/>
      <c r="CPQ25"/>
      <c r="CPR25"/>
      <c r="CPS25"/>
      <c r="CPT25"/>
      <c r="CPU25"/>
      <c r="CPV25"/>
      <c r="CPW25"/>
      <c r="CPX25"/>
      <c r="CPY25"/>
      <c r="CPZ25"/>
      <c r="CQA25"/>
      <c r="CQB25"/>
      <c r="CQC25"/>
      <c r="CQD25"/>
      <c r="CQE25"/>
      <c r="CQF25"/>
      <c r="CQG25"/>
      <c r="CQH25"/>
      <c r="CQI25"/>
      <c r="CQJ25"/>
      <c r="CQK25"/>
      <c r="CQL25"/>
      <c r="CQM25"/>
      <c r="CQN25"/>
      <c r="CQO25"/>
      <c r="CQP25"/>
      <c r="CQQ25"/>
      <c r="CQR25"/>
      <c r="CQS25"/>
      <c r="CQT25"/>
      <c r="CQU25"/>
      <c r="CQV25"/>
      <c r="CQW25"/>
      <c r="CQX25"/>
      <c r="CQY25"/>
      <c r="CQZ25"/>
      <c r="CRA25"/>
      <c r="CRB25"/>
      <c r="CRC25"/>
      <c r="CRD25"/>
      <c r="CRE25"/>
      <c r="CRF25"/>
      <c r="CRG25"/>
      <c r="CRH25"/>
      <c r="CRI25"/>
      <c r="CRJ25"/>
      <c r="CRK25"/>
      <c r="CRL25"/>
      <c r="CRM25"/>
      <c r="CRN25"/>
      <c r="CRO25"/>
      <c r="CRP25"/>
      <c r="CRQ25"/>
      <c r="CRR25"/>
      <c r="CRS25"/>
      <c r="CRT25"/>
      <c r="CRU25"/>
      <c r="CRV25"/>
      <c r="CRW25"/>
      <c r="CRX25"/>
      <c r="CRY25"/>
      <c r="CRZ25"/>
      <c r="CSA25"/>
      <c r="CSB25"/>
      <c r="CSC25"/>
      <c r="CSD25"/>
      <c r="CSE25"/>
      <c r="CSF25"/>
      <c r="CSG25"/>
      <c r="CSH25"/>
      <c r="CSI25"/>
      <c r="CSJ25"/>
      <c r="CSK25"/>
      <c r="CSL25"/>
      <c r="CSM25"/>
      <c r="CSN25"/>
      <c r="CSO25"/>
      <c r="CSP25"/>
      <c r="CSQ25"/>
      <c r="CSR25"/>
      <c r="CSS25"/>
      <c r="CST25"/>
      <c r="CSU25"/>
      <c r="CSV25"/>
      <c r="CSW25"/>
      <c r="CSX25"/>
      <c r="CSY25"/>
      <c r="CSZ25"/>
      <c r="CTA25"/>
      <c r="CTB25"/>
      <c r="CTC25"/>
      <c r="CTD25"/>
      <c r="CTE25"/>
      <c r="CTF25"/>
      <c r="CTG25"/>
      <c r="CTH25"/>
      <c r="CTI25"/>
      <c r="CTJ25"/>
      <c r="CTK25"/>
      <c r="CTL25"/>
      <c r="CTM25"/>
      <c r="CTN25"/>
      <c r="CTO25"/>
      <c r="CTP25"/>
      <c r="CTQ25"/>
      <c r="CTR25"/>
      <c r="CTS25"/>
      <c r="CTT25"/>
      <c r="CTU25"/>
      <c r="CTV25"/>
      <c r="CTW25"/>
      <c r="CTX25"/>
      <c r="CTY25"/>
      <c r="CTZ25"/>
      <c r="CUA25"/>
      <c r="CUB25"/>
      <c r="CUC25"/>
      <c r="CUD25"/>
      <c r="CUE25"/>
      <c r="CUF25"/>
      <c r="CUG25"/>
      <c r="CUH25"/>
      <c r="CUI25"/>
      <c r="CUJ25"/>
      <c r="CUK25"/>
      <c r="CUL25"/>
      <c r="CUM25"/>
      <c r="CUN25"/>
      <c r="CUO25"/>
      <c r="CUP25"/>
      <c r="CUQ25"/>
      <c r="CUR25"/>
      <c r="CUS25"/>
      <c r="CUT25"/>
      <c r="CUU25"/>
      <c r="CUV25"/>
      <c r="CUW25"/>
      <c r="CUX25"/>
      <c r="CUY25"/>
      <c r="CUZ25"/>
      <c r="CVA25"/>
      <c r="CVB25"/>
      <c r="CVC25"/>
      <c r="CVD25"/>
      <c r="CVE25"/>
      <c r="CVF25"/>
      <c r="CVG25"/>
      <c r="CVH25"/>
      <c r="CVI25"/>
      <c r="CVJ25"/>
      <c r="CVK25"/>
      <c r="CVL25"/>
      <c r="CVM25"/>
      <c r="CVN25"/>
      <c r="CVO25"/>
      <c r="CVP25"/>
      <c r="CVQ25"/>
      <c r="CVR25"/>
      <c r="CVS25"/>
      <c r="CVT25"/>
      <c r="CVU25"/>
      <c r="CVV25"/>
      <c r="CVW25"/>
      <c r="CVX25"/>
      <c r="CVY25"/>
      <c r="CVZ25"/>
      <c r="CWA25"/>
      <c r="CWB25"/>
      <c r="CWC25"/>
      <c r="CWD25"/>
      <c r="CWE25"/>
      <c r="CWF25"/>
      <c r="CWG25"/>
      <c r="CWH25"/>
      <c r="CWI25"/>
      <c r="CWJ25"/>
      <c r="CWK25"/>
      <c r="CWL25"/>
      <c r="CWM25"/>
      <c r="CWN25"/>
      <c r="CWO25"/>
      <c r="CWP25"/>
      <c r="CWQ25"/>
      <c r="CWR25"/>
      <c r="CWS25"/>
      <c r="CWT25"/>
      <c r="CWU25"/>
      <c r="CWV25"/>
      <c r="CWW25"/>
      <c r="CWX25"/>
      <c r="CWY25"/>
      <c r="CWZ25"/>
      <c r="CXA25"/>
      <c r="CXB25"/>
      <c r="CXC25"/>
      <c r="CXD25"/>
      <c r="CXE25"/>
      <c r="CXF25"/>
      <c r="CXG25"/>
      <c r="CXH25"/>
      <c r="CXI25"/>
      <c r="CXJ25"/>
      <c r="CXK25"/>
      <c r="CXL25"/>
      <c r="CXM25"/>
      <c r="CXN25"/>
      <c r="CXO25"/>
      <c r="CXP25"/>
      <c r="CXQ25"/>
      <c r="CXR25"/>
      <c r="CXS25"/>
      <c r="CXT25"/>
      <c r="CXU25"/>
      <c r="CXV25"/>
      <c r="CXW25"/>
      <c r="CXX25"/>
      <c r="CXY25"/>
      <c r="CXZ25"/>
      <c r="CYA25"/>
      <c r="CYB25"/>
      <c r="CYC25"/>
      <c r="CYD25"/>
      <c r="CYE25"/>
      <c r="CYF25"/>
      <c r="CYG25"/>
      <c r="CYH25"/>
      <c r="CYI25"/>
      <c r="CYJ25"/>
      <c r="CYK25"/>
      <c r="CYL25"/>
      <c r="CYM25"/>
      <c r="CYN25"/>
      <c r="CYO25"/>
      <c r="CYP25"/>
      <c r="CYQ25"/>
      <c r="CYR25"/>
      <c r="CYS25"/>
      <c r="CYT25"/>
      <c r="CYU25"/>
      <c r="CYV25"/>
      <c r="CYW25"/>
      <c r="CYX25"/>
      <c r="CYY25"/>
      <c r="CYZ25"/>
      <c r="CZA25"/>
      <c r="CZB25"/>
      <c r="CZC25"/>
      <c r="CZD25"/>
      <c r="CZE25"/>
      <c r="CZF25"/>
      <c r="CZG25"/>
      <c r="CZH25"/>
      <c r="CZI25"/>
      <c r="CZJ25"/>
      <c r="CZK25"/>
      <c r="CZL25"/>
      <c r="CZM25"/>
      <c r="CZN25"/>
      <c r="CZO25"/>
      <c r="CZP25"/>
      <c r="CZQ25"/>
      <c r="CZR25"/>
      <c r="CZS25"/>
      <c r="CZT25"/>
      <c r="CZU25"/>
      <c r="CZV25"/>
      <c r="CZW25"/>
      <c r="CZX25"/>
      <c r="CZY25"/>
      <c r="CZZ25"/>
      <c r="DAA25"/>
      <c r="DAB25"/>
      <c r="DAC25"/>
      <c r="DAD25"/>
      <c r="DAE25"/>
      <c r="DAF25"/>
      <c r="DAG25"/>
      <c r="DAH25"/>
      <c r="DAI25"/>
      <c r="DAJ25"/>
      <c r="DAK25"/>
      <c r="DAL25"/>
      <c r="DAM25"/>
      <c r="DAN25"/>
      <c r="DAO25"/>
      <c r="DAP25"/>
      <c r="DAQ25"/>
      <c r="DAR25"/>
      <c r="DAS25"/>
      <c r="DAT25"/>
      <c r="DAU25"/>
      <c r="DAV25"/>
      <c r="DAW25"/>
      <c r="DAX25"/>
      <c r="DAY25"/>
      <c r="DAZ25"/>
      <c r="DBA25"/>
      <c r="DBB25"/>
      <c r="DBC25"/>
      <c r="DBD25"/>
      <c r="DBE25"/>
      <c r="DBF25"/>
      <c r="DBG25"/>
      <c r="DBH25"/>
      <c r="DBI25"/>
      <c r="DBJ25"/>
      <c r="DBK25"/>
      <c r="DBL25"/>
      <c r="DBM25"/>
      <c r="DBN25"/>
      <c r="DBO25"/>
      <c r="DBP25"/>
      <c r="DBQ25"/>
      <c r="DBR25"/>
      <c r="DBS25"/>
      <c r="DBT25"/>
      <c r="DBU25"/>
      <c r="DBV25"/>
      <c r="DBW25"/>
      <c r="DBX25"/>
      <c r="DBY25"/>
      <c r="DBZ25"/>
      <c r="DCA25"/>
      <c r="DCB25"/>
      <c r="DCC25"/>
      <c r="DCD25"/>
      <c r="DCE25"/>
      <c r="DCF25"/>
      <c r="DCG25"/>
      <c r="DCH25"/>
      <c r="DCI25"/>
      <c r="DCJ25"/>
      <c r="DCK25"/>
      <c r="DCL25"/>
      <c r="DCM25"/>
      <c r="DCN25"/>
      <c r="DCO25"/>
      <c r="DCP25"/>
      <c r="DCQ25"/>
      <c r="DCR25"/>
      <c r="DCS25"/>
      <c r="DCT25"/>
      <c r="DCU25"/>
      <c r="DCV25"/>
      <c r="DCW25"/>
      <c r="DCX25"/>
      <c r="DCY25"/>
      <c r="DCZ25"/>
      <c r="DDA25"/>
      <c r="DDB25"/>
      <c r="DDC25"/>
      <c r="DDD25"/>
      <c r="DDE25"/>
      <c r="DDF25"/>
      <c r="DDG25"/>
      <c r="DDH25"/>
      <c r="DDI25"/>
      <c r="DDJ25"/>
      <c r="DDK25"/>
      <c r="DDL25"/>
      <c r="DDM25"/>
      <c r="DDN25"/>
      <c r="DDO25"/>
      <c r="DDP25"/>
      <c r="DDQ25"/>
      <c r="DDR25"/>
      <c r="DDS25"/>
      <c r="DDT25"/>
      <c r="DDU25"/>
      <c r="DDV25"/>
      <c r="DDW25"/>
      <c r="DDX25"/>
      <c r="DDY25"/>
      <c r="DDZ25"/>
      <c r="DEA25"/>
      <c r="DEB25"/>
      <c r="DEC25"/>
      <c r="DED25"/>
      <c r="DEE25"/>
      <c r="DEF25"/>
      <c r="DEG25"/>
      <c r="DEH25"/>
      <c r="DEI25"/>
      <c r="DEJ25"/>
      <c r="DEK25"/>
      <c r="DEL25"/>
      <c r="DEM25"/>
      <c r="DEN25"/>
      <c r="DEO25"/>
      <c r="DEP25"/>
      <c r="DEQ25"/>
      <c r="DER25"/>
      <c r="DES25"/>
      <c r="DET25"/>
      <c r="DEU25"/>
      <c r="DEV25"/>
      <c r="DEW25"/>
      <c r="DEX25"/>
      <c r="DEY25"/>
      <c r="DEZ25"/>
      <c r="DFA25"/>
      <c r="DFB25"/>
      <c r="DFC25"/>
      <c r="DFD25"/>
      <c r="DFE25"/>
      <c r="DFF25"/>
      <c r="DFG25"/>
      <c r="DFH25"/>
      <c r="DFI25"/>
      <c r="DFJ25"/>
      <c r="DFK25"/>
      <c r="DFL25"/>
      <c r="DFM25"/>
      <c r="DFN25"/>
      <c r="DFO25"/>
      <c r="DFP25"/>
      <c r="DFQ25"/>
      <c r="DFR25"/>
      <c r="DFS25"/>
      <c r="DFT25"/>
      <c r="DFU25"/>
      <c r="DFV25"/>
      <c r="DFW25"/>
      <c r="DFX25"/>
      <c r="DFY25"/>
      <c r="DFZ25"/>
      <c r="DGA25"/>
      <c r="DGB25"/>
      <c r="DGC25"/>
      <c r="DGD25"/>
      <c r="DGE25"/>
      <c r="DGF25"/>
      <c r="DGG25"/>
      <c r="DGH25"/>
      <c r="DGI25"/>
      <c r="DGJ25"/>
      <c r="DGK25"/>
      <c r="DGL25"/>
      <c r="DGM25"/>
      <c r="DGN25"/>
      <c r="DGO25"/>
      <c r="DGP25"/>
      <c r="DGQ25"/>
      <c r="DGR25"/>
      <c r="DGS25"/>
      <c r="DGT25"/>
      <c r="DGU25"/>
      <c r="DGV25"/>
      <c r="DGW25"/>
      <c r="DGX25"/>
      <c r="DGY25"/>
      <c r="DGZ25"/>
      <c r="DHA25"/>
      <c r="DHB25"/>
      <c r="DHC25"/>
      <c r="DHD25"/>
      <c r="DHE25"/>
      <c r="DHF25"/>
      <c r="DHG25"/>
      <c r="DHH25"/>
      <c r="DHI25"/>
      <c r="DHJ25"/>
      <c r="DHK25"/>
      <c r="DHL25"/>
      <c r="DHM25"/>
      <c r="DHN25"/>
      <c r="DHO25"/>
      <c r="DHP25"/>
      <c r="DHQ25"/>
      <c r="DHR25"/>
      <c r="DHS25"/>
      <c r="DHT25"/>
      <c r="DHU25"/>
      <c r="DHV25"/>
      <c r="DHW25"/>
      <c r="DHX25"/>
      <c r="DHY25"/>
      <c r="DHZ25"/>
      <c r="DIA25"/>
      <c r="DIB25"/>
      <c r="DIC25"/>
      <c r="DID25"/>
      <c r="DIE25"/>
      <c r="DIF25"/>
      <c r="DIG25"/>
      <c r="DIH25"/>
      <c r="DII25"/>
      <c r="DIJ25"/>
      <c r="DIK25"/>
      <c r="DIL25"/>
      <c r="DIM25"/>
      <c r="DIN25"/>
      <c r="DIO25"/>
      <c r="DIP25"/>
      <c r="DIQ25"/>
      <c r="DIR25"/>
      <c r="DIS25"/>
      <c r="DIT25"/>
      <c r="DIU25"/>
      <c r="DIV25"/>
      <c r="DIW25"/>
      <c r="DIX25"/>
      <c r="DIY25"/>
      <c r="DIZ25"/>
      <c r="DJA25"/>
      <c r="DJB25"/>
      <c r="DJC25"/>
      <c r="DJD25"/>
      <c r="DJE25"/>
      <c r="DJF25"/>
      <c r="DJG25"/>
      <c r="DJH25"/>
      <c r="DJI25"/>
      <c r="DJJ25"/>
      <c r="DJK25"/>
      <c r="DJL25"/>
      <c r="DJM25"/>
      <c r="DJN25"/>
      <c r="DJO25"/>
      <c r="DJP25"/>
      <c r="DJQ25"/>
      <c r="DJR25"/>
      <c r="DJS25"/>
      <c r="DJT25"/>
      <c r="DJU25"/>
      <c r="DJV25"/>
      <c r="DJW25"/>
      <c r="DJX25"/>
      <c r="DJY25"/>
      <c r="DJZ25"/>
      <c r="DKA25"/>
      <c r="DKB25"/>
      <c r="DKC25"/>
      <c r="DKD25"/>
      <c r="DKE25"/>
      <c r="DKF25"/>
      <c r="DKG25"/>
      <c r="DKH25"/>
      <c r="DKI25"/>
      <c r="DKJ25"/>
      <c r="DKK25"/>
      <c r="DKL25"/>
      <c r="DKM25"/>
      <c r="DKN25"/>
      <c r="DKO25"/>
      <c r="DKP25"/>
      <c r="DKQ25"/>
      <c r="DKR25"/>
      <c r="DKS25"/>
      <c r="DKT25"/>
      <c r="DKU25"/>
      <c r="DKV25"/>
      <c r="DKW25"/>
      <c r="DKX25"/>
      <c r="DKY25"/>
      <c r="DKZ25"/>
      <c r="DLA25"/>
      <c r="DLB25"/>
      <c r="DLC25"/>
      <c r="DLD25"/>
      <c r="DLE25"/>
      <c r="DLF25"/>
      <c r="DLG25"/>
      <c r="DLH25"/>
      <c r="DLI25"/>
      <c r="DLJ25"/>
      <c r="DLK25"/>
      <c r="DLL25"/>
      <c r="DLM25"/>
      <c r="DLN25"/>
      <c r="DLO25"/>
      <c r="DLP25"/>
      <c r="DLQ25"/>
      <c r="DLR25"/>
      <c r="DLS25"/>
      <c r="DLT25"/>
      <c r="DLU25"/>
      <c r="DLV25"/>
      <c r="DLW25"/>
      <c r="DLX25"/>
      <c r="DLY25"/>
      <c r="DLZ25"/>
      <c r="DMA25"/>
      <c r="DMB25"/>
      <c r="DMC25"/>
      <c r="DMD25"/>
      <c r="DME25"/>
      <c r="DMF25"/>
      <c r="DMG25"/>
      <c r="DMH25"/>
      <c r="DMI25"/>
      <c r="DMJ25"/>
      <c r="DMK25"/>
      <c r="DML25"/>
      <c r="DMM25"/>
      <c r="DMN25"/>
      <c r="DMO25"/>
      <c r="DMP25"/>
      <c r="DMQ25"/>
      <c r="DMR25"/>
      <c r="DMS25"/>
      <c r="DMT25"/>
      <c r="DMU25"/>
      <c r="DMV25"/>
      <c r="DMW25"/>
      <c r="DMX25"/>
      <c r="DMY25"/>
      <c r="DMZ25"/>
      <c r="DNA25"/>
      <c r="DNB25"/>
      <c r="DNC25"/>
      <c r="DND25"/>
      <c r="DNE25"/>
      <c r="DNF25"/>
      <c r="DNG25"/>
      <c r="DNH25"/>
      <c r="DNI25"/>
      <c r="DNJ25"/>
      <c r="DNK25"/>
      <c r="DNL25"/>
      <c r="DNM25"/>
      <c r="DNN25"/>
      <c r="DNO25"/>
      <c r="DNP25"/>
      <c r="DNQ25"/>
      <c r="DNR25"/>
      <c r="DNS25"/>
      <c r="DNT25"/>
      <c r="DNU25"/>
      <c r="DNV25"/>
      <c r="DNW25"/>
      <c r="DNX25"/>
      <c r="DNY25"/>
      <c r="DNZ25"/>
      <c r="DOA25"/>
      <c r="DOB25"/>
      <c r="DOC25"/>
      <c r="DOD25"/>
      <c r="DOE25"/>
      <c r="DOF25"/>
      <c r="DOG25"/>
      <c r="DOH25"/>
      <c r="DOI25"/>
      <c r="DOJ25"/>
      <c r="DOK25"/>
      <c r="DOL25"/>
      <c r="DOM25"/>
      <c r="DON25"/>
      <c r="DOO25"/>
      <c r="DOP25"/>
      <c r="DOQ25"/>
      <c r="DOR25"/>
      <c r="DOS25"/>
      <c r="DOT25"/>
      <c r="DOU25"/>
      <c r="DOV25"/>
      <c r="DOW25"/>
      <c r="DOX25"/>
      <c r="DOY25"/>
      <c r="DOZ25"/>
      <c r="DPA25"/>
      <c r="DPB25"/>
      <c r="DPC25"/>
      <c r="DPD25"/>
      <c r="DPE25"/>
      <c r="DPF25"/>
      <c r="DPG25"/>
      <c r="DPH25"/>
      <c r="DPI25"/>
      <c r="DPJ25"/>
      <c r="DPK25"/>
      <c r="DPL25"/>
      <c r="DPM25"/>
      <c r="DPN25"/>
      <c r="DPO25"/>
      <c r="DPP25"/>
      <c r="DPQ25"/>
      <c r="DPR25"/>
      <c r="DPS25"/>
      <c r="DPT25"/>
      <c r="DPU25"/>
      <c r="DPV25"/>
      <c r="DPW25"/>
      <c r="DPX25"/>
      <c r="DPY25"/>
      <c r="DPZ25"/>
      <c r="DQA25"/>
      <c r="DQB25"/>
      <c r="DQC25"/>
      <c r="DQD25"/>
      <c r="DQE25"/>
      <c r="DQF25"/>
      <c r="DQG25"/>
      <c r="DQH25"/>
      <c r="DQI25"/>
      <c r="DQJ25"/>
      <c r="DQK25"/>
      <c r="DQL25"/>
      <c r="DQM25"/>
      <c r="DQN25"/>
      <c r="DQO25"/>
      <c r="DQP25"/>
      <c r="DQQ25"/>
      <c r="DQR25"/>
      <c r="DQS25"/>
      <c r="DQT25"/>
      <c r="DQU25"/>
      <c r="DQV25"/>
      <c r="DQW25"/>
      <c r="DQX25"/>
      <c r="DQY25"/>
      <c r="DQZ25"/>
      <c r="DRA25"/>
      <c r="DRB25"/>
      <c r="DRC25"/>
      <c r="DRD25"/>
      <c r="DRE25"/>
      <c r="DRF25"/>
      <c r="DRG25"/>
      <c r="DRH25"/>
      <c r="DRI25"/>
      <c r="DRJ25"/>
      <c r="DRK25"/>
      <c r="DRL25"/>
      <c r="DRM25"/>
      <c r="DRN25"/>
      <c r="DRO25"/>
      <c r="DRP25"/>
      <c r="DRQ25"/>
      <c r="DRR25"/>
      <c r="DRS25"/>
      <c r="DRT25"/>
      <c r="DRU25"/>
      <c r="DRV25"/>
      <c r="DRW25"/>
      <c r="DRX25"/>
      <c r="DRY25"/>
      <c r="DRZ25"/>
      <c r="DSA25"/>
      <c r="DSB25"/>
      <c r="DSC25"/>
      <c r="DSD25"/>
      <c r="DSE25"/>
      <c r="DSF25"/>
      <c r="DSG25"/>
      <c r="DSH25"/>
      <c r="DSI25"/>
      <c r="DSJ25"/>
      <c r="DSK25"/>
      <c r="DSL25"/>
      <c r="DSM25"/>
      <c r="DSN25"/>
      <c r="DSO25"/>
      <c r="DSP25"/>
      <c r="DSQ25"/>
      <c r="DSR25"/>
      <c r="DSS25"/>
      <c r="DST25"/>
      <c r="DSU25"/>
      <c r="DSV25"/>
      <c r="DSW25"/>
      <c r="DSX25"/>
      <c r="DSY25"/>
      <c r="DSZ25"/>
      <c r="DTA25"/>
      <c r="DTB25"/>
      <c r="DTC25"/>
      <c r="DTD25"/>
      <c r="DTE25"/>
      <c r="DTF25"/>
      <c r="DTG25"/>
      <c r="DTH25"/>
      <c r="DTI25"/>
      <c r="DTJ25"/>
      <c r="DTK25"/>
      <c r="DTL25"/>
      <c r="DTM25"/>
      <c r="DTN25"/>
      <c r="DTO25"/>
      <c r="DTP25"/>
      <c r="DTQ25"/>
      <c r="DTR25"/>
      <c r="DTS25"/>
      <c r="DTT25"/>
      <c r="DTU25"/>
      <c r="DTV25"/>
      <c r="DTW25"/>
      <c r="DTX25"/>
      <c r="DTY25"/>
      <c r="DTZ25"/>
      <c r="DUA25"/>
      <c r="DUB25"/>
      <c r="DUC25"/>
      <c r="DUD25"/>
      <c r="DUE25"/>
      <c r="DUF25"/>
      <c r="DUG25"/>
      <c r="DUH25"/>
      <c r="DUI25"/>
      <c r="DUJ25"/>
      <c r="DUK25"/>
      <c r="DUL25"/>
      <c r="DUM25"/>
      <c r="DUN25"/>
      <c r="DUO25"/>
      <c r="DUP25"/>
      <c r="DUQ25"/>
      <c r="DUR25"/>
      <c r="DUS25"/>
      <c r="DUT25"/>
      <c r="DUU25"/>
      <c r="DUV25"/>
      <c r="DUW25"/>
      <c r="DUX25"/>
      <c r="DUY25"/>
      <c r="DUZ25"/>
      <c r="DVA25"/>
      <c r="DVB25"/>
      <c r="DVC25"/>
      <c r="DVD25"/>
      <c r="DVE25"/>
      <c r="DVF25"/>
      <c r="DVG25"/>
      <c r="DVH25"/>
      <c r="DVI25"/>
      <c r="DVJ25"/>
      <c r="DVK25"/>
      <c r="DVL25"/>
      <c r="DVM25"/>
      <c r="DVN25"/>
      <c r="DVO25"/>
      <c r="DVP25"/>
      <c r="DVQ25"/>
      <c r="DVR25"/>
      <c r="DVS25"/>
      <c r="DVT25"/>
      <c r="DVU25"/>
      <c r="DVV25"/>
      <c r="DVW25"/>
      <c r="DVX25"/>
      <c r="DVY25"/>
      <c r="DVZ25"/>
      <c r="DWA25"/>
      <c r="DWB25"/>
      <c r="DWC25"/>
      <c r="DWD25"/>
      <c r="DWE25"/>
      <c r="DWF25"/>
      <c r="DWG25"/>
      <c r="DWH25"/>
      <c r="DWI25"/>
      <c r="DWJ25"/>
      <c r="DWK25"/>
      <c r="DWL25"/>
      <c r="DWM25"/>
      <c r="DWN25"/>
      <c r="DWO25"/>
      <c r="DWP25"/>
      <c r="DWQ25"/>
      <c r="DWR25"/>
      <c r="DWS25"/>
      <c r="DWT25"/>
      <c r="DWU25"/>
      <c r="DWV25"/>
      <c r="DWW25"/>
      <c r="DWX25"/>
      <c r="DWY25"/>
      <c r="DWZ25"/>
      <c r="DXA25"/>
      <c r="DXB25"/>
      <c r="DXC25"/>
      <c r="DXD25"/>
      <c r="DXE25"/>
      <c r="DXF25"/>
      <c r="DXG25"/>
      <c r="DXH25"/>
      <c r="DXI25"/>
      <c r="DXJ25"/>
      <c r="DXK25"/>
      <c r="DXL25"/>
      <c r="DXM25"/>
      <c r="DXN25"/>
      <c r="DXO25"/>
      <c r="DXP25"/>
      <c r="DXQ25"/>
      <c r="DXR25"/>
      <c r="DXS25"/>
      <c r="DXT25"/>
      <c r="DXU25"/>
      <c r="DXV25"/>
      <c r="DXW25"/>
      <c r="DXX25"/>
      <c r="DXY25"/>
      <c r="DXZ25"/>
      <c r="DYA25"/>
      <c r="DYB25"/>
      <c r="DYC25"/>
      <c r="DYD25"/>
      <c r="DYE25"/>
      <c r="DYF25"/>
      <c r="DYG25"/>
      <c r="DYH25"/>
      <c r="DYI25"/>
      <c r="DYJ25"/>
      <c r="DYK25"/>
      <c r="DYL25"/>
      <c r="DYM25"/>
      <c r="DYN25"/>
      <c r="DYO25"/>
      <c r="DYP25"/>
      <c r="DYQ25"/>
      <c r="DYR25"/>
      <c r="DYS25"/>
      <c r="DYT25"/>
      <c r="DYU25"/>
      <c r="DYV25"/>
      <c r="DYW25"/>
      <c r="DYX25"/>
      <c r="DYY25"/>
      <c r="DYZ25"/>
      <c r="DZA25"/>
      <c r="DZB25"/>
      <c r="DZC25"/>
      <c r="DZD25"/>
      <c r="DZE25"/>
      <c r="DZF25"/>
      <c r="DZG25"/>
      <c r="DZH25"/>
      <c r="DZI25"/>
      <c r="DZJ25"/>
      <c r="DZK25"/>
      <c r="DZL25"/>
      <c r="DZM25"/>
      <c r="DZN25"/>
      <c r="DZO25"/>
      <c r="DZP25"/>
      <c r="DZQ25"/>
      <c r="DZR25"/>
      <c r="DZS25"/>
      <c r="DZT25"/>
      <c r="DZU25"/>
      <c r="DZV25"/>
      <c r="DZW25"/>
      <c r="DZX25"/>
      <c r="DZY25"/>
      <c r="DZZ25"/>
      <c r="EAA25"/>
      <c r="EAB25"/>
      <c r="EAC25"/>
      <c r="EAD25"/>
      <c r="EAE25"/>
      <c r="EAF25"/>
      <c r="EAG25"/>
      <c r="EAH25"/>
      <c r="EAI25"/>
      <c r="EAJ25"/>
      <c r="EAK25"/>
      <c r="EAL25"/>
      <c r="EAM25"/>
      <c r="EAN25"/>
      <c r="EAO25"/>
      <c r="EAP25"/>
      <c r="EAQ25"/>
      <c r="EAR25"/>
      <c r="EAS25"/>
      <c r="EAT25"/>
      <c r="EAU25"/>
      <c r="EAV25"/>
      <c r="EAW25"/>
      <c r="EAX25"/>
      <c r="EAY25"/>
      <c r="EAZ25"/>
      <c r="EBA25"/>
      <c r="EBB25"/>
      <c r="EBC25"/>
      <c r="EBD25"/>
      <c r="EBE25"/>
      <c r="EBF25"/>
      <c r="EBG25"/>
      <c r="EBH25"/>
      <c r="EBI25"/>
      <c r="EBJ25"/>
      <c r="EBK25"/>
      <c r="EBL25"/>
      <c r="EBM25"/>
      <c r="EBN25"/>
      <c r="EBO25"/>
      <c r="EBP25"/>
      <c r="EBQ25"/>
      <c r="EBR25"/>
      <c r="EBS25"/>
      <c r="EBT25"/>
      <c r="EBU25"/>
      <c r="EBV25"/>
      <c r="EBW25"/>
      <c r="EBX25"/>
      <c r="EBY25"/>
      <c r="EBZ25"/>
      <c r="ECA25"/>
      <c r="ECB25"/>
      <c r="ECC25"/>
      <c r="ECD25"/>
      <c r="ECE25"/>
      <c r="ECF25"/>
      <c r="ECG25"/>
      <c r="ECH25"/>
      <c r="ECI25"/>
      <c r="ECJ25"/>
      <c r="ECK25"/>
      <c r="ECL25"/>
      <c r="ECM25"/>
      <c r="ECN25"/>
      <c r="ECO25"/>
      <c r="ECP25"/>
      <c r="ECQ25"/>
      <c r="ECR25"/>
      <c r="ECS25"/>
      <c r="ECT25"/>
      <c r="ECU25"/>
      <c r="ECV25"/>
      <c r="ECW25"/>
      <c r="ECX25"/>
      <c r="ECY25"/>
      <c r="ECZ25"/>
      <c r="EDA25"/>
      <c r="EDB25"/>
      <c r="EDC25"/>
      <c r="EDD25"/>
      <c r="EDE25"/>
      <c r="EDF25"/>
      <c r="EDG25"/>
      <c r="EDH25"/>
      <c r="EDI25"/>
      <c r="EDJ25"/>
      <c r="EDK25"/>
      <c r="EDL25"/>
      <c r="EDM25"/>
      <c r="EDN25"/>
      <c r="EDO25"/>
      <c r="EDP25"/>
      <c r="EDQ25"/>
      <c r="EDR25"/>
      <c r="EDS25"/>
      <c r="EDT25"/>
      <c r="EDU25"/>
      <c r="EDV25"/>
      <c r="EDW25"/>
      <c r="EDX25"/>
      <c r="EDY25"/>
      <c r="EDZ25"/>
      <c r="EEA25"/>
      <c r="EEB25"/>
      <c r="EEC25"/>
      <c r="EED25"/>
      <c r="EEE25"/>
      <c r="EEF25"/>
      <c r="EEG25"/>
      <c r="EEH25"/>
      <c r="EEI25"/>
      <c r="EEJ25"/>
      <c r="EEK25"/>
      <c r="EEL25"/>
      <c r="EEM25"/>
      <c r="EEN25"/>
      <c r="EEO25"/>
      <c r="EEP25"/>
      <c r="EEQ25"/>
      <c r="EER25"/>
      <c r="EES25"/>
      <c r="EET25"/>
      <c r="EEU25"/>
      <c r="EEV25"/>
      <c r="EEW25"/>
      <c r="EEX25"/>
      <c r="EEY25"/>
      <c r="EEZ25"/>
      <c r="EFA25"/>
      <c r="EFB25"/>
      <c r="EFC25"/>
      <c r="EFD25"/>
      <c r="EFE25"/>
      <c r="EFF25"/>
      <c r="EFG25"/>
      <c r="EFH25"/>
      <c r="EFI25"/>
      <c r="EFJ25"/>
      <c r="EFK25"/>
      <c r="EFL25"/>
      <c r="EFM25"/>
      <c r="EFN25"/>
      <c r="EFO25"/>
      <c r="EFP25"/>
      <c r="EFQ25"/>
      <c r="EFR25"/>
      <c r="EFS25"/>
      <c r="EFT25"/>
      <c r="EFU25"/>
      <c r="EFV25"/>
      <c r="EFW25"/>
      <c r="EFX25"/>
      <c r="EFY25"/>
      <c r="EFZ25"/>
      <c r="EGA25"/>
      <c r="EGB25"/>
      <c r="EGC25"/>
      <c r="EGD25"/>
      <c r="EGE25"/>
      <c r="EGF25"/>
      <c r="EGG25"/>
      <c r="EGH25"/>
      <c r="EGI25"/>
      <c r="EGJ25"/>
      <c r="EGK25"/>
      <c r="EGL25"/>
      <c r="EGM25"/>
      <c r="EGN25"/>
      <c r="EGO25"/>
      <c r="EGP25"/>
      <c r="EGQ25"/>
      <c r="EGR25"/>
      <c r="EGS25"/>
      <c r="EGT25"/>
      <c r="EGU25"/>
      <c r="EGV25"/>
      <c r="EGW25"/>
      <c r="EGX25"/>
      <c r="EGY25"/>
      <c r="EGZ25"/>
      <c r="EHA25"/>
      <c r="EHB25"/>
      <c r="EHC25"/>
      <c r="EHD25"/>
      <c r="EHE25"/>
      <c r="EHF25"/>
      <c r="EHG25"/>
      <c r="EHH25"/>
      <c r="EHI25"/>
      <c r="EHJ25"/>
      <c r="EHK25"/>
      <c r="EHL25"/>
      <c r="EHM25"/>
      <c r="EHN25"/>
      <c r="EHO25"/>
      <c r="EHP25"/>
      <c r="EHQ25"/>
      <c r="EHR25"/>
      <c r="EHS25"/>
      <c r="EHT25"/>
      <c r="EHU25"/>
      <c r="EHV25"/>
      <c r="EHW25"/>
      <c r="EHX25"/>
      <c r="EHY25"/>
      <c r="EHZ25"/>
      <c r="EIA25"/>
      <c r="EIB25"/>
      <c r="EIC25"/>
      <c r="EID25"/>
      <c r="EIE25"/>
      <c r="EIF25"/>
      <c r="EIG25"/>
      <c r="EIH25"/>
      <c r="EII25"/>
      <c r="EIJ25"/>
      <c r="EIK25"/>
      <c r="EIL25"/>
      <c r="EIM25"/>
      <c r="EIN25"/>
      <c r="EIO25"/>
      <c r="EIP25"/>
      <c r="EIQ25"/>
      <c r="EIR25"/>
      <c r="EIS25"/>
      <c r="EIT25"/>
      <c r="EIU25"/>
      <c r="EIV25"/>
      <c r="EIW25"/>
      <c r="EIX25"/>
      <c r="EIY25"/>
      <c r="EIZ25"/>
      <c r="EJA25"/>
      <c r="EJB25"/>
      <c r="EJC25"/>
      <c r="EJD25"/>
      <c r="EJE25"/>
      <c r="EJF25"/>
      <c r="EJG25"/>
      <c r="EJH25"/>
      <c r="EJI25"/>
      <c r="EJJ25"/>
      <c r="EJK25"/>
      <c r="EJL25"/>
      <c r="EJM25"/>
      <c r="EJN25"/>
      <c r="EJO25"/>
      <c r="EJP25"/>
      <c r="EJQ25"/>
      <c r="EJR25"/>
      <c r="EJS25"/>
      <c r="EJT25"/>
      <c r="EJU25"/>
      <c r="EJV25"/>
      <c r="EJW25"/>
      <c r="EJX25"/>
      <c r="EJY25"/>
      <c r="EJZ25"/>
      <c r="EKA25"/>
      <c r="EKB25"/>
      <c r="EKC25"/>
      <c r="EKD25"/>
      <c r="EKE25"/>
      <c r="EKF25"/>
      <c r="EKG25"/>
      <c r="EKH25"/>
      <c r="EKI25"/>
      <c r="EKJ25"/>
      <c r="EKK25"/>
      <c r="EKL25"/>
      <c r="EKM25"/>
      <c r="EKN25"/>
      <c r="EKO25"/>
      <c r="EKP25"/>
      <c r="EKQ25"/>
      <c r="EKR25"/>
      <c r="EKS25"/>
      <c r="EKT25"/>
      <c r="EKU25"/>
      <c r="EKV25"/>
      <c r="EKW25"/>
      <c r="EKX25"/>
      <c r="EKY25"/>
      <c r="EKZ25"/>
      <c r="ELA25"/>
      <c r="ELB25"/>
      <c r="ELC25"/>
      <c r="ELD25"/>
      <c r="ELE25"/>
      <c r="ELF25"/>
      <c r="ELG25"/>
      <c r="ELH25"/>
      <c r="ELI25"/>
      <c r="ELJ25"/>
      <c r="ELK25"/>
      <c r="ELL25"/>
      <c r="ELM25"/>
      <c r="ELN25"/>
      <c r="ELO25"/>
      <c r="ELP25"/>
      <c r="ELQ25"/>
      <c r="ELR25"/>
      <c r="ELS25"/>
      <c r="ELT25"/>
      <c r="ELU25"/>
      <c r="ELV25"/>
      <c r="ELW25"/>
      <c r="ELX25"/>
      <c r="ELY25"/>
      <c r="ELZ25"/>
      <c r="EMA25"/>
      <c r="EMB25"/>
      <c r="EMC25"/>
      <c r="EMD25"/>
      <c r="EME25"/>
      <c r="EMF25"/>
      <c r="EMG25"/>
      <c r="EMH25"/>
      <c r="EMI25"/>
      <c r="EMJ25"/>
      <c r="EMK25"/>
      <c r="EML25"/>
      <c r="EMM25"/>
      <c r="EMN25"/>
      <c r="EMO25"/>
      <c r="EMP25"/>
      <c r="EMQ25"/>
      <c r="EMR25"/>
      <c r="EMS25"/>
      <c r="EMT25"/>
      <c r="EMU25"/>
      <c r="EMV25"/>
      <c r="EMW25"/>
      <c r="EMX25"/>
      <c r="EMY25"/>
      <c r="EMZ25"/>
      <c r="ENA25"/>
      <c r="ENB25"/>
      <c r="ENC25"/>
      <c r="END25"/>
      <c r="ENE25"/>
      <c r="ENF25"/>
      <c r="ENG25"/>
      <c r="ENH25"/>
      <c r="ENI25"/>
      <c r="ENJ25"/>
      <c r="ENK25"/>
      <c r="ENL25"/>
      <c r="ENM25"/>
      <c r="ENN25"/>
      <c r="ENO25"/>
      <c r="ENP25"/>
      <c r="ENQ25"/>
      <c r="ENR25"/>
      <c r="ENS25"/>
      <c r="ENT25"/>
      <c r="ENU25"/>
      <c r="ENV25"/>
      <c r="ENW25"/>
      <c r="ENX25"/>
      <c r="ENY25"/>
      <c r="ENZ25"/>
      <c r="EOA25"/>
      <c r="EOB25"/>
      <c r="EOC25"/>
      <c r="EOD25"/>
      <c r="EOE25"/>
      <c r="EOF25"/>
      <c r="EOG25"/>
      <c r="EOH25"/>
      <c r="EOI25"/>
      <c r="EOJ25"/>
      <c r="EOK25"/>
      <c r="EOL25"/>
      <c r="EOM25"/>
      <c r="EON25"/>
      <c r="EOO25"/>
      <c r="EOP25"/>
      <c r="EOQ25"/>
      <c r="EOR25"/>
      <c r="EOS25"/>
      <c r="EOT25"/>
      <c r="EOU25"/>
      <c r="EOV25"/>
      <c r="EOW25"/>
      <c r="EOX25"/>
      <c r="EOY25"/>
      <c r="EOZ25"/>
      <c r="EPA25"/>
      <c r="EPB25"/>
      <c r="EPC25"/>
      <c r="EPD25"/>
      <c r="EPE25"/>
      <c r="EPF25"/>
      <c r="EPG25"/>
      <c r="EPH25"/>
      <c r="EPI25"/>
      <c r="EPJ25"/>
      <c r="EPK25"/>
      <c r="EPL25"/>
      <c r="EPM25"/>
      <c r="EPN25"/>
      <c r="EPO25"/>
      <c r="EPP25"/>
      <c r="EPQ25"/>
      <c r="EPR25"/>
      <c r="EPS25"/>
      <c r="EPT25"/>
      <c r="EPU25"/>
      <c r="EPV25"/>
      <c r="EPW25"/>
      <c r="EPX25"/>
      <c r="EPY25"/>
      <c r="EPZ25"/>
      <c r="EQA25"/>
      <c r="EQB25"/>
      <c r="EQC25"/>
      <c r="EQD25"/>
      <c r="EQE25"/>
      <c r="EQF25"/>
      <c r="EQG25"/>
      <c r="EQH25"/>
      <c r="EQI25"/>
      <c r="EQJ25"/>
      <c r="EQK25"/>
      <c r="EQL25"/>
      <c r="EQM25"/>
      <c r="EQN25"/>
      <c r="EQO25"/>
      <c r="EQP25"/>
      <c r="EQQ25"/>
      <c r="EQR25"/>
      <c r="EQS25"/>
      <c r="EQT25"/>
      <c r="EQU25"/>
      <c r="EQV25"/>
      <c r="EQW25"/>
      <c r="EQX25"/>
      <c r="EQY25"/>
      <c r="EQZ25"/>
      <c r="ERA25"/>
      <c r="ERB25"/>
      <c r="ERC25"/>
      <c r="ERD25"/>
      <c r="ERE25"/>
      <c r="ERF25"/>
      <c r="ERG25"/>
      <c r="ERH25"/>
      <c r="ERI25"/>
      <c r="ERJ25"/>
      <c r="ERK25"/>
      <c r="ERL25"/>
      <c r="ERM25"/>
      <c r="ERN25"/>
      <c r="ERO25"/>
      <c r="ERP25"/>
      <c r="ERQ25"/>
      <c r="ERR25"/>
      <c r="ERS25"/>
      <c r="ERT25"/>
      <c r="ERU25"/>
      <c r="ERV25"/>
      <c r="ERW25"/>
      <c r="ERX25"/>
      <c r="ERY25"/>
      <c r="ERZ25"/>
      <c r="ESA25"/>
      <c r="ESB25"/>
      <c r="ESC25"/>
      <c r="ESD25"/>
      <c r="ESE25"/>
      <c r="ESF25"/>
      <c r="ESG25"/>
      <c r="ESH25"/>
      <c r="ESI25"/>
      <c r="ESJ25"/>
      <c r="ESK25"/>
      <c r="ESL25"/>
      <c r="ESM25"/>
      <c r="ESN25"/>
      <c r="ESO25"/>
      <c r="ESP25"/>
      <c r="ESQ25"/>
      <c r="ESR25"/>
      <c r="ESS25"/>
      <c r="EST25"/>
      <c r="ESU25"/>
      <c r="ESV25"/>
      <c r="ESW25"/>
      <c r="ESX25"/>
      <c r="ESY25"/>
      <c r="ESZ25"/>
      <c r="ETA25"/>
      <c r="ETB25"/>
      <c r="ETC25"/>
      <c r="ETD25"/>
      <c r="ETE25"/>
      <c r="ETF25"/>
      <c r="ETG25"/>
      <c r="ETH25"/>
      <c r="ETI25"/>
      <c r="ETJ25"/>
      <c r="ETK25"/>
      <c r="ETL25"/>
      <c r="ETM25"/>
      <c r="ETN25"/>
      <c r="ETO25"/>
      <c r="ETP25"/>
      <c r="ETQ25"/>
      <c r="ETR25"/>
      <c r="ETS25"/>
      <c r="ETT25"/>
      <c r="ETU25"/>
      <c r="ETV25"/>
      <c r="ETW25"/>
      <c r="ETX25"/>
      <c r="ETY25"/>
      <c r="ETZ25"/>
      <c r="EUA25"/>
      <c r="EUB25"/>
      <c r="EUC25"/>
      <c r="EUD25"/>
      <c r="EUE25"/>
      <c r="EUF25"/>
      <c r="EUG25"/>
      <c r="EUH25"/>
      <c r="EUI25"/>
      <c r="EUJ25"/>
      <c r="EUK25"/>
      <c r="EUL25"/>
      <c r="EUM25"/>
      <c r="EUN25"/>
      <c r="EUO25"/>
      <c r="EUP25"/>
      <c r="EUQ25"/>
      <c r="EUR25"/>
      <c r="EUS25"/>
      <c r="EUT25"/>
      <c r="EUU25"/>
      <c r="EUV25"/>
      <c r="EUW25"/>
      <c r="EUX25"/>
      <c r="EUY25"/>
      <c r="EUZ25"/>
      <c r="EVA25"/>
      <c r="EVB25"/>
      <c r="EVC25"/>
      <c r="EVD25"/>
      <c r="EVE25"/>
      <c r="EVF25"/>
      <c r="EVG25"/>
      <c r="EVH25"/>
      <c r="EVI25"/>
      <c r="EVJ25"/>
      <c r="EVK25"/>
      <c r="EVL25"/>
      <c r="EVM25"/>
      <c r="EVN25"/>
      <c r="EVO25"/>
      <c r="EVP25"/>
      <c r="EVQ25"/>
      <c r="EVR25"/>
      <c r="EVS25"/>
      <c r="EVT25"/>
      <c r="EVU25"/>
      <c r="EVV25"/>
      <c r="EVW25"/>
      <c r="EVX25"/>
      <c r="EVY25"/>
      <c r="EVZ25"/>
      <c r="EWA25"/>
      <c r="EWB25"/>
      <c r="EWC25"/>
      <c r="EWD25"/>
      <c r="EWE25"/>
      <c r="EWF25"/>
      <c r="EWG25"/>
      <c r="EWH25"/>
      <c r="EWI25"/>
      <c r="EWJ25"/>
      <c r="EWK25"/>
      <c r="EWL25"/>
      <c r="EWM25"/>
      <c r="EWN25"/>
      <c r="EWO25"/>
      <c r="EWP25"/>
      <c r="EWQ25"/>
      <c r="EWR25"/>
      <c r="EWS25"/>
      <c r="EWT25"/>
      <c r="EWU25"/>
      <c r="EWV25"/>
      <c r="EWW25"/>
      <c r="EWX25"/>
      <c r="EWY25"/>
      <c r="EWZ25"/>
      <c r="EXA25"/>
      <c r="EXB25"/>
      <c r="EXC25"/>
      <c r="EXD25"/>
      <c r="EXE25"/>
      <c r="EXF25"/>
      <c r="EXG25"/>
      <c r="EXH25"/>
      <c r="EXI25"/>
      <c r="EXJ25"/>
      <c r="EXK25"/>
      <c r="EXL25"/>
      <c r="EXM25"/>
      <c r="EXN25"/>
      <c r="EXO25"/>
      <c r="EXP25"/>
      <c r="EXQ25"/>
      <c r="EXR25"/>
      <c r="EXS25"/>
      <c r="EXT25"/>
      <c r="EXU25"/>
      <c r="EXV25"/>
      <c r="EXW25"/>
      <c r="EXX25"/>
      <c r="EXY25"/>
      <c r="EXZ25"/>
      <c r="EYA25"/>
      <c r="EYB25"/>
      <c r="EYC25"/>
      <c r="EYD25"/>
      <c r="EYE25"/>
      <c r="EYF25"/>
      <c r="EYG25"/>
      <c r="EYH25"/>
      <c r="EYI25"/>
      <c r="EYJ25"/>
      <c r="EYK25"/>
      <c r="EYL25"/>
      <c r="EYM25"/>
      <c r="EYN25"/>
      <c r="EYO25"/>
      <c r="EYP25"/>
      <c r="EYQ25"/>
      <c r="EYR25"/>
      <c r="EYS25"/>
      <c r="EYT25"/>
      <c r="EYU25"/>
      <c r="EYV25"/>
      <c r="EYW25"/>
      <c r="EYX25"/>
      <c r="EYY25"/>
      <c r="EYZ25"/>
      <c r="EZA25"/>
      <c r="EZB25"/>
      <c r="EZC25"/>
      <c r="EZD25"/>
      <c r="EZE25"/>
      <c r="EZF25"/>
      <c r="EZG25"/>
      <c r="EZH25"/>
      <c r="EZI25"/>
      <c r="EZJ25"/>
      <c r="EZK25"/>
      <c r="EZL25"/>
      <c r="EZM25"/>
      <c r="EZN25"/>
      <c r="EZO25"/>
      <c r="EZP25"/>
      <c r="EZQ25"/>
      <c r="EZR25"/>
      <c r="EZS25"/>
      <c r="EZT25"/>
      <c r="EZU25"/>
      <c r="EZV25"/>
      <c r="EZW25"/>
      <c r="EZX25"/>
      <c r="EZY25"/>
      <c r="EZZ25"/>
      <c r="FAA25"/>
      <c r="FAB25"/>
      <c r="FAC25"/>
      <c r="FAD25"/>
      <c r="FAE25"/>
      <c r="FAF25"/>
      <c r="FAG25"/>
      <c r="FAH25"/>
      <c r="FAI25"/>
      <c r="FAJ25"/>
      <c r="FAK25"/>
      <c r="FAL25"/>
      <c r="FAM25"/>
      <c r="FAN25"/>
      <c r="FAO25"/>
      <c r="FAP25"/>
      <c r="FAQ25"/>
      <c r="FAR25"/>
      <c r="FAS25"/>
      <c r="FAT25"/>
      <c r="FAU25"/>
      <c r="FAV25"/>
      <c r="FAW25"/>
      <c r="FAX25"/>
      <c r="FAY25"/>
      <c r="FAZ25"/>
      <c r="FBA25"/>
      <c r="FBB25"/>
      <c r="FBC25"/>
      <c r="FBD25"/>
      <c r="FBE25"/>
      <c r="FBF25"/>
      <c r="FBG25"/>
      <c r="FBH25"/>
      <c r="FBI25"/>
      <c r="FBJ25"/>
      <c r="FBK25"/>
      <c r="FBL25"/>
      <c r="FBM25"/>
      <c r="FBN25"/>
      <c r="FBO25"/>
      <c r="FBP25"/>
      <c r="FBQ25"/>
      <c r="FBR25"/>
      <c r="FBS25"/>
      <c r="FBT25"/>
      <c r="FBU25"/>
      <c r="FBV25"/>
      <c r="FBW25"/>
      <c r="FBX25"/>
      <c r="FBY25"/>
      <c r="FBZ25"/>
      <c r="FCA25"/>
      <c r="FCB25"/>
      <c r="FCC25"/>
      <c r="FCD25"/>
      <c r="FCE25"/>
      <c r="FCF25"/>
      <c r="FCG25"/>
      <c r="FCH25"/>
      <c r="FCI25"/>
      <c r="FCJ25"/>
      <c r="FCK25"/>
      <c r="FCL25"/>
      <c r="FCM25"/>
      <c r="FCN25"/>
      <c r="FCO25"/>
      <c r="FCP25"/>
      <c r="FCQ25"/>
      <c r="FCR25"/>
      <c r="FCS25"/>
      <c r="FCT25"/>
      <c r="FCU25"/>
      <c r="FCV25"/>
      <c r="FCW25"/>
      <c r="FCX25"/>
      <c r="FCY25"/>
      <c r="FCZ25"/>
      <c r="FDA25"/>
      <c r="FDB25"/>
      <c r="FDC25"/>
      <c r="FDD25"/>
      <c r="FDE25"/>
      <c r="FDF25"/>
      <c r="FDG25"/>
      <c r="FDH25"/>
      <c r="FDI25"/>
      <c r="FDJ25"/>
      <c r="FDK25"/>
      <c r="FDL25"/>
      <c r="FDM25"/>
      <c r="FDN25"/>
      <c r="FDO25"/>
      <c r="FDP25"/>
      <c r="FDQ25"/>
      <c r="FDR25"/>
      <c r="FDS25"/>
      <c r="FDT25"/>
      <c r="FDU25"/>
      <c r="FDV25"/>
      <c r="FDW25"/>
      <c r="FDX25"/>
      <c r="FDY25"/>
      <c r="FDZ25"/>
      <c r="FEA25"/>
      <c r="FEB25"/>
      <c r="FEC25"/>
      <c r="FED25"/>
      <c r="FEE25"/>
      <c r="FEF25"/>
      <c r="FEG25"/>
      <c r="FEH25"/>
      <c r="FEI25"/>
      <c r="FEJ25"/>
      <c r="FEK25"/>
      <c r="FEL25"/>
      <c r="FEM25"/>
      <c r="FEN25"/>
      <c r="FEO25"/>
      <c r="FEP25"/>
      <c r="FEQ25"/>
      <c r="FER25"/>
      <c r="FES25"/>
      <c r="FET25"/>
      <c r="FEU25"/>
      <c r="FEV25"/>
      <c r="FEW25"/>
      <c r="FEX25"/>
      <c r="FEY25"/>
      <c r="FEZ25"/>
      <c r="FFA25"/>
      <c r="FFB25"/>
      <c r="FFC25"/>
      <c r="FFD25"/>
      <c r="FFE25"/>
      <c r="FFF25"/>
      <c r="FFG25"/>
      <c r="FFH25"/>
      <c r="FFI25"/>
      <c r="FFJ25"/>
      <c r="FFK25"/>
      <c r="FFL25"/>
      <c r="FFM25"/>
      <c r="FFN25"/>
      <c r="FFO25"/>
      <c r="FFP25"/>
      <c r="FFQ25"/>
      <c r="FFR25"/>
      <c r="FFS25"/>
      <c r="FFT25"/>
      <c r="FFU25"/>
      <c r="FFV25"/>
      <c r="FFW25"/>
      <c r="FFX25"/>
      <c r="FFY25"/>
      <c r="FFZ25"/>
      <c r="FGA25"/>
      <c r="FGB25"/>
      <c r="FGC25"/>
      <c r="FGD25"/>
      <c r="FGE25"/>
      <c r="FGF25"/>
      <c r="FGG25"/>
      <c r="FGH25"/>
      <c r="FGI25"/>
      <c r="FGJ25"/>
      <c r="FGK25"/>
      <c r="FGL25"/>
      <c r="FGM25"/>
      <c r="FGN25"/>
      <c r="FGO25"/>
      <c r="FGP25"/>
      <c r="FGQ25"/>
      <c r="FGR25"/>
      <c r="FGS25"/>
      <c r="FGT25"/>
      <c r="FGU25"/>
      <c r="FGV25"/>
      <c r="FGW25"/>
      <c r="FGX25"/>
      <c r="FGY25"/>
      <c r="FGZ25"/>
      <c r="FHA25"/>
      <c r="FHB25"/>
      <c r="FHC25"/>
      <c r="FHD25"/>
      <c r="FHE25"/>
      <c r="FHF25"/>
      <c r="FHG25"/>
      <c r="FHH25"/>
      <c r="FHI25"/>
      <c r="FHJ25"/>
      <c r="FHK25"/>
      <c r="FHL25"/>
      <c r="FHM25"/>
      <c r="FHN25"/>
      <c r="FHO25"/>
      <c r="FHP25"/>
      <c r="FHQ25"/>
      <c r="FHR25"/>
      <c r="FHS25"/>
      <c r="FHT25"/>
      <c r="FHU25"/>
      <c r="FHV25"/>
      <c r="FHW25"/>
      <c r="FHX25"/>
      <c r="FHY25"/>
      <c r="FHZ25"/>
      <c r="FIA25"/>
      <c r="FIB25"/>
      <c r="FIC25"/>
      <c r="FID25"/>
      <c r="FIE25"/>
      <c r="FIF25"/>
      <c r="FIG25"/>
      <c r="FIH25"/>
      <c r="FII25"/>
      <c r="FIJ25"/>
      <c r="FIK25"/>
      <c r="FIL25"/>
      <c r="FIM25"/>
      <c r="FIN25"/>
      <c r="FIO25"/>
      <c r="FIP25"/>
      <c r="FIQ25"/>
      <c r="FIR25"/>
      <c r="FIS25"/>
      <c r="FIT25"/>
      <c r="FIU25"/>
      <c r="FIV25"/>
      <c r="FIW25"/>
      <c r="FIX25"/>
      <c r="FIY25"/>
      <c r="FIZ25"/>
      <c r="FJA25"/>
      <c r="FJB25"/>
      <c r="FJC25"/>
      <c r="FJD25"/>
      <c r="FJE25"/>
      <c r="FJF25"/>
      <c r="FJG25"/>
      <c r="FJH25"/>
      <c r="FJI25"/>
      <c r="FJJ25"/>
      <c r="FJK25"/>
      <c r="FJL25"/>
      <c r="FJM25"/>
      <c r="FJN25"/>
      <c r="FJO25"/>
      <c r="FJP25"/>
      <c r="FJQ25"/>
      <c r="FJR25"/>
      <c r="FJS25"/>
      <c r="FJT25"/>
      <c r="FJU25"/>
      <c r="FJV25"/>
      <c r="FJW25"/>
      <c r="FJX25"/>
      <c r="FJY25"/>
      <c r="FJZ25"/>
      <c r="FKA25"/>
      <c r="FKB25"/>
      <c r="FKC25"/>
      <c r="FKD25"/>
      <c r="FKE25"/>
      <c r="FKF25"/>
      <c r="FKG25"/>
      <c r="FKH25"/>
      <c r="FKI25"/>
      <c r="FKJ25"/>
      <c r="FKK25"/>
      <c r="FKL25"/>
      <c r="FKM25"/>
      <c r="FKN25"/>
      <c r="FKO25"/>
      <c r="FKP25"/>
      <c r="FKQ25"/>
      <c r="FKR25"/>
      <c r="FKS25"/>
      <c r="FKT25"/>
      <c r="FKU25"/>
      <c r="FKV25"/>
      <c r="FKW25"/>
      <c r="FKX25"/>
      <c r="FKY25"/>
      <c r="FKZ25"/>
      <c r="FLA25"/>
      <c r="FLB25"/>
      <c r="FLC25"/>
      <c r="FLD25"/>
      <c r="FLE25"/>
      <c r="FLF25"/>
      <c r="FLG25"/>
      <c r="FLH25"/>
      <c r="FLI25"/>
      <c r="FLJ25"/>
      <c r="FLK25"/>
      <c r="FLL25"/>
      <c r="FLM25"/>
      <c r="FLN25"/>
      <c r="FLO25"/>
      <c r="FLP25"/>
      <c r="FLQ25"/>
      <c r="FLR25"/>
      <c r="FLS25"/>
      <c r="FLT25"/>
      <c r="FLU25"/>
      <c r="FLV25"/>
      <c r="FLW25"/>
      <c r="FLX25"/>
      <c r="FLY25"/>
      <c r="FLZ25"/>
      <c r="FMA25"/>
      <c r="FMB25"/>
      <c r="FMC25"/>
      <c r="FMD25"/>
      <c r="FME25"/>
      <c r="FMF25"/>
      <c r="FMG25"/>
      <c r="FMH25"/>
      <c r="FMI25"/>
      <c r="FMJ25"/>
      <c r="FMK25"/>
      <c r="FML25"/>
      <c r="FMM25"/>
      <c r="FMN25"/>
      <c r="FMO25"/>
      <c r="FMP25"/>
      <c r="FMQ25"/>
      <c r="FMR25"/>
      <c r="FMS25"/>
      <c r="FMT25"/>
      <c r="FMU25"/>
      <c r="FMV25"/>
      <c r="FMW25"/>
      <c r="FMX25"/>
      <c r="FMY25"/>
      <c r="FMZ25"/>
      <c r="FNA25"/>
      <c r="FNB25"/>
      <c r="FNC25"/>
      <c r="FND25"/>
      <c r="FNE25"/>
      <c r="FNF25"/>
      <c r="FNG25"/>
      <c r="FNH25"/>
      <c r="FNI25"/>
      <c r="FNJ25"/>
      <c r="FNK25"/>
      <c r="FNL25"/>
      <c r="FNM25"/>
      <c r="FNN25"/>
      <c r="FNO25"/>
      <c r="FNP25"/>
      <c r="FNQ25"/>
      <c r="FNR25"/>
      <c r="FNS25"/>
      <c r="FNT25"/>
      <c r="FNU25"/>
      <c r="FNV25"/>
      <c r="FNW25"/>
      <c r="FNX25"/>
      <c r="FNY25"/>
      <c r="FNZ25"/>
      <c r="FOA25"/>
      <c r="FOB25"/>
      <c r="FOC25"/>
      <c r="FOD25"/>
      <c r="FOE25"/>
      <c r="FOF25"/>
      <c r="FOG25"/>
      <c r="FOH25"/>
      <c r="FOI25"/>
      <c r="FOJ25"/>
      <c r="FOK25"/>
      <c r="FOL25"/>
      <c r="FOM25"/>
      <c r="FON25"/>
      <c r="FOO25"/>
      <c r="FOP25"/>
      <c r="FOQ25"/>
      <c r="FOR25"/>
      <c r="FOS25"/>
      <c r="FOT25"/>
      <c r="FOU25"/>
      <c r="FOV25"/>
      <c r="FOW25"/>
      <c r="FOX25"/>
      <c r="FOY25"/>
      <c r="FOZ25"/>
      <c r="FPA25"/>
      <c r="FPB25"/>
      <c r="FPC25"/>
      <c r="FPD25"/>
      <c r="FPE25"/>
      <c r="FPF25"/>
      <c r="FPG25"/>
      <c r="FPH25"/>
      <c r="FPI25"/>
      <c r="FPJ25"/>
      <c r="FPK25"/>
      <c r="FPL25"/>
      <c r="FPM25"/>
      <c r="FPN25"/>
      <c r="FPO25"/>
      <c r="FPP25"/>
      <c r="FPQ25"/>
      <c r="FPR25"/>
      <c r="FPS25"/>
      <c r="FPT25"/>
      <c r="FPU25"/>
      <c r="FPV25"/>
      <c r="FPW25"/>
      <c r="FPX25"/>
      <c r="FPY25"/>
      <c r="FPZ25"/>
      <c r="FQA25"/>
      <c r="FQB25"/>
      <c r="FQC25"/>
      <c r="FQD25"/>
      <c r="FQE25"/>
      <c r="FQF25"/>
      <c r="FQG25"/>
      <c r="FQH25"/>
      <c r="FQI25"/>
      <c r="FQJ25"/>
      <c r="FQK25"/>
      <c r="FQL25"/>
      <c r="FQM25"/>
      <c r="FQN25"/>
      <c r="FQO25"/>
      <c r="FQP25"/>
      <c r="FQQ25"/>
      <c r="FQR25"/>
      <c r="FQS25"/>
      <c r="FQT25"/>
      <c r="FQU25"/>
      <c r="FQV25"/>
      <c r="FQW25"/>
      <c r="FQX25"/>
      <c r="FQY25"/>
      <c r="FQZ25"/>
      <c r="FRA25"/>
      <c r="FRB25"/>
      <c r="FRC25"/>
      <c r="FRD25"/>
      <c r="FRE25"/>
      <c r="FRF25"/>
      <c r="FRG25"/>
      <c r="FRH25"/>
      <c r="FRI25"/>
      <c r="FRJ25"/>
      <c r="FRK25"/>
      <c r="FRL25"/>
      <c r="FRM25"/>
      <c r="FRN25"/>
      <c r="FRO25"/>
      <c r="FRP25"/>
      <c r="FRQ25"/>
      <c r="FRR25"/>
      <c r="FRS25"/>
      <c r="FRT25"/>
      <c r="FRU25"/>
      <c r="FRV25"/>
      <c r="FRW25"/>
      <c r="FRX25"/>
      <c r="FRY25"/>
      <c r="FRZ25"/>
      <c r="FSA25"/>
      <c r="FSB25"/>
      <c r="FSC25"/>
      <c r="FSD25"/>
      <c r="FSE25"/>
      <c r="FSF25"/>
      <c r="FSG25"/>
      <c r="FSH25"/>
      <c r="FSI25"/>
      <c r="FSJ25"/>
      <c r="FSK25"/>
      <c r="FSL25"/>
      <c r="FSM25"/>
      <c r="FSN25"/>
      <c r="FSO25"/>
      <c r="FSP25"/>
      <c r="FSQ25"/>
      <c r="FSR25"/>
      <c r="FSS25"/>
      <c r="FST25"/>
      <c r="FSU25"/>
      <c r="FSV25"/>
      <c r="FSW25"/>
      <c r="FSX25"/>
      <c r="FSY25"/>
      <c r="FSZ25"/>
      <c r="FTA25"/>
      <c r="FTB25"/>
      <c r="FTC25"/>
      <c r="FTD25"/>
      <c r="FTE25"/>
      <c r="FTF25"/>
      <c r="FTG25"/>
      <c r="FTH25"/>
      <c r="FTI25"/>
      <c r="FTJ25"/>
      <c r="FTK25"/>
      <c r="FTL25"/>
      <c r="FTM25"/>
      <c r="FTN25"/>
      <c r="FTO25"/>
      <c r="FTP25"/>
      <c r="FTQ25"/>
      <c r="FTR25"/>
      <c r="FTS25"/>
      <c r="FTT25"/>
      <c r="FTU25"/>
      <c r="FTV25"/>
      <c r="FTW25"/>
      <c r="FTX25"/>
      <c r="FTY25"/>
      <c r="FTZ25"/>
      <c r="FUA25"/>
      <c r="FUB25"/>
      <c r="FUC25"/>
      <c r="FUD25"/>
      <c r="FUE25"/>
      <c r="FUF25"/>
      <c r="FUG25"/>
      <c r="FUH25"/>
      <c r="FUI25"/>
      <c r="FUJ25"/>
      <c r="FUK25"/>
      <c r="FUL25"/>
      <c r="FUM25"/>
      <c r="FUN25"/>
      <c r="FUO25"/>
      <c r="FUP25"/>
      <c r="FUQ25"/>
      <c r="FUR25"/>
      <c r="FUS25"/>
      <c r="FUT25"/>
      <c r="FUU25"/>
      <c r="FUV25"/>
      <c r="FUW25"/>
      <c r="FUX25"/>
      <c r="FUY25"/>
      <c r="FUZ25"/>
      <c r="FVA25"/>
      <c r="FVB25"/>
      <c r="FVC25"/>
      <c r="FVD25"/>
      <c r="FVE25"/>
      <c r="FVF25"/>
      <c r="FVG25"/>
      <c r="FVH25"/>
      <c r="FVI25"/>
      <c r="FVJ25"/>
      <c r="FVK25"/>
      <c r="FVL25"/>
      <c r="FVM25"/>
      <c r="FVN25"/>
      <c r="FVO25"/>
      <c r="FVP25"/>
      <c r="FVQ25"/>
      <c r="FVR25"/>
      <c r="FVS25"/>
      <c r="FVT25"/>
      <c r="FVU25"/>
      <c r="FVV25"/>
      <c r="FVW25"/>
      <c r="FVX25"/>
      <c r="FVY25"/>
      <c r="FVZ25"/>
      <c r="FWA25"/>
      <c r="FWB25"/>
      <c r="FWC25"/>
      <c r="FWD25"/>
      <c r="FWE25"/>
      <c r="FWF25"/>
      <c r="FWG25"/>
      <c r="FWH25"/>
      <c r="FWI25"/>
      <c r="FWJ25"/>
      <c r="FWK25"/>
      <c r="FWL25"/>
      <c r="FWM25"/>
      <c r="FWN25"/>
      <c r="FWO25"/>
      <c r="FWP25"/>
      <c r="FWQ25"/>
      <c r="FWR25"/>
      <c r="FWS25"/>
      <c r="FWT25"/>
      <c r="FWU25"/>
      <c r="FWV25"/>
      <c r="FWW25"/>
      <c r="FWX25"/>
      <c r="FWY25"/>
      <c r="FWZ25"/>
      <c r="FXA25"/>
      <c r="FXB25"/>
      <c r="FXC25"/>
      <c r="FXD25"/>
      <c r="FXE25"/>
      <c r="FXF25"/>
      <c r="FXG25"/>
      <c r="FXH25"/>
      <c r="FXI25"/>
      <c r="FXJ25"/>
      <c r="FXK25"/>
      <c r="FXL25"/>
      <c r="FXM25"/>
      <c r="FXN25"/>
      <c r="FXO25"/>
      <c r="FXP25"/>
      <c r="FXQ25"/>
      <c r="FXR25"/>
      <c r="FXS25"/>
      <c r="FXT25"/>
      <c r="FXU25"/>
      <c r="FXV25"/>
      <c r="FXW25"/>
      <c r="FXX25"/>
      <c r="FXY25"/>
      <c r="FXZ25"/>
      <c r="FYA25"/>
      <c r="FYB25"/>
      <c r="FYC25"/>
      <c r="FYD25"/>
      <c r="FYE25"/>
      <c r="FYF25"/>
      <c r="FYG25"/>
      <c r="FYH25"/>
      <c r="FYI25"/>
      <c r="FYJ25"/>
      <c r="FYK25"/>
      <c r="FYL25"/>
      <c r="FYM25"/>
      <c r="FYN25"/>
      <c r="FYO25"/>
      <c r="FYP25"/>
      <c r="FYQ25"/>
      <c r="FYR25"/>
      <c r="FYS25"/>
      <c r="FYT25"/>
      <c r="FYU25"/>
      <c r="FYV25"/>
      <c r="FYW25"/>
      <c r="FYX25"/>
      <c r="FYY25"/>
      <c r="FYZ25"/>
      <c r="FZA25"/>
      <c r="FZB25"/>
      <c r="FZC25"/>
      <c r="FZD25"/>
      <c r="FZE25"/>
      <c r="FZF25"/>
      <c r="FZG25"/>
      <c r="FZH25"/>
      <c r="FZI25"/>
      <c r="FZJ25"/>
      <c r="FZK25"/>
      <c r="FZL25"/>
      <c r="FZM25"/>
      <c r="FZN25"/>
      <c r="FZO25"/>
      <c r="FZP25"/>
      <c r="FZQ25"/>
      <c r="FZR25"/>
      <c r="FZS25"/>
      <c r="FZT25"/>
      <c r="FZU25"/>
      <c r="FZV25"/>
      <c r="FZW25"/>
      <c r="FZX25"/>
      <c r="FZY25"/>
      <c r="FZZ25"/>
      <c r="GAA25"/>
      <c r="GAB25"/>
      <c r="GAC25"/>
      <c r="GAD25"/>
      <c r="GAE25"/>
      <c r="GAF25"/>
      <c r="GAG25"/>
      <c r="GAH25"/>
      <c r="GAI25"/>
      <c r="GAJ25"/>
      <c r="GAK25"/>
      <c r="GAL25"/>
      <c r="GAM25"/>
      <c r="GAN25"/>
      <c r="GAO25"/>
      <c r="GAP25"/>
      <c r="GAQ25"/>
      <c r="GAR25"/>
      <c r="GAS25"/>
      <c r="GAT25"/>
      <c r="GAU25"/>
      <c r="GAV25"/>
      <c r="GAW25"/>
      <c r="GAX25"/>
      <c r="GAY25"/>
      <c r="GAZ25"/>
      <c r="GBA25"/>
      <c r="GBB25"/>
      <c r="GBC25"/>
      <c r="GBD25"/>
      <c r="GBE25"/>
      <c r="GBF25"/>
      <c r="GBG25"/>
      <c r="GBH25"/>
      <c r="GBI25"/>
      <c r="GBJ25"/>
      <c r="GBK25"/>
      <c r="GBL25"/>
      <c r="GBM25"/>
      <c r="GBN25"/>
      <c r="GBO25"/>
      <c r="GBP25"/>
      <c r="GBQ25"/>
      <c r="GBR25"/>
      <c r="GBS25"/>
      <c r="GBT25"/>
      <c r="GBU25"/>
      <c r="GBV25"/>
      <c r="GBW25"/>
      <c r="GBX25"/>
      <c r="GBY25"/>
      <c r="GBZ25"/>
      <c r="GCA25"/>
      <c r="GCB25"/>
      <c r="GCC25"/>
      <c r="GCD25"/>
      <c r="GCE25"/>
      <c r="GCF25"/>
      <c r="GCG25"/>
      <c r="GCH25"/>
      <c r="GCI25"/>
      <c r="GCJ25"/>
      <c r="GCK25"/>
      <c r="GCL25"/>
      <c r="GCM25"/>
      <c r="GCN25"/>
      <c r="GCO25"/>
      <c r="GCP25"/>
      <c r="GCQ25"/>
      <c r="GCR25"/>
      <c r="GCS25"/>
      <c r="GCT25"/>
      <c r="GCU25"/>
      <c r="GCV25"/>
      <c r="GCW25"/>
      <c r="GCX25"/>
      <c r="GCY25"/>
      <c r="GCZ25"/>
      <c r="GDA25"/>
      <c r="GDB25"/>
      <c r="GDC25"/>
      <c r="GDD25"/>
      <c r="GDE25"/>
      <c r="GDF25"/>
      <c r="GDG25"/>
      <c r="GDH25"/>
      <c r="GDI25"/>
      <c r="GDJ25"/>
      <c r="GDK25"/>
      <c r="GDL25"/>
      <c r="GDM25"/>
      <c r="GDN25"/>
      <c r="GDO25"/>
      <c r="GDP25"/>
      <c r="GDQ25"/>
      <c r="GDR25"/>
      <c r="GDS25"/>
      <c r="GDT25"/>
      <c r="GDU25"/>
      <c r="GDV25"/>
      <c r="GDW25"/>
      <c r="GDX25"/>
      <c r="GDY25"/>
      <c r="GDZ25"/>
      <c r="GEA25"/>
      <c r="GEB25"/>
      <c r="GEC25"/>
      <c r="GED25"/>
      <c r="GEE25"/>
      <c r="GEF25"/>
      <c r="GEG25"/>
      <c r="GEH25"/>
      <c r="GEI25"/>
      <c r="GEJ25"/>
      <c r="GEK25"/>
      <c r="GEL25"/>
      <c r="GEM25"/>
      <c r="GEN25"/>
      <c r="GEO25"/>
      <c r="GEP25"/>
      <c r="GEQ25"/>
      <c r="GER25"/>
      <c r="GES25"/>
      <c r="GET25"/>
      <c r="GEU25"/>
      <c r="GEV25"/>
      <c r="GEW25"/>
      <c r="GEX25"/>
      <c r="GEY25"/>
      <c r="GEZ25"/>
      <c r="GFA25"/>
      <c r="GFB25"/>
      <c r="GFC25"/>
      <c r="GFD25"/>
      <c r="GFE25"/>
      <c r="GFF25"/>
      <c r="GFG25"/>
      <c r="GFH25"/>
      <c r="GFI25"/>
      <c r="GFJ25"/>
      <c r="GFK25"/>
      <c r="GFL25"/>
      <c r="GFM25"/>
      <c r="GFN25"/>
      <c r="GFO25"/>
      <c r="GFP25"/>
      <c r="GFQ25"/>
      <c r="GFR25"/>
      <c r="GFS25"/>
      <c r="GFT25"/>
      <c r="GFU25"/>
      <c r="GFV25"/>
      <c r="GFW25"/>
      <c r="GFX25"/>
      <c r="GFY25"/>
      <c r="GFZ25"/>
      <c r="GGA25"/>
      <c r="GGB25"/>
      <c r="GGC25"/>
      <c r="GGD25"/>
      <c r="GGE25"/>
      <c r="GGF25"/>
      <c r="GGG25"/>
      <c r="GGH25"/>
      <c r="GGI25"/>
      <c r="GGJ25"/>
      <c r="GGK25"/>
      <c r="GGL25"/>
      <c r="GGM25"/>
      <c r="GGN25"/>
      <c r="GGO25"/>
      <c r="GGP25"/>
      <c r="GGQ25"/>
      <c r="GGR25"/>
      <c r="GGS25"/>
      <c r="GGT25"/>
      <c r="GGU25"/>
      <c r="GGV25"/>
      <c r="GGW25"/>
      <c r="GGX25"/>
      <c r="GGY25"/>
      <c r="GGZ25"/>
      <c r="GHA25"/>
      <c r="GHB25"/>
      <c r="GHC25"/>
      <c r="GHD25"/>
      <c r="GHE25"/>
      <c r="GHF25"/>
      <c r="GHG25"/>
      <c r="GHH25"/>
      <c r="GHI25"/>
      <c r="GHJ25"/>
      <c r="GHK25"/>
      <c r="GHL25"/>
      <c r="GHM25"/>
      <c r="GHN25"/>
      <c r="GHO25"/>
      <c r="GHP25"/>
      <c r="GHQ25"/>
      <c r="GHR25"/>
      <c r="GHS25"/>
      <c r="GHT25"/>
      <c r="GHU25"/>
      <c r="GHV25"/>
      <c r="GHW25"/>
      <c r="GHX25"/>
      <c r="GHY25"/>
      <c r="GHZ25"/>
      <c r="GIA25"/>
      <c r="GIB25"/>
      <c r="GIC25"/>
      <c r="GID25"/>
      <c r="GIE25"/>
      <c r="GIF25"/>
      <c r="GIG25"/>
      <c r="GIH25"/>
      <c r="GII25"/>
      <c r="GIJ25"/>
      <c r="GIK25"/>
      <c r="GIL25"/>
      <c r="GIM25"/>
      <c r="GIN25"/>
      <c r="GIO25"/>
      <c r="GIP25"/>
      <c r="GIQ25"/>
      <c r="GIR25"/>
      <c r="GIS25"/>
      <c r="GIT25"/>
      <c r="GIU25"/>
      <c r="GIV25"/>
      <c r="GIW25"/>
      <c r="GIX25"/>
      <c r="GIY25"/>
      <c r="GIZ25"/>
      <c r="GJA25"/>
      <c r="GJB25"/>
      <c r="GJC25"/>
      <c r="GJD25"/>
      <c r="GJE25"/>
      <c r="GJF25"/>
      <c r="GJG25"/>
      <c r="GJH25"/>
      <c r="GJI25"/>
      <c r="GJJ25"/>
      <c r="GJK25"/>
      <c r="GJL25"/>
      <c r="GJM25"/>
      <c r="GJN25"/>
      <c r="GJO25"/>
      <c r="GJP25"/>
      <c r="GJQ25"/>
      <c r="GJR25"/>
      <c r="GJS25"/>
      <c r="GJT25"/>
      <c r="GJU25"/>
      <c r="GJV25"/>
      <c r="GJW25"/>
      <c r="GJX25"/>
      <c r="GJY25"/>
      <c r="GJZ25"/>
      <c r="GKA25"/>
      <c r="GKB25"/>
      <c r="GKC25"/>
      <c r="GKD25"/>
      <c r="GKE25"/>
      <c r="GKF25"/>
      <c r="GKG25"/>
      <c r="GKH25"/>
      <c r="GKI25"/>
      <c r="GKJ25"/>
      <c r="GKK25"/>
      <c r="GKL25"/>
      <c r="GKM25"/>
      <c r="GKN25"/>
      <c r="GKO25"/>
      <c r="GKP25"/>
      <c r="GKQ25"/>
      <c r="GKR25"/>
      <c r="GKS25"/>
      <c r="GKT25"/>
      <c r="GKU25"/>
      <c r="GKV25"/>
      <c r="GKW25"/>
      <c r="GKX25"/>
      <c r="GKY25"/>
      <c r="GKZ25"/>
      <c r="GLA25"/>
      <c r="GLB25"/>
      <c r="GLC25"/>
      <c r="GLD25"/>
      <c r="GLE25"/>
      <c r="GLF25"/>
      <c r="GLG25"/>
      <c r="GLH25"/>
      <c r="GLI25"/>
      <c r="GLJ25"/>
      <c r="GLK25"/>
      <c r="GLL25"/>
      <c r="GLM25"/>
      <c r="GLN25"/>
      <c r="GLO25"/>
      <c r="GLP25"/>
      <c r="GLQ25"/>
      <c r="GLR25"/>
      <c r="GLS25"/>
      <c r="GLT25"/>
      <c r="GLU25"/>
      <c r="GLV25"/>
      <c r="GLW25"/>
      <c r="GLX25"/>
      <c r="GLY25"/>
      <c r="GLZ25"/>
      <c r="GMA25"/>
      <c r="GMB25"/>
      <c r="GMC25"/>
      <c r="GMD25"/>
      <c r="GME25"/>
      <c r="GMF25"/>
      <c r="GMG25"/>
      <c r="GMH25"/>
      <c r="GMI25"/>
      <c r="GMJ25"/>
      <c r="GMK25"/>
      <c r="GML25"/>
      <c r="GMM25"/>
      <c r="GMN25"/>
      <c r="GMO25"/>
      <c r="GMP25"/>
      <c r="GMQ25"/>
      <c r="GMR25"/>
      <c r="GMS25"/>
      <c r="GMT25"/>
      <c r="GMU25"/>
      <c r="GMV25"/>
      <c r="GMW25"/>
      <c r="GMX25"/>
      <c r="GMY25"/>
      <c r="GMZ25"/>
      <c r="GNA25"/>
      <c r="GNB25"/>
      <c r="GNC25"/>
      <c r="GND25"/>
      <c r="GNE25"/>
      <c r="GNF25"/>
      <c r="GNG25"/>
      <c r="GNH25"/>
      <c r="GNI25"/>
      <c r="GNJ25"/>
      <c r="GNK25"/>
      <c r="GNL25"/>
      <c r="GNM25"/>
      <c r="GNN25"/>
      <c r="GNO25"/>
      <c r="GNP25"/>
      <c r="GNQ25"/>
      <c r="GNR25"/>
      <c r="GNS25"/>
      <c r="GNT25"/>
      <c r="GNU25"/>
      <c r="GNV25"/>
      <c r="GNW25"/>
      <c r="GNX25"/>
      <c r="GNY25"/>
      <c r="GNZ25"/>
      <c r="GOA25"/>
      <c r="GOB25"/>
      <c r="GOC25"/>
      <c r="GOD25"/>
      <c r="GOE25"/>
      <c r="GOF25"/>
      <c r="GOG25"/>
      <c r="GOH25"/>
      <c r="GOI25"/>
      <c r="GOJ25"/>
      <c r="GOK25"/>
      <c r="GOL25"/>
      <c r="GOM25"/>
      <c r="GON25"/>
      <c r="GOO25"/>
      <c r="GOP25"/>
      <c r="GOQ25"/>
      <c r="GOR25"/>
      <c r="GOS25"/>
      <c r="GOT25"/>
      <c r="GOU25"/>
      <c r="GOV25"/>
      <c r="GOW25"/>
      <c r="GOX25"/>
      <c r="GOY25"/>
      <c r="GOZ25"/>
      <c r="GPA25"/>
      <c r="GPB25"/>
      <c r="GPC25"/>
      <c r="GPD25"/>
      <c r="GPE25"/>
      <c r="GPF25"/>
      <c r="GPG25"/>
      <c r="GPH25"/>
      <c r="GPI25"/>
      <c r="GPJ25"/>
      <c r="GPK25"/>
      <c r="GPL25"/>
      <c r="GPM25"/>
      <c r="GPN25"/>
      <c r="GPO25"/>
      <c r="GPP25"/>
      <c r="GPQ25"/>
      <c r="GPR25"/>
      <c r="GPS25"/>
      <c r="GPT25"/>
      <c r="GPU25"/>
      <c r="GPV25"/>
      <c r="GPW25"/>
      <c r="GPX25"/>
      <c r="GPY25"/>
      <c r="GPZ25"/>
      <c r="GQA25"/>
      <c r="GQB25"/>
      <c r="GQC25"/>
      <c r="GQD25"/>
      <c r="GQE25"/>
      <c r="GQF25"/>
      <c r="GQG25"/>
      <c r="GQH25"/>
      <c r="GQI25"/>
      <c r="GQJ25"/>
      <c r="GQK25"/>
      <c r="GQL25"/>
      <c r="GQM25"/>
      <c r="GQN25"/>
      <c r="GQO25"/>
      <c r="GQP25"/>
      <c r="GQQ25"/>
      <c r="GQR25"/>
      <c r="GQS25"/>
      <c r="GQT25"/>
      <c r="GQU25"/>
      <c r="GQV25"/>
      <c r="GQW25"/>
      <c r="GQX25"/>
      <c r="GQY25"/>
      <c r="GQZ25"/>
      <c r="GRA25"/>
      <c r="GRB25"/>
      <c r="GRC25"/>
      <c r="GRD25"/>
      <c r="GRE25"/>
      <c r="GRF25"/>
      <c r="GRG25"/>
      <c r="GRH25"/>
      <c r="GRI25"/>
      <c r="GRJ25"/>
      <c r="GRK25"/>
      <c r="GRL25"/>
      <c r="GRM25"/>
      <c r="GRN25"/>
      <c r="GRO25"/>
      <c r="GRP25"/>
      <c r="GRQ25"/>
      <c r="GRR25"/>
      <c r="GRS25"/>
      <c r="GRT25"/>
      <c r="GRU25"/>
      <c r="GRV25"/>
      <c r="GRW25"/>
      <c r="GRX25"/>
      <c r="GRY25"/>
      <c r="GRZ25"/>
      <c r="GSA25"/>
      <c r="GSB25"/>
      <c r="GSC25"/>
      <c r="GSD25"/>
      <c r="GSE25"/>
      <c r="GSF25"/>
      <c r="GSG25"/>
      <c r="GSH25"/>
      <c r="GSI25"/>
      <c r="GSJ25"/>
      <c r="GSK25"/>
      <c r="GSL25"/>
      <c r="GSM25"/>
      <c r="GSN25"/>
      <c r="GSO25"/>
      <c r="GSP25"/>
      <c r="GSQ25"/>
      <c r="GSR25"/>
      <c r="GSS25"/>
      <c r="GST25"/>
      <c r="GSU25"/>
      <c r="GSV25"/>
      <c r="GSW25"/>
      <c r="GSX25"/>
      <c r="GSY25"/>
      <c r="GSZ25"/>
      <c r="GTA25"/>
      <c r="GTB25"/>
      <c r="GTC25"/>
      <c r="GTD25"/>
      <c r="GTE25"/>
      <c r="GTF25"/>
      <c r="GTG25"/>
      <c r="GTH25"/>
      <c r="GTI25"/>
      <c r="GTJ25"/>
      <c r="GTK25"/>
      <c r="GTL25"/>
      <c r="GTM25"/>
      <c r="GTN25"/>
      <c r="GTO25"/>
      <c r="GTP25"/>
      <c r="GTQ25"/>
      <c r="GTR25"/>
      <c r="GTS25"/>
      <c r="GTT25"/>
      <c r="GTU25"/>
      <c r="GTV25"/>
      <c r="GTW25"/>
      <c r="GTX25"/>
      <c r="GTY25"/>
      <c r="GTZ25"/>
      <c r="GUA25"/>
      <c r="GUB25"/>
      <c r="GUC25"/>
      <c r="GUD25"/>
      <c r="GUE25"/>
      <c r="GUF25"/>
      <c r="GUG25"/>
      <c r="GUH25"/>
      <c r="GUI25"/>
      <c r="GUJ25"/>
      <c r="GUK25"/>
      <c r="GUL25"/>
      <c r="GUM25"/>
      <c r="GUN25"/>
      <c r="GUO25"/>
      <c r="GUP25"/>
      <c r="GUQ25"/>
      <c r="GUR25"/>
      <c r="GUS25"/>
      <c r="GUT25"/>
      <c r="GUU25"/>
      <c r="GUV25"/>
      <c r="GUW25"/>
      <c r="GUX25"/>
      <c r="GUY25"/>
      <c r="GUZ25"/>
      <c r="GVA25"/>
      <c r="GVB25"/>
      <c r="GVC25"/>
      <c r="GVD25"/>
      <c r="GVE25"/>
      <c r="GVF25"/>
      <c r="GVG25"/>
      <c r="GVH25"/>
      <c r="GVI25"/>
      <c r="GVJ25"/>
      <c r="GVK25"/>
      <c r="GVL25"/>
      <c r="GVM25"/>
      <c r="GVN25"/>
      <c r="GVO25"/>
      <c r="GVP25"/>
      <c r="GVQ25"/>
      <c r="GVR25"/>
      <c r="GVS25"/>
      <c r="GVT25"/>
      <c r="GVU25"/>
      <c r="GVV25"/>
      <c r="GVW25"/>
      <c r="GVX25"/>
      <c r="GVY25"/>
      <c r="GVZ25"/>
      <c r="GWA25"/>
      <c r="GWB25"/>
      <c r="GWC25"/>
      <c r="GWD25"/>
      <c r="GWE25"/>
      <c r="GWF25"/>
      <c r="GWG25"/>
      <c r="GWH25"/>
      <c r="GWI25"/>
      <c r="GWJ25"/>
      <c r="GWK25"/>
      <c r="GWL25"/>
      <c r="GWM25"/>
      <c r="GWN25"/>
      <c r="GWO25"/>
      <c r="GWP25"/>
      <c r="GWQ25"/>
      <c r="GWR25"/>
      <c r="GWS25"/>
      <c r="GWT25"/>
      <c r="GWU25"/>
      <c r="GWV25"/>
      <c r="GWW25"/>
      <c r="GWX25"/>
      <c r="GWY25"/>
      <c r="GWZ25"/>
      <c r="GXA25"/>
      <c r="GXB25"/>
      <c r="GXC25"/>
      <c r="GXD25"/>
      <c r="GXE25"/>
      <c r="GXF25"/>
      <c r="GXG25"/>
      <c r="GXH25"/>
      <c r="GXI25"/>
      <c r="GXJ25"/>
      <c r="GXK25"/>
      <c r="GXL25"/>
      <c r="GXM25"/>
      <c r="GXN25"/>
      <c r="GXO25"/>
      <c r="GXP25"/>
      <c r="GXQ25"/>
      <c r="GXR25"/>
      <c r="GXS25"/>
      <c r="GXT25"/>
      <c r="GXU25"/>
      <c r="GXV25"/>
      <c r="GXW25"/>
      <c r="GXX25"/>
      <c r="GXY25"/>
      <c r="GXZ25"/>
      <c r="GYA25"/>
      <c r="GYB25"/>
      <c r="GYC25"/>
      <c r="GYD25"/>
      <c r="GYE25"/>
      <c r="GYF25"/>
      <c r="GYG25"/>
      <c r="GYH25"/>
      <c r="GYI25"/>
      <c r="GYJ25"/>
      <c r="GYK25"/>
      <c r="GYL25"/>
      <c r="GYM25"/>
      <c r="GYN25"/>
      <c r="GYO25"/>
      <c r="GYP25"/>
      <c r="GYQ25"/>
      <c r="GYR25"/>
      <c r="GYS25"/>
      <c r="GYT25"/>
      <c r="GYU25"/>
      <c r="GYV25"/>
      <c r="GYW25"/>
      <c r="GYX25"/>
      <c r="GYY25"/>
      <c r="GYZ25"/>
      <c r="GZA25"/>
      <c r="GZB25"/>
      <c r="GZC25"/>
      <c r="GZD25"/>
      <c r="GZE25"/>
      <c r="GZF25"/>
      <c r="GZG25"/>
      <c r="GZH25"/>
      <c r="GZI25"/>
      <c r="GZJ25"/>
      <c r="GZK25"/>
      <c r="GZL25"/>
      <c r="GZM25"/>
      <c r="GZN25"/>
      <c r="GZO25"/>
      <c r="GZP25"/>
      <c r="GZQ25"/>
      <c r="GZR25"/>
      <c r="GZS25"/>
      <c r="GZT25"/>
      <c r="GZU25"/>
      <c r="GZV25"/>
      <c r="GZW25"/>
      <c r="GZX25"/>
      <c r="GZY25"/>
      <c r="GZZ25"/>
      <c r="HAA25"/>
      <c r="HAB25"/>
      <c r="HAC25"/>
      <c r="HAD25"/>
      <c r="HAE25"/>
      <c r="HAF25"/>
      <c r="HAG25"/>
      <c r="HAH25"/>
      <c r="HAI25"/>
      <c r="HAJ25"/>
      <c r="HAK25"/>
      <c r="HAL25"/>
      <c r="HAM25"/>
      <c r="HAN25"/>
      <c r="HAO25"/>
      <c r="HAP25"/>
      <c r="HAQ25"/>
      <c r="HAR25"/>
      <c r="HAS25"/>
      <c r="HAT25"/>
      <c r="HAU25"/>
      <c r="HAV25"/>
      <c r="HAW25"/>
      <c r="HAX25"/>
      <c r="HAY25"/>
      <c r="HAZ25"/>
      <c r="HBA25"/>
      <c r="HBB25"/>
      <c r="HBC25"/>
      <c r="HBD25"/>
      <c r="HBE25"/>
      <c r="HBF25"/>
      <c r="HBG25"/>
      <c r="HBH25"/>
      <c r="HBI25"/>
      <c r="HBJ25"/>
      <c r="HBK25"/>
      <c r="HBL25"/>
      <c r="HBM25"/>
      <c r="HBN25"/>
      <c r="HBO25"/>
      <c r="HBP25"/>
      <c r="HBQ25"/>
      <c r="HBR25"/>
      <c r="HBS25"/>
      <c r="HBT25"/>
      <c r="HBU25"/>
      <c r="HBV25"/>
      <c r="HBW25"/>
      <c r="HBX25"/>
      <c r="HBY25"/>
      <c r="HBZ25"/>
      <c r="HCA25"/>
      <c r="HCB25"/>
      <c r="HCC25"/>
      <c r="HCD25"/>
      <c r="HCE25"/>
      <c r="HCF25"/>
      <c r="HCG25"/>
      <c r="HCH25"/>
      <c r="HCI25"/>
      <c r="HCJ25"/>
      <c r="HCK25"/>
      <c r="HCL25"/>
      <c r="HCM25"/>
      <c r="HCN25"/>
      <c r="HCO25"/>
      <c r="HCP25"/>
      <c r="HCQ25"/>
      <c r="HCR25"/>
      <c r="HCS25"/>
      <c r="HCT25"/>
      <c r="HCU25"/>
      <c r="HCV25"/>
      <c r="HCW25"/>
      <c r="HCX25"/>
      <c r="HCY25"/>
      <c r="HCZ25"/>
      <c r="HDA25"/>
      <c r="HDB25"/>
      <c r="HDC25"/>
      <c r="HDD25"/>
      <c r="HDE25"/>
      <c r="HDF25"/>
      <c r="HDG25"/>
      <c r="HDH25"/>
      <c r="HDI25"/>
      <c r="HDJ25"/>
      <c r="HDK25"/>
      <c r="HDL25"/>
      <c r="HDM25"/>
      <c r="HDN25"/>
      <c r="HDO25"/>
      <c r="HDP25"/>
      <c r="HDQ25"/>
      <c r="HDR25"/>
      <c r="HDS25"/>
      <c r="HDT25"/>
      <c r="HDU25"/>
      <c r="HDV25"/>
      <c r="HDW25"/>
      <c r="HDX25"/>
      <c r="HDY25"/>
      <c r="HDZ25"/>
      <c r="HEA25"/>
      <c r="HEB25"/>
      <c r="HEC25"/>
      <c r="HED25"/>
      <c r="HEE25"/>
      <c r="HEF25"/>
      <c r="HEG25"/>
      <c r="HEH25"/>
      <c r="HEI25"/>
      <c r="HEJ25"/>
      <c r="HEK25"/>
      <c r="HEL25"/>
      <c r="HEM25"/>
      <c r="HEN25"/>
      <c r="HEO25"/>
      <c r="HEP25"/>
      <c r="HEQ25"/>
      <c r="HER25"/>
      <c r="HES25"/>
      <c r="HET25"/>
      <c r="HEU25"/>
      <c r="HEV25"/>
      <c r="HEW25"/>
      <c r="HEX25"/>
      <c r="HEY25"/>
      <c r="HEZ25"/>
      <c r="HFA25"/>
      <c r="HFB25"/>
      <c r="HFC25"/>
      <c r="HFD25"/>
      <c r="HFE25"/>
      <c r="HFF25"/>
      <c r="HFG25"/>
      <c r="HFH25"/>
      <c r="HFI25"/>
      <c r="HFJ25"/>
      <c r="HFK25"/>
      <c r="HFL25"/>
      <c r="HFM25"/>
      <c r="HFN25"/>
      <c r="HFO25"/>
      <c r="HFP25"/>
      <c r="HFQ25"/>
      <c r="HFR25"/>
      <c r="HFS25"/>
      <c r="HFT25"/>
      <c r="HFU25"/>
      <c r="HFV25"/>
      <c r="HFW25"/>
      <c r="HFX25"/>
      <c r="HFY25"/>
      <c r="HFZ25"/>
      <c r="HGA25"/>
      <c r="HGB25"/>
      <c r="HGC25"/>
      <c r="HGD25"/>
      <c r="HGE25"/>
      <c r="HGF25"/>
      <c r="HGG25"/>
      <c r="HGH25"/>
      <c r="HGI25"/>
      <c r="HGJ25"/>
      <c r="HGK25"/>
      <c r="HGL25"/>
      <c r="HGM25"/>
      <c r="HGN25"/>
      <c r="HGO25"/>
      <c r="HGP25"/>
      <c r="HGQ25"/>
      <c r="HGR25"/>
      <c r="HGS25"/>
      <c r="HGT25"/>
      <c r="HGU25"/>
      <c r="HGV25"/>
      <c r="HGW25"/>
      <c r="HGX25"/>
      <c r="HGY25"/>
      <c r="HGZ25"/>
      <c r="HHA25"/>
      <c r="HHB25"/>
      <c r="HHC25"/>
      <c r="HHD25"/>
      <c r="HHE25"/>
      <c r="HHF25"/>
      <c r="HHG25"/>
      <c r="HHH25"/>
      <c r="HHI25"/>
      <c r="HHJ25"/>
      <c r="HHK25"/>
      <c r="HHL25"/>
      <c r="HHM25"/>
      <c r="HHN25"/>
      <c r="HHO25"/>
      <c r="HHP25"/>
      <c r="HHQ25"/>
      <c r="HHR25"/>
      <c r="HHS25"/>
      <c r="HHT25"/>
      <c r="HHU25"/>
      <c r="HHV25"/>
      <c r="HHW25"/>
      <c r="HHX25"/>
      <c r="HHY25"/>
      <c r="HHZ25"/>
      <c r="HIA25"/>
      <c r="HIB25"/>
      <c r="HIC25"/>
      <c r="HID25"/>
      <c r="HIE25"/>
      <c r="HIF25"/>
      <c r="HIG25"/>
      <c r="HIH25"/>
      <c r="HII25"/>
      <c r="HIJ25"/>
      <c r="HIK25"/>
      <c r="HIL25"/>
      <c r="HIM25"/>
      <c r="HIN25"/>
      <c r="HIO25"/>
      <c r="HIP25"/>
      <c r="HIQ25"/>
      <c r="HIR25"/>
      <c r="HIS25"/>
      <c r="HIT25"/>
      <c r="HIU25"/>
      <c r="HIV25"/>
      <c r="HIW25"/>
      <c r="HIX25"/>
      <c r="HIY25"/>
      <c r="HIZ25"/>
      <c r="HJA25"/>
      <c r="HJB25"/>
      <c r="HJC25"/>
      <c r="HJD25"/>
      <c r="HJE25"/>
      <c r="HJF25"/>
      <c r="HJG25"/>
      <c r="HJH25"/>
      <c r="HJI25"/>
      <c r="HJJ25"/>
      <c r="HJK25"/>
      <c r="HJL25"/>
      <c r="HJM25"/>
      <c r="HJN25"/>
      <c r="HJO25"/>
      <c r="HJP25"/>
      <c r="HJQ25"/>
      <c r="HJR25"/>
      <c r="HJS25"/>
      <c r="HJT25"/>
      <c r="HJU25"/>
      <c r="HJV25"/>
      <c r="HJW25"/>
      <c r="HJX25"/>
      <c r="HJY25"/>
      <c r="HJZ25"/>
      <c r="HKA25"/>
      <c r="HKB25"/>
      <c r="HKC25"/>
      <c r="HKD25"/>
      <c r="HKE25"/>
      <c r="HKF25"/>
      <c r="HKG25"/>
      <c r="HKH25"/>
      <c r="HKI25"/>
      <c r="HKJ25"/>
      <c r="HKK25"/>
      <c r="HKL25"/>
      <c r="HKM25"/>
      <c r="HKN25"/>
      <c r="HKO25"/>
      <c r="HKP25"/>
      <c r="HKQ25"/>
      <c r="HKR25"/>
      <c r="HKS25"/>
      <c r="HKT25"/>
      <c r="HKU25"/>
      <c r="HKV25"/>
      <c r="HKW25"/>
      <c r="HKX25"/>
      <c r="HKY25"/>
      <c r="HKZ25"/>
      <c r="HLA25"/>
      <c r="HLB25"/>
      <c r="HLC25"/>
      <c r="HLD25"/>
      <c r="HLE25"/>
      <c r="HLF25"/>
      <c r="HLG25"/>
      <c r="HLH25"/>
      <c r="HLI25"/>
      <c r="HLJ25"/>
      <c r="HLK25"/>
      <c r="HLL25"/>
      <c r="HLM25"/>
      <c r="HLN25"/>
      <c r="HLO25"/>
      <c r="HLP25"/>
      <c r="HLQ25"/>
      <c r="HLR25"/>
      <c r="HLS25"/>
      <c r="HLT25"/>
      <c r="HLU25"/>
      <c r="HLV25"/>
      <c r="HLW25"/>
      <c r="HLX25"/>
      <c r="HLY25"/>
      <c r="HLZ25"/>
      <c r="HMA25"/>
      <c r="HMB25"/>
      <c r="HMC25"/>
      <c r="HMD25"/>
      <c r="HME25"/>
      <c r="HMF25"/>
      <c r="HMG25"/>
      <c r="HMH25"/>
      <c r="HMI25"/>
      <c r="HMJ25"/>
      <c r="HMK25"/>
      <c r="HML25"/>
      <c r="HMM25"/>
      <c r="HMN25"/>
      <c r="HMO25"/>
      <c r="HMP25"/>
      <c r="HMQ25"/>
      <c r="HMR25"/>
      <c r="HMS25"/>
      <c r="HMT25"/>
      <c r="HMU25"/>
      <c r="HMV25"/>
      <c r="HMW25"/>
      <c r="HMX25"/>
      <c r="HMY25"/>
      <c r="HMZ25"/>
      <c r="HNA25"/>
      <c r="HNB25"/>
      <c r="HNC25"/>
      <c r="HND25"/>
      <c r="HNE25"/>
      <c r="HNF25"/>
      <c r="HNG25"/>
      <c r="HNH25"/>
      <c r="HNI25"/>
      <c r="HNJ25"/>
      <c r="HNK25"/>
      <c r="HNL25"/>
      <c r="HNM25"/>
      <c r="HNN25"/>
      <c r="HNO25"/>
      <c r="HNP25"/>
      <c r="HNQ25"/>
      <c r="HNR25"/>
      <c r="HNS25"/>
      <c r="HNT25"/>
      <c r="HNU25"/>
      <c r="HNV25"/>
      <c r="HNW25"/>
      <c r="HNX25"/>
      <c r="HNY25"/>
      <c r="HNZ25"/>
      <c r="HOA25"/>
      <c r="HOB25"/>
      <c r="HOC25"/>
      <c r="HOD25"/>
      <c r="HOE25"/>
      <c r="HOF25"/>
      <c r="HOG25"/>
      <c r="HOH25"/>
      <c r="HOI25"/>
      <c r="HOJ25"/>
      <c r="HOK25"/>
      <c r="HOL25"/>
      <c r="HOM25"/>
      <c r="HON25"/>
      <c r="HOO25"/>
      <c r="HOP25"/>
      <c r="HOQ25"/>
      <c r="HOR25"/>
      <c r="HOS25"/>
      <c r="HOT25"/>
      <c r="HOU25"/>
      <c r="HOV25"/>
      <c r="HOW25"/>
      <c r="HOX25"/>
      <c r="HOY25"/>
      <c r="HOZ25"/>
      <c r="HPA25"/>
      <c r="HPB25"/>
      <c r="HPC25"/>
      <c r="HPD25"/>
      <c r="HPE25"/>
      <c r="HPF25"/>
      <c r="HPG25"/>
      <c r="HPH25"/>
      <c r="HPI25"/>
      <c r="HPJ25"/>
      <c r="HPK25"/>
      <c r="HPL25"/>
      <c r="HPM25"/>
      <c r="HPN25"/>
      <c r="HPO25"/>
      <c r="HPP25"/>
      <c r="HPQ25"/>
      <c r="HPR25"/>
      <c r="HPS25"/>
      <c r="HPT25"/>
      <c r="HPU25"/>
      <c r="HPV25"/>
      <c r="HPW25"/>
      <c r="HPX25"/>
      <c r="HPY25"/>
      <c r="HPZ25"/>
      <c r="HQA25"/>
      <c r="HQB25"/>
      <c r="HQC25"/>
      <c r="HQD25"/>
      <c r="HQE25"/>
      <c r="HQF25"/>
      <c r="HQG25"/>
      <c r="HQH25"/>
      <c r="HQI25"/>
      <c r="HQJ25"/>
      <c r="HQK25"/>
      <c r="HQL25"/>
      <c r="HQM25"/>
      <c r="HQN25"/>
      <c r="HQO25"/>
      <c r="HQP25"/>
      <c r="HQQ25"/>
      <c r="HQR25"/>
      <c r="HQS25"/>
      <c r="HQT25"/>
      <c r="HQU25"/>
      <c r="HQV25"/>
      <c r="HQW25"/>
      <c r="HQX25"/>
      <c r="HQY25"/>
      <c r="HQZ25"/>
      <c r="HRA25"/>
      <c r="HRB25"/>
      <c r="HRC25"/>
      <c r="HRD25"/>
      <c r="HRE25"/>
      <c r="HRF25"/>
      <c r="HRG25"/>
      <c r="HRH25"/>
      <c r="HRI25"/>
      <c r="HRJ25"/>
      <c r="HRK25"/>
      <c r="HRL25"/>
      <c r="HRM25"/>
      <c r="HRN25"/>
      <c r="HRO25"/>
      <c r="HRP25"/>
      <c r="HRQ25"/>
      <c r="HRR25"/>
      <c r="HRS25"/>
      <c r="HRT25"/>
      <c r="HRU25"/>
      <c r="HRV25"/>
      <c r="HRW25"/>
      <c r="HRX25"/>
      <c r="HRY25"/>
      <c r="HRZ25"/>
      <c r="HSA25"/>
      <c r="HSB25"/>
      <c r="HSC25"/>
      <c r="HSD25"/>
      <c r="HSE25"/>
      <c r="HSF25"/>
      <c r="HSG25"/>
      <c r="HSH25"/>
      <c r="HSI25"/>
      <c r="HSJ25"/>
      <c r="HSK25"/>
      <c r="HSL25"/>
      <c r="HSM25"/>
      <c r="HSN25"/>
      <c r="HSO25"/>
      <c r="HSP25"/>
      <c r="HSQ25"/>
      <c r="HSR25"/>
      <c r="HSS25"/>
      <c r="HST25"/>
      <c r="HSU25"/>
      <c r="HSV25"/>
      <c r="HSW25"/>
      <c r="HSX25"/>
      <c r="HSY25"/>
      <c r="HSZ25"/>
      <c r="HTA25"/>
      <c r="HTB25"/>
      <c r="HTC25"/>
      <c r="HTD25"/>
      <c r="HTE25"/>
      <c r="HTF25"/>
      <c r="HTG25"/>
      <c r="HTH25"/>
      <c r="HTI25"/>
      <c r="HTJ25"/>
      <c r="HTK25"/>
      <c r="HTL25"/>
      <c r="HTM25"/>
      <c r="HTN25"/>
      <c r="HTO25"/>
      <c r="HTP25"/>
      <c r="HTQ25"/>
      <c r="HTR25"/>
      <c r="HTS25"/>
      <c r="HTT25"/>
      <c r="HTU25"/>
      <c r="HTV25"/>
      <c r="HTW25"/>
      <c r="HTX25"/>
      <c r="HTY25"/>
      <c r="HTZ25"/>
      <c r="HUA25"/>
      <c r="HUB25"/>
      <c r="HUC25"/>
      <c r="HUD25"/>
      <c r="HUE25"/>
      <c r="HUF25"/>
      <c r="HUG25"/>
      <c r="HUH25"/>
      <c r="HUI25"/>
      <c r="HUJ25"/>
      <c r="HUK25"/>
      <c r="HUL25"/>
      <c r="HUM25"/>
      <c r="HUN25"/>
      <c r="HUO25"/>
      <c r="HUP25"/>
      <c r="HUQ25"/>
      <c r="HUR25"/>
      <c r="HUS25"/>
      <c r="HUT25"/>
      <c r="HUU25"/>
      <c r="HUV25"/>
      <c r="HUW25"/>
      <c r="HUX25"/>
      <c r="HUY25"/>
      <c r="HUZ25"/>
      <c r="HVA25"/>
      <c r="HVB25"/>
      <c r="HVC25"/>
      <c r="HVD25"/>
      <c r="HVE25"/>
      <c r="HVF25"/>
      <c r="HVG25"/>
      <c r="HVH25"/>
      <c r="HVI25"/>
      <c r="HVJ25"/>
      <c r="HVK25"/>
      <c r="HVL25"/>
      <c r="HVM25"/>
      <c r="HVN25"/>
      <c r="HVO25"/>
      <c r="HVP25"/>
      <c r="HVQ25"/>
      <c r="HVR25"/>
      <c r="HVS25"/>
      <c r="HVT25"/>
      <c r="HVU25"/>
      <c r="HVV25"/>
      <c r="HVW25"/>
      <c r="HVX25"/>
      <c r="HVY25"/>
      <c r="HVZ25"/>
      <c r="HWA25"/>
      <c r="HWB25"/>
      <c r="HWC25"/>
      <c r="HWD25"/>
      <c r="HWE25"/>
      <c r="HWF25"/>
      <c r="HWG25"/>
      <c r="HWH25"/>
      <c r="HWI25"/>
      <c r="HWJ25"/>
      <c r="HWK25"/>
      <c r="HWL25"/>
      <c r="HWM25"/>
      <c r="HWN25"/>
      <c r="HWO25"/>
      <c r="HWP25"/>
      <c r="HWQ25"/>
      <c r="HWR25"/>
      <c r="HWS25"/>
      <c r="HWT25"/>
      <c r="HWU25"/>
      <c r="HWV25"/>
      <c r="HWW25"/>
      <c r="HWX25"/>
      <c r="HWY25"/>
      <c r="HWZ25"/>
      <c r="HXA25"/>
      <c r="HXB25"/>
      <c r="HXC25"/>
      <c r="HXD25"/>
      <c r="HXE25"/>
      <c r="HXF25"/>
      <c r="HXG25"/>
      <c r="HXH25"/>
      <c r="HXI25"/>
      <c r="HXJ25"/>
      <c r="HXK25"/>
      <c r="HXL25"/>
      <c r="HXM25"/>
      <c r="HXN25"/>
      <c r="HXO25"/>
      <c r="HXP25"/>
      <c r="HXQ25"/>
      <c r="HXR25"/>
      <c r="HXS25"/>
      <c r="HXT25"/>
      <c r="HXU25"/>
      <c r="HXV25"/>
      <c r="HXW25"/>
      <c r="HXX25"/>
      <c r="HXY25"/>
      <c r="HXZ25"/>
      <c r="HYA25"/>
      <c r="HYB25"/>
      <c r="HYC25"/>
      <c r="HYD25"/>
      <c r="HYE25"/>
      <c r="HYF25"/>
      <c r="HYG25"/>
      <c r="HYH25"/>
      <c r="HYI25"/>
      <c r="HYJ25"/>
      <c r="HYK25"/>
      <c r="HYL25"/>
      <c r="HYM25"/>
      <c r="HYN25"/>
      <c r="HYO25"/>
      <c r="HYP25"/>
      <c r="HYQ25"/>
      <c r="HYR25"/>
      <c r="HYS25"/>
      <c r="HYT25"/>
      <c r="HYU25"/>
      <c r="HYV25"/>
      <c r="HYW25"/>
      <c r="HYX25"/>
      <c r="HYY25"/>
      <c r="HYZ25"/>
      <c r="HZA25"/>
      <c r="HZB25"/>
      <c r="HZC25"/>
      <c r="HZD25"/>
      <c r="HZE25"/>
      <c r="HZF25"/>
      <c r="HZG25"/>
      <c r="HZH25"/>
      <c r="HZI25"/>
      <c r="HZJ25"/>
      <c r="HZK25"/>
      <c r="HZL25"/>
      <c r="HZM25"/>
      <c r="HZN25"/>
      <c r="HZO25"/>
      <c r="HZP25"/>
      <c r="HZQ25"/>
      <c r="HZR25"/>
      <c r="HZS25"/>
      <c r="HZT25"/>
      <c r="HZU25"/>
      <c r="HZV25"/>
      <c r="HZW25"/>
      <c r="HZX25"/>
      <c r="HZY25"/>
      <c r="HZZ25"/>
      <c r="IAA25"/>
      <c r="IAB25"/>
      <c r="IAC25"/>
      <c r="IAD25"/>
      <c r="IAE25"/>
      <c r="IAF25"/>
      <c r="IAG25"/>
      <c r="IAH25"/>
      <c r="IAI25"/>
      <c r="IAJ25"/>
      <c r="IAK25"/>
      <c r="IAL25"/>
      <c r="IAM25"/>
      <c r="IAN25"/>
      <c r="IAO25"/>
      <c r="IAP25"/>
      <c r="IAQ25"/>
      <c r="IAR25"/>
      <c r="IAS25"/>
      <c r="IAT25"/>
      <c r="IAU25"/>
      <c r="IAV25"/>
      <c r="IAW25"/>
      <c r="IAX25"/>
      <c r="IAY25"/>
      <c r="IAZ25"/>
      <c r="IBA25"/>
      <c r="IBB25"/>
      <c r="IBC25"/>
      <c r="IBD25"/>
      <c r="IBE25"/>
      <c r="IBF25"/>
      <c r="IBG25"/>
      <c r="IBH25"/>
      <c r="IBI25"/>
      <c r="IBJ25"/>
      <c r="IBK25"/>
      <c r="IBL25"/>
      <c r="IBM25"/>
      <c r="IBN25"/>
      <c r="IBO25"/>
      <c r="IBP25"/>
      <c r="IBQ25"/>
      <c r="IBR25"/>
      <c r="IBS25"/>
      <c r="IBT25"/>
      <c r="IBU25"/>
      <c r="IBV25"/>
      <c r="IBW25"/>
      <c r="IBX25"/>
      <c r="IBY25"/>
      <c r="IBZ25"/>
      <c r="ICA25"/>
      <c r="ICB25"/>
      <c r="ICC25"/>
      <c r="ICD25"/>
      <c r="ICE25"/>
      <c r="ICF25"/>
      <c r="ICG25"/>
      <c r="ICH25"/>
      <c r="ICI25"/>
      <c r="ICJ25"/>
      <c r="ICK25"/>
      <c r="ICL25"/>
      <c r="ICM25"/>
      <c r="ICN25"/>
      <c r="ICO25"/>
      <c r="ICP25"/>
      <c r="ICQ25"/>
      <c r="ICR25"/>
      <c r="ICS25"/>
      <c r="ICT25"/>
      <c r="ICU25"/>
      <c r="ICV25"/>
      <c r="ICW25"/>
      <c r="ICX25"/>
      <c r="ICY25"/>
      <c r="ICZ25"/>
      <c r="IDA25"/>
      <c r="IDB25"/>
      <c r="IDC25"/>
      <c r="IDD25"/>
      <c r="IDE25"/>
      <c r="IDF25"/>
      <c r="IDG25"/>
      <c r="IDH25"/>
      <c r="IDI25"/>
      <c r="IDJ25"/>
      <c r="IDK25"/>
      <c r="IDL25"/>
      <c r="IDM25"/>
      <c r="IDN25"/>
      <c r="IDO25"/>
      <c r="IDP25"/>
      <c r="IDQ25"/>
      <c r="IDR25"/>
      <c r="IDS25"/>
      <c r="IDT25"/>
      <c r="IDU25"/>
      <c r="IDV25"/>
      <c r="IDW25"/>
      <c r="IDX25"/>
      <c r="IDY25"/>
      <c r="IDZ25"/>
      <c r="IEA25"/>
      <c r="IEB25"/>
      <c r="IEC25"/>
      <c r="IED25"/>
      <c r="IEE25"/>
      <c r="IEF25"/>
      <c r="IEG25"/>
      <c r="IEH25"/>
      <c r="IEI25"/>
      <c r="IEJ25"/>
      <c r="IEK25"/>
      <c r="IEL25"/>
      <c r="IEM25"/>
      <c r="IEN25"/>
      <c r="IEO25"/>
      <c r="IEP25"/>
      <c r="IEQ25"/>
      <c r="IER25"/>
      <c r="IES25"/>
      <c r="IET25"/>
      <c r="IEU25"/>
      <c r="IEV25"/>
      <c r="IEW25"/>
      <c r="IEX25"/>
      <c r="IEY25"/>
      <c r="IEZ25"/>
      <c r="IFA25"/>
      <c r="IFB25"/>
      <c r="IFC25"/>
      <c r="IFD25"/>
      <c r="IFE25"/>
      <c r="IFF25"/>
      <c r="IFG25"/>
      <c r="IFH25"/>
      <c r="IFI25"/>
      <c r="IFJ25"/>
      <c r="IFK25"/>
      <c r="IFL25"/>
      <c r="IFM25"/>
      <c r="IFN25"/>
      <c r="IFO25"/>
      <c r="IFP25"/>
      <c r="IFQ25"/>
      <c r="IFR25"/>
      <c r="IFS25"/>
      <c r="IFT25"/>
      <c r="IFU25"/>
      <c r="IFV25"/>
      <c r="IFW25"/>
      <c r="IFX25"/>
      <c r="IFY25"/>
      <c r="IFZ25"/>
      <c r="IGA25"/>
      <c r="IGB25"/>
      <c r="IGC25"/>
      <c r="IGD25"/>
      <c r="IGE25"/>
      <c r="IGF25"/>
      <c r="IGG25"/>
      <c r="IGH25"/>
      <c r="IGI25"/>
      <c r="IGJ25"/>
      <c r="IGK25"/>
      <c r="IGL25"/>
      <c r="IGM25"/>
      <c r="IGN25"/>
      <c r="IGO25"/>
      <c r="IGP25"/>
      <c r="IGQ25"/>
      <c r="IGR25"/>
      <c r="IGS25"/>
      <c r="IGT25"/>
      <c r="IGU25"/>
      <c r="IGV25"/>
      <c r="IGW25"/>
      <c r="IGX25"/>
      <c r="IGY25"/>
      <c r="IGZ25"/>
      <c r="IHA25"/>
      <c r="IHB25"/>
      <c r="IHC25"/>
      <c r="IHD25"/>
      <c r="IHE25"/>
      <c r="IHF25"/>
      <c r="IHG25"/>
      <c r="IHH25"/>
      <c r="IHI25"/>
      <c r="IHJ25"/>
      <c r="IHK25"/>
      <c r="IHL25"/>
      <c r="IHM25"/>
      <c r="IHN25"/>
      <c r="IHO25"/>
      <c r="IHP25"/>
      <c r="IHQ25"/>
      <c r="IHR25"/>
      <c r="IHS25"/>
      <c r="IHT25"/>
      <c r="IHU25"/>
      <c r="IHV25"/>
      <c r="IHW25"/>
      <c r="IHX25"/>
      <c r="IHY25"/>
      <c r="IHZ25"/>
      <c r="IIA25"/>
      <c r="IIB25"/>
      <c r="IIC25"/>
      <c r="IID25"/>
      <c r="IIE25"/>
      <c r="IIF25"/>
      <c r="IIG25"/>
      <c r="IIH25"/>
      <c r="III25"/>
      <c r="IIJ25"/>
      <c r="IIK25"/>
      <c r="IIL25"/>
      <c r="IIM25"/>
      <c r="IIN25"/>
      <c r="IIO25"/>
      <c r="IIP25"/>
      <c r="IIQ25"/>
      <c r="IIR25"/>
      <c r="IIS25"/>
      <c r="IIT25"/>
      <c r="IIU25"/>
      <c r="IIV25"/>
      <c r="IIW25"/>
      <c r="IIX25"/>
      <c r="IIY25"/>
      <c r="IIZ25"/>
      <c r="IJA25"/>
      <c r="IJB25"/>
      <c r="IJC25"/>
      <c r="IJD25"/>
      <c r="IJE25"/>
      <c r="IJF25"/>
      <c r="IJG25"/>
      <c r="IJH25"/>
      <c r="IJI25"/>
      <c r="IJJ25"/>
      <c r="IJK25"/>
      <c r="IJL25"/>
      <c r="IJM25"/>
      <c r="IJN25"/>
      <c r="IJO25"/>
      <c r="IJP25"/>
      <c r="IJQ25"/>
      <c r="IJR25"/>
      <c r="IJS25"/>
      <c r="IJT25"/>
      <c r="IJU25"/>
      <c r="IJV25"/>
      <c r="IJW25"/>
      <c r="IJX25"/>
      <c r="IJY25"/>
      <c r="IJZ25"/>
      <c r="IKA25"/>
      <c r="IKB25"/>
      <c r="IKC25"/>
      <c r="IKD25"/>
      <c r="IKE25"/>
      <c r="IKF25"/>
      <c r="IKG25"/>
      <c r="IKH25"/>
      <c r="IKI25"/>
      <c r="IKJ25"/>
      <c r="IKK25"/>
      <c r="IKL25"/>
      <c r="IKM25"/>
      <c r="IKN25"/>
      <c r="IKO25"/>
      <c r="IKP25"/>
      <c r="IKQ25"/>
      <c r="IKR25"/>
      <c r="IKS25"/>
      <c r="IKT25"/>
      <c r="IKU25"/>
      <c r="IKV25"/>
      <c r="IKW25"/>
      <c r="IKX25"/>
      <c r="IKY25"/>
      <c r="IKZ25"/>
      <c r="ILA25"/>
      <c r="ILB25"/>
      <c r="ILC25"/>
      <c r="ILD25"/>
      <c r="ILE25"/>
      <c r="ILF25"/>
      <c r="ILG25"/>
      <c r="ILH25"/>
      <c r="ILI25"/>
      <c r="ILJ25"/>
      <c r="ILK25"/>
      <c r="ILL25"/>
      <c r="ILM25"/>
      <c r="ILN25"/>
      <c r="ILO25"/>
      <c r="ILP25"/>
      <c r="ILQ25"/>
      <c r="ILR25"/>
      <c r="ILS25"/>
      <c r="ILT25"/>
      <c r="ILU25"/>
      <c r="ILV25"/>
      <c r="ILW25"/>
      <c r="ILX25"/>
      <c r="ILY25"/>
      <c r="ILZ25"/>
      <c r="IMA25"/>
      <c r="IMB25"/>
      <c r="IMC25"/>
      <c r="IMD25"/>
      <c r="IME25"/>
      <c r="IMF25"/>
      <c r="IMG25"/>
      <c r="IMH25"/>
      <c r="IMI25"/>
      <c r="IMJ25"/>
      <c r="IMK25"/>
      <c r="IML25"/>
      <c r="IMM25"/>
      <c r="IMN25"/>
      <c r="IMO25"/>
      <c r="IMP25"/>
      <c r="IMQ25"/>
      <c r="IMR25"/>
      <c r="IMS25"/>
      <c r="IMT25"/>
      <c r="IMU25"/>
      <c r="IMV25"/>
      <c r="IMW25"/>
      <c r="IMX25"/>
      <c r="IMY25"/>
      <c r="IMZ25"/>
      <c r="INA25"/>
      <c r="INB25"/>
      <c r="INC25"/>
      <c r="IND25"/>
      <c r="INE25"/>
      <c r="INF25"/>
      <c r="ING25"/>
      <c r="INH25"/>
      <c r="INI25"/>
      <c r="INJ25"/>
      <c r="INK25"/>
      <c r="INL25"/>
      <c r="INM25"/>
      <c r="INN25"/>
      <c r="INO25"/>
      <c r="INP25"/>
      <c r="INQ25"/>
      <c r="INR25"/>
      <c r="INS25"/>
      <c r="INT25"/>
      <c r="INU25"/>
      <c r="INV25"/>
      <c r="INW25"/>
      <c r="INX25"/>
      <c r="INY25"/>
      <c r="INZ25"/>
      <c r="IOA25"/>
      <c r="IOB25"/>
      <c r="IOC25"/>
      <c r="IOD25"/>
      <c r="IOE25"/>
      <c r="IOF25"/>
      <c r="IOG25"/>
      <c r="IOH25"/>
      <c r="IOI25"/>
      <c r="IOJ25"/>
      <c r="IOK25"/>
      <c r="IOL25"/>
      <c r="IOM25"/>
      <c r="ION25"/>
      <c r="IOO25"/>
      <c r="IOP25"/>
      <c r="IOQ25"/>
      <c r="IOR25"/>
      <c r="IOS25"/>
      <c r="IOT25"/>
      <c r="IOU25"/>
      <c r="IOV25"/>
      <c r="IOW25"/>
      <c r="IOX25"/>
      <c r="IOY25"/>
      <c r="IOZ25"/>
      <c r="IPA25"/>
      <c r="IPB25"/>
      <c r="IPC25"/>
      <c r="IPD25"/>
      <c r="IPE25"/>
      <c r="IPF25"/>
      <c r="IPG25"/>
      <c r="IPH25"/>
      <c r="IPI25"/>
      <c r="IPJ25"/>
      <c r="IPK25"/>
      <c r="IPL25"/>
      <c r="IPM25"/>
      <c r="IPN25"/>
      <c r="IPO25"/>
      <c r="IPP25"/>
      <c r="IPQ25"/>
      <c r="IPR25"/>
      <c r="IPS25"/>
      <c r="IPT25"/>
      <c r="IPU25"/>
      <c r="IPV25"/>
      <c r="IPW25"/>
      <c r="IPX25"/>
      <c r="IPY25"/>
      <c r="IPZ25"/>
      <c r="IQA25"/>
      <c r="IQB25"/>
      <c r="IQC25"/>
      <c r="IQD25"/>
      <c r="IQE25"/>
      <c r="IQF25"/>
      <c r="IQG25"/>
      <c r="IQH25"/>
      <c r="IQI25"/>
      <c r="IQJ25"/>
      <c r="IQK25"/>
      <c r="IQL25"/>
      <c r="IQM25"/>
      <c r="IQN25"/>
      <c r="IQO25"/>
      <c r="IQP25"/>
      <c r="IQQ25"/>
      <c r="IQR25"/>
      <c r="IQS25"/>
      <c r="IQT25"/>
      <c r="IQU25"/>
      <c r="IQV25"/>
      <c r="IQW25"/>
      <c r="IQX25"/>
      <c r="IQY25"/>
      <c r="IQZ25"/>
      <c r="IRA25"/>
      <c r="IRB25"/>
      <c r="IRC25"/>
      <c r="IRD25"/>
      <c r="IRE25"/>
      <c r="IRF25"/>
      <c r="IRG25"/>
      <c r="IRH25"/>
      <c r="IRI25"/>
      <c r="IRJ25"/>
      <c r="IRK25"/>
      <c r="IRL25"/>
      <c r="IRM25"/>
      <c r="IRN25"/>
      <c r="IRO25"/>
      <c r="IRP25"/>
      <c r="IRQ25"/>
      <c r="IRR25"/>
      <c r="IRS25"/>
      <c r="IRT25"/>
      <c r="IRU25"/>
      <c r="IRV25"/>
      <c r="IRW25"/>
      <c r="IRX25"/>
      <c r="IRY25"/>
      <c r="IRZ25"/>
      <c r="ISA25"/>
      <c r="ISB25"/>
      <c r="ISC25"/>
      <c r="ISD25"/>
      <c r="ISE25"/>
      <c r="ISF25"/>
      <c r="ISG25"/>
      <c r="ISH25"/>
      <c r="ISI25"/>
      <c r="ISJ25"/>
      <c r="ISK25"/>
      <c r="ISL25"/>
      <c r="ISM25"/>
      <c r="ISN25"/>
      <c r="ISO25"/>
      <c r="ISP25"/>
      <c r="ISQ25"/>
      <c r="ISR25"/>
      <c r="ISS25"/>
      <c r="IST25"/>
      <c r="ISU25"/>
      <c r="ISV25"/>
      <c r="ISW25"/>
      <c r="ISX25"/>
      <c r="ISY25"/>
      <c r="ISZ25"/>
      <c r="ITA25"/>
      <c r="ITB25"/>
      <c r="ITC25"/>
      <c r="ITD25"/>
      <c r="ITE25"/>
      <c r="ITF25"/>
      <c r="ITG25"/>
      <c r="ITH25"/>
      <c r="ITI25"/>
      <c r="ITJ25"/>
      <c r="ITK25"/>
      <c r="ITL25"/>
      <c r="ITM25"/>
      <c r="ITN25"/>
      <c r="ITO25"/>
      <c r="ITP25"/>
      <c r="ITQ25"/>
      <c r="ITR25"/>
      <c r="ITS25"/>
      <c r="ITT25"/>
      <c r="ITU25"/>
      <c r="ITV25"/>
      <c r="ITW25"/>
      <c r="ITX25"/>
      <c r="ITY25"/>
      <c r="ITZ25"/>
      <c r="IUA25"/>
      <c r="IUB25"/>
      <c r="IUC25"/>
      <c r="IUD25"/>
      <c r="IUE25"/>
      <c r="IUF25"/>
      <c r="IUG25"/>
      <c r="IUH25"/>
      <c r="IUI25"/>
      <c r="IUJ25"/>
      <c r="IUK25"/>
      <c r="IUL25"/>
      <c r="IUM25"/>
      <c r="IUN25"/>
      <c r="IUO25"/>
      <c r="IUP25"/>
      <c r="IUQ25"/>
      <c r="IUR25"/>
      <c r="IUS25"/>
      <c r="IUT25"/>
      <c r="IUU25"/>
      <c r="IUV25"/>
      <c r="IUW25"/>
      <c r="IUX25"/>
      <c r="IUY25"/>
      <c r="IUZ25"/>
      <c r="IVA25"/>
      <c r="IVB25"/>
      <c r="IVC25"/>
      <c r="IVD25"/>
      <c r="IVE25"/>
      <c r="IVF25"/>
      <c r="IVG25"/>
      <c r="IVH25"/>
      <c r="IVI25"/>
      <c r="IVJ25"/>
      <c r="IVK25"/>
      <c r="IVL25"/>
      <c r="IVM25"/>
      <c r="IVN25"/>
      <c r="IVO25"/>
      <c r="IVP25"/>
      <c r="IVQ25"/>
      <c r="IVR25"/>
      <c r="IVS25"/>
      <c r="IVT25"/>
      <c r="IVU25"/>
      <c r="IVV25"/>
      <c r="IVW25"/>
      <c r="IVX25"/>
      <c r="IVY25"/>
      <c r="IVZ25"/>
      <c r="IWA25"/>
      <c r="IWB25"/>
      <c r="IWC25"/>
      <c r="IWD25"/>
      <c r="IWE25"/>
      <c r="IWF25"/>
      <c r="IWG25"/>
      <c r="IWH25"/>
      <c r="IWI25"/>
      <c r="IWJ25"/>
      <c r="IWK25"/>
      <c r="IWL25"/>
      <c r="IWM25"/>
      <c r="IWN25"/>
      <c r="IWO25"/>
      <c r="IWP25"/>
      <c r="IWQ25"/>
      <c r="IWR25"/>
      <c r="IWS25"/>
      <c r="IWT25"/>
      <c r="IWU25"/>
      <c r="IWV25"/>
      <c r="IWW25"/>
      <c r="IWX25"/>
      <c r="IWY25"/>
      <c r="IWZ25"/>
      <c r="IXA25"/>
      <c r="IXB25"/>
      <c r="IXC25"/>
      <c r="IXD25"/>
      <c r="IXE25"/>
      <c r="IXF25"/>
      <c r="IXG25"/>
      <c r="IXH25"/>
      <c r="IXI25"/>
      <c r="IXJ25"/>
      <c r="IXK25"/>
      <c r="IXL25"/>
      <c r="IXM25"/>
      <c r="IXN25"/>
      <c r="IXO25"/>
      <c r="IXP25"/>
      <c r="IXQ25"/>
      <c r="IXR25"/>
      <c r="IXS25"/>
      <c r="IXT25"/>
      <c r="IXU25"/>
      <c r="IXV25"/>
      <c r="IXW25"/>
      <c r="IXX25"/>
      <c r="IXY25"/>
      <c r="IXZ25"/>
      <c r="IYA25"/>
      <c r="IYB25"/>
      <c r="IYC25"/>
      <c r="IYD25"/>
      <c r="IYE25"/>
      <c r="IYF25"/>
      <c r="IYG25"/>
      <c r="IYH25"/>
      <c r="IYI25"/>
      <c r="IYJ25"/>
      <c r="IYK25"/>
      <c r="IYL25"/>
      <c r="IYM25"/>
      <c r="IYN25"/>
      <c r="IYO25"/>
      <c r="IYP25"/>
      <c r="IYQ25"/>
      <c r="IYR25"/>
      <c r="IYS25"/>
      <c r="IYT25"/>
      <c r="IYU25"/>
      <c r="IYV25"/>
      <c r="IYW25"/>
      <c r="IYX25"/>
      <c r="IYY25"/>
      <c r="IYZ25"/>
      <c r="IZA25"/>
      <c r="IZB25"/>
      <c r="IZC25"/>
      <c r="IZD25"/>
      <c r="IZE25"/>
      <c r="IZF25"/>
      <c r="IZG25"/>
      <c r="IZH25"/>
      <c r="IZI25"/>
      <c r="IZJ25"/>
      <c r="IZK25"/>
      <c r="IZL25"/>
      <c r="IZM25"/>
      <c r="IZN25"/>
      <c r="IZO25"/>
      <c r="IZP25"/>
      <c r="IZQ25"/>
      <c r="IZR25"/>
      <c r="IZS25"/>
      <c r="IZT25"/>
      <c r="IZU25"/>
      <c r="IZV25"/>
      <c r="IZW25"/>
      <c r="IZX25"/>
      <c r="IZY25"/>
      <c r="IZZ25"/>
      <c r="JAA25"/>
      <c r="JAB25"/>
      <c r="JAC25"/>
      <c r="JAD25"/>
      <c r="JAE25"/>
      <c r="JAF25"/>
      <c r="JAG25"/>
      <c r="JAH25"/>
      <c r="JAI25"/>
      <c r="JAJ25"/>
      <c r="JAK25"/>
      <c r="JAL25"/>
      <c r="JAM25"/>
      <c r="JAN25"/>
      <c r="JAO25"/>
      <c r="JAP25"/>
      <c r="JAQ25"/>
      <c r="JAR25"/>
      <c r="JAS25"/>
      <c r="JAT25"/>
      <c r="JAU25"/>
      <c r="JAV25"/>
      <c r="JAW25"/>
      <c r="JAX25"/>
      <c r="JAY25"/>
      <c r="JAZ25"/>
      <c r="JBA25"/>
      <c r="JBB25"/>
      <c r="JBC25"/>
      <c r="JBD25"/>
      <c r="JBE25"/>
      <c r="JBF25"/>
      <c r="JBG25"/>
      <c r="JBH25"/>
      <c r="JBI25"/>
      <c r="JBJ25"/>
      <c r="JBK25"/>
      <c r="JBL25"/>
      <c r="JBM25"/>
      <c r="JBN25"/>
      <c r="JBO25"/>
      <c r="JBP25"/>
      <c r="JBQ25"/>
      <c r="JBR25"/>
      <c r="JBS25"/>
      <c r="JBT25"/>
      <c r="JBU25"/>
      <c r="JBV25"/>
      <c r="JBW25"/>
      <c r="JBX25"/>
      <c r="JBY25"/>
      <c r="JBZ25"/>
      <c r="JCA25"/>
      <c r="JCB25"/>
      <c r="JCC25"/>
      <c r="JCD25"/>
      <c r="JCE25"/>
      <c r="JCF25"/>
      <c r="JCG25"/>
      <c r="JCH25"/>
      <c r="JCI25"/>
      <c r="JCJ25"/>
      <c r="JCK25"/>
      <c r="JCL25"/>
      <c r="JCM25"/>
      <c r="JCN25"/>
      <c r="JCO25"/>
      <c r="JCP25"/>
      <c r="JCQ25"/>
      <c r="JCR25"/>
      <c r="JCS25"/>
      <c r="JCT25"/>
      <c r="JCU25"/>
      <c r="JCV25"/>
      <c r="JCW25"/>
      <c r="JCX25"/>
      <c r="JCY25"/>
      <c r="JCZ25"/>
      <c r="JDA25"/>
      <c r="JDB25"/>
      <c r="JDC25"/>
      <c r="JDD25"/>
      <c r="JDE25"/>
      <c r="JDF25"/>
      <c r="JDG25"/>
      <c r="JDH25"/>
      <c r="JDI25"/>
      <c r="JDJ25"/>
      <c r="JDK25"/>
      <c r="JDL25"/>
      <c r="JDM25"/>
      <c r="JDN25"/>
      <c r="JDO25"/>
      <c r="JDP25"/>
      <c r="JDQ25"/>
      <c r="JDR25"/>
      <c r="JDS25"/>
      <c r="JDT25"/>
      <c r="JDU25"/>
      <c r="JDV25"/>
      <c r="JDW25"/>
      <c r="JDX25"/>
      <c r="JDY25"/>
      <c r="JDZ25"/>
      <c r="JEA25"/>
      <c r="JEB25"/>
      <c r="JEC25"/>
      <c r="JED25"/>
      <c r="JEE25"/>
      <c r="JEF25"/>
      <c r="JEG25"/>
      <c r="JEH25"/>
      <c r="JEI25"/>
      <c r="JEJ25"/>
      <c r="JEK25"/>
      <c r="JEL25"/>
      <c r="JEM25"/>
      <c r="JEN25"/>
      <c r="JEO25"/>
      <c r="JEP25"/>
      <c r="JEQ25"/>
      <c r="JER25"/>
      <c r="JES25"/>
      <c r="JET25"/>
      <c r="JEU25"/>
      <c r="JEV25"/>
      <c r="JEW25"/>
      <c r="JEX25"/>
      <c r="JEY25"/>
      <c r="JEZ25"/>
      <c r="JFA25"/>
      <c r="JFB25"/>
      <c r="JFC25"/>
      <c r="JFD25"/>
      <c r="JFE25"/>
      <c r="JFF25"/>
      <c r="JFG25"/>
      <c r="JFH25"/>
      <c r="JFI25"/>
      <c r="JFJ25"/>
      <c r="JFK25"/>
      <c r="JFL25"/>
      <c r="JFM25"/>
      <c r="JFN25"/>
      <c r="JFO25"/>
      <c r="JFP25"/>
      <c r="JFQ25"/>
      <c r="JFR25"/>
      <c r="JFS25"/>
      <c r="JFT25"/>
      <c r="JFU25"/>
      <c r="JFV25"/>
      <c r="JFW25"/>
      <c r="JFX25"/>
      <c r="JFY25"/>
      <c r="JFZ25"/>
      <c r="JGA25"/>
      <c r="JGB25"/>
      <c r="JGC25"/>
      <c r="JGD25"/>
      <c r="JGE25"/>
      <c r="JGF25"/>
      <c r="JGG25"/>
      <c r="JGH25"/>
      <c r="JGI25"/>
      <c r="JGJ25"/>
      <c r="JGK25"/>
      <c r="JGL25"/>
      <c r="JGM25"/>
      <c r="JGN25"/>
      <c r="JGO25"/>
      <c r="JGP25"/>
      <c r="JGQ25"/>
      <c r="JGR25"/>
      <c r="JGS25"/>
      <c r="JGT25"/>
      <c r="JGU25"/>
      <c r="JGV25"/>
      <c r="JGW25"/>
      <c r="JGX25"/>
      <c r="JGY25"/>
      <c r="JGZ25"/>
      <c r="JHA25"/>
      <c r="JHB25"/>
      <c r="JHC25"/>
      <c r="JHD25"/>
      <c r="JHE25"/>
      <c r="JHF25"/>
      <c r="JHG25"/>
      <c r="JHH25"/>
      <c r="JHI25"/>
      <c r="JHJ25"/>
      <c r="JHK25"/>
      <c r="JHL25"/>
      <c r="JHM25"/>
      <c r="JHN25"/>
      <c r="JHO25"/>
      <c r="JHP25"/>
      <c r="JHQ25"/>
      <c r="JHR25"/>
      <c r="JHS25"/>
      <c r="JHT25"/>
      <c r="JHU25"/>
      <c r="JHV25"/>
      <c r="JHW25"/>
      <c r="JHX25"/>
      <c r="JHY25"/>
      <c r="JHZ25"/>
      <c r="JIA25"/>
      <c r="JIB25"/>
      <c r="JIC25"/>
      <c r="JID25"/>
      <c r="JIE25"/>
      <c r="JIF25"/>
      <c r="JIG25"/>
      <c r="JIH25"/>
      <c r="JII25"/>
      <c r="JIJ25"/>
      <c r="JIK25"/>
      <c r="JIL25"/>
      <c r="JIM25"/>
      <c r="JIN25"/>
      <c r="JIO25"/>
      <c r="JIP25"/>
      <c r="JIQ25"/>
      <c r="JIR25"/>
      <c r="JIS25"/>
      <c r="JIT25"/>
      <c r="JIU25"/>
      <c r="JIV25"/>
      <c r="JIW25"/>
      <c r="JIX25"/>
      <c r="JIY25"/>
      <c r="JIZ25"/>
      <c r="JJA25"/>
      <c r="JJB25"/>
      <c r="JJC25"/>
      <c r="JJD25"/>
      <c r="JJE25"/>
      <c r="JJF25"/>
      <c r="JJG25"/>
      <c r="JJH25"/>
      <c r="JJI25"/>
      <c r="JJJ25"/>
      <c r="JJK25"/>
      <c r="JJL25"/>
      <c r="JJM25"/>
      <c r="JJN25"/>
      <c r="JJO25"/>
      <c r="JJP25"/>
      <c r="JJQ25"/>
      <c r="JJR25"/>
      <c r="JJS25"/>
      <c r="JJT25"/>
      <c r="JJU25"/>
      <c r="JJV25"/>
      <c r="JJW25"/>
      <c r="JJX25"/>
      <c r="JJY25"/>
      <c r="JJZ25"/>
      <c r="JKA25"/>
      <c r="JKB25"/>
      <c r="JKC25"/>
      <c r="JKD25"/>
      <c r="JKE25"/>
      <c r="JKF25"/>
      <c r="JKG25"/>
      <c r="JKH25"/>
      <c r="JKI25"/>
      <c r="JKJ25"/>
      <c r="JKK25"/>
      <c r="JKL25"/>
      <c r="JKM25"/>
      <c r="JKN25"/>
      <c r="JKO25"/>
      <c r="JKP25"/>
      <c r="JKQ25"/>
      <c r="JKR25"/>
      <c r="JKS25"/>
      <c r="JKT25"/>
      <c r="JKU25"/>
      <c r="JKV25"/>
      <c r="JKW25"/>
      <c r="JKX25"/>
      <c r="JKY25"/>
      <c r="JKZ25"/>
      <c r="JLA25"/>
      <c r="JLB25"/>
      <c r="JLC25"/>
      <c r="JLD25"/>
      <c r="JLE25"/>
      <c r="JLF25"/>
      <c r="JLG25"/>
      <c r="JLH25"/>
      <c r="JLI25"/>
      <c r="JLJ25"/>
      <c r="JLK25"/>
      <c r="JLL25"/>
      <c r="JLM25"/>
      <c r="JLN25"/>
      <c r="JLO25"/>
      <c r="JLP25"/>
      <c r="JLQ25"/>
      <c r="JLR25"/>
      <c r="JLS25"/>
      <c r="JLT25"/>
      <c r="JLU25"/>
      <c r="JLV25"/>
      <c r="JLW25"/>
      <c r="JLX25"/>
      <c r="JLY25"/>
      <c r="JLZ25"/>
      <c r="JMA25"/>
      <c r="JMB25"/>
      <c r="JMC25"/>
      <c r="JMD25"/>
      <c r="JME25"/>
      <c r="JMF25"/>
      <c r="JMG25"/>
      <c r="JMH25"/>
      <c r="JMI25"/>
      <c r="JMJ25"/>
      <c r="JMK25"/>
      <c r="JML25"/>
      <c r="JMM25"/>
      <c r="JMN25"/>
      <c r="JMO25"/>
      <c r="JMP25"/>
      <c r="JMQ25"/>
      <c r="JMR25"/>
      <c r="JMS25"/>
      <c r="JMT25"/>
      <c r="JMU25"/>
      <c r="JMV25"/>
      <c r="JMW25"/>
      <c r="JMX25"/>
      <c r="JMY25"/>
      <c r="JMZ25"/>
      <c r="JNA25"/>
      <c r="JNB25"/>
      <c r="JNC25"/>
      <c r="JND25"/>
      <c r="JNE25"/>
      <c r="JNF25"/>
      <c r="JNG25"/>
      <c r="JNH25"/>
      <c r="JNI25"/>
      <c r="JNJ25"/>
      <c r="JNK25"/>
      <c r="JNL25"/>
      <c r="JNM25"/>
      <c r="JNN25"/>
      <c r="JNO25"/>
      <c r="JNP25"/>
      <c r="JNQ25"/>
      <c r="JNR25"/>
      <c r="JNS25"/>
      <c r="JNT25"/>
      <c r="JNU25"/>
      <c r="JNV25"/>
      <c r="JNW25"/>
      <c r="JNX25"/>
      <c r="JNY25"/>
      <c r="JNZ25"/>
      <c r="JOA25"/>
      <c r="JOB25"/>
      <c r="JOC25"/>
      <c r="JOD25"/>
      <c r="JOE25"/>
      <c r="JOF25"/>
      <c r="JOG25"/>
      <c r="JOH25"/>
      <c r="JOI25"/>
      <c r="JOJ25"/>
      <c r="JOK25"/>
      <c r="JOL25"/>
      <c r="JOM25"/>
      <c r="JON25"/>
      <c r="JOO25"/>
      <c r="JOP25"/>
      <c r="JOQ25"/>
      <c r="JOR25"/>
      <c r="JOS25"/>
      <c r="JOT25"/>
      <c r="JOU25"/>
      <c r="JOV25"/>
      <c r="JOW25"/>
      <c r="JOX25"/>
      <c r="JOY25"/>
      <c r="JOZ25"/>
      <c r="JPA25"/>
      <c r="JPB25"/>
      <c r="JPC25"/>
      <c r="JPD25"/>
      <c r="JPE25"/>
      <c r="JPF25"/>
      <c r="JPG25"/>
      <c r="JPH25"/>
      <c r="JPI25"/>
      <c r="JPJ25"/>
      <c r="JPK25"/>
      <c r="JPL25"/>
      <c r="JPM25"/>
      <c r="JPN25"/>
      <c r="JPO25"/>
      <c r="JPP25"/>
      <c r="JPQ25"/>
      <c r="JPR25"/>
      <c r="JPS25"/>
      <c r="JPT25"/>
      <c r="JPU25"/>
      <c r="JPV25"/>
      <c r="JPW25"/>
      <c r="JPX25"/>
      <c r="JPY25"/>
      <c r="JPZ25"/>
      <c r="JQA25"/>
      <c r="JQB25"/>
      <c r="JQC25"/>
      <c r="JQD25"/>
      <c r="JQE25"/>
      <c r="JQF25"/>
      <c r="JQG25"/>
      <c r="JQH25"/>
      <c r="JQI25"/>
      <c r="JQJ25"/>
      <c r="JQK25"/>
      <c r="JQL25"/>
      <c r="JQM25"/>
      <c r="JQN25"/>
      <c r="JQO25"/>
      <c r="JQP25"/>
      <c r="JQQ25"/>
      <c r="JQR25"/>
      <c r="JQS25"/>
      <c r="JQT25"/>
      <c r="JQU25"/>
      <c r="JQV25"/>
      <c r="JQW25"/>
      <c r="JQX25"/>
      <c r="JQY25"/>
      <c r="JQZ25"/>
      <c r="JRA25"/>
      <c r="JRB25"/>
      <c r="JRC25"/>
      <c r="JRD25"/>
      <c r="JRE25"/>
      <c r="JRF25"/>
      <c r="JRG25"/>
      <c r="JRH25"/>
      <c r="JRI25"/>
      <c r="JRJ25"/>
      <c r="JRK25"/>
      <c r="JRL25"/>
      <c r="JRM25"/>
      <c r="JRN25"/>
      <c r="JRO25"/>
      <c r="JRP25"/>
      <c r="JRQ25"/>
      <c r="JRR25"/>
      <c r="JRS25"/>
      <c r="JRT25"/>
      <c r="JRU25"/>
      <c r="JRV25"/>
      <c r="JRW25"/>
      <c r="JRX25"/>
      <c r="JRY25"/>
      <c r="JRZ25"/>
      <c r="JSA25"/>
      <c r="JSB25"/>
      <c r="JSC25"/>
      <c r="JSD25"/>
      <c r="JSE25"/>
      <c r="JSF25"/>
      <c r="JSG25"/>
      <c r="JSH25"/>
      <c r="JSI25"/>
      <c r="JSJ25"/>
      <c r="JSK25"/>
      <c r="JSL25"/>
      <c r="JSM25"/>
      <c r="JSN25"/>
      <c r="JSO25"/>
      <c r="JSP25"/>
      <c r="JSQ25"/>
      <c r="JSR25"/>
      <c r="JSS25"/>
      <c r="JST25"/>
      <c r="JSU25"/>
      <c r="JSV25"/>
      <c r="JSW25"/>
      <c r="JSX25"/>
      <c r="JSY25"/>
      <c r="JSZ25"/>
      <c r="JTA25"/>
      <c r="JTB25"/>
      <c r="JTC25"/>
      <c r="JTD25"/>
      <c r="JTE25"/>
      <c r="JTF25"/>
      <c r="JTG25"/>
      <c r="JTH25"/>
      <c r="JTI25"/>
      <c r="JTJ25"/>
      <c r="JTK25"/>
      <c r="JTL25"/>
      <c r="JTM25"/>
      <c r="JTN25"/>
      <c r="JTO25"/>
      <c r="JTP25"/>
      <c r="JTQ25"/>
      <c r="JTR25"/>
      <c r="JTS25"/>
      <c r="JTT25"/>
      <c r="JTU25"/>
      <c r="JTV25"/>
      <c r="JTW25"/>
      <c r="JTX25"/>
      <c r="JTY25"/>
      <c r="JTZ25"/>
      <c r="JUA25"/>
      <c r="JUB25"/>
      <c r="JUC25"/>
      <c r="JUD25"/>
      <c r="JUE25"/>
      <c r="JUF25"/>
      <c r="JUG25"/>
      <c r="JUH25"/>
      <c r="JUI25"/>
      <c r="JUJ25"/>
      <c r="JUK25"/>
      <c r="JUL25"/>
      <c r="JUM25"/>
      <c r="JUN25"/>
      <c r="JUO25"/>
      <c r="JUP25"/>
      <c r="JUQ25"/>
      <c r="JUR25"/>
      <c r="JUS25"/>
      <c r="JUT25"/>
      <c r="JUU25"/>
      <c r="JUV25"/>
      <c r="JUW25"/>
      <c r="JUX25"/>
      <c r="JUY25"/>
      <c r="JUZ25"/>
      <c r="JVA25"/>
      <c r="JVB25"/>
      <c r="JVC25"/>
      <c r="JVD25"/>
      <c r="JVE25"/>
      <c r="JVF25"/>
      <c r="JVG25"/>
      <c r="JVH25"/>
      <c r="JVI25"/>
      <c r="JVJ25"/>
      <c r="JVK25"/>
      <c r="JVL25"/>
      <c r="JVM25"/>
      <c r="JVN25"/>
      <c r="JVO25"/>
      <c r="JVP25"/>
      <c r="JVQ25"/>
      <c r="JVR25"/>
      <c r="JVS25"/>
      <c r="JVT25"/>
      <c r="JVU25"/>
      <c r="JVV25"/>
      <c r="JVW25"/>
      <c r="JVX25"/>
      <c r="JVY25"/>
      <c r="JVZ25"/>
      <c r="JWA25"/>
      <c r="JWB25"/>
      <c r="JWC25"/>
      <c r="JWD25"/>
      <c r="JWE25"/>
      <c r="JWF25"/>
      <c r="JWG25"/>
      <c r="JWH25"/>
      <c r="JWI25"/>
      <c r="JWJ25"/>
      <c r="JWK25"/>
      <c r="JWL25"/>
      <c r="JWM25"/>
      <c r="JWN25"/>
      <c r="JWO25"/>
      <c r="JWP25"/>
      <c r="JWQ25"/>
      <c r="JWR25"/>
      <c r="JWS25"/>
      <c r="JWT25"/>
      <c r="JWU25"/>
      <c r="JWV25"/>
      <c r="JWW25"/>
      <c r="JWX25"/>
      <c r="JWY25"/>
      <c r="JWZ25"/>
      <c r="JXA25"/>
      <c r="JXB25"/>
      <c r="JXC25"/>
      <c r="JXD25"/>
      <c r="JXE25"/>
      <c r="JXF25"/>
      <c r="JXG25"/>
      <c r="JXH25"/>
      <c r="JXI25"/>
      <c r="JXJ25"/>
      <c r="JXK25"/>
      <c r="JXL25"/>
      <c r="JXM25"/>
      <c r="JXN25"/>
      <c r="JXO25"/>
      <c r="JXP25"/>
      <c r="JXQ25"/>
      <c r="JXR25"/>
      <c r="JXS25"/>
      <c r="JXT25"/>
      <c r="JXU25"/>
      <c r="JXV25"/>
      <c r="JXW25"/>
      <c r="JXX25"/>
      <c r="JXY25"/>
      <c r="JXZ25"/>
      <c r="JYA25"/>
      <c r="JYB25"/>
      <c r="JYC25"/>
      <c r="JYD25"/>
      <c r="JYE25"/>
      <c r="JYF25"/>
      <c r="JYG25"/>
      <c r="JYH25"/>
      <c r="JYI25"/>
      <c r="JYJ25"/>
      <c r="JYK25"/>
      <c r="JYL25"/>
      <c r="JYM25"/>
      <c r="JYN25"/>
      <c r="JYO25"/>
      <c r="JYP25"/>
      <c r="JYQ25"/>
      <c r="JYR25"/>
      <c r="JYS25"/>
      <c r="JYT25"/>
      <c r="JYU25"/>
      <c r="JYV25"/>
      <c r="JYW25"/>
      <c r="JYX25"/>
      <c r="JYY25"/>
      <c r="JYZ25"/>
      <c r="JZA25"/>
      <c r="JZB25"/>
      <c r="JZC25"/>
      <c r="JZD25"/>
      <c r="JZE25"/>
      <c r="JZF25"/>
      <c r="JZG25"/>
      <c r="JZH25"/>
      <c r="JZI25"/>
      <c r="JZJ25"/>
      <c r="JZK25"/>
      <c r="JZL25"/>
      <c r="JZM25"/>
      <c r="JZN25"/>
      <c r="JZO25"/>
      <c r="JZP25"/>
      <c r="JZQ25"/>
      <c r="JZR25"/>
      <c r="JZS25"/>
      <c r="JZT25"/>
      <c r="JZU25"/>
      <c r="JZV25"/>
      <c r="JZW25"/>
      <c r="JZX25"/>
      <c r="JZY25"/>
      <c r="JZZ25"/>
      <c r="KAA25"/>
      <c r="KAB25"/>
      <c r="KAC25"/>
      <c r="KAD25"/>
      <c r="KAE25"/>
      <c r="KAF25"/>
      <c r="KAG25"/>
      <c r="KAH25"/>
      <c r="KAI25"/>
      <c r="KAJ25"/>
      <c r="KAK25"/>
      <c r="KAL25"/>
      <c r="KAM25"/>
      <c r="KAN25"/>
      <c r="KAO25"/>
      <c r="KAP25"/>
      <c r="KAQ25"/>
      <c r="KAR25"/>
      <c r="KAS25"/>
      <c r="KAT25"/>
      <c r="KAU25"/>
      <c r="KAV25"/>
      <c r="KAW25"/>
      <c r="KAX25"/>
      <c r="KAY25"/>
      <c r="KAZ25"/>
      <c r="KBA25"/>
      <c r="KBB25"/>
      <c r="KBC25"/>
      <c r="KBD25"/>
      <c r="KBE25"/>
      <c r="KBF25"/>
      <c r="KBG25"/>
      <c r="KBH25"/>
      <c r="KBI25"/>
      <c r="KBJ25"/>
      <c r="KBK25"/>
      <c r="KBL25"/>
      <c r="KBM25"/>
      <c r="KBN25"/>
      <c r="KBO25"/>
      <c r="KBP25"/>
      <c r="KBQ25"/>
      <c r="KBR25"/>
      <c r="KBS25"/>
      <c r="KBT25"/>
      <c r="KBU25"/>
      <c r="KBV25"/>
      <c r="KBW25"/>
      <c r="KBX25"/>
      <c r="KBY25"/>
      <c r="KBZ25"/>
      <c r="KCA25"/>
      <c r="KCB25"/>
      <c r="KCC25"/>
      <c r="KCD25"/>
      <c r="KCE25"/>
      <c r="KCF25"/>
      <c r="KCG25"/>
      <c r="KCH25"/>
      <c r="KCI25"/>
      <c r="KCJ25"/>
      <c r="KCK25"/>
      <c r="KCL25"/>
      <c r="KCM25"/>
      <c r="KCN25"/>
      <c r="KCO25"/>
      <c r="KCP25"/>
      <c r="KCQ25"/>
      <c r="KCR25"/>
      <c r="KCS25"/>
      <c r="KCT25"/>
      <c r="KCU25"/>
      <c r="KCV25"/>
      <c r="KCW25"/>
      <c r="KCX25"/>
      <c r="KCY25"/>
      <c r="KCZ25"/>
      <c r="KDA25"/>
      <c r="KDB25"/>
      <c r="KDC25"/>
      <c r="KDD25"/>
      <c r="KDE25"/>
      <c r="KDF25"/>
      <c r="KDG25"/>
      <c r="KDH25"/>
      <c r="KDI25"/>
      <c r="KDJ25"/>
      <c r="KDK25"/>
      <c r="KDL25"/>
      <c r="KDM25"/>
      <c r="KDN25"/>
      <c r="KDO25"/>
      <c r="KDP25"/>
      <c r="KDQ25"/>
      <c r="KDR25"/>
      <c r="KDS25"/>
      <c r="KDT25"/>
      <c r="KDU25"/>
      <c r="KDV25"/>
      <c r="KDW25"/>
      <c r="KDX25"/>
      <c r="KDY25"/>
      <c r="KDZ25"/>
      <c r="KEA25"/>
      <c r="KEB25"/>
      <c r="KEC25"/>
      <c r="KED25"/>
      <c r="KEE25"/>
      <c r="KEF25"/>
      <c r="KEG25"/>
      <c r="KEH25"/>
      <c r="KEI25"/>
      <c r="KEJ25"/>
      <c r="KEK25"/>
      <c r="KEL25"/>
      <c r="KEM25"/>
      <c r="KEN25"/>
      <c r="KEO25"/>
      <c r="KEP25"/>
      <c r="KEQ25"/>
      <c r="KER25"/>
      <c r="KES25"/>
      <c r="KET25"/>
      <c r="KEU25"/>
      <c r="KEV25"/>
      <c r="KEW25"/>
      <c r="KEX25"/>
      <c r="KEY25"/>
      <c r="KEZ25"/>
      <c r="KFA25"/>
      <c r="KFB25"/>
      <c r="KFC25"/>
      <c r="KFD25"/>
      <c r="KFE25"/>
      <c r="KFF25"/>
      <c r="KFG25"/>
      <c r="KFH25"/>
      <c r="KFI25"/>
      <c r="KFJ25"/>
      <c r="KFK25"/>
      <c r="KFL25"/>
      <c r="KFM25"/>
      <c r="KFN25"/>
      <c r="KFO25"/>
      <c r="KFP25"/>
      <c r="KFQ25"/>
      <c r="KFR25"/>
      <c r="KFS25"/>
      <c r="KFT25"/>
      <c r="KFU25"/>
      <c r="KFV25"/>
      <c r="KFW25"/>
      <c r="KFX25"/>
      <c r="KFY25"/>
      <c r="KFZ25"/>
      <c r="KGA25"/>
      <c r="KGB25"/>
      <c r="KGC25"/>
      <c r="KGD25"/>
      <c r="KGE25"/>
      <c r="KGF25"/>
      <c r="KGG25"/>
      <c r="KGH25"/>
      <c r="KGI25"/>
      <c r="KGJ25"/>
      <c r="KGK25"/>
      <c r="KGL25"/>
      <c r="KGM25"/>
      <c r="KGN25"/>
      <c r="KGO25"/>
      <c r="KGP25"/>
      <c r="KGQ25"/>
      <c r="KGR25"/>
      <c r="KGS25"/>
      <c r="KGT25"/>
      <c r="KGU25"/>
      <c r="KGV25"/>
      <c r="KGW25"/>
      <c r="KGX25"/>
      <c r="KGY25"/>
      <c r="KGZ25"/>
      <c r="KHA25"/>
      <c r="KHB25"/>
      <c r="KHC25"/>
      <c r="KHD25"/>
      <c r="KHE25"/>
      <c r="KHF25"/>
      <c r="KHG25"/>
      <c r="KHH25"/>
      <c r="KHI25"/>
      <c r="KHJ25"/>
      <c r="KHK25"/>
      <c r="KHL25"/>
      <c r="KHM25"/>
      <c r="KHN25"/>
      <c r="KHO25"/>
      <c r="KHP25"/>
      <c r="KHQ25"/>
      <c r="KHR25"/>
      <c r="KHS25"/>
      <c r="KHT25"/>
      <c r="KHU25"/>
      <c r="KHV25"/>
      <c r="KHW25"/>
      <c r="KHX25"/>
      <c r="KHY25"/>
      <c r="KHZ25"/>
      <c r="KIA25"/>
      <c r="KIB25"/>
      <c r="KIC25"/>
      <c r="KID25"/>
      <c r="KIE25"/>
      <c r="KIF25"/>
      <c r="KIG25"/>
      <c r="KIH25"/>
      <c r="KII25"/>
      <c r="KIJ25"/>
      <c r="KIK25"/>
      <c r="KIL25"/>
      <c r="KIM25"/>
      <c r="KIN25"/>
      <c r="KIO25"/>
      <c r="KIP25"/>
      <c r="KIQ25"/>
      <c r="KIR25"/>
      <c r="KIS25"/>
      <c r="KIT25"/>
      <c r="KIU25"/>
      <c r="KIV25"/>
      <c r="KIW25"/>
      <c r="KIX25"/>
      <c r="KIY25"/>
      <c r="KIZ25"/>
      <c r="KJA25"/>
      <c r="KJB25"/>
      <c r="KJC25"/>
      <c r="KJD25"/>
      <c r="KJE25"/>
      <c r="KJF25"/>
      <c r="KJG25"/>
      <c r="KJH25"/>
      <c r="KJI25"/>
      <c r="KJJ25"/>
      <c r="KJK25"/>
      <c r="KJL25"/>
      <c r="KJM25"/>
      <c r="KJN25"/>
      <c r="KJO25"/>
      <c r="KJP25"/>
      <c r="KJQ25"/>
      <c r="KJR25"/>
      <c r="KJS25"/>
      <c r="KJT25"/>
      <c r="KJU25"/>
      <c r="KJV25"/>
      <c r="KJW25"/>
      <c r="KJX25"/>
      <c r="KJY25"/>
      <c r="KJZ25"/>
      <c r="KKA25"/>
      <c r="KKB25"/>
      <c r="KKC25"/>
      <c r="KKD25"/>
      <c r="KKE25"/>
      <c r="KKF25"/>
      <c r="KKG25"/>
      <c r="KKH25"/>
      <c r="KKI25"/>
      <c r="KKJ25"/>
      <c r="KKK25"/>
      <c r="KKL25"/>
      <c r="KKM25"/>
      <c r="KKN25"/>
      <c r="KKO25"/>
      <c r="KKP25"/>
      <c r="KKQ25"/>
      <c r="KKR25"/>
      <c r="KKS25"/>
      <c r="KKT25"/>
      <c r="KKU25"/>
      <c r="KKV25"/>
      <c r="KKW25"/>
      <c r="KKX25"/>
      <c r="KKY25"/>
      <c r="KKZ25"/>
      <c r="KLA25"/>
      <c r="KLB25"/>
      <c r="KLC25"/>
      <c r="KLD25"/>
      <c r="KLE25"/>
      <c r="KLF25"/>
      <c r="KLG25"/>
      <c r="KLH25"/>
      <c r="KLI25"/>
      <c r="KLJ25"/>
      <c r="KLK25"/>
      <c r="KLL25"/>
      <c r="KLM25"/>
      <c r="KLN25"/>
      <c r="KLO25"/>
      <c r="KLP25"/>
      <c r="KLQ25"/>
      <c r="KLR25"/>
      <c r="KLS25"/>
      <c r="KLT25"/>
      <c r="KLU25"/>
      <c r="KLV25"/>
      <c r="KLW25"/>
      <c r="KLX25"/>
      <c r="KLY25"/>
      <c r="KLZ25"/>
      <c r="KMA25"/>
      <c r="KMB25"/>
      <c r="KMC25"/>
      <c r="KMD25"/>
      <c r="KME25"/>
      <c r="KMF25"/>
      <c r="KMG25"/>
      <c r="KMH25"/>
      <c r="KMI25"/>
      <c r="KMJ25"/>
      <c r="KMK25"/>
      <c r="KML25"/>
      <c r="KMM25"/>
      <c r="KMN25"/>
      <c r="KMO25"/>
      <c r="KMP25"/>
      <c r="KMQ25"/>
      <c r="KMR25"/>
      <c r="KMS25"/>
      <c r="KMT25"/>
      <c r="KMU25"/>
      <c r="KMV25"/>
      <c r="KMW25"/>
      <c r="KMX25"/>
      <c r="KMY25"/>
      <c r="KMZ25"/>
      <c r="KNA25"/>
      <c r="KNB25"/>
      <c r="KNC25"/>
      <c r="KND25"/>
      <c r="KNE25"/>
      <c r="KNF25"/>
      <c r="KNG25"/>
      <c r="KNH25"/>
      <c r="KNI25"/>
      <c r="KNJ25"/>
      <c r="KNK25"/>
      <c r="KNL25"/>
      <c r="KNM25"/>
      <c r="KNN25"/>
      <c r="KNO25"/>
      <c r="KNP25"/>
      <c r="KNQ25"/>
      <c r="KNR25"/>
      <c r="KNS25"/>
      <c r="KNT25"/>
      <c r="KNU25"/>
      <c r="KNV25"/>
      <c r="KNW25"/>
      <c r="KNX25"/>
      <c r="KNY25"/>
      <c r="KNZ25"/>
      <c r="KOA25"/>
      <c r="KOB25"/>
      <c r="KOC25"/>
      <c r="KOD25"/>
      <c r="KOE25"/>
      <c r="KOF25"/>
      <c r="KOG25"/>
      <c r="KOH25"/>
      <c r="KOI25"/>
      <c r="KOJ25"/>
      <c r="KOK25"/>
      <c r="KOL25"/>
      <c r="KOM25"/>
      <c r="KON25"/>
      <c r="KOO25"/>
      <c r="KOP25"/>
      <c r="KOQ25"/>
      <c r="KOR25"/>
      <c r="KOS25"/>
      <c r="KOT25"/>
      <c r="KOU25"/>
      <c r="KOV25"/>
      <c r="KOW25"/>
      <c r="KOX25"/>
      <c r="KOY25"/>
      <c r="KOZ25"/>
      <c r="KPA25"/>
      <c r="KPB25"/>
      <c r="KPC25"/>
      <c r="KPD25"/>
      <c r="KPE25"/>
      <c r="KPF25"/>
      <c r="KPG25"/>
      <c r="KPH25"/>
      <c r="KPI25"/>
      <c r="KPJ25"/>
      <c r="KPK25"/>
      <c r="KPL25"/>
      <c r="KPM25"/>
      <c r="KPN25"/>
      <c r="KPO25"/>
      <c r="KPP25"/>
      <c r="KPQ25"/>
      <c r="KPR25"/>
      <c r="KPS25"/>
      <c r="KPT25"/>
      <c r="KPU25"/>
      <c r="KPV25"/>
      <c r="KPW25"/>
      <c r="KPX25"/>
      <c r="KPY25"/>
      <c r="KPZ25"/>
      <c r="KQA25"/>
      <c r="KQB25"/>
      <c r="KQC25"/>
      <c r="KQD25"/>
      <c r="KQE25"/>
      <c r="KQF25"/>
      <c r="KQG25"/>
      <c r="KQH25"/>
      <c r="KQI25"/>
      <c r="KQJ25"/>
      <c r="KQK25"/>
      <c r="KQL25"/>
      <c r="KQM25"/>
      <c r="KQN25"/>
      <c r="KQO25"/>
      <c r="KQP25"/>
      <c r="KQQ25"/>
      <c r="KQR25"/>
      <c r="KQS25"/>
      <c r="KQT25"/>
      <c r="KQU25"/>
      <c r="KQV25"/>
      <c r="KQW25"/>
      <c r="KQX25"/>
      <c r="KQY25"/>
      <c r="KQZ25"/>
      <c r="KRA25"/>
      <c r="KRB25"/>
      <c r="KRC25"/>
      <c r="KRD25"/>
      <c r="KRE25"/>
      <c r="KRF25"/>
      <c r="KRG25"/>
      <c r="KRH25"/>
      <c r="KRI25"/>
      <c r="KRJ25"/>
      <c r="KRK25"/>
      <c r="KRL25"/>
      <c r="KRM25"/>
      <c r="KRN25"/>
      <c r="KRO25"/>
      <c r="KRP25"/>
      <c r="KRQ25"/>
      <c r="KRR25"/>
      <c r="KRS25"/>
      <c r="KRT25"/>
      <c r="KRU25"/>
      <c r="KRV25"/>
      <c r="KRW25"/>
      <c r="KRX25"/>
      <c r="KRY25"/>
      <c r="KRZ25"/>
      <c r="KSA25"/>
      <c r="KSB25"/>
      <c r="KSC25"/>
      <c r="KSD25"/>
      <c r="KSE25"/>
      <c r="KSF25"/>
      <c r="KSG25"/>
      <c r="KSH25"/>
      <c r="KSI25"/>
      <c r="KSJ25"/>
      <c r="KSK25"/>
      <c r="KSL25"/>
      <c r="KSM25"/>
      <c r="KSN25"/>
      <c r="KSO25"/>
      <c r="KSP25"/>
      <c r="KSQ25"/>
      <c r="KSR25"/>
      <c r="KSS25"/>
      <c r="KST25"/>
      <c r="KSU25"/>
      <c r="KSV25"/>
      <c r="KSW25"/>
      <c r="KSX25"/>
      <c r="KSY25"/>
      <c r="KSZ25"/>
      <c r="KTA25"/>
      <c r="KTB25"/>
      <c r="KTC25"/>
      <c r="KTD25"/>
      <c r="KTE25"/>
      <c r="KTF25"/>
      <c r="KTG25"/>
      <c r="KTH25"/>
      <c r="KTI25"/>
      <c r="KTJ25"/>
      <c r="KTK25"/>
      <c r="KTL25"/>
      <c r="KTM25"/>
      <c r="KTN25"/>
      <c r="KTO25"/>
      <c r="KTP25"/>
      <c r="KTQ25"/>
      <c r="KTR25"/>
      <c r="KTS25"/>
      <c r="KTT25"/>
      <c r="KTU25"/>
      <c r="KTV25"/>
      <c r="KTW25"/>
      <c r="KTX25"/>
      <c r="KTY25"/>
      <c r="KTZ25"/>
      <c r="KUA25"/>
      <c r="KUB25"/>
      <c r="KUC25"/>
      <c r="KUD25"/>
      <c r="KUE25"/>
      <c r="KUF25"/>
      <c r="KUG25"/>
      <c r="KUH25"/>
      <c r="KUI25"/>
      <c r="KUJ25"/>
      <c r="KUK25"/>
      <c r="KUL25"/>
      <c r="KUM25"/>
      <c r="KUN25"/>
      <c r="KUO25"/>
      <c r="KUP25"/>
      <c r="KUQ25"/>
      <c r="KUR25"/>
      <c r="KUS25"/>
      <c r="KUT25"/>
      <c r="KUU25"/>
      <c r="KUV25"/>
      <c r="KUW25"/>
      <c r="KUX25"/>
      <c r="KUY25"/>
      <c r="KUZ25"/>
      <c r="KVA25"/>
      <c r="KVB25"/>
      <c r="KVC25"/>
      <c r="KVD25"/>
      <c r="KVE25"/>
      <c r="KVF25"/>
      <c r="KVG25"/>
      <c r="KVH25"/>
      <c r="KVI25"/>
      <c r="KVJ25"/>
      <c r="KVK25"/>
      <c r="KVL25"/>
      <c r="KVM25"/>
      <c r="KVN25"/>
      <c r="KVO25"/>
      <c r="KVP25"/>
      <c r="KVQ25"/>
      <c r="KVR25"/>
      <c r="KVS25"/>
      <c r="KVT25"/>
      <c r="KVU25"/>
      <c r="KVV25"/>
      <c r="KVW25"/>
      <c r="KVX25"/>
      <c r="KVY25"/>
      <c r="KVZ25"/>
      <c r="KWA25"/>
      <c r="KWB25"/>
      <c r="KWC25"/>
      <c r="KWD25"/>
      <c r="KWE25"/>
      <c r="KWF25"/>
      <c r="KWG25"/>
      <c r="KWH25"/>
      <c r="KWI25"/>
      <c r="KWJ25"/>
      <c r="KWK25"/>
      <c r="KWL25"/>
      <c r="KWM25"/>
      <c r="KWN25"/>
      <c r="KWO25"/>
      <c r="KWP25"/>
      <c r="KWQ25"/>
      <c r="KWR25"/>
      <c r="KWS25"/>
      <c r="KWT25"/>
      <c r="KWU25"/>
      <c r="KWV25"/>
      <c r="KWW25"/>
      <c r="KWX25"/>
      <c r="KWY25"/>
      <c r="KWZ25"/>
      <c r="KXA25"/>
      <c r="KXB25"/>
      <c r="KXC25"/>
      <c r="KXD25"/>
      <c r="KXE25"/>
      <c r="KXF25"/>
      <c r="KXG25"/>
      <c r="KXH25"/>
      <c r="KXI25"/>
      <c r="KXJ25"/>
      <c r="KXK25"/>
      <c r="KXL25"/>
      <c r="KXM25"/>
      <c r="KXN25"/>
      <c r="KXO25"/>
      <c r="KXP25"/>
      <c r="KXQ25"/>
      <c r="KXR25"/>
      <c r="KXS25"/>
      <c r="KXT25"/>
      <c r="KXU25"/>
      <c r="KXV25"/>
      <c r="KXW25"/>
      <c r="KXX25"/>
      <c r="KXY25"/>
      <c r="KXZ25"/>
      <c r="KYA25"/>
      <c r="KYB25"/>
      <c r="KYC25"/>
      <c r="KYD25"/>
      <c r="KYE25"/>
      <c r="KYF25"/>
      <c r="KYG25"/>
      <c r="KYH25"/>
      <c r="KYI25"/>
      <c r="KYJ25"/>
      <c r="KYK25"/>
      <c r="KYL25"/>
      <c r="KYM25"/>
      <c r="KYN25"/>
      <c r="KYO25"/>
      <c r="KYP25"/>
      <c r="KYQ25"/>
      <c r="KYR25"/>
      <c r="KYS25"/>
      <c r="KYT25"/>
      <c r="KYU25"/>
      <c r="KYV25"/>
      <c r="KYW25"/>
      <c r="KYX25"/>
      <c r="KYY25"/>
      <c r="KYZ25"/>
      <c r="KZA25"/>
      <c r="KZB25"/>
      <c r="KZC25"/>
      <c r="KZD25"/>
      <c r="KZE25"/>
      <c r="KZF25"/>
      <c r="KZG25"/>
      <c r="KZH25"/>
      <c r="KZI25"/>
      <c r="KZJ25"/>
      <c r="KZK25"/>
      <c r="KZL25"/>
      <c r="KZM25"/>
      <c r="KZN25"/>
      <c r="KZO25"/>
      <c r="KZP25"/>
      <c r="KZQ25"/>
      <c r="KZR25"/>
      <c r="KZS25"/>
      <c r="KZT25"/>
      <c r="KZU25"/>
      <c r="KZV25"/>
      <c r="KZW25"/>
      <c r="KZX25"/>
      <c r="KZY25"/>
      <c r="KZZ25"/>
      <c r="LAA25"/>
      <c r="LAB25"/>
      <c r="LAC25"/>
      <c r="LAD25"/>
      <c r="LAE25"/>
      <c r="LAF25"/>
      <c r="LAG25"/>
      <c r="LAH25"/>
      <c r="LAI25"/>
      <c r="LAJ25"/>
      <c r="LAK25"/>
      <c r="LAL25"/>
      <c r="LAM25"/>
      <c r="LAN25"/>
      <c r="LAO25"/>
      <c r="LAP25"/>
      <c r="LAQ25"/>
      <c r="LAR25"/>
      <c r="LAS25"/>
      <c r="LAT25"/>
      <c r="LAU25"/>
      <c r="LAV25"/>
      <c r="LAW25"/>
      <c r="LAX25"/>
      <c r="LAY25"/>
      <c r="LAZ25"/>
      <c r="LBA25"/>
      <c r="LBB25"/>
      <c r="LBC25"/>
      <c r="LBD25"/>
      <c r="LBE25"/>
      <c r="LBF25"/>
      <c r="LBG25"/>
      <c r="LBH25"/>
      <c r="LBI25"/>
      <c r="LBJ25"/>
      <c r="LBK25"/>
      <c r="LBL25"/>
      <c r="LBM25"/>
      <c r="LBN25"/>
      <c r="LBO25"/>
      <c r="LBP25"/>
      <c r="LBQ25"/>
      <c r="LBR25"/>
      <c r="LBS25"/>
      <c r="LBT25"/>
      <c r="LBU25"/>
      <c r="LBV25"/>
      <c r="LBW25"/>
      <c r="LBX25"/>
      <c r="LBY25"/>
      <c r="LBZ25"/>
      <c r="LCA25"/>
      <c r="LCB25"/>
      <c r="LCC25"/>
      <c r="LCD25"/>
      <c r="LCE25"/>
      <c r="LCF25"/>
      <c r="LCG25"/>
      <c r="LCH25"/>
      <c r="LCI25"/>
      <c r="LCJ25"/>
      <c r="LCK25"/>
      <c r="LCL25"/>
      <c r="LCM25"/>
      <c r="LCN25"/>
      <c r="LCO25"/>
      <c r="LCP25"/>
      <c r="LCQ25"/>
      <c r="LCR25"/>
      <c r="LCS25"/>
      <c r="LCT25"/>
      <c r="LCU25"/>
      <c r="LCV25"/>
      <c r="LCW25"/>
      <c r="LCX25"/>
      <c r="LCY25"/>
      <c r="LCZ25"/>
      <c r="LDA25"/>
      <c r="LDB25"/>
      <c r="LDC25"/>
      <c r="LDD25"/>
      <c r="LDE25"/>
      <c r="LDF25"/>
      <c r="LDG25"/>
      <c r="LDH25"/>
      <c r="LDI25"/>
      <c r="LDJ25"/>
      <c r="LDK25"/>
      <c r="LDL25"/>
      <c r="LDM25"/>
      <c r="LDN25"/>
      <c r="LDO25"/>
      <c r="LDP25"/>
      <c r="LDQ25"/>
      <c r="LDR25"/>
      <c r="LDS25"/>
      <c r="LDT25"/>
      <c r="LDU25"/>
      <c r="LDV25"/>
      <c r="LDW25"/>
      <c r="LDX25"/>
      <c r="LDY25"/>
      <c r="LDZ25"/>
      <c r="LEA25"/>
      <c r="LEB25"/>
      <c r="LEC25"/>
      <c r="LED25"/>
      <c r="LEE25"/>
      <c r="LEF25"/>
      <c r="LEG25"/>
      <c r="LEH25"/>
      <c r="LEI25"/>
      <c r="LEJ25"/>
      <c r="LEK25"/>
      <c r="LEL25"/>
      <c r="LEM25"/>
      <c r="LEN25"/>
      <c r="LEO25"/>
      <c r="LEP25"/>
      <c r="LEQ25"/>
      <c r="LER25"/>
      <c r="LES25"/>
      <c r="LET25"/>
      <c r="LEU25"/>
      <c r="LEV25"/>
      <c r="LEW25"/>
      <c r="LEX25"/>
      <c r="LEY25"/>
      <c r="LEZ25"/>
      <c r="LFA25"/>
      <c r="LFB25"/>
      <c r="LFC25"/>
      <c r="LFD25"/>
      <c r="LFE25"/>
      <c r="LFF25"/>
      <c r="LFG25"/>
      <c r="LFH25"/>
      <c r="LFI25"/>
      <c r="LFJ25"/>
      <c r="LFK25"/>
      <c r="LFL25"/>
      <c r="LFM25"/>
      <c r="LFN25"/>
      <c r="LFO25"/>
      <c r="LFP25"/>
      <c r="LFQ25"/>
      <c r="LFR25"/>
      <c r="LFS25"/>
      <c r="LFT25"/>
      <c r="LFU25"/>
      <c r="LFV25"/>
      <c r="LFW25"/>
      <c r="LFX25"/>
      <c r="LFY25"/>
      <c r="LFZ25"/>
      <c r="LGA25"/>
      <c r="LGB25"/>
      <c r="LGC25"/>
      <c r="LGD25"/>
      <c r="LGE25"/>
      <c r="LGF25"/>
      <c r="LGG25"/>
      <c r="LGH25"/>
      <c r="LGI25"/>
      <c r="LGJ25"/>
      <c r="LGK25"/>
      <c r="LGL25"/>
      <c r="LGM25"/>
      <c r="LGN25"/>
      <c r="LGO25"/>
      <c r="LGP25"/>
      <c r="LGQ25"/>
      <c r="LGR25"/>
      <c r="LGS25"/>
      <c r="LGT25"/>
      <c r="LGU25"/>
      <c r="LGV25"/>
      <c r="LGW25"/>
      <c r="LGX25"/>
      <c r="LGY25"/>
      <c r="LGZ25"/>
      <c r="LHA25"/>
      <c r="LHB25"/>
      <c r="LHC25"/>
      <c r="LHD25"/>
      <c r="LHE25"/>
      <c r="LHF25"/>
      <c r="LHG25"/>
      <c r="LHH25"/>
      <c r="LHI25"/>
      <c r="LHJ25"/>
      <c r="LHK25"/>
      <c r="LHL25"/>
      <c r="LHM25"/>
      <c r="LHN25"/>
      <c r="LHO25"/>
      <c r="LHP25"/>
      <c r="LHQ25"/>
      <c r="LHR25"/>
      <c r="LHS25"/>
      <c r="LHT25"/>
      <c r="LHU25"/>
      <c r="LHV25"/>
      <c r="LHW25"/>
      <c r="LHX25"/>
      <c r="LHY25"/>
      <c r="LHZ25"/>
      <c r="LIA25"/>
      <c r="LIB25"/>
      <c r="LIC25"/>
      <c r="LID25"/>
      <c r="LIE25"/>
      <c r="LIF25"/>
      <c r="LIG25"/>
      <c r="LIH25"/>
      <c r="LII25"/>
      <c r="LIJ25"/>
      <c r="LIK25"/>
      <c r="LIL25"/>
      <c r="LIM25"/>
      <c r="LIN25"/>
      <c r="LIO25"/>
      <c r="LIP25"/>
      <c r="LIQ25"/>
      <c r="LIR25"/>
      <c r="LIS25"/>
      <c r="LIT25"/>
      <c r="LIU25"/>
      <c r="LIV25"/>
      <c r="LIW25"/>
      <c r="LIX25"/>
      <c r="LIY25"/>
      <c r="LIZ25"/>
      <c r="LJA25"/>
      <c r="LJB25"/>
      <c r="LJC25"/>
      <c r="LJD25"/>
      <c r="LJE25"/>
      <c r="LJF25"/>
      <c r="LJG25"/>
      <c r="LJH25"/>
      <c r="LJI25"/>
      <c r="LJJ25"/>
      <c r="LJK25"/>
      <c r="LJL25"/>
      <c r="LJM25"/>
      <c r="LJN25"/>
      <c r="LJO25"/>
      <c r="LJP25"/>
      <c r="LJQ25"/>
      <c r="LJR25"/>
      <c r="LJS25"/>
      <c r="LJT25"/>
      <c r="LJU25"/>
      <c r="LJV25"/>
      <c r="LJW25"/>
      <c r="LJX25"/>
      <c r="LJY25"/>
      <c r="LJZ25"/>
      <c r="LKA25"/>
      <c r="LKB25"/>
      <c r="LKC25"/>
      <c r="LKD25"/>
      <c r="LKE25"/>
      <c r="LKF25"/>
      <c r="LKG25"/>
      <c r="LKH25"/>
      <c r="LKI25"/>
      <c r="LKJ25"/>
      <c r="LKK25"/>
      <c r="LKL25"/>
      <c r="LKM25"/>
      <c r="LKN25"/>
      <c r="LKO25"/>
      <c r="LKP25"/>
      <c r="LKQ25"/>
      <c r="LKR25"/>
      <c r="LKS25"/>
      <c r="LKT25"/>
      <c r="LKU25"/>
      <c r="LKV25"/>
      <c r="LKW25"/>
      <c r="LKX25"/>
      <c r="LKY25"/>
      <c r="LKZ25"/>
      <c r="LLA25"/>
      <c r="LLB25"/>
      <c r="LLC25"/>
      <c r="LLD25"/>
      <c r="LLE25"/>
      <c r="LLF25"/>
      <c r="LLG25"/>
      <c r="LLH25"/>
      <c r="LLI25"/>
      <c r="LLJ25"/>
      <c r="LLK25"/>
      <c r="LLL25"/>
      <c r="LLM25"/>
      <c r="LLN25"/>
      <c r="LLO25"/>
      <c r="LLP25"/>
      <c r="LLQ25"/>
      <c r="LLR25"/>
      <c r="LLS25"/>
      <c r="LLT25"/>
      <c r="LLU25"/>
      <c r="LLV25"/>
      <c r="LLW25"/>
      <c r="LLX25"/>
      <c r="LLY25"/>
      <c r="LLZ25"/>
      <c r="LMA25"/>
      <c r="LMB25"/>
      <c r="LMC25"/>
      <c r="LMD25"/>
      <c r="LME25"/>
      <c r="LMF25"/>
      <c r="LMG25"/>
      <c r="LMH25"/>
      <c r="LMI25"/>
      <c r="LMJ25"/>
      <c r="LMK25"/>
      <c r="LML25"/>
      <c r="LMM25"/>
      <c r="LMN25"/>
      <c r="LMO25"/>
      <c r="LMP25"/>
      <c r="LMQ25"/>
      <c r="LMR25"/>
      <c r="LMS25"/>
      <c r="LMT25"/>
      <c r="LMU25"/>
      <c r="LMV25"/>
      <c r="LMW25"/>
      <c r="LMX25"/>
      <c r="LMY25"/>
      <c r="LMZ25"/>
      <c r="LNA25"/>
      <c r="LNB25"/>
      <c r="LNC25"/>
      <c r="LND25"/>
      <c r="LNE25"/>
      <c r="LNF25"/>
      <c r="LNG25"/>
      <c r="LNH25"/>
      <c r="LNI25"/>
      <c r="LNJ25"/>
      <c r="LNK25"/>
      <c r="LNL25"/>
      <c r="LNM25"/>
      <c r="LNN25"/>
      <c r="LNO25"/>
      <c r="LNP25"/>
      <c r="LNQ25"/>
      <c r="LNR25"/>
      <c r="LNS25"/>
      <c r="LNT25"/>
      <c r="LNU25"/>
      <c r="LNV25"/>
      <c r="LNW25"/>
      <c r="LNX25"/>
      <c r="LNY25"/>
      <c r="LNZ25"/>
      <c r="LOA25"/>
      <c r="LOB25"/>
      <c r="LOC25"/>
      <c r="LOD25"/>
      <c r="LOE25"/>
      <c r="LOF25"/>
      <c r="LOG25"/>
      <c r="LOH25"/>
      <c r="LOI25"/>
      <c r="LOJ25"/>
      <c r="LOK25"/>
      <c r="LOL25"/>
      <c r="LOM25"/>
      <c r="LON25"/>
      <c r="LOO25"/>
      <c r="LOP25"/>
      <c r="LOQ25"/>
      <c r="LOR25"/>
      <c r="LOS25"/>
      <c r="LOT25"/>
      <c r="LOU25"/>
      <c r="LOV25"/>
      <c r="LOW25"/>
      <c r="LOX25"/>
      <c r="LOY25"/>
      <c r="LOZ25"/>
      <c r="LPA25"/>
      <c r="LPB25"/>
      <c r="LPC25"/>
      <c r="LPD25"/>
      <c r="LPE25"/>
      <c r="LPF25"/>
      <c r="LPG25"/>
      <c r="LPH25"/>
      <c r="LPI25"/>
      <c r="LPJ25"/>
      <c r="LPK25"/>
      <c r="LPL25"/>
      <c r="LPM25"/>
      <c r="LPN25"/>
      <c r="LPO25"/>
      <c r="LPP25"/>
      <c r="LPQ25"/>
      <c r="LPR25"/>
      <c r="LPS25"/>
      <c r="LPT25"/>
      <c r="LPU25"/>
      <c r="LPV25"/>
      <c r="LPW25"/>
      <c r="LPX25"/>
      <c r="LPY25"/>
      <c r="LPZ25"/>
      <c r="LQA25"/>
      <c r="LQB25"/>
      <c r="LQC25"/>
      <c r="LQD25"/>
      <c r="LQE25"/>
      <c r="LQF25"/>
      <c r="LQG25"/>
      <c r="LQH25"/>
      <c r="LQI25"/>
      <c r="LQJ25"/>
      <c r="LQK25"/>
      <c r="LQL25"/>
      <c r="LQM25"/>
      <c r="LQN25"/>
      <c r="LQO25"/>
      <c r="LQP25"/>
      <c r="LQQ25"/>
      <c r="LQR25"/>
      <c r="LQS25"/>
      <c r="LQT25"/>
      <c r="LQU25"/>
      <c r="LQV25"/>
      <c r="LQW25"/>
      <c r="LQX25"/>
      <c r="LQY25"/>
      <c r="LQZ25"/>
      <c r="LRA25"/>
      <c r="LRB25"/>
      <c r="LRC25"/>
      <c r="LRD25"/>
      <c r="LRE25"/>
      <c r="LRF25"/>
      <c r="LRG25"/>
      <c r="LRH25"/>
      <c r="LRI25"/>
      <c r="LRJ25"/>
      <c r="LRK25"/>
      <c r="LRL25"/>
      <c r="LRM25"/>
      <c r="LRN25"/>
      <c r="LRO25"/>
      <c r="LRP25"/>
      <c r="LRQ25"/>
      <c r="LRR25"/>
      <c r="LRS25"/>
      <c r="LRT25"/>
      <c r="LRU25"/>
      <c r="LRV25"/>
      <c r="LRW25"/>
      <c r="LRX25"/>
      <c r="LRY25"/>
      <c r="LRZ25"/>
      <c r="LSA25"/>
      <c r="LSB25"/>
      <c r="LSC25"/>
      <c r="LSD25"/>
      <c r="LSE25"/>
      <c r="LSF25"/>
      <c r="LSG25"/>
      <c r="LSH25"/>
      <c r="LSI25"/>
      <c r="LSJ25"/>
      <c r="LSK25"/>
      <c r="LSL25"/>
      <c r="LSM25"/>
      <c r="LSN25"/>
      <c r="LSO25"/>
      <c r="LSP25"/>
      <c r="LSQ25"/>
      <c r="LSR25"/>
      <c r="LSS25"/>
      <c r="LST25"/>
      <c r="LSU25"/>
      <c r="LSV25"/>
      <c r="LSW25"/>
      <c r="LSX25"/>
      <c r="LSY25"/>
      <c r="LSZ25"/>
      <c r="LTA25"/>
      <c r="LTB25"/>
      <c r="LTC25"/>
      <c r="LTD25"/>
      <c r="LTE25"/>
      <c r="LTF25"/>
      <c r="LTG25"/>
      <c r="LTH25"/>
      <c r="LTI25"/>
      <c r="LTJ25"/>
      <c r="LTK25"/>
      <c r="LTL25"/>
      <c r="LTM25"/>
      <c r="LTN25"/>
      <c r="LTO25"/>
      <c r="LTP25"/>
      <c r="LTQ25"/>
      <c r="LTR25"/>
      <c r="LTS25"/>
      <c r="LTT25"/>
      <c r="LTU25"/>
      <c r="LTV25"/>
      <c r="LTW25"/>
      <c r="LTX25"/>
      <c r="LTY25"/>
      <c r="LTZ25"/>
      <c r="LUA25"/>
      <c r="LUB25"/>
      <c r="LUC25"/>
      <c r="LUD25"/>
      <c r="LUE25"/>
      <c r="LUF25"/>
      <c r="LUG25"/>
      <c r="LUH25"/>
      <c r="LUI25"/>
      <c r="LUJ25"/>
      <c r="LUK25"/>
      <c r="LUL25"/>
      <c r="LUM25"/>
      <c r="LUN25"/>
      <c r="LUO25"/>
      <c r="LUP25"/>
      <c r="LUQ25"/>
      <c r="LUR25"/>
      <c r="LUS25"/>
      <c r="LUT25"/>
      <c r="LUU25"/>
      <c r="LUV25"/>
      <c r="LUW25"/>
      <c r="LUX25"/>
      <c r="LUY25"/>
      <c r="LUZ25"/>
      <c r="LVA25"/>
      <c r="LVB25"/>
      <c r="LVC25"/>
      <c r="LVD25"/>
      <c r="LVE25"/>
      <c r="LVF25"/>
      <c r="LVG25"/>
      <c r="LVH25"/>
      <c r="LVI25"/>
      <c r="LVJ25"/>
      <c r="LVK25"/>
      <c r="LVL25"/>
      <c r="LVM25"/>
      <c r="LVN25"/>
      <c r="LVO25"/>
      <c r="LVP25"/>
      <c r="LVQ25"/>
      <c r="LVR25"/>
      <c r="LVS25"/>
      <c r="LVT25"/>
      <c r="LVU25"/>
      <c r="LVV25"/>
      <c r="LVW25"/>
      <c r="LVX25"/>
      <c r="LVY25"/>
      <c r="LVZ25"/>
      <c r="LWA25"/>
      <c r="LWB25"/>
      <c r="LWC25"/>
      <c r="LWD25"/>
      <c r="LWE25"/>
      <c r="LWF25"/>
      <c r="LWG25"/>
      <c r="LWH25"/>
      <c r="LWI25"/>
      <c r="LWJ25"/>
      <c r="LWK25"/>
      <c r="LWL25"/>
      <c r="LWM25"/>
      <c r="LWN25"/>
      <c r="LWO25"/>
      <c r="LWP25"/>
      <c r="LWQ25"/>
      <c r="LWR25"/>
      <c r="LWS25"/>
      <c r="LWT25"/>
      <c r="LWU25"/>
      <c r="LWV25"/>
      <c r="LWW25"/>
      <c r="LWX25"/>
      <c r="LWY25"/>
      <c r="LWZ25"/>
      <c r="LXA25"/>
      <c r="LXB25"/>
      <c r="LXC25"/>
      <c r="LXD25"/>
      <c r="LXE25"/>
      <c r="LXF25"/>
      <c r="LXG25"/>
      <c r="LXH25"/>
      <c r="LXI25"/>
      <c r="LXJ25"/>
      <c r="LXK25"/>
      <c r="LXL25"/>
      <c r="LXM25"/>
      <c r="LXN25"/>
      <c r="LXO25"/>
      <c r="LXP25"/>
      <c r="LXQ25"/>
      <c r="LXR25"/>
      <c r="LXS25"/>
      <c r="LXT25"/>
      <c r="LXU25"/>
      <c r="LXV25"/>
      <c r="LXW25"/>
      <c r="LXX25"/>
      <c r="LXY25"/>
      <c r="LXZ25"/>
      <c r="LYA25"/>
      <c r="LYB25"/>
      <c r="LYC25"/>
      <c r="LYD25"/>
      <c r="LYE25"/>
      <c r="LYF25"/>
      <c r="LYG25"/>
      <c r="LYH25"/>
      <c r="LYI25"/>
      <c r="LYJ25"/>
      <c r="LYK25"/>
      <c r="LYL25"/>
      <c r="LYM25"/>
      <c r="LYN25"/>
      <c r="LYO25"/>
      <c r="LYP25"/>
      <c r="LYQ25"/>
      <c r="LYR25"/>
      <c r="LYS25"/>
      <c r="LYT25"/>
      <c r="LYU25"/>
      <c r="LYV25"/>
      <c r="LYW25"/>
      <c r="LYX25"/>
      <c r="LYY25"/>
      <c r="LYZ25"/>
      <c r="LZA25"/>
      <c r="LZB25"/>
      <c r="LZC25"/>
      <c r="LZD25"/>
      <c r="LZE25"/>
      <c r="LZF25"/>
      <c r="LZG25"/>
      <c r="LZH25"/>
      <c r="LZI25"/>
      <c r="LZJ25"/>
      <c r="LZK25"/>
      <c r="LZL25"/>
      <c r="LZM25"/>
      <c r="LZN25"/>
      <c r="LZO25"/>
      <c r="LZP25"/>
      <c r="LZQ25"/>
      <c r="LZR25"/>
      <c r="LZS25"/>
      <c r="LZT25"/>
      <c r="LZU25"/>
      <c r="LZV25"/>
      <c r="LZW25"/>
      <c r="LZX25"/>
      <c r="LZY25"/>
      <c r="LZZ25"/>
      <c r="MAA25"/>
      <c r="MAB25"/>
      <c r="MAC25"/>
      <c r="MAD25"/>
      <c r="MAE25"/>
      <c r="MAF25"/>
      <c r="MAG25"/>
      <c r="MAH25"/>
      <c r="MAI25"/>
      <c r="MAJ25"/>
      <c r="MAK25"/>
      <c r="MAL25"/>
      <c r="MAM25"/>
      <c r="MAN25"/>
      <c r="MAO25"/>
      <c r="MAP25"/>
      <c r="MAQ25"/>
      <c r="MAR25"/>
      <c r="MAS25"/>
      <c r="MAT25"/>
      <c r="MAU25"/>
      <c r="MAV25"/>
      <c r="MAW25"/>
      <c r="MAX25"/>
      <c r="MAY25"/>
      <c r="MAZ25"/>
      <c r="MBA25"/>
      <c r="MBB25"/>
      <c r="MBC25"/>
      <c r="MBD25"/>
      <c r="MBE25"/>
      <c r="MBF25"/>
      <c r="MBG25"/>
      <c r="MBH25"/>
      <c r="MBI25"/>
      <c r="MBJ25"/>
      <c r="MBK25"/>
      <c r="MBL25"/>
      <c r="MBM25"/>
      <c r="MBN25"/>
      <c r="MBO25"/>
      <c r="MBP25"/>
      <c r="MBQ25"/>
      <c r="MBR25"/>
      <c r="MBS25"/>
      <c r="MBT25"/>
      <c r="MBU25"/>
      <c r="MBV25"/>
      <c r="MBW25"/>
      <c r="MBX25"/>
      <c r="MBY25"/>
      <c r="MBZ25"/>
      <c r="MCA25"/>
      <c r="MCB25"/>
      <c r="MCC25"/>
      <c r="MCD25"/>
      <c r="MCE25"/>
      <c r="MCF25"/>
      <c r="MCG25"/>
      <c r="MCH25"/>
      <c r="MCI25"/>
      <c r="MCJ25"/>
      <c r="MCK25"/>
      <c r="MCL25"/>
      <c r="MCM25"/>
      <c r="MCN25"/>
      <c r="MCO25"/>
      <c r="MCP25"/>
      <c r="MCQ25"/>
      <c r="MCR25"/>
      <c r="MCS25"/>
      <c r="MCT25"/>
      <c r="MCU25"/>
      <c r="MCV25"/>
      <c r="MCW25"/>
      <c r="MCX25"/>
      <c r="MCY25"/>
      <c r="MCZ25"/>
      <c r="MDA25"/>
      <c r="MDB25"/>
      <c r="MDC25"/>
      <c r="MDD25"/>
      <c r="MDE25"/>
      <c r="MDF25"/>
      <c r="MDG25"/>
      <c r="MDH25"/>
      <c r="MDI25"/>
      <c r="MDJ25"/>
      <c r="MDK25"/>
      <c r="MDL25"/>
      <c r="MDM25"/>
      <c r="MDN25"/>
      <c r="MDO25"/>
      <c r="MDP25"/>
      <c r="MDQ25"/>
      <c r="MDR25"/>
      <c r="MDS25"/>
      <c r="MDT25"/>
      <c r="MDU25"/>
      <c r="MDV25"/>
      <c r="MDW25"/>
      <c r="MDX25"/>
      <c r="MDY25"/>
      <c r="MDZ25"/>
      <c r="MEA25"/>
      <c r="MEB25"/>
      <c r="MEC25"/>
      <c r="MED25"/>
      <c r="MEE25"/>
      <c r="MEF25"/>
      <c r="MEG25"/>
      <c r="MEH25"/>
      <c r="MEI25"/>
      <c r="MEJ25"/>
      <c r="MEK25"/>
      <c r="MEL25"/>
      <c r="MEM25"/>
      <c r="MEN25"/>
      <c r="MEO25"/>
      <c r="MEP25"/>
      <c r="MEQ25"/>
      <c r="MER25"/>
      <c r="MES25"/>
      <c r="MET25"/>
      <c r="MEU25"/>
      <c r="MEV25"/>
      <c r="MEW25"/>
      <c r="MEX25"/>
      <c r="MEY25"/>
      <c r="MEZ25"/>
      <c r="MFA25"/>
      <c r="MFB25"/>
      <c r="MFC25"/>
      <c r="MFD25"/>
      <c r="MFE25"/>
      <c r="MFF25"/>
      <c r="MFG25"/>
      <c r="MFH25"/>
      <c r="MFI25"/>
      <c r="MFJ25"/>
      <c r="MFK25"/>
      <c r="MFL25"/>
      <c r="MFM25"/>
      <c r="MFN25"/>
      <c r="MFO25"/>
      <c r="MFP25"/>
      <c r="MFQ25"/>
      <c r="MFR25"/>
      <c r="MFS25"/>
      <c r="MFT25"/>
      <c r="MFU25"/>
      <c r="MFV25"/>
      <c r="MFW25"/>
      <c r="MFX25"/>
      <c r="MFY25"/>
      <c r="MFZ25"/>
      <c r="MGA25"/>
      <c r="MGB25"/>
      <c r="MGC25"/>
      <c r="MGD25"/>
      <c r="MGE25"/>
      <c r="MGF25"/>
      <c r="MGG25"/>
      <c r="MGH25"/>
      <c r="MGI25"/>
      <c r="MGJ25"/>
      <c r="MGK25"/>
      <c r="MGL25"/>
      <c r="MGM25"/>
      <c r="MGN25"/>
      <c r="MGO25"/>
      <c r="MGP25"/>
      <c r="MGQ25"/>
      <c r="MGR25"/>
      <c r="MGS25"/>
      <c r="MGT25"/>
      <c r="MGU25"/>
      <c r="MGV25"/>
      <c r="MGW25"/>
      <c r="MGX25"/>
      <c r="MGY25"/>
      <c r="MGZ25"/>
      <c r="MHA25"/>
      <c r="MHB25"/>
      <c r="MHC25"/>
      <c r="MHD25"/>
      <c r="MHE25"/>
      <c r="MHF25"/>
      <c r="MHG25"/>
      <c r="MHH25"/>
      <c r="MHI25"/>
      <c r="MHJ25"/>
      <c r="MHK25"/>
      <c r="MHL25"/>
      <c r="MHM25"/>
      <c r="MHN25"/>
      <c r="MHO25"/>
      <c r="MHP25"/>
      <c r="MHQ25"/>
      <c r="MHR25"/>
      <c r="MHS25"/>
      <c r="MHT25"/>
      <c r="MHU25"/>
      <c r="MHV25"/>
      <c r="MHW25"/>
      <c r="MHX25"/>
      <c r="MHY25"/>
      <c r="MHZ25"/>
      <c r="MIA25"/>
      <c r="MIB25"/>
      <c r="MIC25"/>
      <c r="MID25"/>
      <c r="MIE25"/>
      <c r="MIF25"/>
      <c r="MIG25"/>
      <c r="MIH25"/>
      <c r="MII25"/>
      <c r="MIJ25"/>
      <c r="MIK25"/>
      <c r="MIL25"/>
      <c r="MIM25"/>
      <c r="MIN25"/>
      <c r="MIO25"/>
      <c r="MIP25"/>
      <c r="MIQ25"/>
      <c r="MIR25"/>
      <c r="MIS25"/>
      <c r="MIT25"/>
      <c r="MIU25"/>
      <c r="MIV25"/>
      <c r="MIW25"/>
      <c r="MIX25"/>
      <c r="MIY25"/>
      <c r="MIZ25"/>
      <c r="MJA25"/>
      <c r="MJB25"/>
      <c r="MJC25"/>
      <c r="MJD25"/>
      <c r="MJE25"/>
      <c r="MJF25"/>
      <c r="MJG25"/>
      <c r="MJH25"/>
      <c r="MJI25"/>
      <c r="MJJ25"/>
      <c r="MJK25"/>
      <c r="MJL25"/>
      <c r="MJM25"/>
      <c r="MJN25"/>
      <c r="MJO25"/>
      <c r="MJP25"/>
      <c r="MJQ25"/>
      <c r="MJR25"/>
      <c r="MJS25"/>
      <c r="MJT25"/>
      <c r="MJU25"/>
      <c r="MJV25"/>
      <c r="MJW25"/>
      <c r="MJX25"/>
      <c r="MJY25"/>
      <c r="MJZ25"/>
      <c r="MKA25"/>
      <c r="MKB25"/>
      <c r="MKC25"/>
      <c r="MKD25"/>
      <c r="MKE25"/>
      <c r="MKF25"/>
      <c r="MKG25"/>
      <c r="MKH25"/>
      <c r="MKI25"/>
      <c r="MKJ25"/>
      <c r="MKK25"/>
      <c r="MKL25"/>
      <c r="MKM25"/>
      <c r="MKN25"/>
      <c r="MKO25"/>
      <c r="MKP25"/>
      <c r="MKQ25"/>
      <c r="MKR25"/>
      <c r="MKS25"/>
      <c r="MKT25"/>
      <c r="MKU25"/>
      <c r="MKV25"/>
      <c r="MKW25"/>
      <c r="MKX25"/>
      <c r="MKY25"/>
      <c r="MKZ25"/>
      <c r="MLA25"/>
      <c r="MLB25"/>
      <c r="MLC25"/>
      <c r="MLD25"/>
      <c r="MLE25"/>
      <c r="MLF25"/>
      <c r="MLG25"/>
      <c r="MLH25"/>
      <c r="MLI25"/>
      <c r="MLJ25"/>
      <c r="MLK25"/>
      <c r="MLL25"/>
      <c r="MLM25"/>
      <c r="MLN25"/>
      <c r="MLO25"/>
      <c r="MLP25"/>
      <c r="MLQ25"/>
      <c r="MLR25"/>
      <c r="MLS25"/>
      <c r="MLT25"/>
      <c r="MLU25"/>
      <c r="MLV25"/>
      <c r="MLW25"/>
      <c r="MLX25"/>
      <c r="MLY25"/>
      <c r="MLZ25"/>
      <c r="MMA25"/>
      <c r="MMB25"/>
      <c r="MMC25"/>
      <c r="MMD25"/>
      <c r="MME25"/>
      <c r="MMF25"/>
      <c r="MMG25"/>
      <c r="MMH25"/>
      <c r="MMI25"/>
      <c r="MMJ25"/>
      <c r="MMK25"/>
      <c r="MML25"/>
      <c r="MMM25"/>
      <c r="MMN25"/>
      <c r="MMO25"/>
      <c r="MMP25"/>
      <c r="MMQ25"/>
      <c r="MMR25"/>
      <c r="MMS25"/>
      <c r="MMT25"/>
      <c r="MMU25"/>
      <c r="MMV25"/>
      <c r="MMW25"/>
      <c r="MMX25"/>
      <c r="MMY25"/>
      <c r="MMZ25"/>
      <c r="MNA25"/>
      <c r="MNB25"/>
      <c r="MNC25"/>
      <c r="MND25"/>
      <c r="MNE25"/>
      <c r="MNF25"/>
      <c r="MNG25"/>
      <c r="MNH25"/>
      <c r="MNI25"/>
      <c r="MNJ25"/>
      <c r="MNK25"/>
      <c r="MNL25"/>
      <c r="MNM25"/>
      <c r="MNN25"/>
      <c r="MNO25"/>
      <c r="MNP25"/>
      <c r="MNQ25"/>
      <c r="MNR25"/>
      <c r="MNS25"/>
      <c r="MNT25"/>
      <c r="MNU25"/>
      <c r="MNV25"/>
      <c r="MNW25"/>
      <c r="MNX25"/>
      <c r="MNY25"/>
      <c r="MNZ25"/>
      <c r="MOA25"/>
      <c r="MOB25"/>
      <c r="MOC25"/>
      <c r="MOD25"/>
      <c r="MOE25"/>
      <c r="MOF25"/>
      <c r="MOG25"/>
      <c r="MOH25"/>
      <c r="MOI25"/>
      <c r="MOJ25"/>
      <c r="MOK25"/>
      <c r="MOL25"/>
      <c r="MOM25"/>
      <c r="MON25"/>
      <c r="MOO25"/>
      <c r="MOP25"/>
      <c r="MOQ25"/>
      <c r="MOR25"/>
      <c r="MOS25"/>
      <c r="MOT25"/>
      <c r="MOU25"/>
      <c r="MOV25"/>
      <c r="MOW25"/>
      <c r="MOX25"/>
      <c r="MOY25"/>
      <c r="MOZ25"/>
      <c r="MPA25"/>
      <c r="MPB25"/>
      <c r="MPC25"/>
      <c r="MPD25"/>
      <c r="MPE25"/>
      <c r="MPF25"/>
      <c r="MPG25"/>
      <c r="MPH25"/>
      <c r="MPI25"/>
      <c r="MPJ25"/>
      <c r="MPK25"/>
      <c r="MPL25"/>
      <c r="MPM25"/>
      <c r="MPN25"/>
      <c r="MPO25"/>
      <c r="MPP25"/>
      <c r="MPQ25"/>
      <c r="MPR25"/>
      <c r="MPS25"/>
      <c r="MPT25"/>
      <c r="MPU25"/>
      <c r="MPV25"/>
      <c r="MPW25"/>
      <c r="MPX25"/>
      <c r="MPY25"/>
      <c r="MPZ25"/>
      <c r="MQA25"/>
      <c r="MQB25"/>
      <c r="MQC25"/>
      <c r="MQD25"/>
      <c r="MQE25"/>
      <c r="MQF25"/>
      <c r="MQG25"/>
      <c r="MQH25"/>
      <c r="MQI25"/>
      <c r="MQJ25"/>
      <c r="MQK25"/>
      <c r="MQL25"/>
      <c r="MQM25"/>
      <c r="MQN25"/>
      <c r="MQO25"/>
      <c r="MQP25"/>
      <c r="MQQ25"/>
      <c r="MQR25"/>
      <c r="MQS25"/>
      <c r="MQT25"/>
      <c r="MQU25"/>
      <c r="MQV25"/>
      <c r="MQW25"/>
      <c r="MQX25"/>
      <c r="MQY25"/>
      <c r="MQZ25"/>
      <c r="MRA25"/>
      <c r="MRB25"/>
      <c r="MRC25"/>
      <c r="MRD25"/>
      <c r="MRE25"/>
      <c r="MRF25"/>
      <c r="MRG25"/>
      <c r="MRH25"/>
      <c r="MRI25"/>
      <c r="MRJ25"/>
      <c r="MRK25"/>
      <c r="MRL25"/>
      <c r="MRM25"/>
      <c r="MRN25"/>
      <c r="MRO25"/>
      <c r="MRP25"/>
      <c r="MRQ25"/>
      <c r="MRR25"/>
      <c r="MRS25"/>
      <c r="MRT25"/>
      <c r="MRU25"/>
      <c r="MRV25"/>
      <c r="MRW25"/>
      <c r="MRX25"/>
      <c r="MRY25"/>
      <c r="MRZ25"/>
      <c r="MSA25"/>
      <c r="MSB25"/>
      <c r="MSC25"/>
      <c r="MSD25"/>
      <c r="MSE25"/>
      <c r="MSF25"/>
      <c r="MSG25"/>
      <c r="MSH25"/>
      <c r="MSI25"/>
      <c r="MSJ25"/>
      <c r="MSK25"/>
      <c r="MSL25"/>
      <c r="MSM25"/>
      <c r="MSN25"/>
      <c r="MSO25"/>
      <c r="MSP25"/>
      <c r="MSQ25"/>
      <c r="MSR25"/>
      <c r="MSS25"/>
      <c r="MST25"/>
      <c r="MSU25"/>
      <c r="MSV25"/>
      <c r="MSW25"/>
      <c r="MSX25"/>
      <c r="MSY25"/>
      <c r="MSZ25"/>
      <c r="MTA25"/>
      <c r="MTB25"/>
      <c r="MTC25"/>
      <c r="MTD25"/>
      <c r="MTE25"/>
      <c r="MTF25"/>
      <c r="MTG25"/>
      <c r="MTH25"/>
      <c r="MTI25"/>
      <c r="MTJ25"/>
      <c r="MTK25"/>
      <c r="MTL25"/>
      <c r="MTM25"/>
      <c r="MTN25"/>
      <c r="MTO25"/>
      <c r="MTP25"/>
      <c r="MTQ25"/>
      <c r="MTR25"/>
      <c r="MTS25"/>
      <c r="MTT25"/>
      <c r="MTU25"/>
      <c r="MTV25"/>
      <c r="MTW25"/>
      <c r="MTX25"/>
      <c r="MTY25"/>
      <c r="MTZ25"/>
      <c r="MUA25"/>
      <c r="MUB25"/>
      <c r="MUC25"/>
      <c r="MUD25"/>
      <c r="MUE25"/>
      <c r="MUF25"/>
      <c r="MUG25"/>
      <c r="MUH25"/>
      <c r="MUI25"/>
      <c r="MUJ25"/>
      <c r="MUK25"/>
      <c r="MUL25"/>
      <c r="MUM25"/>
      <c r="MUN25"/>
      <c r="MUO25"/>
      <c r="MUP25"/>
      <c r="MUQ25"/>
      <c r="MUR25"/>
      <c r="MUS25"/>
      <c r="MUT25"/>
      <c r="MUU25"/>
      <c r="MUV25"/>
      <c r="MUW25"/>
      <c r="MUX25"/>
      <c r="MUY25"/>
      <c r="MUZ25"/>
      <c r="MVA25"/>
      <c r="MVB25"/>
      <c r="MVC25"/>
      <c r="MVD25"/>
      <c r="MVE25"/>
      <c r="MVF25"/>
      <c r="MVG25"/>
      <c r="MVH25"/>
      <c r="MVI25"/>
      <c r="MVJ25"/>
      <c r="MVK25"/>
      <c r="MVL25"/>
      <c r="MVM25"/>
      <c r="MVN25"/>
      <c r="MVO25"/>
      <c r="MVP25"/>
      <c r="MVQ25"/>
      <c r="MVR25"/>
      <c r="MVS25"/>
      <c r="MVT25"/>
      <c r="MVU25"/>
      <c r="MVV25"/>
      <c r="MVW25"/>
      <c r="MVX25"/>
      <c r="MVY25"/>
      <c r="MVZ25"/>
      <c r="MWA25"/>
      <c r="MWB25"/>
      <c r="MWC25"/>
      <c r="MWD25"/>
      <c r="MWE25"/>
      <c r="MWF25"/>
      <c r="MWG25"/>
      <c r="MWH25"/>
      <c r="MWI25"/>
      <c r="MWJ25"/>
      <c r="MWK25"/>
      <c r="MWL25"/>
      <c r="MWM25"/>
      <c r="MWN25"/>
      <c r="MWO25"/>
      <c r="MWP25"/>
      <c r="MWQ25"/>
      <c r="MWR25"/>
      <c r="MWS25"/>
      <c r="MWT25"/>
      <c r="MWU25"/>
      <c r="MWV25"/>
      <c r="MWW25"/>
      <c r="MWX25"/>
      <c r="MWY25"/>
      <c r="MWZ25"/>
      <c r="MXA25"/>
      <c r="MXB25"/>
      <c r="MXC25"/>
      <c r="MXD25"/>
      <c r="MXE25"/>
      <c r="MXF25"/>
      <c r="MXG25"/>
      <c r="MXH25"/>
      <c r="MXI25"/>
      <c r="MXJ25"/>
      <c r="MXK25"/>
      <c r="MXL25"/>
      <c r="MXM25"/>
      <c r="MXN25"/>
      <c r="MXO25"/>
      <c r="MXP25"/>
      <c r="MXQ25"/>
      <c r="MXR25"/>
      <c r="MXS25"/>
      <c r="MXT25"/>
      <c r="MXU25"/>
      <c r="MXV25"/>
      <c r="MXW25"/>
      <c r="MXX25"/>
      <c r="MXY25"/>
      <c r="MXZ25"/>
      <c r="MYA25"/>
      <c r="MYB25"/>
      <c r="MYC25"/>
      <c r="MYD25"/>
      <c r="MYE25"/>
      <c r="MYF25"/>
      <c r="MYG25"/>
      <c r="MYH25"/>
      <c r="MYI25"/>
      <c r="MYJ25"/>
      <c r="MYK25"/>
      <c r="MYL25"/>
      <c r="MYM25"/>
      <c r="MYN25"/>
      <c r="MYO25"/>
      <c r="MYP25"/>
      <c r="MYQ25"/>
      <c r="MYR25"/>
      <c r="MYS25"/>
      <c r="MYT25"/>
      <c r="MYU25"/>
      <c r="MYV25"/>
      <c r="MYW25"/>
      <c r="MYX25"/>
      <c r="MYY25"/>
      <c r="MYZ25"/>
      <c r="MZA25"/>
      <c r="MZB25"/>
      <c r="MZC25"/>
      <c r="MZD25"/>
      <c r="MZE25"/>
      <c r="MZF25"/>
      <c r="MZG25"/>
      <c r="MZH25"/>
      <c r="MZI25"/>
      <c r="MZJ25"/>
      <c r="MZK25"/>
      <c r="MZL25"/>
      <c r="MZM25"/>
      <c r="MZN25"/>
      <c r="MZO25"/>
      <c r="MZP25"/>
      <c r="MZQ25"/>
      <c r="MZR25"/>
      <c r="MZS25"/>
      <c r="MZT25"/>
      <c r="MZU25"/>
      <c r="MZV25"/>
      <c r="MZW25"/>
      <c r="MZX25"/>
      <c r="MZY25"/>
      <c r="MZZ25"/>
      <c r="NAA25"/>
      <c r="NAB25"/>
      <c r="NAC25"/>
      <c r="NAD25"/>
      <c r="NAE25"/>
      <c r="NAF25"/>
      <c r="NAG25"/>
      <c r="NAH25"/>
      <c r="NAI25"/>
      <c r="NAJ25"/>
      <c r="NAK25"/>
      <c r="NAL25"/>
      <c r="NAM25"/>
      <c r="NAN25"/>
      <c r="NAO25"/>
      <c r="NAP25"/>
      <c r="NAQ25"/>
      <c r="NAR25"/>
      <c r="NAS25"/>
      <c r="NAT25"/>
      <c r="NAU25"/>
      <c r="NAV25"/>
      <c r="NAW25"/>
      <c r="NAX25"/>
      <c r="NAY25"/>
      <c r="NAZ25"/>
      <c r="NBA25"/>
      <c r="NBB25"/>
      <c r="NBC25"/>
      <c r="NBD25"/>
      <c r="NBE25"/>
      <c r="NBF25"/>
      <c r="NBG25"/>
      <c r="NBH25"/>
      <c r="NBI25"/>
      <c r="NBJ25"/>
      <c r="NBK25"/>
      <c r="NBL25"/>
      <c r="NBM25"/>
      <c r="NBN25"/>
      <c r="NBO25"/>
      <c r="NBP25"/>
      <c r="NBQ25"/>
      <c r="NBR25"/>
      <c r="NBS25"/>
      <c r="NBT25"/>
      <c r="NBU25"/>
      <c r="NBV25"/>
      <c r="NBW25"/>
      <c r="NBX25"/>
      <c r="NBY25"/>
      <c r="NBZ25"/>
      <c r="NCA25"/>
      <c r="NCB25"/>
      <c r="NCC25"/>
      <c r="NCD25"/>
      <c r="NCE25"/>
      <c r="NCF25"/>
      <c r="NCG25"/>
      <c r="NCH25"/>
      <c r="NCI25"/>
      <c r="NCJ25"/>
      <c r="NCK25"/>
      <c r="NCL25"/>
      <c r="NCM25"/>
      <c r="NCN25"/>
      <c r="NCO25"/>
      <c r="NCP25"/>
      <c r="NCQ25"/>
      <c r="NCR25"/>
      <c r="NCS25"/>
      <c r="NCT25"/>
      <c r="NCU25"/>
      <c r="NCV25"/>
      <c r="NCW25"/>
      <c r="NCX25"/>
      <c r="NCY25"/>
      <c r="NCZ25"/>
      <c r="NDA25"/>
      <c r="NDB25"/>
      <c r="NDC25"/>
      <c r="NDD25"/>
      <c r="NDE25"/>
      <c r="NDF25"/>
      <c r="NDG25"/>
      <c r="NDH25"/>
      <c r="NDI25"/>
      <c r="NDJ25"/>
      <c r="NDK25"/>
      <c r="NDL25"/>
      <c r="NDM25"/>
      <c r="NDN25"/>
      <c r="NDO25"/>
      <c r="NDP25"/>
      <c r="NDQ25"/>
      <c r="NDR25"/>
      <c r="NDS25"/>
      <c r="NDT25"/>
      <c r="NDU25"/>
      <c r="NDV25"/>
      <c r="NDW25"/>
      <c r="NDX25"/>
      <c r="NDY25"/>
      <c r="NDZ25"/>
      <c r="NEA25"/>
      <c r="NEB25"/>
      <c r="NEC25"/>
      <c r="NED25"/>
      <c r="NEE25"/>
      <c r="NEF25"/>
      <c r="NEG25"/>
      <c r="NEH25"/>
      <c r="NEI25"/>
      <c r="NEJ25"/>
      <c r="NEK25"/>
      <c r="NEL25"/>
      <c r="NEM25"/>
      <c r="NEN25"/>
      <c r="NEO25"/>
      <c r="NEP25"/>
      <c r="NEQ25"/>
      <c r="NER25"/>
      <c r="NES25"/>
      <c r="NET25"/>
      <c r="NEU25"/>
      <c r="NEV25"/>
      <c r="NEW25"/>
      <c r="NEX25"/>
      <c r="NEY25"/>
      <c r="NEZ25"/>
      <c r="NFA25"/>
      <c r="NFB25"/>
      <c r="NFC25"/>
      <c r="NFD25"/>
      <c r="NFE25"/>
      <c r="NFF25"/>
      <c r="NFG25"/>
      <c r="NFH25"/>
      <c r="NFI25"/>
      <c r="NFJ25"/>
      <c r="NFK25"/>
      <c r="NFL25"/>
      <c r="NFM25"/>
      <c r="NFN25"/>
      <c r="NFO25"/>
      <c r="NFP25"/>
      <c r="NFQ25"/>
      <c r="NFR25"/>
      <c r="NFS25"/>
      <c r="NFT25"/>
      <c r="NFU25"/>
      <c r="NFV25"/>
      <c r="NFW25"/>
      <c r="NFX25"/>
      <c r="NFY25"/>
      <c r="NFZ25"/>
      <c r="NGA25"/>
      <c r="NGB25"/>
      <c r="NGC25"/>
      <c r="NGD25"/>
      <c r="NGE25"/>
      <c r="NGF25"/>
      <c r="NGG25"/>
      <c r="NGH25"/>
      <c r="NGI25"/>
      <c r="NGJ25"/>
      <c r="NGK25"/>
      <c r="NGL25"/>
      <c r="NGM25"/>
      <c r="NGN25"/>
      <c r="NGO25"/>
      <c r="NGP25"/>
      <c r="NGQ25"/>
      <c r="NGR25"/>
      <c r="NGS25"/>
      <c r="NGT25"/>
      <c r="NGU25"/>
      <c r="NGV25"/>
      <c r="NGW25"/>
      <c r="NGX25"/>
      <c r="NGY25"/>
      <c r="NGZ25"/>
      <c r="NHA25"/>
      <c r="NHB25"/>
      <c r="NHC25"/>
      <c r="NHD25"/>
      <c r="NHE25"/>
      <c r="NHF25"/>
      <c r="NHG25"/>
      <c r="NHH25"/>
      <c r="NHI25"/>
      <c r="NHJ25"/>
      <c r="NHK25"/>
      <c r="NHL25"/>
      <c r="NHM25"/>
      <c r="NHN25"/>
      <c r="NHO25"/>
      <c r="NHP25"/>
      <c r="NHQ25"/>
      <c r="NHR25"/>
      <c r="NHS25"/>
      <c r="NHT25"/>
      <c r="NHU25"/>
      <c r="NHV25"/>
      <c r="NHW25"/>
      <c r="NHX25"/>
      <c r="NHY25"/>
      <c r="NHZ25"/>
      <c r="NIA25"/>
      <c r="NIB25"/>
      <c r="NIC25"/>
      <c r="NID25"/>
      <c r="NIE25"/>
      <c r="NIF25"/>
      <c r="NIG25"/>
      <c r="NIH25"/>
      <c r="NII25"/>
      <c r="NIJ25"/>
      <c r="NIK25"/>
      <c r="NIL25"/>
      <c r="NIM25"/>
      <c r="NIN25"/>
      <c r="NIO25"/>
      <c r="NIP25"/>
      <c r="NIQ25"/>
      <c r="NIR25"/>
      <c r="NIS25"/>
      <c r="NIT25"/>
      <c r="NIU25"/>
      <c r="NIV25"/>
      <c r="NIW25"/>
      <c r="NIX25"/>
      <c r="NIY25"/>
      <c r="NIZ25"/>
      <c r="NJA25"/>
      <c r="NJB25"/>
      <c r="NJC25"/>
      <c r="NJD25"/>
      <c r="NJE25"/>
      <c r="NJF25"/>
      <c r="NJG25"/>
      <c r="NJH25"/>
      <c r="NJI25"/>
      <c r="NJJ25"/>
      <c r="NJK25"/>
      <c r="NJL25"/>
      <c r="NJM25"/>
      <c r="NJN25"/>
      <c r="NJO25"/>
      <c r="NJP25"/>
      <c r="NJQ25"/>
      <c r="NJR25"/>
      <c r="NJS25"/>
      <c r="NJT25"/>
      <c r="NJU25"/>
      <c r="NJV25"/>
      <c r="NJW25"/>
      <c r="NJX25"/>
      <c r="NJY25"/>
      <c r="NJZ25"/>
      <c r="NKA25"/>
      <c r="NKB25"/>
      <c r="NKC25"/>
      <c r="NKD25"/>
      <c r="NKE25"/>
      <c r="NKF25"/>
      <c r="NKG25"/>
      <c r="NKH25"/>
      <c r="NKI25"/>
      <c r="NKJ25"/>
      <c r="NKK25"/>
      <c r="NKL25"/>
      <c r="NKM25"/>
      <c r="NKN25"/>
      <c r="NKO25"/>
      <c r="NKP25"/>
      <c r="NKQ25"/>
      <c r="NKR25"/>
      <c r="NKS25"/>
      <c r="NKT25"/>
      <c r="NKU25"/>
      <c r="NKV25"/>
      <c r="NKW25"/>
      <c r="NKX25"/>
      <c r="NKY25"/>
      <c r="NKZ25"/>
      <c r="NLA25"/>
      <c r="NLB25"/>
      <c r="NLC25"/>
      <c r="NLD25"/>
      <c r="NLE25"/>
      <c r="NLF25"/>
      <c r="NLG25"/>
      <c r="NLH25"/>
      <c r="NLI25"/>
      <c r="NLJ25"/>
      <c r="NLK25"/>
      <c r="NLL25"/>
      <c r="NLM25"/>
      <c r="NLN25"/>
      <c r="NLO25"/>
      <c r="NLP25"/>
      <c r="NLQ25"/>
      <c r="NLR25"/>
      <c r="NLS25"/>
      <c r="NLT25"/>
      <c r="NLU25"/>
      <c r="NLV25"/>
      <c r="NLW25"/>
      <c r="NLX25"/>
      <c r="NLY25"/>
      <c r="NLZ25"/>
      <c r="NMA25"/>
      <c r="NMB25"/>
      <c r="NMC25"/>
      <c r="NMD25"/>
      <c r="NME25"/>
      <c r="NMF25"/>
      <c r="NMG25"/>
      <c r="NMH25"/>
      <c r="NMI25"/>
      <c r="NMJ25"/>
      <c r="NMK25"/>
      <c r="NML25"/>
      <c r="NMM25"/>
      <c r="NMN25"/>
      <c r="NMO25"/>
      <c r="NMP25"/>
      <c r="NMQ25"/>
      <c r="NMR25"/>
      <c r="NMS25"/>
      <c r="NMT25"/>
      <c r="NMU25"/>
      <c r="NMV25"/>
      <c r="NMW25"/>
      <c r="NMX25"/>
      <c r="NMY25"/>
      <c r="NMZ25"/>
      <c r="NNA25"/>
      <c r="NNB25"/>
      <c r="NNC25"/>
      <c r="NND25"/>
      <c r="NNE25"/>
      <c r="NNF25"/>
      <c r="NNG25"/>
      <c r="NNH25"/>
      <c r="NNI25"/>
      <c r="NNJ25"/>
      <c r="NNK25"/>
      <c r="NNL25"/>
      <c r="NNM25"/>
      <c r="NNN25"/>
      <c r="NNO25"/>
      <c r="NNP25"/>
      <c r="NNQ25"/>
      <c r="NNR25"/>
      <c r="NNS25"/>
      <c r="NNT25"/>
      <c r="NNU25"/>
      <c r="NNV25"/>
      <c r="NNW25"/>
      <c r="NNX25"/>
      <c r="NNY25"/>
      <c r="NNZ25"/>
      <c r="NOA25"/>
      <c r="NOB25"/>
      <c r="NOC25"/>
      <c r="NOD25"/>
      <c r="NOE25"/>
      <c r="NOF25"/>
      <c r="NOG25"/>
      <c r="NOH25"/>
      <c r="NOI25"/>
      <c r="NOJ25"/>
      <c r="NOK25"/>
      <c r="NOL25"/>
      <c r="NOM25"/>
      <c r="NON25"/>
      <c r="NOO25"/>
      <c r="NOP25"/>
      <c r="NOQ25"/>
      <c r="NOR25"/>
      <c r="NOS25"/>
      <c r="NOT25"/>
      <c r="NOU25"/>
      <c r="NOV25"/>
      <c r="NOW25"/>
      <c r="NOX25"/>
      <c r="NOY25"/>
      <c r="NOZ25"/>
      <c r="NPA25"/>
      <c r="NPB25"/>
      <c r="NPC25"/>
      <c r="NPD25"/>
      <c r="NPE25"/>
      <c r="NPF25"/>
      <c r="NPG25"/>
      <c r="NPH25"/>
      <c r="NPI25"/>
      <c r="NPJ25"/>
      <c r="NPK25"/>
      <c r="NPL25"/>
      <c r="NPM25"/>
      <c r="NPN25"/>
      <c r="NPO25"/>
      <c r="NPP25"/>
      <c r="NPQ25"/>
      <c r="NPR25"/>
      <c r="NPS25"/>
      <c r="NPT25"/>
      <c r="NPU25"/>
      <c r="NPV25"/>
      <c r="NPW25"/>
      <c r="NPX25"/>
      <c r="NPY25"/>
      <c r="NPZ25"/>
      <c r="NQA25"/>
      <c r="NQB25"/>
      <c r="NQC25"/>
      <c r="NQD25"/>
      <c r="NQE25"/>
      <c r="NQF25"/>
      <c r="NQG25"/>
      <c r="NQH25"/>
      <c r="NQI25"/>
      <c r="NQJ25"/>
      <c r="NQK25"/>
      <c r="NQL25"/>
      <c r="NQM25"/>
      <c r="NQN25"/>
      <c r="NQO25"/>
      <c r="NQP25"/>
      <c r="NQQ25"/>
      <c r="NQR25"/>
      <c r="NQS25"/>
      <c r="NQT25"/>
      <c r="NQU25"/>
      <c r="NQV25"/>
      <c r="NQW25"/>
      <c r="NQX25"/>
      <c r="NQY25"/>
      <c r="NQZ25"/>
      <c r="NRA25"/>
      <c r="NRB25"/>
      <c r="NRC25"/>
      <c r="NRD25"/>
      <c r="NRE25"/>
      <c r="NRF25"/>
      <c r="NRG25"/>
      <c r="NRH25"/>
      <c r="NRI25"/>
      <c r="NRJ25"/>
      <c r="NRK25"/>
      <c r="NRL25"/>
      <c r="NRM25"/>
      <c r="NRN25"/>
      <c r="NRO25"/>
      <c r="NRP25"/>
      <c r="NRQ25"/>
      <c r="NRR25"/>
      <c r="NRS25"/>
      <c r="NRT25"/>
      <c r="NRU25"/>
      <c r="NRV25"/>
      <c r="NRW25"/>
      <c r="NRX25"/>
      <c r="NRY25"/>
      <c r="NRZ25"/>
      <c r="NSA25"/>
      <c r="NSB25"/>
      <c r="NSC25"/>
      <c r="NSD25"/>
      <c r="NSE25"/>
      <c r="NSF25"/>
      <c r="NSG25"/>
      <c r="NSH25"/>
      <c r="NSI25"/>
      <c r="NSJ25"/>
      <c r="NSK25"/>
      <c r="NSL25"/>
      <c r="NSM25"/>
      <c r="NSN25"/>
      <c r="NSO25"/>
      <c r="NSP25"/>
      <c r="NSQ25"/>
      <c r="NSR25"/>
      <c r="NSS25"/>
      <c r="NST25"/>
      <c r="NSU25"/>
      <c r="NSV25"/>
      <c r="NSW25"/>
      <c r="NSX25"/>
      <c r="NSY25"/>
      <c r="NSZ25"/>
      <c r="NTA25"/>
      <c r="NTB25"/>
      <c r="NTC25"/>
      <c r="NTD25"/>
      <c r="NTE25"/>
      <c r="NTF25"/>
      <c r="NTG25"/>
      <c r="NTH25"/>
      <c r="NTI25"/>
      <c r="NTJ25"/>
      <c r="NTK25"/>
      <c r="NTL25"/>
      <c r="NTM25"/>
      <c r="NTN25"/>
      <c r="NTO25"/>
      <c r="NTP25"/>
      <c r="NTQ25"/>
      <c r="NTR25"/>
      <c r="NTS25"/>
      <c r="NTT25"/>
      <c r="NTU25"/>
      <c r="NTV25"/>
      <c r="NTW25"/>
      <c r="NTX25"/>
      <c r="NTY25"/>
      <c r="NTZ25"/>
      <c r="NUA25"/>
      <c r="NUB25"/>
      <c r="NUC25"/>
      <c r="NUD25"/>
      <c r="NUE25"/>
      <c r="NUF25"/>
      <c r="NUG25"/>
      <c r="NUH25"/>
      <c r="NUI25"/>
      <c r="NUJ25"/>
      <c r="NUK25"/>
      <c r="NUL25"/>
      <c r="NUM25"/>
      <c r="NUN25"/>
      <c r="NUO25"/>
      <c r="NUP25"/>
      <c r="NUQ25"/>
      <c r="NUR25"/>
      <c r="NUS25"/>
      <c r="NUT25"/>
      <c r="NUU25"/>
      <c r="NUV25"/>
      <c r="NUW25"/>
      <c r="NUX25"/>
      <c r="NUY25"/>
      <c r="NUZ25"/>
      <c r="NVA25"/>
      <c r="NVB25"/>
      <c r="NVC25"/>
      <c r="NVD25"/>
      <c r="NVE25"/>
      <c r="NVF25"/>
      <c r="NVG25"/>
      <c r="NVH25"/>
      <c r="NVI25"/>
      <c r="NVJ25"/>
      <c r="NVK25"/>
      <c r="NVL25"/>
      <c r="NVM25"/>
      <c r="NVN25"/>
      <c r="NVO25"/>
      <c r="NVP25"/>
      <c r="NVQ25"/>
      <c r="NVR25"/>
      <c r="NVS25"/>
      <c r="NVT25"/>
      <c r="NVU25"/>
      <c r="NVV25"/>
      <c r="NVW25"/>
      <c r="NVX25"/>
      <c r="NVY25"/>
      <c r="NVZ25"/>
      <c r="NWA25"/>
      <c r="NWB25"/>
      <c r="NWC25"/>
      <c r="NWD25"/>
      <c r="NWE25"/>
      <c r="NWF25"/>
      <c r="NWG25"/>
      <c r="NWH25"/>
      <c r="NWI25"/>
      <c r="NWJ25"/>
      <c r="NWK25"/>
      <c r="NWL25"/>
      <c r="NWM25"/>
      <c r="NWN25"/>
      <c r="NWO25"/>
      <c r="NWP25"/>
      <c r="NWQ25"/>
      <c r="NWR25"/>
      <c r="NWS25"/>
      <c r="NWT25"/>
      <c r="NWU25"/>
      <c r="NWV25"/>
      <c r="NWW25"/>
      <c r="NWX25"/>
      <c r="NWY25"/>
      <c r="NWZ25"/>
      <c r="NXA25"/>
      <c r="NXB25"/>
      <c r="NXC25"/>
      <c r="NXD25"/>
      <c r="NXE25"/>
      <c r="NXF25"/>
      <c r="NXG25"/>
      <c r="NXH25"/>
      <c r="NXI25"/>
      <c r="NXJ25"/>
      <c r="NXK25"/>
      <c r="NXL25"/>
      <c r="NXM25"/>
      <c r="NXN25"/>
      <c r="NXO25"/>
      <c r="NXP25"/>
      <c r="NXQ25"/>
      <c r="NXR25"/>
      <c r="NXS25"/>
      <c r="NXT25"/>
      <c r="NXU25"/>
      <c r="NXV25"/>
      <c r="NXW25"/>
      <c r="NXX25"/>
      <c r="NXY25"/>
      <c r="NXZ25"/>
      <c r="NYA25"/>
      <c r="NYB25"/>
      <c r="NYC25"/>
      <c r="NYD25"/>
      <c r="NYE25"/>
      <c r="NYF25"/>
      <c r="NYG25"/>
      <c r="NYH25"/>
      <c r="NYI25"/>
      <c r="NYJ25"/>
      <c r="NYK25"/>
      <c r="NYL25"/>
      <c r="NYM25"/>
      <c r="NYN25"/>
      <c r="NYO25"/>
      <c r="NYP25"/>
      <c r="NYQ25"/>
      <c r="NYR25"/>
      <c r="NYS25"/>
      <c r="NYT25"/>
      <c r="NYU25"/>
      <c r="NYV25"/>
      <c r="NYW25"/>
      <c r="NYX25"/>
      <c r="NYY25"/>
      <c r="NYZ25"/>
      <c r="NZA25"/>
      <c r="NZB25"/>
      <c r="NZC25"/>
      <c r="NZD25"/>
      <c r="NZE25"/>
      <c r="NZF25"/>
      <c r="NZG25"/>
      <c r="NZH25"/>
      <c r="NZI25"/>
      <c r="NZJ25"/>
      <c r="NZK25"/>
      <c r="NZL25"/>
      <c r="NZM25"/>
      <c r="NZN25"/>
      <c r="NZO25"/>
      <c r="NZP25"/>
      <c r="NZQ25"/>
      <c r="NZR25"/>
      <c r="NZS25"/>
      <c r="NZT25"/>
      <c r="NZU25"/>
      <c r="NZV25"/>
      <c r="NZW25"/>
      <c r="NZX25"/>
      <c r="NZY25"/>
      <c r="NZZ25"/>
      <c r="OAA25"/>
      <c r="OAB25"/>
      <c r="OAC25"/>
      <c r="OAD25"/>
      <c r="OAE25"/>
      <c r="OAF25"/>
      <c r="OAG25"/>
      <c r="OAH25"/>
      <c r="OAI25"/>
      <c r="OAJ25"/>
      <c r="OAK25"/>
      <c r="OAL25"/>
      <c r="OAM25"/>
      <c r="OAN25"/>
      <c r="OAO25"/>
      <c r="OAP25"/>
      <c r="OAQ25"/>
      <c r="OAR25"/>
      <c r="OAS25"/>
      <c r="OAT25"/>
      <c r="OAU25"/>
      <c r="OAV25"/>
      <c r="OAW25"/>
      <c r="OAX25"/>
      <c r="OAY25"/>
      <c r="OAZ25"/>
      <c r="OBA25"/>
      <c r="OBB25"/>
      <c r="OBC25"/>
      <c r="OBD25"/>
      <c r="OBE25"/>
      <c r="OBF25"/>
      <c r="OBG25"/>
      <c r="OBH25"/>
      <c r="OBI25"/>
      <c r="OBJ25"/>
      <c r="OBK25"/>
      <c r="OBL25"/>
      <c r="OBM25"/>
      <c r="OBN25"/>
      <c r="OBO25"/>
      <c r="OBP25"/>
      <c r="OBQ25"/>
      <c r="OBR25"/>
      <c r="OBS25"/>
      <c r="OBT25"/>
      <c r="OBU25"/>
      <c r="OBV25"/>
      <c r="OBW25"/>
      <c r="OBX25"/>
      <c r="OBY25"/>
      <c r="OBZ25"/>
      <c r="OCA25"/>
      <c r="OCB25"/>
      <c r="OCC25"/>
      <c r="OCD25"/>
      <c r="OCE25"/>
      <c r="OCF25"/>
      <c r="OCG25"/>
      <c r="OCH25"/>
      <c r="OCI25"/>
      <c r="OCJ25"/>
      <c r="OCK25"/>
      <c r="OCL25"/>
      <c r="OCM25"/>
      <c r="OCN25"/>
      <c r="OCO25"/>
      <c r="OCP25"/>
      <c r="OCQ25"/>
      <c r="OCR25"/>
      <c r="OCS25"/>
      <c r="OCT25"/>
      <c r="OCU25"/>
      <c r="OCV25"/>
      <c r="OCW25"/>
      <c r="OCX25"/>
      <c r="OCY25"/>
      <c r="OCZ25"/>
      <c r="ODA25"/>
      <c r="ODB25"/>
      <c r="ODC25"/>
      <c r="ODD25"/>
      <c r="ODE25"/>
      <c r="ODF25"/>
      <c r="ODG25"/>
      <c r="ODH25"/>
      <c r="ODI25"/>
      <c r="ODJ25"/>
      <c r="ODK25"/>
      <c r="ODL25"/>
      <c r="ODM25"/>
      <c r="ODN25"/>
      <c r="ODO25"/>
      <c r="ODP25"/>
      <c r="ODQ25"/>
      <c r="ODR25"/>
      <c r="ODS25"/>
      <c r="ODT25"/>
      <c r="ODU25"/>
      <c r="ODV25"/>
      <c r="ODW25"/>
      <c r="ODX25"/>
      <c r="ODY25"/>
      <c r="ODZ25"/>
      <c r="OEA25"/>
      <c r="OEB25"/>
      <c r="OEC25"/>
      <c r="OED25"/>
      <c r="OEE25"/>
      <c r="OEF25"/>
      <c r="OEG25"/>
      <c r="OEH25"/>
      <c r="OEI25"/>
      <c r="OEJ25"/>
      <c r="OEK25"/>
      <c r="OEL25"/>
      <c r="OEM25"/>
      <c r="OEN25"/>
      <c r="OEO25"/>
      <c r="OEP25"/>
      <c r="OEQ25"/>
      <c r="OER25"/>
      <c r="OES25"/>
      <c r="OET25"/>
      <c r="OEU25"/>
      <c r="OEV25"/>
      <c r="OEW25"/>
      <c r="OEX25"/>
      <c r="OEY25"/>
      <c r="OEZ25"/>
      <c r="OFA25"/>
      <c r="OFB25"/>
      <c r="OFC25"/>
      <c r="OFD25"/>
      <c r="OFE25"/>
      <c r="OFF25"/>
      <c r="OFG25"/>
      <c r="OFH25"/>
      <c r="OFI25"/>
      <c r="OFJ25"/>
      <c r="OFK25"/>
      <c r="OFL25"/>
      <c r="OFM25"/>
      <c r="OFN25"/>
      <c r="OFO25"/>
      <c r="OFP25"/>
      <c r="OFQ25"/>
      <c r="OFR25"/>
      <c r="OFS25"/>
      <c r="OFT25"/>
      <c r="OFU25"/>
      <c r="OFV25"/>
      <c r="OFW25"/>
      <c r="OFX25"/>
      <c r="OFY25"/>
      <c r="OFZ25"/>
      <c r="OGA25"/>
      <c r="OGB25"/>
      <c r="OGC25"/>
      <c r="OGD25"/>
      <c r="OGE25"/>
      <c r="OGF25"/>
      <c r="OGG25"/>
      <c r="OGH25"/>
      <c r="OGI25"/>
      <c r="OGJ25"/>
      <c r="OGK25"/>
      <c r="OGL25"/>
      <c r="OGM25"/>
      <c r="OGN25"/>
      <c r="OGO25"/>
      <c r="OGP25"/>
      <c r="OGQ25"/>
      <c r="OGR25"/>
      <c r="OGS25"/>
      <c r="OGT25"/>
      <c r="OGU25"/>
      <c r="OGV25"/>
      <c r="OGW25"/>
      <c r="OGX25"/>
      <c r="OGY25"/>
      <c r="OGZ25"/>
      <c r="OHA25"/>
      <c r="OHB25"/>
      <c r="OHC25"/>
      <c r="OHD25"/>
      <c r="OHE25"/>
      <c r="OHF25"/>
      <c r="OHG25"/>
      <c r="OHH25"/>
      <c r="OHI25"/>
      <c r="OHJ25"/>
      <c r="OHK25"/>
      <c r="OHL25"/>
      <c r="OHM25"/>
      <c r="OHN25"/>
      <c r="OHO25"/>
      <c r="OHP25"/>
      <c r="OHQ25"/>
      <c r="OHR25"/>
      <c r="OHS25"/>
      <c r="OHT25"/>
      <c r="OHU25"/>
      <c r="OHV25"/>
      <c r="OHW25"/>
      <c r="OHX25"/>
      <c r="OHY25"/>
      <c r="OHZ25"/>
      <c r="OIA25"/>
      <c r="OIB25"/>
      <c r="OIC25"/>
      <c r="OID25"/>
      <c r="OIE25"/>
      <c r="OIF25"/>
      <c r="OIG25"/>
      <c r="OIH25"/>
      <c r="OII25"/>
      <c r="OIJ25"/>
      <c r="OIK25"/>
      <c r="OIL25"/>
      <c r="OIM25"/>
      <c r="OIN25"/>
      <c r="OIO25"/>
      <c r="OIP25"/>
      <c r="OIQ25"/>
      <c r="OIR25"/>
      <c r="OIS25"/>
      <c r="OIT25"/>
      <c r="OIU25"/>
      <c r="OIV25"/>
      <c r="OIW25"/>
      <c r="OIX25"/>
      <c r="OIY25"/>
      <c r="OIZ25"/>
      <c r="OJA25"/>
      <c r="OJB25"/>
      <c r="OJC25"/>
      <c r="OJD25"/>
      <c r="OJE25"/>
      <c r="OJF25"/>
      <c r="OJG25"/>
      <c r="OJH25"/>
      <c r="OJI25"/>
      <c r="OJJ25"/>
      <c r="OJK25"/>
      <c r="OJL25"/>
      <c r="OJM25"/>
      <c r="OJN25"/>
      <c r="OJO25"/>
      <c r="OJP25"/>
      <c r="OJQ25"/>
      <c r="OJR25"/>
      <c r="OJS25"/>
      <c r="OJT25"/>
      <c r="OJU25"/>
      <c r="OJV25"/>
      <c r="OJW25"/>
      <c r="OJX25"/>
      <c r="OJY25"/>
      <c r="OJZ25"/>
      <c r="OKA25"/>
      <c r="OKB25"/>
      <c r="OKC25"/>
      <c r="OKD25"/>
      <c r="OKE25"/>
      <c r="OKF25"/>
      <c r="OKG25"/>
      <c r="OKH25"/>
      <c r="OKI25"/>
      <c r="OKJ25"/>
      <c r="OKK25"/>
      <c r="OKL25"/>
      <c r="OKM25"/>
      <c r="OKN25"/>
      <c r="OKO25"/>
      <c r="OKP25"/>
      <c r="OKQ25"/>
      <c r="OKR25"/>
      <c r="OKS25"/>
      <c r="OKT25"/>
      <c r="OKU25"/>
      <c r="OKV25"/>
      <c r="OKW25"/>
      <c r="OKX25"/>
      <c r="OKY25"/>
      <c r="OKZ25"/>
      <c r="OLA25"/>
      <c r="OLB25"/>
      <c r="OLC25"/>
      <c r="OLD25"/>
      <c r="OLE25"/>
      <c r="OLF25"/>
      <c r="OLG25"/>
      <c r="OLH25"/>
      <c r="OLI25"/>
      <c r="OLJ25"/>
      <c r="OLK25"/>
      <c r="OLL25"/>
      <c r="OLM25"/>
      <c r="OLN25"/>
      <c r="OLO25"/>
      <c r="OLP25"/>
      <c r="OLQ25"/>
      <c r="OLR25"/>
      <c r="OLS25"/>
      <c r="OLT25"/>
      <c r="OLU25"/>
      <c r="OLV25"/>
      <c r="OLW25"/>
      <c r="OLX25"/>
      <c r="OLY25"/>
      <c r="OLZ25"/>
      <c r="OMA25"/>
      <c r="OMB25"/>
      <c r="OMC25"/>
      <c r="OMD25"/>
      <c r="OME25"/>
      <c r="OMF25"/>
      <c r="OMG25"/>
      <c r="OMH25"/>
      <c r="OMI25"/>
      <c r="OMJ25"/>
      <c r="OMK25"/>
      <c r="OML25"/>
      <c r="OMM25"/>
      <c r="OMN25"/>
      <c r="OMO25"/>
      <c r="OMP25"/>
      <c r="OMQ25"/>
      <c r="OMR25"/>
      <c r="OMS25"/>
      <c r="OMT25"/>
      <c r="OMU25"/>
      <c r="OMV25"/>
      <c r="OMW25"/>
      <c r="OMX25"/>
      <c r="OMY25"/>
      <c r="OMZ25"/>
      <c r="ONA25"/>
      <c r="ONB25"/>
      <c r="ONC25"/>
      <c r="OND25"/>
      <c r="ONE25"/>
      <c r="ONF25"/>
      <c r="ONG25"/>
      <c r="ONH25"/>
      <c r="ONI25"/>
      <c r="ONJ25"/>
      <c r="ONK25"/>
      <c r="ONL25"/>
      <c r="ONM25"/>
      <c r="ONN25"/>
      <c r="ONO25"/>
      <c r="ONP25"/>
      <c r="ONQ25"/>
      <c r="ONR25"/>
      <c r="ONS25"/>
      <c r="ONT25"/>
      <c r="ONU25"/>
      <c r="ONV25"/>
      <c r="ONW25"/>
      <c r="ONX25"/>
      <c r="ONY25"/>
      <c r="ONZ25"/>
      <c r="OOA25"/>
      <c r="OOB25"/>
      <c r="OOC25"/>
      <c r="OOD25"/>
      <c r="OOE25"/>
      <c r="OOF25"/>
      <c r="OOG25"/>
      <c r="OOH25"/>
      <c r="OOI25"/>
      <c r="OOJ25"/>
      <c r="OOK25"/>
      <c r="OOL25"/>
      <c r="OOM25"/>
      <c r="OON25"/>
      <c r="OOO25"/>
      <c r="OOP25"/>
      <c r="OOQ25"/>
      <c r="OOR25"/>
      <c r="OOS25"/>
      <c r="OOT25"/>
      <c r="OOU25"/>
      <c r="OOV25"/>
      <c r="OOW25"/>
      <c r="OOX25"/>
      <c r="OOY25"/>
      <c r="OOZ25"/>
      <c r="OPA25"/>
      <c r="OPB25"/>
      <c r="OPC25"/>
      <c r="OPD25"/>
      <c r="OPE25"/>
      <c r="OPF25"/>
      <c r="OPG25"/>
      <c r="OPH25"/>
      <c r="OPI25"/>
      <c r="OPJ25"/>
      <c r="OPK25"/>
      <c r="OPL25"/>
      <c r="OPM25"/>
      <c r="OPN25"/>
      <c r="OPO25"/>
      <c r="OPP25"/>
      <c r="OPQ25"/>
      <c r="OPR25"/>
      <c r="OPS25"/>
      <c r="OPT25"/>
      <c r="OPU25"/>
      <c r="OPV25"/>
      <c r="OPW25"/>
      <c r="OPX25"/>
      <c r="OPY25"/>
      <c r="OPZ25"/>
      <c r="OQA25"/>
      <c r="OQB25"/>
      <c r="OQC25"/>
      <c r="OQD25"/>
      <c r="OQE25"/>
      <c r="OQF25"/>
      <c r="OQG25"/>
      <c r="OQH25"/>
      <c r="OQI25"/>
      <c r="OQJ25"/>
      <c r="OQK25"/>
      <c r="OQL25"/>
      <c r="OQM25"/>
      <c r="OQN25"/>
      <c r="OQO25"/>
      <c r="OQP25"/>
      <c r="OQQ25"/>
      <c r="OQR25"/>
      <c r="OQS25"/>
      <c r="OQT25"/>
      <c r="OQU25"/>
      <c r="OQV25"/>
      <c r="OQW25"/>
      <c r="OQX25"/>
      <c r="OQY25"/>
      <c r="OQZ25"/>
      <c r="ORA25"/>
      <c r="ORB25"/>
      <c r="ORC25"/>
      <c r="ORD25"/>
      <c r="ORE25"/>
      <c r="ORF25"/>
      <c r="ORG25"/>
      <c r="ORH25"/>
      <c r="ORI25"/>
      <c r="ORJ25"/>
      <c r="ORK25"/>
      <c r="ORL25"/>
      <c r="ORM25"/>
      <c r="ORN25"/>
      <c r="ORO25"/>
      <c r="ORP25"/>
      <c r="ORQ25"/>
      <c r="ORR25"/>
      <c r="ORS25"/>
      <c r="ORT25"/>
      <c r="ORU25"/>
      <c r="ORV25"/>
      <c r="ORW25"/>
      <c r="ORX25"/>
      <c r="ORY25"/>
      <c r="ORZ25"/>
      <c r="OSA25"/>
      <c r="OSB25"/>
      <c r="OSC25"/>
      <c r="OSD25"/>
      <c r="OSE25"/>
      <c r="OSF25"/>
      <c r="OSG25"/>
      <c r="OSH25"/>
      <c r="OSI25"/>
      <c r="OSJ25"/>
      <c r="OSK25"/>
      <c r="OSL25"/>
      <c r="OSM25"/>
      <c r="OSN25"/>
      <c r="OSO25"/>
      <c r="OSP25"/>
      <c r="OSQ25"/>
      <c r="OSR25"/>
      <c r="OSS25"/>
      <c r="OST25"/>
      <c r="OSU25"/>
      <c r="OSV25"/>
      <c r="OSW25"/>
      <c r="OSX25"/>
      <c r="OSY25"/>
      <c r="OSZ25"/>
      <c r="OTA25"/>
      <c r="OTB25"/>
      <c r="OTC25"/>
      <c r="OTD25"/>
      <c r="OTE25"/>
      <c r="OTF25"/>
      <c r="OTG25"/>
      <c r="OTH25"/>
      <c r="OTI25"/>
      <c r="OTJ25"/>
      <c r="OTK25"/>
      <c r="OTL25"/>
      <c r="OTM25"/>
      <c r="OTN25"/>
      <c r="OTO25"/>
      <c r="OTP25"/>
      <c r="OTQ25"/>
      <c r="OTR25"/>
      <c r="OTS25"/>
      <c r="OTT25"/>
      <c r="OTU25"/>
      <c r="OTV25"/>
      <c r="OTW25"/>
      <c r="OTX25"/>
      <c r="OTY25"/>
      <c r="OTZ25"/>
      <c r="OUA25"/>
      <c r="OUB25"/>
      <c r="OUC25"/>
      <c r="OUD25"/>
      <c r="OUE25"/>
      <c r="OUF25"/>
      <c r="OUG25"/>
      <c r="OUH25"/>
      <c r="OUI25"/>
      <c r="OUJ25"/>
      <c r="OUK25"/>
      <c r="OUL25"/>
      <c r="OUM25"/>
      <c r="OUN25"/>
      <c r="OUO25"/>
      <c r="OUP25"/>
      <c r="OUQ25"/>
      <c r="OUR25"/>
      <c r="OUS25"/>
      <c r="OUT25"/>
      <c r="OUU25"/>
      <c r="OUV25"/>
      <c r="OUW25"/>
      <c r="OUX25"/>
      <c r="OUY25"/>
      <c r="OUZ25"/>
      <c r="OVA25"/>
      <c r="OVB25"/>
      <c r="OVC25"/>
      <c r="OVD25"/>
      <c r="OVE25"/>
      <c r="OVF25"/>
      <c r="OVG25"/>
      <c r="OVH25"/>
      <c r="OVI25"/>
      <c r="OVJ25"/>
      <c r="OVK25"/>
      <c r="OVL25"/>
      <c r="OVM25"/>
      <c r="OVN25"/>
      <c r="OVO25"/>
      <c r="OVP25"/>
      <c r="OVQ25"/>
      <c r="OVR25"/>
      <c r="OVS25"/>
      <c r="OVT25"/>
      <c r="OVU25"/>
      <c r="OVV25"/>
      <c r="OVW25"/>
      <c r="OVX25"/>
      <c r="OVY25"/>
      <c r="OVZ25"/>
      <c r="OWA25"/>
      <c r="OWB25"/>
      <c r="OWC25"/>
      <c r="OWD25"/>
      <c r="OWE25"/>
      <c r="OWF25"/>
      <c r="OWG25"/>
      <c r="OWH25"/>
      <c r="OWI25"/>
      <c r="OWJ25"/>
      <c r="OWK25"/>
      <c r="OWL25"/>
      <c r="OWM25"/>
      <c r="OWN25"/>
      <c r="OWO25"/>
      <c r="OWP25"/>
      <c r="OWQ25"/>
      <c r="OWR25"/>
      <c r="OWS25"/>
      <c r="OWT25"/>
      <c r="OWU25"/>
      <c r="OWV25"/>
      <c r="OWW25"/>
      <c r="OWX25"/>
      <c r="OWY25"/>
      <c r="OWZ25"/>
      <c r="OXA25"/>
      <c r="OXB25"/>
      <c r="OXC25"/>
      <c r="OXD25"/>
      <c r="OXE25"/>
      <c r="OXF25"/>
      <c r="OXG25"/>
      <c r="OXH25"/>
      <c r="OXI25"/>
      <c r="OXJ25"/>
      <c r="OXK25"/>
      <c r="OXL25"/>
      <c r="OXM25"/>
      <c r="OXN25"/>
      <c r="OXO25"/>
      <c r="OXP25"/>
      <c r="OXQ25"/>
      <c r="OXR25"/>
      <c r="OXS25"/>
      <c r="OXT25"/>
      <c r="OXU25"/>
      <c r="OXV25"/>
      <c r="OXW25"/>
      <c r="OXX25"/>
      <c r="OXY25"/>
      <c r="OXZ25"/>
      <c r="OYA25"/>
      <c r="OYB25"/>
      <c r="OYC25"/>
      <c r="OYD25"/>
      <c r="OYE25"/>
      <c r="OYF25"/>
      <c r="OYG25"/>
      <c r="OYH25"/>
      <c r="OYI25"/>
      <c r="OYJ25"/>
      <c r="OYK25"/>
      <c r="OYL25"/>
      <c r="OYM25"/>
      <c r="OYN25"/>
      <c r="OYO25"/>
      <c r="OYP25"/>
      <c r="OYQ25"/>
      <c r="OYR25"/>
      <c r="OYS25"/>
      <c r="OYT25"/>
      <c r="OYU25"/>
      <c r="OYV25"/>
      <c r="OYW25"/>
      <c r="OYX25"/>
      <c r="OYY25"/>
      <c r="OYZ25"/>
      <c r="OZA25"/>
      <c r="OZB25"/>
      <c r="OZC25"/>
      <c r="OZD25"/>
      <c r="OZE25"/>
      <c r="OZF25"/>
      <c r="OZG25"/>
      <c r="OZH25"/>
      <c r="OZI25"/>
      <c r="OZJ25"/>
      <c r="OZK25"/>
      <c r="OZL25"/>
      <c r="OZM25"/>
      <c r="OZN25"/>
      <c r="OZO25"/>
      <c r="OZP25"/>
      <c r="OZQ25"/>
      <c r="OZR25"/>
      <c r="OZS25"/>
      <c r="OZT25"/>
      <c r="OZU25"/>
      <c r="OZV25"/>
      <c r="OZW25"/>
      <c r="OZX25"/>
      <c r="OZY25"/>
      <c r="OZZ25"/>
      <c r="PAA25"/>
      <c r="PAB25"/>
      <c r="PAC25"/>
      <c r="PAD25"/>
      <c r="PAE25"/>
      <c r="PAF25"/>
      <c r="PAG25"/>
      <c r="PAH25"/>
      <c r="PAI25"/>
      <c r="PAJ25"/>
      <c r="PAK25"/>
      <c r="PAL25"/>
      <c r="PAM25"/>
      <c r="PAN25"/>
      <c r="PAO25"/>
      <c r="PAP25"/>
      <c r="PAQ25"/>
      <c r="PAR25"/>
      <c r="PAS25"/>
      <c r="PAT25"/>
      <c r="PAU25"/>
      <c r="PAV25"/>
      <c r="PAW25"/>
      <c r="PAX25"/>
      <c r="PAY25"/>
      <c r="PAZ25"/>
      <c r="PBA25"/>
      <c r="PBB25"/>
      <c r="PBC25"/>
      <c r="PBD25"/>
      <c r="PBE25"/>
      <c r="PBF25"/>
      <c r="PBG25"/>
      <c r="PBH25"/>
      <c r="PBI25"/>
      <c r="PBJ25"/>
      <c r="PBK25"/>
      <c r="PBL25"/>
      <c r="PBM25"/>
      <c r="PBN25"/>
      <c r="PBO25"/>
      <c r="PBP25"/>
      <c r="PBQ25"/>
      <c r="PBR25"/>
      <c r="PBS25"/>
      <c r="PBT25"/>
      <c r="PBU25"/>
      <c r="PBV25"/>
      <c r="PBW25"/>
      <c r="PBX25"/>
      <c r="PBY25"/>
      <c r="PBZ25"/>
      <c r="PCA25"/>
      <c r="PCB25"/>
      <c r="PCC25"/>
      <c r="PCD25"/>
      <c r="PCE25"/>
      <c r="PCF25"/>
      <c r="PCG25"/>
      <c r="PCH25"/>
      <c r="PCI25"/>
      <c r="PCJ25"/>
      <c r="PCK25"/>
      <c r="PCL25"/>
      <c r="PCM25"/>
      <c r="PCN25"/>
      <c r="PCO25"/>
      <c r="PCP25"/>
      <c r="PCQ25"/>
      <c r="PCR25"/>
      <c r="PCS25"/>
      <c r="PCT25"/>
      <c r="PCU25"/>
      <c r="PCV25"/>
      <c r="PCW25"/>
      <c r="PCX25"/>
      <c r="PCY25"/>
      <c r="PCZ25"/>
      <c r="PDA25"/>
      <c r="PDB25"/>
      <c r="PDC25"/>
      <c r="PDD25"/>
      <c r="PDE25"/>
      <c r="PDF25"/>
      <c r="PDG25"/>
      <c r="PDH25"/>
      <c r="PDI25"/>
      <c r="PDJ25"/>
      <c r="PDK25"/>
      <c r="PDL25"/>
      <c r="PDM25"/>
      <c r="PDN25"/>
      <c r="PDO25"/>
      <c r="PDP25"/>
      <c r="PDQ25"/>
      <c r="PDR25"/>
      <c r="PDS25"/>
      <c r="PDT25"/>
      <c r="PDU25"/>
      <c r="PDV25"/>
      <c r="PDW25"/>
      <c r="PDX25"/>
      <c r="PDY25"/>
      <c r="PDZ25"/>
      <c r="PEA25"/>
      <c r="PEB25"/>
      <c r="PEC25"/>
      <c r="PED25"/>
      <c r="PEE25"/>
      <c r="PEF25"/>
      <c r="PEG25"/>
      <c r="PEH25"/>
      <c r="PEI25"/>
      <c r="PEJ25"/>
      <c r="PEK25"/>
      <c r="PEL25"/>
      <c r="PEM25"/>
      <c r="PEN25"/>
      <c r="PEO25"/>
      <c r="PEP25"/>
      <c r="PEQ25"/>
      <c r="PER25"/>
      <c r="PES25"/>
      <c r="PET25"/>
      <c r="PEU25"/>
      <c r="PEV25"/>
      <c r="PEW25"/>
      <c r="PEX25"/>
      <c r="PEY25"/>
      <c r="PEZ25"/>
      <c r="PFA25"/>
      <c r="PFB25"/>
      <c r="PFC25"/>
      <c r="PFD25"/>
      <c r="PFE25"/>
      <c r="PFF25"/>
      <c r="PFG25"/>
      <c r="PFH25"/>
      <c r="PFI25"/>
      <c r="PFJ25"/>
      <c r="PFK25"/>
      <c r="PFL25"/>
      <c r="PFM25"/>
      <c r="PFN25"/>
      <c r="PFO25"/>
      <c r="PFP25"/>
      <c r="PFQ25"/>
      <c r="PFR25"/>
      <c r="PFS25"/>
      <c r="PFT25"/>
      <c r="PFU25"/>
      <c r="PFV25"/>
      <c r="PFW25"/>
      <c r="PFX25"/>
      <c r="PFY25"/>
      <c r="PFZ25"/>
      <c r="PGA25"/>
      <c r="PGB25"/>
      <c r="PGC25"/>
      <c r="PGD25"/>
      <c r="PGE25"/>
      <c r="PGF25"/>
      <c r="PGG25"/>
      <c r="PGH25"/>
      <c r="PGI25"/>
      <c r="PGJ25"/>
      <c r="PGK25"/>
      <c r="PGL25"/>
      <c r="PGM25"/>
      <c r="PGN25"/>
      <c r="PGO25"/>
      <c r="PGP25"/>
      <c r="PGQ25"/>
      <c r="PGR25"/>
      <c r="PGS25"/>
      <c r="PGT25"/>
      <c r="PGU25"/>
      <c r="PGV25"/>
      <c r="PGW25"/>
      <c r="PGX25"/>
      <c r="PGY25"/>
      <c r="PGZ25"/>
      <c r="PHA25"/>
      <c r="PHB25"/>
      <c r="PHC25"/>
      <c r="PHD25"/>
      <c r="PHE25"/>
      <c r="PHF25"/>
      <c r="PHG25"/>
      <c r="PHH25"/>
      <c r="PHI25"/>
      <c r="PHJ25"/>
      <c r="PHK25"/>
      <c r="PHL25"/>
      <c r="PHM25"/>
      <c r="PHN25"/>
      <c r="PHO25"/>
      <c r="PHP25"/>
      <c r="PHQ25"/>
      <c r="PHR25"/>
      <c r="PHS25"/>
      <c r="PHT25"/>
      <c r="PHU25"/>
      <c r="PHV25"/>
      <c r="PHW25"/>
      <c r="PHX25"/>
      <c r="PHY25"/>
      <c r="PHZ25"/>
      <c r="PIA25"/>
      <c r="PIB25"/>
      <c r="PIC25"/>
      <c r="PID25"/>
      <c r="PIE25"/>
      <c r="PIF25"/>
      <c r="PIG25"/>
      <c r="PIH25"/>
      <c r="PII25"/>
      <c r="PIJ25"/>
      <c r="PIK25"/>
      <c r="PIL25"/>
      <c r="PIM25"/>
      <c r="PIN25"/>
      <c r="PIO25"/>
      <c r="PIP25"/>
      <c r="PIQ25"/>
      <c r="PIR25"/>
      <c r="PIS25"/>
      <c r="PIT25"/>
      <c r="PIU25"/>
      <c r="PIV25"/>
      <c r="PIW25"/>
      <c r="PIX25"/>
      <c r="PIY25"/>
      <c r="PIZ25"/>
      <c r="PJA25"/>
      <c r="PJB25"/>
      <c r="PJC25"/>
      <c r="PJD25"/>
      <c r="PJE25"/>
      <c r="PJF25"/>
      <c r="PJG25"/>
      <c r="PJH25"/>
      <c r="PJI25"/>
      <c r="PJJ25"/>
      <c r="PJK25"/>
      <c r="PJL25"/>
      <c r="PJM25"/>
      <c r="PJN25"/>
      <c r="PJO25"/>
      <c r="PJP25"/>
      <c r="PJQ25"/>
      <c r="PJR25"/>
      <c r="PJS25"/>
      <c r="PJT25"/>
      <c r="PJU25"/>
      <c r="PJV25"/>
      <c r="PJW25"/>
      <c r="PJX25"/>
      <c r="PJY25"/>
      <c r="PJZ25"/>
      <c r="PKA25"/>
      <c r="PKB25"/>
      <c r="PKC25"/>
      <c r="PKD25"/>
      <c r="PKE25"/>
      <c r="PKF25"/>
      <c r="PKG25"/>
      <c r="PKH25"/>
      <c r="PKI25"/>
      <c r="PKJ25"/>
      <c r="PKK25"/>
      <c r="PKL25"/>
      <c r="PKM25"/>
      <c r="PKN25"/>
      <c r="PKO25"/>
      <c r="PKP25"/>
      <c r="PKQ25"/>
      <c r="PKR25"/>
      <c r="PKS25"/>
      <c r="PKT25"/>
      <c r="PKU25"/>
      <c r="PKV25"/>
      <c r="PKW25"/>
      <c r="PKX25"/>
      <c r="PKY25"/>
      <c r="PKZ25"/>
      <c r="PLA25"/>
      <c r="PLB25"/>
      <c r="PLC25"/>
      <c r="PLD25"/>
      <c r="PLE25"/>
      <c r="PLF25"/>
      <c r="PLG25"/>
      <c r="PLH25"/>
      <c r="PLI25"/>
      <c r="PLJ25"/>
      <c r="PLK25"/>
      <c r="PLL25"/>
      <c r="PLM25"/>
      <c r="PLN25"/>
      <c r="PLO25"/>
      <c r="PLP25"/>
      <c r="PLQ25"/>
      <c r="PLR25"/>
      <c r="PLS25"/>
      <c r="PLT25"/>
      <c r="PLU25"/>
      <c r="PLV25"/>
      <c r="PLW25"/>
      <c r="PLX25"/>
      <c r="PLY25"/>
      <c r="PLZ25"/>
      <c r="PMA25"/>
      <c r="PMB25"/>
      <c r="PMC25"/>
      <c r="PMD25"/>
      <c r="PME25"/>
      <c r="PMF25"/>
      <c r="PMG25"/>
      <c r="PMH25"/>
      <c r="PMI25"/>
      <c r="PMJ25"/>
      <c r="PMK25"/>
      <c r="PML25"/>
      <c r="PMM25"/>
      <c r="PMN25"/>
      <c r="PMO25"/>
      <c r="PMP25"/>
      <c r="PMQ25"/>
      <c r="PMR25"/>
      <c r="PMS25"/>
      <c r="PMT25"/>
      <c r="PMU25"/>
      <c r="PMV25"/>
      <c r="PMW25"/>
      <c r="PMX25"/>
      <c r="PMY25"/>
      <c r="PMZ25"/>
      <c r="PNA25"/>
      <c r="PNB25"/>
      <c r="PNC25"/>
      <c r="PND25"/>
      <c r="PNE25"/>
      <c r="PNF25"/>
      <c r="PNG25"/>
      <c r="PNH25"/>
      <c r="PNI25"/>
      <c r="PNJ25"/>
      <c r="PNK25"/>
      <c r="PNL25"/>
      <c r="PNM25"/>
      <c r="PNN25"/>
      <c r="PNO25"/>
      <c r="PNP25"/>
      <c r="PNQ25"/>
      <c r="PNR25"/>
      <c r="PNS25"/>
      <c r="PNT25"/>
      <c r="PNU25"/>
      <c r="PNV25"/>
      <c r="PNW25"/>
      <c r="PNX25"/>
      <c r="PNY25"/>
      <c r="PNZ25"/>
      <c r="POA25"/>
      <c r="POB25"/>
      <c r="POC25"/>
      <c r="POD25"/>
      <c r="POE25"/>
      <c r="POF25"/>
      <c r="POG25"/>
      <c r="POH25"/>
      <c r="POI25"/>
      <c r="POJ25"/>
      <c r="POK25"/>
      <c r="POL25"/>
      <c r="POM25"/>
      <c r="PON25"/>
      <c r="POO25"/>
      <c r="POP25"/>
      <c r="POQ25"/>
      <c r="POR25"/>
      <c r="POS25"/>
      <c r="POT25"/>
      <c r="POU25"/>
      <c r="POV25"/>
      <c r="POW25"/>
      <c r="POX25"/>
      <c r="POY25"/>
      <c r="POZ25"/>
      <c r="PPA25"/>
      <c r="PPB25"/>
      <c r="PPC25"/>
      <c r="PPD25"/>
      <c r="PPE25"/>
      <c r="PPF25"/>
      <c r="PPG25"/>
      <c r="PPH25"/>
      <c r="PPI25"/>
      <c r="PPJ25"/>
      <c r="PPK25"/>
      <c r="PPL25"/>
      <c r="PPM25"/>
      <c r="PPN25"/>
      <c r="PPO25"/>
      <c r="PPP25"/>
      <c r="PPQ25"/>
      <c r="PPR25"/>
      <c r="PPS25"/>
      <c r="PPT25"/>
      <c r="PPU25"/>
      <c r="PPV25"/>
      <c r="PPW25"/>
      <c r="PPX25"/>
      <c r="PPY25"/>
      <c r="PPZ25"/>
      <c r="PQA25"/>
      <c r="PQB25"/>
      <c r="PQC25"/>
      <c r="PQD25"/>
      <c r="PQE25"/>
      <c r="PQF25"/>
      <c r="PQG25"/>
      <c r="PQH25"/>
      <c r="PQI25"/>
      <c r="PQJ25"/>
      <c r="PQK25"/>
      <c r="PQL25"/>
      <c r="PQM25"/>
      <c r="PQN25"/>
      <c r="PQO25"/>
      <c r="PQP25"/>
      <c r="PQQ25"/>
      <c r="PQR25"/>
      <c r="PQS25"/>
      <c r="PQT25"/>
      <c r="PQU25"/>
      <c r="PQV25"/>
      <c r="PQW25"/>
      <c r="PQX25"/>
      <c r="PQY25"/>
      <c r="PQZ25"/>
      <c r="PRA25"/>
      <c r="PRB25"/>
      <c r="PRC25"/>
      <c r="PRD25"/>
      <c r="PRE25"/>
      <c r="PRF25"/>
      <c r="PRG25"/>
      <c r="PRH25"/>
      <c r="PRI25"/>
      <c r="PRJ25"/>
      <c r="PRK25"/>
      <c r="PRL25"/>
      <c r="PRM25"/>
      <c r="PRN25"/>
      <c r="PRO25"/>
      <c r="PRP25"/>
      <c r="PRQ25"/>
      <c r="PRR25"/>
      <c r="PRS25"/>
      <c r="PRT25"/>
      <c r="PRU25"/>
      <c r="PRV25"/>
      <c r="PRW25"/>
      <c r="PRX25"/>
      <c r="PRY25"/>
      <c r="PRZ25"/>
      <c r="PSA25"/>
      <c r="PSB25"/>
      <c r="PSC25"/>
      <c r="PSD25"/>
      <c r="PSE25"/>
      <c r="PSF25"/>
      <c r="PSG25"/>
      <c r="PSH25"/>
      <c r="PSI25"/>
      <c r="PSJ25"/>
      <c r="PSK25"/>
      <c r="PSL25"/>
      <c r="PSM25"/>
      <c r="PSN25"/>
      <c r="PSO25"/>
      <c r="PSP25"/>
      <c r="PSQ25"/>
      <c r="PSR25"/>
      <c r="PSS25"/>
      <c r="PST25"/>
      <c r="PSU25"/>
      <c r="PSV25"/>
      <c r="PSW25"/>
      <c r="PSX25"/>
      <c r="PSY25"/>
      <c r="PSZ25"/>
      <c r="PTA25"/>
      <c r="PTB25"/>
      <c r="PTC25"/>
      <c r="PTD25"/>
      <c r="PTE25"/>
      <c r="PTF25"/>
      <c r="PTG25"/>
      <c r="PTH25"/>
      <c r="PTI25"/>
      <c r="PTJ25"/>
      <c r="PTK25"/>
      <c r="PTL25"/>
      <c r="PTM25"/>
      <c r="PTN25"/>
      <c r="PTO25"/>
      <c r="PTP25"/>
      <c r="PTQ25"/>
      <c r="PTR25"/>
      <c r="PTS25"/>
      <c r="PTT25"/>
      <c r="PTU25"/>
      <c r="PTV25"/>
      <c r="PTW25"/>
      <c r="PTX25"/>
      <c r="PTY25"/>
      <c r="PTZ25"/>
      <c r="PUA25"/>
      <c r="PUB25"/>
      <c r="PUC25"/>
      <c r="PUD25"/>
      <c r="PUE25"/>
      <c r="PUF25"/>
      <c r="PUG25"/>
      <c r="PUH25"/>
      <c r="PUI25"/>
      <c r="PUJ25"/>
      <c r="PUK25"/>
      <c r="PUL25"/>
      <c r="PUM25"/>
      <c r="PUN25"/>
      <c r="PUO25"/>
      <c r="PUP25"/>
      <c r="PUQ25"/>
      <c r="PUR25"/>
      <c r="PUS25"/>
      <c r="PUT25"/>
      <c r="PUU25"/>
      <c r="PUV25"/>
      <c r="PUW25"/>
      <c r="PUX25"/>
      <c r="PUY25"/>
      <c r="PUZ25"/>
      <c r="PVA25"/>
      <c r="PVB25"/>
      <c r="PVC25"/>
      <c r="PVD25"/>
      <c r="PVE25"/>
      <c r="PVF25"/>
      <c r="PVG25"/>
      <c r="PVH25"/>
      <c r="PVI25"/>
      <c r="PVJ25"/>
      <c r="PVK25"/>
      <c r="PVL25"/>
      <c r="PVM25"/>
      <c r="PVN25"/>
      <c r="PVO25"/>
      <c r="PVP25"/>
      <c r="PVQ25"/>
      <c r="PVR25"/>
      <c r="PVS25"/>
      <c r="PVT25"/>
      <c r="PVU25"/>
      <c r="PVV25"/>
      <c r="PVW25"/>
      <c r="PVX25"/>
      <c r="PVY25"/>
      <c r="PVZ25"/>
      <c r="PWA25"/>
      <c r="PWB25"/>
      <c r="PWC25"/>
      <c r="PWD25"/>
      <c r="PWE25"/>
      <c r="PWF25"/>
      <c r="PWG25"/>
      <c r="PWH25"/>
      <c r="PWI25"/>
      <c r="PWJ25"/>
      <c r="PWK25"/>
      <c r="PWL25"/>
      <c r="PWM25"/>
      <c r="PWN25"/>
      <c r="PWO25"/>
      <c r="PWP25"/>
      <c r="PWQ25"/>
      <c r="PWR25"/>
      <c r="PWS25"/>
      <c r="PWT25"/>
      <c r="PWU25"/>
      <c r="PWV25"/>
      <c r="PWW25"/>
      <c r="PWX25"/>
      <c r="PWY25"/>
      <c r="PWZ25"/>
      <c r="PXA25"/>
      <c r="PXB25"/>
      <c r="PXC25"/>
      <c r="PXD25"/>
      <c r="PXE25"/>
      <c r="PXF25"/>
      <c r="PXG25"/>
      <c r="PXH25"/>
      <c r="PXI25"/>
      <c r="PXJ25"/>
      <c r="PXK25"/>
      <c r="PXL25"/>
      <c r="PXM25"/>
      <c r="PXN25"/>
      <c r="PXO25"/>
      <c r="PXP25"/>
      <c r="PXQ25"/>
      <c r="PXR25"/>
      <c r="PXS25"/>
      <c r="PXT25"/>
      <c r="PXU25"/>
      <c r="PXV25"/>
      <c r="PXW25"/>
      <c r="PXX25"/>
      <c r="PXY25"/>
      <c r="PXZ25"/>
      <c r="PYA25"/>
      <c r="PYB25"/>
      <c r="PYC25"/>
      <c r="PYD25"/>
      <c r="PYE25"/>
      <c r="PYF25"/>
      <c r="PYG25"/>
      <c r="PYH25"/>
      <c r="PYI25"/>
      <c r="PYJ25"/>
      <c r="PYK25"/>
      <c r="PYL25"/>
      <c r="PYM25"/>
      <c r="PYN25"/>
      <c r="PYO25"/>
      <c r="PYP25"/>
      <c r="PYQ25"/>
      <c r="PYR25"/>
      <c r="PYS25"/>
      <c r="PYT25"/>
      <c r="PYU25"/>
      <c r="PYV25"/>
      <c r="PYW25"/>
      <c r="PYX25"/>
      <c r="PYY25"/>
      <c r="PYZ25"/>
      <c r="PZA25"/>
      <c r="PZB25"/>
      <c r="PZC25"/>
      <c r="PZD25"/>
      <c r="PZE25"/>
      <c r="PZF25"/>
      <c r="PZG25"/>
      <c r="PZH25"/>
      <c r="PZI25"/>
      <c r="PZJ25"/>
      <c r="PZK25"/>
      <c r="PZL25"/>
      <c r="PZM25"/>
      <c r="PZN25"/>
      <c r="PZO25"/>
      <c r="PZP25"/>
      <c r="PZQ25"/>
      <c r="PZR25"/>
      <c r="PZS25"/>
      <c r="PZT25"/>
      <c r="PZU25"/>
      <c r="PZV25"/>
      <c r="PZW25"/>
      <c r="PZX25"/>
      <c r="PZY25"/>
      <c r="PZZ25"/>
      <c r="QAA25"/>
      <c r="QAB25"/>
      <c r="QAC25"/>
      <c r="QAD25"/>
      <c r="QAE25"/>
      <c r="QAF25"/>
      <c r="QAG25"/>
      <c r="QAH25"/>
      <c r="QAI25"/>
      <c r="QAJ25"/>
      <c r="QAK25"/>
      <c r="QAL25"/>
      <c r="QAM25"/>
      <c r="QAN25"/>
      <c r="QAO25"/>
      <c r="QAP25"/>
      <c r="QAQ25"/>
      <c r="QAR25"/>
      <c r="QAS25"/>
      <c r="QAT25"/>
      <c r="QAU25"/>
      <c r="QAV25"/>
      <c r="QAW25"/>
      <c r="QAX25"/>
      <c r="QAY25"/>
      <c r="QAZ25"/>
      <c r="QBA25"/>
      <c r="QBB25"/>
      <c r="QBC25"/>
      <c r="QBD25"/>
      <c r="QBE25"/>
      <c r="QBF25"/>
      <c r="QBG25"/>
      <c r="QBH25"/>
      <c r="QBI25"/>
      <c r="QBJ25"/>
      <c r="QBK25"/>
      <c r="QBL25"/>
      <c r="QBM25"/>
      <c r="QBN25"/>
      <c r="QBO25"/>
      <c r="QBP25"/>
      <c r="QBQ25"/>
      <c r="QBR25"/>
      <c r="QBS25"/>
      <c r="QBT25"/>
      <c r="QBU25"/>
      <c r="QBV25"/>
      <c r="QBW25"/>
      <c r="QBX25"/>
      <c r="QBY25"/>
      <c r="QBZ25"/>
      <c r="QCA25"/>
      <c r="QCB25"/>
      <c r="QCC25"/>
      <c r="QCD25"/>
      <c r="QCE25"/>
      <c r="QCF25"/>
      <c r="QCG25"/>
      <c r="QCH25"/>
      <c r="QCI25"/>
      <c r="QCJ25"/>
      <c r="QCK25"/>
      <c r="QCL25"/>
      <c r="QCM25"/>
      <c r="QCN25"/>
      <c r="QCO25"/>
      <c r="QCP25"/>
      <c r="QCQ25"/>
      <c r="QCR25"/>
      <c r="QCS25"/>
      <c r="QCT25"/>
      <c r="QCU25"/>
      <c r="QCV25"/>
      <c r="QCW25"/>
      <c r="QCX25"/>
      <c r="QCY25"/>
      <c r="QCZ25"/>
      <c r="QDA25"/>
      <c r="QDB25"/>
      <c r="QDC25"/>
      <c r="QDD25"/>
      <c r="QDE25"/>
      <c r="QDF25"/>
      <c r="QDG25"/>
      <c r="QDH25"/>
      <c r="QDI25"/>
      <c r="QDJ25"/>
      <c r="QDK25"/>
      <c r="QDL25"/>
      <c r="QDM25"/>
      <c r="QDN25"/>
      <c r="QDO25"/>
      <c r="QDP25"/>
      <c r="QDQ25"/>
      <c r="QDR25"/>
      <c r="QDS25"/>
      <c r="QDT25"/>
      <c r="QDU25"/>
      <c r="QDV25"/>
      <c r="QDW25"/>
      <c r="QDX25"/>
      <c r="QDY25"/>
      <c r="QDZ25"/>
      <c r="QEA25"/>
      <c r="QEB25"/>
      <c r="QEC25"/>
      <c r="QED25"/>
      <c r="QEE25"/>
      <c r="QEF25"/>
      <c r="QEG25"/>
      <c r="QEH25"/>
      <c r="QEI25"/>
      <c r="QEJ25"/>
      <c r="QEK25"/>
      <c r="QEL25"/>
      <c r="QEM25"/>
      <c r="QEN25"/>
      <c r="QEO25"/>
      <c r="QEP25"/>
      <c r="QEQ25"/>
      <c r="QER25"/>
      <c r="QES25"/>
      <c r="QET25"/>
      <c r="QEU25"/>
      <c r="QEV25"/>
      <c r="QEW25"/>
      <c r="QEX25"/>
      <c r="QEY25"/>
      <c r="QEZ25"/>
      <c r="QFA25"/>
      <c r="QFB25"/>
      <c r="QFC25"/>
      <c r="QFD25"/>
      <c r="QFE25"/>
      <c r="QFF25"/>
      <c r="QFG25"/>
      <c r="QFH25"/>
      <c r="QFI25"/>
      <c r="QFJ25"/>
      <c r="QFK25"/>
      <c r="QFL25"/>
      <c r="QFM25"/>
      <c r="QFN25"/>
      <c r="QFO25"/>
      <c r="QFP25"/>
      <c r="QFQ25"/>
      <c r="QFR25"/>
      <c r="QFS25"/>
      <c r="QFT25"/>
      <c r="QFU25"/>
      <c r="QFV25"/>
      <c r="QFW25"/>
      <c r="QFX25"/>
      <c r="QFY25"/>
      <c r="QFZ25"/>
      <c r="QGA25"/>
      <c r="QGB25"/>
      <c r="QGC25"/>
      <c r="QGD25"/>
      <c r="QGE25"/>
      <c r="QGF25"/>
      <c r="QGG25"/>
      <c r="QGH25"/>
      <c r="QGI25"/>
      <c r="QGJ25"/>
      <c r="QGK25"/>
      <c r="QGL25"/>
      <c r="QGM25"/>
      <c r="QGN25"/>
      <c r="QGO25"/>
      <c r="QGP25"/>
      <c r="QGQ25"/>
      <c r="QGR25"/>
      <c r="QGS25"/>
      <c r="QGT25"/>
      <c r="QGU25"/>
      <c r="QGV25"/>
      <c r="QGW25"/>
      <c r="QGX25"/>
      <c r="QGY25"/>
      <c r="QGZ25"/>
      <c r="QHA25"/>
      <c r="QHB25"/>
      <c r="QHC25"/>
      <c r="QHD25"/>
      <c r="QHE25"/>
      <c r="QHF25"/>
      <c r="QHG25"/>
      <c r="QHH25"/>
      <c r="QHI25"/>
      <c r="QHJ25"/>
      <c r="QHK25"/>
      <c r="QHL25"/>
      <c r="QHM25"/>
      <c r="QHN25"/>
      <c r="QHO25"/>
      <c r="QHP25"/>
      <c r="QHQ25"/>
      <c r="QHR25"/>
      <c r="QHS25"/>
      <c r="QHT25"/>
      <c r="QHU25"/>
      <c r="QHV25"/>
      <c r="QHW25"/>
      <c r="QHX25"/>
      <c r="QHY25"/>
      <c r="QHZ25"/>
      <c r="QIA25"/>
      <c r="QIB25"/>
      <c r="QIC25"/>
      <c r="QID25"/>
      <c r="QIE25"/>
      <c r="QIF25"/>
      <c r="QIG25"/>
      <c r="QIH25"/>
      <c r="QII25"/>
      <c r="QIJ25"/>
      <c r="QIK25"/>
      <c r="QIL25"/>
      <c r="QIM25"/>
      <c r="QIN25"/>
      <c r="QIO25"/>
      <c r="QIP25"/>
      <c r="QIQ25"/>
      <c r="QIR25"/>
      <c r="QIS25"/>
      <c r="QIT25"/>
      <c r="QIU25"/>
      <c r="QIV25"/>
      <c r="QIW25"/>
      <c r="QIX25"/>
      <c r="QIY25"/>
      <c r="QIZ25"/>
      <c r="QJA25"/>
      <c r="QJB25"/>
      <c r="QJC25"/>
      <c r="QJD25"/>
      <c r="QJE25"/>
      <c r="QJF25"/>
      <c r="QJG25"/>
      <c r="QJH25"/>
      <c r="QJI25"/>
      <c r="QJJ25"/>
      <c r="QJK25"/>
      <c r="QJL25"/>
      <c r="QJM25"/>
      <c r="QJN25"/>
      <c r="QJO25"/>
      <c r="QJP25"/>
      <c r="QJQ25"/>
      <c r="QJR25"/>
      <c r="QJS25"/>
      <c r="QJT25"/>
      <c r="QJU25"/>
      <c r="QJV25"/>
      <c r="QJW25"/>
      <c r="QJX25"/>
      <c r="QJY25"/>
      <c r="QJZ25"/>
      <c r="QKA25"/>
      <c r="QKB25"/>
      <c r="QKC25"/>
      <c r="QKD25"/>
      <c r="QKE25"/>
      <c r="QKF25"/>
      <c r="QKG25"/>
      <c r="QKH25"/>
      <c r="QKI25"/>
      <c r="QKJ25"/>
      <c r="QKK25"/>
      <c r="QKL25"/>
      <c r="QKM25"/>
      <c r="QKN25"/>
      <c r="QKO25"/>
      <c r="QKP25"/>
      <c r="QKQ25"/>
      <c r="QKR25"/>
      <c r="QKS25"/>
      <c r="QKT25"/>
      <c r="QKU25"/>
      <c r="QKV25"/>
      <c r="QKW25"/>
      <c r="QKX25"/>
      <c r="QKY25"/>
      <c r="QKZ25"/>
      <c r="QLA25"/>
      <c r="QLB25"/>
      <c r="QLC25"/>
      <c r="QLD25"/>
      <c r="QLE25"/>
      <c r="QLF25"/>
      <c r="QLG25"/>
      <c r="QLH25"/>
      <c r="QLI25"/>
      <c r="QLJ25"/>
      <c r="QLK25"/>
      <c r="QLL25"/>
      <c r="QLM25"/>
      <c r="QLN25"/>
      <c r="QLO25"/>
      <c r="QLP25"/>
      <c r="QLQ25"/>
      <c r="QLR25"/>
      <c r="QLS25"/>
      <c r="QLT25"/>
      <c r="QLU25"/>
      <c r="QLV25"/>
      <c r="QLW25"/>
      <c r="QLX25"/>
      <c r="QLY25"/>
      <c r="QLZ25"/>
      <c r="QMA25"/>
      <c r="QMB25"/>
      <c r="QMC25"/>
      <c r="QMD25"/>
      <c r="QME25"/>
      <c r="QMF25"/>
      <c r="QMG25"/>
      <c r="QMH25"/>
      <c r="QMI25"/>
      <c r="QMJ25"/>
      <c r="QMK25"/>
      <c r="QML25"/>
      <c r="QMM25"/>
      <c r="QMN25"/>
      <c r="QMO25"/>
      <c r="QMP25"/>
      <c r="QMQ25"/>
      <c r="QMR25"/>
      <c r="QMS25"/>
      <c r="QMT25"/>
      <c r="QMU25"/>
      <c r="QMV25"/>
      <c r="QMW25"/>
      <c r="QMX25"/>
      <c r="QMY25"/>
      <c r="QMZ25"/>
      <c r="QNA25"/>
      <c r="QNB25"/>
      <c r="QNC25"/>
      <c r="QND25"/>
      <c r="QNE25"/>
      <c r="QNF25"/>
      <c r="QNG25"/>
      <c r="QNH25"/>
      <c r="QNI25"/>
      <c r="QNJ25"/>
      <c r="QNK25"/>
      <c r="QNL25"/>
      <c r="QNM25"/>
      <c r="QNN25"/>
      <c r="QNO25"/>
      <c r="QNP25"/>
      <c r="QNQ25"/>
      <c r="QNR25"/>
      <c r="QNS25"/>
      <c r="QNT25"/>
      <c r="QNU25"/>
      <c r="QNV25"/>
      <c r="QNW25"/>
      <c r="QNX25"/>
      <c r="QNY25"/>
      <c r="QNZ25"/>
      <c r="QOA25"/>
      <c r="QOB25"/>
      <c r="QOC25"/>
      <c r="QOD25"/>
      <c r="QOE25"/>
      <c r="QOF25"/>
      <c r="QOG25"/>
      <c r="QOH25"/>
      <c r="QOI25"/>
      <c r="QOJ25"/>
      <c r="QOK25"/>
      <c r="QOL25"/>
      <c r="QOM25"/>
      <c r="QON25"/>
      <c r="QOO25"/>
      <c r="QOP25"/>
      <c r="QOQ25"/>
      <c r="QOR25"/>
      <c r="QOS25"/>
      <c r="QOT25"/>
      <c r="QOU25"/>
      <c r="QOV25"/>
      <c r="QOW25"/>
      <c r="QOX25"/>
      <c r="QOY25"/>
      <c r="QOZ25"/>
      <c r="QPA25"/>
      <c r="QPB25"/>
      <c r="QPC25"/>
      <c r="QPD25"/>
      <c r="QPE25"/>
      <c r="QPF25"/>
      <c r="QPG25"/>
      <c r="QPH25"/>
      <c r="QPI25"/>
      <c r="QPJ25"/>
      <c r="QPK25"/>
      <c r="QPL25"/>
      <c r="QPM25"/>
      <c r="QPN25"/>
      <c r="QPO25"/>
      <c r="QPP25"/>
      <c r="QPQ25"/>
      <c r="QPR25"/>
      <c r="QPS25"/>
      <c r="QPT25"/>
      <c r="QPU25"/>
      <c r="QPV25"/>
      <c r="QPW25"/>
      <c r="QPX25"/>
      <c r="QPY25"/>
      <c r="QPZ25"/>
      <c r="QQA25"/>
      <c r="QQB25"/>
      <c r="QQC25"/>
      <c r="QQD25"/>
      <c r="QQE25"/>
      <c r="QQF25"/>
      <c r="QQG25"/>
      <c r="QQH25"/>
      <c r="QQI25"/>
      <c r="QQJ25"/>
      <c r="QQK25"/>
      <c r="QQL25"/>
      <c r="QQM25"/>
      <c r="QQN25"/>
      <c r="QQO25"/>
      <c r="QQP25"/>
      <c r="QQQ25"/>
      <c r="QQR25"/>
      <c r="QQS25"/>
      <c r="QQT25"/>
      <c r="QQU25"/>
      <c r="QQV25"/>
      <c r="QQW25"/>
      <c r="QQX25"/>
      <c r="QQY25"/>
      <c r="QQZ25"/>
      <c r="QRA25"/>
      <c r="QRB25"/>
      <c r="QRC25"/>
      <c r="QRD25"/>
      <c r="QRE25"/>
      <c r="QRF25"/>
      <c r="QRG25"/>
      <c r="QRH25"/>
      <c r="QRI25"/>
      <c r="QRJ25"/>
      <c r="QRK25"/>
      <c r="QRL25"/>
      <c r="QRM25"/>
      <c r="QRN25"/>
      <c r="QRO25"/>
      <c r="QRP25"/>
      <c r="QRQ25"/>
      <c r="QRR25"/>
      <c r="QRS25"/>
      <c r="QRT25"/>
      <c r="QRU25"/>
      <c r="QRV25"/>
      <c r="QRW25"/>
      <c r="QRX25"/>
      <c r="QRY25"/>
      <c r="QRZ25"/>
      <c r="QSA25"/>
      <c r="QSB25"/>
      <c r="QSC25"/>
      <c r="QSD25"/>
      <c r="QSE25"/>
      <c r="QSF25"/>
      <c r="QSG25"/>
      <c r="QSH25"/>
      <c r="QSI25"/>
      <c r="QSJ25"/>
      <c r="QSK25"/>
      <c r="QSL25"/>
      <c r="QSM25"/>
      <c r="QSN25"/>
      <c r="QSO25"/>
      <c r="QSP25"/>
      <c r="QSQ25"/>
      <c r="QSR25"/>
      <c r="QSS25"/>
      <c r="QST25"/>
      <c r="QSU25"/>
      <c r="QSV25"/>
      <c r="QSW25"/>
      <c r="QSX25"/>
      <c r="QSY25"/>
      <c r="QSZ25"/>
      <c r="QTA25"/>
      <c r="QTB25"/>
      <c r="QTC25"/>
      <c r="QTD25"/>
      <c r="QTE25"/>
      <c r="QTF25"/>
      <c r="QTG25"/>
      <c r="QTH25"/>
      <c r="QTI25"/>
      <c r="QTJ25"/>
      <c r="QTK25"/>
      <c r="QTL25"/>
      <c r="QTM25"/>
      <c r="QTN25"/>
      <c r="QTO25"/>
      <c r="QTP25"/>
      <c r="QTQ25"/>
      <c r="QTR25"/>
      <c r="QTS25"/>
      <c r="QTT25"/>
      <c r="QTU25"/>
      <c r="QTV25"/>
      <c r="QTW25"/>
      <c r="QTX25"/>
      <c r="QTY25"/>
      <c r="QTZ25"/>
      <c r="QUA25"/>
      <c r="QUB25"/>
      <c r="QUC25"/>
      <c r="QUD25"/>
      <c r="QUE25"/>
      <c r="QUF25"/>
      <c r="QUG25"/>
      <c r="QUH25"/>
      <c r="QUI25"/>
      <c r="QUJ25"/>
      <c r="QUK25"/>
      <c r="QUL25"/>
      <c r="QUM25"/>
      <c r="QUN25"/>
      <c r="QUO25"/>
      <c r="QUP25"/>
      <c r="QUQ25"/>
      <c r="QUR25"/>
      <c r="QUS25"/>
      <c r="QUT25"/>
      <c r="QUU25"/>
      <c r="QUV25"/>
      <c r="QUW25"/>
      <c r="QUX25"/>
      <c r="QUY25"/>
      <c r="QUZ25"/>
      <c r="QVA25"/>
      <c r="QVB25"/>
      <c r="QVC25"/>
      <c r="QVD25"/>
      <c r="QVE25"/>
      <c r="QVF25"/>
      <c r="QVG25"/>
      <c r="QVH25"/>
      <c r="QVI25"/>
      <c r="QVJ25"/>
      <c r="QVK25"/>
      <c r="QVL25"/>
      <c r="QVM25"/>
      <c r="QVN25"/>
      <c r="QVO25"/>
      <c r="QVP25"/>
      <c r="QVQ25"/>
      <c r="QVR25"/>
      <c r="QVS25"/>
      <c r="QVT25"/>
      <c r="QVU25"/>
      <c r="QVV25"/>
      <c r="QVW25"/>
      <c r="QVX25"/>
      <c r="QVY25"/>
      <c r="QVZ25"/>
      <c r="QWA25"/>
      <c r="QWB25"/>
      <c r="QWC25"/>
      <c r="QWD25"/>
      <c r="QWE25"/>
      <c r="QWF25"/>
      <c r="QWG25"/>
      <c r="QWH25"/>
      <c r="QWI25"/>
      <c r="QWJ25"/>
      <c r="QWK25"/>
      <c r="QWL25"/>
      <c r="QWM25"/>
      <c r="QWN25"/>
      <c r="QWO25"/>
      <c r="QWP25"/>
      <c r="QWQ25"/>
      <c r="QWR25"/>
      <c r="QWS25"/>
      <c r="QWT25"/>
      <c r="QWU25"/>
      <c r="QWV25"/>
      <c r="QWW25"/>
      <c r="QWX25"/>
      <c r="QWY25"/>
      <c r="QWZ25"/>
      <c r="QXA25"/>
      <c r="QXB25"/>
      <c r="QXC25"/>
      <c r="QXD25"/>
      <c r="QXE25"/>
      <c r="QXF25"/>
      <c r="QXG25"/>
      <c r="QXH25"/>
      <c r="QXI25"/>
      <c r="QXJ25"/>
      <c r="QXK25"/>
      <c r="QXL25"/>
      <c r="QXM25"/>
      <c r="QXN25"/>
      <c r="QXO25"/>
      <c r="QXP25"/>
      <c r="QXQ25"/>
      <c r="QXR25"/>
      <c r="QXS25"/>
      <c r="QXT25"/>
      <c r="QXU25"/>
      <c r="QXV25"/>
      <c r="QXW25"/>
      <c r="QXX25"/>
      <c r="QXY25"/>
      <c r="QXZ25"/>
      <c r="QYA25"/>
      <c r="QYB25"/>
      <c r="QYC25"/>
      <c r="QYD25"/>
      <c r="QYE25"/>
      <c r="QYF25"/>
      <c r="QYG25"/>
      <c r="QYH25"/>
      <c r="QYI25"/>
      <c r="QYJ25"/>
      <c r="QYK25"/>
      <c r="QYL25"/>
      <c r="QYM25"/>
      <c r="QYN25"/>
      <c r="QYO25"/>
      <c r="QYP25"/>
      <c r="QYQ25"/>
      <c r="QYR25"/>
      <c r="QYS25"/>
      <c r="QYT25"/>
      <c r="QYU25"/>
      <c r="QYV25"/>
      <c r="QYW25"/>
      <c r="QYX25"/>
      <c r="QYY25"/>
      <c r="QYZ25"/>
      <c r="QZA25"/>
      <c r="QZB25"/>
      <c r="QZC25"/>
      <c r="QZD25"/>
      <c r="QZE25"/>
      <c r="QZF25"/>
      <c r="QZG25"/>
      <c r="QZH25"/>
      <c r="QZI25"/>
      <c r="QZJ25"/>
      <c r="QZK25"/>
      <c r="QZL25"/>
      <c r="QZM25"/>
      <c r="QZN25"/>
      <c r="QZO25"/>
      <c r="QZP25"/>
      <c r="QZQ25"/>
      <c r="QZR25"/>
      <c r="QZS25"/>
      <c r="QZT25"/>
      <c r="QZU25"/>
      <c r="QZV25"/>
      <c r="QZW25"/>
      <c r="QZX25"/>
      <c r="QZY25"/>
      <c r="QZZ25"/>
      <c r="RAA25"/>
      <c r="RAB25"/>
      <c r="RAC25"/>
      <c r="RAD25"/>
      <c r="RAE25"/>
      <c r="RAF25"/>
      <c r="RAG25"/>
      <c r="RAH25"/>
      <c r="RAI25"/>
      <c r="RAJ25"/>
      <c r="RAK25"/>
      <c r="RAL25"/>
      <c r="RAM25"/>
      <c r="RAN25"/>
      <c r="RAO25"/>
      <c r="RAP25"/>
      <c r="RAQ25"/>
      <c r="RAR25"/>
      <c r="RAS25"/>
      <c r="RAT25"/>
      <c r="RAU25"/>
      <c r="RAV25"/>
      <c r="RAW25"/>
      <c r="RAX25"/>
      <c r="RAY25"/>
      <c r="RAZ25"/>
      <c r="RBA25"/>
      <c r="RBB25"/>
      <c r="RBC25"/>
      <c r="RBD25"/>
      <c r="RBE25"/>
      <c r="RBF25"/>
      <c r="RBG25"/>
      <c r="RBH25"/>
      <c r="RBI25"/>
      <c r="RBJ25"/>
      <c r="RBK25"/>
      <c r="RBL25"/>
      <c r="RBM25"/>
      <c r="RBN25"/>
      <c r="RBO25"/>
      <c r="RBP25"/>
      <c r="RBQ25"/>
      <c r="RBR25"/>
      <c r="RBS25"/>
      <c r="RBT25"/>
      <c r="RBU25"/>
      <c r="RBV25"/>
      <c r="RBW25"/>
      <c r="RBX25"/>
      <c r="RBY25"/>
      <c r="RBZ25"/>
      <c r="RCA25"/>
      <c r="RCB25"/>
      <c r="RCC25"/>
      <c r="RCD25"/>
      <c r="RCE25"/>
      <c r="RCF25"/>
      <c r="RCG25"/>
      <c r="RCH25"/>
      <c r="RCI25"/>
      <c r="RCJ25"/>
      <c r="RCK25"/>
      <c r="RCL25"/>
      <c r="RCM25"/>
      <c r="RCN25"/>
      <c r="RCO25"/>
      <c r="RCP25"/>
      <c r="RCQ25"/>
      <c r="RCR25"/>
      <c r="RCS25"/>
      <c r="RCT25"/>
      <c r="RCU25"/>
      <c r="RCV25"/>
      <c r="RCW25"/>
      <c r="RCX25"/>
      <c r="RCY25"/>
      <c r="RCZ25"/>
      <c r="RDA25"/>
      <c r="RDB25"/>
      <c r="RDC25"/>
      <c r="RDD25"/>
      <c r="RDE25"/>
      <c r="RDF25"/>
      <c r="RDG25"/>
      <c r="RDH25"/>
      <c r="RDI25"/>
      <c r="RDJ25"/>
      <c r="RDK25"/>
      <c r="RDL25"/>
      <c r="RDM25"/>
      <c r="RDN25"/>
      <c r="RDO25"/>
      <c r="RDP25"/>
      <c r="RDQ25"/>
      <c r="RDR25"/>
      <c r="RDS25"/>
      <c r="RDT25"/>
      <c r="RDU25"/>
      <c r="RDV25"/>
      <c r="RDW25"/>
      <c r="RDX25"/>
      <c r="RDY25"/>
      <c r="RDZ25"/>
      <c r="REA25"/>
      <c r="REB25"/>
      <c r="REC25"/>
      <c r="RED25"/>
      <c r="REE25"/>
      <c r="REF25"/>
      <c r="REG25"/>
      <c r="REH25"/>
      <c r="REI25"/>
      <c r="REJ25"/>
      <c r="REK25"/>
      <c r="REL25"/>
      <c r="REM25"/>
      <c r="REN25"/>
      <c r="REO25"/>
      <c r="REP25"/>
      <c r="REQ25"/>
      <c r="RER25"/>
      <c r="RES25"/>
      <c r="RET25"/>
      <c r="REU25"/>
      <c r="REV25"/>
      <c r="REW25"/>
      <c r="REX25"/>
      <c r="REY25"/>
      <c r="REZ25"/>
      <c r="RFA25"/>
      <c r="RFB25"/>
      <c r="RFC25"/>
      <c r="RFD25"/>
      <c r="RFE25"/>
      <c r="RFF25"/>
      <c r="RFG25"/>
      <c r="RFH25"/>
      <c r="RFI25"/>
      <c r="RFJ25"/>
      <c r="RFK25"/>
      <c r="RFL25"/>
      <c r="RFM25"/>
      <c r="RFN25"/>
      <c r="RFO25"/>
      <c r="RFP25"/>
      <c r="RFQ25"/>
      <c r="RFR25"/>
      <c r="RFS25"/>
      <c r="RFT25"/>
      <c r="RFU25"/>
      <c r="RFV25"/>
      <c r="RFW25"/>
      <c r="RFX25"/>
      <c r="RFY25"/>
      <c r="RFZ25"/>
      <c r="RGA25"/>
      <c r="RGB25"/>
      <c r="RGC25"/>
      <c r="RGD25"/>
      <c r="RGE25"/>
      <c r="RGF25"/>
      <c r="RGG25"/>
      <c r="RGH25"/>
      <c r="RGI25"/>
      <c r="RGJ25"/>
      <c r="RGK25"/>
      <c r="RGL25"/>
      <c r="RGM25"/>
      <c r="RGN25"/>
      <c r="RGO25"/>
      <c r="RGP25"/>
      <c r="RGQ25"/>
      <c r="RGR25"/>
      <c r="RGS25"/>
      <c r="RGT25"/>
      <c r="RGU25"/>
      <c r="RGV25"/>
      <c r="RGW25"/>
      <c r="RGX25"/>
      <c r="RGY25"/>
      <c r="RGZ25"/>
      <c r="RHA25"/>
      <c r="RHB25"/>
      <c r="RHC25"/>
      <c r="RHD25"/>
      <c r="RHE25"/>
      <c r="RHF25"/>
      <c r="RHG25"/>
      <c r="RHH25"/>
      <c r="RHI25"/>
      <c r="RHJ25"/>
      <c r="RHK25"/>
      <c r="RHL25"/>
      <c r="RHM25"/>
      <c r="RHN25"/>
      <c r="RHO25"/>
      <c r="RHP25"/>
      <c r="RHQ25"/>
      <c r="RHR25"/>
      <c r="RHS25"/>
      <c r="RHT25"/>
      <c r="RHU25"/>
      <c r="RHV25"/>
      <c r="RHW25"/>
      <c r="RHX25"/>
      <c r="RHY25"/>
      <c r="RHZ25"/>
      <c r="RIA25"/>
      <c r="RIB25"/>
      <c r="RIC25"/>
      <c r="RID25"/>
      <c r="RIE25"/>
      <c r="RIF25"/>
      <c r="RIG25"/>
      <c r="RIH25"/>
      <c r="RII25"/>
      <c r="RIJ25"/>
      <c r="RIK25"/>
      <c r="RIL25"/>
      <c r="RIM25"/>
      <c r="RIN25"/>
      <c r="RIO25"/>
      <c r="RIP25"/>
      <c r="RIQ25"/>
      <c r="RIR25"/>
      <c r="RIS25"/>
      <c r="RIT25"/>
      <c r="RIU25"/>
      <c r="RIV25"/>
      <c r="RIW25"/>
      <c r="RIX25"/>
      <c r="RIY25"/>
      <c r="RIZ25"/>
      <c r="RJA25"/>
      <c r="RJB25"/>
      <c r="RJC25"/>
      <c r="RJD25"/>
      <c r="RJE25"/>
      <c r="RJF25"/>
      <c r="RJG25"/>
      <c r="RJH25"/>
      <c r="RJI25"/>
      <c r="RJJ25"/>
      <c r="RJK25"/>
      <c r="RJL25"/>
      <c r="RJM25"/>
      <c r="RJN25"/>
      <c r="RJO25"/>
      <c r="RJP25"/>
      <c r="RJQ25"/>
      <c r="RJR25"/>
      <c r="RJS25"/>
      <c r="RJT25"/>
      <c r="RJU25"/>
      <c r="RJV25"/>
      <c r="RJW25"/>
      <c r="RJX25"/>
      <c r="RJY25"/>
      <c r="RJZ25"/>
      <c r="RKA25"/>
      <c r="RKB25"/>
      <c r="RKC25"/>
      <c r="RKD25"/>
      <c r="RKE25"/>
      <c r="RKF25"/>
      <c r="RKG25"/>
      <c r="RKH25"/>
      <c r="RKI25"/>
      <c r="RKJ25"/>
      <c r="RKK25"/>
      <c r="RKL25"/>
      <c r="RKM25"/>
      <c r="RKN25"/>
      <c r="RKO25"/>
      <c r="RKP25"/>
      <c r="RKQ25"/>
      <c r="RKR25"/>
      <c r="RKS25"/>
      <c r="RKT25"/>
      <c r="RKU25"/>
      <c r="RKV25"/>
      <c r="RKW25"/>
      <c r="RKX25"/>
      <c r="RKY25"/>
      <c r="RKZ25"/>
      <c r="RLA25"/>
      <c r="RLB25"/>
      <c r="RLC25"/>
      <c r="RLD25"/>
      <c r="RLE25"/>
      <c r="RLF25"/>
      <c r="RLG25"/>
      <c r="RLH25"/>
      <c r="RLI25"/>
      <c r="RLJ25"/>
      <c r="RLK25"/>
      <c r="RLL25"/>
      <c r="RLM25"/>
      <c r="RLN25"/>
      <c r="RLO25"/>
      <c r="RLP25"/>
      <c r="RLQ25"/>
      <c r="RLR25"/>
      <c r="RLS25"/>
      <c r="RLT25"/>
      <c r="RLU25"/>
      <c r="RLV25"/>
      <c r="RLW25"/>
      <c r="RLX25"/>
      <c r="RLY25"/>
      <c r="RLZ25"/>
      <c r="RMA25"/>
      <c r="RMB25"/>
      <c r="RMC25"/>
      <c r="RMD25"/>
      <c r="RME25"/>
      <c r="RMF25"/>
      <c r="RMG25"/>
      <c r="RMH25"/>
      <c r="RMI25"/>
      <c r="RMJ25"/>
      <c r="RMK25"/>
      <c r="RML25"/>
      <c r="RMM25"/>
      <c r="RMN25"/>
      <c r="RMO25"/>
      <c r="RMP25"/>
      <c r="RMQ25"/>
      <c r="RMR25"/>
      <c r="RMS25"/>
      <c r="RMT25"/>
      <c r="RMU25"/>
      <c r="RMV25"/>
      <c r="RMW25"/>
      <c r="RMX25"/>
      <c r="RMY25"/>
      <c r="RMZ25"/>
      <c r="RNA25"/>
      <c r="RNB25"/>
      <c r="RNC25"/>
      <c r="RND25"/>
      <c r="RNE25"/>
      <c r="RNF25"/>
      <c r="RNG25"/>
      <c r="RNH25"/>
      <c r="RNI25"/>
      <c r="RNJ25"/>
      <c r="RNK25"/>
      <c r="RNL25"/>
      <c r="RNM25"/>
      <c r="RNN25"/>
      <c r="RNO25"/>
      <c r="RNP25"/>
      <c r="RNQ25"/>
      <c r="RNR25"/>
      <c r="RNS25"/>
      <c r="RNT25"/>
      <c r="RNU25"/>
      <c r="RNV25"/>
      <c r="RNW25"/>
      <c r="RNX25"/>
      <c r="RNY25"/>
      <c r="RNZ25"/>
      <c r="ROA25"/>
      <c r="ROB25"/>
      <c r="ROC25"/>
      <c r="ROD25"/>
      <c r="ROE25"/>
      <c r="ROF25"/>
      <c r="ROG25"/>
      <c r="ROH25"/>
      <c r="ROI25"/>
      <c r="ROJ25"/>
      <c r="ROK25"/>
      <c r="ROL25"/>
      <c r="ROM25"/>
      <c r="RON25"/>
      <c r="ROO25"/>
      <c r="ROP25"/>
      <c r="ROQ25"/>
      <c r="ROR25"/>
      <c r="ROS25"/>
      <c r="ROT25"/>
      <c r="ROU25"/>
      <c r="ROV25"/>
      <c r="ROW25"/>
      <c r="ROX25"/>
      <c r="ROY25"/>
      <c r="ROZ25"/>
      <c r="RPA25"/>
      <c r="RPB25"/>
      <c r="RPC25"/>
      <c r="RPD25"/>
      <c r="RPE25"/>
      <c r="RPF25"/>
      <c r="RPG25"/>
      <c r="RPH25"/>
      <c r="RPI25"/>
      <c r="RPJ25"/>
      <c r="RPK25"/>
      <c r="RPL25"/>
      <c r="RPM25"/>
      <c r="RPN25"/>
      <c r="RPO25"/>
      <c r="RPP25"/>
      <c r="RPQ25"/>
      <c r="RPR25"/>
      <c r="RPS25"/>
      <c r="RPT25"/>
      <c r="RPU25"/>
      <c r="RPV25"/>
      <c r="RPW25"/>
      <c r="RPX25"/>
      <c r="RPY25"/>
      <c r="RPZ25"/>
      <c r="RQA25"/>
      <c r="RQB25"/>
      <c r="RQC25"/>
      <c r="RQD25"/>
      <c r="RQE25"/>
      <c r="RQF25"/>
      <c r="RQG25"/>
      <c r="RQH25"/>
      <c r="RQI25"/>
      <c r="RQJ25"/>
      <c r="RQK25"/>
      <c r="RQL25"/>
      <c r="RQM25"/>
      <c r="RQN25"/>
      <c r="RQO25"/>
      <c r="RQP25"/>
      <c r="RQQ25"/>
      <c r="RQR25"/>
      <c r="RQS25"/>
      <c r="RQT25"/>
      <c r="RQU25"/>
      <c r="RQV25"/>
      <c r="RQW25"/>
      <c r="RQX25"/>
      <c r="RQY25"/>
      <c r="RQZ25"/>
      <c r="RRA25"/>
      <c r="RRB25"/>
      <c r="RRC25"/>
      <c r="RRD25"/>
      <c r="RRE25"/>
      <c r="RRF25"/>
      <c r="RRG25"/>
      <c r="RRH25"/>
      <c r="RRI25"/>
      <c r="RRJ25"/>
      <c r="RRK25"/>
      <c r="RRL25"/>
      <c r="RRM25"/>
      <c r="RRN25"/>
      <c r="RRO25"/>
      <c r="RRP25"/>
      <c r="RRQ25"/>
      <c r="RRR25"/>
      <c r="RRS25"/>
      <c r="RRT25"/>
      <c r="RRU25"/>
      <c r="RRV25"/>
      <c r="RRW25"/>
      <c r="RRX25"/>
      <c r="RRY25"/>
      <c r="RRZ25"/>
      <c r="RSA25"/>
      <c r="RSB25"/>
      <c r="RSC25"/>
      <c r="RSD25"/>
      <c r="RSE25"/>
      <c r="RSF25"/>
      <c r="RSG25"/>
      <c r="RSH25"/>
      <c r="RSI25"/>
      <c r="RSJ25"/>
      <c r="RSK25"/>
      <c r="RSL25"/>
      <c r="RSM25"/>
      <c r="RSN25"/>
      <c r="RSO25"/>
      <c r="RSP25"/>
      <c r="RSQ25"/>
      <c r="RSR25"/>
      <c r="RSS25"/>
      <c r="RST25"/>
      <c r="RSU25"/>
      <c r="RSV25"/>
      <c r="RSW25"/>
      <c r="RSX25"/>
      <c r="RSY25"/>
      <c r="RSZ25"/>
      <c r="RTA25"/>
      <c r="RTB25"/>
      <c r="RTC25"/>
      <c r="RTD25"/>
      <c r="RTE25"/>
      <c r="RTF25"/>
      <c r="RTG25"/>
      <c r="RTH25"/>
      <c r="RTI25"/>
      <c r="RTJ25"/>
      <c r="RTK25"/>
      <c r="RTL25"/>
      <c r="RTM25"/>
      <c r="RTN25"/>
      <c r="RTO25"/>
      <c r="RTP25"/>
      <c r="RTQ25"/>
      <c r="RTR25"/>
      <c r="RTS25"/>
      <c r="RTT25"/>
      <c r="RTU25"/>
      <c r="RTV25"/>
      <c r="RTW25"/>
      <c r="RTX25"/>
      <c r="RTY25"/>
      <c r="RTZ25"/>
      <c r="RUA25"/>
      <c r="RUB25"/>
      <c r="RUC25"/>
      <c r="RUD25"/>
      <c r="RUE25"/>
      <c r="RUF25"/>
      <c r="RUG25"/>
      <c r="RUH25"/>
      <c r="RUI25"/>
      <c r="RUJ25"/>
      <c r="RUK25"/>
      <c r="RUL25"/>
      <c r="RUM25"/>
      <c r="RUN25"/>
      <c r="RUO25"/>
      <c r="RUP25"/>
      <c r="RUQ25"/>
      <c r="RUR25"/>
      <c r="RUS25"/>
      <c r="RUT25"/>
      <c r="RUU25"/>
      <c r="RUV25"/>
      <c r="RUW25"/>
      <c r="RUX25"/>
      <c r="RUY25"/>
      <c r="RUZ25"/>
      <c r="RVA25"/>
      <c r="RVB25"/>
      <c r="RVC25"/>
      <c r="RVD25"/>
      <c r="RVE25"/>
      <c r="RVF25"/>
      <c r="RVG25"/>
      <c r="RVH25"/>
      <c r="RVI25"/>
      <c r="RVJ25"/>
      <c r="RVK25"/>
      <c r="RVL25"/>
      <c r="RVM25"/>
      <c r="RVN25"/>
      <c r="RVO25"/>
      <c r="RVP25"/>
      <c r="RVQ25"/>
      <c r="RVR25"/>
      <c r="RVS25"/>
      <c r="RVT25"/>
      <c r="RVU25"/>
      <c r="RVV25"/>
      <c r="RVW25"/>
      <c r="RVX25"/>
      <c r="RVY25"/>
      <c r="RVZ25"/>
      <c r="RWA25"/>
      <c r="RWB25"/>
      <c r="RWC25"/>
      <c r="RWD25"/>
      <c r="RWE25"/>
      <c r="RWF25"/>
      <c r="RWG25"/>
      <c r="RWH25"/>
      <c r="RWI25"/>
      <c r="RWJ25"/>
      <c r="RWK25"/>
      <c r="RWL25"/>
      <c r="RWM25"/>
      <c r="RWN25"/>
      <c r="RWO25"/>
      <c r="RWP25"/>
      <c r="RWQ25"/>
      <c r="RWR25"/>
      <c r="RWS25"/>
      <c r="RWT25"/>
      <c r="RWU25"/>
      <c r="RWV25"/>
      <c r="RWW25"/>
      <c r="RWX25"/>
      <c r="RWY25"/>
      <c r="RWZ25"/>
      <c r="RXA25"/>
      <c r="RXB25"/>
      <c r="RXC25"/>
      <c r="RXD25"/>
      <c r="RXE25"/>
      <c r="RXF25"/>
      <c r="RXG25"/>
      <c r="RXH25"/>
      <c r="RXI25"/>
      <c r="RXJ25"/>
      <c r="RXK25"/>
      <c r="RXL25"/>
      <c r="RXM25"/>
      <c r="RXN25"/>
      <c r="RXO25"/>
      <c r="RXP25"/>
      <c r="RXQ25"/>
      <c r="RXR25"/>
      <c r="RXS25"/>
      <c r="RXT25"/>
      <c r="RXU25"/>
      <c r="RXV25"/>
      <c r="RXW25"/>
      <c r="RXX25"/>
      <c r="RXY25"/>
      <c r="RXZ25"/>
      <c r="RYA25"/>
      <c r="RYB25"/>
      <c r="RYC25"/>
      <c r="RYD25"/>
      <c r="RYE25"/>
      <c r="RYF25"/>
      <c r="RYG25"/>
      <c r="RYH25"/>
      <c r="RYI25"/>
      <c r="RYJ25"/>
      <c r="RYK25"/>
      <c r="RYL25"/>
      <c r="RYM25"/>
      <c r="RYN25"/>
      <c r="RYO25"/>
      <c r="RYP25"/>
      <c r="RYQ25"/>
      <c r="RYR25"/>
      <c r="RYS25"/>
      <c r="RYT25"/>
      <c r="RYU25"/>
      <c r="RYV25"/>
      <c r="RYW25"/>
      <c r="RYX25"/>
      <c r="RYY25"/>
      <c r="RYZ25"/>
      <c r="RZA25"/>
      <c r="RZB25"/>
      <c r="RZC25"/>
      <c r="RZD25"/>
      <c r="RZE25"/>
      <c r="RZF25"/>
      <c r="RZG25"/>
      <c r="RZH25"/>
      <c r="RZI25"/>
      <c r="RZJ25"/>
      <c r="RZK25"/>
      <c r="RZL25"/>
      <c r="RZM25"/>
      <c r="RZN25"/>
      <c r="RZO25"/>
      <c r="RZP25"/>
      <c r="RZQ25"/>
      <c r="RZR25"/>
      <c r="RZS25"/>
      <c r="RZT25"/>
      <c r="RZU25"/>
      <c r="RZV25"/>
      <c r="RZW25"/>
      <c r="RZX25"/>
      <c r="RZY25"/>
      <c r="RZZ25"/>
      <c r="SAA25"/>
      <c r="SAB25"/>
      <c r="SAC25"/>
      <c r="SAD25"/>
      <c r="SAE25"/>
      <c r="SAF25"/>
      <c r="SAG25"/>
      <c r="SAH25"/>
      <c r="SAI25"/>
      <c r="SAJ25"/>
      <c r="SAK25"/>
      <c r="SAL25"/>
      <c r="SAM25"/>
      <c r="SAN25"/>
      <c r="SAO25"/>
      <c r="SAP25"/>
      <c r="SAQ25"/>
      <c r="SAR25"/>
      <c r="SAS25"/>
      <c r="SAT25"/>
      <c r="SAU25"/>
      <c r="SAV25"/>
      <c r="SAW25"/>
      <c r="SAX25"/>
      <c r="SAY25"/>
      <c r="SAZ25"/>
      <c r="SBA25"/>
      <c r="SBB25"/>
      <c r="SBC25"/>
      <c r="SBD25"/>
      <c r="SBE25"/>
      <c r="SBF25"/>
      <c r="SBG25"/>
      <c r="SBH25"/>
      <c r="SBI25"/>
      <c r="SBJ25"/>
      <c r="SBK25"/>
      <c r="SBL25"/>
      <c r="SBM25"/>
      <c r="SBN25"/>
      <c r="SBO25"/>
      <c r="SBP25"/>
      <c r="SBQ25"/>
      <c r="SBR25"/>
      <c r="SBS25"/>
      <c r="SBT25"/>
      <c r="SBU25"/>
      <c r="SBV25"/>
      <c r="SBW25"/>
      <c r="SBX25"/>
      <c r="SBY25"/>
      <c r="SBZ25"/>
      <c r="SCA25"/>
      <c r="SCB25"/>
      <c r="SCC25"/>
      <c r="SCD25"/>
      <c r="SCE25"/>
      <c r="SCF25"/>
      <c r="SCG25"/>
      <c r="SCH25"/>
      <c r="SCI25"/>
      <c r="SCJ25"/>
      <c r="SCK25"/>
      <c r="SCL25"/>
      <c r="SCM25"/>
      <c r="SCN25"/>
      <c r="SCO25"/>
      <c r="SCP25"/>
      <c r="SCQ25"/>
      <c r="SCR25"/>
      <c r="SCS25"/>
      <c r="SCT25"/>
      <c r="SCU25"/>
      <c r="SCV25"/>
      <c r="SCW25"/>
      <c r="SCX25"/>
      <c r="SCY25"/>
      <c r="SCZ25"/>
      <c r="SDA25"/>
      <c r="SDB25"/>
      <c r="SDC25"/>
      <c r="SDD25"/>
      <c r="SDE25"/>
      <c r="SDF25"/>
      <c r="SDG25"/>
      <c r="SDH25"/>
      <c r="SDI25"/>
      <c r="SDJ25"/>
      <c r="SDK25"/>
      <c r="SDL25"/>
      <c r="SDM25"/>
      <c r="SDN25"/>
      <c r="SDO25"/>
      <c r="SDP25"/>
      <c r="SDQ25"/>
      <c r="SDR25"/>
      <c r="SDS25"/>
      <c r="SDT25"/>
      <c r="SDU25"/>
      <c r="SDV25"/>
      <c r="SDW25"/>
      <c r="SDX25"/>
      <c r="SDY25"/>
      <c r="SDZ25"/>
      <c r="SEA25"/>
      <c r="SEB25"/>
      <c r="SEC25"/>
      <c r="SED25"/>
      <c r="SEE25"/>
      <c r="SEF25"/>
      <c r="SEG25"/>
      <c r="SEH25"/>
      <c r="SEI25"/>
      <c r="SEJ25"/>
      <c r="SEK25"/>
      <c r="SEL25"/>
      <c r="SEM25"/>
      <c r="SEN25"/>
      <c r="SEO25"/>
      <c r="SEP25"/>
      <c r="SEQ25"/>
      <c r="SER25"/>
      <c r="SES25"/>
      <c r="SET25"/>
      <c r="SEU25"/>
      <c r="SEV25"/>
      <c r="SEW25"/>
      <c r="SEX25"/>
      <c r="SEY25"/>
      <c r="SEZ25"/>
      <c r="SFA25"/>
      <c r="SFB25"/>
      <c r="SFC25"/>
      <c r="SFD25"/>
      <c r="SFE25"/>
      <c r="SFF25"/>
      <c r="SFG25"/>
      <c r="SFH25"/>
      <c r="SFI25"/>
      <c r="SFJ25"/>
      <c r="SFK25"/>
      <c r="SFL25"/>
      <c r="SFM25"/>
      <c r="SFN25"/>
      <c r="SFO25"/>
      <c r="SFP25"/>
      <c r="SFQ25"/>
      <c r="SFR25"/>
      <c r="SFS25"/>
      <c r="SFT25"/>
      <c r="SFU25"/>
      <c r="SFV25"/>
      <c r="SFW25"/>
      <c r="SFX25"/>
      <c r="SFY25"/>
      <c r="SFZ25"/>
      <c r="SGA25"/>
      <c r="SGB25"/>
      <c r="SGC25"/>
      <c r="SGD25"/>
      <c r="SGE25"/>
      <c r="SGF25"/>
      <c r="SGG25"/>
      <c r="SGH25"/>
      <c r="SGI25"/>
      <c r="SGJ25"/>
      <c r="SGK25"/>
      <c r="SGL25"/>
      <c r="SGM25"/>
      <c r="SGN25"/>
      <c r="SGO25"/>
      <c r="SGP25"/>
      <c r="SGQ25"/>
      <c r="SGR25"/>
      <c r="SGS25"/>
      <c r="SGT25"/>
      <c r="SGU25"/>
      <c r="SGV25"/>
      <c r="SGW25"/>
      <c r="SGX25"/>
      <c r="SGY25"/>
      <c r="SGZ25"/>
      <c r="SHA25"/>
      <c r="SHB25"/>
      <c r="SHC25"/>
      <c r="SHD25"/>
      <c r="SHE25"/>
      <c r="SHF25"/>
      <c r="SHG25"/>
      <c r="SHH25"/>
      <c r="SHI25"/>
      <c r="SHJ25"/>
      <c r="SHK25"/>
      <c r="SHL25"/>
      <c r="SHM25"/>
      <c r="SHN25"/>
      <c r="SHO25"/>
      <c r="SHP25"/>
      <c r="SHQ25"/>
      <c r="SHR25"/>
      <c r="SHS25"/>
      <c r="SHT25"/>
      <c r="SHU25"/>
      <c r="SHV25"/>
      <c r="SHW25"/>
      <c r="SHX25"/>
      <c r="SHY25"/>
      <c r="SHZ25"/>
      <c r="SIA25"/>
      <c r="SIB25"/>
      <c r="SIC25"/>
      <c r="SID25"/>
      <c r="SIE25"/>
      <c r="SIF25"/>
      <c r="SIG25"/>
      <c r="SIH25"/>
      <c r="SII25"/>
      <c r="SIJ25"/>
      <c r="SIK25"/>
      <c r="SIL25"/>
      <c r="SIM25"/>
      <c r="SIN25"/>
      <c r="SIO25"/>
      <c r="SIP25"/>
      <c r="SIQ25"/>
      <c r="SIR25"/>
      <c r="SIS25"/>
      <c r="SIT25"/>
      <c r="SIU25"/>
      <c r="SIV25"/>
      <c r="SIW25"/>
      <c r="SIX25"/>
      <c r="SIY25"/>
      <c r="SIZ25"/>
      <c r="SJA25"/>
      <c r="SJB25"/>
      <c r="SJC25"/>
      <c r="SJD25"/>
      <c r="SJE25"/>
      <c r="SJF25"/>
      <c r="SJG25"/>
      <c r="SJH25"/>
      <c r="SJI25"/>
      <c r="SJJ25"/>
      <c r="SJK25"/>
      <c r="SJL25"/>
      <c r="SJM25"/>
      <c r="SJN25"/>
      <c r="SJO25"/>
      <c r="SJP25"/>
      <c r="SJQ25"/>
      <c r="SJR25"/>
      <c r="SJS25"/>
      <c r="SJT25"/>
      <c r="SJU25"/>
      <c r="SJV25"/>
      <c r="SJW25"/>
      <c r="SJX25"/>
      <c r="SJY25"/>
      <c r="SJZ25"/>
      <c r="SKA25"/>
      <c r="SKB25"/>
      <c r="SKC25"/>
      <c r="SKD25"/>
      <c r="SKE25"/>
      <c r="SKF25"/>
      <c r="SKG25"/>
      <c r="SKH25"/>
      <c r="SKI25"/>
      <c r="SKJ25"/>
      <c r="SKK25"/>
      <c r="SKL25"/>
      <c r="SKM25"/>
      <c r="SKN25"/>
      <c r="SKO25"/>
      <c r="SKP25"/>
      <c r="SKQ25"/>
      <c r="SKR25"/>
      <c r="SKS25"/>
      <c r="SKT25"/>
      <c r="SKU25"/>
      <c r="SKV25"/>
      <c r="SKW25"/>
      <c r="SKX25"/>
      <c r="SKY25"/>
      <c r="SKZ25"/>
      <c r="SLA25"/>
      <c r="SLB25"/>
      <c r="SLC25"/>
      <c r="SLD25"/>
      <c r="SLE25"/>
      <c r="SLF25"/>
      <c r="SLG25"/>
      <c r="SLH25"/>
      <c r="SLI25"/>
      <c r="SLJ25"/>
      <c r="SLK25"/>
      <c r="SLL25"/>
      <c r="SLM25"/>
      <c r="SLN25"/>
      <c r="SLO25"/>
      <c r="SLP25"/>
      <c r="SLQ25"/>
      <c r="SLR25"/>
      <c r="SLS25"/>
      <c r="SLT25"/>
      <c r="SLU25"/>
      <c r="SLV25"/>
      <c r="SLW25"/>
      <c r="SLX25"/>
      <c r="SLY25"/>
      <c r="SLZ25"/>
      <c r="SMA25"/>
      <c r="SMB25"/>
      <c r="SMC25"/>
      <c r="SMD25"/>
      <c r="SME25"/>
      <c r="SMF25"/>
      <c r="SMG25"/>
      <c r="SMH25"/>
      <c r="SMI25"/>
      <c r="SMJ25"/>
      <c r="SMK25"/>
      <c r="SML25"/>
      <c r="SMM25"/>
      <c r="SMN25"/>
      <c r="SMO25"/>
      <c r="SMP25"/>
      <c r="SMQ25"/>
      <c r="SMR25"/>
      <c r="SMS25"/>
      <c r="SMT25"/>
      <c r="SMU25"/>
      <c r="SMV25"/>
      <c r="SMW25"/>
      <c r="SMX25"/>
      <c r="SMY25"/>
      <c r="SMZ25"/>
      <c r="SNA25"/>
      <c r="SNB25"/>
      <c r="SNC25"/>
      <c r="SND25"/>
      <c r="SNE25"/>
      <c r="SNF25"/>
      <c r="SNG25"/>
      <c r="SNH25"/>
      <c r="SNI25"/>
      <c r="SNJ25"/>
      <c r="SNK25"/>
      <c r="SNL25"/>
      <c r="SNM25"/>
      <c r="SNN25"/>
      <c r="SNO25"/>
      <c r="SNP25"/>
      <c r="SNQ25"/>
      <c r="SNR25"/>
      <c r="SNS25"/>
      <c r="SNT25"/>
      <c r="SNU25"/>
      <c r="SNV25"/>
      <c r="SNW25"/>
      <c r="SNX25"/>
      <c r="SNY25"/>
      <c r="SNZ25"/>
      <c r="SOA25"/>
      <c r="SOB25"/>
      <c r="SOC25"/>
      <c r="SOD25"/>
      <c r="SOE25"/>
      <c r="SOF25"/>
      <c r="SOG25"/>
      <c r="SOH25"/>
      <c r="SOI25"/>
      <c r="SOJ25"/>
      <c r="SOK25"/>
      <c r="SOL25"/>
      <c r="SOM25"/>
      <c r="SON25"/>
      <c r="SOO25"/>
      <c r="SOP25"/>
      <c r="SOQ25"/>
      <c r="SOR25"/>
      <c r="SOS25"/>
      <c r="SOT25"/>
      <c r="SOU25"/>
      <c r="SOV25"/>
      <c r="SOW25"/>
      <c r="SOX25"/>
      <c r="SOY25"/>
      <c r="SOZ25"/>
      <c r="SPA25"/>
      <c r="SPB25"/>
      <c r="SPC25"/>
      <c r="SPD25"/>
      <c r="SPE25"/>
      <c r="SPF25"/>
      <c r="SPG25"/>
      <c r="SPH25"/>
      <c r="SPI25"/>
      <c r="SPJ25"/>
      <c r="SPK25"/>
      <c r="SPL25"/>
      <c r="SPM25"/>
      <c r="SPN25"/>
      <c r="SPO25"/>
      <c r="SPP25"/>
      <c r="SPQ25"/>
      <c r="SPR25"/>
      <c r="SPS25"/>
      <c r="SPT25"/>
      <c r="SPU25"/>
      <c r="SPV25"/>
      <c r="SPW25"/>
      <c r="SPX25"/>
      <c r="SPY25"/>
      <c r="SPZ25"/>
      <c r="SQA25"/>
      <c r="SQB25"/>
      <c r="SQC25"/>
      <c r="SQD25"/>
      <c r="SQE25"/>
      <c r="SQF25"/>
      <c r="SQG25"/>
      <c r="SQH25"/>
      <c r="SQI25"/>
      <c r="SQJ25"/>
      <c r="SQK25"/>
      <c r="SQL25"/>
      <c r="SQM25"/>
      <c r="SQN25"/>
      <c r="SQO25"/>
      <c r="SQP25"/>
      <c r="SQQ25"/>
      <c r="SQR25"/>
      <c r="SQS25"/>
      <c r="SQT25"/>
      <c r="SQU25"/>
      <c r="SQV25"/>
      <c r="SQW25"/>
      <c r="SQX25"/>
      <c r="SQY25"/>
      <c r="SQZ25"/>
      <c r="SRA25"/>
      <c r="SRB25"/>
      <c r="SRC25"/>
      <c r="SRD25"/>
      <c r="SRE25"/>
      <c r="SRF25"/>
      <c r="SRG25"/>
      <c r="SRH25"/>
      <c r="SRI25"/>
      <c r="SRJ25"/>
      <c r="SRK25"/>
      <c r="SRL25"/>
      <c r="SRM25"/>
      <c r="SRN25"/>
      <c r="SRO25"/>
      <c r="SRP25"/>
      <c r="SRQ25"/>
      <c r="SRR25"/>
      <c r="SRS25"/>
      <c r="SRT25"/>
      <c r="SRU25"/>
      <c r="SRV25"/>
      <c r="SRW25"/>
      <c r="SRX25"/>
      <c r="SRY25"/>
      <c r="SRZ25"/>
      <c r="SSA25"/>
      <c r="SSB25"/>
      <c r="SSC25"/>
      <c r="SSD25"/>
      <c r="SSE25"/>
      <c r="SSF25"/>
      <c r="SSG25"/>
      <c r="SSH25"/>
      <c r="SSI25"/>
      <c r="SSJ25"/>
      <c r="SSK25"/>
      <c r="SSL25"/>
      <c r="SSM25"/>
      <c r="SSN25"/>
      <c r="SSO25"/>
      <c r="SSP25"/>
      <c r="SSQ25"/>
      <c r="SSR25"/>
      <c r="SSS25"/>
      <c r="SST25"/>
      <c r="SSU25"/>
      <c r="SSV25"/>
      <c r="SSW25"/>
      <c r="SSX25"/>
      <c r="SSY25"/>
      <c r="SSZ25"/>
      <c r="STA25"/>
      <c r="STB25"/>
      <c r="STC25"/>
      <c r="STD25"/>
      <c r="STE25"/>
      <c r="STF25"/>
      <c r="STG25"/>
      <c r="STH25"/>
      <c r="STI25"/>
      <c r="STJ25"/>
      <c r="STK25"/>
      <c r="STL25"/>
      <c r="STM25"/>
      <c r="STN25"/>
      <c r="STO25"/>
      <c r="STP25"/>
      <c r="STQ25"/>
      <c r="STR25"/>
      <c r="STS25"/>
      <c r="STT25"/>
      <c r="STU25"/>
      <c r="STV25"/>
      <c r="STW25"/>
      <c r="STX25"/>
      <c r="STY25"/>
      <c r="STZ25"/>
      <c r="SUA25"/>
      <c r="SUB25"/>
      <c r="SUC25"/>
      <c r="SUD25"/>
      <c r="SUE25"/>
      <c r="SUF25"/>
      <c r="SUG25"/>
      <c r="SUH25"/>
      <c r="SUI25"/>
      <c r="SUJ25"/>
      <c r="SUK25"/>
      <c r="SUL25"/>
      <c r="SUM25"/>
      <c r="SUN25"/>
      <c r="SUO25"/>
      <c r="SUP25"/>
      <c r="SUQ25"/>
      <c r="SUR25"/>
      <c r="SUS25"/>
      <c r="SUT25"/>
      <c r="SUU25"/>
      <c r="SUV25"/>
      <c r="SUW25"/>
      <c r="SUX25"/>
      <c r="SUY25"/>
      <c r="SUZ25"/>
      <c r="SVA25"/>
      <c r="SVB25"/>
      <c r="SVC25"/>
      <c r="SVD25"/>
      <c r="SVE25"/>
      <c r="SVF25"/>
      <c r="SVG25"/>
      <c r="SVH25"/>
      <c r="SVI25"/>
      <c r="SVJ25"/>
      <c r="SVK25"/>
      <c r="SVL25"/>
      <c r="SVM25"/>
      <c r="SVN25"/>
      <c r="SVO25"/>
      <c r="SVP25"/>
      <c r="SVQ25"/>
      <c r="SVR25"/>
      <c r="SVS25"/>
      <c r="SVT25"/>
      <c r="SVU25"/>
      <c r="SVV25"/>
      <c r="SVW25"/>
      <c r="SVX25"/>
      <c r="SVY25"/>
      <c r="SVZ25"/>
      <c r="SWA25"/>
      <c r="SWB25"/>
      <c r="SWC25"/>
      <c r="SWD25"/>
      <c r="SWE25"/>
      <c r="SWF25"/>
      <c r="SWG25"/>
      <c r="SWH25"/>
      <c r="SWI25"/>
      <c r="SWJ25"/>
      <c r="SWK25"/>
      <c r="SWL25"/>
      <c r="SWM25"/>
      <c r="SWN25"/>
      <c r="SWO25"/>
      <c r="SWP25"/>
      <c r="SWQ25"/>
      <c r="SWR25"/>
      <c r="SWS25"/>
      <c r="SWT25"/>
      <c r="SWU25"/>
      <c r="SWV25"/>
      <c r="SWW25"/>
      <c r="SWX25"/>
      <c r="SWY25"/>
      <c r="SWZ25"/>
      <c r="SXA25"/>
      <c r="SXB25"/>
      <c r="SXC25"/>
      <c r="SXD25"/>
      <c r="SXE25"/>
      <c r="SXF25"/>
      <c r="SXG25"/>
      <c r="SXH25"/>
      <c r="SXI25"/>
      <c r="SXJ25"/>
      <c r="SXK25"/>
      <c r="SXL25"/>
      <c r="SXM25"/>
      <c r="SXN25"/>
      <c r="SXO25"/>
      <c r="SXP25"/>
      <c r="SXQ25"/>
      <c r="SXR25"/>
      <c r="SXS25"/>
      <c r="SXT25"/>
      <c r="SXU25"/>
      <c r="SXV25"/>
      <c r="SXW25"/>
      <c r="SXX25"/>
      <c r="SXY25"/>
      <c r="SXZ25"/>
      <c r="SYA25"/>
      <c r="SYB25"/>
      <c r="SYC25"/>
      <c r="SYD25"/>
      <c r="SYE25"/>
      <c r="SYF25"/>
      <c r="SYG25"/>
      <c r="SYH25"/>
      <c r="SYI25"/>
      <c r="SYJ25"/>
      <c r="SYK25"/>
      <c r="SYL25"/>
      <c r="SYM25"/>
      <c r="SYN25"/>
      <c r="SYO25"/>
      <c r="SYP25"/>
      <c r="SYQ25"/>
      <c r="SYR25"/>
      <c r="SYS25"/>
      <c r="SYT25"/>
      <c r="SYU25"/>
      <c r="SYV25"/>
      <c r="SYW25"/>
      <c r="SYX25"/>
      <c r="SYY25"/>
      <c r="SYZ25"/>
      <c r="SZA25"/>
      <c r="SZB25"/>
      <c r="SZC25"/>
      <c r="SZD25"/>
      <c r="SZE25"/>
      <c r="SZF25"/>
      <c r="SZG25"/>
      <c r="SZH25"/>
      <c r="SZI25"/>
      <c r="SZJ25"/>
      <c r="SZK25"/>
      <c r="SZL25"/>
      <c r="SZM25"/>
      <c r="SZN25"/>
      <c r="SZO25"/>
      <c r="SZP25"/>
      <c r="SZQ25"/>
      <c r="SZR25"/>
      <c r="SZS25"/>
      <c r="SZT25"/>
      <c r="SZU25"/>
      <c r="SZV25"/>
      <c r="SZW25"/>
      <c r="SZX25"/>
      <c r="SZY25"/>
      <c r="SZZ25"/>
      <c r="TAA25"/>
      <c r="TAB25"/>
      <c r="TAC25"/>
      <c r="TAD25"/>
      <c r="TAE25"/>
      <c r="TAF25"/>
      <c r="TAG25"/>
      <c r="TAH25"/>
      <c r="TAI25"/>
      <c r="TAJ25"/>
      <c r="TAK25"/>
      <c r="TAL25"/>
      <c r="TAM25"/>
      <c r="TAN25"/>
      <c r="TAO25"/>
      <c r="TAP25"/>
      <c r="TAQ25"/>
      <c r="TAR25"/>
      <c r="TAS25"/>
      <c r="TAT25"/>
      <c r="TAU25"/>
      <c r="TAV25"/>
      <c r="TAW25"/>
      <c r="TAX25"/>
      <c r="TAY25"/>
      <c r="TAZ25"/>
      <c r="TBA25"/>
      <c r="TBB25"/>
      <c r="TBC25"/>
      <c r="TBD25"/>
      <c r="TBE25"/>
      <c r="TBF25"/>
      <c r="TBG25"/>
      <c r="TBH25"/>
      <c r="TBI25"/>
      <c r="TBJ25"/>
      <c r="TBK25"/>
      <c r="TBL25"/>
      <c r="TBM25"/>
      <c r="TBN25"/>
      <c r="TBO25"/>
      <c r="TBP25"/>
      <c r="TBQ25"/>
      <c r="TBR25"/>
      <c r="TBS25"/>
      <c r="TBT25"/>
      <c r="TBU25"/>
      <c r="TBV25"/>
      <c r="TBW25"/>
      <c r="TBX25"/>
      <c r="TBY25"/>
      <c r="TBZ25"/>
      <c r="TCA25"/>
      <c r="TCB25"/>
      <c r="TCC25"/>
      <c r="TCD25"/>
      <c r="TCE25"/>
      <c r="TCF25"/>
      <c r="TCG25"/>
      <c r="TCH25"/>
      <c r="TCI25"/>
      <c r="TCJ25"/>
      <c r="TCK25"/>
      <c r="TCL25"/>
      <c r="TCM25"/>
      <c r="TCN25"/>
      <c r="TCO25"/>
      <c r="TCP25"/>
      <c r="TCQ25"/>
      <c r="TCR25"/>
      <c r="TCS25"/>
      <c r="TCT25"/>
      <c r="TCU25"/>
      <c r="TCV25"/>
      <c r="TCW25"/>
      <c r="TCX25"/>
      <c r="TCY25"/>
      <c r="TCZ25"/>
      <c r="TDA25"/>
      <c r="TDB25"/>
      <c r="TDC25"/>
      <c r="TDD25"/>
      <c r="TDE25"/>
      <c r="TDF25"/>
      <c r="TDG25"/>
      <c r="TDH25"/>
      <c r="TDI25"/>
      <c r="TDJ25"/>
      <c r="TDK25"/>
      <c r="TDL25"/>
      <c r="TDM25"/>
      <c r="TDN25"/>
      <c r="TDO25"/>
      <c r="TDP25"/>
      <c r="TDQ25"/>
      <c r="TDR25"/>
      <c r="TDS25"/>
      <c r="TDT25"/>
      <c r="TDU25"/>
      <c r="TDV25"/>
      <c r="TDW25"/>
      <c r="TDX25"/>
      <c r="TDY25"/>
      <c r="TDZ25"/>
      <c r="TEA25"/>
      <c r="TEB25"/>
      <c r="TEC25"/>
      <c r="TED25"/>
      <c r="TEE25"/>
      <c r="TEF25"/>
      <c r="TEG25"/>
      <c r="TEH25"/>
      <c r="TEI25"/>
      <c r="TEJ25"/>
      <c r="TEK25"/>
      <c r="TEL25"/>
      <c r="TEM25"/>
      <c r="TEN25"/>
      <c r="TEO25"/>
      <c r="TEP25"/>
      <c r="TEQ25"/>
      <c r="TER25"/>
      <c r="TES25"/>
      <c r="TET25"/>
      <c r="TEU25"/>
      <c r="TEV25"/>
      <c r="TEW25"/>
      <c r="TEX25"/>
      <c r="TEY25"/>
      <c r="TEZ25"/>
      <c r="TFA25"/>
      <c r="TFB25"/>
      <c r="TFC25"/>
      <c r="TFD25"/>
      <c r="TFE25"/>
      <c r="TFF25"/>
      <c r="TFG25"/>
      <c r="TFH25"/>
      <c r="TFI25"/>
      <c r="TFJ25"/>
      <c r="TFK25"/>
      <c r="TFL25"/>
      <c r="TFM25"/>
      <c r="TFN25"/>
      <c r="TFO25"/>
      <c r="TFP25"/>
      <c r="TFQ25"/>
      <c r="TFR25"/>
      <c r="TFS25"/>
      <c r="TFT25"/>
      <c r="TFU25"/>
      <c r="TFV25"/>
      <c r="TFW25"/>
      <c r="TFX25"/>
      <c r="TFY25"/>
      <c r="TFZ25"/>
      <c r="TGA25"/>
      <c r="TGB25"/>
      <c r="TGC25"/>
      <c r="TGD25"/>
      <c r="TGE25"/>
      <c r="TGF25"/>
      <c r="TGG25"/>
      <c r="TGH25"/>
      <c r="TGI25"/>
      <c r="TGJ25"/>
      <c r="TGK25"/>
      <c r="TGL25"/>
      <c r="TGM25"/>
      <c r="TGN25"/>
      <c r="TGO25"/>
      <c r="TGP25"/>
      <c r="TGQ25"/>
      <c r="TGR25"/>
      <c r="TGS25"/>
      <c r="TGT25"/>
      <c r="TGU25"/>
      <c r="TGV25"/>
      <c r="TGW25"/>
      <c r="TGX25"/>
      <c r="TGY25"/>
      <c r="TGZ25"/>
      <c r="THA25"/>
      <c r="THB25"/>
      <c r="THC25"/>
      <c r="THD25"/>
      <c r="THE25"/>
      <c r="THF25"/>
      <c r="THG25"/>
      <c r="THH25"/>
      <c r="THI25"/>
      <c r="THJ25"/>
      <c r="THK25"/>
      <c r="THL25"/>
      <c r="THM25"/>
      <c r="THN25"/>
      <c r="THO25"/>
      <c r="THP25"/>
      <c r="THQ25"/>
      <c r="THR25"/>
      <c r="THS25"/>
      <c r="THT25"/>
      <c r="THU25"/>
      <c r="THV25"/>
      <c r="THW25"/>
      <c r="THX25"/>
      <c r="THY25"/>
      <c r="THZ25"/>
      <c r="TIA25"/>
      <c r="TIB25"/>
      <c r="TIC25"/>
      <c r="TID25"/>
      <c r="TIE25"/>
      <c r="TIF25"/>
      <c r="TIG25"/>
      <c r="TIH25"/>
      <c r="TII25"/>
      <c r="TIJ25"/>
      <c r="TIK25"/>
      <c r="TIL25"/>
      <c r="TIM25"/>
      <c r="TIN25"/>
      <c r="TIO25"/>
      <c r="TIP25"/>
      <c r="TIQ25"/>
      <c r="TIR25"/>
      <c r="TIS25"/>
      <c r="TIT25"/>
      <c r="TIU25"/>
      <c r="TIV25"/>
      <c r="TIW25"/>
      <c r="TIX25"/>
      <c r="TIY25"/>
      <c r="TIZ25"/>
      <c r="TJA25"/>
      <c r="TJB25"/>
      <c r="TJC25"/>
      <c r="TJD25"/>
      <c r="TJE25"/>
      <c r="TJF25"/>
      <c r="TJG25"/>
      <c r="TJH25"/>
      <c r="TJI25"/>
      <c r="TJJ25"/>
      <c r="TJK25"/>
      <c r="TJL25"/>
      <c r="TJM25"/>
      <c r="TJN25"/>
      <c r="TJO25"/>
      <c r="TJP25"/>
      <c r="TJQ25"/>
      <c r="TJR25"/>
      <c r="TJS25"/>
      <c r="TJT25"/>
      <c r="TJU25"/>
      <c r="TJV25"/>
      <c r="TJW25"/>
      <c r="TJX25"/>
      <c r="TJY25"/>
      <c r="TJZ25"/>
      <c r="TKA25"/>
      <c r="TKB25"/>
      <c r="TKC25"/>
      <c r="TKD25"/>
      <c r="TKE25"/>
      <c r="TKF25"/>
      <c r="TKG25"/>
      <c r="TKH25"/>
      <c r="TKI25"/>
      <c r="TKJ25"/>
      <c r="TKK25"/>
      <c r="TKL25"/>
      <c r="TKM25"/>
      <c r="TKN25"/>
      <c r="TKO25"/>
      <c r="TKP25"/>
      <c r="TKQ25"/>
      <c r="TKR25"/>
      <c r="TKS25"/>
      <c r="TKT25"/>
      <c r="TKU25"/>
      <c r="TKV25"/>
      <c r="TKW25"/>
      <c r="TKX25"/>
      <c r="TKY25"/>
      <c r="TKZ25"/>
      <c r="TLA25"/>
      <c r="TLB25"/>
      <c r="TLC25"/>
      <c r="TLD25"/>
      <c r="TLE25"/>
      <c r="TLF25"/>
      <c r="TLG25"/>
      <c r="TLH25"/>
      <c r="TLI25"/>
      <c r="TLJ25"/>
      <c r="TLK25"/>
      <c r="TLL25"/>
      <c r="TLM25"/>
      <c r="TLN25"/>
      <c r="TLO25"/>
      <c r="TLP25"/>
      <c r="TLQ25"/>
      <c r="TLR25"/>
      <c r="TLS25"/>
      <c r="TLT25"/>
      <c r="TLU25"/>
      <c r="TLV25"/>
      <c r="TLW25"/>
      <c r="TLX25"/>
      <c r="TLY25"/>
      <c r="TLZ25"/>
      <c r="TMA25"/>
      <c r="TMB25"/>
      <c r="TMC25"/>
      <c r="TMD25"/>
      <c r="TME25"/>
      <c r="TMF25"/>
      <c r="TMG25"/>
      <c r="TMH25"/>
      <c r="TMI25"/>
      <c r="TMJ25"/>
      <c r="TMK25"/>
      <c r="TML25"/>
      <c r="TMM25"/>
      <c r="TMN25"/>
      <c r="TMO25"/>
      <c r="TMP25"/>
      <c r="TMQ25"/>
      <c r="TMR25"/>
      <c r="TMS25"/>
      <c r="TMT25"/>
      <c r="TMU25"/>
      <c r="TMV25"/>
      <c r="TMW25"/>
      <c r="TMX25"/>
      <c r="TMY25"/>
      <c r="TMZ25"/>
      <c r="TNA25"/>
      <c r="TNB25"/>
      <c r="TNC25"/>
      <c r="TND25"/>
      <c r="TNE25"/>
      <c r="TNF25"/>
      <c r="TNG25"/>
      <c r="TNH25"/>
      <c r="TNI25"/>
      <c r="TNJ25"/>
      <c r="TNK25"/>
      <c r="TNL25"/>
      <c r="TNM25"/>
      <c r="TNN25"/>
      <c r="TNO25"/>
      <c r="TNP25"/>
      <c r="TNQ25"/>
      <c r="TNR25"/>
      <c r="TNS25"/>
      <c r="TNT25"/>
      <c r="TNU25"/>
      <c r="TNV25"/>
      <c r="TNW25"/>
      <c r="TNX25"/>
      <c r="TNY25"/>
      <c r="TNZ25"/>
      <c r="TOA25"/>
      <c r="TOB25"/>
      <c r="TOC25"/>
      <c r="TOD25"/>
      <c r="TOE25"/>
      <c r="TOF25"/>
      <c r="TOG25"/>
      <c r="TOH25"/>
      <c r="TOI25"/>
      <c r="TOJ25"/>
      <c r="TOK25"/>
      <c r="TOL25"/>
      <c r="TOM25"/>
      <c r="TON25"/>
      <c r="TOO25"/>
      <c r="TOP25"/>
      <c r="TOQ25"/>
      <c r="TOR25"/>
      <c r="TOS25"/>
      <c r="TOT25"/>
      <c r="TOU25"/>
      <c r="TOV25"/>
      <c r="TOW25"/>
      <c r="TOX25"/>
      <c r="TOY25"/>
      <c r="TOZ25"/>
      <c r="TPA25"/>
      <c r="TPB25"/>
      <c r="TPC25"/>
      <c r="TPD25"/>
      <c r="TPE25"/>
      <c r="TPF25"/>
      <c r="TPG25"/>
      <c r="TPH25"/>
      <c r="TPI25"/>
      <c r="TPJ25"/>
      <c r="TPK25"/>
      <c r="TPL25"/>
      <c r="TPM25"/>
      <c r="TPN25"/>
      <c r="TPO25"/>
      <c r="TPP25"/>
      <c r="TPQ25"/>
      <c r="TPR25"/>
      <c r="TPS25"/>
      <c r="TPT25"/>
      <c r="TPU25"/>
      <c r="TPV25"/>
      <c r="TPW25"/>
      <c r="TPX25"/>
      <c r="TPY25"/>
      <c r="TPZ25"/>
      <c r="TQA25"/>
      <c r="TQB25"/>
      <c r="TQC25"/>
      <c r="TQD25"/>
      <c r="TQE25"/>
      <c r="TQF25"/>
      <c r="TQG25"/>
      <c r="TQH25"/>
      <c r="TQI25"/>
      <c r="TQJ25"/>
      <c r="TQK25"/>
      <c r="TQL25"/>
      <c r="TQM25"/>
      <c r="TQN25"/>
      <c r="TQO25"/>
      <c r="TQP25"/>
      <c r="TQQ25"/>
      <c r="TQR25"/>
      <c r="TQS25"/>
      <c r="TQT25"/>
      <c r="TQU25"/>
      <c r="TQV25"/>
      <c r="TQW25"/>
      <c r="TQX25"/>
      <c r="TQY25"/>
      <c r="TQZ25"/>
      <c r="TRA25"/>
      <c r="TRB25"/>
      <c r="TRC25"/>
      <c r="TRD25"/>
      <c r="TRE25"/>
      <c r="TRF25"/>
      <c r="TRG25"/>
      <c r="TRH25"/>
      <c r="TRI25"/>
      <c r="TRJ25"/>
      <c r="TRK25"/>
      <c r="TRL25"/>
      <c r="TRM25"/>
      <c r="TRN25"/>
      <c r="TRO25"/>
      <c r="TRP25"/>
      <c r="TRQ25"/>
      <c r="TRR25"/>
      <c r="TRS25"/>
      <c r="TRT25"/>
      <c r="TRU25"/>
      <c r="TRV25"/>
      <c r="TRW25"/>
      <c r="TRX25"/>
      <c r="TRY25"/>
      <c r="TRZ25"/>
      <c r="TSA25"/>
      <c r="TSB25"/>
      <c r="TSC25"/>
      <c r="TSD25"/>
      <c r="TSE25"/>
      <c r="TSF25"/>
      <c r="TSG25"/>
      <c r="TSH25"/>
      <c r="TSI25"/>
      <c r="TSJ25"/>
      <c r="TSK25"/>
      <c r="TSL25"/>
      <c r="TSM25"/>
      <c r="TSN25"/>
      <c r="TSO25"/>
      <c r="TSP25"/>
      <c r="TSQ25"/>
      <c r="TSR25"/>
      <c r="TSS25"/>
      <c r="TST25"/>
      <c r="TSU25"/>
      <c r="TSV25"/>
      <c r="TSW25"/>
      <c r="TSX25"/>
      <c r="TSY25"/>
      <c r="TSZ25"/>
      <c r="TTA25"/>
      <c r="TTB25"/>
      <c r="TTC25"/>
      <c r="TTD25"/>
      <c r="TTE25"/>
      <c r="TTF25"/>
      <c r="TTG25"/>
      <c r="TTH25"/>
      <c r="TTI25"/>
      <c r="TTJ25"/>
      <c r="TTK25"/>
      <c r="TTL25"/>
      <c r="TTM25"/>
      <c r="TTN25"/>
      <c r="TTO25"/>
      <c r="TTP25"/>
      <c r="TTQ25"/>
      <c r="TTR25"/>
      <c r="TTS25"/>
      <c r="TTT25"/>
      <c r="TTU25"/>
      <c r="TTV25"/>
      <c r="TTW25"/>
      <c r="TTX25"/>
      <c r="TTY25"/>
      <c r="TTZ25"/>
      <c r="TUA25"/>
      <c r="TUB25"/>
      <c r="TUC25"/>
      <c r="TUD25"/>
      <c r="TUE25"/>
      <c r="TUF25"/>
      <c r="TUG25"/>
      <c r="TUH25"/>
      <c r="TUI25"/>
      <c r="TUJ25"/>
      <c r="TUK25"/>
      <c r="TUL25"/>
      <c r="TUM25"/>
      <c r="TUN25"/>
      <c r="TUO25"/>
      <c r="TUP25"/>
      <c r="TUQ25"/>
      <c r="TUR25"/>
      <c r="TUS25"/>
      <c r="TUT25"/>
      <c r="TUU25"/>
      <c r="TUV25"/>
      <c r="TUW25"/>
      <c r="TUX25"/>
      <c r="TUY25"/>
      <c r="TUZ25"/>
      <c r="TVA25"/>
      <c r="TVB25"/>
      <c r="TVC25"/>
      <c r="TVD25"/>
      <c r="TVE25"/>
      <c r="TVF25"/>
      <c r="TVG25"/>
      <c r="TVH25"/>
      <c r="TVI25"/>
      <c r="TVJ25"/>
      <c r="TVK25"/>
      <c r="TVL25"/>
      <c r="TVM25"/>
      <c r="TVN25"/>
      <c r="TVO25"/>
      <c r="TVP25"/>
      <c r="TVQ25"/>
      <c r="TVR25"/>
      <c r="TVS25"/>
      <c r="TVT25"/>
      <c r="TVU25"/>
      <c r="TVV25"/>
      <c r="TVW25"/>
      <c r="TVX25"/>
      <c r="TVY25"/>
      <c r="TVZ25"/>
      <c r="TWA25"/>
      <c r="TWB25"/>
      <c r="TWC25"/>
      <c r="TWD25"/>
      <c r="TWE25"/>
      <c r="TWF25"/>
      <c r="TWG25"/>
      <c r="TWH25"/>
      <c r="TWI25"/>
      <c r="TWJ25"/>
      <c r="TWK25"/>
      <c r="TWL25"/>
      <c r="TWM25"/>
      <c r="TWN25"/>
      <c r="TWO25"/>
      <c r="TWP25"/>
      <c r="TWQ25"/>
      <c r="TWR25"/>
      <c r="TWS25"/>
      <c r="TWT25"/>
      <c r="TWU25"/>
      <c r="TWV25"/>
      <c r="TWW25"/>
      <c r="TWX25"/>
      <c r="TWY25"/>
      <c r="TWZ25"/>
      <c r="TXA25"/>
      <c r="TXB25"/>
      <c r="TXC25"/>
      <c r="TXD25"/>
      <c r="TXE25"/>
      <c r="TXF25"/>
      <c r="TXG25"/>
      <c r="TXH25"/>
      <c r="TXI25"/>
      <c r="TXJ25"/>
      <c r="TXK25"/>
      <c r="TXL25"/>
      <c r="TXM25"/>
      <c r="TXN25"/>
      <c r="TXO25"/>
      <c r="TXP25"/>
      <c r="TXQ25"/>
      <c r="TXR25"/>
      <c r="TXS25"/>
      <c r="TXT25"/>
      <c r="TXU25"/>
      <c r="TXV25"/>
      <c r="TXW25"/>
      <c r="TXX25"/>
      <c r="TXY25"/>
      <c r="TXZ25"/>
      <c r="TYA25"/>
      <c r="TYB25"/>
      <c r="TYC25"/>
      <c r="TYD25"/>
      <c r="TYE25"/>
      <c r="TYF25"/>
      <c r="TYG25"/>
      <c r="TYH25"/>
      <c r="TYI25"/>
      <c r="TYJ25"/>
      <c r="TYK25"/>
      <c r="TYL25"/>
      <c r="TYM25"/>
      <c r="TYN25"/>
      <c r="TYO25"/>
      <c r="TYP25"/>
      <c r="TYQ25"/>
      <c r="TYR25"/>
      <c r="TYS25"/>
      <c r="TYT25"/>
      <c r="TYU25"/>
      <c r="TYV25"/>
      <c r="TYW25"/>
      <c r="TYX25"/>
      <c r="TYY25"/>
      <c r="TYZ25"/>
      <c r="TZA25"/>
      <c r="TZB25"/>
      <c r="TZC25"/>
      <c r="TZD25"/>
      <c r="TZE25"/>
      <c r="TZF25"/>
      <c r="TZG25"/>
      <c r="TZH25"/>
      <c r="TZI25"/>
      <c r="TZJ25"/>
      <c r="TZK25"/>
      <c r="TZL25"/>
      <c r="TZM25"/>
      <c r="TZN25"/>
      <c r="TZO25"/>
      <c r="TZP25"/>
      <c r="TZQ25"/>
      <c r="TZR25"/>
      <c r="TZS25"/>
      <c r="TZT25"/>
      <c r="TZU25"/>
      <c r="TZV25"/>
      <c r="TZW25"/>
      <c r="TZX25"/>
      <c r="TZY25"/>
      <c r="TZZ25"/>
      <c r="UAA25"/>
      <c r="UAB25"/>
      <c r="UAC25"/>
      <c r="UAD25"/>
      <c r="UAE25"/>
      <c r="UAF25"/>
      <c r="UAG25"/>
      <c r="UAH25"/>
      <c r="UAI25"/>
      <c r="UAJ25"/>
      <c r="UAK25"/>
      <c r="UAL25"/>
      <c r="UAM25"/>
      <c r="UAN25"/>
      <c r="UAO25"/>
      <c r="UAP25"/>
      <c r="UAQ25"/>
      <c r="UAR25"/>
      <c r="UAS25"/>
      <c r="UAT25"/>
      <c r="UAU25"/>
      <c r="UAV25"/>
      <c r="UAW25"/>
      <c r="UAX25"/>
      <c r="UAY25"/>
      <c r="UAZ25"/>
      <c r="UBA25"/>
      <c r="UBB25"/>
      <c r="UBC25"/>
      <c r="UBD25"/>
      <c r="UBE25"/>
      <c r="UBF25"/>
      <c r="UBG25"/>
      <c r="UBH25"/>
      <c r="UBI25"/>
      <c r="UBJ25"/>
      <c r="UBK25"/>
      <c r="UBL25"/>
      <c r="UBM25"/>
      <c r="UBN25"/>
      <c r="UBO25"/>
      <c r="UBP25"/>
      <c r="UBQ25"/>
      <c r="UBR25"/>
      <c r="UBS25"/>
      <c r="UBT25"/>
      <c r="UBU25"/>
      <c r="UBV25"/>
      <c r="UBW25"/>
      <c r="UBX25"/>
      <c r="UBY25"/>
      <c r="UBZ25"/>
      <c r="UCA25"/>
      <c r="UCB25"/>
      <c r="UCC25"/>
      <c r="UCD25"/>
      <c r="UCE25"/>
      <c r="UCF25"/>
      <c r="UCG25"/>
      <c r="UCH25"/>
      <c r="UCI25"/>
      <c r="UCJ25"/>
      <c r="UCK25"/>
      <c r="UCL25"/>
      <c r="UCM25"/>
      <c r="UCN25"/>
      <c r="UCO25"/>
      <c r="UCP25"/>
      <c r="UCQ25"/>
      <c r="UCR25"/>
      <c r="UCS25"/>
      <c r="UCT25"/>
      <c r="UCU25"/>
      <c r="UCV25"/>
      <c r="UCW25"/>
      <c r="UCX25"/>
      <c r="UCY25"/>
      <c r="UCZ25"/>
      <c r="UDA25"/>
      <c r="UDB25"/>
      <c r="UDC25"/>
      <c r="UDD25"/>
      <c r="UDE25"/>
      <c r="UDF25"/>
      <c r="UDG25"/>
      <c r="UDH25"/>
      <c r="UDI25"/>
      <c r="UDJ25"/>
      <c r="UDK25"/>
      <c r="UDL25"/>
      <c r="UDM25"/>
      <c r="UDN25"/>
      <c r="UDO25"/>
      <c r="UDP25"/>
      <c r="UDQ25"/>
      <c r="UDR25"/>
      <c r="UDS25"/>
      <c r="UDT25"/>
      <c r="UDU25"/>
      <c r="UDV25"/>
      <c r="UDW25"/>
      <c r="UDX25"/>
      <c r="UDY25"/>
      <c r="UDZ25"/>
      <c r="UEA25"/>
      <c r="UEB25"/>
      <c r="UEC25"/>
      <c r="UED25"/>
      <c r="UEE25"/>
      <c r="UEF25"/>
      <c r="UEG25"/>
      <c r="UEH25"/>
      <c r="UEI25"/>
      <c r="UEJ25"/>
      <c r="UEK25"/>
      <c r="UEL25"/>
      <c r="UEM25"/>
      <c r="UEN25"/>
      <c r="UEO25"/>
      <c r="UEP25"/>
      <c r="UEQ25"/>
      <c r="UER25"/>
      <c r="UES25"/>
      <c r="UET25"/>
      <c r="UEU25"/>
      <c r="UEV25"/>
      <c r="UEW25"/>
      <c r="UEX25"/>
      <c r="UEY25"/>
      <c r="UEZ25"/>
      <c r="UFA25"/>
      <c r="UFB25"/>
      <c r="UFC25"/>
      <c r="UFD25"/>
      <c r="UFE25"/>
      <c r="UFF25"/>
      <c r="UFG25"/>
      <c r="UFH25"/>
      <c r="UFI25"/>
      <c r="UFJ25"/>
      <c r="UFK25"/>
      <c r="UFL25"/>
      <c r="UFM25"/>
      <c r="UFN25"/>
      <c r="UFO25"/>
      <c r="UFP25"/>
      <c r="UFQ25"/>
      <c r="UFR25"/>
      <c r="UFS25"/>
      <c r="UFT25"/>
      <c r="UFU25"/>
      <c r="UFV25"/>
      <c r="UFW25"/>
      <c r="UFX25"/>
      <c r="UFY25"/>
      <c r="UFZ25"/>
      <c r="UGA25"/>
      <c r="UGB25"/>
      <c r="UGC25"/>
      <c r="UGD25"/>
      <c r="UGE25"/>
      <c r="UGF25"/>
      <c r="UGG25"/>
      <c r="UGH25"/>
      <c r="UGI25"/>
      <c r="UGJ25"/>
      <c r="UGK25"/>
      <c r="UGL25"/>
      <c r="UGM25"/>
      <c r="UGN25"/>
      <c r="UGO25"/>
      <c r="UGP25"/>
      <c r="UGQ25"/>
      <c r="UGR25"/>
      <c r="UGS25"/>
      <c r="UGT25"/>
      <c r="UGU25"/>
      <c r="UGV25"/>
      <c r="UGW25"/>
      <c r="UGX25"/>
      <c r="UGY25"/>
      <c r="UGZ25"/>
      <c r="UHA25"/>
      <c r="UHB25"/>
      <c r="UHC25"/>
      <c r="UHD25"/>
      <c r="UHE25"/>
      <c r="UHF25"/>
      <c r="UHG25"/>
      <c r="UHH25"/>
      <c r="UHI25"/>
      <c r="UHJ25"/>
      <c r="UHK25"/>
      <c r="UHL25"/>
      <c r="UHM25"/>
      <c r="UHN25"/>
      <c r="UHO25"/>
      <c r="UHP25"/>
      <c r="UHQ25"/>
      <c r="UHR25"/>
      <c r="UHS25"/>
      <c r="UHT25"/>
      <c r="UHU25"/>
      <c r="UHV25"/>
      <c r="UHW25"/>
      <c r="UHX25"/>
      <c r="UHY25"/>
      <c r="UHZ25"/>
      <c r="UIA25"/>
      <c r="UIB25"/>
      <c r="UIC25"/>
      <c r="UID25"/>
      <c r="UIE25"/>
      <c r="UIF25"/>
      <c r="UIG25"/>
      <c r="UIH25"/>
      <c r="UII25"/>
      <c r="UIJ25"/>
      <c r="UIK25"/>
      <c r="UIL25"/>
      <c r="UIM25"/>
      <c r="UIN25"/>
      <c r="UIO25"/>
      <c r="UIP25"/>
      <c r="UIQ25"/>
      <c r="UIR25"/>
      <c r="UIS25"/>
      <c r="UIT25"/>
      <c r="UIU25"/>
      <c r="UIV25"/>
      <c r="UIW25"/>
      <c r="UIX25"/>
      <c r="UIY25"/>
      <c r="UIZ25"/>
      <c r="UJA25"/>
      <c r="UJB25"/>
      <c r="UJC25"/>
      <c r="UJD25"/>
      <c r="UJE25"/>
      <c r="UJF25"/>
      <c r="UJG25"/>
      <c r="UJH25"/>
      <c r="UJI25"/>
      <c r="UJJ25"/>
      <c r="UJK25"/>
      <c r="UJL25"/>
      <c r="UJM25"/>
      <c r="UJN25"/>
      <c r="UJO25"/>
      <c r="UJP25"/>
      <c r="UJQ25"/>
      <c r="UJR25"/>
      <c r="UJS25"/>
      <c r="UJT25"/>
      <c r="UJU25"/>
      <c r="UJV25"/>
      <c r="UJW25"/>
      <c r="UJX25"/>
      <c r="UJY25"/>
      <c r="UJZ25"/>
      <c r="UKA25"/>
      <c r="UKB25"/>
      <c r="UKC25"/>
      <c r="UKD25"/>
      <c r="UKE25"/>
      <c r="UKF25"/>
      <c r="UKG25"/>
      <c r="UKH25"/>
      <c r="UKI25"/>
      <c r="UKJ25"/>
      <c r="UKK25"/>
      <c r="UKL25"/>
      <c r="UKM25"/>
      <c r="UKN25"/>
      <c r="UKO25"/>
      <c r="UKP25"/>
      <c r="UKQ25"/>
      <c r="UKR25"/>
      <c r="UKS25"/>
      <c r="UKT25"/>
      <c r="UKU25"/>
      <c r="UKV25"/>
      <c r="UKW25"/>
      <c r="UKX25"/>
      <c r="UKY25"/>
      <c r="UKZ25"/>
      <c r="ULA25"/>
      <c r="ULB25"/>
      <c r="ULC25"/>
      <c r="ULD25"/>
      <c r="ULE25"/>
      <c r="ULF25"/>
      <c r="ULG25"/>
      <c r="ULH25"/>
      <c r="ULI25"/>
      <c r="ULJ25"/>
      <c r="ULK25"/>
      <c r="ULL25"/>
      <c r="ULM25"/>
      <c r="ULN25"/>
      <c r="ULO25"/>
      <c r="ULP25"/>
      <c r="ULQ25"/>
      <c r="ULR25"/>
      <c r="ULS25"/>
      <c r="ULT25"/>
      <c r="ULU25"/>
      <c r="ULV25"/>
      <c r="ULW25"/>
      <c r="ULX25"/>
      <c r="ULY25"/>
      <c r="ULZ25"/>
      <c r="UMA25"/>
      <c r="UMB25"/>
      <c r="UMC25"/>
      <c r="UMD25"/>
      <c r="UME25"/>
      <c r="UMF25"/>
      <c r="UMG25"/>
      <c r="UMH25"/>
      <c r="UMI25"/>
      <c r="UMJ25"/>
      <c r="UMK25"/>
      <c r="UML25"/>
      <c r="UMM25"/>
      <c r="UMN25"/>
      <c r="UMO25"/>
      <c r="UMP25"/>
      <c r="UMQ25"/>
      <c r="UMR25"/>
      <c r="UMS25"/>
      <c r="UMT25"/>
      <c r="UMU25"/>
      <c r="UMV25"/>
      <c r="UMW25"/>
      <c r="UMX25"/>
      <c r="UMY25"/>
      <c r="UMZ25"/>
      <c r="UNA25"/>
      <c r="UNB25"/>
      <c r="UNC25"/>
      <c r="UND25"/>
      <c r="UNE25"/>
      <c r="UNF25"/>
      <c r="UNG25"/>
      <c r="UNH25"/>
      <c r="UNI25"/>
      <c r="UNJ25"/>
      <c r="UNK25"/>
      <c r="UNL25"/>
      <c r="UNM25"/>
      <c r="UNN25"/>
      <c r="UNO25"/>
      <c r="UNP25"/>
      <c r="UNQ25"/>
      <c r="UNR25"/>
      <c r="UNS25"/>
      <c r="UNT25"/>
      <c r="UNU25"/>
      <c r="UNV25"/>
      <c r="UNW25"/>
      <c r="UNX25"/>
      <c r="UNY25"/>
      <c r="UNZ25"/>
      <c r="UOA25"/>
      <c r="UOB25"/>
      <c r="UOC25"/>
      <c r="UOD25"/>
      <c r="UOE25"/>
      <c r="UOF25"/>
      <c r="UOG25"/>
      <c r="UOH25"/>
      <c r="UOI25"/>
      <c r="UOJ25"/>
      <c r="UOK25"/>
      <c r="UOL25"/>
      <c r="UOM25"/>
      <c r="UON25"/>
      <c r="UOO25"/>
      <c r="UOP25"/>
      <c r="UOQ25"/>
      <c r="UOR25"/>
      <c r="UOS25"/>
      <c r="UOT25"/>
      <c r="UOU25"/>
      <c r="UOV25"/>
      <c r="UOW25"/>
      <c r="UOX25"/>
      <c r="UOY25"/>
      <c r="UOZ25"/>
      <c r="UPA25"/>
      <c r="UPB25"/>
      <c r="UPC25"/>
      <c r="UPD25"/>
      <c r="UPE25"/>
      <c r="UPF25"/>
      <c r="UPG25"/>
      <c r="UPH25"/>
      <c r="UPI25"/>
      <c r="UPJ25"/>
      <c r="UPK25"/>
      <c r="UPL25"/>
      <c r="UPM25"/>
      <c r="UPN25"/>
      <c r="UPO25"/>
      <c r="UPP25"/>
      <c r="UPQ25"/>
      <c r="UPR25"/>
      <c r="UPS25"/>
      <c r="UPT25"/>
      <c r="UPU25"/>
      <c r="UPV25"/>
      <c r="UPW25"/>
      <c r="UPX25"/>
      <c r="UPY25"/>
      <c r="UPZ25"/>
      <c r="UQA25"/>
      <c r="UQB25"/>
      <c r="UQC25"/>
      <c r="UQD25"/>
      <c r="UQE25"/>
      <c r="UQF25"/>
      <c r="UQG25"/>
      <c r="UQH25"/>
      <c r="UQI25"/>
      <c r="UQJ25"/>
      <c r="UQK25"/>
      <c r="UQL25"/>
      <c r="UQM25"/>
      <c r="UQN25"/>
      <c r="UQO25"/>
      <c r="UQP25"/>
      <c r="UQQ25"/>
      <c r="UQR25"/>
      <c r="UQS25"/>
      <c r="UQT25"/>
      <c r="UQU25"/>
      <c r="UQV25"/>
      <c r="UQW25"/>
      <c r="UQX25"/>
      <c r="UQY25"/>
      <c r="UQZ25"/>
      <c r="URA25"/>
      <c r="URB25"/>
      <c r="URC25"/>
      <c r="URD25"/>
      <c r="URE25"/>
      <c r="URF25"/>
      <c r="URG25"/>
      <c r="URH25"/>
      <c r="URI25"/>
      <c r="URJ25"/>
      <c r="URK25"/>
      <c r="URL25"/>
      <c r="URM25"/>
      <c r="URN25"/>
      <c r="URO25"/>
      <c r="URP25"/>
      <c r="URQ25"/>
      <c r="URR25"/>
      <c r="URS25"/>
      <c r="URT25"/>
      <c r="URU25"/>
      <c r="URV25"/>
      <c r="URW25"/>
      <c r="URX25"/>
      <c r="URY25"/>
      <c r="URZ25"/>
      <c r="USA25"/>
      <c r="USB25"/>
      <c r="USC25"/>
      <c r="USD25"/>
      <c r="USE25"/>
      <c r="USF25"/>
      <c r="USG25"/>
      <c r="USH25"/>
      <c r="USI25"/>
      <c r="USJ25"/>
      <c r="USK25"/>
      <c r="USL25"/>
      <c r="USM25"/>
      <c r="USN25"/>
      <c r="USO25"/>
      <c r="USP25"/>
      <c r="USQ25"/>
      <c r="USR25"/>
      <c r="USS25"/>
      <c r="UST25"/>
      <c r="USU25"/>
      <c r="USV25"/>
      <c r="USW25"/>
      <c r="USX25"/>
      <c r="USY25"/>
      <c r="USZ25"/>
      <c r="UTA25"/>
      <c r="UTB25"/>
      <c r="UTC25"/>
      <c r="UTD25"/>
      <c r="UTE25"/>
      <c r="UTF25"/>
      <c r="UTG25"/>
      <c r="UTH25"/>
      <c r="UTI25"/>
      <c r="UTJ25"/>
      <c r="UTK25"/>
      <c r="UTL25"/>
      <c r="UTM25"/>
      <c r="UTN25"/>
      <c r="UTO25"/>
      <c r="UTP25"/>
      <c r="UTQ25"/>
      <c r="UTR25"/>
      <c r="UTS25"/>
      <c r="UTT25"/>
      <c r="UTU25"/>
      <c r="UTV25"/>
      <c r="UTW25"/>
      <c r="UTX25"/>
      <c r="UTY25"/>
      <c r="UTZ25"/>
      <c r="UUA25"/>
      <c r="UUB25"/>
      <c r="UUC25"/>
      <c r="UUD25"/>
      <c r="UUE25"/>
      <c r="UUF25"/>
      <c r="UUG25"/>
      <c r="UUH25"/>
      <c r="UUI25"/>
      <c r="UUJ25"/>
      <c r="UUK25"/>
      <c r="UUL25"/>
      <c r="UUM25"/>
      <c r="UUN25"/>
      <c r="UUO25"/>
      <c r="UUP25"/>
      <c r="UUQ25"/>
      <c r="UUR25"/>
      <c r="UUS25"/>
      <c r="UUT25"/>
      <c r="UUU25"/>
      <c r="UUV25"/>
      <c r="UUW25"/>
      <c r="UUX25"/>
      <c r="UUY25"/>
      <c r="UUZ25"/>
      <c r="UVA25"/>
      <c r="UVB25"/>
      <c r="UVC25"/>
      <c r="UVD25"/>
      <c r="UVE25"/>
      <c r="UVF25"/>
      <c r="UVG25"/>
      <c r="UVH25"/>
      <c r="UVI25"/>
      <c r="UVJ25"/>
      <c r="UVK25"/>
      <c r="UVL25"/>
      <c r="UVM25"/>
      <c r="UVN25"/>
      <c r="UVO25"/>
      <c r="UVP25"/>
      <c r="UVQ25"/>
      <c r="UVR25"/>
      <c r="UVS25"/>
      <c r="UVT25"/>
      <c r="UVU25"/>
      <c r="UVV25"/>
      <c r="UVW25"/>
      <c r="UVX25"/>
      <c r="UVY25"/>
      <c r="UVZ25"/>
      <c r="UWA25"/>
      <c r="UWB25"/>
      <c r="UWC25"/>
      <c r="UWD25"/>
      <c r="UWE25"/>
      <c r="UWF25"/>
      <c r="UWG25"/>
      <c r="UWH25"/>
      <c r="UWI25"/>
      <c r="UWJ25"/>
      <c r="UWK25"/>
      <c r="UWL25"/>
      <c r="UWM25"/>
      <c r="UWN25"/>
      <c r="UWO25"/>
      <c r="UWP25"/>
      <c r="UWQ25"/>
      <c r="UWR25"/>
      <c r="UWS25"/>
      <c r="UWT25"/>
      <c r="UWU25"/>
      <c r="UWV25"/>
      <c r="UWW25"/>
      <c r="UWX25"/>
      <c r="UWY25"/>
      <c r="UWZ25"/>
      <c r="UXA25"/>
      <c r="UXB25"/>
      <c r="UXC25"/>
      <c r="UXD25"/>
      <c r="UXE25"/>
      <c r="UXF25"/>
      <c r="UXG25"/>
      <c r="UXH25"/>
      <c r="UXI25"/>
      <c r="UXJ25"/>
      <c r="UXK25"/>
      <c r="UXL25"/>
      <c r="UXM25"/>
      <c r="UXN25"/>
      <c r="UXO25"/>
      <c r="UXP25"/>
      <c r="UXQ25"/>
      <c r="UXR25"/>
      <c r="UXS25"/>
      <c r="UXT25"/>
      <c r="UXU25"/>
      <c r="UXV25"/>
      <c r="UXW25"/>
      <c r="UXX25"/>
      <c r="UXY25"/>
      <c r="UXZ25"/>
      <c r="UYA25"/>
      <c r="UYB25"/>
      <c r="UYC25"/>
      <c r="UYD25"/>
      <c r="UYE25"/>
      <c r="UYF25"/>
      <c r="UYG25"/>
      <c r="UYH25"/>
      <c r="UYI25"/>
      <c r="UYJ25"/>
      <c r="UYK25"/>
      <c r="UYL25"/>
      <c r="UYM25"/>
      <c r="UYN25"/>
      <c r="UYO25"/>
      <c r="UYP25"/>
      <c r="UYQ25"/>
      <c r="UYR25"/>
      <c r="UYS25"/>
      <c r="UYT25"/>
      <c r="UYU25"/>
      <c r="UYV25"/>
      <c r="UYW25"/>
      <c r="UYX25"/>
      <c r="UYY25"/>
      <c r="UYZ25"/>
      <c r="UZA25"/>
      <c r="UZB25"/>
      <c r="UZC25"/>
      <c r="UZD25"/>
      <c r="UZE25"/>
      <c r="UZF25"/>
      <c r="UZG25"/>
      <c r="UZH25"/>
      <c r="UZI25"/>
      <c r="UZJ25"/>
      <c r="UZK25"/>
      <c r="UZL25"/>
      <c r="UZM25"/>
      <c r="UZN25"/>
      <c r="UZO25"/>
      <c r="UZP25"/>
      <c r="UZQ25"/>
      <c r="UZR25"/>
      <c r="UZS25"/>
      <c r="UZT25"/>
      <c r="UZU25"/>
      <c r="UZV25"/>
      <c r="UZW25"/>
      <c r="UZX25"/>
      <c r="UZY25"/>
      <c r="UZZ25"/>
      <c r="VAA25"/>
      <c r="VAB25"/>
      <c r="VAC25"/>
      <c r="VAD25"/>
      <c r="VAE25"/>
      <c r="VAF25"/>
      <c r="VAG25"/>
      <c r="VAH25"/>
      <c r="VAI25"/>
      <c r="VAJ25"/>
      <c r="VAK25"/>
      <c r="VAL25"/>
      <c r="VAM25"/>
      <c r="VAN25"/>
      <c r="VAO25"/>
      <c r="VAP25"/>
      <c r="VAQ25"/>
      <c r="VAR25"/>
      <c r="VAS25"/>
      <c r="VAT25"/>
      <c r="VAU25"/>
      <c r="VAV25"/>
      <c r="VAW25"/>
      <c r="VAX25"/>
      <c r="VAY25"/>
      <c r="VAZ25"/>
      <c r="VBA25"/>
      <c r="VBB25"/>
      <c r="VBC25"/>
      <c r="VBD25"/>
      <c r="VBE25"/>
      <c r="VBF25"/>
      <c r="VBG25"/>
      <c r="VBH25"/>
      <c r="VBI25"/>
      <c r="VBJ25"/>
      <c r="VBK25"/>
      <c r="VBL25"/>
      <c r="VBM25"/>
      <c r="VBN25"/>
      <c r="VBO25"/>
      <c r="VBP25"/>
      <c r="VBQ25"/>
      <c r="VBR25"/>
      <c r="VBS25"/>
      <c r="VBT25"/>
      <c r="VBU25"/>
      <c r="VBV25"/>
      <c r="VBW25"/>
      <c r="VBX25"/>
      <c r="VBY25"/>
      <c r="VBZ25"/>
      <c r="VCA25"/>
      <c r="VCB25"/>
      <c r="VCC25"/>
      <c r="VCD25"/>
      <c r="VCE25"/>
      <c r="VCF25"/>
      <c r="VCG25"/>
      <c r="VCH25"/>
      <c r="VCI25"/>
      <c r="VCJ25"/>
      <c r="VCK25"/>
      <c r="VCL25"/>
      <c r="VCM25"/>
      <c r="VCN25"/>
      <c r="VCO25"/>
      <c r="VCP25"/>
      <c r="VCQ25"/>
      <c r="VCR25"/>
      <c r="VCS25"/>
      <c r="VCT25"/>
      <c r="VCU25"/>
      <c r="VCV25"/>
      <c r="VCW25"/>
      <c r="VCX25"/>
      <c r="VCY25"/>
      <c r="VCZ25"/>
      <c r="VDA25"/>
      <c r="VDB25"/>
      <c r="VDC25"/>
      <c r="VDD25"/>
      <c r="VDE25"/>
      <c r="VDF25"/>
      <c r="VDG25"/>
      <c r="VDH25"/>
      <c r="VDI25"/>
      <c r="VDJ25"/>
      <c r="VDK25"/>
      <c r="VDL25"/>
      <c r="VDM25"/>
      <c r="VDN25"/>
      <c r="VDO25"/>
      <c r="VDP25"/>
      <c r="VDQ25"/>
      <c r="VDR25"/>
      <c r="VDS25"/>
      <c r="VDT25"/>
      <c r="VDU25"/>
      <c r="VDV25"/>
      <c r="VDW25"/>
      <c r="VDX25"/>
      <c r="VDY25"/>
      <c r="VDZ25"/>
      <c r="VEA25"/>
      <c r="VEB25"/>
      <c r="VEC25"/>
      <c r="VED25"/>
      <c r="VEE25"/>
      <c r="VEF25"/>
      <c r="VEG25"/>
      <c r="VEH25"/>
      <c r="VEI25"/>
      <c r="VEJ25"/>
      <c r="VEK25"/>
      <c r="VEL25"/>
      <c r="VEM25"/>
      <c r="VEN25"/>
      <c r="VEO25"/>
      <c r="VEP25"/>
      <c r="VEQ25"/>
      <c r="VER25"/>
      <c r="VES25"/>
      <c r="VET25"/>
      <c r="VEU25"/>
      <c r="VEV25"/>
      <c r="VEW25"/>
      <c r="VEX25"/>
      <c r="VEY25"/>
      <c r="VEZ25"/>
      <c r="VFA25"/>
      <c r="VFB25"/>
      <c r="VFC25"/>
      <c r="VFD25"/>
      <c r="VFE25"/>
      <c r="VFF25"/>
      <c r="VFG25"/>
      <c r="VFH25"/>
      <c r="VFI25"/>
      <c r="VFJ25"/>
      <c r="VFK25"/>
      <c r="VFL25"/>
      <c r="VFM25"/>
      <c r="VFN25"/>
      <c r="VFO25"/>
      <c r="VFP25"/>
      <c r="VFQ25"/>
      <c r="VFR25"/>
      <c r="VFS25"/>
      <c r="VFT25"/>
      <c r="VFU25"/>
      <c r="VFV25"/>
      <c r="VFW25"/>
      <c r="VFX25"/>
      <c r="VFY25"/>
      <c r="VFZ25"/>
      <c r="VGA25"/>
      <c r="VGB25"/>
      <c r="VGC25"/>
      <c r="VGD25"/>
      <c r="VGE25"/>
      <c r="VGF25"/>
      <c r="VGG25"/>
      <c r="VGH25"/>
      <c r="VGI25"/>
      <c r="VGJ25"/>
      <c r="VGK25"/>
      <c r="VGL25"/>
      <c r="VGM25"/>
      <c r="VGN25"/>
      <c r="VGO25"/>
      <c r="VGP25"/>
      <c r="VGQ25"/>
      <c r="VGR25"/>
      <c r="VGS25"/>
      <c r="VGT25"/>
      <c r="VGU25"/>
      <c r="VGV25"/>
      <c r="VGW25"/>
      <c r="VGX25"/>
      <c r="VGY25"/>
      <c r="VGZ25"/>
      <c r="VHA25"/>
      <c r="VHB25"/>
      <c r="VHC25"/>
      <c r="VHD25"/>
      <c r="VHE25"/>
      <c r="VHF25"/>
      <c r="VHG25"/>
      <c r="VHH25"/>
      <c r="VHI25"/>
      <c r="VHJ25"/>
      <c r="VHK25"/>
      <c r="VHL25"/>
      <c r="VHM25"/>
      <c r="VHN25"/>
      <c r="VHO25"/>
      <c r="VHP25"/>
      <c r="VHQ25"/>
      <c r="VHR25"/>
      <c r="VHS25"/>
      <c r="VHT25"/>
      <c r="VHU25"/>
      <c r="VHV25"/>
      <c r="VHW25"/>
      <c r="VHX25"/>
      <c r="VHY25"/>
      <c r="VHZ25"/>
      <c r="VIA25"/>
      <c r="VIB25"/>
      <c r="VIC25"/>
      <c r="VID25"/>
      <c r="VIE25"/>
      <c r="VIF25"/>
      <c r="VIG25"/>
      <c r="VIH25"/>
      <c r="VII25"/>
      <c r="VIJ25"/>
      <c r="VIK25"/>
      <c r="VIL25"/>
      <c r="VIM25"/>
      <c r="VIN25"/>
      <c r="VIO25"/>
      <c r="VIP25"/>
      <c r="VIQ25"/>
      <c r="VIR25"/>
      <c r="VIS25"/>
      <c r="VIT25"/>
      <c r="VIU25"/>
      <c r="VIV25"/>
      <c r="VIW25"/>
      <c r="VIX25"/>
      <c r="VIY25"/>
      <c r="VIZ25"/>
      <c r="VJA25"/>
      <c r="VJB25"/>
      <c r="VJC25"/>
      <c r="VJD25"/>
      <c r="VJE25"/>
      <c r="VJF25"/>
      <c r="VJG25"/>
      <c r="VJH25"/>
      <c r="VJI25"/>
      <c r="VJJ25"/>
      <c r="VJK25"/>
      <c r="VJL25"/>
      <c r="VJM25"/>
      <c r="VJN25"/>
      <c r="VJO25"/>
      <c r="VJP25"/>
      <c r="VJQ25"/>
      <c r="VJR25"/>
      <c r="VJS25"/>
      <c r="VJT25"/>
      <c r="VJU25"/>
      <c r="VJV25"/>
      <c r="VJW25"/>
      <c r="VJX25"/>
      <c r="VJY25"/>
      <c r="VJZ25"/>
      <c r="VKA25"/>
      <c r="VKB25"/>
      <c r="VKC25"/>
      <c r="VKD25"/>
      <c r="VKE25"/>
      <c r="VKF25"/>
      <c r="VKG25"/>
      <c r="VKH25"/>
      <c r="VKI25"/>
      <c r="VKJ25"/>
      <c r="VKK25"/>
      <c r="VKL25"/>
      <c r="VKM25"/>
      <c r="VKN25"/>
      <c r="VKO25"/>
      <c r="VKP25"/>
      <c r="VKQ25"/>
      <c r="VKR25"/>
      <c r="VKS25"/>
      <c r="VKT25"/>
      <c r="VKU25"/>
      <c r="VKV25"/>
      <c r="VKW25"/>
      <c r="VKX25"/>
      <c r="VKY25"/>
      <c r="VKZ25"/>
      <c r="VLA25"/>
      <c r="VLB25"/>
      <c r="VLC25"/>
      <c r="VLD25"/>
      <c r="VLE25"/>
      <c r="VLF25"/>
      <c r="VLG25"/>
      <c r="VLH25"/>
      <c r="VLI25"/>
      <c r="VLJ25"/>
      <c r="VLK25"/>
      <c r="VLL25"/>
      <c r="VLM25"/>
      <c r="VLN25"/>
      <c r="VLO25"/>
      <c r="VLP25"/>
      <c r="VLQ25"/>
      <c r="VLR25"/>
      <c r="VLS25"/>
      <c r="VLT25"/>
      <c r="VLU25"/>
      <c r="VLV25"/>
      <c r="VLW25"/>
      <c r="VLX25"/>
      <c r="VLY25"/>
      <c r="VLZ25"/>
      <c r="VMA25"/>
      <c r="VMB25"/>
      <c r="VMC25"/>
      <c r="VMD25"/>
      <c r="VME25"/>
      <c r="VMF25"/>
      <c r="VMG25"/>
      <c r="VMH25"/>
      <c r="VMI25"/>
      <c r="VMJ25"/>
      <c r="VMK25"/>
      <c r="VML25"/>
      <c r="VMM25"/>
      <c r="VMN25"/>
      <c r="VMO25"/>
      <c r="VMP25"/>
      <c r="VMQ25"/>
      <c r="VMR25"/>
      <c r="VMS25"/>
      <c r="VMT25"/>
      <c r="VMU25"/>
      <c r="VMV25"/>
      <c r="VMW25"/>
      <c r="VMX25"/>
      <c r="VMY25"/>
      <c r="VMZ25"/>
      <c r="VNA25"/>
      <c r="VNB25"/>
      <c r="VNC25"/>
      <c r="VND25"/>
      <c r="VNE25"/>
      <c r="VNF25"/>
      <c r="VNG25"/>
      <c r="VNH25"/>
      <c r="VNI25"/>
      <c r="VNJ25"/>
      <c r="VNK25"/>
      <c r="VNL25"/>
      <c r="VNM25"/>
      <c r="VNN25"/>
      <c r="VNO25"/>
      <c r="VNP25"/>
      <c r="VNQ25"/>
      <c r="VNR25"/>
      <c r="VNS25"/>
      <c r="VNT25"/>
      <c r="VNU25"/>
      <c r="VNV25"/>
      <c r="VNW25"/>
      <c r="VNX25"/>
      <c r="VNY25"/>
      <c r="VNZ25"/>
      <c r="VOA25"/>
      <c r="VOB25"/>
      <c r="VOC25"/>
      <c r="VOD25"/>
      <c r="VOE25"/>
      <c r="VOF25"/>
      <c r="VOG25"/>
      <c r="VOH25"/>
      <c r="VOI25"/>
      <c r="VOJ25"/>
      <c r="VOK25"/>
      <c r="VOL25"/>
      <c r="VOM25"/>
      <c r="VON25"/>
      <c r="VOO25"/>
      <c r="VOP25"/>
      <c r="VOQ25"/>
      <c r="VOR25"/>
      <c r="VOS25"/>
      <c r="VOT25"/>
      <c r="VOU25"/>
      <c r="VOV25"/>
      <c r="VOW25"/>
      <c r="VOX25"/>
      <c r="VOY25"/>
      <c r="VOZ25"/>
      <c r="VPA25"/>
      <c r="VPB25"/>
      <c r="VPC25"/>
      <c r="VPD25"/>
      <c r="VPE25"/>
      <c r="VPF25"/>
      <c r="VPG25"/>
      <c r="VPH25"/>
      <c r="VPI25"/>
      <c r="VPJ25"/>
      <c r="VPK25"/>
      <c r="VPL25"/>
      <c r="VPM25"/>
      <c r="VPN25"/>
      <c r="VPO25"/>
      <c r="VPP25"/>
      <c r="VPQ25"/>
      <c r="VPR25"/>
      <c r="VPS25"/>
      <c r="VPT25"/>
      <c r="VPU25"/>
      <c r="VPV25"/>
      <c r="VPW25"/>
      <c r="VPX25"/>
      <c r="VPY25"/>
      <c r="VPZ25"/>
      <c r="VQA25"/>
      <c r="VQB25"/>
      <c r="VQC25"/>
      <c r="VQD25"/>
      <c r="VQE25"/>
      <c r="VQF25"/>
      <c r="VQG25"/>
      <c r="VQH25"/>
      <c r="VQI25"/>
      <c r="VQJ25"/>
      <c r="VQK25"/>
      <c r="VQL25"/>
      <c r="VQM25"/>
      <c r="VQN25"/>
      <c r="VQO25"/>
      <c r="VQP25"/>
      <c r="VQQ25"/>
      <c r="VQR25"/>
      <c r="VQS25"/>
      <c r="VQT25"/>
      <c r="VQU25"/>
      <c r="VQV25"/>
      <c r="VQW25"/>
      <c r="VQX25"/>
      <c r="VQY25"/>
      <c r="VQZ25"/>
      <c r="VRA25"/>
      <c r="VRB25"/>
      <c r="VRC25"/>
      <c r="VRD25"/>
      <c r="VRE25"/>
      <c r="VRF25"/>
      <c r="VRG25"/>
      <c r="VRH25"/>
      <c r="VRI25"/>
      <c r="VRJ25"/>
      <c r="VRK25"/>
      <c r="VRL25"/>
      <c r="VRM25"/>
      <c r="VRN25"/>
      <c r="VRO25"/>
      <c r="VRP25"/>
      <c r="VRQ25"/>
      <c r="VRR25"/>
      <c r="VRS25"/>
      <c r="VRT25"/>
      <c r="VRU25"/>
      <c r="VRV25"/>
      <c r="VRW25"/>
      <c r="VRX25"/>
      <c r="VRY25"/>
      <c r="VRZ25"/>
      <c r="VSA25"/>
      <c r="VSB25"/>
      <c r="VSC25"/>
      <c r="VSD25"/>
      <c r="VSE25"/>
      <c r="VSF25"/>
      <c r="VSG25"/>
      <c r="VSH25"/>
      <c r="VSI25"/>
      <c r="VSJ25"/>
      <c r="VSK25"/>
      <c r="VSL25"/>
      <c r="VSM25"/>
      <c r="VSN25"/>
      <c r="VSO25"/>
      <c r="VSP25"/>
      <c r="VSQ25"/>
      <c r="VSR25"/>
      <c r="VSS25"/>
      <c r="VST25"/>
      <c r="VSU25"/>
      <c r="VSV25"/>
      <c r="VSW25"/>
      <c r="VSX25"/>
      <c r="VSY25"/>
      <c r="VSZ25"/>
      <c r="VTA25"/>
      <c r="VTB25"/>
      <c r="VTC25"/>
      <c r="VTD25"/>
      <c r="VTE25"/>
      <c r="VTF25"/>
      <c r="VTG25"/>
      <c r="VTH25"/>
      <c r="VTI25"/>
      <c r="VTJ25"/>
      <c r="VTK25"/>
      <c r="VTL25"/>
      <c r="VTM25"/>
      <c r="VTN25"/>
      <c r="VTO25"/>
      <c r="VTP25"/>
      <c r="VTQ25"/>
      <c r="VTR25"/>
      <c r="VTS25"/>
      <c r="VTT25"/>
      <c r="VTU25"/>
      <c r="VTV25"/>
      <c r="VTW25"/>
      <c r="VTX25"/>
      <c r="VTY25"/>
      <c r="VTZ25"/>
      <c r="VUA25"/>
      <c r="VUB25"/>
      <c r="VUC25"/>
      <c r="VUD25"/>
      <c r="VUE25"/>
      <c r="VUF25"/>
      <c r="VUG25"/>
      <c r="VUH25"/>
      <c r="VUI25"/>
      <c r="VUJ25"/>
      <c r="VUK25"/>
      <c r="VUL25"/>
      <c r="VUM25"/>
      <c r="VUN25"/>
      <c r="VUO25"/>
      <c r="VUP25"/>
      <c r="VUQ25"/>
      <c r="VUR25"/>
      <c r="VUS25"/>
      <c r="VUT25"/>
      <c r="VUU25"/>
      <c r="VUV25"/>
      <c r="VUW25"/>
      <c r="VUX25"/>
      <c r="VUY25"/>
      <c r="VUZ25"/>
      <c r="VVA25"/>
      <c r="VVB25"/>
      <c r="VVC25"/>
      <c r="VVD25"/>
      <c r="VVE25"/>
      <c r="VVF25"/>
      <c r="VVG25"/>
      <c r="VVH25"/>
      <c r="VVI25"/>
      <c r="VVJ25"/>
      <c r="VVK25"/>
      <c r="VVL25"/>
      <c r="VVM25"/>
      <c r="VVN25"/>
      <c r="VVO25"/>
      <c r="VVP25"/>
      <c r="VVQ25"/>
      <c r="VVR25"/>
      <c r="VVS25"/>
      <c r="VVT25"/>
      <c r="VVU25"/>
      <c r="VVV25"/>
      <c r="VVW25"/>
      <c r="VVX25"/>
      <c r="VVY25"/>
      <c r="VVZ25"/>
      <c r="VWA25"/>
      <c r="VWB25"/>
      <c r="VWC25"/>
      <c r="VWD25"/>
      <c r="VWE25"/>
      <c r="VWF25"/>
      <c r="VWG25"/>
      <c r="VWH25"/>
      <c r="VWI25"/>
      <c r="VWJ25"/>
      <c r="VWK25"/>
      <c r="VWL25"/>
      <c r="VWM25"/>
      <c r="VWN25"/>
      <c r="VWO25"/>
      <c r="VWP25"/>
      <c r="VWQ25"/>
      <c r="VWR25"/>
      <c r="VWS25"/>
      <c r="VWT25"/>
      <c r="VWU25"/>
      <c r="VWV25"/>
      <c r="VWW25"/>
      <c r="VWX25"/>
      <c r="VWY25"/>
      <c r="VWZ25"/>
      <c r="VXA25"/>
      <c r="VXB25"/>
      <c r="VXC25"/>
      <c r="VXD25"/>
      <c r="VXE25"/>
      <c r="VXF25"/>
      <c r="VXG25"/>
      <c r="VXH25"/>
      <c r="VXI25"/>
      <c r="VXJ25"/>
      <c r="VXK25"/>
      <c r="VXL25"/>
      <c r="VXM25"/>
      <c r="VXN25"/>
      <c r="VXO25"/>
      <c r="VXP25"/>
      <c r="VXQ25"/>
      <c r="VXR25"/>
      <c r="VXS25"/>
      <c r="VXT25"/>
      <c r="VXU25"/>
      <c r="VXV25"/>
      <c r="VXW25"/>
      <c r="VXX25"/>
      <c r="VXY25"/>
      <c r="VXZ25"/>
      <c r="VYA25"/>
      <c r="VYB25"/>
      <c r="VYC25"/>
      <c r="VYD25"/>
      <c r="VYE25"/>
      <c r="VYF25"/>
      <c r="VYG25"/>
      <c r="VYH25"/>
      <c r="VYI25"/>
      <c r="VYJ25"/>
      <c r="VYK25"/>
      <c r="VYL25"/>
      <c r="VYM25"/>
      <c r="VYN25"/>
      <c r="VYO25"/>
      <c r="VYP25"/>
      <c r="VYQ25"/>
      <c r="VYR25"/>
      <c r="VYS25"/>
      <c r="VYT25"/>
      <c r="VYU25"/>
      <c r="VYV25"/>
      <c r="VYW25"/>
      <c r="VYX25"/>
      <c r="VYY25"/>
      <c r="VYZ25"/>
      <c r="VZA25"/>
      <c r="VZB25"/>
      <c r="VZC25"/>
      <c r="VZD25"/>
      <c r="VZE25"/>
      <c r="VZF25"/>
      <c r="VZG25"/>
      <c r="VZH25"/>
      <c r="VZI25"/>
      <c r="VZJ25"/>
      <c r="VZK25"/>
      <c r="VZL25"/>
      <c r="VZM25"/>
      <c r="VZN25"/>
      <c r="VZO25"/>
      <c r="VZP25"/>
      <c r="VZQ25"/>
      <c r="VZR25"/>
      <c r="VZS25"/>
      <c r="VZT25"/>
      <c r="VZU25"/>
      <c r="VZV25"/>
      <c r="VZW25"/>
      <c r="VZX25"/>
      <c r="VZY25"/>
      <c r="VZZ25"/>
      <c r="WAA25"/>
      <c r="WAB25"/>
      <c r="WAC25"/>
      <c r="WAD25"/>
      <c r="WAE25"/>
      <c r="WAF25"/>
      <c r="WAG25"/>
      <c r="WAH25"/>
      <c r="WAI25"/>
      <c r="WAJ25"/>
      <c r="WAK25"/>
      <c r="WAL25"/>
      <c r="WAM25"/>
      <c r="WAN25"/>
      <c r="WAO25"/>
      <c r="WAP25"/>
      <c r="WAQ25"/>
      <c r="WAR25"/>
      <c r="WAS25"/>
      <c r="WAT25"/>
      <c r="WAU25"/>
      <c r="WAV25"/>
      <c r="WAW25"/>
      <c r="WAX25"/>
      <c r="WAY25"/>
      <c r="WAZ25"/>
      <c r="WBA25"/>
      <c r="WBB25"/>
      <c r="WBC25"/>
      <c r="WBD25"/>
      <c r="WBE25"/>
      <c r="WBF25"/>
      <c r="WBG25"/>
      <c r="WBH25"/>
      <c r="WBI25"/>
      <c r="WBJ25"/>
      <c r="WBK25"/>
      <c r="WBL25"/>
      <c r="WBM25"/>
      <c r="WBN25"/>
      <c r="WBO25"/>
      <c r="WBP25"/>
      <c r="WBQ25"/>
      <c r="WBR25"/>
      <c r="WBS25"/>
      <c r="WBT25"/>
      <c r="WBU25"/>
      <c r="WBV25"/>
      <c r="WBW25"/>
      <c r="WBX25"/>
      <c r="WBY25"/>
      <c r="WBZ25"/>
      <c r="WCA25"/>
      <c r="WCB25"/>
      <c r="WCC25"/>
      <c r="WCD25"/>
      <c r="WCE25"/>
      <c r="WCF25"/>
      <c r="WCG25"/>
      <c r="WCH25"/>
      <c r="WCI25"/>
      <c r="WCJ25"/>
      <c r="WCK25"/>
      <c r="WCL25"/>
      <c r="WCM25"/>
      <c r="WCN25"/>
      <c r="WCO25"/>
      <c r="WCP25"/>
      <c r="WCQ25"/>
      <c r="WCR25"/>
      <c r="WCS25"/>
      <c r="WCT25"/>
      <c r="WCU25"/>
      <c r="WCV25"/>
      <c r="WCW25"/>
      <c r="WCX25"/>
      <c r="WCY25"/>
      <c r="WCZ25"/>
      <c r="WDA25"/>
      <c r="WDB25"/>
      <c r="WDC25"/>
      <c r="WDD25"/>
      <c r="WDE25"/>
      <c r="WDF25"/>
      <c r="WDG25"/>
      <c r="WDH25"/>
      <c r="WDI25"/>
      <c r="WDJ25"/>
      <c r="WDK25"/>
      <c r="WDL25"/>
      <c r="WDM25"/>
      <c r="WDN25"/>
      <c r="WDO25"/>
      <c r="WDP25"/>
      <c r="WDQ25"/>
      <c r="WDR25"/>
      <c r="WDS25"/>
      <c r="WDT25"/>
      <c r="WDU25"/>
      <c r="WDV25"/>
      <c r="WDW25"/>
      <c r="WDX25"/>
      <c r="WDY25"/>
      <c r="WDZ25"/>
      <c r="WEA25"/>
      <c r="WEB25"/>
      <c r="WEC25"/>
      <c r="WED25"/>
      <c r="WEE25"/>
      <c r="WEF25"/>
      <c r="WEG25"/>
      <c r="WEH25"/>
      <c r="WEI25"/>
      <c r="WEJ25"/>
      <c r="WEK25"/>
      <c r="WEL25"/>
      <c r="WEM25"/>
      <c r="WEN25"/>
      <c r="WEO25"/>
      <c r="WEP25"/>
      <c r="WEQ25"/>
      <c r="WER25"/>
      <c r="WES25"/>
      <c r="WET25"/>
      <c r="WEU25"/>
      <c r="WEV25"/>
      <c r="WEW25"/>
      <c r="WEX25"/>
      <c r="WEY25"/>
      <c r="WEZ25"/>
      <c r="WFA25"/>
      <c r="WFB25"/>
      <c r="WFC25"/>
      <c r="WFD25"/>
      <c r="WFE25"/>
      <c r="WFF25"/>
      <c r="WFG25"/>
      <c r="WFH25"/>
      <c r="WFI25"/>
      <c r="WFJ25"/>
      <c r="WFK25"/>
      <c r="WFL25"/>
      <c r="WFM25"/>
      <c r="WFN25"/>
      <c r="WFO25"/>
      <c r="WFP25"/>
      <c r="WFQ25"/>
      <c r="WFR25"/>
      <c r="WFS25"/>
      <c r="WFT25"/>
      <c r="WFU25"/>
      <c r="WFV25"/>
      <c r="WFW25"/>
      <c r="WFX25"/>
      <c r="WFY25"/>
      <c r="WFZ25"/>
      <c r="WGA25"/>
      <c r="WGB25"/>
      <c r="WGC25"/>
      <c r="WGD25"/>
      <c r="WGE25"/>
      <c r="WGF25"/>
      <c r="WGG25"/>
      <c r="WGH25"/>
      <c r="WGI25"/>
      <c r="WGJ25"/>
      <c r="WGK25"/>
      <c r="WGL25"/>
      <c r="WGM25"/>
      <c r="WGN25"/>
      <c r="WGO25"/>
      <c r="WGP25"/>
      <c r="WGQ25"/>
      <c r="WGR25"/>
      <c r="WGS25"/>
      <c r="WGT25"/>
      <c r="WGU25"/>
      <c r="WGV25"/>
      <c r="WGW25"/>
      <c r="WGX25"/>
      <c r="WGY25"/>
      <c r="WGZ25"/>
      <c r="WHA25"/>
      <c r="WHB25"/>
      <c r="WHC25"/>
      <c r="WHD25"/>
      <c r="WHE25"/>
      <c r="WHF25"/>
      <c r="WHG25"/>
      <c r="WHH25"/>
      <c r="WHI25"/>
      <c r="WHJ25"/>
      <c r="WHK25"/>
      <c r="WHL25"/>
      <c r="WHM25"/>
      <c r="WHN25"/>
      <c r="WHO25"/>
      <c r="WHP25"/>
      <c r="WHQ25"/>
      <c r="WHR25"/>
      <c r="WHS25"/>
      <c r="WHT25"/>
      <c r="WHU25"/>
      <c r="WHV25"/>
      <c r="WHW25"/>
      <c r="WHX25"/>
      <c r="WHY25"/>
      <c r="WHZ25"/>
      <c r="WIA25"/>
      <c r="WIB25"/>
      <c r="WIC25"/>
      <c r="WID25"/>
      <c r="WIE25"/>
      <c r="WIF25"/>
      <c r="WIG25"/>
      <c r="WIH25"/>
      <c r="WII25"/>
      <c r="WIJ25"/>
      <c r="WIK25"/>
      <c r="WIL25"/>
      <c r="WIM25"/>
      <c r="WIN25"/>
      <c r="WIO25"/>
      <c r="WIP25"/>
      <c r="WIQ25"/>
      <c r="WIR25"/>
      <c r="WIS25"/>
      <c r="WIT25"/>
      <c r="WIU25"/>
      <c r="WIV25"/>
      <c r="WIW25"/>
      <c r="WIX25"/>
      <c r="WIY25"/>
      <c r="WIZ25"/>
      <c r="WJA25"/>
      <c r="WJB25"/>
      <c r="WJC25"/>
      <c r="WJD25"/>
      <c r="WJE25"/>
      <c r="WJF25"/>
      <c r="WJG25"/>
      <c r="WJH25"/>
      <c r="WJI25"/>
      <c r="WJJ25"/>
      <c r="WJK25"/>
      <c r="WJL25"/>
      <c r="WJM25"/>
      <c r="WJN25"/>
      <c r="WJO25"/>
      <c r="WJP25"/>
      <c r="WJQ25"/>
      <c r="WJR25"/>
      <c r="WJS25"/>
      <c r="WJT25"/>
      <c r="WJU25"/>
      <c r="WJV25"/>
      <c r="WJW25"/>
      <c r="WJX25"/>
      <c r="WJY25"/>
      <c r="WJZ25"/>
      <c r="WKA25"/>
      <c r="WKB25"/>
      <c r="WKC25"/>
      <c r="WKD25"/>
      <c r="WKE25"/>
      <c r="WKF25"/>
      <c r="WKG25"/>
      <c r="WKH25"/>
      <c r="WKI25"/>
      <c r="WKJ25"/>
      <c r="WKK25"/>
      <c r="WKL25"/>
      <c r="WKM25"/>
      <c r="WKN25"/>
      <c r="WKO25"/>
      <c r="WKP25"/>
      <c r="WKQ25"/>
      <c r="WKR25"/>
      <c r="WKS25"/>
      <c r="WKT25"/>
      <c r="WKU25"/>
      <c r="WKV25"/>
      <c r="WKW25"/>
      <c r="WKX25"/>
      <c r="WKY25"/>
      <c r="WKZ25"/>
      <c r="WLA25"/>
      <c r="WLB25"/>
      <c r="WLC25"/>
      <c r="WLD25"/>
      <c r="WLE25"/>
      <c r="WLF25"/>
      <c r="WLG25"/>
      <c r="WLH25"/>
      <c r="WLI25"/>
      <c r="WLJ25"/>
      <c r="WLK25"/>
      <c r="WLL25"/>
      <c r="WLM25"/>
      <c r="WLN25"/>
      <c r="WLO25"/>
      <c r="WLP25"/>
      <c r="WLQ25"/>
      <c r="WLR25"/>
      <c r="WLS25"/>
      <c r="WLT25"/>
      <c r="WLU25"/>
      <c r="WLV25"/>
      <c r="WLW25"/>
      <c r="WLX25"/>
      <c r="WLY25"/>
      <c r="WLZ25"/>
      <c r="WMA25"/>
      <c r="WMB25"/>
      <c r="WMC25"/>
      <c r="WMD25"/>
      <c r="WME25"/>
      <c r="WMF25"/>
      <c r="WMG25"/>
      <c r="WMH25"/>
      <c r="WMI25"/>
      <c r="WMJ25"/>
      <c r="WMK25"/>
      <c r="WML25"/>
      <c r="WMM25"/>
      <c r="WMN25"/>
      <c r="WMO25"/>
      <c r="WMP25"/>
      <c r="WMQ25"/>
      <c r="WMR25"/>
      <c r="WMS25"/>
      <c r="WMT25"/>
      <c r="WMU25"/>
      <c r="WMV25"/>
      <c r="WMW25"/>
      <c r="WMX25"/>
      <c r="WMY25"/>
      <c r="WMZ25"/>
      <c r="WNA25"/>
      <c r="WNB25"/>
      <c r="WNC25"/>
      <c r="WND25"/>
      <c r="WNE25"/>
      <c r="WNF25"/>
      <c r="WNG25"/>
      <c r="WNH25"/>
      <c r="WNI25"/>
      <c r="WNJ25"/>
      <c r="WNK25"/>
      <c r="WNL25"/>
      <c r="WNM25"/>
      <c r="WNN25"/>
      <c r="WNO25"/>
      <c r="WNP25"/>
      <c r="WNQ25"/>
      <c r="WNR25"/>
      <c r="WNS25"/>
      <c r="WNT25"/>
      <c r="WNU25"/>
      <c r="WNV25"/>
      <c r="WNW25"/>
      <c r="WNX25"/>
      <c r="WNY25"/>
      <c r="WNZ25"/>
      <c r="WOA25"/>
      <c r="WOB25"/>
      <c r="WOC25"/>
      <c r="WOD25"/>
      <c r="WOE25"/>
      <c r="WOF25"/>
      <c r="WOG25"/>
      <c r="WOH25"/>
      <c r="WOI25"/>
      <c r="WOJ25"/>
      <c r="WOK25"/>
      <c r="WOL25"/>
      <c r="WOM25"/>
      <c r="WON25"/>
      <c r="WOO25"/>
      <c r="WOP25"/>
      <c r="WOQ25"/>
      <c r="WOR25"/>
      <c r="WOS25"/>
      <c r="WOT25"/>
      <c r="WOU25"/>
      <c r="WOV25"/>
      <c r="WOW25"/>
      <c r="WOX25"/>
      <c r="WOY25"/>
      <c r="WOZ25"/>
      <c r="WPA25"/>
      <c r="WPB25"/>
      <c r="WPC25"/>
      <c r="WPD25"/>
      <c r="WPE25"/>
      <c r="WPF25"/>
      <c r="WPG25"/>
      <c r="WPH25"/>
      <c r="WPI25"/>
      <c r="WPJ25"/>
      <c r="WPK25"/>
      <c r="WPL25"/>
      <c r="WPM25"/>
      <c r="WPN25"/>
      <c r="WPO25"/>
      <c r="WPP25"/>
      <c r="WPQ25"/>
      <c r="WPR25"/>
      <c r="WPS25"/>
      <c r="WPT25"/>
      <c r="WPU25"/>
      <c r="WPV25"/>
      <c r="WPW25"/>
      <c r="WPX25"/>
      <c r="WPY25"/>
      <c r="WPZ25"/>
      <c r="WQA25"/>
      <c r="WQB25"/>
      <c r="WQC25"/>
      <c r="WQD25"/>
      <c r="WQE25"/>
      <c r="WQF25"/>
      <c r="WQG25"/>
      <c r="WQH25"/>
      <c r="WQI25"/>
      <c r="WQJ25"/>
      <c r="WQK25"/>
      <c r="WQL25"/>
      <c r="WQM25"/>
      <c r="WQN25"/>
      <c r="WQO25"/>
      <c r="WQP25"/>
      <c r="WQQ25"/>
      <c r="WQR25"/>
      <c r="WQS25"/>
      <c r="WQT25"/>
      <c r="WQU25"/>
      <c r="WQV25"/>
      <c r="WQW25"/>
      <c r="WQX25"/>
      <c r="WQY25"/>
      <c r="WQZ25"/>
      <c r="WRA25"/>
      <c r="WRB25"/>
      <c r="WRC25"/>
      <c r="WRD25"/>
      <c r="WRE25"/>
      <c r="WRF25"/>
      <c r="WRG25"/>
      <c r="WRH25"/>
      <c r="WRI25"/>
      <c r="WRJ25"/>
      <c r="WRK25"/>
      <c r="WRL25"/>
      <c r="WRM25"/>
      <c r="WRN25"/>
      <c r="WRO25"/>
      <c r="WRP25"/>
      <c r="WRQ25"/>
      <c r="WRR25"/>
      <c r="WRS25"/>
      <c r="WRT25"/>
      <c r="WRU25"/>
      <c r="WRV25"/>
      <c r="WRW25"/>
      <c r="WRX25"/>
      <c r="WRY25"/>
      <c r="WRZ25"/>
      <c r="WSA25"/>
      <c r="WSB25"/>
      <c r="WSC25"/>
      <c r="WSD25"/>
      <c r="WSE25"/>
      <c r="WSF25"/>
      <c r="WSG25"/>
      <c r="WSH25"/>
      <c r="WSI25"/>
      <c r="WSJ25"/>
      <c r="WSK25"/>
      <c r="WSL25"/>
      <c r="WSM25"/>
      <c r="WSN25"/>
      <c r="WSO25"/>
      <c r="WSP25"/>
      <c r="WSQ25"/>
      <c r="WSR25"/>
      <c r="WSS25"/>
      <c r="WST25"/>
      <c r="WSU25"/>
      <c r="WSV25"/>
      <c r="WSW25"/>
      <c r="WSX25"/>
      <c r="WSY25"/>
      <c r="WSZ25"/>
      <c r="WTA25"/>
      <c r="WTB25"/>
      <c r="WTC25"/>
      <c r="WTD25"/>
      <c r="WTE25"/>
      <c r="WTF25"/>
      <c r="WTG25"/>
      <c r="WTH25"/>
      <c r="WTI25"/>
      <c r="WTJ25"/>
      <c r="WTK25"/>
      <c r="WTL25"/>
      <c r="WTM25"/>
      <c r="WTN25"/>
      <c r="WTO25"/>
      <c r="WTP25"/>
      <c r="WTQ25"/>
      <c r="WTR25"/>
      <c r="WTS25"/>
      <c r="WTT25"/>
      <c r="WTU25"/>
      <c r="WTV25"/>
      <c r="WTW25"/>
      <c r="WTX25"/>
      <c r="WTY25"/>
      <c r="WTZ25"/>
      <c r="WUA25"/>
      <c r="WUB25"/>
      <c r="WUC25"/>
      <c r="WUD25"/>
      <c r="WUE25"/>
      <c r="WUF25"/>
      <c r="WUG25"/>
      <c r="WUH25"/>
      <c r="WUI25"/>
      <c r="WUJ25"/>
      <c r="WUK25"/>
      <c r="WUL25"/>
      <c r="WUM25"/>
      <c r="WUN25"/>
      <c r="WUO25"/>
      <c r="WUP25"/>
      <c r="WUQ25"/>
      <c r="WUR25"/>
      <c r="WUS25"/>
      <c r="WUT25"/>
      <c r="WUU25"/>
      <c r="WUV25"/>
      <c r="WUW25"/>
      <c r="WUX25"/>
      <c r="WUY25"/>
      <c r="WUZ25"/>
      <c r="WVA25"/>
      <c r="WVB25"/>
      <c r="WVC25"/>
      <c r="WVD25"/>
      <c r="WVE25"/>
      <c r="WVF25"/>
      <c r="WVG25"/>
      <c r="WVH25"/>
      <c r="WVI25"/>
      <c r="WVJ25"/>
      <c r="WVK25"/>
      <c r="WVL25"/>
      <c r="WVM25"/>
      <c r="WVN25"/>
      <c r="WVO25"/>
      <c r="WVP25"/>
      <c r="WVQ25"/>
      <c r="WVR25"/>
      <c r="WVS25"/>
      <c r="WVT25"/>
      <c r="WVU25"/>
      <c r="WVV25"/>
      <c r="WVW25"/>
      <c r="WVX25"/>
      <c r="WVY25"/>
      <c r="WVZ25"/>
      <c r="WWA25"/>
      <c r="WWB25"/>
      <c r="WWC25"/>
      <c r="WWD25"/>
      <c r="WWE25"/>
      <c r="WWF25"/>
      <c r="WWG25"/>
      <c r="WWH25"/>
      <c r="WWI25"/>
      <c r="WWJ25"/>
      <c r="WWK25"/>
      <c r="WWL25"/>
      <c r="WWM25"/>
      <c r="WWN25"/>
      <c r="WWO25"/>
      <c r="WWP25"/>
      <c r="WWQ25"/>
      <c r="WWR25"/>
      <c r="WWS25"/>
      <c r="WWT25"/>
      <c r="WWU25"/>
      <c r="WWV25"/>
      <c r="WWW25"/>
      <c r="WWX25"/>
      <c r="WWY25"/>
      <c r="WWZ25"/>
      <c r="WXA25"/>
      <c r="WXB25"/>
      <c r="WXC25"/>
      <c r="WXD25"/>
      <c r="WXE25"/>
      <c r="WXF25"/>
      <c r="WXG25"/>
      <c r="WXH25"/>
      <c r="WXI25"/>
      <c r="WXJ25"/>
      <c r="WXK25"/>
      <c r="WXL25"/>
      <c r="WXM25"/>
      <c r="WXN25"/>
      <c r="WXO25"/>
      <c r="WXP25"/>
      <c r="WXQ25"/>
      <c r="WXR25"/>
      <c r="WXS25"/>
      <c r="WXT25"/>
      <c r="WXU25"/>
      <c r="WXV25"/>
      <c r="WXW25"/>
      <c r="WXX25"/>
      <c r="WXY25"/>
      <c r="WXZ25"/>
      <c r="WYA25"/>
      <c r="WYB25"/>
      <c r="WYC25"/>
      <c r="WYD25"/>
      <c r="WYE25"/>
      <c r="WYF25"/>
      <c r="WYG25"/>
      <c r="WYH25"/>
      <c r="WYI25"/>
      <c r="WYJ25"/>
      <c r="WYK25"/>
      <c r="WYL25"/>
      <c r="WYM25"/>
      <c r="WYN25"/>
      <c r="WYO25"/>
      <c r="WYP25"/>
      <c r="WYQ25"/>
      <c r="WYR25"/>
      <c r="WYS25"/>
      <c r="WYT25"/>
      <c r="WYU25"/>
      <c r="WYV25"/>
      <c r="WYW25"/>
      <c r="WYX25"/>
      <c r="WYY25"/>
      <c r="WYZ25"/>
      <c r="WZA25"/>
      <c r="WZB25"/>
      <c r="WZC25"/>
      <c r="WZD25"/>
      <c r="WZE25"/>
      <c r="WZF25"/>
      <c r="WZG25"/>
      <c r="WZH25"/>
      <c r="WZI25"/>
      <c r="WZJ25"/>
      <c r="WZK25"/>
      <c r="WZL25"/>
      <c r="WZM25"/>
      <c r="WZN25"/>
      <c r="WZO25"/>
      <c r="WZP25"/>
      <c r="WZQ25"/>
      <c r="WZR25"/>
      <c r="WZS25"/>
      <c r="WZT25"/>
      <c r="WZU25"/>
      <c r="WZV25"/>
      <c r="WZW25"/>
      <c r="WZX25"/>
      <c r="WZY25"/>
      <c r="WZZ25"/>
      <c r="XAA25"/>
      <c r="XAB25"/>
      <c r="XAC25"/>
      <c r="XAD25"/>
      <c r="XAE25"/>
      <c r="XAF25"/>
      <c r="XAG25"/>
      <c r="XAH25"/>
      <c r="XAI25"/>
      <c r="XAJ25"/>
      <c r="XAK25"/>
      <c r="XAL25"/>
      <c r="XAM25"/>
      <c r="XAN25"/>
      <c r="XAO25"/>
      <c r="XAP25"/>
      <c r="XAQ25"/>
      <c r="XAR25"/>
      <c r="XAS25"/>
      <c r="XAT25"/>
      <c r="XAU25"/>
      <c r="XAV25"/>
      <c r="XAW25"/>
      <c r="XAX25"/>
      <c r="XAY25"/>
      <c r="XAZ25"/>
      <c r="XBA25"/>
      <c r="XBB25"/>
      <c r="XBC25"/>
      <c r="XBD25"/>
      <c r="XBE25"/>
      <c r="XBF25"/>
      <c r="XBG25"/>
      <c r="XBH25"/>
      <c r="XBI25"/>
      <c r="XBJ25"/>
      <c r="XBK25"/>
      <c r="XBL25"/>
      <c r="XBM25"/>
      <c r="XBN25"/>
      <c r="XBO25"/>
      <c r="XBP25"/>
      <c r="XBQ25"/>
      <c r="XBR25"/>
      <c r="XBS25"/>
      <c r="XBT25"/>
      <c r="XBU25"/>
      <c r="XBV25"/>
      <c r="XBW25"/>
      <c r="XBX25"/>
      <c r="XBY25"/>
      <c r="XBZ25"/>
      <c r="XCA25"/>
      <c r="XCB25"/>
      <c r="XCC25"/>
      <c r="XCD25"/>
      <c r="XCE25"/>
      <c r="XCF25"/>
      <c r="XCG25"/>
      <c r="XCH25"/>
      <c r="XCI25"/>
      <c r="XCJ25"/>
      <c r="XCK25"/>
      <c r="XCL25"/>
      <c r="XCM25"/>
      <c r="XCN25"/>
      <c r="XCO25"/>
      <c r="XCP25"/>
      <c r="XCQ25"/>
      <c r="XCR25"/>
      <c r="XCS25"/>
      <c r="XCT25"/>
      <c r="XCU25"/>
      <c r="XCV25"/>
      <c r="XCW25"/>
      <c r="XCX25"/>
      <c r="XCY25"/>
      <c r="XCZ25"/>
      <c r="XDA25"/>
      <c r="XDB25"/>
      <c r="XDC25"/>
      <c r="XDD25"/>
      <c r="XDE25"/>
      <c r="XDF25"/>
      <c r="XDG25"/>
      <c r="XDH25"/>
      <c r="XDI25"/>
      <c r="XDJ25"/>
      <c r="XDK25"/>
      <c r="XDL25"/>
      <c r="XDM25"/>
      <c r="XDN25"/>
      <c r="XDO25"/>
      <c r="XDP25"/>
      <c r="XDQ25"/>
      <c r="XDR25"/>
      <c r="XDS25"/>
      <c r="XDT25"/>
      <c r="XDU25"/>
      <c r="XDV25"/>
      <c r="XDW25"/>
      <c r="XDX25"/>
      <c r="XDY25"/>
      <c r="XDZ25"/>
      <c r="XEA25"/>
      <c r="XEB25"/>
      <c r="XEC25"/>
      <c r="XED25"/>
      <c r="XEE25"/>
      <c r="XEF25"/>
      <c r="XEG25"/>
      <c r="XEH25"/>
      <c r="XEI25"/>
      <c r="XEJ25"/>
      <c r="XEK25"/>
      <c r="XEL25"/>
      <c r="XEM25"/>
      <c r="XEN25"/>
      <c r="XEO25"/>
      <c r="XEP25"/>
      <c r="XEQ25"/>
      <c r="XER25"/>
      <c r="XES25"/>
      <c r="XET25"/>
      <c r="XEU25"/>
      <c r="XEV25"/>
      <c r="XEW25"/>
      <c r="XEX25"/>
      <c r="XEY25"/>
      <c r="XEZ25"/>
      <c r="XFA25"/>
    </row>
    <row r="26" spans="1:16381" s="1" customFormat="1" ht="75">
      <c r="A26" s="556" t="str">
        <f t="array" ref="A26">INDEX(CO_indicators_list[], SMALL(IF(CO_Indic_List='1_Entry_Table'!$B$16,ROW(CO_Indic_List)-7),ROWS(A$6:A26)),2)</f>
        <v>Output 2.1</v>
      </c>
      <c r="B26" s="530" t="str">
        <f>IF(ISERROR(VLOOKUP(A26,FillHome_OO[],3,FALSE))=TRUE,,VLOOKUP(A26,FillHome_OO[],3,FALSE))</f>
        <v>2.1 - Selected institutions have strengthened technical and operational capacities to mainstream child and gender-sensitive disaster-risk reduction into national and local development policies</v>
      </c>
      <c r="C26" s="530">
        <f>Monitoring_Table!C26</f>
        <v>0</v>
      </c>
      <c r="D26" s="530" t="str">
        <f>VLOOKUP(ShadowTable[[#This Row],[indicators]],Tablo_MonitoringTable[],2,FALSE)</f>
        <v>Indicator 2.1.1</v>
      </c>
      <c r="E26" s="208" t="str">
        <f t="array" ref="E26">INDEX(CO_indicators_list[], SMALL(IF(CO_Indic_List='1_Entry_Table'!$B$16,ROW(CO_Indic_List)-7),ROWS(E$6:E26)),8)</f>
        <v>2.1.1 - Percentage of selected national institutions that integrate risk reduction in their policies, strategies and budgets with a gender perspective</v>
      </c>
      <c r="F26" s="526">
        <f>IF(ISERROR(VLOOKUP(ShadowTable[[#This Row],[indicators]],Tablo_MonitoringTable[],3,FALSE))=TRUE,,VLOOKUP(ShadowTable[[#This Row],[indicators]],Tablo_MonitoringTable[],3,FALSE))</f>
        <v>0</v>
      </c>
      <c r="G26" s="526">
        <f>VLOOKUP(ShadowTable[[#This Row],[indicators]],Tablo_MonitoringTable[],4,FALSE)</f>
        <v>0</v>
      </c>
      <c r="H26" s="526">
        <f>VLOOKUP(ShadowTable[[#This Row],[indicators]],Tablo_MonitoringTable[],5,FALSE)</f>
        <v>0</v>
      </c>
      <c r="I26" s="526">
        <f>VLOOKUP(ShadowTable[[#This Row],[indicators]],Tablo_MonitoringTable[],6,FALSE)</f>
        <v>0</v>
      </c>
      <c r="J26" s="526">
        <f>VLOOKUP(ShadowTable[[#This Row],[indicators]],Tablo_MonitoringTable[],7,FALSE)</f>
        <v>0</v>
      </c>
      <c r="K26" s="526">
        <f>VLOOKUP(ShadowTable[[#This Row],[indicators]],Tablo_MonitoringTable[],8,FALSE)</f>
        <v>0</v>
      </c>
      <c r="L26" s="526">
        <f>VLOOKUP(ShadowTable[[#This Row],[indicators]],Tablo_MonitoringTable[],10,FALSE)</f>
        <v>0</v>
      </c>
      <c r="M26" s="526">
        <f>VLOOKUP(ShadowTable[[#This Row],[indicators]],Tablo_MonitoringTable[],11,FALSE)</f>
        <v>0</v>
      </c>
      <c r="N26" s="526">
        <f>VLOOKUP(ShadowTable[[#This Row],[indicators]],Tablo_MonitoringTable[],13,FALSE)</f>
        <v>0</v>
      </c>
      <c r="O26" s="526">
        <f>VLOOKUP(ShadowTable[[#This Row],[indicators]],Tablo_MonitoringTable[],14,FALSE)</f>
        <v>0</v>
      </c>
      <c r="P26" s="526">
        <f>VLOOKUP(ShadowTable[[#This Row],[indicators]],Tablo_MonitoringTable[],16,FALSE)</f>
        <v>0</v>
      </c>
      <c r="Q26" s="526">
        <f>VLOOKUP(ShadowTable[[#This Row],[indicators]],Tablo_MonitoringTable[],17,FALSE)</f>
        <v>0</v>
      </c>
      <c r="R26" s="526">
        <f>VLOOKUP(ShadowTable[[#This Row],[indicators]],Tablo_MonitoringTable[],19,FALSE)</f>
        <v>0</v>
      </c>
      <c r="S26" s="526">
        <f>VLOOKUP(ShadowTable[[#This Row],[indicators]],Tablo_MonitoringTable[],20,FALSE)</f>
        <v>0</v>
      </c>
      <c r="T26" s="526">
        <f>VLOOKUP(ShadowTable[[#This Row],[indicators]],Tablo_MonitoringTable[],22,FALSE)</f>
        <v>0</v>
      </c>
      <c r="U26" s="526">
        <f>VLOOKUP(ShadowTable[[#This Row],[indicators]],Tablo_MonitoringTable[],23,FALSE)</f>
        <v>0</v>
      </c>
      <c r="V26" s="225">
        <f>VLOOKUP(ShadowTable[[#This Row],[indicators]],Tablo_MonitoringTable[],25,FALSE)</f>
        <v>0</v>
      </c>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c r="IW26"/>
      <c r="IX26"/>
      <c r="IY26"/>
      <c r="IZ26"/>
      <c r="JA26"/>
      <c r="JB26"/>
      <c r="JC26"/>
      <c r="JD26"/>
      <c r="JE26"/>
      <c r="JF26"/>
      <c r="JG26"/>
      <c r="JH26"/>
      <c r="JI26"/>
      <c r="JJ26"/>
      <c r="JK26"/>
      <c r="JL26"/>
      <c r="JM26"/>
      <c r="JN26"/>
      <c r="JO26"/>
      <c r="JP26"/>
      <c r="JQ26"/>
      <c r="JR26"/>
      <c r="JS26"/>
      <c r="JT26"/>
      <c r="JU26"/>
      <c r="JV26"/>
      <c r="JW26"/>
      <c r="JX26"/>
      <c r="JY26"/>
      <c r="JZ26"/>
      <c r="KA26"/>
      <c r="KB26"/>
      <c r="KC26"/>
      <c r="KD26"/>
      <c r="KE26"/>
      <c r="KF26"/>
      <c r="KG26"/>
      <c r="KH26"/>
      <c r="KI26"/>
      <c r="KJ26"/>
      <c r="KK26"/>
      <c r="KL26"/>
      <c r="KM26"/>
      <c r="KN26"/>
      <c r="KO26"/>
      <c r="KP26"/>
      <c r="KQ26"/>
      <c r="KR26"/>
      <c r="KS26"/>
      <c r="KT26"/>
      <c r="KU26"/>
      <c r="KV26"/>
      <c r="KW26"/>
      <c r="KX26"/>
      <c r="KY26"/>
      <c r="KZ26"/>
      <c r="LA26"/>
      <c r="LB26"/>
      <c r="LC26"/>
      <c r="LD26"/>
      <c r="LE26"/>
      <c r="LF26"/>
      <c r="LG26"/>
      <c r="LH26"/>
      <c r="LI26"/>
      <c r="LJ26"/>
      <c r="LK26"/>
      <c r="LL26"/>
      <c r="LM26"/>
      <c r="LN26"/>
      <c r="LO26"/>
      <c r="LP26"/>
      <c r="LQ26"/>
      <c r="LR26"/>
      <c r="LS26"/>
      <c r="LT26"/>
      <c r="LU26"/>
      <c r="LV26"/>
      <c r="LW26"/>
      <c r="LX26"/>
      <c r="LY26"/>
      <c r="LZ26"/>
      <c r="MA26"/>
      <c r="MB26"/>
      <c r="MC26"/>
      <c r="MD26"/>
      <c r="ME26"/>
      <c r="MF26"/>
      <c r="MG26"/>
      <c r="MH26"/>
      <c r="MI26"/>
      <c r="MJ26"/>
      <c r="MK26"/>
      <c r="ML26"/>
      <c r="MM26"/>
      <c r="MN26"/>
      <c r="MO26"/>
      <c r="MP26"/>
      <c r="MQ26"/>
      <c r="MR26"/>
      <c r="MS26"/>
      <c r="MT26"/>
      <c r="MU26"/>
      <c r="MV26"/>
      <c r="MW26"/>
      <c r="MX26"/>
      <c r="MY26"/>
      <c r="MZ26"/>
      <c r="NA26"/>
      <c r="NB26"/>
      <c r="NC26"/>
      <c r="ND26"/>
      <c r="NE26"/>
      <c r="NF26"/>
      <c r="NG26"/>
      <c r="NH26"/>
      <c r="NI26"/>
      <c r="NJ26"/>
      <c r="NK26"/>
      <c r="NL26"/>
      <c r="NM26"/>
      <c r="NN26"/>
      <c r="NO26"/>
      <c r="NP26"/>
      <c r="NQ26"/>
      <c r="NR26"/>
      <c r="NS26"/>
      <c r="NT26"/>
      <c r="NU26"/>
      <c r="NV26"/>
      <c r="NW26"/>
      <c r="NX26"/>
      <c r="NY26"/>
      <c r="NZ26"/>
      <c r="OA26"/>
      <c r="OB26"/>
      <c r="OC26"/>
      <c r="OD26"/>
      <c r="OE26"/>
      <c r="OF26"/>
      <c r="OG26"/>
      <c r="OH26"/>
      <c r="OI26"/>
      <c r="OJ26"/>
      <c r="OK26"/>
      <c r="OL26"/>
      <c r="OM26"/>
      <c r="ON26"/>
      <c r="OO26"/>
      <c r="OP26"/>
      <c r="OQ26"/>
      <c r="OR26"/>
      <c r="OS26"/>
      <c r="OT26"/>
      <c r="OU26"/>
      <c r="OV26"/>
      <c r="OW26"/>
      <c r="OX26"/>
      <c r="OY26"/>
      <c r="OZ26"/>
      <c r="PA26"/>
      <c r="PB26"/>
      <c r="PC26"/>
      <c r="PD26"/>
      <c r="PE26"/>
      <c r="PF26"/>
      <c r="PG26"/>
      <c r="PH26"/>
      <c r="PI26"/>
      <c r="PJ26"/>
      <c r="PK26"/>
      <c r="PL26"/>
      <c r="PM26"/>
      <c r="PN26"/>
      <c r="PO26"/>
      <c r="PP26"/>
      <c r="PQ26"/>
      <c r="PR26"/>
      <c r="PS26"/>
      <c r="PT26"/>
      <c r="PU26"/>
      <c r="PV26"/>
      <c r="PW26"/>
      <c r="PX26"/>
      <c r="PY26"/>
      <c r="PZ26"/>
      <c r="QA26"/>
      <c r="QB26"/>
      <c r="QC26"/>
      <c r="QD26"/>
      <c r="QE26"/>
      <c r="QF26"/>
      <c r="QG26"/>
      <c r="QH26"/>
      <c r="QI26"/>
      <c r="QJ26"/>
      <c r="QK26"/>
      <c r="QL26"/>
      <c r="QM26"/>
      <c r="QN26"/>
      <c r="QO26"/>
      <c r="QP26"/>
      <c r="QQ26"/>
      <c r="QR26"/>
      <c r="QS26"/>
      <c r="QT26"/>
      <c r="QU26"/>
      <c r="QV26"/>
      <c r="QW26"/>
      <c r="QX26"/>
      <c r="QY26"/>
      <c r="QZ26"/>
      <c r="RA26"/>
      <c r="RB26"/>
      <c r="RC26"/>
      <c r="RD26"/>
      <c r="RE26"/>
      <c r="RF26"/>
      <c r="RG26"/>
      <c r="RH26"/>
      <c r="RI26"/>
      <c r="RJ26"/>
      <c r="RK26"/>
      <c r="RL26"/>
      <c r="RM26"/>
      <c r="RN26"/>
      <c r="RO26"/>
      <c r="RP26"/>
      <c r="RQ26"/>
      <c r="RR26"/>
      <c r="RS26"/>
      <c r="RT26"/>
      <c r="RU26"/>
      <c r="RV26"/>
      <c r="RW26"/>
      <c r="RX26"/>
      <c r="RY26"/>
      <c r="RZ26"/>
      <c r="SA26"/>
      <c r="SB26"/>
      <c r="SC26"/>
      <c r="SD26"/>
      <c r="SE26"/>
      <c r="SF26"/>
      <c r="SG26"/>
      <c r="SH26"/>
      <c r="SI26"/>
      <c r="SJ26"/>
      <c r="SK26"/>
      <c r="SL26"/>
      <c r="SM26"/>
      <c r="SN26"/>
      <c r="SO26"/>
      <c r="SP26"/>
      <c r="SQ26"/>
      <c r="SR26"/>
      <c r="SS26"/>
      <c r="ST26"/>
      <c r="SU26"/>
      <c r="SV26"/>
      <c r="SW26"/>
      <c r="SX26"/>
      <c r="SY26"/>
      <c r="SZ26"/>
      <c r="TA26"/>
      <c r="TB26"/>
      <c r="TC26"/>
      <c r="TD26"/>
      <c r="TE26"/>
      <c r="TF26"/>
      <c r="TG26"/>
      <c r="TH26"/>
      <c r="TI26"/>
      <c r="TJ26"/>
      <c r="TK26"/>
      <c r="TL26"/>
      <c r="TM26"/>
      <c r="TN26"/>
      <c r="TO26"/>
      <c r="TP26"/>
      <c r="TQ26"/>
      <c r="TR26"/>
      <c r="TS26"/>
      <c r="TT26"/>
      <c r="TU26"/>
      <c r="TV26"/>
      <c r="TW26"/>
      <c r="TX26"/>
      <c r="TY26"/>
      <c r="TZ26"/>
      <c r="UA26"/>
      <c r="UB26"/>
      <c r="UC26"/>
      <c r="UD26"/>
      <c r="UE26"/>
      <c r="UF26"/>
      <c r="UG26"/>
      <c r="UH26"/>
      <c r="UI26"/>
      <c r="UJ26"/>
      <c r="UK26"/>
      <c r="UL26"/>
      <c r="UM26"/>
      <c r="UN26"/>
      <c r="UO26"/>
      <c r="UP26"/>
      <c r="UQ26"/>
      <c r="UR26"/>
      <c r="US26"/>
      <c r="UT26"/>
      <c r="UU26"/>
      <c r="UV26"/>
      <c r="UW26"/>
      <c r="UX26"/>
      <c r="UY26"/>
      <c r="UZ26"/>
      <c r="VA26"/>
      <c r="VB26"/>
      <c r="VC26"/>
      <c r="VD26"/>
      <c r="VE26"/>
      <c r="VF26"/>
      <c r="VG26"/>
      <c r="VH26"/>
      <c r="VI26"/>
      <c r="VJ26"/>
      <c r="VK26"/>
      <c r="VL26"/>
      <c r="VM26"/>
      <c r="VN26"/>
      <c r="VO26"/>
      <c r="VP26"/>
      <c r="VQ26"/>
      <c r="VR26"/>
      <c r="VS26"/>
      <c r="VT26"/>
      <c r="VU26"/>
      <c r="VV26"/>
      <c r="VW26"/>
      <c r="VX26"/>
      <c r="VY26"/>
      <c r="VZ26"/>
      <c r="WA26"/>
      <c r="WB26"/>
      <c r="WC26"/>
      <c r="WD26"/>
      <c r="WE26"/>
      <c r="WF26"/>
      <c r="WG26"/>
      <c r="WH26"/>
      <c r="WI26"/>
      <c r="WJ26"/>
      <c r="WK26"/>
      <c r="WL26"/>
      <c r="WM26"/>
      <c r="WN26"/>
      <c r="WO26"/>
      <c r="WP26"/>
      <c r="WQ26"/>
      <c r="WR26"/>
      <c r="WS26"/>
      <c r="WT26"/>
      <c r="WU26"/>
      <c r="WV26"/>
      <c r="WW26"/>
      <c r="WX26"/>
      <c r="WY26"/>
      <c r="WZ26"/>
      <c r="XA26"/>
      <c r="XB26"/>
      <c r="XC26"/>
      <c r="XD26"/>
      <c r="XE26"/>
      <c r="XF26"/>
      <c r="XG26"/>
      <c r="XH26"/>
      <c r="XI26"/>
      <c r="XJ26"/>
      <c r="XK26"/>
      <c r="XL26"/>
      <c r="XM26"/>
      <c r="XN26"/>
      <c r="XO26"/>
      <c r="XP26"/>
      <c r="XQ26"/>
      <c r="XR26"/>
      <c r="XS26"/>
      <c r="XT26"/>
      <c r="XU26"/>
      <c r="XV26"/>
      <c r="XW26"/>
      <c r="XX26"/>
      <c r="XY26"/>
      <c r="XZ26"/>
      <c r="YA26"/>
      <c r="YB26"/>
      <c r="YC26"/>
      <c r="YD26"/>
      <c r="YE26"/>
      <c r="YF26"/>
      <c r="YG26"/>
      <c r="YH26"/>
      <c r="YI26"/>
      <c r="YJ26"/>
      <c r="YK26"/>
      <c r="YL26"/>
      <c r="YM26"/>
      <c r="YN26"/>
      <c r="YO26"/>
      <c r="YP26"/>
      <c r="YQ26"/>
      <c r="YR26"/>
      <c r="YS26"/>
      <c r="YT26"/>
      <c r="YU26"/>
      <c r="YV26"/>
      <c r="YW26"/>
      <c r="YX26"/>
      <c r="YY26"/>
      <c r="YZ26"/>
      <c r="ZA26"/>
      <c r="ZB26"/>
      <c r="ZC26"/>
      <c r="ZD26"/>
      <c r="ZE26"/>
      <c r="ZF26"/>
      <c r="ZG26"/>
      <c r="ZH26"/>
      <c r="ZI26"/>
      <c r="ZJ26"/>
      <c r="ZK26"/>
      <c r="ZL26"/>
      <c r="ZM26"/>
      <c r="ZN26"/>
      <c r="ZO26"/>
      <c r="ZP26"/>
      <c r="ZQ26"/>
      <c r="ZR26"/>
      <c r="ZS26"/>
      <c r="ZT26"/>
      <c r="ZU26"/>
      <c r="ZV26"/>
      <c r="ZW26"/>
      <c r="ZX26"/>
      <c r="ZY26"/>
      <c r="ZZ26"/>
      <c r="AAA26"/>
      <c r="AAB26"/>
      <c r="AAC26"/>
      <c r="AAD26"/>
      <c r="AAE26"/>
      <c r="AAF26"/>
      <c r="AAG26"/>
      <c r="AAH26"/>
      <c r="AAI26"/>
      <c r="AAJ26"/>
      <c r="AAK26"/>
      <c r="AAL26"/>
      <c r="AAM26"/>
      <c r="AAN26"/>
      <c r="AAO26"/>
      <c r="AAP26"/>
      <c r="AAQ26"/>
      <c r="AAR26"/>
      <c r="AAS26"/>
      <c r="AAT26"/>
      <c r="AAU26"/>
      <c r="AAV26"/>
      <c r="AAW26"/>
      <c r="AAX26"/>
      <c r="AAY26"/>
      <c r="AAZ26"/>
      <c r="ABA26"/>
      <c r="ABB26"/>
      <c r="ABC26"/>
      <c r="ABD26"/>
      <c r="ABE26"/>
      <c r="ABF26"/>
      <c r="ABG26"/>
      <c r="ABH26"/>
      <c r="ABI26"/>
      <c r="ABJ26"/>
      <c r="ABK26"/>
      <c r="ABL26"/>
      <c r="ABM26"/>
      <c r="ABN26"/>
      <c r="ABO26"/>
      <c r="ABP26"/>
      <c r="ABQ26"/>
      <c r="ABR26"/>
      <c r="ABS26"/>
      <c r="ABT26"/>
      <c r="ABU26"/>
      <c r="ABV26"/>
      <c r="ABW26"/>
      <c r="ABX26"/>
      <c r="ABY26"/>
      <c r="ABZ26"/>
      <c r="ACA26"/>
      <c r="ACB26"/>
      <c r="ACC26"/>
      <c r="ACD26"/>
      <c r="ACE26"/>
      <c r="ACF26"/>
      <c r="ACG26"/>
      <c r="ACH26"/>
      <c r="ACI26"/>
      <c r="ACJ26"/>
      <c r="ACK26"/>
      <c r="ACL26"/>
      <c r="ACM26"/>
      <c r="ACN26"/>
      <c r="ACO26"/>
      <c r="ACP26"/>
      <c r="ACQ26"/>
      <c r="ACR26"/>
      <c r="ACS26"/>
      <c r="ACT26"/>
      <c r="ACU26"/>
      <c r="ACV26"/>
      <c r="ACW26"/>
      <c r="ACX26"/>
      <c r="ACY26"/>
      <c r="ACZ26"/>
      <c r="ADA26"/>
      <c r="ADB26"/>
      <c r="ADC26"/>
      <c r="ADD26"/>
      <c r="ADE26"/>
      <c r="ADF26"/>
      <c r="ADG26"/>
      <c r="ADH26"/>
      <c r="ADI26"/>
      <c r="ADJ26"/>
      <c r="ADK26"/>
      <c r="ADL26"/>
      <c r="ADM26"/>
      <c r="ADN26"/>
      <c r="ADO26"/>
      <c r="ADP26"/>
      <c r="ADQ26"/>
      <c r="ADR26"/>
      <c r="ADS26"/>
      <c r="ADT26"/>
      <c r="ADU26"/>
      <c r="ADV26"/>
      <c r="ADW26"/>
      <c r="ADX26"/>
      <c r="ADY26"/>
      <c r="ADZ26"/>
      <c r="AEA26"/>
      <c r="AEB26"/>
      <c r="AEC26"/>
      <c r="AED26"/>
      <c r="AEE26"/>
      <c r="AEF26"/>
      <c r="AEG26"/>
      <c r="AEH26"/>
      <c r="AEI26"/>
      <c r="AEJ26"/>
      <c r="AEK26"/>
      <c r="AEL26"/>
      <c r="AEM26"/>
      <c r="AEN26"/>
      <c r="AEO26"/>
      <c r="AEP26"/>
      <c r="AEQ26"/>
      <c r="AER26"/>
      <c r="AES26"/>
      <c r="AET26"/>
      <c r="AEU26"/>
      <c r="AEV26"/>
      <c r="AEW26"/>
      <c r="AEX26"/>
      <c r="AEY26"/>
      <c r="AEZ26"/>
      <c r="AFA26"/>
      <c r="AFB26"/>
      <c r="AFC26"/>
      <c r="AFD26"/>
      <c r="AFE26"/>
      <c r="AFF26"/>
      <c r="AFG26"/>
      <c r="AFH26"/>
      <c r="AFI26"/>
      <c r="AFJ26"/>
      <c r="AFK26"/>
      <c r="AFL26"/>
      <c r="AFM26"/>
      <c r="AFN26"/>
      <c r="AFO26"/>
      <c r="AFP26"/>
      <c r="AFQ26"/>
      <c r="AFR26"/>
      <c r="AFS26"/>
      <c r="AFT26"/>
      <c r="AFU26"/>
      <c r="AFV26"/>
      <c r="AFW26"/>
      <c r="AFX26"/>
      <c r="AFY26"/>
      <c r="AFZ26"/>
      <c r="AGA26"/>
      <c r="AGB26"/>
      <c r="AGC26"/>
      <c r="AGD26"/>
      <c r="AGE26"/>
      <c r="AGF26"/>
      <c r="AGG26"/>
      <c r="AGH26"/>
      <c r="AGI26"/>
      <c r="AGJ26"/>
      <c r="AGK26"/>
      <c r="AGL26"/>
      <c r="AGM26"/>
      <c r="AGN26"/>
      <c r="AGO26"/>
      <c r="AGP26"/>
      <c r="AGQ26"/>
      <c r="AGR26"/>
      <c r="AGS26"/>
      <c r="AGT26"/>
      <c r="AGU26"/>
      <c r="AGV26"/>
      <c r="AGW26"/>
      <c r="AGX26"/>
      <c r="AGY26"/>
      <c r="AGZ26"/>
      <c r="AHA26"/>
      <c r="AHB26"/>
      <c r="AHC26"/>
      <c r="AHD26"/>
      <c r="AHE26"/>
      <c r="AHF26"/>
      <c r="AHG26"/>
      <c r="AHH26"/>
      <c r="AHI26"/>
      <c r="AHJ26"/>
      <c r="AHK26"/>
      <c r="AHL26"/>
      <c r="AHM26"/>
      <c r="AHN26"/>
      <c r="AHO26"/>
      <c r="AHP26"/>
      <c r="AHQ26"/>
      <c r="AHR26"/>
      <c r="AHS26"/>
      <c r="AHT26"/>
      <c r="AHU26"/>
      <c r="AHV26"/>
      <c r="AHW26"/>
      <c r="AHX26"/>
      <c r="AHY26"/>
      <c r="AHZ26"/>
      <c r="AIA26"/>
      <c r="AIB26"/>
      <c r="AIC26"/>
      <c r="AID26"/>
      <c r="AIE26"/>
      <c r="AIF26"/>
      <c r="AIG26"/>
      <c r="AIH26"/>
      <c r="AII26"/>
      <c r="AIJ26"/>
      <c r="AIK26"/>
      <c r="AIL26"/>
      <c r="AIM26"/>
      <c r="AIN26"/>
      <c r="AIO26"/>
      <c r="AIP26"/>
      <c r="AIQ26"/>
      <c r="AIR26"/>
      <c r="AIS26"/>
      <c r="AIT26"/>
      <c r="AIU26"/>
      <c r="AIV26"/>
      <c r="AIW26"/>
      <c r="AIX26"/>
      <c r="AIY26"/>
      <c r="AIZ26"/>
      <c r="AJA26"/>
      <c r="AJB26"/>
      <c r="AJC26"/>
      <c r="AJD26"/>
      <c r="AJE26"/>
      <c r="AJF26"/>
      <c r="AJG26"/>
      <c r="AJH26"/>
      <c r="AJI26"/>
      <c r="AJJ26"/>
      <c r="AJK26"/>
      <c r="AJL26"/>
      <c r="AJM26"/>
      <c r="AJN26"/>
      <c r="AJO26"/>
      <c r="AJP26"/>
      <c r="AJQ26"/>
      <c r="AJR26"/>
      <c r="AJS26"/>
      <c r="AJT26"/>
      <c r="AJU26"/>
      <c r="AJV26"/>
      <c r="AJW26"/>
      <c r="AJX26"/>
      <c r="AJY26"/>
      <c r="AJZ26"/>
      <c r="AKA26"/>
      <c r="AKB26"/>
      <c r="AKC26"/>
      <c r="AKD26"/>
      <c r="AKE26"/>
      <c r="AKF26"/>
      <c r="AKG26"/>
      <c r="AKH26"/>
      <c r="AKI26"/>
      <c r="AKJ26"/>
      <c r="AKK26"/>
      <c r="AKL26"/>
      <c r="AKM26"/>
      <c r="AKN26"/>
      <c r="AKO26"/>
      <c r="AKP26"/>
      <c r="AKQ26"/>
      <c r="AKR26"/>
      <c r="AKS26"/>
      <c r="AKT26"/>
      <c r="AKU26"/>
      <c r="AKV26"/>
      <c r="AKW26"/>
      <c r="AKX26"/>
      <c r="AKY26"/>
      <c r="AKZ26"/>
      <c r="ALA26"/>
      <c r="ALB26"/>
      <c r="ALC26"/>
      <c r="ALD26"/>
      <c r="ALE26"/>
      <c r="ALF26"/>
      <c r="ALG26"/>
      <c r="ALH26"/>
      <c r="ALI26"/>
      <c r="ALJ26"/>
      <c r="ALK26"/>
      <c r="ALL26"/>
      <c r="ALM26"/>
      <c r="ALN26"/>
      <c r="ALO26"/>
      <c r="ALP26"/>
      <c r="ALQ26"/>
      <c r="ALR26"/>
      <c r="ALS26"/>
      <c r="ALT26"/>
      <c r="ALU26"/>
      <c r="ALV26"/>
      <c r="ALW26"/>
      <c r="ALX26"/>
      <c r="ALY26"/>
      <c r="ALZ26"/>
      <c r="AMA26"/>
      <c r="AMB26"/>
      <c r="AMC26"/>
      <c r="AMD26"/>
      <c r="AME26"/>
      <c r="AMF26"/>
      <c r="AMG26"/>
      <c r="AMH26"/>
      <c r="AMI26"/>
      <c r="AMJ26"/>
      <c r="AMK26"/>
      <c r="AML26"/>
      <c r="AMM26"/>
      <c r="AMN26"/>
      <c r="AMO26"/>
      <c r="AMP26"/>
      <c r="AMQ26"/>
      <c r="AMR26"/>
      <c r="AMS26"/>
      <c r="AMT26"/>
      <c r="AMU26"/>
      <c r="AMV26"/>
      <c r="AMW26"/>
      <c r="AMX26"/>
      <c r="AMY26"/>
      <c r="AMZ26"/>
      <c r="ANA26"/>
      <c r="ANB26"/>
      <c r="ANC26"/>
      <c r="AND26"/>
      <c r="ANE26"/>
      <c r="ANF26"/>
      <c r="ANG26"/>
      <c r="ANH26"/>
      <c r="ANI26"/>
      <c r="ANJ26"/>
      <c r="ANK26"/>
      <c r="ANL26"/>
      <c r="ANM26"/>
      <c r="ANN26"/>
      <c r="ANO26"/>
      <c r="ANP26"/>
      <c r="ANQ26"/>
      <c r="ANR26"/>
      <c r="ANS26"/>
      <c r="ANT26"/>
      <c r="ANU26"/>
      <c r="ANV26"/>
      <c r="ANW26"/>
      <c r="ANX26"/>
      <c r="ANY26"/>
      <c r="ANZ26"/>
      <c r="AOA26"/>
      <c r="AOB26"/>
      <c r="AOC26"/>
      <c r="AOD26"/>
      <c r="AOE26"/>
      <c r="AOF26"/>
      <c r="AOG26"/>
      <c r="AOH26"/>
      <c r="AOI26"/>
      <c r="AOJ26"/>
      <c r="AOK26"/>
      <c r="AOL26"/>
      <c r="AOM26"/>
      <c r="AON26"/>
      <c r="AOO26"/>
      <c r="AOP26"/>
      <c r="AOQ26"/>
      <c r="AOR26"/>
      <c r="AOS26"/>
      <c r="AOT26"/>
      <c r="AOU26"/>
      <c r="AOV26"/>
      <c r="AOW26"/>
      <c r="AOX26"/>
      <c r="AOY26"/>
      <c r="AOZ26"/>
      <c r="APA26"/>
      <c r="APB26"/>
      <c r="APC26"/>
      <c r="APD26"/>
      <c r="APE26"/>
      <c r="APF26"/>
      <c r="APG26"/>
      <c r="APH26"/>
      <c r="API26"/>
      <c r="APJ26"/>
      <c r="APK26"/>
      <c r="APL26"/>
      <c r="APM26"/>
      <c r="APN26"/>
      <c r="APO26"/>
      <c r="APP26"/>
      <c r="APQ26"/>
      <c r="APR26"/>
      <c r="APS26"/>
      <c r="APT26"/>
      <c r="APU26"/>
      <c r="APV26"/>
      <c r="APW26"/>
      <c r="APX26"/>
      <c r="APY26"/>
      <c r="APZ26"/>
      <c r="AQA26"/>
      <c r="AQB26"/>
      <c r="AQC26"/>
      <c r="AQD26"/>
      <c r="AQE26"/>
      <c r="AQF26"/>
      <c r="AQG26"/>
      <c r="AQH26"/>
      <c r="AQI26"/>
      <c r="AQJ26"/>
      <c r="AQK26"/>
      <c r="AQL26"/>
      <c r="AQM26"/>
      <c r="AQN26"/>
      <c r="AQO26"/>
      <c r="AQP26"/>
      <c r="AQQ26"/>
      <c r="AQR26"/>
      <c r="AQS26"/>
      <c r="AQT26"/>
      <c r="AQU26"/>
      <c r="AQV26"/>
      <c r="AQW26"/>
      <c r="AQX26"/>
      <c r="AQY26"/>
      <c r="AQZ26"/>
      <c r="ARA26"/>
      <c r="ARB26"/>
      <c r="ARC26"/>
      <c r="ARD26"/>
      <c r="ARE26"/>
      <c r="ARF26"/>
      <c r="ARG26"/>
      <c r="ARH26"/>
      <c r="ARI26"/>
      <c r="ARJ26"/>
      <c r="ARK26"/>
      <c r="ARL26"/>
      <c r="ARM26"/>
      <c r="ARN26"/>
      <c r="ARO26"/>
      <c r="ARP26"/>
      <c r="ARQ26"/>
      <c r="ARR26"/>
      <c r="ARS26"/>
      <c r="ART26"/>
      <c r="ARU26"/>
      <c r="ARV26"/>
      <c r="ARW26"/>
      <c r="ARX26"/>
      <c r="ARY26"/>
      <c r="ARZ26"/>
      <c r="ASA26"/>
      <c r="ASB26"/>
      <c r="ASC26"/>
      <c r="ASD26"/>
      <c r="ASE26"/>
      <c r="ASF26"/>
      <c r="ASG26"/>
      <c r="ASH26"/>
      <c r="ASI26"/>
      <c r="ASJ26"/>
      <c r="ASK26"/>
      <c r="ASL26"/>
      <c r="ASM26"/>
      <c r="ASN26"/>
      <c r="ASO26"/>
      <c r="ASP26"/>
      <c r="ASQ26"/>
      <c r="ASR26"/>
      <c r="ASS26"/>
      <c r="AST26"/>
      <c r="ASU26"/>
      <c r="ASV26"/>
      <c r="ASW26"/>
      <c r="ASX26"/>
      <c r="ASY26"/>
      <c r="ASZ26"/>
      <c r="ATA26"/>
      <c r="ATB26"/>
      <c r="ATC26"/>
      <c r="ATD26"/>
      <c r="ATE26"/>
      <c r="ATF26"/>
      <c r="ATG26"/>
      <c r="ATH26"/>
      <c r="ATI26"/>
      <c r="ATJ26"/>
      <c r="ATK26"/>
      <c r="ATL26"/>
      <c r="ATM26"/>
      <c r="ATN26"/>
      <c r="ATO26"/>
      <c r="ATP26"/>
      <c r="ATQ26"/>
      <c r="ATR26"/>
      <c r="ATS26"/>
      <c r="ATT26"/>
      <c r="ATU26"/>
      <c r="ATV26"/>
      <c r="ATW26"/>
      <c r="ATX26"/>
      <c r="ATY26"/>
      <c r="ATZ26"/>
      <c r="AUA26"/>
      <c r="AUB26"/>
      <c r="AUC26"/>
      <c r="AUD26"/>
      <c r="AUE26"/>
      <c r="AUF26"/>
      <c r="AUG26"/>
      <c r="AUH26"/>
      <c r="AUI26"/>
      <c r="AUJ26"/>
      <c r="AUK26"/>
      <c r="AUL26"/>
      <c r="AUM26"/>
      <c r="AUN26"/>
      <c r="AUO26"/>
      <c r="AUP26"/>
      <c r="AUQ26"/>
      <c r="AUR26"/>
      <c r="AUS26"/>
      <c r="AUT26"/>
      <c r="AUU26"/>
      <c r="AUV26"/>
      <c r="AUW26"/>
      <c r="AUX26"/>
      <c r="AUY26"/>
      <c r="AUZ26"/>
      <c r="AVA26"/>
      <c r="AVB26"/>
      <c r="AVC26"/>
      <c r="AVD26"/>
      <c r="AVE26"/>
      <c r="AVF26"/>
      <c r="AVG26"/>
      <c r="AVH26"/>
      <c r="AVI26"/>
      <c r="AVJ26"/>
      <c r="AVK26"/>
      <c r="AVL26"/>
      <c r="AVM26"/>
      <c r="AVN26"/>
      <c r="AVO26"/>
      <c r="AVP26"/>
      <c r="AVQ26"/>
      <c r="AVR26"/>
      <c r="AVS26"/>
      <c r="AVT26"/>
      <c r="AVU26"/>
      <c r="AVV26"/>
      <c r="AVW26"/>
      <c r="AVX26"/>
      <c r="AVY26"/>
      <c r="AVZ26"/>
      <c r="AWA26"/>
      <c r="AWB26"/>
      <c r="AWC26"/>
      <c r="AWD26"/>
      <c r="AWE26"/>
      <c r="AWF26"/>
      <c r="AWG26"/>
      <c r="AWH26"/>
      <c r="AWI26"/>
      <c r="AWJ26"/>
      <c r="AWK26"/>
      <c r="AWL26"/>
      <c r="AWM26"/>
      <c r="AWN26"/>
      <c r="AWO26"/>
      <c r="AWP26"/>
      <c r="AWQ26"/>
      <c r="AWR26"/>
      <c r="AWS26"/>
      <c r="AWT26"/>
      <c r="AWU26"/>
      <c r="AWV26"/>
      <c r="AWW26"/>
      <c r="AWX26"/>
      <c r="AWY26"/>
      <c r="AWZ26"/>
      <c r="AXA26"/>
      <c r="AXB26"/>
      <c r="AXC26"/>
      <c r="AXD26"/>
      <c r="AXE26"/>
      <c r="AXF26"/>
      <c r="AXG26"/>
      <c r="AXH26"/>
      <c r="AXI26"/>
      <c r="AXJ26"/>
      <c r="AXK26"/>
      <c r="AXL26"/>
      <c r="AXM26"/>
      <c r="AXN26"/>
      <c r="AXO26"/>
      <c r="AXP26"/>
      <c r="AXQ26"/>
      <c r="AXR26"/>
      <c r="AXS26"/>
      <c r="AXT26"/>
      <c r="AXU26"/>
      <c r="AXV26"/>
      <c r="AXW26"/>
      <c r="AXX26"/>
      <c r="AXY26"/>
      <c r="AXZ26"/>
      <c r="AYA26"/>
      <c r="AYB26"/>
      <c r="AYC26"/>
      <c r="AYD26"/>
      <c r="AYE26"/>
      <c r="AYF26"/>
      <c r="AYG26"/>
      <c r="AYH26"/>
      <c r="AYI26"/>
      <c r="AYJ26"/>
      <c r="AYK26"/>
      <c r="AYL26"/>
      <c r="AYM26"/>
      <c r="AYN26"/>
      <c r="AYO26"/>
      <c r="AYP26"/>
      <c r="AYQ26"/>
      <c r="AYR26"/>
      <c r="AYS26"/>
      <c r="AYT26"/>
      <c r="AYU26"/>
      <c r="AYV26"/>
      <c r="AYW26"/>
      <c r="AYX26"/>
      <c r="AYY26"/>
      <c r="AYZ26"/>
      <c r="AZA26"/>
      <c r="AZB26"/>
      <c r="AZC26"/>
      <c r="AZD26"/>
      <c r="AZE26"/>
      <c r="AZF26"/>
      <c r="AZG26"/>
      <c r="AZH26"/>
      <c r="AZI26"/>
      <c r="AZJ26"/>
      <c r="AZK26"/>
      <c r="AZL26"/>
      <c r="AZM26"/>
      <c r="AZN26"/>
      <c r="AZO26"/>
      <c r="AZP26"/>
      <c r="AZQ26"/>
      <c r="AZR26"/>
      <c r="AZS26"/>
      <c r="AZT26"/>
      <c r="AZU26"/>
      <c r="AZV26"/>
      <c r="AZW26"/>
      <c r="AZX26"/>
      <c r="AZY26"/>
      <c r="AZZ26"/>
      <c r="BAA26"/>
      <c r="BAB26"/>
      <c r="BAC26"/>
      <c r="BAD26"/>
      <c r="BAE26"/>
      <c r="BAF26"/>
      <c r="BAG26"/>
      <c r="BAH26"/>
      <c r="BAI26"/>
      <c r="BAJ26"/>
      <c r="BAK26"/>
      <c r="BAL26"/>
      <c r="BAM26"/>
      <c r="BAN26"/>
      <c r="BAO26"/>
      <c r="BAP26"/>
      <c r="BAQ26"/>
      <c r="BAR26"/>
      <c r="BAS26"/>
      <c r="BAT26"/>
      <c r="BAU26"/>
      <c r="BAV26"/>
      <c r="BAW26"/>
      <c r="BAX26"/>
      <c r="BAY26"/>
      <c r="BAZ26"/>
      <c r="BBA26"/>
      <c r="BBB26"/>
      <c r="BBC26"/>
      <c r="BBD26"/>
      <c r="BBE26"/>
      <c r="BBF26"/>
      <c r="BBG26"/>
      <c r="BBH26"/>
      <c r="BBI26"/>
      <c r="BBJ26"/>
      <c r="BBK26"/>
      <c r="BBL26"/>
      <c r="BBM26"/>
      <c r="BBN26"/>
      <c r="BBO26"/>
      <c r="BBP26"/>
      <c r="BBQ26"/>
      <c r="BBR26"/>
      <c r="BBS26"/>
      <c r="BBT26"/>
      <c r="BBU26"/>
      <c r="BBV26"/>
      <c r="BBW26"/>
      <c r="BBX26"/>
      <c r="BBY26"/>
      <c r="BBZ26"/>
      <c r="BCA26"/>
      <c r="BCB26"/>
      <c r="BCC26"/>
      <c r="BCD26"/>
      <c r="BCE26"/>
      <c r="BCF26"/>
      <c r="BCG26"/>
      <c r="BCH26"/>
      <c r="BCI26"/>
      <c r="BCJ26"/>
      <c r="BCK26"/>
      <c r="BCL26"/>
      <c r="BCM26"/>
      <c r="BCN26"/>
      <c r="BCO26"/>
      <c r="BCP26"/>
      <c r="BCQ26"/>
      <c r="BCR26"/>
      <c r="BCS26"/>
      <c r="BCT26"/>
      <c r="BCU26"/>
      <c r="BCV26"/>
      <c r="BCW26"/>
      <c r="BCX26"/>
      <c r="BCY26"/>
      <c r="BCZ26"/>
      <c r="BDA26"/>
      <c r="BDB26"/>
      <c r="BDC26"/>
      <c r="BDD26"/>
      <c r="BDE26"/>
      <c r="BDF26"/>
      <c r="BDG26"/>
      <c r="BDH26"/>
      <c r="BDI26"/>
      <c r="BDJ26"/>
      <c r="BDK26"/>
      <c r="BDL26"/>
      <c r="BDM26"/>
      <c r="BDN26"/>
      <c r="BDO26"/>
      <c r="BDP26"/>
      <c r="BDQ26"/>
      <c r="BDR26"/>
      <c r="BDS26"/>
      <c r="BDT26"/>
      <c r="BDU26"/>
      <c r="BDV26"/>
      <c r="BDW26"/>
      <c r="BDX26"/>
      <c r="BDY26"/>
      <c r="BDZ26"/>
      <c r="BEA26"/>
      <c r="BEB26"/>
      <c r="BEC26"/>
      <c r="BED26"/>
      <c r="BEE26"/>
      <c r="BEF26"/>
      <c r="BEG26"/>
      <c r="BEH26"/>
      <c r="BEI26"/>
      <c r="BEJ26"/>
      <c r="BEK26"/>
      <c r="BEL26"/>
      <c r="BEM26"/>
      <c r="BEN26"/>
      <c r="BEO26"/>
      <c r="BEP26"/>
      <c r="BEQ26"/>
      <c r="BER26"/>
      <c r="BES26"/>
      <c r="BET26"/>
      <c r="BEU26"/>
      <c r="BEV26"/>
      <c r="BEW26"/>
      <c r="BEX26"/>
      <c r="BEY26"/>
      <c r="BEZ26"/>
      <c r="BFA26"/>
      <c r="BFB26"/>
      <c r="BFC26"/>
      <c r="BFD26"/>
      <c r="BFE26"/>
      <c r="BFF26"/>
      <c r="BFG26"/>
      <c r="BFH26"/>
      <c r="BFI26"/>
      <c r="BFJ26"/>
      <c r="BFK26"/>
      <c r="BFL26"/>
      <c r="BFM26"/>
      <c r="BFN26"/>
      <c r="BFO26"/>
      <c r="BFP26"/>
      <c r="BFQ26"/>
      <c r="BFR26"/>
      <c r="BFS26"/>
      <c r="BFT26"/>
      <c r="BFU26"/>
      <c r="BFV26"/>
      <c r="BFW26"/>
      <c r="BFX26"/>
      <c r="BFY26"/>
      <c r="BFZ26"/>
      <c r="BGA26"/>
      <c r="BGB26"/>
      <c r="BGC26"/>
      <c r="BGD26"/>
      <c r="BGE26"/>
      <c r="BGF26"/>
      <c r="BGG26"/>
      <c r="BGH26"/>
      <c r="BGI26"/>
      <c r="BGJ26"/>
      <c r="BGK26"/>
      <c r="BGL26"/>
      <c r="BGM26"/>
      <c r="BGN26"/>
      <c r="BGO26"/>
      <c r="BGP26"/>
      <c r="BGQ26"/>
      <c r="BGR26"/>
      <c r="BGS26"/>
      <c r="BGT26"/>
      <c r="BGU26"/>
      <c r="BGV26"/>
      <c r="BGW26"/>
      <c r="BGX26"/>
      <c r="BGY26"/>
      <c r="BGZ26"/>
      <c r="BHA26"/>
      <c r="BHB26"/>
      <c r="BHC26"/>
      <c r="BHD26"/>
      <c r="BHE26"/>
      <c r="BHF26"/>
      <c r="BHG26"/>
      <c r="BHH26"/>
      <c r="BHI26"/>
      <c r="BHJ26"/>
      <c r="BHK26"/>
      <c r="BHL26"/>
      <c r="BHM26"/>
      <c r="BHN26"/>
      <c r="BHO26"/>
      <c r="BHP26"/>
      <c r="BHQ26"/>
      <c r="BHR26"/>
      <c r="BHS26"/>
      <c r="BHT26"/>
      <c r="BHU26"/>
      <c r="BHV26"/>
      <c r="BHW26"/>
      <c r="BHX26"/>
      <c r="BHY26"/>
      <c r="BHZ26"/>
      <c r="BIA26"/>
      <c r="BIB26"/>
      <c r="BIC26"/>
      <c r="BID26"/>
      <c r="BIE26"/>
      <c r="BIF26"/>
      <c r="BIG26"/>
      <c r="BIH26"/>
      <c r="BII26"/>
      <c r="BIJ26"/>
      <c r="BIK26"/>
      <c r="BIL26"/>
      <c r="BIM26"/>
      <c r="BIN26"/>
      <c r="BIO26"/>
      <c r="BIP26"/>
      <c r="BIQ26"/>
      <c r="BIR26"/>
      <c r="BIS26"/>
      <c r="BIT26"/>
      <c r="BIU26"/>
      <c r="BIV26"/>
      <c r="BIW26"/>
      <c r="BIX26"/>
      <c r="BIY26"/>
      <c r="BIZ26"/>
      <c r="BJA26"/>
      <c r="BJB26"/>
      <c r="BJC26"/>
      <c r="BJD26"/>
      <c r="BJE26"/>
      <c r="BJF26"/>
      <c r="BJG26"/>
      <c r="BJH26"/>
      <c r="BJI26"/>
      <c r="BJJ26"/>
      <c r="BJK26"/>
      <c r="BJL26"/>
      <c r="BJM26"/>
      <c r="BJN26"/>
      <c r="BJO26"/>
      <c r="BJP26"/>
      <c r="BJQ26"/>
      <c r="BJR26"/>
      <c r="BJS26"/>
      <c r="BJT26"/>
      <c r="BJU26"/>
      <c r="BJV26"/>
      <c r="BJW26"/>
      <c r="BJX26"/>
      <c r="BJY26"/>
      <c r="BJZ26"/>
      <c r="BKA26"/>
      <c r="BKB26"/>
      <c r="BKC26"/>
      <c r="BKD26"/>
      <c r="BKE26"/>
      <c r="BKF26"/>
      <c r="BKG26"/>
      <c r="BKH26"/>
      <c r="BKI26"/>
      <c r="BKJ26"/>
      <c r="BKK26"/>
      <c r="BKL26"/>
      <c r="BKM26"/>
      <c r="BKN26"/>
      <c r="BKO26"/>
      <c r="BKP26"/>
      <c r="BKQ26"/>
      <c r="BKR26"/>
      <c r="BKS26"/>
      <c r="BKT26"/>
      <c r="BKU26"/>
      <c r="BKV26"/>
      <c r="BKW26"/>
      <c r="BKX26"/>
      <c r="BKY26"/>
      <c r="BKZ26"/>
      <c r="BLA26"/>
      <c r="BLB26"/>
      <c r="BLC26"/>
      <c r="BLD26"/>
      <c r="BLE26"/>
      <c r="BLF26"/>
      <c r="BLG26"/>
      <c r="BLH26"/>
      <c r="BLI26"/>
      <c r="BLJ26"/>
      <c r="BLK26"/>
      <c r="BLL26"/>
      <c r="BLM26"/>
      <c r="BLN26"/>
      <c r="BLO26"/>
      <c r="BLP26"/>
      <c r="BLQ26"/>
      <c r="BLR26"/>
      <c r="BLS26"/>
      <c r="BLT26"/>
      <c r="BLU26"/>
      <c r="BLV26"/>
      <c r="BLW26"/>
      <c r="BLX26"/>
      <c r="BLY26"/>
      <c r="BLZ26"/>
      <c r="BMA26"/>
      <c r="BMB26"/>
      <c r="BMC26"/>
      <c r="BMD26"/>
      <c r="BME26"/>
      <c r="BMF26"/>
      <c r="BMG26"/>
      <c r="BMH26"/>
      <c r="BMI26"/>
      <c r="BMJ26"/>
      <c r="BMK26"/>
      <c r="BML26"/>
      <c r="BMM26"/>
      <c r="BMN26"/>
      <c r="BMO26"/>
      <c r="BMP26"/>
      <c r="BMQ26"/>
      <c r="BMR26"/>
      <c r="BMS26"/>
      <c r="BMT26"/>
      <c r="BMU26"/>
      <c r="BMV26"/>
      <c r="BMW26"/>
      <c r="BMX26"/>
      <c r="BMY26"/>
      <c r="BMZ26"/>
      <c r="BNA26"/>
      <c r="BNB26"/>
      <c r="BNC26"/>
      <c r="BND26"/>
      <c r="BNE26"/>
      <c r="BNF26"/>
      <c r="BNG26"/>
      <c r="BNH26"/>
      <c r="BNI26"/>
      <c r="BNJ26"/>
      <c r="BNK26"/>
      <c r="BNL26"/>
      <c r="BNM26"/>
      <c r="BNN26"/>
      <c r="BNO26"/>
      <c r="BNP26"/>
      <c r="BNQ26"/>
      <c r="BNR26"/>
      <c r="BNS26"/>
      <c r="BNT26"/>
      <c r="BNU26"/>
      <c r="BNV26"/>
      <c r="BNW26"/>
      <c r="BNX26"/>
      <c r="BNY26"/>
      <c r="BNZ26"/>
      <c r="BOA26"/>
      <c r="BOB26"/>
      <c r="BOC26"/>
      <c r="BOD26"/>
      <c r="BOE26"/>
      <c r="BOF26"/>
      <c r="BOG26"/>
      <c r="BOH26"/>
      <c r="BOI26"/>
      <c r="BOJ26"/>
      <c r="BOK26"/>
      <c r="BOL26"/>
      <c r="BOM26"/>
      <c r="BON26"/>
      <c r="BOO26"/>
      <c r="BOP26"/>
      <c r="BOQ26"/>
      <c r="BOR26"/>
      <c r="BOS26"/>
      <c r="BOT26"/>
      <c r="BOU26"/>
      <c r="BOV26"/>
      <c r="BOW26"/>
      <c r="BOX26"/>
      <c r="BOY26"/>
      <c r="BOZ26"/>
      <c r="BPA26"/>
      <c r="BPB26"/>
      <c r="BPC26"/>
      <c r="BPD26"/>
      <c r="BPE26"/>
      <c r="BPF26"/>
      <c r="BPG26"/>
      <c r="BPH26"/>
      <c r="BPI26"/>
      <c r="BPJ26"/>
      <c r="BPK26"/>
      <c r="BPL26"/>
      <c r="BPM26"/>
      <c r="BPN26"/>
      <c r="BPO26"/>
      <c r="BPP26"/>
      <c r="BPQ26"/>
      <c r="BPR26"/>
      <c r="BPS26"/>
      <c r="BPT26"/>
      <c r="BPU26"/>
      <c r="BPV26"/>
      <c r="BPW26"/>
      <c r="BPX26"/>
      <c r="BPY26"/>
      <c r="BPZ26"/>
      <c r="BQA26"/>
      <c r="BQB26"/>
      <c r="BQC26"/>
      <c r="BQD26"/>
      <c r="BQE26"/>
      <c r="BQF26"/>
      <c r="BQG26"/>
      <c r="BQH26"/>
      <c r="BQI26"/>
      <c r="BQJ26"/>
      <c r="BQK26"/>
      <c r="BQL26"/>
      <c r="BQM26"/>
      <c r="BQN26"/>
      <c r="BQO26"/>
      <c r="BQP26"/>
      <c r="BQQ26"/>
      <c r="BQR26"/>
      <c r="BQS26"/>
      <c r="BQT26"/>
      <c r="BQU26"/>
      <c r="BQV26"/>
      <c r="BQW26"/>
      <c r="BQX26"/>
      <c r="BQY26"/>
      <c r="BQZ26"/>
      <c r="BRA26"/>
      <c r="BRB26"/>
      <c r="BRC26"/>
      <c r="BRD26"/>
      <c r="BRE26"/>
      <c r="BRF26"/>
      <c r="BRG26"/>
      <c r="BRH26"/>
      <c r="BRI26"/>
      <c r="BRJ26"/>
      <c r="BRK26"/>
      <c r="BRL26"/>
      <c r="BRM26"/>
      <c r="BRN26"/>
      <c r="BRO26"/>
      <c r="BRP26"/>
      <c r="BRQ26"/>
      <c r="BRR26"/>
      <c r="BRS26"/>
      <c r="BRT26"/>
      <c r="BRU26"/>
      <c r="BRV26"/>
      <c r="BRW26"/>
      <c r="BRX26"/>
      <c r="BRY26"/>
      <c r="BRZ26"/>
      <c r="BSA26"/>
      <c r="BSB26"/>
      <c r="BSC26"/>
      <c r="BSD26"/>
      <c r="BSE26"/>
      <c r="BSF26"/>
      <c r="BSG26"/>
      <c r="BSH26"/>
      <c r="BSI26"/>
      <c r="BSJ26"/>
      <c r="BSK26"/>
      <c r="BSL26"/>
      <c r="BSM26"/>
      <c r="BSN26"/>
      <c r="BSO26"/>
      <c r="BSP26"/>
      <c r="BSQ26"/>
      <c r="BSR26"/>
      <c r="BSS26"/>
      <c r="BST26"/>
      <c r="BSU26"/>
      <c r="BSV26"/>
      <c r="BSW26"/>
      <c r="BSX26"/>
      <c r="BSY26"/>
      <c r="BSZ26"/>
      <c r="BTA26"/>
      <c r="BTB26"/>
      <c r="BTC26"/>
      <c r="BTD26"/>
      <c r="BTE26"/>
      <c r="BTF26"/>
      <c r="BTG26"/>
      <c r="BTH26"/>
      <c r="BTI26"/>
      <c r="BTJ26"/>
      <c r="BTK26"/>
      <c r="BTL26"/>
      <c r="BTM26"/>
      <c r="BTN26"/>
      <c r="BTO26"/>
      <c r="BTP26"/>
      <c r="BTQ26"/>
      <c r="BTR26"/>
      <c r="BTS26"/>
      <c r="BTT26"/>
      <c r="BTU26"/>
      <c r="BTV26"/>
      <c r="BTW26"/>
      <c r="BTX26"/>
      <c r="BTY26"/>
      <c r="BTZ26"/>
      <c r="BUA26"/>
      <c r="BUB26"/>
      <c r="BUC26"/>
      <c r="BUD26"/>
      <c r="BUE26"/>
      <c r="BUF26"/>
      <c r="BUG26"/>
      <c r="BUH26"/>
      <c r="BUI26"/>
      <c r="BUJ26"/>
      <c r="BUK26"/>
      <c r="BUL26"/>
      <c r="BUM26"/>
      <c r="BUN26"/>
      <c r="BUO26"/>
      <c r="BUP26"/>
      <c r="BUQ26"/>
      <c r="BUR26"/>
      <c r="BUS26"/>
      <c r="BUT26"/>
      <c r="BUU26"/>
      <c r="BUV26"/>
      <c r="BUW26"/>
      <c r="BUX26"/>
      <c r="BUY26"/>
      <c r="BUZ26"/>
      <c r="BVA26"/>
      <c r="BVB26"/>
      <c r="BVC26"/>
      <c r="BVD26"/>
      <c r="BVE26"/>
      <c r="BVF26"/>
      <c r="BVG26"/>
      <c r="BVH26"/>
      <c r="BVI26"/>
      <c r="BVJ26"/>
      <c r="BVK26"/>
      <c r="BVL26"/>
      <c r="BVM26"/>
      <c r="BVN26"/>
      <c r="BVO26"/>
      <c r="BVP26"/>
      <c r="BVQ26"/>
      <c r="BVR26"/>
      <c r="BVS26"/>
      <c r="BVT26"/>
      <c r="BVU26"/>
      <c r="BVV26"/>
      <c r="BVW26"/>
      <c r="BVX26"/>
      <c r="BVY26"/>
      <c r="BVZ26"/>
      <c r="BWA26"/>
      <c r="BWB26"/>
      <c r="BWC26"/>
      <c r="BWD26"/>
      <c r="BWE26"/>
      <c r="BWF26"/>
      <c r="BWG26"/>
      <c r="BWH26"/>
      <c r="BWI26"/>
      <c r="BWJ26"/>
      <c r="BWK26"/>
      <c r="BWL26"/>
      <c r="BWM26"/>
      <c r="BWN26"/>
      <c r="BWO26"/>
      <c r="BWP26"/>
      <c r="BWQ26"/>
      <c r="BWR26"/>
      <c r="BWS26"/>
      <c r="BWT26"/>
      <c r="BWU26"/>
      <c r="BWV26"/>
      <c r="BWW26"/>
      <c r="BWX26"/>
      <c r="BWY26"/>
      <c r="BWZ26"/>
      <c r="BXA26"/>
      <c r="BXB26"/>
      <c r="BXC26"/>
      <c r="BXD26"/>
      <c r="BXE26"/>
      <c r="BXF26"/>
      <c r="BXG26"/>
      <c r="BXH26"/>
      <c r="BXI26"/>
      <c r="BXJ26"/>
      <c r="BXK26"/>
      <c r="BXL26"/>
      <c r="BXM26"/>
      <c r="BXN26"/>
      <c r="BXO26"/>
      <c r="BXP26"/>
      <c r="BXQ26"/>
      <c r="BXR26"/>
      <c r="BXS26"/>
      <c r="BXT26"/>
      <c r="BXU26"/>
      <c r="BXV26"/>
      <c r="BXW26"/>
      <c r="BXX26"/>
      <c r="BXY26"/>
      <c r="BXZ26"/>
      <c r="BYA26"/>
      <c r="BYB26"/>
      <c r="BYC26"/>
      <c r="BYD26"/>
      <c r="BYE26"/>
      <c r="BYF26"/>
      <c r="BYG26"/>
      <c r="BYH26"/>
      <c r="BYI26"/>
      <c r="BYJ26"/>
      <c r="BYK26"/>
      <c r="BYL26"/>
      <c r="BYM26"/>
      <c r="BYN26"/>
      <c r="BYO26"/>
      <c r="BYP26"/>
      <c r="BYQ26"/>
      <c r="BYR26"/>
      <c r="BYS26"/>
      <c r="BYT26"/>
      <c r="BYU26"/>
      <c r="BYV26"/>
      <c r="BYW26"/>
      <c r="BYX26"/>
      <c r="BYY26"/>
      <c r="BYZ26"/>
      <c r="BZA26"/>
      <c r="BZB26"/>
      <c r="BZC26"/>
      <c r="BZD26"/>
      <c r="BZE26"/>
      <c r="BZF26"/>
      <c r="BZG26"/>
      <c r="BZH26"/>
      <c r="BZI26"/>
      <c r="BZJ26"/>
      <c r="BZK26"/>
      <c r="BZL26"/>
      <c r="BZM26"/>
      <c r="BZN26"/>
      <c r="BZO26"/>
      <c r="BZP26"/>
      <c r="BZQ26"/>
      <c r="BZR26"/>
      <c r="BZS26"/>
      <c r="BZT26"/>
      <c r="BZU26"/>
      <c r="BZV26"/>
      <c r="BZW26"/>
      <c r="BZX26"/>
      <c r="BZY26"/>
      <c r="BZZ26"/>
      <c r="CAA26"/>
      <c r="CAB26"/>
      <c r="CAC26"/>
      <c r="CAD26"/>
      <c r="CAE26"/>
      <c r="CAF26"/>
      <c r="CAG26"/>
      <c r="CAH26"/>
      <c r="CAI26"/>
      <c r="CAJ26"/>
      <c r="CAK26"/>
      <c r="CAL26"/>
      <c r="CAM26"/>
      <c r="CAN26"/>
      <c r="CAO26"/>
      <c r="CAP26"/>
      <c r="CAQ26"/>
      <c r="CAR26"/>
      <c r="CAS26"/>
      <c r="CAT26"/>
      <c r="CAU26"/>
      <c r="CAV26"/>
      <c r="CAW26"/>
      <c r="CAX26"/>
      <c r="CAY26"/>
      <c r="CAZ26"/>
      <c r="CBA26"/>
      <c r="CBB26"/>
      <c r="CBC26"/>
      <c r="CBD26"/>
      <c r="CBE26"/>
      <c r="CBF26"/>
      <c r="CBG26"/>
      <c r="CBH26"/>
      <c r="CBI26"/>
      <c r="CBJ26"/>
      <c r="CBK26"/>
      <c r="CBL26"/>
      <c r="CBM26"/>
      <c r="CBN26"/>
      <c r="CBO26"/>
      <c r="CBP26"/>
      <c r="CBQ26"/>
      <c r="CBR26"/>
      <c r="CBS26"/>
      <c r="CBT26"/>
      <c r="CBU26"/>
      <c r="CBV26"/>
      <c r="CBW26"/>
      <c r="CBX26"/>
      <c r="CBY26"/>
      <c r="CBZ26"/>
      <c r="CCA26"/>
      <c r="CCB26"/>
      <c r="CCC26"/>
      <c r="CCD26"/>
      <c r="CCE26"/>
      <c r="CCF26"/>
      <c r="CCG26"/>
      <c r="CCH26"/>
      <c r="CCI26"/>
      <c r="CCJ26"/>
      <c r="CCK26"/>
      <c r="CCL26"/>
      <c r="CCM26"/>
      <c r="CCN26"/>
      <c r="CCO26"/>
      <c r="CCP26"/>
      <c r="CCQ26"/>
      <c r="CCR26"/>
      <c r="CCS26"/>
      <c r="CCT26"/>
      <c r="CCU26"/>
      <c r="CCV26"/>
      <c r="CCW26"/>
      <c r="CCX26"/>
      <c r="CCY26"/>
      <c r="CCZ26"/>
      <c r="CDA26"/>
      <c r="CDB26"/>
      <c r="CDC26"/>
      <c r="CDD26"/>
      <c r="CDE26"/>
      <c r="CDF26"/>
      <c r="CDG26"/>
      <c r="CDH26"/>
      <c r="CDI26"/>
      <c r="CDJ26"/>
      <c r="CDK26"/>
      <c r="CDL26"/>
      <c r="CDM26"/>
      <c r="CDN26"/>
      <c r="CDO26"/>
      <c r="CDP26"/>
      <c r="CDQ26"/>
      <c r="CDR26"/>
      <c r="CDS26"/>
      <c r="CDT26"/>
      <c r="CDU26"/>
      <c r="CDV26"/>
      <c r="CDW26"/>
      <c r="CDX26"/>
      <c r="CDY26"/>
      <c r="CDZ26"/>
      <c r="CEA26"/>
      <c r="CEB26"/>
      <c r="CEC26"/>
      <c r="CED26"/>
      <c r="CEE26"/>
      <c r="CEF26"/>
      <c r="CEG26"/>
      <c r="CEH26"/>
      <c r="CEI26"/>
      <c r="CEJ26"/>
      <c r="CEK26"/>
      <c r="CEL26"/>
      <c r="CEM26"/>
      <c r="CEN26"/>
      <c r="CEO26"/>
      <c r="CEP26"/>
      <c r="CEQ26"/>
      <c r="CER26"/>
      <c r="CES26"/>
      <c r="CET26"/>
      <c r="CEU26"/>
      <c r="CEV26"/>
      <c r="CEW26"/>
      <c r="CEX26"/>
      <c r="CEY26"/>
      <c r="CEZ26"/>
      <c r="CFA26"/>
      <c r="CFB26"/>
      <c r="CFC26"/>
      <c r="CFD26"/>
      <c r="CFE26"/>
      <c r="CFF26"/>
      <c r="CFG26"/>
      <c r="CFH26"/>
      <c r="CFI26"/>
      <c r="CFJ26"/>
      <c r="CFK26"/>
      <c r="CFL26"/>
      <c r="CFM26"/>
      <c r="CFN26"/>
      <c r="CFO26"/>
      <c r="CFP26"/>
      <c r="CFQ26"/>
      <c r="CFR26"/>
      <c r="CFS26"/>
      <c r="CFT26"/>
      <c r="CFU26"/>
      <c r="CFV26"/>
      <c r="CFW26"/>
      <c r="CFX26"/>
      <c r="CFY26"/>
      <c r="CFZ26"/>
      <c r="CGA26"/>
      <c r="CGB26"/>
      <c r="CGC26"/>
      <c r="CGD26"/>
      <c r="CGE26"/>
      <c r="CGF26"/>
      <c r="CGG26"/>
      <c r="CGH26"/>
      <c r="CGI26"/>
      <c r="CGJ26"/>
      <c r="CGK26"/>
      <c r="CGL26"/>
      <c r="CGM26"/>
      <c r="CGN26"/>
      <c r="CGO26"/>
      <c r="CGP26"/>
      <c r="CGQ26"/>
      <c r="CGR26"/>
      <c r="CGS26"/>
      <c r="CGT26"/>
      <c r="CGU26"/>
      <c r="CGV26"/>
      <c r="CGW26"/>
      <c r="CGX26"/>
      <c r="CGY26"/>
      <c r="CGZ26"/>
      <c r="CHA26"/>
      <c r="CHB26"/>
      <c r="CHC26"/>
      <c r="CHD26"/>
      <c r="CHE26"/>
      <c r="CHF26"/>
      <c r="CHG26"/>
      <c r="CHH26"/>
      <c r="CHI26"/>
      <c r="CHJ26"/>
      <c r="CHK26"/>
      <c r="CHL26"/>
      <c r="CHM26"/>
      <c r="CHN26"/>
      <c r="CHO26"/>
      <c r="CHP26"/>
      <c r="CHQ26"/>
      <c r="CHR26"/>
      <c r="CHS26"/>
      <c r="CHT26"/>
      <c r="CHU26"/>
      <c r="CHV26"/>
      <c r="CHW26"/>
      <c r="CHX26"/>
      <c r="CHY26"/>
      <c r="CHZ26"/>
      <c r="CIA26"/>
      <c r="CIB26"/>
      <c r="CIC26"/>
      <c r="CID26"/>
      <c r="CIE26"/>
      <c r="CIF26"/>
      <c r="CIG26"/>
      <c r="CIH26"/>
      <c r="CII26"/>
      <c r="CIJ26"/>
      <c r="CIK26"/>
      <c r="CIL26"/>
      <c r="CIM26"/>
      <c r="CIN26"/>
      <c r="CIO26"/>
      <c r="CIP26"/>
      <c r="CIQ26"/>
      <c r="CIR26"/>
      <c r="CIS26"/>
      <c r="CIT26"/>
      <c r="CIU26"/>
      <c r="CIV26"/>
      <c r="CIW26"/>
      <c r="CIX26"/>
      <c r="CIY26"/>
      <c r="CIZ26"/>
      <c r="CJA26"/>
      <c r="CJB26"/>
      <c r="CJC26"/>
      <c r="CJD26"/>
      <c r="CJE26"/>
      <c r="CJF26"/>
      <c r="CJG26"/>
      <c r="CJH26"/>
      <c r="CJI26"/>
      <c r="CJJ26"/>
      <c r="CJK26"/>
      <c r="CJL26"/>
      <c r="CJM26"/>
      <c r="CJN26"/>
      <c r="CJO26"/>
      <c r="CJP26"/>
      <c r="CJQ26"/>
      <c r="CJR26"/>
      <c r="CJS26"/>
      <c r="CJT26"/>
      <c r="CJU26"/>
      <c r="CJV26"/>
      <c r="CJW26"/>
      <c r="CJX26"/>
      <c r="CJY26"/>
      <c r="CJZ26"/>
      <c r="CKA26"/>
      <c r="CKB26"/>
      <c r="CKC26"/>
      <c r="CKD26"/>
      <c r="CKE26"/>
      <c r="CKF26"/>
      <c r="CKG26"/>
      <c r="CKH26"/>
      <c r="CKI26"/>
      <c r="CKJ26"/>
      <c r="CKK26"/>
      <c r="CKL26"/>
      <c r="CKM26"/>
      <c r="CKN26"/>
      <c r="CKO26"/>
      <c r="CKP26"/>
      <c r="CKQ26"/>
      <c r="CKR26"/>
      <c r="CKS26"/>
      <c r="CKT26"/>
      <c r="CKU26"/>
      <c r="CKV26"/>
      <c r="CKW26"/>
      <c r="CKX26"/>
      <c r="CKY26"/>
      <c r="CKZ26"/>
      <c r="CLA26"/>
      <c r="CLB26"/>
      <c r="CLC26"/>
      <c r="CLD26"/>
      <c r="CLE26"/>
      <c r="CLF26"/>
      <c r="CLG26"/>
      <c r="CLH26"/>
      <c r="CLI26"/>
      <c r="CLJ26"/>
      <c r="CLK26"/>
      <c r="CLL26"/>
      <c r="CLM26"/>
      <c r="CLN26"/>
      <c r="CLO26"/>
      <c r="CLP26"/>
      <c r="CLQ26"/>
      <c r="CLR26"/>
      <c r="CLS26"/>
      <c r="CLT26"/>
      <c r="CLU26"/>
      <c r="CLV26"/>
      <c r="CLW26"/>
      <c r="CLX26"/>
      <c r="CLY26"/>
      <c r="CLZ26"/>
      <c r="CMA26"/>
      <c r="CMB26"/>
      <c r="CMC26"/>
      <c r="CMD26"/>
      <c r="CME26"/>
      <c r="CMF26"/>
      <c r="CMG26"/>
      <c r="CMH26"/>
      <c r="CMI26"/>
      <c r="CMJ26"/>
      <c r="CMK26"/>
      <c r="CML26"/>
      <c r="CMM26"/>
      <c r="CMN26"/>
      <c r="CMO26"/>
      <c r="CMP26"/>
      <c r="CMQ26"/>
      <c r="CMR26"/>
      <c r="CMS26"/>
      <c r="CMT26"/>
      <c r="CMU26"/>
      <c r="CMV26"/>
      <c r="CMW26"/>
      <c r="CMX26"/>
      <c r="CMY26"/>
      <c r="CMZ26"/>
      <c r="CNA26"/>
      <c r="CNB26"/>
      <c r="CNC26"/>
      <c r="CND26"/>
      <c r="CNE26"/>
      <c r="CNF26"/>
      <c r="CNG26"/>
      <c r="CNH26"/>
      <c r="CNI26"/>
      <c r="CNJ26"/>
      <c r="CNK26"/>
      <c r="CNL26"/>
      <c r="CNM26"/>
      <c r="CNN26"/>
      <c r="CNO26"/>
      <c r="CNP26"/>
      <c r="CNQ26"/>
      <c r="CNR26"/>
      <c r="CNS26"/>
      <c r="CNT26"/>
      <c r="CNU26"/>
      <c r="CNV26"/>
      <c r="CNW26"/>
      <c r="CNX26"/>
      <c r="CNY26"/>
      <c r="CNZ26"/>
      <c r="COA26"/>
      <c r="COB26"/>
      <c r="COC26"/>
      <c r="COD26"/>
      <c r="COE26"/>
      <c r="COF26"/>
      <c r="COG26"/>
      <c r="COH26"/>
      <c r="COI26"/>
      <c r="COJ26"/>
      <c r="COK26"/>
      <c r="COL26"/>
      <c r="COM26"/>
      <c r="CON26"/>
      <c r="COO26"/>
      <c r="COP26"/>
      <c r="COQ26"/>
      <c r="COR26"/>
      <c r="COS26"/>
      <c r="COT26"/>
      <c r="COU26"/>
      <c r="COV26"/>
      <c r="COW26"/>
      <c r="COX26"/>
      <c r="COY26"/>
      <c r="COZ26"/>
      <c r="CPA26"/>
      <c r="CPB26"/>
      <c r="CPC26"/>
      <c r="CPD26"/>
      <c r="CPE26"/>
      <c r="CPF26"/>
      <c r="CPG26"/>
      <c r="CPH26"/>
      <c r="CPI26"/>
      <c r="CPJ26"/>
      <c r="CPK26"/>
      <c r="CPL26"/>
      <c r="CPM26"/>
      <c r="CPN26"/>
      <c r="CPO26"/>
      <c r="CPP26"/>
      <c r="CPQ26"/>
      <c r="CPR26"/>
      <c r="CPS26"/>
      <c r="CPT26"/>
      <c r="CPU26"/>
      <c r="CPV26"/>
      <c r="CPW26"/>
      <c r="CPX26"/>
      <c r="CPY26"/>
      <c r="CPZ26"/>
      <c r="CQA26"/>
      <c r="CQB26"/>
      <c r="CQC26"/>
      <c r="CQD26"/>
      <c r="CQE26"/>
      <c r="CQF26"/>
      <c r="CQG26"/>
      <c r="CQH26"/>
      <c r="CQI26"/>
      <c r="CQJ26"/>
      <c r="CQK26"/>
      <c r="CQL26"/>
      <c r="CQM26"/>
      <c r="CQN26"/>
      <c r="CQO26"/>
      <c r="CQP26"/>
      <c r="CQQ26"/>
      <c r="CQR26"/>
      <c r="CQS26"/>
      <c r="CQT26"/>
      <c r="CQU26"/>
      <c r="CQV26"/>
      <c r="CQW26"/>
      <c r="CQX26"/>
      <c r="CQY26"/>
      <c r="CQZ26"/>
      <c r="CRA26"/>
      <c r="CRB26"/>
      <c r="CRC26"/>
      <c r="CRD26"/>
      <c r="CRE26"/>
      <c r="CRF26"/>
      <c r="CRG26"/>
      <c r="CRH26"/>
      <c r="CRI26"/>
      <c r="CRJ26"/>
      <c r="CRK26"/>
      <c r="CRL26"/>
      <c r="CRM26"/>
      <c r="CRN26"/>
      <c r="CRO26"/>
      <c r="CRP26"/>
      <c r="CRQ26"/>
      <c r="CRR26"/>
      <c r="CRS26"/>
      <c r="CRT26"/>
      <c r="CRU26"/>
      <c r="CRV26"/>
      <c r="CRW26"/>
      <c r="CRX26"/>
      <c r="CRY26"/>
      <c r="CRZ26"/>
      <c r="CSA26"/>
      <c r="CSB26"/>
      <c r="CSC26"/>
      <c r="CSD26"/>
      <c r="CSE26"/>
      <c r="CSF26"/>
      <c r="CSG26"/>
      <c r="CSH26"/>
      <c r="CSI26"/>
      <c r="CSJ26"/>
      <c r="CSK26"/>
      <c r="CSL26"/>
      <c r="CSM26"/>
      <c r="CSN26"/>
      <c r="CSO26"/>
      <c r="CSP26"/>
      <c r="CSQ26"/>
      <c r="CSR26"/>
      <c r="CSS26"/>
      <c r="CST26"/>
      <c r="CSU26"/>
      <c r="CSV26"/>
      <c r="CSW26"/>
      <c r="CSX26"/>
      <c r="CSY26"/>
      <c r="CSZ26"/>
      <c r="CTA26"/>
      <c r="CTB26"/>
      <c r="CTC26"/>
      <c r="CTD26"/>
      <c r="CTE26"/>
      <c r="CTF26"/>
      <c r="CTG26"/>
      <c r="CTH26"/>
      <c r="CTI26"/>
      <c r="CTJ26"/>
      <c r="CTK26"/>
      <c r="CTL26"/>
      <c r="CTM26"/>
      <c r="CTN26"/>
      <c r="CTO26"/>
      <c r="CTP26"/>
      <c r="CTQ26"/>
      <c r="CTR26"/>
      <c r="CTS26"/>
      <c r="CTT26"/>
      <c r="CTU26"/>
      <c r="CTV26"/>
      <c r="CTW26"/>
      <c r="CTX26"/>
      <c r="CTY26"/>
      <c r="CTZ26"/>
      <c r="CUA26"/>
      <c r="CUB26"/>
      <c r="CUC26"/>
      <c r="CUD26"/>
      <c r="CUE26"/>
      <c r="CUF26"/>
      <c r="CUG26"/>
      <c r="CUH26"/>
      <c r="CUI26"/>
      <c r="CUJ26"/>
      <c r="CUK26"/>
      <c r="CUL26"/>
      <c r="CUM26"/>
      <c r="CUN26"/>
      <c r="CUO26"/>
      <c r="CUP26"/>
      <c r="CUQ26"/>
      <c r="CUR26"/>
      <c r="CUS26"/>
      <c r="CUT26"/>
      <c r="CUU26"/>
      <c r="CUV26"/>
      <c r="CUW26"/>
      <c r="CUX26"/>
      <c r="CUY26"/>
      <c r="CUZ26"/>
      <c r="CVA26"/>
      <c r="CVB26"/>
      <c r="CVC26"/>
      <c r="CVD26"/>
      <c r="CVE26"/>
      <c r="CVF26"/>
      <c r="CVG26"/>
      <c r="CVH26"/>
      <c r="CVI26"/>
      <c r="CVJ26"/>
      <c r="CVK26"/>
      <c r="CVL26"/>
      <c r="CVM26"/>
      <c r="CVN26"/>
      <c r="CVO26"/>
      <c r="CVP26"/>
      <c r="CVQ26"/>
      <c r="CVR26"/>
      <c r="CVS26"/>
      <c r="CVT26"/>
      <c r="CVU26"/>
      <c r="CVV26"/>
      <c r="CVW26"/>
      <c r="CVX26"/>
      <c r="CVY26"/>
      <c r="CVZ26"/>
      <c r="CWA26"/>
      <c r="CWB26"/>
      <c r="CWC26"/>
      <c r="CWD26"/>
      <c r="CWE26"/>
      <c r="CWF26"/>
      <c r="CWG26"/>
      <c r="CWH26"/>
      <c r="CWI26"/>
      <c r="CWJ26"/>
      <c r="CWK26"/>
      <c r="CWL26"/>
      <c r="CWM26"/>
      <c r="CWN26"/>
      <c r="CWO26"/>
      <c r="CWP26"/>
      <c r="CWQ26"/>
      <c r="CWR26"/>
      <c r="CWS26"/>
      <c r="CWT26"/>
      <c r="CWU26"/>
      <c r="CWV26"/>
      <c r="CWW26"/>
      <c r="CWX26"/>
      <c r="CWY26"/>
      <c r="CWZ26"/>
      <c r="CXA26"/>
      <c r="CXB26"/>
      <c r="CXC26"/>
      <c r="CXD26"/>
      <c r="CXE26"/>
      <c r="CXF26"/>
      <c r="CXG26"/>
      <c r="CXH26"/>
      <c r="CXI26"/>
      <c r="CXJ26"/>
      <c r="CXK26"/>
      <c r="CXL26"/>
      <c r="CXM26"/>
      <c r="CXN26"/>
      <c r="CXO26"/>
      <c r="CXP26"/>
      <c r="CXQ26"/>
      <c r="CXR26"/>
      <c r="CXS26"/>
      <c r="CXT26"/>
      <c r="CXU26"/>
      <c r="CXV26"/>
      <c r="CXW26"/>
      <c r="CXX26"/>
      <c r="CXY26"/>
      <c r="CXZ26"/>
      <c r="CYA26"/>
      <c r="CYB26"/>
      <c r="CYC26"/>
      <c r="CYD26"/>
      <c r="CYE26"/>
      <c r="CYF26"/>
      <c r="CYG26"/>
      <c r="CYH26"/>
      <c r="CYI26"/>
      <c r="CYJ26"/>
      <c r="CYK26"/>
      <c r="CYL26"/>
      <c r="CYM26"/>
      <c r="CYN26"/>
      <c r="CYO26"/>
      <c r="CYP26"/>
      <c r="CYQ26"/>
      <c r="CYR26"/>
      <c r="CYS26"/>
      <c r="CYT26"/>
      <c r="CYU26"/>
      <c r="CYV26"/>
      <c r="CYW26"/>
      <c r="CYX26"/>
      <c r="CYY26"/>
      <c r="CYZ26"/>
      <c r="CZA26"/>
      <c r="CZB26"/>
      <c r="CZC26"/>
      <c r="CZD26"/>
      <c r="CZE26"/>
      <c r="CZF26"/>
      <c r="CZG26"/>
      <c r="CZH26"/>
      <c r="CZI26"/>
      <c r="CZJ26"/>
      <c r="CZK26"/>
      <c r="CZL26"/>
      <c r="CZM26"/>
      <c r="CZN26"/>
      <c r="CZO26"/>
      <c r="CZP26"/>
      <c r="CZQ26"/>
      <c r="CZR26"/>
      <c r="CZS26"/>
      <c r="CZT26"/>
      <c r="CZU26"/>
      <c r="CZV26"/>
      <c r="CZW26"/>
      <c r="CZX26"/>
      <c r="CZY26"/>
      <c r="CZZ26"/>
      <c r="DAA26"/>
      <c r="DAB26"/>
      <c r="DAC26"/>
      <c r="DAD26"/>
      <c r="DAE26"/>
      <c r="DAF26"/>
      <c r="DAG26"/>
      <c r="DAH26"/>
      <c r="DAI26"/>
      <c r="DAJ26"/>
      <c r="DAK26"/>
      <c r="DAL26"/>
      <c r="DAM26"/>
      <c r="DAN26"/>
      <c r="DAO26"/>
      <c r="DAP26"/>
      <c r="DAQ26"/>
      <c r="DAR26"/>
      <c r="DAS26"/>
      <c r="DAT26"/>
      <c r="DAU26"/>
      <c r="DAV26"/>
      <c r="DAW26"/>
      <c r="DAX26"/>
      <c r="DAY26"/>
      <c r="DAZ26"/>
      <c r="DBA26"/>
      <c r="DBB26"/>
      <c r="DBC26"/>
      <c r="DBD26"/>
      <c r="DBE26"/>
      <c r="DBF26"/>
      <c r="DBG26"/>
      <c r="DBH26"/>
      <c r="DBI26"/>
      <c r="DBJ26"/>
      <c r="DBK26"/>
      <c r="DBL26"/>
      <c r="DBM26"/>
      <c r="DBN26"/>
      <c r="DBO26"/>
      <c r="DBP26"/>
      <c r="DBQ26"/>
      <c r="DBR26"/>
      <c r="DBS26"/>
      <c r="DBT26"/>
      <c r="DBU26"/>
      <c r="DBV26"/>
      <c r="DBW26"/>
      <c r="DBX26"/>
      <c r="DBY26"/>
      <c r="DBZ26"/>
      <c r="DCA26"/>
      <c r="DCB26"/>
      <c r="DCC26"/>
      <c r="DCD26"/>
      <c r="DCE26"/>
      <c r="DCF26"/>
      <c r="DCG26"/>
      <c r="DCH26"/>
      <c r="DCI26"/>
      <c r="DCJ26"/>
      <c r="DCK26"/>
      <c r="DCL26"/>
      <c r="DCM26"/>
      <c r="DCN26"/>
      <c r="DCO26"/>
      <c r="DCP26"/>
      <c r="DCQ26"/>
      <c r="DCR26"/>
      <c r="DCS26"/>
      <c r="DCT26"/>
      <c r="DCU26"/>
      <c r="DCV26"/>
      <c r="DCW26"/>
      <c r="DCX26"/>
      <c r="DCY26"/>
      <c r="DCZ26"/>
      <c r="DDA26"/>
      <c r="DDB26"/>
      <c r="DDC26"/>
      <c r="DDD26"/>
      <c r="DDE26"/>
      <c r="DDF26"/>
      <c r="DDG26"/>
      <c r="DDH26"/>
      <c r="DDI26"/>
      <c r="DDJ26"/>
      <c r="DDK26"/>
      <c r="DDL26"/>
      <c r="DDM26"/>
      <c r="DDN26"/>
      <c r="DDO26"/>
      <c r="DDP26"/>
      <c r="DDQ26"/>
      <c r="DDR26"/>
      <c r="DDS26"/>
      <c r="DDT26"/>
      <c r="DDU26"/>
      <c r="DDV26"/>
      <c r="DDW26"/>
      <c r="DDX26"/>
      <c r="DDY26"/>
      <c r="DDZ26"/>
      <c r="DEA26"/>
      <c r="DEB26"/>
      <c r="DEC26"/>
      <c r="DED26"/>
      <c r="DEE26"/>
      <c r="DEF26"/>
      <c r="DEG26"/>
      <c r="DEH26"/>
      <c r="DEI26"/>
      <c r="DEJ26"/>
      <c r="DEK26"/>
      <c r="DEL26"/>
      <c r="DEM26"/>
      <c r="DEN26"/>
      <c r="DEO26"/>
      <c r="DEP26"/>
      <c r="DEQ26"/>
      <c r="DER26"/>
      <c r="DES26"/>
      <c r="DET26"/>
      <c r="DEU26"/>
      <c r="DEV26"/>
      <c r="DEW26"/>
      <c r="DEX26"/>
      <c r="DEY26"/>
      <c r="DEZ26"/>
      <c r="DFA26"/>
      <c r="DFB26"/>
      <c r="DFC26"/>
      <c r="DFD26"/>
      <c r="DFE26"/>
      <c r="DFF26"/>
      <c r="DFG26"/>
      <c r="DFH26"/>
      <c r="DFI26"/>
      <c r="DFJ26"/>
      <c r="DFK26"/>
      <c r="DFL26"/>
      <c r="DFM26"/>
      <c r="DFN26"/>
      <c r="DFO26"/>
      <c r="DFP26"/>
      <c r="DFQ26"/>
      <c r="DFR26"/>
      <c r="DFS26"/>
      <c r="DFT26"/>
      <c r="DFU26"/>
      <c r="DFV26"/>
      <c r="DFW26"/>
      <c r="DFX26"/>
      <c r="DFY26"/>
      <c r="DFZ26"/>
      <c r="DGA26"/>
      <c r="DGB26"/>
      <c r="DGC26"/>
      <c r="DGD26"/>
      <c r="DGE26"/>
      <c r="DGF26"/>
      <c r="DGG26"/>
      <c r="DGH26"/>
      <c r="DGI26"/>
      <c r="DGJ26"/>
      <c r="DGK26"/>
      <c r="DGL26"/>
      <c r="DGM26"/>
      <c r="DGN26"/>
      <c r="DGO26"/>
      <c r="DGP26"/>
      <c r="DGQ26"/>
      <c r="DGR26"/>
      <c r="DGS26"/>
      <c r="DGT26"/>
      <c r="DGU26"/>
      <c r="DGV26"/>
      <c r="DGW26"/>
      <c r="DGX26"/>
      <c r="DGY26"/>
      <c r="DGZ26"/>
      <c r="DHA26"/>
      <c r="DHB26"/>
      <c r="DHC26"/>
      <c r="DHD26"/>
      <c r="DHE26"/>
      <c r="DHF26"/>
      <c r="DHG26"/>
      <c r="DHH26"/>
      <c r="DHI26"/>
      <c r="DHJ26"/>
      <c r="DHK26"/>
      <c r="DHL26"/>
      <c r="DHM26"/>
      <c r="DHN26"/>
      <c r="DHO26"/>
      <c r="DHP26"/>
      <c r="DHQ26"/>
      <c r="DHR26"/>
      <c r="DHS26"/>
      <c r="DHT26"/>
      <c r="DHU26"/>
      <c r="DHV26"/>
      <c r="DHW26"/>
      <c r="DHX26"/>
      <c r="DHY26"/>
      <c r="DHZ26"/>
      <c r="DIA26"/>
      <c r="DIB26"/>
      <c r="DIC26"/>
      <c r="DID26"/>
      <c r="DIE26"/>
      <c r="DIF26"/>
      <c r="DIG26"/>
      <c r="DIH26"/>
      <c r="DII26"/>
      <c r="DIJ26"/>
      <c r="DIK26"/>
      <c r="DIL26"/>
      <c r="DIM26"/>
      <c r="DIN26"/>
      <c r="DIO26"/>
      <c r="DIP26"/>
      <c r="DIQ26"/>
      <c r="DIR26"/>
      <c r="DIS26"/>
      <c r="DIT26"/>
      <c r="DIU26"/>
      <c r="DIV26"/>
      <c r="DIW26"/>
      <c r="DIX26"/>
      <c r="DIY26"/>
      <c r="DIZ26"/>
      <c r="DJA26"/>
      <c r="DJB26"/>
      <c r="DJC26"/>
      <c r="DJD26"/>
      <c r="DJE26"/>
      <c r="DJF26"/>
      <c r="DJG26"/>
      <c r="DJH26"/>
      <c r="DJI26"/>
      <c r="DJJ26"/>
      <c r="DJK26"/>
      <c r="DJL26"/>
      <c r="DJM26"/>
      <c r="DJN26"/>
      <c r="DJO26"/>
      <c r="DJP26"/>
      <c r="DJQ26"/>
      <c r="DJR26"/>
      <c r="DJS26"/>
      <c r="DJT26"/>
      <c r="DJU26"/>
      <c r="DJV26"/>
      <c r="DJW26"/>
      <c r="DJX26"/>
      <c r="DJY26"/>
      <c r="DJZ26"/>
      <c r="DKA26"/>
      <c r="DKB26"/>
      <c r="DKC26"/>
      <c r="DKD26"/>
      <c r="DKE26"/>
      <c r="DKF26"/>
      <c r="DKG26"/>
      <c r="DKH26"/>
      <c r="DKI26"/>
      <c r="DKJ26"/>
      <c r="DKK26"/>
      <c r="DKL26"/>
      <c r="DKM26"/>
      <c r="DKN26"/>
      <c r="DKO26"/>
      <c r="DKP26"/>
      <c r="DKQ26"/>
      <c r="DKR26"/>
      <c r="DKS26"/>
      <c r="DKT26"/>
      <c r="DKU26"/>
      <c r="DKV26"/>
      <c r="DKW26"/>
      <c r="DKX26"/>
      <c r="DKY26"/>
      <c r="DKZ26"/>
      <c r="DLA26"/>
      <c r="DLB26"/>
      <c r="DLC26"/>
      <c r="DLD26"/>
      <c r="DLE26"/>
      <c r="DLF26"/>
      <c r="DLG26"/>
      <c r="DLH26"/>
      <c r="DLI26"/>
      <c r="DLJ26"/>
      <c r="DLK26"/>
      <c r="DLL26"/>
      <c r="DLM26"/>
      <c r="DLN26"/>
      <c r="DLO26"/>
      <c r="DLP26"/>
      <c r="DLQ26"/>
      <c r="DLR26"/>
      <c r="DLS26"/>
      <c r="DLT26"/>
      <c r="DLU26"/>
      <c r="DLV26"/>
      <c r="DLW26"/>
      <c r="DLX26"/>
      <c r="DLY26"/>
      <c r="DLZ26"/>
      <c r="DMA26"/>
      <c r="DMB26"/>
      <c r="DMC26"/>
      <c r="DMD26"/>
      <c r="DME26"/>
      <c r="DMF26"/>
      <c r="DMG26"/>
      <c r="DMH26"/>
      <c r="DMI26"/>
      <c r="DMJ26"/>
      <c r="DMK26"/>
      <c r="DML26"/>
      <c r="DMM26"/>
      <c r="DMN26"/>
      <c r="DMO26"/>
      <c r="DMP26"/>
      <c r="DMQ26"/>
      <c r="DMR26"/>
      <c r="DMS26"/>
      <c r="DMT26"/>
      <c r="DMU26"/>
      <c r="DMV26"/>
      <c r="DMW26"/>
      <c r="DMX26"/>
      <c r="DMY26"/>
      <c r="DMZ26"/>
      <c r="DNA26"/>
      <c r="DNB26"/>
      <c r="DNC26"/>
      <c r="DND26"/>
      <c r="DNE26"/>
      <c r="DNF26"/>
      <c r="DNG26"/>
      <c r="DNH26"/>
      <c r="DNI26"/>
      <c r="DNJ26"/>
      <c r="DNK26"/>
      <c r="DNL26"/>
      <c r="DNM26"/>
      <c r="DNN26"/>
      <c r="DNO26"/>
      <c r="DNP26"/>
      <c r="DNQ26"/>
      <c r="DNR26"/>
      <c r="DNS26"/>
      <c r="DNT26"/>
      <c r="DNU26"/>
      <c r="DNV26"/>
      <c r="DNW26"/>
      <c r="DNX26"/>
      <c r="DNY26"/>
      <c r="DNZ26"/>
      <c r="DOA26"/>
      <c r="DOB26"/>
      <c r="DOC26"/>
      <c r="DOD26"/>
      <c r="DOE26"/>
      <c r="DOF26"/>
      <c r="DOG26"/>
      <c r="DOH26"/>
      <c r="DOI26"/>
      <c r="DOJ26"/>
      <c r="DOK26"/>
      <c r="DOL26"/>
      <c r="DOM26"/>
      <c r="DON26"/>
      <c r="DOO26"/>
      <c r="DOP26"/>
      <c r="DOQ26"/>
      <c r="DOR26"/>
      <c r="DOS26"/>
      <c r="DOT26"/>
      <c r="DOU26"/>
      <c r="DOV26"/>
      <c r="DOW26"/>
      <c r="DOX26"/>
      <c r="DOY26"/>
      <c r="DOZ26"/>
      <c r="DPA26"/>
      <c r="DPB26"/>
      <c r="DPC26"/>
      <c r="DPD26"/>
      <c r="DPE26"/>
      <c r="DPF26"/>
      <c r="DPG26"/>
      <c r="DPH26"/>
      <c r="DPI26"/>
      <c r="DPJ26"/>
      <c r="DPK26"/>
      <c r="DPL26"/>
      <c r="DPM26"/>
      <c r="DPN26"/>
      <c r="DPO26"/>
      <c r="DPP26"/>
      <c r="DPQ26"/>
      <c r="DPR26"/>
      <c r="DPS26"/>
      <c r="DPT26"/>
      <c r="DPU26"/>
      <c r="DPV26"/>
      <c r="DPW26"/>
      <c r="DPX26"/>
      <c r="DPY26"/>
      <c r="DPZ26"/>
      <c r="DQA26"/>
      <c r="DQB26"/>
      <c r="DQC26"/>
      <c r="DQD26"/>
      <c r="DQE26"/>
      <c r="DQF26"/>
      <c r="DQG26"/>
      <c r="DQH26"/>
      <c r="DQI26"/>
      <c r="DQJ26"/>
      <c r="DQK26"/>
      <c r="DQL26"/>
      <c r="DQM26"/>
      <c r="DQN26"/>
      <c r="DQO26"/>
      <c r="DQP26"/>
      <c r="DQQ26"/>
      <c r="DQR26"/>
      <c r="DQS26"/>
      <c r="DQT26"/>
      <c r="DQU26"/>
      <c r="DQV26"/>
      <c r="DQW26"/>
      <c r="DQX26"/>
      <c r="DQY26"/>
      <c r="DQZ26"/>
      <c r="DRA26"/>
      <c r="DRB26"/>
      <c r="DRC26"/>
      <c r="DRD26"/>
      <c r="DRE26"/>
      <c r="DRF26"/>
      <c r="DRG26"/>
      <c r="DRH26"/>
      <c r="DRI26"/>
      <c r="DRJ26"/>
      <c r="DRK26"/>
      <c r="DRL26"/>
      <c r="DRM26"/>
      <c r="DRN26"/>
      <c r="DRO26"/>
      <c r="DRP26"/>
      <c r="DRQ26"/>
      <c r="DRR26"/>
      <c r="DRS26"/>
      <c r="DRT26"/>
      <c r="DRU26"/>
      <c r="DRV26"/>
      <c r="DRW26"/>
      <c r="DRX26"/>
      <c r="DRY26"/>
      <c r="DRZ26"/>
      <c r="DSA26"/>
      <c r="DSB26"/>
      <c r="DSC26"/>
      <c r="DSD26"/>
      <c r="DSE26"/>
      <c r="DSF26"/>
      <c r="DSG26"/>
      <c r="DSH26"/>
      <c r="DSI26"/>
      <c r="DSJ26"/>
      <c r="DSK26"/>
      <c r="DSL26"/>
      <c r="DSM26"/>
      <c r="DSN26"/>
      <c r="DSO26"/>
      <c r="DSP26"/>
      <c r="DSQ26"/>
      <c r="DSR26"/>
      <c r="DSS26"/>
      <c r="DST26"/>
      <c r="DSU26"/>
      <c r="DSV26"/>
      <c r="DSW26"/>
      <c r="DSX26"/>
      <c r="DSY26"/>
      <c r="DSZ26"/>
      <c r="DTA26"/>
      <c r="DTB26"/>
      <c r="DTC26"/>
      <c r="DTD26"/>
      <c r="DTE26"/>
      <c r="DTF26"/>
      <c r="DTG26"/>
      <c r="DTH26"/>
      <c r="DTI26"/>
      <c r="DTJ26"/>
      <c r="DTK26"/>
      <c r="DTL26"/>
      <c r="DTM26"/>
      <c r="DTN26"/>
      <c r="DTO26"/>
      <c r="DTP26"/>
      <c r="DTQ26"/>
      <c r="DTR26"/>
      <c r="DTS26"/>
      <c r="DTT26"/>
      <c r="DTU26"/>
      <c r="DTV26"/>
      <c r="DTW26"/>
      <c r="DTX26"/>
      <c r="DTY26"/>
      <c r="DTZ26"/>
      <c r="DUA26"/>
      <c r="DUB26"/>
      <c r="DUC26"/>
      <c r="DUD26"/>
      <c r="DUE26"/>
      <c r="DUF26"/>
      <c r="DUG26"/>
      <c r="DUH26"/>
      <c r="DUI26"/>
      <c r="DUJ26"/>
      <c r="DUK26"/>
      <c r="DUL26"/>
      <c r="DUM26"/>
      <c r="DUN26"/>
      <c r="DUO26"/>
      <c r="DUP26"/>
      <c r="DUQ26"/>
      <c r="DUR26"/>
      <c r="DUS26"/>
      <c r="DUT26"/>
      <c r="DUU26"/>
      <c r="DUV26"/>
      <c r="DUW26"/>
      <c r="DUX26"/>
      <c r="DUY26"/>
      <c r="DUZ26"/>
      <c r="DVA26"/>
      <c r="DVB26"/>
      <c r="DVC26"/>
      <c r="DVD26"/>
      <c r="DVE26"/>
      <c r="DVF26"/>
      <c r="DVG26"/>
      <c r="DVH26"/>
      <c r="DVI26"/>
      <c r="DVJ26"/>
      <c r="DVK26"/>
      <c r="DVL26"/>
      <c r="DVM26"/>
      <c r="DVN26"/>
      <c r="DVO26"/>
      <c r="DVP26"/>
      <c r="DVQ26"/>
      <c r="DVR26"/>
      <c r="DVS26"/>
      <c r="DVT26"/>
      <c r="DVU26"/>
      <c r="DVV26"/>
      <c r="DVW26"/>
      <c r="DVX26"/>
      <c r="DVY26"/>
      <c r="DVZ26"/>
      <c r="DWA26"/>
      <c r="DWB26"/>
      <c r="DWC26"/>
      <c r="DWD26"/>
      <c r="DWE26"/>
      <c r="DWF26"/>
      <c r="DWG26"/>
      <c r="DWH26"/>
      <c r="DWI26"/>
      <c r="DWJ26"/>
      <c r="DWK26"/>
      <c r="DWL26"/>
      <c r="DWM26"/>
      <c r="DWN26"/>
      <c r="DWO26"/>
      <c r="DWP26"/>
      <c r="DWQ26"/>
      <c r="DWR26"/>
      <c r="DWS26"/>
      <c r="DWT26"/>
      <c r="DWU26"/>
      <c r="DWV26"/>
      <c r="DWW26"/>
      <c r="DWX26"/>
      <c r="DWY26"/>
      <c r="DWZ26"/>
      <c r="DXA26"/>
      <c r="DXB26"/>
      <c r="DXC26"/>
      <c r="DXD26"/>
      <c r="DXE26"/>
      <c r="DXF26"/>
      <c r="DXG26"/>
      <c r="DXH26"/>
      <c r="DXI26"/>
      <c r="DXJ26"/>
      <c r="DXK26"/>
      <c r="DXL26"/>
      <c r="DXM26"/>
      <c r="DXN26"/>
      <c r="DXO26"/>
      <c r="DXP26"/>
      <c r="DXQ26"/>
      <c r="DXR26"/>
      <c r="DXS26"/>
      <c r="DXT26"/>
      <c r="DXU26"/>
      <c r="DXV26"/>
      <c r="DXW26"/>
      <c r="DXX26"/>
      <c r="DXY26"/>
      <c r="DXZ26"/>
      <c r="DYA26"/>
      <c r="DYB26"/>
      <c r="DYC26"/>
      <c r="DYD26"/>
      <c r="DYE26"/>
      <c r="DYF26"/>
      <c r="DYG26"/>
      <c r="DYH26"/>
      <c r="DYI26"/>
      <c r="DYJ26"/>
      <c r="DYK26"/>
      <c r="DYL26"/>
      <c r="DYM26"/>
      <c r="DYN26"/>
      <c r="DYO26"/>
      <c r="DYP26"/>
      <c r="DYQ26"/>
      <c r="DYR26"/>
      <c r="DYS26"/>
      <c r="DYT26"/>
      <c r="DYU26"/>
      <c r="DYV26"/>
      <c r="DYW26"/>
      <c r="DYX26"/>
      <c r="DYY26"/>
      <c r="DYZ26"/>
      <c r="DZA26"/>
      <c r="DZB26"/>
      <c r="DZC26"/>
      <c r="DZD26"/>
      <c r="DZE26"/>
      <c r="DZF26"/>
      <c r="DZG26"/>
      <c r="DZH26"/>
      <c r="DZI26"/>
      <c r="DZJ26"/>
      <c r="DZK26"/>
      <c r="DZL26"/>
      <c r="DZM26"/>
      <c r="DZN26"/>
      <c r="DZO26"/>
      <c r="DZP26"/>
      <c r="DZQ26"/>
      <c r="DZR26"/>
      <c r="DZS26"/>
      <c r="DZT26"/>
      <c r="DZU26"/>
      <c r="DZV26"/>
      <c r="DZW26"/>
      <c r="DZX26"/>
      <c r="DZY26"/>
      <c r="DZZ26"/>
      <c r="EAA26"/>
      <c r="EAB26"/>
      <c r="EAC26"/>
      <c r="EAD26"/>
      <c r="EAE26"/>
      <c r="EAF26"/>
      <c r="EAG26"/>
      <c r="EAH26"/>
      <c r="EAI26"/>
      <c r="EAJ26"/>
      <c r="EAK26"/>
      <c r="EAL26"/>
      <c r="EAM26"/>
      <c r="EAN26"/>
      <c r="EAO26"/>
      <c r="EAP26"/>
      <c r="EAQ26"/>
      <c r="EAR26"/>
      <c r="EAS26"/>
      <c r="EAT26"/>
      <c r="EAU26"/>
      <c r="EAV26"/>
      <c r="EAW26"/>
      <c r="EAX26"/>
      <c r="EAY26"/>
      <c r="EAZ26"/>
      <c r="EBA26"/>
      <c r="EBB26"/>
      <c r="EBC26"/>
      <c r="EBD26"/>
      <c r="EBE26"/>
      <c r="EBF26"/>
      <c r="EBG26"/>
      <c r="EBH26"/>
      <c r="EBI26"/>
      <c r="EBJ26"/>
      <c r="EBK26"/>
      <c r="EBL26"/>
      <c r="EBM26"/>
      <c r="EBN26"/>
      <c r="EBO26"/>
      <c r="EBP26"/>
      <c r="EBQ26"/>
      <c r="EBR26"/>
      <c r="EBS26"/>
      <c r="EBT26"/>
      <c r="EBU26"/>
      <c r="EBV26"/>
      <c r="EBW26"/>
      <c r="EBX26"/>
      <c r="EBY26"/>
      <c r="EBZ26"/>
      <c r="ECA26"/>
      <c r="ECB26"/>
      <c r="ECC26"/>
      <c r="ECD26"/>
      <c r="ECE26"/>
      <c r="ECF26"/>
      <c r="ECG26"/>
      <c r="ECH26"/>
      <c r="ECI26"/>
      <c r="ECJ26"/>
      <c r="ECK26"/>
      <c r="ECL26"/>
      <c r="ECM26"/>
      <c r="ECN26"/>
      <c r="ECO26"/>
      <c r="ECP26"/>
      <c r="ECQ26"/>
      <c r="ECR26"/>
      <c r="ECS26"/>
      <c r="ECT26"/>
      <c r="ECU26"/>
      <c r="ECV26"/>
      <c r="ECW26"/>
      <c r="ECX26"/>
      <c r="ECY26"/>
      <c r="ECZ26"/>
      <c r="EDA26"/>
      <c r="EDB26"/>
      <c r="EDC26"/>
      <c r="EDD26"/>
      <c r="EDE26"/>
      <c r="EDF26"/>
      <c r="EDG26"/>
      <c r="EDH26"/>
      <c r="EDI26"/>
      <c r="EDJ26"/>
      <c r="EDK26"/>
      <c r="EDL26"/>
      <c r="EDM26"/>
      <c r="EDN26"/>
      <c r="EDO26"/>
      <c r="EDP26"/>
      <c r="EDQ26"/>
      <c r="EDR26"/>
      <c r="EDS26"/>
      <c r="EDT26"/>
      <c r="EDU26"/>
      <c r="EDV26"/>
      <c r="EDW26"/>
      <c r="EDX26"/>
      <c r="EDY26"/>
      <c r="EDZ26"/>
      <c r="EEA26"/>
      <c r="EEB26"/>
      <c r="EEC26"/>
      <c r="EED26"/>
      <c r="EEE26"/>
      <c r="EEF26"/>
      <c r="EEG26"/>
      <c r="EEH26"/>
      <c r="EEI26"/>
      <c r="EEJ26"/>
      <c r="EEK26"/>
      <c r="EEL26"/>
      <c r="EEM26"/>
      <c r="EEN26"/>
      <c r="EEO26"/>
      <c r="EEP26"/>
      <c r="EEQ26"/>
      <c r="EER26"/>
      <c r="EES26"/>
      <c r="EET26"/>
      <c r="EEU26"/>
      <c r="EEV26"/>
      <c r="EEW26"/>
      <c r="EEX26"/>
      <c r="EEY26"/>
      <c r="EEZ26"/>
      <c r="EFA26"/>
      <c r="EFB26"/>
      <c r="EFC26"/>
      <c r="EFD26"/>
      <c r="EFE26"/>
      <c r="EFF26"/>
      <c r="EFG26"/>
      <c r="EFH26"/>
      <c r="EFI26"/>
      <c r="EFJ26"/>
      <c r="EFK26"/>
      <c r="EFL26"/>
      <c r="EFM26"/>
      <c r="EFN26"/>
      <c r="EFO26"/>
      <c r="EFP26"/>
      <c r="EFQ26"/>
      <c r="EFR26"/>
      <c r="EFS26"/>
      <c r="EFT26"/>
      <c r="EFU26"/>
      <c r="EFV26"/>
      <c r="EFW26"/>
      <c r="EFX26"/>
      <c r="EFY26"/>
      <c r="EFZ26"/>
      <c r="EGA26"/>
      <c r="EGB26"/>
      <c r="EGC26"/>
      <c r="EGD26"/>
      <c r="EGE26"/>
      <c r="EGF26"/>
      <c r="EGG26"/>
      <c r="EGH26"/>
      <c r="EGI26"/>
      <c r="EGJ26"/>
      <c r="EGK26"/>
      <c r="EGL26"/>
      <c r="EGM26"/>
      <c r="EGN26"/>
      <c r="EGO26"/>
      <c r="EGP26"/>
      <c r="EGQ26"/>
      <c r="EGR26"/>
      <c r="EGS26"/>
      <c r="EGT26"/>
      <c r="EGU26"/>
      <c r="EGV26"/>
      <c r="EGW26"/>
      <c r="EGX26"/>
      <c r="EGY26"/>
      <c r="EGZ26"/>
      <c r="EHA26"/>
      <c r="EHB26"/>
      <c r="EHC26"/>
      <c r="EHD26"/>
      <c r="EHE26"/>
      <c r="EHF26"/>
      <c r="EHG26"/>
      <c r="EHH26"/>
      <c r="EHI26"/>
      <c r="EHJ26"/>
      <c r="EHK26"/>
      <c r="EHL26"/>
      <c r="EHM26"/>
      <c r="EHN26"/>
      <c r="EHO26"/>
      <c r="EHP26"/>
      <c r="EHQ26"/>
      <c r="EHR26"/>
      <c r="EHS26"/>
      <c r="EHT26"/>
      <c r="EHU26"/>
      <c r="EHV26"/>
      <c r="EHW26"/>
      <c r="EHX26"/>
      <c r="EHY26"/>
      <c r="EHZ26"/>
      <c r="EIA26"/>
      <c r="EIB26"/>
      <c r="EIC26"/>
      <c r="EID26"/>
      <c r="EIE26"/>
      <c r="EIF26"/>
      <c r="EIG26"/>
      <c r="EIH26"/>
      <c r="EII26"/>
      <c r="EIJ26"/>
      <c r="EIK26"/>
      <c r="EIL26"/>
      <c r="EIM26"/>
      <c r="EIN26"/>
      <c r="EIO26"/>
      <c r="EIP26"/>
      <c r="EIQ26"/>
      <c r="EIR26"/>
      <c r="EIS26"/>
      <c r="EIT26"/>
      <c r="EIU26"/>
      <c r="EIV26"/>
      <c r="EIW26"/>
      <c r="EIX26"/>
      <c r="EIY26"/>
      <c r="EIZ26"/>
      <c r="EJA26"/>
      <c r="EJB26"/>
      <c r="EJC26"/>
      <c r="EJD26"/>
      <c r="EJE26"/>
      <c r="EJF26"/>
      <c r="EJG26"/>
      <c r="EJH26"/>
      <c r="EJI26"/>
      <c r="EJJ26"/>
      <c r="EJK26"/>
      <c r="EJL26"/>
      <c r="EJM26"/>
      <c r="EJN26"/>
      <c r="EJO26"/>
      <c r="EJP26"/>
      <c r="EJQ26"/>
      <c r="EJR26"/>
      <c r="EJS26"/>
      <c r="EJT26"/>
      <c r="EJU26"/>
      <c r="EJV26"/>
      <c r="EJW26"/>
      <c r="EJX26"/>
      <c r="EJY26"/>
      <c r="EJZ26"/>
      <c r="EKA26"/>
      <c r="EKB26"/>
      <c r="EKC26"/>
      <c r="EKD26"/>
      <c r="EKE26"/>
      <c r="EKF26"/>
      <c r="EKG26"/>
      <c r="EKH26"/>
      <c r="EKI26"/>
      <c r="EKJ26"/>
      <c r="EKK26"/>
      <c r="EKL26"/>
      <c r="EKM26"/>
      <c r="EKN26"/>
      <c r="EKO26"/>
      <c r="EKP26"/>
      <c r="EKQ26"/>
      <c r="EKR26"/>
      <c r="EKS26"/>
      <c r="EKT26"/>
      <c r="EKU26"/>
      <c r="EKV26"/>
      <c r="EKW26"/>
      <c r="EKX26"/>
      <c r="EKY26"/>
      <c r="EKZ26"/>
      <c r="ELA26"/>
      <c r="ELB26"/>
      <c r="ELC26"/>
      <c r="ELD26"/>
      <c r="ELE26"/>
      <c r="ELF26"/>
      <c r="ELG26"/>
      <c r="ELH26"/>
      <c r="ELI26"/>
      <c r="ELJ26"/>
      <c r="ELK26"/>
      <c r="ELL26"/>
      <c r="ELM26"/>
      <c r="ELN26"/>
      <c r="ELO26"/>
      <c r="ELP26"/>
      <c r="ELQ26"/>
      <c r="ELR26"/>
      <c r="ELS26"/>
      <c r="ELT26"/>
      <c r="ELU26"/>
      <c r="ELV26"/>
      <c r="ELW26"/>
      <c r="ELX26"/>
      <c r="ELY26"/>
      <c r="ELZ26"/>
      <c r="EMA26"/>
      <c r="EMB26"/>
      <c r="EMC26"/>
      <c r="EMD26"/>
      <c r="EME26"/>
      <c r="EMF26"/>
      <c r="EMG26"/>
      <c r="EMH26"/>
      <c r="EMI26"/>
      <c r="EMJ26"/>
      <c r="EMK26"/>
      <c r="EML26"/>
      <c r="EMM26"/>
      <c r="EMN26"/>
      <c r="EMO26"/>
      <c r="EMP26"/>
      <c r="EMQ26"/>
      <c r="EMR26"/>
      <c r="EMS26"/>
      <c r="EMT26"/>
      <c r="EMU26"/>
      <c r="EMV26"/>
      <c r="EMW26"/>
      <c r="EMX26"/>
      <c r="EMY26"/>
      <c r="EMZ26"/>
      <c r="ENA26"/>
      <c r="ENB26"/>
      <c r="ENC26"/>
      <c r="END26"/>
      <c r="ENE26"/>
      <c r="ENF26"/>
      <c r="ENG26"/>
      <c r="ENH26"/>
      <c r="ENI26"/>
      <c r="ENJ26"/>
      <c r="ENK26"/>
      <c r="ENL26"/>
      <c r="ENM26"/>
      <c r="ENN26"/>
      <c r="ENO26"/>
      <c r="ENP26"/>
      <c r="ENQ26"/>
      <c r="ENR26"/>
      <c r="ENS26"/>
      <c r="ENT26"/>
      <c r="ENU26"/>
      <c r="ENV26"/>
      <c r="ENW26"/>
      <c r="ENX26"/>
      <c r="ENY26"/>
      <c r="ENZ26"/>
      <c r="EOA26"/>
      <c r="EOB26"/>
      <c r="EOC26"/>
      <c r="EOD26"/>
      <c r="EOE26"/>
      <c r="EOF26"/>
      <c r="EOG26"/>
      <c r="EOH26"/>
      <c r="EOI26"/>
      <c r="EOJ26"/>
      <c r="EOK26"/>
      <c r="EOL26"/>
      <c r="EOM26"/>
      <c r="EON26"/>
      <c r="EOO26"/>
      <c r="EOP26"/>
      <c r="EOQ26"/>
      <c r="EOR26"/>
      <c r="EOS26"/>
      <c r="EOT26"/>
      <c r="EOU26"/>
      <c r="EOV26"/>
      <c r="EOW26"/>
      <c r="EOX26"/>
      <c r="EOY26"/>
      <c r="EOZ26"/>
      <c r="EPA26"/>
      <c r="EPB26"/>
      <c r="EPC26"/>
      <c r="EPD26"/>
      <c r="EPE26"/>
      <c r="EPF26"/>
      <c r="EPG26"/>
      <c r="EPH26"/>
      <c r="EPI26"/>
      <c r="EPJ26"/>
      <c r="EPK26"/>
      <c r="EPL26"/>
      <c r="EPM26"/>
      <c r="EPN26"/>
      <c r="EPO26"/>
      <c r="EPP26"/>
      <c r="EPQ26"/>
      <c r="EPR26"/>
      <c r="EPS26"/>
      <c r="EPT26"/>
      <c r="EPU26"/>
      <c r="EPV26"/>
      <c r="EPW26"/>
      <c r="EPX26"/>
      <c r="EPY26"/>
      <c r="EPZ26"/>
      <c r="EQA26"/>
      <c r="EQB26"/>
      <c r="EQC26"/>
      <c r="EQD26"/>
      <c r="EQE26"/>
      <c r="EQF26"/>
      <c r="EQG26"/>
      <c r="EQH26"/>
      <c r="EQI26"/>
      <c r="EQJ26"/>
      <c r="EQK26"/>
      <c r="EQL26"/>
      <c r="EQM26"/>
      <c r="EQN26"/>
      <c r="EQO26"/>
      <c r="EQP26"/>
      <c r="EQQ26"/>
      <c r="EQR26"/>
      <c r="EQS26"/>
      <c r="EQT26"/>
      <c r="EQU26"/>
      <c r="EQV26"/>
      <c r="EQW26"/>
      <c r="EQX26"/>
      <c r="EQY26"/>
      <c r="EQZ26"/>
      <c r="ERA26"/>
      <c r="ERB26"/>
      <c r="ERC26"/>
      <c r="ERD26"/>
      <c r="ERE26"/>
      <c r="ERF26"/>
      <c r="ERG26"/>
      <c r="ERH26"/>
      <c r="ERI26"/>
      <c r="ERJ26"/>
      <c r="ERK26"/>
      <c r="ERL26"/>
      <c r="ERM26"/>
      <c r="ERN26"/>
      <c r="ERO26"/>
      <c r="ERP26"/>
      <c r="ERQ26"/>
      <c r="ERR26"/>
      <c r="ERS26"/>
      <c r="ERT26"/>
      <c r="ERU26"/>
      <c r="ERV26"/>
      <c r="ERW26"/>
      <c r="ERX26"/>
      <c r="ERY26"/>
      <c r="ERZ26"/>
      <c r="ESA26"/>
      <c r="ESB26"/>
      <c r="ESC26"/>
      <c r="ESD26"/>
      <c r="ESE26"/>
      <c r="ESF26"/>
      <c r="ESG26"/>
      <c r="ESH26"/>
      <c r="ESI26"/>
      <c r="ESJ26"/>
      <c r="ESK26"/>
      <c r="ESL26"/>
      <c r="ESM26"/>
      <c r="ESN26"/>
      <c r="ESO26"/>
      <c r="ESP26"/>
      <c r="ESQ26"/>
      <c r="ESR26"/>
      <c r="ESS26"/>
      <c r="EST26"/>
      <c r="ESU26"/>
      <c r="ESV26"/>
      <c r="ESW26"/>
      <c r="ESX26"/>
      <c r="ESY26"/>
      <c r="ESZ26"/>
      <c r="ETA26"/>
      <c r="ETB26"/>
      <c r="ETC26"/>
      <c r="ETD26"/>
      <c r="ETE26"/>
      <c r="ETF26"/>
      <c r="ETG26"/>
      <c r="ETH26"/>
      <c r="ETI26"/>
      <c r="ETJ26"/>
      <c r="ETK26"/>
      <c r="ETL26"/>
      <c r="ETM26"/>
      <c r="ETN26"/>
      <c r="ETO26"/>
      <c r="ETP26"/>
      <c r="ETQ26"/>
      <c r="ETR26"/>
      <c r="ETS26"/>
      <c r="ETT26"/>
      <c r="ETU26"/>
      <c r="ETV26"/>
      <c r="ETW26"/>
      <c r="ETX26"/>
      <c r="ETY26"/>
      <c r="ETZ26"/>
      <c r="EUA26"/>
      <c r="EUB26"/>
      <c r="EUC26"/>
      <c r="EUD26"/>
      <c r="EUE26"/>
      <c r="EUF26"/>
      <c r="EUG26"/>
      <c r="EUH26"/>
      <c r="EUI26"/>
      <c r="EUJ26"/>
      <c r="EUK26"/>
      <c r="EUL26"/>
      <c r="EUM26"/>
      <c r="EUN26"/>
      <c r="EUO26"/>
      <c r="EUP26"/>
      <c r="EUQ26"/>
      <c r="EUR26"/>
      <c r="EUS26"/>
      <c r="EUT26"/>
      <c r="EUU26"/>
      <c r="EUV26"/>
      <c r="EUW26"/>
      <c r="EUX26"/>
      <c r="EUY26"/>
      <c r="EUZ26"/>
      <c r="EVA26"/>
      <c r="EVB26"/>
      <c r="EVC26"/>
      <c r="EVD26"/>
      <c r="EVE26"/>
      <c r="EVF26"/>
      <c r="EVG26"/>
      <c r="EVH26"/>
      <c r="EVI26"/>
      <c r="EVJ26"/>
      <c r="EVK26"/>
      <c r="EVL26"/>
      <c r="EVM26"/>
      <c r="EVN26"/>
      <c r="EVO26"/>
      <c r="EVP26"/>
      <c r="EVQ26"/>
      <c r="EVR26"/>
      <c r="EVS26"/>
      <c r="EVT26"/>
      <c r="EVU26"/>
      <c r="EVV26"/>
      <c r="EVW26"/>
      <c r="EVX26"/>
      <c r="EVY26"/>
      <c r="EVZ26"/>
      <c r="EWA26"/>
      <c r="EWB26"/>
      <c r="EWC26"/>
      <c r="EWD26"/>
      <c r="EWE26"/>
      <c r="EWF26"/>
      <c r="EWG26"/>
      <c r="EWH26"/>
      <c r="EWI26"/>
      <c r="EWJ26"/>
      <c r="EWK26"/>
      <c r="EWL26"/>
      <c r="EWM26"/>
      <c r="EWN26"/>
      <c r="EWO26"/>
      <c r="EWP26"/>
      <c r="EWQ26"/>
      <c r="EWR26"/>
      <c r="EWS26"/>
      <c r="EWT26"/>
      <c r="EWU26"/>
      <c r="EWV26"/>
      <c r="EWW26"/>
      <c r="EWX26"/>
      <c r="EWY26"/>
      <c r="EWZ26"/>
      <c r="EXA26"/>
      <c r="EXB26"/>
      <c r="EXC26"/>
      <c r="EXD26"/>
      <c r="EXE26"/>
      <c r="EXF26"/>
      <c r="EXG26"/>
      <c r="EXH26"/>
      <c r="EXI26"/>
      <c r="EXJ26"/>
      <c r="EXK26"/>
      <c r="EXL26"/>
      <c r="EXM26"/>
      <c r="EXN26"/>
      <c r="EXO26"/>
      <c r="EXP26"/>
      <c r="EXQ26"/>
      <c r="EXR26"/>
      <c r="EXS26"/>
      <c r="EXT26"/>
      <c r="EXU26"/>
      <c r="EXV26"/>
      <c r="EXW26"/>
      <c r="EXX26"/>
      <c r="EXY26"/>
      <c r="EXZ26"/>
      <c r="EYA26"/>
      <c r="EYB26"/>
      <c r="EYC26"/>
      <c r="EYD26"/>
      <c r="EYE26"/>
      <c r="EYF26"/>
      <c r="EYG26"/>
      <c r="EYH26"/>
      <c r="EYI26"/>
      <c r="EYJ26"/>
      <c r="EYK26"/>
      <c r="EYL26"/>
      <c r="EYM26"/>
      <c r="EYN26"/>
      <c r="EYO26"/>
      <c r="EYP26"/>
      <c r="EYQ26"/>
      <c r="EYR26"/>
      <c r="EYS26"/>
      <c r="EYT26"/>
      <c r="EYU26"/>
      <c r="EYV26"/>
      <c r="EYW26"/>
      <c r="EYX26"/>
      <c r="EYY26"/>
      <c r="EYZ26"/>
      <c r="EZA26"/>
      <c r="EZB26"/>
      <c r="EZC26"/>
      <c r="EZD26"/>
      <c r="EZE26"/>
      <c r="EZF26"/>
      <c r="EZG26"/>
      <c r="EZH26"/>
      <c r="EZI26"/>
      <c r="EZJ26"/>
      <c r="EZK26"/>
      <c r="EZL26"/>
      <c r="EZM26"/>
      <c r="EZN26"/>
      <c r="EZO26"/>
      <c r="EZP26"/>
      <c r="EZQ26"/>
      <c r="EZR26"/>
      <c r="EZS26"/>
      <c r="EZT26"/>
      <c r="EZU26"/>
      <c r="EZV26"/>
      <c r="EZW26"/>
      <c r="EZX26"/>
      <c r="EZY26"/>
      <c r="EZZ26"/>
      <c r="FAA26"/>
      <c r="FAB26"/>
      <c r="FAC26"/>
      <c r="FAD26"/>
      <c r="FAE26"/>
      <c r="FAF26"/>
      <c r="FAG26"/>
      <c r="FAH26"/>
      <c r="FAI26"/>
      <c r="FAJ26"/>
      <c r="FAK26"/>
      <c r="FAL26"/>
      <c r="FAM26"/>
      <c r="FAN26"/>
      <c r="FAO26"/>
      <c r="FAP26"/>
      <c r="FAQ26"/>
      <c r="FAR26"/>
      <c r="FAS26"/>
      <c r="FAT26"/>
      <c r="FAU26"/>
      <c r="FAV26"/>
      <c r="FAW26"/>
      <c r="FAX26"/>
      <c r="FAY26"/>
      <c r="FAZ26"/>
      <c r="FBA26"/>
      <c r="FBB26"/>
      <c r="FBC26"/>
      <c r="FBD26"/>
      <c r="FBE26"/>
      <c r="FBF26"/>
      <c r="FBG26"/>
      <c r="FBH26"/>
      <c r="FBI26"/>
      <c r="FBJ26"/>
      <c r="FBK26"/>
      <c r="FBL26"/>
      <c r="FBM26"/>
      <c r="FBN26"/>
      <c r="FBO26"/>
      <c r="FBP26"/>
      <c r="FBQ26"/>
      <c r="FBR26"/>
      <c r="FBS26"/>
      <c r="FBT26"/>
      <c r="FBU26"/>
      <c r="FBV26"/>
      <c r="FBW26"/>
      <c r="FBX26"/>
      <c r="FBY26"/>
      <c r="FBZ26"/>
      <c r="FCA26"/>
      <c r="FCB26"/>
      <c r="FCC26"/>
      <c r="FCD26"/>
      <c r="FCE26"/>
      <c r="FCF26"/>
      <c r="FCG26"/>
      <c r="FCH26"/>
      <c r="FCI26"/>
      <c r="FCJ26"/>
      <c r="FCK26"/>
      <c r="FCL26"/>
      <c r="FCM26"/>
      <c r="FCN26"/>
      <c r="FCO26"/>
      <c r="FCP26"/>
      <c r="FCQ26"/>
      <c r="FCR26"/>
      <c r="FCS26"/>
      <c r="FCT26"/>
      <c r="FCU26"/>
      <c r="FCV26"/>
      <c r="FCW26"/>
      <c r="FCX26"/>
      <c r="FCY26"/>
      <c r="FCZ26"/>
      <c r="FDA26"/>
      <c r="FDB26"/>
      <c r="FDC26"/>
      <c r="FDD26"/>
      <c r="FDE26"/>
      <c r="FDF26"/>
      <c r="FDG26"/>
      <c r="FDH26"/>
      <c r="FDI26"/>
      <c r="FDJ26"/>
      <c r="FDK26"/>
      <c r="FDL26"/>
      <c r="FDM26"/>
      <c r="FDN26"/>
      <c r="FDO26"/>
      <c r="FDP26"/>
      <c r="FDQ26"/>
      <c r="FDR26"/>
      <c r="FDS26"/>
      <c r="FDT26"/>
      <c r="FDU26"/>
      <c r="FDV26"/>
      <c r="FDW26"/>
      <c r="FDX26"/>
      <c r="FDY26"/>
      <c r="FDZ26"/>
      <c r="FEA26"/>
      <c r="FEB26"/>
      <c r="FEC26"/>
      <c r="FED26"/>
      <c r="FEE26"/>
      <c r="FEF26"/>
      <c r="FEG26"/>
      <c r="FEH26"/>
      <c r="FEI26"/>
      <c r="FEJ26"/>
      <c r="FEK26"/>
      <c r="FEL26"/>
      <c r="FEM26"/>
      <c r="FEN26"/>
      <c r="FEO26"/>
      <c r="FEP26"/>
      <c r="FEQ26"/>
      <c r="FER26"/>
      <c r="FES26"/>
      <c r="FET26"/>
      <c r="FEU26"/>
      <c r="FEV26"/>
      <c r="FEW26"/>
      <c r="FEX26"/>
      <c r="FEY26"/>
      <c r="FEZ26"/>
      <c r="FFA26"/>
      <c r="FFB26"/>
      <c r="FFC26"/>
      <c r="FFD26"/>
      <c r="FFE26"/>
      <c r="FFF26"/>
      <c r="FFG26"/>
      <c r="FFH26"/>
      <c r="FFI26"/>
      <c r="FFJ26"/>
      <c r="FFK26"/>
      <c r="FFL26"/>
      <c r="FFM26"/>
      <c r="FFN26"/>
      <c r="FFO26"/>
      <c r="FFP26"/>
      <c r="FFQ26"/>
      <c r="FFR26"/>
      <c r="FFS26"/>
      <c r="FFT26"/>
      <c r="FFU26"/>
      <c r="FFV26"/>
      <c r="FFW26"/>
      <c r="FFX26"/>
      <c r="FFY26"/>
      <c r="FFZ26"/>
      <c r="FGA26"/>
      <c r="FGB26"/>
      <c r="FGC26"/>
      <c r="FGD26"/>
      <c r="FGE26"/>
      <c r="FGF26"/>
      <c r="FGG26"/>
      <c r="FGH26"/>
      <c r="FGI26"/>
      <c r="FGJ26"/>
      <c r="FGK26"/>
      <c r="FGL26"/>
      <c r="FGM26"/>
      <c r="FGN26"/>
      <c r="FGO26"/>
      <c r="FGP26"/>
      <c r="FGQ26"/>
      <c r="FGR26"/>
      <c r="FGS26"/>
      <c r="FGT26"/>
      <c r="FGU26"/>
      <c r="FGV26"/>
      <c r="FGW26"/>
      <c r="FGX26"/>
      <c r="FGY26"/>
      <c r="FGZ26"/>
      <c r="FHA26"/>
      <c r="FHB26"/>
      <c r="FHC26"/>
      <c r="FHD26"/>
      <c r="FHE26"/>
      <c r="FHF26"/>
      <c r="FHG26"/>
      <c r="FHH26"/>
      <c r="FHI26"/>
      <c r="FHJ26"/>
      <c r="FHK26"/>
      <c r="FHL26"/>
      <c r="FHM26"/>
      <c r="FHN26"/>
      <c r="FHO26"/>
      <c r="FHP26"/>
      <c r="FHQ26"/>
      <c r="FHR26"/>
      <c r="FHS26"/>
      <c r="FHT26"/>
      <c r="FHU26"/>
      <c r="FHV26"/>
      <c r="FHW26"/>
      <c r="FHX26"/>
      <c r="FHY26"/>
      <c r="FHZ26"/>
      <c r="FIA26"/>
      <c r="FIB26"/>
      <c r="FIC26"/>
      <c r="FID26"/>
      <c r="FIE26"/>
      <c r="FIF26"/>
      <c r="FIG26"/>
      <c r="FIH26"/>
      <c r="FII26"/>
      <c r="FIJ26"/>
      <c r="FIK26"/>
      <c r="FIL26"/>
      <c r="FIM26"/>
      <c r="FIN26"/>
      <c r="FIO26"/>
      <c r="FIP26"/>
      <c r="FIQ26"/>
      <c r="FIR26"/>
      <c r="FIS26"/>
      <c r="FIT26"/>
      <c r="FIU26"/>
      <c r="FIV26"/>
      <c r="FIW26"/>
      <c r="FIX26"/>
      <c r="FIY26"/>
      <c r="FIZ26"/>
      <c r="FJA26"/>
      <c r="FJB26"/>
      <c r="FJC26"/>
      <c r="FJD26"/>
      <c r="FJE26"/>
      <c r="FJF26"/>
      <c r="FJG26"/>
      <c r="FJH26"/>
      <c r="FJI26"/>
      <c r="FJJ26"/>
      <c r="FJK26"/>
      <c r="FJL26"/>
      <c r="FJM26"/>
      <c r="FJN26"/>
      <c r="FJO26"/>
      <c r="FJP26"/>
      <c r="FJQ26"/>
      <c r="FJR26"/>
      <c r="FJS26"/>
      <c r="FJT26"/>
      <c r="FJU26"/>
      <c r="FJV26"/>
      <c r="FJW26"/>
      <c r="FJX26"/>
      <c r="FJY26"/>
      <c r="FJZ26"/>
      <c r="FKA26"/>
      <c r="FKB26"/>
      <c r="FKC26"/>
      <c r="FKD26"/>
      <c r="FKE26"/>
      <c r="FKF26"/>
      <c r="FKG26"/>
      <c r="FKH26"/>
      <c r="FKI26"/>
      <c r="FKJ26"/>
      <c r="FKK26"/>
      <c r="FKL26"/>
      <c r="FKM26"/>
      <c r="FKN26"/>
      <c r="FKO26"/>
      <c r="FKP26"/>
      <c r="FKQ26"/>
      <c r="FKR26"/>
      <c r="FKS26"/>
      <c r="FKT26"/>
      <c r="FKU26"/>
      <c r="FKV26"/>
      <c r="FKW26"/>
      <c r="FKX26"/>
      <c r="FKY26"/>
      <c r="FKZ26"/>
      <c r="FLA26"/>
      <c r="FLB26"/>
      <c r="FLC26"/>
      <c r="FLD26"/>
      <c r="FLE26"/>
      <c r="FLF26"/>
      <c r="FLG26"/>
      <c r="FLH26"/>
      <c r="FLI26"/>
      <c r="FLJ26"/>
      <c r="FLK26"/>
      <c r="FLL26"/>
      <c r="FLM26"/>
      <c r="FLN26"/>
      <c r="FLO26"/>
      <c r="FLP26"/>
      <c r="FLQ26"/>
      <c r="FLR26"/>
      <c r="FLS26"/>
      <c r="FLT26"/>
      <c r="FLU26"/>
      <c r="FLV26"/>
      <c r="FLW26"/>
      <c r="FLX26"/>
      <c r="FLY26"/>
      <c r="FLZ26"/>
      <c r="FMA26"/>
      <c r="FMB26"/>
      <c r="FMC26"/>
      <c r="FMD26"/>
      <c r="FME26"/>
      <c r="FMF26"/>
      <c r="FMG26"/>
      <c r="FMH26"/>
      <c r="FMI26"/>
      <c r="FMJ26"/>
      <c r="FMK26"/>
      <c r="FML26"/>
      <c r="FMM26"/>
      <c r="FMN26"/>
      <c r="FMO26"/>
      <c r="FMP26"/>
      <c r="FMQ26"/>
      <c r="FMR26"/>
      <c r="FMS26"/>
      <c r="FMT26"/>
      <c r="FMU26"/>
      <c r="FMV26"/>
      <c r="FMW26"/>
      <c r="FMX26"/>
      <c r="FMY26"/>
      <c r="FMZ26"/>
      <c r="FNA26"/>
      <c r="FNB26"/>
      <c r="FNC26"/>
      <c r="FND26"/>
      <c r="FNE26"/>
      <c r="FNF26"/>
      <c r="FNG26"/>
      <c r="FNH26"/>
      <c r="FNI26"/>
      <c r="FNJ26"/>
      <c r="FNK26"/>
      <c r="FNL26"/>
      <c r="FNM26"/>
      <c r="FNN26"/>
      <c r="FNO26"/>
      <c r="FNP26"/>
      <c r="FNQ26"/>
      <c r="FNR26"/>
      <c r="FNS26"/>
      <c r="FNT26"/>
      <c r="FNU26"/>
      <c r="FNV26"/>
      <c r="FNW26"/>
      <c r="FNX26"/>
      <c r="FNY26"/>
      <c r="FNZ26"/>
      <c r="FOA26"/>
      <c r="FOB26"/>
      <c r="FOC26"/>
      <c r="FOD26"/>
      <c r="FOE26"/>
      <c r="FOF26"/>
      <c r="FOG26"/>
      <c r="FOH26"/>
      <c r="FOI26"/>
      <c r="FOJ26"/>
      <c r="FOK26"/>
      <c r="FOL26"/>
      <c r="FOM26"/>
      <c r="FON26"/>
      <c r="FOO26"/>
      <c r="FOP26"/>
      <c r="FOQ26"/>
      <c r="FOR26"/>
      <c r="FOS26"/>
      <c r="FOT26"/>
      <c r="FOU26"/>
      <c r="FOV26"/>
      <c r="FOW26"/>
      <c r="FOX26"/>
      <c r="FOY26"/>
      <c r="FOZ26"/>
      <c r="FPA26"/>
      <c r="FPB26"/>
      <c r="FPC26"/>
      <c r="FPD26"/>
      <c r="FPE26"/>
      <c r="FPF26"/>
      <c r="FPG26"/>
      <c r="FPH26"/>
      <c r="FPI26"/>
      <c r="FPJ26"/>
      <c r="FPK26"/>
      <c r="FPL26"/>
      <c r="FPM26"/>
      <c r="FPN26"/>
      <c r="FPO26"/>
      <c r="FPP26"/>
      <c r="FPQ26"/>
      <c r="FPR26"/>
      <c r="FPS26"/>
      <c r="FPT26"/>
      <c r="FPU26"/>
      <c r="FPV26"/>
      <c r="FPW26"/>
      <c r="FPX26"/>
      <c r="FPY26"/>
      <c r="FPZ26"/>
      <c r="FQA26"/>
      <c r="FQB26"/>
      <c r="FQC26"/>
      <c r="FQD26"/>
      <c r="FQE26"/>
      <c r="FQF26"/>
      <c r="FQG26"/>
      <c r="FQH26"/>
      <c r="FQI26"/>
      <c r="FQJ26"/>
      <c r="FQK26"/>
      <c r="FQL26"/>
      <c r="FQM26"/>
      <c r="FQN26"/>
      <c r="FQO26"/>
      <c r="FQP26"/>
      <c r="FQQ26"/>
      <c r="FQR26"/>
      <c r="FQS26"/>
      <c r="FQT26"/>
      <c r="FQU26"/>
      <c r="FQV26"/>
      <c r="FQW26"/>
      <c r="FQX26"/>
      <c r="FQY26"/>
      <c r="FQZ26"/>
      <c r="FRA26"/>
      <c r="FRB26"/>
      <c r="FRC26"/>
      <c r="FRD26"/>
      <c r="FRE26"/>
      <c r="FRF26"/>
      <c r="FRG26"/>
      <c r="FRH26"/>
      <c r="FRI26"/>
      <c r="FRJ26"/>
      <c r="FRK26"/>
      <c r="FRL26"/>
      <c r="FRM26"/>
      <c r="FRN26"/>
      <c r="FRO26"/>
      <c r="FRP26"/>
      <c r="FRQ26"/>
      <c r="FRR26"/>
      <c r="FRS26"/>
      <c r="FRT26"/>
      <c r="FRU26"/>
      <c r="FRV26"/>
      <c r="FRW26"/>
      <c r="FRX26"/>
      <c r="FRY26"/>
      <c r="FRZ26"/>
      <c r="FSA26"/>
      <c r="FSB26"/>
      <c r="FSC26"/>
      <c r="FSD26"/>
      <c r="FSE26"/>
      <c r="FSF26"/>
      <c r="FSG26"/>
      <c r="FSH26"/>
      <c r="FSI26"/>
      <c r="FSJ26"/>
      <c r="FSK26"/>
      <c r="FSL26"/>
      <c r="FSM26"/>
      <c r="FSN26"/>
      <c r="FSO26"/>
      <c r="FSP26"/>
      <c r="FSQ26"/>
      <c r="FSR26"/>
      <c r="FSS26"/>
      <c r="FST26"/>
      <c r="FSU26"/>
      <c r="FSV26"/>
      <c r="FSW26"/>
      <c r="FSX26"/>
      <c r="FSY26"/>
      <c r="FSZ26"/>
      <c r="FTA26"/>
      <c r="FTB26"/>
      <c r="FTC26"/>
      <c r="FTD26"/>
      <c r="FTE26"/>
      <c r="FTF26"/>
      <c r="FTG26"/>
      <c r="FTH26"/>
      <c r="FTI26"/>
      <c r="FTJ26"/>
      <c r="FTK26"/>
      <c r="FTL26"/>
      <c r="FTM26"/>
      <c r="FTN26"/>
      <c r="FTO26"/>
      <c r="FTP26"/>
      <c r="FTQ26"/>
      <c r="FTR26"/>
      <c r="FTS26"/>
      <c r="FTT26"/>
      <c r="FTU26"/>
      <c r="FTV26"/>
      <c r="FTW26"/>
      <c r="FTX26"/>
      <c r="FTY26"/>
      <c r="FTZ26"/>
      <c r="FUA26"/>
      <c r="FUB26"/>
      <c r="FUC26"/>
      <c r="FUD26"/>
      <c r="FUE26"/>
      <c r="FUF26"/>
      <c r="FUG26"/>
      <c r="FUH26"/>
      <c r="FUI26"/>
      <c r="FUJ26"/>
      <c r="FUK26"/>
      <c r="FUL26"/>
      <c r="FUM26"/>
      <c r="FUN26"/>
      <c r="FUO26"/>
      <c r="FUP26"/>
      <c r="FUQ26"/>
      <c r="FUR26"/>
      <c r="FUS26"/>
      <c r="FUT26"/>
      <c r="FUU26"/>
      <c r="FUV26"/>
      <c r="FUW26"/>
      <c r="FUX26"/>
      <c r="FUY26"/>
      <c r="FUZ26"/>
      <c r="FVA26"/>
      <c r="FVB26"/>
      <c r="FVC26"/>
      <c r="FVD26"/>
      <c r="FVE26"/>
      <c r="FVF26"/>
      <c r="FVG26"/>
      <c r="FVH26"/>
      <c r="FVI26"/>
      <c r="FVJ26"/>
      <c r="FVK26"/>
      <c r="FVL26"/>
      <c r="FVM26"/>
      <c r="FVN26"/>
      <c r="FVO26"/>
      <c r="FVP26"/>
      <c r="FVQ26"/>
      <c r="FVR26"/>
      <c r="FVS26"/>
      <c r="FVT26"/>
      <c r="FVU26"/>
      <c r="FVV26"/>
      <c r="FVW26"/>
      <c r="FVX26"/>
      <c r="FVY26"/>
      <c r="FVZ26"/>
      <c r="FWA26"/>
      <c r="FWB26"/>
      <c r="FWC26"/>
      <c r="FWD26"/>
      <c r="FWE26"/>
      <c r="FWF26"/>
      <c r="FWG26"/>
      <c r="FWH26"/>
      <c r="FWI26"/>
      <c r="FWJ26"/>
      <c r="FWK26"/>
      <c r="FWL26"/>
      <c r="FWM26"/>
      <c r="FWN26"/>
      <c r="FWO26"/>
      <c r="FWP26"/>
      <c r="FWQ26"/>
      <c r="FWR26"/>
      <c r="FWS26"/>
      <c r="FWT26"/>
      <c r="FWU26"/>
      <c r="FWV26"/>
      <c r="FWW26"/>
      <c r="FWX26"/>
      <c r="FWY26"/>
      <c r="FWZ26"/>
      <c r="FXA26"/>
      <c r="FXB26"/>
      <c r="FXC26"/>
      <c r="FXD26"/>
      <c r="FXE26"/>
      <c r="FXF26"/>
      <c r="FXG26"/>
      <c r="FXH26"/>
      <c r="FXI26"/>
      <c r="FXJ26"/>
      <c r="FXK26"/>
      <c r="FXL26"/>
      <c r="FXM26"/>
      <c r="FXN26"/>
      <c r="FXO26"/>
      <c r="FXP26"/>
      <c r="FXQ26"/>
      <c r="FXR26"/>
      <c r="FXS26"/>
      <c r="FXT26"/>
      <c r="FXU26"/>
      <c r="FXV26"/>
      <c r="FXW26"/>
      <c r="FXX26"/>
      <c r="FXY26"/>
      <c r="FXZ26"/>
      <c r="FYA26"/>
      <c r="FYB26"/>
      <c r="FYC26"/>
      <c r="FYD26"/>
      <c r="FYE26"/>
      <c r="FYF26"/>
      <c r="FYG26"/>
      <c r="FYH26"/>
      <c r="FYI26"/>
      <c r="FYJ26"/>
      <c r="FYK26"/>
      <c r="FYL26"/>
      <c r="FYM26"/>
      <c r="FYN26"/>
      <c r="FYO26"/>
      <c r="FYP26"/>
      <c r="FYQ26"/>
      <c r="FYR26"/>
      <c r="FYS26"/>
      <c r="FYT26"/>
      <c r="FYU26"/>
      <c r="FYV26"/>
      <c r="FYW26"/>
      <c r="FYX26"/>
      <c r="FYY26"/>
      <c r="FYZ26"/>
      <c r="FZA26"/>
      <c r="FZB26"/>
      <c r="FZC26"/>
      <c r="FZD26"/>
      <c r="FZE26"/>
      <c r="FZF26"/>
      <c r="FZG26"/>
      <c r="FZH26"/>
      <c r="FZI26"/>
      <c r="FZJ26"/>
      <c r="FZK26"/>
      <c r="FZL26"/>
      <c r="FZM26"/>
      <c r="FZN26"/>
      <c r="FZO26"/>
      <c r="FZP26"/>
      <c r="FZQ26"/>
      <c r="FZR26"/>
      <c r="FZS26"/>
      <c r="FZT26"/>
      <c r="FZU26"/>
      <c r="FZV26"/>
      <c r="FZW26"/>
      <c r="FZX26"/>
      <c r="FZY26"/>
      <c r="FZZ26"/>
      <c r="GAA26"/>
      <c r="GAB26"/>
      <c r="GAC26"/>
      <c r="GAD26"/>
      <c r="GAE26"/>
      <c r="GAF26"/>
      <c r="GAG26"/>
      <c r="GAH26"/>
      <c r="GAI26"/>
      <c r="GAJ26"/>
      <c r="GAK26"/>
      <c r="GAL26"/>
      <c r="GAM26"/>
      <c r="GAN26"/>
      <c r="GAO26"/>
      <c r="GAP26"/>
      <c r="GAQ26"/>
      <c r="GAR26"/>
      <c r="GAS26"/>
      <c r="GAT26"/>
      <c r="GAU26"/>
      <c r="GAV26"/>
      <c r="GAW26"/>
      <c r="GAX26"/>
      <c r="GAY26"/>
      <c r="GAZ26"/>
      <c r="GBA26"/>
      <c r="GBB26"/>
      <c r="GBC26"/>
      <c r="GBD26"/>
      <c r="GBE26"/>
      <c r="GBF26"/>
      <c r="GBG26"/>
      <c r="GBH26"/>
      <c r="GBI26"/>
      <c r="GBJ26"/>
      <c r="GBK26"/>
      <c r="GBL26"/>
      <c r="GBM26"/>
      <c r="GBN26"/>
      <c r="GBO26"/>
      <c r="GBP26"/>
      <c r="GBQ26"/>
      <c r="GBR26"/>
      <c r="GBS26"/>
      <c r="GBT26"/>
      <c r="GBU26"/>
      <c r="GBV26"/>
      <c r="GBW26"/>
      <c r="GBX26"/>
      <c r="GBY26"/>
      <c r="GBZ26"/>
      <c r="GCA26"/>
      <c r="GCB26"/>
      <c r="GCC26"/>
      <c r="GCD26"/>
      <c r="GCE26"/>
      <c r="GCF26"/>
      <c r="GCG26"/>
      <c r="GCH26"/>
      <c r="GCI26"/>
      <c r="GCJ26"/>
      <c r="GCK26"/>
      <c r="GCL26"/>
      <c r="GCM26"/>
      <c r="GCN26"/>
      <c r="GCO26"/>
      <c r="GCP26"/>
      <c r="GCQ26"/>
      <c r="GCR26"/>
      <c r="GCS26"/>
      <c r="GCT26"/>
      <c r="GCU26"/>
      <c r="GCV26"/>
      <c r="GCW26"/>
      <c r="GCX26"/>
      <c r="GCY26"/>
      <c r="GCZ26"/>
      <c r="GDA26"/>
      <c r="GDB26"/>
      <c r="GDC26"/>
      <c r="GDD26"/>
      <c r="GDE26"/>
      <c r="GDF26"/>
      <c r="GDG26"/>
      <c r="GDH26"/>
      <c r="GDI26"/>
      <c r="GDJ26"/>
      <c r="GDK26"/>
      <c r="GDL26"/>
      <c r="GDM26"/>
      <c r="GDN26"/>
      <c r="GDO26"/>
      <c r="GDP26"/>
      <c r="GDQ26"/>
      <c r="GDR26"/>
      <c r="GDS26"/>
      <c r="GDT26"/>
      <c r="GDU26"/>
      <c r="GDV26"/>
      <c r="GDW26"/>
      <c r="GDX26"/>
      <c r="GDY26"/>
      <c r="GDZ26"/>
      <c r="GEA26"/>
      <c r="GEB26"/>
      <c r="GEC26"/>
      <c r="GED26"/>
      <c r="GEE26"/>
      <c r="GEF26"/>
      <c r="GEG26"/>
      <c r="GEH26"/>
      <c r="GEI26"/>
      <c r="GEJ26"/>
      <c r="GEK26"/>
      <c r="GEL26"/>
      <c r="GEM26"/>
      <c r="GEN26"/>
      <c r="GEO26"/>
      <c r="GEP26"/>
      <c r="GEQ26"/>
      <c r="GER26"/>
      <c r="GES26"/>
      <c r="GET26"/>
      <c r="GEU26"/>
      <c r="GEV26"/>
      <c r="GEW26"/>
      <c r="GEX26"/>
      <c r="GEY26"/>
      <c r="GEZ26"/>
      <c r="GFA26"/>
      <c r="GFB26"/>
      <c r="GFC26"/>
      <c r="GFD26"/>
      <c r="GFE26"/>
      <c r="GFF26"/>
      <c r="GFG26"/>
      <c r="GFH26"/>
      <c r="GFI26"/>
      <c r="GFJ26"/>
      <c r="GFK26"/>
      <c r="GFL26"/>
      <c r="GFM26"/>
      <c r="GFN26"/>
      <c r="GFO26"/>
      <c r="GFP26"/>
      <c r="GFQ26"/>
      <c r="GFR26"/>
      <c r="GFS26"/>
      <c r="GFT26"/>
      <c r="GFU26"/>
      <c r="GFV26"/>
      <c r="GFW26"/>
      <c r="GFX26"/>
      <c r="GFY26"/>
      <c r="GFZ26"/>
      <c r="GGA26"/>
      <c r="GGB26"/>
      <c r="GGC26"/>
      <c r="GGD26"/>
      <c r="GGE26"/>
      <c r="GGF26"/>
      <c r="GGG26"/>
      <c r="GGH26"/>
      <c r="GGI26"/>
      <c r="GGJ26"/>
      <c r="GGK26"/>
      <c r="GGL26"/>
      <c r="GGM26"/>
      <c r="GGN26"/>
      <c r="GGO26"/>
      <c r="GGP26"/>
      <c r="GGQ26"/>
      <c r="GGR26"/>
      <c r="GGS26"/>
      <c r="GGT26"/>
      <c r="GGU26"/>
      <c r="GGV26"/>
      <c r="GGW26"/>
      <c r="GGX26"/>
      <c r="GGY26"/>
      <c r="GGZ26"/>
      <c r="GHA26"/>
      <c r="GHB26"/>
      <c r="GHC26"/>
      <c r="GHD26"/>
      <c r="GHE26"/>
      <c r="GHF26"/>
      <c r="GHG26"/>
      <c r="GHH26"/>
      <c r="GHI26"/>
      <c r="GHJ26"/>
      <c r="GHK26"/>
      <c r="GHL26"/>
      <c r="GHM26"/>
      <c r="GHN26"/>
      <c r="GHO26"/>
      <c r="GHP26"/>
      <c r="GHQ26"/>
      <c r="GHR26"/>
      <c r="GHS26"/>
      <c r="GHT26"/>
      <c r="GHU26"/>
      <c r="GHV26"/>
      <c r="GHW26"/>
      <c r="GHX26"/>
      <c r="GHY26"/>
      <c r="GHZ26"/>
      <c r="GIA26"/>
      <c r="GIB26"/>
      <c r="GIC26"/>
      <c r="GID26"/>
      <c r="GIE26"/>
      <c r="GIF26"/>
      <c r="GIG26"/>
      <c r="GIH26"/>
      <c r="GII26"/>
      <c r="GIJ26"/>
      <c r="GIK26"/>
      <c r="GIL26"/>
      <c r="GIM26"/>
      <c r="GIN26"/>
      <c r="GIO26"/>
      <c r="GIP26"/>
      <c r="GIQ26"/>
      <c r="GIR26"/>
      <c r="GIS26"/>
      <c r="GIT26"/>
      <c r="GIU26"/>
      <c r="GIV26"/>
      <c r="GIW26"/>
      <c r="GIX26"/>
      <c r="GIY26"/>
      <c r="GIZ26"/>
      <c r="GJA26"/>
      <c r="GJB26"/>
      <c r="GJC26"/>
      <c r="GJD26"/>
      <c r="GJE26"/>
      <c r="GJF26"/>
      <c r="GJG26"/>
      <c r="GJH26"/>
      <c r="GJI26"/>
      <c r="GJJ26"/>
      <c r="GJK26"/>
      <c r="GJL26"/>
      <c r="GJM26"/>
      <c r="GJN26"/>
      <c r="GJO26"/>
      <c r="GJP26"/>
      <c r="GJQ26"/>
      <c r="GJR26"/>
      <c r="GJS26"/>
      <c r="GJT26"/>
      <c r="GJU26"/>
      <c r="GJV26"/>
      <c r="GJW26"/>
      <c r="GJX26"/>
      <c r="GJY26"/>
      <c r="GJZ26"/>
      <c r="GKA26"/>
      <c r="GKB26"/>
      <c r="GKC26"/>
      <c r="GKD26"/>
      <c r="GKE26"/>
      <c r="GKF26"/>
      <c r="GKG26"/>
      <c r="GKH26"/>
      <c r="GKI26"/>
      <c r="GKJ26"/>
      <c r="GKK26"/>
      <c r="GKL26"/>
      <c r="GKM26"/>
      <c r="GKN26"/>
      <c r="GKO26"/>
      <c r="GKP26"/>
      <c r="GKQ26"/>
      <c r="GKR26"/>
      <c r="GKS26"/>
      <c r="GKT26"/>
      <c r="GKU26"/>
      <c r="GKV26"/>
      <c r="GKW26"/>
      <c r="GKX26"/>
      <c r="GKY26"/>
      <c r="GKZ26"/>
      <c r="GLA26"/>
      <c r="GLB26"/>
      <c r="GLC26"/>
      <c r="GLD26"/>
      <c r="GLE26"/>
      <c r="GLF26"/>
      <c r="GLG26"/>
      <c r="GLH26"/>
      <c r="GLI26"/>
      <c r="GLJ26"/>
      <c r="GLK26"/>
      <c r="GLL26"/>
      <c r="GLM26"/>
      <c r="GLN26"/>
      <c r="GLO26"/>
      <c r="GLP26"/>
      <c r="GLQ26"/>
      <c r="GLR26"/>
      <c r="GLS26"/>
      <c r="GLT26"/>
      <c r="GLU26"/>
      <c r="GLV26"/>
      <c r="GLW26"/>
      <c r="GLX26"/>
      <c r="GLY26"/>
      <c r="GLZ26"/>
      <c r="GMA26"/>
      <c r="GMB26"/>
      <c r="GMC26"/>
      <c r="GMD26"/>
      <c r="GME26"/>
      <c r="GMF26"/>
      <c r="GMG26"/>
      <c r="GMH26"/>
      <c r="GMI26"/>
      <c r="GMJ26"/>
      <c r="GMK26"/>
      <c r="GML26"/>
      <c r="GMM26"/>
      <c r="GMN26"/>
      <c r="GMO26"/>
      <c r="GMP26"/>
      <c r="GMQ26"/>
      <c r="GMR26"/>
      <c r="GMS26"/>
      <c r="GMT26"/>
      <c r="GMU26"/>
      <c r="GMV26"/>
      <c r="GMW26"/>
      <c r="GMX26"/>
      <c r="GMY26"/>
      <c r="GMZ26"/>
      <c r="GNA26"/>
      <c r="GNB26"/>
      <c r="GNC26"/>
      <c r="GND26"/>
      <c r="GNE26"/>
      <c r="GNF26"/>
      <c r="GNG26"/>
      <c r="GNH26"/>
      <c r="GNI26"/>
      <c r="GNJ26"/>
      <c r="GNK26"/>
      <c r="GNL26"/>
      <c r="GNM26"/>
      <c r="GNN26"/>
      <c r="GNO26"/>
      <c r="GNP26"/>
      <c r="GNQ26"/>
      <c r="GNR26"/>
      <c r="GNS26"/>
      <c r="GNT26"/>
      <c r="GNU26"/>
      <c r="GNV26"/>
      <c r="GNW26"/>
      <c r="GNX26"/>
      <c r="GNY26"/>
      <c r="GNZ26"/>
      <c r="GOA26"/>
      <c r="GOB26"/>
      <c r="GOC26"/>
      <c r="GOD26"/>
      <c r="GOE26"/>
      <c r="GOF26"/>
      <c r="GOG26"/>
      <c r="GOH26"/>
      <c r="GOI26"/>
      <c r="GOJ26"/>
      <c r="GOK26"/>
      <c r="GOL26"/>
      <c r="GOM26"/>
      <c r="GON26"/>
      <c r="GOO26"/>
      <c r="GOP26"/>
      <c r="GOQ26"/>
      <c r="GOR26"/>
      <c r="GOS26"/>
      <c r="GOT26"/>
      <c r="GOU26"/>
      <c r="GOV26"/>
      <c r="GOW26"/>
      <c r="GOX26"/>
      <c r="GOY26"/>
      <c r="GOZ26"/>
      <c r="GPA26"/>
      <c r="GPB26"/>
      <c r="GPC26"/>
      <c r="GPD26"/>
      <c r="GPE26"/>
      <c r="GPF26"/>
      <c r="GPG26"/>
      <c r="GPH26"/>
      <c r="GPI26"/>
      <c r="GPJ26"/>
      <c r="GPK26"/>
      <c r="GPL26"/>
      <c r="GPM26"/>
      <c r="GPN26"/>
      <c r="GPO26"/>
      <c r="GPP26"/>
      <c r="GPQ26"/>
      <c r="GPR26"/>
      <c r="GPS26"/>
      <c r="GPT26"/>
      <c r="GPU26"/>
      <c r="GPV26"/>
      <c r="GPW26"/>
      <c r="GPX26"/>
      <c r="GPY26"/>
      <c r="GPZ26"/>
      <c r="GQA26"/>
      <c r="GQB26"/>
      <c r="GQC26"/>
      <c r="GQD26"/>
      <c r="GQE26"/>
      <c r="GQF26"/>
      <c r="GQG26"/>
      <c r="GQH26"/>
      <c r="GQI26"/>
      <c r="GQJ26"/>
      <c r="GQK26"/>
      <c r="GQL26"/>
      <c r="GQM26"/>
      <c r="GQN26"/>
      <c r="GQO26"/>
      <c r="GQP26"/>
      <c r="GQQ26"/>
      <c r="GQR26"/>
      <c r="GQS26"/>
      <c r="GQT26"/>
      <c r="GQU26"/>
      <c r="GQV26"/>
      <c r="GQW26"/>
      <c r="GQX26"/>
      <c r="GQY26"/>
      <c r="GQZ26"/>
      <c r="GRA26"/>
      <c r="GRB26"/>
      <c r="GRC26"/>
      <c r="GRD26"/>
      <c r="GRE26"/>
      <c r="GRF26"/>
      <c r="GRG26"/>
      <c r="GRH26"/>
      <c r="GRI26"/>
      <c r="GRJ26"/>
      <c r="GRK26"/>
      <c r="GRL26"/>
      <c r="GRM26"/>
      <c r="GRN26"/>
      <c r="GRO26"/>
      <c r="GRP26"/>
      <c r="GRQ26"/>
      <c r="GRR26"/>
      <c r="GRS26"/>
      <c r="GRT26"/>
      <c r="GRU26"/>
      <c r="GRV26"/>
      <c r="GRW26"/>
      <c r="GRX26"/>
      <c r="GRY26"/>
      <c r="GRZ26"/>
      <c r="GSA26"/>
      <c r="GSB26"/>
      <c r="GSC26"/>
      <c r="GSD26"/>
      <c r="GSE26"/>
      <c r="GSF26"/>
      <c r="GSG26"/>
      <c r="GSH26"/>
      <c r="GSI26"/>
      <c r="GSJ26"/>
      <c r="GSK26"/>
      <c r="GSL26"/>
      <c r="GSM26"/>
      <c r="GSN26"/>
      <c r="GSO26"/>
      <c r="GSP26"/>
      <c r="GSQ26"/>
      <c r="GSR26"/>
      <c r="GSS26"/>
      <c r="GST26"/>
      <c r="GSU26"/>
      <c r="GSV26"/>
      <c r="GSW26"/>
      <c r="GSX26"/>
      <c r="GSY26"/>
      <c r="GSZ26"/>
      <c r="GTA26"/>
      <c r="GTB26"/>
      <c r="GTC26"/>
      <c r="GTD26"/>
      <c r="GTE26"/>
      <c r="GTF26"/>
      <c r="GTG26"/>
      <c r="GTH26"/>
      <c r="GTI26"/>
      <c r="GTJ26"/>
      <c r="GTK26"/>
      <c r="GTL26"/>
      <c r="GTM26"/>
      <c r="GTN26"/>
      <c r="GTO26"/>
      <c r="GTP26"/>
      <c r="GTQ26"/>
      <c r="GTR26"/>
      <c r="GTS26"/>
      <c r="GTT26"/>
      <c r="GTU26"/>
      <c r="GTV26"/>
      <c r="GTW26"/>
      <c r="GTX26"/>
      <c r="GTY26"/>
      <c r="GTZ26"/>
      <c r="GUA26"/>
      <c r="GUB26"/>
      <c r="GUC26"/>
      <c r="GUD26"/>
      <c r="GUE26"/>
      <c r="GUF26"/>
      <c r="GUG26"/>
      <c r="GUH26"/>
      <c r="GUI26"/>
      <c r="GUJ26"/>
      <c r="GUK26"/>
      <c r="GUL26"/>
      <c r="GUM26"/>
      <c r="GUN26"/>
      <c r="GUO26"/>
      <c r="GUP26"/>
      <c r="GUQ26"/>
      <c r="GUR26"/>
      <c r="GUS26"/>
      <c r="GUT26"/>
      <c r="GUU26"/>
      <c r="GUV26"/>
      <c r="GUW26"/>
      <c r="GUX26"/>
      <c r="GUY26"/>
      <c r="GUZ26"/>
      <c r="GVA26"/>
      <c r="GVB26"/>
      <c r="GVC26"/>
      <c r="GVD26"/>
      <c r="GVE26"/>
      <c r="GVF26"/>
      <c r="GVG26"/>
      <c r="GVH26"/>
      <c r="GVI26"/>
      <c r="GVJ26"/>
      <c r="GVK26"/>
      <c r="GVL26"/>
      <c r="GVM26"/>
      <c r="GVN26"/>
      <c r="GVO26"/>
      <c r="GVP26"/>
      <c r="GVQ26"/>
      <c r="GVR26"/>
      <c r="GVS26"/>
      <c r="GVT26"/>
      <c r="GVU26"/>
      <c r="GVV26"/>
      <c r="GVW26"/>
      <c r="GVX26"/>
      <c r="GVY26"/>
      <c r="GVZ26"/>
      <c r="GWA26"/>
      <c r="GWB26"/>
      <c r="GWC26"/>
      <c r="GWD26"/>
      <c r="GWE26"/>
      <c r="GWF26"/>
      <c r="GWG26"/>
      <c r="GWH26"/>
      <c r="GWI26"/>
      <c r="GWJ26"/>
      <c r="GWK26"/>
      <c r="GWL26"/>
      <c r="GWM26"/>
      <c r="GWN26"/>
      <c r="GWO26"/>
      <c r="GWP26"/>
      <c r="GWQ26"/>
      <c r="GWR26"/>
      <c r="GWS26"/>
      <c r="GWT26"/>
      <c r="GWU26"/>
      <c r="GWV26"/>
      <c r="GWW26"/>
      <c r="GWX26"/>
      <c r="GWY26"/>
      <c r="GWZ26"/>
      <c r="GXA26"/>
      <c r="GXB26"/>
      <c r="GXC26"/>
      <c r="GXD26"/>
      <c r="GXE26"/>
      <c r="GXF26"/>
      <c r="GXG26"/>
      <c r="GXH26"/>
      <c r="GXI26"/>
      <c r="GXJ26"/>
      <c r="GXK26"/>
      <c r="GXL26"/>
      <c r="GXM26"/>
      <c r="GXN26"/>
      <c r="GXO26"/>
      <c r="GXP26"/>
      <c r="GXQ26"/>
      <c r="GXR26"/>
      <c r="GXS26"/>
      <c r="GXT26"/>
      <c r="GXU26"/>
      <c r="GXV26"/>
      <c r="GXW26"/>
      <c r="GXX26"/>
      <c r="GXY26"/>
      <c r="GXZ26"/>
      <c r="GYA26"/>
      <c r="GYB26"/>
      <c r="GYC26"/>
      <c r="GYD26"/>
      <c r="GYE26"/>
      <c r="GYF26"/>
      <c r="GYG26"/>
      <c r="GYH26"/>
      <c r="GYI26"/>
      <c r="GYJ26"/>
      <c r="GYK26"/>
      <c r="GYL26"/>
      <c r="GYM26"/>
      <c r="GYN26"/>
      <c r="GYO26"/>
      <c r="GYP26"/>
      <c r="GYQ26"/>
      <c r="GYR26"/>
      <c r="GYS26"/>
      <c r="GYT26"/>
      <c r="GYU26"/>
      <c r="GYV26"/>
      <c r="GYW26"/>
      <c r="GYX26"/>
      <c r="GYY26"/>
      <c r="GYZ26"/>
      <c r="GZA26"/>
      <c r="GZB26"/>
      <c r="GZC26"/>
      <c r="GZD26"/>
      <c r="GZE26"/>
      <c r="GZF26"/>
      <c r="GZG26"/>
      <c r="GZH26"/>
      <c r="GZI26"/>
      <c r="GZJ26"/>
      <c r="GZK26"/>
      <c r="GZL26"/>
      <c r="GZM26"/>
      <c r="GZN26"/>
      <c r="GZO26"/>
      <c r="GZP26"/>
      <c r="GZQ26"/>
      <c r="GZR26"/>
      <c r="GZS26"/>
      <c r="GZT26"/>
      <c r="GZU26"/>
      <c r="GZV26"/>
      <c r="GZW26"/>
      <c r="GZX26"/>
      <c r="GZY26"/>
      <c r="GZZ26"/>
      <c r="HAA26"/>
      <c r="HAB26"/>
      <c r="HAC26"/>
      <c r="HAD26"/>
      <c r="HAE26"/>
      <c r="HAF26"/>
      <c r="HAG26"/>
      <c r="HAH26"/>
      <c r="HAI26"/>
      <c r="HAJ26"/>
      <c r="HAK26"/>
      <c r="HAL26"/>
      <c r="HAM26"/>
      <c r="HAN26"/>
      <c r="HAO26"/>
      <c r="HAP26"/>
      <c r="HAQ26"/>
      <c r="HAR26"/>
      <c r="HAS26"/>
      <c r="HAT26"/>
      <c r="HAU26"/>
      <c r="HAV26"/>
      <c r="HAW26"/>
      <c r="HAX26"/>
      <c r="HAY26"/>
      <c r="HAZ26"/>
      <c r="HBA26"/>
      <c r="HBB26"/>
      <c r="HBC26"/>
      <c r="HBD26"/>
      <c r="HBE26"/>
      <c r="HBF26"/>
      <c r="HBG26"/>
      <c r="HBH26"/>
      <c r="HBI26"/>
      <c r="HBJ26"/>
      <c r="HBK26"/>
      <c r="HBL26"/>
      <c r="HBM26"/>
      <c r="HBN26"/>
      <c r="HBO26"/>
      <c r="HBP26"/>
      <c r="HBQ26"/>
      <c r="HBR26"/>
      <c r="HBS26"/>
      <c r="HBT26"/>
      <c r="HBU26"/>
      <c r="HBV26"/>
      <c r="HBW26"/>
      <c r="HBX26"/>
      <c r="HBY26"/>
      <c r="HBZ26"/>
      <c r="HCA26"/>
      <c r="HCB26"/>
      <c r="HCC26"/>
      <c r="HCD26"/>
      <c r="HCE26"/>
      <c r="HCF26"/>
      <c r="HCG26"/>
      <c r="HCH26"/>
      <c r="HCI26"/>
      <c r="HCJ26"/>
      <c r="HCK26"/>
      <c r="HCL26"/>
      <c r="HCM26"/>
      <c r="HCN26"/>
      <c r="HCO26"/>
      <c r="HCP26"/>
      <c r="HCQ26"/>
      <c r="HCR26"/>
      <c r="HCS26"/>
      <c r="HCT26"/>
      <c r="HCU26"/>
      <c r="HCV26"/>
      <c r="HCW26"/>
      <c r="HCX26"/>
      <c r="HCY26"/>
      <c r="HCZ26"/>
      <c r="HDA26"/>
      <c r="HDB26"/>
      <c r="HDC26"/>
      <c r="HDD26"/>
      <c r="HDE26"/>
      <c r="HDF26"/>
      <c r="HDG26"/>
      <c r="HDH26"/>
      <c r="HDI26"/>
      <c r="HDJ26"/>
      <c r="HDK26"/>
      <c r="HDL26"/>
      <c r="HDM26"/>
      <c r="HDN26"/>
      <c r="HDO26"/>
      <c r="HDP26"/>
      <c r="HDQ26"/>
      <c r="HDR26"/>
      <c r="HDS26"/>
      <c r="HDT26"/>
      <c r="HDU26"/>
      <c r="HDV26"/>
      <c r="HDW26"/>
      <c r="HDX26"/>
      <c r="HDY26"/>
      <c r="HDZ26"/>
      <c r="HEA26"/>
      <c r="HEB26"/>
      <c r="HEC26"/>
      <c r="HED26"/>
      <c r="HEE26"/>
      <c r="HEF26"/>
      <c r="HEG26"/>
      <c r="HEH26"/>
      <c r="HEI26"/>
      <c r="HEJ26"/>
      <c r="HEK26"/>
      <c r="HEL26"/>
      <c r="HEM26"/>
      <c r="HEN26"/>
      <c r="HEO26"/>
      <c r="HEP26"/>
      <c r="HEQ26"/>
      <c r="HER26"/>
      <c r="HES26"/>
      <c r="HET26"/>
      <c r="HEU26"/>
      <c r="HEV26"/>
      <c r="HEW26"/>
      <c r="HEX26"/>
      <c r="HEY26"/>
      <c r="HEZ26"/>
      <c r="HFA26"/>
      <c r="HFB26"/>
      <c r="HFC26"/>
      <c r="HFD26"/>
      <c r="HFE26"/>
      <c r="HFF26"/>
      <c r="HFG26"/>
      <c r="HFH26"/>
      <c r="HFI26"/>
      <c r="HFJ26"/>
      <c r="HFK26"/>
      <c r="HFL26"/>
      <c r="HFM26"/>
      <c r="HFN26"/>
      <c r="HFO26"/>
      <c r="HFP26"/>
      <c r="HFQ26"/>
      <c r="HFR26"/>
      <c r="HFS26"/>
      <c r="HFT26"/>
      <c r="HFU26"/>
      <c r="HFV26"/>
      <c r="HFW26"/>
      <c r="HFX26"/>
      <c r="HFY26"/>
      <c r="HFZ26"/>
      <c r="HGA26"/>
      <c r="HGB26"/>
      <c r="HGC26"/>
      <c r="HGD26"/>
      <c r="HGE26"/>
      <c r="HGF26"/>
      <c r="HGG26"/>
      <c r="HGH26"/>
      <c r="HGI26"/>
      <c r="HGJ26"/>
      <c r="HGK26"/>
      <c r="HGL26"/>
      <c r="HGM26"/>
      <c r="HGN26"/>
      <c r="HGO26"/>
      <c r="HGP26"/>
      <c r="HGQ26"/>
      <c r="HGR26"/>
      <c r="HGS26"/>
      <c r="HGT26"/>
      <c r="HGU26"/>
      <c r="HGV26"/>
      <c r="HGW26"/>
      <c r="HGX26"/>
      <c r="HGY26"/>
      <c r="HGZ26"/>
      <c r="HHA26"/>
      <c r="HHB26"/>
      <c r="HHC26"/>
      <c r="HHD26"/>
      <c r="HHE26"/>
      <c r="HHF26"/>
      <c r="HHG26"/>
      <c r="HHH26"/>
      <c r="HHI26"/>
      <c r="HHJ26"/>
      <c r="HHK26"/>
      <c r="HHL26"/>
      <c r="HHM26"/>
      <c r="HHN26"/>
      <c r="HHO26"/>
      <c r="HHP26"/>
      <c r="HHQ26"/>
      <c r="HHR26"/>
      <c r="HHS26"/>
      <c r="HHT26"/>
      <c r="HHU26"/>
      <c r="HHV26"/>
      <c r="HHW26"/>
      <c r="HHX26"/>
      <c r="HHY26"/>
      <c r="HHZ26"/>
      <c r="HIA26"/>
      <c r="HIB26"/>
      <c r="HIC26"/>
      <c r="HID26"/>
      <c r="HIE26"/>
      <c r="HIF26"/>
      <c r="HIG26"/>
      <c r="HIH26"/>
      <c r="HII26"/>
      <c r="HIJ26"/>
      <c r="HIK26"/>
      <c r="HIL26"/>
      <c r="HIM26"/>
      <c r="HIN26"/>
      <c r="HIO26"/>
      <c r="HIP26"/>
      <c r="HIQ26"/>
      <c r="HIR26"/>
      <c r="HIS26"/>
      <c r="HIT26"/>
      <c r="HIU26"/>
      <c r="HIV26"/>
      <c r="HIW26"/>
      <c r="HIX26"/>
      <c r="HIY26"/>
      <c r="HIZ26"/>
      <c r="HJA26"/>
      <c r="HJB26"/>
      <c r="HJC26"/>
      <c r="HJD26"/>
      <c r="HJE26"/>
      <c r="HJF26"/>
      <c r="HJG26"/>
      <c r="HJH26"/>
      <c r="HJI26"/>
      <c r="HJJ26"/>
      <c r="HJK26"/>
      <c r="HJL26"/>
      <c r="HJM26"/>
      <c r="HJN26"/>
      <c r="HJO26"/>
      <c r="HJP26"/>
      <c r="HJQ26"/>
      <c r="HJR26"/>
      <c r="HJS26"/>
      <c r="HJT26"/>
      <c r="HJU26"/>
      <c r="HJV26"/>
      <c r="HJW26"/>
      <c r="HJX26"/>
      <c r="HJY26"/>
      <c r="HJZ26"/>
      <c r="HKA26"/>
      <c r="HKB26"/>
      <c r="HKC26"/>
      <c r="HKD26"/>
      <c r="HKE26"/>
      <c r="HKF26"/>
      <c r="HKG26"/>
      <c r="HKH26"/>
      <c r="HKI26"/>
      <c r="HKJ26"/>
      <c r="HKK26"/>
      <c r="HKL26"/>
      <c r="HKM26"/>
      <c r="HKN26"/>
      <c r="HKO26"/>
      <c r="HKP26"/>
      <c r="HKQ26"/>
      <c r="HKR26"/>
      <c r="HKS26"/>
      <c r="HKT26"/>
      <c r="HKU26"/>
      <c r="HKV26"/>
      <c r="HKW26"/>
      <c r="HKX26"/>
      <c r="HKY26"/>
      <c r="HKZ26"/>
      <c r="HLA26"/>
      <c r="HLB26"/>
      <c r="HLC26"/>
      <c r="HLD26"/>
      <c r="HLE26"/>
      <c r="HLF26"/>
      <c r="HLG26"/>
      <c r="HLH26"/>
      <c r="HLI26"/>
      <c r="HLJ26"/>
      <c r="HLK26"/>
      <c r="HLL26"/>
      <c r="HLM26"/>
      <c r="HLN26"/>
      <c r="HLO26"/>
      <c r="HLP26"/>
      <c r="HLQ26"/>
      <c r="HLR26"/>
      <c r="HLS26"/>
      <c r="HLT26"/>
      <c r="HLU26"/>
      <c r="HLV26"/>
      <c r="HLW26"/>
      <c r="HLX26"/>
      <c r="HLY26"/>
      <c r="HLZ26"/>
      <c r="HMA26"/>
      <c r="HMB26"/>
      <c r="HMC26"/>
      <c r="HMD26"/>
      <c r="HME26"/>
      <c r="HMF26"/>
      <c r="HMG26"/>
      <c r="HMH26"/>
      <c r="HMI26"/>
      <c r="HMJ26"/>
      <c r="HMK26"/>
      <c r="HML26"/>
      <c r="HMM26"/>
      <c r="HMN26"/>
      <c r="HMO26"/>
      <c r="HMP26"/>
      <c r="HMQ26"/>
      <c r="HMR26"/>
      <c r="HMS26"/>
      <c r="HMT26"/>
      <c r="HMU26"/>
      <c r="HMV26"/>
      <c r="HMW26"/>
      <c r="HMX26"/>
      <c r="HMY26"/>
      <c r="HMZ26"/>
      <c r="HNA26"/>
      <c r="HNB26"/>
      <c r="HNC26"/>
      <c r="HND26"/>
      <c r="HNE26"/>
      <c r="HNF26"/>
      <c r="HNG26"/>
      <c r="HNH26"/>
      <c r="HNI26"/>
      <c r="HNJ26"/>
      <c r="HNK26"/>
      <c r="HNL26"/>
      <c r="HNM26"/>
      <c r="HNN26"/>
      <c r="HNO26"/>
      <c r="HNP26"/>
      <c r="HNQ26"/>
      <c r="HNR26"/>
      <c r="HNS26"/>
      <c r="HNT26"/>
      <c r="HNU26"/>
      <c r="HNV26"/>
      <c r="HNW26"/>
      <c r="HNX26"/>
      <c r="HNY26"/>
      <c r="HNZ26"/>
      <c r="HOA26"/>
      <c r="HOB26"/>
      <c r="HOC26"/>
      <c r="HOD26"/>
      <c r="HOE26"/>
      <c r="HOF26"/>
      <c r="HOG26"/>
      <c r="HOH26"/>
      <c r="HOI26"/>
      <c r="HOJ26"/>
      <c r="HOK26"/>
      <c r="HOL26"/>
      <c r="HOM26"/>
      <c r="HON26"/>
      <c r="HOO26"/>
      <c r="HOP26"/>
      <c r="HOQ26"/>
      <c r="HOR26"/>
      <c r="HOS26"/>
      <c r="HOT26"/>
      <c r="HOU26"/>
      <c r="HOV26"/>
      <c r="HOW26"/>
      <c r="HOX26"/>
      <c r="HOY26"/>
      <c r="HOZ26"/>
      <c r="HPA26"/>
      <c r="HPB26"/>
      <c r="HPC26"/>
      <c r="HPD26"/>
      <c r="HPE26"/>
      <c r="HPF26"/>
      <c r="HPG26"/>
      <c r="HPH26"/>
      <c r="HPI26"/>
      <c r="HPJ26"/>
      <c r="HPK26"/>
      <c r="HPL26"/>
      <c r="HPM26"/>
      <c r="HPN26"/>
      <c r="HPO26"/>
      <c r="HPP26"/>
      <c r="HPQ26"/>
      <c r="HPR26"/>
      <c r="HPS26"/>
      <c r="HPT26"/>
      <c r="HPU26"/>
      <c r="HPV26"/>
      <c r="HPW26"/>
      <c r="HPX26"/>
      <c r="HPY26"/>
      <c r="HPZ26"/>
      <c r="HQA26"/>
      <c r="HQB26"/>
      <c r="HQC26"/>
      <c r="HQD26"/>
      <c r="HQE26"/>
      <c r="HQF26"/>
      <c r="HQG26"/>
      <c r="HQH26"/>
      <c r="HQI26"/>
      <c r="HQJ26"/>
      <c r="HQK26"/>
      <c r="HQL26"/>
      <c r="HQM26"/>
      <c r="HQN26"/>
      <c r="HQO26"/>
      <c r="HQP26"/>
      <c r="HQQ26"/>
      <c r="HQR26"/>
      <c r="HQS26"/>
      <c r="HQT26"/>
      <c r="HQU26"/>
      <c r="HQV26"/>
      <c r="HQW26"/>
      <c r="HQX26"/>
      <c r="HQY26"/>
      <c r="HQZ26"/>
      <c r="HRA26"/>
      <c r="HRB26"/>
      <c r="HRC26"/>
      <c r="HRD26"/>
      <c r="HRE26"/>
      <c r="HRF26"/>
      <c r="HRG26"/>
      <c r="HRH26"/>
      <c r="HRI26"/>
      <c r="HRJ26"/>
      <c r="HRK26"/>
      <c r="HRL26"/>
      <c r="HRM26"/>
      <c r="HRN26"/>
      <c r="HRO26"/>
      <c r="HRP26"/>
      <c r="HRQ26"/>
      <c r="HRR26"/>
      <c r="HRS26"/>
      <c r="HRT26"/>
      <c r="HRU26"/>
      <c r="HRV26"/>
      <c r="HRW26"/>
      <c r="HRX26"/>
      <c r="HRY26"/>
      <c r="HRZ26"/>
      <c r="HSA26"/>
      <c r="HSB26"/>
      <c r="HSC26"/>
      <c r="HSD26"/>
      <c r="HSE26"/>
      <c r="HSF26"/>
      <c r="HSG26"/>
      <c r="HSH26"/>
      <c r="HSI26"/>
      <c r="HSJ26"/>
      <c r="HSK26"/>
      <c r="HSL26"/>
      <c r="HSM26"/>
      <c r="HSN26"/>
      <c r="HSO26"/>
      <c r="HSP26"/>
      <c r="HSQ26"/>
      <c r="HSR26"/>
      <c r="HSS26"/>
      <c r="HST26"/>
      <c r="HSU26"/>
      <c r="HSV26"/>
      <c r="HSW26"/>
      <c r="HSX26"/>
      <c r="HSY26"/>
      <c r="HSZ26"/>
      <c r="HTA26"/>
      <c r="HTB26"/>
      <c r="HTC26"/>
      <c r="HTD26"/>
      <c r="HTE26"/>
      <c r="HTF26"/>
      <c r="HTG26"/>
      <c r="HTH26"/>
      <c r="HTI26"/>
      <c r="HTJ26"/>
      <c r="HTK26"/>
      <c r="HTL26"/>
      <c r="HTM26"/>
      <c r="HTN26"/>
      <c r="HTO26"/>
      <c r="HTP26"/>
      <c r="HTQ26"/>
      <c r="HTR26"/>
      <c r="HTS26"/>
      <c r="HTT26"/>
      <c r="HTU26"/>
      <c r="HTV26"/>
      <c r="HTW26"/>
      <c r="HTX26"/>
      <c r="HTY26"/>
      <c r="HTZ26"/>
      <c r="HUA26"/>
      <c r="HUB26"/>
      <c r="HUC26"/>
      <c r="HUD26"/>
      <c r="HUE26"/>
      <c r="HUF26"/>
      <c r="HUG26"/>
      <c r="HUH26"/>
      <c r="HUI26"/>
      <c r="HUJ26"/>
      <c r="HUK26"/>
      <c r="HUL26"/>
      <c r="HUM26"/>
      <c r="HUN26"/>
      <c r="HUO26"/>
      <c r="HUP26"/>
      <c r="HUQ26"/>
      <c r="HUR26"/>
      <c r="HUS26"/>
      <c r="HUT26"/>
      <c r="HUU26"/>
      <c r="HUV26"/>
      <c r="HUW26"/>
      <c r="HUX26"/>
      <c r="HUY26"/>
      <c r="HUZ26"/>
      <c r="HVA26"/>
      <c r="HVB26"/>
      <c r="HVC26"/>
      <c r="HVD26"/>
      <c r="HVE26"/>
      <c r="HVF26"/>
      <c r="HVG26"/>
      <c r="HVH26"/>
      <c r="HVI26"/>
      <c r="HVJ26"/>
      <c r="HVK26"/>
      <c r="HVL26"/>
      <c r="HVM26"/>
      <c r="HVN26"/>
      <c r="HVO26"/>
      <c r="HVP26"/>
      <c r="HVQ26"/>
      <c r="HVR26"/>
      <c r="HVS26"/>
      <c r="HVT26"/>
      <c r="HVU26"/>
      <c r="HVV26"/>
      <c r="HVW26"/>
      <c r="HVX26"/>
      <c r="HVY26"/>
      <c r="HVZ26"/>
      <c r="HWA26"/>
      <c r="HWB26"/>
      <c r="HWC26"/>
      <c r="HWD26"/>
      <c r="HWE26"/>
      <c r="HWF26"/>
      <c r="HWG26"/>
      <c r="HWH26"/>
      <c r="HWI26"/>
      <c r="HWJ26"/>
      <c r="HWK26"/>
      <c r="HWL26"/>
      <c r="HWM26"/>
      <c r="HWN26"/>
      <c r="HWO26"/>
      <c r="HWP26"/>
      <c r="HWQ26"/>
      <c r="HWR26"/>
      <c r="HWS26"/>
      <c r="HWT26"/>
      <c r="HWU26"/>
      <c r="HWV26"/>
      <c r="HWW26"/>
      <c r="HWX26"/>
      <c r="HWY26"/>
      <c r="HWZ26"/>
      <c r="HXA26"/>
      <c r="HXB26"/>
      <c r="HXC26"/>
      <c r="HXD26"/>
      <c r="HXE26"/>
      <c r="HXF26"/>
      <c r="HXG26"/>
      <c r="HXH26"/>
      <c r="HXI26"/>
      <c r="HXJ26"/>
      <c r="HXK26"/>
      <c r="HXL26"/>
      <c r="HXM26"/>
      <c r="HXN26"/>
      <c r="HXO26"/>
      <c r="HXP26"/>
      <c r="HXQ26"/>
      <c r="HXR26"/>
      <c r="HXS26"/>
      <c r="HXT26"/>
      <c r="HXU26"/>
      <c r="HXV26"/>
      <c r="HXW26"/>
      <c r="HXX26"/>
      <c r="HXY26"/>
      <c r="HXZ26"/>
      <c r="HYA26"/>
      <c r="HYB26"/>
      <c r="HYC26"/>
      <c r="HYD26"/>
      <c r="HYE26"/>
      <c r="HYF26"/>
      <c r="HYG26"/>
      <c r="HYH26"/>
      <c r="HYI26"/>
      <c r="HYJ26"/>
      <c r="HYK26"/>
      <c r="HYL26"/>
      <c r="HYM26"/>
      <c r="HYN26"/>
      <c r="HYO26"/>
      <c r="HYP26"/>
      <c r="HYQ26"/>
      <c r="HYR26"/>
      <c r="HYS26"/>
      <c r="HYT26"/>
      <c r="HYU26"/>
      <c r="HYV26"/>
      <c r="HYW26"/>
      <c r="HYX26"/>
      <c r="HYY26"/>
      <c r="HYZ26"/>
      <c r="HZA26"/>
      <c r="HZB26"/>
      <c r="HZC26"/>
      <c r="HZD26"/>
      <c r="HZE26"/>
      <c r="HZF26"/>
      <c r="HZG26"/>
      <c r="HZH26"/>
      <c r="HZI26"/>
      <c r="HZJ26"/>
      <c r="HZK26"/>
      <c r="HZL26"/>
      <c r="HZM26"/>
      <c r="HZN26"/>
      <c r="HZO26"/>
      <c r="HZP26"/>
      <c r="HZQ26"/>
      <c r="HZR26"/>
      <c r="HZS26"/>
      <c r="HZT26"/>
      <c r="HZU26"/>
      <c r="HZV26"/>
      <c r="HZW26"/>
      <c r="HZX26"/>
      <c r="HZY26"/>
      <c r="HZZ26"/>
      <c r="IAA26"/>
      <c r="IAB26"/>
      <c r="IAC26"/>
      <c r="IAD26"/>
      <c r="IAE26"/>
      <c r="IAF26"/>
      <c r="IAG26"/>
      <c r="IAH26"/>
      <c r="IAI26"/>
      <c r="IAJ26"/>
      <c r="IAK26"/>
      <c r="IAL26"/>
      <c r="IAM26"/>
      <c r="IAN26"/>
      <c r="IAO26"/>
      <c r="IAP26"/>
      <c r="IAQ26"/>
      <c r="IAR26"/>
      <c r="IAS26"/>
      <c r="IAT26"/>
      <c r="IAU26"/>
      <c r="IAV26"/>
      <c r="IAW26"/>
      <c r="IAX26"/>
      <c r="IAY26"/>
      <c r="IAZ26"/>
      <c r="IBA26"/>
      <c r="IBB26"/>
      <c r="IBC26"/>
      <c r="IBD26"/>
      <c r="IBE26"/>
      <c r="IBF26"/>
      <c r="IBG26"/>
      <c r="IBH26"/>
      <c r="IBI26"/>
      <c r="IBJ26"/>
      <c r="IBK26"/>
      <c r="IBL26"/>
      <c r="IBM26"/>
      <c r="IBN26"/>
      <c r="IBO26"/>
      <c r="IBP26"/>
      <c r="IBQ26"/>
      <c r="IBR26"/>
      <c r="IBS26"/>
      <c r="IBT26"/>
      <c r="IBU26"/>
      <c r="IBV26"/>
      <c r="IBW26"/>
      <c r="IBX26"/>
      <c r="IBY26"/>
      <c r="IBZ26"/>
      <c r="ICA26"/>
      <c r="ICB26"/>
      <c r="ICC26"/>
      <c r="ICD26"/>
      <c r="ICE26"/>
      <c r="ICF26"/>
      <c r="ICG26"/>
      <c r="ICH26"/>
      <c r="ICI26"/>
      <c r="ICJ26"/>
      <c r="ICK26"/>
      <c r="ICL26"/>
      <c r="ICM26"/>
      <c r="ICN26"/>
      <c r="ICO26"/>
      <c r="ICP26"/>
      <c r="ICQ26"/>
      <c r="ICR26"/>
      <c r="ICS26"/>
      <c r="ICT26"/>
      <c r="ICU26"/>
      <c r="ICV26"/>
      <c r="ICW26"/>
      <c r="ICX26"/>
      <c r="ICY26"/>
      <c r="ICZ26"/>
      <c r="IDA26"/>
      <c r="IDB26"/>
      <c r="IDC26"/>
      <c r="IDD26"/>
      <c r="IDE26"/>
      <c r="IDF26"/>
      <c r="IDG26"/>
      <c r="IDH26"/>
      <c r="IDI26"/>
      <c r="IDJ26"/>
      <c r="IDK26"/>
      <c r="IDL26"/>
      <c r="IDM26"/>
      <c r="IDN26"/>
      <c r="IDO26"/>
      <c r="IDP26"/>
      <c r="IDQ26"/>
      <c r="IDR26"/>
      <c r="IDS26"/>
      <c r="IDT26"/>
      <c r="IDU26"/>
      <c r="IDV26"/>
      <c r="IDW26"/>
      <c r="IDX26"/>
      <c r="IDY26"/>
      <c r="IDZ26"/>
      <c r="IEA26"/>
      <c r="IEB26"/>
      <c r="IEC26"/>
      <c r="IED26"/>
      <c r="IEE26"/>
      <c r="IEF26"/>
      <c r="IEG26"/>
      <c r="IEH26"/>
      <c r="IEI26"/>
      <c r="IEJ26"/>
      <c r="IEK26"/>
      <c r="IEL26"/>
      <c r="IEM26"/>
      <c r="IEN26"/>
      <c r="IEO26"/>
      <c r="IEP26"/>
      <c r="IEQ26"/>
      <c r="IER26"/>
      <c r="IES26"/>
      <c r="IET26"/>
      <c r="IEU26"/>
      <c r="IEV26"/>
      <c r="IEW26"/>
      <c r="IEX26"/>
      <c r="IEY26"/>
      <c r="IEZ26"/>
      <c r="IFA26"/>
      <c r="IFB26"/>
      <c r="IFC26"/>
      <c r="IFD26"/>
      <c r="IFE26"/>
      <c r="IFF26"/>
      <c r="IFG26"/>
      <c r="IFH26"/>
      <c r="IFI26"/>
      <c r="IFJ26"/>
      <c r="IFK26"/>
      <c r="IFL26"/>
      <c r="IFM26"/>
      <c r="IFN26"/>
      <c r="IFO26"/>
      <c r="IFP26"/>
      <c r="IFQ26"/>
      <c r="IFR26"/>
      <c r="IFS26"/>
      <c r="IFT26"/>
      <c r="IFU26"/>
      <c r="IFV26"/>
      <c r="IFW26"/>
      <c r="IFX26"/>
      <c r="IFY26"/>
      <c r="IFZ26"/>
      <c r="IGA26"/>
      <c r="IGB26"/>
      <c r="IGC26"/>
      <c r="IGD26"/>
      <c r="IGE26"/>
      <c r="IGF26"/>
      <c r="IGG26"/>
      <c r="IGH26"/>
      <c r="IGI26"/>
      <c r="IGJ26"/>
      <c r="IGK26"/>
      <c r="IGL26"/>
      <c r="IGM26"/>
      <c r="IGN26"/>
      <c r="IGO26"/>
      <c r="IGP26"/>
      <c r="IGQ26"/>
      <c r="IGR26"/>
      <c r="IGS26"/>
      <c r="IGT26"/>
      <c r="IGU26"/>
      <c r="IGV26"/>
      <c r="IGW26"/>
      <c r="IGX26"/>
      <c r="IGY26"/>
      <c r="IGZ26"/>
      <c r="IHA26"/>
      <c r="IHB26"/>
      <c r="IHC26"/>
      <c r="IHD26"/>
      <c r="IHE26"/>
      <c r="IHF26"/>
      <c r="IHG26"/>
      <c r="IHH26"/>
      <c r="IHI26"/>
      <c r="IHJ26"/>
      <c r="IHK26"/>
      <c r="IHL26"/>
      <c r="IHM26"/>
      <c r="IHN26"/>
      <c r="IHO26"/>
      <c r="IHP26"/>
      <c r="IHQ26"/>
      <c r="IHR26"/>
      <c r="IHS26"/>
      <c r="IHT26"/>
      <c r="IHU26"/>
      <c r="IHV26"/>
      <c r="IHW26"/>
      <c r="IHX26"/>
      <c r="IHY26"/>
      <c r="IHZ26"/>
      <c r="IIA26"/>
      <c r="IIB26"/>
      <c r="IIC26"/>
      <c r="IID26"/>
      <c r="IIE26"/>
      <c r="IIF26"/>
      <c r="IIG26"/>
      <c r="IIH26"/>
      <c r="III26"/>
      <c r="IIJ26"/>
      <c r="IIK26"/>
      <c r="IIL26"/>
      <c r="IIM26"/>
      <c r="IIN26"/>
      <c r="IIO26"/>
      <c r="IIP26"/>
      <c r="IIQ26"/>
      <c r="IIR26"/>
      <c r="IIS26"/>
      <c r="IIT26"/>
      <c r="IIU26"/>
      <c r="IIV26"/>
      <c r="IIW26"/>
      <c r="IIX26"/>
      <c r="IIY26"/>
      <c r="IIZ26"/>
      <c r="IJA26"/>
      <c r="IJB26"/>
      <c r="IJC26"/>
      <c r="IJD26"/>
      <c r="IJE26"/>
      <c r="IJF26"/>
      <c r="IJG26"/>
      <c r="IJH26"/>
      <c r="IJI26"/>
      <c r="IJJ26"/>
      <c r="IJK26"/>
      <c r="IJL26"/>
      <c r="IJM26"/>
      <c r="IJN26"/>
      <c r="IJO26"/>
      <c r="IJP26"/>
      <c r="IJQ26"/>
      <c r="IJR26"/>
      <c r="IJS26"/>
      <c r="IJT26"/>
      <c r="IJU26"/>
      <c r="IJV26"/>
      <c r="IJW26"/>
      <c r="IJX26"/>
      <c r="IJY26"/>
      <c r="IJZ26"/>
      <c r="IKA26"/>
      <c r="IKB26"/>
      <c r="IKC26"/>
      <c r="IKD26"/>
      <c r="IKE26"/>
      <c r="IKF26"/>
      <c r="IKG26"/>
      <c r="IKH26"/>
      <c r="IKI26"/>
      <c r="IKJ26"/>
      <c r="IKK26"/>
      <c r="IKL26"/>
      <c r="IKM26"/>
      <c r="IKN26"/>
      <c r="IKO26"/>
      <c r="IKP26"/>
      <c r="IKQ26"/>
      <c r="IKR26"/>
      <c r="IKS26"/>
      <c r="IKT26"/>
      <c r="IKU26"/>
      <c r="IKV26"/>
      <c r="IKW26"/>
      <c r="IKX26"/>
      <c r="IKY26"/>
      <c r="IKZ26"/>
      <c r="ILA26"/>
      <c r="ILB26"/>
      <c r="ILC26"/>
      <c r="ILD26"/>
      <c r="ILE26"/>
      <c r="ILF26"/>
      <c r="ILG26"/>
      <c r="ILH26"/>
      <c r="ILI26"/>
      <c r="ILJ26"/>
      <c r="ILK26"/>
      <c r="ILL26"/>
      <c r="ILM26"/>
      <c r="ILN26"/>
      <c r="ILO26"/>
      <c r="ILP26"/>
      <c r="ILQ26"/>
      <c r="ILR26"/>
      <c r="ILS26"/>
      <c r="ILT26"/>
      <c r="ILU26"/>
      <c r="ILV26"/>
      <c r="ILW26"/>
      <c r="ILX26"/>
      <c r="ILY26"/>
      <c r="ILZ26"/>
      <c r="IMA26"/>
      <c r="IMB26"/>
      <c r="IMC26"/>
      <c r="IMD26"/>
      <c r="IME26"/>
      <c r="IMF26"/>
      <c r="IMG26"/>
      <c r="IMH26"/>
      <c r="IMI26"/>
      <c r="IMJ26"/>
      <c r="IMK26"/>
      <c r="IML26"/>
      <c r="IMM26"/>
      <c r="IMN26"/>
      <c r="IMO26"/>
      <c r="IMP26"/>
      <c r="IMQ26"/>
      <c r="IMR26"/>
      <c r="IMS26"/>
      <c r="IMT26"/>
      <c r="IMU26"/>
      <c r="IMV26"/>
      <c r="IMW26"/>
      <c r="IMX26"/>
      <c r="IMY26"/>
      <c r="IMZ26"/>
      <c r="INA26"/>
      <c r="INB26"/>
      <c r="INC26"/>
      <c r="IND26"/>
      <c r="INE26"/>
      <c r="INF26"/>
      <c r="ING26"/>
      <c r="INH26"/>
      <c r="INI26"/>
      <c r="INJ26"/>
      <c r="INK26"/>
      <c r="INL26"/>
      <c r="INM26"/>
      <c r="INN26"/>
      <c r="INO26"/>
      <c r="INP26"/>
      <c r="INQ26"/>
      <c r="INR26"/>
      <c r="INS26"/>
      <c r="INT26"/>
      <c r="INU26"/>
      <c r="INV26"/>
      <c r="INW26"/>
      <c r="INX26"/>
      <c r="INY26"/>
      <c r="INZ26"/>
      <c r="IOA26"/>
      <c r="IOB26"/>
      <c r="IOC26"/>
      <c r="IOD26"/>
      <c r="IOE26"/>
      <c r="IOF26"/>
      <c r="IOG26"/>
      <c r="IOH26"/>
      <c r="IOI26"/>
      <c r="IOJ26"/>
      <c r="IOK26"/>
      <c r="IOL26"/>
      <c r="IOM26"/>
      <c r="ION26"/>
      <c r="IOO26"/>
      <c r="IOP26"/>
      <c r="IOQ26"/>
      <c r="IOR26"/>
      <c r="IOS26"/>
      <c r="IOT26"/>
      <c r="IOU26"/>
      <c r="IOV26"/>
      <c r="IOW26"/>
      <c r="IOX26"/>
      <c r="IOY26"/>
      <c r="IOZ26"/>
      <c r="IPA26"/>
      <c r="IPB26"/>
      <c r="IPC26"/>
      <c r="IPD26"/>
      <c r="IPE26"/>
      <c r="IPF26"/>
      <c r="IPG26"/>
      <c r="IPH26"/>
      <c r="IPI26"/>
      <c r="IPJ26"/>
      <c r="IPK26"/>
      <c r="IPL26"/>
      <c r="IPM26"/>
      <c r="IPN26"/>
      <c r="IPO26"/>
      <c r="IPP26"/>
      <c r="IPQ26"/>
      <c r="IPR26"/>
      <c r="IPS26"/>
      <c r="IPT26"/>
      <c r="IPU26"/>
      <c r="IPV26"/>
      <c r="IPW26"/>
      <c r="IPX26"/>
      <c r="IPY26"/>
      <c r="IPZ26"/>
      <c r="IQA26"/>
      <c r="IQB26"/>
      <c r="IQC26"/>
      <c r="IQD26"/>
      <c r="IQE26"/>
      <c r="IQF26"/>
      <c r="IQG26"/>
      <c r="IQH26"/>
      <c r="IQI26"/>
      <c r="IQJ26"/>
      <c r="IQK26"/>
      <c r="IQL26"/>
      <c r="IQM26"/>
      <c r="IQN26"/>
      <c r="IQO26"/>
      <c r="IQP26"/>
      <c r="IQQ26"/>
      <c r="IQR26"/>
      <c r="IQS26"/>
      <c r="IQT26"/>
      <c r="IQU26"/>
      <c r="IQV26"/>
      <c r="IQW26"/>
      <c r="IQX26"/>
      <c r="IQY26"/>
      <c r="IQZ26"/>
      <c r="IRA26"/>
      <c r="IRB26"/>
      <c r="IRC26"/>
      <c r="IRD26"/>
      <c r="IRE26"/>
      <c r="IRF26"/>
      <c r="IRG26"/>
      <c r="IRH26"/>
      <c r="IRI26"/>
      <c r="IRJ26"/>
      <c r="IRK26"/>
      <c r="IRL26"/>
      <c r="IRM26"/>
      <c r="IRN26"/>
      <c r="IRO26"/>
      <c r="IRP26"/>
      <c r="IRQ26"/>
      <c r="IRR26"/>
      <c r="IRS26"/>
      <c r="IRT26"/>
      <c r="IRU26"/>
      <c r="IRV26"/>
      <c r="IRW26"/>
      <c r="IRX26"/>
      <c r="IRY26"/>
      <c r="IRZ26"/>
      <c r="ISA26"/>
      <c r="ISB26"/>
      <c r="ISC26"/>
      <c r="ISD26"/>
      <c r="ISE26"/>
      <c r="ISF26"/>
      <c r="ISG26"/>
      <c r="ISH26"/>
      <c r="ISI26"/>
      <c r="ISJ26"/>
      <c r="ISK26"/>
      <c r="ISL26"/>
      <c r="ISM26"/>
      <c r="ISN26"/>
      <c r="ISO26"/>
      <c r="ISP26"/>
      <c r="ISQ26"/>
      <c r="ISR26"/>
      <c r="ISS26"/>
      <c r="IST26"/>
      <c r="ISU26"/>
      <c r="ISV26"/>
      <c r="ISW26"/>
      <c r="ISX26"/>
      <c r="ISY26"/>
      <c r="ISZ26"/>
      <c r="ITA26"/>
      <c r="ITB26"/>
      <c r="ITC26"/>
      <c r="ITD26"/>
      <c r="ITE26"/>
      <c r="ITF26"/>
      <c r="ITG26"/>
      <c r="ITH26"/>
      <c r="ITI26"/>
      <c r="ITJ26"/>
      <c r="ITK26"/>
      <c r="ITL26"/>
      <c r="ITM26"/>
      <c r="ITN26"/>
      <c r="ITO26"/>
      <c r="ITP26"/>
      <c r="ITQ26"/>
      <c r="ITR26"/>
      <c r="ITS26"/>
      <c r="ITT26"/>
      <c r="ITU26"/>
      <c r="ITV26"/>
      <c r="ITW26"/>
      <c r="ITX26"/>
      <c r="ITY26"/>
      <c r="ITZ26"/>
      <c r="IUA26"/>
      <c r="IUB26"/>
      <c r="IUC26"/>
      <c r="IUD26"/>
      <c r="IUE26"/>
      <c r="IUF26"/>
      <c r="IUG26"/>
      <c r="IUH26"/>
      <c r="IUI26"/>
      <c r="IUJ26"/>
      <c r="IUK26"/>
      <c r="IUL26"/>
      <c r="IUM26"/>
      <c r="IUN26"/>
      <c r="IUO26"/>
      <c r="IUP26"/>
      <c r="IUQ26"/>
      <c r="IUR26"/>
      <c r="IUS26"/>
      <c r="IUT26"/>
      <c r="IUU26"/>
      <c r="IUV26"/>
      <c r="IUW26"/>
      <c r="IUX26"/>
      <c r="IUY26"/>
      <c r="IUZ26"/>
      <c r="IVA26"/>
      <c r="IVB26"/>
      <c r="IVC26"/>
      <c r="IVD26"/>
      <c r="IVE26"/>
      <c r="IVF26"/>
      <c r="IVG26"/>
      <c r="IVH26"/>
      <c r="IVI26"/>
      <c r="IVJ26"/>
      <c r="IVK26"/>
      <c r="IVL26"/>
      <c r="IVM26"/>
      <c r="IVN26"/>
      <c r="IVO26"/>
      <c r="IVP26"/>
      <c r="IVQ26"/>
      <c r="IVR26"/>
      <c r="IVS26"/>
      <c r="IVT26"/>
      <c r="IVU26"/>
      <c r="IVV26"/>
      <c r="IVW26"/>
      <c r="IVX26"/>
      <c r="IVY26"/>
      <c r="IVZ26"/>
      <c r="IWA26"/>
      <c r="IWB26"/>
      <c r="IWC26"/>
      <c r="IWD26"/>
      <c r="IWE26"/>
      <c r="IWF26"/>
      <c r="IWG26"/>
      <c r="IWH26"/>
      <c r="IWI26"/>
      <c r="IWJ26"/>
      <c r="IWK26"/>
      <c r="IWL26"/>
      <c r="IWM26"/>
      <c r="IWN26"/>
      <c r="IWO26"/>
      <c r="IWP26"/>
      <c r="IWQ26"/>
      <c r="IWR26"/>
      <c r="IWS26"/>
      <c r="IWT26"/>
      <c r="IWU26"/>
      <c r="IWV26"/>
      <c r="IWW26"/>
      <c r="IWX26"/>
      <c r="IWY26"/>
      <c r="IWZ26"/>
      <c r="IXA26"/>
      <c r="IXB26"/>
      <c r="IXC26"/>
      <c r="IXD26"/>
      <c r="IXE26"/>
      <c r="IXF26"/>
      <c r="IXG26"/>
      <c r="IXH26"/>
      <c r="IXI26"/>
      <c r="IXJ26"/>
      <c r="IXK26"/>
      <c r="IXL26"/>
      <c r="IXM26"/>
      <c r="IXN26"/>
      <c r="IXO26"/>
      <c r="IXP26"/>
      <c r="IXQ26"/>
      <c r="IXR26"/>
      <c r="IXS26"/>
      <c r="IXT26"/>
      <c r="IXU26"/>
      <c r="IXV26"/>
      <c r="IXW26"/>
      <c r="IXX26"/>
      <c r="IXY26"/>
      <c r="IXZ26"/>
      <c r="IYA26"/>
      <c r="IYB26"/>
      <c r="IYC26"/>
      <c r="IYD26"/>
      <c r="IYE26"/>
      <c r="IYF26"/>
      <c r="IYG26"/>
      <c r="IYH26"/>
      <c r="IYI26"/>
      <c r="IYJ26"/>
      <c r="IYK26"/>
      <c r="IYL26"/>
      <c r="IYM26"/>
      <c r="IYN26"/>
      <c r="IYO26"/>
      <c r="IYP26"/>
      <c r="IYQ26"/>
      <c r="IYR26"/>
      <c r="IYS26"/>
      <c r="IYT26"/>
      <c r="IYU26"/>
      <c r="IYV26"/>
      <c r="IYW26"/>
      <c r="IYX26"/>
      <c r="IYY26"/>
      <c r="IYZ26"/>
      <c r="IZA26"/>
      <c r="IZB26"/>
      <c r="IZC26"/>
      <c r="IZD26"/>
      <c r="IZE26"/>
      <c r="IZF26"/>
      <c r="IZG26"/>
      <c r="IZH26"/>
      <c r="IZI26"/>
      <c r="IZJ26"/>
      <c r="IZK26"/>
      <c r="IZL26"/>
      <c r="IZM26"/>
      <c r="IZN26"/>
      <c r="IZO26"/>
      <c r="IZP26"/>
      <c r="IZQ26"/>
      <c r="IZR26"/>
      <c r="IZS26"/>
      <c r="IZT26"/>
      <c r="IZU26"/>
      <c r="IZV26"/>
      <c r="IZW26"/>
      <c r="IZX26"/>
      <c r="IZY26"/>
      <c r="IZZ26"/>
      <c r="JAA26"/>
      <c r="JAB26"/>
      <c r="JAC26"/>
      <c r="JAD26"/>
      <c r="JAE26"/>
      <c r="JAF26"/>
      <c r="JAG26"/>
      <c r="JAH26"/>
      <c r="JAI26"/>
      <c r="JAJ26"/>
      <c r="JAK26"/>
      <c r="JAL26"/>
      <c r="JAM26"/>
      <c r="JAN26"/>
      <c r="JAO26"/>
      <c r="JAP26"/>
      <c r="JAQ26"/>
      <c r="JAR26"/>
      <c r="JAS26"/>
      <c r="JAT26"/>
      <c r="JAU26"/>
      <c r="JAV26"/>
      <c r="JAW26"/>
      <c r="JAX26"/>
      <c r="JAY26"/>
      <c r="JAZ26"/>
      <c r="JBA26"/>
      <c r="JBB26"/>
      <c r="JBC26"/>
      <c r="JBD26"/>
      <c r="JBE26"/>
      <c r="JBF26"/>
      <c r="JBG26"/>
      <c r="JBH26"/>
      <c r="JBI26"/>
      <c r="JBJ26"/>
      <c r="JBK26"/>
      <c r="JBL26"/>
      <c r="JBM26"/>
      <c r="JBN26"/>
      <c r="JBO26"/>
      <c r="JBP26"/>
      <c r="JBQ26"/>
      <c r="JBR26"/>
      <c r="JBS26"/>
      <c r="JBT26"/>
      <c r="JBU26"/>
      <c r="JBV26"/>
      <c r="JBW26"/>
      <c r="JBX26"/>
      <c r="JBY26"/>
      <c r="JBZ26"/>
      <c r="JCA26"/>
      <c r="JCB26"/>
      <c r="JCC26"/>
      <c r="JCD26"/>
      <c r="JCE26"/>
      <c r="JCF26"/>
      <c r="JCG26"/>
      <c r="JCH26"/>
      <c r="JCI26"/>
      <c r="JCJ26"/>
      <c r="JCK26"/>
      <c r="JCL26"/>
      <c r="JCM26"/>
      <c r="JCN26"/>
      <c r="JCO26"/>
      <c r="JCP26"/>
      <c r="JCQ26"/>
      <c r="JCR26"/>
      <c r="JCS26"/>
      <c r="JCT26"/>
      <c r="JCU26"/>
      <c r="JCV26"/>
      <c r="JCW26"/>
      <c r="JCX26"/>
      <c r="JCY26"/>
      <c r="JCZ26"/>
      <c r="JDA26"/>
      <c r="JDB26"/>
      <c r="JDC26"/>
      <c r="JDD26"/>
      <c r="JDE26"/>
      <c r="JDF26"/>
      <c r="JDG26"/>
      <c r="JDH26"/>
      <c r="JDI26"/>
      <c r="JDJ26"/>
      <c r="JDK26"/>
      <c r="JDL26"/>
      <c r="JDM26"/>
      <c r="JDN26"/>
      <c r="JDO26"/>
      <c r="JDP26"/>
      <c r="JDQ26"/>
      <c r="JDR26"/>
      <c r="JDS26"/>
      <c r="JDT26"/>
      <c r="JDU26"/>
      <c r="JDV26"/>
      <c r="JDW26"/>
      <c r="JDX26"/>
      <c r="JDY26"/>
      <c r="JDZ26"/>
      <c r="JEA26"/>
      <c r="JEB26"/>
      <c r="JEC26"/>
      <c r="JED26"/>
      <c r="JEE26"/>
      <c r="JEF26"/>
      <c r="JEG26"/>
      <c r="JEH26"/>
      <c r="JEI26"/>
      <c r="JEJ26"/>
      <c r="JEK26"/>
      <c r="JEL26"/>
      <c r="JEM26"/>
      <c r="JEN26"/>
      <c r="JEO26"/>
      <c r="JEP26"/>
      <c r="JEQ26"/>
      <c r="JER26"/>
      <c r="JES26"/>
      <c r="JET26"/>
      <c r="JEU26"/>
      <c r="JEV26"/>
      <c r="JEW26"/>
      <c r="JEX26"/>
      <c r="JEY26"/>
      <c r="JEZ26"/>
      <c r="JFA26"/>
      <c r="JFB26"/>
      <c r="JFC26"/>
      <c r="JFD26"/>
      <c r="JFE26"/>
      <c r="JFF26"/>
      <c r="JFG26"/>
      <c r="JFH26"/>
      <c r="JFI26"/>
      <c r="JFJ26"/>
      <c r="JFK26"/>
      <c r="JFL26"/>
      <c r="JFM26"/>
      <c r="JFN26"/>
      <c r="JFO26"/>
      <c r="JFP26"/>
      <c r="JFQ26"/>
      <c r="JFR26"/>
      <c r="JFS26"/>
      <c r="JFT26"/>
      <c r="JFU26"/>
      <c r="JFV26"/>
      <c r="JFW26"/>
      <c r="JFX26"/>
      <c r="JFY26"/>
      <c r="JFZ26"/>
      <c r="JGA26"/>
      <c r="JGB26"/>
      <c r="JGC26"/>
      <c r="JGD26"/>
      <c r="JGE26"/>
      <c r="JGF26"/>
      <c r="JGG26"/>
      <c r="JGH26"/>
      <c r="JGI26"/>
      <c r="JGJ26"/>
      <c r="JGK26"/>
      <c r="JGL26"/>
      <c r="JGM26"/>
      <c r="JGN26"/>
      <c r="JGO26"/>
      <c r="JGP26"/>
      <c r="JGQ26"/>
      <c r="JGR26"/>
      <c r="JGS26"/>
      <c r="JGT26"/>
      <c r="JGU26"/>
      <c r="JGV26"/>
      <c r="JGW26"/>
      <c r="JGX26"/>
      <c r="JGY26"/>
      <c r="JGZ26"/>
      <c r="JHA26"/>
      <c r="JHB26"/>
      <c r="JHC26"/>
      <c r="JHD26"/>
      <c r="JHE26"/>
      <c r="JHF26"/>
      <c r="JHG26"/>
      <c r="JHH26"/>
      <c r="JHI26"/>
      <c r="JHJ26"/>
      <c r="JHK26"/>
      <c r="JHL26"/>
      <c r="JHM26"/>
      <c r="JHN26"/>
      <c r="JHO26"/>
      <c r="JHP26"/>
      <c r="JHQ26"/>
      <c r="JHR26"/>
      <c r="JHS26"/>
      <c r="JHT26"/>
      <c r="JHU26"/>
      <c r="JHV26"/>
      <c r="JHW26"/>
      <c r="JHX26"/>
      <c r="JHY26"/>
      <c r="JHZ26"/>
      <c r="JIA26"/>
      <c r="JIB26"/>
      <c r="JIC26"/>
      <c r="JID26"/>
      <c r="JIE26"/>
      <c r="JIF26"/>
      <c r="JIG26"/>
      <c r="JIH26"/>
      <c r="JII26"/>
      <c r="JIJ26"/>
      <c r="JIK26"/>
      <c r="JIL26"/>
      <c r="JIM26"/>
      <c r="JIN26"/>
      <c r="JIO26"/>
      <c r="JIP26"/>
      <c r="JIQ26"/>
      <c r="JIR26"/>
      <c r="JIS26"/>
      <c r="JIT26"/>
      <c r="JIU26"/>
      <c r="JIV26"/>
      <c r="JIW26"/>
      <c r="JIX26"/>
      <c r="JIY26"/>
      <c r="JIZ26"/>
      <c r="JJA26"/>
      <c r="JJB26"/>
      <c r="JJC26"/>
      <c r="JJD26"/>
      <c r="JJE26"/>
      <c r="JJF26"/>
      <c r="JJG26"/>
      <c r="JJH26"/>
      <c r="JJI26"/>
      <c r="JJJ26"/>
      <c r="JJK26"/>
      <c r="JJL26"/>
      <c r="JJM26"/>
      <c r="JJN26"/>
      <c r="JJO26"/>
      <c r="JJP26"/>
      <c r="JJQ26"/>
      <c r="JJR26"/>
      <c r="JJS26"/>
      <c r="JJT26"/>
      <c r="JJU26"/>
      <c r="JJV26"/>
      <c r="JJW26"/>
      <c r="JJX26"/>
      <c r="JJY26"/>
      <c r="JJZ26"/>
      <c r="JKA26"/>
      <c r="JKB26"/>
      <c r="JKC26"/>
      <c r="JKD26"/>
      <c r="JKE26"/>
      <c r="JKF26"/>
      <c r="JKG26"/>
      <c r="JKH26"/>
      <c r="JKI26"/>
      <c r="JKJ26"/>
      <c r="JKK26"/>
      <c r="JKL26"/>
      <c r="JKM26"/>
      <c r="JKN26"/>
      <c r="JKO26"/>
      <c r="JKP26"/>
      <c r="JKQ26"/>
      <c r="JKR26"/>
      <c r="JKS26"/>
      <c r="JKT26"/>
      <c r="JKU26"/>
      <c r="JKV26"/>
      <c r="JKW26"/>
      <c r="JKX26"/>
      <c r="JKY26"/>
      <c r="JKZ26"/>
      <c r="JLA26"/>
      <c r="JLB26"/>
      <c r="JLC26"/>
      <c r="JLD26"/>
      <c r="JLE26"/>
      <c r="JLF26"/>
      <c r="JLG26"/>
      <c r="JLH26"/>
      <c r="JLI26"/>
      <c r="JLJ26"/>
      <c r="JLK26"/>
      <c r="JLL26"/>
      <c r="JLM26"/>
      <c r="JLN26"/>
      <c r="JLO26"/>
      <c r="JLP26"/>
      <c r="JLQ26"/>
      <c r="JLR26"/>
      <c r="JLS26"/>
      <c r="JLT26"/>
      <c r="JLU26"/>
      <c r="JLV26"/>
      <c r="JLW26"/>
      <c r="JLX26"/>
      <c r="JLY26"/>
      <c r="JLZ26"/>
      <c r="JMA26"/>
      <c r="JMB26"/>
      <c r="JMC26"/>
      <c r="JMD26"/>
      <c r="JME26"/>
      <c r="JMF26"/>
      <c r="JMG26"/>
      <c r="JMH26"/>
      <c r="JMI26"/>
      <c r="JMJ26"/>
      <c r="JMK26"/>
      <c r="JML26"/>
      <c r="JMM26"/>
      <c r="JMN26"/>
      <c r="JMO26"/>
      <c r="JMP26"/>
      <c r="JMQ26"/>
      <c r="JMR26"/>
      <c r="JMS26"/>
      <c r="JMT26"/>
      <c r="JMU26"/>
      <c r="JMV26"/>
      <c r="JMW26"/>
      <c r="JMX26"/>
      <c r="JMY26"/>
      <c r="JMZ26"/>
      <c r="JNA26"/>
      <c r="JNB26"/>
      <c r="JNC26"/>
      <c r="JND26"/>
      <c r="JNE26"/>
      <c r="JNF26"/>
      <c r="JNG26"/>
      <c r="JNH26"/>
      <c r="JNI26"/>
      <c r="JNJ26"/>
      <c r="JNK26"/>
      <c r="JNL26"/>
      <c r="JNM26"/>
      <c r="JNN26"/>
      <c r="JNO26"/>
      <c r="JNP26"/>
      <c r="JNQ26"/>
      <c r="JNR26"/>
      <c r="JNS26"/>
      <c r="JNT26"/>
      <c r="JNU26"/>
      <c r="JNV26"/>
      <c r="JNW26"/>
      <c r="JNX26"/>
      <c r="JNY26"/>
      <c r="JNZ26"/>
      <c r="JOA26"/>
      <c r="JOB26"/>
      <c r="JOC26"/>
      <c r="JOD26"/>
      <c r="JOE26"/>
      <c r="JOF26"/>
      <c r="JOG26"/>
      <c r="JOH26"/>
      <c r="JOI26"/>
      <c r="JOJ26"/>
      <c r="JOK26"/>
      <c r="JOL26"/>
      <c r="JOM26"/>
      <c r="JON26"/>
      <c r="JOO26"/>
      <c r="JOP26"/>
      <c r="JOQ26"/>
      <c r="JOR26"/>
      <c r="JOS26"/>
      <c r="JOT26"/>
      <c r="JOU26"/>
      <c r="JOV26"/>
      <c r="JOW26"/>
      <c r="JOX26"/>
      <c r="JOY26"/>
      <c r="JOZ26"/>
      <c r="JPA26"/>
      <c r="JPB26"/>
      <c r="JPC26"/>
      <c r="JPD26"/>
      <c r="JPE26"/>
      <c r="JPF26"/>
      <c r="JPG26"/>
      <c r="JPH26"/>
      <c r="JPI26"/>
      <c r="JPJ26"/>
      <c r="JPK26"/>
      <c r="JPL26"/>
      <c r="JPM26"/>
      <c r="JPN26"/>
      <c r="JPO26"/>
      <c r="JPP26"/>
      <c r="JPQ26"/>
      <c r="JPR26"/>
      <c r="JPS26"/>
      <c r="JPT26"/>
      <c r="JPU26"/>
      <c r="JPV26"/>
      <c r="JPW26"/>
      <c r="JPX26"/>
      <c r="JPY26"/>
      <c r="JPZ26"/>
      <c r="JQA26"/>
      <c r="JQB26"/>
      <c r="JQC26"/>
      <c r="JQD26"/>
      <c r="JQE26"/>
      <c r="JQF26"/>
      <c r="JQG26"/>
      <c r="JQH26"/>
      <c r="JQI26"/>
      <c r="JQJ26"/>
      <c r="JQK26"/>
      <c r="JQL26"/>
      <c r="JQM26"/>
      <c r="JQN26"/>
      <c r="JQO26"/>
      <c r="JQP26"/>
      <c r="JQQ26"/>
      <c r="JQR26"/>
      <c r="JQS26"/>
      <c r="JQT26"/>
      <c r="JQU26"/>
      <c r="JQV26"/>
      <c r="JQW26"/>
      <c r="JQX26"/>
      <c r="JQY26"/>
      <c r="JQZ26"/>
      <c r="JRA26"/>
      <c r="JRB26"/>
      <c r="JRC26"/>
      <c r="JRD26"/>
      <c r="JRE26"/>
      <c r="JRF26"/>
      <c r="JRG26"/>
      <c r="JRH26"/>
      <c r="JRI26"/>
      <c r="JRJ26"/>
      <c r="JRK26"/>
      <c r="JRL26"/>
      <c r="JRM26"/>
      <c r="JRN26"/>
      <c r="JRO26"/>
      <c r="JRP26"/>
      <c r="JRQ26"/>
      <c r="JRR26"/>
      <c r="JRS26"/>
      <c r="JRT26"/>
      <c r="JRU26"/>
      <c r="JRV26"/>
      <c r="JRW26"/>
      <c r="JRX26"/>
      <c r="JRY26"/>
      <c r="JRZ26"/>
      <c r="JSA26"/>
      <c r="JSB26"/>
      <c r="JSC26"/>
      <c r="JSD26"/>
      <c r="JSE26"/>
      <c r="JSF26"/>
      <c r="JSG26"/>
      <c r="JSH26"/>
      <c r="JSI26"/>
      <c r="JSJ26"/>
      <c r="JSK26"/>
      <c r="JSL26"/>
      <c r="JSM26"/>
      <c r="JSN26"/>
      <c r="JSO26"/>
      <c r="JSP26"/>
      <c r="JSQ26"/>
      <c r="JSR26"/>
      <c r="JSS26"/>
      <c r="JST26"/>
      <c r="JSU26"/>
      <c r="JSV26"/>
      <c r="JSW26"/>
      <c r="JSX26"/>
      <c r="JSY26"/>
      <c r="JSZ26"/>
      <c r="JTA26"/>
      <c r="JTB26"/>
      <c r="JTC26"/>
      <c r="JTD26"/>
      <c r="JTE26"/>
      <c r="JTF26"/>
      <c r="JTG26"/>
      <c r="JTH26"/>
      <c r="JTI26"/>
      <c r="JTJ26"/>
      <c r="JTK26"/>
      <c r="JTL26"/>
      <c r="JTM26"/>
      <c r="JTN26"/>
      <c r="JTO26"/>
      <c r="JTP26"/>
      <c r="JTQ26"/>
      <c r="JTR26"/>
      <c r="JTS26"/>
      <c r="JTT26"/>
      <c r="JTU26"/>
      <c r="JTV26"/>
      <c r="JTW26"/>
      <c r="JTX26"/>
      <c r="JTY26"/>
      <c r="JTZ26"/>
      <c r="JUA26"/>
      <c r="JUB26"/>
      <c r="JUC26"/>
      <c r="JUD26"/>
      <c r="JUE26"/>
      <c r="JUF26"/>
      <c r="JUG26"/>
      <c r="JUH26"/>
      <c r="JUI26"/>
      <c r="JUJ26"/>
      <c r="JUK26"/>
      <c r="JUL26"/>
      <c r="JUM26"/>
      <c r="JUN26"/>
      <c r="JUO26"/>
      <c r="JUP26"/>
      <c r="JUQ26"/>
      <c r="JUR26"/>
      <c r="JUS26"/>
      <c r="JUT26"/>
      <c r="JUU26"/>
      <c r="JUV26"/>
      <c r="JUW26"/>
      <c r="JUX26"/>
      <c r="JUY26"/>
      <c r="JUZ26"/>
      <c r="JVA26"/>
      <c r="JVB26"/>
      <c r="JVC26"/>
      <c r="JVD26"/>
      <c r="JVE26"/>
      <c r="JVF26"/>
      <c r="JVG26"/>
      <c r="JVH26"/>
      <c r="JVI26"/>
      <c r="JVJ26"/>
      <c r="JVK26"/>
      <c r="JVL26"/>
      <c r="JVM26"/>
      <c r="JVN26"/>
      <c r="JVO26"/>
      <c r="JVP26"/>
      <c r="JVQ26"/>
      <c r="JVR26"/>
      <c r="JVS26"/>
      <c r="JVT26"/>
      <c r="JVU26"/>
      <c r="JVV26"/>
      <c r="JVW26"/>
      <c r="JVX26"/>
      <c r="JVY26"/>
      <c r="JVZ26"/>
      <c r="JWA26"/>
      <c r="JWB26"/>
      <c r="JWC26"/>
      <c r="JWD26"/>
      <c r="JWE26"/>
      <c r="JWF26"/>
      <c r="JWG26"/>
      <c r="JWH26"/>
      <c r="JWI26"/>
      <c r="JWJ26"/>
      <c r="JWK26"/>
      <c r="JWL26"/>
      <c r="JWM26"/>
      <c r="JWN26"/>
      <c r="JWO26"/>
      <c r="JWP26"/>
      <c r="JWQ26"/>
      <c r="JWR26"/>
      <c r="JWS26"/>
      <c r="JWT26"/>
      <c r="JWU26"/>
      <c r="JWV26"/>
      <c r="JWW26"/>
      <c r="JWX26"/>
      <c r="JWY26"/>
      <c r="JWZ26"/>
      <c r="JXA26"/>
      <c r="JXB26"/>
      <c r="JXC26"/>
      <c r="JXD26"/>
      <c r="JXE26"/>
      <c r="JXF26"/>
      <c r="JXG26"/>
      <c r="JXH26"/>
      <c r="JXI26"/>
      <c r="JXJ26"/>
      <c r="JXK26"/>
      <c r="JXL26"/>
      <c r="JXM26"/>
      <c r="JXN26"/>
      <c r="JXO26"/>
      <c r="JXP26"/>
      <c r="JXQ26"/>
      <c r="JXR26"/>
      <c r="JXS26"/>
      <c r="JXT26"/>
      <c r="JXU26"/>
      <c r="JXV26"/>
      <c r="JXW26"/>
      <c r="JXX26"/>
      <c r="JXY26"/>
      <c r="JXZ26"/>
      <c r="JYA26"/>
      <c r="JYB26"/>
      <c r="JYC26"/>
      <c r="JYD26"/>
      <c r="JYE26"/>
      <c r="JYF26"/>
      <c r="JYG26"/>
      <c r="JYH26"/>
      <c r="JYI26"/>
      <c r="JYJ26"/>
      <c r="JYK26"/>
      <c r="JYL26"/>
      <c r="JYM26"/>
      <c r="JYN26"/>
      <c r="JYO26"/>
      <c r="JYP26"/>
      <c r="JYQ26"/>
      <c r="JYR26"/>
      <c r="JYS26"/>
      <c r="JYT26"/>
      <c r="JYU26"/>
      <c r="JYV26"/>
      <c r="JYW26"/>
      <c r="JYX26"/>
      <c r="JYY26"/>
      <c r="JYZ26"/>
      <c r="JZA26"/>
      <c r="JZB26"/>
      <c r="JZC26"/>
      <c r="JZD26"/>
      <c r="JZE26"/>
      <c r="JZF26"/>
      <c r="JZG26"/>
      <c r="JZH26"/>
      <c r="JZI26"/>
      <c r="JZJ26"/>
      <c r="JZK26"/>
      <c r="JZL26"/>
      <c r="JZM26"/>
      <c r="JZN26"/>
      <c r="JZO26"/>
      <c r="JZP26"/>
      <c r="JZQ26"/>
      <c r="JZR26"/>
      <c r="JZS26"/>
      <c r="JZT26"/>
      <c r="JZU26"/>
      <c r="JZV26"/>
      <c r="JZW26"/>
      <c r="JZX26"/>
      <c r="JZY26"/>
      <c r="JZZ26"/>
      <c r="KAA26"/>
      <c r="KAB26"/>
      <c r="KAC26"/>
      <c r="KAD26"/>
      <c r="KAE26"/>
      <c r="KAF26"/>
      <c r="KAG26"/>
      <c r="KAH26"/>
      <c r="KAI26"/>
      <c r="KAJ26"/>
      <c r="KAK26"/>
      <c r="KAL26"/>
      <c r="KAM26"/>
      <c r="KAN26"/>
      <c r="KAO26"/>
      <c r="KAP26"/>
      <c r="KAQ26"/>
      <c r="KAR26"/>
      <c r="KAS26"/>
      <c r="KAT26"/>
      <c r="KAU26"/>
      <c r="KAV26"/>
      <c r="KAW26"/>
      <c r="KAX26"/>
      <c r="KAY26"/>
      <c r="KAZ26"/>
      <c r="KBA26"/>
      <c r="KBB26"/>
      <c r="KBC26"/>
      <c r="KBD26"/>
      <c r="KBE26"/>
      <c r="KBF26"/>
      <c r="KBG26"/>
      <c r="KBH26"/>
      <c r="KBI26"/>
      <c r="KBJ26"/>
      <c r="KBK26"/>
      <c r="KBL26"/>
      <c r="KBM26"/>
      <c r="KBN26"/>
      <c r="KBO26"/>
      <c r="KBP26"/>
      <c r="KBQ26"/>
      <c r="KBR26"/>
      <c r="KBS26"/>
      <c r="KBT26"/>
      <c r="KBU26"/>
      <c r="KBV26"/>
      <c r="KBW26"/>
      <c r="KBX26"/>
      <c r="KBY26"/>
      <c r="KBZ26"/>
      <c r="KCA26"/>
      <c r="KCB26"/>
      <c r="KCC26"/>
      <c r="KCD26"/>
      <c r="KCE26"/>
      <c r="KCF26"/>
      <c r="KCG26"/>
      <c r="KCH26"/>
      <c r="KCI26"/>
      <c r="KCJ26"/>
      <c r="KCK26"/>
      <c r="KCL26"/>
      <c r="KCM26"/>
      <c r="KCN26"/>
      <c r="KCO26"/>
      <c r="KCP26"/>
      <c r="KCQ26"/>
      <c r="KCR26"/>
      <c r="KCS26"/>
      <c r="KCT26"/>
      <c r="KCU26"/>
      <c r="KCV26"/>
      <c r="KCW26"/>
      <c r="KCX26"/>
      <c r="KCY26"/>
      <c r="KCZ26"/>
      <c r="KDA26"/>
      <c r="KDB26"/>
      <c r="KDC26"/>
      <c r="KDD26"/>
      <c r="KDE26"/>
      <c r="KDF26"/>
      <c r="KDG26"/>
      <c r="KDH26"/>
      <c r="KDI26"/>
      <c r="KDJ26"/>
      <c r="KDK26"/>
      <c r="KDL26"/>
      <c r="KDM26"/>
      <c r="KDN26"/>
      <c r="KDO26"/>
      <c r="KDP26"/>
      <c r="KDQ26"/>
      <c r="KDR26"/>
      <c r="KDS26"/>
      <c r="KDT26"/>
      <c r="KDU26"/>
      <c r="KDV26"/>
      <c r="KDW26"/>
      <c r="KDX26"/>
      <c r="KDY26"/>
      <c r="KDZ26"/>
      <c r="KEA26"/>
      <c r="KEB26"/>
      <c r="KEC26"/>
      <c r="KED26"/>
      <c r="KEE26"/>
      <c r="KEF26"/>
      <c r="KEG26"/>
      <c r="KEH26"/>
      <c r="KEI26"/>
      <c r="KEJ26"/>
      <c r="KEK26"/>
      <c r="KEL26"/>
      <c r="KEM26"/>
      <c r="KEN26"/>
      <c r="KEO26"/>
      <c r="KEP26"/>
      <c r="KEQ26"/>
      <c r="KER26"/>
      <c r="KES26"/>
      <c r="KET26"/>
      <c r="KEU26"/>
      <c r="KEV26"/>
      <c r="KEW26"/>
      <c r="KEX26"/>
      <c r="KEY26"/>
      <c r="KEZ26"/>
      <c r="KFA26"/>
      <c r="KFB26"/>
      <c r="KFC26"/>
      <c r="KFD26"/>
      <c r="KFE26"/>
      <c r="KFF26"/>
      <c r="KFG26"/>
      <c r="KFH26"/>
      <c r="KFI26"/>
      <c r="KFJ26"/>
      <c r="KFK26"/>
      <c r="KFL26"/>
      <c r="KFM26"/>
      <c r="KFN26"/>
      <c r="KFO26"/>
      <c r="KFP26"/>
      <c r="KFQ26"/>
      <c r="KFR26"/>
      <c r="KFS26"/>
      <c r="KFT26"/>
      <c r="KFU26"/>
      <c r="KFV26"/>
      <c r="KFW26"/>
      <c r="KFX26"/>
      <c r="KFY26"/>
      <c r="KFZ26"/>
      <c r="KGA26"/>
      <c r="KGB26"/>
      <c r="KGC26"/>
      <c r="KGD26"/>
      <c r="KGE26"/>
      <c r="KGF26"/>
      <c r="KGG26"/>
      <c r="KGH26"/>
      <c r="KGI26"/>
      <c r="KGJ26"/>
      <c r="KGK26"/>
      <c r="KGL26"/>
      <c r="KGM26"/>
      <c r="KGN26"/>
      <c r="KGO26"/>
      <c r="KGP26"/>
      <c r="KGQ26"/>
      <c r="KGR26"/>
      <c r="KGS26"/>
      <c r="KGT26"/>
      <c r="KGU26"/>
      <c r="KGV26"/>
      <c r="KGW26"/>
      <c r="KGX26"/>
      <c r="KGY26"/>
      <c r="KGZ26"/>
      <c r="KHA26"/>
      <c r="KHB26"/>
      <c r="KHC26"/>
      <c r="KHD26"/>
      <c r="KHE26"/>
      <c r="KHF26"/>
      <c r="KHG26"/>
      <c r="KHH26"/>
      <c r="KHI26"/>
      <c r="KHJ26"/>
      <c r="KHK26"/>
      <c r="KHL26"/>
      <c r="KHM26"/>
      <c r="KHN26"/>
      <c r="KHO26"/>
      <c r="KHP26"/>
      <c r="KHQ26"/>
      <c r="KHR26"/>
      <c r="KHS26"/>
      <c r="KHT26"/>
      <c r="KHU26"/>
      <c r="KHV26"/>
      <c r="KHW26"/>
      <c r="KHX26"/>
      <c r="KHY26"/>
      <c r="KHZ26"/>
      <c r="KIA26"/>
      <c r="KIB26"/>
      <c r="KIC26"/>
      <c r="KID26"/>
      <c r="KIE26"/>
      <c r="KIF26"/>
      <c r="KIG26"/>
      <c r="KIH26"/>
      <c r="KII26"/>
      <c r="KIJ26"/>
      <c r="KIK26"/>
      <c r="KIL26"/>
      <c r="KIM26"/>
      <c r="KIN26"/>
      <c r="KIO26"/>
      <c r="KIP26"/>
      <c r="KIQ26"/>
      <c r="KIR26"/>
      <c r="KIS26"/>
      <c r="KIT26"/>
      <c r="KIU26"/>
      <c r="KIV26"/>
      <c r="KIW26"/>
      <c r="KIX26"/>
      <c r="KIY26"/>
      <c r="KIZ26"/>
      <c r="KJA26"/>
      <c r="KJB26"/>
      <c r="KJC26"/>
      <c r="KJD26"/>
      <c r="KJE26"/>
      <c r="KJF26"/>
      <c r="KJG26"/>
      <c r="KJH26"/>
      <c r="KJI26"/>
      <c r="KJJ26"/>
      <c r="KJK26"/>
      <c r="KJL26"/>
      <c r="KJM26"/>
      <c r="KJN26"/>
      <c r="KJO26"/>
      <c r="KJP26"/>
      <c r="KJQ26"/>
      <c r="KJR26"/>
      <c r="KJS26"/>
      <c r="KJT26"/>
      <c r="KJU26"/>
      <c r="KJV26"/>
      <c r="KJW26"/>
      <c r="KJX26"/>
      <c r="KJY26"/>
      <c r="KJZ26"/>
      <c r="KKA26"/>
      <c r="KKB26"/>
      <c r="KKC26"/>
      <c r="KKD26"/>
      <c r="KKE26"/>
      <c r="KKF26"/>
      <c r="KKG26"/>
      <c r="KKH26"/>
      <c r="KKI26"/>
      <c r="KKJ26"/>
      <c r="KKK26"/>
      <c r="KKL26"/>
      <c r="KKM26"/>
      <c r="KKN26"/>
      <c r="KKO26"/>
      <c r="KKP26"/>
      <c r="KKQ26"/>
      <c r="KKR26"/>
      <c r="KKS26"/>
      <c r="KKT26"/>
      <c r="KKU26"/>
      <c r="KKV26"/>
      <c r="KKW26"/>
      <c r="KKX26"/>
      <c r="KKY26"/>
      <c r="KKZ26"/>
      <c r="KLA26"/>
      <c r="KLB26"/>
      <c r="KLC26"/>
      <c r="KLD26"/>
      <c r="KLE26"/>
      <c r="KLF26"/>
      <c r="KLG26"/>
      <c r="KLH26"/>
      <c r="KLI26"/>
      <c r="KLJ26"/>
      <c r="KLK26"/>
      <c r="KLL26"/>
      <c r="KLM26"/>
      <c r="KLN26"/>
      <c r="KLO26"/>
      <c r="KLP26"/>
      <c r="KLQ26"/>
      <c r="KLR26"/>
      <c r="KLS26"/>
      <c r="KLT26"/>
      <c r="KLU26"/>
      <c r="KLV26"/>
      <c r="KLW26"/>
      <c r="KLX26"/>
      <c r="KLY26"/>
      <c r="KLZ26"/>
      <c r="KMA26"/>
      <c r="KMB26"/>
      <c r="KMC26"/>
      <c r="KMD26"/>
      <c r="KME26"/>
      <c r="KMF26"/>
      <c r="KMG26"/>
      <c r="KMH26"/>
      <c r="KMI26"/>
      <c r="KMJ26"/>
      <c r="KMK26"/>
      <c r="KML26"/>
      <c r="KMM26"/>
      <c r="KMN26"/>
      <c r="KMO26"/>
      <c r="KMP26"/>
      <c r="KMQ26"/>
      <c r="KMR26"/>
      <c r="KMS26"/>
      <c r="KMT26"/>
      <c r="KMU26"/>
      <c r="KMV26"/>
      <c r="KMW26"/>
      <c r="KMX26"/>
      <c r="KMY26"/>
      <c r="KMZ26"/>
      <c r="KNA26"/>
      <c r="KNB26"/>
      <c r="KNC26"/>
      <c r="KND26"/>
      <c r="KNE26"/>
      <c r="KNF26"/>
      <c r="KNG26"/>
      <c r="KNH26"/>
      <c r="KNI26"/>
      <c r="KNJ26"/>
      <c r="KNK26"/>
      <c r="KNL26"/>
      <c r="KNM26"/>
      <c r="KNN26"/>
      <c r="KNO26"/>
      <c r="KNP26"/>
      <c r="KNQ26"/>
      <c r="KNR26"/>
      <c r="KNS26"/>
      <c r="KNT26"/>
      <c r="KNU26"/>
      <c r="KNV26"/>
      <c r="KNW26"/>
      <c r="KNX26"/>
      <c r="KNY26"/>
      <c r="KNZ26"/>
      <c r="KOA26"/>
      <c r="KOB26"/>
      <c r="KOC26"/>
      <c r="KOD26"/>
      <c r="KOE26"/>
      <c r="KOF26"/>
      <c r="KOG26"/>
      <c r="KOH26"/>
      <c r="KOI26"/>
      <c r="KOJ26"/>
      <c r="KOK26"/>
      <c r="KOL26"/>
      <c r="KOM26"/>
      <c r="KON26"/>
      <c r="KOO26"/>
      <c r="KOP26"/>
      <c r="KOQ26"/>
      <c r="KOR26"/>
      <c r="KOS26"/>
      <c r="KOT26"/>
      <c r="KOU26"/>
      <c r="KOV26"/>
      <c r="KOW26"/>
      <c r="KOX26"/>
      <c r="KOY26"/>
      <c r="KOZ26"/>
      <c r="KPA26"/>
      <c r="KPB26"/>
      <c r="KPC26"/>
      <c r="KPD26"/>
      <c r="KPE26"/>
      <c r="KPF26"/>
      <c r="KPG26"/>
      <c r="KPH26"/>
      <c r="KPI26"/>
      <c r="KPJ26"/>
      <c r="KPK26"/>
      <c r="KPL26"/>
      <c r="KPM26"/>
      <c r="KPN26"/>
      <c r="KPO26"/>
      <c r="KPP26"/>
      <c r="KPQ26"/>
      <c r="KPR26"/>
      <c r="KPS26"/>
      <c r="KPT26"/>
      <c r="KPU26"/>
      <c r="KPV26"/>
      <c r="KPW26"/>
      <c r="KPX26"/>
      <c r="KPY26"/>
      <c r="KPZ26"/>
      <c r="KQA26"/>
      <c r="KQB26"/>
      <c r="KQC26"/>
      <c r="KQD26"/>
      <c r="KQE26"/>
      <c r="KQF26"/>
      <c r="KQG26"/>
      <c r="KQH26"/>
      <c r="KQI26"/>
      <c r="KQJ26"/>
      <c r="KQK26"/>
      <c r="KQL26"/>
      <c r="KQM26"/>
      <c r="KQN26"/>
      <c r="KQO26"/>
      <c r="KQP26"/>
      <c r="KQQ26"/>
      <c r="KQR26"/>
      <c r="KQS26"/>
      <c r="KQT26"/>
      <c r="KQU26"/>
      <c r="KQV26"/>
      <c r="KQW26"/>
      <c r="KQX26"/>
      <c r="KQY26"/>
      <c r="KQZ26"/>
      <c r="KRA26"/>
      <c r="KRB26"/>
      <c r="KRC26"/>
      <c r="KRD26"/>
      <c r="KRE26"/>
      <c r="KRF26"/>
      <c r="KRG26"/>
      <c r="KRH26"/>
      <c r="KRI26"/>
      <c r="KRJ26"/>
      <c r="KRK26"/>
      <c r="KRL26"/>
      <c r="KRM26"/>
      <c r="KRN26"/>
      <c r="KRO26"/>
      <c r="KRP26"/>
      <c r="KRQ26"/>
      <c r="KRR26"/>
      <c r="KRS26"/>
      <c r="KRT26"/>
      <c r="KRU26"/>
      <c r="KRV26"/>
      <c r="KRW26"/>
      <c r="KRX26"/>
      <c r="KRY26"/>
      <c r="KRZ26"/>
      <c r="KSA26"/>
      <c r="KSB26"/>
      <c r="KSC26"/>
      <c r="KSD26"/>
      <c r="KSE26"/>
      <c r="KSF26"/>
      <c r="KSG26"/>
      <c r="KSH26"/>
      <c r="KSI26"/>
      <c r="KSJ26"/>
      <c r="KSK26"/>
      <c r="KSL26"/>
      <c r="KSM26"/>
      <c r="KSN26"/>
      <c r="KSO26"/>
      <c r="KSP26"/>
      <c r="KSQ26"/>
      <c r="KSR26"/>
      <c r="KSS26"/>
      <c r="KST26"/>
      <c r="KSU26"/>
      <c r="KSV26"/>
      <c r="KSW26"/>
      <c r="KSX26"/>
      <c r="KSY26"/>
      <c r="KSZ26"/>
      <c r="KTA26"/>
      <c r="KTB26"/>
      <c r="KTC26"/>
      <c r="KTD26"/>
      <c r="KTE26"/>
      <c r="KTF26"/>
      <c r="KTG26"/>
      <c r="KTH26"/>
      <c r="KTI26"/>
      <c r="KTJ26"/>
      <c r="KTK26"/>
      <c r="KTL26"/>
      <c r="KTM26"/>
      <c r="KTN26"/>
      <c r="KTO26"/>
      <c r="KTP26"/>
      <c r="KTQ26"/>
      <c r="KTR26"/>
      <c r="KTS26"/>
      <c r="KTT26"/>
      <c r="KTU26"/>
      <c r="KTV26"/>
      <c r="KTW26"/>
      <c r="KTX26"/>
      <c r="KTY26"/>
      <c r="KTZ26"/>
      <c r="KUA26"/>
      <c r="KUB26"/>
      <c r="KUC26"/>
      <c r="KUD26"/>
      <c r="KUE26"/>
      <c r="KUF26"/>
      <c r="KUG26"/>
      <c r="KUH26"/>
      <c r="KUI26"/>
      <c r="KUJ26"/>
      <c r="KUK26"/>
      <c r="KUL26"/>
      <c r="KUM26"/>
      <c r="KUN26"/>
      <c r="KUO26"/>
      <c r="KUP26"/>
      <c r="KUQ26"/>
      <c r="KUR26"/>
      <c r="KUS26"/>
      <c r="KUT26"/>
      <c r="KUU26"/>
      <c r="KUV26"/>
      <c r="KUW26"/>
      <c r="KUX26"/>
      <c r="KUY26"/>
      <c r="KUZ26"/>
      <c r="KVA26"/>
      <c r="KVB26"/>
      <c r="KVC26"/>
      <c r="KVD26"/>
      <c r="KVE26"/>
      <c r="KVF26"/>
      <c r="KVG26"/>
      <c r="KVH26"/>
      <c r="KVI26"/>
      <c r="KVJ26"/>
      <c r="KVK26"/>
      <c r="KVL26"/>
      <c r="KVM26"/>
      <c r="KVN26"/>
      <c r="KVO26"/>
      <c r="KVP26"/>
      <c r="KVQ26"/>
      <c r="KVR26"/>
      <c r="KVS26"/>
      <c r="KVT26"/>
      <c r="KVU26"/>
      <c r="KVV26"/>
      <c r="KVW26"/>
      <c r="KVX26"/>
      <c r="KVY26"/>
      <c r="KVZ26"/>
      <c r="KWA26"/>
      <c r="KWB26"/>
      <c r="KWC26"/>
      <c r="KWD26"/>
      <c r="KWE26"/>
      <c r="KWF26"/>
      <c r="KWG26"/>
      <c r="KWH26"/>
      <c r="KWI26"/>
      <c r="KWJ26"/>
      <c r="KWK26"/>
      <c r="KWL26"/>
      <c r="KWM26"/>
      <c r="KWN26"/>
      <c r="KWO26"/>
      <c r="KWP26"/>
      <c r="KWQ26"/>
      <c r="KWR26"/>
      <c r="KWS26"/>
      <c r="KWT26"/>
      <c r="KWU26"/>
      <c r="KWV26"/>
      <c r="KWW26"/>
      <c r="KWX26"/>
      <c r="KWY26"/>
      <c r="KWZ26"/>
      <c r="KXA26"/>
      <c r="KXB26"/>
      <c r="KXC26"/>
      <c r="KXD26"/>
      <c r="KXE26"/>
      <c r="KXF26"/>
      <c r="KXG26"/>
      <c r="KXH26"/>
      <c r="KXI26"/>
      <c r="KXJ26"/>
      <c r="KXK26"/>
      <c r="KXL26"/>
      <c r="KXM26"/>
      <c r="KXN26"/>
      <c r="KXO26"/>
      <c r="KXP26"/>
      <c r="KXQ26"/>
      <c r="KXR26"/>
      <c r="KXS26"/>
      <c r="KXT26"/>
      <c r="KXU26"/>
      <c r="KXV26"/>
      <c r="KXW26"/>
      <c r="KXX26"/>
      <c r="KXY26"/>
      <c r="KXZ26"/>
      <c r="KYA26"/>
      <c r="KYB26"/>
      <c r="KYC26"/>
      <c r="KYD26"/>
      <c r="KYE26"/>
      <c r="KYF26"/>
      <c r="KYG26"/>
      <c r="KYH26"/>
      <c r="KYI26"/>
      <c r="KYJ26"/>
      <c r="KYK26"/>
      <c r="KYL26"/>
      <c r="KYM26"/>
      <c r="KYN26"/>
      <c r="KYO26"/>
      <c r="KYP26"/>
      <c r="KYQ26"/>
      <c r="KYR26"/>
      <c r="KYS26"/>
      <c r="KYT26"/>
      <c r="KYU26"/>
      <c r="KYV26"/>
      <c r="KYW26"/>
      <c r="KYX26"/>
      <c r="KYY26"/>
      <c r="KYZ26"/>
      <c r="KZA26"/>
      <c r="KZB26"/>
      <c r="KZC26"/>
      <c r="KZD26"/>
      <c r="KZE26"/>
      <c r="KZF26"/>
      <c r="KZG26"/>
      <c r="KZH26"/>
      <c r="KZI26"/>
      <c r="KZJ26"/>
      <c r="KZK26"/>
      <c r="KZL26"/>
      <c r="KZM26"/>
      <c r="KZN26"/>
      <c r="KZO26"/>
      <c r="KZP26"/>
      <c r="KZQ26"/>
      <c r="KZR26"/>
      <c r="KZS26"/>
      <c r="KZT26"/>
      <c r="KZU26"/>
      <c r="KZV26"/>
      <c r="KZW26"/>
      <c r="KZX26"/>
      <c r="KZY26"/>
      <c r="KZZ26"/>
      <c r="LAA26"/>
      <c r="LAB26"/>
      <c r="LAC26"/>
      <c r="LAD26"/>
      <c r="LAE26"/>
      <c r="LAF26"/>
      <c r="LAG26"/>
      <c r="LAH26"/>
      <c r="LAI26"/>
      <c r="LAJ26"/>
      <c r="LAK26"/>
      <c r="LAL26"/>
      <c r="LAM26"/>
      <c r="LAN26"/>
      <c r="LAO26"/>
      <c r="LAP26"/>
      <c r="LAQ26"/>
      <c r="LAR26"/>
      <c r="LAS26"/>
      <c r="LAT26"/>
      <c r="LAU26"/>
      <c r="LAV26"/>
      <c r="LAW26"/>
      <c r="LAX26"/>
      <c r="LAY26"/>
      <c r="LAZ26"/>
      <c r="LBA26"/>
      <c r="LBB26"/>
      <c r="LBC26"/>
      <c r="LBD26"/>
      <c r="LBE26"/>
      <c r="LBF26"/>
      <c r="LBG26"/>
      <c r="LBH26"/>
      <c r="LBI26"/>
      <c r="LBJ26"/>
      <c r="LBK26"/>
      <c r="LBL26"/>
      <c r="LBM26"/>
      <c r="LBN26"/>
      <c r="LBO26"/>
      <c r="LBP26"/>
      <c r="LBQ26"/>
      <c r="LBR26"/>
      <c r="LBS26"/>
      <c r="LBT26"/>
      <c r="LBU26"/>
      <c r="LBV26"/>
      <c r="LBW26"/>
      <c r="LBX26"/>
      <c r="LBY26"/>
      <c r="LBZ26"/>
      <c r="LCA26"/>
      <c r="LCB26"/>
      <c r="LCC26"/>
      <c r="LCD26"/>
      <c r="LCE26"/>
      <c r="LCF26"/>
      <c r="LCG26"/>
      <c r="LCH26"/>
      <c r="LCI26"/>
      <c r="LCJ26"/>
      <c r="LCK26"/>
      <c r="LCL26"/>
      <c r="LCM26"/>
      <c r="LCN26"/>
      <c r="LCO26"/>
      <c r="LCP26"/>
      <c r="LCQ26"/>
      <c r="LCR26"/>
      <c r="LCS26"/>
      <c r="LCT26"/>
      <c r="LCU26"/>
      <c r="LCV26"/>
      <c r="LCW26"/>
      <c r="LCX26"/>
      <c r="LCY26"/>
      <c r="LCZ26"/>
      <c r="LDA26"/>
      <c r="LDB26"/>
      <c r="LDC26"/>
      <c r="LDD26"/>
      <c r="LDE26"/>
      <c r="LDF26"/>
      <c r="LDG26"/>
      <c r="LDH26"/>
      <c r="LDI26"/>
      <c r="LDJ26"/>
      <c r="LDK26"/>
      <c r="LDL26"/>
      <c r="LDM26"/>
      <c r="LDN26"/>
      <c r="LDO26"/>
      <c r="LDP26"/>
      <c r="LDQ26"/>
      <c r="LDR26"/>
      <c r="LDS26"/>
      <c r="LDT26"/>
      <c r="LDU26"/>
      <c r="LDV26"/>
      <c r="LDW26"/>
      <c r="LDX26"/>
      <c r="LDY26"/>
      <c r="LDZ26"/>
      <c r="LEA26"/>
      <c r="LEB26"/>
      <c r="LEC26"/>
      <c r="LED26"/>
      <c r="LEE26"/>
      <c r="LEF26"/>
      <c r="LEG26"/>
      <c r="LEH26"/>
      <c r="LEI26"/>
      <c r="LEJ26"/>
      <c r="LEK26"/>
      <c r="LEL26"/>
      <c r="LEM26"/>
      <c r="LEN26"/>
      <c r="LEO26"/>
      <c r="LEP26"/>
      <c r="LEQ26"/>
      <c r="LER26"/>
      <c r="LES26"/>
      <c r="LET26"/>
      <c r="LEU26"/>
      <c r="LEV26"/>
      <c r="LEW26"/>
      <c r="LEX26"/>
      <c r="LEY26"/>
      <c r="LEZ26"/>
      <c r="LFA26"/>
      <c r="LFB26"/>
      <c r="LFC26"/>
      <c r="LFD26"/>
      <c r="LFE26"/>
      <c r="LFF26"/>
      <c r="LFG26"/>
      <c r="LFH26"/>
      <c r="LFI26"/>
      <c r="LFJ26"/>
      <c r="LFK26"/>
      <c r="LFL26"/>
      <c r="LFM26"/>
      <c r="LFN26"/>
      <c r="LFO26"/>
      <c r="LFP26"/>
      <c r="LFQ26"/>
      <c r="LFR26"/>
      <c r="LFS26"/>
      <c r="LFT26"/>
      <c r="LFU26"/>
      <c r="LFV26"/>
      <c r="LFW26"/>
      <c r="LFX26"/>
      <c r="LFY26"/>
      <c r="LFZ26"/>
      <c r="LGA26"/>
      <c r="LGB26"/>
      <c r="LGC26"/>
      <c r="LGD26"/>
      <c r="LGE26"/>
      <c r="LGF26"/>
      <c r="LGG26"/>
      <c r="LGH26"/>
      <c r="LGI26"/>
      <c r="LGJ26"/>
      <c r="LGK26"/>
      <c r="LGL26"/>
      <c r="LGM26"/>
      <c r="LGN26"/>
      <c r="LGO26"/>
      <c r="LGP26"/>
      <c r="LGQ26"/>
      <c r="LGR26"/>
      <c r="LGS26"/>
      <c r="LGT26"/>
      <c r="LGU26"/>
      <c r="LGV26"/>
      <c r="LGW26"/>
      <c r="LGX26"/>
      <c r="LGY26"/>
      <c r="LGZ26"/>
      <c r="LHA26"/>
      <c r="LHB26"/>
      <c r="LHC26"/>
      <c r="LHD26"/>
      <c r="LHE26"/>
      <c r="LHF26"/>
      <c r="LHG26"/>
      <c r="LHH26"/>
      <c r="LHI26"/>
      <c r="LHJ26"/>
      <c r="LHK26"/>
      <c r="LHL26"/>
      <c r="LHM26"/>
      <c r="LHN26"/>
      <c r="LHO26"/>
      <c r="LHP26"/>
      <c r="LHQ26"/>
      <c r="LHR26"/>
      <c r="LHS26"/>
      <c r="LHT26"/>
      <c r="LHU26"/>
      <c r="LHV26"/>
      <c r="LHW26"/>
      <c r="LHX26"/>
      <c r="LHY26"/>
      <c r="LHZ26"/>
      <c r="LIA26"/>
      <c r="LIB26"/>
      <c r="LIC26"/>
      <c r="LID26"/>
      <c r="LIE26"/>
      <c r="LIF26"/>
      <c r="LIG26"/>
      <c r="LIH26"/>
      <c r="LII26"/>
      <c r="LIJ26"/>
      <c r="LIK26"/>
      <c r="LIL26"/>
      <c r="LIM26"/>
      <c r="LIN26"/>
      <c r="LIO26"/>
      <c r="LIP26"/>
      <c r="LIQ26"/>
      <c r="LIR26"/>
      <c r="LIS26"/>
      <c r="LIT26"/>
      <c r="LIU26"/>
      <c r="LIV26"/>
      <c r="LIW26"/>
      <c r="LIX26"/>
      <c r="LIY26"/>
      <c r="LIZ26"/>
      <c r="LJA26"/>
      <c r="LJB26"/>
      <c r="LJC26"/>
      <c r="LJD26"/>
      <c r="LJE26"/>
      <c r="LJF26"/>
      <c r="LJG26"/>
      <c r="LJH26"/>
      <c r="LJI26"/>
      <c r="LJJ26"/>
      <c r="LJK26"/>
      <c r="LJL26"/>
      <c r="LJM26"/>
      <c r="LJN26"/>
      <c r="LJO26"/>
      <c r="LJP26"/>
      <c r="LJQ26"/>
      <c r="LJR26"/>
      <c r="LJS26"/>
      <c r="LJT26"/>
      <c r="LJU26"/>
      <c r="LJV26"/>
      <c r="LJW26"/>
      <c r="LJX26"/>
      <c r="LJY26"/>
      <c r="LJZ26"/>
      <c r="LKA26"/>
      <c r="LKB26"/>
      <c r="LKC26"/>
      <c r="LKD26"/>
      <c r="LKE26"/>
      <c r="LKF26"/>
      <c r="LKG26"/>
      <c r="LKH26"/>
      <c r="LKI26"/>
      <c r="LKJ26"/>
      <c r="LKK26"/>
      <c r="LKL26"/>
      <c r="LKM26"/>
      <c r="LKN26"/>
      <c r="LKO26"/>
      <c r="LKP26"/>
      <c r="LKQ26"/>
      <c r="LKR26"/>
      <c r="LKS26"/>
      <c r="LKT26"/>
      <c r="LKU26"/>
      <c r="LKV26"/>
      <c r="LKW26"/>
      <c r="LKX26"/>
      <c r="LKY26"/>
      <c r="LKZ26"/>
      <c r="LLA26"/>
      <c r="LLB26"/>
      <c r="LLC26"/>
      <c r="LLD26"/>
      <c r="LLE26"/>
      <c r="LLF26"/>
      <c r="LLG26"/>
      <c r="LLH26"/>
      <c r="LLI26"/>
      <c r="LLJ26"/>
      <c r="LLK26"/>
      <c r="LLL26"/>
      <c r="LLM26"/>
      <c r="LLN26"/>
      <c r="LLO26"/>
      <c r="LLP26"/>
      <c r="LLQ26"/>
      <c r="LLR26"/>
      <c r="LLS26"/>
      <c r="LLT26"/>
      <c r="LLU26"/>
      <c r="LLV26"/>
      <c r="LLW26"/>
      <c r="LLX26"/>
      <c r="LLY26"/>
      <c r="LLZ26"/>
      <c r="LMA26"/>
      <c r="LMB26"/>
      <c r="LMC26"/>
      <c r="LMD26"/>
      <c r="LME26"/>
      <c r="LMF26"/>
      <c r="LMG26"/>
      <c r="LMH26"/>
      <c r="LMI26"/>
      <c r="LMJ26"/>
      <c r="LMK26"/>
      <c r="LML26"/>
      <c r="LMM26"/>
      <c r="LMN26"/>
      <c r="LMO26"/>
      <c r="LMP26"/>
      <c r="LMQ26"/>
      <c r="LMR26"/>
      <c r="LMS26"/>
      <c r="LMT26"/>
      <c r="LMU26"/>
      <c r="LMV26"/>
      <c r="LMW26"/>
      <c r="LMX26"/>
      <c r="LMY26"/>
      <c r="LMZ26"/>
      <c r="LNA26"/>
      <c r="LNB26"/>
      <c r="LNC26"/>
      <c r="LND26"/>
      <c r="LNE26"/>
      <c r="LNF26"/>
      <c r="LNG26"/>
      <c r="LNH26"/>
      <c r="LNI26"/>
      <c r="LNJ26"/>
      <c r="LNK26"/>
      <c r="LNL26"/>
      <c r="LNM26"/>
      <c r="LNN26"/>
      <c r="LNO26"/>
      <c r="LNP26"/>
      <c r="LNQ26"/>
      <c r="LNR26"/>
      <c r="LNS26"/>
      <c r="LNT26"/>
      <c r="LNU26"/>
      <c r="LNV26"/>
      <c r="LNW26"/>
      <c r="LNX26"/>
      <c r="LNY26"/>
      <c r="LNZ26"/>
      <c r="LOA26"/>
      <c r="LOB26"/>
      <c r="LOC26"/>
      <c r="LOD26"/>
      <c r="LOE26"/>
      <c r="LOF26"/>
      <c r="LOG26"/>
      <c r="LOH26"/>
      <c r="LOI26"/>
      <c r="LOJ26"/>
      <c r="LOK26"/>
      <c r="LOL26"/>
      <c r="LOM26"/>
      <c r="LON26"/>
      <c r="LOO26"/>
      <c r="LOP26"/>
      <c r="LOQ26"/>
      <c r="LOR26"/>
      <c r="LOS26"/>
      <c r="LOT26"/>
      <c r="LOU26"/>
      <c r="LOV26"/>
      <c r="LOW26"/>
      <c r="LOX26"/>
      <c r="LOY26"/>
      <c r="LOZ26"/>
      <c r="LPA26"/>
      <c r="LPB26"/>
      <c r="LPC26"/>
      <c r="LPD26"/>
      <c r="LPE26"/>
      <c r="LPF26"/>
      <c r="LPG26"/>
      <c r="LPH26"/>
      <c r="LPI26"/>
      <c r="LPJ26"/>
      <c r="LPK26"/>
      <c r="LPL26"/>
      <c r="LPM26"/>
      <c r="LPN26"/>
      <c r="LPO26"/>
      <c r="LPP26"/>
      <c r="LPQ26"/>
      <c r="LPR26"/>
      <c r="LPS26"/>
      <c r="LPT26"/>
      <c r="LPU26"/>
      <c r="LPV26"/>
      <c r="LPW26"/>
      <c r="LPX26"/>
      <c r="LPY26"/>
      <c r="LPZ26"/>
      <c r="LQA26"/>
      <c r="LQB26"/>
      <c r="LQC26"/>
      <c r="LQD26"/>
      <c r="LQE26"/>
      <c r="LQF26"/>
      <c r="LQG26"/>
      <c r="LQH26"/>
      <c r="LQI26"/>
      <c r="LQJ26"/>
      <c r="LQK26"/>
      <c r="LQL26"/>
      <c r="LQM26"/>
      <c r="LQN26"/>
      <c r="LQO26"/>
      <c r="LQP26"/>
      <c r="LQQ26"/>
      <c r="LQR26"/>
      <c r="LQS26"/>
      <c r="LQT26"/>
      <c r="LQU26"/>
      <c r="LQV26"/>
      <c r="LQW26"/>
      <c r="LQX26"/>
      <c r="LQY26"/>
      <c r="LQZ26"/>
      <c r="LRA26"/>
      <c r="LRB26"/>
      <c r="LRC26"/>
      <c r="LRD26"/>
      <c r="LRE26"/>
      <c r="LRF26"/>
      <c r="LRG26"/>
      <c r="LRH26"/>
      <c r="LRI26"/>
      <c r="LRJ26"/>
      <c r="LRK26"/>
      <c r="LRL26"/>
      <c r="LRM26"/>
      <c r="LRN26"/>
      <c r="LRO26"/>
      <c r="LRP26"/>
      <c r="LRQ26"/>
      <c r="LRR26"/>
      <c r="LRS26"/>
      <c r="LRT26"/>
      <c r="LRU26"/>
      <c r="LRV26"/>
      <c r="LRW26"/>
      <c r="LRX26"/>
      <c r="LRY26"/>
      <c r="LRZ26"/>
      <c r="LSA26"/>
      <c r="LSB26"/>
      <c r="LSC26"/>
      <c r="LSD26"/>
      <c r="LSE26"/>
      <c r="LSF26"/>
      <c r="LSG26"/>
      <c r="LSH26"/>
      <c r="LSI26"/>
      <c r="LSJ26"/>
      <c r="LSK26"/>
      <c r="LSL26"/>
      <c r="LSM26"/>
      <c r="LSN26"/>
      <c r="LSO26"/>
      <c r="LSP26"/>
      <c r="LSQ26"/>
      <c r="LSR26"/>
      <c r="LSS26"/>
      <c r="LST26"/>
      <c r="LSU26"/>
      <c r="LSV26"/>
      <c r="LSW26"/>
      <c r="LSX26"/>
      <c r="LSY26"/>
      <c r="LSZ26"/>
      <c r="LTA26"/>
      <c r="LTB26"/>
      <c r="LTC26"/>
      <c r="LTD26"/>
      <c r="LTE26"/>
      <c r="LTF26"/>
      <c r="LTG26"/>
      <c r="LTH26"/>
      <c r="LTI26"/>
      <c r="LTJ26"/>
      <c r="LTK26"/>
      <c r="LTL26"/>
      <c r="LTM26"/>
      <c r="LTN26"/>
      <c r="LTO26"/>
      <c r="LTP26"/>
      <c r="LTQ26"/>
      <c r="LTR26"/>
      <c r="LTS26"/>
      <c r="LTT26"/>
      <c r="LTU26"/>
      <c r="LTV26"/>
      <c r="LTW26"/>
      <c r="LTX26"/>
      <c r="LTY26"/>
      <c r="LTZ26"/>
      <c r="LUA26"/>
      <c r="LUB26"/>
      <c r="LUC26"/>
      <c r="LUD26"/>
      <c r="LUE26"/>
      <c r="LUF26"/>
      <c r="LUG26"/>
      <c r="LUH26"/>
      <c r="LUI26"/>
      <c r="LUJ26"/>
      <c r="LUK26"/>
      <c r="LUL26"/>
      <c r="LUM26"/>
      <c r="LUN26"/>
      <c r="LUO26"/>
      <c r="LUP26"/>
      <c r="LUQ26"/>
      <c r="LUR26"/>
      <c r="LUS26"/>
      <c r="LUT26"/>
      <c r="LUU26"/>
      <c r="LUV26"/>
      <c r="LUW26"/>
      <c r="LUX26"/>
      <c r="LUY26"/>
      <c r="LUZ26"/>
      <c r="LVA26"/>
      <c r="LVB26"/>
      <c r="LVC26"/>
      <c r="LVD26"/>
      <c r="LVE26"/>
      <c r="LVF26"/>
      <c r="LVG26"/>
      <c r="LVH26"/>
      <c r="LVI26"/>
      <c r="LVJ26"/>
      <c r="LVK26"/>
      <c r="LVL26"/>
      <c r="LVM26"/>
      <c r="LVN26"/>
      <c r="LVO26"/>
      <c r="LVP26"/>
      <c r="LVQ26"/>
      <c r="LVR26"/>
      <c r="LVS26"/>
      <c r="LVT26"/>
      <c r="LVU26"/>
      <c r="LVV26"/>
      <c r="LVW26"/>
      <c r="LVX26"/>
      <c r="LVY26"/>
      <c r="LVZ26"/>
      <c r="LWA26"/>
      <c r="LWB26"/>
      <c r="LWC26"/>
      <c r="LWD26"/>
      <c r="LWE26"/>
      <c r="LWF26"/>
      <c r="LWG26"/>
      <c r="LWH26"/>
      <c r="LWI26"/>
      <c r="LWJ26"/>
      <c r="LWK26"/>
      <c r="LWL26"/>
      <c r="LWM26"/>
      <c r="LWN26"/>
      <c r="LWO26"/>
      <c r="LWP26"/>
      <c r="LWQ26"/>
      <c r="LWR26"/>
      <c r="LWS26"/>
      <c r="LWT26"/>
      <c r="LWU26"/>
      <c r="LWV26"/>
      <c r="LWW26"/>
      <c r="LWX26"/>
      <c r="LWY26"/>
      <c r="LWZ26"/>
      <c r="LXA26"/>
      <c r="LXB26"/>
      <c r="LXC26"/>
      <c r="LXD26"/>
      <c r="LXE26"/>
      <c r="LXF26"/>
      <c r="LXG26"/>
      <c r="LXH26"/>
      <c r="LXI26"/>
      <c r="LXJ26"/>
      <c r="LXK26"/>
      <c r="LXL26"/>
      <c r="LXM26"/>
      <c r="LXN26"/>
      <c r="LXO26"/>
      <c r="LXP26"/>
      <c r="LXQ26"/>
      <c r="LXR26"/>
      <c r="LXS26"/>
      <c r="LXT26"/>
      <c r="LXU26"/>
      <c r="LXV26"/>
      <c r="LXW26"/>
      <c r="LXX26"/>
      <c r="LXY26"/>
      <c r="LXZ26"/>
      <c r="LYA26"/>
      <c r="LYB26"/>
      <c r="LYC26"/>
      <c r="LYD26"/>
      <c r="LYE26"/>
      <c r="LYF26"/>
      <c r="LYG26"/>
      <c r="LYH26"/>
      <c r="LYI26"/>
      <c r="LYJ26"/>
      <c r="LYK26"/>
      <c r="LYL26"/>
      <c r="LYM26"/>
      <c r="LYN26"/>
      <c r="LYO26"/>
      <c r="LYP26"/>
      <c r="LYQ26"/>
      <c r="LYR26"/>
      <c r="LYS26"/>
      <c r="LYT26"/>
      <c r="LYU26"/>
      <c r="LYV26"/>
      <c r="LYW26"/>
      <c r="LYX26"/>
      <c r="LYY26"/>
      <c r="LYZ26"/>
      <c r="LZA26"/>
      <c r="LZB26"/>
      <c r="LZC26"/>
      <c r="LZD26"/>
      <c r="LZE26"/>
      <c r="LZF26"/>
      <c r="LZG26"/>
      <c r="LZH26"/>
      <c r="LZI26"/>
      <c r="LZJ26"/>
      <c r="LZK26"/>
      <c r="LZL26"/>
      <c r="LZM26"/>
      <c r="LZN26"/>
      <c r="LZO26"/>
      <c r="LZP26"/>
      <c r="LZQ26"/>
      <c r="LZR26"/>
      <c r="LZS26"/>
      <c r="LZT26"/>
      <c r="LZU26"/>
      <c r="LZV26"/>
      <c r="LZW26"/>
      <c r="LZX26"/>
      <c r="LZY26"/>
      <c r="LZZ26"/>
      <c r="MAA26"/>
      <c r="MAB26"/>
      <c r="MAC26"/>
      <c r="MAD26"/>
      <c r="MAE26"/>
      <c r="MAF26"/>
      <c r="MAG26"/>
      <c r="MAH26"/>
      <c r="MAI26"/>
      <c r="MAJ26"/>
      <c r="MAK26"/>
      <c r="MAL26"/>
      <c r="MAM26"/>
      <c r="MAN26"/>
      <c r="MAO26"/>
      <c r="MAP26"/>
      <c r="MAQ26"/>
      <c r="MAR26"/>
      <c r="MAS26"/>
      <c r="MAT26"/>
      <c r="MAU26"/>
      <c r="MAV26"/>
      <c r="MAW26"/>
      <c r="MAX26"/>
      <c r="MAY26"/>
      <c r="MAZ26"/>
      <c r="MBA26"/>
      <c r="MBB26"/>
      <c r="MBC26"/>
      <c r="MBD26"/>
      <c r="MBE26"/>
      <c r="MBF26"/>
      <c r="MBG26"/>
      <c r="MBH26"/>
      <c r="MBI26"/>
      <c r="MBJ26"/>
      <c r="MBK26"/>
      <c r="MBL26"/>
      <c r="MBM26"/>
      <c r="MBN26"/>
      <c r="MBO26"/>
      <c r="MBP26"/>
      <c r="MBQ26"/>
      <c r="MBR26"/>
      <c r="MBS26"/>
      <c r="MBT26"/>
      <c r="MBU26"/>
      <c r="MBV26"/>
      <c r="MBW26"/>
      <c r="MBX26"/>
      <c r="MBY26"/>
      <c r="MBZ26"/>
      <c r="MCA26"/>
      <c r="MCB26"/>
      <c r="MCC26"/>
      <c r="MCD26"/>
      <c r="MCE26"/>
      <c r="MCF26"/>
      <c r="MCG26"/>
      <c r="MCH26"/>
      <c r="MCI26"/>
      <c r="MCJ26"/>
      <c r="MCK26"/>
      <c r="MCL26"/>
      <c r="MCM26"/>
      <c r="MCN26"/>
      <c r="MCO26"/>
      <c r="MCP26"/>
      <c r="MCQ26"/>
      <c r="MCR26"/>
      <c r="MCS26"/>
      <c r="MCT26"/>
      <c r="MCU26"/>
      <c r="MCV26"/>
      <c r="MCW26"/>
      <c r="MCX26"/>
      <c r="MCY26"/>
      <c r="MCZ26"/>
      <c r="MDA26"/>
      <c r="MDB26"/>
      <c r="MDC26"/>
      <c r="MDD26"/>
      <c r="MDE26"/>
      <c r="MDF26"/>
      <c r="MDG26"/>
      <c r="MDH26"/>
      <c r="MDI26"/>
      <c r="MDJ26"/>
      <c r="MDK26"/>
      <c r="MDL26"/>
      <c r="MDM26"/>
      <c r="MDN26"/>
      <c r="MDO26"/>
      <c r="MDP26"/>
      <c r="MDQ26"/>
      <c r="MDR26"/>
      <c r="MDS26"/>
      <c r="MDT26"/>
      <c r="MDU26"/>
      <c r="MDV26"/>
      <c r="MDW26"/>
      <c r="MDX26"/>
      <c r="MDY26"/>
      <c r="MDZ26"/>
      <c r="MEA26"/>
      <c r="MEB26"/>
      <c r="MEC26"/>
      <c r="MED26"/>
      <c r="MEE26"/>
      <c r="MEF26"/>
      <c r="MEG26"/>
      <c r="MEH26"/>
      <c r="MEI26"/>
      <c r="MEJ26"/>
      <c r="MEK26"/>
      <c r="MEL26"/>
      <c r="MEM26"/>
      <c r="MEN26"/>
      <c r="MEO26"/>
      <c r="MEP26"/>
      <c r="MEQ26"/>
      <c r="MER26"/>
      <c r="MES26"/>
      <c r="MET26"/>
      <c r="MEU26"/>
      <c r="MEV26"/>
      <c r="MEW26"/>
      <c r="MEX26"/>
      <c r="MEY26"/>
      <c r="MEZ26"/>
      <c r="MFA26"/>
      <c r="MFB26"/>
      <c r="MFC26"/>
      <c r="MFD26"/>
      <c r="MFE26"/>
      <c r="MFF26"/>
      <c r="MFG26"/>
      <c r="MFH26"/>
      <c r="MFI26"/>
      <c r="MFJ26"/>
      <c r="MFK26"/>
      <c r="MFL26"/>
      <c r="MFM26"/>
      <c r="MFN26"/>
      <c r="MFO26"/>
      <c r="MFP26"/>
      <c r="MFQ26"/>
      <c r="MFR26"/>
      <c r="MFS26"/>
      <c r="MFT26"/>
      <c r="MFU26"/>
      <c r="MFV26"/>
      <c r="MFW26"/>
      <c r="MFX26"/>
      <c r="MFY26"/>
      <c r="MFZ26"/>
      <c r="MGA26"/>
      <c r="MGB26"/>
      <c r="MGC26"/>
      <c r="MGD26"/>
      <c r="MGE26"/>
      <c r="MGF26"/>
      <c r="MGG26"/>
      <c r="MGH26"/>
      <c r="MGI26"/>
      <c r="MGJ26"/>
      <c r="MGK26"/>
      <c r="MGL26"/>
      <c r="MGM26"/>
      <c r="MGN26"/>
      <c r="MGO26"/>
      <c r="MGP26"/>
      <c r="MGQ26"/>
      <c r="MGR26"/>
      <c r="MGS26"/>
      <c r="MGT26"/>
      <c r="MGU26"/>
      <c r="MGV26"/>
      <c r="MGW26"/>
      <c r="MGX26"/>
      <c r="MGY26"/>
      <c r="MGZ26"/>
      <c r="MHA26"/>
      <c r="MHB26"/>
      <c r="MHC26"/>
      <c r="MHD26"/>
      <c r="MHE26"/>
      <c r="MHF26"/>
      <c r="MHG26"/>
      <c r="MHH26"/>
      <c r="MHI26"/>
      <c r="MHJ26"/>
      <c r="MHK26"/>
      <c r="MHL26"/>
      <c r="MHM26"/>
      <c r="MHN26"/>
      <c r="MHO26"/>
      <c r="MHP26"/>
      <c r="MHQ26"/>
      <c r="MHR26"/>
      <c r="MHS26"/>
      <c r="MHT26"/>
      <c r="MHU26"/>
      <c r="MHV26"/>
      <c r="MHW26"/>
      <c r="MHX26"/>
      <c r="MHY26"/>
      <c r="MHZ26"/>
      <c r="MIA26"/>
      <c r="MIB26"/>
      <c r="MIC26"/>
      <c r="MID26"/>
      <c r="MIE26"/>
      <c r="MIF26"/>
      <c r="MIG26"/>
      <c r="MIH26"/>
      <c r="MII26"/>
      <c r="MIJ26"/>
      <c r="MIK26"/>
      <c r="MIL26"/>
      <c r="MIM26"/>
      <c r="MIN26"/>
      <c r="MIO26"/>
      <c r="MIP26"/>
      <c r="MIQ26"/>
      <c r="MIR26"/>
      <c r="MIS26"/>
      <c r="MIT26"/>
      <c r="MIU26"/>
      <c r="MIV26"/>
      <c r="MIW26"/>
      <c r="MIX26"/>
      <c r="MIY26"/>
      <c r="MIZ26"/>
      <c r="MJA26"/>
      <c r="MJB26"/>
      <c r="MJC26"/>
      <c r="MJD26"/>
      <c r="MJE26"/>
      <c r="MJF26"/>
      <c r="MJG26"/>
      <c r="MJH26"/>
      <c r="MJI26"/>
      <c r="MJJ26"/>
      <c r="MJK26"/>
      <c r="MJL26"/>
      <c r="MJM26"/>
      <c r="MJN26"/>
      <c r="MJO26"/>
      <c r="MJP26"/>
      <c r="MJQ26"/>
      <c r="MJR26"/>
      <c r="MJS26"/>
      <c r="MJT26"/>
      <c r="MJU26"/>
      <c r="MJV26"/>
      <c r="MJW26"/>
      <c r="MJX26"/>
      <c r="MJY26"/>
      <c r="MJZ26"/>
      <c r="MKA26"/>
      <c r="MKB26"/>
      <c r="MKC26"/>
      <c r="MKD26"/>
      <c r="MKE26"/>
      <c r="MKF26"/>
      <c r="MKG26"/>
      <c r="MKH26"/>
      <c r="MKI26"/>
      <c r="MKJ26"/>
      <c r="MKK26"/>
      <c r="MKL26"/>
      <c r="MKM26"/>
      <c r="MKN26"/>
      <c r="MKO26"/>
      <c r="MKP26"/>
      <c r="MKQ26"/>
      <c r="MKR26"/>
      <c r="MKS26"/>
      <c r="MKT26"/>
      <c r="MKU26"/>
      <c r="MKV26"/>
      <c r="MKW26"/>
      <c r="MKX26"/>
      <c r="MKY26"/>
      <c r="MKZ26"/>
      <c r="MLA26"/>
      <c r="MLB26"/>
      <c r="MLC26"/>
      <c r="MLD26"/>
      <c r="MLE26"/>
      <c r="MLF26"/>
      <c r="MLG26"/>
      <c r="MLH26"/>
      <c r="MLI26"/>
      <c r="MLJ26"/>
      <c r="MLK26"/>
      <c r="MLL26"/>
      <c r="MLM26"/>
      <c r="MLN26"/>
      <c r="MLO26"/>
      <c r="MLP26"/>
      <c r="MLQ26"/>
      <c r="MLR26"/>
      <c r="MLS26"/>
      <c r="MLT26"/>
      <c r="MLU26"/>
      <c r="MLV26"/>
      <c r="MLW26"/>
      <c r="MLX26"/>
      <c r="MLY26"/>
      <c r="MLZ26"/>
      <c r="MMA26"/>
      <c r="MMB26"/>
      <c r="MMC26"/>
      <c r="MMD26"/>
      <c r="MME26"/>
      <c r="MMF26"/>
      <c r="MMG26"/>
      <c r="MMH26"/>
      <c r="MMI26"/>
      <c r="MMJ26"/>
      <c r="MMK26"/>
      <c r="MML26"/>
      <c r="MMM26"/>
      <c r="MMN26"/>
      <c r="MMO26"/>
      <c r="MMP26"/>
      <c r="MMQ26"/>
      <c r="MMR26"/>
      <c r="MMS26"/>
      <c r="MMT26"/>
      <c r="MMU26"/>
      <c r="MMV26"/>
      <c r="MMW26"/>
      <c r="MMX26"/>
      <c r="MMY26"/>
      <c r="MMZ26"/>
      <c r="MNA26"/>
      <c r="MNB26"/>
      <c r="MNC26"/>
      <c r="MND26"/>
      <c r="MNE26"/>
      <c r="MNF26"/>
      <c r="MNG26"/>
      <c r="MNH26"/>
      <c r="MNI26"/>
      <c r="MNJ26"/>
      <c r="MNK26"/>
      <c r="MNL26"/>
      <c r="MNM26"/>
      <c r="MNN26"/>
      <c r="MNO26"/>
      <c r="MNP26"/>
      <c r="MNQ26"/>
      <c r="MNR26"/>
      <c r="MNS26"/>
      <c r="MNT26"/>
      <c r="MNU26"/>
      <c r="MNV26"/>
      <c r="MNW26"/>
      <c r="MNX26"/>
      <c r="MNY26"/>
      <c r="MNZ26"/>
      <c r="MOA26"/>
      <c r="MOB26"/>
      <c r="MOC26"/>
      <c r="MOD26"/>
      <c r="MOE26"/>
      <c r="MOF26"/>
      <c r="MOG26"/>
      <c r="MOH26"/>
      <c r="MOI26"/>
      <c r="MOJ26"/>
      <c r="MOK26"/>
      <c r="MOL26"/>
      <c r="MOM26"/>
      <c r="MON26"/>
      <c r="MOO26"/>
      <c r="MOP26"/>
      <c r="MOQ26"/>
      <c r="MOR26"/>
      <c r="MOS26"/>
      <c r="MOT26"/>
      <c r="MOU26"/>
      <c r="MOV26"/>
      <c r="MOW26"/>
      <c r="MOX26"/>
      <c r="MOY26"/>
      <c r="MOZ26"/>
      <c r="MPA26"/>
      <c r="MPB26"/>
      <c r="MPC26"/>
      <c r="MPD26"/>
      <c r="MPE26"/>
      <c r="MPF26"/>
      <c r="MPG26"/>
      <c r="MPH26"/>
      <c r="MPI26"/>
      <c r="MPJ26"/>
      <c r="MPK26"/>
      <c r="MPL26"/>
      <c r="MPM26"/>
      <c r="MPN26"/>
      <c r="MPO26"/>
      <c r="MPP26"/>
      <c r="MPQ26"/>
      <c r="MPR26"/>
      <c r="MPS26"/>
      <c r="MPT26"/>
      <c r="MPU26"/>
      <c r="MPV26"/>
      <c r="MPW26"/>
      <c r="MPX26"/>
      <c r="MPY26"/>
      <c r="MPZ26"/>
      <c r="MQA26"/>
      <c r="MQB26"/>
      <c r="MQC26"/>
      <c r="MQD26"/>
      <c r="MQE26"/>
      <c r="MQF26"/>
      <c r="MQG26"/>
      <c r="MQH26"/>
      <c r="MQI26"/>
      <c r="MQJ26"/>
      <c r="MQK26"/>
      <c r="MQL26"/>
      <c r="MQM26"/>
      <c r="MQN26"/>
      <c r="MQO26"/>
      <c r="MQP26"/>
      <c r="MQQ26"/>
      <c r="MQR26"/>
      <c r="MQS26"/>
      <c r="MQT26"/>
      <c r="MQU26"/>
      <c r="MQV26"/>
      <c r="MQW26"/>
      <c r="MQX26"/>
      <c r="MQY26"/>
      <c r="MQZ26"/>
      <c r="MRA26"/>
      <c r="MRB26"/>
      <c r="MRC26"/>
      <c r="MRD26"/>
      <c r="MRE26"/>
      <c r="MRF26"/>
      <c r="MRG26"/>
      <c r="MRH26"/>
      <c r="MRI26"/>
      <c r="MRJ26"/>
      <c r="MRK26"/>
      <c r="MRL26"/>
      <c r="MRM26"/>
      <c r="MRN26"/>
      <c r="MRO26"/>
      <c r="MRP26"/>
      <c r="MRQ26"/>
      <c r="MRR26"/>
      <c r="MRS26"/>
      <c r="MRT26"/>
      <c r="MRU26"/>
      <c r="MRV26"/>
      <c r="MRW26"/>
      <c r="MRX26"/>
      <c r="MRY26"/>
      <c r="MRZ26"/>
      <c r="MSA26"/>
      <c r="MSB26"/>
      <c r="MSC26"/>
      <c r="MSD26"/>
      <c r="MSE26"/>
      <c r="MSF26"/>
      <c r="MSG26"/>
      <c r="MSH26"/>
      <c r="MSI26"/>
      <c r="MSJ26"/>
      <c r="MSK26"/>
      <c r="MSL26"/>
      <c r="MSM26"/>
      <c r="MSN26"/>
      <c r="MSO26"/>
      <c r="MSP26"/>
      <c r="MSQ26"/>
      <c r="MSR26"/>
      <c r="MSS26"/>
      <c r="MST26"/>
      <c r="MSU26"/>
      <c r="MSV26"/>
      <c r="MSW26"/>
      <c r="MSX26"/>
      <c r="MSY26"/>
      <c r="MSZ26"/>
      <c r="MTA26"/>
      <c r="MTB26"/>
      <c r="MTC26"/>
      <c r="MTD26"/>
      <c r="MTE26"/>
      <c r="MTF26"/>
      <c r="MTG26"/>
      <c r="MTH26"/>
      <c r="MTI26"/>
      <c r="MTJ26"/>
      <c r="MTK26"/>
      <c r="MTL26"/>
      <c r="MTM26"/>
      <c r="MTN26"/>
      <c r="MTO26"/>
      <c r="MTP26"/>
      <c r="MTQ26"/>
      <c r="MTR26"/>
      <c r="MTS26"/>
      <c r="MTT26"/>
      <c r="MTU26"/>
      <c r="MTV26"/>
      <c r="MTW26"/>
      <c r="MTX26"/>
      <c r="MTY26"/>
      <c r="MTZ26"/>
      <c r="MUA26"/>
      <c r="MUB26"/>
      <c r="MUC26"/>
      <c r="MUD26"/>
      <c r="MUE26"/>
      <c r="MUF26"/>
      <c r="MUG26"/>
      <c r="MUH26"/>
      <c r="MUI26"/>
      <c r="MUJ26"/>
      <c r="MUK26"/>
      <c r="MUL26"/>
      <c r="MUM26"/>
      <c r="MUN26"/>
      <c r="MUO26"/>
      <c r="MUP26"/>
      <c r="MUQ26"/>
      <c r="MUR26"/>
      <c r="MUS26"/>
      <c r="MUT26"/>
      <c r="MUU26"/>
      <c r="MUV26"/>
      <c r="MUW26"/>
      <c r="MUX26"/>
      <c r="MUY26"/>
      <c r="MUZ26"/>
      <c r="MVA26"/>
      <c r="MVB26"/>
      <c r="MVC26"/>
      <c r="MVD26"/>
      <c r="MVE26"/>
      <c r="MVF26"/>
      <c r="MVG26"/>
      <c r="MVH26"/>
      <c r="MVI26"/>
      <c r="MVJ26"/>
      <c r="MVK26"/>
      <c r="MVL26"/>
      <c r="MVM26"/>
      <c r="MVN26"/>
      <c r="MVO26"/>
      <c r="MVP26"/>
      <c r="MVQ26"/>
      <c r="MVR26"/>
      <c r="MVS26"/>
      <c r="MVT26"/>
      <c r="MVU26"/>
      <c r="MVV26"/>
      <c r="MVW26"/>
      <c r="MVX26"/>
      <c r="MVY26"/>
      <c r="MVZ26"/>
      <c r="MWA26"/>
      <c r="MWB26"/>
      <c r="MWC26"/>
      <c r="MWD26"/>
      <c r="MWE26"/>
      <c r="MWF26"/>
      <c r="MWG26"/>
      <c r="MWH26"/>
      <c r="MWI26"/>
      <c r="MWJ26"/>
      <c r="MWK26"/>
      <c r="MWL26"/>
      <c r="MWM26"/>
      <c r="MWN26"/>
      <c r="MWO26"/>
      <c r="MWP26"/>
      <c r="MWQ26"/>
      <c r="MWR26"/>
      <c r="MWS26"/>
      <c r="MWT26"/>
      <c r="MWU26"/>
      <c r="MWV26"/>
      <c r="MWW26"/>
      <c r="MWX26"/>
      <c r="MWY26"/>
      <c r="MWZ26"/>
      <c r="MXA26"/>
      <c r="MXB26"/>
      <c r="MXC26"/>
      <c r="MXD26"/>
      <c r="MXE26"/>
      <c r="MXF26"/>
      <c r="MXG26"/>
      <c r="MXH26"/>
      <c r="MXI26"/>
      <c r="MXJ26"/>
      <c r="MXK26"/>
      <c r="MXL26"/>
      <c r="MXM26"/>
      <c r="MXN26"/>
      <c r="MXO26"/>
      <c r="MXP26"/>
      <c r="MXQ26"/>
      <c r="MXR26"/>
      <c r="MXS26"/>
      <c r="MXT26"/>
      <c r="MXU26"/>
      <c r="MXV26"/>
      <c r="MXW26"/>
      <c r="MXX26"/>
      <c r="MXY26"/>
      <c r="MXZ26"/>
      <c r="MYA26"/>
      <c r="MYB26"/>
      <c r="MYC26"/>
      <c r="MYD26"/>
      <c r="MYE26"/>
      <c r="MYF26"/>
      <c r="MYG26"/>
      <c r="MYH26"/>
      <c r="MYI26"/>
      <c r="MYJ26"/>
      <c r="MYK26"/>
      <c r="MYL26"/>
      <c r="MYM26"/>
      <c r="MYN26"/>
      <c r="MYO26"/>
      <c r="MYP26"/>
      <c r="MYQ26"/>
      <c r="MYR26"/>
      <c r="MYS26"/>
      <c r="MYT26"/>
      <c r="MYU26"/>
      <c r="MYV26"/>
      <c r="MYW26"/>
      <c r="MYX26"/>
      <c r="MYY26"/>
      <c r="MYZ26"/>
      <c r="MZA26"/>
      <c r="MZB26"/>
      <c r="MZC26"/>
      <c r="MZD26"/>
      <c r="MZE26"/>
      <c r="MZF26"/>
      <c r="MZG26"/>
      <c r="MZH26"/>
      <c r="MZI26"/>
      <c r="MZJ26"/>
      <c r="MZK26"/>
      <c r="MZL26"/>
      <c r="MZM26"/>
      <c r="MZN26"/>
      <c r="MZO26"/>
      <c r="MZP26"/>
      <c r="MZQ26"/>
      <c r="MZR26"/>
      <c r="MZS26"/>
      <c r="MZT26"/>
      <c r="MZU26"/>
      <c r="MZV26"/>
      <c r="MZW26"/>
      <c r="MZX26"/>
      <c r="MZY26"/>
      <c r="MZZ26"/>
      <c r="NAA26"/>
      <c r="NAB26"/>
      <c r="NAC26"/>
      <c r="NAD26"/>
      <c r="NAE26"/>
      <c r="NAF26"/>
      <c r="NAG26"/>
      <c r="NAH26"/>
      <c r="NAI26"/>
      <c r="NAJ26"/>
      <c r="NAK26"/>
      <c r="NAL26"/>
      <c r="NAM26"/>
      <c r="NAN26"/>
      <c r="NAO26"/>
      <c r="NAP26"/>
      <c r="NAQ26"/>
      <c r="NAR26"/>
      <c r="NAS26"/>
      <c r="NAT26"/>
      <c r="NAU26"/>
      <c r="NAV26"/>
      <c r="NAW26"/>
      <c r="NAX26"/>
      <c r="NAY26"/>
      <c r="NAZ26"/>
      <c r="NBA26"/>
      <c r="NBB26"/>
      <c r="NBC26"/>
      <c r="NBD26"/>
      <c r="NBE26"/>
      <c r="NBF26"/>
      <c r="NBG26"/>
      <c r="NBH26"/>
      <c r="NBI26"/>
      <c r="NBJ26"/>
      <c r="NBK26"/>
      <c r="NBL26"/>
      <c r="NBM26"/>
      <c r="NBN26"/>
      <c r="NBO26"/>
      <c r="NBP26"/>
      <c r="NBQ26"/>
      <c r="NBR26"/>
      <c r="NBS26"/>
      <c r="NBT26"/>
      <c r="NBU26"/>
      <c r="NBV26"/>
      <c r="NBW26"/>
      <c r="NBX26"/>
      <c r="NBY26"/>
      <c r="NBZ26"/>
      <c r="NCA26"/>
      <c r="NCB26"/>
      <c r="NCC26"/>
      <c r="NCD26"/>
      <c r="NCE26"/>
      <c r="NCF26"/>
      <c r="NCG26"/>
      <c r="NCH26"/>
      <c r="NCI26"/>
      <c r="NCJ26"/>
      <c r="NCK26"/>
      <c r="NCL26"/>
      <c r="NCM26"/>
      <c r="NCN26"/>
      <c r="NCO26"/>
      <c r="NCP26"/>
      <c r="NCQ26"/>
      <c r="NCR26"/>
      <c r="NCS26"/>
      <c r="NCT26"/>
      <c r="NCU26"/>
      <c r="NCV26"/>
      <c r="NCW26"/>
      <c r="NCX26"/>
      <c r="NCY26"/>
      <c r="NCZ26"/>
      <c r="NDA26"/>
      <c r="NDB26"/>
      <c r="NDC26"/>
      <c r="NDD26"/>
      <c r="NDE26"/>
      <c r="NDF26"/>
      <c r="NDG26"/>
      <c r="NDH26"/>
      <c r="NDI26"/>
      <c r="NDJ26"/>
      <c r="NDK26"/>
      <c r="NDL26"/>
      <c r="NDM26"/>
      <c r="NDN26"/>
      <c r="NDO26"/>
      <c r="NDP26"/>
      <c r="NDQ26"/>
      <c r="NDR26"/>
      <c r="NDS26"/>
      <c r="NDT26"/>
      <c r="NDU26"/>
      <c r="NDV26"/>
      <c r="NDW26"/>
      <c r="NDX26"/>
      <c r="NDY26"/>
      <c r="NDZ26"/>
      <c r="NEA26"/>
      <c r="NEB26"/>
      <c r="NEC26"/>
      <c r="NED26"/>
      <c r="NEE26"/>
      <c r="NEF26"/>
      <c r="NEG26"/>
      <c r="NEH26"/>
      <c r="NEI26"/>
      <c r="NEJ26"/>
      <c r="NEK26"/>
      <c r="NEL26"/>
      <c r="NEM26"/>
      <c r="NEN26"/>
      <c r="NEO26"/>
      <c r="NEP26"/>
      <c r="NEQ26"/>
      <c r="NER26"/>
      <c r="NES26"/>
      <c r="NET26"/>
      <c r="NEU26"/>
      <c r="NEV26"/>
      <c r="NEW26"/>
      <c r="NEX26"/>
      <c r="NEY26"/>
      <c r="NEZ26"/>
      <c r="NFA26"/>
      <c r="NFB26"/>
      <c r="NFC26"/>
      <c r="NFD26"/>
      <c r="NFE26"/>
      <c r="NFF26"/>
      <c r="NFG26"/>
      <c r="NFH26"/>
      <c r="NFI26"/>
      <c r="NFJ26"/>
      <c r="NFK26"/>
      <c r="NFL26"/>
      <c r="NFM26"/>
      <c r="NFN26"/>
      <c r="NFO26"/>
      <c r="NFP26"/>
      <c r="NFQ26"/>
      <c r="NFR26"/>
      <c r="NFS26"/>
      <c r="NFT26"/>
      <c r="NFU26"/>
      <c r="NFV26"/>
      <c r="NFW26"/>
      <c r="NFX26"/>
      <c r="NFY26"/>
      <c r="NFZ26"/>
      <c r="NGA26"/>
      <c r="NGB26"/>
      <c r="NGC26"/>
      <c r="NGD26"/>
      <c r="NGE26"/>
      <c r="NGF26"/>
      <c r="NGG26"/>
      <c r="NGH26"/>
      <c r="NGI26"/>
      <c r="NGJ26"/>
      <c r="NGK26"/>
      <c r="NGL26"/>
      <c r="NGM26"/>
      <c r="NGN26"/>
      <c r="NGO26"/>
      <c r="NGP26"/>
      <c r="NGQ26"/>
      <c r="NGR26"/>
      <c r="NGS26"/>
      <c r="NGT26"/>
      <c r="NGU26"/>
      <c r="NGV26"/>
      <c r="NGW26"/>
      <c r="NGX26"/>
      <c r="NGY26"/>
      <c r="NGZ26"/>
      <c r="NHA26"/>
      <c r="NHB26"/>
      <c r="NHC26"/>
      <c r="NHD26"/>
      <c r="NHE26"/>
      <c r="NHF26"/>
      <c r="NHG26"/>
      <c r="NHH26"/>
      <c r="NHI26"/>
      <c r="NHJ26"/>
      <c r="NHK26"/>
      <c r="NHL26"/>
      <c r="NHM26"/>
      <c r="NHN26"/>
      <c r="NHO26"/>
      <c r="NHP26"/>
      <c r="NHQ26"/>
      <c r="NHR26"/>
      <c r="NHS26"/>
      <c r="NHT26"/>
      <c r="NHU26"/>
      <c r="NHV26"/>
      <c r="NHW26"/>
      <c r="NHX26"/>
      <c r="NHY26"/>
      <c r="NHZ26"/>
      <c r="NIA26"/>
      <c r="NIB26"/>
      <c r="NIC26"/>
      <c r="NID26"/>
      <c r="NIE26"/>
      <c r="NIF26"/>
      <c r="NIG26"/>
      <c r="NIH26"/>
      <c r="NII26"/>
      <c r="NIJ26"/>
      <c r="NIK26"/>
      <c r="NIL26"/>
      <c r="NIM26"/>
      <c r="NIN26"/>
      <c r="NIO26"/>
      <c r="NIP26"/>
      <c r="NIQ26"/>
      <c r="NIR26"/>
      <c r="NIS26"/>
      <c r="NIT26"/>
      <c r="NIU26"/>
      <c r="NIV26"/>
      <c r="NIW26"/>
      <c r="NIX26"/>
      <c r="NIY26"/>
      <c r="NIZ26"/>
      <c r="NJA26"/>
      <c r="NJB26"/>
      <c r="NJC26"/>
      <c r="NJD26"/>
      <c r="NJE26"/>
      <c r="NJF26"/>
      <c r="NJG26"/>
      <c r="NJH26"/>
      <c r="NJI26"/>
      <c r="NJJ26"/>
      <c r="NJK26"/>
      <c r="NJL26"/>
      <c r="NJM26"/>
      <c r="NJN26"/>
      <c r="NJO26"/>
      <c r="NJP26"/>
      <c r="NJQ26"/>
      <c r="NJR26"/>
      <c r="NJS26"/>
      <c r="NJT26"/>
      <c r="NJU26"/>
      <c r="NJV26"/>
      <c r="NJW26"/>
      <c r="NJX26"/>
      <c r="NJY26"/>
      <c r="NJZ26"/>
      <c r="NKA26"/>
      <c r="NKB26"/>
      <c r="NKC26"/>
      <c r="NKD26"/>
      <c r="NKE26"/>
      <c r="NKF26"/>
      <c r="NKG26"/>
      <c r="NKH26"/>
      <c r="NKI26"/>
      <c r="NKJ26"/>
      <c r="NKK26"/>
      <c r="NKL26"/>
      <c r="NKM26"/>
      <c r="NKN26"/>
      <c r="NKO26"/>
      <c r="NKP26"/>
      <c r="NKQ26"/>
      <c r="NKR26"/>
      <c r="NKS26"/>
      <c r="NKT26"/>
      <c r="NKU26"/>
      <c r="NKV26"/>
      <c r="NKW26"/>
      <c r="NKX26"/>
      <c r="NKY26"/>
      <c r="NKZ26"/>
      <c r="NLA26"/>
      <c r="NLB26"/>
      <c r="NLC26"/>
      <c r="NLD26"/>
      <c r="NLE26"/>
      <c r="NLF26"/>
      <c r="NLG26"/>
      <c r="NLH26"/>
      <c r="NLI26"/>
      <c r="NLJ26"/>
      <c r="NLK26"/>
      <c r="NLL26"/>
      <c r="NLM26"/>
      <c r="NLN26"/>
      <c r="NLO26"/>
      <c r="NLP26"/>
      <c r="NLQ26"/>
      <c r="NLR26"/>
      <c r="NLS26"/>
      <c r="NLT26"/>
      <c r="NLU26"/>
      <c r="NLV26"/>
      <c r="NLW26"/>
      <c r="NLX26"/>
      <c r="NLY26"/>
      <c r="NLZ26"/>
      <c r="NMA26"/>
      <c r="NMB26"/>
      <c r="NMC26"/>
      <c r="NMD26"/>
      <c r="NME26"/>
      <c r="NMF26"/>
      <c r="NMG26"/>
      <c r="NMH26"/>
      <c r="NMI26"/>
      <c r="NMJ26"/>
      <c r="NMK26"/>
      <c r="NML26"/>
      <c r="NMM26"/>
      <c r="NMN26"/>
      <c r="NMO26"/>
      <c r="NMP26"/>
      <c r="NMQ26"/>
      <c r="NMR26"/>
      <c r="NMS26"/>
      <c r="NMT26"/>
      <c r="NMU26"/>
      <c r="NMV26"/>
      <c r="NMW26"/>
      <c r="NMX26"/>
      <c r="NMY26"/>
      <c r="NMZ26"/>
      <c r="NNA26"/>
      <c r="NNB26"/>
      <c r="NNC26"/>
      <c r="NND26"/>
      <c r="NNE26"/>
      <c r="NNF26"/>
      <c r="NNG26"/>
      <c r="NNH26"/>
      <c r="NNI26"/>
      <c r="NNJ26"/>
      <c r="NNK26"/>
      <c r="NNL26"/>
      <c r="NNM26"/>
      <c r="NNN26"/>
      <c r="NNO26"/>
      <c r="NNP26"/>
      <c r="NNQ26"/>
      <c r="NNR26"/>
      <c r="NNS26"/>
      <c r="NNT26"/>
      <c r="NNU26"/>
      <c r="NNV26"/>
      <c r="NNW26"/>
      <c r="NNX26"/>
      <c r="NNY26"/>
      <c r="NNZ26"/>
      <c r="NOA26"/>
      <c r="NOB26"/>
      <c r="NOC26"/>
      <c r="NOD26"/>
      <c r="NOE26"/>
      <c r="NOF26"/>
      <c r="NOG26"/>
      <c r="NOH26"/>
      <c r="NOI26"/>
      <c r="NOJ26"/>
      <c r="NOK26"/>
      <c r="NOL26"/>
      <c r="NOM26"/>
      <c r="NON26"/>
      <c r="NOO26"/>
      <c r="NOP26"/>
      <c r="NOQ26"/>
      <c r="NOR26"/>
      <c r="NOS26"/>
      <c r="NOT26"/>
      <c r="NOU26"/>
      <c r="NOV26"/>
      <c r="NOW26"/>
      <c r="NOX26"/>
      <c r="NOY26"/>
      <c r="NOZ26"/>
      <c r="NPA26"/>
      <c r="NPB26"/>
      <c r="NPC26"/>
      <c r="NPD26"/>
      <c r="NPE26"/>
      <c r="NPF26"/>
      <c r="NPG26"/>
      <c r="NPH26"/>
      <c r="NPI26"/>
      <c r="NPJ26"/>
      <c r="NPK26"/>
      <c r="NPL26"/>
      <c r="NPM26"/>
      <c r="NPN26"/>
      <c r="NPO26"/>
      <c r="NPP26"/>
      <c r="NPQ26"/>
      <c r="NPR26"/>
      <c r="NPS26"/>
      <c r="NPT26"/>
      <c r="NPU26"/>
      <c r="NPV26"/>
      <c r="NPW26"/>
      <c r="NPX26"/>
      <c r="NPY26"/>
      <c r="NPZ26"/>
      <c r="NQA26"/>
      <c r="NQB26"/>
      <c r="NQC26"/>
      <c r="NQD26"/>
      <c r="NQE26"/>
      <c r="NQF26"/>
      <c r="NQG26"/>
      <c r="NQH26"/>
      <c r="NQI26"/>
      <c r="NQJ26"/>
      <c r="NQK26"/>
      <c r="NQL26"/>
      <c r="NQM26"/>
      <c r="NQN26"/>
      <c r="NQO26"/>
      <c r="NQP26"/>
      <c r="NQQ26"/>
      <c r="NQR26"/>
      <c r="NQS26"/>
      <c r="NQT26"/>
      <c r="NQU26"/>
      <c r="NQV26"/>
      <c r="NQW26"/>
      <c r="NQX26"/>
      <c r="NQY26"/>
      <c r="NQZ26"/>
      <c r="NRA26"/>
      <c r="NRB26"/>
      <c r="NRC26"/>
      <c r="NRD26"/>
      <c r="NRE26"/>
      <c r="NRF26"/>
      <c r="NRG26"/>
      <c r="NRH26"/>
      <c r="NRI26"/>
      <c r="NRJ26"/>
      <c r="NRK26"/>
      <c r="NRL26"/>
      <c r="NRM26"/>
      <c r="NRN26"/>
      <c r="NRO26"/>
      <c r="NRP26"/>
      <c r="NRQ26"/>
      <c r="NRR26"/>
      <c r="NRS26"/>
      <c r="NRT26"/>
      <c r="NRU26"/>
      <c r="NRV26"/>
      <c r="NRW26"/>
      <c r="NRX26"/>
      <c r="NRY26"/>
      <c r="NRZ26"/>
      <c r="NSA26"/>
      <c r="NSB26"/>
      <c r="NSC26"/>
      <c r="NSD26"/>
      <c r="NSE26"/>
      <c r="NSF26"/>
      <c r="NSG26"/>
      <c r="NSH26"/>
      <c r="NSI26"/>
      <c r="NSJ26"/>
      <c r="NSK26"/>
      <c r="NSL26"/>
      <c r="NSM26"/>
      <c r="NSN26"/>
      <c r="NSO26"/>
      <c r="NSP26"/>
      <c r="NSQ26"/>
      <c r="NSR26"/>
      <c r="NSS26"/>
      <c r="NST26"/>
      <c r="NSU26"/>
      <c r="NSV26"/>
      <c r="NSW26"/>
      <c r="NSX26"/>
      <c r="NSY26"/>
      <c r="NSZ26"/>
      <c r="NTA26"/>
      <c r="NTB26"/>
      <c r="NTC26"/>
      <c r="NTD26"/>
      <c r="NTE26"/>
      <c r="NTF26"/>
      <c r="NTG26"/>
      <c r="NTH26"/>
      <c r="NTI26"/>
      <c r="NTJ26"/>
      <c r="NTK26"/>
      <c r="NTL26"/>
      <c r="NTM26"/>
      <c r="NTN26"/>
      <c r="NTO26"/>
      <c r="NTP26"/>
      <c r="NTQ26"/>
      <c r="NTR26"/>
      <c r="NTS26"/>
      <c r="NTT26"/>
      <c r="NTU26"/>
      <c r="NTV26"/>
      <c r="NTW26"/>
      <c r="NTX26"/>
      <c r="NTY26"/>
      <c r="NTZ26"/>
      <c r="NUA26"/>
      <c r="NUB26"/>
      <c r="NUC26"/>
      <c r="NUD26"/>
      <c r="NUE26"/>
      <c r="NUF26"/>
      <c r="NUG26"/>
      <c r="NUH26"/>
      <c r="NUI26"/>
      <c r="NUJ26"/>
      <c r="NUK26"/>
      <c r="NUL26"/>
      <c r="NUM26"/>
      <c r="NUN26"/>
      <c r="NUO26"/>
      <c r="NUP26"/>
      <c r="NUQ26"/>
      <c r="NUR26"/>
      <c r="NUS26"/>
      <c r="NUT26"/>
      <c r="NUU26"/>
      <c r="NUV26"/>
      <c r="NUW26"/>
      <c r="NUX26"/>
      <c r="NUY26"/>
      <c r="NUZ26"/>
      <c r="NVA26"/>
      <c r="NVB26"/>
      <c r="NVC26"/>
      <c r="NVD26"/>
      <c r="NVE26"/>
      <c r="NVF26"/>
      <c r="NVG26"/>
      <c r="NVH26"/>
      <c r="NVI26"/>
      <c r="NVJ26"/>
      <c r="NVK26"/>
      <c r="NVL26"/>
      <c r="NVM26"/>
      <c r="NVN26"/>
      <c r="NVO26"/>
      <c r="NVP26"/>
      <c r="NVQ26"/>
      <c r="NVR26"/>
      <c r="NVS26"/>
      <c r="NVT26"/>
      <c r="NVU26"/>
      <c r="NVV26"/>
      <c r="NVW26"/>
      <c r="NVX26"/>
      <c r="NVY26"/>
      <c r="NVZ26"/>
      <c r="NWA26"/>
      <c r="NWB26"/>
      <c r="NWC26"/>
      <c r="NWD26"/>
      <c r="NWE26"/>
      <c r="NWF26"/>
      <c r="NWG26"/>
      <c r="NWH26"/>
      <c r="NWI26"/>
      <c r="NWJ26"/>
      <c r="NWK26"/>
      <c r="NWL26"/>
      <c r="NWM26"/>
      <c r="NWN26"/>
      <c r="NWO26"/>
      <c r="NWP26"/>
      <c r="NWQ26"/>
      <c r="NWR26"/>
      <c r="NWS26"/>
      <c r="NWT26"/>
      <c r="NWU26"/>
      <c r="NWV26"/>
      <c r="NWW26"/>
      <c r="NWX26"/>
      <c r="NWY26"/>
      <c r="NWZ26"/>
      <c r="NXA26"/>
      <c r="NXB26"/>
      <c r="NXC26"/>
      <c r="NXD26"/>
      <c r="NXE26"/>
      <c r="NXF26"/>
      <c r="NXG26"/>
      <c r="NXH26"/>
      <c r="NXI26"/>
      <c r="NXJ26"/>
      <c r="NXK26"/>
      <c r="NXL26"/>
      <c r="NXM26"/>
      <c r="NXN26"/>
      <c r="NXO26"/>
      <c r="NXP26"/>
      <c r="NXQ26"/>
      <c r="NXR26"/>
      <c r="NXS26"/>
      <c r="NXT26"/>
      <c r="NXU26"/>
      <c r="NXV26"/>
      <c r="NXW26"/>
      <c r="NXX26"/>
      <c r="NXY26"/>
      <c r="NXZ26"/>
      <c r="NYA26"/>
      <c r="NYB26"/>
      <c r="NYC26"/>
      <c r="NYD26"/>
      <c r="NYE26"/>
      <c r="NYF26"/>
      <c r="NYG26"/>
      <c r="NYH26"/>
      <c r="NYI26"/>
      <c r="NYJ26"/>
      <c r="NYK26"/>
      <c r="NYL26"/>
      <c r="NYM26"/>
      <c r="NYN26"/>
      <c r="NYO26"/>
      <c r="NYP26"/>
      <c r="NYQ26"/>
      <c r="NYR26"/>
      <c r="NYS26"/>
      <c r="NYT26"/>
      <c r="NYU26"/>
      <c r="NYV26"/>
      <c r="NYW26"/>
      <c r="NYX26"/>
      <c r="NYY26"/>
      <c r="NYZ26"/>
      <c r="NZA26"/>
      <c r="NZB26"/>
      <c r="NZC26"/>
      <c r="NZD26"/>
      <c r="NZE26"/>
      <c r="NZF26"/>
      <c r="NZG26"/>
      <c r="NZH26"/>
      <c r="NZI26"/>
      <c r="NZJ26"/>
      <c r="NZK26"/>
      <c r="NZL26"/>
      <c r="NZM26"/>
      <c r="NZN26"/>
      <c r="NZO26"/>
      <c r="NZP26"/>
      <c r="NZQ26"/>
      <c r="NZR26"/>
      <c r="NZS26"/>
      <c r="NZT26"/>
      <c r="NZU26"/>
      <c r="NZV26"/>
      <c r="NZW26"/>
      <c r="NZX26"/>
      <c r="NZY26"/>
      <c r="NZZ26"/>
      <c r="OAA26"/>
      <c r="OAB26"/>
      <c r="OAC26"/>
      <c r="OAD26"/>
      <c r="OAE26"/>
      <c r="OAF26"/>
      <c r="OAG26"/>
      <c r="OAH26"/>
      <c r="OAI26"/>
      <c r="OAJ26"/>
      <c r="OAK26"/>
      <c r="OAL26"/>
      <c r="OAM26"/>
      <c r="OAN26"/>
      <c r="OAO26"/>
      <c r="OAP26"/>
      <c r="OAQ26"/>
      <c r="OAR26"/>
      <c r="OAS26"/>
      <c r="OAT26"/>
      <c r="OAU26"/>
      <c r="OAV26"/>
      <c r="OAW26"/>
      <c r="OAX26"/>
      <c r="OAY26"/>
      <c r="OAZ26"/>
      <c r="OBA26"/>
      <c r="OBB26"/>
      <c r="OBC26"/>
      <c r="OBD26"/>
      <c r="OBE26"/>
      <c r="OBF26"/>
      <c r="OBG26"/>
      <c r="OBH26"/>
      <c r="OBI26"/>
      <c r="OBJ26"/>
      <c r="OBK26"/>
      <c r="OBL26"/>
      <c r="OBM26"/>
      <c r="OBN26"/>
      <c r="OBO26"/>
      <c r="OBP26"/>
      <c r="OBQ26"/>
      <c r="OBR26"/>
      <c r="OBS26"/>
      <c r="OBT26"/>
      <c r="OBU26"/>
      <c r="OBV26"/>
      <c r="OBW26"/>
      <c r="OBX26"/>
      <c r="OBY26"/>
      <c r="OBZ26"/>
      <c r="OCA26"/>
      <c r="OCB26"/>
      <c r="OCC26"/>
      <c r="OCD26"/>
      <c r="OCE26"/>
      <c r="OCF26"/>
      <c r="OCG26"/>
      <c r="OCH26"/>
      <c r="OCI26"/>
      <c r="OCJ26"/>
      <c r="OCK26"/>
      <c r="OCL26"/>
      <c r="OCM26"/>
      <c r="OCN26"/>
      <c r="OCO26"/>
      <c r="OCP26"/>
      <c r="OCQ26"/>
      <c r="OCR26"/>
      <c r="OCS26"/>
      <c r="OCT26"/>
      <c r="OCU26"/>
      <c r="OCV26"/>
      <c r="OCW26"/>
      <c r="OCX26"/>
      <c r="OCY26"/>
      <c r="OCZ26"/>
      <c r="ODA26"/>
      <c r="ODB26"/>
      <c r="ODC26"/>
      <c r="ODD26"/>
      <c r="ODE26"/>
      <c r="ODF26"/>
      <c r="ODG26"/>
      <c r="ODH26"/>
      <c r="ODI26"/>
      <c r="ODJ26"/>
      <c r="ODK26"/>
      <c r="ODL26"/>
      <c r="ODM26"/>
      <c r="ODN26"/>
      <c r="ODO26"/>
      <c r="ODP26"/>
      <c r="ODQ26"/>
      <c r="ODR26"/>
      <c r="ODS26"/>
      <c r="ODT26"/>
      <c r="ODU26"/>
      <c r="ODV26"/>
      <c r="ODW26"/>
      <c r="ODX26"/>
      <c r="ODY26"/>
      <c r="ODZ26"/>
      <c r="OEA26"/>
      <c r="OEB26"/>
      <c r="OEC26"/>
      <c r="OED26"/>
      <c r="OEE26"/>
      <c r="OEF26"/>
      <c r="OEG26"/>
      <c r="OEH26"/>
      <c r="OEI26"/>
      <c r="OEJ26"/>
      <c r="OEK26"/>
      <c r="OEL26"/>
      <c r="OEM26"/>
      <c r="OEN26"/>
      <c r="OEO26"/>
      <c r="OEP26"/>
      <c r="OEQ26"/>
      <c r="OER26"/>
      <c r="OES26"/>
      <c r="OET26"/>
      <c r="OEU26"/>
      <c r="OEV26"/>
      <c r="OEW26"/>
      <c r="OEX26"/>
      <c r="OEY26"/>
      <c r="OEZ26"/>
      <c r="OFA26"/>
      <c r="OFB26"/>
      <c r="OFC26"/>
      <c r="OFD26"/>
      <c r="OFE26"/>
      <c r="OFF26"/>
      <c r="OFG26"/>
      <c r="OFH26"/>
      <c r="OFI26"/>
      <c r="OFJ26"/>
      <c r="OFK26"/>
      <c r="OFL26"/>
      <c r="OFM26"/>
      <c r="OFN26"/>
      <c r="OFO26"/>
      <c r="OFP26"/>
      <c r="OFQ26"/>
      <c r="OFR26"/>
      <c r="OFS26"/>
      <c r="OFT26"/>
      <c r="OFU26"/>
      <c r="OFV26"/>
      <c r="OFW26"/>
      <c r="OFX26"/>
      <c r="OFY26"/>
      <c r="OFZ26"/>
      <c r="OGA26"/>
      <c r="OGB26"/>
      <c r="OGC26"/>
      <c r="OGD26"/>
      <c r="OGE26"/>
      <c r="OGF26"/>
      <c r="OGG26"/>
      <c r="OGH26"/>
      <c r="OGI26"/>
      <c r="OGJ26"/>
      <c r="OGK26"/>
      <c r="OGL26"/>
      <c r="OGM26"/>
      <c r="OGN26"/>
      <c r="OGO26"/>
      <c r="OGP26"/>
      <c r="OGQ26"/>
      <c r="OGR26"/>
      <c r="OGS26"/>
      <c r="OGT26"/>
      <c r="OGU26"/>
      <c r="OGV26"/>
      <c r="OGW26"/>
      <c r="OGX26"/>
      <c r="OGY26"/>
      <c r="OGZ26"/>
      <c r="OHA26"/>
      <c r="OHB26"/>
      <c r="OHC26"/>
      <c r="OHD26"/>
      <c r="OHE26"/>
      <c r="OHF26"/>
      <c r="OHG26"/>
      <c r="OHH26"/>
      <c r="OHI26"/>
      <c r="OHJ26"/>
      <c r="OHK26"/>
      <c r="OHL26"/>
      <c r="OHM26"/>
      <c r="OHN26"/>
      <c r="OHO26"/>
      <c r="OHP26"/>
      <c r="OHQ26"/>
      <c r="OHR26"/>
      <c r="OHS26"/>
      <c r="OHT26"/>
      <c r="OHU26"/>
      <c r="OHV26"/>
      <c r="OHW26"/>
      <c r="OHX26"/>
      <c r="OHY26"/>
      <c r="OHZ26"/>
      <c r="OIA26"/>
      <c r="OIB26"/>
      <c r="OIC26"/>
      <c r="OID26"/>
      <c r="OIE26"/>
      <c r="OIF26"/>
      <c r="OIG26"/>
      <c r="OIH26"/>
      <c r="OII26"/>
      <c r="OIJ26"/>
      <c r="OIK26"/>
      <c r="OIL26"/>
      <c r="OIM26"/>
      <c r="OIN26"/>
      <c r="OIO26"/>
      <c r="OIP26"/>
      <c r="OIQ26"/>
      <c r="OIR26"/>
      <c r="OIS26"/>
      <c r="OIT26"/>
      <c r="OIU26"/>
      <c r="OIV26"/>
      <c r="OIW26"/>
      <c r="OIX26"/>
      <c r="OIY26"/>
      <c r="OIZ26"/>
      <c r="OJA26"/>
      <c r="OJB26"/>
      <c r="OJC26"/>
      <c r="OJD26"/>
      <c r="OJE26"/>
      <c r="OJF26"/>
      <c r="OJG26"/>
      <c r="OJH26"/>
      <c r="OJI26"/>
      <c r="OJJ26"/>
      <c r="OJK26"/>
      <c r="OJL26"/>
      <c r="OJM26"/>
      <c r="OJN26"/>
      <c r="OJO26"/>
      <c r="OJP26"/>
      <c r="OJQ26"/>
      <c r="OJR26"/>
      <c r="OJS26"/>
      <c r="OJT26"/>
      <c r="OJU26"/>
      <c r="OJV26"/>
      <c r="OJW26"/>
      <c r="OJX26"/>
      <c r="OJY26"/>
      <c r="OJZ26"/>
      <c r="OKA26"/>
      <c r="OKB26"/>
      <c r="OKC26"/>
      <c r="OKD26"/>
      <c r="OKE26"/>
      <c r="OKF26"/>
      <c r="OKG26"/>
      <c r="OKH26"/>
      <c r="OKI26"/>
      <c r="OKJ26"/>
      <c r="OKK26"/>
      <c r="OKL26"/>
      <c r="OKM26"/>
      <c r="OKN26"/>
      <c r="OKO26"/>
      <c r="OKP26"/>
      <c r="OKQ26"/>
      <c r="OKR26"/>
      <c r="OKS26"/>
      <c r="OKT26"/>
      <c r="OKU26"/>
      <c r="OKV26"/>
      <c r="OKW26"/>
      <c r="OKX26"/>
      <c r="OKY26"/>
      <c r="OKZ26"/>
      <c r="OLA26"/>
      <c r="OLB26"/>
      <c r="OLC26"/>
      <c r="OLD26"/>
      <c r="OLE26"/>
      <c r="OLF26"/>
      <c r="OLG26"/>
      <c r="OLH26"/>
      <c r="OLI26"/>
      <c r="OLJ26"/>
      <c r="OLK26"/>
      <c r="OLL26"/>
      <c r="OLM26"/>
      <c r="OLN26"/>
      <c r="OLO26"/>
      <c r="OLP26"/>
      <c r="OLQ26"/>
      <c r="OLR26"/>
      <c r="OLS26"/>
      <c r="OLT26"/>
      <c r="OLU26"/>
      <c r="OLV26"/>
      <c r="OLW26"/>
      <c r="OLX26"/>
      <c r="OLY26"/>
      <c r="OLZ26"/>
      <c r="OMA26"/>
      <c r="OMB26"/>
      <c r="OMC26"/>
      <c r="OMD26"/>
      <c r="OME26"/>
      <c r="OMF26"/>
      <c r="OMG26"/>
      <c r="OMH26"/>
      <c r="OMI26"/>
      <c r="OMJ26"/>
      <c r="OMK26"/>
      <c r="OML26"/>
      <c r="OMM26"/>
      <c r="OMN26"/>
      <c r="OMO26"/>
      <c r="OMP26"/>
      <c r="OMQ26"/>
      <c r="OMR26"/>
      <c r="OMS26"/>
      <c r="OMT26"/>
      <c r="OMU26"/>
      <c r="OMV26"/>
      <c r="OMW26"/>
      <c r="OMX26"/>
      <c r="OMY26"/>
      <c r="OMZ26"/>
      <c r="ONA26"/>
      <c r="ONB26"/>
      <c r="ONC26"/>
      <c r="OND26"/>
      <c r="ONE26"/>
      <c r="ONF26"/>
      <c r="ONG26"/>
      <c r="ONH26"/>
      <c r="ONI26"/>
      <c r="ONJ26"/>
      <c r="ONK26"/>
      <c r="ONL26"/>
      <c r="ONM26"/>
      <c r="ONN26"/>
      <c r="ONO26"/>
      <c r="ONP26"/>
      <c r="ONQ26"/>
      <c r="ONR26"/>
      <c r="ONS26"/>
      <c r="ONT26"/>
      <c r="ONU26"/>
      <c r="ONV26"/>
      <c r="ONW26"/>
      <c r="ONX26"/>
      <c r="ONY26"/>
      <c r="ONZ26"/>
      <c r="OOA26"/>
      <c r="OOB26"/>
      <c r="OOC26"/>
      <c r="OOD26"/>
      <c r="OOE26"/>
      <c r="OOF26"/>
      <c r="OOG26"/>
      <c r="OOH26"/>
      <c r="OOI26"/>
      <c r="OOJ26"/>
      <c r="OOK26"/>
      <c r="OOL26"/>
      <c r="OOM26"/>
      <c r="OON26"/>
      <c r="OOO26"/>
      <c r="OOP26"/>
      <c r="OOQ26"/>
      <c r="OOR26"/>
      <c r="OOS26"/>
      <c r="OOT26"/>
      <c r="OOU26"/>
      <c r="OOV26"/>
      <c r="OOW26"/>
      <c r="OOX26"/>
      <c r="OOY26"/>
      <c r="OOZ26"/>
      <c r="OPA26"/>
      <c r="OPB26"/>
      <c r="OPC26"/>
      <c r="OPD26"/>
      <c r="OPE26"/>
      <c r="OPF26"/>
      <c r="OPG26"/>
      <c r="OPH26"/>
      <c r="OPI26"/>
      <c r="OPJ26"/>
      <c r="OPK26"/>
      <c r="OPL26"/>
      <c r="OPM26"/>
      <c r="OPN26"/>
      <c r="OPO26"/>
      <c r="OPP26"/>
      <c r="OPQ26"/>
      <c r="OPR26"/>
      <c r="OPS26"/>
      <c r="OPT26"/>
      <c r="OPU26"/>
      <c r="OPV26"/>
      <c r="OPW26"/>
      <c r="OPX26"/>
      <c r="OPY26"/>
      <c r="OPZ26"/>
      <c r="OQA26"/>
      <c r="OQB26"/>
      <c r="OQC26"/>
      <c r="OQD26"/>
      <c r="OQE26"/>
      <c r="OQF26"/>
      <c r="OQG26"/>
      <c r="OQH26"/>
      <c r="OQI26"/>
      <c r="OQJ26"/>
      <c r="OQK26"/>
      <c r="OQL26"/>
      <c r="OQM26"/>
      <c r="OQN26"/>
      <c r="OQO26"/>
      <c r="OQP26"/>
      <c r="OQQ26"/>
      <c r="OQR26"/>
      <c r="OQS26"/>
      <c r="OQT26"/>
      <c r="OQU26"/>
      <c r="OQV26"/>
      <c r="OQW26"/>
      <c r="OQX26"/>
      <c r="OQY26"/>
      <c r="OQZ26"/>
      <c r="ORA26"/>
      <c r="ORB26"/>
      <c r="ORC26"/>
      <c r="ORD26"/>
      <c r="ORE26"/>
      <c r="ORF26"/>
      <c r="ORG26"/>
      <c r="ORH26"/>
      <c r="ORI26"/>
      <c r="ORJ26"/>
      <c r="ORK26"/>
      <c r="ORL26"/>
      <c r="ORM26"/>
      <c r="ORN26"/>
      <c r="ORO26"/>
      <c r="ORP26"/>
      <c r="ORQ26"/>
      <c r="ORR26"/>
      <c r="ORS26"/>
      <c r="ORT26"/>
      <c r="ORU26"/>
      <c r="ORV26"/>
      <c r="ORW26"/>
      <c r="ORX26"/>
      <c r="ORY26"/>
      <c r="ORZ26"/>
      <c r="OSA26"/>
      <c r="OSB26"/>
      <c r="OSC26"/>
      <c r="OSD26"/>
      <c r="OSE26"/>
      <c r="OSF26"/>
      <c r="OSG26"/>
      <c r="OSH26"/>
      <c r="OSI26"/>
      <c r="OSJ26"/>
      <c r="OSK26"/>
      <c r="OSL26"/>
      <c r="OSM26"/>
      <c r="OSN26"/>
      <c r="OSO26"/>
      <c r="OSP26"/>
      <c r="OSQ26"/>
      <c r="OSR26"/>
      <c r="OSS26"/>
      <c r="OST26"/>
      <c r="OSU26"/>
      <c r="OSV26"/>
      <c r="OSW26"/>
      <c r="OSX26"/>
      <c r="OSY26"/>
      <c r="OSZ26"/>
      <c r="OTA26"/>
      <c r="OTB26"/>
      <c r="OTC26"/>
      <c r="OTD26"/>
      <c r="OTE26"/>
      <c r="OTF26"/>
      <c r="OTG26"/>
      <c r="OTH26"/>
      <c r="OTI26"/>
      <c r="OTJ26"/>
      <c r="OTK26"/>
      <c r="OTL26"/>
      <c r="OTM26"/>
      <c r="OTN26"/>
      <c r="OTO26"/>
      <c r="OTP26"/>
      <c r="OTQ26"/>
      <c r="OTR26"/>
      <c r="OTS26"/>
      <c r="OTT26"/>
      <c r="OTU26"/>
      <c r="OTV26"/>
      <c r="OTW26"/>
      <c r="OTX26"/>
      <c r="OTY26"/>
      <c r="OTZ26"/>
      <c r="OUA26"/>
      <c r="OUB26"/>
      <c r="OUC26"/>
      <c r="OUD26"/>
      <c r="OUE26"/>
      <c r="OUF26"/>
      <c r="OUG26"/>
      <c r="OUH26"/>
      <c r="OUI26"/>
      <c r="OUJ26"/>
      <c r="OUK26"/>
      <c r="OUL26"/>
      <c r="OUM26"/>
      <c r="OUN26"/>
      <c r="OUO26"/>
      <c r="OUP26"/>
      <c r="OUQ26"/>
      <c r="OUR26"/>
      <c r="OUS26"/>
      <c r="OUT26"/>
      <c r="OUU26"/>
      <c r="OUV26"/>
      <c r="OUW26"/>
      <c r="OUX26"/>
      <c r="OUY26"/>
      <c r="OUZ26"/>
      <c r="OVA26"/>
      <c r="OVB26"/>
      <c r="OVC26"/>
      <c r="OVD26"/>
      <c r="OVE26"/>
      <c r="OVF26"/>
      <c r="OVG26"/>
      <c r="OVH26"/>
      <c r="OVI26"/>
      <c r="OVJ26"/>
      <c r="OVK26"/>
      <c r="OVL26"/>
      <c r="OVM26"/>
      <c r="OVN26"/>
      <c r="OVO26"/>
      <c r="OVP26"/>
      <c r="OVQ26"/>
      <c r="OVR26"/>
      <c r="OVS26"/>
      <c r="OVT26"/>
      <c r="OVU26"/>
      <c r="OVV26"/>
      <c r="OVW26"/>
      <c r="OVX26"/>
      <c r="OVY26"/>
      <c r="OVZ26"/>
      <c r="OWA26"/>
      <c r="OWB26"/>
      <c r="OWC26"/>
      <c r="OWD26"/>
      <c r="OWE26"/>
      <c r="OWF26"/>
      <c r="OWG26"/>
      <c r="OWH26"/>
      <c r="OWI26"/>
      <c r="OWJ26"/>
      <c r="OWK26"/>
      <c r="OWL26"/>
      <c r="OWM26"/>
      <c r="OWN26"/>
      <c r="OWO26"/>
      <c r="OWP26"/>
      <c r="OWQ26"/>
      <c r="OWR26"/>
      <c r="OWS26"/>
      <c r="OWT26"/>
      <c r="OWU26"/>
      <c r="OWV26"/>
      <c r="OWW26"/>
      <c r="OWX26"/>
      <c r="OWY26"/>
      <c r="OWZ26"/>
      <c r="OXA26"/>
      <c r="OXB26"/>
      <c r="OXC26"/>
      <c r="OXD26"/>
      <c r="OXE26"/>
      <c r="OXF26"/>
      <c r="OXG26"/>
      <c r="OXH26"/>
      <c r="OXI26"/>
      <c r="OXJ26"/>
      <c r="OXK26"/>
      <c r="OXL26"/>
      <c r="OXM26"/>
      <c r="OXN26"/>
      <c r="OXO26"/>
      <c r="OXP26"/>
      <c r="OXQ26"/>
      <c r="OXR26"/>
      <c r="OXS26"/>
      <c r="OXT26"/>
      <c r="OXU26"/>
      <c r="OXV26"/>
      <c r="OXW26"/>
      <c r="OXX26"/>
      <c r="OXY26"/>
      <c r="OXZ26"/>
      <c r="OYA26"/>
      <c r="OYB26"/>
      <c r="OYC26"/>
      <c r="OYD26"/>
      <c r="OYE26"/>
      <c r="OYF26"/>
      <c r="OYG26"/>
      <c r="OYH26"/>
      <c r="OYI26"/>
      <c r="OYJ26"/>
      <c r="OYK26"/>
      <c r="OYL26"/>
      <c r="OYM26"/>
      <c r="OYN26"/>
      <c r="OYO26"/>
      <c r="OYP26"/>
      <c r="OYQ26"/>
      <c r="OYR26"/>
      <c r="OYS26"/>
      <c r="OYT26"/>
      <c r="OYU26"/>
      <c r="OYV26"/>
      <c r="OYW26"/>
      <c r="OYX26"/>
      <c r="OYY26"/>
      <c r="OYZ26"/>
      <c r="OZA26"/>
      <c r="OZB26"/>
      <c r="OZC26"/>
      <c r="OZD26"/>
      <c r="OZE26"/>
      <c r="OZF26"/>
      <c r="OZG26"/>
      <c r="OZH26"/>
      <c r="OZI26"/>
      <c r="OZJ26"/>
      <c r="OZK26"/>
      <c r="OZL26"/>
      <c r="OZM26"/>
      <c r="OZN26"/>
      <c r="OZO26"/>
      <c r="OZP26"/>
      <c r="OZQ26"/>
      <c r="OZR26"/>
      <c r="OZS26"/>
      <c r="OZT26"/>
      <c r="OZU26"/>
      <c r="OZV26"/>
      <c r="OZW26"/>
      <c r="OZX26"/>
      <c r="OZY26"/>
      <c r="OZZ26"/>
      <c r="PAA26"/>
      <c r="PAB26"/>
      <c r="PAC26"/>
      <c r="PAD26"/>
      <c r="PAE26"/>
      <c r="PAF26"/>
      <c r="PAG26"/>
      <c r="PAH26"/>
      <c r="PAI26"/>
      <c r="PAJ26"/>
      <c r="PAK26"/>
      <c r="PAL26"/>
      <c r="PAM26"/>
      <c r="PAN26"/>
      <c r="PAO26"/>
      <c r="PAP26"/>
      <c r="PAQ26"/>
      <c r="PAR26"/>
      <c r="PAS26"/>
      <c r="PAT26"/>
      <c r="PAU26"/>
      <c r="PAV26"/>
      <c r="PAW26"/>
      <c r="PAX26"/>
      <c r="PAY26"/>
      <c r="PAZ26"/>
      <c r="PBA26"/>
      <c r="PBB26"/>
      <c r="PBC26"/>
      <c r="PBD26"/>
      <c r="PBE26"/>
      <c r="PBF26"/>
      <c r="PBG26"/>
      <c r="PBH26"/>
      <c r="PBI26"/>
      <c r="PBJ26"/>
      <c r="PBK26"/>
      <c r="PBL26"/>
      <c r="PBM26"/>
      <c r="PBN26"/>
      <c r="PBO26"/>
      <c r="PBP26"/>
      <c r="PBQ26"/>
      <c r="PBR26"/>
      <c r="PBS26"/>
      <c r="PBT26"/>
      <c r="PBU26"/>
      <c r="PBV26"/>
      <c r="PBW26"/>
      <c r="PBX26"/>
      <c r="PBY26"/>
      <c r="PBZ26"/>
      <c r="PCA26"/>
      <c r="PCB26"/>
      <c r="PCC26"/>
      <c r="PCD26"/>
      <c r="PCE26"/>
      <c r="PCF26"/>
      <c r="PCG26"/>
      <c r="PCH26"/>
      <c r="PCI26"/>
      <c r="PCJ26"/>
      <c r="PCK26"/>
      <c r="PCL26"/>
      <c r="PCM26"/>
      <c r="PCN26"/>
      <c r="PCO26"/>
      <c r="PCP26"/>
      <c r="PCQ26"/>
      <c r="PCR26"/>
      <c r="PCS26"/>
      <c r="PCT26"/>
      <c r="PCU26"/>
      <c r="PCV26"/>
      <c r="PCW26"/>
      <c r="PCX26"/>
      <c r="PCY26"/>
      <c r="PCZ26"/>
      <c r="PDA26"/>
      <c r="PDB26"/>
      <c r="PDC26"/>
      <c r="PDD26"/>
      <c r="PDE26"/>
      <c r="PDF26"/>
      <c r="PDG26"/>
      <c r="PDH26"/>
      <c r="PDI26"/>
      <c r="PDJ26"/>
      <c r="PDK26"/>
      <c r="PDL26"/>
      <c r="PDM26"/>
      <c r="PDN26"/>
      <c r="PDO26"/>
      <c r="PDP26"/>
      <c r="PDQ26"/>
      <c r="PDR26"/>
      <c r="PDS26"/>
      <c r="PDT26"/>
      <c r="PDU26"/>
      <c r="PDV26"/>
      <c r="PDW26"/>
      <c r="PDX26"/>
      <c r="PDY26"/>
      <c r="PDZ26"/>
      <c r="PEA26"/>
      <c r="PEB26"/>
      <c r="PEC26"/>
      <c r="PED26"/>
      <c r="PEE26"/>
      <c r="PEF26"/>
      <c r="PEG26"/>
      <c r="PEH26"/>
      <c r="PEI26"/>
      <c r="PEJ26"/>
      <c r="PEK26"/>
      <c r="PEL26"/>
      <c r="PEM26"/>
      <c r="PEN26"/>
      <c r="PEO26"/>
      <c r="PEP26"/>
      <c r="PEQ26"/>
      <c r="PER26"/>
      <c r="PES26"/>
      <c r="PET26"/>
      <c r="PEU26"/>
      <c r="PEV26"/>
      <c r="PEW26"/>
      <c r="PEX26"/>
      <c r="PEY26"/>
      <c r="PEZ26"/>
      <c r="PFA26"/>
      <c r="PFB26"/>
      <c r="PFC26"/>
      <c r="PFD26"/>
      <c r="PFE26"/>
      <c r="PFF26"/>
      <c r="PFG26"/>
      <c r="PFH26"/>
      <c r="PFI26"/>
      <c r="PFJ26"/>
      <c r="PFK26"/>
      <c r="PFL26"/>
      <c r="PFM26"/>
      <c r="PFN26"/>
      <c r="PFO26"/>
      <c r="PFP26"/>
      <c r="PFQ26"/>
      <c r="PFR26"/>
      <c r="PFS26"/>
      <c r="PFT26"/>
      <c r="PFU26"/>
      <c r="PFV26"/>
      <c r="PFW26"/>
      <c r="PFX26"/>
      <c r="PFY26"/>
      <c r="PFZ26"/>
      <c r="PGA26"/>
      <c r="PGB26"/>
      <c r="PGC26"/>
      <c r="PGD26"/>
      <c r="PGE26"/>
      <c r="PGF26"/>
      <c r="PGG26"/>
      <c r="PGH26"/>
      <c r="PGI26"/>
      <c r="PGJ26"/>
      <c r="PGK26"/>
      <c r="PGL26"/>
      <c r="PGM26"/>
      <c r="PGN26"/>
      <c r="PGO26"/>
      <c r="PGP26"/>
      <c r="PGQ26"/>
      <c r="PGR26"/>
      <c r="PGS26"/>
      <c r="PGT26"/>
      <c r="PGU26"/>
      <c r="PGV26"/>
      <c r="PGW26"/>
      <c r="PGX26"/>
      <c r="PGY26"/>
      <c r="PGZ26"/>
      <c r="PHA26"/>
      <c r="PHB26"/>
      <c r="PHC26"/>
      <c r="PHD26"/>
      <c r="PHE26"/>
      <c r="PHF26"/>
      <c r="PHG26"/>
      <c r="PHH26"/>
      <c r="PHI26"/>
      <c r="PHJ26"/>
      <c r="PHK26"/>
      <c r="PHL26"/>
      <c r="PHM26"/>
      <c r="PHN26"/>
      <c r="PHO26"/>
      <c r="PHP26"/>
      <c r="PHQ26"/>
      <c r="PHR26"/>
      <c r="PHS26"/>
      <c r="PHT26"/>
      <c r="PHU26"/>
      <c r="PHV26"/>
      <c r="PHW26"/>
      <c r="PHX26"/>
      <c r="PHY26"/>
      <c r="PHZ26"/>
      <c r="PIA26"/>
      <c r="PIB26"/>
      <c r="PIC26"/>
      <c r="PID26"/>
      <c r="PIE26"/>
      <c r="PIF26"/>
      <c r="PIG26"/>
      <c r="PIH26"/>
      <c r="PII26"/>
      <c r="PIJ26"/>
      <c r="PIK26"/>
      <c r="PIL26"/>
      <c r="PIM26"/>
      <c r="PIN26"/>
      <c r="PIO26"/>
      <c r="PIP26"/>
      <c r="PIQ26"/>
      <c r="PIR26"/>
      <c r="PIS26"/>
      <c r="PIT26"/>
      <c r="PIU26"/>
      <c r="PIV26"/>
      <c r="PIW26"/>
      <c r="PIX26"/>
      <c r="PIY26"/>
      <c r="PIZ26"/>
      <c r="PJA26"/>
      <c r="PJB26"/>
      <c r="PJC26"/>
      <c r="PJD26"/>
      <c r="PJE26"/>
      <c r="PJF26"/>
      <c r="PJG26"/>
      <c r="PJH26"/>
      <c r="PJI26"/>
      <c r="PJJ26"/>
      <c r="PJK26"/>
      <c r="PJL26"/>
      <c r="PJM26"/>
      <c r="PJN26"/>
      <c r="PJO26"/>
      <c r="PJP26"/>
      <c r="PJQ26"/>
      <c r="PJR26"/>
      <c r="PJS26"/>
      <c r="PJT26"/>
      <c r="PJU26"/>
      <c r="PJV26"/>
      <c r="PJW26"/>
      <c r="PJX26"/>
      <c r="PJY26"/>
      <c r="PJZ26"/>
      <c r="PKA26"/>
      <c r="PKB26"/>
      <c r="PKC26"/>
      <c r="PKD26"/>
      <c r="PKE26"/>
      <c r="PKF26"/>
      <c r="PKG26"/>
      <c r="PKH26"/>
      <c r="PKI26"/>
      <c r="PKJ26"/>
      <c r="PKK26"/>
      <c r="PKL26"/>
      <c r="PKM26"/>
      <c r="PKN26"/>
      <c r="PKO26"/>
      <c r="PKP26"/>
      <c r="PKQ26"/>
      <c r="PKR26"/>
      <c r="PKS26"/>
      <c r="PKT26"/>
      <c r="PKU26"/>
      <c r="PKV26"/>
      <c r="PKW26"/>
      <c r="PKX26"/>
      <c r="PKY26"/>
      <c r="PKZ26"/>
      <c r="PLA26"/>
      <c r="PLB26"/>
      <c r="PLC26"/>
      <c r="PLD26"/>
      <c r="PLE26"/>
      <c r="PLF26"/>
      <c r="PLG26"/>
      <c r="PLH26"/>
      <c r="PLI26"/>
      <c r="PLJ26"/>
      <c r="PLK26"/>
      <c r="PLL26"/>
      <c r="PLM26"/>
      <c r="PLN26"/>
      <c r="PLO26"/>
      <c r="PLP26"/>
      <c r="PLQ26"/>
      <c r="PLR26"/>
      <c r="PLS26"/>
      <c r="PLT26"/>
      <c r="PLU26"/>
      <c r="PLV26"/>
      <c r="PLW26"/>
      <c r="PLX26"/>
      <c r="PLY26"/>
      <c r="PLZ26"/>
      <c r="PMA26"/>
      <c r="PMB26"/>
      <c r="PMC26"/>
      <c r="PMD26"/>
      <c r="PME26"/>
      <c r="PMF26"/>
      <c r="PMG26"/>
      <c r="PMH26"/>
      <c r="PMI26"/>
      <c r="PMJ26"/>
      <c r="PMK26"/>
      <c r="PML26"/>
      <c r="PMM26"/>
      <c r="PMN26"/>
      <c r="PMO26"/>
      <c r="PMP26"/>
      <c r="PMQ26"/>
      <c r="PMR26"/>
      <c r="PMS26"/>
      <c r="PMT26"/>
      <c r="PMU26"/>
      <c r="PMV26"/>
      <c r="PMW26"/>
      <c r="PMX26"/>
      <c r="PMY26"/>
      <c r="PMZ26"/>
      <c r="PNA26"/>
      <c r="PNB26"/>
      <c r="PNC26"/>
      <c r="PND26"/>
      <c r="PNE26"/>
      <c r="PNF26"/>
      <c r="PNG26"/>
      <c r="PNH26"/>
      <c r="PNI26"/>
      <c r="PNJ26"/>
      <c r="PNK26"/>
      <c r="PNL26"/>
      <c r="PNM26"/>
      <c r="PNN26"/>
      <c r="PNO26"/>
      <c r="PNP26"/>
      <c r="PNQ26"/>
      <c r="PNR26"/>
      <c r="PNS26"/>
      <c r="PNT26"/>
      <c r="PNU26"/>
      <c r="PNV26"/>
      <c r="PNW26"/>
      <c r="PNX26"/>
      <c r="PNY26"/>
      <c r="PNZ26"/>
      <c r="POA26"/>
      <c r="POB26"/>
      <c r="POC26"/>
      <c r="POD26"/>
      <c r="POE26"/>
      <c r="POF26"/>
      <c r="POG26"/>
      <c r="POH26"/>
      <c r="POI26"/>
      <c r="POJ26"/>
      <c r="POK26"/>
      <c r="POL26"/>
      <c r="POM26"/>
      <c r="PON26"/>
      <c r="POO26"/>
      <c r="POP26"/>
      <c r="POQ26"/>
      <c r="POR26"/>
      <c r="POS26"/>
      <c r="POT26"/>
      <c r="POU26"/>
      <c r="POV26"/>
      <c r="POW26"/>
      <c r="POX26"/>
      <c r="POY26"/>
      <c r="POZ26"/>
      <c r="PPA26"/>
      <c r="PPB26"/>
      <c r="PPC26"/>
      <c r="PPD26"/>
      <c r="PPE26"/>
      <c r="PPF26"/>
      <c r="PPG26"/>
      <c r="PPH26"/>
      <c r="PPI26"/>
      <c r="PPJ26"/>
      <c r="PPK26"/>
      <c r="PPL26"/>
      <c r="PPM26"/>
      <c r="PPN26"/>
      <c r="PPO26"/>
      <c r="PPP26"/>
      <c r="PPQ26"/>
      <c r="PPR26"/>
      <c r="PPS26"/>
      <c r="PPT26"/>
      <c r="PPU26"/>
      <c r="PPV26"/>
      <c r="PPW26"/>
      <c r="PPX26"/>
      <c r="PPY26"/>
      <c r="PPZ26"/>
      <c r="PQA26"/>
      <c r="PQB26"/>
      <c r="PQC26"/>
      <c r="PQD26"/>
      <c r="PQE26"/>
      <c r="PQF26"/>
      <c r="PQG26"/>
      <c r="PQH26"/>
      <c r="PQI26"/>
      <c r="PQJ26"/>
      <c r="PQK26"/>
      <c r="PQL26"/>
      <c r="PQM26"/>
      <c r="PQN26"/>
      <c r="PQO26"/>
      <c r="PQP26"/>
      <c r="PQQ26"/>
      <c r="PQR26"/>
      <c r="PQS26"/>
      <c r="PQT26"/>
      <c r="PQU26"/>
      <c r="PQV26"/>
      <c r="PQW26"/>
      <c r="PQX26"/>
      <c r="PQY26"/>
      <c r="PQZ26"/>
      <c r="PRA26"/>
      <c r="PRB26"/>
      <c r="PRC26"/>
      <c r="PRD26"/>
      <c r="PRE26"/>
      <c r="PRF26"/>
      <c r="PRG26"/>
      <c r="PRH26"/>
      <c r="PRI26"/>
      <c r="PRJ26"/>
      <c r="PRK26"/>
      <c r="PRL26"/>
      <c r="PRM26"/>
      <c r="PRN26"/>
      <c r="PRO26"/>
      <c r="PRP26"/>
      <c r="PRQ26"/>
      <c r="PRR26"/>
      <c r="PRS26"/>
      <c r="PRT26"/>
      <c r="PRU26"/>
      <c r="PRV26"/>
      <c r="PRW26"/>
      <c r="PRX26"/>
      <c r="PRY26"/>
      <c r="PRZ26"/>
      <c r="PSA26"/>
      <c r="PSB26"/>
      <c r="PSC26"/>
      <c r="PSD26"/>
      <c r="PSE26"/>
      <c r="PSF26"/>
      <c r="PSG26"/>
      <c r="PSH26"/>
      <c r="PSI26"/>
      <c r="PSJ26"/>
      <c r="PSK26"/>
      <c r="PSL26"/>
      <c r="PSM26"/>
      <c r="PSN26"/>
      <c r="PSO26"/>
      <c r="PSP26"/>
      <c r="PSQ26"/>
      <c r="PSR26"/>
      <c r="PSS26"/>
      <c r="PST26"/>
      <c r="PSU26"/>
      <c r="PSV26"/>
      <c r="PSW26"/>
      <c r="PSX26"/>
      <c r="PSY26"/>
      <c r="PSZ26"/>
      <c r="PTA26"/>
      <c r="PTB26"/>
      <c r="PTC26"/>
      <c r="PTD26"/>
      <c r="PTE26"/>
      <c r="PTF26"/>
      <c r="PTG26"/>
      <c r="PTH26"/>
      <c r="PTI26"/>
      <c r="PTJ26"/>
      <c r="PTK26"/>
      <c r="PTL26"/>
      <c r="PTM26"/>
      <c r="PTN26"/>
      <c r="PTO26"/>
      <c r="PTP26"/>
      <c r="PTQ26"/>
      <c r="PTR26"/>
      <c r="PTS26"/>
      <c r="PTT26"/>
      <c r="PTU26"/>
      <c r="PTV26"/>
      <c r="PTW26"/>
      <c r="PTX26"/>
      <c r="PTY26"/>
      <c r="PTZ26"/>
      <c r="PUA26"/>
      <c r="PUB26"/>
      <c r="PUC26"/>
      <c r="PUD26"/>
      <c r="PUE26"/>
      <c r="PUF26"/>
      <c r="PUG26"/>
      <c r="PUH26"/>
      <c r="PUI26"/>
      <c r="PUJ26"/>
      <c r="PUK26"/>
      <c r="PUL26"/>
      <c r="PUM26"/>
      <c r="PUN26"/>
      <c r="PUO26"/>
      <c r="PUP26"/>
      <c r="PUQ26"/>
      <c r="PUR26"/>
      <c r="PUS26"/>
      <c r="PUT26"/>
      <c r="PUU26"/>
      <c r="PUV26"/>
      <c r="PUW26"/>
      <c r="PUX26"/>
      <c r="PUY26"/>
      <c r="PUZ26"/>
      <c r="PVA26"/>
      <c r="PVB26"/>
      <c r="PVC26"/>
      <c r="PVD26"/>
      <c r="PVE26"/>
      <c r="PVF26"/>
      <c r="PVG26"/>
      <c r="PVH26"/>
      <c r="PVI26"/>
      <c r="PVJ26"/>
      <c r="PVK26"/>
      <c r="PVL26"/>
      <c r="PVM26"/>
      <c r="PVN26"/>
      <c r="PVO26"/>
      <c r="PVP26"/>
      <c r="PVQ26"/>
      <c r="PVR26"/>
      <c r="PVS26"/>
      <c r="PVT26"/>
      <c r="PVU26"/>
      <c r="PVV26"/>
      <c r="PVW26"/>
      <c r="PVX26"/>
      <c r="PVY26"/>
      <c r="PVZ26"/>
      <c r="PWA26"/>
      <c r="PWB26"/>
      <c r="PWC26"/>
      <c r="PWD26"/>
      <c r="PWE26"/>
      <c r="PWF26"/>
      <c r="PWG26"/>
      <c r="PWH26"/>
      <c r="PWI26"/>
      <c r="PWJ26"/>
      <c r="PWK26"/>
      <c r="PWL26"/>
      <c r="PWM26"/>
      <c r="PWN26"/>
      <c r="PWO26"/>
      <c r="PWP26"/>
      <c r="PWQ26"/>
      <c r="PWR26"/>
      <c r="PWS26"/>
      <c r="PWT26"/>
      <c r="PWU26"/>
      <c r="PWV26"/>
      <c r="PWW26"/>
      <c r="PWX26"/>
      <c r="PWY26"/>
      <c r="PWZ26"/>
      <c r="PXA26"/>
      <c r="PXB26"/>
      <c r="PXC26"/>
      <c r="PXD26"/>
      <c r="PXE26"/>
      <c r="PXF26"/>
      <c r="PXG26"/>
      <c r="PXH26"/>
      <c r="PXI26"/>
      <c r="PXJ26"/>
      <c r="PXK26"/>
      <c r="PXL26"/>
      <c r="PXM26"/>
      <c r="PXN26"/>
      <c r="PXO26"/>
      <c r="PXP26"/>
      <c r="PXQ26"/>
      <c r="PXR26"/>
      <c r="PXS26"/>
      <c r="PXT26"/>
      <c r="PXU26"/>
      <c r="PXV26"/>
      <c r="PXW26"/>
      <c r="PXX26"/>
      <c r="PXY26"/>
      <c r="PXZ26"/>
      <c r="PYA26"/>
      <c r="PYB26"/>
      <c r="PYC26"/>
      <c r="PYD26"/>
      <c r="PYE26"/>
      <c r="PYF26"/>
      <c r="PYG26"/>
      <c r="PYH26"/>
      <c r="PYI26"/>
      <c r="PYJ26"/>
      <c r="PYK26"/>
      <c r="PYL26"/>
      <c r="PYM26"/>
      <c r="PYN26"/>
      <c r="PYO26"/>
      <c r="PYP26"/>
      <c r="PYQ26"/>
      <c r="PYR26"/>
      <c r="PYS26"/>
      <c r="PYT26"/>
      <c r="PYU26"/>
      <c r="PYV26"/>
      <c r="PYW26"/>
      <c r="PYX26"/>
      <c r="PYY26"/>
      <c r="PYZ26"/>
      <c r="PZA26"/>
      <c r="PZB26"/>
      <c r="PZC26"/>
      <c r="PZD26"/>
      <c r="PZE26"/>
      <c r="PZF26"/>
      <c r="PZG26"/>
      <c r="PZH26"/>
      <c r="PZI26"/>
      <c r="PZJ26"/>
      <c r="PZK26"/>
      <c r="PZL26"/>
      <c r="PZM26"/>
      <c r="PZN26"/>
      <c r="PZO26"/>
      <c r="PZP26"/>
      <c r="PZQ26"/>
      <c r="PZR26"/>
      <c r="PZS26"/>
      <c r="PZT26"/>
      <c r="PZU26"/>
      <c r="PZV26"/>
      <c r="PZW26"/>
      <c r="PZX26"/>
      <c r="PZY26"/>
      <c r="PZZ26"/>
      <c r="QAA26"/>
      <c r="QAB26"/>
      <c r="QAC26"/>
      <c r="QAD26"/>
      <c r="QAE26"/>
      <c r="QAF26"/>
      <c r="QAG26"/>
      <c r="QAH26"/>
      <c r="QAI26"/>
      <c r="QAJ26"/>
      <c r="QAK26"/>
      <c r="QAL26"/>
      <c r="QAM26"/>
      <c r="QAN26"/>
      <c r="QAO26"/>
      <c r="QAP26"/>
      <c r="QAQ26"/>
      <c r="QAR26"/>
      <c r="QAS26"/>
      <c r="QAT26"/>
      <c r="QAU26"/>
      <c r="QAV26"/>
      <c r="QAW26"/>
      <c r="QAX26"/>
      <c r="QAY26"/>
      <c r="QAZ26"/>
      <c r="QBA26"/>
      <c r="QBB26"/>
      <c r="QBC26"/>
      <c r="QBD26"/>
      <c r="QBE26"/>
      <c r="QBF26"/>
      <c r="QBG26"/>
      <c r="QBH26"/>
      <c r="QBI26"/>
      <c r="QBJ26"/>
      <c r="QBK26"/>
      <c r="QBL26"/>
      <c r="QBM26"/>
      <c r="QBN26"/>
      <c r="QBO26"/>
      <c r="QBP26"/>
      <c r="QBQ26"/>
      <c r="QBR26"/>
      <c r="QBS26"/>
      <c r="QBT26"/>
      <c r="QBU26"/>
      <c r="QBV26"/>
      <c r="QBW26"/>
      <c r="QBX26"/>
      <c r="QBY26"/>
      <c r="QBZ26"/>
      <c r="QCA26"/>
      <c r="QCB26"/>
      <c r="QCC26"/>
      <c r="QCD26"/>
      <c r="QCE26"/>
      <c r="QCF26"/>
      <c r="QCG26"/>
      <c r="QCH26"/>
      <c r="QCI26"/>
      <c r="QCJ26"/>
      <c r="QCK26"/>
      <c r="QCL26"/>
      <c r="QCM26"/>
      <c r="QCN26"/>
      <c r="QCO26"/>
      <c r="QCP26"/>
      <c r="QCQ26"/>
      <c r="QCR26"/>
      <c r="QCS26"/>
      <c r="QCT26"/>
      <c r="QCU26"/>
      <c r="QCV26"/>
      <c r="QCW26"/>
      <c r="QCX26"/>
      <c r="QCY26"/>
      <c r="QCZ26"/>
      <c r="QDA26"/>
      <c r="QDB26"/>
      <c r="QDC26"/>
      <c r="QDD26"/>
      <c r="QDE26"/>
      <c r="QDF26"/>
      <c r="QDG26"/>
      <c r="QDH26"/>
      <c r="QDI26"/>
      <c r="QDJ26"/>
      <c r="QDK26"/>
      <c r="QDL26"/>
      <c r="QDM26"/>
      <c r="QDN26"/>
      <c r="QDO26"/>
      <c r="QDP26"/>
      <c r="QDQ26"/>
      <c r="QDR26"/>
      <c r="QDS26"/>
      <c r="QDT26"/>
      <c r="QDU26"/>
      <c r="QDV26"/>
      <c r="QDW26"/>
      <c r="QDX26"/>
      <c r="QDY26"/>
      <c r="QDZ26"/>
      <c r="QEA26"/>
      <c r="QEB26"/>
      <c r="QEC26"/>
      <c r="QED26"/>
      <c r="QEE26"/>
      <c r="QEF26"/>
      <c r="QEG26"/>
      <c r="QEH26"/>
      <c r="QEI26"/>
      <c r="QEJ26"/>
      <c r="QEK26"/>
      <c r="QEL26"/>
      <c r="QEM26"/>
      <c r="QEN26"/>
      <c r="QEO26"/>
      <c r="QEP26"/>
      <c r="QEQ26"/>
      <c r="QER26"/>
      <c r="QES26"/>
      <c r="QET26"/>
      <c r="QEU26"/>
      <c r="QEV26"/>
      <c r="QEW26"/>
      <c r="QEX26"/>
      <c r="QEY26"/>
      <c r="QEZ26"/>
      <c r="QFA26"/>
      <c r="QFB26"/>
      <c r="QFC26"/>
      <c r="QFD26"/>
      <c r="QFE26"/>
      <c r="QFF26"/>
      <c r="QFG26"/>
      <c r="QFH26"/>
      <c r="QFI26"/>
      <c r="QFJ26"/>
      <c r="QFK26"/>
      <c r="QFL26"/>
      <c r="QFM26"/>
      <c r="QFN26"/>
      <c r="QFO26"/>
      <c r="QFP26"/>
      <c r="QFQ26"/>
      <c r="QFR26"/>
      <c r="QFS26"/>
      <c r="QFT26"/>
      <c r="QFU26"/>
      <c r="QFV26"/>
      <c r="QFW26"/>
      <c r="QFX26"/>
      <c r="QFY26"/>
      <c r="QFZ26"/>
      <c r="QGA26"/>
      <c r="QGB26"/>
      <c r="QGC26"/>
      <c r="QGD26"/>
      <c r="QGE26"/>
      <c r="QGF26"/>
      <c r="QGG26"/>
      <c r="QGH26"/>
      <c r="QGI26"/>
      <c r="QGJ26"/>
      <c r="QGK26"/>
      <c r="QGL26"/>
      <c r="QGM26"/>
      <c r="QGN26"/>
      <c r="QGO26"/>
      <c r="QGP26"/>
      <c r="QGQ26"/>
      <c r="QGR26"/>
      <c r="QGS26"/>
      <c r="QGT26"/>
      <c r="QGU26"/>
      <c r="QGV26"/>
      <c r="QGW26"/>
      <c r="QGX26"/>
      <c r="QGY26"/>
      <c r="QGZ26"/>
      <c r="QHA26"/>
      <c r="QHB26"/>
      <c r="QHC26"/>
      <c r="QHD26"/>
      <c r="QHE26"/>
      <c r="QHF26"/>
      <c r="QHG26"/>
      <c r="QHH26"/>
      <c r="QHI26"/>
      <c r="QHJ26"/>
      <c r="QHK26"/>
      <c r="QHL26"/>
      <c r="QHM26"/>
      <c r="QHN26"/>
      <c r="QHO26"/>
      <c r="QHP26"/>
      <c r="QHQ26"/>
      <c r="QHR26"/>
      <c r="QHS26"/>
      <c r="QHT26"/>
      <c r="QHU26"/>
      <c r="QHV26"/>
      <c r="QHW26"/>
      <c r="QHX26"/>
      <c r="QHY26"/>
      <c r="QHZ26"/>
      <c r="QIA26"/>
      <c r="QIB26"/>
      <c r="QIC26"/>
      <c r="QID26"/>
      <c r="QIE26"/>
      <c r="QIF26"/>
      <c r="QIG26"/>
      <c r="QIH26"/>
      <c r="QII26"/>
      <c r="QIJ26"/>
      <c r="QIK26"/>
      <c r="QIL26"/>
      <c r="QIM26"/>
      <c r="QIN26"/>
      <c r="QIO26"/>
      <c r="QIP26"/>
      <c r="QIQ26"/>
      <c r="QIR26"/>
      <c r="QIS26"/>
      <c r="QIT26"/>
      <c r="QIU26"/>
      <c r="QIV26"/>
      <c r="QIW26"/>
      <c r="QIX26"/>
      <c r="QIY26"/>
      <c r="QIZ26"/>
      <c r="QJA26"/>
      <c r="QJB26"/>
      <c r="QJC26"/>
      <c r="QJD26"/>
      <c r="QJE26"/>
      <c r="QJF26"/>
      <c r="QJG26"/>
      <c r="QJH26"/>
      <c r="QJI26"/>
      <c r="QJJ26"/>
      <c r="QJK26"/>
      <c r="QJL26"/>
      <c r="QJM26"/>
      <c r="QJN26"/>
      <c r="QJO26"/>
      <c r="QJP26"/>
      <c r="QJQ26"/>
      <c r="QJR26"/>
      <c r="QJS26"/>
      <c r="QJT26"/>
      <c r="QJU26"/>
      <c r="QJV26"/>
      <c r="QJW26"/>
      <c r="QJX26"/>
      <c r="QJY26"/>
      <c r="QJZ26"/>
      <c r="QKA26"/>
      <c r="QKB26"/>
      <c r="QKC26"/>
      <c r="QKD26"/>
      <c r="QKE26"/>
      <c r="QKF26"/>
      <c r="QKG26"/>
      <c r="QKH26"/>
      <c r="QKI26"/>
      <c r="QKJ26"/>
      <c r="QKK26"/>
      <c r="QKL26"/>
      <c r="QKM26"/>
      <c r="QKN26"/>
      <c r="QKO26"/>
      <c r="QKP26"/>
      <c r="QKQ26"/>
      <c r="QKR26"/>
      <c r="QKS26"/>
      <c r="QKT26"/>
      <c r="QKU26"/>
      <c r="QKV26"/>
      <c r="QKW26"/>
      <c r="QKX26"/>
      <c r="QKY26"/>
      <c r="QKZ26"/>
      <c r="QLA26"/>
      <c r="QLB26"/>
      <c r="QLC26"/>
      <c r="QLD26"/>
      <c r="QLE26"/>
      <c r="QLF26"/>
      <c r="QLG26"/>
      <c r="QLH26"/>
      <c r="QLI26"/>
      <c r="QLJ26"/>
      <c r="QLK26"/>
      <c r="QLL26"/>
      <c r="QLM26"/>
      <c r="QLN26"/>
      <c r="QLO26"/>
      <c r="QLP26"/>
      <c r="QLQ26"/>
      <c r="QLR26"/>
      <c r="QLS26"/>
      <c r="QLT26"/>
      <c r="QLU26"/>
      <c r="QLV26"/>
      <c r="QLW26"/>
      <c r="QLX26"/>
      <c r="QLY26"/>
      <c r="QLZ26"/>
      <c r="QMA26"/>
      <c r="QMB26"/>
      <c r="QMC26"/>
      <c r="QMD26"/>
      <c r="QME26"/>
      <c r="QMF26"/>
      <c r="QMG26"/>
      <c r="QMH26"/>
      <c r="QMI26"/>
      <c r="QMJ26"/>
      <c r="QMK26"/>
      <c r="QML26"/>
      <c r="QMM26"/>
      <c r="QMN26"/>
      <c r="QMO26"/>
      <c r="QMP26"/>
      <c r="QMQ26"/>
      <c r="QMR26"/>
      <c r="QMS26"/>
      <c r="QMT26"/>
      <c r="QMU26"/>
      <c r="QMV26"/>
      <c r="QMW26"/>
      <c r="QMX26"/>
      <c r="QMY26"/>
      <c r="QMZ26"/>
      <c r="QNA26"/>
      <c r="QNB26"/>
      <c r="QNC26"/>
      <c r="QND26"/>
      <c r="QNE26"/>
      <c r="QNF26"/>
      <c r="QNG26"/>
      <c r="QNH26"/>
      <c r="QNI26"/>
      <c r="QNJ26"/>
      <c r="QNK26"/>
      <c r="QNL26"/>
      <c r="QNM26"/>
      <c r="QNN26"/>
      <c r="QNO26"/>
      <c r="QNP26"/>
      <c r="QNQ26"/>
      <c r="QNR26"/>
      <c r="QNS26"/>
      <c r="QNT26"/>
      <c r="QNU26"/>
      <c r="QNV26"/>
      <c r="QNW26"/>
      <c r="QNX26"/>
      <c r="QNY26"/>
      <c r="QNZ26"/>
      <c r="QOA26"/>
      <c r="QOB26"/>
      <c r="QOC26"/>
      <c r="QOD26"/>
      <c r="QOE26"/>
      <c r="QOF26"/>
      <c r="QOG26"/>
      <c r="QOH26"/>
      <c r="QOI26"/>
      <c r="QOJ26"/>
      <c r="QOK26"/>
      <c r="QOL26"/>
      <c r="QOM26"/>
      <c r="QON26"/>
      <c r="QOO26"/>
      <c r="QOP26"/>
      <c r="QOQ26"/>
      <c r="QOR26"/>
      <c r="QOS26"/>
      <c r="QOT26"/>
      <c r="QOU26"/>
      <c r="QOV26"/>
      <c r="QOW26"/>
      <c r="QOX26"/>
      <c r="QOY26"/>
      <c r="QOZ26"/>
      <c r="QPA26"/>
      <c r="QPB26"/>
      <c r="QPC26"/>
      <c r="QPD26"/>
      <c r="QPE26"/>
      <c r="QPF26"/>
      <c r="QPG26"/>
      <c r="QPH26"/>
      <c r="QPI26"/>
      <c r="QPJ26"/>
      <c r="QPK26"/>
      <c r="QPL26"/>
      <c r="QPM26"/>
      <c r="QPN26"/>
      <c r="QPO26"/>
      <c r="QPP26"/>
      <c r="QPQ26"/>
      <c r="QPR26"/>
      <c r="QPS26"/>
      <c r="QPT26"/>
      <c r="QPU26"/>
      <c r="QPV26"/>
      <c r="QPW26"/>
      <c r="QPX26"/>
      <c r="QPY26"/>
      <c r="QPZ26"/>
      <c r="QQA26"/>
      <c r="QQB26"/>
      <c r="QQC26"/>
      <c r="QQD26"/>
      <c r="QQE26"/>
      <c r="QQF26"/>
      <c r="QQG26"/>
      <c r="QQH26"/>
      <c r="QQI26"/>
      <c r="QQJ26"/>
      <c r="QQK26"/>
      <c r="QQL26"/>
      <c r="QQM26"/>
      <c r="QQN26"/>
      <c r="QQO26"/>
      <c r="QQP26"/>
      <c r="QQQ26"/>
      <c r="QQR26"/>
      <c r="QQS26"/>
      <c r="QQT26"/>
      <c r="QQU26"/>
      <c r="QQV26"/>
      <c r="QQW26"/>
      <c r="QQX26"/>
      <c r="QQY26"/>
      <c r="QQZ26"/>
      <c r="QRA26"/>
      <c r="QRB26"/>
      <c r="QRC26"/>
      <c r="QRD26"/>
      <c r="QRE26"/>
      <c r="QRF26"/>
      <c r="QRG26"/>
      <c r="QRH26"/>
      <c r="QRI26"/>
      <c r="QRJ26"/>
      <c r="QRK26"/>
      <c r="QRL26"/>
      <c r="QRM26"/>
      <c r="QRN26"/>
      <c r="QRO26"/>
      <c r="QRP26"/>
      <c r="QRQ26"/>
      <c r="QRR26"/>
      <c r="QRS26"/>
      <c r="QRT26"/>
      <c r="QRU26"/>
      <c r="QRV26"/>
      <c r="QRW26"/>
      <c r="QRX26"/>
      <c r="QRY26"/>
      <c r="QRZ26"/>
      <c r="QSA26"/>
      <c r="QSB26"/>
      <c r="QSC26"/>
      <c r="QSD26"/>
      <c r="QSE26"/>
      <c r="QSF26"/>
      <c r="QSG26"/>
      <c r="QSH26"/>
      <c r="QSI26"/>
      <c r="QSJ26"/>
      <c r="QSK26"/>
      <c r="QSL26"/>
      <c r="QSM26"/>
      <c r="QSN26"/>
      <c r="QSO26"/>
      <c r="QSP26"/>
      <c r="QSQ26"/>
      <c r="QSR26"/>
      <c r="QSS26"/>
      <c r="QST26"/>
      <c r="QSU26"/>
      <c r="QSV26"/>
      <c r="QSW26"/>
      <c r="QSX26"/>
      <c r="QSY26"/>
      <c r="QSZ26"/>
      <c r="QTA26"/>
      <c r="QTB26"/>
      <c r="QTC26"/>
      <c r="QTD26"/>
      <c r="QTE26"/>
      <c r="QTF26"/>
      <c r="QTG26"/>
      <c r="QTH26"/>
      <c r="QTI26"/>
      <c r="QTJ26"/>
      <c r="QTK26"/>
      <c r="QTL26"/>
      <c r="QTM26"/>
      <c r="QTN26"/>
      <c r="QTO26"/>
      <c r="QTP26"/>
      <c r="QTQ26"/>
      <c r="QTR26"/>
      <c r="QTS26"/>
      <c r="QTT26"/>
      <c r="QTU26"/>
      <c r="QTV26"/>
      <c r="QTW26"/>
      <c r="QTX26"/>
      <c r="QTY26"/>
      <c r="QTZ26"/>
      <c r="QUA26"/>
      <c r="QUB26"/>
      <c r="QUC26"/>
      <c r="QUD26"/>
      <c r="QUE26"/>
      <c r="QUF26"/>
      <c r="QUG26"/>
      <c r="QUH26"/>
      <c r="QUI26"/>
      <c r="QUJ26"/>
      <c r="QUK26"/>
      <c r="QUL26"/>
      <c r="QUM26"/>
      <c r="QUN26"/>
      <c r="QUO26"/>
      <c r="QUP26"/>
      <c r="QUQ26"/>
      <c r="QUR26"/>
      <c r="QUS26"/>
      <c r="QUT26"/>
      <c r="QUU26"/>
      <c r="QUV26"/>
      <c r="QUW26"/>
      <c r="QUX26"/>
      <c r="QUY26"/>
      <c r="QUZ26"/>
      <c r="QVA26"/>
      <c r="QVB26"/>
      <c r="QVC26"/>
      <c r="QVD26"/>
      <c r="QVE26"/>
      <c r="QVF26"/>
      <c r="QVG26"/>
      <c r="QVH26"/>
      <c r="QVI26"/>
      <c r="QVJ26"/>
      <c r="QVK26"/>
      <c r="QVL26"/>
      <c r="QVM26"/>
      <c r="QVN26"/>
      <c r="QVO26"/>
      <c r="QVP26"/>
      <c r="QVQ26"/>
      <c r="QVR26"/>
      <c r="QVS26"/>
      <c r="QVT26"/>
      <c r="QVU26"/>
      <c r="QVV26"/>
      <c r="QVW26"/>
      <c r="QVX26"/>
      <c r="QVY26"/>
      <c r="QVZ26"/>
      <c r="QWA26"/>
      <c r="QWB26"/>
      <c r="QWC26"/>
      <c r="QWD26"/>
      <c r="QWE26"/>
      <c r="QWF26"/>
      <c r="QWG26"/>
      <c r="QWH26"/>
      <c r="QWI26"/>
      <c r="QWJ26"/>
      <c r="QWK26"/>
      <c r="QWL26"/>
      <c r="QWM26"/>
      <c r="QWN26"/>
      <c r="QWO26"/>
      <c r="QWP26"/>
      <c r="QWQ26"/>
      <c r="QWR26"/>
      <c r="QWS26"/>
      <c r="QWT26"/>
      <c r="QWU26"/>
      <c r="QWV26"/>
      <c r="QWW26"/>
      <c r="QWX26"/>
      <c r="QWY26"/>
      <c r="QWZ26"/>
      <c r="QXA26"/>
      <c r="QXB26"/>
      <c r="QXC26"/>
      <c r="QXD26"/>
      <c r="QXE26"/>
      <c r="QXF26"/>
      <c r="QXG26"/>
      <c r="QXH26"/>
      <c r="QXI26"/>
      <c r="QXJ26"/>
      <c r="QXK26"/>
      <c r="QXL26"/>
      <c r="QXM26"/>
      <c r="QXN26"/>
      <c r="QXO26"/>
      <c r="QXP26"/>
      <c r="QXQ26"/>
      <c r="QXR26"/>
      <c r="QXS26"/>
      <c r="QXT26"/>
      <c r="QXU26"/>
      <c r="QXV26"/>
      <c r="QXW26"/>
      <c r="QXX26"/>
      <c r="QXY26"/>
      <c r="QXZ26"/>
      <c r="QYA26"/>
      <c r="QYB26"/>
      <c r="QYC26"/>
      <c r="QYD26"/>
      <c r="QYE26"/>
      <c r="QYF26"/>
      <c r="QYG26"/>
      <c r="QYH26"/>
      <c r="QYI26"/>
      <c r="QYJ26"/>
      <c r="QYK26"/>
      <c r="QYL26"/>
      <c r="QYM26"/>
      <c r="QYN26"/>
      <c r="QYO26"/>
      <c r="QYP26"/>
      <c r="QYQ26"/>
      <c r="QYR26"/>
      <c r="QYS26"/>
      <c r="QYT26"/>
      <c r="QYU26"/>
      <c r="QYV26"/>
      <c r="QYW26"/>
      <c r="QYX26"/>
      <c r="QYY26"/>
      <c r="QYZ26"/>
      <c r="QZA26"/>
      <c r="QZB26"/>
      <c r="QZC26"/>
      <c r="QZD26"/>
      <c r="QZE26"/>
      <c r="QZF26"/>
      <c r="QZG26"/>
      <c r="QZH26"/>
      <c r="QZI26"/>
      <c r="QZJ26"/>
      <c r="QZK26"/>
      <c r="QZL26"/>
      <c r="QZM26"/>
      <c r="QZN26"/>
      <c r="QZO26"/>
      <c r="QZP26"/>
      <c r="QZQ26"/>
      <c r="QZR26"/>
      <c r="QZS26"/>
      <c r="QZT26"/>
      <c r="QZU26"/>
      <c r="QZV26"/>
      <c r="QZW26"/>
      <c r="QZX26"/>
      <c r="QZY26"/>
      <c r="QZZ26"/>
      <c r="RAA26"/>
      <c r="RAB26"/>
      <c r="RAC26"/>
      <c r="RAD26"/>
      <c r="RAE26"/>
      <c r="RAF26"/>
      <c r="RAG26"/>
      <c r="RAH26"/>
      <c r="RAI26"/>
      <c r="RAJ26"/>
      <c r="RAK26"/>
      <c r="RAL26"/>
      <c r="RAM26"/>
      <c r="RAN26"/>
      <c r="RAO26"/>
      <c r="RAP26"/>
      <c r="RAQ26"/>
      <c r="RAR26"/>
      <c r="RAS26"/>
      <c r="RAT26"/>
      <c r="RAU26"/>
      <c r="RAV26"/>
      <c r="RAW26"/>
      <c r="RAX26"/>
      <c r="RAY26"/>
      <c r="RAZ26"/>
      <c r="RBA26"/>
      <c r="RBB26"/>
      <c r="RBC26"/>
      <c r="RBD26"/>
      <c r="RBE26"/>
      <c r="RBF26"/>
      <c r="RBG26"/>
      <c r="RBH26"/>
      <c r="RBI26"/>
      <c r="RBJ26"/>
      <c r="RBK26"/>
      <c r="RBL26"/>
      <c r="RBM26"/>
      <c r="RBN26"/>
      <c r="RBO26"/>
      <c r="RBP26"/>
      <c r="RBQ26"/>
      <c r="RBR26"/>
      <c r="RBS26"/>
      <c r="RBT26"/>
      <c r="RBU26"/>
      <c r="RBV26"/>
      <c r="RBW26"/>
      <c r="RBX26"/>
      <c r="RBY26"/>
      <c r="RBZ26"/>
      <c r="RCA26"/>
      <c r="RCB26"/>
      <c r="RCC26"/>
      <c r="RCD26"/>
      <c r="RCE26"/>
      <c r="RCF26"/>
      <c r="RCG26"/>
      <c r="RCH26"/>
      <c r="RCI26"/>
      <c r="RCJ26"/>
      <c r="RCK26"/>
      <c r="RCL26"/>
      <c r="RCM26"/>
      <c r="RCN26"/>
      <c r="RCO26"/>
      <c r="RCP26"/>
      <c r="RCQ26"/>
      <c r="RCR26"/>
      <c r="RCS26"/>
      <c r="RCT26"/>
      <c r="RCU26"/>
      <c r="RCV26"/>
      <c r="RCW26"/>
      <c r="RCX26"/>
      <c r="RCY26"/>
      <c r="RCZ26"/>
      <c r="RDA26"/>
      <c r="RDB26"/>
      <c r="RDC26"/>
      <c r="RDD26"/>
      <c r="RDE26"/>
      <c r="RDF26"/>
      <c r="RDG26"/>
      <c r="RDH26"/>
      <c r="RDI26"/>
      <c r="RDJ26"/>
      <c r="RDK26"/>
      <c r="RDL26"/>
      <c r="RDM26"/>
      <c r="RDN26"/>
      <c r="RDO26"/>
      <c r="RDP26"/>
      <c r="RDQ26"/>
      <c r="RDR26"/>
      <c r="RDS26"/>
      <c r="RDT26"/>
      <c r="RDU26"/>
      <c r="RDV26"/>
      <c r="RDW26"/>
      <c r="RDX26"/>
      <c r="RDY26"/>
      <c r="RDZ26"/>
      <c r="REA26"/>
      <c r="REB26"/>
      <c r="REC26"/>
      <c r="RED26"/>
      <c r="REE26"/>
      <c r="REF26"/>
      <c r="REG26"/>
      <c r="REH26"/>
      <c r="REI26"/>
      <c r="REJ26"/>
      <c r="REK26"/>
      <c r="REL26"/>
      <c r="REM26"/>
      <c r="REN26"/>
      <c r="REO26"/>
      <c r="REP26"/>
      <c r="REQ26"/>
      <c r="RER26"/>
      <c r="RES26"/>
      <c r="RET26"/>
      <c r="REU26"/>
      <c r="REV26"/>
      <c r="REW26"/>
      <c r="REX26"/>
      <c r="REY26"/>
      <c r="REZ26"/>
      <c r="RFA26"/>
      <c r="RFB26"/>
      <c r="RFC26"/>
      <c r="RFD26"/>
      <c r="RFE26"/>
      <c r="RFF26"/>
      <c r="RFG26"/>
      <c r="RFH26"/>
      <c r="RFI26"/>
      <c r="RFJ26"/>
      <c r="RFK26"/>
      <c r="RFL26"/>
      <c r="RFM26"/>
      <c r="RFN26"/>
      <c r="RFO26"/>
      <c r="RFP26"/>
      <c r="RFQ26"/>
      <c r="RFR26"/>
      <c r="RFS26"/>
      <c r="RFT26"/>
      <c r="RFU26"/>
      <c r="RFV26"/>
      <c r="RFW26"/>
      <c r="RFX26"/>
      <c r="RFY26"/>
      <c r="RFZ26"/>
      <c r="RGA26"/>
      <c r="RGB26"/>
      <c r="RGC26"/>
      <c r="RGD26"/>
      <c r="RGE26"/>
      <c r="RGF26"/>
      <c r="RGG26"/>
      <c r="RGH26"/>
      <c r="RGI26"/>
      <c r="RGJ26"/>
      <c r="RGK26"/>
      <c r="RGL26"/>
      <c r="RGM26"/>
      <c r="RGN26"/>
      <c r="RGO26"/>
      <c r="RGP26"/>
      <c r="RGQ26"/>
      <c r="RGR26"/>
      <c r="RGS26"/>
      <c r="RGT26"/>
      <c r="RGU26"/>
      <c r="RGV26"/>
      <c r="RGW26"/>
      <c r="RGX26"/>
      <c r="RGY26"/>
      <c r="RGZ26"/>
      <c r="RHA26"/>
      <c r="RHB26"/>
      <c r="RHC26"/>
      <c r="RHD26"/>
      <c r="RHE26"/>
      <c r="RHF26"/>
      <c r="RHG26"/>
      <c r="RHH26"/>
      <c r="RHI26"/>
      <c r="RHJ26"/>
      <c r="RHK26"/>
      <c r="RHL26"/>
      <c r="RHM26"/>
      <c r="RHN26"/>
      <c r="RHO26"/>
      <c r="RHP26"/>
      <c r="RHQ26"/>
      <c r="RHR26"/>
      <c r="RHS26"/>
      <c r="RHT26"/>
      <c r="RHU26"/>
      <c r="RHV26"/>
      <c r="RHW26"/>
      <c r="RHX26"/>
      <c r="RHY26"/>
      <c r="RHZ26"/>
      <c r="RIA26"/>
      <c r="RIB26"/>
      <c r="RIC26"/>
      <c r="RID26"/>
      <c r="RIE26"/>
      <c r="RIF26"/>
      <c r="RIG26"/>
      <c r="RIH26"/>
      <c r="RII26"/>
      <c r="RIJ26"/>
      <c r="RIK26"/>
      <c r="RIL26"/>
      <c r="RIM26"/>
      <c r="RIN26"/>
      <c r="RIO26"/>
      <c r="RIP26"/>
      <c r="RIQ26"/>
      <c r="RIR26"/>
      <c r="RIS26"/>
      <c r="RIT26"/>
      <c r="RIU26"/>
      <c r="RIV26"/>
      <c r="RIW26"/>
      <c r="RIX26"/>
      <c r="RIY26"/>
      <c r="RIZ26"/>
      <c r="RJA26"/>
      <c r="RJB26"/>
      <c r="RJC26"/>
      <c r="RJD26"/>
      <c r="RJE26"/>
      <c r="RJF26"/>
      <c r="RJG26"/>
      <c r="RJH26"/>
      <c r="RJI26"/>
      <c r="RJJ26"/>
      <c r="RJK26"/>
      <c r="RJL26"/>
      <c r="RJM26"/>
      <c r="RJN26"/>
      <c r="RJO26"/>
      <c r="RJP26"/>
      <c r="RJQ26"/>
      <c r="RJR26"/>
      <c r="RJS26"/>
      <c r="RJT26"/>
      <c r="RJU26"/>
      <c r="RJV26"/>
      <c r="RJW26"/>
      <c r="RJX26"/>
      <c r="RJY26"/>
      <c r="RJZ26"/>
      <c r="RKA26"/>
      <c r="RKB26"/>
      <c r="RKC26"/>
      <c r="RKD26"/>
      <c r="RKE26"/>
      <c r="RKF26"/>
      <c r="RKG26"/>
      <c r="RKH26"/>
      <c r="RKI26"/>
      <c r="RKJ26"/>
      <c r="RKK26"/>
      <c r="RKL26"/>
      <c r="RKM26"/>
      <c r="RKN26"/>
      <c r="RKO26"/>
      <c r="RKP26"/>
      <c r="RKQ26"/>
      <c r="RKR26"/>
      <c r="RKS26"/>
      <c r="RKT26"/>
      <c r="RKU26"/>
      <c r="RKV26"/>
      <c r="RKW26"/>
      <c r="RKX26"/>
      <c r="RKY26"/>
      <c r="RKZ26"/>
      <c r="RLA26"/>
      <c r="RLB26"/>
      <c r="RLC26"/>
      <c r="RLD26"/>
      <c r="RLE26"/>
      <c r="RLF26"/>
      <c r="RLG26"/>
      <c r="RLH26"/>
      <c r="RLI26"/>
      <c r="RLJ26"/>
      <c r="RLK26"/>
      <c r="RLL26"/>
      <c r="RLM26"/>
      <c r="RLN26"/>
      <c r="RLO26"/>
      <c r="RLP26"/>
      <c r="RLQ26"/>
      <c r="RLR26"/>
      <c r="RLS26"/>
      <c r="RLT26"/>
      <c r="RLU26"/>
      <c r="RLV26"/>
      <c r="RLW26"/>
      <c r="RLX26"/>
      <c r="RLY26"/>
      <c r="RLZ26"/>
      <c r="RMA26"/>
      <c r="RMB26"/>
      <c r="RMC26"/>
      <c r="RMD26"/>
      <c r="RME26"/>
      <c r="RMF26"/>
      <c r="RMG26"/>
      <c r="RMH26"/>
      <c r="RMI26"/>
      <c r="RMJ26"/>
      <c r="RMK26"/>
      <c r="RML26"/>
      <c r="RMM26"/>
      <c r="RMN26"/>
      <c r="RMO26"/>
      <c r="RMP26"/>
      <c r="RMQ26"/>
      <c r="RMR26"/>
      <c r="RMS26"/>
      <c r="RMT26"/>
      <c r="RMU26"/>
      <c r="RMV26"/>
      <c r="RMW26"/>
      <c r="RMX26"/>
      <c r="RMY26"/>
      <c r="RMZ26"/>
      <c r="RNA26"/>
      <c r="RNB26"/>
      <c r="RNC26"/>
      <c r="RND26"/>
      <c r="RNE26"/>
      <c r="RNF26"/>
      <c r="RNG26"/>
      <c r="RNH26"/>
      <c r="RNI26"/>
      <c r="RNJ26"/>
      <c r="RNK26"/>
      <c r="RNL26"/>
      <c r="RNM26"/>
      <c r="RNN26"/>
      <c r="RNO26"/>
      <c r="RNP26"/>
      <c r="RNQ26"/>
      <c r="RNR26"/>
      <c r="RNS26"/>
      <c r="RNT26"/>
      <c r="RNU26"/>
      <c r="RNV26"/>
      <c r="RNW26"/>
      <c r="RNX26"/>
      <c r="RNY26"/>
      <c r="RNZ26"/>
      <c r="ROA26"/>
      <c r="ROB26"/>
      <c r="ROC26"/>
      <c r="ROD26"/>
      <c r="ROE26"/>
      <c r="ROF26"/>
      <c r="ROG26"/>
      <c r="ROH26"/>
      <c r="ROI26"/>
      <c r="ROJ26"/>
      <c r="ROK26"/>
      <c r="ROL26"/>
      <c r="ROM26"/>
      <c r="RON26"/>
      <c r="ROO26"/>
      <c r="ROP26"/>
      <c r="ROQ26"/>
      <c r="ROR26"/>
      <c r="ROS26"/>
      <c r="ROT26"/>
      <c r="ROU26"/>
      <c r="ROV26"/>
      <c r="ROW26"/>
      <c r="ROX26"/>
      <c r="ROY26"/>
      <c r="ROZ26"/>
      <c r="RPA26"/>
      <c r="RPB26"/>
      <c r="RPC26"/>
      <c r="RPD26"/>
      <c r="RPE26"/>
      <c r="RPF26"/>
      <c r="RPG26"/>
      <c r="RPH26"/>
      <c r="RPI26"/>
      <c r="RPJ26"/>
      <c r="RPK26"/>
      <c r="RPL26"/>
      <c r="RPM26"/>
      <c r="RPN26"/>
      <c r="RPO26"/>
      <c r="RPP26"/>
      <c r="RPQ26"/>
      <c r="RPR26"/>
      <c r="RPS26"/>
      <c r="RPT26"/>
      <c r="RPU26"/>
      <c r="RPV26"/>
      <c r="RPW26"/>
      <c r="RPX26"/>
      <c r="RPY26"/>
      <c r="RPZ26"/>
      <c r="RQA26"/>
      <c r="RQB26"/>
      <c r="RQC26"/>
      <c r="RQD26"/>
      <c r="RQE26"/>
      <c r="RQF26"/>
      <c r="RQG26"/>
      <c r="RQH26"/>
      <c r="RQI26"/>
      <c r="RQJ26"/>
      <c r="RQK26"/>
      <c r="RQL26"/>
      <c r="RQM26"/>
      <c r="RQN26"/>
      <c r="RQO26"/>
      <c r="RQP26"/>
      <c r="RQQ26"/>
      <c r="RQR26"/>
      <c r="RQS26"/>
      <c r="RQT26"/>
      <c r="RQU26"/>
      <c r="RQV26"/>
      <c r="RQW26"/>
      <c r="RQX26"/>
      <c r="RQY26"/>
      <c r="RQZ26"/>
      <c r="RRA26"/>
      <c r="RRB26"/>
      <c r="RRC26"/>
      <c r="RRD26"/>
      <c r="RRE26"/>
      <c r="RRF26"/>
      <c r="RRG26"/>
      <c r="RRH26"/>
      <c r="RRI26"/>
      <c r="RRJ26"/>
      <c r="RRK26"/>
      <c r="RRL26"/>
      <c r="RRM26"/>
      <c r="RRN26"/>
      <c r="RRO26"/>
      <c r="RRP26"/>
      <c r="RRQ26"/>
      <c r="RRR26"/>
      <c r="RRS26"/>
      <c r="RRT26"/>
      <c r="RRU26"/>
      <c r="RRV26"/>
      <c r="RRW26"/>
      <c r="RRX26"/>
      <c r="RRY26"/>
      <c r="RRZ26"/>
      <c r="RSA26"/>
      <c r="RSB26"/>
      <c r="RSC26"/>
      <c r="RSD26"/>
      <c r="RSE26"/>
      <c r="RSF26"/>
      <c r="RSG26"/>
      <c r="RSH26"/>
      <c r="RSI26"/>
      <c r="RSJ26"/>
      <c r="RSK26"/>
      <c r="RSL26"/>
      <c r="RSM26"/>
      <c r="RSN26"/>
      <c r="RSO26"/>
      <c r="RSP26"/>
      <c r="RSQ26"/>
      <c r="RSR26"/>
      <c r="RSS26"/>
      <c r="RST26"/>
      <c r="RSU26"/>
      <c r="RSV26"/>
      <c r="RSW26"/>
      <c r="RSX26"/>
      <c r="RSY26"/>
      <c r="RSZ26"/>
      <c r="RTA26"/>
      <c r="RTB26"/>
      <c r="RTC26"/>
      <c r="RTD26"/>
      <c r="RTE26"/>
      <c r="RTF26"/>
      <c r="RTG26"/>
      <c r="RTH26"/>
      <c r="RTI26"/>
      <c r="RTJ26"/>
      <c r="RTK26"/>
      <c r="RTL26"/>
      <c r="RTM26"/>
      <c r="RTN26"/>
      <c r="RTO26"/>
      <c r="RTP26"/>
      <c r="RTQ26"/>
      <c r="RTR26"/>
      <c r="RTS26"/>
      <c r="RTT26"/>
      <c r="RTU26"/>
      <c r="RTV26"/>
      <c r="RTW26"/>
      <c r="RTX26"/>
      <c r="RTY26"/>
      <c r="RTZ26"/>
      <c r="RUA26"/>
      <c r="RUB26"/>
      <c r="RUC26"/>
      <c r="RUD26"/>
      <c r="RUE26"/>
      <c r="RUF26"/>
      <c r="RUG26"/>
      <c r="RUH26"/>
      <c r="RUI26"/>
      <c r="RUJ26"/>
      <c r="RUK26"/>
      <c r="RUL26"/>
      <c r="RUM26"/>
      <c r="RUN26"/>
      <c r="RUO26"/>
      <c r="RUP26"/>
      <c r="RUQ26"/>
      <c r="RUR26"/>
      <c r="RUS26"/>
      <c r="RUT26"/>
      <c r="RUU26"/>
      <c r="RUV26"/>
      <c r="RUW26"/>
      <c r="RUX26"/>
      <c r="RUY26"/>
      <c r="RUZ26"/>
      <c r="RVA26"/>
      <c r="RVB26"/>
      <c r="RVC26"/>
      <c r="RVD26"/>
      <c r="RVE26"/>
      <c r="RVF26"/>
      <c r="RVG26"/>
      <c r="RVH26"/>
      <c r="RVI26"/>
      <c r="RVJ26"/>
      <c r="RVK26"/>
      <c r="RVL26"/>
      <c r="RVM26"/>
      <c r="RVN26"/>
      <c r="RVO26"/>
      <c r="RVP26"/>
      <c r="RVQ26"/>
      <c r="RVR26"/>
      <c r="RVS26"/>
      <c r="RVT26"/>
      <c r="RVU26"/>
      <c r="RVV26"/>
      <c r="RVW26"/>
      <c r="RVX26"/>
      <c r="RVY26"/>
      <c r="RVZ26"/>
      <c r="RWA26"/>
      <c r="RWB26"/>
      <c r="RWC26"/>
      <c r="RWD26"/>
      <c r="RWE26"/>
      <c r="RWF26"/>
      <c r="RWG26"/>
      <c r="RWH26"/>
      <c r="RWI26"/>
      <c r="RWJ26"/>
      <c r="RWK26"/>
      <c r="RWL26"/>
      <c r="RWM26"/>
      <c r="RWN26"/>
      <c r="RWO26"/>
      <c r="RWP26"/>
      <c r="RWQ26"/>
      <c r="RWR26"/>
      <c r="RWS26"/>
      <c r="RWT26"/>
      <c r="RWU26"/>
      <c r="RWV26"/>
      <c r="RWW26"/>
      <c r="RWX26"/>
      <c r="RWY26"/>
      <c r="RWZ26"/>
      <c r="RXA26"/>
      <c r="RXB26"/>
      <c r="RXC26"/>
      <c r="RXD26"/>
      <c r="RXE26"/>
      <c r="RXF26"/>
      <c r="RXG26"/>
      <c r="RXH26"/>
      <c r="RXI26"/>
      <c r="RXJ26"/>
      <c r="RXK26"/>
      <c r="RXL26"/>
      <c r="RXM26"/>
      <c r="RXN26"/>
      <c r="RXO26"/>
      <c r="RXP26"/>
      <c r="RXQ26"/>
      <c r="RXR26"/>
      <c r="RXS26"/>
      <c r="RXT26"/>
      <c r="RXU26"/>
      <c r="RXV26"/>
      <c r="RXW26"/>
      <c r="RXX26"/>
      <c r="RXY26"/>
      <c r="RXZ26"/>
      <c r="RYA26"/>
      <c r="RYB26"/>
      <c r="RYC26"/>
      <c r="RYD26"/>
      <c r="RYE26"/>
      <c r="RYF26"/>
      <c r="RYG26"/>
      <c r="RYH26"/>
      <c r="RYI26"/>
      <c r="RYJ26"/>
      <c r="RYK26"/>
      <c r="RYL26"/>
      <c r="RYM26"/>
      <c r="RYN26"/>
      <c r="RYO26"/>
      <c r="RYP26"/>
      <c r="RYQ26"/>
      <c r="RYR26"/>
      <c r="RYS26"/>
      <c r="RYT26"/>
      <c r="RYU26"/>
      <c r="RYV26"/>
      <c r="RYW26"/>
      <c r="RYX26"/>
      <c r="RYY26"/>
      <c r="RYZ26"/>
      <c r="RZA26"/>
      <c r="RZB26"/>
      <c r="RZC26"/>
      <c r="RZD26"/>
      <c r="RZE26"/>
      <c r="RZF26"/>
      <c r="RZG26"/>
      <c r="RZH26"/>
      <c r="RZI26"/>
      <c r="RZJ26"/>
      <c r="RZK26"/>
      <c r="RZL26"/>
      <c r="RZM26"/>
      <c r="RZN26"/>
      <c r="RZO26"/>
      <c r="RZP26"/>
      <c r="RZQ26"/>
      <c r="RZR26"/>
      <c r="RZS26"/>
      <c r="RZT26"/>
      <c r="RZU26"/>
      <c r="RZV26"/>
      <c r="RZW26"/>
      <c r="RZX26"/>
      <c r="RZY26"/>
      <c r="RZZ26"/>
      <c r="SAA26"/>
      <c r="SAB26"/>
      <c r="SAC26"/>
      <c r="SAD26"/>
      <c r="SAE26"/>
      <c r="SAF26"/>
      <c r="SAG26"/>
      <c r="SAH26"/>
      <c r="SAI26"/>
      <c r="SAJ26"/>
      <c r="SAK26"/>
      <c r="SAL26"/>
      <c r="SAM26"/>
      <c r="SAN26"/>
      <c r="SAO26"/>
      <c r="SAP26"/>
      <c r="SAQ26"/>
      <c r="SAR26"/>
      <c r="SAS26"/>
      <c r="SAT26"/>
      <c r="SAU26"/>
      <c r="SAV26"/>
      <c r="SAW26"/>
      <c r="SAX26"/>
      <c r="SAY26"/>
      <c r="SAZ26"/>
      <c r="SBA26"/>
      <c r="SBB26"/>
      <c r="SBC26"/>
      <c r="SBD26"/>
      <c r="SBE26"/>
      <c r="SBF26"/>
      <c r="SBG26"/>
      <c r="SBH26"/>
      <c r="SBI26"/>
      <c r="SBJ26"/>
      <c r="SBK26"/>
      <c r="SBL26"/>
      <c r="SBM26"/>
      <c r="SBN26"/>
      <c r="SBO26"/>
      <c r="SBP26"/>
      <c r="SBQ26"/>
      <c r="SBR26"/>
      <c r="SBS26"/>
      <c r="SBT26"/>
      <c r="SBU26"/>
      <c r="SBV26"/>
      <c r="SBW26"/>
      <c r="SBX26"/>
      <c r="SBY26"/>
      <c r="SBZ26"/>
      <c r="SCA26"/>
      <c r="SCB26"/>
      <c r="SCC26"/>
      <c r="SCD26"/>
      <c r="SCE26"/>
      <c r="SCF26"/>
      <c r="SCG26"/>
      <c r="SCH26"/>
      <c r="SCI26"/>
      <c r="SCJ26"/>
      <c r="SCK26"/>
      <c r="SCL26"/>
      <c r="SCM26"/>
      <c r="SCN26"/>
      <c r="SCO26"/>
      <c r="SCP26"/>
      <c r="SCQ26"/>
      <c r="SCR26"/>
      <c r="SCS26"/>
      <c r="SCT26"/>
      <c r="SCU26"/>
      <c r="SCV26"/>
      <c r="SCW26"/>
      <c r="SCX26"/>
      <c r="SCY26"/>
      <c r="SCZ26"/>
      <c r="SDA26"/>
      <c r="SDB26"/>
      <c r="SDC26"/>
      <c r="SDD26"/>
      <c r="SDE26"/>
      <c r="SDF26"/>
      <c r="SDG26"/>
      <c r="SDH26"/>
      <c r="SDI26"/>
      <c r="SDJ26"/>
      <c r="SDK26"/>
      <c r="SDL26"/>
      <c r="SDM26"/>
      <c r="SDN26"/>
      <c r="SDO26"/>
      <c r="SDP26"/>
      <c r="SDQ26"/>
      <c r="SDR26"/>
      <c r="SDS26"/>
      <c r="SDT26"/>
      <c r="SDU26"/>
      <c r="SDV26"/>
      <c r="SDW26"/>
      <c r="SDX26"/>
      <c r="SDY26"/>
      <c r="SDZ26"/>
      <c r="SEA26"/>
      <c r="SEB26"/>
      <c r="SEC26"/>
      <c r="SED26"/>
      <c r="SEE26"/>
      <c r="SEF26"/>
      <c r="SEG26"/>
      <c r="SEH26"/>
      <c r="SEI26"/>
      <c r="SEJ26"/>
      <c r="SEK26"/>
      <c r="SEL26"/>
      <c r="SEM26"/>
      <c r="SEN26"/>
      <c r="SEO26"/>
      <c r="SEP26"/>
      <c r="SEQ26"/>
      <c r="SER26"/>
      <c r="SES26"/>
      <c r="SET26"/>
      <c r="SEU26"/>
      <c r="SEV26"/>
      <c r="SEW26"/>
      <c r="SEX26"/>
      <c r="SEY26"/>
      <c r="SEZ26"/>
      <c r="SFA26"/>
      <c r="SFB26"/>
      <c r="SFC26"/>
      <c r="SFD26"/>
      <c r="SFE26"/>
      <c r="SFF26"/>
      <c r="SFG26"/>
      <c r="SFH26"/>
      <c r="SFI26"/>
      <c r="SFJ26"/>
      <c r="SFK26"/>
      <c r="SFL26"/>
      <c r="SFM26"/>
      <c r="SFN26"/>
      <c r="SFO26"/>
      <c r="SFP26"/>
      <c r="SFQ26"/>
      <c r="SFR26"/>
      <c r="SFS26"/>
      <c r="SFT26"/>
      <c r="SFU26"/>
      <c r="SFV26"/>
      <c r="SFW26"/>
      <c r="SFX26"/>
      <c r="SFY26"/>
      <c r="SFZ26"/>
      <c r="SGA26"/>
      <c r="SGB26"/>
      <c r="SGC26"/>
      <c r="SGD26"/>
      <c r="SGE26"/>
      <c r="SGF26"/>
      <c r="SGG26"/>
      <c r="SGH26"/>
      <c r="SGI26"/>
      <c r="SGJ26"/>
      <c r="SGK26"/>
      <c r="SGL26"/>
      <c r="SGM26"/>
      <c r="SGN26"/>
      <c r="SGO26"/>
      <c r="SGP26"/>
      <c r="SGQ26"/>
      <c r="SGR26"/>
      <c r="SGS26"/>
      <c r="SGT26"/>
      <c r="SGU26"/>
      <c r="SGV26"/>
      <c r="SGW26"/>
      <c r="SGX26"/>
      <c r="SGY26"/>
      <c r="SGZ26"/>
      <c r="SHA26"/>
      <c r="SHB26"/>
      <c r="SHC26"/>
      <c r="SHD26"/>
      <c r="SHE26"/>
      <c r="SHF26"/>
      <c r="SHG26"/>
      <c r="SHH26"/>
      <c r="SHI26"/>
      <c r="SHJ26"/>
      <c r="SHK26"/>
      <c r="SHL26"/>
      <c r="SHM26"/>
      <c r="SHN26"/>
      <c r="SHO26"/>
      <c r="SHP26"/>
      <c r="SHQ26"/>
      <c r="SHR26"/>
      <c r="SHS26"/>
      <c r="SHT26"/>
      <c r="SHU26"/>
      <c r="SHV26"/>
      <c r="SHW26"/>
      <c r="SHX26"/>
      <c r="SHY26"/>
      <c r="SHZ26"/>
      <c r="SIA26"/>
      <c r="SIB26"/>
      <c r="SIC26"/>
      <c r="SID26"/>
      <c r="SIE26"/>
      <c r="SIF26"/>
      <c r="SIG26"/>
      <c r="SIH26"/>
      <c r="SII26"/>
      <c r="SIJ26"/>
      <c r="SIK26"/>
      <c r="SIL26"/>
      <c r="SIM26"/>
      <c r="SIN26"/>
      <c r="SIO26"/>
      <c r="SIP26"/>
      <c r="SIQ26"/>
      <c r="SIR26"/>
      <c r="SIS26"/>
      <c r="SIT26"/>
      <c r="SIU26"/>
      <c r="SIV26"/>
      <c r="SIW26"/>
      <c r="SIX26"/>
      <c r="SIY26"/>
      <c r="SIZ26"/>
      <c r="SJA26"/>
      <c r="SJB26"/>
      <c r="SJC26"/>
      <c r="SJD26"/>
      <c r="SJE26"/>
      <c r="SJF26"/>
      <c r="SJG26"/>
      <c r="SJH26"/>
      <c r="SJI26"/>
      <c r="SJJ26"/>
      <c r="SJK26"/>
      <c r="SJL26"/>
      <c r="SJM26"/>
      <c r="SJN26"/>
      <c r="SJO26"/>
      <c r="SJP26"/>
      <c r="SJQ26"/>
      <c r="SJR26"/>
      <c r="SJS26"/>
      <c r="SJT26"/>
      <c r="SJU26"/>
      <c r="SJV26"/>
      <c r="SJW26"/>
      <c r="SJX26"/>
      <c r="SJY26"/>
      <c r="SJZ26"/>
      <c r="SKA26"/>
      <c r="SKB26"/>
      <c r="SKC26"/>
      <c r="SKD26"/>
      <c r="SKE26"/>
      <c r="SKF26"/>
      <c r="SKG26"/>
      <c r="SKH26"/>
      <c r="SKI26"/>
      <c r="SKJ26"/>
      <c r="SKK26"/>
      <c r="SKL26"/>
      <c r="SKM26"/>
      <c r="SKN26"/>
      <c r="SKO26"/>
      <c r="SKP26"/>
      <c r="SKQ26"/>
      <c r="SKR26"/>
      <c r="SKS26"/>
      <c r="SKT26"/>
      <c r="SKU26"/>
      <c r="SKV26"/>
      <c r="SKW26"/>
      <c r="SKX26"/>
      <c r="SKY26"/>
      <c r="SKZ26"/>
      <c r="SLA26"/>
      <c r="SLB26"/>
      <c r="SLC26"/>
      <c r="SLD26"/>
      <c r="SLE26"/>
      <c r="SLF26"/>
      <c r="SLG26"/>
      <c r="SLH26"/>
      <c r="SLI26"/>
      <c r="SLJ26"/>
      <c r="SLK26"/>
      <c r="SLL26"/>
      <c r="SLM26"/>
      <c r="SLN26"/>
      <c r="SLO26"/>
      <c r="SLP26"/>
      <c r="SLQ26"/>
      <c r="SLR26"/>
      <c r="SLS26"/>
      <c r="SLT26"/>
      <c r="SLU26"/>
      <c r="SLV26"/>
      <c r="SLW26"/>
      <c r="SLX26"/>
      <c r="SLY26"/>
      <c r="SLZ26"/>
      <c r="SMA26"/>
      <c r="SMB26"/>
      <c r="SMC26"/>
      <c r="SMD26"/>
      <c r="SME26"/>
      <c r="SMF26"/>
      <c r="SMG26"/>
      <c r="SMH26"/>
      <c r="SMI26"/>
      <c r="SMJ26"/>
      <c r="SMK26"/>
      <c r="SML26"/>
      <c r="SMM26"/>
      <c r="SMN26"/>
      <c r="SMO26"/>
      <c r="SMP26"/>
      <c r="SMQ26"/>
      <c r="SMR26"/>
      <c r="SMS26"/>
      <c r="SMT26"/>
      <c r="SMU26"/>
      <c r="SMV26"/>
      <c r="SMW26"/>
      <c r="SMX26"/>
      <c r="SMY26"/>
      <c r="SMZ26"/>
      <c r="SNA26"/>
      <c r="SNB26"/>
      <c r="SNC26"/>
      <c r="SND26"/>
      <c r="SNE26"/>
      <c r="SNF26"/>
      <c r="SNG26"/>
      <c r="SNH26"/>
      <c r="SNI26"/>
      <c r="SNJ26"/>
      <c r="SNK26"/>
      <c r="SNL26"/>
      <c r="SNM26"/>
      <c r="SNN26"/>
      <c r="SNO26"/>
      <c r="SNP26"/>
      <c r="SNQ26"/>
      <c r="SNR26"/>
      <c r="SNS26"/>
      <c r="SNT26"/>
      <c r="SNU26"/>
      <c r="SNV26"/>
      <c r="SNW26"/>
      <c r="SNX26"/>
      <c r="SNY26"/>
      <c r="SNZ26"/>
      <c r="SOA26"/>
      <c r="SOB26"/>
      <c r="SOC26"/>
      <c r="SOD26"/>
      <c r="SOE26"/>
      <c r="SOF26"/>
      <c r="SOG26"/>
      <c r="SOH26"/>
      <c r="SOI26"/>
      <c r="SOJ26"/>
      <c r="SOK26"/>
      <c r="SOL26"/>
      <c r="SOM26"/>
      <c r="SON26"/>
      <c r="SOO26"/>
      <c r="SOP26"/>
      <c r="SOQ26"/>
      <c r="SOR26"/>
      <c r="SOS26"/>
      <c r="SOT26"/>
      <c r="SOU26"/>
      <c r="SOV26"/>
      <c r="SOW26"/>
      <c r="SOX26"/>
      <c r="SOY26"/>
      <c r="SOZ26"/>
      <c r="SPA26"/>
      <c r="SPB26"/>
      <c r="SPC26"/>
      <c r="SPD26"/>
      <c r="SPE26"/>
      <c r="SPF26"/>
      <c r="SPG26"/>
      <c r="SPH26"/>
      <c r="SPI26"/>
      <c r="SPJ26"/>
      <c r="SPK26"/>
      <c r="SPL26"/>
      <c r="SPM26"/>
      <c r="SPN26"/>
      <c r="SPO26"/>
      <c r="SPP26"/>
      <c r="SPQ26"/>
      <c r="SPR26"/>
      <c r="SPS26"/>
      <c r="SPT26"/>
      <c r="SPU26"/>
      <c r="SPV26"/>
      <c r="SPW26"/>
      <c r="SPX26"/>
      <c r="SPY26"/>
      <c r="SPZ26"/>
      <c r="SQA26"/>
      <c r="SQB26"/>
      <c r="SQC26"/>
      <c r="SQD26"/>
      <c r="SQE26"/>
      <c r="SQF26"/>
      <c r="SQG26"/>
      <c r="SQH26"/>
      <c r="SQI26"/>
      <c r="SQJ26"/>
      <c r="SQK26"/>
      <c r="SQL26"/>
      <c r="SQM26"/>
      <c r="SQN26"/>
      <c r="SQO26"/>
      <c r="SQP26"/>
      <c r="SQQ26"/>
      <c r="SQR26"/>
      <c r="SQS26"/>
      <c r="SQT26"/>
      <c r="SQU26"/>
      <c r="SQV26"/>
      <c r="SQW26"/>
      <c r="SQX26"/>
      <c r="SQY26"/>
      <c r="SQZ26"/>
      <c r="SRA26"/>
      <c r="SRB26"/>
      <c r="SRC26"/>
      <c r="SRD26"/>
      <c r="SRE26"/>
      <c r="SRF26"/>
      <c r="SRG26"/>
      <c r="SRH26"/>
      <c r="SRI26"/>
      <c r="SRJ26"/>
      <c r="SRK26"/>
      <c r="SRL26"/>
      <c r="SRM26"/>
      <c r="SRN26"/>
      <c r="SRO26"/>
      <c r="SRP26"/>
      <c r="SRQ26"/>
      <c r="SRR26"/>
      <c r="SRS26"/>
      <c r="SRT26"/>
      <c r="SRU26"/>
      <c r="SRV26"/>
      <c r="SRW26"/>
      <c r="SRX26"/>
      <c r="SRY26"/>
      <c r="SRZ26"/>
      <c r="SSA26"/>
      <c r="SSB26"/>
      <c r="SSC26"/>
      <c r="SSD26"/>
      <c r="SSE26"/>
      <c r="SSF26"/>
      <c r="SSG26"/>
      <c r="SSH26"/>
      <c r="SSI26"/>
      <c r="SSJ26"/>
      <c r="SSK26"/>
      <c r="SSL26"/>
      <c r="SSM26"/>
      <c r="SSN26"/>
      <c r="SSO26"/>
      <c r="SSP26"/>
      <c r="SSQ26"/>
      <c r="SSR26"/>
      <c r="SSS26"/>
      <c r="SST26"/>
      <c r="SSU26"/>
      <c r="SSV26"/>
      <c r="SSW26"/>
      <c r="SSX26"/>
      <c r="SSY26"/>
      <c r="SSZ26"/>
      <c r="STA26"/>
      <c r="STB26"/>
      <c r="STC26"/>
      <c r="STD26"/>
      <c r="STE26"/>
      <c r="STF26"/>
      <c r="STG26"/>
      <c r="STH26"/>
      <c r="STI26"/>
      <c r="STJ26"/>
      <c r="STK26"/>
      <c r="STL26"/>
      <c r="STM26"/>
      <c r="STN26"/>
      <c r="STO26"/>
      <c r="STP26"/>
      <c r="STQ26"/>
      <c r="STR26"/>
      <c r="STS26"/>
      <c r="STT26"/>
      <c r="STU26"/>
      <c r="STV26"/>
      <c r="STW26"/>
      <c r="STX26"/>
      <c r="STY26"/>
      <c r="STZ26"/>
      <c r="SUA26"/>
      <c r="SUB26"/>
      <c r="SUC26"/>
      <c r="SUD26"/>
      <c r="SUE26"/>
      <c r="SUF26"/>
      <c r="SUG26"/>
      <c r="SUH26"/>
      <c r="SUI26"/>
      <c r="SUJ26"/>
      <c r="SUK26"/>
      <c r="SUL26"/>
      <c r="SUM26"/>
      <c r="SUN26"/>
      <c r="SUO26"/>
      <c r="SUP26"/>
      <c r="SUQ26"/>
      <c r="SUR26"/>
      <c r="SUS26"/>
      <c r="SUT26"/>
      <c r="SUU26"/>
      <c r="SUV26"/>
      <c r="SUW26"/>
      <c r="SUX26"/>
      <c r="SUY26"/>
      <c r="SUZ26"/>
      <c r="SVA26"/>
      <c r="SVB26"/>
      <c r="SVC26"/>
      <c r="SVD26"/>
      <c r="SVE26"/>
      <c r="SVF26"/>
      <c r="SVG26"/>
      <c r="SVH26"/>
      <c r="SVI26"/>
      <c r="SVJ26"/>
      <c r="SVK26"/>
      <c r="SVL26"/>
      <c r="SVM26"/>
      <c r="SVN26"/>
      <c r="SVO26"/>
      <c r="SVP26"/>
      <c r="SVQ26"/>
      <c r="SVR26"/>
      <c r="SVS26"/>
      <c r="SVT26"/>
      <c r="SVU26"/>
      <c r="SVV26"/>
      <c r="SVW26"/>
      <c r="SVX26"/>
      <c r="SVY26"/>
      <c r="SVZ26"/>
      <c r="SWA26"/>
      <c r="SWB26"/>
      <c r="SWC26"/>
      <c r="SWD26"/>
      <c r="SWE26"/>
      <c r="SWF26"/>
      <c r="SWG26"/>
      <c r="SWH26"/>
      <c r="SWI26"/>
      <c r="SWJ26"/>
      <c r="SWK26"/>
      <c r="SWL26"/>
      <c r="SWM26"/>
      <c r="SWN26"/>
      <c r="SWO26"/>
      <c r="SWP26"/>
      <c r="SWQ26"/>
      <c r="SWR26"/>
      <c r="SWS26"/>
      <c r="SWT26"/>
      <c r="SWU26"/>
      <c r="SWV26"/>
      <c r="SWW26"/>
      <c r="SWX26"/>
      <c r="SWY26"/>
      <c r="SWZ26"/>
      <c r="SXA26"/>
      <c r="SXB26"/>
      <c r="SXC26"/>
      <c r="SXD26"/>
      <c r="SXE26"/>
      <c r="SXF26"/>
      <c r="SXG26"/>
      <c r="SXH26"/>
      <c r="SXI26"/>
      <c r="SXJ26"/>
      <c r="SXK26"/>
      <c r="SXL26"/>
      <c r="SXM26"/>
      <c r="SXN26"/>
      <c r="SXO26"/>
      <c r="SXP26"/>
      <c r="SXQ26"/>
      <c r="SXR26"/>
      <c r="SXS26"/>
      <c r="SXT26"/>
      <c r="SXU26"/>
      <c r="SXV26"/>
      <c r="SXW26"/>
      <c r="SXX26"/>
      <c r="SXY26"/>
      <c r="SXZ26"/>
      <c r="SYA26"/>
      <c r="SYB26"/>
      <c r="SYC26"/>
      <c r="SYD26"/>
      <c r="SYE26"/>
      <c r="SYF26"/>
      <c r="SYG26"/>
      <c r="SYH26"/>
      <c r="SYI26"/>
      <c r="SYJ26"/>
      <c r="SYK26"/>
      <c r="SYL26"/>
      <c r="SYM26"/>
      <c r="SYN26"/>
      <c r="SYO26"/>
      <c r="SYP26"/>
      <c r="SYQ26"/>
      <c r="SYR26"/>
      <c r="SYS26"/>
      <c r="SYT26"/>
      <c r="SYU26"/>
      <c r="SYV26"/>
      <c r="SYW26"/>
      <c r="SYX26"/>
      <c r="SYY26"/>
      <c r="SYZ26"/>
      <c r="SZA26"/>
      <c r="SZB26"/>
      <c r="SZC26"/>
      <c r="SZD26"/>
      <c r="SZE26"/>
      <c r="SZF26"/>
      <c r="SZG26"/>
      <c r="SZH26"/>
      <c r="SZI26"/>
      <c r="SZJ26"/>
      <c r="SZK26"/>
      <c r="SZL26"/>
      <c r="SZM26"/>
      <c r="SZN26"/>
      <c r="SZO26"/>
      <c r="SZP26"/>
      <c r="SZQ26"/>
      <c r="SZR26"/>
      <c r="SZS26"/>
      <c r="SZT26"/>
      <c r="SZU26"/>
      <c r="SZV26"/>
      <c r="SZW26"/>
      <c r="SZX26"/>
      <c r="SZY26"/>
      <c r="SZZ26"/>
      <c r="TAA26"/>
      <c r="TAB26"/>
      <c r="TAC26"/>
      <c r="TAD26"/>
      <c r="TAE26"/>
      <c r="TAF26"/>
      <c r="TAG26"/>
      <c r="TAH26"/>
      <c r="TAI26"/>
      <c r="TAJ26"/>
      <c r="TAK26"/>
      <c r="TAL26"/>
      <c r="TAM26"/>
      <c r="TAN26"/>
      <c r="TAO26"/>
      <c r="TAP26"/>
      <c r="TAQ26"/>
      <c r="TAR26"/>
      <c r="TAS26"/>
      <c r="TAT26"/>
      <c r="TAU26"/>
      <c r="TAV26"/>
      <c r="TAW26"/>
      <c r="TAX26"/>
      <c r="TAY26"/>
      <c r="TAZ26"/>
      <c r="TBA26"/>
      <c r="TBB26"/>
      <c r="TBC26"/>
      <c r="TBD26"/>
      <c r="TBE26"/>
      <c r="TBF26"/>
      <c r="TBG26"/>
      <c r="TBH26"/>
      <c r="TBI26"/>
      <c r="TBJ26"/>
      <c r="TBK26"/>
      <c r="TBL26"/>
      <c r="TBM26"/>
      <c r="TBN26"/>
      <c r="TBO26"/>
      <c r="TBP26"/>
      <c r="TBQ26"/>
      <c r="TBR26"/>
      <c r="TBS26"/>
      <c r="TBT26"/>
      <c r="TBU26"/>
      <c r="TBV26"/>
      <c r="TBW26"/>
      <c r="TBX26"/>
      <c r="TBY26"/>
      <c r="TBZ26"/>
      <c r="TCA26"/>
      <c r="TCB26"/>
      <c r="TCC26"/>
      <c r="TCD26"/>
      <c r="TCE26"/>
      <c r="TCF26"/>
      <c r="TCG26"/>
      <c r="TCH26"/>
      <c r="TCI26"/>
      <c r="TCJ26"/>
      <c r="TCK26"/>
      <c r="TCL26"/>
      <c r="TCM26"/>
      <c r="TCN26"/>
      <c r="TCO26"/>
      <c r="TCP26"/>
      <c r="TCQ26"/>
      <c r="TCR26"/>
      <c r="TCS26"/>
      <c r="TCT26"/>
      <c r="TCU26"/>
      <c r="TCV26"/>
      <c r="TCW26"/>
      <c r="TCX26"/>
      <c r="TCY26"/>
      <c r="TCZ26"/>
      <c r="TDA26"/>
      <c r="TDB26"/>
      <c r="TDC26"/>
      <c r="TDD26"/>
      <c r="TDE26"/>
      <c r="TDF26"/>
      <c r="TDG26"/>
      <c r="TDH26"/>
      <c r="TDI26"/>
      <c r="TDJ26"/>
      <c r="TDK26"/>
      <c r="TDL26"/>
      <c r="TDM26"/>
      <c r="TDN26"/>
      <c r="TDO26"/>
      <c r="TDP26"/>
      <c r="TDQ26"/>
      <c r="TDR26"/>
      <c r="TDS26"/>
      <c r="TDT26"/>
      <c r="TDU26"/>
      <c r="TDV26"/>
      <c r="TDW26"/>
      <c r="TDX26"/>
      <c r="TDY26"/>
      <c r="TDZ26"/>
      <c r="TEA26"/>
      <c r="TEB26"/>
      <c r="TEC26"/>
      <c r="TED26"/>
      <c r="TEE26"/>
      <c r="TEF26"/>
      <c r="TEG26"/>
      <c r="TEH26"/>
      <c r="TEI26"/>
      <c r="TEJ26"/>
      <c r="TEK26"/>
      <c r="TEL26"/>
      <c r="TEM26"/>
      <c r="TEN26"/>
      <c r="TEO26"/>
      <c r="TEP26"/>
      <c r="TEQ26"/>
      <c r="TER26"/>
      <c r="TES26"/>
      <c r="TET26"/>
      <c r="TEU26"/>
      <c r="TEV26"/>
      <c r="TEW26"/>
      <c r="TEX26"/>
      <c r="TEY26"/>
      <c r="TEZ26"/>
      <c r="TFA26"/>
      <c r="TFB26"/>
      <c r="TFC26"/>
      <c r="TFD26"/>
      <c r="TFE26"/>
      <c r="TFF26"/>
      <c r="TFG26"/>
      <c r="TFH26"/>
      <c r="TFI26"/>
      <c r="TFJ26"/>
      <c r="TFK26"/>
      <c r="TFL26"/>
      <c r="TFM26"/>
      <c r="TFN26"/>
      <c r="TFO26"/>
      <c r="TFP26"/>
      <c r="TFQ26"/>
      <c r="TFR26"/>
      <c r="TFS26"/>
      <c r="TFT26"/>
      <c r="TFU26"/>
      <c r="TFV26"/>
      <c r="TFW26"/>
      <c r="TFX26"/>
      <c r="TFY26"/>
      <c r="TFZ26"/>
      <c r="TGA26"/>
      <c r="TGB26"/>
      <c r="TGC26"/>
      <c r="TGD26"/>
      <c r="TGE26"/>
      <c r="TGF26"/>
      <c r="TGG26"/>
      <c r="TGH26"/>
      <c r="TGI26"/>
      <c r="TGJ26"/>
      <c r="TGK26"/>
      <c r="TGL26"/>
      <c r="TGM26"/>
      <c r="TGN26"/>
      <c r="TGO26"/>
      <c r="TGP26"/>
      <c r="TGQ26"/>
      <c r="TGR26"/>
      <c r="TGS26"/>
      <c r="TGT26"/>
      <c r="TGU26"/>
      <c r="TGV26"/>
      <c r="TGW26"/>
      <c r="TGX26"/>
      <c r="TGY26"/>
      <c r="TGZ26"/>
      <c r="THA26"/>
      <c r="THB26"/>
      <c r="THC26"/>
      <c r="THD26"/>
      <c r="THE26"/>
      <c r="THF26"/>
      <c r="THG26"/>
      <c r="THH26"/>
      <c r="THI26"/>
      <c r="THJ26"/>
      <c r="THK26"/>
      <c r="THL26"/>
      <c r="THM26"/>
      <c r="THN26"/>
      <c r="THO26"/>
      <c r="THP26"/>
      <c r="THQ26"/>
      <c r="THR26"/>
      <c r="THS26"/>
      <c r="THT26"/>
      <c r="THU26"/>
      <c r="THV26"/>
      <c r="THW26"/>
      <c r="THX26"/>
      <c r="THY26"/>
      <c r="THZ26"/>
      <c r="TIA26"/>
      <c r="TIB26"/>
      <c r="TIC26"/>
      <c r="TID26"/>
      <c r="TIE26"/>
      <c r="TIF26"/>
      <c r="TIG26"/>
      <c r="TIH26"/>
      <c r="TII26"/>
      <c r="TIJ26"/>
      <c r="TIK26"/>
      <c r="TIL26"/>
      <c r="TIM26"/>
      <c r="TIN26"/>
      <c r="TIO26"/>
      <c r="TIP26"/>
      <c r="TIQ26"/>
      <c r="TIR26"/>
      <c r="TIS26"/>
      <c r="TIT26"/>
      <c r="TIU26"/>
      <c r="TIV26"/>
      <c r="TIW26"/>
      <c r="TIX26"/>
      <c r="TIY26"/>
      <c r="TIZ26"/>
      <c r="TJA26"/>
      <c r="TJB26"/>
      <c r="TJC26"/>
      <c r="TJD26"/>
      <c r="TJE26"/>
      <c r="TJF26"/>
      <c r="TJG26"/>
      <c r="TJH26"/>
      <c r="TJI26"/>
      <c r="TJJ26"/>
      <c r="TJK26"/>
      <c r="TJL26"/>
      <c r="TJM26"/>
      <c r="TJN26"/>
      <c r="TJO26"/>
      <c r="TJP26"/>
      <c r="TJQ26"/>
      <c r="TJR26"/>
      <c r="TJS26"/>
      <c r="TJT26"/>
      <c r="TJU26"/>
      <c r="TJV26"/>
      <c r="TJW26"/>
      <c r="TJX26"/>
      <c r="TJY26"/>
      <c r="TJZ26"/>
      <c r="TKA26"/>
      <c r="TKB26"/>
      <c r="TKC26"/>
      <c r="TKD26"/>
      <c r="TKE26"/>
      <c r="TKF26"/>
      <c r="TKG26"/>
      <c r="TKH26"/>
      <c r="TKI26"/>
      <c r="TKJ26"/>
      <c r="TKK26"/>
      <c r="TKL26"/>
      <c r="TKM26"/>
      <c r="TKN26"/>
      <c r="TKO26"/>
      <c r="TKP26"/>
      <c r="TKQ26"/>
      <c r="TKR26"/>
      <c r="TKS26"/>
      <c r="TKT26"/>
      <c r="TKU26"/>
      <c r="TKV26"/>
      <c r="TKW26"/>
      <c r="TKX26"/>
      <c r="TKY26"/>
      <c r="TKZ26"/>
      <c r="TLA26"/>
      <c r="TLB26"/>
      <c r="TLC26"/>
      <c r="TLD26"/>
      <c r="TLE26"/>
      <c r="TLF26"/>
      <c r="TLG26"/>
      <c r="TLH26"/>
      <c r="TLI26"/>
      <c r="TLJ26"/>
      <c r="TLK26"/>
      <c r="TLL26"/>
      <c r="TLM26"/>
      <c r="TLN26"/>
      <c r="TLO26"/>
      <c r="TLP26"/>
      <c r="TLQ26"/>
      <c r="TLR26"/>
      <c r="TLS26"/>
      <c r="TLT26"/>
      <c r="TLU26"/>
      <c r="TLV26"/>
      <c r="TLW26"/>
      <c r="TLX26"/>
      <c r="TLY26"/>
      <c r="TLZ26"/>
      <c r="TMA26"/>
      <c r="TMB26"/>
      <c r="TMC26"/>
      <c r="TMD26"/>
      <c r="TME26"/>
      <c r="TMF26"/>
      <c r="TMG26"/>
      <c r="TMH26"/>
      <c r="TMI26"/>
      <c r="TMJ26"/>
      <c r="TMK26"/>
      <c r="TML26"/>
      <c r="TMM26"/>
      <c r="TMN26"/>
      <c r="TMO26"/>
      <c r="TMP26"/>
      <c r="TMQ26"/>
      <c r="TMR26"/>
      <c r="TMS26"/>
      <c r="TMT26"/>
      <c r="TMU26"/>
      <c r="TMV26"/>
      <c r="TMW26"/>
      <c r="TMX26"/>
      <c r="TMY26"/>
      <c r="TMZ26"/>
      <c r="TNA26"/>
      <c r="TNB26"/>
      <c r="TNC26"/>
      <c r="TND26"/>
      <c r="TNE26"/>
      <c r="TNF26"/>
      <c r="TNG26"/>
      <c r="TNH26"/>
      <c r="TNI26"/>
      <c r="TNJ26"/>
      <c r="TNK26"/>
      <c r="TNL26"/>
      <c r="TNM26"/>
      <c r="TNN26"/>
      <c r="TNO26"/>
      <c r="TNP26"/>
      <c r="TNQ26"/>
      <c r="TNR26"/>
      <c r="TNS26"/>
      <c r="TNT26"/>
      <c r="TNU26"/>
      <c r="TNV26"/>
      <c r="TNW26"/>
      <c r="TNX26"/>
      <c r="TNY26"/>
      <c r="TNZ26"/>
      <c r="TOA26"/>
      <c r="TOB26"/>
      <c r="TOC26"/>
      <c r="TOD26"/>
      <c r="TOE26"/>
      <c r="TOF26"/>
      <c r="TOG26"/>
      <c r="TOH26"/>
      <c r="TOI26"/>
      <c r="TOJ26"/>
      <c r="TOK26"/>
      <c r="TOL26"/>
      <c r="TOM26"/>
      <c r="TON26"/>
      <c r="TOO26"/>
      <c r="TOP26"/>
      <c r="TOQ26"/>
      <c r="TOR26"/>
      <c r="TOS26"/>
      <c r="TOT26"/>
      <c r="TOU26"/>
      <c r="TOV26"/>
      <c r="TOW26"/>
      <c r="TOX26"/>
      <c r="TOY26"/>
      <c r="TOZ26"/>
      <c r="TPA26"/>
      <c r="TPB26"/>
      <c r="TPC26"/>
      <c r="TPD26"/>
      <c r="TPE26"/>
      <c r="TPF26"/>
      <c r="TPG26"/>
      <c r="TPH26"/>
      <c r="TPI26"/>
      <c r="TPJ26"/>
      <c r="TPK26"/>
      <c r="TPL26"/>
      <c r="TPM26"/>
      <c r="TPN26"/>
      <c r="TPO26"/>
      <c r="TPP26"/>
      <c r="TPQ26"/>
      <c r="TPR26"/>
      <c r="TPS26"/>
      <c r="TPT26"/>
      <c r="TPU26"/>
      <c r="TPV26"/>
      <c r="TPW26"/>
      <c r="TPX26"/>
      <c r="TPY26"/>
      <c r="TPZ26"/>
      <c r="TQA26"/>
      <c r="TQB26"/>
      <c r="TQC26"/>
      <c r="TQD26"/>
      <c r="TQE26"/>
      <c r="TQF26"/>
      <c r="TQG26"/>
      <c r="TQH26"/>
      <c r="TQI26"/>
      <c r="TQJ26"/>
      <c r="TQK26"/>
      <c r="TQL26"/>
      <c r="TQM26"/>
      <c r="TQN26"/>
      <c r="TQO26"/>
      <c r="TQP26"/>
      <c r="TQQ26"/>
      <c r="TQR26"/>
      <c r="TQS26"/>
      <c r="TQT26"/>
      <c r="TQU26"/>
      <c r="TQV26"/>
      <c r="TQW26"/>
      <c r="TQX26"/>
      <c r="TQY26"/>
      <c r="TQZ26"/>
      <c r="TRA26"/>
      <c r="TRB26"/>
      <c r="TRC26"/>
      <c r="TRD26"/>
      <c r="TRE26"/>
      <c r="TRF26"/>
      <c r="TRG26"/>
      <c r="TRH26"/>
      <c r="TRI26"/>
      <c r="TRJ26"/>
      <c r="TRK26"/>
      <c r="TRL26"/>
      <c r="TRM26"/>
      <c r="TRN26"/>
      <c r="TRO26"/>
      <c r="TRP26"/>
      <c r="TRQ26"/>
      <c r="TRR26"/>
      <c r="TRS26"/>
      <c r="TRT26"/>
      <c r="TRU26"/>
      <c r="TRV26"/>
      <c r="TRW26"/>
      <c r="TRX26"/>
      <c r="TRY26"/>
      <c r="TRZ26"/>
      <c r="TSA26"/>
      <c r="TSB26"/>
      <c r="TSC26"/>
      <c r="TSD26"/>
      <c r="TSE26"/>
      <c r="TSF26"/>
      <c r="TSG26"/>
      <c r="TSH26"/>
      <c r="TSI26"/>
      <c r="TSJ26"/>
      <c r="TSK26"/>
      <c r="TSL26"/>
      <c r="TSM26"/>
      <c r="TSN26"/>
      <c r="TSO26"/>
      <c r="TSP26"/>
      <c r="TSQ26"/>
      <c r="TSR26"/>
      <c r="TSS26"/>
      <c r="TST26"/>
      <c r="TSU26"/>
      <c r="TSV26"/>
      <c r="TSW26"/>
      <c r="TSX26"/>
      <c r="TSY26"/>
      <c r="TSZ26"/>
      <c r="TTA26"/>
      <c r="TTB26"/>
      <c r="TTC26"/>
      <c r="TTD26"/>
      <c r="TTE26"/>
      <c r="TTF26"/>
      <c r="TTG26"/>
      <c r="TTH26"/>
      <c r="TTI26"/>
      <c r="TTJ26"/>
      <c r="TTK26"/>
      <c r="TTL26"/>
      <c r="TTM26"/>
      <c r="TTN26"/>
      <c r="TTO26"/>
      <c r="TTP26"/>
      <c r="TTQ26"/>
      <c r="TTR26"/>
      <c r="TTS26"/>
      <c r="TTT26"/>
      <c r="TTU26"/>
      <c r="TTV26"/>
      <c r="TTW26"/>
      <c r="TTX26"/>
      <c r="TTY26"/>
      <c r="TTZ26"/>
      <c r="TUA26"/>
      <c r="TUB26"/>
      <c r="TUC26"/>
      <c r="TUD26"/>
      <c r="TUE26"/>
      <c r="TUF26"/>
      <c r="TUG26"/>
      <c r="TUH26"/>
      <c r="TUI26"/>
      <c r="TUJ26"/>
      <c r="TUK26"/>
      <c r="TUL26"/>
      <c r="TUM26"/>
      <c r="TUN26"/>
      <c r="TUO26"/>
      <c r="TUP26"/>
      <c r="TUQ26"/>
      <c r="TUR26"/>
      <c r="TUS26"/>
      <c r="TUT26"/>
      <c r="TUU26"/>
      <c r="TUV26"/>
      <c r="TUW26"/>
      <c r="TUX26"/>
      <c r="TUY26"/>
      <c r="TUZ26"/>
      <c r="TVA26"/>
      <c r="TVB26"/>
      <c r="TVC26"/>
      <c r="TVD26"/>
      <c r="TVE26"/>
      <c r="TVF26"/>
      <c r="TVG26"/>
      <c r="TVH26"/>
      <c r="TVI26"/>
      <c r="TVJ26"/>
      <c r="TVK26"/>
      <c r="TVL26"/>
      <c r="TVM26"/>
      <c r="TVN26"/>
      <c r="TVO26"/>
      <c r="TVP26"/>
      <c r="TVQ26"/>
      <c r="TVR26"/>
      <c r="TVS26"/>
      <c r="TVT26"/>
      <c r="TVU26"/>
      <c r="TVV26"/>
      <c r="TVW26"/>
      <c r="TVX26"/>
      <c r="TVY26"/>
      <c r="TVZ26"/>
      <c r="TWA26"/>
      <c r="TWB26"/>
      <c r="TWC26"/>
      <c r="TWD26"/>
      <c r="TWE26"/>
      <c r="TWF26"/>
      <c r="TWG26"/>
      <c r="TWH26"/>
      <c r="TWI26"/>
      <c r="TWJ26"/>
      <c r="TWK26"/>
      <c r="TWL26"/>
      <c r="TWM26"/>
      <c r="TWN26"/>
      <c r="TWO26"/>
      <c r="TWP26"/>
      <c r="TWQ26"/>
      <c r="TWR26"/>
      <c r="TWS26"/>
      <c r="TWT26"/>
      <c r="TWU26"/>
      <c r="TWV26"/>
      <c r="TWW26"/>
      <c r="TWX26"/>
      <c r="TWY26"/>
      <c r="TWZ26"/>
      <c r="TXA26"/>
      <c r="TXB26"/>
      <c r="TXC26"/>
      <c r="TXD26"/>
      <c r="TXE26"/>
      <c r="TXF26"/>
      <c r="TXG26"/>
      <c r="TXH26"/>
      <c r="TXI26"/>
      <c r="TXJ26"/>
      <c r="TXK26"/>
      <c r="TXL26"/>
      <c r="TXM26"/>
      <c r="TXN26"/>
      <c r="TXO26"/>
      <c r="TXP26"/>
      <c r="TXQ26"/>
      <c r="TXR26"/>
      <c r="TXS26"/>
      <c r="TXT26"/>
      <c r="TXU26"/>
      <c r="TXV26"/>
      <c r="TXW26"/>
      <c r="TXX26"/>
      <c r="TXY26"/>
      <c r="TXZ26"/>
      <c r="TYA26"/>
      <c r="TYB26"/>
      <c r="TYC26"/>
      <c r="TYD26"/>
      <c r="TYE26"/>
      <c r="TYF26"/>
      <c r="TYG26"/>
      <c r="TYH26"/>
      <c r="TYI26"/>
      <c r="TYJ26"/>
      <c r="TYK26"/>
      <c r="TYL26"/>
      <c r="TYM26"/>
      <c r="TYN26"/>
      <c r="TYO26"/>
      <c r="TYP26"/>
      <c r="TYQ26"/>
      <c r="TYR26"/>
      <c r="TYS26"/>
      <c r="TYT26"/>
      <c r="TYU26"/>
      <c r="TYV26"/>
      <c r="TYW26"/>
      <c r="TYX26"/>
      <c r="TYY26"/>
      <c r="TYZ26"/>
      <c r="TZA26"/>
      <c r="TZB26"/>
      <c r="TZC26"/>
      <c r="TZD26"/>
      <c r="TZE26"/>
      <c r="TZF26"/>
      <c r="TZG26"/>
      <c r="TZH26"/>
      <c r="TZI26"/>
      <c r="TZJ26"/>
      <c r="TZK26"/>
      <c r="TZL26"/>
      <c r="TZM26"/>
      <c r="TZN26"/>
      <c r="TZO26"/>
      <c r="TZP26"/>
      <c r="TZQ26"/>
      <c r="TZR26"/>
      <c r="TZS26"/>
      <c r="TZT26"/>
      <c r="TZU26"/>
      <c r="TZV26"/>
      <c r="TZW26"/>
      <c r="TZX26"/>
      <c r="TZY26"/>
      <c r="TZZ26"/>
      <c r="UAA26"/>
      <c r="UAB26"/>
      <c r="UAC26"/>
      <c r="UAD26"/>
      <c r="UAE26"/>
      <c r="UAF26"/>
      <c r="UAG26"/>
      <c r="UAH26"/>
      <c r="UAI26"/>
      <c r="UAJ26"/>
      <c r="UAK26"/>
      <c r="UAL26"/>
      <c r="UAM26"/>
      <c r="UAN26"/>
      <c r="UAO26"/>
      <c r="UAP26"/>
      <c r="UAQ26"/>
      <c r="UAR26"/>
      <c r="UAS26"/>
      <c r="UAT26"/>
      <c r="UAU26"/>
      <c r="UAV26"/>
      <c r="UAW26"/>
      <c r="UAX26"/>
      <c r="UAY26"/>
      <c r="UAZ26"/>
      <c r="UBA26"/>
      <c r="UBB26"/>
      <c r="UBC26"/>
      <c r="UBD26"/>
      <c r="UBE26"/>
      <c r="UBF26"/>
      <c r="UBG26"/>
      <c r="UBH26"/>
      <c r="UBI26"/>
      <c r="UBJ26"/>
      <c r="UBK26"/>
      <c r="UBL26"/>
      <c r="UBM26"/>
      <c r="UBN26"/>
      <c r="UBO26"/>
      <c r="UBP26"/>
      <c r="UBQ26"/>
      <c r="UBR26"/>
      <c r="UBS26"/>
      <c r="UBT26"/>
      <c r="UBU26"/>
      <c r="UBV26"/>
      <c r="UBW26"/>
      <c r="UBX26"/>
      <c r="UBY26"/>
      <c r="UBZ26"/>
      <c r="UCA26"/>
      <c r="UCB26"/>
      <c r="UCC26"/>
      <c r="UCD26"/>
      <c r="UCE26"/>
      <c r="UCF26"/>
      <c r="UCG26"/>
      <c r="UCH26"/>
      <c r="UCI26"/>
      <c r="UCJ26"/>
      <c r="UCK26"/>
      <c r="UCL26"/>
      <c r="UCM26"/>
      <c r="UCN26"/>
      <c r="UCO26"/>
      <c r="UCP26"/>
      <c r="UCQ26"/>
      <c r="UCR26"/>
      <c r="UCS26"/>
      <c r="UCT26"/>
      <c r="UCU26"/>
      <c r="UCV26"/>
      <c r="UCW26"/>
      <c r="UCX26"/>
      <c r="UCY26"/>
      <c r="UCZ26"/>
      <c r="UDA26"/>
      <c r="UDB26"/>
      <c r="UDC26"/>
      <c r="UDD26"/>
      <c r="UDE26"/>
      <c r="UDF26"/>
      <c r="UDG26"/>
      <c r="UDH26"/>
      <c r="UDI26"/>
      <c r="UDJ26"/>
      <c r="UDK26"/>
      <c r="UDL26"/>
      <c r="UDM26"/>
      <c r="UDN26"/>
      <c r="UDO26"/>
      <c r="UDP26"/>
      <c r="UDQ26"/>
      <c r="UDR26"/>
      <c r="UDS26"/>
      <c r="UDT26"/>
      <c r="UDU26"/>
      <c r="UDV26"/>
      <c r="UDW26"/>
      <c r="UDX26"/>
      <c r="UDY26"/>
      <c r="UDZ26"/>
      <c r="UEA26"/>
      <c r="UEB26"/>
      <c r="UEC26"/>
      <c r="UED26"/>
      <c r="UEE26"/>
      <c r="UEF26"/>
      <c r="UEG26"/>
      <c r="UEH26"/>
      <c r="UEI26"/>
      <c r="UEJ26"/>
      <c r="UEK26"/>
      <c r="UEL26"/>
      <c r="UEM26"/>
      <c r="UEN26"/>
      <c r="UEO26"/>
      <c r="UEP26"/>
      <c r="UEQ26"/>
      <c r="UER26"/>
      <c r="UES26"/>
      <c r="UET26"/>
      <c r="UEU26"/>
      <c r="UEV26"/>
      <c r="UEW26"/>
      <c r="UEX26"/>
      <c r="UEY26"/>
      <c r="UEZ26"/>
      <c r="UFA26"/>
      <c r="UFB26"/>
      <c r="UFC26"/>
      <c r="UFD26"/>
      <c r="UFE26"/>
      <c r="UFF26"/>
      <c r="UFG26"/>
      <c r="UFH26"/>
      <c r="UFI26"/>
      <c r="UFJ26"/>
      <c r="UFK26"/>
      <c r="UFL26"/>
      <c r="UFM26"/>
      <c r="UFN26"/>
      <c r="UFO26"/>
      <c r="UFP26"/>
      <c r="UFQ26"/>
      <c r="UFR26"/>
      <c r="UFS26"/>
      <c r="UFT26"/>
      <c r="UFU26"/>
      <c r="UFV26"/>
      <c r="UFW26"/>
      <c r="UFX26"/>
      <c r="UFY26"/>
      <c r="UFZ26"/>
      <c r="UGA26"/>
      <c r="UGB26"/>
      <c r="UGC26"/>
      <c r="UGD26"/>
      <c r="UGE26"/>
      <c r="UGF26"/>
      <c r="UGG26"/>
      <c r="UGH26"/>
      <c r="UGI26"/>
      <c r="UGJ26"/>
      <c r="UGK26"/>
      <c r="UGL26"/>
      <c r="UGM26"/>
      <c r="UGN26"/>
      <c r="UGO26"/>
      <c r="UGP26"/>
      <c r="UGQ26"/>
      <c r="UGR26"/>
      <c r="UGS26"/>
      <c r="UGT26"/>
      <c r="UGU26"/>
      <c r="UGV26"/>
      <c r="UGW26"/>
      <c r="UGX26"/>
      <c r="UGY26"/>
      <c r="UGZ26"/>
      <c r="UHA26"/>
      <c r="UHB26"/>
      <c r="UHC26"/>
      <c r="UHD26"/>
      <c r="UHE26"/>
      <c r="UHF26"/>
      <c r="UHG26"/>
      <c r="UHH26"/>
      <c r="UHI26"/>
      <c r="UHJ26"/>
      <c r="UHK26"/>
      <c r="UHL26"/>
      <c r="UHM26"/>
      <c r="UHN26"/>
      <c r="UHO26"/>
      <c r="UHP26"/>
      <c r="UHQ26"/>
      <c r="UHR26"/>
      <c r="UHS26"/>
      <c r="UHT26"/>
      <c r="UHU26"/>
      <c r="UHV26"/>
      <c r="UHW26"/>
      <c r="UHX26"/>
      <c r="UHY26"/>
      <c r="UHZ26"/>
      <c r="UIA26"/>
      <c r="UIB26"/>
      <c r="UIC26"/>
      <c r="UID26"/>
      <c r="UIE26"/>
      <c r="UIF26"/>
      <c r="UIG26"/>
      <c r="UIH26"/>
      <c r="UII26"/>
      <c r="UIJ26"/>
      <c r="UIK26"/>
      <c r="UIL26"/>
      <c r="UIM26"/>
      <c r="UIN26"/>
      <c r="UIO26"/>
      <c r="UIP26"/>
      <c r="UIQ26"/>
      <c r="UIR26"/>
      <c r="UIS26"/>
      <c r="UIT26"/>
      <c r="UIU26"/>
      <c r="UIV26"/>
      <c r="UIW26"/>
      <c r="UIX26"/>
      <c r="UIY26"/>
      <c r="UIZ26"/>
      <c r="UJA26"/>
      <c r="UJB26"/>
      <c r="UJC26"/>
      <c r="UJD26"/>
      <c r="UJE26"/>
      <c r="UJF26"/>
      <c r="UJG26"/>
      <c r="UJH26"/>
      <c r="UJI26"/>
      <c r="UJJ26"/>
      <c r="UJK26"/>
      <c r="UJL26"/>
      <c r="UJM26"/>
      <c r="UJN26"/>
      <c r="UJO26"/>
      <c r="UJP26"/>
      <c r="UJQ26"/>
      <c r="UJR26"/>
      <c r="UJS26"/>
      <c r="UJT26"/>
      <c r="UJU26"/>
      <c r="UJV26"/>
      <c r="UJW26"/>
      <c r="UJX26"/>
      <c r="UJY26"/>
      <c r="UJZ26"/>
      <c r="UKA26"/>
      <c r="UKB26"/>
      <c r="UKC26"/>
      <c r="UKD26"/>
      <c r="UKE26"/>
      <c r="UKF26"/>
      <c r="UKG26"/>
      <c r="UKH26"/>
      <c r="UKI26"/>
      <c r="UKJ26"/>
      <c r="UKK26"/>
      <c r="UKL26"/>
      <c r="UKM26"/>
      <c r="UKN26"/>
      <c r="UKO26"/>
      <c r="UKP26"/>
      <c r="UKQ26"/>
      <c r="UKR26"/>
      <c r="UKS26"/>
      <c r="UKT26"/>
      <c r="UKU26"/>
      <c r="UKV26"/>
      <c r="UKW26"/>
      <c r="UKX26"/>
      <c r="UKY26"/>
      <c r="UKZ26"/>
      <c r="ULA26"/>
      <c r="ULB26"/>
      <c r="ULC26"/>
      <c r="ULD26"/>
      <c r="ULE26"/>
      <c r="ULF26"/>
      <c r="ULG26"/>
      <c r="ULH26"/>
      <c r="ULI26"/>
      <c r="ULJ26"/>
      <c r="ULK26"/>
      <c r="ULL26"/>
      <c r="ULM26"/>
      <c r="ULN26"/>
      <c r="ULO26"/>
      <c r="ULP26"/>
      <c r="ULQ26"/>
      <c r="ULR26"/>
      <c r="ULS26"/>
      <c r="ULT26"/>
      <c r="ULU26"/>
      <c r="ULV26"/>
      <c r="ULW26"/>
      <c r="ULX26"/>
      <c r="ULY26"/>
      <c r="ULZ26"/>
      <c r="UMA26"/>
      <c r="UMB26"/>
      <c r="UMC26"/>
      <c r="UMD26"/>
      <c r="UME26"/>
      <c r="UMF26"/>
      <c r="UMG26"/>
      <c r="UMH26"/>
      <c r="UMI26"/>
      <c r="UMJ26"/>
      <c r="UMK26"/>
      <c r="UML26"/>
      <c r="UMM26"/>
      <c r="UMN26"/>
      <c r="UMO26"/>
      <c r="UMP26"/>
      <c r="UMQ26"/>
      <c r="UMR26"/>
      <c r="UMS26"/>
      <c r="UMT26"/>
      <c r="UMU26"/>
      <c r="UMV26"/>
      <c r="UMW26"/>
      <c r="UMX26"/>
      <c r="UMY26"/>
      <c r="UMZ26"/>
      <c r="UNA26"/>
      <c r="UNB26"/>
      <c r="UNC26"/>
      <c r="UND26"/>
      <c r="UNE26"/>
      <c r="UNF26"/>
      <c r="UNG26"/>
      <c r="UNH26"/>
      <c r="UNI26"/>
      <c r="UNJ26"/>
      <c r="UNK26"/>
      <c r="UNL26"/>
      <c r="UNM26"/>
      <c r="UNN26"/>
      <c r="UNO26"/>
      <c r="UNP26"/>
      <c r="UNQ26"/>
      <c r="UNR26"/>
      <c r="UNS26"/>
      <c r="UNT26"/>
      <c r="UNU26"/>
      <c r="UNV26"/>
      <c r="UNW26"/>
      <c r="UNX26"/>
      <c r="UNY26"/>
      <c r="UNZ26"/>
      <c r="UOA26"/>
      <c r="UOB26"/>
      <c r="UOC26"/>
      <c r="UOD26"/>
      <c r="UOE26"/>
      <c r="UOF26"/>
      <c r="UOG26"/>
      <c r="UOH26"/>
      <c r="UOI26"/>
      <c r="UOJ26"/>
      <c r="UOK26"/>
      <c r="UOL26"/>
      <c r="UOM26"/>
      <c r="UON26"/>
      <c r="UOO26"/>
      <c r="UOP26"/>
      <c r="UOQ26"/>
      <c r="UOR26"/>
      <c r="UOS26"/>
      <c r="UOT26"/>
      <c r="UOU26"/>
      <c r="UOV26"/>
      <c r="UOW26"/>
      <c r="UOX26"/>
      <c r="UOY26"/>
      <c r="UOZ26"/>
      <c r="UPA26"/>
      <c r="UPB26"/>
      <c r="UPC26"/>
      <c r="UPD26"/>
      <c r="UPE26"/>
      <c r="UPF26"/>
      <c r="UPG26"/>
      <c r="UPH26"/>
      <c r="UPI26"/>
      <c r="UPJ26"/>
      <c r="UPK26"/>
      <c r="UPL26"/>
      <c r="UPM26"/>
      <c r="UPN26"/>
      <c r="UPO26"/>
      <c r="UPP26"/>
      <c r="UPQ26"/>
      <c r="UPR26"/>
      <c r="UPS26"/>
      <c r="UPT26"/>
      <c r="UPU26"/>
      <c r="UPV26"/>
      <c r="UPW26"/>
      <c r="UPX26"/>
      <c r="UPY26"/>
      <c r="UPZ26"/>
      <c r="UQA26"/>
      <c r="UQB26"/>
      <c r="UQC26"/>
      <c r="UQD26"/>
      <c r="UQE26"/>
      <c r="UQF26"/>
      <c r="UQG26"/>
      <c r="UQH26"/>
      <c r="UQI26"/>
      <c r="UQJ26"/>
      <c r="UQK26"/>
      <c r="UQL26"/>
      <c r="UQM26"/>
      <c r="UQN26"/>
      <c r="UQO26"/>
      <c r="UQP26"/>
      <c r="UQQ26"/>
      <c r="UQR26"/>
      <c r="UQS26"/>
      <c r="UQT26"/>
      <c r="UQU26"/>
      <c r="UQV26"/>
      <c r="UQW26"/>
      <c r="UQX26"/>
      <c r="UQY26"/>
      <c r="UQZ26"/>
      <c r="URA26"/>
      <c r="URB26"/>
      <c r="URC26"/>
      <c r="URD26"/>
      <c r="URE26"/>
      <c r="URF26"/>
      <c r="URG26"/>
      <c r="URH26"/>
      <c r="URI26"/>
      <c r="URJ26"/>
      <c r="URK26"/>
      <c r="URL26"/>
      <c r="URM26"/>
      <c r="URN26"/>
      <c r="URO26"/>
      <c r="URP26"/>
      <c r="URQ26"/>
      <c r="URR26"/>
      <c r="URS26"/>
      <c r="URT26"/>
      <c r="URU26"/>
      <c r="URV26"/>
      <c r="URW26"/>
      <c r="URX26"/>
      <c r="URY26"/>
      <c r="URZ26"/>
      <c r="USA26"/>
      <c r="USB26"/>
      <c r="USC26"/>
      <c r="USD26"/>
      <c r="USE26"/>
      <c r="USF26"/>
      <c r="USG26"/>
      <c r="USH26"/>
      <c r="USI26"/>
      <c r="USJ26"/>
      <c r="USK26"/>
      <c r="USL26"/>
      <c r="USM26"/>
      <c r="USN26"/>
      <c r="USO26"/>
      <c r="USP26"/>
      <c r="USQ26"/>
      <c r="USR26"/>
      <c r="USS26"/>
      <c r="UST26"/>
      <c r="USU26"/>
      <c r="USV26"/>
      <c r="USW26"/>
      <c r="USX26"/>
      <c r="USY26"/>
      <c r="USZ26"/>
      <c r="UTA26"/>
      <c r="UTB26"/>
      <c r="UTC26"/>
      <c r="UTD26"/>
      <c r="UTE26"/>
      <c r="UTF26"/>
      <c r="UTG26"/>
      <c r="UTH26"/>
      <c r="UTI26"/>
      <c r="UTJ26"/>
      <c r="UTK26"/>
      <c r="UTL26"/>
      <c r="UTM26"/>
      <c r="UTN26"/>
      <c r="UTO26"/>
      <c r="UTP26"/>
      <c r="UTQ26"/>
      <c r="UTR26"/>
      <c r="UTS26"/>
      <c r="UTT26"/>
      <c r="UTU26"/>
      <c r="UTV26"/>
      <c r="UTW26"/>
      <c r="UTX26"/>
      <c r="UTY26"/>
      <c r="UTZ26"/>
      <c r="UUA26"/>
      <c r="UUB26"/>
      <c r="UUC26"/>
      <c r="UUD26"/>
      <c r="UUE26"/>
      <c r="UUF26"/>
      <c r="UUG26"/>
      <c r="UUH26"/>
      <c r="UUI26"/>
      <c r="UUJ26"/>
      <c r="UUK26"/>
      <c r="UUL26"/>
      <c r="UUM26"/>
      <c r="UUN26"/>
      <c r="UUO26"/>
      <c r="UUP26"/>
      <c r="UUQ26"/>
      <c r="UUR26"/>
      <c r="UUS26"/>
      <c r="UUT26"/>
      <c r="UUU26"/>
      <c r="UUV26"/>
      <c r="UUW26"/>
      <c r="UUX26"/>
      <c r="UUY26"/>
      <c r="UUZ26"/>
      <c r="UVA26"/>
      <c r="UVB26"/>
      <c r="UVC26"/>
      <c r="UVD26"/>
      <c r="UVE26"/>
      <c r="UVF26"/>
      <c r="UVG26"/>
      <c r="UVH26"/>
      <c r="UVI26"/>
      <c r="UVJ26"/>
      <c r="UVK26"/>
      <c r="UVL26"/>
      <c r="UVM26"/>
      <c r="UVN26"/>
      <c r="UVO26"/>
      <c r="UVP26"/>
      <c r="UVQ26"/>
      <c r="UVR26"/>
      <c r="UVS26"/>
      <c r="UVT26"/>
      <c r="UVU26"/>
      <c r="UVV26"/>
      <c r="UVW26"/>
      <c r="UVX26"/>
      <c r="UVY26"/>
      <c r="UVZ26"/>
      <c r="UWA26"/>
      <c r="UWB26"/>
      <c r="UWC26"/>
      <c r="UWD26"/>
      <c r="UWE26"/>
      <c r="UWF26"/>
      <c r="UWG26"/>
      <c r="UWH26"/>
      <c r="UWI26"/>
      <c r="UWJ26"/>
      <c r="UWK26"/>
      <c r="UWL26"/>
      <c r="UWM26"/>
      <c r="UWN26"/>
      <c r="UWO26"/>
      <c r="UWP26"/>
      <c r="UWQ26"/>
      <c r="UWR26"/>
      <c r="UWS26"/>
      <c r="UWT26"/>
      <c r="UWU26"/>
      <c r="UWV26"/>
      <c r="UWW26"/>
      <c r="UWX26"/>
      <c r="UWY26"/>
      <c r="UWZ26"/>
      <c r="UXA26"/>
      <c r="UXB26"/>
      <c r="UXC26"/>
      <c r="UXD26"/>
      <c r="UXE26"/>
      <c r="UXF26"/>
      <c r="UXG26"/>
      <c r="UXH26"/>
      <c r="UXI26"/>
      <c r="UXJ26"/>
      <c r="UXK26"/>
      <c r="UXL26"/>
      <c r="UXM26"/>
      <c r="UXN26"/>
      <c r="UXO26"/>
      <c r="UXP26"/>
      <c r="UXQ26"/>
      <c r="UXR26"/>
      <c r="UXS26"/>
      <c r="UXT26"/>
      <c r="UXU26"/>
      <c r="UXV26"/>
      <c r="UXW26"/>
      <c r="UXX26"/>
      <c r="UXY26"/>
      <c r="UXZ26"/>
      <c r="UYA26"/>
      <c r="UYB26"/>
      <c r="UYC26"/>
      <c r="UYD26"/>
      <c r="UYE26"/>
      <c r="UYF26"/>
      <c r="UYG26"/>
      <c r="UYH26"/>
      <c r="UYI26"/>
      <c r="UYJ26"/>
      <c r="UYK26"/>
      <c r="UYL26"/>
      <c r="UYM26"/>
      <c r="UYN26"/>
      <c r="UYO26"/>
      <c r="UYP26"/>
      <c r="UYQ26"/>
      <c r="UYR26"/>
      <c r="UYS26"/>
      <c r="UYT26"/>
      <c r="UYU26"/>
      <c r="UYV26"/>
      <c r="UYW26"/>
      <c r="UYX26"/>
      <c r="UYY26"/>
      <c r="UYZ26"/>
      <c r="UZA26"/>
      <c r="UZB26"/>
      <c r="UZC26"/>
      <c r="UZD26"/>
      <c r="UZE26"/>
      <c r="UZF26"/>
      <c r="UZG26"/>
      <c r="UZH26"/>
      <c r="UZI26"/>
      <c r="UZJ26"/>
      <c r="UZK26"/>
      <c r="UZL26"/>
      <c r="UZM26"/>
      <c r="UZN26"/>
      <c r="UZO26"/>
      <c r="UZP26"/>
      <c r="UZQ26"/>
      <c r="UZR26"/>
      <c r="UZS26"/>
      <c r="UZT26"/>
      <c r="UZU26"/>
      <c r="UZV26"/>
      <c r="UZW26"/>
      <c r="UZX26"/>
      <c r="UZY26"/>
      <c r="UZZ26"/>
      <c r="VAA26"/>
      <c r="VAB26"/>
      <c r="VAC26"/>
      <c r="VAD26"/>
      <c r="VAE26"/>
      <c r="VAF26"/>
      <c r="VAG26"/>
      <c r="VAH26"/>
      <c r="VAI26"/>
      <c r="VAJ26"/>
      <c r="VAK26"/>
      <c r="VAL26"/>
      <c r="VAM26"/>
      <c r="VAN26"/>
      <c r="VAO26"/>
      <c r="VAP26"/>
      <c r="VAQ26"/>
      <c r="VAR26"/>
      <c r="VAS26"/>
      <c r="VAT26"/>
      <c r="VAU26"/>
      <c r="VAV26"/>
      <c r="VAW26"/>
      <c r="VAX26"/>
      <c r="VAY26"/>
      <c r="VAZ26"/>
      <c r="VBA26"/>
      <c r="VBB26"/>
      <c r="VBC26"/>
      <c r="VBD26"/>
      <c r="VBE26"/>
      <c r="VBF26"/>
      <c r="VBG26"/>
      <c r="VBH26"/>
      <c r="VBI26"/>
      <c r="VBJ26"/>
      <c r="VBK26"/>
      <c r="VBL26"/>
      <c r="VBM26"/>
      <c r="VBN26"/>
      <c r="VBO26"/>
      <c r="VBP26"/>
      <c r="VBQ26"/>
      <c r="VBR26"/>
      <c r="VBS26"/>
      <c r="VBT26"/>
      <c r="VBU26"/>
      <c r="VBV26"/>
      <c r="VBW26"/>
      <c r="VBX26"/>
      <c r="VBY26"/>
      <c r="VBZ26"/>
      <c r="VCA26"/>
      <c r="VCB26"/>
      <c r="VCC26"/>
      <c r="VCD26"/>
      <c r="VCE26"/>
      <c r="VCF26"/>
      <c r="VCG26"/>
      <c r="VCH26"/>
      <c r="VCI26"/>
      <c r="VCJ26"/>
      <c r="VCK26"/>
      <c r="VCL26"/>
      <c r="VCM26"/>
      <c r="VCN26"/>
      <c r="VCO26"/>
      <c r="VCP26"/>
      <c r="VCQ26"/>
      <c r="VCR26"/>
      <c r="VCS26"/>
      <c r="VCT26"/>
      <c r="VCU26"/>
      <c r="VCV26"/>
      <c r="VCW26"/>
      <c r="VCX26"/>
      <c r="VCY26"/>
      <c r="VCZ26"/>
      <c r="VDA26"/>
      <c r="VDB26"/>
      <c r="VDC26"/>
      <c r="VDD26"/>
      <c r="VDE26"/>
      <c r="VDF26"/>
      <c r="VDG26"/>
      <c r="VDH26"/>
      <c r="VDI26"/>
      <c r="VDJ26"/>
      <c r="VDK26"/>
      <c r="VDL26"/>
      <c r="VDM26"/>
      <c r="VDN26"/>
      <c r="VDO26"/>
      <c r="VDP26"/>
      <c r="VDQ26"/>
      <c r="VDR26"/>
      <c r="VDS26"/>
      <c r="VDT26"/>
      <c r="VDU26"/>
      <c r="VDV26"/>
      <c r="VDW26"/>
      <c r="VDX26"/>
      <c r="VDY26"/>
      <c r="VDZ26"/>
      <c r="VEA26"/>
      <c r="VEB26"/>
      <c r="VEC26"/>
      <c r="VED26"/>
      <c r="VEE26"/>
      <c r="VEF26"/>
      <c r="VEG26"/>
      <c r="VEH26"/>
      <c r="VEI26"/>
      <c r="VEJ26"/>
      <c r="VEK26"/>
      <c r="VEL26"/>
      <c r="VEM26"/>
      <c r="VEN26"/>
      <c r="VEO26"/>
      <c r="VEP26"/>
      <c r="VEQ26"/>
      <c r="VER26"/>
      <c r="VES26"/>
      <c r="VET26"/>
      <c r="VEU26"/>
      <c r="VEV26"/>
      <c r="VEW26"/>
      <c r="VEX26"/>
      <c r="VEY26"/>
      <c r="VEZ26"/>
      <c r="VFA26"/>
      <c r="VFB26"/>
      <c r="VFC26"/>
      <c r="VFD26"/>
      <c r="VFE26"/>
      <c r="VFF26"/>
      <c r="VFG26"/>
      <c r="VFH26"/>
      <c r="VFI26"/>
      <c r="VFJ26"/>
      <c r="VFK26"/>
      <c r="VFL26"/>
      <c r="VFM26"/>
      <c r="VFN26"/>
      <c r="VFO26"/>
      <c r="VFP26"/>
      <c r="VFQ26"/>
      <c r="VFR26"/>
      <c r="VFS26"/>
      <c r="VFT26"/>
      <c r="VFU26"/>
      <c r="VFV26"/>
      <c r="VFW26"/>
      <c r="VFX26"/>
      <c r="VFY26"/>
      <c r="VFZ26"/>
      <c r="VGA26"/>
      <c r="VGB26"/>
      <c r="VGC26"/>
      <c r="VGD26"/>
      <c r="VGE26"/>
      <c r="VGF26"/>
      <c r="VGG26"/>
      <c r="VGH26"/>
      <c r="VGI26"/>
      <c r="VGJ26"/>
      <c r="VGK26"/>
      <c r="VGL26"/>
      <c r="VGM26"/>
      <c r="VGN26"/>
      <c r="VGO26"/>
      <c r="VGP26"/>
      <c r="VGQ26"/>
      <c r="VGR26"/>
      <c r="VGS26"/>
      <c r="VGT26"/>
      <c r="VGU26"/>
      <c r="VGV26"/>
      <c r="VGW26"/>
      <c r="VGX26"/>
      <c r="VGY26"/>
      <c r="VGZ26"/>
      <c r="VHA26"/>
      <c r="VHB26"/>
      <c r="VHC26"/>
      <c r="VHD26"/>
      <c r="VHE26"/>
      <c r="VHF26"/>
      <c r="VHG26"/>
      <c r="VHH26"/>
      <c r="VHI26"/>
      <c r="VHJ26"/>
      <c r="VHK26"/>
      <c r="VHL26"/>
      <c r="VHM26"/>
      <c r="VHN26"/>
      <c r="VHO26"/>
      <c r="VHP26"/>
      <c r="VHQ26"/>
      <c r="VHR26"/>
      <c r="VHS26"/>
      <c r="VHT26"/>
      <c r="VHU26"/>
      <c r="VHV26"/>
      <c r="VHW26"/>
      <c r="VHX26"/>
      <c r="VHY26"/>
      <c r="VHZ26"/>
      <c r="VIA26"/>
      <c r="VIB26"/>
      <c r="VIC26"/>
      <c r="VID26"/>
      <c r="VIE26"/>
      <c r="VIF26"/>
      <c r="VIG26"/>
      <c r="VIH26"/>
      <c r="VII26"/>
      <c r="VIJ26"/>
      <c r="VIK26"/>
      <c r="VIL26"/>
      <c r="VIM26"/>
      <c r="VIN26"/>
      <c r="VIO26"/>
      <c r="VIP26"/>
      <c r="VIQ26"/>
      <c r="VIR26"/>
      <c r="VIS26"/>
      <c r="VIT26"/>
      <c r="VIU26"/>
      <c r="VIV26"/>
      <c r="VIW26"/>
      <c r="VIX26"/>
      <c r="VIY26"/>
      <c r="VIZ26"/>
      <c r="VJA26"/>
      <c r="VJB26"/>
      <c r="VJC26"/>
      <c r="VJD26"/>
      <c r="VJE26"/>
      <c r="VJF26"/>
      <c r="VJG26"/>
      <c r="VJH26"/>
      <c r="VJI26"/>
      <c r="VJJ26"/>
      <c r="VJK26"/>
      <c r="VJL26"/>
      <c r="VJM26"/>
      <c r="VJN26"/>
      <c r="VJO26"/>
      <c r="VJP26"/>
      <c r="VJQ26"/>
      <c r="VJR26"/>
      <c r="VJS26"/>
      <c r="VJT26"/>
      <c r="VJU26"/>
      <c r="VJV26"/>
      <c r="VJW26"/>
      <c r="VJX26"/>
      <c r="VJY26"/>
      <c r="VJZ26"/>
      <c r="VKA26"/>
      <c r="VKB26"/>
      <c r="VKC26"/>
      <c r="VKD26"/>
      <c r="VKE26"/>
      <c r="VKF26"/>
      <c r="VKG26"/>
      <c r="VKH26"/>
      <c r="VKI26"/>
      <c r="VKJ26"/>
      <c r="VKK26"/>
      <c r="VKL26"/>
      <c r="VKM26"/>
      <c r="VKN26"/>
      <c r="VKO26"/>
      <c r="VKP26"/>
      <c r="VKQ26"/>
      <c r="VKR26"/>
      <c r="VKS26"/>
      <c r="VKT26"/>
      <c r="VKU26"/>
      <c r="VKV26"/>
      <c r="VKW26"/>
      <c r="VKX26"/>
      <c r="VKY26"/>
      <c r="VKZ26"/>
      <c r="VLA26"/>
      <c r="VLB26"/>
      <c r="VLC26"/>
      <c r="VLD26"/>
      <c r="VLE26"/>
      <c r="VLF26"/>
      <c r="VLG26"/>
      <c r="VLH26"/>
      <c r="VLI26"/>
      <c r="VLJ26"/>
      <c r="VLK26"/>
      <c r="VLL26"/>
      <c r="VLM26"/>
      <c r="VLN26"/>
      <c r="VLO26"/>
      <c r="VLP26"/>
      <c r="VLQ26"/>
      <c r="VLR26"/>
      <c r="VLS26"/>
      <c r="VLT26"/>
      <c r="VLU26"/>
      <c r="VLV26"/>
      <c r="VLW26"/>
      <c r="VLX26"/>
      <c r="VLY26"/>
      <c r="VLZ26"/>
      <c r="VMA26"/>
      <c r="VMB26"/>
      <c r="VMC26"/>
      <c r="VMD26"/>
      <c r="VME26"/>
      <c r="VMF26"/>
      <c r="VMG26"/>
      <c r="VMH26"/>
      <c r="VMI26"/>
      <c r="VMJ26"/>
      <c r="VMK26"/>
      <c r="VML26"/>
      <c r="VMM26"/>
      <c r="VMN26"/>
      <c r="VMO26"/>
      <c r="VMP26"/>
      <c r="VMQ26"/>
      <c r="VMR26"/>
      <c r="VMS26"/>
      <c r="VMT26"/>
      <c r="VMU26"/>
      <c r="VMV26"/>
      <c r="VMW26"/>
      <c r="VMX26"/>
      <c r="VMY26"/>
      <c r="VMZ26"/>
      <c r="VNA26"/>
      <c r="VNB26"/>
      <c r="VNC26"/>
      <c r="VND26"/>
      <c r="VNE26"/>
      <c r="VNF26"/>
      <c r="VNG26"/>
      <c r="VNH26"/>
      <c r="VNI26"/>
      <c r="VNJ26"/>
      <c r="VNK26"/>
      <c r="VNL26"/>
      <c r="VNM26"/>
      <c r="VNN26"/>
      <c r="VNO26"/>
      <c r="VNP26"/>
      <c r="VNQ26"/>
      <c r="VNR26"/>
      <c r="VNS26"/>
      <c r="VNT26"/>
      <c r="VNU26"/>
      <c r="VNV26"/>
      <c r="VNW26"/>
      <c r="VNX26"/>
      <c r="VNY26"/>
      <c r="VNZ26"/>
      <c r="VOA26"/>
      <c r="VOB26"/>
      <c r="VOC26"/>
      <c r="VOD26"/>
      <c r="VOE26"/>
      <c r="VOF26"/>
      <c r="VOG26"/>
      <c r="VOH26"/>
      <c r="VOI26"/>
      <c r="VOJ26"/>
      <c r="VOK26"/>
      <c r="VOL26"/>
      <c r="VOM26"/>
      <c r="VON26"/>
      <c r="VOO26"/>
      <c r="VOP26"/>
      <c r="VOQ26"/>
      <c r="VOR26"/>
      <c r="VOS26"/>
      <c r="VOT26"/>
      <c r="VOU26"/>
      <c r="VOV26"/>
      <c r="VOW26"/>
      <c r="VOX26"/>
      <c r="VOY26"/>
      <c r="VOZ26"/>
      <c r="VPA26"/>
      <c r="VPB26"/>
      <c r="VPC26"/>
      <c r="VPD26"/>
      <c r="VPE26"/>
      <c r="VPF26"/>
      <c r="VPG26"/>
      <c r="VPH26"/>
      <c r="VPI26"/>
      <c r="VPJ26"/>
      <c r="VPK26"/>
      <c r="VPL26"/>
      <c r="VPM26"/>
      <c r="VPN26"/>
      <c r="VPO26"/>
      <c r="VPP26"/>
      <c r="VPQ26"/>
      <c r="VPR26"/>
      <c r="VPS26"/>
      <c r="VPT26"/>
      <c r="VPU26"/>
      <c r="VPV26"/>
      <c r="VPW26"/>
      <c r="VPX26"/>
      <c r="VPY26"/>
      <c r="VPZ26"/>
      <c r="VQA26"/>
      <c r="VQB26"/>
      <c r="VQC26"/>
      <c r="VQD26"/>
      <c r="VQE26"/>
      <c r="VQF26"/>
      <c r="VQG26"/>
      <c r="VQH26"/>
      <c r="VQI26"/>
      <c r="VQJ26"/>
      <c r="VQK26"/>
      <c r="VQL26"/>
      <c r="VQM26"/>
      <c r="VQN26"/>
      <c r="VQO26"/>
      <c r="VQP26"/>
      <c r="VQQ26"/>
      <c r="VQR26"/>
      <c r="VQS26"/>
      <c r="VQT26"/>
      <c r="VQU26"/>
      <c r="VQV26"/>
      <c r="VQW26"/>
      <c r="VQX26"/>
      <c r="VQY26"/>
      <c r="VQZ26"/>
      <c r="VRA26"/>
      <c r="VRB26"/>
      <c r="VRC26"/>
      <c r="VRD26"/>
      <c r="VRE26"/>
      <c r="VRF26"/>
      <c r="VRG26"/>
      <c r="VRH26"/>
      <c r="VRI26"/>
      <c r="VRJ26"/>
      <c r="VRK26"/>
      <c r="VRL26"/>
      <c r="VRM26"/>
      <c r="VRN26"/>
      <c r="VRO26"/>
      <c r="VRP26"/>
      <c r="VRQ26"/>
      <c r="VRR26"/>
      <c r="VRS26"/>
      <c r="VRT26"/>
      <c r="VRU26"/>
      <c r="VRV26"/>
      <c r="VRW26"/>
      <c r="VRX26"/>
      <c r="VRY26"/>
      <c r="VRZ26"/>
      <c r="VSA26"/>
      <c r="VSB26"/>
      <c r="VSC26"/>
      <c r="VSD26"/>
      <c r="VSE26"/>
      <c r="VSF26"/>
      <c r="VSG26"/>
      <c r="VSH26"/>
      <c r="VSI26"/>
      <c r="VSJ26"/>
      <c r="VSK26"/>
      <c r="VSL26"/>
      <c r="VSM26"/>
      <c r="VSN26"/>
      <c r="VSO26"/>
      <c r="VSP26"/>
      <c r="VSQ26"/>
      <c r="VSR26"/>
      <c r="VSS26"/>
      <c r="VST26"/>
      <c r="VSU26"/>
      <c r="VSV26"/>
      <c r="VSW26"/>
      <c r="VSX26"/>
      <c r="VSY26"/>
      <c r="VSZ26"/>
      <c r="VTA26"/>
      <c r="VTB26"/>
      <c r="VTC26"/>
      <c r="VTD26"/>
      <c r="VTE26"/>
      <c r="VTF26"/>
      <c r="VTG26"/>
      <c r="VTH26"/>
      <c r="VTI26"/>
      <c r="VTJ26"/>
      <c r="VTK26"/>
      <c r="VTL26"/>
      <c r="VTM26"/>
      <c r="VTN26"/>
      <c r="VTO26"/>
      <c r="VTP26"/>
      <c r="VTQ26"/>
      <c r="VTR26"/>
      <c r="VTS26"/>
      <c r="VTT26"/>
      <c r="VTU26"/>
      <c r="VTV26"/>
      <c r="VTW26"/>
      <c r="VTX26"/>
      <c r="VTY26"/>
      <c r="VTZ26"/>
      <c r="VUA26"/>
      <c r="VUB26"/>
      <c r="VUC26"/>
      <c r="VUD26"/>
      <c r="VUE26"/>
      <c r="VUF26"/>
      <c r="VUG26"/>
      <c r="VUH26"/>
      <c r="VUI26"/>
      <c r="VUJ26"/>
      <c r="VUK26"/>
      <c r="VUL26"/>
      <c r="VUM26"/>
      <c r="VUN26"/>
      <c r="VUO26"/>
      <c r="VUP26"/>
      <c r="VUQ26"/>
      <c r="VUR26"/>
      <c r="VUS26"/>
      <c r="VUT26"/>
      <c r="VUU26"/>
      <c r="VUV26"/>
      <c r="VUW26"/>
      <c r="VUX26"/>
      <c r="VUY26"/>
      <c r="VUZ26"/>
      <c r="VVA26"/>
      <c r="VVB26"/>
      <c r="VVC26"/>
      <c r="VVD26"/>
      <c r="VVE26"/>
      <c r="VVF26"/>
      <c r="VVG26"/>
      <c r="VVH26"/>
      <c r="VVI26"/>
      <c r="VVJ26"/>
      <c r="VVK26"/>
      <c r="VVL26"/>
      <c r="VVM26"/>
      <c r="VVN26"/>
      <c r="VVO26"/>
      <c r="VVP26"/>
      <c r="VVQ26"/>
      <c r="VVR26"/>
      <c r="VVS26"/>
      <c r="VVT26"/>
      <c r="VVU26"/>
      <c r="VVV26"/>
      <c r="VVW26"/>
      <c r="VVX26"/>
      <c r="VVY26"/>
      <c r="VVZ26"/>
      <c r="VWA26"/>
      <c r="VWB26"/>
      <c r="VWC26"/>
      <c r="VWD26"/>
      <c r="VWE26"/>
      <c r="VWF26"/>
      <c r="VWG26"/>
      <c r="VWH26"/>
      <c r="VWI26"/>
      <c r="VWJ26"/>
      <c r="VWK26"/>
      <c r="VWL26"/>
      <c r="VWM26"/>
      <c r="VWN26"/>
      <c r="VWO26"/>
      <c r="VWP26"/>
      <c r="VWQ26"/>
      <c r="VWR26"/>
      <c r="VWS26"/>
      <c r="VWT26"/>
      <c r="VWU26"/>
      <c r="VWV26"/>
      <c r="VWW26"/>
      <c r="VWX26"/>
      <c r="VWY26"/>
      <c r="VWZ26"/>
      <c r="VXA26"/>
      <c r="VXB26"/>
      <c r="VXC26"/>
      <c r="VXD26"/>
      <c r="VXE26"/>
      <c r="VXF26"/>
      <c r="VXG26"/>
      <c r="VXH26"/>
      <c r="VXI26"/>
      <c r="VXJ26"/>
      <c r="VXK26"/>
      <c r="VXL26"/>
      <c r="VXM26"/>
      <c r="VXN26"/>
      <c r="VXO26"/>
      <c r="VXP26"/>
      <c r="VXQ26"/>
      <c r="VXR26"/>
      <c r="VXS26"/>
      <c r="VXT26"/>
      <c r="VXU26"/>
      <c r="VXV26"/>
      <c r="VXW26"/>
      <c r="VXX26"/>
      <c r="VXY26"/>
      <c r="VXZ26"/>
      <c r="VYA26"/>
      <c r="VYB26"/>
      <c r="VYC26"/>
      <c r="VYD26"/>
      <c r="VYE26"/>
      <c r="VYF26"/>
      <c r="VYG26"/>
      <c r="VYH26"/>
      <c r="VYI26"/>
      <c r="VYJ26"/>
      <c r="VYK26"/>
      <c r="VYL26"/>
      <c r="VYM26"/>
      <c r="VYN26"/>
      <c r="VYO26"/>
      <c r="VYP26"/>
      <c r="VYQ26"/>
      <c r="VYR26"/>
      <c r="VYS26"/>
      <c r="VYT26"/>
      <c r="VYU26"/>
      <c r="VYV26"/>
      <c r="VYW26"/>
      <c r="VYX26"/>
      <c r="VYY26"/>
      <c r="VYZ26"/>
      <c r="VZA26"/>
      <c r="VZB26"/>
      <c r="VZC26"/>
      <c r="VZD26"/>
      <c r="VZE26"/>
      <c r="VZF26"/>
      <c r="VZG26"/>
      <c r="VZH26"/>
      <c r="VZI26"/>
      <c r="VZJ26"/>
      <c r="VZK26"/>
      <c r="VZL26"/>
      <c r="VZM26"/>
      <c r="VZN26"/>
      <c r="VZO26"/>
      <c r="VZP26"/>
      <c r="VZQ26"/>
      <c r="VZR26"/>
      <c r="VZS26"/>
      <c r="VZT26"/>
      <c r="VZU26"/>
      <c r="VZV26"/>
      <c r="VZW26"/>
      <c r="VZX26"/>
      <c r="VZY26"/>
      <c r="VZZ26"/>
      <c r="WAA26"/>
      <c r="WAB26"/>
      <c r="WAC26"/>
      <c r="WAD26"/>
      <c r="WAE26"/>
      <c r="WAF26"/>
      <c r="WAG26"/>
      <c r="WAH26"/>
      <c r="WAI26"/>
      <c r="WAJ26"/>
      <c r="WAK26"/>
      <c r="WAL26"/>
      <c r="WAM26"/>
      <c r="WAN26"/>
      <c r="WAO26"/>
      <c r="WAP26"/>
      <c r="WAQ26"/>
      <c r="WAR26"/>
      <c r="WAS26"/>
      <c r="WAT26"/>
      <c r="WAU26"/>
      <c r="WAV26"/>
      <c r="WAW26"/>
      <c r="WAX26"/>
      <c r="WAY26"/>
      <c r="WAZ26"/>
      <c r="WBA26"/>
      <c r="WBB26"/>
      <c r="WBC26"/>
      <c r="WBD26"/>
      <c r="WBE26"/>
      <c r="WBF26"/>
      <c r="WBG26"/>
      <c r="WBH26"/>
      <c r="WBI26"/>
      <c r="WBJ26"/>
      <c r="WBK26"/>
      <c r="WBL26"/>
      <c r="WBM26"/>
      <c r="WBN26"/>
      <c r="WBO26"/>
      <c r="WBP26"/>
      <c r="WBQ26"/>
      <c r="WBR26"/>
      <c r="WBS26"/>
      <c r="WBT26"/>
      <c r="WBU26"/>
      <c r="WBV26"/>
      <c r="WBW26"/>
      <c r="WBX26"/>
      <c r="WBY26"/>
      <c r="WBZ26"/>
      <c r="WCA26"/>
      <c r="WCB26"/>
      <c r="WCC26"/>
      <c r="WCD26"/>
      <c r="WCE26"/>
      <c r="WCF26"/>
      <c r="WCG26"/>
      <c r="WCH26"/>
      <c r="WCI26"/>
      <c r="WCJ26"/>
      <c r="WCK26"/>
      <c r="WCL26"/>
      <c r="WCM26"/>
      <c r="WCN26"/>
      <c r="WCO26"/>
      <c r="WCP26"/>
      <c r="WCQ26"/>
      <c r="WCR26"/>
      <c r="WCS26"/>
      <c r="WCT26"/>
      <c r="WCU26"/>
      <c r="WCV26"/>
      <c r="WCW26"/>
      <c r="WCX26"/>
      <c r="WCY26"/>
      <c r="WCZ26"/>
      <c r="WDA26"/>
      <c r="WDB26"/>
      <c r="WDC26"/>
      <c r="WDD26"/>
      <c r="WDE26"/>
      <c r="WDF26"/>
      <c r="WDG26"/>
      <c r="WDH26"/>
      <c r="WDI26"/>
      <c r="WDJ26"/>
      <c r="WDK26"/>
      <c r="WDL26"/>
      <c r="WDM26"/>
      <c r="WDN26"/>
      <c r="WDO26"/>
      <c r="WDP26"/>
      <c r="WDQ26"/>
      <c r="WDR26"/>
      <c r="WDS26"/>
      <c r="WDT26"/>
      <c r="WDU26"/>
      <c r="WDV26"/>
      <c r="WDW26"/>
      <c r="WDX26"/>
      <c r="WDY26"/>
      <c r="WDZ26"/>
      <c r="WEA26"/>
      <c r="WEB26"/>
      <c r="WEC26"/>
      <c r="WED26"/>
      <c r="WEE26"/>
      <c r="WEF26"/>
      <c r="WEG26"/>
      <c r="WEH26"/>
      <c r="WEI26"/>
      <c r="WEJ26"/>
      <c r="WEK26"/>
      <c r="WEL26"/>
      <c r="WEM26"/>
      <c r="WEN26"/>
      <c r="WEO26"/>
      <c r="WEP26"/>
      <c r="WEQ26"/>
      <c r="WER26"/>
      <c r="WES26"/>
      <c r="WET26"/>
      <c r="WEU26"/>
      <c r="WEV26"/>
      <c r="WEW26"/>
      <c r="WEX26"/>
      <c r="WEY26"/>
      <c r="WEZ26"/>
      <c r="WFA26"/>
      <c r="WFB26"/>
      <c r="WFC26"/>
      <c r="WFD26"/>
      <c r="WFE26"/>
      <c r="WFF26"/>
      <c r="WFG26"/>
      <c r="WFH26"/>
      <c r="WFI26"/>
      <c r="WFJ26"/>
      <c r="WFK26"/>
      <c r="WFL26"/>
      <c r="WFM26"/>
      <c r="WFN26"/>
      <c r="WFO26"/>
      <c r="WFP26"/>
      <c r="WFQ26"/>
      <c r="WFR26"/>
      <c r="WFS26"/>
      <c r="WFT26"/>
      <c r="WFU26"/>
      <c r="WFV26"/>
      <c r="WFW26"/>
      <c r="WFX26"/>
      <c r="WFY26"/>
      <c r="WFZ26"/>
      <c r="WGA26"/>
      <c r="WGB26"/>
      <c r="WGC26"/>
      <c r="WGD26"/>
      <c r="WGE26"/>
      <c r="WGF26"/>
      <c r="WGG26"/>
      <c r="WGH26"/>
      <c r="WGI26"/>
      <c r="WGJ26"/>
      <c r="WGK26"/>
      <c r="WGL26"/>
      <c r="WGM26"/>
      <c r="WGN26"/>
      <c r="WGO26"/>
      <c r="WGP26"/>
      <c r="WGQ26"/>
      <c r="WGR26"/>
      <c r="WGS26"/>
      <c r="WGT26"/>
      <c r="WGU26"/>
      <c r="WGV26"/>
      <c r="WGW26"/>
      <c r="WGX26"/>
      <c r="WGY26"/>
      <c r="WGZ26"/>
      <c r="WHA26"/>
      <c r="WHB26"/>
      <c r="WHC26"/>
      <c r="WHD26"/>
      <c r="WHE26"/>
      <c r="WHF26"/>
      <c r="WHG26"/>
      <c r="WHH26"/>
      <c r="WHI26"/>
      <c r="WHJ26"/>
      <c r="WHK26"/>
      <c r="WHL26"/>
      <c r="WHM26"/>
      <c r="WHN26"/>
      <c r="WHO26"/>
      <c r="WHP26"/>
      <c r="WHQ26"/>
      <c r="WHR26"/>
      <c r="WHS26"/>
      <c r="WHT26"/>
      <c r="WHU26"/>
      <c r="WHV26"/>
      <c r="WHW26"/>
      <c r="WHX26"/>
      <c r="WHY26"/>
      <c r="WHZ26"/>
      <c r="WIA26"/>
      <c r="WIB26"/>
      <c r="WIC26"/>
      <c r="WID26"/>
      <c r="WIE26"/>
      <c r="WIF26"/>
      <c r="WIG26"/>
      <c r="WIH26"/>
      <c r="WII26"/>
      <c r="WIJ26"/>
      <c r="WIK26"/>
      <c r="WIL26"/>
      <c r="WIM26"/>
      <c r="WIN26"/>
      <c r="WIO26"/>
      <c r="WIP26"/>
      <c r="WIQ26"/>
      <c r="WIR26"/>
      <c r="WIS26"/>
      <c r="WIT26"/>
      <c r="WIU26"/>
      <c r="WIV26"/>
      <c r="WIW26"/>
      <c r="WIX26"/>
      <c r="WIY26"/>
      <c r="WIZ26"/>
      <c r="WJA26"/>
      <c r="WJB26"/>
      <c r="WJC26"/>
      <c r="WJD26"/>
      <c r="WJE26"/>
      <c r="WJF26"/>
      <c r="WJG26"/>
      <c r="WJH26"/>
      <c r="WJI26"/>
      <c r="WJJ26"/>
      <c r="WJK26"/>
      <c r="WJL26"/>
      <c r="WJM26"/>
      <c r="WJN26"/>
      <c r="WJO26"/>
      <c r="WJP26"/>
      <c r="WJQ26"/>
      <c r="WJR26"/>
      <c r="WJS26"/>
      <c r="WJT26"/>
      <c r="WJU26"/>
      <c r="WJV26"/>
      <c r="WJW26"/>
      <c r="WJX26"/>
      <c r="WJY26"/>
      <c r="WJZ26"/>
      <c r="WKA26"/>
      <c r="WKB26"/>
      <c r="WKC26"/>
      <c r="WKD26"/>
      <c r="WKE26"/>
      <c r="WKF26"/>
      <c r="WKG26"/>
      <c r="WKH26"/>
      <c r="WKI26"/>
      <c r="WKJ26"/>
      <c r="WKK26"/>
      <c r="WKL26"/>
      <c r="WKM26"/>
      <c r="WKN26"/>
      <c r="WKO26"/>
      <c r="WKP26"/>
      <c r="WKQ26"/>
      <c r="WKR26"/>
      <c r="WKS26"/>
      <c r="WKT26"/>
      <c r="WKU26"/>
      <c r="WKV26"/>
      <c r="WKW26"/>
      <c r="WKX26"/>
      <c r="WKY26"/>
      <c r="WKZ26"/>
      <c r="WLA26"/>
      <c r="WLB26"/>
      <c r="WLC26"/>
      <c r="WLD26"/>
      <c r="WLE26"/>
      <c r="WLF26"/>
      <c r="WLG26"/>
      <c r="WLH26"/>
      <c r="WLI26"/>
      <c r="WLJ26"/>
      <c r="WLK26"/>
      <c r="WLL26"/>
      <c r="WLM26"/>
      <c r="WLN26"/>
      <c r="WLO26"/>
      <c r="WLP26"/>
      <c r="WLQ26"/>
      <c r="WLR26"/>
      <c r="WLS26"/>
      <c r="WLT26"/>
      <c r="WLU26"/>
      <c r="WLV26"/>
      <c r="WLW26"/>
      <c r="WLX26"/>
      <c r="WLY26"/>
      <c r="WLZ26"/>
      <c r="WMA26"/>
      <c r="WMB26"/>
      <c r="WMC26"/>
      <c r="WMD26"/>
      <c r="WME26"/>
      <c r="WMF26"/>
      <c r="WMG26"/>
      <c r="WMH26"/>
      <c r="WMI26"/>
      <c r="WMJ26"/>
      <c r="WMK26"/>
      <c r="WML26"/>
      <c r="WMM26"/>
      <c r="WMN26"/>
      <c r="WMO26"/>
      <c r="WMP26"/>
      <c r="WMQ26"/>
      <c r="WMR26"/>
      <c r="WMS26"/>
      <c r="WMT26"/>
      <c r="WMU26"/>
      <c r="WMV26"/>
      <c r="WMW26"/>
      <c r="WMX26"/>
      <c r="WMY26"/>
      <c r="WMZ26"/>
      <c r="WNA26"/>
      <c r="WNB26"/>
      <c r="WNC26"/>
      <c r="WND26"/>
      <c r="WNE26"/>
      <c r="WNF26"/>
      <c r="WNG26"/>
      <c r="WNH26"/>
      <c r="WNI26"/>
      <c r="WNJ26"/>
      <c r="WNK26"/>
      <c r="WNL26"/>
      <c r="WNM26"/>
      <c r="WNN26"/>
      <c r="WNO26"/>
      <c r="WNP26"/>
      <c r="WNQ26"/>
      <c r="WNR26"/>
      <c r="WNS26"/>
      <c r="WNT26"/>
      <c r="WNU26"/>
      <c r="WNV26"/>
      <c r="WNW26"/>
      <c r="WNX26"/>
      <c r="WNY26"/>
      <c r="WNZ26"/>
      <c r="WOA26"/>
      <c r="WOB26"/>
      <c r="WOC26"/>
      <c r="WOD26"/>
      <c r="WOE26"/>
      <c r="WOF26"/>
      <c r="WOG26"/>
      <c r="WOH26"/>
      <c r="WOI26"/>
      <c r="WOJ26"/>
      <c r="WOK26"/>
      <c r="WOL26"/>
      <c r="WOM26"/>
      <c r="WON26"/>
      <c r="WOO26"/>
      <c r="WOP26"/>
      <c r="WOQ26"/>
      <c r="WOR26"/>
      <c r="WOS26"/>
      <c r="WOT26"/>
      <c r="WOU26"/>
      <c r="WOV26"/>
      <c r="WOW26"/>
      <c r="WOX26"/>
      <c r="WOY26"/>
      <c r="WOZ26"/>
      <c r="WPA26"/>
      <c r="WPB26"/>
      <c r="WPC26"/>
      <c r="WPD26"/>
      <c r="WPE26"/>
      <c r="WPF26"/>
      <c r="WPG26"/>
      <c r="WPH26"/>
      <c r="WPI26"/>
      <c r="WPJ26"/>
      <c r="WPK26"/>
      <c r="WPL26"/>
      <c r="WPM26"/>
      <c r="WPN26"/>
      <c r="WPO26"/>
      <c r="WPP26"/>
      <c r="WPQ26"/>
      <c r="WPR26"/>
      <c r="WPS26"/>
      <c r="WPT26"/>
      <c r="WPU26"/>
      <c r="WPV26"/>
      <c r="WPW26"/>
      <c r="WPX26"/>
      <c r="WPY26"/>
      <c r="WPZ26"/>
      <c r="WQA26"/>
      <c r="WQB26"/>
      <c r="WQC26"/>
      <c r="WQD26"/>
      <c r="WQE26"/>
      <c r="WQF26"/>
      <c r="WQG26"/>
      <c r="WQH26"/>
      <c r="WQI26"/>
      <c r="WQJ26"/>
      <c r="WQK26"/>
      <c r="WQL26"/>
      <c r="WQM26"/>
      <c r="WQN26"/>
      <c r="WQO26"/>
      <c r="WQP26"/>
      <c r="WQQ26"/>
      <c r="WQR26"/>
      <c r="WQS26"/>
      <c r="WQT26"/>
      <c r="WQU26"/>
      <c r="WQV26"/>
      <c r="WQW26"/>
      <c r="WQX26"/>
      <c r="WQY26"/>
      <c r="WQZ26"/>
      <c r="WRA26"/>
      <c r="WRB26"/>
      <c r="WRC26"/>
      <c r="WRD26"/>
      <c r="WRE26"/>
      <c r="WRF26"/>
      <c r="WRG26"/>
      <c r="WRH26"/>
      <c r="WRI26"/>
      <c r="WRJ26"/>
      <c r="WRK26"/>
      <c r="WRL26"/>
      <c r="WRM26"/>
      <c r="WRN26"/>
      <c r="WRO26"/>
      <c r="WRP26"/>
      <c r="WRQ26"/>
      <c r="WRR26"/>
      <c r="WRS26"/>
      <c r="WRT26"/>
      <c r="WRU26"/>
      <c r="WRV26"/>
      <c r="WRW26"/>
      <c r="WRX26"/>
      <c r="WRY26"/>
      <c r="WRZ26"/>
      <c r="WSA26"/>
      <c r="WSB26"/>
      <c r="WSC26"/>
      <c r="WSD26"/>
      <c r="WSE26"/>
      <c r="WSF26"/>
      <c r="WSG26"/>
      <c r="WSH26"/>
      <c r="WSI26"/>
      <c r="WSJ26"/>
      <c r="WSK26"/>
      <c r="WSL26"/>
      <c r="WSM26"/>
      <c r="WSN26"/>
      <c r="WSO26"/>
      <c r="WSP26"/>
      <c r="WSQ26"/>
      <c r="WSR26"/>
      <c r="WSS26"/>
      <c r="WST26"/>
      <c r="WSU26"/>
      <c r="WSV26"/>
      <c r="WSW26"/>
      <c r="WSX26"/>
      <c r="WSY26"/>
      <c r="WSZ26"/>
      <c r="WTA26"/>
      <c r="WTB26"/>
      <c r="WTC26"/>
      <c r="WTD26"/>
      <c r="WTE26"/>
      <c r="WTF26"/>
      <c r="WTG26"/>
      <c r="WTH26"/>
      <c r="WTI26"/>
      <c r="WTJ26"/>
      <c r="WTK26"/>
      <c r="WTL26"/>
      <c r="WTM26"/>
      <c r="WTN26"/>
      <c r="WTO26"/>
      <c r="WTP26"/>
      <c r="WTQ26"/>
      <c r="WTR26"/>
      <c r="WTS26"/>
      <c r="WTT26"/>
      <c r="WTU26"/>
      <c r="WTV26"/>
      <c r="WTW26"/>
      <c r="WTX26"/>
      <c r="WTY26"/>
      <c r="WTZ26"/>
      <c r="WUA26"/>
      <c r="WUB26"/>
      <c r="WUC26"/>
      <c r="WUD26"/>
      <c r="WUE26"/>
      <c r="WUF26"/>
      <c r="WUG26"/>
      <c r="WUH26"/>
      <c r="WUI26"/>
      <c r="WUJ26"/>
      <c r="WUK26"/>
      <c r="WUL26"/>
      <c r="WUM26"/>
      <c r="WUN26"/>
      <c r="WUO26"/>
      <c r="WUP26"/>
      <c r="WUQ26"/>
      <c r="WUR26"/>
      <c r="WUS26"/>
      <c r="WUT26"/>
      <c r="WUU26"/>
      <c r="WUV26"/>
      <c r="WUW26"/>
      <c r="WUX26"/>
      <c r="WUY26"/>
      <c r="WUZ26"/>
      <c r="WVA26"/>
      <c r="WVB26"/>
      <c r="WVC26"/>
      <c r="WVD26"/>
      <c r="WVE26"/>
      <c r="WVF26"/>
      <c r="WVG26"/>
      <c r="WVH26"/>
      <c r="WVI26"/>
      <c r="WVJ26"/>
      <c r="WVK26"/>
      <c r="WVL26"/>
      <c r="WVM26"/>
      <c r="WVN26"/>
      <c r="WVO26"/>
      <c r="WVP26"/>
      <c r="WVQ26"/>
      <c r="WVR26"/>
      <c r="WVS26"/>
      <c r="WVT26"/>
      <c r="WVU26"/>
      <c r="WVV26"/>
      <c r="WVW26"/>
      <c r="WVX26"/>
      <c r="WVY26"/>
      <c r="WVZ26"/>
      <c r="WWA26"/>
      <c r="WWB26"/>
      <c r="WWC26"/>
      <c r="WWD26"/>
      <c r="WWE26"/>
      <c r="WWF26"/>
      <c r="WWG26"/>
      <c r="WWH26"/>
      <c r="WWI26"/>
      <c r="WWJ26"/>
      <c r="WWK26"/>
      <c r="WWL26"/>
      <c r="WWM26"/>
      <c r="WWN26"/>
      <c r="WWO26"/>
      <c r="WWP26"/>
      <c r="WWQ26"/>
      <c r="WWR26"/>
      <c r="WWS26"/>
      <c r="WWT26"/>
      <c r="WWU26"/>
      <c r="WWV26"/>
      <c r="WWW26"/>
      <c r="WWX26"/>
      <c r="WWY26"/>
      <c r="WWZ26"/>
      <c r="WXA26"/>
      <c r="WXB26"/>
      <c r="WXC26"/>
      <c r="WXD26"/>
      <c r="WXE26"/>
      <c r="WXF26"/>
      <c r="WXG26"/>
      <c r="WXH26"/>
      <c r="WXI26"/>
      <c r="WXJ26"/>
      <c r="WXK26"/>
      <c r="WXL26"/>
      <c r="WXM26"/>
      <c r="WXN26"/>
      <c r="WXO26"/>
      <c r="WXP26"/>
      <c r="WXQ26"/>
      <c r="WXR26"/>
      <c r="WXS26"/>
      <c r="WXT26"/>
      <c r="WXU26"/>
      <c r="WXV26"/>
      <c r="WXW26"/>
      <c r="WXX26"/>
      <c r="WXY26"/>
      <c r="WXZ26"/>
      <c r="WYA26"/>
      <c r="WYB26"/>
      <c r="WYC26"/>
      <c r="WYD26"/>
      <c r="WYE26"/>
      <c r="WYF26"/>
      <c r="WYG26"/>
      <c r="WYH26"/>
      <c r="WYI26"/>
      <c r="WYJ26"/>
      <c r="WYK26"/>
      <c r="WYL26"/>
      <c r="WYM26"/>
      <c r="WYN26"/>
      <c r="WYO26"/>
      <c r="WYP26"/>
      <c r="WYQ26"/>
      <c r="WYR26"/>
      <c r="WYS26"/>
      <c r="WYT26"/>
      <c r="WYU26"/>
      <c r="WYV26"/>
      <c r="WYW26"/>
      <c r="WYX26"/>
      <c r="WYY26"/>
      <c r="WYZ26"/>
      <c r="WZA26"/>
      <c r="WZB26"/>
      <c r="WZC26"/>
      <c r="WZD26"/>
      <c r="WZE26"/>
      <c r="WZF26"/>
      <c r="WZG26"/>
      <c r="WZH26"/>
      <c r="WZI26"/>
      <c r="WZJ26"/>
      <c r="WZK26"/>
      <c r="WZL26"/>
      <c r="WZM26"/>
      <c r="WZN26"/>
      <c r="WZO26"/>
      <c r="WZP26"/>
      <c r="WZQ26"/>
      <c r="WZR26"/>
      <c r="WZS26"/>
      <c r="WZT26"/>
      <c r="WZU26"/>
      <c r="WZV26"/>
      <c r="WZW26"/>
      <c r="WZX26"/>
      <c r="WZY26"/>
      <c r="WZZ26"/>
      <c r="XAA26"/>
      <c r="XAB26"/>
      <c r="XAC26"/>
      <c r="XAD26"/>
      <c r="XAE26"/>
      <c r="XAF26"/>
      <c r="XAG26"/>
      <c r="XAH26"/>
      <c r="XAI26"/>
      <c r="XAJ26"/>
      <c r="XAK26"/>
      <c r="XAL26"/>
      <c r="XAM26"/>
      <c r="XAN26"/>
      <c r="XAO26"/>
      <c r="XAP26"/>
      <c r="XAQ26"/>
      <c r="XAR26"/>
      <c r="XAS26"/>
      <c r="XAT26"/>
      <c r="XAU26"/>
      <c r="XAV26"/>
      <c r="XAW26"/>
      <c r="XAX26"/>
      <c r="XAY26"/>
      <c r="XAZ26"/>
      <c r="XBA26"/>
      <c r="XBB26"/>
      <c r="XBC26"/>
      <c r="XBD26"/>
      <c r="XBE26"/>
      <c r="XBF26"/>
      <c r="XBG26"/>
      <c r="XBH26"/>
      <c r="XBI26"/>
      <c r="XBJ26"/>
      <c r="XBK26"/>
      <c r="XBL26"/>
      <c r="XBM26"/>
      <c r="XBN26"/>
      <c r="XBO26"/>
      <c r="XBP26"/>
      <c r="XBQ26"/>
      <c r="XBR26"/>
      <c r="XBS26"/>
      <c r="XBT26"/>
      <c r="XBU26"/>
      <c r="XBV26"/>
      <c r="XBW26"/>
      <c r="XBX26"/>
      <c r="XBY26"/>
      <c r="XBZ26"/>
      <c r="XCA26"/>
      <c r="XCB26"/>
      <c r="XCC26"/>
      <c r="XCD26"/>
      <c r="XCE26"/>
      <c r="XCF26"/>
      <c r="XCG26"/>
      <c r="XCH26"/>
      <c r="XCI26"/>
      <c r="XCJ26"/>
      <c r="XCK26"/>
      <c r="XCL26"/>
      <c r="XCM26"/>
      <c r="XCN26"/>
      <c r="XCO26"/>
      <c r="XCP26"/>
      <c r="XCQ26"/>
      <c r="XCR26"/>
      <c r="XCS26"/>
      <c r="XCT26"/>
      <c r="XCU26"/>
      <c r="XCV26"/>
      <c r="XCW26"/>
      <c r="XCX26"/>
      <c r="XCY26"/>
      <c r="XCZ26"/>
      <c r="XDA26"/>
      <c r="XDB26"/>
      <c r="XDC26"/>
      <c r="XDD26"/>
      <c r="XDE26"/>
      <c r="XDF26"/>
      <c r="XDG26"/>
      <c r="XDH26"/>
      <c r="XDI26"/>
      <c r="XDJ26"/>
      <c r="XDK26"/>
      <c r="XDL26"/>
      <c r="XDM26"/>
      <c r="XDN26"/>
      <c r="XDO26"/>
      <c r="XDP26"/>
      <c r="XDQ26"/>
      <c r="XDR26"/>
      <c r="XDS26"/>
      <c r="XDT26"/>
      <c r="XDU26"/>
      <c r="XDV26"/>
      <c r="XDW26"/>
      <c r="XDX26"/>
      <c r="XDY26"/>
      <c r="XDZ26"/>
      <c r="XEA26"/>
      <c r="XEB26"/>
      <c r="XEC26"/>
      <c r="XED26"/>
      <c r="XEE26"/>
      <c r="XEF26"/>
      <c r="XEG26"/>
      <c r="XEH26"/>
      <c r="XEI26"/>
      <c r="XEJ26"/>
      <c r="XEK26"/>
      <c r="XEL26"/>
      <c r="XEM26"/>
      <c r="XEN26"/>
      <c r="XEO26"/>
      <c r="XEP26"/>
      <c r="XEQ26"/>
      <c r="XER26"/>
      <c r="XES26"/>
      <c r="XET26"/>
      <c r="XEU26"/>
      <c r="XEV26"/>
      <c r="XEW26"/>
      <c r="XEX26"/>
      <c r="XEY26"/>
      <c r="XEZ26"/>
      <c r="XFA26"/>
    </row>
    <row r="27" spans="1:16381" s="1" customFormat="1" ht="90">
      <c r="A27" s="556" t="str">
        <f t="array" ref="A27">INDEX(CO_indicators_list[], SMALL(IF(CO_Indic_List='1_Entry_Table'!$B$16,ROW(CO_Indic_List)-7),ROWS(A$6:A27)),2)</f>
        <v>Output 2.1</v>
      </c>
      <c r="B27" s="530" t="str">
        <f>IF(ISERROR(VLOOKUP(A27,FillHome_OO[],3,FALSE))=TRUE,,VLOOKUP(A27,FillHome_OO[],3,FALSE))</f>
        <v>2.1 - Selected institutions have strengthened technical and operational capacities to mainstream child and gender-sensitive disaster-risk reduction into national and local development policies</v>
      </c>
      <c r="C27" s="530">
        <f>Monitoring_Table!C27</f>
        <v>0</v>
      </c>
      <c r="D27" s="530" t="str">
        <f>VLOOKUP(ShadowTable[[#This Row],[indicators]],Tablo_MonitoringTable[],2,FALSE)</f>
        <v>Indicator 2.1.2</v>
      </c>
      <c r="E27" s="208" t="str">
        <f t="array" ref="E27">INDEX(CO_indicators_list[], SMALL(IF(CO_Indic_List='1_Entry_Table'!$B$16,ROW(CO_Indic_List)-7),ROWS(E$6:E27)),8)</f>
        <v>2.1.2 - Percentage of municipalities that integrate child and gender-sensitive risk information including climate risk in the plans, strategies and budgets</v>
      </c>
      <c r="F27" s="526">
        <f>IF(ISERROR(VLOOKUP(ShadowTable[[#This Row],[indicators]],Tablo_MonitoringTable[],3,FALSE))=TRUE,,VLOOKUP(ShadowTable[[#This Row],[indicators]],Tablo_MonitoringTable[],3,FALSE))</f>
        <v>0</v>
      </c>
      <c r="G27" s="526">
        <f>VLOOKUP(ShadowTable[[#This Row],[indicators]],Tablo_MonitoringTable[],4,FALSE)</f>
        <v>0</v>
      </c>
      <c r="H27" s="526">
        <f>VLOOKUP(ShadowTable[[#This Row],[indicators]],Tablo_MonitoringTable[],5,FALSE)</f>
        <v>0</v>
      </c>
      <c r="I27" s="526">
        <f>VLOOKUP(ShadowTable[[#This Row],[indicators]],Tablo_MonitoringTable[],6,FALSE)</f>
        <v>0</v>
      </c>
      <c r="J27" s="526">
        <f>VLOOKUP(ShadowTable[[#This Row],[indicators]],Tablo_MonitoringTable[],7,FALSE)</f>
        <v>0</v>
      </c>
      <c r="K27" s="526">
        <f>VLOOKUP(ShadowTable[[#This Row],[indicators]],Tablo_MonitoringTable[],8,FALSE)</f>
        <v>0</v>
      </c>
      <c r="L27" s="526">
        <f>VLOOKUP(ShadowTable[[#This Row],[indicators]],Tablo_MonitoringTable[],10,FALSE)</f>
        <v>0</v>
      </c>
      <c r="M27" s="526">
        <f>VLOOKUP(ShadowTable[[#This Row],[indicators]],Tablo_MonitoringTable[],11,FALSE)</f>
        <v>0</v>
      </c>
      <c r="N27" s="526">
        <f>VLOOKUP(ShadowTable[[#This Row],[indicators]],Tablo_MonitoringTable[],13,FALSE)</f>
        <v>0</v>
      </c>
      <c r="O27" s="526">
        <f>VLOOKUP(ShadowTable[[#This Row],[indicators]],Tablo_MonitoringTable[],14,FALSE)</f>
        <v>0</v>
      </c>
      <c r="P27" s="526">
        <f>VLOOKUP(ShadowTable[[#This Row],[indicators]],Tablo_MonitoringTable[],16,FALSE)</f>
        <v>0</v>
      </c>
      <c r="Q27" s="526">
        <f>VLOOKUP(ShadowTable[[#This Row],[indicators]],Tablo_MonitoringTable[],17,FALSE)</f>
        <v>0</v>
      </c>
      <c r="R27" s="526">
        <f>VLOOKUP(ShadowTable[[#This Row],[indicators]],Tablo_MonitoringTable[],19,FALSE)</f>
        <v>0</v>
      </c>
      <c r="S27" s="526">
        <f>VLOOKUP(ShadowTable[[#This Row],[indicators]],Tablo_MonitoringTable[],20,FALSE)</f>
        <v>0</v>
      </c>
      <c r="T27" s="526">
        <f>VLOOKUP(ShadowTable[[#This Row],[indicators]],Tablo_MonitoringTable[],22,FALSE)</f>
        <v>0</v>
      </c>
      <c r="U27" s="526">
        <f>VLOOKUP(ShadowTable[[#This Row],[indicators]],Tablo_MonitoringTable[],23,FALSE)</f>
        <v>0</v>
      </c>
      <c r="V27" s="225">
        <f>VLOOKUP(ShadowTable[[#This Row],[indicators]],Tablo_MonitoringTable[],25,FALSE)</f>
        <v>0</v>
      </c>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c r="IW27"/>
      <c r="IX27"/>
      <c r="IY27"/>
      <c r="IZ27"/>
      <c r="JA27"/>
      <c r="JB27"/>
      <c r="JC27"/>
      <c r="JD27"/>
      <c r="JE27"/>
      <c r="JF27"/>
      <c r="JG27"/>
      <c r="JH27"/>
      <c r="JI27"/>
      <c r="JJ27"/>
      <c r="JK27"/>
      <c r="JL27"/>
      <c r="JM27"/>
      <c r="JN27"/>
      <c r="JO27"/>
      <c r="JP27"/>
      <c r="JQ27"/>
      <c r="JR27"/>
      <c r="JS27"/>
      <c r="JT27"/>
      <c r="JU27"/>
      <c r="JV27"/>
      <c r="JW27"/>
      <c r="JX27"/>
      <c r="JY27"/>
      <c r="JZ27"/>
      <c r="KA27"/>
      <c r="KB27"/>
      <c r="KC27"/>
      <c r="KD27"/>
      <c r="KE27"/>
      <c r="KF27"/>
      <c r="KG27"/>
      <c r="KH27"/>
      <c r="KI27"/>
      <c r="KJ27"/>
      <c r="KK27"/>
      <c r="KL27"/>
      <c r="KM27"/>
      <c r="KN27"/>
      <c r="KO27"/>
      <c r="KP27"/>
      <c r="KQ27"/>
      <c r="KR27"/>
      <c r="KS27"/>
      <c r="KT27"/>
      <c r="KU27"/>
      <c r="KV27"/>
      <c r="KW27"/>
      <c r="KX27"/>
      <c r="KY27"/>
      <c r="KZ27"/>
      <c r="LA27"/>
      <c r="LB27"/>
      <c r="LC27"/>
      <c r="LD27"/>
      <c r="LE27"/>
      <c r="LF27"/>
      <c r="LG27"/>
      <c r="LH27"/>
      <c r="LI27"/>
      <c r="LJ27"/>
      <c r="LK27"/>
      <c r="LL27"/>
      <c r="LM27"/>
      <c r="LN27"/>
      <c r="LO27"/>
      <c r="LP27"/>
      <c r="LQ27"/>
      <c r="LR27"/>
      <c r="LS27"/>
      <c r="LT27"/>
      <c r="LU27"/>
      <c r="LV27"/>
      <c r="LW27"/>
      <c r="LX27"/>
      <c r="LY27"/>
      <c r="LZ27"/>
      <c r="MA27"/>
      <c r="MB27"/>
      <c r="MC27"/>
      <c r="MD27"/>
      <c r="ME27"/>
      <c r="MF27"/>
      <c r="MG27"/>
      <c r="MH27"/>
      <c r="MI27"/>
      <c r="MJ27"/>
      <c r="MK27"/>
      <c r="ML27"/>
      <c r="MM27"/>
      <c r="MN27"/>
      <c r="MO27"/>
      <c r="MP27"/>
      <c r="MQ27"/>
      <c r="MR27"/>
      <c r="MS27"/>
      <c r="MT27"/>
      <c r="MU27"/>
      <c r="MV27"/>
      <c r="MW27"/>
      <c r="MX27"/>
      <c r="MY27"/>
      <c r="MZ27"/>
      <c r="NA27"/>
      <c r="NB27"/>
      <c r="NC27"/>
      <c r="ND27"/>
      <c r="NE27"/>
      <c r="NF27"/>
      <c r="NG27"/>
      <c r="NH27"/>
      <c r="NI27"/>
      <c r="NJ27"/>
      <c r="NK27"/>
      <c r="NL27"/>
      <c r="NM27"/>
      <c r="NN27"/>
      <c r="NO27"/>
      <c r="NP27"/>
      <c r="NQ27"/>
      <c r="NR27"/>
      <c r="NS27"/>
      <c r="NT27"/>
      <c r="NU27"/>
      <c r="NV27"/>
      <c r="NW27"/>
      <c r="NX27"/>
      <c r="NY27"/>
      <c r="NZ27"/>
      <c r="OA27"/>
      <c r="OB27"/>
      <c r="OC27"/>
      <c r="OD27"/>
      <c r="OE27"/>
      <c r="OF27"/>
      <c r="OG27"/>
      <c r="OH27"/>
      <c r="OI27"/>
      <c r="OJ27"/>
      <c r="OK27"/>
      <c r="OL27"/>
      <c r="OM27"/>
      <c r="ON27"/>
      <c r="OO27"/>
      <c r="OP27"/>
      <c r="OQ27"/>
      <c r="OR27"/>
      <c r="OS27"/>
      <c r="OT27"/>
      <c r="OU27"/>
      <c r="OV27"/>
      <c r="OW27"/>
      <c r="OX27"/>
      <c r="OY27"/>
      <c r="OZ27"/>
      <c r="PA27"/>
      <c r="PB27"/>
      <c r="PC27"/>
      <c r="PD27"/>
      <c r="PE27"/>
      <c r="PF27"/>
      <c r="PG27"/>
      <c r="PH27"/>
      <c r="PI27"/>
      <c r="PJ27"/>
      <c r="PK27"/>
      <c r="PL27"/>
      <c r="PM27"/>
      <c r="PN27"/>
      <c r="PO27"/>
      <c r="PP27"/>
      <c r="PQ27"/>
      <c r="PR27"/>
      <c r="PS27"/>
      <c r="PT27"/>
      <c r="PU27"/>
      <c r="PV27"/>
      <c r="PW27"/>
      <c r="PX27"/>
      <c r="PY27"/>
      <c r="PZ27"/>
      <c r="QA27"/>
      <c r="QB27"/>
      <c r="QC27"/>
      <c r="QD27"/>
      <c r="QE27"/>
      <c r="QF27"/>
      <c r="QG27"/>
      <c r="QH27"/>
      <c r="QI27"/>
      <c r="QJ27"/>
      <c r="QK27"/>
      <c r="QL27"/>
      <c r="QM27"/>
      <c r="QN27"/>
      <c r="QO27"/>
      <c r="QP27"/>
      <c r="QQ27"/>
      <c r="QR27"/>
      <c r="QS27"/>
      <c r="QT27"/>
      <c r="QU27"/>
      <c r="QV27"/>
      <c r="QW27"/>
      <c r="QX27"/>
      <c r="QY27"/>
      <c r="QZ27"/>
      <c r="RA27"/>
      <c r="RB27"/>
      <c r="RC27"/>
      <c r="RD27"/>
      <c r="RE27"/>
      <c r="RF27"/>
      <c r="RG27"/>
      <c r="RH27"/>
      <c r="RI27"/>
      <c r="RJ27"/>
      <c r="RK27"/>
      <c r="RL27"/>
      <c r="RM27"/>
      <c r="RN27"/>
      <c r="RO27"/>
      <c r="RP27"/>
      <c r="RQ27"/>
      <c r="RR27"/>
      <c r="RS27"/>
      <c r="RT27"/>
      <c r="RU27"/>
      <c r="RV27"/>
      <c r="RW27"/>
      <c r="RX27"/>
      <c r="RY27"/>
      <c r="RZ27"/>
      <c r="SA27"/>
      <c r="SB27"/>
      <c r="SC27"/>
      <c r="SD27"/>
      <c r="SE27"/>
      <c r="SF27"/>
      <c r="SG27"/>
      <c r="SH27"/>
      <c r="SI27"/>
      <c r="SJ27"/>
      <c r="SK27"/>
      <c r="SL27"/>
      <c r="SM27"/>
      <c r="SN27"/>
      <c r="SO27"/>
      <c r="SP27"/>
      <c r="SQ27"/>
      <c r="SR27"/>
      <c r="SS27"/>
      <c r="ST27"/>
      <c r="SU27"/>
      <c r="SV27"/>
      <c r="SW27"/>
      <c r="SX27"/>
      <c r="SY27"/>
      <c r="SZ27"/>
      <c r="TA27"/>
      <c r="TB27"/>
      <c r="TC27"/>
      <c r="TD27"/>
      <c r="TE27"/>
      <c r="TF27"/>
      <c r="TG27"/>
      <c r="TH27"/>
      <c r="TI27"/>
      <c r="TJ27"/>
      <c r="TK27"/>
      <c r="TL27"/>
      <c r="TM27"/>
      <c r="TN27"/>
      <c r="TO27"/>
      <c r="TP27"/>
      <c r="TQ27"/>
      <c r="TR27"/>
      <c r="TS27"/>
      <c r="TT27"/>
      <c r="TU27"/>
      <c r="TV27"/>
      <c r="TW27"/>
      <c r="TX27"/>
      <c r="TY27"/>
      <c r="TZ27"/>
      <c r="UA27"/>
      <c r="UB27"/>
      <c r="UC27"/>
      <c r="UD27"/>
      <c r="UE27"/>
      <c r="UF27"/>
      <c r="UG27"/>
      <c r="UH27"/>
      <c r="UI27"/>
      <c r="UJ27"/>
      <c r="UK27"/>
      <c r="UL27"/>
      <c r="UM27"/>
      <c r="UN27"/>
      <c r="UO27"/>
      <c r="UP27"/>
      <c r="UQ27"/>
      <c r="UR27"/>
      <c r="US27"/>
      <c r="UT27"/>
      <c r="UU27"/>
      <c r="UV27"/>
      <c r="UW27"/>
      <c r="UX27"/>
      <c r="UY27"/>
      <c r="UZ27"/>
      <c r="VA27"/>
      <c r="VB27"/>
      <c r="VC27"/>
      <c r="VD27"/>
      <c r="VE27"/>
      <c r="VF27"/>
      <c r="VG27"/>
      <c r="VH27"/>
      <c r="VI27"/>
      <c r="VJ27"/>
      <c r="VK27"/>
      <c r="VL27"/>
      <c r="VM27"/>
      <c r="VN27"/>
      <c r="VO27"/>
      <c r="VP27"/>
      <c r="VQ27"/>
      <c r="VR27"/>
      <c r="VS27"/>
      <c r="VT27"/>
      <c r="VU27"/>
      <c r="VV27"/>
      <c r="VW27"/>
      <c r="VX27"/>
      <c r="VY27"/>
      <c r="VZ27"/>
      <c r="WA27"/>
      <c r="WB27"/>
      <c r="WC27"/>
      <c r="WD27"/>
      <c r="WE27"/>
      <c r="WF27"/>
      <c r="WG27"/>
      <c r="WH27"/>
      <c r="WI27"/>
      <c r="WJ27"/>
      <c r="WK27"/>
      <c r="WL27"/>
      <c r="WM27"/>
      <c r="WN27"/>
      <c r="WO27"/>
      <c r="WP27"/>
      <c r="WQ27"/>
      <c r="WR27"/>
      <c r="WS27"/>
      <c r="WT27"/>
      <c r="WU27"/>
      <c r="WV27"/>
      <c r="WW27"/>
      <c r="WX27"/>
      <c r="WY27"/>
      <c r="WZ27"/>
      <c r="XA27"/>
      <c r="XB27"/>
      <c r="XC27"/>
      <c r="XD27"/>
      <c r="XE27"/>
      <c r="XF27"/>
      <c r="XG27"/>
      <c r="XH27"/>
      <c r="XI27"/>
      <c r="XJ27"/>
      <c r="XK27"/>
      <c r="XL27"/>
      <c r="XM27"/>
      <c r="XN27"/>
      <c r="XO27"/>
      <c r="XP27"/>
      <c r="XQ27"/>
      <c r="XR27"/>
      <c r="XS27"/>
      <c r="XT27"/>
      <c r="XU27"/>
      <c r="XV27"/>
      <c r="XW27"/>
      <c r="XX27"/>
      <c r="XY27"/>
      <c r="XZ27"/>
      <c r="YA27"/>
      <c r="YB27"/>
      <c r="YC27"/>
      <c r="YD27"/>
      <c r="YE27"/>
      <c r="YF27"/>
      <c r="YG27"/>
      <c r="YH27"/>
      <c r="YI27"/>
      <c r="YJ27"/>
      <c r="YK27"/>
      <c r="YL27"/>
      <c r="YM27"/>
      <c r="YN27"/>
      <c r="YO27"/>
      <c r="YP27"/>
      <c r="YQ27"/>
      <c r="YR27"/>
      <c r="YS27"/>
      <c r="YT27"/>
      <c r="YU27"/>
      <c r="YV27"/>
      <c r="YW27"/>
      <c r="YX27"/>
      <c r="YY27"/>
      <c r="YZ27"/>
      <c r="ZA27"/>
      <c r="ZB27"/>
      <c r="ZC27"/>
      <c r="ZD27"/>
      <c r="ZE27"/>
      <c r="ZF27"/>
      <c r="ZG27"/>
      <c r="ZH27"/>
      <c r="ZI27"/>
      <c r="ZJ27"/>
      <c r="ZK27"/>
      <c r="ZL27"/>
      <c r="ZM27"/>
      <c r="ZN27"/>
      <c r="ZO27"/>
      <c r="ZP27"/>
      <c r="ZQ27"/>
      <c r="ZR27"/>
      <c r="ZS27"/>
      <c r="ZT27"/>
      <c r="ZU27"/>
      <c r="ZV27"/>
      <c r="ZW27"/>
      <c r="ZX27"/>
      <c r="ZY27"/>
      <c r="ZZ27"/>
      <c r="AAA27"/>
      <c r="AAB27"/>
      <c r="AAC27"/>
      <c r="AAD27"/>
      <c r="AAE27"/>
      <c r="AAF27"/>
      <c r="AAG27"/>
      <c r="AAH27"/>
      <c r="AAI27"/>
      <c r="AAJ27"/>
      <c r="AAK27"/>
      <c r="AAL27"/>
      <c r="AAM27"/>
      <c r="AAN27"/>
      <c r="AAO27"/>
      <c r="AAP27"/>
      <c r="AAQ27"/>
      <c r="AAR27"/>
      <c r="AAS27"/>
      <c r="AAT27"/>
      <c r="AAU27"/>
      <c r="AAV27"/>
      <c r="AAW27"/>
      <c r="AAX27"/>
      <c r="AAY27"/>
      <c r="AAZ27"/>
      <c r="ABA27"/>
      <c r="ABB27"/>
      <c r="ABC27"/>
      <c r="ABD27"/>
      <c r="ABE27"/>
      <c r="ABF27"/>
      <c r="ABG27"/>
      <c r="ABH27"/>
      <c r="ABI27"/>
      <c r="ABJ27"/>
      <c r="ABK27"/>
      <c r="ABL27"/>
      <c r="ABM27"/>
      <c r="ABN27"/>
      <c r="ABO27"/>
      <c r="ABP27"/>
      <c r="ABQ27"/>
      <c r="ABR27"/>
      <c r="ABS27"/>
      <c r="ABT27"/>
      <c r="ABU27"/>
      <c r="ABV27"/>
      <c r="ABW27"/>
      <c r="ABX27"/>
      <c r="ABY27"/>
      <c r="ABZ27"/>
      <c r="ACA27"/>
      <c r="ACB27"/>
      <c r="ACC27"/>
      <c r="ACD27"/>
      <c r="ACE27"/>
      <c r="ACF27"/>
      <c r="ACG27"/>
      <c r="ACH27"/>
      <c r="ACI27"/>
      <c r="ACJ27"/>
      <c r="ACK27"/>
      <c r="ACL27"/>
      <c r="ACM27"/>
      <c r="ACN27"/>
      <c r="ACO27"/>
      <c r="ACP27"/>
      <c r="ACQ27"/>
      <c r="ACR27"/>
      <c r="ACS27"/>
      <c r="ACT27"/>
      <c r="ACU27"/>
      <c r="ACV27"/>
      <c r="ACW27"/>
      <c r="ACX27"/>
      <c r="ACY27"/>
      <c r="ACZ27"/>
      <c r="ADA27"/>
      <c r="ADB27"/>
      <c r="ADC27"/>
      <c r="ADD27"/>
      <c r="ADE27"/>
      <c r="ADF27"/>
      <c r="ADG27"/>
      <c r="ADH27"/>
      <c r="ADI27"/>
      <c r="ADJ27"/>
      <c r="ADK27"/>
      <c r="ADL27"/>
      <c r="ADM27"/>
      <c r="ADN27"/>
      <c r="ADO27"/>
      <c r="ADP27"/>
      <c r="ADQ27"/>
      <c r="ADR27"/>
      <c r="ADS27"/>
      <c r="ADT27"/>
      <c r="ADU27"/>
      <c r="ADV27"/>
      <c r="ADW27"/>
      <c r="ADX27"/>
      <c r="ADY27"/>
      <c r="ADZ27"/>
      <c r="AEA27"/>
      <c r="AEB27"/>
      <c r="AEC27"/>
      <c r="AED27"/>
      <c r="AEE27"/>
      <c r="AEF27"/>
      <c r="AEG27"/>
      <c r="AEH27"/>
      <c r="AEI27"/>
      <c r="AEJ27"/>
      <c r="AEK27"/>
      <c r="AEL27"/>
      <c r="AEM27"/>
      <c r="AEN27"/>
      <c r="AEO27"/>
      <c r="AEP27"/>
      <c r="AEQ27"/>
      <c r="AER27"/>
      <c r="AES27"/>
      <c r="AET27"/>
      <c r="AEU27"/>
      <c r="AEV27"/>
      <c r="AEW27"/>
      <c r="AEX27"/>
      <c r="AEY27"/>
      <c r="AEZ27"/>
      <c r="AFA27"/>
      <c r="AFB27"/>
      <c r="AFC27"/>
      <c r="AFD27"/>
      <c r="AFE27"/>
      <c r="AFF27"/>
      <c r="AFG27"/>
      <c r="AFH27"/>
      <c r="AFI27"/>
      <c r="AFJ27"/>
      <c r="AFK27"/>
      <c r="AFL27"/>
      <c r="AFM27"/>
      <c r="AFN27"/>
      <c r="AFO27"/>
      <c r="AFP27"/>
      <c r="AFQ27"/>
      <c r="AFR27"/>
      <c r="AFS27"/>
      <c r="AFT27"/>
      <c r="AFU27"/>
      <c r="AFV27"/>
      <c r="AFW27"/>
      <c r="AFX27"/>
      <c r="AFY27"/>
      <c r="AFZ27"/>
      <c r="AGA27"/>
      <c r="AGB27"/>
      <c r="AGC27"/>
      <c r="AGD27"/>
      <c r="AGE27"/>
      <c r="AGF27"/>
      <c r="AGG27"/>
      <c r="AGH27"/>
      <c r="AGI27"/>
      <c r="AGJ27"/>
      <c r="AGK27"/>
      <c r="AGL27"/>
      <c r="AGM27"/>
      <c r="AGN27"/>
      <c r="AGO27"/>
      <c r="AGP27"/>
      <c r="AGQ27"/>
      <c r="AGR27"/>
      <c r="AGS27"/>
      <c r="AGT27"/>
      <c r="AGU27"/>
      <c r="AGV27"/>
      <c r="AGW27"/>
      <c r="AGX27"/>
      <c r="AGY27"/>
      <c r="AGZ27"/>
      <c r="AHA27"/>
      <c r="AHB27"/>
      <c r="AHC27"/>
      <c r="AHD27"/>
      <c r="AHE27"/>
      <c r="AHF27"/>
      <c r="AHG27"/>
      <c r="AHH27"/>
      <c r="AHI27"/>
      <c r="AHJ27"/>
      <c r="AHK27"/>
      <c r="AHL27"/>
      <c r="AHM27"/>
      <c r="AHN27"/>
      <c r="AHO27"/>
      <c r="AHP27"/>
      <c r="AHQ27"/>
      <c r="AHR27"/>
      <c r="AHS27"/>
      <c r="AHT27"/>
      <c r="AHU27"/>
      <c r="AHV27"/>
      <c r="AHW27"/>
      <c r="AHX27"/>
      <c r="AHY27"/>
      <c r="AHZ27"/>
      <c r="AIA27"/>
      <c r="AIB27"/>
      <c r="AIC27"/>
      <c r="AID27"/>
      <c r="AIE27"/>
      <c r="AIF27"/>
      <c r="AIG27"/>
      <c r="AIH27"/>
      <c r="AII27"/>
      <c r="AIJ27"/>
      <c r="AIK27"/>
      <c r="AIL27"/>
      <c r="AIM27"/>
      <c r="AIN27"/>
      <c r="AIO27"/>
      <c r="AIP27"/>
      <c r="AIQ27"/>
      <c r="AIR27"/>
      <c r="AIS27"/>
      <c r="AIT27"/>
      <c r="AIU27"/>
      <c r="AIV27"/>
      <c r="AIW27"/>
      <c r="AIX27"/>
      <c r="AIY27"/>
      <c r="AIZ27"/>
      <c r="AJA27"/>
      <c r="AJB27"/>
      <c r="AJC27"/>
      <c r="AJD27"/>
      <c r="AJE27"/>
      <c r="AJF27"/>
      <c r="AJG27"/>
      <c r="AJH27"/>
      <c r="AJI27"/>
      <c r="AJJ27"/>
      <c r="AJK27"/>
      <c r="AJL27"/>
      <c r="AJM27"/>
      <c r="AJN27"/>
      <c r="AJO27"/>
      <c r="AJP27"/>
      <c r="AJQ27"/>
      <c r="AJR27"/>
      <c r="AJS27"/>
      <c r="AJT27"/>
      <c r="AJU27"/>
      <c r="AJV27"/>
      <c r="AJW27"/>
      <c r="AJX27"/>
      <c r="AJY27"/>
      <c r="AJZ27"/>
      <c r="AKA27"/>
      <c r="AKB27"/>
      <c r="AKC27"/>
      <c r="AKD27"/>
      <c r="AKE27"/>
      <c r="AKF27"/>
      <c r="AKG27"/>
      <c r="AKH27"/>
      <c r="AKI27"/>
      <c r="AKJ27"/>
      <c r="AKK27"/>
      <c r="AKL27"/>
      <c r="AKM27"/>
      <c r="AKN27"/>
      <c r="AKO27"/>
      <c r="AKP27"/>
      <c r="AKQ27"/>
      <c r="AKR27"/>
      <c r="AKS27"/>
      <c r="AKT27"/>
      <c r="AKU27"/>
      <c r="AKV27"/>
      <c r="AKW27"/>
      <c r="AKX27"/>
      <c r="AKY27"/>
      <c r="AKZ27"/>
      <c r="ALA27"/>
      <c r="ALB27"/>
      <c r="ALC27"/>
      <c r="ALD27"/>
      <c r="ALE27"/>
      <c r="ALF27"/>
      <c r="ALG27"/>
      <c r="ALH27"/>
      <c r="ALI27"/>
      <c r="ALJ27"/>
      <c r="ALK27"/>
      <c r="ALL27"/>
      <c r="ALM27"/>
      <c r="ALN27"/>
      <c r="ALO27"/>
      <c r="ALP27"/>
      <c r="ALQ27"/>
      <c r="ALR27"/>
      <c r="ALS27"/>
      <c r="ALT27"/>
      <c r="ALU27"/>
      <c r="ALV27"/>
      <c r="ALW27"/>
      <c r="ALX27"/>
      <c r="ALY27"/>
      <c r="ALZ27"/>
      <c r="AMA27"/>
      <c r="AMB27"/>
      <c r="AMC27"/>
      <c r="AMD27"/>
      <c r="AME27"/>
      <c r="AMF27"/>
      <c r="AMG27"/>
      <c r="AMH27"/>
      <c r="AMI27"/>
      <c r="AMJ27"/>
      <c r="AMK27"/>
      <c r="AML27"/>
      <c r="AMM27"/>
      <c r="AMN27"/>
      <c r="AMO27"/>
      <c r="AMP27"/>
      <c r="AMQ27"/>
      <c r="AMR27"/>
      <c r="AMS27"/>
      <c r="AMT27"/>
      <c r="AMU27"/>
      <c r="AMV27"/>
      <c r="AMW27"/>
      <c r="AMX27"/>
      <c r="AMY27"/>
      <c r="AMZ27"/>
      <c r="ANA27"/>
      <c r="ANB27"/>
      <c r="ANC27"/>
      <c r="AND27"/>
      <c r="ANE27"/>
      <c r="ANF27"/>
      <c r="ANG27"/>
      <c r="ANH27"/>
      <c r="ANI27"/>
      <c r="ANJ27"/>
      <c r="ANK27"/>
      <c r="ANL27"/>
      <c r="ANM27"/>
      <c r="ANN27"/>
      <c r="ANO27"/>
      <c r="ANP27"/>
      <c r="ANQ27"/>
      <c r="ANR27"/>
      <c r="ANS27"/>
      <c r="ANT27"/>
      <c r="ANU27"/>
      <c r="ANV27"/>
      <c r="ANW27"/>
      <c r="ANX27"/>
      <c r="ANY27"/>
      <c r="ANZ27"/>
      <c r="AOA27"/>
      <c r="AOB27"/>
      <c r="AOC27"/>
      <c r="AOD27"/>
      <c r="AOE27"/>
      <c r="AOF27"/>
      <c r="AOG27"/>
      <c r="AOH27"/>
      <c r="AOI27"/>
      <c r="AOJ27"/>
      <c r="AOK27"/>
      <c r="AOL27"/>
      <c r="AOM27"/>
      <c r="AON27"/>
      <c r="AOO27"/>
      <c r="AOP27"/>
      <c r="AOQ27"/>
      <c r="AOR27"/>
      <c r="AOS27"/>
      <c r="AOT27"/>
      <c r="AOU27"/>
      <c r="AOV27"/>
      <c r="AOW27"/>
      <c r="AOX27"/>
      <c r="AOY27"/>
      <c r="AOZ27"/>
      <c r="APA27"/>
      <c r="APB27"/>
      <c r="APC27"/>
      <c r="APD27"/>
      <c r="APE27"/>
      <c r="APF27"/>
      <c r="APG27"/>
      <c r="APH27"/>
      <c r="API27"/>
      <c r="APJ27"/>
      <c r="APK27"/>
      <c r="APL27"/>
      <c r="APM27"/>
      <c r="APN27"/>
      <c r="APO27"/>
      <c r="APP27"/>
      <c r="APQ27"/>
      <c r="APR27"/>
      <c r="APS27"/>
      <c r="APT27"/>
      <c r="APU27"/>
      <c r="APV27"/>
      <c r="APW27"/>
      <c r="APX27"/>
      <c r="APY27"/>
      <c r="APZ27"/>
      <c r="AQA27"/>
      <c r="AQB27"/>
      <c r="AQC27"/>
      <c r="AQD27"/>
      <c r="AQE27"/>
      <c r="AQF27"/>
      <c r="AQG27"/>
      <c r="AQH27"/>
      <c r="AQI27"/>
      <c r="AQJ27"/>
      <c r="AQK27"/>
      <c r="AQL27"/>
      <c r="AQM27"/>
      <c r="AQN27"/>
      <c r="AQO27"/>
      <c r="AQP27"/>
      <c r="AQQ27"/>
      <c r="AQR27"/>
      <c r="AQS27"/>
      <c r="AQT27"/>
      <c r="AQU27"/>
      <c r="AQV27"/>
      <c r="AQW27"/>
      <c r="AQX27"/>
      <c r="AQY27"/>
      <c r="AQZ27"/>
      <c r="ARA27"/>
      <c r="ARB27"/>
      <c r="ARC27"/>
      <c r="ARD27"/>
      <c r="ARE27"/>
      <c r="ARF27"/>
      <c r="ARG27"/>
      <c r="ARH27"/>
      <c r="ARI27"/>
      <c r="ARJ27"/>
      <c r="ARK27"/>
      <c r="ARL27"/>
      <c r="ARM27"/>
      <c r="ARN27"/>
      <c r="ARO27"/>
      <c r="ARP27"/>
      <c r="ARQ27"/>
      <c r="ARR27"/>
      <c r="ARS27"/>
      <c r="ART27"/>
      <c r="ARU27"/>
      <c r="ARV27"/>
      <c r="ARW27"/>
      <c r="ARX27"/>
      <c r="ARY27"/>
      <c r="ARZ27"/>
      <c r="ASA27"/>
      <c r="ASB27"/>
      <c r="ASC27"/>
      <c r="ASD27"/>
      <c r="ASE27"/>
      <c r="ASF27"/>
      <c r="ASG27"/>
      <c r="ASH27"/>
      <c r="ASI27"/>
      <c r="ASJ27"/>
      <c r="ASK27"/>
      <c r="ASL27"/>
      <c r="ASM27"/>
      <c r="ASN27"/>
      <c r="ASO27"/>
      <c r="ASP27"/>
      <c r="ASQ27"/>
      <c r="ASR27"/>
      <c r="ASS27"/>
      <c r="AST27"/>
      <c r="ASU27"/>
      <c r="ASV27"/>
      <c r="ASW27"/>
      <c r="ASX27"/>
      <c r="ASY27"/>
      <c r="ASZ27"/>
      <c r="ATA27"/>
      <c r="ATB27"/>
      <c r="ATC27"/>
      <c r="ATD27"/>
      <c r="ATE27"/>
      <c r="ATF27"/>
      <c r="ATG27"/>
      <c r="ATH27"/>
      <c r="ATI27"/>
      <c r="ATJ27"/>
      <c r="ATK27"/>
      <c r="ATL27"/>
      <c r="ATM27"/>
      <c r="ATN27"/>
      <c r="ATO27"/>
      <c r="ATP27"/>
      <c r="ATQ27"/>
      <c r="ATR27"/>
      <c r="ATS27"/>
      <c r="ATT27"/>
      <c r="ATU27"/>
      <c r="ATV27"/>
      <c r="ATW27"/>
      <c r="ATX27"/>
      <c r="ATY27"/>
      <c r="ATZ27"/>
      <c r="AUA27"/>
      <c r="AUB27"/>
      <c r="AUC27"/>
      <c r="AUD27"/>
      <c r="AUE27"/>
      <c r="AUF27"/>
      <c r="AUG27"/>
      <c r="AUH27"/>
      <c r="AUI27"/>
      <c r="AUJ27"/>
      <c r="AUK27"/>
      <c r="AUL27"/>
      <c r="AUM27"/>
      <c r="AUN27"/>
      <c r="AUO27"/>
      <c r="AUP27"/>
      <c r="AUQ27"/>
      <c r="AUR27"/>
      <c r="AUS27"/>
      <c r="AUT27"/>
      <c r="AUU27"/>
      <c r="AUV27"/>
      <c r="AUW27"/>
      <c r="AUX27"/>
      <c r="AUY27"/>
      <c r="AUZ27"/>
      <c r="AVA27"/>
      <c r="AVB27"/>
      <c r="AVC27"/>
      <c r="AVD27"/>
      <c r="AVE27"/>
      <c r="AVF27"/>
      <c r="AVG27"/>
      <c r="AVH27"/>
      <c r="AVI27"/>
      <c r="AVJ27"/>
      <c r="AVK27"/>
      <c r="AVL27"/>
      <c r="AVM27"/>
      <c r="AVN27"/>
      <c r="AVO27"/>
      <c r="AVP27"/>
      <c r="AVQ27"/>
      <c r="AVR27"/>
      <c r="AVS27"/>
      <c r="AVT27"/>
      <c r="AVU27"/>
      <c r="AVV27"/>
      <c r="AVW27"/>
      <c r="AVX27"/>
      <c r="AVY27"/>
      <c r="AVZ27"/>
      <c r="AWA27"/>
      <c r="AWB27"/>
      <c r="AWC27"/>
      <c r="AWD27"/>
      <c r="AWE27"/>
      <c r="AWF27"/>
      <c r="AWG27"/>
      <c r="AWH27"/>
      <c r="AWI27"/>
      <c r="AWJ27"/>
      <c r="AWK27"/>
      <c r="AWL27"/>
      <c r="AWM27"/>
      <c r="AWN27"/>
      <c r="AWO27"/>
      <c r="AWP27"/>
      <c r="AWQ27"/>
      <c r="AWR27"/>
      <c r="AWS27"/>
      <c r="AWT27"/>
      <c r="AWU27"/>
      <c r="AWV27"/>
      <c r="AWW27"/>
      <c r="AWX27"/>
      <c r="AWY27"/>
      <c r="AWZ27"/>
      <c r="AXA27"/>
      <c r="AXB27"/>
      <c r="AXC27"/>
      <c r="AXD27"/>
      <c r="AXE27"/>
      <c r="AXF27"/>
      <c r="AXG27"/>
      <c r="AXH27"/>
      <c r="AXI27"/>
      <c r="AXJ27"/>
      <c r="AXK27"/>
      <c r="AXL27"/>
      <c r="AXM27"/>
      <c r="AXN27"/>
      <c r="AXO27"/>
      <c r="AXP27"/>
      <c r="AXQ27"/>
      <c r="AXR27"/>
      <c r="AXS27"/>
      <c r="AXT27"/>
      <c r="AXU27"/>
      <c r="AXV27"/>
      <c r="AXW27"/>
      <c r="AXX27"/>
      <c r="AXY27"/>
      <c r="AXZ27"/>
      <c r="AYA27"/>
      <c r="AYB27"/>
      <c r="AYC27"/>
      <c r="AYD27"/>
      <c r="AYE27"/>
      <c r="AYF27"/>
      <c r="AYG27"/>
      <c r="AYH27"/>
      <c r="AYI27"/>
      <c r="AYJ27"/>
      <c r="AYK27"/>
      <c r="AYL27"/>
      <c r="AYM27"/>
      <c r="AYN27"/>
      <c r="AYO27"/>
      <c r="AYP27"/>
      <c r="AYQ27"/>
      <c r="AYR27"/>
      <c r="AYS27"/>
      <c r="AYT27"/>
      <c r="AYU27"/>
      <c r="AYV27"/>
      <c r="AYW27"/>
      <c r="AYX27"/>
      <c r="AYY27"/>
      <c r="AYZ27"/>
      <c r="AZA27"/>
      <c r="AZB27"/>
      <c r="AZC27"/>
      <c r="AZD27"/>
      <c r="AZE27"/>
      <c r="AZF27"/>
      <c r="AZG27"/>
      <c r="AZH27"/>
      <c r="AZI27"/>
      <c r="AZJ27"/>
      <c r="AZK27"/>
      <c r="AZL27"/>
      <c r="AZM27"/>
      <c r="AZN27"/>
      <c r="AZO27"/>
      <c r="AZP27"/>
      <c r="AZQ27"/>
      <c r="AZR27"/>
      <c r="AZS27"/>
      <c r="AZT27"/>
      <c r="AZU27"/>
      <c r="AZV27"/>
      <c r="AZW27"/>
      <c r="AZX27"/>
      <c r="AZY27"/>
      <c r="AZZ27"/>
      <c r="BAA27"/>
      <c r="BAB27"/>
      <c r="BAC27"/>
      <c r="BAD27"/>
      <c r="BAE27"/>
      <c r="BAF27"/>
      <c r="BAG27"/>
      <c r="BAH27"/>
      <c r="BAI27"/>
      <c r="BAJ27"/>
      <c r="BAK27"/>
      <c r="BAL27"/>
      <c r="BAM27"/>
      <c r="BAN27"/>
      <c r="BAO27"/>
      <c r="BAP27"/>
      <c r="BAQ27"/>
      <c r="BAR27"/>
      <c r="BAS27"/>
      <c r="BAT27"/>
      <c r="BAU27"/>
      <c r="BAV27"/>
      <c r="BAW27"/>
      <c r="BAX27"/>
      <c r="BAY27"/>
      <c r="BAZ27"/>
      <c r="BBA27"/>
      <c r="BBB27"/>
      <c r="BBC27"/>
      <c r="BBD27"/>
      <c r="BBE27"/>
      <c r="BBF27"/>
      <c r="BBG27"/>
      <c r="BBH27"/>
      <c r="BBI27"/>
      <c r="BBJ27"/>
      <c r="BBK27"/>
      <c r="BBL27"/>
      <c r="BBM27"/>
      <c r="BBN27"/>
      <c r="BBO27"/>
      <c r="BBP27"/>
      <c r="BBQ27"/>
      <c r="BBR27"/>
      <c r="BBS27"/>
      <c r="BBT27"/>
      <c r="BBU27"/>
      <c r="BBV27"/>
      <c r="BBW27"/>
      <c r="BBX27"/>
      <c r="BBY27"/>
      <c r="BBZ27"/>
      <c r="BCA27"/>
      <c r="BCB27"/>
      <c r="BCC27"/>
      <c r="BCD27"/>
      <c r="BCE27"/>
      <c r="BCF27"/>
      <c r="BCG27"/>
      <c r="BCH27"/>
      <c r="BCI27"/>
      <c r="BCJ27"/>
      <c r="BCK27"/>
      <c r="BCL27"/>
      <c r="BCM27"/>
      <c r="BCN27"/>
      <c r="BCO27"/>
      <c r="BCP27"/>
      <c r="BCQ27"/>
      <c r="BCR27"/>
      <c r="BCS27"/>
      <c r="BCT27"/>
      <c r="BCU27"/>
      <c r="BCV27"/>
      <c r="BCW27"/>
      <c r="BCX27"/>
      <c r="BCY27"/>
      <c r="BCZ27"/>
      <c r="BDA27"/>
      <c r="BDB27"/>
      <c r="BDC27"/>
      <c r="BDD27"/>
      <c r="BDE27"/>
      <c r="BDF27"/>
      <c r="BDG27"/>
      <c r="BDH27"/>
      <c r="BDI27"/>
      <c r="BDJ27"/>
      <c r="BDK27"/>
      <c r="BDL27"/>
      <c r="BDM27"/>
      <c r="BDN27"/>
      <c r="BDO27"/>
      <c r="BDP27"/>
      <c r="BDQ27"/>
      <c r="BDR27"/>
      <c r="BDS27"/>
      <c r="BDT27"/>
      <c r="BDU27"/>
      <c r="BDV27"/>
      <c r="BDW27"/>
      <c r="BDX27"/>
      <c r="BDY27"/>
      <c r="BDZ27"/>
      <c r="BEA27"/>
      <c r="BEB27"/>
      <c r="BEC27"/>
      <c r="BED27"/>
      <c r="BEE27"/>
      <c r="BEF27"/>
      <c r="BEG27"/>
      <c r="BEH27"/>
      <c r="BEI27"/>
      <c r="BEJ27"/>
      <c r="BEK27"/>
      <c r="BEL27"/>
      <c r="BEM27"/>
      <c r="BEN27"/>
      <c r="BEO27"/>
      <c r="BEP27"/>
      <c r="BEQ27"/>
      <c r="BER27"/>
      <c r="BES27"/>
      <c r="BET27"/>
      <c r="BEU27"/>
      <c r="BEV27"/>
      <c r="BEW27"/>
      <c r="BEX27"/>
      <c r="BEY27"/>
      <c r="BEZ27"/>
      <c r="BFA27"/>
      <c r="BFB27"/>
      <c r="BFC27"/>
      <c r="BFD27"/>
      <c r="BFE27"/>
      <c r="BFF27"/>
      <c r="BFG27"/>
      <c r="BFH27"/>
      <c r="BFI27"/>
      <c r="BFJ27"/>
      <c r="BFK27"/>
      <c r="BFL27"/>
      <c r="BFM27"/>
      <c r="BFN27"/>
      <c r="BFO27"/>
      <c r="BFP27"/>
      <c r="BFQ27"/>
      <c r="BFR27"/>
      <c r="BFS27"/>
      <c r="BFT27"/>
      <c r="BFU27"/>
      <c r="BFV27"/>
      <c r="BFW27"/>
      <c r="BFX27"/>
      <c r="BFY27"/>
      <c r="BFZ27"/>
      <c r="BGA27"/>
      <c r="BGB27"/>
      <c r="BGC27"/>
      <c r="BGD27"/>
      <c r="BGE27"/>
      <c r="BGF27"/>
      <c r="BGG27"/>
      <c r="BGH27"/>
      <c r="BGI27"/>
      <c r="BGJ27"/>
      <c r="BGK27"/>
      <c r="BGL27"/>
      <c r="BGM27"/>
      <c r="BGN27"/>
      <c r="BGO27"/>
      <c r="BGP27"/>
      <c r="BGQ27"/>
      <c r="BGR27"/>
      <c r="BGS27"/>
      <c r="BGT27"/>
      <c r="BGU27"/>
      <c r="BGV27"/>
      <c r="BGW27"/>
      <c r="BGX27"/>
      <c r="BGY27"/>
      <c r="BGZ27"/>
      <c r="BHA27"/>
      <c r="BHB27"/>
      <c r="BHC27"/>
      <c r="BHD27"/>
      <c r="BHE27"/>
      <c r="BHF27"/>
      <c r="BHG27"/>
      <c r="BHH27"/>
      <c r="BHI27"/>
      <c r="BHJ27"/>
      <c r="BHK27"/>
      <c r="BHL27"/>
      <c r="BHM27"/>
      <c r="BHN27"/>
      <c r="BHO27"/>
      <c r="BHP27"/>
      <c r="BHQ27"/>
      <c r="BHR27"/>
      <c r="BHS27"/>
      <c r="BHT27"/>
      <c r="BHU27"/>
      <c r="BHV27"/>
      <c r="BHW27"/>
      <c r="BHX27"/>
      <c r="BHY27"/>
      <c r="BHZ27"/>
      <c r="BIA27"/>
      <c r="BIB27"/>
      <c r="BIC27"/>
      <c r="BID27"/>
      <c r="BIE27"/>
      <c r="BIF27"/>
      <c r="BIG27"/>
      <c r="BIH27"/>
      <c r="BII27"/>
      <c r="BIJ27"/>
      <c r="BIK27"/>
      <c r="BIL27"/>
      <c r="BIM27"/>
      <c r="BIN27"/>
      <c r="BIO27"/>
      <c r="BIP27"/>
      <c r="BIQ27"/>
      <c r="BIR27"/>
      <c r="BIS27"/>
      <c r="BIT27"/>
      <c r="BIU27"/>
      <c r="BIV27"/>
      <c r="BIW27"/>
      <c r="BIX27"/>
      <c r="BIY27"/>
      <c r="BIZ27"/>
      <c r="BJA27"/>
      <c r="BJB27"/>
      <c r="BJC27"/>
      <c r="BJD27"/>
      <c r="BJE27"/>
      <c r="BJF27"/>
      <c r="BJG27"/>
      <c r="BJH27"/>
      <c r="BJI27"/>
      <c r="BJJ27"/>
      <c r="BJK27"/>
      <c r="BJL27"/>
      <c r="BJM27"/>
      <c r="BJN27"/>
      <c r="BJO27"/>
      <c r="BJP27"/>
      <c r="BJQ27"/>
      <c r="BJR27"/>
      <c r="BJS27"/>
      <c r="BJT27"/>
      <c r="BJU27"/>
      <c r="BJV27"/>
      <c r="BJW27"/>
      <c r="BJX27"/>
      <c r="BJY27"/>
      <c r="BJZ27"/>
      <c r="BKA27"/>
      <c r="BKB27"/>
      <c r="BKC27"/>
      <c r="BKD27"/>
      <c r="BKE27"/>
      <c r="BKF27"/>
      <c r="BKG27"/>
      <c r="BKH27"/>
      <c r="BKI27"/>
      <c r="BKJ27"/>
      <c r="BKK27"/>
      <c r="BKL27"/>
      <c r="BKM27"/>
      <c r="BKN27"/>
      <c r="BKO27"/>
      <c r="BKP27"/>
      <c r="BKQ27"/>
      <c r="BKR27"/>
      <c r="BKS27"/>
      <c r="BKT27"/>
      <c r="BKU27"/>
      <c r="BKV27"/>
      <c r="BKW27"/>
      <c r="BKX27"/>
      <c r="BKY27"/>
      <c r="BKZ27"/>
      <c r="BLA27"/>
      <c r="BLB27"/>
      <c r="BLC27"/>
      <c r="BLD27"/>
      <c r="BLE27"/>
      <c r="BLF27"/>
      <c r="BLG27"/>
      <c r="BLH27"/>
      <c r="BLI27"/>
      <c r="BLJ27"/>
      <c r="BLK27"/>
      <c r="BLL27"/>
      <c r="BLM27"/>
      <c r="BLN27"/>
      <c r="BLO27"/>
      <c r="BLP27"/>
      <c r="BLQ27"/>
      <c r="BLR27"/>
      <c r="BLS27"/>
      <c r="BLT27"/>
      <c r="BLU27"/>
      <c r="BLV27"/>
      <c r="BLW27"/>
      <c r="BLX27"/>
      <c r="BLY27"/>
      <c r="BLZ27"/>
      <c r="BMA27"/>
      <c r="BMB27"/>
      <c r="BMC27"/>
      <c r="BMD27"/>
      <c r="BME27"/>
      <c r="BMF27"/>
      <c r="BMG27"/>
      <c r="BMH27"/>
      <c r="BMI27"/>
      <c r="BMJ27"/>
      <c r="BMK27"/>
      <c r="BML27"/>
      <c r="BMM27"/>
      <c r="BMN27"/>
      <c r="BMO27"/>
      <c r="BMP27"/>
      <c r="BMQ27"/>
      <c r="BMR27"/>
      <c r="BMS27"/>
      <c r="BMT27"/>
      <c r="BMU27"/>
      <c r="BMV27"/>
      <c r="BMW27"/>
      <c r="BMX27"/>
      <c r="BMY27"/>
      <c r="BMZ27"/>
      <c r="BNA27"/>
      <c r="BNB27"/>
      <c r="BNC27"/>
      <c r="BND27"/>
      <c r="BNE27"/>
      <c r="BNF27"/>
      <c r="BNG27"/>
      <c r="BNH27"/>
      <c r="BNI27"/>
      <c r="BNJ27"/>
      <c r="BNK27"/>
      <c r="BNL27"/>
      <c r="BNM27"/>
      <c r="BNN27"/>
      <c r="BNO27"/>
      <c r="BNP27"/>
      <c r="BNQ27"/>
      <c r="BNR27"/>
      <c r="BNS27"/>
      <c r="BNT27"/>
      <c r="BNU27"/>
      <c r="BNV27"/>
      <c r="BNW27"/>
      <c r="BNX27"/>
      <c r="BNY27"/>
      <c r="BNZ27"/>
      <c r="BOA27"/>
      <c r="BOB27"/>
      <c r="BOC27"/>
      <c r="BOD27"/>
      <c r="BOE27"/>
      <c r="BOF27"/>
      <c r="BOG27"/>
      <c r="BOH27"/>
      <c r="BOI27"/>
      <c r="BOJ27"/>
      <c r="BOK27"/>
      <c r="BOL27"/>
      <c r="BOM27"/>
      <c r="BON27"/>
      <c r="BOO27"/>
      <c r="BOP27"/>
      <c r="BOQ27"/>
      <c r="BOR27"/>
      <c r="BOS27"/>
      <c r="BOT27"/>
      <c r="BOU27"/>
      <c r="BOV27"/>
      <c r="BOW27"/>
      <c r="BOX27"/>
      <c r="BOY27"/>
      <c r="BOZ27"/>
      <c r="BPA27"/>
      <c r="BPB27"/>
      <c r="BPC27"/>
      <c r="BPD27"/>
      <c r="BPE27"/>
      <c r="BPF27"/>
      <c r="BPG27"/>
      <c r="BPH27"/>
      <c r="BPI27"/>
      <c r="BPJ27"/>
      <c r="BPK27"/>
      <c r="BPL27"/>
      <c r="BPM27"/>
      <c r="BPN27"/>
      <c r="BPO27"/>
      <c r="BPP27"/>
      <c r="BPQ27"/>
      <c r="BPR27"/>
      <c r="BPS27"/>
      <c r="BPT27"/>
      <c r="BPU27"/>
      <c r="BPV27"/>
      <c r="BPW27"/>
      <c r="BPX27"/>
      <c r="BPY27"/>
      <c r="BPZ27"/>
      <c r="BQA27"/>
      <c r="BQB27"/>
      <c r="BQC27"/>
      <c r="BQD27"/>
      <c r="BQE27"/>
      <c r="BQF27"/>
      <c r="BQG27"/>
      <c r="BQH27"/>
      <c r="BQI27"/>
      <c r="BQJ27"/>
      <c r="BQK27"/>
      <c r="BQL27"/>
      <c r="BQM27"/>
      <c r="BQN27"/>
      <c r="BQO27"/>
      <c r="BQP27"/>
      <c r="BQQ27"/>
      <c r="BQR27"/>
      <c r="BQS27"/>
      <c r="BQT27"/>
      <c r="BQU27"/>
      <c r="BQV27"/>
      <c r="BQW27"/>
      <c r="BQX27"/>
      <c r="BQY27"/>
      <c r="BQZ27"/>
      <c r="BRA27"/>
      <c r="BRB27"/>
      <c r="BRC27"/>
      <c r="BRD27"/>
      <c r="BRE27"/>
      <c r="BRF27"/>
      <c r="BRG27"/>
      <c r="BRH27"/>
      <c r="BRI27"/>
      <c r="BRJ27"/>
      <c r="BRK27"/>
      <c r="BRL27"/>
      <c r="BRM27"/>
      <c r="BRN27"/>
      <c r="BRO27"/>
      <c r="BRP27"/>
      <c r="BRQ27"/>
      <c r="BRR27"/>
      <c r="BRS27"/>
      <c r="BRT27"/>
      <c r="BRU27"/>
      <c r="BRV27"/>
      <c r="BRW27"/>
      <c r="BRX27"/>
      <c r="BRY27"/>
      <c r="BRZ27"/>
      <c r="BSA27"/>
      <c r="BSB27"/>
      <c r="BSC27"/>
      <c r="BSD27"/>
      <c r="BSE27"/>
      <c r="BSF27"/>
      <c r="BSG27"/>
      <c r="BSH27"/>
      <c r="BSI27"/>
      <c r="BSJ27"/>
      <c r="BSK27"/>
      <c r="BSL27"/>
      <c r="BSM27"/>
      <c r="BSN27"/>
      <c r="BSO27"/>
      <c r="BSP27"/>
      <c r="BSQ27"/>
      <c r="BSR27"/>
      <c r="BSS27"/>
      <c r="BST27"/>
      <c r="BSU27"/>
      <c r="BSV27"/>
      <c r="BSW27"/>
      <c r="BSX27"/>
      <c r="BSY27"/>
      <c r="BSZ27"/>
      <c r="BTA27"/>
      <c r="BTB27"/>
      <c r="BTC27"/>
      <c r="BTD27"/>
      <c r="BTE27"/>
      <c r="BTF27"/>
      <c r="BTG27"/>
      <c r="BTH27"/>
      <c r="BTI27"/>
      <c r="BTJ27"/>
      <c r="BTK27"/>
      <c r="BTL27"/>
      <c r="BTM27"/>
      <c r="BTN27"/>
      <c r="BTO27"/>
      <c r="BTP27"/>
      <c r="BTQ27"/>
      <c r="BTR27"/>
      <c r="BTS27"/>
      <c r="BTT27"/>
      <c r="BTU27"/>
      <c r="BTV27"/>
      <c r="BTW27"/>
      <c r="BTX27"/>
      <c r="BTY27"/>
      <c r="BTZ27"/>
      <c r="BUA27"/>
      <c r="BUB27"/>
      <c r="BUC27"/>
      <c r="BUD27"/>
      <c r="BUE27"/>
      <c r="BUF27"/>
      <c r="BUG27"/>
      <c r="BUH27"/>
      <c r="BUI27"/>
      <c r="BUJ27"/>
      <c r="BUK27"/>
      <c r="BUL27"/>
      <c r="BUM27"/>
      <c r="BUN27"/>
      <c r="BUO27"/>
      <c r="BUP27"/>
      <c r="BUQ27"/>
      <c r="BUR27"/>
      <c r="BUS27"/>
      <c r="BUT27"/>
      <c r="BUU27"/>
      <c r="BUV27"/>
      <c r="BUW27"/>
      <c r="BUX27"/>
      <c r="BUY27"/>
      <c r="BUZ27"/>
      <c r="BVA27"/>
      <c r="BVB27"/>
      <c r="BVC27"/>
      <c r="BVD27"/>
      <c r="BVE27"/>
      <c r="BVF27"/>
      <c r="BVG27"/>
      <c r="BVH27"/>
      <c r="BVI27"/>
      <c r="BVJ27"/>
      <c r="BVK27"/>
      <c r="BVL27"/>
      <c r="BVM27"/>
      <c r="BVN27"/>
      <c r="BVO27"/>
      <c r="BVP27"/>
      <c r="BVQ27"/>
      <c r="BVR27"/>
      <c r="BVS27"/>
      <c r="BVT27"/>
      <c r="BVU27"/>
      <c r="BVV27"/>
      <c r="BVW27"/>
      <c r="BVX27"/>
      <c r="BVY27"/>
      <c r="BVZ27"/>
      <c r="BWA27"/>
      <c r="BWB27"/>
      <c r="BWC27"/>
      <c r="BWD27"/>
      <c r="BWE27"/>
      <c r="BWF27"/>
      <c r="BWG27"/>
      <c r="BWH27"/>
      <c r="BWI27"/>
      <c r="BWJ27"/>
      <c r="BWK27"/>
      <c r="BWL27"/>
      <c r="BWM27"/>
      <c r="BWN27"/>
      <c r="BWO27"/>
      <c r="BWP27"/>
      <c r="BWQ27"/>
      <c r="BWR27"/>
      <c r="BWS27"/>
      <c r="BWT27"/>
      <c r="BWU27"/>
      <c r="BWV27"/>
      <c r="BWW27"/>
      <c r="BWX27"/>
      <c r="BWY27"/>
      <c r="BWZ27"/>
      <c r="BXA27"/>
      <c r="BXB27"/>
      <c r="BXC27"/>
      <c r="BXD27"/>
      <c r="BXE27"/>
      <c r="BXF27"/>
      <c r="BXG27"/>
      <c r="BXH27"/>
      <c r="BXI27"/>
      <c r="BXJ27"/>
      <c r="BXK27"/>
      <c r="BXL27"/>
      <c r="BXM27"/>
      <c r="BXN27"/>
      <c r="BXO27"/>
      <c r="BXP27"/>
      <c r="BXQ27"/>
      <c r="BXR27"/>
      <c r="BXS27"/>
      <c r="BXT27"/>
      <c r="BXU27"/>
      <c r="BXV27"/>
      <c r="BXW27"/>
      <c r="BXX27"/>
      <c r="BXY27"/>
      <c r="BXZ27"/>
      <c r="BYA27"/>
      <c r="BYB27"/>
      <c r="BYC27"/>
      <c r="BYD27"/>
      <c r="BYE27"/>
      <c r="BYF27"/>
      <c r="BYG27"/>
      <c r="BYH27"/>
      <c r="BYI27"/>
      <c r="BYJ27"/>
      <c r="BYK27"/>
      <c r="BYL27"/>
      <c r="BYM27"/>
      <c r="BYN27"/>
      <c r="BYO27"/>
      <c r="BYP27"/>
      <c r="BYQ27"/>
      <c r="BYR27"/>
      <c r="BYS27"/>
      <c r="BYT27"/>
      <c r="BYU27"/>
      <c r="BYV27"/>
      <c r="BYW27"/>
      <c r="BYX27"/>
      <c r="BYY27"/>
      <c r="BYZ27"/>
      <c r="BZA27"/>
      <c r="BZB27"/>
      <c r="BZC27"/>
      <c r="BZD27"/>
      <c r="BZE27"/>
      <c r="BZF27"/>
      <c r="BZG27"/>
      <c r="BZH27"/>
      <c r="BZI27"/>
      <c r="BZJ27"/>
      <c r="BZK27"/>
      <c r="BZL27"/>
      <c r="BZM27"/>
      <c r="BZN27"/>
      <c r="BZO27"/>
      <c r="BZP27"/>
      <c r="BZQ27"/>
      <c r="BZR27"/>
      <c r="BZS27"/>
      <c r="BZT27"/>
      <c r="BZU27"/>
      <c r="BZV27"/>
      <c r="BZW27"/>
      <c r="BZX27"/>
      <c r="BZY27"/>
      <c r="BZZ27"/>
      <c r="CAA27"/>
      <c r="CAB27"/>
      <c r="CAC27"/>
      <c r="CAD27"/>
      <c r="CAE27"/>
      <c r="CAF27"/>
      <c r="CAG27"/>
      <c r="CAH27"/>
      <c r="CAI27"/>
      <c r="CAJ27"/>
      <c r="CAK27"/>
      <c r="CAL27"/>
      <c r="CAM27"/>
      <c r="CAN27"/>
      <c r="CAO27"/>
      <c r="CAP27"/>
      <c r="CAQ27"/>
      <c r="CAR27"/>
      <c r="CAS27"/>
      <c r="CAT27"/>
      <c r="CAU27"/>
      <c r="CAV27"/>
      <c r="CAW27"/>
      <c r="CAX27"/>
      <c r="CAY27"/>
      <c r="CAZ27"/>
      <c r="CBA27"/>
      <c r="CBB27"/>
      <c r="CBC27"/>
      <c r="CBD27"/>
      <c r="CBE27"/>
      <c r="CBF27"/>
      <c r="CBG27"/>
      <c r="CBH27"/>
      <c r="CBI27"/>
      <c r="CBJ27"/>
      <c r="CBK27"/>
      <c r="CBL27"/>
      <c r="CBM27"/>
      <c r="CBN27"/>
      <c r="CBO27"/>
      <c r="CBP27"/>
      <c r="CBQ27"/>
      <c r="CBR27"/>
      <c r="CBS27"/>
      <c r="CBT27"/>
      <c r="CBU27"/>
      <c r="CBV27"/>
      <c r="CBW27"/>
      <c r="CBX27"/>
      <c r="CBY27"/>
      <c r="CBZ27"/>
      <c r="CCA27"/>
      <c r="CCB27"/>
      <c r="CCC27"/>
      <c r="CCD27"/>
      <c r="CCE27"/>
      <c r="CCF27"/>
      <c r="CCG27"/>
      <c r="CCH27"/>
      <c r="CCI27"/>
      <c r="CCJ27"/>
      <c r="CCK27"/>
      <c r="CCL27"/>
      <c r="CCM27"/>
      <c r="CCN27"/>
      <c r="CCO27"/>
      <c r="CCP27"/>
      <c r="CCQ27"/>
      <c r="CCR27"/>
      <c r="CCS27"/>
      <c r="CCT27"/>
      <c r="CCU27"/>
      <c r="CCV27"/>
      <c r="CCW27"/>
      <c r="CCX27"/>
      <c r="CCY27"/>
      <c r="CCZ27"/>
      <c r="CDA27"/>
      <c r="CDB27"/>
      <c r="CDC27"/>
      <c r="CDD27"/>
      <c r="CDE27"/>
      <c r="CDF27"/>
      <c r="CDG27"/>
      <c r="CDH27"/>
      <c r="CDI27"/>
      <c r="CDJ27"/>
      <c r="CDK27"/>
      <c r="CDL27"/>
      <c r="CDM27"/>
      <c r="CDN27"/>
      <c r="CDO27"/>
      <c r="CDP27"/>
      <c r="CDQ27"/>
      <c r="CDR27"/>
      <c r="CDS27"/>
      <c r="CDT27"/>
      <c r="CDU27"/>
      <c r="CDV27"/>
      <c r="CDW27"/>
      <c r="CDX27"/>
      <c r="CDY27"/>
      <c r="CDZ27"/>
      <c r="CEA27"/>
      <c r="CEB27"/>
      <c r="CEC27"/>
      <c r="CED27"/>
      <c r="CEE27"/>
      <c r="CEF27"/>
      <c r="CEG27"/>
      <c r="CEH27"/>
      <c r="CEI27"/>
      <c r="CEJ27"/>
      <c r="CEK27"/>
      <c r="CEL27"/>
      <c r="CEM27"/>
      <c r="CEN27"/>
      <c r="CEO27"/>
      <c r="CEP27"/>
      <c r="CEQ27"/>
      <c r="CER27"/>
      <c r="CES27"/>
      <c r="CET27"/>
      <c r="CEU27"/>
      <c r="CEV27"/>
      <c r="CEW27"/>
      <c r="CEX27"/>
      <c r="CEY27"/>
      <c r="CEZ27"/>
      <c r="CFA27"/>
      <c r="CFB27"/>
      <c r="CFC27"/>
      <c r="CFD27"/>
      <c r="CFE27"/>
      <c r="CFF27"/>
      <c r="CFG27"/>
      <c r="CFH27"/>
      <c r="CFI27"/>
      <c r="CFJ27"/>
      <c r="CFK27"/>
      <c r="CFL27"/>
      <c r="CFM27"/>
      <c r="CFN27"/>
      <c r="CFO27"/>
      <c r="CFP27"/>
      <c r="CFQ27"/>
      <c r="CFR27"/>
      <c r="CFS27"/>
      <c r="CFT27"/>
      <c r="CFU27"/>
      <c r="CFV27"/>
      <c r="CFW27"/>
      <c r="CFX27"/>
      <c r="CFY27"/>
      <c r="CFZ27"/>
      <c r="CGA27"/>
      <c r="CGB27"/>
      <c r="CGC27"/>
      <c r="CGD27"/>
      <c r="CGE27"/>
      <c r="CGF27"/>
      <c r="CGG27"/>
      <c r="CGH27"/>
      <c r="CGI27"/>
      <c r="CGJ27"/>
      <c r="CGK27"/>
      <c r="CGL27"/>
      <c r="CGM27"/>
      <c r="CGN27"/>
      <c r="CGO27"/>
      <c r="CGP27"/>
      <c r="CGQ27"/>
      <c r="CGR27"/>
      <c r="CGS27"/>
      <c r="CGT27"/>
      <c r="CGU27"/>
      <c r="CGV27"/>
      <c r="CGW27"/>
      <c r="CGX27"/>
      <c r="CGY27"/>
      <c r="CGZ27"/>
      <c r="CHA27"/>
      <c r="CHB27"/>
      <c r="CHC27"/>
      <c r="CHD27"/>
      <c r="CHE27"/>
      <c r="CHF27"/>
      <c r="CHG27"/>
      <c r="CHH27"/>
      <c r="CHI27"/>
      <c r="CHJ27"/>
      <c r="CHK27"/>
      <c r="CHL27"/>
      <c r="CHM27"/>
      <c r="CHN27"/>
      <c r="CHO27"/>
      <c r="CHP27"/>
      <c r="CHQ27"/>
      <c r="CHR27"/>
      <c r="CHS27"/>
      <c r="CHT27"/>
      <c r="CHU27"/>
      <c r="CHV27"/>
      <c r="CHW27"/>
      <c r="CHX27"/>
      <c r="CHY27"/>
      <c r="CHZ27"/>
      <c r="CIA27"/>
      <c r="CIB27"/>
      <c r="CIC27"/>
      <c r="CID27"/>
      <c r="CIE27"/>
      <c r="CIF27"/>
      <c r="CIG27"/>
      <c r="CIH27"/>
      <c r="CII27"/>
      <c r="CIJ27"/>
      <c r="CIK27"/>
      <c r="CIL27"/>
      <c r="CIM27"/>
      <c r="CIN27"/>
      <c r="CIO27"/>
      <c r="CIP27"/>
      <c r="CIQ27"/>
      <c r="CIR27"/>
      <c r="CIS27"/>
      <c r="CIT27"/>
      <c r="CIU27"/>
      <c r="CIV27"/>
      <c r="CIW27"/>
      <c r="CIX27"/>
      <c r="CIY27"/>
      <c r="CIZ27"/>
      <c r="CJA27"/>
      <c r="CJB27"/>
      <c r="CJC27"/>
      <c r="CJD27"/>
      <c r="CJE27"/>
      <c r="CJF27"/>
      <c r="CJG27"/>
      <c r="CJH27"/>
      <c r="CJI27"/>
      <c r="CJJ27"/>
      <c r="CJK27"/>
      <c r="CJL27"/>
      <c r="CJM27"/>
      <c r="CJN27"/>
      <c r="CJO27"/>
      <c r="CJP27"/>
      <c r="CJQ27"/>
      <c r="CJR27"/>
      <c r="CJS27"/>
      <c r="CJT27"/>
      <c r="CJU27"/>
      <c r="CJV27"/>
      <c r="CJW27"/>
      <c r="CJX27"/>
      <c r="CJY27"/>
      <c r="CJZ27"/>
      <c r="CKA27"/>
      <c r="CKB27"/>
      <c r="CKC27"/>
      <c r="CKD27"/>
      <c r="CKE27"/>
      <c r="CKF27"/>
      <c r="CKG27"/>
      <c r="CKH27"/>
      <c r="CKI27"/>
      <c r="CKJ27"/>
      <c r="CKK27"/>
      <c r="CKL27"/>
      <c r="CKM27"/>
      <c r="CKN27"/>
      <c r="CKO27"/>
      <c r="CKP27"/>
      <c r="CKQ27"/>
      <c r="CKR27"/>
      <c r="CKS27"/>
      <c r="CKT27"/>
      <c r="CKU27"/>
      <c r="CKV27"/>
      <c r="CKW27"/>
      <c r="CKX27"/>
      <c r="CKY27"/>
      <c r="CKZ27"/>
      <c r="CLA27"/>
      <c r="CLB27"/>
      <c r="CLC27"/>
      <c r="CLD27"/>
      <c r="CLE27"/>
      <c r="CLF27"/>
      <c r="CLG27"/>
      <c r="CLH27"/>
      <c r="CLI27"/>
      <c r="CLJ27"/>
      <c r="CLK27"/>
      <c r="CLL27"/>
      <c r="CLM27"/>
      <c r="CLN27"/>
      <c r="CLO27"/>
      <c r="CLP27"/>
      <c r="CLQ27"/>
      <c r="CLR27"/>
      <c r="CLS27"/>
      <c r="CLT27"/>
      <c r="CLU27"/>
      <c r="CLV27"/>
      <c r="CLW27"/>
      <c r="CLX27"/>
      <c r="CLY27"/>
      <c r="CLZ27"/>
      <c r="CMA27"/>
      <c r="CMB27"/>
      <c r="CMC27"/>
      <c r="CMD27"/>
      <c r="CME27"/>
      <c r="CMF27"/>
      <c r="CMG27"/>
      <c r="CMH27"/>
      <c r="CMI27"/>
      <c r="CMJ27"/>
      <c r="CMK27"/>
      <c r="CML27"/>
      <c r="CMM27"/>
      <c r="CMN27"/>
      <c r="CMO27"/>
      <c r="CMP27"/>
      <c r="CMQ27"/>
      <c r="CMR27"/>
      <c r="CMS27"/>
      <c r="CMT27"/>
      <c r="CMU27"/>
      <c r="CMV27"/>
      <c r="CMW27"/>
      <c r="CMX27"/>
      <c r="CMY27"/>
      <c r="CMZ27"/>
      <c r="CNA27"/>
      <c r="CNB27"/>
      <c r="CNC27"/>
      <c r="CND27"/>
      <c r="CNE27"/>
      <c r="CNF27"/>
      <c r="CNG27"/>
      <c r="CNH27"/>
      <c r="CNI27"/>
      <c r="CNJ27"/>
      <c r="CNK27"/>
      <c r="CNL27"/>
      <c r="CNM27"/>
      <c r="CNN27"/>
      <c r="CNO27"/>
      <c r="CNP27"/>
      <c r="CNQ27"/>
      <c r="CNR27"/>
      <c r="CNS27"/>
      <c r="CNT27"/>
      <c r="CNU27"/>
      <c r="CNV27"/>
      <c r="CNW27"/>
      <c r="CNX27"/>
      <c r="CNY27"/>
      <c r="CNZ27"/>
      <c r="COA27"/>
      <c r="COB27"/>
      <c r="COC27"/>
      <c r="COD27"/>
      <c r="COE27"/>
      <c r="COF27"/>
      <c r="COG27"/>
      <c r="COH27"/>
      <c r="COI27"/>
      <c r="COJ27"/>
      <c r="COK27"/>
      <c r="COL27"/>
      <c r="COM27"/>
      <c r="CON27"/>
      <c r="COO27"/>
      <c r="COP27"/>
      <c r="COQ27"/>
      <c r="COR27"/>
      <c r="COS27"/>
      <c r="COT27"/>
      <c r="COU27"/>
      <c r="COV27"/>
      <c r="COW27"/>
      <c r="COX27"/>
      <c r="COY27"/>
      <c r="COZ27"/>
      <c r="CPA27"/>
      <c r="CPB27"/>
      <c r="CPC27"/>
      <c r="CPD27"/>
      <c r="CPE27"/>
      <c r="CPF27"/>
      <c r="CPG27"/>
      <c r="CPH27"/>
      <c r="CPI27"/>
      <c r="CPJ27"/>
      <c r="CPK27"/>
      <c r="CPL27"/>
      <c r="CPM27"/>
      <c r="CPN27"/>
      <c r="CPO27"/>
      <c r="CPP27"/>
      <c r="CPQ27"/>
      <c r="CPR27"/>
      <c r="CPS27"/>
      <c r="CPT27"/>
      <c r="CPU27"/>
      <c r="CPV27"/>
      <c r="CPW27"/>
      <c r="CPX27"/>
      <c r="CPY27"/>
      <c r="CPZ27"/>
      <c r="CQA27"/>
      <c r="CQB27"/>
      <c r="CQC27"/>
      <c r="CQD27"/>
      <c r="CQE27"/>
      <c r="CQF27"/>
      <c r="CQG27"/>
      <c r="CQH27"/>
      <c r="CQI27"/>
      <c r="CQJ27"/>
      <c r="CQK27"/>
      <c r="CQL27"/>
      <c r="CQM27"/>
      <c r="CQN27"/>
      <c r="CQO27"/>
      <c r="CQP27"/>
      <c r="CQQ27"/>
      <c r="CQR27"/>
      <c r="CQS27"/>
      <c r="CQT27"/>
      <c r="CQU27"/>
      <c r="CQV27"/>
      <c r="CQW27"/>
      <c r="CQX27"/>
      <c r="CQY27"/>
      <c r="CQZ27"/>
      <c r="CRA27"/>
      <c r="CRB27"/>
      <c r="CRC27"/>
      <c r="CRD27"/>
      <c r="CRE27"/>
      <c r="CRF27"/>
      <c r="CRG27"/>
      <c r="CRH27"/>
      <c r="CRI27"/>
      <c r="CRJ27"/>
      <c r="CRK27"/>
      <c r="CRL27"/>
      <c r="CRM27"/>
      <c r="CRN27"/>
      <c r="CRO27"/>
      <c r="CRP27"/>
      <c r="CRQ27"/>
      <c r="CRR27"/>
      <c r="CRS27"/>
      <c r="CRT27"/>
      <c r="CRU27"/>
      <c r="CRV27"/>
      <c r="CRW27"/>
      <c r="CRX27"/>
      <c r="CRY27"/>
      <c r="CRZ27"/>
      <c r="CSA27"/>
      <c r="CSB27"/>
      <c r="CSC27"/>
      <c r="CSD27"/>
      <c r="CSE27"/>
      <c r="CSF27"/>
      <c r="CSG27"/>
      <c r="CSH27"/>
      <c r="CSI27"/>
      <c r="CSJ27"/>
      <c r="CSK27"/>
      <c r="CSL27"/>
      <c r="CSM27"/>
      <c r="CSN27"/>
      <c r="CSO27"/>
      <c r="CSP27"/>
      <c r="CSQ27"/>
      <c r="CSR27"/>
      <c r="CSS27"/>
      <c r="CST27"/>
      <c r="CSU27"/>
      <c r="CSV27"/>
      <c r="CSW27"/>
      <c r="CSX27"/>
      <c r="CSY27"/>
      <c r="CSZ27"/>
      <c r="CTA27"/>
      <c r="CTB27"/>
      <c r="CTC27"/>
      <c r="CTD27"/>
      <c r="CTE27"/>
      <c r="CTF27"/>
      <c r="CTG27"/>
      <c r="CTH27"/>
      <c r="CTI27"/>
      <c r="CTJ27"/>
      <c r="CTK27"/>
      <c r="CTL27"/>
      <c r="CTM27"/>
      <c r="CTN27"/>
      <c r="CTO27"/>
      <c r="CTP27"/>
      <c r="CTQ27"/>
      <c r="CTR27"/>
      <c r="CTS27"/>
      <c r="CTT27"/>
      <c r="CTU27"/>
      <c r="CTV27"/>
      <c r="CTW27"/>
      <c r="CTX27"/>
      <c r="CTY27"/>
      <c r="CTZ27"/>
      <c r="CUA27"/>
      <c r="CUB27"/>
      <c r="CUC27"/>
      <c r="CUD27"/>
      <c r="CUE27"/>
      <c r="CUF27"/>
      <c r="CUG27"/>
      <c r="CUH27"/>
      <c r="CUI27"/>
      <c r="CUJ27"/>
      <c r="CUK27"/>
      <c r="CUL27"/>
      <c r="CUM27"/>
      <c r="CUN27"/>
      <c r="CUO27"/>
      <c r="CUP27"/>
      <c r="CUQ27"/>
      <c r="CUR27"/>
      <c r="CUS27"/>
      <c r="CUT27"/>
      <c r="CUU27"/>
      <c r="CUV27"/>
      <c r="CUW27"/>
      <c r="CUX27"/>
      <c r="CUY27"/>
      <c r="CUZ27"/>
      <c r="CVA27"/>
      <c r="CVB27"/>
      <c r="CVC27"/>
      <c r="CVD27"/>
      <c r="CVE27"/>
      <c r="CVF27"/>
      <c r="CVG27"/>
      <c r="CVH27"/>
      <c r="CVI27"/>
      <c r="CVJ27"/>
      <c r="CVK27"/>
      <c r="CVL27"/>
      <c r="CVM27"/>
      <c r="CVN27"/>
      <c r="CVO27"/>
      <c r="CVP27"/>
      <c r="CVQ27"/>
      <c r="CVR27"/>
      <c r="CVS27"/>
      <c r="CVT27"/>
      <c r="CVU27"/>
      <c r="CVV27"/>
      <c r="CVW27"/>
      <c r="CVX27"/>
      <c r="CVY27"/>
      <c r="CVZ27"/>
      <c r="CWA27"/>
      <c r="CWB27"/>
      <c r="CWC27"/>
      <c r="CWD27"/>
      <c r="CWE27"/>
      <c r="CWF27"/>
      <c r="CWG27"/>
      <c r="CWH27"/>
      <c r="CWI27"/>
      <c r="CWJ27"/>
      <c r="CWK27"/>
      <c r="CWL27"/>
      <c r="CWM27"/>
      <c r="CWN27"/>
      <c r="CWO27"/>
      <c r="CWP27"/>
      <c r="CWQ27"/>
      <c r="CWR27"/>
      <c r="CWS27"/>
      <c r="CWT27"/>
      <c r="CWU27"/>
      <c r="CWV27"/>
      <c r="CWW27"/>
      <c r="CWX27"/>
      <c r="CWY27"/>
      <c r="CWZ27"/>
      <c r="CXA27"/>
      <c r="CXB27"/>
      <c r="CXC27"/>
      <c r="CXD27"/>
      <c r="CXE27"/>
      <c r="CXF27"/>
      <c r="CXG27"/>
      <c r="CXH27"/>
      <c r="CXI27"/>
      <c r="CXJ27"/>
      <c r="CXK27"/>
      <c r="CXL27"/>
      <c r="CXM27"/>
      <c r="CXN27"/>
      <c r="CXO27"/>
      <c r="CXP27"/>
      <c r="CXQ27"/>
      <c r="CXR27"/>
      <c r="CXS27"/>
      <c r="CXT27"/>
      <c r="CXU27"/>
      <c r="CXV27"/>
      <c r="CXW27"/>
      <c r="CXX27"/>
      <c r="CXY27"/>
      <c r="CXZ27"/>
      <c r="CYA27"/>
      <c r="CYB27"/>
      <c r="CYC27"/>
      <c r="CYD27"/>
      <c r="CYE27"/>
      <c r="CYF27"/>
      <c r="CYG27"/>
      <c r="CYH27"/>
      <c r="CYI27"/>
      <c r="CYJ27"/>
      <c r="CYK27"/>
      <c r="CYL27"/>
      <c r="CYM27"/>
      <c r="CYN27"/>
      <c r="CYO27"/>
      <c r="CYP27"/>
      <c r="CYQ27"/>
      <c r="CYR27"/>
      <c r="CYS27"/>
      <c r="CYT27"/>
      <c r="CYU27"/>
      <c r="CYV27"/>
      <c r="CYW27"/>
      <c r="CYX27"/>
      <c r="CYY27"/>
      <c r="CYZ27"/>
      <c r="CZA27"/>
      <c r="CZB27"/>
      <c r="CZC27"/>
      <c r="CZD27"/>
      <c r="CZE27"/>
      <c r="CZF27"/>
      <c r="CZG27"/>
      <c r="CZH27"/>
      <c r="CZI27"/>
      <c r="CZJ27"/>
      <c r="CZK27"/>
      <c r="CZL27"/>
      <c r="CZM27"/>
      <c r="CZN27"/>
      <c r="CZO27"/>
      <c r="CZP27"/>
      <c r="CZQ27"/>
      <c r="CZR27"/>
      <c r="CZS27"/>
      <c r="CZT27"/>
      <c r="CZU27"/>
      <c r="CZV27"/>
      <c r="CZW27"/>
      <c r="CZX27"/>
      <c r="CZY27"/>
      <c r="CZZ27"/>
      <c r="DAA27"/>
      <c r="DAB27"/>
      <c r="DAC27"/>
      <c r="DAD27"/>
      <c r="DAE27"/>
      <c r="DAF27"/>
      <c r="DAG27"/>
      <c r="DAH27"/>
      <c r="DAI27"/>
      <c r="DAJ27"/>
      <c r="DAK27"/>
      <c r="DAL27"/>
      <c r="DAM27"/>
      <c r="DAN27"/>
      <c r="DAO27"/>
      <c r="DAP27"/>
      <c r="DAQ27"/>
      <c r="DAR27"/>
      <c r="DAS27"/>
      <c r="DAT27"/>
      <c r="DAU27"/>
      <c r="DAV27"/>
      <c r="DAW27"/>
      <c r="DAX27"/>
      <c r="DAY27"/>
      <c r="DAZ27"/>
      <c r="DBA27"/>
      <c r="DBB27"/>
      <c r="DBC27"/>
      <c r="DBD27"/>
      <c r="DBE27"/>
      <c r="DBF27"/>
      <c r="DBG27"/>
      <c r="DBH27"/>
      <c r="DBI27"/>
      <c r="DBJ27"/>
      <c r="DBK27"/>
      <c r="DBL27"/>
      <c r="DBM27"/>
      <c r="DBN27"/>
      <c r="DBO27"/>
      <c r="DBP27"/>
      <c r="DBQ27"/>
      <c r="DBR27"/>
      <c r="DBS27"/>
      <c r="DBT27"/>
      <c r="DBU27"/>
      <c r="DBV27"/>
      <c r="DBW27"/>
      <c r="DBX27"/>
      <c r="DBY27"/>
      <c r="DBZ27"/>
      <c r="DCA27"/>
      <c r="DCB27"/>
      <c r="DCC27"/>
      <c r="DCD27"/>
      <c r="DCE27"/>
      <c r="DCF27"/>
      <c r="DCG27"/>
      <c r="DCH27"/>
      <c r="DCI27"/>
      <c r="DCJ27"/>
      <c r="DCK27"/>
      <c r="DCL27"/>
      <c r="DCM27"/>
      <c r="DCN27"/>
      <c r="DCO27"/>
      <c r="DCP27"/>
      <c r="DCQ27"/>
      <c r="DCR27"/>
      <c r="DCS27"/>
      <c r="DCT27"/>
      <c r="DCU27"/>
      <c r="DCV27"/>
      <c r="DCW27"/>
      <c r="DCX27"/>
      <c r="DCY27"/>
      <c r="DCZ27"/>
      <c r="DDA27"/>
      <c r="DDB27"/>
      <c r="DDC27"/>
      <c r="DDD27"/>
      <c r="DDE27"/>
      <c r="DDF27"/>
      <c r="DDG27"/>
      <c r="DDH27"/>
      <c r="DDI27"/>
      <c r="DDJ27"/>
      <c r="DDK27"/>
      <c r="DDL27"/>
      <c r="DDM27"/>
      <c r="DDN27"/>
      <c r="DDO27"/>
      <c r="DDP27"/>
      <c r="DDQ27"/>
      <c r="DDR27"/>
      <c r="DDS27"/>
      <c r="DDT27"/>
      <c r="DDU27"/>
      <c r="DDV27"/>
      <c r="DDW27"/>
      <c r="DDX27"/>
      <c r="DDY27"/>
      <c r="DDZ27"/>
      <c r="DEA27"/>
      <c r="DEB27"/>
      <c r="DEC27"/>
      <c r="DED27"/>
      <c r="DEE27"/>
      <c r="DEF27"/>
      <c r="DEG27"/>
      <c r="DEH27"/>
      <c r="DEI27"/>
      <c r="DEJ27"/>
      <c r="DEK27"/>
      <c r="DEL27"/>
      <c r="DEM27"/>
      <c r="DEN27"/>
      <c r="DEO27"/>
      <c r="DEP27"/>
      <c r="DEQ27"/>
      <c r="DER27"/>
      <c r="DES27"/>
      <c r="DET27"/>
      <c r="DEU27"/>
      <c r="DEV27"/>
      <c r="DEW27"/>
      <c r="DEX27"/>
      <c r="DEY27"/>
      <c r="DEZ27"/>
      <c r="DFA27"/>
      <c r="DFB27"/>
      <c r="DFC27"/>
      <c r="DFD27"/>
      <c r="DFE27"/>
      <c r="DFF27"/>
      <c r="DFG27"/>
      <c r="DFH27"/>
      <c r="DFI27"/>
      <c r="DFJ27"/>
      <c r="DFK27"/>
      <c r="DFL27"/>
      <c r="DFM27"/>
      <c r="DFN27"/>
      <c r="DFO27"/>
      <c r="DFP27"/>
      <c r="DFQ27"/>
      <c r="DFR27"/>
      <c r="DFS27"/>
      <c r="DFT27"/>
      <c r="DFU27"/>
      <c r="DFV27"/>
      <c r="DFW27"/>
      <c r="DFX27"/>
      <c r="DFY27"/>
      <c r="DFZ27"/>
      <c r="DGA27"/>
      <c r="DGB27"/>
      <c r="DGC27"/>
      <c r="DGD27"/>
      <c r="DGE27"/>
      <c r="DGF27"/>
      <c r="DGG27"/>
      <c r="DGH27"/>
      <c r="DGI27"/>
      <c r="DGJ27"/>
      <c r="DGK27"/>
      <c r="DGL27"/>
      <c r="DGM27"/>
      <c r="DGN27"/>
      <c r="DGO27"/>
      <c r="DGP27"/>
      <c r="DGQ27"/>
      <c r="DGR27"/>
      <c r="DGS27"/>
      <c r="DGT27"/>
      <c r="DGU27"/>
      <c r="DGV27"/>
      <c r="DGW27"/>
      <c r="DGX27"/>
      <c r="DGY27"/>
      <c r="DGZ27"/>
      <c r="DHA27"/>
      <c r="DHB27"/>
      <c r="DHC27"/>
      <c r="DHD27"/>
      <c r="DHE27"/>
      <c r="DHF27"/>
      <c r="DHG27"/>
      <c r="DHH27"/>
      <c r="DHI27"/>
      <c r="DHJ27"/>
      <c r="DHK27"/>
      <c r="DHL27"/>
      <c r="DHM27"/>
      <c r="DHN27"/>
      <c r="DHO27"/>
      <c r="DHP27"/>
      <c r="DHQ27"/>
      <c r="DHR27"/>
      <c r="DHS27"/>
      <c r="DHT27"/>
      <c r="DHU27"/>
      <c r="DHV27"/>
      <c r="DHW27"/>
      <c r="DHX27"/>
      <c r="DHY27"/>
      <c r="DHZ27"/>
      <c r="DIA27"/>
      <c r="DIB27"/>
      <c r="DIC27"/>
      <c r="DID27"/>
      <c r="DIE27"/>
      <c r="DIF27"/>
      <c r="DIG27"/>
      <c r="DIH27"/>
      <c r="DII27"/>
      <c r="DIJ27"/>
      <c r="DIK27"/>
      <c r="DIL27"/>
      <c r="DIM27"/>
      <c r="DIN27"/>
      <c r="DIO27"/>
      <c r="DIP27"/>
      <c r="DIQ27"/>
      <c r="DIR27"/>
      <c r="DIS27"/>
      <c r="DIT27"/>
      <c r="DIU27"/>
      <c r="DIV27"/>
      <c r="DIW27"/>
      <c r="DIX27"/>
      <c r="DIY27"/>
      <c r="DIZ27"/>
      <c r="DJA27"/>
      <c r="DJB27"/>
      <c r="DJC27"/>
      <c r="DJD27"/>
      <c r="DJE27"/>
      <c r="DJF27"/>
      <c r="DJG27"/>
      <c r="DJH27"/>
      <c r="DJI27"/>
      <c r="DJJ27"/>
      <c r="DJK27"/>
      <c r="DJL27"/>
      <c r="DJM27"/>
      <c r="DJN27"/>
      <c r="DJO27"/>
      <c r="DJP27"/>
      <c r="DJQ27"/>
      <c r="DJR27"/>
      <c r="DJS27"/>
      <c r="DJT27"/>
      <c r="DJU27"/>
      <c r="DJV27"/>
      <c r="DJW27"/>
      <c r="DJX27"/>
      <c r="DJY27"/>
      <c r="DJZ27"/>
      <c r="DKA27"/>
      <c r="DKB27"/>
      <c r="DKC27"/>
      <c r="DKD27"/>
      <c r="DKE27"/>
      <c r="DKF27"/>
      <c r="DKG27"/>
      <c r="DKH27"/>
      <c r="DKI27"/>
      <c r="DKJ27"/>
      <c r="DKK27"/>
      <c r="DKL27"/>
      <c r="DKM27"/>
      <c r="DKN27"/>
      <c r="DKO27"/>
      <c r="DKP27"/>
      <c r="DKQ27"/>
      <c r="DKR27"/>
      <c r="DKS27"/>
      <c r="DKT27"/>
      <c r="DKU27"/>
      <c r="DKV27"/>
      <c r="DKW27"/>
      <c r="DKX27"/>
      <c r="DKY27"/>
      <c r="DKZ27"/>
      <c r="DLA27"/>
      <c r="DLB27"/>
      <c r="DLC27"/>
      <c r="DLD27"/>
      <c r="DLE27"/>
      <c r="DLF27"/>
      <c r="DLG27"/>
      <c r="DLH27"/>
      <c r="DLI27"/>
      <c r="DLJ27"/>
      <c r="DLK27"/>
      <c r="DLL27"/>
      <c r="DLM27"/>
      <c r="DLN27"/>
      <c r="DLO27"/>
      <c r="DLP27"/>
      <c r="DLQ27"/>
      <c r="DLR27"/>
      <c r="DLS27"/>
      <c r="DLT27"/>
      <c r="DLU27"/>
      <c r="DLV27"/>
      <c r="DLW27"/>
      <c r="DLX27"/>
      <c r="DLY27"/>
      <c r="DLZ27"/>
      <c r="DMA27"/>
      <c r="DMB27"/>
      <c r="DMC27"/>
      <c r="DMD27"/>
      <c r="DME27"/>
      <c r="DMF27"/>
      <c r="DMG27"/>
      <c r="DMH27"/>
      <c r="DMI27"/>
      <c r="DMJ27"/>
      <c r="DMK27"/>
      <c r="DML27"/>
      <c r="DMM27"/>
      <c r="DMN27"/>
      <c r="DMO27"/>
      <c r="DMP27"/>
      <c r="DMQ27"/>
      <c r="DMR27"/>
      <c r="DMS27"/>
      <c r="DMT27"/>
      <c r="DMU27"/>
      <c r="DMV27"/>
      <c r="DMW27"/>
      <c r="DMX27"/>
      <c r="DMY27"/>
      <c r="DMZ27"/>
      <c r="DNA27"/>
      <c r="DNB27"/>
      <c r="DNC27"/>
      <c r="DND27"/>
      <c r="DNE27"/>
      <c r="DNF27"/>
      <c r="DNG27"/>
      <c r="DNH27"/>
      <c r="DNI27"/>
      <c r="DNJ27"/>
      <c r="DNK27"/>
      <c r="DNL27"/>
      <c r="DNM27"/>
      <c r="DNN27"/>
      <c r="DNO27"/>
      <c r="DNP27"/>
      <c r="DNQ27"/>
      <c r="DNR27"/>
      <c r="DNS27"/>
      <c r="DNT27"/>
      <c r="DNU27"/>
      <c r="DNV27"/>
      <c r="DNW27"/>
      <c r="DNX27"/>
      <c r="DNY27"/>
      <c r="DNZ27"/>
      <c r="DOA27"/>
      <c r="DOB27"/>
      <c r="DOC27"/>
      <c r="DOD27"/>
      <c r="DOE27"/>
      <c r="DOF27"/>
      <c r="DOG27"/>
      <c r="DOH27"/>
      <c r="DOI27"/>
      <c r="DOJ27"/>
      <c r="DOK27"/>
      <c r="DOL27"/>
      <c r="DOM27"/>
      <c r="DON27"/>
      <c r="DOO27"/>
      <c r="DOP27"/>
      <c r="DOQ27"/>
      <c r="DOR27"/>
      <c r="DOS27"/>
      <c r="DOT27"/>
      <c r="DOU27"/>
      <c r="DOV27"/>
      <c r="DOW27"/>
      <c r="DOX27"/>
      <c r="DOY27"/>
      <c r="DOZ27"/>
      <c r="DPA27"/>
      <c r="DPB27"/>
      <c r="DPC27"/>
      <c r="DPD27"/>
      <c r="DPE27"/>
      <c r="DPF27"/>
      <c r="DPG27"/>
      <c r="DPH27"/>
      <c r="DPI27"/>
      <c r="DPJ27"/>
      <c r="DPK27"/>
      <c r="DPL27"/>
      <c r="DPM27"/>
      <c r="DPN27"/>
      <c r="DPO27"/>
      <c r="DPP27"/>
      <c r="DPQ27"/>
      <c r="DPR27"/>
      <c r="DPS27"/>
      <c r="DPT27"/>
      <c r="DPU27"/>
      <c r="DPV27"/>
      <c r="DPW27"/>
      <c r="DPX27"/>
      <c r="DPY27"/>
      <c r="DPZ27"/>
      <c r="DQA27"/>
      <c r="DQB27"/>
      <c r="DQC27"/>
      <c r="DQD27"/>
      <c r="DQE27"/>
      <c r="DQF27"/>
      <c r="DQG27"/>
      <c r="DQH27"/>
      <c r="DQI27"/>
      <c r="DQJ27"/>
      <c r="DQK27"/>
      <c r="DQL27"/>
      <c r="DQM27"/>
      <c r="DQN27"/>
      <c r="DQO27"/>
      <c r="DQP27"/>
      <c r="DQQ27"/>
      <c r="DQR27"/>
      <c r="DQS27"/>
      <c r="DQT27"/>
      <c r="DQU27"/>
      <c r="DQV27"/>
      <c r="DQW27"/>
      <c r="DQX27"/>
      <c r="DQY27"/>
      <c r="DQZ27"/>
      <c r="DRA27"/>
      <c r="DRB27"/>
      <c r="DRC27"/>
      <c r="DRD27"/>
      <c r="DRE27"/>
      <c r="DRF27"/>
      <c r="DRG27"/>
      <c r="DRH27"/>
      <c r="DRI27"/>
      <c r="DRJ27"/>
      <c r="DRK27"/>
      <c r="DRL27"/>
      <c r="DRM27"/>
      <c r="DRN27"/>
      <c r="DRO27"/>
      <c r="DRP27"/>
      <c r="DRQ27"/>
      <c r="DRR27"/>
      <c r="DRS27"/>
      <c r="DRT27"/>
      <c r="DRU27"/>
      <c r="DRV27"/>
      <c r="DRW27"/>
      <c r="DRX27"/>
      <c r="DRY27"/>
      <c r="DRZ27"/>
      <c r="DSA27"/>
      <c r="DSB27"/>
      <c r="DSC27"/>
      <c r="DSD27"/>
      <c r="DSE27"/>
      <c r="DSF27"/>
      <c r="DSG27"/>
      <c r="DSH27"/>
      <c r="DSI27"/>
      <c r="DSJ27"/>
      <c r="DSK27"/>
      <c r="DSL27"/>
      <c r="DSM27"/>
      <c r="DSN27"/>
      <c r="DSO27"/>
      <c r="DSP27"/>
      <c r="DSQ27"/>
      <c r="DSR27"/>
      <c r="DSS27"/>
      <c r="DST27"/>
      <c r="DSU27"/>
      <c r="DSV27"/>
      <c r="DSW27"/>
      <c r="DSX27"/>
      <c r="DSY27"/>
      <c r="DSZ27"/>
      <c r="DTA27"/>
      <c r="DTB27"/>
      <c r="DTC27"/>
      <c r="DTD27"/>
      <c r="DTE27"/>
      <c r="DTF27"/>
      <c r="DTG27"/>
      <c r="DTH27"/>
      <c r="DTI27"/>
      <c r="DTJ27"/>
      <c r="DTK27"/>
      <c r="DTL27"/>
      <c r="DTM27"/>
      <c r="DTN27"/>
      <c r="DTO27"/>
      <c r="DTP27"/>
      <c r="DTQ27"/>
      <c r="DTR27"/>
      <c r="DTS27"/>
      <c r="DTT27"/>
      <c r="DTU27"/>
      <c r="DTV27"/>
      <c r="DTW27"/>
      <c r="DTX27"/>
      <c r="DTY27"/>
      <c r="DTZ27"/>
      <c r="DUA27"/>
      <c r="DUB27"/>
      <c r="DUC27"/>
      <c r="DUD27"/>
      <c r="DUE27"/>
      <c r="DUF27"/>
      <c r="DUG27"/>
      <c r="DUH27"/>
      <c r="DUI27"/>
      <c r="DUJ27"/>
      <c r="DUK27"/>
      <c r="DUL27"/>
      <c r="DUM27"/>
      <c r="DUN27"/>
      <c r="DUO27"/>
      <c r="DUP27"/>
      <c r="DUQ27"/>
      <c r="DUR27"/>
      <c r="DUS27"/>
      <c r="DUT27"/>
      <c r="DUU27"/>
      <c r="DUV27"/>
      <c r="DUW27"/>
      <c r="DUX27"/>
      <c r="DUY27"/>
      <c r="DUZ27"/>
      <c r="DVA27"/>
      <c r="DVB27"/>
      <c r="DVC27"/>
      <c r="DVD27"/>
      <c r="DVE27"/>
      <c r="DVF27"/>
      <c r="DVG27"/>
      <c r="DVH27"/>
      <c r="DVI27"/>
      <c r="DVJ27"/>
      <c r="DVK27"/>
      <c r="DVL27"/>
      <c r="DVM27"/>
      <c r="DVN27"/>
      <c r="DVO27"/>
      <c r="DVP27"/>
      <c r="DVQ27"/>
      <c r="DVR27"/>
      <c r="DVS27"/>
      <c r="DVT27"/>
      <c r="DVU27"/>
      <c r="DVV27"/>
      <c r="DVW27"/>
      <c r="DVX27"/>
      <c r="DVY27"/>
      <c r="DVZ27"/>
      <c r="DWA27"/>
      <c r="DWB27"/>
      <c r="DWC27"/>
      <c r="DWD27"/>
      <c r="DWE27"/>
      <c r="DWF27"/>
      <c r="DWG27"/>
      <c r="DWH27"/>
      <c r="DWI27"/>
      <c r="DWJ27"/>
      <c r="DWK27"/>
      <c r="DWL27"/>
      <c r="DWM27"/>
      <c r="DWN27"/>
      <c r="DWO27"/>
      <c r="DWP27"/>
      <c r="DWQ27"/>
      <c r="DWR27"/>
      <c r="DWS27"/>
      <c r="DWT27"/>
      <c r="DWU27"/>
      <c r="DWV27"/>
      <c r="DWW27"/>
      <c r="DWX27"/>
      <c r="DWY27"/>
      <c r="DWZ27"/>
      <c r="DXA27"/>
      <c r="DXB27"/>
      <c r="DXC27"/>
      <c r="DXD27"/>
      <c r="DXE27"/>
      <c r="DXF27"/>
      <c r="DXG27"/>
      <c r="DXH27"/>
      <c r="DXI27"/>
      <c r="DXJ27"/>
      <c r="DXK27"/>
      <c r="DXL27"/>
      <c r="DXM27"/>
      <c r="DXN27"/>
      <c r="DXO27"/>
      <c r="DXP27"/>
      <c r="DXQ27"/>
      <c r="DXR27"/>
      <c r="DXS27"/>
      <c r="DXT27"/>
      <c r="DXU27"/>
      <c r="DXV27"/>
      <c r="DXW27"/>
      <c r="DXX27"/>
      <c r="DXY27"/>
      <c r="DXZ27"/>
      <c r="DYA27"/>
      <c r="DYB27"/>
      <c r="DYC27"/>
      <c r="DYD27"/>
      <c r="DYE27"/>
      <c r="DYF27"/>
      <c r="DYG27"/>
      <c r="DYH27"/>
      <c r="DYI27"/>
      <c r="DYJ27"/>
      <c r="DYK27"/>
      <c r="DYL27"/>
      <c r="DYM27"/>
      <c r="DYN27"/>
      <c r="DYO27"/>
      <c r="DYP27"/>
      <c r="DYQ27"/>
      <c r="DYR27"/>
      <c r="DYS27"/>
      <c r="DYT27"/>
      <c r="DYU27"/>
      <c r="DYV27"/>
      <c r="DYW27"/>
      <c r="DYX27"/>
      <c r="DYY27"/>
      <c r="DYZ27"/>
      <c r="DZA27"/>
      <c r="DZB27"/>
      <c r="DZC27"/>
      <c r="DZD27"/>
      <c r="DZE27"/>
      <c r="DZF27"/>
      <c r="DZG27"/>
      <c r="DZH27"/>
      <c r="DZI27"/>
      <c r="DZJ27"/>
      <c r="DZK27"/>
      <c r="DZL27"/>
      <c r="DZM27"/>
      <c r="DZN27"/>
      <c r="DZO27"/>
      <c r="DZP27"/>
      <c r="DZQ27"/>
      <c r="DZR27"/>
      <c r="DZS27"/>
      <c r="DZT27"/>
      <c r="DZU27"/>
      <c r="DZV27"/>
      <c r="DZW27"/>
      <c r="DZX27"/>
      <c r="DZY27"/>
      <c r="DZZ27"/>
      <c r="EAA27"/>
      <c r="EAB27"/>
      <c r="EAC27"/>
      <c r="EAD27"/>
      <c r="EAE27"/>
      <c r="EAF27"/>
      <c r="EAG27"/>
      <c r="EAH27"/>
      <c r="EAI27"/>
      <c r="EAJ27"/>
      <c r="EAK27"/>
      <c r="EAL27"/>
      <c r="EAM27"/>
      <c r="EAN27"/>
      <c r="EAO27"/>
      <c r="EAP27"/>
      <c r="EAQ27"/>
      <c r="EAR27"/>
      <c r="EAS27"/>
      <c r="EAT27"/>
      <c r="EAU27"/>
      <c r="EAV27"/>
      <c r="EAW27"/>
      <c r="EAX27"/>
      <c r="EAY27"/>
      <c r="EAZ27"/>
      <c r="EBA27"/>
      <c r="EBB27"/>
      <c r="EBC27"/>
      <c r="EBD27"/>
      <c r="EBE27"/>
      <c r="EBF27"/>
      <c r="EBG27"/>
      <c r="EBH27"/>
      <c r="EBI27"/>
      <c r="EBJ27"/>
      <c r="EBK27"/>
      <c r="EBL27"/>
      <c r="EBM27"/>
      <c r="EBN27"/>
      <c r="EBO27"/>
      <c r="EBP27"/>
      <c r="EBQ27"/>
      <c r="EBR27"/>
      <c r="EBS27"/>
      <c r="EBT27"/>
      <c r="EBU27"/>
      <c r="EBV27"/>
      <c r="EBW27"/>
      <c r="EBX27"/>
      <c r="EBY27"/>
      <c r="EBZ27"/>
      <c r="ECA27"/>
      <c r="ECB27"/>
      <c r="ECC27"/>
      <c r="ECD27"/>
      <c r="ECE27"/>
      <c r="ECF27"/>
      <c r="ECG27"/>
      <c r="ECH27"/>
      <c r="ECI27"/>
      <c r="ECJ27"/>
      <c r="ECK27"/>
      <c r="ECL27"/>
      <c r="ECM27"/>
      <c r="ECN27"/>
      <c r="ECO27"/>
      <c r="ECP27"/>
      <c r="ECQ27"/>
      <c r="ECR27"/>
      <c r="ECS27"/>
      <c r="ECT27"/>
      <c r="ECU27"/>
      <c r="ECV27"/>
      <c r="ECW27"/>
      <c r="ECX27"/>
      <c r="ECY27"/>
      <c r="ECZ27"/>
      <c r="EDA27"/>
      <c r="EDB27"/>
      <c r="EDC27"/>
      <c r="EDD27"/>
      <c r="EDE27"/>
      <c r="EDF27"/>
      <c r="EDG27"/>
      <c r="EDH27"/>
      <c r="EDI27"/>
      <c r="EDJ27"/>
      <c r="EDK27"/>
      <c r="EDL27"/>
      <c r="EDM27"/>
      <c r="EDN27"/>
      <c r="EDO27"/>
      <c r="EDP27"/>
      <c r="EDQ27"/>
      <c r="EDR27"/>
      <c r="EDS27"/>
      <c r="EDT27"/>
      <c r="EDU27"/>
      <c r="EDV27"/>
      <c r="EDW27"/>
      <c r="EDX27"/>
      <c r="EDY27"/>
      <c r="EDZ27"/>
      <c r="EEA27"/>
      <c r="EEB27"/>
      <c r="EEC27"/>
      <c r="EED27"/>
      <c r="EEE27"/>
      <c r="EEF27"/>
      <c r="EEG27"/>
      <c r="EEH27"/>
      <c r="EEI27"/>
      <c r="EEJ27"/>
      <c r="EEK27"/>
      <c r="EEL27"/>
      <c r="EEM27"/>
      <c r="EEN27"/>
      <c r="EEO27"/>
      <c r="EEP27"/>
      <c r="EEQ27"/>
      <c r="EER27"/>
      <c r="EES27"/>
      <c r="EET27"/>
      <c r="EEU27"/>
      <c r="EEV27"/>
      <c r="EEW27"/>
      <c r="EEX27"/>
      <c r="EEY27"/>
      <c r="EEZ27"/>
      <c r="EFA27"/>
      <c r="EFB27"/>
      <c r="EFC27"/>
      <c r="EFD27"/>
      <c r="EFE27"/>
      <c r="EFF27"/>
      <c r="EFG27"/>
      <c r="EFH27"/>
      <c r="EFI27"/>
      <c r="EFJ27"/>
      <c r="EFK27"/>
      <c r="EFL27"/>
      <c r="EFM27"/>
      <c r="EFN27"/>
      <c r="EFO27"/>
      <c r="EFP27"/>
      <c r="EFQ27"/>
      <c r="EFR27"/>
      <c r="EFS27"/>
      <c r="EFT27"/>
      <c r="EFU27"/>
      <c r="EFV27"/>
      <c r="EFW27"/>
      <c r="EFX27"/>
      <c r="EFY27"/>
      <c r="EFZ27"/>
      <c r="EGA27"/>
      <c r="EGB27"/>
      <c r="EGC27"/>
      <c r="EGD27"/>
      <c r="EGE27"/>
      <c r="EGF27"/>
      <c r="EGG27"/>
      <c r="EGH27"/>
      <c r="EGI27"/>
      <c r="EGJ27"/>
      <c r="EGK27"/>
      <c r="EGL27"/>
      <c r="EGM27"/>
      <c r="EGN27"/>
      <c r="EGO27"/>
      <c r="EGP27"/>
      <c r="EGQ27"/>
      <c r="EGR27"/>
      <c r="EGS27"/>
      <c r="EGT27"/>
      <c r="EGU27"/>
      <c r="EGV27"/>
      <c r="EGW27"/>
      <c r="EGX27"/>
      <c r="EGY27"/>
      <c r="EGZ27"/>
      <c r="EHA27"/>
      <c r="EHB27"/>
      <c r="EHC27"/>
      <c r="EHD27"/>
      <c r="EHE27"/>
      <c r="EHF27"/>
      <c r="EHG27"/>
      <c r="EHH27"/>
      <c r="EHI27"/>
      <c r="EHJ27"/>
      <c r="EHK27"/>
      <c r="EHL27"/>
      <c r="EHM27"/>
      <c r="EHN27"/>
      <c r="EHO27"/>
      <c r="EHP27"/>
      <c r="EHQ27"/>
      <c r="EHR27"/>
      <c r="EHS27"/>
      <c r="EHT27"/>
      <c r="EHU27"/>
      <c r="EHV27"/>
      <c r="EHW27"/>
      <c r="EHX27"/>
      <c r="EHY27"/>
      <c r="EHZ27"/>
      <c r="EIA27"/>
      <c r="EIB27"/>
      <c r="EIC27"/>
      <c r="EID27"/>
      <c r="EIE27"/>
      <c r="EIF27"/>
      <c r="EIG27"/>
      <c r="EIH27"/>
      <c r="EII27"/>
      <c r="EIJ27"/>
      <c r="EIK27"/>
      <c r="EIL27"/>
      <c r="EIM27"/>
      <c r="EIN27"/>
      <c r="EIO27"/>
      <c r="EIP27"/>
      <c r="EIQ27"/>
      <c r="EIR27"/>
      <c r="EIS27"/>
      <c r="EIT27"/>
      <c r="EIU27"/>
      <c r="EIV27"/>
      <c r="EIW27"/>
      <c r="EIX27"/>
      <c r="EIY27"/>
      <c r="EIZ27"/>
      <c r="EJA27"/>
      <c r="EJB27"/>
      <c r="EJC27"/>
      <c r="EJD27"/>
      <c r="EJE27"/>
      <c r="EJF27"/>
      <c r="EJG27"/>
      <c r="EJH27"/>
      <c r="EJI27"/>
      <c r="EJJ27"/>
      <c r="EJK27"/>
      <c r="EJL27"/>
      <c r="EJM27"/>
      <c r="EJN27"/>
      <c r="EJO27"/>
      <c r="EJP27"/>
      <c r="EJQ27"/>
      <c r="EJR27"/>
      <c r="EJS27"/>
      <c r="EJT27"/>
      <c r="EJU27"/>
      <c r="EJV27"/>
      <c r="EJW27"/>
      <c r="EJX27"/>
      <c r="EJY27"/>
      <c r="EJZ27"/>
      <c r="EKA27"/>
      <c r="EKB27"/>
      <c r="EKC27"/>
      <c r="EKD27"/>
      <c r="EKE27"/>
      <c r="EKF27"/>
      <c r="EKG27"/>
      <c r="EKH27"/>
      <c r="EKI27"/>
      <c r="EKJ27"/>
      <c r="EKK27"/>
      <c r="EKL27"/>
      <c r="EKM27"/>
      <c r="EKN27"/>
      <c r="EKO27"/>
      <c r="EKP27"/>
      <c r="EKQ27"/>
      <c r="EKR27"/>
      <c r="EKS27"/>
      <c r="EKT27"/>
      <c r="EKU27"/>
      <c r="EKV27"/>
      <c r="EKW27"/>
      <c r="EKX27"/>
      <c r="EKY27"/>
      <c r="EKZ27"/>
      <c r="ELA27"/>
      <c r="ELB27"/>
      <c r="ELC27"/>
      <c r="ELD27"/>
      <c r="ELE27"/>
      <c r="ELF27"/>
      <c r="ELG27"/>
      <c r="ELH27"/>
      <c r="ELI27"/>
      <c r="ELJ27"/>
      <c r="ELK27"/>
      <c r="ELL27"/>
      <c r="ELM27"/>
      <c r="ELN27"/>
      <c r="ELO27"/>
      <c r="ELP27"/>
      <c r="ELQ27"/>
      <c r="ELR27"/>
      <c r="ELS27"/>
      <c r="ELT27"/>
      <c r="ELU27"/>
      <c r="ELV27"/>
      <c r="ELW27"/>
      <c r="ELX27"/>
      <c r="ELY27"/>
      <c r="ELZ27"/>
      <c r="EMA27"/>
      <c r="EMB27"/>
      <c r="EMC27"/>
      <c r="EMD27"/>
      <c r="EME27"/>
      <c r="EMF27"/>
      <c r="EMG27"/>
      <c r="EMH27"/>
      <c r="EMI27"/>
      <c r="EMJ27"/>
      <c r="EMK27"/>
      <c r="EML27"/>
      <c r="EMM27"/>
      <c r="EMN27"/>
      <c r="EMO27"/>
      <c r="EMP27"/>
      <c r="EMQ27"/>
      <c r="EMR27"/>
      <c r="EMS27"/>
      <c r="EMT27"/>
      <c r="EMU27"/>
      <c r="EMV27"/>
      <c r="EMW27"/>
      <c r="EMX27"/>
      <c r="EMY27"/>
      <c r="EMZ27"/>
      <c r="ENA27"/>
      <c r="ENB27"/>
      <c r="ENC27"/>
      <c r="END27"/>
      <c r="ENE27"/>
      <c r="ENF27"/>
      <c r="ENG27"/>
      <c r="ENH27"/>
      <c r="ENI27"/>
      <c r="ENJ27"/>
      <c r="ENK27"/>
      <c r="ENL27"/>
      <c r="ENM27"/>
      <c r="ENN27"/>
      <c r="ENO27"/>
      <c r="ENP27"/>
      <c r="ENQ27"/>
      <c r="ENR27"/>
      <c r="ENS27"/>
      <c r="ENT27"/>
      <c r="ENU27"/>
      <c r="ENV27"/>
      <c r="ENW27"/>
      <c r="ENX27"/>
      <c r="ENY27"/>
      <c r="ENZ27"/>
      <c r="EOA27"/>
      <c r="EOB27"/>
      <c r="EOC27"/>
      <c r="EOD27"/>
      <c r="EOE27"/>
      <c r="EOF27"/>
      <c r="EOG27"/>
      <c r="EOH27"/>
      <c r="EOI27"/>
      <c r="EOJ27"/>
      <c r="EOK27"/>
      <c r="EOL27"/>
      <c r="EOM27"/>
      <c r="EON27"/>
      <c r="EOO27"/>
      <c r="EOP27"/>
      <c r="EOQ27"/>
      <c r="EOR27"/>
      <c r="EOS27"/>
      <c r="EOT27"/>
      <c r="EOU27"/>
      <c r="EOV27"/>
      <c r="EOW27"/>
      <c r="EOX27"/>
      <c r="EOY27"/>
      <c r="EOZ27"/>
      <c r="EPA27"/>
      <c r="EPB27"/>
      <c r="EPC27"/>
      <c r="EPD27"/>
      <c r="EPE27"/>
      <c r="EPF27"/>
      <c r="EPG27"/>
      <c r="EPH27"/>
      <c r="EPI27"/>
      <c r="EPJ27"/>
      <c r="EPK27"/>
      <c r="EPL27"/>
      <c r="EPM27"/>
      <c r="EPN27"/>
      <c r="EPO27"/>
      <c r="EPP27"/>
      <c r="EPQ27"/>
      <c r="EPR27"/>
      <c r="EPS27"/>
      <c r="EPT27"/>
      <c r="EPU27"/>
      <c r="EPV27"/>
      <c r="EPW27"/>
      <c r="EPX27"/>
      <c r="EPY27"/>
      <c r="EPZ27"/>
      <c r="EQA27"/>
      <c r="EQB27"/>
      <c r="EQC27"/>
      <c r="EQD27"/>
      <c r="EQE27"/>
      <c r="EQF27"/>
      <c r="EQG27"/>
      <c r="EQH27"/>
      <c r="EQI27"/>
      <c r="EQJ27"/>
      <c r="EQK27"/>
      <c r="EQL27"/>
      <c r="EQM27"/>
      <c r="EQN27"/>
      <c r="EQO27"/>
      <c r="EQP27"/>
      <c r="EQQ27"/>
      <c r="EQR27"/>
      <c r="EQS27"/>
      <c r="EQT27"/>
      <c r="EQU27"/>
      <c r="EQV27"/>
      <c r="EQW27"/>
      <c r="EQX27"/>
      <c r="EQY27"/>
      <c r="EQZ27"/>
      <c r="ERA27"/>
      <c r="ERB27"/>
      <c r="ERC27"/>
      <c r="ERD27"/>
      <c r="ERE27"/>
      <c r="ERF27"/>
      <c r="ERG27"/>
      <c r="ERH27"/>
      <c r="ERI27"/>
      <c r="ERJ27"/>
      <c r="ERK27"/>
      <c r="ERL27"/>
      <c r="ERM27"/>
      <c r="ERN27"/>
      <c r="ERO27"/>
      <c r="ERP27"/>
      <c r="ERQ27"/>
      <c r="ERR27"/>
      <c r="ERS27"/>
      <c r="ERT27"/>
      <c r="ERU27"/>
      <c r="ERV27"/>
      <c r="ERW27"/>
      <c r="ERX27"/>
      <c r="ERY27"/>
      <c r="ERZ27"/>
      <c r="ESA27"/>
      <c r="ESB27"/>
      <c r="ESC27"/>
      <c r="ESD27"/>
      <c r="ESE27"/>
      <c r="ESF27"/>
      <c r="ESG27"/>
      <c r="ESH27"/>
      <c r="ESI27"/>
      <c r="ESJ27"/>
      <c r="ESK27"/>
      <c r="ESL27"/>
      <c r="ESM27"/>
      <c r="ESN27"/>
      <c r="ESO27"/>
      <c r="ESP27"/>
      <c r="ESQ27"/>
      <c r="ESR27"/>
      <c r="ESS27"/>
      <c r="EST27"/>
      <c r="ESU27"/>
      <c r="ESV27"/>
      <c r="ESW27"/>
      <c r="ESX27"/>
      <c r="ESY27"/>
      <c r="ESZ27"/>
      <c r="ETA27"/>
      <c r="ETB27"/>
      <c r="ETC27"/>
      <c r="ETD27"/>
      <c r="ETE27"/>
      <c r="ETF27"/>
      <c r="ETG27"/>
      <c r="ETH27"/>
      <c r="ETI27"/>
      <c r="ETJ27"/>
      <c r="ETK27"/>
      <c r="ETL27"/>
      <c r="ETM27"/>
      <c r="ETN27"/>
      <c r="ETO27"/>
      <c r="ETP27"/>
      <c r="ETQ27"/>
      <c r="ETR27"/>
      <c r="ETS27"/>
      <c r="ETT27"/>
      <c r="ETU27"/>
      <c r="ETV27"/>
      <c r="ETW27"/>
      <c r="ETX27"/>
      <c r="ETY27"/>
      <c r="ETZ27"/>
      <c r="EUA27"/>
      <c r="EUB27"/>
      <c r="EUC27"/>
      <c r="EUD27"/>
      <c r="EUE27"/>
      <c r="EUF27"/>
      <c r="EUG27"/>
      <c r="EUH27"/>
      <c r="EUI27"/>
      <c r="EUJ27"/>
      <c r="EUK27"/>
      <c r="EUL27"/>
      <c r="EUM27"/>
      <c r="EUN27"/>
      <c r="EUO27"/>
      <c r="EUP27"/>
      <c r="EUQ27"/>
      <c r="EUR27"/>
      <c r="EUS27"/>
      <c r="EUT27"/>
      <c r="EUU27"/>
      <c r="EUV27"/>
      <c r="EUW27"/>
      <c r="EUX27"/>
      <c r="EUY27"/>
      <c r="EUZ27"/>
      <c r="EVA27"/>
      <c r="EVB27"/>
      <c r="EVC27"/>
      <c r="EVD27"/>
      <c r="EVE27"/>
      <c r="EVF27"/>
      <c r="EVG27"/>
      <c r="EVH27"/>
      <c r="EVI27"/>
      <c r="EVJ27"/>
      <c r="EVK27"/>
      <c r="EVL27"/>
      <c r="EVM27"/>
      <c r="EVN27"/>
      <c r="EVO27"/>
      <c r="EVP27"/>
      <c r="EVQ27"/>
      <c r="EVR27"/>
      <c r="EVS27"/>
      <c r="EVT27"/>
      <c r="EVU27"/>
      <c r="EVV27"/>
      <c r="EVW27"/>
      <c r="EVX27"/>
      <c r="EVY27"/>
      <c r="EVZ27"/>
      <c r="EWA27"/>
      <c r="EWB27"/>
      <c r="EWC27"/>
      <c r="EWD27"/>
      <c r="EWE27"/>
      <c r="EWF27"/>
      <c r="EWG27"/>
      <c r="EWH27"/>
      <c r="EWI27"/>
      <c r="EWJ27"/>
      <c r="EWK27"/>
      <c r="EWL27"/>
      <c r="EWM27"/>
      <c r="EWN27"/>
      <c r="EWO27"/>
      <c r="EWP27"/>
      <c r="EWQ27"/>
      <c r="EWR27"/>
      <c r="EWS27"/>
      <c r="EWT27"/>
      <c r="EWU27"/>
      <c r="EWV27"/>
      <c r="EWW27"/>
      <c r="EWX27"/>
      <c r="EWY27"/>
      <c r="EWZ27"/>
      <c r="EXA27"/>
      <c r="EXB27"/>
      <c r="EXC27"/>
      <c r="EXD27"/>
      <c r="EXE27"/>
      <c r="EXF27"/>
      <c r="EXG27"/>
      <c r="EXH27"/>
      <c r="EXI27"/>
      <c r="EXJ27"/>
      <c r="EXK27"/>
      <c r="EXL27"/>
      <c r="EXM27"/>
      <c r="EXN27"/>
      <c r="EXO27"/>
      <c r="EXP27"/>
      <c r="EXQ27"/>
      <c r="EXR27"/>
      <c r="EXS27"/>
      <c r="EXT27"/>
      <c r="EXU27"/>
      <c r="EXV27"/>
      <c r="EXW27"/>
      <c r="EXX27"/>
      <c r="EXY27"/>
      <c r="EXZ27"/>
      <c r="EYA27"/>
      <c r="EYB27"/>
      <c r="EYC27"/>
      <c r="EYD27"/>
      <c r="EYE27"/>
      <c r="EYF27"/>
      <c r="EYG27"/>
      <c r="EYH27"/>
      <c r="EYI27"/>
      <c r="EYJ27"/>
      <c r="EYK27"/>
      <c r="EYL27"/>
      <c r="EYM27"/>
      <c r="EYN27"/>
      <c r="EYO27"/>
      <c r="EYP27"/>
      <c r="EYQ27"/>
      <c r="EYR27"/>
      <c r="EYS27"/>
      <c r="EYT27"/>
      <c r="EYU27"/>
      <c r="EYV27"/>
      <c r="EYW27"/>
      <c r="EYX27"/>
      <c r="EYY27"/>
      <c r="EYZ27"/>
      <c r="EZA27"/>
      <c r="EZB27"/>
      <c r="EZC27"/>
      <c r="EZD27"/>
      <c r="EZE27"/>
      <c r="EZF27"/>
      <c r="EZG27"/>
      <c r="EZH27"/>
      <c r="EZI27"/>
      <c r="EZJ27"/>
      <c r="EZK27"/>
      <c r="EZL27"/>
      <c r="EZM27"/>
      <c r="EZN27"/>
      <c r="EZO27"/>
      <c r="EZP27"/>
      <c r="EZQ27"/>
      <c r="EZR27"/>
      <c r="EZS27"/>
      <c r="EZT27"/>
      <c r="EZU27"/>
      <c r="EZV27"/>
      <c r="EZW27"/>
      <c r="EZX27"/>
      <c r="EZY27"/>
      <c r="EZZ27"/>
      <c r="FAA27"/>
      <c r="FAB27"/>
      <c r="FAC27"/>
      <c r="FAD27"/>
      <c r="FAE27"/>
      <c r="FAF27"/>
      <c r="FAG27"/>
      <c r="FAH27"/>
      <c r="FAI27"/>
      <c r="FAJ27"/>
      <c r="FAK27"/>
      <c r="FAL27"/>
      <c r="FAM27"/>
      <c r="FAN27"/>
      <c r="FAO27"/>
      <c r="FAP27"/>
      <c r="FAQ27"/>
      <c r="FAR27"/>
      <c r="FAS27"/>
      <c r="FAT27"/>
      <c r="FAU27"/>
      <c r="FAV27"/>
      <c r="FAW27"/>
      <c r="FAX27"/>
      <c r="FAY27"/>
      <c r="FAZ27"/>
      <c r="FBA27"/>
      <c r="FBB27"/>
      <c r="FBC27"/>
      <c r="FBD27"/>
      <c r="FBE27"/>
      <c r="FBF27"/>
      <c r="FBG27"/>
      <c r="FBH27"/>
      <c r="FBI27"/>
      <c r="FBJ27"/>
      <c r="FBK27"/>
      <c r="FBL27"/>
      <c r="FBM27"/>
      <c r="FBN27"/>
      <c r="FBO27"/>
      <c r="FBP27"/>
      <c r="FBQ27"/>
      <c r="FBR27"/>
      <c r="FBS27"/>
      <c r="FBT27"/>
      <c r="FBU27"/>
      <c r="FBV27"/>
      <c r="FBW27"/>
      <c r="FBX27"/>
      <c r="FBY27"/>
      <c r="FBZ27"/>
      <c r="FCA27"/>
      <c r="FCB27"/>
      <c r="FCC27"/>
      <c r="FCD27"/>
      <c r="FCE27"/>
      <c r="FCF27"/>
      <c r="FCG27"/>
      <c r="FCH27"/>
      <c r="FCI27"/>
      <c r="FCJ27"/>
      <c r="FCK27"/>
      <c r="FCL27"/>
      <c r="FCM27"/>
      <c r="FCN27"/>
      <c r="FCO27"/>
      <c r="FCP27"/>
      <c r="FCQ27"/>
      <c r="FCR27"/>
      <c r="FCS27"/>
      <c r="FCT27"/>
      <c r="FCU27"/>
      <c r="FCV27"/>
      <c r="FCW27"/>
      <c r="FCX27"/>
      <c r="FCY27"/>
      <c r="FCZ27"/>
      <c r="FDA27"/>
      <c r="FDB27"/>
      <c r="FDC27"/>
      <c r="FDD27"/>
      <c r="FDE27"/>
      <c r="FDF27"/>
      <c r="FDG27"/>
      <c r="FDH27"/>
      <c r="FDI27"/>
      <c r="FDJ27"/>
      <c r="FDK27"/>
      <c r="FDL27"/>
      <c r="FDM27"/>
      <c r="FDN27"/>
      <c r="FDO27"/>
      <c r="FDP27"/>
      <c r="FDQ27"/>
      <c r="FDR27"/>
      <c r="FDS27"/>
      <c r="FDT27"/>
      <c r="FDU27"/>
      <c r="FDV27"/>
      <c r="FDW27"/>
      <c r="FDX27"/>
      <c r="FDY27"/>
      <c r="FDZ27"/>
      <c r="FEA27"/>
      <c r="FEB27"/>
      <c r="FEC27"/>
      <c r="FED27"/>
      <c r="FEE27"/>
      <c r="FEF27"/>
      <c r="FEG27"/>
      <c r="FEH27"/>
      <c r="FEI27"/>
      <c r="FEJ27"/>
      <c r="FEK27"/>
      <c r="FEL27"/>
      <c r="FEM27"/>
      <c r="FEN27"/>
      <c r="FEO27"/>
      <c r="FEP27"/>
      <c r="FEQ27"/>
      <c r="FER27"/>
      <c r="FES27"/>
      <c r="FET27"/>
      <c r="FEU27"/>
      <c r="FEV27"/>
      <c r="FEW27"/>
      <c r="FEX27"/>
      <c r="FEY27"/>
      <c r="FEZ27"/>
      <c r="FFA27"/>
      <c r="FFB27"/>
      <c r="FFC27"/>
      <c r="FFD27"/>
      <c r="FFE27"/>
      <c r="FFF27"/>
      <c r="FFG27"/>
      <c r="FFH27"/>
      <c r="FFI27"/>
      <c r="FFJ27"/>
      <c r="FFK27"/>
      <c r="FFL27"/>
      <c r="FFM27"/>
      <c r="FFN27"/>
      <c r="FFO27"/>
      <c r="FFP27"/>
      <c r="FFQ27"/>
      <c r="FFR27"/>
      <c r="FFS27"/>
      <c r="FFT27"/>
      <c r="FFU27"/>
      <c r="FFV27"/>
      <c r="FFW27"/>
      <c r="FFX27"/>
      <c r="FFY27"/>
      <c r="FFZ27"/>
      <c r="FGA27"/>
      <c r="FGB27"/>
      <c r="FGC27"/>
      <c r="FGD27"/>
      <c r="FGE27"/>
      <c r="FGF27"/>
      <c r="FGG27"/>
      <c r="FGH27"/>
      <c r="FGI27"/>
      <c r="FGJ27"/>
      <c r="FGK27"/>
      <c r="FGL27"/>
      <c r="FGM27"/>
      <c r="FGN27"/>
      <c r="FGO27"/>
      <c r="FGP27"/>
      <c r="FGQ27"/>
      <c r="FGR27"/>
      <c r="FGS27"/>
      <c r="FGT27"/>
      <c r="FGU27"/>
      <c r="FGV27"/>
      <c r="FGW27"/>
      <c r="FGX27"/>
      <c r="FGY27"/>
      <c r="FGZ27"/>
      <c r="FHA27"/>
      <c r="FHB27"/>
      <c r="FHC27"/>
      <c r="FHD27"/>
      <c r="FHE27"/>
      <c r="FHF27"/>
      <c r="FHG27"/>
      <c r="FHH27"/>
      <c r="FHI27"/>
      <c r="FHJ27"/>
      <c r="FHK27"/>
      <c r="FHL27"/>
      <c r="FHM27"/>
      <c r="FHN27"/>
      <c r="FHO27"/>
      <c r="FHP27"/>
      <c r="FHQ27"/>
      <c r="FHR27"/>
      <c r="FHS27"/>
      <c r="FHT27"/>
      <c r="FHU27"/>
      <c r="FHV27"/>
      <c r="FHW27"/>
      <c r="FHX27"/>
      <c r="FHY27"/>
      <c r="FHZ27"/>
      <c r="FIA27"/>
      <c r="FIB27"/>
      <c r="FIC27"/>
      <c r="FID27"/>
      <c r="FIE27"/>
      <c r="FIF27"/>
      <c r="FIG27"/>
      <c r="FIH27"/>
      <c r="FII27"/>
      <c r="FIJ27"/>
      <c r="FIK27"/>
      <c r="FIL27"/>
      <c r="FIM27"/>
      <c r="FIN27"/>
      <c r="FIO27"/>
      <c r="FIP27"/>
      <c r="FIQ27"/>
      <c r="FIR27"/>
      <c r="FIS27"/>
      <c r="FIT27"/>
      <c r="FIU27"/>
      <c r="FIV27"/>
      <c r="FIW27"/>
      <c r="FIX27"/>
      <c r="FIY27"/>
      <c r="FIZ27"/>
      <c r="FJA27"/>
      <c r="FJB27"/>
      <c r="FJC27"/>
      <c r="FJD27"/>
      <c r="FJE27"/>
      <c r="FJF27"/>
      <c r="FJG27"/>
      <c r="FJH27"/>
      <c r="FJI27"/>
      <c r="FJJ27"/>
      <c r="FJK27"/>
      <c r="FJL27"/>
      <c r="FJM27"/>
      <c r="FJN27"/>
      <c r="FJO27"/>
      <c r="FJP27"/>
      <c r="FJQ27"/>
      <c r="FJR27"/>
      <c r="FJS27"/>
      <c r="FJT27"/>
      <c r="FJU27"/>
      <c r="FJV27"/>
      <c r="FJW27"/>
      <c r="FJX27"/>
      <c r="FJY27"/>
      <c r="FJZ27"/>
      <c r="FKA27"/>
      <c r="FKB27"/>
      <c r="FKC27"/>
      <c r="FKD27"/>
      <c r="FKE27"/>
      <c r="FKF27"/>
      <c r="FKG27"/>
      <c r="FKH27"/>
      <c r="FKI27"/>
      <c r="FKJ27"/>
      <c r="FKK27"/>
      <c r="FKL27"/>
      <c r="FKM27"/>
      <c r="FKN27"/>
      <c r="FKO27"/>
      <c r="FKP27"/>
      <c r="FKQ27"/>
      <c r="FKR27"/>
      <c r="FKS27"/>
      <c r="FKT27"/>
      <c r="FKU27"/>
      <c r="FKV27"/>
      <c r="FKW27"/>
      <c r="FKX27"/>
      <c r="FKY27"/>
      <c r="FKZ27"/>
      <c r="FLA27"/>
      <c r="FLB27"/>
      <c r="FLC27"/>
      <c r="FLD27"/>
      <c r="FLE27"/>
      <c r="FLF27"/>
      <c r="FLG27"/>
      <c r="FLH27"/>
      <c r="FLI27"/>
      <c r="FLJ27"/>
      <c r="FLK27"/>
      <c r="FLL27"/>
      <c r="FLM27"/>
      <c r="FLN27"/>
      <c r="FLO27"/>
      <c r="FLP27"/>
      <c r="FLQ27"/>
      <c r="FLR27"/>
      <c r="FLS27"/>
      <c r="FLT27"/>
      <c r="FLU27"/>
      <c r="FLV27"/>
      <c r="FLW27"/>
      <c r="FLX27"/>
      <c r="FLY27"/>
      <c r="FLZ27"/>
      <c r="FMA27"/>
      <c r="FMB27"/>
      <c r="FMC27"/>
      <c r="FMD27"/>
      <c r="FME27"/>
      <c r="FMF27"/>
      <c r="FMG27"/>
      <c r="FMH27"/>
      <c r="FMI27"/>
      <c r="FMJ27"/>
      <c r="FMK27"/>
      <c r="FML27"/>
      <c r="FMM27"/>
      <c r="FMN27"/>
      <c r="FMO27"/>
      <c r="FMP27"/>
      <c r="FMQ27"/>
      <c r="FMR27"/>
      <c r="FMS27"/>
      <c r="FMT27"/>
      <c r="FMU27"/>
      <c r="FMV27"/>
      <c r="FMW27"/>
      <c r="FMX27"/>
      <c r="FMY27"/>
      <c r="FMZ27"/>
      <c r="FNA27"/>
      <c r="FNB27"/>
      <c r="FNC27"/>
      <c r="FND27"/>
      <c r="FNE27"/>
      <c r="FNF27"/>
      <c r="FNG27"/>
      <c r="FNH27"/>
      <c r="FNI27"/>
      <c r="FNJ27"/>
      <c r="FNK27"/>
      <c r="FNL27"/>
      <c r="FNM27"/>
      <c r="FNN27"/>
      <c r="FNO27"/>
      <c r="FNP27"/>
      <c r="FNQ27"/>
      <c r="FNR27"/>
      <c r="FNS27"/>
      <c r="FNT27"/>
      <c r="FNU27"/>
      <c r="FNV27"/>
      <c r="FNW27"/>
      <c r="FNX27"/>
      <c r="FNY27"/>
      <c r="FNZ27"/>
      <c r="FOA27"/>
      <c r="FOB27"/>
      <c r="FOC27"/>
      <c r="FOD27"/>
      <c r="FOE27"/>
      <c r="FOF27"/>
      <c r="FOG27"/>
      <c r="FOH27"/>
      <c r="FOI27"/>
      <c r="FOJ27"/>
      <c r="FOK27"/>
      <c r="FOL27"/>
      <c r="FOM27"/>
      <c r="FON27"/>
      <c r="FOO27"/>
      <c r="FOP27"/>
      <c r="FOQ27"/>
      <c r="FOR27"/>
      <c r="FOS27"/>
      <c r="FOT27"/>
      <c r="FOU27"/>
      <c r="FOV27"/>
      <c r="FOW27"/>
      <c r="FOX27"/>
      <c r="FOY27"/>
      <c r="FOZ27"/>
      <c r="FPA27"/>
      <c r="FPB27"/>
      <c r="FPC27"/>
      <c r="FPD27"/>
      <c r="FPE27"/>
      <c r="FPF27"/>
      <c r="FPG27"/>
      <c r="FPH27"/>
      <c r="FPI27"/>
      <c r="FPJ27"/>
      <c r="FPK27"/>
      <c r="FPL27"/>
      <c r="FPM27"/>
      <c r="FPN27"/>
      <c r="FPO27"/>
      <c r="FPP27"/>
      <c r="FPQ27"/>
      <c r="FPR27"/>
      <c r="FPS27"/>
      <c r="FPT27"/>
      <c r="FPU27"/>
      <c r="FPV27"/>
      <c r="FPW27"/>
      <c r="FPX27"/>
      <c r="FPY27"/>
      <c r="FPZ27"/>
      <c r="FQA27"/>
      <c r="FQB27"/>
      <c r="FQC27"/>
      <c r="FQD27"/>
      <c r="FQE27"/>
      <c r="FQF27"/>
      <c r="FQG27"/>
      <c r="FQH27"/>
      <c r="FQI27"/>
      <c r="FQJ27"/>
      <c r="FQK27"/>
      <c r="FQL27"/>
      <c r="FQM27"/>
      <c r="FQN27"/>
      <c r="FQO27"/>
      <c r="FQP27"/>
      <c r="FQQ27"/>
      <c r="FQR27"/>
      <c r="FQS27"/>
      <c r="FQT27"/>
      <c r="FQU27"/>
      <c r="FQV27"/>
      <c r="FQW27"/>
      <c r="FQX27"/>
      <c r="FQY27"/>
      <c r="FQZ27"/>
      <c r="FRA27"/>
      <c r="FRB27"/>
      <c r="FRC27"/>
      <c r="FRD27"/>
      <c r="FRE27"/>
      <c r="FRF27"/>
      <c r="FRG27"/>
      <c r="FRH27"/>
      <c r="FRI27"/>
      <c r="FRJ27"/>
      <c r="FRK27"/>
      <c r="FRL27"/>
      <c r="FRM27"/>
      <c r="FRN27"/>
      <c r="FRO27"/>
      <c r="FRP27"/>
      <c r="FRQ27"/>
      <c r="FRR27"/>
      <c r="FRS27"/>
      <c r="FRT27"/>
      <c r="FRU27"/>
      <c r="FRV27"/>
      <c r="FRW27"/>
      <c r="FRX27"/>
      <c r="FRY27"/>
      <c r="FRZ27"/>
      <c r="FSA27"/>
      <c r="FSB27"/>
      <c r="FSC27"/>
      <c r="FSD27"/>
      <c r="FSE27"/>
      <c r="FSF27"/>
      <c r="FSG27"/>
      <c r="FSH27"/>
      <c r="FSI27"/>
      <c r="FSJ27"/>
      <c r="FSK27"/>
      <c r="FSL27"/>
      <c r="FSM27"/>
      <c r="FSN27"/>
      <c r="FSO27"/>
      <c r="FSP27"/>
      <c r="FSQ27"/>
      <c r="FSR27"/>
      <c r="FSS27"/>
      <c r="FST27"/>
      <c r="FSU27"/>
      <c r="FSV27"/>
      <c r="FSW27"/>
      <c r="FSX27"/>
      <c r="FSY27"/>
      <c r="FSZ27"/>
      <c r="FTA27"/>
      <c r="FTB27"/>
      <c r="FTC27"/>
      <c r="FTD27"/>
      <c r="FTE27"/>
      <c r="FTF27"/>
      <c r="FTG27"/>
      <c r="FTH27"/>
      <c r="FTI27"/>
      <c r="FTJ27"/>
      <c r="FTK27"/>
      <c r="FTL27"/>
      <c r="FTM27"/>
      <c r="FTN27"/>
      <c r="FTO27"/>
      <c r="FTP27"/>
      <c r="FTQ27"/>
      <c r="FTR27"/>
      <c r="FTS27"/>
      <c r="FTT27"/>
      <c r="FTU27"/>
      <c r="FTV27"/>
      <c r="FTW27"/>
      <c r="FTX27"/>
      <c r="FTY27"/>
      <c r="FTZ27"/>
      <c r="FUA27"/>
      <c r="FUB27"/>
      <c r="FUC27"/>
      <c r="FUD27"/>
      <c r="FUE27"/>
      <c r="FUF27"/>
      <c r="FUG27"/>
      <c r="FUH27"/>
      <c r="FUI27"/>
      <c r="FUJ27"/>
      <c r="FUK27"/>
      <c r="FUL27"/>
      <c r="FUM27"/>
      <c r="FUN27"/>
      <c r="FUO27"/>
      <c r="FUP27"/>
      <c r="FUQ27"/>
      <c r="FUR27"/>
      <c r="FUS27"/>
      <c r="FUT27"/>
      <c r="FUU27"/>
      <c r="FUV27"/>
      <c r="FUW27"/>
      <c r="FUX27"/>
      <c r="FUY27"/>
      <c r="FUZ27"/>
      <c r="FVA27"/>
      <c r="FVB27"/>
      <c r="FVC27"/>
      <c r="FVD27"/>
      <c r="FVE27"/>
      <c r="FVF27"/>
      <c r="FVG27"/>
      <c r="FVH27"/>
      <c r="FVI27"/>
      <c r="FVJ27"/>
      <c r="FVK27"/>
      <c r="FVL27"/>
      <c r="FVM27"/>
      <c r="FVN27"/>
      <c r="FVO27"/>
      <c r="FVP27"/>
      <c r="FVQ27"/>
      <c r="FVR27"/>
      <c r="FVS27"/>
      <c r="FVT27"/>
      <c r="FVU27"/>
      <c r="FVV27"/>
      <c r="FVW27"/>
      <c r="FVX27"/>
      <c r="FVY27"/>
      <c r="FVZ27"/>
      <c r="FWA27"/>
      <c r="FWB27"/>
      <c r="FWC27"/>
      <c r="FWD27"/>
      <c r="FWE27"/>
      <c r="FWF27"/>
      <c r="FWG27"/>
      <c r="FWH27"/>
      <c r="FWI27"/>
      <c r="FWJ27"/>
      <c r="FWK27"/>
      <c r="FWL27"/>
      <c r="FWM27"/>
      <c r="FWN27"/>
      <c r="FWO27"/>
      <c r="FWP27"/>
      <c r="FWQ27"/>
      <c r="FWR27"/>
      <c r="FWS27"/>
      <c r="FWT27"/>
      <c r="FWU27"/>
      <c r="FWV27"/>
      <c r="FWW27"/>
      <c r="FWX27"/>
      <c r="FWY27"/>
      <c r="FWZ27"/>
      <c r="FXA27"/>
      <c r="FXB27"/>
      <c r="FXC27"/>
      <c r="FXD27"/>
      <c r="FXE27"/>
      <c r="FXF27"/>
      <c r="FXG27"/>
      <c r="FXH27"/>
      <c r="FXI27"/>
      <c r="FXJ27"/>
      <c r="FXK27"/>
      <c r="FXL27"/>
      <c r="FXM27"/>
      <c r="FXN27"/>
      <c r="FXO27"/>
      <c r="FXP27"/>
      <c r="FXQ27"/>
      <c r="FXR27"/>
      <c r="FXS27"/>
      <c r="FXT27"/>
      <c r="FXU27"/>
      <c r="FXV27"/>
      <c r="FXW27"/>
      <c r="FXX27"/>
      <c r="FXY27"/>
      <c r="FXZ27"/>
      <c r="FYA27"/>
      <c r="FYB27"/>
      <c r="FYC27"/>
      <c r="FYD27"/>
      <c r="FYE27"/>
      <c r="FYF27"/>
      <c r="FYG27"/>
      <c r="FYH27"/>
      <c r="FYI27"/>
      <c r="FYJ27"/>
      <c r="FYK27"/>
      <c r="FYL27"/>
      <c r="FYM27"/>
      <c r="FYN27"/>
      <c r="FYO27"/>
      <c r="FYP27"/>
      <c r="FYQ27"/>
      <c r="FYR27"/>
      <c r="FYS27"/>
      <c r="FYT27"/>
      <c r="FYU27"/>
      <c r="FYV27"/>
      <c r="FYW27"/>
      <c r="FYX27"/>
      <c r="FYY27"/>
      <c r="FYZ27"/>
      <c r="FZA27"/>
      <c r="FZB27"/>
      <c r="FZC27"/>
      <c r="FZD27"/>
      <c r="FZE27"/>
      <c r="FZF27"/>
      <c r="FZG27"/>
      <c r="FZH27"/>
      <c r="FZI27"/>
      <c r="FZJ27"/>
      <c r="FZK27"/>
      <c r="FZL27"/>
      <c r="FZM27"/>
      <c r="FZN27"/>
      <c r="FZO27"/>
      <c r="FZP27"/>
      <c r="FZQ27"/>
      <c r="FZR27"/>
      <c r="FZS27"/>
      <c r="FZT27"/>
      <c r="FZU27"/>
      <c r="FZV27"/>
      <c r="FZW27"/>
      <c r="FZX27"/>
      <c r="FZY27"/>
      <c r="FZZ27"/>
      <c r="GAA27"/>
      <c r="GAB27"/>
      <c r="GAC27"/>
      <c r="GAD27"/>
      <c r="GAE27"/>
      <c r="GAF27"/>
      <c r="GAG27"/>
      <c r="GAH27"/>
      <c r="GAI27"/>
      <c r="GAJ27"/>
      <c r="GAK27"/>
      <c r="GAL27"/>
      <c r="GAM27"/>
      <c r="GAN27"/>
      <c r="GAO27"/>
      <c r="GAP27"/>
      <c r="GAQ27"/>
      <c r="GAR27"/>
      <c r="GAS27"/>
      <c r="GAT27"/>
      <c r="GAU27"/>
      <c r="GAV27"/>
      <c r="GAW27"/>
      <c r="GAX27"/>
      <c r="GAY27"/>
      <c r="GAZ27"/>
      <c r="GBA27"/>
      <c r="GBB27"/>
      <c r="GBC27"/>
      <c r="GBD27"/>
      <c r="GBE27"/>
      <c r="GBF27"/>
      <c r="GBG27"/>
      <c r="GBH27"/>
      <c r="GBI27"/>
      <c r="GBJ27"/>
      <c r="GBK27"/>
      <c r="GBL27"/>
      <c r="GBM27"/>
      <c r="GBN27"/>
      <c r="GBO27"/>
      <c r="GBP27"/>
      <c r="GBQ27"/>
      <c r="GBR27"/>
      <c r="GBS27"/>
      <c r="GBT27"/>
      <c r="GBU27"/>
      <c r="GBV27"/>
      <c r="GBW27"/>
      <c r="GBX27"/>
      <c r="GBY27"/>
      <c r="GBZ27"/>
      <c r="GCA27"/>
      <c r="GCB27"/>
      <c r="GCC27"/>
      <c r="GCD27"/>
      <c r="GCE27"/>
      <c r="GCF27"/>
      <c r="GCG27"/>
      <c r="GCH27"/>
      <c r="GCI27"/>
      <c r="GCJ27"/>
      <c r="GCK27"/>
      <c r="GCL27"/>
      <c r="GCM27"/>
      <c r="GCN27"/>
      <c r="GCO27"/>
      <c r="GCP27"/>
      <c r="GCQ27"/>
      <c r="GCR27"/>
      <c r="GCS27"/>
      <c r="GCT27"/>
      <c r="GCU27"/>
      <c r="GCV27"/>
      <c r="GCW27"/>
      <c r="GCX27"/>
      <c r="GCY27"/>
      <c r="GCZ27"/>
      <c r="GDA27"/>
      <c r="GDB27"/>
      <c r="GDC27"/>
      <c r="GDD27"/>
      <c r="GDE27"/>
      <c r="GDF27"/>
      <c r="GDG27"/>
      <c r="GDH27"/>
      <c r="GDI27"/>
      <c r="GDJ27"/>
      <c r="GDK27"/>
      <c r="GDL27"/>
      <c r="GDM27"/>
      <c r="GDN27"/>
      <c r="GDO27"/>
      <c r="GDP27"/>
      <c r="GDQ27"/>
      <c r="GDR27"/>
      <c r="GDS27"/>
      <c r="GDT27"/>
      <c r="GDU27"/>
      <c r="GDV27"/>
      <c r="GDW27"/>
      <c r="GDX27"/>
      <c r="GDY27"/>
      <c r="GDZ27"/>
      <c r="GEA27"/>
      <c r="GEB27"/>
      <c r="GEC27"/>
      <c r="GED27"/>
      <c r="GEE27"/>
      <c r="GEF27"/>
      <c r="GEG27"/>
      <c r="GEH27"/>
      <c r="GEI27"/>
      <c r="GEJ27"/>
      <c r="GEK27"/>
      <c r="GEL27"/>
      <c r="GEM27"/>
      <c r="GEN27"/>
      <c r="GEO27"/>
      <c r="GEP27"/>
      <c r="GEQ27"/>
      <c r="GER27"/>
      <c r="GES27"/>
      <c r="GET27"/>
      <c r="GEU27"/>
      <c r="GEV27"/>
      <c r="GEW27"/>
      <c r="GEX27"/>
      <c r="GEY27"/>
      <c r="GEZ27"/>
      <c r="GFA27"/>
      <c r="GFB27"/>
      <c r="GFC27"/>
      <c r="GFD27"/>
      <c r="GFE27"/>
      <c r="GFF27"/>
      <c r="GFG27"/>
      <c r="GFH27"/>
      <c r="GFI27"/>
      <c r="GFJ27"/>
      <c r="GFK27"/>
      <c r="GFL27"/>
      <c r="GFM27"/>
      <c r="GFN27"/>
      <c r="GFO27"/>
      <c r="GFP27"/>
      <c r="GFQ27"/>
      <c r="GFR27"/>
      <c r="GFS27"/>
      <c r="GFT27"/>
      <c r="GFU27"/>
      <c r="GFV27"/>
      <c r="GFW27"/>
      <c r="GFX27"/>
      <c r="GFY27"/>
      <c r="GFZ27"/>
      <c r="GGA27"/>
      <c r="GGB27"/>
      <c r="GGC27"/>
      <c r="GGD27"/>
      <c r="GGE27"/>
      <c r="GGF27"/>
      <c r="GGG27"/>
      <c r="GGH27"/>
      <c r="GGI27"/>
      <c r="GGJ27"/>
      <c r="GGK27"/>
      <c r="GGL27"/>
      <c r="GGM27"/>
      <c r="GGN27"/>
      <c r="GGO27"/>
      <c r="GGP27"/>
      <c r="GGQ27"/>
      <c r="GGR27"/>
      <c r="GGS27"/>
      <c r="GGT27"/>
      <c r="GGU27"/>
      <c r="GGV27"/>
      <c r="GGW27"/>
      <c r="GGX27"/>
      <c r="GGY27"/>
      <c r="GGZ27"/>
      <c r="GHA27"/>
      <c r="GHB27"/>
      <c r="GHC27"/>
      <c r="GHD27"/>
      <c r="GHE27"/>
      <c r="GHF27"/>
      <c r="GHG27"/>
      <c r="GHH27"/>
      <c r="GHI27"/>
      <c r="GHJ27"/>
      <c r="GHK27"/>
      <c r="GHL27"/>
      <c r="GHM27"/>
      <c r="GHN27"/>
      <c r="GHO27"/>
      <c r="GHP27"/>
      <c r="GHQ27"/>
      <c r="GHR27"/>
      <c r="GHS27"/>
      <c r="GHT27"/>
      <c r="GHU27"/>
      <c r="GHV27"/>
      <c r="GHW27"/>
      <c r="GHX27"/>
      <c r="GHY27"/>
      <c r="GHZ27"/>
      <c r="GIA27"/>
      <c r="GIB27"/>
      <c r="GIC27"/>
      <c r="GID27"/>
      <c r="GIE27"/>
      <c r="GIF27"/>
      <c r="GIG27"/>
      <c r="GIH27"/>
      <c r="GII27"/>
      <c r="GIJ27"/>
      <c r="GIK27"/>
      <c r="GIL27"/>
      <c r="GIM27"/>
      <c r="GIN27"/>
      <c r="GIO27"/>
      <c r="GIP27"/>
      <c r="GIQ27"/>
      <c r="GIR27"/>
      <c r="GIS27"/>
      <c r="GIT27"/>
      <c r="GIU27"/>
      <c r="GIV27"/>
      <c r="GIW27"/>
      <c r="GIX27"/>
      <c r="GIY27"/>
      <c r="GIZ27"/>
      <c r="GJA27"/>
      <c r="GJB27"/>
      <c r="GJC27"/>
      <c r="GJD27"/>
      <c r="GJE27"/>
      <c r="GJF27"/>
      <c r="GJG27"/>
      <c r="GJH27"/>
      <c r="GJI27"/>
      <c r="GJJ27"/>
      <c r="GJK27"/>
      <c r="GJL27"/>
      <c r="GJM27"/>
      <c r="GJN27"/>
      <c r="GJO27"/>
      <c r="GJP27"/>
      <c r="GJQ27"/>
      <c r="GJR27"/>
      <c r="GJS27"/>
      <c r="GJT27"/>
      <c r="GJU27"/>
      <c r="GJV27"/>
      <c r="GJW27"/>
      <c r="GJX27"/>
      <c r="GJY27"/>
      <c r="GJZ27"/>
      <c r="GKA27"/>
      <c r="GKB27"/>
      <c r="GKC27"/>
      <c r="GKD27"/>
      <c r="GKE27"/>
      <c r="GKF27"/>
      <c r="GKG27"/>
      <c r="GKH27"/>
      <c r="GKI27"/>
      <c r="GKJ27"/>
      <c r="GKK27"/>
      <c r="GKL27"/>
      <c r="GKM27"/>
      <c r="GKN27"/>
      <c r="GKO27"/>
      <c r="GKP27"/>
      <c r="GKQ27"/>
      <c r="GKR27"/>
      <c r="GKS27"/>
      <c r="GKT27"/>
      <c r="GKU27"/>
      <c r="GKV27"/>
      <c r="GKW27"/>
      <c r="GKX27"/>
      <c r="GKY27"/>
      <c r="GKZ27"/>
      <c r="GLA27"/>
      <c r="GLB27"/>
      <c r="GLC27"/>
      <c r="GLD27"/>
      <c r="GLE27"/>
      <c r="GLF27"/>
      <c r="GLG27"/>
      <c r="GLH27"/>
      <c r="GLI27"/>
      <c r="GLJ27"/>
      <c r="GLK27"/>
      <c r="GLL27"/>
      <c r="GLM27"/>
      <c r="GLN27"/>
      <c r="GLO27"/>
      <c r="GLP27"/>
      <c r="GLQ27"/>
      <c r="GLR27"/>
      <c r="GLS27"/>
      <c r="GLT27"/>
      <c r="GLU27"/>
      <c r="GLV27"/>
      <c r="GLW27"/>
      <c r="GLX27"/>
      <c r="GLY27"/>
      <c r="GLZ27"/>
      <c r="GMA27"/>
      <c r="GMB27"/>
      <c r="GMC27"/>
      <c r="GMD27"/>
      <c r="GME27"/>
      <c r="GMF27"/>
      <c r="GMG27"/>
      <c r="GMH27"/>
      <c r="GMI27"/>
      <c r="GMJ27"/>
      <c r="GMK27"/>
      <c r="GML27"/>
      <c r="GMM27"/>
      <c r="GMN27"/>
      <c r="GMO27"/>
      <c r="GMP27"/>
      <c r="GMQ27"/>
      <c r="GMR27"/>
      <c r="GMS27"/>
      <c r="GMT27"/>
      <c r="GMU27"/>
      <c r="GMV27"/>
      <c r="GMW27"/>
      <c r="GMX27"/>
      <c r="GMY27"/>
      <c r="GMZ27"/>
      <c r="GNA27"/>
      <c r="GNB27"/>
      <c r="GNC27"/>
      <c r="GND27"/>
      <c r="GNE27"/>
      <c r="GNF27"/>
      <c r="GNG27"/>
      <c r="GNH27"/>
      <c r="GNI27"/>
      <c r="GNJ27"/>
      <c r="GNK27"/>
      <c r="GNL27"/>
      <c r="GNM27"/>
      <c r="GNN27"/>
      <c r="GNO27"/>
      <c r="GNP27"/>
      <c r="GNQ27"/>
      <c r="GNR27"/>
      <c r="GNS27"/>
      <c r="GNT27"/>
      <c r="GNU27"/>
      <c r="GNV27"/>
      <c r="GNW27"/>
      <c r="GNX27"/>
      <c r="GNY27"/>
      <c r="GNZ27"/>
      <c r="GOA27"/>
      <c r="GOB27"/>
      <c r="GOC27"/>
      <c r="GOD27"/>
      <c r="GOE27"/>
      <c r="GOF27"/>
      <c r="GOG27"/>
      <c r="GOH27"/>
      <c r="GOI27"/>
      <c r="GOJ27"/>
      <c r="GOK27"/>
      <c r="GOL27"/>
      <c r="GOM27"/>
      <c r="GON27"/>
      <c r="GOO27"/>
      <c r="GOP27"/>
      <c r="GOQ27"/>
      <c r="GOR27"/>
      <c r="GOS27"/>
      <c r="GOT27"/>
      <c r="GOU27"/>
      <c r="GOV27"/>
      <c r="GOW27"/>
      <c r="GOX27"/>
      <c r="GOY27"/>
      <c r="GOZ27"/>
      <c r="GPA27"/>
      <c r="GPB27"/>
      <c r="GPC27"/>
      <c r="GPD27"/>
      <c r="GPE27"/>
      <c r="GPF27"/>
      <c r="GPG27"/>
      <c r="GPH27"/>
      <c r="GPI27"/>
      <c r="GPJ27"/>
      <c r="GPK27"/>
      <c r="GPL27"/>
      <c r="GPM27"/>
      <c r="GPN27"/>
      <c r="GPO27"/>
      <c r="GPP27"/>
      <c r="GPQ27"/>
      <c r="GPR27"/>
      <c r="GPS27"/>
      <c r="GPT27"/>
      <c r="GPU27"/>
      <c r="GPV27"/>
      <c r="GPW27"/>
      <c r="GPX27"/>
      <c r="GPY27"/>
      <c r="GPZ27"/>
      <c r="GQA27"/>
      <c r="GQB27"/>
      <c r="GQC27"/>
      <c r="GQD27"/>
      <c r="GQE27"/>
      <c r="GQF27"/>
      <c r="GQG27"/>
      <c r="GQH27"/>
      <c r="GQI27"/>
      <c r="GQJ27"/>
      <c r="GQK27"/>
      <c r="GQL27"/>
      <c r="GQM27"/>
      <c r="GQN27"/>
      <c r="GQO27"/>
      <c r="GQP27"/>
      <c r="GQQ27"/>
      <c r="GQR27"/>
      <c r="GQS27"/>
      <c r="GQT27"/>
      <c r="GQU27"/>
      <c r="GQV27"/>
      <c r="GQW27"/>
      <c r="GQX27"/>
      <c r="GQY27"/>
      <c r="GQZ27"/>
      <c r="GRA27"/>
      <c r="GRB27"/>
      <c r="GRC27"/>
      <c r="GRD27"/>
      <c r="GRE27"/>
      <c r="GRF27"/>
      <c r="GRG27"/>
      <c r="GRH27"/>
      <c r="GRI27"/>
      <c r="GRJ27"/>
      <c r="GRK27"/>
      <c r="GRL27"/>
      <c r="GRM27"/>
      <c r="GRN27"/>
      <c r="GRO27"/>
      <c r="GRP27"/>
      <c r="GRQ27"/>
      <c r="GRR27"/>
      <c r="GRS27"/>
      <c r="GRT27"/>
      <c r="GRU27"/>
      <c r="GRV27"/>
      <c r="GRW27"/>
      <c r="GRX27"/>
      <c r="GRY27"/>
      <c r="GRZ27"/>
      <c r="GSA27"/>
      <c r="GSB27"/>
      <c r="GSC27"/>
      <c r="GSD27"/>
      <c r="GSE27"/>
      <c r="GSF27"/>
      <c r="GSG27"/>
      <c r="GSH27"/>
      <c r="GSI27"/>
      <c r="GSJ27"/>
      <c r="GSK27"/>
      <c r="GSL27"/>
      <c r="GSM27"/>
      <c r="GSN27"/>
      <c r="GSO27"/>
      <c r="GSP27"/>
      <c r="GSQ27"/>
      <c r="GSR27"/>
      <c r="GSS27"/>
      <c r="GST27"/>
      <c r="GSU27"/>
      <c r="GSV27"/>
      <c r="GSW27"/>
      <c r="GSX27"/>
      <c r="GSY27"/>
      <c r="GSZ27"/>
      <c r="GTA27"/>
      <c r="GTB27"/>
      <c r="GTC27"/>
      <c r="GTD27"/>
      <c r="GTE27"/>
      <c r="GTF27"/>
      <c r="GTG27"/>
      <c r="GTH27"/>
      <c r="GTI27"/>
      <c r="GTJ27"/>
      <c r="GTK27"/>
      <c r="GTL27"/>
      <c r="GTM27"/>
      <c r="GTN27"/>
      <c r="GTO27"/>
      <c r="GTP27"/>
      <c r="GTQ27"/>
      <c r="GTR27"/>
      <c r="GTS27"/>
      <c r="GTT27"/>
      <c r="GTU27"/>
      <c r="GTV27"/>
      <c r="GTW27"/>
      <c r="GTX27"/>
      <c r="GTY27"/>
      <c r="GTZ27"/>
      <c r="GUA27"/>
      <c r="GUB27"/>
      <c r="GUC27"/>
      <c r="GUD27"/>
      <c r="GUE27"/>
      <c r="GUF27"/>
      <c r="GUG27"/>
      <c r="GUH27"/>
      <c r="GUI27"/>
      <c r="GUJ27"/>
      <c r="GUK27"/>
      <c r="GUL27"/>
      <c r="GUM27"/>
      <c r="GUN27"/>
      <c r="GUO27"/>
      <c r="GUP27"/>
      <c r="GUQ27"/>
      <c r="GUR27"/>
      <c r="GUS27"/>
      <c r="GUT27"/>
      <c r="GUU27"/>
      <c r="GUV27"/>
      <c r="GUW27"/>
      <c r="GUX27"/>
      <c r="GUY27"/>
      <c r="GUZ27"/>
      <c r="GVA27"/>
      <c r="GVB27"/>
      <c r="GVC27"/>
      <c r="GVD27"/>
      <c r="GVE27"/>
      <c r="GVF27"/>
      <c r="GVG27"/>
      <c r="GVH27"/>
      <c r="GVI27"/>
      <c r="GVJ27"/>
      <c r="GVK27"/>
      <c r="GVL27"/>
      <c r="GVM27"/>
      <c r="GVN27"/>
      <c r="GVO27"/>
      <c r="GVP27"/>
      <c r="GVQ27"/>
      <c r="GVR27"/>
      <c r="GVS27"/>
      <c r="GVT27"/>
      <c r="GVU27"/>
      <c r="GVV27"/>
      <c r="GVW27"/>
      <c r="GVX27"/>
      <c r="GVY27"/>
      <c r="GVZ27"/>
      <c r="GWA27"/>
      <c r="GWB27"/>
      <c r="GWC27"/>
      <c r="GWD27"/>
      <c r="GWE27"/>
      <c r="GWF27"/>
      <c r="GWG27"/>
      <c r="GWH27"/>
      <c r="GWI27"/>
      <c r="GWJ27"/>
      <c r="GWK27"/>
      <c r="GWL27"/>
      <c r="GWM27"/>
      <c r="GWN27"/>
      <c r="GWO27"/>
      <c r="GWP27"/>
      <c r="GWQ27"/>
      <c r="GWR27"/>
      <c r="GWS27"/>
      <c r="GWT27"/>
      <c r="GWU27"/>
      <c r="GWV27"/>
      <c r="GWW27"/>
      <c r="GWX27"/>
      <c r="GWY27"/>
      <c r="GWZ27"/>
      <c r="GXA27"/>
      <c r="GXB27"/>
      <c r="GXC27"/>
      <c r="GXD27"/>
      <c r="GXE27"/>
      <c r="GXF27"/>
      <c r="GXG27"/>
      <c r="GXH27"/>
      <c r="GXI27"/>
      <c r="GXJ27"/>
      <c r="GXK27"/>
      <c r="GXL27"/>
      <c r="GXM27"/>
      <c r="GXN27"/>
      <c r="GXO27"/>
      <c r="GXP27"/>
      <c r="GXQ27"/>
      <c r="GXR27"/>
      <c r="GXS27"/>
      <c r="GXT27"/>
      <c r="GXU27"/>
      <c r="GXV27"/>
      <c r="GXW27"/>
      <c r="GXX27"/>
      <c r="GXY27"/>
      <c r="GXZ27"/>
      <c r="GYA27"/>
      <c r="GYB27"/>
      <c r="GYC27"/>
      <c r="GYD27"/>
      <c r="GYE27"/>
      <c r="GYF27"/>
      <c r="GYG27"/>
      <c r="GYH27"/>
      <c r="GYI27"/>
      <c r="GYJ27"/>
      <c r="GYK27"/>
      <c r="GYL27"/>
      <c r="GYM27"/>
      <c r="GYN27"/>
      <c r="GYO27"/>
      <c r="GYP27"/>
      <c r="GYQ27"/>
      <c r="GYR27"/>
      <c r="GYS27"/>
      <c r="GYT27"/>
      <c r="GYU27"/>
      <c r="GYV27"/>
      <c r="GYW27"/>
      <c r="GYX27"/>
      <c r="GYY27"/>
      <c r="GYZ27"/>
      <c r="GZA27"/>
      <c r="GZB27"/>
      <c r="GZC27"/>
      <c r="GZD27"/>
      <c r="GZE27"/>
      <c r="GZF27"/>
      <c r="GZG27"/>
      <c r="GZH27"/>
      <c r="GZI27"/>
      <c r="GZJ27"/>
      <c r="GZK27"/>
      <c r="GZL27"/>
      <c r="GZM27"/>
      <c r="GZN27"/>
      <c r="GZO27"/>
      <c r="GZP27"/>
      <c r="GZQ27"/>
      <c r="GZR27"/>
      <c r="GZS27"/>
      <c r="GZT27"/>
      <c r="GZU27"/>
      <c r="GZV27"/>
      <c r="GZW27"/>
      <c r="GZX27"/>
      <c r="GZY27"/>
      <c r="GZZ27"/>
      <c r="HAA27"/>
      <c r="HAB27"/>
      <c r="HAC27"/>
      <c r="HAD27"/>
      <c r="HAE27"/>
      <c r="HAF27"/>
      <c r="HAG27"/>
      <c r="HAH27"/>
      <c r="HAI27"/>
      <c r="HAJ27"/>
      <c r="HAK27"/>
      <c r="HAL27"/>
      <c r="HAM27"/>
      <c r="HAN27"/>
      <c r="HAO27"/>
      <c r="HAP27"/>
      <c r="HAQ27"/>
      <c r="HAR27"/>
      <c r="HAS27"/>
      <c r="HAT27"/>
      <c r="HAU27"/>
      <c r="HAV27"/>
      <c r="HAW27"/>
      <c r="HAX27"/>
      <c r="HAY27"/>
      <c r="HAZ27"/>
      <c r="HBA27"/>
      <c r="HBB27"/>
      <c r="HBC27"/>
      <c r="HBD27"/>
      <c r="HBE27"/>
      <c r="HBF27"/>
      <c r="HBG27"/>
      <c r="HBH27"/>
      <c r="HBI27"/>
      <c r="HBJ27"/>
      <c r="HBK27"/>
      <c r="HBL27"/>
      <c r="HBM27"/>
      <c r="HBN27"/>
      <c r="HBO27"/>
      <c r="HBP27"/>
      <c r="HBQ27"/>
      <c r="HBR27"/>
      <c r="HBS27"/>
      <c r="HBT27"/>
      <c r="HBU27"/>
      <c r="HBV27"/>
      <c r="HBW27"/>
      <c r="HBX27"/>
      <c r="HBY27"/>
      <c r="HBZ27"/>
      <c r="HCA27"/>
      <c r="HCB27"/>
      <c r="HCC27"/>
      <c r="HCD27"/>
      <c r="HCE27"/>
      <c r="HCF27"/>
      <c r="HCG27"/>
      <c r="HCH27"/>
      <c r="HCI27"/>
      <c r="HCJ27"/>
      <c r="HCK27"/>
      <c r="HCL27"/>
      <c r="HCM27"/>
      <c r="HCN27"/>
      <c r="HCO27"/>
      <c r="HCP27"/>
      <c r="HCQ27"/>
      <c r="HCR27"/>
      <c r="HCS27"/>
      <c r="HCT27"/>
      <c r="HCU27"/>
      <c r="HCV27"/>
      <c r="HCW27"/>
      <c r="HCX27"/>
      <c r="HCY27"/>
      <c r="HCZ27"/>
      <c r="HDA27"/>
      <c r="HDB27"/>
      <c r="HDC27"/>
      <c r="HDD27"/>
      <c r="HDE27"/>
      <c r="HDF27"/>
      <c r="HDG27"/>
      <c r="HDH27"/>
      <c r="HDI27"/>
      <c r="HDJ27"/>
      <c r="HDK27"/>
      <c r="HDL27"/>
      <c r="HDM27"/>
      <c r="HDN27"/>
      <c r="HDO27"/>
      <c r="HDP27"/>
      <c r="HDQ27"/>
      <c r="HDR27"/>
      <c r="HDS27"/>
      <c r="HDT27"/>
      <c r="HDU27"/>
      <c r="HDV27"/>
      <c r="HDW27"/>
      <c r="HDX27"/>
      <c r="HDY27"/>
      <c r="HDZ27"/>
      <c r="HEA27"/>
      <c r="HEB27"/>
      <c r="HEC27"/>
      <c r="HED27"/>
      <c r="HEE27"/>
      <c r="HEF27"/>
      <c r="HEG27"/>
      <c r="HEH27"/>
      <c r="HEI27"/>
      <c r="HEJ27"/>
      <c r="HEK27"/>
      <c r="HEL27"/>
      <c r="HEM27"/>
      <c r="HEN27"/>
      <c r="HEO27"/>
      <c r="HEP27"/>
      <c r="HEQ27"/>
      <c r="HER27"/>
      <c r="HES27"/>
      <c r="HET27"/>
      <c r="HEU27"/>
      <c r="HEV27"/>
      <c r="HEW27"/>
      <c r="HEX27"/>
      <c r="HEY27"/>
      <c r="HEZ27"/>
      <c r="HFA27"/>
      <c r="HFB27"/>
      <c r="HFC27"/>
      <c r="HFD27"/>
      <c r="HFE27"/>
      <c r="HFF27"/>
      <c r="HFG27"/>
      <c r="HFH27"/>
      <c r="HFI27"/>
      <c r="HFJ27"/>
      <c r="HFK27"/>
      <c r="HFL27"/>
      <c r="HFM27"/>
      <c r="HFN27"/>
      <c r="HFO27"/>
      <c r="HFP27"/>
      <c r="HFQ27"/>
      <c r="HFR27"/>
      <c r="HFS27"/>
      <c r="HFT27"/>
      <c r="HFU27"/>
      <c r="HFV27"/>
      <c r="HFW27"/>
      <c r="HFX27"/>
      <c r="HFY27"/>
      <c r="HFZ27"/>
      <c r="HGA27"/>
      <c r="HGB27"/>
      <c r="HGC27"/>
      <c r="HGD27"/>
      <c r="HGE27"/>
      <c r="HGF27"/>
      <c r="HGG27"/>
      <c r="HGH27"/>
      <c r="HGI27"/>
      <c r="HGJ27"/>
      <c r="HGK27"/>
      <c r="HGL27"/>
      <c r="HGM27"/>
      <c r="HGN27"/>
      <c r="HGO27"/>
      <c r="HGP27"/>
      <c r="HGQ27"/>
      <c r="HGR27"/>
      <c r="HGS27"/>
      <c r="HGT27"/>
      <c r="HGU27"/>
      <c r="HGV27"/>
      <c r="HGW27"/>
      <c r="HGX27"/>
      <c r="HGY27"/>
      <c r="HGZ27"/>
      <c r="HHA27"/>
      <c r="HHB27"/>
      <c r="HHC27"/>
      <c r="HHD27"/>
      <c r="HHE27"/>
      <c r="HHF27"/>
      <c r="HHG27"/>
      <c r="HHH27"/>
      <c r="HHI27"/>
      <c r="HHJ27"/>
      <c r="HHK27"/>
      <c r="HHL27"/>
      <c r="HHM27"/>
      <c r="HHN27"/>
      <c r="HHO27"/>
      <c r="HHP27"/>
      <c r="HHQ27"/>
      <c r="HHR27"/>
      <c r="HHS27"/>
      <c r="HHT27"/>
      <c r="HHU27"/>
      <c r="HHV27"/>
      <c r="HHW27"/>
      <c r="HHX27"/>
      <c r="HHY27"/>
      <c r="HHZ27"/>
      <c r="HIA27"/>
      <c r="HIB27"/>
      <c r="HIC27"/>
      <c r="HID27"/>
      <c r="HIE27"/>
      <c r="HIF27"/>
      <c r="HIG27"/>
      <c r="HIH27"/>
      <c r="HII27"/>
      <c r="HIJ27"/>
      <c r="HIK27"/>
      <c r="HIL27"/>
      <c r="HIM27"/>
      <c r="HIN27"/>
      <c r="HIO27"/>
      <c r="HIP27"/>
      <c r="HIQ27"/>
      <c r="HIR27"/>
      <c r="HIS27"/>
      <c r="HIT27"/>
      <c r="HIU27"/>
      <c r="HIV27"/>
      <c r="HIW27"/>
      <c r="HIX27"/>
      <c r="HIY27"/>
      <c r="HIZ27"/>
      <c r="HJA27"/>
      <c r="HJB27"/>
      <c r="HJC27"/>
      <c r="HJD27"/>
      <c r="HJE27"/>
      <c r="HJF27"/>
      <c r="HJG27"/>
      <c r="HJH27"/>
      <c r="HJI27"/>
      <c r="HJJ27"/>
      <c r="HJK27"/>
      <c r="HJL27"/>
      <c r="HJM27"/>
      <c r="HJN27"/>
      <c r="HJO27"/>
      <c r="HJP27"/>
      <c r="HJQ27"/>
      <c r="HJR27"/>
      <c r="HJS27"/>
      <c r="HJT27"/>
      <c r="HJU27"/>
      <c r="HJV27"/>
      <c r="HJW27"/>
      <c r="HJX27"/>
      <c r="HJY27"/>
      <c r="HJZ27"/>
      <c r="HKA27"/>
      <c r="HKB27"/>
      <c r="HKC27"/>
      <c r="HKD27"/>
      <c r="HKE27"/>
      <c r="HKF27"/>
      <c r="HKG27"/>
      <c r="HKH27"/>
      <c r="HKI27"/>
      <c r="HKJ27"/>
      <c r="HKK27"/>
      <c r="HKL27"/>
      <c r="HKM27"/>
      <c r="HKN27"/>
      <c r="HKO27"/>
      <c r="HKP27"/>
      <c r="HKQ27"/>
      <c r="HKR27"/>
      <c r="HKS27"/>
      <c r="HKT27"/>
      <c r="HKU27"/>
      <c r="HKV27"/>
      <c r="HKW27"/>
      <c r="HKX27"/>
      <c r="HKY27"/>
      <c r="HKZ27"/>
      <c r="HLA27"/>
      <c r="HLB27"/>
      <c r="HLC27"/>
      <c r="HLD27"/>
      <c r="HLE27"/>
      <c r="HLF27"/>
      <c r="HLG27"/>
      <c r="HLH27"/>
      <c r="HLI27"/>
      <c r="HLJ27"/>
      <c r="HLK27"/>
      <c r="HLL27"/>
      <c r="HLM27"/>
      <c r="HLN27"/>
      <c r="HLO27"/>
      <c r="HLP27"/>
      <c r="HLQ27"/>
      <c r="HLR27"/>
      <c r="HLS27"/>
      <c r="HLT27"/>
      <c r="HLU27"/>
      <c r="HLV27"/>
      <c r="HLW27"/>
      <c r="HLX27"/>
      <c r="HLY27"/>
      <c r="HLZ27"/>
      <c r="HMA27"/>
      <c r="HMB27"/>
      <c r="HMC27"/>
      <c r="HMD27"/>
      <c r="HME27"/>
      <c r="HMF27"/>
      <c r="HMG27"/>
      <c r="HMH27"/>
      <c r="HMI27"/>
      <c r="HMJ27"/>
      <c r="HMK27"/>
      <c r="HML27"/>
      <c r="HMM27"/>
      <c r="HMN27"/>
      <c r="HMO27"/>
      <c r="HMP27"/>
      <c r="HMQ27"/>
      <c r="HMR27"/>
      <c r="HMS27"/>
      <c r="HMT27"/>
      <c r="HMU27"/>
      <c r="HMV27"/>
      <c r="HMW27"/>
      <c r="HMX27"/>
      <c r="HMY27"/>
      <c r="HMZ27"/>
      <c r="HNA27"/>
      <c r="HNB27"/>
      <c r="HNC27"/>
      <c r="HND27"/>
      <c r="HNE27"/>
      <c r="HNF27"/>
      <c r="HNG27"/>
      <c r="HNH27"/>
      <c r="HNI27"/>
      <c r="HNJ27"/>
      <c r="HNK27"/>
      <c r="HNL27"/>
      <c r="HNM27"/>
      <c r="HNN27"/>
      <c r="HNO27"/>
      <c r="HNP27"/>
      <c r="HNQ27"/>
      <c r="HNR27"/>
      <c r="HNS27"/>
      <c r="HNT27"/>
      <c r="HNU27"/>
      <c r="HNV27"/>
      <c r="HNW27"/>
      <c r="HNX27"/>
      <c r="HNY27"/>
      <c r="HNZ27"/>
      <c r="HOA27"/>
      <c r="HOB27"/>
      <c r="HOC27"/>
      <c r="HOD27"/>
      <c r="HOE27"/>
      <c r="HOF27"/>
      <c r="HOG27"/>
      <c r="HOH27"/>
      <c r="HOI27"/>
      <c r="HOJ27"/>
      <c r="HOK27"/>
      <c r="HOL27"/>
      <c r="HOM27"/>
      <c r="HON27"/>
      <c r="HOO27"/>
      <c r="HOP27"/>
      <c r="HOQ27"/>
      <c r="HOR27"/>
      <c r="HOS27"/>
      <c r="HOT27"/>
      <c r="HOU27"/>
      <c r="HOV27"/>
      <c r="HOW27"/>
      <c r="HOX27"/>
      <c r="HOY27"/>
      <c r="HOZ27"/>
      <c r="HPA27"/>
      <c r="HPB27"/>
      <c r="HPC27"/>
      <c r="HPD27"/>
      <c r="HPE27"/>
      <c r="HPF27"/>
      <c r="HPG27"/>
      <c r="HPH27"/>
      <c r="HPI27"/>
      <c r="HPJ27"/>
      <c r="HPK27"/>
      <c r="HPL27"/>
      <c r="HPM27"/>
      <c r="HPN27"/>
      <c r="HPO27"/>
      <c r="HPP27"/>
      <c r="HPQ27"/>
      <c r="HPR27"/>
      <c r="HPS27"/>
      <c r="HPT27"/>
      <c r="HPU27"/>
      <c r="HPV27"/>
      <c r="HPW27"/>
      <c r="HPX27"/>
      <c r="HPY27"/>
      <c r="HPZ27"/>
      <c r="HQA27"/>
      <c r="HQB27"/>
      <c r="HQC27"/>
      <c r="HQD27"/>
      <c r="HQE27"/>
      <c r="HQF27"/>
      <c r="HQG27"/>
      <c r="HQH27"/>
      <c r="HQI27"/>
      <c r="HQJ27"/>
      <c r="HQK27"/>
      <c r="HQL27"/>
      <c r="HQM27"/>
      <c r="HQN27"/>
      <c r="HQO27"/>
      <c r="HQP27"/>
      <c r="HQQ27"/>
      <c r="HQR27"/>
      <c r="HQS27"/>
      <c r="HQT27"/>
      <c r="HQU27"/>
      <c r="HQV27"/>
      <c r="HQW27"/>
      <c r="HQX27"/>
      <c r="HQY27"/>
      <c r="HQZ27"/>
      <c r="HRA27"/>
      <c r="HRB27"/>
      <c r="HRC27"/>
      <c r="HRD27"/>
      <c r="HRE27"/>
      <c r="HRF27"/>
      <c r="HRG27"/>
      <c r="HRH27"/>
      <c r="HRI27"/>
      <c r="HRJ27"/>
      <c r="HRK27"/>
      <c r="HRL27"/>
      <c r="HRM27"/>
      <c r="HRN27"/>
      <c r="HRO27"/>
      <c r="HRP27"/>
      <c r="HRQ27"/>
      <c r="HRR27"/>
      <c r="HRS27"/>
      <c r="HRT27"/>
      <c r="HRU27"/>
      <c r="HRV27"/>
      <c r="HRW27"/>
      <c r="HRX27"/>
      <c r="HRY27"/>
      <c r="HRZ27"/>
      <c r="HSA27"/>
      <c r="HSB27"/>
      <c r="HSC27"/>
      <c r="HSD27"/>
      <c r="HSE27"/>
      <c r="HSF27"/>
      <c r="HSG27"/>
      <c r="HSH27"/>
      <c r="HSI27"/>
      <c r="HSJ27"/>
      <c r="HSK27"/>
      <c r="HSL27"/>
      <c r="HSM27"/>
      <c r="HSN27"/>
      <c r="HSO27"/>
      <c r="HSP27"/>
      <c r="HSQ27"/>
      <c r="HSR27"/>
      <c r="HSS27"/>
      <c r="HST27"/>
      <c r="HSU27"/>
      <c r="HSV27"/>
      <c r="HSW27"/>
      <c r="HSX27"/>
      <c r="HSY27"/>
      <c r="HSZ27"/>
      <c r="HTA27"/>
      <c r="HTB27"/>
      <c r="HTC27"/>
      <c r="HTD27"/>
      <c r="HTE27"/>
      <c r="HTF27"/>
      <c r="HTG27"/>
      <c r="HTH27"/>
      <c r="HTI27"/>
      <c r="HTJ27"/>
      <c r="HTK27"/>
      <c r="HTL27"/>
      <c r="HTM27"/>
      <c r="HTN27"/>
      <c r="HTO27"/>
      <c r="HTP27"/>
      <c r="HTQ27"/>
      <c r="HTR27"/>
      <c r="HTS27"/>
      <c r="HTT27"/>
      <c r="HTU27"/>
      <c r="HTV27"/>
      <c r="HTW27"/>
      <c r="HTX27"/>
      <c r="HTY27"/>
      <c r="HTZ27"/>
      <c r="HUA27"/>
      <c r="HUB27"/>
      <c r="HUC27"/>
      <c r="HUD27"/>
      <c r="HUE27"/>
      <c r="HUF27"/>
      <c r="HUG27"/>
      <c r="HUH27"/>
      <c r="HUI27"/>
      <c r="HUJ27"/>
      <c r="HUK27"/>
      <c r="HUL27"/>
      <c r="HUM27"/>
      <c r="HUN27"/>
      <c r="HUO27"/>
      <c r="HUP27"/>
      <c r="HUQ27"/>
      <c r="HUR27"/>
      <c r="HUS27"/>
      <c r="HUT27"/>
      <c r="HUU27"/>
      <c r="HUV27"/>
      <c r="HUW27"/>
      <c r="HUX27"/>
      <c r="HUY27"/>
      <c r="HUZ27"/>
      <c r="HVA27"/>
      <c r="HVB27"/>
      <c r="HVC27"/>
      <c r="HVD27"/>
      <c r="HVE27"/>
      <c r="HVF27"/>
      <c r="HVG27"/>
      <c r="HVH27"/>
      <c r="HVI27"/>
      <c r="HVJ27"/>
      <c r="HVK27"/>
      <c r="HVL27"/>
      <c r="HVM27"/>
      <c r="HVN27"/>
      <c r="HVO27"/>
      <c r="HVP27"/>
      <c r="HVQ27"/>
      <c r="HVR27"/>
      <c r="HVS27"/>
      <c r="HVT27"/>
      <c r="HVU27"/>
      <c r="HVV27"/>
      <c r="HVW27"/>
      <c r="HVX27"/>
      <c r="HVY27"/>
      <c r="HVZ27"/>
      <c r="HWA27"/>
      <c r="HWB27"/>
      <c r="HWC27"/>
      <c r="HWD27"/>
      <c r="HWE27"/>
      <c r="HWF27"/>
      <c r="HWG27"/>
      <c r="HWH27"/>
      <c r="HWI27"/>
      <c r="HWJ27"/>
      <c r="HWK27"/>
      <c r="HWL27"/>
      <c r="HWM27"/>
      <c r="HWN27"/>
      <c r="HWO27"/>
      <c r="HWP27"/>
      <c r="HWQ27"/>
      <c r="HWR27"/>
      <c r="HWS27"/>
      <c r="HWT27"/>
      <c r="HWU27"/>
      <c r="HWV27"/>
      <c r="HWW27"/>
      <c r="HWX27"/>
      <c r="HWY27"/>
      <c r="HWZ27"/>
      <c r="HXA27"/>
      <c r="HXB27"/>
      <c r="HXC27"/>
      <c r="HXD27"/>
      <c r="HXE27"/>
      <c r="HXF27"/>
      <c r="HXG27"/>
      <c r="HXH27"/>
      <c r="HXI27"/>
      <c r="HXJ27"/>
      <c r="HXK27"/>
      <c r="HXL27"/>
      <c r="HXM27"/>
      <c r="HXN27"/>
      <c r="HXO27"/>
      <c r="HXP27"/>
      <c r="HXQ27"/>
      <c r="HXR27"/>
      <c r="HXS27"/>
      <c r="HXT27"/>
      <c r="HXU27"/>
      <c r="HXV27"/>
      <c r="HXW27"/>
      <c r="HXX27"/>
      <c r="HXY27"/>
      <c r="HXZ27"/>
      <c r="HYA27"/>
      <c r="HYB27"/>
      <c r="HYC27"/>
      <c r="HYD27"/>
      <c r="HYE27"/>
      <c r="HYF27"/>
      <c r="HYG27"/>
      <c r="HYH27"/>
      <c r="HYI27"/>
      <c r="HYJ27"/>
      <c r="HYK27"/>
      <c r="HYL27"/>
      <c r="HYM27"/>
      <c r="HYN27"/>
      <c r="HYO27"/>
      <c r="HYP27"/>
      <c r="HYQ27"/>
      <c r="HYR27"/>
      <c r="HYS27"/>
      <c r="HYT27"/>
      <c r="HYU27"/>
      <c r="HYV27"/>
      <c r="HYW27"/>
      <c r="HYX27"/>
      <c r="HYY27"/>
      <c r="HYZ27"/>
      <c r="HZA27"/>
      <c r="HZB27"/>
      <c r="HZC27"/>
      <c r="HZD27"/>
      <c r="HZE27"/>
      <c r="HZF27"/>
      <c r="HZG27"/>
      <c r="HZH27"/>
      <c r="HZI27"/>
      <c r="HZJ27"/>
      <c r="HZK27"/>
      <c r="HZL27"/>
      <c r="HZM27"/>
      <c r="HZN27"/>
      <c r="HZO27"/>
      <c r="HZP27"/>
      <c r="HZQ27"/>
      <c r="HZR27"/>
      <c r="HZS27"/>
      <c r="HZT27"/>
      <c r="HZU27"/>
      <c r="HZV27"/>
      <c r="HZW27"/>
      <c r="HZX27"/>
      <c r="HZY27"/>
      <c r="HZZ27"/>
      <c r="IAA27"/>
      <c r="IAB27"/>
      <c r="IAC27"/>
      <c r="IAD27"/>
      <c r="IAE27"/>
      <c r="IAF27"/>
      <c r="IAG27"/>
      <c r="IAH27"/>
      <c r="IAI27"/>
      <c r="IAJ27"/>
      <c r="IAK27"/>
      <c r="IAL27"/>
      <c r="IAM27"/>
      <c r="IAN27"/>
      <c r="IAO27"/>
      <c r="IAP27"/>
      <c r="IAQ27"/>
      <c r="IAR27"/>
      <c r="IAS27"/>
      <c r="IAT27"/>
      <c r="IAU27"/>
      <c r="IAV27"/>
      <c r="IAW27"/>
      <c r="IAX27"/>
      <c r="IAY27"/>
      <c r="IAZ27"/>
      <c r="IBA27"/>
      <c r="IBB27"/>
      <c r="IBC27"/>
      <c r="IBD27"/>
      <c r="IBE27"/>
      <c r="IBF27"/>
      <c r="IBG27"/>
      <c r="IBH27"/>
      <c r="IBI27"/>
      <c r="IBJ27"/>
      <c r="IBK27"/>
      <c r="IBL27"/>
      <c r="IBM27"/>
      <c r="IBN27"/>
      <c r="IBO27"/>
      <c r="IBP27"/>
      <c r="IBQ27"/>
      <c r="IBR27"/>
      <c r="IBS27"/>
      <c r="IBT27"/>
      <c r="IBU27"/>
      <c r="IBV27"/>
      <c r="IBW27"/>
      <c r="IBX27"/>
      <c r="IBY27"/>
      <c r="IBZ27"/>
      <c r="ICA27"/>
      <c r="ICB27"/>
      <c r="ICC27"/>
      <c r="ICD27"/>
      <c r="ICE27"/>
      <c r="ICF27"/>
      <c r="ICG27"/>
      <c r="ICH27"/>
      <c r="ICI27"/>
      <c r="ICJ27"/>
      <c r="ICK27"/>
      <c r="ICL27"/>
      <c r="ICM27"/>
      <c r="ICN27"/>
      <c r="ICO27"/>
      <c r="ICP27"/>
      <c r="ICQ27"/>
      <c r="ICR27"/>
      <c r="ICS27"/>
      <c r="ICT27"/>
      <c r="ICU27"/>
      <c r="ICV27"/>
      <c r="ICW27"/>
      <c r="ICX27"/>
      <c r="ICY27"/>
      <c r="ICZ27"/>
      <c r="IDA27"/>
      <c r="IDB27"/>
      <c r="IDC27"/>
      <c r="IDD27"/>
      <c r="IDE27"/>
      <c r="IDF27"/>
      <c r="IDG27"/>
      <c r="IDH27"/>
      <c r="IDI27"/>
      <c r="IDJ27"/>
      <c r="IDK27"/>
      <c r="IDL27"/>
      <c r="IDM27"/>
      <c r="IDN27"/>
      <c r="IDO27"/>
      <c r="IDP27"/>
      <c r="IDQ27"/>
      <c r="IDR27"/>
      <c r="IDS27"/>
      <c r="IDT27"/>
      <c r="IDU27"/>
      <c r="IDV27"/>
      <c r="IDW27"/>
      <c r="IDX27"/>
      <c r="IDY27"/>
      <c r="IDZ27"/>
      <c r="IEA27"/>
      <c r="IEB27"/>
      <c r="IEC27"/>
      <c r="IED27"/>
      <c r="IEE27"/>
      <c r="IEF27"/>
      <c r="IEG27"/>
      <c r="IEH27"/>
      <c r="IEI27"/>
      <c r="IEJ27"/>
      <c r="IEK27"/>
      <c r="IEL27"/>
      <c r="IEM27"/>
      <c r="IEN27"/>
      <c r="IEO27"/>
      <c r="IEP27"/>
      <c r="IEQ27"/>
      <c r="IER27"/>
      <c r="IES27"/>
      <c r="IET27"/>
      <c r="IEU27"/>
      <c r="IEV27"/>
      <c r="IEW27"/>
      <c r="IEX27"/>
      <c r="IEY27"/>
      <c r="IEZ27"/>
      <c r="IFA27"/>
      <c r="IFB27"/>
      <c r="IFC27"/>
      <c r="IFD27"/>
      <c r="IFE27"/>
      <c r="IFF27"/>
      <c r="IFG27"/>
      <c r="IFH27"/>
      <c r="IFI27"/>
      <c r="IFJ27"/>
      <c r="IFK27"/>
      <c r="IFL27"/>
      <c r="IFM27"/>
      <c r="IFN27"/>
      <c r="IFO27"/>
      <c r="IFP27"/>
      <c r="IFQ27"/>
      <c r="IFR27"/>
      <c r="IFS27"/>
      <c r="IFT27"/>
      <c r="IFU27"/>
      <c r="IFV27"/>
      <c r="IFW27"/>
      <c r="IFX27"/>
      <c r="IFY27"/>
      <c r="IFZ27"/>
      <c r="IGA27"/>
      <c r="IGB27"/>
      <c r="IGC27"/>
      <c r="IGD27"/>
      <c r="IGE27"/>
      <c r="IGF27"/>
      <c r="IGG27"/>
      <c r="IGH27"/>
      <c r="IGI27"/>
      <c r="IGJ27"/>
      <c r="IGK27"/>
      <c r="IGL27"/>
      <c r="IGM27"/>
      <c r="IGN27"/>
      <c r="IGO27"/>
      <c r="IGP27"/>
      <c r="IGQ27"/>
      <c r="IGR27"/>
      <c r="IGS27"/>
      <c r="IGT27"/>
      <c r="IGU27"/>
      <c r="IGV27"/>
      <c r="IGW27"/>
      <c r="IGX27"/>
      <c r="IGY27"/>
      <c r="IGZ27"/>
      <c r="IHA27"/>
      <c r="IHB27"/>
      <c r="IHC27"/>
      <c r="IHD27"/>
      <c r="IHE27"/>
      <c r="IHF27"/>
      <c r="IHG27"/>
      <c r="IHH27"/>
      <c r="IHI27"/>
      <c r="IHJ27"/>
      <c r="IHK27"/>
      <c r="IHL27"/>
      <c r="IHM27"/>
      <c r="IHN27"/>
      <c r="IHO27"/>
      <c r="IHP27"/>
      <c r="IHQ27"/>
      <c r="IHR27"/>
      <c r="IHS27"/>
      <c r="IHT27"/>
      <c r="IHU27"/>
      <c r="IHV27"/>
      <c r="IHW27"/>
      <c r="IHX27"/>
      <c r="IHY27"/>
      <c r="IHZ27"/>
      <c r="IIA27"/>
      <c r="IIB27"/>
      <c r="IIC27"/>
      <c r="IID27"/>
      <c r="IIE27"/>
      <c r="IIF27"/>
      <c r="IIG27"/>
      <c r="IIH27"/>
      <c r="III27"/>
      <c r="IIJ27"/>
      <c r="IIK27"/>
      <c r="IIL27"/>
      <c r="IIM27"/>
      <c r="IIN27"/>
      <c r="IIO27"/>
      <c r="IIP27"/>
      <c r="IIQ27"/>
      <c r="IIR27"/>
      <c r="IIS27"/>
      <c r="IIT27"/>
      <c r="IIU27"/>
      <c r="IIV27"/>
      <c r="IIW27"/>
      <c r="IIX27"/>
      <c r="IIY27"/>
      <c r="IIZ27"/>
      <c r="IJA27"/>
      <c r="IJB27"/>
      <c r="IJC27"/>
      <c r="IJD27"/>
      <c r="IJE27"/>
      <c r="IJF27"/>
      <c r="IJG27"/>
      <c r="IJH27"/>
      <c r="IJI27"/>
      <c r="IJJ27"/>
      <c r="IJK27"/>
      <c r="IJL27"/>
      <c r="IJM27"/>
      <c r="IJN27"/>
      <c r="IJO27"/>
      <c r="IJP27"/>
      <c r="IJQ27"/>
      <c r="IJR27"/>
      <c r="IJS27"/>
      <c r="IJT27"/>
      <c r="IJU27"/>
      <c r="IJV27"/>
      <c r="IJW27"/>
      <c r="IJX27"/>
      <c r="IJY27"/>
      <c r="IJZ27"/>
      <c r="IKA27"/>
      <c r="IKB27"/>
      <c r="IKC27"/>
      <c r="IKD27"/>
      <c r="IKE27"/>
      <c r="IKF27"/>
      <c r="IKG27"/>
      <c r="IKH27"/>
      <c r="IKI27"/>
      <c r="IKJ27"/>
      <c r="IKK27"/>
      <c r="IKL27"/>
      <c r="IKM27"/>
      <c r="IKN27"/>
      <c r="IKO27"/>
      <c r="IKP27"/>
      <c r="IKQ27"/>
      <c r="IKR27"/>
      <c r="IKS27"/>
      <c r="IKT27"/>
      <c r="IKU27"/>
      <c r="IKV27"/>
      <c r="IKW27"/>
      <c r="IKX27"/>
      <c r="IKY27"/>
      <c r="IKZ27"/>
      <c r="ILA27"/>
      <c r="ILB27"/>
      <c r="ILC27"/>
      <c r="ILD27"/>
      <c r="ILE27"/>
      <c r="ILF27"/>
      <c r="ILG27"/>
      <c r="ILH27"/>
      <c r="ILI27"/>
      <c r="ILJ27"/>
      <c r="ILK27"/>
      <c r="ILL27"/>
      <c r="ILM27"/>
      <c r="ILN27"/>
      <c r="ILO27"/>
      <c r="ILP27"/>
      <c r="ILQ27"/>
      <c r="ILR27"/>
      <c r="ILS27"/>
      <c r="ILT27"/>
      <c r="ILU27"/>
      <c r="ILV27"/>
      <c r="ILW27"/>
      <c r="ILX27"/>
      <c r="ILY27"/>
      <c r="ILZ27"/>
      <c r="IMA27"/>
      <c r="IMB27"/>
      <c r="IMC27"/>
      <c r="IMD27"/>
      <c r="IME27"/>
      <c r="IMF27"/>
      <c r="IMG27"/>
      <c r="IMH27"/>
      <c r="IMI27"/>
      <c r="IMJ27"/>
      <c r="IMK27"/>
      <c r="IML27"/>
      <c r="IMM27"/>
      <c r="IMN27"/>
      <c r="IMO27"/>
      <c r="IMP27"/>
      <c r="IMQ27"/>
      <c r="IMR27"/>
      <c r="IMS27"/>
      <c r="IMT27"/>
      <c r="IMU27"/>
      <c r="IMV27"/>
      <c r="IMW27"/>
      <c r="IMX27"/>
      <c r="IMY27"/>
      <c r="IMZ27"/>
      <c r="INA27"/>
      <c r="INB27"/>
      <c r="INC27"/>
      <c r="IND27"/>
      <c r="INE27"/>
      <c r="INF27"/>
      <c r="ING27"/>
      <c r="INH27"/>
      <c r="INI27"/>
      <c r="INJ27"/>
      <c r="INK27"/>
      <c r="INL27"/>
      <c r="INM27"/>
      <c r="INN27"/>
      <c r="INO27"/>
      <c r="INP27"/>
      <c r="INQ27"/>
      <c r="INR27"/>
      <c r="INS27"/>
      <c r="INT27"/>
      <c r="INU27"/>
      <c r="INV27"/>
      <c r="INW27"/>
      <c r="INX27"/>
      <c r="INY27"/>
      <c r="INZ27"/>
      <c r="IOA27"/>
      <c r="IOB27"/>
      <c r="IOC27"/>
      <c r="IOD27"/>
      <c r="IOE27"/>
      <c r="IOF27"/>
      <c r="IOG27"/>
      <c r="IOH27"/>
      <c r="IOI27"/>
      <c r="IOJ27"/>
      <c r="IOK27"/>
      <c r="IOL27"/>
      <c r="IOM27"/>
      <c r="ION27"/>
      <c r="IOO27"/>
      <c r="IOP27"/>
      <c r="IOQ27"/>
      <c r="IOR27"/>
      <c r="IOS27"/>
      <c r="IOT27"/>
      <c r="IOU27"/>
      <c r="IOV27"/>
      <c r="IOW27"/>
      <c r="IOX27"/>
      <c r="IOY27"/>
      <c r="IOZ27"/>
      <c r="IPA27"/>
      <c r="IPB27"/>
      <c r="IPC27"/>
      <c r="IPD27"/>
      <c r="IPE27"/>
      <c r="IPF27"/>
      <c r="IPG27"/>
      <c r="IPH27"/>
      <c r="IPI27"/>
      <c r="IPJ27"/>
      <c r="IPK27"/>
      <c r="IPL27"/>
      <c r="IPM27"/>
      <c r="IPN27"/>
      <c r="IPO27"/>
      <c r="IPP27"/>
      <c r="IPQ27"/>
      <c r="IPR27"/>
      <c r="IPS27"/>
      <c r="IPT27"/>
      <c r="IPU27"/>
      <c r="IPV27"/>
      <c r="IPW27"/>
      <c r="IPX27"/>
      <c r="IPY27"/>
      <c r="IPZ27"/>
      <c r="IQA27"/>
      <c r="IQB27"/>
      <c r="IQC27"/>
      <c r="IQD27"/>
      <c r="IQE27"/>
      <c r="IQF27"/>
      <c r="IQG27"/>
      <c r="IQH27"/>
      <c r="IQI27"/>
      <c r="IQJ27"/>
      <c r="IQK27"/>
      <c r="IQL27"/>
      <c r="IQM27"/>
      <c r="IQN27"/>
      <c r="IQO27"/>
      <c r="IQP27"/>
      <c r="IQQ27"/>
      <c r="IQR27"/>
      <c r="IQS27"/>
      <c r="IQT27"/>
      <c r="IQU27"/>
      <c r="IQV27"/>
      <c r="IQW27"/>
      <c r="IQX27"/>
      <c r="IQY27"/>
      <c r="IQZ27"/>
      <c r="IRA27"/>
      <c r="IRB27"/>
      <c r="IRC27"/>
      <c r="IRD27"/>
      <c r="IRE27"/>
      <c r="IRF27"/>
      <c r="IRG27"/>
      <c r="IRH27"/>
      <c r="IRI27"/>
      <c r="IRJ27"/>
      <c r="IRK27"/>
      <c r="IRL27"/>
      <c r="IRM27"/>
      <c r="IRN27"/>
      <c r="IRO27"/>
      <c r="IRP27"/>
      <c r="IRQ27"/>
      <c r="IRR27"/>
      <c r="IRS27"/>
      <c r="IRT27"/>
      <c r="IRU27"/>
      <c r="IRV27"/>
      <c r="IRW27"/>
      <c r="IRX27"/>
      <c r="IRY27"/>
      <c r="IRZ27"/>
      <c r="ISA27"/>
      <c r="ISB27"/>
      <c r="ISC27"/>
      <c r="ISD27"/>
      <c r="ISE27"/>
      <c r="ISF27"/>
      <c r="ISG27"/>
      <c r="ISH27"/>
      <c r="ISI27"/>
      <c r="ISJ27"/>
      <c r="ISK27"/>
      <c r="ISL27"/>
      <c r="ISM27"/>
      <c r="ISN27"/>
      <c r="ISO27"/>
      <c r="ISP27"/>
      <c r="ISQ27"/>
      <c r="ISR27"/>
      <c r="ISS27"/>
      <c r="IST27"/>
      <c r="ISU27"/>
      <c r="ISV27"/>
      <c r="ISW27"/>
      <c r="ISX27"/>
      <c r="ISY27"/>
      <c r="ISZ27"/>
      <c r="ITA27"/>
      <c r="ITB27"/>
      <c r="ITC27"/>
      <c r="ITD27"/>
      <c r="ITE27"/>
      <c r="ITF27"/>
      <c r="ITG27"/>
      <c r="ITH27"/>
      <c r="ITI27"/>
      <c r="ITJ27"/>
      <c r="ITK27"/>
      <c r="ITL27"/>
      <c r="ITM27"/>
      <c r="ITN27"/>
      <c r="ITO27"/>
      <c r="ITP27"/>
      <c r="ITQ27"/>
      <c r="ITR27"/>
      <c r="ITS27"/>
      <c r="ITT27"/>
      <c r="ITU27"/>
      <c r="ITV27"/>
      <c r="ITW27"/>
      <c r="ITX27"/>
      <c r="ITY27"/>
      <c r="ITZ27"/>
      <c r="IUA27"/>
      <c r="IUB27"/>
      <c r="IUC27"/>
      <c r="IUD27"/>
      <c r="IUE27"/>
      <c r="IUF27"/>
      <c r="IUG27"/>
      <c r="IUH27"/>
      <c r="IUI27"/>
      <c r="IUJ27"/>
      <c r="IUK27"/>
      <c r="IUL27"/>
      <c r="IUM27"/>
      <c r="IUN27"/>
      <c r="IUO27"/>
      <c r="IUP27"/>
      <c r="IUQ27"/>
      <c r="IUR27"/>
      <c r="IUS27"/>
      <c r="IUT27"/>
      <c r="IUU27"/>
      <c r="IUV27"/>
      <c r="IUW27"/>
      <c r="IUX27"/>
      <c r="IUY27"/>
      <c r="IUZ27"/>
      <c r="IVA27"/>
      <c r="IVB27"/>
      <c r="IVC27"/>
      <c r="IVD27"/>
      <c r="IVE27"/>
      <c r="IVF27"/>
      <c r="IVG27"/>
      <c r="IVH27"/>
      <c r="IVI27"/>
      <c r="IVJ27"/>
      <c r="IVK27"/>
      <c r="IVL27"/>
      <c r="IVM27"/>
      <c r="IVN27"/>
      <c r="IVO27"/>
      <c r="IVP27"/>
      <c r="IVQ27"/>
      <c r="IVR27"/>
      <c r="IVS27"/>
      <c r="IVT27"/>
      <c r="IVU27"/>
      <c r="IVV27"/>
      <c r="IVW27"/>
      <c r="IVX27"/>
      <c r="IVY27"/>
      <c r="IVZ27"/>
      <c r="IWA27"/>
      <c r="IWB27"/>
      <c r="IWC27"/>
      <c r="IWD27"/>
      <c r="IWE27"/>
      <c r="IWF27"/>
      <c r="IWG27"/>
      <c r="IWH27"/>
      <c r="IWI27"/>
      <c r="IWJ27"/>
      <c r="IWK27"/>
      <c r="IWL27"/>
      <c r="IWM27"/>
      <c r="IWN27"/>
      <c r="IWO27"/>
      <c r="IWP27"/>
      <c r="IWQ27"/>
      <c r="IWR27"/>
      <c r="IWS27"/>
      <c r="IWT27"/>
      <c r="IWU27"/>
      <c r="IWV27"/>
      <c r="IWW27"/>
      <c r="IWX27"/>
      <c r="IWY27"/>
      <c r="IWZ27"/>
      <c r="IXA27"/>
      <c r="IXB27"/>
      <c r="IXC27"/>
      <c r="IXD27"/>
      <c r="IXE27"/>
      <c r="IXF27"/>
      <c r="IXG27"/>
      <c r="IXH27"/>
      <c r="IXI27"/>
      <c r="IXJ27"/>
      <c r="IXK27"/>
      <c r="IXL27"/>
      <c r="IXM27"/>
      <c r="IXN27"/>
      <c r="IXO27"/>
      <c r="IXP27"/>
      <c r="IXQ27"/>
      <c r="IXR27"/>
      <c r="IXS27"/>
      <c r="IXT27"/>
      <c r="IXU27"/>
      <c r="IXV27"/>
      <c r="IXW27"/>
      <c r="IXX27"/>
      <c r="IXY27"/>
      <c r="IXZ27"/>
      <c r="IYA27"/>
      <c r="IYB27"/>
      <c r="IYC27"/>
      <c r="IYD27"/>
      <c r="IYE27"/>
      <c r="IYF27"/>
      <c r="IYG27"/>
      <c r="IYH27"/>
      <c r="IYI27"/>
      <c r="IYJ27"/>
      <c r="IYK27"/>
      <c r="IYL27"/>
      <c r="IYM27"/>
      <c r="IYN27"/>
      <c r="IYO27"/>
      <c r="IYP27"/>
      <c r="IYQ27"/>
      <c r="IYR27"/>
      <c r="IYS27"/>
      <c r="IYT27"/>
      <c r="IYU27"/>
      <c r="IYV27"/>
      <c r="IYW27"/>
      <c r="IYX27"/>
      <c r="IYY27"/>
      <c r="IYZ27"/>
      <c r="IZA27"/>
      <c r="IZB27"/>
      <c r="IZC27"/>
      <c r="IZD27"/>
      <c r="IZE27"/>
      <c r="IZF27"/>
      <c r="IZG27"/>
      <c r="IZH27"/>
      <c r="IZI27"/>
      <c r="IZJ27"/>
      <c r="IZK27"/>
      <c r="IZL27"/>
      <c r="IZM27"/>
      <c r="IZN27"/>
      <c r="IZO27"/>
      <c r="IZP27"/>
      <c r="IZQ27"/>
      <c r="IZR27"/>
      <c r="IZS27"/>
      <c r="IZT27"/>
      <c r="IZU27"/>
      <c r="IZV27"/>
      <c r="IZW27"/>
      <c r="IZX27"/>
      <c r="IZY27"/>
      <c r="IZZ27"/>
      <c r="JAA27"/>
      <c r="JAB27"/>
      <c r="JAC27"/>
      <c r="JAD27"/>
      <c r="JAE27"/>
      <c r="JAF27"/>
      <c r="JAG27"/>
      <c r="JAH27"/>
      <c r="JAI27"/>
      <c r="JAJ27"/>
      <c r="JAK27"/>
      <c r="JAL27"/>
      <c r="JAM27"/>
      <c r="JAN27"/>
      <c r="JAO27"/>
      <c r="JAP27"/>
      <c r="JAQ27"/>
      <c r="JAR27"/>
      <c r="JAS27"/>
      <c r="JAT27"/>
      <c r="JAU27"/>
      <c r="JAV27"/>
      <c r="JAW27"/>
      <c r="JAX27"/>
      <c r="JAY27"/>
      <c r="JAZ27"/>
      <c r="JBA27"/>
      <c r="JBB27"/>
      <c r="JBC27"/>
      <c r="JBD27"/>
      <c r="JBE27"/>
      <c r="JBF27"/>
      <c r="JBG27"/>
      <c r="JBH27"/>
      <c r="JBI27"/>
      <c r="JBJ27"/>
      <c r="JBK27"/>
      <c r="JBL27"/>
      <c r="JBM27"/>
      <c r="JBN27"/>
      <c r="JBO27"/>
      <c r="JBP27"/>
      <c r="JBQ27"/>
      <c r="JBR27"/>
      <c r="JBS27"/>
      <c r="JBT27"/>
      <c r="JBU27"/>
      <c r="JBV27"/>
      <c r="JBW27"/>
      <c r="JBX27"/>
      <c r="JBY27"/>
      <c r="JBZ27"/>
      <c r="JCA27"/>
      <c r="JCB27"/>
      <c r="JCC27"/>
      <c r="JCD27"/>
      <c r="JCE27"/>
      <c r="JCF27"/>
      <c r="JCG27"/>
      <c r="JCH27"/>
      <c r="JCI27"/>
      <c r="JCJ27"/>
      <c r="JCK27"/>
      <c r="JCL27"/>
      <c r="JCM27"/>
      <c r="JCN27"/>
      <c r="JCO27"/>
      <c r="JCP27"/>
      <c r="JCQ27"/>
      <c r="JCR27"/>
      <c r="JCS27"/>
      <c r="JCT27"/>
      <c r="JCU27"/>
      <c r="JCV27"/>
      <c r="JCW27"/>
      <c r="JCX27"/>
      <c r="JCY27"/>
      <c r="JCZ27"/>
      <c r="JDA27"/>
      <c r="JDB27"/>
      <c r="JDC27"/>
      <c r="JDD27"/>
      <c r="JDE27"/>
      <c r="JDF27"/>
      <c r="JDG27"/>
      <c r="JDH27"/>
      <c r="JDI27"/>
      <c r="JDJ27"/>
      <c r="JDK27"/>
      <c r="JDL27"/>
      <c r="JDM27"/>
      <c r="JDN27"/>
      <c r="JDO27"/>
      <c r="JDP27"/>
      <c r="JDQ27"/>
      <c r="JDR27"/>
      <c r="JDS27"/>
      <c r="JDT27"/>
      <c r="JDU27"/>
      <c r="JDV27"/>
      <c r="JDW27"/>
      <c r="JDX27"/>
      <c r="JDY27"/>
      <c r="JDZ27"/>
      <c r="JEA27"/>
      <c r="JEB27"/>
      <c r="JEC27"/>
      <c r="JED27"/>
      <c r="JEE27"/>
      <c r="JEF27"/>
      <c r="JEG27"/>
      <c r="JEH27"/>
      <c r="JEI27"/>
      <c r="JEJ27"/>
      <c r="JEK27"/>
      <c r="JEL27"/>
      <c r="JEM27"/>
      <c r="JEN27"/>
      <c r="JEO27"/>
      <c r="JEP27"/>
      <c r="JEQ27"/>
      <c r="JER27"/>
      <c r="JES27"/>
      <c r="JET27"/>
      <c r="JEU27"/>
      <c r="JEV27"/>
      <c r="JEW27"/>
      <c r="JEX27"/>
      <c r="JEY27"/>
      <c r="JEZ27"/>
      <c r="JFA27"/>
      <c r="JFB27"/>
      <c r="JFC27"/>
      <c r="JFD27"/>
      <c r="JFE27"/>
      <c r="JFF27"/>
      <c r="JFG27"/>
      <c r="JFH27"/>
      <c r="JFI27"/>
      <c r="JFJ27"/>
      <c r="JFK27"/>
      <c r="JFL27"/>
      <c r="JFM27"/>
      <c r="JFN27"/>
      <c r="JFO27"/>
      <c r="JFP27"/>
      <c r="JFQ27"/>
      <c r="JFR27"/>
      <c r="JFS27"/>
      <c r="JFT27"/>
      <c r="JFU27"/>
      <c r="JFV27"/>
      <c r="JFW27"/>
      <c r="JFX27"/>
      <c r="JFY27"/>
      <c r="JFZ27"/>
      <c r="JGA27"/>
      <c r="JGB27"/>
      <c r="JGC27"/>
      <c r="JGD27"/>
      <c r="JGE27"/>
      <c r="JGF27"/>
      <c r="JGG27"/>
      <c r="JGH27"/>
      <c r="JGI27"/>
      <c r="JGJ27"/>
      <c r="JGK27"/>
      <c r="JGL27"/>
      <c r="JGM27"/>
      <c r="JGN27"/>
      <c r="JGO27"/>
      <c r="JGP27"/>
      <c r="JGQ27"/>
      <c r="JGR27"/>
      <c r="JGS27"/>
      <c r="JGT27"/>
      <c r="JGU27"/>
      <c r="JGV27"/>
      <c r="JGW27"/>
      <c r="JGX27"/>
      <c r="JGY27"/>
      <c r="JGZ27"/>
      <c r="JHA27"/>
      <c r="JHB27"/>
      <c r="JHC27"/>
      <c r="JHD27"/>
      <c r="JHE27"/>
      <c r="JHF27"/>
      <c r="JHG27"/>
      <c r="JHH27"/>
      <c r="JHI27"/>
      <c r="JHJ27"/>
      <c r="JHK27"/>
      <c r="JHL27"/>
      <c r="JHM27"/>
      <c r="JHN27"/>
      <c r="JHO27"/>
      <c r="JHP27"/>
      <c r="JHQ27"/>
      <c r="JHR27"/>
      <c r="JHS27"/>
      <c r="JHT27"/>
      <c r="JHU27"/>
      <c r="JHV27"/>
      <c r="JHW27"/>
      <c r="JHX27"/>
      <c r="JHY27"/>
      <c r="JHZ27"/>
      <c r="JIA27"/>
      <c r="JIB27"/>
      <c r="JIC27"/>
      <c r="JID27"/>
      <c r="JIE27"/>
      <c r="JIF27"/>
      <c r="JIG27"/>
      <c r="JIH27"/>
      <c r="JII27"/>
      <c r="JIJ27"/>
      <c r="JIK27"/>
      <c r="JIL27"/>
      <c r="JIM27"/>
      <c r="JIN27"/>
      <c r="JIO27"/>
      <c r="JIP27"/>
      <c r="JIQ27"/>
      <c r="JIR27"/>
      <c r="JIS27"/>
      <c r="JIT27"/>
      <c r="JIU27"/>
      <c r="JIV27"/>
      <c r="JIW27"/>
      <c r="JIX27"/>
      <c r="JIY27"/>
      <c r="JIZ27"/>
      <c r="JJA27"/>
      <c r="JJB27"/>
      <c r="JJC27"/>
      <c r="JJD27"/>
      <c r="JJE27"/>
      <c r="JJF27"/>
      <c r="JJG27"/>
      <c r="JJH27"/>
      <c r="JJI27"/>
      <c r="JJJ27"/>
      <c r="JJK27"/>
      <c r="JJL27"/>
      <c r="JJM27"/>
      <c r="JJN27"/>
      <c r="JJO27"/>
      <c r="JJP27"/>
      <c r="JJQ27"/>
      <c r="JJR27"/>
      <c r="JJS27"/>
      <c r="JJT27"/>
      <c r="JJU27"/>
      <c r="JJV27"/>
      <c r="JJW27"/>
      <c r="JJX27"/>
      <c r="JJY27"/>
      <c r="JJZ27"/>
      <c r="JKA27"/>
      <c r="JKB27"/>
      <c r="JKC27"/>
      <c r="JKD27"/>
      <c r="JKE27"/>
      <c r="JKF27"/>
      <c r="JKG27"/>
      <c r="JKH27"/>
      <c r="JKI27"/>
      <c r="JKJ27"/>
      <c r="JKK27"/>
      <c r="JKL27"/>
      <c r="JKM27"/>
      <c r="JKN27"/>
      <c r="JKO27"/>
      <c r="JKP27"/>
      <c r="JKQ27"/>
      <c r="JKR27"/>
      <c r="JKS27"/>
      <c r="JKT27"/>
      <c r="JKU27"/>
      <c r="JKV27"/>
      <c r="JKW27"/>
      <c r="JKX27"/>
      <c r="JKY27"/>
      <c r="JKZ27"/>
      <c r="JLA27"/>
      <c r="JLB27"/>
      <c r="JLC27"/>
      <c r="JLD27"/>
      <c r="JLE27"/>
      <c r="JLF27"/>
      <c r="JLG27"/>
      <c r="JLH27"/>
      <c r="JLI27"/>
      <c r="JLJ27"/>
      <c r="JLK27"/>
      <c r="JLL27"/>
      <c r="JLM27"/>
      <c r="JLN27"/>
      <c r="JLO27"/>
      <c r="JLP27"/>
      <c r="JLQ27"/>
      <c r="JLR27"/>
      <c r="JLS27"/>
      <c r="JLT27"/>
      <c r="JLU27"/>
      <c r="JLV27"/>
      <c r="JLW27"/>
      <c r="JLX27"/>
      <c r="JLY27"/>
      <c r="JLZ27"/>
      <c r="JMA27"/>
      <c r="JMB27"/>
      <c r="JMC27"/>
      <c r="JMD27"/>
      <c r="JME27"/>
      <c r="JMF27"/>
      <c r="JMG27"/>
      <c r="JMH27"/>
      <c r="JMI27"/>
      <c r="JMJ27"/>
      <c r="JMK27"/>
      <c r="JML27"/>
      <c r="JMM27"/>
      <c r="JMN27"/>
      <c r="JMO27"/>
      <c r="JMP27"/>
      <c r="JMQ27"/>
      <c r="JMR27"/>
      <c r="JMS27"/>
      <c r="JMT27"/>
      <c r="JMU27"/>
      <c r="JMV27"/>
      <c r="JMW27"/>
      <c r="JMX27"/>
      <c r="JMY27"/>
      <c r="JMZ27"/>
      <c r="JNA27"/>
      <c r="JNB27"/>
      <c r="JNC27"/>
      <c r="JND27"/>
      <c r="JNE27"/>
      <c r="JNF27"/>
      <c r="JNG27"/>
      <c r="JNH27"/>
      <c r="JNI27"/>
      <c r="JNJ27"/>
      <c r="JNK27"/>
      <c r="JNL27"/>
      <c r="JNM27"/>
      <c r="JNN27"/>
      <c r="JNO27"/>
      <c r="JNP27"/>
      <c r="JNQ27"/>
      <c r="JNR27"/>
      <c r="JNS27"/>
      <c r="JNT27"/>
      <c r="JNU27"/>
      <c r="JNV27"/>
      <c r="JNW27"/>
      <c r="JNX27"/>
      <c r="JNY27"/>
      <c r="JNZ27"/>
      <c r="JOA27"/>
      <c r="JOB27"/>
      <c r="JOC27"/>
      <c r="JOD27"/>
      <c r="JOE27"/>
      <c r="JOF27"/>
      <c r="JOG27"/>
      <c r="JOH27"/>
      <c r="JOI27"/>
      <c r="JOJ27"/>
      <c r="JOK27"/>
      <c r="JOL27"/>
      <c r="JOM27"/>
      <c r="JON27"/>
      <c r="JOO27"/>
      <c r="JOP27"/>
      <c r="JOQ27"/>
      <c r="JOR27"/>
      <c r="JOS27"/>
      <c r="JOT27"/>
      <c r="JOU27"/>
      <c r="JOV27"/>
      <c r="JOW27"/>
      <c r="JOX27"/>
      <c r="JOY27"/>
      <c r="JOZ27"/>
      <c r="JPA27"/>
      <c r="JPB27"/>
      <c r="JPC27"/>
      <c r="JPD27"/>
      <c r="JPE27"/>
      <c r="JPF27"/>
      <c r="JPG27"/>
      <c r="JPH27"/>
      <c r="JPI27"/>
      <c r="JPJ27"/>
      <c r="JPK27"/>
      <c r="JPL27"/>
      <c r="JPM27"/>
      <c r="JPN27"/>
      <c r="JPO27"/>
      <c r="JPP27"/>
      <c r="JPQ27"/>
      <c r="JPR27"/>
      <c r="JPS27"/>
      <c r="JPT27"/>
      <c r="JPU27"/>
      <c r="JPV27"/>
      <c r="JPW27"/>
      <c r="JPX27"/>
      <c r="JPY27"/>
      <c r="JPZ27"/>
      <c r="JQA27"/>
      <c r="JQB27"/>
      <c r="JQC27"/>
      <c r="JQD27"/>
      <c r="JQE27"/>
      <c r="JQF27"/>
      <c r="JQG27"/>
      <c r="JQH27"/>
      <c r="JQI27"/>
      <c r="JQJ27"/>
      <c r="JQK27"/>
      <c r="JQL27"/>
      <c r="JQM27"/>
      <c r="JQN27"/>
      <c r="JQO27"/>
      <c r="JQP27"/>
      <c r="JQQ27"/>
      <c r="JQR27"/>
      <c r="JQS27"/>
      <c r="JQT27"/>
      <c r="JQU27"/>
      <c r="JQV27"/>
      <c r="JQW27"/>
      <c r="JQX27"/>
      <c r="JQY27"/>
      <c r="JQZ27"/>
      <c r="JRA27"/>
      <c r="JRB27"/>
      <c r="JRC27"/>
      <c r="JRD27"/>
      <c r="JRE27"/>
      <c r="JRF27"/>
      <c r="JRG27"/>
      <c r="JRH27"/>
      <c r="JRI27"/>
      <c r="JRJ27"/>
      <c r="JRK27"/>
      <c r="JRL27"/>
      <c r="JRM27"/>
      <c r="JRN27"/>
      <c r="JRO27"/>
      <c r="JRP27"/>
      <c r="JRQ27"/>
      <c r="JRR27"/>
      <c r="JRS27"/>
      <c r="JRT27"/>
      <c r="JRU27"/>
      <c r="JRV27"/>
      <c r="JRW27"/>
      <c r="JRX27"/>
      <c r="JRY27"/>
      <c r="JRZ27"/>
      <c r="JSA27"/>
      <c r="JSB27"/>
      <c r="JSC27"/>
      <c r="JSD27"/>
      <c r="JSE27"/>
      <c r="JSF27"/>
      <c r="JSG27"/>
      <c r="JSH27"/>
      <c r="JSI27"/>
      <c r="JSJ27"/>
      <c r="JSK27"/>
      <c r="JSL27"/>
      <c r="JSM27"/>
      <c r="JSN27"/>
      <c r="JSO27"/>
      <c r="JSP27"/>
      <c r="JSQ27"/>
      <c r="JSR27"/>
      <c r="JSS27"/>
      <c r="JST27"/>
      <c r="JSU27"/>
      <c r="JSV27"/>
      <c r="JSW27"/>
      <c r="JSX27"/>
      <c r="JSY27"/>
      <c r="JSZ27"/>
      <c r="JTA27"/>
      <c r="JTB27"/>
      <c r="JTC27"/>
      <c r="JTD27"/>
      <c r="JTE27"/>
      <c r="JTF27"/>
      <c r="JTG27"/>
      <c r="JTH27"/>
      <c r="JTI27"/>
      <c r="JTJ27"/>
      <c r="JTK27"/>
      <c r="JTL27"/>
      <c r="JTM27"/>
      <c r="JTN27"/>
      <c r="JTO27"/>
      <c r="JTP27"/>
      <c r="JTQ27"/>
      <c r="JTR27"/>
      <c r="JTS27"/>
      <c r="JTT27"/>
      <c r="JTU27"/>
      <c r="JTV27"/>
      <c r="JTW27"/>
      <c r="JTX27"/>
      <c r="JTY27"/>
      <c r="JTZ27"/>
      <c r="JUA27"/>
      <c r="JUB27"/>
      <c r="JUC27"/>
      <c r="JUD27"/>
      <c r="JUE27"/>
      <c r="JUF27"/>
      <c r="JUG27"/>
      <c r="JUH27"/>
      <c r="JUI27"/>
      <c r="JUJ27"/>
      <c r="JUK27"/>
      <c r="JUL27"/>
      <c r="JUM27"/>
      <c r="JUN27"/>
      <c r="JUO27"/>
      <c r="JUP27"/>
      <c r="JUQ27"/>
      <c r="JUR27"/>
      <c r="JUS27"/>
      <c r="JUT27"/>
      <c r="JUU27"/>
      <c r="JUV27"/>
      <c r="JUW27"/>
      <c r="JUX27"/>
      <c r="JUY27"/>
      <c r="JUZ27"/>
      <c r="JVA27"/>
      <c r="JVB27"/>
      <c r="JVC27"/>
      <c r="JVD27"/>
      <c r="JVE27"/>
      <c r="JVF27"/>
      <c r="JVG27"/>
      <c r="JVH27"/>
      <c r="JVI27"/>
      <c r="JVJ27"/>
      <c r="JVK27"/>
      <c r="JVL27"/>
      <c r="JVM27"/>
      <c r="JVN27"/>
      <c r="JVO27"/>
      <c r="JVP27"/>
      <c r="JVQ27"/>
      <c r="JVR27"/>
      <c r="JVS27"/>
      <c r="JVT27"/>
      <c r="JVU27"/>
      <c r="JVV27"/>
      <c r="JVW27"/>
      <c r="JVX27"/>
      <c r="JVY27"/>
      <c r="JVZ27"/>
      <c r="JWA27"/>
      <c r="JWB27"/>
      <c r="JWC27"/>
      <c r="JWD27"/>
      <c r="JWE27"/>
      <c r="JWF27"/>
      <c r="JWG27"/>
      <c r="JWH27"/>
      <c r="JWI27"/>
      <c r="JWJ27"/>
      <c r="JWK27"/>
      <c r="JWL27"/>
      <c r="JWM27"/>
      <c r="JWN27"/>
      <c r="JWO27"/>
      <c r="JWP27"/>
      <c r="JWQ27"/>
      <c r="JWR27"/>
      <c r="JWS27"/>
      <c r="JWT27"/>
      <c r="JWU27"/>
      <c r="JWV27"/>
      <c r="JWW27"/>
      <c r="JWX27"/>
      <c r="JWY27"/>
      <c r="JWZ27"/>
      <c r="JXA27"/>
      <c r="JXB27"/>
      <c r="JXC27"/>
      <c r="JXD27"/>
      <c r="JXE27"/>
      <c r="JXF27"/>
      <c r="JXG27"/>
      <c r="JXH27"/>
      <c r="JXI27"/>
      <c r="JXJ27"/>
      <c r="JXK27"/>
      <c r="JXL27"/>
      <c r="JXM27"/>
      <c r="JXN27"/>
      <c r="JXO27"/>
      <c r="JXP27"/>
      <c r="JXQ27"/>
      <c r="JXR27"/>
      <c r="JXS27"/>
      <c r="JXT27"/>
      <c r="JXU27"/>
      <c r="JXV27"/>
      <c r="JXW27"/>
      <c r="JXX27"/>
      <c r="JXY27"/>
      <c r="JXZ27"/>
      <c r="JYA27"/>
      <c r="JYB27"/>
      <c r="JYC27"/>
      <c r="JYD27"/>
      <c r="JYE27"/>
      <c r="JYF27"/>
      <c r="JYG27"/>
      <c r="JYH27"/>
      <c r="JYI27"/>
      <c r="JYJ27"/>
      <c r="JYK27"/>
      <c r="JYL27"/>
      <c r="JYM27"/>
      <c r="JYN27"/>
      <c r="JYO27"/>
      <c r="JYP27"/>
      <c r="JYQ27"/>
      <c r="JYR27"/>
      <c r="JYS27"/>
      <c r="JYT27"/>
      <c r="JYU27"/>
      <c r="JYV27"/>
      <c r="JYW27"/>
      <c r="JYX27"/>
      <c r="JYY27"/>
      <c r="JYZ27"/>
      <c r="JZA27"/>
      <c r="JZB27"/>
      <c r="JZC27"/>
      <c r="JZD27"/>
      <c r="JZE27"/>
      <c r="JZF27"/>
      <c r="JZG27"/>
      <c r="JZH27"/>
      <c r="JZI27"/>
      <c r="JZJ27"/>
      <c r="JZK27"/>
      <c r="JZL27"/>
      <c r="JZM27"/>
      <c r="JZN27"/>
      <c r="JZO27"/>
      <c r="JZP27"/>
      <c r="JZQ27"/>
      <c r="JZR27"/>
      <c r="JZS27"/>
      <c r="JZT27"/>
      <c r="JZU27"/>
      <c r="JZV27"/>
      <c r="JZW27"/>
      <c r="JZX27"/>
      <c r="JZY27"/>
      <c r="JZZ27"/>
      <c r="KAA27"/>
      <c r="KAB27"/>
      <c r="KAC27"/>
      <c r="KAD27"/>
      <c r="KAE27"/>
      <c r="KAF27"/>
      <c r="KAG27"/>
      <c r="KAH27"/>
      <c r="KAI27"/>
      <c r="KAJ27"/>
      <c r="KAK27"/>
      <c r="KAL27"/>
      <c r="KAM27"/>
      <c r="KAN27"/>
      <c r="KAO27"/>
      <c r="KAP27"/>
      <c r="KAQ27"/>
      <c r="KAR27"/>
      <c r="KAS27"/>
      <c r="KAT27"/>
      <c r="KAU27"/>
      <c r="KAV27"/>
      <c r="KAW27"/>
      <c r="KAX27"/>
      <c r="KAY27"/>
      <c r="KAZ27"/>
      <c r="KBA27"/>
      <c r="KBB27"/>
      <c r="KBC27"/>
      <c r="KBD27"/>
      <c r="KBE27"/>
      <c r="KBF27"/>
      <c r="KBG27"/>
      <c r="KBH27"/>
      <c r="KBI27"/>
      <c r="KBJ27"/>
      <c r="KBK27"/>
      <c r="KBL27"/>
      <c r="KBM27"/>
      <c r="KBN27"/>
      <c r="KBO27"/>
      <c r="KBP27"/>
      <c r="KBQ27"/>
      <c r="KBR27"/>
      <c r="KBS27"/>
      <c r="KBT27"/>
      <c r="KBU27"/>
      <c r="KBV27"/>
      <c r="KBW27"/>
      <c r="KBX27"/>
      <c r="KBY27"/>
      <c r="KBZ27"/>
      <c r="KCA27"/>
      <c r="KCB27"/>
      <c r="KCC27"/>
      <c r="KCD27"/>
      <c r="KCE27"/>
      <c r="KCF27"/>
      <c r="KCG27"/>
      <c r="KCH27"/>
      <c r="KCI27"/>
      <c r="KCJ27"/>
      <c r="KCK27"/>
      <c r="KCL27"/>
      <c r="KCM27"/>
      <c r="KCN27"/>
      <c r="KCO27"/>
      <c r="KCP27"/>
      <c r="KCQ27"/>
      <c r="KCR27"/>
      <c r="KCS27"/>
      <c r="KCT27"/>
      <c r="KCU27"/>
      <c r="KCV27"/>
      <c r="KCW27"/>
      <c r="KCX27"/>
      <c r="KCY27"/>
      <c r="KCZ27"/>
      <c r="KDA27"/>
      <c r="KDB27"/>
      <c r="KDC27"/>
      <c r="KDD27"/>
      <c r="KDE27"/>
      <c r="KDF27"/>
      <c r="KDG27"/>
      <c r="KDH27"/>
      <c r="KDI27"/>
      <c r="KDJ27"/>
      <c r="KDK27"/>
      <c r="KDL27"/>
      <c r="KDM27"/>
      <c r="KDN27"/>
      <c r="KDO27"/>
      <c r="KDP27"/>
      <c r="KDQ27"/>
      <c r="KDR27"/>
      <c r="KDS27"/>
      <c r="KDT27"/>
      <c r="KDU27"/>
      <c r="KDV27"/>
      <c r="KDW27"/>
      <c r="KDX27"/>
      <c r="KDY27"/>
      <c r="KDZ27"/>
      <c r="KEA27"/>
      <c r="KEB27"/>
      <c r="KEC27"/>
      <c r="KED27"/>
      <c r="KEE27"/>
      <c r="KEF27"/>
      <c r="KEG27"/>
      <c r="KEH27"/>
      <c r="KEI27"/>
      <c r="KEJ27"/>
      <c r="KEK27"/>
      <c r="KEL27"/>
      <c r="KEM27"/>
      <c r="KEN27"/>
      <c r="KEO27"/>
      <c r="KEP27"/>
      <c r="KEQ27"/>
      <c r="KER27"/>
      <c r="KES27"/>
      <c r="KET27"/>
      <c r="KEU27"/>
      <c r="KEV27"/>
      <c r="KEW27"/>
      <c r="KEX27"/>
      <c r="KEY27"/>
      <c r="KEZ27"/>
      <c r="KFA27"/>
      <c r="KFB27"/>
      <c r="KFC27"/>
      <c r="KFD27"/>
      <c r="KFE27"/>
      <c r="KFF27"/>
      <c r="KFG27"/>
      <c r="KFH27"/>
      <c r="KFI27"/>
      <c r="KFJ27"/>
      <c r="KFK27"/>
      <c r="KFL27"/>
      <c r="KFM27"/>
      <c r="KFN27"/>
      <c r="KFO27"/>
      <c r="KFP27"/>
      <c r="KFQ27"/>
      <c r="KFR27"/>
      <c r="KFS27"/>
      <c r="KFT27"/>
      <c r="KFU27"/>
      <c r="KFV27"/>
      <c r="KFW27"/>
      <c r="KFX27"/>
      <c r="KFY27"/>
      <c r="KFZ27"/>
      <c r="KGA27"/>
      <c r="KGB27"/>
      <c r="KGC27"/>
      <c r="KGD27"/>
      <c r="KGE27"/>
      <c r="KGF27"/>
      <c r="KGG27"/>
      <c r="KGH27"/>
      <c r="KGI27"/>
      <c r="KGJ27"/>
      <c r="KGK27"/>
      <c r="KGL27"/>
      <c r="KGM27"/>
      <c r="KGN27"/>
      <c r="KGO27"/>
      <c r="KGP27"/>
      <c r="KGQ27"/>
      <c r="KGR27"/>
      <c r="KGS27"/>
      <c r="KGT27"/>
      <c r="KGU27"/>
      <c r="KGV27"/>
      <c r="KGW27"/>
      <c r="KGX27"/>
      <c r="KGY27"/>
      <c r="KGZ27"/>
      <c r="KHA27"/>
      <c r="KHB27"/>
      <c r="KHC27"/>
      <c r="KHD27"/>
      <c r="KHE27"/>
      <c r="KHF27"/>
      <c r="KHG27"/>
      <c r="KHH27"/>
      <c r="KHI27"/>
      <c r="KHJ27"/>
      <c r="KHK27"/>
      <c r="KHL27"/>
      <c r="KHM27"/>
      <c r="KHN27"/>
      <c r="KHO27"/>
      <c r="KHP27"/>
      <c r="KHQ27"/>
      <c r="KHR27"/>
      <c r="KHS27"/>
      <c r="KHT27"/>
      <c r="KHU27"/>
      <c r="KHV27"/>
      <c r="KHW27"/>
      <c r="KHX27"/>
      <c r="KHY27"/>
      <c r="KHZ27"/>
      <c r="KIA27"/>
      <c r="KIB27"/>
      <c r="KIC27"/>
      <c r="KID27"/>
      <c r="KIE27"/>
      <c r="KIF27"/>
      <c r="KIG27"/>
      <c r="KIH27"/>
      <c r="KII27"/>
      <c r="KIJ27"/>
      <c r="KIK27"/>
      <c r="KIL27"/>
      <c r="KIM27"/>
      <c r="KIN27"/>
      <c r="KIO27"/>
      <c r="KIP27"/>
      <c r="KIQ27"/>
      <c r="KIR27"/>
      <c r="KIS27"/>
      <c r="KIT27"/>
      <c r="KIU27"/>
      <c r="KIV27"/>
      <c r="KIW27"/>
      <c r="KIX27"/>
      <c r="KIY27"/>
      <c r="KIZ27"/>
      <c r="KJA27"/>
      <c r="KJB27"/>
      <c r="KJC27"/>
      <c r="KJD27"/>
      <c r="KJE27"/>
      <c r="KJF27"/>
      <c r="KJG27"/>
      <c r="KJH27"/>
      <c r="KJI27"/>
      <c r="KJJ27"/>
      <c r="KJK27"/>
      <c r="KJL27"/>
      <c r="KJM27"/>
      <c r="KJN27"/>
      <c r="KJO27"/>
      <c r="KJP27"/>
      <c r="KJQ27"/>
      <c r="KJR27"/>
      <c r="KJS27"/>
      <c r="KJT27"/>
      <c r="KJU27"/>
      <c r="KJV27"/>
      <c r="KJW27"/>
      <c r="KJX27"/>
      <c r="KJY27"/>
      <c r="KJZ27"/>
      <c r="KKA27"/>
      <c r="KKB27"/>
      <c r="KKC27"/>
      <c r="KKD27"/>
      <c r="KKE27"/>
      <c r="KKF27"/>
      <c r="KKG27"/>
      <c r="KKH27"/>
      <c r="KKI27"/>
      <c r="KKJ27"/>
      <c r="KKK27"/>
      <c r="KKL27"/>
      <c r="KKM27"/>
      <c r="KKN27"/>
      <c r="KKO27"/>
      <c r="KKP27"/>
      <c r="KKQ27"/>
      <c r="KKR27"/>
      <c r="KKS27"/>
      <c r="KKT27"/>
      <c r="KKU27"/>
      <c r="KKV27"/>
      <c r="KKW27"/>
      <c r="KKX27"/>
      <c r="KKY27"/>
      <c r="KKZ27"/>
      <c r="KLA27"/>
      <c r="KLB27"/>
      <c r="KLC27"/>
      <c r="KLD27"/>
      <c r="KLE27"/>
      <c r="KLF27"/>
      <c r="KLG27"/>
      <c r="KLH27"/>
      <c r="KLI27"/>
      <c r="KLJ27"/>
      <c r="KLK27"/>
      <c r="KLL27"/>
      <c r="KLM27"/>
      <c r="KLN27"/>
      <c r="KLO27"/>
      <c r="KLP27"/>
      <c r="KLQ27"/>
      <c r="KLR27"/>
      <c r="KLS27"/>
      <c r="KLT27"/>
      <c r="KLU27"/>
      <c r="KLV27"/>
      <c r="KLW27"/>
      <c r="KLX27"/>
      <c r="KLY27"/>
      <c r="KLZ27"/>
      <c r="KMA27"/>
      <c r="KMB27"/>
      <c r="KMC27"/>
      <c r="KMD27"/>
      <c r="KME27"/>
      <c r="KMF27"/>
      <c r="KMG27"/>
      <c r="KMH27"/>
      <c r="KMI27"/>
      <c r="KMJ27"/>
      <c r="KMK27"/>
      <c r="KML27"/>
      <c r="KMM27"/>
      <c r="KMN27"/>
      <c r="KMO27"/>
      <c r="KMP27"/>
      <c r="KMQ27"/>
      <c r="KMR27"/>
      <c r="KMS27"/>
      <c r="KMT27"/>
      <c r="KMU27"/>
      <c r="KMV27"/>
      <c r="KMW27"/>
      <c r="KMX27"/>
      <c r="KMY27"/>
      <c r="KMZ27"/>
      <c r="KNA27"/>
      <c r="KNB27"/>
      <c r="KNC27"/>
      <c r="KND27"/>
      <c r="KNE27"/>
      <c r="KNF27"/>
      <c r="KNG27"/>
      <c r="KNH27"/>
      <c r="KNI27"/>
      <c r="KNJ27"/>
      <c r="KNK27"/>
      <c r="KNL27"/>
      <c r="KNM27"/>
      <c r="KNN27"/>
      <c r="KNO27"/>
      <c r="KNP27"/>
      <c r="KNQ27"/>
      <c r="KNR27"/>
      <c r="KNS27"/>
      <c r="KNT27"/>
      <c r="KNU27"/>
      <c r="KNV27"/>
      <c r="KNW27"/>
      <c r="KNX27"/>
      <c r="KNY27"/>
      <c r="KNZ27"/>
      <c r="KOA27"/>
      <c r="KOB27"/>
      <c r="KOC27"/>
      <c r="KOD27"/>
      <c r="KOE27"/>
      <c r="KOF27"/>
      <c r="KOG27"/>
      <c r="KOH27"/>
      <c r="KOI27"/>
      <c r="KOJ27"/>
      <c r="KOK27"/>
      <c r="KOL27"/>
      <c r="KOM27"/>
      <c r="KON27"/>
      <c r="KOO27"/>
      <c r="KOP27"/>
      <c r="KOQ27"/>
      <c r="KOR27"/>
      <c r="KOS27"/>
      <c r="KOT27"/>
      <c r="KOU27"/>
      <c r="KOV27"/>
      <c r="KOW27"/>
      <c r="KOX27"/>
      <c r="KOY27"/>
      <c r="KOZ27"/>
      <c r="KPA27"/>
      <c r="KPB27"/>
      <c r="KPC27"/>
      <c r="KPD27"/>
      <c r="KPE27"/>
      <c r="KPF27"/>
      <c r="KPG27"/>
      <c r="KPH27"/>
      <c r="KPI27"/>
      <c r="KPJ27"/>
      <c r="KPK27"/>
      <c r="KPL27"/>
      <c r="KPM27"/>
      <c r="KPN27"/>
      <c r="KPO27"/>
      <c r="KPP27"/>
      <c r="KPQ27"/>
      <c r="KPR27"/>
      <c r="KPS27"/>
      <c r="KPT27"/>
      <c r="KPU27"/>
      <c r="KPV27"/>
      <c r="KPW27"/>
      <c r="KPX27"/>
      <c r="KPY27"/>
      <c r="KPZ27"/>
      <c r="KQA27"/>
      <c r="KQB27"/>
      <c r="KQC27"/>
      <c r="KQD27"/>
      <c r="KQE27"/>
      <c r="KQF27"/>
      <c r="KQG27"/>
      <c r="KQH27"/>
      <c r="KQI27"/>
      <c r="KQJ27"/>
      <c r="KQK27"/>
      <c r="KQL27"/>
      <c r="KQM27"/>
      <c r="KQN27"/>
      <c r="KQO27"/>
      <c r="KQP27"/>
      <c r="KQQ27"/>
      <c r="KQR27"/>
      <c r="KQS27"/>
      <c r="KQT27"/>
      <c r="KQU27"/>
      <c r="KQV27"/>
      <c r="KQW27"/>
      <c r="KQX27"/>
      <c r="KQY27"/>
      <c r="KQZ27"/>
      <c r="KRA27"/>
      <c r="KRB27"/>
      <c r="KRC27"/>
      <c r="KRD27"/>
      <c r="KRE27"/>
      <c r="KRF27"/>
      <c r="KRG27"/>
      <c r="KRH27"/>
      <c r="KRI27"/>
      <c r="KRJ27"/>
      <c r="KRK27"/>
      <c r="KRL27"/>
      <c r="KRM27"/>
      <c r="KRN27"/>
      <c r="KRO27"/>
      <c r="KRP27"/>
      <c r="KRQ27"/>
      <c r="KRR27"/>
      <c r="KRS27"/>
      <c r="KRT27"/>
      <c r="KRU27"/>
      <c r="KRV27"/>
      <c r="KRW27"/>
      <c r="KRX27"/>
      <c r="KRY27"/>
      <c r="KRZ27"/>
      <c r="KSA27"/>
      <c r="KSB27"/>
      <c r="KSC27"/>
      <c r="KSD27"/>
      <c r="KSE27"/>
      <c r="KSF27"/>
      <c r="KSG27"/>
      <c r="KSH27"/>
      <c r="KSI27"/>
      <c r="KSJ27"/>
      <c r="KSK27"/>
      <c r="KSL27"/>
      <c r="KSM27"/>
      <c r="KSN27"/>
      <c r="KSO27"/>
      <c r="KSP27"/>
      <c r="KSQ27"/>
      <c r="KSR27"/>
      <c r="KSS27"/>
      <c r="KST27"/>
      <c r="KSU27"/>
      <c r="KSV27"/>
      <c r="KSW27"/>
      <c r="KSX27"/>
      <c r="KSY27"/>
      <c r="KSZ27"/>
      <c r="KTA27"/>
      <c r="KTB27"/>
      <c r="KTC27"/>
      <c r="KTD27"/>
      <c r="KTE27"/>
      <c r="KTF27"/>
      <c r="KTG27"/>
      <c r="KTH27"/>
      <c r="KTI27"/>
      <c r="KTJ27"/>
      <c r="KTK27"/>
      <c r="KTL27"/>
      <c r="KTM27"/>
      <c r="KTN27"/>
      <c r="KTO27"/>
      <c r="KTP27"/>
      <c r="KTQ27"/>
      <c r="KTR27"/>
      <c r="KTS27"/>
      <c r="KTT27"/>
      <c r="KTU27"/>
      <c r="KTV27"/>
      <c r="KTW27"/>
      <c r="KTX27"/>
      <c r="KTY27"/>
      <c r="KTZ27"/>
      <c r="KUA27"/>
      <c r="KUB27"/>
      <c r="KUC27"/>
      <c r="KUD27"/>
      <c r="KUE27"/>
      <c r="KUF27"/>
      <c r="KUG27"/>
      <c r="KUH27"/>
      <c r="KUI27"/>
      <c r="KUJ27"/>
      <c r="KUK27"/>
      <c r="KUL27"/>
      <c r="KUM27"/>
      <c r="KUN27"/>
      <c r="KUO27"/>
      <c r="KUP27"/>
      <c r="KUQ27"/>
      <c r="KUR27"/>
      <c r="KUS27"/>
      <c r="KUT27"/>
      <c r="KUU27"/>
      <c r="KUV27"/>
      <c r="KUW27"/>
      <c r="KUX27"/>
      <c r="KUY27"/>
      <c r="KUZ27"/>
      <c r="KVA27"/>
      <c r="KVB27"/>
      <c r="KVC27"/>
      <c r="KVD27"/>
      <c r="KVE27"/>
      <c r="KVF27"/>
      <c r="KVG27"/>
      <c r="KVH27"/>
      <c r="KVI27"/>
      <c r="KVJ27"/>
      <c r="KVK27"/>
      <c r="KVL27"/>
      <c r="KVM27"/>
      <c r="KVN27"/>
      <c r="KVO27"/>
      <c r="KVP27"/>
      <c r="KVQ27"/>
      <c r="KVR27"/>
      <c r="KVS27"/>
      <c r="KVT27"/>
      <c r="KVU27"/>
      <c r="KVV27"/>
      <c r="KVW27"/>
      <c r="KVX27"/>
      <c r="KVY27"/>
      <c r="KVZ27"/>
      <c r="KWA27"/>
      <c r="KWB27"/>
      <c r="KWC27"/>
      <c r="KWD27"/>
      <c r="KWE27"/>
      <c r="KWF27"/>
      <c r="KWG27"/>
      <c r="KWH27"/>
      <c r="KWI27"/>
      <c r="KWJ27"/>
      <c r="KWK27"/>
      <c r="KWL27"/>
      <c r="KWM27"/>
      <c r="KWN27"/>
      <c r="KWO27"/>
      <c r="KWP27"/>
      <c r="KWQ27"/>
      <c r="KWR27"/>
      <c r="KWS27"/>
      <c r="KWT27"/>
      <c r="KWU27"/>
      <c r="KWV27"/>
      <c r="KWW27"/>
      <c r="KWX27"/>
      <c r="KWY27"/>
      <c r="KWZ27"/>
      <c r="KXA27"/>
      <c r="KXB27"/>
      <c r="KXC27"/>
      <c r="KXD27"/>
      <c r="KXE27"/>
      <c r="KXF27"/>
      <c r="KXG27"/>
      <c r="KXH27"/>
      <c r="KXI27"/>
      <c r="KXJ27"/>
      <c r="KXK27"/>
      <c r="KXL27"/>
      <c r="KXM27"/>
      <c r="KXN27"/>
      <c r="KXO27"/>
      <c r="KXP27"/>
      <c r="KXQ27"/>
      <c r="KXR27"/>
      <c r="KXS27"/>
      <c r="KXT27"/>
      <c r="KXU27"/>
      <c r="KXV27"/>
      <c r="KXW27"/>
      <c r="KXX27"/>
      <c r="KXY27"/>
      <c r="KXZ27"/>
      <c r="KYA27"/>
      <c r="KYB27"/>
      <c r="KYC27"/>
      <c r="KYD27"/>
      <c r="KYE27"/>
      <c r="KYF27"/>
      <c r="KYG27"/>
      <c r="KYH27"/>
      <c r="KYI27"/>
      <c r="KYJ27"/>
      <c r="KYK27"/>
      <c r="KYL27"/>
      <c r="KYM27"/>
      <c r="KYN27"/>
      <c r="KYO27"/>
      <c r="KYP27"/>
      <c r="KYQ27"/>
      <c r="KYR27"/>
      <c r="KYS27"/>
      <c r="KYT27"/>
      <c r="KYU27"/>
      <c r="KYV27"/>
      <c r="KYW27"/>
      <c r="KYX27"/>
      <c r="KYY27"/>
      <c r="KYZ27"/>
      <c r="KZA27"/>
      <c r="KZB27"/>
      <c r="KZC27"/>
      <c r="KZD27"/>
      <c r="KZE27"/>
      <c r="KZF27"/>
      <c r="KZG27"/>
      <c r="KZH27"/>
      <c r="KZI27"/>
      <c r="KZJ27"/>
      <c r="KZK27"/>
      <c r="KZL27"/>
      <c r="KZM27"/>
      <c r="KZN27"/>
      <c r="KZO27"/>
      <c r="KZP27"/>
      <c r="KZQ27"/>
      <c r="KZR27"/>
      <c r="KZS27"/>
      <c r="KZT27"/>
      <c r="KZU27"/>
      <c r="KZV27"/>
      <c r="KZW27"/>
      <c r="KZX27"/>
      <c r="KZY27"/>
      <c r="KZZ27"/>
      <c r="LAA27"/>
      <c r="LAB27"/>
      <c r="LAC27"/>
      <c r="LAD27"/>
      <c r="LAE27"/>
      <c r="LAF27"/>
      <c r="LAG27"/>
      <c r="LAH27"/>
      <c r="LAI27"/>
      <c r="LAJ27"/>
      <c r="LAK27"/>
      <c r="LAL27"/>
      <c r="LAM27"/>
      <c r="LAN27"/>
      <c r="LAO27"/>
      <c r="LAP27"/>
      <c r="LAQ27"/>
      <c r="LAR27"/>
      <c r="LAS27"/>
      <c r="LAT27"/>
      <c r="LAU27"/>
      <c r="LAV27"/>
      <c r="LAW27"/>
      <c r="LAX27"/>
      <c r="LAY27"/>
      <c r="LAZ27"/>
      <c r="LBA27"/>
      <c r="LBB27"/>
      <c r="LBC27"/>
      <c r="LBD27"/>
      <c r="LBE27"/>
      <c r="LBF27"/>
      <c r="LBG27"/>
      <c r="LBH27"/>
      <c r="LBI27"/>
      <c r="LBJ27"/>
      <c r="LBK27"/>
      <c r="LBL27"/>
      <c r="LBM27"/>
      <c r="LBN27"/>
      <c r="LBO27"/>
      <c r="LBP27"/>
      <c r="LBQ27"/>
      <c r="LBR27"/>
      <c r="LBS27"/>
      <c r="LBT27"/>
      <c r="LBU27"/>
      <c r="LBV27"/>
      <c r="LBW27"/>
      <c r="LBX27"/>
      <c r="LBY27"/>
      <c r="LBZ27"/>
      <c r="LCA27"/>
      <c r="LCB27"/>
      <c r="LCC27"/>
      <c r="LCD27"/>
      <c r="LCE27"/>
      <c r="LCF27"/>
      <c r="LCG27"/>
      <c r="LCH27"/>
      <c r="LCI27"/>
      <c r="LCJ27"/>
      <c r="LCK27"/>
      <c r="LCL27"/>
      <c r="LCM27"/>
      <c r="LCN27"/>
      <c r="LCO27"/>
      <c r="LCP27"/>
      <c r="LCQ27"/>
      <c r="LCR27"/>
      <c r="LCS27"/>
      <c r="LCT27"/>
      <c r="LCU27"/>
      <c r="LCV27"/>
      <c r="LCW27"/>
      <c r="LCX27"/>
      <c r="LCY27"/>
      <c r="LCZ27"/>
      <c r="LDA27"/>
      <c r="LDB27"/>
      <c r="LDC27"/>
      <c r="LDD27"/>
      <c r="LDE27"/>
      <c r="LDF27"/>
      <c r="LDG27"/>
      <c r="LDH27"/>
      <c r="LDI27"/>
      <c r="LDJ27"/>
      <c r="LDK27"/>
      <c r="LDL27"/>
      <c r="LDM27"/>
      <c r="LDN27"/>
      <c r="LDO27"/>
      <c r="LDP27"/>
      <c r="LDQ27"/>
      <c r="LDR27"/>
      <c r="LDS27"/>
      <c r="LDT27"/>
      <c r="LDU27"/>
      <c r="LDV27"/>
      <c r="LDW27"/>
      <c r="LDX27"/>
      <c r="LDY27"/>
      <c r="LDZ27"/>
      <c r="LEA27"/>
      <c r="LEB27"/>
      <c r="LEC27"/>
      <c r="LED27"/>
      <c r="LEE27"/>
      <c r="LEF27"/>
      <c r="LEG27"/>
      <c r="LEH27"/>
      <c r="LEI27"/>
      <c r="LEJ27"/>
      <c r="LEK27"/>
      <c r="LEL27"/>
      <c r="LEM27"/>
      <c r="LEN27"/>
      <c r="LEO27"/>
      <c r="LEP27"/>
      <c r="LEQ27"/>
      <c r="LER27"/>
      <c r="LES27"/>
      <c r="LET27"/>
      <c r="LEU27"/>
      <c r="LEV27"/>
      <c r="LEW27"/>
      <c r="LEX27"/>
      <c r="LEY27"/>
      <c r="LEZ27"/>
      <c r="LFA27"/>
      <c r="LFB27"/>
      <c r="LFC27"/>
      <c r="LFD27"/>
      <c r="LFE27"/>
      <c r="LFF27"/>
      <c r="LFG27"/>
      <c r="LFH27"/>
      <c r="LFI27"/>
      <c r="LFJ27"/>
      <c r="LFK27"/>
      <c r="LFL27"/>
      <c r="LFM27"/>
      <c r="LFN27"/>
      <c r="LFO27"/>
      <c r="LFP27"/>
      <c r="LFQ27"/>
      <c r="LFR27"/>
      <c r="LFS27"/>
      <c r="LFT27"/>
      <c r="LFU27"/>
      <c r="LFV27"/>
      <c r="LFW27"/>
      <c r="LFX27"/>
      <c r="LFY27"/>
      <c r="LFZ27"/>
      <c r="LGA27"/>
      <c r="LGB27"/>
      <c r="LGC27"/>
      <c r="LGD27"/>
      <c r="LGE27"/>
      <c r="LGF27"/>
      <c r="LGG27"/>
      <c r="LGH27"/>
      <c r="LGI27"/>
      <c r="LGJ27"/>
      <c r="LGK27"/>
      <c r="LGL27"/>
      <c r="LGM27"/>
      <c r="LGN27"/>
      <c r="LGO27"/>
      <c r="LGP27"/>
      <c r="LGQ27"/>
      <c r="LGR27"/>
      <c r="LGS27"/>
      <c r="LGT27"/>
      <c r="LGU27"/>
      <c r="LGV27"/>
      <c r="LGW27"/>
      <c r="LGX27"/>
      <c r="LGY27"/>
      <c r="LGZ27"/>
      <c r="LHA27"/>
      <c r="LHB27"/>
      <c r="LHC27"/>
      <c r="LHD27"/>
      <c r="LHE27"/>
      <c r="LHF27"/>
      <c r="LHG27"/>
      <c r="LHH27"/>
      <c r="LHI27"/>
      <c r="LHJ27"/>
      <c r="LHK27"/>
      <c r="LHL27"/>
      <c r="LHM27"/>
      <c r="LHN27"/>
      <c r="LHO27"/>
      <c r="LHP27"/>
      <c r="LHQ27"/>
      <c r="LHR27"/>
      <c r="LHS27"/>
      <c r="LHT27"/>
      <c r="LHU27"/>
      <c r="LHV27"/>
      <c r="LHW27"/>
      <c r="LHX27"/>
      <c r="LHY27"/>
      <c r="LHZ27"/>
      <c r="LIA27"/>
      <c r="LIB27"/>
      <c r="LIC27"/>
      <c r="LID27"/>
      <c r="LIE27"/>
      <c r="LIF27"/>
      <c r="LIG27"/>
      <c r="LIH27"/>
      <c r="LII27"/>
      <c r="LIJ27"/>
      <c r="LIK27"/>
      <c r="LIL27"/>
      <c r="LIM27"/>
      <c r="LIN27"/>
      <c r="LIO27"/>
      <c r="LIP27"/>
      <c r="LIQ27"/>
      <c r="LIR27"/>
      <c r="LIS27"/>
      <c r="LIT27"/>
      <c r="LIU27"/>
      <c r="LIV27"/>
      <c r="LIW27"/>
      <c r="LIX27"/>
      <c r="LIY27"/>
      <c r="LIZ27"/>
      <c r="LJA27"/>
      <c r="LJB27"/>
      <c r="LJC27"/>
      <c r="LJD27"/>
      <c r="LJE27"/>
      <c r="LJF27"/>
      <c r="LJG27"/>
      <c r="LJH27"/>
      <c r="LJI27"/>
      <c r="LJJ27"/>
      <c r="LJK27"/>
      <c r="LJL27"/>
      <c r="LJM27"/>
      <c r="LJN27"/>
      <c r="LJO27"/>
      <c r="LJP27"/>
      <c r="LJQ27"/>
      <c r="LJR27"/>
      <c r="LJS27"/>
      <c r="LJT27"/>
      <c r="LJU27"/>
      <c r="LJV27"/>
      <c r="LJW27"/>
      <c r="LJX27"/>
      <c r="LJY27"/>
      <c r="LJZ27"/>
      <c r="LKA27"/>
      <c r="LKB27"/>
      <c r="LKC27"/>
      <c r="LKD27"/>
      <c r="LKE27"/>
      <c r="LKF27"/>
      <c r="LKG27"/>
      <c r="LKH27"/>
      <c r="LKI27"/>
      <c r="LKJ27"/>
      <c r="LKK27"/>
      <c r="LKL27"/>
      <c r="LKM27"/>
      <c r="LKN27"/>
      <c r="LKO27"/>
      <c r="LKP27"/>
      <c r="LKQ27"/>
      <c r="LKR27"/>
      <c r="LKS27"/>
      <c r="LKT27"/>
      <c r="LKU27"/>
      <c r="LKV27"/>
      <c r="LKW27"/>
      <c r="LKX27"/>
      <c r="LKY27"/>
      <c r="LKZ27"/>
      <c r="LLA27"/>
      <c r="LLB27"/>
      <c r="LLC27"/>
      <c r="LLD27"/>
      <c r="LLE27"/>
      <c r="LLF27"/>
      <c r="LLG27"/>
      <c r="LLH27"/>
      <c r="LLI27"/>
      <c r="LLJ27"/>
      <c r="LLK27"/>
      <c r="LLL27"/>
      <c r="LLM27"/>
      <c r="LLN27"/>
      <c r="LLO27"/>
      <c r="LLP27"/>
      <c r="LLQ27"/>
      <c r="LLR27"/>
      <c r="LLS27"/>
      <c r="LLT27"/>
      <c r="LLU27"/>
      <c r="LLV27"/>
      <c r="LLW27"/>
      <c r="LLX27"/>
      <c r="LLY27"/>
      <c r="LLZ27"/>
      <c r="LMA27"/>
      <c r="LMB27"/>
      <c r="LMC27"/>
      <c r="LMD27"/>
      <c r="LME27"/>
      <c r="LMF27"/>
      <c r="LMG27"/>
      <c r="LMH27"/>
      <c r="LMI27"/>
      <c r="LMJ27"/>
      <c r="LMK27"/>
      <c r="LML27"/>
      <c r="LMM27"/>
      <c r="LMN27"/>
      <c r="LMO27"/>
      <c r="LMP27"/>
      <c r="LMQ27"/>
      <c r="LMR27"/>
      <c r="LMS27"/>
      <c r="LMT27"/>
      <c r="LMU27"/>
      <c r="LMV27"/>
      <c r="LMW27"/>
      <c r="LMX27"/>
      <c r="LMY27"/>
      <c r="LMZ27"/>
      <c r="LNA27"/>
      <c r="LNB27"/>
      <c r="LNC27"/>
      <c r="LND27"/>
      <c r="LNE27"/>
      <c r="LNF27"/>
      <c r="LNG27"/>
      <c r="LNH27"/>
      <c r="LNI27"/>
      <c r="LNJ27"/>
      <c r="LNK27"/>
      <c r="LNL27"/>
      <c r="LNM27"/>
      <c r="LNN27"/>
      <c r="LNO27"/>
      <c r="LNP27"/>
      <c r="LNQ27"/>
      <c r="LNR27"/>
      <c r="LNS27"/>
      <c r="LNT27"/>
      <c r="LNU27"/>
      <c r="LNV27"/>
      <c r="LNW27"/>
      <c r="LNX27"/>
      <c r="LNY27"/>
      <c r="LNZ27"/>
      <c r="LOA27"/>
      <c r="LOB27"/>
      <c r="LOC27"/>
      <c r="LOD27"/>
      <c r="LOE27"/>
      <c r="LOF27"/>
      <c r="LOG27"/>
      <c r="LOH27"/>
      <c r="LOI27"/>
      <c r="LOJ27"/>
      <c r="LOK27"/>
      <c r="LOL27"/>
      <c r="LOM27"/>
      <c r="LON27"/>
      <c r="LOO27"/>
      <c r="LOP27"/>
      <c r="LOQ27"/>
      <c r="LOR27"/>
      <c r="LOS27"/>
      <c r="LOT27"/>
      <c r="LOU27"/>
      <c r="LOV27"/>
      <c r="LOW27"/>
      <c r="LOX27"/>
      <c r="LOY27"/>
      <c r="LOZ27"/>
      <c r="LPA27"/>
      <c r="LPB27"/>
      <c r="LPC27"/>
      <c r="LPD27"/>
      <c r="LPE27"/>
      <c r="LPF27"/>
      <c r="LPG27"/>
      <c r="LPH27"/>
      <c r="LPI27"/>
      <c r="LPJ27"/>
      <c r="LPK27"/>
      <c r="LPL27"/>
      <c r="LPM27"/>
      <c r="LPN27"/>
      <c r="LPO27"/>
      <c r="LPP27"/>
      <c r="LPQ27"/>
      <c r="LPR27"/>
      <c r="LPS27"/>
      <c r="LPT27"/>
      <c r="LPU27"/>
      <c r="LPV27"/>
      <c r="LPW27"/>
      <c r="LPX27"/>
      <c r="LPY27"/>
      <c r="LPZ27"/>
      <c r="LQA27"/>
      <c r="LQB27"/>
      <c r="LQC27"/>
      <c r="LQD27"/>
      <c r="LQE27"/>
      <c r="LQF27"/>
      <c r="LQG27"/>
      <c r="LQH27"/>
      <c r="LQI27"/>
      <c r="LQJ27"/>
      <c r="LQK27"/>
      <c r="LQL27"/>
      <c r="LQM27"/>
      <c r="LQN27"/>
      <c r="LQO27"/>
      <c r="LQP27"/>
      <c r="LQQ27"/>
      <c r="LQR27"/>
      <c r="LQS27"/>
      <c r="LQT27"/>
      <c r="LQU27"/>
      <c r="LQV27"/>
      <c r="LQW27"/>
      <c r="LQX27"/>
      <c r="LQY27"/>
      <c r="LQZ27"/>
      <c r="LRA27"/>
      <c r="LRB27"/>
      <c r="LRC27"/>
      <c r="LRD27"/>
      <c r="LRE27"/>
      <c r="LRF27"/>
      <c r="LRG27"/>
      <c r="LRH27"/>
      <c r="LRI27"/>
      <c r="LRJ27"/>
      <c r="LRK27"/>
      <c r="LRL27"/>
      <c r="LRM27"/>
      <c r="LRN27"/>
      <c r="LRO27"/>
      <c r="LRP27"/>
      <c r="LRQ27"/>
      <c r="LRR27"/>
      <c r="LRS27"/>
      <c r="LRT27"/>
      <c r="LRU27"/>
      <c r="LRV27"/>
      <c r="LRW27"/>
      <c r="LRX27"/>
      <c r="LRY27"/>
      <c r="LRZ27"/>
      <c r="LSA27"/>
      <c r="LSB27"/>
      <c r="LSC27"/>
      <c r="LSD27"/>
      <c r="LSE27"/>
      <c r="LSF27"/>
      <c r="LSG27"/>
      <c r="LSH27"/>
      <c r="LSI27"/>
      <c r="LSJ27"/>
      <c r="LSK27"/>
      <c r="LSL27"/>
      <c r="LSM27"/>
      <c r="LSN27"/>
      <c r="LSO27"/>
      <c r="LSP27"/>
      <c r="LSQ27"/>
      <c r="LSR27"/>
      <c r="LSS27"/>
      <c r="LST27"/>
      <c r="LSU27"/>
      <c r="LSV27"/>
      <c r="LSW27"/>
      <c r="LSX27"/>
      <c r="LSY27"/>
      <c r="LSZ27"/>
      <c r="LTA27"/>
      <c r="LTB27"/>
      <c r="LTC27"/>
      <c r="LTD27"/>
      <c r="LTE27"/>
      <c r="LTF27"/>
      <c r="LTG27"/>
      <c r="LTH27"/>
      <c r="LTI27"/>
      <c r="LTJ27"/>
      <c r="LTK27"/>
      <c r="LTL27"/>
      <c r="LTM27"/>
      <c r="LTN27"/>
      <c r="LTO27"/>
      <c r="LTP27"/>
      <c r="LTQ27"/>
      <c r="LTR27"/>
      <c r="LTS27"/>
      <c r="LTT27"/>
      <c r="LTU27"/>
      <c r="LTV27"/>
      <c r="LTW27"/>
      <c r="LTX27"/>
      <c r="LTY27"/>
      <c r="LTZ27"/>
      <c r="LUA27"/>
      <c r="LUB27"/>
      <c r="LUC27"/>
      <c r="LUD27"/>
      <c r="LUE27"/>
      <c r="LUF27"/>
      <c r="LUG27"/>
      <c r="LUH27"/>
      <c r="LUI27"/>
      <c r="LUJ27"/>
      <c r="LUK27"/>
      <c r="LUL27"/>
      <c r="LUM27"/>
      <c r="LUN27"/>
      <c r="LUO27"/>
      <c r="LUP27"/>
      <c r="LUQ27"/>
      <c r="LUR27"/>
      <c r="LUS27"/>
      <c r="LUT27"/>
      <c r="LUU27"/>
      <c r="LUV27"/>
      <c r="LUW27"/>
      <c r="LUX27"/>
      <c r="LUY27"/>
      <c r="LUZ27"/>
      <c r="LVA27"/>
      <c r="LVB27"/>
      <c r="LVC27"/>
      <c r="LVD27"/>
      <c r="LVE27"/>
      <c r="LVF27"/>
      <c r="LVG27"/>
      <c r="LVH27"/>
      <c r="LVI27"/>
      <c r="LVJ27"/>
      <c r="LVK27"/>
      <c r="LVL27"/>
      <c r="LVM27"/>
      <c r="LVN27"/>
      <c r="LVO27"/>
      <c r="LVP27"/>
      <c r="LVQ27"/>
      <c r="LVR27"/>
      <c r="LVS27"/>
      <c r="LVT27"/>
      <c r="LVU27"/>
      <c r="LVV27"/>
      <c r="LVW27"/>
      <c r="LVX27"/>
      <c r="LVY27"/>
      <c r="LVZ27"/>
      <c r="LWA27"/>
      <c r="LWB27"/>
      <c r="LWC27"/>
      <c r="LWD27"/>
      <c r="LWE27"/>
      <c r="LWF27"/>
      <c r="LWG27"/>
      <c r="LWH27"/>
      <c r="LWI27"/>
      <c r="LWJ27"/>
      <c r="LWK27"/>
      <c r="LWL27"/>
      <c r="LWM27"/>
      <c r="LWN27"/>
      <c r="LWO27"/>
      <c r="LWP27"/>
      <c r="LWQ27"/>
      <c r="LWR27"/>
      <c r="LWS27"/>
      <c r="LWT27"/>
      <c r="LWU27"/>
      <c r="LWV27"/>
      <c r="LWW27"/>
      <c r="LWX27"/>
      <c r="LWY27"/>
      <c r="LWZ27"/>
      <c r="LXA27"/>
      <c r="LXB27"/>
      <c r="LXC27"/>
      <c r="LXD27"/>
      <c r="LXE27"/>
      <c r="LXF27"/>
      <c r="LXG27"/>
      <c r="LXH27"/>
      <c r="LXI27"/>
      <c r="LXJ27"/>
      <c r="LXK27"/>
      <c r="LXL27"/>
      <c r="LXM27"/>
      <c r="LXN27"/>
      <c r="LXO27"/>
      <c r="LXP27"/>
      <c r="LXQ27"/>
      <c r="LXR27"/>
      <c r="LXS27"/>
      <c r="LXT27"/>
      <c r="LXU27"/>
      <c r="LXV27"/>
      <c r="LXW27"/>
      <c r="LXX27"/>
      <c r="LXY27"/>
      <c r="LXZ27"/>
      <c r="LYA27"/>
      <c r="LYB27"/>
      <c r="LYC27"/>
      <c r="LYD27"/>
      <c r="LYE27"/>
      <c r="LYF27"/>
      <c r="LYG27"/>
      <c r="LYH27"/>
      <c r="LYI27"/>
      <c r="LYJ27"/>
      <c r="LYK27"/>
      <c r="LYL27"/>
      <c r="LYM27"/>
      <c r="LYN27"/>
      <c r="LYO27"/>
      <c r="LYP27"/>
      <c r="LYQ27"/>
      <c r="LYR27"/>
      <c r="LYS27"/>
      <c r="LYT27"/>
      <c r="LYU27"/>
      <c r="LYV27"/>
      <c r="LYW27"/>
      <c r="LYX27"/>
      <c r="LYY27"/>
      <c r="LYZ27"/>
      <c r="LZA27"/>
      <c r="LZB27"/>
      <c r="LZC27"/>
      <c r="LZD27"/>
      <c r="LZE27"/>
      <c r="LZF27"/>
      <c r="LZG27"/>
      <c r="LZH27"/>
      <c r="LZI27"/>
      <c r="LZJ27"/>
      <c r="LZK27"/>
      <c r="LZL27"/>
      <c r="LZM27"/>
      <c r="LZN27"/>
      <c r="LZO27"/>
      <c r="LZP27"/>
      <c r="LZQ27"/>
      <c r="LZR27"/>
      <c r="LZS27"/>
      <c r="LZT27"/>
      <c r="LZU27"/>
      <c r="LZV27"/>
      <c r="LZW27"/>
      <c r="LZX27"/>
      <c r="LZY27"/>
      <c r="LZZ27"/>
      <c r="MAA27"/>
      <c r="MAB27"/>
      <c r="MAC27"/>
      <c r="MAD27"/>
      <c r="MAE27"/>
      <c r="MAF27"/>
      <c r="MAG27"/>
      <c r="MAH27"/>
      <c r="MAI27"/>
      <c r="MAJ27"/>
      <c r="MAK27"/>
      <c r="MAL27"/>
      <c r="MAM27"/>
      <c r="MAN27"/>
      <c r="MAO27"/>
      <c r="MAP27"/>
      <c r="MAQ27"/>
      <c r="MAR27"/>
      <c r="MAS27"/>
      <c r="MAT27"/>
      <c r="MAU27"/>
      <c r="MAV27"/>
      <c r="MAW27"/>
      <c r="MAX27"/>
      <c r="MAY27"/>
      <c r="MAZ27"/>
      <c r="MBA27"/>
      <c r="MBB27"/>
      <c r="MBC27"/>
      <c r="MBD27"/>
      <c r="MBE27"/>
      <c r="MBF27"/>
      <c r="MBG27"/>
      <c r="MBH27"/>
      <c r="MBI27"/>
      <c r="MBJ27"/>
      <c r="MBK27"/>
      <c r="MBL27"/>
      <c r="MBM27"/>
      <c r="MBN27"/>
      <c r="MBO27"/>
      <c r="MBP27"/>
      <c r="MBQ27"/>
      <c r="MBR27"/>
      <c r="MBS27"/>
      <c r="MBT27"/>
      <c r="MBU27"/>
      <c r="MBV27"/>
      <c r="MBW27"/>
      <c r="MBX27"/>
      <c r="MBY27"/>
      <c r="MBZ27"/>
      <c r="MCA27"/>
      <c r="MCB27"/>
      <c r="MCC27"/>
      <c r="MCD27"/>
      <c r="MCE27"/>
      <c r="MCF27"/>
      <c r="MCG27"/>
      <c r="MCH27"/>
      <c r="MCI27"/>
      <c r="MCJ27"/>
      <c r="MCK27"/>
      <c r="MCL27"/>
      <c r="MCM27"/>
      <c r="MCN27"/>
      <c r="MCO27"/>
      <c r="MCP27"/>
      <c r="MCQ27"/>
      <c r="MCR27"/>
      <c r="MCS27"/>
      <c r="MCT27"/>
      <c r="MCU27"/>
      <c r="MCV27"/>
      <c r="MCW27"/>
      <c r="MCX27"/>
      <c r="MCY27"/>
      <c r="MCZ27"/>
      <c r="MDA27"/>
      <c r="MDB27"/>
      <c r="MDC27"/>
      <c r="MDD27"/>
      <c r="MDE27"/>
      <c r="MDF27"/>
      <c r="MDG27"/>
      <c r="MDH27"/>
      <c r="MDI27"/>
      <c r="MDJ27"/>
      <c r="MDK27"/>
      <c r="MDL27"/>
      <c r="MDM27"/>
      <c r="MDN27"/>
      <c r="MDO27"/>
      <c r="MDP27"/>
      <c r="MDQ27"/>
      <c r="MDR27"/>
      <c r="MDS27"/>
      <c r="MDT27"/>
      <c r="MDU27"/>
      <c r="MDV27"/>
      <c r="MDW27"/>
      <c r="MDX27"/>
      <c r="MDY27"/>
      <c r="MDZ27"/>
      <c r="MEA27"/>
      <c r="MEB27"/>
      <c r="MEC27"/>
      <c r="MED27"/>
      <c r="MEE27"/>
      <c r="MEF27"/>
      <c r="MEG27"/>
      <c r="MEH27"/>
      <c r="MEI27"/>
      <c r="MEJ27"/>
      <c r="MEK27"/>
      <c r="MEL27"/>
      <c r="MEM27"/>
      <c r="MEN27"/>
      <c r="MEO27"/>
      <c r="MEP27"/>
      <c r="MEQ27"/>
      <c r="MER27"/>
      <c r="MES27"/>
      <c r="MET27"/>
      <c r="MEU27"/>
      <c r="MEV27"/>
      <c r="MEW27"/>
      <c r="MEX27"/>
      <c r="MEY27"/>
      <c r="MEZ27"/>
      <c r="MFA27"/>
      <c r="MFB27"/>
      <c r="MFC27"/>
      <c r="MFD27"/>
      <c r="MFE27"/>
      <c r="MFF27"/>
      <c r="MFG27"/>
      <c r="MFH27"/>
      <c r="MFI27"/>
      <c r="MFJ27"/>
      <c r="MFK27"/>
      <c r="MFL27"/>
      <c r="MFM27"/>
      <c r="MFN27"/>
      <c r="MFO27"/>
      <c r="MFP27"/>
      <c r="MFQ27"/>
      <c r="MFR27"/>
      <c r="MFS27"/>
      <c r="MFT27"/>
      <c r="MFU27"/>
      <c r="MFV27"/>
      <c r="MFW27"/>
      <c r="MFX27"/>
      <c r="MFY27"/>
      <c r="MFZ27"/>
      <c r="MGA27"/>
      <c r="MGB27"/>
      <c r="MGC27"/>
      <c r="MGD27"/>
      <c r="MGE27"/>
      <c r="MGF27"/>
      <c r="MGG27"/>
      <c r="MGH27"/>
      <c r="MGI27"/>
      <c r="MGJ27"/>
      <c r="MGK27"/>
      <c r="MGL27"/>
      <c r="MGM27"/>
      <c r="MGN27"/>
      <c r="MGO27"/>
      <c r="MGP27"/>
      <c r="MGQ27"/>
      <c r="MGR27"/>
      <c r="MGS27"/>
      <c r="MGT27"/>
      <c r="MGU27"/>
      <c r="MGV27"/>
      <c r="MGW27"/>
      <c r="MGX27"/>
      <c r="MGY27"/>
      <c r="MGZ27"/>
      <c r="MHA27"/>
      <c r="MHB27"/>
      <c r="MHC27"/>
      <c r="MHD27"/>
      <c r="MHE27"/>
      <c r="MHF27"/>
      <c r="MHG27"/>
      <c r="MHH27"/>
      <c r="MHI27"/>
      <c r="MHJ27"/>
      <c r="MHK27"/>
      <c r="MHL27"/>
      <c r="MHM27"/>
      <c r="MHN27"/>
      <c r="MHO27"/>
      <c r="MHP27"/>
      <c r="MHQ27"/>
      <c r="MHR27"/>
      <c r="MHS27"/>
      <c r="MHT27"/>
      <c r="MHU27"/>
      <c r="MHV27"/>
      <c r="MHW27"/>
      <c r="MHX27"/>
      <c r="MHY27"/>
      <c r="MHZ27"/>
      <c r="MIA27"/>
      <c r="MIB27"/>
      <c r="MIC27"/>
      <c r="MID27"/>
      <c r="MIE27"/>
      <c r="MIF27"/>
      <c r="MIG27"/>
      <c r="MIH27"/>
      <c r="MII27"/>
      <c r="MIJ27"/>
      <c r="MIK27"/>
      <c r="MIL27"/>
      <c r="MIM27"/>
      <c r="MIN27"/>
      <c r="MIO27"/>
      <c r="MIP27"/>
      <c r="MIQ27"/>
      <c r="MIR27"/>
      <c r="MIS27"/>
      <c r="MIT27"/>
      <c r="MIU27"/>
      <c r="MIV27"/>
      <c r="MIW27"/>
      <c r="MIX27"/>
      <c r="MIY27"/>
      <c r="MIZ27"/>
      <c r="MJA27"/>
      <c r="MJB27"/>
      <c r="MJC27"/>
      <c r="MJD27"/>
      <c r="MJE27"/>
      <c r="MJF27"/>
      <c r="MJG27"/>
      <c r="MJH27"/>
      <c r="MJI27"/>
      <c r="MJJ27"/>
      <c r="MJK27"/>
      <c r="MJL27"/>
      <c r="MJM27"/>
      <c r="MJN27"/>
      <c r="MJO27"/>
      <c r="MJP27"/>
      <c r="MJQ27"/>
      <c r="MJR27"/>
      <c r="MJS27"/>
      <c r="MJT27"/>
      <c r="MJU27"/>
      <c r="MJV27"/>
      <c r="MJW27"/>
      <c r="MJX27"/>
      <c r="MJY27"/>
      <c r="MJZ27"/>
      <c r="MKA27"/>
      <c r="MKB27"/>
      <c r="MKC27"/>
      <c r="MKD27"/>
      <c r="MKE27"/>
      <c r="MKF27"/>
      <c r="MKG27"/>
      <c r="MKH27"/>
      <c r="MKI27"/>
      <c r="MKJ27"/>
      <c r="MKK27"/>
      <c r="MKL27"/>
      <c r="MKM27"/>
      <c r="MKN27"/>
      <c r="MKO27"/>
      <c r="MKP27"/>
      <c r="MKQ27"/>
      <c r="MKR27"/>
      <c r="MKS27"/>
      <c r="MKT27"/>
      <c r="MKU27"/>
      <c r="MKV27"/>
      <c r="MKW27"/>
      <c r="MKX27"/>
      <c r="MKY27"/>
      <c r="MKZ27"/>
      <c r="MLA27"/>
      <c r="MLB27"/>
      <c r="MLC27"/>
      <c r="MLD27"/>
      <c r="MLE27"/>
      <c r="MLF27"/>
      <c r="MLG27"/>
      <c r="MLH27"/>
      <c r="MLI27"/>
      <c r="MLJ27"/>
      <c r="MLK27"/>
      <c r="MLL27"/>
      <c r="MLM27"/>
      <c r="MLN27"/>
      <c r="MLO27"/>
      <c r="MLP27"/>
      <c r="MLQ27"/>
      <c r="MLR27"/>
      <c r="MLS27"/>
      <c r="MLT27"/>
      <c r="MLU27"/>
      <c r="MLV27"/>
      <c r="MLW27"/>
      <c r="MLX27"/>
      <c r="MLY27"/>
      <c r="MLZ27"/>
      <c r="MMA27"/>
      <c r="MMB27"/>
      <c r="MMC27"/>
      <c r="MMD27"/>
      <c r="MME27"/>
      <c r="MMF27"/>
      <c r="MMG27"/>
      <c r="MMH27"/>
      <c r="MMI27"/>
      <c r="MMJ27"/>
      <c r="MMK27"/>
      <c r="MML27"/>
      <c r="MMM27"/>
      <c r="MMN27"/>
      <c r="MMO27"/>
      <c r="MMP27"/>
      <c r="MMQ27"/>
      <c r="MMR27"/>
      <c r="MMS27"/>
      <c r="MMT27"/>
      <c r="MMU27"/>
      <c r="MMV27"/>
      <c r="MMW27"/>
      <c r="MMX27"/>
      <c r="MMY27"/>
      <c r="MMZ27"/>
      <c r="MNA27"/>
      <c r="MNB27"/>
      <c r="MNC27"/>
      <c r="MND27"/>
      <c r="MNE27"/>
      <c r="MNF27"/>
      <c r="MNG27"/>
      <c r="MNH27"/>
      <c r="MNI27"/>
      <c r="MNJ27"/>
      <c r="MNK27"/>
      <c r="MNL27"/>
      <c r="MNM27"/>
      <c r="MNN27"/>
      <c r="MNO27"/>
      <c r="MNP27"/>
      <c r="MNQ27"/>
      <c r="MNR27"/>
      <c r="MNS27"/>
      <c r="MNT27"/>
      <c r="MNU27"/>
      <c r="MNV27"/>
      <c r="MNW27"/>
      <c r="MNX27"/>
      <c r="MNY27"/>
      <c r="MNZ27"/>
      <c r="MOA27"/>
      <c r="MOB27"/>
      <c r="MOC27"/>
      <c r="MOD27"/>
      <c r="MOE27"/>
      <c r="MOF27"/>
      <c r="MOG27"/>
      <c r="MOH27"/>
      <c r="MOI27"/>
      <c r="MOJ27"/>
      <c r="MOK27"/>
      <c r="MOL27"/>
      <c r="MOM27"/>
      <c r="MON27"/>
      <c r="MOO27"/>
      <c r="MOP27"/>
      <c r="MOQ27"/>
      <c r="MOR27"/>
      <c r="MOS27"/>
      <c r="MOT27"/>
      <c r="MOU27"/>
      <c r="MOV27"/>
      <c r="MOW27"/>
      <c r="MOX27"/>
      <c r="MOY27"/>
      <c r="MOZ27"/>
      <c r="MPA27"/>
      <c r="MPB27"/>
      <c r="MPC27"/>
      <c r="MPD27"/>
      <c r="MPE27"/>
      <c r="MPF27"/>
      <c r="MPG27"/>
      <c r="MPH27"/>
      <c r="MPI27"/>
      <c r="MPJ27"/>
      <c r="MPK27"/>
      <c r="MPL27"/>
      <c r="MPM27"/>
      <c r="MPN27"/>
      <c r="MPO27"/>
      <c r="MPP27"/>
      <c r="MPQ27"/>
      <c r="MPR27"/>
      <c r="MPS27"/>
      <c r="MPT27"/>
      <c r="MPU27"/>
      <c r="MPV27"/>
      <c r="MPW27"/>
      <c r="MPX27"/>
      <c r="MPY27"/>
      <c r="MPZ27"/>
      <c r="MQA27"/>
      <c r="MQB27"/>
      <c r="MQC27"/>
      <c r="MQD27"/>
      <c r="MQE27"/>
      <c r="MQF27"/>
      <c r="MQG27"/>
      <c r="MQH27"/>
      <c r="MQI27"/>
      <c r="MQJ27"/>
      <c r="MQK27"/>
      <c r="MQL27"/>
      <c r="MQM27"/>
      <c r="MQN27"/>
      <c r="MQO27"/>
      <c r="MQP27"/>
      <c r="MQQ27"/>
      <c r="MQR27"/>
      <c r="MQS27"/>
      <c r="MQT27"/>
      <c r="MQU27"/>
      <c r="MQV27"/>
      <c r="MQW27"/>
      <c r="MQX27"/>
      <c r="MQY27"/>
      <c r="MQZ27"/>
      <c r="MRA27"/>
      <c r="MRB27"/>
      <c r="MRC27"/>
      <c r="MRD27"/>
      <c r="MRE27"/>
      <c r="MRF27"/>
      <c r="MRG27"/>
      <c r="MRH27"/>
      <c r="MRI27"/>
      <c r="MRJ27"/>
      <c r="MRK27"/>
      <c r="MRL27"/>
      <c r="MRM27"/>
      <c r="MRN27"/>
      <c r="MRO27"/>
      <c r="MRP27"/>
      <c r="MRQ27"/>
      <c r="MRR27"/>
      <c r="MRS27"/>
      <c r="MRT27"/>
      <c r="MRU27"/>
      <c r="MRV27"/>
      <c r="MRW27"/>
      <c r="MRX27"/>
      <c r="MRY27"/>
      <c r="MRZ27"/>
      <c r="MSA27"/>
      <c r="MSB27"/>
      <c r="MSC27"/>
      <c r="MSD27"/>
      <c r="MSE27"/>
      <c r="MSF27"/>
      <c r="MSG27"/>
      <c r="MSH27"/>
      <c r="MSI27"/>
      <c r="MSJ27"/>
      <c r="MSK27"/>
      <c r="MSL27"/>
      <c r="MSM27"/>
      <c r="MSN27"/>
      <c r="MSO27"/>
      <c r="MSP27"/>
      <c r="MSQ27"/>
      <c r="MSR27"/>
      <c r="MSS27"/>
      <c r="MST27"/>
      <c r="MSU27"/>
      <c r="MSV27"/>
      <c r="MSW27"/>
      <c r="MSX27"/>
      <c r="MSY27"/>
      <c r="MSZ27"/>
      <c r="MTA27"/>
      <c r="MTB27"/>
      <c r="MTC27"/>
      <c r="MTD27"/>
      <c r="MTE27"/>
      <c r="MTF27"/>
      <c r="MTG27"/>
      <c r="MTH27"/>
      <c r="MTI27"/>
      <c r="MTJ27"/>
      <c r="MTK27"/>
      <c r="MTL27"/>
      <c r="MTM27"/>
      <c r="MTN27"/>
      <c r="MTO27"/>
      <c r="MTP27"/>
      <c r="MTQ27"/>
      <c r="MTR27"/>
      <c r="MTS27"/>
      <c r="MTT27"/>
      <c r="MTU27"/>
      <c r="MTV27"/>
      <c r="MTW27"/>
      <c r="MTX27"/>
      <c r="MTY27"/>
      <c r="MTZ27"/>
      <c r="MUA27"/>
      <c r="MUB27"/>
      <c r="MUC27"/>
      <c r="MUD27"/>
      <c r="MUE27"/>
      <c r="MUF27"/>
      <c r="MUG27"/>
      <c r="MUH27"/>
      <c r="MUI27"/>
      <c r="MUJ27"/>
      <c r="MUK27"/>
      <c r="MUL27"/>
      <c r="MUM27"/>
      <c r="MUN27"/>
      <c r="MUO27"/>
      <c r="MUP27"/>
      <c r="MUQ27"/>
      <c r="MUR27"/>
      <c r="MUS27"/>
      <c r="MUT27"/>
      <c r="MUU27"/>
      <c r="MUV27"/>
      <c r="MUW27"/>
      <c r="MUX27"/>
      <c r="MUY27"/>
      <c r="MUZ27"/>
      <c r="MVA27"/>
      <c r="MVB27"/>
      <c r="MVC27"/>
      <c r="MVD27"/>
      <c r="MVE27"/>
      <c r="MVF27"/>
      <c r="MVG27"/>
      <c r="MVH27"/>
      <c r="MVI27"/>
      <c r="MVJ27"/>
      <c r="MVK27"/>
      <c r="MVL27"/>
      <c r="MVM27"/>
      <c r="MVN27"/>
      <c r="MVO27"/>
      <c r="MVP27"/>
      <c r="MVQ27"/>
      <c r="MVR27"/>
      <c r="MVS27"/>
      <c r="MVT27"/>
      <c r="MVU27"/>
      <c r="MVV27"/>
      <c r="MVW27"/>
      <c r="MVX27"/>
      <c r="MVY27"/>
      <c r="MVZ27"/>
      <c r="MWA27"/>
      <c r="MWB27"/>
      <c r="MWC27"/>
      <c r="MWD27"/>
      <c r="MWE27"/>
      <c r="MWF27"/>
      <c r="MWG27"/>
      <c r="MWH27"/>
      <c r="MWI27"/>
      <c r="MWJ27"/>
      <c r="MWK27"/>
      <c r="MWL27"/>
      <c r="MWM27"/>
      <c r="MWN27"/>
      <c r="MWO27"/>
      <c r="MWP27"/>
      <c r="MWQ27"/>
      <c r="MWR27"/>
      <c r="MWS27"/>
      <c r="MWT27"/>
      <c r="MWU27"/>
      <c r="MWV27"/>
      <c r="MWW27"/>
      <c r="MWX27"/>
      <c r="MWY27"/>
      <c r="MWZ27"/>
      <c r="MXA27"/>
      <c r="MXB27"/>
      <c r="MXC27"/>
      <c r="MXD27"/>
      <c r="MXE27"/>
      <c r="MXF27"/>
      <c r="MXG27"/>
      <c r="MXH27"/>
      <c r="MXI27"/>
      <c r="MXJ27"/>
      <c r="MXK27"/>
      <c r="MXL27"/>
      <c r="MXM27"/>
      <c r="MXN27"/>
      <c r="MXO27"/>
      <c r="MXP27"/>
      <c r="MXQ27"/>
      <c r="MXR27"/>
      <c r="MXS27"/>
      <c r="MXT27"/>
      <c r="MXU27"/>
      <c r="MXV27"/>
      <c r="MXW27"/>
      <c r="MXX27"/>
      <c r="MXY27"/>
      <c r="MXZ27"/>
      <c r="MYA27"/>
      <c r="MYB27"/>
      <c r="MYC27"/>
      <c r="MYD27"/>
      <c r="MYE27"/>
      <c r="MYF27"/>
      <c r="MYG27"/>
      <c r="MYH27"/>
      <c r="MYI27"/>
      <c r="MYJ27"/>
      <c r="MYK27"/>
      <c r="MYL27"/>
      <c r="MYM27"/>
      <c r="MYN27"/>
      <c r="MYO27"/>
      <c r="MYP27"/>
      <c r="MYQ27"/>
      <c r="MYR27"/>
      <c r="MYS27"/>
      <c r="MYT27"/>
      <c r="MYU27"/>
      <c r="MYV27"/>
      <c r="MYW27"/>
      <c r="MYX27"/>
      <c r="MYY27"/>
      <c r="MYZ27"/>
      <c r="MZA27"/>
      <c r="MZB27"/>
      <c r="MZC27"/>
      <c r="MZD27"/>
      <c r="MZE27"/>
      <c r="MZF27"/>
      <c r="MZG27"/>
      <c r="MZH27"/>
      <c r="MZI27"/>
      <c r="MZJ27"/>
      <c r="MZK27"/>
      <c r="MZL27"/>
      <c r="MZM27"/>
      <c r="MZN27"/>
      <c r="MZO27"/>
      <c r="MZP27"/>
      <c r="MZQ27"/>
      <c r="MZR27"/>
      <c r="MZS27"/>
      <c r="MZT27"/>
      <c r="MZU27"/>
      <c r="MZV27"/>
      <c r="MZW27"/>
      <c r="MZX27"/>
      <c r="MZY27"/>
      <c r="MZZ27"/>
      <c r="NAA27"/>
      <c r="NAB27"/>
      <c r="NAC27"/>
      <c r="NAD27"/>
      <c r="NAE27"/>
      <c r="NAF27"/>
      <c r="NAG27"/>
      <c r="NAH27"/>
      <c r="NAI27"/>
      <c r="NAJ27"/>
      <c r="NAK27"/>
      <c r="NAL27"/>
      <c r="NAM27"/>
      <c r="NAN27"/>
      <c r="NAO27"/>
      <c r="NAP27"/>
      <c r="NAQ27"/>
      <c r="NAR27"/>
      <c r="NAS27"/>
      <c r="NAT27"/>
      <c r="NAU27"/>
      <c r="NAV27"/>
      <c r="NAW27"/>
      <c r="NAX27"/>
      <c r="NAY27"/>
      <c r="NAZ27"/>
      <c r="NBA27"/>
      <c r="NBB27"/>
      <c r="NBC27"/>
      <c r="NBD27"/>
      <c r="NBE27"/>
      <c r="NBF27"/>
      <c r="NBG27"/>
      <c r="NBH27"/>
      <c r="NBI27"/>
      <c r="NBJ27"/>
      <c r="NBK27"/>
      <c r="NBL27"/>
      <c r="NBM27"/>
      <c r="NBN27"/>
      <c r="NBO27"/>
      <c r="NBP27"/>
      <c r="NBQ27"/>
      <c r="NBR27"/>
      <c r="NBS27"/>
      <c r="NBT27"/>
      <c r="NBU27"/>
      <c r="NBV27"/>
      <c r="NBW27"/>
      <c r="NBX27"/>
      <c r="NBY27"/>
      <c r="NBZ27"/>
      <c r="NCA27"/>
      <c r="NCB27"/>
      <c r="NCC27"/>
      <c r="NCD27"/>
      <c r="NCE27"/>
      <c r="NCF27"/>
      <c r="NCG27"/>
      <c r="NCH27"/>
      <c r="NCI27"/>
      <c r="NCJ27"/>
      <c r="NCK27"/>
      <c r="NCL27"/>
      <c r="NCM27"/>
      <c r="NCN27"/>
      <c r="NCO27"/>
      <c r="NCP27"/>
      <c r="NCQ27"/>
      <c r="NCR27"/>
      <c r="NCS27"/>
      <c r="NCT27"/>
      <c r="NCU27"/>
      <c r="NCV27"/>
      <c r="NCW27"/>
      <c r="NCX27"/>
      <c r="NCY27"/>
      <c r="NCZ27"/>
      <c r="NDA27"/>
      <c r="NDB27"/>
      <c r="NDC27"/>
      <c r="NDD27"/>
      <c r="NDE27"/>
      <c r="NDF27"/>
      <c r="NDG27"/>
      <c r="NDH27"/>
      <c r="NDI27"/>
      <c r="NDJ27"/>
      <c r="NDK27"/>
      <c r="NDL27"/>
      <c r="NDM27"/>
      <c r="NDN27"/>
      <c r="NDO27"/>
      <c r="NDP27"/>
      <c r="NDQ27"/>
      <c r="NDR27"/>
      <c r="NDS27"/>
      <c r="NDT27"/>
      <c r="NDU27"/>
      <c r="NDV27"/>
      <c r="NDW27"/>
      <c r="NDX27"/>
      <c r="NDY27"/>
      <c r="NDZ27"/>
      <c r="NEA27"/>
      <c r="NEB27"/>
      <c r="NEC27"/>
      <c r="NED27"/>
      <c r="NEE27"/>
      <c r="NEF27"/>
      <c r="NEG27"/>
      <c r="NEH27"/>
      <c r="NEI27"/>
      <c r="NEJ27"/>
      <c r="NEK27"/>
      <c r="NEL27"/>
      <c r="NEM27"/>
      <c r="NEN27"/>
      <c r="NEO27"/>
      <c r="NEP27"/>
      <c r="NEQ27"/>
      <c r="NER27"/>
      <c r="NES27"/>
      <c r="NET27"/>
      <c r="NEU27"/>
      <c r="NEV27"/>
      <c r="NEW27"/>
      <c r="NEX27"/>
      <c r="NEY27"/>
      <c r="NEZ27"/>
      <c r="NFA27"/>
      <c r="NFB27"/>
      <c r="NFC27"/>
      <c r="NFD27"/>
      <c r="NFE27"/>
      <c r="NFF27"/>
      <c r="NFG27"/>
      <c r="NFH27"/>
      <c r="NFI27"/>
      <c r="NFJ27"/>
      <c r="NFK27"/>
      <c r="NFL27"/>
      <c r="NFM27"/>
      <c r="NFN27"/>
      <c r="NFO27"/>
      <c r="NFP27"/>
      <c r="NFQ27"/>
      <c r="NFR27"/>
      <c r="NFS27"/>
      <c r="NFT27"/>
      <c r="NFU27"/>
      <c r="NFV27"/>
      <c r="NFW27"/>
      <c r="NFX27"/>
      <c r="NFY27"/>
      <c r="NFZ27"/>
      <c r="NGA27"/>
      <c r="NGB27"/>
      <c r="NGC27"/>
      <c r="NGD27"/>
      <c r="NGE27"/>
      <c r="NGF27"/>
      <c r="NGG27"/>
      <c r="NGH27"/>
      <c r="NGI27"/>
      <c r="NGJ27"/>
      <c r="NGK27"/>
      <c r="NGL27"/>
      <c r="NGM27"/>
      <c r="NGN27"/>
      <c r="NGO27"/>
      <c r="NGP27"/>
      <c r="NGQ27"/>
      <c r="NGR27"/>
      <c r="NGS27"/>
      <c r="NGT27"/>
      <c r="NGU27"/>
      <c r="NGV27"/>
      <c r="NGW27"/>
      <c r="NGX27"/>
      <c r="NGY27"/>
      <c r="NGZ27"/>
      <c r="NHA27"/>
      <c r="NHB27"/>
      <c r="NHC27"/>
      <c r="NHD27"/>
      <c r="NHE27"/>
      <c r="NHF27"/>
      <c r="NHG27"/>
      <c r="NHH27"/>
      <c r="NHI27"/>
      <c r="NHJ27"/>
      <c r="NHK27"/>
      <c r="NHL27"/>
      <c r="NHM27"/>
      <c r="NHN27"/>
      <c r="NHO27"/>
      <c r="NHP27"/>
      <c r="NHQ27"/>
      <c r="NHR27"/>
      <c r="NHS27"/>
      <c r="NHT27"/>
      <c r="NHU27"/>
      <c r="NHV27"/>
      <c r="NHW27"/>
      <c r="NHX27"/>
      <c r="NHY27"/>
      <c r="NHZ27"/>
      <c r="NIA27"/>
      <c r="NIB27"/>
      <c r="NIC27"/>
      <c r="NID27"/>
      <c r="NIE27"/>
      <c r="NIF27"/>
      <c r="NIG27"/>
      <c r="NIH27"/>
      <c r="NII27"/>
      <c r="NIJ27"/>
      <c r="NIK27"/>
      <c r="NIL27"/>
      <c r="NIM27"/>
      <c r="NIN27"/>
      <c r="NIO27"/>
      <c r="NIP27"/>
      <c r="NIQ27"/>
      <c r="NIR27"/>
      <c r="NIS27"/>
      <c r="NIT27"/>
      <c r="NIU27"/>
      <c r="NIV27"/>
      <c r="NIW27"/>
      <c r="NIX27"/>
      <c r="NIY27"/>
      <c r="NIZ27"/>
      <c r="NJA27"/>
      <c r="NJB27"/>
      <c r="NJC27"/>
      <c r="NJD27"/>
      <c r="NJE27"/>
      <c r="NJF27"/>
      <c r="NJG27"/>
      <c r="NJH27"/>
      <c r="NJI27"/>
      <c r="NJJ27"/>
      <c r="NJK27"/>
      <c r="NJL27"/>
      <c r="NJM27"/>
      <c r="NJN27"/>
      <c r="NJO27"/>
      <c r="NJP27"/>
      <c r="NJQ27"/>
      <c r="NJR27"/>
      <c r="NJS27"/>
      <c r="NJT27"/>
      <c r="NJU27"/>
      <c r="NJV27"/>
      <c r="NJW27"/>
      <c r="NJX27"/>
      <c r="NJY27"/>
      <c r="NJZ27"/>
      <c r="NKA27"/>
      <c r="NKB27"/>
      <c r="NKC27"/>
      <c r="NKD27"/>
      <c r="NKE27"/>
      <c r="NKF27"/>
      <c r="NKG27"/>
      <c r="NKH27"/>
      <c r="NKI27"/>
      <c r="NKJ27"/>
      <c r="NKK27"/>
      <c r="NKL27"/>
      <c r="NKM27"/>
      <c r="NKN27"/>
      <c r="NKO27"/>
      <c r="NKP27"/>
      <c r="NKQ27"/>
      <c r="NKR27"/>
      <c r="NKS27"/>
      <c r="NKT27"/>
      <c r="NKU27"/>
      <c r="NKV27"/>
      <c r="NKW27"/>
      <c r="NKX27"/>
      <c r="NKY27"/>
      <c r="NKZ27"/>
      <c r="NLA27"/>
      <c r="NLB27"/>
      <c r="NLC27"/>
      <c r="NLD27"/>
      <c r="NLE27"/>
      <c r="NLF27"/>
      <c r="NLG27"/>
      <c r="NLH27"/>
      <c r="NLI27"/>
      <c r="NLJ27"/>
      <c r="NLK27"/>
      <c r="NLL27"/>
      <c r="NLM27"/>
      <c r="NLN27"/>
      <c r="NLO27"/>
      <c r="NLP27"/>
      <c r="NLQ27"/>
      <c r="NLR27"/>
      <c r="NLS27"/>
      <c r="NLT27"/>
      <c r="NLU27"/>
      <c r="NLV27"/>
      <c r="NLW27"/>
      <c r="NLX27"/>
      <c r="NLY27"/>
      <c r="NLZ27"/>
      <c r="NMA27"/>
      <c r="NMB27"/>
      <c r="NMC27"/>
      <c r="NMD27"/>
      <c r="NME27"/>
      <c r="NMF27"/>
      <c r="NMG27"/>
      <c r="NMH27"/>
      <c r="NMI27"/>
      <c r="NMJ27"/>
      <c r="NMK27"/>
      <c r="NML27"/>
      <c r="NMM27"/>
      <c r="NMN27"/>
      <c r="NMO27"/>
      <c r="NMP27"/>
      <c r="NMQ27"/>
      <c r="NMR27"/>
      <c r="NMS27"/>
      <c r="NMT27"/>
      <c r="NMU27"/>
      <c r="NMV27"/>
      <c r="NMW27"/>
      <c r="NMX27"/>
      <c r="NMY27"/>
      <c r="NMZ27"/>
      <c r="NNA27"/>
      <c r="NNB27"/>
      <c r="NNC27"/>
      <c r="NND27"/>
      <c r="NNE27"/>
      <c r="NNF27"/>
      <c r="NNG27"/>
      <c r="NNH27"/>
      <c r="NNI27"/>
      <c r="NNJ27"/>
      <c r="NNK27"/>
      <c r="NNL27"/>
      <c r="NNM27"/>
      <c r="NNN27"/>
      <c r="NNO27"/>
      <c r="NNP27"/>
      <c r="NNQ27"/>
      <c r="NNR27"/>
      <c r="NNS27"/>
      <c r="NNT27"/>
      <c r="NNU27"/>
      <c r="NNV27"/>
      <c r="NNW27"/>
      <c r="NNX27"/>
      <c r="NNY27"/>
      <c r="NNZ27"/>
      <c r="NOA27"/>
      <c r="NOB27"/>
      <c r="NOC27"/>
      <c r="NOD27"/>
      <c r="NOE27"/>
      <c r="NOF27"/>
      <c r="NOG27"/>
      <c r="NOH27"/>
      <c r="NOI27"/>
      <c r="NOJ27"/>
      <c r="NOK27"/>
      <c r="NOL27"/>
      <c r="NOM27"/>
      <c r="NON27"/>
      <c r="NOO27"/>
      <c r="NOP27"/>
      <c r="NOQ27"/>
      <c r="NOR27"/>
      <c r="NOS27"/>
      <c r="NOT27"/>
      <c r="NOU27"/>
      <c r="NOV27"/>
      <c r="NOW27"/>
      <c r="NOX27"/>
      <c r="NOY27"/>
      <c r="NOZ27"/>
      <c r="NPA27"/>
      <c r="NPB27"/>
      <c r="NPC27"/>
      <c r="NPD27"/>
      <c r="NPE27"/>
      <c r="NPF27"/>
      <c r="NPG27"/>
      <c r="NPH27"/>
      <c r="NPI27"/>
      <c r="NPJ27"/>
      <c r="NPK27"/>
      <c r="NPL27"/>
      <c r="NPM27"/>
      <c r="NPN27"/>
      <c r="NPO27"/>
      <c r="NPP27"/>
      <c r="NPQ27"/>
      <c r="NPR27"/>
      <c r="NPS27"/>
      <c r="NPT27"/>
      <c r="NPU27"/>
      <c r="NPV27"/>
      <c r="NPW27"/>
      <c r="NPX27"/>
      <c r="NPY27"/>
      <c r="NPZ27"/>
      <c r="NQA27"/>
      <c r="NQB27"/>
      <c r="NQC27"/>
      <c r="NQD27"/>
      <c r="NQE27"/>
      <c r="NQF27"/>
      <c r="NQG27"/>
      <c r="NQH27"/>
      <c r="NQI27"/>
      <c r="NQJ27"/>
      <c r="NQK27"/>
      <c r="NQL27"/>
      <c r="NQM27"/>
      <c r="NQN27"/>
      <c r="NQO27"/>
      <c r="NQP27"/>
      <c r="NQQ27"/>
      <c r="NQR27"/>
      <c r="NQS27"/>
      <c r="NQT27"/>
      <c r="NQU27"/>
      <c r="NQV27"/>
      <c r="NQW27"/>
      <c r="NQX27"/>
      <c r="NQY27"/>
      <c r="NQZ27"/>
      <c r="NRA27"/>
      <c r="NRB27"/>
      <c r="NRC27"/>
      <c r="NRD27"/>
      <c r="NRE27"/>
      <c r="NRF27"/>
      <c r="NRG27"/>
      <c r="NRH27"/>
      <c r="NRI27"/>
      <c r="NRJ27"/>
      <c r="NRK27"/>
      <c r="NRL27"/>
      <c r="NRM27"/>
      <c r="NRN27"/>
      <c r="NRO27"/>
      <c r="NRP27"/>
      <c r="NRQ27"/>
      <c r="NRR27"/>
      <c r="NRS27"/>
      <c r="NRT27"/>
      <c r="NRU27"/>
      <c r="NRV27"/>
      <c r="NRW27"/>
      <c r="NRX27"/>
      <c r="NRY27"/>
      <c r="NRZ27"/>
      <c r="NSA27"/>
      <c r="NSB27"/>
      <c r="NSC27"/>
      <c r="NSD27"/>
      <c r="NSE27"/>
      <c r="NSF27"/>
      <c r="NSG27"/>
      <c r="NSH27"/>
      <c r="NSI27"/>
      <c r="NSJ27"/>
      <c r="NSK27"/>
      <c r="NSL27"/>
      <c r="NSM27"/>
      <c r="NSN27"/>
      <c r="NSO27"/>
      <c r="NSP27"/>
      <c r="NSQ27"/>
      <c r="NSR27"/>
      <c r="NSS27"/>
      <c r="NST27"/>
      <c r="NSU27"/>
      <c r="NSV27"/>
      <c r="NSW27"/>
      <c r="NSX27"/>
      <c r="NSY27"/>
      <c r="NSZ27"/>
      <c r="NTA27"/>
      <c r="NTB27"/>
      <c r="NTC27"/>
      <c r="NTD27"/>
      <c r="NTE27"/>
      <c r="NTF27"/>
      <c r="NTG27"/>
      <c r="NTH27"/>
      <c r="NTI27"/>
      <c r="NTJ27"/>
      <c r="NTK27"/>
      <c r="NTL27"/>
      <c r="NTM27"/>
      <c r="NTN27"/>
      <c r="NTO27"/>
      <c r="NTP27"/>
      <c r="NTQ27"/>
      <c r="NTR27"/>
      <c r="NTS27"/>
      <c r="NTT27"/>
      <c r="NTU27"/>
      <c r="NTV27"/>
      <c r="NTW27"/>
      <c r="NTX27"/>
      <c r="NTY27"/>
      <c r="NTZ27"/>
      <c r="NUA27"/>
      <c r="NUB27"/>
      <c r="NUC27"/>
      <c r="NUD27"/>
      <c r="NUE27"/>
      <c r="NUF27"/>
      <c r="NUG27"/>
      <c r="NUH27"/>
      <c r="NUI27"/>
      <c r="NUJ27"/>
      <c r="NUK27"/>
      <c r="NUL27"/>
      <c r="NUM27"/>
      <c r="NUN27"/>
      <c r="NUO27"/>
      <c r="NUP27"/>
      <c r="NUQ27"/>
      <c r="NUR27"/>
      <c r="NUS27"/>
      <c r="NUT27"/>
      <c r="NUU27"/>
      <c r="NUV27"/>
      <c r="NUW27"/>
      <c r="NUX27"/>
      <c r="NUY27"/>
      <c r="NUZ27"/>
      <c r="NVA27"/>
      <c r="NVB27"/>
      <c r="NVC27"/>
      <c r="NVD27"/>
      <c r="NVE27"/>
      <c r="NVF27"/>
      <c r="NVG27"/>
      <c r="NVH27"/>
      <c r="NVI27"/>
      <c r="NVJ27"/>
      <c r="NVK27"/>
      <c r="NVL27"/>
      <c r="NVM27"/>
      <c r="NVN27"/>
      <c r="NVO27"/>
      <c r="NVP27"/>
      <c r="NVQ27"/>
      <c r="NVR27"/>
      <c r="NVS27"/>
      <c r="NVT27"/>
      <c r="NVU27"/>
      <c r="NVV27"/>
      <c r="NVW27"/>
      <c r="NVX27"/>
      <c r="NVY27"/>
      <c r="NVZ27"/>
      <c r="NWA27"/>
      <c r="NWB27"/>
      <c r="NWC27"/>
      <c r="NWD27"/>
      <c r="NWE27"/>
      <c r="NWF27"/>
      <c r="NWG27"/>
      <c r="NWH27"/>
      <c r="NWI27"/>
      <c r="NWJ27"/>
      <c r="NWK27"/>
      <c r="NWL27"/>
      <c r="NWM27"/>
      <c r="NWN27"/>
      <c r="NWO27"/>
      <c r="NWP27"/>
      <c r="NWQ27"/>
      <c r="NWR27"/>
      <c r="NWS27"/>
      <c r="NWT27"/>
      <c r="NWU27"/>
      <c r="NWV27"/>
      <c r="NWW27"/>
      <c r="NWX27"/>
      <c r="NWY27"/>
      <c r="NWZ27"/>
      <c r="NXA27"/>
      <c r="NXB27"/>
      <c r="NXC27"/>
      <c r="NXD27"/>
      <c r="NXE27"/>
      <c r="NXF27"/>
      <c r="NXG27"/>
      <c r="NXH27"/>
      <c r="NXI27"/>
      <c r="NXJ27"/>
      <c r="NXK27"/>
      <c r="NXL27"/>
      <c r="NXM27"/>
      <c r="NXN27"/>
      <c r="NXO27"/>
      <c r="NXP27"/>
      <c r="NXQ27"/>
      <c r="NXR27"/>
      <c r="NXS27"/>
      <c r="NXT27"/>
      <c r="NXU27"/>
      <c r="NXV27"/>
      <c r="NXW27"/>
      <c r="NXX27"/>
      <c r="NXY27"/>
      <c r="NXZ27"/>
      <c r="NYA27"/>
      <c r="NYB27"/>
      <c r="NYC27"/>
      <c r="NYD27"/>
      <c r="NYE27"/>
      <c r="NYF27"/>
      <c r="NYG27"/>
      <c r="NYH27"/>
      <c r="NYI27"/>
      <c r="NYJ27"/>
      <c r="NYK27"/>
      <c r="NYL27"/>
      <c r="NYM27"/>
      <c r="NYN27"/>
      <c r="NYO27"/>
      <c r="NYP27"/>
      <c r="NYQ27"/>
      <c r="NYR27"/>
      <c r="NYS27"/>
      <c r="NYT27"/>
      <c r="NYU27"/>
      <c r="NYV27"/>
      <c r="NYW27"/>
      <c r="NYX27"/>
      <c r="NYY27"/>
      <c r="NYZ27"/>
      <c r="NZA27"/>
      <c r="NZB27"/>
      <c r="NZC27"/>
      <c r="NZD27"/>
      <c r="NZE27"/>
      <c r="NZF27"/>
      <c r="NZG27"/>
      <c r="NZH27"/>
      <c r="NZI27"/>
      <c r="NZJ27"/>
      <c r="NZK27"/>
      <c r="NZL27"/>
      <c r="NZM27"/>
      <c r="NZN27"/>
      <c r="NZO27"/>
      <c r="NZP27"/>
      <c r="NZQ27"/>
      <c r="NZR27"/>
      <c r="NZS27"/>
      <c r="NZT27"/>
      <c r="NZU27"/>
      <c r="NZV27"/>
      <c r="NZW27"/>
      <c r="NZX27"/>
      <c r="NZY27"/>
      <c r="NZZ27"/>
      <c r="OAA27"/>
      <c r="OAB27"/>
      <c r="OAC27"/>
      <c r="OAD27"/>
      <c r="OAE27"/>
      <c r="OAF27"/>
      <c r="OAG27"/>
      <c r="OAH27"/>
      <c r="OAI27"/>
      <c r="OAJ27"/>
      <c r="OAK27"/>
      <c r="OAL27"/>
      <c r="OAM27"/>
      <c r="OAN27"/>
      <c r="OAO27"/>
      <c r="OAP27"/>
      <c r="OAQ27"/>
      <c r="OAR27"/>
      <c r="OAS27"/>
      <c r="OAT27"/>
      <c r="OAU27"/>
      <c r="OAV27"/>
      <c r="OAW27"/>
      <c r="OAX27"/>
      <c r="OAY27"/>
      <c r="OAZ27"/>
      <c r="OBA27"/>
      <c r="OBB27"/>
      <c r="OBC27"/>
      <c r="OBD27"/>
      <c r="OBE27"/>
      <c r="OBF27"/>
      <c r="OBG27"/>
      <c r="OBH27"/>
      <c r="OBI27"/>
      <c r="OBJ27"/>
      <c r="OBK27"/>
      <c r="OBL27"/>
      <c r="OBM27"/>
      <c r="OBN27"/>
      <c r="OBO27"/>
      <c r="OBP27"/>
      <c r="OBQ27"/>
      <c r="OBR27"/>
      <c r="OBS27"/>
      <c r="OBT27"/>
      <c r="OBU27"/>
      <c r="OBV27"/>
      <c r="OBW27"/>
      <c r="OBX27"/>
      <c r="OBY27"/>
      <c r="OBZ27"/>
      <c r="OCA27"/>
      <c r="OCB27"/>
      <c r="OCC27"/>
      <c r="OCD27"/>
      <c r="OCE27"/>
      <c r="OCF27"/>
      <c r="OCG27"/>
      <c r="OCH27"/>
      <c r="OCI27"/>
      <c r="OCJ27"/>
      <c r="OCK27"/>
      <c r="OCL27"/>
      <c r="OCM27"/>
      <c r="OCN27"/>
      <c r="OCO27"/>
      <c r="OCP27"/>
      <c r="OCQ27"/>
      <c r="OCR27"/>
      <c r="OCS27"/>
      <c r="OCT27"/>
      <c r="OCU27"/>
      <c r="OCV27"/>
      <c r="OCW27"/>
      <c r="OCX27"/>
      <c r="OCY27"/>
      <c r="OCZ27"/>
      <c r="ODA27"/>
      <c r="ODB27"/>
      <c r="ODC27"/>
      <c r="ODD27"/>
      <c r="ODE27"/>
      <c r="ODF27"/>
      <c r="ODG27"/>
      <c r="ODH27"/>
      <c r="ODI27"/>
      <c r="ODJ27"/>
      <c r="ODK27"/>
      <c r="ODL27"/>
      <c r="ODM27"/>
      <c r="ODN27"/>
      <c r="ODO27"/>
      <c r="ODP27"/>
      <c r="ODQ27"/>
      <c r="ODR27"/>
      <c r="ODS27"/>
      <c r="ODT27"/>
      <c r="ODU27"/>
      <c r="ODV27"/>
      <c r="ODW27"/>
      <c r="ODX27"/>
      <c r="ODY27"/>
      <c r="ODZ27"/>
      <c r="OEA27"/>
      <c r="OEB27"/>
      <c r="OEC27"/>
      <c r="OED27"/>
      <c r="OEE27"/>
      <c r="OEF27"/>
      <c r="OEG27"/>
      <c r="OEH27"/>
      <c r="OEI27"/>
      <c r="OEJ27"/>
      <c r="OEK27"/>
      <c r="OEL27"/>
      <c r="OEM27"/>
      <c r="OEN27"/>
      <c r="OEO27"/>
      <c r="OEP27"/>
      <c r="OEQ27"/>
      <c r="OER27"/>
      <c r="OES27"/>
      <c r="OET27"/>
      <c r="OEU27"/>
      <c r="OEV27"/>
      <c r="OEW27"/>
      <c r="OEX27"/>
      <c r="OEY27"/>
      <c r="OEZ27"/>
      <c r="OFA27"/>
      <c r="OFB27"/>
      <c r="OFC27"/>
      <c r="OFD27"/>
      <c r="OFE27"/>
      <c r="OFF27"/>
      <c r="OFG27"/>
      <c r="OFH27"/>
      <c r="OFI27"/>
      <c r="OFJ27"/>
      <c r="OFK27"/>
      <c r="OFL27"/>
      <c r="OFM27"/>
      <c r="OFN27"/>
      <c r="OFO27"/>
      <c r="OFP27"/>
      <c r="OFQ27"/>
      <c r="OFR27"/>
      <c r="OFS27"/>
      <c r="OFT27"/>
      <c r="OFU27"/>
      <c r="OFV27"/>
      <c r="OFW27"/>
      <c r="OFX27"/>
      <c r="OFY27"/>
      <c r="OFZ27"/>
      <c r="OGA27"/>
      <c r="OGB27"/>
      <c r="OGC27"/>
      <c r="OGD27"/>
      <c r="OGE27"/>
      <c r="OGF27"/>
      <c r="OGG27"/>
      <c r="OGH27"/>
      <c r="OGI27"/>
      <c r="OGJ27"/>
      <c r="OGK27"/>
      <c r="OGL27"/>
      <c r="OGM27"/>
      <c r="OGN27"/>
      <c r="OGO27"/>
      <c r="OGP27"/>
      <c r="OGQ27"/>
      <c r="OGR27"/>
      <c r="OGS27"/>
      <c r="OGT27"/>
      <c r="OGU27"/>
      <c r="OGV27"/>
      <c r="OGW27"/>
      <c r="OGX27"/>
      <c r="OGY27"/>
      <c r="OGZ27"/>
      <c r="OHA27"/>
      <c r="OHB27"/>
      <c r="OHC27"/>
      <c r="OHD27"/>
      <c r="OHE27"/>
      <c r="OHF27"/>
      <c r="OHG27"/>
      <c r="OHH27"/>
      <c r="OHI27"/>
      <c r="OHJ27"/>
      <c r="OHK27"/>
      <c r="OHL27"/>
      <c r="OHM27"/>
      <c r="OHN27"/>
      <c r="OHO27"/>
      <c r="OHP27"/>
      <c r="OHQ27"/>
      <c r="OHR27"/>
      <c r="OHS27"/>
      <c r="OHT27"/>
      <c r="OHU27"/>
      <c r="OHV27"/>
      <c r="OHW27"/>
      <c r="OHX27"/>
      <c r="OHY27"/>
      <c r="OHZ27"/>
      <c r="OIA27"/>
      <c r="OIB27"/>
      <c r="OIC27"/>
      <c r="OID27"/>
      <c r="OIE27"/>
      <c r="OIF27"/>
      <c r="OIG27"/>
      <c r="OIH27"/>
      <c r="OII27"/>
      <c r="OIJ27"/>
      <c r="OIK27"/>
      <c r="OIL27"/>
      <c r="OIM27"/>
      <c r="OIN27"/>
      <c r="OIO27"/>
      <c r="OIP27"/>
      <c r="OIQ27"/>
      <c r="OIR27"/>
      <c r="OIS27"/>
      <c r="OIT27"/>
      <c r="OIU27"/>
      <c r="OIV27"/>
      <c r="OIW27"/>
      <c r="OIX27"/>
      <c r="OIY27"/>
      <c r="OIZ27"/>
      <c r="OJA27"/>
      <c r="OJB27"/>
      <c r="OJC27"/>
      <c r="OJD27"/>
      <c r="OJE27"/>
      <c r="OJF27"/>
      <c r="OJG27"/>
      <c r="OJH27"/>
      <c r="OJI27"/>
      <c r="OJJ27"/>
      <c r="OJK27"/>
      <c r="OJL27"/>
      <c r="OJM27"/>
      <c r="OJN27"/>
      <c r="OJO27"/>
      <c r="OJP27"/>
      <c r="OJQ27"/>
      <c r="OJR27"/>
      <c r="OJS27"/>
      <c r="OJT27"/>
      <c r="OJU27"/>
      <c r="OJV27"/>
      <c r="OJW27"/>
      <c r="OJX27"/>
      <c r="OJY27"/>
      <c r="OJZ27"/>
      <c r="OKA27"/>
      <c r="OKB27"/>
      <c r="OKC27"/>
      <c r="OKD27"/>
      <c r="OKE27"/>
      <c r="OKF27"/>
      <c r="OKG27"/>
      <c r="OKH27"/>
      <c r="OKI27"/>
      <c r="OKJ27"/>
      <c r="OKK27"/>
      <c r="OKL27"/>
      <c r="OKM27"/>
      <c r="OKN27"/>
      <c r="OKO27"/>
      <c r="OKP27"/>
      <c r="OKQ27"/>
      <c r="OKR27"/>
      <c r="OKS27"/>
      <c r="OKT27"/>
      <c r="OKU27"/>
      <c r="OKV27"/>
      <c r="OKW27"/>
      <c r="OKX27"/>
      <c r="OKY27"/>
      <c r="OKZ27"/>
      <c r="OLA27"/>
      <c r="OLB27"/>
      <c r="OLC27"/>
      <c r="OLD27"/>
      <c r="OLE27"/>
      <c r="OLF27"/>
      <c r="OLG27"/>
      <c r="OLH27"/>
      <c r="OLI27"/>
      <c r="OLJ27"/>
      <c r="OLK27"/>
      <c r="OLL27"/>
      <c r="OLM27"/>
      <c r="OLN27"/>
      <c r="OLO27"/>
      <c r="OLP27"/>
      <c r="OLQ27"/>
      <c r="OLR27"/>
      <c r="OLS27"/>
      <c r="OLT27"/>
      <c r="OLU27"/>
      <c r="OLV27"/>
      <c r="OLW27"/>
      <c r="OLX27"/>
      <c r="OLY27"/>
      <c r="OLZ27"/>
      <c r="OMA27"/>
      <c r="OMB27"/>
      <c r="OMC27"/>
      <c r="OMD27"/>
      <c r="OME27"/>
      <c r="OMF27"/>
      <c r="OMG27"/>
      <c r="OMH27"/>
      <c r="OMI27"/>
      <c r="OMJ27"/>
      <c r="OMK27"/>
      <c r="OML27"/>
      <c r="OMM27"/>
      <c r="OMN27"/>
      <c r="OMO27"/>
      <c r="OMP27"/>
      <c r="OMQ27"/>
      <c r="OMR27"/>
      <c r="OMS27"/>
      <c r="OMT27"/>
      <c r="OMU27"/>
      <c r="OMV27"/>
      <c r="OMW27"/>
      <c r="OMX27"/>
      <c r="OMY27"/>
      <c r="OMZ27"/>
      <c r="ONA27"/>
      <c r="ONB27"/>
      <c r="ONC27"/>
      <c r="OND27"/>
      <c r="ONE27"/>
      <c r="ONF27"/>
      <c r="ONG27"/>
      <c r="ONH27"/>
      <c r="ONI27"/>
      <c r="ONJ27"/>
      <c r="ONK27"/>
      <c r="ONL27"/>
      <c r="ONM27"/>
      <c r="ONN27"/>
      <c r="ONO27"/>
      <c r="ONP27"/>
      <c r="ONQ27"/>
      <c r="ONR27"/>
      <c r="ONS27"/>
      <c r="ONT27"/>
      <c r="ONU27"/>
      <c r="ONV27"/>
      <c r="ONW27"/>
      <c r="ONX27"/>
      <c r="ONY27"/>
      <c r="ONZ27"/>
      <c r="OOA27"/>
      <c r="OOB27"/>
      <c r="OOC27"/>
      <c r="OOD27"/>
      <c r="OOE27"/>
      <c r="OOF27"/>
      <c r="OOG27"/>
      <c r="OOH27"/>
      <c r="OOI27"/>
      <c r="OOJ27"/>
      <c r="OOK27"/>
      <c r="OOL27"/>
      <c r="OOM27"/>
      <c r="OON27"/>
      <c r="OOO27"/>
      <c r="OOP27"/>
      <c r="OOQ27"/>
      <c r="OOR27"/>
      <c r="OOS27"/>
      <c r="OOT27"/>
      <c r="OOU27"/>
      <c r="OOV27"/>
      <c r="OOW27"/>
      <c r="OOX27"/>
      <c r="OOY27"/>
      <c r="OOZ27"/>
      <c r="OPA27"/>
      <c r="OPB27"/>
      <c r="OPC27"/>
      <c r="OPD27"/>
      <c r="OPE27"/>
      <c r="OPF27"/>
      <c r="OPG27"/>
      <c r="OPH27"/>
      <c r="OPI27"/>
      <c r="OPJ27"/>
      <c r="OPK27"/>
      <c r="OPL27"/>
      <c r="OPM27"/>
      <c r="OPN27"/>
      <c r="OPO27"/>
      <c r="OPP27"/>
      <c r="OPQ27"/>
      <c r="OPR27"/>
      <c r="OPS27"/>
      <c r="OPT27"/>
      <c r="OPU27"/>
      <c r="OPV27"/>
      <c r="OPW27"/>
      <c r="OPX27"/>
      <c r="OPY27"/>
      <c r="OPZ27"/>
      <c r="OQA27"/>
      <c r="OQB27"/>
      <c r="OQC27"/>
      <c r="OQD27"/>
      <c r="OQE27"/>
      <c r="OQF27"/>
      <c r="OQG27"/>
      <c r="OQH27"/>
      <c r="OQI27"/>
      <c r="OQJ27"/>
      <c r="OQK27"/>
      <c r="OQL27"/>
      <c r="OQM27"/>
      <c r="OQN27"/>
      <c r="OQO27"/>
      <c r="OQP27"/>
      <c r="OQQ27"/>
      <c r="OQR27"/>
      <c r="OQS27"/>
      <c r="OQT27"/>
      <c r="OQU27"/>
      <c r="OQV27"/>
      <c r="OQW27"/>
      <c r="OQX27"/>
      <c r="OQY27"/>
      <c r="OQZ27"/>
      <c r="ORA27"/>
      <c r="ORB27"/>
      <c r="ORC27"/>
      <c r="ORD27"/>
      <c r="ORE27"/>
      <c r="ORF27"/>
      <c r="ORG27"/>
      <c r="ORH27"/>
      <c r="ORI27"/>
      <c r="ORJ27"/>
      <c r="ORK27"/>
      <c r="ORL27"/>
      <c r="ORM27"/>
      <c r="ORN27"/>
      <c r="ORO27"/>
      <c r="ORP27"/>
      <c r="ORQ27"/>
      <c r="ORR27"/>
      <c r="ORS27"/>
      <c r="ORT27"/>
      <c r="ORU27"/>
      <c r="ORV27"/>
      <c r="ORW27"/>
      <c r="ORX27"/>
      <c r="ORY27"/>
      <c r="ORZ27"/>
      <c r="OSA27"/>
      <c r="OSB27"/>
      <c r="OSC27"/>
      <c r="OSD27"/>
      <c r="OSE27"/>
      <c r="OSF27"/>
      <c r="OSG27"/>
      <c r="OSH27"/>
      <c r="OSI27"/>
      <c r="OSJ27"/>
      <c r="OSK27"/>
      <c r="OSL27"/>
      <c r="OSM27"/>
      <c r="OSN27"/>
      <c r="OSO27"/>
      <c r="OSP27"/>
      <c r="OSQ27"/>
      <c r="OSR27"/>
      <c r="OSS27"/>
      <c r="OST27"/>
      <c r="OSU27"/>
      <c r="OSV27"/>
      <c r="OSW27"/>
      <c r="OSX27"/>
      <c r="OSY27"/>
      <c r="OSZ27"/>
      <c r="OTA27"/>
      <c r="OTB27"/>
      <c r="OTC27"/>
      <c r="OTD27"/>
      <c r="OTE27"/>
      <c r="OTF27"/>
      <c r="OTG27"/>
      <c r="OTH27"/>
      <c r="OTI27"/>
      <c r="OTJ27"/>
      <c r="OTK27"/>
      <c r="OTL27"/>
      <c r="OTM27"/>
      <c r="OTN27"/>
      <c r="OTO27"/>
      <c r="OTP27"/>
      <c r="OTQ27"/>
      <c r="OTR27"/>
      <c r="OTS27"/>
      <c r="OTT27"/>
      <c r="OTU27"/>
      <c r="OTV27"/>
      <c r="OTW27"/>
      <c r="OTX27"/>
      <c r="OTY27"/>
      <c r="OTZ27"/>
      <c r="OUA27"/>
      <c r="OUB27"/>
      <c r="OUC27"/>
      <c r="OUD27"/>
      <c r="OUE27"/>
      <c r="OUF27"/>
      <c r="OUG27"/>
      <c r="OUH27"/>
      <c r="OUI27"/>
      <c r="OUJ27"/>
      <c r="OUK27"/>
      <c r="OUL27"/>
      <c r="OUM27"/>
      <c r="OUN27"/>
      <c r="OUO27"/>
      <c r="OUP27"/>
      <c r="OUQ27"/>
      <c r="OUR27"/>
      <c r="OUS27"/>
      <c r="OUT27"/>
      <c r="OUU27"/>
      <c r="OUV27"/>
      <c r="OUW27"/>
      <c r="OUX27"/>
      <c r="OUY27"/>
      <c r="OUZ27"/>
      <c r="OVA27"/>
      <c r="OVB27"/>
      <c r="OVC27"/>
      <c r="OVD27"/>
      <c r="OVE27"/>
      <c r="OVF27"/>
      <c r="OVG27"/>
      <c r="OVH27"/>
      <c r="OVI27"/>
      <c r="OVJ27"/>
      <c r="OVK27"/>
      <c r="OVL27"/>
      <c r="OVM27"/>
      <c r="OVN27"/>
      <c r="OVO27"/>
      <c r="OVP27"/>
      <c r="OVQ27"/>
      <c r="OVR27"/>
      <c r="OVS27"/>
      <c r="OVT27"/>
      <c r="OVU27"/>
      <c r="OVV27"/>
      <c r="OVW27"/>
      <c r="OVX27"/>
      <c r="OVY27"/>
      <c r="OVZ27"/>
      <c r="OWA27"/>
      <c r="OWB27"/>
      <c r="OWC27"/>
      <c r="OWD27"/>
      <c r="OWE27"/>
      <c r="OWF27"/>
      <c r="OWG27"/>
      <c r="OWH27"/>
      <c r="OWI27"/>
      <c r="OWJ27"/>
      <c r="OWK27"/>
      <c r="OWL27"/>
      <c r="OWM27"/>
      <c r="OWN27"/>
      <c r="OWO27"/>
      <c r="OWP27"/>
      <c r="OWQ27"/>
      <c r="OWR27"/>
      <c r="OWS27"/>
      <c r="OWT27"/>
      <c r="OWU27"/>
      <c r="OWV27"/>
      <c r="OWW27"/>
      <c r="OWX27"/>
      <c r="OWY27"/>
      <c r="OWZ27"/>
      <c r="OXA27"/>
      <c r="OXB27"/>
      <c r="OXC27"/>
      <c r="OXD27"/>
      <c r="OXE27"/>
      <c r="OXF27"/>
      <c r="OXG27"/>
      <c r="OXH27"/>
      <c r="OXI27"/>
      <c r="OXJ27"/>
      <c r="OXK27"/>
      <c r="OXL27"/>
      <c r="OXM27"/>
      <c r="OXN27"/>
      <c r="OXO27"/>
      <c r="OXP27"/>
      <c r="OXQ27"/>
      <c r="OXR27"/>
      <c r="OXS27"/>
      <c r="OXT27"/>
      <c r="OXU27"/>
      <c r="OXV27"/>
      <c r="OXW27"/>
      <c r="OXX27"/>
      <c r="OXY27"/>
      <c r="OXZ27"/>
      <c r="OYA27"/>
      <c r="OYB27"/>
      <c r="OYC27"/>
      <c r="OYD27"/>
      <c r="OYE27"/>
      <c r="OYF27"/>
      <c r="OYG27"/>
      <c r="OYH27"/>
      <c r="OYI27"/>
      <c r="OYJ27"/>
      <c r="OYK27"/>
      <c r="OYL27"/>
      <c r="OYM27"/>
      <c r="OYN27"/>
      <c r="OYO27"/>
      <c r="OYP27"/>
      <c r="OYQ27"/>
      <c r="OYR27"/>
      <c r="OYS27"/>
      <c r="OYT27"/>
      <c r="OYU27"/>
      <c r="OYV27"/>
      <c r="OYW27"/>
      <c r="OYX27"/>
      <c r="OYY27"/>
      <c r="OYZ27"/>
      <c r="OZA27"/>
      <c r="OZB27"/>
      <c r="OZC27"/>
      <c r="OZD27"/>
      <c r="OZE27"/>
      <c r="OZF27"/>
      <c r="OZG27"/>
      <c r="OZH27"/>
      <c r="OZI27"/>
      <c r="OZJ27"/>
      <c r="OZK27"/>
      <c r="OZL27"/>
      <c r="OZM27"/>
      <c r="OZN27"/>
      <c r="OZO27"/>
      <c r="OZP27"/>
      <c r="OZQ27"/>
      <c r="OZR27"/>
      <c r="OZS27"/>
      <c r="OZT27"/>
      <c r="OZU27"/>
      <c r="OZV27"/>
      <c r="OZW27"/>
      <c r="OZX27"/>
      <c r="OZY27"/>
      <c r="OZZ27"/>
      <c r="PAA27"/>
      <c r="PAB27"/>
      <c r="PAC27"/>
      <c r="PAD27"/>
      <c r="PAE27"/>
      <c r="PAF27"/>
      <c r="PAG27"/>
      <c r="PAH27"/>
      <c r="PAI27"/>
      <c r="PAJ27"/>
      <c r="PAK27"/>
      <c r="PAL27"/>
      <c r="PAM27"/>
      <c r="PAN27"/>
      <c r="PAO27"/>
      <c r="PAP27"/>
      <c r="PAQ27"/>
      <c r="PAR27"/>
      <c r="PAS27"/>
      <c r="PAT27"/>
      <c r="PAU27"/>
      <c r="PAV27"/>
      <c r="PAW27"/>
      <c r="PAX27"/>
      <c r="PAY27"/>
      <c r="PAZ27"/>
      <c r="PBA27"/>
      <c r="PBB27"/>
      <c r="PBC27"/>
      <c r="PBD27"/>
      <c r="PBE27"/>
      <c r="PBF27"/>
      <c r="PBG27"/>
      <c r="PBH27"/>
      <c r="PBI27"/>
      <c r="PBJ27"/>
      <c r="PBK27"/>
      <c r="PBL27"/>
      <c r="PBM27"/>
      <c r="PBN27"/>
      <c r="PBO27"/>
      <c r="PBP27"/>
      <c r="PBQ27"/>
      <c r="PBR27"/>
      <c r="PBS27"/>
      <c r="PBT27"/>
      <c r="PBU27"/>
      <c r="PBV27"/>
      <c r="PBW27"/>
      <c r="PBX27"/>
      <c r="PBY27"/>
      <c r="PBZ27"/>
      <c r="PCA27"/>
      <c r="PCB27"/>
      <c r="PCC27"/>
      <c r="PCD27"/>
      <c r="PCE27"/>
      <c r="PCF27"/>
      <c r="PCG27"/>
      <c r="PCH27"/>
      <c r="PCI27"/>
      <c r="PCJ27"/>
      <c r="PCK27"/>
      <c r="PCL27"/>
      <c r="PCM27"/>
      <c r="PCN27"/>
      <c r="PCO27"/>
      <c r="PCP27"/>
      <c r="PCQ27"/>
      <c r="PCR27"/>
      <c r="PCS27"/>
      <c r="PCT27"/>
      <c r="PCU27"/>
      <c r="PCV27"/>
      <c r="PCW27"/>
      <c r="PCX27"/>
      <c r="PCY27"/>
      <c r="PCZ27"/>
      <c r="PDA27"/>
      <c r="PDB27"/>
      <c r="PDC27"/>
      <c r="PDD27"/>
      <c r="PDE27"/>
      <c r="PDF27"/>
      <c r="PDG27"/>
      <c r="PDH27"/>
      <c r="PDI27"/>
      <c r="PDJ27"/>
      <c r="PDK27"/>
      <c r="PDL27"/>
      <c r="PDM27"/>
      <c r="PDN27"/>
      <c r="PDO27"/>
      <c r="PDP27"/>
      <c r="PDQ27"/>
      <c r="PDR27"/>
      <c r="PDS27"/>
      <c r="PDT27"/>
      <c r="PDU27"/>
      <c r="PDV27"/>
      <c r="PDW27"/>
      <c r="PDX27"/>
      <c r="PDY27"/>
      <c r="PDZ27"/>
      <c r="PEA27"/>
      <c r="PEB27"/>
      <c r="PEC27"/>
      <c r="PED27"/>
      <c r="PEE27"/>
      <c r="PEF27"/>
      <c r="PEG27"/>
      <c r="PEH27"/>
      <c r="PEI27"/>
      <c r="PEJ27"/>
      <c r="PEK27"/>
      <c r="PEL27"/>
      <c r="PEM27"/>
      <c r="PEN27"/>
      <c r="PEO27"/>
      <c r="PEP27"/>
      <c r="PEQ27"/>
      <c r="PER27"/>
      <c r="PES27"/>
      <c r="PET27"/>
      <c r="PEU27"/>
      <c r="PEV27"/>
      <c r="PEW27"/>
      <c r="PEX27"/>
      <c r="PEY27"/>
      <c r="PEZ27"/>
      <c r="PFA27"/>
      <c r="PFB27"/>
      <c r="PFC27"/>
      <c r="PFD27"/>
      <c r="PFE27"/>
      <c r="PFF27"/>
      <c r="PFG27"/>
      <c r="PFH27"/>
      <c r="PFI27"/>
      <c r="PFJ27"/>
      <c r="PFK27"/>
      <c r="PFL27"/>
      <c r="PFM27"/>
      <c r="PFN27"/>
      <c r="PFO27"/>
      <c r="PFP27"/>
      <c r="PFQ27"/>
      <c r="PFR27"/>
      <c r="PFS27"/>
      <c r="PFT27"/>
      <c r="PFU27"/>
      <c r="PFV27"/>
      <c r="PFW27"/>
      <c r="PFX27"/>
      <c r="PFY27"/>
      <c r="PFZ27"/>
      <c r="PGA27"/>
      <c r="PGB27"/>
      <c r="PGC27"/>
      <c r="PGD27"/>
      <c r="PGE27"/>
      <c r="PGF27"/>
      <c r="PGG27"/>
      <c r="PGH27"/>
      <c r="PGI27"/>
      <c r="PGJ27"/>
      <c r="PGK27"/>
      <c r="PGL27"/>
      <c r="PGM27"/>
      <c r="PGN27"/>
      <c r="PGO27"/>
      <c r="PGP27"/>
      <c r="PGQ27"/>
      <c r="PGR27"/>
      <c r="PGS27"/>
      <c r="PGT27"/>
      <c r="PGU27"/>
      <c r="PGV27"/>
      <c r="PGW27"/>
      <c r="PGX27"/>
      <c r="PGY27"/>
      <c r="PGZ27"/>
      <c r="PHA27"/>
      <c r="PHB27"/>
      <c r="PHC27"/>
      <c r="PHD27"/>
      <c r="PHE27"/>
      <c r="PHF27"/>
      <c r="PHG27"/>
      <c r="PHH27"/>
      <c r="PHI27"/>
      <c r="PHJ27"/>
      <c r="PHK27"/>
      <c r="PHL27"/>
      <c r="PHM27"/>
      <c r="PHN27"/>
      <c r="PHO27"/>
      <c r="PHP27"/>
      <c r="PHQ27"/>
      <c r="PHR27"/>
      <c r="PHS27"/>
      <c r="PHT27"/>
      <c r="PHU27"/>
      <c r="PHV27"/>
      <c r="PHW27"/>
      <c r="PHX27"/>
      <c r="PHY27"/>
      <c r="PHZ27"/>
      <c r="PIA27"/>
      <c r="PIB27"/>
      <c r="PIC27"/>
      <c r="PID27"/>
      <c r="PIE27"/>
      <c r="PIF27"/>
      <c r="PIG27"/>
      <c r="PIH27"/>
      <c r="PII27"/>
      <c r="PIJ27"/>
      <c r="PIK27"/>
      <c r="PIL27"/>
      <c r="PIM27"/>
      <c r="PIN27"/>
      <c r="PIO27"/>
      <c r="PIP27"/>
      <c r="PIQ27"/>
      <c r="PIR27"/>
      <c r="PIS27"/>
      <c r="PIT27"/>
      <c r="PIU27"/>
      <c r="PIV27"/>
      <c r="PIW27"/>
      <c r="PIX27"/>
      <c r="PIY27"/>
      <c r="PIZ27"/>
      <c r="PJA27"/>
      <c r="PJB27"/>
      <c r="PJC27"/>
      <c r="PJD27"/>
      <c r="PJE27"/>
      <c r="PJF27"/>
      <c r="PJG27"/>
      <c r="PJH27"/>
      <c r="PJI27"/>
      <c r="PJJ27"/>
      <c r="PJK27"/>
      <c r="PJL27"/>
      <c r="PJM27"/>
      <c r="PJN27"/>
      <c r="PJO27"/>
      <c r="PJP27"/>
      <c r="PJQ27"/>
      <c r="PJR27"/>
      <c r="PJS27"/>
      <c r="PJT27"/>
      <c r="PJU27"/>
      <c r="PJV27"/>
      <c r="PJW27"/>
      <c r="PJX27"/>
      <c r="PJY27"/>
      <c r="PJZ27"/>
      <c r="PKA27"/>
      <c r="PKB27"/>
      <c r="PKC27"/>
      <c r="PKD27"/>
      <c r="PKE27"/>
      <c r="PKF27"/>
      <c r="PKG27"/>
      <c r="PKH27"/>
      <c r="PKI27"/>
      <c r="PKJ27"/>
      <c r="PKK27"/>
      <c r="PKL27"/>
      <c r="PKM27"/>
      <c r="PKN27"/>
      <c r="PKO27"/>
      <c r="PKP27"/>
      <c r="PKQ27"/>
      <c r="PKR27"/>
      <c r="PKS27"/>
      <c r="PKT27"/>
      <c r="PKU27"/>
      <c r="PKV27"/>
      <c r="PKW27"/>
      <c r="PKX27"/>
      <c r="PKY27"/>
      <c r="PKZ27"/>
      <c r="PLA27"/>
      <c r="PLB27"/>
      <c r="PLC27"/>
      <c r="PLD27"/>
      <c r="PLE27"/>
      <c r="PLF27"/>
      <c r="PLG27"/>
      <c r="PLH27"/>
      <c r="PLI27"/>
      <c r="PLJ27"/>
      <c r="PLK27"/>
      <c r="PLL27"/>
      <c r="PLM27"/>
      <c r="PLN27"/>
      <c r="PLO27"/>
      <c r="PLP27"/>
      <c r="PLQ27"/>
      <c r="PLR27"/>
      <c r="PLS27"/>
      <c r="PLT27"/>
      <c r="PLU27"/>
      <c r="PLV27"/>
      <c r="PLW27"/>
      <c r="PLX27"/>
      <c r="PLY27"/>
      <c r="PLZ27"/>
      <c r="PMA27"/>
      <c r="PMB27"/>
      <c r="PMC27"/>
      <c r="PMD27"/>
      <c r="PME27"/>
      <c r="PMF27"/>
      <c r="PMG27"/>
      <c r="PMH27"/>
      <c r="PMI27"/>
      <c r="PMJ27"/>
      <c r="PMK27"/>
      <c r="PML27"/>
      <c r="PMM27"/>
      <c r="PMN27"/>
      <c r="PMO27"/>
      <c r="PMP27"/>
      <c r="PMQ27"/>
      <c r="PMR27"/>
      <c r="PMS27"/>
      <c r="PMT27"/>
      <c r="PMU27"/>
      <c r="PMV27"/>
      <c r="PMW27"/>
      <c r="PMX27"/>
      <c r="PMY27"/>
      <c r="PMZ27"/>
      <c r="PNA27"/>
      <c r="PNB27"/>
      <c r="PNC27"/>
      <c r="PND27"/>
      <c r="PNE27"/>
      <c r="PNF27"/>
      <c r="PNG27"/>
      <c r="PNH27"/>
      <c r="PNI27"/>
      <c r="PNJ27"/>
      <c r="PNK27"/>
      <c r="PNL27"/>
      <c r="PNM27"/>
      <c r="PNN27"/>
      <c r="PNO27"/>
      <c r="PNP27"/>
      <c r="PNQ27"/>
      <c r="PNR27"/>
      <c r="PNS27"/>
      <c r="PNT27"/>
      <c r="PNU27"/>
      <c r="PNV27"/>
      <c r="PNW27"/>
      <c r="PNX27"/>
      <c r="PNY27"/>
      <c r="PNZ27"/>
      <c r="POA27"/>
      <c r="POB27"/>
      <c r="POC27"/>
      <c r="POD27"/>
      <c r="POE27"/>
      <c r="POF27"/>
      <c r="POG27"/>
      <c r="POH27"/>
      <c r="POI27"/>
      <c r="POJ27"/>
      <c r="POK27"/>
      <c r="POL27"/>
      <c r="POM27"/>
      <c r="PON27"/>
      <c r="POO27"/>
      <c r="POP27"/>
      <c r="POQ27"/>
      <c r="POR27"/>
      <c r="POS27"/>
      <c r="POT27"/>
      <c r="POU27"/>
      <c r="POV27"/>
      <c r="POW27"/>
      <c r="POX27"/>
      <c r="POY27"/>
      <c r="POZ27"/>
      <c r="PPA27"/>
      <c r="PPB27"/>
      <c r="PPC27"/>
      <c r="PPD27"/>
      <c r="PPE27"/>
      <c r="PPF27"/>
      <c r="PPG27"/>
      <c r="PPH27"/>
      <c r="PPI27"/>
      <c r="PPJ27"/>
      <c r="PPK27"/>
      <c r="PPL27"/>
      <c r="PPM27"/>
      <c r="PPN27"/>
      <c r="PPO27"/>
      <c r="PPP27"/>
      <c r="PPQ27"/>
      <c r="PPR27"/>
      <c r="PPS27"/>
      <c r="PPT27"/>
      <c r="PPU27"/>
      <c r="PPV27"/>
      <c r="PPW27"/>
      <c r="PPX27"/>
      <c r="PPY27"/>
      <c r="PPZ27"/>
      <c r="PQA27"/>
      <c r="PQB27"/>
      <c r="PQC27"/>
      <c r="PQD27"/>
      <c r="PQE27"/>
      <c r="PQF27"/>
      <c r="PQG27"/>
      <c r="PQH27"/>
      <c r="PQI27"/>
      <c r="PQJ27"/>
      <c r="PQK27"/>
      <c r="PQL27"/>
      <c r="PQM27"/>
      <c r="PQN27"/>
      <c r="PQO27"/>
      <c r="PQP27"/>
      <c r="PQQ27"/>
      <c r="PQR27"/>
      <c r="PQS27"/>
      <c r="PQT27"/>
      <c r="PQU27"/>
      <c r="PQV27"/>
      <c r="PQW27"/>
      <c r="PQX27"/>
      <c r="PQY27"/>
      <c r="PQZ27"/>
      <c r="PRA27"/>
      <c r="PRB27"/>
      <c r="PRC27"/>
      <c r="PRD27"/>
      <c r="PRE27"/>
      <c r="PRF27"/>
      <c r="PRG27"/>
      <c r="PRH27"/>
      <c r="PRI27"/>
      <c r="PRJ27"/>
      <c r="PRK27"/>
      <c r="PRL27"/>
      <c r="PRM27"/>
      <c r="PRN27"/>
      <c r="PRO27"/>
      <c r="PRP27"/>
      <c r="PRQ27"/>
      <c r="PRR27"/>
      <c r="PRS27"/>
      <c r="PRT27"/>
      <c r="PRU27"/>
      <c r="PRV27"/>
      <c r="PRW27"/>
      <c r="PRX27"/>
      <c r="PRY27"/>
      <c r="PRZ27"/>
      <c r="PSA27"/>
      <c r="PSB27"/>
      <c r="PSC27"/>
      <c r="PSD27"/>
      <c r="PSE27"/>
      <c r="PSF27"/>
      <c r="PSG27"/>
      <c r="PSH27"/>
      <c r="PSI27"/>
      <c r="PSJ27"/>
      <c r="PSK27"/>
      <c r="PSL27"/>
      <c r="PSM27"/>
      <c r="PSN27"/>
      <c r="PSO27"/>
      <c r="PSP27"/>
      <c r="PSQ27"/>
      <c r="PSR27"/>
      <c r="PSS27"/>
      <c r="PST27"/>
      <c r="PSU27"/>
      <c r="PSV27"/>
      <c r="PSW27"/>
      <c r="PSX27"/>
      <c r="PSY27"/>
      <c r="PSZ27"/>
      <c r="PTA27"/>
      <c r="PTB27"/>
      <c r="PTC27"/>
      <c r="PTD27"/>
      <c r="PTE27"/>
      <c r="PTF27"/>
      <c r="PTG27"/>
      <c r="PTH27"/>
      <c r="PTI27"/>
      <c r="PTJ27"/>
      <c r="PTK27"/>
      <c r="PTL27"/>
      <c r="PTM27"/>
      <c r="PTN27"/>
      <c r="PTO27"/>
      <c r="PTP27"/>
      <c r="PTQ27"/>
      <c r="PTR27"/>
      <c r="PTS27"/>
      <c r="PTT27"/>
      <c r="PTU27"/>
      <c r="PTV27"/>
      <c r="PTW27"/>
      <c r="PTX27"/>
      <c r="PTY27"/>
      <c r="PTZ27"/>
      <c r="PUA27"/>
      <c r="PUB27"/>
      <c r="PUC27"/>
      <c r="PUD27"/>
      <c r="PUE27"/>
      <c r="PUF27"/>
      <c r="PUG27"/>
      <c r="PUH27"/>
      <c r="PUI27"/>
      <c r="PUJ27"/>
      <c r="PUK27"/>
      <c r="PUL27"/>
      <c r="PUM27"/>
      <c r="PUN27"/>
      <c r="PUO27"/>
      <c r="PUP27"/>
      <c r="PUQ27"/>
      <c r="PUR27"/>
      <c r="PUS27"/>
      <c r="PUT27"/>
      <c r="PUU27"/>
      <c r="PUV27"/>
      <c r="PUW27"/>
      <c r="PUX27"/>
      <c r="PUY27"/>
      <c r="PUZ27"/>
      <c r="PVA27"/>
      <c r="PVB27"/>
      <c r="PVC27"/>
      <c r="PVD27"/>
      <c r="PVE27"/>
      <c r="PVF27"/>
      <c r="PVG27"/>
      <c r="PVH27"/>
      <c r="PVI27"/>
      <c r="PVJ27"/>
      <c r="PVK27"/>
      <c r="PVL27"/>
      <c r="PVM27"/>
      <c r="PVN27"/>
      <c r="PVO27"/>
      <c r="PVP27"/>
      <c r="PVQ27"/>
      <c r="PVR27"/>
      <c r="PVS27"/>
      <c r="PVT27"/>
      <c r="PVU27"/>
      <c r="PVV27"/>
      <c r="PVW27"/>
      <c r="PVX27"/>
      <c r="PVY27"/>
      <c r="PVZ27"/>
      <c r="PWA27"/>
      <c r="PWB27"/>
      <c r="PWC27"/>
      <c r="PWD27"/>
      <c r="PWE27"/>
      <c r="PWF27"/>
      <c r="PWG27"/>
      <c r="PWH27"/>
      <c r="PWI27"/>
      <c r="PWJ27"/>
      <c r="PWK27"/>
      <c r="PWL27"/>
      <c r="PWM27"/>
      <c r="PWN27"/>
      <c r="PWO27"/>
      <c r="PWP27"/>
      <c r="PWQ27"/>
      <c r="PWR27"/>
      <c r="PWS27"/>
      <c r="PWT27"/>
      <c r="PWU27"/>
      <c r="PWV27"/>
      <c r="PWW27"/>
      <c r="PWX27"/>
      <c r="PWY27"/>
      <c r="PWZ27"/>
      <c r="PXA27"/>
      <c r="PXB27"/>
      <c r="PXC27"/>
      <c r="PXD27"/>
      <c r="PXE27"/>
      <c r="PXF27"/>
      <c r="PXG27"/>
      <c r="PXH27"/>
      <c r="PXI27"/>
      <c r="PXJ27"/>
      <c r="PXK27"/>
      <c r="PXL27"/>
      <c r="PXM27"/>
      <c r="PXN27"/>
      <c r="PXO27"/>
      <c r="PXP27"/>
      <c r="PXQ27"/>
      <c r="PXR27"/>
      <c r="PXS27"/>
      <c r="PXT27"/>
      <c r="PXU27"/>
      <c r="PXV27"/>
      <c r="PXW27"/>
      <c r="PXX27"/>
      <c r="PXY27"/>
      <c r="PXZ27"/>
      <c r="PYA27"/>
      <c r="PYB27"/>
      <c r="PYC27"/>
      <c r="PYD27"/>
      <c r="PYE27"/>
      <c r="PYF27"/>
      <c r="PYG27"/>
      <c r="PYH27"/>
      <c r="PYI27"/>
      <c r="PYJ27"/>
      <c r="PYK27"/>
      <c r="PYL27"/>
      <c r="PYM27"/>
      <c r="PYN27"/>
      <c r="PYO27"/>
      <c r="PYP27"/>
      <c r="PYQ27"/>
      <c r="PYR27"/>
      <c r="PYS27"/>
      <c r="PYT27"/>
      <c r="PYU27"/>
      <c r="PYV27"/>
      <c r="PYW27"/>
      <c r="PYX27"/>
      <c r="PYY27"/>
      <c r="PYZ27"/>
      <c r="PZA27"/>
      <c r="PZB27"/>
      <c r="PZC27"/>
      <c r="PZD27"/>
      <c r="PZE27"/>
      <c r="PZF27"/>
      <c r="PZG27"/>
      <c r="PZH27"/>
      <c r="PZI27"/>
      <c r="PZJ27"/>
      <c r="PZK27"/>
      <c r="PZL27"/>
      <c r="PZM27"/>
      <c r="PZN27"/>
      <c r="PZO27"/>
      <c r="PZP27"/>
      <c r="PZQ27"/>
      <c r="PZR27"/>
      <c r="PZS27"/>
      <c r="PZT27"/>
      <c r="PZU27"/>
      <c r="PZV27"/>
      <c r="PZW27"/>
      <c r="PZX27"/>
      <c r="PZY27"/>
      <c r="PZZ27"/>
      <c r="QAA27"/>
      <c r="QAB27"/>
      <c r="QAC27"/>
      <c r="QAD27"/>
      <c r="QAE27"/>
      <c r="QAF27"/>
      <c r="QAG27"/>
      <c r="QAH27"/>
      <c r="QAI27"/>
      <c r="QAJ27"/>
      <c r="QAK27"/>
      <c r="QAL27"/>
      <c r="QAM27"/>
      <c r="QAN27"/>
      <c r="QAO27"/>
      <c r="QAP27"/>
      <c r="QAQ27"/>
      <c r="QAR27"/>
      <c r="QAS27"/>
      <c r="QAT27"/>
      <c r="QAU27"/>
      <c r="QAV27"/>
      <c r="QAW27"/>
      <c r="QAX27"/>
      <c r="QAY27"/>
      <c r="QAZ27"/>
      <c r="QBA27"/>
      <c r="QBB27"/>
      <c r="QBC27"/>
      <c r="QBD27"/>
      <c r="QBE27"/>
      <c r="QBF27"/>
      <c r="QBG27"/>
      <c r="QBH27"/>
      <c r="QBI27"/>
      <c r="QBJ27"/>
      <c r="QBK27"/>
      <c r="QBL27"/>
      <c r="QBM27"/>
      <c r="QBN27"/>
      <c r="QBO27"/>
      <c r="QBP27"/>
      <c r="QBQ27"/>
      <c r="QBR27"/>
      <c r="QBS27"/>
      <c r="QBT27"/>
      <c r="QBU27"/>
      <c r="QBV27"/>
      <c r="QBW27"/>
      <c r="QBX27"/>
      <c r="QBY27"/>
      <c r="QBZ27"/>
      <c r="QCA27"/>
      <c r="QCB27"/>
      <c r="QCC27"/>
      <c r="QCD27"/>
      <c r="QCE27"/>
      <c r="QCF27"/>
      <c r="QCG27"/>
      <c r="QCH27"/>
      <c r="QCI27"/>
      <c r="QCJ27"/>
      <c r="QCK27"/>
      <c r="QCL27"/>
      <c r="QCM27"/>
      <c r="QCN27"/>
      <c r="QCO27"/>
      <c r="QCP27"/>
      <c r="QCQ27"/>
      <c r="QCR27"/>
      <c r="QCS27"/>
      <c r="QCT27"/>
      <c r="QCU27"/>
      <c r="QCV27"/>
      <c r="QCW27"/>
      <c r="QCX27"/>
      <c r="QCY27"/>
      <c r="QCZ27"/>
      <c r="QDA27"/>
      <c r="QDB27"/>
      <c r="QDC27"/>
      <c r="QDD27"/>
      <c r="QDE27"/>
      <c r="QDF27"/>
      <c r="QDG27"/>
      <c r="QDH27"/>
      <c r="QDI27"/>
      <c r="QDJ27"/>
      <c r="QDK27"/>
      <c r="QDL27"/>
      <c r="QDM27"/>
      <c r="QDN27"/>
      <c r="QDO27"/>
      <c r="QDP27"/>
      <c r="QDQ27"/>
      <c r="QDR27"/>
      <c r="QDS27"/>
      <c r="QDT27"/>
      <c r="QDU27"/>
      <c r="QDV27"/>
      <c r="QDW27"/>
      <c r="QDX27"/>
      <c r="QDY27"/>
      <c r="QDZ27"/>
      <c r="QEA27"/>
      <c r="QEB27"/>
      <c r="QEC27"/>
      <c r="QED27"/>
      <c r="QEE27"/>
      <c r="QEF27"/>
      <c r="QEG27"/>
      <c r="QEH27"/>
      <c r="QEI27"/>
      <c r="QEJ27"/>
      <c r="QEK27"/>
      <c r="QEL27"/>
      <c r="QEM27"/>
      <c r="QEN27"/>
      <c r="QEO27"/>
      <c r="QEP27"/>
      <c r="QEQ27"/>
      <c r="QER27"/>
      <c r="QES27"/>
      <c r="QET27"/>
      <c r="QEU27"/>
      <c r="QEV27"/>
      <c r="QEW27"/>
      <c r="QEX27"/>
      <c r="QEY27"/>
      <c r="QEZ27"/>
      <c r="QFA27"/>
      <c r="QFB27"/>
      <c r="QFC27"/>
      <c r="QFD27"/>
      <c r="QFE27"/>
      <c r="QFF27"/>
      <c r="QFG27"/>
      <c r="QFH27"/>
      <c r="QFI27"/>
      <c r="QFJ27"/>
      <c r="QFK27"/>
      <c r="QFL27"/>
      <c r="QFM27"/>
      <c r="QFN27"/>
      <c r="QFO27"/>
      <c r="QFP27"/>
      <c r="QFQ27"/>
      <c r="QFR27"/>
      <c r="QFS27"/>
      <c r="QFT27"/>
      <c r="QFU27"/>
      <c r="QFV27"/>
      <c r="QFW27"/>
      <c r="QFX27"/>
      <c r="QFY27"/>
      <c r="QFZ27"/>
      <c r="QGA27"/>
      <c r="QGB27"/>
      <c r="QGC27"/>
      <c r="QGD27"/>
      <c r="QGE27"/>
      <c r="QGF27"/>
      <c r="QGG27"/>
      <c r="QGH27"/>
      <c r="QGI27"/>
      <c r="QGJ27"/>
      <c r="QGK27"/>
      <c r="QGL27"/>
      <c r="QGM27"/>
      <c r="QGN27"/>
      <c r="QGO27"/>
      <c r="QGP27"/>
      <c r="QGQ27"/>
      <c r="QGR27"/>
      <c r="QGS27"/>
      <c r="QGT27"/>
      <c r="QGU27"/>
      <c r="QGV27"/>
      <c r="QGW27"/>
      <c r="QGX27"/>
      <c r="QGY27"/>
      <c r="QGZ27"/>
      <c r="QHA27"/>
      <c r="QHB27"/>
      <c r="QHC27"/>
      <c r="QHD27"/>
      <c r="QHE27"/>
      <c r="QHF27"/>
      <c r="QHG27"/>
      <c r="QHH27"/>
      <c r="QHI27"/>
      <c r="QHJ27"/>
      <c r="QHK27"/>
      <c r="QHL27"/>
      <c r="QHM27"/>
      <c r="QHN27"/>
      <c r="QHO27"/>
      <c r="QHP27"/>
      <c r="QHQ27"/>
      <c r="QHR27"/>
      <c r="QHS27"/>
      <c r="QHT27"/>
      <c r="QHU27"/>
      <c r="QHV27"/>
      <c r="QHW27"/>
      <c r="QHX27"/>
      <c r="QHY27"/>
      <c r="QHZ27"/>
      <c r="QIA27"/>
      <c r="QIB27"/>
      <c r="QIC27"/>
      <c r="QID27"/>
      <c r="QIE27"/>
      <c r="QIF27"/>
      <c r="QIG27"/>
      <c r="QIH27"/>
      <c r="QII27"/>
      <c r="QIJ27"/>
      <c r="QIK27"/>
      <c r="QIL27"/>
      <c r="QIM27"/>
      <c r="QIN27"/>
      <c r="QIO27"/>
      <c r="QIP27"/>
      <c r="QIQ27"/>
      <c r="QIR27"/>
      <c r="QIS27"/>
      <c r="QIT27"/>
      <c r="QIU27"/>
      <c r="QIV27"/>
      <c r="QIW27"/>
      <c r="QIX27"/>
      <c r="QIY27"/>
      <c r="QIZ27"/>
      <c r="QJA27"/>
      <c r="QJB27"/>
      <c r="QJC27"/>
      <c r="QJD27"/>
      <c r="QJE27"/>
      <c r="QJF27"/>
      <c r="QJG27"/>
      <c r="QJH27"/>
      <c r="QJI27"/>
      <c r="QJJ27"/>
      <c r="QJK27"/>
      <c r="QJL27"/>
      <c r="QJM27"/>
      <c r="QJN27"/>
      <c r="QJO27"/>
      <c r="QJP27"/>
      <c r="QJQ27"/>
      <c r="QJR27"/>
      <c r="QJS27"/>
      <c r="QJT27"/>
      <c r="QJU27"/>
      <c r="QJV27"/>
      <c r="QJW27"/>
      <c r="QJX27"/>
      <c r="QJY27"/>
      <c r="QJZ27"/>
      <c r="QKA27"/>
      <c r="QKB27"/>
      <c r="QKC27"/>
      <c r="QKD27"/>
      <c r="QKE27"/>
      <c r="QKF27"/>
      <c r="QKG27"/>
      <c r="QKH27"/>
      <c r="QKI27"/>
      <c r="QKJ27"/>
      <c r="QKK27"/>
      <c r="QKL27"/>
      <c r="QKM27"/>
      <c r="QKN27"/>
      <c r="QKO27"/>
      <c r="QKP27"/>
      <c r="QKQ27"/>
      <c r="QKR27"/>
      <c r="QKS27"/>
      <c r="QKT27"/>
      <c r="QKU27"/>
      <c r="QKV27"/>
      <c r="QKW27"/>
      <c r="QKX27"/>
      <c r="QKY27"/>
      <c r="QKZ27"/>
      <c r="QLA27"/>
      <c r="QLB27"/>
      <c r="QLC27"/>
      <c r="QLD27"/>
      <c r="QLE27"/>
      <c r="QLF27"/>
      <c r="QLG27"/>
      <c r="QLH27"/>
      <c r="QLI27"/>
      <c r="QLJ27"/>
      <c r="QLK27"/>
      <c r="QLL27"/>
      <c r="QLM27"/>
      <c r="QLN27"/>
      <c r="QLO27"/>
      <c r="QLP27"/>
      <c r="QLQ27"/>
      <c r="QLR27"/>
      <c r="QLS27"/>
      <c r="QLT27"/>
      <c r="QLU27"/>
      <c r="QLV27"/>
      <c r="QLW27"/>
      <c r="QLX27"/>
      <c r="QLY27"/>
      <c r="QLZ27"/>
      <c r="QMA27"/>
      <c r="QMB27"/>
      <c r="QMC27"/>
      <c r="QMD27"/>
      <c r="QME27"/>
      <c r="QMF27"/>
      <c r="QMG27"/>
      <c r="QMH27"/>
      <c r="QMI27"/>
      <c r="QMJ27"/>
      <c r="QMK27"/>
      <c r="QML27"/>
      <c r="QMM27"/>
      <c r="QMN27"/>
      <c r="QMO27"/>
      <c r="QMP27"/>
      <c r="QMQ27"/>
      <c r="QMR27"/>
      <c r="QMS27"/>
      <c r="QMT27"/>
      <c r="QMU27"/>
      <c r="QMV27"/>
      <c r="QMW27"/>
      <c r="QMX27"/>
      <c r="QMY27"/>
      <c r="QMZ27"/>
      <c r="QNA27"/>
      <c r="QNB27"/>
      <c r="QNC27"/>
      <c r="QND27"/>
      <c r="QNE27"/>
      <c r="QNF27"/>
      <c r="QNG27"/>
      <c r="QNH27"/>
      <c r="QNI27"/>
      <c r="QNJ27"/>
      <c r="QNK27"/>
      <c r="QNL27"/>
      <c r="QNM27"/>
      <c r="QNN27"/>
      <c r="QNO27"/>
      <c r="QNP27"/>
      <c r="QNQ27"/>
      <c r="QNR27"/>
      <c r="QNS27"/>
      <c r="QNT27"/>
      <c r="QNU27"/>
      <c r="QNV27"/>
      <c r="QNW27"/>
      <c r="QNX27"/>
      <c r="QNY27"/>
      <c r="QNZ27"/>
      <c r="QOA27"/>
      <c r="QOB27"/>
      <c r="QOC27"/>
      <c r="QOD27"/>
      <c r="QOE27"/>
      <c r="QOF27"/>
      <c r="QOG27"/>
      <c r="QOH27"/>
      <c r="QOI27"/>
      <c r="QOJ27"/>
      <c r="QOK27"/>
      <c r="QOL27"/>
      <c r="QOM27"/>
      <c r="QON27"/>
      <c r="QOO27"/>
      <c r="QOP27"/>
      <c r="QOQ27"/>
      <c r="QOR27"/>
      <c r="QOS27"/>
      <c r="QOT27"/>
      <c r="QOU27"/>
      <c r="QOV27"/>
      <c r="QOW27"/>
      <c r="QOX27"/>
      <c r="QOY27"/>
      <c r="QOZ27"/>
      <c r="QPA27"/>
      <c r="QPB27"/>
      <c r="QPC27"/>
      <c r="QPD27"/>
      <c r="QPE27"/>
      <c r="QPF27"/>
      <c r="QPG27"/>
      <c r="QPH27"/>
      <c r="QPI27"/>
      <c r="QPJ27"/>
      <c r="QPK27"/>
      <c r="QPL27"/>
      <c r="QPM27"/>
      <c r="QPN27"/>
      <c r="QPO27"/>
      <c r="QPP27"/>
      <c r="QPQ27"/>
      <c r="QPR27"/>
      <c r="QPS27"/>
      <c r="QPT27"/>
      <c r="QPU27"/>
      <c r="QPV27"/>
      <c r="QPW27"/>
      <c r="QPX27"/>
      <c r="QPY27"/>
      <c r="QPZ27"/>
      <c r="QQA27"/>
      <c r="QQB27"/>
      <c r="QQC27"/>
      <c r="QQD27"/>
      <c r="QQE27"/>
      <c r="QQF27"/>
      <c r="QQG27"/>
      <c r="QQH27"/>
      <c r="QQI27"/>
      <c r="QQJ27"/>
      <c r="QQK27"/>
      <c r="QQL27"/>
      <c r="QQM27"/>
      <c r="QQN27"/>
      <c r="QQO27"/>
      <c r="QQP27"/>
      <c r="QQQ27"/>
      <c r="QQR27"/>
      <c r="QQS27"/>
      <c r="QQT27"/>
      <c r="QQU27"/>
      <c r="QQV27"/>
      <c r="QQW27"/>
      <c r="QQX27"/>
      <c r="QQY27"/>
      <c r="QQZ27"/>
      <c r="QRA27"/>
      <c r="QRB27"/>
      <c r="QRC27"/>
      <c r="QRD27"/>
      <c r="QRE27"/>
      <c r="QRF27"/>
      <c r="QRG27"/>
      <c r="QRH27"/>
      <c r="QRI27"/>
      <c r="QRJ27"/>
      <c r="QRK27"/>
      <c r="QRL27"/>
      <c r="QRM27"/>
      <c r="QRN27"/>
      <c r="QRO27"/>
      <c r="QRP27"/>
      <c r="QRQ27"/>
      <c r="QRR27"/>
      <c r="QRS27"/>
      <c r="QRT27"/>
      <c r="QRU27"/>
      <c r="QRV27"/>
      <c r="QRW27"/>
      <c r="QRX27"/>
      <c r="QRY27"/>
      <c r="QRZ27"/>
      <c r="QSA27"/>
      <c r="QSB27"/>
      <c r="QSC27"/>
      <c r="QSD27"/>
      <c r="QSE27"/>
      <c r="QSF27"/>
      <c r="QSG27"/>
      <c r="QSH27"/>
      <c r="QSI27"/>
      <c r="QSJ27"/>
      <c r="QSK27"/>
      <c r="QSL27"/>
      <c r="QSM27"/>
      <c r="QSN27"/>
      <c r="QSO27"/>
      <c r="QSP27"/>
      <c r="QSQ27"/>
      <c r="QSR27"/>
      <c r="QSS27"/>
      <c r="QST27"/>
      <c r="QSU27"/>
      <c r="QSV27"/>
      <c r="QSW27"/>
      <c r="QSX27"/>
      <c r="QSY27"/>
      <c r="QSZ27"/>
      <c r="QTA27"/>
      <c r="QTB27"/>
      <c r="QTC27"/>
      <c r="QTD27"/>
      <c r="QTE27"/>
      <c r="QTF27"/>
      <c r="QTG27"/>
      <c r="QTH27"/>
      <c r="QTI27"/>
      <c r="QTJ27"/>
      <c r="QTK27"/>
      <c r="QTL27"/>
      <c r="QTM27"/>
      <c r="QTN27"/>
      <c r="QTO27"/>
      <c r="QTP27"/>
      <c r="QTQ27"/>
      <c r="QTR27"/>
      <c r="QTS27"/>
      <c r="QTT27"/>
      <c r="QTU27"/>
      <c r="QTV27"/>
      <c r="QTW27"/>
      <c r="QTX27"/>
      <c r="QTY27"/>
      <c r="QTZ27"/>
      <c r="QUA27"/>
      <c r="QUB27"/>
      <c r="QUC27"/>
      <c r="QUD27"/>
      <c r="QUE27"/>
      <c r="QUF27"/>
      <c r="QUG27"/>
      <c r="QUH27"/>
      <c r="QUI27"/>
      <c r="QUJ27"/>
      <c r="QUK27"/>
      <c r="QUL27"/>
      <c r="QUM27"/>
      <c r="QUN27"/>
      <c r="QUO27"/>
      <c r="QUP27"/>
      <c r="QUQ27"/>
      <c r="QUR27"/>
      <c r="QUS27"/>
      <c r="QUT27"/>
      <c r="QUU27"/>
      <c r="QUV27"/>
      <c r="QUW27"/>
      <c r="QUX27"/>
      <c r="QUY27"/>
      <c r="QUZ27"/>
      <c r="QVA27"/>
      <c r="QVB27"/>
      <c r="QVC27"/>
      <c r="QVD27"/>
      <c r="QVE27"/>
      <c r="QVF27"/>
      <c r="QVG27"/>
      <c r="QVH27"/>
      <c r="QVI27"/>
      <c r="QVJ27"/>
      <c r="QVK27"/>
      <c r="QVL27"/>
      <c r="QVM27"/>
      <c r="QVN27"/>
      <c r="QVO27"/>
      <c r="QVP27"/>
      <c r="QVQ27"/>
      <c r="QVR27"/>
      <c r="QVS27"/>
      <c r="QVT27"/>
      <c r="QVU27"/>
      <c r="QVV27"/>
      <c r="QVW27"/>
      <c r="QVX27"/>
      <c r="QVY27"/>
      <c r="QVZ27"/>
      <c r="QWA27"/>
      <c r="QWB27"/>
      <c r="QWC27"/>
      <c r="QWD27"/>
      <c r="QWE27"/>
      <c r="QWF27"/>
      <c r="QWG27"/>
      <c r="QWH27"/>
      <c r="QWI27"/>
      <c r="QWJ27"/>
      <c r="QWK27"/>
      <c r="QWL27"/>
      <c r="QWM27"/>
      <c r="QWN27"/>
      <c r="QWO27"/>
      <c r="QWP27"/>
      <c r="QWQ27"/>
      <c r="QWR27"/>
      <c r="QWS27"/>
      <c r="QWT27"/>
      <c r="QWU27"/>
      <c r="QWV27"/>
      <c r="QWW27"/>
      <c r="QWX27"/>
      <c r="QWY27"/>
      <c r="QWZ27"/>
      <c r="QXA27"/>
      <c r="QXB27"/>
      <c r="QXC27"/>
      <c r="QXD27"/>
      <c r="QXE27"/>
      <c r="QXF27"/>
      <c r="QXG27"/>
      <c r="QXH27"/>
      <c r="QXI27"/>
      <c r="QXJ27"/>
      <c r="QXK27"/>
      <c r="QXL27"/>
      <c r="QXM27"/>
      <c r="QXN27"/>
      <c r="QXO27"/>
      <c r="QXP27"/>
      <c r="QXQ27"/>
      <c r="QXR27"/>
      <c r="QXS27"/>
      <c r="QXT27"/>
      <c r="QXU27"/>
      <c r="QXV27"/>
      <c r="QXW27"/>
      <c r="QXX27"/>
      <c r="QXY27"/>
      <c r="QXZ27"/>
      <c r="QYA27"/>
      <c r="QYB27"/>
      <c r="QYC27"/>
      <c r="QYD27"/>
      <c r="QYE27"/>
      <c r="QYF27"/>
      <c r="QYG27"/>
      <c r="QYH27"/>
      <c r="QYI27"/>
      <c r="QYJ27"/>
      <c r="QYK27"/>
      <c r="QYL27"/>
      <c r="QYM27"/>
      <c r="QYN27"/>
      <c r="QYO27"/>
      <c r="QYP27"/>
      <c r="QYQ27"/>
      <c r="QYR27"/>
      <c r="QYS27"/>
      <c r="QYT27"/>
      <c r="QYU27"/>
      <c r="QYV27"/>
      <c r="QYW27"/>
      <c r="QYX27"/>
      <c r="QYY27"/>
      <c r="QYZ27"/>
      <c r="QZA27"/>
      <c r="QZB27"/>
      <c r="QZC27"/>
      <c r="QZD27"/>
      <c r="QZE27"/>
      <c r="QZF27"/>
      <c r="QZG27"/>
      <c r="QZH27"/>
      <c r="QZI27"/>
      <c r="QZJ27"/>
      <c r="QZK27"/>
      <c r="QZL27"/>
      <c r="QZM27"/>
      <c r="QZN27"/>
      <c r="QZO27"/>
      <c r="QZP27"/>
      <c r="QZQ27"/>
      <c r="QZR27"/>
      <c r="QZS27"/>
      <c r="QZT27"/>
      <c r="QZU27"/>
      <c r="QZV27"/>
      <c r="QZW27"/>
      <c r="QZX27"/>
      <c r="QZY27"/>
      <c r="QZZ27"/>
      <c r="RAA27"/>
      <c r="RAB27"/>
      <c r="RAC27"/>
      <c r="RAD27"/>
      <c r="RAE27"/>
      <c r="RAF27"/>
      <c r="RAG27"/>
      <c r="RAH27"/>
      <c r="RAI27"/>
      <c r="RAJ27"/>
      <c r="RAK27"/>
      <c r="RAL27"/>
      <c r="RAM27"/>
      <c r="RAN27"/>
      <c r="RAO27"/>
      <c r="RAP27"/>
      <c r="RAQ27"/>
      <c r="RAR27"/>
      <c r="RAS27"/>
      <c r="RAT27"/>
      <c r="RAU27"/>
      <c r="RAV27"/>
      <c r="RAW27"/>
      <c r="RAX27"/>
      <c r="RAY27"/>
      <c r="RAZ27"/>
      <c r="RBA27"/>
      <c r="RBB27"/>
      <c r="RBC27"/>
      <c r="RBD27"/>
      <c r="RBE27"/>
      <c r="RBF27"/>
      <c r="RBG27"/>
      <c r="RBH27"/>
      <c r="RBI27"/>
      <c r="RBJ27"/>
      <c r="RBK27"/>
      <c r="RBL27"/>
      <c r="RBM27"/>
      <c r="RBN27"/>
      <c r="RBO27"/>
      <c r="RBP27"/>
      <c r="RBQ27"/>
      <c r="RBR27"/>
      <c r="RBS27"/>
      <c r="RBT27"/>
      <c r="RBU27"/>
      <c r="RBV27"/>
      <c r="RBW27"/>
      <c r="RBX27"/>
      <c r="RBY27"/>
      <c r="RBZ27"/>
      <c r="RCA27"/>
      <c r="RCB27"/>
      <c r="RCC27"/>
      <c r="RCD27"/>
      <c r="RCE27"/>
      <c r="RCF27"/>
      <c r="RCG27"/>
      <c r="RCH27"/>
      <c r="RCI27"/>
      <c r="RCJ27"/>
      <c r="RCK27"/>
      <c r="RCL27"/>
      <c r="RCM27"/>
      <c r="RCN27"/>
      <c r="RCO27"/>
      <c r="RCP27"/>
      <c r="RCQ27"/>
      <c r="RCR27"/>
      <c r="RCS27"/>
      <c r="RCT27"/>
      <c r="RCU27"/>
      <c r="RCV27"/>
      <c r="RCW27"/>
      <c r="RCX27"/>
      <c r="RCY27"/>
      <c r="RCZ27"/>
      <c r="RDA27"/>
      <c r="RDB27"/>
      <c r="RDC27"/>
      <c r="RDD27"/>
      <c r="RDE27"/>
      <c r="RDF27"/>
      <c r="RDG27"/>
      <c r="RDH27"/>
      <c r="RDI27"/>
      <c r="RDJ27"/>
      <c r="RDK27"/>
      <c r="RDL27"/>
      <c r="RDM27"/>
      <c r="RDN27"/>
      <c r="RDO27"/>
      <c r="RDP27"/>
      <c r="RDQ27"/>
      <c r="RDR27"/>
      <c r="RDS27"/>
      <c r="RDT27"/>
      <c r="RDU27"/>
      <c r="RDV27"/>
      <c r="RDW27"/>
      <c r="RDX27"/>
      <c r="RDY27"/>
      <c r="RDZ27"/>
      <c r="REA27"/>
      <c r="REB27"/>
      <c r="REC27"/>
      <c r="RED27"/>
      <c r="REE27"/>
      <c r="REF27"/>
      <c r="REG27"/>
      <c r="REH27"/>
      <c r="REI27"/>
      <c r="REJ27"/>
      <c r="REK27"/>
      <c r="REL27"/>
      <c r="REM27"/>
      <c r="REN27"/>
      <c r="REO27"/>
      <c r="REP27"/>
      <c r="REQ27"/>
      <c r="RER27"/>
      <c r="RES27"/>
      <c r="RET27"/>
      <c r="REU27"/>
      <c r="REV27"/>
      <c r="REW27"/>
      <c r="REX27"/>
      <c r="REY27"/>
      <c r="REZ27"/>
      <c r="RFA27"/>
      <c r="RFB27"/>
      <c r="RFC27"/>
      <c r="RFD27"/>
      <c r="RFE27"/>
      <c r="RFF27"/>
      <c r="RFG27"/>
      <c r="RFH27"/>
      <c r="RFI27"/>
      <c r="RFJ27"/>
      <c r="RFK27"/>
      <c r="RFL27"/>
      <c r="RFM27"/>
      <c r="RFN27"/>
      <c r="RFO27"/>
      <c r="RFP27"/>
      <c r="RFQ27"/>
      <c r="RFR27"/>
      <c r="RFS27"/>
      <c r="RFT27"/>
      <c r="RFU27"/>
      <c r="RFV27"/>
      <c r="RFW27"/>
      <c r="RFX27"/>
      <c r="RFY27"/>
      <c r="RFZ27"/>
      <c r="RGA27"/>
      <c r="RGB27"/>
      <c r="RGC27"/>
      <c r="RGD27"/>
      <c r="RGE27"/>
      <c r="RGF27"/>
      <c r="RGG27"/>
      <c r="RGH27"/>
      <c r="RGI27"/>
      <c r="RGJ27"/>
      <c r="RGK27"/>
      <c r="RGL27"/>
      <c r="RGM27"/>
      <c r="RGN27"/>
      <c r="RGO27"/>
      <c r="RGP27"/>
      <c r="RGQ27"/>
      <c r="RGR27"/>
      <c r="RGS27"/>
      <c r="RGT27"/>
      <c r="RGU27"/>
      <c r="RGV27"/>
      <c r="RGW27"/>
      <c r="RGX27"/>
      <c r="RGY27"/>
      <c r="RGZ27"/>
      <c r="RHA27"/>
      <c r="RHB27"/>
      <c r="RHC27"/>
      <c r="RHD27"/>
      <c r="RHE27"/>
      <c r="RHF27"/>
      <c r="RHG27"/>
      <c r="RHH27"/>
      <c r="RHI27"/>
      <c r="RHJ27"/>
      <c r="RHK27"/>
      <c r="RHL27"/>
      <c r="RHM27"/>
      <c r="RHN27"/>
      <c r="RHO27"/>
      <c r="RHP27"/>
      <c r="RHQ27"/>
      <c r="RHR27"/>
      <c r="RHS27"/>
      <c r="RHT27"/>
      <c r="RHU27"/>
      <c r="RHV27"/>
      <c r="RHW27"/>
      <c r="RHX27"/>
      <c r="RHY27"/>
      <c r="RHZ27"/>
      <c r="RIA27"/>
      <c r="RIB27"/>
      <c r="RIC27"/>
      <c r="RID27"/>
      <c r="RIE27"/>
      <c r="RIF27"/>
      <c r="RIG27"/>
      <c r="RIH27"/>
      <c r="RII27"/>
      <c r="RIJ27"/>
      <c r="RIK27"/>
      <c r="RIL27"/>
      <c r="RIM27"/>
      <c r="RIN27"/>
      <c r="RIO27"/>
      <c r="RIP27"/>
      <c r="RIQ27"/>
      <c r="RIR27"/>
      <c r="RIS27"/>
      <c r="RIT27"/>
      <c r="RIU27"/>
      <c r="RIV27"/>
      <c r="RIW27"/>
      <c r="RIX27"/>
      <c r="RIY27"/>
      <c r="RIZ27"/>
      <c r="RJA27"/>
      <c r="RJB27"/>
      <c r="RJC27"/>
      <c r="RJD27"/>
      <c r="RJE27"/>
      <c r="RJF27"/>
      <c r="RJG27"/>
      <c r="RJH27"/>
      <c r="RJI27"/>
      <c r="RJJ27"/>
      <c r="RJK27"/>
      <c r="RJL27"/>
      <c r="RJM27"/>
      <c r="RJN27"/>
      <c r="RJO27"/>
      <c r="RJP27"/>
      <c r="RJQ27"/>
      <c r="RJR27"/>
      <c r="RJS27"/>
      <c r="RJT27"/>
      <c r="RJU27"/>
      <c r="RJV27"/>
      <c r="RJW27"/>
      <c r="RJX27"/>
      <c r="RJY27"/>
      <c r="RJZ27"/>
      <c r="RKA27"/>
      <c r="RKB27"/>
      <c r="RKC27"/>
      <c r="RKD27"/>
      <c r="RKE27"/>
      <c r="RKF27"/>
      <c r="RKG27"/>
      <c r="RKH27"/>
      <c r="RKI27"/>
      <c r="RKJ27"/>
      <c r="RKK27"/>
      <c r="RKL27"/>
      <c r="RKM27"/>
      <c r="RKN27"/>
      <c r="RKO27"/>
      <c r="RKP27"/>
      <c r="RKQ27"/>
      <c r="RKR27"/>
      <c r="RKS27"/>
      <c r="RKT27"/>
      <c r="RKU27"/>
      <c r="RKV27"/>
      <c r="RKW27"/>
      <c r="RKX27"/>
      <c r="RKY27"/>
      <c r="RKZ27"/>
      <c r="RLA27"/>
      <c r="RLB27"/>
      <c r="RLC27"/>
      <c r="RLD27"/>
      <c r="RLE27"/>
      <c r="RLF27"/>
      <c r="RLG27"/>
      <c r="RLH27"/>
      <c r="RLI27"/>
      <c r="RLJ27"/>
      <c r="RLK27"/>
      <c r="RLL27"/>
      <c r="RLM27"/>
      <c r="RLN27"/>
      <c r="RLO27"/>
      <c r="RLP27"/>
      <c r="RLQ27"/>
      <c r="RLR27"/>
      <c r="RLS27"/>
      <c r="RLT27"/>
      <c r="RLU27"/>
      <c r="RLV27"/>
      <c r="RLW27"/>
      <c r="RLX27"/>
      <c r="RLY27"/>
      <c r="RLZ27"/>
      <c r="RMA27"/>
      <c r="RMB27"/>
      <c r="RMC27"/>
      <c r="RMD27"/>
      <c r="RME27"/>
      <c r="RMF27"/>
      <c r="RMG27"/>
      <c r="RMH27"/>
      <c r="RMI27"/>
      <c r="RMJ27"/>
      <c r="RMK27"/>
      <c r="RML27"/>
      <c r="RMM27"/>
      <c r="RMN27"/>
      <c r="RMO27"/>
      <c r="RMP27"/>
      <c r="RMQ27"/>
      <c r="RMR27"/>
      <c r="RMS27"/>
      <c r="RMT27"/>
      <c r="RMU27"/>
      <c r="RMV27"/>
      <c r="RMW27"/>
      <c r="RMX27"/>
      <c r="RMY27"/>
      <c r="RMZ27"/>
      <c r="RNA27"/>
      <c r="RNB27"/>
      <c r="RNC27"/>
      <c r="RND27"/>
      <c r="RNE27"/>
      <c r="RNF27"/>
      <c r="RNG27"/>
      <c r="RNH27"/>
      <c r="RNI27"/>
      <c r="RNJ27"/>
      <c r="RNK27"/>
      <c r="RNL27"/>
      <c r="RNM27"/>
      <c r="RNN27"/>
      <c r="RNO27"/>
      <c r="RNP27"/>
      <c r="RNQ27"/>
      <c r="RNR27"/>
      <c r="RNS27"/>
      <c r="RNT27"/>
      <c r="RNU27"/>
      <c r="RNV27"/>
      <c r="RNW27"/>
      <c r="RNX27"/>
      <c r="RNY27"/>
      <c r="RNZ27"/>
      <c r="ROA27"/>
      <c r="ROB27"/>
      <c r="ROC27"/>
      <c r="ROD27"/>
      <c r="ROE27"/>
      <c r="ROF27"/>
      <c r="ROG27"/>
      <c r="ROH27"/>
      <c r="ROI27"/>
      <c r="ROJ27"/>
      <c r="ROK27"/>
      <c r="ROL27"/>
      <c r="ROM27"/>
      <c r="RON27"/>
      <c r="ROO27"/>
      <c r="ROP27"/>
      <c r="ROQ27"/>
      <c r="ROR27"/>
      <c r="ROS27"/>
      <c r="ROT27"/>
      <c r="ROU27"/>
      <c r="ROV27"/>
      <c r="ROW27"/>
      <c r="ROX27"/>
      <c r="ROY27"/>
      <c r="ROZ27"/>
      <c r="RPA27"/>
      <c r="RPB27"/>
      <c r="RPC27"/>
      <c r="RPD27"/>
      <c r="RPE27"/>
      <c r="RPF27"/>
      <c r="RPG27"/>
      <c r="RPH27"/>
      <c r="RPI27"/>
      <c r="RPJ27"/>
      <c r="RPK27"/>
      <c r="RPL27"/>
      <c r="RPM27"/>
      <c r="RPN27"/>
      <c r="RPO27"/>
      <c r="RPP27"/>
      <c r="RPQ27"/>
      <c r="RPR27"/>
      <c r="RPS27"/>
      <c r="RPT27"/>
      <c r="RPU27"/>
      <c r="RPV27"/>
      <c r="RPW27"/>
      <c r="RPX27"/>
      <c r="RPY27"/>
      <c r="RPZ27"/>
      <c r="RQA27"/>
      <c r="RQB27"/>
      <c r="RQC27"/>
      <c r="RQD27"/>
      <c r="RQE27"/>
      <c r="RQF27"/>
      <c r="RQG27"/>
      <c r="RQH27"/>
      <c r="RQI27"/>
      <c r="RQJ27"/>
      <c r="RQK27"/>
      <c r="RQL27"/>
      <c r="RQM27"/>
      <c r="RQN27"/>
      <c r="RQO27"/>
      <c r="RQP27"/>
      <c r="RQQ27"/>
      <c r="RQR27"/>
      <c r="RQS27"/>
      <c r="RQT27"/>
      <c r="RQU27"/>
      <c r="RQV27"/>
      <c r="RQW27"/>
      <c r="RQX27"/>
      <c r="RQY27"/>
      <c r="RQZ27"/>
      <c r="RRA27"/>
      <c r="RRB27"/>
      <c r="RRC27"/>
      <c r="RRD27"/>
      <c r="RRE27"/>
      <c r="RRF27"/>
      <c r="RRG27"/>
      <c r="RRH27"/>
      <c r="RRI27"/>
      <c r="RRJ27"/>
      <c r="RRK27"/>
      <c r="RRL27"/>
      <c r="RRM27"/>
      <c r="RRN27"/>
      <c r="RRO27"/>
      <c r="RRP27"/>
      <c r="RRQ27"/>
      <c r="RRR27"/>
      <c r="RRS27"/>
      <c r="RRT27"/>
      <c r="RRU27"/>
      <c r="RRV27"/>
      <c r="RRW27"/>
      <c r="RRX27"/>
      <c r="RRY27"/>
      <c r="RRZ27"/>
      <c r="RSA27"/>
      <c r="RSB27"/>
      <c r="RSC27"/>
      <c r="RSD27"/>
      <c r="RSE27"/>
      <c r="RSF27"/>
      <c r="RSG27"/>
      <c r="RSH27"/>
      <c r="RSI27"/>
      <c r="RSJ27"/>
      <c r="RSK27"/>
      <c r="RSL27"/>
      <c r="RSM27"/>
      <c r="RSN27"/>
      <c r="RSO27"/>
      <c r="RSP27"/>
      <c r="RSQ27"/>
      <c r="RSR27"/>
      <c r="RSS27"/>
      <c r="RST27"/>
      <c r="RSU27"/>
      <c r="RSV27"/>
      <c r="RSW27"/>
      <c r="RSX27"/>
      <c r="RSY27"/>
      <c r="RSZ27"/>
      <c r="RTA27"/>
      <c r="RTB27"/>
      <c r="RTC27"/>
      <c r="RTD27"/>
      <c r="RTE27"/>
      <c r="RTF27"/>
      <c r="RTG27"/>
      <c r="RTH27"/>
      <c r="RTI27"/>
      <c r="RTJ27"/>
      <c r="RTK27"/>
      <c r="RTL27"/>
      <c r="RTM27"/>
      <c r="RTN27"/>
      <c r="RTO27"/>
      <c r="RTP27"/>
      <c r="RTQ27"/>
      <c r="RTR27"/>
      <c r="RTS27"/>
      <c r="RTT27"/>
      <c r="RTU27"/>
      <c r="RTV27"/>
      <c r="RTW27"/>
      <c r="RTX27"/>
      <c r="RTY27"/>
      <c r="RTZ27"/>
      <c r="RUA27"/>
      <c r="RUB27"/>
      <c r="RUC27"/>
      <c r="RUD27"/>
      <c r="RUE27"/>
      <c r="RUF27"/>
      <c r="RUG27"/>
      <c r="RUH27"/>
      <c r="RUI27"/>
      <c r="RUJ27"/>
      <c r="RUK27"/>
      <c r="RUL27"/>
      <c r="RUM27"/>
      <c r="RUN27"/>
      <c r="RUO27"/>
      <c r="RUP27"/>
      <c r="RUQ27"/>
      <c r="RUR27"/>
      <c r="RUS27"/>
      <c r="RUT27"/>
      <c r="RUU27"/>
      <c r="RUV27"/>
      <c r="RUW27"/>
      <c r="RUX27"/>
      <c r="RUY27"/>
      <c r="RUZ27"/>
      <c r="RVA27"/>
      <c r="RVB27"/>
      <c r="RVC27"/>
      <c r="RVD27"/>
      <c r="RVE27"/>
      <c r="RVF27"/>
      <c r="RVG27"/>
      <c r="RVH27"/>
      <c r="RVI27"/>
      <c r="RVJ27"/>
      <c r="RVK27"/>
      <c r="RVL27"/>
      <c r="RVM27"/>
      <c r="RVN27"/>
      <c r="RVO27"/>
      <c r="RVP27"/>
      <c r="RVQ27"/>
      <c r="RVR27"/>
      <c r="RVS27"/>
      <c r="RVT27"/>
      <c r="RVU27"/>
      <c r="RVV27"/>
      <c r="RVW27"/>
      <c r="RVX27"/>
      <c r="RVY27"/>
      <c r="RVZ27"/>
      <c r="RWA27"/>
      <c r="RWB27"/>
      <c r="RWC27"/>
      <c r="RWD27"/>
      <c r="RWE27"/>
      <c r="RWF27"/>
      <c r="RWG27"/>
      <c r="RWH27"/>
      <c r="RWI27"/>
      <c r="RWJ27"/>
      <c r="RWK27"/>
      <c r="RWL27"/>
      <c r="RWM27"/>
      <c r="RWN27"/>
      <c r="RWO27"/>
      <c r="RWP27"/>
      <c r="RWQ27"/>
      <c r="RWR27"/>
      <c r="RWS27"/>
      <c r="RWT27"/>
      <c r="RWU27"/>
      <c r="RWV27"/>
      <c r="RWW27"/>
      <c r="RWX27"/>
      <c r="RWY27"/>
      <c r="RWZ27"/>
      <c r="RXA27"/>
      <c r="RXB27"/>
      <c r="RXC27"/>
      <c r="RXD27"/>
      <c r="RXE27"/>
      <c r="RXF27"/>
      <c r="RXG27"/>
      <c r="RXH27"/>
      <c r="RXI27"/>
      <c r="RXJ27"/>
      <c r="RXK27"/>
      <c r="RXL27"/>
      <c r="RXM27"/>
      <c r="RXN27"/>
      <c r="RXO27"/>
      <c r="RXP27"/>
      <c r="RXQ27"/>
      <c r="RXR27"/>
      <c r="RXS27"/>
      <c r="RXT27"/>
      <c r="RXU27"/>
      <c r="RXV27"/>
      <c r="RXW27"/>
      <c r="RXX27"/>
      <c r="RXY27"/>
      <c r="RXZ27"/>
      <c r="RYA27"/>
      <c r="RYB27"/>
      <c r="RYC27"/>
      <c r="RYD27"/>
      <c r="RYE27"/>
      <c r="RYF27"/>
      <c r="RYG27"/>
      <c r="RYH27"/>
      <c r="RYI27"/>
      <c r="RYJ27"/>
      <c r="RYK27"/>
      <c r="RYL27"/>
      <c r="RYM27"/>
      <c r="RYN27"/>
      <c r="RYO27"/>
      <c r="RYP27"/>
      <c r="RYQ27"/>
      <c r="RYR27"/>
      <c r="RYS27"/>
      <c r="RYT27"/>
      <c r="RYU27"/>
      <c r="RYV27"/>
      <c r="RYW27"/>
      <c r="RYX27"/>
      <c r="RYY27"/>
      <c r="RYZ27"/>
      <c r="RZA27"/>
      <c r="RZB27"/>
      <c r="RZC27"/>
      <c r="RZD27"/>
      <c r="RZE27"/>
      <c r="RZF27"/>
      <c r="RZG27"/>
      <c r="RZH27"/>
      <c r="RZI27"/>
      <c r="RZJ27"/>
      <c r="RZK27"/>
      <c r="RZL27"/>
      <c r="RZM27"/>
      <c r="RZN27"/>
      <c r="RZO27"/>
      <c r="RZP27"/>
      <c r="RZQ27"/>
      <c r="RZR27"/>
      <c r="RZS27"/>
      <c r="RZT27"/>
      <c r="RZU27"/>
      <c r="RZV27"/>
      <c r="RZW27"/>
      <c r="RZX27"/>
      <c r="RZY27"/>
      <c r="RZZ27"/>
      <c r="SAA27"/>
      <c r="SAB27"/>
      <c r="SAC27"/>
      <c r="SAD27"/>
      <c r="SAE27"/>
      <c r="SAF27"/>
      <c r="SAG27"/>
      <c r="SAH27"/>
      <c r="SAI27"/>
      <c r="SAJ27"/>
      <c r="SAK27"/>
      <c r="SAL27"/>
      <c r="SAM27"/>
      <c r="SAN27"/>
      <c r="SAO27"/>
      <c r="SAP27"/>
      <c r="SAQ27"/>
      <c r="SAR27"/>
      <c r="SAS27"/>
      <c r="SAT27"/>
      <c r="SAU27"/>
      <c r="SAV27"/>
      <c r="SAW27"/>
      <c r="SAX27"/>
      <c r="SAY27"/>
      <c r="SAZ27"/>
      <c r="SBA27"/>
      <c r="SBB27"/>
      <c r="SBC27"/>
      <c r="SBD27"/>
      <c r="SBE27"/>
      <c r="SBF27"/>
      <c r="SBG27"/>
      <c r="SBH27"/>
      <c r="SBI27"/>
      <c r="SBJ27"/>
      <c r="SBK27"/>
      <c r="SBL27"/>
      <c r="SBM27"/>
      <c r="SBN27"/>
      <c r="SBO27"/>
      <c r="SBP27"/>
      <c r="SBQ27"/>
      <c r="SBR27"/>
      <c r="SBS27"/>
      <c r="SBT27"/>
      <c r="SBU27"/>
      <c r="SBV27"/>
      <c r="SBW27"/>
      <c r="SBX27"/>
      <c r="SBY27"/>
      <c r="SBZ27"/>
      <c r="SCA27"/>
      <c r="SCB27"/>
      <c r="SCC27"/>
      <c r="SCD27"/>
      <c r="SCE27"/>
      <c r="SCF27"/>
      <c r="SCG27"/>
      <c r="SCH27"/>
      <c r="SCI27"/>
      <c r="SCJ27"/>
      <c r="SCK27"/>
      <c r="SCL27"/>
      <c r="SCM27"/>
      <c r="SCN27"/>
      <c r="SCO27"/>
      <c r="SCP27"/>
      <c r="SCQ27"/>
      <c r="SCR27"/>
      <c r="SCS27"/>
      <c r="SCT27"/>
      <c r="SCU27"/>
      <c r="SCV27"/>
      <c r="SCW27"/>
      <c r="SCX27"/>
      <c r="SCY27"/>
      <c r="SCZ27"/>
      <c r="SDA27"/>
      <c r="SDB27"/>
      <c r="SDC27"/>
      <c r="SDD27"/>
      <c r="SDE27"/>
      <c r="SDF27"/>
      <c r="SDG27"/>
      <c r="SDH27"/>
      <c r="SDI27"/>
      <c r="SDJ27"/>
      <c r="SDK27"/>
      <c r="SDL27"/>
      <c r="SDM27"/>
      <c r="SDN27"/>
      <c r="SDO27"/>
      <c r="SDP27"/>
      <c r="SDQ27"/>
      <c r="SDR27"/>
      <c r="SDS27"/>
      <c r="SDT27"/>
      <c r="SDU27"/>
      <c r="SDV27"/>
      <c r="SDW27"/>
      <c r="SDX27"/>
      <c r="SDY27"/>
      <c r="SDZ27"/>
      <c r="SEA27"/>
      <c r="SEB27"/>
      <c r="SEC27"/>
      <c r="SED27"/>
      <c r="SEE27"/>
      <c r="SEF27"/>
      <c r="SEG27"/>
      <c r="SEH27"/>
      <c r="SEI27"/>
      <c r="SEJ27"/>
      <c r="SEK27"/>
      <c r="SEL27"/>
      <c r="SEM27"/>
      <c r="SEN27"/>
      <c r="SEO27"/>
      <c r="SEP27"/>
      <c r="SEQ27"/>
      <c r="SER27"/>
      <c r="SES27"/>
      <c r="SET27"/>
      <c r="SEU27"/>
      <c r="SEV27"/>
      <c r="SEW27"/>
      <c r="SEX27"/>
      <c r="SEY27"/>
      <c r="SEZ27"/>
      <c r="SFA27"/>
      <c r="SFB27"/>
      <c r="SFC27"/>
      <c r="SFD27"/>
      <c r="SFE27"/>
      <c r="SFF27"/>
      <c r="SFG27"/>
      <c r="SFH27"/>
      <c r="SFI27"/>
      <c r="SFJ27"/>
      <c r="SFK27"/>
      <c r="SFL27"/>
      <c r="SFM27"/>
      <c r="SFN27"/>
      <c r="SFO27"/>
      <c r="SFP27"/>
      <c r="SFQ27"/>
      <c r="SFR27"/>
      <c r="SFS27"/>
      <c r="SFT27"/>
      <c r="SFU27"/>
      <c r="SFV27"/>
      <c r="SFW27"/>
      <c r="SFX27"/>
      <c r="SFY27"/>
      <c r="SFZ27"/>
      <c r="SGA27"/>
      <c r="SGB27"/>
      <c r="SGC27"/>
      <c r="SGD27"/>
      <c r="SGE27"/>
      <c r="SGF27"/>
      <c r="SGG27"/>
      <c r="SGH27"/>
      <c r="SGI27"/>
      <c r="SGJ27"/>
      <c r="SGK27"/>
      <c r="SGL27"/>
      <c r="SGM27"/>
      <c r="SGN27"/>
      <c r="SGO27"/>
      <c r="SGP27"/>
      <c r="SGQ27"/>
      <c r="SGR27"/>
      <c r="SGS27"/>
      <c r="SGT27"/>
      <c r="SGU27"/>
      <c r="SGV27"/>
      <c r="SGW27"/>
      <c r="SGX27"/>
      <c r="SGY27"/>
      <c r="SGZ27"/>
      <c r="SHA27"/>
      <c r="SHB27"/>
      <c r="SHC27"/>
      <c r="SHD27"/>
      <c r="SHE27"/>
      <c r="SHF27"/>
      <c r="SHG27"/>
      <c r="SHH27"/>
      <c r="SHI27"/>
      <c r="SHJ27"/>
      <c r="SHK27"/>
      <c r="SHL27"/>
      <c r="SHM27"/>
      <c r="SHN27"/>
      <c r="SHO27"/>
      <c r="SHP27"/>
      <c r="SHQ27"/>
      <c r="SHR27"/>
      <c r="SHS27"/>
      <c r="SHT27"/>
      <c r="SHU27"/>
      <c r="SHV27"/>
      <c r="SHW27"/>
      <c r="SHX27"/>
      <c r="SHY27"/>
      <c r="SHZ27"/>
      <c r="SIA27"/>
      <c r="SIB27"/>
      <c r="SIC27"/>
      <c r="SID27"/>
      <c r="SIE27"/>
      <c r="SIF27"/>
      <c r="SIG27"/>
      <c r="SIH27"/>
      <c r="SII27"/>
      <c r="SIJ27"/>
      <c r="SIK27"/>
      <c r="SIL27"/>
      <c r="SIM27"/>
      <c r="SIN27"/>
      <c r="SIO27"/>
      <c r="SIP27"/>
      <c r="SIQ27"/>
      <c r="SIR27"/>
      <c r="SIS27"/>
      <c r="SIT27"/>
      <c r="SIU27"/>
      <c r="SIV27"/>
      <c r="SIW27"/>
      <c r="SIX27"/>
      <c r="SIY27"/>
      <c r="SIZ27"/>
      <c r="SJA27"/>
      <c r="SJB27"/>
      <c r="SJC27"/>
      <c r="SJD27"/>
      <c r="SJE27"/>
      <c r="SJF27"/>
      <c r="SJG27"/>
      <c r="SJH27"/>
      <c r="SJI27"/>
      <c r="SJJ27"/>
      <c r="SJK27"/>
      <c r="SJL27"/>
      <c r="SJM27"/>
      <c r="SJN27"/>
      <c r="SJO27"/>
      <c r="SJP27"/>
      <c r="SJQ27"/>
      <c r="SJR27"/>
      <c r="SJS27"/>
      <c r="SJT27"/>
      <c r="SJU27"/>
      <c r="SJV27"/>
      <c r="SJW27"/>
      <c r="SJX27"/>
      <c r="SJY27"/>
      <c r="SJZ27"/>
      <c r="SKA27"/>
      <c r="SKB27"/>
      <c r="SKC27"/>
      <c r="SKD27"/>
      <c r="SKE27"/>
      <c r="SKF27"/>
      <c r="SKG27"/>
      <c r="SKH27"/>
      <c r="SKI27"/>
      <c r="SKJ27"/>
      <c r="SKK27"/>
      <c r="SKL27"/>
      <c r="SKM27"/>
      <c r="SKN27"/>
      <c r="SKO27"/>
      <c r="SKP27"/>
      <c r="SKQ27"/>
      <c r="SKR27"/>
      <c r="SKS27"/>
      <c r="SKT27"/>
      <c r="SKU27"/>
      <c r="SKV27"/>
      <c r="SKW27"/>
      <c r="SKX27"/>
      <c r="SKY27"/>
      <c r="SKZ27"/>
      <c r="SLA27"/>
      <c r="SLB27"/>
      <c r="SLC27"/>
      <c r="SLD27"/>
      <c r="SLE27"/>
      <c r="SLF27"/>
      <c r="SLG27"/>
      <c r="SLH27"/>
      <c r="SLI27"/>
      <c r="SLJ27"/>
      <c r="SLK27"/>
      <c r="SLL27"/>
      <c r="SLM27"/>
      <c r="SLN27"/>
      <c r="SLO27"/>
      <c r="SLP27"/>
      <c r="SLQ27"/>
      <c r="SLR27"/>
      <c r="SLS27"/>
      <c r="SLT27"/>
      <c r="SLU27"/>
      <c r="SLV27"/>
      <c r="SLW27"/>
      <c r="SLX27"/>
      <c r="SLY27"/>
      <c r="SLZ27"/>
      <c r="SMA27"/>
      <c r="SMB27"/>
      <c r="SMC27"/>
      <c r="SMD27"/>
      <c r="SME27"/>
      <c r="SMF27"/>
      <c r="SMG27"/>
      <c r="SMH27"/>
      <c r="SMI27"/>
      <c r="SMJ27"/>
      <c r="SMK27"/>
      <c r="SML27"/>
      <c r="SMM27"/>
      <c r="SMN27"/>
      <c r="SMO27"/>
      <c r="SMP27"/>
      <c r="SMQ27"/>
      <c r="SMR27"/>
      <c r="SMS27"/>
      <c r="SMT27"/>
      <c r="SMU27"/>
      <c r="SMV27"/>
      <c r="SMW27"/>
      <c r="SMX27"/>
      <c r="SMY27"/>
      <c r="SMZ27"/>
      <c r="SNA27"/>
      <c r="SNB27"/>
      <c r="SNC27"/>
      <c r="SND27"/>
      <c r="SNE27"/>
      <c r="SNF27"/>
      <c r="SNG27"/>
      <c r="SNH27"/>
      <c r="SNI27"/>
      <c r="SNJ27"/>
      <c r="SNK27"/>
      <c r="SNL27"/>
      <c r="SNM27"/>
      <c r="SNN27"/>
      <c r="SNO27"/>
      <c r="SNP27"/>
      <c r="SNQ27"/>
      <c r="SNR27"/>
      <c r="SNS27"/>
      <c r="SNT27"/>
      <c r="SNU27"/>
      <c r="SNV27"/>
      <c r="SNW27"/>
      <c r="SNX27"/>
      <c r="SNY27"/>
      <c r="SNZ27"/>
      <c r="SOA27"/>
      <c r="SOB27"/>
      <c r="SOC27"/>
      <c r="SOD27"/>
      <c r="SOE27"/>
      <c r="SOF27"/>
      <c r="SOG27"/>
      <c r="SOH27"/>
      <c r="SOI27"/>
      <c r="SOJ27"/>
      <c r="SOK27"/>
      <c r="SOL27"/>
      <c r="SOM27"/>
      <c r="SON27"/>
      <c r="SOO27"/>
      <c r="SOP27"/>
      <c r="SOQ27"/>
      <c r="SOR27"/>
      <c r="SOS27"/>
      <c r="SOT27"/>
      <c r="SOU27"/>
      <c r="SOV27"/>
      <c r="SOW27"/>
      <c r="SOX27"/>
      <c r="SOY27"/>
      <c r="SOZ27"/>
      <c r="SPA27"/>
      <c r="SPB27"/>
      <c r="SPC27"/>
      <c r="SPD27"/>
      <c r="SPE27"/>
      <c r="SPF27"/>
      <c r="SPG27"/>
      <c r="SPH27"/>
      <c r="SPI27"/>
      <c r="SPJ27"/>
      <c r="SPK27"/>
      <c r="SPL27"/>
      <c r="SPM27"/>
      <c r="SPN27"/>
      <c r="SPO27"/>
      <c r="SPP27"/>
      <c r="SPQ27"/>
      <c r="SPR27"/>
      <c r="SPS27"/>
      <c r="SPT27"/>
      <c r="SPU27"/>
      <c r="SPV27"/>
      <c r="SPW27"/>
      <c r="SPX27"/>
      <c r="SPY27"/>
      <c r="SPZ27"/>
      <c r="SQA27"/>
      <c r="SQB27"/>
      <c r="SQC27"/>
      <c r="SQD27"/>
      <c r="SQE27"/>
      <c r="SQF27"/>
      <c r="SQG27"/>
      <c r="SQH27"/>
      <c r="SQI27"/>
      <c r="SQJ27"/>
      <c r="SQK27"/>
      <c r="SQL27"/>
      <c r="SQM27"/>
      <c r="SQN27"/>
      <c r="SQO27"/>
      <c r="SQP27"/>
      <c r="SQQ27"/>
      <c r="SQR27"/>
      <c r="SQS27"/>
      <c r="SQT27"/>
      <c r="SQU27"/>
      <c r="SQV27"/>
      <c r="SQW27"/>
      <c r="SQX27"/>
      <c r="SQY27"/>
      <c r="SQZ27"/>
      <c r="SRA27"/>
      <c r="SRB27"/>
      <c r="SRC27"/>
      <c r="SRD27"/>
      <c r="SRE27"/>
      <c r="SRF27"/>
      <c r="SRG27"/>
      <c r="SRH27"/>
      <c r="SRI27"/>
      <c r="SRJ27"/>
      <c r="SRK27"/>
      <c r="SRL27"/>
      <c r="SRM27"/>
      <c r="SRN27"/>
      <c r="SRO27"/>
      <c r="SRP27"/>
      <c r="SRQ27"/>
      <c r="SRR27"/>
      <c r="SRS27"/>
      <c r="SRT27"/>
      <c r="SRU27"/>
      <c r="SRV27"/>
      <c r="SRW27"/>
      <c r="SRX27"/>
      <c r="SRY27"/>
      <c r="SRZ27"/>
      <c r="SSA27"/>
      <c r="SSB27"/>
      <c r="SSC27"/>
      <c r="SSD27"/>
      <c r="SSE27"/>
      <c r="SSF27"/>
      <c r="SSG27"/>
      <c r="SSH27"/>
      <c r="SSI27"/>
      <c r="SSJ27"/>
      <c r="SSK27"/>
      <c r="SSL27"/>
      <c r="SSM27"/>
      <c r="SSN27"/>
      <c r="SSO27"/>
      <c r="SSP27"/>
      <c r="SSQ27"/>
      <c r="SSR27"/>
      <c r="SSS27"/>
      <c r="SST27"/>
      <c r="SSU27"/>
      <c r="SSV27"/>
      <c r="SSW27"/>
      <c r="SSX27"/>
      <c r="SSY27"/>
      <c r="SSZ27"/>
      <c r="STA27"/>
      <c r="STB27"/>
      <c r="STC27"/>
      <c r="STD27"/>
      <c r="STE27"/>
      <c r="STF27"/>
      <c r="STG27"/>
      <c r="STH27"/>
      <c r="STI27"/>
      <c r="STJ27"/>
      <c r="STK27"/>
      <c r="STL27"/>
      <c r="STM27"/>
      <c r="STN27"/>
      <c r="STO27"/>
      <c r="STP27"/>
      <c r="STQ27"/>
      <c r="STR27"/>
      <c r="STS27"/>
      <c r="STT27"/>
      <c r="STU27"/>
      <c r="STV27"/>
      <c r="STW27"/>
      <c r="STX27"/>
      <c r="STY27"/>
      <c r="STZ27"/>
      <c r="SUA27"/>
      <c r="SUB27"/>
      <c r="SUC27"/>
      <c r="SUD27"/>
      <c r="SUE27"/>
      <c r="SUF27"/>
      <c r="SUG27"/>
      <c r="SUH27"/>
      <c r="SUI27"/>
      <c r="SUJ27"/>
      <c r="SUK27"/>
      <c r="SUL27"/>
      <c r="SUM27"/>
      <c r="SUN27"/>
      <c r="SUO27"/>
      <c r="SUP27"/>
      <c r="SUQ27"/>
      <c r="SUR27"/>
      <c r="SUS27"/>
      <c r="SUT27"/>
      <c r="SUU27"/>
      <c r="SUV27"/>
      <c r="SUW27"/>
      <c r="SUX27"/>
      <c r="SUY27"/>
      <c r="SUZ27"/>
      <c r="SVA27"/>
      <c r="SVB27"/>
      <c r="SVC27"/>
      <c r="SVD27"/>
      <c r="SVE27"/>
      <c r="SVF27"/>
      <c r="SVG27"/>
      <c r="SVH27"/>
      <c r="SVI27"/>
      <c r="SVJ27"/>
      <c r="SVK27"/>
      <c r="SVL27"/>
      <c r="SVM27"/>
      <c r="SVN27"/>
      <c r="SVO27"/>
      <c r="SVP27"/>
      <c r="SVQ27"/>
      <c r="SVR27"/>
      <c r="SVS27"/>
      <c r="SVT27"/>
      <c r="SVU27"/>
      <c r="SVV27"/>
      <c r="SVW27"/>
      <c r="SVX27"/>
      <c r="SVY27"/>
      <c r="SVZ27"/>
      <c r="SWA27"/>
      <c r="SWB27"/>
      <c r="SWC27"/>
      <c r="SWD27"/>
      <c r="SWE27"/>
      <c r="SWF27"/>
      <c r="SWG27"/>
      <c r="SWH27"/>
      <c r="SWI27"/>
      <c r="SWJ27"/>
      <c r="SWK27"/>
      <c r="SWL27"/>
      <c r="SWM27"/>
      <c r="SWN27"/>
      <c r="SWO27"/>
      <c r="SWP27"/>
      <c r="SWQ27"/>
      <c r="SWR27"/>
      <c r="SWS27"/>
      <c r="SWT27"/>
      <c r="SWU27"/>
      <c r="SWV27"/>
      <c r="SWW27"/>
      <c r="SWX27"/>
      <c r="SWY27"/>
      <c r="SWZ27"/>
      <c r="SXA27"/>
      <c r="SXB27"/>
      <c r="SXC27"/>
      <c r="SXD27"/>
      <c r="SXE27"/>
      <c r="SXF27"/>
      <c r="SXG27"/>
      <c r="SXH27"/>
      <c r="SXI27"/>
      <c r="SXJ27"/>
      <c r="SXK27"/>
      <c r="SXL27"/>
      <c r="SXM27"/>
      <c r="SXN27"/>
      <c r="SXO27"/>
      <c r="SXP27"/>
      <c r="SXQ27"/>
      <c r="SXR27"/>
      <c r="SXS27"/>
      <c r="SXT27"/>
      <c r="SXU27"/>
      <c r="SXV27"/>
      <c r="SXW27"/>
      <c r="SXX27"/>
      <c r="SXY27"/>
      <c r="SXZ27"/>
      <c r="SYA27"/>
      <c r="SYB27"/>
      <c r="SYC27"/>
      <c r="SYD27"/>
      <c r="SYE27"/>
      <c r="SYF27"/>
      <c r="SYG27"/>
      <c r="SYH27"/>
      <c r="SYI27"/>
      <c r="SYJ27"/>
      <c r="SYK27"/>
      <c r="SYL27"/>
      <c r="SYM27"/>
      <c r="SYN27"/>
      <c r="SYO27"/>
      <c r="SYP27"/>
      <c r="SYQ27"/>
      <c r="SYR27"/>
      <c r="SYS27"/>
      <c r="SYT27"/>
      <c r="SYU27"/>
      <c r="SYV27"/>
      <c r="SYW27"/>
      <c r="SYX27"/>
      <c r="SYY27"/>
      <c r="SYZ27"/>
      <c r="SZA27"/>
      <c r="SZB27"/>
      <c r="SZC27"/>
      <c r="SZD27"/>
      <c r="SZE27"/>
      <c r="SZF27"/>
      <c r="SZG27"/>
      <c r="SZH27"/>
      <c r="SZI27"/>
      <c r="SZJ27"/>
      <c r="SZK27"/>
      <c r="SZL27"/>
      <c r="SZM27"/>
      <c r="SZN27"/>
      <c r="SZO27"/>
      <c r="SZP27"/>
      <c r="SZQ27"/>
      <c r="SZR27"/>
      <c r="SZS27"/>
      <c r="SZT27"/>
      <c r="SZU27"/>
      <c r="SZV27"/>
      <c r="SZW27"/>
      <c r="SZX27"/>
      <c r="SZY27"/>
      <c r="SZZ27"/>
      <c r="TAA27"/>
      <c r="TAB27"/>
      <c r="TAC27"/>
      <c r="TAD27"/>
      <c r="TAE27"/>
      <c r="TAF27"/>
      <c r="TAG27"/>
      <c r="TAH27"/>
      <c r="TAI27"/>
      <c r="TAJ27"/>
      <c r="TAK27"/>
      <c r="TAL27"/>
      <c r="TAM27"/>
      <c r="TAN27"/>
      <c r="TAO27"/>
      <c r="TAP27"/>
      <c r="TAQ27"/>
      <c r="TAR27"/>
      <c r="TAS27"/>
      <c r="TAT27"/>
      <c r="TAU27"/>
      <c r="TAV27"/>
      <c r="TAW27"/>
      <c r="TAX27"/>
      <c r="TAY27"/>
      <c r="TAZ27"/>
      <c r="TBA27"/>
      <c r="TBB27"/>
      <c r="TBC27"/>
      <c r="TBD27"/>
      <c r="TBE27"/>
      <c r="TBF27"/>
      <c r="TBG27"/>
      <c r="TBH27"/>
      <c r="TBI27"/>
      <c r="TBJ27"/>
      <c r="TBK27"/>
      <c r="TBL27"/>
      <c r="TBM27"/>
      <c r="TBN27"/>
      <c r="TBO27"/>
      <c r="TBP27"/>
      <c r="TBQ27"/>
      <c r="TBR27"/>
      <c r="TBS27"/>
      <c r="TBT27"/>
      <c r="TBU27"/>
      <c r="TBV27"/>
      <c r="TBW27"/>
      <c r="TBX27"/>
      <c r="TBY27"/>
      <c r="TBZ27"/>
      <c r="TCA27"/>
      <c r="TCB27"/>
      <c r="TCC27"/>
      <c r="TCD27"/>
      <c r="TCE27"/>
      <c r="TCF27"/>
      <c r="TCG27"/>
      <c r="TCH27"/>
      <c r="TCI27"/>
      <c r="TCJ27"/>
      <c r="TCK27"/>
      <c r="TCL27"/>
      <c r="TCM27"/>
      <c r="TCN27"/>
      <c r="TCO27"/>
      <c r="TCP27"/>
      <c r="TCQ27"/>
      <c r="TCR27"/>
      <c r="TCS27"/>
      <c r="TCT27"/>
      <c r="TCU27"/>
      <c r="TCV27"/>
      <c r="TCW27"/>
      <c r="TCX27"/>
      <c r="TCY27"/>
      <c r="TCZ27"/>
      <c r="TDA27"/>
      <c r="TDB27"/>
      <c r="TDC27"/>
      <c r="TDD27"/>
      <c r="TDE27"/>
      <c r="TDF27"/>
      <c r="TDG27"/>
      <c r="TDH27"/>
      <c r="TDI27"/>
      <c r="TDJ27"/>
      <c r="TDK27"/>
      <c r="TDL27"/>
      <c r="TDM27"/>
      <c r="TDN27"/>
      <c r="TDO27"/>
      <c r="TDP27"/>
      <c r="TDQ27"/>
      <c r="TDR27"/>
      <c r="TDS27"/>
      <c r="TDT27"/>
      <c r="TDU27"/>
      <c r="TDV27"/>
      <c r="TDW27"/>
      <c r="TDX27"/>
      <c r="TDY27"/>
      <c r="TDZ27"/>
      <c r="TEA27"/>
      <c r="TEB27"/>
      <c r="TEC27"/>
      <c r="TED27"/>
      <c r="TEE27"/>
      <c r="TEF27"/>
      <c r="TEG27"/>
      <c r="TEH27"/>
      <c r="TEI27"/>
      <c r="TEJ27"/>
      <c r="TEK27"/>
      <c r="TEL27"/>
      <c r="TEM27"/>
      <c r="TEN27"/>
      <c r="TEO27"/>
      <c r="TEP27"/>
      <c r="TEQ27"/>
      <c r="TER27"/>
      <c r="TES27"/>
      <c r="TET27"/>
      <c r="TEU27"/>
      <c r="TEV27"/>
      <c r="TEW27"/>
      <c r="TEX27"/>
      <c r="TEY27"/>
      <c r="TEZ27"/>
      <c r="TFA27"/>
      <c r="TFB27"/>
      <c r="TFC27"/>
      <c r="TFD27"/>
      <c r="TFE27"/>
      <c r="TFF27"/>
      <c r="TFG27"/>
      <c r="TFH27"/>
      <c r="TFI27"/>
      <c r="TFJ27"/>
      <c r="TFK27"/>
      <c r="TFL27"/>
      <c r="TFM27"/>
      <c r="TFN27"/>
      <c r="TFO27"/>
      <c r="TFP27"/>
      <c r="TFQ27"/>
      <c r="TFR27"/>
      <c r="TFS27"/>
      <c r="TFT27"/>
      <c r="TFU27"/>
      <c r="TFV27"/>
      <c r="TFW27"/>
      <c r="TFX27"/>
      <c r="TFY27"/>
      <c r="TFZ27"/>
      <c r="TGA27"/>
      <c r="TGB27"/>
      <c r="TGC27"/>
      <c r="TGD27"/>
      <c r="TGE27"/>
      <c r="TGF27"/>
      <c r="TGG27"/>
      <c r="TGH27"/>
      <c r="TGI27"/>
      <c r="TGJ27"/>
      <c r="TGK27"/>
      <c r="TGL27"/>
      <c r="TGM27"/>
      <c r="TGN27"/>
      <c r="TGO27"/>
      <c r="TGP27"/>
      <c r="TGQ27"/>
      <c r="TGR27"/>
      <c r="TGS27"/>
      <c r="TGT27"/>
      <c r="TGU27"/>
      <c r="TGV27"/>
      <c r="TGW27"/>
      <c r="TGX27"/>
      <c r="TGY27"/>
      <c r="TGZ27"/>
      <c r="THA27"/>
      <c r="THB27"/>
      <c r="THC27"/>
      <c r="THD27"/>
      <c r="THE27"/>
      <c r="THF27"/>
      <c r="THG27"/>
      <c r="THH27"/>
      <c r="THI27"/>
      <c r="THJ27"/>
      <c r="THK27"/>
      <c r="THL27"/>
      <c r="THM27"/>
      <c r="THN27"/>
      <c r="THO27"/>
      <c r="THP27"/>
      <c r="THQ27"/>
      <c r="THR27"/>
      <c r="THS27"/>
      <c r="THT27"/>
      <c r="THU27"/>
      <c r="THV27"/>
      <c r="THW27"/>
      <c r="THX27"/>
      <c r="THY27"/>
      <c r="THZ27"/>
      <c r="TIA27"/>
      <c r="TIB27"/>
      <c r="TIC27"/>
      <c r="TID27"/>
      <c r="TIE27"/>
      <c r="TIF27"/>
      <c r="TIG27"/>
      <c r="TIH27"/>
      <c r="TII27"/>
      <c r="TIJ27"/>
      <c r="TIK27"/>
      <c r="TIL27"/>
      <c r="TIM27"/>
      <c r="TIN27"/>
      <c r="TIO27"/>
      <c r="TIP27"/>
      <c r="TIQ27"/>
      <c r="TIR27"/>
      <c r="TIS27"/>
      <c r="TIT27"/>
      <c r="TIU27"/>
      <c r="TIV27"/>
      <c r="TIW27"/>
      <c r="TIX27"/>
      <c r="TIY27"/>
      <c r="TIZ27"/>
      <c r="TJA27"/>
      <c r="TJB27"/>
      <c r="TJC27"/>
      <c r="TJD27"/>
      <c r="TJE27"/>
      <c r="TJF27"/>
      <c r="TJG27"/>
      <c r="TJH27"/>
      <c r="TJI27"/>
      <c r="TJJ27"/>
      <c r="TJK27"/>
      <c r="TJL27"/>
      <c r="TJM27"/>
      <c r="TJN27"/>
      <c r="TJO27"/>
      <c r="TJP27"/>
      <c r="TJQ27"/>
      <c r="TJR27"/>
      <c r="TJS27"/>
      <c r="TJT27"/>
      <c r="TJU27"/>
      <c r="TJV27"/>
      <c r="TJW27"/>
      <c r="TJX27"/>
      <c r="TJY27"/>
      <c r="TJZ27"/>
      <c r="TKA27"/>
      <c r="TKB27"/>
      <c r="TKC27"/>
      <c r="TKD27"/>
      <c r="TKE27"/>
      <c r="TKF27"/>
      <c r="TKG27"/>
      <c r="TKH27"/>
      <c r="TKI27"/>
      <c r="TKJ27"/>
      <c r="TKK27"/>
      <c r="TKL27"/>
      <c r="TKM27"/>
      <c r="TKN27"/>
      <c r="TKO27"/>
      <c r="TKP27"/>
      <c r="TKQ27"/>
      <c r="TKR27"/>
      <c r="TKS27"/>
      <c r="TKT27"/>
      <c r="TKU27"/>
      <c r="TKV27"/>
      <c r="TKW27"/>
      <c r="TKX27"/>
      <c r="TKY27"/>
      <c r="TKZ27"/>
      <c r="TLA27"/>
      <c r="TLB27"/>
      <c r="TLC27"/>
      <c r="TLD27"/>
      <c r="TLE27"/>
      <c r="TLF27"/>
      <c r="TLG27"/>
      <c r="TLH27"/>
      <c r="TLI27"/>
      <c r="TLJ27"/>
      <c r="TLK27"/>
      <c r="TLL27"/>
      <c r="TLM27"/>
      <c r="TLN27"/>
      <c r="TLO27"/>
      <c r="TLP27"/>
      <c r="TLQ27"/>
      <c r="TLR27"/>
      <c r="TLS27"/>
      <c r="TLT27"/>
      <c r="TLU27"/>
      <c r="TLV27"/>
      <c r="TLW27"/>
      <c r="TLX27"/>
      <c r="TLY27"/>
      <c r="TLZ27"/>
      <c r="TMA27"/>
      <c r="TMB27"/>
      <c r="TMC27"/>
      <c r="TMD27"/>
      <c r="TME27"/>
      <c r="TMF27"/>
      <c r="TMG27"/>
      <c r="TMH27"/>
      <c r="TMI27"/>
      <c r="TMJ27"/>
      <c r="TMK27"/>
      <c r="TML27"/>
      <c r="TMM27"/>
      <c r="TMN27"/>
      <c r="TMO27"/>
      <c r="TMP27"/>
      <c r="TMQ27"/>
      <c r="TMR27"/>
      <c r="TMS27"/>
      <c r="TMT27"/>
      <c r="TMU27"/>
      <c r="TMV27"/>
      <c r="TMW27"/>
      <c r="TMX27"/>
      <c r="TMY27"/>
      <c r="TMZ27"/>
      <c r="TNA27"/>
      <c r="TNB27"/>
      <c r="TNC27"/>
      <c r="TND27"/>
      <c r="TNE27"/>
      <c r="TNF27"/>
      <c r="TNG27"/>
      <c r="TNH27"/>
      <c r="TNI27"/>
      <c r="TNJ27"/>
      <c r="TNK27"/>
      <c r="TNL27"/>
      <c r="TNM27"/>
      <c r="TNN27"/>
      <c r="TNO27"/>
      <c r="TNP27"/>
      <c r="TNQ27"/>
      <c r="TNR27"/>
      <c r="TNS27"/>
      <c r="TNT27"/>
      <c r="TNU27"/>
      <c r="TNV27"/>
      <c r="TNW27"/>
      <c r="TNX27"/>
      <c r="TNY27"/>
      <c r="TNZ27"/>
      <c r="TOA27"/>
      <c r="TOB27"/>
      <c r="TOC27"/>
      <c r="TOD27"/>
      <c r="TOE27"/>
      <c r="TOF27"/>
      <c r="TOG27"/>
      <c r="TOH27"/>
      <c r="TOI27"/>
      <c r="TOJ27"/>
      <c r="TOK27"/>
      <c r="TOL27"/>
      <c r="TOM27"/>
      <c r="TON27"/>
      <c r="TOO27"/>
      <c r="TOP27"/>
      <c r="TOQ27"/>
      <c r="TOR27"/>
      <c r="TOS27"/>
      <c r="TOT27"/>
      <c r="TOU27"/>
      <c r="TOV27"/>
      <c r="TOW27"/>
      <c r="TOX27"/>
      <c r="TOY27"/>
      <c r="TOZ27"/>
      <c r="TPA27"/>
      <c r="TPB27"/>
      <c r="TPC27"/>
      <c r="TPD27"/>
      <c r="TPE27"/>
      <c r="TPF27"/>
      <c r="TPG27"/>
      <c r="TPH27"/>
      <c r="TPI27"/>
      <c r="TPJ27"/>
      <c r="TPK27"/>
      <c r="TPL27"/>
      <c r="TPM27"/>
      <c r="TPN27"/>
      <c r="TPO27"/>
      <c r="TPP27"/>
      <c r="TPQ27"/>
      <c r="TPR27"/>
      <c r="TPS27"/>
      <c r="TPT27"/>
      <c r="TPU27"/>
      <c r="TPV27"/>
      <c r="TPW27"/>
      <c r="TPX27"/>
      <c r="TPY27"/>
      <c r="TPZ27"/>
      <c r="TQA27"/>
      <c r="TQB27"/>
      <c r="TQC27"/>
      <c r="TQD27"/>
      <c r="TQE27"/>
      <c r="TQF27"/>
      <c r="TQG27"/>
      <c r="TQH27"/>
      <c r="TQI27"/>
      <c r="TQJ27"/>
      <c r="TQK27"/>
      <c r="TQL27"/>
      <c r="TQM27"/>
      <c r="TQN27"/>
      <c r="TQO27"/>
      <c r="TQP27"/>
      <c r="TQQ27"/>
      <c r="TQR27"/>
      <c r="TQS27"/>
      <c r="TQT27"/>
      <c r="TQU27"/>
      <c r="TQV27"/>
      <c r="TQW27"/>
      <c r="TQX27"/>
      <c r="TQY27"/>
      <c r="TQZ27"/>
      <c r="TRA27"/>
      <c r="TRB27"/>
      <c r="TRC27"/>
      <c r="TRD27"/>
      <c r="TRE27"/>
      <c r="TRF27"/>
      <c r="TRG27"/>
      <c r="TRH27"/>
      <c r="TRI27"/>
      <c r="TRJ27"/>
      <c r="TRK27"/>
      <c r="TRL27"/>
      <c r="TRM27"/>
      <c r="TRN27"/>
      <c r="TRO27"/>
      <c r="TRP27"/>
      <c r="TRQ27"/>
      <c r="TRR27"/>
      <c r="TRS27"/>
      <c r="TRT27"/>
      <c r="TRU27"/>
      <c r="TRV27"/>
      <c r="TRW27"/>
      <c r="TRX27"/>
      <c r="TRY27"/>
      <c r="TRZ27"/>
      <c r="TSA27"/>
      <c r="TSB27"/>
      <c r="TSC27"/>
      <c r="TSD27"/>
      <c r="TSE27"/>
      <c r="TSF27"/>
      <c r="TSG27"/>
      <c r="TSH27"/>
      <c r="TSI27"/>
      <c r="TSJ27"/>
      <c r="TSK27"/>
      <c r="TSL27"/>
      <c r="TSM27"/>
      <c r="TSN27"/>
      <c r="TSO27"/>
      <c r="TSP27"/>
      <c r="TSQ27"/>
      <c r="TSR27"/>
      <c r="TSS27"/>
      <c r="TST27"/>
      <c r="TSU27"/>
      <c r="TSV27"/>
      <c r="TSW27"/>
      <c r="TSX27"/>
      <c r="TSY27"/>
      <c r="TSZ27"/>
      <c r="TTA27"/>
      <c r="TTB27"/>
      <c r="TTC27"/>
      <c r="TTD27"/>
      <c r="TTE27"/>
      <c r="TTF27"/>
      <c r="TTG27"/>
      <c r="TTH27"/>
      <c r="TTI27"/>
      <c r="TTJ27"/>
      <c r="TTK27"/>
      <c r="TTL27"/>
      <c r="TTM27"/>
      <c r="TTN27"/>
      <c r="TTO27"/>
      <c r="TTP27"/>
      <c r="TTQ27"/>
      <c r="TTR27"/>
      <c r="TTS27"/>
      <c r="TTT27"/>
      <c r="TTU27"/>
      <c r="TTV27"/>
      <c r="TTW27"/>
      <c r="TTX27"/>
      <c r="TTY27"/>
      <c r="TTZ27"/>
      <c r="TUA27"/>
      <c r="TUB27"/>
      <c r="TUC27"/>
      <c r="TUD27"/>
      <c r="TUE27"/>
      <c r="TUF27"/>
      <c r="TUG27"/>
      <c r="TUH27"/>
      <c r="TUI27"/>
      <c r="TUJ27"/>
      <c r="TUK27"/>
      <c r="TUL27"/>
      <c r="TUM27"/>
      <c r="TUN27"/>
      <c r="TUO27"/>
      <c r="TUP27"/>
      <c r="TUQ27"/>
      <c r="TUR27"/>
      <c r="TUS27"/>
      <c r="TUT27"/>
      <c r="TUU27"/>
      <c r="TUV27"/>
      <c r="TUW27"/>
      <c r="TUX27"/>
      <c r="TUY27"/>
      <c r="TUZ27"/>
      <c r="TVA27"/>
      <c r="TVB27"/>
      <c r="TVC27"/>
      <c r="TVD27"/>
      <c r="TVE27"/>
      <c r="TVF27"/>
      <c r="TVG27"/>
      <c r="TVH27"/>
      <c r="TVI27"/>
      <c r="TVJ27"/>
      <c r="TVK27"/>
      <c r="TVL27"/>
      <c r="TVM27"/>
      <c r="TVN27"/>
      <c r="TVO27"/>
      <c r="TVP27"/>
      <c r="TVQ27"/>
      <c r="TVR27"/>
      <c r="TVS27"/>
      <c r="TVT27"/>
      <c r="TVU27"/>
      <c r="TVV27"/>
      <c r="TVW27"/>
      <c r="TVX27"/>
      <c r="TVY27"/>
      <c r="TVZ27"/>
      <c r="TWA27"/>
      <c r="TWB27"/>
      <c r="TWC27"/>
      <c r="TWD27"/>
      <c r="TWE27"/>
      <c r="TWF27"/>
      <c r="TWG27"/>
      <c r="TWH27"/>
      <c r="TWI27"/>
      <c r="TWJ27"/>
      <c r="TWK27"/>
      <c r="TWL27"/>
      <c r="TWM27"/>
      <c r="TWN27"/>
      <c r="TWO27"/>
      <c r="TWP27"/>
      <c r="TWQ27"/>
      <c r="TWR27"/>
      <c r="TWS27"/>
      <c r="TWT27"/>
      <c r="TWU27"/>
      <c r="TWV27"/>
      <c r="TWW27"/>
      <c r="TWX27"/>
      <c r="TWY27"/>
      <c r="TWZ27"/>
      <c r="TXA27"/>
      <c r="TXB27"/>
      <c r="TXC27"/>
      <c r="TXD27"/>
      <c r="TXE27"/>
      <c r="TXF27"/>
      <c r="TXG27"/>
      <c r="TXH27"/>
      <c r="TXI27"/>
      <c r="TXJ27"/>
      <c r="TXK27"/>
      <c r="TXL27"/>
      <c r="TXM27"/>
      <c r="TXN27"/>
      <c r="TXO27"/>
      <c r="TXP27"/>
      <c r="TXQ27"/>
      <c r="TXR27"/>
      <c r="TXS27"/>
      <c r="TXT27"/>
      <c r="TXU27"/>
      <c r="TXV27"/>
      <c r="TXW27"/>
      <c r="TXX27"/>
      <c r="TXY27"/>
      <c r="TXZ27"/>
      <c r="TYA27"/>
      <c r="TYB27"/>
      <c r="TYC27"/>
      <c r="TYD27"/>
      <c r="TYE27"/>
      <c r="TYF27"/>
      <c r="TYG27"/>
      <c r="TYH27"/>
      <c r="TYI27"/>
      <c r="TYJ27"/>
      <c r="TYK27"/>
      <c r="TYL27"/>
      <c r="TYM27"/>
      <c r="TYN27"/>
      <c r="TYO27"/>
      <c r="TYP27"/>
      <c r="TYQ27"/>
      <c r="TYR27"/>
      <c r="TYS27"/>
      <c r="TYT27"/>
      <c r="TYU27"/>
      <c r="TYV27"/>
      <c r="TYW27"/>
      <c r="TYX27"/>
      <c r="TYY27"/>
      <c r="TYZ27"/>
      <c r="TZA27"/>
      <c r="TZB27"/>
      <c r="TZC27"/>
      <c r="TZD27"/>
      <c r="TZE27"/>
      <c r="TZF27"/>
      <c r="TZG27"/>
      <c r="TZH27"/>
      <c r="TZI27"/>
      <c r="TZJ27"/>
      <c r="TZK27"/>
      <c r="TZL27"/>
      <c r="TZM27"/>
      <c r="TZN27"/>
      <c r="TZO27"/>
      <c r="TZP27"/>
      <c r="TZQ27"/>
      <c r="TZR27"/>
      <c r="TZS27"/>
      <c r="TZT27"/>
      <c r="TZU27"/>
      <c r="TZV27"/>
      <c r="TZW27"/>
      <c r="TZX27"/>
      <c r="TZY27"/>
      <c r="TZZ27"/>
      <c r="UAA27"/>
      <c r="UAB27"/>
      <c r="UAC27"/>
      <c r="UAD27"/>
      <c r="UAE27"/>
      <c r="UAF27"/>
      <c r="UAG27"/>
      <c r="UAH27"/>
      <c r="UAI27"/>
      <c r="UAJ27"/>
      <c r="UAK27"/>
      <c r="UAL27"/>
      <c r="UAM27"/>
      <c r="UAN27"/>
      <c r="UAO27"/>
      <c r="UAP27"/>
      <c r="UAQ27"/>
      <c r="UAR27"/>
      <c r="UAS27"/>
      <c r="UAT27"/>
      <c r="UAU27"/>
      <c r="UAV27"/>
      <c r="UAW27"/>
      <c r="UAX27"/>
      <c r="UAY27"/>
      <c r="UAZ27"/>
      <c r="UBA27"/>
      <c r="UBB27"/>
      <c r="UBC27"/>
      <c r="UBD27"/>
      <c r="UBE27"/>
      <c r="UBF27"/>
      <c r="UBG27"/>
      <c r="UBH27"/>
      <c r="UBI27"/>
      <c r="UBJ27"/>
      <c r="UBK27"/>
      <c r="UBL27"/>
      <c r="UBM27"/>
      <c r="UBN27"/>
      <c r="UBO27"/>
      <c r="UBP27"/>
      <c r="UBQ27"/>
      <c r="UBR27"/>
      <c r="UBS27"/>
      <c r="UBT27"/>
      <c r="UBU27"/>
      <c r="UBV27"/>
      <c r="UBW27"/>
      <c r="UBX27"/>
      <c r="UBY27"/>
      <c r="UBZ27"/>
      <c r="UCA27"/>
      <c r="UCB27"/>
      <c r="UCC27"/>
      <c r="UCD27"/>
      <c r="UCE27"/>
      <c r="UCF27"/>
      <c r="UCG27"/>
      <c r="UCH27"/>
      <c r="UCI27"/>
      <c r="UCJ27"/>
      <c r="UCK27"/>
      <c r="UCL27"/>
      <c r="UCM27"/>
      <c r="UCN27"/>
      <c r="UCO27"/>
      <c r="UCP27"/>
      <c r="UCQ27"/>
      <c r="UCR27"/>
      <c r="UCS27"/>
      <c r="UCT27"/>
      <c r="UCU27"/>
      <c r="UCV27"/>
      <c r="UCW27"/>
      <c r="UCX27"/>
      <c r="UCY27"/>
      <c r="UCZ27"/>
      <c r="UDA27"/>
      <c r="UDB27"/>
      <c r="UDC27"/>
      <c r="UDD27"/>
      <c r="UDE27"/>
      <c r="UDF27"/>
      <c r="UDG27"/>
      <c r="UDH27"/>
      <c r="UDI27"/>
      <c r="UDJ27"/>
      <c r="UDK27"/>
      <c r="UDL27"/>
      <c r="UDM27"/>
      <c r="UDN27"/>
      <c r="UDO27"/>
      <c r="UDP27"/>
      <c r="UDQ27"/>
      <c r="UDR27"/>
      <c r="UDS27"/>
      <c r="UDT27"/>
      <c r="UDU27"/>
      <c r="UDV27"/>
      <c r="UDW27"/>
      <c r="UDX27"/>
      <c r="UDY27"/>
      <c r="UDZ27"/>
      <c r="UEA27"/>
      <c r="UEB27"/>
      <c r="UEC27"/>
      <c r="UED27"/>
      <c r="UEE27"/>
      <c r="UEF27"/>
      <c r="UEG27"/>
      <c r="UEH27"/>
      <c r="UEI27"/>
      <c r="UEJ27"/>
      <c r="UEK27"/>
      <c r="UEL27"/>
      <c r="UEM27"/>
      <c r="UEN27"/>
      <c r="UEO27"/>
      <c r="UEP27"/>
      <c r="UEQ27"/>
      <c r="UER27"/>
      <c r="UES27"/>
      <c r="UET27"/>
      <c r="UEU27"/>
      <c r="UEV27"/>
      <c r="UEW27"/>
      <c r="UEX27"/>
      <c r="UEY27"/>
      <c r="UEZ27"/>
      <c r="UFA27"/>
      <c r="UFB27"/>
      <c r="UFC27"/>
      <c r="UFD27"/>
      <c r="UFE27"/>
      <c r="UFF27"/>
      <c r="UFG27"/>
      <c r="UFH27"/>
      <c r="UFI27"/>
      <c r="UFJ27"/>
      <c r="UFK27"/>
      <c r="UFL27"/>
      <c r="UFM27"/>
      <c r="UFN27"/>
      <c r="UFO27"/>
      <c r="UFP27"/>
      <c r="UFQ27"/>
      <c r="UFR27"/>
      <c r="UFS27"/>
      <c r="UFT27"/>
      <c r="UFU27"/>
      <c r="UFV27"/>
      <c r="UFW27"/>
      <c r="UFX27"/>
      <c r="UFY27"/>
      <c r="UFZ27"/>
      <c r="UGA27"/>
      <c r="UGB27"/>
      <c r="UGC27"/>
      <c r="UGD27"/>
      <c r="UGE27"/>
      <c r="UGF27"/>
      <c r="UGG27"/>
      <c r="UGH27"/>
      <c r="UGI27"/>
      <c r="UGJ27"/>
      <c r="UGK27"/>
      <c r="UGL27"/>
      <c r="UGM27"/>
      <c r="UGN27"/>
      <c r="UGO27"/>
      <c r="UGP27"/>
      <c r="UGQ27"/>
      <c r="UGR27"/>
      <c r="UGS27"/>
      <c r="UGT27"/>
      <c r="UGU27"/>
      <c r="UGV27"/>
      <c r="UGW27"/>
      <c r="UGX27"/>
      <c r="UGY27"/>
      <c r="UGZ27"/>
      <c r="UHA27"/>
      <c r="UHB27"/>
      <c r="UHC27"/>
      <c r="UHD27"/>
      <c r="UHE27"/>
      <c r="UHF27"/>
      <c r="UHG27"/>
      <c r="UHH27"/>
      <c r="UHI27"/>
      <c r="UHJ27"/>
      <c r="UHK27"/>
      <c r="UHL27"/>
      <c r="UHM27"/>
      <c r="UHN27"/>
      <c r="UHO27"/>
      <c r="UHP27"/>
      <c r="UHQ27"/>
      <c r="UHR27"/>
      <c r="UHS27"/>
      <c r="UHT27"/>
      <c r="UHU27"/>
      <c r="UHV27"/>
      <c r="UHW27"/>
      <c r="UHX27"/>
      <c r="UHY27"/>
      <c r="UHZ27"/>
      <c r="UIA27"/>
      <c r="UIB27"/>
      <c r="UIC27"/>
      <c r="UID27"/>
      <c r="UIE27"/>
      <c r="UIF27"/>
      <c r="UIG27"/>
      <c r="UIH27"/>
      <c r="UII27"/>
      <c r="UIJ27"/>
      <c r="UIK27"/>
      <c r="UIL27"/>
      <c r="UIM27"/>
      <c r="UIN27"/>
      <c r="UIO27"/>
      <c r="UIP27"/>
      <c r="UIQ27"/>
      <c r="UIR27"/>
      <c r="UIS27"/>
      <c r="UIT27"/>
      <c r="UIU27"/>
      <c r="UIV27"/>
      <c r="UIW27"/>
      <c r="UIX27"/>
      <c r="UIY27"/>
      <c r="UIZ27"/>
      <c r="UJA27"/>
      <c r="UJB27"/>
      <c r="UJC27"/>
      <c r="UJD27"/>
      <c r="UJE27"/>
      <c r="UJF27"/>
      <c r="UJG27"/>
      <c r="UJH27"/>
      <c r="UJI27"/>
      <c r="UJJ27"/>
      <c r="UJK27"/>
      <c r="UJL27"/>
      <c r="UJM27"/>
      <c r="UJN27"/>
      <c r="UJO27"/>
      <c r="UJP27"/>
      <c r="UJQ27"/>
      <c r="UJR27"/>
      <c r="UJS27"/>
      <c r="UJT27"/>
      <c r="UJU27"/>
      <c r="UJV27"/>
      <c r="UJW27"/>
      <c r="UJX27"/>
      <c r="UJY27"/>
      <c r="UJZ27"/>
      <c r="UKA27"/>
      <c r="UKB27"/>
      <c r="UKC27"/>
      <c r="UKD27"/>
      <c r="UKE27"/>
      <c r="UKF27"/>
      <c r="UKG27"/>
      <c r="UKH27"/>
      <c r="UKI27"/>
      <c r="UKJ27"/>
      <c r="UKK27"/>
      <c r="UKL27"/>
      <c r="UKM27"/>
      <c r="UKN27"/>
      <c r="UKO27"/>
      <c r="UKP27"/>
      <c r="UKQ27"/>
      <c r="UKR27"/>
      <c r="UKS27"/>
      <c r="UKT27"/>
      <c r="UKU27"/>
      <c r="UKV27"/>
      <c r="UKW27"/>
      <c r="UKX27"/>
      <c r="UKY27"/>
      <c r="UKZ27"/>
      <c r="ULA27"/>
      <c r="ULB27"/>
      <c r="ULC27"/>
      <c r="ULD27"/>
      <c r="ULE27"/>
      <c r="ULF27"/>
      <c r="ULG27"/>
      <c r="ULH27"/>
      <c r="ULI27"/>
      <c r="ULJ27"/>
      <c r="ULK27"/>
      <c r="ULL27"/>
      <c r="ULM27"/>
      <c r="ULN27"/>
      <c r="ULO27"/>
      <c r="ULP27"/>
      <c r="ULQ27"/>
      <c r="ULR27"/>
      <c r="ULS27"/>
      <c r="ULT27"/>
      <c r="ULU27"/>
      <c r="ULV27"/>
      <c r="ULW27"/>
      <c r="ULX27"/>
      <c r="ULY27"/>
      <c r="ULZ27"/>
      <c r="UMA27"/>
      <c r="UMB27"/>
      <c r="UMC27"/>
      <c r="UMD27"/>
      <c r="UME27"/>
      <c r="UMF27"/>
      <c r="UMG27"/>
      <c r="UMH27"/>
      <c r="UMI27"/>
      <c r="UMJ27"/>
      <c r="UMK27"/>
      <c r="UML27"/>
      <c r="UMM27"/>
      <c r="UMN27"/>
      <c r="UMO27"/>
      <c r="UMP27"/>
      <c r="UMQ27"/>
      <c r="UMR27"/>
      <c r="UMS27"/>
      <c r="UMT27"/>
      <c r="UMU27"/>
      <c r="UMV27"/>
      <c r="UMW27"/>
      <c r="UMX27"/>
      <c r="UMY27"/>
      <c r="UMZ27"/>
      <c r="UNA27"/>
      <c r="UNB27"/>
      <c r="UNC27"/>
      <c r="UND27"/>
      <c r="UNE27"/>
      <c r="UNF27"/>
      <c r="UNG27"/>
      <c r="UNH27"/>
      <c r="UNI27"/>
      <c r="UNJ27"/>
      <c r="UNK27"/>
      <c r="UNL27"/>
      <c r="UNM27"/>
      <c r="UNN27"/>
      <c r="UNO27"/>
      <c r="UNP27"/>
      <c r="UNQ27"/>
      <c r="UNR27"/>
      <c r="UNS27"/>
      <c r="UNT27"/>
      <c r="UNU27"/>
      <c r="UNV27"/>
      <c r="UNW27"/>
      <c r="UNX27"/>
      <c r="UNY27"/>
      <c r="UNZ27"/>
      <c r="UOA27"/>
      <c r="UOB27"/>
      <c r="UOC27"/>
      <c r="UOD27"/>
      <c r="UOE27"/>
      <c r="UOF27"/>
      <c r="UOG27"/>
      <c r="UOH27"/>
      <c r="UOI27"/>
      <c r="UOJ27"/>
      <c r="UOK27"/>
      <c r="UOL27"/>
      <c r="UOM27"/>
      <c r="UON27"/>
      <c r="UOO27"/>
      <c r="UOP27"/>
      <c r="UOQ27"/>
      <c r="UOR27"/>
      <c r="UOS27"/>
      <c r="UOT27"/>
      <c r="UOU27"/>
      <c r="UOV27"/>
      <c r="UOW27"/>
      <c r="UOX27"/>
      <c r="UOY27"/>
      <c r="UOZ27"/>
      <c r="UPA27"/>
      <c r="UPB27"/>
      <c r="UPC27"/>
      <c r="UPD27"/>
      <c r="UPE27"/>
      <c r="UPF27"/>
      <c r="UPG27"/>
      <c r="UPH27"/>
      <c r="UPI27"/>
      <c r="UPJ27"/>
      <c r="UPK27"/>
      <c r="UPL27"/>
      <c r="UPM27"/>
      <c r="UPN27"/>
      <c r="UPO27"/>
      <c r="UPP27"/>
      <c r="UPQ27"/>
      <c r="UPR27"/>
      <c r="UPS27"/>
      <c r="UPT27"/>
      <c r="UPU27"/>
      <c r="UPV27"/>
      <c r="UPW27"/>
      <c r="UPX27"/>
      <c r="UPY27"/>
      <c r="UPZ27"/>
      <c r="UQA27"/>
      <c r="UQB27"/>
      <c r="UQC27"/>
      <c r="UQD27"/>
      <c r="UQE27"/>
      <c r="UQF27"/>
      <c r="UQG27"/>
      <c r="UQH27"/>
      <c r="UQI27"/>
      <c r="UQJ27"/>
      <c r="UQK27"/>
      <c r="UQL27"/>
      <c r="UQM27"/>
      <c r="UQN27"/>
      <c r="UQO27"/>
      <c r="UQP27"/>
      <c r="UQQ27"/>
      <c r="UQR27"/>
      <c r="UQS27"/>
      <c r="UQT27"/>
      <c r="UQU27"/>
      <c r="UQV27"/>
      <c r="UQW27"/>
      <c r="UQX27"/>
      <c r="UQY27"/>
      <c r="UQZ27"/>
      <c r="URA27"/>
      <c r="URB27"/>
      <c r="URC27"/>
      <c r="URD27"/>
      <c r="URE27"/>
      <c r="URF27"/>
      <c r="URG27"/>
      <c r="URH27"/>
      <c r="URI27"/>
      <c r="URJ27"/>
      <c r="URK27"/>
      <c r="URL27"/>
      <c r="URM27"/>
      <c r="URN27"/>
      <c r="URO27"/>
      <c r="URP27"/>
      <c r="URQ27"/>
      <c r="URR27"/>
      <c r="URS27"/>
      <c r="URT27"/>
      <c r="URU27"/>
      <c r="URV27"/>
      <c r="URW27"/>
      <c r="URX27"/>
      <c r="URY27"/>
      <c r="URZ27"/>
      <c r="USA27"/>
      <c r="USB27"/>
      <c r="USC27"/>
      <c r="USD27"/>
      <c r="USE27"/>
      <c r="USF27"/>
      <c r="USG27"/>
      <c r="USH27"/>
      <c r="USI27"/>
      <c r="USJ27"/>
      <c r="USK27"/>
      <c r="USL27"/>
      <c r="USM27"/>
      <c r="USN27"/>
      <c r="USO27"/>
      <c r="USP27"/>
      <c r="USQ27"/>
      <c r="USR27"/>
      <c r="USS27"/>
      <c r="UST27"/>
      <c r="USU27"/>
      <c r="USV27"/>
      <c r="USW27"/>
      <c r="USX27"/>
      <c r="USY27"/>
      <c r="USZ27"/>
      <c r="UTA27"/>
      <c r="UTB27"/>
      <c r="UTC27"/>
      <c r="UTD27"/>
      <c r="UTE27"/>
      <c r="UTF27"/>
      <c r="UTG27"/>
      <c r="UTH27"/>
      <c r="UTI27"/>
      <c r="UTJ27"/>
      <c r="UTK27"/>
      <c r="UTL27"/>
      <c r="UTM27"/>
      <c r="UTN27"/>
      <c r="UTO27"/>
      <c r="UTP27"/>
      <c r="UTQ27"/>
      <c r="UTR27"/>
      <c r="UTS27"/>
      <c r="UTT27"/>
      <c r="UTU27"/>
      <c r="UTV27"/>
      <c r="UTW27"/>
      <c r="UTX27"/>
      <c r="UTY27"/>
      <c r="UTZ27"/>
      <c r="UUA27"/>
      <c r="UUB27"/>
      <c r="UUC27"/>
      <c r="UUD27"/>
      <c r="UUE27"/>
      <c r="UUF27"/>
      <c r="UUG27"/>
      <c r="UUH27"/>
      <c r="UUI27"/>
      <c r="UUJ27"/>
      <c r="UUK27"/>
      <c r="UUL27"/>
      <c r="UUM27"/>
      <c r="UUN27"/>
      <c r="UUO27"/>
      <c r="UUP27"/>
      <c r="UUQ27"/>
      <c r="UUR27"/>
      <c r="UUS27"/>
      <c r="UUT27"/>
      <c r="UUU27"/>
      <c r="UUV27"/>
      <c r="UUW27"/>
      <c r="UUX27"/>
      <c r="UUY27"/>
      <c r="UUZ27"/>
      <c r="UVA27"/>
      <c r="UVB27"/>
      <c r="UVC27"/>
      <c r="UVD27"/>
      <c r="UVE27"/>
      <c r="UVF27"/>
      <c r="UVG27"/>
      <c r="UVH27"/>
      <c r="UVI27"/>
      <c r="UVJ27"/>
      <c r="UVK27"/>
      <c r="UVL27"/>
      <c r="UVM27"/>
      <c r="UVN27"/>
      <c r="UVO27"/>
      <c r="UVP27"/>
      <c r="UVQ27"/>
      <c r="UVR27"/>
      <c r="UVS27"/>
      <c r="UVT27"/>
      <c r="UVU27"/>
      <c r="UVV27"/>
      <c r="UVW27"/>
      <c r="UVX27"/>
      <c r="UVY27"/>
      <c r="UVZ27"/>
      <c r="UWA27"/>
      <c r="UWB27"/>
      <c r="UWC27"/>
      <c r="UWD27"/>
      <c r="UWE27"/>
      <c r="UWF27"/>
      <c r="UWG27"/>
      <c r="UWH27"/>
      <c r="UWI27"/>
      <c r="UWJ27"/>
      <c r="UWK27"/>
      <c r="UWL27"/>
      <c r="UWM27"/>
      <c r="UWN27"/>
      <c r="UWO27"/>
      <c r="UWP27"/>
      <c r="UWQ27"/>
      <c r="UWR27"/>
      <c r="UWS27"/>
      <c r="UWT27"/>
      <c r="UWU27"/>
      <c r="UWV27"/>
      <c r="UWW27"/>
      <c r="UWX27"/>
      <c r="UWY27"/>
      <c r="UWZ27"/>
      <c r="UXA27"/>
      <c r="UXB27"/>
      <c r="UXC27"/>
      <c r="UXD27"/>
      <c r="UXE27"/>
      <c r="UXF27"/>
      <c r="UXG27"/>
      <c r="UXH27"/>
      <c r="UXI27"/>
      <c r="UXJ27"/>
      <c r="UXK27"/>
      <c r="UXL27"/>
      <c r="UXM27"/>
      <c r="UXN27"/>
      <c r="UXO27"/>
      <c r="UXP27"/>
      <c r="UXQ27"/>
      <c r="UXR27"/>
      <c r="UXS27"/>
      <c r="UXT27"/>
      <c r="UXU27"/>
      <c r="UXV27"/>
      <c r="UXW27"/>
      <c r="UXX27"/>
      <c r="UXY27"/>
      <c r="UXZ27"/>
      <c r="UYA27"/>
      <c r="UYB27"/>
      <c r="UYC27"/>
      <c r="UYD27"/>
      <c r="UYE27"/>
      <c r="UYF27"/>
      <c r="UYG27"/>
      <c r="UYH27"/>
      <c r="UYI27"/>
      <c r="UYJ27"/>
      <c r="UYK27"/>
      <c r="UYL27"/>
      <c r="UYM27"/>
      <c r="UYN27"/>
      <c r="UYO27"/>
      <c r="UYP27"/>
      <c r="UYQ27"/>
      <c r="UYR27"/>
      <c r="UYS27"/>
      <c r="UYT27"/>
      <c r="UYU27"/>
      <c r="UYV27"/>
      <c r="UYW27"/>
      <c r="UYX27"/>
      <c r="UYY27"/>
      <c r="UYZ27"/>
      <c r="UZA27"/>
      <c r="UZB27"/>
      <c r="UZC27"/>
      <c r="UZD27"/>
      <c r="UZE27"/>
      <c r="UZF27"/>
      <c r="UZG27"/>
      <c r="UZH27"/>
      <c r="UZI27"/>
      <c r="UZJ27"/>
      <c r="UZK27"/>
      <c r="UZL27"/>
      <c r="UZM27"/>
      <c r="UZN27"/>
      <c r="UZO27"/>
      <c r="UZP27"/>
      <c r="UZQ27"/>
      <c r="UZR27"/>
      <c r="UZS27"/>
      <c r="UZT27"/>
      <c r="UZU27"/>
      <c r="UZV27"/>
      <c r="UZW27"/>
      <c r="UZX27"/>
      <c r="UZY27"/>
      <c r="UZZ27"/>
      <c r="VAA27"/>
      <c r="VAB27"/>
      <c r="VAC27"/>
      <c r="VAD27"/>
      <c r="VAE27"/>
      <c r="VAF27"/>
      <c r="VAG27"/>
      <c r="VAH27"/>
      <c r="VAI27"/>
      <c r="VAJ27"/>
      <c r="VAK27"/>
      <c r="VAL27"/>
      <c r="VAM27"/>
      <c r="VAN27"/>
      <c r="VAO27"/>
      <c r="VAP27"/>
      <c r="VAQ27"/>
      <c r="VAR27"/>
      <c r="VAS27"/>
      <c r="VAT27"/>
      <c r="VAU27"/>
      <c r="VAV27"/>
      <c r="VAW27"/>
      <c r="VAX27"/>
      <c r="VAY27"/>
      <c r="VAZ27"/>
      <c r="VBA27"/>
      <c r="VBB27"/>
      <c r="VBC27"/>
      <c r="VBD27"/>
      <c r="VBE27"/>
      <c r="VBF27"/>
      <c r="VBG27"/>
      <c r="VBH27"/>
      <c r="VBI27"/>
      <c r="VBJ27"/>
      <c r="VBK27"/>
      <c r="VBL27"/>
      <c r="VBM27"/>
      <c r="VBN27"/>
      <c r="VBO27"/>
      <c r="VBP27"/>
      <c r="VBQ27"/>
      <c r="VBR27"/>
      <c r="VBS27"/>
      <c r="VBT27"/>
      <c r="VBU27"/>
      <c r="VBV27"/>
      <c r="VBW27"/>
      <c r="VBX27"/>
      <c r="VBY27"/>
      <c r="VBZ27"/>
      <c r="VCA27"/>
      <c r="VCB27"/>
      <c r="VCC27"/>
      <c r="VCD27"/>
      <c r="VCE27"/>
      <c r="VCF27"/>
      <c r="VCG27"/>
      <c r="VCH27"/>
      <c r="VCI27"/>
      <c r="VCJ27"/>
      <c r="VCK27"/>
      <c r="VCL27"/>
      <c r="VCM27"/>
      <c r="VCN27"/>
      <c r="VCO27"/>
      <c r="VCP27"/>
      <c r="VCQ27"/>
      <c r="VCR27"/>
      <c r="VCS27"/>
      <c r="VCT27"/>
      <c r="VCU27"/>
      <c r="VCV27"/>
      <c r="VCW27"/>
      <c r="VCX27"/>
      <c r="VCY27"/>
      <c r="VCZ27"/>
      <c r="VDA27"/>
      <c r="VDB27"/>
      <c r="VDC27"/>
      <c r="VDD27"/>
      <c r="VDE27"/>
      <c r="VDF27"/>
      <c r="VDG27"/>
      <c r="VDH27"/>
      <c r="VDI27"/>
      <c r="VDJ27"/>
      <c r="VDK27"/>
      <c r="VDL27"/>
      <c r="VDM27"/>
      <c r="VDN27"/>
      <c r="VDO27"/>
      <c r="VDP27"/>
      <c r="VDQ27"/>
      <c r="VDR27"/>
      <c r="VDS27"/>
      <c r="VDT27"/>
      <c r="VDU27"/>
      <c r="VDV27"/>
      <c r="VDW27"/>
      <c r="VDX27"/>
      <c r="VDY27"/>
      <c r="VDZ27"/>
      <c r="VEA27"/>
      <c r="VEB27"/>
      <c r="VEC27"/>
      <c r="VED27"/>
      <c r="VEE27"/>
      <c r="VEF27"/>
      <c r="VEG27"/>
      <c r="VEH27"/>
      <c r="VEI27"/>
      <c r="VEJ27"/>
      <c r="VEK27"/>
      <c r="VEL27"/>
      <c r="VEM27"/>
      <c r="VEN27"/>
      <c r="VEO27"/>
      <c r="VEP27"/>
      <c r="VEQ27"/>
      <c r="VER27"/>
      <c r="VES27"/>
      <c r="VET27"/>
      <c r="VEU27"/>
      <c r="VEV27"/>
      <c r="VEW27"/>
      <c r="VEX27"/>
      <c r="VEY27"/>
      <c r="VEZ27"/>
      <c r="VFA27"/>
      <c r="VFB27"/>
      <c r="VFC27"/>
      <c r="VFD27"/>
      <c r="VFE27"/>
      <c r="VFF27"/>
      <c r="VFG27"/>
      <c r="VFH27"/>
      <c r="VFI27"/>
      <c r="VFJ27"/>
      <c r="VFK27"/>
      <c r="VFL27"/>
      <c r="VFM27"/>
      <c r="VFN27"/>
      <c r="VFO27"/>
      <c r="VFP27"/>
      <c r="VFQ27"/>
      <c r="VFR27"/>
      <c r="VFS27"/>
      <c r="VFT27"/>
      <c r="VFU27"/>
      <c r="VFV27"/>
      <c r="VFW27"/>
      <c r="VFX27"/>
      <c r="VFY27"/>
      <c r="VFZ27"/>
      <c r="VGA27"/>
      <c r="VGB27"/>
      <c r="VGC27"/>
      <c r="VGD27"/>
      <c r="VGE27"/>
      <c r="VGF27"/>
      <c r="VGG27"/>
      <c r="VGH27"/>
      <c r="VGI27"/>
      <c r="VGJ27"/>
      <c r="VGK27"/>
      <c r="VGL27"/>
      <c r="VGM27"/>
      <c r="VGN27"/>
      <c r="VGO27"/>
      <c r="VGP27"/>
      <c r="VGQ27"/>
      <c r="VGR27"/>
      <c r="VGS27"/>
      <c r="VGT27"/>
      <c r="VGU27"/>
      <c r="VGV27"/>
      <c r="VGW27"/>
      <c r="VGX27"/>
      <c r="VGY27"/>
      <c r="VGZ27"/>
      <c r="VHA27"/>
      <c r="VHB27"/>
      <c r="VHC27"/>
      <c r="VHD27"/>
      <c r="VHE27"/>
      <c r="VHF27"/>
      <c r="VHG27"/>
      <c r="VHH27"/>
      <c r="VHI27"/>
      <c r="VHJ27"/>
      <c r="VHK27"/>
      <c r="VHL27"/>
      <c r="VHM27"/>
      <c r="VHN27"/>
      <c r="VHO27"/>
      <c r="VHP27"/>
      <c r="VHQ27"/>
      <c r="VHR27"/>
      <c r="VHS27"/>
      <c r="VHT27"/>
      <c r="VHU27"/>
      <c r="VHV27"/>
      <c r="VHW27"/>
      <c r="VHX27"/>
      <c r="VHY27"/>
      <c r="VHZ27"/>
      <c r="VIA27"/>
      <c r="VIB27"/>
      <c r="VIC27"/>
      <c r="VID27"/>
      <c r="VIE27"/>
      <c r="VIF27"/>
      <c r="VIG27"/>
      <c r="VIH27"/>
      <c r="VII27"/>
      <c r="VIJ27"/>
      <c r="VIK27"/>
      <c r="VIL27"/>
      <c r="VIM27"/>
      <c r="VIN27"/>
      <c r="VIO27"/>
      <c r="VIP27"/>
      <c r="VIQ27"/>
      <c r="VIR27"/>
      <c r="VIS27"/>
      <c r="VIT27"/>
      <c r="VIU27"/>
      <c r="VIV27"/>
      <c r="VIW27"/>
      <c r="VIX27"/>
      <c r="VIY27"/>
      <c r="VIZ27"/>
      <c r="VJA27"/>
      <c r="VJB27"/>
      <c r="VJC27"/>
      <c r="VJD27"/>
      <c r="VJE27"/>
      <c r="VJF27"/>
      <c r="VJG27"/>
      <c r="VJH27"/>
      <c r="VJI27"/>
      <c r="VJJ27"/>
      <c r="VJK27"/>
      <c r="VJL27"/>
      <c r="VJM27"/>
      <c r="VJN27"/>
      <c r="VJO27"/>
      <c r="VJP27"/>
      <c r="VJQ27"/>
      <c r="VJR27"/>
      <c r="VJS27"/>
      <c r="VJT27"/>
      <c r="VJU27"/>
      <c r="VJV27"/>
      <c r="VJW27"/>
      <c r="VJX27"/>
      <c r="VJY27"/>
      <c r="VJZ27"/>
      <c r="VKA27"/>
      <c r="VKB27"/>
      <c r="VKC27"/>
      <c r="VKD27"/>
      <c r="VKE27"/>
      <c r="VKF27"/>
      <c r="VKG27"/>
      <c r="VKH27"/>
      <c r="VKI27"/>
      <c r="VKJ27"/>
      <c r="VKK27"/>
      <c r="VKL27"/>
      <c r="VKM27"/>
      <c r="VKN27"/>
      <c r="VKO27"/>
      <c r="VKP27"/>
      <c r="VKQ27"/>
      <c r="VKR27"/>
      <c r="VKS27"/>
      <c r="VKT27"/>
      <c r="VKU27"/>
      <c r="VKV27"/>
      <c r="VKW27"/>
      <c r="VKX27"/>
      <c r="VKY27"/>
      <c r="VKZ27"/>
      <c r="VLA27"/>
      <c r="VLB27"/>
      <c r="VLC27"/>
      <c r="VLD27"/>
      <c r="VLE27"/>
      <c r="VLF27"/>
      <c r="VLG27"/>
      <c r="VLH27"/>
      <c r="VLI27"/>
      <c r="VLJ27"/>
      <c r="VLK27"/>
      <c r="VLL27"/>
      <c r="VLM27"/>
      <c r="VLN27"/>
      <c r="VLO27"/>
      <c r="VLP27"/>
      <c r="VLQ27"/>
      <c r="VLR27"/>
      <c r="VLS27"/>
      <c r="VLT27"/>
      <c r="VLU27"/>
      <c r="VLV27"/>
      <c r="VLW27"/>
      <c r="VLX27"/>
      <c r="VLY27"/>
      <c r="VLZ27"/>
      <c r="VMA27"/>
      <c r="VMB27"/>
      <c r="VMC27"/>
      <c r="VMD27"/>
      <c r="VME27"/>
      <c r="VMF27"/>
      <c r="VMG27"/>
      <c r="VMH27"/>
      <c r="VMI27"/>
      <c r="VMJ27"/>
      <c r="VMK27"/>
      <c r="VML27"/>
      <c r="VMM27"/>
      <c r="VMN27"/>
      <c r="VMO27"/>
      <c r="VMP27"/>
      <c r="VMQ27"/>
      <c r="VMR27"/>
      <c r="VMS27"/>
      <c r="VMT27"/>
      <c r="VMU27"/>
      <c r="VMV27"/>
      <c r="VMW27"/>
      <c r="VMX27"/>
      <c r="VMY27"/>
      <c r="VMZ27"/>
      <c r="VNA27"/>
      <c r="VNB27"/>
      <c r="VNC27"/>
      <c r="VND27"/>
      <c r="VNE27"/>
      <c r="VNF27"/>
      <c r="VNG27"/>
      <c r="VNH27"/>
      <c r="VNI27"/>
      <c r="VNJ27"/>
      <c r="VNK27"/>
      <c r="VNL27"/>
      <c r="VNM27"/>
      <c r="VNN27"/>
      <c r="VNO27"/>
      <c r="VNP27"/>
      <c r="VNQ27"/>
      <c r="VNR27"/>
      <c r="VNS27"/>
      <c r="VNT27"/>
      <c r="VNU27"/>
      <c r="VNV27"/>
      <c r="VNW27"/>
      <c r="VNX27"/>
      <c r="VNY27"/>
      <c r="VNZ27"/>
      <c r="VOA27"/>
      <c r="VOB27"/>
      <c r="VOC27"/>
      <c r="VOD27"/>
      <c r="VOE27"/>
      <c r="VOF27"/>
      <c r="VOG27"/>
      <c r="VOH27"/>
      <c r="VOI27"/>
      <c r="VOJ27"/>
      <c r="VOK27"/>
      <c r="VOL27"/>
      <c r="VOM27"/>
      <c r="VON27"/>
      <c r="VOO27"/>
      <c r="VOP27"/>
      <c r="VOQ27"/>
      <c r="VOR27"/>
      <c r="VOS27"/>
      <c r="VOT27"/>
      <c r="VOU27"/>
      <c r="VOV27"/>
      <c r="VOW27"/>
      <c r="VOX27"/>
      <c r="VOY27"/>
      <c r="VOZ27"/>
      <c r="VPA27"/>
      <c r="VPB27"/>
      <c r="VPC27"/>
      <c r="VPD27"/>
      <c r="VPE27"/>
      <c r="VPF27"/>
      <c r="VPG27"/>
      <c r="VPH27"/>
      <c r="VPI27"/>
      <c r="VPJ27"/>
      <c r="VPK27"/>
      <c r="VPL27"/>
      <c r="VPM27"/>
      <c r="VPN27"/>
      <c r="VPO27"/>
      <c r="VPP27"/>
      <c r="VPQ27"/>
      <c r="VPR27"/>
      <c r="VPS27"/>
      <c r="VPT27"/>
      <c r="VPU27"/>
      <c r="VPV27"/>
      <c r="VPW27"/>
      <c r="VPX27"/>
      <c r="VPY27"/>
      <c r="VPZ27"/>
      <c r="VQA27"/>
      <c r="VQB27"/>
      <c r="VQC27"/>
      <c r="VQD27"/>
      <c r="VQE27"/>
      <c r="VQF27"/>
      <c r="VQG27"/>
      <c r="VQH27"/>
      <c r="VQI27"/>
      <c r="VQJ27"/>
      <c r="VQK27"/>
      <c r="VQL27"/>
      <c r="VQM27"/>
      <c r="VQN27"/>
      <c r="VQO27"/>
      <c r="VQP27"/>
      <c r="VQQ27"/>
      <c r="VQR27"/>
      <c r="VQS27"/>
      <c r="VQT27"/>
      <c r="VQU27"/>
      <c r="VQV27"/>
      <c r="VQW27"/>
      <c r="VQX27"/>
      <c r="VQY27"/>
      <c r="VQZ27"/>
      <c r="VRA27"/>
      <c r="VRB27"/>
      <c r="VRC27"/>
      <c r="VRD27"/>
      <c r="VRE27"/>
      <c r="VRF27"/>
      <c r="VRG27"/>
      <c r="VRH27"/>
      <c r="VRI27"/>
      <c r="VRJ27"/>
      <c r="VRK27"/>
      <c r="VRL27"/>
      <c r="VRM27"/>
      <c r="VRN27"/>
      <c r="VRO27"/>
      <c r="VRP27"/>
      <c r="VRQ27"/>
      <c r="VRR27"/>
      <c r="VRS27"/>
      <c r="VRT27"/>
      <c r="VRU27"/>
      <c r="VRV27"/>
      <c r="VRW27"/>
      <c r="VRX27"/>
      <c r="VRY27"/>
      <c r="VRZ27"/>
      <c r="VSA27"/>
      <c r="VSB27"/>
      <c r="VSC27"/>
      <c r="VSD27"/>
      <c r="VSE27"/>
      <c r="VSF27"/>
      <c r="VSG27"/>
      <c r="VSH27"/>
      <c r="VSI27"/>
      <c r="VSJ27"/>
      <c r="VSK27"/>
      <c r="VSL27"/>
      <c r="VSM27"/>
      <c r="VSN27"/>
      <c r="VSO27"/>
      <c r="VSP27"/>
      <c r="VSQ27"/>
      <c r="VSR27"/>
      <c r="VSS27"/>
      <c r="VST27"/>
      <c r="VSU27"/>
      <c r="VSV27"/>
      <c r="VSW27"/>
      <c r="VSX27"/>
      <c r="VSY27"/>
      <c r="VSZ27"/>
      <c r="VTA27"/>
      <c r="VTB27"/>
      <c r="VTC27"/>
      <c r="VTD27"/>
      <c r="VTE27"/>
      <c r="VTF27"/>
      <c r="VTG27"/>
      <c r="VTH27"/>
      <c r="VTI27"/>
      <c r="VTJ27"/>
      <c r="VTK27"/>
      <c r="VTL27"/>
      <c r="VTM27"/>
      <c r="VTN27"/>
      <c r="VTO27"/>
      <c r="VTP27"/>
      <c r="VTQ27"/>
      <c r="VTR27"/>
      <c r="VTS27"/>
      <c r="VTT27"/>
      <c r="VTU27"/>
      <c r="VTV27"/>
      <c r="VTW27"/>
      <c r="VTX27"/>
      <c r="VTY27"/>
      <c r="VTZ27"/>
      <c r="VUA27"/>
      <c r="VUB27"/>
      <c r="VUC27"/>
      <c r="VUD27"/>
      <c r="VUE27"/>
      <c r="VUF27"/>
      <c r="VUG27"/>
      <c r="VUH27"/>
      <c r="VUI27"/>
      <c r="VUJ27"/>
      <c r="VUK27"/>
      <c r="VUL27"/>
      <c r="VUM27"/>
      <c r="VUN27"/>
      <c r="VUO27"/>
      <c r="VUP27"/>
      <c r="VUQ27"/>
      <c r="VUR27"/>
      <c r="VUS27"/>
      <c r="VUT27"/>
      <c r="VUU27"/>
      <c r="VUV27"/>
      <c r="VUW27"/>
      <c r="VUX27"/>
      <c r="VUY27"/>
      <c r="VUZ27"/>
      <c r="VVA27"/>
      <c r="VVB27"/>
      <c r="VVC27"/>
      <c r="VVD27"/>
      <c r="VVE27"/>
      <c r="VVF27"/>
      <c r="VVG27"/>
      <c r="VVH27"/>
      <c r="VVI27"/>
      <c r="VVJ27"/>
      <c r="VVK27"/>
      <c r="VVL27"/>
      <c r="VVM27"/>
      <c r="VVN27"/>
      <c r="VVO27"/>
      <c r="VVP27"/>
      <c r="VVQ27"/>
      <c r="VVR27"/>
      <c r="VVS27"/>
      <c r="VVT27"/>
      <c r="VVU27"/>
      <c r="VVV27"/>
      <c r="VVW27"/>
      <c r="VVX27"/>
      <c r="VVY27"/>
      <c r="VVZ27"/>
      <c r="VWA27"/>
      <c r="VWB27"/>
      <c r="VWC27"/>
      <c r="VWD27"/>
      <c r="VWE27"/>
      <c r="VWF27"/>
      <c r="VWG27"/>
      <c r="VWH27"/>
      <c r="VWI27"/>
      <c r="VWJ27"/>
      <c r="VWK27"/>
      <c r="VWL27"/>
      <c r="VWM27"/>
      <c r="VWN27"/>
      <c r="VWO27"/>
      <c r="VWP27"/>
      <c r="VWQ27"/>
      <c r="VWR27"/>
      <c r="VWS27"/>
      <c r="VWT27"/>
      <c r="VWU27"/>
      <c r="VWV27"/>
      <c r="VWW27"/>
      <c r="VWX27"/>
      <c r="VWY27"/>
      <c r="VWZ27"/>
      <c r="VXA27"/>
      <c r="VXB27"/>
      <c r="VXC27"/>
      <c r="VXD27"/>
      <c r="VXE27"/>
      <c r="VXF27"/>
      <c r="VXG27"/>
      <c r="VXH27"/>
      <c r="VXI27"/>
      <c r="VXJ27"/>
      <c r="VXK27"/>
      <c r="VXL27"/>
      <c r="VXM27"/>
      <c r="VXN27"/>
      <c r="VXO27"/>
      <c r="VXP27"/>
      <c r="VXQ27"/>
      <c r="VXR27"/>
      <c r="VXS27"/>
      <c r="VXT27"/>
      <c r="VXU27"/>
      <c r="VXV27"/>
      <c r="VXW27"/>
      <c r="VXX27"/>
      <c r="VXY27"/>
      <c r="VXZ27"/>
      <c r="VYA27"/>
      <c r="VYB27"/>
      <c r="VYC27"/>
      <c r="VYD27"/>
      <c r="VYE27"/>
      <c r="VYF27"/>
      <c r="VYG27"/>
      <c r="VYH27"/>
      <c r="VYI27"/>
      <c r="VYJ27"/>
      <c r="VYK27"/>
      <c r="VYL27"/>
      <c r="VYM27"/>
      <c r="VYN27"/>
      <c r="VYO27"/>
      <c r="VYP27"/>
      <c r="VYQ27"/>
      <c r="VYR27"/>
      <c r="VYS27"/>
      <c r="VYT27"/>
      <c r="VYU27"/>
      <c r="VYV27"/>
      <c r="VYW27"/>
      <c r="VYX27"/>
      <c r="VYY27"/>
      <c r="VYZ27"/>
      <c r="VZA27"/>
      <c r="VZB27"/>
      <c r="VZC27"/>
      <c r="VZD27"/>
      <c r="VZE27"/>
      <c r="VZF27"/>
      <c r="VZG27"/>
      <c r="VZH27"/>
      <c r="VZI27"/>
      <c r="VZJ27"/>
      <c r="VZK27"/>
      <c r="VZL27"/>
      <c r="VZM27"/>
      <c r="VZN27"/>
      <c r="VZO27"/>
      <c r="VZP27"/>
      <c r="VZQ27"/>
      <c r="VZR27"/>
      <c r="VZS27"/>
      <c r="VZT27"/>
      <c r="VZU27"/>
      <c r="VZV27"/>
      <c r="VZW27"/>
      <c r="VZX27"/>
      <c r="VZY27"/>
      <c r="VZZ27"/>
      <c r="WAA27"/>
      <c r="WAB27"/>
      <c r="WAC27"/>
      <c r="WAD27"/>
      <c r="WAE27"/>
      <c r="WAF27"/>
      <c r="WAG27"/>
      <c r="WAH27"/>
      <c r="WAI27"/>
      <c r="WAJ27"/>
      <c r="WAK27"/>
      <c r="WAL27"/>
      <c r="WAM27"/>
      <c r="WAN27"/>
      <c r="WAO27"/>
      <c r="WAP27"/>
      <c r="WAQ27"/>
      <c r="WAR27"/>
      <c r="WAS27"/>
      <c r="WAT27"/>
      <c r="WAU27"/>
      <c r="WAV27"/>
      <c r="WAW27"/>
      <c r="WAX27"/>
      <c r="WAY27"/>
      <c r="WAZ27"/>
      <c r="WBA27"/>
      <c r="WBB27"/>
      <c r="WBC27"/>
      <c r="WBD27"/>
      <c r="WBE27"/>
      <c r="WBF27"/>
      <c r="WBG27"/>
      <c r="WBH27"/>
      <c r="WBI27"/>
      <c r="WBJ27"/>
      <c r="WBK27"/>
      <c r="WBL27"/>
      <c r="WBM27"/>
      <c r="WBN27"/>
      <c r="WBO27"/>
      <c r="WBP27"/>
      <c r="WBQ27"/>
      <c r="WBR27"/>
      <c r="WBS27"/>
      <c r="WBT27"/>
      <c r="WBU27"/>
      <c r="WBV27"/>
      <c r="WBW27"/>
      <c r="WBX27"/>
      <c r="WBY27"/>
      <c r="WBZ27"/>
      <c r="WCA27"/>
      <c r="WCB27"/>
      <c r="WCC27"/>
      <c r="WCD27"/>
      <c r="WCE27"/>
      <c r="WCF27"/>
      <c r="WCG27"/>
      <c r="WCH27"/>
      <c r="WCI27"/>
      <c r="WCJ27"/>
      <c r="WCK27"/>
      <c r="WCL27"/>
      <c r="WCM27"/>
      <c r="WCN27"/>
      <c r="WCO27"/>
      <c r="WCP27"/>
      <c r="WCQ27"/>
      <c r="WCR27"/>
      <c r="WCS27"/>
      <c r="WCT27"/>
      <c r="WCU27"/>
      <c r="WCV27"/>
      <c r="WCW27"/>
      <c r="WCX27"/>
      <c r="WCY27"/>
      <c r="WCZ27"/>
      <c r="WDA27"/>
      <c r="WDB27"/>
      <c r="WDC27"/>
      <c r="WDD27"/>
      <c r="WDE27"/>
      <c r="WDF27"/>
      <c r="WDG27"/>
      <c r="WDH27"/>
      <c r="WDI27"/>
      <c r="WDJ27"/>
      <c r="WDK27"/>
      <c r="WDL27"/>
      <c r="WDM27"/>
      <c r="WDN27"/>
      <c r="WDO27"/>
      <c r="WDP27"/>
      <c r="WDQ27"/>
      <c r="WDR27"/>
      <c r="WDS27"/>
      <c r="WDT27"/>
      <c r="WDU27"/>
      <c r="WDV27"/>
      <c r="WDW27"/>
      <c r="WDX27"/>
      <c r="WDY27"/>
      <c r="WDZ27"/>
      <c r="WEA27"/>
      <c r="WEB27"/>
      <c r="WEC27"/>
      <c r="WED27"/>
      <c r="WEE27"/>
      <c r="WEF27"/>
      <c r="WEG27"/>
      <c r="WEH27"/>
      <c r="WEI27"/>
      <c r="WEJ27"/>
      <c r="WEK27"/>
      <c r="WEL27"/>
      <c r="WEM27"/>
      <c r="WEN27"/>
      <c r="WEO27"/>
      <c r="WEP27"/>
      <c r="WEQ27"/>
      <c r="WER27"/>
      <c r="WES27"/>
      <c r="WET27"/>
      <c r="WEU27"/>
      <c r="WEV27"/>
      <c r="WEW27"/>
      <c r="WEX27"/>
      <c r="WEY27"/>
      <c r="WEZ27"/>
      <c r="WFA27"/>
      <c r="WFB27"/>
      <c r="WFC27"/>
      <c r="WFD27"/>
      <c r="WFE27"/>
      <c r="WFF27"/>
      <c r="WFG27"/>
      <c r="WFH27"/>
      <c r="WFI27"/>
      <c r="WFJ27"/>
      <c r="WFK27"/>
      <c r="WFL27"/>
      <c r="WFM27"/>
      <c r="WFN27"/>
      <c r="WFO27"/>
      <c r="WFP27"/>
      <c r="WFQ27"/>
      <c r="WFR27"/>
      <c r="WFS27"/>
      <c r="WFT27"/>
      <c r="WFU27"/>
      <c r="WFV27"/>
      <c r="WFW27"/>
      <c r="WFX27"/>
      <c r="WFY27"/>
      <c r="WFZ27"/>
      <c r="WGA27"/>
      <c r="WGB27"/>
      <c r="WGC27"/>
      <c r="WGD27"/>
      <c r="WGE27"/>
      <c r="WGF27"/>
      <c r="WGG27"/>
      <c r="WGH27"/>
      <c r="WGI27"/>
      <c r="WGJ27"/>
      <c r="WGK27"/>
      <c r="WGL27"/>
      <c r="WGM27"/>
      <c r="WGN27"/>
      <c r="WGO27"/>
      <c r="WGP27"/>
      <c r="WGQ27"/>
      <c r="WGR27"/>
      <c r="WGS27"/>
      <c r="WGT27"/>
      <c r="WGU27"/>
      <c r="WGV27"/>
      <c r="WGW27"/>
      <c r="WGX27"/>
      <c r="WGY27"/>
      <c r="WGZ27"/>
      <c r="WHA27"/>
      <c r="WHB27"/>
      <c r="WHC27"/>
      <c r="WHD27"/>
      <c r="WHE27"/>
      <c r="WHF27"/>
      <c r="WHG27"/>
      <c r="WHH27"/>
      <c r="WHI27"/>
      <c r="WHJ27"/>
      <c r="WHK27"/>
      <c r="WHL27"/>
      <c r="WHM27"/>
      <c r="WHN27"/>
      <c r="WHO27"/>
      <c r="WHP27"/>
      <c r="WHQ27"/>
      <c r="WHR27"/>
      <c r="WHS27"/>
      <c r="WHT27"/>
      <c r="WHU27"/>
      <c r="WHV27"/>
      <c r="WHW27"/>
      <c r="WHX27"/>
      <c r="WHY27"/>
      <c r="WHZ27"/>
      <c r="WIA27"/>
      <c r="WIB27"/>
      <c r="WIC27"/>
      <c r="WID27"/>
      <c r="WIE27"/>
      <c r="WIF27"/>
      <c r="WIG27"/>
      <c r="WIH27"/>
      <c r="WII27"/>
      <c r="WIJ27"/>
      <c r="WIK27"/>
      <c r="WIL27"/>
      <c r="WIM27"/>
      <c r="WIN27"/>
      <c r="WIO27"/>
      <c r="WIP27"/>
      <c r="WIQ27"/>
      <c r="WIR27"/>
      <c r="WIS27"/>
      <c r="WIT27"/>
      <c r="WIU27"/>
      <c r="WIV27"/>
      <c r="WIW27"/>
      <c r="WIX27"/>
      <c r="WIY27"/>
      <c r="WIZ27"/>
      <c r="WJA27"/>
      <c r="WJB27"/>
      <c r="WJC27"/>
      <c r="WJD27"/>
      <c r="WJE27"/>
      <c r="WJF27"/>
      <c r="WJG27"/>
      <c r="WJH27"/>
      <c r="WJI27"/>
      <c r="WJJ27"/>
      <c r="WJK27"/>
      <c r="WJL27"/>
      <c r="WJM27"/>
      <c r="WJN27"/>
      <c r="WJO27"/>
      <c r="WJP27"/>
      <c r="WJQ27"/>
      <c r="WJR27"/>
      <c r="WJS27"/>
      <c r="WJT27"/>
      <c r="WJU27"/>
      <c r="WJV27"/>
      <c r="WJW27"/>
      <c r="WJX27"/>
      <c r="WJY27"/>
      <c r="WJZ27"/>
      <c r="WKA27"/>
      <c r="WKB27"/>
      <c r="WKC27"/>
      <c r="WKD27"/>
      <c r="WKE27"/>
      <c r="WKF27"/>
      <c r="WKG27"/>
      <c r="WKH27"/>
      <c r="WKI27"/>
      <c r="WKJ27"/>
      <c r="WKK27"/>
      <c r="WKL27"/>
      <c r="WKM27"/>
      <c r="WKN27"/>
      <c r="WKO27"/>
      <c r="WKP27"/>
      <c r="WKQ27"/>
      <c r="WKR27"/>
      <c r="WKS27"/>
      <c r="WKT27"/>
      <c r="WKU27"/>
      <c r="WKV27"/>
      <c r="WKW27"/>
      <c r="WKX27"/>
      <c r="WKY27"/>
      <c r="WKZ27"/>
      <c r="WLA27"/>
      <c r="WLB27"/>
      <c r="WLC27"/>
      <c r="WLD27"/>
      <c r="WLE27"/>
      <c r="WLF27"/>
      <c r="WLG27"/>
      <c r="WLH27"/>
      <c r="WLI27"/>
      <c r="WLJ27"/>
      <c r="WLK27"/>
      <c r="WLL27"/>
      <c r="WLM27"/>
      <c r="WLN27"/>
      <c r="WLO27"/>
      <c r="WLP27"/>
      <c r="WLQ27"/>
      <c r="WLR27"/>
      <c r="WLS27"/>
      <c r="WLT27"/>
      <c r="WLU27"/>
      <c r="WLV27"/>
      <c r="WLW27"/>
      <c r="WLX27"/>
      <c r="WLY27"/>
      <c r="WLZ27"/>
      <c r="WMA27"/>
      <c r="WMB27"/>
      <c r="WMC27"/>
      <c r="WMD27"/>
      <c r="WME27"/>
      <c r="WMF27"/>
      <c r="WMG27"/>
      <c r="WMH27"/>
      <c r="WMI27"/>
      <c r="WMJ27"/>
      <c r="WMK27"/>
      <c r="WML27"/>
      <c r="WMM27"/>
      <c r="WMN27"/>
      <c r="WMO27"/>
      <c r="WMP27"/>
      <c r="WMQ27"/>
      <c r="WMR27"/>
      <c r="WMS27"/>
      <c r="WMT27"/>
      <c r="WMU27"/>
      <c r="WMV27"/>
      <c r="WMW27"/>
      <c r="WMX27"/>
      <c r="WMY27"/>
      <c r="WMZ27"/>
      <c r="WNA27"/>
      <c r="WNB27"/>
      <c r="WNC27"/>
      <c r="WND27"/>
      <c r="WNE27"/>
      <c r="WNF27"/>
      <c r="WNG27"/>
      <c r="WNH27"/>
      <c r="WNI27"/>
      <c r="WNJ27"/>
      <c r="WNK27"/>
      <c r="WNL27"/>
      <c r="WNM27"/>
      <c r="WNN27"/>
      <c r="WNO27"/>
      <c r="WNP27"/>
      <c r="WNQ27"/>
      <c r="WNR27"/>
      <c r="WNS27"/>
      <c r="WNT27"/>
      <c r="WNU27"/>
      <c r="WNV27"/>
      <c r="WNW27"/>
      <c r="WNX27"/>
      <c r="WNY27"/>
      <c r="WNZ27"/>
      <c r="WOA27"/>
      <c r="WOB27"/>
      <c r="WOC27"/>
      <c r="WOD27"/>
      <c r="WOE27"/>
      <c r="WOF27"/>
      <c r="WOG27"/>
      <c r="WOH27"/>
      <c r="WOI27"/>
      <c r="WOJ27"/>
      <c r="WOK27"/>
      <c r="WOL27"/>
      <c r="WOM27"/>
      <c r="WON27"/>
      <c r="WOO27"/>
      <c r="WOP27"/>
      <c r="WOQ27"/>
      <c r="WOR27"/>
      <c r="WOS27"/>
      <c r="WOT27"/>
      <c r="WOU27"/>
      <c r="WOV27"/>
      <c r="WOW27"/>
      <c r="WOX27"/>
      <c r="WOY27"/>
      <c r="WOZ27"/>
      <c r="WPA27"/>
      <c r="WPB27"/>
      <c r="WPC27"/>
      <c r="WPD27"/>
      <c r="WPE27"/>
      <c r="WPF27"/>
      <c r="WPG27"/>
      <c r="WPH27"/>
      <c r="WPI27"/>
      <c r="WPJ27"/>
      <c r="WPK27"/>
      <c r="WPL27"/>
      <c r="WPM27"/>
      <c r="WPN27"/>
      <c r="WPO27"/>
      <c r="WPP27"/>
      <c r="WPQ27"/>
      <c r="WPR27"/>
      <c r="WPS27"/>
      <c r="WPT27"/>
      <c r="WPU27"/>
      <c r="WPV27"/>
      <c r="WPW27"/>
      <c r="WPX27"/>
      <c r="WPY27"/>
      <c r="WPZ27"/>
      <c r="WQA27"/>
      <c r="WQB27"/>
      <c r="WQC27"/>
      <c r="WQD27"/>
      <c r="WQE27"/>
      <c r="WQF27"/>
      <c r="WQG27"/>
      <c r="WQH27"/>
      <c r="WQI27"/>
      <c r="WQJ27"/>
      <c r="WQK27"/>
      <c r="WQL27"/>
      <c r="WQM27"/>
      <c r="WQN27"/>
      <c r="WQO27"/>
      <c r="WQP27"/>
      <c r="WQQ27"/>
      <c r="WQR27"/>
      <c r="WQS27"/>
      <c r="WQT27"/>
      <c r="WQU27"/>
      <c r="WQV27"/>
      <c r="WQW27"/>
      <c r="WQX27"/>
      <c r="WQY27"/>
      <c r="WQZ27"/>
      <c r="WRA27"/>
      <c r="WRB27"/>
      <c r="WRC27"/>
      <c r="WRD27"/>
      <c r="WRE27"/>
      <c r="WRF27"/>
      <c r="WRG27"/>
      <c r="WRH27"/>
      <c r="WRI27"/>
      <c r="WRJ27"/>
      <c r="WRK27"/>
      <c r="WRL27"/>
      <c r="WRM27"/>
      <c r="WRN27"/>
      <c r="WRO27"/>
      <c r="WRP27"/>
      <c r="WRQ27"/>
      <c r="WRR27"/>
      <c r="WRS27"/>
      <c r="WRT27"/>
      <c r="WRU27"/>
      <c r="WRV27"/>
      <c r="WRW27"/>
      <c r="WRX27"/>
      <c r="WRY27"/>
      <c r="WRZ27"/>
      <c r="WSA27"/>
      <c r="WSB27"/>
      <c r="WSC27"/>
      <c r="WSD27"/>
      <c r="WSE27"/>
      <c r="WSF27"/>
      <c r="WSG27"/>
      <c r="WSH27"/>
      <c r="WSI27"/>
      <c r="WSJ27"/>
      <c r="WSK27"/>
      <c r="WSL27"/>
      <c r="WSM27"/>
      <c r="WSN27"/>
      <c r="WSO27"/>
      <c r="WSP27"/>
      <c r="WSQ27"/>
      <c r="WSR27"/>
      <c r="WSS27"/>
      <c r="WST27"/>
      <c r="WSU27"/>
      <c r="WSV27"/>
      <c r="WSW27"/>
      <c r="WSX27"/>
      <c r="WSY27"/>
      <c r="WSZ27"/>
      <c r="WTA27"/>
      <c r="WTB27"/>
      <c r="WTC27"/>
      <c r="WTD27"/>
      <c r="WTE27"/>
      <c r="WTF27"/>
      <c r="WTG27"/>
      <c r="WTH27"/>
      <c r="WTI27"/>
      <c r="WTJ27"/>
      <c r="WTK27"/>
      <c r="WTL27"/>
      <c r="WTM27"/>
      <c r="WTN27"/>
      <c r="WTO27"/>
      <c r="WTP27"/>
      <c r="WTQ27"/>
      <c r="WTR27"/>
      <c r="WTS27"/>
      <c r="WTT27"/>
      <c r="WTU27"/>
      <c r="WTV27"/>
      <c r="WTW27"/>
      <c r="WTX27"/>
      <c r="WTY27"/>
      <c r="WTZ27"/>
      <c r="WUA27"/>
      <c r="WUB27"/>
      <c r="WUC27"/>
      <c r="WUD27"/>
      <c r="WUE27"/>
      <c r="WUF27"/>
      <c r="WUG27"/>
      <c r="WUH27"/>
      <c r="WUI27"/>
      <c r="WUJ27"/>
      <c r="WUK27"/>
      <c r="WUL27"/>
      <c r="WUM27"/>
      <c r="WUN27"/>
      <c r="WUO27"/>
      <c r="WUP27"/>
      <c r="WUQ27"/>
      <c r="WUR27"/>
      <c r="WUS27"/>
      <c r="WUT27"/>
      <c r="WUU27"/>
      <c r="WUV27"/>
      <c r="WUW27"/>
      <c r="WUX27"/>
      <c r="WUY27"/>
      <c r="WUZ27"/>
      <c r="WVA27"/>
      <c r="WVB27"/>
      <c r="WVC27"/>
      <c r="WVD27"/>
      <c r="WVE27"/>
      <c r="WVF27"/>
      <c r="WVG27"/>
      <c r="WVH27"/>
      <c r="WVI27"/>
      <c r="WVJ27"/>
      <c r="WVK27"/>
      <c r="WVL27"/>
      <c r="WVM27"/>
      <c r="WVN27"/>
      <c r="WVO27"/>
      <c r="WVP27"/>
      <c r="WVQ27"/>
      <c r="WVR27"/>
      <c r="WVS27"/>
      <c r="WVT27"/>
      <c r="WVU27"/>
      <c r="WVV27"/>
      <c r="WVW27"/>
      <c r="WVX27"/>
      <c r="WVY27"/>
      <c r="WVZ27"/>
      <c r="WWA27"/>
      <c r="WWB27"/>
      <c r="WWC27"/>
      <c r="WWD27"/>
      <c r="WWE27"/>
      <c r="WWF27"/>
      <c r="WWG27"/>
      <c r="WWH27"/>
      <c r="WWI27"/>
      <c r="WWJ27"/>
      <c r="WWK27"/>
      <c r="WWL27"/>
      <c r="WWM27"/>
      <c r="WWN27"/>
      <c r="WWO27"/>
      <c r="WWP27"/>
      <c r="WWQ27"/>
      <c r="WWR27"/>
      <c r="WWS27"/>
      <c r="WWT27"/>
      <c r="WWU27"/>
      <c r="WWV27"/>
      <c r="WWW27"/>
      <c r="WWX27"/>
      <c r="WWY27"/>
      <c r="WWZ27"/>
      <c r="WXA27"/>
      <c r="WXB27"/>
      <c r="WXC27"/>
      <c r="WXD27"/>
      <c r="WXE27"/>
      <c r="WXF27"/>
      <c r="WXG27"/>
      <c r="WXH27"/>
      <c r="WXI27"/>
      <c r="WXJ27"/>
      <c r="WXK27"/>
      <c r="WXL27"/>
      <c r="WXM27"/>
      <c r="WXN27"/>
      <c r="WXO27"/>
      <c r="WXP27"/>
      <c r="WXQ27"/>
      <c r="WXR27"/>
      <c r="WXS27"/>
      <c r="WXT27"/>
      <c r="WXU27"/>
      <c r="WXV27"/>
      <c r="WXW27"/>
      <c r="WXX27"/>
      <c r="WXY27"/>
      <c r="WXZ27"/>
      <c r="WYA27"/>
      <c r="WYB27"/>
      <c r="WYC27"/>
      <c r="WYD27"/>
      <c r="WYE27"/>
      <c r="WYF27"/>
      <c r="WYG27"/>
      <c r="WYH27"/>
      <c r="WYI27"/>
      <c r="WYJ27"/>
      <c r="WYK27"/>
      <c r="WYL27"/>
      <c r="WYM27"/>
      <c r="WYN27"/>
      <c r="WYO27"/>
      <c r="WYP27"/>
      <c r="WYQ27"/>
      <c r="WYR27"/>
      <c r="WYS27"/>
      <c r="WYT27"/>
      <c r="WYU27"/>
      <c r="WYV27"/>
      <c r="WYW27"/>
      <c r="WYX27"/>
      <c r="WYY27"/>
      <c r="WYZ27"/>
      <c r="WZA27"/>
      <c r="WZB27"/>
      <c r="WZC27"/>
      <c r="WZD27"/>
      <c r="WZE27"/>
      <c r="WZF27"/>
      <c r="WZG27"/>
      <c r="WZH27"/>
      <c r="WZI27"/>
      <c r="WZJ27"/>
      <c r="WZK27"/>
      <c r="WZL27"/>
      <c r="WZM27"/>
      <c r="WZN27"/>
      <c r="WZO27"/>
      <c r="WZP27"/>
      <c r="WZQ27"/>
      <c r="WZR27"/>
      <c r="WZS27"/>
      <c r="WZT27"/>
      <c r="WZU27"/>
      <c r="WZV27"/>
      <c r="WZW27"/>
      <c r="WZX27"/>
      <c r="WZY27"/>
      <c r="WZZ27"/>
      <c r="XAA27"/>
      <c r="XAB27"/>
      <c r="XAC27"/>
      <c r="XAD27"/>
      <c r="XAE27"/>
      <c r="XAF27"/>
      <c r="XAG27"/>
      <c r="XAH27"/>
      <c r="XAI27"/>
      <c r="XAJ27"/>
      <c r="XAK27"/>
      <c r="XAL27"/>
      <c r="XAM27"/>
      <c r="XAN27"/>
      <c r="XAO27"/>
      <c r="XAP27"/>
      <c r="XAQ27"/>
      <c r="XAR27"/>
      <c r="XAS27"/>
      <c r="XAT27"/>
      <c r="XAU27"/>
      <c r="XAV27"/>
      <c r="XAW27"/>
      <c r="XAX27"/>
      <c r="XAY27"/>
      <c r="XAZ27"/>
      <c r="XBA27"/>
      <c r="XBB27"/>
      <c r="XBC27"/>
      <c r="XBD27"/>
      <c r="XBE27"/>
      <c r="XBF27"/>
      <c r="XBG27"/>
      <c r="XBH27"/>
      <c r="XBI27"/>
      <c r="XBJ27"/>
      <c r="XBK27"/>
      <c r="XBL27"/>
      <c r="XBM27"/>
      <c r="XBN27"/>
      <c r="XBO27"/>
      <c r="XBP27"/>
      <c r="XBQ27"/>
      <c r="XBR27"/>
      <c r="XBS27"/>
      <c r="XBT27"/>
      <c r="XBU27"/>
      <c r="XBV27"/>
      <c r="XBW27"/>
      <c r="XBX27"/>
      <c r="XBY27"/>
      <c r="XBZ27"/>
      <c r="XCA27"/>
      <c r="XCB27"/>
      <c r="XCC27"/>
      <c r="XCD27"/>
      <c r="XCE27"/>
      <c r="XCF27"/>
      <c r="XCG27"/>
      <c r="XCH27"/>
      <c r="XCI27"/>
      <c r="XCJ27"/>
      <c r="XCK27"/>
      <c r="XCL27"/>
      <c r="XCM27"/>
      <c r="XCN27"/>
      <c r="XCO27"/>
      <c r="XCP27"/>
      <c r="XCQ27"/>
      <c r="XCR27"/>
      <c r="XCS27"/>
      <c r="XCT27"/>
      <c r="XCU27"/>
      <c r="XCV27"/>
      <c r="XCW27"/>
      <c r="XCX27"/>
      <c r="XCY27"/>
      <c r="XCZ27"/>
      <c r="XDA27"/>
      <c r="XDB27"/>
      <c r="XDC27"/>
      <c r="XDD27"/>
      <c r="XDE27"/>
      <c r="XDF27"/>
      <c r="XDG27"/>
      <c r="XDH27"/>
      <c r="XDI27"/>
      <c r="XDJ27"/>
      <c r="XDK27"/>
      <c r="XDL27"/>
      <c r="XDM27"/>
      <c r="XDN27"/>
      <c r="XDO27"/>
      <c r="XDP27"/>
      <c r="XDQ27"/>
      <c r="XDR27"/>
      <c r="XDS27"/>
      <c r="XDT27"/>
      <c r="XDU27"/>
      <c r="XDV27"/>
      <c r="XDW27"/>
      <c r="XDX27"/>
      <c r="XDY27"/>
      <c r="XDZ27"/>
      <c r="XEA27"/>
      <c r="XEB27"/>
      <c r="XEC27"/>
      <c r="XED27"/>
      <c r="XEE27"/>
      <c r="XEF27"/>
      <c r="XEG27"/>
      <c r="XEH27"/>
      <c r="XEI27"/>
      <c r="XEJ27"/>
      <c r="XEK27"/>
      <c r="XEL27"/>
      <c r="XEM27"/>
      <c r="XEN27"/>
      <c r="XEO27"/>
      <c r="XEP27"/>
      <c r="XEQ27"/>
      <c r="XER27"/>
      <c r="XES27"/>
      <c r="XET27"/>
      <c r="XEU27"/>
      <c r="XEV27"/>
      <c r="XEW27"/>
      <c r="XEX27"/>
      <c r="XEY27"/>
      <c r="XEZ27"/>
      <c r="XFA27"/>
    </row>
    <row r="28" spans="1:16381" s="1" customFormat="1" ht="75">
      <c r="A28" s="556" t="str">
        <f t="array" ref="A28">INDEX(CO_indicators_list[], SMALL(IF(CO_Indic_List='1_Entry_Table'!$B$16,ROW(CO_Indic_List)-7),ROWS(A$6:A28)),2)</f>
        <v>Output 2.1</v>
      </c>
      <c r="B28" s="530" t="str">
        <f>IF(ISERROR(VLOOKUP(A28,FillHome_OO[],3,FALSE))=TRUE,,VLOOKUP(A28,FillHome_OO[],3,FALSE))</f>
        <v>2.1 - Selected institutions have strengthened technical and operational capacities to mainstream child and gender-sensitive disaster-risk reduction into national and local development policies</v>
      </c>
      <c r="C28" s="530">
        <f>Monitoring_Table!C28</f>
        <v>0</v>
      </c>
      <c r="D28" s="530" t="str">
        <f>VLOOKUP(ShadowTable[[#This Row],[indicators]],Tablo_MonitoringTable[],2,FALSE)</f>
        <v>Indicator 2.1.3</v>
      </c>
      <c r="E28" s="208" t="str">
        <f t="array" ref="E28">INDEX(CO_indicators_list[], SMALL(IF(CO_Indic_List='1_Entry_Table'!$B$16,ROW(CO_Indic_List)-7),ROWS(E$6:E28)),8)</f>
        <v>2.1.3 - Existence of an integrated strategy for risk and vulnerability reduction through water, sanitation and hygiene in schools</v>
      </c>
      <c r="F28" s="526">
        <f>IF(ISERROR(VLOOKUP(ShadowTable[[#This Row],[indicators]],Tablo_MonitoringTable[],3,FALSE))=TRUE,,VLOOKUP(ShadowTable[[#This Row],[indicators]],Tablo_MonitoringTable[],3,FALSE))</f>
        <v>0</v>
      </c>
      <c r="G28" s="526">
        <f>VLOOKUP(ShadowTable[[#This Row],[indicators]],Tablo_MonitoringTable[],4,FALSE)</f>
        <v>0</v>
      </c>
      <c r="H28" s="526">
        <f>VLOOKUP(ShadowTable[[#This Row],[indicators]],Tablo_MonitoringTable[],5,FALSE)</f>
        <v>0</v>
      </c>
      <c r="I28" s="526">
        <f>VLOOKUP(ShadowTable[[#This Row],[indicators]],Tablo_MonitoringTable[],6,FALSE)</f>
        <v>0</v>
      </c>
      <c r="J28" s="526">
        <f>VLOOKUP(ShadowTable[[#This Row],[indicators]],Tablo_MonitoringTable[],7,FALSE)</f>
        <v>0</v>
      </c>
      <c r="K28" s="526">
        <f>VLOOKUP(ShadowTable[[#This Row],[indicators]],Tablo_MonitoringTable[],8,FALSE)</f>
        <v>0</v>
      </c>
      <c r="L28" s="526">
        <f>VLOOKUP(ShadowTable[[#This Row],[indicators]],Tablo_MonitoringTable[],10,FALSE)</f>
        <v>0</v>
      </c>
      <c r="M28" s="526">
        <f>VLOOKUP(ShadowTable[[#This Row],[indicators]],Tablo_MonitoringTable[],11,FALSE)</f>
        <v>0</v>
      </c>
      <c r="N28" s="526">
        <f>VLOOKUP(ShadowTable[[#This Row],[indicators]],Tablo_MonitoringTable[],13,FALSE)</f>
        <v>0</v>
      </c>
      <c r="O28" s="526">
        <f>VLOOKUP(ShadowTable[[#This Row],[indicators]],Tablo_MonitoringTable[],14,FALSE)</f>
        <v>0</v>
      </c>
      <c r="P28" s="526">
        <f>VLOOKUP(ShadowTable[[#This Row],[indicators]],Tablo_MonitoringTable[],16,FALSE)</f>
        <v>0</v>
      </c>
      <c r="Q28" s="526">
        <f>VLOOKUP(ShadowTable[[#This Row],[indicators]],Tablo_MonitoringTable[],17,FALSE)</f>
        <v>0</v>
      </c>
      <c r="R28" s="526">
        <f>VLOOKUP(ShadowTable[[#This Row],[indicators]],Tablo_MonitoringTable[],19,FALSE)</f>
        <v>0</v>
      </c>
      <c r="S28" s="526">
        <f>VLOOKUP(ShadowTable[[#This Row],[indicators]],Tablo_MonitoringTable[],20,FALSE)</f>
        <v>0</v>
      </c>
      <c r="T28" s="526">
        <f>VLOOKUP(ShadowTable[[#This Row],[indicators]],Tablo_MonitoringTable[],22,FALSE)</f>
        <v>0</v>
      </c>
      <c r="U28" s="526">
        <f>VLOOKUP(ShadowTable[[#This Row],[indicators]],Tablo_MonitoringTable[],23,FALSE)</f>
        <v>0</v>
      </c>
      <c r="V28" s="225">
        <f>VLOOKUP(ShadowTable[[#This Row],[indicators]],Tablo_MonitoringTable[],25,FALSE)</f>
        <v>0</v>
      </c>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c r="IW28"/>
      <c r="IX28"/>
      <c r="IY28"/>
      <c r="IZ28"/>
      <c r="JA28"/>
      <c r="JB28"/>
      <c r="JC28"/>
      <c r="JD28"/>
      <c r="JE28"/>
      <c r="JF28"/>
      <c r="JG28"/>
      <c r="JH28"/>
      <c r="JI28"/>
      <c r="JJ28"/>
      <c r="JK28"/>
      <c r="JL28"/>
      <c r="JM28"/>
      <c r="JN28"/>
      <c r="JO28"/>
      <c r="JP28"/>
      <c r="JQ28"/>
      <c r="JR28"/>
      <c r="JS28"/>
      <c r="JT28"/>
      <c r="JU28"/>
      <c r="JV28"/>
      <c r="JW28"/>
      <c r="JX28"/>
      <c r="JY28"/>
      <c r="JZ28"/>
      <c r="KA28"/>
      <c r="KB28"/>
      <c r="KC28"/>
      <c r="KD28"/>
      <c r="KE28"/>
      <c r="KF28"/>
      <c r="KG28"/>
      <c r="KH28"/>
      <c r="KI28"/>
      <c r="KJ28"/>
      <c r="KK28"/>
      <c r="KL28"/>
      <c r="KM28"/>
      <c r="KN28"/>
      <c r="KO28"/>
      <c r="KP28"/>
      <c r="KQ28"/>
      <c r="KR28"/>
      <c r="KS28"/>
      <c r="KT28"/>
      <c r="KU28"/>
      <c r="KV28"/>
      <c r="KW28"/>
      <c r="KX28"/>
      <c r="KY28"/>
      <c r="KZ28"/>
      <c r="LA28"/>
      <c r="LB28"/>
      <c r="LC28"/>
      <c r="LD28"/>
      <c r="LE28"/>
      <c r="LF28"/>
      <c r="LG28"/>
      <c r="LH28"/>
      <c r="LI28"/>
      <c r="LJ28"/>
      <c r="LK28"/>
      <c r="LL28"/>
      <c r="LM28"/>
      <c r="LN28"/>
      <c r="LO28"/>
      <c r="LP28"/>
      <c r="LQ28"/>
      <c r="LR28"/>
      <c r="LS28"/>
      <c r="LT28"/>
      <c r="LU28"/>
      <c r="LV28"/>
      <c r="LW28"/>
      <c r="LX28"/>
      <c r="LY28"/>
      <c r="LZ28"/>
      <c r="MA28"/>
      <c r="MB28"/>
      <c r="MC28"/>
      <c r="MD28"/>
      <c r="ME28"/>
      <c r="MF28"/>
      <c r="MG28"/>
      <c r="MH28"/>
      <c r="MI28"/>
      <c r="MJ28"/>
      <c r="MK28"/>
      <c r="ML28"/>
      <c r="MM28"/>
      <c r="MN28"/>
      <c r="MO28"/>
      <c r="MP28"/>
      <c r="MQ28"/>
      <c r="MR28"/>
      <c r="MS28"/>
      <c r="MT28"/>
      <c r="MU28"/>
      <c r="MV28"/>
      <c r="MW28"/>
      <c r="MX28"/>
      <c r="MY28"/>
      <c r="MZ28"/>
      <c r="NA28"/>
      <c r="NB28"/>
      <c r="NC28"/>
      <c r="ND28"/>
      <c r="NE28"/>
      <c r="NF28"/>
      <c r="NG28"/>
      <c r="NH28"/>
      <c r="NI28"/>
      <c r="NJ28"/>
      <c r="NK28"/>
      <c r="NL28"/>
      <c r="NM28"/>
      <c r="NN28"/>
      <c r="NO28"/>
      <c r="NP28"/>
      <c r="NQ28"/>
      <c r="NR28"/>
      <c r="NS28"/>
      <c r="NT28"/>
      <c r="NU28"/>
      <c r="NV28"/>
      <c r="NW28"/>
      <c r="NX28"/>
      <c r="NY28"/>
      <c r="NZ28"/>
      <c r="OA28"/>
      <c r="OB28"/>
      <c r="OC28"/>
      <c r="OD28"/>
      <c r="OE28"/>
      <c r="OF28"/>
      <c r="OG28"/>
      <c r="OH28"/>
      <c r="OI28"/>
      <c r="OJ28"/>
      <c r="OK28"/>
      <c r="OL28"/>
      <c r="OM28"/>
      <c r="ON28"/>
      <c r="OO28"/>
      <c r="OP28"/>
      <c r="OQ28"/>
      <c r="OR28"/>
      <c r="OS28"/>
      <c r="OT28"/>
      <c r="OU28"/>
      <c r="OV28"/>
      <c r="OW28"/>
      <c r="OX28"/>
      <c r="OY28"/>
      <c r="OZ28"/>
      <c r="PA28"/>
      <c r="PB28"/>
      <c r="PC28"/>
      <c r="PD28"/>
      <c r="PE28"/>
      <c r="PF28"/>
      <c r="PG28"/>
      <c r="PH28"/>
      <c r="PI28"/>
      <c r="PJ28"/>
      <c r="PK28"/>
      <c r="PL28"/>
      <c r="PM28"/>
      <c r="PN28"/>
      <c r="PO28"/>
      <c r="PP28"/>
      <c r="PQ28"/>
      <c r="PR28"/>
      <c r="PS28"/>
      <c r="PT28"/>
      <c r="PU28"/>
      <c r="PV28"/>
      <c r="PW28"/>
      <c r="PX28"/>
      <c r="PY28"/>
      <c r="PZ28"/>
      <c r="QA28"/>
      <c r="QB28"/>
      <c r="QC28"/>
      <c r="QD28"/>
      <c r="QE28"/>
      <c r="QF28"/>
      <c r="QG28"/>
      <c r="QH28"/>
      <c r="QI28"/>
      <c r="QJ28"/>
      <c r="QK28"/>
      <c r="QL28"/>
      <c r="QM28"/>
      <c r="QN28"/>
      <c r="QO28"/>
      <c r="QP28"/>
      <c r="QQ28"/>
      <c r="QR28"/>
      <c r="QS28"/>
      <c r="QT28"/>
      <c r="QU28"/>
      <c r="QV28"/>
      <c r="QW28"/>
      <c r="QX28"/>
      <c r="QY28"/>
      <c r="QZ28"/>
      <c r="RA28"/>
      <c r="RB28"/>
      <c r="RC28"/>
      <c r="RD28"/>
      <c r="RE28"/>
      <c r="RF28"/>
      <c r="RG28"/>
      <c r="RH28"/>
      <c r="RI28"/>
      <c r="RJ28"/>
      <c r="RK28"/>
      <c r="RL28"/>
      <c r="RM28"/>
      <c r="RN28"/>
      <c r="RO28"/>
      <c r="RP28"/>
      <c r="RQ28"/>
      <c r="RR28"/>
      <c r="RS28"/>
      <c r="RT28"/>
      <c r="RU28"/>
      <c r="RV28"/>
      <c r="RW28"/>
      <c r="RX28"/>
      <c r="RY28"/>
      <c r="RZ28"/>
      <c r="SA28"/>
      <c r="SB28"/>
      <c r="SC28"/>
      <c r="SD28"/>
      <c r="SE28"/>
      <c r="SF28"/>
      <c r="SG28"/>
      <c r="SH28"/>
      <c r="SI28"/>
      <c r="SJ28"/>
      <c r="SK28"/>
      <c r="SL28"/>
      <c r="SM28"/>
      <c r="SN28"/>
      <c r="SO28"/>
      <c r="SP28"/>
      <c r="SQ28"/>
      <c r="SR28"/>
      <c r="SS28"/>
      <c r="ST28"/>
      <c r="SU28"/>
      <c r="SV28"/>
      <c r="SW28"/>
      <c r="SX28"/>
      <c r="SY28"/>
      <c r="SZ28"/>
      <c r="TA28"/>
      <c r="TB28"/>
      <c r="TC28"/>
      <c r="TD28"/>
      <c r="TE28"/>
      <c r="TF28"/>
      <c r="TG28"/>
      <c r="TH28"/>
      <c r="TI28"/>
      <c r="TJ28"/>
      <c r="TK28"/>
      <c r="TL28"/>
      <c r="TM28"/>
      <c r="TN28"/>
      <c r="TO28"/>
      <c r="TP28"/>
      <c r="TQ28"/>
      <c r="TR28"/>
      <c r="TS28"/>
      <c r="TT28"/>
      <c r="TU28"/>
      <c r="TV28"/>
      <c r="TW28"/>
      <c r="TX28"/>
      <c r="TY28"/>
      <c r="TZ28"/>
      <c r="UA28"/>
      <c r="UB28"/>
      <c r="UC28"/>
      <c r="UD28"/>
      <c r="UE28"/>
      <c r="UF28"/>
      <c r="UG28"/>
      <c r="UH28"/>
      <c r="UI28"/>
      <c r="UJ28"/>
      <c r="UK28"/>
      <c r="UL28"/>
      <c r="UM28"/>
      <c r="UN28"/>
      <c r="UO28"/>
      <c r="UP28"/>
      <c r="UQ28"/>
      <c r="UR28"/>
      <c r="US28"/>
      <c r="UT28"/>
      <c r="UU28"/>
      <c r="UV28"/>
      <c r="UW28"/>
      <c r="UX28"/>
      <c r="UY28"/>
      <c r="UZ28"/>
      <c r="VA28"/>
      <c r="VB28"/>
      <c r="VC28"/>
      <c r="VD28"/>
      <c r="VE28"/>
      <c r="VF28"/>
      <c r="VG28"/>
      <c r="VH28"/>
      <c r="VI28"/>
      <c r="VJ28"/>
      <c r="VK28"/>
      <c r="VL28"/>
      <c r="VM28"/>
      <c r="VN28"/>
      <c r="VO28"/>
      <c r="VP28"/>
      <c r="VQ28"/>
      <c r="VR28"/>
      <c r="VS28"/>
      <c r="VT28"/>
      <c r="VU28"/>
      <c r="VV28"/>
      <c r="VW28"/>
      <c r="VX28"/>
      <c r="VY28"/>
      <c r="VZ28"/>
      <c r="WA28"/>
      <c r="WB28"/>
      <c r="WC28"/>
      <c r="WD28"/>
      <c r="WE28"/>
      <c r="WF28"/>
      <c r="WG28"/>
      <c r="WH28"/>
      <c r="WI28"/>
      <c r="WJ28"/>
      <c r="WK28"/>
      <c r="WL28"/>
      <c r="WM28"/>
      <c r="WN28"/>
      <c r="WO28"/>
      <c r="WP28"/>
      <c r="WQ28"/>
      <c r="WR28"/>
      <c r="WS28"/>
      <c r="WT28"/>
      <c r="WU28"/>
      <c r="WV28"/>
      <c r="WW28"/>
      <c r="WX28"/>
      <c r="WY28"/>
      <c r="WZ28"/>
      <c r="XA28"/>
      <c r="XB28"/>
      <c r="XC28"/>
      <c r="XD28"/>
      <c r="XE28"/>
      <c r="XF28"/>
      <c r="XG28"/>
      <c r="XH28"/>
      <c r="XI28"/>
      <c r="XJ28"/>
      <c r="XK28"/>
      <c r="XL28"/>
      <c r="XM28"/>
      <c r="XN28"/>
      <c r="XO28"/>
      <c r="XP28"/>
      <c r="XQ28"/>
      <c r="XR28"/>
      <c r="XS28"/>
      <c r="XT28"/>
      <c r="XU28"/>
      <c r="XV28"/>
      <c r="XW28"/>
      <c r="XX28"/>
      <c r="XY28"/>
      <c r="XZ28"/>
      <c r="YA28"/>
      <c r="YB28"/>
      <c r="YC28"/>
      <c r="YD28"/>
      <c r="YE28"/>
      <c r="YF28"/>
      <c r="YG28"/>
      <c r="YH28"/>
      <c r="YI28"/>
      <c r="YJ28"/>
      <c r="YK28"/>
      <c r="YL28"/>
      <c r="YM28"/>
      <c r="YN28"/>
      <c r="YO28"/>
      <c r="YP28"/>
      <c r="YQ28"/>
      <c r="YR28"/>
      <c r="YS28"/>
      <c r="YT28"/>
      <c r="YU28"/>
      <c r="YV28"/>
      <c r="YW28"/>
      <c r="YX28"/>
      <c r="YY28"/>
      <c r="YZ28"/>
      <c r="ZA28"/>
      <c r="ZB28"/>
      <c r="ZC28"/>
      <c r="ZD28"/>
      <c r="ZE28"/>
      <c r="ZF28"/>
      <c r="ZG28"/>
      <c r="ZH28"/>
      <c r="ZI28"/>
      <c r="ZJ28"/>
      <c r="ZK28"/>
      <c r="ZL28"/>
      <c r="ZM28"/>
      <c r="ZN28"/>
      <c r="ZO28"/>
      <c r="ZP28"/>
      <c r="ZQ28"/>
      <c r="ZR28"/>
      <c r="ZS28"/>
      <c r="ZT28"/>
      <c r="ZU28"/>
      <c r="ZV28"/>
      <c r="ZW28"/>
      <c r="ZX28"/>
      <c r="ZY28"/>
      <c r="ZZ28"/>
      <c r="AAA28"/>
      <c r="AAB28"/>
      <c r="AAC28"/>
      <c r="AAD28"/>
      <c r="AAE28"/>
      <c r="AAF28"/>
      <c r="AAG28"/>
      <c r="AAH28"/>
      <c r="AAI28"/>
      <c r="AAJ28"/>
      <c r="AAK28"/>
      <c r="AAL28"/>
      <c r="AAM28"/>
      <c r="AAN28"/>
      <c r="AAO28"/>
      <c r="AAP28"/>
      <c r="AAQ28"/>
      <c r="AAR28"/>
      <c r="AAS28"/>
      <c r="AAT28"/>
      <c r="AAU28"/>
      <c r="AAV28"/>
      <c r="AAW28"/>
      <c r="AAX28"/>
      <c r="AAY28"/>
      <c r="AAZ28"/>
      <c r="ABA28"/>
      <c r="ABB28"/>
      <c r="ABC28"/>
      <c r="ABD28"/>
      <c r="ABE28"/>
      <c r="ABF28"/>
      <c r="ABG28"/>
      <c r="ABH28"/>
      <c r="ABI28"/>
      <c r="ABJ28"/>
      <c r="ABK28"/>
      <c r="ABL28"/>
      <c r="ABM28"/>
      <c r="ABN28"/>
      <c r="ABO28"/>
      <c r="ABP28"/>
      <c r="ABQ28"/>
      <c r="ABR28"/>
      <c r="ABS28"/>
      <c r="ABT28"/>
      <c r="ABU28"/>
      <c r="ABV28"/>
      <c r="ABW28"/>
      <c r="ABX28"/>
      <c r="ABY28"/>
      <c r="ABZ28"/>
      <c r="ACA28"/>
      <c r="ACB28"/>
      <c r="ACC28"/>
      <c r="ACD28"/>
      <c r="ACE28"/>
      <c r="ACF28"/>
      <c r="ACG28"/>
      <c r="ACH28"/>
      <c r="ACI28"/>
      <c r="ACJ28"/>
      <c r="ACK28"/>
      <c r="ACL28"/>
      <c r="ACM28"/>
      <c r="ACN28"/>
      <c r="ACO28"/>
      <c r="ACP28"/>
      <c r="ACQ28"/>
      <c r="ACR28"/>
      <c r="ACS28"/>
      <c r="ACT28"/>
      <c r="ACU28"/>
      <c r="ACV28"/>
      <c r="ACW28"/>
      <c r="ACX28"/>
      <c r="ACY28"/>
      <c r="ACZ28"/>
      <c r="ADA28"/>
      <c r="ADB28"/>
      <c r="ADC28"/>
      <c r="ADD28"/>
      <c r="ADE28"/>
      <c r="ADF28"/>
      <c r="ADG28"/>
      <c r="ADH28"/>
      <c r="ADI28"/>
      <c r="ADJ28"/>
      <c r="ADK28"/>
      <c r="ADL28"/>
      <c r="ADM28"/>
      <c r="ADN28"/>
      <c r="ADO28"/>
      <c r="ADP28"/>
      <c r="ADQ28"/>
      <c r="ADR28"/>
      <c r="ADS28"/>
      <c r="ADT28"/>
      <c r="ADU28"/>
      <c r="ADV28"/>
      <c r="ADW28"/>
      <c r="ADX28"/>
      <c r="ADY28"/>
      <c r="ADZ28"/>
      <c r="AEA28"/>
      <c r="AEB28"/>
      <c r="AEC28"/>
      <c r="AED28"/>
      <c r="AEE28"/>
      <c r="AEF28"/>
      <c r="AEG28"/>
      <c r="AEH28"/>
      <c r="AEI28"/>
      <c r="AEJ28"/>
      <c r="AEK28"/>
      <c r="AEL28"/>
      <c r="AEM28"/>
      <c r="AEN28"/>
      <c r="AEO28"/>
      <c r="AEP28"/>
      <c r="AEQ28"/>
      <c r="AER28"/>
      <c r="AES28"/>
      <c r="AET28"/>
      <c r="AEU28"/>
      <c r="AEV28"/>
      <c r="AEW28"/>
      <c r="AEX28"/>
      <c r="AEY28"/>
      <c r="AEZ28"/>
      <c r="AFA28"/>
      <c r="AFB28"/>
      <c r="AFC28"/>
      <c r="AFD28"/>
      <c r="AFE28"/>
      <c r="AFF28"/>
      <c r="AFG28"/>
      <c r="AFH28"/>
      <c r="AFI28"/>
      <c r="AFJ28"/>
      <c r="AFK28"/>
      <c r="AFL28"/>
      <c r="AFM28"/>
      <c r="AFN28"/>
      <c r="AFO28"/>
      <c r="AFP28"/>
      <c r="AFQ28"/>
      <c r="AFR28"/>
      <c r="AFS28"/>
      <c r="AFT28"/>
      <c r="AFU28"/>
      <c r="AFV28"/>
      <c r="AFW28"/>
      <c r="AFX28"/>
      <c r="AFY28"/>
      <c r="AFZ28"/>
      <c r="AGA28"/>
      <c r="AGB28"/>
      <c r="AGC28"/>
      <c r="AGD28"/>
      <c r="AGE28"/>
      <c r="AGF28"/>
      <c r="AGG28"/>
      <c r="AGH28"/>
      <c r="AGI28"/>
      <c r="AGJ28"/>
      <c r="AGK28"/>
      <c r="AGL28"/>
      <c r="AGM28"/>
      <c r="AGN28"/>
      <c r="AGO28"/>
      <c r="AGP28"/>
      <c r="AGQ28"/>
      <c r="AGR28"/>
      <c r="AGS28"/>
      <c r="AGT28"/>
      <c r="AGU28"/>
      <c r="AGV28"/>
      <c r="AGW28"/>
      <c r="AGX28"/>
      <c r="AGY28"/>
      <c r="AGZ28"/>
      <c r="AHA28"/>
      <c r="AHB28"/>
      <c r="AHC28"/>
      <c r="AHD28"/>
      <c r="AHE28"/>
      <c r="AHF28"/>
      <c r="AHG28"/>
      <c r="AHH28"/>
      <c r="AHI28"/>
      <c r="AHJ28"/>
      <c r="AHK28"/>
      <c r="AHL28"/>
      <c r="AHM28"/>
      <c r="AHN28"/>
      <c r="AHO28"/>
      <c r="AHP28"/>
      <c r="AHQ28"/>
      <c r="AHR28"/>
      <c r="AHS28"/>
      <c r="AHT28"/>
      <c r="AHU28"/>
      <c r="AHV28"/>
      <c r="AHW28"/>
      <c r="AHX28"/>
      <c r="AHY28"/>
      <c r="AHZ28"/>
      <c r="AIA28"/>
      <c r="AIB28"/>
      <c r="AIC28"/>
      <c r="AID28"/>
      <c r="AIE28"/>
      <c r="AIF28"/>
      <c r="AIG28"/>
      <c r="AIH28"/>
      <c r="AII28"/>
      <c r="AIJ28"/>
      <c r="AIK28"/>
      <c r="AIL28"/>
      <c r="AIM28"/>
      <c r="AIN28"/>
      <c r="AIO28"/>
      <c r="AIP28"/>
      <c r="AIQ28"/>
      <c r="AIR28"/>
      <c r="AIS28"/>
      <c r="AIT28"/>
      <c r="AIU28"/>
      <c r="AIV28"/>
      <c r="AIW28"/>
      <c r="AIX28"/>
      <c r="AIY28"/>
      <c r="AIZ28"/>
      <c r="AJA28"/>
      <c r="AJB28"/>
      <c r="AJC28"/>
      <c r="AJD28"/>
      <c r="AJE28"/>
      <c r="AJF28"/>
      <c r="AJG28"/>
      <c r="AJH28"/>
      <c r="AJI28"/>
      <c r="AJJ28"/>
      <c r="AJK28"/>
      <c r="AJL28"/>
      <c r="AJM28"/>
      <c r="AJN28"/>
      <c r="AJO28"/>
      <c r="AJP28"/>
      <c r="AJQ28"/>
      <c r="AJR28"/>
      <c r="AJS28"/>
      <c r="AJT28"/>
      <c r="AJU28"/>
      <c r="AJV28"/>
      <c r="AJW28"/>
      <c r="AJX28"/>
      <c r="AJY28"/>
      <c r="AJZ28"/>
      <c r="AKA28"/>
      <c r="AKB28"/>
      <c r="AKC28"/>
      <c r="AKD28"/>
      <c r="AKE28"/>
      <c r="AKF28"/>
      <c r="AKG28"/>
      <c r="AKH28"/>
      <c r="AKI28"/>
      <c r="AKJ28"/>
      <c r="AKK28"/>
      <c r="AKL28"/>
      <c r="AKM28"/>
      <c r="AKN28"/>
      <c r="AKO28"/>
      <c r="AKP28"/>
      <c r="AKQ28"/>
      <c r="AKR28"/>
      <c r="AKS28"/>
      <c r="AKT28"/>
      <c r="AKU28"/>
      <c r="AKV28"/>
      <c r="AKW28"/>
      <c r="AKX28"/>
      <c r="AKY28"/>
      <c r="AKZ28"/>
      <c r="ALA28"/>
      <c r="ALB28"/>
      <c r="ALC28"/>
      <c r="ALD28"/>
      <c r="ALE28"/>
      <c r="ALF28"/>
      <c r="ALG28"/>
      <c r="ALH28"/>
      <c r="ALI28"/>
      <c r="ALJ28"/>
      <c r="ALK28"/>
      <c r="ALL28"/>
      <c r="ALM28"/>
      <c r="ALN28"/>
      <c r="ALO28"/>
      <c r="ALP28"/>
      <c r="ALQ28"/>
      <c r="ALR28"/>
      <c r="ALS28"/>
      <c r="ALT28"/>
      <c r="ALU28"/>
      <c r="ALV28"/>
      <c r="ALW28"/>
      <c r="ALX28"/>
      <c r="ALY28"/>
      <c r="ALZ28"/>
      <c r="AMA28"/>
      <c r="AMB28"/>
      <c r="AMC28"/>
      <c r="AMD28"/>
      <c r="AME28"/>
      <c r="AMF28"/>
      <c r="AMG28"/>
      <c r="AMH28"/>
      <c r="AMI28"/>
      <c r="AMJ28"/>
      <c r="AMK28"/>
      <c r="AML28"/>
      <c r="AMM28"/>
      <c r="AMN28"/>
      <c r="AMO28"/>
      <c r="AMP28"/>
      <c r="AMQ28"/>
      <c r="AMR28"/>
      <c r="AMS28"/>
      <c r="AMT28"/>
      <c r="AMU28"/>
      <c r="AMV28"/>
      <c r="AMW28"/>
      <c r="AMX28"/>
      <c r="AMY28"/>
      <c r="AMZ28"/>
      <c r="ANA28"/>
      <c r="ANB28"/>
      <c r="ANC28"/>
      <c r="AND28"/>
      <c r="ANE28"/>
      <c r="ANF28"/>
      <c r="ANG28"/>
      <c r="ANH28"/>
      <c r="ANI28"/>
      <c r="ANJ28"/>
      <c r="ANK28"/>
      <c r="ANL28"/>
      <c r="ANM28"/>
      <c r="ANN28"/>
      <c r="ANO28"/>
      <c r="ANP28"/>
      <c r="ANQ28"/>
      <c r="ANR28"/>
      <c r="ANS28"/>
      <c r="ANT28"/>
      <c r="ANU28"/>
      <c r="ANV28"/>
      <c r="ANW28"/>
      <c r="ANX28"/>
      <c r="ANY28"/>
      <c r="ANZ28"/>
      <c r="AOA28"/>
      <c r="AOB28"/>
      <c r="AOC28"/>
      <c r="AOD28"/>
      <c r="AOE28"/>
      <c r="AOF28"/>
      <c r="AOG28"/>
      <c r="AOH28"/>
      <c r="AOI28"/>
      <c r="AOJ28"/>
      <c r="AOK28"/>
      <c r="AOL28"/>
      <c r="AOM28"/>
      <c r="AON28"/>
      <c r="AOO28"/>
      <c r="AOP28"/>
      <c r="AOQ28"/>
      <c r="AOR28"/>
      <c r="AOS28"/>
      <c r="AOT28"/>
      <c r="AOU28"/>
      <c r="AOV28"/>
      <c r="AOW28"/>
      <c r="AOX28"/>
      <c r="AOY28"/>
      <c r="AOZ28"/>
      <c r="APA28"/>
      <c r="APB28"/>
      <c r="APC28"/>
      <c r="APD28"/>
      <c r="APE28"/>
      <c r="APF28"/>
      <c r="APG28"/>
      <c r="APH28"/>
      <c r="API28"/>
      <c r="APJ28"/>
      <c r="APK28"/>
      <c r="APL28"/>
      <c r="APM28"/>
      <c r="APN28"/>
      <c r="APO28"/>
      <c r="APP28"/>
      <c r="APQ28"/>
      <c r="APR28"/>
      <c r="APS28"/>
      <c r="APT28"/>
      <c r="APU28"/>
      <c r="APV28"/>
      <c r="APW28"/>
      <c r="APX28"/>
      <c r="APY28"/>
      <c r="APZ28"/>
      <c r="AQA28"/>
      <c r="AQB28"/>
      <c r="AQC28"/>
      <c r="AQD28"/>
      <c r="AQE28"/>
      <c r="AQF28"/>
      <c r="AQG28"/>
      <c r="AQH28"/>
      <c r="AQI28"/>
      <c r="AQJ28"/>
      <c r="AQK28"/>
      <c r="AQL28"/>
      <c r="AQM28"/>
      <c r="AQN28"/>
      <c r="AQO28"/>
      <c r="AQP28"/>
      <c r="AQQ28"/>
      <c r="AQR28"/>
      <c r="AQS28"/>
      <c r="AQT28"/>
      <c r="AQU28"/>
      <c r="AQV28"/>
      <c r="AQW28"/>
      <c r="AQX28"/>
      <c r="AQY28"/>
      <c r="AQZ28"/>
      <c r="ARA28"/>
      <c r="ARB28"/>
      <c r="ARC28"/>
      <c r="ARD28"/>
      <c r="ARE28"/>
      <c r="ARF28"/>
      <c r="ARG28"/>
      <c r="ARH28"/>
      <c r="ARI28"/>
      <c r="ARJ28"/>
      <c r="ARK28"/>
      <c r="ARL28"/>
      <c r="ARM28"/>
      <c r="ARN28"/>
      <c r="ARO28"/>
      <c r="ARP28"/>
      <c r="ARQ28"/>
      <c r="ARR28"/>
      <c r="ARS28"/>
      <c r="ART28"/>
      <c r="ARU28"/>
      <c r="ARV28"/>
      <c r="ARW28"/>
      <c r="ARX28"/>
      <c r="ARY28"/>
      <c r="ARZ28"/>
      <c r="ASA28"/>
      <c r="ASB28"/>
      <c r="ASC28"/>
      <c r="ASD28"/>
      <c r="ASE28"/>
      <c r="ASF28"/>
      <c r="ASG28"/>
      <c r="ASH28"/>
      <c r="ASI28"/>
      <c r="ASJ28"/>
      <c r="ASK28"/>
      <c r="ASL28"/>
      <c r="ASM28"/>
      <c r="ASN28"/>
      <c r="ASO28"/>
      <c r="ASP28"/>
      <c r="ASQ28"/>
      <c r="ASR28"/>
      <c r="ASS28"/>
      <c r="AST28"/>
      <c r="ASU28"/>
      <c r="ASV28"/>
      <c r="ASW28"/>
      <c r="ASX28"/>
      <c r="ASY28"/>
      <c r="ASZ28"/>
      <c r="ATA28"/>
      <c r="ATB28"/>
      <c r="ATC28"/>
      <c r="ATD28"/>
      <c r="ATE28"/>
      <c r="ATF28"/>
      <c r="ATG28"/>
      <c r="ATH28"/>
      <c r="ATI28"/>
      <c r="ATJ28"/>
      <c r="ATK28"/>
      <c r="ATL28"/>
      <c r="ATM28"/>
      <c r="ATN28"/>
      <c r="ATO28"/>
      <c r="ATP28"/>
      <c r="ATQ28"/>
      <c r="ATR28"/>
      <c r="ATS28"/>
      <c r="ATT28"/>
      <c r="ATU28"/>
      <c r="ATV28"/>
      <c r="ATW28"/>
      <c r="ATX28"/>
      <c r="ATY28"/>
      <c r="ATZ28"/>
      <c r="AUA28"/>
      <c r="AUB28"/>
      <c r="AUC28"/>
      <c r="AUD28"/>
      <c r="AUE28"/>
      <c r="AUF28"/>
      <c r="AUG28"/>
      <c r="AUH28"/>
      <c r="AUI28"/>
      <c r="AUJ28"/>
      <c r="AUK28"/>
      <c r="AUL28"/>
      <c r="AUM28"/>
      <c r="AUN28"/>
      <c r="AUO28"/>
      <c r="AUP28"/>
      <c r="AUQ28"/>
      <c r="AUR28"/>
      <c r="AUS28"/>
      <c r="AUT28"/>
      <c r="AUU28"/>
      <c r="AUV28"/>
      <c r="AUW28"/>
      <c r="AUX28"/>
      <c r="AUY28"/>
      <c r="AUZ28"/>
      <c r="AVA28"/>
      <c r="AVB28"/>
      <c r="AVC28"/>
      <c r="AVD28"/>
      <c r="AVE28"/>
      <c r="AVF28"/>
      <c r="AVG28"/>
      <c r="AVH28"/>
      <c r="AVI28"/>
      <c r="AVJ28"/>
      <c r="AVK28"/>
      <c r="AVL28"/>
      <c r="AVM28"/>
      <c r="AVN28"/>
      <c r="AVO28"/>
      <c r="AVP28"/>
      <c r="AVQ28"/>
      <c r="AVR28"/>
      <c r="AVS28"/>
      <c r="AVT28"/>
      <c r="AVU28"/>
      <c r="AVV28"/>
      <c r="AVW28"/>
      <c r="AVX28"/>
      <c r="AVY28"/>
      <c r="AVZ28"/>
      <c r="AWA28"/>
      <c r="AWB28"/>
      <c r="AWC28"/>
      <c r="AWD28"/>
      <c r="AWE28"/>
      <c r="AWF28"/>
      <c r="AWG28"/>
      <c r="AWH28"/>
      <c r="AWI28"/>
      <c r="AWJ28"/>
      <c r="AWK28"/>
      <c r="AWL28"/>
      <c r="AWM28"/>
      <c r="AWN28"/>
      <c r="AWO28"/>
      <c r="AWP28"/>
      <c r="AWQ28"/>
      <c r="AWR28"/>
      <c r="AWS28"/>
      <c r="AWT28"/>
      <c r="AWU28"/>
      <c r="AWV28"/>
      <c r="AWW28"/>
      <c r="AWX28"/>
      <c r="AWY28"/>
      <c r="AWZ28"/>
      <c r="AXA28"/>
      <c r="AXB28"/>
      <c r="AXC28"/>
      <c r="AXD28"/>
      <c r="AXE28"/>
      <c r="AXF28"/>
      <c r="AXG28"/>
      <c r="AXH28"/>
      <c r="AXI28"/>
      <c r="AXJ28"/>
      <c r="AXK28"/>
      <c r="AXL28"/>
      <c r="AXM28"/>
      <c r="AXN28"/>
      <c r="AXO28"/>
      <c r="AXP28"/>
      <c r="AXQ28"/>
      <c r="AXR28"/>
      <c r="AXS28"/>
      <c r="AXT28"/>
      <c r="AXU28"/>
      <c r="AXV28"/>
      <c r="AXW28"/>
      <c r="AXX28"/>
      <c r="AXY28"/>
      <c r="AXZ28"/>
      <c r="AYA28"/>
      <c r="AYB28"/>
      <c r="AYC28"/>
      <c r="AYD28"/>
      <c r="AYE28"/>
      <c r="AYF28"/>
      <c r="AYG28"/>
      <c r="AYH28"/>
      <c r="AYI28"/>
      <c r="AYJ28"/>
      <c r="AYK28"/>
      <c r="AYL28"/>
      <c r="AYM28"/>
      <c r="AYN28"/>
      <c r="AYO28"/>
      <c r="AYP28"/>
      <c r="AYQ28"/>
      <c r="AYR28"/>
      <c r="AYS28"/>
      <c r="AYT28"/>
      <c r="AYU28"/>
      <c r="AYV28"/>
      <c r="AYW28"/>
      <c r="AYX28"/>
      <c r="AYY28"/>
      <c r="AYZ28"/>
      <c r="AZA28"/>
      <c r="AZB28"/>
      <c r="AZC28"/>
      <c r="AZD28"/>
      <c r="AZE28"/>
      <c r="AZF28"/>
      <c r="AZG28"/>
      <c r="AZH28"/>
      <c r="AZI28"/>
      <c r="AZJ28"/>
      <c r="AZK28"/>
      <c r="AZL28"/>
      <c r="AZM28"/>
      <c r="AZN28"/>
      <c r="AZO28"/>
      <c r="AZP28"/>
      <c r="AZQ28"/>
      <c r="AZR28"/>
      <c r="AZS28"/>
      <c r="AZT28"/>
      <c r="AZU28"/>
      <c r="AZV28"/>
      <c r="AZW28"/>
      <c r="AZX28"/>
      <c r="AZY28"/>
      <c r="AZZ28"/>
      <c r="BAA28"/>
      <c r="BAB28"/>
      <c r="BAC28"/>
      <c r="BAD28"/>
      <c r="BAE28"/>
      <c r="BAF28"/>
      <c r="BAG28"/>
      <c r="BAH28"/>
      <c r="BAI28"/>
      <c r="BAJ28"/>
      <c r="BAK28"/>
      <c r="BAL28"/>
      <c r="BAM28"/>
      <c r="BAN28"/>
      <c r="BAO28"/>
      <c r="BAP28"/>
      <c r="BAQ28"/>
      <c r="BAR28"/>
      <c r="BAS28"/>
      <c r="BAT28"/>
      <c r="BAU28"/>
      <c r="BAV28"/>
      <c r="BAW28"/>
      <c r="BAX28"/>
      <c r="BAY28"/>
      <c r="BAZ28"/>
      <c r="BBA28"/>
      <c r="BBB28"/>
      <c r="BBC28"/>
      <c r="BBD28"/>
      <c r="BBE28"/>
      <c r="BBF28"/>
      <c r="BBG28"/>
      <c r="BBH28"/>
      <c r="BBI28"/>
      <c r="BBJ28"/>
      <c r="BBK28"/>
      <c r="BBL28"/>
      <c r="BBM28"/>
      <c r="BBN28"/>
      <c r="BBO28"/>
      <c r="BBP28"/>
      <c r="BBQ28"/>
      <c r="BBR28"/>
      <c r="BBS28"/>
      <c r="BBT28"/>
      <c r="BBU28"/>
      <c r="BBV28"/>
      <c r="BBW28"/>
      <c r="BBX28"/>
      <c r="BBY28"/>
      <c r="BBZ28"/>
      <c r="BCA28"/>
      <c r="BCB28"/>
      <c r="BCC28"/>
      <c r="BCD28"/>
      <c r="BCE28"/>
      <c r="BCF28"/>
      <c r="BCG28"/>
      <c r="BCH28"/>
      <c r="BCI28"/>
      <c r="BCJ28"/>
      <c r="BCK28"/>
      <c r="BCL28"/>
      <c r="BCM28"/>
      <c r="BCN28"/>
      <c r="BCO28"/>
      <c r="BCP28"/>
      <c r="BCQ28"/>
      <c r="BCR28"/>
      <c r="BCS28"/>
      <c r="BCT28"/>
      <c r="BCU28"/>
      <c r="BCV28"/>
      <c r="BCW28"/>
      <c r="BCX28"/>
      <c r="BCY28"/>
      <c r="BCZ28"/>
      <c r="BDA28"/>
      <c r="BDB28"/>
      <c r="BDC28"/>
      <c r="BDD28"/>
      <c r="BDE28"/>
      <c r="BDF28"/>
      <c r="BDG28"/>
      <c r="BDH28"/>
      <c r="BDI28"/>
      <c r="BDJ28"/>
      <c r="BDK28"/>
      <c r="BDL28"/>
      <c r="BDM28"/>
      <c r="BDN28"/>
      <c r="BDO28"/>
      <c r="BDP28"/>
      <c r="BDQ28"/>
      <c r="BDR28"/>
      <c r="BDS28"/>
      <c r="BDT28"/>
      <c r="BDU28"/>
      <c r="BDV28"/>
      <c r="BDW28"/>
      <c r="BDX28"/>
      <c r="BDY28"/>
      <c r="BDZ28"/>
      <c r="BEA28"/>
      <c r="BEB28"/>
      <c r="BEC28"/>
      <c r="BED28"/>
      <c r="BEE28"/>
      <c r="BEF28"/>
      <c r="BEG28"/>
      <c r="BEH28"/>
      <c r="BEI28"/>
      <c r="BEJ28"/>
      <c r="BEK28"/>
      <c r="BEL28"/>
      <c r="BEM28"/>
      <c r="BEN28"/>
      <c r="BEO28"/>
      <c r="BEP28"/>
      <c r="BEQ28"/>
      <c r="BER28"/>
      <c r="BES28"/>
      <c r="BET28"/>
      <c r="BEU28"/>
      <c r="BEV28"/>
      <c r="BEW28"/>
      <c r="BEX28"/>
      <c r="BEY28"/>
      <c r="BEZ28"/>
      <c r="BFA28"/>
      <c r="BFB28"/>
      <c r="BFC28"/>
      <c r="BFD28"/>
      <c r="BFE28"/>
      <c r="BFF28"/>
      <c r="BFG28"/>
      <c r="BFH28"/>
      <c r="BFI28"/>
      <c r="BFJ28"/>
      <c r="BFK28"/>
      <c r="BFL28"/>
      <c r="BFM28"/>
      <c r="BFN28"/>
      <c r="BFO28"/>
      <c r="BFP28"/>
      <c r="BFQ28"/>
      <c r="BFR28"/>
      <c r="BFS28"/>
      <c r="BFT28"/>
      <c r="BFU28"/>
      <c r="BFV28"/>
      <c r="BFW28"/>
      <c r="BFX28"/>
      <c r="BFY28"/>
      <c r="BFZ28"/>
      <c r="BGA28"/>
      <c r="BGB28"/>
      <c r="BGC28"/>
      <c r="BGD28"/>
      <c r="BGE28"/>
      <c r="BGF28"/>
      <c r="BGG28"/>
      <c r="BGH28"/>
      <c r="BGI28"/>
      <c r="BGJ28"/>
      <c r="BGK28"/>
      <c r="BGL28"/>
      <c r="BGM28"/>
      <c r="BGN28"/>
      <c r="BGO28"/>
      <c r="BGP28"/>
      <c r="BGQ28"/>
      <c r="BGR28"/>
      <c r="BGS28"/>
      <c r="BGT28"/>
      <c r="BGU28"/>
      <c r="BGV28"/>
      <c r="BGW28"/>
      <c r="BGX28"/>
      <c r="BGY28"/>
      <c r="BGZ28"/>
      <c r="BHA28"/>
      <c r="BHB28"/>
      <c r="BHC28"/>
      <c r="BHD28"/>
      <c r="BHE28"/>
      <c r="BHF28"/>
      <c r="BHG28"/>
      <c r="BHH28"/>
      <c r="BHI28"/>
      <c r="BHJ28"/>
      <c r="BHK28"/>
      <c r="BHL28"/>
      <c r="BHM28"/>
      <c r="BHN28"/>
      <c r="BHO28"/>
      <c r="BHP28"/>
      <c r="BHQ28"/>
      <c r="BHR28"/>
      <c r="BHS28"/>
      <c r="BHT28"/>
      <c r="BHU28"/>
      <c r="BHV28"/>
      <c r="BHW28"/>
      <c r="BHX28"/>
      <c r="BHY28"/>
      <c r="BHZ28"/>
      <c r="BIA28"/>
      <c r="BIB28"/>
      <c r="BIC28"/>
      <c r="BID28"/>
      <c r="BIE28"/>
      <c r="BIF28"/>
      <c r="BIG28"/>
      <c r="BIH28"/>
      <c r="BII28"/>
      <c r="BIJ28"/>
      <c r="BIK28"/>
      <c r="BIL28"/>
      <c r="BIM28"/>
      <c r="BIN28"/>
      <c r="BIO28"/>
      <c r="BIP28"/>
      <c r="BIQ28"/>
      <c r="BIR28"/>
      <c r="BIS28"/>
      <c r="BIT28"/>
      <c r="BIU28"/>
      <c r="BIV28"/>
      <c r="BIW28"/>
      <c r="BIX28"/>
      <c r="BIY28"/>
      <c r="BIZ28"/>
      <c r="BJA28"/>
      <c r="BJB28"/>
      <c r="BJC28"/>
      <c r="BJD28"/>
      <c r="BJE28"/>
      <c r="BJF28"/>
      <c r="BJG28"/>
      <c r="BJH28"/>
      <c r="BJI28"/>
      <c r="BJJ28"/>
      <c r="BJK28"/>
      <c r="BJL28"/>
      <c r="BJM28"/>
      <c r="BJN28"/>
      <c r="BJO28"/>
      <c r="BJP28"/>
      <c r="BJQ28"/>
      <c r="BJR28"/>
      <c r="BJS28"/>
      <c r="BJT28"/>
      <c r="BJU28"/>
      <c r="BJV28"/>
      <c r="BJW28"/>
      <c r="BJX28"/>
      <c r="BJY28"/>
      <c r="BJZ28"/>
      <c r="BKA28"/>
      <c r="BKB28"/>
      <c r="BKC28"/>
      <c r="BKD28"/>
      <c r="BKE28"/>
      <c r="BKF28"/>
      <c r="BKG28"/>
      <c r="BKH28"/>
      <c r="BKI28"/>
      <c r="BKJ28"/>
      <c r="BKK28"/>
      <c r="BKL28"/>
      <c r="BKM28"/>
      <c r="BKN28"/>
      <c r="BKO28"/>
      <c r="BKP28"/>
      <c r="BKQ28"/>
      <c r="BKR28"/>
      <c r="BKS28"/>
      <c r="BKT28"/>
      <c r="BKU28"/>
      <c r="BKV28"/>
      <c r="BKW28"/>
      <c r="BKX28"/>
      <c r="BKY28"/>
      <c r="BKZ28"/>
      <c r="BLA28"/>
      <c r="BLB28"/>
      <c r="BLC28"/>
      <c r="BLD28"/>
      <c r="BLE28"/>
      <c r="BLF28"/>
      <c r="BLG28"/>
      <c r="BLH28"/>
      <c r="BLI28"/>
      <c r="BLJ28"/>
      <c r="BLK28"/>
      <c r="BLL28"/>
      <c r="BLM28"/>
      <c r="BLN28"/>
      <c r="BLO28"/>
      <c r="BLP28"/>
      <c r="BLQ28"/>
      <c r="BLR28"/>
      <c r="BLS28"/>
      <c r="BLT28"/>
      <c r="BLU28"/>
      <c r="BLV28"/>
      <c r="BLW28"/>
      <c r="BLX28"/>
      <c r="BLY28"/>
      <c r="BLZ28"/>
      <c r="BMA28"/>
      <c r="BMB28"/>
      <c r="BMC28"/>
      <c r="BMD28"/>
      <c r="BME28"/>
      <c r="BMF28"/>
      <c r="BMG28"/>
      <c r="BMH28"/>
      <c r="BMI28"/>
      <c r="BMJ28"/>
      <c r="BMK28"/>
      <c r="BML28"/>
      <c r="BMM28"/>
      <c r="BMN28"/>
      <c r="BMO28"/>
      <c r="BMP28"/>
      <c r="BMQ28"/>
      <c r="BMR28"/>
      <c r="BMS28"/>
      <c r="BMT28"/>
      <c r="BMU28"/>
      <c r="BMV28"/>
      <c r="BMW28"/>
      <c r="BMX28"/>
      <c r="BMY28"/>
      <c r="BMZ28"/>
      <c r="BNA28"/>
      <c r="BNB28"/>
      <c r="BNC28"/>
      <c r="BND28"/>
      <c r="BNE28"/>
      <c r="BNF28"/>
      <c r="BNG28"/>
      <c r="BNH28"/>
      <c r="BNI28"/>
      <c r="BNJ28"/>
      <c r="BNK28"/>
      <c r="BNL28"/>
      <c r="BNM28"/>
      <c r="BNN28"/>
      <c r="BNO28"/>
      <c r="BNP28"/>
      <c r="BNQ28"/>
      <c r="BNR28"/>
      <c r="BNS28"/>
      <c r="BNT28"/>
      <c r="BNU28"/>
      <c r="BNV28"/>
      <c r="BNW28"/>
      <c r="BNX28"/>
      <c r="BNY28"/>
      <c r="BNZ28"/>
      <c r="BOA28"/>
      <c r="BOB28"/>
      <c r="BOC28"/>
      <c r="BOD28"/>
      <c r="BOE28"/>
      <c r="BOF28"/>
      <c r="BOG28"/>
      <c r="BOH28"/>
      <c r="BOI28"/>
      <c r="BOJ28"/>
      <c r="BOK28"/>
      <c r="BOL28"/>
      <c r="BOM28"/>
      <c r="BON28"/>
      <c r="BOO28"/>
      <c r="BOP28"/>
      <c r="BOQ28"/>
      <c r="BOR28"/>
      <c r="BOS28"/>
      <c r="BOT28"/>
      <c r="BOU28"/>
      <c r="BOV28"/>
      <c r="BOW28"/>
      <c r="BOX28"/>
      <c r="BOY28"/>
      <c r="BOZ28"/>
      <c r="BPA28"/>
      <c r="BPB28"/>
      <c r="BPC28"/>
      <c r="BPD28"/>
      <c r="BPE28"/>
      <c r="BPF28"/>
      <c r="BPG28"/>
      <c r="BPH28"/>
      <c r="BPI28"/>
      <c r="BPJ28"/>
      <c r="BPK28"/>
      <c r="BPL28"/>
      <c r="BPM28"/>
      <c r="BPN28"/>
      <c r="BPO28"/>
      <c r="BPP28"/>
      <c r="BPQ28"/>
      <c r="BPR28"/>
      <c r="BPS28"/>
      <c r="BPT28"/>
      <c r="BPU28"/>
      <c r="BPV28"/>
      <c r="BPW28"/>
      <c r="BPX28"/>
      <c r="BPY28"/>
      <c r="BPZ28"/>
      <c r="BQA28"/>
      <c r="BQB28"/>
      <c r="BQC28"/>
      <c r="BQD28"/>
      <c r="BQE28"/>
      <c r="BQF28"/>
      <c r="BQG28"/>
      <c r="BQH28"/>
      <c r="BQI28"/>
      <c r="BQJ28"/>
      <c r="BQK28"/>
      <c r="BQL28"/>
      <c r="BQM28"/>
      <c r="BQN28"/>
      <c r="BQO28"/>
      <c r="BQP28"/>
      <c r="BQQ28"/>
      <c r="BQR28"/>
      <c r="BQS28"/>
      <c r="BQT28"/>
      <c r="BQU28"/>
      <c r="BQV28"/>
      <c r="BQW28"/>
      <c r="BQX28"/>
      <c r="BQY28"/>
      <c r="BQZ28"/>
      <c r="BRA28"/>
      <c r="BRB28"/>
      <c r="BRC28"/>
      <c r="BRD28"/>
      <c r="BRE28"/>
      <c r="BRF28"/>
      <c r="BRG28"/>
      <c r="BRH28"/>
      <c r="BRI28"/>
      <c r="BRJ28"/>
      <c r="BRK28"/>
      <c r="BRL28"/>
      <c r="BRM28"/>
      <c r="BRN28"/>
      <c r="BRO28"/>
      <c r="BRP28"/>
      <c r="BRQ28"/>
      <c r="BRR28"/>
      <c r="BRS28"/>
      <c r="BRT28"/>
      <c r="BRU28"/>
      <c r="BRV28"/>
      <c r="BRW28"/>
      <c r="BRX28"/>
      <c r="BRY28"/>
      <c r="BRZ28"/>
      <c r="BSA28"/>
      <c r="BSB28"/>
      <c r="BSC28"/>
      <c r="BSD28"/>
      <c r="BSE28"/>
      <c r="BSF28"/>
      <c r="BSG28"/>
      <c r="BSH28"/>
      <c r="BSI28"/>
      <c r="BSJ28"/>
      <c r="BSK28"/>
      <c r="BSL28"/>
      <c r="BSM28"/>
      <c r="BSN28"/>
      <c r="BSO28"/>
      <c r="BSP28"/>
      <c r="BSQ28"/>
      <c r="BSR28"/>
      <c r="BSS28"/>
      <c r="BST28"/>
      <c r="BSU28"/>
      <c r="BSV28"/>
      <c r="BSW28"/>
      <c r="BSX28"/>
      <c r="BSY28"/>
      <c r="BSZ28"/>
      <c r="BTA28"/>
      <c r="BTB28"/>
      <c r="BTC28"/>
      <c r="BTD28"/>
      <c r="BTE28"/>
      <c r="BTF28"/>
      <c r="BTG28"/>
      <c r="BTH28"/>
      <c r="BTI28"/>
      <c r="BTJ28"/>
      <c r="BTK28"/>
      <c r="BTL28"/>
      <c r="BTM28"/>
      <c r="BTN28"/>
      <c r="BTO28"/>
      <c r="BTP28"/>
      <c r="BTQ28"/>
      <c r="BTR28"/>
      <c r="BTS28"/>
      <c r="BTT28"/>
      <c r="BTU28"/>
      <c r="BTV28"/>
      <c r="BTW28"/>
      <c r="BTX28"/>
      <c r="BTY28"/>
      <c r="BTZ28"/>
      <c r="BUA28"/>
      <c r="BUB28"/>
      <c r="BUC28"/>
      <c r="BUD28"/>
      <c r="BUE28"/>
      <c r="BUF28"/>
      <c r="BUG28"/>
      <c r="BUH28"/>
      <c r="BUI28"/>
      <c r="BUJ28"/>
      <c r="BUK28"/>
      <c r="BUL28"/>
      <c r="BUM28"/>
      <c r="BUN28"/>
      <c r="BUO28"/>
      <c r="BUP28"/>
      <c r="BUQ28"/>
      <c r="BUR28"/>
      <c r="BUS28"/>
      <c r="BUT28"/>
      <c r="BUU28"/>
      <c r="BUV28"/>
      <c r="BUW28"/>
      <c r="BUX28"/>
      <c r="BUY28"/>
      <c r="BUZ28"/>
      <c r="BVA28"/>
      <c r="BVB28"/>
      <c r="BVC28"/>
      <c r="BVD28"/>
      <c r="BVE28"/>
      <c r="BVF28"/>
      <c r="BVG28"/>
      <c r="BVH28"/>
      <c r="BVI28"/>
      <c r="BVJ28"/>
      <c r="BVK28"/>
      <c r="BVL28"/>
      <c r="BVM28"/>
      <c r="BVN28"/>
      <c r="BVO28"/>
      <c r="BVP28"/>
      <c r="BVQ28"/>
      <c r="BVR28"/>
      <c r="BVS28"/>
      <c r="BVT28"/>
      <c r="BVU28"/>
      <c r="BVV28"/>
      <c r="BVW28"/>
      <c r="BVX28"/>
      <c r="BVY28"/>
      <c r="BVZ28"/>
      <c r="BWA28"/>
      <c r="BWB28"/>
      <c r="BWC28"/>
      <c r="BWD28"/>
      <c r="BWE28"/>
      <c r="BWF28"/>
      <c r="BWG28"/>
      <c r="BWH28"/>
      <c r="BWI28"/>
      <c r="BWJ28"/>
      <c r="BWK28"/>
      <c r="BWL28"/>
      <c r="BWM28"/>
      <c r="BWN28"/>
      <c r="BWO28"/>
      <c r="BWP28"/>
      <c r="BWQ28"/>
      <c r="BWR28"/>
      <c r="BWS28"/>
      <c r="BWT28"/>
      <c r="BWU28"/>
      <c r="BWV28"/>
      <c r="BWW28"/>
      <c r="BWX28"/>
      <c r="BWY28"/>
      <c r="BWZ28"/>
      <c r="BXA28"/>
      <c r="BXB28"/>
      <c r="BXC28"/>
      <c r="BXD28"/>
      <c r="BXE28"/>
      <c r="BXF28"/>
      <c r="BXG28"/>
      <c r="BXH28"/>
      <c r="BXI28"/>
      <c r="BXJ28"/>
      <c r="BXK28"/>
      <c r="BXL28"/>
      <c r="BXM28"/>
      <c r="BXN28"/>
      <c r="BXO28"/>
      <c r="BXP28"/>
      <c r="BXQ28"/>
      <c r="BXR28"/>
      <c r="BXS28"/>
      <c r="BXT28"/>
      <c r="BXU28"/>
      <c r="BXV28"/>
      <c r="BXW28"/>
      <c r="BXX28"/>
      <c r="BXY28"/>
      <c r="BXZ28"/>
      <c r="BYA28"/>
      <c r="BYB28"/>
      <c r="BYC28"/>
      <c r="BYD28"/>
      <c r="BYE28"/>
      <c r="BYF28"/>
      <c r="BYG28"/>
      <c r="BYH28"/>
      <c r="BYI28"/>
      <c r="BYJ28"/>
      <c r="BYK28"/>
      <c r="BYL28"/>
      <c r="BYM28"/>
      <c r="BYN28"/>
      <c r="BYO28"/>
      <c r="BYP28"/>
      <c r="BYQ28"/>
      <c r="BYR28"/>
      <c r="BYS28"/>
      <c r="BYT28"/>
      <c r="BYU28"/>
      <c r="BYV28"/>
      <c r="BYW28"/>
      <c r="BYX28"/>
      <c r="BYY28"/>
      <c r="BYZ28"/>
      <c r="BZA28"/>
      <c r="BZB28"/>
      <c r="BZC28"/>
      <c r="BZD28"/>
      <c r="BZE28"/>
      <c r="BZF28"/>
      <c r="BZG28"/>
      <c r="BZH28"/>
      <c r="BZI28"/>
      <c r="BZJ28"/>
      <c r="BZK28"/>
      <c r="BZL28"/>
      <c r="BZM28"/>
      <c r="BZN28"/>
      <c r="BZO28"/>
      <c r="BZP28"/>
      <c r="BZQ28"/>
      <c r="BZR28"/>
      <c r="BZS28"/>
      <c r="BZT28"/>
      <c r="BZU28"/>
      <c r="BZV28"/>
      <c r="BZW28"/>
      <c r="BZX28"/>
      <c r="BZY28"/>
      <c r="BZZ28"/>
      <c r="CAA28"/>
      <c r="CAB28"/>
      <c r="CAC28"/>
      <c r="CAD28"/>
      <c r="CAE28"/>
      <c r="CAF28"/>
      <c r="CAG28"/>
      <c r="CAH28"/>
      <c r="CAI28"/>
      <c r="CAJ28"/>
      <c r="CAK28"/>
      <c r="CAL28"/>
      <c r="CAM28"/>
      <c r="CAN28"/>
      <c r="CAO28"/>
      <c r="CAP28"/>
      <c r="CAQ28"/>
      <c r="CAR28"/>
      <c r="CAS28"/>
      <c r="CAT28"/>
      <c r="CAU28"/>
      <c r="CAV28"/>
      <c r="CAW28"/>
      <c r="CAX28"/>
      <c r="CAY28"/>
      <c r="CAZ28"/>
      <c r="CBA28"/>
      <c r="CBB28"/>
      <c r="CBC28"/>
      <c r="CBD28"/>
      <c r="CBE28"/>
      <c r="CBF28"/>
      <c r="CBG28"/>
      <c r="CBH28"/>
      <c r="CBI28"/>
      <c r="CBJ28"/>
      <c r="CBK28"/>
      <c r="CBL28"/>
      <c r="CBM28"/>
      <c r="CBN28"/>
      <c r="CBO28"/>
      <c r="CBP28"/>
      <c r="CBQ28"/>
      <c r="CBR28"/>
      <c r="CBS28"/>
      <c r="CBT28"/>
      <c r="CBU28"/>
      <c r="CBV28"/>
      <c r="CBW28"/>
      <c r="CBX28"/>
      <c r="CBY28"/>
      <c r="CBZ28"/>
      <c r="CCA28"/>
      <c r="CCB28"/>
      <c r="CCC28"/>
      <c r="CCD28"/>
      <c r="CCE28"/>
      <c r="CCF28"/>
      <c r="CCG28"/>
      <c r="CCH28"/>
      <c r="CCI28"/>
      <c r="CCJ28"/>
      <c r="CCK28"/>
      <c r="CCL28"/>
      <c r="CCM28"/>
      <c r="CCN28"/>
      <c r="CCO28"/>
      <c r="CCP28"/>
      <c r="CCQ28"/>
      <c r="CCR28"/>
      <c r="CCS28"/>
      <c r="CCT28"/>
      <c r="CCU28"/>
      <c r="CCV28"/>
      <c r="CCW28"/>
      <c r="CCX28"/>
      <c r="CCY28"/>
      <c r="CCZ28"/>
      <c r="CDA28"/>
      <c r="CDB28"/>
      <c r="CDC28"/>
      <c r="CDD28"/>
      <c r="CDE28"/>
      <c r="CDF28"/>
      <c r="CDG28"/>
      <c r="CDH28"/>
      <c r="CDI28"/>
      <c r="CDJ28"/>
      <c r="CDK28"/>
      <c r="CDL28"/>
      <c r="CDM28"/>
      <c r="CDN28"/>
      <c r="CDO28"/>
      <c r="CDP28"/>
      <c r="CDQ28"/>
      <c r="CDR28"/>
      <c r="CDS28"/>
      <c r="CDT28"/>
      <c r="CDU28"/>
      <c r="CDV28"/>
      <c r="CDW28"/>
      <c r="CDX28"/>
      <c r="CDY28"/>
      <c r="CDZ28"/>
      <c r="CEA28"/>
      <c r="CEB28"/>
      <c r="CEC28"/>
      <c r="CED28"/>
      <c r="CEE28"/>
      <c r="CEF28"/>
      <c r="CEG28"/>
      <c r="CEH28"/>
      <c r="CEI28"/>
      <c r="CEJ28"/>
      <c r="CEK28"/>
      <c r="CEL28"/>
      <c r="CEM28"/>
      <c r="CEN28"/>
      <c r="CEO28"/>
      <c r="CEP28"/>
      <c r="CEQ28"/>
      <c r="CER28"/>
      <c r="CES28"/>
      <c r="CET28"/>
      <c r="CEU28"/>
      <c r="CEV28"/>
      <c r="CEW28"/>
      <c r="CEX28"/>
      <c r="CEY28"/>
      <c r="CEZ28"/>
      <c r="CFA28"/>
      <c r="CFB28"/>
      <c r="CFC28"/>
      <c r="CFD28"/>
      <c r="CFE28"/>
      <c r="CFF28"/>
      <c r="CFG28"/>
      <c r="CFH28"/>
      <c r="CFI28"/>
      <c r="CFJ28"/>
      <c r="CFK28"/>
      <c r="CFL28"/>
      <c r="CFM28"/>
      <c r="CFN28"/>
      <c r="CFO28"/>
      <c r="CFP28"/>
      <c r="CFQ28"/>
      <c r="CFR28"/>
      <c r="CFS28"/>
      <c r="CFT28"/>
      <c r="CFU28"/>
      <c r="CFV28"/>
      <c r="CFW28"/>
      <c r="CFX28"/>
      <c r="CFY28"/>
      <c r="CFZ28"/>
      <c r="CGA28"/>
      <c r="CGB28"/>
      <c r="CGC28"/>
      <c r="CGD28"/>
      <c r="CGE28"/>
      <c r="CGF28"/>
      <c r="CGG28"/>
      <c r="CGH28"/>
      <c r="CGI28"/>
      <c r="CGJ28"/>
      <c r="CGK28"/>
      <c r="CGL28"/>
      <c r="CGM28"/>
      <c r="CGN28"/>
      <c r="CGO28"/>
      <c r="CGP28"/>
      <c r="CGQ28"/>
      <c r="CGR28"/>
      <c r="CGS28"/>
      <c r="CGT28"/>
      <c r="CGU28"/>
      <c r="CGV28"/>
      <c r="CGW28"/>
      <c r="CGX28"/>
      <c r="CGY28"/>
      <c r="CGZ28"/>
      <c r="CHA28"/>
      <c r="CHB28"/>
      <c r="CHC28"/>
      <c r="CHD28"/>
      <c r="CHE28"/>
      <c r="CHF28"/>
      <c r="CHG28"/>
      <c r="CHH28"/>
      <c r="CHI28"/>
      <c r="CHJ28"/>
      <c r="CHK28"/>
      <c r="CHL28"/>
      <c r="CHM28"/>
      <c r="CHN28"/>
      <c r="CHO28"/>
      <c r="CHP28"/>
      <c r="CHQ28"/>
      <c r="CHR28"/>
      <c r="CHS28"/>
      <c r="CHT28"/>
      <c r="CHU28"/>
      <c r="CHV28"/>
      <c r="CHW28"/>
      <c r="CHX28"/>
      <c r="CHY28"/>
      <c r="CHZ28"/>
      <c r="CIA28"/>
      <c r="CIB28"/>
      <c r="CIC28"/>
      <c r="CID28"/>
      <c r="CIE28"/>
      <c r="CIF28"/>
      <c r="CIG28"/>
      <c r="CIH28"/>
      <c r="CII28"/>
      <c r="CIJ28"/>
      <c r="CIK28"/>
      <c r="CIL28"/>
      <c r="CIM28"/>
      <c r="CIN28"/>
      <c r="CIO28"/>
      <c r="CIP28"/>
      <c r="CIQ28"/>
      <c r="CIR28"/>
      <c r="CIS28"/>
      <c r="CIT28"/>
      <c r="CIU28"/>
      <c r="CIV28"/>
      <c r="CIW28"/>
      <c r="CIX28"/>
      <c r="CIY28"/>
      <c r="CIZ28"/>
      <c r="CJA28"/>
      <c r="CJB28"/>
      <c r="CJC28"/>
      <c r="CJD28"/>
      <c r="CJE28"/>
      <c r="CJF28"/>
      <c r="CJG28"/>
      <c r="CJH28"/>
      <c r="CJI28"/>
      <c r="CJJ28"/>
      <c r="CJK28"/>
      <c r="CJL28"/>
      <c r="CJM28"/>
      <c r="CJN28"/>
      <c r="CJO28"/>
      <c r="CJP28"/>
      <c r="CJQ28"/>
      <c r="CJR28"/>
      <c r="CJS28"/>
      <c r="CJT28"/>
      <c r="CJU28"/>
      <c r="CJV28"/>
      <c r="CJW28"/>
      <c r="CJX28"/>
      <c r="CJY28"/>
      <c r="CJZ28"/>
      <c r="CKA28"/>
      <c r="CKB28"/>
      <c r="CKC28"/>
      <c r="CKD28"/>
      <c r="CKE28"/>
      <c r="CKF28"/>
      <c r="CKG28"/>
      <c r="CKH28"/>
      <c r="CKI28"/>
      <c r="CKJ28"/>
      <c r="CKK28"/>
      <c r="CKL28"/>
      <c r="CKM28"/>
      <c r="CKN28"/>
      <c r="CKO28"/>
      <c r="CKP28"/>
      <c r="CKQ28"/>
      <c r="CKR28"/>
      <c r="CKS28"/>
      <c r="CKT28"/>
      <c r="CKU28"/>
      <c r="CKV28"/>
      <c r="CKW28"/>
      <c r="CKX28"/>
      <c r="CKY28"/>
      <c r="CKZ28"/>
      <c r="CLA28"/>
      <c r="CLB28"/>
      <c r="CLC28"/>
      <c r="CLD28"/>
      <c r="CLE28"/>
      <c r="CLF28"/>
      <c r="CLG28"/>
      <c r="CLH28"/>
      <c r="CLI28"/>
      <c r="CLJ28"/>
      <c r="CLK28"/>
      <c r="CLL28"/>
      <c r="CLM28"/>
      <c r="CLN28"/>
      <c r="CLO28"/>
      <c r="CLP28"/>
      <c r="CLQ28"/>
      <c r="CLR28"/>
      <c r="CLS28"/>
      <c r="CLT28"/>
      <c r="CLU28"/>
      <c r="CLV28"/>
      <c r="CLW28"/>
      <c r="CLX28"/>
      <c r="CLY28"/>
      <c r="CLZ28"/>
      <c r="CMA28"/>
      <c r="CMB28"/>
      <c r="CMC28"/>
      <c r="CMD28"/>
      <c r="CME28"/>
      <c r="CMF28"/>
      <c r="CMG28"/>
      <c r="CMH28"/>
      <c r="CMI28"/>
      <c r="CMJ28"/>
      <c r="CMK28"/>
      <c r="CML28"/>
      <c r="CMM28"/>
      <c r="CMN28"/>
      <c r="CMO28"/>
      <c r="CMP28"/>
      <c r="CMQ28"/>
      <c r="CMR28"/>
      <c r="CMS28"/>
      <c r="CMT28"/>
      <c r="CMU28"/>
      <c r="CMV28"/>
      <c r="CMW28"/>
      <c r="CMX28"/>
      <c r="CMY28"/>
      <c r="CMZ28"/>
      <c r="CNA28"/>
      <c r="CNB28"/>
      <c r="CNC28"/>
      <c r="CND28"/>
      <c r="CNE28"/>
      <c r="CNF28"/>
      <c r="CNG28"/>
      <c r="CNH28"/>
      <c r="CNI28"/>
      <c r="CNJ28"/>
      <c r="CNK28"/>
      <c r="CNL28"/>
      <c r="CNM28"/>
      <c r="CNN28"/>
      <c r="CNO28"/>
      <c r="CNP28"/>
      <c r="CNQ28"/>
      <c r="CNR28"/>
      <c r="CNS28"/>
      <c r="CNT28"/>
      <c r="CNU28"/>
      <c r="CNV28"/>
      <c r="CNW28"/>
      <c r="CNX28"/>
      <c r="CNY28"/>
      <c r="CNZ28"/>
      <c r="COA28"/>
      <c r="COB28"/>
      <c r="COC28"/>
      <c r="COD28"/>
      <c r="COE28"/>
      <c r="COF28"/>
      <c r="COG28"/>
      <c r="COH28"/>
      <c r="COI28"/>
      <c r="COJ28"/>
      <c r="COK28"/>
      <c r="COL28"/>
      <c r="COM28"/>
      <c r="CON28"/>
      <c r="COO28"/>
      <c r="COP28"/>
      <c r="COQ28"/>
      <c r="COR28"/>
      <c r="COS28"/>
      <c r="COT28"/>
      <c r="COU28"/>
      <c r="COV28"/>
      <c r="COW28"/>
      <c r="COX28"/>
      <c r="COY28"/>
      <c r="COZ28"/>
      <c r="CPA28"/>
      <c r="CPB28"/>
      <c r="CPC28"/>
      <c r="CPD28"/>
      <c r="CPE28"/>
      <c r="CPF28"/>
      <c r="CPG28"/>
      <c r="CPH28"/>
      <c r="CPI28"/>
      <c r="CPJ28"/>
      <c r="CPK28"/>
      <c r="CPL28"/>
      <c r="CPM28"/>
      <c r="CPN28"/>
      <c r="CPO28"/>
      <c r="CPP28"/>
      <c r="CPQ28"/>
      <c r="CPR28"/>
      <c r="CPS28"/>
      <c r="CPT28"/>
      <c r="CPU28"/>
      <c r="CPV28"/>
      <c r="CPW28"/>
      <c r="CPX28"/>
      <c r="CPY28"/>
      <c r="CPZ28"/>
      <c r="CQA28"/>
      <c r="CQB28"/>
      <c r="CQC28"/>
      <c r="CQD28"/>
      <c r="CQE28"/>
      <c r="CQF28"/>
      <c r="CQG28"/>
      <c r="CQH28"/>
      <c r="CQI28"/>
      <c r="CQJ28"/>
      <c r="CQK28"/>
      <c r="CQL28"/>
      <c r="CQM28"/>
      <c r="CQN28"/>
      <c r="CQO28"/>
      <c r="CQP28"/>
      <c r="CQQ28"/>
      <c r="CQR28"/>
      <c r="CQS28"/>
      <c r="CQT28"/>
      <c r="CQU28"/>
      <c r="CQV28"/>
      <c r="CQW28"/>
      <c r="CQX28"/>
      <c r="CQY28"/>
      <c r="CQZ28"/>
      <c r="CRA28"/>
      <c r="CRB28"/>
      <c r="CRC28"/>
      <c r="CRD28"/>
      <c r="CRE28"/>
      <c r="CRF28"/>
      <c r="CRG28"/>
      <c r="CRH28"/>
      <c r="CRI28"/>
      <c r="CRJ28"/>
      <c r="CRK28"/>
      <c r="CRL28"/>
      <c r="CRM28"/>
      <c r="CRN28"/>
      <c r="CRO28"/>
      <c r="CRP28"/>
      <c r="CRQ28"/>
      <c r="CRR28"/>
      <c r="CRS28"/>
      <c r="CRT28"/>
      <c r="CRU28"/>
      <c r="CRV28"/>
      <c r="CRW28"/>
      <c r="CRX28"/>
      <c r="CRY28"/>
      <c r="CRZ28"/>
      <c r="CSA28"/>
      <c r="CSB28"/>
      <c r="CSC28"/>
      <c r="CSD28"/>
      <c r="CSE28"/>
      <c r="CSF28"/>
      <c r="CSG28"/>
      <c r="CSH28"/>
      <c r="CSI28"/>
      <c r="CSJ28"/>
      <c r="CSK28"/>
      <c r="CSL28"/>
      <c r="CSM28"/>
      <c r="CSN28"/>
      <c r="CSO28"/>
      <c r="CSP28"/>
      <c r="CSQ28"/>
      <c r="CSR28"/>
      <c r="CSS28"/>
      <c r="CST28"/>
      <c r="CSU28"/>
      <c r="CSV28"/>
      <c r="CSW28"/>
      <c r="CSX28"/>
      <c r="CSY28"/>
      <c r="CSZ28"/>
      <c r="CTA28"/>
      <c r="CTB28"/>
      <c r="CTC28"/>
      <c r="CTD28"/>
      <c r="CTE28"/>
      <c r="CTF28"/>
      <c r="CTG28"/>
      <c r="CTH28"/>
      <c r="CTI28"/>
      <c r="CTJ28"/>
      <c r="CTK28"/>
      <c r="CTL28"/>
      <c r="CTM28"/>
      <c r="CTN28"/>
      <c r="CTO28"/>
      <c r="CTP28"/>
      <c r="CTQ28"/>
      <c r="CTR28"/>
      <c r="CTS28"/>
      <c r="CTT28"/>
      <c r="CTU28"/>
      <c r="CTV28"/>
      <c r="CTW28"/>
      <c r="CTX28"/>
      <c r="CTY28"/>
      <c r="CTZ28"/>
      <c r="CUA28"/>
      <c r="CUB28"/>
      <c r="CUC28"/>
      <c r="CUD28"/>
      <c r="CUE28"/>
      <c r="CUF28"/>
      <c r="CUG28"/>
      <c r="CUH28"/>
      <c r="CUI28"/>
      <c r="CUJ28"/>
      <c r="CUK28"/>
      <c r="CUL28"/>
      <c r="CUM28"/>
      <c r="CUN28"/>
      <c r="CUO28"/>
      <c r="CUP28"/>
      <c r="CUQ28"/>
      <c r="CUR28"/>
      <c r="CUS28"/>
      <c r="CUT28"/>
      <c r="CUU28"/>
      <c r="CUV28"/>
      <c r="CUW28"/>
      <c r="CUX28"/>
      <c r="CUY28"/>
      <c r="CUZ28"/>
      <c r="CVA28"/>
      <c r="CVB28"/>
      <c r="CVC28"/>
      <c r="CVD28"/>
      <c r="CVE28"/>
      <c r="CVF28"/>
      <c r="CVG28"/>
      <c r="CVH28"/>
      <c r="CVI28"/>
      <c r="CVJ28"/>
      <c r="CVK28"/>
      <c r="CVL28"/>
      <c r="CVM28"/>
      <c r="CVN28"/>
      <c r="CVO28"/>
      <c r="CVP28"/>
      <c r="CVQ28"/>
      <c r="CVR28"/>
      <c r="CVS28"/>
      <c r="CVT28"/>
      <c r="CVU28"/>
      <c r="CVV28"/>
      <c r="CVW28"/>
      <c r="CVX28"/>
      <c r="CVY28"/>
      <c r="CVZ28"/>
      <c r="CWA28"/>
      <c r="CWB28"/>
      <c r="CWC28"/>
      <c r="CWD28"/>
      <c r="CWE28"/>
      <c r="CWF28"/>
      <c r="CWG28"/>
      <c r="CWH28"/>
      <c r="CWI28"/>
      <c r="CWJ28"/>
      <c r="CWK28"/>
      <c r="CWL28"/>
      <c r="CWM28"/>
      <c r="CWN28"/>
      <c r="CWO28"/>
      <c r="CWP28"/>
      <c r="CWQ28"/>
      <c r="CWR28"/>
      <c r="CWS28"/>
      <c r="CWT28"/>
      <c r="CWU28"/>
      <c r="CWV28"/>
      <c r="CWW28"/>
      <c r="CWX28"/>
      <c r="CWY28"/>
      <c r="CWZ28"/>
      <c r="CXA28"/>
      <c r="CXB28"/>
      <c r="CXC28"/>
      <c r="CXD28"/>
      <c r="CXE28"/>
      <c r="CXF28"/>
      <c r="CXG28"/>
      <c r="CXH28"/>
      <c r="CXI28"/>
      <c r="CXJ28"/>
      <c r="CXK28"/>
      <c r="CXL28"/>
      <c r="CXM28"/>
      <c r="CXN28"/>
      <c r="CXO28"/>
      <c r="CXP28"/>
      <c r="CXQ28"/>
      <c r="CXR28"/>
      <c r="CXS28"/>
      <c r="CXT28"/>
      <c r="CXU28"/>
      <c r="CXV28"/>
      <c r="CXW28"/>
      <c r="CXX28"/>
      <c r="CXY28"/>
      <c r="CXZ28"/>
      <c r="CYA28"/>
      <c r="CYB28"/>
      <c r="CYC28"/>
      <c r="CYD28"/>
      <c r="CYE28"/>
      <c r="CYF28"/>
      <c r="CYG28"/>
      <c r="CYH28"/>
      <c r="CYI28"/>
      <c r="CYJ28"/>
      <c r="CYK28"/>
      <c r="CYL28"/>
      <c r="CYM28"/>
      <c r="CYN28"/>
      <c r="CYO28"/>
      <c r="CYP28"/>
      <c r="CYQ28"/>
      <c r="CYR28"/>
      <c r="CYS28"/>
      <c r="CYT28"/>
      <c r="CYU28"/>
      <c r="CYV28"/>
      <c r="CYW28"/>
      <c r="CYX28"/>
      <c r="CYY28"/>
      <c r="CYZ28"/>
      <c r="CZA28"/>
      <c r="CZB28"/>
      <c r="CZC28"/>
      <c r="CZD28"/>
      <c r="CZE28"/>
      <c r="CZF28"/>
      <c r="CZG28"/>
      <c r="CZH28"/>
      <c r="CZI28"/>
      <c r="CZJ28"/>
      <c r="CZK28"/>
      <c r="CZL28"/>
      <c r="CZM28"/>
      <c r="CZN28"/>
      <c r="CZO28"/>
      <c r="CZP28"/>
      <c r="CZQ28"/>
      <c r="CZR28"/>
      <c r="CZS28"/>
      <c r="CZT28"/>
      <c r="CZU28"/>
      <c r="CZV28"/>
      <c r="CZW28"/>
      <c r="CZX28"/>
      <c r="CZY28"/>
      <c r="CZZ28"/>
      <c r="DAA28"/>
      <c r="DAB28"/>
      <c r="DAC28"/>
      <c r="DAD28"/>
      <c r="DAE28"/>
      <c r="DAF28"/>
      <c r="DAG28"/>
      <c r="DAH28"/>
      <c r="DAI28"/>
      <c r="DAJ28"/>
      <c r="DAK28"/>
      <c r="DAL28"/>
      <c r="DAM28"/>
      <c r="DAN28"/>
      <c r="DAO28"/>
      <c r="DAP28"/>
      <c r="DAQ28"/>
      <c r="DAR28"/>
      <c r="DAS28"/>
      <c r="DAT28"/>
      <c r="DAU28"/>
      <c r="DAV28"/>
      <c r="DAW28"/>
      <c r="DAX28"/>
      <c r="DAY28"/>
      <c r="DAZ28"/>
      <c r="DBA28"/>
      <c r="DBB28"/>
      <c r="DBC28"/>
      <c r="DBD28"/>
      <c r="DBE28"/>
      <c r="DBF28"/>
      <c r="DBG28"/>
      <c r="DBH28"/>
      <c r="DBI28"/>
      <c r="DBJ28"/>
      <c r="DBK28"/>
      <c r="DBL28"/>
      <c r="DBM28"/>
      <c r="DBN28"/>
      <c r="DBO28"/>
      <c r="DBP28"/>
      <c r="DBQ28"/>
      <c r="DBR28"/>
      <c r="DBS28"/>
      <c r="DBT28"/>
      <c r="DBU28"/>
      <c r="DBV28"/>
      <c r="DBW28"/>
      <c r="DBX28"/>
      <c r="DBY28"/>
      <c r="DBZ28"/>
      <c r="DCA28"/>
      <c r="DCB28"/>
      <c r="DCC28"/>
      <c r="DCD28"/>
      <c r="DCE28"/>
      <c r="DCF28"/>
      <c r="DCG28"/>
      <c r="DCH28"/>
      <c r="DCI28"/>
      <c r="DCJ28"/>
      <c r="DCK28"/>
      <c r="DCL28"/>
      <c r="DCM28"/>
      <c r="DCN28"/>
      <c r="DCO28"/>
      <c r="DCP28"/>
      <c r="DCQ28"/>
      <c r="DCR28"/>
      <c r="DCS28"/>
      <c r="DCT28"/>
      <c r="DCU28"/>
      <c r="DCV28"/>
      <c r="DCW28"/>
      <c r="DCX28"/>
      <c r="DCY28"/>
      <c r="DCZ28"/>
      <c r="DDA28"/>
      <c r="DDB28"/>
      <c r="DDC28"/>
      <c r="DDD28"/>
      <c r="DDE28"/>
      <c r="DDF28"/>
      <c r="DDG28"/>
      <c r="DDH28"/>
      <c r="DDI28"/>
      <c r="DDJ28"/>
      <c r="DDK28"/>
      <c r="DDL28"/>
      <c r="DDM28"/>
      <c r="DDN28"/>
      <c r="DDO28"/>
      <c r="DDP28"/>
      <c r="DDQ28"/>
      <c r="DDR28"/>
      <c r="DDS28"/>
      <c r="DDT28"/>
      <c r="DDU28"/>
      <c r="DDV28"/>
      <c r="DDW28"/>
      <c r="DDX28"/>
      <c r="DDY28"/>
      <c r="DDZ28"/>
      <c r="DEA28"/>
      <c r="DEB28"/>
      <c r="DEC28"/>
      <c r="DED28"/>
      <c r="DEE28"/>
      <c r="DEF28"/>
      <c r="DEG28"/>
      <c r="DEH28"/>
      <c r="DEI28"/>
      <c r="DEJ28"/>
      <c r="DEK28"/>
      <c r="DEL28"/>
      <c r="DEM28"/>
      <c r="DEN28"/>
      <c r="DEO28"/>
      <c r="DEP28"/>
      <c r="DEQ28"/>
      <c r="DER28"/>
      <c r="DES28"/>
      <c r="DET28"/>
      <c r="DEU28"/>
      <c r="DEV28"/>
      <c r="DEW28"/>
      <c r="DEX28"/>
      <c r="DEY28"/>
      <c r="DEZ28"/>
      <c r="DFA28"/>
      <c r="DFB28"/>
      <c r="DFC28"/>
      <c r="DFD28"/>
      <c r="DFE28"/>
      <c r="DFF28"/>
      <c r="DFG28"/>
      <c r="DFH28"/>
      <c r="DFI28"/>
      <c r="DFJ28"/>
      <c r="DFK28"/>
      <c r="DFL28"/>
      <c r="DFM28"/>
      <c r="DFN28"/>
      <c r="DFO28"/>
      <c r="DFP28"/>
      <c r="DFQ28"/>
      <c r="DFR28"/>
      <c r="DFS28"/>
      <c r="DFT28"/>
      <c r="DFU28"/>
      <c r="DFV28"/>
      <c r="DFW28"/>
      <c r="DFX28"/>
      <c r="DFY28"/>
      <c r="DFZ28"/>
      <c r="DGA28"/>
      <c r="DGB28"/>
      <c r="DGC28"/>
      <c r="DGD28"/>
      <c r="DGE28"/>
      <c r="DGF28"/>
      <c r="DGG28"/>
      <c r="DGH28"/>
      <c r="DGI28"/>
      <c r="DGJ28"/>
      <c r="DGK28"/>
      <c r="DGL28"/>
      <c r="DGM28"/>
      <c r="DGN28"/>
      <c r="DGO28"/>
      <c r="DGP28"/>
      <c r="DGQ28"/>
      <c r="DGR28"/>
      <c r="DGS28"/>
      <c r="DGT28"/>
      <c r="DGU28"/>
      <c r="DGV28"/>
      <c r="DGW28"/>
      <c r="DGX28"/>
      <c r="DGY28"/>
      <c r="DGZ28"/>
      <c r="DHA28"/>
      <c r="DHB28"/>
      <c r="DHC28"/>
      <c r="DHD28"/>
      <c r="DHE28"/>
      <c r="DHF28"/>
      <c r="DHG28"/>
      <c r="DHH28"/>
      <c r="DHI28"/>
      <c r="DHJ28"/>
      <c r="DHK28"/>
      <c r="DHL28"/>
      <c r="DHM28"/>
      <c r="DHN28"/>
      <c r="DHO28"/>
      <c r="DHP28"/>
      <c r="DHQ28"/>
      <c r="DHR28"/>
      <c r="DHS28"/>
      <c r="DHT28"/>
      <c r="DHU28"/>
      <c r="DHV28"/>
      <c r="DHW28"/>
      <c r="DHX28"/>
      <c r="DHY28"/>
      <c r="DHZ28"/>
      <c r="DIA28"/>
      <c r="DIB28"/>
      <c r="DIC28"/>
      <c r="DID28"/>
      <c r="DIE28"/>
      <c r="DIF28"/>
      <c r="DIG28"/>
      <c r="DIH28"/>
      <c r="DII28"/>
      <c r="DIJ28"/>
      <c r="DIK28"/>
      <c r="DIL28"/>
      <c r="DIM28"/>
      <c r="DIN28"/>
      <c r="DIO28"/>
      <c r="DIP28"/>
      <c r="DIQ28"/>
      <c r="DIR28"/>
      <c r="DIS28"/>
      <c r="DIT28"/>
      <c r="DIU28"/>
      <c r="DIV28"/>
      <c r="DIW28"/>
      <c r="DIX28"/>
      <c r="DIY28"/>
      <c r="DIZ28"/>
      <c r="DJA28"/>
      <c r="DJB28"/>
      <c r="DJC28"/>
      <c r="DJD28"/>
      <c r="DJE28"/>
      <c r="DJF28"/>
      <c r="DJG28"/>
      <c r="DJH28"/>
      <c r="DJI28"/>
      <c r="DJJ28"/>
      <c r="DJK28"/>
      <c r="DJL28"/>
      <c r="DJM28"/>
      <c r="DJN28"/>
      <c r="DJO28"/>
      <c r="DJP28"/>
      <c r="DJQ28"/>
      <c r="DJR28"/>
      <c r="DJS28"/>
      <c r="DJT28"/>
      <c r="DJU28"/>
      <c r="DJV28"/>
      <c r="DJW28"/>
      <c r="DJX28"/>
      <c r="DJY28"/>
      <c r="DJZ28"/>
      <c r="DKA28"/>
      <c r="DKB28"/>
      <c r="DKC28"/>
      <c r="DKD28"/>
      <c r="DKE28"/>
      <c r="DKF28"/>
      <c r="DKG28"/>
      <c r="DKH28"/>
      <c r="DKI28"/>
      <c r="DKJ28"/>
      <c r="DKK28"/>
      <c r="DKL28"/>
      <c r="DKM28"/>
      <c r="DKN28"/>
      <c r="DKO28"/>
      <c r="DKP28"/>
      <c r="DKQ28"/>
      <c r="DKR28"/>
      <c r="DKS28"/>
      <c r="DKT28"/>
      <c r="DKU28"/>
      <c r="DKV28"/>
      <c r="DKW28"/>
      <c r="DKX28"/>
      <c r="DKY28"/>
      <c r="DKZ28"/>
      <c r="DLA28"/>
      <c r="DLB28"/>
      <c r="DLC28"/>
      <c r="DLD28"/>
      <c r="DLE28"/>
      <c r="DLF28"/>
      <c r="DLG28"/>
      <c r="DLH28"/>
      <c r="DLI28"/>
      <c r="DLJ28"/>
      <c r="DLK28"/>
      <c r="DLL28"/>
      <c r="DLM28"/>
      <c r="DLN28"/>
      <c r="DLO28"/>
      <c r="DLP28"/>
      <c r="DLQ28"/>
      <c r="DLR28"/>
      <c r="DLS28"/>
      <c r="DLT28"/>
      <c r="DLU28"/>
      <c r="DLV28"/>
      <c r="DLW28"/>
      <c r="DLX28"/>
      <c r="DLY28"/>
      <c r="DLZ28"/>
      <c r="DMA28"/>
      <c r="DMB28"/>
      <c r="DMC28"/>
      <c r="DMD28"/>
      <c r="DME28"/>
      <c r="DMF28"/>
      <c r="DMG28"/>
      <c r="DMH28"/>
      <c r="DMI28"/>
      <c r="DMJ28"/>
      <c r="DMK28"/>
      <c r="DML28"/>
      <c r="DMM28"/>
      <c r="DMN28"/>
      <c r="DMO28"/>
      <c r="DMP28"/>
      <c r="DMQ28"/>
      <c r="DMR28"/>
      <c r="DMS28"/>
      <c r="DMT28"/>
      <c r="DMU28"/>
      <c r="DMV28"/>
      <c r="DMW28"/>
      <c r="DMX28"/>
      <c r="DMY28"/>
      <c r="DMZ28"/>
      <c r="DNA28"/>
      <c r="DNB28"/>
      <c r="DNC28"/>
      <c r="DND28"/>
      <c r="DNE28"/>
      <c r="DNF28"/>
      <c r="DNG28"/>
      <c r="DNH28"/>
      <c r="DNI28"/>
      <c r="DNJ28"/>
      <c r="DNK28"/>
      <c r="DNL28"/>
      <c r="DNM28"/>
      <c r="DNN28"/>
      <c r="DNO28"/>
      <c r="DNP28"/>
      <c r="DNQ28"/>
      <c r="DNR28"/>
      <c r="DNS28"/>
      <c r="DNT28"/>
      <c r="DNU28"/>
      <c r="DNV28"/>
      <c r="DNW28"/>
      <c r="DNX28"/>
      <c r="DNY28"/>
      <c r="DNZ28"/>
      <c r="DOA28"/>
      <c r="DOB28"/>
      <c r="DOC28"/>
      <c r="DOD28"/>
      <c r="DOE28"/>
      <c r="DOF28"/>
      <c r="DOG28"/>
      <c r="DOH28"/>
      <c r="DOI28"/>
      <c r="DOJ28"/>
      <c r="DOK28"/>
      <c r="DOL28"/>
      <c r="DOM28"/>
      <c r="DON28"/>
      <c r="DOO28"/>
      <c r="DOP28"/>
      <c r="DOQ28"/>
      <c r="DOR28"/>
      <c r="DOS28"/>
      <c r="DOT28"/>
      <c r="DOU28"/>
      <c r="DOV28"/>
      <c r="DOW28"/>
      <c r="DOX28"/>
      <c r="DOY28"/>
      <c r="DOZ28"/>
      <c r="DPA28"/>
      <c r="DPB28"/>
      <c r="DPC28"/>
      <c r="DPD28"/>
      <c r="DPE28"/>
      <c r="DPF28"/>
      <c r="DPG28"/>
      <c r="DPH28"/>
      <c r="DPI28"/>
      <c r="DPJ28"/>
      <c r="DPK28"/>
      <c r="DPL28"/>
      <c r="DPM28"/>
      <c r="DPN28"/>
      <c r="DPO28"/>
      <c r="DPP28"/>
      <c r="DPQ28"/>
      <c r="DPR28"/>
      <c r="DPS28"/>
      <c r="DPT28"/>
      <c r="DPU28"/>
      <c r="DPV28"/>
      <c r="DPW28"/>
      <c r="DPX28"/>
      <c r="DPY28"/>
      <c r="DPZ28"/>
      <c r="DQA28"/>
      <c r="DQB28"/>
      <c r="DQC28"/>
      <c r="DQD28"/>
      <c r="DQE28"/>
      <c r="DQF28"/>
      <c r="DQG28"/>
      <c r="DQH28"/>
      <c r="DQI28"/>
      <c r="DQJ28"/>
      <c r="DQK28"/>
      <c r="DQL28"/>
      <c r="DQM28"/>
      <c r="DQN28"/>
      <c r="DQO28"/>
      <c r="DQP28"/>
      <c r="DQQ28"/>
      <c r="DQR28"/>
      <c r="DQS28"/>
      <c r="DQT28"/>
      <c r="DQU28"/>
      <c r="DQV28"/>
      <c r="DQW28"/>
      <c r="DQX28"/>
      <c r="DQY28"/>
      <c r="DQZ28"/>
      <c r="DRA28"/>
      <c r="DRB28"/>
      <c r="DRC28"/>
      <c r="DRD28"/>
      <c r="DRE28"/>
      <c r="DRF28"/>
      <c r="DRG28"/>
      <c r="DRH28"/>
      <c r="DRI28"/>
      <c r="DRJ28"/>
      <c r="DRK28"/>
      <c r="DRL28"/>
      <c r="DRM28"/>
      <c r="DRN28"/>
      <c r="DRO28"/>
      <c r="DRP28"/>
      <c r="DRQ28"/>
      <c r="DRR28"/>
      <c r="DRS28"/>
      <c r="DRT28"/>
      <c r="DRU28"/>
      <c r="DRV28"/>
      <c r="DRW28"/>
      <c r="DRX28"/>
      <c r="DRY28"/>
      <c r="DRZ28"/>
      <c r="DSA28"/>
      <c r="DSB28"/>
      <c r="DSC28"/>
      <c r="DSD28"/>
      <c r="DSE28"/>
      <c r="DSF28"/>
      <c r="DSG28"/>
      <c r="DSH28"/>
      <c r="DSI28"/>
      <c r="DSJ28"/>
      <c r="DSK28"/>
      <c r="DSL28"/>
      <c r="DSM28"/>
      <c r="DSN28"/>
      <c r="DSO28"/>
      <c r="DSP28"/>
      <c r="DSQ28"/>
      <c r="DSR28"/>
      <c r="DSS28"/>
      <c r="DST28"/>
      <c r="DSU28"/>
      <c r="DSV28"/>
      <c r="DSW28"/>
      <c r="DSX28"/>
      <c r="DSY28"/>
      <c r="DSZ28"/>
      <c r="DTA28"/>
      <c r="DTB28"/>
      <c r="DTC28"/>
      <c r="DTD28"/>
      <c r="DTE28"/>
      <c r="DTF28"/>
      <c r="DTG28"/>
      <c r="DTH28"/>
      <c r="DTI28"/>
      <c r="DTJ28"/>
      <c r="DTK28"/>
      <c r="DTL28"/>
      <c r="DTM28"/>
      <c r="DTN28"/>
      <c r="DTO28"/>
      <c r="DTP28"/>
      <c r="DTQ28"/>
      <c r="DTR28"/>
      <c r="DTS28"/>
      <c r="DTT28"/>
      <c r="DTU28"/>
      <c r="DTV28"/>
      <c r="DTW28"/>
      <c r="DTX28"/>
      <c r="DTY28"/>
      <c r="DTZ28"/>
      <c r="DUA28"/>
      <c r="DUB28"/>
      <c r="DUC28"/>
      <c r="DUD28"/>
      <c r="DUE28"/>
      <c r="DUF28"/>
      <c r="DUG28"/>
      <c r="DUH28"/>
      <c r="DUI28"/>
      <c r="DUJ28"/>
      <c r="DUK28"/>
      <c r="DUL28"/>
      <c r="DUM28"/>
      <c r="DUN28"/>
      <c r="DUO28"/>
      <c r="DUP28"/>
      <c r="DUQ28"/>
      <c r="DUR28"/>
      <c r="DUS28"/>
      <c r="DUT28"/>
      <c r="DUU28"/>
      <c r="DUV28"/>
      <c r="DUW28"/>
      <c r="DUX28"/>
      <c r="DUY28"/>
      <c r="DUZ28"/>
      <c r="DVA28"/>
      <c r="DVB28"/>
      <c r="DVC28"/>
      <c r="DVD28"/>
      <c r="DVE28"/>
      <c r="DVF28"/>
      <c r="DVG28"/>
      <c r="DVH28"/>
      <c r="DVI28"/>
      <c r="DVJ28"/>
      <c r="DVK28"/>
      <c r="DVL28"/>
      <c r="DVM28"/>
      <c r="DVN28"/>
      <c r="DVO28"/>
      <c r="DVP28"/>
      <c r="DVQ28"/>
      <c r="DVR28"/>
      <c r="DVS28"/>
      <c r="DVT28"/>
      <c r="DVU28"/>
      <c r="DVV28"/>
      <c r="DVW28"/>
      <c r="DVX28"/>
      <c r="DVY28"/>
      <c r="DVZ28"/>
      <c r="DWA28"/>
      <c r="DWB28"/>
      <c r="DWC28"/>
      <c r="DWD28"/>
      <c r="DWE28"/>
      <c r="DWF28"/>
      <c r="DWG28"/>
      <c r="DWH28"/>
      <c r="DWI28"/>
      <c r="DWJ28"/>
      <c r="DWK28"/>
      <c r="DWL28"/>
      <c r="DWM28"/>
      <c r="DWN28"/>
      <c r="DWO28"/>
      <c r="DWP28"/>
      <c r="DWQ28"/>
      <c r="DWR28"/>
      <c r="DWS28"/>
      <c r="DWT28"/>
      <c r="DWU28"/>
      <c r="DWV28"/>
      <c r="DWW28"/>
      <c r="DWX28"/>
      <c r="DWY28"/>
      <c r="DWZ28"/>
      <c r="DXA28"/>
      <c r="DXB28"/>
      <c r="DXC28"/>
      <c r="DXD28"/>
      <c r="DXE28"/>
      <c r="DXF28"/>
      <c r="DXG28"/>
      <c r="DXH28"/>
      <c r="DXI28"/>
      <c r="DXJ28"/>
      <c r="DXK28"/>
      <c r="DXL28"/>
      <c r="DXM28"/>
      <c r="DXN28"/>
      <c r="DXO28"/>
      <c r="DXP28"/>
      <c r="DXQ28"/>
      <c r="DXR28"/>
      <c r="DXS28"/>
      <c r="DXT28"/>
      <c r="DXU28"/>
      <c r="DXV28"/>
      <c r="DXW28"/>
      <c r="DXX28"/>
      <c r="DXY28"/>
      <c r="DXZ28"/>
      <c r="DYA28"/>
      <c r="DYB28"/>
      <c r="DYC28"/>
      <c r="DYD28"/>
      <c r="DYE28"/>
      <c r="DYF28"/>
      <c r="DYG28"/>
      <c r="DYH28"/>
      <c r="DYI28"/>
      <c r="DYJ28"/>
      <c r="DYK28"/>
      <c r="DYL28"/>
      <c r="DYM28"/>
      <c r="DYN28"/>
      <c r="DYO28"/>
      <c r="DYP28"/>
      <c r="DYQ28"/>
      <c r="DYR28"/>
      <c r="DYS28"/>
      <c r="DYT28"/>
      <c r="DYU28"/>
      <c r="DYV28"/>
      <c r="DYW28"/>
      <c r="DYX28"/>
      <c r="DYY28"/>
      <c r="DYZ28"/>
      <c r="DZA28"/>
      <c r="DZB28"/>
      <c r="DZC28"/>
      <c r="DZD28"/>
      <c r="DZE28"/>
      <c r="DZF28"/>
      <c r="DZG28"/>
      <c r="DZH28"/>
      <c r="DZI28"/>
      <c r="DZJ28"/>
      <c r="DZK28"/>
      <c r="DZL28"/>
      <c r="DZM28"/>
      <c r="DZN28"/>
      <c r="DZO28"/>
      <c r="DZP28"/>
      <c r="DZQ28"/>
      <c r="DZR28"/>
      <c r="DZS28"/>
      <c r="DZT28"/>
      <c r="DZU28"/>
      <c r="DZV28"/>
      <c r="DZW28"/>
      <c r="DZX28"/>
      <c r="DZY28"/>
      <c r="DZZ28"/>
      <c r="EAA28"/>
      <c r="EAB28"/>
      <c r="EAC28"/>
      <c r="EAD28"/>
      <c r="EAE28"/>
      <c r="EAF28"/>
      <c r="EAG28"/>
      <c r="EAH28"/>
      <c r="EAI28"/>
      <c r="EAJ28"/>
      <c r="EAK28"/>
      <c r="EAL28"/>
      <c r="EAM28"/>
      <c r="EAN28"/>
      <c r="EAO28"/>
      <c r="EAP28"/>
      <c r="EAQ28"/>
      <c r="EAR28"/>
      <c r="EAS28"/>
      <c r="EAT28"/>
      <c r="EAU28"/>
      <c r="EAV28"/>
      <c r="EAW28"/>
      <c r="EAX28"/>
      <c r="EAY28"/>
      <c r="EAZ28"/>
      <c r="EBA28"/>
      <c r="EBB28"/>
      <c r="EBC28"/>
      <c r="EBD28"/>
      <c r="EBE28"/>
      <c r="EBF28"/>
      <c r="EBG28"/>
      <c r="EBH28"/>
      <c r="EBI28"/>
      <c r="EBJ28"/>
      <c r="EBK28"/>
      <c r="EBL28"/>
      <c r="EBM28"/>
      <c r="EBN28"/>
      <c r="EBO28"/>
      <c r="EBP28"/>
      <c r="EBQ28"/>
      <c r="EBR28"/>
      <c r="EBS28"/>
      <c r="EBT28"/>
      <c r="EBU28"/>
      <c r="EBV28"/>
      <c r="EBW28"/>
      <c r="EBX28"/>
      <c r="EBY28"/>
      <c r="EBZ28"/>
      <c r="ECA28"/>
      <c r="ECB28"/>
      <c r="ECC28"/>
      <c r="ECD28"/>
      <c r="ECE28"/>
      <c r="ECF28"/>
      <c r="ECG28"/>
      <c r="ECH28"/>
      <c r="ECI28"/>
      <c r="ECJ28"/>
      <c r="ECK28"/>
      <c r="ECL28"/>
      <c r="ECM28"/>
      <c r="ECN28"/>
      <c r="ECO28"/>
      <c r="ECP28"/>
      <c r="ECQ28"/>
      <c r="ECR28"/>
      <c r="ECS28"/>
      <c r="ECT28"/>
      <c r="ECU28"/>
      <c r="ECV28"/>
      <c r="ECW28"/>
      <c r="ECX28"/>
      <c r="ECY28"/>
      <c r="ECZ28"/>
      <c r="EDA28"/>
      <c r="EDB28"/>
      <c r="EDC28"/>
      <c r="EDD28"/>
      <c r="EDE28"/>
      <c r="EDF28"/>
      <c r="EDG28"/>
      <c r="EDH28"/>
      <c r="EDI28"/>
      <c r="EDJ28"/>
      <c r="EDK28"/>
      <c r="EDL28"/>
      <c r="EDM28"/>
      <c r="EDN28"/>
      <c r="EDO28"/>
      <c r="EDP28"/>
      <c r="EDQ28"/>
      <c r="EDR28"/>
      <c r="EDS28"/>
      <c r="EDT28"/>
      <c r="EDU28"/>
      <c r="EDV28"/>
      <c r="EDW28"/>
      <c r="EDX28"/>
      <c r="EDY28"/>
      <c r="EDZ28"/>
      <c r="EEA28"/>
      <c r="EEB28"/>
      <c r="EEC28"/>
      <c r="EED28"/>
      <c r="EEE28"/>
      <c r="EEF28"/>
      <c r="EEG28"/>
      <c r="EEH28"/>
      <c r="EEI28"/>
      <c r="EEJ28"/>
      <c r="EEK28"/>
      <c r="EEL28"/>
      <c r="EEM28"/>
      <c r="EEN28"/>
      <c r="EEO28"/>
      <c r="EEP28"/>
      <c r="EEQ28"/>
      <c r="EER28"/>
      <c r="EES28"/>
      <c r="EET28"/>
      <c r="EEU28"/>
      <c r="EEV28"/>
      <c r="EEW28"/>
      <c r="EEX28"/>
      <c r="EEY28"/>
      <c r="EEZ28"/>
      <c r="EFA28"/>
      <c r="EFB28"/>
      <c r="EFC28"/>
      <c r="EFD28"/>
      <c r="EFE28"/>
      <c r="EFF28"/>
      <c r="EFG28"/>
      <c r="EFH28"/>
      <c r="EFI28"/>
      <c r="EFJ28"/>
      <c r="EFK28"/>
      <c r="EFL28"/>
      <c r="EFM28"/>
      <c r="EFN28"/>
      <c r="EFO28"/>
      <c r="EFP28"/>
      <c r="EFQ28"/>
      <c r="EFR28"/>
      <c r="EFS28"/>
      <c r="EFT28"/>
      <c r="EFU28"/>
      <c r="EFV28"/>
      <c r="EFW28"/>
      <c r="EFX28"/>
      <c r="EFY28"/>
      <c r="EFZ28"/>
      <c r="EGA28"/>
      <c r="EGB28"/>
      <c r="EGC28"/>
      <c r="EGD28"/>
      <c r="EGE28"/>
      <c r="EGF28"/>
      <c r="EGG28"/>
      <c r="EGH28"/>
      <c r="EGI28"/>
      <c r="EGJ28"/>
      <c r="EGK28"/>
      <c r="EGL28"/>
      <c r="EGM28"/>
      <c r="EGN28"/>
      <c r="EGO28"/>
      <c r="EGP28"/>
      <c r="EGQ28"/>
      <c r="EGR28"/>
      <c r="EGS28"/>
      <c r="EGT28"/>
      <c r="EGU28"/>
      <c r="EGV28"/>
      <c r="EGW28"/>
      <c r="EGX28"/>
      <c r="EGY28"/>
      <c r="EGZ28"/>
      <c r="EHA28"/>
      <c r="EHB28"/>
      <c r="EHC28"/>
      <c r="EHD28"/>
      <c r="EHE28"/>
      <c r="EHF28"/>
      <c r="EHG28"/>
      <c r="EHH28"/>
      <c r="EHI28"/>
      <c r="EHJ28"/>
      <c r="EHK28"/>
      <c r="EHL28"/>
      <c r="EHM28"/>
      <c r="EHN28"/>
      <c r="EHO28"/>
      <c r="EHP28"/>
      <c r="EHQ28"/>
      <c r="EHR28"/>
      <c r="EHS28"/>
      <c r="EHT28"/>
      <c r="EHU28"/>
      <c r="EHV28"/>
      <c r="EHW28"/>
      <c r="EHX28"/>
      <c r="EHY28"/>
      <c r="EHZ28"/>
      <c r="EIA28"/>
      <c r="EIB28"/>
      <c r="EIC28"/>
      <c r="EID28"/>
      <c r="EIE28"/>
      <c r="EIF28"/>
      <c r="EIG28"/>
      <c r="EIH28"/>
      <c r="EII28"/>
      <c r="EIJ28"/>
      <c r="EIK28"/>
      <c r="EIL28"/>
      <c r="EIM28"/>
      <c r="EIN28"/>
      <c r="EIO28"/>
      <c r="EIP28"/>
      <c r="EIQ28"/>
      <c r="EIR28"/>
      <c r="EIS28"/>
      <c r="EIT28"/>
      <c r="EIU28"/>
      <c r="EIV28"/>
      <c r="EIW28"/>
      <c r="EIX28"/>
      <c r="EIY28"/>
      <c r="EIZ28"/>
      <c r="EJA28"/>
      <c r="EJB28"/>
      <c r="EJC28"/>
      <c r="EJD28"/>
      <c r="EJE28"/>
      <c r="EJF28"/>
      <c r="EJG28"/>
      <c r="EJH28"/>
      <c r="EJI28"/>
      <c r="EJJ28"/>
      <c r="EJK28"/>
      <c r="EJL28"/>
      <c r="EJM28"/>
      <c r="EJN28"/>
      <c r="EJO28"/>
      <c r="EJP28"/>
      <c r="EJQ28"/>
      <c r="EJR28"/>
      <c r="EJS28"/>
      <c r="EJT28"/>
      <c r="EJU28"/>
      <c r="EJV28"/>
      <c r="EJW28"/>
      <c r="EJX28"/>
      <c r="EJY28"/>
      <c r="EJZ28"/>
      <c r="EKA28"/>
      <c r="EKB28"/>
      <c r="EKC28"/>
      <c r="EKD28"/>
      <c r="EKE28"/>
      <c r="EKF28"/>
      <c r="EKG28"/>
      <c r="EKH28"/>
      <c r="EKI28"/>
      <c r="EKJ28"/>
      <c r="EKK28"/>
      <c r="EKL28"/>
      <c r="EKM28"/>
      <c r="EKN28"/>
      <c r="EKO28"/>
      <c r="EKP28"/>
      <c r="EKQ28"/>
      <c r="EKR28"/>
      <c r="EKS28"/>
      <c r="EKT28"/>
      <c r="EKU28"/>
      <c r="EKV28"/>
      <c r="EKW28"/>
      <c r="EKX28"/>
      <c r="EKY28"/>
      <c r="EKZ28"/>
      <c r="ELA28"/>
      <c r="ELB28"/>
      <c r="ELC28"/>
      <c r="ELD28"/>
      <c r="ELE28"/>
      <c r="ELF28"/>
      <c r="ELG28"/>
      <c r="ELH28"/>
      <c r="ELI28"/>
      <c r="ELJ28"/>
      <c r="ELK28"/>
      <c r="ELL28"/>
      <c r="ELM28"/>
      <c r="ELN28"/>
      <c r="ELO28"/>
      <c r="ELP28"/>
      <c r="ELQ28"/>
      <c r="ELR28"/>
      <c r="ELS28"/>
      <c r="ELT28"/>
      <c r="ELU28"/>
      <c r="ELV28"/>
      <c r="ELW28"/>
      <c r="ELX28"/>
      <c r="ELY28"/>
      <c r="ELZ28"/>
      <c r="EMA28"/>
      <c r="EMB28"/>
      <c r="EMC28"/>
      <c r="EMD28"/>
      <c r="EME28"/>
      <c r="EMF28"/>
      <c r="EMG28"/>
      <c r="EMH28"/>
      <c r="EMI28"/>
      <c r="EMJ28"/>
      <c r="EMK28"/>
      <c r="EML28"/>
      <c r="EMM28"/>
      <c r="EMN28"/>
      <c r="EMO28"/>
      <c r="EMP28"/>
      <c r="EMQ28"/>
      <c r="EMR28"/>
      <c r="EMS28"/>
      <c r="EMT28"/>
      <c r="EMU28"/>
      <c r="EMV28"/>
      <c r="EMW28"/>
      <c r="EMX28"/>
      <c r="EMY28"/>
      <c r="EMZ28"/>
      <c r="ENA28"/>
      <c r="ENB28"/>
      <c r="ENC28"/>
      <c r="END28"/>
      <c r="ENE28"/>
      <c r="ENF28"/>
      <c r="ENG28"/>
      <c r="ENH28"/>
      <c r="ENI28"/>
      <c r="ENJ28"/>
      <c r="ENK28"/>
      <c r="ENL28"/>
      <c r="ENM28"/>
      <c r="ENN28"/>
      <c r="ENO28"/>
      <c r="ENP28"/>
      <c r="ENQ28"/>
      <c r="ENR28"/>
      <c r="ENS28"/>
      <c r="ENT28"/>
      <c r="ENU28"/>
      <c r="ENV28"/>
      <c r="ENW28"/>
      <c r="ENX28"/>
      <c r="ENY28"/>
      <c r="ENZ28"/>
      <c r="EOA28"/>
      <c r="EOB28"/>
      <c r="EOC28"/>
      <c r="EOD28"/>
      <c r="EOE28"/>
      <c r="EOF28"/>
      <c r="EOG28"/>
      <c r="EOH28"/>
      <c r="EOI28"/>
      <c r="EOJ28"/>
      <c r="EOK28"/>
      <c r="EOL28"/>
      <c r="EOM28"/>
      <c r="EON28"/>
      <c r="EOO28"/>
      <c r="EOP28"/>
      <c r="EOQ28"/>
      <c r="EOR28"/>
      <c r="EOS28"/>
      <c r="EOT28"/>
      <c r="EOU28"/>
      <c r="EOV28"/>
      <c r="EOW28"/>
      <c r="EOX28"/>
      <c r="EOY28"/>
      <c r="EOZ28"/>
      <c r="EPA28"/>
      <c r="EPB28"/>
      <c r="EPC28"/>
      <c r="EPD28"/>
      <c r="EPE28"/>
      <c r="EPF28"/>
      <c r="EPG28"/>
      <c r="EPH28"/>
      <c r="EPI28"/>
      <c r="EPJ28"/>
      <c r="EPK28"/>
      <c r="EPL28"/>
      <c r="EPM28"/>
      <c r="EPN28"/>
      <c r="EPO28"/>
      <c r="EPP28"/>
      <c r="EPQ28"/>
      <c r="EPR28"/>
      <c r="EPS28"/>
      <c r="EPT28"/>
      <c r="EPU28"/>
      <c r="EPV28"/>
      <c r="EPW28"/>
      <c r="EPX28"/>
      <c r="EPY28"/>
      <c r="EPZ28"/>
      <c r="EQA28"/>
      <c r="EQB28"/>
      <c r="EQC28"/>
      <c r="EQD28"/>
      <c r="EQE28"/>
      <c r="EQF28"/>
      <c r="EQG28"/>
      <c r="EQH28"/>
      <c r="EQI28"/>
      <c r="EQJ28"/>
      <c r="EQK28"/>
      <c r="EQL28"/>
      <c r="EQM28"/>
      <c r="EQN28"/>
      <c r="EQO28"/>
      <c r="EQP28"/>
      <c r="EQQ28"/>
      <c r="EQR28"/>
      <c r="EQS28"/>
      <c r="EQT28"/>
      <c r="EQU28"/>
      <c r="EQV28"/>
      <c r="EQW28"/>
      <c r="EQX28"/>
      <c r="EQY28"/>
      <c r="EQZ28"/>
      <c r="ERA28"/>
      <c r="ERB28"/>
      <c r="ERC28"/>
      <c r="ERD28"/>
      <c r="ERE28"/>
      <c r="ERF28"/>
      <c r="ERG28"/>
      <c r="ERH28"/>
      <c r="ERI28"/>
      <c r="ERJ28"/>
      <c r="ERK28"/>
      <c r="ERL28"/>
      <c r="ERM28"/>
      <c r="ERN28"/>
      <c r="ERO28"/>
      <c r="ERP28"/>
      <c r="ERQ28"/>
      <c r="ERR28"/>
      <c r="ERS28"/>
      <c r="ERT28"/>
      <c r="ERU28"/>
      <c r="ERV28"/>
      <c r="ERW28"/>
      <c r="ERX28"/>
      <c r="ERY28"/>
      <c r="ERZ28"/>
      <c r="ESA28"/>
      <c r="ESB28"/>
      <c r="ESC28"/>
      <c r="ESD28"/>
      <c r="ESE28"/>
      <c r="ESF28"/>
      <c r="ESG28"/>
      <c r="ESH28"/>
      <c r="ESI28"/>
      <c r="ESJ28"/>
      <c r="ESK28"/>
      <c r="ESL28"/>
      <c r="ESM28"/>
      <c r="ESN28"/>
      <c r="ESO28"/>
      <c r="ESP28"/>
      <c r="ESQ28"/>
      <c r="ESR28"/>
      <c r="ESS28"/>
      <c r="EST28"/>
      <c r="ESU28"/>
      <c r="ESV28"/>
      <c r="ESW28"/>
      <c r="ESX28"/>
      <c r="ESY28"/>
      <c r="ESZ28"/>
      <c r="ETA28"/>
      <c r="ETB28"/>
      <c r="ETC28"/>
      <c r="ETD28"/>
      <c r="ETE28"/>
      <c r="ETF28"/>
      <c r="ETG28"/>
      <c r="ETH28"/>
      <c r="ETI28"/>
      <c r="ETJ28"/>
      <c r="ETK28"/>
      <c r="ETL28"/>
      <c r="ETM28"/>
      <c r="ETN28"/>
      <c r="ETO28"/>
      <c r="ETP28"/>
      <c r="ETQ28"/>
      <c r="ETR28"/>
      <c r="ETS28"/>
      <c r="ETT28"/>
      <c r="ETU28"/>
      <c r="ETV28"/>
      <c r="ETW28"/>
      <c r="ETX28"/>
      <c r="ETY28"/>
      <c r="ETZ28"/>
      <c r="EUA28"/>
      <c r="EUB28"/>
      <c r="EUC28"/>
      <c r="EUD28"/>
      <c r="EUE28"/>
      <c r="EUF28"/>
      <c r="EUG28"/>
      <c r="EUH28"/>
      <c r="EUI28"/>
      <c r="EUJ28"/>
      <c r="EUK28"/>
      <c r="EUL28"/>
      <c r="EUM28"/>
      <c r="EUN28"/>
      <c r="EUO28"/>
      <c r="EUP28"/>
      <c r="EUQ28"/>
      <c r="EUR28"/>
      <c r="EUS28"/>
      <c r="EUT28"/>
      <c r="EUU28"/>
      <c r="EUV28"/>
      <c r="EUW28"/>
      <c r="EUX28"/>
      <c r="EUY28"/>
      <c r="EUZ28"/>
      <c r="EVA28"/>
      <c r="EVB28"/>
      <c r="EVC28"/>
      <c r="EVD28"/>
      <c r="EVE28"/>
      <c r="EVF28"/>
      <c r="EVG28"/>
      <c r="EVH28"/>
      <c r="EVI28"/>
      <c r="EVJ28"/>
      <c r="EVK28"/>
      <c r="EVL28"/>
      <c r="EVM28"/>
      <c r="EVN28"/>
      <c r="EVO28"/>
      <c r="EVP28"/>
      <c r="EVQ28"/>
      <c r="EVR28"/>
      <c r="EVS28"/>
      <c r="EVT28"/>
      <c r="EVU28"/>
      <c r="EVV28"/>
      <c r="EVW28"/>
      <c r="EVX28"/>
      <c r="EVY28"/>
      <c r="EVZ28"/>
      <c r="EWA28"/>
      <c r="EWB28"/>
      <c r="EWC28"/>
      <c r="EWD28"/>
      <c r="EWE28"/>
      <c r="EWF28"/>
      <c r="EWG28"/>
      <c r="EWH28"/>
      <c r="EWI28"/>
      <c r="EWJ28"/>
      <c r="EWK28"/>
      <c r="EWL28"/>
      <c r="EWM28"/>
      <c r="EWN28"/>
      <c r="EWO28"/>
      <c r="EWP28"/>
      <c r="EWQ28"/>
      <c r="EWR28"/>
      <c r="EWS28"/>
      <c r="EWT28"/>
      <c r="EWU28"/>
      <c r="EWV28"/>
      <c r="EWW28"/>
      <c r="EWX28"/>
      <c r="EWY28"/>
      <c r="EWZ28"/>
      <c r="EXA28"/>
      <c r="EXB28"/>
      <c r="EXC28"/>
      <c r="EXD28"/>
      <c r="EXE28"/>
      <c r="EXF28"/>
      <c r="EXG28"/>
      <c r="EXH28"/>
      <c r="EXI28"/>
      <c r="EXJ28"/>
      <c r="EXK28"/>
      <c r="EXL28"/>
      <c r="EXM28"/>
      <c r="EXN28"/>
      <c r="EXO28"/>
      <c r="EXP28"/>
      <c r="EXQ28"/>
      <c r="EXR28"/>
      <c r="EXS28"/>
      <c r="EXT28"/>
      <c r="EXU28"/>
      <c r="EXV28"/>
      <c r="EXW28"/>
      <c r="EXX28"/>
      <c r="EXY28"/>
      <c r="EXZ28"/>
      <c r="EYA28"/>
      <c r="EYB28"/>
      <c r="EYC28"/>
      <c r="EYD28"/>
      <c r="EYE28"/>
      <c r="EYF28"/>
      <c r="EYG28"/>
      <c r="EYH28"/>
      <c r="EYI28"/>
      <c r="EYJ28"/>
      <c r="EYK28"/>
      <c r="EYL28"/>
      <c r="EYM28"/>
      <c r="EYN28"/>
      <c r="EYO28"/>
      <c r="EYP28"/>
      <c r="EYQ28"/>
      <c r="EYR28"/>
      <c r="EYS28"/>
      <c r="EYT28"/>
      <c r="EYU28"/>
      <c r="EYV28"/>
      <c r="EYW28"/>
      <c r="EYX28"/>
      <c r="EYY28"/>
      <c r="EYZ28"/>
      <c r="EZA28"/>
      <c r="EZB28"/>
      <c r="EZC28"/>
      <c r="EZD28"/>
      <c r="EZE28"/>
      <c r="EZF28"/>
      <c r="EZG28"/>
      <c r="EZH28"/>
      <c r="EZI28"/>
      <c r="EZJ28"/>
      <c r="EZK28"/>
      <c r="EZL28"/>
      <c r="EZM28"/>
      <c r="EZN28"/>
      <c r="EZO28"/>
      <c r="EZP28"/>
      <c r="EZQ28"/>
      <c r="EZR28"/>
      <c r="EZS28"/>
      <c r="EZT28"/>
      <c r="EZU28"/>
      <c r="EZV28"/>
      <c r="EZW28"/>
      <c r="EZX28"/>
      <c r="EZY28"/>
      <c r="EZZ28"/>
      <c r="FAA28"/>
      <c r="FAB28"/>
      <c r="FAC28"/>
      <c r="FAD28"/>
      <c r="FAE28"/>
      <c r="FAF28"/>
      <c r="FAG28"/>
      <c r="FAH28"/>
      <c r="FAI28"/>
      <c r="FAJ28"/>
      <c r="FAK28"/>
      <c r="FAL28"/>
      <c r="FAM28"/>
      <c r="FAN28"/>
      <c r="FAO28"/>
      <c r="FAP28"/>
      <c r="FAQ28"/>
      <c r="FAR28"/>
      <c r="FAS28"/>
      <c r="FAT28"/>
      <c r="FAU28"/>
      <c r="FAV28"/>
      <c r="FAW28"/>
      <c r="FAX28"/>
      <c r="FAY28"/>
      <c r="FAZ28"/>
      <c r="FBA28"/>
      <c r="FBB28"/>
      <c r="FBC28"/>
      <c r="FBD28"/>
      <c r="FBE28"/>
      <c r="FBF28"/>
      <c r="FBG28"/>
      <c r="FBH28"/>
      <c r="FBI28"/>
      <c r="FBJ28"/>
      <c r="FBK28"/>
      <c r="FBL28"/>
      <c r="FBM28"/>
      <c r="FBN28"/>
      <c r="FBO28"/>
      <c r="FBP28"/>
      <c r="FBQ28"/>
      <c r="FBR28"/>
      <c r="FBS28"/>
      <c r="FBT28"/>
      <c r="FBU28"/>
      <c r="FBV28"/>
      <c r="FBW28"/>
      <c r="FBX28"/>
      <c r="FBY28"/>
      <c r="FBZ28"/>
      <c r="FCA28"/>
      <c r="FCB28"/>
      <c r="FCC28"/>
      <c r="FCD28"/>
      <c r="FCE28"/>
      <c r="FCF28"/>
      <c r="FCG28"/>
      <c r="FCH28"/>
      <c r="FCI28"/>
      <c r="FCJ28"/>
      <c r="FCK28"/>
      <c r="FCL28"/>
      <c r="FCM28"/>
      <c r="FCN28"/>
      <c r="FCO28"/>
      <c r="FCP28"/>
      <c r="FCQ28"/>
      <c r="FCR28"/>
      <c r="FCS28"/>
      <c r="FCT28"/>
      <c r="FCU28"/>
      <c r="FCV28"/>
      <c r="FCW28"/>
      <c r="FCX28"/>
      <c r="FCY28"/>
      <c r="FCZ28"/>
      <c r="FDA28"/>
      <c r="FDB28"/>
      <c r="FDC28"/>
      <c r="FDD28"/>
      <c r="FDE28"/>
      <c r="FDF28"/>
      <c r="FDG28"/>
      <c r="FDH28"/>
      <c r="FDI28"/>
      <c r="FDJ28"/>
      <c r="FDK28"/>
      <c r="FDL28"/>
      <c r="FDM28"/>
      <c r="FDN28"/>
      <c r="FDO28"/>
      <c r="FDP28"/>
      <c r="FDQ28"/>
      <c r="FDR28"/>
      <c r="FDS28"/>
      <c r="FDT28"/>
      <c r="FDU28"/>
      <c r="FDV28"/>
      <c r="FDW28"/>
      <c r="FDX28"/>
      <c r="FDY28"/>
      <c r="FDZ28"/>
      <c r="FEA28"/>
      <c r="FEB28"/>
      <c r="FEC28"/>
      <c r="FED28"/>
      <c r="FEE28"/>
      <c r="FEF28"/>
      <c r="FEG28"/>
      <c r="FEH28"/>
      <c r="FEI28"/>
      <c r="FEJ28"/>
      <c r="FEK28"/>
      <c r="FEL28"/>
      <c r="FEM28"/>
      <c r="FEN28"/>
      <c r="FEO28"/>
      <c r="FEP28"/>
      <c r="FEQ28"/>
      <c r="FER28"/>
      <c r="FES28"/>
      <c r="FET28"/>
      <c r="FEU28"/>
      <c r="FEV28"/>
      <c r="FEW28"/>
      <c r="FEX28"/>
      <c r="FEY28"/>
      <c r="FEZ28"/>
      <c r="FFA28"/>
      <c r="FFB28"/>
      <c r="FFC28"/>
      <c r="FFD28"/>
      <c r="FFE28"/>
      <c r="FFF28"/>
      <c r="FFG28"/>
      <c r="FFH28"/>
      <c r="FFI28"/>
      <c r="FFJ28"/>
      <c r="FFK28"/>
      <c r="FFL28"/>
      <c r="FFM28"/>
      <c r="FFN28"/>
      <c r="FFO28"/>
      <c r="FFP28"/>
      <c r="FFQ28"/>
      <c r="FFR28"/>
      <c r="FFS28"/>
      <c r="FFT28"/>
      <c r="FFU28"/>
      <c r="FFV28"/>
      <c r="FFW28"/>
      <c r="FFX28"/>
      <c r="FFY28"/>
      <c r="FFZ28"/>
      <c r="FGA28"/>
      <c r="FGB28"/>
      <c r="FGC28"/>
      <c r="FGD28"/>
      <c r="FGE28"/>
      <c r="FGF28"/>
      <c r="FGG28"/>
      <c r="FGH28"/>
      <c r="FGI28"/>
      <c r="FGJ28"/>
      <c r="FGK28"/>
      <c r="FGL28"/>
      <c r="FGM28"/>
      <c r="FGN28"/>
      <c r="FGO28"/>
      <c r="FGP28"/>
      <c r="FGQ28"/>
      <c r="FGR28"/>
      <c r="FGS28"/>
      <c r="FGT28"/>
      <c r="FGU28"/>
      <c r="FGV28"/>
      <c r="FGW28"/>
      <c r="FGX28"/>
      <c r="FGY28"/>
      <c r="FGZ28"/>
      <c r="FHA28"/>
      <c r="FHB28"/>
      <c r="FHC28"/>
      <c r="FHD28"/>
      <c r="FHE28"/>
      <c r="FHF28"/>
      <c r="FHG28"/>
      <c r="FHH28"/>
      <c r="FHI28"/>
      <c r="FHJ28"/>
      <c r="FHK28"/>
      <c r="FHL28"/>
      <c r="FHM28"/>
      <c r="FHN28"/>
      <c r="FHO28"/>
      <c r="FHP28"/>
      <c r="FHQ28"/>
      <c r="FHR28"/>
      <c r="FHS28"/>
      <c r="FHT28"/>
      <c r="FHU28"/>
      <c r="FHV28"/>
      <c r="FHW28"/>
      <c r="FHX28"/>
      <c r="FHY28"/>
      <c r="FHZ28"/>
      <c r="FIA28"/>
      <c r="FIB28"/>
      <c r="FIC28"/>
      <c r="FID28"/>
      <c r="FIE28"/>
      <c r="FIF28"/>
      <c r="FIG28"/>
      <c r="FIH28"/>
      <c r="FII28"/>
      <c r="FIJ28"/>
      <c r="FIK28"/>
      <c r="FIL28"/>
      <c r="FIM28"/>
      <c r="FIN28"/>
      <c r="FIO28"/>
      <c r="FIP28"/>
      <c r="FIQ28"/>
      <c r="FIR28"/>
      <c r="FIS28"/>
      <c r="FIT28"/>
      <c r="FIU28"/>
      <c r="FIV28"/>
      <c r="FIW28"/>
      <c r="FIX28"/>
      <c r="FIY28"/>
      <c r="FIZ28"/>
      <c r="FJA28"/>
      <c r="FJB28"/>
      <c r="FJC28"/>
      <c r="FJD28"/>
      <c r="FJE28"/>
      <c r="FJF28"/>
      <c r="FJG28"/>
      <c r="FJH28"/>
      <c r="FJI28"/>
      <c r="FJJ28"/>
      <c r="FJK28"/>
      <c r="FJL28"/>
      <c r="FJM28"/>
      <c r="FJN28"/>
      <c r="FJO28"/>
      <c r="FJP28"/>
      <c r="FJQ28"/>
      <c r="FJR28"/>
      <c r="FJS28"/>
      <c r="FJT28"/>
      <c r="FJU28"/>
      <c r="FJV28"/>
      <c r="FJW28"/>
      <c r="FJX28"/>
      <c r="FJY28"/>
      <c r="FJZ28"/>
      <c r="FKA28"/>
      <c r="FKB28"/>
      <c r="FKC28"/>
      <c r="FKD28"/>
      <c r="FKE28"/>
      <c r="FKF28"/>
      <c r="FKG28"/>
      <c r="FKH28"/>
      <c r="FKI28"/>
      <c r="FKJ28"/>
      <c r="FKK28"/>
      <c r="FKL28"/>
      <c r="FKM28"/>
      <c r="FKN28"/>
      <c r="FKO28"/>
      <c r="FKP28"/>
      <c r="FKQ28"/>
      <c r="FKR28"/>
      <c r="FKS28"/>
      <c r="FKT28"/>
      <c r="FKU28"/>
      <c r="FKV28"/>
      <c r="FKW28"/>
      <c r="FKX28"/>
      <c r="FKY28"/>
      <c r="FKZ28"/>
      <c r="FLA28"/>
      <c r="FLB28"/>
      <c r="FLC28"/>
      <c r="FLD28"/>
      <c r="FLE28"/>
      <c r="FLF28"/>
      <c r="FLG28"/>
      <c r="FLH28"/>
      <c r="FLI28"/>
      <c r="FLJ28"/>
      <c r="FLK28"/>
      <c r="FLL28"/>
      <c r="FLM28"/>
      <c r="FLN28"/>
      <c r="FLO28"/>
      <c r="FLP28"/>
      <c r="FLQ28"/>
      <c r="FLR28"/>
      <c r="FLS28"/>
      <c r="FLT28"/>
      <c r="FLU28"/>
      <c r="FLV28"/>
      <c r="FLW28"/>
      <c r="FLX28"/>
      <c r="FLY28"/>
      <c r="FLZ28"/>
      <c r="FMA28"/>
      <c r="FMB28"/>
      <c r="FMC28"/>
      <c r="FMD28"/>
      <c r="FME28"/>
      <c r="FMF28"/>
      <c r="FMG28"/>
      <c r="FMH28"/>
      <c r="FMI28"/>
      <c r="FMJ28"/>
      <c r="FMK28"/>
      <c r="FML28"/>
      <c r="FMM28"/>
      <c r="FMN28"/>
      <c r="FMO28"/>
      <c r="FMP28"/>
      <c r="FMQ28"/>
      <c r="FMR28"/>
      <c r="FMS28"/>
      <c r="FMT28"/>
      <c r="FMU28"/>
      <c r="FMV28"/>
      <c r="FMW28"/>
      <c r="FMX28"/>
      <c r="FMY28"/>
      <c r="FMZ28"/>
      <c r="FNA28"/>
      <c r="FNB28"/>
      <c r="FNC28"/>
      <c r="FND28"/>
      <c r="FNE28"/>
      <c r="FNF28"/>
      <c r="FNG28"/>
      <c r="FNH28"/>
      <c r="FNI28"/>
      <c r="FNJ28"/>
      <c r="FNK28"/>
      <c r="FNL28"/>
      <c r="FNM28"/>
      <c r="FNN28"/>
      <c r="FNO28"/>
      <c r="FNP28"/>
      <c r="FNQ28"/>
      <c r="FNR28"/>
      <c r="FNS28"/>
      <c r="FNT28"/>
      <c r="FNU28"/>
      <c r="FNV28"/>
      <c r="FNW28"/>
      <c r="FNX28"/>
      <c r="FNY28"/>
      <c r="FNZ28"/>
      <c r="FOA28"/>
      <c r="FOB28"/>
      <c r="FOC28"/>
      <c r="FOD28"/>
      <c r="FOE28"/>
      <c r="FOF28"/>
      <c r="FOG28"/>
      <c r="FOH28"/>
      <c r="FOI28"/>
      <c r="FOJ28"/>
      <c r="FOK28"/>
      <c r="FOL28"/>
      <c r="FOM28"/>
      <c r="FON28"/>
      <c r="FOO28"/>
      <c r="FOP28"/>
      <c r="FOQ28"/>
      <c r="FOR28"/>
      <c r="FOS28"/>
      <c r="FOT28"/>
      <c r="FOU28"/>
      <c r="FOV28"/>
      <c r="FOW28"/>
      <c r="FOX28"/>
      <c r="FOY28"/>
      <c r="FOZ28"/>
      <c r="FPA28"/>
      <c r="FPB28"/>
      <c r="FPC28"/>
      <c r="FPD28"/>
      <c r="FPE28"/>
      <c r="FPF28"/>
      <c r="FPG28"/>
      <c r="FPH28"/>
      <c r="FPI28"/>
      <c r="FPJ28"/>
      <c r="FPK28"/>
      <c r="FPL28"/>
      <c r="FPM28"/>
      <c r="FPN28"/>
      <c r="FPO28"/>
      <c r="FPP28"/>
      <c r="FPQ28"/>
      <c r="FPR28"/>
      <c r="FPS28"/>
      <c r="FPT28"/>
      <c r="FPU28"/>
      <c r="FPV28"/>
      <c r="FPW28"/>
      <c r="FPX28"/>
      <c r="FPY28"/>
      <c r="FPZ28"/>
      <c r="FQA28"/>
      <c r="FQB28"/>
      <c r="FQC28"/>
      <c r="FQD28"/>
      <c r="FQE28"/>
      <c r="FQF28"/>
      <c r="FQG28"/>
      <c r="FQH28"/>
      <c r="FQI28"/>
      <c r="FQJ28"/>
      <c r="FQK28"/>
      <c r="FQL28"/>
      <c r="FQM28"/>
      <c r="FQN28"/>
      <c r="FQO28"/>
      <c r="FQP28"/>
      <c r="FQQ28"/>
      <c r="FQR28"/>
      <c r="FQS28"/>
      <c r="FQT28"/>
      <c r="FQU28"/>
      <c r="FQV28"/>
      <c r="FQW28"/>
      <c r="FQX28"/>
      <c r="FQY28"/>
      <c r="FQZ28"/>
      <c r="FRA28"/>
      <c r="FRB28"/>
      <c r="FRC28"/>
      <c r="FRD28"/>
      <c r="FRE28"/>
      <c r="FRF28"/>
      <c r="FRG28"/>
      <c r="FRH28"/>
      <c r="FRI28"/>
      <c r="FRJ28"/>
      <c r="FRK28"/>
      <c r="FRL28"/>
      <c r="FRM28"/>
      <c r="FRN28"/>
      <c r="FRO28"/>
      <c r="FRP28"/>
      <c r="FRQ28"/>
      <c r="FRR28"/>
      <c r="FRS28"/>
      <c r="FRT28"/>
      <c r="FRU28"/>
      <c r="FRV28"/>
      <c r="FRW28"/>
      <c r="FRX28"/>
      <c r="FRY28"/>
      <c r="FRZ28"/>
      <c r="FSA28"/>
      <c r="FSB28"/>
      <c r="FSC28"/>
      <c r="FSD28"/>
      <c r="FSE28"/>
      <c r="FSF28"/>
      <c r="FSG28"/>
      <c r="FSH28"/>
      <c r="FSI28"/>
      <c r="FSJ28"/>
      <c r="FSK28"/>
      <c r="FSL28"/>
      <c r="FSM28"/>
      <c r="FSN28"/>
      <c r="FSO28"/>
      <c r="FSP28"/>
      <c r="FSQ28"/>
      <c r="FSR28"/>
      <c r="FSS28"/>
      <c r="FST28"/>
      <c r="FSU28"/>
      <c r="FSV28"/>
      <c r="FSW28"/>
      <c r="FSX28"/>
      <c r="FSY28"/>
      <c r="FSZ28"/>
      <c r="FTA28"/>
      <c r="FTB28"/>
      <c r="FTC28"/>
      <c r="FTD28"/>
      <c r="FTE28"/>
      <c r="FTF28"/>
      <c r="FTG28"/>
      <c r="FTH28"/>
      <c r="FTI28"/>
      <c r="FTJ28"/>
      <c r="FTK28"/>
      <c r="FTL28"/>
      <c r="FTM28"/>
      <c r="FTN28"/>
      <c r="FTO28"/>
      <c r="FTP28"/>
      <c r="FTQ28"/>
      <c r="FTR28"/>
      <c r="FTS28"/>
      <c r="FTT28"/>
      <c r="FTU28"/>
      <c r="FTV28"/>
      <c r="FTW28"/>
      <c r="FTX28"/>
      <c r="FTY28"/>
      <c r="FTZ28"/>
      <c r="FUA28"/>
      <c r="FUB28"/>
      <c r="FUC28"/>
      <c r="FUD28"/>
      <c r="FUE28"/>
      <c r="FUF28"/>
      <c r="FUG28"/>
      <c r="FUH28"/>
      <c r="FUI28"/>
      <c r="FUJ28"/>
      <c r="FUK28"/>
      <c r="FUL28"/>
      <c r="FUM28"/>
      <c r="FUN28"/>
      <c r="FUO28"/>
      <c r="FUP28"/>
      <c r="FUQ28"/>
      <c r="FUR28"/>
      <c r="FUS28"/>
      <c r="FUT28"/>
      <c r="FUU28"/>
      <c r="FUV28"/>
      <c r="FUW28"/>
      <c r="FUX28"/>
      <c r="FUY28"/>
      <c r="FUZ28"/>
      <c r="FVA28"/>
      <c r="FVB28"/>
      <c r="FVC28"/>
      <c r="FVD28"/>
      <c r="FVE28"/>
      <c r="FVF28"/>
      <c r="FVG28"/>
      <c r="FVH28"/>
      <c r="FVI28"/>
      <c r="FVJ28"/>
      <c r="FVK28"/>
      <c r="FVL28"/>
      <c r="FVM28"/>
      <c r="FVN28"/>
      <c r="FVO28"/>
      <c r="FVP28"/>
      <c r="FVQ28"/>
      <c r="FVR28"/>
      <c r="FVS28"/>
      <c r="FVT28"/>
      <c r="FVU28"/>
      <c r="FVV28"/>
      <c r="FVW28"/>
      <c r="FVX28"/>
      <c r="FVY28"/>
      <c r="FVZ28"/>
      <c r="FWA28"/>
      <c r="FWB28"/>
      <c r="FWC28"/>
      <c r="FWD28"/>
      <c r="FWE28"/>
      <c r="FWF28"/>
      <c r="FWG28"/>
      <c r="FWH28"/>
      <c r="FWI28"/>
      <c r="FWJ28"/>
      <c r="FWK28"/>
      <c r="FWL28"/>
      <c r="FWM28"/>
      <c r="FWN28"/>
      <c r="FWO28"/>
      <c r="FWP28"/>
      <c r="FWQ28"/>
      <c r="FWR28"/>
      <c r="FWS28"/>
      <c r="FWT28"/>
      <c r="FWU28"/>
      <c r="FWV28"/>
      <c r="FWW28"/>
      <c r="FWX28"/>
      <c r="FWY28"/>
      <c r="FWZ28"/>
      <c r="FXA28"/>
      <c r="FXB28"/>
      <c r="FXC28"/>
      <c r="FXD28"/>
      <c r="FXE28"/>
      <c r="FXF28"/>
      <c r="FXG28"/>
      <c r="FXH28"/>
      <c r="FXI28"/>
      <c r="FXJ28"/>
      <c r="FXK28"/>
      <c r="FXL28"/>
      <c r="FXM28"/>
      <c r="FXN28"/>
      <c r="FXO28"/>
      <c r="FXP28"/>
      <c r="FXQ28"/>
      <c r="FXR28"/>
      <c r="FXS28"/>
      <c r="FXT28"/>
      <c r="FXU28"/>
      <c r="FXV28"/>
      <c r="FXW28"/>
      <c r="FXX28"/>
      <c r="FXY28"/>
      <c r="FXZ28"/>
      <c r="FYA28"/>
      <c r="FYB28"/>
      <c r="FYC28"/>
      <c r="FYD28"/>
      <c r="FYE28"/>
      <c r="FYF28"/>
      <c r="FYG28"/>
      <c r="FYH28"/>
      <c r="FYI28"/>
      <c r="FYJ28"/>
      <c r="FYK28"/>
      <c r="FYL28"/>
      <c r="FYM28"/>
      <c r="FYN28"/>
      <c r="FYO28"/>
      <c r="FYP28"/>
      <c r="FYQ28"/>
      <c r="FYR28"/>
      <c r="FYS28"/>
      <c r="FYT28"/>
      <c r="FYU28"/>
      <c r="FYV28"/>
      <c r="FYW28"/>
      <c r="FYX28"/>
      <c r="FYY28"/>
      <c r="FYZ28"/>
      <c r="FZA28"/>
      <c r="FZB28"/>
      <c r="FZC28"/>
      <c r="FZD28"/>
      <c r="FZE28"/>
      <c r="FZF28"/>
      <c r="FZG28"/>
      <c r="FZH28"/>
      <c r="FZI28"/>
      <c r="FZJ28"/>
      <c r="FZK28"/>
      <c r="FZL28"/>
      <c r="FZM28"/>
      <c r="FZN28"/>
      <c r="FZO28"/>
      <c r="FZP28"/>
      <c r="FZQ28"/>
      <c r="FZR28"/>
      <c r="FZS28"/>
      <c r="FZT28"/>
      <c r="FZU28"/>
      <c r="FZV28"/>
      <c r="FZW28"/>
      <c r="FZX28"/>
      <c r="FZY28"/>
      <c r="FZZ28"/>
      <c r="GAA28"/>
      <c r="GAB28"/>
      <c r="GAC28"/>
      <c r="GAD28"/>
      <c r="GAE28"/>
      <c r="GAF28"/>
      <c r="GAG28"/>
      <c r="GAH28"/>
      <c r="GAI28"/>
      <c r="GAJ28"/>
      <c r="GAK28"/>
      <c r="GAL28"/>
      <c r="GAM28"/>
      <c r="GAN28"/>
      <c r="GAO28"/>
      <c r="GAP28"/>
      <c r="GAQ28"/>
      <c r="GAR28"/>
      <c r="GAS28"/>
      <c r="GAT28"/>
      <c r="GAU28"/>
      <c r="GAV28"/>
      <c r="GAW28"/>
      <c r="GAX28"/>
      <c r="GAY28"/>
      <c r="GAZ28"/>
      <c r="GBA28"/>
      <c r="GBB28"/>
      <c r="GBC28"/>
      <c r="GBD28"/>
      <c r="GBE28"/>
      <c r="GBF28"/>
      <c r="GBG28"/>
      <c r="GBH28"/>
      <c r="GBI28"/>
      <c r="GBJ28"/>
      <c r="GBK28"/>
      <c r="GBL28"/>
      <c r="GBM28"/>
      <c r="GBN28"/>
      <c r="GBO28"/>
      <c r="GBP28"/>
      <c r="GBQ28"/>
      <c r="GBR28"/>
      <c r="GBS28"/>
      <c r="GBT28"/>
      <c r="GBU28"/>
      <c r="GBV28"/>
      <c r="GBW28"/>
      <c r="GBX28"/>
      <c r="GBY28"/>
      <c r="GBZ28"/>
      <c r="GCA28"/>
      <c r="GCB28"/>
      <c r="GCC28"/>
      <c r="GCD28"/>
      <c r="GCE28"/>
      <c r="GCF28"/>
      <c r="GCG28"/>
      <c r="GCH28"/>
      <c r="GCI28"/>
      <c r="GCJ28"/>
      <c r="GCK28"/>
      <c r="GCL28"/>
      <c r="GCM28"/>
      <c r="GCN28"/>
      <c r="GCO28"/>
      <c r="GCP28"/>
      <c r="GCQ28"/>
      <c r="GCR28"/>
      <c r="GCS28"/>
      <c r="GCT28"/>
      <c r="GCU28"/>
      <c r="GCV28"/>
      <c r="GCW28"/>
      <c r="GCX28"/>
      <c r="GCY28"/>
      <c r="GCZ28"/>
      <c r="GDA28"/>
      <c r="GDB28"/>
      <c r="GDC28"/>
      <c r="GDD28"/>
      <c r="GDE28"/>
      <c r="GDF28"/>
      <c r="GDG28"/>
      <c r="GDH28"/>
      <c r="GDI28"/>
      <c r="GDJ28"/>
      <c r="GDK28"/>
      <c r="GDL28"/>
      <c r="GDM28"/>
      <c r="GDN28"/>
      <c r="GDO28"/>
      <c r="GDP28"/>
      <c r="GDQ28"/>
      <c r="GDR28"/>
      <c r="GDS28"/>
      <c r="GDT28"/>
      <c r="GDU28"/>
      <c r="GDV28"/>
      <c r="GDW28"/>
      <c r="GDX28"/>
      <c r="GDY28"/>
      <c r="GDZ28"/>
      <c r="GEA28"/>
      <c r="GEB28"/>
      <c r="GEC28"/>
      <c r="GED28"/>
      <c r="GEE28"/>
      <c r="GEF28"/>
      <c r="GEG28"/>
      <c r="GEH28"/>
      <c r="GEI28"/>
      <c r="GEJ28"/>
      <c r="GEK28"/>
      <c r="GEL28"/>
      <c r="GEM28"/>
      <c r="GEN28"/>
      <c r="GEO28"/>
      <c r="GEP28"/>
      <c r="GEQ28"/>
      <c r="GER28"/>
      <c r="GES28"/>
      <c r="GET28"/>
      <c r="GEU28"/>
      <c r="GEV28"/>
      <c r="GEW28"/>
      <c r="GEX28"/>
      <c r="GEY28"/>
      <c r="GEZ28"/>
      <c r="GFA28"/>
      <c r="GFB28"/>
      <c r="GFC28"/>
      <c r="GFD28"/>
      <c r="GFE28"/>
      <c r="GFF28"/>
      <c r="GFG28"/>
      <c r="GFH28"/>
      <c r="GFI28"/>
      <c r="GFJ28"/>
      <c r="GFK28"/>
      <c r="GFL28"/>
      <c r="GFM28"/>
      <c r="GFN28"/>
      <c r="GFO28"/>
      <c r="GFP28"/>
      <c r="GFQ28"/>
      <c r="GFR28"/>
      <c r="GFS28"/>
      <c r="GFT28"/>
      <c r="GFU28"/>
      <c r="GFV28"/>
      <c r="GFW28"/>
      <c r="GFX28"/>
      <c r="GFY28"/>
      <c r="GFZ28"/>
      <c r="GGA28"/>
      <c r="GGB28"/>
      <c r="GGC28"/>
      <c r="GGD28"/>
      <c r="GGE28"/>
      <c r="GGF28"/>
      <c r="GGG28"/>
      <c r="GGH28"/>
      <c r="GGI28"/>
      <c r="GGJ28"/>
      <c r="GGK28"/>
      <c r="GGL28"/>
      <c r="GGM28"/>
      <c r="GGN28"/>
      <c r="GGO28"/>
      <c r="GGP28"/>
      <c r="GGQ28"/>
      <c r="GGR28"/>
      <c r="GGS28"/>
      <c r="GGT28"/>
      <c r="GGU28"/>
      <c r="GGV28"/>
      <c r="GGW28"/>
      <c r="GGX28"/>
      <c r="GGY28"/>
      <c r="GGZ28"/>
      <c r="GHA28"/>
      <c r="GHB28"/>
      <c r="GHC28"/>
      <c r="GHD28"/>
      <c r="GHE28"/>
      <c r="GHF28"/>
      <c r="GHG28"/>
      <c r="GHH28"/>
      <c r="GHI28"/>
      <c r="GHJ28"/>
      <c r="GHK28"/>
      <c r="GHL28"/>
      <c r="GHM28"/>
      <c r="GHN28"/>
      <c r="GHO28"/>
      <c r="GHP28"/>
      <c r="GHQ28"/>
      <c r="GHR28"/>
      <c r="GHS28"/>
      <c r="GHT28"/>
      <c r="GHU28"/>
      <c r="GHV28"/>
      <c r="GHW28"/>
      <c r="GHX28"/>
      <c r="GHY28"/>
      <c r="GHZ28"/>
      <c r="GIA28"/>
      <c r="GIB28"/>
      <c r="GIC28"/>
      <c r="GID28"/>
      <c r="GIE28"/>
      <c r="GIF28"/>
      <c r="GIG28"/>
      <c r="GIH28"/>
      <c r="GII28"/>
      <c r="GIJ28"/>
      <c r="GIK28"/>
      <c r="GIL28"/>
      <c r="GIM28"/>
      <c r="GIN28"/>
      <c r="GIO28"/>
      <c r="GIP28"/>
      <c r="GIQ28"/>
      <c r="GIR28"/>
      <c r="GIS28"/>
      <c r="GIT28"/>
      <c r="GIU28"/>
      <c r="GIV28"/>
      <c r="GIW28"/>
      <c r="GIX28"/>
      <c r="GIY28"/>
      <c r="GIZ28"/>
      <c r="GJA28"/>
      <c r="GJB28"/>
      <c r="GJC28"/>
      <c r="GJD28"/>
      <c r="GJE28"/>
      <c r="GJF28"/>
      <c r="GJG28"/>
      <c r="GJH28"/>
      <c r="GJI28"/>
      <c r="GJJ28"/>
      <c r="GJK28"/>
      <c r="GJL28"/>
      <c r="GJM28"/>
      <c r="GJN28"/>
      <c r="GJO28"/>
      <c r="GJP28"/>
      <c r="GJQ28"/>
      <c r="GJR28"/>
      <c r="GJS28"/>
      <c r="GJT28"/>
      <c r="GJU28"/>
      <c r="GJV28"/>
      <c r="GJW28"/>
      <c r="GJX28"/>
      <c r="GJY28"/>
      <c r="GJZ28"/>
      <c r="GKA28"/>
      <c r="GKB28"/>
      <c r="GKC28"/>
      <c r="GKD28"/>
      <c r="GKE28"/>
      <c r="GKF28"/>
      <c r="GKG28"/>
      <c r="GKH28"/>
      <c r="GKI28"/>
      <c r="GKJ28"/>
      <c r="GKK28"/>
      <c r="GKL28"/>
      <c r="GKM28"/>
      <c r="GKN28"/>
      <c r="GKO28"/>
      <c r="GKP28"/>
      <c r="GKQ28"/>
      <c r="GKR28"/>
      <c r="GKS28"/>
      <c r="GKT28"/>
      <c r="GKU28"/>
      <c r="GKV28"/>
      <c r="GKW28"/>
      <c r="GKX28"/>
      <c r="GKY28"/>
      <c r="GKZ28"/>
      <c r="GLA28"/>
      <c r="GLB28"/>
      <c r="GLC28"/>
      <c r="GLD28"/>
      <c r="GLE28"/>
      <c r="GLF28"/>
      <c r="GLG28"/>
      <c r="GLH28"/>
      <c r="GLI28"/>
      <c r="GLJ28"/>
      <c r="GLK28"/>
      <c r="GLL28"/>
      <c r="GLM28"/>
      <c r="GLN28"/>
      <c r="GLO28"/>
      <c r="GLP28"/>
      <c r="GLQ28"/>
      <c r="GLR28"/>
      <c r="GLS28"/>
      <c r="GLT28"/>
      <c r="GLU28"/>
      <c r="GLV28"/>
      <c r="GLW28"/>
      <c r="GLX28"/>
      <c r="GLY28"/>
      <c r="GLZ28"/>
      <c r="GMA28"/>
      <c r="GMB28"/>
      <c r="GMC28"/>
      <c r="GMD28"/>
      <c r="GME28"/>
      <c r="GMF28"/>
      <c r="GMG28"/>
      <c r="GMH28"/>
      <c r="GMI28"/>
      <c r="GMJ28"/>
      <c r="GMK28"/>
      <c r="GML28"/>
      <c r="GMM28"/>
      <c r="GMN28"/>
      <c r="GMO28"/>
      <c r="GMP28"/>
      <c r="GMQ28"/>
      <c r="GMR28"/>
      <c r="GMS28"/>
      <c r="GMT28"/>
      <c r="GMU28"/>
      <c r="GMV28"/>
      <c r="GMW28"/>
      <c r="GMX28"/>
      <c r="GMY28"/>
      <c r="GMZ28"/>
      <c r="GNA28"/>
      <c r="GNB28"/>
      <c r="GNC28"/>
      <c r="GND28"/>
      <c r="GNE28"/>
      <c r="GNF28"/>
      <c r="GNG28"/>
      <c r="GNH28"/>
      <c r="GNI28"/>
      <c r="GNJ28"/>
      <c r="GNK28"/>
      <c r="GNL28"/>
      <c r="GNM28"/>
      <c r="GNN28"/>
      <c r="GNO28"/>
      <c r="GNP28"/>
      <c r="GNQ28"/>
      <c r="GNR28"/>
      <c r="GNS28"/>
      <c r="GNT28"/>
      <c r="GNU28"/>
      <c r="GNV28"/>
      <c r="GNW28"/>
      <c r="GNX28"/>
      <c r="GNY28"/>
      <c r="GNZ28"/>
      <c r="GOA28"/>
      <c r="GOB28"/>
      <c r="GOC28"/>
      <c r="GOD28"/>
      <c r="GOE28"/>
      <c r="GOF28"/>
      <c r="GOG28"/>
      <c r="GOH28"/>
      <c r="GOI28"/>
      <c r="GOJ28"/>
      <c r="GOK28"/>
      <c r="GOL28"/>
      <c r="GOM28"/>
      <c r="GON28"/>
      <c r="GOO28"/>
      <c r="GOP28"/>
      <c r="GOQ28"/>
      <c r="GOR28"/>
      <c r="GOS28"/>
      <c r="GOT28"/>
      <c r="GOU28"/>
      <c r="GOV28"/>
      <c r="GOW28"/>
      <c r="GOX28"/>
      <c r="GOY28"/>
      <c r="GOZ28"/>
      <c r="GPA28"/>
      <c r="GPB28"/>
      <c r="GPC28"/>
      <c r="GPD28"/>
      <c r="GPE28"/>
      <c r="GPF28"/>
      <c r="GPG28"/>
      <c r="GPH28"/>
      <c r="GPI28"/>
      <c r="GPJ28"/>
      <c r="GPK28"/>
      <c r="GPL28"/>
      <c r="GPM28"/>
      <c r="GPN28"/>
      <c r="GPO28"/>
      <c r="GPP28"/>
      <c r="GPQ28"/>
      <c r="GPR28"/>
      <c r="GPS28"/>
      <c r="GPT28"/>
      <c r="GPU28"/>
      <c r="GPV28"/>
      <c r="GPW28"/>
      <c r="GPX28"/>
      <c r="GPY28"/>
      <c r="GPZ28"/>
      <c r="GQA28"/>
      <c r="GQB28"/>
      <c r="GQC28"/>
      <c r="GQD28"/>
      <c r="GQE28"/>
      <c r="GQF28"/>
      <c r="GQG28"/>
      <c r="GQH28"/>
      <c r="GQI28"/>
      <c r="GQJ28"/>
      <c r="GQK28"/>
      <c r="GQL28"/>
      <c r="GQM28"/>
      <c r="GQN28"/>
      <c r="GQO28"/>
      <c r="GQP28"/>
      <c r="GQQ28"/>
      <c r="GQR28"/>
      <c r="GQS28"/>
      <c r="GQT28"/>
      <c r="GQU28"/>
      <c r="GQV28"/>
      <c r="GQW28"/>
      <c r="GQX28"/>
      <c r="GQY28"/>
      <c r="GQZ28"/>
      <c r="GRA28"/>
      <c r="GRB28"/>
      <c r="GRC28"/>
      <c r="GRD28"/>
      <c r="GRE28"/>
      <c r="GRF28"/>
      <c r="GRG28"/>
      <c r="GRH28"/>
      <c r="GRI28"/>
      <c r="GRJ28"/>
      <c r="GRK28"/>
      <c r="GRL28"/>
      <c r="GRM28"/>
      <c r="GRN28"/>
      <c r="GRO28"/>
      <c r="GRP28"/>
      <c r="GRQ28"/>
      <c r="GRR28"/>
      <c r="GRS28"/>
      <c r="GRT28"/>
      <c r="GRU28"/>
      <c r="GRV28"/>
      <c r="GRW28"/>
      <c r="GRX28"/>
      <c r="GRY28"/>
      <c r="GRZ28"/>
      <c r="GSA28"/>
      <c r="GSB28"/>
      <c r="GSC28"/>
      <c r="GSD28"/>
      <c r="GSE28"/>
      <c r="GSF28"/>
      <c r="GSG28"/>
      <c r="GSH28"/>
      <c r="GSI28"/>
      <c r="GSJ28"/>
      <c r="GSK28"/>
      <c r="GSL28"/>
      <c r="GSM28"/>
      <c r="GSN28"/>
      <c r="GSO28"/>
      <c r="GSP28"/>
      <c r="GSQ28"/>
      <c r="GSR28"/>
      <c r="GSS28"/>
      <c r="GST28"/>
      <c r="GSU28"/>
      <c r="GSV28"/>
      <c r="GSW28"/>
      <c r="GSX28"/>
      <c r="GSY28"/>
      <c r="GSZ28"/>
      <c r="GTA28"/>
      <c r="GTB28"/>
      <c r="GTC28"/>
      <c r="GTD28"/>
      <c r="GTE28"/>
      <c r="GTF28"/>
      <c r="GTG28"/>
      <c r="GTH28"/>
      <c r="GTI28"/>
      <c r="GTJ28"/>
      <c r="GTK28"/>
      <c r="GTL28"/>
      <c r="GTM28"/>
      <c r="GTN28"/>
      <c r="GTO28"/>
      <c r="GTP28"/>
      <c r="GTQ28"/>
      <c r="GTR28"/>
      <c r="GTS28"/>
      <c r="GTT28"/>
      <c r="GTU28"/>
      <c r="GTV28"/>
      <c r="GTW28"/>
      <c r="GTX28"/>
      <c r="GTY28"/>
      <c r="GTZ28"/>
      <c r="GUA28"/>
      <c r="GUB28"/>
      <c r="GUC28"/>
      <c r="GUD28"/>
      <c r="GUE28"/>
      <c r="GUF28"/>
      <c r="GUG28"/>
      <c r="GUH28"/>
      <c r="GUI28"/>
      <c r="GUJ28"/>
      <c r="GUK28"/>
      <c r="GUL28"/>
      <c r="GUM28"/>
      <c r="GUN28"/>
      <c r="GUO28"/>
      <c r="GUP28"/>
      <c r="GUQ28"/>
      <c r="GUR28"/>
      <c r="GUS28"/>
      <c r="GUT28"/>
      <c r="GUU28"/>
      <c r="GUV28"/>
      <c r="GUW28"/>
      <c r="GUX28"/>
      <c r="GUY28"/>
      <c r="GUZ28"/>
      <c r="GVA28"/>
      <c r="GVB28"/>
      <c r="GVC28"/>
      <c r="GVD28"/>
      <c r="GVE28"/>
      <c r="GVF28"/>
      <c r="GVG28"/>
      <c r="GVH28"/>
      <c r="GVI28"/>
      <c r="GVJ28"/>
      <c r="GVK28"/>
      <c r="GVL28"/>
      <c r="GVM28"/>
      <c r="GVN28"/>
      <c r="GVO28"/>
      <c r="GVP28"/>
      <c r="GVQ28"/>
      <c r="GVR28"/>
      <c r="GVS28"/>
      <c r="GVT28"/>
      <c r="GVU28"/>
      <c r="GVV28"/>
      <c r="GVW28"/>
      <c r="GVX28"/>
      <c r="GVY28"/>
      <c r="GVZ28"/>
      <c r="GWA28"/>
      <c r="GWB28"/>
      <c r="GWC28"/>
      <c r="GWD28"/>
      <c r="GWE28"/>
      <c r="GWF28"/>
      <c r="GWG28"/>
      <c r="GWH28"/>
      <c r="GWI28"/>
      <c r="GWJ28"/>
      <c r="GWK28"/>
      <c r="GWL28"/>
      <c r="GWM28"/>
      <c r="GWN28"/>
      <c r="GWO28"/>
      <c r="GWP28"/>
      <c r="GWQ28"/>
      <c r="GWR28"/>
      <c r="GWS28"/>
      <c r="GWT28"/>
      <c r="GWU28"/>
      <c r="GWV28"/>
      <c r="GWW28"/>
      <c r="GWX28"/>
      <c r="GWY28"/>
      <c r="GWZ28"/>
      <c r="GXA28"/>
      <c r="GXB28"/>
      <c r="GXC28"/>
      <c r="GXD28"/>
      <c r="GXE28"/>
      <c r="GXF28"/>
      <c r="GXG28"/>
      <c r="GXH28"/>
      <c r="GXI28"/>
      <c r="GXJ28"/>
      <c r="GXK28"/>
      <c r="GXL28"/>
      <c r="GXM28"/>
      <c r="GXN28"/>
      <c r="GXO28"/>
      <c r="GXP28"/>
      <c r="GXQ28"/>
      <c r="GXR28"/>
      <c r="GXS28"/>
      <c r="GXT28"/>
      <c r="GXU28"/>
      <c r="GXV28"/>
      <c r="GXW28"/>
      <c r="GXX28"/>
      <c r="GXY28"/>
      <c r="GXZ28"/>
      <c r="GYA28"/>
      <c r="GYB28"/>
      <c r="GYC28"/>
      <c r="GYD28"/>
      <c r="GYE28"/>
      <c r="GYF28"/>
      <c r="GYG28"/>
      <c r="GYH28"/>
      <c r="GYI28"/>
      <c r="GYJ28"/>
      <c r="GYK28"/>
      <c r="GYL28"/>
      <c r="GYM28"/>
      <c r="GYN28"/>
      <c r="GYO28"/>
      <c r="GYP28"/>
      <c r="GYQ28"/>
      <c r="GYR28"/>
      <c r="GYS28"/>
      <c r="GYT28"/>
      <c r="GYU28"/>
      <c r="GYV28"/>
      <c r="GYW28"/>
      <c r="GYX28"/>
      <c r="GYY28"/>
      <c r="GYZ28"/>
      <c r="GZA28"/>
      <c r="GZB28"/>
      <c r="GZC28"/>
      <c r="GZD28"/>
      <c r="GZE28"/>
      <c r="GZF28"/>
      <c r="GZG28"/>
      <c r="GZH28"/>
      <c r="GZI28"/>
      <c r="GZJ28"/>
      <c r="GZK28"/>
      <c r="GZL28"/>
      <c r="GZM28"/>
      <c r="GZN28"/>
      <c r="GZO28"/>
      <c r="GZP28"/>
      <c r="GZQ28"/>
      <c r="GZR28"/>
      <c r="GZS28"/>
      <c r="GZT28"/>
      <c r="GZU28"/>
      <c r="GZV28"/>
      <c r="GZW28"/>
      <c r="GZX28"/>
      <c r="GZY28"/>
      <c r="GZZ28"/>
      <c r="HAA28"/>
      <c r="HAB28"/>
      <c r="HAC28"/>
      <c r="HAD28"/>
      <c r="HAE28"/>
      <c r="HAF28"/>
      <c r="HAG28"/>
      <c r="HAH28"/>
      <c r="HAI28"/>
      <c r="HAJ28"/>
      <c r="HAK28"/>
      <c r="HAL28"/>
      <c r="HAM28"/>
      <c r="HAN28"/>
      <c r="HAO28"/>
      <c r="HAP28"/>
      <c r="HAQ28"/>
      <c r="HAR28"/>
      <c r="HAS28"/>
      <c r="HAT28"/>
      <c r="HAU28"/>
      <c r="HAV28"/>
      <c r="HAW28"/>
      <c r="HAX28"/>
      <c r="HAY28"/>
      <c r="HAZ28"/>
      <c r="HBA28"/>
      <c r="HBB28"/>
      <c r="HBC28"/>
      <c r="HBD28"/>
      <c r="HBE28"/>
      <c r="HBF28"/>
      <c r="HBG28"/>
      <c r="HBH28"/>
      <c r="HBI28"/>
      <c r="HBJ28"/>
      <c r="HBK28"/>
      <c r="HBL28"/>
      <c r="HBM28"/>
      <c r="HBN28"/>
      <c r="HBO28"/>
      <c r="HBP28"/>
      <c r="HBQ28"/>
      <c r="HBR28"/>
      <c r="HBS28"/>
      <c r="HBT28"/>
      <c r="HBU28"/>
      <c r="HBV28"/>
      <c r="HBW28"/>
      <c r="HBX28"/>
      <c r="HBY28"/>
      <c r="HBZ28"/>
      <c r="HCA28"/>
      <c r="HCB28"/>
      <c r="HCC28"/>
      <c r="HCD28"/>
      <c r="HCE28"/>
      <c r="HCF28"/>
      <c r="HCG28"/>
      <c r="HCH28"/>
      <c r="HCI28"/>
      <c r="HCJ28"/>
      <c r="HCK28"/>
      <c r="HCL28"/>
      <c r="HCM28"/>
      <c r="HCN28"/>
      <c r="HCO28"/>
      <c r="HCP28"/>
      <c r="HCQ28"/>
      <c r="HCR28"/>
      <c r="HCS28"/>
      <c r="HCT28"/>
      <c r="HCU28"/>
      <c r="HCV28"/>
      <c r="HCW28"/>
      <c r="HCX28"/>
      <c r="HCY28"/>
      <c r="HCZ28"/>
      <c r="HDA28"/>
      <c r="HDB28"/>
      <c r="HDC28"/>
      <c r="HDD28"/>
      <c r="HDE28"/>
      <c r="HDF28"/>
      <c r="HDG28"/>
      <c r="HDH28"/>
      <c r="HDI28"/>
      <c r="HDJ28"/>
      <c r="HDK28"/>
      <c r="HDL28"/>
      <c r="HDM28"/>
      <c r="HDN28"/>
      <c r="HDO28"/>
      <c r="HDP28"/>
      <c r="HDQ28"/>
      <c r="HDR28"/>
      <c r="HDS28"/>
      <c r="HDT28"/>
      <c r="HDU28"/>
      <c r="HDV28"/>
      <c r="HDW28"/>
      <c r="HDX28"/>
      <c r="HDY28"/>
      <c r="HDZ28"/>
      <c r="HEA28"/>
      <c r="HEB28"/>
      <c r="HEC28"/>
      <c r="HED28"/>
      <c r="HEE28"/>
      <c r="HEF28"/>
      <c r="HEG28"/>
      <c r="HEH28"/>
      <c r="HEI28"/>
      <c r="HEJ28"/>
      <c r="HEK28"/>
      <c r="HEL28"/>
      <c r="HEM28"/>
      <c r="HEN28"/>
      <c r="HEO28"/>
      <c r="HEP28"/>
      <c r="HEQ28"/>
      <c r="HER28"/>
      <c r="HES28"/>
      <c r="HET28"/>
      <c r="HEU28"/>
      <c r="HEV28"/>
      <c r="HEW28"/>
      <c r="HEX28"/>
      <c r="HEY28"/>
      <c r="HEZ28"/>
      <c r="HFA28"/>
      <c r="HFB28"/>
      <c r="HFC28"/>
      <c r="HFD28"/>
      <c r="HFE28"/>
      <c r="HFF28"/>
      <c r="HFG28"/>
      <c r="HFH28"/>
      <c r="HFI28"/>
      <c r="HFJ28"/>
      <c r="HFK28"/>
      <c r="HFL28"/>
      <c r="HFM28"/>
      <c r="HFN28"/>
      <c r="HFO28"/>
      <c r="HFP28"/>
      <c r="HFQ28"/>
      <c r="HFR28"/>
      <c r="HFS28"/>
      <c r="HFT28"/>
      <c r="HFU28"/>
      <c r="HFV28"/>
      <c r="HFW28"/>
      <c r="HFX28"/>
      <c r="HFY28"/>
      <c r="HFZ28"/>
      <c r="HGA28"/>
      <c r="HGB28"/>
      <c r="HGC28"/>
      <c r="HGD28"/>
      <c r="HGE28"/>
      <c r="HGF28"/>
      <c r="HGG28"/>
      <c r="HGH28"/>
      <c r="HGI28"/>
      <c r="HGJ28"/>
      <c r="HGK28"/>
      <c r="HGL28"/>
      <c r="HGM28"/>
      <c r="HGN28"/>
      <c r="HGO28"/>
      <c r="HGP28"/>
      <c r="HGQ28"/>
      <c r="HGR28"/>
      <c r="HGS28"/>
      <c r="HGT28"/>
      <c r="HGU28"/>
      <c r="HGV28"/>
      <c r="HGW28"/>
      <c r="HGX28"/>
      <c r="HGY28"/>
      <c r="HGZ28"/>
      <c r="HHA28"/>
      <c r="HHB28"/>
      <c r="HHC28"/>
      <c r="HHD28"/>
      <c r="HHE28"/>
      <c r="HHF28"/>
      <c r="HHG28"/>
      <c r="HHH28"/>
      <c r="HHI28"/>
      <c r="HHJ28"/>
      <c r="HHK28"/>
      <c r="HHL28"/>
      <c r="HHM28"/>
      <c r="HHN28"/>
      <c r="HHO28"/>
      <c r="HHP28"/>
      <c r="HHQ28"/>
      <c r="HHR28"/>
      <c r="HHS28"/>
      <c r="HHT28"/>
      <c r="HHU28"/>
      <c r="HHV28"/>
      <c r="HHW28"/>
      <c r="HHX28"/>
      <c r="HHY28"/>
      <c r="HHZ28"/>
      <c r="HIA28"/>
      <c r="HIB28"/>
      <c r="HIC28"/>
      <c r="HID28"/>
      <c r="HIE28"/>
      <c r="HIF28"/>
      <c r="HIG28"/>
      <c r="HIH28"/>
      <c r="HII28"/>
      <c r="HIJ28"/>
      <c r="HIK28"/>
      <c r="HIL28"/>
      <c r="HIM28"/>
      <c r="HIN28"/>
      <c r="HIO28"/>
      <c r="HIP28"/>
      <c r="HIQ28"/>
      <c r="HIR28"/>
      <c r="HIS28"/>
      <c r="HIT28"/>
      <c r="HIU28"/>
      <c r="HIV28"/>
      <c r="HIW28"/>
      <c r="HIX28"/>
      <c r="HIY28"/>
      <c r="HIZ28"/>
      <c r="HJA28"/>
      <c r="HJB28"/>
      <c r="HJC28"/>
      <c r="HJD28"/>
      <c r="HJE28"/>
      <c r="HJF28"/>
      <c r="HJG28"/>
      <c r="HJH28"/>
      <c r="HJI28"/>
      <c r="HJJ28"/>
      <c r="HJK28"/>
      <c r="HJL28"/>
      <c r="HJM28"/>
      <c r="HJN28"/>
      <c r="HJO28"/>
      <c r="HJP28"/>
      <c r="HJQ28"/>
      <c r="HJR28"/>
      <c r="HJS28"/>
      <c r="HJT28"/>
      <c r="HJU28"/>
      <c r="HJV28"/>
      <c r="HJW28"/>
      <c r="HJX28"/>
      <c r="HJY28"/>
      <c r="HJZ28"/>
      <c r="HKA28"/>
      <c r="HKB28"/>
      <c r="HKC28"/>
      <c r="HKD28"/>
      <c r="HKE28"/>
      <c r="HKF28"/>
      <c r="HKG28"/>
      <c r="HKH28"/>
      <c r="HKI28"/>
      <c r="HKJ28"/>
      <c r="HKK28"/>
      <c r="HKL28"/>
      <c r="HKM28"/>
      <c r="HKN28"/>
      <c r="HKO28"/>
      <c r="HKP28"/>
      <c r="HKQ28"/>
      <c r="HKR28"/>
      <c r="HKS28"/>
      <c r="HKT28"/>
      <c r="HKU28"/>
      <c r="HKV28"/>
      <c r="HKW28"/>
      <c r="HKX28"/>
      <c r="HKY28"/>
      <c r="HKZ28"/>
      <c r="HLA28"/>
      <c r="HLB28"/>
      <c r="HLC28"/>
      <c r="HLD28"/>
      <c r="HLE28"/>
      <c r="HLF28"/>
      <c r="HLG28"/>
      <c r="HLH28"/>
      <c r="HLI28"/>
      <c r="HLJ28"/>
      <c r="HLK28"/>
      <c r="HLL28"/>
      <c r="HLM28"/>
      <c r="HLN28"/>
      <c r="HLO28"/>
      <c r="HLP28"/>
      <c r="HLQ28"/>
      <c r="HLR28"/>
      <c r="HLS28"/>
      <c r="HLT28"/>
      <c r="HLU28"/>
      <c r="HLV28"/>
      <c r="HLW28"/>
      <c r="HLX28"/>
      <c r="HLY28"/>
      <c r="HLZ28"/>
      <c r="HMA28"/>
      <c r="HMB28"/>
      <c r="HMC28"/>
      <c r="HMD28"/>
      <c r="HME28"/>
      <c r="HMF28"/>
      <c r="HMG28"/>
      <c r="HMH28"/>
      <c r="HMI28"/>
      <c r="HMJ28"/>
      <c r="HMK28"/>
      <c r="HML28"/>
      <c r="HMM28"/>
      <c r="HMN28"/>
      <c r="HMO28"/>
      <c r="HMP28"/>
      <c r="HMQ28"/>
      <c r="HMR28"/>
      <c r="HMS28"/>
      <c r="HMT28"/>
      <c r="HMU28"/>
      <c r="HMV28"/>
      <c r="HMW28"/>
      <c r="HMX28"/>
      <c r="HMY28"/>
      <c r="HMZ28"/>
      <c r="HNA28"/>
      <c r="HNB28"/>
      <c r="HNC28"/>
      <c r="HND28"/>
      <c r="HNE28"/>
      <c r="HNF28"/>
      <c r="HNG28"/>
      <c r="HNH28"/>
      <c r="HNI28"/>
      <c r="HNJ28"/>
      <c r="HNK28"/>
      <c r="HNL28"/>
      <c r="HNM28"/>
      <c r="HNN28"/>
      <c r="HNO28"/>
      <c r="HNP28"/>
      <c r="HNQ28"/>
      <c r="HNR28"/>
      <c r="HNS28"/>
      <c r="HNT28"/>
      <c r="HNU28"/>
      <c r="HNV28"/>
      <c r="HNW28"/>
      <c r="HNX28"/>
      <c r="HNY28"/>
      <c r="HNZ28"/>
      <c r="HOA28"/>
      <c r="HOB28"/>
      <c r="HOC28"/>
      <c r="HOD28"/>
      <c r="HOE28"/>
      <c r="HOF28"/>
      <c r="HOG28"/>
      <c r="HOH28"/>
      <c r="HOI28"/>
      <c r="HOJ28"/>
      <c r="HOK28"/>
      <c r="HOL28"/>
      <c r="HOM28"/>
      <c r="HON28"/>
      <c r="HOO28"/>
      <c r="HOP28"/>
      <c r="HOQ28"/>
      <c r="HOR28"/>
      <c r="HOS28"/>
      <c r="HOT28"/>
      <c r="HOU28"/>
      <c r="HOV28"/>
      <c r="HOW28"/>
      <c r="HOX28"/>
      <c r="HOY28"/>
      <c r="HOZ28"/>
      <c r="HPA28"/>
      <c r="HPB28"/>
      <c r="HPC28"/>
      <c r="HPD28"/>
      <c r="HPE28"/>
      <c r="HPF28"/>
      <c r="HPG28"/>
      <c r="HPH28"/>
      <c r="HPI28"/>
      <c r="HPJ28"/>
      <c r="HPK28"/>
      <c r="HPL28"/>
      <c r="HPM28"/>
      <c r="HPN28"/>
      <c r="HPO28"/>
      <c r="HPP28"/>
      <c r="HPQ28"/>
      <c r="HPR28"/>
      <c r="HPS28"/>
      <c r="HPT28"/>
      <c r="HPU28"/>
      <c r="HPV28"/>
      <c r="HPW28"/>
      <c r="HPX28"/>
      <c r="HPY28"/>
      <c r="HPZ28"/>
      <c r="HQA28"/>
      <c r="HQB28"/>
      <c r="HQC28"/>
      <c r="HQD28"/>
      <c r="HQE28"/>
      <c r="HQF28"/>
      <c r="HQG28"/>
      <c r="HQH28"/>
      <c r="HQI28"/>
      <c r="HQJ28"/>
      <c r="HQK28"/>
      <c r="HQL28"/>
      <c r="HQM28"/>
      <c r="HQN28"/>
      <c r="HQO28"/>
      <c r="HQP28"/>
      <c r="HQQ28"/>
      <c r="HQR28"/>
      <c r="HQS28"/>
      <c r="HQT28"/>
      <c r="HQU28"/>
      <c r="HQV28"/>
      <c r="HQW28"/>
      <c r="HQX28"/>
      <c r="HQY28"/>
      <c r="HQZ28"/>
      <c r="HRA28"/>
      <c r="HRB28"/>
      <c r="HRC28"/>
      <c r="HRD28"/>
      <c r="HRE28"/>
      <c r="HRF28"/>
      <c r="HRG28"/>
      <c r="HRH28"/>
      <c r="HRI28"/>
      <c r="HRJ28"/>
      <c r="HRK28"/>
      <c r="HRL28"/>
      <c r="HRM28"/>
      <c r="HRN28"/>
      <c r="HRO28"/>
      <c r="HRP28"/>
      <c r="HRQ28"/>
      <c r="HRR28"/>
      <c r="HRS28"/>
      <c r="HRT28"/>
      <c r="HRU28"/>
      <c r="HRV28"/>
      <c r="HRW28"/>
      <c r="HRX28"/>
      <c r="HRY28"/>
      <c r="HRZ28"/>
      <c r="HSA28"/>
      <c r="HSB28"/>
      <c r="HSC28"/>
      <c r="HSD28"/>
      <c r="HSE28"/>
      <c r="HSF28"/>
      <c r="HSG28"/>
      <c r="HSH28"/>
      <c r="HSI28"/>
      <c r="HSJ28"/>
      <c r="HSK28"/>
      <c r="HSL28"/>
      <c r="HSM28"/>
      <c r="HSN28"/>
      <c r="HSO28"/>
      <c r="HSP28"/>
      <c r="HSQ28"/>
      <c r="HSR28"/>
      <c r="HSS28"/>
      <c r="HST28"/>
      <c r="HSU28"/>
      <c r="HSV28"/>
      <c r="HSW28"/>
      <c r="HSX28"/>
      <c r="HSY28"/>
      <c r="HSZ28"/>
      <c r="HTA28"/>
      <c r="HTB28"/>
      <c r="HTC28"/>
      <c r="HTD28"/>
      <c r="HTE28"/>
      <c r="HTF28"/>
      <c r="HTG28"/>
      <c r="HTH28"/>
      <c r="HTI28"/>
      <c r="HTJ28"/>
      <c r="HTK28"/>
      <c r="HTL28"/>
      <c r="HTM28"/>
      <c r="HTN28"/>
      <c r="HTO28"/>
      <c r="HTP28"/>
      <c r="HTQ28"/>
      <c r="HTR28"/>
      <c r="HTS28"/>
      <c r="HTT28"/>
      <c r="HTU28"/>
      <c r="HTV28"/>
      <c r="HTW28"/>
      <c r="HTX28"/>
      <c r="HTY28"/>
      <c r="HTZ28"/>
      <c r="HUA28"/>
      <c r="HUB28"/>
      <c r="HUC28"/>
      <c r="HUD28"/>
      <c r="HUE28"/>
      <c r="HUF28"/>
      <c r="HUG28"/>
      <c r="HUH28"/>
      <c r="HUI28"/>
      <c r="HUJ28"/>
      <c r="HUK28"/>
      <c r="HUL28"/>
      <c r="HUM28"/>
      <c r="HUN28"/>
      <c r="HUO28"/>
      <c r="HUP28"/>
      <c r="HUQ28"/>
      <c r="HUR28"/>
      <c r="HUS28"/>
      <c r="HUT28"/>
      <c r="HUU28"/>
      <c r="HUV28"/>
      <c r="HUW28"/>
      <c r="HUX28"/>
      <c r="HUY28"/>
      <c r="HUZ28"/>
      <c r="HVA28"/>
      <c r="HVB28"/>
      <c r="HVC28"/>
      <c r="HVD28"/>
      <c r="HVE28"/>
      <c r="HVF28"/>
      <c r="HVG28"/>
      <c r="HVH28"/>
      <c r="HVI28"/>
      <c r="HVJ28"/>
      <c r="HVK28"/>
      <c r="HVL28"/>
      <c r="HVM28"/>
      <c r="HVN28"/>
      <c r="HVO28"/>
      <c r="HVP28"/>
      <c r="HVQ28"/>
      <c r="HVR28"/>
      <c r="HVS28"/>
      <c r="HVT28"/>
      <c r="HVU28"/>
      <c r="HVV28"/>
      <c r="HVW28"/>
      <c r="HVX28"/>
      <c r="HVY28"/>
      <c r="HVZ28"/>
      <c r="HWA28"/>
      <c r="HWB28"/>
      <c r="HWC28"/>
      <c r="HWD28"/>
      <c r="HWE28"/>
      <c r="HWF28"/>
      <c r="HWG28"/>
      <c r="HWH28"/>
      <c r="HWI28"/>
      <c r="HWJ28"/>
      <c r="HWK28"/>
      <c r="HWL28"/>
      <c r="HWM28"/>
      <c r="HWN28"/>
      <c r="HWO28"/>
      <c r="HWP28"/>
      <c r="HWQ28"/>
      <c r="HWR28"/>
      <c r="HWS28"/>
      <c r="HWT28"/>
      <c r="HWU28"/>
      <c r="HWV28"/>
      <c r="HWW28"/>
      <c r="HWX28"/>
      <c r="HWY28"/>
      <c r="HWZ28"/>
      <c r="HXA28"/>
      <c r="HXB28"/>
      <c r="HXC28"/>
      <c r="HXD28"/>
      <c r="HXE28"/>
      <c r="HXF28"/>
      <c r="HXG28"/>
      <c r="HXH28"/>
      <c r="HXI28"/>
      <c r="HXJ28"/>
      <c r="HXK28"/>
      <c r="HXL28"/>
      <c r="HXM28"/>
      <c r="HXN28"/>
      <c r="HXO28"/>
      <c r="HXP28"/>
      <c r="HXQ28"/>
      <c r="HXR28"/>
      <c r="HXS28"/>
      <c r="HXT28"/>
      <c r="HXU28"/>
      <c r="HXV28"/>
      <c r="HXW28"/>
      <c r="HXX28"/>
      <c r="HXY28"/>
      <c r="HXZ28"/>
      <c r="HYA28"/>
      <c r="HYB28"/>
      <c r="HYC28"/>
      <c r="HYD28"/>
      <c r="HYE28"/>
      <c r="HYF28"/>
      <c r="HYG28"/>
      <c r="HYH28"/>
      <c r="HYI28"/>
      <c r="HYJ28"/>
      <c r="HYK28"/>
      <c r="HYL28"/>
      <c r="HYM28"/>
      <c r="HYN28"/>
      <c r="HYO28"/>
      <c r="HYP28"/>
      <c r="HYQ28"/>
      <c r="HYR28"/>
      <c r="HYS28"/>
      <c r="HYT28"/>
      <c r="HYU28"/>
      <c r="HYV28"/>
      <c r="HYW28"/>
      <c r="HYX28"/>
      <c r="HYY28"/>
      <c r="HYZ28"/>
      <c r="HZA28"/>
      <c r="HZB28"/>
      <c r="HZC28"/>
      <c r="HZD28"/>
      <c r="HZE28"/>
      <c r="HZF28"/>
      <c r="HZG28"/>
      <c r="HZH28"/>
      <c r="HZI28"/>
      <c r="HZJ28"/>
      <c r="HZK28"/>
      <c r="HZL28"/>
      <c r="HZM28"/>
      <c r="HZN28"/>
      <c r="HZO28"/>
      <c r="HZP28"/>
      <c r="HZQ28"/>
      <c r="HZR28"/>
      <c r="HZS28"/>
      <c r="HZT28"/>
      <c r="HZU28"/>
      <c r="HZV28"/>
      <c r="HZW28"/>
      <c r="HZX28"/>
      <c r="HZY28"/>
      <c r="HZZ28"/>
      <c r="IAA28"/>
      <c r="IAB28"/>
      <c r="IAC28"/>
      <c r="IAD28"/>
      <c r="IAE28"/>
      <c r="IAF28"/>
      <c r="IAG28"/>
      <c r="IAH28"/>
      <c r="IAI28"/>
      <c r="IAJ28"/>
      <c r="IAK28"/>
      <c r="IAL28"/>
      <c r="IAM28"/>
      <c r="IAN28"/>
      <c r="IAO28"/>
      <c r="IAP28"/>
      <c r="IAQ28"/>
      <c r="IAR28"/>
      <c r="IAS28"/>
      <c r="IAT28"/>
      <c r="IAU28"/>
      <c r="IAV28"/>
      <c r="IAW28"/>
      <c r="IAX28"/>
      <c r="IAY28"/>
      <c r="IAZ28"/>
      <c r="IBA28"/>
      <c r="IBB28"/>
      <c r="IBC28"/>
      <c r="IBD28"/>
      <c r="IBE28"/>
      <c r="IBF28"/>
      <c r="IBG28"/>
      <c r="IBH28"/>
      <c r="IBI28"/>
      <c r="IBJ28"/>
      <c r="IBK28"/>
      <c r="IBL28"/>
      <c r="IBM28"/>
      <c r="IBN28"/>
      <c r="IBO28"/>
      <c r="IBP28"/>
      <c r="IBQ28"/>
      <c r="IBR28"/>
      <c r="IBS28"/>
      <c r="IBT28"/>
      <c r="IBU28"/>
      <c r="IBV28"/>
      <c r="IBW28"/>
      <c r="IBX28"/>
      <c r="IBY28"/>
      <c r="IBZ28"/>
      <c r="ICA28"/>
      <c r="ICB28"/>
      <c r="ICC28"/>
      <c r="ICD28"/>
      <c r="ICE28"/>
      <c r="ICF28"/>
      <c r="ICG28"/>
      <c r="ICH28"/>
      <c r="ICI28"/>
      <c r="ICJ28"/>
      <c r="ICK28"/>
      <c r="ICL28"/>
      <c r="ICM28"/>
      <c r="ICN28"/>
      <c r="ICO28"/>
      <c r="ICP28"/>
      <c r="ICQ28"/>
      <c r="ICR28"/>
      <c r="ICS28"/>
      <c r="ICT28"/>
      <c r="ICU28"/>
      <c r="ICV28"/>
      <c r="ICW28"/>
      <c r="ICX28"/>
      <c r="ICY28"/>
      <c r="ICZ28"/>
      <c r="IDA28"/>
      <c r="IDB28"/>
      <c r="IDC28"/>
      <c r="IDD28"/>
      <c r="IDE28"/>
      <c r="IDF28"/>
      <c r="IDG28"/>
      <c r="IDH28"/>
      <c r="IDI28"/>
      <c r="IDJ28"/>
      <c r="IDK28"/>
      <c r="IDL28"/>
      <c r="IDM28"/>
      <c r="IDN28"/>
      <c r="IDO28"/>
      <c r="IDP28"/>
      <c r="IDQ28"/>
      <c r="IDR28"/>
      <c r="IDS28"/>
      <c r="IDT28"/>
      <c r="IDU28"/>
      <c r="IDV28"/>
      <c r="IDW28"/>
      <c r="IDX28"/>
      <c r="IDY28"/>
      <c r="IDZ28"/>
      <c r="IEA28"/>
      <c r="IEB28"/>
      <c r="IEC28"/>
      <c r="IED28"/>
      <c r="IEE28"/>
      <c r="IEF28"/>
      <c r="IEG28"/>
      <c r="IEH28"/>
      <c r="IEI28"/>
      <c r="IEJ28"/>
      <c r="IEK28"/>
      <c r="IEL28"/>
      <c r="IEM28"/>
      <c r="IEN28"/>
      <c r="IEO28"/>
      <c r="IEP28"/>
      <c r="IEQ28"/>
      <c r="IER28"/>
      <c r="IES28"/>
      <c r="IET28"/>
      <c r="IEU28"/>
      <c r="IEV28"/>
      <c r="IEW28"/>
      <c r="IEX28"/>
      <c r="IEY28"/>
      <c r="IEZ28"/>
      <c r="IFA28"/>
      <c r="IFB28"/>
      <c r="IFC28"/>
      <c r="IFD28"/>
      <c r="IFE28"/>
      <c r="IFF28"/>
      <c r="IFG28"/>
      <c r="IFH28"/>
      <c r="IFI28"/>
      <c r="IFJ28"/>
      <c r="IFK28"/>
      <c r="IFL28"/>
      <c r="IFM28"/>
      <c r="IFN28"/>
      <c r="IFO28"/>
      <c r="IFP28"/>
      <c r="IFQ28"/>
      <c r="IFR28"/>
      <c r="IFS28"/>
      <c r="IFT28"/>
      <c r="IFU28"/>
      <c r="IFV28"/>
      <c r="IFW28"/>
      <c r="IFX28"/>
      <c r="IFY28"/>
      <c r="IFZ28"/>
      <c r="IGA28"/>
      <c r="IGB28"/>
      <c r="IGC28"/>
      <c r="IGD28"/>
      <c r="IGE28"/>
      <c r="IGF28"/>
      <c r="IGG28"/>
      <c r="IGH28"/>
      <c r="IGI28"/>
      <c r="IGJ28"/>
      <c r="IGK28"/>
      <c r="IGL28"/>
      <c r="IGM28"/>
      <c r="IGN28"/>
      <c r="IGO28"/>
      <c r="IGP28"/>
      <c r="IGQ28"/>
      <c r="IGR28"/>
      <c r="IGS28"/>
      <c r="IGT28"/>
      <c r="IGU28"/>
      <c r="IGV28"/>
      <c r="IGW28"/>
      <c r="IGX28"/>
      <c r="IGY28"/>
      <c r="IGZ28"/>
      <c r="IHA28"/>
      <c r="IHB28"/>
      <c r="IHC28"/>
      <c r="IHD28"/>
      <c r="IHE28"/>
      <c r="IHF28"/>
      <c r="IHG28"/>
      <c r="IHH28"/>
      <c r="IHI28"/>
      <c r="IHJ28"/>
      <c r="IHK28"/>
      <c r="IHL28"/>
      <c r="IHM28"/>
      <c r="IHN28"/>
      <c r="IHO28"/>
      <c r="IHP28"/>
      <c r="IHQ28"/>
      <c r="IHR28"/>
      <c r="IHS28"/>
      <c r="IHT28"/>
      <c r="IHU28"/>
      <c r="IHV28"/>
      <c r="IHW28"/>
      <c r="IHX28"/>
      <c r="IHY28"/>
      <c r="IHZ28"/>
      <c r="IIA28"/>
      <c r="IIB28"/>
      <c r="IIC28"/>
      <c r="IID28"/>
      <c r="IIE28"/>
      <c r="IIF28"/>
      <c r="IIG28"/>
      <c r="IIH28"/>
      <c r="III28"/>
      <c r="IIJ28"/>
      <c r="IIK28"/>
      <c r="IIL28"/>
      <c r="IIM28"/>
      <c r="IIN28"/>
      <c r="IIO28"/>
      <c r="IIP28"/>
      <c r="IIQ28"/>
      <c r="IIR28"/>
      <c r="IIS28"/>
      <c r="IIT28"/>
      <c r="IIU28"/>
      <c r="IIV28"/>
      <c r="IIW28"/>
      <c r="IIX28"/>
      <c r="IIY28"/>
      <c r="IIZ28"/>
      <c r="IJA28"/>
      <c r="IJB28"/>
      <c r="IJC28"/>
      <c r="IJD28"/>
      <c r="IJE28"/>
      <c r="IJF28"/>
      <c r="IJG28"/>
      <c r="IJH28"/>
      <c r="IJI28"/>
      <c r="IJJ28"/>
      <c r="IJK28"/>
      <c r="IJL28"/>
      <c r="IJM28"/>
      <c r="IJN28"/>
      <c r="IJO28"/>
      <c r="IJP28"/>
      <c r="IJQ28"/>
      <c r="IJR28"/>
      <c r="IJS28"/>
      <c r="IJT28"/>
      <c r="IJU28"/>
      <c r="IJV28"/>
      <c r="IJW28"/>
      <c r="IJX28"/>
      <c r="IJY28"/>
      <c r="IJZ28"/>
      <c r="IKA28"/>
      <c r="IKB28"/>
      <c r="IKC28"/>
      <c r="IKD28"/>
      <c r="IKE28"/>
      <c r="IKF28"/>
      <c r="IKG28"/>
      <c r="IKH28"/>
      <c r="IKI28"/>
      <c r="IKJ28"/>
      <c r="IKK28"/>
      <c r="IKL28"/>
      <c r="IKM28"/>
      <c r="IKN28"/>
      <c r="IKO28"/>
      <c r="IKP28"/>
      <c r="IKQ28"/>
      <c r="IKR28"/>
      <c r="IKS28"/>
      <c r="IKT28"/>
      <c r="IKU28"/>
      <c r="IKV28"/>
      <c r="IKW28"/>
      <c r="IKX28"/>
      <c r="IKY28"/>
      <c r="IKZ28"/>
      <c r="ILA28"/>
      <c r="ILB28"/>
      <c r="ILC28"/>
      <c r="ILD28"/>
      <c r="ILE28"/>
      <c r="ILF28"/>
      <c r="ILG28"/>
      <c r="ILH28"/>
      <c r="ILI28"/>
      <c r="ILJ28"/>
      <c r="ILK28"/>
      <c r="ILL28"/>
      <c r="ILM28"/>
      <c r="ILN28"/>
      <c r="ILO28"/>
      <c r="ILP28"/>
      <c r="ILQ28"/>
      <c r="ILR28"/>
      <c r="ILS28"/>
      <c r="ILT28"/>
      <c r="ILU28"/>
      <c r="ILV28"/>
      <c r="ILW28"/>
      <c r="ILX28"/>
      <c r="ILY28"/>
      <c r="ILZ28"/>
      <c r="IMA28"/>
      <c r="IMB28"/>
      <c r="IMC28"/>
      <c r="IMD28"/>
      <c r="IME28"/>
      <c r="IMF28"/>
      <c r="IMG28"/>
      <c r="IMH28"/>
      <c r="IMI28"/>
      <c r="IMJ28"/>
      <c r="IMK28"/>
      <c r="IML28"/>
      <c r="IMM28"/>
      <c r="IMN28"/>
      <c r="IMO28"/>
      <c r="IMP28"/>
      <c r="IMQ28"/>
      <c r="IMR28"/>
      <c r="IMS28"/>
      <c r="IMT28"/>
      <c r="IMU28"/>
      <c r="IMV28"/>
      <c r="IMW28"/>
      <c r="IMX28"/>
      <c r="IMY28"/>
      <c r="IMZ28"/>
      <c r="INA28"/>
      <c r="INB28"/>
      <c r="INC28"/>
      <c r="IND28"/>
      <c r="INE28"/>
      <c r="INF28"/>
      <c r="ING28"/>
      <c r="INH28"/>
      <c r="INI28"/>
      <c r="INJ28"/>
      <c r="INK28"/>
      <c r="INL28"/>
      <c r="INM28"/>
      <c r="INN28"/>
      <c r="INO28"/>
      <c r="INP28"/>
      <c r="INQ28"/>
      <c r="INR28"/>
      <c r="INS28"/>
      <c r="INT28"/>
      <c r="INU28"/>
      <c r="INV28"/>
      <c r="INW28"/>
      <c r="INX28"/>
      <c r="INY28"/>
      <c r="INZ28"/>
      <c r="IOA28"/>
      <c r="IOB28"/>
      <c r="IOC28"/>
      <c r="IOD28"/>
      <c r="IOE28"/>
      <c r="IOF28"/>
      <c r="IOG28"/>
      <c r="IOH28"/>
      <c r="IOI28"/>
      <c r="IOJ28"/>
      <c r="IOK28"/>
      <c r="IOL28"/>
      <c r="IOM28"/>
      <c r="ION28"/>
      <c r="IOO28"/>
      <c r="IOP28"/>
      <c r="IOQ28"/>
      <c r="IOR28"/>
      <c r="IOS28"/>
      <c r="IOT28"/>
      <c r="IOU28"/>
      <c r="IOV28"/>
      <c r="IOW28"/>
      <c r="IOX28"/>
      <c r="IOY28"/>
      <c r="IOZ28"/>
      <c r="IPA28"/>
      <c r="IPB28"/>
      <c r="IPC28"/>
      <c r="IPD28"/>
      <c r="IPE28"/>
      <c r="IPF28"/>
      <c r="IPG28"/>
      <c r="IPH28"/>
      <c r="IPI28"/>
      <c r="IPJ28"/>
      <c r="IPK28"/>
      <c r="IPL28"/>
      <c r="IPM28"/>
      <c r="IPN28"/>
      <c r="IPO28"/>
      <c r="IPP28"/>
      <c r="IPQ28"/>
      <c r="IPR28"/>
      <c r="IPS28"/>
      <c r="IPT28"/>
      <c r="IPU28"/>
      <c r="IPV28"/>
      <c r="IPW28"/>
      <c r="IPX28"/>
      <c r="IPY28"/>
      <c r="IPZ28"/>
      <c r="IQA28"/>
      <c r="IQB28"/>
      <c r="IQC28"/>
      <c r="IQD28"/>
      <c r="IQE28"/>
      <c r="IQF28"/>
      <c r="IQG28"/>
      <c r="IQH28"/>
      <c r="IQI28"/>
      <c r="IQJ28"/>
      <c r="IQK28"/>
      <c r="IQL28"/>
      <c r="IQM28"/>
      <c r="IQN28"/>
      <c r="IQO28"/>
      <c r="IQP28"/>
      <c r="IQQ28"/>
      <c r="IQR28"/>
      <c r="IQS28"/>
      <c r="IQT28"/>
      <c r="IQU28"/>
      <c r="IQV28"/>
      <c r="IQW28"/>
      <c r="IQX28"/>
      <c r="IQY28"/>
      <c r="IQZ28"/>
      <c r="IRA28"/>
      <c r="IRB28"/>
      <c r="IRC28"/>
      <c r="IRD28"/>
      <c r="IRE28"/>
      <c r="IRF28"/>
      <c r="IRG28"/>
      <c r="IRH28"/>
      <c r="IRI28"/>
      <c r="IRJ28"/>
      <c r="IRK28"/>
      <c r="IRL28"/>
      <c r="IRM28"/>
      <c r="IRN28"/>
      <c r="IRO28"/>
      <c r="IRP28"/>
      <c r="IRQ28"/>
      <c r="IRR28"/>
      <c r="IRS28"/>
      <c r="IRT28"/>
      <c r="IRU28"/>
      <c r="IRV28"/>
      <c r="IRW28"/>
      <c r="IRX28"/>
      <c r="IRY28"/>
      <c r="IRZ28"/>
      <c r="ISA28"/>
      <c r="ISB28"/>
      <c r="ISC28"/>
      <c r="ISD28"/>
      <c r="ISE28"/>
      <c r="ISF28"/>
      <c r="ISG28"/>
      <c r="ISH28"/>
      <c r="ISI28"/>
      <c r="ISJ28"/>
      <c r="ISK28"/>
      <c r="ISL28"/>
      <c r="ISM28"/>
      <c r="ISN28"/>
      <c r="ISO28"/>
      <c r="ISP28"/>
      <c r="ISQ28"/>
      <c r="ISR28"/>
      <c r="ISS28"/>
      <c r="IST28"/>
      <c r="ISU28"/>
      <c r="ISV28"/>
      <c r="ISW28"/>
      <c r="ISX28"/>
      <c r="ISY28"/>
      <c r="ISZ28"/>
      <c r="ITA28"/>
      <c r="ITB28"/>
      <c r="ITC28"/>
      <c r="ITD28"/>
      <c r="ITE28"/>
      <c r="ITF28"/>
      <c r="ITG28"/>
      <c r="ITH28"/>
      <c r="ITI28"/>
      <c r="ITJ28"/>
      <c r="ITK28"/>
      <c r="ITL28"/>
      <c r="ITM28"/>
      <c r="ITN28"/>
      <c r="ITO28"/>
      <c r="ITP28"/>
      <c r="ITQ28"/>
      <c r="ITR28"/>
      <c r="ITS28"/>
      <c r="ITT28"/>
      <c r="ITU28"/>
      <c r="ITV28"/>
      <c r="ITW28"/>
      <c r="ITX28"/>
      <c r="ITY28"/>
      <c r="ITZ28"/>
      <c r="IUA28"/>
      <c r="IUB28"/>
      <c r="IUC28"/>
      <c r="IUD28"/>
      <c r="IUE28"/>
      <c r="IUF28"/>
      <c r="IUG28"/>
      <c r="IUH28"/>
      <c r="IUI28"/>
      <c r="IUJ28"/>
      <c r="IUK28"/>
      <c r="IUL28"/>
      <c r="IUM28"/>
      <c r="IUN28"/>
      <c r="IUO28"/>
      <c r="IUP28"/>
      <c r="IUQ28"/>
      <c r="IUR28"/>
      <c r="IUS28"/>
      <c r="IUT28"/>
      <c r="IUU28"/>
      <c r="IUV28"/>
      <c r="IUW28"/>
      <c r="IUX28"/>
      <c r="IUY28"/>
      <c r="IUZ28"/>
      <c r="IVA28"/>
      <c r="IVB28"/>
      <c r="IVC28"/>
      <c r="IVD28"/>
      <c r="IVE28"/>
      <c r="IVF28"/>
      <c r="IVG28"/>
      <c r="IVH28"/>
      <c r="IVI28"/>
      <c r="IVJ28"/>
      <c r="IVK28"/>
      <c r="IVL28"/>
      <c r="IVM28"/>
      <c r="IVN28"/>
      <c r="IVO28"/>
      <c r="IVP28"/>
      <c r="IVQ28"/>
      <c r="IVR28"/>
      <c r="IVS28"/>
      <c r="IVT28"/>
      <c r="IVU28"/>
      <c r="IVV28"/>
      <c r="IVW28"/>
      <c r="IVX28"/>
      <c r="IVY28"/>
      <c r="IVZ28"/>
      <c r="IWA28"/>
      <c r="IWB28"/>
      <c r="IWC28"/>
      <c r="IWD28"/>
      <c r="IWE28"/>
      <c r="IWF28"/>
      <c r="IWG28"/>
      <c r="IWH28"/>
      <c r="IWI28"/>
      <c r="IWJ28"/>
      <c r="IWK28"/>
      <c r="IWL28"/>
      <c r="IWM28"/>
      <c r="IWN28"/>
      <c r="IWO28"/>
      <c r="IWP28"/>
      <c r="IWQ28"/>
      <c r="IWR28"/>
      <c r="IWS28"/>
      <c r="IWT28"/>
      <c r="IWU28"/>
      <c r="IWV28"/>
      <c r="IWW28"/>
      <c r="IWX28"/>
      <c r="IWY28"/>
      <c r="IWZ28"/>
      <c r="IXA28"/>
      <c r="IXB28"/>
      <c r="IXC28"/>
      <c r="IXD28"/>
      <c r="IXE28"/>
      <c r="IXF28"/>
      <c r="IXG28"/>
      <c r="IXH28"/>
      <c r="IXI28"/>
      <c r="IXJ28"/>
      <c r="IXK28"/>
      <c r="IXL28"/>
      <c r="IXM28"/>
      <c r="IXN28"/>
      <c r="IXO28"/>
      <c r="IXP28"/>
      <c r="IXQ28"/>
      <c r="IXR28"/>
      <c r="IXS28"/>
      <c r="IXT28"/>
      <c r="IXU28"/>
      <c r="IXV28"/>
      <c r="IXW28"/>
      <c r="IXX28"/>
      <c r="IXY28"/>
      <c r="IXZ28"/>
      <c r="IYA28"/>
      <c r="IYB28"/>
      <c r="IYC28"/>
      <c r="IYD28"/>
      <c r="IYE28"/>
      <c r="IYF28"/>
      <c r="IYG28"/>
      <c r="IYH28"/>
      <c r="IYI28"/>
      <c r="IYJ28"/>
      <c r="IYK28"/>
      <c r="IYL28"/>
      <c r="IYM28"/>
      <c r="IYN28"/>
      <c r="IYO28"/>
      <c r="IYP28"/>
      <c r="IYQ28"/>
      <c r="IYR28"/>
      <c r="IYS28"/>
      <c r="IYT28"/>
      <c r="IYU28"/>
      <c r="IYV28"/>
      <c r="IYW28"/>
      <c r="IYX28"/>
      <c r="IYY28"/>
      <c r="IYZ28"/>
      <c r="IZA28"/>
      <c r="IZB28"/>
      <c r="IZC28"/>
      <c r="IZD28"/>
      <c r="IZE28"/>
      <c r="IZF28"/>
      <c r="IZG28"/>
      <c r="IZH28"/>
      <c r="IZI28"/>
      <c r="IZJ28"/>
      <c r="IZK28"/>
      <c r="IZL28"/>
      <c r="IZM28"/>
      <c r="IZN28"/>
      <c r="IZO28"/>
      <c r="IZP28"/>
      <c r="IZQ28"/>
      <c r="IZR28"/>
      <c r="IZS28"/>
      <c r="IZT28"/>
      <c r="IZU28"/>
      <c r="IZV28"/>
      <c r="IZW28"/>
      <c r="IZX28"/>
      <c r="IZY28"/>
      <c r="IZZ28"/>
      <c r="JAA28"/>
      <c r="JAB28"/>
      <c r="JAC28"/>
      <c r="JAD28"/>
      <c r="JAE28"/>
      <c r="JAF28"/>
      <c r="JAG28"/>
      <c r="JAH28"/>
      <c r="JAI28"/>
      <c r="JAJ28"/>
      <c r="JAK28"/>
      <c r="JAL28"/>
      <c r="JAM28"/>
      <c r="JAN28"/>
      <c r="JAO28"/>
      <c r="JAP28"/>
      <c r="JAQ28"/>
      <c r="JAR28"/>
      <c r="JAS28"/>
      <c r="JAT28"/>
      <c r="JAU28"/>
      <c r="JAV28"/>
      <c r="JAW28"/>
      <c r="JAX28"/>
      <c r="JAY28"/>
      <c r="JAZ28"/>
      <c r="JBA28"/>
      <c r="JBB28"/>
      <c r="JBC28"/>
      <c r="JBD28"/>
      <c r="JBE28"/>
      <c r="JBF28"/>
      <c r="JBG28"/>
      <c r="JBH28"/>
      <c r="JBI28"/>
      <c r="JBJ28"/>
      <c r="JBK28"/>
      <c r="JBL28"/>
      <c r="JBM28"/>
      <c r="JBN28"/>
      <c r="JBO28"/>
      <c r="JBP28"/>
      <c r="JBQ28"/>
      <c r="JBR28"/>
      <c r="JBS28"/>
      <c r="JBT28"/>
      <c r="JBU28"/>
      <c r="JBV28"/>
      <c r="JBW28"/>
      <c r="JBX28"/>
      <c r="JBY28"/>
      <c r="JBZ28"/>
      <c r="JCA28"/>
      <c r="JCB28"/>
      <c r="JCC28"/>
      <c r="JCD28"/>
      <c r="JCE28"/>
      <c r="JCF28"/>
      <c r="JCG28"/>
      <c r="JCH28"/>
      <c r="JCI28"/>
      <c r="JCJ28"/>
      <c r="JCK28"/>
      <c r="JCL28"/>
      <c r="JCM28"/>
      <c r="JCN28"/>
      <c r="JCO28"/>
      <c r="JCP28"/>
      <c r="JCQ28"/>
      <c r="JCR28"/>
      <c r="JCS28"/>
      <c r="JCT28"/>
      <c r="JCU28"/>
      <c r="JCV28"/>
      <c r="JCW28"/>
      <c r="JCX28"/>
      <c r="JCY28"/>
      <c r="JCZ28"/>
      <c r="JDA28"/>
      <c r="JDB28"/>
      <c r="JDC28"/>
      <c r="JDD28"/>
      <c r="JDE28"/>
      <c r="JDF28"/>
      <c r="JDG28"/>
      <c r="JDH28"/>
      <c r="JDI28"/>
      <c r="JDJ28"/>
      <c r="JDK28"/>
      <c r="JDL28"/>
      <c r="JDM28"/>
      <c r="JDN28"/>
      <c r="JDO28"/>
      <c r="JDP28"/>
      <c r="JDQ28"/>
      <c r="JDR28"/>
      <c r="JDS28"/>
      <c r="JDT28"/>
      <c r="JDU28"/>
      <c r="JDV28"/>
      <c r="JDW28"/>
      <c r="JDX28"/>
      <c r="JDY28"/>
      <c r="JDZ28"/>
      <c r="JEA28"/>
      <c r="JEB28"/>
      <c r="JEC28"/>
      <c r="JED28"/>
      <c r="JEE28"/>
      <c r="JEF28"/>
      <c r="JEG28"/>
      <c r="JEH28"/>
      <c r="JEI28"/>
      <c r="JEJ28"/>
      <c r="JEK28"/>
      <c r="JEL28"/>
      <c r="JEM28"/>
      <c r="JEN28"/>
      <c r="JEO28"/>
      <c r="JEP28"/>
      <c r="JEQ28"/>
      <c r="JER28"/>
      <c r="JES28"/>
      <c r="JET28"/>
      <c r="JEU28"/>
      <c r="JEV28"/>
      <c r="JEW28"/>
      <c r="JEX28"/>
      <c r="JEY28"/>
      <c r="JEZ28"/>
      <c r="JFA28"/>
      <c r="JFB28"/>
      <c r="JFC28"/>
      <c r="JFD28"/>
      <c r="JFE28"/>
      <c r="JFF28"/>
      <c r="JFG28"/>
      <c r="JFH28"/>
      <c r="JFI28"/>
      <c r="JFJ28"/>
      <c r="JFK28"/>
      <c r="JFL28"/>
      <c r="JFM28"/>
      <c r="JFN28"/>
      <c r="JFO28"/>
      <c r="JFP28"/>
      <c r="JFQ28"/>
      <c r="JFR28"/>
      <c r="JFS28"/>
      <c r="JFT28"/>
      <c r="JFU28"/>
      <c r="JFV28"/>
      <c r="JFW28"/>
      <c r="JFX28"/>
      <c r="JFY28"/>
      <c r="JFZ28"/>
      <c r="JGA28"/>
      <c r="JGB28"/>
      <c r="JGC28"/>
      <c r="JGD28"/>
      <c r="JGE28"/>
      <c r="JGF28"/>
      <c r="JGG28"/>
      <c r="JGH28"/>
      <c r="JGI28"/>
      <c r="JGJ28"/>
      <c r="JGK28"/>
      <c r="JGL28"/>
      <c r="JGM28"/>
      <c r="JGN28"/>
      <c r="JGO28"/>
      <c r="JGP28"/>
      <c r="JGQ28"/>
      <c r="JGR28"/>
      <c r="JGS28"/>
      <c r="JGT28"/>
      <c r="JGU28"/>
      <c r="JGV28"/>
      <c r="JGW28"/>
      <c r="JGX28"/>
      <c r="JGY28"/>
      <c r="JGZ28"/>
      <c r="JHA28"/>
      <c r="JHB28"/>
      <c r="JHC28"/>
      <c r="JHD28"/>
      <c r="JHE28"/>
      <c r="JHF28"/>
      <c r="JHG28"/>
      <c r="JHH28"/>
      <c r="JHI28"/>
      <c r="JHJ28"/>
      <c r="JHK28"/>
      <c r="JHL28"/>
      <c r="JHM28"/>
      <c r="JHN28"/>
      <c r="JHO28"/>
      <c r="JHP28"/>
      <c r="JHQ28"/>
      <c r="JHR28"/>
      <c r="JHS28"/>
      <c r="JHT28"/>
      <c r="JHU28"/>
      <c r="JHV28"/>
      <c r="JHW28"/>
      <c r="JHX28"/>
      <c r="JHY28"/>
      <c r="JHZ28"/>
      <c r="JIA28"/>
      <c r="JIB28"/>
      <c r="JIC28"/>
      <c r="JID28"/>
      <c r="JIE28"/>
      <c r="JIF28"/>
      <c r="JIG28"/>
      <c r="JIH28"/>
      <c r="JII28"/>
      <c r="JIJ28"/>
      <c r="JIK28"/>
      <c r="JIL28"/>
      <c r="JIM28"/>
      <c r="JIN28"/>
      <c r="JIO28"/>
      <c r="JIP28"/>
      <c r="JIQ28"/>
      <c r="JIR28"/>
      <c r="JIS28"/>
      <c r="JIT28"/>
      <c r="JIU28"/>
      <c r="JIV28"/>
      <c r="JIW28"/>
      <c r="JIX28"/>
      <c r="JIY28"/>
      <c r="JIZ28"/>
      <c r="JJA28"/>
      <c r="JJB28"/>
      <c r="JJC28"/>
      <c r="JJD28"/>
      <c r="JJE28"/>
      <c r="JJF28"/>
      <c r="JJG28"/>
      <c r="JJH28"/>
      <c r="JJI28"/>
      <c r="JJJ28"/>
      <c r="JJK28"/>
      <c r="JJL28"/>
      <c r="JJM28"/>
      <c r="JJN28"/>
      <c r="JJO28"/>
      <c r="JJP28"/>
      <c r="JJQ28"/>
      <c r="JJR28"/>
      <c r="JJS28"/>
      <c r="JJT28"/>
      <c r="JJU28"/>
      <c r="JJV28"/>
      <c r="JJW28"/>
      <c r="JJX28"/>
      <c r="JJY28"/>
      <c r="JJZ28"/>
      <c r="JKA28"/>
      <c r="JKB28"/>
      <c r="JKC28"/>
      <c r="JKD28"/>
      <c r="JKE28"/>
      <c r="JKF28"/>
      <c r="JKG28"/>
      <c r="JKH28"/>
      <c r="JKI28"/>
      <c r="JKJ28"/>
      <c r="JKK28"/>
      <c r="JKL28"/>
      <c r="JKM28"/>
      <c r="JKN28"/>
      <c r="JKO28"/>
      <c r="JKP28"/>
      <c r="JKQ28"/>
      <c r="JKR28"/>
      <c r="JKS28"/>
      <c r="JKT28"/>
      <c r="JKU28"/>
      <c r="JKV28"/>
      <c r="JKW28"/>
      <c r="JKX28"/>
      <c r="JKY28"/>
      <c r="JKZ28"/>
      <c r="JLA28"/>
      <c r="JLB28"/>
      <c r="JLC28"/>
      <c r="JLD28"/>
      <c r="JLE28"/>
      <c r="JLF28"/>
      <c r="JLG28"/>
      <c r="JLH28"/>
      <c r="JLI28"/>
      <c r="JLJ28"/>
      <c r="JLK28"/>
      <c r="JLL28"/>
      <c r="JLM28"/>
      <c r="JLN28"/>
      <c r="JLO28"/>
      <c r="JLP28"/>
      <c r="JLQ28"/>
      <c r="JLR28"/>
      <c r="JLS28"/>
      <c r="JLT28"/>
      <c r="JLU28"/>
      <c r="JLV28"/>
      <c r="JLW28"/>
      <c r="JLX28"/>
      <c r="JLY28"/>
      <c r="JLZ28"/>
      <c r="JMA28"/>
      <c r="JMB28"/>
      <c r="JMC28"/>
      <c r="JMD28"/>
      <c r="JME28"/>
      <c r="JMF28"/>
      <c r="JMG28"/>
      <c r="JMH28"/>
      <c r="JMI28"/>
      <c r="JMJ28"/>
      <c r="JMK28"/>
      <c r="JML28"/>
      <c r="JMM28"/>
      <c r="JMN28"/>
      <c r="JMO28"/>
      <c r="JMP28"/>
      <c r="JMQ28"/>
      <c r="JMR28"/>
      <c r="JMS28"/>
      <c r="JMT28"/>
      <c r="JMU28"/>
      <c r="JMV28"/>
      <c r="JMW28"/>
      <c r="JMX28"/>
      <c r="JMY28"/>
      <c r="JMZ28"/>
      <c r="JNA28"/>
      <c r="JNB28"/>
      <c r="JNC28"/>
      <c r="JND28"/>
      <c r="JNE28"/>
      <c r="JNF28"/>
      <c r="JNG28"/>
      <c r="JNH28"/>
      <c r="JNI28"/>
      <c r="JNJ28"/>
      <c r="JNK28"/>
      <c r="JNL28"/>
      <c r="JNM28"/>
      <c r="JNN28"/>
      <c r="JNO28"/>
      <c r="JNP28"/>
      <c r="JNQ28"/>
      <c r="JNR28"/>
      <c r="JNS28"/>
      <c r="JNT28"/>
      <c r="JNU28"/>
      <c r="JNV28"/>
      <c r="JNW28"/>
      <c r="JNX28"/>
      <c r="JNY28"/>
      <c r="JNZ28"/>
      <c r="JOA28"/>
      <c r="JOB28"/>
      <c r="JOC28"/>
      <c r="JOD28"/>
      <c r="JOE28"/>
      <c r="JOF28"/>
      <c r="JOG28"/>
      <c r="JOH28"/>
      <c r="JOI28"/>
      <c r="JOJ28"/>
      <c r="JOK28"/>
      <c r="JOL28"/>
      <c r="JOM28"/>
      <c r="JON28"/>
      <c r="JOO28"/>
      <c r="JOP28"/>
      <c r="JOQ28"/>
      <c r="JOR28"/>
      <c r="JOS28"/>
      <c r="JOT28"/>
      <c r="JOU28"/>
      <c r="JOV28"/>
      <c r="JOW28"/>
      <c r="JOX28"/>
      <c r="JOY28"/>
      <c r="JOZ28"/>
      <c r="JPA28"/>
      <c r="JPB28"/>
      <c r="JPC28"/>
      <c r="JPD28"/>
      <c r="JPE28"/>
      <c r="JPF28"/>
      <c r="JPG28"/>
      <c r="JPH28"/>
      <c r="JPI28"/>
      <c r="JPJ28"/>
      <c r="JPK28"/>
      <c r="JPL28"/>
      <c r="JPM28"/>
      <c r="JPN28"/>
      <c r="JPO28"/>
      <c r="JPP28"/>
      <c r="JPQ28"/>
      <c r="JPR28"/>
      <c r="JPS28"/>
      <c r="JPT28"/>
      <c r="JPU28"/>
      <c r="JPV28"/>
      <c r="JPW28"/>
      <c r="JPX28"/>
      <c r="JPY28"/>
      <c r="JPZ28"/>
      <c r="JQA28"/>
      <c r="JQB28"/>
      <c r="JQC28"/>
      <c r="JQD28"/>
      <c r="JQE28"/>
      <c r="JQF28"/>
      <c r="JQG28"/>
      <c r="JQH28"/>
      <c r="JQI28"/>
      <c r="JQJ28"/>
      <c r="JQK28"/>
      <c r="JQL28"/>
      <c r="JQM28"/>
      <c r="JQN28"/>
      <c r="JQO28"/>
      <c r="JQP28"/>
      <c r="JQQ28"/>
      <c r="JQR28"/>
      <c r="JQS28"/>
      <c r="JQT28"/>
      <c r="JQU28"/>
      <c r="JQV28"/>
      <c r="JQW28"/>
      <c r="JQX28"/>
      <c r="JQY28"/>
      <c r="JQZ28"/>
      <c r="JRA28"/>
      <c r="JRB28"/>
      <c r="JRC28"/>
      <c r="JRD28"/>
      <c r="JRE28"/>
      <c r="JRF28"/>
      <c r="JRG28"/>
      <c r="JRH28"/>
      <c r="JRI28"/>
      <c r="JRJ28"/>
      <c r="JRK28"/>
      <c r="JRL28"/>
      <c r="JRM28"/>
      <c r="JRN28"/>
      <c r="JRO28"/>
      <c r="JRP28"/>
      <c r="JRQ28"/>
      <c r="JRR28"/>
      <c r="JRS28"/>
      <c r="JRT28"/>
      <c r="JRU28"/>
      <c r="JRV28"/>
      <c r="JRW28"/>
      <c r="JRX28"/>
      <c r="JRY28"/>
      <c r="JRZ28"/>
      <c r="JSA28"/>
      <c r="JSB28"/>
      <c r="JSC28"/>
      <c r="JSD28"/>
      <c r="JSE28"/>
      <c r="JSF28"/>
      <c r="JSG28"/>
      <c r="JSH28"/>
      <c r="JSI28"/>
      <c r="JSJ28"/>
      <c r="JSK28"/>
      <c r="JSL28"/>
      <c r="JSM28"/>
      <c r="JSN28"/>
      <c r="JSO28"/>
      <c r="JSP28"/>
      <c r="JSQ28"/>
      <c r="JSR28"/>
      <c r="JSS28"/>
      <c r="JST28"/>
      <c r="JSU28"/>
      <c r="JSV28"/>
      <c r="JSW28"/>
      <c r="JSX28"/>
      <c r="JSY28"/>
      <c r="JSZ28"/>
      <c r="JTA28"/>
      <c r="JTB28"/>
      <c r="JTC28"/>
      <c r="JTD28"/>
      <c r="JTE28"/>
      <c r="JTF28"/>
      <c r="JTG28"/>
      <c r="JTH28"/>
      <c r="JTI28"/>
      <c r="JTJ28"/>
      <c r="JTK28"/>
      <c r="JTL28"/>
      <c r="JTM28"/>
      <c r="JTN28"/>
      <c r="JTO28"/>
      <c r="JTP28"/>
      <c r="JTQ28"/>
      <c r="JTR28"/>
      <c r="JTS28"/>
      <c r="JTT28"/>
      <c r="JTU28"/>
      <c r="JTV28"/>
      <c r="JTW28"/>
      <c r="JTX28"/>
      <c r="JTY28"/>
      <c r="JTZ28"/>
      <c r="JUA28"/>
      <c r="JUB28"/>
      <c r="JUC28"/>
      <c r="JUD28"/>
      <c r="JUE28"/>
      <c r="JUF28"/>
      <c r="JUG28"/>
      <c r="JUH28"/>
      <c r="JUI28"/>
      <c r="JUJ28"/>
      <c r="JUK28"/>
      <c r="JUL28"/>
      <c r="JUM28"/>
      <c r="JUN28"/>
      <c r="JUO28"/>
      <c r="JUP28"/>
      <c r="JUQ28"/>
      <c r="JUR28"/>
      <c r="JUS28"/>
      <c r="JUT28"/>
      <c r="JUU28"/>
      <c r="JUV28"/>
      <c r="JUW28"/>
      <c r="JUX28"/>
      <c r="JUY28"/>
      <c r="JUZ28"/>
      <c r="JVA28"/>
      <c r="JVB28"/>
      <c r="JVC28"/>
      <c r="JVD28"/>
      <c r="JVE28"/>
      <c r="JVF28"/>
      <c r="JVG28"/>
      <c r="JVH28"/>
      <c r="JVI28"/>
      <c r="JVJ28"/>
      <c r="JVK28"/>
      <c r="JVL28"/>
      <c r="JVM28"/>
      <c r="JVN28"/>
      <c r="JVO28"/>
      <c r="JVP28"/>
      <c r="JVQ28"/>
      <c r="JVR28"/>
      <c r="JVS28"/>
      <c r="JVT28"/>
      <c r="JVU28"/>
      <c r="JVV28"/>
      <c r="JVW28"/>
      <c r="JVX28"/>
      <c r="JVY28"/>
      <c r="JVZ28"/>
      <c r="JWA28"/>
      <c r="JWB28"/>
      <c r="JWC28"/>
      <c r="JWD28"/>
      <c r="JWE28"/>
      <c r="JWF28"/>
      <c r="JWG28"/>
      <c r="JWH28"/>
      <c r="JWI28"/>
      <c r="JWJ28"/>
      <c r="JWK28"/>
      <c r="JWL28"/>
      <c r="JWM28"/>
      <c r="JWN28"/>
      <c r="JWO28"/>
      <c r="JWP28"/>
      <c r="JWQ28"/>
      <c r="JWR28"/>
      <c r="JWS28"/>
      <c r="JWT28"/>
      <c r="JWU28"/>
      <c r="JWV28"/>
      <c r="JWW28"/>
      <c r="JWX28"/>
      <c r="JWY28"/>
      <c r="JWZ28"/>
      <c r="JXA28"/>
      <c r="JXB28"/>
      <c r="JXC28"/>
      <c r="JXD28"/>
      <c r="JXE28"/>
      <c r="JXF28"/>
      <c r="JXG28"/>
      <c r="JXH28"/>
      <c r="JXI28"/>
      <c r="JXJ28"/>
      <c r="JXK28"/>
      <c r="JXL28"/>
      <c r="JXM28"/>
      <c r="JXN28"/>
      <c r="JXO28"/>
      <c r="JXP28"/>
      <c r="JXQ28"/>
      <c r="JXR28"/>
      <c r="JXS28"/>
      <c r="JXT28"/>
      <c r="JXU28"/>
      <c r="JXV28"/>
      <c r="JXW28"/>
      <c r="JXX28"/>
      <c r="JXY28"/>
      <c r="JXZ28"/>
      <c r="JYA28"/>
      <c r="JYB28"/>
      <c r="JYC28"/>
      <c r="JYD28"/>
      <c r="JYE28"/>
      <c r="JYF28"/>
      <c r="JYG28"/>
      <c r="JYH28"/>
      <c r="JYI28"/>
      <c r="JYJ28"/>
      <c r="JYK28"/>
      <c r="JYL28"/>
      <c r="JYM28"/>
      <c r="JYN28"/>
      <c r="JYO28"/>
      <c r="JYP28"/>
      <c r="JYQ28"/>
      <c r="JYR28"/>
      <c r="JYS28"/>
      <c r="JYT28"/>
      <c r="JYU28"/>
      <c r="JYV28"/>
      <c r="JYW28"/>
      <c r="JYX28"/>
      <c r="JYY28"/>
      <c r="JYZ28"/>
      <c r="JZA28"/>
      <c r="JZB28"/>
      <c r="JZC28"/>
      <c r="JZD28"/>
      <c r="JZE28"/>
      <c r="JZF28"/>
      <c r="JZG28"/>
      <c r="JZH28"/>
      <c r="JZI28"/>
      <c r="JZJ28"/>
      <c r="JZK28"/>
      <c r="JZL28"/>
      <c r="JZM28"/>
      <c r="JZN28"/>
      <c r="JZO28"/>
      <c r="JZP28"/>
      <c r="JZQ28"/>
      <c r="JZR28"/>
      <c r="JZS28"/>
      <c r="JZT28"/>
      <c r="JZU28"/>
      <c r="JZV28"/>
      <c r="JZW28"/>
      <c r="JZX28"/>
      <c r="JZY28"/>
      <c r="JZZ28"/>
      <c r="KAA28"/>
      <c r="KAB28"/>
      <c r="KAC28"/>
      <c r="KAD28"/>
      <c r="KAE28"/>
      <c r="KAF28"/>
      <c r="KAG28"/>
      <c r="KAH28"/>
      <c r="KAI28"/>
      <c r="KAJ28"/>
      <c r="KAK28"/>
      <c r="KAL28"/>
      <c r="KAM28"/>
      <c r="KAN28"/>
      <c r="KAO28"/>
      <c r="KAP28"/>
      <c r="KAQ28"/>
      <c r="KAR28"/>
      <c r="KAS28"/>
      <c r="KAT28"/>
      <c r="KAU28"/>
      <c r="KAV28"/>
      <c r="KAW28"/>
      <c r="KAX28"/>
      <c r="KAY28"/>
      <c r="KAZ28"/>
      <c r="KBA28"/>
      <c r="KBB28"/>
      <c r="KBC28"/>
      <c r="KBD28"/>
      <c r="KBE28"/>
      <c r="KBF28"/>
      <c r="KBG28"/>
      <c r="KBH28"/>
      <c r="KBI28"/>
      <c r="KBJ28"/>
      <c r="KBK28"/>
      <c r="KBL28"/>
      <c r="KBM28"/>
      <c r="KBN28"/>
      <c r="KBO28"/>
      <c r="KBP28"/>
      <c r="KBQ28"/>
      <c r="KBR28"/>
      <c r="KBS28"/>
      <c r="KBT28"/>
      <c r="KBU28"/>
      <c r="KBV28"/>
      <c r="KBW28"/>
      <c r="KBX28"/>
      <c r="KBY28"/>
      <c r="KBZ28"/>
      <c r="KCA28"/>
      <c r="KCB28"/>
      <c r="KCC28"/>
      <c r="KCD28"/>
      <c r="KCE28"/>
      <c r="KCF28"/>
      <c r="KCG28"/>
      <c r="KCH28"/>
      <c r="KCI28"/>
      <c r="KCJ28"/>
      <c r="KCK28"/>
      <c r="KCL28"/>
      <c r="KCM28"/>
      <c r="KCN28"/>
      <c r="KCO28"/>
      <c r="KCP28"/>
      <c r="KCQ28"/>
      <c r="KCR28"/>
      <c r="KCS28"/>
      <c r="KCT28"/>
      <c r="KCU28"/>
      <c r="KCV28"/>
      <c r="KCW28"/>
      <c r="KCX28"/>
      <c r="KCY28"/>
      <c r="KCZ28"/>
      <c r="KDA28"/>
      <c r="KDB28"/>
      <c r="KDC28"/>
      <c r="KDD28"/>
      <c r="KDE28"/>
      <c r="KDF28"/>
      <c r="KDG28"/>
      <c r="KDH28"/>
      <c r="KDI28"/>
      <c r="KDJ28"/>
      <c r="KDK28"/>
      <c r="KDL28"/>
      <c r="KDM28"/>
      <c r="KDN28"/>
      <c r="KDO28"/>
      <c r="KDP28"/>
      <c r="KDQ28"/>
      <c r="KDR28"/>
      <c r="KDS28"/>
      <c r="KDT28"/>
      <c r="KDU28"/>
      <c r="KDV28"/>
      <c r="KDW28"/>
      <c r="KDX28"/>
      <c r="KDY28"/>
      <c r="KDZ28"/>
      <c r="KEA28"/>
      <c r="KEB28"/>
      <c r="KEC28"/>
      <c r="KED28"/>
      <c r="KEE28"/>
      <c r="KEF28"/>
      <c r="KEG28"/>
      <c r="KEH28"/>
      <c r="KEI28"/>
      <c r="KEJ28"/>
      <c r="KEK28"/>
      <c r="KEL28"/>
      <c r="KEM28"/>
      <c r="KEN28"/>
      <c r="KEO28"/>
      <c r="KEP28"/>
      <c r="KEQ28"/>
      <c r="KER28"/>
      <c r="KES28"/>
      <c r="KET28"/>
      <c r="KEU28"/>
      <c r="KEV28"/>
      <c r="KEW28"/>
      <c r="KEX28"/>
      <c r="KEY28"/>
      <c r="KEZ28"/>
      <c r="KFA28"/>
      <c r="KFB28"/>
      <c r="KFC28"/>
      <c r="KFD28"/>
      <c r="KFE28"/>
      <c r="KFF28"/>
      <c r="KFG28"/>
      <c r="KFH28"/>
      <c r="KFI28"/>
      <c r="KFJ28"/>
      <c r="KFK28"/>
      <c r="KFL28"/>
      <c r="KFM28"/>
      <c r="KFN28"/>
      <c r="KFO28"/>
      <c r="KFP28"/>
      <c r="KFQ28"/>
      <c r="KFR28"/>
      <c r="KFS28"/>
      <c r="KFT28"/>
      <c r="KFU28"/>
      <c r="KFV28"/>
      <c r="KFW28"/>
      <c r="KFX28"/>
      <c r="KFY28"/>
      <c r="KFZ28"/>
      <c r="KGA28"/>
      <c r="KGB28"/>
      <c r="KGC28"/>
      <c r="KGD28"/>
      <c r="KGE28"/>
      <c r="KGF28"/>
      <c r="KGG28"/>
      <c r="KGH28"/>
      <c r="KGI28"/>
      <c r="KGJ28"/>
      <c r="KGK28"/>
      <c r="KGL28"/>
      <c r="KGM28"/>
      <c r="KGN28"/>
      <c r="KGO28"/>
      <c r="KGP28"/>
      <c r="KGQ28"/>
      <c r="KGR28"/>
      <c r="KGS28"/>
      <c r="KGT28"/>
      <c r="KGU28"/>
      <c r="KGV28"/>
      <c r="KGW28"/>
      <c r="KGX28"/>
      <c r="KGY28"/>
      <c r="KGZ28"/>
      <c r="KHA28"/>
      <c r="KHB28"/>
      <c r="KHC28"/>
      <c r="KHD28"/>
      <c r="KHE28"/>
      <c r="KHF28"/>
      <c r="KHG28"/>
      <c r="KHH28"/>
      <c r="KHI28"/>
      <c r="KHJ28"/>
      <c r="KHK28"/>
      <c r="KHL28"/>
      <c r="KHM28"/>
      <c r="KHN28"/>
      <c r="KHO28"/>
      <c r="KHP28"/>
      <c r="KHQ28"/>
      <c r="KHR28"/>
      <c r="KHS28"/>
      <c r="KHT28"/>
      <c r="KHU28"/>
      <c r="KHV28"/>
      <c r="KHW28"/>
      <c r="KHX28"/>
      <c r="KHY28"/>
      <c r="KHZ28"/>
      <c r="KIA28"/>
      <c r="KIB28"/>
      <c r="KIC28"/>
      <c r="KID28"/>
      <c r="KIE28"/>
      <c r="KIF28"/>
      <c r="KIG28"/>
      <c r="KIH28"/>
      <c r="KII28"/>
      <c r="KIJ28"/>
      <c r="KIK28"/>
      <c r="KIL28"/>
      <c r="KIM28"/>
      <c r="KIN28"/>
      <c r="KIO28"/>
      <c r="KIP28"/>
      <c r="KIQ28"/>
      <c r="KIR28"/>
      <c r="KIS28"/>
      <c r="KIT28"/>
      <c r="KIU28"/>
      <c r="KIV28"/>
      <c r="KIW28"/>
      <c r="KIX28"/>
      <c r="KIY28"/>
      <c r="KIZ28"/>
      <c r="KJA28"/>
      <c r="KJB28"/>
      <c r="KJC28"/>
      <c r="KJD28"/>
      <c r="KJE28"/>
      <c r="KJF28"/>
      <c r="KJG28"/>
      <c r="KJH28"/>
      <c r="KJI28"/>
      <c r="KJJ28"/>
      <c r="KJK28"/>
      <c r="KJL28"/>
      <c r="KJM28"/>
      <c r="KJN28"/>
      <c r="KJO28"/>
      <c r="KJP28"/>
      <c r="KJQ28"/>
      <c r="KJR28"/>
      <c r="KJS28"/>
      <c r="KJT28"/>
      <c r="KJU28"/>
      <c r="KJV28"/>
      <c r="KJW28"/>
      <c r="KJX28"/>
      <c r="KJY28"/>
      <c r="KJZ28"/>
      <c r="KKA28"/>
      <c r="KKB28"/>
      <c r="KKC28"/>
      <c r="KKD28"/>
      <c r="KKE28"/>
      <c r="KKF28"/>
      <c r="KKG28"/>
      <c r="KKH28"/>
      <c r="KKI28"/>
      <c r="KKJ28"/>
      <c r="KKK28"/>
      <c r="KKL28"/>
      <c r="KKM28"/>
      <c r="KKN28"/>
      <c r="KKO28"/>
      <c r="KKP28"/>
      <c r="KKQ28"/>
      <c r="KKR28"/>
      <c r="KKS28"/>
      <c r="KKT28"/>
      <c r="KKU28"/>
      <c r="KKV28"/>
      <c r="KKW28"/>
      <c r="KKX28"/>
      <c r="KKY28"/>
      <c r="KKZ28"/>
      <c r="KLA28"/>
      <c r="KLB28"/>
      <c r="KLC28"/>
      <c r="KLD28"/>
      <c r="KLE28"/>
      <c r="KLF28"/>
      <c r="KLG28"/>
      <c r="KLH28"/>
      <c r="KLI28"/>
      <c r="KLJ28"/>
      <c r="KLK28"/>
      <c r="KLL28"/>
      <c r="KLM28"/>
      <c r="KLN28"/>
      <c r="KLO28"/>
      <c r="KLP28"/>
      <c r="KLQ28"/>
      <c r="KLR28"/>
      <c r="KLS28"/>
      <c r="KLT28"/>
      <c r="KLU28"/>
      <c r="KLV28"/>
      <c r="KLW28"/>
      <c r="KLX28"/>
      <c r="KLY28"/>
      <c r="KLZ28"/>
      <c r="KMA28"/>
      <c r="KMB28"/>
      <c r="KMC28"/>
      <c r="KMD28"/>
      <c r="KME28"/>
      <c r="KMF28"/>
      <c r="KMG28"/>
      <c r="KMH28"/>
      <c r="KMI28"/>
      <c r="KMJ28"/>
      <c r="KMK28"/>
      <c r="KML28"/>
      <c r="KMM28"/>
      <c r="KMN28"/>
      <c r="KMO28"/>
      <c r="KMP28"/>
      <c r="KMQ28"/>
      <c r="KMR28"/>
      <c r="KMS28"/>
      <c r="KMT28"/>
      <c r="KMU28"/>
      <c r="KMV28"/>
      <c r="KMW28"/>
      <c r="KMX28"/>
      <c r="KMY28"/>
      <c r="KMZ28"/>
      <c r="KNA28"/>
      <c r="KNB28"/>
      <c r="KNC28"/>
      <c r="KND28"/>
      <c r="KNE28"/>
      <c r="KNF28"/>
      <c r="KNG28"/>
      <c r="KNH28"/>
      <c r="KNI28"/>
      <c r="KNJ28"/>
      <c r="KNK28"/>
      <c r="KNL28"/>
      <c r="KNM28"/>
      <c r="KNN28"/>
      <c r="KNO28"/>
      <c r="KNP28"/>
      <c r="KNQ28"/>
      <c r="KNR28"/>
      <c r="KNS28"/>
      <c r="KNT28"/>
      <c r="KNU28"/>
      <c r="KNV28"/>
      <c r="KNW28"/>
      <c r="KNX28"/>
      <c r="KNY28"/>
      <c r="KNZ28"/>
      <c r="KOA28"/>
      <c r="KOB28"/>
      <c r="KOC28"/>
      <c r="KOD28"/>
      <c r="KOE28"/>
      <c r="KOF28"/>
      <c r="KOG28"/>
      <c r="KOH28"/>
      <c r="KOI28"/>
      <c r="KOJ28"/>
      <c r="KOK28"/>
      <c r="KOL28"/>
      <c r="KOM28"/>
      <c r="KON28"/>
      <c r="KOO28"/>
      <c r="KOP28"/>
      <c r="KOQ28"/>
      <c r="KOR28"/>
      <c r="KOS28"/>
      <c r="KOT28"/>
      <c r="KOU28"/>
      <c r="KOV28"/>
      <c r="KOW28"/>
      <c r="KOX28"/>
      <c r="KOY28"/>
      <c r="KOZ28"/>
      <c r="KPA28"/>
      <c r="KPB28"/>
      <c r="KPC28"/>
      <c r="KPD28"/>
      <c r="KPE28"/>
      <c r="KPF28"/>
      <c r="KPG28"/>
      <c r="KPH28"/>
      <c r="KPI28"/>
      <c r="KPJ28"/>
      <c r="KPK28"/>
      <c r="KPL28"/>
      <c r="KPM28"/>
      <c r="KPN28"/>
      <c r="KPO28"/>
      <c r="KPP28"/>
      <c r="KPQ28"/>
      <c r="KPR28"/>
      <c r="KPS28"/>
      <c r="KPT28"/>
      <c r="KPU28"/>
      <c r="KPV28"/>
      <c r="KPW28"/>
      <c r="KPX28"/>
      <c r="KPY28"/>
      <c r="KPZ28"/>
      <c r="KQA28"/>
      <c r="KQB28"/>
      <c r="KQC28"/>
      <c r="KQD28"/>
      <c r="KQE28"/>
      <c r="KQF28"/>
      <c r="KQG28"/>
      <c r="KQH28"/>
      <c r="KQI28"/>
      <c r="KQJ28"/>
      <c r="KQK28"/>
      <c r="KQL28"/>
      <c r="KQM28"/>
      <c r="KQN28"/>
      <c r="KQO28"/>
      <c r="KQP28"/>
      <c r="KQQ28"/>
      <c r="KQR28"/>
      <c r="KQS28"/>
      <c r="KQT28"/>
      <c r="KQU28"/>
      <c r="KQV28"/>
      <c r="KQW28"/>
      <c r="KQX28"/>
      <c r="KQY28"/>
      <c r="KQZ28"/>
      <c r="KRA28"/>
      <c r="KRB28"/>
      <c r="KRC28"/>
      <c r="KRD28"/>
      <c r="KRE28"/>
      <c r="KRF28"/>
      <c r="KRG28"/>
      <c r="KRH28"/>
      <c r="KRI28"/>
      <c r="KRJ28"/>
      <c r="KRK28"/>
      <c r="KRL28"/>
      <c r="KRM28"/>
      <c r="KRN28"/>
      <c r="KRO28"/>
      <c r="KRP28"/>
      <c r="KRQ28"/>
      <c r="KRR28"/>
      <c r="KRS28"/>
      <c r="KRT28"/>
      <c r="KRU28"/>
      <c r="KRV28"/>
      <c r="KRW28"/>
      <c r="KRX28"/>
      <c r="KRY28"/>
      <c r="KRZ28"/>
      <c r="KSA28"/>
      <c r="KSB28"/>
      <c r="KSC28"/>
      <c r="KSD28"/>
      <c r="KSE28"/>
      <c r="KSF28"/>
      <c r="KSG28"/>
      <c r="KSH28"/>
      <c r="KSI28"/>
      <c r="KSJ28"/>
      <c r="KSK28"/>
      <c r="KSL28"/>
      <c r="KSM28"/>
      <c r="KSN28"/>
      <c r="KSO28"/>
      <c r="KSP28"/>
      <c r="KSQ28"/>
      <c r="KSR28"/>
      <c r="KSS28"/>
      <c r="KST28"/>
      <c r="KSU28"/>
      <c r="KSV28"/>
      <c r="KSW28"/>
      <c r="KSX28"/>
      <c r="KSY28"/>
      <c r="KSZ28"/>
      <c r="KTA28"/>
      <c r="KTB28"/>
      <c r="KTC28"/>
      <c r="KTD28"/>
      <c r="KTE28"/>
      <c r="KTF28"/>
      <c r="KTG28"/>
      <c r="KTH28"/>
      <c r="KTI28"/>
      <c r="KTJ28"/>
      <c r="KTK28"/>
      <c r="KTL28"/>
      <c r="KTM28"/>
      <c r="KTN28"/>
      <c r="KTO28"/>
      <c r="KTP28"/>
      <c r="KTQ28"/>
      <c r="KTR28"/>
      <c r="KTS28"/>
      <c r="KTT28"/>
      <c r="KTU28"/>
      <c r="KTV28"/>
      <c r="KTW28"/>
      <c r="KTX28"/>
      <c r="KTY28"/>
      <c r="KTZ28"/>
      <c r="KUA28"/>
      <c r="KUB28"/>
      <c r="KUC28"/>
      <c r="KUD28"/>
      <c r="KUE28"/>
      <c r="KUF28"/>
      <c r="KUG28"/>
      <c r="KUH28"/>
      <c r="KUI28"/>
      <c r="KUJ28"/>
      <c r="KUK28"/>
      <c r="KUL28"/>
      <c r="KUM28"/>
      <c r="KUN28"/>
      <c r="KUO28"/>
      <c r="KUP28"/>
      <c r="KUQ28"/>
      <c r="KUR28"/>
      <c r="KUS28"/>
      <c r="KUT28"/>
      <c r="KUU28"/>
      <c r="KUV28"/>
      <c r="KUW28"/>
      <c r="KUX28"/>
      <c r="KUY28"/>
      <c r="KUZ28"/>
      <c r="KVA28"/>
      <c r="KVB28"/>
      <c r="KVC28"/>
      <c r="KVD28"/>
      <c r="KVE28"/>
      <c r="KVF28"/>
      <c r="KVG28"/>
      <c r="KVH28"/>
      <c r="KVI28"/>
      <c r="KVJ28"/>
      <c r="KVK28"/>
      <c r="KVL28"/>
      <c r="KVM28"/>
      <c r="KVN28"/>
      <c r="KVO28"/>
      <c r="KVP28"/>
      <c r="KVQ28"/>
      <c r="KVR28"/>
      <c r="KVS28"/>
      <c r="KVT28"/>
      <c r="KVU28"/>
      <c r="KVV28"/>
      <c r="KVW28"/>
      <c r="KVX28"/>
      <c r="KVY28"/>
      <c r="KVZ28"/>
      <c r="KWA28"/>
      <c r="KWB28"/>
      <c r="KWC28"/>
      <c r="KWD28"/>
      <c r="KWE28"/>
      <c r="KWF28"/>
      <c r="KWG28"/>
      <c r="KWH28"/>
      <c r="KWI28"/>
      <c r="KWJ28"/>
      <c r="KWK28"/>
      <c r="KWL28"/>
      <c r="KWM28"/>
      <c r="KWN28"/>
      <c r="KWO28"/>
      <c r="KWP28"/>
      <c r="KWQ28"/>
      <c r="KWR28"/>
      <c r="KWS28"/>
      <c r="KWT28"/>
      <c r="KWU28"/>
      <c r="KWV28"/>
      <c r="KWW28"/>
      <c r="KWX28"/>
      <c r="KWY28"/>
      <c r="KWZ28"/>
      <c r="KXA28"/>
      <c r="KXB28"/>
      <c r="KXC28"/>
      <c r="KXD28"/>
      <c r="KXE28"/>
      <c r="KXF28"/>
      <c r="KXG28"/>
      <c r="KXH28"/>
      <c r="KXI28"/>
      <c r="KXJ28"/>
      <c r="KXK28"/>
      <c r="KXL28"/>
      <c r="KXM28"/>
      <c r="KXN28"/>
      <c r="KXO28"/>
      <c r="KXP28"/>
      <c r="KXQ28"/>
      <c r="KXR28"/>
      <c r="KXS28"/>
      <c r="KXT28"/>
      <c r="KXU28"/>
      <c r="KXV28"/>
      <c r="KXW28"/>
      <c r="KXX28"/>
      <c r="KXY28"/>
      <c r="KXZ28"/>
      <c r="KYA28"/>
      <c r="KYB28"/>
      <c r="KYC28"/>
      <c r="KYD28"/>
      <c r="KYE28"/>
      <c r="KYF28"/>
      <c r="KYG28"/>
      <c r="KYH28"/>
      <c r="KYI28"/>
      <c r="KYJ28"/>
      <c r="KYK28"/>
      <c r="KYL28"/>
      <c r="KYM28"/>
      <c r="KYN28"/>
      <c r="KYO28"/>
      <c r="KYP28"/>
      <c r="KYQ28"/>
      <c r="KYR28"/>
      <c r="KYS28"/>
      <c r="KYT28"/>
      <c r="KYU28"/>
      <c r="KYV28"/>
      <c r="KYW28"/>
      <c r="KYX28"/>
      <c r="KYY28"/>
      <c r="KYZ28"/>
      <c r="KZA28"/>
      <c r="KZB28"/>
      <c r="KZC28"/>
      <c r="KZD28"/>
      <c r="KZE28"/>
      <c r="KZF28"/>
      <c r="KZG28"/>
      <c r="KZH28"/>
      <c r="KZI28"/>
      <c r="KZJ28"/>
      <c r="KZK28"/>
      <c r="KZL28"/>
      <c r="KZM28"/>
      <c r="KZN28"/>
      <c r="KZO28"/>
      <c r="KZP28"/>
      <c r="KZQ28"/>
      <c r="KZR28"/>
      <c r="KZS28"/>
      <c r="KZT28"/>
      <c r="KZU28"/>
      <c r="KZV28"/>
      <c r="KZW28"/>
      <c r="KZX28"/>
      <c r="KZY28"/>
      <c r="KZZ28"/>
      <c r="LAA28"/>
      <c r="LAB28"/>
      <c r="LAC28"/>
      <c r="LAD28"/>
      <c r="LAE28"/>
      <c r="LAF28"/>
      <c r="LAG28"/>
      <c r="LAH28"/>
      <c r="LAI28"/>
      <c r="LAJ28"/>
      <c r="LAK28"/>
      <c r="LAL28"/>
      <c r="LAM28"/>
      <c r="LAN28"/>
      <c r="LAO28"/>
      <c r="LAP28"/>
      <c r="LAQ28"/>
      <c r="LAR28"/>
      <c r="LAS28"/>
      <c r="LAT28"/>
      <c r="LAU28"/>
      <c r="LAV28"/>
      <c r="LAW28"/>
      <c r="LAX28"/>
      <c r="LAY28"/>
      <c r="LAZ28"/>
      <c r="LBA28"/>
      <c r="LBB28"/>
      <c r="LBC28"/>
      <c r="LBD28"/>
      <c r="LBE28"/>
      <c r="LBF28"/>
      <c r="LBG28"/>
      <c r="LBH28"/>
      <c r="LBI28"/>
      <c r="LBJ28"/>
      <c r="LBK28"/>
      <c r="LBL28"/>
      <c r="LBM28"/>
      <c r="LBN28"/>
      <c r="LBO28"/>
      <c r="LBP28"/>
      <c r="LBQ28"/>
      <c r="LBR28"/>
      <c r="LBS28"/>
      <c r="LBT28"/>
      <c r="LBU28"/>
      <c r="LBV28"/>
      <c r="LBW28"/>
      <c r="LBX28"/>
      <c r="LBY28"/>
      <c r="LBZ28"/>
      <c r="LCA28"/>
      <c r="LCB28"/>
      <c r="LCC28"/>
      <c r="LCD28"/>
      <c r="LCE28"/>
      <c r="LCF28"/>
      <c r="LCG28"/>
      <c r="LCH28"/>
      <c r="LCI28"/>
      <c r="LCJ28"/>
      <c r="LCK28"/>
      <c r="LCL28"/>
      <c r="LCM28"/>
      <c r="LCN28"/>
      <c r="LCO28"/>
      <c r="LCP28"/>
      <c r="LCQ28"/>
      <c r="LCR28"/>
      <c r="LCS28"/>
      <c r="LCT28"/>
      <c r="LCU28"/>
      <c r="LCV28"/>
      <c r="LCW28"/>
      <c r="LCX28"/>
      <c r="LCY28"/>
      <c r="LCZ28"/>
      <c r="LDA28"/>
      <c r="LDB28"/>
      <c r="LDC28"/>
      <c r="LDD28"/>
      <c r="LDE28"/>
      <c r="LDF28"/>
      <c r="LDG28"/>
      <c r="LDH28"/>
      <c r="LDI28"/>
      <c r="LDJ28"/>
      <c r="LDK28"/>
      <c r="LDL28"/>
      <c r="LDM28"/>
      <c r="LDN28"/>
      <c r="LDO28"/>
      <c r="LDP28"/>
      <c r="LDQ28"/>
      <c r="LDR28"/>
      <c r="LDS28"/>
      <c r="LDT28"/>
      <c r="LDU28"/>
      <c r="LDV28"/>
      <c r="LDW28"/>
      <c r="LDX28"/>
      <c r="LDY28"/>
      <c r="LDZ28"/>
      <c r="LEA28"/>
      <c r="LEB28"/>
      <c r="LEC28"/>
      <c r="LED28"/>
      <c r="LEE28"/>
      <c r="LEF28"/>
      <c r="LEG28"/>
      <c r="LEH28"/>
      <c r="LEI28"/>
      <c r="LEJ28"/>
      <c r="LEK28"/>
      <c r="LEL28"/>
      <c r="LEM28"/>
      <c r="LEN28"/>
      <c r="LEO28"/>
      <c r="LEP28"/>
      <c r="LEQ28"/>
      <c r="LER28"/>
      <c r="LES28"/>
      <c r="LET28"/>
      <c r="LEU28"/>
      <c r="LEV28"/>
      <c r="LEW28"/>
      <c r="LEX28"/>
      <c r="LEY28"/>
      <c r="LEZ28"/>
      <c r="LFA28"/>
      <c r="LFB28"/>
      <c r="LFC28"/>
      <c r="LFD28"/>
      <c r="LFE28"/>
      <c r="LFF28"/>
      <c r="LFG28"/>
      <c r="LFH28"/>
      <c r="LFI28"/>
      <c r="LFJ28"/>
      <c r="LFK28"/>
      <c r="LFL28"/>
      <c r="LFM28"/>
      <c r="LFN28"/>
      <c r="LFO28"/>
      <c r="LFP28"/>
      <c r="LFQ28"/>
      <c r="LFR28"/>
      <c r="LFS28"/>
      <c r="LFT28"/>
      <c r="LFU28"/>
      <c r="LFV28"/>
      <c r="LFW28"/>
      <c r="LFX28"/>
      <c r="LFY28"/>
      <c r="LFZ28"/>
      <c r="LGA28"/>
      <c r="LGB28"/>
      <c r="LGC28"/>
      <c r="LGD28"/>
      <c r="LGE28"/>
      <c r="LGF28"/>
      <c r="LGG28"/>
      <c r="LGH28"/>
      <c r="LGI28"/>
      <c r="LGJ28"/>
      <c r="LGK28"/>
      <c r="LGL28"/>
      <c r="LGM28"/>
      <c r="LGN28"/>
      <c r="LGO28"/>
      <c r="LGP28"/>
      <c r="LGQ28"/>
      <c r="LGR28"/>
      <c r="LGS28"/>
      <c r="LGT28"/>
      <c r="LGU28"/>
      <c r="LGV28"/>
      <c r="LGW28"/>
      <c r="LGX28"/>
      <c r="LGY28"/>
      <c r="LGZ28"/>
      <c r="LHA28"/>
      <c r="LHB28"/>
      <c r="LHC28"/>
      <c r="LHD28"/>
      <c r="LHE28"/>
      <c r="LHF28"/>
      <c r="LHG28"/>
      <c r="LHH28"/>
      <c r="LHI28"/>
      <c r="LHJ28"/>
      <c r="LHK28"/>
      <c r="LHL28"/>
      <c r="LHM28"/>
      <c r="LHN28"/>
      <c r="LHO28"/>
      <c r="LHP28"/>
      <c r="LHQ28"/>
      <c r="LHR28"/>
      <c r="LHS28"/>
      <c r="LHT28"/>
      <c r="LHU28"/>
      <c r="LHV28"/>
      <c r="LHW28"/>
      <c r="LHX28"/>
      <c r="LHY28"/>
      <c r="LHZ28"/>
      <c r="LIA28"/>
      <c r="LIB28"/>
      <c r="LIC28"/>
      <c r="LID28"/>
      <c r="LIE28"/>
      <c r="LIF28"/>
      <c r="LIG28"/>
      <c r="LIH28"/>
      <c r="LII28"/>
      <c r="LIJ28"/>
      <c r="LIK28"/>
      <c r="LIL28"/>
      <c r="LIM28"/>
      <c r="LIN28"/>
      <c r="LIO28"/>
      <c r="LIP28"/>
      <c r="LIQ28"/>
      <c r="LIR28"/>
      <c r="LIS28"/>
      <c r="LIT28"/>
      <c r="LIU28"/>
      <c r="LIV28"/>
      <c r="LIW28"/>
      <c r="LIX28"/>
      <c r="LIY28"/>
      <c r="LIZ28"/>
      <c r="LJA28"/>
      <c r="LJB28"/>
      <c r="LJC28"/>
      <c r="LJD28"/>
      <c r="LJE28"/>
      <c r="LJF28"/>
      <c r="LJG28"/>
      <c r="LJH28"/>
      <c r="LJI28"/>
      <c r="LJJ28"/>
      <c r="LJK28"/>
      <c r="LJL28"/>
      <c r="LJM28"/>
      <c r="LJN28"/>
      <c r="LJO28"/>
      <c r="LJP28"/>
      <c r="LJQ28"/>
      <c r="LJR28"/>
      <c r="LJS28"/>
      <c r="LJT28"/>
      <c r="LJU28"/>
      <c r="LJV28"/>
      <c r="LJW28"/>
      <c r="LJX28"/>
      <c r="LJY28"/>
      <c r="LJZ28"/>
      <c r="LKA28"/>
      <c r="LKB28"/>
      <c r="LKC28"/>
      <c r="LKD28"/>
      <c r="LKE28"/>
      <c r="LKF28"/>
      <c r="LKG28"/>
      <c r="LKH28"/>
      <c r="LKI28"/>
      <c r="LKJ28"/>
      <c r="LKK28"/>
      <c r="LKL28"/>
      <c r="LKM28"/>
      <c r="LKN28"/>
      <c r="LKO28"/>
      <c r="LKP28"/>
      <c r="LKQ28"/>
      <c r="LKR28"/>
      <c r="LKS28"/>
      <c r="LKT28"/>
      <c r="LKU28"/>
      <c r="LKV28"/>
      <c r="LKW28"/>
      <c r="LKX28"/>
      <c r="LKY28"/>
      <c r="LKZ28"/>
      <c r="LLA28"/>
      <c r="LLB28"/>
      <c r="LLC28"/>
      <c r="LLD28"/>
      <c r="LLE28"/>
      <c r="LLF28"/>
      <c r="LLG28"/>
      <c r="LLH28"/>
      <c r="LLI28"/>
      <c r="LLJ28"/>
      <c r="LLK28"/>
      <c r="LLL28"/>
      <c r="LLM28"/>
      <c r="LLN28"/>
      <c r="LLO28"/>
      <c r="LLP28"/>
      <c r="LLQ28"/>
      <c r="LLR28"/>
      <c r="LLS28"/>
      <c r="LLT28"/>
      <c r="LLU28"/>
      <c r="LLV28"/>
      <c r="LLW28"/>
      <c r="LLX28"/>
      <c r="LLY28"/>
      <c r="LLZ28"/>
      <c r="LMA28"/>
      <c r="LMB28"/>
      <c r="LMC28"/>
      <c r="LMD28"/>
      <c r="LME28"/>
      <c r="LMF28"/>
      <c r="LMG28"/>
      <c r="LMH28"/>
      <c r="LMI28"/>
      <c r="LMJ28"/>
      <c r="LMK28"/>
      <c r="LML28"/>
      <c r="LMM28"/>
      <c r="LMN28"/>
      <c r="LMO28"/>
      <c r="LMP28"/>
      <c r="LMQ28"/>
      <c r="LMR28"/>
      <c r="LMS28"/>
      <c r="LMT28"/>
      <c r="LMU28"/>
      <c r="LMV28"/>
      <c r="LMW28"/>
      <c r="LMX28"/>
      <c r="LMY28"/>
      <c r="LMZ28"/>
      <c r="LNA28"/>
      <c r="LNB28"/>
      <c r="LNC28"/>
      <c r="LND28"/>
      <c r="LNE28"/>
      <c r="LNF28"/>
      <c r="LNG28"/>
      <c r="LNH28"/>
      <c r="LNI28"/>
      <c r="LNJ28"/>
      <c r="LNK28"/>
      <c r="LNL28"/>
      <c r="LNM28"/>
      <c r="LNN28"/>
      <c r="LNO28"/>
      <c r="LNP28"/>
      <c r="LNQ28"/>
      <c r="LNR28"/>
      <c r="LNS28"/>
      <c r="LNT28"/>
      <c r="LNU28"/>
      <c r="LNV28"/>
      <c r="LNW28"/>
      <c r="LNX28"/>
      <c r="LNY28"/>
      <c r="LNZ28"/>
      <c r="LOA28"/>
      <c r="LOB28"/>
      <c r="LOC28"/>
      <c r="LOD28"/>
      <c r="LOE28"/>
      <c r="LOF28"/>
      <c r="LOG28"/>
      <c r="LOH28"/>
      <c r="LOI28"/>
      <c r="LOJ28"/>
      <c r="LOK28"/>
      <c r="LOL28"/>
      <c r="LOM28"/>
      <c r="LON28"/>
      <c r="LOO28"/>
      <c r="LOP28"/>
      <c r="LOQ28"/>
      <c r="LOR28"/>
      <c r="LOS28"/>
      <c r="LOT28"/>
      <c r="LOU28"/>
      <c r="LOV28"/>
      <c r="LOW28"/>
      <c r="LOX28"/>
      <c r="LOY28"/>
      <c r="LOZ28"/>
      <c r="LPA28"/>
      <c r="LPB28"/>
      <c r="LPC28"/>
      <c r="LPD28"/>
      <c r="LPE28"/>
      <c r="LPF28"/>
      <c r="LPG28"/>
      <c r="LPH28"/>
      <c r="LPI28"/>
      <c r="LPJ28"/>
      <c r="LPK28"/>
      <c r="LPL28"/>
      <c r="LPM28"/>
      <c r="LPN28"/>
      <c r="LPO28"/>
      <c r="LPP28"/>
      <c r="LPQ28"/>
      <c r="LPR28"/>
      <c r="LPS28"/>
      <c r="LPT28"/>
      <c r="LPU28"/>
      <c r="LPV28"/>
      <c r="LPW28"/>
      <c r="LPX28"/>
      <c r="LPY28"/>
      <c r="LPZ28"/>
      <c r="LQA28"/>
      <c r="LQB28"/>
      <c r="LQC28"/>
      <c r="LQD28"/>
      <c r="LQE28"/>
      <c r="LQF28"/>
      <c r="LQG28"/>
      <c r="LQH28"/>
      <c r="LQI28"/>
      <c r="LQJ28"/>
      <c r="LQK28"/>
      <c r="LQL28"/>
      <c r="LQM28"/>
      <c r="LQN28"/>
      <c r="LQO28"/>
      <c r="LQP28"/>
      <c r="LQQ28"/>
      <c r="LQR28"/>
      <c r="LQS28"/>
      <c r="LQT28"/>
      <c r="LQU28"/>
      <c r="LQV28"/>
      <c r="LQW28"/>
      <c r="LQX28"/>
      <c r="LQY28"/>
      <c r="LQZ28"/>
      <c r="LRA28"/>
      <c r="LRB28"/>
      <c r="LRC28"/>
      <c r="LRD28"/>
      <c r="LRE28"/>
      <c r="LRF28"/>
      <c r="LRG28"/>
      <c r="LRH28"/>
      <c r="LRI28"/>
      <c r="LRJ28"/>
      <c r="LRK28"/>
      <c r="LRL28"/>
      <c r="LRM28"/>
      <c r="LRN28"/>
      <c r="LRO28"/>
      <c r="LRP28"/>
      <c r="LRQ28"/>
      <c r="LRR28"/>
      <c r="LRS28"/>
      <c r="LRT28"/>
      <c r="LRU28"/>
      <c r="LRV28"/>
      <c r="LRW28"/>
      <c r="LRX28"/>
      <c r="LRY28"/>
      <c r="LRZ28"/>
      <c r="LSA28"/>
      <c r="LSB28"/>
      <c r="LSC28"/>
      <c r="LSD28"/>
      <c r="LSE28"/>
      <c r="LSF28"/>
      <c r="LSG28"/>
      <c r="LSH28"/>
      <c r="LSI28"/>
      <c r="LSJ28"/>
      <c r="LSK28"/>
      <c r="LSL28"/>
      <c r="LSM28"/>
      <c r="LSN28"/>
      <c r="LSO28"/>
      <c r="LSP28"/>
      <c r="LSQ28"/>
      <c r="LSR28"/>
      <c r="LSS28"/>
      <c r="LST28"/>
      <c r="LSU28"/>
      <c r="LSV28"/>
      <c r="LSW28"/>
      <c r="LSX28"/>
      <c r="LSY28"/>
      <c r="LSZ28"/>
      <c r="LTA28"/>
      <c r="LTB28"/>
      <c r="LTC28"/>
      <c r="LTD28"/>
      <c r="LTE28"/>
      <c r="LTF28"/>
      <c r="LTG28"/>
      <c r="LTH28"/>
      <c r="LTI28"/>
      <c r="LTJ28"/>
      <c r="LTK28"/>
      <c r="LTL28"/>
      <c r="LTM28"/>
      <c r="LTN28"/>
      <c r="LTO28"/>
      <c r="LTP28"/>
      <c r="LTQ28"/>
      <c r="LTR28"/>
      <c r="LTS28"/>
      <c r="LTT28"/>
      <c r="LTU28"/>
      <c r="LTV28"/>
      <c r="LTW28"/>
      <c r="LTX28"/>
      <c r="LTY28"/>
      <c r="LTZ28"/>
      <c r="LUA28"/>
      <c r="LUB28"/>
      <c r="LUC28"/>
      <c r="LUD28"/>
      <c r="LUE28"/>
      <c r="LUF28"/>
      <c r="LUG28"/>
      <c r="LUH28"/>
      <c r="LUI28"/>
      <c r="LUJ28"/>
      <c r="LUK28"/>
      <c r="LUL28"/>
      <c r="LUM28"/>
      <c r="LUN28"/>
      <c r="LUO28"/>
      <c r="LUP28"/>
      <c r="LUQ28"/>
      <c r="LUR28"/>
      <c r="LUS28"/>
      <c r="LUT28"/>
      <c r="LUU28"/>
      <c r="LUV28"/>
      <c r="LUW28"/>
      <c r="LUX28"/>
      <c r="LUY28"/>
      <c r="LUZ28"/>
      <c r="LVA28"/>
      <c r="LVB28"/>
      <c r="LVC28"/>
      <c r="LVD28"/>
      <c r="LVE28"/>
      <c r="LVF28"/>
      <c r="LVG28"/>
      <c r="LVH28"/>
      <c r="LVI28"/>
      <c r="LVJ28"/>
      <c r="LVK28"/>
      <c r="LVL28"/>
      <c r="LVM28"/>
      <c r="LVN28"/>
      <c r="LVO28"/>
      <c r="LVP28"/>
      <c r="LVQ28"/>
      <c r="LVR28"/>
      <c r="LVS28"/>
      <c r="LVT28"/>
      <c r="LVU28"/>
      <c r="LVV28"/>
      <c r="LVW28"/>
      <c r="LVX28"/>
      <c r="LVY28"/>
      <c r="LVZ28"/>
      <c r="LWA28"/>
      <c r="LWB28"/>
      <c r="LWC28"/>
      <c r="LWD28"/>
      <c r="LWE28"/>
      <c r="LWF28"/>
      <c r="LWG28"/>
      <c r="LWH28"/>
      <c r="LWI28"/>
      <c r="LWJ28"/>
      <c r="LWK28"/>
      <c r="LWL28"/>
      <c r="LWM28"/>
      <c r="LWN28"/>
      <c r="LWO28"/>
      <c r="LWP28"/>
      <c r="LWQ28"/>
      <c r="LWR28"/>
      <c r="LWS28"/>
      <c r="LWT28"/>
      <c r="LWU28"/>
      <c r="LWV28"/>
      <c r="LWW28"/>
      <c r="LWX28"/>
      <c r="LWY28"/>
      <c r="LWZ28"/>
      <c r="LXA28"/>
      <c r="LXB28"/>
      <c r="LXC28"/>
      <c r="LXD28"/>
      <c r="LXE28"/>
      <c r="LXF28"/>
      <c r="LXG28"/>
      <c r="LXH28"/>
      <c r="LXI28"/>
      <c r="LXJ28"/>
      <c r="LXK28"/>
      <c r="LXL28"/>
      <c r="LXM28"/>
      <c r="LXN28"/>
      <c r="LXO28"/>
      <c r="LXP28"/>
      <c r="LXQ28"/>
      <c r="LXR28"/>
      <c r="LXS28"/>
      <c r="LXT28"/>
      <c r="LXU28"/>
      <c r="LXV28"/>
      <c r="LXW28"/>
      <c r="LXX28"/>
      <c r="LXY28"/>
      <c r="LXZ28"/>
      <c r="LYA28"/>
      <c r="LYB28"/>
      <c r="LYC28"/>
      <c r="LYD28"/>
      <c r="LYE28"/>
      <c r="LYF28"/>
      <c r="LYG28"/>
      <c r="LYH28"/>
      <c r="LYI28"/>
      <c r="LYJ28"/>
      <c r="LYK28"/>
      <c r="LYL28"/>
      <c r="LYM28"/>
      <c r="LYN28"/>
      <c r="LYO28"/>
      <c r="LYP28"/>
      <c r="LYQ28"/>
      <c r="LYR28"/>
      <c r="LYS28"/>
      <c r="LYT28"/>
      <c r="LYU28"/>
      <c r="LYV28"/>
      <c r="LYW28"/>
      <c r="LYX28"/>
      <c r="LYY28"/>
      <c r="LYZ28"/>
      <c r="LZA28"/>
      <c r="LZB28"/>
      <c r="LZC28"/>
      <c r="LZD28"/>
      <c r="LZE28"/>
      <c r="LZF28"/>
      <c r="LZG28"/>
      <c r="LZH28"/>
      <c r="LZI28"/>
      <c r="LZJ28"/>
      <c r="LZK28"/>
      <c r="LZL28"/>
      <c r="LZM28"/>
      <c r="LZN28"/>
      <c r="LZO28"/>
      <c r="LZP28"/>
      <c r="LZQ28"/>
      <c r="LZR28"/>
      <c r="LZS28"/>
      <c r="LZT28"/>
      <c r="LZU28"/>
      <c r="LZV28"/>
      <c r="LZW28"/>
      <c r="LZX28"/>
      <c r="LZY28"/>
      <c r="LZZ28"/>
      <c r="MAA28"/>
      <c r="MAB28"/>
      <c r="MAC28"/>
      <c r="MAD28"/>
      <c r="MAE28"/>
      <c r="MAF28"/>
      <c r="MAG28"/>
      <c r="MAH28"/>
      <c r="MAI28"/>
      <c r="MAJ28"/>
      <c r="MAK28"/>
      <c r="MAL28"/>
      <c r="MAM28"/>
      <c r="MAN28"/>
      <c r="MAO28"/>
      <c r="MAP28"/>
      <c r="MAQ28"/>
      <c r="MAR28"/>
      <c r="MAS28"/>
      <c r="MAT28"/>
      <c r="MAU28"/>
      <c r="MAV28"/>
      <c r="MAW28"/>
      <c r="MAX28"/>
      <c r="MAY28"/>
      <c r="MAZ28"/>
      <c r="MBA28"/>
      <c r="MBB28"/>
      <c r="MBC28"/>
      <c r="MBD28"/>
      <c r="MBE28"/>
      <c r="MBF28"/>
      <c r="MBG28"/>
      <c r="MBH28"/>
      <c r="MBI28"/>
      <c r="MBJ28"/>
      <c r="MBK28"/>
      <c r="MBL28"/>
      <c r="MBM28"/>
      <c r="MBN28"/>
      <c r="MBO28"/>
      <c r="MBP28"/>
      <c r="MBQ28"/>
      <c r="MBR28"/>
      <c r="MBS28"/>
      <c r="MBT28"/>
      <c r="MBU28"/>
      <c r="MBV28"/>
      <c r="MBW28"/>
      <c r="MBX28"/>
      <c r="MBY28"/>
      <c r="MBZ28"/>
      <c r="MCA28"/>
      <c r="MCB28"/>
      <c r="MCC28"/>
      <c r="MCD28"/>
      <c r="MCE28"/>
      <c r="MCF28"/>
      <c r="MCG28"/>
      <c r="MCH28"/>
      <c r="MCI28"/>
      <c r="MCJ28"/>
      <c r="MCK28"/>
      <c r="MCL28"/>
      <c r="MCM28"/>
      <c r="MCN28"/>
      <c r="MCO28"/>
      <c r="MCP28"/>
      <c r="MCQ28"/>
      <c r="MCR28"/>
      <c r="MCS28"/>
      <c r="MCT28"/>
      <c r="MCU28"/>
      <c r="MCV28"/>
      <c r="MCW28"/>
      <c r="MCX28"/>
      <c r="MCY28"/>
      <c r="MCZ28"/>
      <c r="MDA28"/>
      <c r="MDB28"/>
      <c r="MDC28"/>
      <c r="MDD28"/>
      <c r="MDE28"/>
      <c r="MDF28"/>
      <c r="MDG28"/>
      <c r="MDH28"/>
      <c r="MDI28"/>
      <c r="MDJ28"/>
      <c r="MDK28"/>
      <c r="MDL28"/>
      <c r="MDM28"/>
      <c r="MDN28"/>
      <c r="MDO28"/>
      <c r="MDP28"/>
      <c r="MDQ28"/>
      <c r="MDR28"/>
      <c r="MDS28"/>
      <c r="MDT28"/>
      <c r="MDU28"/>
      <c r="MDV28"/>
      <c r="MDW28"/>
      <c r="MDX28"/>
      <c r="MDY28"/>
      <c r="MDZ28"/>
      <c r="MEA28"/>
      <c r="MEB28"/>
      <c r="MEC28"/>
      <c r="MED28"/>
      <c r="MEE28"/>
      <c r="MEF28"/>
      <c r="MEG28"/>
      <c r="MEH28"/>
      <c r="MEI28"/>
      <c r="MEJ28"/>
      <c r="MEK28"/>
      <c r="MEL28"/>
      <c r="MEM28"/>
      <c r="MEN28"/>
      <c r="MEO28"/>
      <c r="MEP28"/>
      <c r="MEQ28"/>
      <c r="MER28"/>
      <c r="MES28"/>
      <c r="MET28"/>
      <c r="MEU28"/>
      <c r="MEV28"/>
      <c r="MEW28"/>
      <c r="MEX28"/>
      <c r="MEY28"/>
      <c r="MEZ28"/>
      <c r="MFA28"/>
      <c r="MFB28"/>
      <c r="MFC28"/>
      <c r="MFD28"/>
      <c r="MFE28"/>
      <c r="MFF28"/>
      <c r="MFG28"/>
      <c r="MFH28"/>
      <c r="MFI28"/>
      <c r="MFJ28"/>
      <c r="MFK28"/>
      <c r="MFL28"/>
      <c r="MFM28"/>
      <c r="MFN28"/>
      <c r="MFO28"/>
      <c r="MFP28"/>
      <c r="MFQ28"/>
      <c r="MFR28"/>
      <c r="MFS28"/>
      <c r="MFT28"/>
      <c r="MFU28"/>
      <c r="MFV28"/>
      <c r="MFW28"/>
      <c r="MFX28"/>
      <c r="MFY28"/>
      <c r="MFZ28"/>
      <c r="MGA28"/>
      <c r="MGB28"/>
      <c r="MGC28"/>
      <c r="MGD28"/>
      <c r="MGE28"/>
      <c r="MGF28"/>
      <c r="MGG28"/>
      <c r="MGH28"/>
      <c r="MGI28"/>
      <c r="MGJ28"/>
      <c r="MGK28"/>
      <c r="MGL28"/>
      <c r="MGM28"/>
      <c r="MGN28"/>
      <c r="MGO28"/>
      <c r="MGP28"/>
      <c r="MGQ28"/>
      <c r="MGR28"/>
      <c r="MGS28"/>
      <c r="MGT28"/>
      <c r="MGU28"/>
      <c r="MGV28"/>
      <c r="MGW28"/>
      <c r="MGX28"/>
      <c r="MGY28"/>
      <c r="MGZ28"/>
      <c r="MHA28"/>
      <c r="MHB28"/>
      <c r="MHC28"/>
      <c r="MHD28"/>
      <c r="MHE28"/>
      <c r="MHF28"/>
      <c r="MHG28"/>
      <c r="MHH28"/>
      <c r="MHI28"/>
      <c r="MHJ28"/>
      <c r="MHK28"/>
      <c r="MHL28"/>
      <c r="MHM28"/>
      <c r="MHN28"/>
      <c r="MHO28"/>
      <c r="MHP28"/>
      <c r="MHQ28"/>
      <c r="MHR28"/>
      <c r="MHS28"/>
      <c r="MHT28"/>
      <c r="MHU28"/>
      <c r="MHV28"/>
      <c r="MHW28"/>
      <c r="MHX28"/>
      <c r="MHY28"/>
      <c r="MHZ28"/>
      <c r="MIA28"/>
      <c r="MIB28"/>
      <c r="MIC28"/>
      <c r="MID28"/>
      <c r="MIE28"/>
      <c r="MIF28"/>
      <c r="MIG28"/>
      <c r="MIH28"/>
      <c r="MII28"/>
      <c r="MIJ28"/>
      <c r="MIK28"/>
      <c r="MIL28"/>
      <c r="MIM28"/>
      <c r="MIN28"/>
      <c r="MIO28"/>
      <c r="MIP28"/>
      <c r="MIQ28"/>
      <c r="MIR28"/>
      <c r="MIS28"/>
      <c r="MIT28"/>
      <c r="MIU28"/>
      <c r="MIV28"/>
      <c r="MIW28"/>
      <c r="MIX28"/>
      <c r="MIY28"/>
      <c r="MIZ28"/>
      <c r="MJA28"/>
      <c r="MJB28"/>
      <c r="MJC28"/>
      <c r="MJD28"/>
      <c r="MJE28"/>
      <c r="MJF28"/>
      <c r="MJG28"/>
      <c r="MJH28"/>
      <c r="MJI28"/>
      <c r="MJJ28"/>
      <c r="MJK28"/>
      <c r="MJL28"/>
      <c r="MJM28"/>
      <c r="MJN28"/>
      <c r="MJO28"/>
      <c r="MJP28"/>
      <c r="MJQ28"/>
      <c r="MJR28"/>
      <c r="MJS28"/>
      <c r="MJT28"/>
      <c r="MJU28"/>
      <c r="MJV28"/>
      <c r="MJW28"/>
      <c r="MJX28"/>
      <c r="MJY28"/>
      <c r="MJZ28"/>
      <c r="MKA28"/>
      <c r="MKB28"/>
      <c r="MKC28"/>
      <c r="MKD28"/>
      <c r="MKE28"/>
      <c r="MKF28"/>
      <c r="MKG28"/>
      <c r="MKH28"/>
      <c r="MKI28"/>
      <c r="MKJ28"/>
      <c r="MKK28"/>
      <c r="MKL28"/>
      <c r="MKM28"/>
      <c r="MKN28"/>
      <c r="MKO28"/>
      <c r="MKP28"/>
      <c r="MKQ28"/>
      <c r="MKR28"/>
      <c r="MKS28"/>
      <c r="MKT28"/>
      <c r="MKU28"/>
      <c r="MKV28"/>
      <c r="MKW28"/>
      <c r="MKX28"/>
      <c r="MKY28"/>
      <c r="MKZ28"/>
      <c r="MLA28"/>
      <c r="MLB28"/>
      <c r="MLC28"/>
      <c r="MLD28"/>
      <c r="MLE28"/>
      <c r="MLF28"/>
      <c r="MLG28"/>
      <c r="MLH28"/>
      <c r="MLI28"/>
      <c r="MLJ28"/>
      <c r="MLK28"/>
      <c r="MLL28"/>
      <c r="MLM28"/>
      <c r="MLN28"/>
      <c r="MLO28"/>
      <c r="MLP28"/>
      <c r="MLQ28"/>
      <c r="MLR28"/>
      <c r="MLS28"/>
      <c r="MLT28"/>
      <c r="MLU28"/>
      <c r="MLV28"/>
      <c r="MLW28"/>
      <c r="MLX28"/>
      <c r="MLY28"/>
      <c r="MLZ28"/>
      <c r="MMA28"/>
      <c r="MMB28"/>
      <c r="MMC28"/>
      <c r="MMD28"/>
      <c r="MME28"/>
      <c r="MMF28"/>
      <c r="MMG28"/>
      <c r="MMH28"/>
      <c r="MMI28"/>
      <c r="MMJ28"/>
      <c r="MMK28"/>
      <c r="MML28"/>
      <c r="MMM28"/>
      <c r="MMN28"/>
      <c r="MMO28"/>
      <c r="MMP28"/>
      <c r="MMQ28"/>
      <c r="MMR28"/>
      <c r="MMS28"/>
      <c r="MMT28"/>
      <c r="MMU28"/>
      <c r="MMV28"/>
      <c r="MMW28"/>
      <c r="MMX28"/>
      <c r="MMY28"/>
      <c r="MMZ28"/>
      <c r="MNA28"/>
      <c r="MNB28"/>
      <c r="MNC28"/>
      <c r="MND28"/>
      <c r="MNE28"/>
      <c r="MNF28"/>
      <c r="MNG28"/>
      <c r="MNH28"/>
      <c r="MNI28"/>
      <c r="MNJ28"/>
      <c r="MNK28"/>
      <c r="MNL28"/>
      <c r="MNM28"/>
      <c r="MNN28"/>
      <c r="MNO28"/>
      <c r="MNP28"/>
      <c r="MNQ28"/>
      <c r="MNR28"/>
      <c r="MNS28"/>
      <c r="MNT28"/>
      <c r="MNU28"/>
      <c r="MNV28"/>
      <c r="MNW28"/>
      <c r="MNX28"/>
      <c r="MNY28"/>
      <c r="MNZ28"/>
      <c r="MOA28"/>
      <c r="MOB28"/>
      <c r="MOC28"/>
      <c r="MOD28"/>
      <c r="MOE28"/>
      <c r="MOF28"/>
      <c r="MOG28"/>
      <c r="MOH28"/>
      <c r="MOI28"/>
      <c r="MOJ28"/>
      <c r="MOK28"/>
      <c r="MOL28"/>
      <c r="MOM28"/>
      <c r="MON28"/>
      <c r="MOO28"/>
      <c r="MOP28"/>
      <c r="MOQ28"/>
      <c r="MOR28"/>
      <c r="MOS28"/>
      <c r="MOT28"/>
      <c r="MOU28"/>
      <c r="MOV28"/>
      <c r="MOW28"/>
      <c r="MOX28"/>
      <c r="MOY28"/>
      <c r="MOZ28"/>
      <c r="MPA28"/>
      <c r="MPB28"/>
      <c r="MPC28"/>
      <c r="MPD28"/>
      <c r="MPE28"/>
      <c r="MPF28"/>
      <c r="MPG28"/>
      <c r="MPH28"/>
      <c r="MPI28"/>
      <c r="MPJ28"/>
      <c r="MPK28"/>
      <c r="MPL28"/>
      <c r="MPM28"/>
      <c r="MPN28"/>
      <c r="MPO28"/>
      <c r="MPP28"/>
      <c r="MPQ28"/>
      <c r="MPR28"/>
      <c r="MPS28"/>
      <c r="MPT28"/>
      <c r="MPU28"/>
      <c r="MPV28"/>
      <c r="MPW28"/>
      <c r="MPX28"/>
      <c r="MPY28"/>
      <c r="MPZ28"/>
      <c r="MQA28"/>
      <c r="MQB28"/>
      <c r="MQC28"/>
      <c r="MQD28"/>
      <c r="MQE28"/>
      <c r="MQF28"/>
      <c r="MQG28"/>
      <c r="MQH28"/>
      <c r="MQI28"/>
      <c r="MQJ28"/>
      <c r="MQK28"/>
      <c r="MQL28"/>
      <c r="MQM28"/>
      <c r="MQN28"/>
      <c r="MQO28"/>
      <c r="MQP28"/>
      <c r="MQQ28"/>
      <c r="MQR28"/>
      <c r="MQS28"/>
      <c r="MQT28"/>
      <c r="MQU28"/>
      <c r="MQV28"/>
      <c r="MQW28"/>
      <c r="MQX28"/>
      <c r="MQY28"/>
      <c r="MQZ28"/>
      <c r="MRA28"/>
      <c r="MRB28"/>
      <c r="MRC28"/>
      <c r="MRD28"/>
      <c r="MRE28"/>
      <c r="MRF28"/>
      <c r="MRG28"/>
      <c r="MRH28"/>
      <c r="MRI28"/>
      <c r="MRJ28"/>
      <c r="MRK28"/>
      <c r="MRL28"/>
      <c r="MRM28"/>
      <c r="MRN28"/>
      <c r="MRO28"/>
      <c r="MRP28"/>
      <c r="MRQ28"/>
      <c r="MRR28"/>
      <c r="MRS28"/>
      <c r="MRT28"/>
      <c r="MRU28"/>
      <c r="MRV28"/>
      <c r="MRW28"/>
      <c r="MRX28"/>
      <c r="MRY28"/>
      <c r="MRZ28"/>
      <c r="MSA28"/>
      <c r="MSB28"/>
      <c r="MSC28"/>
      <c r="MSD28"/>
      <c r="MSE28"/>
      <c r="MSF28"/>
      <c r="MSG28"/>
      <c r="MSH28"/>
      <c r="MSI28"/>
      <c r="MSJ28"/>
      <c r="MSK28"/>
      <c r="MSL28"/>
      <c r="MSM28"/>
      <c r="MSN28"/>
      <c r="MSO28"/>
      <c r="MSP28"/>
      <c r="MSQ28"/>
      <c r="MSR28"/>
      <c r="MSS28"/>
      <c r="MST28"/>
      <c r="MSU28"/>
      <c r="MSV28"/>
      <c r="MSW28"/>
      <c r="MSX28"/>
      <c r="MSY28"/>
      <c r="MSZ28"/>
      <c r="MTA28"/>
      <c r="MTB28"/>
      <c r="MTC28"/>
      <c r="MTD28"/>
      <c r="MTE28"/>
      <c r="MTF28"/>
      <c r="MTG28"/>
      <c r="MTH28"/>
      <c r="MTI28"/>
      <c r="MTJ28"/>
      <c r="MTK28"/>
      <c r="MTL28"/>
      <c r="MTM28"/>
      <c r="MTN28"/>
      <c r="MTO28"/>
      <c r="MTP28"/>
      <c r="MTQ28"/>
      <c r="MTR28"/>
      <c r="MTS28"/>
      <c r="MTT28"/>
      <c r="MTU28"/>
      <c r="MTV28"/>
      <c r="MTW28"/>
      <c r="MTX28"/>
      <c r="MTY28"/>
      <c r="MTZ28"/>
      <c r="MUA28"/>
      <c r="MUB28"/>
      <c r="MUC28"/>
      <c r="MUD28"/>
      <c r="MUE28"/>
      <c r="MUF28"/>
      <c r="MUG28"/>
      <c r="MUH28"/>
      <c r="MUI28"/>
      <c r="MUJ28"/>
      <c r="MUK28"/>
      <c r="MUL28"/>
      <c r="MUM28"/>
      <c r="MUN28"/>
      <c r="MUO28"/>
      <c r="MUP28"/>
      <c r="MUQ28"/>
      <c r="MUR28"/>
      <c r="MUS28"/>
      <c r="MUT28"/>
      <c r="MUU28"/>
      <c r="MUV28"/>
      <c r="MUW28"/>
      <c r="MUX28"/>
      <c r="MUY28"/>
      <c r="MUZ28"/>
      <c r="MVA28"/>
      <c r="MVB28"/>
      <c r="MVC28"/>
      <c r="MVD28"/>
      <c r="MVE28"/>
      <c r="MVF28"/>
      <c r="MVG28"/>
      <c r="MVH28"/>
      <c r="MVI28"/>
      <c r="MVJ28"/>
      <c r="MVK28"/>
      <c r="MVL28"/>
      <c r="MVM28"/>
      <c r="MVN28"/>
      <c r="MVO28"/>
      <c r="MVP28"/>
      <c r="MVQ28"/>
      <c r="MVR28"/>
      <c r="MVS28"/>
      <c r="MVT28"/>
      <c r="MVU28"/>
      <c r="MVV28"/>
      <c r="MVW28"/>
      <c r="MVX28"/>
      <c r="MVY28"/>
      <c r="MVZ28"/>
      <c r="MWA28"/>
      <c r="MWB28"/>
      <c r="MWC28"/>
      <c r="MWD28"/>
      <c r="MWE28"/>
      <c r="MWF28"/>
      <c r="MWG28"/>
      <c r="MWH28"/>
      <c r="MWI28"/>
      <c r="MWJ28"/>
      <c r="MWK28"/>
      <c r="MWL28"/>
      <c r="MWM28"/>
      <c r="MWN28"/>
      <c r="MWO28"/>
      <c r="MWP28"/>
      <c r="MWQ28"/>
      <c r="MWR28"/>
      <c r="MWS28"/>
      <c r="MWT28"/>
      <c r="MWU28"/>
      <c r="MWV28"/>
      <c r="MWW28"/>
      <c r="MWX28"/>
      <c r="MWY28"/>
      <c r="MWZ28"/>
      <c r="MXA28"/>
      <c r="MXB28"/>
      <c r="MXC28"/>
      <c r="MXD28"/>
      <c r="MXE28"/>
      <c r="MXF28"/>
      <c r="MXG28"/>
      <c r="MXH28"/>
      <c r="MXI28"/>
      <c r="MXJ28"/>
      <c r="MXK28"/>
      <c r="MXL28"/>
      <c r="MXM28"/>
      <c r="MXN28"/>
      <c r="MXO28"/>
      <c r="MXP28"/>
      <c r="MXQ28"/>
      <c r="MXR28"/>
      <c r="MXS28"/>
      <c r="MXT28"/>
      <c r="MXU28"/>
      <c r="MXV28"/>
      <c r="MXW28"/>
      <c r="MXX28"/>
      <c r="MXY28"/>
      <c r="MXZ28"/>
      <c r="MYA28"/>
      <c r="MYB28"/>
      <c r="MYC28"/>
      <c r="MYD28"/>
      <c r="MYE28"/>
      <c r="MYF28"/>
      <c r="MYG28"/>
      <c r="MYH28"/>
      <c r="MYI28"/>
      <c r="MYJ28"/>
      <c r="MYK28"/>
      <c r="MYL28"/>
      <c r="MYM28"/>
      <c r="MYN28"/>
      <c r="MYO28"/>
      <c r="MYP28"/>
      <c r="MYQ28"/>
      <c r="MYR28"/>
      <c r="MYS28"/>
      <c r="MYT28"/>
      <c r="MYU28"/>
      <c r="MYV28"/>
      <c r="MYW28"/>
      <c r="MYX28"/>
      <c r="MYY28"/>
      <c r="MYZ28"/>
      <c r="MZA28"/>
      <c r="MZB28"/>
      <c r="MZC28"/>
      <c r="MZD28"/>
      <c r="MZE28"/>
      <c r="MZF28"/>
      <c r="MZG28"/>
      <c r="MZH28"/>
      <c r="MZI28"/>
      <c r="MZJ28"/>
      <c r="MZK28"/>
      <c r="MZL28"/>
      <c r="MZM28"/>
      <c r="MZN28"/>
      <c r="MZO28"/>
      <c r="MZP28"/>
      <c r="MZQ28"/>
      <c r="MZR28"/>
      <c r="MZS28"/>
      <c r="MZT28"/>
      <c r="MZU28"/>
      <c r="MZV28"/>
      <c r="MZW28"/>
      <c r="MZX28"/>
      <c r="MZY28"/>
      <c r="MZZ28"/>
      <c r="NAA28"/>
      <c r="NAB28"/>
      <c r="NAC28"/>
      <c r="NAD28"/>
      <c r="NAE28"/>
      <c r="NAF28"/>
      <c r="NAG28"/>
      <c r="NAH28"/>
      <c r="NAI28"/>
      <c r="NAJ28"/>
      <c r="NAK28"/>
      <c r="NAL28"/>
      <c r="NAM28"/>
      <c r="NAN28"/>
      <c r="NAO28"/>
      <c r="NAP28"/>
      <c r="NAQ28"/>
      <c r="NAR28"/>
      <c r="NAS28"/>
      <c r="NAT28"/>
      <c r="NAU28"/>
      <c r="NAV28"/>
      <c r="NAW28"/>
      <c r="NAX28"/>
      <c r="NAY28"/>
      <c r="NAZ28"/>
      <c r="NBA28"/>
      <c r="NBB28"/>
      <c r="NBC28"/>
      <c r="NBD28"/>
      <c r="NBE28"/>
      <c r="NBF28"/>
      <c r="NBG28"/>
      <c r="NBH28"/>
      <c r="NBI28"/>
      <c r="NBJ28"/>
      <c r="NBK28"/>
      <c r="NBL28"/>
      <c r="NBM28"/>
      <c r="NBN28"/>
      <c r="NBO28"/>
      <c r="NBP28"/>
      <c r="NBQ28"/>
      <c r="NBR28"/>
      <c r="NBS28"/>
      <c r="NBT28"/>
      <c r="NBU28"/>
      <c r="NBV28"/>
      <c r="NBW28"/>
      <c r="NBX28"/>
      <c r="NBY28"/>
      <c r="NBZ28"/>
      <c r="NCA28"/>
      <c r="NCB28"/>
      <c r="NCC28"/>
      <c r="NCD28"/>
      <c r="NCE28"/>
      <c r="NCF28"/>
      <c r="NCG28"/>
      <c r="NCH28"/>
      <c r="NCI28"/>
      <c r="NCJ28"/>
      <c r="NCK28"/>
      <c r="NCL28"/>
      <c r="NCM28"/>
      <c r="NCN28"/>
      <c r="NCO28"/>
      <c r="NCP28"/>
      <c r="NCQ28"/>
      <c r="NCR28"/>
      <c r="NCS28"/>
      <c r="NCT28"/>
      <c r="NCU28"/>
      <c r="NCV28"/>
      <c r="NCW28"/>
      <c r="NCX28"/>
      <c r="NCY28"/>
      <c r="NCZ28"/>
      <c r="NDA28"/>
      <c r="NDB28"/>
      <c r="NDC28"/>
      <c r="NDD28"/>
      <c r="NDE28"/>
      <c r="NDF28"/>
      <c r="NDG28"/>
      <c r="NDH28"/>
      <c r="NDI28"/>
      <c r="NDJ28"/>
      <c r="NDK28"/>
      <c r="NDL28"/>
      <c r="NDM28"/>
      <c r="NDN28"/>
      <c r="NDO28"/>
      <c r="NDP28"/>
      <c r="NDQ28"/>
      <c r="NDR28"/>
      <c r="NDS28"/>
      <c r="NDT28"/>
      <c r="NDU28"/>
      <c r="NDV28"/>
      <c r="NDW28"/>
      <c r="NDX28"/>
      <c r="NDY28"/>
      <c r="NDZ28"/>
      <c r="NEA28"/>
      <c r="NEB28"/>
      <c r="NEC28"/>
      <c r="NED28"/>
      <c r="NEE28"/>
      <c r="NEF28"/>
      <c r="NEG28"/>
      <c r="NEH28"/>
      <c r="NEI28"/>
      <c r="NEJ28"/>
      <c r="NEK28"/>
      <c r="NEL28"/>
      <c r="NEM28"/>
      <c r="NEN28"/>
      <c r="NEO28"/>
      <c r="NEP28"/>
      <c r="NEQ28"/>
      <c r="NER28"/>
      <c r="NES28"/>
      <c r="NET28"/>
      <c r="NEU28"/>
      <c r="NEV28"/>
      <c r="NEW28"/>
      <c r="NEX28"/>
      <c r="NEY28"/>
      <c r="NEZ28"/>
      <c r="NFA28"/>
      <c r="NFB28"/>
      <c r="NFC28"/>
      <c r="NFD28"/>
      <c r="NFE28"/>
      <c r="NFF28"/>
      <c r="NFG28"/>
      <c r="NFH28"/>
      <c r="NFI28"/>
      <c r="NFJ28"/>
      <c r="NFK28"/>
      <c r="NFL28"/>
      <c r="NFM28"/>
      <c r="NFN28"/>
      <c r="NFO28"/>
      <c r="NFP28"/>
      <c r="NFQ28"/>
      <c r="NFR28"/>
      <c r="NFS28"/>
      <c r="NFT28"/>
      <c r="NFU28"/>
      <c r="NFV28"/>
      <c r="NFW28"/>
      <c r="NFX28"/>
      <c r="NFY28"/>
      <c r="NFZ28"/>
      <c r="NGA28"/>
      <c r="NGB28"/>
      <c r="NGC28"/>
      <c r="NGD28"/>
      <c r="NGE28"/>
      <c r="NGF28"/>
      <c r="NGG28"/>
      <c r="NGH28"/>
      <c r="NGI28"/>
      <c r="NGJ28"/>
      <c r="NGK28"/>
      <c r="NGL28"/>
      <c r="NGM28"/>
      <c r="NGN28"/>
      <c r="NGO28"/>
      <c r="NGP28"/>
      <c r="NGQ28"/>
      <c r="NGR28"/>
      <c r="NGS28"/>
      <c r="NGT28"/>
      <c r="NGU28"/>
      <c r="NGV28"/>
      <c r="NGW28"/>
      <c r="NGX28"/>
      <c r="NGY28"/>
      <c r="NGZ28"/>
      <c r="NHA28"/>
      <c r="NHB28"/>
      <c r="NHC28"/>
      <c r="NHD28"/>
      <c r="NHE28"/>
      <c r="NHF28"/>
      <c r="NHG28"/>
      <c r="NHH28"/>
      <c r="NHI28"/>
      <c r="NHJ28"/>
      <c r="NHK28"/>
      <c r="NHL28"/>
      <c r="NHM28"/>
      <c r="NHN28"/>
      <c r="NHO28"/>
      <c r="NHP28"/>
      <c r="NHQ28"/>
      <c r="NHR28"/>
      <c r="NHS28"/>
      <c r="NHT28"/>
      <c r="NHU28"/>
      <c r="NHV28"/>
      <c r="NHW28"/>
      <c r="NHX28"/>
      <c r="NHY28"/>
      <c r="NHZ28"/>
      <c r="NIA28"/>
      <c r="NIB28"/>
      <c r="NIC28"/>
      <c r="NID28"/>
      <c r="NIE28"/>
      <c r="NIF28"/>
      <c r="NIG28"/>
      <c r="NIH28"/>
      <c r="NII28"/>
      <c r="NIJ28"/>
      <c r="NIK28"/>
      <c r="NIL28"/>
      <c r="NIM28"/>
      <c r="NIN28"/>
      <c r="NIO28"/>
      <c r="NIP28"/>
      <c r="NIQ28"/>
      <c r="NIR28"/>
      <c r="NIS28"/>
      <c r="NIT28"/>
      <c r="NIU28"/>
      <c r="NIV28"/>
      <c r="NIW28"/>
      <c r="NIX28"/>
      <c r="NIY28"/>
      <c r="NIZ28"/>
      <c r="NJA28"/>
      <c r="NJB28"/>
      <c r="NJC28"/>
      <c r="NJD28"/>
      <c r="NJE28"/>
      <c r="NJF28"/>
      <c r="NJG28"/>
      <c r="NJH28"/>
      <c r="NJI28"/>
      <c r="NJJ28"/>
      <c r="NJK28"/>
      <c r="NJL28"/>
      <c r="NJM28"/>
      <c r="NJN28"/>
      <c r="NJO28"/>
      <c r="NJP28"/>
      <c r="NJQ28"/>
      <c r="NJR28"/>
      <c r="NJS28"/>
      <c r="NJT28"/>
      <c r="NJU28"/>
      <c r="NJV28"/>
      <c r="NJW28"/>
      <c r="NJX28"/>
      <c r="NJY28"/>
      <c r="NJZ28"/>
      <c r="NKA28"/>
      <c r="NKB28"/>
      <c r="NKC28"/>
      <c r="NKD28"/>
      <c r="NKE28"/>
      <c r="NKF28"/>
      <c r="NKG28"/>
      <c r="NKH28"/>
      <c r="NKI28"/>
      <c r="NKJ28"/>
      <c r="NKK28"/>
      <c r="NKL28"/>
      <c r="NKM28"/>
      <c r="NKN28"/>
      <c r="NKO28"/>
      <c r="NKP28"/>
      <c r="NKQ28"/>
      <c r="NKR28"/>
      <c r="NKS28"/>
      <c r="NKT28"/>
      <c r="NKU28"/>
      <c r="NKV28"/>
      <c r="NKW28"/>
      <c r="NKX28"/>
      <c r="NKY28"/>
      <c r="NKZ28"/>
      <c r="NLA28"/>
      <c r="NLB28"/>
      <c r="NLC28"/>
      <c r="NLD28"/>
      <c r="NLE28"/>
      <c r="NLF28"/>
      <c r="NLG28"/>
      <c r="NLH28"/>
      <c r="NLI28"/>
      <c r="NLJ28"/>
      <c r="NLK28"/>
      <c r="NLL28"/>
      <c r="NLM28"/>
      <c r="NLN28"/>
      <c r="NLO28"/>
      <c r="NLP28"/>
      <c r="NLQ28"/>
      <c r="NLR28"/>
      <c r="NLS28"/>
      <c r="NLT28"/>
      <c r="NLU28"/>
      <c r="NLV28"/>
      <c r="NLW28"/>
      <c r="NLX28"/>
      <c r="NLY28"/>
      <c r="NLZ28"/>
      <c r="NMA28"/>
      <c r="NMB28"/>
      <c r="NMC28"/>
      <c r="NMD28"/>
      <c r="NME28"/>
      <c r="NMF28"/>
      <c r="NMG28"/>
      <c r="NMH28"/>
      <c r="NMI28"/>
      <c r="NMJ28"/>
      <c r="NMK28"/>
      <c r="NML28"/>
      <c r="NMM28"/>
      <c r="NMN28"/>
      <c r="NMO28"/>
      <c r="NMP28"/>
      <c r="NMQ28"/>
      <c r="NMR28"/>
      <c r="NMS28"/>
      <c r="NMT28"/>
      <c r="NMU28"/>
      <c r="NMV28"/>
      <c r="NMW28"/>
      <c r="NMX28"/>
      <c r="NMY28"/>
      <c r="NMZ28"/>
      <c r="NNA28"/>
      <c r="NNB28"/>
      <c r="NNC28"/>
      <c r="NND28"/>
      <c r="NNE28"/>
      <c r="NNF28"/>
      <c r="NNG28"/>
      <c r="NNH28"/>
      <c r="NNI28"/>
      <c r="NNJ28"/>
      <c r="NNK28"/>
      <c r="NNL28"/>
      <c r="NNM28"/>
      <c r="NNN28"/>
      <c r="NNO28"/>
      <c r="NNP28"/>
      <c r="NNQ28"/>
      <c r="NNR28"/>
      <c r="NNS28"/>
      <c r="NNT28"/>
      <c r="NNU28"/>
      <c r="NNV28"/>
      <c r="NNW28"/>
      <c r="NNX28"/>
      <c r="NNY28"/>
      <c r="NNZ28"/>
      <c r="NOA28"/>
      <c r="NOB28"/>
      <c r="NOC28"/>
      <c r="NOD28"/>
      <c r="NOE28"/>
      <c r="NOF28"/>
      <c r="NOG28"/>
      <c r="NOH28"/>
      <c r="NOI28"/>
      <c r="NOJ28"/>
      <c r="NOK28"/>
      <c r="NOL28"/>
      <c r="NOM28"/>
      <c r="NON28"/>
      <c r="NOO28"/>
      <c r="NOP28"/>
      <c r="NOQ28"/>
      <c r="NOR28"/>
      <c r="NOS28"/>
      <c r="NOT28"/>
      <c r="NOU28"/>
      <c r="NOV28"/>
      <c r="NOW28"/>
      <c r="NOX28"/>
      <c r="NOY28"/>
      <c r="NOZ28"/>
      <c r="NPA28"/>
      <c r="NPB28"/>
      <c r="NPC28"/>
      <c r="NPD28"/>
      <c r="NPE28"/>
      <c r="NPF28"/>
      <c r="NPG28"/>
      <c r="NPH28"/>
      <c r="NPI28"/>
      <c r="NPJ28"/>
      <c r="NPK28"/>
      <c r="NPL28"/>
      <c r="NPM28"/>
      <c r="NPN28"/>
      <c r="NPO28"/>
      <c r="NPP28"/>
      <c r="NPQ28"/>
      <c r="NPR28"/>
      <c r="NPS28"/>
      <c r="NPT28"/>
      <c r="NPU28"/>
      <c r="NPV28"/>
      <c r="NPW28"/>
      <c r="NPX28"/>
      <c r="NPY28"/>
      <c r="NPZ28"/>
      <c r="NQA28"/>
      <c r="NQB28"/>
      <c r="NQC28"/>
      <c r="NQD28"/>
      <c r="NQE28"/>
      <c r="NQF28"/>
      <c r="NQG28"/>
      <c r="NQH28"/>
      <c r="NQI28"/>
      <c r="NQJ28"/>
      <c r="NQK28"/>
      <c r="NQL28"/>
      <c r="NQM28"/>
      <c r="NQN28"/>
      <c r="NQO28"/>
      <c r="NQP28"/>
      <c r="NQQ28"/>
      <c r="NQR28"/>
      <c r="NQS28"/>
      <c r="NQT28"/>
      <c r="NQU28"/>
      <c r="NQV28"/>
      <c r="NQW28"/>
      <c r="NQX28"/>
      <c r="NQY28"/>
      <c r="NQZ28"/>
      <c r="NRA28"/>
      <c r="NRB28"/>
      <c r="NRC28"/>
      <c r="NRD28"/>
      <c r="NRE28"/>
      <c r="NRF28"/>
      <c r="NRG28"/>
      <c r="NRH28"/>
      <c r="NRI28"/>
      <c r="NRJ28"/>
      <c r="NRK28"/>
      <c r="NRL28"/>
      <c r="NRM28"/>
      <c r="NRN28"/>
      <c r="NRO28"/>
      <c r="NRP28"/>
      <c r="NRQ28"/>
      <c r="NRR28"/>
      <c r="NRS28"/>
      <c r="NRT28"/>
      <c r="NRU28"/>
      <c r="NRV28"/>
      <c r="NRW28"/>
      <c r="NRX28"/>
      <c r="NRY28"/>
      <c r="NRZ28"/>
      <c r="NSA28"/>
      <c r="NSB28"/>
      <c r="NSC28"/>
      <c r="NSD28"/>
      <c r="NSE28"/>
      <c r="NSF28"/>
      <c r="NSG28"/>
      <c r="NSH28"/>
      <c r="NSI28"/>
      <c r="NSJ28"/>
      <c r="NSK28"/>
      <c r="NSL28"/>
      <c r="NSM28"/>
      <c r="NSN28"/>
      <c r="NSO28"/>
      <c r="NSP28"/>
      <c r="NSQ28"/>
      <c r="NSR28"/>
      <c r="NSS28"/>
      <c r="NST28"/>
      <c r="NSU28"/>
      <c r="NSV28"/>
      <c r="NSW28"/>
      <c r="NSX28"/>
      <c r="NSY28"/>
      <c r="NSZ28"/>
      <c r="NTA28"/>
      <c r="NTB28"/>
      <c r="NTC28"/>
      <c r="NTD28"/>
      <c r="NTE28"/>
      <c r="NTF28"/>
      <c r="NTG28"/>
      <c r="NTH28"/>
      <c r="NTI28"/>
      <c r="NTJ28"/>
      <c r="NTK28"/>
      <c r="NTL28"/>
      <c r="NTM28"/>
      <c r="NTN28"/>
      <c r="NTO28"/>
      <c r="NTP28"/>
      <c r="NTQ28"/>
      <c r="NTR28"/>
      <c r="NTS28"/>
      <c r="NTT28"/>
      <c r="NTU28"/>
      <c r="NTV28"/>
      <c r="NTW28"/>
      <c r="NTX28"/>
      <c r="NTY28"/>
      <c r="NTZ28"/>
      <c r="NUA28"/>
      <c r="NUB28"/>
      <c r="NUC28"/>
      <c r="NUD28"/>
      <c r="NUE28"/>
      <c r="NUF28"/>
      <c r="NUG28"/>
      <c r="NUH28"/>
      <c r="NUI28"/>
      <c r="NUJ28"/>
      <c r="NUK28"/>
      <c r="NUL28"/>
      <c r="NUM28"/>
      <c r="NUN28"/>
      <c r="NUO28"/>
      <c r="NUP28"/>
      <c r="NUQ28"/>
      <c r="NUR28"/>
      <c r="NUS28"/>
      <c r="NUT28"/>
      <c r="NUU28"/>
      <c r="NUV28"/>
      <c r="NUW28"/>
      <c r="NUX28"/>
      <c r="NUY28"/>
      <c r="NUZ28"/>
      <c r="NVA28"/>
      <c r="NVB28"/>
      <c r="NVC28"/>
      <c r="NVD28"/>
      <c r="NVE28"/>
      <c r="NVF28"/>
      <c r="NVG28"/>
      <c r="NVH28"/>
      <c r="NVI28"/>
      <c r="NVJ28"/>
      <c r="NVK28"/>
      <c r="NVL28"/>
      <c r="NVM28"/>
      <c r="NVN28"/>
      <c r="NVO28"/>
      <c r="NVP28"/>
      <c r="NVQ28"/>
      <c r="NVR28"/>
      <c r="NVS28"/>
      <c r="NVT28"/>
      <c r="NVU28"/>
      <c r="NVV28"/>
      <c r="NVW28"/>
      <c r="NVX28"/>
      <c r="NVY28"/>
      <c r="NVZ28"/>
      <c r="NWA28"/>
      <c r="NWB28"/>
      <c r="NWC28"/>
      <c r="NWD28"/>
      <c r="NWE28"/>
      <c r="NWF28"/>
      <c r="NWG28"/>
      <c r="NWH28"/>
      <c r="NWI28"/>
      <c r="NWJ28"/>
      <c r="NWK28"/>
      <c r="NWL28"/>
      <c r="NWM28"/>
      <c r="NWN28"/>
      <c r="NWO28"/>
      <c r="NWP28"/>
      <c r="NWQ28"/>
      <c r="NWR28"/>
      <c r="NWS28"/>
      <c r="NWT28"/>
      <c r="NWU28"/>
      <c r="NWV28"/>
      <c r="NWW28"/>
      <c r="NWX28"/>
      <c r="NWY28"/>
      <c r="NWZ28"/>
      <c r="NXA28"/>
      <c r="NXB28"/>
      <c r="NXC28"/>
      <c r="NXD28"/>
      <c r="NXE28"/>
      <c r="NXF28"/>
      <c r="NXG28"/>
      <c r="NXH28"/>
      <c r="NXI28"/>
      <c r="NXJ28"/>
      <c r="NXK28"/>
      <c r="NXL28"/>
      <c r="NXM28"/>
      <c r="NXN28"/>
      <c r="NXO28"/>
      <c r="NXP28"/>
      <c r="NXQ28"/>
      <c r="NXR28"/>
      <c r="NXS28"/>
      <c r="NXT28"/>
      <c r="NXU28"/>
      <c r="NXV28"/>
      <c r="NXW28"/>
      <c r="NXX28"/>
      <c r="NXY28"/>
      <c r="NXZ28"/>
      <c r="NYA28"/>
      <c r="NYB28"/>
      <c r="NYC28"/>
      <c r="NYD28"/>
      <c r="NYE28"/>
      <c r="NYF28"/>
      <c r="NYG28"/>
      <c r="NYH28"/>
      <c r="NYI28"/>
      <c r="NYJ28"/>
      <c r="NYK28"/>
      <c r="NYL28"/>
      <c r="NYM28"/>
      <c r="NYN28"/>
      <c r="NYO28"/>
      <c r="NYP28"/>
      <c r="NYQ28"/>
      <c r="NYR28"/>
      <c r="NYS28"/>
      <c r="NYT28"/>
      <c r="NYU28"/>
      <c r="NYV28"/>
      <c r="NYW28"/>
      <c r="NYX28"/>
      <c r="NYY28"/>
      <c r="NYZ28"/>
      <c r="NZA28"/>
      <c r="NZB28"/>
      <c r="NZC28"/>
      <c r="NZD28"/>
      <c r="NZE28"/>
      <c r="NZF28"/>
      <c r="NZG28"/>
      <c r="NZH28"/>
      <c r="NZI28"/>
      <c r="NZJ28"/>
      <c r="NZK28"/>
      <c r="NZL28"/>
      <c r="NZM28"/>
      <c r="NZN28"/>
      <c r="NZO28"/>
      <c r="NZP28"/>
      <c r="NZQ28"/>
      <c r="NZR28"/>
      <c r="NZS28"/>
      <c r="NZT28"/>
      <c r="NZU28"/>
      <c r="NZV28"/>
      <c r="NZW28"/>
      <c r="NZX28"/>
      <c r="NZY28"/>
      <c r="NZZ28"/>
      <c r="OAA28"/>
      <c r="OAB28"/>
      <c r="OAC28"/>
      <c r="OAD28"/>
      <c r="OAE28"/>
      <c r="OAF28"/>
      <c r="OAG28"/>
      <c r="OAH28"/>
      <c r="OAI28"/>
      <c r="OAJ28"/>
      <c r="OAK28"/>
      <c r="OAL28"/>
      <c r="OAM28"/>
      <c r="OAN28"/>
      <c r="OAO28"/>
      <c r="OAP28"/>
      <c r="OAQ28"/>
      <c r="OAR28"/>
      <c r="OAS28"/>
      <c r="OAT28"/>
      <c r="OAU28"/>
      <c r="OAV28"/>
      <c r="OAW28"/>
      <c r="OAX28"/>
      <c r="OAY28"/>
      <c r="OAZ28"/>
      <c r="OBA28"/>
      <c r="OBB28"/>
      <c r="OBC28"/>
      <c r="OBD28"/>
      <c r="OBE28"/>
      <c r="OBF28"/>
      <c r="OBG28"/>
      <c r="OBH28"/>
      <c r="OBI28"/>
      <c r="OBJ28"/>
      <c r="OBK28"/>
      <c r="OBL28"/>
      <c r="OBM28"/>
      <c r="OBN28"/>
      <c r="OBO28"/>
      <c r="OBP28"/>
      <c r="OBQ28"/>
      <c r="OBR28"/>
      <c r="OBS28"/>
      <c r="OBT28"/>
      <c r="OBU28"/>
      <c r="OBV28"/>
      <c r="OBW28"/>
      <c r="OBX28"/>
      <c r="OBY28"/>
      <c r="OBZ28"/>
      <c r="OCA28"/>
      <c r="OCB28"/>
      <c r="OCC28"/>
      <c r="OCD28"/>
      <c r="OCE28"/>
      <c r="OCF28"/>
      <c r="OCG28"/>
      <c r="OCH28"/>
      <c r="OCI28"/>
      <c r="OCJ28"/>
      <c r="OCK28"/>
      <c r="OCL28"/>
      <c r="OCM28"/>
      <c r="OCN28"/>
      <c r="OCO28"/>
      <c r="OCP28"/>
      <c r="OCQ28"/>
      <c r="OCR28"/>
      <c r="OCS28"/>
      <c r="OCT28"/>
      <c r="OCU28"/>
      <c r="OCV28"/>
      <c r="OCW28"/>
      <c r="OCX28"/>
      <c r="OCY28"/>
      <c r="OCZ28"/>
      <c r="ODA28"/>
      <c r="ODB28"/>
      <c r="ODC28"/>
      <c r="ODD28"/>
      <c r="ODE28"/>
      <c r="ODF28"/>
      <c r="ODG28"/>
      <c r="ODH28"/>
      <c r="ODI28"/>
      <c r="ODJ28"/>
      <c r="ODK28"/>
      <c r="ODL28"/>
      <c r="ODM28"/>
      <c r="ODN28"/>
      <c r="ODO28"/>
      <c r="ODP28"/>
      <c r="ODQ28"/>
      <c r="ODR28"/>
      <c r="ODS28"/>
      <c r="ODT28"/>
      <c r="ODU28"/>
      <c r="ODV28"/>
      <c r="ODW28"/>
      <c r="ODX28"/>
      <c r="ODY28"/>
      <c r="ODZ28"/>
      <c r="OEA28"/>
      <c r="OEB28"/>
      <c r="OEC28"/>
      <c r="OED28"/>
      <c r="OEE28"/>
      <c r="OEF28"/>
      <c r="OEG28"/>
      <c r="OEH28"/>
      <c r="OEI28"/>
      <c r="OEJ28"/>
      <c r="OEK28"/>
      <c r="OEL28"/>
      <c r="OEM28"/>
      <c r="OEN28"/>
      <c r="OEO28"/>
      <c r="OEP28"/>
      <c r="OEQ28"/>
      <c r="OER28"/>
      <c r="OES28"/>
      <c r="OET28"/>
      <c r="OEU28"/>
      <c r="OEV28"/>
      <c r="OEW28"/>
      <c r="OEX28"/>
      <c r="OEY28"/>
      <c r="OEZ28"/>
      <c r="OFA28"/>
      <c r="OFB28"/>
      <c r="OFC28"/>
      <c r="OFD28"/>
      <c r="OFE28"/>
      <c r="OFF28"/>
      <c r="OFG28"/>
      <c r="OFH28"/>
      <c r="OFI28"/>
      <c r="OFJ28"/>
      <c r="OFK28"/>
      <c r="OFL28"/>
      <c r="OFM28"/>
      <c r="OFN28"/>
      <c r="OFO28"/>
      <c r="OFP28"/>
      <c r="OFQ28"/>
      <c r="OFR28"/>
      <c r="OFS28"/>
      <c r="OFT28"/>
      <c r="OFU28"/>
      <c r="OFV28"/>
      <c r="OFW28"/>
      <c r="OFX28"/>
      <c r="OFY28"/>
      <c r="OFZ28"/>
      <c r="OGA28"/>
      <c r="OGB28"/>
      <c r="OGC28"/>
      <c r="OGD28"/>
      <c r="OGE28"/>
      <c r="OGF28"/>
      <c r="OGG28"/>
      <c r="OGH28"/>
      <c r="OGI28"/>
      <c r="OGJ28"/>
      <c r="OGK28"/>
      <c r="OGL28"/>
      <c r="OGM28"/>
      <c r="OGN28"/>
      <c r="OGO28"/>
      <c r="OGP28"/>
      <c r="OGQ28"/>
      <c r="OGR28"/>
      <c r="OGS28"/>
      <c r="OGT28"/>
      <c r="OGU28"/>
      <c r="OGV28"/>
      <c r="OGW28"/>
      <c r="OGX28"/>
      <c r="OGY28"/>
      <c r="OGZ28"/>
      <c r="OHA28"/>
      <c r="OHB28"/>
      <c r="OHC28"/>
      <c r="OHD28"/>
      <c r="OHE28"/>
      <c r="OHF28"/>
      <c r="OHG28"/>
      <c r="OHH28"/>
      <c r="OHI28"/>
      <c r="OHJ28"/>
      <c r="OHK28"/>
      <c r="OHL28"/>
      <c r="OHM28"/>
      <c r="OHN28"/>
      <c r="OHO28"/>
      <c r="OHP28"/>
      <c r="OHQ28"/>
      <c r="OHR28"/>
      <c r="OHS28"/>
      <c r="OHT28"/>
      <c r="OHU28"/>
      <c r="OHV28"/>
      <c r="OHW28"/>
      <c r="OHX28"/>
      <c r="OHY28"/>
      <c r="OHZ28"/>
      <c r="OIA28"/>
      <c r="OIB28"/>
      <c r="OIC28"/>
      <c r="OID28"/>
      <c r="OIE28"/>
      <c r="OIF28"/>
      <c r="OIG28"/>
      <c r="OIH28"/>
      <c r="OII28"/>
      <c r="OIJ28"/>
      <c r="OIK28"/>
      <c r="OIL28"/>
      <c r="OIM28"/>
      <c r="OIN28"/>
      <c r="OIO28"/>
      <c r="OIP28"/>
      <c r="OIQ28"/>
      <c r="OIR28"/>
      <c r="OIS28"/>
      <c r="OIT28"/>
      <c r="OIU28"/>
      <c r="OIV28"/>
      <c r="OIW28"/>
      <c r="OIX28"/>
      <c r="OIY28"/>
      <c r="OIZ28"/>
      <c r="OJA28"/>
      <c r="OJB28"/>
      <c r="OJC28"/>
      <c r="OJD28"/>
      <c r="OJE28"/>
      <c r="OJF28"/>
      <c r="OJG28"/>
      <c r="OJH28"/>
      <c r="OJI28"/>
      <c r="OJJ28"/>
      <c r="OJK28"/>
      <c r="OJL28"/>
      <c r="OJM28"/>
      <c r="OJN28"/>
      <c r="OJO28"/>
      <c r="OJP28"/>
      <c r="OJQ28"/>
      <c r="OJR28"/>
      <c r="OJS28"/>
      <c r="OJT28"/>
      <c r="OJU28"/>
      <c r="OJV28"/>
      <c r="OJW28"/>
      <c r="OJX28"/>
      <c r="OJY28"/>
      <c r="OJZ28"/>
      <c r="OKA28"/>
      <c r="OKB28"/>
      <c r="OKC28"/>
      <c r="OKD28"/>
      <c r="OKE28"/>
      <c r="OKF28"/>
      <c r="OKG28"/>
      <c r="OKH28"/>
      <c r="OKI28"/>
      <c r="OKJ28"/>
      <c r="OKK28"/>
      <c r="OKL28"/>
      <c r="OKM28"/>
      <c r="OKN28"/>
      <c r="OKO28"/>
      <c r="OKP28"/>
      <c r="OKQ28"/>
      <c r="OKR28"/>
      <c r="OKS28"/>
      <c r="OKT28"/>
      <c r="OKU28"/>
      <c r="OKV28"/>
      <c r="OKW28"/>
      <c r="OKX28"/>
      <c r="OKY28"/>
      <c r="OKZ28"/>
      <c r="OLA28"/>
      <c r="OLB28"/>
      <c r="OLC28"/>
      <c r="OLD28"/>
      <c r="OLE28"/>
      <c r="OLF28"/>
      <c r="OLG28"/>
      <c r="OLH28"/>
      <c r="OLI28"/>
      <c r="OLJ28"/>
      <c r="OLK28"/>
      <c r="OLL28"/>
      <c r="OLM28"/>
      <c r="OLN28"/>
      <c r="OLO28"/>
      <c r="OLP28"/>
      <c r="OLQ28"/>
      <c r="OLR28"/>
      <c r="OLS28"/>
      <c r="OLT28"/>
      <c r="OLU28"/>
      <c r="OLV28"/>
      <c r="OLW28"/>
      <c r="OLX28"/>
      <c r="OLY28"/>
      <c r="OLZ28"/>
      <c r="OMA28"/>
      <c r="OMB28"/>
      <c r="OMC28"/>
      <c r="OMD28"/>
      <c r="OME28"/>
      <c r="OMF28"/>
      <c r="OMG28"/>
      <c r="OMH28"/>
      <c r="OMI28"/>
      <c r="OMJ28"/>
      <c r="OMK28"/>
      <c r="OML28"/>
      <c r="OMM28"/>
      <c r="OMN28"/>
      <c r="OMO28"/>
      <c r="OMP28"/>
      <c r="OMQ28"/>
      <c r="OMR28"/>
      <c r="OMS28"/>
      <c r="OMT28"/>
      <c r="OMU28"/>
      <c r="OMV28"/>
      <c r="OMW28"/>
      <c r="OMX28"/>
      <c r="OMY28"/>
      <c r="OMZ28"/>
      <c r="ONA28"/>
      <c r="ONB28"/>
      <c r="ONC28"/>
      <c r="OND28"/>
      <c r="ONE28"/>
      <c r="ONF28"/>
      <c r="ONG28"/>
      <c r="ONH28"/>
      <c r="ONI28"/>
      <c r="ONJ28"/>
      <c r="ONK28"/>
      <c r="ONL28"/>
      <c r="ONM28"/>
      <c r="ONN28"/>
      <c r="ONO28"/>
      <c r="ONP28"/>
      <c r="ONQ28"/>
      <c r="ONR28"/>
      <c r="ONS28"/>
      <c r="ONT28"/>
      <c r="ONU28"/>
      <c r="ONV28"/>
      <c r="ONW28"/>
      <c r="ONX28"/>
      <c r="ONY28"/>
      <c r="ONZ28"/>
      <c r="OOA28"/>
      <c r="OOB28"/>
      <c r="OOC28"/>
      <c r="OOD28"/>
      <c r="OOE28"/>
      <c r="OOF28"/>
      <c r="OOG28"/>
      <c r="OOH28"/>
      <c r="OOI28"/>
      <c r="OOJ28"/>
      <c r="OOK28"/>
      <c r="OOL28"/>
      <c r="OOM28"/>
      <c r="OON28"/>
      <c r="OOO28"/>
      <c r="OOP28"/>
      <c r="OOQ28"/>
      <c r="OOR28"/>
      <c r="OOS28"/>
      <c r="OOT28"/>
      <c r="OOU28"/>
      <c r="OOV28"/>
      <c r="OOW28"/>
      <c r="OOX28"/>
      <c r="OOY28"/>
      <c r="OOZ28"/>
      <c r="OPA28"/>
      <c r="OPB28"/>
      <c r="OPC28"/>
      <c r="OPD28"/>
      <c r="OPE28"/>
      <c r="OPF28"/>
      <c r="OPG28"/>
      <c r="OPH28"/>
      <c r="OPI28"/>
      <c r="OPJ28"/>
      <c r="OPK28"/>
      <c r="OPL28"/>
      <c r="OPM28"/>
      <c r="OPN28"/>
      <c r="OPO28"/>
      <c r="OPP28"/>
      <c r="OPQ28"/>
      <c r="OPR28"/>
      <c r="OPS28"/>
      <c r="OPT28"/>
      <c r="OPU28"/>
      <c r="OPV28"/>
      <c r="OPW28"/>
      <c r="OPX28"/>
      <c r="OPY28"/>
      <c r="OPZ28"/>
      <c r="OQA28"/>
      <c r="OQB28"/>
      <c r="OQC28"/>
      <c r="OQD28"/>
      <c r="OQE28"/>
      <c r="OQF28"/>
      <c r="OQG28"/>
      <c r="OQH28"/>
      <c r="OQI28"/>
      <c r="OQJ28"/>
      <c r="OQK28"/>
      <c r="OQL28"/>
      <c r="OQM28"/>
      <c r="OQN28"/>
      <c r="OQO28"/>
      <c r="OQP28"/>
      <c r="OQQ28"/>
      <c r="OQR28"/>
      <c r="OQS28"/>
      <c r="OQT28"/>
      <c r="OQU28"/>
      <c r="OQV28"/>
      <c r="OQW28"/>
      <c r="OQX28"/>
      <c r="OQY28"/>
      <c r="OQZ28"/>
      <c r="ORA28"/>
      <c r="ORB28"/>
      <c r="ORC28"/>
      <c r="ORD28"/>
      <c r="ORE28"/>
      <c r="ORF28"/>
      <c r="ORG28"/>
      <c r="ORH28"/>
      <c r="ORI28"/>
      <c r="ORJ28"/>
      <c r="ORK28"/>
      <c r="ORL28"/>
      <c r="ORM28"/>
      <c r="ORN28"/>
      <c r="ORO28"/>
      <c r="ORP28"/>
      <c r="ORQ28"/>
      <c r="ORR28"/>
      <c r="ORS28"/>
      <c r="ORT28"/>
      <c r="ORU28"/>
      <c r="ORV28"/>
      <c r="ORW28"/>
      <c r="ORX28"/>
      <c r="ORY28"/>
      <c r="ORZ28"/>
      <c r="OSA28"/>
      <c r="OSB28"/>
      <c r="OSC28"/>
      <c r="OSD28"/>
      <c r="OSE28"/>
      <c r="OSF28"/>
      <c r="OSG28"/>
      <c r="OSH28"/>
      <c r="OSI28"/>
      <c r="OSJ28"/>
      <c r="OSK28"/>
      <c r="OSL28"/>
      <c r="OSM28"/>
      <c r="OSN28"/>
      <c r="OSO28"/>
      <c r="OSP28"/>
      <c r="OSQ28"/>
      <c r="OSR28"/>
      <c r="OSS28"/>
      <c r="OST28"/>
      <c r="OSU28"/>
      <c r="OSV28"/>
      <c r="OSW28"/>
      <c r="OSX28"/>
      <c r="OSY28"/>
      <c r="OSZ28"/>
      <c r="OTA28"/>
      <c r="OTB28"/>
      <c r="OTC28"/>
      <c r="OTD28"/>
      <c r="OTE28"/>
      <c r="OTF28"/>
      <c r="OTG28"/>
      <c r="OTH28"/>
      <c r="OTI28"/>
      <c r="OTJ28"/>
      <c r="OTK28"/>
      <c r="OTL28"/>
      <c r="OTM28"/>
      <c r="OTN28"/>
      <c r="OTO28"/>
      <c r="OTP28"/>
      <c r="OTQ28"/>
      <c r="OTR28"/>
      <c r="OTS28"/>
      <c r="OTT28"/>
      <c r="OTU28"/>
      <c r="OTV28"/>
      <c r="OTW28"/>
      <c r="OTX28"/>
      <c r="OTY28"/>
      <c r="OTZ28"/>
      <c r="OUA28"/>
      <c r="OUB28"/>
      <c r="OUC28"/>
      <c r="OUD28"/>
      <c r="OUE28"/>
      <c r="OUF28"/>
      <c r="OUG28"/>
      <c r="OUH28"/>
      <c r="OUI28"/>
      <c r="OUJ28"/>
      <c r="OUK28"/>
      <c r="OUL28"/>
      <c r="OUM28"/>
      <c r="OUN28"/>
      <c r="OUO28"/>
      <c r="OUP28"/>
      <c r="OUQ28"/>
      <c r="OUR28"/>
      <c r="OUS28"/>
      <c r="OUT28"/>
      <c r="OUU28"/>
      <c r="OUV28"/>
      <c r="OUW28"/>
      <c r="OUX28"/>
      <c r="OUY28"/>
      <c r="OUZ28"/>
      <c r="OVA28"/>
      <c r="OVB28"/>
      <c r="OVC28"/>
      <c r="OVD28"/>
      <c r="OVE28"/>
      <c r="OVF28"/>
      <c r="OVG28"/>
      <c r="OVH28"/>
      <c r="OVI28"/>
      <c r="OVJ28"/>
      <c r="OVK28"/>
      <c r="OVL28"/>
      <c r="OVM28"/>
      <c r="OVN28"/>
      <c r="OVO28"/>
      <c r="OVP28"/>
      <c r="OVQ28"/>
      <c r="OVR28"/>
      <c r="OVS28"/>
      <c r="OVT28"/>
      <c r="OVU28"/>
      <c r="OVV28"/>
      <c r="OVW28"/>
      <c r="OVX28"/>
      <c r="OVY28"/>
      <c r="OVZ28"/>
      <c r="OWA28"/>
      <c r="OWB28"/>
      <c r="OWC28"/>
      <c r="OWD28"/>
      <c r="OWE28"/>
      <c r="OWF28"/>
      <c r="OWG28"/>
      <c r="OWH28"/>
      <c r="OWI28"/>
      <c r="OWJ28"/>
      <c r="OWK28"/>
      <c r="OWL28"/>
      <c r="OWM28"/>
      <c r="OWN28"/>
      <c r="OWO28"/>
      <c r="OWP28"/>
      <c r="OWQ28"/>
      <c r="OWR28"/>
      <c r="OWS28"/>
      <c r="OWT28"/>
      <c r="OWU28"/>
      <c r="OWV28"/>
      <c r="OWW28"/>
      <c r="OWX28"/>
      <c r="OWY28"/>
      <c r="OWZ28"/>
      <c r="OXA28"/>
      <c r="OXB28"/>
      <c r="OXC28"/>
      <c r="OXD28"/>
      <c r="OXE28"/>
      <c r="OXF28"/>
      <c r="OXG28"/>
      <c r="OXH28"/>
      <c r="OXI28"/>
      <c r="OXJ28"/>
      <c r="OXK28"/>
      <c r="OXL28"/>
      <c r="OXM28"/>
      <c r="OXN28"/>
      <c r="OXO28"/>
      <c r="OXP28"/>
      <c r="OXQ28"/>
      <c r="OXR28"/>
      <c r="OXS28"/>
      <c r="OXT28"/>
      <c r="OXU28"/>
      <c r="OXV28"/>
      <c r="OXW28"/>
      <c r="OXX28"/>
      <c r="OXY28"/>
      <c r="OXZ28"/>
      <c r="OYA28"/>
      <c r="OYB28"/>
      <c r="OYC28"/>
      <c r="OYD28"/>
      <c r="OYE28"/>
      <c r="OYF28"/>
      <c r="OYG28"/>
      <c r="OYH28"/>
      <c r="OYI28"/>
      <c r="OYJ28"/>
      <c r="OYK28"/>
      <c r="OYL28"/>
      <c r="OYM28"/>
      <c r="OYN28"/>
      <c r="OYO28"/>
      <c r="OYP28"/>
      <c r="OYQ28"/>
      <c r="OYR28"/>
      <c r="OYS28"/>
      <c r="OYT28"/>
      <c r="OYU28"/>
      <c r="OYV28"/>
      <c r="OYW28"/>
      <c r="OYX28"/>
      <c r="OYY28"/>
      <c r="OYZ28"/>
      <c r="OZA28"/>
      <c r="OZB28"/>
      <c r="OZC28"/>
      <c r="OZD28"/>
      <c r="OZE28"/>
      <c r="OZF28"/>
      <c r="OZG28"/>
      <c r="OZH28"/>
      <c r="OZI28"/>
      <c r="OZJ28"/>
      <c r="OZK28"/>
      <c r="OZL28"/>
      <c r="OZM28"/>
      <c r="OZN28"/>
      <c r="OZO28"/>
      <c r="OZP28"/>
      <c r="OZQ28"/>
      <c r="OZR28"/>
      <c r="OZS28"/>
      <c r="OZT28"/>
      <c r="OZU28"/>
      <c r="OZV28"/>
      <c r="OZW28"/>
      <c r="OZX28"/>
      <c r="OZY28"/>
      <c r="OZZ28"/>
      <c r="PAA28"/>
      <c r="PAB28"/>
      <c r="PAC28"/>
      <c r="PAD28"/>
      <c r="PAE28"/>
      <c r="PAF28"/>
      <c r="PAG28"/>
      <c r="PAH28"/>
      <c r="PAI28"/>
      <c r="PAJ28"/>
      <c r="PAK28"/>
      <c r="PAL28"/>
      <c r="PAM28"/>
      <c r="PAN28"/>
      <c r="PAO28"/>
      <c r="PAP28"/>
      <c r="PAQ28"/>
      <c r="PAR28"/>
      <c r="PAS28"/>
      <c r="PAT28"/>
      <c r="PAU28"/>
      <c r="PAV28"/>
      <c r="PAW28"/>
      <c r="PAX28"/>
      <c r="PAY28"/>
      <c r="PAZ28"/>
      <c r="PBA28"/>
      <c r="PBB28"/>
      <c r="PBC28"/>
      <c r="PBD28"/>
      <c r="PBE28"/>
      <c r="PBF28"/>
      <c r="PBG28"/>
      <c r="PBH28"/>
      <c r="PBI28"/>
      <c r="PBJ28"/>
      <c r="PBK28"/>
      <c r="PBL28"/>
      <c r="PBM28"/>
      <c r="PBN28"/>
      <c r="PBO28"/>
      <c r="PBP28"/>
      <c r="PBQ28"/>
      <c r="PBR28"/>
      <c r="PBS28"/>
      <c r="PBT28"/>
      <c r="PBU28"/>
      <c r="PBV28"/>
      <c r="PBW28"/>
      <c r="PBX28"/>
      <c r="PBY28"/>
      <c r="PBZ28"/>
      <c r="PCA28"/>
      <c r="PCB28"/>
      <c r="PCC28"/>
      <c r="PCD28"/>
      <c r="PCE28"/>
      <c r="PCF28"/>
      <c r="PCG28"/>
      <c r="PCH28"/>
      <c r="PCI28"/>
      <c r="PCJ28"/>
      <c r="PCK28"/>
      <c r="PCL28"/>
      <c r="PCM28"/>
      <c r="PCN28"/>
      <c r="PCO28"/>
      <c r="PCP28"/>
      <c r="PCQ28"/>
      <c r="PCR28"/>
      <c r="PCS28"/>
      <c r="PCT28"/>
      <c r="PCU28"/>
      <c r="PCV28"/>
      <c r="PCW28"/>
      <c r="PCX28"/>
      <c r="PCY28"/>
      <c r="PCZ28"/>
      <c r="PDA28"/>
      <c r="PDB28"/>
      <c r="PDC28"/>
      <c r="PDD28"/>
      <c r="PDE28"/>
      <c r="PDF28"/>
      <c r="PDG28"/>
      <c r="PDH28"/>
      <c r="PDI28"/>
      <c r="PDJ28"/>
      <c r="PDK28"/>
      <c r="PDL28"/>
      <c r="PDM28"/>
      <c r="PDN28"/>
      <c r="PDO28"/>
      <c r="PDP28"/>
      <c r="PDQ28"/>
      <c r="PDR28"/>
      <c r="PDS28"/>
      <c r="PDT28"/>
      <c r="PDU28"/>
      <c r="PDV28"/>
      <c r="PDW28"/>
      <c r="PDX28"/>
      <c r="PDY28"/>
      <c r="PDZ28"/>
      <c r="PEA28"/>
      <c r="PEB28"/>
      <c r="PEC28"/>
      <c r="PED28"/>
      <c r="PEE28"/>
      <c r="PEF28"/>
      <c r="PEG28"/>
      <c r="PEH28"/>
      <c r="PEI28"/>
      <c r="PEJ28"/>
      <c r="PEK28"/>
      <c r="PEL28"/>
      <c r="PEM28"/>
      <c r="PEN28"/>
      <c r="PEO28"/>
      <c r="PEP28"/>
      <c r="PEQ28"/>
      <c r="PER28"/>
      <c r="PES28"/>
      <c r="PET28"/>
      <c r="PEU28"/>
      <c r="PEV28"/>
      <c r="PEW28"/>
      <c r="PEX28"/>
      <c r="PEY28"/>
      <c r="PEZ28"/>
      <c r="PFA28"/>
      <c r="PFB28"/>
      <c r="PFC28"/>
      <c r="PFD28"/>
      <c r="PFE28"/>
      <c r="PFF28"/>
      <c r="PFG28"/>
      <c r="PFH28"/>
      <c r="PFI28"/>
      <c r="PFJ28"/>
      <c r="PFK28"/>
      <c r="PFL28"/>
      <c r="PFM28"/>
      <c r="PFN28"/>
      <c r="PFO28"/>
      <c r="PFP28"/>
      <c r="PFQ28"/>
      <c r="PFR28"/>
      <c r="PFS28"/>
      <c r="PFT28"/>
      <c r="PFU28"/>
      <c r="PFV28"/>
      <c r="PFW28"/>
      <c r="PFX28"/>
      <c r="PFY28"/>
      <c r="PFZ28"/>
      <c r="PGA28"/>
      <c r="PGB28"/>
      <c r="PGC28"/>
      <c r="PGD28"/>
      <c r="PGE28"/>
      <c r="PGF28"/>
      <c r="PGG28"/>
      <c r="PGH28"/>
      <c r="PGI28"/>
      <c r="PGJ28"/>
      <c r="PGK28"/>
      <c r="PGL28"/>
      <c r="PGM28"/>
      <c r="PGN28"/>
      <c r="PGO28"/>
      <c r="PGP28"/>
      <c r="PGQ28"/>
      <c r="PGR28"/>
      <c r="PGS28"/>
      <c r="PGT28"/>
      <c r="PGU28"/>
      <c r="PGV28"/>
      <c r="PGW28"/>
      <c r="PGX28"/>
      <c r="PGY28"/>
      <c r="PGZ28"/>
      <c r="PHA28"/>
      <c r="PHB28"/>
      <c r="PHC28"/>
      <c r="PHD28"/>
      <c r="PHE28"/>
      <c r="PHF28"/>
      <c r="PHG28"/>
      <c r="PHH28"/>
      <c r="PHI28"/>
      <c r="PHJ28"/>
      <c r="PHK28"/>
      <c r="PHL28"/>
      <c r="PHM28"/>
      <c r="PHN28"/>
      <c r="PHO28"/>
      <c r="PHP28"/>
      <c r="PHQ28"/>
      <c r="PHR28"/>
      <c r="PHS28"/>
      <c r="PHT28"/>
      <c r="PHU28"/>
      <c r="PHV28"/>
      <c r="PHW28"/>
      <c r="PHX28"/>
      <c r="PHY28"/>
      <c r="PHZ28"/>
      <c r="PIA28"/>
      <c r="PIB28"/>
      <c r="PIC28"/>
      <c r="PID28"/>
      <c r="PIE28"/>
      <c r="PIF28"/>
      <c r="PIG28"/>
      <c r="PIH28"/>
      <c r="PII28"/>
      <c r="PIJ28"/>
      <c r="PIK28"/>
      <c r="PIL28"/>
      <c r="PIM28"/>
      <c r="PIN28"/>
      <c r="PIO28"/>
      <c r="PIP28"/>
      <c r="PIQ28"/>
      <c r="PIR28"/>
      <c r="PIS28"/>
      <c r="PIT28"/>
      <c r="PIU28"/>
      <c r="PIV28"/>
      <c r="PIW28"/>
      <c r="PIX28"/>
      <c r="PIY28"/>
      <c r="PIZ28"/>
      <c r="PJA28"/>
      <c r="PJB28"/>
      <c r="PJC28"/>
      <c r="PJD28"/>
      <c r="PJE28"/>
      <c r="PJF28"/>
      <c r="PJG28"/>
      <c r="PJH28"/>
      <c r="PJI28"/>
      <c r="PJJ28"/>
      <c r="PJK28"/>
      <c r="PJL28"/>
      <c r="PJM28"/>
      <c r="PJN28"/>
      <c r="PJO28"/>
      <c r="PJP28"/>
      <c r="PJQ28"/>
      <c r="PJR28"/>
      <c r="PJS28"/>
      <c r="PJT28"/>
      <c r="PJU28"/>
      <c r="PJV28"/>
      <c r="PJW28"/>
      <c r="PJX28"/>
      <c r="PJY28"/>
      <c r="PJZ28"/>
      <c r="PKA28"/>
      <c r="PKB28"/>
      <c r="PKC28"/>
      <c r="PKD28"/>
      <c r="PKE28"/>
      <c r="PKF28"/>
      <c r="PKG28"/>
      <c r="PKH28"/>
      <c r="PKI28"/>
      <c r="PKJ28"/>
      <c r="PKK28"/>
      <c r="PKL28"/>
      <c r="PKM28"/>
      <c r="PKN28"/>
      <c r="PKO28"/>
      <c r="PKP28"/>
      <c r="PKQ28"/>
      <c r="PKR28"/>
      <c r="PKS28"/>
      <c r="PKT28"/>
      <c r="PKU28"/>
      <c r="PKV28"/>
      <c r="PKW28"/>
      <c r="PKX28"/>
      <c r="PKY28"/>
      <c r="PKZ28"/>
      <c r="PLA28"/>
      <c r="PLB28"/>
      <c r="PLC28"/>
      <c r="PLD28"/>
      <c r="PLE28"/>
      <c r="PLF28"/>
      <c r="PLG28"/>
      <c r="PLH28"/>
      <c r="PLI28"/>
      <c r="PLJ28"/>
      <c r="PLK28"/>
      <c r="PLL28"/>
      <c r="PLM28"/>
      <c r="PLN28"/>
      <c r="PLO28"/>
      <c r="PLP28"/>
      <c r="PLQ28"/>
      <c r="PLR28"/>
      <c r="PLS28"/>
      <c r="PLT28"/>
      <c r="PLU28"/>
      <c r="PLV28"/>
      <c r="PLW28"/>
      <c r="PLX28"/>
      <c r="PLY28"/>
      <c r="PLZ28"/>
      <c r="PMA28"/>
      <c r="PMB28"/>
      <c r="PMC28"/>
      <c r="PMD28"/>
      <c r="PME28"/>
      <c r="PMF28"/>
      <c r="PMG28"/>
      <c r="PMH28"/>
      <c r="PMI28"/>
      <c r="PMJ28"/>
      <c r="PMK28"/>
      <c r="PML28"/>
      <c r="PMM28"/>
      <c r="PMN28"/>
      <c r="PMO28"/>
      <c r="PMP28"/>
      <c r="PMQ28"/>
      <c r="PMR28"/>
      <c r="PMS28"/>
      <c r="PMT28"/>
      <c r="PMU28"/>
      <c r="PMV28"/>
      <c r="PMW28"/>
      <c r="PMX28"/>
      <c r="PMY28"/>
      <c r="PMZ28"/>
      <c r="PNA28"/>
      <c r="PNB28"/>
      <c r="PNC28"/>
      <c r="PND28"/>
      <c r="PNE28"/>
      <c r="PNF28"/>
      <c r="PNG28"/>
      <c r="PNH28"/>
      <c r="PNI28"/>
      <c r="PNJ28"/>
      <c r="PNK28"/>
      <c r="PNL28"/>
      <c r="PNM28"/>
      <c r="PNN28"/>
      <c r="PNO28"/>
      <c r="PNP28"/>
      <c r="PNQ28"/>
      <c r="PNR28"/>
      <c r="PNS28"/>
      <c r="PNT28"/>
      <c r="PNU28"/>
      <c r="PNV28"/>
      <c r="PNW28"/>
      <c r="PNX28"/>
      <c r="PNY28"/>
      <c r="PNZ28"/>
      <c r="POA28"/>
      <c r="POB28"/>
      <c r="POC28"/>
      <c r="POD28"/>
      <c r="POE28"/>
      <c r="POF28"/>
      <c r="POG28"/>
      <c r="POH28"/>
      <c r="POI28"/>
      <c r="POJ28"/>
      <c r="POK28"/>
      <c r="POL28"/>
      <c r="POM28"/>
      <c r="PON28"/>
      <c r="POO28"/>
      <c r="POP28"/>
      <c r="POQ28"/>
      <c r="POR28"/>
      <c r="POS28"/>
      <c r="POT28"/>
      <c r="POU28"/>
      <c r="POV28"/>
      <c r="POW28"/>
      <c r="POX28"/>
      <c r="POY28"/>
      <c r="POZ28"/>
      <c r="PPA28"/>
      <c r="PPB28"/>
      <c r="PPC28"/>
      <c r="PPD28"/>
      <c r="PPE28"/>
      <c r="PPF28"/>
      <c r="PPG28"/>
      <c r="PPH28"/>
      <c r="PPI28"/>
      <c r="PPJ28"/>
      <c r="PPK28"/>
      <c r="PPL28"/>
      <c r="PPM28"/>
      <c r="PPN28"/>
      <c r="PPO28"/>
      <c r="PPP28"/>
      <c r="PPQ28"/>
      <c r="PPR28"/>
      <c r="PPS28"/>
      <c r="PPT28"/>
      <c r="PPU28"/>
      <c r="PPV28"/>
      <c r="PPW28"/>
      <c r="PPX28"/>
      <c r="PPY28"/>
      <c r="PPZ28"/>
      <c r="PQA28"/>
      <c r="PQB28"/>
      <c r="PQC28"/>
      <c r="PQD28"/>
      <c r="PQE28"/>
      <c r="PQF28"/>
      <c r="PQG28"/>
      <c r="PQH28"/>
      <c r="PQI28"/>
      <c r="PQJ28"/>
      <c r="PQK28"/>
      <c r="PQL28"/>
      <c r="PQM28"/>
      <c r="PQN28"/>
      <c r="PQO28"/>
      <c r="PQP28"/>
      <c r="PQQ28"/>
      <c r="PQR28"/>
      <c r="PQS28"/>
      <c r="PQT28"/>
      <c r="PQU28"/>
      <c r="PQV28"/>
      <c r="PQW28"/>
      <c r="PQX28"/>
      <c r="PQY28"/>
      <c r="PQZ28"/>
      <c r="PRA28"/>
      <c r="PRB28"/>
      <c r="PRC28"/>
      <c r="PRD28"/>
      <c r="PRE28"/>
      <c r="PRF28"/>
      <c r="PRG28"/>
      <c r="PRH28"/>
      <c r="PRI28"/>
      <c r="PRJ28"/>
      <c r="PRK28"/>
      <c r="PRL28"/>
      <c r="PRM28"/>
      <c r="PRN28"/>
      <c r="PRO28"/>
      <c r="PRP28"/>
      <c r="PRQ28"/>
      <c r="PRR28"/>
      <c r="PRS28"/>
      <c r="PRT28"/>
      <c r="PRU28"/>
      <c r="PRV28"/>
      <c r="PRW28"/>
      <c r="PRX28"/>
      <c r="PRY28"/>
      <c r="PRZ28"/>
      <c r="PSA28"/>
      <c r="PSB28"/>
      <c r="PSC28"/>
      <c r="PSD28"/>
      <c r="PSE28"/>
      <c r="PSF28"/>
      <c r="PSG28"/>
      <c r="PSH28"/>
      <c r="PSI28"/>
      <c r="PSJ28"/>
      <c r="PSK28"/>
      <c r="PSL28"/>
      <c r="PSM28"/>
      <c r="PSN28"/>
      <c r="PSO28"/>
      <c r="PSP28"/>
      <c r="PSQ28"/>
      <c r="PSR28"/>
      <c r="PSS28"/>
      <c r="PST28"/>
      <c r="PSU28"/>
      <c r="PSV28"/>
      <c r="PSW28"/>
      <c r="PSX28"/>
      <c r="PSY28"/>
      <c r="PSZ28"/>
      <c r="PTA28"/>
      <c r="PTB28"/>
      <c r="PTC28"/>
      <c r="PTD28"/>
      <c r="PTE28"/>
      <c r="PTF28"/>
      <c r="PTG28"/>
      <c r="PTH28"/>
      <c r="PTI28"/>
      <c r="PTJ28"/>
      <c r="PTK28"/>
      <c r="PTL28"/>
      <c r="PTM28"/>
      <c r="PTN28"/>
      <c r="PTO28"/>
      <c r="PTP28"/>
      <c r="PTQ28"/>
      <c r="PTR28"/>
      <c r="PTS28"/>
      <c r="PTT28"/>
      <c r="PTU28"/>
      <c r="PTV28"/>
      <c r="PTW28"/>
      <c r="PTX28"/>
      <c r="PTY28"/>
      <c r="PTZ28"/>
      <c r="PUA28"/>
      <c r="PUB28"/>
      <c r="PUC28"/>
      <c r="PUD28"/>
      <c r="PUE28"/>
      <c r="PUF28"/>
      <c r="PUG28"/>
      <c r="PUH28"/>
      <c r="PUI28"/>
      <c r="PUJ28"/>
      <c r="PUK28"/>
      <c r="PUL28"/>
      <c r="PUM28"/>
      <c r="PUN28"/>
      <c r="PUO28"/>
      <c r="PUP28"/>
      <c r="PUQ28"/>
      <c r="PUR28"/>
      <c r="PUS28"/>
      <c r="PUT28"/>
      <c r="PUU28"/>
      <c r="PUV28"/>
      <c r="PUW28"/>
      <c r="PUX28"/>
      <c r="PUY28"/>
      <c r="PUZ28"/>
      <c r="PVA28"/>
      <c r="PVB28"/>
      <c r="PVC28"/>
      <c r="PVD28"/>
      <c r="PVE28"/>
      <c r="PVF28"/>
      <c r="PVG28"/>
      <c r="PVH28"/>
      <c r="PVI28"/>
      <c r="PVJ28"/>
      <c r="PVK28"/>
      <c r="PVL28"/>
      <c r="PVM28"/>
      <c r="PVN28"/>
      <c r="PVO28"/>
      <c r="PVP28"/>
      <c r="PVQ28"/>
      <c r="PVR28"/>
      <c r="PVS28"/>
      <c r="PVT28"/>
      <c r="PVU28"/>
      <c r="PVV28"/>
      <c r="PVW28"/>
      <c r="PVX28"/>
      <c r="PVY28"/>
      <c r="PVZ28"/>
      <c r="PWA28"/>
      <c r="PWB28"/>
      <c r="PWC28"/>
      <c r="PWD28"/>
      <c r="PWE28"/>
      <c r="PWF28"/>
      <c r="PWG28"/>
      <c r="PWH28"/>
      <c r="PWI28"/>
      <c r="PWJ28"/>
      <c r="PWK28"/>
      <c r="PWL28"/>
      <c r="PWM28"/>
      <c r="PWN28"/>
      <c r="PWO28"/>
      <c r="PWP28"/>
      <c r="PWQ28"/>
      <c r="PWR28"/>
      <c r="PWS28"/>
      <c r="PWT28"/>
      <c r="PWU28"/>
      <c r="PWV28"/>
      <c r="PWW28"/>
      <c r="PWX28"/>
      <c r="PWY28"/>
      <c r="PWZ28"/>
      <c r="PXA28"/>
      <c r="PXB28"/>
      <c r="PXC28"/>
      <c r="PXD28"/>
      <c r="PXE28"/>
      <c r="PXF28"/>
      <c r="PXG28"/>
      <c r="PXH28"/>
      <c r="PXI28"/>
      <c r="PXJ28"/>
      <c r="PXK28"/>
      <c r="PXL28"/>
      <c r="PXM28"/>
      <c r="PXN28"/>
      <c r="PXO28"/>
      <c r="PXP28"/>
      <c r="PXQ28"/>
      <c r="PXR28"/>
      <c r="PXS28"/>
      <c r="PXT28"/>
      <c r="PXU28"/>
      <c r="PXV28"/>
      <c r="PXW28"/>
      <c r="PXX28"/>
      <c r="PXY28"/>
      <c r="PXZ28"/>
      <c r="PYA28"/>
      <c r="PYB28"/>
      <c r="PYC28"/>
      <c r="PYD28"/>
      <c r="PYE28"/>
      <c r="PYF28"/>
      <c r="PYG28"/>
      <c r="PYH28"/>
      <c r="PYI28"/>
      <c r="PYJ28"/>
      <c r="PYK28"/>
      <c r="PYL28"/>
      <c r="PYM28"/>
      <c r="PYN28"/>
      <c r="PYO28"/>
      <c r="PYP28"/>
      <c r="PYQ28"/>
      <c r="PYR28"/>
      <c r="PYS28"/>
      <c r="PYT28"/>
      <c r="PYU28"/>
      <c r="PYV28"/>
      <c r="PYW28"/>
      <c r="PYX28"/>
      <c r="PYY28"/>
      <c r="PYZ28"/>
      <c r="PZA28"/>
      <c r="PZB28"/>
      <c r="PZC28"/>
      <c r="PZD28"/>
      <c r="PZE28"/>
      <c r="PZF28"/>
      <c r="PZG28"/>
      <c r="PZH28"/>
      <c r="PZI28"/>
      <c r="PZJ28"/>
      <c r="PZK28"/>
      <c r="PZL28"/>
      <c r="PZM28"/>
      <c r="PZN28"/>
      <c r="PZO28"/>
      <c r="PZP28"/>
      <c r="PZQ28"/>
      <c r="PZR28"/>
      <c r="PZS28"/>
      <c r="PZT28"/>
      <c r="PZU28"/>
      <c r="PZV28"/>
      <c r="PZW28"/>
      <c r="PZX28"/>
      <c r="PZY28"/>
      <c r="PZZ28"/>
      <c r="QAA28"/>
      <c r="QAB28"/>
      <c r="QAC28"/>
      <c r="QAD28"/>
      <c r="QAE28"/>
      <c r="QAF28"/>
      <c r="QAG28"/>
      <c r="QAH28"/>
      <c r="QAI28"/>
      <c r="QAJ28"/>
      <c r="QAK28"/>
      <c r="QAL28"/>
      <c r="QAM28"/>
      <c r="QAN28"/>
      <c r="QAO28"/>
      <c r="QAP28"/>
      <c r="QAQ28"/>
      <c r="QAR28"/>
      <c r="QAS28"/>
      <c r="QAT28"/>
      <c r="QAU28"/>
      <c r="QAV28"/>
      <c r="QAW28"/>
      <c r="QAX28"/>
      <c r="QAY28"/>
      <c r="QAZ28"/>
      <c r="QBA28"/>
      <c r="QBB28"/>
      <c r="QBC28"/>
      <c r="QBD28"/>
      <c r="QBE28"/>
      <c r="QBF28"/>
      <c r="QBG28"/>
      <c r="QBH28"/>
      <c r="QBI28"/>
      <c r="QBJ28"/>
      <c r="QBK28"/>
      <c r="QBL28"/>
      <c r="QBM28"/>
      <c r="QBN28"/>
      <c r="QBO28"/>
      <c r="QBP28"/>
      <c r="QBQ28"/>
      <c r="QBR28"/>
      <c r="QBS28"/>
      <c r="QBT28"/>
      <c r="QBU28"/>
      <c r="QBV28"/>
      <c r="QBW28"/>
      <c r="QBX28"/>
      <c r="QBY28"/>
      <c r="QBZ28"/>
      <c r="QCA28"/>
      <c r="QCB28"/>
      <c r="QCC28"/>
      <c r="QCD28"/>
      <c r="QCE28"/>
      <c r="QCF28"/>
      <c r="QCG28"/>
      <c r="QCH28"/>
      <c r="QCI28"/>
      <c r="QCJ28"/>
      <c r="QCK28"/>
      <c r="QCL28"/>
      <c r="QCM28"/>
      <c r="QCN28"/>
      <c r="QCO28"/>
      <c r="QCP28"/>
      <c r="QCQ28"/>
      <c r="QCR28"/>
      <c r="QCS28"/>
      <c r="QCT28"/>
      <c r="QCU28"/>
      <c r="QCV28"/>
      <c r="QCW28"/>
      <c r="QCX28"/>
      <c r="QCY28"/>
      <c r="QCZ28"/>
      <c r="QDA28"/>
      <c r="QDB28"/>
      <c r="QDC28"/>
      <c r="QDD28"/>
      <c r="QDE28"/>
      <c r="QDF28"/>
      <c r="QDG28"/>
      <c r="QDH28"/>
      <c r="QDI28"/>
      <c r="QDJ28"/>
      <c r="QDK28"/>
      <c r="QDL28"/>
      <c r="QDM28"/>
      <c r="QDN28"/>
      <c r="QDO28"/>
      <c r="QDP28"/>
      <c r="QDQ28"/>
      <c r="QDR28"/>
      <c r="QDS28"/>
      <c r="QDT28"/>
      <c r="QDU28"/>
      <c r="QDV28"/>
      <c r="QDW28"/>
      <c r="QDX28"/>
      <c r="QDY28"/>
      <c r="QDZ28"/>
      <c r="QEA28"/>
      <c r="QEB28"/>
      <c r="QEC28"/>
      <c r="QED28"/>
      <c r="QEE28"/>
      <c r="QEF28"/>
      <c r="QEG28"/>
      <c r="QEH28"/>
      <c r="QEI28"/>
      <c r="QEJ28"/>
      <c r="QEK28"/>
      <c r="QEL28"/>
      <c r="QEM28"/>
      <c r="QEN28"/>
      <c r="QEO28"/>
      <c r="QEP28"/>
      <c r="QEQ28"/>
      <c r="QER28"/>
      <c r="QES28"/>
      <c r="QET28"/>
      <c r="QEU28"/>
      <c r="QEV28"/>
      <c r="QEW28"/>
      <c r="QEX28"/>
      <c r="QEY28"/>
      <c r="QEZ28"/>
      <c r="QFA28"/>
      <c r="QFB28"/>
      <c r="QFC28"/>
      <c r="QFD28"/>
      <c r="QFE28"/>
      <c r="QFF28"/>
      <c r="QFG28"/>
      <c r="QFH28"/>
      <c r="QFI28"/>
      <c r="QFJ28"/>
      <c r="QFK28"/>
      <c r="QFL28"/>
      <c r="QFM28"/>
      <c r="QFN28"/>
      <c r="QFO28"/>
      <c r="QFP28"/>
      <c r="QFQ28"/>
      <c r="QFR28"/>
      <c r="QFS28"/>
      <c r="QFT28"/>
      <c r="QFU28"/>
      <c r="QFV28"/>
      <c r="QFW28"/>
      <c r="QFX28"/>
      <c r="QFY28"/>
      <c r="QFZ28"/>
      <c r="QGA28"/>
      <c r="QGB28"/>
      <c r="QGC28"/>
      <c r="QGD28"/>
      <c r="QGE28"/>
      <c r="QGF28"/>
      <c r="QGG28"/>
      <c r="QGH28"/>
      <c r="QGI28"/>
      <c r="QGJ28"/>
      <c r="QGK28"/>
      <c r="QGL28"/>
      <c r="QGM28"/>
      <c r="QGN28"/>
      <c r="QGO28"/>
      <c r="QGP28"/>
      <c r="QGQ28"/>
      <c r="QGR28"/>
      <c r="QGS28"/>
      <c r="QGT28"/>
      <c r="QGU28"/>
      <c r="QGV28"/>
      <c r="QGW28"/>
      <c r="QGX28"/>
      <c r="QGY28"/>
      <c r="QGZ28"/>
      <c r="QHA28"/>
      <c r="QHB28"/>
      <c r="QHC28"/>
      <c r="QHD28"/>
      <c r="QHE28"/>
      <c r="QHF28"/>
      <c r="QHG28"/>
      <c r="QHH28"/>
      <c r="QHI28"/>
      <c r="QHJ28"/>
      <c r="QHK28"/>
      <c r="QHL28"/>
      <c r="QHM28"/>
      <c r="QHN28"/>
      <c r="QHO28"/>
      <c r="QHP28"/>
      <c r="QHQ28"/>
      <c r="QHR28"/>
      <c r="QHS28"/>
      <c r="QHT28"/>
      <c r="QHU28"/>
      <c r="QHV28"/>
      <c r="QHW28"/>
      <c r="QHX28"/>
      <c r="QHY28"/>
      <c r="QHZ28"/>
      <c r="QIA28"/>
      <c r="QIB28"/>
      <c r="QIC28"/>
      <c r="QID28"/>
      <c r="QIE28"/>
      <c r="QIF28"/>
      <c r="QIG28"/>
      <c r="QIH28"/>
      <c r="QII28"/>
      <c r="QIJ28"/>
      <c r="QIK28"/>
      <c r="QIL28"/>
      <c r="QIM28"/>
      <c r="QIN28"/>
      <c r="QIO28"/>
      <c r="QIP28"/>
      <c r="QIQ28"/>
      <c r="QIR28"/>
      <c r="QIS28"/>
      <c r="QIT28"/>
      <c r="QIU28"/>
      <c r="QIV28"/>
      <c r="QIW28"/>
      <c r="QIX28"/>
      <c r="QIY28"/>
      <c r="QIZ28"/>
      <c r="QJA28"/>
      <c r="QJB28"/>
      <c r="QJC28"/>
      <c r="QJD28"/>
      <c r="QJE28"/>
      <c r="QJF28"/>
      <c r="QJG28"/>
      <c r="QJH28"/>
      <c r="QJI28"/>
      <c r="QJJ28"/>
      <c r="QJK28"/>
      <c r="QJL28"/>
      <c r="QJM28"/>
      <c r="QJN28"/>
      <c r="QJO28"/>
      <c r="QJP28"/>
      <c r="QJQ28"/>
      <c r="QJR28"/>
      <c r="QJS28"/>
      <c r="QJT28"/>
      <c r="QJU28"/>
      <c r="QJV28"/>
      <c r="QJW28"/>
      <c r="QJX28"/>
      <c r="QJY28"/>
      <c r="QJZ28"/>
      <c r="QKA28"/>
      <c r="QKB28"/>
      <c r="QKC28"/>
      <c r="QKD28"/>
      <c r="QKE28"/>
      <c r="QKF28"/>
      <c r="QKG28"/>
      <c r="QKH28"/>
      <c r="QKI28"/>
      <c r="QKJ28"/>
      <c r="QKK28"/>
      <c r="QKL28"/>
      <c r="QKM28"/>
      <c r="QKN28"/>
      <c r="QKO28"/>
      <c r="QKP28"/>
      <c r="QKQ28"/>
      <c r="QKR28"/>
      <c r="QKS28"/>
      <c r="QKT28"/>
      <c r="QKU28"/>
      <c r="QKV28"/>
      <c r="QKW28"/>
      <c r="QKX28"/>
      <c r="QKY28"/>
      <c r="QKZ28"/>
      <c r="QLA28"/>
      <c r="QLB28"/>
      <c r="QLC28"/>
      <c r="QLD28"/>
      <c r="QLE28"/>
      <c r="QLF28"/>
      <c r="QLG28"/>
      <c r="QLH28"/>
      <c r="QLI28"/>
      <c r="QLJ28"/>
      <c r="QLK28"/>
      <c r="QLL28"/>
      <c r="QLM28"/>
      <c r="QLN28"/>
      <c r="QLO28"/>
      <c r="QLP28"/>
      <c r="QLQ28"/>
      <c r="QLR28"/>
      <c r="QLS28"/>
      <c r="QLT28"/>
      <c r="QLU28"/>
      <c r="QLV28"/>
      <c r="QLW28"/>
      <c r="QLX28"/>
      <c r="QLY28"/>
      <c r="QLZ28"/>
      <c r="QMA28"/>
      <c r="QMB28"/>
      <c r="QMC28"/>
      <c r="QMD28"/>
      <c r="QME28"/>
      <c r="QMF28"/>
      <c r="QMG28"/>
      <c r="QMH28"/>
      <c r="QMI28"/>
      <c r="QMJ28"/>
      <c r="QMK28"/>
      <c r="QML28"/>
      <c r="QMM28"/>
      <c r="QMN28"/>
      <c r="QMO28"/>
      <c r="QMP28"/>
      <c r="QMQ28"/>
      <c r="QMR28"/>
      <c r="QMS28"/>
      <c r="QMT28"/>
      <c r="QMU28"/>
      <c r="QMV28"/>
      <c r="QMW28"/>
      <c r="QMX28"/>
      <c r="QMY28"/>
      <c r="QMZ28"/>
      <c r="QNA28"/>
      <c r="QNB28"/>
      <c r="QNC28"/>
      <c r="QND28"/>
      <c r="QNE28"/>
      <c r="QNF28"/>
      <c r="QNG28"/>
      <c r="QNH28"/>
      <c r="QNI28"/>
      <c r="QNJ28"/>
      <c r="QNK28"/>
      <c r="QNL28"/>
      <c r="QNM28"/>
      <c r="QNN28"/>
      <c r="QNO28"/>
      <c r="QNP28"/>
      <c r="QNQ28"/>
      <c r="QNR28"/>
      <c r="QNS28"/>
      <c r="QNT28"/>
      <c r="QNU28"/>
      <c r="QNV28"/>
      <c r="QNW28"/>
      <c r="QNX28"/>
      <c r="QNY28"/>
      <c r="QNZ28"/>
      <c r="QOA28"/>
      <c r="QOB28"/>
      <c r="QOC28"/>
      <c r="QOD28"/>
      <c r="QOE28"/>
      <c r="QOF28"/>
      <c r="QOG28"/>
      <c r="QOH28"/>
      <c r="QOI28"/>
      <c r="QOJ28"/>
      <c r="QOK28"/>
      <c r="QOL28"/>
      <c r="QOM28"/>
      <c r="QON28"/>
      <c r="QOO28"/>
      <c r="QOP28"/>
      <c r="QOQ28"/>
      <c r="QOR28"/>
      <c r="QOS28"/>
      <c r="QOT28"/>
      <c r="QOU28"/>
      <c r="QOV28"/>
      <c r="QOW28"/>
      <c r="QOX28"/>
      <c r="QOY28"/>
      <c r="QOZ28"/>
      <c r="QPA28"/>
      <c r="QPB28"/>
      <c r="QPC28"/>
      <c r="QPD28"/>
      <c r="QPE28"/>
      <c r="QPF28"/>
      <c r="QPG28"/>
      <c r="QPH28"/>
      <c r="QPI28"/>
      <c r="QPJ28"/>
      <c r="QPK28"/>
      <c r="QPL28"/>
      <c r="QPM28"/>
      <c r="QPN28"/>
      <c r="QPO28"/>
      <c r="QPP28"/>
      <c r="QPQ28"/>
      <c r="QPR28"/>
      <c r="QPS28"/>
      <c r="QPT28"/>
      <c r="QPU28"/>
      <c r="QPV28"/>
      <c r="QPW28"/>
      <c r="QPX28"/>
      <c r="QPY28"/>
      <c r="QPZ28"/>
      <c r="QQA28"/>
      <c r="QQB28"/>
      <c r="QQC28"/>
      <c r="QQD28"/>
      <c r="QQE28"/>
      <c r="QQF28"/>
      <c r="QQG28"/>
      <c r="QQH28"/>
      <c r="QQI28"/>
      <c r="QQJ28"/>
      <c r="QQK28"/>
      <c r="QQL28"/>
      <c r="QQM28"/>
      <c r="QQN28"/>
      <c r="QQO28"/>
      <c r="QQP28"/>
      <c r="QQQ28"/>
      <c r="QQR28"/>
      <c r="QQS28"/>
      <c r="QQT28"/>
      <c r="QQU28"/>
      <c r="QQV28"/>
      <c r="QQW28"/>
      <c r="QQX28"/>
      <c r="QQY28"/>
      <c r="QQZ28"/>
      <c r="QRA28"/>
      <c r="QRB28"/>
      <c r="QRC28"/>
      <c r="QRD28"/>
      <c r="QRE28"/>
      <c r="QRF28"/>
      <c r="QRG28"/>
      <c r="QRH28"/>
      <c r="QRI28"/>
      <c r="QRJ28"/>
      <c r="QRK28"/>
      <c r="QRL28"/>
      <c r="QRM28"/>
      <c r="QRN28"/>
      <c r="QRO28"/>
      <c r="QRP28"/>
      <c r="QRQ28"/>
      <c r="QRR28"/>
      <c r="QRS28"/>
      <c r="QRT28"/>
      <c r="QRU28"/>
      <c r="QRV28"/>
      <c r="QRW28"/>
      <c r="QRX28"/>
      <c r="QRY28"/>
      <c r="QRZ28"/>
      <c r="QSA28"/>
      <c r="QSB28"/>
      <c r="QSC28"/>
      <c r="QSD28"/>
      <c r="QSE28"/>
      <c r="QSF28"/>
      <c r="QSG28"/>
      <c r="QSH28"/>
      <c r="QSI28"/>
      <c r="QSJ28"/>
      <c r="QSK28"/>
      <c r="QSL28"/>
      <c r="QSM28"/>
      <c r="QSN28"/>
      <c r="QSO28"/>
      <c r="QSP28"/>
      <c r="QSQ28"/>
      <c r="QSR28"/>
      <c r="QSS28"/>
      <c r="QST28"/>
      <c r="QSU28"/>
      <c r="QSV28"/>
      <c r="QSW28"/>
      <c r="QSX28"/>
      <c r="QSY28"/>
      <c r="QSZ28"/>
      <c r="QTA28"/>
      <c r="QTB28"/>
      <c r="QTC28"/>
      <c r="QTD28"/>
      <c r="QTE28"/>
      <c r="QTF28"/>
      <c r="QTG28"/>
      <c r="QTH28"/>
      <c r="QTI28"/>
      <c r="QTJ28"/>
      <c r="QTK28"/>
      <c r="QTL28"/>
      <c r="QTM28"/>
      <c r="QTN28"/>
      <c r="QTO28"/>
      <c r="QTP28"/>
      <c r="QTQ28"/>
      <c r="QTR28"/>
      <c r="QTS28"/>
      <c r="QTT28"/>
      <c r="QTU28"/>
      <c r="QTV28"/>
      <c r="QTW28"/>
      <c r="QTX28"/>
      <c r="QTY28"/>
      <c r="QTZ28"/>
      <c r="QUA28"/>
      <c r="QUB28"/>
      <c r="QUC28"/>
      <c r="QUD28"/>
      <c r="QUE28"/>
      <c r="QUF28"/>
      <c r="QUG28"/>
      <c r="QUH28"/>
      <c r="QUI28"/>
      <c r="QUJ28"/>
      <c r="QUK28"/>
      <c r="QUL28"/>
      <c r="QUM28"/>
      <c r="QUN28"/>
      <c r="QUO28"/>
      <c r="QUP28"/>
      <c r="QUQ28"/>
      <c r="QUR28"/>
      <c r="QUS28"/>
      <c r="QUT28"/>
      <c r="QUU28"/>
      <c r="QUV28"/>
      <c r="QUW28"/>
      <c r="QUX28"/>
      <c r="QUY28"/>
      <c r="QUZ28"/>
      <c r="QVA28"/>
      <c r="QVB28"/>
      <c r="QVC28"/>
      <c r="QVD28"/>
      <c r="QVE28"/>
      <c r="QVF28"/>
      <c r="QVG28"/>
      <c r="QVH28"/>
      <c r="QVI28"/>
      <c r="QVJ28"/>
      <c r="QVK28"/>
      <c r="QVL28"/>
      <c r="QVM28"/>
      <c r="QVN28"/>
      <c r="QVO28"/>
      <c r="QVP28"/>
      <c r="QVQ28"/>
      <c r="QVR28"/>
      <c r="QVS28"/>
      <c r="QVT28"/>
      <c r="QVU28"/>
      <c r="QVV28"/>
      <c r="QVW28"/>
      <c r="QVX28"/>
      <c r="QVY28"/>
      <c r="QVZ28"/>
      <c r="QWA28"/>
      <c r="QWB28"/>
      <c r="QWC28"/>
      <c r="QWD28"/>
      <c r="QWE28"/>
      <c r="QWF28"/>
      <c r="QWG28"/>
      <c r="QWH28"/>
      <c r="QWI28"/>
      <c r="QWJ28"/>
      <c r="QWK28"/>
      <c r="QWL28"/>
      <c r="QWM28"/>
      <c r="QWN28"/>
      <c r="QWO28"/>
      <c r="QWP28"/>
      <c r="QWQ28"/>
      <c r="QWR28"/>
      <c r="QWS28"/>
      <c r="QWT28"/>
      <c r="QWU28"/>
      <c r="QWV28"/>
      <c r="QWW28"/>
      <c r="QWX28"/>
      <c r="QWY28"/>
      <c r="QWZ28"/>
      <c r="QXA28"/>
      <c r="QXB28"/>
      <c r="QXC28"/>
      <c r="QXD28"/>
      <c r="QXE28"/>
      <c r="QXF28"/>
      <c r="QXG28"/>
      <c r="QXH28"/>
      <c r="QXI28"/>
      <c r="QXJ28"/>
      <c r="QXK28"/>
      <c r="QXL28"/>
      <c r="QXM28"/>
      <c r="QXN28"/>
      <c r="QXO28"/>
      <c r="QXP28"/>
      <c r="QXQ28"/>
      <c r="QXR28"/>
      <c r="QXS28"/>
      <c r="QXT28"/>
      <c r="QXU28"/>
      <c r="QXV28"/>
      <c r="QXW28"/>
      <c r="QXX28"/>
      <c r="QXY28"/>
      <c r="QXZ28"/>
      <c r="QYA28"/>
      <c r="QYB28"/>
      <c r="QYC28"/>
      <c r="QYD28"/>
      <c r="QYE28"/>
      <c r="QYF28"/>
      <c r="QYG28"/>
      <c r="QYH28"/>
      <c r="QYI28"/>
      <c r="QYJ28"/>
      <c r="QYK28"/>
      <c r="QYL28"/>
      <c r="QYM28"/>
      <c r="QYN28"/>
      <c r="QYO28"/>
      <c r="QYP28"/>
      <c r="QYQ28"/>
      <c r="QYR28"/>
      <c r="QYS28"/>
      <c r="QYT28"/>
      <c r="QYU28"/>
      <c r="QYV28"/>
      <c r="QYW28"/>
      <c r="QYX28"/>
      <c r="QYY28"/>
      <c r="QYZ28"/>
      <c r="QZA28"/>
      <c r="QZB28"/>
      <c r="QZC28"/>
      <c r="QZD28"/>
      <c r="QZE28"/>
      <c r="QZF28"/>
      <c r="QZG28"/>
      <c r="QZH28"/>
      <c r="QZI28"/>
      <c r="QZJ28"/>
      <c r="QZK28"/>
      <c r="QZL28"/>
      <c r="QZM28"/>
      <c r="QZN28"/>
      <c r="QZO28"/>
      <c r="QZP28"/>
      <c r="QZQ28"/>
      <c r="QZR28"/>
      <c r="QZS28"/>
      <c r="QZT28"/>
      <c r="QZU28"/>
      <c r="QZV28"/>
      <c r="QZW28"/>
      <c r="QZX28"/>
      <c r="QZY28"/>
      <c r="QZZ28"/>
      <c r="RAA28"/>
      <c r="RAB28"/>
      <c r="RAC28"/>
      <c r="RAD28"/>
      <c r="RAE28"/>
      <c r="RAF28"/>
      <c r="RAG28"/>
      <c r="RAH28"/>
      <c r="RAI28"/>
      <c r="RAJ28"/>
      <c r="RAK28"/>
      <c r="RAL28"/>
      <c r="RAM28"/>
      <c r="RAN28"/>
      <c r="RAO28"/>
      <c r="RAP28"/>
      <c r="RAQ28"/>
      <c r="RAR28"/>
      <c r="RAS28"/>
      <c r="RAT28"/>
      <c r="RAU28"/>
      <c r="RAV28"/>
      <c r="RAW28"/>
      <c r="RAX28"/>
      <c r="RAY28"/>
      <c r="RAZ28"/>
      <c r="RBA28"/>
      <c r="RBB28"/>
      <c r="RBC28"/>
      <c r="RBD28"/>
      <c r="RBE28"/>
      <c r="RBF28"/>
      <c r="RBG28"/>
      <c r="RBH28"/>
      <c r="RBI28"/>
      <c r="RBJ28"/>
      <c r="RBK28"/>
      <c r="RBL28"/>
      <c r="RBM28"/>
      <c r="RBN28"/>
      <c r="RBO28"/>
      <c r="RBP28"/>
      <c r="RBQ28"/>
      <c r="RBR28"/>
      <c r="RBS28"/>
      <c r="RBT28"/>
      <c r="RBU28"/>
      <c r="RBV28"/>
      <c r="RBW28"/>
      <c r="RBX28"/>
      <c r="RBY28"/>
      <c r="RBZ28"/>
      <c r="RCA28"/>
      <c r="RCB28"/>
      <c r="RCC28"/>
      <c r="RCD28"/>
      <c r="RCE28"/>
      <c r="RCF28"/>
      <c r="RCG28"/>
      <c r="RCH28"/>
      <c r="RCI28"/>
      <c r="RCJ28"/>
      <c r="RCK28"/>
      <c r="RCL28"/>
      <c r="RCM28"/>
      <c r="RCN28"/>
      <c r="RCO28"/>
      <c r="RCP28"/>
      <c r="RCQ28"/>
      <c r="RCR28"/>
      <c r="RCS28"/>
      <c r="RCT28"/>
      <c r="RCU28"/>
      <c r="RCV28"/>
      <c r="RCW28"/>
      <c r="RCX28"/>
      <c r="RCY28"/>
      <c r="RCZ28"/>
      <c r="RDA28"/>
      <c r="RDB28"/>
      <c r="RDC28"/>
      <c r="RDD28"/>
      <c r="RDE28"/>
      <c r="RDF28"/>
      <c r="RDG28"/>
      <c r="RDH28"/>
      <c r="RDI28"/>
      <c r="RDJ28"/>
      <c r="RDK28"/>
      <c r="RDL28"/>
      <c r="RDM28"/>
      <c r="RDN28"/>
      <c r="RDO28"/>
      <c r="RDP28"/>
      <c r="RDQ28"/>
      <c r="RDR28"/>
      <c r="RDS28"/>
      <c r="RDT28"/>
      <c r="RDU28"/>
      <c r="RDV28"/>
      <c r="RDW28"/>
      <c r="RDX28"/>
      <c r="RDY28"/>
      <c r="RDZ28"/>
      <c r="REA28"/>
      <c r="REB28"/>
      <c r="REC28"/>
      <c r="RED28"/>
      <c r="REE28"/>
      <c r="REF28"/>
      <c r="REG28"/>
      <c r="REH28"/>
      <c r="REI28"/>
      <c r="REJ28"/>
      <c r="REK28"/>
      <c r="REL28"/>
      <c r="REM28"/>
      <c r="REN28"/>
      <c r="REO28"/>
      <c r="REP28"/>
      <c r="REQ28"/>
      <c r="RER28"/>
      <c r="RES28"/>
      <c r="RET28"/>
      <c r="REU28"/>
      <c r="REV28"/>
      <c r="REW28"/>
      <c r="REX28"/>
      <c r="REY28"/>
      <c r="REZ28"/>
      <c r="RFA28"/>
      <c r="RFB28"/>
      <c r="RFC28"/>
      <c r="RFD28"/>
      <c r="RFE28"/>
      <c r="RFF28"/>
      <c r="RFG28"/>
      <c r="RFH28"/>
      <c r="RFI28"/>
      <c r="RFJ28"/>
      <c r="RFK28"/>
      <c r="RFL28"/>
      <c r="RFM28"/>
      <c r="RFN28"/>
      <c r="RFO28"/>
      <c r="RFP28"/>
      <c r="RFQ28"/>
      <c r="RFR28"/>
      <c r="RFS28"/>
      <c r="RFT28"/>
      <c r="RFU28"/>
      <c r="RFV28"/>
      <c r="RFW28"/>
      <c r="RFX28"/>
      <c r="RFY28"/>
      <c r="RFZ28"/>
      <c r="RGA28"/>
      <c r="RGB28"/>
      <c r="RGC28"/>
      <c r="RGD28"/>
      <c r="RGE28"/>
      <c r="RGF28"/>
      <c r="RGG28"/>
      <c r="RGH28"/>
      <c r="RGI28"/>
      <c r="RGJ28"/>
      <c r="RGK28"/>
      <c r="RGL28"/>
      <c r="RGM28"/>
      <c r="RGN28"/>
      <c r="RGO28"/>
      <c r="RGP28"/>
      <c r="RGQ28"/>
      <c r="RGR28"/>
      <c r="RGS28"/>
      <c r="RGT28"/>
      <c r="RGU28"/>
      <c r="RGV28"/>
      <c r="RGW28"/>
      <c r="RGX28"/>
      <c r="RGY28"/>
      <c r="RGZ28"/>
      <c r="RHA28"/>
      <c r="RHB28"/>
      <c r="RHC28"/>
      <c r="RHD28"/>
      <c r="RHE28"/>
      <c r="RHF28"/>
      <c r="RHG28"/>
      <c r="RHH28"/>
      <c r="RHI28"/>
      <c r="RHJ28"/>
      <c r="RHK28"/>
      <c r="RHL28"/>
      <c r="RHM28"/>
      <c r="RHN28"/>
      <c r="RHO28"/>
      <c r="RHP28"/>
      <c r="RHQ28"/>
      <c r="RHR28"/>
      <c r="RHS28"/>
      <c r="RHT28"/>
      <c r="RHU28"/>
      <c r="RHV28"/>
      <c r="RHW28"/>
      <c r="RHX28"/>
      <c r="RHY28"/>
      <c r="RHZ28"/>
      <c r="RIA28"/>
      <c r="RIB28"/>
      <c r="RIC28"/>
      <c r="RID28"/>
      <c r="RIE28"/>
      <c r="RIF28"/>
      <c r="RIG28"/>
      <c r="RIH28"/>
      <c r="RII28"/>
      <c r="RIJ28"/>
      <c r="RIK28"/>
      <c r="RIL28"/>
      <c r="RIM28"/>
      <c r="RIN28"/>
      <c r="RIO28"/>
      <c r="RIP28"/>
      <c r="RIQ28"/>
      <c r="RIR28"/>
      <c r="RIS28"/>
      <c r="RIT28"/>
      <c r="RIU28"/>
      <c r="RIV28"/>
      <c r="RIW28"/>
      <c r="RIX28"/>
      <c r="RIY28"/>
      <c r="RIZ28"/>
      <c r="RJA28"/>
      <c r="RJB28"/>
      <c r="RJC28"/>
      <c r="RJD28"/>
      <c r="RJE28"/>
      <c r="RJF28"/>
      <c r="RJG28"/>
      <c r="RJH28"/>
      <c r="RJI28"/>
      <c r="RJJ28"/>
      <c r="RJK28"/>
      <c r="RJL28"/>
      <c r="RJM28"/>
      <c r="RJN28"/>
      <c r="RJO28"/>
      <c r="RJP28"/>
      <c r="RJQ28"/>
      <c r="RJR28"/>
      <c r="RJS28"/>
      <c r="RJT28"/>
      <c r="RJU28"/>
      <c r="RJV28"/>
      <c r="RJW28"/>
      <c r="RJX28"/>
      <c r="RJY28"/>
      <c r="RJZ28"/>
      <c r="RKA28"/>
      <c r="RKB28"/>
      <c r="RKC28"/>
      <c r="RKD28"/>
      <c r="RKE28"/>
      <c r="RKF28"/>
      <c r="RKG28"/>
      <c r="RKH28"/>
      <c r="RKI28"/>
      <c r="RKJ28"/>
      <c r="RKK28"/>
      <c r="RKL28"/>
      <c r="RKM28"/>
      <c r="RKN28"/>
      <c r="RKO28"/>
      <c r="RKP28"/>
      <c r="RKQ28"/>
      <c r="RKR28"/>
      <c r="RKS28"/>
      <c r="RKT28"/>
      <c r="RKU28"/>
      <c r="RKV28"/>
      <c r="RKW28"/>
      <c r="RKX28"/>
      <c r="RKY28"/>
      <c r="RKZ28"/>
      <c r="RLA28"/>
      <c r="RLB28"/>
      <c r="RLC28"/>
      <c r="RLD28"/>
      <c r="RLE28"/>
      <c r="RLF28"/>
      <c r="RLG28"/>
      <c r="RLH28"/>
      <c r="RLI28"/>
      <c r="RLJ28"/>
      <c r="RLK28"/>
      <c r="RLL28"/>
      <c r="RLM28"/>
      <c r="RLN28"/>
      <c r="RLO28"/>
      <c r="RLP28"/>
      <c r="RLQ28"/>
      <c r="RLR28"/>
      <c r="RLS28"/>
      <c r="RLT28"/>
      <c r="RLU28"/>
      <c r="RLV28"/>
      <c r="RLW28"/>
      <c r="RLX28"/>
      <c r="RLY28"/>
      <c r="RLZ28"/>
      <c r="RMA28"/>
      <c r="RMB28"/>
      <c r="RMC28"/>
      <c r="RMD28"/>
      <c r="RME28"/>
      <c r="RMF28"/>
      <c r="RMG28"/>
      <c r="RMH28"/>
      <c r="RMI28"/>
      <c r="RMJ28"/>
      <c r="RMK28"/>
      <c r="RML28"/>
      <c r="RMM28"/>
      <c r="RMN28"/>
      <c r="RMO28"/>
      <c r="RMP28"/>
      <c r="RMQ28"/>
      <c r="RMR28"/>
      <c r="RMS28"/>
      <c r="RMT28"/>
      <c r="RMU28"/>
      <c r="RMV28"/>
      <c r="RMW28"/>
      <c r="RMX28"/>
      <c r="RMY28"/>
      <c r="RMZ28"/>
      <c r="RNA28"/>
      <c r="RNB28"/>
      <c r="RNC28"/>
      <c r="RND28"/>
      <c r="RNE28"/>
      <c r="RNF28"/>
      <c r="RNG28"/>
      <c r="RNH28"/>
      <c r="RNI28"/>
      <c r="RNJ28"/>
      <c r="RNK28"/>
      <c r="RNL28"/>
      <c r="RNM28"/>
      <c r="RNN28"/>
      <c r="RNO28"/>
      <c r="RNP28"/>
      <c r="RNQ28"/>
      <c r="RNR28"/>
      <c r="RNS28"/>
      <c r="RNT28"/>
      <c r="RNU28"/>
      <c r="RNV28"/>
      <c r="RNW28"/>
      <c r="RNX28"/>
      <c r="RNY28"/>
      <c r="RNZ28"/>
      <c r="ROA28"/>
      <c r="ROB28"/>
      <c r="ROC28"/>
      <c r="ROD28"/>
      <c r="ROE28"/>
      <c r="ROF28"/>
      <c r="ROG28"/>
      <c r="ROH28"/>
      <c r="ROI28"/>
      <c r="ROJ28"/>
      <c r="ROK28"/>
      <c r="ROL28"/>
      <c r="ROM28"/>
      <c r="RON28"/>
      <c r="ROO28"/>
      <c r="ROP28"/>
      <c r="ROQ28"/>
      <c r="ROR28"/>
      <c r="ROS28"/>
      <c r="ROT28"/>
      <c r="ROU28"/>
      <c r="ROV28"/>
      <c r="ROW28"/>
      <c r="ROX28"/>
      <c r="ROY28"/>
      <c r="ROZ28"/>
      <c r="RPA28"/>
      <c r="RPB28"/>
      <c r="RPC28"/>
      <c r="RPD28"/>
      <c r="RPE28"/>
      <c r="RPF28"/>
      <c r="RPG28"/>
      <c r="RPH28"/>
      <c r="RPI28"/>
      <c r="RPJ28"/>
      <c r="RPK28"/>
      <c r="RPL28"/>
      <c r="RPM28"/>
      <c r="RPN28"/>
      <c r="RPO28"/>
      <c r="RPP28"/>
      <c r="RPQ28"/>
      <c r="RPR28"/>
      <c r="RPS28"/>
      <c r="RPT28"/>
      <c r="RPU28"/>
      <c r="RPV28"/>
      <c r="RPW28"/>
      <c r="RPX28"/>
      <c r="RPY28"/>
      <c r="RPZ28"/>
      <c r="RQA28"/>
      <c r="RQB28"/>
      <c r="RQC28"/>
      <c r="RQD28"/>
      <c r="RQE28"/>
      <c r="RQF28"/>
      <c r="RQG28"/>
      <c r="RQH28"/>
      <c r="RQI28"/>
      <c r="RQJ28"/>
      <c r="RQK28"/>
      <c r="RQL28"/>
      <c r="RQM28"/>
      <c r="RQN28"/>
      <c r="RQO28"/>
      <c r="RQP28"/>
      <c r="RQQ28"/>
      <c r="RQR28"/>
      <c r="RQS28"/>
      <c r="RQT28"/>
      <c r="RQU28"/>
      <c r="RQV28"/>
      <c r="RQW28"/>
      <c r="RQX28"/>
      <c r="RQY28"/>
      <c r="RQZ28"/>
      <c r="RRA28"/>
      <c r="RRB28"/>
      <c r="RRC28"/>
      <c r="RRD28"/>
      <c r="RRE28"/>
      <c r="RRF28"/>
      <c r="RRG28"/>
      <c r="RRH28"/>
      <c r="RRI28"/>
      <c r="RRJ28"/>
      <c r="RRK28"/>
      <c r="RRL28"/>
      <c r="RRM28"/>
      <c r="RRN28"/>
      <c r="RRO28"/>
      <c r="RRP28"/>
      <c r="RRQ28"/>
      <c r="RRR28"/>
      <c r="RRS28"/>
      <c r="RRT28"/>
      <c r="RRU28"/>
      <c r="RRV28"/>
      <c r="RRW28"/>
      <c r="RRX28"/>
      <c r="RRY28"/>
      <c r="RRZ28"/>
      <c r="RSA28"/>
      <c r="RSB28"/>
      <c r="RSC28"/>
      <c r="RSD28"/>
      <c r="RSE28"/>
      <c r="RSF28"/>
      <c r="RSG28"/>
      <c r="RSH28"/>
      <c r="RSI28"/>
      <c r="RSJ28"/>
      <c r="RSK28"/>
      <c r="RSL28"/>
      <c r="RSM28"/>
      <c r="RSN28"/>
      <c r="RSO28"/>
      <c r="RSP28"/>
      <c r="RSQ28"/>
      <c r="RSR28"/>
      <c r="RSS28"/>
      <c r="RST28"/>
      <c r="RSU28"/>
      <c r="RSV28"/>
      <c r="RSW28"/>
      <c r="RSX28"/>
      <c r="RSY28"/>
      <c r="RSZ28"/>
      <c r="RTA28"/>
      <c r="RTB28"/>
      <c r="RTC28"/>
      <c r="RTD28"/>
      <c r="RTE28"/>
      <c r="RTF28"/>
      <c r="RTG28"/>
      <c r="RTH28"/>
      <c r="RTI28"/>
      <c r="RTJ28"/>
      <c r="RTK28"/>
      <c r="RTL28"/>
      <c r="RTM28"/>
      <c r="RTN28"/>
      <c r="RTO28"/>
      <c r="RTP28"/>
      <c r="RTQ28"/>
      <c r="RTR28"/>
      <c r="RTS28"/>
      <c r="RTT28"/>
      <c r="RTU28"/>
      <c r="RTV28"/>
      <c r="RTW28"/>
      <c r="RTX28"/>
      <c r="RTY28"/>
      <c r="RTZ28"/>
      <c r="RUA28"/>
      <c r="RUB28"/>
      <c r="RUC28"/>
      <c r="RUD28"/>
      <c r="RUE28"/>
      <c r="RUF28"/>
      <c r="RUG28"/>
      <c r="RUH28"/>
      <c r="RUI28"/>
      <c r="RUJ28"/>
      <c r="RUK28"/>
      <c r="RUL28"/>
      <c r="RUM28"/>
      <c r="RUN28"/>
      <c r="RUO28"/>
      <c r="RUP28"/>
      <c r="RUQ28"/>
      <c r="RUR28"/>
      <c r="RUS28"/>
      <c r="RUT28"/>
      <c r="RUU28"/>
      <c r="RUV28"/>
      <c r="RUW28"/>
      <c r="RUX28"/>
      <c r="RUY28"/>
      <c r="RUZ28"/>
      <c r="RVA28"/>
      <c r="RVB28"/>
      <c r="RVC28"/>
      <c r="RVD28"/>
      <c r="RVE28"/>
      <c r="RVF28"/>
      <c r="RVG28"/>
      <c r="RVH28"/>
      <c r="RVI28"/>
      <c r="RVJ28"/>
      <c r="RVK28"/>
      <c r="RVL28"/>
      <c r="RVM28"/>
      <c r="RVN28"/>
      <c r="RVO28"/>
      <c r="RVP28"/>
      <c r="RVQ28"/>
      <c r="RVR28"/>
      <c r="RVS28"/>
      <c r="RVT28"/>
      <c r="RVU28"/>
      <c r="RVV28"/>
      <c r="RVW28"/>
      <c r="RVX28"/>
      <c r="RVY28"/>
      <c r="RVZ28"/>
      <c r="RWA28"/>
      <c r="RWB28"/>
      <c r="RWC28"/>
      <c r="RWD28"/>
      <c r="RWE28"/>
      <c r="RWF28"/>
      <c r="RWG28"/>
      <c r="RWH28"/>
      <c r="RWI28"/>
      <c r="RWJ28"/>
      <c r="RWK28"/>
      <c r="RWL28"/>
      <c r="RWM28"/>
      <c r="RWN28"/>
      <c r="RWO28"/>
      <c r="RWP28"/>
      <c r="RWQ28"/>
      <c r="RWR28"/>
      <c r="RWS28"/>
      <c r="RWT28"/>
      <c r="RWU28"/>
      <c r="RWV28"/>
      <c r="RWW28"/>
      <c r="RWX28"/>
      <c r="RWY28"/>
      <c r="RWZ28"/>
      <c r="RXA28"/>
      <c r="RXB28"/>
      <c r="RXC28"/>
      <c r="RXD28"/>
      <c r="RXE28"/>
      <c r="RXF28"/>
      <c r="RXG28"/>
      <c r="RXH28"/>
      <c r="RXI28"/>
      <c r="RXJ28"/>
      <c r="RXK28"/>
      <c r="RXL28"/>
      <c r="RXM28"/>
      <c r="RXN28"/>
      <c r="RXO28"/>
      <c r="RXP28"/>
      <c r="RXQ28"/>
      <c r="RXR28"/>
      <c r="RXS28"/>
      <c r="RXT28"/>
      <c r="RXU28"/>
      <c r="RXV28"/>
      <c r="RXW28"/>
      <c r="RXX28"/>
      <c r="RXY28"/>
      <c r="RXZ28"/>
      <c r="RYA28"/>
      <c r="RYB28"/>
      <c r="RYC28"/>
      <c r="RYD28"/>
      <c r="RYE28"/>
      <c r="RYF28"/>
      <c r="RYG28"/>
      <c r="RYH28"/>
      <c r="RYI28"/>
      <c r="RYJ28"/>
      <c r="RYK28"/>
      <c r="RYL28"/>
      <c r="RYM28"/>
      <c r="RYN28"/>
      <c r="RYO28"/>
      <c r="RYP28"/>
      <c r="RYQ28"/>
      <c r="RYR28"/>
      <c r="RYS28"/>
      <c r="RYT28"/>
      <c r="RYU28"/>
      <c r="RYV28"/>
      <c r="RYW28"/>
      <c r="RYX28"/>
      <c r="RYY28"/>
      <c r="RYZ28"/>
      <c r="RZA28"/>
      <c r="RZB28"/>
      <c r="RZC28"/>
      <c r="RZD28"/>
      <c r="RZE28"/>
      <c r="RZF28"/>
      <c r="RZG28"/>
      <c r="RZH28"/>
      <c r="RZI28"/>
      <c r="RZJ28"/>
      <c r="RZK28"/>
      <c r="RZL28"/>
      <c r="RZM28"/>
      <c r="RZN28"/>
      <c r="RZO28"/>
      <c r="RZP28"/>
      <c r="RZQ28"/>
      <c r="RZR28"/>
      <c r="RZS28"/>
      <c r="RZT28"/>
      <c r="RZU28"/>
      <c r="RZV28"/>
      <c r="RZW28"/>
      <c r="RZX28"/>
      <c r="RZY28"/>
      <c r="RZZ28"/>
      <c r="SAA28"/>
      <c r="SAB28"/>
      <c r="SAC28"/>
      <c r="SAD28"/>
      <c r="SAE28"/>
      <c r="SAF28"/>
      <c r="SAG28"/>
      <c r="SAH28"/>
      <c r="SAI28"/>
      <c r="SAJ28"/>
      <c r="SAK28"/>
      <c r="SAL28"/>
      <c r="SAM28"/>
      <c r="SAN28"/>
      <c r="SAO28"/>
      <c r="SAP28"/>
      <c r="SAQ28"/>
      <c r="SAR28"/>
      <c r="SAS28"/>
      <c r="SAT28"/>
      <c r="SAU28"/>
      <c r="SAV28"/>
      <c r="SAW28"/>
      <c r="SAX28"/>
      <c r="SAY28"/>
      <c r="SAZ28"/>
      <c r="SBA28"/>
      <c r="SBB28"/>
      <c r="SBC28"/>
      <c r="SBD28"/>
      <c r="SBE28"/>
      <c r="SBF28"/>
      <c r="SBG28"/>
      <c r="SBH28"/>
      <c r="SBI28"/>
      <c r="SBJ28"/>
      <c r="SBK28"/>
      <c r="SBL28"/>
      <c r="SBM28"/>
      <c r="SBN28"/>
      <c r="SBO28"/>
      <c r="SBP28"/>
      <c r="SBQ28"/>
      <c r="SBR28"/>
      <c r="SBS28"/>
      <c r="SBT28"/>
      <c r="SBU28"/>
      <c r="SBV28"/>
      <c r="SBW28"/>
      <c r="SBX28"/>
      <c r="SBY28"/>
      <c r="SBZ28"/>
      <c r="SCA28"/>
      <c r="SCB28"/>
      <c r="SCC28"/>
      <c r="SCD28"/>
      <c r="SCE28"/>
      <c r="SCF28"/>
      <c r="SCG28"/>
      <c r="SCH28"/>
      <c r="SCI28"/>
      <c r="SCJ28"/>
      <c r="SCK28"/>
      <c r="SCL28"/>
      <c r="SCM28"/>
      <c r="SCN28"/>
      <c r="SCO28"/>
      <c r="SCP28"/>
      <c r="SCQ28"/>
      <c r="SCR28"/>
      <c r="SCS28"/>
      <c r="SCT28"/>
      <c r="SCU28"/>
      <c r="SCV28"/>
      <c r="SCW28"/>
      <c r="SCX28"/>
      <c r="SCY28"/>
      <c r="SCZ28"/>
      <c r="SDA28"/>
      <c r="SDB28"/>
      <c r="SDC28"/>
      <c r="SDD28"/>
      <c r="SDE28"/>
      <c r="SDF28"/>
      <c r="SDG28"/>
      <c r="SDH28"/>
      <c r="SDI28"/>
      <c r="SDJ28"/>
      <c r="SDK28"/>
      <c r="SDL28"/>
      <c r="SDM28"/>
      <c r="SDN28"/>
      <c r="SDO28"/>
      <c r="SDP28"/>
      <c r="SDQ28"/>
      <c r="SDR28"/>
      <c r="SDS28"/>
      <c r="SDT28"/>
      <c r="SDU28"/>
      <c r="SDV28"/>
      <c r="SDW28"/>
      <c r="SDX28"/>
      <c r="SDY28"/>
      <c r="SDZ28"/>
      <c r="SEA28"/>
      <c r="SEB28"/>
      <c r="SEC28"/>
      <c r="SED28"/>
      <c r="SEE28"/>
      <c r="SEF28"/>
      <c r="SEG28"/>
      <c r="SEH28"/>
      <c r="SEI28"/>
      <c r="SEJ28"/>
      <c r="SEK28"/>
      <c r="SEL28"/>
      <c r="SEM28"/>
      <c r="SEN28"/>
      <c r="SEO28"/>
      <c r="SEP28"/>
      <c r="SEQ28"/>
      <c r="SER28"/>
      <c r="SES28"/>
      <c r="SET28"/>
      <c r="SEU28"/>
      <c r="SEV28"/>
      <c r="SEW28"/>
      <c r="SEX28"/>
      <c r="SEY28"/>
      <c r="SEZ28"/>
      <c r="SFA28"/>
      <c r="SFB28"/>
      <c r="SFC28"/>
      <c r="SFD28"/>
      <c r="SFE28"/>
      <c r="SFF28"/>
      <c r="SFG28"/>
      <c r="SFH28"/>
      <c r="SFI28"/>
      <c r="SFJ28"/>
      <c r="SFK28"/>
      <c r="SFL28"/>
      <c r="SFM28"/>
      <c r="SFN28"/>
      <c r="SFO28"/>
      <c r="SFP28"/>
      <c r="SFQ28"/>
      <c r="SFR28"/>
      <c r="SFS28"/>
      <c r="SFT28"/>
      <c r="SFU28"/>
      <c r="SFV28"/>
      <c r="SFW28"/>
      <c r="SFX28"/>
      <c r="SFY28"/>
      <c r="SFZ28"/>
      <c r="SGA28"/>
      <c r="SGB28"/>
      <c r="SGC28"/>
      <c r="SGD28"/>
      <c r="SGE28"/>
      <c r="SGF28"/>
      <c r="SGG28"/>
      <c r="SGH28"/>
      <c r="SGI28"/>
      <c r="SGJ28"/>
      <c r="SGK28"/>
      <c r="SGL28"/>
      <c r="SGM28"/>
      <c r="SGN28"/>
      <c r="SGO28"/>
      <c r="SGP28"/>
      <c r="SGQ28"/>
      <c r="SGR28"/>
      <c r="SGS28"/>
      <c r="SGT28"/>
      <c r="SGU28"/>
      <c r="SGV28"/>
      <c r="SGW28"/>
      <c r="SGX28"/>
      <c r="SGY28"/>
      <c r="SGZ28"/>
      <c r="SHA28"/>
      <c r="SHB28"/>
      <c r="SHC28"/>
      <c r="SHD28"/>
      <c r="SHE28"/>
      <c r="SHF28"/>
      <c r="SHG28"/>
      <c r="SHH28"/>
      <c r="SHI28"/>
      <c r="SHJ28"/>
      <c r="SHK28"/>
      <c r="SHL28"/>
      <c r="SHM28"/>
      <c r="SHN28"/>
      <c r="SHO28"/>
      <c r="SHP28"/>
      <c r="SHQ28"/>
      <c r="SHR28"/>
      <c r="SHS28"/>
      <c r="SHT28"/>
      <c r="SHU28"/>
      <c r="SHV28"/>
      <c r="SHW28"/>
      <c r="SHX28"/>
      <c r="SHY28"/>
      <c r="SHZ28"/>
      <c r="SIA28"/>
      <c r="SIB28"/>
      <c r="SIC28"/>
      <c r="SID28"/>
      <c r="SIE28"/>
      <c r="SIF28"/>
      <c r="SIG28"/>
      <c r="SIH28"/>
      <c r="SII28"/>
      <c r="SIJ28"/>
      <c r="SIK28"/>
      <c r="SIL28"/>
      <c r="SIM28"/>
      <c r="SIN28"/>
      <c r="SIO28"/>
      <c r="SIP28"/>
      <c r="SIQ28"/>
      <c r="SIR28"/>
      <c r="SIS28"/>
      <c r="SIT28"/>
      <c r="SIU28"/>
      <c r="SIV28"/>
      <c r="SIW28"/>
      <c r="SIX28"/>
      <c r="SIY28"/>
      <c r="SIZ28"/>
      <c r="SJA28"/>
      <c r="SJB28"/>
      <c r="SJC28"/>
      <c r="SJD28"/>
      <c r="SJE28"/>
      <c r="SJF28"/>
      <c r="SJG28"/>
      <c r="SJH28"/>
      <c r="SJI28"/>
      <c r="SJJ28"/>
      <c r="SJK28"/>
      <c r="SJL28"/>
      <c r="SJM28"/>
      <c r="SJN28"/>
      <c r="SJO28"/>
      <c r="SJP28"/>
      <c r="SJQ28"/>
      <c r="SJR28"/>
      <c r="SJS28"/>
      <c r="SJT28"/>
      <c r="SJU28"/>
      <c r="SJV28"/>
      <c r="SJW28"/>
      <c r="SJX28"/>
      <c r="SJY28"/>
      <c r="SJZ28"/>
      <c r="SKA28"/>
      <c r="SKB28"/>
      <c r="SKC28"/>
      <c r="SKD28"/>
      <c r="SKE28"/>
      <c r="SKF28"/>
      <c r="SKG28"/>
      <c r="SKH28"/>
      <c r="SKI28"/>
      <c r="SKJ28"/>
      <c r="SKK28"/>
      <c r="SKL28"/>
      <c r="SKM28"/>
      <c r="SKN28"/>
      <c r="SKO28"/>
      <c r="SKP28"/>
      <c r="SKQ28"/>
      <c r="SKR28"/>
      <c r="SKS28"/>
      <c r="SKT28"/>
      <c r="SKU28"/>
      <c r="SKV28"/>
      <c r="SKW28"/>
      <c r="SKX28"/>
      <c r="SKY28"/>
      <c r="SKZ28"/>
      <c r="SLA28"/>
      <c r="SLB28"/>
      <c r="SLC28"/>
      <c r="SLD28"/>
      <c r="SLE28"/>
      <c r="SLF28"/>
      <c r="SLG28"/>
      <c r="SLH28"/>
      <c r="SLI28"/>
      <c r="SLJ28"/>
      <c r="SLK28"/>
      <c r="SLL28"/>
      <c r="SLM28"/>
      <c r="SLN28"/>
      <c r="SLO28"/>
      <c r="SLP28"/>
      <c r="SLQ28"/>
      <c r="SLR28"/>
      <c r="SLS28"/>
      <c r="SLT28"/>
      <c r="SLU28"/>
      <c r="SLV28"/>
      <c r="SLW28"/>
      <c r="SLX28"/>
      <c r="SLY28"/>
      <c r="SLZ28"/>
      <c r="SMA28"/>
      <c r="SMB28"/>
      <c r="SMC28"/>
      <c r="SMD28"/>
      <c r="SME28"/>
      <c r="SMF28"/>
      <c r="SMG28"/>
      <c r="SMH28"/>
      <c r="SMI28"/>
      <c r="SMJ28"/>
      <c r="SMK28"/>
      <c r="SML28"/>
      <c r="SMM28"/>
      <c r="SMN28"/>
      <c r="SMO28"/>
      <c r="SMP28"/>
      <c r="SMQ28"/>
      <c r="SMR28"/>
      <c r="SMS28"/>
      <c r="SMT28"/>
      <c r="SMU28"/>
      <c r="SMV28"/>
      <c r="SMW28"/>
      <c r="SMX28"/>
      <c r="SMY28"/>
      <c r="SMZ28"/>
      <c r="SNA28"/>
      <c r="SNB28"/>
      <c r="SNC28"/>
      <c r="SND28"/>
      <c r="SNE28"/>
      <c r="SNF28"/>
      <c r="SNG28"/>
      <c r="SNH28"/>
      <c r="SNI28"/>
      <c r="SNJ28"/>
      <c r="SNK28"/>
      <c r="SNL28"/>
      <c r="SNM28"/>
      <c r="SNN28"/>
      <c r="SNO28"/>
      <c r="SNP28"/>
      <c r="SNQ28"/>
      <c r="SNR28"/>
      <c r="SNS28"/>
      <c r="SNT28"/>
      <c r="SNU28"/>
      <c r="SNV28"/>
      <c r="SNW28"/>
      <c r="SNX28"/>
      <c r="SNY28"/>
      <c r="SNZ28"/>
      <c r="SOA28"/>
      <c r="SOB28"/>
      <c r="SOC28"/>
      <c r="SOD28"/>
      <c r="SOE28"/>
      <c r="SOF28"/>
      <c r="SOG28"/>
      <c r="SOH28"/>
      <c r="SOI28"/>
      <c r="SOJ28"/>
      <c r="SOK28"/>
      <c r="SOL28"/>
      <c r="SOM28"/>
      <c r="SON28"/>
      <c r="SOO28"/>
      <c r="SOP28"/>
      <c r="SOQ28"/>
      <c r="SOR28"/>
      <c r="SOS28"/>
      <c r="SOT28"/>
      <c r="SOU28"/>
      <c r="SOV28"/>
      <c r="SOW28"/>
      <c r="SOX28"/>
      <c r="SOY28"/>
      <c r="SOZ28"/>
      <c r="SPA28"/>
      <c r="SPB28"/>
      <c r="SPC28"/>
      <c r="SPD28"/>
      <c r="SPE28"/>
      <c r="SPF28"/>
      <c r="SPG28"/>
      <c r="SPH28"/>
      <c r="SPI28"/>
      <c r="SPJ28"/>
      <c r="SPK28"/>
      <c r="SPL28"/>
      <c r="SPM28"/>
      <c r="SPN28"/>
      <c r="SPO28"/>
      <c r="SPP28"/>
      <c r="SPQ28"/>
      <c r="SPR28"/>
      <c r="SPS28"/>
      <c r="SPT28"/>
      <c r="SPU28"/>
      <c r="SPV28"/>
      <c r="SPW28"/>
      <c r="SPX28"/>
      <c r="SPY28"/>
      <c r="SPZ28"/>
      <c r="SQA28"/>
      <c r="SQB28"/>
      <c r="SQC28"/>
      <c r="SQD28"/>
      <c r="SQE28"/>
      <c r="SQF28"/>
      <c r="SQG28"/>
      <c r="SQH28"/>
      <c r="SQI28"/>
      <c r="SQJ28"/>
      <c r="SQK28"/>
      <c r="SQL28"/>
      <c r="SQM28"/>
      <c r="SQN28"/>
      <c r="SQO28"/>
      <c r="SQP28"/>
      <c r="SQQ28"/>
      <c r="SQR28"/>
      <c r="SQS28"/>
      <c r="SQT28"/>
      <c r="SQU28"/>
      <c r="SQV28"/>
      <c r="SQW28"/>
      <c r="SQX28"/>
      <c r="SQY28"/>
      <c r="SQZ28"/>
      <c r="SRA28"/>
      <c r="SRB28"/>
      <c r="SRC28"/>
      <c r="SRD28"/>
      <c r="SRE28"/>
      <c r="SRF28"/>
      <c r="SRG28"/>
      <c r="SRH28"/>
      <c r="SRI28"/>
      <c r="SRJ28"/>
      <c r="SRK28"/>
      <c r="SRL28"/>
      <c r="SRM28"/>
      <c r="SRN28"/>
      <c r="SRO28"/>
      <c r="SRP28"/>
      <c r="SRQ28"/>
      <c r="SRR28"/>
      <c r="SRS28"/>
      <c r="SRT28"/>
      <c r="SRU28"/>
      <c r="SRV28"/>
      <c r="SRW28"/>
      <c r="SRX28"/>
      <c r="SRY28"/>
      <c r="SRZ28"/>
      <c r="SSA28"/>
      <c r="SSB28"/>
      <c r="SSC28"/>
      <c r="SSD28"/>
      <c r="SSE28"/>
      <c r="SSF28"/>
      <c r="SSG28"/>
      <c r="SSH28"/>
      <c r="SSI28"/>
      <c r="SSJ28"/>
      <c r="SSK28"/>
      <c r="SSL28"/>
      <c r="SSM28"/>
      <c r="SSN28"/>
      <c r="SSO28"/>
      <c r="SSP28"/>
      <c r="SSQ28"/>
      <c r="SSR28"/>
      <c r="SSS28"/>
      <c r="SST28"/>
      <c r="SSU28"/>
      <c r="SSV28"/>
      <c r="SSW28"/>
      <c r="SSX28"/>
      <c r="SSY28"/>
      <c r="SSZ28"/>
      <c r="STA28"/>
      <c r="STB28"/>
      <c r="STC28"/>
      <c r="STD28"/>
      <c r="STE28"/>
      <c r="STF28"/>
      <c r="STG28"/>
      <c r="STH28"/>
      <c r="STI28"/>
      <c r="STJ28"/>
      <c r="STK28"/>
      <c r="STL28"/>
      <c r="STM28"/>
      <c r="STN28"/>
      <c r="STO28"/>
      <c r="STP28"/>
      <c r="STQ28"/>
      <c r="STR28"/>
      <c r="STS28"/>
      <c r="STT28"/>
      <c r="STU28"/>
      <c r="STV28"/>
      <c r="STW28"/>
      <c r="STX28"/>
      <c r="STY28"/>
      <c r="STZ28"/>
      <c r="SUA28"/>
      <c r="SUB28"/>
      <c r="SUC28"/>
      <c r="SUD28"/>
      <c r="SUE28"/>
      <c r="SUF28"/>
      <c r="SUG28"/>
      <c r="SUH28"/>
      <c r="SUI28"/>
      <c r="SUJ28"/>
      <c r="SUK28"/>
      <c r="SUL28"/>
      <c r="SUM28"/>
      <c r="SUN28"/>
      <c r="SUO28"/>
      <c r="SUP28"/>
      <c r="SUQ28"/>
      <c r="SUR28"/>
      <c r="SUS28"/>
      <c r="SUT28"/>
      <c r="SUU28"/>
      <c r="SUV28"/>
      <c r="SUW28"/>
      <c r="SUX28"/>
      <c r="SUY28"/>
      <c r="SUZ28"/>
      <c r="SVA28"/>
      <c r="SVB28"/>
      <c r="SVC28"/>
      <c r="SVD28"/>
      <c r="SVE28"/>
      <c r="SVF28"/>
      <c r="SVG28"/>
      <c r="SVH28"/>
      <c r="SVI28"/>
      <c r="SVJ28"/>
      <c r="SVK28"/>
      <c r="SVL28"/>
      <c r="SVM28"/>
      <c r="SVN28"/>
      <c r="SVO28"/>
      <c r="SVP28"/>
      <c r="SVQ28"/>
      <c r="SVR28"/>
      <c r="SVS28"/>
      <c r="SVT28"/>
      <c r="SVU28"/>
      <c r="SVV28"/>
      <c r="SVW28"/>
      <c r="SVX28"/>
      <c r="SVY28"/>
      <c r="SVZ28"/>
      <c r="SWA28"/>
      <c r="SWB28"/>
      <c r="SWC28"/>
      <c r="SWD28"/>
      <c r="SWE28"/>
      <c r="SWF28"/>
      <c r="SWG28"/>
      <c r="SWH28"/>
      <c r="SWI28"/>
      <c r="SWJ28"/>
      <c r="SWK28"/>
      <c r="SWL28"/>
      <c r="SWM28"/>
      <c r="SWN28"/>
      <c r="SWO28"/>
      <c r="SWP28"/>
      <c r="SWQ28"/>
      <c r="SWR28"/>
      <c r="SWS28"/>
      <c r="SWT28"/>
      <c r="SWU28"/>
      <c r="SWV28"/>
      <c r="SWW28"/>
      <c r="SWX28"/>
      <c r="SWY28"/>
      <c r="SWZ28"/>
      <c r="SXA28"/>
      <c r="SXB28"/>
      <c r="SXC28"/>
      <c r="SXD28"/>
      <c r="SXE28"/>
      <c r="SXF28"/>
      <c r="SXG28"/>
      <c r="SXH28"/>
      <c r="SXI28"/>
      <c r="SXJ28"/>
      <c r="SXK28"/>
      <c r="SXL28"/>
      <c r="SXM28"/>
      <c r="SXN28"/>
      <c r="SXO28"/>
      <c r="SXP28"/>
      <c r="SXQ28"/>
      <c r="SXR28"/>
      <c r="SXS28"/>
      <c r="SXT28"/>
      <c r="SXU28"/>
      <c r="SXV28"/>
      <c r="SXW28"/>
      <c r="SXX28"/>
      <c r="SXY28"/>
      <c r="SXZ28"/>
      <c r="SYA28"/>
      <c r="SYB28"/>
      <c r="SYC28"/>
      <c r="SYD28"/>
      <c r="SYE28"/>
      <c r="SYF28"/>
      <c r="SYG28"/>
      <c r="SYH28"/>
      <c r="SYI28"/>
      <c r="SYJ28"/>
      <c r="SYK28"/>
      <c r="SYL28"/>
      <c r="SYM28"/>
      <c r="SYN28"/>
      <c r="SYO28"/>
      <c r="SYP28"/>
      <c r="SYQ28"/>
      <c r="SYR28"/>
      <c r="SYS28"/>
      <c r="SYT28"/>
      <c r="SYU28"/>
      <c r="SYV28"/>
      <c r="SYW28"/>
      <c r="SYX28"/>
      <c r="SYY28"/>
      <c r="SYZ28"/>
      <c r="SZA28"/>
      <c r="SZB28"/>
      <c r="SZC28"/>
      <c r="SZD28"/>
      <c r="SZE28"/>
      <c r="SZF28"/>
      <c r="SZG28"/>
      <c r="SZH28"/>
      <c r="SZI28"/>
      <c r="SZJ28"/>
      <c r="SZK28"/>
      <c r="SZL28"/>
      <c r="SZM28"/>
      <c r="SZN28"/>
      <c r="SZO28"/>
      <c r="SZP28"/>
      <c r="SZQ28"/>
      <c r="SZR28"/>
      <c r="SZS28"/>
      <c r="SZT28"/>
      <c r="SZU28"/>
      <c r="SZV28"/>
      <c r="SZW28"/>
      <c r="SZX28"/>
      <c r="SZY28"/>
      <c r="SZZ28"/>
      <c r="TAA28"/>
      <c r="TAB28"/>
      <c r="TAC28"/>
      <c r="TAD28"/>
      <c r="TAE28"/>
      <c r="TAF28"/>
      <c r="TAG28"/>
      <c r="TAH28"/>
      <c r="TAI28"/>
      <c r="TAJ28"/>
      <c r="TAK28"/>
      <c r="TAL28"/>
      <c r="TAM28"/>
      <c r="TAN28"/>
      <c r="TAO28"/>
      <c r="TAP28"/>
      <c r="TAQ28"/>
      <c r="TAR28"/>
      <c r="TAS28"/>
      <c r="TAT28"/>
      <c r="TAU28"/>
      <c r="TAV28"/>
      <c r="TAW28"/>
      <c r="TAX28"/>
      <c r="TAY28"/>
      <c r="TAZ28"/>
      <c r="TBA28"/>
      <c r="TBB28"/>
      <c r="TBC28"/>
      <c r="TBD28"/>
      <c r="TBE28"/>
      <c r="TBF28"/>
      <c r="TBG28"/>
      <c r="TBH28"/>
      <c r="TBI28"/>
      <c r="TBJ28"/>
      <c r="TBK28"/>
      <c r="TBL28"/>
      <c r="TBM28"/>
      <c r="TBN28"/>
      <c r="TBO28"/>
      <c r="TBP28"/>
      <c r="TBQ28"/>
      <c r="TBR28"/>
      <c r="TBS28"/>
      <c r="TBT28"/>
      <c r="TBU28"/>
      <c r="TBV28"/>
      <c r="TBW28"/>
      <c r="TBX28"/>
      <c r="TBY28"/>
      <c r="TBZ28"/>
      <c r="TCA28"/>
      <c r="TCB28"/>
      <c r="TCC28"/>
      <c r="TCD28"/>
      <c r="TCE28"/>
      <c r="TCF28"/>
      <c r="TCG28"/>
      <c r="TCH28"/>
      <c r="TCI28"/>
      <c r="TCJ28"/>
      <c r="TCK28"/>
      <c r="TCL28"/>
      <c r="TCM28"/>
      <c r="TCN28"/>
      <c r="TCO28"/>
      <c r="TCP28"/>
      <c r="TCQ28"/>
      <c r="TCR28"/>
      <c r="TCS28"/>
      <c r="TCT28"/>
      <c r="TCU28"/>
      <c r="TCV28"/>
      <c r="TCW28"/>
      <c r="TCX28"/>
      <c r="TCY28"/>
      <c r="TCZ28"/>
      <c r="TDA28"/>
      <c r="TDB28"/>
      <c r="TDC28"/>
      <c r="TDD28"/>
      <c r="TDE28"/>
      <c r="TDF28"/>
      <c r="TDG28"/>
      <c r="TDH28"/>
      <c r="TDI28"/>
      <c r="TDJ28"/>
      <c r="TDK28"/>
      <c r="TDL28"/>
      <c r="TDM28"/>
      <c r="TDN28"/>
      <c r="TDO28"/>
      <c r="TDP28"/>
      <c r="TDQ28"/>
      <c r="TDR28"/>
      <c r="TDS28"/>
      <c r="TDT28"/>
      <c r="TDU28"/>
      <c r="TDV28"/>
      <c r="TDW28"/>
      <c r="TDX28"/>
      <c r="TDY28"/>
      <c r="TDZ28"/>
      <c r="TEA28"/>
      <c r="TEB28"/>
      <c r="TEC28"/>
      <c r="TED28"/>
      <c r="TEE28"/>
      <c r="TEF28"/>
      <c r="TEG28"/>
      <c r="TEH28"/>
      <c r="TEI28"/>
      <c r="TEJ28"/>
      <c r="TEK28"/>
      <c r="TEL28"/>
      <c r="TEM28"/>
      <c r="TEN28"/>
      <c r="TEO28"/>
      <c r="TEP28"/>
      <c r="TEQ28"/>
      <c r="TER28"/>
      <c r="TES28"/>
      <c r="TET28"/>
      <c r="TEU28"/>
      <c r="TEV28"/>
      <c r="TEW28"/>
      <c r="TEX28"/>
      <c r="TEY28"/>
      <c r="TEZ28"/>
      <c r="TFA28"/>
      <c r="TFB28"/>
      <c r="TFC28"/>
      <c r="TFD28"/>
      <c r="TFE28"/>
      <c r="TFF28"/>
      <c r="TFG28"/>
      <c r="TFH28"/>
      <c r="TFI28"/>
      <c r="TFJ28"/>
      <c r="TFK28"/>
      <c r="TFL28"/>
      <c r="TFM28"/>
      <c r="TFN28"/>
      <c r="TFO28"/>
      <c r="TFP28"/>
      <c r="TFQ28"/>
      <c r="TFR28"/>
      <c r="TFS28"/>
      <c r="TFT28"/>
      <c r="TFU28"/>
      <c r="TFV28"/>
      <c r="TFW28"/>
      <c r="TFX28"/>
      <c r="TFY28"/>
      <c r="TFZ28"/>
      <c r="TGA28"/>
      <c r="TGB28"/>
      <c r="TGC28"/>
      <c r="TGD28"/>
      <c r="TGE28"/>
      <c r="TGF28"/>
      <c r="TGG28"/>
      <c r="TGH28"/>
      <c r="TGI28"/>
      <c r="TGJ28"/>
      <c r="TGK28"/>
      <c r="TGL28"/>
      <c r="TGM28"/>
      <c r="TGN28"/>
      <c r="TGO28"/>
      <c r="TGP28"/>
      <c r="TGQ28"/>
      <c r="TGR28"/>
      <c r="TGS28"/>
      <c r="TGT28"/>
      <c r="TGU28"/>
      <c r="TGV28"/>
      <c r="TGW28"/>
      <c r="TGX28"/>
      <c r="TGY28"/>
      <c r="TGZ28"/>
      <c r="THA28"/>
      <c r="THB28"/>
      <c r="THC28"/>
      <c r="THD28"/>
      <c r="THE28"/>
      <c r="THF28"/>
      <c r="THG28"/>
      <c r="THH28"/>
      <c r="THI28"/>
      <c r="THJ28"/>
      <c r="THK28"/>
      <c r="THL28"/>
      <c r="THM28"/>
      <c r="THN28"/>
      <c r="THO28"/>
      <c r="THP28"/>
      <c r="THQ28"/>
      <c r="THR28"/>
      <c r="THS28"/>
      <c r="THT28"/>
      <c r="THU28"/>
      <c r="THV28"/>
      <c r="THW28"/>
      <c r="THX28"/>
      <c r="THY28"/>
      <c r="THZ28"/>
      <c r="TIA28"/>
      <c r="TIB28"/>
      <c r="TIC28"/>
      <c r="TID28"/>
      <c r="TIE28"/>
      <c r="TIF28"/>
      <c r="TIG28"/>
      <c r="TIH28"/>
      <c r="TII28"/>
      <c r="TIJ28"/>
      <c r="TIK28"/>
      <c r="TIL28"/>
      <c r="TIM28"/>
      <c r="TIN28"/>
      <c r="TIO28"/>
      <c r="TIP28"/>
      <c r="TIQ28"/>
      <c r="TIR28"/>
      <c r="TIS28"/>
      <c r="TIT28"/>
      <c r="TIU28"/>
      <c r="TIV28"/>
      <c r="TIW28"/>
      <c r="TIX28"/>
      <c r="TIY28"/>
      <c r="TIZ28"/>
      <c r="TJA28"/>
      <c r="TJB28"/>
      <c r="TJC28"/>
      <c r="TJD28"/>
      <c r="TJE28"/>
      <c r="TJF28"/>
      <c r="TJG28"/>
      <c r="TJH28"/>
      <c r="TJI28"/>
      <c r="TJJ28"/>
      <c r="TJK28"/>
      <c r="TJL28"/>
      <c r="TJM28"/>
      <c r="TJN28"/>
      <c r="TJO28"/>
      <c r="TJP28"/>
      <c r="TJQ28"/>
      <c r="TJR28"/>
      <c r="TJS28"/>
      <c r="TJT28"/>
      <c r="TJU28"/>
      <c r="TJV28"/>
      <c r="TJW28"/>
      <c r="TJX28"/>
      <c r="TJY28"/>
      <c r="TJZ28"/>
      <c r="TKA28"/>
      <c r="TKB28"/>
      <c r="TKC28"/>
      <c r="TKD28"/>
      <c r="TKE28"/>
      <c r="TKF28"/>
      <c r="TKG28"/>
      <c r="TKH28"/>
      <c r="TKI28"/>
      <c r="TKJ28"/>
      <c r="TKK28"/>
      <c r="TKL28"/>
      <c r="TKM28"/>
      <c r="TKN28"/>
      <c r="TKO28"/>
      <c r="TKP28"/>
      <c r="TKQ28"/>
      <c r="TKR28"/>
      <c r="TKS28"/>
      <c r="TKT28"/>
      <c r="TKU28"/>
      <c r="TKV28"/>
      <c r="TKW28"/>
      <c r="TKX28"/>
      <c r="TKY28"/>
      <c r="TKZ28"/>
      <c r="TLA28"/>
      <c r="TLB28"/>
      <c r="TLC28"/>
      <c r="TLD28"/>
      <c r="TLE28"/>
      <c r="TLF28"/>
      <c r="TLG28"/>
      <c r="TLH28"/>
      <c r="TLI28"/>
      <c r="TLJ28"/>
      <c r="TLK28"/>
      <c r="TLL28"/>
      <c r="TLM28"/>
      <c r="TLN28"/>
      <c r="TLO28"/>
      <c r="TLP28"/>
      <c r="TLQ28"/>
      <c r="TLR28"/>
      <c r="TLS28"/>
      <c r="TLT28"/>
      <c r="TLU28"/>
      <c r="TLV28"/>
      <c r="TLW28"/>
      <c r="TLX28"/>
      <c r="TLY28"/>
      <c r="TLZ28"/>
      <c r="TMA28"/>
      <c r="TMB28"/>
      <c r="TMC28"/>
      <c r="TMD28"/>
      <c r="TME28"/>
      <c r="TMF28"/>
      <c r="TMG28"/>
      <c r="TMH28"/>
      <c r="TMI28"/>
      <c r="TMJ28"/>
      <c r="TMK28"/>
      <c r="TML28"/>
      <c r="TMM28"/>
      <c r="TMN28"/>
      <c r="TMO28"/>
      <c r="TMP28"/>
      <c r="TMQ28"/>
      <c r="TMR28"/>
      <c r="TMS28"/>
      <c r="TMT28"/>
      <c r="TMU28"/>
      <c r="TMV28"/>
      <c r="TMW28"/>
      <c r="TMX28"/>
      <c r="TMY28"/>
      <c r="TMZ28"/>
      <c r="TNA28"/>
      <c r="TNB28"/>
      <c r="TNC28"/>
      <c r="TND28"/>
      <c r="TNE28"/>
      <c r="TNF28"/>
      <c r="TNG28"/>
      <c r="TNH28"/>
      <c r="TNI28"/>
      <c r="TNJ28"/>
      <c r="TNK28"/>
      <c r="TNL28"/>
      <c r="TNM28"/>
      <c r="TNN28"/>
      <c r="TNO28"/>
      <c r="TNP28"/>
      <c r="TNQ28"/>
      <c r="TNR28"/>
      <c r="TNS28"/>
      <c r="TNT28"/>
      <c r="TNU28"/>
      <c r="TNV28"/>
      <c r="TNW28"/>
      <c r="TNX28"/>
      <c r="TNY28"/>
      <c r="TNZ28"/>
      <c r="TOA28"/>
      <c r="TOB28"/>
      <c r="TOC28"/>
      <c r="TOD28"/>
      <c r="TOE28"/>
      <c r="TOF28"/>
      <c r="TOG28"/>
      <c r="TOH28"/>
      <c r="TOI28"/>
      <c r="TOJ28"/>
      <c r="TOK28"/>
      <c r="TOL28"/>
      <c r="TOM28"/>
      <c r="TON28"/>
      <c r="TOO28"/>
      <c r="TOP28"/>
      <c r="TOQ28"/>
      <c r="TOR28"/>
      <c r="TOS28"/>
      <c r="TOT28"/>
      <c r="TOU28"/>
      <c r="TOV28"/>
      <c r="TOW28"/>
      <c r="TOX28"/>
      <c r="TOY28"/>
      <c r="TOZ28"/>
      <c r="TPA28"/>
      <c r="TPB28"/>
      <c r="TPC28"/>
      <c r="TPD28"/>
      <c r="TPE28"/>
      <c r="TPF28"/>
      <c r="TPG28"/>
      <c r="TPH28"/>
      <c r="TPI28"/>
      <c r="TPJ28"/>
      <c r="TPK28"/>
      <c r="TPL28"/>
      <c r="TPM28"/>
      <c r="TPN28"/>
      <c r="TPO28"/>
      <c r="TPP28"/>
      <c r="TPQ28"/>
      <c r="TPR28"/>
      <c r="TPS28"/>
      <c r="TPT28"/>
      <c r="TPU28"/>
      <c r="TPV28"/>
      <c r="TPW28"/>
      <c r="TPX28"/>
      <c r="TPY28"/>
      <c r="TPZ28"/>
      <c r="TQA28"/>
      <c r="TQB28"/>
      <c r="TQC28"/>
      <c r="TQD28"/>
      <c r="TQE28"/>
      <c r="TQF28"/>
      <c r="TQG28"/>
      <c r="TQH28"/>
      <c r="TQI28"/>
      <c r="TQJ28"/>
      <c r="TQK28"/>
      <c r="TQL28"/>
      <c r="TQM28"/>
      <c r="TQN28"/>
      <c r="TQO28"/>
      <c r="TQP28"/>
      <c r="TQQ28"/>
      <c r="TQR28"/>
      <c r="TQS28"/>
      <c r="TQT28"/>
      <c r="TQU28"/>
      <c r="TQV28"/>
      <c r="TQW28"/>
      <c r="TQX28"/>
      <c r="TQY28"/>
      <c r="TQZ28"/>
      <c r="TRA28"/>
      <c r="TRB28"/>
      <c r="TRC28"/>
      <c r="TRD28"/>
      <c r="TRE28"/>
      <c r="TRF28"/>
      <c r="TRG28"/>
      <c r="TRH28"/>
      <c r="TRI28"/>
      <c r="TRJ28"/>
      <c r="TRK28"/>
      <c r="TRL28"/>
      <c r="TRM28"/>
      <c r="TRN28"/>
      <c r="TRO28"/>
      <c r="TRP28"/>
      <c r="TRQ28"/>
      <c r="TRR28"/>
      <c r="TRS28"/>
      <c r="TRT28"/>
      <c r="TRU28"/>
      <c r="TRV28"/>
      <c r="TRW28"/>
      <c r="TRX28"/>
      <c r="TRY28"/>
      <c r="TRZ28"/>
      <c r="TSA28"/>
      <c r="TSB28"/>
      <c r="TSC28"/>
      <c r="TSD28"/>
      <c r="TSE28"/>
      <c r="TSF28"/>
      <c r="TSG28"/>
      <c r="TSH28"/>
      <c r="TSI28"/>
      <c r="TSJ28"/>
      <c r="TSK28"/>
      <c r="TSL28"/>
      <c r="TSM28"/>
      <c r="TSN28"/>
      <c r="TSO28"/>
      <c r="TSP28"/>
      <c r="TSQ28"/>
      <c r="TSR28"/>
      <c r="TSS28"/>
      <c r="TST28"/>
      <c r="TSU28"/>
      <c r="TSV28"/>
      <c r="TSW28"/>
      <c r="TSX28"/>
      <c r="TSY28"/>
      <c r="TSZ28"/>
      <c r="TTA28"/>
      <c r="TTB28"/>
      <c r="TTC28"/>
      <c r="TTD28"/>
      <c r="TTE28"/>
      <c r="TTF28"/>
      <c r="TTG28"/>
      <c r="TTH28"/>
      <c r="TTI28"/>
      <c r="TTJ28"/>
      <c r="TTK28"/>
      <c r="TTL28"/>
      <c r="TTM28"/>
      <c r="TTN28"/>
      <c r="TTO28"/>
      <c r="TTP28"/>
      <c r="TTQ28"/>
      <c r="TTR28"/>
      <c r="TTS28"/>
      <c r="TTT28"/>
      <c r="TTU28"/>
      <c r="TTV28"/>
      <c r="TTW28"/>
      <c r="TTX28"/>
      <c r="TTY28"/>
      <c r="TTZ28"/>
      <c r="TUA28"/>
      <c r="TUB28"/>
      <c r="TUC28"/>
      <c r="TUD28"/>
      <c r="TUE28"/>
      <c r="TUF28"/>
      <c r="TUG28"/>
      <c r="TUH28"/>
      <c r="TUI28"/>
      <c r="TUJ28"/>
      <c r="TUK28"/>
      <c r="TUL28"/>
      <c r="TUM28"/>
      <c r="TUN28"/>
      <c r="TUO28"/>
      <c r="TUP28"/>
      <c r="TUQ28"/>
      <c r="TUR28"/>
      <c r="TUS28"/>
      <c r="TUT28"/>
      <c r="TUU28"/>
      <c r="TUV28"/>
      <c r="TUW28"/>
      <c r="TUX28"/>
      <c r="TUY28"/>
      <c r="TUZ28"/>
      <c r="TVA28"/>
      <c r="TVB28"/>
      <c r="TVC28"/>
      <c r="TVD28"/>
      <c r="TVE28"/>
      <c r="TVF28"/>
      <c r="TVG28"/>
      <c r="TVH28"/>
      <c r="TVI28"/>
      <c r="TVJ28"/>
      <c r="TVK28"/>
      <c r="TVL28"/>
      <c r="TVM28"/>
      <c r="TVN28"/>
      <c r="TVO28"/>
      <c r="TVP28"/>
      <c r="TVQ28"/>
      <c r="TVR28"/>
      <c r="TVS28"/>
      <c r="TVT28"/>
      <c r="TVU28"/>
      <c r="TVV28"/>
      <c r="TVW28"/>
      <c r="TVX28"/>
      <c r="TVY28"/>
      <c r="TVZ28"/>
      <c r="TWA28"/>
      <c r="TWB28"/>
      <c r="TWC28"/>
      <c r="TWD28"/>
      <c r="TWE28"/>
      <c r="TWF28"/>
      <c r="TWG28"/>
      <c r="TWH28"/>
      <c r="TWI28"/>
      <c r="TWJ28"/>
      <c r="TWK28"/>
      <c r="TWL28"/>
      <c r="TWM28"/>
      <c r="TWN28"/>
      <c r="TWO28"/>
      <c r="TWP28"/>
      <c r="TWQ28"/>
      <c r="TWR28"/>
      <c r="TWS28"/>
      <c r="TWT28"/>
      <c r="TWU28"/>
      <c r="TWV28"/>
      <c r="TWW28"/>
      <c r="TWX28"/>
      <c r="TWY28"/>
      <c r="TWZ28"/>
      <c r="TXA28"/>
      <c r="TXB28"/>
      <c r="TXC28"/>
      <c r="TXD28"/>
      <c r="TXE28"/>
      <c r="TXF28"/>
      <c r="TXG28"/>
      <c r="TXH28"/>
      <c r="TXI28"/>
      <c r="TXJ28"/>
      <c r="TXK28"/>
      <c r="TXL28"/>
      <c r="TXM28"/>
      <c r="TXN28"/>
      <c r="TXO28"/>
      <c r="TXP28"/>
      <c r="TXQ28"/>
      <c r="TXR28"/>
      <c r="TXS28"/>
      <c r="TXT28"/>
      <c r="TXU28"/>
      <c r="TXV28"/>
      <c r="TXW28"/>
      <c r="TXX28"/>
      <c r="TXY28"/>
      <c r="TXZ28"/>
      <c r="TYA28"/>
      <c r="TYB28"/>
      <c r="TYC28"/>
      <c r="TYD28"/>
      <c r="TYE28"/>
      <c r="TYF28"/>
      <c r="TYG28"/>
      <c r="TYH28"/>
      <c r="TYI28"/>
      <c r="TYJ28"/>
      <c r="TYK28"/>
      <c r="TYL28"/>
      <c r="TYM28"/>
      <c r="TYN28"/>
      <c r="TYO28"/>
      <c r="TYP28"/>
      <c r="TYQ28"/>
      <c r="TYR28"/>
      <c r="TYS28"/>
      <c r="TYT28"/>
      <c r="TYU28"/>
      <c r="TYV28"/>
      <c r="TYW28"/>
      <c r="TYX28"/>
      <c r="TYY28"/>
      <c r="TYZ28"/>
      <c r="TZA28"/>
      <c r="TZB28"/>
      <c r="TZC28"/>
      <c r="TZD28"/>
      <c r="TZE28"/>
      <c r="TZF28"/>
      <c r="TZG28"/>
      <c r="TZH28"/>
      <c r="TZI28"/>
      <c r="TZJ28"/>
      <c r="TZK28"/>
      <c r="TZL28"/>
      <c r="TZM28"/>
      <c r="TZN28"/>
      <c r="TZO28"/>
      <c r="TZP28"/>
      <c r="TZQ28"/>
      <c r="TZR28"/>
      <c r="TZS28"/>
      <c r="TZT28"/>
      <c r="TZU28"/>
      <c r="TZV28"/>
      <c r="TZW28"/>
      <c r="TZX28"/>
      <c r="TZY28"/>
      <c r="TZZ28"/>
      <c r="UAA28"/>
      <c r="UAB28"/>
      <c r="UAC28"/>
      <c r="UAD28"/>
      <c r="UAE28"/>
      <c r="UAF28"/>
      <c r="UAG28"/>
      <c r="UAH28"/>
      <c r="UAI28"/>
      <c r="UAJ28"/>
      <c r="UAK28"/>
      <c r="UAL28"/>
      <c r="UAM28"/>
      <c r="UAN28"/>
      <c r="UAO28"/>
      <c r="UAP28"/>
      <c r="UAQ28"/>
      <c r="UAR28"/>
      <c r="UAS28"/>
      <c r="UAT28"/>
      <c r="UAU28"/>
      <c r="UAV28"/>
      <c r="UAW28"/>
      <c r="UAX28"/>
      <c r="UAY28"/>
      <c r="UAZ28"/>
      <c r="UBA28"/>
      <c r="UBB28"/>
      <c r="UBC28"/>
      <c r="UBD28"/>
      <c r="UBE28"/>
      <c r="UBF28"/>
      <c r="UBG28"/>
      <c r="UBH28"/>
      <c r="UBI28"/>
      <c r="UBJ28"/>
      <c r="UBK28"/>
      <c r="UBL28"/>
      <c r="UBM28"/>
      <c r="UBN28"/>
      <c r="UBO28"/>
      <c r="UBP28"/>
      <c r="UBQ28"/>
      <c r="UBR28"/>
      <c r="UBS28"/>
      <c r="UBT28"/>
      <c r="UBU28"/>
      <c r="UBV28"/>
      <c r="UBW28"/>
      <c r="UBX28"/>
      <c r="UBY28"/>
      <c r="UBZ28"/>
      <c r="UCA28"/>
      <c r="UCB28"/>
      <c r="UCC28"/>
      <c r="UCD28"/>
      <c r="UCE28"/>
      <c r="UCF28"/>
      <c r="UCG28"/>
      <c r="UCH28"/>
      <c r="UCI28"/>
      <c r="UCJ28"/>
      <c r="UCK28"/>
      <c r="UCL28"/>
      <c r="UCM28"/>
      <c r="UCN28"/>
      <c r="UCO28"/>
      <c r="UCP28"/>
      <c r="UCQ28"/>
      <c r="UCR28"/>
      <c r="UCS28"/>
      <c r="UCT28"/>
      <c r="UCU28"/>
      <c r="UCV28"/>
      <c r="UCW28"/>
      <c r="UCX28"/>
      <c r="UCY28"/>
      <c r="UCZ28"/>
      <c r="UDA28"/>
      <c r="UDB28"/>
      <c r="UDC28"/>
      <c r="UDD28"/>
      <c r="UDE28"/>
      <c r="UDF28"/>
      <c r="UDG28"/>
      <c r="UDH28"/>
      <c r="UDI28"/>
      <c r="UDJ28"/>
      <c r="UDK28"/>
      <c r="UDL28"/>
      <c r="UDM28"/>
      <c r="UDN28"/>
      <c r="UDO28"/>
      <c r="UDP28"/>
      <c r="UDQ28"/>
      <c r="UDR28"/>
      <c r="UDS28"/>
      <c r="UDT28"/>
      <c r="UDU28"/>
      <c r="UDV28"/>
      <c r="UDW28"/>
      <c r="UDX28"/>
      <c r="UDY28"/>
      <c r="UDZ28"/>
      <c r="UEA28"/>
      <c r="UEB28"/>
      <c r="UEC28"/>
      <c r="UED28"/>
      <c r="UEE28"/>
      <c r="UEF28"/>
      <c r="UEG28"/>
      <c r="UEH28"/>
      <c r="UEI28"/>
      <c r="UEJ28"/>
      <c r="UEK28"/>
      <c r="UEL28"/>
      <c r="UEM28"/>
      <c r="UEN28"/>
      <c r="UEO28"/>
      <c r="UEP28"/>
      <c r="UEQ28"/>
      <c r="UER28"/>
      <c r="UES28"/>
      <c r="UET28"/>
      <c r="UEU28"/>
      <c r="UEV28"/>
      <c r="UEW28"/>
      <c r="UEX28"/>
      <c r="UEY28"/>
      <c r="UEZ28"/>
      <c r="UFA28"/>
      <c r="UFB28"/>
      <c r="UFC28"/>
      <c r="UFD28"/>
      <c r="UFE28"/>
      <c r="UFF28"/>
      <c r="UFG28"/>
      <c r="UFH28"/>
      <c r="UFI28"/>
      <c r="UFJ28"/>
      <c r="UFK28"/>
      <c r="UFL28"/>
      <c r="UFM28"/>
      <c r="UFN28"/>
      <c r="UFO28"/>
      <c r="UFP28"/>
      <c r="UFQ28"/>
      <c r="UFR28"/>
      <c r="UFS28"/>
      <c r="UFT28"/>
      <c r="UFU28"/>
      <c r="UFV28"/>
      <c r="UFW28"/>
      <c r="UFX28"/>
      <c r="UFY28"/>
      <c r="UFZ28"/>
      <c r="UGA28"/>
      <c r="UGB28"/>
      <c r="UGC28"/>
      <c r="UGD28"/>
      <c r="UGE28"/>
      <c r="UGF28"/>
      <c r="UGG28"/>
      <c r="UGH28"/>
      <c r="UGI28"/>
      <c r="UGJ28"/>
      <c r="UGK28"/>
      <c r="UGL28"/>
      <c r="UGM28"/>
      <c r="UGN28"/>
      <c r="UGO28"/>
      <c r="UGP28"/>
      <c r="UGQ28"/>
      <c r="UGR28"/>
      <c r="UGS28"/>
      <c r="UGT28"/>
      <c r="UGU28"/>
      <c r="UGV28"/>
      <c r="UGW28"/>
      <c r="UGX28"/>
      <c r="UGY28"/>
      <c r="UGZ28"/>
      <c r="UHA28"/>
      <c r="UHB28"/>
      <c r="UHC28"/>
      <c r="UHD28"/>
      <c r="UHE28"/>
      <c r="UHF28"/>
      <c r="UHG28"/>
      <c r="UHH28"/>
      <c r="UHI28"/>
      <c r="UHJ28"/>
      <c r="UHK28"/>
      <c r="UHL28"/>
      <c r="UHM28"/>
      <c r="UHN28"/>
      <c r="UHO28"/>
      <c r="UHP28"/>
      <c r="UHQ28"/>
      <c r="UHR28"/>
      <c r="UHS28"/>
      <c r="UHT28"/>
      <c r="UHU28"/>
      <c r="UHV28"/>
      <c r="UHW28"/>
      <c r="UHX28"/>
      <c r="UHY28"/>
      <c r="UHZ28"/>
      <c r="UIA28"/>
      <c r="UIB28"/>
      <c r="UIC28"/>
      <c r="UID28"/>
      <c r="UIE28"/>
      <c r="UIF28"/>
      <c r="UIG28"/>
      <c r="UIH28"/>
      <c r="UII28"/>
      <c r="UIJ28"/>
      <c r="UIK28"/>
      <c r="UIL28"/>
      <c r="UIM28"/>
      <c r="UIN28"/>
      <c r="UIO28"/>
      <c r="UIP28"/>
      <c r="UIQ28"/>
      <c r="UIR28"/>
      <c r="UIS28"/>
      <c r="UIT28"/>
      <c r="UIU28"/>
      <c r="UIV28"/>
      <c r="UIW28"/>
      <c r="UIX28"/>
      <c r="UIY28"/>
      <c r="UIZ28"/>
      <c r="UJA28"/>
      <c r="UJB28"/>
      <c r="UJC28"/>
      <c r="UJD28"/>
      <c r="UJE28"/>
      <c r="UJF28"/>
      <c r="UJG28"/>
      <c r="UJH28"/>
      <c r="UJI28"/>
      <c r="UJJ28"/>
      <c r="UJK28"/>
      <c r="UJL28"/>
      <c r="UJM28"/>
      <c r="UJN28"/>
      <c r="UJO28"/>
      <c r="UJP28"/>
      <c r="UJQ28"/>
      <c r="UJR28"/>
      <c r="UJS28"/>
      <c r="UJT28"/>
      <c r="UJU28"/>
      <c r="UJV28"/>
      <c r="UJW28"/>
      <c r="UJX28"/>
      <c r="UJY28"/>
      <c r="UJZ28"/>
      <c r="UKA28"/>
      <c r="UKB28"/>
      <c r="UKC28"/>
      <c r="UKD28"/>
      <c r="UKE28"/>
      <c r="UKF28"/>
      <c r="UKG28"/>
      <c r="UKH28"/>
      <c r="UKI28"/>
      <c r="UKJ28"/>
      <c r="UKK28"/>
      <c r="UKL28"/>
      <c r="UKM28"/>
      <c r="UKN28"/>
      <c r="UKO28"/>
      <c r="UKP28"/>
      <c r="UKQ28"/>
      <c r="UKR28"/>
      <c r="UKS28"/>
      <c r="UKT28"/>
      <c r="UKU28"/>
      <c r="UKV28"/>
      <c r="UKW28"/>
      <c r="UKX28"/>
      <c r="UKY28"/>
      <c r="UKZ28"/>
      <c r="ULA28"/>
      <c r="ULB28"/>
      <c r="ULC28"/>
      <c r="ULD28"/>
      <c r="ULE28"/>
      <c r="ULF28"/>
      <c r="ULG28"/>
      <c r="ULH28"/>
      <c r="ULI28"/>
      <c r="ULJ28"/>
      <c r="ULK28"/>
      <c r="ULL28"/>
      <c r="ULM28"/>
      <c r="ULN28"/>
      <c r="ULO28"/>
      <c r="ULP28"/>
      <c r="ULQ28"/>
      <c r="ULR28"/>
      <c r="ULS28"/>
      <c r="ULT28"/>
      <c r="ULU28"/>
      <c r="ULV28"/>
      <c r="ULW28"/>
      <c r="ULX28"/>
      <c r="ULY28"/>
      <c r="ULZ28"/>
      <c r="UMA28"/>
      <c r="UMB28"/>
      <c r="UMC28"/>
      <c r="UMD28"/>
      <c r="UME28"/>
      <c r="UMF28"/>
      <c r="UMG28"/>
      <c r="UMH28"/>
      <c r="UMI28"/>
      <c r="UMJ28"/>
      <c r="UMK28"/>
      <c r="UML28"/>
      <c r="UMM28"/>
      <c r="UMN28"/>
      <c r="UMO28"/>
      <c r="UMP28"/>
      <c r="UMQ28"/>
      <c r="UMR28"/>
      <c r="UMS28"/>
      <c r="UMT28"/>
      <c r="UMU28"/>
      <c r="UMV28"/>
      <c r="UMW28"/>
      <c r="UMX28"/>
      <c r="UMY28"/>
      <c r="UMZ28"/>
      <c r="UNA28"/>
      <c r="UNB28"/>
      <c r="UNC28"/>
      <c r="UND28"/>
      <c r="UNE28"/>
      <c r="UNF28"/>
      <c r="UNG28"/>
      <c r="UNH28"/>
      <c r="UNI28"/>
      <c r="UNJ28"/>
      <c r="UNK28"/>
      <c r="UNL28"/>
      <c r="UNM28"/>
      <c r="UNN28"/>
      <c r="UNO28"/>
      <c r="UNP28"/>
      <c r="UNQ28"/>
      <c r="UNR28"/>
      <c r="UNS28"/>
      <c r="UNT28"/>
      <c r="UNU28"/>
      <c r="UNV28"/>
      <c r="UNW28"/>
      <c r="UNX28"/>
      <c r="UNY28"/>
      <c r="UNZ28"/>
      <c r="UOA28"/>
      <c r="UOB28"/>
      <c r="UOC28"/>
      <c r="UOD28"/>
      <c r="UOE28"/>
      <c r="UOF28"/>
      <c r="UOG28"/>
      <c r="UOH28"/>
      <c r="UOI28"/>
      <c r="UOJ28"/>
      <c r="UOK28"/>
      <c r="UOL28"/>
      <c r="UOM28"/>
      <c r="UON28"/>
      <c r="UOO28"/>
      <c r="UOP28"/>
      <c r="UOQ28"/>
      <c r="UOR28"/>
      <c r="UOS28"/>
      <c r="UOT28"/>
      <c r="UOU28"/>
      <c r="UOV28"/>
      <c r="UOW28"/>
      <c r="UOX28"/>
      <c r="UOY28"/>
      <c r="UOZ28"/>
      <c r="UPA28"/>
      <c r="UPB28"/>
      <c r="UPC28"/>
      <c r="UPD28"/>
      <c r="UPE28"/>
      <c r="UPF28"/>
      <c r="UPG28"/>
      <c r="UPH28"/>
      <c r="UPI28"/>
      <c r="UPJ28"/>
      <c r="UPK28"/>
      <c r="UPL28"/>
      <c r="UPM28"/>
      <c r="UPN28"/>
      <c r="UPO28"/>
      <c r="UPP28"/>
      <c r="UPQ28"/>
      <c r="UPR28"/>
      <c r="UPS28"/>
      <c r="UPT28"/>
      <c r="UPU28"/>
      <c r="UPV28"/>
      <c r="UPW28"/>
      <c r="UPX28"/>
      <c r="UPY28"/>
      <c r="UPZ28"/>
      <c r="UQA28"/>
      <c r="UQB28"/>
      <c r="UQC28"/>
      <c r="UQD28"/>
      <c r="UQE28"/>
      <c r="UQF28"/>
      <c r="UQG28"/>
      <c r="UQH28"/>
      <c r="UQI28"/>
      <c r="UQJ28"/>
      <c r="UQK28"/>
      <c r="UQL28"/>
      <c r="UQM28"/>
      <c r="UQN28"/>
      <c r="UQO28"/>
      <c r="UQP28"/>
      <c r="UQQ28"/>
      <c r="UQR28"/>
      <c r="UQS28"/>
      <c r="UQT28"/>
      <c r="UQU28"/>
      <c r="UQV28"/>
      <c r="UQW28"/>
      <c r="UQX28"/>
      <c r="UQY28"/>
      <c r="UQZ28"/>
      <c r="URA28"/>
      <c r="URB28"/>
      <c r="URC28"/>
      <c r="URD28"/>
      <c r="URE28"/>
      <c r="URF28"/>
      <c r="URG28"/>
      <c r="URH28"/>
      <c r="URI28"/>
      <c r="URJ28"/>
      <c r="URK28"/>
      <c r="URL28"/>
      <c r="URM28"/>
      <c r="URN28"/>
      <c r="URO28"/>
      <c r="URP28"/>
      <c r="URQ28"/>
      <c r="URR28"/>
      <c r="URS28"/>
      <c r="URT28"/>
      <c r="URU28"/>
      <c r="URV28"/>
      <c r="URW28"/>
      <c r="URX28"/>
      <c r="URY28"/>
      <c r="URZ28"/>
      <c r="USA28"/>
      <c r="USB28"/>
      <c r="USC28"/>
      <c r="USD28"/>
      <c r="USE28"/>
      <c r="USF28"/>
      <c r="USG28"/>
      <c r="USH28"/>
      <c r="USI28"/>
      <c r="USJ28"/>
      <c r="USK28"/>
      <c r="USL28"/>
      <c r="USM28"/>
      <c r="USN28"/>
      <c r="USO28"/>
      <c r="USP28"/>
      <c r="USQ28"/>
      <c r="USR28"/>
      <c r="USS28"/>
      <c r="UST28"/>
      <c r="USU28"/>
      <c r="USV28"/>
      <c r="USW28"/>
      <c r="USX28"/>
      <c r="USY28"/>
      <c r="USZ28"/>
      <c r="UTA28"/>
      <c r="UTB28"/>
      <c r="UTC28"/>
      <c r="UTD28"/>
      <c r="UTE28"/>
      <c r="UTF28"/>
      <c r="UTG28"/>
      <c r="UTH28"/>
      <c r="UTI28"/>
      <c r="UTJ28"/>
      <c r="UTK28"/>
      <c r="UTL28"/>
      <c r="UTM28"/>
      <c r="UTN28"/>
      <c r="UTO28"/>
      <c r="UTP28"/>
      <c r="UTQ28"/>
      <c r="UTR28"/>
      <c r="UTS28"/>
      <c r="UTT28"/>
      <c r="UTU28"/>
      <c r="UTV28"/>
      <c r="UTW28"/>
      <c r="UTX28"/>
      <c r="UTY28"/>
      <c r="UTZ28"/>
      <c r="UUA28"/>
      <c r="UUB28"/>
      <c r="UUC28"/>
      <c r="UUD28"/>
      <c r="UUE28"/>
      <c r="UUF28"/>
      <c r="UUG28"/>
      <c r="UUH28"/>
      <c r="UUI28"/>
      <c r="UUJ28"/>
      <c r="UUK28"/>
      <c r="UUL28"/>
      <c r="UUM28"/>
      <c r="UUN28"/>
      <c r="UUO28"/>
      <c r="UUP28"/>
      <c r="UUQ28"/>
      <c r="UUR28"/>
      <c r="UUS28"/>
      <c r="UUT28"/>
      <c r="UUU28"/>
      <c r="UUV28"/>
      <c r="UUW28"/>
      <c r="UUX28"/>
      <c r="UUY28"/>
      <c r="UUZ28"/>
      <c r="UVA28"/>
      <c r="UVB28"/>
      <c r="UVC28"/>
      <c r="UVD28"/>
      <c r="UVE28"/>
      <c r="UVF28"/>
      <c r="UVG28"/>
      <c r="UVH28"/>
      <c r="UVI28"/>
      <c r="UVJ28"/>
      <c r="UVK28"/>
      <c r="UVL28"/>
      <c r="UVM28"/>
      <c r="UVN28"/>
      <c r="UVO28"/>
      <c r="UVP28"/>
      <c r="UVQ28"/>
      <c r="UVR28"/>
      <c r="UVS28"/>
      <c r="UVT28"/>
      <c r="UVU28"/>
      <c r="UVV28"/>
      <c r="UVW28"/>
      <c r="UVX28"/>
      <c r="UVY28"/>
      <c r="UVZ28"/>
      <c r="UWA28"/>
      <c r="UWB28"/>
      <c r="UWC28"/>
      <c r="UWD28"/>
      <c r="UWE28"/>
      <c r="UWF28"/>
      <c r="UWG28"/>
      <c r="UWH28"/>
      <c r="UWI28"/>
      <c r="UWJ28"/>
      <c r="UWK28"/>
      <c r="UWL28"/>
      <c r="UWM28"/>
      <c r="UWN28"/>
      <c r="UWO28"/>
      <c r="UWP28"/>
      <c r="UWQ28"/>
      <c r="UWR28"/>
      <c r="UWS28"/>
      <c r="UWT28"/>
      <c r="UWU28"/>
      <c r="UWV28"/>
      <c r="UWW28"/>
      <c r="UWX28"/>
      <c r="UWY28"/>
      <c r="UWZ28"/>
      <c r="UXA28"/>
      <c r="UXB28"/>
      <c r="UXC28"/>
      <c r="UXD28"/>
      <c r="UXE28"/>
      <c r="UXF28"/>
      <c r="UXG28"/>
      <c r="UXH28"/>
      <c r="UXI28"/>
      <c r="UXJ28"/>
      <c r="UXK28"/>
      <c r="UXL28"/>
      <c r="UXM28"/>
      <c r="UXN28"/>
      <c r="UXO28"/>
      <c r="UXP28"/>
      <c r="UXQ28"/>
      <c r="UXR28"/>
      <c r="UXS28"/>
      <c r="UXT28"/>
      <c r="UXU28"/>
      <c r="UXV28"/>
      <c r="UXW28"/>
      <c r="UXX28"/>
      <c r="UXY28"/>
      <c r="UXZ28"/>
      <c r="UYA28"/>
      <c r="UYB28"/>
      <c r="UYC28"/>
      <c r="UYD28"/>
      <c r="UYE28"/>
      <c r="UYF28"/>
      <c r="UYG28"/>
      <c r="UYH28"/>
      <c r="UYI28"/>
      <c r="UYJ28"/>
      <c r="UYK28"/>
      <c r="UYL28"/>
      <c r="UYM28"/>
      <c r="UYN28"/>
      <c r="UYO28"/>
      <c r="UYP28"/>
      <c r="UYQ28"/>
      <c r="UYR28"/>
      <c r="UYS28"/>
      <c r="UYT28"/>
      <c r="UYU28"/>
      <c r="UYV28"/>
      <c r="UYW28"/>
      <c r="UYX28"/>
      <c r="UYY28"/>
      <c r="UYZ28"/>
      <c r="UZA28"/>
      <c r="UZB28"/>
      <c r="UZC28"/>
      <c r="UZD28"/>
      <c r="UZE28"/>
      <c r="UZF28"/>
      <c r="UZG28"/>
      <c r="UZH28"/>
      <c r="UZI28"/>
      <c r="UZJ28"/>
      <c r="UZK28"/>
      <c r="UZL28"/>
      <c r="UZM28"/>
      <c r="UZN28"/>
      <c r="UZO28"/>
      <c r="UZP28"/>
      <c r="UZQ28"/>
      <c r="UZR28"/>
      <c r="UZS28"/>
      <c r="UZT28"/>
      <c r="UZU28"/>
      <c r="UZV28"/>
      <c r="UZW28"/>
      <c r="UZX28"/>
      <c r="UZY28"/>
      <c r="UZZ28"/>
      <c r="VAA28"/>
      <c r="VAB28"/>
      <c r="VAC28"/>
      <c r="VAD28"/>
      <c r="VAE28"/>
      <c r="VAF28"/>
      <c r="VAG28"/>
      <c r="VAH28"/>
      <c r="VAI28"/>
      <c r="VAJ28"/>
      <c r="VAK28"/>
      <c r="VAL28"/>
      <c r="VAM28"/>
      <c r="VAN28"/>
      <c r="VAO28"/>
      <c r="VAP28"/>
      <c r="VAQ28"/>
      <c r="VAR28"/>
      <c r="VAS28"/>
      <c r="VAT28"/>
      <c r="VAU28"/>
      <c r="VAV28"/>
      <c r="VAW28"/>
      <c r="VAX28"/>
      <c r="VAY28"/>
      <c r="VAZ28"/>
      <c r="VBA28"/>
      <c r="VBB28"/>
      <c r="VBC28"/>
      <c r="VBD28"/>
      <c r="VBE28"/>
      <c r="VBF28"/>
      <c r="VBG28"/>
      <c r="VBH28"/>
      <c r="VBI28"/>
      <c r="VBJ28"/>
      <c r="VBK28"/>
      <c r="VBL28"/>
      <c r="VBM28"/>
      <c r="VBN28"/>
      <c r="VBO28"/>
      <c r="VBP28"/>
      <c r="VBQ28"/>
      <c r="VBR28"/>
      <c r="VBS28"/>
      <c r="VBT28"/>
      <c r="VBU28"/>
      <c r="VBV28"/>
      <c r="VBW28"/>
      <c r="VBX28"/>
      <c r="VBY28"/>
      <c r="VBZ28"/>
      <c r="VCA28"/>
      <c r="VCB28"/>
      <c r="VCC28"/>
      <c r="VCD28"/>
      <c r="VCE28"/>
      <c r="VCF28"/>
      <c r="VCG28"/>
      <c r="VCH28"/>
      <c r="VCI28"/>
      <c r="VCJ28"/>
      <c r="VCK28"/>
      <c r="VCL28"/>
      <c r="VCM28"/>
      <c r="VCN28"/>
      <c r="VCO28"/>
      <c r="VCP28"/>
      <c r="VCQ28"/>
      <c r="VCR28"/>
      <c r="VCS28"/>
      <c r="VCT28"/>
      <c r="VCU28"/>
      <c r="VCV28"/>
      <c r="VCW28"/>
      <c r="VCX28"/>
      <c r="VCY28"/>
      <c r="VCZ28"/>
      <c r="VDA28"/>
      <c r="VDB28"/>
      <c r="VDC28"/>
      <c r="VDD28"/>
      <c r="VDE28"/>
      <c r="VDF28"/>
      <c r="VDG28"/>
      <c r="VDH28"/>
      <c r="VDI28"/>
      <c r="VDJ28"/>
      <c r="VDK28"/>
      <c r="VDL28"/>
      <c r="VDM28"/>
      <c r="VDN28"/>
      <c r="VDO28"/>
      <c r="VDP28"/>
      <c r="VDQ28"/>
      <c r="VDR28"/>
      <c r="VDS28"/>
      <c r="VDT28"/>
      <c r="VDU28"/>
      <c r="VDV28"/>
      <c r="VDW28"/>
      <c r="VDX28"/>
      <c r="VDY28"/>
      <c r="VDZ28"/>
      <c r="VEA28"/>
      <c r="VEB28"/>
      <c r="VEC28"/>
      <c r="VED28"/>
      <c r="VEE28"/>
      <c r="VEF28"/>
      <c r="VEG28"/>
      <c r="VEH28"/>
      <c r="VEI28"/>
      <c r="VEJ28"/>
      <c r="VEK28"/>
      <c r="VEL28"/>
      <c r="VEM28"/>
      <c r="VEN28"/>
      <c r="VEO28"/>
      <c r="VEP28"/>
      <c r="VEQ28"/>
      <c r="VER28"/>
      <c r="VES28"/>
      <c r="VET28"/>
      <c r="VEU28"/>
      <c r="VEV28"/>
      <c r="VEW28"/>
      <c r="VEX28"/>
      <c r="VEY28"/>
      <c r="VEZ28"/>
      <c r="VFA28"/>
      <c r="VFB28"/>
      <c r="VFC28"/>
      <c r="VFD28"/>
      <c r="VFE28"/>
      <c r="VFF28"/>
      <c r="VFG28"/>
      <c r="VFH28"/>
      <c r="VFI28"/>
      <c r="VFJ28"/>
      <c r="VFK28"/>
      <c r="VFL28"/>
      <c r="VFM28"/>
      <c r="VFN28"/>
      <c r="VFO28"/>
      <c r="VFP28"/>
      <c r="VFQ28"/>
      <c r="VFR28"/>
      <c r="VFS28"/>
      <c r="VFT28"/>
      <c r="VFU28"/>
      <c r="VFV28"/>
      <c r="VFW28"/>
      <c r="VFX28"/>
      <c r="VFY28"/>
      <c r="VFZ28"/>
      <c r="VGA28"/>
      <c r="VGB28"/>
      <c r="VGC28"/>
      <c r="VGD28"/>
      <c r="VGE28"/>
      <c r="VGF28"/>
      <c r="VGG28"/>
      <c r="VGH28"/>
      <c r="VGI28"/>
      <c r="VGJ28"/>
      <c r="VGK28"/>
      <c r="VGL28"/>
      <c r="VGM28"/>
      <c r="VGN28"/>
      <c r="VGO28"/>
      <c r="VGP28"/>
      <c r="VGQ28"/>
      <c r="VGR28"/>
      <c r="VGS28"/>
      <c r="VGT28"/>
      <c r="VGU28"/>
      <c r="VGV28"/>
      <c r="VGW28"/>
      <c r="VGX28"/>
      <c r="VGY28"/>
      <c r="VGZ28"/>
      <c r="VHA28"/>
      <c r="VHB28"/>
      <c r="VHC28"/>
      <c r="VHD28"/>
      <c r="VHE28"/>
      <c r="VHF28"/>
      <c r="VHG28"/>
      <c r="VHH28"/>
      <c r="VHI28"/>
      <c r="VHJ28"/>
      <c r="VHK28"/>
      <c r="VHL28"/>
      <c r="VHM28"/>
      <c r="VHN28"/>
      <c r="VHO28"/>
      <c r="VHP28"/>
      <c r="VHQ28"/>
      <c r="VHR28"/>
      <c r="VHS28"/>
      <c r="VHT28"/>
      <c r="VHU28"/>
      <c r="VHV28"/>
      <c r="VHW28"/>
      <c r="VHX28"/>
      <c r="VHY28"/>
      <c r="VHZ28"/>
      <c r="VIA28"/>
      <c r="VIB28"/>
      <c r="VIC28"/>
      <c r="VID28"/>
      <c r="VIE28"/>
      <c r="VIF28"/>
      <c r="VIG28"/>
      <c r="VIH28"/>
      <c r="VII28"/>
      <c r="VIJ28"/>
      <c r="VIK28"/>
      <c r="VIL28"/>
      <c r="VIM28"/>
      <c r="VIN28"/>
      <c r="VIO28"/>
      <c r="VIP28"/>
      <c r="VIQ28"/>
      <c r="VIR28"/>
      <c r="VIS28"/>
      <c r="VIT28"/>
      <c r="VIU28"/>
      <c r="VIV28"/>
      <c r="VIW28"/>
      <c r="VIX28"/>
      <c r="VIY28"/>
      <c r="VIZ28"/>
      <c r="VJA28"/>
      <c r="VJB28"/>
      <c r="VJC28"/>
      <c r="VJD28"/>
      <c r="VJE28"/>
      <c r="VJF28"/>
      <c r="VJG28"/>
      <c r="VJH28"/>
      <c r="VJI28"/>
      <c r="VJJ28"/>
      <c r="VJK28"/>
      <c r="VJL28"/>
      <c r="VJM28"/>
      <c r="VJN28"/>
      <c r="VJO28"/>
      <c r="VJP28"/>
      <c r="VJQ28"/>
      <c r="VJR28"/>
      <c r="VJS28"/>
      <c r="VJT28"/>
      <c r="VJU28"/>
      <c r="VJV28"/>
      <c r="VJW28"/>
      <c r="VJX28"/>
      <c r="VJY28"/>
      <c r="VJZ28"/>
      <c r="VKA28"/>
      <c r="VKB28"/>
      <c r="VKC28"/>
      <c r="VKD28"/>
      <c r="VKE28"/>
      <c r="VKF28"/>
      <c r="VKG28"/>
      <c r="VKH28"/>
      <c r="VKI28"/>
      <c r="VKJ28"/>
      <c r="VKK28"/>
      <c r="VKL28"/>
      <c r="VKM28"/>
      <c r="VKN28"/>
      <c r="VKO28"/>
      <c r="VKP28"/>
      <c r="VKQ28"/>
      <c r="VKR28"/>
      <c r="VKS28"/>
      <c r="VKT28"/>
      <c r="VKU28"/>
      <c r="VKV28"/>
      <c r="VKW28"/>
      <c r="VKX28"/>
      <c r="VKY28"/>
      <c r="VKZ28"/>
      <c r="VLA28"/>
      <c r="VLB28"/>
      <c r="VLC28"/>
      <c r="VLD28"/>
      <c r="VLE28"/>
      <c r="VLF28"/>
      <c r="VLG28"/>
      <c r="VLH28"/>
      <c r="VLI28"/>
      <c r="VLJ28"/>
      <c r="VLK28"/>
      <c r="VLL28"/>
      <c r="VLM28"/>
      <c r="VLN28"/>
      <c r="VLO28"/>
      <c r="VLP28"/>
      <c r="VLQ28"/>
      <c r="VLR28"/>
      <c r="VLS28"/>
      <c r="VLT28"/>
      <c r="VLU28"/>
      <c r="VLV28"/>
      <c r="VLW28"/>
      <c r="VLX28"/>
      <c r="VLY28"/>
      <c r="VLZ28"/>
      <c r="VMA28"/>
      <c r="VMB28"/>
      <c r="VMC28"/>
      <c r="VMD28"/>
      <c r="VME28"/>
      <c r="VMF28"/>
      <c r="VMG28"/>
      <c r="VMH28"/>
      <c r="VMI28"/>
      <c r="VMJ28"/>
      <c r="VMK28"/>
      <c r="VML28"/>
      <c r="VMM28"/>
      <c r="VMN28"/>
      <c r="VMO28"/>
      <c r="VMP28"/>
      <c r="VMQ28"/>
      <c r="VMR28"/>
      <c r="VMS28"/>
      <c r="VMT28"/>
      <c r="VMU28"/>
      <c r="VMV28"/>
      <c r="VMW28"/>
      <c r="VMX28"/>
      <c r="VMY28"/>
      <c r="VMZ28"/>
      <c r="VNA28"/>
      <c r="VNB28"/>
      <c r="VNC28"/>
      <c r="VND28"/>
      <c r="VNE28"/>
      <c r="VNF28"/>
      <c r="VNG28"/>
      <c r="VNH28"/>
      <c r="VNI28"/>
      <c r="VNJ28"/>
      <c r="VNK28"/>
      <c r="VNL28"/>
      <c r="VNM28"/>
      <c r="VNN28"/>
      <c r="VNO28"/>
      <c r="VNP28"/>
      <c r="VNQ28"/>
      <c r="VNR28"/>
      <c r="VNS28"/>
      <c r="VNT28"/>
      <c r="VNU28"/>
      <c r="VNV28"/>
      <c r="VNW28"/>
      <c r="VNX28"/>
      <c r="VNY28"/>
      <c r="VNZ28"/>
      <c r="VOA28"/>
      <c r="VOB28"/>
      <c r="VOC28"/>
      <c r="VOD28"/>
      <c r="VOE28"/>
      <c r="VOF28"/>
      <c r="VOG28"/>
      <c r="VOH28"/>
      <c r="VOI28"/>
      <c r="VOJ28"/>
      <c r="VOK28"/>
      <c r="VOL28"/>
      <c r="VOM28"/>
      <c r="VON28"/>
      <c r="VOO28"/>
      <c r="VOP28"/>
      <c r="VOQ28"/>
      <c r="VOR28"/>
      <c r="VOS28"/>
      <c r="VOT28"/>
      <c r="VOU28"/>
      <c r="VOV28"/>
      <c r="VOW28"/>
      <c r="VOX28"/>
      <c r="VOY28"/>
      <c r="VOZ28"/>
      <c r="VPA28"/>
      <c r="VPB28"/>
      <c r="VPC28"/>
      <c r="VPD28"/>
      <c r="VPE28"/>
      <c r="VPF28"/>
      <c r="VPG28"/>
      <c r="VPH28"/>
      <c r="VPI28"/>
      <c r="VPJ28"/>
      <c r="VPK28"/>
      <c r="VPL28"/>
      <c r="VPM28"/>
      <c r="VPN28"/>
      <c r="VPO28"/>
      <c r="VPP28"/>
      <c r="VPQ28"/>
      <c r="VPR28"/>
      <c r="VPS28"/>
      <c r="VPT28"/>
      <c r="VPU28"/>
      <c r="VPV28"/>
      <c r="VPW28"/>
      <c r="VPX28"/>
      <c r="VPY28"/>
      <c r="VPZ28"/>
      <c r="VQA28"/>
      <c r="VQB28"/>
      <c r="VQC28"/>
      <c r="VQD28"/>
      <c r="VQE28"/>
      <c r="VQF28"/>
      <c r="VQG28"/>
      <c r="VQH28"/>
      <c r="VQI28"/>
      <c r="VQJ28"/>
      <c r="VQK28"/>
      <c r="VQL28"/>
      <c r="VQM28"/>
      <c r="VQN28"/>
      <c r="VQO28"/>
      <c r="VQP28"/>
      <c r="VQQ28"/>
      <c r="VQR28"/>
      <c r="VQS28"/>
      <c r="VQT28"/>
      <c r="VQU28"/>
      <c r="VQV28"/>
      <c r="VQW28"/>
      <c r="VQX28"/>
      <c r="VQY28"/>
      <c r="VQZ28"/>
      <c r="VRA28"/>
      <c r="VRB28"/>
      <c r="VRC28"/>
      <c r="VRD28"/>
      <c r="VRE28"/>
      <c r="VRF28"/>
      <c r="VRG28"/>
      <c r="VRH28"/>
      <c r="VRI28"/>
      <c r="VRJ28"/>
      <c r="VRK28"/>
      <c r="VRL28"/>
      <c r="VRM28"/>
      <c r="VRN28"/>
      <c r="VRO28"/>
      <c r="VRP28"/>
      <c r="VRQ28"/>
      <c r="VRR28"/>
      <c r="VRS28"/>
      <c r="VRT28"/>
      <c r="VRU28"/>
      <c r="VRV28"/>
      <c r="VRW28"/>
      <c r="VRX28"/>
      <c r="VRY28"/>
      <c r="VRZ28"/>
      <c r="VSA28"/>
      <c r="VSB28"/>
      <c r="VSC28"/>
      <c r="VSD28"/>
      <c r="VSE28"/>
      <c r="VSF28"/>
      <c r="VSG28"/>
      <c r="VSH28"/>
      <c r="VSI28"/>
      <c r="VSJ28"/>
      <c r="VSK28"/>
      <c r="VSL28"/>
      <c r="VSM28"/>
      <c r="VSN28"/>
      <c r="VSO28"/>
      <c r="VSP28"/>
      <c r="VSQ28"/>
      <c r="VSR28"/>
      <c r="VSS28"/>
      <c r="VST28"/>
      <c r="VSU28"/>
      <c r="VSV28"/>
      <c r="VSW28"/>
      <c r="VSX28"/>
      <c r="VSY28"/>
      <c r="VSZ28"/>
      <c r="VTA28"/>
      <c r="VTB28"/>
      <c r="VTC28"/>
      <c r="VTD28"/>
      <c r="VTE28"/>
      <c r="VTF28"/>
      <c r="VTG28"/>
      <c r="VTH28"/>
      <c r="VTI28"/>
      <c r="VTJ28"/>
      <c r="VTK28"/>
      <c r="VTL28"/>
      <c r="VTM28"/>
      <c r="VTN28"/>
      <c r="VTO28"/>
      <c r="VTP28"/>
      <c r="VTQ28"/>
      <c r="VTR28"/>
      <c r="VTS28"/>
      <c r="VTT28"/>
      <c r="VTU28"/>
      <c r="VTV28"/>
      <c r="VTW28"/>
      <c r="VTX28"/>
      <c r="VTY28"/>
      <c r="VTZ28"/>
      <c r="VUA28"/>
      <c r="VUB28"/>
      <c r="VUC28"/>
      <c r="VUD28"/>
      <c r="VUE28"/>
      <c r="VUF28"/>
      <c r="VUG28"/>
      <c r="VUH28"/>
      <c r="VUI28"/>
      <c r="VUJ28"/>
      <c r="VUK28"/>
      <c r="VUL28"/>
      <c r="VUM28"/>
      <c r="VUN28"/>
      <c r="VUO28"/>
      <c r="VUP28"/>
      <c r="VUQ28"/>
      <c r="VUR28"/>
      <c r="VUS28"/>
      <c r="VUT28"/>
      <c r="VUU28"/>
      <c r="VUV28"/>
      <c r="VUW28"/>
      <c r="VUX28"/>
      <c r="VUY28"/>
      <c r="VUZ28"/>
      <c r="VVA28"/>
      <c r="VVB28"/>
      <c r="VVC28"/>
      <c r="VVD28"/>
      <c r="VVE28"/>
      <c r="VVF28"/>
      <c r="VVG28"/>
      <c r="VVH28"/>
      <c r="VVI28"/>
      <c r="VVJ28"/>
      <c r="VVK28"/>
      <c r="VVL28"/>
      <c r="VVM28"/>
      <c r="VVN28"/>
      <c r="VVO28"/>
      <c r="VVP28"/>
      <c r="VVQ28"/>
      <c r="VVR28"/>
      <c r="VVS28"/>
      <c r="VVT28"/>
      <c r="VVU28"/>
      <c r="VVV28"/>
      <c r="VVW28"/>
      <c r="VVX28"/>
      <c r="VVY28"/>
      <c r="VVZ28"/>
      <c r="VWA28"/>
      <c r="VWB28"/>
      <c r="VWC28"/>
      <c r="VWD28"/>
      <c r="VWE28"/>
      <c r="VWF28"/>
      <c r="VWG28"/>
      <c r="VWH28"/>
      <c r="VWI28"/>
      <c r="VWJ28"/>
      <c r="VWK28"/>
      <c r="VWL28"/>
      <c r="VWM28"/>
      <c r="VWN28"/>
      <c r="VWO28"/>
      <c r="VWP28"/>
      <c r="VWQ28"/>
      <c r="VWR28"/>
      <c r="VWS28"/>
      <c r="VWT28"/>
      <c r="VWU28"/>
      <c r="VWV28"/>
      <c r="VWW28"/>
      <c r="VWX28"/>
      <c r="VWY28"/>
      <c r="VWZ28"/>
      <c r="VXA28"/>
      <c r="VXB28"/>
      <c r="VXC28"/>
      <c r="VXD28"/>
      <c r="VXE28"/>
      <c r="VXF28"/>
      <c r="VXG28"/>
      <c r="VXH28"/>
      <c r="VXI28"/>
      <c r="VXJ28"/>
      <c r="VXK28"/>
      <c r="VXL28"/>
      <c r="VXM28"/>
      <c r="VXN28"/>
      <c r="VXO28"/>
      <c r="VXP28"/>
      <c r="VXQ28"/>
      <c r="VXR28"/>
      <c r="VXS28"/>
      <c r="VXT28"/>
      <c r="VXU28"/>
      <c r="VXV28"/>
      <c r="VXW28"/>
      <c r="VXX28"/>
      <c r="VXY28"/>
      <c r="VXZ28"/>
      <c r="VYA28"/>
      <c r="VYB28"/>
      <c r="VYC28"/>
      <c r="VYD28"/>
      <c r="VYE28"/>
      <c r="VYF28"/>
      <c r="VYG28"/>
      <c r="VYH28"/>
      <c r="VYI28"/>
      <c r="VYJ28"/>
      <c r="VYK28"/>
      <c r="VYL28"/>
      <c r="VYM28"/>
      <c r="VYN28"/>
      <c r="VYO28"/>
      <c r="VYP28"/>
      <c r="VYQ28"/>
      <c r="VYR28"/>
      <c r="VYS28"/>
      <c r="VYT28"/>
      <c r="VYU28"/>
      <c r="VYV28"/>
      <c r="VYW28"/>
      <c r="VYX28"/>
      <c r="VYY28"/>
      <c r="VYZ28"/>
      <c r="VZA28"/>
      <c r="VZB28"/>
      <c r="VZC28"/>
      <c r="VZD28"/>
      <c r="VZE28"/>
      <c r="VZF28"/>
      <c r="VZG28"/>
      <c r="VZH28"/>
      <c r="VZI28"/>
      <c r="VZJ28"/>
      <c r="VZK28"/>
      <c r="VZL28"/>
      <c r="VZM28"/>
      <c r="VZN28"/>
      <c r="VZO28"/>
      <c r="VZP28"/>
      <c r="VZQ28"/>
      <c r="VZR28"/>
      <c r="VZS28"/>
      <c r="VZT28"/>
      <c r="VZU28"/>
      <c r="VZV28"/>
      <c r="VZW28"/>
      <c r="VZX28"/>
      <c r="VZY28"/>
      <c r="VZZ28"/>
      <c r="WAA28"/>
      <c r="WAB28"/>
      <c r="WAC28"/>
      <c r="WAD28"/>
      <c r="WAE28"/>
      <c r="WAF28"/>
      <c r="WAG28"/>
      <c r="WAH28"/>
      <c r="WAI28"/>
      <c r="WAJ28"/>
      <c r="WAK28"/>
      <c r="WAL28"/>
      <c r="WAM28"/>
      <c r="WAN28"/>
      <c r="WAO28"/>
      <c r="WAP28"/>
      <c r="WAQ28"/>
      <c r="WAR28"/>
      <c r="WAS28"/>
      <c r="WAT28"/>
      <c r="WAU28"/>
      <c r="WAV28"/>
      <c r="WAW28"/>
      <c r="WAX28"/>
      <c r="WAY28"/>
      <c r="WAZ28"/>
      <c r="WBA28"/>
      <c r="WBB28"/>
      <c r="WBC28"/>
      <c r="WBD28"/>
      <c r="WBE28"/>
      <c r="WBF28"/>
      <c r="WBG28"/>
      <c r="WBH28"/>
      <c r="WBI28"/>
      <c r="WBJ28"/>
      <c r="WBK28"/>
      <c r="WBL28"/>
      <c r="WBM28"/>
      <c r="WBN28"/>
      <c r="WBO28"/>
      <c r="WBP28"/>
      <c r="WBQ28"/>
      <c r="WBR28"/>
      <c r="WBS28"/>
      <c r="WBT28"/>
      <c r="WBU28"/>
      <c r="WBV28"/>
      <c r="WBW28"/>
      <c r="WBX28"/>
      <c r="WBY28"/>
      <c r="WBZ28"/>
      <c r="WCA28"/>
      <c r="WCB28"/>
      <c r="WCC28"/>
      <c r="WCD28"/>
      <c r="WCE28"/>
      <c r="WCF28"/>
      <c r="WCG28"/>
      <c r="WCH28"/>
      <c r="WCI28"/>
      <c r="WCJ28"/>
      <c r="WCK28"/>
      <c r="WCL28"/>
      <c r="WCM28"/>
      <c r="WCN28"/>
      <c r="WCO28"/>
      <c r="WCP28"/>
      <c r="WCQ28"/>
      <c r="WCR28"/>
      <c r="WCS28"/>
      <c r="WCT28"/>
      <c r="WCU28"/>
      <c r="WCV28"/>
      <c r="WCW28"/>
      <c r="WCX28"/>
      <c r="WCY28"/>
      <c r="WCZ28"/>
      <c r="WDA28"/>
      <c r="WDB28"/>
      <c r="WDC28"/>
      <c r="WDD28"/>
      <c r="WDE28"/>
      <c r="WDF28"/>
      <c r="WDG28"/>
      <c r="WDH28"/>
      <c r="WDI28"/>
      <c r="WDJ28"/>
      <c r="WDK28"/>
      <c r="WDL28"/>
      <c r="WDM28"/>
      <c r="WDN28"/>
      <c r="WDO28"/>
      <c r="WDP28"/>
      <c r="WDQ28"/>
      <c r="WDR28"/>
      <c r="WDS28"/>
      <c r="WDT28"/>
      <c r="WDU28"/>
      <c r="WDV28"/>
      <c r="WDW28"/>
      <c r="WDX28"/>
      <c r="WDY28"/>
      <c r="WDZ28"/>
      <c r="WEA28"/>
      <c r="WEB28"/>
      <c r="WEC28"/>
      <c r="WED28"/>
      <c r="WEE28"/>
      <c r="WEF28"/>
      <c r="WEG28"/>
      <c r="WEH28"/>
      <c r="WEI28"/>
      <c r="WEJ28"/>
      <c r="WEK28"/>
      <c r="WEL28"/>
      <c r="WEM28"/>
      <c r="WEN28"/>
      <c r="WEO28"/>
      <c r="WEP28"/>
      <c r="WEQ28"/>
      <c r="WER28"/>
      <c r="WES28"/>
      <c r="WET28"/>
      <c r="WEU28"/>
      <c r="WEV28"/>
      <c r="WEW28"/>
      <c r="WEX28"/>
      <c r="WEY28"/>
      <c r="WEZ28"/>
      <c r="WFA28"/>
      <c r="WFB28"/>
      <c r="WFC28"/>
      <c r="WFD28"/>
      <c r="WFE28"/>
      <c r="WFF28"/>
      <c r="WFG28"/>
      <c r="WFH28"/>
      <c r="WFI28"/>
      <c r="WFJ28"/>
      <c r="WFK28"/>
      <c r="WFL28"/>
      <c r="WFM28"/>
      <c r="WFN28"/>
      <c r="WFO28"/>
      <c r="WFP28"/>
      <c r="WFQ28"/>
      <c r="WFR28"/>
      <c r="WFS28"/>
      <c r="WFT28"/>
      <c r="WFU28"/>
      <c r="WFV28"/>
      <c r="WFW28"/>
      <c r="WFX28"/>
      <c r="WFY28"/>
      <c r="WFZ28"/>
      <c r="WGA28"/>
      <c r="WGB28"/>
      <c r="WGC28"/>
      <c r="WGD28"/>
      <c r="WGE28"/>
      <c r="WGF28"/>
      <c r="WGG28"/>
      <c r="WGH28"/>
      <c r="WGI28"/>
      <c r="WGJ28"/>
      <c r="WGK28"/>
      <c r="WGL28"/>
      <c r="WGM28"/>
      <c r="WGN28"/>
      <c r="WGO28"/>
      <c r="WGP28"/>
      <c r="WGQ28"/>
      <c r="WGR28"/>
      <c r="WGS28"/>
      <c r="WGT28"/>
      <c r="WGU28"/>
      <c r="WGV28"/>
      <c r="WGW28"/>
      <c r="WGX28"/>
      <c r="WGY28"/>
      <c r="WGZ28"/>
      <c r="WHA28"/>
      <c r="WHB28"/>
      <c r="WHC28"/>
      <c r="WHD28"/>
      <c r="WHE28"/>
      <c r="WHF28"/>
      <c r="WHG28"/>
      <c r="WHH28"/>
      <c r="WHI28"/>
      <c r="WHJ28"/>
      <c r="WHK28"/>
      <c r="WHL28"/>
      <c r="WHM28"/>
      <c r="WHN28"/>
      <c r="WHO28"/>
      <c r="WHP28"/>
      <c r="WHQ28"/>
      <c r="WHR28"/>
      <c r="WHS28"/>
      <c r="WHT28"/>
      <c r="WHU28"/>
      <c r="WHV28"/>
      <c r="WHW28"/>
      <c r="WHX28"/>
      <c r="WHY28"/>
      <c r="WHZ28"/>
      <c r="WIA28"/>
      <c r="WIB28"/>
      <c r="WIC28"/>
      <c r="WID28"/>
      <c r="WIE28"/>
      <c r="WIF28"/>
      <c r="WIG28"/>
      <c r="WIH28"/>
      <c r="WII28"/>
      <c r="WIJ28"/>
      <c r="WIK28"/>
      <c r="WIL28"/>
      <c r="WIM28"/>
      <c r="WIN28"/>
      <c r="WIO28"/>
      <c r="WIP28"/>
      <c r="WIQ28"/>
      <c r="WIR28"/>
      <c r="WIS28"/>
      <c r="WIT28"/>
      <c r="WIU28"/>
      <c r="WIV28"/>
      <c r="WIW28"/>
      <c r="WIX28"/>
      <c r="WIY28"/>
      <c r="WIZ28"/>
      <c r="WJA28"/>
      <c r="WJB28"/>
      <c r="WJC28"/>
      <c r="WJD28"/>
      <c r="WJE28"/>
      <c r="WJF28"/>
      <c r="WJG28"/>
      <c r="WJH28"/>
      <c r="WJI28"/>
      <c r="WJJ28"/>
      <c r="WJK28"/>
      <c r="WJL28"/>
      <c r="WJM28"/>
      <c r="WJN28"/>
      <c r="WJO28"/>
      <c r="WJP28"/>
      <c r="WJQ28"/>
      <c r="WJR28"/>
      <c r="WJS28"/>
      <c r="WJT28"/>
      <c r="WJU28"/>
      <c r="WJV28"/>
      <c r="WJW28"/>
      <c r="WJX28"/>
      <c r="WJY28"/>
      <c r="WJZ28"/>
      <c r="WKA28"/>
      <c r="WKB28"/>
      <c r="WKC28"/>
      <c r="WKD28"/>
      <c r="WKE28"/>
      <c r="WKF28"/>
      <c r="WKG28"/>
      <c r="WKH28"/>
      <c r="WKI28"/>
      <c r="WKJ28"/>
      <c r="WKK28"/>
      <c r="WKL28"/>
      <c r="WKM28"/>
      <c r="WKN28"/>
      <c r="WKO28"/>
      <c r="WKP28"/>
      <c r="WKQ28"/>
      <c r="WKR28"/>
      <c r="WKS28"/>
      <c r="WKT28"/>
      <c r="WKU28"/>
      <c r="WKV28"/>
      <c r="WKW28"/>
      <c r="WKX28"/>
      <c r="WKY28"/>
      <c r="WKZ28"/>
      <c r="WLA28"/>
      <c r="WLB28"/>
      <c r="WLC28"/>
      <c r="WLD28"/>
      <c r="WLE28"/>
      <c r="WLF28"/>
      <c r="WLG28"/>
      <c r="WLH28"/>
      <c r="WLI28"/>
      <c r="WLJ28"/>
      <c r="WLK28"/>
      <c r="WLL28"/>
      <c r="WLM28"/>
      <c r="WLN28"/>
      <c r="WLO28"/>
      <c r="WLP28"/>
      <c r="WLQ28"/>
      <c r="WLR28"/>
      <c r="WLS28"/>
      <c r="WLT28"/>
      <c r="WLU28"/>
      <c r="WLV28"/>
      <c r="WLW28"/>
      <c r="WLX28"/>
      <c r="WLY28"/>
      <c r="WLZ28"/>
      <c r="WMA28"/>
      <c r="WMB28"/>
      <c r="WMC28"/>
      <c r="WMD28"/>
      <c r="WME28"/>
      <c r="WMF28"/>
      <c r="WMG28"/>
      <c r="WMH28"/>
      <c r="WMI28"/>
      <c r="WMJ28"/>
      <c r="WMK28"/>
      <c r="WML28"/>
      <c r="WMM28"/>
      <c r="WMN28"/>
      <c r="WMO28"/>
      <c r="WMP28"/>
      <c r="WMQ28"/>
      <c r="WMR28"/>
      <c r="WMS28"/>
      <c r="WMT28"/>
      <c r="WMU28"/>
      <c r="WMV28"/>
      <c r="WMW28"/>
      <c r="WMX28"/>
      <c r="WMY28"/>
      <c r="WMZ28"/>
      <c r="WNA28"/>
      <c r="WNB28"/>
      <c r="WNC28"/>
      <c r="WND28"/>
      <c r="WNE28"/>
      <c r="WNF28"/>
      <c r="WNG28"/>
      <c r="WNH28"/>
      <c r="WNI28"/>
      <c r="WNJ28"/>
      <c r="WNK28"/>
      <c r="WNL28"/>
      <c r="WNM28"/>
      <c r="WNN28"/>
      <c r="WNO28"/>
      <c r="WNP28"/>
      <c r="WNQ28"/>
      <c r="WNR28"/>
      <c r="WNS28"/>
      <c r="WNT28"/>
      <c r="WNU28"/>
      <c r="WNV28"/>
      <c r="WNW28"/>
      <c r="WNX28"/>
      <c r="WNY28"/>
      <c r="WNZ28"/>
      <c r="WOA28"/>
      <c r="WOB28"/>
      <c r="WOC28"/>
      <c r="WOD28"/>
      <c r="WOE28"/>
      <c r="WOF28"/>
      <c r="WOG28"/>
      <c r="WOH28"/>
      <c r="WOI28"/>
      <c r="WOJ28"/>
      <c r="WOK28"/>
      <c r="WOL28"/>
      <c r="WOM28"/>
      <c r="WON28"/>
      <c r="WOO28"/>
      <c r="WOP28"/>
      <c r="WOQ28"/>
      <c r="WOR28"/>
      <c r="WOS28"/>
      <c r="WOT28"/>
      <c r="WOU28"/>
      <c r="WOV28"/>
      <c r="WOW28"/>
      <c r="WOX28"/>
      <c r="WOY28"/>
      <c r="WOZ28"/>
      <c r="WPA28"/>
      <c r="WPB28"/>
      <c r="WPC28"/>
      <c r="WPD28"/>
      <c r="WPE28"/>
      <c r="WPF28"/>
      <c r="WPG28"/>
      <c r="WPH28"/>
      <c r="WPI28"/>
      <c r="WPJ28"/>
      <c r="WPK28"/>
      <c r="WPL28"/>
      <c r="WPM28"/>
      <c r="WPN28"/>
      <c r="WPO28"/>
      <c r="WPP28"/>
      <c r="WPQ28"/>
      <c r="WPR28"/>
      <c r="WPS28"/>
      <c r="WPT28"/>
      <c r="WPU28"/>
      <c r="WPV28"/>
      <c r="WPW28"/>
      <c r="WPX28"/>
      <c r="WPY28"/>
      <c r="WPZ28"/>
      <c r="WQA28"/>
      <c r="WQB28"/>
      <c r="WQC28"/>
      <c r="WQD28"/>
      <c r="WQE28"/>
      <c r="WQF28"/>
      <c r="WQG28"/>
      <c r="WQH28"/>
      <c r="WQI28"/>
      <c r="WQJ28"/>
      <c r="WQK28"/>
      <c r="WQL28"/>
      <c r="WQM28"/>
      <c r="WQN28"/>
      <c r="WQO28"/>
      <c r="WQP28"/>
      <c r="WQQ28"/>
      <c r="WQR28"/>
      <c r="WQS28"/>
      <c r="WQT28"/>
      <c r="WQU28"/>
      <c r="WQV28"/>
      <c r="WQW28"/>
      <c r="WQX28"/>
      <c r="WQY28"/>
      <c r="WQZ28"/>
      <c r="WRA28"/>
      <c r="WRB28"/>
      <c r="WRC28"/>
      <c r="WRD28"/>
      <c r="WRE28"/>
      <c r="WRF28"/>
      <c r="WRG28"/>
      <c r="WRH28"/>
      <c r="WRI28"/>
      <c r="WRJ28"/>
      <c r="WRK28"/>
      <c r="WRL28"/>
      <c r="WRM28"/>
      <c r="WRN28"/>
      <c r="WRO28"/>
      <c r="WRP28"/>
      <c r="WRQ28"/>
      <c r="WRR28"/>
      <c r="WRS28"/>
      <c r="WRT28"/>
      <c r="WRU28"/>
      <c r="WRV28"/>
      <c r="WRW28"/>
      <c r="WRX28"/>
      <c r="WRY28"/>
      <c r="WRZ28"/>
      <c r="WSA28"/>
      <c r="WSB28"/>
      <c r="WSC28"/>
      <c r="WSD28"/>
      <c r="WSE28"/>
      <c r="WSF28"/>
      <c r="WSG28"/>
      <c r="WSH28"/>
      <c r="WSI28"/>
      <c r="WSJ28"/>
      <c r="WSK28"/>
      <c r="WSL28"/>
      <c r="WSM28"/>
      <c r="WSN28"/>
      <c r="WSO28"/>
      <c r="WSP28"/>
      <c r="WSQ28"/>
      <c r="WSR28"/>
      <c r="WSS28"/>
      <c r="WST28"/>
      <c r="WSU28"/>
      <c r="WSV28"/>
      <c r="WSW28"/>
      <c r="WSX28"/>
      <c r="WSY28"/>
      <c r="WSZ28"/>
      <c r="WTA28"/>
      <c r="WTB28"/>
      <c r="WTC28"/>
      <c r="WTD28"/>
      <c r="WTE28"/>
      <c r="WTF28"/>
      <c r="WTG28"/>
      <c r="WTH28"/>
      <c r="WTI28"/>
      <c r="WTJ28"/>
      <c r="WTK28"/>
      <c r="WTL28"/>
      <c r="WTM28"/>
      <c r="WTN28"/>
      <c r="WTO28"/>
      <c r="WTP28"/>
      <c r="WTQ28"/>
      <c r="WTR28"/>
      <c r="WTS28"/>
      <c r="WTT28"/>
      <c r="WTU28"/>
      <c r="WTV28"/>
      <c r="WTW28"/>
      <c r="WTX28"/>
      <c r="WTY28"/>
      <c r="WTZ28"/>
      <c r="WUA28"/>
      <c r="WUB28"/>
      <c r="WUC28"/>
      <c r="WUD28"/>
      <c r="WUE28"/>
      <c r="WUF28"/>
      <c r="WUG28"/>
      <c r="WUH28"/>
      <c r="WUI28"/>
      <c r="WUJ28"/>
      <c r="WUK28"/>
      <c r="WUL28"/>
      <c r="WUM28"/>
      <c r="WUN28"/>
      <c r="WUO28"/>
      <c r="WUP28"/>
      <c r="WUQ28"/>
      <c r="WUR28"/>
      <c r="WUS28"/>
      <c r="WUT28"/>
      <c r="WUU28"/>
      <c r="WUV28"/>
      <c r="WUW28"/>
      <c r="WUX28"/>
      <c r="WUY28"/>
      <c r="WUZ28"/>
      <c r="WVA28"/>
      <c r="WVB28"/>
      <c r="WVC28"/>
      <c r="WVD28"/>
      <c r="WVE28"/>
      <c r="WVF28"/>
      <c r="WVG28"/>
      <c r="WVH28"/>
      <c r="WVI28"/>
      <c r="WVJ28"/>
      <c r="WVK28"/>
      <c r="WVL28"/>
      <c r="WVM28"/>
      <c r="WVN28"/>
      <c r="WVO28"/>
      <c r="WVP28"/>
      <c r="WVQ28"/>
      <c r="WVR28"/>
      <c r="WVS28"/>
      <c r="WVT28"/>
      <c r="WVU28"/>
      <c r="WVV28"/>
      <c r="WVW28"/>
      <c r="WVX28"/>
      <c r="WVY28"/>
      <c r="WVZ28"/>
      <c r="WWA28"/>
      <c r="WWB28"/>
      <c r="WWC28"/>
      <c r="WWD28"/>
      <c r="WWE28"/>
      <c r="WWF28"/>
      <c r="WWG28"/>
      <c r="WWH28"/>
      <c r="WWI28"/>
      <c r="WWJ28"/>
      <c r="WWK28"/>
      <c r="WWL28"/>
      <c r="WWM28"/>
      <c r="WWN28"/>
      <c r="WWO28"/>
      <c r="WWP28"/>
      <c r="WWQ28"/>
      <c r="WWR28"/>
      <c r="WWS28"/>
      <c r="WWT28"/>
      <c r="WWU28"/>
      <c r="WWV28"/>
      <c r="WWW28"/>
      <c r="WWX28"/>
      <c r="WWY28"/>
      <c r="WWZ28"/>
      <c r="WXA28"/>
      <c r="WXB28"/>
      <c r="WXC28"/>
      <c r="WXD28"/>
      <c r="WXE28"/>
      <c r="WXF28"/>
      <c r="WXG28"/>
      <c r="WXH28"/>
      <c r="WXI28"/>
      <c r="WXJ28"/>
      <c r="WXK28"/>
      <c r="WXL28"/>
      <c r="WXM28"/>
      <c r="WXN28"/>
      <c r="WXO28"/>
      <c r="WXP28"/>
      <c r="WXQ28"/>
      <c r="WXR28"/>
      <c r="WXS28"/>
      <c r="WXT28"/>
      <c r="WXU28"/>
      <c r="WXV28"/>
      <c r="WXW28"/>
      <c r="WXX28"/>
      <c r="WXY28"/>
      <c r="WXZ28"/>
      <c r="WYA28"/>
      <c r="WYB28"/>
      <c r="WYC28"/>
      <c r="WYD28"/>
      <c r="WYE28"/>
      <c r="WYF28"/>
      <c r="WYG28"/>
      <c r="WYH28"/>
      <c r="WYI28"/>
      <c r="WYJ28"/>
      <c r="WYK28"/>
      <c r="WYL28"/>
      <c r="WYM28"/>
      <c r="WYN28"/>
      <c r="WYO28"/>
      <c r="WYP28"/>
      <c r="WYQ28"/>
      <c r="WYR28"/>
      <c r="WYS28"/>
      <c r="WYT28"/>
      <c r="WYU28"/>
      <c r="WYV28"/>
      <c r="WYW28"/>
      <c r="WYX28"/>
      <c r="WYY28"/>
      <c r="WYZ28"/>
      <c r="WZA28"/>
      <c r="WZB28"/>
      <c r="WZC28"/>
      <c r="WZD28"/>
      <c r="WZE28"/>
      <c r="WZF28"/>
      <c r="WZG28"/>
      <c r="WZH28"/>
      <c r="WZI28"/>
      <c r="WZJ28"/>
      <c r="WZK28"/>
      <c r="WZL28"/>
      <c r="WZM28"/>
      <c r="WZN28"/>
      <c r="WZO28"/>
      <c r="WZP28"/>
      <c r="WZQ28"/>
      <c r="WZR28"/>
      <c r="WZS28"/>
      <c r="WZT28"/>
      <c r="WZU28"/>
      <c r="WZV28"/>
      <c r="WZW28"/>
      <c r="WZX28"/>
      <c r="WZY28"/>
      <c r="WZZ28"/>
      <c r="XAA28"/>
      <c r="XAB28"/>
      <c r="XAC28"/>
      <c r="XAD28"/>
      <c r="XAE28"/>
      <c r="XAF28"/>
      <c r="XAG28"/>
      <c r="XAH28"/>
      <c r="XAI28"/>
      <c r="XAJ28"/>
      <c r="XAK28"/>
      <c r="XAL28"/>
      <c r="XAM28"/>
      <c r="XAN28"/>
      <c r="XAO28"/>
      <c r="XAP28"/>
      <c r="XAQ28"/>
      <c r="XAR28"/>
      <c r="XAS28"/>
      <c r="XAT28"/>
      <c r="XAU28"/>
      <c r="XAV28"/>
      <c r="XAW28"/>
      <c r="XAX28"/>
      <c r="XAY28"/>
      <c r="XAZ28"/>
      <c r="XBA28"/>
      <c r="XBB28"/>
      <c r="XBC28"/>
      <c r="XBD28"/>
      <c r="XBE28"/>
      <c r="XBF28"/>
      <c r="XBG28"/>
      <c r="XBH28"/>
      <c r="XBI28"/>
      <c r="XBJ28"/>
      <c r="XBK28"/>
      <c r="XBL28"/>
      <c r="XBM28"/>
      <c r="XBN28"/>
      <c r="XBO28"/>
      <c r="XBP28"/>
      <c r="XBQ28"/>
      <c r="XBR28"/>
      <c r="XBS28"/>
      <c r="XBT28"/>
      <c r="XBU28"/>
      <c r="XBV28"/>
      <c r="XBW28"/>
      <c r="XBX28"/>
      <c r="XBY28"/>
      <c r="XBZ28"/>
      <c r="XCA28"/>
      <c r="XCB28"/>
      <c r="XCC28"/>
      <c r="XCD28"/>
      <c r="XCE28"/>
      <c r="XCF28"/>
      <c r="XCG28"/>
      <c r="XCH28"/>
      <c r="XCI28"/>
      <c r="XCJ28"/>
      <c r="XCK28"/>
      <c r="XCL28"/>
      <c r="XCM28"/>
      <c r="XCN28"/>
      <c r="XCO28"/>
      <c r="XCP28"/>
      <c r="XCQ28"/>
      <c r="XCR28"/>
      <c r="XCS28"/>
      <c r="XCT28"/>
      <c r="XCU28"/>
      <c r="XCV28"/>
      <c r="XCW28"/>
      <c r="XCX28"/>
      <c r="XCY28"/>
      <c r="XCZ28"/>
      <c r="XDA28"/>
      <c r="XDB28"/>
      <c r="XDC28"/>
      <c r="XDD28"/>
      <c r="XDE28"/>
      <c r="XDF28"/>
      <c r="XDG28"/>
      <c r="XDH28"/>
      <c r="XDI28"/>
      <c r="XDJ28"/>
      <c r="XDK28"/>
      <c r="XDL28"/>
      <c r="XDM28"/>
      <c r="XDN28"/>
      <c r="XDO28"/>
      <c r="XDP28"/>
      <c r="XDQ28"/>
      <c r="XDR28"/>
      <c r="XDS28"/>
      <c r="XDT28"/>
      <c r="XDU28"/>
      <c r="XDV28"/>
      <c r="XDW28"/>
      <c r="XDX28"/>
      <c r="XDY28"/>
      <c r="XDZ28"/>
      <c r="XEA28"/>
      <c r="XEB28"/>
      <c r="XEC28"/>
      <c r="XED28"/>
      <c r="XEE28"/>
      <c r="XEF28"/>
      <c r="XEG28"/>
      <c r="XEH28"/>
      <c r="XEI28"/>
      <c r="XEJ28"/>
      <c r="XEK28"/>
      <c r="XEL28"/>
      <c r="XEM28"/>
      <c r="XEN28"/>
      <c r="XEO28"/>
      <c r="XEP28"/>
      <c r="XEQ28"/>
      <c r="XER28"/>
      <c r="XES28"/>
      <c r="XET28"/>
      <c r="XEU28"/>
      <c r="XEV28"/>
      <c r="XEW28"/>
      <c r="XEX28"/>
      <c r="XEY28"/>
      <c r="XEZ28"/>
      <c r="XFA28"/>
    </row>
    <row r="29" spans="1:16381" s="1" customFormat="1" ht="90">
      <c r="A29" s="556" t="str">
        <f t="array" ref="A29">INDEX(CO_indicators_list[], SMALL(IF(CO_Indic_List='1_Entry_Table'!$B$16,ROW(CO_Indic_List)-7),ROWS(A$6:A29)),2)</f>
        <v>Output 2.2</v>
      </c>
      <c r="B29" s="530" t="str">
        <f>IF(ISERROR(VLOOKUP(A29,FillHome_OO[],3,FALSE))=TRUE,,VLOOKUP(A29,FillHome_OO[],3,FALSE))</f>
        <v>2.2 - Selected government institutions and local communities have enhanced technical capacity to implement climate change adaptation and mitigation measures</v>
      </c>
      <c r="C29" s="530">
        <f>Monitoring_Table!C29</f>
        <v>0</v>
      </c>
      <c r="D29" s="530" t="str">
        <f>VLOOKUP(ShadowTable[[#This Row],[indicators]],Tablo_MonitoringTable[],2,FALSE)</f>
        <v>Indicator 2.2.1</v>
      </c>
      <c r="E29" s="208" t="str">
        <f t="array" ref="E29">INDEX(CO_indicators_list[], SMALL(IF(CO_Indic_List='1_Entry_Table'!$B$16,ROW(CO_Indic_List)-7),ROWS(E$6:E29)),8)</f>
        <v>2.2.1 - Number of municipalities that adopt gendersensitive, climate-smart practices for sustainable use of water resources in Joint Office-supported programmes</v>
      </c>
      <c r="F29" s="526">
        <f>IF(ISERROR(VLOOKUP(ShadowTable[[#This Row],[indicators]],Tablo_MonitoringTable[],3,FALSE))=TRUE,,VLOOKUP(ShadowTable[[#This Row],[indicators]],Tablo_MonitoringTable[],3,FALSE))</f>
        <v>0</v>
      </c>
      <c r="G29" s="526">
        <f>VLOOKUP(ShadowTable[[#This Row],[indicators]],Tablo_MonitoringTable[],4,FALSE)</f>
        <v>0</v>
      </c>
      <c r="H29" s="526">
        <f>VLOOKUP(ShadowTable[[#This Row],[indicators]],Tablo_MonitoringTable[],5,FALSE)</f>
        <v>0</v>
      </c>
      <c r="I29" s="526">
        <f>VLOOKUP(ShadowTable[[#This Row],[indicators]],Tablo_MonitoringTable[],6,FALSE)</f>
        <v>0</v>
      </c>
      <c r="J29" s="526">
        <f>VLOOKUP(ShadowTable[[#This Row],[indicators]],Tablo_MonitoringTable[],7,FALSE)</f>
        <v>0</v>
      </c>
      <c r="K29" s="526">
        <f>VLOOKUP(ShadowTable[[#This Row],[indicators]],Tablo_MonitoringTable[],8,FALSE)</f>
        <v>0</v>
      </c>
      <c r="L29" s="526">
        <f>VLOOKUP(ShadowTable[[#This Row],[indicators]],Tablo_MonitoringTable[],10,FALSE)</f>
        <v>0</v>
      </c>
      <c r="M29" s="526">
        <f>VLOOKUP(ShadowTable[[#This Row],[indicators]],Tablo_MonitoringTable[],11,FALSE)</f>
        <v>0</v>
      </c>
      <c r="N29" s="526">
        <f>VLOOKUP(ShadowTable[[#This Row],[indicators]],Tablo_MonitoringTable[],13,FALSE)</f>
        <v>0</v>
      </c>
      <c r="O29" s="526">
        <f>VLOOKUP(ShadowTable[[#This Row],[indicators]],Tablo_MonitoringTable[],14,FALSE)</f>
        <v>0</v>
      </c>
      <c r="P29" s="526">
        <f>VLOOKUP(ShadowTable[[#This Row],[indicators]],Tablo_MonitoringTable[],16,FALSE)</f>
        <v>0</v>
      </c>
      <c r="Q29" s="526">
        <f>VLOOKUP(ShadowTable[[#This Row],[indicators]],Tablo_MonitoringTable[],17,FALSE)</f>
        <v>0</v>
      </c>
      <c r="R29" s="526">
        <f>VLOOKUP(ShadowTable[[#This Row],[indicators]],Tablo_MonitoringTable[],19,FALSE)</f>
        <v>0</v>
      </c>
      <c r="S29" s="526">
        <f>VLOOKUP(ShadowTable[[#This Row],[indicators]],Tablo_MonitoringTable[],20,FALSE)</f>
        <v>0</v>
      </c>
      <c r="T29" s="526">
        <f>VLOOKUP(ShadowTable[[#This Row],[indicators]],Tablo_MonitoringTable[],22,FALSE)</f>
        <v>0</v>
      </c>
      <c r="U29" s="526">
        <f>VLOOKUP(ShadowTable[[#This Row],[indicators]],Tablo_MonitoringTable[],23,FALSE)</f>
        <v>0</v>
      </c>
      <c r="V29" s="225">
        <f>VLOOKUP(ShadowTable[[#This Row],[indicators]],Tablo_MonitoringTable[],25,FALSE)</f>
        <v>0</v>
      </c>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c r="IW29"/>
      <c r="IX29"/>
      <c r="IY29"/>
      <c r="IZ29"/>
      <c r="JA29"/>
      <c r="JB29"/>
      <c r="JC29"/>
      <c r="JD29"/>
      <c r="JE29"/>
      <c r="JF29"/>
      <c r="JG29"/>
      <c r="JH29"/>
      <c r="JI29"/>
      <c r="JJ29"/>
      <c r="JK29"/>
      <c r="JL29"/>
      <c r="JM29"/>
      <c r="JN29"/>
      <c r="JO29"/>
      <c r="JP29"/>
      <c r="JQ29"/>
      <c r="JR29"/>
      <c r="JS29"/>
      <c r="JT29"/>
      <c r="JU29"/>
      <c r="JV29"/>
      <c r="JW29"/>
      <c r="JX29"/>
      <c r="JY29"/>
      <c r="JZ29"/>
      <c r="KA29"/>
      <c r="KB29"/>
      <c r="KC29"/>
      <c r="KD29"/>
      <c r="KE29"/>
      <c r="KF29"/>
      <c r="KG29"/>
      <c r="KH29"/>
      <c r="KI29"/>
      <c r="KJ29"/>
      <c r="KK29"/>
      <c r="KL29"/>
      <c r="KM29"/>
      <c r="KN29"/>
      <c r="KO29"/>
      <c r="KP29"/>
      <c r="KQ29"/>
      <c r="KR29"/>
      <c r="KS29"/>
      <c r="KT29"/>
      <c r="KU29"/>
      <c r="KV29"/>
      <c r="KW29"/>
      <c r="KX29"/>
      <c r="KY29"/>
      <c r="KZ29"/>
      <c r="LA29"/>
      <c r="LB29"/>
      <c r="LC29"/>
      <c r="LD29"/>
      <c r="LE29"/>
      <c r="LF29"/>
      <c r="LG29"/>
      <c r="LH29"/>
      <c r="LI29"/>
      <c r="LJ29"/>
      <c r="LK29"/>
      <c r="LL29"/>
      <c r="LM29"/>
      <c r="LN29"/>
      <c r="LO29"/>
      <c r="LP29"/>
      <c r="LQ29"/>
      <c r="LR29"/>
      <c r="LS29"/>
      <c r="LT29"/>
      <c r="LU29"/>
      <c r="LV29"/>
      <c r="LW29"/>
      <c r="LX29"/>
      <c r="LY29"/>
      <c r="LZ29"/>
      <c r="MA29"/>
      <c r="MB29"/>
      <c r="MC29"/>
      <c r="MD29"/>
      <c r="ME29"/>
      <c r="MF29"/>
      <c r="MG29"/>
      <c r="MH29"/>
      <c r="MI29"/>
      <c r="MJ29"/>
      <c r="MK29"/>
      <c r="ML29"/>
      <c r="MM29"/>
      <c r="MN29"/>
      <c r="MO29"/>
      <c r="MP29"/>
      <c r="MQ29"/>
      <c r="MR29"/>
      <c r="MS29"/>
      <c r="MT29"/>
      <c r="MU29"/>
      <c r="MV29"/>
      <c r="MW29"/>
      <c r="MX29"/>
      <c r="MY29"/>
      <c r="MZ29"/>
      <c r="NA29"/>
      <c r="NB29"/>
      <c r="NC29"/>
      <c r="ND29"/>
      <c r="NE29"/>
      <c r="NF29"/>
      <c r="NG29"/>
      <c r="NH29"/>
      <c r="NI29"/>
      <c r="NJ29"/>
      <c r="NK29"/>
      <c r="NL29"/>
      <c r="NM29"/>
      <c r="NN29"/>
      <c r="NO29"/>
      <c r="NP29"/>
      <c r="NQ29"/>
      <c r="NR29"/>
      <c r="NS29"/>
      <c r="NT29"/>
      <c r="NU29"/>
      <c r="NV29"/>
      <c r="NW29"/>
      <c r="NX29"/>
      <c r="NY29"/>
      <c r="NZ29"/>
      <c r="OA29"/>
      <c r="OB29"/>
      <c r="OC29"/>
      <c r="OD29"/>
      <c r="OE29"/>
      <c r="OF29"/>
      <c r="OG29"/>
      <c r="OH29"/>
      <c r="OI29"/>
      <c r="OJ29"/>
      <c r="OK29"/>
      <c r="OL29"/>
      <c r="OM29"/>
      <c r="ON29"/>
      <c r="OO29"/>
      <c r="OP29"/>
      <c r="OQ29"/>
      <c r="OR29"/>
      <c r="OS29"/>
      <c r="OT29"/>
      <c r="OU29"/>
      <c r="OV29"/>
      <c r="OW29"/>
      <c r="OX29"/>
      <c r="OY29"/>
      <c r="OZ29"/>
      <c r="PA29"/>
      <c r="PB29"/>
      <c r="PC29"/>
      <c r="PD29"/>
      <c r="PE29"/>
      <c r="PF29"/>
      <c r="PG29"/>
      <c r="PH29"/>
      <c r="PI29"/>
      <c r="PJ29"/>
      <c r="PK29"/>
      <c r="PL29"/>
      <c r="PM29"/>
      <c r="PN29"/>
      <c r="PO29"/>
      <c r="PP29"/>
      <c r="PQ29"/>
      <c r="PR29"/>
      <c r="PS29"/>
      <c r="PT29"/>
      <c r="PU29"/>
      <c r="PV29"/>
      <c r="PW29"/>
      <c r="PX29"/>
      <c r="PY29"/>
      <c r="PZ29"/>
      <c r="QA29"/>
      <c r="QB29"/>
      <c r="QC29"/>
      <c r="QD29"/>
      <c r="QE29"/>
      <c r="QF29"/>
      <c r="QG29"/>
      <c r="QH29"/>
      <c r="QI29"/>
      <c r="QJ29"/>
      <c r="QK29"/>
      <c r="QL29"/>
      <c r="QM29"/>
      <c r="QN29"/>
      <c r="QO29"/>
      <c r="QP29"/>
      <c r="QQ29"/>
      <c r="QR29"/>
      <c r="QS29"/>
      <c r="QT29"/>
      <c r="QU29"/>
      <c r="QV29"/>
      <c r="QW29"/>
      <c r="QX29"/>
      <c r="QY29"/>
      <c r="QZ29"/>
      <c r="RA29"/>
      <c r="RB29"/>
      <c r="RC29"/>
      <c r="RD29"/>
      <c r="RE29"/>
      <c r="RF29"/>
      <c r="RG29"/>
      <c r="RH29"/>
      <c r="RI29"/>
      <c r="RJ29"/>
      <c r="RK29"/>
      <c r="RL29"/>
      <c r="RM29"/>
      <c r="RN29"/>
      <c r="RO29"/>
      <c r="RP29"/>
      <c r="RQ29"/>
      <c r="RR29"/>
      <c r="RS29"/>
      <c r="RT29"/>
      <c r="RU29"/>
      <c r="RV29"/>
      <c r="RW29"/>
      <c r="RX29"/>
      <c r="RY29"/>
      <c r="RZ29"/>
      <c r="SA29"/>
      <c r="SB29"/>
      <c r="SC29"/>
      <c r="SD29"/>
      <c r="SE29"/>
      <c r="SF29"/>
      <c r="SG29"/>
      <c r="SH29"/>
      <c r="SI29"/>
      <c r="SJ29"/>
      <c r="SK29"/>
      <c r="SL29"/>
      <c r="SM29"/>
      <c r="SN29"/>
      <c r="SO29"/>
      <c r="SP29"/>
      <c r="SQ29"/>
      <c r="SR29"/>
      <c r="SS29"/>
      <c r="ST29"/>
      <c r="SU29"/>
      <c r="SV29"/>
      <c r="SW29"/>
      <c r="SX29"/>
      <c r="SY29"/>
      <c r="SZ29"/>
      <c r="TA29"/>
      <c r="TB29"/>
      <c r="TC29"/>
      <c r="TD29"/>
      <c r="TE29"/>
      <c r="TF29"/>
      <c r="TG29"/>
      <c r="TH29"/>
      <c r="TI29"/>
      <c r="TJ29"/>
      <c r="TK29"/>
      <c r="TL29"/>
      <c r="TM29"/>
      <c r="TN29"/>
      <c r="TO29"/>
      <c r="TP29"/>
      <c r="TQ29"/>
      <c r="TR29"/>
      <c r="TS29"/>
      <c r="TT29"/>
      <c r="TU29"/>
      <c r="TV29"/>
      <c r="TW29"/>
      <c r="TX29"/>
      <c r="TY29"/>
      <c r="TZ29"/>
      <c r="UA29"/>
      <c r="UB29"/>
      <c r="UC29"/>
      <c r="UD29"/>
      <c r="UE29"/>
      <c r="UF29"/>
      <c r="UG29"/>
      <c r="UH29"/>
      <c r="UI29"/>
      <c r="UJ29"/>
      <c r="UK29"/>
      <c r="UL29"/>
      <c r="UM29"/>
      <c r="UN29"/>
      <c r="UO29"/>
      <c r="UP29"/>
      <c r="UQ29"/>
      <c r="UR29"/>
      <c r="US29"/>
      <c r="UT29"/>
      <c r="UU29"/>
      <c r="UV29"/>
      <c r="UW29"/>
      <c r="UX29"/>
      <c r="UY29"/>
      <c r="UZ29"/>
      <c r="VA29"/>
      <c r="VB29"/>
      <c r="VC29"/>
      <c r="VD29"/>
      <c r="VE29"/>
      <c r="VF29"/>
      <c r="VG29"/>
      <c r="VH29"/>
      <c r="VI29"/>
      <c r="VJ29"/>
      <c r="VK29"/>
      <c r="VL29"/>
      <c r="VM29"/>
      <c r="VN29"/>
      <c r="VO29"/>
      <c r="VP29"/>
      <c r="VQ29"/>
      <c r="VR29"/>
      <c r="VS29"/>
      <c r="VT29"/>
      <c r="VU29"/>
      <c r="VV29"/>
      <c r="VW29"/>
      <c r="VX29"/>
      <c r="VY29"/>
      <c r="VZ29"/>
      <c r="WA29"/>
      <c r="WB29"/>
      <c r="WC29"/>
      <c r="WD29"/>
      <c r="WE29"/>
      <c r="WF29"/>
      <c r="WG29"/>
      <c r="WH29"/>
      <c r="WI29"/>
      <c r="WJ29"/>
      <c r="WK29"/>
      <c r="WL29"/>
      <c r="WM29"/>
      <c r="WN29"/>
      <c r="WO29"/>
      <c r="WP29"/>
      <c r="WQ29"/>
      <c r="WR29"/>
      <c r="WS29"/>
      <c r="WT29"/>
      <c r="WU29"/>
      <c r="WV29"/>
      <c r="WW29"/>
      <c r="WX29"/>
      <c r="WY29"/>
      <c r="WZ29"/>
      <c r="XA29"/>
      <c r="XB29"/>
      <c r="XC29"/>
      <c r="XD29"/>
      <c r="XE29"/>
      <c r="XF29"/>
      <c r="XG29"/>
      <c r="XH29"/>
      <c r="XI29"/>
      <c r="XJ29"/>
      <c r="XK29"/>
      <c r="XL29"/>
      <c r="XM29"/>
      <c r="XN29"/>
      <c r="XO29"/>
      <c r="XP29"/>
      <c r="XQ29"/>
      <c r="XR29"/>
      <c r="XS29"/>
      <c r="XT29"/>
      <c r="XU29"/>
      <c r="XV29"/>
      <c r="XW29"/>
      <c r="XX29"/>
      <c r="XY29"/>
      <c r="XZ29"/>
      <c r="YA29"/>
      <c r="YB29"/>
      <c r="YC29"/>
      <c r="YD29"/>
      <c r="YE29"/>
      <c r="YF29"/>
      <c r="YG29"/>
      <c r="YH29"/>
      <c r="YI29"/>
      <c r="YJ29"/>
      <c r="YK29"/>
      <c r="YL29"/>
      <c r="YM29"/>
      <c r="YN29"/>
      <c r="YO29"/>
      <c r="YP29"/>
      <c r="YQ29"/>
      <c r="YR29"/>
      <c r="YS29"/>
      <c r="YT29"/>
      <c r="YU29"/>
      <c r="YV29"/>
      <c r="YW29"/>
      <c r="YX29"/>
      <c r="YY29"/>
      <c r="YZ29"/>
      <c r="ZA29"/>
      <c r="ZB29"/>
      <c r="ZC29"/>
      <c r="ZD29"/>
      <c r="ZE29"/>
      <c r="ZF29"/>
      <c r="ZG29"/>
      <c r="ZH29"/>
      <c r="ZI29"/>
      <c r="ZJ29"/>
      <c r="ZK29"/>
      <c r="ZL29"/>
      <c r="ZM29"/>
      <c r="ZN29"/>
      <c r="ZO29"/>
      <c r="ZP29"/>
      <c r="ZQ29"/>
      <c r="ZR29"/>
      <c r="ZS29"/>
      <c r="ZT29"/>
      <c r="ZU29"/>
      <c r="ZV29"/>
      <c r="ZW29"/>
      <c r="ZX29"/>
      <c r="ZY29"/>
      <c r="ZZ29"/>
      <c r="AAA29"/>
      <c r="AAB29"/>
      <c r="AAC29"/>
      <c r="AAD29"/>
      <c r="AAE29"/>
      <c r="AAF29"/>
      <c r="AAG29"/>
      <c r="AAH29"/>
      <c r="AAI29"/>
      <c r="AAJ29"/>
      <c r="AAK29"/>
      <c r="AAL29"/>
      <c r="AAM29"/>
      <c r="AAN29"/>
      <c r="AAO29"/>
      <c r="AAP29"/>
      <c r="AAQ29"/>
      <c r="AAR29"/>
      <c r="AAS29"/>
      <c r="AAT29"/>
      <c r="AAU29"/>
      <c r="AAV29"/>
      <c r="AAW29"/>
      <c r="AAX29"/>
      <c r="AAY29"/>
      <c r="AAZ29"/>
      <c r="ABA29"/>
      <c r="ABB29"/>
      <c r="ABC29"/>
      <c r="ABD29"/>
      <c r="ABE29"/>
      <c r="ABF29"/>
      <c r="ABG29"/>
      <c r="ABH29"/>
      <c r="ABI29"/>
      <c r="ABJ29"/>
      <c r="ABK29"/>
      <c r="ABL29"/>
      <c r="ABM29"/>
      <c r="ABN29"/>
      <c r="ABO29"/>
      <c r="ABP29"/>
      <c r="ABQ29"/>
      <c r="ABR29"/>
      <c r="ABS29"/>
      <c r="ABT29"/>
      <c r="ABU29"/>
      <c r="ABV29"/>
      <c r="ABW29"/>
      <c r="ABX29"/>
      <c r="ABY29"/>
      <c r="ABZ29"/>
      <c r="ACA29"/>
      <c r="ACB29"/>
      <c r="ACC29"/>
      <c r="ACD29"/>
      <c r="ACE29"/>
      <c r="ACF29"/>
      <c r="ACG29"/>
      <c r="ACH29"/>
      <c r="ACI29"/>
      <c r="ACJ29"/>
      <c r="ACK29"/>
      <c r="ACL29"/>
      <c r="ACM29"/>
      <c r="ACN29"/>
      <c r="ACO29"/>
      <c r="ACP29"/>
      <c r="ACQ29"/>
      <c r="ACR29"/>
      <c r="ACS29"/>
      <c r="ACT29"/>
      <c r="ACU29"/>
      <c r="ACV29"/>
      <c r="ACW29"/>
      <c r="ACX29"/>
      <c r="ACY29"/>
      <c r="ACZ29"/>
      <c r="ADA29"/>
      <c r="ADB29"/>
      <c r="ADC29"/>
      <c r="ADD29"/>
      <c r="ADE29"/>
      <c r="ADF29"/>
      <c r="ADG29"/>
      <c r="ADH29"/>
      <c r="ADI29"/>
      <c r="ADJ29"/>
      <c r="ADK29"/>
      <c r="ADL29"/>
      <c r="ADM29"/>
      <c r="ADN29"/>
      <c r="ADO29"/>
      <c r="ADP29"/>
      <c r="ADQ29"/>
      <c r="ADR29"/>
      <c r="ADS29"/>
      <c r="ADT29"/>
      <c r="ADU29"/>
      <c r="ADV29"/>
      <c r="ADW29"/>
      <c r="ADX29"/>
      <c r="ADY29"/>
      <c r="ADZ29"/>
      <c r="AEA29"/>
      <c r="AEB29"/>
      <c r="AEC29"/>
      <c r="AED29"/>
      <c r="AEE29"/>
      <c r="AEF29"/>
      <c r="AEG29"/>
      <c r="AEH29"/>
      <c r="AEI29"/>
      <c r="AEJ29"/>
      <c r="AEK29"/>
      <c r="AEL29"/>
      <c r="AEM29"/>
      <c r="AEN29"/>
      <c r="AEO29"/>
      <c r="AEP29"/>
      <c r="AEQ29"/>
      <c r="AER29"/>
      <c r="AES29"/>
      <c r="AET29"/>
      <c r="AEU29"/>
      <c r="AEV29"/>
      <c r="AEW29"/>
      <c r="AEX29"/>
      <c r="AEY29"/>
      <c r="AEZ29"/>
      <c r="AFA29"/>
      <c r="AFB29"/>
      <c r="AFC29"/>
      <c r="AFD29"/>
      <c r="AFE29"/>
      <c r="AFF29"/>
      <c r="AFG29"/>
      <c r="AFH29"/>
      <c r="AFI29"/>
      <c r="AFJ29"/>
      <c r="AFK29"/>
      <c r="AFL29"/>
      <c r="AFM29"/>
      <c r="AFN29"/>
      <c r="AFO29"/>
      <c r="AFP29"/>
      <c r="AFQ29"/>
      <c r="AFR29"/>
      <c r="AFS29"/>
      <c r="AFT29"/>
      <c r="AFU29"/>
      <c r="AFV29"/>
      <c r="AFW29"/>
      <c r="AFX29"/>
      <c r="AFY29"/>
      <c r="AFZ29"/>
      <c r="AGA29"/>
      <c r="AGB29"/>
      <c r="AGC29"/>
      <c r="AGD29"/>
      <c r="AGE29"/>
      <c r="AGF29"/>
      <c r="AGG29"/>
      <c r="AGH29"/>
      <c r="AGI29"/>
      <c r="AGJ29"/>
      <c r="AGK29"/>
      <c r="AGL29"/>
      <c r="AGM29"/>
      <c r="AGN29"/>
      <c r="AGO29"/>
      <c r="AGP29"/>
      <c r="AGQ29"/>
      <c r="AGR29"/>
      <c r="AGS29"/>
      <c r="AGT29"/>
      <c r="AGU29"/>
      <c r="AGV29"/>
      <c r="AGW29"/>
      <c r="AGX29"/>
      <c r="AGY29"/>
      <c r="AGZ29"/>
      <c r="AHA29"/>
      <c r="AHB29"/>
      <c r="AHC29"/>
      <c r="AHD29"/>
      <c r="AHE29"/>
      <c r="AHF29"/>
      <c r="AHG29"/>
      <c r="AHH29"/>
      <c r="AHI29"/>
      <c r="AHJ29"/>
      <c r="AHK29"/>
      <c r="AHL29"/>
      <c r="AHM29"/>
      <c r="AHN29"/>
      <c r="AHO29"/>
      <c r="AHP29"/>
      <c r="AHQ29"/>
      <c r="AHR29"/>
      <c r="AHS29"/>
      <c r="AHT29"/>
      <c r="AHU29"/>
      <c r="AHV29"/>
      <c r="AHW29"/>
      <c r="AHX29"/>
      <c r="AHY29"/>
      <c r="AHZ29"/>
      <c r="AIA29"/>
      <c r="AIB29"/>
      <c r="AIC29"/>
      <c r="AID29"/>
      <c r="AIE29"/>
      <c r="AIF29"/>
      <c r="AIG29"/>
      <c r="AIH29"/>
      <c r="AII29"/>
      <c r="AIJ29"/>
      <c r="AIK29"/>
      <c r="AIL29"/>
      <c r="AIM29"/>
      <c r="AIN29"/>
      <c r="AIO29"/>
      <c r="AIP29"/>
      <c r="AIQ29"/>
      <c r="AIR29"/>
      <c r="AIS29"/>
      <c r="AIT29"/>
      <c r="AIU29"/>
      <c r="AIV29"/>
      <c r="AIW29"/>
      <c r="AIX29"/>
      <c r="AIY29"/>
      <c r="AIZ29"/>
      <c r="AJA29"/>
      <c r="AJB29"/>
      <c r="AJC29"/>
      <c r="AJD29"/>
      <c r="AJE29"/>
      <c r="AJF29"/>
      <c r="AJG29"/>
      <c r="AJH29"/>
      <c r="AJI29"/>
      <c r="AJJ29"/>
      <c r="AJK29"/>
      <c r="AJL29"/>
      <c r="AJM29"/>
      <c r="AJN29"/>
      <c r="AJO29"/>
      <c r="AJP29"/>
      <c r="AJQ29"/>
      <c r="AJR29"/>
      <c r="AJS29"/>
      <c r="AJT29"/>
      <c r="AJU29"/>
      <c r="AJV29"/>
      <c r="AJW29"/>
      <c r="AJX29"/>
      <c r="AJY29"/>
      <c r="AJZ29"/>
      <c r="AKA29"/>
      <c r="AKB29"/>
      <c r="AKC29"/>
      <c r="AKD29"/>
      <c r="AKE29"/>
      <c r="AKF29"/>
      <c r="AKG29"/>
      <c r="AKH29"/>
      <c r="AKI29"/>
      <c r="AKJ29"/>
      <c r="AKK29"/>
      <c r="AKL29"/>
      <c r="AKM29"/>
      <c r="AKN29"/>
      <c r="AKO29"/>
      <c r="AKP29"/>
      <c r="AKQ29"/>
      <c r="AKR29"/>
      <c r="AKS29"/>
      <c r="AKT29"/>
      <c r="AKU29"/>
      <c r="AKV29"/>
      <c r="AKW29"/>
      <c r="AKX29"/>
      <c r="AKY29"/>
      <c r="AKZ29"/>
      <c r="ALA29"/>
      <c r="ALB29"/>
      <c r="ALC29"/>
      <c r="ALD29"/>
      <c r="ALE29"/>
      <c r="ALF29"/>
      <c r="ALG29"/>
      <c r="ALH29"/>
      <c r="ALI29"/>
      <c r="ALJ29"/>
      <c r="ALK29"/>
      <c r="ALL29"/>
      <c r="ALM29"/>
      <c r="ALN29"/>
      <c r="ALO29"/>
      <c r="ALP29"/>
      <c r="ALQ29"/>
      <c r="ALR29"/>
      <c r="ALS29"/>
      <c r="ALT29"/>
      <c r="ALU29"/>
      <c r="ALV29"/>
      <c r="ALW29"/>
      <c r="ALX29"/>
      <c r="ALY29"/>
      <c r="ALZ29"/>
      <c r="AMA29"/>
      <c r="AMB29"/>
      <c r="AMC29"/>
      <c r="AMD29"/>
      <c r="AME29"/>
      <c r="AMF29"/>
      <c r="AMG29"/>
      <c r="AMH29"/>
      <c r="AMI29"/>
      <c r="AMJ29"/>
      <c r="AMK29"/>
      <c r="AML29"/>
      <c r="AMM29"/>
      <c r="AMN29"/>
      <c r="AMO29"/>
      <c r="AMP29"/>
      <c r="AMQ29"/>
      <c r="AMR29"/>
      <c r="AMS29"/>
      <c r="AMT29"/>
      <c r="AMU29"/>
      <c r="AMV29"/>
      <c r="AMW29"/>
      <c r="AMX29"/>
      <c r="AMY29"/>
      <c r="AMZ29"/>
      <c r="ANA29"/>
      <c r="ANB29"/>
      <c r="ANC29"/>
      <c r="AND29"/>
      <c r="ANE29"/>
      <c r="ANF29"/>
      <c r="ANG29"/>
      <c r="ANH29"/>
      <c r="ANI29"/>
      <c r="ANJ29"/>
      <c r="ANK29"/>
      <c r="ANL29"/>
      <c r="ANM29"/>
      <c r="ANN29"/>
      <c r="ANO29"/>
      <c r="ANP29"/>
      <c r="ANQ29"/>
      <c r="ANR29"/>
      <c r="ANS29"/>
      <c r="ANT29"/>
      <c r="ANU29"/>
      <c r="ANV29"/>
      <c r="ANW29"/>
      <c r="ANX29"/>
      <c r="ANY29"/>
      <c r="ANZ29"/>
      <c r="AOA29"/>
      <c r="AOB29"/>
      <c r="AOC29"/>
      <c r="AOD29"/>
      <c r="AOE29"/>
      <c r="AOF29"/>
      <c r="AOG29"/>
      <c r="AOH29"/>
      <c r="AOI29"/>
      <c r="AOJ29"/>
      <c r="AOK29"/>
      <c r="AOL29"/>
      <c r="AOM29"/>
      <c r="AON29"/>
      <c r="AOO29"/>
      <c r="AOP29"/>
      <c r="AOQ29"/>
      <c r="AOR29"/>
      <c r="AOS29"/>
      <c r="AOT29"/>
      <c r="AOU29"/>
      <c r="AOV29"/>
      <c r="AOW29"/>
      <c r="AOX29"/>
      <c r="AOY29"/>
      <c r="AOZ29"/>
      <c r="APA29"/>
      <c r="APB29"/>
      <c r="APC29"/>
      <c r="APD29"/>
      <c r="APE29"/>
      <c r="APF29"/>
      <c r="APG29"/>
      <c r="APH29"/>
      <c r="API29"/>
      <c r="APJ29"/>
      <c r="APK29"/>
      <c r="APL29"/>
      <c r="APM29"/>
      <c r="APN29"/>
      <c r="APO29"/>
      <c r="APP29"/>
      <c r="APQ29"/>
      <c r="APR29"/>
      <c r="APS29"/>
      <c r="APT29"/>
      <c r="APU29"/>
      <c r="APV29"/>
      <c r="APW29"/>
      <c r="APX29"/>
      <c r="APY29"/>
      <c r="APZ29"/>
      <c r="AQA29"/>
      <c r="AQB29"/>
      <c r="AQC29"/>
      <c r="AQD29"/>
      <c r="AQE29"/>
      <c r="AQF29"/>
      <c r="AQG29"/>
      <c r="AQH29"/>
      <c r="AQI29"/>
      <c r="AQJ29"/>
      <c r="AQK29"/>
      <c r="AQL29"/>
      <c r="AQM29"/>
      <c r="AQN29"/>
      <c r="AQO29"/>
      <c r="AQP29"/>
      <c r="AQQ29"/>
      <c r="AQR29"/>
      <c r="AQS29"/>
      <c r="AQT29"/>
      <c r="AQU29"/>
      <c r="AQV29"/>
      <c r="AQW29"/>
      <c r="AQX29"/>
      <c r="AQY29"/>
      <c r="AQZ29"/>
      <c r="ARA29"/>
      <c r="ARB29"/>
      <c r="ARC29"/>
      <c r="ARD29"/>
      <c r="ARE29"/>
      <c r="ARF29"/>
      <c r="ARG29"/>
      <c r="ARH29"/>
      <c r="ARI29"/>
      <c r="ARJ29"/>
      <c r="ARK29"/>
      <c r="ARL29"/>
      <c r="ARM29"/>
      <c r="ARN29"/>
      <c r="ARO29"/>
      <c r="ARP29"/>
      <c r="ARQ29"/>
      <c r="ARR29"/>
      <c r="ARS29"/>
      <c r="ART29"/>
      <c r="ARU29"/>
      <c r="ARV29"/>
      <c r="ARW29"/>
      <c r="ARX29"/>
      <c r="ARY29"/>
      <c r="ARZ29"/>
      <c r="ASA29"/>
      <c r="ASB29"/>
      <c r="ASC29"/>
      <c r="ASD29"/>
      <c r="ASE29"/>
      <c r="ASF29"/>
      <c r="ASG29"/>
      <c r="ASH29"/>
      <c r="ASI29"/>
      <c r="ASJ29"/>
      <c r="ASK29"/>
      <c r="ASL29"/>
      <c r="ASM29"/>
      <c r="ASN29"/>
      <c r="ASO29"/>
      <c r="ASP29"/>
      <c r="ASQ29"/>
      <c r="ASR29"/>
      <c r="ASS29"/>
      <c r="AST29"/>
      <c r="ASU29"/>
      <c r="ASV29"/>
      <c r="ASW29"/>
      <c r="ASX29"/>
      <c r="ASY29"/>
      <c r="ASZ29"/>
      <c r="ATA29"/>
      <c r="ATB29"/>
      <c r="ATC29"/>
      <c r="ATD29"/>
      <c r="ATE29"/>
      <c r="ATF29"/>
      <c r="ATG29"/>
      <c r="ATH29"/>
      <c r="ATI29"/>
      <c r="ATJ29"/>
      <c r="ATK29"/>
      <c r="ATL29"/>
      <c r="ATM29"/>
      <c r="ATN29"/>
      <c r="ATO29"/>
      <c r="ATP29"/>
      <c r="ATQ29"/>
      <c r="ATR29"/>
      <c r="ATS29"/>
      <c r="ATT29"/>
      <c r="ATU29"/>
      <c r="ATV29"/>
      <c r="ATW29"/>
      <c r="ATX29"/>
      <c r="ATY29"/>
      <c r="ATZ29"/>
      <c r="AUA29"/>
      <c r="AUB29"/>
      <c r="AUC29"/>
      <c r="AUD29"/>
      <c r="AUE29"/>
      <c r="AUF29"/>
      <c r="AUG29"/>
      <c r="AUH29"/>
      <c r="AUI29"/>
      <c r="AUJ29"/>
      <c r="AUK29"/>
      <c r="AUL29"/>
      <c r="AUM29"/>
      <c r="AUN29"/>
      <c r="AUO29"/>
      <c r="AUP29"/>
      <c r="AUQ29"/>
      <c r="AUR29"/>
      <c r="AUS29"/>
      <c r="AUT29"/>
      <c r="AUU29"/>
      <c r="AUV29"/>
      <c r="AUW29"/>
      <c r="AUX29"/>
      <c r="AUY29"/>
      <c r="AUZ29"/>
      <c r="AVA29"/>
      <c r="AVB29"/>
      <c r="AVC29"/>
      <c r="AVD29"/>
      <c r="AVE29"/>
      <c r="AVF29"/>
      <c r="AVG29"/>
      <c r="AVH29"/>
      <c r="AVI29"/>
      <c r="AVJ29"/>
      <c r="AVK29"/>
      <c r="AVL29"/>
      <c r="AVM29"/>
      <c r="AVN29"/>
      <c r="AVO29"/>
      <c r="AVP29"/>
      <c r="AVQ29"/>
      <c r="AVR29"/>
      <c r="AVS29"/>
      <c r="AVT29"/>
      <c r="AVU29"/>
      <c r="AVV29"/>
      <c r="AVW29"/>
      <c r="AVX29"/>
      <c r="AVY29"/>
      <c r="AVZ29"/>
      <c r="AWA29"/>
      <c r="AWB29"/>
      <c r="AWC29"/>
      <c r="AWD29"/>
      <c r="AWE29"/>
      <c r="AWF29"/>
      <c r="AWG29"/>
      <c r="AWH29"/>
      <c r="AWI29"/>
      <c r="AWJ29"/>
      <c r="AWK29"/>
      <c r="AWL29"/>
      <c r="AWM29"/>
      <c r="AWN29"/>
      <c r="AWO29"/>
      <c r="AWP29"/>
      <c r="AWQ29"/>
      <c r="AWR29"/>
      <c r="AWS29"/>
      <c r="AWT29"/>
      <c r="AWU29"/>
      <c r="AWV29"/>
      <c r="AWW29"/>
      <c r="AWX29"/>
      <c r="AWY29"/>
      <c r="AWZ29"/>
      <c r="AXA29"/>
      <c r="AXB29"/>
      <c r="AXC29"/>
      <c r="AXD29"/>
      <c r="AXE29"/>
      <c r="AXF29"/>
      <c r="AXG29"/>
      <c r="AXH29"/>
      <c r="AXI29"/>
      <c r="AXJ29"/>
      <c r="AXK29"/>
      <c r="AXL29"/>
      <c r="AXM29"/>
      <c r="AXN29"/>
      <c r="AXO29"/>
      <c r="AXP29"/>
      <c r="AXQ29"/>
      <c r="AXR29"/>
      <c r="AXS29"/>
      <c r="AXT29"/>
      <c r="AXU29"/>
      <c r="AXV29"/>
      <c r="AXW29"/>
      <c r="AXX29"/>
      <c r="AXY29"/>
      <c r="AXZ29"/>
      <c r="AYA29"/>
      <c r="AYB29"/>
      <c r="AYC29"/>
      <c r="AYD29"/>
      <c r="AYE29"/>
      <c r="AYF29"/>
      <c r="AYG29"/>
      <c r="AYH29"/>
      <c r="AYI29"/>
      <c r="AYJ29"/>
      <c r="AYK29"/>
      <c r="AYL29"/>
      <c r="AYM29"/>
      <c r="AYN29"/>
      <c r="AYO29"/>
      <c r="AYP29"/>
      <c r="AYQ29"/>
      <c r="AYR29"/>
      <c r="AYS29"/>
      <c r="AYT29"/>
      <c r="AYU29"/>
      <c r="AYV29"/>
      <c r="AYW29"/>
      <c r="AYX29"/>
      <c r="AYY29"/>
      <c r="AYZ29"/>
      <c r="AZA29"/>
      <c r="AZB29"/>
      <c r="AZC29"/>
      <c r="AZD29"/>
      <c r="AZE29"/>
      <c r="AZF29"/>
      <c r="AZG29"/>
      <c r="AZH29"/>
      <c r="AZI29"/>
      <c r="AZJ29"/>
      <c r="AZK29"/>
      <c r="AZL29"/>
      <c r="AZM29"/>
      <c r="AZN29"/>
      <c r="AZO29"/>
      <c r="AZP29"/>
      <c r="AZQ29"/>
      <c r="AZR29"/>
      <c r="AZS29"/>
      <c r="AZT29"/>
      <c r="AZU29"/>
      <c r="AZV29"/>
      <c r="AZW29"/>
      <c r="AZX29"/>
      <c r="AZY29"/>
      <c r="AZZ29"/>
      <c r="BAA29"/>
      <c r="BAB29"/>
      <c r="BAC29"/>
      <c r="BAD29"/>
      <c r="BAE29"/>
      <c r="BAF29"/>
      <c r="BAG29"/>
      <c r="BAH29"/>
      <c r="BAI29"/>
      <c r="BAJ29"/>
      <c r="BAK29"/>
      <c r="BAL29"/>
      <c r="BAM29"/>
      <c r="BAN29"/>
      <c r="BAO29"/>
      <c r="BAP29"/>
      <c r="BAQ29"/>
      <c r="BAR29"/>
      <c r="BAS29"/>
      <c r="BAT29"/>
      <c r="BAU29"/>
      <c r="BAV29"/>
      <c r="BAW29"/>
      <c r="BAX29"/>
      <c r="BAY29"/>
      <c r="BAZ29"/>
      <c r="BBA29"/>
      <c r="BBB29"/>
      <c r="BBC29"/>
      <c r="BBD29"/>
      <c r="BBE29"/>
      <c r="BBF29"/>
      <c r="BBG29"/>
      <c r="BBH29"/>
      <c r="BBI29"/>
      <c r="BBJ29"/>
      <c r="BBK29"/>
      <c r="BBL29"/>
      <c r="BBM29"/>
      <c r="BBN29"/>
      <c r="BBO29"/>
      <c r="BBP29"/>
      <c r="BBQ29"/>
      <c r="BBR29"/>
      <c r="BBS29"/>
      <c r="BBT29"/>
      <c r="BBU29"/>
      <c r="BBV29"/>
      <c r="BBW29"/>
      <c r="BBX29"/>
      <c r="BBY29"/>
      <c r="BBZ29"/>
      <c r="BCA29"/>
      <c r="BCB29"/>
      <c r="BCC29"/>
      <c r="BCD29"/>
      <c r="BCE29"/>
      <c r="BCF29"/>
      <c r="BCG29"/>
      <c r="BCH29"/>
      <c r="BCI29"/>
      <c r="BCJ29"/>
      <c r="BCK29"/>
      <c r="BCL29"/>
      <c r="BCM29"/>
      <c r="BCN29"/>
      <c r="BCO29"/>
      <c r="BCP29"/>
      <c r="BCQ29"/>
      <c r="BCR29"/>
      <c r="BCS29"/>
      <c r="BCT29"/>
      <c r="BCU29"/>
      <c r="BCV29"/>
      <c r="BCW29"/>
      <c r="BCX29"/>
      <c r="BCY29"/>
      <c r="BCZ29"/>
      <c r="BDA29"/>
      <c r="BDB29"/>
      <c r="BDC29"/>
      <c r="BDD29"/>
      <c r="BDE29"/>
      <c r="BDF29"/>
      <c r="BDG29"/>
      <c r="BDH29"/>
      <c r="BDI29"/>
      <c r="BDJ29"/>
      <c r="BDK29"/>
      <c r="BDL29"/>
      <c r="BDM29"/>
      <c r="BDN29"/>
      <c r="BDO29"/>
      <c r="BDP29"/>
      <c r="BDQ29"/>
      <c r="BDR29"/>
      <c r="BDS29"/>
      <c r="BDT29"/>
      <c r="BDU29"/>
      <c r="BDV29"/>
      <c r="BDW29"/>
      <c r="BDX29"/>
      <c r="BDY29"/>
      <c r="BDZ29"/>
      <c r="BEA29"/>
      <c r="BEB29"/>
      <c r="BEC29"/>
      <c r="BED29"/>
      <c r="BEE29"/>
      <c r="BEF29"/>
      <c r="BEG29"/>
      <c r="BEH29"/>
      <c r="BEI29"/>
      <c r="BEJ29"/>
      <c r="BEK29"/>
      <c r="BEL29"/>
      <c r="BEM29"/>
      <c r="BEN29"/>
      <c r="BEO29"/>
      <c r="BEP29"/>
      <c r="BEQ29"/>
      <c r="BER29"/>
      <c r="BES29"/>
      <c r="BET29"/>
      <c r="BEU29"/>
      <c r="BEV29"/>
      <c r="BEW29"/>
      <c r="BEX29"/>
      <c r="BEY29"/>
      <c r="BEZ29"/>
      <c r="BFA29"/>
      <c r="BFB29"/>
      <c r="BFC29"/>
      <c r="BFD29"/>
      <c r="BFE29"/>
      <c r="BFF29"/>
      <c r="BFG29"/>
      <c r="BFH29"/>
      <c r="BFI29"/>
      <c r="BFJ29"/>
      <c r="BFK29"/>
      <c r="BFL29"/>
      <c r="BFM29"/>
      <c r="BFN29"/>
      <c r="BFO29"/>
      <c r="BFP29"/>
      <c r="BFQ29"/>
      <c r="BFR29"/>
      <c r="BFS29"/>
      <c r="BFT29"/>
      <c r="BFU29"/>
      <c r="BFV29"/>
      <c r="BFW29"/>
      <c r="BFX29"/>
      <c r="BFY29"/>
      <c r="BFZ29"/>
      <c r="BGA29"/>
      <c r="BGB29"/>
      <c r="BGC29"/>
      <c r="BGD29"/>
      <c r="BGE29"/>
      <c r="BGF29"/>
      <c r="BGG29"/>
      <c r="BGH29"/>
      <c r="BGI29"/>
      <c r="BGJ29"/>
      <c r="BGK29"/>
      <c r="BGL29"/>
      <c r="BGM29"/>
      <c r="BGN29"/>
      <c r="BGO29"/>
      <c r="BGP29"/>
      <c r="BGQ29"/>
      <c r="BGR29"/>
      <c r="BGS29"/>
      <c r="BGT29"/>
      <c r="BGU29"/>
      <c r="BGV29"/>
      <c r="BGW29"/>
      <c r="BGX29"/>
      <c r="BGY29"/>
      <c r="BGZ29"/>
      <c r="BHA29"/>
      <c r="BHB29"/>
      <c r="BHC29"/>
      <c r="BHD29"/>
      <c r="BHE29"/>
      <c r="BHF29"/>
      <c r="BHG29"/>
      <c r="BHH29"/>
      <c r="BHI29"/>
      <c r="BHJ29"/>
      <c r="BHK29"/>
      <c r="BHL29"/>
      <c r="BHM29"/>
      <c r="BHN29"/>
      <c r="BHO29"/>
      <c r="BHP29"/>
      <c r="BHQ29"/>
      <c r="BHR29"/>
      <c r="BHS29"/>
      <c r="BHT29"/>
      <c r="BHU29"/>
      <c r="BHV29"/>
      <c r="BHW29"/>
      <c r="BHX29"/>
      <c r="BHY29"/>
      <c r="BHZ29"/>
      <c r="BIA29"/>
      <c r="BIB29"/>
      <c r="BIC29"/>
      <c r="BID29"/>
      <c r="BIE29"/>
      <c r="BIF29"/>
      <c r="BIG29"/>
      <c r="BIH29"/>
      <c r="BII29"/>
      <c r="BIJ29"/>
      <c r="BIK29"/>
      <c r="BIL29"/>
      <c r="BIM29"/>
      <c r="BIN29"/>
      <c r="BIO29"/>
      <c r="BIP29"/>
      <c r="BIQ29"/>
      <c r="BIR29"/>
      <c r="BIS29"/>
      <c r="BIT29"/>
      <c r="BIU29"/>
      <c r="BIV29"/>
      <c r="BIW29"/>
      <c r="BIX29"/>
      <c r="BIY29"/>
      <c r="BIZ29"/>
      <c r="BJA29"/>
      <c r="BJB29"/>
      <c r="BJC29"/>
      <c r="BJD29"/>
      <c r="BJE29"/>
      <c r="BJF29"/>
      <c r="BJG29"/>
      <c r="BJH29"/>
      <c r="BJI29"/>
      <c r="BJJ29"/>
      <c r="BJK29"/>
      <c r="BJL29"/>
      <c r="BJM29"/>
      <c r="BJN29"/>
      <c r="BJO29"/>
      <c r="BJP29"/>
      <c r="BJQ29"/>
      <c r="BJR29"/>
      <c r="BJS29"/>
      <c r="BJT29"/>
      <c r="BJU29"/>
      <c r="BJV29"/>
      <c r="BJW29"/>
      <c r="BJX29"/>
      <c r="BJY29"/>
      <c r="BJZ29"/>
      <c r="BKA29"/>
      <c r="BKB29"/>
      <c r="BKC29"/>
      <c r="BKD29"/>
      <c r="BKE29"/>
      <c r="BKF29"/>
      <c r="BKG29"/>
      <c r="BKH29"/>
      <c r="BKI29"/>
      <c r="BKJ29"/>
      <c r="BKK29"/>
      <c r="BKL29"/>
      <c r="BKM29"/>
      <c r="BKN29"/>
      <c r="BKO29"/>
      <c r="BKP29"/>
      <c r="BKQ29"/>
      <c r="BKR29"/>
      <c r="BKS29"/>
      <c r="BKT29"/>
      <c r="BKU29"/>
      <c r="BKV29"/>
      <c r="BKW29"/>
      <c r="BKX29"/>
      <c r="BKY29"/>
      <c r="BKZ29"/>
      <c r="BLA29"/>
      <c r="BLB29"/>
      <c r="BLC29"/>
      <c r="BLD29"/>
      <c r="BLE29"/>
      <c r="BLF29"/>
      <c r="BLG29"/>
      <c r="BLH29"/>
      <c r="BLI29"/>
      <c r="BLJ29"/>
      <c r="BLK29"/>
      <c r="BLL29"/>
      <c r="BLM29"/>
      <c r="BLN29"/>
      <c r="BLO29"/>
      <c r="BLP29"/>
      <c r="BLQ29"/>
      <c r="BLR29"/>
      <c r="BLS29"/>
      <c r="BLT29"/>
      <c r="BLU29"/>
      <c r="BLV29"/>
      <c r="BLW29"/>
      <c r="BLX29"/>
      <c r="BLY29"/>
      <c r="BLZ29"/>
      <c r="BMA29"/>
      <c r="BMB29"/>
      <c r="BMC29"/>
      <c r="BMD29"/>
      <c r="BME29"/>
      <c r="BMF29"/>
      <c r="BMG29"/>
      <c r="BMH29"/>
      <c r="BMI29"/>
      <c r="BMJ29"/>
      <c r="BMK29"/>
      <c r="BML29"/>
      <c r="BMM29"/>
      <c r="BMN29"/>
      <c r="BMO29"/>
      <c r="BMP29"/>
      <c r="BMQ29"/>
      <c r="BMR29"/>
      <c r="BMS29"/>
      <c r="BMT29"/>
      <c r="BMU29"/>
      <c r="BMV29"/>
      <c r="BMW29"/>
      <c r="BMX29"/>
      <c r="BMY29"/>
      <c r="BMZ29"/>
      <c r="BNA29"/>
      <c r="BNB29"/>
      <c r="BNC29"/>
      <c r="BND29"/>
      <c r="BNE29"/>
      <c r="BNF29"/>
      <c r="BNG29"/>
      <c r="BNH29"/>
      <c r="BNI29"/>
      <c r="BNJ29"/>
      <c r="BNK29"/>
      <c r="BNL29"/>
      <c r="BNM29"/>
      <c r="BNN29"/>
      <c r="BNO29"/>
      <c r="BNP29"/>
      <c r="BNQ29"/>
      <c r="BNR29"/>
      <c r="BNS29"/>
      <c r="BNT29"/>
      <c r="BNU29"/>
      <c r="BNV29"/>
      <c r="BNW29"/>
      <c r="BNX29"/>
      <c r="BNY29"/>
      <c r="BNZ29"/>
      <c r="BOA29"/>
      <c r="BOB29"/>
      <c r="BOC29"/>
      <c r="BOD29"/>
      <c r="BOE29"/>
      <c r="BOF29"/>
      <c r="BOG29"/>
      <c r="BOH29"/>
      <c r="BOI29"/>
      <c r="BOJ29"/>
      <c r="BOK29"/>
      <c r="BOL29"/>
      <c r="BOM29"/>
      <c r="BON29"/>
      <c r="BOO29"/>
      <c r="BOP29"/>
      <c r="BOQ29"/>
      <c r="BOR29"/>
      <c r="BOS29"/>
      <c r="BOT29"/>
      <c r="BOU29"/>
      <c r="BOV29"/>
      <c r="BOW29"/>
      <c r="BOX29"/>
      <c r="BOY29"/>
      <c r="BOZ29"/>
      <c r="BPA29"/>
      <c r="BPB29"/>
      <c r="BPC29"/>
      <c r="BPD29"/>
      <c r="BPE29"/>
      <c r="BPF29"/>
      <c r="BPG29"/>
      <c r="BPH29"/>
      <c r="BPI29"/>
      <c r="BPJ29"/>
      <c r="BPK29"/>
      <c r="BPL29"/>
      <c r="BPM29"/>
      <c r="BPN29"/>
      <c r="BPO29"/>
      <c r="BPP29"/>
      <c r="BPQ29"/>
      <c r="BPR29"/>
      <c r="BPS29"/>
      <c r="BPT29"/>
      <c r="BPU29"/>
      <c r="BPV29"/>
      <c r="BPW29"/>
      <c r="BPX29"/>
      <c r="BPY29"/>
      <c r="BPZ29"/>
      <c r="BQA29"/>
      <c r="BQB29"/>
      <c r="BQC29"/>
      <c r="BQD29"/>
      <c r="BQE29"/>
      <c r="BQF29"/>
      <c r="BQG29"/>
      <c r="BQH29"/>
      <c r="BQI29"/>
      <c r="BQJ29"/>
      <c r="BQK29"/>
      <c r="BQL29"/>
      <c r="BQM29"/>
      <c r="BQN29"/>
      <c r="BQO29"/>
      <c r="BQP29"/>
      <c r="BQQ29"/>
      <c r="BQR29"/>
      <c r="BQS29"/>
      <c r="BQT29"/>
      <c r="BQU29"/>
      <c r="BQV29"/>
      <c r="BQW29"/>
      <c r="BQX29"/>
      <c r="BQY29"/>
      <c r="BQZ29"/>
      <c r="BRA29"/>
      <c r="BRB29"/>
      <c r="BRC29"/>
      <c r="BRD29"/>
      <c r="BRE29"/>
      <c r="BRF29"/>
      <c r="BRG29"/>
      <c r="BRH29"/>
      <c r="BRI29"/>
      <c r="BRJ29"/>
      <c r="BRK29"/>
      <c r="BRL29"/>
      <c r="BRM29"/>
      <c r="BRN29"/>
      <c r="BRO29"/>
      <c r="BRP29"/>
      <c r="BRQ29"/>
      <c r="BRR29"/>
      <c r="BRS29"/>
      <c r="BRT29"/>
      <c r="BRU29"/>
      <c r="BRV29"/>
      <c r="BRW29"/>
      <c r="BRX29"/>
      <c r="BRY29"/>
      <c r="BRZ29"/>
      <c r="BSA29"/>
      <c r="BSB29"/>
      <c r="BSC29"/>
      <c r="BSD29"/>
      <c r="BSE29"/>
      <c r="BSF29"/>
      <c r="BSG29"/>
      <c r="BSH29"/>
      <c r="BSI29"/>
      <c r="BSJ29"/>
      <c r="BSK29"/>
      <c r="BSL29"/>
      <c r="BSM29"/>
      <c r="BSN29"/>
      <c r="BSO29"/>
      <c r="BSP29"/>
      <c r="BSQ29"/>
      <c r="BSR29"/>
      <c r="BSS29"/>
      <c r="BST29"/>
      <c r="BSU29"/>
      <c r="BSV29"/>
      <c r="BSW29"/>
      <c r="BSX29"/>
      <c r="BSY29"/>
      <c r="BSZ29"/>
      <c r="BTA29"/>
      <c r="BTB29"/>
      <c r="BTC29"/>
      <c r="BTD29"/>
      <c r="BTE29"/>
      <c r="BTF29"/>
      <c r="BTG29"/>
      <c r="BTH29"/>
      <c r="BTI29"/>
      <c r="BTJ29"/>
      <c r="BTK29"/>
      <c r="BTL29"/>
      <c r="BTM29"/>
      <c r="BTN29"/>
      <c r="BTO29"/>
      <c r="BTP29"/>
      <c r="BTQ29"/>
      <c r="BTR29"/>
      <c r="BTS29"/>
      <c r="BTT29"/>
      <c r="BTU29"/>
      <c r="BTV29"/>
      <c r="BTW29"/>
      <c r="BTX29"/>
      <c r="BTY29"/>
      <c r="BTZ29"/>
      <c r="BUA29"/>
      <c r="BUB29"/>
      <c r="BUC29"/>
      <c r="BUD29"/>
      <c r="BUE29"/>
      <c r="BUF29"/>
      <c r="BUG29"/>
      <c r="BUH29"/>
      <c r="BUI29"/>
      <c r="BUJ29"/>
      <c r="BUK29"/>
      <c r="BUL29"/>
      <c r="BUM29"/>
      <c r="BUN29"/>
      <c r="BUO29"/>
      <c r="BUP29"/>
      <c r="BUQ29"/>
      <c r="BUR29"/>
      <c r="BUS29"/>
      <c r="BUT29"/>
      <c r="BUU29"/>
      <c r="BUV29"/>
      <c r="BUW29"/>
      <c r="BUX29"/>
      <c r="BUY29"/>
      <c r="BUZ29"/>
      <c r="BVA29"/>
      <c r="BVB29"/>
      <c r="BVC29"/>
      <c r="BVD29"/>
      <c r="BVE29"/>
      <c r="BVF29"/>
      <c r="BVG29"/>
      <c r="BVH29"/>
      <c r="BVI29"/>
      <c r="BVJ29"/>
      <c r="BVK29"/>
      <c r="BVL29"/>
      <c r="BVM29"/>
      <c r="BVN29"/>
      <c r="BVO29"/>
      <c r="BVP29"/>
      <c r="BVQ29"/>
      <c r="BVR29"/>
      <c r="BVS29"/>
      <c r="BVT29"/>
      <c r="BVU29"/>
      <c r="BVV29"/>
      <c r="BVW29"/>
      <c r="BVX29"/>
      <c r="BVY29"/>
      <c r="BVZ29"/>
      <c r="BWA29"/>
      <c r="BWB29"/>
      <c r="BWC29"/>
      <c r="BWD29"/>
      <c r="BWE29"/>
      <c r="BWF29"/>
      <c r="BWG29"/>
      <c r="BWH29"/>
      <c r="BWI29"/>
      <c r="BWJ29"/>
      <c r="BWK29"/>
      <c r="BWL29"/>
      <c r="BWM29"/>
      <c r="BWN29"/>
      <c r="BWO29"/>
      <c r="BWP29"/>
      <c r="BWQ29"/>
      <c r="BWR29"/>
      <c r="BWS29"/>
      <c r="BWT29"/>
      <c r="BWU29"/>
      <c r="BWV29"/>
      <c r="BWW29"/>
      <c r="BWX29"/>
      <c r="BWY29"/>
      <c r="BWZ29"/>
      <c r="BXA29"/>
      <c r="BXB29"/>
      <c r="BXC29"/>
      <c r="BXD29"/>
      <c r="BXE29"/>
      <c r="BXF29"/>
      <c r="BXG29"/>
      <c r="BXH29"/>
      <c r="BXI29"/>
      <c r="BXJ29"/>
      <c r="BXK29"/>
      <c r="BXL29"/>
      <c r="BXM29"/>
      <c r="BXN29"/>
      <c r="BXO29"/>
      <c r="BXP29"/>
      <c r="BXQ29"/>
      <c r="BXR29"/>
      <c r="BXS29"/>
      <c r="BXT29"/>
      <c r="BXU29"/>
      <c r="BXV29"/>
      <c r="BXW29"/>
      <c r="BXX29"/>
      <c r="BXY29"/>
      <c r="BXZ29"/>
      <c r="BYA29"/>
      <c r="BYB29"/>
      <c r="BYC29"/>
      <c r="BYD29"/>
      <c r="BYE29"/>
      <c r="BYF29"/>
      <c r="BYG29"/>
      <c r="BYH29"/>
      <c r="BYI29"/>
      <c r="BYJ29"/>
      <c r="BYK29"/>
      <c r="BYL29"/>
      <c r="BYM29"/>
      <c r="BYN29"/>
      <c r="BYO29"/>
      <c r="BYP29"/>
      <c r="BYQ29"/>
      <c r="BYR29"/>
      <c r="BYS29"/>
      <c r="BYT29"/>
      <c r="BYU29"/>
      <c r="BYV29"/>
      <c r="BYW29"/>
      <c r="BYX29"/>
      <c r="BYY29"/>
      <c r="BYZ29"/>
      <c r="BZA29"/>
      <c r="BZB29"/>
      <c r="BZC29"/>
      <c r="BZD29"/>
      <c r="BZE29"/>
      <c r="BZF29"/>
      <c r="BZG29"/>
      <c r="BZH29"/>
      <c r="BZI29"/>
      <c r="BZJ29"/>
      <c r="BZK29"/>
      <c r="BZL29"/>
      <c r="BZM29"/>
      <c r="BZN29"/>
      <c r="BZO29"/>
      <c r="BZP29"/>
      <c r="BZQ29"/>
      <c r="BZR29"/>
      <c r="BZS29"/>
      <c r="BZT29"/>
      <c r="BZU29"/>
      <c r="BZV29"/>
      <c r="BZW29"/>
      <c r="BZX29"/>
      <c r="BZY29"/>
      <c r="BZZ29"/>
      <c r="CAA29"/>
      <c r="CAB29"/>
      <c r="CAC29"/>
      <c r="CAD29"/>
      <c r="CAE29"/>
      <c r="CAF29"/>
      <c r="CAG29"/>
      <c r="CAH29"/>
      <c r="CAI29"/>
      <c r="CAJ29"/>
      <c r="CAK29"/>
      <c r="CAL29"/>
      <c r="CAM29"/>
      <c r="CAN29"/>
      <c r="CAO29"/>
      <c r="CAP29"/>
      <c r="CAQ29"/>
      <c r="CAR29"/>
      <c r="CAS29"/>
      <c r="CAT29"/>
      <c r="CAU29"/>
      <c r="CAV29"/>
      <c r="CAW29"/>
      <c r="CAX29"/>
      <c r="CAY29"/>
      <c r="CAZ29"/>
      <c r="CBA29"/>
      <c r="CBB29"/>
      <c r="CBC29"/>
      <c r="CBD29"/>
      <c r="CBE29"/>
      <c r="CBF29"/>
      <c r="CBG29"/>
      <c r="CBH29"/>
      <c r="CBI29"/>
      <c r="CBJ29"/>
      <c r="CBK29"/>
      <c r="CBL29"/>
      <c r="CBM29"/>
      <c r="CBN29"/>
      <c r="CBO29"/>
      <c r="CBP29"/>
      <c r="CBQ29"/>
      <c r="CBR29"/>
      <c r="CBS29"/>
      <c r="CBT29"/>
      <c r="CBU29"/>
      <c r="CBV29"/>
      <c r="CBW29"/>
      <c r="CBX29"/>
      <c r="CBY29"/>
      <c r="CBZ29"/>
      <c r="CCA29"/>
      <c r="CCB29"/>
      <c r="CCC29"/>
      <c r="CCD29"/>
      <c r="CCE29"/>
      <c r="CCF29"/>
      <c r="CCG29"/>
      <c r="CCH29"/>
      <c r="CCI29"/>
      <c r="CCJ29"/>
      <c r="CCK29"/>
      <c r="CCL29"/>
      <c r="CCM29"/>
      <c r="CCN29"/>
      <c r="CCO29"/>
      <c r="CCP29"/>
      <c r="CCQ29"/>
      <c r="CCR29"/>
      <c r="CCS29"/>
      <c r="CCT29"/>
      <c r="CCU29"/>
      <c r="CCV29"/>
      <c r="CCW29"/>
      <c r="CCX29"/>
      <c r="CCY29"/>
      <c r="CCZ29"/>
      <c r="CDA29"/>
      <c r="CDB29"/>
      <c r="CDC29"/>
      <c r="CDD29"/>
      <c r="CDE29"/>
      <c r="CDF29"/>
      <c r="CDG29"/>
      <c r="CDH29"/>
      <c r="CDI29"/>
      <c r="CDJ29"/>
      <c r="CDK29"/>
      <c r="CDL29"/>
      <c r="CDM29"/>
      <c r="CDN29"/>
      <c r="CDO29"/>
      <c r="CDP29"/>
      <c r="CDQ29"/>
      <c r="CDR29"/>
      <c r="CDS29"/>
      <c r="CDT29"/>
      <c r="CDU29"/>
      <c r="CDV29"/>
      <c r="CDW29"/>
      <c r="CDX29"/>
      <c r="CDY29"/>
      <c r="CDZ29"/>
      <c r="CEA29"/>
      <c r="CEB29"/>
      <c r="CEC29"/>
      <c r="CED29"/>
      <c r="CEE29"/>
      <c r="CEF29"/>
      <c r="CEG29"/>
      <c r="CEH29"/>
      <c r="CEI29"/>
      <c r="CEJ29"/>
      <c r="CEK29"/>
      <c r="CEL29"/>
      <c r="CEM29"/>
      <c r="CEN29"/>
      <c r="CEO29"/>
      <c r="CEP29"/>
      <c r="CEQ29"/>
      <c r="CER29"/>
      <c r="CES29"/>
      <c r="CET29"/>
      <c r="CEU29"/>
      <c r="CEV29"/>
      <c r="CEW29"/>
      <c r="CEX29"/>
      <c r="CEY29"/>
      <c r="CEZ29"/>
      <c r="CFA29"/>
      <c r="CFB29"/>
      <c r="CFC29"/>
      <c r="CFD29"/>
      <c r="CFE29"/>
      <c r="CFF29"/>
      <c r="CFG29"/>
      <c r="CFH29"/>
      <c r="CFI29"/>
      <c r="CFJ29"/>
      <c r="CFK29"/>
      <c r="CFL29"/>
      <c r="CFM29"/>
      <c r="CFN29"/>
      <c r="CFO29"/>
      <c r="CFP29"/>
      <c r="CFQ29"/>
      <c r="CFR29"/>
      <c r="CFS29"/>
      <c r="CFT29"/>
      <c r="CFU29"/>
      <c r="CFV29"/>
      <c r="CFW29"/>
      <c r="CFX29"/>
      <c r="CFY29"/>
      <c r="CFZ29"/>
      <c r="CGA29"/>
      <c r="CGB29"/>
      <c r="CGC29"/>
      <c r="CGD29"/>
      <c r="CGE29"/>
      <c r="CGF29"/>
      <c r="CGG29"/>
      <c r="CGH29"/>
      <c r="CGI29"/>
      <c r="CGJ29"/>
      <c r="CGK29"/>
      <c r="CGL29"/>
      <c r="CGM29"/>
      <c r="CGN29"/>
      <c r="CGO29"/>
      <c r="CGP29"/>
      <c r="CGQ29"/>
      <c r="CGR29"/>
      <c r="CGS29"/>
      <c r="CGT29"/>
      <c r="CGU29"/>
      <c r="CGV29"/>
      <c r="CGW29"/>
      <c r="CGX29"/>
      <c r="CGY29"/>
      <c r="CGZ29"/>
      <c r="CHA29"/>
      <c r="CHB29"/>
      <c r="CHC29"/>
      <c r="CHD29"/>
      <c r="CHE29"/>
      <c r="CHF29"/>
      <c r="CHG29"/>
      <c r="CHH29"/>
      <c r="CHI29"/>
      <c r="CHJ29"/>
      <c r="CHK29"/>
      <c r="CHL29"/>
      <c r="CHM29"/>
      <c r="CHN29"/>
      <c r="CHO29"/>
      <c r="CHP29"/>
      <c r="CHQ29"/>
      <c r="CHR29"/>
      <c r="CHS29"/>
      <c r="CHT29"/>
      <c r="CHU29"/>
      <c r="CHV29"/>
      <c r="CHW29"/>
      <c r="CHX29"/>
      <c r="CHY29"/>
      <c r="CHZ29"/>
      <c r="CIA29"/>
      <c r="CIB29"/>
      <c r="CIC29"/>
      <c r="CID29"/>
      <c r="CIE29"/>
      <c r="CIF29"/>
      <c r="CIG29"/>
      <c r="CIH29"/>
      <c r="CII29"/>
      <c r="CIJ29"/>
      <c r="CIK29"/>
      <c r="CIL29"/>
      <c r="CIM29"/>
      <c r="CIN29"/>
      <c r="CIO29"/>
      <c r="CIP29"/>
      <c r="CIQ29"/>
      <c r="CIR29"/>
      <c r="CIS29"/>
      <c r="CIT29"/>
      <c r="CIU29"/>
      <c r="CIV29"/>
      <c r="CIW29"/>
      <c r="CIX29"/>
      <c r="CIY29"/>
      <c r="CIZ29"/>
      <c r="CJA29"/>
      <c r="CJB29"/>
      <c r="CJC29"/>
      <c r="CJD29"/>
      <c r="CJE29"/>
      <c r="CJF29"/>
      <c r="CJG29"/>
      <c r="CJH29"/>
      <c r="CJI29"/>
      <c r="CJJ29"/>
      <c r="CJK29"/>
      <c r="CJL29"/>
      <c r="CJM29"/>
      <c r="CJN29"/>
      <c r="CJO29"/>
      <c r="CJP29"/>
      <c r="CJQ29"/>
      <c r="CJR29"/>
      <c r="CJS29"/>
      <c r="CJT29"/>
      <c r="CJU29"/>
      <c r="CJV29"/>
      <c r="CJW29"/>
      <c r="CJX29"/>
      <c r="CJY29"/>
      <c r="CJZ29"/>
      <c r="CKA29"/>
      <c r="CKB29"/>
      <c r="CKC29"/>
      <c r="CKD29"/>
      <c r="CKE29"/>
      <c r="CKF29"/>
      <c r="CKG29"/>
      <c r="CKH29"/>
      <c r="CKI29"/>
      <c r="CKJ29"/>
      <c r="CKK29"/>
      <c r="CKL29"/>
      <c r="CKM29"/>
      <c r="CKN29"/>
      <c r="CKO29"/>
      <c r="CKP29"/>
      <c r="CKQ29"/>
      <c r="CKR29"/>
      <c r="CKS29"/>
      <c r="CKT29"/>
      <c r="CKU29"/>
      <c r="CKV29"/>
      <c r="CKW29"/>
      <c r="CKX29"/>
      <c r="CKY29"/>
      <c r="CKZ29"/>
      <c r="CLA29"/>
      <c r="CLB29"/>
      <c r="CLC29"/>
      <c r="CLD29"/>
      <c r="CLE29"/>
      <c r="CLF29"/>
      <c r="CLG29"/>
      <c r="CLH29"/>
      <c r="CLI29"/>
      <c r="CLJ29"/>
      <c r="CLK29"/>
      <c r="CLL29"/>
      <c r="CLM29"/>
      <c r="CLN29"/>
      <c r="CLO29"/>
      <c r="CLP29"/>
      <c r="CLQ29"/>
      <c r="CLR29"/>
      <c r="CLS29"/>
      <c r="CLT29"/>
      <c r="CLU29"/>
      <c r="CLV29"/>
      <c r="CLW29"/>
      <c r="CLX29"/>
      <c r="CLY29"/>
      <c r="CLZ29"/>
      <c r="CMA29"/>
      <c r="CMB29"/>
      <c r="CMC29"/>
      <c r="CMD29"/>
      <c r="CME29"/>
      <c r="CMF29"/>
      <c r="CMG29"/>
      <c r="CMH29"/>
      <c r="CMI29"/>
      <c r="CMJ29"/>
      <c r="CMK29"/>
      <c r="CML29"/>
      <c r="CMM29"/>
      <c r="CMN29"/>
      <c r="CMO29"/>
      <c r="CMP29"/>
      <c r="CMQ29"/>
      <c r="CMR29"/>
      <c r="CMS29"/>
      <c r="CMT29"/>
      <c r="CMU29"/>
      <c r="CMV29"/>
      <c r="CMW29"/>
      <c r="CMX29"/>
      <c r="CMY29"/>
      <c r="CMZ29"/>
      <c r="CNA29"/>
      <c r="CNB29"/>
      <c r="CNC29"/>
      <c r="CND29"/>
      <c r="CNE29"/>
      <c r="CNF29"/>
      <c r="CNG29"/>
      <c r="CNH29"/>
      <c r="CNI29"/>
      <c r="CNJ29"/>
      <c r="CNK29"/>
      <c r="CNL29"/>
      <c r="CNM29"/>
      <c r="CNN29"/>
      <c r="CNO29"/>
      <c r="CNP29"/>
      <c r="CNQ29"/>
      <c r="CNR29"/>
      <c r="CNS29"/>
      <c r="CNT29"/>
      <c r="CNU29"/>
      <c r="CNV29"/>
      <c r="CNW29"/>
      <c r="CNX29"/>
      <c r="CNY29"/>
      <c r="CNZ29"/>
      <c r="COA29"/>
      <c r="COB29"/>
      <c r="COC29"/>
      <c r="COD29"/>
      <c r="COE29"/>
      <c r="COF29"/>
      <c r="COG29"/>
      <c r="COH29"/>
      <c r="COI29"/>
      <c r="COJ29"/>
      <c r="COK29"/>
      <c r="COL29"/>
      <c r="COM29"/>
      <c r="CON29"/>
      <c r="COO29"/>
      <c r="COP29"/>
      <c r="COQ29"/>
      <c r="COR29"/>
      <c r="COS29"/>
      <c r="COT29"/>
      <c r="COU29"/>
      <c r="COV29"/>
      <c r="COW29"/>
      <c r="COX29"/>
      <c r="COY29"/>
      <c r="COZ29"/>
      <c r="CPA29"/>
      <c r="CPB29"/>
      <c r="CPC29"/>
      <c r="CPD29"/>
      <c r="CPE29"/>
      <c r="CPF29"/>
      <c r="CPG29"/>
      <c r="CPH29"/>
      <c r="CPI29"/>
      <c r="CPJ29"/>
      <c r="CPK29"/>
      <c r="CPL29"/>
      <c r="CPM29"/>
      <c r="CPN29"/>
      <c r="CPO29"/>
      <c r="CPP29"/>
      <c r="CPQ29"/>
      <c r="CPR29"/>
      <c r="CPS29"/>
      <c r="CPT29"/>
      <c r="CPU29"/>
      <c r="CPV29"/>
      <c r="CPW29"/>
      <c r="CPX29"/>
      <c r="CPY29"/>
      <c r="CPZ29"/>
      <c r="CQA29"/>
      <c r="CQB29"/>
      <c r="CQC29"/>
      <c r="CQD29"/>
      <c r="CQE29"/>
      <c r="CQF29"/>
      <c r="CQG29"/>
      <c r="CQH29"/>
      <c r="CQI29"/>
      <c r="CQJ29"/>
      <c r="CQK29"/>
      <c r="CQL29"/>
      <c r="CQM29"/>
      <c r="CQN29"/>
      <c r="CQO29"/>
      <c r="CQP29"/>
      <c r="CQQ29"/>
      <c r="CQR29"/>
      <c r="CQS29"/>
      <c r="CQT29"/>
      <c r="CQU29"/>
      <c r="CQV29"/>
      <c r="CQW29"/>
      <c r="CQX29"/>
      <c r="CQY29"/>
      <c r="CQZ29"/>
      <c r="CRA29"/>
      <c r="CRB29"/>
      <c r="CRC29"/>
      <c r="CRD29"/>
      <c r="CRE29"/>
      <c r="CRF29"/>
      <c r="CRG29"/>
      <c r="CRH29"/>
      <c r="CRI29"/>
      <c r="CRJ29"/>
      <c r="CRK29"/>
      <c r="CRL29"/>
      <c r="CRM29"/>
      <c r="CRN29"/>
      <c r="CRO29"/>
      <c r="CRP29"/>
      <c r="CRQ29"/>
      <c r="CRR29"/>
      <c r="CRS29"/>
      <c r="CRT29"/>
      <c r="CRU29"/>
      <c r="CRV29"/>
      <c r="CRW29"/>
      <c r="CRX29"/>
      <c r="CRY29"/>
      <c r="CRZ29"/>
      <c r="CSA29"/>
      <c r="CSB29"/>
      <c r="CSC29"/>
      <c r="CSD29"/>
      <c r="CSE29"/>
      <c r="CSF29"/>
      <c r="CSG29"/>
      <c r="CSH29"/>
      <c r="CSI29"/>
      <c r="CSJ29"/>
      <c r="CSK29"/>
      <c r="CSL29"/>
      <c r="CSM29"/>
      <c r="CSN29"/>
      <c r="CSO29"/>
      <c r="CSP29"/>
      <c r="CSQ29"/>
      <c r="CSR29"/>
      <c r="CSS29"/>
      <c r="CST29"/>
      <c r="CSU29"/>
      <c r="CSV29"/>
      <c r="CSW29"/>
      <c r="CSX29"/>
      <c r="CSY29"/>
      <c r="CSZ29"/>
      <c r="CTA29"/>
      <c r="CTB29"/>
      <c r="CTC29"/>
      <c r="CTD29"/>
      <c r="CTE29"/>
      <c r="CTF29"/>
      <c r="CTG29"/>
      <c r="CTH29"/>
      <c r="CTI29"/>
      <c r="CTJ29"/>
      <c r="CTK29"/>
      <c r="CTL29"/>
      <c r="CTM29"/>
      <c r="CTN29"/>
      <c r="CTO29"/>
      <c r="CTP29"/>
      <c r="CTQ29"/>
      <c r="CTR29"/>
      <c r="CTS29"/>
      <c r="CTT29"/>
      <c r="CTU29"/>
      <c r="CTV29"/>
      <c r="CTW29"/>
      <c r="CTX29"/>
      <c r="CTY29"/>
      <c r="CTZ29"/>
      <c r="CUA29"/>
      <c r="CUB29"/>
      <c r="CUC29"/>
      <c r="CUD29"/>
      <c r="CUE29"/>
      <c r="CUF29"/>
      <c r="CUG29"/>
      <c r="CUH29"/>
      <c r="CUI29"/>
      <c r="CUJ29"/>
      <c r="CUK29"/>
      <c r="CUL29"/>
      <c r="CUM29"/>
      <c r="CUN29"/>
      <c r="CUO29"/>
      <c r="CUP29"/>
      <c r="CUQ29"/>
      <c r="CUR29"/>
      <c r="CUS29"/>
      <c r="CUT29"/>
      <c r="CUU29"/>
      <c r="CUV29"/>
      <c r="CUW29"/>
      <c r="CUX29"/>
      <c r="CUY29"/>
      <c r="CUZ29"/>
      <c r="CVA29"/>
      <c r="CVB29"/>
      <c r="CVC29"/>
      <c r="CVD29"/>
      <c r="CVE29"/>
      <c r="CVF29"/>
      <c r="CVG29"/>
      <c r="CVH29"/>
      <c r="CVI29"/>
      <c r="CVJ29"/>
      <c r="CVK29"/>
      <c r="CVL29"/>
      <c r="CVM29"/>
      <c r="CVN29"/>
      <c r="CVO29"/>
      <c r="CVP29"/>
      <c r="CVQ29"/>
      <c r="CVR29"/>
      <c r="CVS29"/>
      <c r="CVT29"/>
      <c r="CVU29"/>
      <c r="CVV29"/>
      <c r="CVW29"/>
      <c r="CVX29"/>
      <c r="CVY29"/>
      <c r="CVZ29"/>
      <c r="CWA29"/>
      <c r="CWB29"/>
      <c r="CWC29"/>
      <c r="CWD29"/>
      <c r="CWE29"/>
      <c r="CWF29"/>
      <c r="CWG29"/>
      <c r="CWH29"/>
      <c r="CWI29"/>
      <c r="CWJ29"/>
      <c r="CWK29"/>
      <c r="CWL29"/>
      <c r="CWM29"/>
      <c r="CWN29"/>
      <c r="CWO29"/>
      <c r="CWP29"/>
      <c r="CWQ29"/>
      <c r="CWR29"/>
      <c r="CWS29"/>
      <c r="CWT29"/>
      <c r="CWU29"/>
      <c r="CWV29"/>
      <c r="CWW29"/>
      <c r="CWX29"/>
      <c r="CWY29"/>
      <c r="CWZ29"/>
      <c r="CXA29"/>
      <c r="CXB29"/>
      <c r="CXC29"/>
      <c r="CXD29"/>
      <c r="CXE29"/>
      <c r="CXF29"/>
      <c r="CXG29"/>
      <c r="CXH29"/>
      <c r="CXI29"/>
      <c r="CXJ29"/>
      <c r="CXK29"/>
      <c r="CXL29"/>
      <c r="CXM29"/>
      <c r="CXN29"/>
      <c r="CXO29"/>
      <c r="CXP29"/>
      <c r="CXQ29"/>
      <c r="CXR29"/>
      <c r="CXS29"/>
      <c r="CXT29"/>
      <c r="CXU29"/>
      <c r="CXV29"/>
      <c r="CXW29"/>
      <c r="CXX29"/>
      <c r="CXY29"/>
      <c r="CXZ29"/>
      <c r="CYA29"/>
      <c r="CYB29"/>
      <c r="CYC29"/>
      <c r="CYD29"/>
      <c r="CYE29"/>
      <c r="CYF29"/>
      <c r="CYG29"/>
      <c r="CYH29"/>
      <c r="CYI29"/>
      <c r="CYJ29"/>
      <c r="CYK29"/>
      <c r="CYL29"/>
      <c r="CYM29"/>
      <c r="CYN29"/>
      <c r="CYO29"/>
      <c r="CYP29"/>
      <c r="CYQ29"/>
      <c r="CYR29"/>
      <c r="CYS29"/>
      <c r="CYT29"/>
      <c r="CYU29"/>
      <c r="CYV29"/>
      <c r="CYW29"/>
      <c r="CYX29"/>
      <c r="CYY29"/>
      <c r="CYZ29"/>
      <c r="CZA29"/>
      <c r="CZB29"/>
      <c r="CZC29"/>
      <c r="CZD29"/>
      <c r="CZE29"/>
      <c r="CZF29"/>
      <c r="CZG29"/>
      <c r="CZH29"/>
      <c r="CZI29"/>
      <c r="CZJ29"/>
      <c r="CZK29"/>
      <c r="CZL29"/>
      <c r="CZM29"/>
      <c r="CZN29"/>
      <c r="CZO29"/>
      <c r="CZP29"/>
      <c r="CZQ29"/>
      <c r="CZR29"/>
      <c r="CZS29"/>
      <c r="CZT29"/>
      <c r="CZU29"/>
      <c r="CZV29"/>
      <c r="CZW29"/>
      <c r="CZX29"/>
      <c r="CZY29"/>
      <c r="CZZ29"/>
      <c r="DAA29"/>
      <c r="DAB29"/>
      <c r="DAC29"/>
      <c r="DAD29"/>
      <c r="DAE29"/>
      <c r="DAF29"/>
      <c r="DAG29"/>
      <c r="DAH29"/>
      <c r="DAI29"/>
      <c r="DAJ29"/>
      <c r="DAK29"/>
      <c r="DAL29"/>
      <c r="DAM29"/>
      <c r="DAN29"/>
      <c r="DAO29"/>
      <c r="DAP29"/>
      <c r="DAQ29"/>
      <c r="DAR29"/>
      <c r="DAS29"/>
      <c r="DAT29"/>
      <c r="DAU29"/>
      <c r="DAV29"/>
      <c r="DAW29"/>
      <c r="DAX29"/>
      <c r="DAY29"/>
      <c r="DAZ29"/>
      <c r="DBA29"/>
      <c r="DBB29"/>
      <c r="DBC29"/>
      <c r="DBD29"/>
      <c r="DBE29"/>
      <c r="DBF29"/>
      <c r="DBG29"/>
      <c r="DBH29"/>
      <c r="DBI29"/>
      <c r="DBJ29"/>
      <c r="DBK29"/>
      <c r="DBL29"/>
      <c r="DBM29"/>
      <c r="DBN29"/>
      <c r="DBO29"/>
      <c r="DBP29"/>
      <c r="DBQ29"/>
      <c r="DBR29"/>
      <c r="DBS29"/>
      <c r="DBT29"/>
      <c r="DBU29"/>
      <c r="DBV29"/>
      <c r="DBW29"/>
      <c r="DBX29"/>
      <c r="DBY29"/>
      <c r="DBZ29"/>
      <c r="DCA29"/>
      <c r="DCB29"/>
      <c r="DCC29"/>
      <c r="DCD29"/>
      <c r="DCE29"/>
      <c r="DCF29"/>
      <c r="DCG29"/>
      <c r="DCH29"/>
      <c r="DCI29"/>
      <c r="DCJ29"/>
      <c r="DCK29"/>
      <c r="DCL29"/>
      <c r="DCM29"/>
      <c r="DCN29"/>
      <c r="DCO29"/>
      <c r="DCP29"/>
      <c r="DCQ29"/>
      <c r="DCR29"/>
      <c r="DCS29"/>
      <c r="DCT29"/>
      <c r="DCU29"/>
      <c r="DCV29"/>
      <c r="DCW29"/>
      <c r="DCX29"/>
      <c r="DCY29"/>
      <c r="DCZ29"/>
      <c r="DDA29"/>
      <c r="DDB29"/>
      <c r="DDC29"/>
      <c r="DDD29"/>
      <c r="DDE29"/>
      <c r="DDF29"/>
      <c r="DDG29"/>
      <c r="DDH29"/>
      <c r="DDI29"/>
      <c r="DDJ29"/>
      <c r="DDK29"/>
      <c r="DDL29"/>
      <c r="DDM29"/>
      <c r="DDN29"/>
      <c r="DDO29"/>
      <c r="DDP29"/>
      <c r="DDQ29"/>
      <c r="DDR29"/>
      <c r="DDS29"/>
      <c r="DDT29"/>
      <c r="DDU29"/>
      <c r="DDV29"/>
      <c r="DDW29"/>
      <c r="DDX29"/>
      <c r="DDY29"/>
      <c r="DDZ29"/>
      <c r="DEA29"/>
      <c r="DEB29"/>
      <c r="DEC29"/>
      <c r="DED29"/>
      <c r="DEE29"/>
      <c r="DEF29"/>
      <c r="DEG29"/>
      <c r="DEH29"/>
      <c r="DEI29"/>
      <c r="DEJ29"/>
      <c r="DEK29"/>
      <c r="DEL29"/>
      <c r="DEM29"/>
      <c r="DEN29"/>
      <c r="DEO29"/>
      <c r="DEP29"/>
      <c r="DEQ29"/>
      <c r="DER29"/>
      <c r="DES29"/>
      <c r="DET29"/>
      <c r="DEU29"/>
      <c r="DEV29"/>
      <c r="DEW29"/>
      <c r="DEX29"/>
      <c r="DEY29"/>
      <c r="DEZ29"/>
      <c r="DFA29"/>
      <c r="DFB29"/>
      <c r="DFC29"/>
      <c r="DFD29"/>
      <c r="DFE29"/>
      <c r="DFF29"/>
      <c r="DFG29"/>
      <c r="DFH29"/>
      <c r="DFI29"/>
      <c r="DFJ29"/>
      <c r="DFK29"/>
      <c r="DFL29"/>
      <c r="DFM29"/>
      <c r="DFN29"/>
      <c r="DFO29"/>
      <c r="DFP29"/>
      <c r="DFQ29"/>
      <c r="DFR29"/>
      <c r="DFS29"/>
      <c r="DFT29"/>
      <c r="DFU29"/>
      <c r="DFV29"/>
      <c r="DFW29"/>
      <c r="DFX29"/>
      <c r="DFY29"/>
      <c r="DFZ29"/>
      <c r="DGA29"/>
      <c r="DGB29"/>
      <c r="DGC29"/>
      <c r="DGD29"/>
      <c r="DGE29"/>
      <c r="DGF29"/>
      <c r="DGG29"/>
      <c r="DGH29"/>
      <c r="DGI29"/>
      <c r="DGJ29"/>
      <c r="DGK29"/>
      <c r="DGL29"/>
      <c r="DGM29"/>
      <c r="DGN29"/>
      <c r="DGO29"/>
      <c r="DGP29"/>
      <c r="DGQ29"/>
      <c r="DGR29"/>
      <c r="DGS29"/>
      <c r="DGT29"/>
      <c r="DGU29"/>
      <c r="DGV29"/>
      <c r="DGW29"/>
      <c r="DGX29"/>
      <c r="DGY29"/>
      <c r="DGZ29"/>
      <c r="DHA29"/>
      <c r="DHB29"/>
      <c r="DHC29"/>
      <c r="DHD29"/>
      <c r="DHE29"/>
      <c r="DHF29"/>
      <c r="DHG29"/>
      <c r="DHH29"/>
      <c r="DHI29"/>
      <c r="DHJ29"/>
      <c r="DHK29"/>
      <c r="DHL29"/>
      <c r="DHM29"/>
      <c r="DHN29"/>
      <c r="DHO29"/>
      <c r="DHP29"/>
      <c r="DHQ29"/>
      <c r="DHR29"/>
      <c r="DHS29"/>
      <c r="DHT29"/>
      <c r="DHU29"/>
      <c r="DHV29"/>
      <c r="DHW29"/>
      <c r="DHX29"/>
      <c r="DHY29"/>
      <c r="DHZ29"/>
      <c r="DIA29"/>
      <c r="DIB29"/>
      <c r="DIC29"/>
      <c r="DID29"/>
      <c r="DIE29"/>
      <c r="DIF29"/>
      <c r="DIG29"/>
      <c r="DIH29"/>
      <c r="DII29"/>
      <c r="DIJ29"/>
      <c r="DIK29"/>
      <c r="DIL29"/>
      <c r="DIM29"/>
      <c r="DIN29"/>
      <c r="DIO29"/>
      <c r="DIP29"/>
      <c r="DIQ29"/>
      <c r="DIR29"/>
      <c r="DIS29"/>
      <c r="DIT29"/>
      <c r="DIU29"/>
      <c r="DIV29"/>
      <c r="DIW29"/>
      <c r="DIX29"/>
      <c r="DIY29"/>
      <c r="DIZ29"/>
      <c r="DJA29"/>
      <c r="DJB29"/>
      <c r="DJC29"/>
      <c r="DJD29"/>
      <c r="DJE29"/>
      <c r="DJF29"/>
      <c r="DJG29"/>
      <c r="DJH29"/>
      <c r="DJI29"/>
      <c r="DJJ29"/>
      <c r="DJK29"/>
      <c r="DJL29"/>
      <c r="DJM29"/>
      <c r="DJN29"/>
      <c r="DJO29"/>
      <c r="DJP29"/>
      <c r="DJQ29"/>
      <c r="DJR29"/>
      <c r="DJS29"/>
      <c r="DJT29"/>
      <c r="DJU29"/>
      <c r="DJV29"/>
      <c r="DJW29"/>
      <c r="DJX29"/>
      <c r="DJY29"/>
      <c r="DJZ29"/>
      <c r="DKA29"/>
      <c r="DKB29"/>
      <c r="DKC29"/>
      <c r="DKD29"/>
      <c r="DKE29"/>
      <c r="DKF29"/>
      <c r="DKG29"/>
      <c r="DKH29"/>
      <c r="DKI29"/>
      <c r="DKJ29"/>
      <c r="DKK29"/>
      <c r="DKL29"/>
      <c r="DKM29"/>
      <c r="DKN29"/>
      <c r="DKO29"/>
      <c r="DKP29"/>
      <c r="DKQ29"/>
      <c r="DKR29"/>
      <c r="DKS29"/>
      <c r="DKT29"/>
      <c r="DKU29"/>
      <c r="DKV29"/>
      <c r="DKW29"/>
      <c r="DKX29"/>
      <c r="DKY29"/>
      <c r="DKZ29"/>
      <c r="DLA29"/>
      <c r="DLB29"/>
      <c r="DLC29"/>
      <c r="DLD29"/>
      <c r="DLE29"/>
      <c r="DLF29"/>
      <c r="DLG29"/>
      <c r="DLH29"/>
      <c r="DLI29"/>
      <c r="DLJ29"/>
      <c r="DLK29"/>
      <c r="DLL29"/>
      <c r="DLM29"/>
      <c r="DLN29"/>
      <c r="DLO29"/>
      <c r="DLP29"/>
      <c r="DLQ29"/>
      <c r="DLR29"/>
      <c r="DLS29"/>
      <c r="DLT29"/>
      <c r="DLU29"/>
      <c r="DLV29"/>
      <c r="DLW29"/>
      <c r="DLX29"/>
      <c r="DLY29"/>
      <c r="DLZ29"/>
      <c r="DMA29"/>
      <c r="DMB29"/>
      <c r="DMC29"/>
      <c r="DMD29"/>
      <c r="DME29"/>
      <c r="DMF29"/>
      <c r="DMG29"/>
      <c r="DMH29"/>
      <c r="DMI29"/>
      <c r="DMJ29"/>
      <c r="DMK29"/>
      <c r="DML29"/>
      <c r="DMM29"/>
      <c r="DMN29"/>
      <c r="DMO29"/>
      <c r="DMP29"/>
      <c r="DMQ29"/>
      <c r="DMR29"/>
      <c r="DMS29"/>
      <c r="DMT29"/>
      <c r="DMU29"/>
      <c r="DMV29"/>
      <c r="DMW29"/>
      <c r="DMX29"/>
      <c r="DMY29"/>
      <c r="DMZ29"/>
      <c r="DNA29"/>
      <c r="DNB29"/>
      <c r="DNC29"/>
      <c r="DND29"/>
      <c r="DNE29"/>
      <c r="DNF29"/>
      <c r="DNG29"/>
      <c r="DNH29"/>
      <c r="DNI29"/>
      <c r="DNJ29"/>
      <c r="DNK29"/>
      <c r="DNL29"/>
      <c r="DNM29"/>
      <c r="DNN29"/>
      <c r="DNO29"/>
      <c r="DNP29"/>
      <c r="DNQ29"/>
      <c r="DNR29"/>
      <c r="DNS29"/>
      <c r="DNT29"/>
      <c r="DNU29"/>
      <c r="DNV29"/>
      <c r="DNW29"/>
      <c r="DNX29"/>
      <c r="DNY29"/>
      <c r="DNZ29"/>
      <c r="DOA29"/>
      <c r="DOB29"/>
      <c r="DOC29"/>
      <c r="DOD29"/>
      <c r="DOE29"/>
      <c r="DOF29"/>
      <c r="DOG29"/>
      <c r="DOH29"/>
      <c r="DOI29"/>
      <c r="DOJ29"/>
      <c r="DOK29"/>
      <c r="DOL29"/>
      <c r="DOM29"/>
      <c r="DON29"/>
      <c r="DOO29"/>
      <c r="DOP29"/>
      <c r="DOQ29"/>
      <c r="DOR29"/>
      <c r="DOS29"/>
      <c r="DOT29"/>
      <c r="DOU29"/>
      <c r="DOV29"/>
      <c r="DOW29"/>
      <c r="DOX29"/>
      <c r="DOY29"/>
      <c r="DOZ29"/>
      <c r="DPA29"/>
      <c r="DPB29"/>
      <c r="DPC29"/>
      <c r="DPD29"/>
      <c r="DPE29"/>
      <c r="DPF29"/>
      <c r="DPG29"/>
      <c r="DPH29"/>
      <c r="DPI29"/>
      <c r="DPJ29"/>
      <c r="DPK29"/>
      <c r="DPL29"/>
      <c r="DPM29"/>
      <c r="DPN29"/>
      <c r="DPO29"/>
      <c r="DPP29"/>
      <c r="DPQ29"/>
      <c r="DPR29"/>
      <c r="DPS29"/>
      <c r="DPT29"/>
      <c r="DPU29"/>
      <c r="DPV29"/>
      <c r="DPW29"/>
      <c r="DPX29"/>
      <c r="DPY29"/>
      <c r="DPZ29"/>
      <c r="DQA29"/>
      <c r="DQB29"/>
      <c r="DQC29"/>
      <c r="DQD29"/>
      <c r="DQE29"/>
      <c r="DQF29"/>
      <c r="DQG29"/>
      <c r="DQH29"/>
      <c r="DQI29"/>
      <c r="DQJ29"/>
      <c r="DQK29"/>
      <c r="DQL29"/>
      <c r="DQM29"/>
      <c r="DQN29"/>
      <c r="DQO29"/>
      <c r="DQP29"/>
      <c r="DQQ29"/>
      <c r="DQR29"/>
      <c r="DQS29"/>
      <c r="DQT29"/>
      <c r="DQU29"/>
      <c r="DQV29"/>
      <c r="DQW29"/>
      <c r="DQX29"/>
      <c r="DQY29"/>
      <c r="DQZ29"/>
      <c r="DRA29"/>
      <c r="DRB29"/>
      <c r="DRC29"/>
      <c r="DRD29"/>
      <c r="DRE29"/>
      <c r="DRF29"/>
      <c r="DRG29"/>
      <c r="DRH29"/>
      <c r="DRI29"/>
      <c r="DRJ29"/>
      <c r="DRK29"/>
      <c r="DRL29"/>
      <c r="DRM29"/>
      <c r="DRN29"/>
      <c r="DRO29"/>
      <c r="DRP29"/>
      <c r="DRQ29"/>
      <c r="DRR29"/>
      <c r="DRS29"/>
      <c r="DRT29"/>
      <c r="DRU29"/>
      <c r="DRV29"/>
      <c r="DRW29"/>
      <c r="DRX29"/>
      <c r="DRY29"/>
      <c r="DRZ29"/>
      <c r="DSA29"/>
      <c r="DSB29"/>
      <c r="DSC29"/>
      <c r="DSD29"/>
      <c r="DSE29"/>
      <c r="DSF29"/>
      <c r="DSG29"/>
      <c r="DSH29"/>
      <c r="DSI29"/>
      <c r="DSJ29"/>
      <c r="DSK29"/>
      <c r="DSL29"/>
      <c r="DSM29"/>
      <c r="DSN29"/>
      <c r="DSO29"/>
      <c r="DSP29"/>
      <c r="DSQ29"/>
      <c r="DSR29"/>
      <c r="DSS29"/>
      <c r="DST29"/>
      <c r="DSU29"/>
      <c r="DSV29"/>
      <c r="DSW29"/>
      <c r="DSX29"/>
      <c r="DSY29"/>
      <c r="DSZ29"/>
      <c r="DTA29"/>
      <c r="DTB29"/>
      <c r="DTC29"/>
      <c r="DTD29"/>
      <c r="DTE29"/>
      <c r="DTF29"/>
      <c r="DTG29"/>
      <c r="DTH29"/>
      <c r="DTI29"/>
      <c r="DTJ29"/>
      <c r="DTK29"/>
      <c r="DTL29"/>
      <c r="DTM29"/>
      <c r="DTN29"/>
      <c r="DTO29"/>
      <c r="DTP29"/>
      <c r="DTQ29"/>
      <c r="DTR29"/>
      <c r="DTS29"/>
      <c r="DTT29"/>
      <c r="DTU29"/>
      <c r="DTV29"/>
      <c r="DTW29"/>
      <c r="DTX29"/>
      <c r="DTY29"/>
      <c r="DTZ29"/>
      <c r="DUA29"/>
      <c r="DUB29"/>
      <c r="DUC29"/>
      <c r="DUD29"/>
      <c r="DUE29"/>
      <c r="DUF29"/>
      <c r="DUG29"/>
      <c r="DUH29"/>
      <c r="DUI29"/>
      <c r="DUJ29"/>
      <c r="DUK29"/>
      <c r="DUL29"/>
      <c r="DUM29"/>
      <c r="DUN29"/>
      <c r="DUO29"/>
      <c r="DUP29"/>
      <c r="DUQ29"/>
      <c r="DUR29"/>
      <c r="DUS29"/>
      <c r="DUT29"/>
      <c r="DUU29"/>
      <c r="DUV29"/>
      <c r="DUW29"/>
      <c r="DUX29"/>
      <c r="DUY29"/>
      <c r="DUZ29"/>
      <c r="DVA29"/>
      <c r="DVB29"/>
      <c r="DVC29"/>
      <c r="DVD29"/>
      <c r="DVE29"/>
      <c r="DVF29"/>
      <c r="DVG29"/>
      <c r="DVH29"/>
      <c r="DVI29"/>
      <c r="DVJ29"/>
      <c r="DVK29"/>
      <c r="DVL29"/>
      <c r="DVM29"/>
      <c r="DVN29"/>
      <c r="DVO29"/>
      <c r="DVP29"/>
      <c r="DVQ29"/>
      <c r="DVR29"/>
      <c r="DVS29"/>
      <c r="DVT29"/>
      <c r="DVU29"/>
      <c r="DVV29"/>
      <c r="DVW29"/>
      <c r="DVX29"/>
      <c r="DVY29"/>
      <c r="DVZ29"/>
      <c r="DWA29"/>
      <c r="DWB29"/>
      <c r="DWC29"/>
      <c r="DWD29"/>
      <c r="DWE29"/>
      <c r="DWF29"/>
      <c r="DWG29"/>
      <c r="DWH29"/>
      <c r="DWI29"/>
      <c r="DWJ29"/>
      <c r="DWK29"/>
      <c r="DWL29"/>
      <c r="DWM29"/>
      <c r="DWN29"/>
      <c r="DWO29"/>
      <c r="DWP29"/>
      <c r="DWQ29"/>
      <c r="DWR29"/>
      <c r="DWS29"/>
      <c r="DWT29"/>
      <c r="DWU29"/>
      <c r="DWV29"/>
      <c r="DWW29"/>
      <c r="DWX29"/>
      <c r="DWY29"/>
      <c r="DWZ29"/>
      <c r="DXA29"/>
      <c r="DXB29"/>
      <c r="DXC29"/>
      <c r="DXD29"/>
      <c r="DXE29"/>
      <c r="DXF29"/>
      <c r="DXG29"/>
      <c r="DXH29"/>
      <c r="DXI29"/>
      <c r="DXJ29"/>
      <c r="DXK29"/>
      <c r="DXL29"/>
      <c r="DXM29"/>
      <c r="DXN29"/>
      <c r="DXO29"/>
      <c r="DXP29"/>
      <c r="DXQ29"/>
      <c r="DXR29"/>
      <c r="DXS29"/>
      <c r="DXT29"/>
      <c r="DXU29"/>
      <c r="DXV29"/>
      <c r="DXW29"/>
      <c r="DXX29"/>
      <c r="DXY29"/>
      <c r="DXZ29"/>
      <c r="DYA29"/>
      <c r="DYB29"/>
      <c r="DYC29"/>
      <c r="DYD29"/>
      <c r="DYE29"/>
      <c r="DYF29"/>
      <c r="DYG29"/>
      <c r="DYH29"/>
      <c r="DYI29"/>
      <c r="DYJ29"/>
      <c r="DYK29"/>
      <c r="DYL29"/>
      <c r="DYM29"/>
      <c r="DYN29"/>
      <c r="DYO29"/>
      <c r="DYP29"/>
      <c r="DYQ29"/>
      <c r="DYR29"/>
      <c r="DYS29"/>
      <c r="DYT29"/>
      <c r="DYU29"/>
      <c r="DYV29"/>
      <c r="DYW29"/>
      <c r="DYX29"/>
      <c r="DYY29"/>
      <c r="DYZ29"/>
      <c r="DZA29"/>
      <c r="DZB29"/>
      <c r="DZC29"/>
      <c r="DZD29"/>
      <c r="DZE29"/>
      <c r="DZF29"/>
      <c r="DZG29"/>
      <c r="DZH29"/>
      <c r="DZI29"/>
      <c r="DZJ29"/>
      <c r="DZK29"/>
      <c r="DZL29"/>
      <c r="DZM29"/>
      <c r="DZN29"/>
      <c r="DZO29"/>
      <c r="DZP29"/>
      <c r="DZQ29"/>
      <c r="DZR29"/>
      <c r="DZS29"/>
      <c r="DZT29"/>
      <c r="DZU29"/>
      <c r="DZV29"/>
      <c r="DZW29"/>
      <c r="DZX29"/>
      <c r="DZY29"/>
      <c r="DZZ29"/>
      <c r="EAA29"/>
      <c r="EAB29"/>
      <c r="EAC29"/>
      <c r="EAD29"/>
      <c r="EAE29"/>
      <c r="EAF29"/>
      <c r="EAG29"/>
      <c r="EAH29"/>
      <c r="EAI29"/>
      <c r="EAJ29"/>
      <c r="EAK29"/>
      <c r="EAL29"/>
      <c r="EAM29"/>
      <c r="EAN29"/>
      <c r="EAO29"/>
      <c r="EAP29"/>
      <c r="EAQ29"/>
      <c r="EAR29"/>
      <c r="EAS29"/>
      <c r="EAT29"/>
      <c r="EAU29"/>
      <c r="EAV29"/>
      <c r="EAW29"/>
      <c r="EAX29"/>
      <c r="EAY29"/>
      <c r="EAZ29"/>
      <c r="EBA29"/>
      <c r="EBB29"/>
      <c r="EBC29"/>
      <c r="EBD29"/>
      <c r="EBE29"/>
      <c r="EBF29"/>
      <c r="EBG29"/>
      <c r="EBH29"/>
      <c r="EBI29"/>
      <c r="EBJ29"/>
      <c r="EBK29"/>
      <c r="EBL29"/>
      <c r="EBM29"/>
      <c r="EBN29"/>
      <c r="EBO29"/>
      <c r="EBP29"/>
      <c r="EBQ29"/>
      <c r="EBR29"/>
      <c r="EBS29"/>
      <c r="EBT29"/>
      <c r="EBU29"/>
      <c r="EBV29"/>
      <c r="EBW29"/>
      <c r="EBX29"/>
      <c r="EBY29"/>
      <c r="EBZ29"/>
      <c r="ECA29"/>
      <c r="ECB29"/>
      <c r="ECC29"/>
      <c r="ECD29"/>
      <c r="ECE29"/>
      <c r="ECF29"/>
      <c r="ECG29"/>
      <c r="ECH29"/>
      <c r="ECI29"/>
      <c r="ECJ29"/>
      <c r="ECK29"/>
      <c r="ECL29"/>
      <c r="ECM29"/>
      <c r="ECN29"/>
      <c r="ECO29"/>
      <c r="ECP29"/>
      <c r="ECQ29"/>
      <c r="ECR29"/>
      <c r="ECS29"/>
      <c r="ECT29"/>
      <c r="ECU29"/>
      <c r="ECV29"/>
      <c r="ECW29"/>
      <c r="ECX29"/>
      <c r="ECY29"/>
      <c r="ECZ29"/>
      <c r="EDA29"/>
      <c r="EDB29"/>
      <c r="EDC29"/>
      <c r="EDD29"/>
      <c r="EDE29"/>
      <c r="EDF29"/>
      <c r="EDG29"/>
      <c r="EDH29"/>
      <c r="EDI29"/>
      <c r="EDJ29"/>
      <c r="EDK29"/>
      <c r="EDL29"/>
      <c r="EDM29"/>
      <c r="EDN29"/>
      <c r="EDO29"/>
      <c r="EDP29"/>
      <c r="EDQ29"/>
      <c r="EDR29"/>
      <c r="EDS29"/>
      <c r="EDT29"/>
      <c r="EDU29"/>
      <c r="EDV29"/>
      <c r="EDW29"/>
      <c r="EDX29"/>
      <c r="EDY29"/>
      <c r="EDZ29"/>
      <c r="EEA29"/>
      <c r="EEB29"/>
      <c r="EEC29"/>
      <c r="EED29"/>
      <c r="EEE29"/>
      <c r="EEF29"/>
      <c r="EEG29"/>
      <c r="EEH29"/>
      <c r="EEI29"/>
      <c r="EEJ29"/>
      <c r="EEK29"/>
      <c r="EEL29"/>
      <c r="EEM29"/>
      <c r="EEN29"/>
      <c r="EEO29"/>
      <c r="EEP29"/>
      <c r="EEQ29"/>
      <c r="EER29"/>
      <c r="EES29"/>
      <c r="EET29"/>
      <c r="EEU29"/>
      <c r="EEV29"/>
      <c r="EEW29"/>
      <c r="EEX29"/>
      <c r="EEY29"/>
      <c r="EEZ29"/>
      <c r="EFA29"/>
      <c r="EFB29"/>
      <c r="EFC29"/>
      <c r="EFD29"/>
      <c r="EFE29"/>
      <c r="EFF29"/>
      <c r="EFG29"/>
      <c r="EFH29"/>
      <c r="EFI29"/>
      <c r="EFJ29"/>
      <c r="EFK29"/>
      <c r="EFL29"/>
      <c r="EFM29"/>
      <c r="EFN29"/>
      <c r="EFO29"/>
      <c r="EFP29"/>
      <c r="EFQ29"/>
      <c r="EFR29"/>
      <c r="EFS29"/>
      <c r="EFT29"/>
      <c r="EFU29"/>
      <c r="EFV29"/>
      <c r="EFW29"/>
      <c r="EFX29"/>
      <c r="EFY29"/>
      <c r="EFZ29"/>
      <c r="EGA29"/>
      <c r="EGB29"/>
      <c r="EGC29"/>
      <c r="EGD29"/>
      <c r="EGE29"/>
      <c r="EGF29"/>
      <c r="EGG29"/>
      <c r="EGH29"/>
      <c r="EGI29"/>
      <c r="EGJ29"/>
      <c r="EGK29"/>
      <c r="EGL29"/>
      <c r="EGM29"/>
      <c r="EGN29"/>
      <c r="EGO29"/>
      <c r="EGP29"/>
      <c r="EGQ29"/>
      <c r="EGR29"/>
      <c r="EGS29"/>
      <c r="EGT29"/>
      <c r="EGU29"/>
      <c r="EGV29"/>
      <c r="EGW29"/>
      <c r="EGX29"/>
      <c r="EGY29"/>
      <c r="EGZ29"/>
      <c r="EHA29"/>
      <c r="EHB29"/>
      <c r="EHC29"/>
      <c r="EHD29"/>
      <c r="EHE29"/>
      <c r="EHF29"/>
      <c r="EHG29"/>
      <c r="EHH29"/>
      <c r="EHI29"/>
      <c r="EHJ29"/>
      <c r="EHK29"/>
      <c r="EHL29"/>
      <c r="EHM29"/>
      <c r="EHN29"/>
      <c r="EHO29"/>
      <c r="EHP29"/>
      <c r="EHQ29"/>
      <c r="EHR29"/>
      <c r="EHS29"/>
      <c r="EHT29"/>
      <c r="EHU29"/>
      <c r="EHV29"/>
      <c r="EHW29"/>
      <c r="EHX29"/>
      <c r="EHY29"/>
      <c r="EHZ29"/>
      <c r="EIA29"/>
      <c r="EIB29"/>
      <c r="EIC29"/>
      <c r="EID29"/>
      <c r="EIE29"/>
      <c r="EIF29"/>
      <c r="EIG29"/>
      <c r="EIH29"/>
      <c r="EII29"/>
      <c r="EIJ29"/>
      <c r="EIK29"/>
      <c r="EIL29"/>
      <c r="EIM29"/>
      <c r="EIN29"/>
      <c r="EIO29"/>
      <c r="EIP29"/>
      <c r="EIQ29"/>
      <c r="EIR29"/>
      <c r="EIS29"/>
      <c r="EIT29"/>
      <c r="EIU29"/>
      <c r="EIV29"/>
      <c r="EIW29"/>
      <c r="EIX29"/>
      <c r="EIY29"/>
      <c r="EIZ29"/>
      <c r="EJA29"/>
      <c r="EJB29"/>
      <c r="EJC29"/>
      <c r="EJD29"/>
      <c r="EJE29"/>
      <c r="EJF29"/>
      <c r="EJG29"/>
      <c r="EJH29"/>
      <c r="EJI29"/>
      <c r="EJJ29"/>
      <c r="EJK29"/>
      <c r="EJL29"/>
      <c r="EJM29"/>
      <c r="EJN29"/>
      <c r="EJO29"/>
      <c r="EJP29"/>
      <c r="EJQ29"/>
      <c r="EJR29"/>
      <c r="EJS29"/>
      <c r="EJT29"/>
      <c r="EJU29"/>
      <c r="EJV29"/>
      <c r="EJW29"/>
      <c r="EJX29"/>
      <c r="EJY29"/>
      <c r="EJZ29"/>
      <c r="EKA29"/>
      <c r="EKB29"/>
      <c r="EKC29"/>
      <c r="EKD29"/>
      <c r="EKE29"/>
      <c r="EKF29"/>
      <c r="EKG29"/>
      <c r="EKH29"/>
      <c r="EKI29"/>
      <c r="EKJ29"/>
      <c r="EKK29"/>
      <c r="EKL29"/>
      <c r="EKM29"/>
      <c r="EKN29"/>
      <c r="EKO29"/>
      <c r="EKP29"/>
      <c r="EKQ29"/>
      <c r="EKR29"/>
      <c r="EKS29"/>
      <c r="EKT29"/>
      <c r="EKU29"/>
      <c r="EKV29"/>
      <c r="EKW29"/>
      <c r="EKX29"/>
      <c r="EKY29"/>
      <c r="EKZ29"/>
      <c r="ELA29"/>
      <c r="ELB29"/>
      <c r="ELC29"/>
      <c r="ELD29"/>
      <c r="ELE29"/>
      <c r="ELF29"/>
      <c r="ELG29"/>
      <c r="ELH29"/>
      <c r="ELI29"/>
      <c r="ELJ29"/>
      <c r="ELK29"/>
      <c r="ELL29"/>
      <c r="ELM29"/>
      <c r="ELN29"/>
      <c r="ELO29"/>
      <c r="ELP29"/>
      <c r="ELQ29"/>
      <c r="ELR29"/>
      <c r="ELS29"/>
      <c r="ELT29"/>
      <c r="ELU29"/>
      <c r="ELV29"/>
      <c r="ELW29"/>
      <c r="ELX29"/>
      <c r="ELY29"/>
      <c r="ELZ29"/>
      <c r="EMA29"/>
      <c r="EMB29"/>
      <c r="EMC29"/>
      <c r="EMD29"/>
      <c r="EME29"/>
      <c r="EMF29"/>
      <c r="EMG29"/>
      <c r="EMH29"/>
      <c r="EMI29"/>
      <c r="EMJ29"/>
      <c r="EMK29"/>
      <c r="EML29"/>
      <c r="EMM29"/>
      <c r="EMN29"/>
      <c r="EMO29"/>
      <c r="EMP29"/>
      <c r="EMQ29"/>
      <c r="EMR29"/>
      <c r="EMS29"/>
      <c r="EMT29"/>
      <c r="EMU29"/>
      <c r="EMV29"/>
      <c r="EMW29"/>
      <c r="EMX29"/>
      <c r="EMY29"/>
      <c r="EMZ29"/>
      <c r="ENA29"/>
      <c r="ENB29"/>
      <c r="ENC29"/>
      <c r="END29"/>
      <c r="ENE29"/>
      <c r="ENF29"/>
      <c r="ENG29"/>
      <c r="ENH29"/>
      <c r="ENI29"/>
      <c r="ENJ29"/>
      <c r="ENK29"/>
      <c r="ENL29"/>
      <c r="ENM29"/>
      <c r="ENN29"/>
      <c r="ENO29"/>
      <c r="ENP29"/>
      <c r="ENQ29"/>
      <c r="ENR29"/>
      <c r="ENS29"/>
      <c r="ENT29"/>
      <c r="ENU29"/>
      <c r="ENV29"/>
      <c r="ENW29"/>
      <c r="ENX29"/>
      <c r="ENY29"/>
      <c r="ENZ29"/>
      <c r="EOA29"/>
      <c r="EOB29"/>
      <c r="EOC29"/>
      <c r="EOD29"/>
      <c r="EOE29"/>
      <c r="EOF29"/>
      <c r="EOG29"/>
      <c r="EOH29"/>
      <c r="EOI29"/>
      <c r="EOJ29"/>
      <c r="EOK29"/>
      <c r="EOL29"/>
      <c r="EOM29"/>
      <c r="EON29"/>
      <c r="EOO29"/>
      <c r="EOP29"/>
      <c r="EOQ29"/>
      <c r="EOR29"/>
      <c r="EOS29"/>
      <c r="EOT29"/>
      <c r="EOU29"/>
      <c r="EOV29"/>
      <c r="EOW29"/>
      <c r="EOX29"/>
      <c r="EOY29"/>
      <c r="EOZ29"/>
      <c r="EPA29"/>
      <c r="EPB29"/>
      <c r="EPC29"/>
      <c r="EPD29"/>
      <c r="EPE29"/>
      <c r="EPF29"/>
      <c r="EPG29"/>
      <c r="EPH29"/>
      <c r="EPI29"/>
      <c r="EPJ29"/>
      <c r="EPK29"/>
      <c r="EPL29"/>
      <c r="EPM29"/>
      <c r="EPN29"/>
      <c r="EPO29"/>
      <c r="EPP29"/>
      <c r="EPQ29"/>
      <c r="EPR29"/>
      <c r="EPS29"/>
      <c r="EPT29"/>
      <c r="EPU29"/>
      <c r="EPV29"/>
      <c r="EPW29"/>
      <c r="EPX29"/>
      <c r="EPY29"/>
      <c r="EPZ29"/>
      <c r="EQA29"/>
      <c r="EQB29"/>
      <c r="EQC29"/>
      <c r="EQD29"/>
      <c r="EQE29"/>
      <c r="EQF29"/>
      <c r="EQG29"/>
      <c r="EQH29"/>
      <c r="EQI29"/>
      <c r="EQJ29"/>
      <c r="EQK29"/>
      <c r="EQL29"/>
      <c r="EQM29"/>
      <c r="EQN29"/>
      <c r="EQO29"/>
      <c r="EQP29"/>
      <c r="EQQ29"/>
      <c r="EQR29"/>
      <c r="EQS29"/>
      <c r="EQT29"/>
      <c r="EQU29"/>
      <c r="EQV29"/>
      <c r="EQW29"/>
      <c r="EQX29"/>
      <c r="EQY29"/>
      <c r="EQZ29"/>
      <c r="ERA29"/>
      <c r="ERB29"/>
      <c r="ERC29"/>
      <c r="ERD29"/>
      <c r="ERE29"/>
      <c r="ERF29"/>
      <c r="ERG29"/>
      <c r="ERH29"/>
      <c r="ERI29"/>
      <c r="ERJ29"/>
      <c r="ERK29"/>
      <c r="ERL29"/>
      <c r="ERM29"/>
      <c r="ERN29"/>
      <c r="ERO29"/>
      <c r="ERP29"/>
      <c r="ERQ29"/>
      <c r="ERR29"/>
      <c r="ERS29"/>
      <c r="ERT29"/>
      <c r="ERU29"/>
      <c r="ERV29"/>
      <c r="ERW29"/>
      <c r="ERX29"/>
      <c r="ERY29"/>
      <c r="ERZ29"/>
      <c r="ESA29"/>
      <c r="ESB29"/>
      <c r="ESC29"/>
      <c r="ESD29"/>
      <c r="ESE29"/>
      <c r="ESF29"/>
      <c r="ESG29"/>
      <c r="ESH29"/>
      <c r="ESI29"/>
      <c r="ESJ29"/>
      <c r="ESK29"/>
      <c r="ESL29"/>
      <c r="ESM29"/>
      <c r="ESN29"/>
      <c r="ESO29"/>
      <c r="ESP29"/>
      <c r="ESQ29"/>
      <c r="ESR29"/>
      <c r="ESS29"/>
      <c r="EST29"/>
      <c r="ESU29"/>
      <c r="ESV29"/>
      <c r="ESW29"/>
      <c r="ESX29"/>
      <c r="ESY29"/>
      <c r="ESZ29"/>
      <c r="ETA29"/>
      <c r="ETB29"/>
      <c r="ETC29"/>
      <c r="ETD29"/>
      <c r="ETE29"/>
      <c r="ETF29"/>
      <c r="ETG29"/>
      <c r="ETH29"/>
      <c r="ETI29"/>
      <c r="ETJ29"/>
      <c r="ETK29"/>
      <c r="ETL29"/>
      <c r="ETM29"/>
      <c r="ETN29"/>
      <c r="ETO29"/>
      <c r="ETP29"/>
      <c r="ETQ29"/>
      <c r="ETR29"/>
      <c r="ETS29"/>
      <c r="ETT29"/>
      <c r="ETU29"/>
      <c r="ETV29"/>
      <c r="ETW29"/>
      <c r="ETX29"/>
      <c r="ETY29"/>
      <c r="ETZ29"/>
      <c r="EUA29"/>
      <c r="EUB29"/>
      <c r="EUC29"/>
      <c r="EUD29"/>
      <c r="EUE29"/>
      <c r="EUF29"/>
      <c r="EUG29"/>
      <c r="EUH29"/>
      <c r="EUI29"/>
      <c r="EUJ29"/>
      <c r="EUK29"/>
      <c r="EUL29"/>
      <c r="EUM29"/>
      <c r="EUN29"/>
      <c r="EUO29"/>
      <c r="EUP29"/>
      <c r="EUQ29"/>
      <c r="EUR29"/>
      <c r="EUS29"/>
      <c r="EUT29"/>
      <c r="EUU29"/>
      <c r="EUV29"/>
      <c r="EUW29"/>
      <c r="EUX29"/>
      <c r="EUY29"/>
      <c r="EUZ29"/>
      <c r="EVA29"/>
      <c r="EVB29"/>
      <c r="EVC29"/>
      <c r="EVD29"/>
      <c r="EVE29"/>
      <c r="EVF29"/>
      <c r="EVG29"/>
      <c r="EVH29"/>
      <c r="EVI29"/>
      <c r="EVJ29"/>
      <c r="EVK29"/>
      <c r="EVL29"/>
      <c r="EVM29"/>
      <c r="EVN29"/>
      <c r="EVO29"/>
      <c r="EVP29"/>
      <c r="EVQ29"/>
      <c r="EVR29"/>
      <c r="EVS29"/>
      <c r="EVT29"/>
      <c r="EVU29"/>
      <c r="EVV29"/>
      <c r="EVW29"/>
      <c r="EVX29"/>
      <c r="EVY29"/>
      <c r="EVZ29"/>
      <c r="EWA29"/>
      <c r="EWB29"/>
      <c r="EWC29"/>
      <c r="EWD29"/>
      <c r="EWE29"/>
      <c r="EWF29"/>
      <c r="EWG29"/>
      <c r="EWH29"/>
      <c r="EWI29"/>
      <c r="EWJ29"/>
      <c r="EWK29"/>
      <c r="EWL29"/>
      <c r="EWM29"/>
      <c r="EWN29"/>
      <c r="EWO29"/>
      <c r="EWP29"/>
      <c r="EWQ29"/>
      <c r="EWR29"/>
      <c r="EWS29"/>
      <c r="EWT29"/>
      <c r="EWU29"/>
      <c r="EWV29"/>
      <c r="EWW29"/>
      <c r="EWX29"/>
      <c r="EWY29"/>
      <c r="EWZ29"/>
      <c r="EXA29"/>
      <c r="EXB29"/>
      <c r="EXC29"/>
      <c r="EXD29"/>
      <c r="EXE29"/>
      <c r="EXF29"/>
      <c r="EXG29"/>
      <c r="EXH29"/>
      <c r="EXI29"/>
      <c r="EXJ29"/>
      <c r="EXK29"/>
      <c r="EXL29"/>
      <c r="EXM29"/>
      <c r="EXN29"/>
      <c r="EXO29"/>
      <c r="EXP29"/>
      <c r="EXQ29"/>
      <c r="EXR29"/>
      <c r="EXS29"/>
      <c r="EXT29"/>
      <c r="EXU29"/>
      <c r="EXV29"/>
      <c r="EXW29"/>
      <c r="EXX29"/>
      <c r="EXY29"/>
      <c r="EXZ29"/>
      <c r="EYA29"/>
      <c r="EYB29"/>
      <c r="EYC29"/>
      <c r="EYD29"/>
      <c r="EYE29"/>
      <c r="EYF29"/>
      <c r="EYG29"/>
      <c r="EYH29"/>
      <c r="EYI29"/>
      <c r="EYJ29"/>
      <c r="EYK29"/>
      <c r="EYL29"/>
      <c r="EYM29"/>
      <c r="EYN29"/>
      <c r="EYO29"/>
      <c r="EYP29"/>
      <c r="EYQ29"/>
      <c r="EYR29"/>
      <c r="EYS29"/>
      <c r="EYT29"/>
      <c r="EYU29"/>
      <c r="EYV29"/>
      <c r="EYW29"/>
      <c r="EYX29"/>
      <c r="EYY29"/>
      <c r="EYZ29"/>
      <c r="EZA29"/>
      <c r="EZB29"/>
      <c r="EZC29"/>
      <c r="EZD29"/>
      <c r="EZE29"/>
      <c r="EZF29"/>
      <c r="EZG29"/>
      <c r="EZH29"/>
      <c r="EZI29"/>
      <c r="EZJ29"/>
      <c r="EZK29"/>
      <c r="EZL29"/>
      <c r="EZM29"/>
      <c r="EZN29"/>
      <c r="EZO29"/>
      <c r="EZP29"/>
      <c r="EZQ29"/>
      <c r="EZR29"/>
      <c r="EZS29"/>
      <c r="EZT29"/>
      <c r="EZU29"/>
      <c r="EZV29"/>
      <c r="EZW29"/>
      <c r="EZX29"/>
      <c r="EZY29"/>
      <c r="EZZ29"/>
      <c r="FAA29"/>
      <c r="FAB29"/>
      <c r="FAC29"/>
      <c r="FAD29"/>
      <c r="FAE29"/>
      <c r="FAF29"/>
      <c r="FAG29"/>
      <c r="FAH29"/>
      <c r="FAI29"/>
      <c r="FAJ29"/>
      <c r="FAK29"/>
      <c r="FAL29"/>
      <c r="FAM29"/>
      <c r="FAN29"/>
      <c r="FAO29"/>
      <c r="FAP29"/>
      <c r="FAQ29"/>
      <c r="FAR29"/>
      <c r="FAS29"/>
      <c r="FAT29"/>
      <c r="FAU29"/>
      <c r="FAV29"/>
      <c r="FAW29"/>
      <c r="FAX29"/>
      <c r="FAY29"/>
      <c r="FAZ29"/>
      <c r="FBA29"/>
      <c r="FBB29"/>
      <c r="FBC29"/>
      <c r="FBD29"/>
      <c r="FBE29"/>
      <c r="FBF29"/>
      <c r="FBG29"/>
      <c r="FBH29"/>
      <c r="FBI29"/>
      <c r="FBJ29"/>
      <c r="FBK29"/>
      <c r="FBL29"/>
      <c r="FBM29"/>
      <c r="FBN29"/>
      <c r="FBO29"/>
      <c r="FBP29"/>
      <c r="FBQ29"/>
      <c r="FBR29"/>
      <c r="FBS29"/>
      <c r="FBT29"/>
      <c r="FBU29"/>
      <c r="FBV29"/>
      <c r="FBW29"/>
      <c r="FBX29"/>
      <c r="FBY29"/>
      <c r="FBZ29"/>
      <c r="FCA29"/>
      <c r="FCB29"/>
      <c r="FCC29"/>
      <c r="FCD29"/>
      <c r="FCE29"/>
      <c r="FCF29"/>
      <c r="FCG29"/>
      <c r="FCH29"/>
      <c r="FCI29"/>
      <c r="FCJ29"/>
      <c r="FCK29"/>
      <c r="FCL29"/>
      <c r="FCM29"/>
      <c r="FCN29"/>
      <c r="FCO29"/>
      <c r="FCP29"/>
      <c r="FCQ29"/>
      <c r="FCR29"/>
      <c r="FCS29"/>
      <c r="FCT29"/>
      <c r="FCU29"/>
      <c r="FCV29"/>
      <c r="FCW29"/>
      <c r="FCX29"/>
      <c r="FCY29"/>
      <c r="FCZ29"/>
      <c r="FDA29"/>
      <c r="FDB29"/>
      <c r="FDC29"/>
      <c r="FDD29"/>
      <c r="FDE29"/>
      <c r="FDF29"/>
      <c r="FDG29"/>
      <c r="FDH29"/>
      <c r="FDI29"/>
      <c r="FDJ29"/>
      <c r="FDK29"/>
      <c r="FDL29"/>
      <c r="FDM29"/>
      <c r="FDN29"/>
      <c r="FDO29"/>
      <c r="FDP29"/>
      <c r="FDQ29"/>
      <c r="FDR29"/>
      <c r="FDS29"/>
      <c r="FDT29"/>
      <c r="FDU29"/>
      <c r="FDV29"/>
      <c r="FDW29"/>
      <c r="FDX29"/>
      <c r="FDY29"/>
      <c r="FDZ29"/>
      <c r="FEA29"/>
      <c r="FEB29"/>
      <c r="FEC29"/>
      <c r="FED29"/>
      <c r="FEE29"/>
      <c r="FEF29"/>
      <c r="FEG29"/>
      <c r="FEH29"/>
      <c r="FEI29"/>
      <c r="FEJ29"/>
      <c r="FEK29"/>
      <c r="FEL29"/>
      <c r="FEM29"/>
      <c r="FEN29"/>
      <c r="FEO29"/>
      <c r="FEP29"/>
      <c r="FEQ29"/>
      <c r="FER29"/>
      <c r="FES29"/>
      <c r="FET29"/>
      <c r="FEU29"/>
      <c r="FEV29"/>
      <c r="FEW29"/>
      <c r="FEX29"/>
      <c r="FEY29"/>
      <c r="FEZ29"/>
      <c r="FFA29"/>
      <c r="FFB29"/>
      <c r="FFC29"/>
      <c r="FFD29"/>
      <c r="FFE29"/>
      <c r="FFF29"/>
      <c r="FFG29"/>
      <c r="FFH29"/>
      <c r="FFI29"/>
      <c r="FFJ29"/>
      <c r="FFK29"/>
      <c r="FFL29"/>
      <c r="FFM29"/>
      <c r="FFN29"/>
      <c r="FFO29"/>
      <c r="FFP29"/>
      <c r="FFQ29"/>
      <c r="FFR29"/>
      <c r="FFS29"/>
      <c r="FFT29"/>
      <c r="FFU29"/>
      <c r="FFV29"/>
      <c r="FFW29"/>
      <c r="FFX29"/>
      <c r="FFY29"/>
      <c r="FFZ29"/>
      <c r="FGA29"/>
      <c r="FGB29"/>
      <c r="FGC29"/>
      <c r="FGD29"/>
      <c r="FGE29"/>
      <c r="FGF29"/>
      <c r="FGG29"/>
      <c r="FGH29"/>
      <c r="FGI29"/>
      <c r="FGJ29"/>
      <c r="FGK29"/>
      <c r="FGL29"/>
      <c r="FGM29"/>
      <c r="FGN29"/>
      <c r="FGO29"/>
      <c r="FGP29"/>
      <c r="FGQ29"/>
      <c r="FGR29"/>
      <c r="FGS29"/>
      <c r="FGT29"/>
      <c r="FGU29"/>
      <c r="FGV29"/>
      <c r="FGW29"/>
      <c r="FGX29"/>
      <c r="FGY29"/>
      <c r="FGZ29"/>
      <c r="FHA29"/>
      <c r="FHB29"/>
      <c r="FHC29"/>
      <c r="FHD29"/>
      <c r="FHE29"/>
      <c r="FHF29"/>
      <c r="FHG29"/>
      <c r="FHH29"/>
      <c r="FHI29"/>
      <c r="FHJ29"/>
      <c r="FHK29"/>
      <c r="FHL29"/>
      <c r="FHM29"/>
      <c r="FHN29"/>
      <c r="FHO29"/>
      <c r="FHP29"/>
      <c r="FHQ29"/>
      <c r="FHR29"/>
      <c r="FHS29"/>
      <c r="FHT29"/>
      <c r="FHU29"/>
      <c r="FHV29"/>
      <c r="FHW29"/>
      <c r="FHX29"/>
      <c r="FHY29"/>
      <c r="FHZ29"/>
      <c r="FIA29"/>
      <c r="FIB29"/>
      <c r="FIC29"/>
      <c r="FID29"/>
      <c r="FIE29"/>
      <c r="FIF29"/>
      <c r="FIG29"/>
      <c r="FIH29"/>
      <c r="FII29"/>
      <c r="FIJ29"/>
      <c r="FIK29"/>
      <c r="FIL29"/>
      <c r="FIM29"/>
      <c r="FIN29"/>
      <c r="FIO29"/>
      <c r="FIP29"/>
      <c r="FIQ29"/>
      <c r="FIR29"/>
      <c r="FIS29"/>
      <c r="FIT29"/>
      <c r="FIU29"/>
      <c r="FIV29"/>
      <c r="FIW29"/>
      <c r="FIX29"/>
      <c r="FIY29"/>
      <c r="FIZ29"/>
      <c r="FJA29"/>
      <c r="FJB29"/>
      <c r="FJC29"/>
      <c r="FJD29"/>
      <c r="FJE29"/>
      <c r="FJF29"/>
      <c r="FJG29"/>
      <c r="FJH29"/>
      <c r="FJI29"/>
      <c r="FJJ29"/>
      <c r="FJK29"/>
      <c r="FJL29"/>
      <c r="FJM29"/>
      <c r="FJN29"/>
      <c r="FJO29"/>
      <c r="FJP29"/>
      <c r="FJQ29"/>
      <c r="FJR29"/>
      <c r="FJS29"/>
      <c r="FJT29"/>
      <c r="FJU29"/>
      <c r="FJV29"/>
      <c r="FJW29"/>
      <c r="FJX29"/>
      <c r="FJY29"/>
      <c r="FJZ29"/>
      <c r="FKA29"/>
      <c r="FKB29"/>
      <c r="FKC29"/>
      <c r="FKD29"/>
      <c r="FKE29"/>
      <c r="FKF29"/>
      <c r="FKG29"/>
      <c r="FKH29"/>
      <c r="FKI29"/>
      <c r="FKJ29"/>
      <c r="FKK29"/>
      <c r="FKL29"/>
      <c r="FKM29"/>
      <c r="FKN29"/>
      <c r="FKO29"/>
      <c r="FKP29"/>
      <c r="FKQ29"/>
      <c r="FKR29"/>
      <c r="FKS29"/>
      <c r="FKT29"/>
      <c r="FKU29"/>
      <c r="FKV29"/>
      <c r="FKW29"/>
      <c r="FKX29"/>
      <c r="FKY29"/>
      <c r="FKZ29"/>
      <c r="FLA29"/>
      <c r="FLB29"/>
      <c r="FLC29"/>
      <c r="FLD29"/>
      <c r="FLE29"/>
      <c r="FLF29"/>
      <c r="FLG29"/>
      <c r="FLH29"/>
      <c r="FLI29"/>
      <c r="FLJ29"/>
      <c r="FLK29"/>
      <c r="FLL29"/>
      <c r="FLM29"/>
      <c r="FLN29"/>
      <c r="FLO29"/>
      <c r="FLP29"/>
      <c r="FLQ29"/>
      <c r="FLR29"/>
      <c r="FLS29"/>
      <c r="FLT29"/>
      <c r="FLU29"/>
      <c r="FLV29"/>
      <c r="FLW29"/>
      <c r="FLX29"/>
      <c r="FLY29"/>
      <c r="FLZ29"/>
      <c r="FMA29"/>
      <c r="FMB29"/>
      <c r="FMC29"/>
      <c r="FMD29"/>
      <c r="FME29"/>
      <c r="FMF29"/>
      <c r="FMG29"/>
      <c r="FMH29"/>
      <c r="FMI29"/>
      <c r="FMJ29"/>
      <c r="FMK29"/>
      <c r="FML29"/>
      <c r="FMM29"/>
      <c r="FMN29"/>
      <c r="FMO29"/>
      <c r="FMP29"/>
      <c r="FMQ29"/>
      <c r="FMR29"/>
      <c r="FMS29"/>
      <c r="FMT29"/>
      <c r="FMU29"/>
      <c r="FMV29"/>
      <c r="FMW29"/>
      <c r="FMX29"/>
      <c r="FMY29"/>
      <c r="FMZ29"/>
      <c r="FNA29"/>
      <c r="FNB29"/>
      <c r="FNC29"/>
      <c r="FND29"/>
      <c r="FNE29"/>
      <c r="FNF29"/>
      <c r="FNG29"/>
      <c r="FNH29"/>
      <c r="FNI29"/>
      <c r="FNJ29"/>
      <c r="FNK29"/>
      <c r="FNL29"/>
      <c r="FNM29"/>
      <c r="FNN29"/>
      <c r="FNO29"/>
      <c r="FNP29"/>
      <c r="FNQ29"/>
      <c r="FNR29"/>
      <c r="FNS29"/>
      <c r="FNT29"/>
      <c r="FNU29"/>
      <c r="FNV29"/>
      <c r="FNW29"/>
      <c r="FNX29"/>
      <c r="FNY29"/>
      <c r="FNZ29"/>
      <c r="FOA29"/>
      <c r="FOB29"/>
      <c r="FOC29"/>
      <c r="FOD29"/>
      <c r="FOE29"/>
      <c r="FOF29"/>
      <c r="FOG29"/>
      <c r="FOH29"/>
      <c r="FOI29"/>
      <c r="FOJ29"/>
      <c r="FOK29"/>
      <c r="FOL29"/>
      <c r="FOM29"/>
      <c r="FON29"/>
      <c r="FOO29"/>
      <c r="FOP29"/>
      <c r="FOQ29"/>
      <c r="FOR29"/>
      <c r="FOS29"/>
      <c r="FOT29"/>
      <c r="FOU29"/>
      <c r="FOV29"/>
      <c r="FOW29"/>
      <c r="FOX29"/>
      <c r="FOY29"/>
      <c r="FOZ29"/>
      <c r="FPA29"/>
      <c r="FPB29"/>
      <c r="FPC29"/>
      <c r="FPD29"/>
      <c r="FPE29"/>
      <c r="FPF29"/>
      <c r="FPG29"/>
      <c r="FPH29"/>
      <c r="FPI29"/>
      <c r="FPJ29"/>
      <c r="FPK29"/>
      <c r="FPL29"/>
      <c r="FPM29"/>
      <c r="FPN29"/>
      <c r="FPO29"/>
      <c r="FPP29"/>
      <c r="FPQ29"/>
      <c r="FPR29"/>
      <c r="FPS29"/>
      <c r="FPT29"/>
      <c r="FPU29"/>
      <c r="FPV29"/>
      <c r="FPW29"/>
      <c r="FPX29"/>
      <c r="FPY29"/>
      <c r="FPZ29"/>
      <c r="FQA29"/>
      <c r="FQB29"/>
      <c r="FQC29"/>
      <c r="FQD29"/>
      <c r="FQE29"/>
      <c r="FQF29"/>
      <c r="FQG29"/>
      <c r="FQH29"/>
      <c r="FQI29"/>
      <c r="FQJ29"/>
      <c r="FQK29"/>
      <c r="FQL29"/>
      <c r="FQM29"/>
      <c r="FQN29"/>
      <c r="FQO29"/>
      <c r="FQP29"/>
      <c r="FQQ29"/>
      <c r="FQR29"/>
      <c r="FQS29"/>
      <c r="FQT29"/>
      <c r="FQU29"/>
      <c r="FQV29"/>
      <c r="FQW29"/>
      <c r="FQX29"/>
      <c r="FQY29"/>
      <c r="FQZ29"/>
      <c r="FRA29"/>
      <c r="FRB29"/>
      <c r="FRC29"/>
      <c r="FRD29"/>
      <c r="FRE29"/>
      <c r="FRF29"/>
      <c r="FRG29"/>
      <c r="FRH29"/>
      <c r="FRI29"/>
      <c r="FRJ29"/>
      <c r="FRK29"/>
      <c r="FRL29"/>
      <c r="FRM29"/>
      <c r="FRN29"/>
      <c r="FRO29"/>
      <c r="FRP29"/>
      <c r="FRQ29"/>
      <c r="FRR29"/>
      <c r="FRS29"/>
      <c r="FRT29"/>
      <c r="FRU29"/>
      <c r="FRV29"/>
      <c r="FRW29"/>
      <c r="FRX29"/>
      <c r="FRY29"/>
      <c r="FRZ29"/>
      <c r="FSA29"/>
      <c r="FSB29"/>
      <c r="FSC29"/>
      <c r="FSD29"/>
      <c r="FSE29"/>
      <c r="FSF29"/>
      <c r="FSG29"/>
      <c r="FSH29"/>
      <c r="FSI29"/>
      <c r="FSJ29"/>
      <c r="FSK29"/>
      <c r="FSL29"/>
      <c r="FSM29"/>
      <c r="FSN29"/>
      <c r="FSO29"/>
      <c r="FSP29"/>
      <c r="FSQ29"/>
      <c r="FSR29"/>
      <c r="FSS29"/>
      <c r="FST29"/>
      <c r="FSU29"/>
      <c r="FSV29"/>
      <c r="FSW29"/>
      <c r="FSX29"/>
      <c r="FSY29"/>
      <c r="FSZ29"/>
      <c r="FTA29"/>
      <c r="FTB29"/>
      <c r="FTC29"/>
      <c r="FTD29"/>
      <c r="FTE29"/>
      <c r="FTF29"/>
      <c r="FTG29"/>
      <c r="FTH29"/>
      <c r="FTI29"/>
      <c r="FTJ29"/>
      <c r="FTK29"/>
      <c r="FTL29"/>
      <c r="FTM29"/>
      <c r="FTN29"/>
      <c r="FTO29"/>
      <c r="FTP29"/>
      <c r="FTQ29"/>
      <c r="FTR29"/>
      <c r="FTS29"/>
      <c r="FTT29"/>
      <c r="FTU29"/>
      <c r="FTV29"/>
      <c r="FTW29"/>
      <c r="FTX29"/>
      <c r="FTY29"/>
      <c r="FTZ29"/>
      <c r="FUA29"/>
      <c r="FUB29"/>
      <c r="FUC29"/>
      <c r="FUD29"/>
      <c r="FUE29"/>
      <c r="FUF29"/>
      <c r="FUG29"/>
      <c r="FUH29"/>
      <c r="FUI29"/>
      <c r="FUJ29"/>
      <c r="FUK29"/>
      <c r="FUL29"/>
      <c r="FUM29"/>
      <c r="FUN29"/>
      <c r="FUO29"/>
      <c r="FUP29"/>
      <c r="FUQ29"/>
      <c r="FUR29"/>
      <c r="FUS29"/>
      <c r="FUT29"/>
      <c r="FUU29"/>
      <c r="FUV29"/>
      <c r="FUW29"/>
      <c r="FUX29"/>
      <c r="FUY29"/>
      <c r="FUZ29"/>
      <c r="FVA29"/>
      <c r="FVB29"/>
      <c r="FVC29"/>
      <c r="FVD29"/>
      <c r="FVE29"/>
      <c r="FVF29"/>
      <c r="FVG29"/>
      <c r="FVH29"/>
      <c r="FVI29"/>
      <c r="FVJ29"/>
      <c r="FVK29"/>
      <c r="FVL29"/>
      <c r="FVM29"/>
      <c r="FVN29"/>
      <c r="FVO29"/>
      <c r="FVP29"/>
      <c r="FVQ29"/>
      <c r="FVR29"/>
      <c r="FVS29"/>
      <c r="FVT29"/>
      <c r="FVU29"/>
      <c r="FVV29"/>
      <c r="FVW29"/>
      <c r="FVX29"/>
      <c r="FVY29"/>
      <c r="FVZ29"/>
      <c r="FWA29"/>
      <c r="FWB29"/>
      <c r="FWC29"/>
      <c r="FWD29"/>
      <c r="FWE29"/>
      <c r="FWF29"/>
      <c r="FWG29"/>
      <c r="FWH29"/>
      <c r="FWI29"/>
      <c r="FWJ29"/>
      <c r="FWK29"/>
      <c r="FWL29"/>
      <c r="FWM29"/>
      <c r="FWN29"/>
      <c r="FWO29"/>
      <c r="FWP29"/>
      <c r="FWQ29"/>
      <c r="FWR29"/>
      <c r="FWS29"/>
      <c r="FWT29"/>
      <c r="FWU29"/>
      <c r="FWV29"/>
      <c r="FWW29"/>
      <c r="FWX29"/>
      <c r="FWY29"/>
      <c r="FWZ29"/>
      <c r="FXA29"/>
      <c r="FXB29"/>
      <c r="FXC29"/>
      <c r="FXD29"/>
      <c r="FXE29"/>
      <c r="FXF29"/>
      <c r="FXG29"/>
      <c r="FXH29"/>
      <c r="FXI29"/>
      <c r="FXJ29"/>
      <c r="FXK29"/>
      <c r="FXL29"/>
      <c r="FXM29"/>
      <c r="FXN29"/>
      <c r="FXO29"/>
      <c r="FXP29"/>
      <c r="FXQ29"/>
      <c r="FXR29"/>
      <c r="FXS29"/>
      <c r="FXT29"/>
      <c r="FXU29"/>
      <c r="FXV29"/>
      <c r="FXW29"/>
      <c r="FXX29"/>
      <c r="FXY29"/>
      <c r="FXZ29"/>
      <c r="FYA29"/>
      <c r="FYB29"/>
      <c r="FYC29"/>
      <c r="FYD29"/>
      <c r="FYE29"/>
      <c r="FYF29"/>
      <c r="FYG29"/>
      <c r="FYH29"/>
      <c r="FYI29"/>
      <c r="FYJ29"/>
      <c r="FYK29"/>
      <c r="FYL29"/>
      <c r="FYM29"/>
      <c r="FYN29"/>
      <c r="FYO29"/>
      <c r="FYP29"/>
      <c r="FYQ29"/>
      <c r="FYR29"/>
      <c r="FYS29"/>
      <c r="FYT29"/>
      <c r="FYU29"/>
      <c r="FYV29"/>
      <c r="FYW29"/>
      <c r="FYX29"/>
      <c r="FYY29"/>
      <c r="FYZ29"/>
      <c r="FZA29"/>
      <c r="FZB29"/>
      <c r="FZC29"/>
      <c r="FZD29"/>
      <c r="FZE29"/>
      <c r="FZF29"/>
      <c r="FZG29"/>
      <c r="FZH29"/>
      <c r="FZI29"/>
      <c r="FZJ29"/>
      <c r="FZK29"/>
      <c r="FZL29"/>
      <c r="FZM29"/>
      <c r="FZN29"/>
      <c r="FZO29"/>
      <c r="FZP29"/>
      <c r="FZQ29"/>
      <c r="FZR29"/>
      <c r="FZS29"/>
      <c r="FZT29"/>
      <c r="FZU29"/>
      <c r="FZV29"/>
      <c r="FZW29"/>
      <c r="FZX29"/>
      <c r="FZY29"/>
      <c r="FZZ29"/>
      <c r="GAA29"/>
      <c r="GAB29"/>
      <c r="GAC29"/>
      <c r="GAD29"/>
      <c r="GAE29"/>
      <c r="GAF29"/>
      <c r="GAG29"/>
      <c r="GAH29"/>
      <c r="GAI29"/>
      <c r="GAJ29"/>
      <c r="GAK29"/>
      <c r="GAL29"/>
      <c r="GAM29"/>
      <c r="GAN29"/>
      <c r="GAO29"/>
      <c r="GAP29"/>
      <c r="GAQ29"/>
      <c r="GAR29"/>
      <c r="GAS29"/>
      <c r="GAT29"/>
      <c r="GAU29"/>
      <c r="GAV29"/>
      <c r="GAW29"/>
      <c r="GAX29"/>
      <c r="GAY29"/>
      <c r="GAZ29"/>
      <c r="GBA29"/>
      <c r="GBB29"/>
      <c r="GBC29"/>
      <c r="GBD29"/>
      <c r="GBE29"/>
      <c r="GBF29"/>
      <c r="GBG29"/>
      <c r="GBH29"/>
      <c r="GBI29"/>
      <c r="GBJ29"/>
      <c r="GBK29"/>
      <c r="GBL29"/>
      <c r="GBM29"/>
      <c r="GBN29"/>
      <c r="GBO29"/>
      <c r="GBP29"/>
      <c r="GBQ29"/>
      <c r="GBR29"/>
      <c r="GBS29"/>
      <c r="GBT29"/>
      <c r="GBU29"/>
      <c r="GBV29"/>
      <c r="GBW29"/>
      <c r="GBX29"/>
      <c r="GBY29"/>
      <c r="GBZ29"/>
      <c r="GCA29"/>
      <c r="GCB29"/>
      <c r="GCC29"/>
      <c r="GCD29"/>
      <c r="GCE29"/>
      <c r="GCF29"/>
      <c r="GCG29"/>
      <c r="GCH29"/>
      <c r="GCI29"/>
      <c r="GCJ29"/>
      <c r="GCK29"/>
      <c r="GCL29"/>
      <c r="GCM29"/>
      <c r="GCN29"/>
      <c r="GCO29"/>
      <c r="GCP29"/>
      <c r="GCQ29"/>
      <c r="GCR29"/>
      <c r="GCS29"/>
      <c r="GCT29"/>
      <c r="GCU29"/>
      <c r="GCV29"/>
      <c r="GCW29"/>
      <c r="GCX29"/>
      <c r="GCY29"/>
      <c r="GCZ29"/>
      <c r="GDA29"/>
      <c r="GDB29"/>
      <c r="GDC29"/>
      <c r="GDD29"/>
      <c r="GDE29"/>
      <c r="GDF29"/>
      <c r="GDG29"/>
      <c r="GDH29"/>
      <c r="GDI29"/>
      <c r="GDJ29"/>
      <c r="GDK29"/>
      <c r="GDL29"/>
      <c r="GDM29"/>
      <c r="GDN29"/>
      <c r="GDO29"/>
      <c r="GDP29"/>
      <c r="GDQ29"/>
      <c r="GDR29"/>
      <c r="GDS29"/>
      <c r="GDT29"/>
      <c r="GDU29"/>
      <c r="GDV29"/>
      <c r="GDW29"/>
      <c r="GDX29"/>
      <c r="GDY29"/>
      <c r="GDZ29"/>
      <c r="GEA29"/>
      <c r="GEB29"/>
      <c r="GEC29"/>
      <c r="GED29"/>
      <c r="GEE29"/>
      <c r="GEF29"/>
      <c r="GEG29"/>
      <c r="GEH29"/>
      <c r="GEI29"/>
      <c r="GEJ29"/>
      <c r="GEK29"/>
      <c r="GEL29"/>
      <c r="GEM29"/>
      <c r="GEN29"/>
      <c r="GEO29"/>
      <c r="GEP29"/>
      <c r="GEQ29"/>
      <c r="GER29"/>
      <c r="GES29"/>
      <c r="GET29"/>
      <c r="GEU29"/>
      <c r="GEV29"/>
      <c r="GEW29"/>
      <c r="GEX29"/>
      <c r="GEY29"/>
      <c r="GEZ29"/>
      <c r="GFA29"/>
      <c r="GFB29"/>
      <c r="GFC29"/>
      <c r="GFD29"/>
      <c r="GFE29"/>
      <c r="GFF29"/>
      <c r="GFG29"/>
      <c r="GFH29"/>
      <c r="GFI29"/>
      <c r="GFJ29"/>
      <c r="GFK29"/>
      <c r="GFL29"/>
      <c r="GFM29"/>
      <c r="GFN29"/>
      <c r="GFO29"/>
      <c r="GFP29"/>
      <c r="GFQ29"/>
      <c r="GFR29"/>
      <c r="GFS29"/>
      <c r="GFT29"/>
      <c r="GFU29"/>
      <c r="GFV29"/>
      <c r="GFW29"/>
      <c r="GFX29"/>
      <c r="GFY29"/>
      <c r="GFZ29"/>
      <c r="GGA29"/>
      <c r="GGB29"/>
      <c r="GGC29"/>
      <c r="GGD29"/>
      <c r="GGE29"/>
      <c r="GGF29"/>
      <c r="GGG29"/>
      <c r="GGH29"/>
      <c r="GGI29"/>
      <c r="GGJ29"/>
      <c r="GGK29"/>
      <c r="GGL29"/>
      <c r="GGM29"/>
      <c r="GGN29"/>
      <c r="GGO29"/>
      <c r="GGP29"/>
      <c r="GGQ29"/>
      <c r="GGR29"/>
      <c r="GGS29"/>
      <c r="GGT29"/>
      <c r="GGU29"/>
      <c r="GGV29"/>
      <c r="GGW29"/>
      <c r="GGX29"/>
      <c r="GGY29"/>
      <c r="GGZ29"/>
      <c r="GHA29"/>
      <c r="GHB29"/>
      <c r="GHC29"/>
      <c r="GHD29"/>
      <c r="GHE29"/>
      <c r="GHF29"/>
      <c r="GHG29"/>
      <c r="GHH29"/>
      <c r="GHI29"/>
      <c r="GHJ29"/>
      <c r="GHK29"/>
      <c r="GHL29"/>
      <c r="GHM29"/>
      <c r="GHN29"/>
      <c r="GHO29"/>
      <c r="GHP29"/>
      <c r="GHQ29"/>
      <c r="GHR29"/>
      <c r="GHS29"/>
      <c r="GHT29"/>
      <c r="GHU29"/>
      <c r="GHV29"/>
      <c r="GHW29"/>
      <c r="GHX29"/>
      <c r="GHY29"/>
      <c r="GHZ29"/>
      <c r="GIA29"/>
      <c r="GIB29"/>
      <c r="GIC29"/>
      <c r="GID29"/>
      <c r="GIE29"/>
      <c r="GIF29"/>
      <c r="GIG29"/>
      <c r="GIH29"/>
      <c r="GII29"/>
      <c r="GIJ29"/>
      <c r="GIK29"/>
      <c r="GIL29"/>
      <c r="GIM29"/>
      <c r="GIN29"/>
      <c r="GIO29"/>
      <c r="GIP29"/>
      <c r="GIQ29"/>
      <c r="GIR29"/>
      <c r="GIS29"/>
      <c r="GIT29"/>
      <c r="GIU29"/>
      <c r="GIV29"/>
      <c r="GIW29"/>
      <c r="GIX29"/>
      <c r="GIY29"/>
      <c r="GIZ29"/>
      <c r="GJA29"/>
      <c r="GJB29"/>
      <c r="GJC29"/>
      <c r="GJD29"/>
      <c r="GJE29"/>
      <c r="GJF29"/>
      <c r="GJG29"/>
      <c r="GJH29"/>
      <c r="GJI29"/>
      <c r="GJJ29"/>
      <c r="GJK29"/>
      <c r="GJL29"/>
      <c r="GJM29"/>
      <c r="GJN29"/>
      <c r="GJO29"/>
      <c r="GJP29"/>
      <c r="GJQ29"/>
      <c r="GJR29"/>
      <c r="GJS29"/>
      <c r="GJT29"/>
      <c r="GJU29"/>
      <c r="GJV29"/>
      <c r="GJW29"/>
      <c r="GJX29"/>
      <c r="GJY29"/>
      <c r="GJZ29"/>
      <c r="GKA29"/>
      <c r="GKB29"/>
      <c r="GKC29"/>
      <c r="GKD29"/>
      <c r="GKE29"/>
      <c r="GKF29"/>
      <c r="GKG29"/>
      <c r="GKH29"/>
      <c r="GKI29"/>
      <c r="GKJ29"/>
      <c r="GKK29"/>
      <c r="GKL29"/>
      <c r="GKM29"/>
      <c r="GKN29"/>
      <c r="GKO29"/>
      <c r="GKP29"/>
      <c r="GKQ29"/>
      <c r="GKR29"/>
      <c r="GKS29"/>
      <c r="GKT29"/>
      <c r="GKU29"/>
      <c r="GKV29"/>
      <c r="GKW29"/>
      <c r="GKX29"/>
      <c r="GKY29"/>
      <c r="GKZ29"/>
      <c r="GLA29"/>
      <c r="GLB29"/>
      <c r="GLC29"/>
      <c r="GLD29"/>
      <c r="GLE29"/>
      <c r="GLF29"/>
      <c r="GLG29"/>
      <c r="GLH29"/>
      <c r="GLI29"/>
      <c r="GLJ29"/>
      <c r="GLK29"/>
      <c r="GLL29"/>
      <c r="GLM29"/>
      <c r="GLN29"/>
      <c r="GLO29"/>
      <c r="GLP29"/>
      <c r="GLQ29"/>
      <c r="GLR29"/>
      <c r="GLS29"/>
      <c r="GLT29"/>
      <c r="GLU29"/>
      <c r="GLV29"/>
      <c r="GLW29"/>
      <c r="GLX29"/>
      <c r="GLY29"/>
      <c r="GLZ29"/>
      <c r="GMA29"/>
      <c r="GMB29"/>
      <c r="GMC29"/>
      <c r="GMD29"/>
      <c r="GME29"/>
      <c r="GMF29"/>
      <c r="GMG29"/>
      <c r="GMH29"/>
      <c r="GMI29"/>
      <c r="GMJ29"/>
      <c r="GMK29"/>
      <c r="GML29"/>
      <c r="GMM29"/>
      <c r="GMN29"/>
      <c r="GMO29"/>
      <c r="GMP29"/>
      <c r="GMQ29"/>
      <c r="GMR29"/>
      <c r="GMS29"/>
      <c r="GMT29"/>
      <c r="GMU29"/>
      <c r="GMV29"/>
      <c r="GMW29"/>
      <c r="GMX29"/>
      <c r="GMY29"/>
      <c r="GMZ29"/>
      <c r="GNA29"/>
      <c r="GNB29"/>
      <c r="GNC29"/>
      <c r="GND29"/>
      <c r="GNE29"/>
      <c r="GNF29"/>
      <c r="GNG29"/>
      <c r="GNH29"/>
      <c r="GNI29"/>
      <c r="GNJ29"/>
      <c r="GNK29"/>
      <c r="GNL29"/>
      <c r="GNM29"/>
      <c r="GNN29"/>
      <c r="GNO29"/>
      <c r="GNP29"/>
      <c r="GNQ29"/>
      <c r="GNR29"/>
      <c r="GNS29"/>
      <c r="GNT29"/>
      <c r="GNU29"/>
      <c r="GNV29"/>
      <c r="GNW29"/>
      <c r="GNX29"/>
      <c r="GNY29"/>
      <c r="GNZ29"/>
      <c r="GOA29"/>
      <c r="GOB29"/>
      <c r="GOC29"/>
      <c r="GOD29"/>
      <c r="GOE29"/>
      <c r="GOF29"/>
      <c r="GOG29"/>
      <c r="GOH29"/>
      <c r="GOI29"/>
      <c r="GOJ29"/>
      <c r="GOK29"/>
      <c r="GOL29"/>
      <c r="GOM29"/>
      <c r="GON29"/>
      <c r="GOO29"/>
      <c r="GOP29"/>
      <c r="GOQ29"/>
      <c r="GOR29"/>
      <c r="GOS29"/>
      <c r="GOT29"/>
      <c r="GOU29"/>
      <c r="GOV29"/>
      <c r="GOW29"/>
      <c r="GOX29"/>
      <c r="GOY29"/>
      <c r="GOZ29"/>
      <c r="GPA29"/>
      <c r="GPB29"/>
      <c r="GPC29"/>
      <c r="GPD29"/>
      <c r="GPE29"/>
      <c r="GPF29"/>
      <c r="GPG29"/>
      <c r="GPH29"/>
      <c r="GPI29"/>
      <c r="GPJ29"/>
      <c r="GPK29"/>
      <c r="GPL29"/>
      <c r="GPM29"/>
      <c r="GPN29"/>
      <c r="GPO29"/>
      <c r="GPP29"/>
      <c r="GPQ29"/>
      <c r="GPR29"/>
      <c r="GPS29"/>
      <c r="GPT29"/>
      <c r="GPU29"/>
      <c r="GPV29"/>
      <c r="GPW29"/>
      <c r="GPX29"/>
      <c r="GPY29"/>
      <c r="GPZ29"/>
      <c r="GQA29"/>
      <c r="GQB29"/>
      <c r="GQC29"/>
      <c r="GQD29"/>
      <c r="GQE29"/>
      <c r="GQF29"/>
      <c r="GQG29"/>
      <c r="GQH29"/>
      <c r="GQI29"/>
      <c r="GQJ29"/>
      <c r="GQK29"/>
      <c r="GQL29"/>
      <c r="GQM29"/>
      <c r="GQN29"/>
      <c r="GQO29"/>
      <c r="GQP29"/>
      <c r="GQQ29"/>
      <c r="GQR29"/>
      <c r="GQS29"/>
      <c r="GQT29"/>
      <c r="GQU29"/>
      <c r="GQV29"/>
      <c r="GQW29"/>
      <c r="GQX29"/>
      <c r="GQY29"/>
      <c r="GQZ29"/>
      <c r="GRA29"/>
      <c r="GRB29"/>
      <c r="GRC29"/>
      <c r="GRD29"/>
      <c r="GRE29"/>
      <c r="GRF29"/>
      <c r="GRG29"/>
      <c r="GRH29"/>
      <c r="GRI29"/>
      <c r="GRJ29"/>
      <c r="GRK29"/>
      <c r="GRL29"/>
      <c r="GRM29"/>
      <c r="GRN29"/>
      <c r="GRO29"/>
      <c r="GRP29"/>
      <c r="GRQ29"/>
      <c r="GRR29"/>
      <c r="GRS29"/>
      <c r="GRT29"/>
      <c r="GRU29"/>
      <c r="GRV29"/>
      <c r="GRW29"/>
      <c r="GRX29"/>
      <c r="GRY29"/>
      <c r="GRZ29"/>
      <c r="GSA29"/>
      <c r="GSB29"/>
      <c r="GSC29"/>
      <c r="GSD29"/>
      <c r="GSE29"/>
      <c r="GSF29"/>
      <c r="GSG29"/>
      <c r="GSH29"/>
      <c r="GSI29"/>
      <c r="GSJ29"/>
      <c r="GSK29"/>
      <c r="GSL29"/>
      <c r="GSM29"/>
      <c r="GSN29"/>
      <c r="GSO29"/>
      <c r="GSP29"/>
      <c r="GSQ29"/>
      <c r="GSR29"/>
      <c r="GSS29"/>
      <c r="GST29"/>
      <c r="GSU29"/>
      <c r="GSV29"/>
      <c r="GSW29"/>
      <c r="GSX29"/>
      <c r="GSY29"/>
      <c r="GSZ29"/>
      <c r="GTA29"/>
      <c r="GTB29"/>
      <c r="GTC29"/>
      <c r="GTD29"/>
      <c r="GTE29"/>
      <c r="GTF29"/>
      <c r="GTG29"/>
      <c r="GTH29"/>
      <c r="GTI29"/>
      <c r="GTJ29"/>
      <c r="GTK29"/>
      <c r="GTL29"/>
      <c r="GTM29"/>
      <c r="GTN29"/>
      <c r="GTO29"/>
      <c r="GTP29"/>
      <c r="GTQ29"/>
      <c r="GTR29"/>
      <c r="GTS29"/>
      <c r="GTT29"/>
      <c r="GTU29"/>
      <c r="GTV29"/>
      <c r="GTW29"/>
      <c r="GTX29"/>
      <c r="GTY29"/>
      <c r="GTZ29"/>
      <c r="GUA29"/>
      <c r="GUB29"/>
      <c r="GUC29"/>
      <c r="GUD29"/>
      <c r="GUE29"/>
      <c r="GUF29"/>
      <c r="GUG29"/>
      <c r="GUH29"/>
      <c r="GUI29"/>
      <c r="GUJ29"/>
      <c r="GUK29"/>
      <c r="GUL29"/>
      <c r="GUM29"/>
      <c r="GUN29"/>
      <c r="GUO29"/>
      <c r="GUP29"/>
      <c r="GUQ29"/>
      <c r="GUR29"/>
      <c r="GUS29"/>
      <c r="GUT29"/>
      <c r="GUU29"/>
      <c r="GUV29"/>
      <c r="GUW29"/>
      <c r="GUX29"/>
      <c r="GUY29"/>
      <c r="GUZ29"/>
      <c r="GVA29"/>
      <c r="GVB29"/>
      <c r="GVC29"/>
      <c r="GVD29"/>
      <c r="GVE29"/>
      <c r="GVF29"/>
      <c r="GVG29"/>
      <c r="GVH29"/>
      <c r="GVI29"/>
      <c r="GVJ29"/>
      <c r="GVK29"/>
      <c r="GVL29"/>
      <c r="GVM29"/>
      <c r="GVN29"/>
      <c r="GVO29"/>
      <c r="GVP29"/>
      <c r="GVQ29"/>
      <c r="GVR29"/>
      <c r="GVS29"/>
      <c r="GVT29"/>
      <c r="GVU29"/>
      <c r="GVV29"/>
      <c r="GVW29"/>
      <c r="GVX29"/>
      <c r="GVY29"/>
      <c r="GVZ29"/>
      <c r="GWA29"/>
      <c r="GWB29"/>
      <c r="GWC29"/>
      <c r="GWD29"/>
      <c r="GWE29"/>
      <c r="GWF29"/>
      <c r="GWG29"/>
      <c r="GWH29"/>
      <c r="GWI29"/>
      <c r="GWJ29"/>
      <c r="GWK29"/>
      <c r="GWL29"/>
      <c r="GWM29"/>
      <c r="GWN29"/>
      <c r="GWO29"/>
      <c r="GWP29"/>
      <c r="GWQ29"/>
      <c r="GWR29"/>
      <c r="GWS29"/>
      <c r="GWT29"/>
      <c r="GWU29"/>
      <c r="GWV29"/>
      <c r="GWW29"/>
      <c r="GWX29"/>
      <c r="GWY29"/>
      <c r="GWZ29"/>
      <c r="GXA29"/>
      <c r="GXB29"/>
      <c r="GXC29"/>
      <c r="GXD29"/>
      <c r="GXE29"/>
      <c r="GXF29"/>
      <c r="GXG29"/>
      <c r="GXH29"/>
      <c r="GXI29"/>
      <c r="GXJ29"/>
      <c r="GXK29"/>
      <c r="GXL29"/>
      <c r="GXM29"/>
      <c r="GXN29"/>
      <c r="GXO29"/>
      <c r="GXP29"/>
      <c r="GXQ29"/>
      <c r="GXR29"/>
      <c r="GXS29"/>
      <c r="GXT29"/>
      <c r="GXU29"/>
      <c r="GXV29"/>
      <c r="GXW29"/>
      <c r="GXX29"/>
      <c r="GXY29"/>
      <c r="GXZ29"/>
      <c r="GYA29"/>
      <c r="GYB29"/>
      <c r="GYC29"/>
      <c r="GYD29"/>
      <c r="GYE29"/>
      <c r="GYF29"/>
      <c r="GYG29"/>
      <c r="GYH29"/>
      <c r="GYI29"/>
      <c r="GYJ29"/>
      <c r="GYK29"/>
      <c r="GYL29"/>
      <c r="GYM29"/>
      <c r="GYN29"/>
      <c r="GYO29"/>
      <c r="GYP29"/>
      <c r="GYQ29"/>
      <c r="GYR29"/>
      <c r="GYS29"/>
      <c r="GYT29"/>
      <c r="GYU29"/>
      <c r="GYV29"/>
      <c r="GYW29"/>
      <c r="GYX29"/>
      <c r="GYY29"/>
      <c r="GYZ29"/>
      <c r="GZA29"/>
      <c r="GZB29"/>
      <c r="GZC29"/>
      <c r="GZD29"/>
      <c r="GZE29"/>
      <c r="GZF29"/>
      <c r="GZG29"/>
      <c r="GZH29"/>
      <c r="GZI29"/>
      <c r="GZJ29"/>
      <c r="GZK29"/>
      <c r="GZL29"/>
      <c r="GZM29"/>
      <c r="GZN29"/>
      <c r="GZO29"/>
      <c r="GZP29"/>
      <c r="GZQ29"/>
      <c r="GZR29"/>
      <c r="GZS29"/>
      <c r="GZT29"/>
      <c r="GZU29"/>
      <c r="GZV29"/>
      <c r="GZW29"/>
      <c r="GZX29"/>
      <c r="GZY29"/>
      <c r="GZZ29"/>
      <c r="HAA29"/>
      <c r="HAB29"/>
      <c r="HAC29"/>
      <c r="HAD29"/>
      <c r="HAE29"/>
      <c r="HAF29"/>
      <c r="HAG29"/>
      <c r="HAH29"/>
      <c r="HAI29"/>
      <c r="HAJ29"/>
      <c r="HAK29"/>
      <c r="HAL29"/>
      <c r="HAM29"/>
      <c r="HAN29"/>
      <c r="HAO29"/>
      <c r="HAP29"/>
      <c r="HAQ29"/>
      <c r="HAR29"/>
      <c r="HAS29"/>
      <c r="HAT29"/>
      <c r="HAU29"/>
      <c r="HAV29"/>
      <c r="HAW29"/>
      <c r="HAX29"/>
      <c r="HAY29"/>
      <c r="HAZ29"/>
      <c r="HBA29"/>
      <c r="HBB29"/>
      <c r="HBC29"/>
      <c r="HBD29"/>
      <c r="HBE29"/>
      <c r="HBF29"/>
      <c r="HBG29"/>
      <c r="HBH29"/>
      <c r="HBI29"/>
      <c r="HBJ29"/>
      <c r="HBK29"/>
      <c r="HBL29"/>
      <c r="HBM29"/>
      <c r="HBN29"/>
      <c r="HBO29"/>
      <c r="HBP29"/>
      <c r="HBQ29"/>
      <c r="HBR29"/>
      <c r="HBS29"/>
      <c r="HBT29"/>
      <c r="HBU29"/>
      <c r="HBV29"/>
      <c r="HBW29"/>
      <c r="HBX29"/>
      <c r="HBY29"/>
      <c r="HBZ29"/>
      <c r="HCA29"/>
      <c r="HCB29"/>
      <c r="HCC29"/>
      <c r="HCD29"/>
      <c r="HCE29"/>
      <c r="HCF29"/>
      <c r="HCG29"/>
      <c r="HCH29"/>
      <c r="HCI29"/>
      <c r="HCJ29"/>
      <c r="HCK29"/>
      <c r="HCL29"/>
      <c r="HCM29"/>
      <c r="HCN29"/>
      <c r="HCO29"/>
      <c r="HCP29"/>
      <c r="HCQ29"/>
      <c r="HCR29"/>
      <c r="HCS29"/>
      <c r="HCT29"/>
      <c r="HCU29"/>
      <c r="HCV29"/>
      <c r="HCW29"/>
      <c r="HCX29"/>
      <c r="HCY29"/>
      <c r="HCZ29"/>
      <c r="HDA29"/>
      <c r="HDB29"/>
      <c r="HDC29"/>
      <c r="HDD29"/>
      <c r="HDE29"/>
      <c r="HDF29"/>
      <c r="HDG29"/>
      <c r="HDH29"/>
      <c r="HDI29"/>
      <c r="HDJ29"/>
      <c r="HDK29"/>
      <c r="HDL29"/>
      <c r="HDM29"/>
      <c r="HDN29"/>
      <c r="HDO29"/>
      <c r="HDP29"/>
      <c r="HDQ29"/>
      <c r="HDR29"/>
      <c r="HDS29"/>
      <c r="HDT29"/>
      <c r="HDU29"/>
      <c r="HDV29"/>
      <c r="HDW29"/>
      <c r="HDX29"/>
      <c r="HDY29"/>
      <c r="HDZ29"/>
      <c r="HEA29"/>
      <c r="HEB29"/>
      <c r="HEC29"/>
      <c r="HED29"/>
      <c r="HEE29"/>
      <c r="HEF29"/>
      <c r="HEG29"/>
      <c r="HEH29"/>
      <c r="HEI29"/>
      <c r="HEJ29"/>
      <c r="HEK29"/>
      <c r="HEL29"/>
      <c r="HEM29"/>
      <c r="HEN29"/>
      <c r="HEO29"/>
      <c r="HEP29"/>
      <c r="HEQ29"/>
      <c r="HER29"/>
      <c r="HES29"/>
      <c r="HET29"/>
      <c r="HEU29"/>
      <c r="HEV29"/>
      <c r="HEW29"/>
      <c r="HEX29"/>
      <c r="HEY29"/>
      <c r="HEZ29"/>
      <c r="HFA29"/>
      <c r="HFB29"/>
      <c r="HFC29"/>
      <c r="HFD29"/>
      <c r="HFE29"/>
      <c r="HFF29"/>
      <c r="HFG29"/>
      <c r="HFH29"/>
      <c r="HFI29"/>
      <c r="HFJ29"/>
      <c r="HFK29"/>
      <c r="HFL29"/>
      <c r="HFM29"/>
      <c r="HFN29"/>
      <c r="HFO29"/>
      <c r="HFP29"/>
      <c r="HFQ29"/>
      <c r="HFR29"/>
      <c r="HFS29"/>
      <c r="HFT29"/>
      <c r="HFU29"/>
      <c r="HFV29"/>
      <c r="HFW29"/>
      <c r="HFX29"/>
      <c r="HFY29"/>
      <c r="HFZ29"/>
      <c r="HGA29"/>
      <c r="HGB29"/>
      <c r="HGC29"/>
      <c r="HGD29"/>
      <c r="HGE29"/>
      <c r="HGF29"/>
      <c r="HGG29"/>
      <c r="HGH29"/>
      <c r="HGI29"/>
      <c r="HGJ29"/>
      <c r="HGK29"/>
      <c r="HGL29"/>
      <c r="HGM29"/>
      <c r="HGN29"/>
      <c r="HGO29"/>
      <c r="HGP29"/>
      <c r="HGQ29"/>
      <c r="HGR29"/>
      <c r="HGS29"/>
      <c r="HGT29"/>
      <c r="HGU29"/>
      <c r="HGV29"/>
      <c r="HGW29"/>
      <c r="HGX29"/>
      <c r="HGY29"/>
      <c r="HGZ29"/>
      <c r="HHA29"/>
      <c r="HHB29"/>
      <c r="HHC29"/>
      <c r="HHD29"/>
      <c r="HHE29"/>
      <c r="HHF29"/>
      <c r="HHG29"/>
      <c r="HHH29"/>
      <c r="HHI29"/>
      <c r="HHJ29"/>
      <c r="HHK29"/>
      <c r="HHL29"/>
      <c r="HHM29"/>
      <c r="HHN29"/>
      <c r="HHO29"/>
      <c r="HHP29"/>
      <c r="HHQ29"/>
      <c r="HHR29"/>
      <c r="HHS29"/>
      <c r="HHT29"/>
      <c r="HHU29"/>
      <c r="HHV29"/>
      <c r="HHW29"/>
      <c r="HHX29"/>
      <c r="HHY29"/>
      <c r="HHZ29"/>
      <c r="HIA29"/>
      <c r="HIB29"/>
      <c r="HIC29"/>
      <c r="HID29"/>
      <c r="HIE29"/>
      <c r="HIF29"/>
      <c r="HIG29"/>
      <c r="HIH29"/>
      <c r="HII29"/>
      <c r="HIJ29"/>
      <c r="HIK29"/>
      <c r="HIL29"/>
      <c r="HIM29"/>
      <c r="HIN29"/>
      <c r="HIO29"/>
      <c r="HIP29"/>
      <c r="HIQ29"/>
      <c r="HIR29"/>
      <c r="HIS29"/>
      <c r="HIT29"/>
      <c r="HIU29"/>
      <c r="HIV29"/>
      <c r="HIW29"/>
      <c r="HIX29"/>
      <c r="HIY29"/>
      <c r="HIZ29"/>
      <c r="HJA29"/>
      <c r="HJB29"/>
      <c r="HJC29"/>
      <c r="HJD29"/>
      <c r="HJE29"/>
      <c r="HJF29"/>
      <c r="HJG29"/>
      <c r="HJH29"/>
      <c r="HJI29"/>
      <c r="HJJ29"/>
      <c r="HJK29"/>
      <c r="HJL29"/>
      <c r="HJM29"/>
      <c r="HJN29"/>
      <c r="HJO29"/>
      <c r="HJP29"/>
      <c r="HJQ29"/>
      <c r="HJR29"/>
      <c r="HJS29"/>
      <c r="HJT29"/>
      <c r="HJU29"/>
      <c r="HJV29"/>
      <c r="HJW29"/>
      <c r="HJX29"/>
      <c r="HJY29"/>
      <c r="HJZ29"/>
      <c r="HKA29"/>
      <c r="HKB29"/>
      <c r="HKC29"/>
      <c r="HKD29"/>
      <c r="HKE29"/>
      <c r="HKF29"/>
      <c r="HKG29"/>
      <c r="HKH29"/>
      <c r="HKI29"/>
      <c r="HKJ29"/>
      <c r="HKK29"/>
      <c r="HKL29"/>
      <c r="HKM29"/>
      <c r="HKN29"/>
      <c r="HKO29"/>
      <c r="HKP29"/>
      <c r="HKQ29"/>
      <c r="HKR29"/>
      <c r="HKS29"/>
      <c r="HKT29"/>
      <c r="HKU29"/>
      <c r="HKV29"/>
      <c r="HKW29"/>
      <c r="HKX29"/>
      <c r="HKY29"/>
      <c r="HKZ29"/>
      <c r="HLA29"/>
      <c r="HLB29"/>
      <c r="HLC29"/>
      <c r="HLD29"/>
      <c r="HLE29"/>
      <c r="HLF29"/>
      <c r="HLG29"/>
      <c r="HLH29"/>
      <c r="HLI29"/>
      <c r="HLJ29"/>
      <c r="HLK29"/>
      <c r="HLL29"/>
      <c r="HLM29"/>
      <c r="HLN29"/>
      <c r="HLO29"/>
      <c r="HLP29"/>
      <c r="HLQ29"/>
      <c r="HLR29"/>
      <c r="HLS29"/>
      <c r="HLT29"/>
      <c r="HLU29"/>
      <c r="HLV29"/>
      <c r="HLW29"/>
      <c r="HLX29"/>
      <c r="HLY29"/>
      <c r="HLZ29"/>
      <c r="HMA29"/>
      <c r="HMB29"/>
      <c r="HMC29"/>
      <c r="HMD29"/>
      <c r="HME29"/>
      <c r="HMF29"/>
      <c r="HMG29"/>
      <c r="HMH29"/>
      <c r="HMI29"/>
      <c r="HMJ29"/>
      <c r="HMK29"/>
      <c r="HML29"/>
      <c r="HMM29"/>
      <c r="HMN29"/>
      <c r="HMO29"/>
      <c r="HMP29"/>
      <c r="HMQ29"/>
      <c r="HMR29"/>
      <c r="HMS29"/>
      <c r="HMT29"/>
      <c r="HMU29"/>
      <c r="HMV29"/>
      <c r="HMW29"/>
      <c r="HMX29"/>
      <c r="HMY29"/>
      <c r="HMZ29"/>
      <c r="HNA29"/>
      <c r="HNB29"/>
      <c r="HNC29"/>
      <c r="HND29"/>
      <c r="HNE29"/>
      <c r="HNF29"/>
      <c r="HNG29"/>
      <c r="HNH29"/>
      <c r="HNI29"/>
      <c r="HNJ29"/>
      <c r="HNK29"/>
      <c r="HNL29"/>
      <c r="HNM29"/>
      <c r="HNN29"/>
      <c r="HNO29"/>
      <c r="HNP29"/>
      <c r="HNQ29"/>
      <c r="HNR29"/>
      <c r="HNS29"/>
      <c r="HNT29"/>
      <c r="HNU29"/>
      <c r="HNV29"/>
      <c r="HNW29"/>
      <c r="HNX29"/>
      <c r="HNY29"/>
      <c r="HNZ29"/>
      <c r="HOA29"/>
      <c r="HOB29"/>
      <c r="HOC29"/>
      <c r="HOD29"/>
      <c r="HOE29"/>
      <c r="HOF29"/>
      <c r="HOG29"/>
      <c r="HOH29"/>
      <c r="HOI29"/>
      <c r="HOJ29"/>
      <c r="HOK29"/>
      <c r="HOL29"/>
      <c r="HOM29"/>
      <c r="HON29"/>
      <c r="HOO29"/>
      <c r="HOP29"/>
      <c r="HOQ29"/>
      <c r="HOR29"/>
      <c r="HOS29"/>
      <c r="HOT29"/>
      <c r="HOU29"/>
      <c r="HOV29"/>
      <c r="HOW29"/>
      <c r="HOX29"/>
      <c r="HOY29"/>
      <c r="HOZ29"/>
      <c r="HPA29"/>
      <c r="HPB29"/>
      <c r="HPC29"/>
      <c r="HPD29"/>
      <c r="HPE29"/>
      <c r="HPF29"/>
      <c r="HPG29"/>
      <c r="HPH29"/>
      <c r="HPI29"/>
      <c r="HPJ29"/>
      <c r="HPK29"/>
      <c r="HPL29"/>
      <c r="HPM29"/>
      <c r="HPN29"/>
      <c r="HPO29"/>
      <c r="HPP29"/>
      <c r="HPQ29"/>
      <c r="HPR29"/>
      <c r="HPS29"/>
      <c r="HPT29"/>
      <c r="HPU29"/>
      <c r="HPV29"/>
      <c r="HPW29"/>
      <c r="HPX29"/>
      <c r="HPY29"/>
      <c r="HPZ29"/>
      <c r="HQA29"/>
      <c r="HQB29"/>
      <c r="HQC29"/>
      <c r="HQD29"/>
      <c r="HQE29"/>
      <c r="HQF29"/>
      <c r="HQG29"/>
      <c r="HQH29"/>
      <c r="HQI29"/>
      <c r="HQJ29"/>
      <c r="HQK29"/>
      <c r="HQL29"/>
      <c r="HQM29"/>
      <c r="HQN29"/>
      <c r="HQO29"/>
      <c r="HQP29"/>
      <c r="HQQ29"/>
      <c r="HQR29"/>
      <c r="HQS29"/>
      <c r="HQT29"/>
      <c r="HQU29"/>
      <c r="HQV29"/>
      <c r="HQW29"/>
      <c r="HQX29"/>
      <c r="HQY29"/>
      <c r="HQZ29"/>
      <c r="HRA29"/>
      <c r="HRB29"/>
      <c r="HRC29"/>
      <c r="HRD29"/>
      <c r="HRE29"/>
      <c r="HRF29"/>
      <c r="HRG29"/>
      <c r="HRH29"/>
      <c r="HRI29"/>
      <c r="HRJ29"/>
      <c r="HRK29"/>
      <c r="HRL29"/>
      <c r="HRM29"/>
      <c r="HRN29"/>
      <c r="HRO29"/>
      <c r="HRP29"/>
      <c r="HRQ29"/>
      <c r="HRR29"/>
      <c r="HRS29"/>
      <c r="HRT29"/>
      <c r="HRU29"/>
      <c r="HRV29"/>
      <c r="HRW29"/>
      <c r="HRX29"/>
      <c r="HRY29"/>
      <c r="HRZ29"/>
      <c r="HSA29"/>
      <c r="HSB29"/>
      <c r="HSC29"/>
      <c r="HSD29"/>
      <c r="HSE29"/>
      <c r="HSF29"/>
      <c r="HSG29"/>
      <c r="HSH29"/>
      <c r="HSI29"/>
      <c r="HSJ29"/>
      <c r="HSK29"/>
      <c r="HSL29"/>
      <c r="HSM29"/>
      <c r="HSN29"/>
      <c r="HSO29"/>
      <c r="HSP29"/>
      <c r="HSQ29"/>
      <c r="HSR29"/>
      <c r="HSS29"/>
      <c r="HST29"/>
      <c r="HSU29"/>
      <c r="HSV29"/>
      <c r="HSW29"/>
      <c r="HSX29"/>
      <c r="HSY29"/>
      <c r="HSZ29"/>
      <c r="HTA29"/>
      <c r="HTB29"/>
      <c r="HTC29"/>
      <c r="HTD29"/>
      <c r="HTE29"/>
      <c r="HTF29"/>
      <c r="HTG29"/>
      <c r="HTH29"/>
      <c r="HTI29"/>
      <c r="HTJ29"/>
      <c r="HTK29"/>
      <c r="HTL29"/>
      <c r="HTM29"/>
      <c r="HTN29"/>
      <c r="HTO29"/>
      <c r="HTP29"/>
      <c r="HTQ29"/>
      <c r="HTR29"/>
      <c r="HTS29"/>
      <c r="HTT29"/>
      <c r="HTU29"/>
      <c r="HTV29"/>
      <c r="HTW29"/>
      <c r="HTX29"/>
      <c r="HTY29"/>
      <c r="HTZ29"/>
      <c r="HUA29"/>
      <c r="HUB29"/>
      <c r="HUC29"/>
      <c r="HUD29"/>
      <c r="HUE29"/>
      <c r="HUF29"/>
      <c r="HUG29"/>
      <c r="HUH29"/>
      <c r="HUI29"/>
      <c r="HUJ29"/>
      <c r="HUK29"/>
      <c r="HUL29"/>
      <c r="HUM29"/>
      <c r="HUN29"/>
      <c r="HUO29"/>
      <c r="HUP29"/>
      <c r="HUQ29"/>
      <c r="HUR29"/>
      <c r="HUS29"/>
      <c r="HUT29"/>
      <c r="HUU29"/>
      <c r="HUV29"/>
      <c r="HUW29"/>
      <c r="HUX29"/>
      <c r="HUY29"/>
      <c r="HUZ29"/>
      <c r="HVA29"/>
      <c r="HVB29"/>
      <c r="HVC29"/>
      <c r="HVD29"/>
      <c r="HVE29"/>
      <c r="HVF29"/>
      <c r="HVG29"/>
      <c r="HVH29"/>
      <c r="HVI29"/>
      <c r="HVJ29"/>
      <c r="HVK29"/>
      <c r="HVL29"/>
      <c r="HVM29"/>
      <c r="HVN29"/>
      <c r="HVO29"/>
      <c r="HVP29"/>
      <c r="HVQ29"/>
      <c r="HVR29"/>
      <c r="HVS29"/>
      <c r="HVT29"/>
      <c r="HVU29"/>
      <c r="HVV29"/>
      <c r="HVW29"/>
      <c r="HVX29"/>
      <c r="HVY29"/>
      <c r="HVZ29"/>
      <c r="HWA29"/>
      <c r="HWB29"/>
      <c r="HWC29"/>
      <c r="HWD29"/>
      <c r="HWE29"/>
      <c r="HWF29"/>
      <c r="HWG29"/>
      <c r="HWH29"/>
      <c r="HWI29"/>
      <c r="HWJ29"/>
      <c r="HWK29"/>
      <c r="HWL29"/>
      <c r="HWM29"/>
      <c r="HWN29"/>
      <c r="HWO29"/>
      <c r="HWP29"/>
      <c r="HWQ29"/>
      <c r="HWR29"/>
      <c r="HWS29"/>
      <c r="HWT29"/>
      <c r="HWU29"/>
      <c r="HWV29"/>
      <c r="HWW29"/>
      <c r="HWX29"/>
      <c r="HWY29"/>
      <c r="HWZ29"/>
      <c r="HXA29"/>
      <c r="HXB29"/>
      <c r="HXC29"/>
      <c r="HXD29"/>
      <c r="HXE29"/>
      <c r="HXF29"/>
      <c r="HXG29"/>
      <c r="HXH29"/>
      <c r="HXI29"/>
      <c r="HXJ29"/>
      <c r="HXK29"/>
      <c r="HXL29"/>
      <c r="HXM29"/>
      <c r="HXN29"/>
      <c r="HXO29"/>
      <c r="HXP29"/>
      <c r="HXQ29"/>
      <c r="HXR29"/>
      <c r="HXS29"/>
      <c r="HXT29"/>
      <c r="HXU29"/>
      <c r="HXV29"/>
      <c r="HXW29"/>
      <c r="HXX29"/>
      <c r="HXY29"/>
      <c r="HXZ29"/>
      <c r="HYA29"/>
      <c r="HYB29"/>
      <c r="HYC29"/>
      <c r="HYD29"/>
      <c r="HYE29"/>
      <c r="HYF29"/>
      <c r="HYG29"/>
      <c r="HYH29"/>
      <c r="HYI29"/>
      <c r="HYJ29"/>
      <c r="HYK29"/>
      <c r="HYL29"/>
      <c r="HYM29"/>
      <c r="HYN29"/>
      <c r="HYO29"/>
      <c r="HYP29"/>
      <c r="HYQ29"/>
      <c r="HYR29"/>
      <c r="HYS29"/>
      <c r="HYT29"/>
      <c r="HYU29"/>
      <c r="HYV29"/>
      <c r="HYW29"/>
      <c r="HYX29"/>
      <c r="HYY29"/>
      <c r="HYZ29"/>
      <c r="HZA29"/>
      <c r="HZB29"/>
      <c r="HZC29"/>
      <c r="HZD29"/>
      <c r="HZE29"/>
      <c r="HZF29"/>
      <c r="HZG29"/>
      <c r="HZH29"/>
      <c r="HZI29"/>
      <c r="HZJ29"/>
      <c r="HZK29"/>
      <c r="HZL29"/>
      <c r="HZM29"/>
      <c r="HZN29"/>
      <c r="HZO29"/>
      <c r="HZP29"/>
      <c r="HZQ29"/>
      <c r="HZR29"/>
      <c r="HZS29"/>
      <c r="HZT29"/>
      <c r="HZU29"/>
      <c r="HZV29"/>
      <c r="HZW29"/>
      <c r="HZX29"/>
      <c r="HZY29"/>
      <c r="HZZ29"/>
      <c r="IAA29"/>
      <c r="IAB29"/>
      <c r="IAC29"/>
      <c r="IAD29"/>
      <c r="IAE29"/>
      <c r="IAF29"/>
      <c r="IAG29"/>
      <c r="IAH29"/>
      <c r="IAI29"/>
      <c r="IAJ29"/>
      <c r="IAK29"/>
      <c r="IAL29"/>
      <c r="IAM29"/>
      <c r="IAN29"/>
      <c r="IAO29"/>
      <c r="IAP29"/>
      <c r="IAQ29"/>
      <c r="IAR29"/>
      <c r="IAS29"/>
      <c r="IAT29"/>
      <c r="IAU29"/>
      <c r="IAV29"/>
      <c r="IAW29"/>
      <c r="IAX29"/>
      <c r="IAY29"/>
      <c r="IAZ29"/>
      <c r="IBA29"/>
      <c r="IBB29"/>
      <c r="IBC29"/>
      <c r="IBD29"/>
      <c r="IBE29"/>
      <c r="IBF29"/>
      <c r="IBG29"/>
      <c r="IBH29"/>
      <c r="IBI29"/>
      <c r="IBJ29"/>
      <c r="IBK29"/>
      <c r="IBL29"/>
      <c r="IBM29"/>
      <c r="IBN29"/>
      <c r="IBO29"/>
      <c r="IBP29"/>
      <c r="IBQ29"/>
      <c r="IBR29"/>
      <c r="IBS29"/>
      <c r="IBT29"/>
      <c r="IBU29"/>
      <c r="IBV29"/>
      <c r="IBW29"/>
      <c r="IBX29"/>
      <c r="IBY29"/>
      <c r="IBZ29"/>
      <c r="ICA29"/>
      <c r="ICB29"/>
      <c r="ICC29"/>
      <c r="ICD29"/>
      <c r="ICE29"/>
      <c r="ICF29"/>
      <c r="ICG29"/>
      <c r="ICH29"/>
      <c r="ICI29"/>
      <c r="ICJ29"/>
      <c r="ICK29"/>
      <c r="ICL29"/>
      <c r="ICM29"/>
      <c r="ICN29"/>
      <c r="ICO29"/>
      <c r="ICP29"/>
      <c r="ICQ29"/>
      <c r="ICR29"/>
      <c r="ICS29"/>
      <c r="ICT29"/>
      <c r="ICU29"/>
      <c r="ICV29"/>
      <c r="ICW29"/>
      <c r="ICX29"/>
      <c r="ICY29"/>
      <c r="ICZ29"/>
      <c r="IDA29"/>
      <c r="IDB29"/>
      <c r="IDC29"/>
      <c r="IDD29"/>
      <c r="IDE29"/>
      <c r="IDF29"/>
      <c r="IDG29"/>
      <c r="IDH29"/>
      <c r="IDI29"/>
      <c r="IDJ29"/>
      <c r="IDK29"/>
      <c r="IDL29"/>
      <c r="IDM29"/>
      <c r="IDN29"/>
      <c r="IDO29"/>
      <c r="IDP29"/>
      <c r="IDQ29"/>
      <c r="IDR29"/>
      <c r="IDS29"/>
      <c r="IDT29"/>
      <c r="IDU29"/>
      <c r="IDV29"/>
      <c r="IDW29"/>
      <c r="IDX29"/>
      <c r="IDY29"/>
      <c r="IDZ29"/>
      <c r="IEA29"/>
      <c r="IEB29"/>
      <c r="IEC29"/>
      <c r="IED29"/>
      <c r="IEE29"/>
      <c r="IEF29"/>
      <c r="IEG29"/>
      <c r="IEH29"/>
      <c r="IEI29"/>
      <c r="IEJ29"/>
      <c r="IEK29"/>
      <c r="IEL29"/>
      <c r="IEM29"/>
      <c r="IEN29"/>
      <c r="IEO29"/>
      <c r="IEP29"/>
      <c r="IEQ29"/>
      <c r="IER29"/>
      <c r="IES29"/>
      <c r="IET29"/>
      <c r="IEU29"/>
      <c r="IEV29"/>
      <c r="IEW29"/>
      <c r="IEX29"/>
      <c r="IEY29"/>
      <c r="IEZ29"/>
      <c r="IFA29"/>
      <c r="IFB29"/>
      <c r="IFC29"/>
      <c r="IFD29"/>
      <c r="IFE29"/>
      <c r="IFF29"/>
      <c r="IFG29"/>
      <c r="IFH29"/>
      <c r="IFI29"/>
      <c r="IFJ29"/>
      <c r="IFK29"/>
      <c r="IFL29"/>
      <c r="IFM29"/>
      <c r="IFN29"/>
      <c r="IFO29"/>
      <c r="IFP29"/>
      <c r="IFQ29"/>
      <c r="IFR29"/>
      <c r="IFS29"/>
      <c r="IFT29"/>
      <c r="IFU29"/>
      <c r="IFV29"/>
      <c r="IFW29"/>
      <c r="IFX29"/>
      <c r="IFY29"/>
      <c r="IFZ29"/>
      <c r="IGA29"/>
      <c r="IGB29"/>
      <c r="IGC29"/>
      <c r="IGD29"/>
      <c r="IGE29"/>
      <c r="IGF29"/>
      <c r="IGG29"/>
      <c r="IGH29"/>
      <c r="IGI29"/>
      <c r="IGJ29"/>
      <c r="IGK29"/>
      <c r="IGL29"/>
      <c r="IGM29"/>
      <c r="IGN29"/>
      <c r="IGO29"/>
      <c r="IGP29"/>
      <c r="IGQ29"/>
      <c r="IGR29"/>
      <c r="IGS29"/>
      <c r="IGT29"/>
      <c r="IGU29"/>
      <c r="IGV29"/>
      <c r="IGW29"/>
      <c r="IGX29"/>
      <c r="IGY29"/>
      <c r="IGZ29"/>
      <c r="IHA29"/>
      <c r="IHB29"/>
      <c r="IHC29"/>
      <c r="IHD29"/>
      <c r="IHE29"/>
      <c r="IHF29"/>
      <c r="IHG29"/>
      <c r="IHH29"/>
      <c r="IHI29"/>
      <c r="IHJ29"/>
      <c r="IHK29"/>
      <c r="IHL29"/>
      <c r="IHM29"/>
      <c r="IHN29"/>
      <c r="IHO29"/>
      <c r="IHP29"/>
      <c r="IHQ29"/>
      <c r="IHR29"/>
      <c r="IHS29"/>
      <c r="IHT29"/>
      <c r="IHU29"/>
      <c r="IHV29"/>
      <c r="IHW29"/>
      <c r="IHX29"/>
      <c r="IHY29"/>
      <c r="IHZ29"/>
      <c r="IIA29"/>
      <c r="IIB29"/>
      <c r="IIC29"/>
      <c r="IID29"/>
      <c r="IIE29"/>
      <c r="IIF29"/>
      <c r="IIG29"/>
      <c r="IIH29"/>
      <c r="III29"/>
      <c r="IIJ29"/>
      <c r="IIK29"/>
      <c r="IIL29"/>
      <c r="IIM29"/>
      <c r="IIN29"/>
      <c r="IIO29"/>
      <c r="IIP29"/>
      <c r="IIQ29"/>
      <c r="IIR29"/>
      <c r="IIS29"/>
      <c r="IIT29"/>
      <c r="IIU29"/>
      <c r="IIV29"/>
      <c r="IIW29"/>
      <c r="IIX29"/>
      <c r="IIY29"/>
      <c r="IIZ29"/>
      <c r="IJA29"/>
      <c r="IJB29"/>
      <c r="IJC29"/>
      <c r="IJD29"/>
      <c r="IJE29"/>
      <c r="IJF29"/>
      <c r="IJG29"/>
      <c r="IJH29"/>
      <c r="IJI29"/>
      <c r="IJJ29"/>
      <c r="IJK29"/>
      <c r="IJL29"/>
      <c r="IJM29"/>
      <c r="IJN29"/>
      <c r="IJO29"/>
      <c r="IJP29"/>
      <c r="IJQ29"/>
      <c r="IJR29"/>
      <c r="IJS29"/>
      <c r="IJT29"/>
      <c r="IJU29"/>
      <c r="IJV29"/>
      <c r="IJW29"/>
      <c r="IJX29"/>
      <c r="IJY29"/>
      <c r="IJZ29"/>
      <c r="IKA29"/>
      <c r="IKB29"/>
      <c r="IKC29"/>
      <c r="IKD29"/>
      <c r="IKE29"/>
      <c r="IKF29"/>
      <c r="IKG29"/>
      <c r="IKH29"/>
      <c r="IKI29"/>
      <c r="IKJ29"/>
      <c r="IKK29"/>
      <c r="IKL29"/>
      <c r="IKM29"/>
      <c r="IKN29"/>
      <c r="IKO29"/>
      <c r="IKP29"/>
      <c r="IKQ29"/>
      <c r="IKR29"/>
      <c r="IKS29"/>
      <c r="IKT29"/>
      <c r="IKU29"/>
      <c r="IKV29"/>
      <c r="IKW29"/>
      <c r="IKX29"/>
      <c r="IKY29"/>
      <c r="IKZ29"/>
      <c r="ILA29"/>
      <c r="ILB29"/>
      <c r="ILC29"/>
      <c r="ILD29"/>
      <c r="ILE29"/>
      <c r="ILF29"/>
      <c r="ILG29"/>
      <c r="ILH29"/>
      <c r="ILI29"/>
      <c r="ILJ29"/>
      <c r="ILK29"/>
      <c r="ILL29"/>
      <c r="ILM29"/>
      <c r="ILN29"/>
      <c r="ILO29"/>
      <c r="ILP29"/>
      <c r="ILQ29"/>
      <c r="ILR29"/>
      <c r="ILS29"/>
      <c r="ILT29"/>
      <c r="ILU29"/>
      <c r="ILV29"/>
      <c r="ILW29"/>
      <c r="ILX29"/>
      <c r="ILY29"/>
      <c r="ILZ29"/>
      <c r="IMA29"/>
      <c r="IMB29"/>
      <c r="IMC29"/>
      <c r="IMD29"/>
      <c r="IME29"/>
      <c r="IMF29"/>
      <c r="IMG29"/>
      <c r="IMH29"/>
      <c r="IMI29"/>
      <c r="IMJ29"/>
      <c r="IMK29"/>
      <c r="IML29"/>
      <c r="IMM29"/>
      <c r="IMN29"/>
      <c r="IMO29"/>
      <c r="IMP29"/>
      <c r="IMQ29"/>
      <c r="IMR29"/>
      <c r="IMS29"/>
      <c r="IMT29"/>
      <c r="IMU29"/>
      <c r="IMV29"/>
      <c r="IMW29"/>
      <c r="IMX29"/>
      <c r="IMY29"/>
      <c r="IMZ29"/>
      <c r="INA29"/>
      <c r="INB29"/>
      <c r="INC29"/>
      <c r="IND29"/>
      <c r="INE29"/>
      <c r="INF29"/>
      <c r="ING29"/>
      <c r="INH29"/>
      <c r="INI29"/>
      <c r="INJ29"/>
      <c r="INK29"/>
      <c r="INL29"/>
      <c r="INM29"/>
      <c r="INN29"/>
      <c r="INO29"/>
      <c r="INP29"/>
      <c r="INQ29"/>
      <c r="INR29"/>
      <c r="INS29"/>
      <c r="INT29"/>
      <c r="INU29"/>
      <c r="INV29"/>
      <c r="INW29"/>
      <c r="INX29"/>
      <c r="INY29"/>
      <c r="INZ29"/>
      <c r="IOA29"/>
      <c r="IOB29"/>
      <c r="IOC29"/>
      <c r="IOD29"/>
      <c r="IOE29"/>
      <c r="IOF29"/>
      <c r="IOG29"/>
      <c r="IOH29"/>
      <c r="IOI29"/>
      <c r="IOJ29"/>
      <c r="IOK29"/>
      <c r="IOL29"/>
      <c r="IOM29"/>
      <c r="ION29"/>
      <c r="IOO29"/>
      <c r="IOP29"/>
      <c r="IOQ29"/>
      <c r="IOR29"/>
      <c r="IOS29"/>
      <c r="IOT29"/>
      <c r="IOU29"/>
      <c r="IOV29"/>
      <c r="IOW29"/>
      <c r="IOX29"/>
      <c r="IOY29"/>
      <c r="IOZ29"/>
      <c r="IPA29"/>
      <c r="IPB29"/>
      <c r="IPC29"/>
      <c r="IPD29"/>
      <c r="IPE29"/>
      <c r="IPF29"/>
      <c r="IPG29"/>
      <c r="IPH29"/>
      <c r="IPI29"/>
      <c r="IPJ29"/>
      <c r="IPK29"/>
      <c r="IPL29"/>
      <c r="IPM29"/>
      <c r="IPN29"/>
      <c r="IPO29"/>
      <c r="IPP29"/>
      <c r="IPQ29"/>
      <c r="IPR29"/>
      <c r="IPS29"/>
      <c r="IPT29"/>
      <c r="IPU29"/>
      <c r="IPV29"/>
      <c r="IPW29"/>
      <c r="IPX29"/>
      <c r="IPY29"/>
      <c r="IPZ29"/>
      <c r="IQA29"/>
      <c r="IQB29"/>
      <c r="IQC29"/>
      <c r="IQD29"/>
      <c r="IQE29"/>
      <c r="IQF29"/>
      <c r="IQG29"/>
      <c r="IQH29"/>
      <c r="IQI29"/>
      <c r="IQJ29"/>
      <c r="IQK29"/>
      <c r="IQL29"/>
      <c r="IQM29"/>
      <c r="IQN29"/>
      <c r="IQO29"/>
      <c r="IQP29"/>
      <c r="IQQ29"/>
      <c r="IQR29"/>
      <c r="IQS29"/>
      <c r="IQT29"/>
      <c r="IQU29"/>
      <c r="IQV29"/>
      <c r="IQW29"/>
      <c r="IQX29"/>
      <c r="IQY29"/>
      <c r="IQZ29"/>
      <c r="IRA29"/>
      <c r="IRB29"/>
      <c r="IRC29"/>
      <c r="IRD29"/>
      <c r="IRE29"/>
      <c r="IRF29"/>
      <c r="IRG29"/>
      <c r="IRH29"/>
      <c r="IRI29"/>
      <c r="IRJ29"/>
      <c r="IRK29"/>
      <c r="IRL29"/>
      <c r="IRM29"/>
      <c r="IRN29"/>
      <c r="IRO29"/>
      <c r="IRP29"/>
      <c r="IRQ29"/>
      <c r="IRR29"/>
      <c r="IRS29"/>
      <c r="IRT29"/>
      <c r="IRU29"/>
      <c r="IRV29"/>
      <c r="IRW29"/>
      <c r="IRX29"/>
      <c r="IRY29"/>
      <c r="IRZ29"/>
      <c r="ISA29"/>
      <c r="ISB29"/>
      <c r="ISC29"/>
      <c r="ISD29"/>
      <c r="ISE29"/>
      <c r="ISF29"/>
      <c r="ISG29"/>
      <c r="ISH29"/>
      <c r="ISI29"/>
      <c r="ISJ29"/>
      <c r="ISK29"/>
      <c r="ISL29"/>
      <c r="ISM29"/>
      <c r="ISN29"/>
      <c r="ISO29"/>
      <c r="ISP29"/>
      <c r="ISQ29"/>
      <c r="ISR29"/>
      <c r="ISS29"/>
      <c r="IST29"/>
      <c r="ISU29"/>
      <c r="ISV29"/>
      <c r="ISW29"/>
      <c r="ISX29"/>
      <c r="ISY29"/>
      <c r="ISZ29"/>
      <c r="ITA29"/>
      <c r="ITB29"/>
      <c r="ITC29"/>
      <c r="ITD29"/>
      <c r="ITE29"/>
      <c r="ITF29"/>
      <c r="ITG29"/>
      <c r="ITH29"/>
      <c r="ITI29"/>
      <c r="ITJ29"/>
      <c r="ITK29"/>
      <c r="ITL29"/>
      <c r="ITM29"/>
      <c r="ITN29"/>
      <c r="ITO29"/>
      <c r="ITP29"/>
      <c r="ITQ29"/>
      <c r="ITR29"/>
      <c r="ITS29"/>
      <c r="ITT29"/>
      <c r="ITU29"/>
      <c r="ITV29"/>
      <c r="ITW29"/>
      <c r="ITX29"/>
      <c r="ITY29"/>
      <c r="ITZ29"/>
      <c r="IUA29"/>
      <c r="IUB29"/>
      <c r="IUC29"/>
      <c r="IUD29"/>
      <c r="IUE29"/>
      <c r="IUF29"/>
      <c r="IUG29"/>
      <c r="IUH29"/>
      <c r="IUI29"/>
      <c r="IUJ29"/>
      <c r="IUK29"/>
      <c r="IUL29"/>
      <c r="IUM29"/>
      <c r="IUN29"/>
      <c r="IUO29"/>
      <c r="IUP29"/>
      <c r="IUQ29"/>
      <c r="IUR29"/>
      <c r="IUS29"/>
      <c r="IUT29"/>
      <c r="IUU29"/>
      <c r="IUV29"/>
      <c r="IUW29"/>
      <c r="IUX29"/>
      <c r="IUY29"/>
      <c r="IUZ29"/>
      <c r="IVA29"/>
      <c r="IVB29"/>
      <c r="IVC29"/>
      <c r="IVD29"/>
      <c r="IVE29"/>
      <c r="IVF29"/>
      <c r="IVG29"/>
      <c r="IVH29"/>
      <c r="IVI29"/>
      <c r="IVJ29"/>
      <c r="IVK29"/>
      <c r="IVL29"/>
      <c r="IVM29"/>
      <c r="IVN29"/>
      <c r="IVO29"/>
      <c r="IVP29"/>
      <c r="IVQ29"/>
      <c r="IVR29"/>
      <c r="IVS29"/>
      <c r="IVT29"/>
      <c r="IVU29"/>
      <c r="IVV29"/>
      <c r="IVW29"/>
      <c r="IVX29"/>
      <c r="IVY29"/>
      <c r="IVZ29"/>
      <c r="IWA29"/>
      <c r="IWB29"/>
      <c r="IWC29"/>
      <c r="IWD29"/>
      <c r="IWE29"/>
      <c r="IWF29"/>
      <c r="IWG29"/>
      <c r="IWH29"/>
      <c r="IWI29"/>
      <c r="IWJ29"/>
      <c r="IWK29"/>
      <c r="IWL29"/>
      <c r="IWM29"/>
      <c r="IWN29"/>
      <c r="IWO29"/>
      <c r="IWP29"/>
      <c r="IWQ29"/>
      <c r="IWR29"/>
      <c r="IWS29"/>
      <c r="IWT29"/>
      <c r="IWU29"/>
      <c r="IWV29"/>
      <c r="IWW29"/>
      <c r="IWX29"/>
      <c r="IWY29"/>
      <c r="IWZ29"/>
      <c r="IXA29"/>
      <c r="IXB29"/>
      <c r="IXC29"/>
      <c r="IXD29"/>
      <c r="IXE29"/>
      <c r="IXF29"/>
      <c r="IXG29"/>
      <c r="IXH29"/>
      <c r="IXI29"/>
      <c r="IXJ29"/>
      <c r="IXK29"/>
      <c r="IXL29"/>
      <c r="IXM29"/>
      <c r="IXN29"/>
      <c r="IXO29"/>
      <c r="IXP29"/>
      <c r="IXQ29"/>
      <c r="IXR29"/>
      <c r="IXS29"/>
      <c r="IXT29"/>
      <c r="IXU29"/>
      <c r="IXV29"/>
      <c r="IXW29"/>
      <c r="IXX29"/>
      <c r="IXY29"/>
      <c r="IXZ29"/>
      <c r="IYA29"/>
      <c r="IYB29"/>
      <c r="IYC29"/>
      <c r="IYD29"/>
      <c r="IYE29"/>
      <c r="IYF29"/>
      <c r="IYG29"/>
      <c r="IYH29"/>
      <c r="IYI29"/>
      <c r="IYJ29"/>
      <c r="IYK29"/>
      <c r="IYL29"/>
      <c r="IYM29"/>
      <c r="IYN29"/>
      <c r="IYO29"/>
      <c r="IYP29"/>
      <c r="IYQ29"/>
      <c r="IYR29"/>
      <c r="IYS29"/>
      <c r="IYT29"/>
      <c r="IYU29"/>
      <c r="IYV29"/>
      <c r="IYW29"/>
      <c r="IYX29"/>
      <c r="IYY29"/>
      <c r="IYZ29"/>
      <c r="IZA29"/>
      <c r="IZB29"/>
      <c r="IZC29"/>
      <c r="IZD29"/>
      <c r="IZE29"/>
      <c r="IZF29"/>
      <c r="IZG29"/>
      <c r="IZH29"/>
      <c r="IZI29"/>
      <c r="IZJ29"/>
      <c r="IZK29"/>
      <c r="IZL29"/>
      <c r="IZM29"/>
      <c r="IZN29"/>
      <c r="IZO29"/>
      <c r="IZP29"/>
      <c r="IZQ29"/>
      <c r="IZR29"/>
      <c r="IZS29"/>
      <c r="IZT29"/>
      <c r="IZU29"/>
      <c r="IZV29"/>
      <c r="IZW29"/>
      <c r="IZX29"/>
      <c r="IZY29"/>
      <c r="IZZ29"/>
      <c r="JAA29"/>
      <c r="JAB29"/>
      <c r="JAC29"/>
      <c r="JAD29"/>
      <c r="JAE29"/>
      <c r="JAF29"/>
      <c r="JAG29"/>
      <c r="JAH29"/>
      <c r="JAI29"/>
      <c r="JAJ29"/>
      <c r="JAK29"/>
      <c r="JAL29"/>
      <c r="JAM29"/>
      <c r="JAN29"/>
      <c r="JAO29"/>
      <c r="JAP29"/>
      <c r="JAQ29"/>
      <c r="JAR29"/>
      <c r="JAS29"/>
      <c r="JAT29"/>
      <c r="JAU29"/>
      <c r="JAV29"/>
      <c r="JAW29"/>
      <c r="JAX29"/>
      <c r="JAY29"/>
      <c r="JAZ29"/>
      <c r="JBA29"/>
      <c r="JBB29"/>
      <c r="JBC29"/>
      <c r="JBD29"/>
      <c r="JBE29"/>
      <c r="JBF29"/>
      <c r="JBG29"/>
      <c r="JBH29"/>
      <c r="JBI29"/>
      <c r="JBJ29"/>
      <c r="JBK29"/>
      <c r="JBL29"/>
      <c r="JBM29"/>
      <c r="JBN29"/>
      <c r="JBO29"/>
      <c r="JBP29"/>
      <c r="JBQ29"/>
      <c r="JBR29"/>
      <c r="JBS29"/>
      <c r="JBT29"/>
      <c r="JBU29"/>
      <c r="JBV29"/>
      <c r="JBW29"/>
      <c r="JBX29"/>
      <c r="JBY29"/>
      <c r="JBZ29"/>
      <c r="JCA29"/>
      <c r="JCB29"/>
      <c r="JCC29"/>
      <c r="JCD29"/>
      <c r="JCE29"/>
      <c r="JCF29"/>
      <c r="JCG29"/>
      <c r="JCH29"/>
      <c r="JCI29"/>
      <c r="JCJ29"/>
      <c r="JCK29"/>
      <c r="JCL29"/>
      <c r="JCM29"/>
      <c r="JCN29"/>
      <c r="JCO29"/>
      <c r="JCP29"/>
      <c r="JCQ29"/>
      <c r="JCR29"/>
      <c r="JCS29"/>
      <c r="JCT29"/>
      <c r="JCU29"/>
      <c r="JCV29"/>
      <c r="JCW29"/>
      <c r="JCX29"/>
      <c r="JCY29"/>
      <c r="JCZ29"/>
      <c r="JDA29"/>
      <c r="JDB29"/>
      <c r="JDC29"/>
      <c r="JDD29"/>
      <c r="JDE29"/>
      <c r="JDF29"/>
      <c r="JDG29"/>
      <c r="JDH29"/>
      <c r="JDI29"/>
      <c r="JDJ29"/>
      <c r="JDK29"/>
      <c r="JDL29"/>
      <c r="JDM29"/>
      <c r="JDN29"/>
      <c r="JDO29"/>
      <c r="JDP29"/>
      <c r="JDQ29"/>
      <c r="JDR29"/>
      <c r="JDS29"/>
      <c r="JDT29"/>
      <c r="JDU29"/>
      <c r="JDV29"/>
      <c r="JDW29"/>
      <c r="JDX29"/>
      <c r="JDY29"/>
      <c r="JDZ29"/>
      <c r="JEA29"/>
      <c r="JEB29"/>
      <c r="JEC29"/>
      <c r="JED29"/>
      <c r="JEE29"/>
      <c r="JEF29"/>
      <c r="JEG29"/>
      <c r="JEH29"/>
      <c r="JEI29"/>
      <c r="JEJ29"/>
      <c r="JEK29"/>
      <c r="JEL29"/>
      <c r="JEM29"/>
      <c r="JEN29"/>
      <c r="JEO29"/>
      <c r="JEP29"/>
      <c r="JEQ29"/>
      <c r="JER29"/>
      <c r="JES29"/>
      <c r="JET29"/>
      <c r="JEU29"/>
      <c r="JEV29"/>
      <c r="JEW29"/>
      <c r="JEX29"/>
      <c r="JEY29"/>
      <c r="JEZ29"/>
      <c r="JFA29"/>
      <c r="JFB29"/>
      <c r="JFC29"/>
      <c r="JFD29"/>
      <c r="JFE29"/>
      <c r="JFF29"/>
      <c r="JFG29"/>
      <c r="JFH29"/>
      <c r="JFI29"/>
      <c r="JFJ29"/>
      <c r="JFK29"/>
      <c r="JFL29"/>
      <c r="JFM29"/>
      <c r="JFN29"/>
      <c r="JFO29"/>
      <c r="JFP29"/>
      <c r="JFQ29"/>
      <c r="JFR29"/>
      <c r="JFS29"/>
      <c r="JFT29"/>
      <c r="JFU29"/>
      <c r="JFV29"/>
      <c r="JFW29"/>
      <c r="JFX29"/>
      <c r="JFY29"/>
      <c r="JFZ29"/>
      <c r="JGA29"/>
      <c r="JGB29"/>
      <c r="JGC29"/>
      <c r="JGD29"/>
      <c r="JGE29"/>
      <c r="JGF29"/>
      <c r="JGG29"/>
      <c r="JGH29"/>
      <c r="JGI29"/>
      <c r="JGJ29"/>
      <c r="JGK29"/>
      <c r="JGL29"/>
      <c r="JGM29"/>
      <c r="JGN29"/>
      <c r="JGO29"/>
      <c r="JGP29"/>
      <c r="JGQ29"/>
      <c r="JGR29"/>
      <c r="JGS29"/>
      <c r="JGT29"/>
      <c r="JGU29"/>
      <c r="JGV29"/>
      <c r="JGW29"/>
      <c r="JGX29"/>
      <c r="JGY29"/>
      <c r="JGZ29"/>
      <c r="JHA29"/>
      <c r="JHB29"/>
      <c r="JHC29"/>
      <c r="JHD29"/>
      <c r="JHE29"/>
      <c r="JHF29"/>
      <c r="JHG29"/>
      <c r="JHH29"/>
      <c r="JHI29"/>
      <c r="JHJ29"/>
      <c r="JHK29"/>
      <c r="JHL29"/>
      <c r="JHM29"/>
      <c r="JHN29"/>
      <c r="JHO29"/>
      <c r="JHP29"/>
      <c r="JHQ29"/>
      <c r="JHR29"/>
      <c r="JHS29"/>
      <c r="JHT29"/>
      <c r="JHU29"/>
      <c r="JHV29"/>
      <c r="JHW29"/>
      <c r="JHX29"/>
      <c r="JHY29"/>
      <c r="JHZ29"/>
      <c r="JIA29"/>
      <c r="JIB29"/>
      <c r="JIC29"/>
      <c r="JID29"/>
      <c r="JIE29"/>
      <c r="JIF29"/>
      <c r="JIG29"/>
      <c r="JIH29"/>
      <c r="JII29"/>
      <c r="JIJ29"/>
      <c r="JIK29"/>
      <c r="JIL29"/>
      <c r="JIM29"/>
      <c r="JIN29"/>
      <c r="JIO29"/>
      <c r="JIP29"/>
      <c r="JIQ29"/>
      <c r="JIR29"/>
      <c r="JIS29"/>
      <c r="JIT29"/>
      <c r="JIU29"/>
      <c r="JIV29"/>
      <c r="JIW29"/>
      <c r="JIX29"/>
      <c r="JIY29"/>
      <c r="JIZ29"/>
      <c r="JJA29"/>
      <c r="JJB29"/>
      <c r="JJC29"/>
      <c r="JJD29"/>
      <c r="JJE29"/>
      <c r="JJF29"/>
      <c r="JJG29"/>
      <c r="JJH29"/>
      <c r="JJI29"/>
      <c r="JJJ29"/>
      <c r="JJK29"/>
      <c r="JJL29"/>
      <c r="JJM29"/>
      <c r="JJN29"/>
      <c r="JJO29"/>
      <c r="JJP29"/>
      <c r="JJQ29"/>
      <c r="JJR29"/>
      <c r="JJS29"/>
      <c r="JJT29"/>
      <c r="JJU29"/>
      <c r="JJV29"/>
      <c r="JJW29"/>
      <c r="JJX29"/>
      <c r="JJY29"/>
      <c r="JJZ29"/>
      <c r="JKA29"/>
      <c r="JKB29"/>
      <c r="JKC29"/>
      <c r="JKD29"/>
      <c r="JKE29"/>
      <c r="JKF29"/>
      <c r="JKG29"/>
      <c r="JKH29"/>
      <c r="JKI29"/>
      <c r="JKJ29"/>
      <c r="JKK29"/>
      <c r="JKL29"/>
      <c r="JKM29"/>
      <c r="JKN29"/>
      <c r="JKO29"/>
      <c r="JKP29"/>
      <c r="JKQ29"/>
      <c r="JKR29"/>
      <c r="JKS29"/>
      <c r="JKT29"/>
      <c r="JKU29"/>
      <c r="JKV29"/>
      <c r="JKW29"/>
      <c r="JKX29"/>
      <c r="JKY29"/>
      <c r="JKZ29"/>
      <c r="JLA29"/>
      <c r="JLB29"/>
      <c r="JLC29"/>
      <c r="JLD29"/>
      <c r="JLE29"/>
      <c r="JLF29"/>
      <c r="JLG29"/>
      <c r="JLH29"/>
      <c r="JLI29"/>
      <c r="JLJ29"/>
      <c r="JLK29"/>
      <c r="JLL29"/>
      <c r="JLM29"/>
      <c r="JLN29"/>
      <c r="JLO29"/>
      <c r="JLP29"/>
      <c r="JLQ29"/>
      <c r="JLR29"/>
      <c r="JLS29"/>
      <c r="JLT29"/>
      <c r="JLU29"/>
      <c r="JLV29"/>
      <c r="JLW29"/>
      <c r="JLX29"/>
      <c r="JLY29"/>
      <c r="JLZ29"/>
      <c r="JMA29"/>
      <c r="JMB29"/>
      <c r="JMC29"/>
      <c r="JMD29"/>
      <c r="JME29"/>
      <c r="JMF29"/>
      <c r="JMG29"/>
      <c r="JMH29"/>
      <c r="JMI29"/>
      <c r="JMJ29"/>
      <c r="JMK29"/>
      <c r="JML29"/>
      <c r="JMM29"/>
      <c r="JMN29"/>
      <c r="JMO29"/>
      <c r="JMP29"/>
      <c r="JMQ29"/>
      <c r="JMR29"/>
      <c r="JMS29"/>
      <c r="JMT29"/>
      <c r="JMU29"/>
      <c r="JMV29"/>
      <c r="JMW29"/>
      <c r="JMX29"/>
      <c r="JMY29"/>
      <c r="JMZ29"/>
      <c r="JNA29"/>
      <c r="JNB29"/>
      <c r="JNC29"/>
      <c r="JND29"/>
      <c r="JNE29"/>
      <c r="JNF29"/>
      <c r="JNG29"/>
      <c r="JNH29"/>
      <c r="JNI29"/>
      <c r="JNJ29"/>
      <c r="JNK29"/>
      <c r="JNL29"/>
      <c r="JNM29"/>
      <c r="JNN29"/>
      <c r="JNO29"/>
      <c r="JNP29"/>
      <c r="JNQ29"/>
      <c r="JNR29"/>
      <c r="JNS29"/>
      <c r="JNT29"/>
      <c r="JNU29"/>
      <c r="JNV29"/>
      <c r="JNW29"/>
      <c r="JNX29"/>
      <c r="JNY29"/>
      <c r="JNZ29"/>
      <c r="JOA29"/>
      <c r="JOB29"/>
      <c r="JOC29"/>
      <c r="JOD29"/>
      <c r="JOE29"/>
      <c r="JOF29"/>
      <c r="JOG29"/>
      <c r="JOH29"/>
      <c r="JOI29"/>
      <c r="JOJ29"/>
      <c r="JOK29"/>
      <c r="JOL29"/>
      <c r="JOM29"/>
      <c r="JON29"/>
      <c r="JOO29"/>
      <c r="JOP29"/>
      <c r="JOQ29"/>
      <c r="JOR29"/>
      <c r="JOS29"/>
      <c r="JOT29"/>
      <c r="JOU29"/>
      <c r="JOV29"/>
      <c r="JOW29"/>
      <c r="JOX29"/>
      <c r="JOY29"/>
      <c r="JOZ29"/>
      <c r="JPA29"/>
      <c r="JPB29"/>
      <c r="JPC29"/>
      <c r="JPD29"/>
      <c r="JPE29"/>
      <c r="JPF29"/>
      <c r="JPG29"/>
      <c r="JPH29"/>
      <c r="JPI29"/>
      <c r="JPJ29"/>
      <c r="JPK29"/>
      <c r="JPL29"/>
      <c r="JPM29"/>
      <c r="JPN29"/>
      <c r="JPO29"/>
      <c r="JPP29"/>
      <c r="JPQ29"/>
      <c r="JPR29"/>
      <c r="JPS29"/>
      <c r="JPT29"/>
      <c r="JPU29"/>
      <c r="JPV29"/>
      <c r="JPW29"/>
      <c r="JPX29"/>
      <c r="JPY29"/>
      <c r="JPZ29"/>
      <c r="JQA29"/>
      <c r="JQB29"/>
      <c r="JQC29"/>
      <c r="JQD29"/>
      <c r="JQE29"/>
      <c r="JQF29"/>
      <c r="JQG29"/>
      <c r="JQH29"/>
      <c r="JQI29"/>
      <c r="JQJ29"/>
      <c r="JQK29"/>
      <c r="JQL29"/>
      <c r="JQM29"/>
      <c r="JQN29"/>
      <c r="JQO29"/>
      <c r="JQP29"/>
      <c r="JQQ29"/>
      <c r="JQR29"/>
      <c r="JQS29"/>
      <c r="JQT29"/>
      <c r="JQU29"/>
      <c r="JQV29"/>
      <c r="JQW29"/>
      <c r="JQX29"/>
      <c r="JQY29"/>
      <c r="JQZ29"/>
      <c r="JRA29"/>
      <c r="JRB29"/>
      <c r="JRC29"/>
      <c r="JRD29"/>
      <c r="JRE29"/>
      <c r="JRF29"/>
      <c r="JRG29"/>
      <c r="JRH29"/>
      <c r="JRI29"/>
      <c r="JRJ29"/>
      <c r="JRK29"/>
      <c r="JRL29"/>
      <c r="JRM29"/>
      <c r="JRN29"/>
      <c r="JRO29"/>
      <c r="JRP29"/>
      <c r="JRQ29"/>
      <c r="JRR29"/>
      <c r="JRS29"/>
      <c r="JRT29"/>
      <c r="JRU29"/>
      <c r="JRV29"/>
      <c r="JRW29"/>
      <c r="JRX29"/>
      <c r="JRY29"/>
      <c r="JRZ29"/>
      <c r="JSA29"/>
      <c r="JSB29"/>
      <c r="JSC29"/>
      <c r="JSD29"/>
      <c r="JSE29"/>
      <c r="JSF29"/>
      <c r="JSG29"/>
      <c r="JSH29"/>
      <c r="JSI29"/>
      <c r="JSJ29"/>
      <c r="JSK29"/>
      <c r="JSL29"/>
      <c r="JSM29"/>
      <c r="JSN29"/>
      <c r="JSO29"/>
      <c r="JSP29"/>
      <c r="JSQ29"/>
      <c r="JSR29"/>
      <c r="JSS29"/>
      <c r="JST29"/>
      <c r="JSU29"/>
      <c r="JSV29"/>
      <c r="JSW29"/>
      <c r="JSX29"/>
      <c r="JSY29"/>
      <c r="JSZ29"/>
      <c r="JTA29"/>
      <c r="JTB29"/>
      <c r="JTC29"/>
      <c r="JTD29"/>
      <c r="JTE29"/>
      <c r="JTF29"/>
      <c r="JTG29"/>
      <c r="JTH29"/>
      <c r="JTI29"/>
      <c r="JTJ29"/>
      <c r="JTK29"/>
      <c r="JTL29"/>
      <c r="JTM29"/>
      <c r="JTN29"/>
      <c r="JTO29"/>
      <c r="JTP29"/>
      <c r="JTQ29"/>
      <c r="JTR29"/>
      <c r="JTS29"/>
      <c r="JTT29"/>
      <c r="JTU29"/>
      <c r="JTV29"/>
      <c r="JTW29"/>
      <c r="JTX29"/>
      <c r="JTY29"/>
      <c r="JTZ29"/>
      <c r="JUA29"/>
      <c r="JUB29"/>
      <c r="JUC29"/>
      <c r="JUD29"/>
      <c r="JUE29"/>
      <c r="JUF29"/>
      <c r="JUG29"/>
      <c r="JUH29"/>
      <c r="JUI29"/>
      <c r="JUJ29"/>
      <c r="JUK29"/>
      <c r="JUL29"/>
      <c r="JUM29"/>
      <c r="JUN29"/>
      <c r="JUO29"/>
      <c r="JUP29"/>
      <c r="JUQ29"/>
      <c r="JUR29"/>
      <c r="JUS29"/>
      <c r="JUT29"/>
      <c r="JUU29"/>
      <c r="JUV29"/>
      <c r="JUW29"/>
      <c r="JUX29"/>
      <c r="JUY29"/>
      <c r="JUZ29"/>
      <c r="JVA29"/>
      <c r="JVB29"/>
      <c r="JVC29"/>
      <c r="JVD29"/>
      <c r="JVE29"/>
      <c r="JVF29"/>
      <c r="JVG29"/>
      <c r="JVH29"/>
      <c r="JVI29"/>
      <c r="JVJ29"/>
      <c r="JVK29"/>
      <c r="JVL29"/>
      <c r="JVM29"/>
      <c r="JVN29"/>
      <c r="JVO29"/>
      <c r="JVP29"/>
      <c r="JVQ29"/>
      <c r="JVR29"/>
      <c r="JVS29"/>
      <c r="JVT29"/>
      <c r="JVU29"/>
      <c r="JVV29"/>
      <c r="JVW29"/>
      <c r="JVX29"/>
      <c r="JVY29"/>
      <c r="JVZ29"/>
      <c r="JWA29"/>
      <c r="JWB29"/>
      <c r="JWC29"/>
      <c r="JWD29"/>
      <c r="JWE29"/>
      <c r="JWF29"/>
      <c r="JWG29"/>
      <c r="JWH29"/>
      <c r="JWI29"/>
      <c r="JWJ29"/>
      <c r="JWK29"/>
      <c r="JWL29"/>
      <c r="JWM29"/>
      <c r="JWN29"/>
      <c r="JWO29"/>
      <c r="JWP29"/>
      <c r="JWQ29"/>
      <c r="JWR29"/>
      <c r="JWS29"/>
      <c r="JWT29"/>
      <c r="JWU29"/>
      <c r="JWV29"/>
      <c r="JWW29"/>
      <c r="JWX29"/>
      <c r="JWY29"/>
      <c r="JWZ29"/>
      <c r="JXA29"/>
      <c r="JXB29"/>
      <c r="JXC29"/>
      <c r="JXD29"/>
      <c r="JXE29"/>
      <c r="JXF29"/>
      <c r="JXG29"/>
      <c r="JXH29"/>
      <c r="JXI29"/>
      <c r="JXJ29"/>
      <c r="JXK29"/>
      <c r="JXL29"/>
      <c r="JXM29"/>
      <c r="JXN29"/>
      <c r="JXO29"/>
      <c r="JXP29"/>
      <c r="JXQ29"/>
      <c r="JXR29"/>
      <c r="JXS29"/>
      <c r="JXT29"/>
      <c r="JXU29"/>
      <c r="JXV29"/>
      <c r="JXW29"/>
      <c r="JXX29"/>
      <c r="JXY29"/>
      <c r="JXZ29"/>
      <c r="JYA29"/>
      <c r="JYB29"/>
      <c r="JYC29"/>
      <c r="JYD29"/>
      <c r="JYE29"/>
      <c r="JYF29"/>
      <c r="JYG29"/>
      <c r="JYH29"/>
      <c r="JYI29"/>
      <c r="JYJ29"/>
      <c r="JYK29"/>
      <c r="JYL29"/>
      <c r="JYM29"/>
      <c r="JYN29"/>
      <c r="JYO29"/>
      <c r="JYP29"/>
      <c r="JYQ29"/>
      <c r="JYR29"/>
      <c r="JYS29"/>
      <c r="JYT29"/>
      <c r="JYU29"/>
      <c r="JYV29"/>
      <c r="JYW29"/>
      <c r="JYX29"/>
      <c r="JYY29"/>
      <c r="JYZ29"/>
      <c r="JZA29"/>
      <c r="JZB29"/>
      <c r="JZC29"/>
      <c r="JZD29"/>
      <c r="JZE29"/>
      <c r="JZF29"/>
      <c r="JZG29"/>
      <c r="JZH29"/>
      <c r="JZI29"/>
      <c r="JZJ29"/>
      <c r="JZK29"/>
      <c r="JZL29"/>
      <c r="JZM29"/>
      <c r="JZN29"/>
      <c r="JZO29"/>
      <c r="JZP29"/>
      <c r="JZQ29"/>
      <c r="JZR29"/>
      <c r="JZS29"/>
      <c r="JZT29"/>
      <c r="JZU29"/>
      <c r="JZV29"/>
      <c r="JZW29"/>
      <c r="JZX29"/>
      <c r="JZY29"/>
      <c r="JZZ29"/>
      <c r="KAA29"/>
      <c r="KAB29"/>
      <c r="KAC29"/>
      <c r="KAD29"/>
      <c r="KAE29"/>
      <c r="KAF29"/>
      <c r="KAG29"/>
      <c r="KAH29"/>
      <c r="KAI29"/>
      <c r="KAJ29"/>
      <c r="KAK29"/>
      <c r="KAL29"/>
      <c r="KAM29"/>
      <c r="KAN29"/>
      <c r="KAO29"/>
      <c r="KAP29"/>
      <c r="KAQ29"/>
      <c r="KAR29"/>
      <c r="KAS29"/>
      <c r="KAT29"/>
      <c r="KAU29"/>
      <c r="KAV29"/>
      <c r="KAW29"/>
      <c r="KAX29"/>
      <c r="KAY29"/>
      <c r="KAZ29"/>
      <c r="KBA29"/>
      <c r="KBB29"/>
      <c r="KBC29"/>
      <c r="KBD29"/>
      <c r="KBE29"/>
      <c r="KBF29"/>
      <c r="KBG29"/>
      <c r="KBH29"/>
      <c r="KBI29"/>
      <c r="KBJ29"/>
      <c r="KBK29"/>
      <c r="KBL29"/>
      <c r="KBM29"/>
      <c r="KBN29"/>
      <c r="KBO29"/>
      <c r="KBP29"/>
      <c r="KBQ29"/>
      <c r="KBR29"/>
      <c r="KBS29"/>
      <c r="KBT29"/>
      <c r="KBU29"/>
      <c r="KBV29"/>
      <c r="KBW29"/>
      <c r="KBX29"/>
      <c r="KBY29"/>
      <c r="KBZ29"/>
      <c r="KCA29"/>
      <c r="KCB29"/>
      <c r="KCC29"/>
      <c r="KCD29"/>
      <c r="KCE29"/>
      <c r="KCF29"/>
      <c r="KCG29"/>
      <c r="KCH29"/>
      <c r="KCI29"/>
      <c r="KCJ29"/>
      <c r="KCK29"/>
      <c r="KCL29"/>
      <c r="KCM29"/>
      <c r="KCN29"/>
      <c r="KCO29"/>
      <c r="KCP29"/>
      <c r="KCQ29"/>
      <c r="KCR29"/>
      <c r="KCS29"/>
      <c r="KCT29"/>
      <c r="KCU29"/>
      <c r="KCV29"/>
      <c r="KCW29"/>
      <c r="KCX29"/>
      <c r="KCY29"/>
      <c r="KCZ29"/>
      <c r="KDA29"/>
      <c r="KDB29"/>
      <c r="KDC29"/>
      <c r="KDD29"/>
      <c r="KDE29"/>
      <c r="KDF29"/>
      <c r="KDG29"/>
      <c r="KDH29"/>
      <c r="KDI29"/>
      <c r="KDJ29"/>
      <c r="KDK29"/>
      <c r="KDL29"/>
      <c r="KDM29"/>
      <c r="KDN29"/>
      <c r="KDO29"/>
      <c r="KDP29"/>
      <c r="KDQ29"/>
      <c r="KDR29"/>
      <c r="KDS29"/>
      <c r="KDT29"/>
      <c r="KDU29"/>
      <c r="KDV29"/>
      <c r="KDW29"/>
      <c r="KDX29"/>
      <c r="KDY29"/>
      <c r="KDZ29"/>
      <c r="KEA29"/>
      <c r="KEB29"/>
      <c r="KEC29"/>
      <c r="KED29"/>
      <c r="KEE29"/>
      <c r="KEF29"/>
      <c r="KEG29"/>
      <c r="KEH29"/>
      <c r="KEI29"/>
      <c r="KEJ29"/>
      <c r="KEK29"/>
      <c r="KEL29"/>
      <c r="KEM29"/>
      <c r="KEN29"/>
      <c r="KEO29"/>
      <c r="KEP29"/>
      <c r="KEQ29"/>
      <c r="KER29"/>
      <c r="KES29"/>
      <c r="KET29"/>
      <c r="KEU29"/>
      <c r="KEV29"/>
      <c r="KEW29"/>
      <c r="KEX29"/>
      <c r="KEY29"/>
      <c r="KEZ29"/>
      <c r="KFA29"/>
      <c r="KFB29"/>
      <c r="KFC29"/>
      <c r="KFD29"/>
      <c r="KFE29"/>
      <c r="KFF29"/>
      <c r="KFG29"/>
      <c r="KFH29"/>
      <c r="KFI29"/>
      <c r="KFJ29"/>
      <c r="KFK29"/>
      <c r="KFL29"/>
      <c r="KFM29"/>
      <c r="KFN29"/>
      <c r="KFO29"/>
      <c r="KFP29"/>
      <c r="KFQ29"/>
      <c r="KFR29"/>
      <c r="KFS29"/>
      <c r="KFT29"/>
      <c r="KFU29"/>
      <c r="KFV29"/>
      <c r="KFW29"/>
      <c r="KFX29"/>
      <c r="KFY29"/>
      <c r="KFZ29"/>
      <c r="KGA29"/>
      <c r="KGB29"/>
      <c r="KGC29"/>
      <c r="KGD29"/>
      <c r="KGE29"/>
      <c r="KGF29"/>
      <c r="KGG29"/>
      <c r="KGH29"/>
      <c r="KGI29"/>
      <c r="KGJ29"/>
      <c r="KGK29"/>
      <c r="KGL29"/>
      <c r="KGM29"/>
      <c r="KGN29"/>
      <c r="KGO29"/>
      <c r="KGP29"/>
      <c r="KGQ29"/>
      <c r="KGR29"/>
      <c r="KGS29"/>
      <c r="KGT29"/>
      <c r="KGU29"/>
      <c r="KGV29"/>
      <c r="KGW29"/>
      <c r="KGX29"/>
      <c r="KGY29"/>
      <c r="KGZ29"/>
      <c r="KHA29"/>
      <c r="KHB29"/>
      <c r="KHC29"/>
      <c r="KHD29"/>
      <c r="KHE29"/>
      <c r="KHF29"/>
      <c r="KHG29"/>
      <c r="KHH29"/>
      <c r="KHI29"/>
      <c r="KHJ29"/>
      <c r="KHK29"/>
      <c r="KHL29"/>
      <c r="KHM29"/>
      <c r="KHN29"/>
      <c r="KHO29"/>
      <c r="KHP29"/>
      <c r="KHQ29"/>
      <c r="KHR29"/>
      <c r="KHS29"/>
      <c r="KHT29"/>
      <c r="KHU29"/>
      <c r="KHV29"/>
      <c r="KHW29"/>
      <c r="KHX29"/>
      <c r="KHY29"/>
      <c r="KHZ29"/>
      <c r="KIA29"/>
      <c r="KIB29"/>
      <c r="KIC29"/>
      <c r="KID29"/>
      <c r="KIE29"/>
      <c r="KIF29"/>
      <c r="KIG29"/>
      <c r="KIH29"/>
      <c r="KII29"/>
      <c r="KIJ29"/>
      <c r="KIK29"/>
      <c r="KIL29"/>
      <c r="KIM29"/>
      <c r="KIN29"/>
      <c r="KIO29"/>
      <c r="KIP29"/>
      <c r="KIQ29"/>
      <c r="KIR29"/>
      <c r="KIS29"/>
      <c r="KIT29"/>
      <c r="KIU29"/>
      <c r="KIV29"/>
      <c r="KIW29"/>
      <c r="KIX29"/>
      <c r="KIY29"/>
      <c r="KIZ29"/>
      <c r="KJA29"/>
      <c r="KJB29"/>
      <c r="KJC29"/>
      <c r="KJD29"/>
      <c r="KJE29"/>
      <c r="KJF29"/>
      <c r="KJG29"/>
      <c r="KJH29"/>
      <c r="KJI29"/>
      <c r="KJJ29"/>
      <c r="KJK29"/>
      <c r="KJL29"/>
      <c r="KJM29"/>
      <c r="KJN29"/>
      <c r="KJO29"/>
      <c r="KJP29"/>
      <c r="KJQ29"/>
      <c r="KJR29"/>
      <c r="KJS29"/>
      <c r="KJT29"/>
      <c r="KJU29"/>
      <c r="KJV29"/>
      <c r="KJW29"/>
      <c r="KJX29"/>
      <c r="KJY29"/>
      <c r="KJZ29"/>
      <c r="KKA29"/>
      <c r="KKB29"/>
      <c r="KKC29"/>
      <c r="KKD29"/>
      <c r="KKE29"/>
      <c r="KKF29"/>
      <c r="KKG29"/>
      <c r="KKH29"/>
      <c r="KKI29"/>
      <c r="KKJ29"/>
      <c r="KKK29"/>
      <c r="KKL29"/>
      <c r="KKM29"/>
      <c r="KKN29"/>
      <c r="KKO29"/>
      <c r="KKP29"/>
      <c r="KKQ29"/>
      <c r="KKR29"/>
      <c r="KKS29"/>
      <c r="KKT29"/>
      <c r="KKU29"/>
      <c r="KKV29"/>
      <c r="KKW29"/>
      <c r="KKX29"/>
      <c r="KKY29"/>
      <c r="KKZ29"/>
      <c r="KLA29"/>
      <c r="KLB29"/>
      <c r="KLC29"/>
      <c r="KLD29"/>
      <c r="KLE29"/>
      <c r="KLF29"/>
      <c r="KLG29"/>
      <c r="KLH29"/>
      <c r="KLI29"/>
      <c r="KLJ29"/>
      <c r="KLK29"/>
      <c r="KLL29"/>
      <c r="KLM29"/>
      <c r="KLN29"/>
      <c r="KLO29"/>
      <c r="KLP29"/>
      <c r="KLQ29"/>
      <c r="KLR29"/>
      <c r="KLS29"/>
      <c r="KLT29"/>
      <c r="KLU29"/>
      <c r="KLV29"/>
      <c r="KLW29"/>
      <c r="KLX29"/>
      <c r="KLY29"/>
      <c r="KLZ29"/>
      <c r="KMA29"/>
      <c r="KMB29"/>
      <c r="KMC29"/>
      <c r="KMD29"/>
      <c r="KME29"/>
      <c r="KMF29"/>
      <c r="KMG29"/>
      <c r="KMH29"/>
      <c r="KMI29"/>
      <c r="KMJ29"/>
      <c r="KMK29"/>
      <c r="KML29"/>
      <c r="KMM29"/>
      <c r="KMN29"/>
      <c r="KMO29"/>
      <c r="KMP29"/>
      <c r="KMQ29"/>
      <c r="KMR29"/>
      <c r="KMS29"/>
      <c r="KMT29"/>
      <c r="KMU29"/>
      <c r="KMV29"/>
      <c r="KMW29"/>
      <c r="KMX29"/>
      <c r="KMY29"/>
      <c r="KMZ29"/>
      <c r="KNA29"/>
      <c r="KNB29"/>
      <c r="KNC29"/>
      <c r="KND29"/>
      <c r="KNE29"/>
      <c r="KNF29"/>
      <c r="KNG29"/>
      <c r="KNH29"/>
      <c r="KNI29"/>
      <c r="KNJ29"/>
      <c r="KNK29"/>
      <c r="KNL29"/>
      <c r="KNM29"/>
      <c r="KNN29"/>
      <c r="KNO29"/>
      <c r="KNP29"/>
      <c r="KNQ29"/>
      <c r="KNR29"/>
      <c r="KNS29"/>
      <c r="KNT29"/>
      <c r="KNU29"/>
      <c r="KNV29"/>
      <c r="KNW29"/>
      <c r="KNX29"/>
      <c r="KNY29"/>
      <c r="KNZ29"/>
      <c r="KOA29"/>
      <c r="KOB29"/>
      <c r="KOC29"/>
      <c r="KOD29"/>
      <c r="KOE29"/>
      <c r="KOF29"/>
      <c r="KOG29"/>
      <c r="KOH29"/>
      <c r="KOI29"/>
      <c r="KOJ29"/>
      <c r="KOK29"/>
      <c r="KOL29"/>
      <c r="KOM29"/>
      <c r="KON29"/>
      <c r="KOO29"/>
      <c r="KOP29"/>
      <c r="KOQ29"/>
      <c r="KOR29"/>
      <c r="KOS29"/>
      <c r="KOT29"/>
      <c r="KOU29"/>
      <c r="KOV29"/>
      <c r="KOW29"/>
      <c r="KOX29"/>
      <c r="KOY29"/>
      <c r="KOZ29"/>
      <c r="KPA29"/>
      <c r="KPB29"/>
      <c r="KPC29"/>
      <c r="KPD29"/>
      <c r="KPE29"/>
      <c r="KPF29"/>
      <c r="KPG29"/>
      <c r="KPH29"/>
      <c r="KPI29"/>
      <c r="KPJ29"/>
      <c r="KPK29"/>
      <c r="KPL29"/>
      <c r="KPM29"/>
      <c r="KPN29"/>
      <c r="KPO29"/>
      <c r="KPP29"/>
      <c r="KPQ29"/>
      <c r="KPR29"/>
      <c r="KPS29"/>
      <c r="KPT29"/>
      <c r="KPU29"/>
      <c r="KPV29"/>
      <c r="KPW29"/>
      <c r="KPX29"/>
      <c r="KPY29"/>
      <c r="KPZ29"/>
      <c r="KQA29"/>
      <c r="KQB29"/>
      <c r="KQC29"/>
      <c r="KQD29"/>
      <c r="KQE29"/>
      <c r="KQF29"/>
      <c r="KQG29"/>
      <c r="KQH29"/>
      <c r="KQI29"/>
      <c r="KQJ29"/>
      <c r="KQK29"/>
      <c r="KQL29"/>
      <c r="KQM29"/>
      <c r="KQN29"/>
      <c r="KQO29"/>
      <c r="KQP29"/>
      <c r="KQQ29"/>
      <c r="KQR29"/>
      <c r="KQS29"/>
      <c r="KQT29"/>
      <c r="KQU29"/>
      <c r="KQV29"/>
      <c r="KQW29"/>
      <c r="KQX29"/>
      <c r="KQY29"/>
      <c r="KQZ29"/>
      <c r="KRA29"/>
      <c r="KRB29"/>
      <c r="KRC29"/>
      <c r="KRD29"/>
      <c r="KRE29"/>
      <c r="KRF29"/>
      <c r="KRG29"/>
      <c r="KRH29"/>
      <c r="KRI29"/>
      <c r="KRJ29"/>
      <c r="KRK29"/>
      <c r="KRL29"/>
      <c r="KRM29"/>
      <c r="KRN29"/>
      <c r="KRO29"/>
      <c r="KRP29"/>
      <c r="KRQ29"/>
      <c r="KRR29"/>
      <c r="KRS29"/>
      <c r="KRT29"/>
      <c r="KRU29"/>
      <c r="KRV29"/>
      <c r="KRW29"/>
      <c r="KRX29"/>
      <c r="KRY29"/>
      <c r="KRZ29"/>
      <c r="KSA29"/>
      <c r="KSB29"/>
      <c r="KSC29"/>
      <c r="KSD29"/>
      <c r="KSE29"/>
      <c r="KSF29"/>
      <c r="KSG29"/>
      <c r="KSH29"/>
      <c r="KSI29"/>
      <c r="KSJ29"/>
      <c r="KSK29"/>
      <c r="KSL29"/>
      <c r="KSM29"/>
      <c r="KSN29"/>
      <c r="KSO29"/>
      <c r="KSP29"/>
      <c r="KSQ29"/>
      <c r="KSR29"/>
      <c r="KSS29"/>
      <c r="KST29"/>
      <c r="KSU29"/>
      <c r="KSV29"/>
      <c r="KSW29"/>
      <c r="KSX29"/>
      <c r="KSY29"/>
      <c r="KSZ29"/>
      <c r="KTA29"/>
      <c r="KTB29"/>
      <c r="KTC29"/>
      <c r="KTD29"/>
      <c r="KTE29"/>
      <c r="KTF29"/>
      <c r="KTG29"/>
      <c r="KTH29"/>
      <c r="KTI29"/>
      <c r="KTJ29"/>
      <c r="KTK29"/>
      <c r="KTL29"/>
      <c r="KTM29"/>
      <c r="KTN29"/>
      <c r="KTO29"/>
      <c r="KTP29"/>
      <c r="KTQ29"/>
      <c r="KTR29"/>
      <c r="KTS29"/>
      <c r="KTT29"/>
      <c r="KTU29"/>
      <c r="KTV29"/>
      <c r="KTW29"/>
      <c r="KTX29"/>
      <c r="KTY29"/>
      <c r="KTZ29"/>
      <c r="KUA29"/>
      <c r="KUB29"/>
      <c r="KUC29"/>
      <c r="KUD29"/>
      <c r="KUE29"/>
      <c r="KUF29"/>
      <c r="KUG29"/>
      <c r="KUH29"/>
      <c r="KUI29"/>
      <c r="KUJ29"/>
      <c r="KUK29"/>
      <c r="KUL29"/>
      <c r="KUM29"/>
      <c r="KUN29"/>
      <c r="KUO29"/>
      <c r="KUP29"/>
      <c r="KUQ29"/>
      <c r="KUR29"/>
      <c r="KUS29"/>
      <c r="KUT29"/>
      <c r="KUU29"/>
      <c r="KUV29"/>
      <c r="KUW29"/>
      <c r="KUX29"/>
      <c r="KUY29"/>
      <c r="KUZ29"/>
      <c r="KVA29"/>
      <c r="KVB29"/>
      <c r="KVC29"/>
      <c r="KVD29"/>
      <c r="KVE29"/>
      <c r="KVF29"/>
      <c r="KVG29"/>
      <c r="KVH29"/>
      <c r="KVI29"/>
      <c r="KVJ29"/>
      <c r="KVK29"/>
      <c r="KVL29"/>
      <c r="KVM29"/>
      <c r="KVN29"/>
      <c r="KVO29"/>
      <c r="KVP29"/>
      <c r="KVQ29"/>
      <c r="KVR29"/>
      <c r="KVS29"/>
      <c r="KVT29"/>
      <c r="KVU29"/>
      <c r="KVV29"/>
      <c r="KVW29"/>
      <c r="KVX29"/>
      <c r="KVY29"/>
      <c r="KVZ29"/>
      <c r="KWA29"/>
      <c r="KWB29"/>
      <c r="KWC29"/>
      <c r="KWD29"/>
      <c r="KWE29"/>
      <c r="KWF29"/>
      <c r="KWG29"/>
      <c r="KWH29"/>
      <c r="KWI29"/>
      <c r="KWJ29"/>
      <c r="KWK29"/>
      <c r="KWL29"/>
      <c r="KWM29"/>
      <c r="KWN29"/>
      <c r="KWO29"/>
      <c r="KWP29"/>
      <c r="KWQ29"/>
      <c r="KWR29"/>
      <c r="KWS29"/>
      <c r="KWT29"/>
      <c r="KWU29"/>
      <c r="KWV29"/>
      <c r="KWW29"/>
      <c r="KWX29"/>
      <c r="KWY29"/>
      <c r="KWZ29"/>
      <c r="KXA29"/>
      <c r="KXB29"/>
      <c r="KXC29"/>
      <c r="KXD29"/>
      <c r="KXE29"/>
      <c r="KXF29"/>
      <c r="KXG29"/>
      <c r="KXH29"/>
      <c r="KXI29"/>
      <c r="KXJ29"/>
      <c r="KXK29"/>
      <c r="KXL29"/>
      <c r="KXM29"/>
      <c r="KXN29"/>
      <c r="KXO29"/>
      <c r="KXP29"/>
      <c r="KXQ29"/>
      <c r="KXR29"/>
      <c r="KXS29"/>
      <c r="KXT29"/>
      <c r="KXU29"/>
      <c r="KXV29"/>
      <c r="KXW29"/>
      <c r="KXX29"/>
      <c r="KXY29"/>
      <c r="KXZ29"/>
      <c r="KYA29"/>
      <c r="KYB29"/>
      <c r="KYC29"/>
      <c r="KYD29"/>
      <c r="KYE29"/>
      <c r="KYF29"/>
      <c r="KYG29"/>
      <c r="KYH29"/>
      <c r="KYI29"/>
      <c r="KYJ29"/>
      <c r="KYK29"/>
      <c r="KYL29"/>
      <c r="KYM29"/>
      <c r="KYN29"/>
      <c r="KYO29"/>
      <c r="KYP29"/>
      <c r="KYQ29"/>
      <c r="KYR29"/>
      <c r="KYS29"/>
      <c r="KYT29"/>
      <c r="KYU29"/>
      <c r="KYV29"/>
      <c r="KYW29"/>
      <c r="KYX29"/>
      <c r="KYY29"/>
      <c r="KYZ29"/>
      <c r="KZA29"/>
      <c r="KZB29"/>
      <c r="KZC29"/>
      <c r="KZD29"/>
      <c r="KZE29"/>
      <c r="KZF29"/>
      <c r="KZG29"/>
      <c r="KZH29"/>
      <c r="KZI29"/>
      <c r="KZJ29"/>
      <c r="KZK29"/>
      <c r="KZL29"/>
      <c r="KZM29"/>
      <c r="KZN29"/>
      <c r="KZO29"/>
      <c r="KZP29"/>
      <c r="KZQ29"/>
      <c r="KZR29"/>
      <c r="KZS29"/>
      <c r="KZT29"/>
      <c r="KZU29"/>
      <c r="KZV29"/>
      <c r="KZW29"/>
      <c r="KZX29"/>
      <c r="KZY29"/>
      <c r="KZZ29"/>
      <c r="LAA29"/>
      <c r="LAB29"/>
      <c r="LAC29"/>
      <c r="LAD29"/>
      <c r="LAE29"/>
      <c r="LAF29"/>
      <c r="LAG29"/>
      <c r="LAH29"/>
      <c r="LAI29"/>
      <c r="LAJ29"/>
      <c r="LAK29"/>
      <c r="LAL29"/>
      <c r="LAM29"/>
      <c r="LAN29"/>
      <c r="LAO29"/>
      <c r="LAP29"/>
      <c r="LAQ29"/>
      <c r="LAR29"/>
      <c r="LAS29"/>
      <c r="LAT29"/>
      <c r="LAU29"/>
      <c r="LAV29"/>
      <c r="LAW29"/>
      <c r="LAX29"/>
      <c r="LAY29"/>
      <c r="LAZ29"/>
      <c r="LBA29"/>
      <c r="LBB29"/>
      <c r="LBC29"/>
      <c r="LBD29"/>
      <c r="LBE29"/>
      <c r="LBF29"/>
      <c r="LBG29"/>
      <c r="LBH29"/>
      <c r="LBI29"/>
      <c r="LBJ29"/>
      <c r="LBK29"/>
      <c r="LBL29"/>
      <c r="LBM29"/>
      <c r="LBN29"/>
      <c r="LBO29"/>
      <c r="LBP29"/>
      <c r="LBQ29"/>
      <c r="LBR29"/>
      <c r="LBS29"/>
      <c r="LBT29"/>
      <c r="LBU29"/>
      <c r="LBV29"/>
      <c r="LBW29"/>
      <c r="LBX29"/>
      <c r="LBY29"/>
      <c r="LBZ29"/>
      <c r="LCA29"/>
      <c r="LCB29"/>
      <c r="LCC29"/>
      <c r="LCD29"/>
      <c r="LCE29"/>
      <c r="LCF29"/>
      <c r="LCG29"/>
      <c r="LCH29"/>
      <c r="LCI29"/>
      <c r="LCJ29"/>
      <c r="LCK29"/>
      <c r="LCL29"/>
      <c r="LCM29"/>
      <c r="LCN29"/>
      <c r="LCO29"/>
      <c r="LCP29"/>
      <c r="LCQ29"/>
      <c r="LCR29"/>
      <c r="LCS29"/>
      <c r="LCT29"/>
      <c r="LCU29"/>
      <c r="LCV29"/>
      <c r="LCW29"/>
      <c r="LCX29"/>
      <c r="LCY29"/>
      <c r="LCZ29"/>
      <c r="LDA29"/>
      <c r="LDB29"/>
      <c r="LDC29"/>
      <c r="LDD29"/>
      <c r="LDE29"/>
      <c r="LDF29"/>
      <c r="LDG29"/>
      <c r="LDH29"/>
      <c r="LDI29"/>
      <c r="LDJ29"/>
      <c r="LDK29"/>
      <c r="LDL29"/>
      <c r="LDM29"/>
      <c r="LDN29"/>
      <c r="LDO29"/>
      <c r="LDP29"/>
      <c r="LDQ29"/>
      <c r="LDR29"/>
      <c r="LDS29"/>
      <c r="LDT29"/>
      <c r="LDU29"/>
      <c r="LDV29"/>
      <c r="LDW29"/>
      <c r="LDX29"/>
      <c r="LDY29"/>
      <c r="LDZ29"/>
      <c r="LEA29"/>
      <c r="LEB29"/>
      <c r="LEC29"/>
      <c r="LED29"/>
      <c r="LEE29"/>
      <c r="LEF29"/>
      <c r="LEG29"/>
      <c r="LEH29"/>
      <c r="LEI29"/>
      <c r="LEJ29"/>
      <c r="LEK29"/>
      <c r="LEL29"/>
      <c r="LEM29"/>
      <c r="LEN29"/>
      <c r="LEO29"/>
      <c r="LEP29"/>
      <c r="LEQ29"/>
      <c r="LER29"/>
      <c r="LES29"/>
      <c r="LET29"/>
      <c r="LEU29"/>
      <c r="LEV29"/>
      <c r="LEW29"/>
      <c r="LEX29"/>
      <c r="LEY29"/>
      <c r="LEZ29"/>
      <c r="LFA29"/>
      <c r="LFB29"/>
      <c r="LFC29"/>
      <c r="LFD29"/>
      <c r="LFE29"/>
      <c r="LFF29"/>
      <c r="LFG29"/>
      <c r="LFH29"/>
      <c r="LFI29"/>
      <c r="LFJ29"/>
      <c r="LFK29"/>
      <c r="LFL29"/>
      <c r="LFM29"/>
      <c r="LFN29"/>
      <c r="LFO29"/>
      <c r="LFP29"/>
      <c r="LFQ29"/>
      <c r="LFR29"/>
      <c r="LFS29"/>
      <c r="LFT29"/>
      <c r="LFU29"/>
      <c r="LFV29"/>
      <c r="LFW29"/>
      <c r="LFX29"/>
      <c r="LFY29"/>
      <c r="LFZ29"/>
      <c r="LGA29"/>
      <c r="LGB29"/>
      <c r="LGC29"/>
      <c r="LGD29"/>
      <c r="LGE29"/>
      <c r="LGF29"/>
      <c r="LGG29"/>
      <c r="LGH29"/>
      <c r="LGI29"/>
      <c r="LGJ29"/>
      <c r="LGK29"/>
      <c r="LGL29"/>
      <c r="LGM29"/>
      <c r="LGN29"/>
      <c r="LGO29"/>
      <c r="LGP29"/>
      <c r="LGQ29"/>
      <c r="LGR29"/>
      <c r="LGS29"/>
      <c r="LGT29"/>
      <c r="LGU29"/>
      <c r="LGV29"/>
      <c r="LGW29"/>
      <c r="LGX29"/>
      <c r="LGY29"/>
      <c r="LGZ29"/>
      <c r="LHA29"/>
      <c r="LHB29"/>
      <c r="LHC29"/>
      <c r="LHD29"/>
      <c r="LHE29"/>
      <c r="LHF29"/>
      <c r="LHG29"/>
      <c r="LHH29"/>
      <c r="LHI29"/>
      <c r="LHJ29"/>
      <c r="LHK29"/>
      <c r="LHL29"/>
      <c r="LHM29"/>
      <c r="LHN29"/>
      <c r="LHO29"/>
      <c r="LHP29"/>
      <c r="LHQ29"/>
      <c r="LHR29"/>
      <c r="LHS29"/>
      <c r="LHT29"/>
      <c r="LHU29"/>
      <c r="LHV29"/>
      <c r="LHW29"/>
      <c r="LHX29"/>
      <c r="LHY29"/>
      <c r="LHZ29"/>
      <c r="LIA29"/>
      <c r="LIB29"/>
      <c r="LIC29"/>
      <c r="LID29"/>
      <c r="LIE29"/>
      <c r="LIF29"/>
      <c r="LIG29"/>
      <c r="LIH29"/>
      <c r="LII29"/>
      <c r="LIJ29"/>
      <c r="LIK29"/>
      <c r="LIL29"/>
      <c r="LIM29"/>
      <c r="LIN29"/>
      <c r="LIO29"/>
      <c r="LIP29"/>
      <c r="LIQ29"/>
      <c r="LIR29"/>
      <c r="LIS29"/>
      <c r="LIT29"/>
      <c r="LIU29"/>
      <c r="LIV29"/>
      <c r="LIW29"/>
      <c r="LIX29"/>
      <c r="LIY29"/>
      <c r="LIZ29"/>
      <c r="LJA29"/>
      <c r="LJB29"/>
      <c r="LJC29"/>
      <c r="LJD29"/>
      <c r="LJE29"/>
      <c r="LJF29"/>
      <c r="LJG29"/>
      <c r="LJH29"/>
      <c r="LJI29"/>
      <c r="LJJ29"/>
      <c r="LJK29"/>
      <c r="LJL29"/>
      <c r="LJM29"/>
      <c r="LJN29"/>
      <c r="LJO29"/>
      <c r="LJP29"/>
      <c r="LJQ29"/>
      <c r="LJR29"/>
      <c r="LJS29"/>
      <c r="LJT29"/>
      <c r="LJU29"/>
      <c r="LJV29"/>
      <c r="LJW29"/>
      <c r="LJX29"/>
      <c r="LJY29"/>
      <c r="LJZ29"/>
      <c r="LKA29"/>
      <c r="LKB29"/>
      <c r="LKC29"/>
      <c r="LKD29"/>
      <c r="LKE29"/>
      <c r="LKF29"/>
      <c r="LKG29"/>
      <c r="LKH29"/>
      <c r="LKI29"/>
      <c r="LKJ29"/>
      <c r="LKK29"/>
      <c r="LKL29"/>
      <c r="LKM29"/>
      <c r="LKN29"/>
      <c r="LKO29"/>
      <c r="LKP29"/>
      <c r="LKQ29"/>
      <c r="LKR29"/>
      <c r="LKS29"/>
      <c r="LKT29"/>
      <c r="LKU29"/>
      <c r="LKV29"/>
      <c r="LKW29"/>
      <c r="LKX29"/>
      <c r="LKY29"/>
      <c r="LKZ29"/>
      <c r="LLA29"/>
      <c r="LLB29"/>
      <c r="LLC29"/>
      <c r="LLD29"/>
      <c r="LLE29"/>
      <c r="LLF29"/>
      <c r="LLG29"/>
      <c r="LLH29"/>
      <c r="LLI29"/>
      <c r="LLJ29"/>
      <c r="LLK29"/>
      <c r="LLL29"/>
      <c r="LLM29"/>
      <c r="LLN29"/>
      <c r="LLO29"/>
      <c r="LLP29"/>
      <c r="LLQ29"/>
      <c r="LLR29"/>
      <c r="LLS29"/>
      <c r="LLT29"/>
      <c r="LLU29"/>
      <c r="LLV29"/>
      <c r="LLW29"/>
      <c r="LLX29"/>
      <c r="LLY29"/>
      <c r="LLZ29"/>
      <c r="LMA29"/>
      <c r="LMB29"/>
      <c r="LMC29"/>
      <c r="LMD29"/>
      <c r="LME29"/>
      <c r="LMF29"/>
      <c r="LMG29"/>
      <c r="LMH29"/>
      <c r="LMI29"/>
      <c r="LMJ29"/>
      <c r="LMK29"/>
      <c r="LML29"/>
      <c r="LMM29"/>
      <c r="LMN29"/>
      <c r="LMO29"/>
      <c r="LMP29"/>
      <c r="LMQ29"/>
      <c r="LMR29"/>
      <c r="LMS29"/>
      <c r="LMT29"/>
      <c r="LMU29"/>
      <c r="LMV29"/>
      <c r="LMW29"/>
      <c r="LMX29"/>
      <c r="LMY29"/>
      <c r="LMZ29"/>
      <c r="LNA29"/>
      <c r="LNB29"/>
      <c r="LNC29"/>
      <c r="LND29"/>
      <c r="LNE29"/>
      <c r="LNF29"/>
      <c r="LNG29"/>
      <c r="LNH29"/>
      <c r="LNI29"/>
      <c r="LNJ29"/>
      <c r="LNK29"/>
      <c r="LNL29"/>
      <c r="LNM29"/>
      <c r="LNN29"/>
      <c r="LNO29"/>
      <c r="LNP29"/>
      <c r="LNQ29"/>
      <c r="LNR29"/>
      <c r="LNS29"/>
      <c r="LNT29"/>
      <c r="LNU29"/>
      <c r="LNV29"/>
      <c r="LNW29"/>
      <c r="LNX29"/>
      <c r="LNY29"/>
      <c r="LNZ29"/>
      <c r="LOA29"/>
      <c r="LOB29"/>
      <c r="LOC29"/>
      <c r="LOD29"/>
      <c r="LOE29"/>
      <c r="LOF29"/>
      <c r="LOG29"/>
      <c r="LOH29"/>
      <c r="LOI29"/>
      <c r="LOJ29"/>
      <c r="LOK29"/>
      <c r="LOL29"/>
      <c r="LOM29"/>
      <c r="LON29"/>
      <c r="LOO29"/>
      <c r="LOP29"/>
      <c r="LOQ29"/>
      <c r="LOR29"/>
      <c r="LOS29"/>
      <c r="LOT29"/>
      <c r="LOU29"/>
      <c r="LOV29"/>
      <c r="LOW29"/>
      <c r="LOX29"/>
      <c r="LOY29"/>
      <c r="LOZ29"/>
      <c r="LPA29"/>
      <c r="LPB29"/>
      <c r="LPC29"/>
      <c r="LPD29"/>
      <c r="LPE29"/>
      <c r="LPF29"/>
      <c r="LPG29"/>
      <c r="LPH29"/>
      <c r="LPI29"/>
      <c r="LPJ29"/>
      <c r="LPK29"/>
      <c r="LPL29"/>
      <c r="LPM29"/>
      <c r="LPN29"/>
      <c r="LPO29"/>
      <c r="LPP29"/>
      <c r="LPQ29"/>
      <c r="LPR29"/>
      <c r="LPS29"/>
      <c r="LPT29"/>
      <c r="LPU29"/>
      <c r="LPV29"/>
      <c r="LPW29"/>
      <c r="LPX29"/>
      <c r="LPY29"/>
      <c r="LPZ29"/>
      <c r="LQA29"/>
      <c r="LQB29"/>
      <c r="LQC29"/>
      <c r="LQD29"/>
      <c r="LQE29"/>
      <c r="LQF29"/>
      <c r="LQG29"/>
      <c r="LQH29"/>
      <c r="LQI29"/>
      <c r="LQJ29"/>
      <c r="LQK29"/>
      <c r="LQL29"/>
      <c r="LQM29"/>
      <c r="LQN29"/>
      <c r="LQO29"/>
      <c r="LQP29"/>
      <c r="LQQ29"/>
      <c r="LQR29"/>
      <c r="LQS29"/>
      <c r="LQT29"/>
      <c r="LQU29"/>
      <c r="LQV29"/>
      <c r="LQW29"/>
      <c r="LQX29"/>
      <c r="LQY29"/>
      <c r="LQZ29"/>
      <c r="LRA29"/>
      <c r="LRB29"/>
      <c r="LRC29"/>
      <c r="LRD29"/>
      <c r="LRE29"/>
      <c r="LRF29"/>
      <c r="LRG29"/>
      <c r="LRH29"/>
      <c r="LRI29"/>
      <c r="LRJ29"/>
      <c r="LRK29"/>
      <c r="LRL29"/>
      <c r="LRM29"/>
      <c r="LRN29"/>
      <c r="LRO29"/>
      <c r="LRP29"/>
      <c r="LRQ29"/>
      <c r="LRR29"/>
      <c r="LRS29"/>
      <c r="LRT29"/>
      <c r="LRU29"/>
      <c r="LRV29"/>
      <c r="LRW29"/>
      <c r="LRX29"/>
      <c r="LRY29"/>
      <c r="LRZ29"/>
      <c r="LSA29"/>
      <c r="LSB29"/>
      <c r="LSC29"/>
      <c r="LSD29"/>
      <c r="LSE29"/>
      <c r="LSF29"/>
      <c r="LSG29"/>
      <c r="LSH29"/>
      <c r="LSI29"/>
      <c r="LSJ29"/>
      <c r="LSK29"/>
      <c r="LSL29"/>
      <c r="LSM29"/>
      <c r="LSN29"/>
      <c r="LSO29"/>
      <c r="LSP29"/>
      <c r="LSQ29"/>
      <c r="LSR29"/>
      <c r="LSS29"/>
      <c r="LST29"/>
      <c r="LSU29"/>
      <c r="LSV29"/>
      <c r="LSW29"/>
      <c r="LSX29"/>
      <c r="LSY29"/>
      <c r="LSZ29"/>
      <c r="LTA29"/>
      <c r="LTB29"/>
      <c r="LTC29"/>
      <c r="LTD29"/>
      <c r="LTE29"/>
      <c r="LTF29"/>
      <c r="LTG29"/>
      <c r="LTH29"/>
      <c r="LTI29"/>
      <c r="LTJ29"/>
      <c r="LTK29"/>
      <c r="LTL29"/>
      <c r="LTM29"/>
      <c r="LTN29"/>
      <c r="LTO29"/>
      <c r="LTP29"/>
      <c r="LTQ29"/>
      <c r="LTR29"/>
      <c r="LTS29"/>
      <c r="LTT29"/>
      <c r="LTU29"/>
      <c r="LTV29"/>
      <c r="LTW29"/>
      <c r="LTX29"/>
      <c r="LTY29"/>
      <c r="LTZ29"/>
      <c r="LUA29"/>
      <c r="LUB29"/>
      <c r="LUC29"/>
      <c r="LUD29"/>
      <c r="LUE29"/>
      <c r="LUF29"/>
      <c r="LUG29"/>
      <c r="LUH29"/>
      <c r="LUI29"/>
      <c r="LUJ29"/>
      <c r="LUK29"/>
      <c r="LUL29"/>
      <c r="LUM29"/>
      <c r="LUN29"/>
      <c r="LUO29"/>
      <c r="LUP29"/>
      <c r="LUQ29"/>
      <c r="LUR29"/>
      <c r="LUS29"/>
      <c r="LUT29"/>
      <c r="LUU29"/>
      <c r="LUV29"/>
      <c r="LUW29"/>
      <c r="LUX29"/>
      <c r="LUY29"/>
      <c r="LUZ29"/>
      <c r="LVA29"/>
      <c r="LVB29"/>
      <c r="LVC29"/>
      <c r="LVD29"/>
      <c r="LVE29"/>
      <c r="LVF29"/>
      <c r="LVG29"/>
      <c r="LVH29"/>
      <c r="LVI29"/>
      <c r="LVJ29"/>
      <c r="LVK29"/>
      <c r="LVL29"/>
      <c r="LVM29"/>
      <c r="LVN29"/>
      <c r="LVO29"/>
      <c r="LVP29"/>
      <c r="LVQ29"/>
      <c r="LVR29"/>
      <c r="LVS29"/>
      <c r="LVT29"/>
      <c r="LVU29"/>
      <c r="LVV29"/>
      <c r="LVW29"/>
      <c r="LVX29"/>
      <c r="LVY29"/>
      <c r="LVZ29"/>
      <c r="LWA29"/>
      <c r="LWB29"/>
      <c r="LWC29"/>
      <c r="LWD29"/>
      <c r="LWE29"/>
      <c r="LWF29"/>
      <c r="LWG29"/>
      <c r="LWH29"/>
      <c r="LWI29"/>
      <c r="LWJ29"/>
      <c r="LWK29"/>
      <c r="LWL29"/>
      <c r="LWM29"/>
      <c r="LWN29"/>
      <c r="LWO29"/>
      <c r="LWP29"/>
      <c r="LWQ29"/>
      <c r="LWR29"/>
      <c r="LWS29"/>
      <c r="LWT29"/>
      <c r="LWU29"/>
      <c r="LWV29"/>
      <c r="LWW29"/>
      <c r="LWX29"/>
      <c r="LWY29"/>
      <c r="LWZ29"/>
      <c r="LXA29"/>
      <c r="LXB29"/>
      <c r="LXC29"/>
      <c r="LXD29"/>
      <c r="LXE29"/>
      <c r="LXF29"/>
      <c r="LXG29"/>
      <c r="LXH29"/>
      <c r="LXI29"/>
      <c r="LXJ29"/>
      <c r="LXK29"/>
      <c r="LXL29"/>
      <c r="LXM29"/>
      <c r="LXN29"/>
      <c r="LXO29"/>
      <c r="LXP29"/>
      <c r="LXQ29"/>
      <c r="LXR29"/>
      <c r="LXS29"/>
      <c r="LXT29"/>
      <c r="LXU29"/>
      <c r="LXV29"/>
      <c r="LXW29"/>
      <c r="LXX29"/>
      <c r="LXY29"/>
      <c r="LXZ29"/>
      <c r="LYA29"/>
      <c r="LYB29"/>
      <c r="LYC29"/>
      <c r="LYD29"/>
      <c r="LYE29"/>
      <c r="LYF29"/>
      <c r="LYG29"/>
      <c r="LYH29"/>
      <c r="LYI29"/>
      <c r="LYJ29"/>
      <c r="LYK29"/>
      <c r="LYL29"/>
      <c r="LYM29"/>
      <c r="LYN29"/>
      <c r="LYO29"/>
      <c r="LYP29"/>
      <c r="LYQ29"/>
      <c r="LYR29"/>
      <c r="LYS29"/>
      <c r="LYT29"/>
      <c r="LYU29"/>
      <c r="LYV29"/>
      <c r="LYW29"/>
      <c r="LYX29"/>
      <c r="LYY29"/>
      <c r="LYZ29"/>
      <c r="LZA29"/>
      <c r="LZB29"/>
      <c r="LZC29"/>
      <c r="LZD29"/>
      <c r="LZE29"/>
      <c r="LZF29"/>
      <c r="LZG29"/>
      <c r="LZH29"/>
      <c r="LZI29"/>
      <c r="LZJ29"/>
      <c r="LZK29"/>
      <c r="LZL29"/>
      <c r="LZM29"/>
      <c r="LZN29"/>
      <c r="LZO29"/>
      <c r="LZP29"/>
      <c r="LZQ29"/>
      <c r="LZR29"/>
      <c r="LZS29"/>
      <c r="LZT29"/>
      <c r="LZU29"/>
      <c r="LZV29"/>
      <c r="LZW29"/>
      <c r="LZX29"/>
      <c r="LZY29"/>
      <c r="LZZ29"/>
      <c r="MAA29"/>
      <c r="MAB29"/>
      <c r="MAC29"/>
      <c r="MAD29"/>
      <c r="MAE29"/>
      <c r="MAF29"/>
      <c r="MAG29"/>
      <c r="MAH29"/>
      <c r="MAI29"/>
      <c r="MAJ29"/>
      <c r="MAK29"/>
      <c r="MAL29"/>
      <c r="MAM29"/>
      <c r="MAN29"/>
      <c r="MAO29"/>
      <c r="MAP29"/>
      <c r="MAQ29"/>
      <c r="MAR29"/>
      <c r="MAS29"/>
      <c r="MAT29"/>
      <c r="MAU29"/>
      <c r="MAV29"/>
      <c r="MAW29"/>
      <c r="MAX29"/>
      <c r="MAY29"/>
      <c r="MAZ29"/>
      <c r="MBA29"/>
      <c r="MBB29"/>
      <c r="MBC29"/>
      <c r="MBD29"/>
      <c r="MBE29"/>
      <c r="MBF29"/>
      <c r="MBG29"/>
      <c r="MBH29"/>
      <c r="MBI29"/>
      <c r="MBJ29"/>
      <c r="MBK29"/>
      <c r="MBL29"/>
      <c r="MBM29"/>
      <c r="MBN29"/>
      <c r="MBO29"/>
      <c r="MBP29"/>
      <c r="MBQ29"/>
      <c r="MBR29"/>
      <c r="MBS29"/>
      <c r="MBT29"/>
      <c r="MBU29"/>
      <c r="MBV29"/>
      <c r="MBW29"/>
      <c r="MBX29"/>
      <c r="MBY29"/>
      <c r="MBZ29"/>
      <c r="MCA29"/>
      <c r="MCB29"/>
      <c r="MCC29"/>
      <c r="MCD29"/>
      <c r="MCE29"/>
      <c r="MCF29"/>
      <c r="MCG29"/>
      <c r="MCH29"/>
      <c r="MCI29"/>
      <c r="MCJ29"/>
      <c r="MCK29"/>
      <c r="MCL29"/>
      <c r="MCM29"/>
      <c r="MCN29"/>
      <c r="MCO29"/>
      <c r="MCP29"/>
      <c r="MCQ29"/>
      <c r="MCR29"/>
      <c r="MCS29"/>
      <c r="MCT29"/>
      <c r="MCU29"/>
      <c r="MCV29"/>
      <c r="MCW29"/>
      <c r="MCX29"/>
      <c r="MCY29"/>
      <c r="MCZ29"/>
      <c r="MDA29"/>
      <c r="MDB29"/>
      <c r="MDC29"/>
      <c r="MDD29"/>
      <c r="MDE29"/>
      <c r="MDF29"/>
      <c r="MDG29"/>
      <c r="MDH29"/>
      <c r="MDI29"/>
      <c r="MDJ29"/>
      <c r="MDK29"/>
      <c r="MDL29"/>
      <c r="MDM29"/>
      <c r="MDN29"/>
      <c r="MDO29"/>
      <c r="MDP29"/>
      <c r="MDQ29"/>
      <c r="MDR29"/>
      <c r="MDS29"/>
      <c r="MDT29"/>
      <c r="MDU29"/>
      <c r="MDV29"/>
      <c r="MDW29"/>
      <c r="MDX29"/>
      <c r="MDY29"/>
      <c r="MDZ29"/>
      <c r="MEA29"/>
      <c r="MEB29"/>
      <c r="MEC29"/>
      <c r="MED29"/>
      <c r="MEE29"/>
      <c r="MEF29"/>
      <c r="MEG29"/>
      <c r="MEH29"/>
      <c r="MEI29"/>
      <c r="MEJ29"/>
      <c r="MEK29"/>
      <c r="MEL29"/>
      <c r="MEM29"/>
      <c r="MEN29"/>
      <c r="MEO29"/>
      <c r="MEP29"/>
      <c r="MEQ29"/>
      <c r="MER29"/>
      <c r="MES29"/>
      <c r="MET29"/>
      <c r="MEU29"/>
      <c r="MEV29"/>
      <c r="MEW29"/>
      <c r="MEX29"/>
      <c r="MEY29"/>
      <c r="MEZ29"/>
      <c r="MFA29"/>
      <c r="MFB29"/>
      <c r="MFC29"/>
      <c r="MFD29"/>
      <c r="MFE29"/>
      <c r="MFF29"/>
      <c r="MFG29"/>
      <c r="MFH29"/>
      <c r="MFI29"/>
      <c r="MFJ29"/>
      <c r="MFK29"/>
      <c r="MFL29"/>
      <c r="MFM29"/>
      <c r="MFN29"/>
      <c r="MFO29"/>
      <c r="MFP29"/>
      <c r="MFQ29"/>
      <c r="MFR29"/>
      <c r="MFS29"/>
      <c r="MFT29"/>
      <c r="MFU29"/>
      <c r="MFV29"/>
      <c r="MFW29"/>
      <c r="MFX29"/>
      <c r="MFY29"/>
      <c r="MFZ29"/>
      <c r="MGA29"/>
      <c r="MGB29"/>
      <c r="MGC29"/>
      <c r="MGD29"/>
      <c r="MGE29"/>
      <c r="MGF29"/>
      <c r="MGG29"/>
      <c r="MGH29"/>
      <c r="MGI29"/>
      <c r="MGJ29"/>
      <c r="MGK29"/>
      <c r="MGL29"/>
      <c r="MGM29"/>
      <c r="MGN29"/>
      <c r="MGO29"/>
      <c r="MGP29"/>
      <c r="MGQ29"/>
      <c r="MGR29"/>
      <c r="MGS29"/>
      <c r="MGT29"/>
      <c r="MGU29"/>
      <c r="MGV29"/>
      <c r="MGW29"/>
      <c r="MGX29"/>
      <c r="MGY29"/>
      <c r="MGZ29"/>
      <c r="MHA29"/>
      <c r="MHB29"/>
      <c r="MHC29"/>
      <c r="MHD29"/>
      <c r="MHE29"/>
      <c r="MHF29"/>
      <c r="MHG29"/>
      <c r="MHH29"/>
      <c r="MHI29"/>
      <c r="MHJ29"/>
      <c r="MHK29"/>
      <c r="MHL29"/>
      <c r="MHM29"/>
      <c r="MHN29"/>
      <c r="MHO29"/>
      <c r="MHP29"/>
      <c r="MHQ29"/>
      <c r="MHR29"/>
      <c r="MHS29"/>
      <c r="MHT29"/>
      <c r="MHU29"/>
      <c r="MHV29"/>
      <c r="MHW29"/>
      <c r="MHX29"/>
      <c r="MHY29"/>
      <c r="MHZ29"/>
      <c r="MIA29"/>
      <c r="MIB29"/>
      <c r="MIC29"/>
      <c r="MID29"/>
      <c r="MIE29"/>
      <c r="MIF29"/>
      <c r="MIG29"/>
      <c r="MIH29"/>
      <c r="MII29"/>
      <c r="MIJ29"/>
      <c r="MIK29"/>
      <c r="MIL29"/>
      <c r="MIM29"/>
      <c r="MIN29"/>
      <c r="MIO29"/>
      <c r="MIP29"/>
      <c r="MIQ29"/>
      <c r="MIR29"/>
      <c r="MIS29"/>
      <c r="MIT29"/>
      <c r="MIU29"/>
      <c r="MIV29"/>
      <c r="MIW29"/>
      <c r="MIX29"/>
      <c r="MIY29"/>
      <c r="MIZ29"/>
      <c r="MJA29"/>
      <c r="MJB29"/>
      <c r="MJC29"/>
      <c r="MJD29"/>
      <c r="MJE29"/>
      <c r="MJF29"/>
      <c r="MJG29"/>
      <c r="MJH29"/>
      <c r="MJI29"/>
      <c r="MJJ29"/>
      <c r="MJK29"/>
      <c r="MJL29"/>
      <c r="MJM29"/>
      <c r="MJN29"/>
      <c r="MJO29"/>
      <c r="MJP29"/>
      <c r="MJQ29"/>
      <c r="MJR29"/>
      <c r="MJS29"/>
      <c r="MJT29"/>
      <c r="MJU29"/>
      <c r="MJV29"/>
      <c r="MJW29"/>
      <c r="MJX29"/>
      <c r="MJY29"/>
      <c r="MJZ29"/>
      <c r="MKA29"/>
      <c r="MKB29"/>
      <c r="MKC29"/>
      <c r="MKD29"/>
      <c r="MKE29"/>
      <c r="MKF29"/>
      <c r="MKG29"/>
      <c r="MKH29"/>
      <c r="MKI29"/>
      <c r="MKJ29"/>
      <c r="MKK29"/>
      <c r="MKL29"/>
      <c r="MKM29"/>
      <c r="MKN29"/>
      <c r="MKO29"/>
      <c r="MKP29"/>
      <c r="MKQ29"/>
      <c r="MKR29"/>
      <c r="MKS29"/>
      <c r="MKT29"/>
      <c r="MKU29"/>
      <c r="MKV29"/>
      <c r="MKW29"/>
      <c r="MKX29"/>
      <c r="MKY29"/>
      <c r="MKZ29"/>
      <c r="MLA29"/>
      <c r="MLB29"/>
      <c r="MLC29"/>
      <c r="MLD29"/>
      <c r="MLE29"/>
      <c r="MLF29"/>
      <c r="MLG29"/>
      <c r="MLH29"/>
      <c r="MLI29"/>
      <c r="MLJ29"/>
      <c r="MLK29"/>
      <c r="MLL29"/>
      <c r="MLM29"/>
      <c r="MLN29"/>
      <c r="MLO29"/>
      <c r="MLP29"/>
      <c r="MLQ29"/>
      <c r="MLR29"/>
      <c r="MLS29"/>
      <c r="MLT29"/>
      <c r="MLU29"/>
      <c r="MLV29"/>
      <c r="MLW29"/>
      <c r="MLX29"/>
      <c r="MLY29"/>
      <c r="MLZ29"/>
      <c r="MMA29"/>
      <c r="MMB29"/>
      <c r="MMC29"/>
      <c r="MMD29"/>
      <c r="MME29"/>
      <c r="MMF29"/>
      <c r="MMG29"/>
      <c r="MMH29"/>
      <c r="MMI29"/>
      <c r="MMJ29"/>
      <c r="MMK29"/>
      <c r="MML29"/>
      <c r="MMM29"/>
      <c r="MMN29"/>
      <c r="MMO29"/>
      <c r="MMP29"/>
      <c r="MMQ29"/>
      <c r="MMR29"/>
      <c r="MMS29"/>
      <c r="MMT29"/>
      <c r="MMU29"/>
      <c r="MMV29"/>
      <c r="MMW29"/>
      <c r="MMX29"/>
      <c r="MMY29"/>
      <c r="MMZ29"/>
      <c r="MNA29"/>
      <c r="MNB29"/>
      <c r="MNC29"/>
      <c r="MND29"/>
      <c r="MNE29"/>
      <c r="MNF29"/>
      <c r="MNG29"/>
      <c r="MNH29"/>
      <c r="MNI29"/>
      <c r="MNJ29"/>
      <c r="MNK29"/>
      <c r="MNL29"/>
      <c r="MNM29"/>
      <c r="MNN29"/>
      <c r="MNO29"/>
      <c r="MNP29"/>
      <c r="MNQ29"/>
      <c r="MNR29"/>
      <c r="MNS29"/>
      <c r="MNT29"/>
      <c r="MNU29"/>
      <c r="MNV29"/>
      <c r="MNW29"/>
      <c r="MNX29"/>
      <c r="MNY29"/>
      <c r="MNZ29"/>
      <c r="MOA29"/>
      <c r="MOB29"/>
      <c r="MOC29"/>
      <c r="MOD29"/>
      <c r="MOE29"/>
      <c r="MOF29"/>
      <c r="MOG29"/>
      <c r="MOH29"/>
      <c r="MOI29"/>
      <c r="MOJ29"/>
      <c r="MOK29"/>
      <c r="MOL29"/>
      <c r="MOM29"/>
      <c r="MON29"/>
      <c r="MOO29"/>
      <c r="MOP29"/>
      <c r="MOQ29"/>
      <c r="MOR29"/>
      <c r="MOS29"/>
      <c r="MOT29"/>
      <c r="MOU29"/>
      <c r="MOV29"/>
      <c r="MOW29"/>
      <c r="MOX29"/>
      <c r="MOY29"/>
      <c r="MOZ29"/>
      <c r="MPA29"/>
      <c r="MPB29"/>
      <c r="MPC29"/>
      <c r="MPD29"/>
      <c r="MPE29"/>
      <c r="MPF29"/>
      <c r="MPG29"/>
      <c r="MPH29"/>
      <c r="MPI29"/>
      <c r="MPJ29"/>
      <c r="MPK29"/>
      <c r="MPL29"/>
      <c r="MPM29"/>
      <c r="MPN29"/>
      <c r="MPO29"/>
      <c r="MPP29"/>
      <c r="MPQ29"/>
      <c r="MPR29"/>
      <c r="MPS29"/>
      <c r="MPT29"/>
      <c r="MPU29"/>
      <c r="MPV29"/>
      <c r="MPW29"/>
      <c r="MPX29"/>
      <c r="MPY29"/>
      <c r="MPZ29"/>
      <c r="MQA29"/>
      <c r="MQB29"/>
      <c r="MQC29"/>
      <c r="MQD29"/>
      <c r="MQE29"/>
      <c r="MQF29"/>
      <c r="MQG29"/>
      <c r="MQH29"/>
      <c r="MQI29"/>
      <c r="MQJ29"/>
      <c r="MQK29"/>
      <c r="MQL29"/>
      <c r="MQM29"/>
      <c r="MQN29"/>
      <c r="MQO29"/>
      <c r="MQP29"/>
      <c r="MQQ29"/>
      <c r="MQR29"/>
      <c r="MQS29"/>
      <c r="MQT29"/>
      <c r="MQU29"/>
      <c r="MQV29"/>
      <c r="MQW29"/>
      <c r="MQX29"/>
      <c r="MQY29"/>
      <c r="MQZ29"/>
      <c r="MRA29"/>
      <c r="MRB29"/>
      <c r="MRC29"/>
      <c r="MRD29"/>
      <c r="MRE29"/>
      <c r="MRF29"/>
      <c r="MRG29"/>
      <c r="MRH29"/>
      <c r="MRI29"/>
      <c r="MRJ29"/>
      <c r="MRK29"/>
      <c r="MRL29"/>
      <c r="MRM29"/>
      <c r="MRN29"/>
      <c r="MRO29"/>
      <c r="MRP29"/>
      <c r="MRQ29"/>
      <c r="MRR29"/>
      <c r="MRS29"/>
      <c r="MRT29"/>
      <c r="MRU29"/>
      <c r="MRV29"/>
      <c r="MRW29"/>
      <c r="MRX29"/>
      <c r="MRY29"/>
      <c r="MRZ29"/>
      <c r="MSA29"/>
      <c r="MSB29"/>
      <c r="MSC29"/>
      <c r="MSD29"/>
      <c r="MSE29"/>
      <c r="MSF29"/>
      <c r="MSG29"/>
      <c r="MSH29"/>
      <c r="MSI29"/>
      <c r="MSJ29"/>
      <c r="MSK29"/>
      <c r="MSL29"/>
      <c r="MSM29"/>
      <c r="MSN29"/>
      <c r="MSO29"/>
      <c r="MSP29"/>
      <c r="MSQ29"/>
      <c r="MSR29"/>
      <c r="MSS29"/>
      <c r="MST29"/>
      <c r="MSU29"/>
      <c r="MSV29"/>
      <c r="MSW29"/>
      <c r="MSX29"/>
      <c r="MSY29"/>
      <c r="MSZ29"/>
      <c r="MTA29"/>
      <c r="MTB29"/>
      <c r="MTC29"/>
      <c r="MTD29"/>
      <c r="MTE29"/>
      <c r="MTF29"/>
      <c r="MTG29"/>
      <c r="MTH29"/>
      <c r="MTI29"/>
      <c r="MTJ29"/>
      <c r="MTK29"/>
      <c r="MTL29"/>
      <c r="MTM29"/>
      <c r="MTN29"/>
      <c r="MTO29"/>
      <c r="MTP29"/>
      <c r="MTQ29"/>
      <c r="MTR29"/>
      <c r="MTS29"/>
      <c r="MTT29"/>
      <c r="MTU29"/>
      <c r="MTV29"/>
      <c r="MTW29"/>
      <c r="MTX29"/>
      <c r="MTY29"/>
      <c r="MTZ29"/>
      <c r="MUA29"/>
      <c r="MUB29"/>
      <c r="MUC29"/>
      <c r="MUD29"/>
      <c r="MUE29"/>
      <c r="MUF29"/>
      <c r="MUG29"/>
      <c r="MUH29"/>
      <c r="MUI29"/>
      <c r="MUJ29"/>
      <c r="MUK29"/>
      <c r="MUL29"/>
      <c r="MUM29"/>
      <c r="MUN29"/>
      <c r="MUO29"/>
      <c r="MUP29"/>
      <c r="MUQ29"/>
      <c r="MUR29"/>
      <c r="MUS29"/>
      <c r="MUT29"/>
      <c r="MUU29"/>
      <c r="MUV29"/>
      <c r="MUW29"/>
      <c r="MUX29"/>
      <c r="MUY29"/>
      <c r="MUZ29"/>
      <c r="MVA29"/>
      <c r="MVB29"/>
      <c r="MVC29"/>
      <c r="MVD29"/>
      <c r="MVE29"/>
      <c r="MVF29"/>
      <c r="MVG29"/>
      <c r="MVH29"/>
      <c r="MVI29"/>
      <c r="MVJ29"/>
      <c r="MVK29"/>
      <c r="MVL29"/>
      <c r="MVM29"/>
      <c r="MVN29"/>
      <c r="MVO29"/>
      <c r="MVP29"/>
      <c r="MVQ29"/>
      <c r="MVR29"/>
      <c r="MVS29"/>
      <c r="MVT29"/>
      <c r="MVU29"/>
      <c r="MVV29"/>
      <c r="MVW29"/>
      <c r="MVX29"/>
      <c r="MVY29"/>
      <c r="MVZ29"/>
      <c r="MWA29"/>
      <c r="MWB29"/>
      <c r="MWC29"/>
      <c r="MWD29"/>
      <c r="MWE29"/>
      <c r="MWF29"/>
      <c r="MWG29"/>
      <c r="MWH29"/>
      <c r="MWI29"/>
      <c r="MWJ29"/>
      <c r="MWK29"/>
      <c r="MWL29"/>
      <c r="MWM29"/>
      <c r="MWN29"/>
      <c r="MWO29"/>
      <c r="MWP29"/>
      <c r="MWQ29"/>
      <c r="MWR29"/>
      <c r="MWS29"/>
      <c r="MWT29"/>
      <c r="MWU29"/>
      <c r="MWV29"/>
      <c r="MWW29"/>
      <c r="MWX29"/>
      <c r="MWY29"/>
      <c r="MWZ29"/>
      <c r="MXA29"/>
      <c r="MXB29"/>
      <c r="MXC29"/>
      <c r="MXD29"/>
      <c r="MXE29"/>
      <c r="MXF29"/>
      <c r="MXG29"/>
      <c r="MXH29"/>
      <c r="MXI29"/>
      <c r="MXJ29"/>
      <c r="MXK29"/>
      <c r="MXL29"/>
      <c r="MXM29"/>
      <c r="MXN29"/>
      <c r="MXO29"/>
      <c r="MXP29"/>
      <c r="MXQ29"/>
      <c r="MXR29"/>
      <c r="MXS29"/>
      <c r="MXT29"/>
      <c r="MXU29"/>
      <c r="MXV29"/>
      <c r="MXW29"/>
      <c r="MXX29"/>
      <c r="MXY29"/>
      <c r="MXZ29"/>
      <c r="MYA29"/>
      <c r="MYB29"/>
      <c r="MYC29"/>
      <c r="MYD29"/>
      <c r="MYE29"/>
      <c r="MYF29"/>
      <c r="MYG29"/>
      <c r="MYH29"/>
      <c r="MYI29"/>
      <c r="MYJ29"/>
      <c r="MYK29"/>
      <c r="MYL29"/>
      <c r="MYM29"/>
      <c r="MYN29"/>
      <c r="MYO29"/>
      <c r="MYP29"/>
      <c r="MYQ29"/>
      <c r="MYR29"/>
      <c r="MYS29"/>
      <c r="MYT29"/>
      <c r="MYU29"/>
      <c r="MYV29"/>
      <c r="MYW29"/>
      <c r="MYX29"/>
      <c r="MYY29"/>
      <c r="MYZ29"/>
      <c r="MZA29"/>
      <c r="MZB29"/>
      <c r="MZC29"/>
      <c r="MZD29"/>
      <c r="MZE29"/>
      <c r="MZF29"/>
      <c r="MZG29"/>
      <c r="MZH29"/>
      <c r="MZI29"/>
      <c r="MZJ29"/>
      <c r="MZK29"/>
      <c r="MZL29"/>
      <c r="MZM29"/>
      <c r="MZN29"/>
      <c r="MZO29"/>
      <c r="MZP29"/>
      <c r="MZQ29"/>
      <c r="MZR29"/>
      <c r="MZS29"/>
      <c r="MZT29"/>
      <c r="MZU29"/>
      <c r="MZV29"/>
      <c r="MZW29"/>
      <c r="MZX29"/>
      <c r="MZY29"/>
      <c r="MZZ29"/>
      <c r="NAA29"/>
      <c r="NAB29"/>
      <c r="NAC29"/>
      <c r="NAD29"/>
      <c r="NAE29"/>
      <c r="NAF29"/>
      <c r="NAG29"/>
      <c r="NAH29"/>
      <c r="NAI29"/>
      <c r="NAJ29"/>
      <c r="NAK29"/>
      <c r="NAL29"/>
      <c r="NAM29"/>
      <c r="NAN29"/>
      <c r="NAO29"/>
      <c r="NAP29"/>
      <c r="NAQ29"/>
      <c r="NAR29"/>
      <c r="NAS29"/>
      <c r="NAT29"/>
      <c r="NAU29"/>
      <c r="NAV29"/>
      <c r="NAW29"/>
      <c r="NAX29"/>
      <c r="NAY29"/>
      <c r="NAZ29"/>
      <c r="NBA29"/>
      <c r="NBB29"/>
      <c r="NBC29"/>
      <c r="NBD29"/>
      <c r="NBE29"/>
      <c r="NBF29"/>
      <c r="NBG29"/>
      <c r="NBH29"/>
      <c r="NBI29"/>
      <c r="NBJ29"/>
      <c r="NBK29"/>
      <c r="NBL29"/>
      <c r="NBM29"/>
      <c r="NBN29"/>
      <c r="NBO29"/>
      <c r="NBP29"/>
      <c r="NBQ29"/>
      <c r="NBR29"/>
      <c r="NBS29"/>
      <c r="NBT29"/>
      <c r="NBU29"/>
      <c r="NBV29"/>
      <c r="NBW29"/>
      <c r="NBX29"/>
      <c r="NBY29"/>
      <c r="NBZ29"/>
      <c r="NCA29"/>
      <c r="NCB29"/>
      <c r="NCC29"/>
      <c r="NCD29"/>
      <c r="NCE29"/>
      <c r="NCF29"/>
      <c r="NCG29"/>
      <c r="NCH29"/>
      <c r="NCI29"/>
      <c r="NCJ29"/>
      <c r="NCK29"/>
      <c r="NCL29"/>
      <c r="NCM29"/>
      <c r="NCN29"/>
      <c r="NCO29"/>
      <c r="NCP29"/>
      <c r="NCQ29"/>
      <c r="NCR29"/>
      <c r="NCS29"/>
      <c r="NCT29"/>
      <c r="NCU29"/>
      <c r="NCV29"/>
      <c r="NCW29"/>
      <c r="NCX29"/>
      <c r="NCY29"/>
      <c r="NCZ29"/>
      <c r="NDA29"/>
      <c r="NDB29"/>
      <c r="NDC29"/>
      <c r="NDD29"/>
      <c r="NDE29"/>
      <c r="NDF29"/>
      <c r="NDG29"/>
      <c r="NDH29"/>
      <c r="NDI29"/>
      <c r="NDJ29"/>
      <c r="NDK29"/>
      <c r="NDL29"/>
      <c r="NDM29"/>
      <c r="NDN29"/>
      <c r="NDO29"/>
      <c r="NDP29"/>
      <c r="NDQ29"/>
      <c r="NDR29"/>
      <c r="NDS29"/>
      <c r="NDT29"/>
      <c r="NDU29"/>
      <c r="NDV29"/>
      <c r="NDW29"/>
      <c r="NDX29"/>
      <c r="NDY29"/>
      <c r="NDZ29"/>
      <c r="NEA29"/>
      <c r="NEB29"/>
      <c r="NEC29"/>
      <c r="NED29"/>
      <c r="NEE29"/>
      <c r="NEF29"/>
      <c r="NEG29"/>
      <c r="NEH29"/>
      <c r="NEI29"/>
      <c r="NEJ29"/>
      <c r="NEK29"/>
      <c r="NEL29"/>
      <c r="NEM29"/>
      <c r="NEN29"/>
      <c r="NEO29"/>
      <c r="NEP29"/>
      <c r="NEQ29"/>
      <c r="NER29"/>
      <c r="NES29"/>
      <c r="NET29"/>
      <c r="NEU29"/>
      <c r="NEV29"/>
      <c r="NEW29"/>
      <c r="NEX29"/>
      <c r="NEY29"/>
      <c r="NEZ29"/>
      <c r="NFA29"/>
      <c r="NFB29"/>
      <c r="NFC29"/>
      <c r="NFD29"/>
      <c r="NFE29"/>
      <c r="NFF29"/>
      <c r="NFG29"/>
      <c r="NFH29"/>
      <c r="NFI29"/>
      <c r="NFJ29"/>
      <c r="NFK29"/>
      <c r="NFL29"/>
      <c r="NFM29"/>
      <c r="NFN29"/>
      <c r="NFO29"/>
      <c r="NFP29"/>
      <c r="NFQ29"/>
      <c r="NFR29"/>
      <c r="NFS29"/>
      <c r="NFT29"/>
      <c r="NFU29"/>
      <c r="NFV29"/>
      <c r="NFW29"/>
      <c r="NFX29"/>
      <c r="NFY29"/>
      <c r="NFZ29"/>
      <c r="NGA29"/>
      <c r="NGB29"/>
      <c r="NGC29"/>
      <c r="NGD29"/>
      <c r="NGE29"/>
      <c r="NGF29"/>
      <c r="NGG29"/>
      <c r="NGH29"/>
      <c r="NGI29"/>
      <c r="NGJ29"/>
      <c r="NGK29"/>
      <c r="NGL29"/>
      <c r="NGM29"/>
      <c r="NGN29"/>
      <c r="NGO29"/>
      <c r="NGP29"/>
      <c r="NGQ29"/>
      <c r="NGR29"/>
      <c r="NGS29"/>
      <c r="NGT29"/>
      <c r="NGU29"/>
      <c r="NGV29"/>
      <c r="NGW29"/>
      <c r="NGX29"/>
      <c r="NGY29"/>
      <c r="NGZ29"/>
      <c r="NHA29"/>
      <c r="NHB29"/>
      <c r="NHC29"/>
      <c r="NHD29"/>
      <c r="NHE29"/>
      <c r="NHF29"/>
      <c r="NHG29"/>
      <c r="NHH29"/>
      <c r="NHI29"/>
      <c r="NHJ29"/>
      <c r="NHK29"/>
      <c r="NHL29"/>
      <c r="NHM29"/>
      <c r="NHN29"/>
      <c r="NHO29"/>
      <c r="NHP29"/>
      <c r="NHQ29"/>
      <c r="NHR29"/>
      <c r="NHS29"/>
      <c r="NHT29"/>
      <c r="NHU29"/>
      <c r="NHV29"/>
      <c r="NHW29"/>
      <c r="NHX29"/>
      <c r="NHY29"/>
      <c r="NHZ29"/>
      <c r="NIA29"/>
      <c r="NIB29"/>
      <c r="NIC29"/>
      <c r="NID29"/>
      <c r="NIE29"/>
      <c r="NIF29"/>
      <c r="NIG29"/>
      <c r="NIH29"/>
      <c r="NII29"/>
      <c r="NIJ29"/>
      <c r="NIK29"/>
      <c r="NIL29"/>
      <c r="NIM29"/>
      <c r="NIN29"/>
      <c r="NIO29"/>
      <c r="NIP29"/>
      <c r="NIQ29"/>
      <c r="NIR29"/>
      <c r="NIS29"/>
      <c r="NIT29"/>
      <c r="NIU29"/>
      <c r="NIV29"/>
      <c r="NIW29"/>
      <c r="NIX29"/>
      <c r="NIY29"/>
      <c r="NIZ29"/>
      <c r="NJA29"/>
      <c r="NJB29"/>
      <c r="NJC29"/>
      <c r="NJD29"/>
      <c r="NJE29"/>
      <c r="NJF29"/>
      <c r="NJG29"/>
      <c r="NJH29"/>
      <c r="NJI29"/>
      <c r="NJJ29"/>
      <c r="NJK29"/>
      <c r="NJL29"/>
      <c r="NJM29"/>
      <c r="NJN29"/>
      <c r="NJO29"/>
      <c r="NJP29"/>
      <c r="NJQ29"/>
      <c r="NJR29"/>
      <c r="NJS29"/>
      <c r="NJT29"/>
      <c r="NJU29"/>
      <c r="NJV29"/>
      <c r="NJW29"/>
      <c r="NJX29"/>
      <c r="NJY29"/>
      <c r="NJZ29"/>
      <c r="NKA29"/>
      <c r="NKB29"/>
      <c r="NKC29"/>
      <c r="NKD29"/>
      <c r="NKE29"/>
      <c r="NKF29"/>
      <c r="NKG29"/>
      <c r="NKH29"/>
      <c r="NKI29"/>
      <c r="NKJ29"/>
      <c r="NKK29"/>
      <c r="NKL29"/>
      <c r="NKM29"/>
      <c r="NKN29"/>
      <c r="NKO29"/>
      <c r="NKP29"/>
      <c r="NKQ29"/>
      <c r="NKR29"/>
      <c r="NKS29"/>
      <c r="NKT29"/>
      <c r="NKU29"/>
      <c r="NKV29"/>
      <c r="NKW29"/>
      <c r="NKX29"/>
      <c r="NKY29"/>
      <c r="NKZ29"/>
      <c r="NLA29"/>
      <c r="NLB29"/>
      <c r="NLC29"/>
      <c r="NLD29"/>
      <c r="NLE29"/>
      <c r="NLF29"/>
      <c r="NLG29"/>
      <c r="NLH29"/>
      <c r="NLI29"/>
      <c r="NLJ29"/>
      <c r="NLK29"/>
      <c r="NLL29"/>
      <c r="NLM29"/>
      <c r="NLN29"/>
      <c r="NLO29"/>
      <c r="NLP29"/>
      <c r="NLQ29"/>
      <c r="NLR29"/>
      <c r="NLS29"/>
      <c r="NLT29"/>
      <c r="NLU29"/>
      <c r="NLV29"/>
      <c r="NLW29"/>
      <c r="NLX29"/>
      <c r="NLY29"/>
      <c r="NLZ29"/>
      <c r="NMA29"/>
      <c r="NMB29"/>
      <c r="NMC29"/>
      <c r="NMD29"/>
      <c r="NME29"/>
      <c r="NMF29"/>
      <c r="NMG29"/>
      <c r="NMH29"/>
      <c r="NMI29"/>
      <c r="NMJ29"/>
      <c r="NMK29"/>
      <c r="NML29"/>
      <c r="NMM29"/>
      <c r="NMN29"/>
      <c r="NMO29"/>
      <c r="NMP29"/>
      <c r="NMQ29"/>
      <c r="NMR29"/>
      <c r="NMS29"/>
      <c r="NMT29"/>
      <c r="NMU29"/>
      <c r="NMV29"/>
      <c r="NMW29"/>
      <c r="NMX29"/>
      <c r="NMY29"/>
      <c r="NMZ29"/>
      <c r="NNA29"/>
      <c r="NNB29"/>
      <c r="NNC29"/>
      <c r="NND29"/>
      <c r="NNE29"/>
      <c r="NNF29"/>
      <c r="NNG29"/>
      <c r="NNH29"/>
      <c r="NNI29"/>
      <c r="NNJ29"/>
      <c r="NNK29"/>
      <c r="NNL29"/>
      <c r="NNM29"/>
      <c r="NNN29"/>
      <c r="NNO29"/>
      <c r="NNP29"/>
      <c r="NNQ29"/>
      <c r="NNR29"/>
      <c r="NNS29"/>
      <c r="NNT29"/>
      <c r="NNU29"/>
      <c r="NNV29"/>
      <c r="NNW29"/>
      <c r="NNX29"/>
      <c r="NNY29"/>
      <c r="NNZ29"/>
      <c r="NOA29"/>
      <c r="NOB29"/>
      <c r="NOC29"/>
      <c r="NOD29"/>
      <c r="NOE29"/>
      <c r="NOF29"/>
      <c r="NOG29"/>
      <c r="NOH29"/>
      <c r="NOI29"/>
      <c r="NOJ29"/>
      <c r="NOK29"/>
      <c r="NOL29"/>
      <c r="NOM29"/>
      <c r="NON29"/>
      <c r="NOO29"/>
      <c r="NOP29"/>
      <c r="NOQ29"/>
      <c r="NOR29"/>
      <c r="NOS29"/>
      <c r="NOT29"/>
      <c r="NOU29"/>
      <c r="NOV29"/>
      <c r="NOW29"/>
      <c r="NOX29"/>
      <c r="NOY29"/>
      <c r="NOZ29"/>
      <c r="NPA29"/>
      <c r="NPB29"/>
      <c r="NPC29"/>
      <c r="NPD29"/>
      <c r="NPE29"/>
      <c r="NPF29"/>
      <c r="NPG29"/>
      <c r="NPH29"/>
      <c r="NPI29"/>
      <c r="NPJ29"/>
      <c r="NPK29"/>
      <c r="NPL29"/>
      <c r="NPM29"/>
      <c r="NPN29"/>
      <c r="NPO29"/>
      <c r="NPP29"/>
      <c r="NPQ29"/>
      <c r="NPR29"/>
      <c r="NPS29"/>
      <c r="NPT29"/>
      <c r="NPU29"/>
      <c r="NPV29"/>
      <c r="NPW29"/>
      <c r="NPX29"/>
      <c r="NPY29"/>
      <c r="NPZ29"/>
      <c r="NQA29"/>
      <c r="NQB29"/>
      <c r="NQC29"/>
      <c r="NQD29"/>
      <c r="NQE29"/>
      <c r="NQF29"/>
      <c r="NQG29"/>
      <c r="NQH29"/>
      <c r="NQI29"/>
      <c r="NQJ29"/>
      <c r="NQK29"/>
      <c r="NQL29"/>
      <c r="NQM29"/>
      <c r="NQN29"/>
      <c r="NQO29"/>
      <c r="NQP29"/>
      <c r="NQQ29"/>
      <c r="NQR29"/>
      <c r="NQS29"/>
      <c r="NQT29"/>
      <c r="NQU29"/>
      <c r="NQV29"/>
      <c r="NQW29"/>
      <c r="NQX29"/>
      <c r="NQY29"/>
      <c r="NQZ29"/>
      <c r="NRA29"/>
      <c r="NRB29"/>
      <c r="NRC29"/>
      <c r="NRD29"/>
      <c r="NRE29"/>
      <c r="NRF29"/>
      <c r="NRG29"/>
      <c r="NRH29"/>
      <c r="NRI29"/>
      <c r="NRJ29"/>
      <c r="NRK29"/>
      <c r="NRL29"/>
      <c r="NRM29"/>
      <c r="NRN29"/>
      <c r="NRO29"/>
      <c r="NRP29"/>
      <c r="NRQ29"/>
      <c r="NRR29"/>
      <c r="NRS29"/>
      <c r="NRT29"/>
      <c r="NRU29"/>
      <c r="NRV29"/>
      <c r="NRW29"/>
      <c r="NRX29"/>
      <c r="NRY29"/>
      <c r="NRZ29"/>
      <c r="NSA29"/>
      <c r="NSB29"/>
      <c r="NSC29"/>
      <c r="NSD29"/>
      <c r="NSE29"/>
      <c r="NSF29"/>
      <c r="NSG29"/>
      <c r="NSH29"/>
      <c r="NSI29"/>
      <c r="NSJ29"/>
      <c r="NSK29"/>
      <c r="NSL29"/>
      <c r="NSM29"/>
      <c r="NSN29"/>
      <c r="NSO29"/>
      <c r="NSP29"/>
      <c r="NSQ29"/>
      <c r="NSR29"/>
      <c r="NSS29"/>
      <c r="NST29"/>
      <c r="NSU29"/>
      <c r="NSV29"/>
      <c r="NSW29"/>
      <c r="NSX29"/>
      <c r="NSY29"/>
      <c r="NSZ29"/>
      <c r="NTA29"/>
      <c r="NTB29"/>
      <c r="NTC29"/>
      <c r="NTD29"/>
      <c r="NTE29"/>
      <c r="NTF29"/>
      <c r="NTG29"/>
      <c r="NTH29"/>
      <c r="NTI29"/>
      <c r="NTJ29"/>
      <c r="NTK29"/>
      <c r="NTL29"/>
      <c r="NTM29"/>
      <c r="NTN29"/>
      <c r="NTO29"/>
      <c r="NTP29"/>
      <c r="NTQ29"/>
      <c r="NTR29"/>
      <c r="NTS29"/>
      <c r="NTT29"/>
      <c r="NTU29"/>
      <c r="NTV29"/>
      <c r="NTW29"/>
      <c r="NTX29"/>
      <c r="NTY29"/>
      <c r="NTZ29"/>
      <c r="NUA29"/>
      <c r="NUB29"/>
      <c r="NUC29"/>
      <c r="NUD29"/>
      <c r="NUE29"/>
      <c r="NUF29"/>
      <c r="NUG29"/>
      <c r="NUH29"/>
      <c r="NUI29"/>
      <c r="NUJ29"/>
      <c r="NUK29"/>
      <c r="NUL29"/>
      <c r="NUM29"/>
      <c r="NUN29"/>
      <c r="NUO29"/>
      <c r="NUP29"/>
      <c r="NUQ29"/>
      <c r="NUR29"/>
      <c r="NUS29"/>
      <c r="NUT29"/>
      <c r="NUU29"/>
      <c r="NUV29"/>
      <c r="NUW29"/>
      <c r="NUX29"/>
      <c r="NUY29"/>
      <c r="NUZ29"/>
      <c r="NVA29"/>
      <c r="NVB29"/>
      <c r="NVC29"/>
      <c r="NVD29"/>
      <c r="NVE29"/>
      <c r="NVF29"/>
      <c r="NVG29"/>
      <c r="NVH29"/>
      <c r="NVI29"/>
      <c r="NVJ29"/>
      <c r="NVK29"/>
      <c r="NVL29"/>
      <c r="NVM29"/>
      <c r="NVN29"/>
      <c r="NVO29"/>
      <c r="NVP29"/>
      <c r="NVQ29"/>
      <c r="NVR29"/>
      <c r="NVS29"/>
      <c r="NVT29"/>
      <c r="NVU29"/>
      <c r="NVV29"/>
      <c r="NVW29"/>
      <c r="NVX29"/>
      <c r="NVY29"/>
      <c r="NVZ29"/>
      <c r="NWA29"/>
      <c r="NWB29"/>
      <c r="NWC29"/>
      <c r="NWD29"/>
      <c r="NWE29"/>
      <c r="NWF29"/>
      <c r="NWG29"/>
      <c r="NWH29"/>
      <c r="NWI29"/>
      <c r="NWJ29"/>
      <c r="NWK29"/>
      <c r="NWL29"/>
      <c r="NWM29"/>
      <c r="NWN29"/>
      <c r="NWO29"/>
      <c r="NWP29"/>
      <c r="NWQ29"/>
      <c r="NWR29"/>
      <c r="NWS29"/>
      <c r="NWT29"/>
      <c r="NWU29"/>
      <c r="NWV29"/>
      <c r="NWW29"/>
      <c r="NWX29"/>
      <c r="NWY29"/>
      <c r="NWZ29"/>
      <c r="NXA29"/>
      <c r="NXB29"/>
      <c r="NXC29"/>
      <c r="NXD29"/>
      <c r="NXE29"/>
      <c r="NXF29"/>
      <c r="NXG29"/>
      <c r="NXH29"/>
      <c r="NXI29"/>
      <c r="NXJ29"/>
      <c r="NXK29"/>
      <c r="NXL29"/>
      <c r="NXM29"/>
      <c r="NXN29"/>
      <c r="NXO29"/>
      <c r="NXP29"/>
      <c r="NXQ29"/>
      <c r="NXR29"/>
      <c r="NXS29"/>
      <c r="NXT29"/>
      <c r="NXU29"/>
      <c r="NXV29"/>
      <c r="NXW29"/>
      <c r="NXX29"/>
      <c r="NXY29"/>
      <c r="NXZ29"/>
      <c r="NYA29"/>
      <c r="NYB29"/>
      <c r="NYC29"/>
      <c r="NYD29"/>
      <c r="NYE29"/>
      <c r="NYF29"/>
      <c r="NYG29"/>
      <c r="NYH29"/>
      <c r="NYI29"/>
      <c r="NYJ29"/>
      <c r="NYK29"/>
      <c r="NYL29"/>
      <c r="NYM29"/>
      <c r="NYN29"/>
      <c r="NYO29"/>
      <c r="NYP29"/>
      <c r="NYQ29"/>
      <c r="NYR29"/>
      <c r="NYS29"/>
      <c r="NYT29"/>
      <c r="NYU29"/>
      <c r="NYV29"/>
      <c r="NYW29"/>
      <c r="NYX29"/>
      <c r="NYY29"/>
      <c r="NYZ29"/>
      <c r="NZA29"/>
      <c r="NZB29"/>
      <c r="NZC29"/>
      <c r="NZD29"/>
      <c r="NZE29"/>
      <c r="NZF29"/>
      <c r="NZG29"/>
      <c r="NZH29"/>
      <c r="NZI29"/>
      <c r="NZJ29"/>
      <c r="NZK29"/>
      <c r="NZL29"/>
      <c r="NZM29"/>
      <c r="NZN29"/>
      <c r="NZO29"/>
      <c r="NZP29"/>
      <c r="NZQ29"/>
      <c r="NZR29"/>
      <c r="NZS29"/>
      <c r="NZT29"/>
      <c r="NZU29"/>
      <c r="NZV29"/>
      <c r="NZW29"/>
      <c r="NZX29"/>
      <c r="NZY29"/>
      <c r="NZZ29"/>
      <c r="OAA29"/>
      <c r="OAB29"/>
      <c r="OAC29"/>
      <c r="OAD29"/>
      <c r="OAE29"/>
      <c r="OAF29"/>
      <c r="OAG29"/>
      <c r="OAH29"/>
      <c r="OAI29"/>
      <c r="OAJ29"/>
      <c r="OAK29"/>
      <c r="OAL29"/>
      <c r="OAM29"/>
      <c r="OAN29"/>
      <c r="OAO29"/>
      <c r="OAP29"/>
      <c r="OAQ29"/>
      <c r="OAR29"/>
      <c r="OAS29"/>
      <c r="OAT29"/>
      <c r="OAU29"/>
      <c r="OAV29"/>
      <c r="OAW29"/>
      <c r="OAX29"/>
      <c r="OAY29"/>
      <c r="OAZ29"/>
      <c r="OBA29"/>
      <c r="OBB29"/>
      <c r="OBC29"/>
      <c r="OBD29"/>
      <c r="OBE29"/>
      <c r="OBF29"/>
      <c r="OBG29"/>
      <c r="OBH29"/>
      <c r="OBI29"/>
      <c r="OBJ29"/>
      <c r="OBK29"/>
      <c r="OBL29"/>
      <c r="OBM29"/>
      <c r="OBN29"/>
      <c r="OBO29"/>
      <c r="OBP29"/>
      <c r="OBQ29"/>
      <c r="OBR29"/>
      <c r="OBS29"/>
      <c r="OBT29"/>
      <c r="OBU29"/>
      <c r="OBV29"/>
      <c r="OBW29"/>
      <c r="OBX29"/>
      <c r="OBY29"/>
      <c r="OBZ29"/>
      <c r="OCA29"/>
      <c r="OCB29"/>
      <c r="OCC29"/>
      <c r="OCD29"/>
      <c r="OCE29"/>
      <c r="OCF29"/>
      <c r="OCG29"/>
      <c r="OCH29"/>
      <c r="OCI29"/>
      <c r="OCJ29"/>
      <c r="OCK29"/>
      <c r="OCL29"/>
      <c r="OCM29"/>
      <c r="OCN29"/>
      <c r="OCO29"/>
      <c r="OCP29"/>
      <c r="OCQ29"/>
      <c r="OCR29"/>
      <c r="OCS29"/>
      <c r="OCT29"/>
      <c r="OCU29"/>
      <c r="OCV29"/>
      <c r="OCW29"/>
      <c r="OCX29"/>
      <c r="OCY29"/>
      <c r="OCZ29"/>
      <c r="ODA29"/>
      <c r="ODB29"/>
      <c r="ODC29"/>
      <c r="ODD29"/>
      <c r="ODE29"/>
      <c r="ODF29"/>
      <c r="ODG29"/>
      <c r="ODH29"/>
      <c r="ODI29"/>
      <c r="ODJ29"/>
      <c r="ODK29"/>
      <c r="ODL29"/>
      <c r="ODM29"/>
      <c r="ODN29"/>
      <c r="ODO29"/>
      <c r="ODP29"/>
      <c r="ODQ29"/>
      <c r="ODR29"/>
      <c r="ODS29"/>
      <c r="ODT29"/>
      <c r="ODU29"/>
      <c r="ODV29"/>
      <c r="ODW29"/>
      <c r="ODX29"/>
      <c r="ODY29"/>
      <c r="ODZ29"/>
      <c r="OEA29"/>
      <c r="OEB29"/>
      <c r="OEC29"/>
      <c r="OED29"/>
      <c r="OEE29"/>
      <c r="OEF29"/>
      <c r="OEG29"/>
      <c r="OEH29"/>
      <c r="OEI29"/>
      <c r="OEJ29"/>
      <c r="OEK29"/>
      <c r="OEL29"/>
      <c r="OEM29"/>
      <c r="OEN29"/>
      <c r="OEO29"/>
      <c r="OEP29"/>
      <c r="OEQ29"/>
      <c r="OER29"/>
      <c r="OES29"/>
      <c r="OET29"/>
      <c r="OEU29"/>
      <c r="OEV29"/>
      <c r="OEW29"/>
      <c r="OEX29"/>
      <c r="OEY29"/>
      <c r="OEZ29"/>
      <c r="OFA29"/>
      <c r="OFB29"/>
      <c r="OFC29"/>
      <c r="OFD29"/>
      <c r="OFE29"/>
      <c r="OFF29"/>
      <c r="OFG29"/>
      <c r="OFH29"/>
      <c r="OFI29"/>
      <c r="OFJ29"/>
      <c r="OFK29"/>
      <c r="OFL29"/>
      <c r="OFM29"/>
      <c r="OFN29"/>
      <c r="OFO29"/>
      <c r="OFP29"/>
      <c r="OFQ29"/>
      <c r="OFR29"/>
      <c r="OFS29"/>
      <c r="OFT29"/>
      <c r="OFU29"/>
      <c r="OFV29"/>
      <c r="OFW29"/>
      <c r="OFX29"/>
      <c r="OFY29"/>
      <c r="OFZ29"/>
      <c r="OGA29"/>
      <c r="OGB29"/>
      <c r="OGC29"/>
      <c r="OGD29"/>
      <c r="OGE29"/>
      <c r="OGF29"/>
      <c r="OGG29"/>
      <c r="OGH29"/>
      <c r="OGI29"/>
      <c r="OGJ29"/>
      <c r="OGK29"/>
      <c r="OGL29"/>
      <c r="OGM29"/>
      <c r="OGN29"/>
      <c r="OGO29"/>
      <c r="OGP29"/>
      <c r="OGQ29"/>
      <c r="OGR29"/>
      <c r="OGS29"/>
      <c r="OGT29"/>
      <c r="OGU29"/>
      <c r="OGV29"/>
      <c r="OGW29"/>
      <c r="OGX29"/>
      <c r="OGY29"/>
      <c r="OGZ29"/>
      <c r="OHA29"/>
      <c r="OHB29"/>
      <c r="OHC29"/>
      <c r="OHD29"/>
      <c r="OHE29"/>
      <c r="OHF29"/>
      <c r="OHG29"/>
      <c r="OHH29"/>
      <c r="OHI29"/>
      <c r="OHJ29"/>
      <c r="OHK29"/>
      <c r="OHL29"/>
      <c r="OHM29"/>
      <c r="OHN29"/>
      <c r="OHO29"/>
      <c r="OHP29"/>
      <c r="OHQ29"/>
      <c r="OHR29"/>
      <c r="OHS29"/>
      <c r="OHT29"/>
      <c r="OHU29"/>
      <c r="OHV29"/>
      <c r="OHW29"/>
      <c r="OHX29"/>
      <c r="OHY29"/>
      <c r="OHZ29"/>
      <c r="OIA29"/>
      <c r="OIB29"/>
      <c r="OIC29"/>
      <c r="OID29"/>
      <c r="OIE29"/>
      <c r="OIF29"/>
      <c r="OIG29"/>
      <c r="OIH29"/>
      <c r="OII29"/>
      <c r="OIJ29"/>
      <c r="OIK29"/>
      <c r="OIL29"/>
      <c r="OIM29"/>
      <c r="OIN29"/>
      <c r="OIO29"/>
      <c r="OIP29"/>
      <c r="OIQ29"/>
      <c r="OIR29"/>
      <c r="OIS29"/>
      <c r="OIT29"/>
      <c r="OIU29"/>
      <c r="OIV29"/>
      <c r="OIW29"/>
      <c r="OIX29"/>
      <c r="OIY29"/>
      <c r="OIZ29"/>
      <c r="OJA29"/>
      <c r="OJB29"/>
      <c r="OJC29"/>
      <c r="OJD29"/>
      <c r="OJE29"/>
      <c r="OJF29"/>
      <c r="OJG29"/>
      <c r="OJH29"/>
      <c r="OJI29"/>
      <c r="OJJ29"/>
      <c r="OJK29"/>
      <c r="OJL29"/>
      <c r="OJM29"/>
      <c r="OJN29"/>
      <c r="OJO29"/>
      <c r="OJP29"/>
      <c r="OJQ29"/>
      <c r="OJR29"/>
      <c r="OJS29"/>
      <c r="OJT29"/>
      <c r="OJU29"/>
      <c r="OJV29"/>
      <c r="OJW29"/>
      <c r="OJX29"/>
      <c r="OJY29"/>
      <c r="OJZ29"/>
      <c r="OKA29"/>
      <c r="OKB29"/>
      <c r="OKC29"/>
      <c r="OKD29"/>
      <c r="OKE29"/>
      <c r="OKF29"/>
      <c r="OKG29"/>
      <c r="OKH29"/>
      <c r="OKI29"/>
      <c r="OKJ29"/>
      <c r="OKK29"/>
      <c r="OKL29"/>
      <c r="OKM29"/>
      <c r="OKN29"/>
      <c r="OKO29"/>
      <c r="OKP29"/>
      <c r="OKQ29"/>
      <c r="OKR29"/>
      <c r="OKS29"/>
      <c r="OKT29"/>
      <c r="OKU29"/>
      <c r="OKV29"/>
      <c r="OKW29"/>
      <c r="OKX29"/>
      <c r="OKY29"/>
      <c r="OKZ29"/>
      <c r="OLA29"/>
      <c r="OLB29"/>
      <c r="OLC29"/>
      <c r="OLD29"/>
      <c r="OLE29"/>
      <c r="OLF29"/>
      <c r="OLG29"/>
      <c r="OLH29"/>
      <c r="OLI29"/>
      <c r="OLJ29"/>
      <c r="OLK29"/>
      <c r="OLL29"/>
      <c r="OLM29"/>
      <c r="OLN29"/>
      <c r="OLO29"/>
      <c r="OLP29"/>
      <c r="OLQ29"/>
      <c r="OLR29"/>
      <c r="OLS29"/>
      <c r="OLT29"/>
      <c r="OLU29"/>
      <c r="OLV29"/>
      <c r="OLW29"/>
      <c r="OLX29"/>
      <c r="OLY29"/>
      <c r="OLZ29"/>
      <c r="OMA29"/>
      <c r="OMB29"/>
      <c r="OMC29"/>
      <c r="OMD29"/>
      <c r="OME29"/>
      <c r="OMF29"/>
      <c r="OMG29"/>
      <c r="OMH29"/>
      <c r="OMI29"/>
      <c r="OMJ29"/>
      <c r="OMK29"/>
      <c r="OML29"/>
      <c r="OMM29"/>
      <c r="OMN29"/>
      <c r="OMO29"/>
      <c r="OMP29"/>
      <c r="OMQ29"/>
      <c r="OMR29"/>
      <c r="OMS29"/>
      <c r="OMT29"/>
      <c r="OMU29"/>
      <c r="OMV29"/>
      <c r="OMW29"/>
      <c r="OMX29"/>
      <c r="OMY29"/>
      <c r="OMZ29"/>
      <c r="ONA29"/>
      <c r="ONB29"/>
      <c r="ONC29"/>
      <c r="OND29"/>
      <c r="ONE29"/>
      <c r="ONF29"/>
      <c r="ONG29"/>
      <c r="ONH29"/>
      <c r="ONI29"/>
      <c r="ONJ29"/>
      <c r="ONK29"/>
      <c r="ONL29"/>
      <c r="ONM29"/>
      <c r="ONN29"/>
      <c r="ONO29"/>
      <c r="ONP29"/>
      <c r="ONQ29"/>
      <c r="ONR29"/>
      <c r="ONS29"/>
      <c r="ONT29"/>
      <c r="ONU29"/>
      <c r="ONV29"/>
      <c r="ONW29"/>
      <c r="ONX29"/>
      <c r="ONY29"/>
      <c r="ONZ29"/>
      <c r="OOA29"/>
      <c r="OOB29"/>
      <c r="OOC29"/>
      <c r="OOD29"/>
      <c r="OOE29"/>
      <c r="OOF29"/>
      <c r="OOG29"/>
      <c r="OOH29"/>
      <c r="OOI29"/>
      <c r="OOJ29"/>
      <c r="OOK29"/>
      <c r="OOL29"/>
      <c r="OOM29"/>
      <c r="OON29"/>
      <c r="OOO29"/>
      <c r="OOP29"/>
      <c r="OOQ29"/>
      <c r="OOR29"/>
      <c r="OOS29"/>
      <c r="OOT29"/>
      <c r="OOU29"/>
      <c r="OOV29"/>
      <c r="OOW29"/>
      <c r="OOX29"/>
      <c r="OOY29"/>
      <c r="OOZ29"/>
      <c r="OPA29"/>
      <c r="OPB29"/>
      <c r="OPC29"/>
      <c r="OPD29"/>
      <c r="OPE29"/>
      <c r="OPF29"/>
      <c r="OPG29"/>
      <c r="OPH29"/>
      <c r="OPI29"/>
      <c r="OPJ29"/>
      <c r="OPK29"/>
      <c r="OPL29"/>
      <c r="OPM29"/>
      <c r="OPN29"/>
      <c r="OPO29"/>
      <c r="OPP29"/>
      <c r="OPQ29"/>
      <c r="OPR29"/>
      <c r="OPS29"/>
      <c r="OPT29"/>
      <c r="OPU29"/>
      <c r="OPV29"/>
      <c r="OPW29"/>
      <c r="OPX29"/>
      <c r="OPY29"/>
      <c r="OPZ29"/>
      <c r="OQA29"/>
      <c r="OQB29"/>
      <c r="OQC29"/>
      <c r="OQD29"/>
      <c r="OQE29"/>
      <c r="OQF29"/>
      <c r="OQG29"/>
      <c r="OQH29"/>
      <c r="OQI29"/>
      <c r="OQJ29"/>
      <c r="OQK29"/>
      <c r="OQL29"/>
      <c r="OQM29"/>
      <c r="OQN29"/>
      <c r="OQO29"/>
      <c r="OQP29"/>
      <c r="OQQ29"/>
      <c r="OQR29"/>
      <c r="OQS29"/>
      <c r="OQT29"/>
      <c r="OQU29"/>
      <c r="OQV29"/>
      <c r="OQW29"/>
      <c r="OQX29"/>
      <c r="OQY29"/>
      <c r="OQZ29"/>
      <c r="ORA29"/>
      <c r="ORB29"/>
      <c r="ORC29"/>
      <c r="ORD29"/>
      <c r="ORE29"/>
      <c r="ORF29"/>
      <c r="ORG29"/>
      <c r="ORH29"/>
      <c r="ORI29"/>
      <c r="ORJ29"/>
      <c r="ORK29"/>
      <c r="ORL29"/>
      <c r="ORM29"/>
      <c r="ORN29"/>
      <c r="ORO29"/>
      <c r="ORP29"/>
      <c r="ORQ29"/>
      <c r="ORR29"/>
      <c r="ORS29"/>
      <c r="ORT29"/>
      <c r="ORU29"/>
      <c r="ORV29"/>
      <c r="ORW29"/>
      <c r="ORX29"/>
      <c r="ORY29"/>
      <c r="ORZ29"/>
      <c r="OSA29"/>
      <c r="OSB29"/>
      <c r="OSC29"/>
      <c r="OSD29"/>
      <c r="OSE29"/>
      <c r="OSF29"/>
      <c r="OSG29"/>
      <c r="OSH29"/>
      <c r="OSI29"/>
      <c r="OSJ29"/>
      <c r="OSK29"/>
      <c r="OSL29"/>
      <c r="OSM29"/>
      <c r="OSN29"/>
      <c r="OSO29"/>
      <c r="OSP29"/>
      <c r="OSQ29"/>
      <c r="OSR29"/>
      <c r="OSS29"/>
      <c r="OST29"/>
      <c r="OSU29"/>
      <c r="OSV29"/>
      <c r="OSW29"/>
      <c r="OSX29"/>
      <c r="OSY29"/>
      <c r="OSZ29"/>
      <c r="OTA29"/>
      <c r="OTB29"/>
      <c r="OTC29"/>
      <c r="OTD29"/>
      <c r="OTE29"/>
      <c r="OTF29"/>
      <c r="OTG29"/>
      <c r="OTH29"/>
      <c r="OTI29"/>
      <c r="OTJ29"/>
      <c r="OTK29"/>
      <c r="OTL29"/>
      <c r="OTM29"/>
      <c r="OTN29"/>
      <c r="OTO29"/>
      <c r="OTP29"/>
      <c r="OTQ29"/>
      <c r="OTR29"/>
      <c r="OTS29"/>
      <c r="OTT29"/>
      <c r="OTU29"/>
      <c r="OTV29"/>
      <c r="OTW29"/>
      <c r="OTX29"/>
      <c r="OTY29"/>
      <c r="OTZ29"/>
      <c r="OUA29"/>
      <c r="OUB29"/>
      <c r="OUC29"/>
      <c r="OUD29"/>
      <c r="OUE29"/>
      <c r="OUF29"/>
      <c r="OUG29"/>
      <c r="OUH29"/>
      <c r="OUI29"/>
      <c r="OUJ29"/>
      <c r="OUK29"/>
      <c r="OUL29"/>
      <c r="OUM29"/>
      <c r="OUN29"/>
      <c r="OUO29"/>
      <c r="OUP29"/>
      <c r="OUQ29"/>
      <c r="OUR29"/>
      <c r="OUS29"/>
      <c r="OUT29"/>
      <c r="OUU29"/>
      <c r="OUV29"/>
      <c r="OUW29"/>
      <c r="OUX29"/>
      <c r="OUY29"/>
      <c r="OUZ29"/>
      <c r="OVA29"/>
      <c r="OVB29"/>
      <c r="OVC29"/>
      <c r="OVD29"/>
      <c r="OVE29"/>
      <c r="OVF29"/>
      <c r="OVG29"/>
      <c r="OVH29"/>
      <c r="OVI29"/>
      <c r="OVJ29"/>
      <c r="OVK29"/>
      <c r="OVL29"/>
      <c r="OVM29"/>
      <c r="OVN29"/>
      <c r="OVO29"/>
      <c r="OVP29"/>
      <c r="OVQ29"/>
      <c r="OVR29"/>
      <c r="OVS29"/>
      <c r="OVT29"/>
      <c r="OVU29"/>
      <c r="OVV29"/>
      <c r="OVW29"/>
      <c r="OVX29"/>
      <c r="OVY29"/>
      <c r="OVZ29"/>
      <c r="OWA29"/>
      <c r="OWB29"/>
      <c r="OWC29"/>
      <c r="OWD29"/>
      <c r="OWE29"/>
      <c r="OWF29"/>
      <c r="OWG29"/>
      <c r="OWH29"/>
      <c r="OWI29"/>
      <c r="OWJ29"/>
      <c r="OWK29"/>
      <c r="OWL29"/>
      <c r="OWM29"/>
      <c r="OWN29"/>
      <c r="OWO29"/>
      <c r="OWP29"/>
      <c r="OWQ29"/>
      <c r="OWR29"/>
      <c r="OWS29"/>
      <c r="OWT29"/>
      <c r="OWU29"/>
      <c r="OWV29"/>
      <c r="OWW29"/>
      <c r="OWX29"/>
      <c r="OWY29"/>
      <c r="OWZ29"/>
      <c r="OXA29"/>
      <c r="OXB29"/>
      <c r="OXC29"/>
      <c r="OXD29"/>
      <c r="OXE29"/>
      <c r="OXF29"/>
      <c r="OXG29"/>
      <c r="OXH29"/>
      <c r="OXI29"/>
      <c r="OXJ29"/>
      <c r="OXK29"/>
      <c r="OXL29"/>
      <c r="OXM29"/>
      <c r="OXN29"/>
      <c r="OXO29"/>
      <c r="OXP29"/>
      <c r="OXQ29"/>
      <c r="OXR29"/>
      <c r="OXS29"/>
      <c r="OXT29"/>
      <c r="OXU29"/>
      <c r="OXV29"/>
      <c r="OXW29"/>
      <c r="OXX29"/>
      <c r="OXY29"/>
      <c r="OXZ29"/>
      <c r="OYA29"/>
      <c r="OYB29"/>
      <c r="OYC29"/>
      <c r="OYD29"/>
      <c r="OYE29"/>
      <c r="OYF29"/>
      <c r="OYG29"/>
      <c r="OYH29"/>
      <c r="OYI29"/>
      <c r="OYJ29"/>
      <c r="OYK29"/>
      <c r="OYL29"/>
      <c r="OYM29"/>
      <c r="OYN29"/>
      <c r="OYO29"/>
      <c r="OYP29"/>
      <c r="OYQ29"/>
      <c r="OYR29"/>
      <c r="OYS29"/>
      <c r="OYT29"/>
      <c r="OYU29"/>
      <c r="OYV29"/>
      <c r="OYW29"/>
      <c r="OYX29"/>
      <c r="OYY29"/>
      <c r="OYZ29"/>
      <c r="OZA29"/>
      <c r="OZB29"/>
      <c r="OZC29"/>
      <c r="OZD29"/>
      <c r="OZE29"/>
      <c r="OZF29"/>
      <c r="OZG29"/>
      <c r="OZH29"/>
      <c r="OZI29"/>
      <c r="OZJ29"/>
      <c r="OZK29"/>
      <c r="OZL29"/>
      <c r="OZM29"/>
      <c r="OZN29"/>
      <c r="OZO29"/>
      <c r="OZP29"/>
      <c r="OZQ29"/>
      <c r="OZR29"/>
      <c r="OZS29"/>
      <c r="OZT29"/>
      <c r="OZU29"/>
      <c r="OZV29"/>
      <c r="OZW29"/>
      <c r="OZX29"/>
      <c r="OZY29"/>
      <c r="OZZ29"/>
      <c r="PAA29"/>
      <c r="PAB29"/>
      <c r="PAC29"/>
      <c r="PAD29"/>
      <c r="PAE29"/>
      <c r="PAF29"/>
      <c r="PAG29"/>
      <c r="PAH29"/>
      <c r="PAI29"/>
      <c r="PAJ29"/>
      <c r="PAK29"/>
      <c r="PAL29"/>
      <c r="PAM29"/>
      <c r="PAN29"/>
      <c r="PAO29"/>
      <c r="PAP29"/>
      <c r="PAQ29"/>
      <c r="PAR29"/>
      <c r="PAS29"/>
      <c r="PAT29"/>
      <c r="PAU29"/>
      <c r="PAV29"/>
      <c r="PAW29"/>
      <c r="PAX29"/>
      <c r="PAY29"/>
      <c r="PAZ29"/>
      <c r="PBA29"/>
      <c r="PBB29"/>
      <c r="PBC29"/>
      <c r="PBD29"/>
      <c r="PBE29"/>
      <c r="PBF29"/>
      <c r="PBG29"/>
      <c r="PBH29"/>
      <c r="PBI29"/>
      <c r="PBJ29"/>
      <c r="PBK29"/>
      <c r="PBL29"/>
      <c r="PBM29"/>
      <c r="PBN29"/>
      <c r="PBO29"/>
      <c r="PBP29"/>
      <c r="PBQ29"/>
      <c r="PBR29"/>
      <c r="PBS29"/>
      <c r="PBT29"/>
      <c r="PBU29"/>
      <c r="PBV29"/>
      <c r="PBW29"/>
      <c r="PBX29"/>
      <c r="PBY29"/>
      <c r="PBZ29"/>
      <c r="PCA29"/>
      <c r="PCB29"/>
      <c r="PCC29"/>
      <c r="PCD29"/>
      <c r="PCE29"/>
      <c r="PCF29"/>
      <c r="PCG29"/>
      <c r="PCH29"/>
      <c r="PCI29"/>
      <c r="PCJ29"/>
      <c r="PCK29"/>
      <c r="PCL29"/>
      <c r="PCM29"/>
      <c r="PCN29"/>
      <c r="PCO29"/>
      <c r="PCP29"/>
      <c r="PCQ29"/>
      <c r="PCR29"/>
      <c r="PCS29"/>
      <c r="PCT29"/>
      <c r="PCU29"/>
      <c r="PCV29"/>
      <c r="PCW29"/>
      <c r="PCX29"/>
      <c r="PCY29"/>
      <c r="PCZ29"/>
      <c r="PDA29"/>
      <c r="PDB29"/>
      <c r="PDC29"/>
      <c r="PDD29"/>
      <c r="PDE29"/>
      <c r="PDF29"/>
      <c r="PDG29"/>
      <c r="PDH29"/>
      <c r="PDI29"/>
      <c r="PDJ29"/>
      <c r="PDK29"/>
      <c r="PDL29"/>
      <c r="PDM29"/>
      <c r="PDN29"/>
      <c r="PDO29"/>
      <c r="PDP29"/>
      <c r="PDQ29"/>
      <c r="PDR29"/>
      <c r="PDS29"/>
      <c r="PDT29"/>
      <c r="PDU29"/>
      <c r="PDV29"/>
      <c r="PDW29"/>
      <c r="PDX29"/>
      <c r="PDY29"/>
      <c r="PDZ29"/>
      <c r="PEA29"/>
      <c r="PEB29"/>
      <c r="PEC29"/>
      <c r="PED29"/>
      <c r="PEE29"/>
      <c r="PEF29"/>
      <c r="PEG29"/>
      <c r="PEH29"/>
      <c r="PEI29"/>
      <c r="PEJ29"/>
      <c r="PEK29"/>
      <c r="PEL29"/>
      <c r="PEM29"/>
      <c r="PEN29"/>
      <c r="PEO29"/>
      <c r="PEP29"/>
      <c r="PEQ29"/>
      <c r="PER29"/>
      <c r="PES29"/>
      <c r="PET29"/>
      <c r="PEU29"/>
      <c r="PEV29"/>
      <c r="PEW29"/>
      <c r="PEX29"/>
      <c r="PEY29"/>
      <c r="PEZ29"/>
      <c r="PFA29"/>
      <c r="PFB29"/>
      <c r="PFC29"/>
      <c r="PFD29"/>
      <c r="PFE29"/>
      <c r="PFF29"/>
      <c r="PFG29"/>
      <c r="PFH29"/>
      <c r="PFI29"/>
      <c r="PFJ29"/>
      <c r="PFK29"/>
      <c r="PFL29"/>
      <c r="PFM29"/>
      <c r="PFN29"/>
      <c r="PFO29"/>
      <c r="PFP29"/>
      <c r="PFQ29"/>
      <c r="PFR29"/>
      <c r="PFS29"/>
      <c r="PFT29"/>
      <c r="PFU29"/>
      <c r="PFV29"/>
      <c r="PFW29"/>
      <c r="PFX29"/>
      <c r="PFY29"/>
      <c r="PFZ29"/>
      <c r="PGA29"/>
      <c r="PGB29"/>
      <c r="PGC29"/>
      <c r="PGD29"/>
      <c r="PGE29"/>
      <c r="PGF29"/>
      <c r="PGG29"/>
      <c r="PGH29"/>
      <c r="PGI29"/>
      <c r="PGJ29"/>
      <c r="PGK29"/>
      <c r="PGL29"/>
      <c r="PGM29"/>
      <c r="PGN29"/>
      <c r="PGO29"/>
      <c r="PGP29"/>
      <c r="PGQ29"/>
      <c r="PGR29"/>
      <c r="PGS29"/>
      <c r="PGT29"/>
      <c r="PGU29"/>
      <c r="PGV29"/>
      <c r="PGW29"/>
      <c r="PGX29"/>
      <c r="PGY29"/>
      <c r="PGZ29"/>
      <c r="PHA29"/>
      <c r="PHB29"/>
      <c r="PHC29"/>
      <c r="PHD29"/>
      <c r="PHE29"/>
      <c r="PHF29"/>
      <c r="PHG29"/>
      <c r="PHH29"/>
      <c r="PHI29"/>
      <c r="PHJ29"/>
      <c r="PHK29"/>
      <c r="PHL29"/>
      <c r="PHM29"/>
      <c r="PHN29"/>
      <c r="PHO29"/>
      <c r="PHP29"/>
      <c r="PHQ29"/>
      <c r="PHR29"/>
      <c r="PHS29"/>
      <c r="PHT29"/>
      <c r="PHU29"/>
      <c r="PHV29"/>
      <c r="PHW29"/>
      <c r="PHX29"/>
      <c r="PHY29"/>
      <c r="PHZ29"/>
      <c r="PIA29"/>
      <c r="PIB29"/>
      <c r="PIC29"/>
      <c r="PID29"/>
      <c r="PIE29"/>
      <c r="PIF29"/>
      <c r="PIG29"/>
      <c r="PIH29"/>
      <c r="PII29"/>
      <c r="PIJ29"/>
      <c r="PIK29"/>
      <c r="PIL29"/>
      <c r="PIM29"/>
      <c r="PIN29"/>
      <c r="PIO29"/>
      <c r="PIP29"/>
      <c r="PIQ29"/>
      <c r="PIR29"/>
      <c r="PIS29"/>
      <c r="PIT29"/>
      <c r="PIU29"/>
      <c r="PIV29"/>
      <c r="PIW29"/>
      <c r="PIX29"/>
      <c r="PIY29"/>
      <c r="PIZ29"/>
      <c r="PJA29"/>
      <c r="PJB29"/>
      <c r="PJC29"/>
      <c r="PJD29"/>
      <c r="PJE29"/>
      <c r="PJF29"/>
      <c r="PJG29"/>
      <c r="PJH29"/>
      <c r="PJI29"/>
      <c r="PJJ29"/>
      <c r="PJK29"/>
      <c r="PJL29"/>
      <c r="PJM29"/>
      <c r="PJN29"/>
      <c r="PJO29"/>
      <c r="PJP29"/>
      <c r="PJQ29"/>
      <c r="PJR29"/>
      <c r="PJS29"/>
      <c r="PJT29"/>
      <c r="PJU29"/>
      <c r="PJV29"/>
      <c r="PJW29"/>
      <c r="PJX29"/>
      <c r="PJY29"/>
      <c r="PJZ29"/>
      <c r="PKA29"/>
      <c r="PKB29"/>
      <c r="PKC29"/>
      <c r="PKD29"/>
      <c r="PKE29"/>
      <c r="PKF29"/>
      <c r="PKG29"/>
      <c r="PKH29"/>
      <c r="PKI29"/>
      <c r="PKJ29"/>
      <c r="PKK29"/>
      <c r="PKL29"/>
      <c r="PKM29"/>
      <c r="PKN29"/>
      <c r="PKO29"/>
      <c r="PKP29"/>
      <c r="PKQ29"/>
      <c r="PKR29"/>
      <c r="PKS29"/>
      <c r="PKT29"/>
      <c r="PKU29"/>
      <c r="PKV29"/>
      <c r="PKW29"/>
      <c r="PKX29"/>
      <c r="PKY29"/>
      <c r="PKZ29"/>
      <c r="PLA29"/>
      <c r="PLB29"/>
      <c r="PLC29"/>
      <c r="PLD29"/>
      <c r="PLE29"/>
      <c r="PLF29"/>
      <c r="PLG29"/>
      <c r="PLH29"/>
      <c r="PLI29"/>
      <c r="PLJ29"/>
      <c r="PLK29"/>
      <c r="PLL29"/>
      <c r="PLM29"/>
      <c r="PLN29"/>
      <c r="PLO29"/>
      <c r="PLP29"/>
      <c r="PLQ29"/>
      <c r="PLR29"/>
      <c r="PLS29"/>
      <c r="PLT29"/>
      <c r="PLU29"/>
      <c r="PLV29"/>
      <c r="PLW29"/>
      <c r="PLX29"/>
      <c r="PLY29"/>
      <c r="PLZ29"/>
      <c r="PMA29"/>
      <c r="PMB29"/>
      <c r="PMC29"/>
      <c r="PMD29"/>
      <c r="PME29"/>
      <c r="PMF29"/>
      <c r="PMG29"/>
      <c r="PMH29"/>
      <c r="PMI29"/>
      <c r="PMJ29"/>
      <c r="PMK29"/>
      <c r="PML29"/>
      <c r="PMM29"/>
      <c r="PMN29"/>
      <c r="PMO29"/>
      <c r="PMP29"/>
      <c r="PMQ29"/>
      <c r="PMR29"/>
      <c r="PMS29"/>
      <c r="PMT29"/>
      <c r="PMU29"/>
      <c r="PMV29"/>
      <c r="PMW29"/>
      <c r="PMX29"/>
      <c r="PMY29"/>
      <c r="PMZ29"/>
      <c r="PNA29"/>
      <c r="PNB29"/>
      <c r="PNC29"/>
      <c r="PND29"/>
      <c r="PNE29"/>
      <c r="PNF29"/>
      <c r="PNG29"/>
      <c r="PNH29"/>
      <c r="PNI29"/>
      <c r="PNJ29"/>
      <c r="PNK29"/>
      <c r="PNL29"/>
      <c r="PNM29"/>
      <c r="PNN29"/>
      <c r="PNO29"/>
      <c r="PNP29"/>
      <c r="PNQ29"/>
      <c r="PNR29"/>
      <c r="PNS29"/>
      <c r="PNT29"/>
      <c r="PNU29"/>
      <c r="PNV29"/>
      <c r="PNW29"/>
      <c r="PNX29"/>
      <c r="PNY29"/>
      <c r="PNZ29"/>
      <c r="POA29"/>
      <c r="POB29"/>
      <c r="POC29"/>
      <c r="POD29"/>
      <c r="POE29"/>
      <c r="POF29"/>
      <c r="POG29"/>
      <c r="POH29"/>
      <c r="POI29"/>
      <c r="POJ29"/>
      <c r="POK29"/>
      <c r="POL29"/>
      <c r="POM29"/>
      <c r="PON29"/>
      <c r="POO29"/>
      <c r="POP29"/>
      <c r="POQ29"/>
      <c r="POR29"/>
      <c r="POS29"/>
      <c r="POT29"/>
      <c r="POU29"/>
      <c r="POV29"/>
      <c r="POW29"/>
      <c r="POX29"/>
      <c r="POY29"/>
      <c r="POZ29"/>
      <c r="PPA29"/>
      <c r="PPB29"/>
      <c r="PPC29"/>
      <c r="PPD29"/>
      <c r="PPE29"/>
      <c r="PPF29"/>
      <c r="PPG29"/>
      <c r="PPH29"/>
      <c r="PPI29"/>
      <c r="PPJ29"/>
      <c r="PPK29"/>
      <c r="PPL29"/>
      <c r="PPM29"/>
      <c r="PPN29"/>
      <c r="PPO29"/>
      <c r="PPP29"/>
      <c r="PPQ29"/>
      <c r="PPR29"/>
      <c r="PPS29"/>
      <c r="PPT29"/>
      <c r="PPU29"/>
      <c r="PPV29"/>
      <c r="PPW29"/>
      <c r="PPX29"/>
      <c r="PPY29"/>
      <c r="PPZ29"/>
      <c r="PQA29"/>
      <c r="PQB29"/>
      <c r="PQC29"/>
      <c r="PQD29"/>
      <c r="PQE29"/>
      <c r="PQF29"/>
      <c r="PQG29"/>
      <c r="PQH29"/>
      <c r="PQI29"/>
      <c r="PQJ29"/>
      <c r="PQK29"/>
      <c r="PQL29"/>
      <c r="PQM29"/>
      <c r="PQN29"/>
      <c r="PQO29"/>
      <c r="PQP29"/>
      <c r="PQQ29"/>
      <c r="PQR29"/>
      <c r="PQS29"/>
      <c r="PQT29"/>
      <c r="PQU29"/>
      <c r="PQV29"/>
      <c r="PQW29"/>
      <c r="PQX29"/>
      <c r="PQY29"/>
      <c r="PQZ29"/>
      <c r="PRA29"/>
      <c r="PRB29"/>
      <c r="PRC29"/>
      <c r="PRD29"/>
      <c r="PRE29"/>
      <c r="PRF29"/>
      <c r="PRG29"/>
      <c r="PRH29"/>
      <c r="PRI29"/>
      <c r="PRJ29"/>
      <c r="PRK29"/>
      <c r="PRL29"/>
      <c r="PRM29"/>
      <c r="PRN29"/>
      <c r="PRO29"/>
      <c r="PRP29"/>
      <c r="PRQ29"/>
      <c r="PRR29"/>
      <c r="PRS29"/>
      <c r="PRT29"/>
      <c r="PRU29"/>
      <c r="PRV29"/>
      <c r="PRW29"/>
      <c r="PRX29"/>
      <c r="PRY29"/>
      <c r="PRZ29"/>
      <c r="PSA29"/>
      <c r="PSB29"/>
      <c r="PSC29"/>
      <c r="PSD29"/>
      <c r="PSE29"/>
      <c r="PSF29"/>
      <c r="PSG29"/>
      <c r="PSH29"/>
      <c r="PSI29"/>
      <c r="PSJ29"/>
      <c r="PSK29"/>
      <c r="PSL29"/>
      <c r="PSM29"/>
      <c r="PSN29"/>
      <c r="PSO29"/>
      <c r="PSP29"/>
      <c r="PSQ29"/>
      <c r="PSR29"/>
      <c r="PSS29"/>
      <c r="PST29"/>
      <c r="PSU29"/>
      <c r="PSV29"/>
      <c r="PSW29"/>
      <c r="PSX29"/>
      <c r="PSY29"/>
      <c r="PSZ29"/>
      <c r="PTA29"/>
      <c r="PTB29"/>
      <c r="PTC29"/>
      <c r="PTD29"/>
      <c r="PTE29"/>
      <c r="PTF29"/>
      <c r="PTG29"/>
      <c r="PTH29"/>
      <c r="PTI29"/>
      <c r="PTJ29"/>
      <c r="PTK29"/>
      <c r="PTL29"/>
      <c r="PTM29"/>
      <c r="PTN29"/>
      <c r="PTO29"/>
      <c r="PTP29"/>
      <c r="PTQ29"/>
      <c r="PTR29"/>
      <c r="PTS29"/>
      <c r="PTT29"/>
      <c r="PTU29"/>
      <c r="PTV29"/>
      <c r="PTW29"/>
      <c r="PTX29"/>
      <c r="PTY29"/>
      <c r="PTZ29"/>
      <c r="PUA29"/>
      <c r="PUB29"/>
      <c r="PUC29"/>
      <c r="PUD29"/>
      <c r="PUE29"/>
      <c r="PUF29"/>
      <c r="PUG29"/>
      <c r="PUH29"/>
      <c r="PUI29"/>
      <c r="PUJ29"/>
      <c r="PUK29"/>
      <c r="PUL29"/>
      <c r="PUM29"/>
      <c r="PUN29"/>
      <c r="PUO29"/>
      <c r="PUP29"/>
      <c r="PUQ29"/>
      <c r="PUR29"/>
      <c r="PUS29"/>
      <c r="PUT29"/>
      <c r="PUU29"/>
      <c r="PUV29"/>
      <c r="PUW29"/>
      <c r="PUX29"/>
      <c r="PUY29"/>
      <c r="PUZ29"/>
      <c r="PVA29"/>
      <c r="PVB29"/>
      <c r="PVC29"/>
      <c r="PVD29"/>
      <c r="PVE29"/>
      <c r="PVF29"/>
      <c r="PVG29"/>
      <c r="PVH29"/>
      <c r="PVI29"/>
      <c r="PVJ29"/>
      <c r="PVK29"/>
      <c r="PVL29"/>
      <c r="PVM29"/>
      <c r="PVN29"/>
      <c r="PVO29"/>
      <c r="PVP29"/>
      <c r="PVQ29"/>
      <c r="PVR29"/>
      <c r="PVS29"/>
      <c r="PVT29"/>
      <c r="PVU29"/>
      <c r="PVV29"/>
      <c r="PVW29"/>
      <c r="PVX29"/>
      <c r="PVY29"/>
      <c r="PVZ29"/>
      <c r="PWA29"/>
      <c r="PWB29"/>
      <c r="PWC29"/>
      <c r="PWD29"/>
      <c r="PWE29"/>
      <c r="PWF29"/>
      <c r="PWG29"/>
      <c r="PWH29"/>
      <c r="PWI29"/>
      <c r="PWJ29"/>
      <c r="PWK29"/>
      <c r="PWL29"/>
      <c r="PWM29"/>
      <c r="PWN29"/>
      <c r="PWO29"/>
      <c r="PWP29"/>
      <c r="PWQ29"/>
      <c r="PWR29"/>
      <c r="PWS29"/>
      <c r="PWT29"/>
      <c r="PWU29"/>
      <c r="PWV29"/>
      <c r="PWW29"/>
      <c r="PWX29"/>
      <c r="PWY29"/>
      <c r="PWZ29"/>
      <c r="PXA29"/>
      <c r="PXB29"/>
      <c r="PXC29"/>
      <c r="PXD29"/>
      <c r="PXE29"/>
      <c r="PXF29"/>
      <c r="PXG29"/>
      <c r="PXH29"/>
      <c r="PXI29"/>
      <c r="PXJ29"/>
      <c r="PXK29"/>
      <c r="PXL29"/>
      <c r="PXM29"/>
      <c r="PXN29"/>
      <c r="PXO29"/>
      <c r="PXP29"/>
      <c r="PXQ29"/>
      <c r="PXR29"/>
      <c r="PXS29"/>
      <c r="PXT29"/>
      <c r="PXU29"/>
      <c r="PXV29"/>
      <c r="PXW29"/>
      <c r="PXX29"/>
      <c r="PXY29"/>
      <c r="PXZ29"/>
      <c r="PYA29"/>
      <c r="PYB29"/>
      <c r="PYC29"/>
      <c r="PYD29"/>
      <c r="PYE29"/>
      <c r="PYF29"/>
      <c r="PYG29"/>
      <c r="PYH29"/>
      <c r="PYI29"/>
      <c r="PYJ29"/>
      <c r="PYK29"/>
      <c r="PYL29"/>
      <c r="PYM29"/>
      <c r="PYN29"/>
      <c r="PYO29"/>
      <c r="PYP29"/>
      <c r="PYQ29"/>
      <c r="PYR29"/>
      <c r="PYS29"/>
      <c r="PYT29"/>
      <c r="PYU29"/>
      <c r="PYV29"/>
      <c r="PYW29"/>
      <c r="PYX29"/>
      <c r="PYY29"/>
      <c r="PYZ29"/>
      <c r="PZA29"/>
      <c r="PZB29"/>
      <c r="PZC29"/>
      <c r="PZD29"/>
      <c r="PZE29"/>
      <c r="PZF29"/>
      <c r="PZG29"/>
      <c r="PZH29"/>
      <c r="PZI29"/>
      <c r="PZJ29"/>
      <c r="PZK29"/>
      <c r="PZL29"/>
      <c r="PZM29"/>
      <c r="PZN29"/>
      <c r="PZO29"/>
      <c r="PZP29"/>
      <c r="PZQ29"/>
      <c r="PZR29"/>
      <c r="PZS29"/>
      <c r="PZT29"/>
      <c r="PZU29"/>
      <c r="PZV29"/>
      <c r="PZW29"/>
      <c r="PZX29"/>
      <c r="PZY29"/>
      <c r="PZZ29"/>
      <c r="QAA29"/>
      <c r="QAB29"/>
      <c r="QAC29"/>
      <c r="QAD29"/>
      <c r="QAE29"/>
      <c r="QAF29"/>
      <c r="QAG29"/>
      <c r="QAH29"/>
      <c r="QAI29"/>
      <c r="QAJ29"/>
      <c r="QAK29"/>
      <c r="QAL29"/>
      <c r="QAM29"/>
      <c r="QAN29"/>
      <c r="QAO29"/>
      <c r="QAP29"/>
      <c r="QAQ29"/>
      <c r="QAR29"/>
      <c r="QAS29"/>
      <c r="QAT29"/>
      <c r="QAU29"/>
      <c r="QAV29"/>
      <c r="QAW29"/>
      <c r="QAX29"/>
      <c r="QAY29"/>
      <c r="QAZ29"/>
      <c r="QBA29"/>
      <c r="QBB29"/>
      <c r="QBC29"/>
      <c r="QBD29"/>
      <c r="QBE29"/>
      <c r="QBF29"/>
      <c r="QBG29"/>
      <c r="QBH29"/>
      <c r="QBI29"/>
      <c r="QBJ29"/>
      <c r="QBK29"/>
      <c r="QBL29"/>
      <c r="QBM29"/>
      <c r="QBN29"/>
      <c r="QBO29"/>
      <c r="QBP29"/>
      <c r="QBQ29"/>
      <c r="QBR29"/>
      <c r="QBS29"/>
      <c r="QBT29"/>
      <c r="QBU29"/>
      <c r="QBV29"/>
      <c r="QBW29"/>
      <c r="QBX29"/>
      <c r="QBY29"/>
      <c r="QBZ29"/>
      <c r="QCA29"/>
      <c r="QCB29"/>
      <c r="QCC29"/>
      <c r="QCD29"/>
      <c r="QCE29"/>
      <c r="QCF29"/>
      <c r="QCG29"/>
      <c r="QCH29"/>
      <c r="QCI29"/>
      <c r="QCJ29"/>
      <c r="QCK29"/>
      <c r="QCL29"/>
      <c r="QCM29"/>
      <c r="QCN29"/>
      <c r="QCO29"/>
      <c r="QCP29"/>
      <c r="QCQ29"/>
      <c r="QCR29"/>
      <c r="QCS29"/>
      <c r="QCT29"/>
      <c r="QCU29"/>
      <c r="QCV29"/>
      <c r="QCW29"/>
      <c r="QCX29"/>
      <c r="QCY29"/>
      <c r="QCZ29"/>
      <c r="QDA29"/>
      <c r="QDB29"/>
      <c r="QDC29"/>
      <c r="QDD29"/>
      <c r="QDE29"/>
      <c r="QDF29"/>
      <c r="QDG29"/>
      <c r="QDH29"/>
      <c r="QDI29"/>
      <c r="QDJ29"/>
      <c r="QDK29"/>
      <c r="QDL29"/>
      <c r="QDM29"/>
      <c r="QDN29"/>
      <c r="QDO29"/>
      <c r="QDP29"/>
      <c r="QDQ29"/>
      <c r="QDR29"/>
      <c r="QDS29"/>
      <c r="QDT29"/>
      <c r="QDU29"/>
      <c r="QDV29"/>
      <c r="QDW29"/>
      <c r="QDX29"/>
      <c r="QDY29"/>
      <c r="QDZ29"/>
      <c r="QEA29"/>
      <c r="QEB29"/>
      <c r="QEC29"/>
      <c r="QED29"/>
      <c r="QEE29"/>
      <c r="QEF29"/>
      <c r="QEG29"/>
      <c r="QEH29"/>
      <c r="QEI29"/>
      <c r="QEJ29"/>
      <c r="QEK29"/>
      <c r="QEL29"/>
      <c r="QEM29"/>
      <c r="QEN29"/>
      <c r="QEO29"/>
      <c r="QEP29"/>
      <c r="QEQ29"/>
      <c r="QER29"/>
      <c r="QES29"/>
      <c r="QET29"/>
      <c r="QEU29"/>
      <c r="QEV29"/>
      <c r="QEW29"/>
      <c r="QEX29"/>
      <c r="QEY29"/>
      <c r="QEZ29"/>
      <c r="QFA29"/>
      <c r="QFB29"/>
      <c r="QFC29"/>
      <c r="QFD29"/>
      <c r="QFE29"/>
      <c r="QFF29"/>
      <c r="QFG29"/>
      <c r="QFH29"/>
      <c r="QFI29"/>
      <c r="QFJ29"/>
      <c r="QFK29"/>
      <c r="QFL29"/>
      <c r="QFM29"/>
      <c r="QFN29"/>
      <c r="QFO29"/>
      <c r="QFP29"/>
      <c r="QFQ29"/>
      <c r="QFR29"/>
      <c r="QFS29"/>
      <c r="QFT29"/>
      <c r="QFU29"/>
      <c r="QFV29"/>
      <c r="QFW29"/>
      <c r="QFX29"/>
      <c r="QFY29"/>
      <c r="QFZ29"/>
      <c r="QGA29"/>
      <c r="QGB29"/>
      <c r="QGC29"/>
      <c r="QGD29"/>
      <c r="QGE29"/>
      <c r="QGF29"/>
      <c r="QGG29"/>
      <c r="QGH29"/>
      <c r="QGI29"/>
      <c r="QGJ29"/>
      <c r="QGK29"/>
      <c r="QGL29"/>
      <c r="QGM29"/>
      <c r="QGN29"/>
      <c r="QGO29"/>
      <c r="QGP29"/>
      <c r="QGQ29"/>
      <c r="QGR29"/>
      <c r="QGS29"/>
      <c r="QGT29"/>
      <c r="QGU29"/>
      <c r="QGV29"/>
      <c r="QGW29"/>
      <c r="QGX29"/>
      <c r="QGY29"/>
      <c r="QGZ29"/>
      <c r="QHA29"/>
      <c r="QHB29"/>
      <c r="QHC29"/>
      <c r="QHD29"/>
      <c r="QHE29"/>
      <c r="QHF29"/>
      <c r="QHG29"/>
      <c r="QHH29"/>
      <c r="QHI29"/>
      <c r="QHJ29"/>
      <c r="QHK29"/>
      <c r="QHL29"/>
      <c r="QHM29"/>
      <c r="QHN29"/>
      <c r="QHO29"/>
      <c r="QHP29"/>
      <c r="QHQ29"/>
      <c r="QHR29"/>
      <c r="QHS29"/>
      <c r="QHT29"/>
      <c r="QHU29"/>
      <c r="QHV29"/>
      <c r="QHW29"/>
      <c r="QHX29"/>
      <c r="QHY29"/>
      <c r="QHZ29"/>
      <c r="QIA29"/>
      <c r="QIB29"/>
      <c r="QIC29"/>
      <c r="QID29"/>
      <c r="QIE29"/>
      <c r="QIF29"/>
      <c r="QIG29"/>
      <c r="QIH29"/>
      <c r="QII29"/>
      <c r="QIJ29"/>
      <c r="QIK29"/>
      <c r="QIL29"/>
      <c r="QIM29"/>
      <c r="QIN29"/>
      <c r="QIO29"/>
      <c r="QIP29"/>
      <c r="QIQ29"/>
      <c r="QIR29"/>
      <c r="QIS29"/>
      <c r="QIT29"/>
      <c r="QIU29"/>
      <c r="QIV29"/>
      <c r="QIW29"/>
      <c r="QIX29"/>
      <c r="QIY29"/>
      <c r="QIZ29"/>
      <c r="QJA29"/>
      <c r="QJB29"/>
      <c r="QJC29"/>
      <c r="QJD29"/>
      <c r="QJE29"/>
      <c r="QJF29"/>
      <c r="QJG29"/>
      <c r="QJH29"/>
      <c r="QJI29"/>
      <c r="QJJ29"/>
      <c r="QJK29"/>
      <c r="QJL29"/>
      <c r="QJM29"/>
      <c r="QJN29"/>
      <c r="QJO29"/>
      <c r="QJP29"/>
      <c r="QJQ29"/>
      <c r="QJR29"/>
      <c r="QJS29"/>
      <c r="QJT29"/>
      <c r="QJU29"/>
      <c r="QJV29"/>
      <c r="QJW29"/>
      <c r="QJX29"/>
      <c r="QJY29"/>
      <c r="QJZ29"/>
      <c r="QKA29"/>
      <c r="QKB29"/>
      <c r="QKC29"/>
      <c r="QKD29"/>
      <c r="QKE29"/>
      <c r="QKF29"/>
      <c r="QKG29"/>
      <c r="QKH29"/>
      <c r="QKI29"/>
      <c r="QKJ29"/>
      <c r="QKK29"/>
      <c r="QKL29"/>
      <c r="QKM29"/>
      <c r="QKN29"/>
      <c r="QKO29"/>
      <c r="QKP29"/>
      <c r="QKQ29"/>
      <c r="QKR29"/>
      <c r="QKS29"/>
      <c r="QKT29"/>
      <c r="QKU29"/>
      <c r="QKV29"/>
      <c r="QKW29"/>
      <c r="QKX29"/>
      <c r="QKY29"/>
      <c r="QKZ29"/>
      <c r="QLA29"/>
      <c r="QLB29"/>
      <c r="QLC29"/>
      <c r="QLD29"/>
      <c r="QLE29"/>
      <c r="QLF29"/>
      <c r="QLG29"/>
      <c r="QLH29"/>
      <c r="QLI29"/>
      <c r="QLJ29"/>
      <c r="QLK29"/>
      <c r="QLL29"/>
      <c r="QLM29"/>
      <c r="QLN29"/>
      <c r="QLO29"/>
      <c r="QLP29"/>
      <c r="QLQ29"/>
      <c r="QLR29"/>
      <c r="QLS29"/>
      <c r="QLT29"/>
      <c r="QLU29"/>
      <c r="QLV29"/>
      <c r="QLW29"/>
      <c r="QLX29"/>
      <c r="QLY29"/>
      <c r="QLZ29"/>
      <c r="QMA29"/>
      <c r="QMB29"/>
      <c r="QMC29"/>
      <c r="QMD29"/>
      <c r="QME29"/>
      <c r="QMF29"/>
      <c r="QMG29"/>
      <c r="QMH29"/>
      <c r="QMI29"/>
      <c r="QMJ29"/>
      <c r="QMK29"/>
      <c r="QML29"/>
      <c r="QMM29"/>
      <c r="QMN29"/>
      <c r="QMO29"/>
      <c r="QMP29"/>
      <c r="QMQ29"/>
      <c r="QMR29"/>
      <c r="QMS29"/>
      <c r="QMT29"/>
      <c r="QMU29"/>
      <c r="QMV29"/>
      <c r="QMW29"/>
      <c r="QMX29"/>
      <c r="QMY29"/>
      <c r="QMZ29"/>
      <c r="QNA29"/>
      <c r="QNB29"/>
      <c r="QNC29"/>
      <c r="QND29"/>
      <c r="QNE29"/>
      <c r="QNF29"/>
      <c r="QNG29"/>
      <c r="QNH29"/>
      <c r="QNI29"/>
      <c r="QNJ29"/>
      <c r="QNK29"/>
      <c r="QNL29"/>
      <c r="QNM29"/>
      <c r="QNN29"/>
      <c r="QNO29"/>
      <c r="QNP29"/>
      <c r="QNQ29"/>
      <c r="QNR29"/>
      <c r="QNS29"/>
      <c r="QNT29"/>
      <c r="QNU29"/>
      <c r="QNV29"/>
      <c r="QNW29"/>
      <c r="QNX29"/>
      <c r="QNY29"/>
      <c r="QNZ29"/>
      <c r="QOA29"/>
      <c r="QOB29"/>
      <c r="QOC29"/>
      <c r="QOD29"/>
      <c r="QOE29"/>
      <c r="QOF29"/>
      <c r="QOG29"/>
      <c r="QOH29"/>
      <c r="QOI29"/>
      <c r="QOJ29"/>
      <c r="QOK29"/>
      <c r="QOL29"/>
      <c r="QOM29"/>
      <c r="QON29"/>
      <c r="QOO29"/>
      <c r="QOP29"/>
      <c r="QOQ29"/>
      <c r="QOR29"/>
      <c r="QOS29"/>
      <c r="QOT29"/>
      <c r="QOU29"/>
      <c r="QOV29"/>
      <c r="QOW29"/>
      <c r="QOX29"/>
      <c r="QOY29"/>
      <c r="QOZ29"/>
      <c r="QPA29"/>
      <c r="QPB29"/>
      <c r="QPC29"/>
      <c r="QPD29"/>
      <c r="QPE29"/>
      <c r="QPF29"/>
      <c r="QPG29"/>
      <c r="QPH29"/>
      <c r="QPI29"/>
      <c r="QPJ29"/>
      <c r="QPK29"/>
      <c r="QPL29"/>
      <c r="QPM29"/>
      <c r="QPN29"/>
      <c r="QPO29"/>
      <c r="QPP29"/>
      <c r="QPQ29"/>
      <c r="QPR29"/>
      <c r="QPS29"/>
      <c r="QPT29"/>
      <c r="QPU29"/>
      <c r="QPV29"/>
      <c r="QPW29"/>
      <c r="QPX29"/>
      <c r="QPY29"/>
      <c r="QPZ29"/>
      <c r="QQA29"/>
      <c r="QQB29"/>
      <c r="QQC29"/>
      <c r="QQD29"/>
      <c r="QQE29"/>
      <c r="QQF29"/>
      <c r="QQG29"/>
      <c r="QQH29"/>
      <c r="QQI29"/>
      <c r="QQJ29"/>
      <c r="QQK29"/>
      <c r="QQL29"/>
      <c r="QQM29"/>
      <c r="QQN29"/>
      <c r="QQO29"/>
      <c r="QQP29"/>
      <c r="QQQ29"/>
      <c r="QQR29"/>
      <c r="QQS29"/>
      <c r="QQT29"/>
      <c r="QQU29"/>
      <c r="QQV29"/>
      <c r="QQW29"/>
      <c r="QQX29"/>
      <c r="QQY29"/>
      <c r="QQZ29"/>
      <c r="QRA29"/>
      <c r="QRB29"/>
      <c r="QRC29"/>
      <c r="QRD29"/>
      <c r="QRE29"/>
      <c r="QRF29"/>
      <c r="QRG29"/>
      <c r="QRH29"/>
      <c r="QRI29"/>
      <c r="QRJ29"/>
      <c r="QRK29"/>
      <c r="QRL29"/>
      <c r="QRM29"/>
      <c r="QRN29"/>
      <c r="QRO29"/>
      <c r="QRP29"/>
      <c r="QRQ29"/>
      <c r="QRR29"/>
      <c r="QRS29"/>
      <c r="QRT29"/>
      <c r="QRU29"/>
      <c r="QRV29"/>
      <c r="QRW29"/>
      <c r="QRX29"/>
      <c r="QRY29"/>
      <c r="QRZ29"/>
      <c r="QSA29"/>
      <c r="QSB29"/>
      <c r="QSC29"/>
      <c r="QSD29"/>
      <c r="QSE29"/>
      <c r="QSF29"/>
      <c r="QSG29"/>
      <c r="QSH29"/>
      <c r="QSI29"/>
      <c r="QSJ29"/>
      <c r="QSK29"/>
      <c r="QSL29"/>
      <c r="QSM29"/>
      <c r="QSN29"/>
      <c r="QSO29"/>
      <c r="QSP29"/>
      <c r="QSQ29"/>
      <c r="QSR29"/>
      <c r="QSS29"/>
      <c r="QST29"/>
      <c r="QSU29"/>
      <c r="QSV29"/>
      <c r="QSW29"/>
      <c r="QSX29"/>
      <c r="QSY29"/>
      <c r="QSZ29"/>
      <c r="QTA29"/>
      <c r="QTB29"/>
      <c r="QTC29"/>
      <c r="QTD29"/>
      <c r="QTE29"/>
      <c r="QTF29"/>
      <c r="QTG29"/>
      <c r="QTH29"/>
      <c r="QTI29"/>
      <c r="QTJ29"/>
      <c r="QTK29"/>
      <c r="QTL29"/>
      <c r="QTM29"/>
      <c r="QTN29"/>
      <c r="QTO29"/>
      <c r="QTP29"/>
      <c r="QTQ29"/>
      <c r="QTR29"/>
      <c r="QTS29"/>
      <c r="QTT29"/>
      <c r="QTU29"/>
      <c r="QTV29"/>
      <c r="QTW29"/>
      <c r="QTX29"/>
      <c r="QTY29"/>
      <c r="QTZ29"/>
      <c r="QUA29"/>
      <c r="QUB29"/>
      <c r="QUC29"/>
      <c r="QUD29"/>
      <c r="QUE29"/>
      <c r="QUF29"/>
      <c r="QUG29"/>
      <c r="QUH29"/>
      <c r="QUI29"/>
      <c r="QUJ29"/>
      <c r="QUK29"/>
      <c r="QUL29"/>
      <c r="QUM29"/>
      <c r="QUN29"/>
      <c r="QUO29"/>
      <c r="QUP29"/>
      <c r="QUQ29"/>
      <c r="QUR29"/>
      <c r="QUS29"/>
      <c r="QUT29"/>
      <c r="QUU29"/>
      <c r="QUV29"/>
      <c r="QUW29"/>
      <c r="QUX29"/>
      <c r="QUY29"/>
      <c r="QUZ29"/>
      <c r="QVA29"/>
      <c r="QVB29"/>
      <c r="QVC29"/>
      <c r="QVD29"/>
      <c r="QVE29"/>
      <c r="QVF29"/>
      <c r="QVG29"/>
      <c r="QVH29"/>
      <c r="QVI29"/>
      <c r="QVJ29"/>
      <c r="QVK29"/>
      <c r="QVL29"/>
      <c r="QVM29"/>
      <c r="QVN29"/>
      <c r="QVO29"/>
      <c r="QVP29"/>
      <c r="QVQ29"/>
      <c r="QVR29"/>
      <c r="QVS29"/>
      <c r="QVT29"/>
      <c r="QVU29"/>
      <c r="QVV29"/>
      <c r="QVW29"/>
      <c r="QVX29"/>
      <c r="QVY29"/>
      <c r="QVZ29"/>
      <c r="QWA29"/>
      <c r="QWB29"/>
      <c r="QWC29"/>
      <c r="QWD29"/>
      <c r="QWE29"/>
      <c r="QWF29"/>
      <c r="QWG29"/>
      <c r="QWH29"/>
      <c r="QWI29"/>
      <c r="QWJ29"/>
      <c r="QWK29"/>
      <c r="QWL29"/>
      <c r="QWM29"/>
      <c r="QWN29"/>
      <c r="QWO29"/>
      <c r="QWP29"/>
      <c r="QWQ29"/>
      <c r="QWR29"/>
      <c r="QWS29"/>
      <c r="QWT29"/>
      <c r="QWU29"/>
      <c r="QWV29"/>
      <c r="QWW29"/>
      <c r="QWX29"/>
      <c r="QWY29"/>
      <c r="QWZ29"/>
      <c r="QXA29"/>
      <c r="QXB29"/>
      <c r="QXC29"/>
      <c r="QXD29"/>
      <c r="QXE29"/>
      <c r="QXF29"/>
      <c r="QXG29"/>
      <c r="QXH29"/>
      <c r="QXI29"/>
      <c r="QXJ29"/>
      <c r="QXK29"/>
      <c r="QXL29"/>
      <c r="QXM29"/>
      <c r="QXN29"/>
      <c r="QXO29"/>
      <c r="QXP29"/>
      <c r="QXQ29"/>
      <c r="QXR29"/>
      <c r="QXS29"/>
      <c r="QXT29"/>
      <c r="QXU29"/>
      <c r="QXV29"/>
      <c r="QXW29"/>
      <c r="QXX29"/>
      <c r="QXY29"/>
      <c r="QXZ29"/>
      <c r="QYA29"/>
      <c r="QYB29"/>
      <c r="QYC29"/>
      <c r="QYD29"/>
      <c r="QYE29"/>
      <c r="QYF29"/>
      <c r="QYG29"/>
      <c r="QYH29"/>
      <c r="QYI29"/>
      <c r="QYJ29"/>
      <c r="QYK29"/>
      <c r="QYL29"/>
      <c r="QYM29"/>
      <c r="QYN29"/>
      <c r="QYO29"/>
      <c r="QYP29"/>
      <c r="QYQ29"/>
      <c r="QYR29"/>
      <c r="QYS29"/>
      <c r="QYT29"/>
      <c r="QYU29"/>
      <c r="QYV29"/>
      <c r="QYW29"/>
      <c r="QYX29"/>
      <c r="QYY29"/>
      <c r="QYZ29"/>
      <c r="QZA29"/>
      <c r="QZB29"/>
      <c r="QZC29"/>
      <c r="QZD29"/>
      <c r="QZE29"/>
      <c r="QZF29"/>
      <c r="QZG29"/>
      <c r="QZH29"/>
      <c r="QZI29"/>
      <c r="QZJ29"/>
      <c r="QZK29"/>
      <c r="QZL29"/>
      <c r="QZM29"/>
      <c r="QZN29"/>
      <c r="QZO29"/>
      <c r="QZP29"/>
      <c r="QZQ29"/>
      <c r="QZR29"/>
      <c r="QZS29"/>
      <c r="QZT29"/>
      <c r="QZU29"/>
      <c r="QZV29"/>
      <c r="QZW29"/>
      <c r="QZX29"/>
      <c r="QZY29"/>
      <c r="QZZ29"/>
      <c r="RAA29"/>
      <c r="RAB29"/>
      <c r="RAC29"/>
      <c r="RAD29"/>
      <c r="RAE29"/>
      <c r="RAF29"/>
      <c r="RAG29"/>
      <c r="RAH29"/>
      <c r="RAI29"/>
      <c r="RAJ29"/>
      <c r="RAK29"/>
      <c r="RAL29"/>
      <c r="RAM29"/>
      <c r="RAN29"/>
      <c r="RAO29"/>
      <c r="RAP29"/>
      <c r="RAQ29"/>
      <c r="RAR29"/>
      <c r="RAS29"/>
      <c r="RAT29"/>
      <c r="RAU29"/>
      <c r="RAV29"/>
      <c r="RAW29"/>
      <c r="RAX29"/>
      <c r="RAY29"/>
      <c r="RAZ29"/>
      <c r="RBA29"/>
      <c r="RBB29"/>
      <c r="RBC29"/>
      <c r="RBD29"/>
      <c r="RBE29"/>
      <c r="RBF29"/>
      <c r="RBG29"/>
      <c r="RBH29"/>
      <c r="RBI29"/>
      <c r="RBJ29"/>
      <c r="RBK29"/>
      <c r="RBL29"/>
      <c r="RBM29"/>
      <c r="RBN29"/>
      <c r="RBO29"/>
      <c r="RBP29"/>
      <c r="RBQ29"/>
      <c r="RBR29"/>
      <c r="RBS29"/>
      <c r="RBT29"/>
      <c r="RBU29"/>
      <c r="RBV29"/>
      <c r="RBW29"/>
      <c r="RBX29"/>
      <c r="RBY29"/>
      <c r="RBZ29"/>
      <c r="RCA29"/>
      <c r="RCB29"/>
      <c r="RCC29"/>
      <c r="RCD29"/>
      <c r="RCE29"/>
      <c r="RCF29"/>
      <c r="RCG29"/>
      <c r="RCH29"/>
      <c r="RCI29"/>
      <c r="RCJ29"/>
      <c r="RCK29"/>
      <c r="RCL29"/>
      <c r="RCM29"/>
      <c r="RCN29"/>
      <c r="RCO29"/>
      <c r="RCP29"/>
      <c r="RCQ29"/>
      <c r="RCR29"/>
      <c r="RCS29"/>
      <c r="RCT29"/>
      <c r="RCU29"/>
      <c r="RCV29"/>
      <c r="RCW29"/>
      <c r="RCX29"/>
      <c r="RCY29"/>
      <c r="RCZ29"/>
      <c r="RDA29"/>
      <c r="RDB29"/>
      <c r="RDC29"/>
      <c r="RDD29"/>
      <c r="RDE29"/>
      <c r="RDF29"/>
      <c r="RDG29"/>
      <c r="RDH29"/>
      <c r="RDI29"/>
      <c r="RDJ29"/>
      <c r="RDK29"/>
      <c r="RDL29"/>
      <c r="RDM29"/>
      <c r="RDN29"/>
      <c r="RDO29"/>
      <c r="RDP29"/>
      <c r="RDQ29"/>
      <c r="RDR29"/>
      <c r="RDS29"/>
      <c r="RDT29"/>
      <c r="RDU29"/>
      <c r="RDV29"/>
      <c r="RDW29"/>
      <c r="RDX29"/>
      <c r="RDY29"/>
      <c r="RDZ29"/>
      <c r="REA29"/>
      <c r="REB29"/>
      <c r="REC29"/>
      <c r="RED29"/>
      <c r="REE29"/>
      <c r="REF29"/>
      <c r="REG29"/>
      <c r="REH29"/>
      <c r="REI29"/>
      <c r="REJ29"/>
      <c r="REK29"/>
      <c r="REL29"/>
      <c r="REM29"/>
      <c r="REN29"/>
      <c r="REO29"/>
      <c r="REP29"/>
      <c r="REQ29"/>
      <c r="RER29"/>
      <c r="RES29"/>
      <c r="RET29"/>
      <c r="REU29"/>
      <c r="REV29"/>
      <c r="REW29"/>
      <c r="REX29"/>
      <c r="REY29"/>
      <c r="REZ29"/>
      <c r="RFA29"/>
      <c r="RFB29"/>
      <c r="RFC29"/>
      <c r="RFD29"/>
      <c r="RFE29"/>
      <c r="RFF29"/>
      <c r="RFG29"/>
      <c r="RFH29"/>
      <c r="RFI29"/>
      <c r="RFJ29"/>
      <c r="RFK29"/>
      <c r="RFL29"/>
      <c r="RFM29"/>
      <c r="RFN29"/>
      <c r="RFO29"/>
      <c r="RFP29"/>
      <c r="RFQ29"/>
      <c r="RFR29"/>
      <c r="RFS29"/>
      <c r="RFT29"/>
      <c r="RFU29"/>
      <c r="RFV29"/>
      <c r="RFW29"/>
      <c r="RFX29"/>
      <c r="RFY29"/>
      <c r="RFZ29"/>
      <c r="RGA29"/>
      <c r="RGB29"/>
      <c r="RGC29"/>
      <c r="RGD29"/>
      <c r="RGE29"/>
      <c r="RGF29"/>
      <c r="RGG29"/>
      <c r="RGH29"/>
      <c r="RGI29"/>
      <c r="RGJ29"/>
      <c r="RGK29"/>
      <c r="RGL29"/>
      <c r="RGM29"/>
      <c r="RGN29"/>
      <c r="RGO29"/>
      <c r="RGP29"/>
      <c r="RGQ29"/>
      <c r="RGR29"/>
      <c r="RGS29"/>
      <c r="RGT29"/>
      <c r="RGU29"/>
      <c r="RGV29"/>
      <c r="RGW29"/>
      <c r="RGX29"/>
      <c r="RGY29"/>
      <c r="RGZ29"/>
      <c r="RHA29"/>
      <c r="RHB29"/>
      <c r="RHC29"/>
      <c r="RHD29"/>
      <c r="RHE29"/>
      <c r="RHF29"/>
      <c r="RHG29"/>
      <c r="RHH29"/>
      <c r="RHI29"/>
      <c r="RHJ29"/>
      <c r="RHK29"/>
      <c r="RHL29"/>
      <c r="RHM29"/>
      <c r="RHN29"/>
      <c r="RHO29"/>
      <c r="RHP29"/>
      <c r="RHQ29"/>
      <c r="RHR29"/>
      <c r="RHS29"/>
      <c r="RHT29"/>
      <c r="RHU29"/>
      <c r="RHV29"/>
      <c r="RHW29"/>
      <c r="RHX29"/>
      <c r="RHY29"/>
      <c r="RHZ29"/>
      <c r="RIA29"/>
      <c r="RIB29"/>
      <c r="RIC29"/>
      <c r="RID29"/>
      <c r="RIE29"/>
      <c r="RIF29"/>
      <c r="RIG29"/>
      <c r="RIH29"/>
      <c r="RII29"/>
      <c r="RIJ29"/>
      <c r="RIK29"/>
      <c r="RIL29"/>
      <c r="RIM29"/>
      <c r="RIN29"/>
      <c r="RIO29"/>
      <c r="RIP29"/>
      <c r="RIQ29"/>
      <c r="RIR29"/>
      <c r="RIS29"/>
      <c r="RIT29"/>
      <c r="RIU29"/>
      <c r="RIV29"/>
      <c r="RIW29"/>
      <c r="RIX29"/>
      <c r="RIY29"/>
      <c r="RIZ29"/>
      <c r="RJA29"/>
      <c r="RJB29"/>
      <c r="RJC29"/>
      <c r="RJD29"/>
      <c r="RJE29"/>
      <c r="RJF29"/>
      <c r="RJG29"/>
      <c r="RJH29"/>
      <c r="RJI29"/>
      <c r="RJJ29"/>
      <c r="RJK29"/>
      <c r="RJL29"/>
      <c r="RJM29"/>
      <c r="RJN29"/>
      <c r="RJO29"/>
      <c r="RJP29"/>
      <c r="RJQ29"/>
      <c r="RJR29"/>
      <c r="RJS29"/>
      <c r="RJT29"/>
      <c r="RJU29"/>
      <c r="RJV29"/>
      <c r="RJW29"/>
      <c r="RJX29"/>
      <c r="RJY29"/>
      <c r="RJZ29"/>
      <c r="RKA29"/>
      <c r="RKB29"/>
      <c r="RKC29"/>
      <c r="RKD29"/>
      <c r="RKE29"/>
      <c r="RKF29"/>
      <c r="RKG29"/>
      <c r="RKH29"/>
      <c r="RKI29"/>
      <c r="RKJ29"/>
      <c r="RKK29"/>
      <c r="RKL29"/>
      <c r="RKM29"/>
      <c r="RKN29"/>
      <c r="RKO29"/>
      <c r="RKP29"/>
      <c r="RKQ29"/>
      <c r="RKR29"/>
      <c r="RKS29"/>
      <c r="RKT29"/>
      <c r="RKU29"/>
      <c r="RKV29"/>
      <c r="RKW29"/>
      <c r="RKX29"/>
      <c r="RKY29"/>
      <c r="RKZ29"/>
      <c r="RLA29"/>
      <c r="RLB29"/>
      <c r="RLC29"/>
      <c r="RLD29"/>
      <c r="RLE29"/>
      <c r="RLF29"/>
      <c r="RLG29"/>
      <c r="RLH29"/>
      <c r="RLI29"/>
      <c r="RLJ29"/>
      <c r="RLK29"/>
      <c r="RLL29"/>
      <c r="RLM29"/>
      <c r="RLN29"/>
      <c r="RLO29"/>
      <c r="RLP29"/>
      <c r="RLQ29"/>
      <c r="RLR29"/>
      <c r="RLS29"/>
      <c r="RLT29"/>
      <c r="RLU29"/>
      <c r="RLV29"/>
      <c r="RLW29"/>
      <c r="RLX29"/>
      <c r="RLY29"/>
      <c r="RLZ29"/>
      <c r="RMA29"/>
      <c r="RMB29"/>
      <c r="RMC29"/>
      <c r="RMD29"/>
      <c r="RME29"/>
      <c r="RMF29"/>
      <c r="RMG29"/>
      <c r="RMH29"/>
      <c r="RMI29"/>
      <c r="RMJ29"/>
      <c r="RMK29"/>
      <c r="RML29"/>
      <c r="RMM29"/>
      <c r="RMN29"/>
      <c r="RMO29"/>
      <c r="RMP29"/>
      <c r="RMQ29"/>
      <c r="RMR29"/>
      <c r="RMS29"/>
      <c r="RMT29"/>
      <c r="RMU29"/>
      <c r="RMV29"/>
      <c r="RMW29"/>
      <c r="RMX29"/>
      <c r="RMY29"/>
      <c r="RMZ29"/>
      <c r="RNA29"/>
      <c r="RNB29"/>
      <c r="RNC29"/>
      <c r="RND29"/>
      <c r="RNE29"/>
      <c r="RNF29"/>
      <c r="RNG29"/>
      <c r="RNH29"/>
      <c r="RNI29"/>
      <c r="RNJ29"/>
      <c r="RNK29"/>
      <c r="RNL29"/>
      <c r="RNM29"/>
      <c r="RNN29"/>
      <c r="RNO29"/>
      <c r="RNP29"/>
      <c r="RNQ29"/>
      <c r="RNR29"/>
      <c r="RNS29"/>
      <c r="RNT29"/>
      <c r="RNU29"/>
      <c r="RNV29"/>
      <c r="RNW29"/>
      <c r="RNX29"/>
      <c r="RNY29"/>
      <c r="RNZ29"/>
      <c r="ROA29"/>
      <c r="ROB29"/>
      <c r="ROC29"/>
      <c r="ROD29"/>
      <c r="ROE29"/>
      <c r="ROF29"/>
      <c r="ROG29"/>
      <c r="ROH29"/>
      <c r="ROI29"/>
      <c r="ROJ29"/>
      <c r="ROK29"/>
      <c r="ROL29"/>
      <c r="ROM29"/>
      <c r="RON29"/>
      <c r="ROO29"/>
      <c r="ROP29"/>
      <c r="ROQ29"/>
      <c r="ROR29"/>
      <c r="ROS29"/>
      <c r="ROT29"/>
      <c r="ROU29"/>
      <c r="ROV29"/>
      <c r="ROW29"/>
      <c r="ROX29"/>
      <c r="ROY29"/>
      <c r="ROZ29"/>
      <c r="RPA29"/>
      <c r="RPB29"/>
      <c r="RPC29"/>
      <c r="RPD29"/>
      <c r="RPE29"/>
      <c r="RPF29"/>
      <c r="RPG29"/>
      <c r="RPH29"/>
      <c r="RPI29"/>
      <c r="RPJ29"/>
      <c r="RPK29"/>
      <c r="RPL29"/>
      <c r="RPM29"/>
      <c r="RPN29"/>
      <c r="RPO29"/>
      <c r="RPP29"/>
      <c r="RPQ29"/>
      <c r="RPR29"/>
      <c r="RPS29"/>
      <c r="RPT29"/>
      <c r="RPU29"/>
      <c r="RPV29"/>
      <c r="RPW29"/>
      <c r="RPX29"/>
      <c r="RPY29"/>
      <c r="RPZ29"/>
      <c r="RQA29"/>
      <c r="RQB29"/>
      <c r="RQC29"/>
      <c r="RQD29"/>
      <c r="RQE29"/>
      <c r="RQF29"/>
      <c r="RQG29"/>
      <c r="RQH29"/>
      <c r="RQI29"/>
      <c r="RQJ29"/>
      <c r="RQK29"/>
      <c r="RQL29"/>
      <c r="RQM29"/>
      <c r="RQN29"/>
      <c r="RQO29"/>
      <c r="RQP29"/>
      <c r="RQQ29"/>
      <c r="RQR29"/>
      <c r="RQS29"/>
      <c r="RQT29"/>
      <c r="RQU29"/>
      <c r="RQV29"/>
      <c r="RQW29"/>
      <c r="RQX29"/>
      <c r="RQY29"/>
      <c r="RQZ29"/>
      <c r="RRA29"/>
      <c r="RRB29"/>
      <c r="RRC29"/>
      <c r="RRD29"/>
      <c r="RRE29"/>
      <c r="RRF29"/>
      <c r="RRG29"/>
      <c r="RRH29"/>
      <c r="RRI29"/>
      <c r="RRJ29"/>
      <c r="RRK29"/>
      <c r="RRL29"/>
      <c r="RRM29"/>
      <c r="RRN29"/>
      <c r="RRO29"/>
      <c r="RRP29"/>
      <c r="RRQ29"/>
      <c r="RRR29"/>
      <c r="RRS29"/>
      <c r="RRT29"/>
      <c r="RRU29"/>
      <c r="RRV29"/>
      <c r="RRW29"/>
      <c r="RRX29"/>
      <c r="RRY29"/>
      <c r="RRZ29"/>
      <c r="RSA29"/>
      <c r="RSB29"/>
      <c r="RSC29"/>
      <c r="RSD29"/>
      <c r="RSE29"/>
      <c r="RSF29"/>
      <c r="RSG29"/>
      <c r="RSH29"/>
      <c r="RSI29"/>
      <c r="RSJ29"/>
      <c r="RSK29"/>
      <c r="RSL29"/>
      <c r="RSM29"/>
      <c r="RSN29"/>
      <c r="RSO29"/>
      <c r="RSP29"/>
      <c r="RSQ29"/>
      <c r="RSR29"/>
      <c r="RSS29"/>
      <c r="RST29"/>
      <c r="RSU29"/>
      <c r="RSV29"/>
      <c r="RSW29"/>
      <c r="RSX29"/>
      <c r="RSY29"/>
      <c r="RSZ29"/>
      <c r="RTA29"/>
      <c r="RTB29"/>
      <c r="RTC29"/>
      <c r="RTD29"/>
      <c r="RTE29"/>
      <c r="RTF29"/>
      <c r="RTG29"/>
      <c r="RTH29"/>
      <c r="RTI29"/>
      <c r="RTJ29"/>
      <c r="RTK29"/>
      <c r="RTL29"/>
      <c r="RTM29"/>
      <c r="RTN29"/>
      <c r="RTO29"/>
      <c r="RTP29"/>
      <c r="RTQ29"/>
      <c r="RTR29"/>
      <c r="RTS29"/>
      <c r="RTT29"/>
      <c r="RTU29"/>
      <c r="RTV29"/>
      <c r="RTW29"/>
      <c r="RTX29"/>
      <c r="RTY29"/>
      <c r="RTZ29"/>
      <c r="RUA29"/>
      <c r="RUB29"/>
      <c r="RUC29"/>
      <c r="RUD29"/>
      <c r="RUE29"/>
      <c r="RUF29"/>
      <c r="RUG29"/>
      <c r="RUH29"/>
      <c r="RUI29"/>
      <c r="RUJ29"/>
      <c r="RUK29"/>
      <c r="RUL29"/>
      <c r="RUM29"/>
      <c r="RUN29"/>
      <c r="RUO29"/>
      <c r="RUP29"/>
      <c r="RUQ29"/>
      <c r="RUR29"/>
      <c r="RUS29"/>
      <c r="RUT29"/>
      <c r="RUU29"/>
      <c r="RUV29"/>
      <c r="RUW29"/>
      <c r="RUX29"/>
      <c r="RUY29"/>
      <c r="RUZ29"/>
      <c r="RVA29"/>
      <c r="RVB29"/>
      <c r="RVC29"/>
      <c r="RVD29"/>
      <c r="RVE29"/>
      <c r="RVF29"/>
      <c r="RVG29"/>
      <c r="RVH29"/>
      <c r="RVI29"/>
      <c r="RVJ29"/>
      <c r="RVK29"/>
      <c r="RVL29"/>
      <c r="RVM29"/>
      <c r="RVN29"/>
      <c r="RVO29"/>
      <c r="RVP29"/>
      <c r="RVQ29"/>
      <c r="RVR29"/>
      <c r="RVS29"/>
      <c r="RVT29"/>
      <c r="RVU29"/>
      <c r="RVV29"/>
      <c r="RVW29"/>
      <c r="RVX29"/>
      <c r="RVY29"/>
      <c r="RVZ29"/>
      <c r="RWA29"/>
      <c r="RWB29"/>
      <c r="RWC29"/>
      <c r="RWD29"/>
      <c r="RWE29"/>
      <c r="RWF29"/>
      <c r="RWG29"/>
      <c r="RWH29"/>
      <c r="RWI29"/>
      <c r="RWJ29"/>
      <c r="RWK29"/>
      <c r="RWL29"/>
      <c r="RWM29"/>
      <c r="RWN29"/>
      <c r="RWO29"/>
      <c r="RWP29"/>
      <c r="RWQ29"/>
      <c r="RWR29"/>
      <c r="RWS29"/>
      <c r="RWT29"/>
      <c r="RWU29"/>
      <c r="RWV29"/>
      <c r="RWW29"/>
      <c r="RWX29"/>
      <c r="RWY29"/>
      <c r="RWZ29"/>
      <c r="RXA29"/>
      <c r="RXB29"/>
      <c r="RXC29"/>
      <c r="RXD29"/>
      <c r="RXE29"/>
      <c r="RXF29"/>
      <c r="RXG29"/>
      <c r="RXH29"/>
      <c r="RXI29"/>
      <c r="RXJ29"/>
      <c r="RXK29"/>
      <c r="RXL29"/>
      <c r="RXM29"/>
      <c r="RXN29"/>
      <c r="RXO29"/>
      <c r="RXP29"/>
      <c r="RXQ29"/>
      <c r="RXR29"/>
      <c r="RXS29"/>
      <c r="RXT29"/>
      <c r="RXU29"/>
      <c r="RXV29"/>
      <c r="RXW29"/>
      <c r="RXX29"/>
      <c r="RXY29"/>
      <c r="RXZ29"/>
      <c r="RYA29"/>
      <c r="RYB29"/>
      <c r="RYC29"/>
      <c r="RYD29"/>
      <c r="RYE29"/>
      <c r="RYF29"/>
      <c r="RYG29"/>
      <c r="RYH29"/>
      <c r="RYI29"/>
      <c r="RYJ29"/>
      <c r="RYK29"/>
      <c r="RYL29"/>
      <c r="RYM29"/>
      <c r="RYN29"/>
      <c r="RYO29"/>
      <c r="RYP29"/>
      <c r="RYQ29"/>
      <c r="RYR29"/>
      <c r="RYS29"/>
      <c r="RYT29"/>
      <c r="RYU29"/>
      <c r="RYV29"/>
      <c r="RYW29"/>
      <c r="RYX29"/>
      <c r="RYY29"/>
      <c r="RYZ29"/>
      <c r="RZA29"/>
      <c r="RZB29"/>
      <c r="RZC29"/>
      <c r="RZD29"/>
      <c r="RZE29"/>
      <c r="RZF29"/>
      <c r="RZG29"/>
      <c r="RZH29"/>
      <c r="RZI29"/>
      <c r="RZJ29"/>
      <c r="RZK29"/>
      <c r="RZL29"/>
      <c r="RZM29"/>
      <c r="RZN29"/>
      <c r="RZO29"/>
      <c r="RZP29"/>
      <c r="RZQ29"/>
      <c r="RZR29"/>
      <c r="RZS29"/>
      <c r="RZT29"/>
      <c r="RZU29"/>
      <c r="RZV29"/>
      <c r="RZW29"/>
      <c r="RZX29"/>
      <c r="RZY29"/>
      <c r="RZZ29"/>
      <c r="SAA29"/>
      <c r="SAB29"/>
      <c r="SAC29"/>
      <c r="SAD29"/>
      <c r="SAE29"/>
      <c r="SAF29"/>
      <c r="SAG29"/>
      <c r="SAH29"/>
      <c r="SAI29"/>
      <c r="SAJ29"/>
      <c r="SAK29"/>
      <c r="SAL29"/>
      <c r="SAM29"/>
      <c r="SAN29"/>
      <c r="SAO29"/>
      <c r="SAP29"/>
      <c r="SAQ29"/>
      <c r="SAR29"/>
      <c r="SAS29"/>
      <c r="SAT29"/>
      <c r="SAU29"/>
      <c r="SAV29"/>
      <c r="SAW29"/>
      <c r="SAX29"/>
      <c r="SAY29"/>
      <c r="SAZ29"/>
      <c r="SBA29"/>
      <c r="SBB29"/>
      <c r="SBC29"/>
      <c r="SBD29"/>
      <c r="SBE29"/>
      <c r="SBF29"/>
      <c r="SBG29"/>
      <c r="SBH29"/>
      <c r="SBI29"/>
      <c r="SBJ29"/>
      <c r="SBK29"/>
      <c r="SBL29"/>
      <c r="SBM29"/>
      <c r="SBN29"/>
      <c r="SBO29"/>
      <c r="SBP29"/>
      <c r="SBQ29"/>
      <c r="SBR29"/>
      <c r="SBS29"/>
      <c r="SBT29"/>
      <c r="SBU29"/>
      <c r="SBV29"/>
      <c r="SBW29"/>
      <c r="SBX29"/>
      <c r="SBY29"/>
      <c r="SBZ29"/>
      <c r="SCA29"/>
      <c r="SCB29"/>
      <c r="SCC29"/>
      <c r="SCD29"/>
      <c r="SCE29"/>
      <c r="SCF29"/>
      <c r="SCG29"/>
      <c r="SCH29"/>
      <c r="SCI29"/>
      <c r="SCJ29"/>
      <c r="SCK29"/>
      <c r="SCL29"/>
      <c r="SCM29"/>
      <c r="SCN29"/>
      <c r="SCO29"/>
      <c r="SCP29"/>
      <c r="SCQ29"/>
      <c r="SCR29"/>
      <c r="SCS29"/>
      <c r="SCT29"/>
      <c r="SCU29"/>
      <c r="SCV29"/>
      <c r="SCW29"/>
      <c r="SCX29"/>
      <c r="SCY29"/>
      <c r="SCZ29"/>
      <c r="SDA29"/>
      <c r="SDB29"/>
      <c r="SDC29"/>
      <c r="SDD29"/>
      <c r="SDE29"/>
      <c r="SDF29"/>
      <c r="SDG29"/>
      <c r="SDH29"/>
      <c r="SDI29"/>
      <c r="SDJ29"/>
      <c r="SDK29"/>
      <c r="SDL29"/>
      <c r="SDM29"/>
      <c r="SDN29"/>
      <c r="SDO29"/>
      <c r="SDP29"/>
      <c r="SDQ29"/>
      <c r="SDR29"/>
      <c r="SDS29"/>
      <c r="SDT29"/>
      <c r="SDU29"/>
      <c r="SDV29"/>
      <c r="SDW29"/>
      <c r="SDX29"/>
      <c r="SDY29"/>
      <c r="SDZ29"/>
      <c r="SEA29"/>
      <c r="SEB29"/>
      <c r="SEC29"/>
      <c r="SED29"/>
      <c r="SEE29"/>
      <c r="SEF29"/>
      <c r="SEG29"/>
      <c r="SEH29"/>
      <c r="SEI29"/>
      <c r="SEJ29"/>
      <c r="SEK29"/>
      <c r="SEL29"/>
      <c r="SEM29"/>
      <c r="SEN29"/>
      <c r="SEO29"/>
      <c r="SEP29"/>
      <c r="SEQ29"/>
      <c r="SER29"/>
      <c r="SES29"/>
      <c r="SET29"/>
      <c r="SEU29"/>
      <c r="SEV29"/>
      <c r="SEW29"/>
      <c r="SEX29"/>
      <c r="SEY29"/>
      <c r="SEZ29"/>
      <c r="SFA29"/>
      <c r="SFB29"/>
      <c r="SFC29"/>
      <c r="SFD29"/>
      <c r="SFE29"/>
      <c r="SFF29"/>
      <c r="SFG29"/>
      <c r="SFH29"/>
      <c r="SFI29"/>
      <c r="SFJ29"/>
      <c r="SFK29"/>
      <c r="SFL29"/>
      <c r="SFM29"/>
      <c r="SFN29"/>
      <c r="SFO29"/>
      <c r="SFP29"/>
      <c r="SFQ29"/>
      <c r="SFR29"/>
      <c r="SFS29"/>
      <c r="SFT29"/>
      <c r="SFU29"/>
      <c r="SFV29"/>
      <c r="SFW29"/>
      <c r="SFX29"/>
      <c r="SFY29"/>
      <c r="SFZ29"/>
      <c r="SGA29"/>
      <c r="SGB29"/>
      <c r="SGC29"/>
      <c r="SGD29"/>
      <c r="SGE29"/>
      <c r="SGF29"/>
      <c r="SGG29"/>
      <c r="SGH29"/>
      <c r="SGI29"/>
      <c r="SGJ29"/>
      <c r="SGK29"/>
      <c r="SGL29"/>
      <c r="SGM29"/>
      <c r="SGN29"/>
      <c r="SGO29"/>
      <c r="SGP29"/>
      <c r="SGQ29"/>
      <c r="SGR29"/>
      <c r="SGS29"/>
      <c r="SGT29"/>
      <c r="SGU29"/>
      <c r="SGV29"/>
      <c r="SGW29"/>
      <c r="SGX29"/>
      <c r="SGY29"/>
      <c r="SGZ29"/>
      <c r="SHA29"/>
      <c r="SHB29"/>
      <c r="SHC29"/>
      <c r="SHD29"/>
      <c r="SHE29"/>
      <c r="SHF29"/>
      <c r="SHG29"/>
      <c r="SHH29"/>
      <c r="SHI29"/>
      <c r="SHJ29"/>
      <c r="SHK29"/>
      <c r="SHL29"/>
      <c r="SHM29"/>
      <c r="SHN29"/>
      <c r="SHO29"/>
      <c r="SHP29"/>
      <c r="SHQ29"/>
      <c r="SHR29"/>
      <c r="SHS29"/>
      <c r="SHT29"/>
      <c r="SHU29"/>
      <c r="SHV29"/>
      <c r="SHW29"/>
      <c r="SHX29"/>
      <c r="SHY29"/>
      <c r="SHZ29"/>
      <c r="SIA29"/>
      <c r="SIB29"/>
      <c r="SIC29"/>
      <c r="SID29"/>
      <c r="SIE29"/>
      <c r="SIF29"/>
      <c r="SIG29"/>
      <c r="SIH29"/>
      <c r="SII29"/>
      <c r="SIJ29"/>
      <c r="SIK29"/>
      <c r="SIL29"/>
      <c r="SIM29"/>
      <c r="SIN29"/>
      <c r="SIO29"/>
      <c r="SIP29"/>
      <c r="SIQ29"/>
      <c r="SIR29"/>
      <c r="SIS29"/>
      <c r="SIT29"/>
      <c r="SIU29"/>
      <c r="SIV29"/>
      <c r="SIW29"/>
      <c r="SIX29"/>
      <c r="SIY29"/>
      <c r="SIZ29"/>
      <c r="SJA29"/>
      <c r="SJB29"/>
      <c r="SJC29"/>
      <c r="SJD29"/>
      <c r="SJE29"/>
      <c r="SJF29"/>
      <c r="SJG29"/>
      <c r="SJH29"/>
      <c r="SJI29"/>
      <c r="SJJ29"/>
      <c r="SJK29"/>
      <c r="SJL29"/>
      <c r="SJM29"/>
      <c r="SJN29"/>
      <c r="SJO29"/>
      <c r="SJP29"/>
      <c r="SJQ29"/>
      <c r="SJR29"/>
      <c r="SJS29"/>
      <c r="SJT29"/>
      <c r="SJU29"/>
      <c r="SJV29"/>
      <c r="SJW29"/>
      <c r="SJX29"/>
      <c r="SJY29"/>
      <c r="SJZ29"/>
      <c r="SKA29"/>
      <c r="SKB29"/>
      <c r="SKC29"/>
      <c r="SKD29"/>
      <c r="SKE29"/>
      <c r="SKF29"/>
      <c r="SKG29"/>
      <c r="SKH29"/>
      <c r="SKI29"/>
      <c r="SKJ29"/>
      <c r="SKK29"/>
      <c r="SKL29"/>
      <c r="SKM29"/>
      <c r="SKN29"/>
      <c r="SKO29"/>
      <c r="SKP29"/>
      <c r="SKQ29"/>
      <c r="SKR29"/>
      <c r="SKS29"/>
      <c r="SKT29"/>
      <c r="SKU29"/>
      <c r="SKV29"/>
      <c r="SKW29"/>
      <c r="SKX29"/>
      <c r="SKY29"/>
      <c r="SKZ29"/>
      <c r="SLA29"/>
      <c r="SLB29"/>
      <c r="SLC29"/>
      <c r="SLD29"/>
      <c r="SLE29"/>
      <c r="SLF29"/>
      <c r="SLG29"/>
      <c r="SLH29"/>
      <c r="SLI29"/>
      <c r="SLJ29"/>
      <c r="SLK29"/>
      <c r="SLL29"/>
      <c r="SLM29"/>
      <c r="SLN29"/>
      <c r="SLO29"/>
      <c r="SLP29"/>
      <c r="SLQ29"/>
      <c r="SLR29"/>
      <c r="SLS29"/>
      <c r="SLT29"/>
      <c r="SLU29"/>
      <c r="SLV29"/>
      <c r="SLW29"/>
      <c r="SLX29"/>
      <c r="SLY29"/>
      <c r="SLZ29"/>
      <c r="SMA29"/>
      <c r="SMB29"/>
      <c r="SMC29"/>
      <c r="SMD29"/>
      <c r="SME29"/>
      <c r="SMF29"/>
      <c r="SMG29"/>
      <c r="SMH29"/>
      <c r="SMI29"/>
      <c r="SMJ29"/>
      <c r="SMK29"/>
      <c r="SML29"/>
      <c r="SMM29"/>
      <c r="SMN29"/>
      <c r="SMO29"/>
      <c r="SMP29"/>
      <c r="SMQ29"/>
      <c r="SMR29"/>
      <c r="SMS29"/>
      <c r="SMT29"/>
      <c r="SMU29"/>
      <c r="SMV29"/>
      <c r="SMW29"/>
      <c r="SMX29"/>
      <c r="SMY29"/>
      <c r="SMZ29"/>
      <c r="SNA29"/>
      <c r="SNB29"/>
      <c r="SNC29"/>
      <c r="SND29"/>
      <c r="SNE29"/>
      <c r="SNF29"/>
      <c r="SNG29"/>
      <c r="SNH29"/>
      <c r="SNI29"/>
      <c r="SNJ29"/>
      <c r="SNK29"/>
      <c r="SNL29"/>
      <c r="SNM29"/>
      <c r="SNN29"/>
      <c r="SNO29"/>
      <c r="SNP29"/>
      <c r="SNQ29"/>
      <c r="SNR29"/>
      <c r="SNS29"/>
      <c r="SNT29"/>
      <c r="SNU29"/>
      <c r="SNV29"/>
      <c r="SNW29"/>
      <c r="SNX29"/>
      <c r="SNY29"/>
      <c r="SNZ29"/>
      <c r="SOA29"/>
      <c r="SOB29"/>
      <c r="SOC29"/>
      <c r="SOD29"/>
      <c r="SOE29"/>
      <c r="SOF29"/>
      <c r="SOG29"/>
      <c r="SOH29"/>
      <c r="SOI29"/>
      <c r="SOJ29"/>
      <c r="SOK29"/>
      <c r="SOL29"/>
      <c r="SOM29"/>
      <c r="SON29"/>
      <c r="SOO29"/>
      <c r="SOP29"/>
      <c r="SOQ29"/>
      <c r="SOR29"/>
      <c r="SOS29"/>
      <c r="SOT29"/>
      <c r="SOU29"/>
      <c r="SOV29"/>
      <c r="SOW29"/>
      <c r="SOX29"/>
      <c r="SOY29"/>
      <c r="SOZ29"/>
      <c r="SPA29"/>
      <c r="SPB29"/>
      <c r="SPC29"/>
      <c r="SPD29"/>
      <c r="SPE29"/>
      <c r="SPF29"/>
      <c r="SPG29"/>
      <c r="SPH29"/>
      <c r="SPI29"/>
      <c r="SPJ29"/>
      <c r="SPK29"/>
      <c r="SPL29"/>
      <c r="SPM29"/>
      <c r="SPN29"/>
      <c r="SPO29"/>
      <c r="SPP29"/>
      <c r="SPQ29"/>
      <c r="SPR29"/>
      <c r="SPS29"/>
      <c r="SPT29"/>
      <c r="SPU29"/>
      <c r="SPV29"/>
      <c r="SPW29"/>
      <c r="SPX29"/>
      <c r="SPY29"/>
      <c r="SPZ29"/>
      <c r="SQA29"/>
      <c r="SQB29"/>
      <c r="SQC29"/>
      <c r="SQD29"/>
      <c r="SQE29"/>
      <c r="SQF29"/>
      <c r="SQG29"/>
      <c r="SQH29"/>
      <c r="SQI29"/>
      <c r="SQJ29"/>
      <c r="SQK29"/>
      <c r="SQL29"/>
      <c r="SQM29"/>
      <c r="SQN29"/>
      <c r="SQO29"/>
      <c r="SQP29"/>
      <c r="SQQ29"/>
      <c r="SQR29"/>
      <c r="SQS29"/>
      <c r="SQT29"/>
      <c r="SQU29"/>
      <c r="SQV29"/>
      <c r="SQW29"/>
      <c r="SQX29"/>
      <c r="SQY29"/>
      <c r="SQZ29"/>
      <c r="SRA29"/>
      <c r="SRB29"/>
      <c r="SRC29"/>
      <c r="SRD29"/>
      <c r="SRE29"/>
      <c r="SRF29"/>
      <c r="SRG29"/>
      <c r="SRH29"/>
      <c r="SRI29"/>
      <c r="SRJ29"/>
      <c r="SRK29"/>
      <c r="SRL29"/>
      <c r="SRM29"/>
      <c r="SRN29"/>
      <c r="SRO29"/>
      <c r="SRP29"/>
      <c r="SRQ29"/>
      <c r="SRR29"/>
      <c r="SRS29"/>
      <c r="SRT29"/>
      <c r="SRU29"/>
      <c r="SRV29"/>
      <c r="SRW29"/>
      <c r="SRX29"/>
      <c r="SRY29"/>
      <c r="SRZ29"/>
      <c r="SSA29"/>
      <c r="SSB29"/>
      <c r="SSC29"/>
      <c r="SSD29"/>
      <c r="SSE29"/>
      <c r="SSF29"/>
      <c r="SSG29"/>
      <c r="SSH29"/>
      <c r="SSI29"/>
      <c r="SSJ29"/>
      <c r="SSK29"/>
      <c r="SSL29"/>
      <c r="SSM29"/>
      <c r="SSN29"/>
      <c r="SSO29"/>
      <c r="SSP29"/>
      <c r="SSQ29"/>
      <c r="SSR29"/>
      <c r="SSS29"/>
      <c r="SST29"/>
      <c r="SSU29"/>
      <c r="SSV29"/>
      <c r="SSW29"/>
      <c r="SSX29"/>
      <c r="SSY29"/>
      <c r="SSZ29"/>
      <c r="STA29"/>
      <c r="STB29"/>
      <c r="STC29"/>
      <c r="STD29"/>
      <c r="STE29"/>
      <c r="STF29"/>
      <c r="STG29"/>
      <c r="STH29"/>
      <c r="STI29"/>
      <c r="STJ29"/>
      <c r="STK29"/>
      <c r="STL29"/>
      <c r="STM29"/>
      <c r="STN29"/>
      <c r="STO29"/>
      <c r="STP29"/>
      <c r="STQ29"/>
      <c r="STR29"/>
      <c r="STS29"/>
      <c r="STT29"/>
      <c r="STU29"/>
      <c r="STV29"/>
      <c r="STW29"/>
      <c r="STX29"/>
      <c r="STY29"/>
      <c r="STZ29"/>
      <c r="SUA29"/>
      <c r="SUB29"/>
      <c r="SUC29"/>
      <c r="SUD29"/>
      <c r="SUE29"/>
      <c r="SUF29"/>
      <c r="SUG29"/>
      <c r="SUH29"/>
      <c r="SUI29"/>
      <c r="SUJ29"/>
      <c r="SUK29"/>
      <c r="SUL29"/>
      <c r="SUM29"/>
      <c r="SUN29"/>
      <c r="SUO29"/>
      <c r="SUP29"/>
      <c r="SUQ29"/>
      <c r="SUR29"/>
      <c r="SUS29"/>
      <c r="SUT29"/>
      <c r="SUU29"/>
      <c r="SUV29"/>
      <c r="SUW29"/>
      <c r="SUX29"/>
      <c r="SUY29"/>
      <c r="SUZ29"/>
      <c r="SVA29"/>
      <c r="SVB29"/>
      <c r="SVC29"/>
      <c r="SVD29"/>
      <c r="SVE29"/>
      <c r="SVF29"/>
      <c r="SVG29"/>
      <c r="SVH29"/>
      <c r="SVI29"/>
      <c r="SVJ29"/>
      <c r="SVK29"/>
      <c r="SVL29"/>
      <c r="SVM29"/>
      <c r="SVN29"/>
      <c r="SVO29"/>
      <c r="SVP29"/>
      <c r="SVQ29"/>
      <c r="SVR29"/>
      <c r="SVS29"/>
      <c r="SVT29"/>
      <c r="SVU29"/>
      <c r="SVV29"/>
      <c r="SVW29"/>
      <c r="SVX29"/>
      <c r="SVY29"/>
      <c r="SVZ29"/>
      <c r="SWA29"/>
      <c r="SWB29"/>
      <c r="SWC29"/>
      <c r="SWD29"/>
      <c r="SWE29"/>
      <c r="SWF29"/>
      <c r="SWG29"/>
      <c r="SWH29"/>
      <c r="SWI29"/>
      <c r="SWJ29"/>
      <c r="SWK29"/>
      <c r="SWL29"/>
      <c r="SWM29"/>
      <c r="SWN29"/>
      <c r="SWO29"/>
      <c r="SWP29"/>
      <c r="SWQ29"/>
      <c r="SWR29"/>
      <c r="SWS29"/>
      <c r="SWT29"/>
      <c r="SWU29"/>
      <c r="SWV29"/>
      <c r="SWW29"/>
      <c r="SWX29"/>
      <c r="SWY29"/>
      <c r="SWZ29"/>
      <c r="SXA29"/>
      <c r="SXB29"/>
      <c r="SXC29"/>
      <c r="SXD29"/>
      <c r="SXE29"/>
      <c r="SXF29"/>
      <c r="SXG29"/>
      <c r="SXH29"/>
      <c r="SXI29"/>
      <c r="SXJ29"/>
      <c r="SXK29"/>
      <c r="SXL29"/>
      <c r="SXM29"/>
      <c r="SXN29"/>
      <c r="SXO29"/>
      <c r="SXP29"/>
      <c r="SXQ29"/>
      <c r="SXR29"/>
      <c r="SXS29"/>
      <c r="SXT29"/>
      <c r="SXU29"/>
      <c r="SXV29"/>
      <c r="SXW29"/>
      <c r="SXX29"/>
      <c r="SXY29"/>
      <c r="SXZ29"/>
      <c r="SYA29"/>
      <c r="SYB29"/>
      <c r="SYC29"/>
      <c r="SYD29"/>
      <c r="SYE29"/>
      <c r="SYF29"/>
      <c r="SYG29"/>
      <c r="SYH29"/>
      <c r="SYI29"/>
      <c r="SYJ29"/>
      <c r="SYK29"/>
      <c r="SYL29"/>
      <c r="SYM29"/>
      <c r="SYN29"/>
      <c r="SYO29"/>
      <c r="SYP29"/>
      <c r="SYQ29"/>
      <c r="SYR29"/>
      <c r="SYS29"/>
      <c r="SYT29"/>
      <c r="SYU29"/>
      <c r="SYV29"/>
      <c r="SYW29"/>
      <c r="SYX29"/>
      <c r="SYY29"/>
      <c r="SYZ29"/>
      <c r="SZA29"/>
      <c r="SZB29"/>
      <c r="SZC29"/>
      <c r="SZD29"/>
      <c r="SZE29"/>
      <c r="SZF29"/>
      <c r="SZG29"/>
      <c r="SZH29"/>
      <c r="SZI29"/>
      <c r="SZJ29"/>
      <c r="SZK29"/>
      <c r="SZL29"/>
      <c r="SZM29"/>
      <c r="SZN29"/>
      <c r="SZO29"/>
      <c r="SZP29"/>
      <c r="SZQ29"/>
      <c r="SZR29"/>
      <c r="SZS29"/>
      <c r="SZT29"/>
      <c r="SZU29"/>
      <c r="SZV29"/>
      <c r="SZW29"/>
      <c r="SZX29"/>
      <c r="SZY29"/>
      <c r="SZZ29"/>
      <c r="TAA29"/>
      <c r="TAB29"/>
      <c r="TAC29"/>
      <c r="TAD29"/>
      <c r="TAE29"/>
      <c r="TAF29"/>
      <c r="TAG29"/>
      <c r="TAH29"/>
      <c r="TAI29"/>
      <c r="TAJ29"/>
      <c r="TAK29"/>
      <c r="TAL29"/>
      <c r="TAM29"/>
      <c r="TAN29"/>
      <c r="TAO29"/>
      <c r="TAP29"/>
      <c r="TAQ29"/>
      <c r="TAR29"/>
      <c r="TAS29"/>
      <c r="TAT29"/>
      <c r="TAU29"/>
      <c r="TAV29"/>
      <c r="TAW29"/>
      <c r="TAX29"/>
      <c r="TAY29"/>
      <c r="TAZ29"/>
      <c r="TBA29"/>
      <c r="TBB29"/>
      <c r="TBC29"/>
      <c r="TBD29"/>
      <c r="TBE29"/>
      <c r="TBF29"/>
      <c r="TBG29"/>
      <c r="TBH29"/>
      <c r="TBI29"/>
      <c r="TBJ29"/>
      <c r="TBK29"/>
      <c r="TBL29"/>
      <c r="TBM29"/>
      <c r="TBN29"/>
      <c r="TBO29"/>
      <c r="TBP29"/>
      <c r="TBQ29"/>
      <c r="TBR29"/>
      <c r="TBS29"/>
      <c r="TBT29"/>
      <c r="TBU29"/>
      <c r="TBV29"/>
      <c r="TBW29"/>
      <c r="TBX29"/>
      <c r="TBY29"/>
      <c r="TBZ29"/>
      <c r="TCA29"/>
      <c r="TCB29"/>
      <c r="TCC29"/>
      <c r="TCD29"/>
      <c r="TCE29"/>
      <c r="TCF29"/>
      <c r="TCG29"/>
      <c r="TCH29"/>
      <c r="TCI29"/>
      <c r="TCJ29"/>
      <c r="TCK29"/>
      <c r="TCL29"/>
      <c r="TCM29"/>
      <c r="TCN29"/>
      <c r="TCO29"/>
      <c r="TCP29"/>
      <c r="TCQ29"/>
      <c r="TCR29"/>
      <c r="TCS29"/>
      <c r="TCT29"/>
      <c r="TCU29"/>
      <c r="TCV29"/>
      <c r="TCW29"/>
      <c r="TCX29"/>
      <c r="TCY29"/>
      <c r="TCZ29"/>
      <c r="TDA29"/>
      <c r="TDB29"/>
      <c r="TDC29"/>
      <c r="TDD29"/>
      <c r="TDE29"/>
      <c r="TDF29"/>
      <c r="TDG29"/>
      <c r="TDH29"/>
      <c r="TDI29"/>
      <c r="TDJ29"/>
      <c r="TDK29"/>
      <c r="TDL29"/>
      <c r="TDM29"/>
      <c r="TDN29"/>
      <c r="TDO29"/>
      <c r="TDP29"/>
      <c r="TDQ29"/>
      <c r="TDR29"/>
      <c r="TDS29"/>
      <c r="TDT29"/>
      <c r="TDU29"/>
      <c r="TDV29"/>
      <c r="TDW29"/>
      <c r="TDX29"/>
      <c r="TDY29"/>
      <c r="TDZ29"/>
      <c r="TEA29"/>
      <c r="TEB29"/>
      <c r="TEC29"/>
      <c r="TED29"/>
      <c r="TEE29"/>
      <c r="TEF29"/>
      <c r="TEG29"/>
      <c r="TEH29"/>
      <c r="TEI29"/>
      <c r="TEJ29"/>
      <c r="TEK29"/>
      <c r="TEL29"/>
      <c r="TEM29"/>
      <c r="TEN29"/>
      <c r="TEO29"/>
      <c r="TEP29"/>
      <c r="TEQ29"/>
      <c r="TER29"/>
      <c r="TES29"/>
      <c r="TET29"/>
      <c r="TEU29"/>
      <c r="TEV29"/>
      <c r="TEW29"/>
      <c r="TEX29"/>
      <c r="TEY29"/>
      <c r="TEZ29"/>
      <c r="TFA29"/>
      <c r="TFB29"/>
      <c r="TFC29"/>
      <c r="TFD29"/>
      <c r="TFE29"/>
      <c r="TFF29"/>
      <c r="TFG29"/>
      <c r="TFH29"/>
      <c r="TFI29"/>
      <c r="TFJ29"/>
      <c r="TFK29"/>
      <c r="TFL29"/>
      <c r="TFM29"/>
      <c r="TFN29"/>
      <c r="TFO29"/>
      <c r="TFP29"/>
      <c r="TFQ29"/>
      <c r="TFR29"/>
      <c r="TFS29"/>
      <c r="TFT29"/>
      <c r="TFU29"/>
      <c r="TFV29"/>
      <c r="TFW29"/>
      <c r="TFX29"/>
      <c r="TFY29"/>
      <c r="TFZ29"/>
      <c r="TGA29"/>
      <c r="TGB29"/>
      <c r="TGC29"/>
      <c r="TGD29"/>
      <c r="TGE29"/>
      <c r="TGF29"/>
      <c r="TGG29"/>
      <c r="TGH29"/>
      <c r="TGI29"/>
      <c r="TGJ29"/>
      <c r="TGK29"/>
      <c r="TGL29"/>
      <c r="TGM29"/>
      <c r="TGN29"/>
      <c r="TGO29"/>
      <c r="TGP29"/>
      <c r="TGQ29"/>
      <c r="TGR29"/>
      <c r="TGS29"/>
      <c r="TGT29"/>
      <c r="TGU29"/>
      <c r="TGV29"/>
      <c r="TGW29"/>
      <c r="TGX29"/>
      <c r="TGY29"/>
      <c r="TGZ29"/>
      <c r="THA29"/>
      <c r="THB29"/>
      <c r="THC29"/>
      <c r="THD29"/>
      <c r="THE29"/>
      <c r="THF29"/>
      <c r="THG29"/>
      <c r="THH29"/>
      <c r="THI29"/>
      <c r="THJ29"/>
      <c r="THK29"/>
      <c r="THL29"/>
      <c r="THM29"/>
      <c r="THN29"/>
      <c r="THO29"/>
      <c r="THP29"/>
      <c r="THQ29"/>
      <c r="THR29"/>
      <c r="THS29"/>
      <c r="THT29"/>
      <c r="THU29"/>
      <c r="THV29"/>
      <c r="THW29"/>
      <c r="THX29"/>
      <c r="THY29"/>
      <c r="THZ29"/>
      <c r="TIA29"/>
      <c r="TIB29"/>
      <c r="TIC29"/>
      <c r="TID29"/>
      <c r="TIE29"/>
      <c r="TIF29"/>
      <c r="TIG29"/>
      <c r="TIH29"/>
      <c r="TII29"/>
      <c r="TIJ29"/>
      <c r="TIK29"/>
      <c r="TIL29"/>
      <c r="TIM29"/>
      <c r="TIN29"/>
      <c r="TIO29"/>
      <c r="TIP29"/>
      <c r="TIQ29"/>
      <c r="TIR29"/>
      <c r="TIS29"/>
      <c r="TIT29"/>
      <c r="TIU29"/>
      <c r="TIV29"/>
      <c r="TIW29"/>
      <c r="TIX29"/>
      <c r="TIY29"/>
      <c r="TIZ29"/>
      <c r="TJA29"/>
      <c r="TJB29"/>
      <c r="TJC29"/>
      <c r="TJD29"/>
      <c r="TJE29"/>
      <c r="TJF29"/>
      <c r="TJG29"/>
      <c r="TJH29"/>
      <c r="TJI29"/>
      <c r="TJJ29"/>
      <c r="TJK29"/>
      <c r="TJL29"/>
      <c r="TJM29"/>
      <c r="TJN29"/>
      <c r="TJO29"/>
      <c r="TJP29"/>
      <c r="TJQ29"/>
      <c r="TJR29"/>
      <c r="TJS29"/>
      <c r="TJT29"/>
      <c r="TJU29"/>
      <c r="TJV29"/>
      <c r="TJW29"/>
      <c r="TJX29"/>
      <c r="TJY29"/>
      <c r="TJZ29"/>
      <c r="TKA29"/>
      <c r="TKB29"/>
      <c r="TKC29"/>
      <c r="TKD29"/>
      <c r="TKE29"/>
      <c r="TKF29"/>
      <c r="TKG29"/>
      <c r="TKH29"/>
      <c r="TKI29"/>
      <c r="TKJ29"/>
      <c r="TKK29"/>
      <c r="TKL29"/>
      <c r="TKM29"/>
      <c r="TKN29"/>
      <c r="TKO29"/>
      <c r="TKP29"/>
      <c r="TKQ29"/>
      <c r="TKR29"/>
      <c r="TKS29"/>
      <c r="TKT29"/>
      <c r="TKU29"/>
      <c r="TKV29"/>
      <c r="TKW29"/>
      <c r="TKX29"/>
      <c r="TKY29"/>
      <c r="TKZ29"/>
      <c r="TLA29"/>
      <c r="TLB29"/>
      <c r="TLC29"/>
      <c r="TLD29"/>
      <c r="TLE29"/>
      <c r="TLF29"/>
      <c r="TLG29"/>
      <c r="TLH29"/>
      <c r="TLI29"/>
      <c r="TLJ29"/>
      <c r="TLK29"/>
      <c r="TLL29"/>
      <c r="TLM29"/>
      <c r="TLN29"/>
      <c r="TLO29"/>
      <c r="TLP29"/>
      <c r="TLQ29"/>
      <c r="TLR29"/>
      <c r="TLS29"/>
      <c r="TLT29"/>
      <c r="TLU29"/>
      <c r="TLV29"/>
      <c r="TLW29"/>
      <c r="TLX29"/>
      <c r="TLY29"/>
      <c r="TLZ29"/>
      <c r="TMA29"/>
      <c r="TMB29"/>
      <c r="TMC29"/>
      <c r="TMD29"/>
      <c r="TME29"/>
      <c r="TMF29"/>
      <c r="TMG29"/>
      <c r="TMH29"/>
      <c r="TMI29"/>
      <c r="TMJ29"/>
      <c r="TMK29"/>
      <c r="TML29"/>
      <c r="TMM29"/>
      <c r="TMN29"/>
      <c r="TMO29"/>
      <c r="TMP29"/>
      <c r="TMQ29"/>
      <c r="TMR29"/>
      <c r="TMS29"/>
      <c r="TMT29"/>
      <c r="TMU29"/>
      <c r="TMV29"/>
      <c r="TMW29"/>
      <c r="TMX29"/>
      <c r="TMY29"/>
      <c r="TMZ29"/>
      <c r="TNA29"/>
      <c r="TNB29"/>
      <c r="TNC29"/>
      <c r="TND29"/>
      <c r="TNE29"/>
      <c r="TNF29"/>
      <c r="TNG29"/>
      <c r="TNH29"/>
      <c r="TNI29"/>
      <c r="TNJ29"/>
      <c r="TNK29"/>
      <c r="TNL29"/>
      <c r="TNM29"/>
      <c r="TNN29"/>
      <c r="TNO29"/>
      <c r="TNP29"/>
      <c r="TNQ29"/>
      <c r="TNR29"/>
      <c r="TNS29"/>
      <c r="TNT29"/>
      <c r="TNU29"/>
      <c r="TNV29"/>
      <c r="TNW29"/>
      <c r="TNX29"/>
      <c r="TNY29"/>
      <c r="TNZ29"/>
      <c r="TOA29"/>
      <c r="TOB29"/>
      <c r="TOC29"/>
      <c r="TOD29"/>
      <c r="TOE29"/>
      <c r="TOF29"/>
      <c r="TOG29"/>
      <c r="TOH29"/>
      <c r="TOI29"/>
      <c r="TOJ29"/>
      <c r="TOK29"/>
      <c r="TOL29"/>
      <c r="TOM29"/>
      <c r="TON29"/>
      <c r="TOO29"/>
      <c r="TOP29"/>
      <c r="TOQ29"/>
      <c r="TOR29"/>
      <c r="TOS29"/>
      <c r="TOT29"/>
      <c r="TOU29"/>
      <c r="TOV29"/>
      <c r="TOW29"/>
      <c r="TOX29"/>
      <c r="TOY29"/>
      <c r="TOZ29"/>
      <c r="TPA29"/>
      <c r="TPB29"/>
      <c r="TPC29"/>
      <c r="TPD29"/>
      <c r="TPE29"/>
      <c r="TPF29"/>
      <c r="TPG29"/>
      <c r="TPH29"/>
      <c r="TPI29"/>
      <c r="TPJ29"/>
      <c r="TPK29"/>
      <c r="TPL29"/>
      <c r="TPM29"/>
      <c r="TPN29"/>
      <c r="TPO29"/>
      <c r="TPP29"/>
      <c r="TPQ29"/>
      <c r="TPR29"/>
      <c r="TPS29"/>
      <c r="TPT29"/>
      <c r="TPU29"/>
      <c r="TPV29"/>
      <c r="TPW29"/>
      <c r="TPX29"/>
      <c r="TPY29"/>
      <c r="TPZ29"/>
      <c r="TQA29"/>
      <c r="TQB29"/>
      <c r="TQC29"/>
      <c r="TQD29"/>
      <c r="TQE29"/>
      <c r="TQF29"/>
      <c r="TQG29"/>
      <c r="TQH29"/>
      <c r="TQI29"/>
      <c r="TQJ29"/>
      <c r="TQK29"/>
      <c r="TQL29"/>
      <c r="TQM29"/>
      <c r="TQN29"/>
      <c r="TQO29"/>
      <c r="TQP29"/>
      <c r="TQQ29"/>
      <c r="TQR29"/>
      <c r="TQS29"/>
      <c r="TQT29"/>
      <c r="TQU29"/>
      <c r="TQV29"/>
      <c r="TQW29"/>
      <c r="TQX29"/>
      <c r="TQY29"/>
      <c r="TQZ29"/>
      <c r="TRA29"/>
      <c r="TRB29"/>
      <c r="TRC29"/>
      <c r="TRD29"/>
      <c r="TRE29"/>
      <c r="TRF29"/>
      <c r="TRG29"/>
      <c r="TRH29"/>
      <c r="TRI29"/>
      <c r="TRJ29"/>
      <c r="TRK29"/>
      <c r="TRL29"/>
      <c r="TRM29"/>
      <c r="TRN29"/>
      <c r="TRO29"/>
      <c r="TRP29"/>
      <c r="TRQ29"/>
      <c r="TRR29"/>
      <c r="TRS29"/>
      <c r="TRT29"/>
      <c r="TRU29"/>
      <c r="TRV29"/>
      <c r="TRW29"/>
      <c r="TRX29"/>
      <c r="TRY29"/>
      <c r="TRZ29"/>
      <c r="TSA29"/>
      <c r="TSB29"/>
      <c r="TSC29"/>
      <c r="TSD29"/>
      <c r="TSE29"/>
      <c r="TSF29"/>
      <c r="TSG29"/>
      <c r="TSH29"/>
      <c r="TSI29"/>
      <c r="TSJ29"/>
      <c r="TSK29"/>
      <c r="TSL29"/>
      <c r="TSM29"/>
      <c r="TSN29"/>
      <c r="TSO29"/>
      <c r="TSP29"/>
      <c r="TSQ29"/>
      <c r="TSR29"/>
      <c r="TSS29"/>
      <c r="TST29"/>
      <c r="TSU29"/>
      <c r="TSV29"/>
      <c r="TSW29"/>
      <c r="TSX29"/>
      <c r="TSY29"/>
      <c r="TSZ29"/>
      <c r="TTA29"/>
      <c r="TTB29"/>
      <c r="TTC29"/>
      <c r="TTD29"/>
      <c r="TTE29"/>
      <c r="TTF29"/>
      <c r="TTG29"/>
      <c r="TTH29"/>
      <c r="TTI29"/>
      <c r="TTJ29"/>
      <c r="TTK29"/>
      <c r="TTL29"/>
      <c r="TTM29"/>
      <c r="TTN29"/>
      <c r="TTO29"/>
      <c r="TTP29"/>
      <c r="TTQ29"/>
      <c r="TTR29"/>
      <c r="TTS29"/>
      <c r="TTT29"/>
      <c r="TTU29"/>
      <c r="TTV29"/>
      <c r="TTW29"/>
      <c r="TTX29"/>
      <c r="TTY29"/>
      <c r="TTZ29"/>
      <c r="TUA29"/>
      <c r="TUB29"/>
      <c r="TUC29"/>
      <c r="TUD29"/>
      <c r="TUE29"/>
      <c r="TUF29"/>
      <c r="TUG29"/>
      <c r="TUH29"/>
      <c r="TUI29"/>
      <c r="TUJ29"/>
      <c r="TUK29"/>
      <c r="TUL29"/>
      <c r="TUM29"/>
      <c r="TUN29"/>
      <c r="TUO29"/>
      <c r="TUP29"/>
      <c r="TUQ29"/>
      <c r="TUR29"/>
      <c r="TUS29"/>
      <c r="TUT29"/>
      <c r="TUU29"/>
      <c r="TUV29"/>
      <c r="TUW29"/>
      <c r="TUX29"/>
      <c r="TUY29"/>
      <c r="TUZ29"/>
      <c r="TVA29"/>
      <c r="TVB29"/>
      <c r="TVC29"/>
      <c r="TVD29"/>
      <c r="TVE29"/>
      <c r="TVF29"/>
      <c r="TVG29"/>
      <c r="TVH29"/>
      <c r="TVI29"/>
      <c r="TVJ29"/>
      <c r="TVK29"/>
      <c r="TVL29"/>
      <c r="TVM29"/>
      <c r="TVN29"/>
      <c r="TVO29"/>
      <c r="TVP29"/>
      <c r="TVQ29"/>
      <c r="TVR29"/>
      <c r="TVS29"/>
      <c r="TVT29"/>
      <c r="TVU29"/>
      <c r="TVV29"/>
      <c r="TVW29"/>
      <c r="TVX29"/>
      <c r="TVY29"/>
      <c r="TVZ29"/>
      <c r="TWA29"/>
      <c r="TWB29"/>
      <c r="TWC29"/>
      <c r="TWD29"/>
      <c r="TWE29"/>
      <c r="TWF29"/>
      <c r="TWG29"/>
      <c r="TWH29"/>
      <c r="TWI29"/>
      <c r="TWJ29"/>
      <c r="TWK29"/>
      <c r="TWL29"/>
      <c r="TWM29"/>
      <c r="TWN29"/>
      <c r="TWO29"/>
      <c r="TWP29"/>
      <c r="TWQ29"/>
      <c r="TWR29"/>
      <c r="TWS29"/>
      <c r="TWT29"/>
      <c r="TWU29"/>
      <c r="TWV29"/>
      <c r="TWW29"/>
      <c r="TWX29"/>
      <c r="TWY29"/>
      <c r="TWZ29"/>
      <c r="TXA29"/>
      <c r="TXB29"/>
      <c r="TXC29"/>
      <c r="TXD29"/>
      <c r="TXE29"/>
      <c r="TXF29"/>
      <c r="TXG29"/>
      <c r="TXH29"/>
      <c r="TXI29"/>
      <c r="TXJ29"/>
      <c r="TXK29"/>
      <c r="TXL29"/>
      <c r="TXM29"/>
      <c r="TXN29"/>
      <c r="TXO29"/>
      <c r="TXP29"/>
      <c r="TXQ29"/>
      <c r="TXR29"/>
      <c r="TXS29"/>
      <c r="TXT29"/>
      <c r="TXU29"/>
      <c r="TXV29"/>
      <c r="TXW29"/>
      <c r="TXX29"/>
      <c r="TXY29"/>
      <c r="TXZ29"/>
      <c r="TYA29"/>
      <c r="TYB29"/>
      <c r="TYC29"/>
      <c r="TYD29"/>
      <c r="TYE29"/>
      <c r="TYF29"/>
      <c r="TYG29"/>
      <c r="TYH29"/>
      <c r="TYI29"/>
      <c r="TYJ29"/>
      <c r="TYK29"/>
      <c r="TYL29"/>
      <c r="TYM29"/>
      <c r="TYN29"/>
      <c r="TYO29"/>
      <c r="TYP29"/>
      <c r="TYQ29"/>
      <c r="TYR29"/>
      <c r="TYS29"/>
      <c r="TYT29"/>
      <c r="TYU29"/>
      <c r="TYV29"/>
      <c r="TYW29"/>
      <c r="TYX29"/>
      <c r="TYY29"/>
      <c r="TYZ29"/>
      <c r="TZA29"/>
      <c r="TZB29"/>
      <c r="TZC29"/>
      <c r="TZD29"/>
      <c r="TZE29"/>
      <c r="TZF29"/>
      <c r="TZG29"/>
      <c r="TZH29"/>
      <c r="TZI29"/>
      <c r="TZJ29"/>
      <c r="TZK29"/>
      <c r="TZL29"/>
      <c r="TZM29"/>
      <c r="TZN29"/>
      <c r="TZO29"/>
      <c r="TZP29"/>
      <c r="TZQ29"/>
      <c r="TZR29"/>
      <c r="TZS29"/>
      <c r="TZT29"/>
      <c r="TZU29"/>
      <c r="TZV29"/>
      <c r="TZW29"/>
      <c r="TZX29"/>
      <c r="TZY29"/>
      <c r="TZZ29"/>
      <c r="UAA29"/>
      <c r="UAB29"/>
      <c r="UAC29"/>
      <c r="UAD29"/>
      <c r="UAE29"/>
      <c r="UAF29"/>
      <c r="UAG29"/>
      <c r="UAH29"/>
      <c r="UAI29"/>
      <c r="UAJ29"/>
      <c r="UAK29"/>
      <c r="UAL29"/>
      <c r="UAM29"/>
      <c r="UAN29"/>
      <c r="UAO29"/>
      <c r="UAP29"/>
      <c r="UAQ29"/>
      <c r="UAR29"/>
      <c r="UAS29"/>
      <c r="UAT29"/>
      <c r="UAU29"/>
      <c r="UAV29"/>
      <c r="UAW29"/>
      <c r="UAX29"/>
      <c r="UAY29"/>
      <c r="UAZ29"/>
      <c r="UBA29"/>
      <c r="UBB29"/>
      <c r="UBC29"/>
      <c r="UBD29"/>
      <c r="UBE29"/>
      <c r="UBF29"/>
      <c r="UBG29"/>
      <c r="UBH29"/>
      <c r="UBI29"/>
      <c r="UBJ29"/>
      <c r="UBK29"/>
      <c r="UBL29"/>
      <c r="UBM29"/>
      <c r="UBN29"/>
      <c r="UBO29"/>
      <c r="UBP29"/>
      <c r="UBQ29"/>
      <c r="UBR29"/>
      <c r="UBS29"/>
      <c r="UBT29"/>
      <c r="UBU29"/>
      <c r="UBV29"/>
      <c r="UBW29"/>
      <c r="UBX29"/>
      <c r="UBY29"/>
      <c r="UBZ29"/>
      <c r="UCA29"/>
      <c r="UCB29"/>
      <c r="UCC29"/>
      <c r="UCD29"/>
      <c r="UCE29"/>
      <c r="UCF29"/>
      <c r="UCG29"/>
      <c r="UCH29"/>
      <c r="UCI29"/>
      <c r="UCJ29"/>
      <c r="UCK29"/>
      <c r="UCL29"/>
      <c r="UCM29"/>
      <c r="UCN29"/>
      <c r="UCO29"/>
      <c r="UCP29"/>
      <c r="UCQ29"/>
      <c r="UCR29"/>
      <c r="UCS29"/>
      <c r="UCT29"/>
      <c r="UCU29"/>
      <c r="UCV29"/>
      <c r="UCW29"/>
      <c r="UCX29"/>
      <c r="UCY29"/>
      <c r="UCZ29"/>
      <c r="UDA29"/>
      <c r="UDB29"/>
      <c r="UDC29"/>
      <c r="UDD29"/>
      <c r="UDE29"/>
      <c r="UDF29"/>
      <c r="UDG29"/>
      <c r="UDH29"/>
      <c r="UDI29"/>
      <c r="UDJ29"/>
      <c r="UDK29"/>
      <c r="UDL29"/>
      <c r="UDM29"/>
      <c r="UDN29"/>
      <c r="UDO29"/>
      <c r="UDP29"/>
      <c r="UDQ29"/>
      <c r="UDR29"/>
      <c r="UDS29"/>
      <c r="UDT29"/>
      <c r="UDU29"/>
      <c r="UDV29"/>
      <c r="UDW29"/>
      <c r="UDX29"/>
      <c r="UDY29"/>
      <c r="UDZ29"/>
      <c r="UEA29"/>
      <c r="UEB29"/>
      <c r="UEC29"/>
      <c r="UED29"/>
      <c r="UEE29"/>
      <c r="UEF29"/>
      <c r="UEG29"/>
      <c r="UEH29"/>
      <c r="UEI29"/>
      <c r="UEJ29"/>
      <c r="UEK29"/>
      <c r="UEL29"/>
      <c r="UEM29"/>
      <c r="UEN29"/>
      <c r="UEO29"/>
      <c r="UEP29"/>
      <c r="UEQ29"/>
      <c r="UER29"/>
      <c r="UES29"/>
      <c r="UET29"/>
      <c r="UEU29"/>
      <c r="UEV29"/>
      <c r="UEW29"/>
      <c r="UEX29"/>
      <c r="UEY29"/>
      <c r="UEZ29"/>
      <c r="UFA29"/>
      <c r="UFB29"/>
      <c r="UFC29"/>
      <c r="UFD29"/>
      <c r="UFE29"/>
      <c r="UFF29"/>
      <c r="UFG29"/>
      <c r="UFH29"/>
      <c r="UFI29"/>
      <c r="UFJ29"/>
      <c r="UFK29"/>
      <c r="UFL29"/>
      <c r="UFM29"/>
      <c r="UFN29"/>
      <c r="UFO29"/>
      <c r="UFP29"/>
      <c r="UFQ29"/>
      <c r="UFR29"/>
      <c r="UFS29"/>
      <c r="UFT29"/>
      <c r="UFU29"/>
      <c r="UFV29"/>
      <c r="UFW29"/>
      <c r="UFX29"/>
      <c r="UFY29"/>
      <c r="UFZ29"/>
      <c r="UGA29"/>
      <c r="UGB29"/>
      <c r="UGC29"/>
      <c r="UGD29"/>
      <c r="UGE29"/>
      <c r="UGF29"/>
      <c r="UGG29"/>
      <c r="UGH29"/>
      <c r="UGI29"/>
      <c r="UGJ29"/>
      <c r="UGK29"/>
      <c r="UGL29"/>
      <c r="UGM29"/>
      <c r="UGN29"/>
      <c r="UGO29"/>
      <c r="UGP29"/>
      <c r="UGQ29"/>
      <c r="UGR29"/>
      <c r="UGS29"/>
      <c r="UGT29"/>
      <c r="UGU29"/>
      <c r="UGV29"/>
      <c r="UGW29"/>
      <c r="UGX29"/>
      <c r="UGY29"/>
      <c r="UGZ29"/>
      <c r="UHA29"/>
      <c r="UHB29"/>
      <c r="UHC29"/>
      <c r="UHD29"/>
      <c r="UHE29"/>
      <c r="UHF29"/>
      <c r="UHG29"/>
      <c r="UHH29"/>
      <c r="UHI29"/>
      <c r="UHJ29"/>
      <c r="UHK29"/>
      <c r="UHL29"/>
      <c r="UHM29"/>
      <c r="UHN29"/>
      <c r="UHO29"/>
      <c r="UHP29"/>
      <c r="UHQ29"/>
      <c r="UHR29"/>
      <c r="UHS29"/>
      <c r="UHT29"/>
      <c r="UHU29"/>
      <c r="UHV29"/>
      <c r="UHW29"/>
      <c r="UHX29"/>
      <c r="UHY29"/>
      <c r="UHZ29"/>
      <c r="UIA29"/>
      <c r="UIB29"/>
      <c r="UIC29"/>
      <c r="UID29"/>
      <c r="UIE29"/>
      <c r="UIF29"/>
      <c r="UIG29"/>
      <c r="UIH29"/>
      <c r="UII29"/>
      <c r="UIJ29"/>
      <c r="UIK29"/>
      <c r="UIL29"/>
      <c r="UIM29"/>
      <c r="UIN29"/>
      <c r="UIO29"/>
      <c r="UIP29"/>
      <c r="UIQ29"/>
      <c r="UIR29"/>
      <c r="UIS29"/>
      <c r="UIT29"/>
      <c r="UIU29"/>
      <c r="UIV29"/>
      <c r="UIW29"/>
      <c r="UIX29"/>
      <c r="UIY29"/>
      <c r="UIZ29"/>
      <c r="UJA29"/>
      <c r="UJB29"/>
      <c r="UJC29"/>
      <c r="UJD29"/>
      <c r="UJE29"/>
      <c r="UJF29"/>
      <c r="UJG29"/>
      <c r="UJH29"/>
      <c r="UJI29"/>
      <c r="UJJ29"/>
      <c r="UJK29"/>
      <c r="UJL29"/>
      <c r="UJM29"/>
      <c r="UJN29"/>
      <c r="UJO29"/>
      <c r="UJP29"/>
      <c r="UJQ29"/>
      <c r="UJR29"/>
      <c r="UJS29"/>
      <c r="UJT29"/>
      <c r="UJU29"/>
      <c r="UJV29"/>
      <c r="UJW29"/>
      <c r="UJX29"/>
      <c r="UJY29"/>
      <c r="UJZ29"/>
      <c r="UKA29"/>
      <c r="UKB29"/>
      <c r="UKC29"/>
      <c r="UKD29"/>
      <c r="UKE29"/>
      <c r="UKF29"/>
      <c r="UKG29"/>
      <c r="UKH29"/>
      <c r="UKI29"/>
      <c r="UKJ29"/>
      <c r="UKK29"/>
      <c r="UKL29"/>
      <c r="UKM29"/>
      <c r="UKN29"/>
      <c r="UKO29"/>
      <c r="UKP29"/>
      <c r="UKQ29"/>
      <c r="UKR29"/>
      <c r="UKS29"/>
      <c r="UKT29"/>
      <c r="UKU29"/>
      <c r="UKV29"/>
      <c r="UKW29"/>
      <c r="UKX29"/>
      <c r="UKY29"/>
      <c r="UKZ29"/>
      <c r="ULA29"/>
      <c r="ULB29"/>
      <c r="ULC29"/>
      <c r="ULD29"/>
      <c r="ULE29"/>
      <c r="ULF29"/>
      <c r="ULG29"/>
      <c r="ULH29"/>
      <c r="ULI29"/>
      <c r="ULJ29"/>
      <c r="ULK29"/>
      <c r="ULL29"/>
      <c r="ULM29"/>
      <c r="ULN29"/>
      <c r="ULO29"/>
      <c r="ULP29"/>
      <c r="ULQ29"/>
      <c r="ULR29"/>
      <c r="ULS29"/>
      <c r="ULT29"/>
      <c r="ULU29"/>
      <c r="ULV29"/>
      <c r="ULW29"/>
      <c r="ULX29"/>
      <c r="ULY29"/>
      <c r="ULZ29"/>
      <c r="UMA29"/>
      <c r="UMB29"/>
      <c r="UMC29"/>
      <c r="UMD29"/>
      <c r="UME29"/>
      <c r="UMF29"/>
      <c r="UMG29"/>
      <c r="UMH29"/>
      <c r="UMI29"/>
      <c r="UMJ29"/>
      <c r="UMK29"/>
      <c r="UML29"/>
      <c r="UMM29"/>
      <c r="UMN29"/>
      <c r="UMO29"/>
      <c r="UMP29"/>
      <c r="UMQ29"/>
      <c r="UMR29"/>
      <c r="UMS29"/>
      <c r="UMT29"/>
      <c r="UMU29"/>
      <c r="UMV29"/>
      <c r="UMW29"/>
      <c r="UMX29"/>
      <c r="UMY29"/>
      <c r="UMZ29"/>
      <c r="UNA29"/>
      <c r="UNB29"/>
      <c r="UNC29"/>
      <c r="UND29"/>
      <c r="UNE29"/>
      <c r="UNF29"/>
      <c r="UNG29"/>
      <c r="UNH29"/>
      <c r="UNI29"/>
      <c r="UNJ29"/>
      <c r="UNK29"/>
      <c r="UNL29"/>
      <c r="UNM29"/>
      <c r="UNN29"/>
      <c r="UNO29"/>
      <c r="UNP29"/>
      <c r="UNQ29"/>
      <c r="UNR29"/>
      <c r="UNS29"/>
      <c r="UNT29"/>
      <c r="UNU29"/>
      <c r="UNV29"/>
      <c r="UNW29"/>
      <c r="UNX29"/>
      <c r="UNY29"/>
      <c r="UNZ29"/>
      <c r="UOA29"/>
      <c r="UOB29"/>
      <c r="UOC29"/>
      <c r="UOD29"/>
      <c r="UOE29"/>
      <c r="UOF29"/>
      <c r="UOG29"/>
      <c r="UOH29"/>
      <c r="UOI29"/>
      <c r="UOJ29"/>
      <c r="UOK29"/>
      <c r="UOL29"/>
      <c r="UOM29"/>
      <c r="UON29"/>
      <c r="UOO29"/>
      <c r="UOP29"/>
      <c r="UOQ29"/>
      <c r="UOR29"/>
      <c r="UOS29"/>
      <c r="UOT29"/>
      <c r="UOU29"/>
      <c r="UOV29"/>
      <c r="UOW29"/>
      <c r="UOX29"/>
      <c r="UOY29"/>
      <c r="UOZ29"/>
      <c r="UPA29"/>
      <c r="UPB29"/>
      <c r="UPC29"/>
      <c r="UPD29"/>
      <c r="UPE29"/>
      <c r="UPF29"/>
      <c r="UPG29"/>
      <c r="UPH29"/>
      <c r="UPI29"/>
      <c r="UPJ29"/>
      <c r="UPK29"/>
      <c r="UPL29"/>
      <c r="UPM29"/>
      <c r="UPN29"/>
      <c r="UPO29"/>
      <c r="UPP29"/>
      <c r="UPQ29"/>
      <c r="UPR29"/>
      <c r="UPS29"/>
      <c r="UPT29"/>
      <c r="UPU29"/>
      <c r="UPV29"/>
      <c r="UPW29"/>
      <c r="UPX29"/>
      <c r="UPY29"/>
      <c r="UPZ29"/>
      <c r="UQA29"/>
      <c r="UQB29"/>
      <c r="UQC29"/>
      <c r="UQD29"/>
      <c r="UQE29"/>
      <c r="UQF29"/>
      <c r="UQG29"/>
      <c r="UQH29"/>
      <c r="UQI29"/>
      <c r="UQJ29"/>
      <c r="UQK29"/>
      <c r="UQL29"/>
      <c r="UQM29"/>
      <c r="UQN29"/>
      <c r="UQO29"/>
      <c r="UQP29"/>
      <c r="UQQ29"/>
      <c r="UQR29"/>
      <c r="UQS29"/>
      <c r="UQT29"/>
      <c r="UQU29"/>
      <c r="UQV29"/>
      <c r="UQW29"/>
      <c r="UQX29"/>
      <c r="UQY29"/>
      <c r="UQZ29"/>
      <c r="URA29"/>
      <c r="URB29"/>
      <c r="URC29"/>
      <c r="URD29"/>
      <c r="URE29"/>
      <c r="URF29"/>
      <c r="URG29"/>
      <c r="URH29"/>
      <c r="URI29"/>
      <c r="URJ29"/>
      <c r="URK29"/>
      <c r="URL29"/>
      <c r="URM29"/>
      <c r="URN29"/>
      <c r="URO29"/>
      <c r="URP29"/>
      <c r="URQ29"/>
      <c r="URR29"/>
      <c r="URS29"/>
      <c r="URT29"/>
      <c r="URU29"/>
      <c r="URV29"/>
      <c r="URW29"/>
      <c r="URX29"/>
      <c r="URY29"/>
      <c r="URZ29"/>
      <c r="USA29"/>
      <c r="USB29"/>
      <c r="USC29"/>
      <c r="USD29"/>
      <c r="USE29"/>
      <c r="USF29"/>
      <c r="USG29"/>
      <c r="USH29"/>
      <c r="USI29"/>
      <c r="USJ29"/>
      <c r="USK29"/>
      <c r="USL29"/>
      <c r="USM29"/>
      <c r="USN29"/>
      <c r="USO29"/>
      <c r="USP29"/>
      <c r="USQ29"/>
      <c r="USR29"/>
      <c r="USS29"/>
      <c r="UST29"/>
      <c r="USU29"/>
      <c r="USV29"/>
      <c r="USW29"/>
      <c r="USX29"/>
      <c r="USY29"/>
      <c r="USZ29"/>
      <c r="UTA29"/>
      <c r="UTB29"/>
      <c r="UTC29"/>
      <c r="UTD29"/>
      <c r="UTE29"/>
      <c r="UTF29"/>
      <c r="UTG29"/>
      <c r="UTH29"/>
      <c r="UTI29"/>
      <c r="UTJ29"/>
      <c r="UTK29"/>
      <c r="UTL29"/>
      <c r="UTM29"/>
      <c r="UTN29"/>
      <c r="UTO29"/>
      <c r="UTP29"/>
      <c r="UTQ29"/>
      <c r="UTR29"/>
      <c r="UTS29"/>
      <c r="UTT29"/>
      <c r="UTU29"/>
      <c r="UTV29"/>
      <c r="UTW29"/>
      <c r="UTX29"/>
      <c r="UTY29"/>
      <c r="UTZ29"/>
      <c r="UUA29"/>
      <c r="UUB29"/>
      <c r="UUC29"/>
      <c r="UUD29"/>
      <c r="UUE29"/>
      <c r="UUF29"/>
      <c r="UUG29"/>
      <c r="UUH29"/>
      <c r="UUI29"/>
      <c r="UUJ29"/>
      <c r="UUK29"/>
      <c r="UUL29"/>
      <c r="UUM29"/>
      <c r="UUN29"/>
      <c r="UUO29"/>
      <c r="UUP29"/>
      <c r="UUQ29"/>
      <c r="UUR29"/>
      <c r="UUS29"/>
      <c r="UUT29"/>
      <c r="UUU29"/>
      <c r="UUV29"/>
      <c r="UUW29"/>
      <c r="UUX29"/>
      <c r="UUY29"/>
      <c r="UUZ29"/>
      <c r="UVA29"/>
      <c r="UVB29"/>
      <c r="UVC29"/>
      <c r="UVD29"/>
      <c r="UVE29"/>
      <c r="UVF29"/>
      <c r="UVG29"/>
      <c r="UVH29"/>
      <c r="UVI29"/>
      <c r="UVJ29"/>
      <c r="UVK29"/>
      <c r="UVL29"/>
      <c r="UVM29"/>
      <c r="UVN29"/>
      <c r="UVO29"/>
      <c r="UVP29"/>
      <c r="UVQ29"/>
      <c r="UVR29"/>
      <c r="UVS29"/>
      <c r="UVT29"/>
      <c r="UVU29"/>
      <c r="UVV29"/>
      <c r="UVW29"/>
      <c r="UVX29"/>
      <c r="UVY29"/>
      <c r="UVZ29"/>
      <c r="UWA29"/>
      <c r="UWB29"/>
      <c r="UWC29"/>
      <c r="UWD29"/>
      <c r="UWE29"/>
      <c r="UWF29"/>
      <c r="UWG29"/>
      <c r="UWH29"/>
      <c r="UWI29"/>
      <c r="UWJ29"/>
      <c r="UWK29"/>
      <c r="UWL29"/>
      <c r="UWM29"/>
      <c r="UWN29"/>
      <c r="UWO29"/>
      <c r="UWP29"/>
      <c r="UWQ29"/>
      <c r="UWR29"/>
      <c r="UWS29"/>
      <c r="UWT29"/>
      <c r="UWU29"/>
      <c r="UWV29"/>
      <c r="UWW29"/>
      <c r="UWX29"/>
      <c r="UWY29"/>
      <c r="UWZ29"/>
      <c r="UXA29"/>
      <c r="UXB29"/>
      <c r="UXC29"/>
      <c r="UXD29"/>
      <c r="UXE29"/>
      <c r="UXF29"/>
      <c r="UXG29"/>
      <c r="UXH29"/>
      <c r="UXI29"/>
      <c r="UXJ29"/>
      <c r="UXK29"/>
      <c r="UXL29"/>
      <c r="UXM29"/>
      <c r="UXN29"/>
      <c r="UXO29"/>
      <c r="UXP29"/>
      <c r="UXQ29"/>
      <c r="UXR29"/>
      <c r="UXS29"/>
      <c r="UXT29"/>
      <c r="UXU29"/>
      <c r="UXV29"/>
      <c r="UXW29"/>
      <c r="UXX29"/>
      <c r="UXY29"/>
      <c r="UXZ29"/>
      <c r="UYA29"/>
      <c r="UYB29"/>
      <c r="UYC29"/>
      <c r="UYD29"/>
      <c r="UYE29"/>
      <c r="UYF29"/>
      <c r="UYG29"/>
      <c r="UYH29"/>
      <c r="UYI29"/>
      <c r="UYJ29"/>
      <c r="UYK29"/>
      <c r="UYL29"/>
      <c r="UYM29"/>
      <c r="UYN29"/>
      <c r="UYO29"/>
      <c r="UYP29"/>
      <c r="UYQ29"/>
      <c r="UYR29"/>
      <c r="UYS29"/>
      <c r="UYT29"/>
      <c r="UYU29"/>
      <c r="UYV29"/>
      <c r="UYW29"/>
      <c r="UYX29"/>
      <c r="UYY29"/>
      <c r="UYZ29"/>
      <c r="UZA29"/>
      <c r="UZB29"/>
      <c r="UZC29"/>
      <c r="UZD29"/>
      <c r="UZE29"/>
      <c r="UZF29"/>
      <c r="UZG29"/>
      <c r="UZH29"/>
      <c r="UZI29"/>
      <c r="UZJ29"/>
      <c r="UZK29"/>
      <c r="UZL29"/>
      <c r="UZM29"/>
      <c r="UZN29"/>
      <c r="UZO29"/>
      <c r="UZP29"/>
      <c r="UZQ29"/>
      <c r="UZR29"/>
      <c r="UZS29"/>
      <c r="UZT29"/>
      <c r="UZU29"/>
      <c r="UZV29"/>
      <c r="UZW29"/>
      <c r="UZX29"/>
      <c r="UZY29"/>
      <c r="UZZ29"/>
      <c r="VAA29"/>
      <c r="VAB29"/>
      <c r="VAC29"/>
      <c r="VAD29"/>
      <c r="VAE29"/>
      <c r="VAF29"/>
      <c r="VAG29"/>
      <c r="VAH29"/>
      <c r="VAI29"/>
      <c r="VAJ29"/>
      <c r="VAK29"/>
      <c r="VAL29"/>
      <c r="VAM29"/>
      <c r="VAN29"/>
      <c r="VAO29"/>
      <c r="VAP29"/>
      <c r="VAQ29"/>
      <c r="VAR29"/>
      <c r="VAS29"/>
      <c r="VAT29"/>
      <c r="VAU29"/>
      <c r="VAV29"/>
      <c r="VAW29"/>
      <c r="VAX29"/>
      <c r="VAY29"/>
      <c r="VAZ29"/>
      <c r="VBA29"/>
      <c r="VBB29"/>
      <c r="VBC29"/>
      <c r="VBD29"/>
      <c r="VBE29"/>
      <c r="VBF29"/>
      <c r="VBG29"/>
      <c r="VBH29"/>
      <c r="VBI29"/>
      <c r="VBJ29"/>
      <c r="VBK29"/>
      <c r="VBL29"/>
      <c r="VBM29"/>
      <c r="VBN29"/>
      <c r="VBO29"/>
      <c r="VBP29"/>
      <c r="VBQ29"/>
      <c r="VBR29"/>
      <c r="VBS29"/>
      <c r="VBT29"/>
      <c r="VBU29"/>
      <c r="VBV29"/>
      <c r="VBW29"/>
      <c r="VBX29"/>
      <c r="VBY29"/>
      <c r="VBZ29"/>
      <c r="VCA29"/>
      <c r="VCB29"/>
      <c r="VCC29"/>
      <c r="VCD29"/>
      <c r="VCE29"/>
      <c r="VCF29"/>
      <c r="VCG29"/>
      <c r="VCH29"/>
      <c r="VCI29"/>
      <c r="VCJ29"/>
      <c r="VCK29"/>
      <c r="VCL29"/>
      <c r="VCM29"/>
      <c r="VCN29"/>
      <c r="VCO29"/>
      <c r="VCP29"/>
      <c r="VCQ29"/>
      <c r="VCR29"/>
      <c r="VCS29"/>
      <c r="VCT29"/>
      <c r="VCU29"/>
      <c r="VCV29"/>
      <c r="VCW29"/>
      <c r="VCX29"/>
      <c r="VCY29"/>
      <c r="VCZ29"/>
      <c r="VDA29"/>
      <c r="VDB29"/>
      <c r="VDC29"/>
      <c r="VDD29"/>
      <c r="VDE29"/>
      <c r="VDF29"/>
      <c r="VDG29"/>
      <c r="VDH29"/>
      <c r="VDI29"/>
      <c r="VDJ29"/>
      <c r="VDK29"/>
      <c r="VDL29"/>
      <c r="VDM29"/>
      <c r="VDN29"/>
      <c r="VDO29"/>
      <c r="VDP29"/>
      <c r="VDQ29"/>
      <c r="VDR29"/>
      <c r="VDS29"/>
      <c r="VDT29"/>
      <c r="VDU29"/>
      <c r="VDV29"/>
      <c r="VDW29"/>
      <c r="VDX29"/>
      <c r="VDY29"/>
      <c r="VDZ29"/>
      <c r="VEA29"/>
      <c r="VEB29"/>
      <c r="VEC29"/>
      <c r="VED29"/>
      <c r="VEE29"/>
      <c r="VEF29"/>
      <c r="VEG29"/>
      <c r="VEH29"/>
      <c r="VEI29"/>
      <c r="VEJ29"/>
      <c r="VEK29"/>
      <c r="VEL29"/>
      <c r="VEM29"/>
      <c r="VEN29"/>
      <c r="VEO29"/>
      <c r="VEP29"/>
      <c r="VEQ29"/>
      <c r="VER29"/>
      <c r="VES29"/>
      <c r="VET29"/>
      <c r="VEU29"/>
      <c r="VEV29"/>
      <c r="VEW29"/>
      <c r="VEX29"/>
      <c r="VEY29"/>
      <c r="VEZ29"/>
      <c r="VFA29"/>
      <c r="VFB29"/>
      <c r="VFC29"/>
      <c r="VFD29"/>
      <c r="VFE29"/>
      <c r="VFF29"/>
      <c r="VFG29"/>
      <c r="VFH29"/>
      <c r="VFI29"/>
      <c r="VFJ29"/>
      <c r="VFK29"/>
      <c r="VFL29"/>
      <c r="VFM29"/>
      <c r="VFN29"/>
      <c r="VFO29"/>
      <c r="VFP29"/>
      <c r="VFQ29"/>
      <c r="VFR29"/>
      <c r="VFS29"/>
      <c r="VFT29"/>
      <c r="VFU29"/>
      <c r="VFV29"/>
      <c r="VFW29"/>
      <c r="VFX29"/>
      <c r="VFY29"/>
      <c r="VFZ29"/>
      <c r="VGA29"/>
      <c r="VGB29"/>
      <c r="VGC29"/>
      <c r="VGD29"/>
      <c r="VGE29"/>
      <c r="VGF29"/>
      <c r="VGG29"/>
      <c r="VGH29"/>
      <c r="VGI29"/>
      <c r="VGJ29"/>
      <c r="VGK29"/>
      <c r="VGL29"/>
      <c r="VGM29"/>
      <c r="VGN29"/>
      <c r="VGO29"/>
      <c r="VGP29"/>
      <c r="VGQ29"/>
      <c r="VGR29"/>
      <c r="VGS29"/>
      <c r="VGT29"/>
      <c r="VGU29"/>
      <c r="VGV29"/>
      <c r="VGW29"/>
      <c r="VGX29"/>
      <c r="VGY29"/>
      <c r="VGZ29"/>
      <c r="VHA29"/>
      <c r="VHB29"/>
      <c r="VHC29"/>
      <c r="VHD29"/>
      <c r="VHE29"/>
      <c r="VHF29"/>
      <c r="VHG29"/>
      <c r="VHH29"/>
      <c r="VHI29"/>
      <c r="VHJ29"/>
      <c r="VHK29"/>
      <c r="VHL29"/>
      <c r="VHM29"/>
      <c r="VHN29"/>
      <c r="VHO29"/>
      <c r="VHP29"/>
      <c r="VHQ29"/>
      <c r="VHR29"/>
      <c r="VHS29"/>
      <c r="VHT29"/>
      <c r="VHU29"/>
      <c r="VHV29"/>
      <c r="VHW29"/>
      <c r="VHX29"/>
      <c r="VHY29"/>
      <c r="VHZ29"/>
      <c r="VIA29"/>
      <c r="VIB29"/>
      <c r="VIC29"/>
      <c r="VID29"/>
      <c r="VIE29"/>
      <c r="VIF29"/>
      <c r="VIG29"/>
      <c r="VIH29"/>
      <c r="VII29"/>
      <c r="VIJ29"/>
      <c r="VIK29"/>
      <c r="VIL29"/>
      <c r="VIM29"/>
      <c r="VIN29"/>
      <c r="VIO29"/>
      <c r="VIP29"/>
      <c r="VIQ29"/>
      <c r="VIR29"/>
      <c r="VIS29"/>
      <c r="VIT29"/>
      <c r="VIU29"/>
      <c r="VIV29"/>
      <c r="VIW29"/>
      <c r="VIX29"/>
      <c r="VIY29"/>
      <c r="VIZ29"/>
      <c r="VJA29"/>
      <c r="VJB29"/>
      <c r="VJC29"/>
      <c r="VJD29"/>
      <c r="VJE29"/>
      <c r="VJF29"/>
      <c r="VJG29"/>
      <c r="VJH29"/>
      <c r="VJI29"/>
      <c r="VJJ29"/>
      <c r="VJK29"/>
      <c r="VJL29"/>
      <c r="VJM29"/>
      <c r="VJN29"/>
      <c r="VJO29"/>
      <c r="VJP29"/>
      <c r="VJQ29"/>
      <c r="VJR29"/>
      <c r="VJS29"/>
      <c r="VJT29"/>
      <c r="VJU29"/>
      <c r="VJV29"/>
      <c r="VJW29"/>
      <c r="VJX29"/>
      <c r="VJY29"/>
      <c r="VJZ29"/>
      <c r="VKA29"/>
      <c r="VKB29"/>
      <c r="VKC29"/>
      <c r="VKD29"/>
      <c r="VKE29"/>
      <c r="VKF29"/>
      <c r="VKG29"/>
      <c r="VKH29"/>
      <c r="VKI29"/>
      <c r="VKJ29"/>
      <c r="VKK29"/>
      <c r="VKL29"/>
      <c r="VKM29"/>
      <c r="VKN29"/>
      <c r="VKO29"/>
      <c r="VKP29"/>
      <c r="VKQ29"/>
      <c r="VKR29"/>
      <c r="VKS29"/>
      <c r="VKT29"/>
      <c r="VKU29"/>
      <c r="VKV29"/>
      <c r="VKW29"/>
      <c r="VKX29"/>
      <c r="VKY29"/>
      <c r="VKZ29"/>
      <c r="VLA29"/>
      <c r="VLB29"/>
      <c r="VLC29"/>
      <c r="VLD29"/>
      <c r="VLE29"/>
      <c r="VLF29"/>
      <c r="VLG29"/>
      <c r="VLH29"/>
      <c r="VLI29"/>
      <c r="VLJ29"/>
      <c r="VLK29"/>
      <c r="VLL29"/>
      <c r="VLM29"/>
      <c r="VLN29"/>
      <c r="VLO29"/>
      <c r="VLP29"/>
      <c r="VLQ29"/>
      <c r="VLR29"/>
      <c r="VLS29"/>
      <c r="VLT29"/>
      <c r="VLU29"/>
      <c r="VLV29"/>
      <c r="VLW29"/>
      <c r="VLX29"/>
      <c r="VLY29"/>
      <c r="VLZ29"/>
      <c r="VMA29"/>
      <c r="VMB29"/>
      <c r="VMC29"/>
      <c r="VMD29"/>
      <c r="VME29"/>
      <c r="VMF29"/>
      <c r="VMG29"/>
      <c r="VMH29"/>
      <c r="VMI29"/>
      <c r="VMJ29"/>
      <c r="VMK29"/>
      <c r="VML29"/>
      <c r="VMM29"/>
      <c r="VMN29"/>
      <c r="VMO29"/>
      <c r="VMP29"/>
      <c r="VMQ29"/>
      <c r="VMR29"/>
      <c r="VMS29"/>
      <c r="VMT29"/>
      <c r="VMU29"/>
      <c r="VMV29"/>
      <c r="VMW29"/>
      <c r="VMX29"/>
      <c r="VMY29"/>
      <c r="VMZ29"/>
      <c r="VNA29"/>
      <c r="VNB29"/>
      <c r="VNC29"/>
      <c r="VND29"/>
      <c r="VNE29"/>
      <c r="VNF29"/>
      <c r="VNG29"/>
      <c r="VNH29"/>
      <c r="VNI29"/>
      <c r="VNJ29"/>
      <c r="VNK29"/>
      <c r="VNL29"/>
      <c r="VNM29"/>
      <c r="VNN29"/>
      <c r="VNO29"/>
      <c r="VNP29"/>
      <c r="VNQ29"/>
      <c r="VNR29"/>
      <c r="VNS29"/>
      <c r="VNT29"/>
      <c r="VNU29"/>
      <c r="VNV29"/>
      <c r="VNW29"/>
      <c r="VNX29"/>
      <c r="VNY29"/>
      <c r="VNZ29"/>
      <c r="VOA29"/>
      <c r="VOB29"/>
      <c r="VOC29"/>
      <c r="VOD29"/>
      <c r="VOE29"/>
      <c r="VOF29"/>
      <c r="VOG29"/>
      <c r="VOH29"/>
      <c r="VOI29"/>
      <c r="VOJ29"/>
      <c r="VOK29"/>
      <c r="VOL29"/>
      <c r="VOM29"/>
      <c r="VON29"/>
      <c r="VOO29"/>
      <c r="VOP29"/>
      <c r="VOQ29"/>
      <c r="VOR29"/>
      <c r="VOS29"/>
      <c r="VOT29"/>
      <c r="VOU29"/>
      <c r="VOV29"/>
      <c r="VOW29"/>
      <c r="VOX29"/>
      <c r="VOY29"/>
      <c r="VOZ29"/>
      <c r="VPA29"/>
      <c r="VPB29"/>
      <c r="VPC29"/>
      <c r="VPD29"/>
      <c r="VPE29"/>
      <c r="VPF29"/>
      <c r="VPG29"/>
      <c r="VPH29"/>
      <c r="VPI29"/>
      <c r="VPJ29"/>
      <c r="VPK29"/>
      <c r="VPL29"/>
      <c r="VPM29"/>
      <c r="VPN29"/>
      <c r="VPO29"/>
      <c r="VPP29"/>
      <c r="VPQ29"/>
      <c r="VPR29"/>
      <c r="VPS29"/>
      <c r="VPT29"/>
      <c r="VPU29"/>
      <c r="VPV29"/>
      <c r="VPW29"/>
      <c r="VPX29"/>
      <c r="VPY29"/>
      <c r="VPZ29"/>
      <c r="VQA29"/>
      <c r="VQB29"/>
      <c r="VQC29"/>
      <c r="VQD29"/>
      <c r="VQE29"/>
      <c r="VQF29"/>
      <c r="VQG29"/>
      <c r="VQH29"/>
      <c r="VQI29"/>
      <c r="VQJ29"/>
      <c r="VQK29"/>
      <c r="VQL29"/>
      <c r="VQM29"/>
      <c r="VQN29"/>
      <c r="VQO29"/>
      <c r="VQP29"/>
      <c r="VQQ29"/>
      <c r="VQR29"/>
      <c r="VQS29"/>
      <c r="VQT29"/>
      <c r="VQU29"/>
      <c r="VQV29"/>
      <c r="VQW29"/>
      <c r="VQX29"/>
      <c r="VQY29"/>
      <c r="VQZ29"/>
      <c r="VRA29"/>
      <c r="VRB29"/>
      <c r="VRC29"/>
      <c r="VRD29"/>
      <c r="VRE29"/>
      <c r="VRF29"/>
      <c r="VRG29"/>
      <c r="VRH29"/>
      <c r="VRI29"/>
      <c r="VRJ29"/>
      <c r="VRK29"/>
      <c r="VRL29"/>
      <c r="VRM29"/>
      <c r="VRN29"/>
      <c r="VRO29"/>
      <c r="VRP29"/>
      <c r="VRQ29"/>
      <c r="VRR29"/>
      <c r="VRS29"/>
      <c r="VRT29"/>
      <c r="VRU29"/>
      <c r="VRV29"/>
      <c r="VRW29"/>
      <c r="VRX29"/>
      <c r="VRY29"/>
      <c r="VRZ29"/>
      <c r="VSA29"/>
      <c r="VSB29"/>
      <c r="VSC29"/>
      <c r="VSD29"/>
      <c r="VSE29"/>
      <c r="VSF29"/>
      <c r="VSG29"/>
      <c r="VSH29"/>
      <c r="VSI29"/>
      <c r="VSJ29"/>
      <c r="VSK29"/>
      <c r="VSL29"/>
      <c r="VSM29"/>
      <c r="VSN29"/>
      <c r="VSO29"/>
      <c r="VSP29"/>
      <c r="VSQ29"/>
      <c r="VSR29"/>
      <c r="VSS29"/>
      <c r="VST29"/>
      <c r="VSU29"/>
      <c r="VSV29"/>
      <c r="VSW29"/>
      <c r="VSX29"/>
      <c r="VSY29"/>
      <c r="VSZ29"/>
      <c r="VTA29"/>
      <c r="VTB29"/>
      <c r="VTC29"/>
      <c r="VTD29"/>
      <c r="VTE29"/>
      <c r="VTF29"/>
      <c r="VTG29"/>
      <c r="VTH29"/>
      <c r="VTI29"/>
      <c r="VTJ29"/>
      <c r="VTK29"/>
      <c r="VTL29"/>
      <c r="VTM29"/>
      <c r="VTN29"/>
      <c r="VTO29"/>
      <c r="VTP29"/>
      <c r="VTQ29"/>
      <c r="VTR29"/>
      <c r="VTS29"/>
      <c r="VTT29"/>
      <c r="VTU29"/>
      <c r="VTV29"/>
      <c r="VTW29"/>
      <c r="VTX29"/>
      <c r="VTY29"/>
      <c r="VTZ29"/>
      <c r="VUA29"/>
      <c r="VUB29"/>
      <c r="VUC29"/>
      <c r="VUD29"/>
      <c r="VUE29"/>
      <c r="VUF29"/>
      <c r="VUG29"/>
      <c r="VUH29"/>
      <c r="VUI29"/>
      <c r="VUJ29"/>
      <c r="VUK29"/>
      <c r="VUL29"/>
      <c r="VUM29"/>
      <c r="VUN29"/>
      <c r="VUO29"/>
      <c r="VUP29"/>
      <c r="VUQ29"/>
      <c r="VUR29"/>
      <c r="VUS29"/>
      <c r="VUT29"/>
      <c r="VUU29"/>
      <c r="VUV29"/>
      <c r="VUW29"/>
      <c r="VUX29"/>
      <c r="VUY29"/>
      <c r="VUZ29"/>
      <c r="VVA29"/>
      <c r="VVB29"/>
      <c r="VVC29"/>
      <c r="VVD29"/>
      <c r="VVE29"/>
      <c r="VVF29"/>
      <c r="VVG29"/>
      <c r="VVH29"/>
      <c r="VVI29"/>
      <c r="VVJ29"/>
      <c r="VVK29"/>
      <c r="VVL29"/>
      <c r="VVM29"/>
      <c r="VVN29"/>
      <c r="VVO29"/>
      <c r="VVP29"/>
      <c r="VVQ29"/>
      <c r="VVR29"/>
      <c r="VVS29"/>
      <c r="VVT29"/>
      <c r="VVU29"/>
      <c r="VVV29"/>
      <c r="VVW29"/>
      <c r="VVX29"/>
      <c r="VVY29"/>
      <c r="VVZ29"/>
      <c r="VWA29"/>
      <c r="VWB29"/>
      <c r="VWC29"/>
      <c r="VWD29"/>
      <c r="VWE29"/>
      <c r="VWF29"/>
      <c r="VWG29"/>
      <c r="VWH29"/>
      <c r="VWI29"/>
      <c r="VWJ29"/>
      <c r="VWK29"/>
      <c r="VWL29"/>
      <c r="VWM29"/>
      <c r="VWN29"/>
      <c r="VWO29"/>
      <c r="VWP29"/>
      <c r="VWQ29"/>
      <c r="VWR29"/>
      <c r="VWS29"/>
      <c r="VWT29"/>
      <c r="VWU29"/>
      <c r="VWV29"/>
      <c r="VWW29"/>
      <c r="VWX29"/>
      <c r="VWY29"/>
      <c r="VWZ29"/>
      <c r="VXA29"/>
      <c r="VXB29"/>
      <c r="VXC29"/>
      <c r="VXD29"/>
      <c r="VXE29"/>
      <c r="VXF29"/>
      <c r="VXG29"/>
      <c r="VXH29"/>
      <c r="VXI29"/>
      <c r="VXJ29"/>
      <c r="VXK29"/>
      <c r="VXL29"/>
      <c r="VXM29"/>
      <c r="VXN29"/>
      <c r="VXO29"/>
      <c r="VXP29"/>
      <c r="VXQ29"/>
      <c r="VXR29"/>
      <c r="VXS29"/>
      <c r="VXT29"/>
      <c r="VXU29"/>
      <c r="VXV29"/>
      <c r="VXW29"/>
      <c r="VXX29"/>
      <c r="VXY29"/>
      <c r="VXZ29"/>
      <c r="VYA29"/>
      <c r="VYB29"/>
      <c r="VYC29"/>
      <c r="VYD29"/>
      <c r="VYE29"/>
      <c r="VYF29"/>
      <c r="VYG29"/>
      <c r="VYH29"/>
      <c r="VYI29"/>
      <c r="VYJ29"/>
      <c r="VYK29"/>
      <c r="VYL29"/>
      <c r="VYM29"/>
      <c r="VYN29"/>
      <c r="VYO29"/>
      <c r="VYP29"/>
      <c r="VYQ29"/>
      <c r="VYR29"/>
      <c r="VYS29"/>
      <c r="VYT29"/>
      <c r="VYU29"/>
      <c r="VYV29"/>
      <c r="VYW29"/>
      <c r="VYX29"/>
      <c r="VYY29"/>
      <c r="VYZ29"/>
      <c r="VZA29"/>
      <c r="VZB29"/>
      <c r="VZC29"/>
      <c r="VZD29"/>
      <c r="VZE29"/>
      <c r="VZF29"/>
      <c r="VZG29"/>
      <c r="VZH29"/>
      <c r="VZI29"/>
      <c r="VZJ29"/>
      <c r="VZK29"/>
      <c r="VZL29"/>
      <c r="VZM29"/>
      <c r="VZN29"/>
      <c r="VZO29"/>
      <c r="VZP29"/>
      <c r="VZQ29"/>
      <c r="VZR29"/>
      <c r="VZS29"/>
      <c r="VZT29"/>
      <c r="VZU29"/>
      <c r="VZV29"/>
      <c r="VZW29"/>
      <c r="VZX29"/>
      <c r="VZY29"/>
      <c r="VZZ29"/>
      <c r="WAA29"/>
      <c r="WAB29"/>
      <c r="WAC29"/>
      <c r="WAD29"/>
      <c r="WAE29"/>
      <c r="WAF29"/>
      <c r="WAG29"/>
      <c r="WAH29"/>
      <c r="WAI29"/>
      <c r="WAJ29"/>
      <c r="WAK29"/>
      <c r="WAL29"/>
      <c r="WAM29"/>
      <c r="WAN29"/>
      <c r="WAO29"/>
      <c r="WAP29"/>
      <c r="WAQ29"/>
      <c r="WAR29"/>
      <c r="WAS29"/>
      <c r="WAT29"/>
      <c r="WAU29"/>
      <c r="WAV29"/>
      <c r="WAW29"/>
      <c r="WAX29"/>
      <c r="WAY29"/>
      <c r="WAZ29"/>
      <c r="WBA29"/>
      <c r="WBB29"/>
      <c r="WBC29"/>
      <c r="WBD29"/>
      <c r="WBE29"/>
      <c r="WBF29"/>
      <c r="WBG29"/>
      <c r="WBH29"/>
      <c r="WBI29"/>
      <c r="WBJ29"/>
      <c r="WBK29"/>
      <c r="WBL29"/>
      <c r="WBM29"/>
      <c r="WBN29"/>
      <c r="WBO29"/>
      <c r="WBP29"/>
      <c r="WBQ29"/>
      <c r="WBR29"/>
      <c r="WBS29"/>
      <c r="WBT29"/>
      <c r="WBU29"/>
      <c r="WBV29"/>
      <c r="WBW29"/>
      <c r="WBX29"/>
      <c r="WBY29"/>
      <c r="WBZ29"/>
      <c r="WCA29"/>
      <c r="WCB29"/>
      <c r="WCC29"/>
      <c r="WCD29"/>
      <c r="WCE29"/>
      <c r="WCF29"/>
      <c r="WCG29"/>
      <c r="WCH29"/>
      <c r="WCI29"/>
      <c r="WCJ29"/>
      <c r="WCK29"/>
      <c r="WCL29"/>
      <c r="WCM29"/>
      <c r="WCN29"/>
      <c r="WCO29"/>
      <c r="WCP29"/>
      <c r="WCQ29"/>
      <c r="WCR29"/>
      <c r="WCS29"/>
      <c r="WCT29"/>
      <c r="WCU29"/>
      <c r="WCV29"/>
      <c r="WCW29"/>
      <c r="WCX29"/>
      <c r="WCY29"/>
      <c r="WCZ29"/>
      <c r="WDA29"/>
      <c r="WDB29"/>
      <c r="WDC29"/>
      <c r="WDD29"/>
      <c r="WDE29"/>
      <c r="WDF29"/>
      <c r="WDG29"/>
      <c r="WDH29"/>
      <c r="WDI29"/>
      <c r="WDJ29"/>
      <c r="WDK29"/>
      <c r="WDL29"/>
      <c r="WDM29"/>
      <c r="WDN29"/>
      <c r="WDO29"/>
      <c r="WDP29"/>
      <c r="WDQ29"/>
      <c r="WDR29"/>
      <c r="WDS29"/>
      <c r="WDT29"/>
      <c r="WDU29"/>
      <c r="WDV29"/>
      <c r="WDW29"/>
      <c r="WDX29"/>
      <c r="WDY29"/>
      <c r="WDZ29"/>
      <c r="WEA29"/>
      <c r="WEB29"/>
      <c r="WEC29"/>
      <c r="WED29"/>
      <c r="WEE29"/>
      <c r="WEF29"/>
      <c r="WEG29"/>
      <c r="WEH29"/>
      <c r="WEI29"/>
      <c r="WEJ29"/>
      <c r="WEK29"/>
      <c r="WEL29"/>
      <c r="WEM29"/>
      <c r="WEN29"/>
      <c r="WEO29"/>
      <c r="WEP29"/>
      <c r="WEQ29"/>
      <c r="WER29"/>
      <c r="WES29"/>
      <c r="WET29"/>
      <c r="WEU29"/>
      <c r="WEV29"/>
      <c r="WEW29"/>
      <c r="WEX29"/>
      <c r="WEY29"/>
      <c r="WEZ29"/>
      <c r="WFA29"/>
      <c r="WFB29"/>
      <c r="WFC29"/>
      <c r="WFD29"/>
      <c r="WFE29"/>
      <c r="WFF29"/>
      <c r="WFG29"/>
      <c r="WFH29"/>
      <c r="WFI29"/>
      <c r="WFJ29"/>
      <c r="WFK29"/>
      <c r="WFL29"/>
      <c r="WFM29"/>
      <c r="WFN29"/>
      <c r="WFO29"/>
      <c r="WFP29"/>
      <c r="WFQ29"/>
      <c r="WFR29"/>
      <c r="WFS29"/>
      <c r="WFT29"/>
      <c r="WFU29"/>
      <c r="WFV29"/>
      <c r="WFW29"/>
      <c r="WFX29"/>
      <c r="WFY29"/>
      <c r="WFZ29"/>
      <c r="WGA29"/>
      <c r="WGB29"/>
      <c r="WGC29"/>
      <c r="WGD29"/>
      <c r="WGE29"/>
      <c r="WGF29"/>
      <c r="WGG29"/>
      <c r="WGH29"/>
      <c r="WGI29"/>
      <c r="WGJ29"/>
      <c r="WGK29"/>
      <c r="WGL29"/>
      <c r="WGM29"/>
      <c r="WGN29"/>
      <c r="WGO29"/>
      <c r="WGP29"/>
      <c r="WGQ29"/>
      <c r="WGR29"/>
      <c r="WGS29"/>
      <c r="WGT29"/>
      <c r="WGU29"/>
      <c r="WGV29"/>
      <c r="WGW29"/>
      <c r="WGX29"/>
      <c r="WGY29"/>
      <c r="WGZ29"/>
      <c r="WHA29"/>
      <c r="WHB29"/>
      <c r="WHC29"/>
      <c r="WHD29"/>
      <c r="WHE29"/>
      <c r="WHF29"/>
      <c r="WHG29"/>
      <c r="WHH29"/>
      <c r="WHI29"/>
      <c r="WHJ29"/>
      <c r="WHK29"/>
      <c r="WHL29"/>
      <c r="WHM29"/>
      <c r="WHN29"/>
      <c r="WHO29"/>
      <c r="WHP29"/>
      <c r="WHQ29"/>
      <c r="WHR29"/>
      <c r="WHS29"/>
      <c r="WHT29"/>
      <c r="WHU29"/>
      <c r="WHV29"/>
      <c r="WHW29"/>
      <c r="WHX29"/>
      <c r="WHY29"/>
      <c r="WHZ29"/>
      <c r="WIA29"/>
      <c r="WIB29"/>
      <c r="WIC29"/>
      <c r="WID29"/>
      <c r="WIE29"/>
      <c r="WIF29"/>
      <c r="WIG29"/>
      <c r="WIH29"/>
      <c r="WII29"/>
      <c r="WIJ29"/>
      <c r="WIK29"/>
      <c r="WIL29"/>
      <c r="WIM29"/>
      <c r="WIN29"/>
      <c r="WIO29"/>
      <c r="WIP29"/>
      <c r="WIQ29"/>
      <c r="WIR29"/>
      <c r="WIS29"/>
      <c r="WIT29"/>
      <c r="WIU29"/>
      <c r="WIV29"/>
      <c r="WIW29"/>
      <c r="WIX29"/>
      <c r="WIY29"/>
      <c r="WIZ29"/>
      <c r="WJA29"/>
      <c r="WJB29"/>
      <c r="WJC29"/>
      <c r="WJD29"/>
      <c r="WJE29"/>
      <c r="WJF29"/>
      <c r="WJG29"/>
      <c r="WJH29"/>
      <c r="WJI29"/>
      <c r="WJJ29"/>
      <c r="WJK29"/>
      <c r="WJL29"/>
      <c r="WJM29"/>
      <c r="WJN29"/>
      <c r="WJO29"/>
      <c r="WJP29"/>
      <c r="WJQ29"/>
      <c r="WJR29"/>
      <c r="WJS29"/>
      <c r="WJT29"/>
      <c r="WJU29"/>
      <c r="WJV29"/>
      <c r="WJW29"/>
      <c r="WJX29"/>
      <c r="WJY29"/>
      <c r="WJZ29"/>
      <c r="WKA29"/>
      <c r="WKB29"/>
      <c r="WKC29"/>
      <c r="WKD29"/>
      <c r="WKE29"/>
      <c r="WKF29"/>
      <c r="WKG29"/>
      <c r="WKH29"/>
      <c r="WKI29"/>
      <c r="WKJ29"/>
      <c r="WKK29"/>
      <c r="WKL29"/>
      <c r="WKM29"/>
      <c r="WKN29"/>
      <c r="WKO29"/>
      <c r="WKP29"/>
      <c r="WKQ29"/>
      <c r="WKR29"/>
      <c r="WKS29"/>
      <c r="WKT29"/>
      <c r="WKU29"/>
      <c r="WKV29"/>
      <c r="WKW29"/>
      <c r="WKX29"/>
      <c r="WKY29"/>
      <c r="WKZ29"/>
      <c r="WLA29"/>
      <c r="WLB29"/>
      <c r="WLC29"/>
      <c r="WLD29"/>
      <c r="WLE29"/>
      <c r="WLF29"/>
      <c r="WLG29"/>
      <c r="WLH29"/>
      <c r="WLI29"/>
      <c r="WLJ29"/>
      <c r="WLK29"/>
      <c r="WLL29"/>
      <c r="WLM29"/>
      <c r="WLN29"/>
      <c r="WLO29"/>
      <c r="WLP29"/>
      <c r="WLQ29"/>
      <c r="WLR29"/>
      <c r="WLS29"/>
      <c r="WLT29"/>
      <c r="WLU29"/>
      <c r="WLV29"/>
      <c r="WLW29"/>
      <c r="WLX29"/>
      <c r="WLY29"/>
      <c r="WLZ29"/>
      <c r="WMA29"/>
      <c r="WMB29"/>
      <c r="WMC29"/>
      <c r="WMD29"/>
      <c r="WME29"/>
      <c r="WMF29"/>
      <c r="WMG29"/>
      <c r="WMH29"/>
      <c r="WMI29"/>
      <c r="WMJ29"/>
      <c r="WMK29"/>
      <c r="WML29"/>
      <c r="WMM29"/>
      <c r="WMN29"/>
      <c r="WMO29"/>
      <c r="WMP29"/>
      <c r="WMQ29"/>
      <c r="WMR29"/>
      <c r="WMS29"/>
      <c r="WMT29"/>
      <c r="WMU29"/>
      <c r="WMV29"/>
      <c r="WMW29"/>
      <c r="WMX29"/>
      <c r="WMY29"/>
      <c r="WMZ29"/>
      <c r="WNA29"/>
      <c r="WNB29"/>
      <c r="WNC29"/>
      <c r="WND29"/>
      <c r="WNE29"/>
      <c r="WNF29"/>
      <c r="WNG29"/>
      <c r="WNH29"/>
      <c r="WNI29"/>
      <c r="WNJ29"/>
      <c r="WNK29"/>
      <c r="WNL29"/>
      <c r="WNM29"/>
      <c r="WNN29"/>
      <c r="WNO29"/>
      <c r="WNP29"/>
      <c r="WNQ29"/>
      <c r="WNR29"/>
      <c r="WNS29"/>
      <c r="WNT29"/>
      <c r="WNU29"/>
      <c r="WNV29"/>
      <c r="WNW29"/>
      <c r="WNX29"/>
      <c r="WNY29"/>
      <c r="WNZ29"/>
      <c r="WOA29"/>
      <c r="WOB29"/>
      <c r="WOC29"/>
      <c r="WOD29"/>
      <c r="WOE29"/>
      <c r="WOF29"/>
      <c r="WOG29"/>
      <c r="WOH29"/>
      <c r="WOI29"/>
      <c r="WOJ29"/>
      <c r="WOK29"/>
      <c r="WOL29"/>
      <c r="WOM29"/>
      <c r="WON29"/>
      <c r="WOO29"/>
      <c r="WOP29"/>
      <c r="WOQ29"/>
      <c r="WOR29"/>
      <c r="WOS29"/>
      <c r="WOT29"/>
      <c r="WOU29"/>
      <c r="WOV29"/>
      <c r="WOW29"/>
      <c r="WOX29"/>
      <c r="WOY29"/>
      <c r="WOZ29"/>
      <c r="WPA29"/>
      <c r="WPB29"/>
      <c r="WPC29"/>
      <c r="WPD29"/>
      <c r="WPE29"/>
      <c r="WPF29"/>
      <c r="WPG29"/>
      <c r="WPH29"/>
      <c r="WPI29"/>
      <c r="WPJ29"/>
      <c r="WPK29"/>
      <c r="WPL29"/>
      <c r="WPM29"/>
      <c r="WPN29"/>
      <c r="WPO29"/>
      <c r="WPP29"/>
      <c r="WPQ29"/>
      <c r="WPR29"/>
      <c r="WPS29"/>
      <c r="WPT29"/>
      <c r="WPU29"/>
      <c r="WPV29"/>
      <c r="WPW29"/>
      <c r="WPX29"/>
      <c r="WPY29"/>
      <c r="WPZ29"/>
      <c r="WQA29"/>
      <c r="WQB29"/>
      <c r="WQC29"/>
      <c r="WQD29"/>
      <c r="WQE29"/>
      <c r="WQF29"/>
      <c r="WQG29"/>
      <c r="WQH29"/>
      <c r="WQI29"/>
      <c r="WQJ29"/>
      <c r="WQK29"/>
      <c r="WQL29"/>
      <c r="WQM29"/>
      <c r="WQN29"/>
      <c r="WQO29"/>
      <c r="WQP29"/>
      <c r="WQQ29"/>
      <c r="WQR29"/>
      <c r="WQS29"/>
      <c r="WQT29"/>
      <c r="WQU29"/>
      <c r="WQV29"/>
      <c r="WQW29"/>
      <c r="WQX29"/>
      <c r="WQY29"/>
      <c r="WQZ29"/>
      <c r="WRA29"/>
      <c r="WRB29"/>
      <c r="WRC29"/>
      <c r="WRD29"/>
      <c r="WRE29"/>
      <c r="WRF29"/>
      <c r="WRG29"/>
      <c r="WRH29"/>
      <c r="WRI29"/>
      <c r="WRJ29"/>
      <c r="WRK29"/>
      <c r="WRL29"/>
      <c r="WRM29"/>
      <c r="WRN29"/>
      <c r="WRO29"/>
      <c r="WRP29"/>
      <c r="WRQ29"/>
      <c r="WRR29"/>
      <c r="WRS29"/>
      <c r="WRT29"/>
      <c r="WRU29"/>
      <c r="WRV29"/>
      <c r="WRW29"/>
      <c r="WRX29"/>
      <c r="WRY29"/>
      <c r="WRZ29"/>
      <c r="WSA29"/>
      <c r="WSB29"/>
      <c r="WSC29"/>
      <c r="WSD29"/>
      <c r="WSE29"/>
      <c r="WSF29"/>
      <c r="WSG29"/>
      <c r="WSH29"/>
      <c r="WSI29"/>
      <c r="WSJ29"/>
      <c r="WSK29"/>
      <c r="WSL29"/>
      <c r="WSM29"/>
      <c r="WSN29"/>
      <c r="WSO29"/>
      <c r="WSP29"/>
      <c r="WSQ29"/>
      <c r="WSR29"/>
      <c r="WSS29"/>
      <c r="WST29"/>
      <c r="WSU29"/>
      <c r="WSV29"/>
      <c r="WSW29"/>
      <c r="WSX29"/>
      <c r="WSY29"/>
      <c r="WSZ29"/>
      <c r="WTA29"/>
      <c r="WTB29"/>
      <c r="WTC29"/>
      <c r="WTD29"/>
      <c r="WTE29"/>
      <c r="WTF29"/>
      <c r="WTG29"/>
      <c r="WTH29"/>
      <c r="WTI29"/>
      <c r="WTJ29"/>
      <c r="WTK29"/>
      <c r="WTL29"/>
      <c r="WTM29"/>
      <c r="WTN29"/>
      <c r="WTO29"/>
      <c r="WTP29"/>
      <c r="WTQ29"/>
      <c r="WTR29"/>
      <c r="WTS29"/>
      <c r="WTT29"/>
      <c r="WTU29"/>
      <c r="WTV29"/>
      <c r="WTW29"/>
      <c r="WTX29"/>
      <c r="WTY29"/>
      <c r="WTZ29"/>
      <c r="WUA29"/>
      <c r="WUB29"/>
      <c r="WUC29"/>
      <c r="WUD29"/>
      <c r="WUE29"/>
      <c r="WUF29"/>
      <c r="WUG29"/>
      <c r="WUH29"/>
      <c r="WUI29"/>
      <c r="WUJ29"/>
      <c r="WUK29"/>
      <c r="WUL29"/>
      <c r="WUM29"/>
      <c r="WUN29"/>
      <c r="WUO29"/>
      <c r="WUP29"/>
      <c r="WUQ29"/>
      <c r="WUR29"/>
      <c r="WUS29"/>
      <c r="WUT29"/>
      <c r="WUU29"/>
      <c r="WUV29"/>
      <c r="WUW29"/>
      <c r="WUX29"/>
      <c r="WUY29"/>
      <c r="WUZ29"/>
      <c r="WVA29"/>
      <c r="WVB29"/>
      <c r="WVC29"/>
      <c r="WVD29"/>
      <c r="WVE29"/>
      <c r="WVF29"/>
      <c r="WVG29"/>
      <c r="WVH29"/>
      <c r="WVI29"/>
      <c r="WVJ29"/>
      <c r="WVK29"/>
      <c r="WVL29"/>
      <c r="WVM29"/>
      <c r="WVN29"/>
      <c r="WVO29"/>
      <c r="WVP29"/>
      <c r="WVQ29"/>
      <c r="WVR29"/>
      <c r="WVS29"/>
      <c r="WVT29"/>
      <c r="WVU29"/>
      <c r="WVV29"/>
      <c r="WVW29"/>
      <c r="WVX29"/>
      <c r="WVY29"/>
      <c r="WVZ29"/>
      <c r="WWA29"/>
      <c r="WWB29"/>
      <c r="WWC29"/>
      <c r="WWD29"/>
      <c r="WWE29"/>
      <c r="WWF29"/>
      <c r="WWG29"/>
      <c r="WWH29"/>
      <c r="WWI29"/>
      <c r="WWJ29"/>
      <c r="WWK29"/>
      <c r="WWL29"/>
      <c r="WWM29"/>
      <c r="WWN29"/>
      <c r="WWO29"/>
      <c r="WWP29"/>
      <c r="WWQ29"/>
      <c r="WWR29"/>
      <c r="WWS29"/>
      <c r="WWT29"/>
      <c r="WWU29"/>
      <c r="WWV29"/>
      <c r="WWW29"/>
      <c r="WWX29"/>
      <c r="WWY29"/>
      <c r="WWZ29"/>
      <c r="WXA29"/>
      <c r="WXB29"/>
      <c r="WXC29"/>
      <c r="WXD29"/>
      <c r="WXE29"/>
      <c r="WXF29"/>
      <c r="WXG29"/>
      <c r="WXH29"/>
      <c r="WXI29"/>
      <c r="WXJ29"/>
      <c r="WXK29"/>
      <c r="WXL29"/>
      <c r="WXM29"/>
      <c r="WXN29"/>
      <c r="WXO29"/>
      <c r="WXP29"/>
      <c r="WXQ29"/>
      <c r="WXR29"/>
      <c r="WXS29"/>
      <c r="WXT29"/>
      <c r="WXU29"/>
      <c r="WXV29"/>
      <c r="WXW29"/>
      <c r="WXX29"/>
      <c r="WXY29"/>
      <c r="WXZ29"/>
      <c r="WYA29"/>
      <c r="WYB29"/>
      <c r="WYC29"/>
      <c r="WYD29"/>
      <c r="WYE29"/>
      <c r="WYF29"/>
      <c r="WYG29"/>
      <c r="WYH29"/>
      <c r="WYI29"/>
      <c r="WYJ29"/>
      <c r="WYK29"/>
      <c r="WYL29"/>
      <c r="WYM29"/>
      <c r="WYN29"/>
      <c r="WYO29"/>
      <c r="WYP29"/>
      <c r="WYQ29"/>
      <c r="WYR29"/>
      <c r="WYS29"/>
      <c r="WYT29"/>
      <c r="WYU29"/>
      <c r="WYV29"/>
      <c r="WYW29"/>
      <c r="WYX29"/>
      <c r="WYY29"/>
      <c r="WYZ29"/>
      <c r="WZA29"/>
      <c r="WZB29"/>
      <c r="WZC29"/>
      <c r="WZD29"/>
      <c r="WZE29"/>
      <c r="WZF29"/>
      <c r="WZG29"/>
      <c r="WZH29"/>
      <c r="WZI29"/>
      <c r="WZJ29"/>
      <c r="WZK29"/>
      <c r="WZL29"/>
      <c r="WZM29"/>
      <c r="WZN29"/>
      <c r="WZO29"/>
      <c r="WZP29"/>
      <c r="WZQ29"/>
      <c r="WZR29"/>
      <c r="WZS29"/>
      <c r="WZT29"/>
      <c r="WZU29"/>
      <c r="WZV29"/>
      <c r="WZW29"/>
      <c r="WZX29"/>
      <c r="WZY29"/>
      <c r="WZZ29"/>
      <c r="XAA29"/>
      <c r="XAB29"/>
      <c r="XAC29"/>
      <c r="XAD29"/>
      <c r="XAE29"/>
      <c r="XAF29"/>
      <c r="XAG29"/>
      <c r="XAH29"/>
      <c r="XAI29"/>
      <c r="XAJ29"/>
      <c r="XAK29"/>
      <c r="XAL29"/>
      <c r="XAM29"/>
      <c r="XAN29"/>
      <c r="XAO29"/>
      <c r="XAP29"/>
      <c r="XAQ29"/>
      <c r="XAR29"/>
      <c r="XAS29"/>
      <c r="XAT29"/>
      <c r="XAU29"/>
      <c r="XAV29"/>
      <c r="XAW29"/>
      <c r="XAX29"/>
      <c r="XAY29"/>
      <c r="XAZ29"/>
      <c r="XBA29"/>
      <c r="XBB29"/>
      <c r="XBC29"/>
      <c r="XBD29"/>
      <c r="XBE29"/>
      <c r="XBF29"/>
      <c r="XBG29"/>
      <c r="XBH29"/>
      <c r="XBI29"/>
      <c r="XBJ29"/>
      <c r="XBK29"/>
      <c r="XBL29"/>
      <c r="XBM29"/>
      <c r="XBN29"/>
      <c r="XBO29"/>
      <c r="XBP29"/>
      <c r="XBQ29"/>
      <c r="XBR29"/>
      <c r="XBS29"/>
      <c r="XBT29"/>
      <c r="XBU29"/>
      <c r="XBV29"/>
      <c r="XBW29"/>
      <c r="XBX29"/>
      <c r="XBY29"/>
      <c r="XBZ29"/>
      <c r="XCA29"/>
      <c r="XCB29"/>
      <c r="XCC29"/>
      <c r="XCD29"/>
      <c r="XCE29"/>
      <c r="XCF29"/>
      <c r="XCG29"/>
      <c r="XCH29"/>
      <c r="XCI29"/>
      <c r="XCJ29"/>
      <c r="XCK29"/>
      <c r="XCL29"/>
      <c r="XCM29"/>
      <c r="XCN29"/>
      <c r="XCO29"/>
      <c r="XCP29"/>
      <c r="XCQ29"/>
      <c r="XCR29"/>
      <c r="XCS29"/>
      <c r="XCT29"/>
      <c r="XCU29"/>
      <c r="XCV29"/>
      <c r="XCW29"/>
      <c r="XCX29"/>
      <c r="XCY29"/>
      <c r="XCZ29"/>
      <c r="XDA29"/>
      <c r="XDB29"/>
      <c r="XDC29"/>
      <c r="XDD29"/>
      <c r="XDE29"/>
      <c r="XDF29"/>
      <c r="XDG29"/>
      <c r="XDH29"/>
      <c r="XDI29"/>
      <c r="XDJ29"/>
      <c r="XDK29"/>
      <c r="XDL29"/>
      <c r="XDM29"/>
      <c r="XDN29"/>
      <c r="XDO29"/>
      <c r="XDP29"/>
      <c r="XDQ29"/>
      <c r="XDR29"/>
      <c r="XDS29"/>
      <c r="XDT29"/>
      <c r="XDU29"/>
      <c r="XDV29"/>
      <c r="XDW29"/>
      <c r="XDX29"/>
      <c r="XDY29"/>
      <c r="XDZ29"/>
      <c r="XEA29"/>
      <c r="XEB29"/>
      <c r="XEC29"/>
      <c r="XED29"/>
      <c r="XEE29"/>
      <c r="XEF29"/>
      <c r="XEG29"/>
      <c r="XEH29"/>
      <c r="XEI29"/>
      <c r="XEJ29"/>
      <c r="XEK29"/>
      <c r="XEL29"/>
      <c r="XEM29"/>
      <c r="XEN29"/>
      <c r="XEO29"/>
      <c r="XEP29"/>
      <c r="XEQ29"/>
      <c r="XER29"/>
      <c r="XES29"/>
      <c r="XET29"/>
      <c r="XEU29"/>
      <c r="XEV29"/>
      <c r="XEW29"/>
      <c r="XEX29"/>
      <c r="XEY29"/>
      <c r="XEZ29"/>
      <c r="XFA29"/>
    </row>
    <row r="30" spans="1:16381" s="1" customFormat="1" ht="75">
      <c r="A30" s="556" t="str">
        <f t="array" ref="A30">INDEX(CO_indicators_list[], SMALL(IF(CO_Indic_List='1_Entry_Table'!$B$16,ROW(CO_Indic_List)-7),ROWS(A$6:A30)),2)</f>
        <v>Output 2.2</v>
      </c>
      <c r="B30" s="530" t="str">
        <f>IF(ISERROR(VLOOKUP(A30,FillHome_OO[],3,FALSE))=TRUE,,VLOOKUP(A30,FillHome_OO[],3,FALSE))</f>
        <v>2.2 - Selected government institutions and local communities have enhanced technical capacity to implement climate change adaptation and mitigation measures</v>
      </c>
      <c r="C30" s="530">
        <f>Monitoring_Table!C30</f>
        <v>0</v>
      </c>
      <c r="D30" s="530" t="str">
        <f>VLOOKUP(ShadowTable[[#This Row],[indicators]],Tablo_MonitoringTable[],2,FALSE)</f>
        <v>Indicator 2.2.2</v>
      </c>
      <c r="E30" s="208" t="str">
        <f t="array" ref="E30">INDEX(CO_indicators_list[], SMALL(IF(CO_Indic_List='1_Entry_Table'!$B$16,ROW(CO_Indic_List)-7),ROWS(E$6:E30)),8)</f>
        <v>2.2.2 - Number of municipalities carrying out mandatory enforcement of the new energy efficiency code</v>
      </c>
      <c r="F30" s="526">
        <f>IF(ISERROR(VLOOKUP(ShadowTable[[#This Row],[indicators]],Tablo_MonitoringTable[],3,FALSE))=TRUE,,VLOOKUP(ShadowTable[[#This Row],[indicators]],Tablo_MonitoringTable[],3,FALSE))</f>
        <v>0</v>
      </c>
      <c r="G30" s="526">
        <f>VLOOKUP(ShadowTable[[#This Row],[indicators]],Tablo_MonitoringTable[],4,FALSE)</f>
        <v>0</v>
      </c>
      <c r="H30" s="526">
        <f>VLOOKUP(ShadowTable[[#This Row],[indicators]],Tablo_MonitoringTable[],5,FALSE)</f>
        <v>0</v>
      </c>
      <c r="I30" s="526">
        <f>VLOOKUP(ShadowTable[[#This Row],[indicators]],Tablo_MonitoringTable[],6,FALSE)</f>
        <v>0</v>
      </c>
      <c r="J30" s="526">
        <f>VLOOKUP(ShadowTable[[#This Row],[indicators]],Tablo_MonitoringTable[],7,FALSE)</f>
        <v>0</v>
      </c>
      <c r="K30" s="526">
        <f>VLOOKUP(ShadowTable[[#This Row],[indicators]],Tablo_MonitoringTable[],8,FALSE)</f>
        <v>0</v>
      </c>
      <c r="L30" s="526">
        <f>VLOOKUP(ShadowTable[[#This Row],[indicators]],Tablo_MonitoringTable[],10,FALSE)</f>
        <v>0</v>
      </c>
      <c r="M30" s="526">
        <f>VLOOKUP(ShadowTable[[#This Row],[indicators]],Tablo_MonitoringTable[],11,FALSE)</f>
        <v>0</v>
      </c>
      <c r="N30" s="526">
        <f>VLOOKUP(ShadowTable[[#This Row],[indicators]],Tablo_MonitoringTable[],13,FALSE)</f>
        <v>0</v>
      </c>
      <c r="O30" s="526">
        <f>VLOOKUP(ShadowTable[[#This Row],[indicators]],Tablo_MonitoringTable[],14,FALSE)</f>
        <v>0</v>
      </c>
      <c r="P30" s="526">
        <f>VLOOKUP(ShadowTable[[#This Row],[indicators]],Tablo_MonitoringTable[],16,FALSE)</f>
        <v>0</v>
      </c>
      <c r="Q30" s="526">
        <f>VLOOKUP(ShadowTable[[#This Row],[indicators]],Tablo_MonitoringTable[],17,FALSE)</f>
        <v>0</v>
      </c>
      <c r="R30" s="526">
        <f>VLOOKUP(ShadowTable[[#This Row],[indicators]],Tablo_MonitoringTable[],19,FALSE)</f>
        <v>0</v>
      </c>
      <c r="S30" s="526">
        <f>VLOOKUP(ShadowTable[[#This Row],[indicators]],Tablo_MonitoringTable[],20,FALSE)</f>
        <v>0</v>
      </c>
      <c r="T30" s="526">
        <f>VLOOKUP(ShadowTable[[#This Row],[indicators]],Tablo_MonitoringTable[],22,FALSE)</f>
        <v>0</v>
      </c>
      <c r="U30" s="526">
        <f>VLOOKUP(ShadowTable[[#This Row],[indicators]],Tablo_MonitoringTable[],23,FALSE)</f>
        <v>0</v>
      </c>
      <c r="V30" s="225">
        <f>VLOOKUP(ShadowTable[[#This Row],[indicators]],Tablo_MonitoringTable[],25,FALSE)</f>
        <v>0</v>
      </c>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c r="IW30"/>
      <c r="IX30"/>
      <c r="IY30"/>
      <c r="IZ30"/>
      <c r="JA30"/>
      <c r="JB30"/>
      <c r="JC30"/>
      <c r="JD30"/>
      <c r="JE30"/>
      <c r="JF30"/>
      <c r="JG30"/>
      <c r="JH30"/>
      <c r="JI30"/>
      <c r="JJ30"/>
      <c r="JK30"/>
      <c r="JL30"/>
      <c r="JM30"/>
      <c r="JN30"/>
      <c r="JO30"/>
      <c r="JP30"/>
      <c r="JQ30"/>
      <c r="JR30"/>
      <c r="JS30"/>
      <c r="JT30"/>
      <c r="JU30"/>
      <c r="JV30"/>
      <c r="JW30"/>
      <c r="JX30"/>
      <c r="JY30"/>
      <c r="JZ30"/>
      <c r="KA30"/>
      <c r="KB30"/>
      <c r="KC30"/>
      <c r="KD30"/>
      <c r="KE30"/>
      <c r="KF30"/>
      <c r="KG30"/>
      <c r="KH30"/>
      <c r="KI30"/>
      <c r="KJ30"/>
      <c r="KK30"/>
      <c r="KL30"/>
      <c r="KM30"/>
      <c r="KN30"/>
      <c r="KO30"/>
      <c r="KP30"/>
      <c r="KQ30"/>
      <c r="KR30"/>
      <c r="KS30"/>
      <c r="KT30"/>
      <c r="KU30"/>
      <c r="KV30"/>
      <c r="KW30"/>
      <c r="KX30"/>
      <c r="KY30"/>
      <c r="KZ30"/>
      <c r="LA30"/>
      <c r="LB30"/>
      <c r="LC30"/>
      <c r="LD30"/>
      <c r="LE30"/>
      <c r="LF30"/>
      <c r="LG30"/>
      <c r="LH30"/>
      <c r="LI30"/>
      <c r="LJ30"/>
      <c r="LK30"/>
      <c r="LL30"/>
      <c r="LM30"/>
      <c r="LN30"/>
      <c r="LO30"/>
      <c r="LP30"/>
      <c r="LQ30"/>
      <c r="LR30"/>
      <c r="LS30"/>
      <c r="LT30"/>
      <c r="LU30"/>
      <c r="LV30"/>
      <c r="LW30"/>
      <c r="LX30"/>
      <c r="LY30"/>
      <c r="LZ30"/>
      <c r="MA30"/>
      <c r="MB30"/>
      <c r="MC30"/>
      <c r="MD30"/>
      <c r="ME30"/>
      <c r="MF30"/>
      <c r="MG30"/>
      <c r="MH30"/>
      <c r="MI30"/>
      <c r="MJ30"/>
      <c r="MK30"/>
      <c r="ML30"/>
      <c r="MM30"/>
      <c r="MN30"/>
      <c r="MO30"/>
      <c r="MP30"/>
      <c r="MQ30"/>
      <c r="MR30"/>
      <c r="MS30"/>
      <c r="MT30"/>
      <c r="MU30"/>
      <c r="MV30"/>
      <c r="MW30"/>
      <c r="MX30"/>
      <c r="MY30"/>
      <c r="MZ30"/>
      <c r="NA30"/>
      <c r="NB30"/>
      <c r="NC30"/>
      <c r="ND30"/>
      <c r="NE30"/>
      <c r="NF30"/>
      <c r="NG30"/>
      <c r="NH30"/>
      <c r="NI30"/>
      <c r="NJ30"/>
      <c r="NK30"/>
      <c r="NL30"/>
      <c r="NM30"/>
      <c r="NN30"/>
      <c r="NO30"/>
      <c r="NP30"/>
      <c r="NQ30"/>
      <c r="NR30"/>
      <c r="NS30"/>
      <c r="NT30"/>
      <c r="NU30"/>
      <c r="NV30"/>
      <c r="NW30"/>
      <c r="NX30"/>
      <c r="NY30"/>
      <c r="NZ30"/>
      <c r="OA30"/>
      <c r="OB30"/>
      <c r="OC30"/>
      <c r="OD30"/>
      <c r="OE30"/>
      <c r="OF30"/>
      <c r="OG30"/>
      <c r="OH30"/>
      <c r="OI30"/>
      <c r="OJ30"/>
      <c r="OK30"/>
      <c r="OL30"/>
      <c r="OM30"/>
      <c r="ON30"/>
      <c r="OO30"/>
      <c r="OP30"/>
      <c r="OQ30"/>
      <c r="OR30"/>
      <c r="OS30"/>
      <c r="OT30"/>
      <c r="OU30"/>
      <c r="OV30"/>
      <c r="OW30"/>
      <c r="OX30"/>
      <c r="OY30"/>
      <c r="OZ30"/>
      <c r="PA30"/>
      <c r="PB30"/>
      <c r="PC30"/>
      <c r="PD30"/>
      <c r="PE30"/>
      <c r="PF30"/>
      <c r="PG30"/>
      <c r="PH30"/>
      <c r="PI30"/>
      <c r="PJ30"/>
      <c r="PK30"/>
      <c r="PL30"/>
      <c r="PM30"/>
      <c r="PN30"/>
      <c r="PO30"/>
      <c r="PP30"/>
      <c r="PQ30"/>
      <c r="PR30"/>
      <c r="PS30"/>
      <c r="PT30"/>
      <c r="PU30"/>
      <c r="PV30"/>
      <c r="PW30"/>
      <c r="PX30"/>
      <c r="PY30"/>
      <c r="PZ30"/>
      <c r="QA30"/>
      <c r="QB30"/>
      <c r="QC30"/>
      <c r="QD30"/>
      <c r="QE30"/>
      <c r="QF30"/>
      <c r="QG30"/>
      <c r="QH30"/>
      <c r="QI30"/>
      <c r="QJ30"/>
      <c r="QK30"/>
      <c r="QL30"/>
      <c r="QM30"/>
      <c r="QN30"/>
      <c r="QO30"/>
      <c r="QP30"/>
      <c r="QQ30"/>
      <c r="QR30"/>
      <c r="QS30"/>
      <c r="QT30"/>
      <c r="QU30"/>
      <c r="QV30"/>
      <c r="QW30"/>
      <c r="QX30"/>
      <c r="QY30"/>
      <c r="QZ30"/>
      <c r="RA30"/>
      <c r="RB30"/>
      <c r="RC30"/>
      <c r="RD30"/>
      <c r="RE30"/>
      <c r="RF30"/>
      <c r="RG30"/>
      <c r="RH30"/>
      <c r="RI30"/>
      <c r="RJ30"/>
      <c r="RK30"/>
      <c r="RL30"/>
      <c r="RM30"/>
      <c r="RN30"/>
      <c r="RO30"/>
      <c r="RP30"/>
      <c r="RQ30"/>
      <c r="RR30"/>
      <c r="RS30"/>
      <c r="RT30"/>
      <c r="RU30"/>
      <c r="RV30"/>
      <c r="RW30"/>
      <c r="RX30"/>
      <c r="RY30"/>
      <c r="RZ30"/>
      <c r="SA30"/>
      <c r="SB30"/>
      <c r="SC30"/>
      <c r="SD30"/>
      <c r="SE30"/>
      <c r="SF30"/>
      <c r="SG30"/>
      <c r="SH30"/>
      <c r="SI30"/>
      <c r="SJ30"/>
      <c r="SK30"/>
      <c r="SL30"/>
      <c r="SM30"/>
      <c r="SN30"/>
      <c r="SO30"/>
      <c r="SP30"/>
      <c r="SQ30"/>
      <c r="SR30"/>
      <c r="SS30"/>
      <c r="ST30"/>
      <c r="SU30"/>
      <c r="SV30"/>
      <c r="SW30"/>
      <c r="SX30"/>
      <c r="SY30"/>
      <c r="SZ30"/>
      <c r="TA30"/>
      <c r="TB30"/>
      <c r="TC30"/>
      <c r="TD30"/>
      <c r="TE30"/>
      <c r="TF30"/>
      <c r="TG30"/>
      <c r="TH30"/>
      <c r="TI30"/>
      <c r="TJ30"/>
      <c r="TK30"/>
      <c r="TL30"/>
      <c r="TM30"/>
      <c r="TN30"/>
      <c r="TO30"/>
      <c r="TP30"/>
      <c r="TQ30"/>
      <c r="TR30"/>
      <c r="TS30"/>
      <c r="TT30"/>
      <c r="TU30"/>
      <c r="TV30"/>
      <c r="TW30"/>
      <c r="TX30"/>
      <c r="TY30"/>
      <c r="TZ30"/>
      <c r="UA30"/>
      <c r="UB30"/>
      <c r="UC30"/>
      <c r="UD30"/>
      <c r="UE30"/>
      <c r="UF30"/>
      <c r="UG30"/>
      <c r="UH30"/>
      <c r="UI30"/>
      <c r="UJ30"/>
      <c r="UK30"/>
      <c r="UL30"/>
      <c r="UM30"/>
      <c r="UN30"/>
      <c r="UO30"/>
      <c r="UP30"/>
      <c r="UQ30"/>
      <c r="UR30"/>
      <c r="US30"/>
      <c r="UT30"/>
      <c r="UU30"/>
      <c r="UV30"/>
      <c r="UW30"/>
      <c r="UX30"/>
      <c r="UY30"/>
      <c r="UZ30"/>
      <c r="VA30"/>
      <c r="VB30"/>
      <c r="VC30"/>
      <c r="VD30"/>
      <c r="VE30"/>
      <c r="VF30"/>
      <c r="VG30"/>
      <c r="VH30"/>
      <c r="VI30"/>
      <c r="VJ30"/>
      <c r="VK30"/>
      <c r="VL30"/>
      <c r="VM30"/>
      <c r="VN30"/>
      <c r="VO30"/>
      <c r="VP30"/>
      <c r="VQ30"/>
      <c r="VR30"/>
      <c r="VS30"/>
      <c r="VT30"/>
      <c r="VU30"/>
      <c r="VV30"/>
      <c r="VW30"/>
      <c r="VX30"/>
      <c r="VY30"/>
      <c r="VZ30"/>
      <c r="WA30"/>
      <c r="WB30"/>
      <c r="WC30"/>
      <c r="WD30"/>
      <c r="WE30"/>
      <c r="WF30"/>
      <c r="WG30"/>
      <c r="WH30"/>
      <c r="WI30"/>
      <c r="WJ30"/>
      <c r="WK30"/>
      <c r="WL30"/>
      <c r="WM30"/>
      <c r="WN30"/>
      <c r="WO30"/>
      <c r="WP30"/>
      <c r="WQ30"/>
      <c r="WR30"/>
      <c r="WS30"/>
      <c r="WT30"/>
      <c r="WU30"/>
      <c r="WV30"/>
      <c r="WW30"/>
      <c r="WX30"/>
      <c r="WY30"/>
      <c r="WZ30"/>
      <c r="XA30"/>
      <c r="XB30"/>
      <c r="XC30"/>
      <c r="XD30"/>
      <c r="XE30"/>
      <c r="XF30"/>
      <c r="XG30"/>
      <c r="XH30"/>
      <c r="XI30"/>
      <c r="XJ30"/>
      <c r="XK30"/>
      <c r="XL30"/>
      <c r="XM30"/>
      <c r="XN30"/>
      <c r="XO30"/>
      <c r="XP30"/>
      <c r="XQ30"/>
      <c r="XR30"/>
      <c r="XS30"/>
      <c r="XT30"/>
      <c r="XU30"/>
      <c r="XV30"/>
      <c r="XW30"/>
      <c r="XX30"/>
      <c r="XY30"/>
      <c r="XZ30"/>
      <c r="YA30"/>
      <c r="YB30"/>
      <c r="YC30"/>
      <c r="YD30"/>
      <c r="YE30"/>
      <c r="YF30"/>
      <c r="YG30"/>
      <c r="YH30"/>
      <c r="YI30"/>
      <c r="YJ30"/>
      <c r="YK30"/>
      <c r="YL30"/>
      <c r="YM30"/>
      <c r="YN30"/>
      <c r="YO30"/>
      <c r="YP30"/>
      <c r="YQ30"/>
      <c r="YR30"/>
      <c r="YS30"/>
      <c r="YT30"/>
      <c r="YU30"/>
      <c r="YV30"/>
      <c r="YW30"/>
      <c r="YX30"/>
      <c r="YY30"/>
      <c r="YZ30"/>
      <c r="ZA30"/>
      <c r="ZB30"/>
      <c r="ZC30"/>
      <c r="ZD30"/>
      <c r="ZE30"/>
      <c r="ZF30"/>
      <c r="ZG30"/>
      <c r="ZH30"/>
      <c r="ZI30"/>
      <c r="ZJ30"/>
      <c r="ZK30"/>
      <c r="ZL30"/>
      <c r="ZM30"/>
      <c r="ZN30"/>
      <c r="ZO30"/>
      <c r="ZP30"/>
      <c r="ZQ30"/>
      <c r="ZR30"/>
      <c r="ZS30"/>
      <c r="ZT30"/>
      <c r="ZU30"/>
      <c r="ZV30"/>
      <c r="ZW30"/>
      <c r="ZX30"/>
      <c r="ZY30"/>
      <c r="ZZ30"/>
      <c r="AAA30"/>
      <c r="AAB30"/>
      <c r="AAC30"/>
      <c r="AAD30"/>
      <c r="AAE30"/>
      <c r="AAF30"/>
      <c r="AAG30"/>
      <c r="AAH30"/>
      <c r="AAI30"/>
      <c r="AAJ30"/>
      <c r="AAK30"/>
      <c r="AAL30"/>
      <c r="AAM30"/>
      <c r="AAN30"/>
      <c r="AAO30"/>
      <c r="AAP30"/>
      <c r="AAQ30"/>
      <c r="AAR30"/>
      <c r="AAS30"/>
      <c r="AAT30"/>
      <c r="AAU30"/>
      <c r="AAV30"/>
      <c r="AAW30"/>
      <c r="AAX30"/>
      <c r="AAY30"/>
      <c r="AAZ30"/>
      <c r="ABA30"/>
      <c r="ABB30"/>
      <c r="ABC30"/>
      <c r="ABD30"/>
      <c r="ABE30"/>
      <c r="ABF30"/>
      <c r="ABG30"/>
      <c r="ABH30"/>
      <c r="ABI30"/>
      <c r="ABJ30"/>
      <c r="ABK30"/>
      <c r="ABL30"/>
      <c r="ABM30"/>
      <c r="ABN30"/>
      <c r="ABO30"/>
      <c r="ABP30"/>
      <c r="ABQ30"/>
      <c r="ABR30"/>
      <c r="ABS30"/>
      <c r="ABT30"/>
      <c r="ABU30"/>
      <c r="ABV30"/>
      <c r="ABW30"/>
      <c r="ABX30"/>
      <c r="ABY30"/>
      <c r="ABZ30"/>
      <c r="ACA30"/>
      <c r="ACB30"/>
      <c r="ACC30"/>
      <c r="ACD30"/>
      <c r="ACE30"/>
      <c r="ACF30"/>
      <c r="ACG30"/>
      <c r="ACH30"/>
      <c r="ACI30"/>
      <c r="ACJ30"/>
      <c r="ACK30"/>
      <c r="ACL30"/>
      <c r="ACM30"/>
      <c r="ACN30"/>
      <c r="ACO30"/>
      <c r="ACP30"/>
      <c r="ACQ30"/>
      <c r="ACR30"/>
      <c r="ACS30"/>
      <c r="ACT30"/>
      <c r="ACU30"/>
      <c r="ACV30"/>
      <c r="ACW30"/>
      <c r="ACX30"/>
      <c r="ACY30"/>
      <c r="ACZ30"/>
      <c r="ADA30"/>
      <c r="ADB30"/>
      <c r="ADC30"/>
      <c r="ADD30"/>
      <c r="ADE30"/>
      <c r="ADF30"/>
      <c r="ADG30"/>
      <c r="ADH30"/>
      <c r="ADI30"/>
      <c r="ADJ30"/>
      <c r="ADK30"/>
      <c r="ADL30"/>
      <c r="ADM30"/>
      <c r="ADN30"/>
      <c r="ADO30"/>
      <c r="ADP30"/>
      <c r="ADQ30"/>
      <c r="ADR30"/>
      <c r="ADS30"/>
      <c r="ADT30"/>
      <c r="ADU30"/>
      <c r="ADV30"/>
      <c r="ADW30"/>
      <c r="ADX30"/>
      <c r="ADY30"/>
      <c r="ADZ30"/>
      <c r="AEA30"/>
      <c r="AEB30"/>
      <c r="AEC30"/>
      <c r="AED30"/>
      <c r="AEE30"/>
      <c r="AEF30"/>
      <c r="AEG30"/>
      <c r="AEH30"/>
      <c r="AEI30"/>
      <c r="AEJ30"/>
      <c r="AEK30"/>
      <c r="AEL30"/>
      <c r="AEM30"/>
      <c r="AEN30"/>
      <c r="AEO30"/>
      <c r="AEP30"/>
      <c r="AEQ30"/>
      <c r="AER30"/>
      <c r="AES30"/>
      <c r="AET30"/>
      <c r="AEU30"/>
      <c r="AEV30"/>
      <c r="AEW30"/>
      <c r="AEX30"/>
      <c r="AEY30"/>
      <c r="AEZ30"/>
      <c r="AFA30"/>
      <c r="AFB30"/>
      <c r="AFC30"/>
      <c r="AFD30"/>
      <c r="AFE30"/>
      <c r="AFF30"/>
      <c r="AFG30"/>
      <c r="AFH30"/>
      <c r="AFI30"/>
      <c r="AFJ30"/>
      <c r="AFK30"/>
      <c r="AFL30"/>
      <c r="AFM30"/>
      <c r="AFN30"/>
      <c r="AFO30"/>
      <c r="AFP30"/>
      <c r="AFQ30"/>
      <c r="AFR30"/>
      <c r="AFS30"/>
      <c r="AFT30"/>
      <c r="AFU30"/>
      <c r="AFV30"/>
      <c r="AFW30"/>
      <c r="AFX30"/>
      <c r="AFY30"/>
      <c r="AFZ30"/>
      <c r="AGA30"/>
      <c r="AGB30"/>
      <c r="AGC30"/>
      <c r="AGD30"/>
      <c r="AGE30"/>
      <c r="AGF30"/>
      <c r="AGG30"/>
      <c r="AGH30"/>
      <c r="AGI30"/>
      <c r="AGJ30"/>
      <c r="AGK30"/>
      <c r="AGL30"/>
      <c r="AGM30"/>
      <c r="AGN30"/>
      <c r="AGO30"/>
      <c r="AGP30"/>
      <c r="AGQ30"/>
      <c r="AGR30"/>
      <c r="AGS30"/>
      <c r="AGT30"/>
      <c r="AGU30"/>
      <c r="AGV30"/>
      <c r="AGW30"/>
      <c r="AGX30"/>
      <c r="AGY30"/>
      <c r="AGZ30"/>
      <c r="AHA30"/>
      <c r="AHB30"/>
      <c r="AHC30"/>
      <c r="AHD30"/>
      <c r="AHE30"/>
      <c r="AHF30"/>
      <c r="AHG30"/>
      <c r="AHH30"/>
      <c r="AHI30"/>
      <c r="AHJ30"/>
      <c r="AHK30"/>
      <c r="AHL30"/>
      <c r="AHM30"/>
      <c r="AHN30"/>
      <c r="AHO30"/>
      <c r="AHP30"/>
      <c r="AHQ30"/>
      <c r="AHR30"/>
      <c r="AHS30"/>
      <c r="AHT30"/>
      <c r="AHU30"/>
      <c r="AHV30"/>
      <c r="AHW30"/>
      <c r="AHX30"/>
      <c r="AHY30"/>
      <c r="AHZ30"/>
      <c r="AIA30"/>
      <c r="AIB30"/>
      <c r="AIC30"/>
      <c r="AID30"/>
      <c r="AIE30"/>
      <c r="AIF30"/>
      <c r="AIG30"/>
      <c r="AIH30"/>
      <c r="AII30"/>
      <c r="AIJ30"/>
      <c r="AIK30"/>
      <c r="AIL30"/>
      <c r="AIM30"/>
      <c r="AIN30"/>
      <c r="AIO30"/>
      <c r="AIP30"/>
      <c r="AIQ30"/>
      <c r="AIR30"/>
      <c r="AIS30"/>
      <c r="AIT30"/>
      <c r="AIU30"/>
      <c r="AIV30"/>
      <c r="AIW30"/>
      <c r="AIX30"/>
      <c r="AIY30"/>
      <c r="AIZ30"/>
      <c r="AJA30"/>
      <c r="AJB30"/>
      <c r="AJC30"/>
      <c r="AJD30"/>
      <c r="AJE30"/>
      <c r="AJF30"/>
      <c r="AJG30"/>
      <c r="AJH30"/>
      <c r="AJI30"/>
      <c r="AJJ30"/>
      <c r="AJK30"/>
      <c r="AJL30"/>
      <c r="AJM30"/>
      <c r="AJN30"/>
      <c r="AJO30"/>
      <c r="AJP30"/>
      <c r="AJQ30"/>
      <c r="AJR30"/>
      <c r="AJS30"/>
      <c r="AJT30"/>
      <c r="AJU30"/>
      <c r="AJV30"/>
      <c r="AJW30"/>
      <c r="AJX30"/>
      <c r="AJY30"/>
      <c r="AJZ30"/>
      <c r="AKA30"/>
      <c r="AKB30"/>
      <c r="AKC30"/>
      <c r="AKD30"/>
      <c r="AKE30"/>
      <c r="AKF30"/>
      <c r="AKG30"/>
      <c r="AKH30"/>
      <c r="AKI30"/>
      <c r="AKJ30"/>
      <c r="AKK30"/>
      <c r="AKL30"/>
      <c r="AKM30"/>
      <c r="AKN30"/>
      <c r="AKO30"/>
      <c r="AKP30"/>
      <c r="AKQ30"/>
      <c r="AKR30"/>
      <c r="AKS30"/>
      <c r="AKT30"/>
      <c r="AKU30"/>
      <c r="AKV30"/>
      <c r="AKW30"/>
      <c r="AKX30"/>
      <c r="AKY30"/>
      <c r="AKZ30"/>
      <c r="ALA30"/>
      <c r="ALB30"/>
      <c r="ALC30"/>
      <c r="ALD30"/>
      <c r="ALE30"/>
      <c r="ALF30"/>
      <c r="ALG30"/>
      <c r="ALH30"/>
      <c r="ALI30"/>
      <c r="ALJ30"/>
      <c r="ALK30"/>
      <c r="ALL30"/>
      <c r="ALM30"/>
      <c r="ALN30"/>
      <c r="ALO30"/>
      <c r="ALP30"/>
      <c r="ALQ30"/>
      <c r="ALR30"/>
      <c r="ALS30"/>
      <c r="ALT30"/>
      <c r="ALU30"/>
      <c r="ALV30"/>
      <c r="ALW30"/>
      <c r="ALX30"/>
      <c r="ALY30"/>
      <c r="ALZ30"/>
      <c r="AMA30"/>
      <c r="AMB30"/>
      <c r="AMC30"/>
      <c r="AMD30"/>
      <c r="AME30"/>
      <c r="AMF30"/>
      <c r="AMG30"/>
      <c r="AMH30"/>
      <c r="AMI30"/>
      <c r="AMJ30"/>
      <c r="AMK30"/>
      <c r="AML30"/>
      <c r="AMM30"/>
      <c r="AMN30"/>
      <c r="AMO30"/>
      <c r="AMP30"/>
      <c r="AMQ30"/>
      <c r="AMR30"/>
      <c r="AMS30"/>
      <c r="AMT30"/>
      <c r="AMU30"/>
      <c r="AMV30"/>
      <c r="AMW30"/>
      <c r="AMX30"/>
      <c r="AMY30"/>
      <c r="AMZ30"/>
      <c r="ANA30"/>
      <c r="ANB30"/>
      <c r="ANC30"/>
      <c r="AND30"/>
      <c r="ANE30"/>
      <c r="ANF30"/>
      <c r="ANG30"/>
      <c r="ANH30"/>
      <c r="ANI30"/>
      <c r="ANJ30"/>
      <c r="ANK30"/>
      <c r="ANL30"/>
      <c r="ANM30"/>
      <c r="ANN30"/>
      <c r="ANO30"/>
      <c r="ANP30"/>
      <c r="ANQ30"/>
      <c r="ANR30"/>
      <c r="ANS30"/>
      <c r="ANT30"/>
      <c r="ANU30"/>
      <c r="ANV30"/>
      <c r="ANW30"/>
      <c r="ANX30"/>
      <c r="ANY30"/>
      <c r="ANZ30"/>
      <c r="AOA30"/>
      <c r="AOB30"/>
      <c r="AOC30"/>
      <c r="AOD30"/>
      <c r="AOE30"/>
      <c r="AOF30"/>
      <c r="AOG30"/>
      <c r="AOH30"/>
      <c r="AOI30"/>
      <c r="AOJ30"/>
      <c r="AOK30"/>
      <c r="AOL30"/>
      <c r="AOM30"/>
      <c r="AON30"/>
      <c r="AOO30"/>
      <c r="AOP30"/>
      <c r="AOQ30"/>
      <c r="AOR30"/>
      <c r="AOS30"/>
      <c r="AOT30"/>
      <c r="AOU30"/>
      <c r="AOV30"/>
      <c r="AOW30"/>
      <c r="AOX30"/>
      <c r="AOY30"/>
      <c r="AOZ30"/>
      <c r="APA30"/>
      <c r="APB30"/>
      <c r="APC30"/>
      <c r="APD30"/>
      <c r="APE30"/>
      <c r="APF30"/>
      <c r="APG30"/>
      <c r="APH30"/>
      <c r="API30"/>
      <c r="APJ30"/>
      <c r="APK30"/>
      <c r="APL30"/>
      <c r="APM30"/>
      <c r="APN30"/>
      <c r="APO30"/>
      <c r="APP30"/>
      <c r="APQ30"/>
      <c r="APR30"/>
      <c r="APS30"/>
      <c r="APT30"/>
      <c r="APU30"/>
      <c r="APV30"/>
      <c r="APW30"/>
      <c r="APX30"/>
      <c r="APY30"/>
      <c r="APZ30"/>
      <c r="AQA30"/>
      <c r="AQB30"/>
      <c r="AQC30"/>
      <c r="AQD30"/>
      <c r="AQE30"/>
      <c r="AQF30"/>
      <c r="AQG30"/>
      <c r="AQH30"/>
      <c r="AQI30"/>
      <c r="AQJ30"/>
      <c r="AQK30"/>
      <c r="AQL30"/>
      <c r="AQM30"/>
      <c r="AQN30"/>
      <c r="AQO30"/>
      <c r="AQP30"/>
      <c r="AQQ30"/>
      <c r="AQR30"/>
      <c r="AQS30"/>
      <c r="AQT30"/>
      <c r="AQU30"/>
      <c r="AQV30"/>
      <c r="AQW30"/>
      <c r="AQX30"/>
      <c r="AQY30"/>
      <c r="AQZ30"/>
      <c r="ARA30"/>
      <c r="ARB30"/>
      <c r="ARC30"/>
      <c r="ARD30"/>
      <c r="ARE30"/>
      <c r="ARF30"/>
      <c r="ARG30"/>
      <c r="ARH30"/>
      <c r="ARI30"/>
      <c r="ARJ30"/>
      <c r="ARK30"/>
      <c r="ARL30"/>
      <c r="ARM30"/>
      <c r="ARN30"/>
      <c r="ARO30"/>
      <c r="ARP30"/>
      <c r="ARQ30"/>
      <c r="ARR30"/>
      <c r="ARS30"/>
      <c r="ART30"/>
      <c r="ARU30"/>
      <c r="ARV30"/>
      <c r="ARW30"/>
      <c r="ARX30"/>
      <c r="ARY30"/>
      <c r="ARZ30"/>
      <c r="ASA30"/>
      <c r="ASB30"/>
      <c r="ASC30"/>
      <c r="ASD30"/>
      <c r="ASE30"/>
      <c r="ASF30"/>
      <c r="ASG30"/>
      <c r="ASH30"/>
      <c r="ASI30"/>
      <c r="ASJ30"/>
      <c r="ASK30"/>
      <c r="ASL30"/>
      <c r="ASM30"/>
      <c r="ASN30"/>
      <c r="ASO30"/>
      <c r="ASP30"/>
      <c r="ASQ30"/>
      <c r="ASR30"/>
      <c r="ASS30"/>
      <c r="AST30"/>
      <c r="ASU30"/>
      <c r="ASV30"/>
      <c r="ASW30"/>
      <c r="ASX30"/>
      <c r="ASY30"/>
      <c r="ASZ30"/>
      <c r="ATA30"/>
      <c r="ATB30"/>
      <c r="ATC30"/>
      <c r="ATD30"/>
      <c r="ATE30"/>
      <c r="ATF30"/>
      <c r="ATG30"/>
      <c r="ATH30"/>
      <c r="ATI30"/>
      <c r="ATJ30"/>
      <c r="ATK30"/>
      <c r="ATL30"/>
      <c r="ATM30"/>
      <c r="ATN30"/>
      <c r="ATO30"/>
      <c r="ATP30"/>
      <c r="ATQ30"/>
      <c r="ATR30"/>
      <c r="ATS30"/>
      <c r="ATT30"/>
      <c r="ATU30"/>
      <c r="ATV30"/>
      <c r="ATW30"/>
      <c r="ATX30"/>
      <c r="ATY30"/>
      <c r="ATZ30"/>
      <c r="AUA30"/>
      <c r="AUB30"/>
      <c r="AUC30"/>
      <c r="AUD30"/>
      <c r="AUE30"/>
      <c r="AUF30"/>
      <c r="AUG30"/>
      <c r="AUH30"/>
      <c r="AUI30"/>
      <c r="AUJ30"/>
      <c r="AUK30"/>
      <c r="AUL30"/>
      <c r="AUM30"/>
      <c r="AUN30"/>
      <c r="AUO30"/>
      <c r="AUP30"/>
      <c r="AUQ30"/>
      <c r="AUR30"/>
      <c r="AUS30"/>
      <c r="AUT30"/>
      <c r="AUU30"/>
      <c r="AUV30"/>
      <c r="AUW30"/>
      <c r="AUX30"/>
      <c r="AUY30"/>
      <c r="AUZ30"/>
      <c r="AVA30"/>
      <c r="AVB30"/>
      <c r="AVC30"/>
      <c r="AVD30"/>
      <c r="AVE30"/>
      <c r="AVF30"/>
      <c r="AVG30"/>
      <c r="AVH30"/>
      <c r="AVI30"/>
      <c r="AVJ30"/>
      <c r="AVK30"/>
      <c r="AVL30"/>
      <c r="AVM30"/>
      <c r="AVN30"/>
      <c r="AVO30"/>
      <c r="AVP30"/>
      <c r="AVQ30"/>
      <c r="AVR30"/>
      <c r="AVS30"/>
      <c r="AVT30"/>
      <c r="AVU30"/>
      <c r="AVV30"/>
      <c r="AVW30"/>
      <c r="AVX30"/>
      <c r="AVY30"/>
      <c r="AVZ30"/>
      <c r="AWA30"/>
      <c r="AWB30"/>
      <c r="AWC30"/>
      <c r="AWD30"/>
      <c r="AWE30"/>
      <c r="AWF30"/>
      <c r="AWG30"/>
      <c r="AWH30"/>
      <c r="AWI30"/>
      <c r="AWJ30"/>
      <c r="AWK30"/>
      <c r="AWL30"/>
      <c r="AWM30"/>
      <c r="AWN30"/>
      <c r="AWO30"/>
      <c r="AWP30"/>
      <c r="AWQ30"/>
      <c r="AWR30"/>
      <c r="AWS30"/>
      <c r="AWT30"/>
      <c r="AWU30"/>
      <c r="AWV30"/>
      <c r="AWW30"/>
      <c r="AWX30"/>
      <c r="AWY30"/>
      <c r="AWZ30"/>
      <c r="AXA30"/>
      <c r="AXB30"/>
      <c r="AXC30"/>
      <c r="AXD30"/>
      <c r="AXE30"/>
      <c r="AXF30"/>
      <c r="AXG30"/>
      <c r="AXH30"/>
      <c r="AXI30"/>
      <c r="AXJ30"/>
      <c r="AXK30"/>
      <c r="AXL30"/>
      <c r="AXM30"/>
      <c r="AXN30"/>
      <c r="AXO30"/>
      <c r="AXP30"/>
      <c r="AXQ30"/>
      <c r="AXR30"/>
      <c r="AXS30"/>
      <c r="AXT30"/>
      <c r="AXU30"/>
      <c r="AXV30"/>
      <c r="AXW30"/>
      <c r="AXX30"/>
      <c r="AXY30"/>
      <c r="AXZ30"/>
      <c r="AYA30"/>
      <c r="AYB30"/>
      <c r="AYC30"/>
      <c r="AYD30"/>
      <c r="AYE30"/>
      <c r="AYF30"/>
      <c r="AYG30"/>
      <c r="AYH30"/>
      <c r="AYI30"/>
      <c r="AYJ30"/>
      <c r="AYK30"/>
      <c r="AYL30"/>
      <c r="AYM30"/>
      <c r="AYN30"/>
      <c r="AYO30"/>
      <c r="AYP30"/>
      <c r="AYQ30"/>
      <c r="AYR30"/>
      <c r="AYS30"/>
      <c r="AYT30"/>
      <c r="AYU30"/>
      <c r="AYV30"/>
      <c r="AYW30"/>
      <c r="AYX30"/>
      <c r="AYY30"/>
      <c r="AYZ30"/>
      <c r="AZA30"/>
      <c r="AZB30"/>
      <c r="AZC30"/>
      <c r="AZD30"/>
      <c r="AZE30"/>
      <c r="AZF30"/>
      <c r="AZG30"/>
      <c r="AZH30"/>
      <c r="AZI30"/>
      <c r="AZJ30"/>
      <c r="AZK30"/>
      <c r="AZL30"/>
      <c r="AZM30"/>
      <c r="AZN30"/>
      <c r="AZO30"/>
      <c r="AZP30"/>
      <c r="AZQ30"/>
      <c r="AZR30"/>
      <c r="AZS30"/>
      <c r="AZT30"/>
      <c r="AZU30"/>
      <c r="AZV30"/>
      <c r="AZW30"/>
      <c r="AZX30"/>
      <c r="AZY30"/>
      <c r="AZZ30"/>
      <c r="BAA30"/>
      <c r="BAB30"/>
      <c r="BAC30"/>
      <c r="BAD30"/>
      <c r="BAE30"/>
      <c r="BAF30"/>
      <c r="BAG30"/>
      <c r="BAH30"/>
      <c r="BAI30"/>
      <c r="BAJ30"/>
      <c r="BAK30"/>
      <c r="BAL30"/>
      <c r="BAM30"/>
      <c r="BAN30"/>
      <c r="BAO30"/>
      <c r="BAP30"/>
      <c r="BAQ30"/>
      <c r="BAR30"/>
      <c r="BAS30"/>
      <c r="BAT30"/>
      <c r="BAU30"/>
      <c r="BAV30"/>
      <c r="BAW30"/>
      <c r="BAX30"/>
      <c r="BAY30"/>
      <c r="BAZ30"/>
      <c r="BBA30"/>
      <c r="BBB30"/>
      <c r="BBC30"/>
      <c r="BBD30"/>
      <c r="BBE30"/>
      <c r="BBF30"/>
      <c r="BBG30"/>
      <c r="BBH30"/>
      <c r="BBI30"/>
      <c r="BBJ30"/>
      <c r="BBK30"/>
      <c r="BBL30"/>
      <c r="BBM30"/>
      <c r="BBN30"/>
      <c r="BBO30"/>
      <c r="BBP30"/>
      <c r="BBQ30"/>
      <c r="BBR30"/>
      <c r="BBS30"/>
      <c r="BBT30"/>
      <c r="BBU30"/>
      <c r="BBV30"/>
      <c r="BBW30"/>
      <c r="BBX30"/>
      <c r="BBY30"/>
      <c r="BBZ30"/>
      <c r="BCA30"/>
      <c r="BCB30"/>
      <c r="BCC30"/>
      <c r="BCD30"/>
      <c r="BCE30"/>
      <c r="BCF30"/>
      <c r="BCG30"/>
      <c r="BCH30"/>
      <c r="BCI30"/>
      <c r="BCJ30"/>
      <c r="BCK30"/>
      <c r="BCL30"/>
      <c r="BCM30"/>
      <c r="BCN30"/>
      <c r="BCO30"/>
      <c r="BCP30"/>
      <c r="BCQ30"/>
      <c r="BCR30"/>
      <c r="BCS30"/>
      <c r="BCT30"/>
      <c r="BCU30"/>
      <c r="BCV30"/>
      <c r="BCW30"/>
      <c r="BCX30"/>
      <c r="BCY30"/>
      <c r="BCZ30"/>
      <c r="BDA30"/>
      <c r="BDB30"/>
      <c r="BDC30"/>
      <c r="BDD30"/>
      <c r="BDE30"/>
      <c r="BDF30"/>
      <c r="BDG30"/>
      <c r="BDH30"/>
      <c r="BDI30"/>
      <c r="BDJ30"/>
      <c r="BDK30"/>
      <c r="BDL30"/>
      <c r="BDM30"/>
      <c r="BDN30"/>
      <c r="BDO30"/>
      <c r="BDP30"/>
      <c r="BDQ30"/>
      <c r="BDR30"/>
      <c r="BDS30"/>
      <c r="BDT30"/>
      <c r="BDU30"/>
      <c r="BDV30"/>
      <c r="BDW30"/>
      <c r="BDX30"/>
      <c r="BDY30"/>
      <c r="BDZ30"/>
      <c r="BEA30"/>
      <c r="BEB30"/>
      <c r="BEC30"/>
      <c r="BED30"/>
      <c r="BEE30"/>
      <c r="BEF30"/>
      <c r="BEG30"/>
      <c r="BEH30"/>
      <c r="BEI30"/>
      <c r="BEJ30"/>
      <c r="BEK30"/>
      <c r="BEL30"/>
      <c r="BEM30"/>
      <c r="BEN30"/>
      <c r="BEO30"/>
      <c r="BEP30"/>
      <c r="BEQ30"/>
      <c r="BER30"/>
      <c r="BES30"/>
      <c r="BET30"/>
      <c r="BEU30"/>
      <c r="BEV30"/>
      <c r="BEW30"/>
      <c r="BEX30"/>
      <c r="BEY30"/>
      <c r="BEZ30"/>
      <c r="BFA30"/>
      <c r="BFB30"/>
      <c r="BFC30"/>
      <c r="BFD30"/>
      <c r="BFE30"/>
      <c r="BFF30"/>
      <c r="BFG30"/>
      <c r="BFH30"/>
      <c r="BFI30"/>
      <c r="BFJ30"/>
      <c r="BFK30"/>
      <c r="BFL30"/>
      <c r="BFM30"/>
      <c r="BFN30"/>
      <c r="BFO30"/>
      <c r="BFP30"/>
      <c r="BFQ30"/>
      <c r="BFR30"/>
      <c r="BFS30"/>
      <c r="BFT30"/>
      <c r="BFU30"/>
      <c r="BFV30"/>
      <c r="BFW30"/>
      <c r="BFX30"/>
      <c r="BFY30"/>
      <c r="BFZ30"/>
      <c r="BGA30"/>
      <c r="BGB30"/>
      <c r="BGC30"/>
      <c r="BGD30"/>
      <c r="BGE30"/>
      <c r="BGF30"/>
      <c r="BGG30"/>
      <c r="BGH30"/>
      <c r="BGI30"/>
      <c r="BGJ30"/>
      <c r="BGK30"/>
      <c r="BGL30"/>
      <c r="BGM30"/>
      <c r="BGN30"/>
      <c r="BGO30"/>
      <c r="BGP30"/>
      <c r="BGQ30"/>
      <c r="BGR30"/>
      <c r="BGS30"/>
      <c r="BGT30"/>
      <c r="BGU30"/>
      <c r="BGV30"/>
      <c r="BGW30"/>
      <c r="BGX30"/>
      <c r="BGY30"/>
      <c r="BGZ30"/>
      <c r="BHA30"/>
      <c r="BHB30"/>
      <c r="BHC30"/>
      <c r="BHD30"/>
      <c r="BHE30"/>
      <c r="BHF30"/>
      <c r="BHG30"/>
      <c r="BHH30"/>
      <c r="BHI30"/>
      <c r="BHJ30"/>
      <c r="BHK30"/>
      <c r="BHL30"/>
      <c r="BHM30"/>
      <c r="BHN30"/>
      <c r="BHO30"/>
      <c r="BHP30"/>
      <c r="BHQ30"/>
      <c r="BHR30"/>
      <c r="BHS30"/>
      <c r="BHT30"/>
      <c r="BHU30"/>
      <c r="BHV30"/>
      <c r="BHW30"/>
      <c r="BHX30"/>
      <c r="BHY30"/>
      <c r="BHZ30"/>
      <c r="BIA30"/>
      <c r="BIB30"/>
      <c r="BIC30"/>
      <c r="BID30"/>
      <c r="BIE30"/>
      <c r="BIF30"/>
      <c r="BIG30"/>
      <c r="BIH30"/>
      <c r="BII30"/>
      <c r="BIJ30"/>
      <c r="BIK30"/>
      <c r="BIL30"/>
      <c r="BIM30"/>
      <c r="BIN30"/>
      <c r="BIO30"/>
      <c r="BIP30"/>
      <c r="BIQ30"/>
      <c r="BIR30"/>
      <c r="BIS30"/>
      <c r="BIT30"/>
      <c r="BIU30"/>
      <c r="BIV30"/>
      <c r="BIW30"/>
      <c r="BIX30"/>
      <c r="BIY30"/>
      <c r="BIZ30"/>
      <c r="BJA30"/>
      <c r="BJB30"/>
      <c r="BJC30"/>
      <c r="BJD30"/>
      <c r="BJE30"/>
      <c r="BJF30"/>
      <c r="BJG30"/>
      <c r="BJH30"/>
      <c r="BJI30"/>
      <c r="BJJ30"/>
      <c r="BJK30"/>
      <c r="BJL30"/>
      <c r="BJM30"/>
      <c r="BJN30"/>
      <c r="BJO30"/>
      <c r="BJP30"/>
      <c r="BJQ30"/>
      <c r="BJR30"/>
      <c r="BJS30"/>
      <c r="BJT30"/>
      <c r="BJU30"/>
      <c r="BJV30"/>
      <c r="BJW30"/>
      <c r="BJX30"/>
      <c r="BJY30"/>
      <c r="BJZ30"/>
      <c r="BKA30"/>
      <c r="BKB30"/>
      <c r="BKC30"/>
      <c r="BKD30"/>
      <c r="BKE30"/>
      <c r="BKF30"/>
      <c r="BKG30"/>
      <c r="BKH30"/>
      <c r="BKI30"/>
      <c r="BKJ30"/>
      <c r="BKK30"/>
      <c r="BKL30"/>
      <c r="BKM30"/>
      <c r="BKN30"/>
      <c r="BKO30"/>
      <c r="BKP30"/>
      <c r="BKQ30"/>
      <c r="BKR30"/>
      <c r="BKS30"/>
      <c r="BKT30"/>
      <c r="BKU30"/>
      <c r="BKV30"/>
      <c r="BKW30"/>
      <c r="BKX30"/>
      <c r="BKY30"/>
      <c r="BKZ30"/>
      <c r="BLA30"/>
      <c r="BLB30"/>
      <c r="BLC30"/>
      <c r="BLD30"/>
      <c r="BLE30"/>
      <c r="BLF30"/>
      <c r="BLG30"/>
      <c r="BLH30"/>
      <c r="BLI30"/>
      <c r="BLJ30"/>
      <c r="BLK30"/>
      <c r="BLL30"/>
      <c r="BLM30"/>
      <c r="BLN30"/>
      <c r="BLO30"/>
      <c r="BLP30"/>
      <c r="BLQ30"/>
      <c r="BLR30"/>
      <c r="BLS30"/>
      <c r="BLT30"/>
      <c r="BLU30"/>
      <c r="BLV30"/>
      <c r="BLW30"/>
      <c r="BLX30"/>
      <c r="BLY30"/>
      <c r="BLZ30"/>
      <c r="BMA30"/>
      <c r="BMB30"/>
      <c r="BMC30"/>
      <c r="BMD30"/>
      <c r="BME30"/>
      <c r="BMF30"/>
      <c r="BMG30"/>
      <c r="BMH30"/>
      <c r="BMI30"/>
      <c r="BMJ30"/>
      <c r="BMK30"/>
      <c r="BML30"/>
      <c r="BMM30"/>
      <c r="BMN30"/>
      <c r="BMO30"/>
      <c r="BMP30"/>
      <c r="BMQ30"/>
      <c r="BMR30"/>
      <c r="BMS30"/>
      <c r="BMT30"/>
      <c r="BMU30"/>
      <c r="BMV30"/>
      <c r="BMW30"/>
      <c r="BMX30"/>
      <c r="BMY30"/>
      <c r="BMZ30"/>
      <c r="BNA30"/>
      <c r="BNB30"/>
      <c r="BNC30"/>
      <c r="BND30"/>
      <c r="BNE30"/>
      <c r="BNF30"/>
      <c r="BNG30"/>
      <c r="BNH30"/>
      <c r="BNI30"/>
      <c r="BNJ30"/>
      <c r="BNK30"/>
      <c r="BNL30"/>
      <c r="BNM30"/>
      <c r="BNN30"/>
      <c r="BNO30"/>
      <c r="BNP30"/>
      <c r="BNQ30"/>
      <c r="BNR30"/>
      <c r="BNS30"/>
      <c r="BNT30"/>
      <c r="BNU30"/>
      <c r="BNV30"/>
      <c r="BNW30"/>
      <c r="BNX30"/>
      <c r="BNY30"/>
      <c r="BNZ30"/>
      <c r="BOA30"/>
      <c r="BOB30"/>
      <c r="BOC30"/>
      <c r="BOD30"/>
      <c r="BOE30"/>
      <c r="BOF30"/>
      <c r="BOG30"/>
      <c r="BOH30"/>
      <c r="BOI30"/>
      <c r="BOJ30"/>
      <c r="BOK30"/>
      <c r="BOL30"/>
      <c r="BOM30"/>
      <c r="BON30"/>
      <c r="BOO30"/>
      <c r="BOP30"/>
      <c r="BOQ30"/>
      <c r="BOR30"/>
      <c r="BOS30"/>
      <c r="BOT30"/>
      <c r="BOU30"/>
      <c r="BOV30"/>
      <c r="BOW30"/>
      <c r="BOX30"/>
      <c r="BOY30"/>
      <c r="BOZ30"/>
      <c r="BPA30"/>
      <c r="BPB30"/>
      <c r="BPC30"/>
      <c r="BPD30"/>
      <c r="BPE30"/>
      <c r="BPF30"/>
      <c r="BPG30"/>
      <c r="BPH30"/>
      <c r="BPI30"/>
      <c r="BPJ30"/>
      <c r="BPK30"/>
      <c r="BPL30"/>
      <c r="BPM30"/>
      <c r="BPN30"/>
      <c r="BPO30"/>
      <c r="BPP30"/>
      <c r="BPQ30"/>
      <c r="BPR30"/>
      <c r="BPS30"/>
      <c r="BPT30"/>
      <c r="BPU30"/>
      <c r="BPV30"/>
      <c r="BPW30"/>
      <c r="BPX30"/>
      <c r="BPY30"/>
      <c r="BPZ30"/>
      <c r="BQA30"/>
      <c r="BQB30"/>
      <c r="BQC30"/>
      <c r="BQD30"/>
      <c r="BQE30"/>
      <c r="BQF30"/>
      <c r="BQG30"/>
      <c r="BQH30"/>
      <c r="BQI30"/>
      <c r="BQJ30"/>
      <c r="BQK30"/>
      <c r="BQL30"/>
      <c r="BQM30"/>
      <c r="BQN30"/>
      <c r="BQO30"/>
      <c r="BQP30"/>
      <c r="BQQ30"/>
      <c r="BQR30"/>
      <c r="BQS30"/>
      <c r="BQT30"/>
      <c r="BQU30"/>
      <c r="BQV30"/>
      <c r="BQW30"/>
      <c r="BQX30"/>
      <c r="BQY30"/>
      <c r="BQZ30"/>
      <c r="BRA30"/>
      <c r="BRB30"/>
      <c r="BRC30"/>
      <c r="BRD30"/>
      <c r="BRE30"/>
      <c r="BRF30"/>
      <c r="BRG30"/>
      <c r="BRH30"/>
      <c r="BRI30"/>
      <c r="BRJ30"/>
      <c r="BRK30"/>
      <c r="BRL30"/>
      <c r="BRM30"/>
      <c r="BRN30"/>
      <c r="BRO30"/>
      <c r="BRP30"/>
      <c r="BRQ30"/>
      <c r="BRR30"/>
      <c r="BRS30"/>
      <c r="BRT30"/>
      <c r="BRU30"/>
      <c r="BRV30"/>
      <c r="BRW30"/>
      <c r="BRX30"/>
      <c r="BRY30"/>
      <c r="BRZ30"/>
      <c r="BSA30"/>
      <c r="BSB30"/>
      <c r="BSC30"/>
      <c r="BSD30"/>
      <c r="BSE30"/>
      <c r="BSF30"/>
      <c r="BSG30"/>
      <c r="BSH30"/>
      <c r="BSI30"/>
      <c r="BSJ30"/>
      <c r="BSK30"/>
      <c r="BSL30"/>
      <c r="BSM30"/>
      <c r="BSN30"/>
      <c r="BSO30"/>
      <c r="BSP30"/>
      <c r="BSQ30"/>
      <c r="BSR30"/>
      <c r="BSS30"/>
      <c r="BST30"/>
      <c r="BSU30"/>
      <c r="BSV30"/>
      <c r="BSW30"/>
      <c r="BSX30"/>
      <c r="BSY30"/>
      <c r="BSZ30"/>
      <c r="BTA30"/>
      <c r="BTB30"/>
      <c r="BTC30"/>
      <c r="BTD30"/>
      <c r="BTE30"/>
      <c r="BTF30"/>
      <c r="BTG30"/>
      <c r="BTH30"/>
      <c r="BTI30"/>
      <c r="BTJ30"/>
      <c r="BTK30"/>
      <c r="BTL30"/>
      <c r="BTM30"/>
      <c r="BTN30"/>
      <c r="BTO30"/>
      <c r="BTP30"/>
      <c r="BTQ30"/>
      <c r="BTR30"/>
      <c r="BTS30"/>
      <c r="BTT30"/>
      <c r="BTU30"/>
      <c r="BTV30"/>
      <c r="BTW30"/>
      <c r="BTX30"/>
      <c r="BTY30"/>
      <c r="BTZ30"/>
      <c r="BUA30"/>
      <c r="BUB30"/>
      <c r="BUC30"/>
      <c r="BUD30"/>
      <c r="BUE30"/>
      <c r="BUF30"/>
      <c r="BUG30"/>
      <c r="BUH30"/>
      <c r="BUI30"/>
      <c r="BUJ30"/>
      <c r="BUK30"/>
      <c r="BUL30"/>
      <c r="BUM30"/>
      <c r="BUN30"/>
      <c r="BUO30"/>
      <c r="BUP30"/>
      <c r="BUQ30"/>
      <c r="BUR30"/>
      <c r="BUS30"/>
      <c r="BUT30"/>
      <c r="BUU30"/>
      <c r="BUV30"/>
      <c r="BUW30"/>
      <c r="BUX30"/>
      <c r="BUY30"/>
      <c r="BUZ30"/>
      <c r="BVA30"/>
      <c r="BVB30"/>
      <c r="BVC30"/>
      <c r="BVD30"/>
      <c r="BVE30"/>
      <c r="BVF30"/>
      <c r="BVG30"/>
      <c r="BVH30"/>
      <c r="BVI30"/>
      <c r="BVJ30"/>
      <c r="BVK30"/>
      <c r="BVL30"/>
      <c r="BVM30"/>
      <c r="BVN30"/>
      <c r="BVO30"/>
      <c r="BVP30"/>
      <c r="BVQ30"/>
      <c r="BVR30"/>
      <c r="BVS30"/>
      <c r="BVT30"/>
      <c r="BVU30"/>
      <c r="BVV30"/>
      <c r="BVW30"/>
      <c r="BVX30"/>
      <c r="BVY30"/>
      <c r="BVZ30"/>
      <c r="BWA30"/>
      <c r="BWB30"/>
      <c r="BWC30"/>
      <c r="BWD30"/>
      <c r="BWE30"/>
      <c r="BWF30"/>
      <c r="BWG30"/>
      <c r="BWH30"/>
      <c r="BWI30"/>
      <c r="BWJ30"/>
      <c r="BWK30"/>
      <c r="BWL30"/>
      <c r="BWM30"/>
      <c r="BWN30"/>
      <c r="BWO30"/>
      <c r="BWP30"/>
      <c r="BWQ30"/>
      <c r="BWR30"/>
      <c r="BWS30"/>
      <c r="BWT30"/>
      <c r="BWU30"/>
      <c r="BWV30"/>
      <c r="BWW30"/>
      <c r="BWX30"/>
      <c r="BWY30"/>
      <c r="BWZ30"/>
      <c r="BXA30"/>
      <c r="BXB30"/>
      <c r="BXC30"/>
      <c r="BXD30"/>
      <c r="BXE30"/>
      <c r="BXF30"/>
      <c r="BXG30"/>
      <c r="BXH30"/>
      <c r="BXI30"/>
      <c r="BXJ30"/>
      <c r="BXK30"/>
      <c r="BXL30"/>
      <c r="BXM30"/>
      <c r="BXN30"/>
      <c r="BXO30"/>
      <c r="BXP30"/>
      <c r="BXQ30"/>
      <c r="BXR30"/>
      <c r="BXS30"/>
      <c r="BXT30"/>
      <c r="BXU30"/>
      <c r="BXV30"/>
      <c r="BXW30"/>
      <c r="BXX30"/>
      <c r="BXY30"/>
      <c r="BXZ30"/>
      <c r="BYA30"/>
      <c r="BYB30"/>
      <c r="BYC30"/>
      <c r="BYD30"/>
      <c r="BYE30"/>
      <c r="BYF30"/>
      <c r="BYG30"/>
      <c r="BYH30"/>
      <c r="BYI30"/>
      <c r="BYJ30"/>
      <c r="BYK30"/>
      <c r="BYL30"/>
      <c r="BYM30"/>
      <c r="BYN30"/>
      <c r="BYO30"/>
      <c r="BYP30"/>
      <c r="BYQ30"/>
      <c r="BYR30"/>
      <c r="BYS30"/>
      <c r="BYT30"/>
      <c r="BYU30"/>
      <c r="BYV30"/>
      <c r="BYW30"/>
      <c r="BYX30"/>
      <c r="BYY30"/>
      <c r="BYZ30"/>
      <c r="BZA30"/>
      <c r="BZB30"/>
      <c r="BZC30"/>
      <c r="BZD30"/>
      <c r="BZE30"/>
      <c r="BZF30"/>
      <c r="BZG30"/>
      <c r="BZH30"/>
      <c r="BZI30"/>
      <c r="BZJ30"/>
      <c r="BZK30"/>
      <c r="BZL30"/>
      <c r="BZM30"/>
      <c r="BZN30"/>
      <c r="BZO30"/>
      <c r="BZP30"/>
      <c r="BZQ30"/>
      <c r="BZR30"/>
      <c r="BZS30"/>
      <c r="BZT30"/>
      <c r="BZU30"/>
      <c r="BZV30"/>
      <c r="BZW30"/>
      <c r="BZX30"/>
      <c r="BZY30"/>
      <c r="BZZ30"/>
      <c r="CAA30"/>
      <c r="CAB30"/>
      <c r="CAC30"/>
      <c r="CAD30"/>
      <c r="CAE30"/>
      <c r="CAF30"/>
      <c r="CAG30"/>
      <c r="CAH30"/>
      <c r="CAI30"/>
      <c r="CAJ30"/>
      <c r="CAK30"/>
      <c r="CAL30"/>
      <c r="CAM30"/>
      <c r="CAN30"/>
      <c r="CAO30"/>
      <c r="CAP30"/>
      <c r="CAQ30"/>
      <c r="CAR30"/>
      <c r="CAS30"/>
      <c r="CAT30"/>
      <c r="CAU30"/>
      <c r="CAV30"/>
      <c r="CAW30"/>
      <c r="CAX30"/>
      <c r="CAY30"/>
      <c r="CAZ30"/>
      <c r="CBA30"/>
      <c r="CBB30"/>
      <c r="CBC30"/>
      <c r="CBD30"/>
      <c r="CBE30"/>
      <c r="CBF30"/>
      <c r="CBG30"/>
      <c r="CBH30"/>
      <c r="CBI30"/>
      <c r="CBJ30"/>
      <c r="CBK30"/>
      <c r="CBL30"/>
      <c r="CBM30"/>
      <c r="CBN30"/>
      <c r="CBO30"/>
      <c r="CBP30"/>
      <c r="CBQ30"/>
      <c r="CBR30"/>
      <c r="CBS30"/>
      <c r="CBT30"/>
      <c r="CBU30"/>
      <c r="CBV30"/>
      <c r="CBW30"/>
      <c r="CBX30"/>
      <c r="CBY30"/>
      <c r="CBZ30"/>
      <c r="CCA30"/>
      <c r="CCB30"/>
      <c r="CCC30"/>
      <c r="CCD30"/>
      <c r="CCE30"/>
      <c r="CCF30"/>
      <c r="CCG30"/>
      <c r="CCH30"/>
      <c r="CCI30"/>
      <c r="CCJ30"/>
      <c r="CCK30"/>
      <c r="CCL30"/>
      <c r="CCM30"/>
      <c r="CCN30"/>
      <c r="CCO30"/>
      <c r="CCP30"/>
      <c r="CCQ30"/>
      <c r="CCR30"/>
      <c r="CCS30"/>
      <c r="CCT30"/>
      <c r="CCU30"/>
      <c r="CCV30"/>
      <c r="CCW30"/>
      <c r="CCX30"/>
      <c r="CCY30"/>
      <c r="CCZ30"/>
      <c r="CDA30"/>
      <c r="CDB30"/>
      <c r="CDC30"/>
      <c r="CDD30"/>
      <c r="CDE30"/>
      <c r="CDF30"/>
      <c r="CDG30"/>
      <c r="CDH30"/>
      <c r="CDI30"/>
      <c r="CDJ30"/>
      <c r="CDK30"/>
      <c r="CDL30"/>
      <c r="CDM30"/>
      <c r="CDN30"/>
      <c r="CDO30"/>
      <c r="CDP30"/>
      <c r="CDQ30"/>
      <c r="CDR30"/>
      <c r="CDS30"/>
      <c r="CDT30"/>
      <c r="CDU30"/>
      <c r="CDV30"/>
      <c r="CDW30"/>
      <c r="CDX30"/>
      <c r="CDY30"/>
      <c r="CDZ30"/>
      <c r="CEA30"/>
      <c r="CEB30"/>
      <c r="CEC30"/>
      <c r="CED30"/>
      <c r="CEE30"/>
      <c r="CEF30"/>
      <c r="CEG30"/>
      <c r="CEH30"/>
      <c r="CEI30"/>
      <c r="CEJ30"/>
      <c r="CEK30"/>
      <c r="CEL30"/>
      <c r="CEM30"/>
      <c r="CEN30"/>
      <c r="CEO30"/>
      <c r="CEP30"/>
      <c r="CEQ30"/>
      <c r="CER30"/>
      <c r="CES30"/>
      <c r="CET30"/>
      <c r="CEU30"/>
      <c r="CEV30"/>
      <c r="CEW30"/>
      <c r="CEX30"/>
      <c r="CEY30"/>
      <c r="CEZ30"/>
      <c r="CFA30"/>
      <c r="CFB30"/>
      <c r="CFC30"/>
      <c r="CFD30"/>
      <c r="CFE30"/>
      <c r="CFF30"/>
      <c r="CFG30"/>
      <c r="CFH30"/>
      <c r="CFI30"/>
      <c r="CFJ30"/>
      <c r="CFK30"/>
      <c r="CFL30"/>
      <c r="CFM30"/>
      <c r="CFN30"/>
      <c r="CFO30"/>
      <c r="CFP30"/>
      <c r="CFQ30"/>
      <c r="CFR30"/>
      <c r="CFS30"/>
      <c r="CFT30"/>
      <c r="CFU30"/>
      <c r="CFV30"/>
      <c r="CFW30"/>
      <c r="CFX30"/>
      <c r="CFY30"/>
      <c r="CFZ30"/>
      <c r="CGA30"/>
      <c r="CGB30"/>
      <c r="CGC30"/>
      <c r="CGD30"/>
      <c r="CGE30"/>
      <c r="CGF30"/>
      <c r="CGG30"/>
      <c r="CGH30"/>
      <c r="CGI30"/>
      <c r="CGJ30"/>
      <c r="CGK30"/>
      <c r="CGL30"/>
      <c r="CGM30"/>
      <c r="CGN30"/>
      <c r="CGO30"/>
      <c r="CGP30"/>
      <c r="CGQ30"/>
      <c r="CGR30"/>
      <c r="CGS30"/>
      <c r="CGT30"/>
      <c r="CGU30"/>
      <c r="CGV30"/>
      <c r="CGW30"/>
      <c r="CGX30"/>
      <c r="CGY30"/>
      <c r="CGZ30"/>
      <c r="CHA30"/>
      <c r="CHB30"/>
      <c r="CHC30"/>
      <c r="CHD30"/>
      <c r="CHE30"/>
      <c r="CHF30"/>
      <c r="CHG30"/>
      <c r="CHH30"/>
      <c r="CHI30"/>
      <c r="CHJ30"/>
      <c r="CHK30"/>
      <c r="CHL30"/>
      <c r="CHM30"/>
      <c r="CHN30"/>
      <c r="CHO30"/>
      <c r="CHP30"/>
      <c r="CHQ30"/>
      <c r="CHR30"/>
      <c r="CHS30"/>
      <c r="CHT30"/>
      <c r="CHU30"/>
      <c r="CHV30"/>
      <c r="CHW30"/>
      <c r="CHX30"/>
      <c r="CHY30"/>
      <c r="CHZ30"/>
      <c r="CIA30"/>
      <c r="CIB30"/>
      <c r="CIC30"/>
      <c r="CID30"/>
      <c r="CIE30"/>
      <c r="CIF30"/>
      <c r="CIG30"/>
      <c r="CIH30"/>
      <c r="CII30"/>
      <c r="CIJ30"/>
      <c r="CIK30"/>
      <c r="CIL30"/>
      <c r="CIM30"/>
      <c r="CIN30"/>
      <c r="CIO30"/>
      <c r="CIP30"/>
      <c r="CIQ30"/>
      <c r="CIR30"/>
      <c r="CIS30"/>
      <c r="CIT30"/>
      <c r="CIU30"/>
      <c r="CIV30"/>
      <c r="CIW30"/>
      <c r="CIX30"/>
      <c r="CIY30"/>
      <c r="CIZ30"/>
      <c r="CJA30"/>
      <c r="CJB30"/>
      <c r="CJC30"/>
      <c r="CJD30"/>
      <c r="CJE30"/>
      <c r="CJF30"/>
      <c r="CJG30"/>
      <c r="CJH30"/>
      <c r="CJI30"/>
      <c r="CJJ30"/>
      <c r="CJK30"/>
      <c r="CJL30"/>
      <c r="CJM30"/>
      <c r="CJN30"/>
      <c r="CJO30"/>
      <c r="CJP30"/>
      <c r="CJQ30"/>
      <c r="CJR30"/>
      <c r="CJS30"/>
      <c r="CJT30"/>
      <c r="CJU30"/>
      <c r="CJV30"/>
      <c r="CJW30"/>
      <c r="CJX30"/>
      <c r="CJY30"/>
      <c r="CJZ30"/>
      <c r="CKA30"/>
      <c r="CKB30"/>
      <c r="CKC30"/>
      <c r="CKD30"/>
      <c r="CKE30"/>
      <c r="CKF30"/>
      <c r="CKG30"/>
      <c r="CKH30"/>
      <c r="CKI30"/>
      <c r="CKJ30"/>
      <c r="CKK30"/>
      <c r="CKL30"/>
      <c r="CKM30"/>
      <c r="CKN30"/>
      <c r="CKO30"/>
      <c r="CKP30"/>
      <c r="CKQ30"/>
      <c r="CKR30"/>
      <c r="CKS30"/>
      <c r="CKT30"/>
      <c r="CKU30"/>
      <c r="CKV30"/>
      <c r="CKW30"/>
      <c r="CKX30"/>
      <c r="CKY30"/>
      <c r="CKZ30"/>
      <c r="CLA30"/>
      <c r="CLB30"/>
      <c r="CLC30"/>
      <c r="CLD30"/>
      <c r="CLE30"/>
      <c r="CLF30"/>
      <c r="CLG30"/>
      <c r="CLH30"/>
      <c r="CLI30"/>
      <c r="CLJ30"/>
      <c r="CLK30"/>
      <c r="CLL30"/>
      <c r="CLM30"/>
      <c r="CLN30"/>
      <c r="CLO30"/>
      <c r="CLP30"/>
      <c r="CLQ30"/>
      <c r="CLR30"/>
      <c r="CLS30"/>
      <c r="CLT30"/>
      <c r="CLU30"/>
      <c r="CLV30"/>
      <c r="CLW30"/>
      <c r="CLX30"/>
      <c r="CLY30"/>
      <c r="CLZ30"/>
      <c r="CMA30"/>
      <c r="CMB30"/>
      <c r="CMC30"/>
      <c r="CMD30"/>
      <c r="CME30"/>
      <c r="CMF30"/>
      <c r="CMG30"/>
      <c r="CMH30"/>
      <c r="CMI30"/>
      <c r="CMJ30"/>
      <c r="CMK30"/>
      <c r="CML30"/>
      <c r="CMM30"/>
      <c r="CMN30"/>
      <c r="CMO30"/>
      <c r="CMP30"/>
      <c r="CMQ30"/>
      <c r="CMR30"/>
      <c r="CMS30"/>
      <c r="CMT30"/>
      <c r="CMU30"/>
      <c r="CMV30"/>
      <c r="CMW30"/>
      <c r="CMX30"/>
      <c r="CMY30"/>
      <c r="CMZ30"/>
      <c r="CNA30"/>
      <c r="CNB30"/>
      <c r="CNC30"/>
      <c r="CND30"/>
      <c r="CNE30"/>
      <c r="CNF30"/>
      <c r="CNG30"/>
      <c r="CNH30"/>
      <c r="CNI30"/>
      <c r="CNJ30"/>
      <c r="CNK30"/>
      <c r="CNL30"/>
      <c r="CNM30"/>
      <c r="CNN30"/>
      <c r="CNO30"/>
      <c r="CNP30"/>
      <c r="CNQ30"/>
      <c r="CNR30"/>
      <c r="CNS30"/>
      <c r="CNT30"/>
      <c r="CNU30"/>
      <c r="CNV30"/>
      <c r="CNW30"/>
      <c r="CNX30"/>
      <c r="CNY30"/>
      <c r="CNZ30"/>
      <c r="COA30"/>
      <c r="COB30"/>
      <c r="COC30"/>
      <c r="COD30"/>
      <c r="COE30"/>
      <c r="COF30"/>
      <c r="COG30"/>
      <c r="COH30"/>
      <c r="COI30"/>
      <c r="COJ30"/>
      <c r="COK30"/>
      <c r="COL30"/>
      <c r="COM30"/>
      <c r="CON30"/>
      <c r="COO30"/>
      <c r="COP30"/>
      <c r="COQ30"/>
      <c r="COR30"/>
      <c r="COS30"/>
      <c r="COT30"/>
      <c r="COU30"/>
      <c r="COV30"/>
      <c r="COW30"/>
      <c r="COX30"/>
      <c r="COY30"/>
      <c r="COZ30"/>
      <c r="CPA30"/>
      <c r="CPB30"/>
      <c r="CPC30"/>
      <c r="CPD30"/>
      <c r="CPE30"/>
      <c r="CPF30"/>
      <c r="CPG30"/>
      <c r="CPH30"/>
      <c r="CPI30"/>
      <c r="CPJ30"/>
      <c r="CPK30"/>
      <c r="CPL30"/>
      <c r="CPM30"/>
      <c r="CPN30"/>
      <c r="CPO30"/>
      <c r="CPP30"/>
      <c r="CPQ30"/>
      <c r="CPR30"/>
      <c r="CPS30"/>
      <c r="CPT30"/>
      <c r="CPU30"/>
      <c r="CPV30"/>
      <c r="CPW30"/>
      <c r="CPX30"/>
      <c r="CPY30"/>
      <c r="CPZ30"/>
      <c r="CQA30"/>
      <c r="CQB30"/>
      <c r="CQC30"/>
      <c r="CQD30"/>
      <c r="CQE30"/>
      <c r="CQF30"/>
      <c r="CQG30"/>
      <c r="CQH30"/>
      <c r="CQI30"/>
      <c r="CQJ30"/>
      <c r="CQK30"/>
      <c r="CQL30"/>
      <c r="CQM30"/>
      <c r="CQN30"/>
      <c r="CQO30"/>
      <c r="CQP30"/>
      <c r="CQQ30"/>
      <c r="CQR30"/>
      <c r="CQS30"/>
      <c r="CQT30"/>
      <c r="CQU30"/>
      <c r="CQV30"/>
      <c r="CQW30"/>
      <c r="CQX30"/>
      <c r="CQY30"/>
      <c r="CQZ30"/>
      <c r="CRA30"/>
      <c r="CRB30"/>
      <c r="CRC30"/>
      <c r="CRD30"/>
      <c r="CRE30"/>
      <c r="CRF30"/>
      <c r="CRG30"/>
      <c r="CRH30"/>
      <c r="CRI30"/>
      <c r="CRJ30"/>
      <c r="CRK30"/>
      <c r="CRL30"/>
      <c r="CRM30"/>
      <c r="CRN30"/>
      <c r="CRO30"/>
      <c r="CRP30"/>
      <c r="CRQ30"/>
      <c r="CRR30"/>
      <c r="CRS30"/>
      <c r="CRT30"/>
      <c r="CRU30"/>
      <c r="CRV30"/>
      <c r="CRW30"/>
      <c r="CRX30"/>
      <c r="CRY30"/>
      <c r="CRZ30"/>
      <c r="CSA30"/>
      <c r="CSB30"/>
      <c r="CSC30"/>
      <c r="CSD30"/>
      <c r="CSE30"/>
      <c r="CSF30"/>
      <c r="CSG30"/>
      <c r="CSH30"/>
      <c r="CSI30"/>
      <c r="CSJ30"/>
      <c r="CSK30"/>
      <c r="CSL30"/>
      <c r="CSM30"/>
      <c r="CSN30"/>
      <c r="CSO30"/>
      <c r="CSP30"/>
      <c r="CSQ30"/>
      <c r="CSR30"/>
      <c r="CSS30"/>
      <c r="CST30"/>
      <c r="CSU30"/>
      <c r="CSV30"/>
      <c r="CSW30"/>
      <c r="CSX30"/>
      <c r="CSY30"/>
      <c r="CSZ30"/>
      <c r="CTA30"/>
      <c r="CTB30"/>
      <c r="CTC30"/>
      <c r="CTD30"/>
      <c r="CTE30"/>
      <c r="CTF30"/>
      <c r="CTG30"/>
      <c r="CTH30"/>
      <c r="CTI30"/>
      <c r="CTJ30"/>
      <c r="CTK30"/>
      <c r="CTL30"/>
      <c r="CTM30"/>
      <c r="CTN30"/>
      <c r="CTO30"/>
      <c r="CTP30"/>
      <c r="CTQ30"/>
      <c r="CTR30"/>
      <c r="CTS30"/>
      <c r="CTT30"/>
      <c r="CTU30"/>
      <c r="CTV30"/>
      <c r="CTW30"/>
      <c r="CTX30"/>
      <c r="CTY30"/>
      <c r="CTZ30"/>
      <c r="CUA30"/>
      <c r="CUB30"/>
      <c r="CUC30"/>
      <c r="CUD30"/>
      <c r="CUE30"/>
      <c r="CUF30"/>
      <c r="CUG30"/>
      <c r="CUH30"/>
      <c r="CUI30"/>
      <c r="CUJ30"/>
      <c r="CUK30"/>
      <c r="CUL30"/>
      <c r="CUM30"/>
      <c r="CUN30"/>
      <c r="CUO30"/>
      <c r="CUP30"/>
      <c r="CUQ30"/>
      <c r="CUR30"/>
      <c r="CUS30"/>
      <c r="CUT30"/>
      <c r="CUU30"/>
      <c r="CUV30"/>
      <c r="CUW30"/>
      <c r="CUX30"/>
      <c r="CUY30"/>
      <c r="CUZ30"/>
      <c r="CVA30"/>
      <c r="CVB30"/>
      <c r="CVC30"/>
      <c r="CVD30"/>
      <c r="CVE30"/>
      <c r="CVF30"/>
      <c r="CVG30"/>
      <c r="CVH30"/>
      <c r="CVI30"/>
      <c r="CVJ30"/>
      <c r="CVK30"/>
      <c r="CVL30"/>
      <c r="CVM30"/>
      <c r="CVN30"/>
      <c r="CVO30"/>
      <c r="CVP30"/>
      <c r="CVQ30"/>
      <c r="CVR30"/>
      <c r="CVS30"/>
      <c r="CVT30"/>
      <c r="CVU30"/>
      <c r="CVV30"/>
      <c r="CVW30"/>
      <c r="CVX30"/>
      <c r="CVY30"/>
      <c r="CVZ30"/>
      <c r="CWA30"/>
      <c r="CWB30"/>
      <c r="CWC30"/>
      <c r="CWD30"/>
      <c r="CWE30"/>
      <c r="CWF30"/>
      <c r="CWG30"/>
      <c r="CWH30"/>
      <c r="CWI30"/>
      <c r="CWJ30"/>
      <c r="CWK30"/>
      <c r="CWL30"/>
      <c r="CWM30"/>
      <c r="CWN30"/>
      <c r="CWO30"/>
      <c r="CWP30"/>
      <c r="CWQ30"/>
      <c r="CWR30"/>
      <c r="CWS30"/>
      <c r="CWT30"/>
      <c r="CWU30"/>
      <c r="CWV30"/>
      <c r="CWW30"/>
      <c r="CWX30"/>
      <c r="CWY30"/>
      <c r="CWZ30"/>
      <c r="CXA30"/>
      <c r="CXB30"/>
      <c r="CXC30"/>
      <c r="CXD30"/>
      <c r="CXE30"/>
      <c r="CXF30"/>
      <c r="CXG30"/>
      <c r="CXH30"/>
      <c r="CXI30"/>
      <c r="CXJ30"/>
      <c r="CXK30"/>
      <c r="CXL30"/>
      <c r="CXM30"/>
      <c r="CXN30"/>
      <c r="CXO30"/>
      <c r="CXP30"/>
      <c r="CXQ30"/>
      <c r="CXR30"/>
      <c r="CXS30"/>
      <c r="CXT30"/>
      <c r="CXU30"/>
      <c r="CXV30"/>
      <c r="CXW30"/>
      <c r="CXX30"/>
      <c r="CXY30"/>
      <c r="CXZ30"/>
      <c r="CYA30"/>
      <c r="CYB30"/>
      <c r="CYC30"/>
      <c r="CYD30"/>
      <c r="CYE30"/>
      <c r="CYF30"/>
      <c r="CYG30"/>
      <c r="CYH30"/>
      <c r="CYI30"/>
      <c r="CYJ30"/>
      <c r="CYK30"/>
      <c r="CYL30"/>
      <c r="CYM30"/>
      <c r="CYN30"/>
      <c r="CYO30"/>
      <c r="CYP30"/>
      <c r="CYQ30"/>
      <c r="CYR30"/>
      <c r="CYS30"/>
      <c r="CYT30"/>
      <c r="CYU30"/>
      <c r="CYV30"/>
      <c r="CYW30"/>
      <c r="CYX30"/>
      <c r="CYY30"/>
      <c r="CYZ30"/>
      <c r="CZA30"/>
      <c r="CZB30"/>
      <c r="CZC30"/>
      <c r="CZD30"/>
      <c r="CZE30"/>
      <c r="CZF30"/>
      <c r="CZG30"/>
      <c r="CZH30"/>
      <c r="CZI30"/>
      <c r="CZJ30"/>
      <c r="CZK30"/>
      <c r="CZL30"/>
      <c r="CZM30"/>
      <c r="CZN30"/>
      <c r="CZO30"/>
      <c r="CZP30"/>
      <c r="CZQ30"/>
      <c r="CZR30"/>
      <c r="CZS30"/>
      <c r="CZT30"/>
      <c r="CZU30"/>
      <c r="CZV30"/>
      <c r="CZW30"/>
      <c r="CZX30"/>
      <c r="CZY30"/>
      <c r="CZZ30"/>
      <c r="DAA30"/>
      <c r="DAB30"/>
      <c r="DAC30"/>
      <c r="DAD30"/>
      <c r="DAE30"/>
      <c r="DAF30"/>
      <c r="DAG30"/>
      <c r="DAH30"/>
      <c r="DAI30"/>
      <c r="DAJ30"/>
      <c r="DAK30"/>
      <c r="DAL30"/>
      <c r="DAM30"/>
      <c r="DAN30"/>
      <c r="DAO30"/>
      <c r="DAP30"/>
      <c r="DAQ30"/>
      <c r="DAR30"/>
      <c r="DAS30"/>
      <c r="DAT30"/>
      <c r="DAU30"/>
      <c r="DAV30"/>
      <c r="DAW30"/>
      <c r="DAX30"/>
      <c r="DAY30"/>
      <c r="DAZ30"/>
      <c r="DBA30"/>
      <c r="DBB30"/>
      <c r="DBC30"/>
      <c r="DBD30"/>
      <c r="DBE30"/>
      <c r="DBF30"/>
      <c r="DBG30"/>
      <c r="DBH30"/>
      <c r="DBI30"/>
      <c r="DBJ30"/>
      <c r="DBK30"/>
      <c r="DBL30"/>
      <c r="DBM30"/>
      <c r="DBN30"/>
      <c r="DBO30"/>
      <c r="DBP30"/>
      <c r="DBQ30"/>
      <c r="DBR30"/>
      <c r="DBS30"/>
      <c r="DBT30"/>
      <c r="DBU30"/>
      <c r="DBV30"/>
      <c r="DBW30"/>
      <c r="DBX30"/>
      <c r="DBY30"/>
      <c r="DBZ30"/>
      <c r="DCA30"/>
      <c r="DCB30"/>
      <c r="DCC30"/>
      <c r="DCD30"/>
      <c r="DCE30"/>
      <c r="DCF30"/>
      <c r="DCG30"/>
      <c r="DCH30"/>
      <c r="DCI30"/>
      <c r="DCJ30"/>
      <c r="DCK30"/>
      <c r="DCL30"/>
      <c r="DCM30"/>
      <c r="DCN30"/>
      <c r="DCO30"/>
      <c r="DCP30"/>
      <c r="DCQ30"/>
      <c r="DCR30"/>
      <c r="DCS30"/>
      <c r="DCT30"/>
      <c r="DCU30"/>
      <c r="DCV30"/>
      <c r="DCW30"/>
      <c r="DCX30"/>
      <c r="DCY30"/>
      <c r="DCZ30"/>
      <c r="DDA30"/>
      <c r="DDB30"/>
      <c r="DDC30"/>
      <c r="DDD30"/>
      <c r="DDE30"/>
      <c r="DDF30"/>
      <c r="DDG30"/>
      <c r="DDH30"/>
      <c r="DDI30"/>
      <c r="DDJ30"/>
      <c r="DDK30"/>
      <c r="DDL30"/>
      <c r="DDM30"/>
      <c r="DDN30"/>
      <c r="DDO30"/>
      <c r="DDP30"/>
      <c r="DDQ30"/>
      <c r="DDR30"/>
      <c r="DDS30"/>
      <c r="DDT30"/>
      <c r="DDU30"/>
      <c r="DDV30"/>
      <c r="DDW30"/>
      <c r="DDX30"/>
      <c r="DDY30"/>
      <c r="DDZ30"/>
      <c r="DEA30"/>
      <c r="DEB30"/>
      <c r="DEC30"/>
      <c r="DED30"/>
      <c r="DEE30"/>
      <c r="DEF30"/>
      <c r="DEG30"/>
      <c r="DEH30"/>
      <c r="DEI30"/>
      <c r="DEJ30"/>
      <c r="DEK30"/>
      <c r="DEL30"/>
      <c r="DEM30"/>
      <c r="DEN30"/>
      <c r="DEO30"/>
      <c r="DEP30"/>
      <c r="DEQ30"/>
      <c r="DER30"/>
      <c r="DES30"/>
      <c r="DET30"/>
      <c r="DEU30"/>
      <c r="DEV30"/>
      <c r="DEW30"/>
      <c r="DEX30"/>
      <c r="DEY30"/>
      <c r="DEZ30"/>
      <c r="DFA30"/>
      <c r="DFB30"/>
      <c r="DFC30"/>
      <c r="DFD30"/>
      <c r="DFE30"/>
      <c r="DFF30"/>
      <c r="DFG30"/>
      <c r="DFH30"/>
      <c r="DFI30"/>
      <c r="DFJ30"/>
      <c r="DFK30"/>
      <c r="DFL30"/>
      <c r="DFM30"/>
      <c r="DFN30"/>
      <c r="DFO30"/>
      <c r="DFP30"/>
      <c r="DFQ30"/>
      <c r="DFR30"/>
      <c r="DFS30"/>
      <c r="DFT30"/>
      <c r="DFU30"/>
      <c r="DFV30"/>
      <c r="DFW30"/>
      <c r="DFX30"/>
      <c r="DFY30"/>
      <c r="DFZ30"/>
      <c r="DGA30"/>
      <c r="DGB30"/>
      <c r="DGC30"/>
      <c r="DGD30"/>
      <c r="DGE30"/>
      <c r="DGF30"/>
      <c r="DGG30"/>
      <c r="DGH30"/>
      <c r="DGI30"/>
      <c r="DGJ30"/>
      <c r="DGK30"/>
      <c r="DGL30"/>
      <c r="DGM30"/>
      <c r="DGN30"/>
      <c r="DGO30"/>
      <c r="DGP30"/>
      <c r="DGQ30"/>
      <c r="DGR30"/>
      <c r="DGS30"/>
      <c r="DGT30"/>
      <c r="DGU30"/>
      <c r="DGV30"/>
      <c r="DGW30"/>
      <c r="DGX30"/>
      <c r="DGY30"/>
      <c r="DGZ30"/>
      <c r="DHA30"/>
      <c r="DHB30"/>
      <c r="DHC30"/>
      <c r="DHD30"/>
      <c r="DHE30"/>
      <c r="DHF30"/>
      <c r="DHG30"/>
      <c r="DHH30"/>
      <c r="DHI30"/>
      <c r="DHJ30"/>
      <c r="DHK30"/>
      <c r="DHL30"/>
      <c r="DHM30"/>
      <c r="DHN30"/>
      <c r="DHO30"/>
      <c r="DHP30"/>
      <c r="DHQ30"/>
      <c r="DHR30"/>
      <c r="DHS30"/>
      <c r="DHT30"/>
      <c r="DHU30"/>
      <c r="DHV30"/>
      <c r="DHW30"/>
      <c r="DHX30"/>
      <c r="DHY30"/>
      <c r="DHZ30"/>
      <c r="DIA30"/>
      <c r="DIB30"/>
      <c r="DIC30"/>
      <c r="DID30"/>
      <c r="DIE30"/>
      <c r="DIF30"/>
      <c r="DIG30"/>
      <c r="DIH30"/>
      <c r="DII30"/>
      <c r="DIJ30"/>
      <c r="DIK30"/>
      <c r="DIL30"/>
      <c r="DIM30"/>
      <c r="DIN30"/>
      <c r="DIO30"/>
      <c r="DIP30"/>
      <c r="DIQ30"/>
      <c r="DIR30"/>
      <c r="DIS30"/>
      <c r="DIT30"/>
      <c r="DIU30"/>
      <c r="DIV30"/>
      <c r="DIW30"/>
      <c r="DIX30"/>
      <c r="DIY30"/>
      <c r="DIZ30"/>
      <c r="DJA30"/>
      <c r="DJB30"/>
      <c r="DJC30"/>
      <c r="DJD30"/>
      <c r="DJE30"/>
      <c r="DJF30"/>
      <c r="DJG30"/>
      <c r="DJH30"/>
      <c r="DJI30"/>
      <c r="DJJ30"/>
      <c r="DJK30"/>
      <c r="DJL30"/>
      <c r="DJM30"/>
      <c r="DJN30"/>
      <c r="DJO30"/>
      <c r="DJP30"/>
      <c r="DJQ30"/>
      <c r="DJR30"/>
      <c r="DJS30"/>
      <c r="DJT30"/>
      <c r="DJU30"/>
      <c r="DJV30"/>
      <c r="DJW30"/>
      <c r="DJX30"/>
      <c r="DJY30"/>
      <c r="DJZ30"/>
      <c r="DKA30"/>
      <c r="DKB30"/>
      <c r="DKC30"/>
      <c r="DKD30"/>
      <c r="DKE30"/>
      <c r="DKF30"/>
      <c r="DKG30"/>
      <c r="DKH30"/>
      <c r="DKI30"/>
      <c r="DKJ30"/>
      <c r="DKK30"/>
      <c r="DKL30"/>
      <c r="DKM30"/>
      <c r="DKN30"/>
      <c r="DKO30"/>
      <c r="DKP30"/>
      <c r="DKQ30"/>
      <c r="DKR30"/>
      <c r="DKS30"/>
      <c r="DKT30"/>
      <c r="DKU30"/>
      <c r="DKV30"/>
      <c r="DKW30"/>
      <c r="DKX30"/>
      <c r="DKY30"/>
      <c r="DKZ30"/>
      <c r="DLA30"/>
      <c r="DLB30"/>
      <c r="DLC30"/>
      <c r="DLD30"/>
      <c r="DLE30"/>
      <c r="DLF30"/>
      <c r="DLG30"/>
      <c r="DLH30"/>
      <c r="DLI30"/>
      <c r="DLJ30"/>
      <c r="DLK30"/>
      <c r="DLL30"/>
      <c r="DLM30"/>
      <c r="DLN30"/>
      <c r="DLO30"/>
      <c r="DLP30"/>
      <c r="DLQ30"/>
      <c r="DLR30"/>
      <c r="DLS30"/>
      <c r="DLT30"/>
      <c r="DLU30"/>
      <c r="DLV30"/>
      <c r="DLW30"/>
      <c r="DLX30"/>
      <c r="DLY30"/>
      <c r="DLZ30"/>
      <c r="DMA30"/>
      <c r="DMB30"/>
      <c r="DMC30"/>
      <c r="DMD30"/>
      <c r="DME30"/>
      <c r="DMF30"/>
      <c r="DMG30"/>
      <c r="DMH30"/>
      <c r="DMI30"/>
      <c r="DMJ30"/>
      <c r="DMK30"/>
      <c r="DML30"/>
      <c r="DMM30"/>
      <c r="DMN30"/>
      <c r="DMO30"/>
      <c r="DMP30"/>
      <c r="DMQ30"/>
      <c r="DMR30"/>
      <c r="DMS30"/>
      <c r="DMT30"/>
      <c r="DMU30"/>
      <c r="DMV30"/>
      <c r="DMW30"/>
      <c r="DMX30"/>
      <c r="DMY30"/>
      <c r="DMZ30"/>
      <c r="DNA30"/>
      <c r="DNB30"/>
      <c r="DNC30"/>
      <c r="DND30"/>
      <c r="DNE30"/>
      <c r="DNF30"/>
      <c r="DNG30"/>
      <c r="DNH30"/>
      <c r="DNI30"/>
      <c r="DNJ30"/>
      <c r="DNK30"/>
      <c r="DNL30"/>
      <c r="DNM30"/>
      <c r="DNN30"/>
      <c r="DNO30"/>
      <c r="DNP30"/>
      <c r="DNQ30"/>
      <c r="DNR30"/>
      <c r="DNS30"/>
      <c r="DNT30"/>
      <c r="DNU30"/>
      <c r="DNV30"/>
      <c r="DNW30"/>
      <c r="DNX30"/>
      <c r="DNY30"/>
      <c r="DNZ30"/>
      <c r="DOA30"/>
      <c r="DOB30"/>
      <c r="DOC30"/>
      <c r="DOD30"/>
      <c r="DOE30"/>
      <c r="DOF30"/>
      <c r="DOG30"/>
      <c r="DOH30"/>
      <c r="DOI30"/>
      <c r="DOJ30"/>
      <c r="DOK30"/>
      <c r="DOL30"/>
      <c r="DOM30"/>
      <c r="DON30"/>
      <c r="DOO30"/>
      <c r="DOP30"/>
      <c r="DOQ30"/>
      <c r="DOR30"/>
      <c r="DOS30"/>
      <c r="DOT30"/>
      <c r="DOU30"/>
      <c r="DOV30"/>
      <c r="DOW30"/>
      <c r="DOX30"/>
      <c r="DOY30"/>
      <c r="DOZ30"/>
      <c r="DPA30"/>
      <c r="DPB30"/>
      <c r="DPC30"/>
      <c r="DPD30"/>
      <c r="DPE30"/>
      <c r="DPF30"/>
      <c r="DPG30"/>
      <c r="DPH30"/>
      <c r="DPI30"/>
      <c r="DPJ30"/>
      <c r="DPK30"/>
      <c r="DPL30"/>
      <c r="DPM30"/>
      <c r="DPN30"/>
      <c r="DPO30"/>
      <c r="DPP30"/>
      <c r="DPQ30"/>
      <c r="DPR30"/>
      <c r="DPS30"/>
      <c r="DPT30"/>
      <c r="DPU30"/>
      <c r="DPV30"/>
      <c r="DPW30"/>
      <c r="DPX30"/>
      <c r="DPY30"/>
      <c r="DPZ30"/>
      <c r="DQA30"/>
      <c r="DQB30"/>
      <c r="DQC30"/>
      <c r="DQD30"/>
      <c r="DQE30"/>
      <c r="DQF30"/>
      <c r="DQG30"/>
      <c r="DQH30"/>
      <c r="DQI30"/>
      <c r="DQJ30"/>
      <c r="DQK30"/>
      <c r="DQL30"/>
      <c r="DQM30"/>
      <c r="DQN30"/>
      <c r="DQO30"/>
      <c r="DQP30"/>
      <c r="DQQ30"/>
      <c r="DQR30"/>
      <c r="DQS30"/>
      <c r="DQT30"/>
      <c r="DQU30"/>
      <c r="DQV30"/>
      <c r="DQW30"/>
      <c r="DQX30"/>
      <c r="DQY30"/>
      <c r="DQZ30"/>
      <c r="DRA30"/>
      <c r="DRB30"/>
      <c r="DRC30"/>
      <c r="DRD30"/>
      <c r="DRE30"/>
      <c r="DRF30"/>
      <c r="DRG30"/>
      <c r="DRH30"/>
      <c r="DRI30"/>
      <c r="DRJ30"/>
      <c r="DRK30"/>
      <c r="DRL30"/>
      <c r="DRM30"/>
      <c r="DRN30"/>
      <c r="DRO30"/>
      <c r="DRP30"/>
      <c r="DRQ30"/>
      <c r="DRR30"/>
      <c r="DRS30"/>
      <c r="DRT30"/>
      <c r="DRU30"/>
      <c r="DRV30"/>
      <c r="DRW30"/>
      <c r="DRX30"/>
      <c r="DRY30"/>
      <c r="DRZ30"/>
      <c r="DSA30"/>
      <c r="DSB30"/>
      <c r="DSC30"/>
      <c r="DSD30"/>
      <c r="DSE30"/>
      <c r="DSF30"/>
      <c r="DSG30"/>
      <c r="DSH30"/>
      <c r="DSI30"/>
      <c r="DSJ30"/>
      <c r="DSK30"/>
      <c r="DSL30"/>
      <c r="DSM30"/>
      <c r="DSN30"/>
      <c r="DSO30"/>
      <c r="DSP30"/>
      <c r="DSQ30"/>
      <c r="DSR30"/>
      <c r="DSS30"/>
      <c r="DST30"/>
      <c r="DSU30"/>
      <c r="DSV30"/>
      <c r="DSW30"/>
      <c r="DSX30"/>
      <c r="DSY30"/>
      <c r="DSZ30"/>
      <c r="DTA30"/>
      <c r="DTB30"/>
      <c r="DTC30"/>
      <c r="DTD30"/>
      <c r="DTE30"/>
      <c r="DTF30"/>
      <c r="DTG30"/>
      <c r="DTH30"/>
      <c r="DTI30"/>
      <c r="DTJ30"/>
      <c r="DTK30"/>
      <c r="DTL30"/>
      <c r="DTM30"/>
      <c r="DTN30"/>
      <c r="DTO30"/>
      <c r="DTP30"/>
      <c r="DTQ30"/>
      <c r="DTR30"/>
      <c r="DTS30"/>
      <c r="DTT30"/>
      <c r="DTU30"/>
      <c r="DTV30"/>
      <c r="DTW30"/>
      <c r="DTX30"/>
      <c r="DTY30"/>
      <c r="DTZ30"/>
      <c r="DUA30"/>
      <c r="DUB30"/>
      <c r="DUC30"/>
      <c r="DUD30"/>
      <c r="DUE30"/>
      <c r="DUF30"/>
      <c r="DUG30"/>
      <c r="DUH30"/>
      <c r="DUI30"/>
      <c r="DUJ30"/>
      <c r="DUK30"/>
      <c r="DUL30"/>
      <c r="DUM30"/>
      <c r="DUN30"/>
      <c r="DUO30"/>
      <c r="DUP30"/>
      <c r="DUQ30"/>
      <c r="DUR30"/>
      <c r="DUS30"/>
      <c r="DUT30"/>
      <c r="DUU30"/>
      <c r="DUV30"/>
      <c r="DUW30"/>
      <c r="DUX30"/>
      <c r="DUY30"/>
      <c r="DUZ30"/>
      <c r="DVA30"/>
      <c r="DVB30"/>
      <c r="DVC30"/>
      <c r="DVD30"/>
      <c r="DVE30"/>
      <c r="DVF30"/>
      <c r="DVG30"/>
      <c r="DVH30"/>
      <c r="DVI30"/>
      <c r="DVJ30"/>
      <c r="DVK30"/>
      <c r="DVL30"/>
      <c r="DVM30"/>
      <c r="DVN30"/>
      <c r="DVO30"/>
      <c r="DVP30"/>
      <c r="DVQ30"/>
      <c r="DVR30"/>
      <c r="DVS30"/>
      <c r="DVT30"/>
      <c r="DVU30"/>
      <c r="DVV30"/>
      <c r="DVW30"/>
      <c r="DVX30"/>
      <c r="DVY30"/>
      <c r="DVZ30"/>
      <c r="DWA30"/>
      <c r="DWB30"/>
      <c r="DWC30"/>
      <c r="DWD30"/>
      <c r="DWE30"/>
      <c r="DWF30"/>
      <c r="DWG30"/>
      <c r="DWH30"/>
      <c r="DWI30"/>
      <c r="DWJ30"/>
      <c r="DWK30"/>
      <c r="DWL30"/>
      <c r="DWM30"/>
      <c r="DWN30"/>
      <c r="DWO30"/>
      <c r="DWP30"/>
      <c r="DWQ30"/>
      <c r="DWR30"/>
      <c r="DWS30"/>
      <c r="DWT30"/>
      <c r="DWU30"/>
      <c r="DWV30"/>
      <c r="DWW30"/>
      <c r="DWX30"/>
      <c r="DWY30"/>
      <c r="DWZ30"/>
      <c r="DXA30"/>
      <c r="DXB30"/>
      <c r="DXC30"/>
      <c r="DXD30"/>
      <c r="DXE30"/>
      <c r="DXF30"/>
      <c r="DXG30"/>
      <c r="DXH30"/>
      <c r="DXI30"/>
      <c r="DXJ30"/>
      <c r="DXK30"/>
      <c r="DXL30"/>
      <c r="DXM30"/>
      <c r="DXN30"/>
      <c r="DXO30"/>
      <c r="DXP30"/>
      <c r="DXQ30"/>
      <c r="DXR30"/>
      <c r="DXS30"/>
      <c r="DXT30"/>
      <c r="DXU30"/>
      <c r="DXV30"/>
      <c r="DXW30"/>
      <c r="DXX30"/>
      <c r="DXY30"/>
      <c r="DXZ30"/>
      <c r="DYA30"/>
      <c r="DYB30"/>
      <c r="DYC30"/>
      <c r="DYD30"/>
      <c r="DYE30"/>
      <c r="DYF30"/>
      <c r="DYG30"/>
      <c r="DYH30"/>
      <c r="DYI30"/>
      <c r="DYJ30"/>
      <c r="DYK30"/>
      <c r="DYL30"/>
      <c r="DYM30"/>
      <c r="DYN30"/>
      <c r="DYO30"/>
      <c r="DYP30"/>
      <c r="DYQ30"/>
      <c r="DYR30"/>
      <c r="DYS30"/>
      <c r="DYT30"/>
      <c r="DYU30"/>
      <c r="DYV30"/>
      <c r="DYW30"/>
      <c r="DYX30"/>
      <c r="DYY30"/>
      <c r="DYZ30"/>
      <c r="DZA30"/>
      <c r="DZB30"/>
      <c r="DZC30"/>
      <c r="DZD30"/>
      <c r="DZE30"/>
      <c r="DZF30"/>
      <c r="DZG30"/>
      <c r="DZH30"/>
      <c r="DZI30"/>
      <c r="DZJ30"/>
      <c r="DZK30"/>
      <c r="DZL30"/>
      <c r="DZM30"/>
      <c r="DZN30"/>
      <c r="DZO30"/>
      <c r="DZP30"/>
      <c r="DZQ30"/>
      <c r="DZR30"/>
      <c r="DZS30"/>
      <c r="DZT30"/>
      <c r="DZU30"/>
      <c r="DZV30"/>
      <c r="DZW30"/>
      <c r="DZX30"/>
      <c r="DZY30"/>
      <c r="DZZ30"/>
      <c r="EAA30"/>
      <c r="EAB30"/>
      <c r="EAC30"/>
      <c r="EAD30"/>
      <c r="EAE30"/>
      <c r="EAF30"/>
      <c r="EAG30"/>
      <c r="EAH30"/>
      <c r="EAI30"/>
      <c r="EAJ30"/>
      <c r="EAK30"/>
      <c r="EAL30"/>
      <c r="EAM30"/>
      <c r="EAN30"/>
      <c r="EAO30"/>
      <c r="EAP30"/>
      <c r="EAQ30"/>
      <c r="EAR30"/>
      <c r="EAS30"/>
      <c r="EAT30"/>
      <c r="EAU30"/>
      <c r="EAV30"/>
      <c r="EAW30"/>
      <c r="EAX30"/>
      <c r="EAY30"/>
      <c r="EAZ30"/>
      <c r="EBA30"/>
      <c r="EBB30"/>
      <c r="EBC30"/>
      <c r="EBD30"/>
      <c r="EBE30"/>
      <c r="EBF30"/>
      <c r="EBG30"/>
      <c r="EBH30"/>
      <c r="EBI30"/>
      <c r="EBJ30"/>
      <c r="EBK30"/>
      <c r="EBL30"/>
      <c r="EBM30"/>
      <c r="EBN30"/>
      <c r="EBO30"/>
      <c r="EBP30"/>
      <c r="EBQ30"/>
      <c r="EBR30"/>
      <c r="EBS30"/>
      <c r="EBT30"/>
      <c r="EBU30"/>
      <c r="EBV30"/>
      <c r="EBW30"/>
      <c r="EBX30"/>
      <c r="EBY30"/>
      <c r="EBZ30"/>
      <c r="ECA30"/>
      <c r="ECB30"/>
      <c r="ECC30"/>
      <c r="ECD30"/>
      <c r="ECE30"/>
      <c r="ECF30"/>
      <c r="ECG30"/>
      <c r="ECH30"/>
      <c r="ECI30"/>
      <c r="ECJ30"/>
      <c r="ECK30"/>
      <c r="ECL30"/>
      <c r="ECM30"/>
      <c r="ECN30"/>
      <c r="ECO30"/>
      <c r="ECP30"/>
      <c r="ECQ30"/>
      <c r="ECR30"/>
      <c r="ECS30"/>
      <c r="ECT30"/>
      <c r="ECU30"/>
      <c r="ECV30"/>
      <c r="ECW30"/>
      <c r="ECX30"/>
      <c r="ECY30"/>
      <c r="ECZ30"/>
      <c r="EDA30"/>
      <c r="EDB30"/>
      <c r="EDC30"/>
      <c r="EDD30"/>
      <c r="EDE30"/>
      <c r="EDF30"/>
      <c r="EDG30"/>
      <c r="EDH30"/>
      <c r="EDI30"/>
      <c r="EDJ30"/>
      <c r="EDK30"/>
      <c r="EDL30"/>
      <c r="EDM30"/>
      <c r="EDN30"/>
      <c r="EDO30"/>
      <c r="EDP30"/>
      <c r="EDQ30"/>
      <c r="EDR30"/>
      <c r="EDS30"/>
      <c r="EDT30"/>
      <c r="EDU30"/>
      <c r="EDV30"/>
      <c r="EDW30"/>
      <c r="EDX30"/>
      <c r="EDY30"/>
      <c r="EDZ30"/>
      <c r="EEA30"/>
      <c r="EEB30"/>
      <c r="EEC30"/>
      <c r="EED30"/>
      <c r="EEE30"/>
      <c r="EEF30"/>
      <c r="EEG30"/>
      <c r="EEH30"/>
      <c r="EEI30"/>
      <c r="EEJ30"/>
      <c r="EEK30"/>
      <c r="EEL30"/>
      <c r="EEM30"/>
      <c r="EEN30"/>
      <c r="EEO30"/>
      <c r="EEP30"/>
      <c r="EEQ30"/>
      <c r="EER30"/>
      <c r="EES30"/>
      <c r="EET30"/>
      <c r="EEU30"/>
      <c r="EEV30"/>
      <c r="EEW30"/>
      <c r="EEX30"/>
      <c r="EEY30"/>
      <c r="EEZ30"/>
      <c r="EFA30"/>
      <c r="EFB30"/>
      <c r="EFC30"/>
      <c r="EFD30"/>
      <c r="EFE30"/>
      <c r="EFF30"/>
      <c r="EFG30"/>
      <c r="EFH30"/>
      <c r="EFI30"/>
      <c r="EFJ30"/>
      <c r="EFK30"/>
      <c r="EFL30"/>
      <c r="EFM30"/>
      <c r="EFN30"/>
      <c r="EFO30"/>
      <c r="EFP30"/>
      <c r="EFQ30"/>
      <c r="EFR30"/>
      <c r="EFS30"/>
      <c r="EFT30"/>
      <c r="EFU30"/>
      <c r="EFV30"/>
      <c r="EFW30"/>
      <c r="EFX30"/>
      <c r="EFY30"/>
      <c r="EFZ30"/>
      <c r="EGA30"/>
      <c r="EGB30"/>
      <c r="EGC30"/>
      <c r="EGD30"/>
      <c r="EGE30"/>
      <c r="EGF30"/>
      <c r="EGG30"/>
      <c r="EGH30"/>
      <c r="EGI30"/>
      <c r="EGJ30"/>
      <c r="EGK30"/>
      <c r="EGL30"/>
      <c r="EGM30"/>
      <c r="EGN30"/>
      <c r="EGO30"/>
      <c r="EGP30"/>
      <c r="EGQ30"/>
      <c r="EGR30"/>
      <c r="EGS30"/>
      <c r="EGT30"/>
      <c r="EGU30"/>
      <c r="EGV30"/>
      <c r="EGW30"/>
      <c r="EGX30"/>
      <c r="EGY30"/>
      <c r="EGZ30"/>
      <c r="EHA30"/>
      <c r="EHB30"/>
      <c r="EHC30"/>
      <c r="EHD30"/>
      <c r="EHE30"/>
      <c r="EHF30"/>
      <c r="EHG30"/>
      <c r="EHH30"/>
      <c r="EHI30"/>
      <c r="EHJ30"/>
      <c r="EHK30"/>
      <c r="EHL30"/>
      <c r="EHM30"/>
      <c r="EHN30"/>
      <c r="EHO30"/>
      <c r="EHP30"/>
      <c r="EHQ30"/>
      <c r="EHR30"/>
      <c r="EHS30"/>
      <c r="EHT30"/>
      <c r="EHU30"/>
      <c r="EHV30"/>
      <c r="EHW30"/>
      <c r="EHX30"/>
      <c r="EHY30"/>
      <c r="EHZ30"/>
      <c r="EIA30"/>
      <c r="EIB30"/>
      <c r="EIC30"/>
      <c r="EID30"/>
      <c r="EIE30"/>
      <c r="EIF30"/>
      <c r="EIG30"/>
      <c r="EIH30"/>
      <c r="EII30"/>
      <c r="EIJ30"/>
      <c r="EIK30"/>
      <c r="EIL30"/>
      <c r="EIM30"/>
      <c r="EIN30"/>
      <c r="EIO30"/>
      <c r="EIP30"/>
      <c r="EIQ30"/>
      <c r="EIR30"/>
      <c r="EIS30"/>
      <c r="EIT30"/>
      <c r="EIU30"/>
      <c r="EIV30"/>
      <c r="EIW30"/>
      <c r="EIX30"/>
      <c r="EIY30"/>
      <c r="EIZ30"/>
      <c r="EJA30"/>
      <c r="EJB30"/>
      <c r="EJC30"/>
      <c r="EJD30"/>
      <c r="EJE30"/>
      <c r="EJF30"/>
      <c r="EJG30"/>
      <c r="EJH30"/>
      <c r="EJI30"/>
      <c r="EJJ30"/>
      <c r="EJK30"/>
      <c r="EJL30"/>
      <c r="EJM30"/>
      <c r="EJN30"/>
      <c r="EJO30"/>
      <c r="EJP30"/>
      <c r="EJQ30"/>
      <c r="EJR30"/>
      <c r="EJS30"/>
      <c r="EJT30"/>
      <c r="EJU30"/>
      <c r="EJV30"/>
      <c r="EJW30"/>
      <c r="EJX30"/>
      <c r="EJY30"/>
      <c r="EJZ30"/>
      <c r="EKA30"/>
      <c r="EKB30"/>
      <c r="EKC30"/>
      <c r="EKD30"/>
      <c r="EKE30"/>
      <c r="EKF30"/>
      <c r="EKG30"/>
      <c r="EKH30"/>
      <c r="EKI30"/>
      <c r="EKJ30"/>
      <c r="EKK30"/>
      <c r="EKL30"/>
      <c r="EKM30"/>
      <c r="EKN30"/>
      <c r="EKO30"/>
      <c r="EKP30"/>
      <c r="EKQ30"/>
      <c r="EKR30"/>
      <c r="EKS30"/>
      <c r="EKT30"/>
      <c r="EKU30"/>
      <c r="EKV30"/>
      <c r="EKW30"/>
      <c r="EKX30"/>
      <c r="EKY30"/>
      <c r="EKZ30"/>
      <c r="ELA30"/>
      <c r="ELB30"/>
      <c r="ELC30"/>
      <c r="ELD30"/>
      <c r="ELE30"/>
      <c r="ELF30"/>
      <c r="ELG30"/>
      <c r="ELH30"/>
      <c r="ELI30"/>
      <c r="ELJ30"/>
      <c r="ELK30"/>
      <c r="ELL30"/>
      <c r="ELM30"/>
      <c r="ELN30"/>
      <c r="ELO30"/>
      <c r="ELP30"/>
      <c r="ELQ30"/>
      <c r="ELR30"/>
      <c r="ELS30"/>
      <c r="ELT30"/>
      <c r="ELU30"/>
      <c r="ELV30"/>
      <c r="ELW30"/>
      <c r="ELX30"/>
      <c r="ELY30"/>
      <c r="ELZ30"/>
      <c r="EMA30"/>
      <c r="EMB30"/>
      <c r="EMC30"/>
      <c r="EMD30"/>
      <c r="EME30"/>
      <c r="EMF30"/>
      <c r="EMG30"/>
      <c r="EMH30"/>
      <c r="EMI30"/>
      <c r="EMJ30"/>
      <c r="EMK30"/>
      <c r="EML30"/>
      <c r="EMM30"/>
      <c r="EMN30"/>
      <c r="EMO30"/>
      <c r="EMP30"/>
      <c r="EMQ30"/>
      <c r="EMR30"/>
      <c r="EMS30"/>
      <c r="EMT30"/>
      <c r="EMU30"/>
      <c r="EMV30"/>
      <c r="EMW30"/>
      <c r="EMX30"/>
      <c r="EMY30"/>
      <c r="EMZ30"/>
      <c r="ENA30"/>
      <c r="ENB30"/>
      <c r="ENC30"/>
      <c r="END30"/>
      <c r="ENE30"/>
      <c r="ENF30"/>
      <c r="ENG30"/>
      <c r="ENH30"/>
      <c r="ENI30"/>
      <c r="ENJ30"/>
      <c r="ENK30"/>
      <c r="ENL30"/>
      <c r="ENM30"/>
      <c r="ENN30"/>
      <c r="ENO30"/>
      <c r="ENP30"/>
      <c r="ENQ30"/>
      <c r="ENR30"/>
      <c r="ENS30"/>
      <c r="ENT30"/>
      <c r="ENU30"/>
      <c r="ENV30"/>
      <c r="ENW30"/>
      <c r="ENX30"/>
      <c r="ENY30"/>
      <c r="ENZ30"/>
      <c r="EOA30"/>
      <c r="EOB30"/>
      <c r="EOC30"/>
      <c r="EOD30"/>
      <c r="EOE30"/>
      <c r="EOF30"/>
      <c r="EOG30"/>
      <c r="EOH30"/>
      <c r="EOI30"/>
      <c r="EOJ30"/>
      <c r="EOK30"/>
      <c r="EOL30"/>
      <c r="EOM30"/>
      <c r="EON30"/>
      <c r="EOO30"/>
      <c r="EOP30"/>
      <c r="EOQ30"/>
      <c r="EOR30"/>
      <c r="EOS30"/>
      <c r="EOT30"/>
      <c r="EOU30"/>
      <c r="EOV30"/>
      <c r="EOW30"/>
      <c r="EOX30"/>
      <c r="EOY30"/>
      <c r="EOZ30"/>
      <c r="EPA30"/>
      <c r="EPB30"/>
      <c r="EPC30"/>
      <c r="EPD30"/>
      <c r="EPE30"/>
      <c r="EPF30"/>
      <c r="EPG30"/>
      <c r="EPH30"/>
      <c r="EPI30"/>
      <c r="EPJ30"/>
      <c r="EPK30"/>
      <c r="EPL30"/>
      <c r="EPM30"/>
      <c r="EPN30"/>
      <c r="EPO30"/>
      <c r="EPP30"/>
      <c r="EPQ30"/>
      <c r="EPR30"/>
      <c r="EPS30"/>
      <c r="EPT30"/>
      <c r="EPU30"/>
      <c r="EPV30"/>
      <c r="EPW30"/>
      <c r="EPX30"/>
      <c r="EPY30"/>
      <c r="EPZ30"/>
      <c r="EQA30"/>
      <c r="EQB30"/>
      <c r="EQC30"/>
      <c r="EQD30"/>
      <c r="EQE30"/>
      <c r="EQF30"/>
      <c r="EQG30"/>
      <c r="EQH30"/>
      <c r="EQI30"/>
      <c r="EQJ30"/>
      <c r="EQK30"/>
      <c r="EQL30"/>
      <c r="EQM30"/>
      <c r="EQN30"/>
      <c r="EQO30"/>
      <c r="EQP30"/>
      <c r="EQQ30"/>
      <c r="EQR30"/>
      <c r="EQS30"/>
      <c r="EQT30"/>
      <c r="EQU30"/>
      <c r="EQV30"/>
      <c r="EQW30"/>
      <c r="EQX30"/>
      <c r="EQY30"/>
      <c r="EQZ30"/>
      <c r="ERA30"/>
      <c r="ERB30"/>
      <c r="ERC30"/>
      <c r="ERD30"/>
      <c r="ERE30"/>
      <c r="ERF30"/>
      <c r="ERG30"/>
      <c r="ERH30"/>
      <c r="ERI30"/>
      <c r="ERJ30"/>
      <c r="ERK30"/>
      <c r="ERL30"/>
      <c r="ERM30"/>
      <c r="ERN30"/>
      <c r="ERO30"/>
      <c r="ERP30"/>
      <c r="ERQ30"/>
      <c r="ERR30"/>
      <c r="ERS30"/>
      <c r="ERT30"/>
      <c r="ERU30"/>
      <c r="ERV30"/>
      <c r="ERW30"/>
      <c r="ERX30"/>
      <c r="ERY30"/>
      <c r="ERZ30"/>
      <c r="ESA30"/>
      <c r="ESB30"/>
      <c r="ESC30"/>
      <c r="ESD30"/>
      <c r="ESE30"/>
      <c r="ESF30"/>
      <c r="ESG30"/>
      <c r="ESH30"/>
      <c r="ESI30"/>
      <c r="ESJ30"/>
      <c r="ESK30"/>
      <c r="ESL30"/>
      <c r="ESM30"/>
      <c r="ESN30"/>
      <c r="ESO30"/>
      <c r="ESP30"/>
      <c r="ESQ30"/>
      <c r="ESR30"/>
      <c r="ESS30"/>
      <c r="EST30"/>
      <c r="ESU30"/>
      <c r="ESV30"/>
      <c r="ESW30"/>
      <c r="ESX30"/>
      <c r="ESY30"/>
      <c r="ESZ30"/>
      <c r="ETA30"/>
      <c r="ETB30"/>
      <c r="ETC30"/>
      <c r="ETD30"/>
      <c r="ETE30"/>
      <c r="ETF30"/>
      <c r="ETG30"/>
      <c r="ETH30"/>
      <c r="ETI30"/>
      <c r="ETJ30"/>
      <c r="ETK30"/>
      <c r="ETL30"/>
      <c r="ETM30"/>
      <c r="ETN30"/>
      <c r="ETO30"/>
      <c r="ETP30"/>
      <c r="ETQ30"/>
      <c r="ETR30"/>
      <c r="ETS30"/>
      <c r="ETT30"/>
      <c r="ETU30"/>
      <c r="ETV30"/>
      <c r="ETW30"/>
      <c r="ETX30"/>
      <c r="ETY30"/>
      <c r="ETZ30"/>
      <c r="EUA30"/>
      <c r="EUB30"/>
      <c r="EUC30"/>
      <c r="EUD30"/>
      <c r="EUE30"/>
      <c r="EUF30"/>
      <c r="EUG30"/>
      <c r="EUH30"/>
      <c r="EUI30"/>
      <c r="EUJ30"/>
      <c r="EUK30"/>
      <c r="EUL30"/>
      <c r="EUM30"/>
      <c r="EUN30"/>
      <c r="EUO30"/>
      <c r="EUP30"/>
      <c r="EUQ30"/>
      <c r="EUR30"/>
      <c r="EUS30"/>
      <c r="EUT30"/>
      <c r="EUU30"/>
      <c r="EUV30"/>
      <c r="EUW30"/>
      <c r="EUX30"/>
      <c r="EUY30"/>
      <c r="EUZ30"/>
      <c r="EVA30"/>
      <c r="EVB30"/>
      <c r="EVC30"/>
      <c r="EVD30"/>
      <c r="EVE30"/>
      <c r="EVF30"/>
      <c r="EVG30"/>
      <c r="EVH30"/>
      <c r="EVI30"/>
      <c r="EVJ30"/>
      <c r="EVK30"/>
      <c r="EVL30"/>
      <c r="EVM30"/>
      <c r="EVN30"/>
      <c r="EVO30"/>
      <c r="EVP30"/>
      <c r="EVQ30"/>
      <c r="EVR30"/>
      <c r="EVS30"/>
      <c r="EVT30"/>
      <c r="EVU30"/>
      <c r="EVV30"/>
      <c r="EVW30"/>
      <c r="EVX30"/>
      <c r="EVY30"/>
      <c r="EVZ30"/>
      <c r="EWA30"/>
      <c r="EWB30"/>
      <c r="EWC30"/>
      <c r="EWD30"/>
      <c r="EWE30"/>
      <c r="EWF30"/>
      <c r="EWG30"/>
      <c r="EWH30"/>
      <c r="EWI30"/>
      <c r="EWJ30"/>
      <c r="EWK30"/>
      <c r="EWL30"/>
      <c r="EWM30"/>
      <c r="EWN30"/>
      <c r="EWO30"/>
      <c r="EWP30"/>
      <c r="EWQ30"/>
      <c r="EWR30"/>
      <c r="EWS30"/>
      <c r="EWT30"/>
      <c r="EWU30"/>
      <c r="EWV30"/>
      <c r="EWW30"/>
      <c r="EWX30"/>
      <c r="EWY30"/>
      <c r="EWZ30"/>
      <c r="EXA30"/>
      <c r="EXB30"/>
      <c r="EXC30"/>
      <c r="EXD30"/>
      <c r="EXE30"/>
      <c r="EXF30"/>
      <c r="EXG30"/>
      <c r="EXH30"/>
      <c r="EXI30"/>
      <c r="EXJ30"/>
      <c r="EXK30"/>
      <c r="EXL30"/>
      <c r="EXM30"/>
      <c r="EXN30"/>
      <c r="EXO30"/>
      <c r="EXP30"/>
      <c r="EXQ30"/>
      <c r="EXR30"/>
      <c r="EXS30"/>
      <c r="EXT30"/>
      <c r="EXU30"/>
      <c r="EXV30"/>
      <c r="EXW30"/>
      <c r="EXX30"/>
      <c r="EXY30"/>
      <c r="EXZ30"/>
      <c r="EYA30"/>
      <c r="EYB30"/>
      <c r="EYC30"/>
      <c r="EYD30"/>
      <c r="EYE30"/>
      <c r="EYF30"/>
      <c r="EYG30"/>
      <c r="EYH30"/>
      <c r="EYI30"/>
      <c r="EYJ30"/>
      <c r="EYK30"/>
      <c r="EYL30"/>
      <c r="EYM30"/>
      <c r="EYN30"/>
      <c r="EYO30"/>
      <c r="EYP30"/>
      <c r="EYQ30"/>
      <c r="EYR30"/>
      <c r="EYS30"/>
      <c r="EYT30"/>
      <c r="EYU30"/>
      <c r="EYV30"/>
      <c r="EYW30"/>
      <c r="EYX30"/>
      <c r="EYY30"/>
      <c r="EYZ30"/>
      <c r="EZA30"/>
      <c r="EZB30"/>
      <c r="EZC30"/>
      <c r="EZD30"/>
      <c r="EZE30"/>
      <c r="EZF30"/>
      <c r="EZG30"/>
      <c r="EZH30"/>
      <c r="EZI30"/>
      <c r="EZJ30"/>
      <c r="EZK30"/>
      <c r="EZL30"/>
      <c r="EZM30"/>
      <c r="EZN30"/>
      <c r="EZO30"/>
      <c r="EZP30"/>
      <c r="EZQ30"/>
      <c r="EZR30"/>
      <c r="EZS30"/>
      <c r="EZT30"/>
      <c r="EZU30"/>
      <c r="EZV30"/>
      <c r="EZW30"/>
      <c r="EZX30"/>
      <c r="EZY30"/>
      <c r="EZZ30"/>
      <c r="FAA30"/>
      <c r="FAB30"/>
      <c r="FAC30"/>
      <c r="FAD30"/>
      <c r="FAE30"/>
      <c r="FAF30"/>
      <c r="FAG30"/>
      <c r="FAH30"/>
      <c r="FAI30"/>
      <c r="FAJ30"/>
      <c r="FAK30"/>
      <c r="FAL30"/>
      <c r="FAM30"/>
      <c r="FAN30"/>
      <c r="FAO30"/>
      <c r="FAP30"/>
      <c r="FAQ30"/>
      <c r="FAR30"/>
      <c r="FAS30"/>
      <c r="FAT30"/>
      <c r="FAU30"/>
      <c r="FAV30"/>
      <c r="FAW30"/>
      <c r="FAX30"/>
      <c r="FAY30"/>
      <c r="FAZ30"/>
      <c r="FBA30"/>
      <c r="FBB30"/>
      <c r="FBC30"/>
      <c r="FBD30"/>
      <c r="FBE30"/>
      <c r="FBF30"/>
      <c r="FBG30"/>
      <c r="FBH30"/>
      <c r="FBI30"/>
      <c r="FBJ30"/>
      <c r="FBK30"/>
      <c r="FBL30"/>
      <c r="FBM30"/>
      <c r="FBN30"/>
      <c r="FBO30"/>
      <c r="FBP30"/>
      <c r="FBQ30"/>
      <c r="FBR30"/>
      <c r="FBS30"/>
      <c r="FBT30"/>
      <c r="FBU30"/>
      <c r="FBV30"/>
      <c r="FBW30"/>
      <c r="FBX30"/>
      <c r="FBY30"/>
      <c r="FBZ30"/>
      <c r="FCA30"/>
      <c r="FCB30"/>
      <c r="FCC30"/>
      <c r="FCD30"/>
      <c r="FCE30"/>
      <c r="FCF30"/>
      <c r="FCG30"/>
      <c r="FCH30"/>
      <c r="FCI30"/>
      <c r="FCJ30"/>
      <c r="FCK30"/>
      <c r="FCL30"/>
      <c r="FCM30"/>
      <c r="FCN30"/>
      <c r="FCO30"/>
      <c r="FCP30"/>
      <c r="FCQ30"/>
      <c r="FCR30"/>
      <c r="FCS30"/>
      <c r="FCT30"/>
      <c r="FCU30"/>
      <c r="FCV30"/>
      <c r="FCW30"/>
      <c r="FCX30"/>
      <c r="FCY30"/>
      <c r="FCZ30"/>
      <c r="FDA30"/>
      <c r="FDB30"/>
      <c r="FDC30"/>
      <c r="FDD30"/>
      <c r="FDE30"/>
      <c r="FDF30"/>
      <c r="FDG30"/>
      <c r="FDH30"/>
      <c r="FDI30"/>
      <c r="FDJ30"/>
      <c r="FDK30"/>
      <c r="FDL30"/>
      <c r="FDM30"/>
      <c r="FDN30"/>
      <c r="FDO30"/>
      <c r="FDP30"/>
      <c r="FDQ30"/>
      <c r="FDR30"/>
      <c r="FDS30"/>
      <c r="FDT30"/>
      <c r="FDU30"/>
      <c r="FDV30"/>
      <c r="FDW30"/>
      <c r="FDX30"/>
      <c r="FDY30"/>
      <c r="FDZ30"/>
      <c r="FEA30"/>
      <c r="FEB30"/>
      <c r="FEC30"/>
      <c r="FED30"/>
      <c r="FEE30"/>
      <c r="FEF30"/>
      <c r="FEG30"/>
      <c r="FEH30"/>
      <c r="FEI30"/>
      <c r="FEJ30"/>
      <c r="FEK30"/>
      <c r="FEL30"/>
      <c r="FEM30"/>
      <c r="FEN30"/>
      <c r="FEO30"/>
      <c r="FEP30"/>
      <c r="FEQ30"/>
      <c r="FER30"/>
      <c r="FES30"/>
      <c r="FET30"/>
      <c r="FEU30"/>
      <c r="FEV30"/>
      <c r="FEW30"/>
      <c r="FEX30"/>
      <c r="FEY30"/>
      <c r="FEZ30"/>
      <c r="FFA30"/>
      <c r="FFB30"/>
      <c r="FFC30"/>
      <c r="FFD30"/>
      <c r="FFE30"/>
      <c r="FFF30"/>
      <c r="FFG30"/>
      <c r="FFH30"/>
      <c r="FFI30"/>
      <c r="FFJ30"/>
      <c r="FFK30"/>
      <c r="FFL30"/>
      <c r="FFM30"/>
      <c r="FFN30"/>
      <c r="FFO30"/>
      <c r="FFP30"/>
      <c r="FFQ30"/>
      <c r="FFR30"/>
      <c r="FFS30"/>
      <c r="FFT30"/>
      <c r="FFU30"/>
      <c r="FFV30"/>
      <c r="FFW30"/>
      <c r="FFX30"/>
      <c r="FFY30"/>
      <c r="FFZ30"/>
      <c r="FGA30"/>
      <c r="FGB30"/>
      <c r="FGC30"/>
      <c r="FGD30"/>
      <c r="FGE30"/>
      <c r="FGF30"/>
      <c r="FGG30"/>
      <c r="FGH30"/>
      <c r="FGI30"/>
      <c r="FGJ30"/>
      <c r="FGK30"/>
      <c r="FGL30"/>
      <c r="FGM30"/>
      <c r="FGN30"/>
      <c r="FGO30"/>
      <c r="FGP30"/>
      <c r="FGQ30"/>
      <c r="FGR30"/>
      <c r="FGS30"/>
      <c r="FGT30"/>
      <c r="FGU30"/>
      <c r="FGV30"/>
      <c r="FGW30"/>
      <c r="FGX30"/>
      <c r="FGY30"/>
      <c r="FGZ30"/>
      <c r="FHA30"/>
      <c r="FHB30"/>
      <c r="FHC30"/>
      <c r="FHD30"/>
      <c r="FHE30"/>
      <c r="FHF30"/>
      <c r="FHG30"/>
      <c r="FHH30"/>
      <c r="FHI30"/>
      <c r="FHJ30"/>
      <c r="FHK30"/>
      <c r="FHL30"/>
      <c r="FHM30"/>
      <c r="FHN30"/>
      <c r="FHO30"/>
      <c r="FHP30"/>
      <c r="FHQ30"/>
      <c r="FHR30"/>
      <c r="FHS30"/>
      <c r="FHT30"/>
      <c r="FHU30"/>
      <c r="FHV30"/>
      <c r="FHW30"/>
      <c r="FHX30"/>
      <c r="FHY30"/>
      <c r="FHZ30"/>
      <c r="FIA30"/>
      <c r="FIB30"/>
      <c r="FIC30"/>
      <c r="FID30"/>
      <c r="FIE30"/>
      <c r="FIF30"/>
      <c r="FIG30"/>
      <c r="FIH30"/>
      <c r="FII30"/>
      <c r="FIJ30"/>
      <c r="FIK30"/>
      <c r="FIL30"/>
      <c r="FIM30"/>
      <c r="FIN30"/>
      <c r="FIO30"/>
      <c r="FIP30"/>
      <c r="FIQ30"/>
      <c r="FIR30"/>
      <c r="FIS30"/>
      <c r="FIT30"/>
      <c r="FIU30"/>
      <c r="FIV30"/>
      <c r="FIW30"/>
      <c r="FIX30"/>
      <c r="FIY30"/>
      <c r="FIZ30"/>
      <c r="FJA30"/>
      <c r="FJB30"/>
      <c r="FJC30"/>
      <c r="FJD30"/>
      <c r="FJE30"/>
      <c r="FJF30"/>
      <c r="FJG30"/>
      <c r="FJH30"/>
      <c r="FJI30"/>
      <c r="FJJ30"/>
      <c r="FJK30"/>
      <c r="FJL30"/>
      <c r="FJM30"/>
      <c r="FJN30"/>
      <c r="FJO30"/>
      <c r="FJP30"/>
      <c r="FJQ30"/>
      <c r="FJR30"/>
      <c r="FJS30"/>
      <c r="FJT30"/>
      <c r="FJU30"/>
      <c r="FJV30"/>
      <c r="FJW30"/>
      <c r="FJX30"/>
      <c r="FJY30"/>
      <c r="FJZ30"/>
      <c r="FKA30"/>
      <c r="FKB30"/>
      <c r="FKC30"/>
      <c r="FKD30"/>
      <c r="FKE30"/>
      <c r="FKF30"/>
      <c r="FKG30"/>
      <c r="FKH30"/>
      <c r="FKI30"/>
      <c r="FKJ30"/>
      <c r="FKK30"/>
      <c r="FKL30"/>
      <c r="FKM30"/>
      <c r="FKN30"/>
      <c r="FKO30"/>
      <c r="FKP30"/>
      <c r="FKQ30"/>
      <c r="FKR30"/>
      <c r="FKS30"/>
      <c r="FKT30"/>
      <c r="FKU30"/>
      <c r="FKV30"/>
      <c r="FKW30"/>
      <c r="FKX30"/>
      <c r="FKY30"/>
      <c r="FKZ30"/>
      <c r="FLA30"/>
      <c r="FLB30"/>
      <c r="FLC30"/>
      <c r="FLD30"/>
      <c r="FLE30"/>
      <c r="FLF30"/>
      <c r="FLG30"/>
      <c r="FLH30"/>
      <c r="FLI30"/>
      <c r="FLJ30"/>
      <c r="FLK30"/>
      <c r="FLL30"/>
      <c r="FLM30"/>
      <c r="FLN30"/>
      <c r="FLO30"/>
      <c r="FLP30"/>
      <c r="FLQ30"/>
      <c r="FLR30"/>
      <c r="FLS30"/>
      <c r="FLT30"/>
      <c r="FLU30"/>
      <c r="FLV30"/>
      <c r="FLW30"/>
      <c r="FLX30"/>
      <c r="FLY30"/>
      <c r="FLZ30"/>
      <c r="FMA30"/>
      <c r="FMB30"/>
      <c r="FMC30"/>
      <c r="FMD30"/>
      <c r="FME30"/>
      <c r="FMF30"/>
      <c r="FMG30"/>
      <c r="FMH30"/>
      <c r="FMI30"/>
      <c r="FMJ30"/>
      <c r="FMK30"/>
      <c r="FML30"/>
      <c r="FMM30"/>
      <c r="FMN30"/>
      <c r="FMO30"/>
      <c r="FMP30"/>
      <c r="FMQ30"/>
      <c r="FMR30"/>
      <c r="FMS30"/>
      <c r="FMT30"/>
      <c r="FMU30"/>
      <c r="FMV30"/>
      <c r="FMW30"/>
      <c r="FMX30"/>
      <c r="FMY30"/>
      <c r="FMZ30"/>
      <c r="FNA30"/>
      <c r="FNB30"/>
      <c r="FNC30"/>
      <c r="FND30"/>
      <c r="FNE30"/>
      <c r="FNF30"/>
      <c r="FNG30"/>
      <c r="FNH30"/>
      <c r="FNI30"/>
      <c r="FNJ30"/>
      <c r="FNK30"/>
      <c r="FNL30"/>
      <c r="FNM30"/>
      <c r="FNN30"/>
      <c r="FNO30"/>
      <c r="FNP30"/>
      <c r="FNQ30"/>
      <c r="FNR30"/>
      <c r="FNS30"/>
      <c r="FNT30"/>
      <c r="FNU30"/>
      <c r="FNV30"/>
      <c r="FNW30"/>
      <c r="FNX30"/>
      <c r="FNY30"/>
      <c r="FNZ30"/>
      <c r="FOA30"/>
      <c r="FOB30"/>
      <c r="FOC30"/>
      <c r="FOD30"/>
      <c r="FOE30"/>
      <c r="FOF30"/>
      <c r="FOG30"/>
      <c r="FOH30"/>
      <c r="FOI30"/>
      <c r="FOJ30"/>
      <c r="FOK30"/>
      <c r="FOL30"/>
      <c r="FOM30"/>
      <c r="FON30"/>
      <c r="FOO30"/>
      <c r="FOP30"/>
      <c r="FOQ30"/>
      <c r="FOR30"/>
      <c r="FOS30"/>
      <c r="FOT30"/>
      <c r="FOU30"/>
      <c r="FOV30"/>
      <c r="FOW30"/>
      <c r="FOX30"/>
      <c r="FOY30"/>
      <c r="FOZ30"/>
      <c r="FPA30"/>
      <c r="FPB30"/>
      <c r="FPC30"/>
      <c r="FPD30"/>
      <c r="FPE30"/>
      <c r="FPF30"/>
      <c r="FPG30"/>
      <c r="FPH30"/>
      <c r="FPI30"/>
      <c r="FPJ30"/>
      <c r="FPK30"/>
      <c r="FPL30"/>
      <c r="FPM30"/>
      <c r="FPN30"/>
      <c r="FPO30"/>
      <c r="FPP30"/>
      <c r="FPQ30"/>
      <c r="FPR30"/>
      <c r="FPS30"/>
      <c r="FPT30"/>
      <c r="FPU30"/>
      <c r="FPV30"/>
      <c r="FPW30"/>
      <c r="FPX30"/>
      <c r="FPY30"/>
      <c r="FPZ30"/>
      <c r="FQA30"/>
      <c r="FQB30"/>
      <c r="FQC30"/>
      <c r="FQD30"/>
      <c r="FQE30"/>
      <c r="FQF30"/>
      <c r="FQG30"/>
      <c r="FQH30"/>
      <c r="FQI30"/>
      <c r="FQJ30"/>
      <c r="FQK30"/>
      <c r="FQL30"/>
      <c r="FQM30"/>
      <c r="FQN30"/>
      <c r="FQO30"/>
      <c r="FQP30"/>
      <c r="FQQ30"/>
      <c r="FQR30"/>
      <c r="FQS30"/>
      <c r="FQT30"/>
      <c r="FQU30"/>
      <c r="FQV30"/>
      <c r="FQW30"/>
      <c r="FQX30"/>
      <c r="FQY30"/>
      <c r="FQZ30"/>
      <c r="FRA30"/>
      <c r="FRB30"/>
      <c r="FRC30"/>
      <c r="FRD30"/>
      <c r="FRE30"/>
      <c r="FRF30"/>
      <c r="FRG30"/>
      <c r="FRH30"/>
      <c r="FRI30"/>
      <c r="FRJ30"/>
      <c r="FRK30"/>
      <c r="FRL30"/>
      <c r="FRM30"/>
      <c r="FRN30"/>
      <c r="FRO30"/>
      <c r="FRP30"/>
      <c r="FRQ30"/>
      <c r="FRR30"/>
      <c r="FRS30"/>
      <c r="FRT30"/>
      <c r="FRU30"/>
      <c r="FRV30"/>
      <c r="FRW30"/>
      <c r="FRX30"/>
      <c r="FRY30"/>
      <c r="FRZ30"/>
      <c r="FSA30"/>
      <c r="FSB30"/>
      <c r="FSC30"/>
      <c r="FSD30"/>
      <c r="FSE30"/>
      <c r="FSF30"/>
      <c r="FSG30"/>
      <c r="FSH30"/>
      <c r="FSI30"/>
      <c r="FSJ30"/>
      <c r="FSK30"/>
      <c r="FSL30"/>
      <c r="FSM30"/>
      <c r="FSN30"/>
      <c r="FSO30"/>
      <c r="FSP30"/>
      <c r="FSQ30"/>
      <c r="FSR30"/>
      <c r="FSS30"/>
      <c r="FST30"/>
      <c r="FSU30"/>
      <c r="FSV30"/>
      <c r="FSW30"/>
      <c r="FSX30"/>
      <c r="FSY30"/>
      <c r="FSZ30"/>
      <c r="FTA30"/>
      <c r="FTB30"/>
      <c r="FTC30"/>
      <c r="FTD30"/>
      <c r="FTE30"/>
      <c r="FTF30"/>
      <c r="FTG30"/>
      <c r="FTH30"/>
      <c r="FTI30"/>
      <c r="FTJ30"/>
      <c r="FTK30"/>
      <c r="FTL30"/>
      <c r="FTM30"/>
      <c r="FTN30"/>
      <c r="FTO30"/>
      <c r="FTP30"/>
      <c r="FTQ30"/>
      <c r="FTR30"/>
      <c r="FTS30"/>
      <c r="FTT30"/>
      <c r="FTU30"/>
      <c r="FTV30"/>
      <c r="FTW30"/>
      <c r="FTX30"/>
      <c r="FTY30"/>
      <c r="FTZ30"/>
      <c r="FUA30"/>
      <c r="FUB30"/>
      <c r="FUC30"/>
      <c r="FUD30"/>
      <c r="FUE30"/>
      <c r="FUF30"/>
      <c r="FUG30"/>
      <c r="FUH30"/>
      <c r="FUI30"/>
      <c r="FUJ30"/>
      <c r="FUK30"/>
      <c r="FUL30"/>
      <c r="FUM30"/>
      <c r="FUN30"/>
      <c r="FUO30"/>
      <c r="FUP30"/>
      <c r="FUQ30"/>
      <c r="FUR30"/>
      <c r="FUS30"/>
      <c r="FUT30"/>
      <c r="FUU30"/>
      <c r="FUV30"/>
      <c r="FUW30"/>
      <c r="FUX30"/>
      <c r="FUY30"/>
      <c r="FUZ30"/>
      <c r="FVA30"/>
      <c r="FVB30"/>
      <c r="FVC30"/>
      <c r="FVD30"/>
      <c r="FVE30"/>
      <c r="FVF30"/>
      <c r="FVG30"/>
      <c r="FVH30"/>
      <c r="FVI30"/>
      <c r="FVJ30"/>
      <c r="FVK30"/>
      <c r="FVL30"/>
      <c r="FVM30"/>
      <c r="FVN30"/>
      <c r="FVO30"/>
      <c r="FVP30"/>
      <c r="FVQ30"/>
      <c r="FVR30"/>
      <c r="FVS30"/>
      <c r="FVT30"/>
      <c r="FVU30"/>
      <c r="FVV30"/>
      <c r="FVW30"/>
      <c r="FVX30"/>
      <c r="FVY30"/>
      <c r="FVZ30"/>
      <c r="FWA30"/>
      <c r="FWB30"/>
      <c r="FWC30"/>
      <c r="FWD30"/>
      <c r="FWE30"/>
      <c r="FWF30"/>
      <c r="FWG30"/>
      <c r="FWH30"/>
      <c r="FWI30"/>
      <c r="FWJ30"/>
      <c r="FWK30"/>
      <c r="FWL30"/>
      <c r="FWM30"/>
      <c r="FWN30"/>
      <c r="FWO30"/>
      <c r="FWP30"/>
      <c r="FWQ30"/>
      <c r="FWR30"/>
      <c r="FWS30"/>
      <c r="FWT30"/>
      <c r="FWU30"/>
      <c r="FWV30"/>
      <c r="FWW30"/>
      <c r="FWX30"/>
      <c r="FWY30"/>
      <c r="FWZ30"/>
      <c r="FXA30"/>
      <c r="FXB30"/>
      <c r="FXC30"/>
      <c r="FXD30"/>
      <c r="FXE30"/>
      <c r="FXF30"/>
      <c r="FXG30"/>
      <c r="FXH30"/>
      <c r="FXI30"/>
      <c r="FXJ30"/>
      <c r="FXK30"/>
      <c r="FXL30"/>
      <c r="FXM30"/>
      <c r="FXN30"/>
      <c r="FXO30"/>
      <c r="FXP30"/>
      <c r="FXQ30"/>
      <c r="FXR30"/>
      <c r="FXS30"/>
      <c r="FXT30"/>
      <c r="FXU30"/>
      <c r="FXV30"/>
      <c r="FXW30"/>
      <c r="FXX30"/>
      <c r="FXY30"/>
      <c r="FXZ30"/>
      <c r="FYA30"/>
      <c r="FYB30"/>
      <c r="FYC30"/>
      <c r="FYD30"/>
      <c r="FYE30"/>
      <c r="FYF30"/>
      <c r="FYG30"/>
      <c r="FYH30"/>
      <c r="FYI30"/>
      <c r="FYJ30"/>
      <c r="FYK30"/>
      <c r="FYL30"/>
      <c r="FYM30"/>
      <c r="FYN30"/>
      <c r="FYO30"/>
      <c r="FYP30"/>
      <c r="FYQ30"/>
      <c r="FYR30"/>
      <c r="FYS30"/>
      <c r="FYT30"/>
      <c r="FYU30"/>
      <c r="FYV30"/>
      <c r="FYW30"/>
      <c r="FYX30"/>
      <c r="FYY30"/>
      <c r="FYZ30"/>
      <c r="FZA30"/>
      <c r="FZB30"/>
      <c r="FZC30"/>
      <c r="FZD30"/>
      <c r="FZE30"/>
      <c r="FZF30"/>
      <c r="FZG30"/>
      <c r="FZH30"/>
      <c r="FZI30"/>
      <c r="FZJ30"/>
      <c r="FZK30"/>
      <c r="FZL30"/>
      <c r="FZM30"/>
      <c r="FZN30"/>
      <c r="FZO30"/>
      <c r="FZP30"/>
      <c r="FZQ30"/>
      <c r="FZR30"/>
      <c r="FZS30"/>
      <c r="FZT30"/>
      <c r="FZU30"/>
      <c r="FZV30"/>
      <c r="FZW30"/>
      <c r="FZX30"/>
      <c r="FZY30"/>
      <c r="FZZ30"/>
      <c r="GAA30"/>
      <c r="GAB30"/>
      <c r="GAC30"/>
      <c r="GAD30"/>
      <c r="GAE30"/>
      <c r="GAF30"/>
      <c r="GAG30"/>
      <c r="GAH30"/>
      <c r="GAI30"/>
      <c r="GAJ30"/>
      <c r="GAK30"/>
      <c r="GAL30"/>
      <c r="GAM30"/>
      <c r="GAN30"/>
      <c r="GAO30"/>
      <c r="GAP30"/>
      <c r="GAQ30"/>
      <c r="GAR30"/>
      <c r="GAS30"/>
      <c r="GAT30"/>
      <c r="GAU30"/>
      <c r="GAV30"/>
      <c r="GAW30"/>
      <c r="GAX30"/>
      <c r="GAY30"/>
      <c r="GAZ30"/>
      <c r="GBA30"/>
      <c r="GBB30"/>
      <c r="GBC30"/>
      <c r="GBD30"/>
      <c r="GBE30"/>
      <c r="GBF30"/>
      <c r="GBG30"/>
      <c r="GBH30"/>
      <c r="GBI30"/>
      <c r="GBJ30"/>
      <c r="GBK30"/>
      <c r="GBL30"/>
      <c r="GBM30"/>
      <c r="GBN30"/>
      <c r="GBO30"/>
      <c r="GBP30"/>
      <c r="GBQ30"/>
      <c r="GBR30"/>
      <c r="GBS30"/>
      <c r="GBT30"/>
      <c r="GBU30"/>
      <c r="GBV30"/>
      <c r="GBW30"/>
      <c r="GBX30"/>
      <c r="GBY30"/>
      <c r="GBZ30"/>
      <c r="GCA30"/>
      <c r="GCB30"/>
      <c r="GCC30"/>
      <c r="GCD30"/>
      <c r="GCE30"/>
      <c r="GCF30"/>
      <c r="GCG30"/>
      <c r="GCH30"/>
      <c r="GCI30"/>
      <c r="GCJ30"/>
      <c r="GCK30"/>
      <c r="GCL30"/>
      <c r="GCM30"/>
      <c r="GCN30"/>
      <c r="GCO30"/>
      <c r="GCP30"/>
      <c r="GCQ30"/>
      <c r="GCR30"/>
      <c r="GCS30"/>
      <c r="GCT30"/>
      <c r="GCU30"/>
      <c r="GCV30"/>
      <c r="GCW30"/>
      <c r="GCX30"/>
      <c r="GCY30"/>
      <c r="GCZ30"/>
      <c r="GDA30"/>
      <c r="GDB30"/>
      <c r="GDC30"/>
      <c r="GDD30"/>
      <c r="GDE30"/>
      <c r="GDF30"/>
      <c r="GDG30"/>
      <c r="GDH30"/>
      <c r="GDI30"/>
      <c r="GDJ30"/>
      <c r="GDK30"/>
      <c r="GDL30"/>
      <c r="GDM30"/>
      <c r="GDN30"/>
      <c r="GDO30"/>
      <c r="GDP30"/>
      <c r="GDQ30"/>
      <c r="GDR30"/>
      <c r="GDS30"/>
      <c r="GDT30"/>
      <c r="GDU30"/>
      <c r="GDV30"/>
      <c r="GDW30"/>
      <c r="GDX30"/>
      <c r="GDY30"/>
      <c r="GDZ30"/>
      <c r="GEA30"/>
      <c r="GEB30"/>
      <c r="GEC30"/>
      <c r="GED30"/>
      <c r="GEE30"/>
      <c r="GEF30"/>
      <c r="GEG30"/>
      <c r="GEH30"/>
      <c r="GEI30"/>
      <c r="GEJ30"/>
      <c r="GEK30"/>
      <c r="GEL30"/>
      <c r="GEM30"/>
      <c r="GEN30"/>
      <c r="GEO30"/>
      <c r="GEP30"/>
      <c r="GEQ30"/>
      <c r="GER30"/>
      <c r="GES30"/>
      <c r="GET30"/>
      <c r="GEU30"/>
      <c r="GEV30"/>
      <c r="GEW30"/>
      <c r="GEX30"/>
      <c r="GEY30"/>
      <c r="GEZ30"/>
      <c r="GFA30"/>
      <c r="GFB30"/>
      <c r="GFC30"/>
      <c r="GFD30"/>
      <c r="GFE30"/>
      <c r="GFF30"/>
      <c r="GFG30"/>
      <c r="GFH30"/>
      <c r="GFI30"/>
      <c r="GFJ30"/>
      <c r="GFK30"/>
      <c r="GFL30"/>
      <c r="GFM30"/>
      <c r="GFN30"/>
      <c r="GFO30"/>
      <c r="GFP30"/>
      <c r="GFQ30"/>
      <c r="GFR30"/>
      <c r="GFS30"/>
      <c r="GFT30"/>
      <c r="GFU30"/>
      <c r="GFV30"/>
      <c r="GFW30"/>
      <c r="GFX30"/>
      <c r="GFY30"/>
      <c r="GFZ30"/>
      <c r="GGA30"/>
      <c r="GGB30"/>
      <c r="GGC30"/>
      <c r="GGD30"/>
      <c r="GGE30"/>
      <c r="GGF30"/>
      <c r="GGG30"/>
      <c r="GGH30"/>
      <c r="GGI30"/>
      <c r="GGJ30"/>
      <c r="GGK30"/>
      <c r="GGL30"/>
      <c r="GGM30"/>
      <c r="GGN30"/>
      <c r="GGO30"/>
      <c r="GGP30"/>
      <c r="GGQ30"/>
      <c r="GGR30"/>
      <c r="GGS30"/>
      <c r="GGT30"/>
      <c r="GGU30"/>
      <c r="GGV30"/>
      <c r="GGW30"/>
      <c r="GGX30"/>
      <c r="GGY30"/>
      <c r="GGZ30"/>
      <c r="GHA30"/>
      <c r="GHB30"/>
      <c r="GHC30"/>
      <c r="GHD30"/>
      <c r="GHE30"/>
      <c r="GHF30"/>
      <c r="GHG30"/>
      <c r="GHH30"/>
      <c r="GHI30"/>
      <c r="GHJ30"/>
      <c r="GHK30"/>
      <c r="GHL30"/>
      <c r="GHM30"/>
      <c r="GHN30"/>
      <c r="GHO30"/>
      <c r="GHP30"/>
      <c r="GHQ30"/>
      <c r="GHR30"/>
      <c r="GHS30"/>
      <c r="GHT30"/>
      <c r="GHU30"/>
      <c r="GHV30"/>
      <c r="GHW30"/>
      <c r="GHX30"/>
      <c r="GHY30"/>
      <c r="GHZ30"/>
      <c r="GIA30"/>
      <c r="GIB30"/>
      <c r="GIC30"/>
      <c r="GID30"/>
      <c r="GIE30"/>
      <c r="GIF30"/>
      <c r="GIG30"/>
      <c r="GIH30"/>
      <c r="GII30"/>
      <c r="GIJ30"/>
      <c r="GIK30"/>
      <c r="GIL30"/>
      <c r="GIM30"/>
      <c r="GIN30"/>
      <c r="GIO30"/>
      <c r="GIP30"/>
      <c r="GIQ30"/>
      <c r="GIR30"/>
      <c r="GIS30"/>
      <c r="GIT30"/>
      <c r="GIU30"/>
      <c r="GIV30"/>
      <c r="GIW30"/>
      <c r="GIX30"/>
      <c r="GIY30"/>
      <c r="GIZ30"/>
      <c r="GJA30"/>
      <c r="GJB30"/>
      <c r="GJC30"/>
      <c r="GJD30"/>
      <c r="GJE30"/>
      <c r="GJF30"/>
      <c r="GJG30"/>
      <c r="GJH30"/>
      <c r="GJI30"/>
      <c r="GJJ30"/>
      <c r="GJK30"/>
      <c r="GJL30"/>
      <c r="GJM30"/>
      <c r="GJN30"/>
      <c r="GJO30"/>
      <c r="GJP30"/>
      <c r="GJQ30"/>
      <c r="GJR30"/>
      <c r="GJS30"/>
      <c r="GJT30"/>
      <c r="GJU30"/>
      <c r="GJV30"/>
      <c r="GJW30"/>
      <c r="GJX30"/>
      <c r="GJY30"/>
      <c r="GJZ30"/>
      <c r="GKA30"/>
      <c r="GKB30"/>
      <c r="GKC30"/>
      <c r="GKD30"/>
      <c r="GKE30"/>
      <c r="GKF30"/>
      <c r="GKG30"/>
      <c r="GKH30"/>
      <c r="GKI30"/>
      <c r="GKJ30"/>
      <c r="GKK30"/>
      <c r="GKL30"/>
      <c r="GKM30"/>
      <c r="GKN30"/>
      <c r="GKO30"/>
      <c r="GKP30"/>
      <c r="GKQ30"/>
      <c r="GKR30"/>
      <c r="GKS30"/>
      <c r="GKT30"/>
      <c r="GKU30"/>
      <c r="GKV30"/>
      <c r="GKW30"/>
      <c r="GKX30"/>
      <c r="GKY30"/>
      <c r="GKZ30"/>
      <c r="GLA30"/>
      <c r="GLB30"/>
      <c r="GLC30"/>
      <c r="GLD30"/>
      <c r="GLE30"/>
      <c r="GLF30"/>
      <c r="GLG30"/>
      <c r="GLH30"/>
      <c r="GLI30"/>
      <c r="GLJ30"/>
      <c r="GLK30"/>
      <c r="GLL30"/>
      <c r="GLM30"/>
      <c r="GLN30"/>
      <c r="GLO30"/>
      <c r="GLP30"/>
      <c r="GLQ30"/>
      <c r="GLR30"/>
      <c r="GLS30"/>
      <c r="GLT30"/>
      <c r="GLU30"/>
      <c r="GLV30"/>
      <c r="GLW30"/>
      <c r="GLX30"/>
      <c r="GLY30"/>
      <c r="GLZ30"/>
      <c r="GMA30"/>
      <c r="GMB30"/>
      <c r="GMC30"/>
      <c r="GMD30"/>
      <c r="GME30"/>
      <c r="GMF30"/>
      <c r="GMG30"/>
      <c r="GMH30"/>
      <c r="GMI30"/>
      <c r="GMJ30"/>
      <c r="GMK30"/>
      <c r="GML30"/>
      <c r="GMM30"/>
      <c r="GMN30"/>
      <c r="GMO30"/>
      <c r="GMP30"/>
      <c r="GMQ30"/>
      <c r="GMR30"/>
      <c r="GMS30"/>
      <c r="GMT30"/>
      <c r="GMU30"/>
      <c r="GMV30"/>
      <c r="GMW30"/>
      <c r="GMX30"/>
      <c r="GMY30"/>
      <c r="GMZ30"/>
      <c r="GNA30"/>
      <c r="GNB30"/>
      <c r="GNC30"/>
      <c r="GND30"/>
      <c r="GNE30"/>
      <c r="GNF30"/>
      <c r="GNG30"/>
      <c r="GNH30"/>
      <c r="GNI30"/>
      <c r="GNJ30"/>
      <c r="GNK30"/>
      <c r="GNL30"/>
      <c r="GNM30"/>
      <c r="GNN30"/>
      <c r="GNO30"/>
      <c r="GNP30"/>
      <c r="GNQ30"/>
      <c r="GNR30"/>
      <c r="GNS30"/>
      <c r="GNT30"/>
      <c r="GNU30"/>
      <c r="GNV30"/>
      <c r="GNW30"/>
      <c r="GNX30"/>
      <c r="GNY30"/>
      <c r="GNZ30"/>
      <c r="GOA30"/>
      <c r="GOB30"/>
      <c r="GOC30"/>
      <c r="GOD30"/>
      <c r="GOE30"/>
      <c r="GOF30"/>
      <c r="GOG30"/>
      <c r="GOH30"/>
      <c r="GOI30"/>
      <c r="GOJ30"/>
      <c r="GOK30"/>
      <c r="GOL30"/>
      <c r="GOM30"/>
      <c r="GON30"/>
      <c r="GOO30"/>
      <c r="GOP30"/>
      <c r="GOQ30"/>
      <c r="GOR30"/>
      <c r="GOS30"/>
      <c r="GOT30"/>
      <c r="GOU30"/>
      <c r="GOV30"/>
      <c r="GOW30"/>
      <c r="GOX30"/>
      <c r="GOY30"/>
      <c r="GOZ30"/>
      <c r="GPA30"/>
      <c r="GPB30"/>
      <c r="GPC30"/>
      <c r="GPD30"/>
      <c r="GPE30"/>
      <c r="GPF30"/>
      <c r="GPG30"/>
      <c r="GPH30"/>
      <c r="GPI30"/>
      <c r="GPJ30"/>
      <c r="GPK30"/>
      <c r="GPL30"/>
      <c r="GPM30"/>
      <c r="GPN30"/>
      <c r="GPO30"/>
      <c r="GPP30"/>
      <c r="GPQ30"/>
      <c r="GPR30"/>
      <c r="GPS30"/>
      <c r="GPT30"/>
      <c r="GPU30"/>
      <c r="GPV30"/>
      <c r="GPW30"/>
      <c r="GPX30"/>
      <c r="GPY30"/>
      <c r="GPZ30"/>
      <c r="GQA30"/>
      <c r="GQB30"/>
      <c r="GQC30"/>
      <c r="GQD30"/>
      <c r="GQE30"/>
      <c r="GQF30"/>
      <c r="GQG30"/>
      <c r="GQH30"/>
      <c r="GQI30"/>
      <c r="GQJ30"/>
      <c r="GQK30"/>
      <c r="GQL30"/>
      <c r="GQM30"/>
      <c r="GQN30"/>
      <c r="GQO30"/>
      <c r="GQP30"/>
      <c r="GQQ30"/>
      <c r="GQR30"/>
      <c r="GQS30"/>
      <c r="GQT30"/>
      <c r="GQU30"/>
      <c r="GQV30"/>
      <c r="GQW30"/>
      <c r="GQX30"/>
      <c r="GQY30"/>
      <c r="GQZ30"/>
      <c r="GRA30"/>
      <c r="GRB30"/>
      <c r="GRC30"/>
      <c r="GRD30"/>
      <c r="GRE30"/>
      <c r="GRF30"/>
      <c r="GRG30"/>
      <c r="GRH30"/>
      <c r="GRI30"/>
      <c r="GRJ30"/>
      <c r="GRK30"/>
      <c r="GRL30"/>
      <c r="GRM30"/>
      <c r="GRN30"/>
      <c r="GRO30"/>
      <c r="GRP30"/>
      <c r="GRQ30"/>
      <c r="GRR30"/>
      <c r="GRS30"/>
      <c r="GRT30"/>
      <c r="GRU30"/>
      <c r="GRV30"/>
      <c r="GRW30"/>
      <c r="GRX30"/>
      <c r="GRY30"/>
      <c r="GRZ30"/>
      <c r="GSA30"/>
      <c r="GSB30"/>
      <c r="GSC30"/>
      <c r="GSD30"/>
      <c r="GSE30"/>
      <c r="GSF30"/>
      <c r="GSG30"/>
      <c r="GSH30"/>
      <c r="GSI30"/>
      <c r="GSJ30"/>
      <c r="GSK30"/>
      <c r="GSL30"/>
      <c r="GSM30"/>
      <c r="GSN30"/>
      <c r="GSO30"/>
      <c r="GSP30"/>
      <c r="GSQ30"/>
      <c r="GSR30"/>
      <c r="GSS30"/>
      <c r="GST30"/>
      <c r="GSU30"/>
      <c r="GSV30"/>
      <c r="GSW30"/>
      <c r="GSX30"/>
      <c r="GSY30"/>
      <c r="GSZ30"/>
      <c r="GTA30"/>
      <c r="GTB30"/>
      <c r="GTC30"/>
      <c r="GTD30"/>
      <c r="GTE30"/>
      <c r="GTF30"/>
      <c r="GTG30"/>
      <c r="GTH30"/>
      <c r="GTI30"/>
      <c r="GTJ30"/>
      <c r="GTK30"/>
      <c r="GTL30"/>
      <c r="GTM30"/>
      <c r="GTN30"/>
      <c r="GTO30"/>
      <c r="GTP30"/>
      <c r="GTQ30"/>
      <c r="GTR30"/>
      <c r="GTS30"/>
      <c r="GTT30"/>
      <c r="GTU30"/>
      <c r="GTV30"/>
      <c r="GTW30"/>
      <c r="GTX30"/>
      <c r="GTY30"/>
      <c r="GTZ30"/>
      <c r="GUA30"/>
      <c r="GUB30"/>
      <c r="GUC30"/>
      <c r="GUD30"/>
      <c r="GUE30"/>
      <c r="GUF30"/>
      <c r="GUG30"/>
      <c r="GUH30"/>
      <c r="GUI30"/>
      <c r="GUJ30"/>
      <c r="GUK30"/>
      <c r="GUL30"/>
      <c r="GUM30"/>
      <c r="GUN30"/>
      <c r="GUO30"/>
      <c r="GUP30"/>
      <c r="GUQ30"/>
      <c r="GUR30"/>
      <c r="GUS30"/>
      <c r="GUT30"/>
      <c r="GUU30"/>
      <c r="GUV30"/>
      <c r="GUW30"/>
      <c r="GUX30"/>
      <c r="GUY30"/>
      <c r="GUZ30"/>
      <c r="GVA30"/>
      <c r="GVB30"/>
      <c r="GVC30"/>
      <c r="GVD30"/>
      <c r="GVE30"/>
      <c r="GVF30"/>
      <c r="GVG30"/>
      <c r="GVH30"/>
      <c r="GVI30"/>
      <c r="GVJ30"/>
      <c r="GVK30"/>
      <c r="GVL30"/>
      <c r="GVM30"/>
      <c r="GVN30"/>
      <c r="GVO30"/>
      <c r="GVP30"/>
      <c r="GVQ30"/>
      <c r="GVR30"/>
      <c r="GVS30"/>
      <c r="GVT30"/>
      <c r="GVU30"/>
      <c r="GVV30"/>
      <c r="GVW30"/>
      <c r="GVX30"/>
      <c r="GVY30"/>
      <c r="GVZ30"/>
      <c r="GWA30"/>
      <c r="GWB30"/>
      <c r="GWC30"/>
      <c r="GWD30"/>
      <c r="GWE30"/>
      <c r="GWF30"/>
      <c r="GWG30"/>
      <c r="GWH30"/>
      <c r="GWI30"/>
      <c r="GWJ30"/>
      <c r="GWK30"/>
      <c r="GWL30"/>
      <c r="GWM30"/>
      <c r="GWN30"/>
      <c r="GWO30"/>
      <c r="GWP30"/>
      <c r="GWQ30"/>
      <c r="GWR30"/>
      <c r="GWS30"/>
      <c r="GWT30"/>
      <c r="GWU30"/>
      <c r="GWV30"/>
      <c r="GWW30"/>
      <c r="GWX30"/>
      <c r="GWY30"/>
      <c r="GWZ30"/>
      <c r="GXA30"/>
      <c r="GXB30"/>
      <c r="GXC30"/>
      <c r="GXD30"/>
      <c r="GXE30"/>
      <c r="GXF30"/>
      <c r="GXG30"/>
      <c r="GXH30"/>
      <c r="GXI30"/>
      <c r="GXJ30"/>
      <c r="GXK30"/>
      <c r="GXL30"/>
      <c r="GXM30"/>
      <c r="GXN30"/>
      <c r="GXO30"/>
      <c r="GXP30"/>
      <c r="GXQ30"/>
      <c r="GXR30"/>
      <c r="GXS30"/>
      <c r="GXT30"/>
      <c r="GXU30"/>
      <c r="GXV30"/>
      <c r="GXW30"/>
      <c r="GXX30"/>
      <c r="GXY30"/>
      <c r="GXZ30"/>
      <c r="GYA30"/>
      <c r="GYB30"/>
      <c r="GYC30"/>
      <c r="GYD30"/>
      <c r="GYE30"/>
      <c r="GYF30"/>
      <c r="GYG30"/>
      <c r="GYH30"/>
      <c r="GYI30"/>
      <c r="GYJ30"/>
      <c r="GYK30"/>
      <c r="GYL30"/>
      <c r="GYM30"/>
      <c r="GYN30"/>
      <c r="GYO30"/>
      <c r="GYP30"/>
      <c r="GYQ30"/>
      <c r="GYR30"/>
      <c r="GYS30"/>
      <c r="GYT30"/>
      <c r="GYU30"/>
      <c r="GYV30"/>
      <c r="GYW30"/>
      <c r="GYX30"/>
      <c r="GYY30"/>
      <c r="GYZ30"/>
      <c r="GZA30"/>
      <c r="GZB30"/>
      <c r="GZC30"/>
      <c r="GZD30"/>
      <c r="GZE30"/>
      <c r="GZF30"/>
      <c r="GZG30"/>
      <c r="GZH30"/>
      <c r="GZI30"/>
      <c r="GZJ30"/>
      <c r="GZK30"/>
      <c r="GZL30"/>
      <c r="GZM30"/>
      <c r="GZN30"/>
      <c r="GZO30"/>
      <c r="GZP30"/>
      <c r="GZQ30"/>
      <c r="GZR30"/>
      <c r="GZS30"/>
      <c r="GZT30"/>
      <c r="GZU30"/>
      <c r="GZV30"/>
      <c r="GZW30"/>
      <c r="GZX30"/>
      <c r="GZY30"/>
      <c r="GZZ30"/>
      <c r="HAA30"/>
      <c r="HAB30"/>
      <c r="HAC30"/>
      <c r="HAD30"/>
      <c r="HAE30"/>
      <c r="HAF30"/>
      <c r="HAG30"/>
      <c r="HAH30"/>
      <c r="HAI30"/>
      <c r="HAJ30"/>
      <c r="HAK30"/>
      <c r="HAL30"/>
      <c r="HAM30"/>
      <c r="HAN30"/>
      <c r="HAO30"/>
      <c r="HAP30"/>
      <c r="HAQ30"/>
      <c r="HAR30"/>
      <c r="HAS30"/>
      <c r="HAT30"/>
      <c r="HAU30"/>
      <c r="HAV30"/>
      <c r="HAW30"/>
      <c r="HAX30"/>
      <c r="HAY30"/>
      <c r="HAZ30"/>
      <c r="HBA30"/>
      <c r="HBB30"/>
      <c r="HBC30"/>
      <c r="HBD30"/>
      <c r="HBE30"/>
      <c r="HBF30"/>
      <c r="HBG30"/>
      <c r="HBH30"/>
      <c r="HBI30"/>
      <c r="HBJ30"/>
      <c r="HBK30"/>
      <c r="HBL30"/>
      <c r="HBM30"/>
      <c r="HBN30"/>
      <c r="HBO30"/>
      <c r="HBP30"/>
      <c r="HBQ30"/>
      <c r="HBR30"/>
      <c r="HBS30"/>
      <c r="HBT30"/>
      <c r="HBU30"/>
      <c r="HBV30"/>
      <c r="HBW30"/>
      <c r="HBX30"/>
      <c r="HBY30"/>
      <c r="HBZ30"/>
      <c r="HCA30"/>
      <c r="HCB30"/>
      <c r="HCC30"/>
      <c r="HCD30"/>
      <c r="HCE30"/>
      <c r="HCF30"/>
      <c r="HCG30"/>
      <c r="HCH30"/>
      <c r="HCI30"/>
      <c r="HCJ30"/>
      <c r="HCK30"/>
      <c r="HCL30"/>
      <c r="HCM30"/>
      <c r="HCN30"/>
      <c r="HCO30"/>
      <c r="HCP30"/>
      <c r="HCQ30"/>
      <c r="HCR30"/>
      <c r="HCS30"/>
      <c r="HCT30"/>
      <c r="HCU30"/>
      <c r="HCV30"/>
      <c r="HCW30"/>
      <c r="HCX30"/>
      <c r="HCY30"/>
      <c r="HCZ30"/>
      <c r="HDA30"/>
      <c r="HDB30"/>
      <c r="HDC30"/>
      <c r="HDD30"/>
      <c r="HDE30"/>
      <c r="HDF30"/>
      <c r="HDG30"/>
      <c r="HDH30"/>
      <c r="HDI30"/>
      <c r="HDJ30"/>
      <c r="HDK30"/>
      <c r="HDL30"/>
      <c r="HDM30"/>
      <c r="HDN30"/>
      <c r="HDO30"/>
      <c r="HDP30"/>
      <c r="HDQ30"/>
      <c r="HDR30"/>
      <c r="HDS30"/>
      <c r="HDT30"/>
      <c r="HDU30"/>
      <c r="HDV30"/>
      <c r="HDW30"/>
      <c r="HDX30"/>
      <c r="HDY30"/>
      <c r="HDZ30"/>
      <c r="HEA30"/>
      <c r="HEB30"/>
      <c r="HEC30"/>
      <c r="HED30"/>
      <c r="HEE30"/>
      <c r="HEF30"/>
      <c r="HEG30"/>
      <c r="HEH30"/>
      <c r="HEI30"/>
      <c r="HEJ30"/>
      <c r="HEK30"/>
      <c r="HEL30"/>
      <c r="HEM30"/>
      <c r="HEN30"/>
      <c r="HEO30"/>
      <c r="HEP30"/>
      <c r="HEQ30"/>
      <c r="HER30"/>
      <c r="HES30"/>
      <c r="HET30"/>
      <c r="HEU30"/>
      <c r="HEV30"/>
      <c r="HEW30"/>
      <c r="HEX30"/>
      <c r="HEY30"/>
      <c r="HEZ30"/>
      <c r="HFA30"/>
      <c r="HFB30"/>
      <c r="HFC30"/>
      <c r="HFD30"/>
      <c r="HFE30"/>
      <c r="HFF30"/>
      <c r="HFG30"/>
      <c r="HFH30"/>
      <c r="HFI30"/>
      <c r="HFJ30"/>
      <c r="HFK30"/>
      <c r="HFL30"/>
      <c r="HFM30"/>
      <c r="HFN30"/>
      <c r="HFO30"/>
      <c r="HFP30"/>
      <c r="HFQ30"/>
      <c r="HFR30"/>
      <c r="HFS30"/>
      <c r="HFT30"/>
      <c r="HFU30"/>
      <c r="HFV30"/>
      <c r="HFW30"/>
      <c r="HFX30"/>
      <c r="HFY30"/>
      <c r="HFZ30"/>
      <c r="HGA30"/>
      <c r="HGB30"/>
      <c r="HGC30"/>
      <c r="HGD30"/>
      <c r="HGE30"/>
      <c r="HGF30"/>
      <c r="HGG30"/>
      <c r="HGH30"/>
      <c r="HGI30"/>
      <c r="HGJ30"/>
      <c r="HGK30"/>
      <c r="HGL30"/>
      <c r="HGM30"/>
      <c r="HGN30"/>
      <c r="HGO30"/>
      <c r="HGP30"/>
      <c r="HGQ30"/>
      <c r="HGR30"/>
      <c r="HGS30"/>
      <c r="HGT30"/>
      <c r="HGU30"/>
      <c r="HGV30"/>
      <c r="HGW30"/>
      <c r="HGX30"/>
      <c r="HGY30"/>
      <c r="HGZ30"/>
      <c r="HHA30"/>
      <c r="HHB30"/>
      <c r="HHC30"/>
      <c r="HHD30"/>
      <c r="HHE30"/>
      <c r="HHF30"/>
      <c r="HHG30"/>
      <c r="HHH30"/>
      <c r="HHI30"/>
      <c r="HHJ30"/>
      <c r="HHK30"/>
      <c r="HHL30"/>
      <c r="HHM30"/>
      <c r="HHN30"/>
      <c r="HHO30"/>
      <c r="HHP30"/>
      <c r="HHQ30"/>
      <c r="HHR30"/>
      <c r="HHS30"/>
      <c r="HHT30"/>
      <c r="HHU30"/>
      <c r="HHV30"/>
      <c r="HHW30"/>
      <c r="HHX30"/>
      <c r="HHY30"/>
      <c r="HHZ30"/>
      <c r="HIA30"/>
      <c r="HIB30"/>
      <c r="HIC30"/>
      <c r="HID30"/>
      <c r="HIE30"/>
      <c r="HIF30"/>
      <c r="HIG30"/>
      <c r="HIH30"/>
      <c r="HII30"/>
      <c r="HIJ30"/>
      <c r="HIK30"/>
      <c r="HIL30"/>
      <c r="HIM30"/>
      <c r="HIN30"/>
      <c r="HIO30"/>
      <c r="HIP30"/>
      <c r="HIQ30"/>
      <c r="HIR30"/>
      <c r="HIS30"/>
      <c r="HIT30"/>
      <c r="HIU30"/>
      <c r="HIV30"/>
      <c r="HIW30"/>
      <c r="HIX30"/>
      <c r="HIY30"/>
      <c r="HIZ30"/>
      <c r="HJA30"/>
      <c r="HJB30"/>
      <c r="HJC30"/>
      <c r="HJD30"/>
      <c r="HJE30"/>
      <c r="HJF30"/>
      <c r="HJG30"/>
      <c r="HJH30"/>
      <c r="HJI30"/>
      <c r="HJJ30"/>
      <c r="HJK30"/>
      <c r="HJL30"/>
      <c r="HJM30"/>
      <c r="HJN30"/>
      <c r="HJO30"/>
      <c r="HJP30"/>
      <c r="HJQ30"/>
      <c r="HJR30"/>
      <c r="HJS30"/>
      <c r="HJT30"/>
      <c r="HJU30"/>
      <c r="HJV30"/>
      <c r="HJW30"/>
      <c r="HJX30"/>
      <c r="HJY30"/>
      <c r="HJZ30"/>
      <c r="HKA30"/>
      <c r="HKB30"/>
      <c r="HKC30"/>
      <c r="HKD30"/>
      <c r="HKE30"/>
      <c r="HKF30"/>
      <c r="HKG30"/>
      <c r="HKH30"/>
      <c r="HKI30"/>
      <c r="HKJ30"/>
      <c r="HKK30"/>
      <c r="HKL30"/>
      <c r="HKM30"/>
      <c r="HKN30"/>
      <c r="HKO30"/>
      <c r="HKP30"/>
      <c r="HKQ30"/>
      <c r="HKR30"/>
      <c r="HKS30"/>
      <c r="HKT30"/>
      <c r="HKU30"/>
      <c r="HKV30"/>
      <c r="HKW30"/>
      <c r="HKX30"/>
      <c r="HKY30"/>
      <c r="HKZ30"/>
      <c r="HLA30"/>
      <c r="HLB30"/>
      <c r="HLC30"/>
      <c r="HLD30"/>
      <c r="HLE30"/>
      <c r="HLF30"/>
      <c r="HLG30"/>
      <c r="HLH30"/>
      <c r="HLI30"/>
      <c r="HLJ30"/>
      <c r="HLK30"/>
      <c r="HLL30"/>
      <c r="HLM30"/>
      <c r="HLN30"/>
      <c r="HLO30"/>
      <c r="HLP30"/>
      <c r="HLQ30"/>
      <c r="HLR30"/>
      <c r="HLS30"/>
      <c r="HLT30"/>
      <c r="HLU30"/>
      <c r="HLV30"/>
      <c r="HLW30"/>
      <c r="HLX30"/>
      <c r="HLY30"/>
      <c r="HLZ30"/>
      <c r="HMA30"/>
      <c r="HMB30"/>
      <c r="HMC30"/>
      <c r="HMD30"/>
      <c r="HME30"/>
      <c r="HMF30"/>
      <c r="HMG30"/>
      <c r="HMH30"/>
      <c r="HMI30"/>
      <c r="HMJ30"/>
      <c r="HMK30"/>
      <c r="HML30"/>
      <c r="HMM30"/>
      <c r="HMN30"/>
      <c r="HMO30"/>
      <c r="HMP30"/>
      <c r="HMQ30"/>
      <c r="HMR30"/>
      <c r="HMS30"/>
      <c r="HMT30"/>
      <c r="HMU30"/>
      <c r="HMV30"/>
      <c r="HMW30"/>
      <c r="HMX30"/>
      <c r="HMY30"/>
      <c r="HMZ30"/>
      <c r="HNA30"/>
      <c r="HNB30"/>
      <c r="HNC30"/>
      <c r="HND30"/>
      <c r="HNE30"/>
      <c r="HNF30"/>
      <c r="HNG30"/>
      <c r="HNH30"/>
      <c r="HNI30"/>
      <c r="HNJ30"/>
      <c r="HNK30"/>
      <c r="HNL30"/>
      <c r="HNM30"/>
      <c r="HNN30"/>
      <c r="HNO30"/>
      <c r="HNP30"/>
      <c r="HNQ30"/>
      <c r="HNR30"/>
      <c r="HNS30"/>
      <c r="HNT30"/>
      <c r="HNU30"/>
      <c r="HNV30"/>
      <c r="HNW30"/>
      <c r="HNX30"/>
      <c r="HNY30"/>
      <c r="HNZ30"/>
      <c r="HOA30"/>
      <c r="HOB30"/>
      <c r="HOC30"/>
      <c r="HOD30"/>
      <c r="HOE30"/>
      <c r="HOF30"/>
      <c r="HOG30"/>
      <c r="HOH30"/>
      <c r="HOI30"/>
      <c r="HOJ30"/>
      <c r="HOK30"/>
      <c r="HOL30"/>
      <c r="HOM30"/>
      <c r="HON30"/>
      <c r="HOO30"/>
      <c r="HOP30"/>
      <c r="HOQ30"/>
      <c r="HOR30"/>
      <c r="HOS30"/>
      <c r="HOT30"/>
      <c r="HOU30"/>
      <c r="HOV30"/>
      <c r="HOW30"/>
      <c r="HOX30"/>
      <c r="HOY30"/>
      <c r="HOZ30"/>
      <c r="HPA30"/>
      <c r="HPB30"/>
      <c r="HPC30"/>
      <c r="HPD30"/>
      <c r="HPE30"/>
      <c r="HPF30"/>
      <c r="HPG30"/>
      <c r="HPH30"/>
      <c r="HPI30"/>
      <c r="HPJ30"/>
      <c r="HPK30"/>
      <c r="HPL30"/>
      <c r="HPM30"/>
      <c r="HPN30"/>
      <c r="HPO30"/>
      <c r="HPP30"/>
      <c r="HPQ30"/>
      <c r="HPR30"/>
      <c r="HPS30"/>
      <c r="HPT30"/>
      <c r="HPU30"/>
      <c r="HPV30"/>
      <c r="HPW30"/>
      <c r="HPX30"/>
      <c r="HPY30"/>
      <c r="HPZ30"/>
      <c r="HQA30"/>
      <c r="HQB30"/>
      <c r="HQC30"/>
      <c r="HQD30"/>
      <c r="HQE30"/>
      <c r="HQF30"/>
      <c r="HQG30"/>
      <c r="HQH30"/>
      <c r="HQI30"/>
      <c r="HQJ30"/>
      <c r="HQK30"/>
      <c r="HQL30"/>
      <c r="HQM30"/>
      <c r="HQN30"/>
      <c r="HQO30"/>
      <c r="HQP30"/>
      <c r="HQQ30"/>
      <c r="HQR30"/>
      <c r="HQS30"/>
      <c r="HQT30"/>
      <c r="HQU30"/>
      <c r="HQV30"/>
      <c r="HQW30"/>
      <c r="HQX30"/>
      <c r="HQY30"/>
      <c r="HQZ30"/>
      <c r="HRA30"/>
      <c r="HRB30"/>
      <c r="HRC30"/>
      <c r="HRD30"/>
      <c r="HRE30"/>
      <c r="HRF30"/>
      <c r="HRG30"/>
      <c r="HRH30"/>
      <c r="HRI30"/>
      <c r="HRJ30"/>
      <c r="HRK30"/>
      <c r="HRL30"/>
      <c r="HRM30"/>
      <c r="HRN30"/>
      <c r="HRO30"/>
      <c r="HRP30"/>
      <c r="HRQ30"/>
      <c r="HRR30"/>
      <c r="HRS30"/>
      <c r="HRT30"/>
      <c r="HRU30"/>
      <c r="HRV30"/>
      <c r="HRW30"/>
      <c r="HRX30"/>
      <c r="HRY30"/>
      <c r="HRZ30"/>
      <c r="HSA30"/>
      <c r="HSB30"/>
      <c r="HSC30"/>
      <c r="HSD30"/>
      <c r="HSE30"/>
      <c r="HSF30"/>
      <c r="HSG30"/>
      <c r="HSH30"/>
      <c r="HSI30"/>
      <c r="HSJ30"/>
      <c r="HSK30"/>
      <c r="HSL30"/>
      <c r="HSM30"/>
      <c r="HSN30"/>
      <c r="HSO30"/>
      <c r="HSP30"/>
      <c r="HSQ30"/>
      <c r="HSR30"/>
      <c r="HSS30"/>
      <c r="HST30"/>
      <c r="HSU30"/>
      <c r="HSV30"/>
      <c r="HSW30"/>
      <c r="HSX30"/>
      <c r="HSY30"/>
      <c r="HSZ30"/>
      <c r="HTA30"/>
      <c r="HTB30"/>
      <c r="HTC30"/>
      <c r="HTD30"/>
      <c r="HTE30"/>
      <c r="HTF30"/>
      <c r="HTG30"/>
      <c r="HTH30"/>
      <c r="HTI30"/>
      <c r="HTJ30"/>
      <c r="HTK30"/>
      <c r="HTL30"/>
      <c r="HTM30"/>
      <c r="HTN30"/>
      <c r="HTO30"/>
      <c r="HTP30"/>
      <c r="HTQ30"/>
      <c r="HTR30"/>
      <c r="HTS30"/>
      <c r="HTT30"/>
      <c r="HTU30"/>
      <c r="HTV30"/>
      <c r="HTW30"/>
      <c r="HTX30"/>
      <c r="HTY30"/>
      <c r="HTZ30"/>
      <c r="HUA30"/>
      <c r="HUB30"/>
      <c r="HUC30"/>
      <c r="HUD30"/>
      <c r="HUE30"/>
      <c r="HUF30"/>
      <c r="HUG30"/>
      <c r="HUH30"/>
      <c r="HUI30"/>
      <c r="HUJ30"/>
      <c r="HUK30"/>
      <c r="HUL30"/>
      <c r="HUM30"/>
      <c r="HUN30"/>
      <c r="HUO30"/>
      <c r="HUP30"/>
      <c r="HUQ30"/>
      <c r="HUR30"/>
      <c r="HUS30"/>
      <c r="HUT30"/>
      <c r="HUU30"/>
      <c r="HUV30"/>
      <c r="HUW30"/>
      <c r="HUX30"/>
      <c r="HUY30"/>
      <c r="HUZ30"/>
      <c r="HVA30"/>
      <c r="HVB30"/>
      <c r="HVC30"/>
      <c r="HVD30"/>
      <c r="HVE30"/>
      <c r="HVF30"/>
      <c r="HVG30"/>
      <c r="HVH30"/>
      <c r="HVI30"/>
      <c r="HVJ30"/>
      <c r="HVK30"/>
      <c r="HVL30"/>
      <c r="HVM30"/>
      <c r="HVN30"/>
      <c r="HVO30"/>
      <c r="HVP30"/>
      <c r="HVQ30"/>
      <c r="HVR30"/>
      <c r="HVS30"/>
      <c r="HVT30"/>
      <c r="HVU30"/>
      <c r="HVV30"/>
      <c r="HVW30"/>
      <c r="HVX30"/>
      <c r="HVY30"/>
      <c r="HVZ30"/>
      <c r="HWA30"/>
      <c r="HWB30"/>
      <c r="HWC30"/>
      <c r="HWD30"/>
      <c r="HWE30"/>
      <c r="HWF30"/>
      <c r="HWG30"/>
      <c r="HWH30"/>
      <c r="HWI30"/>
      <c r="HWJ30"/>
      <c r="HWK30"/>
      <c r="HWL30"/>
      <c r="HWM30"/>
      <c r="HWN30"/>
      <c r="HWO30"/>
      <c r="HWP30"/>
      <c r="HWQ30"/>
      <c r="HWR30"/>
      <c r="HWS30"/>
      <c r="HWT30"/>
      <c r="HWU30"/>
      <c r="HWV30"/>
      <c r="HWW30"/>
      <c r="HWX30"/>
      <c r="HWY30"/>
      <c r="HWZ30"/>
      <c r="HXA30"/>
      <c r="HXB30"/>
      <c r="HXC30"/>
      <c r="HXD30"/>
      <c r="HXE30"/>
      <c r="HXF30"/>
      <c r="HXG30"/>
      <c r="HXH30"/>
      <c r="HXI30"/>
      <c r="HXJ30"/>
      <c r="HXK30"/>
      <c r="HXL30"/>
      <c r="HXM30"/>
      <c r="HXN30"/>
      <c r="HXO30"/>
      <c r="HXP30"/>
      <c r="HXQ30"/>
      <c r="HXR30"/>
      <c r="HXS30"/>
      <c r="HXT30"/>
      <c r="HXU30"/>
      <c r="HXV30"/>
      <c r="HXW30"/>
      <c r="HXX30"/>
      <c r="HXY30"/>
      <c r="HXZ30"/>
      <c r="HYA30"/>
      <c r="HYB30"/>
      <c r="HYC30"/>
      <c r="HYD30"/>
      <c r="HYE30"/>
      <c r="HYF30"/>
      <c r="HYG30"/>
      <c r="HYH30"/>
      <c r="HYI30"/>
      <c r="HYJ30"/>
      <c r="HYK30"/>
      <c r="HYL30"/>
      <c r="HYM30"/>
      <c r="HYN30"/>
      <c r="HYO30"/>
      <c r="HYP30"/>
      <c r="HYQ30"/>
      <c r="HYR30"/>
      <c r="HYS30"/>
      <c r="HYT30"/>
      <c r="HYU30"/>
      <c r="HYV30"/>
      <c r="HYW30"/>
      <c r="HYX30"/>
      <c r="HYY30"/>
      <c r="HYZ30"/>
      <c r="HZA30"/>
      <c r="HZB30"/>
      <c r="HZC30"/>
      <c r="HZD30"/>
      <c r="HZE30"/>
      <c r="HZF30"/>
      <c r="HZG30"/>
      <c r="HZH30"/>
      <c r="HZI30"/>
      <c r="HZJ30"/>
      <c r="HZK30"/>
      <c r="HZL30"/>
      <c r="HZM30"/>
      <c r="HZN30"/>
      <c r="HZO30"/>
      <c r="HZP30"/>
      <c r="HZQ30"/>
      <c r="HZR30"/>
      <c r="HZS30"/>
      <c r="HZT30"/>
      <c r="HZU30"/>
      <c r="HZV30"/>
      <c r="HZW30"/>
      <c r="HZX30"/>
      <c r="HZY30"/>
      <c r="HZZ30"/>
      <c r="IAA30"/>
      <c r="IAB30"/>
      <c r="IAC30"/>
      <c r="IAD30"/>
      <c r="IAE30"/>
      <c r="IAF30"/>
      <c r="IAG30"/>
      <c r="IAH30"/>
      <c r="IAI30"/>
      <c r="IAJ30"/>
      <c r="IAK30"/>
      <c r="IAL30"/>
      <c r="IAM30"/>
      <c r="IAN30"/>
      <c r="IAO30"/>
      <c r="IAP30"/>
      <c r="IAQ30"/>
      <c r="IAR30"/>
      <c r="IAS30"/>
      <c r="IAT30"/>
      <c r="IAU30"/>
      <c r="IAV30"/>
      <c r="IAW30"/>
      <c r="IAX30"/>
      <c r="IAY30"/>
      <c r="IAZ30"/>
      <c r="IBA30"/>
      <c r="IBB30"/>
      <c r="IBC30"/>
      <c r="IBD30"/>
      <c r="IBE30"/>
      <c r="IBF30"/>
      <c r="IBG30"/>
      <c r="IBH30"/>
      <c r="IBI30"/>
      <c r="IBJ30"/>
      <c r="IBK30"/>
      <c r="IBL30"/>
      <c r="IBM30"/>
      <c r="IBN30"/>
      <c r="IBO30"/>
      <c r="IBP30"/>
      <c r="IBQ30"/>
      <c r="IBR30"/>
      <c r="IBS30"/>
      <c r="IBT30"/>
      <c r="IBU30"/>
      <c r="IBV30"/>
      <c r="IBW30"/>
      <c r="IBX30"/>
      <c r="IBY30"/>
      <c r="IBZ30"/>
      <c r="ICA30"/>
      <c r="ICB30"/>
      <c r="ICC30"/>
      <c r="ICD30"/>
      <c r="ICE30"/>
      <c r="ICF30"/>
      <c r="ICG30"/>
      <c r="ICH30"/>
      <c r="ICI30"/>
      <c r="ICJ30"/>
      <c r="ICK30"/>
      <c r="ICL30"/>
      <c r="ICM30"/>
      <c r="ICN30"/>
      <c r="ICO30"/>
      <c r="ICP30"/>
      <c r="ICQ30"/>
      <c r="ICR30"/>
      <c r="ICS30"/>
      <c r="ICT30"/>
      <c r="ICU30"/>
      <c r="ICV30"/>
      <c r="ICW30"/>
      <c r="ICX30"/>
      <c r="ICY30"/>
      <c r="ICZ30"/>
      <c r="IDA30"/>
      <c r="IDB30"/>
      <c r="IDC30"/>
      <c r="IDD30"/>
      <c r="IDE30"/>
      <c r="IDF30"/>
      <c r="IDG30"/>
      <c r="IDH30"/>
      <c r="IDI30"/>
      <c r="IDJ30"/>
      <c r="IDK30"/>
      <c r="IDL30"/>
      <c r="IDM30"/>
      <c r="IDN30"/>
      <c r="IDO30"/>
      <c r="IDP30"/>
      <c r="IDQ30"/>
      <c r="IDR30"/>
      <c r="IDS30"/>
      <c r="IDT30"/>
      <c r="IDU30"/>
      <c r="IDV30"/>
      <c r="IDW30"/>
      <c r="IDX30"/>
      <c r="IDY30"/>
      <c r="IDZ30"/>
      <c r="IEA30"/>
      <c r="IEB30"/>
      <c r="IEC30"/>
      <c r="IED30"/>
      <c r="IEE30"/>
      <c r="IEF30"/>
      <c r="IEG30"/>
      <c r="IEH30"/>
      <c r="IEI30"/>
      <c r="IEJ30"/>
      <c r="IEK30"/>
      <c r="IEL30"/>
      <c r="IEM30"/>
      <c r="IEN30"/>
      <c r="IEO30"/>
      <c r="IEP30"/>
      <c r="IEQ30"/>
      <c r="IER30"/>
      <c r="IES30"/>
      <c r="IET30"/>
      <c r="IEU30"/>
      <c r="IEV30"/>
      <c r="IEW30"/>
      <c r="IEX30"/>
      <c r="IEY30"/>
      <c r="IEZ30"/>
      <c r="IFA30"/>
      <c r="IFB30"/>
      <c r="IFC30"/>
      <c r="IFD30"/>
      <c r="IFE30"/>
      <c r="IFF30"/>
      <c r="IFG30"/>
      <c r="IFH30"/>
      <c r="IFI30"/>
      <c r="IFJ30"/>
      <c r="IFK30"/>
      <c r="IFL30"/>
      <c r="IFM30"/>
      <c r="IFN30"/>
      <c r="IFO30"/>
      <c r="IFP30"/>
      <c r="IFQ30"/>
      <c r="IFR30"/>
      <c r="IFS30"/>
      <c r="IFT30"/>
      <c r="IFU30"/>
      <c r="IFV30"/>
      <c r="IFW30"/>
      <c r="IFX30"/>
      <c r="IFY30"/>
      <c r="IFZ30"/>
      <c r="IGA30"/>
      <c r="IGB30"/>
      <c r="IGC30"/>
      <c r="IGD30"/>
      <c r="IGE30"/>
      <c r="IGF30"/>
      <c r="IGG30"/>
      <c r="IGH30"/>
      <c r="IGI30"/>
      <c r="IGJ30"/>
      <c r="IGK30"/>
      <c r="IGL30"/>
      <c r="IGM30"/>
      <c r="IGN30"/>
      <c r="IGO30"/>
      <c r="IGP30"/>
      <c r="IGQ30"/>
      <c r="IGR30"/>
      <c r="IGS30"/>
      <c r="IGT30"/>
      <c r="IGU30"/>
      <c r="IGV30"/>
      <c r="IGW30"/>
      <c r="IGX30"/>
      <c r="IGY30"/>
      <c r="IGZ30"/>
      <c r="IHA30"/>
      <c r="IHB30"/>
      <c r="IHC30"/>
      <c r="IHD30"/>
      <c r="IHE30"/>
      <c r="IHF30"/>
      <c r="IHG30"/>
      <c r="IHH30"/>
      <c r="IHI30"/>
      <c r="IHJ30"/>
      <c r="IHK30"/>
      <c r="IHL30"/>
      <c r="IHM30"/>
      <c r="IHN30"/>
      <c r="IHO30"/>
      <c r="IHP30"/>
      <c r="IHQ30"/>
      <c r="IHR30"/>
      <c r="IHS30"/>
      <c r="IHT30"/>
      <c r="IHU30"/>
      <c r="IHV30"/>
      <c r="IHW30"/>
      <c r="IHX30"/>
      <c r="IHY30"/>
      <c r="IHZ30"/>
      <c r="IIA30"/>
      <c r="IIB30"/>
      <c r="IIC30"/>
      <c r="IID30"/>
      <c r="IIE30"/>
      <c r="IIF30"/>
      <c r="IIG30"/>
      <c r="IIH30"/>
      <c r="III30"/>
      <c r="IIJ30"/>
      <c r="IIK30"/>
      <c r="IIL30"/>
      <c r="IIM30"/>
      <c r="IIN30"/>
      <c r="IIO30"/>
      <c r="IIP30"/>
      <c r="IIQ30"/>
      <c r="IIR30"/>
      <c r="IIS30"/>
      <c r="IIT30"/>
      <c r="IIU30"/>
      <c r="IIV30"/>
      <c r="IIW30"/>
      <c r="IIX30"/>
      <c r="IIY30"/>
      <c r="IIZ30"/>
      <c r="IJA30"/>
      <c r="IJB30"/>
      <c r="IJC30"/>
      <c r="IJD30"/>
      <c r="IJE30"/>
      <c r="IJF30"/>
      <c r="IJG30"/>
      <c r="IJH30"/>
      <c r="IJI30"/>
      <c r="IJJ30"/>
      <c r="IJK30"/>
      <c r="IJL30"/>
      <c r="IJM30"/>
      <c r="IJN30"/>
      <c r="IJO30"/>
      <c r="IJP30"/>
      <c r="IJQ30"/>
      <c r="IJR30"/>
      <c r="IJS30"/>
      <c r="IJT30"/>
      <c r="IJU30"/>
      <c r="IJV30"/>
      <c r="IJW30"/>
      <c r="IJX30"/>
      <c r="IJY30"/>
      <c r="IJZ30"/>
      <c r="IKA30"/>
      <c r="IKB30"/>
      <c r="IKC30"/>
      <c r="IKD30"/>
      <c r="IKE30"/>
      <c r="IKF30"/>
      <c r="IKG30"/>
      <c r="IKH30"/>
      <c r="IKI30"/>
      <c r="IKJ30"/>
      <c r="IKK30"/>
      <c r="IKL30"/>
      <c r="IKM30"/>
      <c r="IKN30"/>
      <c r="IKO30"/>
      <c r="IKP30"/>
      <c r="IKQ30"/>
      <c r="IKR30"/>
      <c r="IKS30"/>
      <c r="IKT30"/>
      <c r="IKU30"/>
      <c r="IKV30"/>
      <c r="IKW30"/>
      <c r="IKX30"/>
      <c r="IKY30"/>
      <c r="IKZ30"/>
      <c r="ILA30"/>
      <c r="ILB30"/>
      <c r="ILC30"/>
      <c r="ILD30"/>
      <c r="ILE30"/>
      <c r="ILF30"/>
      <c r="ILG30"/>
      <c r="ILH30"/>
      <c r="ILI30"/>
      <c r="ILJ30"/>
      <c r="ILK30"/>
      <c r="ILL30"/>
      <c r="ILM30"/>
      <c r="ILN30"/>
      <c r="ILO30"/>
      <c r="ILP30"/>
      <c r="ILQ30"/>
      <c r="ILR30"/>
      <c r="ILS30"/>
      <c r="ILT30"/>
      <c r="ILU30"/>
      <c r="ILV30"/>
      <c r="ILW30"/>
      <c r="ILX30"/>
      <c r="ILY30"/>
      <c r="ILZ30"/>
      <c r="IMA30"/>
      <c r="IMB30"/>
      <c r="IMC30"/>
      <c r="IMD30"/>
      <c r="IME30"/>
      <c r="IMF30"/>
      <c r="IMG30"/>
      <c r="IMH30"/>
      <c r="IMI30"/>
      <c r="IMJ30"/>
      <c r="IMK30"/>
      <c r="IML30"/>
      <c r="IMM30"/>
      <c r="IMN30"/>
      <c r="IMO30"/>
      <c r="IMP30"/>
      <c r="IMQ30"/>
      <c r="IMR30"/>
      <c r="IMS30"/>
      <c r="IMT30"/>
      <c r="IMU30"/>
      <c r="IMV30"/>
      <c r="IMW30"/>
      <c r="IMX30"/>
      <c r="IMY30"/>
      <c r="IMZ30"/>
      <c r="INA30"/>
      <c r="INB30"/>
      <c r="INC30"/>
      <c r="IND30"/>
      <c r="INE30"/>
      <c r="INF30"/>
      <c r="ING30"/>
      <c r="INH30"/>
      <c r="INI30"/>
      <c r="INJ30"/>
      <c r="INK30"/>
      <c r="INL30"/>
      <c r="INM30"/>
      <c r="INN30"/>
      <c r="INO30"/>
      <c r="INP30"/>
      <c r="INQ30"/>
      <c r="INR30"/>
      <c r="INS30"/>
      <c r="INT30"/>
      <c r="INU30"/>
      <c r="INV30"/>
      <c r="INW30"/>
      <c r="INX30"/>
      <c r="INY30"/>
      <c r="INZ30"/>
      <c r="IOA30"/>
      <c r="IOB30"/>
      <c r="IOC30"/>
      <c r="IOD30"/>
      <c r="IOE30"/>
      <c r="IOF30"/>
      <c r="IOG30"/>
      <c r="IOH30"/>
      <c r="IOI30"/>
      <c r="IOJ30"/>
      <c r="IOK30"/>
      <c r="IOL30"/>
      <c r="IOM30"/>
      <c r="ION30"/>
      <c r="IOO30"/>
      <c r="IOP30"/>
      <c r="IOQ30"/>
      <c r="IOR30"/>
      <c r="IOS30"/>
      <c r="IOT30"/>
      <c r="IOU30"/>
      <c r="IOV30"/>
      <c r="IOW30"/>
      <c r="IOX30"/>
      <c r="IOY30"/>
      <c r="IOZ30"/>
      <c r="IPA30"/>
      <c r="IPB30"/>
      <c r="IPC30"/>
      <c r="IPD30"/>
      <c r="IPE30"/>
      <c r="IPF30"/>
      <c r="IPG30"/>
      <c r="IPH30"/>
      <c r="IPI30"/>
      <c r="IPJ30"/>
      <c r="IPK30"/>
      <c r="IPL30"/>
      <c r="IPM30"/>
      <c r="IPN30"/>
      <c r="IPO30"/>
      <c r="IPP30"/>
      <c r="IPQ30"/>
      <c r="IPR30"/>
      <c r="IPS30"/>
      <c r="IPT30"/>
      <c r="IPU30"/>
      <c r="IPV30"/>
      <c r="IPW30"/>
      <c r="IPX30"/>
      <c r="IPY30"/>
      <c r="IPZ30"/>
      <c r="IQA30"/>
      <c r="IQB30"/>
      <c r="IQC30"/>
      <c r="IQD30"/>
      <c r="IQE30"/>
      <c r="IQF30"/>
      <c r="IQG30"/>
      <c r="IQH30"/>
      <c r="IQI30"/>
      <c r="IQJ30"/>
      <c r="IQK30"/>
      <c r="IQL30"/>
      <c r="IQM30"/>
      <c r="IQN30"/>
      <c r="IQO30"/>
      <c r="IQP30"/>
      <c r="IQQ30"/>
      <c r="IQR30"/>
      <c r="IQS30"/>
      <c r="IQT30"/>
      <c r="IQU30"/>
      <c r="IQV30"/>
      <c r="IQW30"/>
      <c r="IQX30"/>
      <c r="IQY30"/>
      <c r="IQZ30"/>
      <c r="IRA30"/>
      <c r="IRB30"/>
      <c r="IRC30"/>
      <c r="IRD30"/>
      <c r="IRE30"/>
      <c r="IRF30"/>
      <c r="IRG30"/>
      <c r="IRH30"/>
      <c r="IRI30"/>
      <c r="IRJ30"/>
      <c r="IRK30"/>
      <c r="IRL30"/>
      <c r="IRM30"/>
      <c r="IRN30"/>
      <c r="IRO30"/>
      <c r="IRP30"/>
      <c r="IRQ30"/>
      <c r="IRR30"/>
      <c r="IRS30"/>
      <c r="IRT30"/>
      <c r="IRU30"/>
      <c r="IRV30"/>
      <c r="IRW30"/>
      <c r="IRX30"/>
      <c r="IRY30"/>
      <c r="IRZ30"/>
      <c r="ISA30"/>
      <c r="ISB30"/>
      <c r="ISC30"/>
      <c r="ISD30"/>
      <c r="ISE30"/>
      <c r="ISF30"/>
      <c r="ISG30"/>
      <c r="ISH30"/>
      <c r="ISI30"/>
      <c r="ISJ30"/>
      <c r="ISK30"/>
      <c r="ISL30"/>
      <c r="ISM30"/>
      <c r="ISN30"/>
      <c r="ISO30"/>
      <c r="ISP30"/>
      <c r="ISQ30"/>
      <c r="ISR30"/>
      <c r="ISS30"/>
      <c r="IST30"/>
      <c r="ISU30"/>
      <c r="ISV30"/>
      <c r="ISW30"/>
      <c r="ISX30"/>
      <c r="ISY30"/>
      <c r="ISZ30"/>
      <c r="ITA30"/>
      <c r="ITB30"/>
      <c r="ITC30"/>
      <c r="ITD30"/>
      <c r="ITE30"/>
      <c r="ITF30"/>
      <c r="ITG30"/>
      <c r="ITH30"/>
      <c r="ITI30"/>
      <c r="ITJ30"/>
      <c r="ITK30"/>
      <c r="ITL30"/>
      <c r="ITM30"/>
      <c r="ITN30"/>
      <c r="ITO30"/>
      <c r="ITP30"/>
      <c r="ITQ30"/>
      <c r="ITR30"/>
      <c r="ITS30"/>
      <c r="ITT30"/>
      <c r="ITU30"/>
      <c r="ITV30"/>
      <c r="ITW30"/>
      <c r="ITX30"/>
      <c r="ITY30"/>
      <c r="ITZ30"/>
      <c r="IUA30"/>
      <c r="IUB30"/>
      <c r="IUC30"/>
      <c r="IUD30"/>
      <c r="IUE30"/>
      <c r="IUF30"/>
      <c r="IUG30"/>
      <c r="IUH30"/>
      <c r="IUI30"/>
      <c r="IUJ30"/>
      <c r="IUK30"/>
      <c r="IUL30"/>
      <c r="IUM30"/>
      <c r="IUN30"/>
      <c r="IUO30"/>
      <c r="IUP30"/>
      <c r="IUQ30"/>
      <c r="IUR30"/>
      <c r="IUS30"/>
      <c r="IUT30"/>
      <c r="IUU30"/>
      <c r="IUV30"/>
      <c r="IUW30"/>
      <c r="IUX30"/>
      <c r="IUY30"/>
      <c r="IUZ30"/>
      <c r="IVA30"/>
      <c r="IVB30"/>
      <c r="IVC30"/>
      <c r="IVD30"/>
      <c r="IVE30"/>
      <c r="IVF30"/>
      <c r="IVG30"/>
      <c r="IVH30"/>
      <c r="IVI30"/>
      <c r="IVJ30"/>
      <c r="IVK30"/>
      <c r="IVL30"/>
      <c r="IVM30"/>
      <c r="IVN30"/>
      <c r="IVO30"/>
      <c r="IVP30"/>
      <c r="IVQ30"/>
      <c r="IVR30"/>
      <c r="IVS30"/>
      <c r="IVT30"/>
      <c r="IVU30"/>
      <c r="IVV30"/>
      <c r="IVW30"/>
      <c r="IVX30"/>
      <c r="IVY30"/>
      <c r="IVZ30"/>
      <c r="IWA30"/>
      <c r="IWB30"/>
      <c r="IWC30"/>
      <c r="IWD30"/>
      <c r="IWE30"/>
      <c r="IWF30"/>
      <c r="IWG30"/>
      <c r="IWH30"/>
      <c r="IWI30"/>
      <c r="IWJ30"/>
      <c r="IWK30"/>
      <c r="IWL30"/>
      <c r="IWM30"/>
      <c r="IWN30"/>
      <c r="IWO30"/>
      <c r="IWP30"/>
      <c r="IWQ30"/>
      <c r="IWR30"/>
      <c r="IWS30"/>
      <c r="IWT30"/>
      <c r="IWU30"/>
      <c r="IWV30"/>
      <c r="IWW30"/>
      <c r="IWX30"/>
      <c r="IWY30"/>
      <c r="IWZ30"/>
      <c r="IXA30"/>
      <c r="IXB30"/>
      <c r="IXC30"/>
      <c r="IXD30"/>
      <c r="IXE30"/>
      <c r="IXF30"/>
      <c r="IXG30"/>
      <c r="IXH30"/>
      <c r="IXI30"/>
      <c r="IXJ30"/>
      <c r="IXK30"/>
      <c r="IXL30"/>
      <c r="IXM30"/>
      <c r="IXN30"/>
      <c r="IXO30"/>
      <c r="IXP30"/>
      <c r="IXQ30"/>
      <c r="IXR30"/>
      <c r="IXS30"/>
      <c r="IXT30"/>
      <c r="IXU30"/>
      <c r="IXV30"/>
      <c r="IXW30"/>
      <c r="IXX30"/>
      <c r="IXY30"/>
      <c r="IXZ30"/>
      <c r="IYA30"/>
      <c r="IYB30"/>
      <c r="IYC30"/>
      <c r="IYD30"/>
      <c r="IYE30"/>
      <c r="IYF30"/>
      <c r="IYG30"/>
      <c r="IYH30"/>
      <c r="IYI30"/>
      <c r="IYJ30"/>
      <c r="IYK30"/>
      <c r="IYL30"/>
      <c r="IYM30"/>
      <c r="IYN30"/>
      <c r="IYO30"/>
      <c r="IYP30"/>
      <c r="IYQ30"/>
      <c r="IYR30"/>
      <c r="IYS30"/>
      <c r="IYT30"/>
      <c r="IYU30"/>
      <c r="IYV30"/>
      <c r="IYW30"/>
      <c r="IYX30"/>
      <c r="IYY30"/>
      <c r="IYZ30"/>
      <c r="IZA30"/>
      <c r="IZB30"/>
      <c r="IZC30"/>
      <c r="IZD30"/>
      <c r="IZE30"/>
      <c r="IZF30"/>
      <c r="IZG30"/>
      <c r="IZH30"/>
      <c r="IZI30"/>
      <c r="IZJ30"/>
      <c r="IZK30"/>
      <c r="IZL30"/>
      <c r="IZM30"/>
      <c r="IZN30"/>
      <c r="IZO30"/>
      <c r="IZP30"/>
      <c r="IZQ30"/>
      <c r="IZR30"/>
      <c r="IZS30"/>
      <c r="IZT30"/>
      <c r="IZU30"/>
      <c r="IZV30"/>
      <c r="IZW30"/>
      <c r="IZX30"/>
      <c r="IZY30"/>
      <c r="IZZ30"/>
      <c r="JAA30"/>
      <c r="JAB30"/>
      <c r="JAC30"/>
      <c r="JAD30"/>
      <c r="JAE30"/>
      <c r="JAF30"/>
      <c r="JAG30"/>
      <c r="JAH30"/>
      <c r="JAI30"/>
      <c r="JAJ30"/>
      <c r="JAK30"/>
      <c r="JAL30"/>
      <c r="JAM30"/>
      <c r="JAN30"/>
      <c r="JAO30"/>
      <c r="JAP30"/>
      <c r="JAQ30"/>
      <c r="JAR30"/>
      <c r="JAS30"/>
      <c r="JAT30"/>
      <c r="JAU30"/>
      <c r="JAV30"/>
      <c r="JAW30"/>
      <c r="JAX30"/>
      <c r="JAY30"/>
      <c r="JAZ30"/>
      <c r="JBA30"/>
      <c r="JBB30"/>
      <c r="JBC30"/>
      <c r="JBD30"/>
      <c r="JBE30"/>
      <c r="JBF30"/>
      <c r="JBG30"/>
      <c r="JBH30"/>
      <c r="JBI30"/>
      <c r="JBJ30"/>
      <c r="JBK30"/>
      <c r="JBL30"/>
      <c r="JBM30"/>
      <c r="JBN30"/>
      <c r="JBO30"/>
      <c r="JBP30"/>
      <c r="JBQ30"/>
      <c r="JBR30"/>
      <c r="JBS30"/>
      <c r="JBT30"/>
      <c r="JBU30"/>
      <c r="JBV30"/>
      <c r="JBW30"/>
      <c r="JBX30"/>
      <c r="JBY30"/>
      <c r="JBZ30"/>
      <c r="JCA30"/>
      <c r="JCB30"/>
      <c r="JCC30"/>
      <c r="JCD30"/>
      <c r="JCE30"/>
      <c r="JCF30"/>
      <c r="JCG30"/>
      <c r="JCH30"/>
      <c r="JCI30"/>
      <c r="JCJ30"/>
      <c r="JCK30"/>
      <c r="JCL30"/>
      <c r="JCM30"/>
      <c r="JCN30"/>
      <c r="JCO30"/>
      <c r="JCP30"/>
      <c r="JCQ30"/>
      <c r="JCR30"/>
      <c r="JCS30"/>
      <c r="JCT30"/>
      <c r="JCU30"/>
      <c r="JCV30"/>
      <c r="JCW30"/>
      <c r="JCX30"/>
      <c r="JCY30"/>
      <c r="JCZ30"/>
      <c r="JDA30"/>
      <c r="JDB30"/>
      <c r="JDC30"/>
      <c r="JDD30"/>
      <c r="JDE30"/>
      <c r="JDF30"/>
      <c r="JDG30"/>
      <c r="JDH30"/>
      <c r="JDI30"/>
      <c r="JDJ30"/>
      <c r="JDK30"/>
      <c r="JDL30"/>
      <c r="JDM30"/>
      <c r="JDN30"/>
      <c r="JDO30"/>
      <c r="JDP30"/>
      <c r="JDQ30"/>
      <c r="JDR30"/>
      <c r="JDS30"/>
      <c r="JDT30"/>
      <c r="JDU30"/>
      <c r="JDV30"/>
      <c r="JDW30"/>
      <c r="JDX30"/>
      <c r="JDY30"/>
      <c r="JDZ30"/>
      <c r="JEA30"/>
      <c r="JEB30"/>
      <c r="JEC30"/>
      <c r="JED30"/>
      <c r="JEE30"/>
      <c r="JEF30"/>
      <c r="JEG30"/>
      <c r="JEH30"/>
      <c r="JEI30"/>
      <c r="JEJ30"/>
      <c r="JEK30"/>
      <c r="JEL30"/>
      <c r="JEM30"/>
      <c r="JEN30"/>
      <c r="JEO30"/>
      <c r="JEP30"/>
      <c r="JEQ30"/>
      <c r="JER30"/>
      <c r="JES30"/>
      <c r="JET30"/>
      <c r="JEU30"/>
      <c r="JEV30"/>
      <c r="JEW30"/>
      <c r="JEX30"/>
      <c r="JEY30"/>
      <c r="JEZ30"/>
      <c r="JFA30"/>
      <c r="JFB30"/>
      <c r="JFC30"/>
      <c r="JFD30"/>
      <c r="JFE30"/>
      <c r="JFF30"/>
      <c r="JFG30"/>
      <c r="JFH30"/>
      <c r="JFI30"/>
      <c r="JFJ30"/>
      <c r="JFK30"/>
      <c r="JFL30"/>
      <c r="JFM30"/>
      <c r="JFN30"/>
      <c r="JFO30"/>
      <c r="JFP30"/>
      <c r="JFQ30"/>
      <c r="JFR30"/>
      <c r="JFS30"/>
      <c r="JFT30"/>
      <c r="JFU30"/>
      <c r="JFV30"/>
      <c r="JFW30"/>
      <c r="JFX30"/>
      <c r="JFY30"/>
      <c r="JFZ30"/>
      <c r="JGA30"/>
      <c r="JGB30"/>
      <c r="JGC30"/>
      <c r="JGD30"/>
      <c r="JGE30"/>
      <c r="JGF30"/>
      <c r="JGG30"/>
      <c r="JGH30"/>
      <c r="JGI30"/>
      <c r="JGJ30"/>
      <c r="JGK30"/>
      <c r="JGL30"/>
      <c r="JGM30"/>
      <c r="JGN30"/>
      <c r="JGO30"/>
      <c r="JGP30"/>
      <c r="JGQ30"/>
      <c r="JGR30"/>
      <c r="JGS30"/>
      <c r="JGT30"/>
      <c r="JGU30"/>
      <c r="JGV30"/>
      <c r="JGW30"/>
      <c r="JGX30"/>
      <c r="JGY30"/>
      <c r="JGZ30"/>
      <c r="JHA30"/>
      <c r="JHB30"/>
      <c r="JHC30"/>
      <c r="JHD30"/>
      <c r="JHE30"/>
      <c r="JHF30"/>
      <c r="JHG30"/>
      <c r="JHH30"/>
      <c r="JHI30"/>
      <c r="JHJ30"/>
      <c r="JHK30"/>
      <c r="JHL30"/>
      <c r="JHM30"/>
      <c r="JHN30"/>
      <c r="JHO30"/>
      <c r="JHP30"/>
      <c r="JHQ30"/>
      <c r="JHR30"/>
      <c r="JHS30"/>
      <c r="JHT30"/>
      <c r="JHU30"/>
      <c r="JHV30"/>
      <c r="JHW30"/>
      <c r="JHX30"/>
      <c r="JHY30"/>
      <c r="JHZ30"/>
      <c r="JIA30"/>
      <c r="JIB30"/>
      <c r="JIC30"/>
      <c r="JID30"/>
      <c r="JIE30"/>
      <c r="JIF30"/>
      <c r="JIG30"/>
      <c r="JIH30"/>
      <c r="JII30"/>
      <c r="JIJ30"/>
      <c r="JIK30"/>
      <c r="JIL30"/>
      <c r="JIM30"/>
      <c r="JIN30"/>
      <c r="JIO30"/>
      <c r="JIP30"/>
      <c r="JIQ30"/>
      <c r="JIR30"/>
      <c r="JIS30"/>
      <c r="JIT30"/>
      <c r="JIU30"/>
      <c r="JIV30"/>
      <c r="JIW30"/>
      <c r="JIX30"/>
      <c r="JIY30"/>
      <c r="JIZ30"/>
      <c r="JJA30"/>
      <c r="JJB30"/>
      <c r="JJC30"/>
      <c r="JJD30"/>
      <c r="JJE30"/>
      <c r="JJF30"/>
      <c r="JJG30"/>
      <c r="JJH30"/>
      <c r="JJI30"/>
      <c r="JJJ30"/>
      <c r="JJK30"/>
      <c r="JJL30"/>
      <c r="JJM30"/>
      <c r="JJN30"/>
      <c r="JJO30"/>
      <c r="JJP30"/>
      <c r="JJQ30"/>
      <c r="JJR30"/>
      <c r="JJS30"/>
      <c r="JJT30"/>
      <c r="JJU30"/>
      <c r="JJV30"/>
      <c r="JJW30"/>
      <c r="JJX30"/>
      <c r="JJY30"/>
      <c r="JJZ30"/>
      <c r="JKA30"/>
      <c r="JKB30"/>
      <c r="JKC30"/>
      <c r="JKD30"/>
      <c r="JKE30"/>
      <c r="JKF30"/>
      <c r="JKG30"/>
      <c r="JKH30"/>
      <c r="JKI30"/>
      <c r="JKJ30"/>
      <c r="JKK30"/>
      <c r="JKL30"/>
      <c r="JKM30"/>
      <c r="JKN30"/>
      <c r="JKO30"/>
      <c r="JKP30"/>
      <c r="JKQ30"/>
      <c r="JKR30"/>
      <c r="JKS30"/>
      <c r="JKT30"/>
      <c r="JKU30"/>
      <c r="JKV30"/>
      <c r="JKW30"/>
      <c r="JKX30"/>
      <c r="JKY30"/>
      <c r="JKZ30"/>
      <c r="JLA30"/>
      <c r="JLB30"/>
      <c r="JLC30"/>
      <c r="JLD30"/>
      <c r="JLE30"/>
      <c r="JLF30"/>
      <c r="JLG30"/>
      <c r="JLH30"/>
      <c r="JLI30"/>
      <c r="JLJ30"/>
      <c r="JLK30"/>
      <c r="JLL30"/>
      <c r="JLM30"/>
      <c r="JLN30"/>
      <c r="JLO30"/>
      <c r="JLP30"/>
      <c r="JLQ30"/>
      <c r="JLR30"/>
      <c r="JLS30"/>
      <c r="JLT30"/>
      <c r="JLU30"/>
      <c r="JLV30"/>
      <c r="JLW30"/>
      <c r="JLX30"/>
      <c r="JLY30"/>
      <c r="JLZ30"/>
      <c r="JMA30"/>
      <c r="JMB30"/>
      <c r="JMC30"/>
      <c r="JMD30"/>
      <c r="JME30"/>
      <c r="JMF30"/>
      <c r="JMG30"/>
      <c r="JMH30"/>
      <c r="JMI30"/>
      <c r="JMJ30"/>
      <c r="JMK30"/>
      <c r="JML30"/>
      <c r="JMM30"/>
      <c r="JMN30"/>
      <c r="JMO30"/>
      <c r="JMP30"/>
      <c r="JMQ30"/>
      <c r="JMR30"/>
      <c r="JMS30"/>
      <c r="JMT30"/>
      <c r="JMU30"/>
      <c r="JMV30"/>
      <c r="JMW30"/>
      <c r="JMX30"/>
      <c r="JMY30"/>
      <c r="JMZ30"/>
      <c r="JNA30"/>
      <c r="JNB30"/>
      <c r="JNC30"/>
      <c r="JND30"/>
      <c r="JNE30"/>
      <c r="JNF30"/>
      <c r="JNG30"/>
      <c r="JNH30"/>
      <c r="JNI30"/>
      <c r="JNJ30"/>
      <c r="JNK30"/>
      <c r="JNL30"/>
      <c r="JNM30"/>
      <c r="JNN30"/>
      <c r="JNO30"/>
      <c r="JNP30"/>
      <c r="JNQ30"/>
      <c r="JNR30"/>
      <c r="JNS30"/>
      <c r="JNT30"/>
      <c r="JNU30"/>
      <c r="JNV30"/>
      <c r="JNW30"/>
      <c r="JNX30"/>
      <c r="JNY30"/>
      <c r="JNZ30"/>
      <c r="JOA30"/>
      <c r="JOB30"/>
      <c r="JOC30"/>
      <c r="JOD30"/>
      <c r="JOE30"/>
      <c r="JOF30"/>
      <c r="JOG30"/>
      <c r="JOH30"/>
      <c r="JOI30"/>
      <c r="JOJ30"/>
      <c r="JOK30"/>
      <c r="JOL30"/>
      <c r="JOM30"/>
      <c r="JON30"/>
      <c r="JOO30"/>
      <c r="JOP30"/>
      <c r="JOQ30"/>
      <c r="JOR30"/>
      <c r="JOS30"/>
      <c r="JOT30"/>
      <c r="JOU30"/>
      <c r="JOV30"/>
      <c r="JOW30"/>
      <c r="JOX30"/>
      <c r="JOY30"/>
      <c r="JOZ30"/>
      <c r="JPA30"/>
      <c r="JPB30"/>
      <c r="JPC30"/>
      <c r="JPD30"/>
      <c r="JPE30"/>
      <c r="JPF30"/>
      <c r="JPG30"/>
      <c r="JPH30"/>
      <c r="JPI30"/>
      <c r="JPJ30"/>
      <c r="JPK30"/>
      <c r="JPL30"/>
      <c r="JPM30"/>
      <c r="JPN30"/>
      <c r="JPO30"/>
      <c r="JPP30"/>
      <c r="JPQ30"/>
      <c r="JPR30"/>
      <c r="JPS30"/>
      <c r="JPT30"/>
      <c r="JPU30"/>
      <c r="JPV30"/>
      <c r="JPW30"/>
      <c r="JPX30"/>
      <c r="JPY30"/>
      <c r="JPZ30"/>
      <c r="JQA30"/>
      <c r="JQB30"/>
      <c r="JQC30"/>
      <c r="JQD30"/>
      <c r="JQE30"/>
      <c r="JQF30"/>
      <c r="JQG30"/>
      <c r="JQH30"/>
      <c r="JQI30"/>
      <c r="JQJ30"/>
      <c r="JQK30"/>
      <c r="JQL30"/>
      <c r="JQM30"/>
      <c r="JQN30"/>
      <c r="JQO30"/>
      <c r="JQP30"/>
      <c r="JQQ30"/>
      <c r="JQR30"/>
      <c r="JQS30"/>
      <c r="JQT30"/>
      <c r="JQU30"/>
      <c r="JQV30"/>
      <c r="JQW30"/>
      <c r="JQX30"/>
      <c r="JQY30"/>
      <c r="JQZ30"/>
      <c r="JRA30"/>
      <c r="JRB30"/>
      <c r="JRC30"/>
      <c r="JRD30"/>
      <c r="JRE30"/>
      <c r="JRF30"/>
      <c r="JRG30"/>
      <c r="JRH30"/>
      <c r="JRI30"/>
      <c r="JRJ30"/>
      <c r="JRK30"/>
      <c r="JRL30"/>
      <c r="JRM30"/>
      <c r="JRN30"/>
      <c r="JRO30"/>
      <c r="JRP30"/>
      <c r="JRQ30"/>
      <c r="JRR30"/>
      <c r="JRS30"/>
      <c r="JRT30"/>
      <c r="JRU30"/>
      <c r="JRV30"/>
      <c r="JRW30"/>
      <c r="JRX30"/>
      <c r="JRY30"/>
      <c r="JRZ30"/>
      <c r="JSA30"/>
      <c r="JSB30"/>
      <c r="JSC30"/>
      <c r="JSD30"/>
      <c r="JSE30"/>
      <c r="JSF30"/>
      <c r="JSG30"/>
      <c r="JSH30"/>
      <c r="JSI30"/>
      <c r="JSJ30"/>
      <c r="JSK30"/>
      <c r="JSL30"/>
      <c r="JSM30"/>
      <c r="JSN30"/>
      <c r="JSO30"/>
      <c r="JSP30"/>
      <c r="JSQ30"/>
      <c r="JSR30"/>
      <c r="JSS30"/>
      <c r="JST30"/>
      <c r="JSU30"/>
      <c r="JSV30"/>
      <c r="JSW30"/>
      <c r="JSX30"/>
      <c r="JSY30"/>
      <c r="JSZ30"/>
      <c r="JTA30"/>
      <c r="JTB30"/>
      <c r="JTC30"/>
      <c r="JTD30"/>
      <c r="JTE30"/>
      <c r="JTF30"/>
      <c r="JTG30"/>
      <c r="JTH30"/>
      <c r="JTI30"/>
      <c r="JTJ30"/>
      <c r="JTK30"/>
      <c r="JTL30"/>
      <c r="JTM30"/>
      <c r="JTN30"/>
      <c r="JTO30"/>
      <c r="JTP30"/>
      <c r="JTQ30"/>
      <c r="JTR30"/>
      <c r="JTS30"/>
      <c r="JTT30"/>
      <c r="JTU30"/>
      <c r="JTV30"/>
      <c r="JTW30"/>
      <c r="JTX30"/>
      <c r="JTY30"/>
      <c r="JTZ30"/>
      <c r="JUA30"/>
      <c r="JUB30"/>
      <c r="JUC30"/>
      <c r="JUD30"/>
      <c r="JUE30"/>
      <c r="JUF30"/>
      <c r="JUG30"/>
      <c r="JUH30"/>
      <c r="JUI30"/>
      <c r="JUJ30"/>
      <c r="JUK30"/>
      <c r="JUL30"/>
      <c r="JUM30"/>
      <c r="JUN30"/>
      <c r="JUO30"/>
      <c r="JUP30"/>
      <c r="JUQ30"/>
      <c r="JUR30"/>
      <c r="JUS30"/>
      <c r="JUT30"/>
      <c r="JUU30"/>
      <c r="JUV30"/>
      <c r="JUW30"/>
      <c r="JUX30"/>
      <c r="JUY30"/>
      <c r="JUZ30"/>
      <c r="JVA30"/>
      <c r="JVB30"/>
      <c r="JVC30"/>
      <c r="JVD30"/>
      <c r="JVE30"/>
      <c r="JVF30"/>
      <c r="JVG30"/>
      <c r="JVH30"/>
      <c r="JVI30"/>
      <c r="JVJ30"/>
      <c r="JVK30"/>
      <c r="JVL30"/>
      <c r="JVM30"/>
      <c r="JVN30"/>
      <c r="JVO30"/>
      <c r="JVP30"/>
      <c r="JVQ30"/>
      <c r="JVR30"/>
      <c r="JVS30"/>
      <c r="JVT30"/>
      <c r="JVU30"/>
      <c r="JVV30"/>
      <c r="JVW30"/>
      <c r="JVX30"/>
      <c r="JVY30"/>
      <c r="JVZ30"/>
      <c r="JWA30"/>
      <c r="JWB30"/>
      <c r="JWC30"/>
      <c r="JWD30"/>
      <c r="JWE30"/>
      <c r="JWF30"/>
      <c r="JWG30"/>
      <c r="JWH30"/>
      <c r="JWI30"/>
      <c r="JWJ30"/>
      <c r="JWK30"/>
      <c r="JWL30"/>
      <c r="JWM30"/>
      <c r="JWN30"/>
      <c r="JWO30"/>
      <c r="JWP30"/>
      <c r="JWQ30"/>
      <c r="JWR30"/>
      <c r="JWS30"/>
      <c r="JWT30"/>
      <c r="JWU30"/>
      <c r="JWV30"/>
      <c r="JWW30"/>
      <c r="JWX30"/>
      <c r="JWY30"/>
      <c r="JWZ30"/>
      <c r="JXA30"/>
      <c r="JXB30"/>
      <c r="JXC30"/>
      <c r="JXD30"/>
      <c r="JXE30"/>
      <c r="JXF30"/>
      <c r="JXG30"/>
      <c r="JXH30"/>
      <c r="JXI30"/>
      <c r="JXJ30"/>
      <c r="JXK30"/>
      <c r="JXL30"/>
      <c r="JXM30"/>
      <c r="JXN30"/>
      <c r="JXO30"/>
      <c r="JXP30"/>
      <c r="JXQ30"/>
      <c r="JXR30"/>
      <c r="JXS30"/>
      <c r="JXT30"/>
      <c r="JXU30"/>
      <c r="JXV30"/>
      <c r="JXW30"/>
      <c r="JXX30"/>
      <c r="JXY30"/>
      <c r="JXZ30"/>
      <c r="JYA30"/>
      <c r="JYB30"/>
      <c r="JYC30"/>
      <c r="JYD30"/>
      <c r="JYE30"/>
      <c r="JYF30"/>
      <c r="JYG30"/>
      <c r="JYH30"/>
      <c r="JYI30"/>
      <c r="JYJ30"/>
      <c r="JYK30"/>
      <c r="JYL30"/>
      <c r="JYM30"/>
      <c r="JYN30"/>
      <c r="JYO30"/>
      <c r="JYP30"/>
      <c r="JYQ30"/>
      <c r="JYR30"/>
      <c r="JYS30"/>
      <c r="JYT30"/>
      <c r="JYU30"/>
      <c r="JYV30"/>
      <c r="JYW30"/>
      <c r="JYX30"/>
      <c r="JYY30"/>
      <c r="JYZ30"/>
      <c r="JZA30"/>
      <c r="JZB30"/>
      <c r="JZC30"/>
      <c r="JZD30"/>
      <c r="JZE30"/>
      <c r="JZF30"/>
      <c r="JZG30"/>
      <c r="JZH30"/>
      <c r="JZI30"/>
      <c r="JZJ30"/>
      <c r="JZK30"/>
      <c r="JZL30"/>
      <c r="JZM30"/>
      <c r="JZN30"/>
      <c r="JZO30"/>
      <c r="JZP30"/>
      <c r="JZQ30"/>
      <c r="JZR30"/>
      <c r="JZS30"/>
      <c r="JZT30"/>
      <c r="JZU30"/>
      <c r="JZV30"/>
      <c r="JZW30"/>
      <c r="JZX30"/>
      <c r="JZY30"/>
      <c r="JZZ30"/>
      <c r="KAA30"/>
      <c r="KAB30"/>
      <c r="KAC30"/>
      <c r="KAD30"/>
      <c r="KAE30"/>
      <c r="KAF30"/>
      <c r="KAG30"/>
      <c r="KAH30"/>
      <c r="KAI30"/>
      <c r="KAJ30"/>
      <c r="KAK30"/>
      <c r="KAL30"/>
      <c r="KAM30"/>
      <c r="KAN30"/>
      <c r="KAO30"/>
      <c r="KAP30"/>
      <c r="KAQ30"/>
      <c r="KAR30"/>
      <c r="KAS30"/>
      <c r="KAT30"/>
      <c r="KAU30"/>
      <c r="KAV30"/>
      <c r="KAW30"/>
      <c r="KAX30"/>
      <c r="KAY30"/>
      <c r="KAZ30"/>
      <c r="KBA30"/>
      <c r="KBB30"/>
      <c r="KBC30"/>
      <c r="KBD30"/>
      <c r="KBE30"/>
      <c r="KBF30"/>
      <c r="KBG30"/>
      <c r="KBH30"/>
      <c r="KBI30"/>
      <c r="KBJ30"/>
      <c r="KBK30"/>
      <c r="KBL30"/>
      <c r="KBM30"/>
      <c r="KBN30"/>
      <c r="KBO30"/>
      <c r="KBP30"/>
      <c r="KBQ30"/>
      <c r="KBR30"/>
      <c r="KBS30"/>
      <c r="KBT30"/>
      <c r="KBU30"/>
      <c r="KBV30"/>
      <c r="KBW30"/>
      <c r="KBX30"/>
      <c r="KBY30"/>
      <c r="KBZ30"/>
      <c r="KCA30"/>
      <c r="KCB30"/>
      <c r="KCC30"/>
      <c r="KCD30"/>
      <c r="KCE30"/>
      <c r="KCF30"/>
      <c r="KCG30"/>
      <c r="KCH30"/>
      <c r="KCI30"/>
      <c r="KCJ30"/>
      <c r="KCK30"/>
      <c r="KCL30"/>
      <c r="KCM30"/>
      <c r="KCN30"/>
      <c r="KCO30"/>
      <c r="KCP30"/>
      <c r="KCQ30"/>
      <c r="KCR30"/>
      <c r="KCS30"/>
      <c r="KCT30"/>
      <c r="KCU30"/>
      <c r="KCV30"/>
      <c r="KCW30"/>
      <c r="KCX30"/>
      <c r="KCY30"/>
      <c r="KCZ30"/>
      <c r="KDA30"/>
      <c r="KDB30"/>
      <c r="KDC30"/>
      <c r="KDD30"/>
      <c r="KDE30"/>
      <c r="KDF30"/>
      <c r="KDG30"/>
      <c r="KDH30"/>
      <c r="KDI30"/>
      <c r="KDJ30"/>
      <c r="KDK30"/>
      <c r="KDL30"/>
      <c r="KDM30"/>
      <c r="KDN30"/>
      <c r="KDO30"/>
      <c r="KDP30"/>
      <c r="KDQ30"/>
      <c r="KDR30"/>
      <c r="KDS30"/>
      <c r="KDT30"/>
      <c r="KDU30"/>
      <c r="KDV30"/>
      <c r="KDW30"/>
      <c r="KDX30"/>
      <c r="KDY30"/>
      <c r="KDZ30"/>
      <c r="KEA30"/>
      <c r="KEB30"/>
      <c r="KEC30"/>
      <c r="KED30"/>
      <c r="KEE30"/>
      <c r="KEF30"/>
      <c r="KEG30"/>
      <c r="KEH30"/>
      <c r="KEI30"/>
      <c r="KEJ30"/>
      <c r="KEK30"/>
      <c r="KEL30"/>
      <c r="KEM30"/>
      <c r="KEN30"/>
      <c r="KEO30"/>
      <c r="KEP30"/>
      <c r="KEQ30"/>
      <c r="KER30"/>
      <c r="KES30"/>
      <c r="KET30"/>
      <c r="KEU30"/>
      <c r="KEV30"/>
      <c r="KEW30"/>
      <c r="KEX30"/>
      <c r="KEY30"/>
      <c r="KEZ30"/>
      <c r="KFA30"/>
      <c r="KFB30"/>
      <c r="KFC30"/>
      <c r="KFD30"/>
      <c r="KFE30"/>
      <c r="KFF30"/>
      <c r="KFG30"/>
      <c r="KFH30"/>
      <c r="KFI30"/>
      <c r="KFJ30"/>
      <c r="KFK30"/>
      <c r="KFL30"/>
      <c r="KFM30"/>
      <c r="KFN30"/>
      <c r="KFO30"/>
      <c r="KFP30"/>
      <c r="KFQ30"/>
      <c r="KFR30"/>
      <c r="KFS30"/>
      <c r="KFT30"/>
      <c r="KFU30"/>
      <c r="KFV30"/>
      <c r="KFW30"/>
      <c r="KFX30"/>
      <c r="KFY30"/>
      <c r="KFZ30"/>
      <c r="KGA30"/>
      <c r="KGB30"/>
      <c r="KGC30"/>
      <c r="KGD30"/>
      <c r="KGE30"/>
      <c r="KGF30"/>
      <c r="KGG30"/>
      <c r="KGH30"/>
      <c r="KGI30"/>
      <c r="KGJ30"/>
      <c r="KGK30"/>
      <c r="KGL30"/>
      <c r="KGM30"/>
      <c r="KGN30"/>
      <c r="KGO30"/>
      <c r="KGP30"/>
      <c r="KGQ30"/>
      <c r="KGR30"/>
      <c r="KGS30"/>
      <c r="KGT30"/>
      <c r="KGU30"/>
      <c r="KGV30"/>
      <c r="KGW30"/>
      <c r="KGX30"/>
      <c r="KGY30"/>
      <c r="KGZ30"/>
      <c r="KHA30"/>
      <c r="KHB30"/>
      <c r="KHC30"/>
      <c r="KHD30"/>
      <c r="KHE30"/>
      <c r="KHF30"/>
      <c r="KHG30"/>
      <c r="KHH30"/>
      <c r="KHI30"/>
      <c r="KHJ30"/>
      <c r="KHK30"/>
      <c r="KHL30"/>
      <c r="KHM30"/>
      <c r="KHN30"/>
      <c r="KHO30"/>
      <c r="KHP30"/>
      <c r="KHQ30"/>
      <c r="KHR30"/>
      <c r="KHS30"/>
      <c r="KHT30"/>
      <c r="KHU30"/>
      <c r="KHV30"/>
      <c r="KHW30"/>
      <c r="KHX30"/>
      <c r="KHY30"/>
      <c r="KHZ30"/>
      <c r="KIA30"/>
      <c r="KIB30"/>
      <c r="KIC30"/>
      <c r="KID30"/>
      <c r="KIE30"/>
      <c r="KIF30"/>
      <c r="KIG30"/>
      <c r="KIH30"/>
      <c r="KII30"/>
      <c r="KIJ30"/>
      <c r="KIK30"/>
      <c r="KIL30"/>
      <c r="KIM30"/>
      <c r="KIN30"/>
      <c r="KIO30"/>
      <c r="KIP30"/>
      <c r="KIQ30"/>
      <c r="KIR30"/>
      <c r="KIS30"/>
      <c r="KIT30"/>
      <c r="KIU30"/>
      <c r="KIV30"/>
      <c r="KIW30"/>
      <c r="KIX30"/>
      <c r="KIY30"/>
      <c r="KIZ30"/>
      <c r="KJA30"/>
      <c r="KJB30"/>
      <c r="KJC30"/>
      <c r="KJD30"/>
      <c r="KJE30"/>
      <c r="KJF30"/>
      <c r="KJG30"/>
      <c r="KJH30"/>
      <c r="KJI30"/>
      <c r="KJJ30"/>
      <c r="KJK30"/>
      <c r="KJL30"/>
      <c r="KJM30"/>
      <c r="KJN30"/>
      <c r="KJO30"/>
      <c r="KJP30"/>
      <c r="KJQ30"/>
      <c r="KJR30"/>
      <c r="KJS30"/>
      <c r="KJT30"/>
      <c r="KJU30"/>
      <c r="KJV30"/>
      <c r="KJW30"/>
      <c r="KJX30"/>
      <c r="KJY30"/>
      <c r="KJZ30"/>
      <c r="KKA30"/>
      <c r="KKB30"/>
      <c r="KKC30"/>
      <c r="KKD30"/>
      <c r="KKE30"/>
      <c r="KKF30"/>
      <c r="KKG30"/>
      <c r="KKH30"/>
      <c r="KKI30"/>
      <c r="KKJ30"/>
      <c r="KKK30"/>
      <c r="KKL30"/>
      <c r="KKM30"/>
      <c r="KKN30"/>
      <c r="KKO30"/>
      <c r="KKP30"/>
      <c r="KKQ30"/>
      <c r="KKR30"/>
      <c r="KKS30"/>
      <c r="KKT30"/>
      <c r="KKU30"/>
      <c r="KKV30"/>
      <c r="KKW30"/>
      <c r="KKX30"/>
      <c r="KKY30"/>
      <c r="KKZ30"/>
      <c r="KLA30"/>
      <c r="KLB30"/>
      <c r="KLC30"/>
      <c r="KLD30"/>
      <c r="KLE30"/>
      <c r="KLF30"/>
      <c r="KLG30"/>
      <c r="KLH30"/>
      <c r="KLI30"/>
      <c r="KLJ30"/>
      <c r="KLK30"/>
      <c r="KLL30"/>
      <c r="KLM30"/>
      <c r="KLN30"/>
      <c r="KLO30"/>
      <c r="KLP30"/>
      <c r="KLQ30"/>
      <c r="KLR30"/>
      <c r="KLS30"/>
      <c r="KLT30"/>
      <c r="KLU30"/>
      <c r="KLV30"/>
      <c r="KLW30"/>
      <c r="KLX30"/>
      <c r="KLY30"/>
      <c r="KLZ30"/>
      <c r="KMA30"/>
      <c r="KMB30"/>
      <c r="KMC30"/>
      <c r="KMD30"/>
      <c r="KME30"/>
      <c r="KMF30"/>
      <c r="KMG30"/>
      <c r="KMH30"/>
      <c r="KMI30"/>
      <c r="KMJ30"/>
      <c r="KMK30"/>
      <c r="KML30"/>
      <c r="KMM30"/>
      <c r="KMN30"/>
      <c r="KMO30"/>
      <c r="KMP30"/>
      <c r="KMQ30"/>
      <c r="KMR30"/>
      <c r="KMS30"/>
      <c r="KMT30"/>
      <c r="KMU30"/>
      <c r="KMV30"/>
      <c r="KMW30"/>
      <c r="KMX30"/>
      <c r="KMY30"/>
      <c r="KMZ30"/>
      <c r="KNA30"/>
      <c r="KNB30"/>
      <c r="KNC30"/>
      <c r="KND30"/>
      <c r="KNE30"/>
      <c r="KNF30"/>
      <c r="KNG30"/>
      <c r="KNH30"/>
      <c r="KNI30"/>
      <c r="KNJ30"/>
      <c r="KNK30"/>
      <c r="KNL30"/>
      <c r="KNM30"/>
      <c r="KNN30"/>
      <c r="KNO30"/>
      <c r="KNP30"/>
      <c r="KNQ30"/>
      <c r="KNR30"/>
      <c r="KNS30"/>
      <c r="KNT30"/>
      <c r="KNU30"/>
      <c r="KNV30"/>
      <c r="KNW30"/>
      <c r="KNX30"/>
      <c r="KNY30"/>
      <c r="KNZ30"/>
      <c r="KOA30"/>
      <c r="KOB30"/>
      <c r="KOC30"/>
      <c r="KOD30"/>
      <c r="KOE30"/>
      <c r="KOF30"/>
      <c r="KOG30"/>
      <c r="KOH30"/>
      <c r="KOI30"/>
      <c r="KOJ30"/>
      <c r="KOK30"/>
      <c r="KOL30"/>
      <c r="KOM30"/>
      <c r="KON30"/>
      <c r="KOO30"/>
      <c r="KOP30"/>
      <c r="KOQ30"/>
      <c r="KOR30"/>
      <c r="KOS30"/>
      <c r="KOT30"/>
      <c r="KOU30"/>
      <c r="KOV30"/>
      <c r="KOW30"/>
      <c r="KOX30"/>
      <c r="KOY30"/>
      <c r="KOZ30"/>
      <c r="KPA30"/>
      <c r="KPB30"/>
      <c r="KPC30"/>
      <c r="KPD30"/>
      <c r="KPE30"/>
      <c r="KPF30"/>
      <c r="KPG30"/>
      <c r="KPH30"/>
      <c r="KPI30"/>
      <c r="KPJ30"/>
      <c r="KPK30"/>
      <c r="KPL30"/>
      <c r="KPM30"/>
      <c r="KPN30"/>
      <c r="KPO30"/>
      <c r="KPP30"/>
      <c r="KPQ30"/>
      <c r="KPR30"/>
      <c r="KPS30"/>
      <c r="KPT30"/>
      <c r="KPU30"/>
      <c r="KPV30"/>
      <c r="KPW30"/>
      <c r="KPX30"/>
      <c r="KPY30"/>
      <c r="KPZ30"/>
      <c r="KQA30"/>
      <c r="KQB30"/>
      <c r="KQC30"/>
      <c r="KQD30"/>
      <c r="KQE30"/>
      <c r="KQF30"/>
      <c r="KQG30"/>
      <c r="KQH30"/>
      <c r="KQI30"/>
      <c r="KQJ30"/>
      <c r="KQK30"/>
      <c r="KQL30"/>
      <c r="KQM30"/>
      <c r="KQN30"/>
      <c r="KQO30"/>
      <c r="KQP30"/>
      <c r="KQQ30"/>
      <c r="KQR30"/>
      <c r="KQS30"/>
      <c r="KQT30"/>
      <c r="KQU30"/>
      <c r="KQV30"/>
      <c r="KQW30"/>
      <c r="KQX30"/>
      <c r="KQY30"/>
      <c r="KQZ30"/>
      <c r="KRA30"/>
      <c r="KRB30"/>
      <c r="KRC30"/>
      <c r="KRD30"/>
      <c r="KRE30"/>
      <c r="KRF30"/>
      <c r="KRG30"/>
      <c r="KRH30"/>
      <c r="KRI30"/>
      <c r="KRJ30"/>
      <c r="KRK30"/>
      <c r="KRL30"/>
      <c r="KRM30"/>
      <c r="KRN30"/>
      <c r="KRO30"/>
      <c r="KRP30"/>
      <c r="KRQ30"/>
      <c r="KRR30"/>
      <c r="KRS30"/>
      <c r="KRT30"/>
      <c r="KRU30"/>
      <c r="KRV30"/>
      <c r="KRW30"/>
      <c r="KRX30"/>
      <c r="KRY30"/>
      <c r="KRZ30"/>
      <c r="KSA30"/>
      <c r="KSB30"/>
      <c r="KSC30"/>
      <c r="KSD30"/>
      <c r="KSE30"/>
      <c r="KSF30"/>
      <c r="KSG30"/>
      <c r="KSH30"/>
      <c r="KSI30"/>
      <c r="KSJ30"/>
      <c r="KSK30"/>
      <c r="KSL30"/>
      <c r="KSM30"/>
      <c r="KSN30"/>
      <c r="KSO30"/>
      <c r="KSP30"/>
      <c r="KSQ30"/>
      <c r="KSR30"/>
      <c r="KSS30"/>
      <c r="KST30"/>
      <c r="KSU30"/>
      <c r="KSV30"/>
      <c r="KSW30"/>
      <c r="KSX30"/>
      <c r="KSY30"/>
      <c r="KSZ30"/>
      <c r="KTA30"/>
      <c r="KTB30"/>
      <c r="KTC30"/>
      <c r="KTD30"/>
      <c r="KTE30"/>
      <c r="KTF30"/>
      <c r="KTG30"/>
      <c r="KTH30"/>
      <c r="KTI30"/>
      <c r="KTJ30"/>
      <c r="KTK30"/>
      <c r="KTL30"/>
      <c r="KTM30"/>
      <c r="KTN30"/>
      <c r="KTO30"/>
      <c r="KTP30"/>
      <c r="KTQ30"/>
      <c r="KTR30"/>
      <c r="KTS30"/>
      <c r="KTT30"/>
      <c r="KTU30"/>
      <c r="KTV30"/>
      <c r="KTW30"/>
      <c r="KTX30"/>
      <c r="KTY30"/>
      <c r="KTZ30"/>
      <c r="KUA30"/>
      <c r="KUB30"/>
      <c r="KUC30"/>
      <c r="KUD30"/>
      <c r="KUE30"/>
      <c r="KUF30"/>
      <c r="KUG30"/>
      <c r="KUH30"/>
      <c r="KUI30"/>
      <c r="KUJ30"/>
      <c r="KUK30"/>
      <c r="KUL30"/>
      <c r="KUM30"/>
      <c r="KUN30"/>
      <c r="KUO30"/>
      <c r="KUP30"/>
      <c r="KUQ30"/>
      <c r="KUR30"/>
      <c r="KUS30"/>
      <c r="KUT30"/>
      <c r="KUU30"/>
      <c r="KUV30"/>
      <c r="KUW30"/>
      <c r="KUX30"/>
      <c r="KUY30"/>
      <c r="KUZ30"/>
      <c r="KVA30"/>
      <c r="KVB30"/>
      <c r="KVC30"/>
      <c r="KVD30"/>
      <c r="KVE30"/>
      <c r="KVF30"/>
      <c r="KVG30"/>
      <c r="KVH30"/>
      <c r="KVI30"/>
      <c r="KVJ30"/>
      <c r="KVK30"/>
      <c r="KVL30"/>
      <c r="KVM30"/>
      <c r="KVN30"/>
      <c r="KVO30"/>
      <c r="KVP30"/>
      <c r="KVQ30"/>
      <c r="KVR30"/>
      <c r="KVS30"/>
      <c r="KVT30"/>
      <c r="KVU30"/>
      <c r="KVV30"/>
      <c r="KVW30"/>
      <c r="KVX30"/>
      <c r="KVY30"/>
      <c r="KVZ30"/>
      <c r="KWA30"/>
      <c r="KWB30"/>
      <c r="KWC30"/>
      <c r="KWD30"/>
      <c r="KWE30"/>
      <c r="KWF30"/>
      <c r="KWG30"/>
      <c r="KWH30"/>
      <c r="KWI30"/>
      <c r="KWJ30"/>
      <c r="KWK30"/>
      <c r="KWL30"/>
      <c r="KWM30"/>
      <c r="KWN30"/>
      <c r="KWO30"/>
      <c r="KWP30"/>
      <c r="KWQ30"/>
      <c r="KWR30"/>
      <c r="KWS30"/>
      <c r="KWT30"/>
      <c r="KWU30"/>
      <c r="KWV30"/>
      <c r="KWW30"/>
      <c r="KWX30"/>
      <c r="KWY30"/>
      <c r="KWZ30"/>
      <c r="KXA30"/>
      <c r="KXB30"/>
      <c r="KXC30"/>
      <c r="KXD30"/>
      <c r="KXE30"/>
      <c r="KXF30"/>
      <c r="KXG30"/>
      <c r="KXH30"/>
      <c r="KXI30"/>
      <c r="KXJ30"/>
      <c r="KXK30"/>
      <c r="KXL30"/>
      <c r="KXM30"/>
      <c r="KXN30"/>
      <c r="KXO30"/>
      <c r="KXP30"/>
      <c r="KXQ30"/>
      <c r="KXR30"/>
      <c r="KXS30"/>
      <c r="KXT30"/>
      <c r="KXU30"/>
      <c r="KXV30"/>
      <c r="KXW30"/>
      <c r="KXX30"/>
      <c r="KXY30"/>
      <c r="KXZ30"/>
      <c r="KYA30"/>
      <c r="KYB30"/>
      <c r="KYC30"/>
      <c r="KYD30"/>
      <c r="KYE30"/>
      <c r="KYF30"/>
      <c r="KYG30"/>
      <c r="KYH30"/>
      <c r="KYI30"/>
      <c r="KYJ30"/>
      <c r="KYK30"/>
      <c r="KYL30"/>
      <c r="KYM30"/>
      <c r="KYN30"/>
      <c r="KYO30"/>
      <c r="KYP30"/>
      <c r="KYQ30"/>
      <c r="KYR30"/>
      <c r="KYS30"/>
      <c r="KYT30"/>
      <c r="KYU30"/>
      <c r="KYV30"/>
      <c r="KYW30"/>
      <c r="KYX30"/>
      <c r="KYY30"/>
      <c r="KYZ30"/>
      <c r="KZA30"/>
      <c r="KZB30"/>
      <c r="KZC30"/>
      <c r="KZD30"/>
      <c r="KZE30"/>
      <c r="KZF30"/>
      <c r="KZG30"/>
      <c r="KZH30"/>
      <c r="KZI30"/>
      <c r="KZJ30"/>
      <c r="KZK30"/>
      <c r="KZL30"/>
      <c r="KZM30"/>
      <c r="KZN30"/>
      <c r="KZO30"/>
      <c r="KZP30"/>
      <c r="KZQ30"/>
      <c r="KZR30"/>
      <c r="KZS30"/>
      <c r="KZT30"/>
      <c r="KZU30"/>
      <c r="KZV30"/>
      <c r="KZW30"/>
      <c r="KZX30"/>
      <c r="KZY30"/>
      <c r="KZZ30"/>
      <c r="LAA30"/>
      <c r="LAB30"/>
      <c r="LAC30"/>
      <c r="LAD30"/>
      <c r="LAE30"/>
      <c r="LAF30"/>
      <c r="LAG30"/>
      <c r="LAH30"/>
      <c r="LAI30"/>
      <c r="LAJ30"/>
      <c r="LAK30"/>
      <c r="LAL30"/>
      <c r="LAM30"/>
      <c r="LAN30"/>
      <c r="LAO30"/>
      <c r="LAP30"/>
      <c r="LAQ30"/>
      <c r="LAR30"/>
      <c r="LAS30"/>
      <c r="LAT30"/>
      <c r="LAU30"/>
      <c r="LAV30"/>
      <c r="LAW30"/>
      <c r="LAX30"/>
      <c r="LAY30"/>
      <c r="LAZ30"/>
      <c r="LBA30"/>
      <c r="LBB30"/>
      <c r="LBC30"/>
      <c r="LBD30"/>
      <c r="LBE30"/>
      <c r="LBF30"/>
      <c r="LBG30"/>
      <c r="LBH30"/>
      <c r="LBI30"/>
      <c r="LBJ30"/>
      <c r="LBK30"/>
      <c r="LBL30"/>
      <c r="LBM30"/>
      <c r="LBN30"/>
      <c r="LBO30"/>
      <c r="LBP30"/>
      <c r="LBQ30"/>
      <c r="LBR30"/>
      <c r="LBS30"/>
      <c r="LBT30"/>
      <c r="LBU30"/>
      <c r="LBV30"/>
      <c r="LBW30"/>
      <c r="LBX30"/>
      <c r="LBY30"/>
      <c r="LBZ30"/>
      <c r="LCA30"/>
      <c r="LCB30"/>
      <c r="LCC30"/>
      <c r="LCD30"/>
      <c r="LCE30"/>
      <c r="LCF30"/>
      <c r="LCG30"/>
      <c r="LCH30"/>
      <c r="LCI30"/>
      <c r="LCJ30"/>
      <c r="LCK30"/>
      <c r="LCL30"/>
      <c r="LCM30"/>
      <c r="LCN30"/>
      <c r="LCO30"/>
      <c r="LCP30"/>
      <c r="LCQ30"/>
      <c r="LCR30"/>
      <c r="LCS30"/>
      <c r="LCT30"/>
      <c r="LCU30"/>
      <c r="LCV30"/>
      <c r="LCW30"/>
      <c r="LCX30"/>
      <c r="LCY30"/>
      <c r="LCZ30"/>
      <c r="LDA30"/>
      <c r="LDB30"/>
      <c r="LDC30"/>
      <c r="LDD30"/>
      <c r="LDE30"/>
      <c r="LDF30"/>
      <c r="LDG30"/>
      <c r="LDH30"/>
      <c r="LDI30"/>
      <c r="LDJ30"/>
      <c r="LDK30"/>
      <c r="LDL30"/>
      <c r="LDM30"/>
      <c r="LDN30"/>
      <c r="LDO30"/>
      <c r="LDP30"/>
      <c r="LDQ30"/>
      <c r="LDR30"/>
      <c r="LDS30"/>
      <c r="LDT30"/>
      <c r="LDU30"/>
      <c r="LDV30"/>
      <c r="LDW30"/>
      <c r="LDX30"/>
      <c r="LDY30"/>
      <c r="LDZ30"/>
      <c r="LEA30"/>
      <c r="LEB30"/>
      <c r="LEC30"/>
      <c r="LED30"/>
      <c r="LEE30"/>
      <c r="LEF30"/>
      <c r="LEG30"/>
      <c r="LEH30"/>
      <c r="LEI30"/>
      <c r="LEJ30"/>
      <c r="LEK30"/>
      <c r="LEL30"/>
      <c r="LEM30"/>
      <c r="LEN30"/>
      <c r="LEO30"/>
      <c r="LEP30"/>
      <c r="LEQ30"/>
      <c r="LER30"/>
      <c r="LES30"/>
      <c r="LET30"/>
      <c r="LEU30"/>
      <c r="LEV30"/>
      <c r="LEW30"/>
      <c r="LEX30"/>
      <c r="LEY30"/>
      <c r="LEZ30"/>
      <c r="LFA30"/>
      <c r="LFB30"/>
      <c r="LFC30"/>
      <c r="LFD30"/>
      <c r="LFE30"/>
      <c r="LFF30"/>
      <c r="LFG30"/>
      <c r="LFH30"/>
      <c r="LFI30"/>
      <c r="LFJ30"/>
      <c r="LFK30"/>
      <c r="LFL30"/>
      <c r="LFM30"/>
      <c r="LFN30"/>
      <c r="LFO30"/>
      <c r="LFP30"/>
      <c r="LFQ30"/>
      <c r="LFR30"/>
      <c r="LFS30"/>
      <c r="LFT30"/>
      <c r="LFU30"/>
      <c r="LFV30"/>
      <c r="LFW30"/>
      <c r="LFX30"/>
      <c r="LFY30"/>
      <c r="LFZ30"/>
      <c r="LGA30"/>
      <c r="LGB30"/>
      <c r="LGC30"/>
      <c r="LGD30"/>
      <c r="LGE30"/>
      <c r="LGF30"/>
      <c r="LGG30"/>
      <c r="LGH30"/>
      <c r="LGI30"/>
      <c r="LGJ30"/>
      <c r="LGK30"/>
      <c r="LGL30"/>
      <c r="LGM30"/>
      <c r="LGN30"/>
      <c r="LGO30"/>
      <c r="LGP30"/>
      <c r="LGQ30"/>
      <c r="LGR30"/>
      <c r="LGS30"/>
      <c r="LGT30"/>
      <c r="LGU30"/>
      <c r="LGV30"/>
      <c r="LGW30"/>
      <c r="LGX30"/>
      <c r="LGY30"/>
      <c r="LGZ30"/>
      <c r="LHA30"/>
      <c r="LHB30"/>
      <c r="LHC30"/>
      <c r="LHD30"/>
      <c r="LHE30"/>
      <c r="LHF30"/>
      <c r="LHG30"/>
      <c r="LHH30"/>
      <c r="LHI30"/>
      <c r="LHJ30"/>
      <c r="LHK30"/>
      <c r="LHL30"/>
      <c r="LHM30"/>
      <c r="LHN30"/>
      <c r="LHO30"/>
      <c r="LHP30"/>
      <c r="LHQ30"/>
      <c r="LHR30"/>
      <c r="LHS30"/>
      <c r="LHT30"/>
      <c r="LHU30"/>
      <c r="LHV30"/>
      <c r="LHW30"/>
      <c r="LHX30"/>
      <c r="LHY30"/>
      <c r="LHZ30"/>
      <c r="LIA30"/>
      <c r="LIB30"/>
      <c r="LIC30"/>
      <c r="LID30"/>
      <c r="LIE30"/>
      <c r="LIF30"/>
      <c r="LIG30"/>
      <c r="LIH30"/>
      <c r="LII30"/>
      <c r="LIJ30"/>
      <c r="LIK30"/>
      <c r="LIL30"/>
      <c r="LIM30"/>
      <c r="LIN30"/>
      <c r="LIO30"/>
      <c r="LIP30"/>
      <c r="LIQ30"/>
      <c r="LIR30"/>
      <c r="LIS30"/>
      <c r="LIT30"/>
      <c r="LIU30"/>
      <c r="LIV30"/>
      <c r="LIW30"/>
      <c r="LIX30"/>
      <c r="LIY30"/>
      <c r="LIZ30"/>
      <c r="LJA30"/>
      <c r="LJB30"/>
      <c r="LJC30"/>
      <c r="LJD30"/>
      <c r="LJE30"/>
      <c r="LJF30"/>
      <c r="LJG30"/>
      <c r="LJH30"/>
      <c r="LJI30"/>
      <c r="LJJ30"/>
      <c r="LJK30"/>
      <c r="LJL30"/>
      <c r="LJM30"/>
      <c r="LJN30"/>
      <c r="LJO30"/>
      <c r="LJP30"/>
      <c r="LJQ30"/>
      <c r="LJR30"/>
      <c r="LJS30"/>
      <c r="LJT30"/>
      <c r="LJU30"/>
      <c r="LJV30"/>
      <c r="LJW30"/>
      <c r="LJX30"/>
      <c r="LJY30"/>
      <c r="LJZ30"/>
      <c r="LKA30"/>
      <c r="LKB30"/>
      <c r="LKC30"/>
      <c r="LKD30"/>
      <c r="LKE30"/>
      <c r="LKF30"/>
      <c r="LKG30"/>
      <c r="LKH30"/>
      <c r="LKI30"/>
      <c r="LKJ30"/>
      <c r="LKK30"/>
      <c r="LKL30"/>
      <c r="LKM30"/>
      <c r="LKN30"/>
      <c r="LKO30"/>
      <c r="LKP30"/>
      <c r="LKQ30"/>
      <c r="LKR30"/>
      <c r="LKS30"/>
      <c r="LKT30"/>
      <c r="LKU30"/>
      <c r="LKV30"/>
      <c r="LKW30"/>
      <c r="LKX30"/>
      <c r="LKY30"/>
      <c r="LKZ30"/>
      <c r="LLA30"/>
      <c r="LLB30"/>
      <c r="LLC30"/>
      <c r="LLD30"/>
      <c r="LLE30"/>
      <c r="LLF30"/>
      <c r="LLG30"/>
      <c r="LLH30"/>
      <c r="LLI30"/>
      <c r="LLJ30"/>
      <c r="LLK30"/>
      <c r="LLL30"/>
      <c r="LLM30"/>
      <c r="LLN30"/>
      <c r="LLO30"/>
      <c r="LLP30"/>
      <c r="LLQ30"/>
      <c r="LLR30"/>
      <c r="LLS30"/>
      <c r="LLT30"/>
      <c r="LLU30"/>
      <c r="LLV30"/>
      <c r="LLW30"/>
      <c r="LLX30"/>
      <c r="LLY30"/>
      <c r="LLZ30"/>
      <c r="LMA30"/>
      <c r="LMB30"/>
      <c r="LMC30"/>
      <c r="LMD30"/>
      <c r="LME30"/>
      <c r="LMF30"/>
      <c r="LMG30"/>
      <c r="LMH30"/>
      <c r="LMI30"/>
      <c r="LMJ30"/>
      <c r="LMK30"/>
      <c r="LML30"/>
      <c r="LMM30"/>
      <c r="LMN30"/>
      <c r="LMO30"/>
      <c r="LMP30"/>
      <c r="LMQ30"/>
      <c r="LMR30"/>
      <c r="LMS30"/>
      <c r="LMT30"/>
      <c r="LMU30"/>
      <c r="LMV30"/>
      <c r="LMW30"/>
      <c r="LMX30"/>
      <c r="LMY30"/>
      <c r="LMZ30"/>
      <c r="LNA30"/>
      <c r="LNB30"/>
      <c r="LNC30"/>
      <c r="LND30"/>
      <c r="LNE30"/>
      <c r="LNF30"/>
      <c r="LNG30"/>
      <c r="LNH30"/>
      <c r="LNI30"/>
      <c r="LNJ30"/>
      <c r="LNK30"/>
      <c r="LNL30"/>
      <c r="LNM30"/>
      <c r="LNN30"/>
      <c r="LNO30"/>
      <c r="LNP30"/>
      <c r="LNQ30"/>
      <c r="LNR30"/>
      <c r="LNS30"/>
      <c r="LNT30"/>
      <c r="LNU30"/>
      <c r="LNV30"/>
      <c r="LNW30"/>
      <c r="LNX30"/>
      <c r="LNY30"/>
      <c r="LNZ30"/>
      <c r="LOA30"/>
      <c r="LOB30"/>
      <c r="LOC30"/>
      <c r="LOD30"/>
      <c r="LOE30"/>
      <c r="LOF30"/>
      <c r="LOG30"/>
      <c r="LOH30"/>
      <c r="LOI30"/>
      <c r="LOJ30"/>
      <c r="LOK30"/>
      <c r="LOL30"/>
      <c r="LOM30"/>
      <c r="LON30"/>
      <c r="LOO30"/>
      <c r="LOP30"/>
      <c r="LOQ30"/>
      <c r="LOR30"/>
      <c r="LOS30"/>
      <c r="LOT30"/>
      <c r="LOU30"/>
      <c r="LOV30"/>
      <c r="LOW30"/>
      <c r="LOX30"/>
      <c r="LOY30"/>
      <c r="LOZ30"/>
      <c r="LPA30"/>
      <c r="LPB30"/>
      <c r="LPC30"/>
      <c r="LPD30"/>
      <c r="LPE30"/>
      <c r="LPF30"/>
      <c r="LPG30"/>
      <c r="LPH30"/>
      <c r="LPI30"/>
      <c r="LPJ30"/>
      <c r="LPK30"/>
      <c r="LPL30"/>
      <c r="LPM30"/>
      <c r="LPN30"/>
      <c r="LPO30"/>
      <c r="LPP30"/>
      <c r="LPQ30"/>
      <c r="LPR30"/>
      <c r="LPS30"/>
      <c r="LPT30"/>
      <c r="LPU30"/>
      <c r="LPV30"/>
      <c r="LPW30"/>
      <c r="LPX30"/>
      <c r="LPY30"/>
      <c r="LPZ30"/>
      <c r="LQA30"/>
      <c r="LQB30"/>
      <c r="LQC30"/>
      <c r="LQD30"/>
      <c r="LQE30"/>
      <c r="LQF30"/>
      <c r="LQG30"/>
      <c r="LQH30"/>
      <c r="LQI30"/>
      <c r="LQJ30"/>
      <c r="LQK30"/>
      <c r="LQL30"/>
      <c r="LQM30"/>
      <c r="LQN30"/>
      <c r="LQO30"/>
      <c r="LQP30"/>
      <c r="LQQ30"/>
      <c r="LQR30"/>
      <c r="LQS30"/>
      <c r="LQT30"/>
      <c r="LQU30"/>
      <c r="LQV30"/>
      <c r="LQW30"/>
      <c r="LQX30"/>
      <c r="LQY30"/>
      <c r="LQZ30"/>
      <c r="LRA30"/>
      <c r="LRB30"/>
      <c r="LRC30"/>
      <c r="LRD30"/>
      <c r="LRE30"/>
      <c r="LRF30"/>
      <c r="LRG30"/>
      <c r="LRH30"/>
      <c r="LRI30"/>
      <c r="LRJ30"/>
      <c r="LRK30"/>
      <c r="LRL30"/>
      <c r="LRM30"/>
      <c r="LRN30"/>
      <c r="LRO30"/>
      <c r="LRP30"/>
      <c r="LRQ30"/>
      <c r="LRR30"/>
      <c r="LRS30"/>
      <c r="LRT30"/>
      <c r="LRU30"/>
      <c r="LRV30"/>
      <c r="LRW30"/>
      <c r="LRX30"/>
      <c r="LRY30"/>
      <c r="LRZ30"/>
      <c r="LSA30"/>
      <c r="LSB30"/>
      <c r="LSC30"/>
      <c r="LSD30"/>
      <c r="LSE30"/>
      <c r="LSF30"/>
      <c r="LSG30"/>
      <c r="LSH30"/>
      <c r="LSI30"/>
      <c r="LSJ30"/>
      <c r="LSK30"/>
      <c r="LSL30"/>
      <c r="LSM30"/>
      <c r="LSN30"/>
      <c r="LSO30"/>
      <c r="LSP30"/>
      <c r="LSQ30"/>
      <c r="LSR30"/>
      <c r="LSS30"/>
      <c r="LST30"/>
      <c r="LSU30"/>
      <c r="LSV30"/>
      <c r="LSW30"/>
      <c r="LSX30"/>
      <c r="LSY30"/>
      <c r="LSZ30"/>
      <c r="LTA30"/>
      <c r="LTB30"/>
      <c r="LTC30"/>
      <c r="LTD30"/>
      <c r="LTE30"/>
      <c r="LTF30"/>
      <c r="LTG30"/>
      <c r="LTH30"/>
      <c r="LTI30"/>
      <c r="LTJ30"/>
      <c r="LTK30"/>
      <c r="LTL30"/>
      <c r="LTM30"/>
      <c r="LTN30"/>
      <c r="LTO30"/>
      <c r="LTP30"/>
      <c r="LTQ30"/>
      <c r="LTR30"/>
      <c r="LTS30"/>
      <c r="LTT30"/>
      <c r="LTU30"/>
      <c r="LTV30"/>
      <c r="LTW30"/>
      <c r="LTX30"/>
      <c r="LTY30"/>
      <c r="LTZ30"/>
      <c r="LUA30"/>
      <c r="LUB30"/>
      <c r="LUC30"/>
      <c r="LUD30"/>
      <c r="LUE30"/>
      <c r="LUF30"/>
      <c r="LUG30"/>
      <c r="LUH30"/>
      <c r="LUI30"/>
      <c r="LUJ30"/>
      <c r="LUK30"/>
      <c r="LUL30"/>
      <c r="LUM30"/>
      <c r="LUN30"/>
      <c r="LUO30"/>
      <c r="LUP30"/>
      <c r="LUQ30"/>
      <c r="LUR30"/>
      <c r="LUS30"/>
      <c r="LUT30"/>
      <c r="LUU30"/>
      <c r="LUV30"/>
      <c r="LUW30"/>
      <c r="LUX30"/>
      <c r="LUY30"/>
      <c r="LUZ30"/>
      <c r="LVA30"/>
      <c r="LVB30"/>
      <c r="LVC30"/>
      <c r="LVD30"/>
      <c r="LVE30"/>
      <c r="LVF30"/>
      <c r="LVG30"/>
      <c r="LVH30"/>
      <c r="LVI30"/>
      <c r="LVJ30"/>
      <c r="LVK30"/>
      <c r="LVL30"/>
      <c r="LVM30"/>
      <c r="LVN30"/>
      <c r="LVO30"/>
      <c r="LVP30"/>
      <c r="LVQ30"/>
      <c r="LVR30"/>
      <c r="LVS30"/>
      <c r="LVT30"/>
      <c r="LVU30"/>
      <c r="LVV30"/>
      <c r="LVW30"/>
      <c r="LVX30"/>
      <c r="LVY30"/>
      <c r="LVZ30"/>
      <c r="LWA30"/>
      <c r="LWB30"/>
      <c r="LWC30"/>
      <c r="LWD30"/>
      <c r="LWE30"/>
      <c r="LWF30"/>
      <c r="LWG30"/>
      <c r="LWH30"/>
      <c r="LWI30"/>
      <c r="LWJ30"/>
      <c r="LWK30"/>
      <c r="LWL30"/>
      <c r="LWM30"/>
      <c r="LWN30"/>
      <c r="LWO30"/>
      <c r="LWP30"/>
      <c r="LWQ30"/>
      <c r="LWR30"/>
      <c r="LWS30"/>
      <c r="LWT30"/>
      <c r="LWU30"/>
      <c r="LWV30"/>
      <c r="LWW30"/>
      <c r="LWX30"/>
      <c r="LWY30"/>
      <c r="LWZ30"/>
      <c r="LXA30"/>
      <c r="LXB30"/>
      <c r="LXC30"/>
      <c r="LXD30"/>
      <c r="LXE30"/>
      <c r="LXF30"/>
      <c r="LXG30"/>
      <c r="LXH30"/>
      <c r="LXI30"/>
      <c r="LXJ30"/>
      <c r="LXK30"/>
      <c r="LXL30"/>
      <c r="LXM30"/>
      <c r="LXN30"/>
      <c r="LXO30"/>
      <c r="LXP30"/>
      <c r="LXQ30"/>
      <c r="LXR30"/>
      <c r="LXS30"/>
      <c r="LXT30"/>
      <c r="LXU30"/>
      <c r="LXV30"/>
      <c r="LXW30"/>
      <c r="LXX30"/>
      <c r="LXY30"/>
      <c r="LXZ30"/>
      <c r="LYA30"/>
      <c r="LYB30"/>
      <c r="LYC30"/>
      <c r="LYD30"/>
      <c r="LYE30"/>
      <c r="LYF30"/>
      <c r="LYG30"/>
      <c r="LYH30"/>
      <c r="LYI30"/>
      <c r="LYJ30"/>
      <c r="LYK30"/>
      <c r="LYL30"/>
      <c r="LYM30"/>
      <c r="LYN30"/>
      <c r="LYO30"/>
      <c r="LYP30"/>
      <c r="LYQ30"/>
      <c r="LYR30"/>
      <c r="LYS30"/>
      <c r="LYT30"/>
      <c r="LYU30"/>
      <c r="LYV30"/>
      <c r="LYW30"/>
      <c r="LYX30"/>
      <c r="LYY30"/>
      <c r="LYZ30"/>
      <c r="LZA30"/>
      <c r="LZB30"/>
      <c r="LZC30"/>
      <c r="LZD30"/>
      <c r="LZE30"/>
      <c r="LZF30"/>
      <c r="LZG30"/>
      <c r="LZH30"/>
      <c r="LZI30"/>
      <c r="LZJ30"/>
      <c r="LZK30"/>
      <c r="LZL30"/>
      <c r="LZM30"/>
      <c r="LZN30"/>
      <c r="LZO30"/>
      <c r="LZP30"/>
      <c r="LZQ30"/>
      <c r="LZR30"/>
      <c r="LZS30"/>
      <c r="LZT30"/>
      <c r="LZU30"/>
      <c r="LZV30"/>
      <c r="LZW30"/>
      <c r="LZX30"/>
      <c r="LZY30"/>
      <c r="LZZ30"/>
      <c r="MAA30"/>
      <c r="MAB30"/>
      <c r="MAC30"/>
      <c r="MAD30"/>
      <c r="MAE30"/>
      <c r="MAF30"/>
      <c r="MAG30"/>
      <c r="MAH30"/>
      <c r="MAI30"/>
      <c r="MAJ30"/>
      <c r="MAK30"/>
      <c r="MAL30"/>
      <c r="MAM30"/>
      <c r="MAN30"/>
      <c r="MAO30"/>
      <c r="MAP30"/>
      <c r="MAQ30"/>
      <c r="MAR30"/>
      <c r="MAS30"/>
      <c r="MAT30"/>
      <c r="MAU30"/>
      <c r="MAV30"/>
      <c r="MAW30"/>
      <c r="MAX30"/>
      <c r="MAY30"/>
      <c r="MAZ30"/>
      <c r="MBA30"/>
      <c r="MBB30"/>
      <c r="MBC30"/>
      <c r="MBD30"/>
      <c r="MBE30"/>
      <c r="MBF30"/>
      <c r="MBG30"/>
      <c r="MBH30"/>
      <c r="MBI30"/>
      <c r="MBJ30"/>
      <c r="MBK30"/>
      <c r="MBL30"/>
      <c r="MBM30"/>
      <c r="MBN30"/>
      <c r="MBO30"/>
      <c r="MBP30"/>
      <c r="MBQ30"/>
      <c r="MBR30"/>
      <c r="MBS30"/>
      <c r="MBT30"/>
      <c r="MBU30"/>
      <c r="MBV30"/>
      <c r="MBW30"/>
      <c r="MBX30"/>
      <c r="MBY30"/>
      <c r="MBZ30"/>
      <c r="MCA30"/>
      <c r="MCB30"/>
      <c r="MCC30"/>
      <c r="MCD30"/>
      <c r="MCE30"/>
      <c r="MCF30"/>
      <c r="MCG30"/>
      <c r="MCH30"/>
      <c r="MCI30"/>
      <c r="MCJ30"/>
      <c r="MCK30"/>
      <c r="MCL30"/>
      <c r="MCM30"/>
      <c r="MCN30"/>
      <c r="MCO30"/>
      <c r="MCP30"/>
      <c r="MCQ30"/>
      <c r="MCR30"/>
      <c r="MCS30"/>
      <c r="MCT30"/>
      <c r="MCU30"/>
      <c r="MCV30"/>
      <c r="MCW30"/>
      <c r="MCX30"/>
      <c r="MCY30"/>
      <c r="MCZ30"/>
      <c r="MDA30"/>
      <c r="MDB30"/>
      <c r="MDC30"/>
      <c r="MDD30"/>
      <c r="MDE30"/>
      <c r="MDF30"/>
      <c r="MDG30"/>
      <c r="MDH30"/>
      <c r="MDI30"/>
      <c r="MDJ30"/>
      <c r="MDK30"/>
      <c r="MDL30"/>
      <c r="MDM30"/>
      <c r="MDN30"/>
      <c r="MDO30"/>
      <c r="MDP30"/>
      <c r="MDQ30"/>
      <c r="MDR30"/>
      <c r="MDS30"/>
      <c r="MDT30"/>
      <c r="MDU30"/>
      <c r="MDV30"/>
      <c r="MDW30"/>
      <c r="MDX30"/>
      <c r="MDY30"/>
      <c r="MDZ30"/>
      <c r="MEA30"/>
      <c r="MEB30"/>
      <c r="MEC30"/>
      <c r="MED30"/>
      <c r="MEE30"/>
      <c r="MEF30"/>
      <c r="MEG30"/>
      <c r="MEH30"/>
      <c r="MEI30"/>
      <c r="MEJ30"/>
      <c r="MEK30"/>
      <c r="MEL30"/>
      <c r="MEM30"/>
      <c r="MEN30"/>
      <c r="MEO30"/>
      <c r="MEP30"/>
      <c r="MEQ30"/>
      <c r="MER30"/>
      <c r="MES30"/>
      <c r="MET30"/>
      <c r="MEU30"/>
      <c r="MEV30"/>
      <c r="MEW30"/>
      <c r="MEX30"/>
      <c r="MEY30"/>
      <c r="MEZ30"/>
      <c r="MFA30"/>
      <c r="MFB30"/>
      <c r="MFC30"/>
      <c r="MFD30"/>
      <c r="MFE30"/>
      <c r="MFF30"/>
      <c r="MFG30"/>
      <c r="MFH30"/>
      <c r="MFI30"/>
      <c r="MFJ30"/>
      <c r="MFK30"/>
      <c r="MFL30"/>
      <c r="MFM30"/>
      <c r="MFN30"/>
      <c r="MFO30"/>
      <c r="MFP30"/>
      <c r="MFQ30"/>
      <c r="MFR30"/>
      <c r="MFS30"/>
      <c r="MFT30"/>
      <c r="MFU30"/>
      <c r="MFV30"/>
      <c r="MFW30"/>
      <c r="MFX30"/>
      <c r="MFY30"/>
      <c r="MFZ30"/>
      <c r="MGA30"/>
      <c r="MGB30"/>
      <c r="MGC30"/>
      <c r="MGD30"/>
      <c r="MGE30"/>
      <c r="MGF30"/>
      <c r="MGG30"/>
      <c r="MGH30"/>
      <c r="MGI30"/>
      <c r="MGJ30"/>
      <c r="MGK30"/>
      <c r="MGL30"/>
      <c r="MGM30"/>
      <c r="MGN30"/>
      <c r="MGO30"/>
      <c r="MGP30"/>
      <c r="MGQ30"/>
      <c r="MGR30"/>
      <c r="MGS30"/>
      <c r="MGT30"/>
      <c r="MGU30"/>
      <c r="MGV30"/>
      <c r="MGW30"/>
      <c r="MGX30"/>
      <c r="MGY30"/>
      <c r="MGZ30"/>
      <c r="MHA30"/>
      <c r="MHB30"/>
      <c r="MHC30"/>
      <c r="MHD30"/>
      <c r="MHE30"/>
      <c r="MHF30"/>
      <c r="MHG30"/>
      <c r="MHH30"/>
      <c r="MHI30"/>
      <c r="MHJ30"/>
      <c r="MHK30"/>
      <c r="MHL30"/>
      <c r="MHM30"/>
      <c r="MHN30"/>
      <c r="MHO30"/>
      <c r="MHP30"/>
      <c r="MHQ30"/>
      <c r="MHR30"/>
      <c r="MHS30"/>
      <c r="MHT30"/>
      <c r="MHU30"/>
      <c r="MHV30"/>
      <c r="MHW30"/>
      <c r="MHX30"/>
      <c r="MHY30"/>
      <c r="MHZ30"/>
      <c r="MIA30"/>
      <c r="MIB30"/>
      <c r="MIC30"/>
      <c r="MID30"/>
      <c r="MIE30"/>
      <c r="MIF30"/>
      <c r="MIG30"/>
      <c r="MIH30"/>
      <c r="MII30"/>
      <c r="MIJ30"/>
      <c r="MIK30"/>
      <c r="MIL30"/>
      <c r="MIM30"/>
      <c r="MIN30"/>
      <c r="MIO30"/>
      <c r="MIP30"/>
      <c r="MIQ30"/>
      <c r="MIR30"/>
      <c r="MIS30"/>
      <c r="MIT30"/>
      <c r="MIU30"/>
      <c r="MIV30"/>
      <c r="MIW30"/>
      <c r="MIX30"/>
      <c r="MIY30"/>
      <c r="MIZ30"/>
      <c r="MJA30"/>
      <c r="MJB30"/>
      <c r="MJC30"/>
      <c r="MJD30"/>
      <c r="MJE30"/>
      <c r="MJF30"/>
      <c r="MJG30"/>
      <c r="MJH30"/>
      <c r="MJI30"/>
      <c r="MJJ30"/>
      <c r="MJK30"/>
      <c r="MJL30"/>
      <c r="MJM30"/>
      <c r="MJN30"/>
      <c r="MJO30"/>
      <c r="MJP30"/>
      <c r="MJQ30"/>
      <c r="MJR30"/>
      <c r="MJS30"/>
      <c r="MJT30"/>
      <c r="MJU30"/>
      <c r="MJV30"/>
      <c r="MJW30"/>
      <c r="MJX30"/>
      <c r="MJY30"/>
      <c r="MJZ30"/>
      <c r="MKA30"/>
      <c r="MKB30"/>
      <c r="MKC30"/>
      <c r="MKD30"/>
      <c r="MKE30"/>
      <c r="MKF30"/>
      <c r="MKG30"/>
      <c r="MKH30"/>
      <c r="MKI30"/>
      <c r="MKJ30"/>
      <c r="MKK30"/>
      <c r="MKL30"/>
      <c r="MKM30"/>
      <c r="MKN30"/>
      <c r="MKO30"/>
      <c r="MKP30"/>
      <c r="MKQ30"/>
      <c r="MKR30"/>
      <c r="MKS30"/>
      <c r="MKT30"/>
      <c r="MKU30"/>
      <c r="MKV30"/>
      <c r="MKW30"/>
      <c r="MKX30"/>
      <c r="MKY30"/>
      <c r="MKZ30"/>
      <c r="MLA30"/>
      <c r="MLB30"/>
      <c r="MLC30"/>
      <c r="MLD30"/>
      <c r="MLE30"/>
      <c r="MLF30"/>
      <c r="MLG30"/>
      <c r="MLH30"/>
      <c r="MLI30"/>
      <c r="MLJ30"/>
      <c r="MLK30"/>
      <c r="MLL30"/>
      <c r="MLM30"/>
      <c r="MLN30"/>
      <c r="MLO30"/>
      <c r="MLP30"/>
      <c r="MLQ30"/>
      <c r="MLR30"/>
      <c r="MLS30"/>
      <c r="MLT30"/>
      <c r="MLU30"/>
      <c r="MLV30"/>
      <c r="MLW30"/>
      <c r="MLX30"/>
      <c r="MLY30"/>
      <c r="MLZ30"/>
      <c r="MMA30"/>
      <c r="MMB30"/>
      <c r="MMC30"/>
      <c r="MMD30"/>
      <c r="MME30"/>
      <c r="MMF30"/>
      <c r="MMG30"/>
      <c r="MMH30"/>
      <c r="MMI30"/>
      <c r="MMJ30"/>
      <c r="MMK30"/>
      <c r="MML30"/>
      <c r="MMM30"/>
      <c r="MMN30"/>
      <c r="MMO30"/>
      <c r="MMP30"/>
      <c r="MMQ30"/>
      <c r="MMR30"/>
      <c r="MMS30"/>
      <c r="MMT30"/>
      <c r="MMU30"/>
      <c r="MMV30"/>
      <c r="MMW30"/>
      <c r="MMX30"/>
      <c r="MMY30"/>
      <c r="MMZ30"/>
      <c r="MNA30"/>
      <c r="MNB30"/>
      <c r="MNC30"/>
      <c r="MND30"/>
      <c r="MNE30"/>
      <c r="MNF30"/>
      <c r="MNG30"/>
      <c r="MNH30"/>
      <c r="MNI30"/>
      <c r="MNJ30"/>
      <c r="MNK30"/>
      <c r="MNL30"/>
      <c r="MNM30"/>
      <c r="MNN30"/>
      <c r="MNO30"/>
      <c r="MNP30"/>
      <c r="MNQ30"/>
      <c r="MNR30"/>
      <c r="MNS30"/>
      <c r="MNT30"/>
      <c r="MNU30"/>
      <c r="MNV30"/>
      <c r="MNW30"/>
      <c r="MNX30"/>
      <c r="MNY30"/>
      <c r="MNZ30"/>
      <c r="MOA30"/>
      <c r="MOB30"/>
      <c r="MOC30"/>
      <c r="MOD30"/>
      <c r="MOE30"/>
      <c r="MOF30"/>
      <c r="MOG30"/>
      <c r="MOH30"/>
      <c r="MOI30"/>
      <c r="MOJ30"/>
      <c r="MOK30"/>
      <c r="MOL30"/>
      <c r="MOM30"/>
      <c r="MON30"/>
      <c r="MOO30"/>
      <c r="MOP30"/>
      <c r="MOQ30"/>
      <c r="MOR30"/>
      <c r="MOS30"/>
      <c r="MOT30"/>
      <c r="MOU30"/>
      <c r="MOV30"/>
      <c r="MOW30"/>
      <c r="MOX30"/>
      <c r="MOY30"/>
      <c r="MOZ30"/>
      <c r="MPA30"/>
      <c r="MPB30"/>
      <c r="MPC30"/>
      <c r="MPD30"/>
      <c r="MPE30"/>
      <c r="MPF30"/>
      <c r="MPG30"/>
      <c r="MPH30"/>
      <c r="MPI30"/>
      <c r="MPJ30"/>
      <c r="MPK30"/>
      <c r="MPL30"/>
      <c r="MPM30"/>
      <c r="MPN30"/>
      <c r="MPO30"/>
      <c r="MPP30"/>
      <c r="MPQ30"/>
      <c r="MPR30"/>
      <c r="MPS30"/>
      <c r="MPT30"/>
      <c r="MPU30"/>
      <c r="MPV30"/>
      <c r="MPW30"/>
      <c r="MPX30"/>
      <c r="MPY30"/>
      <c r="MPZ30"/>
      <c r="MQA30"/>
      <c r="MQB30"/>
      <c r="MQC30"/>
      <c r="MQD30"/>
      <c r="MQE30"/>
      <c r="MQF30"/>
      <c r="MQG30"/>
      <c r="MQH30"/>
      <c r="MQI30"/>
      <c r="MQJ30"/>
      <c r="MQK30"/>
      <c r="MQL30"/>
      <c r="MQM30"/>
      <c r="MQN30"/>
      <c r="MQO30"/>
      <c r="MQP30"/>
      <c r="MQQ30"/>
      <c r="MQR30"/>
      <c r="MQS30"/>
      <c r="MQT30"/>
      <c r="MQU30"/>
      <c r="MQV30"/>
      <c r="MQW30"/>
      <c r="MQX30"/>
      <c r="MQY30"/>
      <c r="MQZ30"/>
      <c r="MRA30"/>
      <c r="MRB30"/>
      <c r="MRC30"/>
      <c r="MRD30"/>
      <c r="MRE30"/>
      <c r="MRF30"/>
      <c r="MRG30"/>
      <c r="MRH30"/>
      <c r="MRI30"/>
      <c r="MRJ30"/>
      <c r="MRK30"/>
      <c r="MRL30"/>
      <c r="MRM30"/>
      <c r="MRN30"/>
      <c r="MRO30"/>
      <c r="MRP30"/>
      <c r="MRQ30"/>
      <c r="MRR30"/>
      <c r="MRS30"/>
      <c r="MRT30"/>
      <c r="MRU30"/>
      <c r="MRV30"/>
      <c r="MRW30"/>
      <c r="MRX30"/>
      <c r="MRY30"/>
      <c r="MRZ30"/>
      <c r="MSA30"/>
      <c r="MSB30"/>
      <c r="MSC30"/>
      <c r="MSD30"/>
      <c r="MSE30"/>
      <c r="MSF30"/>
      <c r="MSG30"/>
      <c r="MSH30"/>
      <c r="MSI30"/>
      <c r="MSJ30"/>
      <c r="MSK30"/>
      <c r="MSL30"/>
      <c r="MSM30"/>
      <c r="MSN30"/>
      <c r="MSO30"/>
      <c r="MSP30"/>
      <c r="MSQ30"/>
      <c r="MSR30"/>
      <c r="MSS30"/>
      <c r="MST30"/>
      <c r="MSU30"/>
      <c r="MSV30"/>
      <c r="MSW30"/>
      <c r="MSX30"/>
      <c r="MSY30"/>
      <c r="MSZ30"/>
      <c r="MTA30"/>
      <c r="MTB30"/>
      <c r="MTC30"/>
      <c r="MTD30"/>
      <c r="MTE30"/>
      <c r="MTF30"/>
      <c r="MTG30"/>
      <c r="MTH30"/>
      <c r="MTI30"/>
      <c r="MTJ30"/>
      <c r="MTK30"/>
      <c r="MTL30"/>
      <c r="MTM30"/>
      <c r="MTN30"/>
      <c r="MTO30"/>
      <c r="MTP30"/>
      <c r="MTQ30"/>
      <c r="MTR30"/>
      <c r="MTS30"/>
      <c r="MTT30"/>
      <c r="MTU30"/>
      <c r="MTV30"/>
      <c r="MTW30"/>
      <c r="MTX30"/>
      <c r="MTY30"/>
      <c r="MTZ30"/>
      <c r="MUA30"/>
      <c r="MUB30"/>
      <c r="MUC30"/>
      <c r="MUD30"/>
      <c r="MUE30"/>
      <c r="MUF30"/>
      <c r="MUG30"/>
      <c r="MUH30"/>
      <c r="MUI30"/>
      <c r="MUJ30"/>
      <c r="MUK30"/>
      <c r="MUL30"/>
      <c r="MUM30"/>
      <c r="MUN30"/>
      <c r="MUO30"/>
      <c r="MUP30"/>
      <c r="MUQ30"/>
      <c r="MUR30"/>
      <c r="MUS30"/>
      <c r="MUT30"/>
      <c r="MUU30"/>
      <c r="MUV30"/>
      <c r="MUW30"/>
      <c r="MUX30"/>
      <c r="MUY30"/>
      <c r="MUZ30"/>
      <c r="MVA30"/>
      <c r="MVB30"/>
      <c r="MVC30"/>
      <c r="MVD30"/>
      <c r="MVE30"/>
      <c r="MVF30"/>
      <c r="MVG30"/>
      <c r="MVH30"/>
      <c r="MVI30"/>
      <c r="MVJ30"/>
      <c r="MVK30"/>
      <c r="MVL30"/>
      <c r="MVM30"/>
      <c r="MVN30"/>
      <c r="MVO30"/>
      <c r="MVP30"/>
      <c r="MVQ30"/>
      <c r="MVR30"/>
      <c r="MVS30"/>
      <c r="MVT30"/>
      <c r="MVU30"/>
      <c r="MVV30"/>
      <c r="MVW30"/>
      <c r="MVX30"/>
      <c r="MVY30"/>
      <c r="MVZ30"/>
      <c r="MWA30"/>
      <c r="MWB30"/>
      <c r="MWC30"/>
      <c r="MWD30"/>
      <c r="MWE30"/>
      <c r="MWF30"/>
      <c r="MWG30"/>
      <c r="MWH30"/>
      <c r="MWI30"/>
      <c r="MWJ30"/>
      <c r="MWK30"/>
      <c r="MWL30"/>
      <c r="MWM30"/>
      <c r="MWN30"/>
      <c r="MWO30"/>
      <c r="MWP30"/>
      <c r="MWQ30"/>
      <c r="MWR30"/>
      <c r="MWS30"/>
      <c r="MWT30"/>
      <c r="MWU30"/>
      <c r="MWV30"/>
      <c r="MWW30"/>
      <c r="MWX30"/>
      <c r="MWY30"/>
      <c r="MWZ30"/>
      <c r="MXA30"/>
      <c r="MXB30"/>
      <c r="MXC30"/>
      <c r="MXD30"/>
      <c r="MXE30"/>
      <c r="MXF30"/>
      <c r="MXG30"/>
      <c r="MXH30"/>
      <c r="MXI30"/>
      <c r="MXJ30"/>
      <c r="MXK30"/>
      <c r="MXL30"/>
      <c r="MXM30"/>
      <c r="MXN30"/>
      <c r="MXO30"/>
      <c r="MXP30"/>
      <c r="MXQ30"/>
      <c r="MXR30"/>
      <c r="MXS30"/>
      <c r="MXT30"/>
      <c r="MXU30"/>
      <c r="MXV30"/>
      <c r="MXW30"/>
      <c r="MXX30"/>
      <c r="MXY30"/>
      <c r="MXZ30"/>
      <c r="MYA30"/>
      <c r="MYB30"/>
      <c r="MYC30"/>
      <c r="MYD30"/>
      <c r="MYE30"/>
      <c r="MYF30"/>
      <c r="MYG30"/>
      <c r="MYH30"/>
      <c r="MYI30"/>
      <c r="MYJ30"/>
      <c r="MYK30"/>
      <c r="MYL30"/>
      <c r="MYM30"/>
      <c r="MYN30"/>
      <c r="MYO30"/>
      <c r="MYP30"/>
      <c r="MYQ30"/>
      <c r="MYR30"/>
      <c r="MYS30"/>
      <c r="MYT30"/>
      <c r="MYU30"/>
      <c r="MYV30"/>
      <c r="MYW30"/>
      <c r="MYX30"/>
      <c r="MYY30"/>
      <c r="MYZ30"/>
      <c r="MZA30"/>
      <c r="MZB30"/>
      <c r="MZC30"/>
      <c r="MZD30"/>
      <c r="MZE30"/>
      <c r="MZF30"/>
      <c r="MZG30"/>
      <c r="MZH30"/>
      <c r="MZI30"/>
      <c r="MZJ30"/>
      <c r="MZK30"/>
      <c r="MZL30"/>
      <c r="MZM30"/>
      <c r="MZN30"/>
      <c r="MZO30"/>
      <c r="MZP30"/>
      <c r="MZQ30"/>
      <c r="MZR30"/>
      <c r="MZS30"/>
      <c r="MZT30"/>
      <c r="MZU30"/>
      <c r="MZV30"/>
      <c r="MZW30"/>
      <c r="MZX30"/>
      <c r="MZY30"/>
      <c r="MZZ30"/>
      <c r="NAA30"/>
      <c r="NAB30"/>
      <c r="NAC30"/>
      <c r="NAD30"/>
      <c r="NAE30"/>
      <c r="NAF30"/>
      <c r="NAG30"/>
      <c r="NAH30"/>
      <c r="NAI30"/>
      <c r="NAJ30"/>
      <c r="NAK30"/>
      <c r="NAL30"/>
      <c r="NAM30"/>
      <c r="NAN30"/>
      <c r="NAO30"/>
      <c r="NAP30"/>
      <c r="NAQ30"/>
      <c r="NAR30"/>
      <c r="NAS30"/>
      <c r="NAT30"/>
      <c r="NAU30"/>
      <c r="NAV30"/>
      <c r="NAW30"/>
      <c r="NAX30"/>
      <c r="NAY30"/>
      <c r="NAZ30"/>
      <c r="NBA30"/>
      <c r="NBB30"/>
      <c r="NBC30"/>
      <c r="NBD30"/>
      <c r="NBE30"/>
      <c r="NBF30"/>
      <c r="NBG30"/>
      <c r="NBH30"/>
      <c r="NBI30"/>
      <c r="NBJ30"/>
      <c r="NBK30"/>
      <c r="NBL30"/>
      <c r="NBM30"/>
      <c r="NBN30"/>
      <c r="NBO30"/>
      <c r="NBP30"/>
      <c r="NBQ30"/>
      <c r="NBR30"/>
      <c r="NBS30"/>
      <c r="NBT30"/>
      <c r="NBU30"/>
      <c r="NBV30"/>
      <c r="NBW30"/>
      <c r="NBX30"/>
      <c r="NBY30"/>
      <c r="NBZ30"/>
      <c r="NCA30"/>
      <c r="NCB30"/>
      <c r="NCC30"/>
      <c r="NCD30"/>
      <c r="NCE30"/>
      <c r="NCF30"/>
      <c r="NCG30"/>
      <c r="NCH30"/>
      <c r="NCI30"/>
      <c r="NCJ30"/>
      <c r="NCK30"/>
      <c r="NCL30"/>
      <c r="NCM30"/>
      <c r="NCN30"/>
      <c r="NCO30"/>
      <c r="NCP30"/>
      <c r="NCQ30"/>
      <c r="NCR30"/>
      <c r="NCS30"/>
      <c r="NCT30"/>
      <c r="NCU30"/>
      <c r="NCV30"/>
      <c r="NCW30"/>
      <c r="NCX30"/>
      <c r="NCY30"/>
      <c r="NCZ30"/>
      <c r="NDA30"/>
      <c r="NDB30"/>
      <c r="NDC30"/>
      <c r="NDD30"/>
      <c r="NDE30"/>
      <c r="NDF30"/>
      <c r="NDG30"/>
      <c r="NDH30"/>
      <c r="NDI30"/>
      <c r="NDJ30"/>
      <c r="NDK30"/>
      <c r="NDL30"/>
      <c r="NDM30"/>
      <c r="NDN30"/>
      <c r="NDO30"/>
      <c r="NDP30"/>
      <c r="NDQ30"/>
      <c r="NDR30"/>
      <c r="NDS30"/>
      <c r="NDT30"/>
      <c r="NDU30"/>
      <c r="NDV30"/>
      <c r="NDW30"/>
      <c r="NDX30"/>
      <c r="NDY30"/>
      <c r="NDZ30"/>
      <c r="NEA30"/>
      <c r="NEB30"/>
      <c r="NEC30"/>
      <c r="NED30"/>
      <c r="NEE30"/>
      <c r="NEF30"/>
      <c r="NEG30"/>
      <c r="NEH30"/>
      <c r="NEI30"/>
      <c r="NEJ30"/>
      <c r="NEK30"/>
      <c r="NEL30"/>
      <c r="NEM30"/>
      <c r="NEN30"/>
      <c r="NEO30"/>
      <c r="NEP30"/>
      <c r="NEQ30"/>
      <c r="NER30"/>
      <c r="NES30"/>
      <c r="NET30"/>
      <c r="NEU30"/>
      <c r="NEV30"/>
      <c r="NEW30"/>
      <c r="NEX30"/>
      <c r="NEY30"/>
      <c r="NEZ30"/>
      <c r="NFA30"/>
      <c r="NFB30"/>
      <c r="NFC30"/>
      <c r="NFD30"/>
      <c r="NFE30"/>
      <c r="NFF30"/>
      <c r="NFG30"/>
      <c r="NFH30"/>
      <c r="NFI30"/>
      <c r="NFJ30"/>
      <c r="NFK30"/>
      <c r="NFL30"/>
      <c r="NFM30"/>
      <c r="NFN30"/>
      <c r="NFO30"/>
      <c r="NFP30"/>
      <c r="NFQ30"/>
      <c r="NFR30"/>
      <c r="NFS30"/>
      <c r="NFT30"/>
      <c r="NFU30"/>
      <c r="NFV30"/>
      <c r="NFW30"/>
      <c r="NFX30"/>
      <c r="NFY30"/>
      <c r="NFZ30"/>
      <c r="NGA30"/>
      <c r="NGB30"/>
      <c r="NGC30"/>
      <c r="NGD30"/>
      <c r="NGE30"/>
      <c r="NGF30"/>
      <c r="NGG30"/>
      <c r="NGH30"/>
      <c r="NGI30"/>
      <c r="NGJ30"/>
      <c r="NGK30"/>
      <c r="NGL30"/>
      <c r="NGM30"/>
      <c r="NGN30"/>
      <c r="NGO30"/>
      <c r="NGP30"/>
      <c r="NGQ30"/>
      <c r="NGR30"/>
      <c r="NGS30"/>
      <c r="NGT30"/>
      <c r="NGU30"/>
      <c r="NGV30"/>
      <c r="NGW30"/>
      <c r="NGX30"/>
      <c r="NGY30"/>
      <c r="NGZ30"/>
      <c r="NHA30"/>
      <c r="NHB30"/>
      <c r="NHC30"/>
      <c r="NHD30"/>
      <c r="NHE30"/>
      <c r="NHF30"/>
      <c r="NHG30"/>
      <c r="NHH30"/>
      <c r="NHI30"/>
      <c r="NHJ30"/>
      <c r="NHK30"/>
      <c r="NHL30"/>
      <c r="NHM30"/>
      <c r="NHN30"/>
      <c r="NHO30"/>
      <c r="NHP30"/>
      <c r="NHQ30"/>
      <c r="NHR30"/>
      <c r="NHS30"/>
      <c r="NHT30"/>
      <c r="NHU30"/>
      <c r="NHV30"/>
      <c r="NHW30"/>
      <c r="NHX30"/>
      <c r="NHY30"/>
      <c r="NHZ30"/>
      <c r="NIA30"/>
      <c r="NIB30"/>
      <c r="NIC30"/>
      <c r="NID30"/>
      <c r="NIE30"/>
      <c r="NIF30"/>
      <c r="NIG30"/>
      <c r="NIH30"/>
      <c r="NII30"/>
      <c r="NIJ30"/>
      <c r="NIK30"/>
      <c r="NIL30"/>
      <c r="NIM30"/>
      <c r="NIN30"/>
      <c r="NIO30"/>
      <c r="NIP30"/>
      <c r="NIQ30"/>
      <c r="NIR30"/>
      <c r="NIS30"/>
      <c r="NIT30"/>
      <c r="NIU30"/>
      <c r="NIV30"/>
      <c r="NIW30"/>
      <c r="NIX30"/>
      <c r="NIY30"/>
      <c r="NIZ30"/>
      <c r="NJA30"/>
      <c r="NJB30"/>
      <c r="NJC30"/>
      <c r="NJD30"/>
      <c r="NJE30"/>
      <c r="NJF30"/>
      <c r="NJG30"/>
      <c r="NJH30"/>
      <c r="NJI30"/>
      <c r="NJJ30"/>
      <c r="NJK30"/>
      <c r="NJL30"/>
      <c r="NJM30"/>
      <c r="NJN30"/>
      <c r="NJO30"/>
      <c r="NJP30"/>
      <c r="NJQ30"/>
      <c r="NJR30"/>
      <c r="NJS30"/>
      <c r="NJT30"/>
      <c r="NJU30"/>
      <c r="NJV30"/>
      <c r="NJW30"/>
      <c r="NJX30"/>
      <c r="NJY30"/>
      <c r="NJZ30"/>
      <c r="NKA30"/>
      <c r="NKB30"/>
      <c r="NKC30"/>
      <c r="NKD30"/>
      <c r="NKE30"/>
      <c r="NKF30"/>
      <c r="NKG30"/>
      <c r="NKH30"/>
      <c r="NKI30"/>
      <c r="NKJ30"/>
      <c r="NKK30"/>
      <c r="NKL30"/>
      <c r="NKM30"/>
      <c r="NKN30"/>
      <c r="NKO30"/>
      <c r="NKP30"/>
      <c r="NKQ30"/>
      <c r="NKR30"/>
      <c r="NKS30"/>
      <c r="NKT30"/>
      <c r="NKU30"/>
      <c r="NKV30"/>
      <c r="NKW30"/>
      <c r="NKX30"/>
      <c r="NKY30"/>
      <c r="NKZ30"/>
      <c r="NLA30"/>
      <c r="NLB30"/>
      <c r="NLC30"/>
      <c r="NLD30"/>
      <c r="NLE30"/>
      <c r="NLF30"/>
      <c r="NLG30"/>
      <c r="NLH30"/>
      <c r="NLI30"/>
      <c r="NLJ30"/>
      <c r="NLK30"/>
      <c r="NLL30"/>
      <c r="NLM30"/>
      <c r="NLN30"/>
      <c r="NLO30"/>
      <c r="NLP30"/>
      <c r="NLQ30"/>
      <c r="NLR30"/>
      <c r="NLS30"/>
      <c r="NLT30"/>
      <c r="NLU30"/>
      <c r="NLV30"/>
      <c r="NLW30"/>
      <c r="NLX30"/>
      <c r="NLY30"/>
      <c r="NLZ30"/>
      <c r="NMA30"/>
      <c r="NMB30"/>
      <c r="NMC30"/>
      <c r="NMD30"/>
      <c r="NME30"/>
      <c r="NMF30"/>
      <c r="NMG30"/>
      <c r="NMH30"/>
      <c r="NMI30"/>
      <c r="NMJ30"/>
      <c r="NMK30"/>
      <c r="NML30"/>
      <c r="NMM30"/>
      <c r="NMN30"/>
      <c r="NMO30"/>
      <c r="NMP30"/>
      <c r="NMQ30"/>
      <c r="NMR30"/>
      <c r="NMS30"/>
      <c r="NMT30"/>
      <c r="NMU30"/>
      <c r="NMV30"/>
      <c r="NMW30"/>
      <c r="NMX30"/>
      <c r="NMY30"/>
      <c r="NMZ30"/>
      <c r="NNA30"/>
      <c r="NNB30"/>
      <c r="NNC30"/>
      <c r="NND30"/>
      <c r="NNE30"/>
      <c r="NNF30"/>
      <c r="NNG30"/>
      <c r="NNH30"/>
      <c r="NNI30"/>
      <c r="NNJ30"/>
      <c r="NNK30"/>
      <c r="NNL30"/>
      <c r="NNM30"/>
      <c r="NNN30"/>
      <c r="NNO30"/>
      <c r="NNP30"/>
      <c r="NNQ30"/>
      <c r="NNR30"/>
      <c r="NNS30"/>
      <c r="NNT30"/>
      <c r="NNU30"/>
      <c r="NNV30"/>
      <c r="NNW30"/>
      <c r="NNX30"/>
      <c r="NNY30"/>
      <c r="NNZ30"/>
      <c r="NOA30"/>
      <c r="NOB30"/>
      <c r="NOC30"/>
      <c r="NOD30"/>
      <c r="NOE30"/>
      <c r="NOF30"/>
      <c r="NOG30"/>
      <c r="NOH30"/>
      <c r="NOI30"/>
      <c r="NOJ30"/>
      <c r="NOK30"/>
      <c r="NOL30"/>
      <c r="NOM30"/>
      <c r="NON30"/>
      <c r="NOO30"/>
      <c r="NOP30"/>
      <c r="NOQ30"/>
      <c r="NOR30"/>
      <c r="NOS30"/>
      <c r="NOT30"/>
      <c r="NOU30"/>
      <c r="NOV30"/>
      <c r="NOW30"/>
      <c r="NOX30"/>
      <c r="NOY30"/>
      <c r="NOZ30"/>
      <c r="NPA30"/>
      <c r="NPB30"/>
      <c r="NPC30"/>
      <c r="NPD30"/>
      <c r="NPE30"/>
      <c r="NPF30"/>
      <c r="NPG30"/>
      <c r="NPH30"/>
      <c r="NPI30"/>
      <c r="NPJ30"/>
      <c r="NPK30"/>
      <c r="NPL30"/>
      <c r="NPM30"/>
      <c r="NPN30"/>
      <c r="NPO30"/>
      <c r="NPP30"/>
      <c r="NPQ30"/>
      <c r="NPR30"/>
      <c r="NPS30"/>
      <c r="NPT30"/>
      <c r="NPU30"/>
      <c r="NPV30"/>
      <c r="NPW30"/>
      <c r="NPX30"/>
      <c r="NPY30"/>
      <c r="NPZ30"/>
      <c r="NQA30"/>
      <c r="NQB30"/>
      <c r="NQC30"/>
      <c r="NQD30"/>
      <c r="NQE30"/>
      <c r="NQF30"/>
      <c r="NQG30"/>
      <c r="NQH30"/>
      <c r="NQI30"/>
      <c r="NQJ30"/>
      <c r="NQK30"/>
      <c r="NQL30"/>
      <c r="NQM30"/>
      <c r="NQN30"/>
      <c r="NQO30"/>
      <c r="NQP30"/>
      <c r="NQQ30"/>
      <c r="NQR30"/>
      <c r="NQS30"/>
      <c r="NQT30"/>
      <c r="NQU30"/>
      <c r="NQV30"/>
      <c r="NQW30"/>
      <c r="NQX30"/>
      <c r="NQY30"/>
      <c r="NQZ30"/>
      <c r="NRA30"/>
      <c r="NRB30"/>
      <c r="NRC30"/>
      <c r="NRD30"/>
      <c r="NRE30"/>
      <c r="NRF30"/>
      <c r="NRG30"/>
      <c r="NRH30"/>
      <c r="NRI30"/>
      <c r="NRJ30"/>
      <c r="NRK30"/>
      <c r="NRL30"/>
      <c r="NRM30"/>
      <c r="NRN30"/>
      <c r="NRO30"/>
      <c r="NRP30"/>
      <c r="NRQ30"/>
      <c r="NRR30"/>
      <c r="NRS30"/>
      <c r="NRT30"/>
      <c r="NRU30"/>
      <c r="NRV30"/>
      <c r="NRW30"/>
      <c r="NRX30"/>
      <c r="NRY30"/>
      <c r="NRZ30"/>
      <c r="NSA30"/>
      <c r="NSB30"/>
      <c r="NSC30"/>
      <c r="NSD30"/>
      <c r="NSE30"/>
      <c r="NSF30"/>
      <c r="NSG30"/>
      <c r="NSH30"/>
      <c r="NSI30"/>
      <c r="NSJ30"/>
      <c r="NSK30"/>
      <c r="NSL30"/>
      <c r="NSM30"/>
      <c r="NSN30"/>
      <c r="NSO30"/>
      <c r="NSP30"/>
      <c r="NSQ30"/>
      <c r="NSR30"/>
      <c r="NSS30"/>
      <c r="NST30"/>
      <c r="NSU30"/>
      <c r="NSV30"/>
      <c r="NSW30"/>
      <c r="NSX30"/>
      <c r="NSY30"/>
      <c r="NSZ30"/>
      <c r="NTA30"/>
      <c r="NTB30"/>
      <c r="NTC30"/>
      <c r="NTD30"/>
      <c r="NTE30"/>
      <c r="NTF30"/>
      <c r="NTG30"/>
      <c r="NTH30"/>
      <c r="NTI30"/>
      <c r="NTJ30"/>
      <c r="NTK30"/>
      <c r="NTL30"/>
      <c r="NTM30"/>
      <c r="NTN30"/>
      <c r="NTO30"/>
      <c r="NTP30"/>
      <c r="NTQ30"/>
      <c r="NTR30"/>
      <c r="NTS30"/>
      <c r="NTT30"/>
      <c r="NTU30"/>
      <c r="NTV30"/>
      <c r="NTW30"/>
      <c r="NTX30"/>
      <c r="NTY30"/>
      <c r="NTZ30"/>
      <c r="NUA30"/>
      <c r="NUB30"/>
      <c r="NUC30"/>
      <c r="NUD30"/>
      <c r="NUE30"/>
      <c r="NUF30"/>
      <c r="NUG30"/>
      <c r="NUH30"/>
      <c r="NUI30"/>
      <c r="NUJ30"/>
      <c r="NUK30"/>
      <c r="NUL30"/>
      <c r="NUM30"/>
      <c r="NUN30"/>
      <c r="NUO30"/>
      <c r="NUP30"/>
      <c r="NUQ30"/>
      <c r="NUR30"/>
      <c r="NUS30"/>
      <c r="NUT30"/>
      <c r="NUU30"/>
      <c r="NUV30"/>
      <c r="NUW30"/>
      <c r="NUX30"/>
      <c r="NUY30"/>
      <c r="NUZ30"/>
      <c r="NVA30"/>
      <c r="NVB30"/>
      <c r="NVC30"/>
      <c r="NVD30"/>
      <c r="NVE30"/>
      <c r="NVF30"/>
      <c r="NVG30"/>
      <c r="NVH30"/>
      <c r="NVI30"/>
      <c r="NVJ30"/>
      <c r="NVK30"/>
      <c r="NVL30"/>
      <c r="NVM30"/>
      <c r="NVN30"/>
      <c r="NVO30"/>
      <c r="NVP30"/>
      <c r="NVQ30"/>
      <c r="NVR30"/>
      <c r="NVS30"/>
      <c r="NVT30"/>
      <c r="NVU30"/>
      <c r="NVV30"/>
      <c r="NVW30"/>
      <c r="NVX30"/>
      <c r="NVY30"/>
      <c r="NVZ30"/>
      <c r="NWA30"/>
      <c r="NWB30"/>
      <c r="NWC30"/>
      <c r="NWD30"/>
      <c r="NWE30"/>
      <c r="NWF30"/>
      <c r="NWG30"/>
      <c r="NWH30"/>
      <c r="NWI30"/>
      <c r="NWJ30"/>
      <c r="NWK30"/>
      <c r="NWL30"/>
      <c r="NWM30"/>
      <c r="NWN30"/>
      <c r="NWO30"/>
      <c r="NWP30"/>
      <c r="NWQ30"/>
      <c r="NWR30"/>
      <c r="NWS30"/>
      <c r="NWT30"/>
      <c r="NWU30"/>
      <c r="NWV30"/>
      <c r="NWW30"/>
      <c r="NWX30"/>
      <c r="NWY30"/>
      <c r="NWZ30"/>
      <c r="NXA30"/>
      <c r="NXB30"/>
      <c r="NXC30"/>
      <c r="NXD30"/>
      <c r="NXE30"/>
      <c r="NXF30"/>
      <c r="NXG30"/>
      <c r="NXH30"/>
      <c r="NXI30"/>
      <c r="NXJ30"/>
      <c r="NXK30"/>
      <c r="NXL30"/>
      <c r="NXM30"/>
      <c r="NXN30"/>
      <c r="NXO30"/>
      <c r="NXP30"/>
      <c r="NXQ30"/>
      <c r="NXR30"/>
      <c r="NXS30"/>
      <c r="NXT30"/>
      <c r="NXU30"/>
      <c r="NXV30"/>
      <c r="NXW30"/>
      <c r="NXX30"/>
      <c r="NXY30"/>
      <c r="NXZ30"/>
      <c r="NYA30"/>
      <c r="NYB30"/>
      <c r="NYC30"/>
      <c r="NYD30"/>
      <c r="NYE30"/>
      <c r="NYF30"/>
      <c r="NYG30"/>
      <c r="NYH30"/>
      <c r="NYI30"/>
      <c r="NYJ30"/>
      <c r="NYK30"/>
      <c r="NYL30"/>
      <c r="NYM30"/>
      <c r="NYN30"/>
      <c r="NYO30"/>
      <c r="NYP30"/>
      <c r="NYQ30"/>
      <c r="NYR30"/>
      <c r="NYS30"/>
      <c r="NYT30"/>
      <c r="NYU30"/>
      <c r="NYV30"/>
      <c r="NYW30"/>
      <c r="NYX30"/>
      <c r="NYY30"/>
      <c r="NYZ30"/>
      <c r="NZA30"/>
      <c r="NZB30"/>
      <c r="NZC30"/>
      <c r="NZD30"/>
      <c r="NZE30"/>
      <c r="NZF30"/>
      <c r="NZG30"/>
      <c r="NZH30"/>
      <c r="NZI30"/>
      <c r="NZJ30"/>
      <c r="NZK30"/>
      <c r="NZL30"/>
      <c r="NZM30"/>
      <c r="NZN30"/>
      <c r="NZO30"/>
      <c r="NZP30"/>
      <c r="NZQ30"/>
      <c r="NZR30"/>
      <c r="NZS30"/>
      <c r="NZT30"/>
      <c r="NZU30"/>
      <c r="NZV30"/>
      <c r="NZW30"/>
      <c r="NZX30"/>
      <c r="NZY30"/>
      <c r="NZZ30"/>
      <c r="OAA30"/>
      <c r="OAB30"/>
      <c r="OAC30"/>
      <c r="OAD30"/>
      <c r="OAE30"/>
      <c r="OAF30"/>
      <c r="OAG30"/>
      <c r="OAH30"/>
      <c r="OAI30"/>
      <c r="OAJ30"/>
      <c r="OAK30"/>
      <c r="OAL30"/>
      <c r="OAM30"/>
      <c r="OAN30"/>
      <c r="OAO30"/>
      <c r="OAP30"/>
      <c r="OAQ30"/>
      <c r="OAR30"/>
      <c r="OAS30"/>
      <c r="OAT30"/>
      <c r="OAU30"/>
      <c r="OAV30"/>
      <c r="OAW30"/>
      <c r="OAX30"/>
      <c r="OAY30"/>
      <c r="OAZ30"/>
      <c r="OBA30"/>
      <c r="OBB30"/>
      <c r="OBC30"/>
      <c r="OBD30"/>
      <c r="OBE30"/>
      <c r="OBF30"/>
      <c r="OBG30"/>
      <c r="OBH30"/>
      <c r="OBI30"/>
      <c r="OBJ30"/>
      <c r="OBK30"/>
      <c r="OBL30"/>
      <c r="OBM30"/>
      <c r="OBN30"/>
      <c r="OBO30"/>
      <c r="OBP30"/>
      <c r="OBQ30"/>
      <c r="OBR30"/>
      <c r="OBS30"/>
      <c r="OBT30"/>
      <c r="OBU30"/>
      <c r="OBV30"/>
      <c r="OBW30"/>
      <c r="OBX30"/>
      <c r="OBY30"/>
      <c r="OBZ30"/>
      <c r="OCA30"/>
      <c r="OCB30"/>
      <c r="OCC30"/>
      <c r="OCD30"/>
      <c r="OCE30"/>
      <c r="OCF30"/>
      <c r="OCG30"/>
      <c r="OCH30"/>
      <c r="OCI30"/>
      <c r="OCJ30"/>
      <c r="OCK30"/>
      <c r="OCL30"/>
      <c r="OCM30"/>
      <c r="OCN30"/>
      <c r="OCO30"/>
      <c r="OCP30"/>
      <c r="OCQ30"/>
      <c r="OCR30"/>
      <c r="OCS30"/>
      <c r="OCT30"/>
      <c r="OCU30"/>
      <c r="OCV30"/>
      <c r="OCW30"/>
      <c r="OCX30"/>
      <c r="OCY30"/>
      <c r="OCZ30"/>
      <c r="ODA30"/>
      <c r="ODB30"/>
      <c r="ODC30"/>
      <c r="ODD30"/>
      <c r="ODE30"/>
      <c r="ODF30"/>
      <c r="ODG30"/>
      <c r="ODH30"/>
      <c r="ODI30"/>
      <c r="ODJ30"/>
      <c r="ODK30"/>
      <c r="ODL30"/>
      <c r="ODM30"/>
      <c r="ODN30"/>
      <c r="ODO30"/>
      <c r="ODP30"/>
      <c r="ODQ30"/>
      <c r="ODR30"/>
      <c r="ODS30"/>
      <c r="ODT30"/>
      <c r="ODU30"/>
      <c r="ODV30"/>
      <c r="ODW30"/>
      <c r="ODX30"/>
      <c r="ODY30"/>
      <c r="ODZ30"/>
      <c r="OEA30"/>
      <c r="OEB30"/>
      <c r="OEC30"/>
      <c r="OED30"/>
      <c r="OEE30"/>
      <c r="OEF30"/>
      <c r="OEG30"/>
      <c r="OEH30"/>
      <c r="OEI30"/>
      <c r="OEJ30"/>
      <c r="OEK30"/>
      <c r="OEL30"/>
      <c r="OEM30"/>
      <c r="OEN30"/>
      <c r="OEO30"/>
      <c r="OEP30"/>
      <c r="OEQ30"/>
      <c r="OER30"/>
      <c r="OES30"/>
      <c r="OET30"/>
      <c r="OEU30"/>
      <c r="OEV30"/>
      <c r="OEW30"/>
      <c r="OEX30"/>
      <c r="OEY30"/>
      <c r="OEZ30"/>
      <c r="OFA30"/>
      <c r="OFB30"/>
      <c r="OFC30"/>
      <c r="OFD30"/>
      <c r="OFE30"/>
      <c r="OFF30"/>
      <c r="OFG30"/>
      <c r="OFH30"/>
      <c r="OFI30"/>
      <c r="OFJ30"/>
      <c r="OFK30"/>
      <c r="OFL30"/>
      <c r="OFM30"/>
      <c r="OFN30"/>
      <c r="OFO30"/>
      <c r="OFP30"/>
      <c r="OFQ30"/>
      <c r="OFR30"/>
      <c r="OFS30"/>
      <c r="OFT30"/>
      <c r="OFU30"/>
      <c r="OFV30"/>
      <c r="OFW30"/>
      <c r="OFX30"/>
      <c r="OFY30"/>
      <c r="OFZ30"/>
      <c r="OGA30"/>
      <c r="OGB30"/>
      <c r="OGC30"/>
      <c r="OGD30"/>
      <c r="OGE30"/>
      <c r="OGF30"/>
      <c r="OGG30"/>
      <c r="OGH30"/>
      <c r="OGI30"/>
      <c r="OGJ30"/>
      <c r="OGK30"/>
      <c r="OGL30"/>
      <c r="OGM30"/>
      <c r="OGN30"/>
      <c r="OGO30"/>
      <c r="OGP30"/>
      <c r="OGQ30"/>
      <c r="OGR30"/>
      <c r="OGS30"/>
      <c r="OGT30"/>
      <c r="OGU30"/>
      <c r="OGV30"/>
      <c r="OGW30"/>
      <c r="OGX30"/>
      <c r="OGY30"/>
      <c r="OGZ30"/>
      <c r="OHA30"/>
      <c r="OHB30"/>
      <c r="OHC30"/>
      <c r="OHD30"/>
      <c r="OHE30"/>
      <c r="OHF30"/>
      <c r="OHG30"/>
      <c r="OHH30"/>
      <c r="OHI30"/>
      <c r="OHJ30"/>
      <c r="OHK30"/>
      <c r="OHL30"/>
      <c r="OHM30"/>
      <c r="OHN30"/>
      <c r="OHO30"/>
      <c r="OHP30"/>
      <c r="OHQ30"/>
      <c r="OHR30"/>
      <c r="OHS30"/>
      <c r="OHT30"/>
      <c r="OHU30"/>
      <c r="OHV30"/>
      <c r="OHW30"/>
      <c r="OHX30"/>
      <c r="OHY30"/>
      <c r="OHZ30"/>
      <c r="OIA30"/>
      <c r="OIB30"/>
      <c r="OIC30"/>
      <c r="OID30"/>
      <c r="OIE30"/>
      <c r="OIF30"/>
      <c r="OIG30"/>
      <c r="OIH30"/>
      <c r="OII30"/>
      <c r="OIJ30"/>
      <c r="OIK30"/>
      <c r="OIL30"/>
      <c r="OIM30"/>
      <c r="OIN30"/>
      <c r="OIO30"/>
      <c r="OIP30"/>
      <c r="OIQ30"/>
      <c r="OIR30"/>
      <c r="OIS30"/>
      <c r="OIT30"/>
      <c r="OIU30"/>
      <c r="OIV30"/>
      <c r="OIW30"/>
      <c r="OIX30"/>
      <c r="OIY30"/>
      <c r="OIZ30"/>
      <c r="OJA30"/>
      <c r="OJB30"/>
      <c r="OJC30"/>
      <c r="OJD30"/>
      <c r="OJE30"/>
      <c r="OJF30"/>
      <c r="OJG30"/>
      <c r="OJH30"/>
      <c r="OJI30"/>
      <c r="OJJ30"/>
      <c r="OJK30"/>
      <c r="OJL30"/>
      <c r="OJM30"/>
      <c r="OJN30"/>
      <c r="OJO30"/>
      <c r="OJP30"/>
      <c r="OJQ30"/>
      <c r="OJR30"/>
      <c r="OJS30"/>
      <c r="OJT30"/>
      <c r="OJU30"/>
      <c r="OJV30"/>
      <c r="OJW30"/>
      <c r="OJX30"/>
      <c r="OJY30"/>
      <c r="OJZ30"/>
      <c r="OKA30"/>
      <c r="OKB30"/>
      <c r="OKC30"/>
      <c r="OKD30"/>
      <c r="OKE30"/>
      <c r="OKF30"/>
      <c r="OKG30"/>
      <c r="OKH30"/>
      <c r="OKI30"/>
      <c r="OKJ30"/>
      <c r="OKK30"/>
      <c r="OKL30"/>
      <c r="OKM30"/>
      <c r="OKN30"/>
      <c r="OKO30"/>
      <c r="OKP30"/>
      <c r="OKQ30"/>
      <c r="OKR30"/>
      <c r="OKS30"/>
      <c r="OKT30"/>
      <c r="OKU30"/>
      <c r="OKV30"/>
      <c r="OKW30"/>
      <c r="OKX30"/>
      <c r="OKY30"/>
      <c r="OKZ30"/>
      <c r="OLA30"/>
      <c r="OLB30"/>
      <c r="OLC30"/>
      <c r="OLD30"/>
      <c r="OLE30"/>
      <c r="OLF30"/>
      <c r="OLG30"/>
      <c r="OLH30"/>
      <c r="OLI30"/>
      <c r="OLJ30"/>
      <c r="OLK30"/>
      <c r="OLL30"/>
      <c r="OLM30"/>
      <c r="OLN30"/>
      <c r="OLO30"/>
      <c r="OLP30"/>
      <c r="OLQ30"/>
      <c r="OLR30"/>
      <c r="OLS30"/>
      <c r="OLT30"/>
      <c r="OLU30"/>
      <c r="OLV30"/>
      <c r="OLW30"/>
      <c r="OLX30"/>
      <c r="OLY30"/>
      <c r="OLZ30"/>
      <c r="OMA30"/>
      <c r="OMB30"/>
      <c r="OMC30"/>
      <c r="OMD30"/>
      <c r="OME30"/>
      <c r="OMF30"/>
      <c r="OMG30"/>
      <c r="OMH30"/>
      <c r="OMI30"/>
      <c r="OMJ30"/>
      <c r="OMK30"/>
      <c r="OML30"/>
      <c r="OMM30"/>
      <c r="OMN30"/>
      <c r="OMO30"/>
      <c r="OMP30"/>
      <c r="OMQ30"/>
      <c r="OMR30"/>
      <c r="OMS30"/>
      <c r="OMT30"/>
      <c r="OMU30"/>
      <c r="OMV30"/>
      <c r="OMW30"/>
      <c r="OMX30"/>
      <c r="OMY30"/>
      <c r="OMZ30"/>
      <c r="ONA30"/>
      <c r="ONB30"/>
      <c r="ONC30"/>
      <c r="OND30"/>
      <c r="ONE30"/>
      <c r="ONF30"/>
      <c r="ONG30"/>
      <c r="ONH30"/>
      <c r="ONI30"/>
      <c r="ONJ30"/>
      <c r="ONK30"/>
      <c r="ONL30"/>
      <c r="ONM30"/>
      <c r="ONN30"/>
      <c r="ONO30"/>
      <c r="ONP30"/>
      <c r="ONQ30"/>
      <c r="ONR30"/>
      <c r="ONS30"/>
      <c r="ONT30"/>
      <c r="ONU30"/>
      <c r="ONV30"/>
      <c r="ONW30"/>
      <c r="ONX30"/>
      <c r="ONY30"/>
      <c r="ONZ30"/>
      <c r="OOA30"/>
      <c r="OOB30"/>
      <c r="OOC30"/>
      <c r="OOD30"/>
      <c r="OOE30"/>
      <c r="OOF30"/>
      <c r="OOG30"/>
      <c r="OOH30"/>
      <c r="OOI30"/>
      <c r="OOJ30"/>
      <c r="OOK30"/>
      <c r="OOL30"/>
      <c r="OOM30"/>
      <c r="OON30"/>
      <c r="OOO30"/>
      <c r="OOP30"/>
      <c r="OOQ30"/>
      <c r="OOR30"/>
      <c r="OOS30"/>
      <c r="OOT30"/>
      <c r="OOU30"/>
      <c r="OOV30"/>
      <c r="OOW30"/>
      <c r="OOX30"/>
      <c r="OOY30"/>
      <c r="OOZ30"/>
      <c r="OPA30"/>
      <c r="OPB30"/>
      <c r="OPC30"/>
      <c r="OPD30"/>
      <c r="OPE30"/>
      <c r="OPF30"/>
      <c r="OPG30"/>
      <c r="OPH30"/>
      <c r="OPI30"/>
      <c r="OPJ30"/>
      <c r="OPK30"/>
      <c r="OPL30"/>
      <c r="OPM30"/>
      <c r="OPN30"/>
      <c r="OPO30"/>
      <c r="OPP30"/>
      <c r="OPQ30"/>
      <c r="OPR30"/>
      <c r="OPS30"/>
      <c r="OPT30"/>
      <c r="OPU30"/>
      <c r="OPV30"/>
      <c r="OPW30"/>
      <c r="OPX30"/>
      <c r="OPY30"/>
      <c r="OPZ30"/>
      <c r="OQA30"/>
      <c r="OQB30"/>
      <c r="OQC30"/>
      <c r="OQD30"/>
      <c r="OQE30"/>
      <c r="OQF30"/>
      <c r="OQG30"/>
      <c r="OQH30"/>
      <c r="OQI30"/>
      <c r="OQJ30"/>
      <c r="OQK30"/>
      <c r="OQL30"/>
      <c r="OQM30"/>
      <c r="OQN30"/>
      <c r="OQO30"/>
      <c r="OQP30"/>
      <c r="OQQ30"/>
      <c r="OQR30"/>
      <c r="OQS30"/>
      <c r="OQT30"/>
      <c r="OQU30"/>
      <c r="OQV30"/>
      <c r="OQW30"/>
      <c r="OQX30"/>
      <c r="OQY30"/>
      <c r="OQZ30"/>
      <c r="ORA30"/>
      <c r="ORB30"/>
      <c r="ORC30"/>
      <c r="ORD30"/>
      <c r="ORE30"/>
      <c r="ORF30"/>
      <c r="ORG30"/>
      <c r="ORH30"/>
      <c r="ORI30"/>
      <c r="ORJ30"/>
      <c r="ORK30"/>
      <c r="ORL30"/>
      <c r="ORM30"/>
      <c r="ORN30"/>
      <c r="ORO30"/>
      <c r="ORP30"/>
      <c r="ORQ30"/>
      <c r="ORR30"/>
      <c r="ORS30"/>
      <c r="ORT30"/>
      <c r="ORU30"/>
      <c r="ORV30"/>
      <c r="ORW30"/>
      <c r="ORX30"/>
      <c r="ORY30"/>
      <c r="ORZ30"/>
      <c r="OSA30"/>
      <c r="OSB30"/>
      <c r="OSC30"/>
      <c r="OSD30"/>
      <c r="OSE30"/>
      <c r="OSF30"/>
      <c r="OSG30"/>
      <c r="OSH30"/>
      <c r="OSI30"/>
      <c r="OSJ30"/>
      <c r="OSK30"/>
      <c r="OSL30"/>
      <c r="OSM30"/>
      <c r="OSN30"/>
      <c r="OSO30"/>
      <c r="OSP30"/>
      <c r="OSQ30"/>
      <c r="OSR30"/>
      <c r="OSS30"/>
      <c r="OST30"/>
      <c r="OSU30"/>
      <c r="OSV30"/>
      <c r="OSW30"/>
      <c r="OSX30"/>
      <c r="OSY30"/>
      <c r="OSZ30"/>
      <c r="OTA30"/>
      <c r="OTB30"/>
      <c r="OTC30"/>
      <c r="OTD30"/>
      <c r="OTE30"/>
      <c r="OTF30"/>
      <c r="OTG30"/>
      <c r="OTH30"/>
      <c r="OTI30"/>
      <c r="OTJ30"/>
      <c r="OTK30"/>
      <c r="OTL30"/>
      <c r="OTM30"/>
      <c r="OTN30"/>
      <c r="OTO30"/>
      <c r="OTP30"/>
      <c r="OTQ30"/>
      <c r="OTR30"/>
      <c r="OTS30"/>
      <c r="OTT30"/>
      <c r="OTU30"/>
      <c r="OTV30"/>
      <c r="OTW30"/>
      <c r="OTX30"/>
      <c r="OTY30"/>
      <c r="OTZ30"/>
      <c r="OUA30"/>
      <c r="OUB30"/>
      <c r="OUC30"/>
      <c r="OUD30"/>
      <c r="OUE30"/>
      <c r="OUF30"/>
      <c r="OUG30"/>
      <c r="OUH30"/>
      <c r="OUI30"/>
      <c r="OUJ30"/>
      <c r="OUK30"/>
      <c r="OUL30"/>
      <c r="OUM30"/>
      <c r="OUN30"/>
      <c r="OUO30"/>
      <c r="OUP30"/>
      <c r="OUQ30"/>
      <c r="OUR30"/>
      <c r="OUS30"/>
      <c r="OUT30"/>
      <c r="OUU30"/>
      <c r="OUV30"/>
      <c r="OUW30"/>
      <c r="OUX30"/>
      <c r="OUY30"/>
      <c r="OUZ30"/>
      <c r="OVA30"/>
      <c r="OVB30"/>
      <c r="OVC30"/>
      <c r="OVD30"/>
      <c r="OVE30"/>
      <c r="OVF30"/>
      <c r="OVG30"/>
      <c r="OVH30"/>
      <c r="OVI30"/>
      <c r="OVJ30"/>
      <c r="OVK30"/>
      <c r="OVL30"/>
      <c r="OVM30"/>
      <c r="OVN30"/>
      <c r="OVO30"/>
      <c r="OVP30"/>
      <c r="OVQ30"/>
      <c r="OVR30"/>
      <c r="OVS30"/>
      <c r="OVT30"/>
      <c r="OVU30"/>
      <c r="OVV30"/>
      <c r="OVW30"/>
      <c r="OVX30"/>
      <c r="OVY30"/>
      <c r="OVZ30"/>
      <c r="OWA30"/>
      <c r="OWB30"/>
      <c r="OWC30"/>
      <c r="OWD30"/>
      <c r="OWE30"/>
      <c r="OWF30"/>
      <c r="OWG30"/>
      <c r="OWH30"/>
      <c r="OWI30"/>
      <c r="OWJ30"/>
      <c r="OWK30"/>
      <c r="OWL30"/>
      <c r="OWM30"/>
      <c r="OWN30"/>
      <c r="OWO30"/>
      <c r="OWP30"/>
      <c r="OWQ30"/>
      <c r="OWR30"/>
      <c r="OWS30"/>
      <c r="OWT30"/>
      <c r="OWU30"/>
      <c r="OWV30"/>
      <c r="OWW30"/>
      <c r="OWX30"/>
      <c r="OWY30"/>
      <c r="OWZ30"/>
      <c r="OXA30"/>
      <c r="OXB30"/>
      <c r="OXC30"/>
      <c r="OXD30"/>
      <c r="OXE30"/>
      <c r="OXF30"/>
      <c r="OXG30"/>
      <c r="OXH30"/>
      <c r="OXI30"/>
      <c r="OXJ30"/>
      <c r="OXK30"/>
      <c r="OXL30"/>
      <c r="OXM30"/>
      <c r="OXN30"/>
      <c r="OXO30"/>
      <c r="OXP30"/>
      <c r="OXQ30"/>
      <c r="OXR30"/>
      <c r="OXS30"/>
      <c r="OXT30"/>
      <c r="OXU30"/>
      <c r="OXV30"/>
      <c r="OXW30"/>
      <c r="OXX30"/>
      <c r="OXY30"/>
      <c r="OXZ30"/>
      <c r="OYA30"/>
      <c r="OYB30"/>
      <c r="OYC30"/>
      <c r="OYD30"/>
      <c r="OYE30"/>
      <c r="OYF30"/>
      <c r="OYG30"/>
      <c r="OYH30"/>
      <c r="OYI30"/>
      <c r="OYJ30"/>
      <c r="OYK30"/>
      <c r="OYL30"/>
      <c r="OYM30"/>
      <c r="OYN30"/>
      <c r="OYO30"/>
      <c r="OYP30"/>
      <c r="OYQ30"/>
      <c r="OYR30"/>
      <c r="OYS30"/>
      <c r="OYT30"/>
      <c r="OYU30"/>
      <c r="OYV30"/>
      <c r="OYW30"/>
      <c r="OYX30"/>
      <c r="OYY30"/>
      <c r="OYZ30"/>
      <c r="OZA30"/>
      <c r="OZB30"/>
      <c r="OZC30"/>
      <c r="OZD30"/>
      <c r="OZE30"/>
      <c r="OZF30"/>
      <c r="OZG30"/>
      <c r="OZH30"/>
      <c r="OZI30"/>
      <c r="OZJ30"/>
      <c r="OZK30"/>
      <c r="OZL30"/>
      <c r="OZM30"/>
      <c r="OZN30"/>
      <c r="OZO30"/>
      <c r="OZP30"/>
      <c r="OZQ30"/>
      <c r="OZR30"/>
      <c r="OZS30"/>
      <c r="OZT30"/>
      <c r="OZU30"/>
      <c r="OZV30"/>
      <c r="OZW30"/>
      <c r="OZX30"/>
      <c r="OZY30"/>
      <c r="OZZ30"/>
      <c r="PAA30"/>
      <c r="PAB30"/>
      <c r="PAC30"/>
      <c r="PAD30"/>
      <c r="PAE30"/>
      <c r="PAF30"/>
      <c r="PAG30"/>
      <c r="PAH30"/>
      <c r="PAI30"/>
      <c r="PAJ30"/>
      <c r="PAK30"/>
      <c r="PAL30"/>
      <c r="PAM30"/>
      <c r="PAN30"/>
      <c r="PAO30"/>
      <c r="PAP30"/>
      <c r="PAQ30"/>
      <c r="PAR30"/>
      <c r="PAS30"/>
      <c r="PAT30"/>
      <c r="PAU30"/>
      <c r="PAV30"/>
      <c r="PAW30"/>
      <c r="PAX30"/>
      <c r="PAY30"/>
      <c r="PAZ30"/>
      <c r="PBA30"/>
      <c r="PBB30"/>
      <c r="PBC30"/>
      <c r="PBD30"/>
      <c r="PBE30"/>
      <c r="PBF30"/>
      <c r="PBG30"/>
      <c r="PBH30"/>
      <c r="PBI30"/>
      <c r="PBJ30"/>
      <c r="PBK30"/>
      <c r="PBL30"/>
      <c r="PBM30"/>
      <c r="PBN30"/>
      <c r="PBO30"/>
      <c r="PBP30"/>
      <c r="PBQ30"/>
      <c r="PBR30"/>
      <c r="PBS30"/>
      <c r="PBT30"/>
      <c r="PBU30"/>
      <c r="PBV30"/>
      <c r="PBW30"/>
      <c r="PBX30"/>
      <c r="PBY30"/>
      <c r="PBZ30"/>
      <c r="PCA30"/>
      <c r="PCB30"/>
      <c r="PCC30"/>
      <c r="PCD30"/>
      <c r="PCE30"/>
      <c r="PCF30"/>
      <c r="PCG30"/>
      <c r="PCH30"/>
      <c r="PCI30"/>
      <c r="PCJ30"/>
      <c r="PCK30"/>
      <c r="PCL30"/>
      <c r="PCM30"/>
      <c r="PCN30"/>
      <c r="PCO30"/>
      <c r="PCP30"/>
      <c r="PCQ30"/>
      <c r="PCR30"/>
      <c r="PCS30"/>
      <c r="PCT30"/>
      <c r="PCU30"/>
      <c r="PCV30"/>
      <c r="PCW30"/>
      <c r="PCX30"/>
      <c r="PCY30"/>
      <c r="PCZ30"/>
      <c r="PDA30"/>
      <c r="PDB30"/>
      <c r="PDC30"/>
      <c r="PDD30"/>
      <c r="PDE30"/>
      <c r="PDF30"/>
      <c r="PDG30"/>
      <c r="PDH30"/>
      <c r="PDI30"/>
      <c r="PDJ30"/>
      <c r="PDK30"/>
      <c r="PDL30"/>
      <c r="PDM30"/>
      <c r="PDN30"/>
      <c r="PDO30"/>
      <c r="PDP30"/>
      <c r="PDQ30"/>
      <c r="PDR30"/>
      <c r="PDS30"/>
      <c r="PDT30"/>
      <c r="PDU30"/>
      <c r="PDV30"/>
      <c r="PDW30"/>
      <c r="PDX30"/>
      <c r="PDY30"/>
      <c r="PDZ30"/>
      <c r="PEA30"/>
      <c r="PEB30"/>
      <c r="PEC30"/>
      <c r="PED30"/>
      <c r="PEE30"/>
      <c r="PEF30"/>
      <c r="PEG30"/>
      <c r="PEH30"/>
      <c r="PEI30"/>
      <c r="PEJ30"/>
      <c r="PEK30"/>
      <c r="PEL30"/>
      <c r="PEM30"/>
      <c r="PEN30"/>
      <c r="PEO30"/>
      <c r="PEP30"/>
      <c r="PEQ30"/>
      <c r="PER30"/>
      <c r="PES30"/>
      <c r="PET30"/>
      <c r="PEU30"/>
      <c r="PEV30"/>
      <c r="PEW30"/>
      <c r="PEX30"/>
      <c r="PEY30"/>
      <c r="PEZ30"/>
      <c r="PFA30"/>
      <c r="PFB30"/>
      <c r="PFC30"/>
      <c r="PFD30"/>
      <c r="PFE30"/>
      <c r="PFF30"/>
      <c r="PFG30"/>
      <c r="PFH30"/>
      <c r="PFI30"/>
      <c r="PFJ30"/>
      <c r="PFK30"/>
      <c r="PFL30"/>
      <c r="PFM30"/>
      <c r="PFN30"/>
      <c r="PFO30"/>
      <c r="PFP30"/>
      <c r="PFQ30"/>
      <c r="PFR30"/>
      <c r="PFS30"/>
      <c r="PFT30"/>
      <c r="PFU30"/>
      <c r="PFV30"/>
      <c r="PFW30"/>
      <c r="PFX30"/>
      <c r="PFY30"/>
      <c r="PFZ30"/>
      <c r="PGA30"/>
      <c r="PGB30"/>
      <c r="PGC30"/>
      <c r="PGD30"/>
      <c r="PGE30"/>
      <c r="PGF30"/>
      <c r="PGG30"/>
      <c r="PGH30"/>
      <c r="PGI30"/>
      <c r="PGJ30"/>
      <c r="PGK30"/>
      <c r="PGL30"/>
      <c r="PGM30"/>
      <c r="PGN30"/>
      <c r="PGO30"/>
      <c r="PGP30"/>
      <c r="PGQ30"/>
      <c r="PGR30"/>
      <c r="PGS30"/>
      <c r="PGT30"/>
      <c r="PGU30"/>
      <c r="PGV30"/>
      <c r="PGW30"/>
      <c r="PGX30"/>
      <c r="PGY30"/>
      <c r="PGZ30"/>
      <c r="PHA30"/>
      <c r="PHB30"/>
      <c r="PHC30"/>
      <c r="PHD30"/>
      <c r="PHE30"/>
      <c r="PHF30"/>
      <c r="PHG30"/>
      <c r="PHH30"/>
      <c r="PHI30"/>
      <c r="PHJ30"/>
      <c r="PHK30"/>
      <c r="PHL30"/>
      <c r="PHM30"/>
      <c r="PHN30"/>
      <c r="PHO30"/>
      <c r="PHP30"/>
      <c r="PHQ30"/>
      <c r="PHR30"/>
      <c r="PHS30"/>
      <c r="PHT30"/>
      <c r="PHU30"/>
      <c r="PHV30"/>
      <c r="PHW30"/>
      <c r="PHX30"/>
      <c r="PHY30"/>
      <c r="PHZ30"/>
      <c r="PIA30"/>
      <c r="PIB30"/>
      <c r="PIC30"/>
      <c r="PID30"/>
      <c r="PIE30"/>
      <c r="PIF30"/>
      <c r="PIG30"/>
      <c r="PIH30"/>
      <c r="PII30"/>
      <c r="PIJ30"/>
      <c r="PIK30"/>
      <c r="PIL30"/>
      <c r="PIM30"/>
      <c r="PIN30"/>
      <c r="PIO30"/>
      <c r="PIP30"/>
      <c r="PIQ30"/>
      <c r="PIR30"/>
      <c r="PIS30"/>
      <c r="PIT30"/>
      <c r="PIU30"/>
      <c r="PIV30"/>
      <c r="PIW30"/>
      <c r="PIX30"/>
      <c r="PIY30"/>
      <c r="PIZ30"/>
      <c r="PJA30"/>
      <c r="PJB30"/>
      <c r="PJC30"/>
      <c r="PJD30"/>
      <c r="PJE30"/>
      <c r="PJF30"/>
      <c r="PJG30"/>
      <c r="PJH30"/>
      <c r="PJI30"/>
      <c r="PJJ30"/>
      <c r="PJK30"/>
      <c r="PJL30"/>
      <c r="PJM30"/>
      <c r="PJN30"/>
      <c r="PJO30"/>
      <c r="PJP30"/>
      <c r="PJQ30"/>
      <c r="PJR30"/>
      <c r="PJS30"/>
      <c r="PJT30"/>
      <c r="PJU30"/>
      <c r="PJV30"/>
      <c r="PJW30"/>
      <c r="PJX30"/>
      <c r="PJY30"/>
      <c r="PJZ30"/>
      <c r="PKA30"/>
      <c r="PKB30"/>
      <c r="PKC30"/>
      <c r="PKD30"/>
      <c r="PKE30"/>
      <c r="PKF30"/>
      <c r="PKG30"/>
      <c r="PKH30"/>
      <c r="PKI30"/>
      <c r="PKJ30"/>
      <c r="PKK30"/>
      <c r="PKL30"/>
      <c r="PKM30"/>
      <c r="PKN30"/>
      <c r="PKO30"/>
      <c r="PKP30"/>
      <c r="PKQ30"/>
      <c r="PKR30"/>
      <c r="PKS30"/>
      <c r="PKT30"/>
      <c r="PKU30"/>
      <c r="PKV30"/>
      <c r="PKW30"/>
      <c r="PKX30"/>
      <c r="PKY30"/>
      <c r="PKZ30"/>
      <c r="PLA30"/>
      <c r="PLB30"/>
      <c r="PLC30"/>
      <c r="PLD30"/>
      <c r="PLE30"/>
      <c r="PLF30"/>
      <c r="PLG30"/>
      <c r="PLH30"/>
      <c r="PLI30"/>
      <c r="PLJ30"/>
      <c r="PLK30"/>
      <c r="PLL30"/>
      <c r="PLM30"/>
      <c r="PLN30"/>
      <c r="PLO30"/>
      <c r="PLP30"/>
      <c r="PLQ30"/>
      <c r="PLR30"/>
      <c r="PLS30"/>
      <c r="PLT30"/>
      <c r="PLU30"/>
      <c r="PLV30"/>
      <c r="PLW30"/>
      <c r="PLX30"/>
      <c r="PLY30"/>
      <c r="PLZ30"/>
      <c r="PMA30"/>
      <c r="PMB30"/>
      <c r="PMC30"/>
      <c r="PMD30"/>
      <c r="PME30"/>
      <c r="PMF30"/>
      <c r="PMG30"/>
      <c r="PMH30"/>
      <c r="PMI30"/>
      <c r="PMJ30"/>
      <c r="PMK30"/>
      <c r="PML30"/>
      <c r="PMM30"/>
      <c r="PMN30"/>
      <c r="PMO30"/>
      <c r="PMP30"/>
      <c r="PMQ30"/>
      <c r="PMR30"/>
      <c r="PMS30"/>
      <c r="PMT30"/>
      <c r="PMU30"/>
      <c r="PMV30"/>
      <c r="PMW30"/>
      <c r="PMX30"/>
      <c r="PMY30"/>
      <c r="PMZ30"/>
      <c r="PNA30"/>
      <c r="PNB30"/>
      <c r="PNC30"/>
      <c r="PND30"/>
      <c r="PNE30"/>
      <c r="PNF30"/>
      <c r="PNG30"/>
      <c r="PNH30"/>
      <c r="PNI30"/>
      <c r="PNJ30"/>
      <c r="PNK30"/>
      <c r="PNL30"/>
      <c r="PNM30"/>
      <c r="PNN30"/>
      <c r="PNO30"/>
      <c r="PNP30"/>
      <c r="PNQ30"/>
      <c r="PNR30"/>
      <c r="PNS30"/>
      <c r="PNT30"/>
      <c r="PNU30"/>
      <c r="PNV30"/>
      <c r="PNW30"/>
      <c r="PNX30"/>
      <c r="PNY30"/>
      <c r="PNZ30"/>
      <c r="POA30"/>
      <c r="POB30"/>
      <c r="POC30"/>
      <c r="POD30"/>
      <c r="POE30"/>
      <c r="POF30"/>
      <c r="POG30"/>
      <c r="POH30"/>
      <c r="POI30"/>
      <c r="POJ30"/>
      <c r="POK30"/>
      <c r="POL30"/>
      <c r="POM30"/>
      <c r="PON30"/>
      <c r="POO30"/>
      <c r="POP30"/>
      <c r="POQ30"/>
      <c r="POR30"/>
      <c r="POS30"/>
      <c r="POT30"/>
      <c r="POU30"/>
      <c r="POV30"/>
      <c r="POW30"/>
      <c r="POX30"/>
      <c r="POY30"/>
      <c r="POZ30"/>
      <c r="PPA30"/>
      <c r="PPB30"/>
      <c r="PPC30"/>
      <c r="PPD30"/>
      <c r="PPE30"/>
      <c r="PPF30"/>
      <c r="PPG30"/>
      <c r="PPH30"/>
      <c r="PPI30"/>
      <c r="PPJ30"/>
      <c r="PPK30"/>
      <c r="PPL30"/>
      <c r="PPM30"/>
      <c r="PPN30"/>
      <c r="PPO30"/>
      <c r="PPP30"/>
      <c r="PPQ30"/>
      <c r="PPR30"/>
      <c r="PPS30"/>
      <c r="PPT30"/>
      <c r="PPU30"/>
      <c r="PPV30"/>
      <c r="PPW30"/>
      <c r="PPX30"/>
      <c r="PPY30"/>
      <c r="PPZ30"/>
      <c r="PQA30"/>
      <c r="PQB30"/>
      <c r="PQC30"/>
      <c r="PQD30"/>
      <c r="PQE30"/>
      <c r="PQF30"/>
      <c r="PQG30"/>
      <c r="PQH30"/>
      <c r="PQI30"/>
      <c r="PQJ30"/>
      <c r="PQK30"/>
      <c r="PQL30"/>
      <c r="PQM30"/>
      <c r="PQN30"/>
      <c r="PQO30"/>
      <c r="PQP30"/>
      <c r="PQQ30"/>
      <c r="PQR30"/>
      <c r="PQS30"/>
      <c r="PQT30"/>
      <c r="PQU30"/>
      <c r="PQV30"/>
      <c r="PQW30"/>
      <c r="PQX30"/>
      <c r="PQY30"/>
      <c r="PQZ30"/>
      <c r="PRA30"/>
      <c r="PRB30"/>
      <c r="PRC30"/>
      <c r="PRD30"/>
      <c r="PRE30"/>
      <c r="PRF30"/>
      <c r="PRG30"/>
      <c r="PRH30"/>
      <c r="PRI30"/>
      <c r="PRJ30"/>
      <c r="PRK30"/>
      <c r="PRL30"/>
      <c r="PRM30"/>
      <c r="PRN30"/>
      <c r="PRO30"/>
      <c r="PRP30"/>
      <c r="PRQ30"/>
      <c r="PRR30"/>
      <c r="PRS30"/>
      <c r="PRT30"/>
      <c r="PRU30"/>
      <c r="PRV30"/>
      <c r="PRW30"/>
      <c r="PRX30"/>
      <c r="PRY30"/>
      <c r="PRZ30"/>
      <c r="PSA30"/>
      <c r="PSB30"/>
      <c r="PSC30"/>
      <c r="PSD30"/>
      <c r="PSE30"/>
      <c r="PSF30"/>
      <c r="PSG30"/>
      <c r="PSH30"/>
      <c r="PSI30"/>
      <c r="PSJ30"/>
      <c r="PSK30"/>
      <c r="PSL30"/>
      <c r="PSM30"/>
      <c r="PSN30"/>
      <c r="PSO30"/>
      <c r="PSP30"/>
      <c r="PSQ30"/>
      <c r="PSR30"/>
      <c r="PSS30"/>
      <c r="PST30"/>
      <c r="PSU30"/>
      <c r="PSV30"/>
      <c r="PSW30"/>
      <c r="PSX30"/>
      <c r="PSY30"/>
      <c r="PSZ30"/>
      <c r="PTA30"/>
      <c r="PTB30"/>
      <c r="PTC30"/>
      <c r="PTD30"/>
      <c r="PTE30"/>
      <c r="PTF30"/>
      <c r="PTG30"/>
      <c r="PTH30"/>
      <c r="PTI30"/>
      <c r="PTJ30"/>
      <c r="PTK30"/>
      <c r="PTL30"/>
      <c r="PTM30"/>
      <c r="PTN30"/>
      <c r="PTO30"/>
      <c r="PTP30"/>
      <c r="PTQ30"/>
      <c r="PTR30"/>
      <c r="PTS30"/>
      <c r="PTT30"/>
      <c r="PTU30"/>
      <c r="PTV30"/>
      <c r="PTW30"/>
      <c r="PTX30"/>
      <c r="PTY30"/>
      <c r="PTZ30"/>
      <c r="PUA30"/>
      <c r="PUB30"/>
      <c r="PUC30"/>
      <c r="PUD30"/>
      <c r="PUE30"/>
      <c r="PUF30"/>
      <c r="PUG30"/>
      <c r="PUH30"/>
      <c r="PUI30"/>
      <c r="PUJ30"/>
      <c r="PUK30"/>
      <c r="PUL30"/>
      <c r="PUM30"/>
      <c r="PUN30"/>
      <c r="PUO30"/>
      <c r="PUP30"/>
      <c r="PUQ30"/>
      <c r="PUR30"/>
      <c r="PUS30"/>
      <c r="PUT30"/>
      <c r="PUU30"/>
      <c r="PUV30"/>
      <c r="PUW30"/>
      <c r="PUX30"/>
      <c r="PUY30"/>
      <c r="PUZ30"/>
      <c r="PVA30"/>
      <c r="PVB30"/>
      <c r="PVC30"/>
      <c r="PVD30"/>
      <c r="PVE30"/>
      <c r="PVF30"/>
      <c r="PVG30"/>
      <c r="PVH30"/>
      <c r="PVI30"/>
      <c r="PVJ30"/>
      <c r="PVK30"/>
      <c r="PVL30"/>
      <c r="PVM30"/>
      <c r="PVN30"/>
      <c r="PVO30"/>
      <c r="PVP30"/>
      <c r="PVQ30"/>
      <c r="PVR30"/>
      <c r="PVS30"/>
      <c r="PVT30"/>
      <c r="PVU30"/>
      <c r="PVV30"/>
      <c r="PVW30"/>
      <c r="PVX30"/>
      <c r="PVY30"/>
      <c r="PVZ30"/>
      <c r="PWA30"/>
      <c r="PWB30"/>
      <c r="PWC30"/>
      <c r="PWD30"/>
      <c r="PWE30"/>
      <c r="PWF30"/>
      <c r="PWG30"/>
      <c r="PWH30"/>
      <c r="PWI30"/>
      <c r="PWJ30"/>
      <c r="PWK30"/>
      <c r="PWL30"/>
      <c r="PWM30"/>
      <c r="PWN30"/>
      <c r="PWO30"/>
      <c r="PWP30"/>
      <c r="PWQ30"/>
      <c r="PWR30"/>
      <c r="PWS30"/>
      <c r="PWT30"/>
      <c r="PWU30"/>
      <c r="PWV30"/>
      <c r="PWW30"/>
      <c r="PWX30"/>
      <c r="PWY30"/>
      <c r="PWZ30"/>
      <c r="PXA30"/>
      <c r="PXB30"/>
      <c r="PXC30"/>
      <c r="PXD30"/>
      <c r="PXE30"/>
      <c r="PXF30"/>
      <c r="PXG30"/>
      <c r="PXH30"/>
      <c r="PXI30"/>
      <c r="PXJ30"/>
      <c r="PXK30"/>
      <c r="PXL30"/>
      <c r="PXM30"/>
      <c r="PXN30"/>
      <c r="PXO30"/>
      <c r="PXP30"/>
      <c r="PXQ30"/>
      <c r="PXR30"/>
      <c r="PXS30"/>
      <c r="PXT30"/>
      <c r="PXU30"/>
      <c r="PXV30"/>
      <c r="PXW30"/>
      <c r="PXX30"/>
      <c r="PXY30"/>
      <c r="PXZ30"/>
      <c r="PYA30"/>
      <c r="PYB30"/>
      <c r="PYC30"/>
      <c r="PYD30"/>
      <c r="PYE30"/>
      <c r="PYF30"/>
      <c r="PYG30"/>
      <c r="PYH30"/>
      <c r="PYI30"/>
      <c r="PYJ30"/>
      <c r="PYK30"/>
      <c r="PYL30"/>
      <c r="PYM30"/>
      <c r="PYN30"/>
      <c r="PYO30"/>
      <c r="PYP30"/>
      <c r="PYQ30"/>
      <c r="PYR30"/>
      <c r="PYS30"/>
      <c r="PYT30"/>
      <c r="PYU30"/>
      <c r="PYV30"/>
      <c r="PYW30"/>
      <c r="PYX30"/>
      <c r="PYY30"/>
      <c r="PYZ30"/>
      <c r="PZA30"/>
      <c r="PZB30"/>
      <c r="PZC30"/>
      <c r="PZD30"/>
      <c r="PZE30"/>
      <c r="PZF30"/>
      <c r="PZG30"/>
      <c r="PZH30"/>
      <c r="PZI30"/>
      <c r="PZJ30"/>
      <c r="PZK30"/>
      <c r="PZL30"/>
      <c r="PZM30"/>
      <c r="PZN30"/>
      <c r="PZO30"/>
      <c r="PZP30"/>
      <c r="PZQ30"/>
      <c r="PZR30"/>
      <c r="PZS30"/>
      <c r="PZT30"/>
      <c r="PZU30"/>
      <c r="PZV30"/>
      <c r="PZW30"/>
      <c r="PZX30"/>
      <c r="PZY30"/>
      <c r="PZZ30"/>
      <c r="QAA30"/>
      <c r="QAB30"/>
      <c r="QAC30"/>
      <c r="QAD30"/>
      <c r="QAE30"/>
      <c r="QAF30"/>
      <c r="QAG30"/>
      <c r="QAH30"/>
      <c r="QAI30"/>
      <c r="QAJ30"/>
      <c r="QAK30"/>
      <c r="QAL30"/>
      <c r="QAM30"/>
      <c r="QAN30"/>
      <c r="QAO30"/>
      <c r="QAP30"/>
      <c r="QAQ30"/>
      <c r="QAR30"/>
      <c r="QAS30"/>
      <c r="QAT30"/>
      <c r="QAU30"/>
      <c r="QAV30"/>
      <c r="QAW30"/>
      <c r="QAX30"/>
      <c r="QAY30"/>
      <c r="QAZ30"/>
      <c r="QBA30"/>
      <c r="QBB30"/>
      <c r="QBC30"/>
      <c r="QBD30"/>
      <c r="QBE30"/>
      <c r="QBF30"/>
      <c r="QBG30"/>
      <c r="QBH30"/>
      <c r="QBI30"/>
      <c r="QBJ30"/>
      <c r="QBK30"/>
      <c r="QBL30"/>
      <c r="QBM30"/>
      <c r="QBN30"/>
      <c r="QBO30"/>
      <c r="QBP30"/>
      <c r="QBQ30"/>
      <c r="QBR30"/>
      <c r="QBS30"/>
      <c r="QBT30"/>
      <c r="QBU30"/>
      <c r="QBV30"/>
      <c r="QBW30"/>
      <c r="QBX30"/>
      <c r="QBY30"/>
      <c r="QBZ30"/>
      <c r="QCA30"/>
      <c r="QCB30"/>
      <c r="QCC30"/>
      <c r="QCD30"/>
      <c r="QCE30"/>
      <c r="QCF30"/>
      <c r="QCG30"/>
      <c r="QCH30"/>
      <c r="QCI30"/>
      <c r="QCJ30"/>
      <c r="QCK30"/>
      <c r="QCL30"/>
      <c r="QCM30"/>
      <c r="QCN30"/>
      <c r="QCO30"/>
      <c r="QCP30"/>
      <c r="QCQ30"/>
      <c r="QCR30"/>
      <c r="QCS30"/>
      <c r="QCT30"/>
      <c r="QCU30"/>
      <c r="QCV30"/>
      <c r="QCW30"/>
      <c r="QCX30"/>
      <c r="QCY30"/>
      <c r="QCZ30"/>
      <c r="QDA30"/>
      <c r="QDB30"/>
      <c r="QDC30"/>
      <c r="QDD30"/>
      <c r="QDE30"/>
      <c r="QDF30"/>
      <c r="QDG30"/>
      <c r="QDH30"/>
      <c r="QDI30"/>
      <c r="QDJ30"/>
      <c r="QDK30"/>
      <c r="QDL30"/>
      <c r="QDM30"/>
      <c r="QDN30"/>
      <c r="QDO30"/>
      <c r="QDP30"/>
      <c r="QDQ30"/>
      <c r="QDR30"/>
      <c r="QDS30"/>
      <c r="QDT30"/>
      <c r="QDU30"/>
      <c r="QDV30"/>
      <c r="QDW30"/>
      <c r="QDX30"/>
      <c r="QDY30"/>
      <c r="QDZ30"/>
      <c r="QEA30"/>
      <c r="QEB30"/>
      <c r="QEC30"/>
      <c r="QED30"/>
      <c r="QEE30"/>
      <c r="QEF30"/>
      <c r="QEG30"/>
      <c r="QEH30"/>
      <c r="QEI30"/>
      <c r="QEJ30"/>
      <c r="QEK30"/>
      <c r="QEL30"/>
      <c r="QEM30"/>
      <c r="QEN30"/>
      <c r="QEO30"/>
      <c r="QEP30"/>
      <c r="QEQ30"/>
      <c r="QER30"/>
      <c r="QES30"/>
      <c r="QET30"/>
      <c r="QEU30"/>
      <c r="QEV30"/>
      <c r="QEW30"/>
      <c r="QEX30"/>
      <c r="QEY30"/>
      <c r="QEZ30"/>
      <c r="QFA30"/>
      <c r="QFB30"/>
      <c r="QFC30"/>
      <c r="QFD30"/>
      <c r="QFE30"/>
      <c r="QFF30"/>
      <c r="QFG30"/>
      <c r="QFH30"/>
      <c r="QFI30"/>
      <c r="QFJ30"/>
      <c r="QFK30"/>
      <c r="QFL30"/>
      <c r="QFM30"/>
      <c r="QFN30"/>
      <c r="QFO30"/>
      <c r="QFP30"/>
      <c r="QFQ30"/>
      <c r="QFR30"/>
      <c r="QFS30"/>
      <c r="QFT30"/>
      <c r="QFU30"/>
      <c r="QFV30"/>
      <c r="QFW30"/>
      <c r="QFX30"/>
      <c r="QFY30"/>
      <c r="QFZ30"/>
      <c r="QGA30"/>
      <c r="QGB30"/>
      <c r="QGC30"/>
      <c r="QGD30"/>
      <c r="QGE30"/>
      <c r="QGF30"/>
      <c r="QGG30"/>
      <c r="QGH30"/>
      <c r="QGI30"/>
      <c r="QGJ30"/>
      <c r="QGK30"/>
      <c r="QGL30"/>
      <c r="QGM30"/>
      <c r="QGN30"/>
      <c r="QGO30"/>
      <c r="QGP30"/>
      <c r="QGQ30"/>
      <c r="QGR30"/>
      <c r="QGS30"/>
      <c r="QGT30"/>
      <c r="QGU30"/>
      <c r="QGV30"/>
      <c r="QGW30"/>
      <c r="QGX30"/>
      <c r="QGY30"/>
      <c r="QGZ30"/>
      <c r="QHA30"/>
      <c r="QHB30"/>
      <c r="QHC30"/>
      <c r="QHD30"/>
      <c r="QHE30"/>
      <c r="QHF30"/>
      <c r="QHG30"/>
      <c r="QHH30"/>
      <c r="QHI30"/>
      <c r="QHJ30"/>
      <c r="QHK30"/>
      <c r="QHL30"/>
      <c r="QHM30"/>
      <c r="QHN30"/>
      <c r="QHO30"/>
      <c r="QHP30"/>
      <c r="QHQ30"/>
      <c r="QHR30"/>
      <c r="QHS30"/>
      <c r="QHT30"/>
      <c r="QHU30"/>
      <c r="QHV30"/>
      <c r="QHW30"/>
      <c r="QHX30"/>
      <c r="QHY30"/>
      <c r="QHZ30"/>
      <c r="QIA30"/>
      <c r="QIB30"/>
      <c r="QIC30"/>
      <c r="QID30"/>
      <c r="QIE30"/>
      <c r="QIF30"/>
      <c r="QIG30"/>
      <c r="QIH30"/>
      <c r="QII30"/>
      <c r="QIJ30"/>
      <c r="QIK30"/>
      <c r="QIL30"/>
      <c r="QIM30"/>
      <c r="QIN30"/>
      <c r="QIO30"/>
      <c r="QIP30"/>
      <c r="QIQ30"/>
      <c r="QIR30"/>
      <c r="QIS30"/>
      <c r="QIT30"/>
      <c r="QIU30"/>
      <c r="QIV30"/>
      <c r="QIW30"/>
      <c r="QIX30"/>
      <c r="QIY30"/>
      <c r="QIZ30"/>
      <c r="QJA30"/>
      <c r="QJB30"/>
      <c r="QJC30"/>
      <c r="QJD30"/>
      <c r="QJE30"/>
      <c r="QJF30"/>
      <c r="QJG30"/>
      <c r="QJH30"/>
      <c r="QJI30"/>
      <c r="QJJ30"/>
      <c r="QJK30"/>
      <c r="QJL30"/>
      <c r="QJM30"/>
      <c r="QJN30"/>
      <c r="QJO30"/>
      <c r="QJP30"/>
      <c r="QJQ30"/>
      <c r="QJR30"/>
      <c r="QJS30"/>
      <c r="QJT30"/>
      <c r="QJU30"/>
      <c r="QJV30"/>
      <c r="QJW30"/>
      <c r="QJX30"/>
      <c r="QJY30"/>
      <c r="QJZ30"/>
      <c r="QKA30"/>
      <c r="QKB30"/>
      <c r="QKC30"/>
      <c r="QKD30"/>
      <c r="QKE30"/>
      <c r="QKF30"/>
      <c r="QKG30"/>
      <c r="QKH30"/>
      <c r="QKI30"/>
      <c r="QKJ30"/>
      <c r="QKK30"/>
      <c r="QKL30"/>
      <c r="QKM30"/>
      <c r="QKN30"/>
      <c r="QKO30"/>
      <c r="QKP30"/>
      <c r="QKQ30"/>
      <c r="QKR30"/>
      <c r="QKS30"/>
      <c r="QKT30"/>
      <c r="QKU30"/>
      <c r="QKV30"/>
      <c r="QKW30"/>
      <c r="QKX30"/>
      <c r="QKY30"/>
      <c r="QKZ30"/>
      <c r="QLA30"/>
      <c r="QLB30"/>
      <c r="QLC30"/>
      <c r="QLD30"/>
      <c r="QLE30"/>
      <c r="QLF30"/>
      <c r="QLG30"/>
      <c r="QLH30"/>
      <c r="QLI30"/>
      <c r="QLJ30"/>
      <c r="QLK30"/>
      <c r="QLL30"/>
      <c r="QLM30"/>
      <c r="QLN30"/>
      <c r="QLO30"/>
      <c r="QLP30"/>
      <c r="QLQ30"/>
      <c r="QLR30"/>
      <c r="QLS30"/>
      <c r="QLT30"/>
      <c r="QLU30"/>
      <c r="QLV30"/>
      <c r="QLW30"/>
      <c r="QLX30"/>
      <c r="QLY30"/>
      <c r="QLZ30"/>
      <c r="QMA30"/>
      <c r="QMB30"/>
      <c r="QMC30"/>
      <c r="QMD30"/>
      <c r="QME30"/>
      <c r="QMF30"/>
      <c r="QMG30"/>
      <c r="QMH30"/>
      <c r="QMI30"/>
      <c r="QMJ30"/>
      <c r="QMK30"/>
      <c r="QML30"/>
      <c r="QMM30"/>
      <c r="QMN30"/>
      <c r="QMO30"/>
      <c r="QMP30"/>
      <c r="QMQ30"/>
      <c r="QMR30"/>
      <c r="QMS30"/>
      <c r="QMT30"/>
      <c r="QMU30"/>
      <c r="QMV30"/>
      <c r="QMW30"/>
      <c r="QMX30"/>
      <c r="QMY30"/>
      <c r="QMZ30"/>
      <c r="QNA30"/>
      <c r="QNB30"/>
      <c r="QNC30"/>
      <c r="QND30"/>
      <c r="QNE30"/>
      <c r="QNF30"/>
      <c r="QNG30"/>
      <c r="QNH30"/>
      <c r="QNI30"/>
      <c r="QNJ30"/>
      <c r="QNK30"/>
      <c r="QNL30"/>
      <c r="QNM30"/>
      <c r="QNN30"/>
      <c r="QNO30"/>
      <c r="QNP30"/>
      <c r="QNQ30"/>
      <c r="QNR30"/>
      <c r="QNS30"/>
      <c r="QNT30"/>
      <c r="QNU30"/>
      <c r="QNV30"/>
      <c r="QNW30"/>
      <c r="QNX30"/>
      <c r="QNY30"/>
      <c r="QNZ30"/>
      <c r="QOA30"/>
      <c r="QOB30"/>
      <c r="QOC30"/>
      <c r="QOD30"/>
      <c r="QOE30"/>
      <c r="QOF30"/>
      <c r="QOG30"/>
      <c r="QOH30"/>
      <c r="QOI30"/>
      <c r="QOJ30"/>
      <c r="QOK30"/>
      <c r="QOL30"/>
      <c r="QOM30"/>
      <c r="QON30"/>
      <c r="QOO30"/>
      <c r="QOP30"/>
      <c r="QOQ30"/>
      <c r="QOR30"/>
      <c r="QOS30"/>
      <c r="QOT30"/>
      <c r="QOU30"/>
      <c r="QOV30"/>
      <c r="QOW30"/>
      <c r="QOX30"/>
      <c r="QOY30"/>
      <c r="QOZ30"/>
      <c r="QPA30"/>
      <c r="QPB30"/>
      <c r="QPC30"/>
      <c r="QPD30"/>
      <c r="QPE30"/>
      <c r="QPF30"/>
      <c r="QPG30"/>
      <c r="QPH30"/>
      <c r="QPI30"/>
      <c r="QPJ30"/>
      <c r="QPK30"/>
      <c r="QPL30"/>
      <c r="QPM30"/>
      <c r="QPN30"/>
      <c r="QPO30"/>
      <c r="QPP30"/>
      <c r="QPQ30"/>
      <c r="QPR30"/>
      <c r="QPS30"/>
      <c r="QPT30"/>
      <c r="QPU30"/>
      <c r="QPV30"/>
      <c r="QPW30"/>
      <c r="QPX30"/>
      <c r="QPY30"/>
      <c r="QPZ30"/>
      <c r="QQA30"/>
      <c r="QQB30"/>
      <c r="QQC30"/>
      <c r="QQD30"/>
      <c r="QQE30"/>
      <c r="QQF30"/>
      <c r="QQG30"/>
      <c r="QQH30"/>
      <c r="QQI30"/>
      <c r="QQJ30"/>
      <c r="QQK30"/>
      <c r="QQL30"/>
      <c r="QQM30"/>
      <c r="QQN30"/>
      <c r="QQO30"/>
      <c r="QQP30"/>
      <c r="QQQ30"/>
      <c r="QQR30"/>
      <c r="QQS30"/>
      <c r="QQT30"/>
      <c r="QQU30"/>
      <c r="QQV30"/>
      <c r="QQW30"/>
      <c r="QQX30"/>
      <c r="QQY30"/>
      <c r="QQZ30"/>
      <c r="QRA30"/>
      <c r="QRB30"/>
      <c r="QRC30"/>
      <c r="QRD30"/>
      <c r="QRE30"/>
      <c r="QRF30"/>
      <c r="QRG30"/>
      <c r="QRH30"/>
      <c r="QRI30"/>
      <c r="QRJ30"/>
      <c r="QRK30"/>
      <c r="QRL30"/>
      <c r="QRM30"/>
      <c r="QRN30"/>
      <c r="QRO30"/>
      <c r="QRP30"/>
      <c r="QRQ30"/>
      <c r="QRR30"/>
      <c r="QRS30"/>
      <c r="QRT30"/>
      <c r="QRU30"/>
      <c r="QRV30"/>
      <c r="QRW30"/>
      <c r="QRX30"/>
      <c r="QRY30"/>
      <c r="QRZ30"/>
      <c r="QSA30"/>
      <c r="QSB30"/>
      <c r="QSC30"/>
      <c r="QSD30"/>
      <c r="QSE30"/>
      <c r="QSF30"/>
      <c r="QSG30"/>
      <c r="QSH30"/>
      <c r="QSI30"/>
      <c r="QSJ30"/>
      <c r="QSK30"/>
      <c r="QSL30"/>
      <c r="QSM30"/>
      <c r="QSN30"/>
      <c r="QSO30"/>
      <c r="QSP30"/>
      <c r="QSQ30"/>
      <c r="QSR30"/>
      <c r="QSS30"/>
      <c r="QST30"/>
      <c r="QSU30"/>
      <c r="QSV30"/>
      <c r="QSW30"/>
      <c r="QSX30"/>
      <c r="QSY30"/>
      <c r="QSZ30"/>
      <c r="QTA30"/>
      <c r="QTB30"/>
      <c r="QTC30"/>
      <c r="QTD30"/>
      <c r="QTE30"/>
      <c r="QTF30"/>
      <c r="QTG30"/>
      <c r="QTH30"/>
      <c r="QTI30"/>
      <c r="QTJ30"/>
      <c r="QTK30"/>
      <c r="QTL30"/>
      <c r="QTM30"/>
      <c r="QTN30"/>
      <c r="QTO30"/>
      <c r="QTP30"/>
      <c r="QTQ30"/>
      <c r="QTR30"/>
      <c r="QTS30"/>
      <c r="QTT30"/>
      <c r="QTU30"/>
      <c r="QTV30"/>
      <c r="QTW30"/>
      <c r="QTX30"/>
      <c r="QTY30"/>
      <c r="QTZ30"/>
      <c r="QUA30"/>
      <c r="QUB30"/>
      <c r="QUC30"/>
      <c r="QUD30"/>
      <c r="QUE30"/>
      <c r="QUF30"/>
      <c r="QUG30"/>
      <c r="QUH30"/>
      <c r="QUI30"/>
      <c r="QUJ30"/>
      <c r="QUK30"/>
      <c r="QUL30"/>
      <c r="QUM30"/>
      <c r="QUN30"/>
      <c r="QUO30"/>
      <c r="QUP30"/>
      <c r="QUQ30"/>
      <c r="QUR30"/>
      <c r="QUS30"/>
      <c r="QUT30"/>
      <c r="QUU30"/>
      <c r="QUV30"/>
      <c r="QUW30"/>
      <c r="QUX30"/>
      <c r="QUY30"/>
      <c r="QUZ30"/>
      <c r="QVA30"/>
      <c r="QVB30"/>
      <c r="QVC30"/>
      <c r="QVD30"/>
      <c r="QVE30"/>
      <c r="QVF30"/>
      <c r="QVG30"/>
      <c r="QVH30"/>
      <c r="QVI30"/>
      <c r="QVJ30"/>
      <c r="QVK30"/>
      <c r="QVL30"/>
      <c r="QVM30"/>
      <c r="QVN30"/>
      <c r="QVO30"/>
      <c r="QVP30"/>
      <c r="QVQ30"/>
      <c r="QVR30"/>
      <c r="QVS30"/>
      <c r="QVT30"/>
      <c r="QVU30"/>
      <c r="QVV30"/>
      <c r="QVW30"/>
      <c r="QVX30"/>
      <c r="QVY30"/>
      <c r="QVZ30"/>
      <c r="QWA30"/>
      <c r="QWB30"/>
      <c r="QWC30"/>
      <c r="QWD30"/>
      <c r="QWE30"/>
      <c r="QWF30"/>
      <c r="QWG30"/>
      <c r="QWH30"/>
      <c r="QWI30"/>
      <c r="QWJ30"/>
      <c r="QWK30"/>
      <c r="QWL30"/>
      <c r="QWM30"/>
      <c r="QWN30"/>
      <c r="QWO30"/>
      <c r="QWP30"/>
      <c r="QWQ30"/>
      <c r="QWR30"/>
      <c r="QWS30"/>
      <c r="QWT30"/>
      <c r="QWU30"/>
      <c r="QWV30"/>
      <c r="QWW30"/>
      <c r="QWX30"/>
      <c r="QWY30"/>
      <c r="QWZ30"/>
      <c r="QXA30"/>
      <c r="QXB30"/>
      <c r="QXC30"/>
      <c r="QXD30"/>
      <c r="QXE30"/>
      <c r="QXF30"/>
      <c r="QXG30"/>
      <c r="QXH30"/>
      <c r="QXI30"/>
      <c r="QXJ30"/>
      <c r="QXK30"/>
      <c r="QXL30"/>
      <c r="QXM30"/>
      <c r="QXN30"/>
      <c r="QXO30"/>
      <c r="QXP30"/>
      <c r="QXQ30"/>
      <c r="QXR30"/>
      <c r="QXS30"/>
      <c r="QXT30"/>
      <c r="QXU30"/>
      <c r="QXV30"/>
      <c r="QXW30"/>
      <c r="QXX30"/>
      <c r="QXY30"/>
      <c r="QXZ30"/>
      <c r="QYA30"/>
      <c r="QYB30"/>
      <c r="QYC30"/>
      <c r="QYD30"/>
      <c r="QYE30"/>
      <c r="QYF30"/>
      <c r="QYG30"/>
      <c r="QYH30"/>
      <c r="QYI30"/>
      <c r="QYJ30"/>
      <c r="QYK30"/>
      <c r="QYL30"/>
      <c r="QYM30"/>
      <c r="QYN30"/>
      <c r="QYO30"/>
      <c r="QYP30"/>
      <c r="QYQ30"/>
      <c r="QYR30"/>
      <c r="QYS30"/>
      <c r="QYT30"/>
      <c r="QYU30"/>
      <c r="QYV30"/>
      <c r="QYW30"/>
      <c r="QYX30"/>
      <c r="QYY30"/>
      <c r="QYZ30"/>
      <c r="QZA30"/>
      <c r="QZB30"/>
      <c r="QZC30"/>
      <c r="QZD30"/>
      <c r="QZE30"/>
      <c r="QZF30"/>
      <c r="QZG30"/>
      <c r="QZH30"/>
      <c r="QZI30"/>
      <c r="QZJ30"/>
      <c r="QZK30"/>
      <c r="QZL30"/>
      <c r="QZM30"/>
      <c r="QZN30"/>
      <c r="QZO30"/>
      <c r="QZP30"/>
      <c r="QZQ30"/>
      <c r="QZR30"/>
      <c r="QZS30"/>
      <c r="QZT30"/>
      <c r="QZU30"/>
      <c r="QZV30"/>
      <c r="QZW30"/>
      <c r="QZX30"/>
      <c r="QZY30"/>
      <c r="QZZ30"/>
      <c r="RAA30"/>
      <c r="RAB30"/>
      <c r="RAC30"/>
      <c r="RAD30"/>
      <c r="RAE30"/>
      <c r="RAF30"/>
      <c r="RAG30"/>
      <c r="RAH30"/>
      <c r="RAI30"/>
      <c r="RAJ30"/>
      <c r="RAK30"/>
      <c r="RAL30"/>
      <c r="RAM30"/>
      <c r="RAN30"/>
      <c r="RAO30"/>
      <c r="RAP30"/>
      <c r="RAQ30"/>
      <c r="RAR30"/>
      <c r="RAS30"/>
      <c r="RAT30"/>
      <c r="RAU30"/>
      <c r="RAV30"/>
      <c r="RAW30"/>
      <c r="RAX30"/>
      <c r="RAY30"/>
      <c r="RAZ30"/>
      <c r="RBA30"/>
      <c r="RBB30"/>
      <c r="RBC30"/>
      <c r="RBD30"/>
      <c r="RBE30"/>
      <c r="RBF30"/>
      <c r="RBG30"/>
      <c r="RBH30"/>
      <c r="RBI30"/>
      <c r="RBJ30"/>
      <c r="RBK30"/>
      <c r="RBL30"/>
      <c r="RBM30"/>
      <c r="RBN30"/>
      <c r="RBO30"/>
      <c r="RBP30"/>
      <c r="RBQ30"/>
      <c r="RBR30"/>
      <c r="RBS30"/>
      <c r="RBT30"/>
      <c r="RBU30"/>
      <c r="RBV30"/>
      <c r="RBW30"/>
      <c r="RBX30"/>
      <c r="RBY30"/>
      <c r="RBZ30"/>
      <c r="RCA30"/>
      <c r="RCB30"/>
      <c r="RCC30"/>
      <c r="RCD30"/>
      <c r="RCE30"/>
      <c r="RCF30"/>
      <c r="RCG30"/>
      <c r="RCH30"/>
      <c r="RCI30"/>
      <c r="RCJ30"/>
      <c r="RCK30"/>
      <c r="RCL30"/>
      <c r="RCM30"/>
      <c r="RCN30"/>
      <c r="RCO30"/>
      <c r="RCP30"/>
      <c r="RCQ30"/>
      <c r="RCR30"/>
      <c r="RCS30"/>
      <c r="RCT30"/>
      <c r="RCU30"/>
      <c r="RCV30"/>
      <c r="RCW30"/>
      <c r="RCX30"/>
      <c r="RCY30"/>
      <c r="RCZ30"/>
      <c r="RDA30"/>
      <c r="RDB30"/>
      <c r="RDC30"/>
      <c r="RDD30"/>
      <c r="RDE30"/>
      <c r="RDF30"/>
      <c r="RDG30"/>
      <c r="RDH30"/>
      <c r="RDI30"/>
      <c r="RDJ30"/>
      <c r="RDK30"/>
      <c r="RDL30"/>
      <c r="RDM30"/>
      <c r="RDN30"/>
      <c r="RDO30"/>
      <c r="RDP30"/>
      <c r="RDQ30"/>
      <c r="RDR30"/>
      <c r="RDS30"/>
      <c r="RDT30"/>
      <c r="RDU30"/>
      <c r="RDV30"/>
      <c r="RDW30"/>
      <c r="RDX30"/>
      <c r="RDY30"/>
      <c r="RDZ30"/>
      <c r="REA30"/>
      <c r="REB30"/>
      <c r="REC30"/>
      <c r="RED30"/>
      <c r="REE30"/>
      <c r="REF30"/>
      <c r="REG30"/>
      <c r="REH30"/>
      <c r="REI30"/>
      <c r="REJ30"/>
      <c r="REK30"/>
      <c r="REL30"/>
      <c r="REM30"/>
      <c r="REN30"/>
      <c r="REO30"/>
      <c r="REP30"/>
      <c r="REQ30"/>
      <c r="RER30"/>
      <c r="RES30"/>
      <c r="RET30"/>
      <c r="REU30"/>
      <c r="REV30"/>
      <c r="REW30"/>
      <c r="REX30"/>
      <c r="REY30"/>
      <c r="REZ30"/>
      <c r="RFA30"/>
      <c r="RFB30"/>
      <c r="RFC30"/>
      <c r="RFD30"/>
      <c r="RFE30"/>
      <c r="RFF30"/>
      <c r="RFG30"/>
      <c r="RFH30"/>
      <c r="RFI30"/>
      <c r="RFJ30"/>
      <c r="RFK30"/>
      <c r="RFL30"/>
      <c r="RFM30"/>
      <c r="RFN30"/>
      <c r="RFO30"/>
      <c r="RFP30"/>
      <c r="RFQ30"/>
      <c r="RFR30"/>
      <c r="RFS30"/>
      <c r="RFT30"/>
      <c r="RFU30"/>
      <c r="RFV30"/>
      <c r="RFW30"/>
      <c r="RFX30"/>
      <c r="RFY30"/>
      <c r="RFZ30"/>
      <c r="RGA30"/>
      <c r="RGB30"/>
      <c r="RGC30"/>
      <c r="RGD30"/>
      <c r="RGE30"/>
      <c r="RGF30"/>
      <c r="RGG30"/>
      <c r="RGH30"/>
      <c r="RGI30"/>
      <c r="RGJ30"/>
      <c r="RGK30"/>
      <c r="RGL30"/>
      <c r="RGM30"/>
      <c r="RGN30"/>
      <c r="RGO30"/>
      <c r="RGP30"/>
      <c r="RGQ30"/>
      <c r="RGR30"/>
      <c r="RGS30"/>
      <c r="RGT30"/>
      <c r="RGU30"/>
      <c r="RGV30"/>
      <c r="RGW30"/>
      <c r="RGX30"/>
      <c r="RGY30"/>
      <c r="RGZ30"/>
      <c r="RHA30"/>
      <c r="RHB30"/>
      <c r="RHC30"/>
      <c r="RHD30"/>
      <c r="RHE30"/>
      <c r="RHF30"/>
      <c r="RHG30"/>
      <c r="RHH30"/>
      <c r="RHI30"/>
      <c r="RHJ30"/>
      <c r="RHK30"/>
      <c r="RHL30"/>
      <c r="RHM30"/>
      <c r="RHN30"/>
      <c r="RHO30"/>
      <c r="RHP30"/>
      <c r="RHQ30"/>
      <c r="RHR30"/>
      <c r="RHS30"/>
      <c r="RHT30"/>
      <c r="RHU30"/>
      <c r="RHV30"/>
      <c r="RHW30"/>
      <c r="RHX30"/>
      <c r="RHY30"/>
      <c r="RHZ30"/>
      <c r="RIA30"/>
      <c r="RIB30"/>
      <c r="RIC30"/>
      <c r="RID30"/>
      <c r="RIE30"/>
      <c r="RIF30"/>
      <c r="RIG30"/>
      <c r="RIH30"/>
      <c r="RII30"/>
      <c r="RIJ30"/>
      <c r="RIK30"/>
      <c r="RIL30"/>
      <c r="RIM30"/>
      <c r="RIN30"/>
      <c r="RIO30"/>
      <c r="RIP30"/>
      <c r="RIQ30"/>
      <c r="RIR30"/>
      <c r="RIS30"/>
      <c r="RIT30"/>
      <c r="RIU30"/>
      <c r="RIV30"/>
      <c r="RIW30"/>
      <c r="RIX30"/>
      <c r="RIY30"/>
      <c r="RIZ30"/>
      <c r="RJA30"/>
      <c r="RJB30"/>
      <c r="RJC30"/>
      <c r="RJD30"/>
      <c r="RJE30"/>
      <c r="RJF30"/>
      <c r="RJG30"/>
      <c r="RJH30"/>
      <c r="RJI30"/>
      <c r="RJJ30"/>
      <c r="RJK30"/>
      <c r="RJL30"/>
      <c r="RJM30"/>
      <c r="RJN30"/>
      <c r="RJO30"/>
      <c r="RJP30"/>
      <c r="RJQ30"/>
      <c r="RJR30"/>
      <c r="RJS30"/>
      <c r="RJT30"/>
      <c r="RJU30"/>
      <c r="RJV30"/>
      <c r="RJW30"/>
      <c r="RJX30"/>
      <c r="RJY30"/>
      <c r="RJZ30"/>
      <c r="RKA30"/>
      <c r="RKB30"/>
      <c r="RKC30"/>
      <c r="RKD30"/>
      <c r="RKE30"/>
      <c r="RKF30"/>
      <c r="RKG30"/>
      <c r="RKH30"/>
      <c r="RKI30"/>
      <c r="RKJ30"/>
      <c r="RKK30"/>
      <c r="RKL30"/>
      <c r="RKM30"/>
      <c r="RKN30"/>
      <c r="RKO30"/>
      <c r="RKP30"/>
      <c r="RKQ30"/>
      <c r="RKR30"/>
      <c r="RKS30"/>
      <c r="RKT30"/>
      <c r="RKU30"/>
      <c r="RKV30"/>
      <c r="RKW30"/>
      <c r="RKX30"/>
      <c r="RKY30"/>
      <c r="RKZ30"/>
      <c r="RLA30"/>
      <c r="RLB30"/>
      <c r="RLC30"/>
      <c r="RLD30"/>
      <c r="RLE30"/>
      <c r="RLF30"/>
      <c r="RLG30"/>
      <c r="RLH30"/>
      <c r="RLI30"/>
      <c r="RLJ30"/>
      <c r="RLK30"/>
      <c r="RLL30"/>
      <c r="RLM30"/>
      <c r="RLN30"/>
      <c r="RLO30"/>
      <c r="RLP30"/>
      <c r="RLQ30"/>
      <c r="RLR30"/>
      <c r="RLS30"/>
      <c r="RLT30"/>
      <c r="RLU30"/>
      <c r="RLV30"/>
      <c r="RLW30"/>
      <c r="RLX30"/>
      <c r="RLY30"/>
      <c r="RLZ30"/>
      <c r="RMA30"/>
      <c r="RMB30"/>
      <c r="RMC30"/>
      <c r="RMD30"/>
      <c r="RME30"/>
      <c r="RMF30"/>
      <c r="RMG30"/>
      <c r="RMH30"/>
      <c r="RMI30"/>
      <c r="RMJ30"/>
      <c r="RMK30"/>
      <c r="RML30"/>
      <c r="RMM30"/>
      <c r="RMN30"/>
      <c r="RMO30"/>
      <c r="RMP30"/>
      <c r="RMQ30"/>
      <c r="RMR30"/>
      <c r="RMS30"/>
      <c r="RMT30"/>
      <c r="RMU30"/>
      <c r="RMV30"/>
      <c r="RMW30"/>
      <c r="RMX30"/>
      <c r="RMY30"/>
      <c r="RMZ30"/>
      <c r="RNA30"/>
      <c r="RNB30"/>
      <c r="RNC30"/>
      <c r="RND30"/>
      <c r="RNE30"/>
      <c r="RNF30"/>
      <c r="RNG30"/>
      <c r="RNH30"/>
      <c r="RNI30"/>
      <c r="RNJ30"/>
      <c r="RNK30"/>
      <c r="RNL30"/>
      <c r="RNM30"/>
      <c r="RNN30"/>
      <c r="RNO30"/>
      <c r="RNP30"/>
      <c r="RNQ30"/>
      <c r="RNR30"/>
      <c r="RNS30"/>
      <c r="RNT30"/>
      <c r="RNU30"/>
      <c r="RNV30"/>
      <c r="RNW30"/>
      <c r="RNX30"/>
      <c r="RNY30"/>
      <c r="RNZ30"/>
      <c r="ROA30"/>
      <c r="ROB30"/>
      <c r="ROC30"/>
      <c r="ROD30"/>
      <c r="ROE30"/>
      <c r="ROF30"/>
      <c r="ROG30"/>
      <c r="ROH30"/>
      <c r="ROI30"/>
      <c r="ROJ30"/>
      <c r="ROK30"/>
      <c r="ROL30"/>
      <c r="ROM30"/>
      <c r="RON30"/>
      <c r="ROO30"/>
      <c r="ROP30"/>
      <c r="ROQ30"/>
      <c r="ROR30"/>
      <c r="ROS30"/>
      <c r="ROT30"/>
      <c r="ROU30"/>
      <c r="ROV30"/>
      <c r="ROW30"/>
      <c r="ROX30"/>
      <c r="ROY30"/>
      <c r="ROZ30"/>
      <c r="RPA30"/>
      <c r="RPB30"/>
      <c r="RPC30"/>
      <c r="RPD30"/>
      <c r="RPE30"/>
      <c r="RPF30"/>
      <c r="RPG30"/>
      <c r="RPH30"/>
      <c r="RPI30"/>
      <c r="RPJ30"/>
      <c r="RPK30"/>
      <c r="RPL30"/>
      <c r="RPM30"/>
      <c r="RPN30"/>
      <c r="RPO30"/>
      <c r="RPP30"/>
      <c r="RPQ30"/>
      <c r="RPR30"/>
      <c r="RPS30"/>
      <c r="RPT30"/>
      <c r="RPU30"/>
      <c r="RPV30"/>
      <c r="RPW30"/>
      <c r="RPX30"/>
      <c r="RPY30"/>
      <c r="RPZ30"/>
      <c r="RQA30"/>
      <c r="RQB30"/>
      <c r="RQC30"/>
      <c r="RQD30"/>
      <c r="RQE30"/>
      <c r="RQF30"/>
      <c r="RQG30"/>
      <c r="RQH30"/>
      <c r="RQI30"/>
      <c r="RQJ30"/>
      <c r="RQK30"/>
      <c r="RQL30"/>
      <c r="RQM30"/>
      <c r="RQN30"/>
      <c r="RQO30"/>
      <c r="RQP30"/>
      <c r="RQQ30"/>
      <c r="RQR30"/>
      <c r="RQS30"/>
      <c r="RQT30"/>
      <c r="RQU30"/>
      <c r="RQV30"/>
      <c r="RQW30"/>
      <c r="RQX30"/>
      <c r="RQY30"/>
      <c r="RQZ30"/>
      <c r="RRA30"/>
      <c r="RRB30"/>
      <c r="RRC30"/>
      <c r="RRD30"/>
      <c r="RRE30"/>
      <c r="RRF30"/>
      <c r="RRG30"/>
      <c r="RRH30"/>
      <c r="RRI30"/>
      <c r="RRJ30"/>
      <c r="RRK30"/>
      <c r="RRL30"/>
      <c r="RRM30"/>
      <c r="RRN30"/>
      <c r="RRO30"/>
      <c r="RRP30"/>
      <c r="RRQ30"/>
      <c r="RRR30"/>
      <c r="RRS30"/>
      <c r="RRT30"/>
      <c r="RRU30"/>
      <c r="RRV30"/>
      <c r="RRW30"/>
      <c r="RRX30"/>
      <c r="RRY30"/>
      <c r="RRZ30"/>
      <c r="RSA30"/>
      <c r="RSB30"/>
      <c r="RSC30"/>
      <c r="RSD30"/>
      <c r="RSE30"/>
      <c r="RSF30"/>
      <c r="RSG30"/>
      <c r="RSH30"/>
      <c r="RSI30"/>
      <c r="RSJ30"/>
      <c r="RSK30"/>
      <c r="RSL30"/>
      <c r="RSM30"/>
      <c r="RSN30"/>
      <c r="RSO30"/>
      <c r="RSP30"/>
      <c r="RSQ30"/>
      <c r="RSR30"/>
      <c r="RSS30"/>
      <c r="RST30"/>
      <c r="RSU30"/>
      <c r="RSV30"/>
      <c r="RSW30"/>
      <c r="RSX30"/>
      <c r="RSY30"/>
      <c r="RSZ30"/>
      <c r="RTA30"/>
      <c r="RTB30"/>
      <c r="RTC30"/>
      <c r="RTD30"/>
      <c r="RTE30"/>
      <c r="RTF30"/>
      <c r="RTG30"/>
      <c r="RTH30"/>
      <c r="RTI30"/>
      <c r="RTJ30"/>
      <c r="RTK30"/>
      <c r="RTL30"/>
      <c r="RTM30"/>
      <c r="RTN30"/>
      <c r="RTO30"/>
      <c r="RTP30"/>
      <c r="RTQ30"/>
      <c r="RTR30"/>
      <c r="RTS30"/>
      <c r="RTT30"/>
      <c r="RTU30"/>
      <c r="RTV30"/>
      <c r="RTW30"/>
      <c r="RTX30"/>
      <c r="RTY30"/>
      <c r="RTZ30"/>
      <c r="RUA30"/>
      <c r="RUB30"/>
      <c r="RUC30"/>
      <c r="RUD30"/>
      <c r="RUE30"/>
      <c r="RUF30"/>
      <c r="RUG30"/>
      <c r="RUH30"/>
      <c r="RUI30"/>
      <c r="RUJ30"/>
      <c r="RUK30"/>
      <c r="RUL30"/>
      <c r="RUM30"/>
      <c r="RUN30"/>
      <c r="RUO30"/>
      <c r="RUP30"/>
      <c r="RUQ30"/>
      <c r="RUR30"/>
      <c r="RUS30"/>
      <c r="RUT30"/>
      <c r="RUU30"/>
      <c r="RUV30"/>
      <c r="RUW30"/>
      <c r="RUX30"/>
      <c r="RUY30"/>
      <c r="RUZ30"/>
      <c r="RVA30"/>
      <c r="RVB30"/>
      <c r="RVC30"/>
      <c r="RVD30"/>
      <c r="RVE30"/>
      <c r="RVF30"/>
      <c r="RVG30"/>
      <c r="RVH30"/>
      <c r="RVI30"/>
      <c r="RVJ30"/>
      <c r="RVK30"/>
      <c r="RVL30"/>
      <c r="RVM30"/>
      <c r="RVN30"/>
      <c r="RVO30"/>
      <c r="RVP30"/>
      <c r="RVQ30"/>
      <c r="RVR30"/>
      <c r="RVS30"/>
      <c r="RVT30"/>
      <c r="RVU30"/>
      <c r="RVV30"/>
      <c r="RVW30"/>
      <c r="RVX30"/>
      <c r="RVY30"/>
      <c r="RVZ30"/>
      <c r="RWA30"/>
      <c r="RWB30"/>
      <c r="RWC30"/>
      <c r="RWD30"/>
      <c r="RWE30"/>
      <c r="RWF30"/>
      <c r="RWG30"/>
      <c r="RWH30"/>
      <c r="RWI30"/>
      <c r="RWJ30"/>
      <c r="RWK30"/>
      <c r="RWL30"/>
      <c r="RWM30"/>
      <c r="RWN30"/>
      <c r="RWO30"/>
      <c r="RWP30"/>
      <c r="RWQ30"/>
      <c r="RWR30"/>
      <c r="RWS30"/>
      <c r="RWT30"/>
      <c r="RWU30"/>
      <c r="RWV30"/>
      <c r="RWW30"/>
      <c r="RWX30"/>
      <c r="RWY30"/>
      <c r="RWZ30"/>
      <c r="RXA30"/>
      <c r="RXB30"/>
      <c r="RXC30"/>
      <c r="RXD30"/>
      <c r="RXE30"/>
      <c r="RXF30"/>
      <c r="RXG30"/>
      <c r="RXH30"/>
      <c r="RXI30"/>
      <c r="RXJ30"/>
      <c r="RXK30"/>
      <c r="RXL30"/>
      <c r="RXM30"/>
      <c r="RXN30"/>
      <c r="RXO30"/>
      <c r="RXP30"/>
      <c r="RXQ30"/>
      <c r="RXR30"/>
      <c r="RXS30"/>
      <c r="RXT30"/>
      <c r="RXU30"/>
      <c r="RXV30"/>
      <c r="RXW30"/>
      <c r="RXX30"/>
      <c r="RXY30"/>
      <c r="RXZ30"/>
      <c r="RYA30"/>
      <c r="RYB30"/>
      <c r="RYC30"/>
      <c r="RYD30"/>
      <c r="RYE30"/>
      <c r="RYF30"/>
      <c r="RYG30"/>
      <c r="RYH30"/>
      <c r="RYI30"/>
      <c r="RYJ30"/>
      <c r="RYK30"/>
      <c r="RYL30"/>
      <c r="RYM30"/>
      <c r="RYN30"/>
      <c r="RYO30"/>
      <c r="RYP30"/>
      <c r="RYQ30"/>
      <c r="RYR30"/>
      <c r="RYS30"/>
      <c r="RYT30"/>
      <c r="RYU30"/>
      <c r="RYV30"/>
      <c r="RYW30"/>
      <c r="RYX30"/>
      <c r="RYY30"/>
      <c r="RYZ30"/>
      <c r="RZA30"/>
      <c r="RZB30"/>
      <c r="RZC30"/>
      <c r="RZD30"/>
      <c r="RZE30"/>
      <c r="RZF30"/>
      <c r="RZG30"/>
      <c r="RZH30"/>
      <c r="RZI30"/>
      <c r="RZJ30"/>
      <c r="RZK30"/>
      <c r="RZL30"/>
      <c r="RZM30"/>
      <c r="RZN30"/>
      <c r="RZO30"/>
      <c r="RZP30"/>
      <c r="RZQ30"/>
      <c r="RZR30"/>
      <c r="RZS30"/>
      <c r="RZT30"/>
      <c r="RZU30"/>
      <c r="RZV30"/>
      <c r="RZW30"/>
      <c r="RZX30"/>
      <c r="RZY30"/>
      <c r="RZZ30"/>
      <c r="SAA30"/>
      <c r="SAB30"/>
      <c r="SAC30"/>
      <c r="SAD30"/>
      <c r="SAE30"/>
      <c r="SAF30"/>
      <c r="SAG30"/>
      <c r="SAH30"/>
      <c r="SAI30"/>
      <c r="SAJ30"/>
      <c r="SAK30"/>
      <c r="SAL30"/>
      <c r="SAM30"/>
      <c r="SAN30"/>
      <c r="SAO30"/>
      <c r="SAP30"/>
      <c r="SAQ30"/>
      <c r="SAR30"/>
      <c r="SAS30"/>
      <c r="SAT30"/>
      <c r="SAU30"/>
      <c r="SAV30"/>
      <c r="SAW30"/>
      <c r="SAX30"/>
      <c r="SAY30"/>
      <c r="SAZ30"/>
      <c r="SBA30"/>
      <c r="SBB30"/>
      <c r="SBC30"/>
      <c r="SBD30"/>
      <c r="SBE30"/>
      <c r="SBF30"/>
      <c r="SBG30"/>
      <c r="SBH30"/>
      <c r="SBI30"/>
      <c r="SBJ30"/>
      <c r="SBK30"/>
      <c r="SBL30"/>
      <c r="SBM30"/>
      <c r="SBN30"/>
      <c r="SBO30"/>
      <c r="SBP30"/>
      <c r="SBQ30"/>
      <c r="SBR30"/>
      <c r="SBS30"/>
      <c r="SBT30"/>
      <c r="SBU30"/>
      <c r="SBV30"/>
      <c r="SBW30"/>
      <c r="SBX30"/>
      <c r="SBY30"/>
      <c r="SBZ30"/>
      <c r="SCA30"/>
      <c r="SCB30"/>
      <c r="SCC30"/>
      <c r="SCD30"/>
      <c r="SCE30"/>
      <c r="SCF30"/>
      <c r="SCG30"/>
      <c r="SCH30"/>
      <c r="SCI30"/>
      <c r="SCJ30"/>
      <c r="SCK30"/>
      <c r="SCL30"/>
      <c r="SCM30"/>
      <c r="SCN30"/>
      <c r="SCO30"/>
      <c r="SCP30"/>
      <c r="SCQ30"/>
      <c r="SCR30"/>
      <c r="SCS30"/>
      <c r="SCT30"/>
      <c r="SCU30"/>
      <c r="SCV30"/>
      <c r="SCW30"/>
      <c r="SCX30"/>
      <c r="SCY30"/>
      <c r="SCZ30"/>
      <c r="SDA30"/>
      <c r="SDB30"/>
      <c r="SDC30"/>
      <c r="SDD30"/>
      <c r="SDE30"/>
      <c r="SDF30"/>
      <c r="SDG30"/>
      <c r="SDH30"/>
      <c r="SDI30"/>
      <c r="SDJ30"/>
      <c r="SDK30"/>
      <c r="SDL30"/>
      <c r="SDM30"/>
      <c r="SDN30"/>
      <c r="SDO30"/>
      <c r="SDP30"/>
      <c r="SDQ30"/>
      <c r="SDR30"/>
      <c r="SDS30"/>
      <c r="SDT30"/>
      <c r="SDU30"/>
      <c r="SDV30"/>
      <c r="SDW30"/>
      <c r="SDX30"/>
      <c r="SDY30"/>
      <c r="SDZ30"/>
      <c r="SEA30"/>
      <c r="SEB30"/>
      <c r="SEC30"/>
      <c r="SED30"/>
      <c r="SEE30"/>
      <c r="SEF30"/>
      <c r="SEG30"/>
      <c r="SEH30"/>
      <c r="SEI30"/>
      <c r="SEJ30"/>
      <c r="SEK30"/>
      <c r="SEL30"/>
      <c r="SEM30"/>
      <c r="SEN30"/>
      <c r="SEO30"/>
      <c r="SEP30"/>
      <c r="SEQ30"/>
      <c r="SER30"/>
      <c r="SES30"/>
      <c r="SET30"/>
      <c r="SEU30"/>
      <c r="SEV30"/>
      <c r="SEW30"/>
      <c r="SEX30"/>
      <c r="SEY30"/>
      <c r="SEZ30"/>
      <c r="SFA30"/>
      <c r="SFB30"/>
      <c r="SFC30"/>
      <c r="SFD30"/>
      <c r="SFE30"/>
      <c r="SFF30"/>
      <c r="SFG30"/>
      <c r="SFH30"/>
      <c r="SFI30"/>
      <c r="SFJ30"/>
      <c r="SFK30"/>
      <c r="SFL30"/>
      <c r="SFM30"/>
      <c r="SFN30"/>
      <c r="SFO30"/>
      <c r="SFP30"/>
      <c r="SFQ30"/>
      <c r="SFR30"/>
      <c r="SFS30"/>
      <c r="SFT30"/>
      <c r="SFU30"/>
      <c r="SFV30"/>
      <c r="SFW30"/>
      <c r="SFX30"/>
      <c r="SFY30"/>
      <c r="SFZ30"/>
      <c r="SGA30"/>
      <c r="SGB30"/>
      <c r="SGC30"/>
      <c r="SGD30"/>
      <c r="SGE30"/>
      <c r="SGF30"/>
      <c r="SGG30"/>
      <c r="SGH30"/>
      <c r="SGI30"/>
      <c r="SGJ30"/>
      <c r="SGK30"/>
      <c r="SGL30"/>
      <c r="SGM30"/>
      <c r="SGN30"/>
      <c r="SGO30"/>
      <c r="SGP30"/>
      <c r="SGQ30"/>
      <c r="SGR30"/>
      <c r="SGS30"/>
      <c r="SGT30"/>
      <c r="SGU30"/>
      <c r="SGV30"/>
      <c r="SGW30"/>
      <c r="SGX30"/>
      <c r="SGY30"/>
      <c r="SGZ30"/>
      <c r="SHA30"/>
      <c r="SHB30"/>
      <c r="SHC30"/>
      <c r="SHD30"/>
      <c r="SHE30"/>
      <c r="SHF30"/>
      <c r="SHG30"/>
      <c r="SHH30"/>
      <c r="SHI30"/>
      <c r="SHJ30"/>
      <c r="SHK30"/>
      <c r="SHL30"/>
      <c r="SHM30"/>
      <c r="SHN30"/>
      <c r="SHO30"/>
      <c r="SHP30"/>
      <c r="SHQ30"/>
      <c r="SHR30"/>
      <c r="SHS30"/>
      <c r="SHT30"/>
      <c r="SHU30"/>
      <c r="SHV30"/>
      <c r="SHW30"/>
      <c r="SHX30"/>
      <c r="SHY30"/>
      <c r="SHZ30"/>
      <c r="SIA30"/>
      <c r="SIB30"/>
      <c r="SIC30"/>
      <c r="SID30"/>
      <c r="SIE30"/>
      <c r="SIF30"/>
      <c r="SIG30"/>
      <c r="SIH30"/>
      <c r="SII30"/>
      <c r="SIJ30"/>
      <c r="SIK30"/>
      <c r="SIL30"/>
      <c r="SIM30"/>
      <c r="SIN30"/>
      <c r="SIO30"/>
      <c r="SIP30"/>
      <c r="SIQ30"/>
      <c r="SIR30"/>
      <c r="SIS30"/>
      <c r="SIT30"/>
      <c r="SIU30"/>
      <c r="SIV30"/>
      <c r="SIW30"/>
      <c r="SIX30"/>
      <c r="SIY30"/>
      <c r="SIZ30"/>
      <c r="SJA30"/>
      <c r="SJB30"/>
      <c r="SJC30"/>
      <c r="SJD30"/>
      <c r="SJE30"/>
      <c r="SJF30"/>
      <c r="SJG30"/>
      <c r="SJH30"/>
      <c r="SJI30"/>
      <c r="SJJ30"/>
      <c r="SJK30"/>
      <c r="SJL30"/>
      <c r="SJM30"/>
      <c r="SJN30"/>
      <c r="SJO30"/>
      <c r="SJP30"/>
      <c r="SJQ30"/>
      <c r="SJR30"/>
      <c r="SJS30"/>
      <c r="SJT30"/>
      <c r="SJU30"/>
      <c r="SJV30"/>
      <c r="SJW30"/>
      <c r="SJX30"/>
      <c r="SJY30"/>
      <c r="SJZ30"/>
      <c r="SKA30"/>
      <c r="SKB30"/>
      <c r="SKC30"/>
      <c r="SKD30"/>
      <c r="SKE30"/>
      <c r="SKF30"/>
      <c r="SKG30"/>
      <c r="SKH30"/>
      <c r="SKI30"/>
      <c r="SKJ30"/>
      <c r="SKK30"/>
      <c r="SKL30"/>
      <c r="SKM30"/>
      <c r="SKN30"/>
      <c r="SKO30"/>
      <c r="SKP30"/>
      <c r="SKQ30"/>
      <c r="SKR30"/>
      <c r="SKS30"/>
      <c r="SKT30"/>
      <c r="SKU30"/>
      <c r="SKV30"/>
      <c r="SKW30"/>
      <c r="SKX30"/>
      <c r="SKY30"/>
      <c r="SKZ30"/>
      <c r="SLA30"/>
      <c r="SLB30"/>
      <c r="SLC30"/>
      <c r="SLD30"/>
      <c r="SLE30"/>
      <c r="SLF30"/>
      <c r="SLG30"/>
      <c r="SLH30"/>
      <c r="SLI30"/>
      <c r="SLJ30"/>
      <c r="SLK30"/>
      <c r="SLL30"/>
      <c r="SLM30"/>
      <c r="SLN30"/>
      <c r="SLO30"/>
      <c r="SLP30"/>
      <c r="SLQ30"/>
      <c r="SLR30"/>
      <c r="SLS30"/>
      <c r="SLT30"/>
      <c r="SLU30"/>
      <c r="SLV30"/>
      <c r="SLW30"/>
      <c r="SLX30"/>
      <c r="SLY30"/>
      <c r="SLZ30"/>
      <c r="SMA30"/>
      <c r="SMB30"/>
      <c r="SMC30"/>
      <c r="SMD30"/>
      <c r="SME30"/>
      <c r="SMF30"/>
      <c r="SMG30"/>
      <c r="SMH30"/>
      <c r="SMI30"/>
      <c r="SMJ30"/>
      <c r="SMK30"/>
      <c r="SML30"/>
      <c r="SMM30"/>
      <c r="SMN30"/>
      <c r="SMO30"/>
      <c r="SMP30"/>
      <c r="SMQ30"/>
      <c r="SMR30"/>
      <c r="SMS30"/>
      <c r="SMT30"/>
      <c r="SMU30"/>
      <c r="SMV30"/>
      <c r="SMW30"/>
      <c r="SMX30"/>
      <c r="SMY30"/>
      <c r="SMZ30"/>
      <c r="SNA30"/>
      <c r="SNB30"/>
      <c r="SNC30"/>
      <c r="SND30"/>
      <c r="SNE30"/>
      <c r="SNF30"/>
      <c r="SNG30"/>
      <c r="SNH30"/>
      <c r="SNI30"/>
      <c r="SNJ30"/>
      <c r="SNK30"/>
      <c r="SNL30"/>
      <c r="SNM30"/>
      <c r="SNN30"/>
      <c r="SNO30"/>
      <c r="SNP30"/>
      <c r="SNQ30"/>
      <c r="SNR30"/>
      <c r="SNS30"/>
      <c r="SNT30"/>
      <c r="SNU30"/>
      <c r="SNV30"/>
      <c r="SNW30"/>
      <c r="SNX30"/>
      <c r="SNY30"/>
      <c r="SNZ30"/>
      <c r="SOA30"/>
      <c r="SOB30"/>
      <c r="SOC30"/>
      <c r="SOD30"/>
      <c r="SOE30"/>
      <c r="SOF30"/>
      <c r="SOG30"/>
      <c r="SOH30"/>
      <c r="SOI30"/>
      <c r="SOJ30"/>
      <c r="SOK30"/>
      <c r="SOL30"/>
      <c r="SOM30"/>
      <c r="SON30"/>
      <c r="SOO30"/>
      <c r="SOP30"/>
      <c r="SOQ30"/>
      <c r="SOR30"/>
      <c r="SOS30"/>
      <c r="SOT30"/>
      <c r="SOU30"/>
      <c r="SOV30"/>
      <c r="SOW30"/>
      <c r="SOX30"/>
      <c r="SOY30"/>
      <c r="SOZ30"/>
      <c r="SPA30"/>
      <c r="SPB30"/>
      <c r="SPC30"/>
      <c r="SPD30"/>
      <c r="SPE30"/>
      <c r="SPF30"/>
      <c r="SPG30"/>
      <c r="SPH30"/>
      <c r="SPI30"/>
      <c r="SPJ30"/>
      <c r="SPK30"/>
      <c r="SPL30"/>
      <c r="SPM30"/>
      <c r="SPN30"/>
      <c r="SPO30"/>
      <c r="SPP30"/>
      <c r="SPQ30"/>
      <c r="SPR30"/>
      <c r="SPS30"/>
      <c r="SPT30"/>
      <c r="SPU30"/>
      <c r="SPV30"/>
      <c r="SPW30"/>
      <c r="SPX30"/>
      <c r="SPY30"/>
      <c r="SPZ30"/>
      <c r="SQA30"/>
      <c r="SQB30"/>
      <c r="SQC30"/>
      <c r="SQD30"/>
      <c r="SQE30"/>
      <c r="SQF30"/>
      <c r="SQG30"/>
      <c r="SQH30"/>
      <c r="SQI30"/>
      <c r="SQJ30"/>
      <c r="SQK30"/>
      <c r="SQL30"/>
      <c r="SQM30"/>
      <c r="SQN30"/>
      <c r="SQO30"/>
      <c r="SQP30"/>
      <c r="SQQ30"/>
      <c r="SQR30"/>
      <c r="SQS30"/>
      <c r="SQT30"/>
      <c r="SQU30"/>
      <c r="SQV30"/>
      <c r="SQW30"/>
      <c r="SQX30"/>
      <c r="SQY30"/>
      <c r="SQZ30"/>
      <c r="SRA30"/>
      <c r="SRB30"/>
      <c r="SRC30"/>
      <c r="SRD30"/>
      <c r="SRE30"/>
      <c r="SRF30"/>
      <c r="SRG30"/>
      <c r="SRH30"/>
      <c r="SRI30"/>
      <c r="SRJ30"/>
      <c r="SRK30"/>
      <c r="SRL30"/>
      <c r="SRM30"/>
      <c r="SRN30"/>
      <c r="SRO30"/>
      <c r="SRP30"/>
      <c r="SRQ30"/>
      <c r="SRR30"/>
      <c r="SRS30"/>
      <c r="SRT30"/>
      <c r="SRU30"/>
      <c r="SRV30"/>
      <c r="SRW30"/>
      <c r="SRX30"/>
      <c r="SRY30"/>
      <c r="SRZ30"/>
      <c r="SSA30"/>
      <c r="SSB30"/>
      <c r="SSC30"/>
      <c r="SSD30"/>
      <c r="SSE30"/>
      <c r="SSF30"/>
      <c r="SSG30"/>
      <c r="SSH30"/>
      <c r="SSI30"/>
      <c r="SSJ30"/>
      <c r="SSK30"/>
      <c r="SSL30"/>
      <c r="SSM30"/>
      <c r="SSN30"/>
      <c r="SSO30"/>
      <c r="SSP30"/>
      <c r="SSQ30"/>
      <c r="SSR30"/>
      <c r="SSS30"/>
      <c r="SST30"/>
      <c r="SSU30"/>
      <c r="SSV30"/>
      <c r="SSW30"/>
      <c r="SSX30"/>
      <c r="SSY30"/>
      <c r="SSZ30"/>
      <c r="STA30"/>
      <c r="STB30"/>
      <c r="STC30"/>
      <c r="STD30"/>
      <c r="STE30"/>
      <c r="STF30"/>
      <c r="STG30"/>
      <c r="STH30"/>
      <c r="STI30"/>
      <c r="STJ30"/>
      <c r="STK30"/>
      <c r="STL30"/>
      <c r="STM30"/>
      <c r="STN30"/>
      <c r="STO30"/>
      <c r="STP30"/>
      <c r="STQ30"/>
      <c r="STR30"/>
      <c r="STS30"/>
      <c r="STT30"/>
      <c r="STU30"/>
      <c r="STV30"/>
      <c r="STW30"/>
      <c r="STX30"/>
      <c r="STY30"/>
      <c r="STZ30"/>
      <c r="SUA30"/>
      <c r="SUB30"/>
      <c r="SUC30"/>
      <c r="SUD30"/>
      <c r="SUE30"/>
      <c r="SUF30"/>
      <c r="SUG30"/>
      <c r="SUH30"/>
      <c r="SUI30"/>
      <c r="SUJ30"/>
      <c r="SUK30"/>
      <c r="SUL30"/>
      <c r="SUM30"/>
      <c r="SUN30"/>
      <c r="SUO30"/>
      <c r="SUP30"/>
      <c r="SUQ30"/>
      <c r="SUR30"/>
      <c r="SUS30"/>
      <c r="SUT30"/>
      <c r="SUU30"/>
      <c r="SUV30"/>
      <c r="SUW30"/>
      <c r="SUX30"/>
      <c r="SUY30"/>
      <c r="SUZ30"/>
      <c r="SVA30"/>
      <c r="SVB30"/>
      <c r="SVC30"/>
      <c r="SVD30"/>
      <c r="SVE30"/>
      <c r="SVF30"/>
      <c r="SVG30"/>
      <c r="SVH30"/>
      <c r="SVI30"/>
      <c r="SVJ30"/>
      <c r="SVK30"/>
      <c r="SVL30"/>
      <c r="SVM30"/>
      <c r="SVN30"/>
      <c r="SVO30"/>
      <c r="SVP30"/>
      <c r="SVQ30"/>
      <c r="SVR30"/>
      <c r="SVS30"/>
      <c r="SVT30"/>
      <c r="SVU30"/>
      <c r="SVV30"/>
      <c r="SVW30"/>
      <c r="SVX30"/>
      <c r="SVY30"/>
      <c r="SVZ30"/>
      <c r="SWA30"/>
      <c r="SWB30"/>
      <c r="SWC30"/>
      <c r="SWD30"/>
      <c r="SWE30"/>
      <c r="SWF30"/>
      <c r="SWG30"/>
      <c r="SWH30"/>
      <c r="SWI30"/>
      <c r="SWJ30"/>
      <c r="SWK30"/>
      <c r="SWL30"/>
      <c r="SWM30"/>
      <c r="SWN30"/>
      <c r="SWO30"/>
      <c r="SWP30"/>
      <c r="SWQ30"/>
      <c r="SWR30"/>
      <c r="SWS30"/>
      <c r="SWT30"/>
      <c r="SWU30"/>
      <c r="SWV30"/>
      <c r="SWW30"/>
      <c r="SWX30"/>
      <c r="SWY30"/>
      <c r="SWZ30"/>
      <c r="SXA30"/>
      <c r="SXB30"/>
      <c r="SXC30"/>
      <c r="SXD30"/>
      <c r="SXE30"/>
      <c r="SXF30"/>
      <c r="SXG30"/>
      <c r="SXH30"/>
      <c r="SXI30"/>
      <c r="SXJ30"/>
      <c r="SXK30"/>
      <c r="SXL30"/>
      <c r="SXM30"/>
      <c r="SXN30"/>
      <c r="SXO30"/>
      <c r="SXP30"/>
      <c r="SXQ30"/>
      <c r="SXR30"/>
      <c r="SXS30"/>
      <c r="SXT30"/>
      <c r="SXU30"/>
      <c r="SXV30"/>
      <c r="SXW30"/>
      <c r="SXX30"/>
      <c r="SXY30"/>
      <c r="SXZ30"/>
      <c r="SYA30"/>
      <c r="SYB30"/>
      <c r="SYC30"/>
      <c r="SYD30"/>
      <c r="SYE30"/>
      <c r="SYF30"/>
      <c r="SYG30"/>
      <c r="SYH30"/>
      <c r="SYI30"/>
      <c r="SYJ30"/>
      <c r="SYK30"/>
      <c r="SYL30"/>
      <c r="SYM30"/>
      <c r="SYN30"/>
      <c r="SYO30"/>
      <c r="SYP30"/>
      <c r="SYQ30"/>
      <c r="SYR30"/>
      <c r="SYS30"/>
      <c r="SYT30"/>
      <c r="SYU30"/>
      <c r="SYV30"/>
      <c r="SYW30"/>
      <c r="SYX30"/>
      <c r="SYY30"/>
      <c r="SYZ30"/>
      <c r="SZA30"/>
      <c r="SZB30"/>
      <c r="SZC30"/>
      <c r="SZD30"/>
      <c r="SZE30"/>
      <c r="SZF30"/>
      <c r="SZG30"/>
      <c r="SZH30"/>
      <c r="SZI30"/>
      <c r="SZJ30"/>
      <c r="SZK30"/>
      <c r="SZL30"/>
      <c r="SZM30"/>
      <c r="SZN30"/>
      <c r="SZO30"/>
      <c r="SZP30"/>
      <c r="SZQ30"/>
      <c r="SZR30"/>
      <c r="SZS30"/>
      <c r="SZT30"/>
      <c r="SZU30"/>
      <c r="SZV30"/>
      <c r="SZW30"/>
      <c r="SZX30"/>
      <c r="SZY30"/>
      <c r="SZZ30"/>
      <c r="TAA30"/>
      <c r="TAB30"/>
      <c r="TAC30"/>
      <c r="TAD30"/>
      <c r="TAE30"/>
      <c r="TAF30"/>
      <c r="TAG30"/>
      <c r="TAH30"/>
      <c r="TAI30"/>
      <c r="TAJ30"/>
      <c r="TAK30"/>
      <c r="TAL30"/>
      <c r="TAM30"/>
      <c r="TAN30"/>
      <c r="TAO30"/>
      <c r="TAP30"/>
      <c r="TAQ30"/>
      <c r="TAR30"/>
      <c r="TAS30"/>
      <c r="TAT30"/>
      <c r="TAU30"/>
      <c r="TAV30"/>
      <c r="TAW30"/>
      <c r="TAX30"/>
      <c r="TAY30"/>
      <c r="TAZ30"/>
      <c r="TBA30"/>
      <c r="TBB30"/>
      <c r="TBC30"/>
      <c r="TBD30"/>
      <c r="TBE30"/>
      <c r="TBF30"/>
      <c r="TBG30"/>
      <c r="TBH30"/>
      <c r="TBI30"/>
      <c r="TBJ30"/>
      <c r="TBK30"/>
      <c r="TBL30"/>
      <c r="TBM30"/>
      <c r="TBN30"/>
      <c r="TBO30"/>
      <c r="TBP30"/>
      <c r="TBQ30"/>
      <c r="TBR30"/>
      <c r="TBS30"/>
      <c r="TBT30"/>
      <c r="TBU30"/>
      <c r="TBV30"/>
      <c r="TBW30"/>
      <c r="TBX30"/>
      <c r="TBY30"/>
      <c r="TBZ30"/>
      <c r="TCA30"/>
      <c r="TCB30"/>
      <c r="TCC30"/>
      <c r="TCD30"/>
      <c r="TCE30"/>
      <c r="TCF30"/>
      <c r="TCG30"/>
      <c r="TCH30"/>
      <c r="TCI30"/>
      <c r="TCJ30"/>
      <c r="TCK30"/>
      <c r="TCL30"/>
      <c r="TCM30"/>
      <c r="TCN30"/>
      <c r="TCO30"/>
      <c r="TCP30"/>
      <c r="TCQ30"/>
      <c r="TCR30"/>
      <c r="TCS30"/>
      <c r="TCT30"/>
      <c r="TCU30"/>
      <c r="TCV30"/>
      <c r="TCW30"/>
      <c r="TCX30"/>
      <c r="TCY30"/>
      <c r="TCZ30"/>
      <c r="TDA30"/>
      <c r="TDB30"/>
      <c r="TDC30"/>
      <c r="TDD30"/>
      <c r="TDE30"/>
      <c r="TDF30"/>
      <c r="TDG30"/>
      <c r="TDH30"/>
      <c r="TDI30"/>
      <c r="TDJ30"/>
      <c r="TDK30"/>
      <c r="TDL30"/>
      <c r="TDM30"/>
      <c r="TDN30"/>
      <c r="TDO30"/>
      <c r="TDP30"/>
      <c r="TDQ30"/>
      <c r="TDR30"/>
      <c r="TDS30"/>
      <c r="TDT30"/>
      <c r="TDU30"/>
      <c r="TDV30"/>
      <c r="TDW30"/>
      <c r="TDX30"/>
      <c r="TDY30"/>
      <c r="TDZ30"/>
      <c r="TEA30"/>
      <c r="TEB30"/>
      <c r="TEC30"/>
      <c r="TED30"/>
      <c r="TEE30"/>
      <c r="TEF30"/>
      <c r="TEG30"/>
      <c r="TEH30"/>
      <c r="TEI30"/>
      <c r="TEJ30"/>
      <c r="TEK30"/>
      <c r="TEL30"/>
      <c r="TEM30"/>
      <c r="TEN30"/>
      <c r="TEO30"/>
      <c r="TEP30"/>
      <c r="TEQ30"/>
      <c r="TER30"/>
      <c r="TES30"/>
      <c r="TET30"/>
      <c r="TEU30"/>
      <c r="TEV30"/>
      <c r="TEW30"/>
      <c r="TEX30"/>
      <c r="TEY30"/>
      <c r="TEZ30"/>
      <c r="TFA30"/>
      <c r="TFB30"/>
      <c r="TFC30"/>
      <c r="TFD30"/>
      <c r="TFE30"/>
      <c r="TFF30"/>
      <c r="TFG30"/>
      <c r="TFH30"/>
      <c r="TFI30"/>
      <c r="TFJ30"/>
      <c r="TFK30"/>
      <c r="TFL30"/>
      <c r="TFM30"/>
      <c r="TFN30"/>
      <c r="TFO30"/>
      <c r="TFP30"/>
      <c r="TFQ30"/>
      <c r="TFR30"/>
      <c r="TFS30"/>
      <c r="TFT30"/>
      <c r="TFU30"/>
      <c r="TFV30"/>
      <c r="TFW30"/>
      <c r="TFX30"/>
      <c r="TFY30"/>
      <c r="TFZ30"/>
      <c r="TGA30"/>
      <c r="TGB30"/>
      <c r="TGC30"/>
      <c r="TGD30"/>
      <c r="TGE30"/>
      <c r="TGF30"/>
      <c r="TGG30"/>
      <c r="TGH30"/>
      <c r="TGI30"/>
      <c r="TGJ30"/>
      <c r="TGK30"/>
      <c r="TGL30"/>
      <c r="TGM30"/>
      <c r="TGN30"/>
      <c r="TGO30"/>
      <c r="TGP30"/>
      <c r="TGQ30"/>
      <c r="TGR30"/>
      <c r="TGS30"/>
      <c r="TGT30"/>
      <c r="TGU30"/>
      <c r="TGV30"/>
      <c r="TGW30"/>
      <c r="TGX30"/>
      <c r="TGY30"/>
      <c r="TGZ30"/>
      <c r="THA30"/>
      <c r="THB30"/>
      <c r="THC30"/>
      <c r="THD30"/>
      <c r="THE30"/>
      <c r="THF30"/>
      <c r="THG30"/>
      <c r="THH30"/>
      <c r="THI30"/>
      <c r="THJ30"/>
      <c r="THK30"/>
      <c r="THL30"/>
      <c r="THM30"/>
      <c r="THN30"/>
      <c r="THO30"/>
      <c r="THP30"/>
      <c r="THQ30"/>
      <c r="THR30"/>
      <c r="THS30"/>
      <c r="THT30"/>
      <c r="THU30"/>
      <c r="THV30"/>
      <c r="THW30"/>
      <c r="THX30"/>
      <c r="THY30"/>
      <c r="THZ30"/>
      <c r="TIA30"/>
      <c r="TIB30"/>
      <c r="TIC30"/>
      <c r="TID30"/>
      <c r="TIE30"/>
      <c r="TIF30"/>
      <c r="TIG30"/>
      <c r="TIH30"/>
      <c r="TII30"/>
      <c r="TIJ30"/>
      <c r="TIK30"/>
      <c r="TIL30"/>
      <c r="TIM30"/>
      <c r="TIN30"/>
      <c r="TIO30"/>
      <c r="TIP30"/>
      <c r="TIQ30"/>
      <c r="TIR30"/>
      <c r="TIS30"/>
      <c r="TIT30"/>
      <c r="TIU30"/>
      <c r="TIV30"/>
      <c r="TIW30"/>
      <c r="TIX30"/>
      <c r="TIY30"/>
      <c r="TIZ30"/>
      <c r="TJA30"/>
      <c r="TJB30"/>
      <c r="TJC30"/>
      <c r="TJD30"/>
      <c r="TJE30"/>
      <c r="TJF30"/>
      <c r="TJG30"/>
      <c r="TJH30"/>
      <c r="TJI30"/>
      <c r="TJJ30"/>
      <c r="TJK30"/>
      <c r="TJL30"/>
      <c r="TJM30"/>
      <c r="TJN30"/>
      <c r="TJO30"/>
      <c r="TJP30"/>
      <c r="TJQ30"/>
      <c r="TJR30"/>
      <c r="TJS30"/>
      <c r="TJT30"/>
      <c r="TJU30"/>
      <c r="TJV30"/>
      <c r="TJW30"/>
      <c r="TJX30"/>
      <c r="TJY30"/>
      <c r="TJZ30"/>
      <c r="TKA30"/>
      <c r="TKB30"/>
      <c r="TKC30"/>
      <c r="TKD30"/>
      <c r="TKE30"/>
      <c r="TKF30"/>
      <c r="TKG30"/>
      <c r="TKH30"/>
      <c r="TKI30"/>
      <c r="TKJ30"/>
      <c r="TKK30"/>
      <c r="TKL30"/>
      <c r="TKM30"/>
      <c r="TKN30"/>
      <c r="TKO30"/>
      <c r="TKP30"/>
      <c r="TKQ30"/>
      <c r="TKR30"/>
      <c r="TKS30"/>
      <c r="TKT30"/>
      <c r="TKU30"/>
      <c r="TKV30"/>
      <c r="TKW30"/>
      <c r="TKX30"/>
      <c r="TKY30"/>
      <c r="TKZ30"/>
      <c r="TLA30"/>
      <c r="TLB30"/>
      <c r="TLC30"/>
      <c r="TLD30"/>
      <c r="TLE30"/>
      <c r="TLF30"/>
      <c r="TLG30"/>
      <c r="TLH30"/>
      <c r="TLI30"/>
      <c r="TLJ30"/>
      <c r="TLK30"/>
      <c r="TLL30"/>
      <c r="TLM30"/>
      <c r="TLN30"/>
      <c r="TLO30"/>
      <c r="TLP30"/>
      <c r="TLQ30"/>
      <c r="TLR30"/>
      <c r="TLS30"/>
      <c r="TLT30"/>
      <c r="TLU30"/>
      <c r="TLV30"/>
      <c r="TLW30"/>
      <c r="TLX30"/>
      <c r="TLY30"/>
      <c r="TLZ30"/>
      <c r="TMA30"/>
      <c r="TMB30"/>
      <c r="TMC30"/>
      <c r="TMD30"/>
      <c r="TME30"/>
      <c r="TMF30"/>
      <c r="TMG30"/>
      <c r="TMH30"/>
      <c r="TMI30"/>
      <c r="TMJ30"/>
      <c r="TMK30"/>
      <c r="TML30"/>
      <c r="TMM30"/>
      <c r="TMN30"/>
      <c r="TMO30"/>
      <c r="TMP30"/>
      <c r="TMQ30"/>
      <c r="TMR30"/>
      <c r="TMS30"/>
      <c r="TMT30"/>
      <c r="TMU30"/>
      <c r="TMV30"/>
      <c r="TMW30"/>
      <c r="TMX30"/>
      <c r="TMY30"/>
      <c r="TMZ30"/>
      <c r="TNA30"/>
      <c r="TNB30"/>
      <c r="TNC30"/>
      <c r="TND30"/>
      <c r="TNE30"/>
      <c r="TNF30"/>
      <c r="TNG30"/>
      <c r="TNH30"/>
      <c r="TNI30"/>
      <c r="TNJ30"/>
      <c r="TNK30"/>
      <c r="TNL30"/>
      <c r="TNM30"/>
      <c r="TNN30"/>
      <c r="TNO30"/>
      <c r="TNP30"/>
      <c r="TNQ30"/>
      <c r="TNR30"/>
      <c r="TNS30"/>
      <c r="TNT30"/>
      <c r="TNU30"/>
      <c r="TNV30"/>
      <c r="TNW30"/>
      <c r="TNX30"/>
      <c r="TNY30"/>
      <c r="TNZ30"/>
      <c r="TOA30"/>
      <c r="TOB30"/>
      <c r="TOC30"/>
      <c r="TOD30"/>
      <c r="TOE30"/>
      <c r="TOF30"/>
      <c r="TOG30"/>
      <c r="TOH30"/>
      <c r="TOI30"/>
      <c r="TOJ30"/>
      <c r="TOK30"/>
      <c r="TOL30"/>
      <c r="TOM30"/>
      <c r="TON30"/>
      <c r="TOO30"/>
      <c r="TOP30"/>
      <c r="TOQ30"/>
      <c r="TOR30"/>
      <c r="TOS30"/>
      <c r="TOT30"/>
      <c r="TOU30"/>
      <c r="TOV30"/>
      <c r="TOW30"/>
      <c r="TOX30"/>
      <c r="TOY30"/>
      <c r="TOZ30"/>
      <c r="TPA30"/>
      <c r="TPB30"/>
      <c r="TPC30"/>
      <c r="TPD30"/>
      <c r="TPE30"/>
      <c r="TPF30"/>
      <c r="TPG30"/>
      <c r="TPH30"/>
      <c r="TPI30"/>
      <c r="TPJ30"/>
      <c r="TPK30"/>
      <c r="TPL30"/>
      <c r="TPM30"/>
      <c r="TPN30"/>
      <c r="TPO30"/>
      <c r="TPP30"/>
      <c r="TPQ30"/>
      <c r="TPR30"/>
      <c r="TPS30"/>
      <c r="TPT30"/>
      <c r="TPU30"/>
      <c r="TPV30"/>
      <c r="TPW30"/>
      <c r="TPX30"/>
      <c r="TPY30"/>
      <c r="TPZ30"/>
      <c r="TQA30"/>
      <c r="TQB30"/>
      <c r="TQC30"/>
      <c r="TQD30"/>
      <c r="TQE30"/>
      <c r="TQF30"/>
      <c r="TQG30"/>
      <c r="TQH30"/>
      <c r="TQI30"/>
      <c r="TQJ30"/>
      <c r="TQK30"/>
      <c r="TQL30"/>
      <c r="TQM30"/>
      <c r="TQN30"/>
      <c r="TQO30"/>
      <c r="TQP30"/>
      <c r="TQQ30"/>
      <c r="TQR30"/>
      <c r="TQS30"/>
      <c r="TQT30"/>
      <c r="TQU30"/>
      <c r="TQV30"/>
      <c r="TQW30"/>
      <c r="TQX30"/>
      <c r="TQY30"/>
      <c r="TQZ30"/>
      <c r="TRA30"/>
      <c r="TRB30"/>
      <c r="TRC30"/>
      <c r="TRD30"/>
      <c r="TRE30"/>
      <c r="TRF30"/>
      <c r="TRG30"/>
      <c r="TRH30"/>
      <c r="TRI30"/>
      <c r="TRJ30"/>
      <c r="TRK30"/>
      <c r="TRL30"/>
      <c r="TRM30"/>
      <c r="TRN30"/>
      <c r="TRO30"/>
      <c r="TRP30"/>
      <c r="TRQ30"/>
      <c r="TRR30"/>
      <c r="TRS30"/>
      <c r="TRT30"/>
      <c r="TRU30"/>
      <c r="TRV30"/>
      <c r="TRW30"/>
      <c r="TRX30"/>
      <c r="TRY30"/>
      <c r="TRZ30"/>
      <c r="TSA30"/>
      <c r="TSB30"/>
      <c r="TSC30"/>
      <c r="TSD30"/>
      <c r="TSE30"/>
      <c r="TSF30"/>
      <c r="TSG30"/>
      <c r="TSH30"/>
      <c r="TSI30"/>
      <c r="TSJ30"/>
      <c r="TSK30"/>
      <c r="TSL30"/>
      <c r="TSM30"/>
      <c r="TSN30"/>
      <c r="TSO30"/>
      <c r="TSP30"/>
      <c r="TSQ30"/>
      <c r="TSR30"/>
      <c r="TSS30"/>
      <c r="TST30"/>
      <c r="TSU30"/>
      <c r="TSV30"/>
      <c r="TSW30"/>
      <c r="TSX30"/>
      <c r="TSY30"/>
      <c r="TSZ30"/>
      <c r="TTA30"/>
      <c r="TTB30"/>
      <c r="TTC30"/>
      <c r="TTD30"/>
      <c r="TTE30"/>
      <c r="TTF30"/>
      <c r="TTG30"/>
      <c r="TTH30"/>
      <c r="TTI30"/>
      <c r="TTJ30"/>
      <c r="TTK30"/>
      <c r="TTL30"/>
      <c r="TTM30"/>
      <c r="TTN30"/>
      <c r="TTO30"/>
      <c r="TTP30"/>
      <c r="TTQ30"/>
      <c r="TTR30"/>
      <c r="TTS30"/>
      <c r="TTT30"/>
      <c r="TTU30"/>
      <c r="TTV30"/>
      <c r="TTW30"/>
      <c r="TTX30"/>
      <c r="TTY30"/>
      <c r="TTZ30"/>
      <c r="TUA30"/>
      <c r="TUB30"/>
      <c r="TUC30"/>
      <c r="TUD30"/>
      <c r="TUE30"/>
      <c r="TUF30"/>
      <c r="TUG30"/>
      <c r="TUH30"/>
      <c r="TUI30"/>
      <c r="TUJ30"/>
      <c r="TUK30"/>
      <c r="TUL30"/>
      <c r="TUM30"/>
      <c r="TUN30"/>
      <c r="TUO30"/>
      <c r="TUP30"/>
      <c r="TUQ30"/>
      <c r="TUR30"/>
      <c r="TUS30"/>
      <c r="TUT30"/>
      <c r="TUU30"/>
      <c r="TUV30"/>
      <c r="TUW30"/>
      <c r="TUX30"/>
      <c r="TUY30"/>
      <c r="TUZ30"/>
      <c r="TVA30"/>
      <c r="TVB30"/>
      <c r="TVC30"/>
      <c r="TVD30"/>
      <c r="TVE30"/>
      <c r="TVF30"/>
      <c r="TVG30"/>
      <c r="TVH30"/>
      <c r="TVI30"/>
      <c r="TVJ30"/>
      <c r="TVK30"/>
      <c r="TVL30"/>
      <c r="TVM30"/>
      <c r="TVN30"/>
      <c r="TVO30"/>
      <c r="TVP30"/>
      <c r="TVQ30"/>
      <c r="TVR30"/>
      <c r="TVS30"/>
      <c r="TVT30"/>
      <c r="TVU30"/>
      <c r="TVV30"/>
      <c r="TVW30"/>
      <c r="TVX30"/>
      <c r="TVY30"/>
      <c r="TVZ30"/>
      <c r="TWA30"/>
      <c r="TWB30"/>
      <c r="TWC30"/>
      <c r="TWD30"/>
      <c r="TWE30"/>
      <c r="TWF30"/>
      <c r="TWG30"/>
      <c r="TWH30"/>
      <c r="TWI30"/>
      <c r="TWJ30"/>
      <c r="TWK30"/>
      <c r="TWL30"/>
      <c r="TWM30"/>
      <c r="TWN30"/>
      <c r="TWO30"/>
      <c r="TWP30"/>
      <c r="TWQ30"/>
      <c r="TWR30"/>
      <c r="TWS30"/>
      <c r="TWT30"/>
      <c r="TWU30"/>
      <c r="TWV30"/>
      <c r="TWW30"/>
      <c r="TWX30"/>
      <c r="TWY30"/>
      <c r="TWZ30"/>
      <c r="TXA30"/>
      <c r="TXB30"/>
      <c r="TXC30"/>
      <c r="TXD30"/>
      <c r="TXE30"/>
      <c r="TXF30"/>
      <c r="TXG30"/>
      <c r="TXH30"/>
      <c r="TXI30"/>
      <c r="TXJ30"/>
      <c r="TXK30"/>
      <c r="TXL30"/>
      <c r="TXM30"/>
      <c r="TXN30"/>
      <c r="TXO30"/>
      <c r="TXP30"/>
      <c r="TXQ30"/>
      <c r="TXR30"/>
      <c r="TXS30"/>
      <c r="TXT30"/>
      <c r="TXU30"/>
      <c r="TXV30"/>
      <c r="TXW30"/>
      <c r="TXX30"/>
      <c r="TXY30"/>
      <c r="TXZ30"/>
      <c r="TYA30"/>
      <c r="TYB30"/>
      <c r="TYC30"/>
      <c r="TYD30"/>
      <c r="TYE30"/>
      <c r="TYF30"/>
      <c r="TYG30"/>
      <c r="TYH30"/>
      <c r="TYI30"/>
      <c r="TYJ30"/>
      <c r="TYK30"/>
      <c r="TYL30"/>
      <c r="TYM30"/>
      <c r="TYN30"/>
      <c r="TYO30"/>
      <c r="TYP30"/>
      <c r="TYQ30"/>
      <c r="TYR30"/>
      <c r="TYS30"/>
      <c r="TYT30"/>
      <c r="TYU30"/>
      <c r="TYV30"/>
      <c r="TYW30"/>
      <c r="TYX30"/>
      <c r="TYY30"/>
      <c r="TYZ30"/>
      <c r="TZA30"/>
      <c r="TZB30"/>
      <c r="TZC30"/>
      <c r="TZD30"/>
      <c r="TZE30"/>
      <c r="TZF30"/>
      <c r="TZG30"/>
      <c r="TZH30"/>
      <c r="TZI30"/>
      <c r="TZJ30"/>
      <c r="TZK30"/>
      <c r="TZL30"/>
      <c r="TZM30"/>
      <c r="TZN30"/>
      <c r="TZO30"/>
      <c r="TZP30"/>
      <c r="TZQ30"/>
      <c r="TZR30"/>
      <c r="TZS30"/>
      <c r="TZT30"/>
      <c r="TZU30"/>
      <c r="TZV30"/>
      <c r="TZW30"/>
      <c r="TZX30"/>
      <c r="TZY30"/>
      <c r="TZZ30"/>
      <c r="UAA30"/>
      <c r="UAB30"/>
      <c r="UAC30"/>
      <c r="UAD30"/>
      <c r="UAE30"/>
      <c r="UAF30"/>
      <c r="UAG30"/>
      <c r="UAH30"/>
      <c r="UAI30"/>
      <c r="UAJ30"/>
      <c r="UAK30"/>
      <c r="UAL30"/>
      <c r="UAM30"/>
      <c r="UAN30"/>
      <c r="UAO30"/>
      <c r="UAP30"/>
      <c r="UAQ30"/>
      <c r="UAR30"/>
      <c r="UAS30"/>
      <c r="UAT30"/>
      <c r="UAU30"/>
      <c r="UAV30"/>
      <c r="UAW30"/>
      <c r="UAX30"/>
      <c r="UAY30"/>
      <c r="UAZ30"/>
      <c r="UBA30"/>
      <c r="UBB30"/>
      <c r="UBC30"/>
      <c r="UBD30"/>
      <c r="UBE30"/>
      <c r="UBF30"/>
      <c r="UBG30"/>
      <c r="UBH30"/>
      <c r="UBI30"/>
      <c r="UBJ30"/>
      <c r="UBK30"/>
      <c r="UBL30"/>
      <c r="UBM30"/>
      <c r="UBN30"/>
      <c r="UBO30"/>
      <c r="UBP30"/>
      <c r="UBQ30"/>
      <c r="UBR30"/>
      <c r="UBS30"/>
      <c r="UBT30"/>
      <c r="UBU30"/>
      <c r="UBV30"/>
      <c r="UBW30"/>
      <c r="UBX30"/>
      <c r="UBY30"/>
      <c r="UBZ30"/>
      <c r="UCA30"/>
      <c r="UCB30"/>
      <c r="UCC30"/>
      <c r="UCD30"/>
      <c r="UCE30"/>
      <c r="UCF30"/>
      <c r="UCG30"/>
      <c r="UCH30"/>
      <c r="UCI30"/>
      <c r="UCJ30"/>
      <c r="UCK30"/>
      <c r="UCL30"/>
      <c r="UCM30"/>
      <c r="UCN30"/>
      <c r="UCO30"/>
      <c r="UCP30"/>
      <c r="UCQ30"/>
      <c r="UCR30"/>
      <c r="UCS30"/>
      <c r="UCT30"/>
      <c r="UCU30"/>
      <c r="UCV30"/>
      <c r="UCW30"/>
      <c r="UCX30"/>
      <c r="UCY30"/>
      <c r="UCZ30"/>
      <c r="UDA30"/>
      <c r="UDB30"/>
      <c r="UDC30"/>
      <c r="UDD30"/>
      <c r="UDE30"/>
      <c r="UDF30"/>
      <c r="UDG30"/>
      <c r="UDH30"/>
      <c r="UDI30"/>
      <c r="UDJ30"/>
      <c r="UDK30"/>
      <c r="UDL30"/>
      <c r="UDM30"/>
      <c r="UDN30"/>
      <c r="UDO30"/>
      <c r="UDP30"/>
      <c r="UDQ30"/>
      <c r="UDR30"/>
      <c r="UDS30"/>
      <c r="UDT30"/>
      <c r="UDU30"/>
      <c r="UDV30"/>
      <c r="UDW30"/>
      <c r="UDX30"/>
      <c r="UDY30"/>
      <c r="UDZ30"/>
      <c r="UEA30"/>
      <c r="UEB30"/>
      <c r="UEC30"/>
      <c r="UED30"/>
      <c r="UEE30"/>
      <c r="UEF30"/>
      <c r="UEG30"/>
      <c r="UEH30"/>
      <c r="UEI30"/>
      <c r="UEJ30"/>
      <c r="UEK30"/>
      <c r="UEL30"/>
      <c r="UEM30"/>
      <c r="UEN30"/>
      <c r="UEO30"/>
      <c r="UEP30"/>
      <c r="UEQ30"/>
      <c r="UER30"/>
      <c r="UES30"/>
      <c r="UET30"/>
      <c r="UEU30"/>
      <c r="UEV30"/>
      <c r="UEW30"/>
      <c r="UEX30"/>
      <c r="UEY30"/>
      <c r="UEZ30"/>
      <c r="UFA30"/>
      <c r="UFB30"/>
      <c r="UFC30"/>
      <c r="UFD30"/>
      <c r="UFE30"/>
      <c r="UFF30"/>
      <c r="UFG30"/>
      <c r="UFH30"/>
      <c r="UFI30"/>
      <c r="UFJ30"/>
      <c r="UFK30"/>
      <c r="UFL30"/>
      <c r="UFM30"/>
      <c r="UFN30"/>
      <c r="UFO30"/>
      <c r="UFP30"/>
      <c r="UFQ30"/>
      <c r="UFR30"/>
      <c r="UFS30"/>
      <c r="UFT30"/>
      <c r="UFU30"/>
      <c r="UFV30"/>
      <c r="UFW30"/>
      <c r="UFX30"/>
      <c r="UFY30"/>
      <c r="UFZ30"/>
      <c r="UGA30"/>
      <c r="UGB30"/>
      <c r="UGC30"/>
      <c r="UGD30"/>
      <c r="UGE30"/>
      <c r="UGF30"/>
      <c r="UGG30"/>
      <c r="UGH30"/>
      <c r="UGI30"/>
      <c r="UGJ30"/>
      <c r="UGK30"/>
      <c r="UGL30"/>
      <c r="UGM30"/>
      <c r="UGN30"/>
      <c r="UGO30"/>
      <c r="UGP30"/>
      <c r="UGQ30"/>
      <c r="UGR30"/>
      <c r="UGS30"/>
      <c r="UGT30"/>
      <c r="UGU30"/>
      <c r="UGV30"/>
      <c r="UGW30"/>
      <c r="UGX30"/>
      <c r="UGY30"/>
      <c r="UGZ30"/>
      <c r="UHA30"/>
      <c r="UHB30"/>
      <c r="UHC30"/>
      <c r="UHD30"/>
      <c r="UHE30"/>
      <c r="UHF30"/>
      <c r="UHG30"/>
      <c r="UHH30"/>
      <c r="UHI30"/>
      <c r="UHJ30"/>
      <c r="UHK30"/>
      <c r="UHL30"/>
      <c r="UHM30"/>
      <c r="UHN30"/>
      <c r="UHO30"/>
      <c r="UHP30"/>
      <c r="UHQ30"/>
      <c r="UHR30"/>
      <c r="UHS30"/>
      <c r="UHT30"/>
      <c r="UHU30"/>
      <c r="UHV30"/>
      <c r="UHW30"/>
      <c r="UHX30"/>
      <c r="UHY30"/>
      <c r="UHZ30"/>
      <c r="UIA30"/>
      <c r="UIB30"/>
      <c r="UIC30"/>
      <c r="UID30"/>
      <c r="UIE30"/>
      <c r="UIF30"/>
      <c r="UIG30"/>
      <c r="UIH30"/>
      <c r="UII30"/>
      <c r="UIJ30"/>
      <c r="UIK30"/>
      <c r="UIL30"/>
      <c r="UIM30"/>
      <c r="UIN30"/>
      <c r="UIO30"/>
      <c r="UIP30"/>
      <c r="UIQ30"/>
      <c r="UIR30"/>
      <c r="UIS30"/>
      <c r="UIT30"/>
      <c r="UIU30"/>
      <c r="UIV30"/>
      <c r="UIW30"/>
      <c r="UIX30"/>
      <c r="UIY30"/>
      <c r="UIZ30"/>
      <c r="UJA30"/>
      <c r="UJB30"/>
      <c r="UJC30"/>
      <c r="UJD30"/>
      <c r="UJE30"/>
      <c r="UJF30"/>
      <c r="UJG30"/>
      <c r="UJH30"/>
      <c r="UJI30"/>
      <c r="UJJ30"/>
      <c r="UJK30"/>
      <c r="UJL30"/>
      <c r="UJM30"/>
      <c r="UJN30"/>
      <c r="UJO30"/>
      <c r="UJP30"/>
      <c r="UJQ30"/>
      <c r="UJR30"/>
      <c r="UJS30"/>
      <c r="UJT30"/>
      <c r="UJU30"/>
      <c r="UJV30"/>
      <c r="UJW30"/>
      <c r="UJX30"/>
      <c r="UJY30"/>
      <c r="UJZ30"/>
      <c r="UKA30"/>
      <c r="UKB30"/>
      <c r="UKC30"/>
      <c r="UKD30"/>
      <c r="UKE30"/>
      <c r="UKF30"/>
      <c r="UKG30"/>
      <c r="UKH30"/>
      <c r="UKI30"/>
      <c r="UKJ30"/>
      <c r="UKK30"/>
      <c r="UKL30"/>
      <c r="UKM30"/>
      <c r="UKN30"/>
      <c r="UKO30"/>
      <c r="UKP30"/>
      <c r="UKQ30"/>
      <c r="UKR30"/>
      <c r="UKS30"/>
      <c r="UKT30"/>
      <c r="UKU30"/>
      <c r="UKV30"/>
      <c r="UKW30"/>
      <c r="UKX30"/>
      <c r="UKY30"/>
      <c r="UKZ30"/>
      <c r="ULA30"/>
      <c r="ULB30"/>
      <c r="ULC30"/>
      <c r="ULD30"/>
      <c r="ULE30"/>
      <c r="ULF30"/>
      <c r="ULG30"/>
      <c r="ULH30"/>
      <c r="ULI30"/>
      <c r="ULJ30"/>
      <c r="ULK30"/>
      <c r="ULL30"/>
      <c r="ULM30"/>
      <c r="ULN30"/>
      <c r="ULO30"/>
      <c r="ULP30"/>
      <c r="ULQ30"/>
      <c r="ULR30"/>
      <c r="ULS30"/>
      <c r="ULT30"/>
      <c r="ULU30"/>
      <c r="ULV30"/>
      <c r="ULW30"/>
      <c r="ULX30"/>
      <c r="ULY30"/>
      <c r="ULZ30"/>
      <c r="UMA30"/>
      <c r="UMB30"/>
      <c r="UMC30"/>
      <c r="UMD30"/>
      <c r="UME30"/>
      <c r="UMF30"/>
      <c r="UMG30"/>
      <c r="UMH30"/>
      <c r="UMI30"/>
      <c r="UMJ30"/>
      <c r="UMK30"/>
      <c r="UML30"/>
      <c r="UMM30"/>
      <c r="UMN30"/>
      <c r="UMO30"/>
      <c r="UMP30"/>
      <c r="UMQ30"/>
      <c r="UMR30"/>
      <c r="UMS30"/>
      <c r="UMT30"/>
      <c r="UMU30"/>
      <c r="UMV30"/>
      <c r="UMW30"/>
      <c r="UMX30"/>
      <c r="UMY30"/>
      <c r="UMZ30"/>
      <c r="UNA30"/>
      <c r="UNB30"/>
      <c r="UNC30"/>
      <c r="UND30"/>
      <c r="UNE30"/>
      <c r="UNF30"/>
      <c r="UNG30"/>
      <c r="UNH30"/>
      <c r="UNI30"/>
      <c r="UNJ30"/>
      <c r="UNK30"/>
      <c r="UNL30"/>
      <c r="UNM30"/>
      <c r="UNN30"/>
      <c r="UNO30"/>
      <c r="UNP30"/>
      <c r="UNQ30"/>
      <c r="UNR30"/>
      <c r="UNS30"/>
      <c r="UNT30"/>
      <c r="UNU30"/>
      <c r="UNV30"/>
      <c r="UNW30"/>
      <c r="UNX30"/>
      <c r="UNY30"/>
      <c r="UNZ30"/>
      <c r="UOA30"/>
      <c r="UOB30"/>
      <c r="UOC30"/>
      <c r="UOD30"/>
      <c r="UOE30"/>
      <c r="UOF30"/>
      <c r="UOG30"/>
      <c r="UOH30"/>
      <c r="UOI30"/>
      <c r="UOJ30"/>
      <c r="UOK30"/>
      <c r="UOL30"/>
      <c r="UOM30"/>
      <c r="UON30"/>
      <c r="UOO30"/>
      <c r="UOP30"/>
      <c r="UOQ30"/>
      <c r="UOR30"/>
      <c r="UOS30"/>
      <c r="UOT30"/>
      <c r="UOU30"/>
      <c r="UOV30"/>
      <c r="UOW30"/>
      <c r="UOX30"/>
      <c r="UOY30"/>
      <c r="UOZ30"/>
      <c r="UPA30"/>
      <c r="UPB30"/>
      <c r="UPC30"/>
      <c r="UPD30"/>
      <c r="UPE30"/>
      <c r="UPF30"/>
      <c r="UPG30"/>
      <c r="UPH30"/>
      <c r="UPI30"/>
      <c r="UPJ30"/>
      <c r="UPK30"/>
      <c r="UPL30"/>
      <c r="UPM30"/>
      <c r="UPN30"/>
      <c r="UPO30"/>
      <c r="UPP30"/>
      <c r="UPQ30"/>
      <c r="UPR30"/>
      <c r="UPS30"/>
      <c r="UPT30"/>
      <c r="UPU30"/>
      <c r="UPV30"/>
      <c r="UPW30"/>
      <c r="UPX30"/>
      <c r="UPY30"/>
      <c r="UPZ30"/>
      <c r="UQA30"/>
      <c r="UQB30"/>
      <c r="UQC30"/>
      <c r="UQD30"/>
      <c r="UQE30"/>
      <c r="UQF30"/>
      <c r="UQG30"/>
      <c r="UQH30"/>
      <c r="UQI30"/>
      <c r="UQJ30"/>
      <c r="UQK30"/>
      <c r="UQL30"/>
      <c r="UQM30"/>
      <c r="UQN30"/>
      <c r="UQO30"/>
      <c r="UQP30"/>
      <c r="UQQ30"/>
      <c r="UQR30"/>
      <c r="UQS30"/>
      <c r="UQT30"/>
      <c r="UQU30"/>
      <c r="UQV30"/>
      <c r="UQW30"/>
      <c r="UQX30"/>
      <c r="UQY30"/>
      <c r="UQZ30"/>
      <c r="URA30"/>
      <c r="URB30"/>
      <c r="URC30"/>
      <c r="URD30"/>
      <c r="URE30"/>
      <c r="URF30"/>
      <c r="URG30"/>
      <c r="URH30"/>
      <c r="URI30"/>
      <c r="URJ30"/>
      <c r="URK30"/>
      <c r="URL30"/>
      <c r="URM30"/>
      <c r="URN30"/>
      <c r="URO30"/>
      <c r="URP30"/>
      <c r="URQ30"/>
      <c r="URR30"/>
      <c r="URS30"/>
      <c r="URT30"/>
      <c r="URU30"/>
      <c r="URV30"/>
      <c r="URW30"/>
      <c r="URX30"/>
      <c r="URY30"/>
      <c r="URZ30"/>
      <c r="USA30"/>
      <c r="USB30"/>
      <c r="USC30"/>
      <c r="USD30"/>
      <c r="USE30"/>
      <c r="USF30"/>
      <c r="USG30"/>
      <c r="USH30"/>
      <c r="USI30"/>
      <c r="USJ30"/>
      <c r="USK30"/>
      <c r="USL30"/>
      <c r="USM30"/>
      <c r="USN30"/>
      <c r="USO30"/>
      <c r="USP30"/>
      <c r="USQ30"/>
      <c r="USR30"/>
      <c r="USS30"/>
      <c r="UST30"/>
      <c r="USU30"/>
      <c r="USV30"/>
      <c r="USW30"/>
      <c r="USX30"/>
      <c r="USY30"/>
      <c r="USZ30"/>
      <c r="UTA30"/>
      <c r="UTB30"/>
      <c r="UTC30"/>
      <c r="UTD30"/>
      <c r="UTE30"/>
      <c r="UTF30"/>
      <c r="UTG30"/>
      <c r="UTH30"/>
      <c r="UTI30"/>
      <c r="UTJ30"/>
      <c r="UTK30"/>
      <c r="UTL30"/>
      <c r="UTM30"/>
      <c r="UTN30"/>
      <c r="UTO30"/>
      <c r="UTP30"/>
      <c r="UTQ30"/>
      <c r="UTR30"/>
      <c r="UTS30"/>
      <c r="UTT30"/>
      <c r="UTU30"/>
      <c r="UTV30"/>
      <c r="UTW30"/>
      <c r="UTX30"/>
      <c r="UTY30"/>
      <c r="UTZ30"/>
      <c r="UUA30"/>
      <c r="UUB30"/>
      <c r="UUC30"/>
      <c r="UUD30"/>
      <c r="UUE30"/>
      <c r="UUF30"/>
      <c r="UUG30"/>
      <c r="UUH30"/>
      <c r="UUI30"/>
      <c r="UUJ30"/>
      <c r="UUK30"/>
      <c r="UUL30"/>
      <c r="UUM30"/>
      <c r="UUN30"/>
      <c r="UUO30"/>
      <c r="UUP30"/>
      <c r="UUQ30"/>
      <c r="UUR30"/>
      <c r="UUS30"/>
      <c r="UUT30"/>
      <c r="UUU30"/>
      <c r="UUV30"/>
      <c r="UUW30"/>
      <c r="UUX30"/>
      <c r="UUY30"/>
      <c r="UUZ30"/>
      <c r="UVA30"/>
      <c r="UVB30"/>
      <c r="UVC30"/>
      <c r="UVD30"/>
      <c r="UVE30"/>
      <c r="UVF30"/>
      <c r="UVG30"/>
      <c r="UVH30"/>
      <c r="UVI30"/>
      <c r="UVJ30"/>
      <c r="UVK30"/>
      <c r="UVL30"/>
      <c r="UVM30"/>
      <c r="UVN30"/>
      <c r="UVO30"/>
      <c r="UVP30"/>
      <c r="UVQ30"/>
      <c r="UVR30"/>
      <c r="UVS30"/>
      <c r="UVT30"/>
      <c r="UVU30"/>
      <c r="UVV30"/>
      <c r="UVW30"/>
      <c r="UVX30"/>
      <c r="UVY30"/>
      <c r="UVZ30"/>
      <c r="UWA30"/>
      <c r="UWB30"/>
      <c r="UWC30"/>
      <c r="UWD30"/>
      <c r="UWE30"/>
      <c r="UWF30"/>
      <c r="UWG30"/>
      <c r="UWH30"/>
      <c r="UWI30"/>
      <c r="UWJ30"/>
      <c r="UWK30"/>
      <c r="UWL30"/>
      <c r="UWM30"/>
      <c r="UWN30"/>
      <c r="UWO30"/>
      <c r="UWP30"/>
      <c r="UWQ30"/>
      <c r="UWR30"/>
      <c r="UWS30"/>
      <c r="UWT30"/>
      <c r="UWU30"/>
      <c r="UWV30"/>
      <c r="UWW30"/>
      <c r="UWX30"/>
      <c r="UWY30"/>
      <c r="UWZ30"/>
      <c r="UXA30"/>
      <c r="UXB30"/>
      <c r="UXC30"/>
      <c r="UXD30"/>
      <c r="UXE30"/>
      <c r="UXF30"/>
      <c r="UXG30"/>
      <c r="UXH30"/>
      <c r="UXI30"/>
      <c r="UXJ30"/>
      <c r="UXK30"/>
      <c r="UXL30"/>
      <c r="UXM30"/>
      <c r="UXN30"/>
      <c r="UXO30"/>
      <c r="UXP30"/>
      <c r="UXQ30"/>
      <c r="UXR30"/>
      <c r="UXS30"/>
      <c r="UXT30"/>
      <c r="UXU30"/>
      <c r="UXV30"/>
      <c r="UXW30"/>
      <c r="UXX30"/>
      <c r="UXY30"/>
      <c r="UXZ30"/>
      <c r="UYA30"/>
      <c r="UYB30"/>
      <c r="UYC30"/>
      <c r="UYD30"/>
      <c r="UYE30"/>
      <c r="UYF30"/>
      <c r="UYG30"/>
      <c r="UYH30"/>
      <c r="UYI30"/>
      <c r="UYJ30"/>
      <c r="UYK30"/>
      <c r="UYL30"/>
      <c r="UYM30"/>
      <c r="UYN30"/>
      <c r="UYO30"/>
      <c r="UYP30"/>
      <c r="UYQ30"/>
      <c r="UYR30"/>
      <c r="UYS30"/>
      <c r="UYT30"/>
      <c r="UYU30"/>
      <c r="UYV30"/>
      <c r="UYW30"/>
      <c r="UYX30"/>
      <c r="UYY30"/>
      <c r="UYZ30"/>
      <c r="UZA30"/>
      <c r="UZB30"/>
      <c r="UZC30"/>
      <c r="UZD30"/>
      <c r="UZE30"/>
      <c r="UZF30"/>
      <c r="UZG30"/>
      <c r="UZH30"/>
      <c r="UZI30"/>
      <c r="UZJ30"/>
      <c r="UZK30"/>
      <c r="UZL30"/>
      <c r="UZM30"/>
      <c r="UZN30"/>
      <c r="UZO30"/>
      <c r="UZP30"/>
      <c r="UZQ30"/>
      <c r="UZR30"/>
      <c r="UZS30"/>
      <c r="UZT30"/>
      <c r="UZU30"/>
      <c r="UZV30"/>
      <c r="UZW30"/>
      <c r="UZX30"/>
      <c r="UZY30"/>
      <c r="UZZ30"/>
      <c r="VAA30"/>
      <c r="VAB30"/>
      <c r="VAC30"/>
      <c r="VAD30"/>
      <c r="VAE30"/>
      <c r="VAF30"/>
      <c r="VAG30"/>
      <c r="VAH30"/>
      <c r="VAI30"/>
      <c r="VAJ30"/>
      <c r="VAK30"/>
      <c r="VAL30"/>
      <c r="VAM30"/>
      <c r="VAN30"/>
      <c r="VAO30"/>
      <c r="VAP30"/>
      <c r="VAQ30"/>
      <c r="VAR30"/>
      <c r="VAS30"/>
      <c r="VAT30"/>
      <c r="VAU30"/>
      <c r="VAV30"/>
      <c r="VAW30"/>
      <c r="VAX30"/>
      <c r="VAY30"/>
      <c r="VAZ30"/>
      <c r="VBA30"/>
      <c r="VBB30"/>
      <c r="VBC30"/>
      <c r="VBD30"/>
      <c r="VBE30"/>
      <c r="VBF30"/>
      <c r="VBG30"/>
      <c r="VBH30"/>
      <c r="VBI30"/>
      <c r="VBJ30"/>
      <c r="VBK30"/>
      <c r="VBL30"/>
      <c r="VBM30"/>
      <c r="VBN30"/>
      <c r="VBO30"/>
      <c r="VBP30"/>
      <c r="VBQ30"/>
      <c r="VBR30"/>
      <c r="VBS30"/>
      <c r="VBT30"/>
      <c r="VBU30"/>
      <c r="VBV30"/>
      <c r="VBW30"/>
      <c r="VBX30"/>
      <c r="VBY30"/>
      <c r="VBZ30"/>
      <c r="VCA30"/>
      <c r="VCB30"/>
      <c r="VCC30"/>
      <c r="VCD30"/>
      <c r="VCE30"/>
      <c r="VCF30"/>
      <c r="VCG30"/>
      <c r="VCH30"/>
      <c r="VCI30"/>
      <c r="VCJ30"/>
      <c r="VCK30"/>
      <c r="VCL30"/>
      <c r="VCM30"/>
      <c r="VCN30"/>
      <c r="VCO30"/>
      <c r="VCP30"/>
      <c r="VCQ30"/>
      <c r="VCR30"/>
      <c r="VCS30"/>
      <c r="VCT30"/>
      <c r="VCU30"/>
      <c r="VCV30"/>
      <c r="VCW30"/>
      <c r="VCX30"/>
      <c r="VCY30"/>
      <c r="VCZ30"/>
      <c r="VDA30"/>
      <c r="VDB30"/>
      <c r="VDC30"/>
      <c r="VDD30"/>
      <c r="VDE30"/>
      <c r="VDF30"/>
      <c r="VDG30"/>
      <c r="VDH30"/>
      <c r="VDI30"/>
      <c r="VDJ30"/>
      <c r="VDK30"/>
      <c r="VDL30"/>
      <c r="VDM30"/>
      <c r="VDN30"/>
      <c r="VDO30"/>
      <c r="VDP30"/>
      <c r="VDQ30"/>
      <c r="VDR30"/>
      <c r="VDS30"/>
      <c r="VDT30"/>
      <c r="VDU30"/>
      <c r="VDV30"/>
      <c r="VDW30"/>
      <c r="VDX30"/>
      <c r="VDY30"/>
      <c r="VDZ30"/>
      <c r="VEA30"/>
      <c r="VEB30"/>
      <c r="VEC30"/>
      <c r="VED30"/>
      <c r="VEE30"/>
      <c r="VEF30"/>
      <c r="VEG30"/>
      <c r="VEH30"/>
      <c r="VEI30"/>
      <c r="VEJ30"/>
      <c r="VEK30"/>
      <c r="VEL30"/>
      <c r="VEM30"/>
      <c r="VEN30"/>
      <c r="VEO30"/>
      <c r="VEP30"/>
      <c r="VEQ30"/>
      <c r="VER30"/>
      <c r="VES30"/>
      <c r="VET30"/>
      <c r="VEU30"/>
      <c r="VEV30"/>
      <c r="VEW30"/>
      <c r="VEX30"/>
      <c r="VEY30"/>
      <c r="VEZ30"/>
      <c r="VFA30"/>
      <c r="VFB30"/>
      <c r="VFC30"/>
      <c r="VFD30"/>
      <c r="VFE30"/>
      <c r="VFF30"/>
      <c r="VFG30"/>
      <c r="VFH30"/>
      <c r="VFI30"/>
      <c r="VFJ30"/>
      <c r="VFK30"/>
      <c r="VFL30"/>
      <c r="VFM30"/>
      <c r="VFN30"/>
      <c r="VFO30"/>
      <c r="VFP30"/>
      <c r="VFQ30"/>
      <c r="VFR30"/>
      <c r="VFS30"/>
      <c r="VFT30"/>
      <c r="VFU30"/>
      <c r="VFV30"/>
      <c r="VFW30"/>
      <c r="VFX30"/>
      <c r="VFY30"/>
      <c r="VFZ30"/>
      <c r="VGA30"/>
      <c r="VGB30"/>
      <c r="VGC30"/>
      <c r="VGD30"/>
      <c r="VGE30"/>
      <c r="VGF30"/>
      <c r="VGG30"/>
      <c r="VGH30"/>
      <c r="VGI30"/>
      <c r="VGJ30"/>
      <c r="VGK30"/>
      <c r="VGL30"/>
      <c r="VGM30"/>
      <c r="VGN30"/>
      <c r="VGO30"/>
      <c r="VGP30"/>
      <c r="VGQ30"/>
      <c r="VGR30"/>
      <c r="VGS30"/>
      <c r="VGT30"/>
      <c r="VGU30"/>
      <c r="VGV30"/>
      <c r="VGW30"/>
      <c r="VGX30"/>
      <c r="VGY30"/>
      <c r="VGZ30"/>
      <c r="VHA30"/>
      <c r="VHB30"/>
      <c r="VHC30"/>
      <c r="VHD30"/>
      <c r="VHE30"/>
      <c r="VHF30"/>
      <c r="VHG30"/>
      <c r="VHH30"/>
      <c r="VHI30"/>
      <c r="VHJ30"/>
      <c r="VHK30"/>
      <c r="VHL30"/>
      <c r="VHM30"/>
      <c r="VHN30"/>
      <c r="VHO30"/>
      <c r="VHP30"/>
      <c r="VHQ30"/>
      <c r="VHR30"/>
      <c r="VHS30"/>
      <c r="VHT30"/>
      <c r="VHU30"/>
      <c r="VHV30"/>
      <c r="VHW30"/>
      <c r="VHX30"/>
      <c r="VHY30"/>
      <c r="VHZ30"/>
      <c r="VIA30"/>
      <c r="VIB30"/>
      <c r="VIC30"/>
      <c r="VID30"/>
      <c r="VIE30"/>
      <c r="VIF30"/>
      <c r="VIG30"/>
      <c r="VIH30"/>
      <c r="VII30"/>
      <c r="VIJ30"/>
      <c r="VIK30"/>
      <c r="VIL30"/>
      <c r="VIM30"/>
      <c r="VIN30"/>
      <c r="VIO30"/>
      <c r="VIP30"/>
      <c r="VIQ30"/>
      <c r="VIR30"/>
      <c r="VIS30"/>
      <c r="VIT30"/>
      <c r="VIU30"/>
      <c r="VIV30"/>
      <c r="VIW30"/>
      <c r="VIX30"/>
      <c r="VIY30"/>
      <c r="VIZ30"/>
      <c r="VJA30"/>
      <c r="VJB30"/>
      <c r="VJC30"/>
      <c r="VJD30"/>
      <c r="VJE30"/>
      <c r="VJF30"/>
      <c r="VJG30"/>
      <c r="VJH30"/>
      <c r="VJI30"/>
      <c r="VJJ30"/>
      <c r="VJK30"/>
      <c r="VJL30"/>
      <c r="VJM30"/>
      <c r="VJN30"/>
      <c r="VJO30"/>
      <c r="VJP30"/>
      <c r="VJQ30"/>
      <c r="VJR30"/>
      <c r="VJS30"/>
      <c r="VJT30"/>
      <c r="VJU30"/>
      <c r="VJV30"/>
      <c r="VJW30"/>
      <c r="VJX30"/>
      <c r="VJY30"/>
      <c r="VJZ30"/>
      <c r="VKA30"/>
      <c r="VKB30"/>
      <c r="VKC30"/>
      <c r="VKD30"/>
      <c r="VKE30"/>
      <c r="VKF30"/>
      <c r="VKG30"/>
      <c r="VKH30"/>
      <c r="VKI30"/>
      <c r="VKJ30"/>
      <c r="VKK30"/>
      <c r="VKL30"/>
      <c r="VKM30"/>
      <c r="VKN30"/>
      <c r="VKO30"/>
      <c r="VKP30"/>
      <c r="VKQ30"/>
      <c r="VKR30"/>
      <c r="VKS30"/>
      <c r="VKT30"/>
      <c r="VKU30"/>
      <c r="VKV30"/>
      <c r="VKW30"/>
      <c r="VKX30"/>
      <c r="VKY30"/>
      <c r="VKZ30"/>
      <c r="VLA30"/>
      <c r="VLB30"/>
      <c r="VLC30"/>
      <c r="VLD30"/>
      <c r="VLE30"/>
      <c r="VLF30"/>
      <c r="VLG30"/>
      <c r="VLH30"/>
      <c r="VLI30"/>
      <c r="VLJ30"/>
      <c r="VLK30"/>
      <c r="VLL30"/>
      <c r="VLM30"/>
      <c r="VLN30"/>
      <c r="VLO30"/>
      <c r="VLP30"/>
      <c r="VLQ30"/>
      <c r="VLR30"/>
      <c r="VLS30"/>
      <c r="VLT30"/>
      <c r="VLU30"/>
      <c r="VLV30"/>
      <c r="VLW30"/>
      <c r="VLX30"/>
      <c r="VLY30"/>
      <c r="VLZ30"/>
      <c r="VMA30"/>
      <c r="VMB30"/>
      <c r="VMC30"/>
      <c r="VMD30"/>
      <c r="VME30"/>
      <c r="VMF30"/>
      <c r="VMG30"/>
      <c r="VMH30"/>
      <c r="VMI30"/>
      <c r="VMJ30"/>
      <c r="VMK30"/>
      <c r="VML30"/>
      <c r="VMM30"/>
      <c r="VMN30"/>
      <c r="VMO30"/>
      <c r="VMP30"/>
      <c r="VMQ30"/>
      <c r="VMR30"/>
      <c r="VMS30"/>
      <c r="VMT30"/>
      <c r="VMU30"/>
      <c r="VMV30"/>
      <c r="VMW30"/>
      <c r="VMX30"/>
      <c r="VMY30"/>
      <c r="VMZ30"/>
      <c r="VNA30"/>
      <c r="VNB30"/>
      <c r="VNC30"/>
      <c r="VND30"/>
      <c r="VNE30"/>
      <c r="VNF30"/>
      <c r="VNG30"/>
      <c r="VNH30"/>
      <c r="VNI30"/>
      <c r="VNJ30"/>
      <c r="VNK30"/>
      <c r="VNL30"/>
      <c r="VNM30"/>
      <c r="VNN30"/>
      <c r="VNO30"/>
      <c r="VNP30"/>
      <c r="VNQ30"/>
      <c r="VNR30"/>
      <c r="VNS30"/>
      <c r="VNT30"/>
      <c r="VNU30"/>
      <c r="VNV30"/>
      <c r="VNW30"/>
      <c r="VNX30"/>
      <c r="VNY30"/>
      <c r="VNZ30"/>
      <c r="VOA30"/>
      <c r="VOB30"/>
      <c r="VOC30"/>
      <c r="VOD30"/>
      <c r="VOE30"/>
      <c r="VOF30"/>
      <c r="VOG30"/>
      <c r="VOH30"/>
      <c r="VOI30"/>
      <c r="VOJ30"/>
      <c r="VOK30"/>
      <c r="VOL30"/>
      <c r="VOM30"/>
      <c r="VON30"/>
      <c r="VOO30"/>
      <c r="VOP30"/>
      <c r="VOQ30"/>
      <c r="VOR30"/>
      <c r="VOS30"/>
      <c r="VOT30"/>
      <c r="VOU30"/>
      <c r="VOV30"/>
      <c r="VOW30"/>
      <c r="VOX30"/>
      <c r="VOY30"/>
      <c r="VOZ30"/>
      <c r="VPA30"/>
      <c r="VPB30"/>
      <c r="VPC30"/>
      <c r="VPD30"/>
      <c r="VPE30"/>
      <c r="VPF30"/>
      <c r="VPG30"/>
      <c r="VPH30"/>
      <c r="VPI30"/>
      <c r="VPJ30"/>
      <c r="VPK30"/>
      <c r="VPL30"/>
      <c r="VPM30"/>
      <c r="VPN30"/>
      <c r="VPO30"/>
      <c r="VPP30"/>
      <c r="VPQ30"/>
      <c r="VPR30"/>
      <c r="VPS30"/>
      <c r="VPT30"/>
      <c r="VPU30"/>
      <c r="VPV30"/>
      <c r="VPW30"/>
      <c r="VPX30"/>
      <c r="VPY30"/>
      <c r="VPZ30"/>
      <c r="VQA30"/>
      <c r="VQB30"/>
      <c r="VQC30"/>
      <c r="VQD30"/>
      <c r="VQE30"/>
      <c r="VQF30"/>
      <c r="VQG30"/>
      <c r="VQH30"/>
      <c r="VQI30"/>
      <c r="VQJ30"/>
      <c r="VQK30"/>
      <c r="VQL30"/>
      <c r="VQM30"/>
      <c r="VQN30"/>
      <c r="VQO30"/>
      <c r="VQP30"/>
      <c r="VQQ30"/>
      <c r="VQR30"/>
      <c r="VQS30"/>
      <c r="VQT30"/>
      <c r="VQU30"/>
      <c r="VQV30"/>
      <c r="VQW30"/>
      <c r="VQX30"/>
      <c r="VQY30"/>
      <c r="VQZ30"/>
      <c r="VRA30"/>
      <c r="VRB30"/>
      <c r="VRC30"/>
      <c r="VRD30"/>
      <c r="VRE30"/>
      <c r="VRF30"/>
      <c r="VRG30"/>
      <c r="VRH30"/>
      <c r="VRI30"/>
      <c r="VRJ30"/>
      <c r="VRK30"/>
      <c r="VRL30"/>
      <c r="VRM30"/>
      <c r="VRN30"/>
      <c r="VRO30"/>
      <c r="VRP30"/>
      <c r="VRQ30"/>
      <c r="VRR30"/>
      <c r="VRS30"/>
      <c r="VRT30"/>
      <c r="VRU30"/>
      <c r="VRV30"/>
      <c r="VRW30"/>
      <c r="VRX30"/>
      <c r="VRY30"/>
      <c r="VRZ30"/>
      <c r="VSA30"/>
      <c r="VSB30"/>
      <c r="VSC30"/>
      <c r="VSD30"/>
      <c r="VSE30"/>
      <c r="VSF30"/>
      <c r="VSG30"/>
      <c r="VSH30"/>
      <c r="VSI30"/>
      <c r="VSJ30"/>
      <c r="VSK30"/>
      <c r="VSL30"/>
      <c r="VSM30"/>
      <c r="VSN30"/>
      <c r="VSO30"/>
      <c r="VSP30"/>
      <c r="VSQ30"/>
      <c r="VSR30"/>
      <c r="VSS30"/>
      <c r="VST30"/>
      <c r="VSU30"/>
      <c r="VSV30"/>
      <c r="VSW30"/>
      <c r="VSX30"/>
      <c r="VSY30"/>
      <c r="VSZ30"/>
      <c r="VTA30"/>
      <c r="VTB30"/>
      <c r="VTC30"/>
      <c r="VTD30"/>
      <c r="VTE30"/>
      <c r="VTF30"/>
      <c r="VTG30"/>
      <c r="VTH30"/>
      <c r="VTI30"/>
      <c r="VTJ30"/>
      <c r="VTK30"/>
      <c r="VTL30"/>
      <c r="VTM30"/>
      <c r="VTN30"/>
      <c r="VTO30"/>
      <c r="VTP30"/>
      <c r="VTQ30"/>
      <c r="VTR30"/>
      <c r="VTS30"/>
      <c r="VTT30"/>
      <c r="VTU30"/>
      <c r="VTV30"/>
      <c r="VTW30"/>
      <c r="VTX30"/>
      <c r="VTY30"/>
      <c r="VTZ30"/>
      <c r="VUA30"/>
      <c r="VUB30"/>
      <c r="VUC30"/>
      <c r="VUD30"/>
      <c r="VUE30"/>
      <c r="VUF30"/>
      <c r="VUG30"/>
      <c r="VUH30"/>
      <c r="VUI30"/>
      <c r="VUJ30"/>
      <c r="VUK30"/>
      <c r="VUL30"/>
      <c r="VUM30"/>
      <c r="VUN30"/>
      <c r="VUO30"/>
      <c r="VUP30"/>
      <c r="VUQ30"/>
      <c r="VUR30"/>
      <c r="VUS30"/>
      <c r="VUT30"/>
      <c r="VUU30"/>
      <c r="VUV30"/>
      <c r="VUW30"/>
      <c r="VUX30"/>
      <c r="VUY30"/>
      <c r="VUZ30"/>
      <c r="VVA30"/>
      <c r="VVB30"/>
      <c r="VVC30"/>
      <c r="VVD30"/>
      <c r="VVE30"/>
      <c r="VVF30"/>
      <c r="VVG30"/>
      <c r="VVH30"/>
      <c r="VVI30"/>
      <c r="VVJ30"/>
      <c r="VVK30"/>
      <c r="VVL30"/>
      <c r="VVM30"/>
      <c r="VVN30"/>
      <c r="VVO30"/>
      <c r="VVP30"/>
      <c r="VVQ30"/>
      <c r="VVR30"/>
      <c r="VVS30"/>
      <c r="VVT30"/>
      <c r="VVU30"/>
      <c r="VVV30"/>
      <c r="VVW30"/>
      <c r="VVX30"/>
      <c r="VVY30"/>
      <c r="VVZ30"/>
      <c r="VWA30"/>
      <c r="VWB30"/>
      <c r="VWC30"/>
      <c r="VWD30"/>
      <c r="VWE30"/>
      <c r="VWF30"/>
      <c r="VWG30"/>
      <c r="VWH30"/>
      <c r="VWI30"/>
      <c r="VWJ30"/>
      <c r="VWK30"/>
      <c r="VWL30"/>
      <c r="VWM30"/>
      <c r="VWN30"/>
      <c r="VWO30"/>
      <c r="VWP30"/>
      <c r="VWQ30"/>
      <c r="VWR30"/>
      <c r="VWS30"/>
      <c r="VWT30"/>
      <c r="VWU30"/>
      <c r="VWV30"/>
      <c r="VWW30"/>
      <c r="VWX30"/>
      <c r="VWY30"/>
      <c r="VWZ30"/>
      <c r="VXA30"/>
      <c r="VXB30"/>
      <c r="VXC30"/>
      <c r="VXD30"/>
      <c r="VXE30"/>
      <c r="VXF30"/>
      <c r="VXG30"/>
      <c r="VXH30"/>
      <c r="VXI30"/>
      <c r="VXJ30"/>
      <c r="VXK30"/>
      <c r="VXL30"/>
      <c r="VXM30"/>
      <c r="VXN30"/>
      <c r="VXO30"/>
      <c r="VXP30"/>
      <c r="VXQ30"/>
      <c r="VXR30"/>
      <c r="VXS30"/>
      <c r="VXT30"/>
      <c r="VXU30"/>
      <c r="VXV30"/>
      <c r="VXW30"/>
      <c r="VXX30"/>
      <c r="VXY30"/>
      <c r="VXZ30"/>
      <c r="VYA30"/>
      <c r="VYB30"/>
      <c r="VYC30"/>
      <c r="VYD30"/>
      <c r="VYE30"/>
      <c r="VYF30"/>
      <c r="VYG30"/>
      <c r="VYH30"/>
      <c r="VYI30"/>
      <c r="VYJ30"/>
      <c r="VYK30"/>
      <c r="VYL30"/>
      <c r="VYM30"/>
      <c r="VYN30"/>
      <c r="VYO30"/>
      <c r="VYP30"/>
      <c r="VYQ30"/>
      <c r="VYR30"/>
      <c r="VYS30"/>
      <c r="VYT30"/>
      <c r="VYU30"/>
      <c r="VYV30"/>
      <c r="VYW30"/>
      <c r="VYX30"/>
      <c r="VYY30"/>
      <c r="VYZ30"/>
      <c r="VZA30"/>
      <c r="VZB30"/>
      <c r="VZC30"/>
      <c r="VZD30"/>
      <c r="VZE30"/>
      <c r="VZF30"/>
      <c r="VZG30"/>
      <c r="VZH30"/>
      <c r="VZI30"/>
      <c r="VZJ30"/>
      <c r="VZK30"/>
      <c r="VZL30"/>
      <c r="VZM30"/>
      <c r="VZN30"/>
      <c r="VZO30"/>
      <c r="VZP30"/>
      <c r="VZQ30"/>
      <c r="VZR30"/>
      <c r="VZS30"/>
      <c r="VZT30"/>
      <c r="VZU30"/>
      <c r="VZV30"/>
      <c r="VZW30"/>
      <c r="VZX30"/>
      <c r="VZY30"/>
      <c r="VZZ30"/>
      <c r="WAA30"/>
      <c r="WAB30"/>
      <c r="WAC30"/>
      <c r="WAD30"/>
      <c r="WAE30"/>
      <c r="WAF30"/>
      <c r="WAG30"/>
      <c r="WAH30"/>
      <c r="WAI30"/>
      <c r="WAJ30"/>
      <c r="WAK30"/>
      <c r="WAL30"/>
      <c r="WAM30"/>
      <c r="WAN30"/>
      <c r="WAO30"/>
      <c r="WAP30"/>
      <c r="WAQ30"/>
      <c r="WAR30"/>
      <c r="WAS30"/>
      <c r="WAT30"/>
      <c r="WAU30"/>
      <c r="WAV30"/>
      <c r="WAW30"/>
      <c r="WAX30"/>
      <c r="WAY30"/>
      <c r="WAZ30"/>
      <c r="WBA30"/>
      <c r="WBB30"/>
      <c r="WBC30"/>
      <c r="WBD30"/>
      <c r="WBE30"/>
      <c r="WBF30"/>
      <c r="WBG30"/>
      <c r="WBH30"/>
      <c r="WBI30"/>
      <c r="WBJ30"/>
      <c r="WBK30"/>
      <c r="WBL30"/>
      <c r="WBM30"/>
      <c r="WBN30"/>
      <c r="WBO30"/>
      <c r="WBP30"/>
      <c r="WBQ30"/>
      <c r="WBR30"/>
      <c r="WBS30"/>
      <c r="WBT30"/>
      <c r="WBU30"/>
      <c r="WBV30"/>
      <c r="WBW30"/>
      <c r="WBX30"/>
      <c r="WBY30"/>
      <c r="WBZ30"/>
      <c r="WCA30"/>
      <c r="WCB30"/>
      <c r="WCC30"/>
      <c r="WCD30"/>
      <c r="WCE30"/>
      <c r="WCF30"/>
      <c r="WCG30"/>
      <c r="WCH30"/>
      <c r="WCI30"/>
      <c r="WCJ30"/>
      <c r="WCK30"/>
      <c r="WCL30"/>
      <c r="WCM30"/>
      <c r="WCN30"/>
      <c r="WCO30"/>
      <c r="WCP30"/>
      <c r="WCQ30"/>
      <c r="WCR30"/>
      <c r="WCS30"/>
      <c r="WCT30"/>
      <c r="WCU30"/>
      <c r="WCV30"/>
      <c r="WCW30"/>
      <c r="WCX30"/>
      <c r="WCY30"/>
      <c r="WCZ30"/>
      <c r="WDA30"/>
      <c r="WDB30"/>
      <c r="WDC30"/>
      <c r="WDD30"/>
      <c r="WDE30"/>
      <c r="WDF30"/>
      <c r="WDG30"/>
      <c r="WDH30"/>
      <c r="WDI30"/>
      <c r="WDJ30"/>
      <c r="WDK30"/>
      <c r="WDL30"/>
      <c r="WDM30"/>
      <c r="WDN30"/>
      <c r="WDO30"/>
      <c r="WDP30"/>
      <c r="WDQ30"/>
      <c r="WDR30"/>
      <c r="WDS30"/>
      <c r="WDT30"/>
      <c r="WDU30"/>
      <c r="WDV30"/>
      <c r="WDW30"/>
      <c r="WDX30"/>
      <c r="WDY30"/>
      <c r="WDZ30"/>
      <c r="WEA30"/>
      <c r="WEB30"/>
      <c r="WEC30"/>
      <c r="WED30"/>
      <c r="WEE30"/>
      <c r="WEF30"/>
      <c r="WEG30"/>
      <c r="WEH30"/>
      <c r="WEI30"/>
      <c r="WEJ30"/>
      <c r="WEK30"/>
      <c r="WEL30"/>
      <c r="WEM30"/>
      <c r="WEN30"/>
      <c r="WEO30"/>
      <c r="WEP30"/>
      <c r="WEQ30"/>
      <c r="WER30"/>
      <c r="WES30"/>
      <c r="WET30"/>
      <c r="WEU30"/>
      <c r="WEV30"/>
      <c r="WEW30"/>
      <c r="WEX30"/>
      <c r="WEY30"/>
      <c r="WEZ30"/>
      <c r="WFA30"/>
      <c r="WFB30"/>
      <c r="WFC30"/>
      <c r="WFD30"/>
      <c r="WFE30"/>
      <c r="WFF30"/>
      <c r="WFG30"/>
      <c r="WFH30"/>
      <c r="WFI30"/>
      <c r="WFJ30"/>
      <c r="WFK30"/>
      <c r="WFL30"/>
      <c r="WFM30"/>
      <c r="WFN30"/>
      <c r="WFO30"/>
      <c r="WFP30"/>
      <c r="WFQ30"/>
      <c r="WFR30"/>
      <c r="WFS30"/>
      <c r="WFT30"/>
      <c r="WFU30"/>
      <c r="WFV30"/>
      <c r="WFW30"/>
      <c r="WFX30"/>
      <c r="WFY30"/>
      <c r="WFZ30"/>
      <c r="WGA30"/>
      <c r="WGB30"/>
      <c r="WGC30"/>
      <c r="WGD30"/>
      <c r="WGE30"/>
      <c r="WGF30"/>
      <c r="WGG30"/>
      <c r="WGH30"/>
      <c r="WGI30"/>
      <c r="WGJ30"/>
      <c r="WGK30"/>
      <c r="WGL30"/>
      <c r="WGM30"/>
      <c r="WGN30"/>
      <c r="WGO30"/>
      <c r="WGP30"/>
      <c r="WGQ30"/>
      <c r="WGR30"/>
      <c r="WGS30"/>
      <c r="WGT30"/>
      <c r="WGU30"/>
      <c r="WGV30"/>
      <c r="WGW30"/>
      <c r="WGX30"/>
      <c r="WGY30"/>
      <c r="WGZ30"/>
      <c r="WHA30"/>
      <c r="WHB30"/>
      <c r="WHC30"/>
      <c r="WHD30"/>
      <c r="WHE30"/>
      <c r="WHF30"/>
      <c r="WHG30"/>
      <c r="WHH30"/>
      <c r="WHI30"/>
      <c r="WHJ30"/>
      <c r="WHK30"/>
      <c r="WHL30"/>
      <c r="WHM30"/>
      <c r="WHN30"/>
      <c r="WHO30"/>
      <c r="WHP30"/>
      <c r="WHQ30"/>
      <c r="WHR30"/>
      <c r="WHS30"/>
      <c r="WHT30"/>
      <c r="WHU30"/>
      <c r="WHV30"/>
      <c r="WHW30"/>
      <c r="WHX30"/>
      <c r="WHY30"/>
      <c r="WHZ30"/>
      <c r="WIA30"/>
      <c r="WIB30"/>
      <c r="WIC30"/>
      <c r="WID30"/>
      <c r="WIE30"/>
      <c r="WIF30"/>
      <c r="WIG30"/>
      <c r="WIH30"/>
      <c r="WII30"/>
      <c r="WIJ30"/>
      <c r="WIK30"/>
      <c r="WIL30"/>
      <c r="WIM30"/>
      <c r="WIN30"/>
      <c r="WIO30"/>
      <c r="WIP30"/>
      <c r="WIQ30"/>
      <c r="WIR30"/>
      <c r="WIS30"/>
      <c r="WIT30"/>
      <c r="WIU30"/>
      <c r="WIV30"/>
      <c r="WIW30"/>
      <c r="WIX30"/>
      <c r="WIY30"/>
      <c r="WIZ30"/>
      <c r="WJA30"/>
      <c r="WJB30"/>
      <c r="WJC30"/>
      <c r="WJD30"/>
      <c r="WJE30"/>
      <c r="WJF30"/>
      <c r="WJG30"/>
      <c r="WJH30"/>
      <c r="WJI30"/>
      <c r="WJJ30"/>
      <c r="WJK30"/>
      <c r="WJL30"/>
      <c r="WJM30"/>
      <c r="WJN30"/>
      <c r="WJO30"/>
      <c r="WJP30"/>
      <c r="WJQ30"/>
      <c r="WJR30"/>
      <c r="WJS30"/>
      <c r="WJT30"/>
      <c r="WJU30"/>
      <c r="WJV30"/>
      <c r="WJW30"/>
      <c r="WJX30"/>
      <c r="WJY30"/>
      <c r="WJZ30"/>
      <c r="WKA30"/>
      <c r="WKB30"/>
      <c r="WKC30"/>
      <c r="WKD30"/>
      <c r="WKE30"/>
      <c r="WKF30"/>
      <c r="WKG30"/>
      <c r="WKH30"/>
      <c r="WKI30"/>
      <c r="WKJ30"/>
      <c r="WKK30"/>
      <c r="WKL30"/>
      <c r="WKM30"/>
      <c r="WKN30"/>
      <c r="WKO30"/>
      <c r="WKP30"/>
      <c r="WKQ30"/>
      <c r="WKR30"/>
      <c r="WKS30"/>
      <c r="WKT30"/>
      <c r="WKU30"/>
      <c r="WKV30"/>
      <c r="WKW30"/>
      <c r="WKX30"/>
      <c r="WKY30"/>
      <c r="WKZ30"/>
      <c r="WLA30"/>
      <c r="WLB30"/>
      <c r="WLC30"/>
      <c r="WLD30"/>
      <c r="WLE30"/>
      <c r="WLF30"/>
      <c r="WLG30"/>
      <c r="WLH30"/>
      <c r="WLI30"/>
      <c r="WLJ30"/>
      <c r="WLK30"/>
      <c r="WLL30"/>
      <c r="WLM30"/>
      <c r="WLN30"/>
      <c r="WLO30"/>
      <c r="WLP30"/>
      <c r="WLQ30"/>
      <c r="WLR30"/>
      <c r="WLS30"/>
      <c r="WLT30"/>
      <c r="WLU30"/>
      <c r="WLV30"/>
      <c r="WLW30"/>
      <c r="WLX30"/>
      <c r="WLY30"/>
      <c r="WLZ30"/>
      <c r="WMA30"/>
      <c r="WMB30"/>
      <c r="WMC30"/>
      <c r="WMD30"/>
      <c r="WME30"/>
      <c r="WMF30"/>
      <c r="WMG30"/>
      <c r="WMH30"/>
      <c r="WMI30"/>
      <c r="WMJ30"/>
      <c r="WMK30"/>
      <c r="WML30"/>
      <c r="WMM30"/>
      <c r="WMN30"/>
      <c r="WMO30"/>
      <c r="WMP30"/>
      <c r="WMQ30"/>
      <c r="WMR30"/>
      <c r="WMS30"/>
      <c r="WMT30"/>
      <c r="WMU30"/>
      <c r="WMV30"/>
      <c r="WMW30"/>
      <c r="WMX30"/>
      <c r="WMY30"/>
      <c r="WMZ30"/>
      <c r="WNA30"/>
      <c r="WNB30"/>
      <c r="WNC30"/>
      <c r="WND30"/>
      <c r="WNE30"/>
      <c r="WNF30"/>
      <c r="WNG30"/>
      <c r="WNH30"/>
      <c r="WNI30"/>
      <c r="WNJ30"/>
      <c r="WNK30"/>
      <c r="WNL30"/>
      <c r="WNM30"/>
      <c r="WNN30"/>
      <c r="WNO30"/>
      <c r="WNP30"/>
      <c r="WNQ30"/>
      <c r="WNR30"/>
      <c r="WNS30"/>
      <c r="WNT30"/>
      <c r="WNU30"/>
      <c r="WNV30"/>
      <c r="WNW30"/>
      <c r="WNX30"/>
      <c r="WNY30"/>
      <c r="WNZ30"/>
      <c r="WOA30"/>
      <c r="WOB30"/>
      <c r="WOC30"/>
      <c r="WOD30"/>
      <c r="WOE30"/>
      <c r="WOF30"/>
      <c r="WOG30"/>
      <c r="WOH30"/>
      <c r="WOI30"/>
      <c r="WOJ30"/>
      <c r="WOK30"/>
      <c r="WOL30"/>
      <c r="WOM30"/>
      <c r="WON30"/>
      <c r="WOO30"/>
      <c r="WOP30"/>
      <c r="WOQ30"/>
      <c r="WOR30"/>
      <c r="WOS30"/>
      <c r="WOT30"/>
      <c r="WOU30"/>
      <c r="WOV30"/>
      <c r="WOW30"/>
      <c r="WOX30"/>
      <c r="WOY30"/>
      <c r="WOZ30"/>
      <c r="WPA30"/>
      <c r="WPB30"/>
      <c r="WPC30"/>
      <c r="WPD30"/>
      <c r="WPE30"/>
      <c r="WPF30"/>
      <c r="WPG30"/>
      <c r="WPH30"/>
      <c r="WPI30"/>
      <c r="WPJ30"/>
      <c r="WPK30"/>
      <c r="WPL30"/>
      <c r="WPM30"/>
      <c r="WPN30"/>
      <c r="WPO30"/>
      <c r="WPP30"/>
      <c r="WPQ30"/>
      <c r="WPR30"/>
      <c r="WPS30"/>
      <c r="WPT30"/>
      <c r="WPU30"/>
      <c r="WPV30"/>
      <c r="WPW30"/>
      <c r="WPX30"/>
      <c r="WPY30"/>
      <c r="WPZ30"/>
      <c r="WQA30"/>
      <c r="WQB30"/>
      <c r="WQC30"/>
      <c r="WQD30"/>
      <c r="WQE30"/>
      <c r="WQF30"/>
      <c r="WQG30"/>
      <c r="WQH30"/>
      <c r="WQI30"/>
      <c r="WQJ30"/>
      <c r="WQK30"/>
      <c r="WQL30"/>
      <c r="WQM30"/>
      <c r="WQN30"/>
      <c r="WQO30"/>
      <c r="WQP30"/>
      <c r="WQQ30"/>
      <c r="WQR30"/>
      <c r="WQS30"/>
      <c r="WQT30"/>
      <c r="WQU30"/>
      <c r="WQV30"/>
      <c r="WQW30"/>
      <c r="WQX30"/>
      <c r="WQY30"/>
      <c r="WQZ30"/>
      <c r="WRA30"/>
      <c r="WRB30"/>
      <c r="WRC30"/>
      <c r="WRD30"/>
      <c r="WRE30"/>
      <c r="WRF30"/>
      <c r="WRG30"/>
      <c r="WRH30"/>
      <c r="WRI30"/>
      <c r="WRJ30"/>
      <c r="WRK30"/>
      <c r="WRL30"/>
      <c r="WRM30"/>
      <c r="WRN30"/>
      <c r="WRO30"/>
      <c r="WRP30"/>
      <c r="WRQ30"/>
      <c r="WRR30"/>
      <c r="WRS30"/>
      <c r="WRT30"/>
      <c r="WRU30"/>
      <c r="WRV30"/>
      <c r="WRW30"/>
      <c r="WRX30"/>
      <c r="WRY30"/>
      <c r="WRZ30"/>
      <c r="WSA30"/>
      <c r="WSB30"/>
      <c r="WSC30"/>
      <c r="WSD30"/>
      <c r="WSE30"/>
      <c r="WSF30"/>
      <c r="WSG30"/>
      <c r="WSH30"/>
      <c r="WSI30"/>
      <c r="WSJ30"/>
      <c r="WSK30"/>
      <c r="WSL30"/>
      <c r="WSM30"/>
      <c r="WSN30"/>
      <c r="WSO30"/>
      <c r="WSP30"/>
      <c r="WSQ30"/>
      <c r="WSR30"/>
      <c r="WSS30"/>
      <c r="WST30"/>
      <c r="WSU30"/>
      <c r="WSV30"/>
      <c r="WSW30"/>
      <c r="WSX30"/>
      <c r="WSY30"/>
      <c r="WSZ30"/>
      <c r="WTA30"/>
      <c r="WTB30"/>
      <c r="WTC30"/>
      <c r="WTD30"/>
      <c r="WTE30"/>
      <c r="WTF30"/>
      <c r="WTG30"/>
      <c r="WTH30"/>
      <c r="WTI30"/>
      <c r="WTJ30"/>
      <c r="WTK30"/>
      <c r="WTL30"/>
      <c r="WTM30"/>
      <c r="WTN30"/>
      <c r="WTO30"/>
      <c r="WTP30"/>
      <c r="WTQ30"/>
      <c r="WTR30"/>
      <c r="WTS30"/>
      <c r="WTT30"/>
      <c r="WTU30"/>
      <c r="WTV30"/>
      <c r="WTW30"/>
      <c r="WTX30"/>
      <c r="WTY30"/>
      <c r="WTZ30"/>
      <c r="WUA30"/>
      <c r="WUB30"/>
      <c r="WUC30"/>
      <c r="WUD30"/>
      <c r="WUE30"/>
      <c r="WUF30"/>
      <c r="WUG30"/>
      <c r="WUH30"/>
      <c r="WUI30"/>
      <c r="WUJ30"/>
      <c r="WUK30"/>
      <c r="WUL30"/>
      <c r="WUM30"/>
      <c r="WUN30"/>
      <c r="WUO30"/>
      <c r="WUP30"/>
      <c r="WUQ30"/>
      <c r="WUR30"/>
      <c r="WUS30"/>
      <c r="WUT30"/>
      <c r="WUU30"/>
      <c r="WUV30"/>
      <c r="WUW30"/>
      <c r="WUX30"/>
      <c r="WUY30"/>
      <c r="WUZ30"/>
      <c r="WVA30"/>
      <c r="WVB30"/>
      <c r="WVC30"/>
      <c r="WVD30"/>
      <c r="WVE30"/>
      <c r="WVF30"/>
      <c r="WVG30"/>
      <c r="WVH30"/>
      <c r="WVI30"/>
      <c r="WVJ30"/>
      <c r="WVK30"/>
      <c r="WVL30"/>
      <c r="WVM30"/>
      <c r="WVN30"/>
      <c r="WVO30"/>
      <c r="WVP30"/>
      <c r="WVQ30"/>
      <c r="WVR30"/>
      <c r="WVS30"/>
      <c r="WVT30"/>
      <c r="WVU30"/>
      <c r="WVV30"/>
      <c r="WVW30"/>
      <c r="WVX30"/>
      <c r="WVY30"/>
      <c r="WVZ30"/>
      <c r="WWA30"/>
      <c r="WWB30"/>
      <c r="WWC30"/>
      <c r="WWD30"/>
      <c r="WWE30"/>
      <c r="WWF30"/>
      <c r="WWG30"/>
      <c r="WWH30"/>
      <c r="WWI30"/>
      <c r="WWJ30"/>
      <c r="WWK30"/>
      <c r="WWL30"/>
      <c r="WWM30"/>
      <c r="WWN30"/>
      <c r="WWO30"/>
      <c r="WWP30"/>
      <c r="WWQ30"/>
      <c r="WWR30"/>
      <c r="WWS30"/>
      <c r="WWT30"/>
      <c r="WWU30"/>
      <c r="WWV30"/>
      <c r="WWW30"/>
      <c r="WWX30"/>
      <c r="WWY30"/>
      <c r="WWZ30"/>
      <c r="WXA30"/>
      <c r="WXB30"/>
      <c r="WXC30"/>
      <c r="WXD30"/>
      <c r="WXE30"/>
      <c r="WXF30"/>
      <c r="WXG30"/>
      <c r="WXH30"/>
      <c r="WXI30"/>
      <c r="WXJ30"/>
      <c r="WXK30"/>
      <c r="WXL30"/>
      <c r="WXM30"/>
      <c r="WXN30"/>
      <c r="WXO30"/>
      <c r="WXP30"/>
      <c r="WXQ30"/>
      <c r="WXR30"/>
      <c r="WXS30"/>
      <c r="WXT30"/>
      <c r="WXU30"/>
      <c r="WXV30"/>
      <c r="WXW30"/>
      <c r="WXX30"/>
      <c r="WXY30"/>
      <c r="WXZ30"/>
      <c r="WYA30"/>
      <c r="WYB30"/>
      <c r="WYC30"/>
      <c r="WYD30"/>
      <c r="WYE30"/>
      <c r="WYF30"/>
      <c r="WYG30"/>
      <c r="WYH30"/>
      <c r="WYI30"/>
      <c r="WYJ30"/>
      <c r="WYK30"/>
      <c r="WYL30"/>
      <c r="WYM30"/>
      <c r="WYN30"/>
      <c r="WYO30"/>
      <c r="WYP30"/>
      <c r="WYQ30"/>
      <c r="WYR30"/>
      <c r="WYS30"/>
      <c r="WYT30"/>
      <c r="WYU30"/>
      <c r="WYV30"/>
      <c r="WYW30"/>
      <c r="WYX30"/>
      <c r="WYY30"/>
      <c r="WYZ30"/>
      <c r="WZA30"/>
      <c r="WZB30"/>
      <c r="WZC30"/>
      <c r="WZD30"/>
      <c r="WZE30"/>
      <c r="WZF30"/>
      <c r="WZG30"/>
      <c r="WZH30"/>
      <c r="WZI30"/>
      <c r="WZJ30"/>
      <c r="WZK30"/>
      <c r="WZL30"/>
      <c r="WZM30"/>
      <c r="WZN30"/>
      <c r="WZO30"/>
      <c r="WZP30"/>
      <c r="WZQ30"/>
      <c r="WZR30"/>
      <c r="WZS30"/>
      <c r="WZT30"/>
      <c r="WZU30"/>
      <c r="WZV30"/>
      <c r="WZW30"/>
      <c r="WZX30"/>
      <c r="WZY30"/>
      <c r="WZZ30"/>
      <c r="XAA30"/>
      <c r="XAB30"/>
      <c r="XAC30"/>
      <c r="XAD30"/>
      <c r="XAE30"/>
      <c r="XAF30"/>
      <c r="XAG30"/>
      <c r="XAH30"/>
      <c r="XAI30"/>
      <c r="XAJ30"/>
      <c r="XAK30"/>
      <c r="XAL30"/>
      <c r="XAM30"/>
      <c r="XAN30"/>
      <c r="XAO30"/>
      <c r="XAP30"/>
      <c r="XAQ30"/>
      <c r="XAR30"/>
      <c r="XAS30"/>
      <c r="XAT30"/>
      <c r="XAU30"/>
      <c r="XAV30"/>
      <c r="XAW30"/>
      <c r="XAX30"/>
      <c r="XAY30"/>
      <c r="XAZ30"/>
      <c r="XBA30"/>
      <c r="XBB30"/>
      <c r="XBC30"/>
      <c r="XBD30"/>
      <c r="XBE30"/>
      <c r="XBF30"/>
      <c r="XBG30"/>
      <c r="XBH30"/>
      <c r="XBI30"/>
      <c r="XBJ30"/>
      <c r="XBK30"/>
      <c r="XBL30"/>
      <c r="XBM30"/>
      <c r="XBN30"/>
      <c r="XBO30"/>
      <c r="XBP30"/>
      <c r="XBQ30"/>
      <c r="XBR30"/>
      <c r="XBS30"/>
      <c r="XBT30"/>
      <c r="XBU30"/>
      <c r="XBV30"/>
      <c r="XBW30"/>
      <c r="XBX30"/>
      <c r="XBY30"/>
      <c r="XBZ30"/>
      <c r="XCA30"/>
      <c r="XCB30"/>
      <c r="XCC30"/>
      <c r="XCD30"/>
      <c r="XCE30"/>
      <c r="XCF30"/>
      <c r="XCG30"/>
      <c r="XCH30"/>
      <c r="XCI30"/>
      <c r="XCJ30"/>
      <c r="XCK30"/>
      <c r="XCL30"/>
      <c r="XCM30"/>
      <c r="XCN30"/>
      <c r="XCO30"/>
      <c r="XCP30"/>
      <c r="XCQ30"/>
      <c r="XCR30"/>
      <c r="XCS30"/>
      <c r="XCT30"/>
      <c r="XCU30"/>
      <c r="XCV30"/>
      <c r="XCW30"/>
      <c r="XCX30"/>
      <c r="XCY30"/>
      <c r="XCZ30"/>
      <c r="XDA30"/>
      <c r="XDB30"/>
      <c r="XDC30"/>
      <c r="XDD30"/>
      <c r="XDE30"/>
      <c r="XDF30"/>
      <c r="XDG30"/>
      <c r="XDH30"/>
      <c r="XDI30"/>
      <c r="XDJ30"/>
      <c r="XDK30"/>
      <c r="XDL30"/>
      <c r="XDM30"/>
      <c r="XDN30"/>
      <c r="XDO30"/>
      <c r="XDP30"/>
      <c r="XDQ30"/>
      <c r="XDR30"/>
      <c r="XDS30"/>
      <c r="XDT30"/>
      <c r="XDU30"/>
      <c r="XDV30"/>
      <c r="XDW30"/>
      <c r="XDX30"/>
      <c r="XDY30"/>
      <c r="XDZ30"/>
      <c r="XEA30"/>
      <c r="XEB30"/>
      <c r="XEC30"/>
      <c r="XED30"/>
      <c r="XEE30"/>
      <c r="XEF30"/>
      <c r="XEG30"/>
      <c r="XEH30"/>
      <c r="XEI30"/>
      <c r="XEJ30"/>
      <c r="XEK30"/>
      <c r="XEL30"/>
      <c r="XEM30"/>
      <c r="XEN30"/>
      <c r="XEO30"/>
      <c r="XEP30"/>
      <c r="XEQ30"/>
      <c r="XER30"/>
      <c r="XES30"/>
      <c r="XET30"/>
      <c r="XEU30"/>
      <c r="XEV30"/>
      <c r="XEW30"/>
      <c r="XEX30"/>
      <c r="XEY30"/>
      <c r="XEZ30"/>
      <c r="XFA30"/>
    </row>
    <row r="31" spans="1:16381" s="1" customFormat="1" ht="75">
      <c r="A31" s="556" t="str">
        <f t="array" ref="A31">INDEX(CO_indicators_list[], SMALL(IF(CO_Indic_List='1_Entry_Table'!$B$16,ROW(CO_Indic_List)-7),ROWS(A$6:A31)),2)</f>
        <v>Output 2.3</v>
      </c>
      <c r="B31" s="530" t="str">
        <f>IF(ISERROR(VLOOKUP(A31,FillHome_OO[],3,FALSE))=TRUE,,VLOOKUP(A31,FillHome_OO[],3,FALSE))</f>
        <v>2.3 - Enhanced legal policy and institutional frameworks are in place for conservation sustainable use and access and benefit-sharing of natural resources biodiversity and ecosystems</v>
      </c>
      <c r="C31" s="530">
        <f>Monitoring_Table!C31</f>
        <v>0</v>
      </c>
      <c r="D31" s="530" t="str">
        <f>VLOOKUP(ShadowTable[[#This Row],[indicators]],Tablo_MonitoringTable[],2,FALSE)</f>
        <v>Indicator 2.3.1</v>
      </c>
      <c r="E31" s="208" t="str">
        <f t="array" ref="E31">INDEX(CO_indicators_list[], SMALL(IF(CO_Indic_List='1_Entry_Table'!$B$16,ROW(CO_Indic_List)-7),ROWS(E$6:E31)),8)</f>
        <v>2.3.1 - Number of institutional policy frameworks in place for conservation, sustainable use of natural resources, biodiversity and ecosystem</v>
      </c>
      <c r="F31" s="526">
        <f>IF(ISERROR(VLOOKUP(ShadowTable[[#This Row],[indicators]],Tablo_MonitoringTable[],3,FALSE))=TRUE,,VLOOKUP(ShadowTable[[#This Row],[indicators]],Tablo_MonitoringTable[],3,FALSE))</f>
        <v>0</v>
      </c>
      <c r="G31" s="526">
        <f>VLOOKUP(ShadowTable[[#This Row],[indicators]],Tablo_MonitoringTable[],4,FALSE)</f>
        <v>0</v>
      </c>
      <c r="H31" s="526">
        <f>VLOOKUP(ShadowTable[[#This Row],[indicators]],Tablo_MonitoringTable[],5,FALSE)</f>
        <v>0</v>
      </c>
      <c r="I31" s="526">
        <f>VLOOKUP(ShadowTable[[#This Row],[indicators]],Tablo_MonitoringTable[],6,FALSE)</f>
        <v>0</v>
      </c>
      <c r="J31" s="526">
        <f>VLOOKUP(ShadowTable[[#This Row],[indicators]],Tablo_MonitoringTable[],7,FALSE)</f>
        <v>0</v>
      </c>
      <c r="K31" s="526">
        <f>VLOOKUP(ShadowTable[[#This Row],[indicators]],Tablo_MonitoringTable[],8,FALSE)</f>
        <v>0</v>
      </c>
      <c r="L31" s="526">
        <f>VLOOKUP(ShadowTable[[#This Row],[indicators]],Tablo_MonitoringTable[],10,FALSE)</f>
        <v>0</v>
      </c>
      <c r="M31" s="526">
        <f>VLOOKUP(ShadowTable[[#This Row],[indicators]],Tablo_MonitoringTable[],11,FALSE)</f>
        <v>0</v>
      </c>
      <c r="N31" s="526">
        <f>VLOOKUP(ShadowTable[[#This Row],[indicators]],Tablo_MonitoringTable[],13,FALSE)</f>
        <v>0</v>
      </c>
      <c r="O31" s="526">
        <f>VLOOKUP(ShadowTable[[#This Row],[indicators]],Tablo_MonitoringTable[],14,FALSE)</f>
        <v>0</v>
      </c>
      <c r="P31" s="526">
        <f>VLOOKUP(ShadowTable[[#This Row],[indicators]],Tablo_MonitoringTable[],16,FALSE)</f>
        <v>0</v>
      </c>
      <c r="Q31" s="526">
        <f>VLOOKUP(ShadowTable[[#This Row],[indicators]],Tablo_MonitoringTable[],17,FALSE)</f>
        <v>0</v>
      </c>
      <c r="R31" s="526">
        <f>VLOOKUP(ShadowTable[[#This Row],[indicators]],Tablo_MonitoringTable[],19,FALSE)</f>
        <v>0</v>
      </c>
      <c r="S31" s="526">
        <f>VLOOKUP(ShadowTable[[#This Row],[indicators]],Tablo_MonitoringTable[],20,FALSE)</f>
        <v>0</v>
      </c>
      <c r="T31" s="526">
        <f>VLOOKUP(ShadowTable[[#This Row],[indicators]],Tablo_MonitoringTable[],22,FALSE)</f>
        <v>0</v>
      </c>
      <c r="U31" s="526">
        <f>VLOOKUP(ShadowTable[[#This Row],[indicators]],Tablo_MonitoringTable[],23,FALSE)</f>
        <v>0</v>
      </c>
      <c r="V31" s="225">
        <f>VLOOKUP(ShadowTable[[#This Row],[indicators]],Tablo_MonitoringTable[],25,FALSE)</f>
        <v>0</v>
      </c>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c r="IW31"/>
      <c r="IX31"/>
      <c r="IY31"/>
      <c r="IZ31"/>
      <c r="JA31"/>
      <c r="JB31"/>
      <c r="JC31"/>
      <c r="JD31"/>
      <c r="JE31"/>
      <c r="JF31"/>
      <c r="JG31"/>
      <c r="JH31"/>
      <c r="JI31"/>
      <c r="JJ31"/>
      <c r="JK31"/>
      <c r="JL31"/>
      <c r="JM31"/>
      <c r="JN31"/>
      <c r="JO31"/>
      <c r="JP31"/>
      <c r="JQ31"/>
      <c r="JR31"/>
      <c r="JS31"/>
      <c r="JT31"/>
      <c r="JU31"/>
      <c r="JV31"/>
      <c r="JW31"/>
      <c r="JX31"/>
      <c r="JY31"/>
      <c r="JZ31"/>
      <c r="KA31"/>
      <c r="KB31"/>
      <c r="KC31"/>
      <c r="KD31"/>
      <c r="KE31"/>
      <c r="KF31"/>
      <c r="KG31"/>
      <c r="KH31"/>
      <c r="KI31"/>
      <c r="KJ31"/>
      <c r="KK31"/>
      <c r="KL31"/>
      <c r="KM31"/>
      <c r="KN31"/>
      <c r="KO31"/>
      <c r="KP31"/>
      <c r="KQ31"/>
      <c r="KR31"/>
      <c r="KS31"/>
      <c r="KT31"/>
      <c r="KU31"/>
      <c r="KV31"/>
      <c r="KW31"/>
      <c r="KX31"/>
      <c r="KY31"/>
      <c r="KZ31"/>
      <c r="LA31"/>
      <c r="LB31"/>
      <c r="LC31"/>
      <c r="LD31"/>
      <c r="LE31"/>
      <c r="LF31"/>
      <c r="LG31"/>
      <c r="LH31"/>
      <c r="LI31"/>
      <c r="LJ31"/>
      <c r="LK31"/>
      <c r="LL31"/>
      <c r="LM31"/>
      <c r="LN31"/>
      <c r="LO31"/>
      <c r="LP31"/>
      <c r="LQ31"/>
      <c r="LR31"/>
      <c r="LS31"/>
      <c r="LT31"/>
      <c r="LU31"/>
      <c r="LV31"/>
      <c r="LW31"/>
      <c r="LX31"/>
      <c r="LY31"/>
      <c r="LZ31"/>
      <c r="MA31"/>
      <c r="MB31"/>
      <c r="MC31"/>
      <c r="MD31"/>
      <c r="ME31"/>
      <c r="MF31"/>
      <c r="MG31"/>
      <c r="MH31"/>
      <c r="MI31"/>
      <c r="MJ31"/>
      <c r="MK31"/>
      <c r="ML31"/>
      <c r="MM31"/>
      <c r="MN31"/>
      <c r="MO31"/>
      <c r="MP31"/>
      <c r="MQ31"/>
      <c r="MR31"/>
      <c r="MS31"/>
      <c r="MT31"/>
      <c r="MU31"/>
      <c r="MV31"/>
      <c r="MW31"/>
      <c r="MX31"/>
      <c r="MY31"/>
      <c r="MZ31"/>
      <c r="NA31"/>
      <c r="NB31"/>
      <c r="NC31"/>
      <c r="ND31"/>
      <c r="NE31"/>
      <c r="NF31"/>
      <c r="NG31"/>
      <c r="NH31"/>
      <c r="NI31"/>
      <c r="NJ31"/>
      <c r="NK31"/>
      <c r="NL31"/>
      <c r="NM31"/>
      <c r="NN31"/>
      <c r="NO31"/>
      <c r="NP31"/>
      <c r="NQ31"/>
      <c r="NR31"/>
      <c r="NS31"/>
      <c r="NT31"/>
      <c r="NU31"/>
      <c r="NV31"/>
      <c r="NW31"/>
      <c r="NX31"/>
      <c r="NY31"/>
      <c r="NZ31"/>
      <c r="OA31"/>
      <c r="OB31"/>
      <c r="OC31"/>
      <c r="OD31"/>
      <c r="OE31"/>
      <c r="OF31"/>
      <c r="OG31"/>
      <c r="OH31"/>
      <c r="OI31"/>
      <c r="OJ31"/>
      <c r="OK31"/>
      <c r="OL31"/>
      <c r="OM31"/>
      <c r="ON31"/>
      <c r="OO31"/>
      <c r="OP31"/>
      <c r="OQ31"/>
      <c r="OR31"/>
      <c r="OS31"/>
      <c r="OT31"/>
      <c r="OU31"/>
      <c r="OV31"/>
      <c r="OW31"/>
      <c r="OX31"/>
      <c r="OY31"/>
      <c r="OZ31"/>
      <c r="PA31"/>
      <c r="PB31"/>
      <c r="PC31"/>
      <c r="PD31"/>
      <c r="PE31"/>
      <c r="PF31"/>
      <c r="PG31"/>
      <c r="PH31"/>
      <c r="PI31"/>
      <c r="PJ31"/>
      <c r="PK31"/>
      <c r="PL31"/>
      <c r="PM31"/>
      <c r="PN31"/>
      <c r="PO31"/>
      <c r="PP31"/>
      <c r="PQ31"/>
      <c r="PR31"/>
      <c r="PS31"/>
      <c r="PT31"/>
      <c r="PU31"/>
      <c r="PV31"/>
      <c r="PW31"/>
      <c r="PX31"/>
      <c r="PY31"/>
      <c r="PZ31"/>
      <c r="QA31"/>
      <c r="QB31"/>
      <c r="QC31"/>
      <c r="QD31"/>
      <c r="QE31"/>
      <c r="QF31"/>
      <c r="QG31"/>
      <c r="QH31"/>
      <c r="QI31"/>
      <c r="QJ31"/>
      <c r="QK31"/>
      <c r="QL31"/>
      <c r="QM31"/>
      <c r="QN31"/>
      <c r="QO31"/>
      <c r="QP31"/>
      <c r="QQ31"/>
      <c r="QR31"/>
      <c r="QS31"/>
      <c r="QT31"/>
      <c r="QU31"/>
      <c r="QV31"/>
      <c r="QW31"/>
      <c r="QX31"/>
      <c r="QY31"/>
      <c r="QZ31"/>
      <c r="RA31"/>
      <c r="RB31"/>
      <c r="RC31"/>
      <c r="RD31"/>
      <c r="RE31"/>
      <c r="RF31"/>
      <c r="RG31"/>
      <c r="RH31"/>
      <c r="RI31"/>
      <c r="RJ31"/>
      <c r="RK31"/>
      <c r="RL31"/>
      <c r="RM31"/>
      <c r="RN31"/>
      <c r="RO31"/>
      <c r="RP31"/>
      <c r="RQ31"/>
      <c r="RR31"/>
      <c r="RS31"/>
      <c r="RT31"/>
      <c r="RU31"/>
      <c r="RV31"/>
      <c r="RW31"/>
      <c r="RX31"/>
      <c r="RY31"/>
      <c r="RZ31"/>
      <c r="SA31"/>
      <c r="SB31"/>
      <c r="SC31"/>
      <c r="SD31"/>
      <c r="SE31"/>
      <c r="SF31"/>
      <c r="SG31"/>
      <c r="SH31"/>
      <c r="SI31"/>
      <c r="SJ31"/>
      <c r="SK31"/>
      <c r="SL31"/>
      <c r="SM31"/>
      <c r="SN31"/>
      <c r="SO31"/>
      <c r="SP31"/>
      <c r="SQ31"/>
      <c r="SR31"/>
      <c r="SS31"/>
      <c r="ST31"/>
      <c r="SU31"/>
      <c r="SV31"/>
      <c r="SW31"/>
      <c r="SX31"/>
      <c r="SY31"/>
      <c r="SZ31"/>
      <c r="TA31"/>
      <c r="TB31"/>
      <c r="TC31"/>
      <c r="TD31"/>
      <c r="TE31"/>
      <c r="TF31"/>
      <c r="TG31"/>
      <c r="TH31"/>
      <c r="TI31"/>
      <c r="TJ31"/>
      <c r="TK31"/>
      <c r="TL31"/>
      <c r="TM31"/>
      <c r="TN31"/>
      <c r="TO31"/>
      <c r="TP31"/>
      <c r="TQ31"/>
      <c r="TR31"/>
      <c r="TS31"/>
      <c r="TT31"/>
      <c r="TU31"/>
      <c r="TV31"/>
      <c r="TW31"/>
      <c r="TX31"/>
      <c r="TY31"/>
      <c r="TZ31"/>
      <c r="UA31"/>
      <c r="UB31"/>
      <c r="UC31"/>
      <c r="UD31"/>
      <c r="UE31"/>
      <c r="UF31"/>
      <c r="UG31"/>
      <c r="UH31"/>
      <c r="UI31"/>
      <c r="UJ31"/>
      <c r="UK31"/>
      <c r="UL31"/>
      <c r="UM31"/>
      <c r="UN31"/>
      <c r="UO31"/>
      <c r="UP31"/>
      <c r="UQ31"/>
      <c r="UR31"/>
      <c r="US31"/>
      <c r="UT31"/>
      <c r="UU31"/>
      <c r="UV31"/>
      <c r="UW31"/>
      <c r="UX31"/>
      <c r="UY31"/>
      <c r="UZ31"/>
      <c r="VA31"/>
      <c r="VB31"/>
      <c r="VC31"/>
      <c r="VD31"/>
      <c r="VE31"/>
      <c r="VF31"/>
      <c r="VG31"/>
      <c r="VH31"/>
      <c r="VI31"/>
      <c r="VJ31"/>
      <c r="VK31"/>
      <c r="VL31"/>
      <c r="VM31"/>
      <c r="VN31"/>
      <c r="VO31"/>
      <c r="VP31"/>
      <c r="VQ31"/>
      <c r="VR31"/>
      <c r="VS31"/>
      <c r="VT31"/>
      <c r="VU31"/>
      <c r="VV31"/>
      <c r="VW31"/>
      <c r="VX31"/>
      <c r="VY31"/>
      <c r="VZ31"/>
      <c r="WA31"/>
      <c r="WB31"/>
      <c r="WC31"/>
      <c r="WD31"/>
      <c r="WE31"/>
      <c r="WF31"/>
      <c r="WG31"/>
      <c r="WH31"/>
      <c r="WI31"/>
      <c r="WJ31"/>
      <c r="WK31"/>
      <c r="WL31"/>
      <c r="WM31"/>
      <c r="WN31"/>
      <c r="WO31"/>
      <c r="WP31"/>
      <c r="WQ31"/>
      <c r="WR31"/>
      <c r="WS31"/>
      <c r="WT31"/>
      <c r="WU31"/>
      <c r="WV31"/>
      <c r="WW31"/>
      <c r="WX31"/>
      <c r="WY31"/>
      <c r="WZ31"/>
      <c r="XA31"/>
      <c r="XB31"/>
      <c r="XC31"/>
      <c r="XD31"/>
      <c r="XE31"/>
      <c r="XF31"/>
      <c r="XG31"/>
      <c r="XH31"/>
      <c r="XI31"/>
      <c r="XJ31"/>
      <c r="XK31"/>
      <c r="XL31"/>
      <c r="XM31"/>
      <c r="XN31"/>
      <c r="XO31"/>
      <c r="XP31"/>
      <c r="XQ31"/>
      <c r="XR31"/>
      <c r="XS31"/>
      <c r="XT31"/>
      <c r="XU31"/>
      <c r="XV31"/>
      <c r="XW31"/>
      <c r="XX31"/>
      <c r="XY31"/>
      <c r="XZ31"/>
      <c r="YA31"/>
      <c r="YB31"/>
      <c r="YC31"/>
      <c r="YD31"/>
      <c r="YE31"/>
      <c r="YF31"/>
      <c r="YG31"/>
      <c r="YH31"/>
      <c r="YI31"/>
      <c r="YJ31"/>
      <c r="YK31"/>
      <c r="YL31"/>
      <c r="YM31"/>
      <c r="YN31"/>
      <c r="YO31"/>
      <c r="YP31"/>
      <c r="YQ31"/>
      <c r="YR31"/>
      <c r="YS31"/>
      <c r="YT31"/>
      <c r="YU31"/>
      <c r="YV31"/>
      <c r="YW31"/>
      <c r="YX31"/>
      <c r="YY31"/>
      <c r="YZ31"/>
      <c r="ZA31"/>
      <c r="ZB31"/>
      <c r="ZC31"/>
      <c r="ZD31"/>
      <c r="ZE31"/>
      <c r="ZF31"/>
      <c r="ZG31"/>
      <c r="ZH31"/>
      <c r="ZI31"/>
      <c r="ZJ31"/>
      <c r="ZK31"/>
      <c r="ZL31"/>
      <c r="ZM31"/>
      <c r="ZN31"/>
      <c r="ZO31"/>
      <c r="ZP31"/>
      <c r="ZQ31"/>
      <c r="ZR31"/>
      <c r="ZS31"/>
      <c r="ZT31"/>
      <c r="ZU31"/>
      <c r="ZV31"/>
      <c r="ZW31"/>
      <c r="ZX31"/>
      <c r="ZY31"/>
      <c r="ZZ31"/>
      <c r="AAA31"/>
      <c r="AAB31"/>
      <c r="AAC31"/>
      <c r="AAD31"/>
      <c r="AAE31"/>
      <c r="AAF31"/>
      <c r="AAG31"/>
      <c r="AAH31"/>
      <c r="AAI31"/>
      <c r="AAJ31"/>
      <c r="AAK31"/>
      <c r="AAL31"/>
      <c r="AAM31"/>
      <c r="AAN31"/>
      <c r="AAO31"/>
      <c r="AAP31"/>
      <c r="AAQ31"/>
      <c r="AAR31"/>
      <c r="AAS31"/>
      <c r="AAT31"/>
      <c r="AAU31"/>
      <c r="AAV31"/>
      <c r="AAW31"/>
      <c r="AAX31"/>
      <c r="AAY31"/>
      <c r="AAZ31"/>
      <c r="ABA31"/>
      <c r="ABB31"/>
      <c r="ABC31"/>
      <c r="ABD31"/>
      <c r="ABE31"/>
      <c r="ABF31"/>
      <c r="ABG31"/>
      <c r="ABH31"/>
      <c r="ABI31"/>
      <c r="ABJ31"/>
      <c r="ABK31"/>
      <c r="ABL31"/>
      <c r="ABM31"/>
      <c r="ABN31"/>
      <c r="ABO31"/>
      <c r="ABP31"/>
      <c r="ABQ31"/>
      <c r="ABR31"/>
      <c r="ABS31"/>
      <c r="ABT31"/>
      <c r="ABU31"/>
      <c r="ABV31"/>
      <c r="ABW31"/>
      <c r="ABX31"/>
      <c r="ABY31"/>
      <c r="ABZ31"/>
      <c r="ACA31"/>
      <c r="ACB31"/>
      <c r="ACC31"/>
      <c r="ACD31"/>
      <c r="ACE31"/>
      <c r="ACF31"/>
      <c r="ACG31"/>
      <c r="ACH31"/>
      <c r="ACI31"/>
      <c r="ACJ31"/>
      <c r="ACK31"/>
      <c r="ACL31"/>
      <c r="ACM31"/>
      <c r="ACN31"/>
      <c r="ACO31"/>
      <c r="ACP31"/>
      <c r="ACQ31"/>
      <c r="ACR31"/>
      <c r="ACS31"/>
      <c r="ACT31"/>
      <c r="ACU31"/>
      <c r="ACV31"/>
      <c r="ACW31"/>
      <c r="ACX31"/>
      <c r="ACY31"/>
      <c r="ACZ31"/>
      <c r="ADA31"/>
      <c r="ADB31"/>
      <c r="ADC31"/>
      <c r="ADD31"/>
      <c r="ADE31"/>
      <c r="ADF31"/>
      <c r="ADG31"/>
      <c r="ADH31"/>
      <c r="ADI31"/>
      <c r="ADJ31"/>
      <c r="ADK31"/>
      <c r="ADL31"/>
      <c r="ADM31"/>
      <c r="ADN31"/>
      <c r="ADO31"/>
      <c r="ADP31"/>
      <c r="ADQ31"/>
      <c r="ADR31"/>
      <c r="ADS31"/>
      <c r="ADT31"/>
      <c r="ADU31"/>
      <c r="ADV31"/>
      <c r="ADW31"/>
      <c r="ADX31"/>
      <c r="ADY31"/>
      <c r="ADZ31"/>
      <c r="AEA31"/>
      <c r="AEB31"/>
      <c r="AEC31"/>
      <c r="AED31"/>
      <c r="AEE31"/>
      <c r="AEF31"/>
      <c r="AEG31"/>
      <c r="AEH31"/>
      <c r="AEI31"/>
      <c r="AEJ31"/>
      <c r="AEK31"/>
      <c r="AEL31"/>
      <c r="AEM31"/>
      <c r="AEN31"/>
      <c r="AEO31"/>
      <c r="AEP31"/>
      <c r="AEQ31"/>
      <c r="AER31"/>
      <c r="AES31"/>
      <c r="AET31"/>
      <c r="AEU31"/>
      <c r="AEV31"/>
      <c r="AEW31"/>
      <c r="AEX31"/>
      <c r="AEY31"/>
      <c r="AEZ31"/>
      <c r="AFA31"/>
      <c r="AFB31"/>
      <c r="AFC31"/>
      <c r="AFD31"/>
      <c r="AFE31"/>
      <c r="AFF31"/>
      <c r="AFG31"/>
      <c r="AFH31"/>
      <c r="AFI31"/>
      <c r="AFJ31"/>
      <c r="AFK31"/>
      <c r="AFL31"/>
      <c r="AFM31"/>
      <c r="AFN31"/>
      <c r="AFO31"/>
      <c r="AFP31"/>
      <c r="AFQ31"/>
      <c r="AFR31"/>
      <c r="AFS31"/>
      <c r="AFT31"/>
      <c r="AFU31"/>
      <c r="AFV31"/>
      <c r="AFW31"/>
      <c r="AFX31"/>
      <c r="AFY31"/>
      <c r="AFZ31"/>
      <c r="AGA31"/>
      <c r="AGB31"/>
      <c r="AGC31"/>
      <c r="AGD31"/>
      <c r="AGE31"/>
      <c r="AGF31"/>
      <c r="AGG31"/>
      <c r="AGH31"/>
      <c r="AGI31"/>
      <c r="AGJ31"/>
      <c r="AGK31"/>
      <c r="AGL31"/>
      <c r="AGM31"/>
      <c r="AGN31"/>
      <c r="AGO31"/>
      <c r="AGP31"/>
      <c r="AGQ31"/>
      <c r="AGR31"/>
      <c r="AGS31"/>
      <c r="AGT31"/>
      <c r="AGU31"/>
      <c r="AGV31"/>
      <c r="AGW31"/>
      <c r="AGX31"/>
      <c r="AGY31"/>
      <c r="AGZ31"/>
      <c r="AHA31"/>
      <c r="AHB31"/>
      <c r="AHC31"/>
      <c r="AHD31"/>
      <c r="AHE31"/>
      <c r="AHF31"/>
      <c r="AHG31"/>
      <c r="AHH31"/>
      <c r="AHI31"/>
      <c r="AHJ31"/>
      <c r="AHK31"/>
      <c r="AHL31"/>
      <c r="AHM31"/>
      <c r="AHN31"/>
      <c r="AHO31"/>
      <c r="AHP31"/>
      <c r="AHQ31"/>
      <c r="AHR31"/>
      <c r="AHS31"/>
      <c r="AHT31"/>
      <c r="AHU31"/>
      <c r="AHV31"/>
      <c r="AHW31"/>
      <c r="AHX31"/>
      <c r="AHY31"/>
      <c r="AHZ31"/>
      <c r="AIA31"/>
      <c r="AIB31"/>
      <c r="AIC31"/>
      <c r="AID31"/>
      <c r="AIE31"/>
      <c r="AIF31"/>
      <c r="AIG31"/>
      <c r="AIH31"/>
      <c r="AII31"/>
      <c r="AIJ31"/>
      <c r="AIK31"/>
      <c r="AIL31"/>
      <c r="AIM31"/>
      <c r="AIN31"/>
      <c r="AIO31"/>
      <c r="AIP31"/>
      <c r="AIQ31"/>
      <c r="AIR31"/>
      <c r="AIS31"/>
      <c r="AIT31"/>
      <c r="AIU31"/>
      <c r="AIV31"/>
      <c r="AIW31"/>
      <c r="AIX31"/>
      <c r="AIY31"/>
      <c r="AIZ31"/>
      <c r="AJA31"/>
      <c r="AJB31"/>
      <c r="AJC31"/>
      <c r="AJD31"/>
      <c r="AJE31"/>
      <c r="AJF31"/>
      <c r="AJG31"/>
      <c r="AJH31"/>
      <c r="AJI31"/>
      <c r="AJJ31"/>
      <c r="AJK31"/>
      <c r="AJL31"/>
      <c r="AJM31"/>
      <c r="AJN31"/>
      <c r="AJO31"/>
      <c r="AJP31"/>
      <c r="AJQ31"/>
      <c r="AJR31"/>
      <c r="AJS31"/>
      <c r="AJT31"/>
      <c r="AJU31"/>
      <c r="AJV31"/>
      <c r="AJW31"/>
      <c r="AJX31"/>
      <c r="AJY31"/>
      <c r="AJZ31"/>
      <c r="AKA31"/>
      <c r="AKB31"/>
      <c r="AKC31"/>
      <c r="AKD31"/>
      <c r="AKE31"/>
      <c r="AKF31"/>
      <c r="AKG31"/>
      <c r="AKH31"/>
      <c r="AKI31"/>
      <c r="AKJ31"/>
      <c r="AKK31"/>
      <c r="AKL31"/>
      <c r="AKM31"/>
      <c r="AKN31"/>
      <c r="AKO31"/>
      <c r="AKP31"/>
      <c r="AKQ31"/>
      <c r="AKR31"/>
      <c r="AKS31"/>
      <c r="AKT31"/>
      <c r="AKU31"/>
      <c r="AKV31"/>
      <c r="AKW31"/>
      <c r="AKX31"/>
      <c r="AKY31"/>
      <c r="AKZ31"/>
      <c r="ALA31"/>
      <c r="ALB31"/>
      <c r="ALC31"/>
      <c r="ALD31"/>
      <c r="ALE31"/>
      <c r="ALF31"/>
      <c r="ALG31"/>
      <c r="ALH31"/>
      <c r="ALI31"/>
      <c r="ALJ31"/>
      <c r="ALK31"/>
      <c r="ALL31"/>
      <c r="ALM31"/>
      <c r="ALN31"/>
      <c r="ALO31"/>
      <c r="ALP31"/>
      <c r="ALQ31"/>
      <c r="ALR31"/>
      <c r="ALS31"/>
      <c r="ALT31"/>
      <c r="ALU31"/>
      <c r="ALV31"/>
      <c r="ALW31"/>
      <c r="ALX31"/>
      <c r="ALY31"/>
      <c r="ALZ31"/>
      <c r="AMA31"/>
      <c r="AMB31"/>
      <c r="AMC31"/>
      <c r="AMD31"/>
      <c r="AME31"/>
      <c r="AMF31"/>
      <c r="AMG31"/>
      <c r="AMH31"/>
      <c r="AMI31"/>
      <c r="AMJ31"/>
      <c r="AMK31"/>
      <c r="AML31"/>
      <c r="AMM31"/>
      <c r="AMN31"/>
      <c r="AMO31"/>
      <c r="AMP31"/>
      <c r="AMQ31"/>
      <c r="AMR31"/>
      <c r="AMS31"/>
      <c r="AMT31"/>
      <c r="AMU31"/>
      <c r="AMV31"/>
      <c r="AMW31"/>
      <c r="AMX31"/>
      <c r="AMY31"/>
      <c r="AMZ31"/>
      <c r="ANA31"/>
      <c r="ANB31"/>
      <c r="ANC31"/>
      <c r="AND31"/>
      <c r="ANE31"/>
      <c r="ANF31"/>
      <c r="ANG31"/>
      <c r="ANH31"/>
      <c r="ANI31"/>
      <c r="ANJ31"/>
      <c r="ANK31"/>
      <c r="ANL31"/>
      <c r="ANM31"/>
      <c r="ANN31"/>
      <c r="ANO31"/>
      <c r="ANP31"/>
      <c r="ANQ31"/>
      <c r="ANR31"/>
      <c r="ANS31"/>
      <c r="ANT31"/>
      <c r="ANU31"/>
      <c r="ANV31"/>
      <c r="ANW31"/>
      <c r="ANX31"/>
      <c r="ANY31"/>
      <c r="ANZ31"/>
      <c r="AOA31"/>
      <c r="AOB31"/>
      <c r="AOC31"/>
      <c r="AOD31"/>
      <c r="AOE31"/>
      <c r="AOF31"/>
      <c r="AOG31"/>
      <c r="AOH31"/>
      <c r="AOI31"/>
      <c r="AOJ31"/>
      <c r="AOK31"/>
      <c r="AOL31"/>
      <c r="AOM31"/>
      <c r="AON31"/>
      <c r="AOO31"/>
      <c r="AOP31"/>
      <c r="AOQ31"/>
      <c r="AOR31"/>
      <c r="AOS31"/>
      <c r="AOT31"/>
      <c r="AOU31"/>
      <c r="AOV31"/>
      <c r="AOW31"/>
      <c r="AOX31"/>
      <c r="AOY31"/>
      <c r="AOZ31"/>
      <c r="APA31"/>
      <c r="APB31"/>
      <c r="APC31"/>
      <c r="APD31"/>
      <c r="APE31"/>
      <c r="APF31"/>
      <c r="APG31"/>
      <c r="APH31"/>
      <c r="API31"/>
      <c r="APJ31"/>
      <c r="APK31"/>
      <c r="APL31"/>
      <c r="APM31"/>
      <c r="APN31"/>
      <c r="APO31"/>
      <c r="APP31"/>
      <c r="APQ31"/>
      <c r="APR31"/>
      <c r="APS31"/>
      <c r="APT31"/>
      <c r="APU31"/>
      <c r="APV31"/>
      <c r="APW31"/>
      <c r="APX31"/>
      <c r="APY31"/>
      <c r="APZ31"/>
      <c r="AQA31"/>
      <c r="AQB31"/>
      <c r="AQC31"/>
      <c r="AQD31"/>
      <c r="AQE31"/>
      <c r="AQF31"/>
      <c r="AQG31"/>
      <c r="AQH31"/>
      <c r="AQI31"/>
      <c r="AQJ31"/>
      <c r="AQK31"/>
      <c r="AQL31"/>
      <c r="AQM31"/>
      <c r="AQN31"/>
      <c r="AQO31"/>
      <c r="AQP31"/>
      <c r="AQQ31"/>
      <c r="AQR31"/>
      <c r="AQS31"/>
      <c r="AQT31"/>
      <c r="AQU31"/>
      <c r="AQV31"/>
      <c r="AQW31"/>
      <c r="AQX31"/>
      <c r="AQY31"/>
      <c r="AQZ31"/>
      <c r="ARA31"/>
      <c r="ARB31"/>
      <c r="ARC31"/>
      <c r="ARD31"/>
      <c r="ARE31"/>
      <c r="ARF31"/>
      <c r="ARG31"/>
      <c r="ARH31"/>
      <c r="ARI31"/>
      <c r="ARJ31"/>
      <c r="ARK31"/>
      <c r="ARL31"/>
      <c r="ARM31"/>
      <c r="ARN31"/>
      <c r="ARO31"/>
      <c r="ARP31"/>
      <c r="ARQ31"/>
      <c r="ARR31"/>
      <c r="ARS31"/>
      <c r="ART31"/>
      <c r="ARU31"/>
      <c r="ARV31"/>
      <c r="ARW31"/>
      <c r="ARX31"/>
      <c r="ARY31"/>
      <c r="ARZ31"/>
      <c r="ASA31"/>
      <c r="ASB31"/>
      <c r="ASC31"/>
      <c r="ASD31"/>
      <c r="ASE31"/>
      <c r="ASF31"/>
      <c r="ASG31"/>
      <c r="ASH31"/>
      <c r="ASI31"/>
      <c r="ASJ31"/>
      <c r="ASK31"/>
      <c r="ASL31"/>
      <c r="ASM31"/>
      <c r="ASN31"/>
      <c r="ASO31"/>
      <c r="ASP31"/>
      <c r="ASQ31"/>
      <c r="ASR31"/>
      <c r="ASS31"/>
      <c r="AST31"/>
      <c r="ASU31"/>
      <c r="ASV31"/>
      <c r="ASW31"/>
      <c r="ASX31"/>
      <c r="ASY31"/>
      <c r="ASZ31"/>
      <c r="ATA31"/>
      <c r="ATB31"/>
      <c r="ATC31"/>
      <c r="ATD31"/>
      <c r="ATE31"/>
      <c r="ATF31"/>
      <c r="ATG31"/>
      <c r="ATH31"/>
      <c r="ATI31"/>
      <c r="ATJ31"/>
      <c r="ATK31"/>
      <c r="ATL31"/>
      <c r="ATM31"/>
      <c r="ATN31"/>
      <c r="ATO31"/>
      <c r="ATP31"/>
      <c r="ATQ31"/>
      <c r="ATR31"/>
      <c r="ATS31"/>
      <c r="ATT31"/>
      <c r="ATU31"/>
      <c r="ATV31"/>
      <c r="ATW31"/>
      <c r="ATX31"/>
      <c r="ATY31"/>
      <c r="ATZ31"/>
      <c r="AUA31"/>
      <c r="AUB31"/>
      <c r="AUC31"/>
      <c r="AUD31"/>
      <c r="AUE31"/>
      <c r="AUF31"/>
      <c r="AUG31"/>
      <c r="AUH31"/>
      <c r="AUI31"/>
      <c r="AUJ31"/>
      <c r="AUK31"/>
      <c r="AUL31"/>
      <c r="AUM31"/>
      <c r="AUN31"/>
      <c r="AUO31"/>
      <c r="AUP31"/>
      <c r="AUQ31"/>
      <c r="AUR31"/>
      <c r="AUS31"/>
      <c r="AUT31"/>
      <c r="AUU31"/>
      <c r="AUV31"/>
      <c r="AUW31"/>
      <c r="AUX31"/>
      <c r="AUY31"/>
      <c r="AUZ31"/>
      <c r="AVA31"/>
      <c r="AVB31"/>
      <c r="AVC31"/>
      <c r="AVD31"/>
      <c r="AVE31"/>
      <c r="AVF31"/>
      <c r="AVG31"/>
      <c r="AVH31"/>
      <c r="AVI31"/>
      <c r="AVJ31"/>
      <c r="AVK31"/>
      <c r="AVL31"/>
      <c r="AVM31"/>
      <c r="AVN31"/>
      <c r="AVO31"/>
      <c r="AVP31"/>
      <c r="AVQ31"/>
      <c r="AVR31"/>
      <c r="AVS31"/>
      <c r="AVT31"/>
      <c r="AVU31"/>
      <c r="AVV31"/>
      <c r="AVW31"/>
      <c r="AVX31"/>
      <c r="AVY31"/>
      <c r="AVZ31"/>
      <c r="AWA31"/>
      <c r="AWB31"/>
      <c r="AWC31"/>
      <c r="AWD31"/>
      <c r="AWE31"/>
      <c r="AWF31"/>
      <c r="AWG31"/>
      <c r="AWH31"/>
      <c r="AWI31"/>
      <c r="AWJ31"/>
      <c r="AWK31"/>
      <c r="AWL31"/>
      <c r="AWM31"/>
      <c r="AWN31"/>
      <c r="AWO31"/>
      <c r="AWP31"/>
      <c r="AWQ31"/>
      <c r="AWR31"/>
      <c r="AWS31"/>
      <c r="AWT31"/>
      <c r="AWU31"/>
      <c r="AWV31"/>
      <c r="AWW31"/>
      <c r="AWX31"/>
      <c r="AWY31"/>
      <c r="AWZ31"/>
      <c r="AXA31"/>
      <c r="AXB31"/>
      <c r="AXC31"/>
      <c r="AXD31"/>
      <c r="AXE31"/>
      <c r="AXF31"/>
      <c r="AXG31"/>
      <c r="AXH31"/>
      <c r="AXI31"/>
      <c r="AXJ31"/>
      <c r="AXK31"/>
      <c r="AXL31"/>
      <c r="AXM31"/>
      <c r="AXN31"/>
      <c r="AXO31"/>
      <c r="AXP31"/>
      <c r="AXQ31"/>
      <c r="AXR31"/>
      <c r="AXS31"/>
      <c r="AXT31"/>
      <c r="AXU31"/>
      <c r="AXV31"/>
      <c r="AXW31"/>
      <c r="AXX31"/>
      <c r="AXY31"/>
      <c r="AXZ31"/>
      <c r="AYA31"/>
      <c r="AYB31"/>
      <c r="AYC31"/>
      <c r="AYD31"/>
      <c r="AYE31"/>
      <c r="AYF31"/>
      <c r="AYG31"/>
      <c r="AYH31"/>
      <c r="AYI31"/>
      <c r="AYJ31"/>
      <c r="AYK31"/>
      <c r="AYL31"/>
      <c r="AYM31"/>
      <c r="AYN31"/>
      <c r="AYO31"/>
      <c r="AYP31"/>
      <c r="AYQ31"/>
      <c r="AYR31"/>
      <c r="AYS31"/>
      <c r="AYT31"/>
      <c r="AYU31"/>
      <c r="AYV31"/>
      <c r="AYW31"/>
      <c r="AYX31"/>
      <c r="AYY31"/>
      <c r="AYZ31"/>
      <c r="AZA31"/>
      <c r="AZB31"/>
      <c r="AZC31"/>
      <c r="AZD31"/>
      <c r="AZE31"/>
      <c r="AZF31"/>
      <c r="AZG31"/>
      <c r="AZH31"/>
      <c r="AZI31"/>
      <c r="AZJ31"/>
      <c r="AZK31"/>
      <c r="AZL31"/>
      <c r="AZM31"/>
      <c r="AZN31"/>
      <c r="AZO31"/>
      <c r="AZP31"/>
      <c r="AZQ31"/>
      <c r="AZR31"/>
      <c r="AZS31"/>
      <c r="AZT31"/>
      <c r="AZU31"/>
      <c r="AZV31"/>
      <c r="AZW31"/>
      <c r="AZX31"/>
      <c r="AZY31"/>
      <c r="AZZ31"/>
      <c r="BAA31"/>
      <c r="BAB31"/>
      <c r="BAC31"/>
      <c r="BAD31"/>
      <c r="BAE31"/>
      <c r="BAF31"/>
      <c r="BAG31"/>
      <c r="BAH31"/>
      <c r="BAI31"/>
      <c r="BAJ31"/>
      <c r="BAK31"/>
      <c r="BAL31"/>
      <c r="BAM31"/>
      <c r="BAN31"/>
      <c r="BAO31"/>
      <c r="BAP31"/>
      <c r="BAQ31"/>
      <c r="BAR31"/>
      <c r="BAS31"/>
      <c r="BAT31"/>
      <c r="BAU31"/>
      <c r="BAV31"/>
      <c r="BAW31"/>
      <c r="BAX31"/>
      <c r="BAY31"/>
      <c r="BAZ31"/>
      <c r="BBA31"/>
      <c r="BBB31"/>
      <c r="BBC31"/>
      <c r="BBD31"/>
      <c r="BBE31"/>
      <c r="BBF31"/>
      <c r="BBG31"/>
      <c r="BBH31"/>
      <c r="BBI31"/>
      <c r="BBJ31"/>
      <c r="BBK31"/>
      <c r="BBL31"/>
      <c r="BBM31"/>
      <c r="BBN31"/>
      <c r="BBO31"/>
      <c r="BBP31"/>
      <c r="BBQ31"/>
      <c r="BBR31"/>
      <c r="BBS31"/>
      <c r="BBT31"/>
      <c r="BBU31"/>
      <c r="BBV31"/>
      <c r="BBW31"/>
      <c r="BBX31"/>
      <c r="BBY31"/>
      <c r="BBZ31"/>
      <c r="BCA31"/>
      <c r="BCB31"/>
      <c r="BCC31"/>
      <c r="BCD31"/>
      <c r="BCE31"/>
      <c r="BCF31"/>
      <c r="BCG31"/>
      <c r="BCH31"/>
      <c r="BCI31"/>
      <c r="BCJ31"/>
      <c r="BCK31"/>
      <c r="BCL31"/>
      <c r="BCM31"/>
      <c r="BCN31"/>
      <c r="BCO31"/>
      <c r="BCP31"/>
      <c r="BCQ31"/>
      <c r="BCR31"/>
      <c r="BCS31"/>
      <c r="BCT31"/>
      <c r="BCU31"/>
      <c r="BCV31"/>
      <c r="BCW31"/>
      <c r="BCX31"/>
      <c r="BCY31"/>
      <c r="BCZ31"/>
      <c r="BDA31"/>
      <c r="BDB31"/>
      <c r="BDC31"/>
      <c r="BDD31"/>
      <c r="BDE31"/>
      <c r="BDF31"/>
      <c r="BDG31"/>
      <c r="BDH31"/>
      <c r="BDI31"/>
      <c r="BDJ31"/>
      <c r="BDK31"/>
      <c r="BDL31"/>
      <c r="BDM31"/>
      <c r="BDN31"/>
      <c r="BDO31"/>
      <c r="BDP31"/>
      <c r="BDQ31"/>
      <c r="BDR31"/>
      <c r="BDS31"/>
      <c r="BDT31"/>
      <c r="BDU31"/>
      <c r="BDV31"/>
      <c r="BDW31"/>
      <c r="BDX31"/>
      <c r="BDY31"/>
      <c r="BDZ31"/>
      <c r="BEA31"/>
      <c r="BEB31"/>
      <c r="BEC31"/>
      <c r="BED31"/>
      <c r="BEE31"/>
      <c r="BEF31"/>
      <c r="BEG31"/>
      <c r="BEH31"/>
      <c r="BEI31"/>
      <c r="BEJ31"/>
      <c r="BEK31"/>
      <c r="BEL31"/>
      <c r="BEM31"/>
      <c r="BEN31"/>
      <c r="BEO31"/>
      <c r="BEP31"/>
      <c r="BEQ31"/>
      <c r="BER31"/>
      <c r="BES31"/>
      <c r="BET31"/>
      <c r="BEU31"/>
      <c r="BEV31"/>
      <c r="BEW31"/>
      <c r="BEX31"/>
      <c r="BEY31"/>
      <c r="BEZ31"/>
      <c r="BFA31"/>
      <c r="BFB31"/>
      <c r="BFC31"/>
      <c r="BFD31"/>
      <c r="BFE31"/>
      <c r="BFF31"/>
      <c r="BFG31"/>
      <c r="BFH31"/>
      <c r="BFI31"/>
      <c r="BFJ31"/>
      <c r="BFK31"/>
      <c r="BFL31"/>
      <c r="BFM31"/>
      <c r="BFN31"/>
      <c r="BFO31"/>
      <c r="BFP31"/>
      <c r="BFQ31"/>
      <c r="BFR31"/>
      <c r="BFS31"/>
      <c r="BFT31"/>
      <c r="BFU31"/>
      <c r="BFV31"/>
      <c r="BFW31"/>
      <c r="BFX31"/>
      <c r="BFY31"/>
      <c r="BFZ31"/>
      <c r="BGA31"/>
      <c r="BGB31"/>
      <c r="BGC31"/>
      <c r="BGD31"/>
      <c r="BGE31"/>
      <c r="BGF31"/>
      <c r="BGG31"/>
      <c r="BGH31"/>
      <c r="BGI31"/>
      <c r="BGJ31"/>
      <c r="BGK31"/>
      <c r="BGL31"/>
      <c r="BGM31"/>
      <c r="BGN31"/>
      <c r="BGO31"/>
      <c r="BGP31"/>
      <c r="BGQ31"/>
      <c r="BGR31"/>
      <c r="BGS31"/>
      <c r="BGT31"/>
      <c r="BGU31"/>
      <c r="BGV31"/>
      <c r="BGW31"/>
      <c r="BGX31"/>
      <c r="BGY31"/>
      <c r="BGZ31"/>
      <c r="BHA31"/>
      <c r="BHB31"/>
      <c r="BHC31"/>
      <c r="BHD31"/>
      <c r="BHE31"/>
      <c r="BHF31"/>
      <c r="BHG31"/>
      <c r="BHH31"/>
      <c r="BHI31"/>
      <c r="BHJ31"/>
      <c r="BHK31"/>
      <c r="BHL31"/>
      <c r="BHM31"/>
      <c r="BHN31"/>
      <c r="BHO31"/>
      <c r="BHP31"/>
      <c r="BHQ31"/>
      <c r="BHR31"/>
      <c r="BHS31"/>
      <c r="BHT31"/>
      <c r="BHU31"/>
      <c r="BHV31"/>
      <c r="BHW31"/>
      <c r="BHX31"/>
      <c r="BHY31"/>
      <c r="BHZ31"/>
      <c r="BIA31"/>
      <c r="BIB31"/>
      <c r="BIC31"/>
      <c r="BID31"/>
      <c r="BIE31"/>
      <c r="BIF31"/>
      <c r="BIG31"/>
      <c r="BIH31"/>
      <c r="BII31"/>
      <c r="BIJ31"/>
      <c r="BIK31"/>
      <c r="BIL31"/>
      <c r="BIM31"/>
      <c r="BIN31"/>
      <c r="BIO31"/>
      <c r="BIP31"/>
      <c r="BIQ31"/>
      <c r="BIR31"/>
      <c r="BIS31"/>
      <c r="BIT31"/>
      <c r="BIU31"/>
      <c r="BIV31"/>
      <c r="BIW31"/>
      <c r="BIX31"/>
      <c r="BIY31"/>
      <c r="BIZ31"/>
      <c r="BJA31"/>
      <c r="BJB31"/>
      <c r="BJC31"/>
      <c r="BJD31"/>
      <c r="BJE31"/>
      <c r="BJF31"/>
      <c r="BJG31"/>
      <c r="BJH31"/>
      <c r="BJI31"/>
      <c r="BJJ31"/>
      <c r="BJK31"/>
      <c r="BJL31"/>
      <c r="BJM31"/>
      <c r="BJN31"/>
      <c r="BJO31"/>
      <c r="BJP31"/>
      <c r="BJQ31"/>
      <c r="BJR31"/>
      <c r="BJS31"/>
      <c r="BJT31"/>
      <c r="BJU31"/>
      <c r="BJV31"/>
      <c r="BJW31"/>
      <c r="BJX31"/>
      <c r="BJY31"/>
      <c r="BJZ31"/>
      <c r="BKA31"/>
      <c r="BKB31"/>
      <c r="BKC31"/>
      <c r="BKD31"/>
      <c r="BKE31"/>
      <c r="BKF31"/>
      <c r="BKG31"/>
      <c r="BKH31"/>
      <c r="BKI31"/>
      <c r="BKJ31"/>
      <c r="BKK31"/>
      <c r="BKL31"/>
      <c r="BKM31"/>
      <c r="BKN31"/>
      <c r="BKO31"/>
      <c r="BKP31"/>
      <c r="BKQ31"/>
      <c r="BKR31"/>
      <c r="BKS31"/>
      <c r="BKT31"/>
      <c r="BKU31"/>
      <c r="BKV31"/>
      <c r="BKW31"/>
      <c r="BKX31"/>
      <c r="BKY31"/>
      <c r="BKZ31"/>
      <c r="BLA31"/>
      <c r="BLB31"/>
      <c r="BLC31"/>
      <c r="BLD31"/>
      <c r="BLE31"/>
      <c r="BLF31"/>
      <c r="BLG31"/>
      <c r="BLH31"/>
      <c r="BLI31"/>
      <c r="BLJ31"/>
      <c r="BLK31"/>
      <c r="BLL31"/>
      <c r="BLM31"/>
      <c r="BLN31"/>
      <c r="BLO31"/>
      <c r="BLP31"/>
      <c r="BLQ31"/>
      <c r="BLR31"/>
      <c r="BLS31"/>
      <c r="BLT31"/>
      <c r="BLU31"/>
      <c r="BLV31"/>
      <c r="BLW31"/>
      <c r="BLX31"/>
      <c r="BLY31"/>
      <c r="BLZ31"/>
      <c r="BMA31"/>
      <c r="BMB31"/>
      <c r="BMC31"/>
      <c r="BMD31"/>
      <c r="BME31"/>
      <c r="BMF31"/>
      <c r="BMG31"/>
      <c r="BMH31"/>
      <c r="BMI31"/>
      <c r="BMJ31"/>
      <c r="BMK31"/>
      <c r="BML31"/>
      <c r="BMM31"/>
      <c r="BMN31"/>
      <c r="BMO31"/>
      <c r="BMP31"/>
      <c r="BMQ31"/>
      <c r="BMR31"/>
      <c r="BMS31"/>
      <c r="BMT31"/>
      <c r="BMU31"/>
      <c r="BMV31"/>
      <c r="BMW31"/>
      <c r="BMX31"/>
      <c r="BMY31"/>
      <c r="BMZ31"/>
      <c r="BNA31"/>
      <c r="BNB31"/>
      <c r="BNC31"/>
      <c r="BND31"/>
      <c r="BNE31"/>
      <c r="BNF31"/>
      <c r="BNG31"/>
      <c r="BNH31"/>
      <c r="BNI31"/>
      <c r="BNJ31"/>
      <c r="BNK31"/>
      <c r="BNL31"/>
      <c r="BNM31"/>
      <c r="BNN31"/>
      <c r="BNO31"/>
      <c r="BNP31"/>
      <c r="BNQ31"/>
      <c r="BNR31"/>
      <c r="BNS31"/>
      <c r="BNT31"/>
      <c r="BNU31"/>
      <c r="BNV31"/>
      <c r="BNW31"/>
      <c r="BNX31"/>
      <c r="BNY31"/>
      <c r="BNZ31"/>
      <c r="BOA31"/>
      <c r="BOB31"/>
      <c r="BOC31"/>
      <c r="BOD31"/>
      <c r="BOE31"/>
      <c r="BOF31"/>
      <c r="BOG31"/>
      <c r="BOH31"/>
      <c r="BOI31"/>
      <c r="BOJ31"/>
      <c r="BOK31"/>
      <c r="BOL31"/>
      <c r="BOM31"/>
      <c r="BON31"/>
      <c r="BOO31"/>
      <c r="BOP31"/>
      <c r="BOQ31"/>
      <c r="BOR31"/>
      <c r="BOS31"/>
      <c r="BOT31"/>
      <c r="BOU31"/>
      <c r="BOV31"/>
      <c r="BOW31"/>
      <c r="BOX31"/>
      <c r="BOY31"/>
      <c r="BOZ31"/>
      <c r="BPA31"/>
      <c r="BPB31"/>
      <c r="BPC31"/>
      <c r="BPD31"/>
      <c r="BPE31"/>
      <c r="BPF31"/>
      <c r="BPG31"/>
      <c r="BPH31"/>
      <c r="BPI31"/>
      <c r="BPJ31"/>
      <c r="BPK31"/>
      <c r="BPL31"/>
      <c r="BPM31"/>
      <c r="BPN31"/>
      <c r="BPO31"/>
      <c r="BPP31"/>
      <c r="BPQ31"/>
      <c r="BPR31"/>
      <c r="BPS31"/>
      <c r="BPT31"/>
      <c r="BPU31"/>
      <c r="BPV31"/>
      <c r="BPW31"/>
      <c r="BPX31"/>
      <c r="BPY31"/>
      <c r="BPZ31"/>
      <c r="BQA31"/>
      <c r="BQB31"/>
      <c r="BQC31"/>
      <c r="BQD31"/>
      <c r="BQE31"/>
      <c r="BQF31"/>
      <c r="BQG31"/>
      <c r="BQH31"/>
      <c r="BQI31"/>
      <c r="BQJ31"/>
      <c r="BQK31"/>
      <c r="BQL31"/>
      <c r="BQM31"/>
      <c r="BQN31"/>
      <c r="BQO31"/>
      <c r="BQP31"/>
      <c r="BQQ31"/>
      <c r="BQR31"/>
      <c r="BQS31"/>
      <c r="BQT31"/>
      <c r="BQU31"/>
      <c r="BQV31"/>
      <c r="BQW31"/>
      <c r="BQX31"/>
      <c r="BQY31"/>
      <c r="BQZ31"/>
      <c r="BRA31"/>
      <c r="BRB31"/>
      <c r="BRC31"/>
      <c r="BRD31"/>
      <c r="BRE31"/>
      <c r="BRF31"/>
      <c r="BRG31"/>
      <c r="BRH31"/>
      <c r="BRI31"/>
      <c r="BRJ31"/>
      <c r="BRK31"/>
      <c r="BRL31"/>
      <c r="BRM31"/>
      <c r="BRN31"/>
      <c r="BRO31"/>
      <c r="BRP31"/>
      <c r="BRQ31"/>
      <c r="BRR31"/>
      <c r="BRS31"/>
      <c r="BRT31"/>
      <c r="BRU31"/>
      <c r="BRV31"/>
      <c r="BRW31"/>
      <c r="BRX31"/>
      <c r="BRY31"/>
      <c r="BRZ31"/>
      <c r="BSA31"/>
      <c r="BSB31"/>
      <c r="BSC31"/>
      <c r="BSD31"/>
      <c r="BSE31"/>
      <c r="BSF31"/>
      <c r="BSG31"/>
      <c r="BSH31"/>
      <c r="BSI31"/>
      <c r="BSJ31"/>
      <c r="BSK31"/>
      <c r="BSL31"/>
      <c r="BSM31"/>
      <c r="BSN31"/>
      <c r="BSO31"/>
      <c r="BSP31"/>
      <c r="BSQ31"/>
      <c r="BSR31"/>
      <c r="BSS31"/>
      <c r="BST31"/>
      <c r="BSU31"/>
      <c r="BSV31"/>
      <c r="BSW31"/>
      <c r="BSX31"/>
      <c r="BSY31"/>
      <c r="BSZ31"/>
      <c r="BTA31"/>
      <c r="BTB31"/>
      <c r="BTC31"/>
      <c r="BTD31"/>
      <c r="BTE31"/>
      <c r="BTF31"/>
      <c r="BTG31"/>
      <c r="BTH31"/>
      <c r="BTI31"/>
      <c r="BTJ31"/>
      <c r="BTK31"/>
      <c r="BTL31"/>
      <c r="BTM31"/>
      <c r="BTN31"/>
      <c r="BTO31"/>
      <c r="BTP31"/>
      <c r="BTQ31"/>
      <c r="BTR31"/>
      <c r="BTS31"/>
      <c r="BTT31"/>
      <c r="BTU31"/>
      <c r="BTV31"/>
      <c r="BTW31"/>
      <c r="BTX31"/>
      <c r="BTY31"/>
      <c r="BTZ31"/>
      <c r="BUA31"/>
      <c r="BUB31"/>
      <c r="BUC31"/>
      <c r="BUD31"/>
      <c r="BUE31"/>
      <c r="BUF31"/>
      <c r="BUG31"/>
      <c r="BUH31"/>
      <c r="BUI31"/>
      <c r="BUJ31"/>
      <c r="BUK31"/>
      <c r="BUL31"/>
      <c r="BUM31"/>
      <c r="BUN31"/>
      <c r="BUO31"/>
      <c r="BUP31"/>
      <c r="BUQ31"/>
      <c r="BUR31"/>
      <c r="BUS31"/>
      <c r="BUT31"/>
      <c r="BUU31"/>
      <c r="BUV31"/>
      <c r="BUW31"/>
      <c r="BUX31"/>
      <c r="BUY31"/>
      <c r="BUZ31"/>
      <c r="BVA31"/>
      <c r="BVB31"/>
      <c r="BVC31"/>
      <c r="BVD31"/>
      <c r="BVE31"/>
      <c r="BVF31"/>
      <c r="BVG31"/>
      <c r="BVH31"/>
      <c r="BVI31"/>
      <c r="BVJ31"/>
      <c r="BVK31"/>
      <c r="BVL31"/>
      <c r="BVM31"/>
      <c r="BVN31"/>
      <c r="BVO31"/>
      <c r="BVP31"/>
      <c r="BVQ31"/>
      <c r="BVR31"/>
      <c r="BVS31"/>
      <c r="BVT31"/>
      <c r="BVU31"/>
      <c r="BVV31"/>
      <c r="BVW31"/>
      <c r="BVX31"/>
      <c r="BVY31"/>
      <c r="BVZ31"/>
      <c r="BWA31"/>
      <c r="BWB31"/>
      <c r="BWC31"/>
      <c r="BWD31"/>
      <c r="BWE31"/>
      <c r="BWF31"/>
      <c r="BWG31"/>
      <c r="BWH31"/>
      <c r="BWI31"/>
      <c r="BWJ31"/>
      <c r="BWK31"/>
      <c r="BWL31"/>
      <c r="BWM31"/>
      <c r="BWN31"/>
      <c r="BWO31"/>
      <c r="BWP31"/>
      <c r="BWQ31"/>
      <c r="BWR31"/>
      <c r="BWS31"/>
      <c r="BWT31"/>
      <c r="BWU31"/>
      <c r="BWV31"/>
      <c r="BWW31"/>
      <c r="BWX31"/>
      <c r="BWY31"/>
      <c r="BWZ31"/>
      <c r="BXA31"/>
      <c r="BXB31"/>
      <c r="BXC31"/>
      <c r="BXD31"/>
      <c r="BXE31"/>
      <c r="BXF31"/>
      <c r="BXG31"/>
      <c r="BXH31"/>
      <c r="BXI31"/>
      <c r="BXJ31"/>
      <c r="BXK31"/>
      <c r="BXL31"/>
      <c r="BXM31"/>
      <c r="BXN31"/>
      <c r="BXO31"/>
      <c r="BXP31"/>
      <c r="BXQ31"/>
      <c r="BXR31"/>
      <c r="BXS31"/>
      <c r="BXT31"/>
      <c r="BXU31"/>
      <c r="BXV31"/>
      <c r="BXW31"/>
      <c r="BXX31"/>
      <c r="BXY31"/>
      <c r="BXZ31"/>
      <c r="BYA31"/>
      <c r="BYB31"/>
      <c r="BYC31"/>
      <c r="BYD31"/>
      <c r="BYE31"/>
      <c r="BYF31"/>
      <c r="BYG31"/>
      <c r="BYH31"/>
      <c r="BYI31"/>
      <c r="BYJ31"/>
      <c r="BYK31"/>
      <c r="BYL31"/>
      <c r="BYM31"/>
      <c r="BYN31"/>
      <c r="BYO31"/>
      <c r="BYP31"/>
      <c r="BYQ31"/>
      <c r="BYR31"/>
      <c r="BYS31"/>
      <c r="BYT31"/>
      <c r="BYU31"/>
      <c r="BYV31"/>
      <c r="BYW31"/>
      <c r="BYX31"/>
      <c r="BYY31"/>
      <c r="BYZ31"/>
      <c r="BZA31"/>
      <c r="BZB31"/>
      <c r="BZC31"/>
      <c r="BZD31"/>
      <c r="BZE31"/>
      <c r="BZF31"/>
      <c r="BZG31"/>
      <c r="BZH31"/>
      <c r="BZI31"/>
      <c r="BZJ31"/>
      <c r="BZK31"/>
      <c r="BZL31"/>
      <c r="BZM31"/>
      <c r="BZN31"/>
      <c r="BZO31"/>
      <c r="BZP31"/>
      <c r="BZQ31"/>
      <c r="BZR31"/>
      <c r="BZS31"/>
      <c r="BZT31"/>
      <c r="BZU31"/>
      <c r="BZV31"/>
      <c r="BZW31"/>
      <c r="BZX31"/>
      <c r="BZY31"/>
      <c r="BZZ31"/>
      <c r="CAA31"/>
      <c r="CAB31"/>
      <c r="CAC31"/>
      <c r="CAD31"/>
      <c r="CAE31"/>
      <c r="CAF31"/>
      <c r="CAG31"/>
      <c r="CAH31"/>
      <c r="CAI31"/>
      <c r="CAJ31"/>
      <c r="CAK31"/>
      <c r="CAL31"/>
      <c r="CAM31"/>
      <c r="CAN31"/>
      <c r="CAO31"/>
      <c r="CAP31"/>
      <c r="CAQ31"/>
      <c r="CAR31"/>
      <c r="CAS31"/>
      <c r="CAT31"/>
      <c r="CAU31"/>
      <c r="CAV31"/>
      <c r="CAW31"/>
      <c r="CAX31"/>
      <c r="CAY31"/>
      <c r="CAZ31"/>
      <c r="CBA31"/>
      <c r="CBB31"/>
      <c r="CBC31"/>
      <c r="CBD31"/>
      <c r="CBE31"/>
      <c r="CBF31"/>
      <c r="CBG31"/>
      <c r="CBH31"/>
      <c r="CBI31"/>
      <c r="CBJ31"/>
      <c r="CBK31"/>
      <c r="CBL31"/>
      <c r="CBM31"/>
      <c r="CBN31"/>
      <c r="CBO31"/>
      <c r="CBP31"/>
      <c r="CBQ31"/>
      <c r="CBR31"/>
      <c r="CBS31"/>
      <c r="CBT31"/>
      <c r="CBU31"/>
      <c r="CBV31"/>
      <c r="CBW31"/>
      <c r="CBX31"/>
      <c r="CBY31"/>
      <c r="CBZ31"/>
      <c r="CCA31"/>
      <c r="CCB31"/>
      <c r="CCC31"/>
      <c r="CCD31"/>
      <c r="CCE31"/>
      <c r="CCF31"/>
      <c r="CCG31"/>
      <c r="CCH31"/>
      <c r="CCI31"/>
      <c r="CCJ31"/>
      <c r="CCK31"/>
      <c r="CCL31"/>
      <c r="CCM31"/>
      <c r="CCN31"/>
      <c r="CCO31"/>
      <c r="CCP31"/>
      <c r="CCQ31"/>
      <c r="CCR31"/>
      <c r="CCS31"/>
      <c r="CCT31"/>
      <c r="CCU31"/>
      <c r="CCV31"/>
      <c r="CCW31"/>
      <c r="CCX31"/>
      <c r="CCY31"/>
      <c r="CCZ31"/>
      <c r="CDA31"/>
      <c r="CDB31"/>
      <c r="CDC31"/>
      <c r="CDD31"/>
      <c r="CDE31"/>
      <c r="CDF31"/>
      <c r="CDG31"/>
      <c r="CDH31"/>
      <c r="CDI31"/>
      <c r="CDJ31"/>
      <c r="CDK31"/>
      <c r="CDL31"/>
      <c r="CDM31"/>
      <c r="CDN31"/>
      <c r="CDO31"/>
      <c r="CDP31"/>
      <c r="CDQ31"/>
      <c r="CDR31"/>
      <c r="CDS31"/>
      <c r="CDT31"/>
      <c r="CDU31"/>
      <c r="CDV31"/>
      <c r="CDW31"/>
      <c r="CDX31"/>
      <c r="CDY31"/>
      <c r="CDZ31"/>
      <c r="CEA31"/>
      <c r="CEB31"/>
      <c r="CEC31"/>
      <c r="CED31"/>
      <c r="CEE31"/>
      <c r="CEF31"/>
      <c r="CEG31"/>
      <c r="CEH31"/>
      <c r="CEI31"/>
      <c r="CEJ31"/>
      <c r="CEK31"/>
      <c r="CEL31"/>
      <c r="CEM31"/>
      <c r="CEN31"/>
      <c r="CEO31"/>
      <c r="CEP31"/>
      <c r="CEQ31"/>
      <c r="CER31"/>
      <c r="CES31"/>
      <c r="CET31"/>
      <c r="CEU31"/>
      <c r="CEV31"/>
      <c r="CEW31"/>
      <c r="CEX31"/>
      <c r="CEY31"/>
      <c r="CEZ31"/>
      <c r="CFA31"/>
      <c r="CFB31"/>
      <c r="CFC31"/>
      <c r="CFD31"/>
      <c r="CFE31"/>
      <c r="CFF31"/>
      <c r="CFG31"/>
      <c r="CFH31"/>
      <c r="CFI31"/>
      <c r="CFJ31"/>
      <c r="CFK31"/>
      <c r="CFL31"/>
      <c r="CFM31"/>
      <c r="CFN31"/>
      <c r="CFO31"/>
      <c r="CFP31"/>
      <c r="CFQ31"/>
      <c r="CFR31"/>
      <c r="CFS31"/>
      <c r="CFT31"/>
      <c r="CFU31"/>
      <c r="CFV31"/>
      <c r="CFW31"/>
      <c r="CFX31"/>
      <c r="CFY31"/>
      <c r="CFZ31"/>
      <c r="CGA31"/>
      <c r="CGB31"/>
      <c r="CGC31"/>
      <c r="CGD31"/>
      <c r="CGE31"/>
      <c r="CGF31"/>
      <c r="CGG31"/>
      <c r="CGH31"/>
      <c r="CGI31"/>
      <c r="CGJ31"/>
      <c r="CGK31"/>
      <c r="CGL31"/>
      <c r="CGM31"/>
      <c r="CGN31"/>
      <c r="CGO31"/>
      <c r="CGP31"/>
      <c r="CGQ31"/>
      <c r="CGR31"/>
      <c r="CGS31"/>
      <c r="CGT31"/>
      <c r="CGU31"/>
      <c r="CGV31"/>
      <c r="CGW31"/>
      <c r="CGX31"/>
      <c r="CGY31"/>
      <c r="CGZ31"/>
      <c r="CHA31"/>
      <c r="CHB31"/>
      <c r="CHC31"/>
      <c r="CHD31"/>
      <c r="CHE31"/>
      <c r="CHF31"/>
      <c r="CHG31"/>
      <c r="CHH31"/>
      <c r="CHI31"/>
      <c r="CHJ31"/>
      <c r="CHK31"/>
      <c r="CHL31"/>
      <c r="CHM31"/>
      <c r="CHN31"/>
      <c r="CHO31"/>
      <c r="CHP31"/>
      <c r="CHQ31"/>
      <c r="CHR31"/>
      <c r="CHS31"/>
      <c r="CHT31"/>
      <c r="CHU31"/>
      <c r="CHV31"/>
      <c r="CHW31"/>
      <c r="CHX31"/>
      <c r="CHY31"/>
      <c r="CHZ31"/>
      <c r="CIA31"/>
      <c r="CIB31"/>
      <c r="CIC31"/>
      <c r="CID31"/>
      <c r="CIE31"/>
      <c r="CIF31"/>
      <c r="CIG31"/>
      <c r="CIH31"/>
      <c r="CII31"/>
      <c r="CIJ31"/>
      <c r="CIK31"/>
      <c r="CIL31"/>
      <c r="CIM31"/>
      <c r="CIN31"/>
      <c r="CIO31"/>
      <c r="CIP31"/>
      <c r="CIQ31"/>
      <c r="CIR31"/>
      <c r="CIS31"/>
      <c r="CIT31"/>
      <c r="CIU31"/>
      <c r="CIV31"/>
      <c r="CIW31"/>
      <c r="CIX31"/>
      <c r="CIY31"/>
      <c r="CIZ31"/>
      <c r="CJA31"/>
      <c r="CJB31"/>
      <c r="CJC31"/>
      <c r="CJD31"/>
      <c r="CJE31"/>
      <c r="CJF31"/>
      <c r="CJG31"/>
      <c r="CJH31"/>
      <c r="CJI31"/>
      <c r="CJJ31"/>
      <c r="CJK31"/>
      <c r="CJL31"/>
      <c r="CJM31"/>
      <c r="CJN31"/>
      <c r="CJO31"/>
      <c r="CJP31"/>
      <c r="CJQ31"/>
      <c r="CJR31"/>
      <c r="CJS31"/>
      <c r="CJT31"/>
      <c r="CJU31"/>
      <c r="CJV31"/>
      <c r="CJW31"/>
      <c r="CJX31"/>
      <c r="CJY31"/>
      <c r="CJZ31"/>
      <c r="CKA31"/>
      <c r="CKB31"/>
      <c r="CKC31"/>
      <c r="CKD31"/>
      <c r="CKE31"/>
      <c r="CKF31"/>
      <c r="CKG31"/>
      <c r="CKH31"/>
      <c r="CKI31"/>
      <c r="CKJ31"/>
      <c r="CKK31"/>
      <c r="CKL31"/>
      <c r="CKM31"/>
      <c r="CKN31"/>
      <c r="CKO31"/>
      <c r="CKP31"/>
      <c r="CKQ31"/>
      <c r="CKR31"/>
      <c r="CKS31"/>
      <c r="CKT31"/>
      <c r="CKU31"/>
      <c r="CKV31"/>
      <c r="CKW31"/>
      <c r="CKX31"/>
      <c r="CKY31"/>
      <c r="CKZ31"/>
      <c r="CLA31"/>
      <c r="CLB31"/>
      <c r="CLC31"/>
      <c r="CLD31"/>
      <c r="CLE31"/>
      <c r="CLF31"/>
      <c r="CLG31"/>
      <c r="CLH31"/>
      <c r="CLI31"/>
      <c r="CLJ31"/>
      <c r="CLK31"/>
      <c r="CLL31"/>
      <c r="CLM31"/>
      <c r="CLN31"/>
      <c r="CLO31"/>
      <c r="CLP31"/>
      <c r="CLQ31"/>
      <c r="CLR31"/>
      <c r="CLS31"/>
      <c r="CLT31"/>
      <c r="CLU31"/>
      <c r="CLV31"/>
      <c r="CLW31"/>
      <c r="CLX31"/>
      <c r="CLY31"/>
      <c r="CLZ31"/>
      <c r="CMA31"/>
      <c r="CMB31"/>
      <c r="CMC31"/>
      <c r="CMD31"/>
      <c r="CME31"/>
      <c r="CMF31"/>
      <c r="CMG31"/>
      <c r="CMH31"/>
      <c r="CMI31"/>
      <c r="CMJ31"/>
      <c r="CMK31"/>
      <c r="CML31"/>
      <c r="CMM31"/>
      <c r="CMN31"/>
      <c r="CMO31"/>
      <c r="CMP31"/>
      <c r="CMQ31"/>
      <c r="CMR31"/>
      <c r="CMS31"/>
      <c r="CMT31"/>
      <c r="CMU31"/>
      <c r="CMV31"/>
      <c r="CMW31"/>
      <c r="CMX31"/>
      <c r="CMY31"/>
      <c r="CMZ31"/>
      <c r="CNA31"/>
      <c r="CNB31"/>
      <c r="CNC31"/>
      <c r="CND31"/>
      <c r="CNE31"/>
      <c r="CNF31"/>
      <c r="CNG31"/>
      <c r="CNH31"/>
      <c r="CNI31"/>
      <c r="CNJ31"/>
      <c r="CNK31"/>
      <c r="CNL31"/>
      <c r="CNM31"/>
      <c r="CNN31"/>
      <c r="CNO31"/>
      <c r="CNP31"/>
      <c r="CNQ31"/>
      <c r="CNR31"/>
      <c r="CNS31"/>
      <c r="CNT31"/>
      <c r="CNU31"/>
      <c r="CNV31"/>
      <c r="CNW31"/>
      <c r="CNX31"/>
      <c r="CNY31"/>
      <c r="CNZ31"/>
      <c r="COA31"/>
      <c r="COB31"/>
      <c r="COC31"/>
      <c r="COD31"/>
      <c r="COE31"/>
      <c r="COF31"/>
      <c r="COG31"/>
      <c r="COH31"/>
      <c r="COI31"/>
      <c r="COJ31"/>
      <c r="COK31"/>
      <c r="COL31"/>
      <c r="COM31"/>
      <c r="CON31"/>
      <c r="COO31"/>
      <c r="COP31"/>
      <c r="COQ31"/>
      <c r="COR31"/>
      <c r="COS31"/>
      <c r="COT31"/>
      <c r="COU31"/>
      <c r="COV31"/>
      <c r="COW31"/>
      <c r="COX31"/>
      <c r="COY31"/>
      <c r="COZ31"/>
      <c r="CPA31"/>
      <c r="CPB31"/>
      <c r="CPC31"/>
      <c r="CPD31"/>
      <c r="CPE31"/>
      <c r="CPF31"/>
      <c r="CPG31"/>
      <c r="CPH31"/>
      <c r="CPI31"/>
      <c r="CPJ31"/>
      <c r="CPK31"/>
      <c r="CPL31"/>
      <c r="CPM31"/>
      <c r="CPN31"/>
      <c r="CPO31"/>
      <c r="CPP31"/>
      <c r="CPQ31"/>
      <c r="CPR31"/>
      <c r="CPS31"/>
      <c r="CPT31"/>
      <c r="CPU31"/>
      <c r="CPV31"/>
      <c r="CPW31"/>
      <c r="CPX31"/>
      <c r="CPY31"/>
      <c r="CPZ31"/>
      <c r="CQA31"/>
      <c r="CQB31"/>
      <c r="CQC31"/>
      <c r="CQD31"/>
      <c r="CQE31"/>
      <c r="CQF31"/>
      <c r="CQG31"/>
      <c r="CQH31"/>
      <c r="CQI31"/>
      <c r="CQJ31"/>
      <c r="CQK31"/>
      <c r="CQL31"/>
      <c r="CQM31"/>
      <c r="CQN31"/>
      <c r="CQO31"/>
      <c r="CQP31"/>
      <c r="CQQ31"/>
      <c r="CQR31"/>
      <c r="CQS31"/>
      <c r="CQT31"/>
      <c r="CQU31"/>
      <c r="CQV31"/>
      <c r="CQW31"/>
      <c r="CQX31"/>
      <c r="CQY31"/>
      <c r="CQZ31"/>
      <c r="CRA31"/>
      <c r="CRB31"/>
      <c r="CRC31"/>
      <c r="CRD31"/>
      <c r="CRE31"/>
      <c r="CRF31"/>
      <c r="CRG31"/>
      <c r="CRH31"/>
      <c r="CRI31"/>
      <c r="CRJ31"/>
      <c r="CRK31"/>
      <c r="CRL31"/>
      <c r="CRM31"/>
      <c r="CRN31"/>
      <c r="CRO31"/>
      <c r="CRP31"/>
      <c r="CRQ31"/>
      <c r="CRR31"/>
      <c r="CRS31"/>
      <c r="CRT31"/>
      <c r="CRU31"/>
      <c r="CRV31"/>
      <c r="CRW31"/>
      <c r="CRX31"/>
      <c r="CRY31"/>
      <c r="CRZ31"/>
      <c r="CSA31"/>
      <c r="CSB31"/>
      <c r="CSC31"/>
      <c r="CSD31"/>
      <c r="CSE31"/>
      <c r="CSF31"/>
      <c r="CSG31"/>
      <c r="CSH31"/>
      <c r="CSI31"/>
      <c r="CSJ31"/>
      <c r="CSK31"/>
      <c r="CSL31"/>
      <c r="CSM31"/>
      <c r="CSN31"/>
      <c r="CSO31"/>
      <c r="CSP31"/>
      <c r="CSQ31"/>
      <c r="CSR31"/>
      <c r="CSS31"/>
      <c r="CST31"/>
      <c r="CSU31"/>
      <c r="CSV31"/>
      <c r="CSW31"/>
      <c r="CSX31"/>
      <c r="CSY31"/>
      <c r="CSZ31"/>
      <c r="CTA31"/>
      <c r="CTB31"/>
      <c r="CTC31"/>
      <c r="CTD31"/>
      <c r="CTE31"/>
      <c r="CTF31"/>
      <c r="CTG31"/>
      <c r="CTH31"/>
      <c r="CTI31"/>
      <c r="CTJ31"/>
      <c r="CTK31"/>
      <c r="CTL31"/>
      <c r="CTM31"/>
      <c r="CTN31"/>
      <c r="CTO31"/>
      <c r="CTP31"/>
      <c r="CTQ31"/>
      <c r="CTR31"/>
      <c r="CTS31"/>
      <c r="CTT31"/>
      <c r="CTU31"/>
      <c r="CTV31"/>
      <c r="CTW31"/>
      <c r="CTX31"/>
      <c r="CTY31"/>
      <c r="CTZ31"/>
      <c r="CUA31"/>
      <c r="CUB31"/>
      <c r="CUC31"/>
      <c r="CUD31"/>
      <c r="CUE31"/>
      <c r="CUF31"/>
      <c r="CUG31"/>
      <c r="CUH31"/>
      <c r="CUI31"/>
      <c r="CUJ31"/>
      <c r="CUK31"/>
      <c r="CUL31"/>
      <c r="CUM31"/>
      <c r="CUN31"/>
      <c r="CUO31"/>
      <c r="CUP31"/>
      <c r="CUQ31"/>
      <c r="CUR31"/>
      <c r="CUS31"/>
      <c r="CUT31"/>
      <c r="CUU31"/>
      <c r="CUV31"/>
      <c r="CUW31"/>
      <c r="CUX31"/>
      <c r="CUY31"/>
      <c r="CUZ31"/>
      <c r="CVA31"/>
      <c r="CVB31"/>
      <c r="CVC31"/>
      <c r="CVD31"/>
      <c r="CVE31"/>
      <c r="CVF31"/>
      <c r="CVG31"/>
      <c r="CVH31"/>
      <c r="CVI31"/>
      <c r="CVJ31"/>
      <c r="CVK31"/>
      <c r="CVL31"/>
      <c r="CVM31"/>
      <c r="CVN31"/>
      <c r="CVO31"/>
      <c r="CVP31"/>
      <c r="CVQ31"/>
      <c r="CVR31"/>
      <c r="CVS31"/>
      <c r="CVT31"/>
      <c r="CVU31"/>
      <c r="CVV31"/>
      <c r="CVW31"/>
      <c r="CVX31"/>
      <c r="CVY31"/>
      <c r="CVZ31"/>
      <c r="CWA31"/>
      <c r="CWB31"/>
      <c r="CWC31"/>
      <c r="CWD31"/>
      <c r="CWE31"/>
      <c r="CWF31"/>
      <c r="CWG31"/>
      <c r="CWH31"/>
      <c r="CWI31"/>
      <c r="CWJ31"/>
      <c r="CWK31"/>
      <c r="CWL31"/>
      <c r="CWM31"/>
      <c r="CWN31"/>
      <c r="CWO31"/>
      <c r="CWP31"/>
      <c r="CWQ31"/>
      <c r="CWR31"/>
      <c r="CWS31"/>
      <c r="CWT31"/>
      <c r="CWU31"/>
      <c r="CWV31"/>
      <c r="CWW31"/>
      <c r="CWX31"/>
      <c r="CWY31"/>
      <c r="CWZ31"/>
      <c r="CXA31"/>
      <c r="CXB31"/>
      <c r="CXC31"/>
      <c r="CXD31"/>
      <c r="CXE31"/>
      <c r="CXF31"/>
      <c r="CXG31"/>
      <c r="CXH31"/>
      <c r="CXI31"/>
      <c r="CXJ31"/>
      <c r="CXK31"/>
      <c r="CXL31"/>
      <c r="CXM31"/>
      <c r="CXN31"/>
      <c r="CXO31"/>
      <c r="CXP31"/>
      <c r="CXQ31"/>
      <c r="CXR31"/>
      <c r="CXS31"/>
      <c r="CXT31"/>
      <c r="CXU31"/>
      <c r="CXV31"/>
      <c r="CXW31"/>
      <c r="CXX31"/>
      <c r="CXY31"/>
      <c r="CXZ31"/>
      <c r="CYA31"/>
      <c r="CYB31"/>
      <c r="CYC31"/>
      <c r="CYD31"/>
      <c r="CYE31"/>
      <c r="CYF31"/>
      <c r="CYG31"/>
      <c r="CYH31"/>
      <c r="CYI31"/>
      <c r="CYJ31"/>
      <c r="CYK31"/>
      <c r="CYL31"/>
      <c r="CYM31"/>
      <c r="CYN31"/>
      <c r="CYO31"/>
      <c r="CYP31"/>
      <c r="CYQ31"/>
      <c r="CYR31"/>
      <c r="CYS31"/>
      <c r="CYT31"/>
      <c r="CYU31"/>
      <c r="CYV31"/>
      <c r="CYW31"/>
      <c r="CYX31"/>
      <c r="CYY31"/>
      <c r="CYZ31"/>
      <c r="CZA31"/>
      <c r="CZB31"/>
      <c r="CZC31"/>
      <c r="CZD31"/>
      <c r="CZE31"/>
      <c r="CZF31"/>
      <c r="CZG31"/>
      <c r="CZH31"/>
      <c r="CZI31"/>
      <c r="CZJ31"/>
      <c r="CZK31"/>
      <c r="CZL31"/>
      <c r="CZM31"/>
      <c r="CZN31"/>
      <c r="CZO31"/>
      <c r="CZP31"/>
      <c r="CZQ31"/>
      <c r="CZR31"/>
      <c r="CZS31"/>
      <c r="CZT31"/>
      <c r="CZU31"/>
      <c r="CZV31"/>
      <c r="CZW31"/>
      <c r="CZX31"/>
      <c r="CZY31"/>
      <c r="CZZ31"/>
      <c r="DAA31"/>
      <c r="DAB31"/>
      <c r="DAC31"/>
      <c r="DAD31"/>
      <c r="DAE31"/>
      <c r="DAF31"/>
      <c r="DAG31"/>
      <c r="DAH31"/>
      <c r="DAI31"/>
      <c r="DAJ31"/>
      <c r="DAK31"/>
      <c r="DAL31"/>
      <c r="DAM31"/>
      <c r="DAN31"/>
      <c r="DAO31"/>
      <c r="DAP31"/>
      <c r="DAQ31"/>
      <c r="DAR31"/>
      <c r="DAS31"/>
      <c r="DAT31"/>
      <c r="DAU31"/>
      <c r="DAV31"/>
      <c r="DAW31"/>
      <c r="DAX31"/>
      <c r="DAY31"/>
      <c r="DAZ31"/>
      <c r="DBA31"/>
      <c r="DBB31"/>
      <c r="DBC31"/>
      <c r="DBD31"/>
      <c r="DBE31"/>
      <c r="DBF31"/>
      <c r="DBG31"/>
      <c r="DBH31"/>
      <c r="DBI31"/>
      <c r="DBJ31"/>
      <c r="DBK31"/>
      <c r="DBL31"/>
      <c r="DBM31"/>
      <c r="DBN31"/>
      <c r="DBO31"/>
      <c r="DBP31"/>
      <c r="DBQ31"/>
      <c r="DBR31"/>
      <c r="DBS31"/>
      <c r="DBT31"/>
      <c r="DBU31"/>
      <c r="DBV31"/>
      <c r="DBW31"/>
      <c r="DBX31"/>
      <c r="DBY31"/>
      <c r="DBZ31"/>
      <c r="DCA31"/>
      <c r="DCB31"/>
      <c r="DCC31"/>
      <c r="DCD31"/>
      <c r="DCE31"/>
      <c r="DCF31"/>
      <c r="DCG31"/>
      <c r="DCH31"/>
      <c r="DCI31"/>
      <c r="DCJ31"/>
      <c r="DCK31"/>
      <c r="DCL31"/>
      <c r="DCM31"/>
      <c r="DCN31"/>
      <c r="DCO31"/>
      <c r="DCP31"/>
      <c r="DCQ31"/>
      <c r="DCR31"/>
      <c r="DCS31"/>
      <c r="DCT31"/>
      <c r="DCU31"/>
      <c r="DCV31"/>
      <c r="DCW31"/>
      <c r="DCX31"/>
      <c r="DCY31"/>
      <c r="DCZ31"/>
      <c r="DDA31"/>
      <c r="DDB31"/>
      <c r="DDC31"/>
      <c r="DDD31"/>
      <c r="DDE31"/>
      <c r="DDF31"/>
      <c r="DDG31"/>
      <c r="DDH31"/>
      <c r="DDI31"/>
      <c r="DDJ31"/>
      <c r="DDK31"/>
      <c r="DDL31"/>
      <c r="DDM31"/>
      <c r="DDN31"/>
      <c r="DDO31"/>
      <c r="DDP31"/>
      <c r="DDQ31"/>
      <c r="DDR31"/>
      <c r="DDS31"/>
      <c r="DDT31"/>
      <c r="DDU31"/>
      <c r="DDV31"/>
      <c r="DDW31"/>
      <c r="DDX31"/>
      <c r="DDY31"/>
      <c r="DDZ31"/>
      <c r="DEA31"/>
      <c r="DEB31"/>
      <c r="DEC31"/>
      <c r="DED31"/>
      <c r="DEE31"/>
      <c r="DEF31"/>
      <c r="DEG31"/>
      <c r="DEH31"/>
      <c r="DEI31"/>
      <c r="DEJ31"/>
      <c r="DEK31"/>
      <c r="DEL31"/>
      <c r="DEM31"/>
      <c r="DEN31"/>
      <c r="DEO31"/>
      <c r="DEP31"/>
      <c r="DEQ31"/>
      <c r="DER31"/>
      <c r="DES31"/>
      <c r="DET31"/>
      <c r="DEU31"/>
      <c r="DEV31"/>
      <c r="DEW31"/>
      <c r="DEX31"/>
      <c r="DEY31"/>
      <c r="DEZ31"/>
      <c r="DFA31"/>
      <c r="DFB31"/>
      <c r="DFC31"/>
      <c r="DFD31"/>
      <c r="DFE31"/>
      <c r="DFF31"/>
      <c r="DFG31"/>
      <c r="DFH31"/>
      <c r="DFI31"/>
      <c r="DFJ31"/>
      <c r="DFK31"/>
      <c r="DFL31"/>
      <c r="DFM31"/>
      <c r="DFN31"/>
      <c r="DFO31"/>
      <c r="DFP31"/>
      <c r="DFQ31"/>
      <c r="DFR31"/>
      <c r="DFS31"/>
      <c r="DFT31"/>
      <c r="DFU31"/>
      <c r="DFV31"/>
      <c r="DFW31"/>
      <c r="DFX31"/>
      <c r="DFY31"/>
      <c r="DFZ31"/>
      <c r="DGA31"/>
      <c r="DGB31"/>
      <c r="DGC31"/>
      <c r="DGD31"/>
      <c r="DGE31"/>
      <c r="DGF31"/>
      <c r="DGG31"/>
      <c r="DGH31"/>
      <c r="DGI31"/>
      <c r="DGJ31"/>
      <c r="DGK31"/>
      <c r="DGL31"/>
      <c r="DGM31"/>
      <c r="DGN31"/>
      <c r="DGO31"/>
      <c r="DGP31"/>
      <c r="DGQ31"/>
      <c r="DGR31"/>
      <c r="DGS31"/>
      <c r="DGT31"/>
      <c r="DGU31"/>
      <c r="DGV31"/>
      <c r="DGW31"/>
      <c r="DGX31"/>
      <c r="DGY31"/>
      <c r="DGZ31"/>
      <c r="DHA31"/>
      <c r="DHB31"/>
      <c r="DHC31"/>
      <c r="DHD31"/>
      <c r="DHE31"/>
      <c r="DHF31"/>
      <c r="DHG31"/>
      <c r="DHH31"/>
      <c r="DHI31"/>
      <c r="DHJ31"/>
      <c r="DHK31"/>
      <c r="DHL31"/>
      <c r="DHM31"/>
      <c r="DHN31"/>
      <c r="DHO31"/>
      <c r="DHP31"/>
      <c r="DHQ31"/>
      <c r="DHR31"/>
      <c r="DHS31"/>
      <c r="DHT31"/>
      <c r="DHU31"/>
      <c r="DHV31"/>
      <c r="DHW31"/>
      <c r="DHX31"/>
      <c r="DHY31"/>
      <c r="DHZ31"/>
      <c r="DIA31"/>
      <c r="DIB31"/>
      <c r="DIC31"/>
      <c r="DID31"/>
      <c r="DIE31"/>
      <c r="DIF31"/>
      <c r="DIG31"/>
      <c r="DIH31"/>
      <c r="DII31"/>
      <c r="DIJ31"/>
      <c r="DIK31"/>
      <c r="DIL31"/>
      <c r="DIM31"/>
      <c r="DIN31"/>
      <c r="DIO31"/>
      <c r="DIP31"/>
      <c r="DIQ31"/>
      <c r="DIR31"/>
      <c r="DIS31"/>
      <c r="DIT31"/>
      <c r="DIU31"/>
      <c r="DIV31"/>
      <c r="DIW31"/>
      <c r="DIX31"/>
      <c r="DIY31"/>
      <c r="DIZ31"/>
      <c r="DJA31"/>
      <c r="DJB31"/>
      <c r="DJC31"/>
      <c r="DJD31"/>
      <c r="DJE31"/>
      <c r="DJF31"/>
      <c r="DJG31"/>
      <c r="DJH31"/>
      <c r="DJI31"/>
      <c r="DJJ31"/>
      <c r="DJK31"/>
      <c r="DJL31"/>
      <c r="DJM31"/>
      <c r="DJN31"/>
      <c r="DJO31"/>
      <c r="DJP31"/>
      <c r="DJQ31"/>
      <c r="DJR31"/>
      <c r="DJS31"/>
      <c r="DJT31"/>
      <c r="DJU31"/>
      <c r="DJV31"/>
      <c r="DJW31"/>
      <c r="DJX31"/>
      <c r="DJY31"/>
      <c r="DJZ31"/>
      <c r="DKA31"/>
      <c r="DKB31"/>
      <c r="DKC31"/>
      <c r="DKD31"/>
      <c r="DKE31"/>
      <c r="DKF31"/>
      <c r="DKG31"/>
      <c r="DKH31"/>
      <c r="DKI31"/>
      <c r="DKJ31"/>
      <c r="DKK31"/>
      <c r="DKL31"/>
      <c r="DKM31"/>
      <c r="DKN31"/>
      <c r="DKO31"/>
      <c r="DKP31"/>
      <c r="DKQ31"/>
      <c r="DKR31"/>
      <c r="DKS31"/>
      <c r="DKT31"/>
      <c r="DKU31"/>
      <c r="DKV31"/>
      <c r="DKW31"/>
      <c r="DKX31"/>
      <c r="DKY31"/>
      <c r="DKZ31"/>
      <c r="DLA31"/>
      <c r="DLB31"/>
      <c r="DLC31"/>
      <c r="DLD31"/>
      <c r="DLE31"/>
      <c r="DLF31"/>
      <c r="DLG31"/>
      <c r="DLH31"/>
      <c r="DLI31"/>
      <c r="DLJ31"/>
      <c r="DLK31"/>
      <c r="DLL31"/>
      <c r="DLM31"/>
      <c r="DLN31"/>
      <c r="DLO31"/>
      <c r="DLP31"/>
      <c r="DLQ31"/>
      <c r="DLR31"/>
      <c r="DLS31"/>
      <c r="DLT31"/>
      <c r="DLU31"/>
      <c r="DLV31"/>
      <c r="DLW31"/>
      <c r="DLX31"/>
      <c r="DLY31"/>
      <c r="DLZ31"/>
      <c r="DMA31"/>
      <c r="DMB31"/>
      <c r="DMC31"/>
      <c r="DMD31"/>
      <c r="DME31"/>
      <c r="DMF31"/>
      <c r="DMG31"/>
      <c r="DMH31"/>
      <c r="DMI31"/>
      <c r="DMJ31"/>
      <c r="DMK31"/>
      <c r="DML31"/>
      <c r="DMM31"/>
      <c r="DMN31"/>
      <c r="DMO31"/>
      <c r="DMP31"/>
      <c r="DMQ31"/>
      <c r="DMR31"/>
      <c r="DMS31"/>
      <c r="DMT31"/>
      <c r="DMU31"/>
      <c r="DMV31"/>
      <c r="DMW31"/>
      <c r="DMX31"/>
      <c r="DMY31"/>
      <c r="DMZ31"/>
      <c r="DNA31"/>
      <c r="DNB31"/>
      <c r="DNC31"/>
      <c r="DND31"/>
      <c r="DNE31"/>
      <c r="DNF31"/>
      <c r="DNG31"/>
      <c r="DNH31"/>
      <c r="DNI31"/>
      <c r="DNJ31"/>
      <c r="DNK31"/>
      <c r="DNL31"/>
      <c r="DNM31"/>
      <c r="DNN31"/>
      <c r="DNO31"/>
      <c r="DNP31"/>
      <c r="DNQ31"/>
      <c r="DNR31"/>
      <c r="DNS31"/>
      <c r="DNT31"/>
      <c r="DNU31"/>
      <c r="DNV31"/>
      <c r="DNW31"/>
      <c r="DNX31"/>
      <c r="DNY31"/>
      <c r="DNZ31"/>
      <c r="DOA31"/>
      <c r="DOB31"/>
      <c r="DOC31"/>
      <c r="DOD31"/>
      <c r="DOE31"/>
      <c r="DOF31"/>
      <c r="DOG31"/>
      <c r="DOH31"/>
      <c r="DOI31"/>
      <c r="DOJ31"/>
      <c r="DOK31"/>
      <c r="DOL31"/>
      <c r="DOM31"/>
      <c r="DON31"/>
      <c r="DOO31"/>
      <c r="DOP31"/>
      <c r="DOQ31"/>
      <c r="DOR31"/>
      <c r="DOS31"/>
      <c r="DOT31"/>
      <c r="DOU31"/>
      <c r="DOV31"/>
      <c r="DOW31"/>
      <c r="DOX31"/>
      <c r="DOY31"/>
      <c r="DOZ31"/>
      <c r="DPA31"/>
      <c r="DPB31"/>
      <c r="DPC31"/>
      <c r="DPD31"/>
      <c r="DPE31"/>
      <c r="DPF31"/>
      <c r="DPG31"/>
      <c r="DPH31"/>
      <c r="DPI31"/>
      <c r="DPJ31"/>
      <c r="DPK31"/>
      <c r="DPL31"/>
      <c r="DPM31"/>
      <c r="DPN31"/>
      <c r="DPO31"/>
      <c r="DPP31"/>
      <c r="DPQ31"/>
      <c r="DPR31"/>
      <c r="DPS31"/>
      <c r="DPT31"/>
      <c r="DPU31"/>
      <c r="DPV31"/>
      <c r="DPW31"/>
      <c r="DPX31"/>
      <c r="DPY31"/>
      <c r="DPZ31"/>
      <c r="DQA31"/>
      <c r="DQB31"/>
      <c r="DQC31"/>
      <c r="DQD31"/>
      <c r="DQE31"/>
      <c r="DQF31"/>
      <c r="DQG31"/>
      <c r="DQH31"/>
      <c r="DQI31"/>
      <c r="DQJ31"/>
      <c r="DQK31"/>
      <c r="DQL31"/>
      <c r="DQM31"/>
      <c r="DQN31"/>
      <c r="DQO31"/>
      <c r="DQP31"/>
      <c r="DQQ31"/>
      <c r="DQR31"/>
      <c r="DQS31"/>
      <c r="DQT31"/>
      <c r="DQU31"/>
      <c r="DQV31"/>
      <c r="DQW31"/>
      <c r="DQX31"/>
      <c r="DQY31"/>
      <c r="DQZ31"/>
      <c r="DRA31"/>
      <c r="DRB31"/>
      <c r="DRC31"/>
      <c r="DRD31"/>
      <c r="DRE31"/>
      <c r="DRF31"/>
      <c r="DRG31"/>
      <c r="DRH31"/>
      <c r="DRI31"/>
      <c r="DRJ31"/>
      <c r="DRK31"/>
      <c r="DRL31"/>
      <c r="DRM31"/>
      <c r="DRN31"/>
      <c r="DRO31"/>
      <c r="DRP31"/>
      <c r="DRQ31"/>
      <c r="DRR31"/>
      <c r="DRS31"/>
      <c r="DRT31"/>
      <c r="DRU31"/>
      <c r="DRV31"/>
      <c r="DRW31"/>
      <c r="DRX31"/>
      <c r="DRY31"/>
      <c r="DRZ31"/>
      <c r="DSA31"/>
      <c r="DSB31"/>
      <c r="DSC31"/>
      <c r="DSD31"/>
      <c r="DSE31"/>
      <c r="DSF31"/>
      <c r="DSG31"/>
      <c r="DSH31"/>
      <c r="DSI31"/>
      <c r="DSJ31"/>
      <c r="DSK31"/>
      <c r="DSL31"/>
      <c r="DSM31"/>
      <c r="DSN31"/>
      <c r="DSO31"/>
      <c r="DSP31"/>
      <c r="DSQ31"/>
      <c r="DSR31"/>
      <c r="DSS31"/>
      <c r="DST31"/>
      <c r="DSU31"/>
      <c r="DSV31"/>
      <c r="DSW31"/>
      <c r="DSX31"/>
      <c r="DSY31"/>
      <c r="DSZ31"/>
      <c r="DTA31"/>
      <c r="DTB31"/>
      <c r="DTC31"/>
      <c r="DTD31"/>
      <c r="DTE31"/>
      <c r="DTF31"/>
      <c r="DTG31"/>
      <c r="DTH31"/>
      <c r="DTI31"/>
      <c r="DTJ31"/>
      <c r="DTK31"/>
      <c r="DTL31"/>
      <c r="DTM31"/>
      <c r="DTN31"/>
      <c r="DTO31"/>
      <c r="DTP31"/>
      <c r="DTQ31"/>
      <c r="DTR31"/>
      <c r="DTS31"/>
      <c r="DTT31"/>
      <c r="DTU31"/>
      <c r="DTV31"/>
      <c r="DTW31"/>
      <c r="DTX31"/>
      <c r="DTY31"/>
      <c r="DTZ31"/>
      <c r="DUA31"/>
      <c r="DUB31"/>
      <c r="DUC31"/>
      <c r="DUD31"/>
      <c r="DUE31"/>
      <c r="DUF31"/>
      <c r="DUG31"/>
      <c r="DUH31"/>
      <c r="DUI31"/>
      <c r="DUJ31"/>
      <c r="DUK31"/>
      <c r="DUL31"/>
      <c r="DUM31"/>
      <c r="DUN31"/>
      <c r="DUO31"/>
      <c r="DUP31"/>
      <c r="DUQ31"/>
      <c r="DUR31"/>
      <c r="DUS31"/>
      <c r="DUT31"/>
      <c r="DUU31"/>
      <c r="DUV31"/>
      <c r="DUW31"/>
      <c r="DUX31"/>
      <c r="DUY31"/>
      <c r="DUZ31"/>
      <c r="DVA31"/>
      <c r="DVB31"/>
      <c r="DVC31"/>
      <c r="DVD31"/>
      <c r="DVE31"/>
      <c r="DVF31"/>
      <c r="DVG31"/>
      <c r="DVH31"/>
      <c r="DVI31"/>
      <c r="DVJ31"/>
      <c r="DVK31"/>
      <c r="DVL31"/>
      <c r="DVM31"/>
      <c r="DVN31"/>
      <c r="DVO31"/>
      <c r="DVP31"/>
      <c r="DVQ31"/>
      <c r="DVR31"/>
      <c r="DVS31"/>
      <c r="DVT31"/>
      <c r="DVU31"/>
      <c r="DVV31"/>
      <c r="DVW31"/>
      <c r="DVX31"/>
      <c r="DVY31"/>
      <c r="DVZ31"/>
      <c r="DWA31"/>
      <c r="DWB31"/>
      <c r="DWC31"/>
      <c r="DWD31"/>
      <c r="DWE31"/>
      <c r="DWF31"/>
      <c r="DWG31"/>
      <c r="DWH31"/>
      <c r="DWI31"/>
      <c r="DWJ31"/>
      <c r="DWK31"/>
      <c r="DWL31"/>
      <c r="DWM31"/>
      <c r="DWN31"/>
      <c r="DWO31"/>
      <c r="DWP31"/>
      <c r="DWQ31"/>
      <c r="DWR31"/>
      <c r="DWS31"/>
      <c r="DWT31"/>
      <c r="DWU31"/>
      <c r="DWV31"/>
      <c r="DWW31"/>
      <c r="DWX31"/>
      <c r="DWY31"/>
      <c r="DWZ31"/>
      <c r="DXA31"/>
      <c r="DXB31"/>
      <c r="DXC31"/>
      <c r="DXD31"/>
      <c r="DXE31"/>
      <c r="DXF31"/>
      <c r="DXG31"/>
      <c r="DXH31"/>
      <c r="DXI31"/>
      <c r="DXJ31"/>
      <c r="DXK31"/>
      <c r="DXL31"/>
      <c r="DXM31"/>
      <c r="DXN31"/>
      <c r="DXO31"/>
      <c r="DXP31"/>
      <c r="DXQ31"/>
      <c r="DXR31"/>
      <c r="DXS31"/>
      <c r="DXT31"/>
      <c r="DXU31"/>
      <c r="DXV31"/>
      <c r="DXW31"/>
      <c r="DXX31"/>
      <c r="DXY31"/>
      <c r="DXZ31"/>
      <c r="DYA31"/>
      <c r="DYB31"/>
      <c r="DYC31"/>
      <c r="DYD31"/>
      <c r="DYE31"/>
      <c r="DYF31"/>
      <c r="DYG31"/>
      <c r="DYH31"/>
      <c r="DYI31"/>
      <c r="DYJ31"/>
      <c r="DYK31"/>
      <c r="DYL31"/>
      <c r="DYM31"/>
      <c r="DYN31"/>
      <c r="DYO31"/>
      <c r="DYP31"/>
      <c r="DYQ31"/>
      <c r="DYR31"/>
      <c r="DYS31"/>
      <c r="DYT31"/>
      <c r="DYU31"/>
      <c r="DYV31"/>
      <c r="DYW31"/>
      <c r="DYX31"/>
      <c r="DYY31"/>
      <c r="DYZ31"/>
      <c r="DZA31"/>
      <c r="DZB31"/>
      <c r="DZC31"/>
      <c r="DZD31"/>
      <c r="DZE31"/>
      <c r="DZF31"/>
      <c r="DZG31"/>
      <c r="DZH31"/>
      <c r="DZI31"/>
      <c r="DZJ31"/>
      <c r="DZK31"/>
      <c r="DZL31"/>
      <c r="DZM31"/>
      <c r="DZN31"/>
      <c r="DZO31"/>
      <c r="DZP31"/>
      <c r="DZQ31"/>
      <c r="DZR31"/>
      <c r="DZS31"/>
      <c r="DZT31"/>
      <c r="DZU31"/>
      <c r="DZV31"/>
      <c r="DZW31"/>
      <c r="DZX31"/>
      <c r="DZY31"/>
      <c r="DZZ31"/>
      <c r="EAA31"/>
      <c r="EAB31"/>
      <c r="EAC31"/>
      <c r="EAD31"/>
      <c r="EAE31"/>
      <c r="EAF31"/>
      <c r="EAG31"/>
      <c r="EAH31"/>
      <c r="EAI31"/>
      <c r="EAJ31"/>
      <c r="EAK31"/>
      <c r="EAL31"/>
      <c r="EAM31"/>
      <c r="EAN31"/>
      <c r="EAO31"/>
      <c r="EAP31"/>
      <c r="EAQ31"/>
      <c r="EAR31"/>
      <c r="EAS31"/>
      <c r="EAT31"/>
      <c r="EAU31"/>
      <c r="EAV31"/>
      <c r="EAW31"/>
      <c r="EAX31"/>
      <c r="EAY31"/>
      <c r="EAZ31"/>
      <c r="EBA31"/>
      <c r="EBB31"/>
      <c r="EBC31"/>
      <c r="EBD31"/>
      <c r="EBE31"/>
      <c r="EBF31"/>
      <c r="EBG31"/>
      <c r="EBH31"/>
      <c r="EBI31"/>
      <c r="EBJ31"/>
      <c r="EBK31"/>
      <c r="EBL31"/>
      <c r="EBM31"/>
      <c r="EBN31"/>
      <c r="EBO31"/>
      <c r="EBP31"/>
      <c r="EBQ31"/>
      <c r="EBR31"/>
      <c r="EBS31"/>
      <c r="EBT31"/>
      <c r="EBU31"/>
      <c r="EBV31"/>
      <c r="EBW31"/>
      <c r="EBX31"/>
      <c r="EBY31"/>
      <c r="EBZ31"/>
      <c r="ECA31"/>
      <c r="ECB31"/>
      <c r="ECC31"/>
      <c r="ECD31"/>
      <c r="ECE31"/>
      <c r="ECF31"/>
      <c r="ECG31"/>
      <c r="ECH31"/>
      <c r="ECI31"/>
      <c r="ECJ31"/>
      <c r="ECK31"/>
      <c r="ECL31"/>
      <c r="ECM31"/>
      <c r="ECN31"/>
      <c r="ECO31"/>
      <c r="ECP31"/>
      <c r="ECQ31"/>
      <c r="ECR31"/>
      <c r="ECS31"/>
      <c r="ECT31"/>
      <c r="ECU31"/>
      <c r="ECV31"/>
      <c r="ECW31"/>
      <c r="ECX31"/>
      <c r="ECY31"/>
      <c r="ECZ31"/>
      <c r="EDA31"/>
      <c r="EDB31"/>
      <c r="EDC31"/>
      <c r="EDD31"/>
      <c r="EDE31"/>
      <c r="EDF31"/>
      <c r="EDG31"/>
      <c r="EDH31"/>
      <c r="EDI31"/>
      <c r="EDJ31"/>
      <c r="EDK31"/>
      <c r="EDL31"/>
      <c r="EDM31"/>
      <c r="EDN31"/>
      <c r="EDO31"/>
      <c r="EDP31"/>
      <c r="EDQ31"/>
      <c r="EDR31"/>
      <c r="EDS31"/>
      <c r="EDT31"/>
      <c r="EDU31"/>
      <c r="EDV31"/>
      <c r="EDW31"/>
      <c r="EDX31"/>
      <c r="EDY31"/>
      <c r="EDZ31"/>
      <c r="EEA31"/>
      <c r="EEB31"/>
      <c r="EEC31"/>
      <c r="EED31"/>
      <c r="EEE31"/>
      <c r="EEF31"/>
      <c r="EEG31"/>
      <c r="EEH31"/>
      <c r="EEI31"/>
      <c r="EEJ31"/>
      <c r="EEK31"/>
      <c r="EEL31"/>
      <c r="EEM31"/>
      <c r="EEN31"/>
      <c r="EEO31"/>
      <c r="EEP31"/>
      <c r="EEQ31"/>
      <c r="EER31"/>
      <c r="EES31"/>
      <c r="EET31"/>
      <c r="EEU31"/>
      <c r="EEV31"/>
      <c r="EEW31"/>
      <c r="EEX31"/>
      <c r="EEY31"/>
      <c r="EEZ31"/>
      <c r="EFA31"/>
      <c r="EFB31"/>
      <c r="EFC31"/>
      <c r="EFD31"/>
      <c r="EFE31"/>
      <c r="EFF31"/>
      <c r="EFG31"/>
      <c r="EFH31"/>
      <c r="EFI31"/>
      <c r="EFJ31"/>
      <c r="EFK31"/>
      <c r="EFL31"/>
      <c r="EFM31"/>
      <c r="EFN31"/>
      <c r="EFO31"/>
      <c r="EFP31"/>
      <c r="EFQ31"/>
      <c r="EFR31"/>
      <c r="EFS31"/>
      <c r="EFT31"/>
      <c r="EFU31"/>
      <c r="EFV31"/>
      <c r="EFW31"/>
      <c r="EFX31"/>
      <c r="EFY31"/>
      <c r="EFZ31"/>
      <c r="EGA31"/>
      <c r="EGB31"/>
      <c r="EGC31"/>
      <c r="EGD31"/>
      <c r="EGE31"/>
      <c r="EGF31"/>
      <c r="EGG31"/>
      <c r="EGH31"/>
      <c r="EGI31"/>
      <c r="EGJ31"/>
      <c r="EGK31"/>
      <c r="EGL31"/>
      <c r="EGM31"/>
      <c r="EGN31"/>
      <c r="EGO31"/>
      <c r="EGP31"/>
      <c r="EGQ31"/>
      <c r="EGR31"/>
      <c r="EGS31"/>
      <c r="EGT31"/>
      <c r="EGU31"/>
      <c r="EGV31"/>
      <c r="EGW31"/>
      <c r="EGX31"/>
      <c r="EGY31"/>
      <c r="EGZ31"/>
      <c r="EHA31"/>
      <c r="EHB31"/>
      <c r="EHC31"/>
      <c r="EHD31"/>
      <c r="EHE31"/>
      <c r="EHF31"/>
      <c r="EHG31"/>
      <c r="EHH31"/>
      <c r="EHI31"/>
      <c r="EHJ31"/>
      <c r="EHK31"/>
      <c r="EHL31"/>
      <c r="EHM31"/>
      <c r="EHN31"/>
      <c r="EHO31"/>
      <c r="EHP31"/>
      <c r="EHQ31"/>
      <c r="EHR31"/>
      <c r="EHS31"/>
      <c r="EHT31"/>
      <c r="EHU31"/>
      <c r="EHV31"/>
      <c r="EHW31"/>
      <c r="EHX31"/>
      <c r="EHY31"/>
      <c r="EHZ31"/>
      <c r="EIA31"/>
      <c r="EIB31"/>
      <c r="EIC31"/>
      <c r="EID31"/>
      <c r="EIE31"/>
      <c r="EIF31"/>
      <c r="EIG31"/>
      <c r="EIH31"/>
      <c r="EII31"/>
      <c r="EIJ31"/>
      <c r="EIK31"/>
      <c r="EIL31"/>
      <c r="EIM31"/>
      <c r="EIN31"/>
      <c r="EIO31"/>
      <c r="EIP31"/>
      <c r="EIQ31"/>
      <c r="EIR31"/>
      <c r="EIS31"/>
      <c r="EIT31"/>
      <c r="EIU31"/>
      <c r="EIV31"/>
      <c r="EIW31"/>
      <c r="EIX31"/>
      <c r="EIY31"/>
      <c r="EIZ31"/>
      <c r="EJA31"/>
      <c r="EJB31"/>
      <c r="EJC31"/>
      <c r="EJD31"/>
      <c r="EJE31"/>
      <c r="EJF31"/>
      <c r="EJG31"/>
      <c r="EJH31"/>
      <c r="EJI31"/>
      <c r="EJJ31"/>
      <c r="EJK31"/>
      <c r="EJL31"/>
      <c r="EJM31"/>
      <c r="EJN31"/>
      <c r="EJO31"/>
      <c r="EJP31"/>
      <c r="EJQ31"/>
      <c r="EJR31"/>
      <c r="EJS31"/>
      <c r="EJT31"/>
      <c r="EJU31"/>
      <c r="EJV31"/>
      <c r="EJW31"/>
      <c r="EJX31"/>
      <c r="EJY31"/>
      <c r="EJZ31"/>
      <c r="EKA31"/>
      <c r="EKB31"/>
      <c r="EKC31"/>
      <c r="EKD31"/>
      <c r="EKE31"/>
      <c r="EKF31"/>
      <c r="EKG31"/>
      <c r="EKH31"/>
      <c r="EKI31"/>
      <c r="EKJ31"/>
      <c r="EKK31"/>
      <c r="EKL31"/>
      <c r="EKM31"/>
      <c r="EKN31"/>
      <c r="EKO31"/>
      <c r="EKP31"/>
      <c r="EKQ31"/>
      <c r="EKR31"/>
      <c r="EKS31"/>
      <c r="EKT31"/>
      <c r="EKU31"/>
      <c r="EKV31"/>
      <c r="EKW31"/>
      <c r="EKX31"/>
      <c r="EKY31"/>
      <c r="EKZ31"/>
      <c r="ELA31"/>
      <c r="ELB31"/>
      <c r="ELC31"/>
      <c r="ELD31"/>
      <c r="ELE31"/>
      <c r="ELF31"/>
      <c r="ELG31"/>
      <c r="ELH31"/>
      <c r="ELI31"/>
      <c r="ELJ31"/>
      <c r="ELK31"/>
      <c r="ELL31"/>
      <c r="ELM31"/>
      <c r="ELN31"/>
      <c r="ELO31"/>
      <c r="ELP31"/>
      <c r="ELQ31"/>
      <c r="ELR31"/>
      <c r="ELS31"/>
      <c r="ELT31"/>
      <c r="ELU31"/>
      <c r="ELV31"/>
      <c r="ELW31"/>
      <c r="ELX31"/>
      <c r="ELY31"/>
      <c r="ELZ31"/>
      <c r="EMA31"/>
      <c r="EMB31"/>
      <c r="EMC31"/>
      <c r="EMD31"/>
      <c r="EME31"/>
      <c r="EMF31"/>
      <c r="EMG31"/>
      <c r="EMH31"/>
      <c r="EMI31"/>
      <c r="EMJ31"/>
      <c r="EMK31"/>
      <c r="EML31"/>
      <c r="EMM31"/>
      <c r="EMN31"/>
      <c r="EMO31"/>
      <c r="EMP31"/>
      <c r="EMQ31"/>
      <c r="EMR31"/>
      <c r="EMS31"/>
      <c r="EMT31"/>
      <c r="EMU31"/>
      <c r="EMV31"/>
      <c r="EMW31"/>
      <c r="EMX31"/>
      <c r="EMY31"/>
      <c r="EMZ31"/>
      <c r="ENA31"/>
      <c r="ENB31"/>
      <c r="ENC31"/>
      <c r="END31"/>
      <c r="ENE31"/>
      <c r="ENF31"/>
      <c r="ENG31"/>
      <c r="ENH31"/>
      <c r="ENI31"/>
      <c r="ENJ31"/>
      <c r="ENK31"/>
      <c r="ENL31"/>
      <c r="ENM31"/>
      <c r="ENN31"/>
      <c r="ENO31"/>
      <c r="ENP31"/>
      <c r="ENQ31"/>
      <c r="ENR31"/>
      <c r="ENS31"/>
      <c r="ENT31"/>
      <c r="ENU31"/>
      <c r="ENV31"/>
      <c r="ENW31"/>
      <c r="ENX31"/>
      <c r="ENY31"/>
      <c r="ENZ31"/>
      <c r="EOA31"/>
      <c r="EOB31"/>
      <c r="EOC31"/>
      <c r="EOD31"/>
      <c r="EOE31"/>
      <c r="EOF31"/>
      <c r="EOG31"/>
      <c r="EOH31"/>
      <c r="EOI31"/>
      <c r="EOJ31"/>
      <c r="EOK31"/>
      <c r="EOL31"/>
      <c r="EOM31"/>
      <c r="EON31"/>
      <c r="EOO31"/>
      <c r="EOP31"/>
      <c r="EOQ31"/>
      <c r="EOR31"/>
      <c r="EOS31"/>
      <c r="EOT31"/>
      <c r="EOU31"/>
      <c r="EOV31"/>
      <c r="EOW31"/>
      <c r="EOX31"/>
      <c r="EOY31"/>
      <c r="EOZ31"/>
      <c r="EPA31"/>
      <c r="EPB31"/>
      <c r="EPC31"/>
      <c r="EPD31"/>
      <c r="EPE31"/>
      <c r="EPF31"/>
      <c r="EPG31"/>
      <c r="EPH31"/>
      <c r="EPI31"/>
      <c r="EPJ31"/>
      <c r="EPK31"/>
      <c r="EPL31"/>
      <c r="EPM31"/>
      <c r="EPN31"/>
      <c r="EPO31"/>
      <c r="EPP31"/>
      <c r="EPQ31"/>
      <c r="EPR31"/>
      <c r="EPS31"/>
      <c r="EPT31"/>
      <c r="EPU31"/>
      <c r="EPV31"/>
      <c r="EPW31"/>
      <c r="EPX31"/>
      <c r="EPY31"/>
      <c r="EPZ31"/>
      <c r="EQA31"/>
      <c r="EQB31"/>
      <c r="EQC31"/>
      <c r="EQD31"/>
      <c r="EQE31"/>
      <c r="EQF31"/>
      <c r="EQG31"/>
      <c r="EQH31"/>
      <c r="EQI31"/>
      <c r="EQJ31"/>
      <c r="EQK31"/>
      <c r="EQL31"/>
      <c r="EQM31"/>
      <c r="EQN31"/>
      <c r="EQO31"/>
      <c r="EQP31"/>
      <c r="EQQ31"/>
      <c r="EQR31"/>
      <c r="EQS31"/>
      <c r="EQT31"/>
      <c r="EQU31"/>
      <c r="EQV31"/>
      <c r="EQW31"/>
      <c r="EQX31"/>
      <c r="EQY31"/>
      <c r="EQZ31"/>
      <c r="ERA31"/>
      <c r="ERB31"/>
      <c r="ERC31"/>
      <c r="ERD31"/>
      <c r="ERE31"/>
      <c r="ERF31"/>
      <c r="ERG31"/>
      <c r="ERH31"/>
      <c r="ERI31"/>
      <c r="ERJ31"/>
      <c r="ERK31"/>
      <c r="ERL31"/>
      <c r="ERM31"/>
      <c r="ERN31"/>
      <c r="ERO31"/>
      <c r="ERP31"/>
      <c r="ERQ31"/>
      <c r="ERR31"/>
      <c r="ERS31"/>
      <c r="ERT31"/>
      <c r="ERU31"/>
      <c r="ERV31"/>
      <c r="ERW31"/>
      <c r="ERX31"/>
      <c r="ERY31"/>
      <c r="ERZ31"/>
      <c r="ESA31"/>
      <c r="ESB31"/>
      <c r="ESC31"/>
      <c r="ESD31"/>
      <c r="ESE31"/>
      <c r="ESF31"/>
      <c r="ESG31"/>
      <c r="ESH31"/>
      <c r="ESI31"/>
      <c r="ESJ31"/>
      <c r="ESK31"/>
      <c r="ESL31"/>
      <c r="ESM31"/>
      <c r="ESN31"/>
      <c r="ESO31"/>
      <c r="ESP31"/>
      <c r="ESQ31"/>
      <c r="ESR31"/>
      <c r="ESS31"/>
      <c r="EST31"/>
      <c r="ESU31"/>
      <c r="ESV31"/>
      <c r="ESW31"/>
      <c r="ESX31"/>
      <c r="ESY31"/>
      <c r="ESZ31"/>
      <c r="ETA31"/>
      <c r="ETB31"/>
      <c r="ETC31"/>
      <c r="ETD31"/>
      <c r="ETE31"/>
      <c r="ETF31"/>
      <c r="ETG31"/>
      <c r="ETH31"/>
      <c r="ETI31"/>
      <c r="ETJ31"/>
      <c r="ETK31"/>
      <c r="ETL31"/>
      <c r="ETM31"/>
      <c r="ETN31"/>
      <c r="ETO31"/>
      <c r="ETP31"/>
      <c r="ETQ31"/>
      <c r="ETR31"/>
      <c r="ETS31"/>
      <c r="ETT31"/>
      <c r="ETU31"/>
      <c r="ETV31"/>
      <c r="ETW31"/>
      <c r="ETX31"/>
      <c r="ETY31"/>
      <c r="ETZ31"/>
      <c r="EUA31"/>
      <c r="EUB31"/>
      <c r="EUC31"/>
      <c r="EUD31"/>
      <c r="EUE31"/>
      <c r="EUF31"/>
      <c r="EUG31"/>
      <c r="EUH31"/>
      <c r="EUI31"/>
      <c r="EUJ31"/>
      <c r="EUK31"/>
      <c r="EUL31"/>
      <c r="EUM31"/>
      <c r="EUN31"/>
      <c r="EUO31"/>
      <c r="EUP31"/>
      <c r="EUQ31"/>
      <c r="EUR31"/>
      <c r="EUS31"/>
      <c r="EUT31"/>
      <c r="EUU31"/>
      <c r="EUV31"/>
      <c r="EUW31"/>
      <c r="EUX31"/>
      <c r="EUY31"/>
      <c r="EUZ31"/>
      <c r="EVA31"/>
      <c r="EVB31"/>
      <c r="EVC31"/>
      <c r="EVD31"/>
      <c r="EVE31"/>
      <c r="EVF31"/>
      <c r="EVG31"/>
      <c r="EVH31"/>
      <c r="EVI31"/>
      <c r="EVJ31"/>
      <c r="EVK31"/>
      <c r="EVL31"/>
      <c r="EVM31"/>
      <c r="EVN31"/>
      <c r="EVO31"/>
      <c r="EVP31"/>
      <c r="EVQ31"/>
      <c r="EVR31"/>
      <c r="EVS31"/>
      <c r="EVT31"/>
      <c r="EVU31"/>
      <c r="EVV31"/>
      <c r="EVW31"/>
      <c r="EVX31"/>
      <c r="EVY31"/>
      <c r="EVZ31"/>
      <c r="EWA31"/>
      <c r="EWB31"/>
      <c r="EWC31"/>
      <c r="EWD31"/>
      <c r="EWE31"/>
      <c r="EWF31"/>
      <c r="EWG31"/>
      <c r="EWH31"/>
      <c r="EWI31"/>
      <c r="EWJ31"/>
      <c r="EWK31"/>
      <c r="EWL31"/>
      <c r="EWM31"/>
      <c r="EWN31"/>
      <c r="EWO31"/>
      <c r="EWP31"/>
      <c r="EWQ31"/>
      <c r="EWR31"/>
      <c r="EWS31"/>
      <c r="EWT31"/>
      <c r="EWU31"/>
      <c r="EWV31"/>
      <c r="EWW31"/>
      <c r="EWX31"/>
      <c r="EWY31"/>
      <c r="EWZ31"/>
      <c r="EXA31"/>
      <c r="EXB31"/>
      <c r="EXC31"/>
      <c r="EXD31"/>
      <c r="EXE31"/>
      <c r="EXF31"/>
      <c r="EXG31"/>
      <c r="EXH31"/>
      <c r="EXI31"/>
      <c r="EXJ31"/>
      <c r="EXK31"/>
      <c r="EXL31"/>
      <c r="EXM31"/>
      <c r="EXN31"/>
      <c r="EXO31"/>
      <c r="EXP31"/>
      <c r="EXQ31"/>
      <c r="EXR31"/>
      <c r="EXS31"/>
      <c r="EXT31"/>
      <c r="EXU31"/>
      <c r="EXV31"/>
      <c r="EXW31"/>
      <c r="EXX31"/>
      <c r="EXY31"/>
      <c r="EXZ31"/>
      <c r="EYA31"/>
      <c r="EYB31"/>
      <c r="EYC31"/>
      <c r="EYD31"/>
      <c r="EYE31"/>
      <c r="EYF31"/>
      <c r="EYG31"/>
      <c r="EYH31"/>
      <c r="EYI31"/>
      <c r="EYJ31"/>
      <c r="EYK31"/>
      <c r="EYL31"/>
      <c r="EYM31"/>
      <c r="EYN31"/>
      <c r="EYO31"/>
      <c r="EYP31"/>
      <c r="EYQ31"/>
      <c r="EYR31"/>
      <c r="EYS31"/>
      <c r="EYT31"/>
      <c r="EYU31"/>
      <c r="EYV31"/>
      <c r="EYW31"/>
      <c r="EYX31"/>
      <c r="EYY31"/>
      <c r="EYZ31"/>
      <c r="EZA31"/>
      <c r="EZB31"/>
      <c r="EZC31"/>
      <c r="EZD31"/>
      <c r="EZE31"/>
      <c r="EZF31"/>
      <c r="EZG31"/>
      <c r="EZH31"/>
      <c r="EZI31"/>
      <c r="EZJ31"/>
      <c r="EZK31"/>
      <c r="EZL31"/>
      <c r="EZM31"/>
      <c r="EZN31"/>
      <c r="EZO31"/>
      <c r="EZP31"/>
      <c r="EZQ31"/>
      <c r="EZR31"/>
      <c r="EZS31"/>
      <c r="EZT31"/>
      <c r="EZU31"/>
      <c r="EZV31"/>
      <c r="EZW31"/>
      <c r="EZX31"/>
      <c r="EZY31"/>
      <c r="EZZ31"/>
      <c r="FAA31"/>
      <c r="FAB31"/>
      <c r="FAC31"/>
      <c r="FAD31"/>
      <c r="FAE31"/>
      <c r="FAF31"/>
      <c r="FAG31"/>
      <c r="FAH31"/>
      <c r="FAI31"/>
      <c r="FAJ31"/>
      <c r="FAK31"/>
      <c r="FAL31"/>
      <c r="FAM31"/>
      <c r="FAN31"/>
      <c r="FAO31"/>
      <c r="FAP31"/>
      <c r="FAQ31"/>
      <c r="FAR31"/>
      <c r="FAS31"/>
      <c r="FAT31"/>
      <c r="FAU31"/>
      <c r="FAV31"/>
      <c r="FAW31"/>
      <c r="FAX31"/>
      <c r="FAY31"/>
      <c r="FAZ31"/>
      <c r="FBA31"/>
      <c r="FBB31"/>
      <c r="FBC31"/>
      <c r="FBD31"/>
      <c r="FBE31"/>
      <c r="FBF31"/>
      <c r="FBG31"/>
      <c r="FBH31"/>
      <c r="FBI31"/>
      <c r="FBJ31"/>
      <c r="FBK31"/>
      <c r="FBL31"/>
      <c r="FBM31"/>
      <c r="FBN31"/>
      <c r="FBO31"/>
      <c r="FBP31"/>
      <c r="FBQ31"/>
      <c r="FBR31"/>
      <c r="FBS31"/>
      <c r="FBT31"/>
      <c r="FBU31"/>
      <c r="FBV31"/>
      <c r="FBW31"/>
      <c r="FBX31"/>
      <c r="FBY31"/>
      <c r="FBZ31"/>
      <c r="FCA31"/>
      <c r="FCB31"/>
      <c r="FCC31"/>
      <c r="FCD31"/>
      <c r="FCE31"/>
      <c r="FCF31"/>
      <c r="FCG31"/>
      <c r="FCH31"/>
      <c r="FCI31"/>
      <c r="FCJ31"/>
      <c r="FCK31"/>
      <c r="FCL31"/>
      <c r="FCM31"/>
      <c r="FCN31"/>
      <c r="FCO31"/>
      <c r="FCP31"/>
      <c r="FCQ31"/>
      <c r="FCR31"/>
      <c r="FCS31"/>
      <c r="FCT31"/>
      <c r="FCU31"/>
      <c r="FCV31"/>
      <c r="FCW31"/>
      <c r="FCX31"/>
      <c r="FCY31"/>
      <c r="FCZ31"/>
      <c r="FDA31"/>
      <c r="FDB31"/>
      <c r="FDC31"/>
      <c r="FDD31"/>
      <c r="FDE31"/>
      <c r="FDF31"/>
      <c r="FDG31"/>
      <c r="FDH31"/>
      <c r="FDI31"/>
      <c r="FDJ31"/>
      <c r="FDK31"/>
      <c r="FDL31"/>
      <c r="FDM31"/>
      <c r="FDN31"/>
      <c r="FDO31"/>
      <c r="FDP31"/>
      <c r="FDQ31"/>
      <c r="FDR31"/>
      <c r="FDS31"/>
      <c r="FDT31"/>
      <c r="FDU31"/>
      <c r="FDV31"/>
      <c r="FDW31"/>
      <c r="FDX31"/>
      <c r="FDY31"/>
      <c r="FDZ31"/>
      <c r="FEA31"/>
      <c r="FEB31"/>
      <c r="FEC31"/>
      <c r="FED31"/>
      <c r="FEE31"/>
      <c r="FEF31"/>
      <c r="FEG31"/>
      <c r="FEH31"/>
      <c r="FEI31"/>
      <c r="FEJ31"/>
      <c r="FEK31"/>
      <c r="FEL31"/>
      <c r="FEM31"/>
      <c r="FEN31"/>
      <c r="FEO31"/>
      <c r="FEP31"/>
      <c r="FEQ31"/>
      <c r="FER31"/>
      <c r="FES31"/>
      <c r="FET31"/>
      <c r="FEU31"/>
      <c r="FEV31"/>
      <c r="FEW31"/>
      <c r="FEX31"/>
      <c r="FEY31"/>
      <c r="FEZ31"/>
      <c r="FFA31"/>
      <c r="FFB31"/>
      <c r="FFC31"/>
      <c r="FFD31"/>
      <c r="FFE31"/>
      <c r="FFF31"/>
      <c r="FFG31"/>
      <c r="FFH31"/>
      <c r="FFI31"/>
      <c r="FFJ31"/>
      <c r="FFK31"/>
      <c r="FFL31"/>
      <c r="FFM31"/>
      <c r="FFN31"/>
      <c r="FFO31"/>
      <c r="FFP31"/>
      <c r="FFQ31"/>
      <c r="FFR31"/>
      <c r="FFS31"/>
      <c r="FFT31"/>
      <c r="FFU31"/>
      <c r="FFV31"/>
      <c r="FFW31"/>
      <c r="FFX31"/>
      <c r="FFY31"/>
      <c r="FFZ31"/>
      <c r="FGA31"/>
      <c r="FGB31"/>
      <c r="FGC31"/>
      <c r="FGD31"/>
      <c r="FGE31"/>
      <c r="FGF31"/>
      <c r="FGG31"/>
      <c r="FGH31"/>
      <c r="FGI31"/>
      <c r="FGJ31"/>
      <c r="FGK31"/>
      <c r="FGL31"/>
      <c r="FGM31"/>
      <c r="FGN31"/>
      <c r="FGO31"/>
      <c r="FGP31"/>
      <c r="FGQ31"/>
      <c r="FGR31"/>
      <c r="FGS31"/>
      <c r="FGT31"/>
      <c r="FGU31"/>
      <c r="FGV31"/>
      <c r="FGW31"/>
      <c r="FGX31"/>
      <c r="FGY31"/>
      <c r="FGZ31"/>
      <c r="FHA31"/>
      <c r="FHB31"/>
      <c r="FHC31"/>
      <c r="FHD31"/>
      <c r="FHE31"/>
      <c r="FHF31"/>
      <c r="FHG31"/>
      <c r="FHH31"/>
      <c r="FHI31"/>
      <c r="FHJ31"/>
      <c r="FHK31"/>
      <c r="FHL31"/>
      <c r="FHM31"/>
      <c r="FHN31"/>
      <c r="FHO31"/>
      <c r="FHP31"/>
      <c r="FHQ31"/>
      <c r="FHR31"/>
      <c r="FHS31"/>
      <c r="FHT31"/>
      <c r="FHU31"/>
      <c r="FHV31"/>
      <c r="FHW31"/>
      <c r="FHX31"/>
      <c r="FHY31"/>
      <c r="FHZ31"/>
      <c r="FIA31"/>
      <c r="FIB31"/>
      <c r="FIC31"/>
      <c r="FID31"/>
      <c r="FIE31"/>
      <c r="FIF31"/>
      <c r="FIG31"/>
      <c r="FIH31"/>
      <c r="FII31"/>
      <c r="FIJ31"/>
      <c r="FIK31"/>
      <c r="FIL31"/>
      <c r="FIM31"/>
      <c r="FIN31"/>
      <c r="FIO31"/>
      <c r="FIP31"/>
      <c r="FIQ31"/>
      <c r="FIR31"/>
      <c r="FIS31"/>
      <c r="FIT31"/>
      <c r="FIU31"/>
      <c r="FIV31"/>
      <c r="FIW31"/>
      <c r="FIX31"/>
      <c r="FIY31"/>
      <c r="FIZ31"/>
      <c r="FJA31"/>
      <c r="FJB31"/>
      <c r="FJC31"/>
      <c r="FJD31"/>
      <c r="FJE31"/>
      <c r="FJF31"/>
      <c r="FJG31"/>
      <c r="FJH31"/>
      <c r="FJI31"/>
      <c r="FJJ31"/>
      <c r="FJK31"/>
      <c r="FJL31"/>
      <c r="FJM31"/>
      <c r="FJN31"/>
      <c r="FJO31"/>
      <c r="FJP31"/>
      <c r="FJQ31"/>
      <c r="FJR31"/>
      <c r="FJS31"/>
      <c r="FJT31"/>
      <c r="FJU31"/>
      <c r="FJV31"/>
      <c r="FJW31"/>
      <c r="FJX31"/>
      <c r="FJY31"/>
      <c r="FJZ31"/>
      <c r="FKA31"/>
      <c r="FKB31"/>
      <c r="FKC31"/>
      <c r="FKD31"/>
      <c r="FKE31"/>
      <c r="FKF31"/>
      <c r="FKG31"/>
      <c r="FKH31"/>
      <c r="FKI31"/>
      <c r="FKJ31"/>
      <c r="FKK31"/>
      <c r="FKL31"/>
      <c r="FKM31"/>
      <c r="FKN31"/>
      <c r="FKO31"/>
      <c r="FKP31"/>
      <c r="FKQ31"/>
      <c r="FKR31"/>
      <c r="FKS31"/>
      <c r="FKT31"/>
      <c r="FKU31"/>
      <c r="FKV31"/>
      <c r="FKW31"/>
      <c r="FKX31"/>
      <c r="FKY31"/>
      <c r="FKZ31"/>
      <c r="FLA31"/>
      <c r="FLB31"/>
      <c r="FLC31"/>
      <c r="FLD31"/>
      <c r="FLE31"/>
      <c r="FLF31"/>
      <c r="FLG31"/>
      <c r="FLH31"/>
      <c r="FLI31"/>
      <c r="FLJ31"/>
      <c r="FLK31"/>
      <c r="FLL31"/>
      <c r="FLM31"/>
      <c r="FLN31"/>
      <c r="FLO31"/>
      <c r="FLP31"/>
      <c r="FLQ31"/>
      <c r="FLR31"/>
      <c r="FLS31"/>
      <c r="FLT31"/>
      <c r="FLU31"/>
      <c r="FLV31"/>
      <c r="FLW31"/>
      <c r="FLX31"/>
      <c r="FLY31"/>
      <c r="FLZ31"/>
      <c r="FMA31"/>
      <c r="FMB31"/>
      <c r="FMC31"/>
      <c r="FMD31"/>
      <c r="FME31"/>
      <c r="FMF31"/>
      <c r="FMG31"/>
      <c r="FMH31"/>
      <c r="FMI31"/>
      <c r="FMJ31"/>
      <c r="FMK31"/>
      <c r="FML31"/>
      <c r="FMM31"/>
      <c r="FMN31"/>
      <c r="FMO31"/>
      <c r="FMP31"/>
      <c r="FMQ31"/>
      <c r="FMR31"/>
      <c r="FMS31"/>
      <c r="FMT31"/>
      <c r="FMU31"/>
      <c r="FMV31"/>
      <c r="FMW31"/>
      <c r="FMX31"/>
      <c r="FMY31"/>
      <c r="FMZ31"/>
      <c r="FNA31"/>
      <c r="FNB31"/>
      <c r="FNC31"/>
      <c r="FND31"/>
      <c r="FNE31"/>
      <c r="FNF31"/>
      <c r="FNG31"/>
      <c r="FNH31"/>
      <c r="FNI31"/>
      <c r="FNJ31"/>
      <c r="FNK31"/>
      <c r="FNL31"/>
      <c r="FNM31"/>
      <c r="FNN31"/>
      <c r="FNO31"/>
      <c r="FNP31"/>
      <c r="FNQ31"/>
      <c r="FNR31"/>
      <c r="FNS31"/>
      <c r="FNT31"/>
      <c r="FNU31"/>
      <c r="FNV31"/>
      <c r="FNW31"/>
      <c r="FNX31"/>
      <c r="FNY31"/>
      <c r="FNZ31"/>
      <c r="FOA31"/>
      <c r="FOB31"/>
      <c r="FOC31"/>
      <c r="FOD31"/>
      <c r="FOE31"/>
      <c r="FOF31"/>
      <c r="FOG31"/>
      <c r="FOH31"/>
      <c r="FOI31"/>
      <c r="FOJ31"/>
      <c r="FOK31"/>
      <c r="FOL31"/>
      <c r="FOM31"/>
      <c r="FON31"/>
      <c r="FOO31"/>
      <c r="FOP31"/>
      <c r="FOQ31"/>
      <c r="FOR31"/>
      <c r="FOS31"/>
      <c r="FOT31"/>
      <c r="FOU31"/>
      <c r="FOV31"/>
      <c r="FOW31"/>
      <c r="FOX31"/>
      <c r="FOY31"/>
      <c r="FOZ31"/>
      <c r="FPA31"/>
      <c r="FPB31"/>
      <c r="FPC31"/>
      <c r="FPD31"/>
      <c r="FPE31"/>
      <c r="FPF31"/>
      <c r="FPG31"/>
      <c r="FPH31"/>
      <c r="FPI31"/>
      <c r="FPJ31"/>
      <c r="FPK31"/>
      <c r="FPL31"/>
      <c r="FPM31"/>
      <c r="FPN31"/>
      <c r="FPO31"/>
      <c r="FPP31"/>
      <c r="FPQ31"/>
      <c r="FPR31"/>
      <c r="FPS31"/>
      <c r="FPT31"/>
      <c r="FPU31"/>
      <c r="FPV31"/>
      <c r="FPW31"/>
      <c r="FPX31"/>
      <c r="FPY31"/>
      <c r="FPZ31"/>
      <c r="FQA31"/>
      <c r="FQB31"/>
      <c r="FQC31"/>
      <c r="FQD31"/>
      <c r="FQE31"/>
      <c r="FQF31"/>
      <c r="FQG31"/>
      <c r="FQH31"/>
      <c r="FQI31"/>
      <c r="FQJ31"/>
      <c r="FQK31"/>
      <c r="FQL31"/>
      <c r="FQM31"/>
      <c r="FQN31"/>
      <c r="FQO31"/>
      <c r="FQP31"/>
      <c r="FQQ31"/>
      <c r="FQR31"/>
      <c r="FQS31"/>
      <c r="FQT31"/>
      <c r="FQU31"/>
      <c r="FQV31"/>
      <c r="FQW31"/>
      <c r="FQX31"/>
      <c r="FQY31"/>
      <c r="FQZ31"/>
      <c r="FRA31"/>
      <c r="FRB31"/>
      <c r="FRC31"/>
      <c r="FRD31"/>
      <c r="FRE31"/>
      <c r="FRF31"/>
      <c r="FRG31"/>
      <c r="FRH31"/>
      <c r="FRI31"/>
      <c r="FRJ31"/>
      <c r="FRK31"/>
      <c r="FRL31"/>
      <c r="FRM31"/>
      <c r="FRN31"/>
      <c r="FRO31"/>
      <c r="FRP31"/>
      <c r="FRQ31"/>
      <c r="FRR31"/>
      <c r="FRS31"/>
      <c r="FRT31"/>
      <c r="FRU31"/>
      <c r="FRV31"/>
      <c r="FRW31"/>
      <c r="FRX31"/>
      <c r="FRY31"/>
      <c r="FRZ31"/>
      <c r="FSA31"/>
      <c r="FSB31"/>
      <c r="FSC31"/>
      <c r="FSD31"/>
      <c r="FSE31"/>
      <c r="FSF31"/>
      <c r="FSG31"/>
      <c r="FSH31"/>
      <c r="FSI31"/>
      <c r="FSJ31"/>
      <c r="FSK31"/>
      <c r="FSL31"/>
      <c r="FSM31"/>
      <c r="FSN31"/>
      <c r="FSO31"/>
      <c r="FSP31"/>
      <c r="FSQ31"/>
      <c r="FSR31"/>
      <c r="FSS31"/>
      <c r="FST31"/>
      <c r="FSU31"/>
      <c r="FSV31"/>
      <c r="FSW31"/>
      <c r="FSX31"/>
      <c r="FSY31"/>
      <c r="FSZ31"/>
      <c r="FTA31"/>
      <c r="FTB31"/>
      <c r="FTC31"/>
      <c r="FTD31"/>
      <c r="FTE31"/>
      <c r="FTF31"/>
      <c r="FTG31"/>
      <c r="FTH31"/>
      <c r="FTI31"/>
      <c r="FTJ31"/>
      <c r="FTK31"/>
      <c r="FTL31"/>
      <c r="FTM31"/>
      <c r="FTN31"/>
      <c r="FTO31"/>
      <c r="FTP31"/>
      <c r="FTQ31"/>
      <c r="FTR31"/>
      <c r="FTS31"/>
      <c r="FTT31"/>
      <c r="FTU31"/>
      <c r="FTV31"/>
      <c r="FTW31"/>
      <c r="FTX31"/>
      <c r="FTY31"/>
      <c r="FTZ31"/>
      <c r="FUA31"/>
      <c r="FUB31"/>
      <c r="FUC31"/>
      <c r="FUD31"/>
      <c r="FUE31"/>
      <c r="FUF31"/>
      <c r="FUG31"/>
      <c r="FUH31"/>
      <c r="FUI31"/>
      <c r="FUJ31"/>
      <c r="FUK31"/>
      <c r="FUL31"/>
      <c r="FUM31"/>
      <c r="FUN31"/>
      <c r="FUO31"/>
      <c r="FUP31"/>
      <c r="FUQ31"/>
      <c r="FUR31"/>
      <c r="FUS31"/>
      <c r="FUT31"/>
      <c r="FUU31"/>
      <c r="FUV31"/>
      <c r="FUW31"/>
      <c r="FUX31"/>
      <c r="FUY31"/>
      <c r="FUZ31"/>
      <c r="FVA31"/>
      <c r="FVB31"/>
      <c r="FVC31"/>
      <c r="FVD31"/>
      <c r="FVE31"/>
      <c r="FVF31"/>
      <c r="FVG31"/>
      <c r="FVH31"/>
      <c r="FVI31"/>
      <c r="FVJ31"/>
      <c r="FVK31"/>
      <c r="FVL31"/>
      <c r="FVM31"/>
      <c r="FVN31"/>
      <c r="FVO31"/>
      <c r="FVP31"/>
      <c r="FVQ31"/>
      <c r="FVR31"/>
      <c r="FVS31"/>
      <c r="FVT31"/>
      <c r="FVU31"/>
      <c r="FVV31"/>
      <c r="FVW31"/>
      <c r="FVX31"/>
      <c r="FVY31"/>
      <c r="FVZ31"/>
      <c r="FWA31"/>
      <c r="FWB31"/>
      <c r="FWC31"/>
      <c r="FWD31"/>
      <c r="FWE31"/>
      <c r="FWF31"/>
      <c r="FWG31"/>
      <c r="FWH31"/>
      <c r="FWI31"/>
      <c r="FWJ31"/>
      <c r="FWK31"/>
      <c r="FWL31"/>
      <c r="FWM31"/>
      <c r="FWN31"/>
      <c r="FWO31"/>
      <c r="FWP31"/>
      <c r="FWQ31"/>
      <c r="FWR31"/>
      <c r="FWS31"/>
      <c r="FWT31"/>
      <c r="FWU31"/>
      <c r="FWV31"/>
      <c r="FWW31"/>
      <c r="FWX31"/>
      <c r="FWY31"/>
      <c r="FWZ31"/>
      <c r="FXA31"/>
      <c r="FXB31"/>
      <c r="FXC31"/>
      <c r="FXD31"/>
      <c r="FXE31"/>
      <c r="FXF31"/>
      <c r="FXG31"/>
      <c r="FXH31"/>
      <c r="FXI31"/>
      <c r="FXJ31"/>
      <c r="FXK31"/>
      <c r="FXL31"/>
      <c r="FXM31"/>
      <c r="FXN31"/>
      <c r="FXO31"/>
      <c r="FXP31"/>
      <c r="FXQ31"/>
      <c r="FXR31"/>
      <c r="FXS31"/>
      <c r="FXT31"/>
      <c r="FXU31"/>
      <c r="FXV31"/>
      <c r="FXW31"/>
      <c r="FXX31"/>
      <c r="FXY31"/>
      <c r="FXZ31"/>
      <c r="FYA31"/>
      <c r="FYB31"/>
      <c r="FYC31"/>
      <c r="FYD31"/>
      <c r="FYE31"/>
      <c r="FYF31"/>
      <c r="FYG31"/>
      <c r="FYH31"/>
      <c r="FYI31"/>
      <c r="FYJ31"/>
      <c r="FYK31"/>
      <c r="FYL31"/>
      <c r="FYM31"/>
      <c r="FYN31"/>
      <c r="FYO31"/>
      <c r="FYP31"/>
      <c r="FYQ31"/>
      <c r="FYR31"/>
      <c r="FYS31"/>
      <c r="FYT31"/>
      <c r="FYU31"/>
      <c r="FYV31"/>
      <c r="FYW31"/>
      <c r="FYX31"/>
      <c r="FYY31"/>
      <c r="FYZ31"/>
      <c r="FZA31"/>
      <c r="FZB31"/>
      <c r="FZC31"/>
      <c r="FZD31"/>
      <c r="FZE31"/>
      <c r="FZF31"/>
      <c r="FZG31"/>
      <c r="FZH31"/>
      <c r="FZI31"/>
      <c r="FZJ31"/>
      <c r="FZK31"/>
      <c r="FZL31"/>
      <c r="FZM31"/>
      <c r="FZN31"/>
      <c r="FZO31"/>
      <c r="FZP31"/>
      <c r="FZQ31"/>
      <c r="FZR31"/>
      <c r="FZS31"/>
      <c r="FZT31"/>
      <c r="FZU31"/>
      <c r="FZV31"/>
      <c r="FZW31"/>
      <c r="FZX31"/>
      <c r="FZY31"/>
      <c r="FZZ31"/>
      <c r="GAA31"/>
      <c r="GAB31"/>
      <c r="GAC31"/>
      <c r="GAD31"/>
      <c r="GAE31"/>
      <c r="GAF31"/>
      <c r="GAG31"/>
      <c r="GAH31"/>
      <c r="GAI31"/>
      <c r="GAJ31"/>
      <c r="GAK31"/>
      <c r="GAL31"/>
      <c r="GAM31"/>
      <c r="GAN31"/>
      <c r="GAO31"/>
      <c r="GAP31"/>
      <c r="GAQ31"/>
      <c r="GAR31"/>
      <c r="GAS31"/>
      <c r="GAT31"/>
      <c r="GAU31"/>
      <c r="GAV31"/>
      <c r="GAW31"/>
      <c r="GAX31"/>
      <c r="GAY31"/>
      <c r="GAZ31"/>
      <c r="GBA31"/>
      <c r="GBB31"/>
      <c r="GBC31"/>
      <c r="GBD31"/>
      <c r="GBE31"/>
      <c r="GBF31"/>
      <c r="GBG31"/>
      <c r="GBH31"/>
      <c r="GBI31"/>
      <c r="GBJ31"/>
      <c r="GBK31"/>
      <c r="GBL31"/>
      <c r="GBM31"/>
      <c r="GBN31"/>
      <c r="GBO31"/>
      <c r="GBP31"/>
      <c r="GBQ31"/>
      <c r="GBR31"/>
      <c r="GBS31"/>
      <c r="GBT31"/>
      <c r="GBU31"/>
      <c r="GBV31"/>
      <c r="GBW31"/>
      <c r="GBX31"/>
      <c r="GBY31"/>
      <c r="GBZ31"/>
      <c r="GCA31"/>
      <c r="GCB31"/>
      <c r="GCC31"/>
      <c r="GCD31"/>
      <c r="GCE31"/>
      <c r="GCF31"/>
      <c r="GCG31"/>
      <c r="GCH31"/>
      <c r="GCI31"/>
      <c r="GCJ31"/>
      <c r="GCK31"/>
      <c r="GCL31"/>
      <c r="GCM31"/>
      <c r="GCN31"/>
      <c r="GCO31"/>
      <c r="GCP31"/>
      <c r="GCQ31"/>
      <c r="GCR31"/>
      <c r="GCS31"/>
      <c r="GCT31"/>
      <c r="GCU31"/>
      <c r="GCV31"/>
      <c r="GCW31"/>
      <c r="GCX31"/>
      <c r="GCY31"/>
      <c r="GCZ31"/>
      <c r="GDA31"/>
      <c r="GDB31"/>
      <c r="GDC31"/>
      <c r="GDD31"/>
      <c r="GDE31"/>
      <c r="GDF31"/>
      <c r="GDG31"/>
      <c r="GDH31"/>
      <c r="GDI31"/>
      <c r="GDJ31"/>
      <c r="GDK31"/>
      <c r="GDL31"/>
      <c r="GDM31"/>
      <c r="GDN31"/>
      <c r="GDO31"/>
      <c r="GDP31"/>
      <c r="GDQ31"/>
      <c r="GDR31"/>
      <c r="GDS31"/>
      <c r="GDT31"/>
      <c r="GDU31"/>
      <c r="GDV31"/>
      <c r="GDW31"/>
      <c r="GDX31"/>
      <c r="GDY31"/>
      <c r="GDZ31"/>
      <c r="GEA31"/>
      <c r="GEB31"/>
      <c r="GEC31"/>
      <c r="GED31"/>
      <c r="GEE31"/>
      <c r="GEF31"/>
      <c r="GEG31"/>
      <c r="GEH31"/>
      <c r="GEI31"/>
      <c r="GEJ31"/>
      <c r="GEK31"/>
      <c r="GEL31"/>
      <c r="GEM31"/>
      <c r="GEN31"/>
      <c r="GEO31"/>
      <c r="GEP31"/>
      <c r="GEQ31"/>
      <c r="GER31"/>
      <c r="GES31"/>
      <c r="GET31"/>
      <c r="GEU31"/>
      <c r="GEV31"/>
      <c r="GEW31"/>
      <c r="GEX31"/>
      <c r="GEY31"/>
      <c r="GEZ31"/>
      <c r="GFA31"/>
      <c r="GFB31"/>
      <c r="GFC31"/>
      <c r="GFD31"/>
      <c r="GFE31"/>
      <c r="GFF31"/>
      <c r="GFG31"/>
      <c r="GFH31"/>
      <c r="GFI31"/>
      <c r="GFJ31"/>
      <c r="GFK31"/>
      <c r="GFL31"/>
      <c r="GFM31"/>
      <c r="GFN31"/>
      <c r="GFO31"/>
      <c r="GFP31"/>
      <c r="GFQ31"/>
      <c r="GFR31"/>
      <c r="GFS31"/>
      <c r="GFT31"/>
      <c r="GFU31"/>
      <c r="GFV31"/>
      <c r="GFW31"/>
      <c r="GFX31"/>
      <c r="GFY31"/>
      <c r="GFZ31"/>
      <c r="GGA31"/>
      <c r="GGB31"/>
      <c r="GGC31"/>
      <c r="GGD31"/>
      <c r="GGE31"/>
      <c r="GGF31"/>
      <c r="GGG31"/>
      <c r="GGH31"/>
      <c r="GGI31"/>
      <c r="GGJ31"/>
      <c r="GGK31"/>
      <c r="GGL31"/>
      <c r="GGM31"/>
      <c r="GGN31"/>
      <c r="GGO31"/>
      <c r="GGP31"/>
      <c r="GGQ31"/>
      <c r="GGR31"/>
      <c r="GGS31"/>
      <c r="GGT31"/>
      <c r="GGU31"/>
      <c r="GGV31"/>
      <c r="GGW31"/>
      <c r="GGX31"/>
      <c r="GGY31"/>
      <c r="GGZ31"/>
      <c r="GHA31"/>
      <c r="GHB31"/>
      <c r="GHC31"/>
      <c r="GHD31"/>
      <c r="GHE31"/>
      <c r="GHF31"/>
      <c r="GHG31"/>
      <c r="GHH31"/>
      <c r="GHI31"/>
      <c r="GHJ31"/>
      <c r="GHK31"/>
      <c r="GHL31"/>
      <c r="GHM31"/>
      <c r="GHN31"/>
      <c r="GHO31"/>
      <c r="GHP31"/>
      <c r="GHQ31"/>
      <c r="GHR31"/>
      <c r="GHS31"/>
      <c r="GHT31"/>
      <c r="GHU31"/>
      <c r="GHV31"/>
      <c r="GHW31"/>
      <c r="GHX31"/>
      <c r="GHY31"/>
      <c r="GHZ31"/>
      <c r="GIA31"/>
      <c r="GIB31"/>
      <c r="GIC31"/>
      <c r="GID31"/>
      <c r="GIE31"/>
      <c r="GIF31"/>
      <c r="GIG31"/>
      <c r="GIH31"/>
      <c r="GII31"/>
      <c r="GIJ31"/>
      <c r="GIK31"/>
      <c r="GIL31"/>
      <c r="GIM31"/>
      <c r="GIN31"/>
      <c r="GIO31"/>
      <c r="GIP31"/>
      <c r="GIQ31"/>
      <c r="GIR31"/>
      <c r="GIS31"/>
      <c r="GIT31"/>
      <c r="GIU31"/>
      <c r="GIV31"/>
      <c r="GIW31"/>
      <c r="GIX31"/>
      <c r="GIY31"/>
      <c r="GIZ31"/>
      <c r="GJA31"/>
      <c r="GJB31"/>
      <c r="GJC31"/>
      <c r="GJD31"/>
      <c r="GJE31"/>
      <c r="GJF31"/>
      <c r="GJG31"/>
      <c r="GJH31"/>
      <c r="GJI31"/>
      <c r="GJJ31"/>
      <c r="GJK31"/>
      <c r="GJL31"/>
      <c r="GJM31"/>
      <c r="GJN31"/>
      <c r="GJO31"/>
      <c r="GJP31"/>
      <c r="GJQ31"/>
      <c r="GJR31"/>
      <c r="GJS31"/>
      <c r="GJT31"/>
      <c r="GJU31"/>
      <c r="GJV31"/>
      <c r="GJW31"/>
      <c r="GJX31"/>
      <c r="GJY31"/>
      <c r="GJZ31"/>
      <c r="GKA31"/>
      <c r="GKB31"/>
      <c r="GKC31"/>
      <c r="GKD31"/>
      <c r="GKE31"/>
      <c r="GKF31"/>
      <c r="GKG31"/>
      <c r="GKH31"/>
      <c r="GKI31"/>
      <c r="GKJ31"/>
      <c r="GKK31"/>
      <c r="GKL31"/>
      <c r="GKM31"/>
      <c r="GKN31"/>
      <c r="GKO31"/>
      <c r="GKP31"/>
      <c r="GKQ31"/>
      <c r="GKR31"/>
      <c r="GKS31"/>
      <c r="GKT31"/>
      <c r="GKU31"/>
      <c r="GKV31"/>
      <c r="GKW31"/>
      <c r="GKX31"/>
      <c r="GKY31"/>
      <c r="GKZ31"/>
      <c r="GLA31"/>
      <c r="GLB31"/>
      <c r="GLC31"/>
      <c r="GLD31"/>
      <c r="GLE31"/>
      <c r="GLF31"/>
      <c r="GLG31"/>
      <c r="GLH31"/>
      <c r="GLI31"/>
      <c r="GLJ31"/>
      <c r="GLK31"/>
      <c r="GLL31"/>
      <c r="GLM31"/>
      <c r="GLN31"/>
      <c r="GLO31"/>
      <c r="GLP31"/>
      <c r="GLQ31"/>
      <c r="GLR31"/>
      <c r="GLS31"/>
      <c r="GLT31"/>
      <c r="GLU31"/>
      <c r="GLV31"/>
      <c r="GLW31"/>
      <c r="GLX31"/>
      <c r="GLY31"/>
      <c r="GLZ31"/>
      <c r="GMA31"/>
      <c r="GMB31"/>
      <c r="GMC31"/>
      <c r="GMD31"/>
      <c r="GME31"/>
      <c r="GMF31"/>
      <c r="GMG31"/>
      <c r="GMH31"/>
      <c r="GMI31"/>
      <c r="GMJ31"/>
      <c r="GMK31"/>
      <c r="GML31"/>
      <c r="GMM31"/>
      <c r="GMN31"/>
      <c r="GMO31"/>
      <c r="GMP31"/>
      <c r="GMQ31"/>
      <c r="GMR31"/>
      <c r="GMS31"/>
      <c r="GMT31"/>
      <c r="GMU31"/>
      <c r="GMV31"/>
      <c r="GMW31"/>
      <c r="GMX31"/>
      <c r="GMY31"/>
      <c r="GMZ31"/>
      <c r="GNA31"/>
      <c r="GNB31"/>
      <c r="GNC31"/>
      <c r="GND31"/>
      <c r="GNE31"/>
      <c r="GNF31"/>
      <c r="GNG31"/>
      <c r="GNH31"/>
      <c r="GNI31"/>
      <c r="GNJ31"/>
      <c r="GNK31"/>
      <c r="GNL31"/>
      <c r="GNM31"/>
      <c r="GNN31"/>
      <c r="GNO31"/>
      <c r="GNP31"/>
      <c r="GNQ31"/>
      <c r="GNR31"/>
      <c r="GNS31"/>
      <c r="GNT31"/>
      <c r="GNU31"/>
      <c r="GNV31"/>
      <c r="GNW31"/>
      <c r="GNX31"/>
      <c r="GNY31"/>
      <c r="GNZ31"/>
      <c r="GOA31"/>
      <c r="GOB31"/>
      <c r="GOC31"/>
      <c r="GOD31"/>
      <c r="GOE31"/>
      <c r="GOF31"/>
      <c r="GOG31"/>
      <c r="GOH31"/>
      <c r="GOI31"/>
      <c r="GOJ31"/>
      <c r="GOK31"/>
      <c r="GOL31"/>
      <c r="GOM31"/>
      <c r="GON31"/>
      <c r="GOO31"/>
      <c r="GOP31"/>
      <c r="GOQ31"/>
      <c r="GOR31"/>
      <c r="GOS31"/>
      <c r="GOT31"/>
      <c r="GOU31"/>
      <c r="GOV31"/>
      <c r="GOW31"/>
      <c r="GOX31"/>
      <c r="GOY31"/>
      <c r="GOZ31"/>
      <c r="GPA31"/>
      <c r="GPB31"/>
      <c r="GPC31"/>
      <c r="GPD31"/>
      <c r="GPE31"/>
      <c r="GPF31"/>
      <c r="GPG31"/>
      <c r="GPH31"/>
      <c r="GPI31"/>
      <c r="GPJ31"/>
      <c r="GPK31"/>
      <c r="GPL31"/>
      <c r="GPM31"/>
      <c r="GPN31"/>
      <c r="GPO31"/>
      <c r="GPP31"/>
      <c r="GPQ31"/>
      <c r="GPR31"/>
      <c r="GPS31"/>
      <c r="GPT31"/>
      <c r="GPU31"/>
      <c r="GPV31"/>
      <c r="GPW31"/>
      <c r="GPX31"/>
      <c r="GPY31"/>
      <c r="GPZ31"/>
      <c r="GQA31"/>
      <c r="GQB31"/>
      <c r="GQC31"/>
      <c r="GQD31"/>
      <c r="GQE31"/>
      <c r="GQF31"/>
      <c r="GQG31"/>
      <c r="GQH31"/>
      <c r="GQI31"/>
      <c r="GQJ31"/>
      <c r="GQK31"/>
      <c r="GQL31"/>
      <c r="GQM31"/>
      <c r="GQN31"/>
      <c r="GQO31"/>
      <c r="GQP31"/>
      <c r="GQQ31"/>
      <c r="GQR31"/>
      <c r="GQS31"/>
      <c r="GQT31"/>
      <c r="GQU31"/>
      <c r="GQV31"/>
      <c r="GQW31"/>
      <c r="GQX31"/>
      <c r="GQY31"/>
      <c r="GQZ31"/>
      <c r="GRA31"/>
      <c r="GRB31"/>
      <c r="GRC31"/>
      <c r="GRD31"/>
      <c r="GRE31"/>
      <c r="GRF31"/>
      <c r="GRG31"/>
      <c r="GRH31"/>
      <c r="GRI31"/>
      <c r="GRJ31"/>
      <c r="GRK31"/>
      <c r="GRL31"/>
      <c r="GRM31"/>
      <c r="GRN31"/>
      <c r="GRO31"/>
      <c r="GRP31"/>
      <c r="GRQ31"/>
      <c r="GRR31"/>
      <c r="GRS31"/>
      <c r="GRT31"/>
      <c r="GRU31"/>
      <c r="GRV31"/>
      <c r="GRW31"/>
      <c r="GRX31"/>
      <c r="GRY31"/>
      <c r="GRZ31"/>
      <c r="GSA31"/>
      <c r="GSB31"/>
      <c r="GSC31"/>
      <c r="GSD31"/>
      <c r="GSE31"/>
      <c r="GSF31"/>
      <c r="GSG31"/>
      <c r="GSH31"/>
      <c r="GSI31"/>
      <c r="GSJ31"/>
      <c r="GSK31"/>
      <c r="GSL31"/>
      <c r="GSM31"/>
      <c r="GSN31"/>
      <c r="GSO31"/>
      <c r="GSP31"/>
      <c r="GSQ31"/>
      <c r="GSR31"/>
      <c r="GSS31"/>
      <c r="GST31"/>
      <c r="GSU31"/>
      <c r="GSV31"/>
      <c r="GSW31"/>
      <c r="GSX31"/>
      <c r="GSY31"/>
      <c r="GSZ31"/>
      <c r="GTA31"/>
      <c r="GTB31"/>
      <c r="GTC31"/>
      <c r="GTD31"/>
      <c r="GTE31"/>
      <c r="GTF31"/>
      <c r="GTG31"/>
      <c r="GTH31"/>
      <c r="GTI31"/>
      <c r="GTJ31"/>
      <c r="GTK31"/>
      <c r="GTL31"/>
      <c r="GTM31"/>
      <c r="GTN31"/>
      <c r="GTO31"/>
      <c r="GTP31"/>
      <c r="GTQ31"/>
      <c r="GTR31"/>
      <c r="GTS31"/>
      <c r="GTT31"/>
      <c r="GTU31"/>
      <c r="GTV31"/>
      <c r="GTW31"/>
      <c r="GTX31"/>
      <c r="GTY31"/>
      <c r="GTZ31"/>
      <c r="GUA31"/>
      <c r="GUB31"/>
      <c r="GUC31"/>
      <c r="GUD31"/>
      <c r="GUE31"/>
      <c r="GUF31"/>
      <c r="GUG31"/>
      <c r="GUH31"/>
      <c r="GUI31"/>
      <c r="GUJ31"/>
      <c r="GUK31"/>
      <c r="GUL31"/>
      <c r="GUM31"/>
      <c r="GUN31"/>
      <c r="GUO31"/>
      <c r="GUP31"/>
      <c r="GUQ31"/>
      <c r="GUR31"/>
      <c r="GUS31"/>
      <c r="GUT31"/>
      <c r="GUU31"/>
      <c r="GUV31"/>
      <c r="GUW31"/>
      <c r="GUX31"/>
      <c r="GUY31"/>
      <c r="GUZ31"/>
      <c r="GVA31"/>
      <c r="GVB31"/>
      <c r="GVC31"/>
      <c r="GVD31"/>
      <c r="GVE31"/>
      <c r="GVF31"/>
      <c r="GVG31"/>
      <c r="GVH31"/>
      <c r="GVI31"/>
      <c r="GVJ31"/>
      <c r="GVK31"/>
      <c r="GVL31"/>
      <c r="GVM31"/>
      <c r="GVN31"/>
      <c r="GVO31"/>
      <c r="GVP31"/>
      <c r="GVQ31"/>
      <c r="GVR31"/>
      <c r="GVS31"/>
      <c r="GVT31"/>
      <c r="GVU31"/>
      <c r="GVV31"/>
      <c r="GVW31"/>
      <c r="GVX31"/>
      <c r="GVY31"/>
      <c r="GVZ31"/>
      <c r="GWA31"/>
      <c r="GWB31"/>
      <c r="GWC31"/>
      <c r="GWD31"/>
      <c r="GWE31"/>
      <c r="GWF31"/>
      <c r="GWG31"/>
      <c r="GWH31"/>
      <c r="GWI31"/>
      <c r="GWJ31"/>
      <c r="GWK31"/>
      <c r="GWL31"/>
      <c r="GWM31"/>
      <c r="GWN31"/>
      <c r="GWO31"/>
      <c r="GWP31"/>
      <c r="GWQ31"/>
      <c r="GWR31"/>
      <c r="GWS31"/>
      <c r="GWT31"/>
      <c r="GWU31"/>
      <c r="GWV31"/>
      <c r="GWW31"/>
      <c r="GWX31"/>
      <c r="GWY31"/>
      <c r="GWZ31"/>
      <c r="GXA31"/>
      <c r="GXB31"/>
      <c r="GXC31"/>
      <c r="GXD31"/>
      <c r="GXE31"/>
      <c r="GXF31"/>
      <c r="GXG31"/>
      <c r="GXH31"/>
      <c r="GXI31"/>
      <c r="GXJ31"/>
      <c r="GXK31"/>
      <c r="GXL31"/>
      <c r="GXM31"/>
      <c r="GXN31"/>
      <c r="GXO31"/>
      <c r="GXP31"/>
      <c r="GXQ31"/>
      <c r="GXR31"/>
      <c r="GXS31"/>
      <c r="GXT31"/>
      <c r="GXU31"/>
      <c r="GXV31"/>
      <c r="GXW31"/>
      <c r="GXX31"/>
      <c r="GXY31"/>
      <c r="GXZ31"/>
      <c r="GYA31"/>
      <c r="GYB31"/>
      <c r="GYC31"/>
      <c r="GYD31"/>
      <c r="GYE31"/>
      <c r="GYF31"/>
      <c r="GYG31"/>
      <c r="GYH31"/>
      <c r="GYI31"/>
      <c r="GYJ31"/>
      <c r="GYK31"/>
      <c r="GYL31"/>
      <c r="GYM31"/>
      <c r="GYN31"/>
      <c r="GYO31"/>
      <c r="GYP31"/>
      <c r="GYQ31"/>
      <c r="GYR31"/>
      <c r="GYS31"/>
      <c r="GYT31"/>
      <c r="GYU31"/>
      <c r="GYV31"/>
      <c r="GYW31"/>
      <c r="GYX31"/>
      <c r="GYY31"/>
      <c r="GYZ31"/>
      <c r="GZA31"/>
      <c r="GZB31"/>
      <c r="GZC31"/>
      <c r="GZD31"/>
      <c r="GZE31"/>
      <c r="GZF31"/>
      <c r="GZG31"/>
      <c r="GZH31"/>
      <c r="GZI31"/>
      <c r="GZJ31"/>
      <c r="GZK31"/>
      <c r="GZL31"/>
      <c r="GZM31"/>
      <c r="GZN31"/>
      <c r="GZO31"/>
      <c r="GZP31"/>
      <c r="GZQ31"/>
      <c r="GZR31"/>
      <c r="GZS31"/>
      <c r="GZT31"/>
      <c r="GZU31"/>
      <c r="GZV31"/>
      <c r="GZW31"/>
      <c r="GZX31"/>
      <c r="GZY31"/>
      <c r="GZZ31"/>
      <c r="HAA31"/>
      <c r="HAB31"/>
      <c r="HAC31"/>
      <c r="HAD31"/>
      <c r="HAE31"/>
      <c r="HAF31"/>
      <c r="HAG31"/>
      <c r="HAH31"/>
      <c r="HAI31"/>
      <c r="HAJ31"/>
      <c r="HAK31"/>
      <c r="HAL31"/>
      <c r="HAM31"/>
      <c r="HAN31"/>
      <c r="HAO31"/>
      <c r="HAP31"/>
      <c r="HAQ31"/>
      <c r="HAR31"/>
      <c r="HAS31"/>
      <c r="HAT31"/>
      <c r="HAU31"/>
      <c r="HAV31"/>
      <c r="HAW31"/>
      <c r="HAX31"/>
      <c r="HAY31"/>
      <c r="HAZ31"/>
      <c r="HBA31"/>
      <c r="HBB31"/>
      <c r="HBC31"/>
      <c r="HBD31"/>
      <c r="HBE31"/>
      <c r="HBF31"/>
      <c r="HBG31"/>
      <c r="HBH31"/>
      <c r="HBI31"/>
      <c r="HBJ31"/>
      <c r="HBK31"/>
      <c r="HBL31"/>
      <c r="HBM31"/>
      <c r="HBN31"/>
      <c r="HBO31"/>
      <c r="HBP31"/>
      <c r="HBQ31"/>
      <c r="HBR31"/>
      <c r="HBS31"/>
      <c r="HBT31"/>
      <c r="HBU31"/>
      <c r="HBV31"/>
      <c r="HBW31"/>
      <c r="HBX31"/>
      <c r="HBY31"/>
      <c r="HBZ31"/>
      <c r="HCA31"/>
      <c r="HCB31"/>
      <c r="HCC31"/>
      <c r="HCD31"/>
      <c r="HCE31"/>
      <c r="HCF31"/>
      <c r="HCG31"/>
      <c r="HCH31"/>
      <c r="HCI31"/>
      <c r="HCJ31"/>
      <c r="HCK31"/>
      <c r="HCL31"/>
      <c r="HCM31"/>
      <c r="HCN31"/>
      <c r="HCO31"/>
      <c r="HCP31"/>
      <c r="HCQ31"/>
      <c r="HCR31"/>
      <c r="HCS31"/>
      <c r="HCT31"/>
      <c r="HCU31"/>
      <c r="HCV31"/>
      <c r="HCW31"/>
      <c r="HCX31"/>
      <c r="HCY31"/>
      <c r="HCZ31"/>
      <c r="HDA31"/>
      <c r="HDB31"/>
      <c r="HDC31"/>
      <c r="HDD31"/>
      <c r="HDE31"/>
      <c r="HDF31"/>
      <c r="HDG31"/>
      <c r="HDH31"/>
      <c r="HDI31"/>
      <c r="HDJ31"/>
      <c r="HDK31"/>
      <c r="HDL31"/>
      <c r="HDM31"/>
      <c r="HDN31"/>
      <c r="HDO31"/>
      <c r="HDP31"/>
      <c r="HDQ31"/>
      <c r="HDR31"/>
      <c r="HDS31"/>
      <c r="HDT31"/>
      <c r="HDU31"/>
      <c r="HDV31"/>
      <c r="HDW31"/>
      <c r="HDX31"/>
      <c r="HDY31"/>
      <c r="HDZ31"/>
      <c r="HEA31"/>
      <c r="HEB31"/>
      <c r="HEC31"/>
      <c r="HED31"/>
      <c r="HEE31"/>
      <c r="HEF31"/>
      <c r="HEG31"/>
      <c r="HEH31"/>
      <c r="HEI31"/>
      <c r="HEJ31"/>
      <c r="HEK31"/>
      <c r="HEL31"/>
      <c r="HEM31"/>
      <c r="HEN31"/>
      <c r="HEO31"/>
      <c r="HEP31"/>
      <c r="HEQ31"/>
      <c r="HER31"/>
      <c r="HES31"/>
      <c r="HET31"/>
      <c r="HEU31"/>
      <c r="HEV31"/>
      <c r="HEW31"/>
      <c r="HEX31"/>
      <c r="HEY31"/>
      <c r="HEZ31"/>
      <c r="HFA31"/>
      <c r="HFB31"/>
      <c r="HFC31"/>
      <c r="HFD31"/>
      <c r="HFE31"/>
      <c r="HFF31"/>
      <c r="HFG31"/>
      <c r="HFH31"/>
      <c r="HFI31"/>
      <c r="HFJ31"/>
      <c r="HFK31"/>
      <c r="HFL31"/>
      <c r="HFM31"/>
      <c r="HFN31"/>
      <c r="HFO31"/>
      <c r="HFP31"/>
      <c r="HFQ31"/>
      <c r="HFR31"/>
      <c r="HFS31"/>
      <c r="HFT31"/>
      <c r="HFU31"/>
      <c r="HFV31"/>
      <c r="HFW31"/>
      <c r="HFX31"/>
      <c r="HFY31"/>
      <c r="HFZ31"/>
      <c r="HGA31"/>
      <c r="HGB31"/>
      <c r="HGC31"/>
      <c r="HGD31"/>
      <c r="HGE31"/>
      <c r="HGF31"/>
      <c r="HGG31"/>
      <c r="HGH31"/>
      <c r="HGI31"/>
      <c r="HGJ31"/>
      <c r="HGK31"/>
      <c r="HGL31"/>
      <c r="HGM31"/>
      <c r="HGN31"/>
      <c r="HGO31"/>
      <c r="HGP31"/>
      <c r="HGQ31"/>
      <c r="HGR31"/>
      <c r="HGS31"/>
      <c r="HGT31"/>
      <c r="HGU31"/>
      <c r="HGV31"/>
      <c r="HGW31"/>
      <c r="HGX31"/>
      <c r="HGY31"/>
      <c r="HGZ31"/>
      <c r="HHA31"/>
      <c r="HHB31"/>
      <c r="HHC31"/>
      <c r="HHD31"/>
      <c r="HHE31"/>
      <c r="HHF31"/>
      <c r="HHG31"/>
      <c r="HHH31"/>
      <c r="HHI31"/>
      <c r="HHJ31"/>
      <c r="HHK31"/>
      <c r="HHL31"/>
      <c r="HHM31"/>
      <c r="HHN31"/>
      <c r="HHO31"/>
      <c r="HHP31"/>
      <c r="HHQ31"/>
      <c r="HHR31"/>
      <c r="HHS31"/>
      <c r="HHT31"/>
      <c r="HHU31"/>
      <c r="HHV31"/>
      <c r="HHW31"/>
      <c r="HHX31"/>
      <c r="HHY31"/>
      <c r="HHZ31"/>
      <c r="HIA31"/>
      <c r="HIB31"/>
      <c r="HIC31"/>
      <c r="HID31"/>
      <c r="HIE31"/>
      <c r="HIF31"/>
      <c r="HIG31"/>
      <c r="HIH31"/>
      <c r="HII31"/>
      <c r="HIJ31"/>
      <c r="HIK31"/>
      <c r="HIL31"/>
      <c r="HIM31"/>
      <c r="HIN31"/>
      <c r="HIO31"/>
      <c r="HIP31"/>
      <c r="HIQ31"/>
      <c r="HIR31"/>
      <c r="HIS31"/>
      <c r="HIT31"/>
      <c r="HIU31"/>
      <c r="HIV31"/>
      <c r="HIW31"/>
      <c r="HIX31"/>
      <c r="HIY31"/>
      <c r="HIZ31"/>
      <c r="HJA31"/>
      <c r="HJB31"/>
      <c r="HJC31"/>
      <c r="HJD31"/>
      <c r="HJE31"/>
      <c r="HJF31"/>
      <c r="HJG31"/>
      <c r="HJH31"/>
      <c r="HJI31"/>
      <c r="HJJ31"/>
      <c r="HJK31"/>
      <c r="HJL31"/>
      <c r="HJM31"/>
      <c r="HJN31"/>
      <c r="HJO31"/>
      <c r="HJP31"/>
      <c r="HJQ31"/>
      <c r="HJR31"/>
      <c r="HJS31"/>
      <c r="HJT31"/>
      <c r="HJU31"/>
      <c r="HJV31"/>
      <c r="HJW31"/>
      <c r="HJX31"/>
      <c r="HJY31"/>
      <c r="HJZ31"/>
      <c r="HKA31"/>
      <c r="HKB31"/>
      <c r="HKC31"/>
      <c r="HKD31"/>
      <c r="HKE31"/>
      <c r="HKF31"/>
      <c r="HKG31"/>
      <c r="HKH31"/>
      <c r="HKI31"/>
      <c r="HKJ31"/>
      <c r="HKK31"/>
      <c r="HKL31"/>
      <c r="HKM31"/>
      <c r="HKN31"/>
      <c r="HKO31"/>
      <c r="HKP31"/>
      <c r="HKQ31"/>
      <c r="HKR31"/>
      <c r="HKS31"/>
      <c r="HKT31"/>
      <c r="HKU31"/>
      <c r="HKV31"/>
      <c r="HKW31"/>
      <c r="HKX31"/>
      <c r="HKY31"/>
      <c r="HKZ31"/>
      <c r="HLA31"/>
      <c r="HLB31"/>
      <c r="HLC31"/>
      <c r="HLD31"/>
      <c r="HLE31"/>
      <c r="HLF31"/>
      <c r="HLG31"/>
      <c r="HLH31"/>
      <c r="HLI31"/>
      <c r="HLJ31"/>
      <c r="HLK31"/>
      <c r="HLL31"/>
      <c r="HLM31"/>
      <c r="HLN31"/>
      <c r="HLO31"/>
      <c r="HLP31"/>
      <c r="HLQ31"/>
      <c r="HLR31"/>
      <c r="HLS31"/>
      <c r="HLT31"/>
      <c r="HLU31"/>
      <c r="HLV31"/>
      <c r="HLW31"/>
      <c r="HLX31"/>
      <c r="HLY31"/>
      <c r="HLZ31"/>
      <c r="HMA31"/>
      <c r="HMB31"/>
      <c r="HMC31"/>
      <c r="HMD31"/>
      <c r="HME31"/>
      <c r="HMF31"/>
      <c r="HMG31"/>
      <c r="HMH31"/>
      <c r="HMI31"/>
      <c r="HMJ31"/>
      <c r="HMK31"/>
      <c r="HML31"/>
      <c r="HMM31"/>
      <c r="HMN31"/>
      <c r="HMO31"/>
      <c r="HMP31"/>
      <c r="HMQ31"/>
      <c r="HMR31"/>
      <c r="HMS31"/>
      <c r="HMT31"/>
      <c r="HMU31"/>
      <c r="HMV31"/>
      <c r="HMW31"/>
      <c r="HMX31"/>
      <c r="HMY31"/>
      <c r="HMZ31"/>
      <c r="HNA31"/>
      <c r="HNB31"/>
      <c r="HNC31"/>
      <c r="HND31"/>
      <c r="HNE31"/>
      <c r="HNF31"/>
      <c r="HNG31"/>
      <c r="HNH31"/>
      <c r="HNI31"/>
      <c r="HNJ31"/>
      <c r="HNK31"/>
      <c r="HNL31"/>
      <c r="HNM31"/>
      <c r="HNN31"/>
      <c r="HNO31"/>
      <c r="HNP31"/>
      <c r="HNQ31"/>
      <c r="HNR31"/>
      <c r="HNS31"/>
      <c r="HNT31"/>
      <c r="HNU31"/>
      <c r="HNV31"/>
      <c r="HNW31"/>
      <c r="HNX31"/>
      <c r="HNY31"/>
      <c r="HNZ31"/>
      <c r="HOA31"/>
      <c r="HOB31"/>
      <c r="HOC31"/>
      <c r="HOD31"/>
      <c r="HOE31"/>
      <c r="HOF31"/>
      <c r="HOG31"/>
      <c r="HOH31"/>
      <c r="HOI31"/>
      <c r="HOJ31"/>
      <c r="HOK31"/>
      <c r="HOL31"/>
      <c r="HOM31"/>
      <c r="HON31"/>
      <c r="HOO31"/>
      <c r="HOP31"/>
      <c r="HOQ31"/>
      <c r="HOR31"/>
      <c r="HOS31"/>
      <c r="HOT31"/>
      <c r="HOU31"/>
      <c r="HOV31"/>
      <c r="HOW31"/>
      <c r="HOX31"/>
      <c r="HOY31"/>
      <c r="HOZ31"/>
      <c r="HPA31"/>
      <c r="HPB31"/>
      <c r="HPC31"/>
      <c r="HPD31"/>
      <c r="HPE31"/>
      <c r="HPF31"/>
      <c r="HPG31"/>
      <c r="HPH31"/>
      <c r="HPI31"/>
      <c r="HPJ31"/>
      <c r="HPK31"/>
      <c r="HPL31"/>
      <c r="HPM31"/>
      <c r="HPN31"/>
      <c r="HPO31"/>
      <c r="HPP31"/>
      <c r="HPQ31"/>
      <c r="HPR31"/>
      <c r="HPS31"/>
      <c r="HPT31"/>
      <c r="HPU31"/>
      <c r="HPV31"/>
      <c r="HPW31"/>
      <c r="HPX31"/>
      <c r="HPY31"/>
      <c r="HPZ31"/>
      <c r="HQA31"/>
      <c r="HQB31"/>
      <c r="HQC31"/>
      <c r="HQD31"/>
      <c r="HQE31"/>
      <c r="HQF31"/>
      <c r="HQG31"/>
      <c r="HQH31"/>
      <c r="HQI31"/>
      <c r="HQJ31"/>
      <c r="HQK31"/>
      <c r="HQL31"/>
      <c r="HQM31"/>
      <c r="HQN31"/>
      <c r="HQO31"/>
      <c r="HQP31"/>
      <c r="HQQ31"/>
      <c r="HQR31"/>
      <c r="HQS31"/>
      <c r="HQT31"/>
      <c r="HQU31"/>
      <c r="HQV31"/>
      <c r="HQW31"/>
      <c r="HQX31"/>
      <c r="HQY31"/>
      <c r="HQZ31"/>
      <c r="HRA31"/>
      <c r="HRB31"/>
      <c r="HRC31"/>
      <c r="HRD31"/>
      <c r="HRE31"/>
      <c r="HRF31"/>
      <c r="HRG31"/>
      <c r="HRH31"/>
      <c r="HRI31"/>
      <c r="HRJ31"/>
      <c r="HRK31"/>
      <c r="HRL31"/>
      <c r="HRM31"/>
      <c r="HRN31"/>
      <c r="HRO31"/>
      <c r="HRP31"/>
      <c r="HRQ31"/>
      <c r="HRR31"/>
      <c r="HRS31"/>
      <c r="HRT31"/>
      <c r="HRU31"/>
      <c r="HRV31"/>
      <c r="HRW31"/>
      <c r="HRX31"/>
      <c r="HRY31"/>
      <c r="HRZ31"/>
      <c r="HSA31"/>
      <c r="HSB31"/>
      <c r="HSC31"/>
      <c r="HSD31"/>
      <c r="HSE31"/>
      <c r="HSF31"/>
      <c r="HSG31"/>
      <c r="HSH31"/>
      <c r="HSI31"/>
      <c r="HSJ31"/>
      <c r="HSK31"/>
      <c r="HSL31"/>
      <c r="HSM31"/>
      <c r="HSN31"/>
      <c r="HSO31"/>
      <c r="HSP31"/>
      <c r="HSQ31"/>
      <c r="HSR31"/>
      <c r="HSS31"/>
      <c r="HST31"/>
      <c r="HSU31"/>
      <c r="HSV31"/>
      <c r="HSW31"/>
      <c r="HSX31"/>
      <c r="HSY31"/>
      <c r="HSZ31"/>
      <c r="HTA31"/>
      <c r="HTB31"/>
      <c r="HTC31"/>
      <c r="HTD31"/>
      <c r="HTE31"/>
      <c r="HTF31"/>
      <c r="HTG31"/>
      <c r="HTH31"/>
      <c r="HTI31"/>
      <c r="HTJ31"/>
      <c r="HTK31"/>
      <c r="HTL31"/>
      <c r="HTM31"/>
      <c r="HTN31"/>
      <c r="HTO31"/>
      <c r="HTP31"/>
      <c r="HTQ31"/>
      <c r="HTR31"/>
      <c r="HTS31"/>
      <c r="HTT31"/>
      <c r="HTU31"/>
      <c r="HTV31"/>
      <c r="HTW31"/>
      <c r="HTX31"/>
      <c r="HTY31"/>
      <c r="HTZ31"/>
      <c r="HUA31"/>
      <c r="HUB31"/>
      <c r="HUC31"/>
      <c r="HUD31"/>
      <c r="HUE31"/>
      <c r="HUF31"/>
      <c r="HUG31"/>
      <c r="HUH31"/>
      <c r="HUI31"/>
      <c r="HUJ31"/>
      <c r="HUK31"/>
      <c r="HUL31"/>
      <c r="HUM31"/>
      <c r="HUN31"/>
      <c r="HUO31"/>
      <c r="HUP31"/>
      <c r="HUQ31"/>
      <c r="HUR31"/>
      <c r="HUS31"/>
      <c r="HUT31"/>
      <c r="HUU31"/>
      <c r="HUV31"/>
      <c r="HUW31"/>
      <c r="HUX31"/>
      <c r="HUY31"/>
      <c r="HUZ31"/>
      <c r="HVA31"/>
      <c r="HVB31"/>
      <c r="HVC31"/>
      <c r="HVD31"/>
      <c r="HVE31"/>
      <c r="HVF31"/>
      <c r="HVG31"/>
      <c r="HVH31"/>
      <c r="HVI31"/>
      <c r="HVJ31"/>
      <c r="HVK31"/>
      <c r="HVL31"/>
      <c r="HVM31"/>
      <c r="HVN31"/>
      <c r="HVO31"/>
      <c r="HVP31"/>
      <c r="HVQ31"/>
      <c r="HVR31"/>
      <c r="HVS31"/>
      <c r="HVT31"/>
      <c r="HVU31"/>
      <c r="HVV31"/>
      <c r="HVW31"/>
      <c r="HVX31"/>
      <c r="HVY31"/>
      <c r="HVZ31"/>
      <c r="HWA31"/>
      <c r="HWB31"/>
      <c r="HWC31"/>
      <c r="HWD31"/>
      <c r="HWE31"/>
      <c r="HWF31"/>
      <c r="HWG31"/>
      <c r="HWH31"/>
      <c r="HWI31"/>
      <c r="HWJ31"/>
      <c r="HWK31"/>
      <c r="HWL31"/>
      <c r="HWM31"/>
      <c r="HWN31"/>
      <c r="HWO31"/>
      <c r="HWP31"/>
      <c r="HWQ31"/>
      <c r="HWR31"/>
      <c r="HWS31"/>
      <c r="HWT31"/>
      <c r="HWU31"/>
      <c r="HWV31"/>
      <c r="HWW31"/>
      <c r="HWX31"/>
      <c r="HWY31"/>
      <c r="HWZ31"/>
      <c r="HXA31"/>
      <c r="HXB31"/>
      <c r="HXC31"/>
      <c r="HXD31"/>
      <c r="HXE31"/>
      <c r="HXF31"/>
      <c r="HXG31"/>
      <c r="HXH31"/>
      <c r="HXI31"/>
      <c r="HXJ31"/>
      <c r="HXK31"/>
      <c r="HXL31"/>
      <c r="HXM31"/>
      <c r="HXN31"/>
      <c r="HXO31"/>
      <c r="HXP31"/>
      <c r="HXQ31"/>
      <c r="HXR31"/>
      <c r="HXS31"/>
      <c r="HXT31"/>
      <c r="HXU31"/>
      <c r="HXV31"/>
      <c r="HXW31"/>
      <c r="HXX31"/>
      <c r="HXY31"/>
      <c r="HXZ31"/>
      <c r="HYA31"/>
      <c r="HYB31"/>
      <c r="HYC31"/>
      <c r="HYD31"/>
      <c r="HYE31"/>
      <c r="HYF31"/>
      <c r="HYG31"/>
      <c r="HYH31"/>
      <c r="HYI31"/>
      <c r="HYJ31"/>
      <c r="HYK31"/>
      <c r="HYL31"/>
      <c r="HYM31"/>
      <c r="HYN31"/>
      <c r="HYO31"/>
      <c r="HYP31"/>
      <c r="HYQ31"/>
      <c r="HYR31"/>
      <c r="HYS31"/>
      <c r="HYT31"/>
      <c r="HYU31"/>
      <c r="HYV31"/>
      <c r="HYW31"/>
      <c r="HYX31"/>
      <c r="HYY31"/>
      <c r="HYZ31"/>
      <c r="HZA31"/>
      <c r="HZB31"/>
      <c r="HZC31"/>
      <c r="HZD31"/>
      <c r="HZE31"/>
      <c r="HZF31"/>
      <c r="HZG31"/>
      <c r="HZH31"/>
      <c r="HZI31"/>
      <c r="HZJ31"/>
      <c r="HZK31"/>
      <c r="HZL31"/>
      <c r="HZM31"/>
      <c r="HZN31"/>
      <c r="HZO31"/>
      <c r="HZP31"/>
      <c r="HZQ31"/>
      <c r="HZR31"/>
      <c r="HZS31"/>
      <c r="HZT31"/>
      <c r="HZU31"/>
      <c r="HZV31"/>
      <c r="HZW31"/>
      <c r="HZX31"/>
      <c r="HZY31"/>
      <c r="HZZ31"/>
      <c r="IAA31"/>
      <c r="IAB31"/>
      <c r="IAC31"/>
      <c r="IAD31"/>
      <c r="IAE31"/>
      <c r="IAF31"/>
      <c r="IAG31"/>
      <c r="IAH31"/>
      <c r="IAI31"/>
      <c r="IAJ31"/>
      <c r="IAK31"/>
      <c r="IAL31"/>
      <c r="IAM31"/>
      <c r="IAN31"/>
      <c r="IAO31"/>
      <c r="IAP31"/>
      <c r="IAQ31"/>
      <c r="IAR31"/>
      <c r="IAS31"/>
      <c r="IAT31"/>
      <c r="IAU31"/>
      <c r="IAV31"/>
      <c r="IAW31"/>
      <c r="IAX31"/>
      <c r="IAY31"/>
      <c r="IAZ31"/>
      <c r="IBA31"/>
      <c r="IBB31"/>
      <c r="IBC31"/>
      <c r="IBD31"/>
      <c r="IBE31"/>
      <c r="IBF31"/>
      <c r="IBG31"/>
      <c r="IBH31"/>
      <c r="IBI31"/>
      <c r="IBJ31"/>
      <c r="IBK31"/>
      <c r="IBL31"/>
      <c r="IBM31"/>
      <c r="IBN31"/>
      <c r="IBO31"/>
      <c r="IBP31"/>
      <c r="IBQ31"/>
      <c r="IBR31"/>
      <c r="IBS31"/>
      <c r="IBT31"/>
      <c r="IBU31"/>
      <c r="IBV31"/>
      <c r="IBW31"/>
      <c r="IBX31"/>
      <c r="IBY31"/>
      <c r="IBZ31"/>
      <c r="ICA31"/>
      <c r="ICB31"/>
      <c r="ICC31"/>
      <c r="ICD31"/>
      <c r="ICE31"/>
      <c r="ICF31"/>
      <c r="ICG31"/>
      <c r="ICH31"/>
      <c r="ICI31"/>
      <c r="ICJ31"/>
      <c r="ICK31"/>
      <c r="ICL31"/>
      <c r="ICM31"/>
      <c r="ICN31"/>
      <c r="ICO31"/>
      <c r="ICP31"/>
      <c r="ICQ31"/>
      <c r="ICR31"/>
      <c r="ICS31"/>
      <c r="ICT31"/>
      <c r="ICU31"/>
      <c r="ICV31"/>
      <c r="ICW31"/>
      <c r="ICX31"/>
      <c r="ICY31"/>
      <c r="ICZ31"/>
      <c r="IDA31"/>
      <c r="IDB31"/>
      <c r="IDC31"/>
      <c r="IDD31"/>
      <c r="IDE31"/>
      <c r="IDF31"/>
      <c r="IDG31"/>
      <c r="IDH31"/>
      <c r="IDI31"/>
      <c r="IDJ31"/>
      <c r="IDK31"/>
      <c r="IDL31"/>
      <c r="IDM31"/>
      <c r="IDN31"/>
      <c r="IDO31"/>
      <c r="IDP31"/>
      <c r="IDQ31"/>
      <c r="IDR31"/>
      <c r="IDS31"/>
      <c r="IDT31"/>
      <c r="IDU31"/>
      <c r="IDV31"/>
      <c r="IDW31"/>
      <c r="IDX31"/>
      <c r="IDY31"/>
      <c r="IDZ31"/>
      <c r="IEA31"/>
      <c r="IEB31"/>
      <c r="IEC31"/>
      <c r="IED31"/>
      <c r="IEE31"/>
      <c r="IEF31"/>
      <c r="IEG31"/>
      <c r="IEH31"/>
      <c r="IEI31"/>
      <c r="IEJ31"/>
      <c r="IEK31"/>
      <c r="IEL31"/>
      <c r="IEM31"/>
      <c r="IEN31"/>
      <c r="IEO31"/>
      <c r="IEP31"/>
      <c r="IEQ31"/>
      <c r="IER31"/>
      <c r="IES31"/>
      <c r="IET31"/>
      <c r="IEU31"/>
      <c r="IEV31"/>
      <c r="IEW31"/>
      <c r="IEX31"/>
      <c r="IEY31"/>
      <c r="IEZ31"/>
      <c r="IFA31"/>
      <c r="IFB31"/>
      <c r="IFC31"/>
      <c r="IFD31"/>
      <c r="IFE31"/>
      <c r="IFF31"/>
      <c r="IFG31"/>
      <c r="IFH31"/>
      <c r="IFI31"/>
      <c r="IFJ31"/>
      <c r="IFK31"/>
      <c r="IFL31"/>
      <c r="IFM31"/>
      <c r="IFN31"/>
      <c r="IFO31"/>
      <c r="IFP31"/>
      <c r="IFQ31"/>
      <c r="IFR31"/>
      <c r="IFS31"/>
      <c r="IFT31"/>
      <c r="IFU31"/>
      <c r="IFV31"/>
      <c r="IFW31"/>
      <c r="IFX31"/>
      <c r="IFY31"/>
      <c r="IFZ31"/>
      <c r="IGA31"/>
      <c r="IGB31"/>
      <c r="IGC31"/>
      <c r="IGD31"/>
      <c r="IGE31"/>
      <c r="IGF31"/>
      <c r="IGG31"/>
      <c r="IGH31"/>
      <c r="IGI31"/>
      <c r="IGJ31"/>
      <c r="IGK31"/>
      <c r="IGL31"/>
      <c r="IGM31"/>
      <c r="IGN31"/>
      <c r="IGO31"/>
      <c r="IGP31"/>
      <c r="IGQ31"/>
      <c r="IGR31"/>
      <c r="IGS31"/>
      <c r="IGT31"/>
      <c r="IGU31"/>
      <c r="IGV31"/>
      <c r="IGW31"/>
      <c r="IGX31"/>
      <c r="IGY31"/>
      <c r="IGZ31"/>
      <c r="IHA31"/>
      <c r="IHB31"/>
      <c r="IHC31"/>
      <c r="IHD31"/>
      <c r="IHE31"/>
      <c r="IHF31"/>
      <c r="IHG31"/>
      <c r="IHH31"/>
      <c r="IHI31"/>
      <c r="IHJ31"/>
      <c r="IHK31"/>
      <c r="IHL31"/>
      <c r="IHM31"/>
      <c r="IHN31"/>
      <c r="IHO31"/>
      <c r="IHP31"/>
      <c r="IHQ31"/>
      <c r="IHR31"/>
      <c r="IHS31"/>
      <c r="IHT31"/>
      <c r="IHU31"/>
      <c r="IHV31"/>
      <c r="IHW31"/>
      <c r="IHX31"/>
      <c r="IHY31"/>
      <c r="IHZ31"/>
      <c r="IIA31"/>
      <c r="IIB31"/>
      <c r="IIC31"/>
      <c r="IID31"/>
      <c r="IIE31"/>
      <c r="IIF31"/>
      <c r="IIG31"/>
      <c r="IIH31"/>
      <c r="III31"/>
      <c r="IIJ31"/>
      <c r="IIK31"/>
      <c r="IIL31"/>
      <c r="IIM31"/>
      <c r="IIN31"/>
      <c r="IIO31"/>
      <c r="IIP31"/>
      <c r="IIQ31"/>
      <c r="IIR31"/>
      <c r="IIS31"/>
      <c r="IIT31"/>
      <c r="IIU31"/>
      <c r="IIV31"/>
      <c r="IIW31"/>
      <c r="IIX31"/>
      <c r="IIY31"/>
      <c r="IIZ31"/>
      <c r="IJA31"/>
      <c r="IJB31"/>
      <c r="IJC31"/>
      <c r="IJD31"/>
      <c r="IJE31"/>
      <c r="IJF31"/>
      <c r="IJG31"/>
      <c r="IJH31"/>
      <c r="IJI31"/>
      <c r="IJJ31"/>
      <c r="IJK31"/>
      <c r="IJL31"/>
      <c r="IJM31"/>
      <c r="IJN31"/>
      <c r="IJO31"/>
      <c r="IJP31"/>
      <c r="IJQ31"/>
      <c r="IJR31"/>
      <c r="IJS31"/>
      <c r="IJT31"/>
      <c r="IJU31"/>
      <c r="IJV31"/>
      <c r="IJW31"/>
      <c r="IJX31"/>
      <c r="IJY31"/>
      <c r="IJZ31"/>
      <c r="IKA31"/>
      <c r="IKB31"/>
      <c r="IKC31"/>
      <c r="IKD31"/>
      <c r="IKE31"/>
      <c r="IKF31"/>
      <c r="IKG31"/>
      <c r="IKH31"/>
      <c r="IKI31"/>
      <c r="IKJ31"/>
      <c r="IKK31"/>
      <c r="IKL31"/>
      <c r="IKM31"/>
      <c r="IKN31"/>
      <c r="IKO31"/>
      <c r="IKP31"/>
      <c r="IKQ31"/>
      <c r="IKR31"/>
      <c r="IKS31"/>
      <c r="IKT31"/>
      <c r="IKU31"/>
      <c r="IKV31"/>
      <c r="IKW31"/>
      <c r="IKX31"/>
      <c r="IKY31"/>
      <c r="IKZ31"/>
      <c r="ILA31"/>
      <c r="ILB31"/>
      <c r="ILC31"/>
      <c r="ILD31"/>
      <c r="ILE31"/>
      <c r="ILF31"/>
      <c r="ILG31"/>
      <c r="ILH31"/>
      <c r="ILI31"/>
      <c r="ILJ31"/>
      <c r="ILK31"/>
      <c r="ILL31"/>
      <c r="ILM31"/>
      <c r="ILN31"/>
      <c r="ILO31"/>
      <c r="ILP31"/>
      <c r="ILQ31"/>
      <c r="ILR31"/>
      <c r="ILS31"/>
      <c r="ILT31"/>
      <c r="ILU31"/>
      <c r="ILV31"/>
      <c r="ILW31"/>
      <c r="ILX31"/>
      <c r="ILY31"/>
      <c r="ILZ31"/>
      <c r="IMA31"/>
      <c r="IMB31"/>
      <c r="IMC31"/>
      <c r="IMD31"/>
      <c r="IME31"/>
      <c r="IMF31"/>
      <c r="IMG31"/>
      <c r="IMH31"/>
      <c r="IMI31"/>
      <c r="IMJ31"/>
      <c r="IMK31"/>
      <c r="IML31"/>
      <c r="IMM31"/>
      <c r="IMN31"/>
      <c r="IMO31"/>
      <c r="IMP31"/>
      <c r="IMQ31"/>
      <c r="IMR31"/>
      <c r="IMS31"/>
      <c r="IMT31"/>
      <c r="IMU31"/>
      <c r="IMV31"/>
      <c r="IMW31"/>
      <c r="IMX31"/>
      <c r="IMY31"/>
      <c r="IMZ31"/>
      <c r="INA31"/>
      <c r="INB31"/>
      <c r="INC31"/>
      <c r="IND31"/>
      <c r="INE31"/>
      <c r="INF31"/>
      <c r="ING31"/>
      <c r="INH31"/>
      <c r="INI31"/>
      <c r="INJ31"/>
      <c r="INK31"/>
      <c r="INL31"/>
      <c r="INM31"/>
      <c r="INN31"/>
      <c r="INO31"/>
      <c r="INP31"/>
      <c r="INQ31"/>
      <c r="INR31"/>
      <c r="INS31"/>
      <c r="INT31"/>
      <c r="INU31"/>
      <c r="INV31"/>
      <c r="INW31"/>
      <c r="INX31"/>
      <c r="INY31"/>
      <c r="INZ31"/>
      <c r="IOA31"/>
      <c r="IOB31"/>
      <c r="IOC31"/>
      <c r="IOD31"/>
      <c r="IOE31"/>
      <c r="IOF31"/>
      <c r="IOG31"/>
      <c r="IOH31"/>
      <c r="IOI31"/>
      <c r="IOJ31"/>
      <c r="IOK31"/>
      <c r="IOL31"/>
      <c r="IOM31"/>
      <c r="ION31"/>
      <c r="IOO31"/>
      <c r="IOP31"/>
      <c r="IOQ31"/>
      <c r="IOR31"/>
      <c r="IOS31"/>
      <c r="IOT31"/>
      <c r="IOU31"/>
      <c r="IOV31"/>
      <c r="IOW31"/>
      <c r="IOX31"/>
      <c r="IOY31"/>
      <c r="IOZ31"/>
      <c r="IPA31"/>
      <c r="IPB31"/>
      <c r="IPC31"/>
      <c r="IPD31"/>
      <c r="IPE31"/>
      <c r="IPF31"/>
      <c r="IPG31"/>
      <c r="IPH31"/>
      <c r="IPI31"/>
      <c r="IPJ31"/>
      <c r="IPK31"/>
      <c r="IPL31"/>
      <c r="IPM31"/>
      <c r="IPN31"/>
      <c r="IPO31"/>
      <c r="IPP31"/>
      <c r="IPQ31"/>
      <c r="IPR31"/>
      <c r="IPS31"/>
      <c r="IPT31"/>
      <c r="IPU31"/>
      <c r="IPV31"/>
      <c r="IPW31"/>
      <c r="IPX31"/>
      <c r="IPY31"/>
      <c r="IPZ31"/>
      <c r="IQA31"/>
      <c r="IQB31"/>
      <c r="IQC31"/>
      <c r="IQD31"/>
      <c r="IQE31"/>
      <c r="IQF31"/>
      <c r="IQG31"/>
      <c r="IQH31"/>
      <c r="IQI31"/>
      <c r="IQJ31"/>
      <c r="IQK31"/>
      <c r="IQL31"/>
      <c r="IQM31"/>
      <c r="IQN31"/>
      <c r="IQO31"/>
      <c r="IQP31"/>
      <c r="IQQ31"/>
      <c r="IQR31"/>
      <c r="IQS31"/>
      <c r="IQT31"/>
      <c r="IQU31"/>
      <c r="IQV31"/>
      <c r="IQW31"/>
      <c r="IQX31"/>
      <c r="IQY31"/>
      <c r="IQZ31"/>
      <c r="IRA31"/>
      <c r="IRB31"/>
      <c r="IRC31"/>
      <c r="IRD31"/>
      <c r="IRE31"/>
      <c r="IRF31"/>
      <c r="IRG31"/>
      <c r="IRH31"/>
      <c r="IRI31"/>
      <c r="IRJ31"/>
      <c r="IRK31"/>
      <c r="IRL31"/>
      <c r="IRM31"/>
      <c r="IRN31"/>
      <c r="IRO31"/>
      <c r="IRP31"/>
      <c r="IRQ31"/>
      <c r="IRR31"/>
      <c r="IRS31"/>
      <c r="IRT31"/>
      <c r="IRU31"/>
      <c r="IRV31"/>
      <c r="IRW31"/>
      <c r="IRX31"/>
      <c r="IRY31"/>
      <c r="IRZ31"/>
      <c r="ISA31"/>
      <c r="ISB31"/>
      <c r="ISC31"/>
      <c r="ISD31"/>
      <c r="ISE31"/>
      <c r="ISF31"/>
      <c r="ISG31"/>
      <c r="ISH31"/>
      <c r="ISI31"/>
      <c r="ISJ31"/>
      <c r="ISK31"/>
      <c r="ISL31"/>
      <c r="ISM31"/>
      <c r="ISN31"/>
      <c r="ISO31"/>
      <c r="ISP31"/>
      <c r="ISQ31"/>
      <c r="ISR31"/>
      <c r="ISS31"/>
      <c r="IST31"/>
      <c r="ISU31"/>
      <c r="ISV31"/>
      <c r="ISW31"/>
      <c r="ISX31"/>
      <c r="ISY31"/>
      <c r="ISZ31"/>
      <c r="ITA31"/>
      <c r="ITB31"/>
      <c r="ITC31"/>
      <c r="ITD31"/>
      <c r="ITE31"/>
      <c r="ITF31"/>
      <c r="ITG31"/>
      <c r="ITH31"/>
      <c r="ITI31"/>
      <c r="ITJ31"/>
      <c r="ITK31"/>
      <c r="ITL31"/>
      <c r="ITM31"/>
      <c r="ITN31"/>
      <c r="ITO31"/>
      <c r="ITP31"/>
      <c r="ITQ31"/>
      <c r="ITR31"/>
      <c r="ITS31"/>
      <c r="ITT31"/>
      <c r="ITU31"/>
      <c r="ITV31"/>
      <c r="ITW31"/>
      <c r="ITX31"/>
      <c r="ITY31"/>
      <c r="ITZ31"/>
      <c r="IUA31"/>
      <c r="IUB31"/>
      <c r="IUC31"/>
      <c r="IUD31"/>
      <c r="IUE31"/>
      <c r="IUF31"/>
      <c r="IUG31"/>
      <c r="IUH31"/>
      <c r="IUI31"/>
      <c r="IUJ31"/>
      <c r="IUK31"/>
      <c r="IUL31"/>
      <c r="IUM31"/>
      <c r="IUN31"/>
      <c r="IUO31"/>
      <c r="IUP31"/>
      <c r="IUQ31"/>
      <c r="IUR31"/>
      <c r="IUS31"/>
      <c r="IUT31"/>
      <c r="IUU31"/>
      <c r="IUV31"/>
      <c r="IUW31"/>
      <c r="IUX31"/>
      <c r="IUY31"/>
      <c r="IUZ31"/>
      <c r="IVA31"/>
      <c r="IVB31"/>
      <c r="IVC31"/>
      <c r="IVD31"/>
      <c r="IVE31"/>
      <c r="IVF31"/>
      <c r="IVG31"/>
      <c r="IVH31"/>
      <c r="IVI31"/>
      <c r="IVJ31"/>
      <c r="IVK31"/>
      <c r="IVL31"/>
      <c r="IVM31"/>
      <c r="IVN31"/>
      <c r="IVO31"/>
      <c r="IVP31"/>
      <c r="IVQ31"/>
      <c r="IVR31"/>
      <c r="IVS31"/>
      <c r="IVT31"/>
      <c r="IVU31"/>
      <c r="IVV31"/>
      <c r="IVW31"/>
      <c r="IVX31"/>
      <c r="IVY31"/>
      <c r="IVZ31"/>
      <c r="IWA31"/>
      <c r="IWB31"/>
      <c r="IWC31"/>
      <c r="IWD31"/>
      <c r="IWE31"/>
      <c r="IWF31"/>
      <c r="IWG31"/>
      <c r="IWH31"/>
      <c r="IWI31"/>
      <c r="IWJ31"/>
      <c r="IWK31"/>
      <c r="IWL31"/>
      <c r="IWM31"/>
      <c r="IWN31"/>
      <c r="IWO31"/>
      <c r="IWP31"/>
      <c r="IWQ31"/>
      <c r="IWR31"/>
      <c r="IWS31"/>
      <c r="IWT31"/>
      <c r="IWU31"/>
      <c r="IWV31"/>
      <c r="IWW31"/>
      <c r="IWX31"/>
      <c r="IWY31"/>
      <c r="IWZ31"/>
      <c r="IXA31"/>
      <c r="IXB31"/>
      <c r="IXC31"/>
      <c r="IXD31"/>
      <c r="IXE31"/>
      <c r="IXF31"/>
      <c r="IXG31"/>
      <c r="IXH31"/>
      <c r="IXI31"/>
      <c r="IXJ31"/>
      <c r="IXK31"/>
      <c r="IXL31"/>
      <c r="IXM31"/>
      <c r="IXN31"/>
      <c r="IXO31"/>
      <c r="IXP31"/>
      <c r="IXQ31"/>
      <c r="IXR31"/>
      <c r="IXS31"/>
      <c r="IXT31"/>
      <c r="IXU31"/>
      <c r="IXV31"/>
      <c r="IXW31"/>
      <c r="IXX31"/>
      <c r="IXY31"/>
      <c r="IXZ31"/>
      <c r="IYA31"/>
      <c r="IYB31"/>
      <c r="IYC31"/>
      <c r="IYD31"/>
      <c r="IYE31"/>
      <c r="IYF31"/>
      <c r="IYG31"/>
      <c r="IYH31"/>
      <c r="IYI31"/>
      <c r="IYJ31"/>
      <c r="IYK31"/>
      <c r="IYL31"/>
      <c r="IYM31"/>
      <c r="IYN31"/>
      <c r="IYO31"/>
      <c r="IYP31"/>
      <c r="IYQ31"/>
      <c r="IYR31"/>
      <c r="IYS31"/>
      <c r="IYT31"/>
      <c r="IYU31"/>
      <c r="IYV31"/>
      <c r="IYW31"/>
      <c r="IYX31"/>
      <c r="IYY31"/>
      <c r="IYZ31"/>
      <c r="IZA31"/>
      <c r="IZB31"/>
      <c r="IZC31"/>
      <c r="IZD31"/>
      <c r="IZE31"/>
      <c r="IZF31"/>
      <c r="IZG31"/>
      <c r="IZH31"/>
      <c r="IZI31"/>
      <c r="IZJ31"/>
      <c r="IZK31"/>
      <c r="IZL31"/>
      <c r="IZM31"/>
      <c r="IZN31"/>
      <c r="IZO31"/>
      <c r="IZP31"/>
      <c r="IZQ31"/>
      <c r="IZR31"/>
      <c r="IZS31"/>
      <c r="IZT31"/>
      <c r="IZU31"/>
      <c r="IZV31"/>
      <c r="IZW31"/>
      <c r="IZX31"/>
      <c r="IZY31"/>
      <c r="IZZ31"/>
      <c r="JAA31"/>
      <c r="JAB31"/>
      <c r="JAC31"/>
      <c r="JAD31"/>
      <c r="JAE31"/>
      <c r="JAF31"/>
      <c r="JAG31"/>
      <c r="JAH31"/>
      <c r="JAI31"/>
      <c r="JAJ31"/>
      <c r="JAK31"/>
      <c r="JAL31"/>
      <c r="JAM31"/>
      <c r="JAN31"/>
      <c r="JAO31"/>
      <c r="JAP31"/>
      <c r="JAQ31"/>
      <c r="JAR31"/>
      <c r="JAS31"/>
      <c r="JAT31"/>
      <c r="JAU31"/>
      <c r="JAV31"/>
      <c r="JAW31"/>
      <c r="JAX31"/>
      <c r="JAY31"/>
      <c r="JAZ31"/>
      <c r="JBA31"/>
      <c r="JBB31"/>
      <c r="JBC31"/>
      <c r="JBD31"/>
      <c r="JBE31"/>
      <c r="JBF31"/>
      <c r="JBG31"/>
      <c r="JBH31"/>
      <c r="JBI31"/>
      <c r="JBJ31"/>
      <c r="JBK31"/>
      <c r="JBL31"/>
      <c r="JBM31"/>
      <c r="JBN31"/>
      <c r="JBO31"/>
      <c r="JBP31"/>
      <c r="JBQ31"/>
      <c r="JBR31"/>
      <c r="JBS31"/>
      <c r="JBT31"/>
      <c r="JBU31"/>
      <c r="JBV31"/>
      <c r="JBW31"/>
      <c r="JBX31"/>
      <c r="JBY31"/>
      <c r="JBZ31"/>
      <c r="JCA31"/>
      <c r="JCB31"/>
      <c r="JCC31"/>
      <c r="JCD31"/>
      <c r="JCE31"/>
      <c r="JCF31"/>
      <c r="JCG31"/>
      <c r="JCH31"/>
      <c r="JCI31"/>
      <c r="JCJ31"/>
      <c r="JCK31"/>
      <c r="JCL31"/>
      <c r="JCM31"/>
      <c r="JCN31"/>
      <c r="JCO31"/>
      <c r="JCP31"/>
      <c r="JCQ31"/>
      <c r="JCR31"/>
      <c r="JCS31"/>
      <c r="JCT31"/>
      <c r="JCU31"/>
      <c r="JCV31"/>
      <c r="JCW31"/>
      <c r="JCX31"/>
      <c r="JCY31"/>
      <c r="JCZ31"/>
      <c r="JDA31"/>
      <c r="JDB31"/>
      <c r="JDC31"/>
      <c r="JDD31"/>
      <c r="JDE31"/>
      <c r="JDF31"/>
      <c r="JDG31"/>
      <c r="JDH31"/>
      <c r="JDI31"/>
      <c r="JDJ31"/>
      <c r="JDK31"/>
      <c r="JDL31"/>
      <c r="JDM31"/>
      <c r="JDN31"/>
      <c r="JDO31"/>
      <c r="JDP31"/>
      <c r="JDQ31"/>
      <c r="JDR31"/>
      <c r="JDS31"/>
      <c r="JDT31"/>
      <c r="JDU31"/>
      <c r="JDV31"/>
      <c r="JDW31"/>
      <c r="JDX31"/>
      <c r="JDY31"/>
      <c r="JDZ31"/>
      <c r="JEA31"/>
      <c r="JEB31"/>
      <c r="JEC31"/>
      <c r="JED31"/>
      <c r="JEE31"/>
      <c r="JEF31"/>
      <c r="JEG31"/>
      <c r="JEH31"/>
      <c r="JEI31"/>
      <c r="JEJ31"/>
      <c r="JEK31"/>
      <c r="JEL31"/>
      <c r="JEM31"/>
      <c r="JEN31"/>
      <c r="JEO31"/>
      <c r="JEP31"/>
      <c r="JEQ31"/>
      <c r="JER31"/>
      <c r="JES31"/>
      <c r="JET31"/>
      <c r="JEU31"/>
      <c r="JEV31"/>
      <c r="JEW31"/>
      <c r="JEX31"/>
      <c r="JEY31"/>
      <c r="JEZ31"/>
      <c r="JFA31"/>
      <c r="JFB31"/>
      <c r="JFC31"/>
      <c r="JFD31"/>
      <c r="JFE31"/>
      <c r="JFF31"/>
      <c r="JFG31"/>
      <c r="JFH31"/>
      <c r="JFI31"/>
      <c r="JFJ31"/>
      <c r="JFK31"/>
      <c r="JFL31"/>
      <c r="JFM31"/>
      <c r="JFN31"/>
      <c r="JFO31"/>
      <c r="JFP31"/>
      <c r="JFQ31"/>
      <c r="JFR31"/>
      <c r="JFS31"/>
      <c r="JFT31"/>
      <c r="JFU31"/>
      <c r="JFV31"/>
      <c r="JFW31"/>
      <c r="JFX31"/>
      <c r="JFY31"/>
      <c r="JFZ31"/>
      <c r="JGA31"/>
      <c r="JGB31"/>
      <c r="JGC31"/>
      <c r="JGD31"/>
      <c r="JGE31"/>
      <c r="JGF31"/>
      <c r="JGG31"/>
      <c r="JGH31"/>
      <c r="JGI31"/>
      <c r="JGJ31"/>
      <c r="JGK31"/>
      <c r="JGL31"/>
      <c r="JGM31"/>
      <c r="JGN31"/>
      <c r="JGO31"/>
      <c r="JGP31"/>
      <c r="JGQ31"/>
      <c r="JGR31"/>
      <c r="JGS31"/>
      <c r="JGT31"/>
      <c r="JGU31"/>
      <c r="JGV31"/>
      <c r="JGW31"/>
      <c r="JGX31"/>
      <c r="JGY31"/>
      <c r="JGZ31"/>
      <c r="JHA31"/>
      <c r="JHB31"/>
      <c r="JHC31"/>
      <c r="JHD31"/>
      <c r="JHE31"/>
      <c r="JHF31"/>
      <c r="JHG31"/>
      <c r="JHH31"/>
      <c r="JHI31"/>
      <c r="JHJ31"/>
      <c r="JHK31"/>
      <c r="JHL31"/>
      <c r="JHM31"/>
      <c r="JHN31"/>
      <c r="JHO31"/>
      <c r="JHP31"/>
      <c r="JHQ31"/>
      <c r="JHR31"/>
      <c r="JHS31"/>
      <c r="JHT31"/>
      <c r="JHU31"/>
      <c r="JHV31"/>
      <c r="JHW31"/>
      <c r="JHX31"/>
      <c r="JHY31"/>
      <c r="JHZ31"/>
      <c r="JIA31"/>
      <c r="JIB31"/>
      <c r="JIC31"/>
      <c r="JID31"/>
      <c r="JIE31"/>
      <c r="JIF31"/>
      <c r="JIG31"/>
      <c r="JIH31"/>
      <c r="JII31"/>
      <c r="JIJ31"/>
      <c r="JIK31"/>
      <c r="JIL31"/>
      <c r="JIM31"/>
      <c r="JIN31"/>
      <c r="JIO31"/>
      <c r="JIP31"/>
      <c r="JIQ31"/>
      <c r="JIR31"/>
      <c r="JIS31"/>
      <c r="JIT31"/>
      <c r="JIU31"/>
      <c r="JIV31"/>
      <c r="JIW31"/>
      <c r="JIX31"/>
      <c r="JIY31"/>
      <c r="JIZ31"/>
      <c r="JJA31"/>
      <c r="JJB31"/>
      <c r="JJC31"/>
      <c r="JJD31"/>
      <c r="JJE31"/>
      <c r="JJF31"/>
      <c r="JJG31"/>
      <c r="JJH31"/>
      <c r="JJI31"/>
      <c r="JJJ31"/>
      <c r="JJK31"/>
      <c r="JJL31"/>
      <c r="JJM31"/>
      <c r="JJN31"/>
      <c r="JJO31"/>
      <c r="JJP31"/>
      <c r="JJQ31"/>
      <c r="JJR31"/>
      <c r="JJS31"/>
      <c r="JJT31"/>
      <c r="JJU31"/>
      <c r="JJV31"/>
      <c r="JJW31"/>
      <c r="JJX31"/>
      <c r="JJY31"/>
      <c r="JJZ31"/>
      <c r="JKA31"/>
      <c r="JKB31"/>
      <c r="JKC31"/>
      <c r="JKD31"/>
      <c r="JKE31"/>
      <c r="JKF31"/>
      <c r="JKG31"/>
      <c r="JKH31"/>
      <c r="JKI31"/>
      <c r="JKJ31"/>
      <c r="JKK31"/>
      <c r="JKL31"/>
      <c r="JKM31"/>
      <c r="JKN31"/>
      <c r="JKO31"/>
      <c r="JKP31"/>
      <c r="JKQ31"/>
      <c r="JKR31"/>
      <c r="JKS31"/>
      <c r="JKT31"/>
      <c r="JKU31"/>
      <c r="JKV31"/>
      <c r="JKW31"/>
      <c r="JKX31"/>
      <c r="JKY31"/>
      <c r="JKZ31"/>
      <c r="JLA31"/>
      <c r="JLB31"/>
      <c r="JLC31"/>
      <c r="JLD31"/>
      <c r="JLE31"/>
      <c r="JLF31"/>
      <c r="JLG31"/>
      <c r="JLH31"/>
      <c r="JLI31"/>
      <c r="JLJ31"/>
      <c r="JLK31"/>
      <c r="JLL31"/>
      <c r="JLM31"/>
      <c r="JLN31"/>
      <c r="JLO31"/>
      <c r="JLP31"/>
      <c r="JLQ31"/>
      <c r="JLR31"/>
      <c r="JLS31"/>
      <c r="JLT31"/>
      <c r="JLU31"/>
      <c r="JLV31"/>
      <c r="JLW31"/>
      <c r="JLX31"/>
      <c r="JLY31"/>
      <c r="JLZ31"/>
      <c r="JMA31"/>
      <c r="JMB31"/>
      <c r="JMC31"/>
      <c r="JMD31"/>
      <c r="JME31"/>
      <c r="JMF31"/>
      <c r="JMG31"/>
      <c r="JMH31"/>
      <c r="JMI31"/>
      <c r="JMJ31"/>
      <c r="JMK31"/>
      <c r="JML31"/>
      <c r="JMM31"/>
      <c r="JMN31"/>
      <c r="JMO31"/>
      <c r="JMP31"/>
      <c r="JMQ31"/>
      <c r="JMR31"/>
      <c r="JMS31"/>
      <c r="JMT31"/>
      <c r="JMU31"/>
      <c r="JMV31"/>
      <c r="JMW31"/>
      <c r="JMX31"/>
      <c r="JMY31"/>
      <c r="JMZ31"/>
      <c r="JNA31"/>
      <c r="JNB31"/>
      <c r="JNC31"/>
      <c r="JND31"/>
      <c r="JNE31"/>
      <c r="JNF31"/>
      <c r="JNG31"/>
      <c r="JNH31"/>
      <c r="JNI31"/>
      <c r="JNJ31"/>
      <c r="JNK31"/>
      <c r="JNL31"/>
      <c r="JNM31"/>
      <c r="JNN31"/>
      <c r="JNO31"/>
      <c r="JNP31"/>
      <c r="JNQ31"/>
      <c r="JNR31"/>
      <c r="JNS31"/>
      <c r="JNT31"/>
      <c r="JNU31"/>
      <c r="JNV31"/>
      <c r="JNW31"/>
      <c r="JNX31"/>
      <c r="JNY31"/>
      <c r="JNZ31"/>
      <c r="JOA31"/>
      <c r="JOB31"/>
      <c r="JOC31"/>
      <c r="JOD31"/>
      <c r="JOE31"/>
      <c r="JOF31"/>
      <c r="JOG31"/>
      <c r="JOH31"/>
      <c r="JOI31"/>
      <c r="JOJ31"/>
      <c r="JOK31"/>
      <c r="JOL31"/>
      <c r="JOM31"/>
      <c r="JON31"/>
      <c r="JOO31"/>
      <c r="JOP31"/>
      <c r="JOQ31"/>
      <c r="JOR31"/>
      <c r="JOS31"/>
      <c r="JOT31"/>
      <c r="JOU31"/>
      <c r="JOV31"/>
      <c r="JOW31"/>
      <c r="JOX31"/>
      <c r="JOY31"/>
      <c r="JOZ31"/>
      <c r="JPA31"/>
      <c r="JPB31"/>
      <c r="JPC31"/>
      <c r="JPD31"/>
      <c r="JPE31"/>
      <c r="JPF31"/>
      <c r="JPG31"/>
      <c r="JPH31"/>
      <c r="JPI31"/>
      <c r="JPJ31"/>
      <c r="JPK31"/>
      <c r="JPL31"/>
      <c r="JPM31"/>
      <c r="JPN31"/>
      <c r="JPO31"/>
      <c r="JPP31"/>
      <c r="JPQ31"/>
      <c r="JPR31"/>
      <c r="JPS31"/>
      <c r="JPT31"/>
      <c r="JPU31"/>
      <c r="JPV31"/>
      <c r="JPW31"/>
      <c r="JPX31"/>
      <c r="JPY31"/>
      <c r="JPZ31"/>
      <c r="JQA31"/>
      <c r="JQB31"/>
      <c r="JQC31"/>
      <c r="JQD31"/>
      <c r="JQE31"/>
      <c r="JQF31"/>
      <c r="JQG31"/>
      <c r="JQH31"/>
      <c r="JQI31"/>
      <c r="JQJ31"/>
      <c r="JQK31"/>
      <c r="JQL31"/>
      <c r="JQM31"/>
      <c r="JQN31"/>
      <c r="JQO31"/>
      <c r="JQP31"/>
      <c r="JQQ31"/>
      <c r="JQR31"/>
      <c r="JQS31"/>
      <c r="JQT31"/>
      <c r="JQU31"/>
      <c r="JQV31"/>
      <c r="JQW31"/>
      <c r="JQX31"/>
      <c r="JQY31"/>
      <c r="JQZ31"/>
      <c r="JRA31"/>
      <c r="JRB31"/>
      <c r="JRC31"/>
      <c r="JRD31"/>
      <c r="JRE31"/>
      <c r="JRF31"/>
      <c r="JRG31"/>
      <c r="JRH31"/>
      <c r="JRI31"/>
      <c r="JRJ31"/>
      <c r="JRK31"/>
      <c r="JRL31"/>
      <c r="JRM31"/>
      <c r="JRN31"/>
      <c r="JRO31"/>
      <c r="JRP31"/>
      <c r="JRQ31"/>
      <c r="JRR31"/>
      <c r="JRS31"/>
      <c r="JRT31"/>
      <c r="JRU31"/>
      <c r="JRV31"/>
      <c r="JRW31"/>
      <c r="JRX31"/>
      <c r="JRY31"/>
      <c r="JRZ31"/>
      <c r="JSA31"/>
      <c r="JSB31"/>
      <c r="JSC31"/>
      <c r="JSD31"/>
      <c r="JSE31"/>
      <c r="JSF31"/>
      <c r="JSG31"/>
      <c r="JSH31"/>
      <c r="JSI31"/>
      <c r="JSJ31"/>
      <c r="JSK31"/>
      <c r="JSL31"/>
      <c r="JSM31"/>
      <c r="JSN31"/>
      <c r="JSO31"/>
      <c r="JSP31"/>
      <c r="JSQ31"/>
      <c r="JSR31"/>
      <c r="JSS31"/>
      <c r="JST31"/>
      <c r="JSU31"/>
      <c r="JSV31"/>
      <c r="JSW31"/>
      <c r="JSX31"/>
      <c r="JSY31"/>
      <c r="JSZ31"/>
      <c r="JTA31"/>
      <c r="JTB31"/>
      <c r="JTC31"/>
      <c r="JTD31"/>
      <c r="JTE31"/>
      <c r="JTF31"/>
      <c r="JTG31"/>
      <c r="JTH31"/>
      <c r="JTI31"/>
      <c r="JTJ31"/>
      <c r="JTK31"/>
      <c r="JTL31"/>
      <c r="JTM31"/>
      <c r="JTN31"/>
      <c r="JTO31"/>
      <c r="JTP31"/>
      <c r="JTQ31"/>
      <c r="JTR31"/>
      <c r="JTS31"/>
      <c r="JTT31"/>
      <c r="JTU31"/>
      <c r="JTV31"/>
      <c r="JTW31"/>
      <c r="JTX31"/>
      <c r="JTY31"/>
      <c r="JTZ31"/>
      <c r="JUA31"/>
      <c r="JUB31"/>
      <c r="JUC31"/>
      <c r="JUD31"/>
      <c r="JUE31"/>
      <c r="JUF31"/>
      <c r="JUG31"/>
      <c r="JUH31"/>
      <c r="JUI31"/>
      <c r="JUJ31"/>
      <c r="JUK31"/>
      <c r="JUL31"/>
      <c r="JUM31"/>
      <c r="JUN31"/>
      <c r="JUO31"/>
      <c r="JUP31"/>
      <c r="JUQ31"/>
      <c r="JUR31"/>
      <c r="JUS31"/>
      <c r="JUT31"/>
      <c r="JUU31"/>
      <c r="JUV31"/>
      <c r="JUW31"/>
      <c r="JUX31"/>
      <c r="JUY31"/>
      <c r="JUZ31"/>
      <c r="JVA31"/>
      <c r="JVB31"/>
      <c r="JVC31"/>
      <c r="JVD31"/>
      <c r="JVE31"/>
      <c r="JVF31"/>
      <c r="JVG31"/>
      <c r="JVH31"/>
      <c r="JVI31"/>
      <c r="JVJ31"/>
      <c r="JVK31"/>
      <c r="JVL31"/>
      <c r="JVM31"/>
      <c r="JVN31"/>
      <c r="JVO31"/>
      <c r="JVP31"/>
      <c r="JVQ31"/>
      <c r="JVR31"/>
      <c r="JVS31"/>
      <c r="JVT31"/>
      <c r="JVU31"/>
      <c r="JVV31"/>
      <c r="JVW31"/>
      <c r="JVX31"/>
      <c r="JVY31"/>
      <c r="JVZ31"/>
      <c r="JWA31"/>
      <c r="JWB31"/>
      <c r="JWC31"/>
      <c r="JWD31"/>
      <c r="JWE31"/>
      <c r="JWF31"/>
      <c r="JWG31"/>
      <c r="JWH31"/>
      <c r="JWI31"/>
      <c r="JWJ31"/>
      <c r="JWK31"/>
      <c r="JWL31"/>
      <c r="JWM31"/>
      <c r="JWN31"/>
      <c r="JWO31"/>
      <c r="JWP31"/>
      <c r="JWQ31"/>
      <c r="JWR31"/>
      <c r="JWS31"/>
      <c r="JWT31"/>
      <c r="JWU31"/>
      <c r="JWV31"/>
      <c r="JWW31"/>
      <c r="JWX31"/>
      <c r="JWY31"/>
      <c r="JWZ31"/>
      <c r="JXA31"/>
      <c r="JXB31"/>
      <c r="JXC31"/>
      <c r="JXD31"/>
      <c r="JXE31"/>
      <c r="JXF31"/>
      <c r="JXG31"/>
      <c r="JXH31"/>
      <c r="JXI31"/>
      <c r="JXJ31"/>
      <c r="JXK31"/>
      <c r="JXL31"/>
      <c r="JXM31"/>
      <c r="JXN31"/>
      <c r="JXO31"/>
      <c r="JXP31"/>
      <c r="JXQ31"/>
      <c r="JXR31"/>
      <c r="JXS31"/>
      <c r="JXT31"/>
      <c r="JXU31"/>
      <c r="JXV31"/>
      <c r="JXW31"/>
      <c r="JXX31"/>
      <c r="JXY31"/>
      <c r="JXZ31"/>
      <c r="JYA31"/>
      <c r="JYB31"/>
      <c r="JYC31"/>
      <c r="JYD31"/>
      <c r="JYE31"/>
      <c r="JYF31"/>
      <c r="JYG31"/>
      <c r="JYH31"/>
      <c r="JYI31"/>
      <c r="JYJ31"/>
      <c r="JYK31"/>
      <c r="JYL31"/>
      <c r="JYM31"/>
      <c r="JYN31"/>
      <c r="JYO31"/>
      <c r="JYP31"/>
      <c r="JYQ31"/>
      <c r="JYR31"/>
      <c r="JYS31"/>
      <c r="JYT31"/>
      <c r="JYU31"/>
      <c r="JYV31"/>
      <c r="JYW31"/>
      <c r="JYX31"/>
      <c r="JYY31"/>
      <c r="JYZ31"/>
      <c r="JZA31"/>
      <c r="JZB31"/>
      <c r="JZC31"/>
      <c r="JZD31"/>
      <c r="JZE31"/>
      <c r="JZF31"/>
      <c r="JZG31"/>
      <c r="JZH31"/>
      <c r="JZI31"/>
      <c r="JZJ31"/>
      <c r="JZK31"/>
      <c r="JZL31"/>
      <c r="JZM31"/>
      <c r="JZN31"/>
      <c r="JZO31"/>
      <c r="JZP31"/>
      <c r="JZQ31"/>
      <c r="JZR31"/>
      <c r="JZS31"/>
      <c r="JZT31"/>
      <c r="JZU31"/>
      <c r="JZV31"/>
      <c r="JZW31"/>
      <c r="JZX31"/>
      <c r="JZY31"/>
      <c r="JZZ31"/>
      <c r="KAA31"/>
      <c r="KAB31"/>
      <c r="KAC31"/>
      <c r="KAD31"/>
      <c r="KAE31"/>
      <c r="KAF31"/>
      <c r="KAG31"/>
      <c r="KAH31"/>
      <c r="KAI31"/>
      <c r="KAJ31"/>
      <c r="KAK31"/>
      <c r="KAL31"/>
      <c r="KAM31"/>
      <c r="KAN31"/>
      <c r="KAO31"/>
      <c r="KAP31"/>
      <c r="KAQ31"/>
      <c r="KAR31"/>
      <c r="KAS31"/>
      <c r="KAT31"/>
      <c r="KAU31"/>
      <c r="KAV31"/>
      <c r="KAW31"/>
      <c r="KAX31"/>
      <c r="KAY31"/>
      <c r="KAZ31"/>
      <c r="KBA31"/>
      <c r="KBB31"/>
      <c r="KBC31"/>
      <c r="KBD31"/>
      <c r="KBE31"/>
      <c r="KBF31"/>
      <c r="KBG31"/>
      <c r="KBH31"/>
      <c r="KBI31"/>
      <c r="KBJ31"/>
      <c r="KBK31"/>
      <c r="KBL31"/>
      <c r="KBM31"/>
      <c r="KBN31"/>
      <c r="KBO31"/>
      <c r="KBP31"/>
      <c r="KBQ31"/>
      <c r="KBR31"/>
      <c r="KBS31"/>
      <c r="KBT31"/>
      <c r="KBU31"/>
      <c r="KBV31"/>
      <c r="KBW31"/>
      <c r="KBX31"/>
      <c r="KBY31"/>
      <c r="KBZ31"/>
      <c r="KCA31"/>
      <c r="KCB31"/>
      <c r="KCC31"/>
      <c r="KCD31"/>
      <c r="KCE31"/>
      <c r="KCF31"/>
      <c r="KCG31"/>
      <c r="KCH31"/>
      <c r="KCI31"/>
      <c r="KCJ31"/>
      <c r="KCK31"/>
      <c r="KCL31"/>
      <c r="KCM31"/>
      <c r="KCN31"/>
      <c r="KCO31"/>
      <c r="KCP31"/>
      <c r="KCQ31"/>
      <c r="KCR31"/>
      <c r="KCS31"/>
      <c r="KCT31"/>
      <c r="KCU31"/>
      <c r="KCV31"/>
      <c r="KCW31"/>
      <c r="KCX31"/>
      <c r="KCY31"/>
      <c r="KCZ31"/>
      <c r="KDA31"/>
      <c r="KDB31"/>
      <c r="KDC31"/>
      <c r="KDD31"/>
      <c r="KDE31"/>
      <c r="KDF31"/>
      <c r="KDG31"/>
      <c r="KDH31"/>
      <c r="KDI31"/>
      <c r="KDJ31"/>
      <c r="KDK31"/>
      <c r="KDL31"/>
      <c r="KDM31"/>
      <c r="KDN31"/>
      <c r="KDO31"/>
      <c r="KDP31"/>
      <c r="KDQ31"/>
      <c r="KDR31"/>
      <c r="KDS31"/>
      <c r="KDT31"/>
      <c r="KDU31"/>
      <c r="KDV31"/>
      <c r="KDW31"/>
      <c r="KDX31"/>
      <c r="KDY31"/>
      <c r="KDZ31"/>
      <c r="KEA31"/>
      <c r="KEB31"/>
      <c r="KEC31"/>
      <c r="KED31"/>
      <c r="KEE31"/>
      <c r="KEF31"/>
      <c r="KEG31"/>
      <c r="KEH31"/>
      <c r="KEI31"/>
      <c r="KEJ31"/>
      <c r="KEK31"/>
      <c r="KEL31"/>
      <c r="KEM31"/>
      <c r="KEN31"/>
      <c r="KEO31"/>
      <c r="KEP31"/>
      <c r="KEQ31"/>
      <c r="KER31"/>
      <c r="KES31"/>
      <c r="KET31"/>
      <c r="KEU31"/>
      <c r="KEV31"/>
      <c r="KEW31"/>
      <c r="KEX31"/>
      <c r="KEY31"/>
      <c r="KEZ31"/>
      <c r="KFA31"/>
      <c r="KFB31"/>
      <c r="KFC31"/>
      <c r="KFD31"/>
      <c r="KFE31"/>
      <c r="KFF31"/>
      <c r="KFG31"/>
      <c r="KFH31"/>
      <c r="KFI31"/>
      <c r="KFJ31"/>
      <c r="KFK31"/>
      <c r="KFL31"/>
      <c r="KFM31"/>
      <c r="KFN31"/>
      <c r="KFO31"/>
      <c r="KFP31"/>
      <c r="KFQ31"/>
      <c r="KFR31"/>
      <c r="KFS31"/>
      <c r="KFT31"/>
      <c r="KFU31"/>
      <c r="KFV31"/>
      <c r="KFW31"/>
      <c r="KFX31"/>
      <c r="KFY31"/>
      <c r="KFZ31"/>
      <c r="KGA31"/>
      <c r="KGB31"/>
      <c r="KGC31"/>
      <c r="KGD31"/>
      <c r="KGE31"/>
      <c r="KGF31"/>
      <c r="KGG31"/>
      <c r="KGH31"/>
      <c r="KGI31"/>
      <c r="KGJ31"/>
      <c r="KGK31"/>
      <c r="KGL31"/>
      <c r="KGM31"/>
      <c r="KGN31"/>
      <c r="KGO31"/>
      <c r="KGP31"/>
      <c r="KGQ31"/>
      <c r="KGR31"/>
      <c r="KGS31"/>
      <c r="KGT31"/>
      <c r="KGU31"/>
      <c r="KGV31"/>
      <c r="KGW31"/>
      <c r="KGX31"/>
      <c r="KGY31"/>
      <c r="KGZ31"/>
      <c r="KHA31"/>
      <c r="KHB31"/>
      <c r="KHC31"/>
      <c r="KHD31"/>
      <c r="KHE31"/>
      <c r="KHF31"/>
      <c r="KHG31"/>
      <c r="KHH31"/>
      <c r="KHI31"/>
      <c r="KHJ31"/>
      <c r="KHK31"/>
      <c r="KHL31"/>
      <c r="KHM31"/>
      <c r="KHN31"/>
      <c r="KHO31"/>
      <c r="KHP31"/>
      <c r="KHQ31"/>
      <c r="KHR31"/>
      <c r="KHS31"/>
      <c r="KHT31"/>
      <c r="KHU31"/>
      <c r="KHV31"/>
      <c r="KHW31"/>
      <c r="KHX31"/>
      <c r="KHY31"/>
      <c r="KHZ31"/>
      <c r="KIA31"/>
      <c r="KIB31"/>
      <c r="KIC31"/>
      <c r="KID31"/>
      <c r="KIE31"/>
      <c r="KIF31"/>
      <c r="KIG31"/>
      <c r="KIH31"/>
      <c r="KII31"/>
      <c r="KIJ31"/>
      <c r="KIK31"/>
      <c r="KIL31"/>
      <c r="KIM31"/>
      <c r="KIN31"/>
      <c r="KIO31"/>
      <c r="KIP31"/>
      <c r="KIQ31"/>
      <c r="KIR31"/>
      <c r="KIS31"/>
      <c r="KIT31"/>
      <c r="KIU31"/>
      <c r="KIV31"/>
      <c r="KIW31"/>
      <c r="KIX31"/>
      <c r="KIY31"/>
      <c r="KIZ31"/>
      <c r="KJA31"/>
      <c r="KJB31"/>
      <c r="KJC31"/>
      <c r="KJD31"/>
      <c r="KJE31"/>
      <c r="KJF31"/>
      <c r="KJG31"/>
      <c r="KJH31"/>
      <c r="KJI31"/>
      <c r="KJJ31"/>
      <c r="KJK31"/>
      <c r="KJL31"/>
      <c r="KJM31"/>
      <c r="KJN31"/>
      <c r="KJO31"/>
      <c r="KJP31"/>
      <c r="KJQ31"/>
      <c r="KJR31"/>
      <c r="KJS31"/>
      <c r="KJT31"/>
      <c r="KJU31"/>
      <c r="KJV31"/>
      <c r="KJW31"/>
      <c r="KJX31"/>
      <c r="KJY31"/>
      <c r="KJZ31"/>
      <c r="KKA31"/>
      <c r="KKB31"/>
      <c r="KKC31"/>
      <c r="KKD31"/>
      <c r="KKE31"/>
      <c r="KKF31"/>
      <c r="KKG31"/>
      <c r="KKH31"/>
      <c r="KKI31"/>
      <c r="KKJ31"/>
      <c r="KKK31"/>
      <c r="KKL31"/>
      <c r="KKM31"/>
      <c r="KKN31"/>
      <c r="KKO31"/>
      <c r="KKP31"/>
      <c r="KKQ31"/>
      <c r="KKR31"/>
      <c r="KKS31"/>
      <c r="KKT31"/>
      <c r="KKU31"/>
      <c r="KKV31"/>
      <c r="KKW31"/>
      <c r="KKX31"/>
      <c r="KKY31"/>
      <c r="KKZ31"/>
      <c r="KLA31"/>
      <c r="KLB31"/>
      <c r="KLC31"/>
      <c r="KLD31"/>
      <c r="KLE31"/>
      <c r="KLF31"/>
      <c r="KLG31"/>
      <c r="KLH31"/>
      <c r="KLI31"/>
      <c r="KLJ31"/>
      <c r="KLK31"/>
      <c r="KLL31"/>
      <c r="KLM31"/>
      <c r="KLN31"/>
      <c r="KLO31"/>
      <c r="KLP31"/>
      <c r="KLQ31"/>
      <c r="KLR31"/>
      <c r="KLS31"/>
      <c r="KLT31"/>
      <c r="KLU31"/>
      <c r="KLV31"/>
      <c r="KLW31"/>
      <c r="KLX31"/>
      <c r="KLY31"/>
      <c r="KLZ31"/>
      <c r="KMA31"/>
      <c r="KMB31"/>
      <c r="KMC31"/>
      <c r="KMD31"/>
      <c r="KME31"/>
      <c r="KMF31"/>
      <c r="KMG31"/>
      <c r="KMH31"/>
      <c r="KMI31"/>
      <c r="KMJ31"/>
      <c r="KMK31"/>
      <c r="KML31"/>
      <c r="KMM31"/>
      <c r="KMN31"/>
      <c r="KMO31"/>
      <c r="KMP31"/>
      <c r="KMQ31"/>
      <c r="KMR31"/>
      <c r="KMS31"/>
      <c r="KMT31"/>
      <c r="KMU31"/>
      <c r="KMV31"/>
      <c r="KMW31"/>
      <c r="KMX31"/>
      <c r="KMY31"/>
      <c r="KMZ31"/>
      <c r="KNA31"/>
      <c r="KNB31"/>
      <c r="KNC31"/>
      <c r="KND31"/>
      <c r="KNE31"/>
      <c r="KNF31"/>
      <c r="KNG31"/>
      <c r="KNH31"/>
      <c r="KNI31"/>
      <c r="KNJ31"/>
      <c r="KNK31"/>
      <c r="KNL31"/>
      <c r="KNM31"/>
      <c r="KNN31"/>
      <c r="KNO31"/>
      <c r="KNP31"/>
      <c r="KNQ31"/>
      <c r="KNR31"/>
      <c r="KNS31"/>
      <c r="KNT31"/>
      <c r="KNU31"/>
      <c r="KNV31"/>
      <c r="KNW31"/>
      <c r="KNX31"/>
      <c r="KNY31"/>
      <c r="KNZ31"/>
      <c r="KOA31"/>
      <c r="KOB31"/>
      <c r="KOC31"/>
      <c r="KOD31"/>
      <c r="KOE31"/>
      <c r="KOF31"/>
      <c r="KOG31"/>
      <c r="KOH31"/>
      <c r="KOI31"/>
      <c r="KOJ31"/>
      <c r="KOK31"/>
      <c r="KOL31"/>
      <c r="KOM31"/>
      <c r="KON31"/>
      <c r="KOO31"/>
      <c r="KOP31"/>
      <c r="KOQ31"/>
      <c r="KOR31"/>
      <c r="KOS31"/>
      <c r="KOT31"/>
      <c r="KOU31"/>
      <c r="KOV31"/>
      <c r="KOW31"/>
      <c r="KOX31"/>
      <c r="KOY31"/>
      <c r="KOZ31"/>
      <c r="KPA31"/>
      <c r="KPB31"/>
      <c r="KPC31"/>
      <c r="KPD31"/>
      <c r="KPE31"/>
      <c r="KPF31"/>
      <c r="KPG31"/>
      <c r="KPH31"/>
      <c r="KPI31"/>
      <c r="KPJ31"/>
      <c r="KPK31"/>
      <c r="KPL31"/>
      <c r="KPM31"/>
      <c r="KPN31"/>
      <c r="KPO31"/>
      <c r="KPP31"/>
      <c r="KPQ31"/>
      <c r="KPR31"/>
      <c r="KPS31"/>
      <c r="KPT31"/>
      <c r="KPU31"/>
      <c r="KPV31"/>
      <c r="KPW31"/>
      <c r="KPX31"/>
      <c r="KPY31"/>
      <c r="KPZ31"/>
      <c r="KQA31"/>
      <c r="KQB31"/>
      <c r="KQC31"/>
      <c r="KQD31"/>
      <c r="KQE31"/>
      <c r="KQF31"/>
      <c r="KQG31"/>
      <c r="KQH31"/>
      <c r="KQI31"/>
      <c r="KQJ31"/>
      <c r="KQK31"/>
      <c r="KQL31"/>
      <c r="KQM31"/>
      <c r="KQN31"/>
      <c r="KQO31"/>
      <c r="KQP31"/>
      <c r="KQQ31"/>
      <c r="KQR31"/>
      <c r="KQS31"/>
      <c r="KQT31"/>
      <c r="KQU31"/>
      <c r="KQV31"/>
      <c r="KQW31"/>
      <c r="KQX31"/>
      <c r="KQY31"/>
      <c r="KQZ31"/>
      <c r="KRA31"/>
      <c r="KRB31"/>
      <c r="KRC31"/>
      <c r="KRD31"/>
      <c r="KRE31"/>
      <c r="KRF31"/>
      <c r="KRG31"/>
      <c r="KRH31"/>
      <c r="KRI31"/>
      <c r="KRJ31"/>
      <c r="KRK31"/>
      <c r="KRL31"/>
      <c r="KRM31"/>
      <c r="KRN31"/>
      <c r="KRO31"/>
      <c r="KRP31"/>
      <c r="KRQ31"/>
      <c r="KRR31"/>
      <c r="KRS31"/>
      <c r="KRT31"/>
      <c r="KRU31"/>
      <c r="KRV31"/>
      <c r="KRW31"/>
      <c r="KRX31"/>
      <c r="KRY31"/>
      <c r="KRZ31"/>
      <c r="KSA31"/>
      <c r="KSB31"/>
      <c r="KSC31"/>
      <c r="KSD31"/>
      <c r="KSE31"/>
      <c r="KSF31"/>
      <c r="KSG31"/>
      <c r="KSH31"/>
      <c r="KSI31"/>
      <c r="KSJ31"/>
      <c r="KSK31"/>
      <c r="KSL31"/>
      <c r="KSM31"/>
      <c r="KSN31"/>
      <c r="KSO31"/>
      <c r="KSP31"/>
      <c r="KSQ31"/>
      <c r="KSR31"/>
      <c r="KSS31"/>
      <c r="KST31"/>
      <c r="KSU31"/>
      <c r="KSV31"/>
      <c r="KSW31"/>
      <c r="KSX31"/>
      <c r="KSY31"/>
      <c r="KSZ31"/>
      <c r="KTA31"/>
      <c r="KTB31"/>
      <c r="KTC31"/>
      <c r="KTD31"/>
      <c r="KTE31"/>
      <c r="KTF31"/>
      <c r="KTG31"/>
      <c r="KTH31"/>
      <c r="KTI31"/>
      <c r="KTJ31"/>
      <c r="KTK31"/>
      <c r="KTL31"/>
      <c r="KTM31"/>
      <c r="KTN31"/>
      <c r="KTO31"/>
      <c r="KTP31"/>
      <c r="KTQ31"/>
      <c r="KTR31"/>
      <c r="KTS31"/>
      <c r="KTT31"/>
      <c r="KTU31"/>
      <c r="KTV31"/>
      <c r="KTW31"/>
      <c r="KTX31"/>
      <c r="KTY31"/>
      <c r="KTZ31"/>
      <c r="KUA31"/>
      <c r="KUB31"/>
      <c r="KUC31"/>
      <c r="KUD31"/>
      <c r="KUE31"/>
      <c r="KUF31"/>
      <c r="KUG31"/>
      <c r="KUH31"/>
      <c r="KUI31"/>
      <c r="KUJ31"/>
      <c r="KUK31"/>
      <c r="KUL31"/>
      <c r="KUM31"/>
      <c r="KUN31"/>
      <c r="KUO31"/>
      <c r="KUP31"/>
      <c r="KUQ31"/>
      <c r="KUR31"/>
      <c r="KUS31"/>
      <c r="KUT31"/>
      <c r="KUU31"/>
      <c r="KUV31"/>
      <c r="KUW31"/>
      <c r="KUX31"/>
      <c r="KUY31"/>
      <c r="KUZ31"/>
      <c r="KVA31"/>
      <c r="KVB31"/>
      <c r="KVC31"/>
      <c r="KVD31"/>
      <c r="KVE31"/>
      <c r="KVF31"/>
      <c r="KVG31"/>
      <c r="KVH31"/>
      <c r="KVI31"/>
      <c r="KVJ31"/>
      <c r="KVK31"/>
      <c r="KVL31"/>
      <c r="KVM31"/>
      <c r="KVN31"/>
      <c r="KVO31"/>
      <c r="KVP31"/>
      <c r="KVQ31"/>
      <c r="KVR31"/>
      <c r="KVS31"/>
      <c r="KVT31"/>
      <c r="KVU31"/>
      <c r="KVV31"/>
      <c r="KVW31"/>
      <c r="KVX31"/>
      <c r="KVY31"/>
      <c r="KVZ31"/>
      <c r="KWA31"/>
      <c r="KWB31"/>
      <c r="KWC31"/>
      <c r="KWD31"/>
      <c r="KWE31"/>
      <c r="KWF31"/>
      <c r="KWG31"/>
      <c r="KWH31"/>
      <c r="KWI31"/>
      <c r="KWJ31"/>
      <c r="KWK31"/>
      <c r="KWL31"/>
      <c r="KWM31"/>
      <c r="KWN31"/>
      <c r="KWO31"/>
      <c r="KWP31"/>
      <c r="KWQ31"/>
      <c r="KWR31"/>
      <c r="KWS31"/>
      <c r="KWT31"/>
      <c r="KWU31"/>
      <c r="KWV31"/>
      <c r="KWW31"/>
      <c r="KWX31"/>
      <c r="KWY31"/>
      <c r="KWZ31"/>
      <c r="KXA31"/>
      <c r="KXB31"/>
      <c r="KXC31"/>
      <c r="KXD31"/>
      <c r="KXE31"/>
      <c r="KXF31"/>
      <c r="KXG31"/>
      <c r="KXH31"/>
      <c r="KXI31"/>
      <c r="KXJ31"/>
      <c r="KXK31"/>
      <c r="KXL31"/>
      <c r="KXM31"/>
      <c r="KXN31"/>
      <c r="KXO31"/>
      <c r="KXP31"/>
      <c r="KXQ31"/>
      <c r="KXR31"/>
      <c r="KXS31"/>
      <c r="KXT31"/>
      <c r="KXU31"/>
      <c r="KXV31"/>
      <c r="KXW31"/>
      <c r="KXX31"/>
      <c r="KXY31"/>
      <c r="KXZ31"/>
      <c r="KYA31"/>
      <c r="KYB31"/>
      <c r="KYC31"/>
      <c r="KYD31"/>
      <c r="KYE31"/>
      <c r="KYF31"/>
      <c r="KYG31"/>
      <c r="KYH31"/>
      <c r="KYI31"/>
      <c r="KYJ31"/>
      <c r="KYK31"/>
      <c r="KYL31"/>
      <c r="KYM31"/>
      <c r="KYN31"/>
      <c r="KYO31"/>
      <c r="KYP31"/>
      <c r="KYQ31"/>
      <c r="KYR31"/>
      <c r="KYS31"/>
      <c r="KYT31"/>
      <c r="KYU31"/>
      <c r="KYV31"/>
      <c r="KYW31"/>
      <c r="KYX31"/>
      <c r="KYY31"/>
      <c r="KYZ31"/>
      <c r="KZA31"/>
      <c r="KZB31"/>
      <c r="KZC31"/>
      <c r="KZD31"/>
      <c r="KZE31"/>
      <c r="KZF31"/>
      <c r="KZG31"/>
      <c r="KZH31"/>
      <c r="KZI31"/>
      <c r="KZJ31"/>
      <c r="KZK31"/>
      <c r="KZL31"/>
      <c r="KZM31"/>
      <c r="KZN31"/>
      <c r="KZO31"/>
      <c r="KZP31"/>
      <c r="KZQ31"/>
      <c r="KZR31"/>
      <c r="KZS31"/>
      <c r="KZT31"/>
      <c r="KZU31"/>
      <c r="KZV31"/>
      <c r="KZW31"/>
      <c r="KZX31"/>
      <c r="KZY31"/>
      <c r="KZZ31"/>
      <c r="LAA31"/>
      <c r="LAB31"/>
      <c r="LAC31"/>
      <c r="LAD31"/>
      <c r="LAE31"/>
      <c r="LAF31"/>
      <c r="LAG31"/>
      <c r="LAH31"/>
      <c r="LAI31"/>
      <c r="LAJ31"/>
      <c r="LAK31"/>
      <c r="LAL31"/>
      <c r="LAM31"/>
      <c r="LAN31"/>
      <c r="LAO31"/>
      <c r="LAP31"/>
      <c r="LAQ31"/>
      <c r="LAR31"/>
      <c r="LAS31"/>
      <c r="LAT31"/>
      <c r="LAU31"/>
      <c r="LAV31"/>
      <c r="LAW31"/>
      <c r="LAX31"/>
      <c r="LAY31"/>
      <c r="LAZ31"/>
      <c r="LBA31"/>
      <c r="LBB31"/>
      <c r="LBC31"/>
      <c r="LBD31"/>
      <c r="LBE31"/>
      <c r="LBF31"/>
      <c r="LBG31"/>
      <c r="LBH31"/>
      <c r="LBI31"/>
      <c r="LBJ31"/>
      <c r="LBK31"/>
      <c r="LBL31"/>
      <c r="LBM31"/>
      <c r="LBN31"/>
      <c r="LBO31"/>
      <c r="LBP31"/>
      <c r="LBQ31"/>
      <c r="LBR31"/>
      <c r="LBS31"/>
      <c r="LBT31"/>
      <c r="LBU31"/>
      <c r="LBV31"/>
      <c r="LBW31"/>
      <c r="LBX31"/>
      <c r="LBY31"/>
      <c r="LBZ31"/>
      <c r="LCA31"/>
      <c r="LCB31"/>
      <c r="LCC31"/>
      <c r="LCD31"/>
      <c r="LCE31"/>
      <c r="LCF31"/>
      <c r="LCG31"/>
      <c r="LCH31"/>
      <c r="LCI31"/>
      <c r="LCJ31"/>
      <c r="LCK31"/>
      <c r="LCL31"/>
      <c r="LCM31"/>
      <c r="LCN31"/>
      <c r="LCO31"/>
      <c r="LCP31"/>
      <c r="LCQ31"/>
      <c r="LCR31"/>
      <c r="LCS31"/>
      <c r="LCT31"/>
      <c r="LCU31"/>
      <c r="LCV31"/>
      <c r="LCW31"/>
      <c r="LCX31"/>
      <c r="LCY31"/>
      <c r="LCZ31"/>
      <c r="LDA31"/>
      <c r="LDB31"/>
      <c r="LDC31"/>
      <c r="LDD31"/>
      <c r="LDE31"/>
      <c r="LDF31"/>
      <c r="LDG31"/>
      <c r="LDH31"/>
      <c r="LDI31"/>
      <c r="LDJ31"/>
      <c r="LDK31"/>
      <c r="LDL31"/>
      <c r="LDM31"/>
      <c r="LDN31"/>
      <c r="LDO31"/>
      <c r="LDP31"/>
      <c r="LDQ31"/>
      <c r="LDR31"/>
      <c r="LDS31"/>
      <c r="LDT31"/>
      <c r="LDU31"/>
      <c r="LDV31"/>
      <c r="LDW31"/>
      <c r="LDX31"/>
      <c r="LDY31"/>
      <c r="LDZ31"/>
      <c r="LEA31"/>
      <c r="LEB31"/>
      <c r="LEC31"/>
      <c r="LED31"/>
      <c r="LEE31"/>
      <c r="LEF31"/>
      <c r="LEG31"/>
      <c r="LEH31"/>
      <c r="LEI31"/>
      <c r="LEJ31"/>
      <c r="LEK31"/>
      <c r="LEL31"/>
      <c r="LEM31"/>
      <c r="LEN31"/>
      <c r="LEO31"/>
      <c r="LEP31"/>
      <c r="LEQ31"/>
      <c r="LER31"/>
      <c r="LES31"/>
      <c r="LET31"/>
      <c r="LEU31"/>
      <c r="LEV31"/>
      <c r="LEW31"/>
      <c r="LEX31"/>
      <c r="LEY31"/>
      <c r="LEZ31"/>
      <c r="LFA31"/>
      <c r="LFB31"/>
      <c r="LFC31"/>
      <c r="LFD31"/>
      <c r="LFE31"/>
      <c r="LFF31"/>
      <c r="LFG31"/>
      <c r="LFH31"/>
      <c r="LFI31"/>
      <c r="LFJ31"/>
      <c r="LFK31"/>
      <c r="LFL31"/>
      <c r="LFM31"/>
      <c r="LFN31"/>
      <c r="LFO31"/>
      <c r="LFP31"/>
      <c r="LFQ31"/>
      <c r="LFR31"/>
      <c r="LFS31"/>
      <c r="LFT31"/>
      <c r="LFU31"/>
      <c r="LFV31"/>
      <c r="LFW31"/>
      <c r="LFX31"/>
      <c r="LFY31"/>
      <c r="LFZ31"/>
      <c r="LGA31"/>
      <c r="LGB31"/>
      <c r="LGC31"/>
      <c r="LGD31"/>
      <c r="LGE31"/>
      <c r="LGF31"/>
      <c r="LGG31"/>
      <c r="LGH31"/>
      <c r="LGI31"/>
      <c r="LGJ31"/>
      <c r="LGK31"/>
      <c r="LGL31"/>
      <c r="LGM31"/>
      <c r="LGN31"/>
      <c r="LGO31"/>
      <c r="LGP31"/>
      <c r="LGQ31"/>
      <c r="LGR31"/>
      <c r="LGS31"/>
      <c r="LGT31"/>
      <c r="LGU31"/>
      <c r="LGV31"/>
      <c r="LGW31"/>
      <c r="LGX31"/>
      <c r="LGY31"/>
      <c r="LGZ31"/>
      <c r="LHA31"/>
      <c r="LHB31"/>
      <c r="LHC31"/>
      <c r="LHD31"/>
      <c r="LHE31"/>
      <c r="LHF31"/>
      <c r="LHG31"/>
      <c r="LHH31"/>
      <c r="LHI31"/>
      <c r="LHJ31"/>
      <c r="LHK31"/>
      <c r="LHL31"/>
      <c r="LHM31"/>
      <c r="LHN31"/>
      <c r="LHO31"/>
      <c r="LHP31"/>
      <c r="LHQ31"/>
      <c r="LHR31"/>
      <c r="LHS31"/>
      <c r="LHT31"/>
      <c r="LHU31"/>
      <c r="LHV31"/>
      <c r="LHW31"/>
      <c r="LHX31"/>
      <c r="LHY31"/>
      <c r="LHZ31"/>
      <c r="LIA31"/>
      <c r="LIB31"/>
      <c r="LIC31"/>
      <c r="LID31"/>
      <c r="LIE31"/>
      <c r="LIF31"/>
      <c r="LIG31"/>
      <c r="LIH31"/>
      <c r="LII31"/>
      <c r="LIJ31"/>
      <c r="LIK31"/>
      <c r="LIL31"/>
      <c r="LIM31"/>
      <c r="LIN31"/>
      <c r="LIO31"/>
      <c r="LIP31"/>
      <c r="LIQ31"/>
      <c r="LIR31"/>
      <c r="LIS31"/>
      <c r="LIT31"/>
      <c r="LIU31"/>
      <c r="LIV31"/>
      <c r="LIW31"/>
      <c r="LIX31"/>
      <c r="LIY31"/>
      <c r="LIZ31"/>
      <c r="LJA31"/>
      <c r="LJB31"/>
      <c r="LJC31"/>
      <c r="LJD31"/>
      <c r="LJE31"/>
      <c r="LJF31"/>
      <c r="LJG31"/>
      <c r="LJH31"/>
      <c r="LJI31"/>
      <c r="LJJ31"/>
      <c r="LJK31"/>
      <c r="LJL31"/>
      <c r="LJM31"/>
      <c r="LJN31"/>
      <c r="LJO31"/>
      <c r="LJP31"/>
      <c r="LJQ31"/>
      <c r="LJR31"/>
      <c r="LJS31"/>
      <c r="LJT31"/>
      <c r="LJU31"/>
      <c r="LJV31"/>
      <c r="LJW31"/>
      <c r="LJX31"/>
      <c r="LJY31"/>
      <c r="LJZ31"/>
      <c r="LKA31"/>
      <c r="LKB31"/>
      <c r="LKC31"/>
      <c r="LKD31"/>
      <c r="LKE31"/>
      <c r="LKF31"/>
      <c r="LKG31"/>
      <c r="LKH31"/>
      <c r="LKI31"/>
      <c r="LKJ31"/>
      <c r="LKK31"/>
      <c r="LKL31"/>
      <c r="LKM31"/>
      <c r="LKN31"/>
      <c r="LKO31"/>
      <c r="LKP31"/>
      <c r="LKQ31"/>
      <c r="LKR31"/>
      <c r="LKS31"/>
      <c r="LKT31"/>
      <c r="LKU31"/>
      <c r="LKV31"/>
      <c r="LKW31"/>
      <c r="LKX31"/>
      <c r="LKY31"/>
      <c r="LKZ31"/>
      <c r="LLA31"/>
      <c r="LLB31"/>
      <c r="LLC31"/>
      <c r="LLD31"/>
      <c r="LLE31"/>
      <c r="LLF31"/>
      <c r="LLG31"/>
      <c r="LLH31"/>
      <c r="LLI31"/>
      <c r="LLJ31"/>
      <c r="LLK31"/>
      <c r="LLL31"/>
      <c r="LLM31"/>
      <c r="LLN31"/>
      <c r="LLO31"/>
      <c r="LLP31"/>
      <c r="LLQ31"/>
      <c r="LLR31"/>
      <c r="LLS31"/>
      <c r="LLT31"/>
      <c r="LLU31"/>
      <c r="LLV31"/>
      <c r="LLW31"/>
      <c r="LLX31"/>
      <c r="LLY31"/>
      <c r="LLZ31"/>
      <c r="LMA31"/>
      <c r="LMB31"/>
      <c r="LMC31"/>
      <c r="LMD31"/>
      <c r="LME31"/>
      <c r="LMF31"/>
      <c r="LMG31"/>
      <c r="LMH31"/>
      <c r="LMI31"/>
      <c r="LMJ31"/>
      <c r="LMK31"/>
      <c r="LML31"/>
      <c r="LMM31"/>
      <c r="LMN31"/>
      <c r="LMO31"/>
      <c r="LMP31"/>
      <c r="LMQ31"/>
      <c r="LMR31"/>
      <c r="LMS31"/>
      <c r="LMT31"/>
      <c r="LMU31"/>
      <c r="LMV31"/>
      <c r="LMW31"/>
      <c r="LMX31"/>
      <c r="LMY31"/>
      <c r="LMZ31"/>
      <c r="LNA31"/>
      <c r="LNB31"/>
      <c r="LNC31"/>
      <c r="LND31"/>
      <c r="LNE31"/>
      <c r="LNF31"/>
      <c r="LNG31"/>
      <c r="LNH31"/>
      <c r="LNI31"/>
      <c r="LNJ31"/>
      <c r="LNK31"/>
      <c r="LNL31"/>
      <c r="LNM31"/>
      <c r="LNN31"/>
      <c r="LNO31"/>
      <c r="LNP31"/>
      <c r="LNQ31"/>
      <c r="LNR31"/>
      <c r="LNS31"/>
      <c r="LNT31"/>
      <c r="LNU31"/>
      <c r="LNV31"/>
      <c r="LNW31"/>
      <c r="LNX31"/>
      <c r="LNY31"/>
      <c r="LNZ31"/>
      <c r="LOA31"/>
      <c r="LOB31"/>
      <c r="LOC31"/>
      <c r="LOD31"/>
      <c r="LOE31"/>
      <c r="LOF31"/>
      <c r="LOG31"/>
      <c r="LOH31"/>
      <c r="LOI31"/>
      <c r="LOJ31"/>
      <c r="LOK31"/>
      <c r="LOL31"/>
      <c r="LOM31"/>
      <c r="LON31"/>
      <c r="LOO31"/>
      <c r="LOP31"/>
      <c r="LOQ31"/>
      <c r="LOR31"/>
      <c r="LOS31"/>
      <c r="LOT31"/>
      <c r="LOU31"/>
      <c r="LOV31"/>
      <c r="LOW31"/>
      <c r="LOX31"/>
      <c r="LOY31"/>
      <c r="LOZ31"/>
      <c r="LPA31"/>
      <c r="LPB31"/>
      <c r="LPC31"/>
      <c r="LPD31"/>
      <c r="LPE31"/>
      <c r="LPF31"/>
      <c r="LPG31"/>
      <c r="LPH31"/>
      <c r="LPI31"/>
      <c r="LPJ31"/>
      <c r="LPK31"/>
      <c r="LPL31"/>
      <c r="LPM31"/>
      <c r="LPN31"/>
      <c r="LPO31"/>
      <c r="LPP31"/>
      <c r="LPQ31"/>
      <c r="LPR31"/>
      <c r="LPS31"/>
      <c r="LPT31"/>
      <c r="LPU31"/>
      <c r="LPV31"/>
      <c r="LPW31"/>
      <c r="LPX31"/>
      <c r="LPY31"/>
      <c r="LPZ31"/>
      <c r="LQA31"/>
      <c r="LQB31"/>
      <c r="LQC31"/>
      <c r="LQD31"/>
      <c r="LQE31"/>
      <c r="LQF31"/>
      <c r="LQG31"/>
      <c r="LQH31"/>
      <c r="LQI31"/>
      <c r="LQJ31"/>
      <c r="LQK31"/>
      <c r="LQL31"/>
      <c r="LQM31"/>
      <c r="LQN31"/>
      <c r="LQO31"/>
      <c r="LQP31"/>
      <c r="LQQ31"/>
      <c r="LQR31"/>
      <c r="LQS31"/>
      <c r="LQT31"/>
      <c r="LQU31"/>
      <c r="LQV31"/>
      <c r="LQW31"/>
      <c r="LQX31"/>
      <c r="LQY31"/>
      <c r="LQZ31"/>
      <c r="LRA31"/>
      <c r="LRB31"/>
      <c r="LRC31"/>
      <c r="LRD31"/>
      <c r="LRE31"/>
      <c r="LRF31"/>
      <c r="LRG31"/>
      <c r="LRH31"/>
      <c r="LRI31"/>
      <c r="LRJ31"/>
      <c r="LRK31"/>
      <c r="LRL31"/>
      <c r="LRM31"/>
      <c r="LRN31"/>
      <c r="LRO31"/>
      <c r="LRP31"/>
      <c r="LRQ31"/>
      <c r="LRR31"/>
      <c r="LRS31"/>
      <c r="LRT31"/>
      <c r="LRU31"/>
      <c r="LRV31"/>
      <c r="LRW31"/>
      <c r="LRX31"/>
      <c r="LRY31"/>
      <c r="LRZ31"/>
      <c r="LSA31"/>
      <c r="LSB31"/>
      <c r="LSC31"/>
      <c r="LSD31"/>
      <c r="LSE31"/>
      <c r="LSF31"/>
      <c r="LSG31"/>
      <c r="LSH31"/>
      <c r="LSI31"/>
      <c r="LSJ31"/>
      <c r="LSK31"/>
      <c r="LSL31"/>
      <c r="LSM31"/>
      <c r="LSN31"/>
      <c r="LSO31"/>
      <c r="LSP31"/>
      <c r="LSQ31"/>
      <c r="LSR31"/>
      <c r="LSS31"/>
      <c r="LST31"/>
      <c r="LSU31"/>
      <c r="LSV31"/>
      <c r="LSW31"/>
      <c r="LSX31"/>
      <c r="LSY31"/>
      <c r="LSZ31"/>
      <c r="LTA31"/>
      <c r="LTB31"/>
      <c r="LTC31"/>
      <c r="LTD31"/>
      <c r="LTE31"/>
      <c r="LTF31"/>
      <c r="LTG31"/>
      <c r="LTH31"/>
      <c r="LTI31"/>
      <c r="LTJ31"/>
      <c r="LTK31"/>
      <c r="LTL31"/>
      <c r="LTM31"/>
      <c r="LTN31"/>
      <c r="LTO31"/>
      <c r="LTP31"/>
      <c r="LTQ31"/>
      <c r="LTR31"/>
      <c r="LTS31"/>
      <c r="LTT31"/>
      <c r="LTU31"/>
      <c r="LTV31"/>
      <c r="LTW31"/>
      <c r="LTX31"/>
      <c r="LTY31"/>
      <c r="LTZ31"/>
      <c r="LUA31"/>
      <c r="LUB31"/>
      <c r="LUC31"/>
      <c r="LUD31"/>
      <c r="LUE31"/>
      <c r="LUF31"/>
      <c r="LUG31"/>
      <c r="LUH31"/>
      <c r="LUI31"/>
      <c r="LUJ31"/>
      <c r="LUK31"/>
      <c r="LUL31"/>
      <c r="LUM31"/>
      <c r="LUN31"/>
      <c r="LUO31"/>
      <c r="LUP31"/>
      <c r="LUQ31"/>
      <c r="LUR31"/>
      <c r="LUS31"/>
      <c r="LUT31"/>
      <c r="LUU31"/>
      <c r="LUV31"/>
      <c r="LUW31"/>
      <c r="LUX31"/>
      <c r="LUY31"/>
      <c r="LUZ31"/>
      <c r="LVA31"/>
      <c r="LVB31"/>
      <c r="LVC31"/>
      <c r="LVD31"/>
      <c r="LVE31"/>
      <c r="LVF31"/>
      <c r="LVG31"/>
      <c r="LVH31"/>
      <c r="LVI31"/>
      <c r="LVJ31"/>
      <c r="LVK31"/>
      <c r="LVL31"/>
      <c r="LVM31"/>
      <c r="LVN31"/>
      <c r="LVO31"/>
      <c r="LVP31"/>
      <c r="LVQ31"/>
      <c r="LVR31"/>
      <c r="LVS31"/>
      <c r="LVT31"/>
      <c r="LVU31"/>
      <c r="LVV31"/>
      <c r="LVW31"/>
      <c r="LVX31"/>
      <c r="LVY31"/>
      <c r="LVZ31"/>
      <c r="LWA31"/>
      <c r="LWB31"/>
      <c r="LWC31"/>
      <c r="LWD31"/>
      <c r="LWE31"/>
      <c r="LWF31"/>
      <c r="LWG31"/>
      <c r="LWH31"/>
      <c r="LWI31"/>
      <c r="LWJ31"/>
      <c r="LWK31"/>
      <c r="LWL31"/>
      <c r="LWM31"/>
      <c r="LWN31"/>
      <c r="LWO31"/>
      <c r="LWP31"/>
      <c r="LWQ31"/>
      <c r="LWR31"/>
      <c r="LWS31"/>
      <c r="LWT31"/>
      <c r="LWU31"/>
      <c r="LWV31"/>
      <c r="LWW31"/>
      <c r="LWX31"/>
      <c r="LWY31"/>
      <c r="LWZ31"/>
      <c r="LXA31"/>
      <c r="LXB31"/>
      <c r="LXC31"/>
      <c r="LXD31"/>
      <c r="LXE31"/>
      <c r="LXF31"/>
      <c r="LXG31"/>
      <c r="LXH31"/>
      <c r="LXI31"/>
      <c r="LXJ31"/>
      <c r="LXK31"/>
      <c r="LXL31"/>
      <c r="LXM31"/>
      <c r="LXN31"/>
      <c r="LXO31"/>
      <c r="LXP31"/>
      <c r="LXQ31"/>
      <c r="LXR31"/>
      <c r="LXS31"/>
      <c r="LXT31"/>
      <c r="LXU31"/>
      <c r="LXV31"/>
      <c r="LXW31"/>
      <c r="LXX31"/>
      <c r="LXY31"/>
      <c r="LXZ31"/>
      <c r="LYA31"/>
      <c r="LYB31"/>
      <c r="LYC31"/>
      <c r="LYD31"/>
      <c r="LYE31"/>
      <c r="LYF31"/>
      <c r="LYG31"/>
      <c r="LYH31"/>
      <c r="LYI31"/>
      <c r="LYJ31"/>
      <c r="LYK31"/>
      <c r="LYL31"/>
      <c r="LYM31"/>
      <c r="LYN31"/>
      <c r="LYO31"/>
      <c r="LYP31"/>
      <c r="LYQ31"/>
      <c r="LYR31"/>
      <c r="LYS31"/>
      <c r="LYT31"/>
      <c r="LYU31"/>
      <c r="LYV31"/>
      <c r="LYW31"/>
      <c r="LYX31"/>
      <c r="LYY31"/>
      <c r="LYZ31"/>
      <c r="LZA31"/>
      <c r="LZB31"/>
      <c r="LZC31"/>
      <c r="LZD31"/>
      <c r="LZE31"/>
      <c r="LZF31"/>
      <c r="LZG31"/>
      <c r="LZH31"/>
      <c r="LZI31"/>
      <c r="LZJ31"/>
      <c r="LZK31"/>
      <c r="LZL31"/>
      <c r="LZM31"/>
      <c r="LZN31"/>
      <c r="LZO31"/>
      <c r="LZP31"/>
      <c r="LZQ31"/>
      <c r="LZR31"/>
      <c r="LZS31"/>
      <c r="LZT31"/>
      <c r="LZU31"/>
      <c r="LZV31"/>
      <c r="LZW31"/>
      <c r="LZX31"/>
      <c r="LZY31"/>
      <c r="LZZ31"/>
      <c r="MAA31"/>
      <c r="MAB31"/>
      <c r="MAC31"/>
      <c r="MAD31"/>
      <c r="MAE31"/>
      <c r="MAF31"/>
      <c r="MAG31"/>
      <c r="MAH31"/>
      <c r="MAI31"/>
      <c r="MAJ31"/>
      <c r="MAK31"/>
      <c r="MAL31"/>
      <c r="MAM31"/>
      <c r="MAN31"/>
      <c r="MAO31"/>
      <c r="MAP31"/>
      <c r="MAQ31"/>
      <c r="MAR31"/>
      <c r="MAS31"/>
      <c r="MAT31"/>
      <c r="MAU31"/>
      <c r="MAV31"/>
      <c r="MAW31"/>
      <c r="MAX31"/>
      <c r="MAY31"/>
      <c r="MAZ31"/>
      <c r="MBA31"/>
      <c r="MBB31"/>
      <c r="MBC31"/>
      <c r="MBD31"/>
      <c r="MBE31"/>
      <c r="MBF31"/>
      <c r="MBG31"/>
      <c r="MBH31"/>
      <c r="MBI31"/>
      <c r="MBJ31"/>
      <c r="MBK31"/>
      <c r="MBL31"/>
      <c r="MBM31"/>
      <c r="MBN31"/>
      <c r="MBO31"/>
      <c r="MBP31"/>
      <c r="MBQ31"/>
      <c r="MBR31"/>
      <c r="MBS31"/>
      <c r="MBT31"/>
      <c r="MBU31"/>
      <c r="MBV31"/>
      <c r="MBW31"/>
      <c r="MBX31"/>
      <c r="MBY31"/>
      <c r="MBZ31"/>
      <c r="MCA31"/>
      <c r="MCB31"/>
      <c r="MCC31"/>
      <c r="MCD31"/>
      <c r="MCE31"/>
      <c r="MCF31"/>
      <c r="MCG31"/>
      <c r="MCH31"/>
      <c r="MCI31"/>
      <c r="MCJ31"/>
      <c r="MCK31"/>
      <c r="MCL31"/>
      <c r="MCM31"/>
      <c r="MCN31"/>
      <c r="MCO31"/>
      <c r="MCP31"/>
      <c r="MCQ31"/>
      <c r="MCR31"/>
      <c r="MCS31"/>
      <c r="MCT31"/>
      <c r="MCU31"/>
      <c r="MCV31"/>
      <c r="MCW31"/>
      <c r="MCX31"/>
      <c r="MCY31"/>
      <c r="MCZ31"/>
      <c r="MDA31"/>
      <c r="MDB31"/>
      <c r="MDC31"/>
      <c r="MDD31"/>
      <c r="MDE31"/>
      <c r="MDF31"/>
      <c r="MDG31"/>
      <c r="MDH31"/>
      <c r="MDI31"/>
      <c r="MDJ31"/>
      <c r="MDK31"/>
      <c r="MDL31"/>
      <c r="MDM31"/>
      <c r="MDN31"/>
      <c r="MDO31"/>
      <c r="MDP31"/>
      <c r="MDQ31"/>
      <c r="MDR31"/>
      <c r="MDS31"/>
      <c r="MDT31"/>
      <c r="MDU31"/>
      <c r="MDV31"/>
      <c r="MDW31"/>
      <c r="MDX31"/>
      <c r="MDY31"/>
      <c r="MDZ31"/>
      <c r="MEA31"/>
      <c r="MEB31"/>
      <c r="MEC31"/>
      <c r="MED31"/>
      <c r="MEE31"/>
      <c r="MEF31"/>
      <c r="MEG31"/>
      <c r="MEH31"/>
      <c r="MEI31"/>
      <c r="MEJ31"/>
      <c r="MEK31"/>
      <c r="MEL31"/>
      <c r="MEM31"/>
      <c r="MEN31"/>
      <c r="MEO31"/>
      <c r="MEP31"/>
      <c r="MEQ31"/>
      <c r="MER31"/>
      <c r="MES31"/>
      <c r="MET31"/>
      <c r="MEU31"/>
      <c r="MEV31"/>
      <c r="MEW31"/>
      <c r="MEX31"/>
      <c r="MEY31"/>
      <c r="MEZ31"/>
      <c r="MFA31"/>
      <c r="MFB31"/>
      <c r="MFC31"/>
      <c r="MFD31"/>
      <c r="MFE31"/>
      <c r="MFF31"/>
      <c r="MFG31"/>
      <c r="MFH31"/>
      <c r="MFI31"/>
      <c r="MFJ31"/>
      <c r="MFK31"/>
      <c r="MFL31"/>
      <c r="MFM31"/>
      <c r="MFN31"/>
      <c r="MFO31"/>
      <c r="MFP31"/>
      <c r="MFQ31"/>
      <c r="MFR31"/>
      <c r="MFS31"/>
      <c r="MFT31"/>
      <c r="MFU31"/>
      <c r="MFV31"/>
      <c r="MFW31"/>
      <c r="MFX31"/>
      <c r="MFY31"/>
      <c r="MFZ31"/>
      <c r="MGA31"/>
      <c r="MGB31"/>
      <c r="MGC31"/>
      <c r="MGD31"/>
      <c r="MGE31"/>
      <c r="MGF31"/>
      <c r="MGG31"/>
      <c r="MGH31"/>
      <c r="MGI31"/>
      <c r="MGJ31"/>
      <c r="MGK31"/>
      <c r="MGL31"/>
      <c r="MGM31"/>
      <c r="MGN31"/>
      <c r="MGO31"/>
      <c r="MGP31"/>
      <c r="MGQ31"/>
      <c r="MGR31"/>
      <c r="MGS31"/>
      <c r="MGT31"/>
      <c r="MGU31"/>
      <c r="MGV31"/>
      <c r="MGW31"/>
      <c r="MGX31"/>
      <c r="MGY31"/>
      <c r="MGZ31"/>
      <c r="MHA31"/>
      <c r="MHB31"/>
      <c r="MHC31"/>
      <c r="MHD31"/>
      <c r="MHE31"/>
      <c r="MHF31"/>
      <c r="MHG31"/>
      <c r="MHH31"/>
      <c r="MHI31"/>
      <c r="MHJ31"/>
      <c r="MHK31"/>
      <c r="MHL31"/>
      <c r="MHM31"/>
      <c r="MHN31"/>
      <c r="MHO31"/>
      <c r="MHP31"/>
      <c r="MHQ31"/>
      <c r="MHR31"/>
      <c r="MHS31"/>
      <c r="MHT31"/>
      <c r="MHU31"/>
      <c r="MHV31"/>
      <c r="MHW31"/>
      <c r="MHX31"/>
      <c r="MHY31"/>
      <c r="MHZ31"/>
      <c r="MIA31"/>
      <c r="MIB31"/>
      <c r="MIC31"/>
      <c r="MID31"/>
      <c r="MIE31"/>
      <c r="MIF31"/>
      <c r="MIG31"/>
      <c r="MIH31"/>
      <c r="MII31"/>
      <c r="MIJ31"/>
      <c r="MIK31"/>
      <c r="MIL31"/>
      <c r="MIM31"/>
      <c r="MIN31"/>
      <c r="MIO31"/>
      <c r="MIP31"/>
      <c r="MIQ31"/>
      <c r="MIR31"/>
      <c r="MIS31"/>
      <c r="MIT31"/>
      <c r="MIU31"/>
      <c r="MIV31"/>
      <c r="MIW31"/>
      <c r="MIX31"/>
      <c r="MIY31"/>
      <c r="MIZ31"/>
      <c r="MJA31"/>
      <c r="MJB31"/>
      <c r="MJC31"/>
      <c r="MJD31"/>
      <c r="MJE31"/>
      <c r="MJF31"/>
      <c r="MJG31"/>
      <c r="MJH31"/>
      <c r="MJI31"/>
      <c r="MJJ31"/>
      <c r="MJK31"/>
      <c r="MJL31"/>
      <c r="MJM31"/>
      <c r="MJN31"/>
      <c r="MJO31"/>
      <c r="MJP31"/>
      <c r="MJQ31"/>
      <c r="MJR31"/>
      <c r="MJS31"/>
      <c r="MJT31"/>
      <c r="MJU31"/>
      <c r="MJV31"/>
      <c r="MJW31"/>
      <c r="MJX31"/>
      <c r="MJY31"/>
      <c r="MJZ31"/>
      <c r="MKA31"/>
      <c r="MKB31"/>
      <c r="MKC31"/>
      <c r="MKD31"/>
      <c r="MKE31"/>
      <c r="MKF31"/>
      <c r="MKG31"/>
      <c r="MKH31"/>
      <c r="MKI31"/>
      <c r="MKJ31"/>
      <c r="MKK31"/>
      <c r="MKL31"/>
      <c r="MKM31"/>
      <c r="MKN31"/>
      <c r="MKO31"/>
      <c r="MKP31"/>
      <c r="MKQ31"/>
      <c r="MKR31"/>
      <c r="MKS31"/>
      <c r="MKT31"/>
      <c r="MKU31"/>
      <c r="MKV31"/>
      <c r="MKW31"/>
      <c r="MKX31"/>
      <c r="MKY31"/>
      <c r="MKZ31"/>
      <c r="MLA31"/>
      <c r="MLB31"/>
      <c r="MLC31"/>
      <c r="MLD31"/>
      <c r="MLE31"/>
      <c r="MLF31"/>
      <c r="MLG31"/>
      <c r="MLH31"/>
      <c r="MLI31"/>
      <c r="MLJ31"/>
      <c r="MLK31"/>
      <c r="MLL31"/>
      <c r="MLM31"/>
      <c r="MLN31"/>
      <c r="MLO31"/>
      <c r="MLP31"/>
      <c r="MLQ31"/>
      <c r="MLR31"/>
      <c r="MLS31"/>
      <c r="MLT31"/>
      <c r="MLU31"/>
      <c r="MLV31"/>
      <c r="MLW31"/>
      <c r="MLX31"/>
      <c r="MLY31"/>
      <c r="MLZ31"/>
      <c r="MMA31"/>
      <c r="MMB31"/>
      <c r="MMC31"/>
      <c r="MMD31"/>
      <c r="MME31"/>
      <c r="MMF31"/>
      <c r="MMG31"/>
      <c r="MMH31"/>
      <c r="MMI31"/>
      <c r="MMJ31"/>
      <c r="MMK31"/>
      <c r="MML31"/>
      <c r="MMM31"/>
      <c r="MMN31"/>
      <c r="MMO31"/>
      <c r="MMP31"/>
      <c r="MMQ31"/>
      <c r="MMR31"/>
      <c r="MMS31"/>
      <c r="MMT31"/>
      <c r="MMU31"/>
      <c r="MMV31"/>
      <c r="MMW31"/>
      <c r="MMX31"/>
      <c r="MMY31"/>
      <c r="MMZ31"/>
      <c r="MNA31"/>
      <c r="MNB31"/>
      <c r="MNC31"/>
      <c r="MND31"/>
      <c r="MNE31"/>
      <c r="MNF31"/>
      <c r="MNG31"/>
      <c r="MNH31"/>
      <c r="MNI31"/>
      <c r="MNJ31"/>
      <c r="MNK31"/>
      <c r="MNL31"/>
      <c r="MNM31"/>
      <c r="MNN31"/>
      <c r="MNO31"/>
      <c r="MNP31"/>
      <c r="MNQ31"/>
      <c r="MNR31"/>
      <c r="MNS31"/>
      <c r="MNT31"/>
      <c r="MNU31"/>
      <c r="MNV31"/>
      <c r="MNW31"/>
      <c r="MNX31"/>
      <c r="MNY31"/>
      <c r="MNZ31"/>
      <c r="MOA31"/>
      <c r="MOB31"/>
      <c r="MOC31"/>
      <c r="MOD31"/>
      <c r="MOE31"/>
      <c r="MOF31"/>
      <c r="MOG31"/>
      <c r="MOH31"/>
      <c r="MOI31"/>
      <c r="MOJ31"/>
      <c r="MOK31"/>
      <c r="MOL31"/>
      <c r="MOM31"/>
      <c r="MON31"/>
      <c r="MOO31"/>
      <c r="MOP31"/>
      <c r="MOQ31"/>
      <c r="MOR31"/>
      <c r="MOS31"/>
      <c r="MOT31"/>
      <c r="MOU31"/>
      <c r="MOV31"/>
      <c r="MOW31"/>
      <c r="MOX31"/>
      <c r="MOY31"/>
      <c r="MOZ31"/>
      <c r="MPA31"/>
      <c r="MPB31"/>
      <c r="MPC31"/>
      <c r="MPD31"/>
      <c r="MPE31"/>
      <c r="MPF31"/>
      <c r="MPG31"/>
      <c r="MPH31"/>
      <c r="MPI31"/>
      <c r="MPJ31"/>
      <c r="MPK31"/>
      <c r="MPL31"/>
      <c r="MPM31"/>
      <c r="MPN31"/>
      <c r="MPO31"/>
      <c r="MPP31"/>
      <c r="MPQ31"/>
      <c r="MPR31"/>
      <c r="MPS31"/>
      <c r="MPT31"/>
      <c r="MPU31"/>
      <c r="MPV31"/>
      <c r="MPW31"/>
      <c r="MPX31"/>
      <c r="MPY31"/>
      <c r="MPZ31"/>
      <c r="MQA31"/>
      <c r="MQB31"/>
      <c r="MQC31"/>
      <c r="MQD31"/>
      <c r="MQE31"/>
      <c r="MQF31"/>
      <c r="MQG31"/>
      <c r="MQH31"/>
      <c r="MQI31"/>
      <c r="MQJ31"/>
      <c r="MQK31"/>
      <c r="MQL31"/>
      <c r="MQM31"/>
      <c r="MQN31"/>
      <c r="MQO31"/>
      <c r="MQP31"/>
      <c r="MQQ31"/>
      <c r="MQR31"/>
      <c r="MQS31"/>
      <c r="MQT31"/>
      <c r="MQU31"/>
      <c r="MQV31"/>
      <c r="MQW31"/>
      <c r="MQX31"/>
      <c r="MQY31"/>
      <c r="MQZ31"/>
      <c r="MRA31"/>
      <c r="MRB31"/>
      <c r="MRC31"/>
      <c r="MRD31"/>
      <c r="MRE31"/>
      <c r="MRF31"/>
      <c r="MRG31"/>
      <c r="MRH31"/>
      <c r="MRI31"/>
      <c r="MRJ31"/>
      <c r="MRK31"/>
      <c r="MRL31"/>
      <c r="MRM31"/>
      <c r="MRN31"/>
      <c r="MRO31"/>
      <c r="MRP31"/>
      <c r="MRQ31"/>
      <c r="MRR31"/>
      <c r="MRS31"/>
      <c r="MRT31"/>
      <c r="MRU31"/>
      <c r="MRV31"/>
      <c r="MRW31"/>
      <c r="MRX31"/>
      <c r="MRY31"/>
      <c r="MRZ31"/>
      <c r="MSA31"/>
      <c r="MSB31"/>
      <c r="MSC31"/>
      <c r="MSD31"/>
      <c r="MSE31"/>
      <c r="MSF31"/>
      <c r="MSG31"/>
      <c r="MSH31"/>
      <c r="MSI31"/>
      <c r="MSJ31"/>
      <c r="MSK31"/>
      <c r="MSL31"/>
      <c r="MSM31"/>
      <c r="MSN31"/>
      <c r="MSO31"/>
      <c r="MSP31"/>
      <c r="MSQ31"/>
      <c r="MSR31"/>
      <c r="MSS31"/>
      <c r="MST31"/>
      <c r="MSU31"/>
      <c r="MSV31"/>
      <c r="MSW31"/>
      <c r="MSX31"/>
      <c r="MSY31"/>
      <c r="MSZ31"/>
      <c r="MTA31"/>
      <c r="MTB31"/>
      <c r="MTC31"/>
      <c r="MTD31"/>
      <c r="MTE31"/>
      <c r="MTF31"/>
      <c r="MTG31"/>
      <c r="MTH31"/>
      <c r="MTI31"/>
      <c r="MTJ31"/>
      <c r="MTK31"/>
      <c r="MTL31"/>
      <c r="MTM31"/>
      <c r="MTN31"/>
      <c r="MTO31"/>
      <c r="MTP31"/>
      <c r="MTQ31"/>
      <c r="MTR31"/>
      <c r="MTS31"/>
      <c r="MTT31"/>
      <c r="MTU31"/>
      <c r="MTV31"/>
      <c r="MTW31"/>
      <c r="MTX31"/>
      <c r="MTY31"/>
      <c r="MTZ31"/>
      <c r="MUA31"/>
      <c r="MUB31"/>
      <c r="MUC31"/>
      <c r="MUD31"/>
      <c r="MUE31"/>
      <c r="MUF31"/>
      <c r="MUG31"/>
      <c r="MUH31"/>
      <c r="MUI31"/>
      <c r="MUJ31"/>
      <c r="MUK31"/>
      <c r="MUL31"/>
      <c r="MUM31"/>
      <c r="MUN31"/>
      <c r="MUO31"/>
      <c r="MUP31"/>
      <c r="MUQ31"/>
      <c r="MUR31"/>
      <c r="MUS31"/>
      <c r="MUT31"/>
      <c r="MUU31"/>
      <c r="MUV31"/>
      <c r="MUW31"/>
      <c r="MUX31"/>
      <c r="MUY31"/>
      <c r="MUZ31"/>
      <c r="MVA31"/>
      <c r="MVB31"/>
      <c r="MVC31"/>
      <c r="MVD31"/>
      <c r="MVE31"/>
      <c r="MVF31"/>
      <c r="MVG31"/>
      <c r="MVH31"/>
      <c r="MVI31"/>
      <c r="MVJ31"/>
      <c r="MVK31"/>
      <c r="MVL31"/>
      <c r="MVM31"/>
      <c r="MVN31"/>
      <c r="MVO31"/>
      <c r="MVP31"/>
      <c r="MVQ31"/>
      <c r="MVR31"/>
      <c r="MVS31"/>
      <c r="MVT31"/>
      <c r="MVU31"/>
      <c r="MVV31"/>
      <c r="MVW31"/>
      <c r="MVX31"/>
      <c r="MVY31"/>
      <c r="MVZ31"/>
      <c r="MWA31"/>
      <c r="MWB31"/>
      <c r="MWC31"/>
      <c r="MWD31"/>
      <c r="MWE31"/>
      <c r="MWF31"/>
      <c r="MWG31"/>
      <c r="MWH31"/>
      <c r="MWI31"/>
      <c r="MWJ31"/>
      <c r="MWK31"/>
      <c r="MWL31"/>
      <c r="MWM31"/>
      <c r="MWN31"/>
      <c r="MWO31"/>
      <c r="MWP31"/>
      <c r="MWQ31"/>
      <c r="MWR31"/>
      <c r="MWS31"/>
      <c r="MWT31"/>
      <c r="MWU31"/>
      <c r="MWV31"/>
      <c r="MWW31"/>
      <c r="MWX31"/>
      <c r="MWY31"/>
      <c r="MWZ31"/>
      <c r="MXA31"/>
      <c r="MXB31"/>
      <c r="MXC31"/>
      <c r="MXD31"/>
      <c r="MXE31"/>
      <c r="MXF31"/>
      <c r="MXG31"/>
      <c r="MXH31"/>
      <c r="MXI31"/>
      <c r="MXJ31"/>
      <c r="MXK31"/>
      <c r="MXL31"/>
      <c r="MXM31"/>
      <c r="MXN31"/>
      <c r="MXO31"/>
      <c r="MXP31"/>
      <c r="MXQ31"/>
      <c r="MXR31"/>
      <c r="MXS31"/>
      <c r="MXT31"/>
      <c r="MXU31"/>
      <c r="MXV31"/>
      <c r="MXW31"/>
      <c r="MXX31"/>
      <c r="MXY31"/>
      <c r="MXZ31"/>
      <c r="MYA31"/>
      <c r="MYB31"/>
      <c r="MYC31"/>
      <c r="MYD31"/>
      <c r="MYE31"/>
      <c r="MYF31"/>
      <c r="MYG31"/>
      <c r="MYH31"/>
      <c r="MYI31"/>
      <c r="MYJ31"/>
      <c r="MYK31"/>
      <c r="MYL31"/>
      <c r="MYM31"/>
      <c r="MYN31"/>
      <c r="MYO31"/>
      <c r="MYP31"/>
      <c r="MYQ31"/>
      <c r="MYR31"/>
      <c r="MYS31"/>
      <c r="MYT31"/>
      <c r="MYU31"/>
      <c r="MYV31"/>
      <c r="MYW31"/>
      <c r="MYX31"/>
      <c r="MYY31"/>
      <c r="MYZ31"/>
      <c r="MZA31"/>
      <c r="MZB31"/>
      <c r="MZC31"/>
      <c r="MZD31"/>
      <c r="MZE31"/>
      <c r="MZF31"/>
      <c r="MZG31"/>
      <c r="MZH31"/>
      <c r="MZI31"/>
      <c r="MZJ31"/>
      <c r="MZK31"/>
      <c r="MZL31"/>
      <c r="MZM31"/>
      <c r="MZN31"/>
      <c r="MZO31"/>
      <c r="MZP31"/>
      <c r="MZQ31"/>
      <c r="MZR31"/>
      <c r="MZS31"/>
      <c r="MZT31"/>
      <c r="MZU31"/>
      <c r="MZV31"/>
      <c r="MZW31"/>
      <c r="MZX31"/>
      <c r="MZY31"/>
      <c r="MZZ31"/>
      <c r="NAA31"/>
      <c r="NAB31"/>
      <c r="NAC31"/>
      <c r="NAD31"/>
      <c r="NAE31"/>
      <c r="NAF31"/>
      <c r="NAG31"/>
      <c r="NAH31"/>
      <c r="NAI31"/>
      <c r="NAJ31"/>
      <c r="NAK31"/>
      <c r="NAL31"/>
      <c r="NAM31"/>
      <c r="NAN31"/>
      <c r="NAO31"/>
      <c r="NAP31"/>
      <c r="NAQ31"/>
      <c r="NAR31"/>
      <c r="NAS31"/>
      <c r="NAT31"/>
      <c r="NAU31"/>
      <c r="NAV31"/>
      <c r="NAW31"/>
      <c r="NAX31"/>
      <c r="NAY31"/>
      <c r="NAZ31"/>
      <c r="NBA31"/>
      <c r="NBB31"/>
      <c r="NBC31"/>
      <c r="NBD31"/>
      <c r="NBE31"/>
      <c r="NBF31"/>
      <c r="NBG31"/>
      <c r="NBH31"/>
      <c r="NBI31"/>
      <c r="NBJ31"/>
      <c r="NBK31"/>
      <c r="NBL31"/>
      <c r="NBM31"/>
      <c r="NBN31"/>
      <c r="NBO31"/>
      <c r="NBP31"/>
      <c r="NBQ31"/>
      <c r="NBR31"/>
      <c r="NBS31"/>
      <c r="NBT31"/>
      <c r="NBU31"/>
      <c r="NBV31"/>
      <c r="NBW31"/>
      <c r="NBX31"/>
      <c r="NBY31"/>
      <c r="NBZ31"/>
      <c r="NCA31"/>
      <c r="NCB31"/>
      <c r="NCC31"/>
      <c r="NCD31"/>
      <c r="NCE31"/>
      <c r="NCF31"/>
      <c r="NCG31"/>
      <c r="NCH31"/>
      <c r="NCI31"/>
      <c r="NCJ31"/>
      <c r="NCK31"/>
      <c r="NCL31"/>
      <c r="NCM31"/>
      <c r="NCN31"/>
      <c r="NCO31"/>
      <c r="NCP31"/>
      <c r="NCQ31"/>
      <c r="NCR31"/>
      <c r="NCS31"/>
      <c r="NCT31"/>
      <c r="NCU31"/>
      <c r="NCV31"/>
      <c r="NCW31"/>
      <c r="NCX31"/>
      <c r="NCY31"/>
      <c r="NCZ31"/>
      <c r="NDA31"/>
      <c r="NDB31"/>
      <c r="NDC31"/>
      <c r="NDD31"/>
      <c r="NDE31"/>
      <c r="NDF31"/>
      <c r="NDG31"/>
      <c r="NDH31"/>
      <c r="NDI31"/>
      <c r="NDJ31"/>
      <c r="NDK31"/>
      <c r="NDL31"/>
      <c r="NDM31"/>
      <c r="NDN31"/>
      <c r="NDO31"/>
      <c r="NDP31"/>
      <c r="NDQ31"/>
      <c r="NDR31"/>
      <c r="NDS31"/>
      <c r="NDT31"/>
      <c r="NDU31"/>
      <c r="NDV31"/>
      <c r="NDW31"/>
      <c r="NDX31"/>
      <c r="NDY31"/>
      <c r="NDZ31"/>
      <c r="NEA31"/>
      <c r="NEB31"/>
      <c r="NEC31"/>
      <c r="NED31"/>
      <c r="NEE31"/>
      <c r="NEF31"/>
      <c r="NEG31"/>
      <c r="NEH31"/>
      <c r="NEI31"/>
      <c r="NEJ31"/>
      <c r="NEK31"/>
      <c r="NEL31"/>
      <c r="NEM31"/>
      <c r="NEN31"/>
      <c r="NEO31"/>
      <c r="NEP31"/>
      <c r="NEQ31"/>
      <c r="NER31"/>
      <c r="NES31"/>
      <c r="NET31"/>
      <c r="NEU31"/>
      <c r="NEV31"/>
      <c r="NEW31"/>
      <c r="NEX31"/>
      <c r="NEY31"/>
      <c r="NEZ31"/>
      <c r="NFA31"/>
      <c r="NFB31"/>
      <c r="NFC31"/>
      <c r="NFD31"/>
      <c r="NFE31"/>
      <c r="NFF31"/>
      <c r="NFG31"/>
      <c r="NFH31"/>
      <c r="NFI31"/>
      <c r="NFJ31"/>
      <c r="NFK31"/>
      <c r="NFL31"/>
      <c r="NFM31"/>
      <c r="NFN31"/>
      <c r="NFO31"/>
      <c r="NFP31"/>
      <c r="NFQ31"/>
      <c r="NFR31"/>
      <c r="NFS31"/>
      <c r="NFT31"/>
      <c r="NFU31"/>
      <c r="NFV31"/>
      <c r="NFW31"/>
      <c r="NFX31"/>
      <c r="NFY31"/>
      <c r="NFZ31"/>
      <c r="NGA31"/>
      <c r="NGB31"/>
      <c r="NGC31"/>
      <c r="NGD31"/>
      <c r="NGE31"/>
      <c r="NGF31"/>
      <c r="NGG31"/>
      <c r="NGH31"/>
      <c r="NGI31"/>
      <c r="NGJ31"/>
      <c r="NGK31"/>
      <c r="NGL31"/>
      <c r="NGM31"/>
      <c r="NGN31"/>
      <c r="NGO31"/>
      <c r="NGP31"/>
      <c r="NGQ31"/>
      <c r="NGR31"/>
      <c r="NGS31"/>
      <c r="NGT31"/>
      <c r="NGU31"/>
      <c r="NGV31"/>
      <c r="NGW31"/>
      <c r="NGX31"/>
      <c r="NGY31"/>
      <c r="NGZ31"/>
      <c r="NHA31"/>
      <c r="NHB31"/>
      <c r="NHC31"/>
      <c r="NHD31"/>
      <c r="NHE31"/>
      <c r="NHF31"/>
      <c r="NHG31"/>
      <c r="NHH31"/>
      <c r="NHI31"/>
      <c r="NHJ31"/>
      <c r="NHK31"/>
      <c r="NHL31"/>
      <c r="NHM31"/>
      <c r="NHN31"/>
      <c r="NHO31"/>
      <c r="NHP31"/>
      <c r="NHQ31"/>
      <c r="NHR31"/>
      <c r="NHS31"/>
      <c r="NHT31"/>
      <c r="NHU31"/>
      <c r="NHV31"/>
      <c r="NHW31"/>
      <c r="NHX31"/>
      <c r="NHY31"/>
      <c r="NHZ31"/>
      <c r="NIA31"/>
      <c r="NIB31"/>
      <c r="NIC31"/>
      <c r="NID31"/>
      <c r="NIE31"/>
      <c r="NIF31"/>
      <c r="NIG31"/>
      <c r="NIH31"/>
      <c r="NII31"/>
      <c r="NIJ31"/>
      <c r="NIK31"/>
      <c r="NIL31"/>
      <c r="NIM31"/>
      <c r="NIN31"/>
      <c r="NIO31"/>
      <c r="NIP31"/>
      <c r="NIQ31"/>
      <c r="NIR31"/>
      <c r="NIS31"/>
      <c r="NIT31"/>
      <c r="NIU31"/>
      <c r="NIV31"/>
      <c r="NIW31"/>
      <c r="NIX31"/>
      <c r="NIY31"/>
      <c r="NIZ31"/>
      <c r="NJA31"/>
      <c r="NJB31"/>
      <c r="NJC31"/>
      <c r="NJD31"/>
      <c r="NJE31"/>
      <c r="NJF31"/>
      <c r="NJG31"/>
      <c r="NJH31"/>
      <c r="NJI31"/>
      <c r="NJJ31"/>
      <c r="NJK31"/>
      <c r="NJL31"/>
      <c r="NJM31"/>
      <c r="NJN31"/>
      <c r="NJO31"/>
      <c r="NJP31"/>
      <c r="NJQ31"/>
      <c r="NJR31"/>
      <c r="NJS31"/>
      <c r="NJT31"/>
      <c r="NJU31"/>
      <c r="NJV31"/>
      <c r="NJW31"/>
      <c r="NJX31"/>
      <c r="NJY31"/>
      <c r="NJZ31"/>
      <c r="NKA31"/>
      <c r="NKB31"/>
      <c r="NKC31"/>
      <c r="NKD31"/>
      <c r="NKE31"/>
      <c r="NKF31"/>
      <c r="NKG31"/>
      <c r="NKH31"/>
      <c r="NKI31"/>
      <c r="NKJ31"/>
      <c r="NKK31"/>
      <c r="NKL31"/>
      <c r="NKM31"/>
      <c r="NKN31"/>
      <c r="NKO31"/>
      <c r="NKP31"/>
      <c r="NKQ31"/>
      <c r="NKR31"/>
      <c r="NKS31"/>
      <c r="NKT31"/>
      <c r="NKU31"/>
      <c r="NKV31"/>
      <c r="NKW31"/>
      <c r="NKX31"/>
      <c r="NKY31"/>
      <c r="NKZ31"/>
      <c r="NLA31"/>
      <c r="NLB31"/>
      <c r="NLC31"/>
      <c r="NLD31"/>
      <c r="NLE31"/>
      <c r="NLF31"/>
      <c r="NLG31"/>
      <c r="NLH31"/>
      <c r="NLI31"/>
      <c r="NLJ31"/>
      <c r="NLK31"/>
      <c r="NLL31"/>
      <c r="NLM31"/>
      <c r="NLN31"/>
      <c r="NLO31"/>
      <c r="NLP31"/>
      <c r="NLQ31"/>
      <c r="NLR31"/>
      <c r="NLS31"/>
      <c r="NLT31"/>
      <c r="NLU31"/>
      <c r="NLV31"/>
      <c r="NLW31"/>
      <c r="NLX31"/>
      <c r="NLY31"/>
      <c r="NLZ31"/>
      <c r="NMA31"/>
      <c r="NMB31"/>
      <c r="NMC31"/>
      <c r="NMD31"/>
      <c r="NME31"/>
      <c r="NMF31"/>
      <c r="NMG31"/>
      <c r="NMH31"/>
      <c r="NMI31"/>
      <c r="NMJ31"/>
      <c r="NMK31"/>
      <c r="NML31"/>
      <c r="NMM31"/>
      <c r="NMN31"/>
      <c r="NMO31"/>
      <c r="NMP31"/>
      <c r="NMQ31"/>
      <c r="NMR31"/>
      <c r="NMS31"/>
      <c r="NMT31"/>
      <c r="NMU31"/>
      <c r="NMV31"/>
      <c r="NMW31"/>
      <c r="NMX31"/>
      <c r="NMY31"/>
      <c r="NMZ31"/>
      <c r="NNA31"/>
      <c r="NNB31"/>
      <c r="NNC31"/>
      <c r="NND31"/>
      <c r="NNE31"/>
      <c r="NNF31"/>
      <c r="NNG31"/>
      <c r="NNH31"/>
      <c r="NNI31"/>
      <c r="NNJ31"/>
      <c r="NNK31"/>
      <c r="NNL31"/>
      <c r="NNM31"/>
      <c r="NNN31"/>
      <c r="NNO31"/>
      <c r="NNP31"/>
      <c r="NNQ31"/>
      <c r="NNR31"/>
      <c r="NNS31"/>
      <c r="NNT31"/>
      <c r="NNU31"/>
      <c r="NNV31"/>
      <c r="NNW31"/>
      <c r="NNX31"/>
      <c r="NNY31"/>
      <c r="NNZ31"/>
      <c r="NOA31"/>
      <c r="NOB31"/>
      <c r="NOC31"/>
      <c r="NOD31"/>
      <c r="NOE31"/>
      <c r="NOF31"/>
      <c r="NOG31"/>
      <c r="NOH31"/>
      <c r="NOI31"/>
      <c r="NOJ31"/>
      <c r="NOK31"/>
      <c r="NOL31"/>
      <c r="NOM31"/>
      <c r="NON31"/>
      <c r="NOO31"/>
      <c r="NOP31"/>
      <c r="NOQ31"/>
      <c r="NOR31"/>
      <c r="NOS31"/>
      <c r="NOT31"/>
      <c r="NOU31"/>
      <c r="NOV31"/>
      <c r="NOW31"/>
      <c r="NOX31"/>
      <c r="NOY31"/>
      <c r="NOZ31"/>
      <c r="NPA31"/>
      <c r="NPB31"/>
      <c r="NPC31"/>
      <c r="NPD31"/>
      <c r="NPE31"/>
      <c r="NPF31"/>
      <c r="NPG31"/>
      <c r="NPH31"/>
      <c r="NPI31"/>
      <c r="NPJ31"/>
      <c r="NPK31"/>
      <c r="NPL31"/>
      <c r="NPM31"/>
      <c r="NPN31"/>
      <c r="NPO31"/>
      <c r="NPP31"/>
      <c r="NPQ31"/>
      <c r="NPR31"/>
      <c r="NPS31"/>
      <c r="NPT31"/>
      <c r="NPU31"/>
      <c r="NPV31"/>
      <c r="NPW31"/>
      <c r="NPX31"/>
      <c r="NPY31"/>
      <c r="NPZ31"/>
      <c r="NQA31"/>
      <c r="NQB31"/>
      <c r="NQC31"/>
      <c r="NQD31"/>
      <c r="NQE31"/>
      <c r="NQF31"/>
      <c r="NQG31"/>
      <c r="NQH31"/>
      <c r="NQI31"/>
      <c r="NQJ31"/>
      <c r="NQK31"/>
      <c r="NQL31"/>
      <c r="NQM31"/>
      <c r="NQN31"/>
      <c r="NQO31"/>
      <c r="NQP31"/>
      <c r="NQQ31"/>
      <c r="NQR31"/>
      <c r="NQS31"/>
      <c r="NQT31"/>
      <c r="NQU31"/>
      <c r="NQV31"/>
      <c r="NQW31"/>
      <c r="NQX31"/>
      <c r="NQY31"/>
      <c r="NQZ31"/>
      <c r="NRA31"/>
      <c r="NRB31"/>
      <c r="NRC31"/>
      <c r="NRD31"/>
      <c r="NRE31"/>
      <c r="NRF31"/>
      <c r="NRG31"/>
      <c r="NRH31"/>
      <c r="NRI31"/>
      <c r="NRJ31"/>
      <c r="NRK31"/>
      <c r="NRL31"/>
      <c r="NRM31"/>
      <c r="NRN31"/>
      <c r="NRO31"/>
      <c r="NRP31"/>
      <c r="NRQ31"/>
      <c r="NRR31"/>
      <c r="NRS31"/>
      <c r="NRT31"/>
      <c r="NRU31"/>
      <c r="NRV31"/>
      <c r="NRW31"/>
      <c r="NRX31"/>
      <c r="NRY31"/>
      <c r="NRZ31"/>
      <c r="NSA31"/>
      <c r="NSB31"/>
      <c r="NSC31"/>
      <c r="NSD31"/>
      <c r="NSE31"/>
      <c r="NSF31"/>
      <c r="NSG31"/>
      <c r="NSH31"/>
      <c r="NSI31"/>
      <c r="NSJ31"/>
      <c r="NSK31"/>
      <c r="NSL31"/>
      <c r="NSM31"/>
      <c r="NSN31"/>
      <c r="NSO31"/>
      <c r="NSP31"/>
      <c r="NSQ31"/>
      <c r="NSR31"/>
      <c r="NSS31"/>
      <c r="NST31"/>
      <c r="NSU31"/>
      <c r="NSV31"/>
      <c r="NSW31"/>
      <c r="NSX31"/>
      <c r="NSY31"/>
      <c r="NSZ31"/>
      <c r="NTA31"/>
      <c r="NTB31"/>
      <c r="NTC31"/>
      <c r="NTD31"/>
      <c r="NTE31"/>
      <c r="NTF31"/>
      <c r="NTG31"/>
      <c r="NTH31"/>
      <c r="NTI31"/>
      <c r="NTJ31"/>
      <c r="NTK31"/>
      <c r="NTL31"/>
      <c r="NTM31"/>
      <c r="NTN31"/>
      <c r="NTO31"/>
      <c r="NTP31"/>
      <c r="NTQ31"/>
      <c r="NTR31"/>
      <c r="NTS31"/>
      <c r="NTT31"/>
      <c r="NTU31"/>
      <c r="NTV31"/>
      <c r="NTW31"/>
      <c r="NTX31"/>
      <c r="NTY31"/>
      <c r="NTZ31"/>
      <c r="NUA31"/>
      <c r="NUB31"/>
      <c r="NUC31"/>
      <c r="NUD31"/>
      <c r="NUE31"/>
      <c r="NUF31"/>
      <c r="NUG31"/>
      <c r="NUH31"/>
      <c r="NUI31"/>
      <c r="NUJ31"/>
      <c r="NUK31"/>
      <c r="NUL31"/>
      <c r="NUM31"/>
      <c r="NUN31"/>
      <c r="NUO31"/>
      <c r="NUP31"/>
      <c r="NUQ31"/>
      <c r="NUR31"/>
      <c r="NUS31"/>
      <c r="NUT31"/>
      <c r="NUU31"/>
      <c r="NUV31"/>
      <c r="NUW31"/>
      <c r="NUX31"/>
      <c r="NUY31"/>
      <c r="NUZ31"/>
      <c r="NVA31"/>
      <c r="NVB31"/>
      <c r="NVC31"/>
      <c r="NVD31"/>
      <c r="NVE31"/>
      <c r="NVF31"/>
      <c r="NVG31"/>
      <c r="NVH31"/>
      <c r="NVI31"/>
      <c r="NVJ31"/>
      <c r="NVK31"/>
      <c r="NVL31"/>
      <c r="NVM31"/>
      <c r="NVN31"/>
      <c r="NVO31"/>
      <c r="NVP31"/>
      <c r="NVQ31"/>
      <c r="NVR31"/>
      <c r="NVS31"/>
      <c r="NVT31"/>
      <c r="NVU31"/>
      <c r="NVV31"/>
      <c r="NVW31"/>
      <c r="NVX31"/>
      <c r="NVY31"/>
      <c r="NVZ31"/>
      <c r="NWA31"/>
      <c r="NWB31"/>
      <c r="NWC31"/>
      <c r="NWD31"/>
      <c r="NWE31"/>
      <c r="NWF31"/>
      <c r="NWG31"/>
      <c r="NWH31"/>
      <c r="NWI31"/>
      <c r="NWJ31"/>
      <c r="NWK31"/>
      <c r="NWL31"/>
      <c r="NWM31"/>
      <c r="NWN31"/>
      <c r="NWO31"/>
      <c r="NWP31"/>
      <c r="NWQ31"/>
      <c r="NWR31"/>
      <c r="NWS31"/>
      <c r="NWT31"/>
      <c r="NWU31"/>
      <c r="NWV31"/>
      <c r="NWW31"/>
      <c r="NWX31"/>
      <c r="NWY31"/>
      <c r="NWZ31"/>
      <c r="NXA31"/>
      <c r="NXB31"/>
      <c r="NXC31"/>
      <c r="NXD31"/>
      <c r="NXE31"/>
      <c r="NXF31"/>
      <c r="NXG31"/>
      <c r="NXH31"/>
      <c r="NXI31"/>
      <c r="NXJ31"/>
      <c r="NXK31"/>
      <c r="NXL31"/>
      <c r="NXM31"/>
      <c r="NXN31"/>
      <c r="NXO31"/>
      <c r="NXP31"/>
      <c r="NXQ31"/>
      <c r="NXR31"/>
      <c r="NXS31"/>
      <c r="NXT31"/>
      <c r="NXU31"/>
      <c r="NXV31"/>
      <c r="NXW31"/>
      <c r="NXX31"/>
      <c r="NXY31"/>
      <c r="NXZ31"/>
      <c r="NYA31"/>
      <c r="NYB31"/>
      <c r="NYC31"/>
      <c r="NYD31"/>
      <c r="NYE31"/>
      <c r="NYF31"/>
      <c r="NYG31"/>
      <c r="NYH31"/>
      <c r="NYI31"/>
      <c r="NYJ31"/>
      <c r="NYK31"/>
      <c r="NYL31"/>
      <c r="NYM31"/>
      <c r="NYN31"/>
      <c r="NYO31"/>
      <c r="NYP31"/>
      <c r="NYQ31"/>
      <c r="NYR31"/>
      <c r="NYS31"/>
      <c r="NYT31"/>
      <c r="NYU31"/>
      <c r="NYV31"/>
      <c r="NYW31"/>
      <c r="NYX31"/>
      <c r="NYY31"/>
      <c r="NYZ31"/>
      <c r="NZA31"/>
      <c r="NZB31"/>
      <c r="NZC31"/>
      <c r="NZD31"/>
      <c r="NZE31"/>
      <c r="NZF31"/>
      <c r="NZG31"/>
      <c r="NZH31"/>
      <c r="NZI31"/>
      <c r="NZJ31"/>
      <c r="NZK31"/>
      <c r="NZL31"/>
      <c r="NZM31"/>
      <c r="NZN31"/>
      <c r="NZO31"/>
      <c r="NZP31"/>
      <c r="NZQ31"/>
      <c r="NZR31"/>
      <c r="NZS31"/>
      <c r="NZT31"/>
      <c r="NZU31"/>
      <c r="NZV31"/>
      <c r="NZW31"/>
      <c r="NZX31"/>
      <c r="NZY31"/>
      <c r="NZZ31"/>
      <c r="OAA31"/>
      <c r="OAB31"/>
      <c r="OAC31"/>
      <c r="OAD31"/>
      <c r="OAE31"/>
      <c r="OAF31"/>
      <c r="OAG31"/>
      <c r="OAH31"/>
      <c r="OAI31"/>
      <c r="OAJ31"/>
      <c r="OAK31"/>
      <c r="OAL31"/>
      <c r="OAM31"/>
      <c r="OAN31"/>
      <c r="OAO31"/>
      <c r="OAP31"/>
      <c r="OAQ31"/>
      <c r="OAR31"/>
      <c r="OAS31"/>
      <c r="OAT31"/>
      <c r="OAU31"/>
      <c r="OAV31"/>
      <c r="OAW31"/>
      <c r="OAX31"/>
      <c r="OAY31"/>
      <c r="OAZ31"/>
      <c r="OBA31"/>
      <c r="OBB31"/>
      <c r="OBC31"/>
      <c r="OBD31"/>
      <c r="OBE31"/>
      <c r="OBF31"/>
      <c r="OBG31"/>
      <c r="OBH31"/>
      <c r="OBI31"/>
      <c r="OBJ31"/>
      <c r="OBK31"/>
      <c r="OBL31"/>
      <c r="OBM31"/>
      <c r="OBN31"/>
      <c r="OBO31"/>
      <c r="OBP31"/>
      <c r="OBQ31"/>
      <c r="OBR31"/>
      <c r="OBS31"/>
      <c r="OBT31"/>
      <c r="OBU31"/>
      <c r="OBV31"/>
      <c r="OBW31"/>
      <c r="OBX31"/>
      <c r="OBY31"/>
      <c r="OBZ31"/>
      <c r="OCA31"/>
      <c r="OCB31"/>
      <c r="OCC31"/>
      <c r="OCD31"/>
      <c r="OCE31"/>
      <c r="OCF31"/>
      <c r="OCG31"/>
      <c r="OCH31"/>
      <c r="OCI31"/>
      <c r="OCJ31"/>
      <c r="OCK31"/>
      <c r="OCL31"/>
      <c r="OCM31"/>
      <c r="OCN31"/>
      <c r="OCO31"/>
      <c r="OCP31"/>
      <c r="OCQ31"/>
      <c r="OCR31"/>
      <c r="OCS31"/>
      <c r="OCT31"/>
      <c r="OCU31"/>
      <c r="OCV31"/>
      <c r="OCW31"/>
      <c r="OCX31"/>
      <c r="OCY31"/>
      <c r="OCZ31"/>
      <c r="ODA31"/>
      <c r="ODB31"/>
      <c r="ODC31"/>
      <c r="ODD31"/>
      <c r="ODE31"/>
      <c r="ODF31"/>
      <c r="ODG31"/>
      <c r="ODH31"/>
      <c r="ODI31"/>
      <c r="ODJ31"/>
      <c r="ODK31"/>
      <c r="ODL31"/>
      <c r="ODM31"/>
      <c r="ODN31"/>
      <c r="ODO31"/>
      <c r="ODP31"/>
      <c r="ODQ31"/>
      <c r="ODR31"/>
      <c r="ODS31"/>
      <c r="ODT31"/>
      <c r="ODU31"/>
      <c r="ODV31"/>
      <c r="ODW31"/>
      <c r="ODX31"/>
      <c r="ODY31"/>
      <c r="ODZ31"/>
      <c r="OEA31"/>
      <c r="OEB31"/>
      <c r="OEC31"/>
      <c r="OED31"/>
      <c r="OEE31"/>
      <c r="OEF31"/>
      <c r="OEG31"/>
      <c r="OEH31"/>
      <c r="OEI31"/>
      <c r="OEJ31"/>
      <c r="OEK31"/>
      <c r="OEL31"/>
      <c r="OEM31"/>
      <c r="OEN31"/>
      <c r="OEO31"/>
      <c r="OEP31"/>
      <c r="OEQ31"/>
      <c r="OER31"/>
      <c r="OES31"/>
      <c r="OET31"/>
      <c r="OEU31"/>
      <c r="OEV31"/>
      <c r="OEW31"/>
      <c r="OEX31"/>
      <c r="OEY31"/>
      <c r="OEZ31"/>
      <c r="OFA31"/>
      <c r="OFB31"/>
      <c r="OFC31"/>
      <c r="OFD31"/>
      <c r="OFE31"/>
      <c r="OFF31"/>
      <c r="OFG31"/>
      <c r="OFH31"/>
      <c r="OFI31"/>
      <c r="OFJ31"/>
      <c r="OFK31"/>
      <c r="OFL31"/>
      <c r="OFM31"/>
      <c r="OFN31"/>
      <c r="OFO31"/>
      <c r="OFP31"/>
      <c r="OFQ31"/>
      <c r="OFR31"/>
      <c r="OFS31"/>
      <c r="OFT31"/>
      <c r="OFU31"/>
      <c r="OFV31"/>
      <c r="OFW31"/>
      <c r="OFX31"/>
      <c r="OFY31"/>
      <c r="OFZ31"/>
      <c r="OGA31"/>
      <c r="OGB31"/>
      <c r="OGC31"/>
      <c r="OGD31"/>
      <c r="OGE31"/>
      <c r="OGF31"/>
      <c r="OGG31"/>
      <c r="OGH31"/>
      <c r="OGI31"/>
      <c r="OGJ31"/>
      <c r="OGK31"/>
      <c r="OGL31"/>
      <c r="OGM31"/>
      <c r="OGN31"/>
      <c r="OGO31"/>
      <c r="OGP31"/>
      <c r="OGQ31"/>
      <c r="OGR31"/>
      <c r="OGS31"/>
      <c r="OGT31"/>
      <c r="OGU31"/>
      <c r="OGV31"/>
      <c r="OGW31"/>
      <c r="OGX31"/>
      <c r="OGY31"/>
      <c r="OGZ31"/>
      <c r="OHA31"/>
      <c r="OHB31"/>
      <c r="OHC31"/>
      <c r="OHD31"/>
      <c r="OHE31"/>
      <c r="OHF31"/>
      <c r="OHG31"/>
      <c r="OHH31"/>
      <c r="OHI31"/>
      <c r="OHJ31"/>
      <c r="OHK31"/>
      <c r="OHL31"/>
      <c r="OHM31"/>
      <c r="OHN31"/>
      <c r="OHO31"/>
      <c r="OHP31"/>
      <c r="OHQ31"/>
      <c r="OHR31"/>
      <c r="OHS31"/>
      <c r="OHT31"/>
      <c r="OHU31"/>
      <c r="OHV31"/>
      <c r="OHW31"/>
      <c r="OHX31"/>
      <c r="OHY31"/>
      <c r="OHZ31"/>
      <c r="OIA31"/>
      <c r="OIB31"/>
      <c r="OIC31"/>
      <c r="OID31"/>
      <c r="OIE31"/>
      <c r="OIF31"/>
      <c r="OIG31"/>
      <c r="OIH31"/>
      <c r="OII31"/>
      <c r="OIJ31"/>
      <c r="OIK31"/>
      <c r="OIL31"/>
      <c r="OIM31"/>
      <c r="OIN31"/>
      <c r="OIO31"/>
      <c r="OIP31"/>
      <c r="OIQ31"/>
      <c r="OIR31"/>
      <c r="OIS31"/>
      <c r="OIT31"/>
      <c r="OIU31"/>
      <c r="OIV31"/>
      <c r="OIW31"/>
      <c r="OIX31"/>
      <c r="OIY31"/>
      <c r="OIZ31"/>
      <c r="OJA31"/>
      <c r="OJB31"/>
      <c r="OJC31"/>
      <c r="OJD31"/>
      <c r="OJE31"/>
      <c r="OJF31"/>
      <c r="OJG31"/>
      <c r="OJH31"/>
      <c r="OJI31"/>
      <c r="OJJ31"/>
      <c r="OJK31"/>
      <c r="OJL31"/>
      <c r="OJM31"/>
      <c r="OJN31"/>
      <c r="OJO31"/>
      <c r="OJP31"/>
      <c r="OJQ31"/>
      <c r="OJR31"/>
      <c r="OJS31"/>
      <c r="OJT31"/>
      <c r="OJU31"/>
      <c r="OJV31"/>
      <c r="OJW31"/>
      <c r="OJX31"/>
      <c r="OJY31"/>
      <c r="OJZ31"/>
      <c r="OKA31"/>
      <c r="OKB31"/>
      <c r="OKC31"/>
      <c r="OKD31"/>
      <c r="OKE31"/>
      <c r="OKF31"/>
      <c r="OKG31"/>
      <c r="OKH31"/>
      <c r="OKI31"/>
      <c r="OKJ31"/>
      <c r="OKK31"/>
      <c r="OKL31"/>
      <c r="OKM31"/>
      <c r="OKN31"/>
      <c r="OKO31"/>
      <c r="OKP31"/>
      <c r="OKQ31"/>
      <c r="OKR31"/>
      <c r="OKS31"/>
      <c r="OKT31"/>
      <c r="OKU31"/>
      <c r="OKV31"/>
      <c r="OKW31"/>
      <c r="OKX31"/>
      <c r="OKY31"/>
      <c r="OKZ31"/>
      <c r="OLA31"/>
      <c r="OLB31"/>
      <c r="OLC31"/>
      <c r="OLD31"/>
      <c r="OLE31"/>
      <c r="OLF31"/>
      <c r="OLG31"/>
      <c r="OLH31"/>
      <c r="OLI31"/>
      <c r="OLJ31"/>
      <c r="OLK31"/>
      <c r="OLL31"/>
      <c r="OLM31"/>
      <c r="OLN31"/>
      <c r="OLO31"/>
      <c r="OLP31"/>
      <c r="OLQ31"/>
      <c r="OLR31"/>
      <c r="OLS31"/>
      <c r="OLT31"/>
      <c r="OLU31"/>
      <c r="OLV31"/>
      <c r="OLW31"/>
      <c r="OLX31"/>
      <c r="OLY31"/>
      <c r="OLZ31"/>
      <c r="OMA31"/>
      <c r="OMB31"/>
      <c r="OMC31"/>
      <c r="OMD31"/>
      <c r="OME31"/>
      <c r="OMF31"/>
      <c r="OMG31"/>
      <c r="OMH31"/>
      <c r="OMI31"/>
      <c r="OMJ31"/>
      <c r="OMK31"/>
      <c r="OML31"/>
      <c r="OMM31"/>
      <c r="OMN31"/>
      <c r="OMO31"/>
      <c r="OMP31"/>
      <c r="OMQ31"/>
      <c r="OMR31"/>
      <c r="OMS31"/>
      <c r="OMT31"/>
      <c r="OMU31"/>
      <c r="OMV31"/>
      <c r="OMW31"/>
      <c r="OMX31"/>
      <c r="OMY31"/>
      <c r="OMZ31"/>
      <c r="ONA31"/>
      <c r="ONB31"/>
      <c r="ONC31"/>
      <c r="OND31"/>
      <c r="ONE31"/>
      <c r="ONF31"/>
      <c r="ONG31"/>
      <c r="ONH31"/>
      <c r="ONI31"/>
      <c r="ONJ31"/>
      <c r="ONK31"/>
      <c r="ONL31"/>
      <c r="ONM31"/>
      <c r="ONN31"/>
      <c r="ONO31"/>
      <c r="ONP31"/>
      <c r="ONQ31"/>
      <c r="ONR31"/>
      <c r="ONS31"/>
      <c r="ONT31"/>
      <c r="ONU31"/>
      <c r="ONV31"/>
      <c r="ONW31"/>
      <c r="ONX31"/>
      <c r="ONY31"/>
      <c r="ONZ31"/>
      <c r="OOA31"/>
      <c r="OOB31"/>
      <c r="OOC31"/>
      <c r="OOD31"/>
      <c r="OOE31"/>
      <c r="OOF31"/>
      <c r="OOG31"/>
      <c r="OOH31"/>
      <c r="OOI31"/>
      <c r="OOJ31"/>
      <c r="OOK31"/>
      <c r="OOL31"/>
      <c r="OOM31"/>
      <c r="OON31"/>
      <c r="OOO31"/>
      <c r="OOP31"/>
      <c r="OOQ31"/>
      <c r="OOR31"/>
      <c r="OOS31"/>
      <c r="OOT31"/>
      <c r="OOU31"/>
      <c r="OOV31"/>
      <c r="OOW31"/>
      <c r="OOX31"/>
      <c r="OOY31"/>
      <c r="OOZ31"/>
      <c r="OPA31"/>
      <c r="OPB31"/>
      <c r="OPC31"/>
      <c r="OPD31"/>
      <c r="OPE31"/>
      <c r="OPF31"/>
      <c r="OPG31"/>
      <c r="OPH31"/>
      <c r="OPI31"/>
      <c r="OPJ31"/>
      <c r="OPK31"/>
      <c r="OPL31"/>
      <c r="OPM31"/>
      <c r="OPN31"/>
      <c r="OPO31"/>
      <c r="OPP31"/>
      <c r="OPQ31"/>
      <c r="OPR31"/>
      <c r="OPS31"/>
      <c r="OPT31"/>
      <c r="OPU31"/>
      <c r="OPV31"/>
      <c r="OPW31"/>
      <c r="OPX31"/>
      <c r="OPY31"/>
      <c r="OPZ31"/>
      <c r="OQA31"/>
      <c r="OQB31"/>
      <c r="OQC31"/>
      <c r="OQD31"/>
      <c r="OQE31"/>
      <c r="OQF31"/>
      <c r="OQG31"/>
      <c r="OQH31"/>
      <c r="OQI31"/>
      <c r="OQJ31"/>
      <c r="OQK31"/>
      <c r="OQL31"/>
      <c r="OQM31"/>
      <c r="OQN31"/>
      <c r="OQO31"/>
      <c r="OQP31"/>
      <c r="OQQ31"/>
      <c r="OQR31"/>
      <c r="OQS31"/>
      <c r="OQT31"/>
      <c r="OQU31"/>
      <c r="OQV31"/>
      <c r="OQW31"/>
      <c r="OQX31"/>
      <c r="OQY31"/>
      <c r="OQZ31"/>
      <c r="ORA31"/>
      <c r="ORB31"/>
      <c r="ORC31"/>
      <c r="ORD31"/>
      <c r="ORE31"/>
      <c r="ORF31"/>
      <c r="ORG31"/>
      <c r="ORH31"/>
      <c r="ORI31"/>
      <c r="ORJ31"/>
      <c r="ORK31"/>
      <c r="ORL31"/>
      <c r="ORM31"/>
      <c r="ORN31"/>
      <c r="ORO31"/>
      <c r="ORP31"/>
      <c r="ORQ31"/>
      <c r="ORR31"/>
      <c r="ORS31"/>
      <c r="ORT31"/>
      <c r="ORU31"/>
      <c r="ORV31"/>
      <c r="ORW31"/>
      <c r="ORX31"/>
      <c r="ORY31"/>
      <c r="ORZ31"/>
      <c r="OSA31"/>
      <c r="OSB31"/>
      <c r="OSC31"/>
      <c r="OSD31"/>
      <c r="OSE31"/>
      <c r="OSF31"/>
      <c r="OSG31"/>
      <c r="OSH31"/>
      <c r="OSI31"/>
      <c r="OSJ31"/>
      <c r="OSK31"/>
      <c r="OSL31"/>
      <c r="OSM31"/>
      <c r="OSN31"/>
      <c r="OSO31"/>
      <c r="OSP31"/>
      <c r="OSQ31"/>
      <c r="OSR31"/>
      <c r="OSS31"/>
      <c r="OST31"/>
      <c r="OSU31"/>
      <c r="OSV31"/>
      <c r="OSW31"/>
      <c r="OSX31"/>
      <c r="OSY31"/>
      <c r="OSZ31"/>
      <c r="OTA31"/>
      <c r="OTB31"/>
      <c r="OTC31"/>
      <c r="OTD31"/>
      <c r="OTE31"/>
      <c r="OTF31"/>
      <c r="OTG31"/>
      <c r="OTH31"/>
      <c r="OTI31"/>
      <c r="OTJ31"/>
      <c r="OTK31"/>
      <c r="OTL31"/>
      <c r="OTM31"/>
      <c r="OTN31"/>
      <c r="OTO31"/>
      <c r="OTP31"/>
      <c r="OTQ31"/>
      <c r="OTR31"/>
      <c r="OTS31"/>
      <c r="OTT31"/>
      <c r="OTU31"/>
      <c r="OTV31"/>
      <c r="OTW31"/>
      <c r="OTX31"/>
      <c r="OTY31"/>
      <c r="OTZ31"/>
      <c r="OUA31"/>
      <c r="OUB31"/>
      <c r="OUC31"/>
      <c r="OUD31"/>
      <c r="OUE31"/>
      <c r="OUF31"/>
      <c r="OUG31"/>
      <c r="OUH31"/>
      <c r="OUI31"/>
      <c r="OUJ31"/>
      <c r="OUK31"/>
      <c r="OUL31"/>
      <c r="OUM31"/>
      <c r="OUN31"/>
      <c r="OUO31"/>
      <c r="OUP31"/>
      <c r="OUQ31"/>
      <c r="OUR31"/>
      <c r="OUS31"/>
      <c r="OUT31"/>
      <c r="OUU31"/>
      <c r="OUV31"/>
      <c r="OUW31"/>
      <c r="OUX31"/>
      <c r="OUY31"/>
      <c r="OUZ31"/>
      <c r="OVA31"/>
      <c r="OVB31"/>
      <c r="OVC31"/>
      <c r="OVD31"/>
      <c r="OVE31"/>
      <c r="OVF31"/>
      <c r="OVG31"/>
      <c r="OVH31"/>
      <c r="OVI31"/>
      <c r="OVJ31"/>
      <c r="OVK31"/>
      <c r="OVL31"/>
      <c r="OVM31"/>
      <c r="OVN31"/>
      <c r="OVO31"/>
      <c r="OVP31"/>
      <c r="OVQ31"/>
      <c r="OVR31"/>
      <c r="OVS31"/>
      <c r="OVT31"/>
      <c r="OVU31"/>
      <c r="OVV31"/>
      <c r="OVW31"/>
      <c r="OVX31"/>
      <c r="OVY31"/>
      <c r="OVZ31"/>
      <c r="OWA31"/>
      <c r="OWB31"/>
      <c r="OWC31"/>
      <c r="OWD31"/>
      <c r="OWE31"/>
      <c r="OWF31"/>
      <c r="OWG31"/>
      <c r="OWH31"/>
      <c r="OWI31"/>
      <c r="OWJ31"/>
      <c r="OWK31"/>
      <c r="OWL31"/>
      <c r="OWM31"/>
      <c r="OWN31"/>
      <c r="OWO31"/>
      <c r="OWP31"/>
      <c r="OWQ31"/>
      <c r="OWR31"/>
      <c r="OWS31"/>
      <c r="OWT31"/>
      <c r="OWU31"/>
      <c r="OWV31"/>
      <c r="OWW31"/>
      <c r="OWX31"/>
      <c r="OWY31"/>
      <c r="OWZ31"/>
      <c r="OXA31"/>
      <c r="OXB31"/>
      <c r="OXC31"/>
      <c r="OXD31"/>
      <c r="OXE31"/>
      <c r="OXF31"/>
      <c r="OXG31"/>
      <c r="OXH31"/>
      <c r="OXI31"/>
      <c r="OXJ31"/>
      <c r="OXK31"/>
      <c r="OXL31"/>
      <c r="OXM31"/>
      <c r="OXN31"/>
      <c r="OXO31"/>
      <c r="OXP31"/>
      <c r="OXQ31"/>
      <c r="OXR31"/>
      <c r="OXS31"/>
      <c r="OXT31"/>
      <c r="OXU31"/>
      <c r="OXV31"/>
      <c r="OXW31"/>
      <c r="OXX31"/>
      <c r="OXY31"/>
      <c r="OXZ31"/>
      <c r="OYA31"/>
      <c r="OYB31"/>
      <c r="OYC31"/>
      <c r="OYD31"/>
      <c r="OYE31"/>
      <c r="OYF31"/>
      <c r="OYG31"/>
      <c r="OYH31"/>
      <c r="OYI31"/>
      <c r="OYJ31"/>
      <c r="OYK31"/>
      <c r="OYL31"/>
      <c r="OYM31"/>
      <c r="OYN31"/>
      <c r="OYO31"/>
      <c r="OYP31"/>
      <c r="OYQ31"/>
      <c r="OYR31"/>
      <c r="OYS31"/>
      <c r="OYT31"/>
      <c r="OYU31"/>
      <c r="OYV31"/>
      <c r="OYW31"/>
      <c r="OYX31"/>
      <c r="OYY31"/>
      <c r="OYZ31"/>
      <c r="OZA31"/>
      <c r="OZB31"/>
      <c r="OZC31"/>
      <c r="OZD31"/>
      <c r="OZE31"/>
      <c r="OZF31"/>
      <c r="OZG31"/>
      <c r="OZH31"/>
      <c r="OZI31"/>
      <c r="OZJ31"/>
      <c r="OZK31"/>
      <c r="OZL31"/>
      <c r="OZM31"/>
      <c r="OZN31"/>
      <c r="OZO31"/>
      <c r="OZP31"/>
      <c r="OZQ31"/>
      <c r="OZR31"/>
      <c r="OZS31"/>
      <c r="OZT31"/>
      <c r="OZU31"/>
      <c r="OZV31"/>
      <c r="OZW31"/>
      <c r="OZX31"/>
      <c r="OZY31"/>
      <c r="OZZ31"/>
      <c r="PAA31"/>
      <c r="PAB31"/>
      <c r="PAC31"/>
      <c r="PAD31"/>
      <c r="PAE31"/>
      <c r="PAF31"/>
      <c r="PAG31"/>
      <c r="PAH31"/>
      <c r="PAI31"/>
      <c r="PAJ31"/>
      <c r="PAK31"/>
      <c r="PAL31"/>
      <c r="PAM31"/>
      <c r="PAN31"/>
      <c r="PAO31"/>
      <c r="PAP31"/>
      <c r="PAQ31"/>
      <c r="PAR31"/>
      <c r="PAS31"/>
      <c r="PAT31"/>
      <c r="PAU31"/>
      <c r="PAV31"/>
      <c r="PAW31"/>
      <c r="PAX31"/>
      <c r="PAY31"/>
      <c r="PAZ31"/>
      <c r="PBA31"/>
      <c r="PBB31"/>
      <c r="PBC31"/>
      <c r="PBD31"/>
      <c r="PBE31"/>
      <c r="PBF31"/>
      <c r="PBG31"/>
      <c r="PBH31"/>
      <c r="PBI31"/>
      <c r="PBJ31"/>
      <c r="PBK31"/>
      <c r="PBL31"/>
      <c r="PBM31"/>
      <c r="PBN31"/>
      <c r="PBO31"/>
      <c r="PBP31"/>
      <c r="PBQ31"/>
      <c r="PBR31"/>
      <c r="PBS31"/>
      <c r="PBT31"/>
      <c r="PBU31"/>
      <c r="PBV31"/>
      <c r="PBW31"/>
      <c r="PBX31"/>
      <c r="PBY31"/>
      <c r="PBZ31"/>
      <c r="PCA31"/>
      <c r="PCB31"/>
      <c r="PCC31"/>
      <c r="PCD31"/>
      <c r="PCE31"/>
      <c r="PCF31"/>
      <c r="PCG31"/>
      <c r="PCH31"/>
      <c r="PCI31"/>
      <c r="PCJ31"/>
      <c r="PCK31"/>
      <c r="PCL31"/>
      <c r="PCM31"/>
      <c r="PCN31"/>
      <c r="PCO31"/>
      <c r="PCP31"/>
      <c r="PCQ31"/>
      <c r="PCR31"/>
      <c r="PCS31"/>
      <c r="PCT31"/>
      <c r="PCU31"/>
      <c r="PCV31"/>
      <c r="PCW31"/>
      <c r="PCX31"/>
      <c r="PCY31"/>
      <c r="PCZ31"/>
      <c r="PDA31"/>
      <c r="PDB31"/>
      <c r="PDC31"/>
      <c r="PDD31"/>
      <c r="PDE31"/>
      <c r="PDF31"/>
      <c r="PDG31"/>
      <c r="PDH31"/>
      <c r="PDI31"/>
      <c r="PDJ31"/>
      <c r="PDK31"/>
      <c r="PDL31"/>
      <c r="PDM31"/>
      <c r="PDN31"/>
      <c r="PDO31"/>
      <c r="PDP31"/>
      <c r="PDQ31"/>
      <c r="PDR31"/>
      <c r="PDS31"/>
      <c r="PDT31"/>
      <c r="PDU31"/>
      <c r="PDV31"/>
      <c r="PDW31"/>
      <c r="PDX31"/>
      <c r="PDY31"/>
      <c r="PDZ31"/>
      <c r="PEA31"/>
      <c r="PEB31"/>
      <c r="PEC31"/>
      <c r="PED31"/>
      <c r="PEE31"/>
      <c r="PEF31"/>
      <c r="PEG31"/>
      <c r="PEH31"/>
      <c r="PEI31"/>
      <c r="PEJ31"/>
      <c r="PEK31"/>
      <c r="PEL31"/>
      <c r="PEM31"/>
      <c r="PEN31"/>
      <c r="PEO31"/>
      <c r="PEP31"/>
      <c r="PEQ31"/>
      <c r="PER31"/>
      <c r="PES31"/>
      <c r="PET31"/>
      <c r="PEU31"/>
      <c r="PEV31"/>
      <c r="PEW31"/>
      <c r="PEX31"/>
      <c r="PEY31"/>
      <c r="PEZ31"/>
      <c r="PFA31"/>
      <c r="PFB31"/>
      <c r="PFC31"/>
      <c r="PFD31"/>
      <c r="PFE31"/>
      <c r="PFF31"/>
      <c r="PFG31"/>
      <c r="PFH31"/>
      <c r="PFI31"/>
      <c r="PFJ31"/>
      <c r="PFK31"/>
      <c r="PFL31"/>
      <c r="PFM31"/>
      <c r="PFN31"/>
      <c r="PFO31"/>
      <c r="PFP31"/>
      <c r="PFQ31"/>
      <c r="PFR31"/>
      <c r="PFS31"/>
      <c r="PFT31"/>
      <c r="PFU31"/>
      <c r="PFV31"/>
      <c r="PFW31"/>
      <c r="PFX31"/>
      <c r="PFY31"/>
      <c r="PFZ31"/>
      <c r="PGA31"/>
      <c r="PGB31"/>
      <c r="PGC31"/>
      <c r="PGD31"/>
      <c r="PGE31"/>
      <c r="PGF31"/>
      <c r="PGG31"/>
      <c r="PGH31"/>
      <c r="PGI31"/>
      <c r="PGJ31"/>
      <c r="PGK31"/>
      <c r="PGL31"/>
      <c r="PGM31"/>
      <c r="PGN31"/>
      <c r="PGO31"/>
      <c r="PGP31"/>
      <c r="PGQ31"/>
      <c r="PGR31"/>
      <c r="PGS31"/>
      <c r="PGT31"/>
      <c r="PGU31"/>
      <c r="PGV31"/>
      <c r="PGW31"/>
      <c r="PGX31"/>
      <c r="PGY31"/>
      <c r="PGZ31"/>
      <c r="PHA31"/>
      <c r="PHB31"/>
      <c r="PHC31"/>
      <c r="PHD31"/>
      <c r="PHE31"/>
      <c r="PHF31"/>
      <c r="PHG31"/>
      <c r="PHH31"/>
      <c r="PHI31"/>
      <c r="PHJ31"/>
      <c r="PHK31"/>
      <c r="PHL31"/>
      <c r="PHM31"/>
      <c r="PHN31"/>
      <c r="PHO31"/>
      <c r="PHP31"/>
      <c r="PHQ31"/>
      <c r="PHR31"/>
      <c r="PHS31"/>
      <c r="PHT31"/>
      <c r="PHU31"/>
      <c r="PHV31"/>
      <c r="PHW31"/>
      <c r="PHX31"/>
      <c r="PHY31"/>
      <c r="PHZ31"/>
      <c r="PIA31"/>
      <c r="PIB31"/>
      <c r="PIC31"/>
      <c r="PID31"/>
      <c r="PIE31"/>
      <c r="PIF31"/>
      <c r="PIG31"/>
      <c r="PIH31"/>
      <c r="PII31"/>
      <c r="PIJ31"/>
      <c r="PIK31"/>
      <c r="PIL31"/>
      <c r="PIM31"/>
      <c r="PIN31"/>
      <c r="PIO31"/>
      <c r="PIP31"/>
      <c r="PIQ31"/>
      <c r="PIR31"/>
      <c r="PIS31"/>
      <c r="PIT31"/>
      <c r="PIU31"/>
      <c r="PIV31"/>
      <c r="PIW31"/>
      <c r="PIX31"/>
      <c r="PIY31"/>
      <c r="PIZ31"/>
      <c r="PJA31"/>
      <c r="PJB31"/>
      <c r="PJC31"/>
      <c r="PJD31"/>
      <c r="PJE31"/>
      <c r="PJF31"/>
      <c r="PJG31"/>
      <c r="PJH31"/>
      <c r="PJI31"/>
      <c r="PJJ31"/>
      <c r="PJK31"/>
      <c r="PJL31"/>
      <c r="PJM31"/>
      <c r="PJN31"/>
      <c r="PJO31"/>
      <c r="PJP31"/>
      <c r="PJQ31"/>
      <c r="PJR31"/>
      <c r="PJS31"/>
      <c r="PJT31"/>
      <c r="PJU31"/>
      <c r="PJV31"/>
      <c r="PJW31"/>
      <c r="PJX31"/>
      <c r="PJY31"/>
      <c r="PJZ31"/>
      <c r="PKA31"/>
      <c r="PKB31"/>
      <c r="PKC31"/>
      <c r="PKD31"/>
      <c r="PKE31"/>
      <c r="PKF31"/>
      <c r="PKG31"/>
      <c r="PKH31"/>
      <c r="PKI31"/>
      <c r="PKJ31"/>
      <c r="PKK31"/>
      <c r="PKL31"/>
      <c r="PKM31"/>
      <c r="PKN31"/>
      <c r="PKO31"/>
      <c r="PKP31"/>
      <c r="PKQ31"/>
      <c r="PKR31"/>
      <c r="PKS31"/>
      <c r="PKT31"/>
      <c r="PKU31"/>
      <c r="PKV31"/>
      <c r="PKW31"/>
      <c r="PKX31"/>
      <c r="PKY31"/>
      <c r="PKZ31"/>
      <c r="PLA31"/>
      <c r="PLB31"/>
      <c r="PLC31"/>
      <c r="PLD31"/>
      <c r="PLE31"/>
      <c r="PLF31"/>
      <c r="PLG31"/>
      <c r="PLH31"/>
      <c r="PLI31"/>
      <c r="PLJ31"/>
      <c r="PLK31"/>
      <c r="PLL31"/>
      <c r="PLM31"/>
      <c r="PLN31"/>
      <c r="PLO31"/>
      <c r="PLP31"/>
      <c r="PLQ31"/>
      <c r="PLR31"/>
      <c r="PLS31"/>
      <c r="PLT31"/>
      <c r="PLU31"/>
      <c r="PLV31"/>
      <c r="PLW31"/>
      <c r="PLX31"/>
      <c r="PLY31"/>
      <c r="PLZ31"/>
      <c r="PMA31"/>
      <c r="PMB31"/>
      <c r="PMC31"/>
      <c r="PMD31"/>
      <c r="PME31"/>
      <c r="PMF31"/>
      <c r="PMG31"/>
      <c r="PMH31"/>
      <c r="PMI31"/>
      <c r="PMJ31"/>
      <c r="PMK31"/>
      <c r="PML31"/>
      <c r="PMM31"/>
      <c r="PMN31"/>
      <c r="PMO31"/>
      <c r="PMP31"/>
      <c r="PMQ31"/>
      <c r="PMR31"/>
      <c r="PMS31"/>
      <c r="PMT31"/>
      <c r="PMU31"/>
      <c r="PMV31"/>
      <c r="PMW31"/>
      <c r="PMX31"/>
      <c r="PMY31"/>
      <c r="PMZ31"/>
      <c r="PNA31"/>
      <c r="PNB31"/>
      <c r="PNC31"/>
      <c r="PND31"/>
      <c r="PNE31"/>
      <c r="PNF31"/>
      <c r="PNG31"/>
      <c r="PNH31"/>
      <c r="PNI31"/>
      <c r="PNJ31"/>
      <c r="PNK31"/>
      <c r="PNL31"/>
      <c r="PNM31"/>
      <c r="PNN31"/>
      <c r="PNO31"/>
      <c r="PNP31"/>
      <c r="PNQ31"/>
      <c r="PNR31"/>
      <c r="PNS31"/>
      <c r="PNT31"/>
      <c r="PNU31"/>
      <c r="PNV31"/>
      <c r="PNW31"/>
      <c r="PNX31"/>
      <c r="PNY31"/>
      <c r="PNZ31"/>
      <c r="POA31"/>
      <c r="POB31"/>
      <c r="POC31"/>
      <c r="POD31"/>
      <c r="POE31"/>
      <c r="POF31"/>
      <c r="POG31"/>
      <c r="POH31"/>
      <c r="POI31"/>
      <c r="POJ31"/>
      <c r="POK31"/>
      <c r="POL31"/>
      <c r="POM31"/>
      <c r="PON31"/>
      <c r="POO31"/>
      <c r="POP31"/>
      <c r="POQ31"/>
      <c r="POR31"/>
      <c r="POS31"/>
      <c r="POT31"/>
      <c r="POU31"/>
      <c r="POV31"/>
      <c r="POW31"/>
      <c r="POX31"/>
      <c r="POY31"/>
      <c r="POZ31"/>
      <c r="PPA31"/>
      <c r="PPB31"/>
      <c r="PPC31"/>
      <c r="PPD31"/>
      <c r="PPE31"/>
      <c r="PPF31"/>
      <c r="PPG31"/>
      <c r="PPH31"/>
      <c r="PPI31"/>
      <c r="PPJ31"/>
      <c r="PPK31"/>
      <c r="PPL31"/>
      <c r="PPM31"/>
      <c r="PPN31"/>
      <c r="PPO31"/>
      <c r="PPP31"/>
      <c r="PPQ31"/>
      <c r="PPR31"/>
      <c r="PPS31"/>
      <c r="PPT31"/>
      <c r="PPU31"/>
      <c r="PPV31"/>
      <c r="PPW31"/>
      <c r="PPX31"/>
      <c r="PPY31"/>
      <c r="PPZ31"/>
      <c r="PQA31"/>
      <c r="PQB31"/>
      <c r="PQC31"/>
      <c r="PQD31"/>
      <c r="PQE31"/>
      <c r="PQF31"/>
      <c r="PQG31"/>
      <c r="PQH31"/>
      <c r="PQI31"/>
      <c r="PQJ31"/>
      <c r="PQK31"/>
      <c r="PQL31"/>
      <c r="PQM31"/>
      <c r="PQN31"/>
      <c r="PQO31"/>
      <c r="PQP31"/>
      <c r="PQQ31"/>
      <c r="PQR31"/>
      <c r="PQS31"/>
      <c r="PQT31"/>
      <c r="PQU31"/>
      <c r="PQV31"/>
      <c r="PQW31"/>
      <c r="PQX31"/>
      <c r="PQY31"/>
      <c r="PQZ31"/>
      <c r="PRA31"/>
      <c r="PRB31"/>
      <c r="PRC31"/>
      <c r="PRD31"/>
      <c r="PRE31"/>
      <c r="PRF31"/>
      <c r="PRG31"/>
      <c r="PRH31"/>
      <c r="PRI31"/>
      <c r="PRJ31"/>
      <c r="PRK31"/>
      <c r="PRL31"/>
      <c r="PRM31"/>
      <c r="PRN31"/>
      <c r="PRO31"/>
      <c r="PRP31"/>
      <c r="PRQ31"/>
      <c r="PRR31"/>
      <c r="PRS31"/>
      <c r="PRT31"/>
      <c r="PRU31"/>
      <c r="PRV31"/>
      <c r="PRW31"/>
      <c r="PRX31"/>
      <c r="PRY31"/>
      <c r="PRZ31"/>
      <c r="PSA31"/>
      <c r="PSB31"/>
      <c r="PSC31"/>
      <c r="PSD31"/>
      <c r="PSE31"/>
      <c r="PSF31"/>
      <c r="PSG31"/>
      <c r="PSH31"/>
      <c r="PSI31"/>
      <c r="PSJ31"/>
      <c r="PSK31"/>
      <c r="PSL31"/>
      <c r="PSM31"/>
      <c r="PSN31"/>
      <c r="PSO31"/>
      <c r="PSP31"/>
      <c r="PSQ31"/>
      <c r="PSR31"/>
      <c r="PSS31"/>
      <c r="PST31"/>
      <c r="PSU31"/>
      <c r="PSV31"/>
      <c r="PSW31"/>
      <c r="PSX31"/>
      <c r="PSY31"/>
      <c r="PSZ31"/>
      <c r="PTA31"/>
      <c r="PTB31"/>
      <c r="PTC31"/>
      <c r="PTD31"/>
      <c r="PTE31"/>
      <c r="PTF31"/>
      <c r="PTG31"/>
      <c r="PTH31"/>
      <c r="PTI31"/>
      <c r="PTJ31"/>
      <c r="PTK31"/>
      <c r="PTL31"/>
      <c r="PTM31"/>
      <c r="PTN31"/>
      <c r="PTO31"/>
      <c r="PTP31"/>
      <c r="PTQ31"/>
      <c r="PTR31"/>
      <c r="PTS31"/>
      <c r="PTT31"/>
      <c r="PTU31"/>
      <c r="PTV31"/>
      <c r="PTW31"/>
      <c r="PTX31"/>
      <c r="PTY31"/>
      <c r="PTZ31"/>
      <c r="PUA31"/>
      <c r="PUB31"/>
      <c r="PUC31"/>
      <c r="PUD31"/>
      <c r="PUE31"/>
      <c r="PUF31"/>
      <c r="PUG31"/>
      <c r="PUH31"/>
      <c r="PUI31"/>
      <c r="PUJ31"/>
      <c r="PUK31"/>
      <c r="PUL31"/>
      <c r="PUM31"/>
      <c r="PUN31"/>
      <c r="PUO31"/>
      <c r="PUP31"/>
      <c r="PUQ31"/>
      <c r="PUR31"/>
      <c r="PUS31"/>
      <c r="PUT31"/>
      <c r="PUU31"/>
      <c r="PUV31"/>
      <c r="PUW31"/>
      <c r="PUX31"/>
      <c r="PUY31"/>
      <c r="PUZ31"/>
      <c r="PVA31"/>
      <c r="PVB31"/>
      <c r="PVC31"/>
      <c r="PVD31"/>
      <c r="PVE31"/>
      <c r="PVF31"/>
      <c r="PVG31"/>
      <c r="PVH31"/>
      <c r="PVI31"/>
      <c r="PVJ31"/>
      <c r="PVK31"/>
      <c r="PVL31"/>
      <c r="PVM31"/>
      <c r="PVN31"/>
      <c r="PVO31"/>
      <c r="PVP31"/>
      <c r="PVQ31"/>
      <c r="PVR31"/>
      <c r="PVS31"/>
      <c r="PVT31"/>
      <c r="PVU31"/>
      <c r="PVV31"/>
      <c r="PVW31"/>
      <c r="PVX31"/>
      <c r="PVY31"/>
      <c r="PVZ31"/>
      <c r="PWA31"/>
      <c r="PWB31"/>
      <c r="PWC31"/>
      <c r="PWD31"/>
      <c r="PWE31"/>
      <c r="PWF31"/>
      <c r="PWG31"/>
      <c r="PWH31"/>
      <c r="PWI31"/>
      <c r="PWJ31"/>
      <c r="PWK31"/>
      <c r="PWL31"/>
      <c r="PWM31"/>
      <c r="PWN31"/>
      <c r="PWO31"/>
      <c r="PWP31"/>
      <c r="PWQ31"/>
      <c r="PWR31"/>
      <c r="PWS31"/>
      <c r="PWT31"/>
      <c r="PWU31"/>
      <c r="PWV31"/>
      <c r="PWW31"/>
      <c r="PWX31"/>
      <c r="PWY31"/>
      <c r="PWZ31"/>
      <c r="PXA31"/>
      <c r="PXB31"/>
      <c r="PXC31"/>
      <c r="PXD31"/>
      <c r="PXE31"/>
      <c r="PXF31"/>
      <c r="PXG31"/>
      <c r="PXH31"/>
      <c r="PXI31"/>
      <c r="PXJ31"/>
      <c r="PXK31"/>
      <c r="PXL31"/>
      <c r="PXM31"/>
      <c r="PXN31"/>
      <c r="PXO31"/>
      <c r="PXP31"/>
      <c r="PXQ31"/>
      <c r="PXR31"/>
      <c r="PXS31"/>
      <c r="PXT31"/>
      <c r="PXU31"/>
      <c r="PXV31"/>
      <c r="PXW31"/>
      <c r="PXX31"/>
      <c r="PXY31"/>
      <c r="PXZ31"/>
      <c r="PYA31"/>
      <c r="PYB31"/>
      <c r="PYC31"/>
      <c r="PYD31"/>
      <c r="PYE31"/>
      <c r="PYF31"/>
      <c r="PYG31"/>
      <c r="PYH31"/>
      <c r="PYI31"/>
      <c r="PYJ31"/>
      <c r="PYK31"/>
      <c r="PYL31"/>
      <c r="PYM31"/>
      <c r="PYN31"/>
      <c r="PYO31"/>
      <c r="PYP31"/>
      <c r="PYQ31"/>
      <c r="PYR31"/>
      <c r="PYS31"/>
      <c r="PYT31"/>
      <c r="PYU31"/>
      <c r="PYV31"/>
      <c r="PYW31"/>
      <c r="PYX31"/>
      <c r="PYY31"/>
      <c r="PYZ31"/>
      <c r="PZA31"/>
      <c r="PZB31"/>
      <c r="PZC31"/>
      <c r="PZD31"/>
      <c r="PZE31"/>
      <c r="PZF31"/>
      <c r="PZG31"/>
      <c r="PZH31"/>
      <c r="PZI31"/>
      <c r="PZJ31"/>
      <c r="PZK31"/>
      <c r="PZL31"/>
      <c r="PZM31"/>
      <c r="PZN31"/>
      <c r="PZO31"/>
      <c r="PZP31"/>
      <c r="PZQ31"/>
      <c r="PZR31"/>
      <c r="PZS31"/>
      <c r="PZT31"/>
      <c r="PZU31"/>
      <c r="PZV31"/>
      <c r="PZW31"/>
      <c r="PZX31"/>
      <c r="PZY31"/>
      <c r="PZZ31"/>
      <c r="QAA31"/>
      <c r="QAB31"/>
      <c r="QAC31"/>
      <c r="QAD31"/>
      <c r="QAE31"/>
      <c r="QAF31"/>
      <c r="QAG31"/>
      <c r="QAH31"/>
      <c r="QAI31"/>
      <c r="QAJ31"/>
      <c r="QAK31"/>
      <c r="QAL31"/>
      <c r="QAM31"/>
      <c r="QAN31"/>
      <c r="QAO31"/>
      <c r="QAP31"/>
      <c r="QAQ31"/>
      <c r="QAR31"/>
      <c r="QAS31"/>
      <c r="QAT31"/>
      <c r="QAU31"/>
      <c r="QAV31"/>
      <c r="QAW31"/>
      <c r="QAX31"/>
      <c r="QAY31"/>
      <c r="QAZ31"/>
      <c r="QBA31"/>
      <c r="QBB31"/>
      <c r="QBC31"/>
      <c r="QBD31"/>
      <c r="QBE31"/>
      <c r="QBF31"/>
      <c r="QBG31"/>
      <c r="QBH31"/>
      <c r="QBI31"/>
      <c r="QBJ31"/>
      <c r="QBK31"/>
      <c r="QBL31"/>
      <c r="QBM31"/>
      <c r="QBN31"/>
      <c r="QBO31"/>
      <c r="QBP31"/>
      <c r="QBQ31"/>
      <c r="QBR31"/>
      <c r="QBS31"/>
      <c r="QBT31"/>
      <c r="QBU31"/>
      <c r="QBV31"/>
      <c r="QBW31"/>
      <c r="QBX31"/>
      <c r="QBY31"/>
      <c r="QBZ31"/>
      <c r="QCA31"/>
      <c r="QCB31"/>
      <c r="QCC31"/>
      <c r="QCD31"/>
      <c r="QCE31"/>
      <c r="QCF31"/>
      <c r="QCG31"/>
      <c r="QCH31"/>
      <c r="QCI31"/>
      <c r="QCJ31"/>
      <c r="QCK31"/>
      <c r="QCL31"/>
      <c r="QCM31"/>
      <c r="QCN31"/>
      <c r="QCO31"/>
      <c r="QCP31"/>
      <c r="QCQ31"/>
      <c r="QCR31"/>
      <c r="QCS31"/>
      <c r="QCT31"/>
      <c r="QCU31"/>
      <c r="QCV31"/>
      <c r="QCW31"/>
      <c r="QCX31"/>
      <c r="QCY31"/>
      <c r="QCZ31"/>
      <c r="QDA31"/>
      <c r="QDB31"/>
      <c r="QDC31"/>
      <c r="QDD31"/>
      <c r="QDE31"/>
      <c r="QDF31"/>
      <c r="QDG31"/>
      <c r="QDH31"/>
      <c r="QDI31"/>
      <c r="QDJ31"/>
      <c r="QDK31"/>
      <c r="QDL31"/>
      <c r="QDM31"/>
      <c r="QDN31"/>
      <c r="QDO31"/>
      <c r="QDP31"/>
      <c r="QDQ31"/>
      <c r="QDR31"/>
      <c r="QDS31"/>
      <c r="QDT31"/>
      <c r="QDU31"/>
      <c r="QDV31"/>
      <c r="QDW31"/>
      <c r="QDX31"/>
      <c r="QDY31"/>
      <c r="QDZ31"/>
      <c r="QEA31"/>
      <c r="QEB31"/>
      <c r="QEC31"/>
      <c r="QED31"/>
      <c r="QEE31"/>
      <c r="QEF31"/>
      <c r="QEG31"/>
      <c r="QEH31"/>
      <c r="QEI31"/>
      <c r="QEJ31"/>
      <c r="QEK31"/>
      <c r="QEL31"/>
      <c r="QEM31"/>
      <c r="QEN31"/>
      <c r="QEO31"/>
      <c r="QEP31"/>
      <c r="QEQ31"/>
      <c r="QER31"/>
      <c r="QES31"/>
      <c r="QET31"/>
      <c r="QEU31"/>
      <c r="QEV31"/>
      <c r="QEW31"/>
      <c r="QEX31"/>
      <c r="QEY31"/>
      <c r="QEZ31"/>
      <c r="QFA31"/>
      <c r="QFB31"/>
      <c r="QFC31"/>
      <c r="QFD31"/>
      <c r="QFE31"/>
      <c r="QFF31"/>
      <c r="QFG31"/>
      <c r="QFH31"/>
      <c r="QFI31"/>
      <c r="QFJ31"/>
      <c r="QFK31"/>
      <c r="QFL31"/>
      <c r="QFM31"/>
      <c r="QFN31"/>
      <c r="QFO31"/>
      <c r="QFP31"/>
      <c r="QFQ31"/>
      <c r="QFR31"/>
      <c r="QFS31"/>
      <c r="QFT31"/>
      <c r="QFU31"/>
      <c r="QFV31"/>
      <c r="QFW31"/>
      <c r="QFX31"/>
      <c r="QFY31"/>
      <c r="QFZ31"/>
      <c r="QGA31"/>
      <c r="QGB31"/>
      <c r="QGC31"/>
      <c r="QGD31"/>
      <c r="QGE31"/>
      <c r="QGF31"/>
      <c r="QGG31"/>
      <c r="QGH31"/>
      <c r="QGI31"/>
      <c r="QGJ31"/>
      <c r="QGK31"/>
      <c r="QGL31"/>
      <c r="QGM31"/>
      <c r="QGN31"/>
      <c r="QGO31"/>
      <c r="QGP31"/>
      <c r="QGQ31"/>
      <c r="QGR31"/>
      <c r="QGS31"/>
      <c r="QGT31"/>
      <c r="QGU31"/>
      <c r="QGV31"/>
      <c r="QGW31"/>
      <c r="QGX31"/>
      <c r="QGY31"/>
      <c r="QGZ31"/>
      <c r="QHA31"/>
      <c r="QHB31"/>
      <c r="QHC31"/>
      <c r="QHD31"/>
      <c r="QHE31"/>
      <c r="QHF31"/>
      <c r="QHG31"/>
      <c r="QHH31"/>
      <c r="QHI31"/>
      <c r="QHJ31"/>
      <c r="QHK31"/>
      <c r="QHL31"/>
      <c r="QHM31"/>
      <c r="QHN31"/>
      <c r="QHO31"/>
      <c r="QHP31"/>
      <c r="QHQ31"/>
      <c r="QHR31"/>
      <c r="QHS31"/>
      <c r="QHT31"/>
      <c r="QHU31"/>
      <c r="QHV31"/>
      <c r="QHW31"/>
      <c r="QHX31"/>
      <c r="QHY31"/>
      <c r="QHZ31"/>
      <c r="QIA31"/>
      <c r="QIB31"/>
      <c r="QIC31"/>
      <c r="QID31"/>
      <c r="QIE31"/>
      <c r="QIF31"/>
      <c r="QIG31"/>
      <c r="QIH31"/>
      <c r="QII31"/>
      <c r="QIJ31"/>
      <c r="QIK31"/>
      <c r="QIL31"/>
      <c r="QIM31"/>
      <c r="QIN31"/>
      <c r="QIO31"/>
      <c r="QIP31"/>
      <c r="QIQ31"/>
      <c r="QIR31"/>
      <c r="QIS31"/>
      <c r="QIT31"/>
      <c r="QIU31"/>
      <c r="QIV31"/>
      <c r="QIW31"/>
      <c r="QIX31"/>
      <c r="QIY31"/>
      <c r="QIZ31"/>
      <c r="QJA31"/>
      <c r="QJB31"/>
      <c r="QJC31"/>
      <c r="QJD31"/>
      <c r="QJE31"/>
      <c r="QJF31"/>
      <c r="QJG31"/>
      <c r="QJH31"/>
      <c r="QJI31"/>
      <c r="QJJ31"/>
      <c r="QJK31"/>
      <c r="QJL31"/>
      <c r="QJM31"/>
      <c r="QJN31"/>
      <c r="QJO31"/>
      <c r="QJP31"/>
      <c r="QJQ31"/>
      <c r="QJR31"/>
      <c r="QJS31"/>
      <c r="QJT31"/>
      <c r="QJU31"/>
      <c r="QJV31"/>
      <c r="QJW31"/>
      <c r="QJX31"/>
      <c r="QJY31"/>
      <c r="QJZ31"/>
      <c r="QKA31"/>
      <c r="QKB31"/>
      <c r="QKC31"/>
      <c r="QKD31"/>
      <c r="QKE31"/>
      <c r="QKF31"/>
      <c r="QKG31"/>
      <c r="QKH31"/>
      <c r="QKI31"/>
      <c r="QKJ31"/>
      <c r="QKK31"/>
      <c r="QKL31"/>
      <c r="QKM31"/>
      <c r="QKN31"/>
      <c r="QKO31"/>
      <c r="QKP31"/>
      <c r="QKQ31"/>
      <c r="QKR31"/>
      <c r="QKS31"/>
      <c r="QKT31"/>
      <c r="QKU31"/>
      <c r="QKV31"/>
      <c r="QKW31"/>
      <c r="QKX31"/>
      <c r="QKY31"/>
      <c r="QKZ31"/>
      <c r="QLA31"/>
      <c r="QLB31"/>
      <c r="QLC31"/>
      <c r="QLD31"/>
      <c r="QLE31"/>
      <c r="QLF31"/>
      <c r="QLG31"/>
      <c r="QLH31"/>
      <c r="QLI31"/>
      <c r="QLJ31"/>
      <c r="QLK31"/>
      <c r="QLL31"/>
      <c r="QLM31"/>
      <c r="QLN31"/>
      <c r="QLO31"/>
      <c r="QLP31"/>
      <c r="QLQ31"/>
      <c r="QLR31"/>
      <c r="QLS31"/>
      <c r="QLT31"/>
      <c r="QLU31"/>
      <c r="QLV31"/>
      <c r="QLW31"/>
      <c r="QLX31"/>
      <c r="QLY31"/>
      <c r="QLZ31"/>
      <c r="QMA31"/>
      <c r="QMB31"/>
      <c r="QMC31"/>
      <c r="QMD31"/>
      <c r="QME31"/>
      <c r="QMF31"/>
      <c r="QMG31"/>
      <c r="QMH31"/>
      <c r="QMI31"/>
      <c r="QMJ31"/>
      <c r="QMK31"/>
      <c r="QML31"/>
      <c r="QMM31"/>
      <c r="QMN31"/>
      <c r="QMO31"/>
      <c r="QMP31"/>
      <c r="QMQ31"/>
      <c r="QMR31"/>
      <c r="QMS31"/>
      <c r="QMT31"/>
      <c r="QMU31"/>
      <c r="QMV31"/>
      <c r="QMW31"/>
      <c r="QMX31"/>
      <c r="QMY31"/>
      <c r="QMZ31"/>
      <c r="QNA31"/>
      <c r="QNB31"/>
      <c r="QNC31"/>
      <c r="QND31"/>
      <c r="QNE31"/>
      <c r="QNF31"/>
      <c r="QNG31"/>
      <c r="QNH31"/>
      <c r="QNI31"/>
      <c r="QNJ31"/>
      <c r="QNK31"/>
      <c r="QNL31"/>
      <c r="QNM31"/>
      <c r="QNN31"/>
      <c r="QNO31"/>
      <c r="QNP31"/>
      <c r="QNQ31"/>
      <c r="QNR31"/>
      <c r="QNS31"/>
      <c r="QNT31"/>
      <c r="QNU31"/>
      <c r="QNV31"/>
      <c r="QNW31"/>
      <c r="QNX31"/>
      <c r="QNY31"/>
      <c r="QNZ31"/>
      <c r="QOA31"/>
      <c r="QOB31"/>
      <c r="QOC31"/>
      <c r="QOD31"/>
      <c r="QOE31"/>
      <c r="QOF31"/>
      <c r="QOG31"/>
      <c r="QOH31"/>
      <c r="QOI31"/>
      <c r="QOJ31"/>
      <c r="QOK31"/>
      <c r="QOL31"/>
      <c r="QOM31"/>
      <c r="QON31"/>
      <c r="QOO31"/>
      <c r="QOP31"/>
      <c r="QOQ31"/>
      <c r="QOR31"/>
      <c r="QOS31"/>
      <c r="QOT31"/>
      <c r="QOU31"/>
      <c r="QOV31"/>
      <c r="QOW31"/>
      <c r="QOX31"/>
      <c r="QOY31"/>
      <c r="QOZ31"/>
      <c r="QPA31"/>
      <c r="QPB31"/>
      <c r="QPC31"/>
      <c r="QPD31"/>
      <c r="QPE31"/>
      <c r="QPF31"/>
      <c r="QPG31"/>
      <c r="QPH31"/>
      <c r="QPI31"/>
      <c r="QPJ31"/>
      <c r="QPK31"/>
      <c r="QPL31"/>
      <c r="QPM31"/>
      <c r="QPN31"/>
      <c r="QPO31"/>
      <c r="QPP31"/>
      <c r="QPQ31"/>
      <c r="QPR31"/>
      <c r="QPS31"/>
      <c r="QPT31"/>
      <c r="QPU31"/>
      <c r="QPV31"/>
      <c r="QPW31"/>
      <c r="QPX31"/>
      <c r="QPY31"/>
      <c r="QPZ31"/>
      <c r="QQA31"/>
      <c r="QQB31"/>
      <c r="QQC31"/>
      <c r="QQD31"/>
      <c r="QQE31"/>
      <c r="QQF31"/>
      <c r="QQG31"/>
      <c r="QQH31"/>
      <c r="QQI31"/>
      <c r="QQJ31"/>
      <c r="QQK31"/>
      <c r="QQL31"/>
      <c r="QQM31"/>
      <c r="QQN31"/>
      <c r="QQO31"/>
      <c r="QQP31"/>
      <c r="QQQ31"/>
      <c r="QQR31"/>
      <c r="QQS31"/>
      <c r="QQT31"/>
      <c r="QQU31"/>
      <c r="QQV31"/>
      <c r="QQW31"/>
      <c r="QQX31"/>
      <c r="QQY31"/>
      <c r="QQZ31"/>
      <c r="QRA31"/>
      <c r="QRB31"/>
      <c r="QRC31"/>
      <c r="QRD31"/>
      <c r="QRE31"/>
      <c r="QRF31"/>
      <c r="QRG31"/>
      <c r="QRH31"/>
      <c r="QRI31"/>
      <c r="QRJ31"/>
      <c r="QRK31"/>
      <c r="QRL31"/>
      <c r="QRM31"/>
      <c r="QRN31"/>
      <c r="QRO31"/>
      <c r="QRP31"/>
      <c r="QRQ31"/>
      <c r="QRR31"/>
      <c r="QRS31"/>
      <c r="QRT31"/>
      <c r="QRU31"/>
      <c r="QRV31"/>
      <c r="QRW31"/>
      <c r="QRX31"/>
      <c r="QRY31"/>
      <c r="QRZ31"/>
      <c r="QSA31"/>
      <c r="QSB31"/>
      <c r="QSC31"/>
      <c r="QSD31"/>
      <c r="QSE31"/>
      <c r="QSF31"/>
      <c r="QSG31"/>
      <c r="QSH31"/>
      <c r="QSI31"/>
      <c r="QSJ31"/>
      <c r="QSK31"/>
      <c r="QSL31"/>
      <c r="QSM31"/>
      <c r="QSN31"/>
      <c r="QSO31"/>
      <c r="QSP31"/>
      <c r="QSQ31"/>
      <c r="QSR31"/>
      <c r="QSS31"/>
      <c r="QST31"/>
      <c r="QSU31"/>
      <c r="QSV31"/>
      <c r="QSW31"/>
      <c r="QSX31"/>
      <c r="QSY31"/>
      <c r="QSZ31"/>
      <c r="QTA31"/>
      <c r="QTB31"/>
      <c r="QTC31"/>
      <c r="QTD31"/>
      <c r="QTE31"/>
      <c r="QTF31"/>
      <c r="QTG31"/>
      <c r="QTH31"/>
      <c r="QTI31"/>
      <c r="QTJ31"/>
      <c r="QTK31"/>
      <c r="QTL31"/>
      <c r="QTM31"/>
      <c r="QTN31"/>
      <c r="QTO31"/>
      <c r="QTP31"/>
      <c r="QTQ31"/>
      <c r="QTR31"/>
      <c r="QTS31"/>
      <c r="QTT31"/>
      <c r="QTU31"/>
      <c r="QTV31"/>
      <c r="QTW31"/>
      <c r="QTX31"/>
      <c r="QTY31"/>
      <c r="QTZ31"/>
      <c r="QUA31"/>
      <c r="QUB31"/>
      <c r="QUC31"/>
      <c r="QUD31"/>
      <c r="QUE31"/>
      <c r="QUF31"/>
      <c r="QUG31"/>
      <c r="QUH31"/>
      <c r="QUI31"/>
      <c r="QUJ31"/>
      <c r="QUK31"/>
      <c r="QUL31"/>
      <c r="QUM31"/>
      <c r="QUN31"/>
      <c r="QUO31"/>
      <c r="QUP31"/>
      <c r="QUQ31"/>
      <c r="QUR31"/>
      <c r="QUS31"/>
      <c r="QUT31"/>
      <c r="QUU31"/>
      <c r="QUV31"/>
      <c r="QUW31"/>
      <c r="QUX31"/>
      <c r="QUY31"/>
      <c r="QUZ31"/>
      <c r="QVA31"/>
      <c r="QVB31"/>
      <c r="QVC31"/>
      <c r="QVD31"/>
      <c r="QVE31"/>
      <c r="QVF31"/>
      <c r="QVG31"/>
      <c r="QVH31"/>
      <c r="QVI31"/>
      <c r="QVJ31"/>
      <c r="QVK31"/>
      <c r="QVL31"/>
      <c r="QVM31"/>
      <c r="QVN31"/>
      <c r="QVO31"/>
      <c r="QVP31"/>
      <c r="QVQ31"/>
      <c r="QVR31"/>
      <c r="QVS31"/>
      <c r="QVT31"/>
      <c r="QVU31"/>
      <c r="QVV31"/>
      <c r="QVW31"/>
      <c r="QVX31"/>
      <c r="QVY31"/>
      <c r="QVZ31"/>
      <c r="QWA31"/>
      <c r="QWB31"/>
      <c r="QWC31"/>
      <c r="QWD31"/>
      <c r="QWE31"/>
      <c r="QWF31"/>
      <c r="QWG31"/>
      <c r="QWH31"/>
      <c r="QWI31"/>
      <c r="QWJ31"/>
      <c r="QWK31"/>
      <c r="QWL31"/>
      <c r="QWM31"/>
      <c r="QWN31"/>
      <c r="QWO31"/>
      <c r="QWP31"/>
      <c r="QWQ31"/>
      <c r="QWR31"/>
      <c r="QWS31"/>
      <c r="QWT31"/>
      <c r="QWU31"/>
      <c r="QWV31"/>
      <c r="QWW31"/>
      <c r="QWX31"/>
      <c r="QWY31"/>
      <c r="QWZ31"/>
      <c r="QXA31"/>
      <c r="QXB31"/>
      <c r="QXC31"/>
      <c r="QXD31"/>
      <c r="QXE31"/>
      <c r="QXF31"/>
      <c r="QXG31"/>
      <c r="QXH31"/>
      <c r="QXI31"/>
      <c r="QXJ31"/>
      <c r="QXK31"/>
      <c r="QXL31"/>
      <c r="QXM31"/>
      <c r="QXN31"/>
      <c r="QXO31"/>
      <c r="QXP31"/>
      <c r="QXQ31"/>
      <c r="QXR31"/>
      <c r="QXS31"/>
      <c r="QXT31"/>
      <c r="QXU31"/>
      <c r="QXV31"/>
      <c r="QXW31"/>
      <c r="QXX31"/>
      <c r="QXY31"/>
      <c r="QXZ31"/>
      <c r="QYA31"/>
      <c r="QYB31"/>
      <c r="QYC31"/>
      <c r="QYD31"/>
      <c r="QYE31"/>
      <c r="QYF31"/>
      <c r="QYG31"/>
      <c r="QYH31"/>
      <c r="QYI31"/>
      <c r="QYJ31"/>
      <c r="QYK31"/>
      <c r="QYL31"/>
      <c r="QYM31"/>
      <c r="QYN31"/>
      <c r="QYO31"/>
      <c r="QYP31"/>
      <c r="QYQ31"/>
      <c r="QYR31"/>
      <c r="QYS31"/>
      <c r="QYT31"/>
      <c r="QYU31"/>
      <c r="QYV31"/>
      <c r="QYW31"/>
      <c r="QYX31"/>
      <c r="QYY31"/>
      <c r="QYZ31"/>
      <c r="QZA31"/>
      <c r="QZB31"/>
      <c r="QZC31"/>
      <c r="QZD31"/>
      <c r="QZE31"/>
      <c r="QZF31"/>
      <c r="QZG31"/>
      <c r="QZH31"/>
      <c r="QZI31"/>
      <c r="QZJ31"/>
      <c r="QZK31"/>
      <c r="QZL31"/>
      <c r="QZM31"/>
      <c r="QZN31"/>
      <c r="QZO31"/>
      <c r="QZP31"/>
      <c r="QZQ31"/>
      <c r="QZR31"/>
      <c r="QZS31"/>
      <c r="QZT31"/>
      <c r="QZU31"/>
      <c r="QZV31"/>
      <c r="QZW31"/>
      <c r="QZX31"/>
      <c r="QZY31"/>
      <c r="QZZ31"/>
      <c r="RAA31"/>
      <c r="RAB31"/>
      <c r="RAC31"/>
      <c r="RAD31"/>
      <c r="RAE31"/>
      <c r="RAF31"/>
      <c r="RAG31"/>
      <c r="RAH31"/>
      <c r="RAI31"/>
      <c r="RAJ31"/>
      <c r="RAK31"/>
      <c r="RAL31"/>
      <c r="RAM31"/>
      <c r="RAN31"/>
      <c r="RAO31"/>
      <c r="RAP31"/>
      <c r="RAQ31"/>
      <c r="RAR31"/>
      <c r="RAS31"/>
      <c r="RAT31"/>
      <c r="RAU31"/>
      <c r="RAV31"/>
      <c r="RAW31"/>
      <c r="RAX31"/>
      <c r="RAY31"/>
      <c r="RAZ31"/>
      <c r="RBA31"/>
      <c r="RBB31"/>
      <c r="RBC31"/>
      <c r="RBD31"/>
      <c r="RBE31"/>
      <c r="RBF31"/>
      <c r="RBG31"/>
      <c r="RBH31"/>
      <c r="RBI31"/>
      <c r="RBJ31"/>
      <c r="RBK31"/>
      <c r="RBL31"/>
      <c r="RBM31"/>
      <c r="RBN31"/>
      <c r="RBO31"/>
      <c r="RBP31"/>
      <c r="RBQ31"/>
      <c r="RBR31"/>
      <c r="RBS31"/>
      <c r="RBT31"/>
      <c r="RBU31"/>
      <c r="RBV31"/>
      <c r="RBW31"/>
      <c r="RBX31"/>
      <c r="RBY31"/>
      <c r="RBZ31"/>
      <c r="RCA31"/>
      <c r="RCB31"/>
      <c r="RCC31"/>
      <c r="RCD31"/>
      <c r="RCE31"/>
      <c r="RCF31"/>
      <c r="RCG31"/>
      <c r="RCH31"/>
      <c r="RCI31"/>
      <c r="RCJ31"/>
      <c r="RCK31"/>
      <c r="RCL31"/>
      <c r="RCM31"/>
      <c r="RCN31"/>
      <c r="RCO31"/>
      <c r="RCP31"/>
      <c r="RCQ31"/>
      <c r="RCR31"/>
      <c r="RCS31"/>
      <c r="RCT31"/>
      <c r="RCU31"/>
      <c r="RCV31"/>
      <c r="RCW31"/>
      <c r="RCX31"/>
      <c r="RCY31"/>
      <c r="RCZ31"/>
      <c r="RDA31"/>
      <c r="RDB31"/>
      <c r="RDC31"/>
      <c r="RDD31"/>
      <c r="RDE31"/>
      <c r="RDF31"/>
      <c r="RDG31"/>
      <c r="RDH31"/>
      <c r="RDI31"/>
      <c r="RDJ31"/>
      <c r="RDK31"/>
      <c r="RDL31"/>
      <c r="RDM31"/>
      <c r="RDN31"/>
      <c r="RDO31"/>
      <c r="RDP31"/>
      <c r="RDQ31"/>
      <c r="RDR31"/>
      <c r="RDS31"/>
      <c r="RDT31"/>
      <c r="RDU31"/>
      <c r="RDV31"/>
      <c r="RDW31"/>
      <c r="RDX31"/>
      <c r="RDY31"/>
      <c r="RDZ31"/>
      <c r="REA31"/>
      <c r="REB31"/>
      <c r="REC31"/>
      <c r="RED31"/>
      <c r="REE31"/>
      <c r="REF31"/>
      <c r="REG31"/>
      <c r="REH31"/>
      <c r="REI31"/>
      <c r="REJ31"/>
      <c r="REK31"/>
      <c r="REL31"/>
      <c r="REM31"/>
      <c r="REN31"/>
      <c r="REO31"/>
      <c r="REP31"/>
      <c r="REQ31"/>
      <c r="RER31"/>
      <c r="RES31"/>
      <c r="RET31"/>
      <c r="REU31"/>
      <c r="REV31"/>
      <c r="REW31"/>
      <c r="REX31"/>
      <c r="REY31"/>
      <c r="REZ31"/>
      <c r="RFA31"/>
      <c r="RFB31"/>
      <c r="RFC31"/>
      <c r="RFD31"/>
      <c r="RFE31"/>
      <c r="RFF31"/>
      <c r="RFG31"/>
      <c r="RFH31"/>
      <c r="RFI31"/>
      <c r="RFJ31"/>
      <c r="RFK31"/>
      <c r="RFL31"/>
      <c r="RFM31"/>
      <c r="RFN31"/>
      <c r="RFO31"/>
      <c r="RFP31"/>
      <c r="RFQ31"/>
      <c r="RFR31"/>
      <c r="RFS31"/>
      <c r="RFT31"/>
      <c r="RFU31"/>
      <c r="RFV31"/>
      <c r="RFW31"/>
      <c r="RFX31"/>
      <c r="RFY31"/>
      <c r="RFZ31"/>
      <c r="RGA31"/>
      <c r="RGB31"/>
      <c r="RGC31"/>
      <c r="RGD31"/>
      <c r="RGE31"/>
      <c r="RGF31"/>
      <c r="RGG31"/>
      <c r="RGH31"/>
      <c r="RGI31"/>
      <c r="RGJ31"/>
      <c r="RGK31"/>
      <c r="RGL31"/>
      <c r="RGM31"/>
      <c r="RGN31"/>
      <c r="RGO31"/>
      <c r="RGP31"/>
      <c r="RGQ31"/>
      <c r="RGR31"/>
      <c r="RGS31"/>
      <c r="RGT31"/>
      <c r="RGU31"/>
      <c r="RGV31"/>
      <c r="RGW31"/>
      <c r="RGX31"/>
      <c r="RGY31"/>
      <c r="RGZ31"/>
      <c r="RHA31"/>
      <c r="RHB31"/>
      <c r="RHC31"/>
      <c r="RHD31"/>
      <c r="RHE31"/>
      <c r="RHF31"/>
      <c r="RHG31"/>
      <c r="RHH31"/>
      <c r="RHI31"/>
      <c r="RHJ31"/>
      <c r="RHK31"/>
      <c r="RHL31"/>
      <c r="RHM31"/>
      <c r="RHN31"/>
      <c r="RHO31"/>
      <c r="RHP31"/>
      <c r="RHQ31"/>
      <c r="RHR31"/>
      <c r="RHS31"/>
      <c r="RHT31"/>
      <c r="RHU31"/>
      <c r="RHV31"/>
      <c r="RHW31"/>
      <c r="RHX31"/>
      <c r="RHY31"/>
      <c r="RHZ31"/>
      <c r="RIA31"/>
      <c r="RIB31"/>
      <c r="RIC31"/>
      <c r="RID31"/>
      <c r="RIE31"/>
      <c r="RIF31"/>
      <c r="RIG31"/>
      <c r="RIH31"/>
      <c r="RII31"/>
      <c r="RIJ31"/>
      <c r="RIK31"/>
      <c r="RIL31"/>
      <c r="RIM31"/>
      <c r="RIN31"/>
      <c r="RIO31"/>
      <c r="RIP31"/>
      <c r="RIQ31"/>
      <c r="RIR31"/>
      <c r="RIS31"/>
      <c r="RIT31"/>
      <c r="RIU31"/>
      <c r="RIV31"/>
      <c r="RIW31"/>
      <c r="RIX31"/>
      <c r="RIY31"/>
      <c r="RIZ31"/>
      <c r="RJA31"/>
      <c r="RJB31"/>
      <c r="RJC31"/>
      <c r="RJD31"/>
      <c r="RJE31"/>
      <c r="RJF31"/>
      <c r="RJG31"/>
      <c r="RJH31"/>
      <c r="RJI31"/>
      <c r="RJJ31"/>
      <c r="RJK31"/>
      <c r="RJL31"/>
      <c r="RJM31"/>
      <c r="RJN31"/>
      <c r="RJO31"/>
      <c r="RJP31"/>
      <c r="RJQ31"/>
      <c r="RJR31"/>
      <c r="RJS31"/>
      <c r="RJT31"/>
      <c r="RJU31"/>
      <c r="RJV31"/>
      <c r="RJW31"/>
      <c r="RJX31"/>
      <c r="RJY31"/>
      <c r="RJZ31"/>
      <c r="RKA31"/>
      <c r="RKB31"/>
      <c r="RKC31"/>
      <c r="RKD31"/>
      <c r="RKE31"/>
      <c r="RKF31"/>
      <c r="RKG31"/>
      <c r="RKH31"/>
      <c r="RKI31"/>
      <c r="RKJ31"/>
      <c r="RKK31"/>
      <c r="RKL31"/>
      <c r="RKM31"/>
      <c r="RKN31"/>
      <c r="RKO31"/>
      <c r="RKP31"/>
      <c r="RKQ31"/>
      <c r="RKR31"/>
      <c r="RKS31"/>
      <c r="RKT31"/>
      <c r="RKU31"/>
      <c r="RKV31"/>
      <c r="RKW31"/>
      <c r="RKX31"/>
      <c r="RKY31"/>
      <c r="RKZ31"/>
      <c r="RLA31"/>
      <c r="RLB31"/>
      <c r="RLC31"/>
      <c r="RLD31"/>
      <c r="RLE31"/>
      <c r="RLF31"/>
      <c r="RLG31"/>
      <c r="RLH31"/>
      <c r="RLI31"/>
      <c r="RLJ31"/>
      <c r="RLK31"/>
      <c r="RLL31"/>
      <c r="RLM31"/>
      <c r="RLN31"/>
      <c r="RLO31"/>
      <c r="RLP31"/>
      <c r="RLQ31"/>
      <c r="RLR31"/>
      <c r="RLS31"/>
      <c r="RLT31"/>
      <c r="RLU31"/>
      <c r="RLV31"/>
      <c r="RLW31"/>
      <c r="RLX31"/>
      <c r="RLY31"/>
      <c r="RLZ31"/>
      <c r="RMA31"/>
      <c r="RMB31"/>
      <c r="RMC31"/>
      <c r="RMD31"/>
      <c r="RME31"/>
      <c r="RMF31"/>
      <c r="RMG31"/>
      <c r="RMH31"/>
      <c r="RMI31"/>
      <c r="RMJ31"/>
      <c r="RMK31"/>
      <c r="RML31"/>
      <c r="RMM31"/>
      <c r="RMN31"/>
      <c r="RMO31"/>
      <c r="RMP31"/>
      <c r="RMQ31"/>
      <c r="RMR31"/>
      <c r="RMS31"/>
      <c r="RMT31"/>
      <c r="RMU31"/>
      <c r="RMV31"/>
      <c r="RMW31"/>
      <c r="RMX31"/>
      <c r="RMY31"/>
      <c r="RMZ31"/>
      <c r="RNA31"/>
      <c r="RNB31"/>
      <c r="RNC31"/>
      <c r="RND31"/>
      <c r="RNE31"/>
      <c r="RNF31"/>
      <c r="RNG31"/>
      <c r="RNH31"/>
      <c r="RNI31"/>
      <c r="RNJ31"/>
      <c r="RNK31"/>
      <c r="RNL31"/>
      <c r="RNM31"/>
      <c r="RNN31"/>
      <c r="RNO31"/>
      <c r="RNP31"/>
      <c r="RNQ31"/>
      <c r="RNR31"/>
      <c r="RNS31"/>
      <c r="RNT31"/>
      <c r="RNU31"/>
      <c r="RNV31"/>
      <c r="RNW31"/>
      <c r="RNX31"/>
      <c r="RNY31"/>
      <c r="RNZ31"/>
      <c r="ROA31"/>
      <c r="ROB31"/>
      <c r="ROC31"/>
      <c r="ROD31"/>
      <c r="ROE31"/>
      <c r="ROF31"/>
      <c r="ROG31"/>
      <c r="ROH31"/>
      <c r="ROI31"/>
      <c r="ROJ31"/>
      <c r="ROK31"/>
      <c r="ROL31"/>
      <c r="ROM31"/>
      <c r="RON31"/>
      <c r="ROO31"/>
      <c r="ROP31"/>
      <c r="ROQ31"/>
      <c r="ROR31"/>
      <c r="ROS31"/>
      <c r="ROT31"/>
      <c r="ROU31"/>
      <c r="ROV31"/>
      <c r="ROW31"/>
      <c r="ROX31"/>
      <c r="ROY31"/>
      <c r="ROZ31"/>
      <c r="RPA31"/>
      <c r="RPB31"/>
      <c r="RPC31"/>
      <c r="RPD31"/>
      <c r="RPE31"/>
      <c r="RPF31"/>
      <c r="RPG31"/>
      <c r="RPH31"/>
      <c r="RPI31"/>
      <c r="RPJ31"/>
      <c r="RPK31"/>
      <c r="RPL31"/>
      <c r="RPM31"/>
      <c r="RPN31"/>
      <c r="RPO31"/>
      <c r="RPP31"/>
      <c r="RPQ31"/>
      <c r="RPR31"/>
      <c r="RPS31"/>
      <c r="RPT31"/>
      <c r="RPU31"/>
      <c r="RPV31"/>
      <c r="RPW31"/>
      <c r="RPX31"/>
      <c r="RPY31"/>
      <c r="RPZ31"/>
      <c r="RQA31"/>
      <c r="RQB31"/>
      <c r="RQC31"/>
      <c r="RQD31"/>
      <c r="RQE31"/>
      <c r="RQF31"/>
      <c r="RQG31"/>
      <c r="RQH31"/>
      <c r="RQI31"/>
      <c r="RQJ31"/>
      <c r="RQK31"/>
      <c r="RQL31"/>
      <c r="RQM31"/>
      <c r="RQN31"/>
      <c r="RQO31"/>
      <c r="RQP31"/>
      <c r="RQQ31"/>
      <c r="RQR31"/>
      <c r="RQS31"/>
      <c r="RQT31"/>
      <c r="RQU31"/>
      <c r="RQV31"/>
      <c r="RQW31"/>
      <c r="RQX31"/>
      <c r="RQY31"/>
      <c r="RQZ31"/>
      <c r="RRA31"/>
      <c r="RRB31"/>
      <c r="RRC31"/>
      <c r="RRD31"/>
      <c r="RRE31"/>
      <c r="RRF31"/>
      <c r="RRG31"/>
      <c r="RRH31"/>
      <c r="RRI31"/>
      <c r="RRJ31"/>
      <c r="RRK31"/>
      <c r="RRL31"/>
      <c r="RRM31"/>
      <c r="RRN31"/>
      <c r="RRO31"/>
      <c r="RRP31"/>
      <c r="RRQ31"/>
      <c r="RRR31"/>
      <c r="RRS31"/>
      <c r="RRT31"/>
      <c r="RRU31"/>
      <c r="RRV31"/>
      <c r="RRW31"/>
      <c r="RRX31"/>
      <c r="RRY31"/>
      <c r="RRZ31"/>
      <c r="RSA31"/>
      <c r="RSB31"/>
      <c r="RSC31"/>
      <c r="RSD31"/>
      <c r="RSE31"/>
      <c r="RSF31"/>
      <c r="RSG31"/>
      <c r="RSH31"/>
      <c r="RSI31"/>
      <c r="RSJ31"/>
      <c r="RSK31"/>
      <c r="RSL31"/>
      <c r="RSM31"/>
      <c r="RSN31"/>
      <c r="RSO31"/>
      <c r="RSP31"/>
      <c r="RSQ31"/>
      <c r="RSR31"/>
      <c r="RSS31"/>
      <c r="RST31"/>
      <c r="RSU31"/>
      <c r="RSV31"/>
      <c r="RSW31"/>
      <c r="RSX31"/>
      <c r="RSY31"/>
      <c r="RSZ31"/>
      <c r="RTA31"/>
      <c r="RTB31"/>
      <c r="RTC31"/>
      <c r="RTD31"/>
      <c r="RTE31"/>
      <c r="RTF31"/>
      <c r="RTG31"/>
      <c r="RTH31"/>
      <c r="RTI31"/>
      <c r="RTJ31"/>
      <c r="RTK31"/>
      <c r="RTL31"/>
      <c r="RTM31"/>
      <c r="RTN31"/>
      <c r="RTO31"/>
      <c r="RTP31"/>
      <c r="RTQ31"/>
      <c r="RTR31"/>
      <c r="RTS31"/>
      <c r="RTT31"/>
      <c r="RTU31"/>
      <c r="RTV31"/>
      <c r="RTW31"/>
      <c r="RTX31"/>
      <c r="RTY31"/>
      <c r="RTZ31"/>
      <c r="RUA31"/>
      <c r="RUB31"/>
      <c r="RUC31"/>
      <c r="RUD31"/>
      <c r="RUE31"/>
      <c r="RUF31"/>
      <c r="RUG31"/>
      <c r="RUH31"/>
      <c r="RUI31"/>
      <c r="RUJ31"/>
      <c r="RUK31"/>
      <c r="RUL31"/>
      <c r="RUM31"/>
      <c r="RUN31"/>
      <c r="RUO31"/>
      <c r="RUP31"/>
      <c r="RUQ31"/>
      <c r="RUR31"/>
      <c r="RUS31"/>
      <c r="RUT31"/>
      <c r="RUU31"/>
      <c r="RUV31"/>
      <c r="RUW31"/>
      <c r="RUX31"/>
      <c r="RUY31"/>
      <c r="RUZ31"/>
      <c r="RVA31"/>
      <c r="RVB31"/>
      <c r="RVC31"/>
      <c r="RVD31"/>
      <c r="RVE31"/>
      <c r="RVF31"/>
      <c r="RVG31"/>
      <c r="RVH31"/>
      <c r="RVI31"/>
      <c r="RVJ31"/>
      <c r="RVK31"/>
      <c r="RVL31"/>
      <c r="RVM31"/>
      <c r="RVN31"/>
      <c r="RVO31"/>
      <c r="RVP31"/>
      <c r="RVQ31"/>
      <c r="RVR31"/>
      <c r="RVS31"/>
      <c r="RVT31"/>
      <c r="RVU31"/>
      <c r="RVV31"/>
      <c r="RVW31"/>
      <c r="RVX31"/>
      <c r="RVY31"/>
      <c r="RVZ31"/>
      <c r="RWA31"/>
      <c r="RWB31"/>
      <c r="RWC31"/>
      <c r="RWD31"/>
      <c r="RWE31"/>
      <c r="RWF31"/>
      <c r="RWG31"/>
      <c r="RWH31"/>
      <c r="RWI31"/>
      <c r="RWJ31"/>
      <c r="RWK31"/>
      <c r="RWL31"/>
      <c r="RWM31"/>
      <c r="RWN31"/>
      <c r="RWO31"/>
      <c r="RWP31"/>
      <c r="RWQ31"/>
      <c r="RWR31"/>
      <c r="RWS31"/>
      <c r="RWT31"/>
      <c r="RWU31"/>
      <c r="RWV31"/>
      <c r="RWW31"/>
      <c r="RWX31"/>
      <c r="RWY31"/>
      <c r="RWZ31"/>
      <c r="RXA31"/>
      <c r="RXB31"/>
      <c r="RXC31"/>
      <c r="RXD31"/>
      <c r="RXE31"/>
      <c r="RXF31"/>
      <c r="RXG31"/>
      <c r="RXH31"/>
      <c r="RXI31"/>
      <c r="RXJ31"/>
      <c r="RXK31"/>
      <c r="RXL31"/>
      <c r="RXM31"/>
      <c r="RXN31"/>
      <c r="RXO31"/>
      <c r="RXP31"/>
      <c r="RXQ31"/>
      <c r="RXR31"/>
      <c r="RXS31"/>
      <c r="RXT31"/>
      <c r="RXU31"/>
      <c r="RXV31"/>
      <c r="RXW31"/>
      <c r="RXX31"/>
      <c r="RXY31"/>
      <c r="RXZ31"/>
      <c r="RYA31"/>
      <c r="RYB31"/>
      <c r="RYC31"/>
      <c r="RYD31"/>
      <c r="RYE31"/>
      <c r="RYF31"/>
      <c r="RYG31"/>
      <c r="RYH31"/>
      <c r="RYI31"/>
      <c r="RYJ31"/>
      <c r="RYK31"/>
      <c r="RYL31"/>
      <c r="RYM31"/>
      <c r="RYN31"/>
      <c r="RYO31"/>
      <c r="RYP31"/>
      <c r="RYQ31"/>
      <c r="RYR31"/>
      <c r="RYS31"/>
      <c r="RYT31"/>
      <c r="RYU31"/>
      <c r="RYV31"/>
      <c r="RYW31"/>
      <c r="RYX31"/>
      <c r="RYY31"/>
      <c r="RYZ31"/>
      <c r="RZA31"/>
      <c r="RZB31"/>
      <c r="RZC31"/>
      <c r="RZD31"/>
      <c r="RZE31"/>
      <c r="RZF31"/>
      <c r="RZG31"/>
      <c r="RZH31"/>
      <c r="RZI31"/>
      <c r="RZJ31"/>
      <c r="RZK31"/>
      <c r="RZL31"/>
      <c r="RZM31"/>
      <c r="RZN31"/>
      <c r="RZO31"/>
      <c r="RZP31"/>
      <c r="RZQ31"/>
      <c r="RZR31"/>
      <c r="RZS31"/>
      <c r="RZT31"/>
      <c r="RZU31"/>
      <c r="RZV31"/>
      <c r="RZW31"/>
      <c r="RZX31"/>
      <c r="RZY31"/>
      <c r="RZZ31"/>
      <c r="SAA31"/>
      <c r="SAB31"/>
      <c r="SAC31"/>
      <c r="SAD31"/>
      <c r="SAE31"/>
      <c r="SAF31"/>
      <c r="SAG31"/>
      <c r="SAH31"/>
      <c r="SAI31"/>
      <c r="SAJ31"/>
      <c r="SAK31"/>
      <c r="SAL31"/>
      <c r="SAM31"/>
      <c r="SAN31"/>
      <c r="SAO31"/>
      <c r="SAP31"/>
      <c r="SAQ31"/>
      <c r="SAR31"/>
      <c r="SAS31"/>
      <c r="SAT31"/>
      <c r="SAU31"/>
      <c r="SAV31"/>
      <c r="SAW31"/>
      <c r="SAX31"/>
      <c r="SAY31"/>
      <c r="SAZ31"/>
      <c r="SBA31"/>
      <c r="SBB31"/>
      <c r="SBC31"/>
      <c r="SBD31"/>
      <c r="SBE31"/>
      <c r="SBF31"/>
      <c r="SBG31"/>
      <c r="SBH31"/>
      <c r="SBI31"/>
      <c r="SBJ31"/>
      <c r="SBK31"/>
      <c r="SBL31"/>
      <c r="SBM31"/>
      <c r="SBN31"/>
      <c r="SBO31"/>
      <c r="SBP31"/>
      <c r="SBQ31"/>
      <c r="SBR31"/>
      <c r="SBS31"/>
      <c r="SBT31"/>
      <c r="SBU31"/>
      <c r="SBV31"/>
      <c r="SBW31"/>
      <c r="SBX31"/>
      <c r="SBY31"/>
      <c r="SBZ31"/>
      <c r="SCA31"/>
      <c r="SCB31"/>
      <c r="SCC31"/>
      <c r="SCD31"/>
      <c r="SCE31"/>
      <c r="SCF31"/>
      <c r="SCG31"/>
      <c r="SCH31"/>
      <c r="SCI31"/>
      <c r="SCJ31"/>
      <c r="SCK31"/>
      <c r="SCL31"/>
      <c r="SCM31"/>
      <c r="SCN31"/>
      <c r="SCO31"/>
      <c r="SCP31"/>
      <c r="SCQ31"/>
      <c r="SCR31"/>
      <c r="SCS31"/>
      <c r="SCT31"/>
      <c r="SCU31"/>
      <c r="SCV31"/>
      <c r="SCW31"/>
      <c r="SCX31"/>
      <c r="SCY31"/>
      <c r="SCZ31"/>
      <c r="SDA31"/>
      <c r="SDB31"/>
      <c r="SDC31"/>
      <c r="SDD31"/>
      <c r="SDE31"/>
      <c r="SDF31"/>
      <c r="SDG31"/>
      <c r="SDH31"/>
      <c r="SDI31"/>
      <c r="SDJ31"/>
      <c r="SDK31"/>
      <c r="SDL31"/>
      <c r="SDM31"/>
      <c r="SDN31"/>
      <c r="SDO31"/>
      <c r="SDP31"/>
      <c r="SDQ31"/>
      <c r="SDR31"/>
      <c r="SDS31"/>
      <c r="SDT31"/>
      <c r="SDU31"/>
      <c r="SDV31"/>
      <c r="SDW31"/>
      <c r="SDX31"/>
      <c r="SDY31"/>
      <c r="SDZ31"/>
      <c r="SEA31"/>
      <c r="SEB31"/>
      <c r="SEC31"/>
      <c r="SED31"/>
      <c r="SEE31"/>
      <c r="SEF31"/>
      <c r="SEG31"/>
      <c r="SEH31"/>
      <c r="SEI31"/>
      <c r="SEJ31"/>
      <c r="SEK31"/>
      <c r="SEL31"/>
      <c r="SEM31"/>
      <c r="SEN31"/>
      <c r="SEO31"/>
      <c r="SEP31"/>
      <c r="SEQ31"/>
      <c r="SER31"/>
      <c r="SES31"/>
      <c r="SET31"/>
      <c r="SEU31"/>
      <c r="SEV31"/>
      <c r="SEW31"/>
      <c r="SEX31"/>
      <c r="SEY31"/>
      <c r="SEZ31"/>
      <c r="SFA31"/>
      <c r="SFB31"/>
      <c r="SFC31"/>
      <c r="SFD31"/>
      <c r="SFE31"/>
      <c r="SFF31"/>
      <c r="SFG31"/>
      <c r="SFH31"/>
      <c r="SFI31"/>
      <c r="SFJ31"/>
      <c r="SFK31"/>
      <c r="SFL31"/>
      <c r="SFM31"/>
      <c r="SFN31"/>
      <c r="SFO31"/>
      <c r="SFP31"/>
      <c r="SFQ31"/>
      <c r="SFR31"/>
      <c r="SFS31"/>
      <c r="SFT31"/>
      <c r="SFU31"/>
      <c r="SFV31"/>
      <c r="SFW31"/>
      <c r="SFX31"/>
      <c r="SFY31"/>
      <c r="SFZ31"/>
      <c r="SGA31"/>
      <c r="SGB31"/>
      <c r="SGC31"/>
      <c r="SGD31"/>
      <c r="SGE31"/>
      <c r="SGF31"/>
      <c r="SGG31"/>
      <c r="SGH31"/>
      <c r="SGI31"/>
      <c r="SGJ31"/>
      <c r="SGK31"/>
      <c r="SGL31"/>
      <c r="SGM31"/>
      <c r="SGN31"/>
      <c r="SGO31"/>
      <c r="SGP31"/>
      <c r="SGQ31"/>
      <c r="SGR31"/>
      <c r="SGS31"/>
      <c r="SGT31"/>
      <c r="SGU31"/>
      <c r="SGV31"/>
      <c r="SGW31"/>
      <c r="SGX31"/>
      <c r="SGY31"/>
      <c r="SGZ31"/>
      <c r="SHA31"/>
      <c r="SHB31"/>
      <c r="SHC31"/>
      <c r="SHD31"/>
      <c r="SHE31"/>
      <c r="SHF31"/>
      <c r="SHG31"/>
      <c r="SHH31"/>
      <c r="SHI31"/>
      <c r="SHJ31"/>
      <c r="SHK31"/>
      <c r="SHL31"/>
      <c r="SHM31"/>
      <c r="SHN31"/>
      <c r="SHO31"/>
      <c r="SHP31"/>
      <c r="SHQ31"/>
      <c r="SHR31"/>
      <c r="SHS31"/>
      <c r="SHT31"/>
      <c r="SHU31"/>
      <c r="SHV31"/>
      <c r="SHW31"/>
      <c r="SHX31"/>
      <c r="SHY31"/>
      <c r="SHZ31"/>
      <c r="SIA31"/>
      <c r="SIB31"/>
      <c r="SIC31"/>
      <c r="SID31"/>
      <c r="SIE31"/>
      <c r="SIF31"/>
      <c r="SIG31"/>
      <c r="SIH31"/>
      <c r="SII31"/>
      <c r="SIJ31"/>
      <c r="SIK31"/>
      <c r="SIL31"/>
      <c r="SIM31"/>
      <c r="SIN31"/>
      <c r="SIO31"/>
      <c r="SIP31"/>
      <c r="SIQ31"/>
      <c r="SIR31"/>
      <c r="SIS31"/>
      <c r="SIT31"/>
      <c r="SIU31"/>
      <c r="SIV31"/>
      <c r="SIW31"/>
      <c r="SIX31"/>
      <c r="SIY31"/>
      <c r="SIZ31"/>
      <c r="SJA31"/>
      <c r="SJB31"/>
      <c r="SJC31"/>
      <c r="SJD31"/>
      <c r="SJE31"/>
      <c r="SJF31"/>
      <c r="SJG31"/>
      <c r="SJH31"/>
      <c r="SJI31"/>
      <c r="SJJ31"/>
      <c r="SJK31"/>
      <c r="SJL31"/>
      <c r="SJM31"/>
      <c r="SJN31"/>
      <c r="SJO31"/>
      <c r="SJP31"/>
      <c r="SJQ31"/>
      <c r="SJR31"/>
      <c r="SJS31"/>
      <c r="SJT31"/>
      <c r="SJU31"/>
      <c r="SJV31"/>
      <c r="SJW31"/>
      <c r="SJX31"/>
      <c r="SJY31"/>
      <c r="SJZ31"/>
      <c r="SKA31"/>
      <c r="SKB31"/>
      <c r="SKC31"/>
      <c r="SKD31"/>
      <c r="SKE31"/>
      <c r="SKF31"/>
      <c r="SKG31"/>
      <c r="SKH31"/>
      <c r="SKI31"/>
      <c r="SKJ31"/>
      <c r="SKK31"/>
      <c r="SKL31"/>
      <c r="SKM31"/>
      <c r="SKN31"/>
      <c r="SKO31"/>
      <c r="SKP31"/>
      <c r="SKQ31"/>
      <c r="SKR31"/>
      <c r="SKS31"/>
      <c r="SKT31"/>
      <c r="SKU31"/>
      <c r="SKV31"/>
      <c r="SKW31"/>
      <c r="SKX31"/>
      <c r="SKY31"/>
      <c r="SKZ31"/>
      <c r="SLA31"/>
      <c r="SLB31"/>
      <c r="SLC31"/>
      <c r="SLD31"/>
      <c r="SLE31"/>
      <c r="SLF31"/>
      <c r="SLG31"/>
      <c r="SLH31"/>
      <c r="SLI31"/>
      <c r="SLJ31"/>
      <c r="SLK31"/>
      <c r="SLL31"/>
      <c r="SLM31"/>
      <c r="SLN31"/>
      <c r="SLO31"/>
      <c r="SLP31"/>
      <c r="SLQ31"/>
      <c r="SLR31"/>
      <c r="SLS31"/>
      <c r="SLT31"/>
      <c r="SLU31"/>
      <c r="SLV31"/>
      <c r="SLW31"/>
      <c r="SLX31"/>
      <c r="SLY31"/>
      <c r="SLZ31"/>
      <c r="SMA31"/>
      <c r="SMB31"/>
      <c r="SMC31"/>
      <c r="SMD31"/>
      <c r="SME31"/>
      <c r="SMF31"/>
      <c r="SMG31"/>
      <c r="SMH31"/>
      <c r="SMI31"/>
      <c r="SMJ31"/>
      <c r="SMK31"/>
      <c r="SML31"/>
      <c r="SMM31"/>
      <c r="SMN31"/>
      <c r="SMO31"/>
      <c r="SMP31"/>
      <c r="SMQ31"/>
      <c r="SMR31"/>
      <c r="SMS31"/>
      <c r="SMT31"/>
      <c r="SMU31"/>
      <c r="SMV31"/>
      <c r="SMW31"/>
      <c r="SMX31"/>
      <c r="SMY31"/>
      <c r="SMZ31"/>
      <c r="SNA31"/>
      <c r="SNB31"/>
      <c r="SNC31"/>
      <c r="SND31"/>
      <c r="SNE31"/>
      <c r="SNF31"/>
      <c r="SNG31"/>
      <c r="SNH31"/>
      <c r="SNI31"/>
      <c r="SNJ31"/>
      <c r="SNK31"/>
      <c r="SNL31"/>
      <c r="SNM31"/>
      <c r="SNN31"/>
      <c r="SNO31"/>
      <c r="SNP31"/>
      <c r="SNQ31"/>
      <c r="SNR31"/>
      <c r="SNS31"/>
      <c r="SNT31"/>
      <c r="SNU31"/>
      <c r="SNV31"/>
      <c r="SNW31"/>
      <c r="SNX31"/>
      <c r="SNY31"/>
      <c r="SNZ31"/>
      <c r="SOA31"/>
      <c r="SOB31"/>
      <c r="SOC31"/>
      <c r="SOD31"/>
      <c r="SOE31"/>
      <c r="SOF31"/>
      <c r="SOG31"/>
      <c r="SOH31"/>
      <c r="SOI31"/>
      <c r="SOJ31"/>
      <c r="SOK31"/>
      <c r="SOL31"/>
      <c r="SOM31"/>
      <c r="SON31"/>
      <c r="SOO31"/>
      <c r="SOP31"/>
      <c r="SOQ31"/>
      <c r="SOR31"/>
      <c r="SOS31"/>
      <c r="SOT31"/>
      <c r="SOU31"/>
      <c r="SOV31"/>
      <c r="SOW31"/>
      <c r="SOX31"/>
      <c r="SOY31"/>
      <c r="SOZ31"/>
      <c r="SPA31"/>
      <c r="SPB31"/>
      <c r="SPC31"/>
      <c r="SPD31"/>
      <c r="SPE31"/>
      <c r="SPF31"/>
      <c r="SPG31"/>
      <c r="SPH31"/>
      <c r="SPI31"/>
      <c r="SPJ31"/>
      <c r="SPK31"/>
      <c r="SPL31"/>
      <c r="SPM31"/>
      <c r="SPN31"/>
      <c r="SPO31"/>
      <c r="SPP31"/>
      <c r="SPQ31"/>
      <c r="SPR31"/>
      <c r="SPS31"/>
      <c r="SPT31"/>
      <c r="SPU31"/>
      <c r="SPV31"/>
      <c r="SPW31"/>
      <c r="SPX31"/>
      <c r="SPY31"/>
      <c r="SPZ31"/>
      <c r="SQA31"/>
      <c r="SQB31"/>
      <c r="SQC31"/>
      <c r="SQD31"/>
      <c r="SQE31"/>
      <c r="SQF31"/>
      <c r="SQG31"/>
      <c r="SQH31"/>
      <c r="SQI31"/>
      <c r="SQJ31"/>
      <c r="SQK31"/>
      <c r="SQL31"/>
      <c r="SQM31"/>
      <c r="SQN31"/>
      <c r="SQO31"/>
      <c r="SQP31"/>
      <c r="SQQ31"/>
      <c r="SQR31"/>
      <c r="SQS31"/>
      <c r="SQT31"/>
      <c r="SQU31"/>
      <c r="SQV31"/>
      <c r="SQW31"/>
      <c r="SQX31"/>
      <c r="SQY31"/>
      <c r="SQZ31"/>
      <c r="SRA31"/>
      <c r="SRB31"/>
      <c r="SRC31"/>
      <c r="SRD31"/>
      <c r="SRE31"/>
      <c r="SRF31"/>
      <c r="SRG31"/>
      <c r="SRH31"/>
      <c r="SRI31"/>
      <c r="SRJ31"/>
      <c r="SRK31"/>
      <c r="SRL31"/>
      <c r="SRM31"/>
      <c r="SRN31"/>
      <c r="SRO31"/>
      <c r="SRP31"/>
      <c r="SRQ31"/>
      <c r="SRR31"/>
      <c r="SRS31"/>
      <c r="SRT31"/>
      <c r="SRU31"/>
      <c r="SRV31"/>
      <c r="SRW31"/>
      <c r="SRX31"/>
      <c r="SRY31"/>
      <c r="SRZ31"/>
      <c r="SSA31"/>
      <c r="SSB31"/>
      <c r="SSC31"/>
      <c r="SSD31"/>
      <c r="SSE31"/>
      <c r="SSF31"/>
      <c r="SSG31"/>
      <c r="SSH31"/>
      <c r="SSI31"/>
      <c r="SSJ31"/>
      <c r="SSK31"/>
      <c r="SSL31"/>
      <c r="SSM31"/>
      <c r="SSN31"/>
      <c r="SSO31"/>
      <c r="SSP31"/>
      <c r="SSQ31"/>
      <c r="SSR31"/>
      <c r="SSS31"/>
      <c r="SST31"/>
      <c r="SSU31"/>
      <c r="SSV31"/>
      <c r="SSW31"/>
      <c r="SSX31"/>
      <c r="SSY31"/>
      <c r="SSZ31"/>
      <c r="STA31"/>
      <c r="STB31"/>
      <c r="STC31"/>
      <c r="STD31"/>
      <c r="STE31"/>
      <c r="STF31"/>
      <c r="STG31"/>
      <c r="STH31"/>
      <c r="STI31"/>
      <c r="STJ31"/>
      <c r="STK31"/>
      <c r="STL31"/>
      <c r="STM31"/>
      <c r="STN31"/>
      <c r="STO31"/>
      <c r="STP31"/>
      <c r="STQ31"/>
      <c r="STR31"/>
      <c r="STS31"/>
      <c r="STT31"/>
      <c r="STU31"/>
      <c r="STV31"/>
      <c r="STW31"/>
      <c r="STX31"/>
      <c r="STY31"/>
      <c r="STZ31"/>
      <c r="SUA31"/>
      <c r="SUB31"/>
      <c r="SUC31"/>
      <c r="SUD31"/>
      <c r="SUE31"/>
      <c r="SUF31"/>
      <c r="SUG31"/>
      <c r="SUH31"/>
      <c r="SUI31"/>
      <c r="SUJ31"/>
      <c r="SUK31"/>
      <c r="SUL31"/>
      <c r="SUM31"/>
      <c r="SUN31"/>
      <c r="SUO31"/>
      <c r="SUP31"/>
      <c r="SUQ31"/>
      <c r="SUR31"/>
      <c r="SUS31"/>
      <c r="SUT31"/>
      <c r="SUU31"/>
      <c r="SUV31"/>
      <c r="SUW31"/>
      <c r="SUX31"/>
      <c r="SUY31"/>
      <c r="SUZ31"/>
      <c r="SVA31"/>
      <c r="SVB31"/>
      <c r="SVC31"/>
      <c r="SVD31"/>
      <c r="SVE31"/>
      <c r="SVF31"/>
      <c r="SVG31"/>
      <c r="SVH31"/>
      <c r="SVI31"/>
      <c r="SVJ31"/>
      <c r="SVK31"/>
      <c r="SVL31"/>
      <c r="SVM31"/>
      <c r="SVN31"/>
      <c r="SVO31"/>
      <c r="SVP31"/>
      <c r="SVQ31"/>
      <c r="SVR31"/>
      <c r="SVS31"/>
      <c r="SVT31"/>
      <c r="SVU31"/>
      <c r="SVV31"/>
      <c r="SVW31"/>
      <c r="SVX31"/>
      <c r="SVY31"/>
      <c r="SVZ31"/>
      <c r="SWA31"/>
      <c r="SWB31"/>
      <c r="SWC31"/>
      <c r="SWD31"/>
      <c r="SWE31"/>
      <c r="SWF31"/>
      <c r="SWG31"/>
      <c r="SWH31"/>
      <c r="SWI31"/>
      <c r="SWJ31"/>
      <c r="SWK31"/>
      <c r="SWL31"/>
      <c r="SWM31"/>
      <c r="SWN31"/>
      <c r="SWO31"/>
      <c r="SWP31"/>
      <c r="SWQ31"/>
      <c r="SWR31"/>
      <c r="SWS31"/>
      <c r="SWT31"/>
      <c r="SWU31"/>
      <c r="SWV31"/>
      <c r="SWW31"/>
      <c r="SWX31"/>
      <c r="SWY31"/>
      <c r="SWZ31"/>
      <c r="SXA31"/>
      <c r="SXB31"/>
      <c r="SXC31"/>
      <c r="SXD31"/>
      <c r="SXE31"/>
      <c r="SXF31"/>
      <c r="SXG31"/>
      <c r="SXH31"/>
      <c r="SXI31"/>
      <c r="SXJ31"/>
      <c r="SXK31"/>
      <c r="SXL31"/>
      <c r="SXM31"/>
      <c r="SXN31"/>
      <c r="SXO31"/>
      <c r="SXP31"/>
      <c r="SXQ31"/>
      <c r="SXR31"/>
      <c r="SXS31"/>
      <c r="SXT31"/>
      <c r="SXU31"/>
      <c r="SXV31"/>
      <c r="SXW31"/>
      <c r="SXX31"/>
      <c r="SXY31"/>
      <c r="SXZ31"/>
      <c r="SYA31"/>
      <c r="SYB31"/>
      <c r="SYC31"/>
      <c r="SYD31"/>
      <c r="SYE31"/>
      <c r="SYF31"/>
      <c r="SYG31"/>
      <c r="SYH31"/>
      <c r="SYI31"/>
      <c r="SYJ31"/>
      <c r="SYK31"/>
      <c r="SYL31"/>
      <c r="SYM31"/>
      <c r="SYN31"/>
      <c r="SYO31"/>
      <c r="SYP31"/>
      <c r="SYQ31"/>
      <c r="SYR31"/>
      <c r="SYS31"/>
      <c r="SYT31"/>
      <c r="SYU31"/>
      <c r="SYV31"/>
      <c r="SYW31"/>
      <c r="SYX31"/>
      <c r="SYY31"/>
      <c r="SYZ31"/>
      <c r="SZA31"/>
      <c r="SZB31"/>
      <c r="SZC31"/>
      <c r="SZD31"/>
      <c r="SZE31"/>
      <c r="SZF31"/>
      <c r="SZG31"/>
      <c r="SZH31"/>
      <c r="SZI31"/>
      <c r="SZJ31"/>
      <c r="SZK31"/>
      <c r="SZL31"/>
      <c r="SZM31"/>
      <c r="SZN31"/>
      <c r="SZO31"/>
      <c r="SZP31"/>
      <c r="SZQ31"/>
      <c r="SZR31"/>
      <c r="SZS31"/>
      <c r="SZT31"/>
      <c r="SZU31"/>
      <c r="SZV31"/>
      <c r="SZW31"/>
      <c r="SZX31"/>
      <c r="SZY31"/>
      <c r="SZZ31"/>
      <c r="TAA31"/>
      <c r="TAB31"/>
      <c r="TAC31"/>
      <c r="TAD31"/>
      <c r="TAE31"/>
      <c r="TAF31"/>
      <c r="TAG31"/>
      <c r="TAH31"/>
      <c r="TAI31"/>
      <c r="TAJ31"/>
      <c r="TAK31"/>
      <c r="TAL31"/>
      <c r="TAM31"/>
      <c r="TAN31"/>
      <c r="TAO31"/>
      <c r="TAP31"/>
      <c r="TAQ31"/>
      <c r="TAR31"/>
      <c r="TAS31"/>
      <c r="TAT31"/>
      <c r="TAU31"/>
      <c r="TAV31"/>
      <c r="TAW31"/>
      <c r="TAX31"/>
      <c r="TAY31"/>
      <c r="TAZ31"/>
      <c r="TBA31"/>
      <c r="TBB31"/>
      <c r="TBC31"/>
      <c r="TBD31"/>
      <c r="TBE31"/>
      <c r="TBF31"/>
      <c r="TBG31"/>
      <c r="TBH31"/>
      <c r="TBI31"/>
      <c r="TBJ31"/>
      <c r="TBK31"/>
      <c r="TBL31"/>
      <c r="TBM31"/>
      <c r="TBN31"/>
      <c r="TBO31"/>
      <c r="TBP31"/>
      <c r="TBQ31"/>
      <c r="TBR31"/>
      <c r="TBS31"/>
      <c r="TBT31"/>
      <c r="TBU31"/>
      <c r="TBV31"/>
      <c r="TBW31"/>
      <c r="TBX31"/>
      <c r="TBY31"/>
      <c r="TBZ31"/>
      <c r="TCA31"/>
      <c r="TCB31"/>
      <c r="TCC31"/>
      <c r="TCD31"/>
      <c r="TCE31"/>
      <c r="TCF31"/>
      <c r="TCG31"/>
      <c r="TCH31"/>
      <c r="TCI31"/>
      <c r="TCJ31"/>
      <c r="TCK31"/>
      <c r="TCL31"/>
      <c r="TCM31"/>
      <c r="TCN31"/>
      <c r="TCO31"/>
      <c r="TCP31"/>
      <c r="TCQ31"/>
      <c r="TCR31"/>
      <c r="TCS31"/>
      <c r="TCT31"/>
      <c r="TCU31"/>
      <c r="TCV31"/>
      <c r="TCW31"/>
      <c r="TCX31"/>
      <c r="TCY31"/>
      <c r="TCZ31"/>
      <c r="TDA31"/>
      <c r="TDB31"/>
      <c r="TDC31"/>
      <c r="TDD31"/>
      <c r="TDE31"/>
      <c r="TDF31"/>
      <c r="TDG31"/>
      <c r="TDH31"/>
      <c r="TDI31"/>
      <c r="TDJ31"/>
      <c r="TDK31"/>
      <c r="TDL31"/>
      <c r="TDM31"/>
      <c r="TDN31"/>
      <c r="TDO31"/>
      <c r="TDP31"/>
      <c r="TDQ31"/>
      <c r="TDR31"/>
      <c r="TDS31"/>
      <c r="TDT31"/>
      <c r="TDU31"/>
      <c r="TDV31"/>
      <c r="TDW31"/>
      <c r="TDX31"/>
      <c r="TDY31"/>
      <c r="TDZ31"/>
      <c r="TEA31"/>
      <c r="TEB31"/>
      <c r="TEC31"/>
      <c r="TED31"/>
      <c r="TEE31"/>
      <c r="TEF31"/>
      <c r="TEG31"/>
      <c r="TEH31"/>
      <c r="TEI31"/>
      <c r="TEJ31"/>
      <c r="TEK31"/>
      <c r="TEL31"/>
      <c r="TEM31"/>
      <c r="TEN31"/>
      <c r="TEO31"/>
      <c r="TEP31"/>
      <c r="TEQ31"/>
      <c r="TER31"/>
      <c r="TES31"/>
      <c r="TET31"/>
      <c r="TEU31"/>
      <c r="TEV31"/>
      <c r="TEW31"/>
      <c r="TEX31"/>
      <c r="TEY31"/>
      <c r="TEZ31"/>
      <c r="TFA31"/>
      <c r="TFB31"/>
      <c r="TFC31"/>
      <c r="TFD31"/>
      <c r="TFE31"/>
      <c r="TFF31"/>
      <c r="TFG31"/>
      <c r="TFH31"/>
      <c r="TFI31"/>
      <c r="TFJ31"/>
      <c r="TFK31"/>
      <c r="TFL31"/>
      <c r="TFM31"/>
      <c r="TFN31"/>
      <c r="TFO31"/>
      <c r="TFP31"/>
      <c r="TFQ31"/>
      <c r="TFR31"/>
      <c r="TFS31"/>
      <c r="TFT31"/>
      <c r="TFU31"/>
      <c r="TFV31"/>
      <c r="TFW31"/>
      <c r="TFX31"/>
      <c r="TFY31"/>
      <c r="TFZ31"/>
      <c r="TGA31"/>
      <c r="TGB31"/>
      <c r="TGC31"/>
      <c r="TGD31"/>
      <c r="TGE31"/>
      <c r="TGF31"/>
      <c r="TGG31"/>
      <c r="TGH31"/>
      <c r="TGI31"/>
      <c r="TGJ31"/>
      <c r="TGK31"/>
      <c r="TGL31"/>
      <c r="TGM31"/>
      <c r="TGN31"/>
      <c r="TGO31"/>
      <c r="TGP31"/>
      <c r="TGQ31"/>
      <c r="TGR31"/>
      <c r="TGS31"/>
      <c r="TGT31"/>
      <c r="TGU31"/>
      <c r="TGV31"/>
      <c r="TGW31"/>
      <c r="TGX31"/>
      <c r="TGY31"/>
      <c r="TGZ31"/>
      <c r="THA31"/>
      <c r="THB31"/>
      <c r="THC31"/>
      <c r="THD31"/>
      <c r="THE31"/>
      <c r="THF31"/>
      <c r="THG31"/>
      <c r="THH31"/>
      <c r="THI31"/>
      <c r="THJ31"/>
      <c r="THK31"/>
      <c r="THL31"/>
      <c r="THM31"/>
      <c r="THN31"/>
      <c r="THO31"/>
      <c r="THP31"/>
      <c r="THQ31"/>
      <c r="THR31"/>
      <c r="THS31"/>
      <c r="THT31"/>
      <c r="THU31"/>
      <c r="THV31"/>
      <c r="THW31"/>
      <c r="THX31"/>
      <c r="THY31"/>
      <c r="THZ31"/>
      <c r="TIA31"/>
      <c r="TIB31"/>
      <c r="TIC31"/>
      <c r="TID31"/>
      <c r="TIE31"/>
      <c r="TIF31"/>
      <c r="TIG31"/>
      <c r="TIH31"/>
      <c r="TII31"/>
      <c r="TIJ31"/>
      <c r="TIK31"/>
      <c r="TIL31"/>
      <c r="TIM31"/>
      <c r="TIN31"/>
      <c r="TIO31"/>
      <c r="TIP31"/>
      <c r="TIQ31"/>
      <c r="TIR31"/>
      <c r="TIS31"/>
      <c r="TIT31"/>
      <c r="TIU31"/>
      <c r="TIV31"/>
      <c r="TIW31"/>
      <c r="TIX31"/>
      <c r="TIY31"/>
      <c r="TIZ31"/>
      <c r="TJA31"/>
      <c r="TJB31"/>
      <c r="TJC31"/>
      <c r="TJD31"/>
      <c r="TJE31"/>
      <c r="TJF31"/>
      <c r="TJG31"/>
      <c r="TJH31"/>
      <c r="TJI31"/>
      <c r="TJJ31"/>
      <c r="TJK31"/>
      <c r="TJL31"/>
      <c r="TJM31"/>
      <c r="TJN31"/>
      <c r="TJO31"/>
      <c r="TJP31"/>
      <c r="TJQ31"/>
      <c r="TJR31"/>
      <c r="TJS31"/>
      <c r="TJT31"/>
      <c r="TJU31"/>
      <c r="TJV31"/>
      <c r="TJW31"/>
      <c r="TJX31"/>
      <c r="TJY31"/>
      <c r="TJZ31"/>
      <c r="TKA31"/>
      <c r="TKB31"/>
      <c r="TKC31"/>
      <c r="TKD31"/>
      <c r="TKE31"/>
      <c r="TKF31"/>
      <c r="TKG31"/>
      <c r="TKH31"/>
      <c r="TKI31"/>
      <c r="TKJ31"/>
      <c r="TKK31"/>
      <c r="TKL31"/>
      <c r="TKM31"/>
      <c r="TKN31"/>
      <c r="TKO31"/>
      <c r="TKP31"/>
      <c r="TKQ31"/>
      <c r="TKR31"/>
      <c r="TKS31"/>
      <c r="TKT31"/>
      <c r="TKU31"/>
      <c r="TKV31"/>
      <c r="TKW31"/>
      <c r="TKX31"/>
      <c r="TKY31"/>
      <c r="TKZ31"/>
      <c r="TLA31"/>
      <c r="TLB31"/>
      <c r="TLC31"/>
      <c r="TLD31"/>
      <c r="TLE31"/>
      <c r="TLF31"/>
      <c r="TLG31"/>
      <c r="TLH31"/>
      <c r="TLI31"/>
      <c r="TLJ31"/>
      <c r="TLK31"/>
      <c r="TLL31"/>
      <c r="TLM31"/>
      <c r="TLN31"/>
      <c r="TLO31"/>
      <c r="TLP31"/>
      <c r="TLQ31"/>
      <c r="TLR31"/>
      <c r="TLS31"/>
      <c r="TLT31"/>
      <c r="TLU31"/>
      <c r="TLV31"/>
      <c r="TLW31"/>
      <c r="TLX31"/>
      <c r="TLY31"/>
      <c r="TLZ31"/>
      <c r="TMA31"/>
      <c r="TMB31"/>
      <c r="TMC31"/>
      <c r="TMD31"/>
      <c r="TME31"/>
      <c r="TMF31"/>
      <c r="TMG31"/>
      <c r="TMH31"/>
      <c r="TMI31"/>
      <c r="TMJ31"/>
      <c r="TMK31"/>
      <c r="TML31"/>
      <c r="TMM31"/>
      <c r="TMN31"/>
      <c r="TMO31"/>
      <c r="TMP31"/>
      <c r="TMQ31"/>
      <c r="TMR31"/>
      <c r="TMS31"/>
      <c r="TMT31"/>
      <c r="TMU31"/>
      <c r="TMV31"/>
      <c r="TMW31"/>
      <c r="TMX31"/>
      <c r="TMY31"/>
      <c r="TMZ31"/>
      <c r="TNA31"/>
      <c r="TNB31"/>
      <c r="TNC31"/>
      <c r="TND31"/>
      <c r="TNE31"/>
      <c r="TNF31"/>
      <c r="TNG31"/>
      <c r="TNH31"/>
      <c r="TNI31"/>
      <c r="TNJ31"/>
      <c r="TNK31"/>
      <c r="TNL31"/>
      <c r="TNM31"/>
      <c r="TNN31"/>
      <c r="TNO31"/>
      <c r="TNP31"/>
      <c r="TNQ31"/>
      <c r="TNR31"/>
      <c r="TNS31"/>
      <c r="TNT31"/>
      <c r="TNU31"/>
      <c r="TNV31"/>
      <c r="TNW31"/>
      <c r="TNX31"/>
      <c r="TNY31"/>
      <c r="TNZ31"/>
      <c r="TOA31"/>
      <c r="TOB31"/>
      <c r="TOC31"/>
      <c r="TOD31"/>
      <c r="TOE31"/>
      <c r="TOF31"/>
      <c r="TOG31"/>
      <c r="TOH31"/>
      <c r="TOI31"/>
      <c r="TOJ31"/>
      <c r="TOK31"/>
      <c r="TOL31"/>
      <c r="TOM31"/>
      <c r="TON31"/>
      <c r="TOO31"/>
      <c r="TOP31"/>
      <c r="TOQ31"/>
      <c r="TOR31"/>
      <c r="TOS31"/>
      <c r="TOT31"/>
      <c r="TOU31"/>
      <c r="TOV31"/>
      <c r="TOW31"/>
      <c r="TOX31"/>
      <c r="TOY31"/>
      <c r="TOZ31"/>
      <c r="TPA31"/>
      <c r="TPB31"/>
      <c r="TPC31"/>
      <c r="TPD31"/>
      <c r="TPE31"/>
      <c r="TPF31"/>
      <c r="TPG31"/>
      <c r="TPH31"/>
      <c r="TPI31"/>
      <c r="TPJ31"/>
      <c r="TPK31"/>
      <c r="TPL31"/>
      <c r="TPM31"/>
      <c r="TPN31"/>
      <c r="TPO31"/>
      <c r="TPP31"/>
      <c r="TPQ31"/>
      <c r="TPR31"/>
      <c r="TPS31"/>
      <c r="TPT31"/>
      <c r="TPU31"/>
      <c r="TPV31"/>
      <c r="TPW31"/>
      <c r="TPX31"/>
      <c r="TPY31"/>
      <c r="TPZ31"/>
      <c r="TQA31"/>
      <c r="TQB31"/>
      <c r="TQC31"/>
      <c r="TQD31"/>
      <c r="TQE31"/>
      <c r="TQF31"/>
      <c r="TQG31"/>
      <c r="TQH31"/>
      <c r="TQI31"/>
      <c r="TQJ31"/>
      <c r="TQK31"/>
      <c r="TQL31"/>
      <c r="TQM31"/>
      <c r="TQN31"/>
      <c r="TQO31"/>
      <c r="TQP31"/>
      <c r="TQQ31"/>
      <c r="TQR31"/>
      <c r="TQS31"/>
      <c r="TQT31"/>
      <c r="TQU31"/>
      <c r="TQV31"/>
      <c r="TQW31"/>
      <c r="TQX31"/>
      <c r="TQY31"/>
      <c r="TQZ31"/>
      <c r="TRA31"/>
      <c r="TRB31"/>
      <c r="TRC31"/>
      <c r="TRD31"/>
      <c r="TRE31"/>
      <c r="TRF31"/>
      <c r="TRG31"/>
      <c r="TRH31"/>
      <c r="TRI31"/>
      <c r="TRJ31"/>
      <c r="TRK31"/>
      <c r="TRL31"/>
      <c r="TRM31"/>
      <c r="TRN31"/>
      <c r="TRO31"/>
      <c r="TRP31"/>
      <c r="TRQ31"/>
      <c r="TRR31"/>
      <c r="TRS31"/>
      <c r="TRT31"/>
      <c r="TRU31"/>
      <c r="TRV31"/>
      <c r="TRW31"/>
      <c r="TRX31"/>
      <c r="TRY31"/>
      <c r="TRZ31"/>
      <c r="TSA31"/>
      <c r="TSB31"/>
      <c r="TSC31"/>
      <c r="TSD31"/>
      <c r="TSE31"/>
      <c r="TSF31"/>
      <c r="TSG31"/>
      <c r="TSH31"/>
      <c r="TSI31"/>
      <c r="TSJ31"/>
      <c r="TSK31"/>
      <c r="TSL31"/>
      <c r="TSM31"/>
      <c r="TSN31"/>
      <c r="TSO31"/>
      <c r="TSP31"/>
      <c r="TSQ31"/>
      <c r="TSR31"/>
      <c r="TSS31"/>
      <c r="TST31"/>
      <c r="TSU31"/>
      <c r="TSV31"/>
      <c r="TSW31"/>
      <c r="TSX31"/>
      <c r="TSY31"/>
      <c r="TSZ31"/>
      <c r="TTA31"/>
      <c r="TTB31"/>
      <c r="TTC31"/>
      <c r="TTD31"/>
      <c r="TTE31"/>
      <c r="TTF31"/>
      <c r="TTG31"/>
      <c r="TTH31"/>
      <c r="TTI31"/>
      <c r="TTJ31"/>
      <c r="TTK31"/>
      <c r="TTL31"/>
      <c r="TTM31"/>
      <c r="TTN31"/>
      <c r="TTO31"/>
      <c r="TTP31"/>
      <c r="TTQ31"/>
      <c r="TTR31"/>
      <c r="TTS31"/>
      <c r="TTT31"/>
      <c r="TTU31"/>
      <c r="TTV31"/>
      <c r="TTW31"/>
      <c r="TTX31"/>
      <c r="TTY31"/>
      <c r="TTZ31"/>
      <c r="TUA31"/>
      <c r="TUB31"/>
      <c r="TUC31"/>
      <c r="TUD31"/>
      <c r="TUE31"/>
      <c r="TUF31"/>
      <c r="TUG31"/>
      <c r="TUH31"/>
      <c r="TUI31"/>
      <c r="TUJ31"/>
      <c r="TUK31"/>
      <c r="TUL31"/>
      <c r="TUM31"/>
      <c r="TUN31"/>
      <c r="TUO31"/>
      <c r="TUP31"/>
      <c r="TUQ31"/>
      <c r="TUR31"/>
      <c r="TUS31"/>
      <c r="TUT31"/>
      <c r="TUU31"/>
      <c r="TUV31"/>
      <c r="TUW31"/>
      <c r="TUX31"/>
      <c r="TUY31"/>
      <c r="TUZ31"/>
      <c r="TVA31"/>
      <c r="TVB31"/>
      <c r="TVC31"/>
      <c r="TVD31"/>
      <c r="TVE31"/>
      <c r="TVF31"/>
      <c r="TVG31"/>
      <c r="TVH31"/>
      <c r="TVI31"/>
      <c r="TVJ31"/>
      <c r="TVK31"/>
      <c r="TVL31"/>
      <c r="TVM31"/>
      <c r="TVN31"/>
      <c r="TVO31"/>
      <c r="TVP31"/>
      <c r="TVQ31"/>
      <c r="TVR31"/>
      <c r="TVS31"/>
      <c r="TVT31"/>
      <c r="TVU31"/>
      <c r="TVV31"/>
      <c r="TVW31"/>
      <c r="TVX31"/>
      <c r="TVY31"/>
      <c r="TVZ31"/>
      <c r="TWA31"/>
      <c r="TWB31"/>
      <c r="TWC31"/>
      <c r="TWD31"/>
      <c r="TWE31"/>
      <c r="TWF31"/>
      <c r="TWG31"/>
      <c r="TWH31"/>
      <c r="TWI31"/>
      <c r="TWJ31"/>
      <c r="TWK31"/>
      <c r="TWL31"/>
      <c r="TWM31"/>
      <c r="TWN31"/>
      <c r="TWO31"/>
      <c r="TWP31"/>
      <c r="TWQ31"/>
      <c r="TWR31"/>
      <c r="TWS31"/>
      <c r="TWT31"/>
      <c r="TWU31"/>
      <c r="TWV31"/>
      <c r="TWW31"/>
      <c r="TWX31"/>
      <c r="TWY31"/>
      <c r="TWZ31"/>
      <c r="TXA31"/>
      <c r="TXB31"/>
      <c r="TXC31"/>
      <c r="TXD31"/>
      <c r="TXE31"/>
      <c r="TXF31"/>
      <c r="TXG31"/>
      <c r="TXH31"/>
      <c r="TXI31"/>
      <c r="TXJ31"/>
      <c r="TXK31"/>
      <c r="TXL31"/>
      <c r="TXM31"/>
      <c r="TXN31"/>
      <c r="TXO31"/>
      <c r="TXP31"/>
      <c r="TXQ31"/>
      <c r="TXR31"/>
      <c r="TXS31"/>
      <c r="TXT31"/>
      <c r="TXU31"/>
      <c r="TXV31"/>
      <c r="TXW31"/>
      <c r="TXX31"/>
      <c r="TXY31"/>
      <c r="TXZ31"/>
      <c r="TYA31"/>
      <c r="TYB31"/>
      <c r="TYC31"/>
      <c r="TYD31"/>
      <c r="TYE31"/>
      <c r="TYF31"/>
      <c r="TYG31"/>
      <c r="TYH31"/>
      <c r="TYI31"/>
      <c r="TYJ31"/>
      <c r="TYK31"/>
      <c r="TYL31"/>
      <c r="TYM31"/>
      <c r="TYN31"/>
      <c r="TYO31"/>
      <c r="TYP31"/>
      <c r="TYQ31"/>
      <c r="TYR31"/>
      <c r="TYS31"/>
      <c r="TYT31"/>
      <c r="TYU31"/>
      <c r="TYV31"/>
      <c r="TYW31"/>
      <c r="TYX31"/>
      <c r="TYY31"/>
      <c r="TYZ31"/>
      <c r="TZA31"/>
      <c r="TZB31"/>
      <c r="TZC31"/>
      <c r="TZD31"/>
      <c r="TZE31"/>
      <c r="TZF31"/>
      <c r="TZG31"/>
      <c r="TZH31"/>
      <c r="TZI31"/>
      <c r="TZJ31"/>
      <c r="TZK31"/>
      <c r="TZL31"/>
      <c r="TZM31"/>
      <c r="TZN31"/>
      <c r="TZO31"/>
      <c r="TZP31"/>
      <c r="TZQ31"/>
      <c r="TZR31"/>
      <c r="TZS31"/>
      <c r="TZT31"/>
      <c r="TZU31"/>
      <c r="TZV31"/>
      <c r="TZW31"/>
      <c r="TZX31"/>
      <c r="TZY31"/>
      <c r="TZZ31"/>
      <c r="UAA31"/>
      <c r="UAB31"/>
      <c r="UAC31"/>
      <c r="UAD31"/>
      <c r="UAE31"/>
      <c r="UAF31"/>
      <c r="UAG31"/>
      <c r="UAH31"/>
      <c r="UAI31"/>
      <c r="UAJ31"/>
      <c r="UAK31"/>
      <c r="UAL31"/>
      <c r="UAM31"/>
      <c r="UAN31"/>
      <c r="UAO31"/>
      <c r="UAP31"/>
      <c r="UAQ31"/>
      <c r="UAR31"/>
      <c r="UAS31"/>
      <c r="UAT31"/>
      <c r="UAU31"/>
      <c r="UAV31"/>
      <c r="UAW31"/>
      <c r="UAX31"/>
      <c r="UAY31"/>
      <c r="UAZ31"/>
      <c r="UBA31"/>
      <c r="UBB31"/>
      <c r="UBC31"/>
      <c r="UBD31"/>
      <c r="UBE31"/>
      <c r="UBF31"/>
      <c r="UBG31"/>
      <c r="UBH31"/>
      <c r="UBI31"/>
      <c r="UBJ31"/>
      <c r="UBK31"/>
      <c r="UBL31"/>
      <c r="UBM31"/>
      <c r="UBN31"/>
      <c r="UBO31"/>
      <c r="UBP31"/>
      <c r="UBQ31"/>
      <c r="UBR31"/>
      <c r="UBS31"/>
      <c r="UBT31"/>
      <c r="UBU31"/>
      <c r="UBV31"/>
      <c r="UBW31"/>
      <c r="UBX31"/>
      <c r="UBY31"/>
      <c r="UBZ31"/>
      <c r="UCA31"/>
      <c r="UCB31"/>
      <c r="UCC31"/>
      <c r="UCD31"/>
      <c r="UCE31"/>
      <c r="UCF31"/>
      <c r="UCG31"/>
      <c r="UCH31"/>
      <c r="UCI31"/>
      <c r="UCJ31"/>
      <c r="UCK31"/>
      <c r="UCL31"/>
      <c r="UCM31"/>
      <c r="UCN31"/>
      <c r="UCO31"/>
      <c r="UCP31"/>
      <c r="UCQ31"/>
      <c r="UCR31"/>
      <c r="UCS31"/>
      <c r="UCT31"/>
      <c r="UCU31"/>
      <c r="UCV31"/>
      <c r="UCW31"/>
      <c r="UCX31"/>
      <c r="UCY31"/>
      <c r="UCZ31"/>
      <c r="UDA31"/>
      <c r="UDB31"/>
      <c r="UDC31"/>
      <c r="UDD31"/>
      <c r="UDE31"/>
      <c r="UDF31"/>
      <c r="UDG31"/>
      <c r="UDH31"/>
      <c r="UDI31"/>
      <c r="UDJ31"/>
      <c r="UDK31"/>
      <c r="UDL31"/>
      <c r="UDM31"/>
      <c r="UDN31"/>
      <c r="UDO31"/>
      <c r="UDP31"/>
      <c r="UDQ31"/>
      <c r="UDR31"/>
      <c r="UDS31"/>
      <c r="UDT31"/>
      <c r="UDU31"/>
      <c r="UDV31"/>
      <c r="UDW31"/>
      <c r="UDX31"/>
      <c r="UDY31"/>
      <c r="UDZ31"/>
      <c r="UEA31"/>
      <c r="UEB31"/>
      <c r="UEC31"/>
      <c r="UED31"/>
      <c r="UEE31"/>
      <c r="UEF31"/>
      <c r="UEG31"/>
      <c r="UEH31"/>
      <c r="UEI31"/>
      <c r="UEJ31"/>
      <c r="UEK31"/>
      <c r="UEL31"/>
      <c r="UEM31"/>
      <c r="UEN31"/>
      <c r="UEO31"/>
      <c r="UEP31"/>
      <c r="UEQ31"/>
      <c r="UER31"/>
      <c r="UES31"/>
      <c r="UET31"/>
      <c r="UEU31"/>
      <c r="UEV31"/>
      <c r="UEW31"/>
      <c r="UEX31"/>
      <c r="UEY31"/>
      <c r="UEZ31"/>
      <c r="UFA31"/>
      <c r="UFB31"/>
      <c r="UFC31"/>
      <c r="UFD31"/>
      <c r="UFE31"/>
      <c r="UFF31"/>
      <c r="UFG31"/>
      <c r="UFH31"/>
      <c r="UFI31"/>
      <c r="UFJ31"/>
      <c r="UFK31"/>
      <c r="UFL31"/>
      <c r="UFM31"/>
      <c r="UFN31"/>
      <c r="UFO31"/>
      <c r="UFP31"/>
      <c r="UFQ31"/>
      <c r="UFR31"/>
      <c r="UFS31"/>
      <c r="UFT31"/>
      <c r="UFU31"/>
      <c r="UFV31"/>
      <c r="UFW31"/>
      <c r="UFX31"/>
      <c r="UFY31"/>
      <c r="UFZ31"/>
      <c r="UGA31"/>
      <c r="UGB31"/>
      <c r="UGC31"/>
      <c r="UGD31"/>
      <c r="UGE31"/>
      <c r="UGF31"/>
      <c r="UGG31"/>
      <c r="UGH31"/>
      <c r="UGI31"/>
      <c r="UGJ31"/>
      <c r="UGK31"/>
      <c r="UGL31"/>
      <c r="UGM31"/>
      <c r="UGN31"/>
      <c r="UGO31"/>
      <c r="UGP31"/>
      <c r="UGQ31"/>
      <c r="UGR31"/>
      <c r="UGS31"/>
      <c r="UGT31"/>
      <c r="UGU31"/>
      <c r="UGV31"/>
      <c r="UGW31"/>
      <c r="UGX31"/>
      <c r="UGY31"/>
      <c r="UGZ31"/>
      <c r="UHA31"/>
      <c r="UHB31"/>
      <c r="UHC31"/>
      <c r="UHD31"/>
      <c r="UHE31"/>
      <c r="UHF31"/>
      <c r="UHG31"/>
      <c r="UHH31"/>
      <c r="UHI31"/>
      <c r="UHJ31"/>
      <c r="UHK31"/>
      <c r="UHL31"/>
      <c r="UHM31"/>
      <c r="UHN31"/>
      <c r="UHO31"/>
      <c r="UHP31"/>
      <c r="UHQ31"/>
      <c r="UHR31"/>
      <c r="UHS31"/>
      <c r="UHT31"/>
      <c r="UHU31"/>
      <c r="UHV31"/>
      <c r="UHW31"/>
      <c r="UHX31"/>
      <c r="UHY31"/>
      <c r="UHZ31"/>
      <c r="UIA31"/>
      <c r="UIB31"/>
      <c r="UIC31"/>
      <c r="UID31"/>
      <c r="UIE31"/>
      <c r="UIF31"/>
      <c r="UIG31"/>
      <c r="UIH31"/>
      <c r="UII31"/>
      <c r="UIJ31"/>
      <c r="UIK31"/>
      <c r="UIL31"/>
      <c r="UIM31"/>
      <c r="UIN31"/>
      <c r="UIO31"/>
      <c r="UIP31"/>
      <c r="UIQ31"/>
      <c r="UIR31"/>
      <c r="UIS31"/>
      <c r="UIT31"/>
      <c r="UIU31"/>
      <c r="UIV31"/>
      <c r="UIW31"/>
      <c r="UIX31"/>
      <c r="UIY31"/>
      <c r="UIZ31"/>
      <c r="UJA31"/>
      <c r="UJB31"/>
      <c r="UJC31"/>
      <c r="UJD31"/>
      <c r="UJE31"/>
      <c r="UJF31"/>
      <c r="UJG31"/>
      <c r="UJH31"/>
      <c r="UJI31"/>
      <c r="UJJ31"/>
      <c r="UJK31"/>
      <c r="UJL31"/>
      <c r="UJM31"/>
      <c r="UJN31"/>
      <c r="UJO31"/>
      <c r="UJP31"/>
      <c r="UJQ31"/>
      <c r="UJR31"/>
      <c r="UJS31"/>
      <c r="UJT31"/>
      <c r="UJU31"/>
      <c r="UJV31"/>
      <c r="UJW31"/>
      <c r="UJX31"/>
      <c r="UJY31"/>
      <c r="UJZ31"/>
      <c r="UKA31"/>
      <c r="UKB31"/>
      <c r="UKC31"/>
      <c r="UKD31"/>
      <c r="UKE31"/>
      <c r="UKF31"/>
      <c r="UKG31"/>
      <c r="UKH31"/>
      <c r="UKI31"/>
      <c r="UKJ31"/>
      <c r="UKK31"/>
      <c r="UKL31"/>
      <c r="UKM31"/>
      <c r="UKN31"/>
      <c r="UKO31"/>
      <c r="UKP31"/>
      <c r="UKQ31"/>
      <c r="UKR31"/>
      <c r="UKS31"/>
      <c r="UKT31"/>
      <c r="UKU31"/>
      <c r="UKV31"/>
      <c r="UKW31"/>
      <c r="UKX31"/>
      <c r="UKY31"/>
      <c r="UKZ31"/>
      <c r="ULA31"/>
      <c r="ULB31"/>
      <c r="ULC31"/>
      <c r="ULD31"/>
      <c r="ULE31"/>
      <c r="ULF31"/>
      <c r="ULG31"/>
      <c r="ULH31"/>
      <c r="ULI31"/>
      <c r="ULJ31"/>
      <c r="ULK31"/>
      <c r="ULL31"/>
      <c r="ULM31"/>
      <c r="ULN31"/>
      <c r="ULO31"/>
      <c r="ULP31"/>
      <c r="ULQ31"/>
      <c r="ULR31"/>
      <c r="ULS31"/>
      <c r="ULT31"/>
      <c r="ULU31"/>
      <c r="ULV31"/>
      <c r="ULW31"/>
      <c r="ULX31"/>
      <c r="ULY31"/>
      <c r="ULZ31"/>
      <c r="UMA31"/>
      <c r="UMB31"/>
      <c r="UMC31"/>
      <c r="UMD31"/>
      <c r="UME31"/>
      <c r="UMF31"/>
      <c r="UMG31"/>
      <c r="UMH31"/>
      <c r="UMI31"/>
      <c r="UMJ31"/>
      <c r="UMK31"/>
      <c r="UML31"/>
      <c r="UMM31"/>
      <c r="UMN31"/>
      <c r="UMO31"/>
      <c r="UMP31"/>
      <c r="UMQ31"/>
      <c r="UMR31"/>
      <c r="UMS31"/>
      <c r="UMT31"/>
      <c r="UMU31"/>
      <c r="UMV31"/>
      <c r="UMW31"/>
      <c r="UMX31"/>
      <c r="UMY31"/>
      <c r="UMZ31"/>
      <c r="UNA31"/>
      <c r="UNB31"/>
      <c r="UNC31"/>
      <c r="UND31"/>
      <c r="UNE31"/>
      <c r="UNF31"/>
      <c r="UNG31"/>
      <c r="UNH31"/>
      <c r="UNI31"/>
      <c r="UNJ31"/>
      <c r="UNK31"/>
      <c r="UNL31"/>
      <c r="UNM31"/>
      <c r="UNN31"/>
      <c r="UNO31"/>
      <c r="UNP31"/>
      <c r="UNQ31"/>
      <c r="UNR31"/>
      <c r="UNS31"/>
      <c r="UNT31"/>
      <c r="UNU31"/>
      <c r="UNV31"/>
      <c r="UNW31"/>
      <c r="UNX31"/>
      <c r="UNY31"/>
      <c r="UNZ31"/>
      <c r="UOA31"/>
      <c r="UOB31"/>
      <c r="UOC31"/>
      <c r="UOD31"/>
      <c r="UOE31"/>
      <c r="UOF31"/>
      <c r="UOG31"/>
      <c r="UOH31"/>
      <c r="UOI31"/>
      <c r="UOJ31"/>
      <c r="UOK31"/>
      <c r="UOL31"/>
      <c r="UOM31"/>
      <c r="UON31"/>
      <c r="UOO31"/>
      <c r="UOP31"/>
      <c r="UOQ31"/>
      <c r="UOR31"/>
      <c r="UOS31"/>
      <c r="UOT31"/>
      <c r="UOU31"/>
      <c r="UOV31"/>
      <c r="UOW31"/>
      <c r="UOX31"/>
      <c r="UOY31"/>
      <c r="UOZ31"/>
      <c r="UPA31"/>
      <c r="UPB31"/>
      <c r="UPC31"/>
      <c r="UPD31"/>
      <c r="UPE31"/>
      <c r="UPF31"/>
      <c r="UPG31"/>
      <c r="UPH31"/>
      <c r="UPI31"/>
      <c r="UPJ31"/>
      <c r="UPK31"/>
      <c r="UPL31"/>
      <c r="UPM31"/>
      <c r="UPN31"/>
      <c r="UPO31"/>
      <c r="UPP31"/>
      <c r="UPQ31"/>
      <c r="UPR31"/>
      <c r="UPS31"/>
      <c r="UPT31"/>
      <c r="UPU31"/>
      <c r="UPV31"/>
      <c r="UPW31"/>
      <c r="UPX31"/>
      <c r="UPY31"/>
      <c r="UPZ31"/>
      <c r="UQA31"/>
      <c r="UQB31"/>
      <c r="UQC31"/>
      <c r="UQD31"/>
      <c r="UQE31"/>
      <c r="UQF31"/>
      <c r="UQG31"/>
      <c r="UQH31"/>
      <c r="UQI31"/>
      <c r="UQJ31"/>
      <c r="UQK31"/>
      <c r="UQL31"/>
      <c r="UQM31"/>
      <c r="UQN31"/>
      <c r="UQO31"/>
      <c r="UQP31"/>
      <c r="UQQ31"/>
      <c r="UQR31"/>
      <c r="UQS31"/>
      <c r="UQT31"/>
      <c r="UQU31"/>
      <c r="UQV31"/>
      <c r="UQW31"/>
      <c r="UQX31"/>
      <c r="UQY31"/>
      <c r="UQZ31"/>
      <c r="URA31"/>
      <c r="URB31"/>
      <c r="URC31"/>
      <c r="URD31"/>
      <c r="URE31"/>
      <c r="URF31"/>
      <c r="URG31"/>
      <c r="URH31"/>
      <c r="URI31"/>
      <c r="URJ31"/>
      <c r="URK31"/>
      <c r="URL31"/>
      <c r="URM31"/>
      <c r="URN31"/>
      <c r="URO31"/>
      <c r="URP31"/>
      <c r="URQ31"/>
      <c r="URR31"/>
      <c r="URS31"/>
      <c r="URT31"/>
      <c r="URU31"/>
      <c r="URV31"/>
      <c r="URW31"/>
      <c r="URX31"/>
      <c r="URY31"/>
      <c r="URZ31"/>
      <c r="USA31"/>
      <c r="USB31"/>
      <c r="USC31"/>
      <c r="USD31"/>
      <c r="USE31"/>
      <c r="USF31"/>
      <c r="USG31"/>
      <c r="USH31"/>
      <c r="USI31"/>
      <c r="USJ31"/>
      <c r="USK31"/>
      <c r="USL31"/>
      <c r="USM31"/>
      <c r="USN31"/>
      <c r="USO31"/>
      <c r="USP31"/>
      <c r="USQ31"/>
      <c r="USR31"/>
      <c r="USS31"/>
      <c r="UST31"/>
      <c r="USU31"/>
      <c r="USV31"/>
      <c r="USW31"/>
      <c r="USX31"/>
      <c r="USY31"/>
      <c r="USZ31"/>
      <c r="UTA31"/>
      <c r="UTB31"/>
      <c r="UTC31"/>
      <c r="UTD31"/>
      <c r="UTE31"/>
      <c r="UTF31"/>
      <c r="UTG31"/>
      <c r="UTH31"/>
      <c r="UTI31"/>
      <c r="UTJ31"/>
      <c r="UTK31"/>
      <c r="UTL31"/>
      <c r="UTM31"/>
      <c r="UTN31"/>
      <c r="UTO31"/>
      <c r="UTP31"/>
      <c r="UTQ31"/>
      <c r="UTR31"/>
      <c r="UTS31"/>
      <c r="UTT31"/>
      <c r="UTU31"/>
      <c r="UTV31"/>
      <c r="UTW31"/>
      <c r="UTX31"/>
      <c r="UTY31"/>
      <c r="UTZ31"/>
      <c r="UUA31"/>
      <c r="UUB31"/>
      <c r="UUC31"/>
      <c r="UUD31"/>
      <c r="UUE31"/>
      <c r="UUF31"/>
      <c r="UUG31"/>
      <c r="UUH31"/>
      <c r="UUI31"/>
      <c r="UUJ31"/>
      <c r="UUK31"/>
      <c r="UUL31"/>
      <c r="UUM31"/>
      <c r="UUN31"/>
      <c r="UUO31"/>
      <c r="UUP31"/>
      <c r="UUQ31"/>
      <c r="UUR31"/>
      <c r="UUS31"/>
      <c r="UUT31"/>
      <c r="UUU31"/>
      <c r="UUV31"/>
      <c r="UUW31"/>
      <c r="UUX31"/>
      <c r="UUY31"/>
      <c r="UUZ31"/>
      <c r="UVA31"/>
      <c r="UVB31"/>
      <c r="UVC31"/>
      <c r="UVD31"/>
      <c r="UVE31"/>
      <c r="UVF31"/>
      <c r="UVG31"/>
      <c r="UVH31"/>
      <c r="UVI31"/>
      <c r="UVJ31"/>
      <c r="UVK31"/>
      <c r="UVL31"/>
      <c r="UVM31"/>
      <c r="UVN31"/>
      <c r="UVO31"/>
      <c r="UVP31"/>
      <c r="UVQ31"/>
      <c r="UVR31"/>
      <c r="UVS31"/>
      <c r="UVT31"/>
      <c r="UVU31"/>
      <c r="UVV31"/>
      <c r="UVW31"/>
      <c r="UVX31"/>
      <c r="UVY31"/>
      <c r="UVZ31"/>
      <c r="UWA31"/>
      <c r="UWB31"/>
      <c r="UWC31"/>
      <c r="UWD31"/>
      <c r="UWE31"/>
      <c r="UWF31"/>
      <c r="UWG31"/>
      <c r="UWH31"/>
      <c r="UWI31"/>
      <c r="UWJ31"/>
      <c r="UWK31"/>
      <c r="UWL31"/>
      <c r="UWM31"/>
      <c r="UWN31"/>
      <c r="UWO31"/>
      <c r="UWP31"/>
      <c r="UWQ31"/>
      <c r="UWR31"/>
      <c r="UWS31"/>
      <c r="UWT31"/>
      <c r="UWU31"/>
      <c r="UWV31"/>
      <c r="UWW31"/>
      <c r="UWX31"/>
      <c r="UWY31"/>
      <c r="UWZ31"/>
      <c r="UXA31"/>
      <c r="UXB31"/>
      <c r="UXC31"/>
      <c r="UXD31"/>
      <c r="UXE31"/>
      <c r="UXF31"/>
      <c r="UXG31"/>
      <c r="UXH31"/>
      <c r="UXI31"/>
      <c r="UXJ31"/>
      <c r="UXK31"/>
      <c r="UXL31"/>
      <c r="UXM31"/>
      <c r="UXN31"/>
      <c r="UXO31"/>
      <c r="UXP31"/>
      <c r="UXQ31"/>
      <c r="UXR31"/>
      <c r="UXS31"/>
      <c r="UXT31"/>
      <c r="UXU31"/>
      <c r="UXV31"/>
      <c r="UXW31"/>
      <c r="UXX31"/>
      <c r="UXY31"/>
      <c r="UXZ31"/>
      <c r="UYA31"/>
      <c r="UYB31"/>
      <c r="UYC31"/>
      <c r="UYD31"/>
      <c r="UYE31"/>
      <c r="UYF31"/>
      <c r="UYG31"/>
      <c r="UYH31"/>
      <c r="UYI31"/>
      <c r="UYJ31"/>
      <c r="UYK31"/>
      <c r="UYL31"/>
      <c r="UYM31"/>
      <c r="UYN31"/>
      <c r="UYO31"/>
      <c r="UYP31"/>
      <c r="UYQ31"/>
      <c r="UYR31"/>
      <c r="UYS31"/>
      <c r="UYT31"/>
      <c r="UYU31"/>
      <c r="UYV31"/>
      <c r="UYW31"/>
      <c r="UYX31"/>
      <c r="UYY31"/>
      <c r="UYZ31"/>
      <c r="UZA31"/>
      <c r="UZB31"/>
      <c r="UZC31"/>
      <c r="UZD31"/>
      <c r="UZE31"/>
      <c r="UZF31"/>
      <c r="UZG31"/>
      <c r="UZH31"/>
      <c r="UZI31"/>
      <c r="UZJ31"/>
      <c r="UZK31"/>
      <c r="UZL31"/>
      <c r="UZM31"/>
      <c r="UZN31"/>
      <c r="UZO31"/>
      <c r="UZP31"/>
      <c r="UZQ31"/>
      <c r="UZR31"/>
      <c r="UZS31"/>
      <c r="UZT31"/>
      <c r="UZU31"/>
      <c r="UZV31"/>
      <c r="UZW31"/>
      <c r="UZX31"/>
      <c r="UZY31"/>
      <c r="UZZ31"/>
      <c r="VAA31"/>
      <c r="VAB31"/>
      <c r="VAC31"/>
      <c r="VAD31"/>
      <c r="VAE31"/>
      <c r="VAF31"/>
      <c r="VAG31"/>
      <c r="VAH31"/>
      <c r="VAI31"/>
      <c r="VAJ31"/>
      <c r="VAK31"/>
      <c r="VAL31"/>
      <c r="VAM31"/>
      <c r="VAN31"/>
      <c r="VAO31"/>
      <c r="VAP31"/>
      <c r="VAQ31"/>
      <c r="VAR31"/>
      <c r="VAS31"/>
      <c r="VAT31"/>
      <c r="VAU31"/>
      <c r="VAV31"/>
      <c r="VAW31"/>
      <c r="VAX31"/>
      <c r="VAY31"/>
      <c r="VAZ31"/>
      <c r="VBA31"/>
      <c r="VBB31"/>
      <c r="VBC31"/>
      <c r="VBD31"/>
      <c r="VBE31"/>
      <c r="VBF31"/>
      <c r="VBG31"/>
      <c r="VBH31"/>
      <c r="VBI31"/>
      <c r="VBJ31"/>
      <c r="VBK31"/>
      <c r="VBL31"/>
      <c r="VBM31"/>
      <c r="VBN31"/>
      <c r="VBO31"/>
      <c r="VBP31"/>
      <c r="VBQ31"/>
      <c r="VBR31"/>
      <c r="VBS31"/>
      <c r="VBT31"/>
      <c r="VBU31"/>
      <c r="VBV31"/>
      <c r="VBW31"/>
      <c r="VBX31"/>
      <c r="VBY31"/>
      <c r="VBZ31"/>
      <c r="VCA31"/>
      <c r="VCB31"/>
      <c r="VCC31"/>
      <c r="VCD31"/>
      <c r="VCE31"/>
      <c r="VCF31"/>
      <c r="VCG31"/>
      <c r="VCH31"/>
      <c r="VCI31"/>
      <c r="VCJ31"/>
      <c r="VCK31"/>
      <c r="VCL31"/>
      <c r="VCM31"/>
      <c r="VCN31"/>
      <c r="VCO31"/>
      <c r="VCP31"/>
      <c r="VCQ31"/>
      <c r="VCR31"/>
      <c r="VCS31"/>
      <c r="VCT31"/>
      <c r="VCU31"/>
      <c r="VCV31"/>
      <c r="VCW31"/>
      <c r="VCX31"/>
      <c r="VCY31"/>
      <c r="VCZ31"/>
      <c r="VDA31"/>
      <c r="VDB31"/>
      <c r="VDC31"/>
      <c r="VDD31"/>
      <c r="VDE31"/>
      <c r="VDF31"/>
      <c r="VDG31"/>
      <c r="VDH31"/>
      <c r="VDI31"/>
      <c r="VDJ31"/>
      <c r="VDK31"/>
      <c r="VDL31"/>
      <c r="VDM31"/>
      <c r="VDN31"/>
      <c r="VDO31"/>
      <c r="VDP31"/>
      <c r="VDQ31"/>
      <c r="VDR31"/>
      <c r="VDS31"/>
      <c r="VDT31"/>
      <c r="VDU31"/>
      <c r="VDV31"/>
      <c r="VDW31"/>
      <c r="VDX31"/>
      <c r="VDY31"/>
      <c r="VDZ31"/>
      <c r="VEA31"/>
      <c r="VEB31"/>
      <c r="VEC31"/>
      <c r="VED31"/>
      <c r="VEE31"/>
      <c r="VEF31"/>
      <c r="VEG31"/>
      <c r="VEH31"/>
      <c r="VEI31"/>
      <c r="VEJ31"/>
      <c r="VEK31"/>
      <c r="VEL31"/>
      <c r="VEM31"/>
      <c r="VEN31"/>
      <c r="VEO31"/>
      <c r="VEP31"/>
      <c r="VEQ31"/>
      <c r="VER31"/>
      <c r="VES31"/>
      <c r="VET31"/>
      <c r="VEU31"/>
      <c r="VEV31"/>
      <c r="VEW31"/>
      <c r="VEX31"/>
      <c r="VEY31"/>
      <c r="VEZ31"/>
      <c r="VFA31"/>
      <c r="VFB31"/>
      <c r="VFC31"/>
      <c r="VFD31"/>
      <c r="VFE31"/>
      <c r="VFF31"/>
      <c r="VFG31"/>
      <c r="VFH31"/>
      <c r="VFI31"/>
      <c r="VFJ31"/>
      <c r="VFK31"/>
      <c r="VFL31"/>
      <c r="VFM31"/>
      <c r="VFN31"/>
      <c r="VFO31"/>
      <c r="VFP31"/>
      <c r="VFQ31"/>
      <c r="VFR31"/>
      <c r="VFS31"/>
      <c r="VFT31"/>
      <c r="VFU31"/>
      <c r="VFV31"/>
      <c r="VFW31"/>
      <c r="VFX31"/>
      <c r="VFY31"/>
      <c r="VFZ31"/>
      <c r="VGA31"/>
      <c r="VGB31"/>
      <c r="VGC31"/>
      <c r="VGD31"/>
      <c r="VGE31"/>
      <c r="VGF31"/>
      <c r="VGG31"/>
      <c r="VGH31"/>
      <c r="VGI31"/>
      <c r="VGJ31"/>
      <c r="VGK31"/>
      <c r="VGL31"/>
      <c r="VGM31"/>
      <c r="VGN31"/>
      <c r="VGO31"/>
      <c r="VGP31"/>
      <c r="VGQ31"/>
      <c r="VGR31"/>
      <c r="VGS31"/>
      <c r="VGT31"/>
      <c r="VGU31"/>
      <c r="VGV31"/>
      <c r="VGW31"/>
      <c r="VGX31"/>
      <c r="VGY31"/>
      <c r="VGZ31"/>
      <c r="VHA31"/>
      <c r="VHB31"/>
      <c r="VHC31"/>
      <c r="VHD31"/>
      <c r="VHE31"/>
      <c r="VHF31"/>
      <c r="VHG31"/>
      <c r="VHH31"/>
      <c r="VHI31"/>
      <c r="VHJ31"/>
      <c r="VHK31"/>
      <c r="VHL31"/>
      <c r="VHM31"/>
      <c r="VHN31"/>
      <c r="VHO31"/>
      <c r="VHP31"/>
      <c r="VHQ31"/>
      <c r="VHR31"/>
      <c r="VHS31"/>
      <c r="VHT31"/>
      <c r="VHU31"/>
      <c r="VHV31"/>
      <c r="VHW31"/>
      <c r="VHX31"/>
      <c r="VHY31"/>
      <c r="VHZ31"/>
      <c r="VIA31"/>
      <c r="VIB31"/>
      <c r="VIC31"/>
      <c r="VID31"/>
      <c r="VIE31"/>
      <c r="VIF31"/>
      <c r="VIG31"/>
      <c r="VIH31"/>
      <c r="VII31"/>
      <c r="VIJ31"/>
      <c r="VIK31"/>
      <c r="VIL31"/>
      <c r="VIM31"/>
      <c r="VIN31"/>
      <c r="VIO31"/>
      <c r="VIP31"/>
      <c r="VIQ31"/>
      <c r="VIR31"/>
      <c r="VIS31"/>
      <c r="VIT31"/>
      <c r="VIU31"/>
      <c r="VIV31"/>
      <c r="VIW31"/>
      <c r="VIX31"/>
      <c r="VIY31"/>
      <c r="VIZ31"/>
      <c r="VJA31"/>
      <c r="VJB31"/>
      <c r="VJC31"/>
      <c r="VJD31"/>
      <c r="VJE31"/>
      <c r="VJF31"/>
      <c r="VJG31"/>
      <c r="VJH31"/>
      <c r="VJI31"/>
      <c r="VJJ31"/>
      <c r="VJK31"/>
      <c r="VJL31"/>
      <c r="VJM31"/>
      <c r="VJN31"/>
      <c r="VJO31"/>
      <c r="VJP31"/>
      <c r="VJQ31"/>
      <c r="VJR31"/>
      <c r="VJS31"/>
      <c r="VJT31"/>
      <c r="VJU31"/>
      <c r="VJV31"/>
      <c r="VJW31"/>
      <c r="VJX31"/>
      <c r="VJY31"/>
      <c r="VJZ31"/>
      <c r="VKA31"/>
      <c r="VKB31"/>
      <c r="VKC31"/>
      <c r="VKD31"/>
      <c r="VKE31"/>
      <c r="VKF31"/>
      <c r="VKG31"/>
      <c r="VKH31"/>
      <c r="VKI31"/>
      <c r="VKJ31"/>
      <c r="VKK31"/>
      <c r="VKL31"/>
      <c r="VKM31"/>
      <c r="VKN31"/>
      <c r="VKO31"/>
      <c r="VKP31"/>
      <c r="VKQ31"/>
      <c r="VKR31"/>
      <c r="VKS31"/>
      <c r="VKT31"/>
      <c r="VKU31"/>
      <c r="VKV31"/>
      <c r="VKW31"/>
      <c r="VKX31"/>
      <c r="VKY31"/>
      <c r="VKZ31"/>
      <c r="VLA31"/>
      <c r="VLB31"/>
      <c r="VLC31"/>
      <c r="VLD31"/>
      <c r="VLE31"/>
      <c r="VLF31"/>
      <c r="VLG31"/>
      <c r="VLH31"/>
      <c r="VLI31"/>
      <c r="VLJ31"/>
      <c r="VLK31"/>
      <c r="VLL31"/>
      <c r="VLM31"/>
      <c r="VLN31"/>
      <c r="VLO31"/>
      <c r="VLP31"/>
      <c r="VLQ31"/>
      <c r="VLR31"/>
      <c r="VLS31"/>
      <c r="VLT31"/>
      <c r="VLU31"/>
      <c r="VLV31"/>
      <c r="VLW31"/>
      <c r="VLX31"/>
      <c r="VLY31"/>
      <c r="VLZ31"/>
      <c r="VMA31"/>
      <c r="VMB31"/>
      <c r="VMC31"/>
      <c r="VMD31"/>
      <c r="VME31"/>
      <c r="VMF31"/>
      <c r="VMG31"/>
      <c r="VMH31"/>
      <c r="VMI31"/>
      <c r="VMJ31"/>
      <c r="VMK31"/>
      <c r="VML31"/>
      <c r="VMM31"/>
      <c r="VMN31"/>
      <c r="VMO31"/>
      <c r="VMP31"/>
      <c r="VMQ31"/>
      <c r="VMR31"/>
      <c r="VMS31"/>
      <c r="VMT31"/>
      <c r="VMU31"/>
      <c r="VMV31"/>
      <c r="VMW31"/>
      <c r="VMX31"/>
      <c r="VMY31"/>
      <c r="VMZ31"/>
      <c r="VNA31"/>
      <c r="VNB31"/>
      <c r="VNC31"/>
      <c r="VND31"/>
      <c r="VNE31"/>
      <c r="VNF31"/>
      <c r="VNG31"/>
      <c r="VNH31"/>
      <c r="VNI31"/>
      <c r="VNJ31"/>
      <c r="VNK31"/>
      <c r="VNL31"/>
      <c r="VNM31"/>
      <c r="VNN31"/>
      <c r="VNO31"/>
      <c r="VNP31"/>
      <c r="VNQ31"/>
      <c r="VNR31"/>
      <c r="VNS31"/>
      <c r="VNT31"/>
      <c r="VNU31"/>
      <c r="VNV31"/>
      <c r="VNW31"/>
      <c r="VNX31"/>
      <c r="VNY31"/>
      <c r="VNZ31"/>
      <c r="VOA31"/>
      <c r="VOB31"/>
      <c r="VOC31"/>
      <c r="VOD31"/>
      <c r="VOE31"/>
      <c r="VOF31"/>
      <c r="VOG31"/>
      <c r="VOH31"/>
      <c r="VOI31"/>
      <c r="VOJ31"/>
      <c r="VOK31"/>
      <c r="VOL31"/>
      <c r="VOM31"/>
      <c r="VON31"/>
      <c r="VOO31"/>
      <c r="VOP31"/>
      <c r="VOQ31"/>
      <c r="VOR31"/>
      <c r="VOS31"/>
      <c r="VOT31"/>
      <c r="VOU31"/>
      <c r="VOV31"/>
      <c r="VOW31"/>
      <c r="VOX31"/>
      <c r="VOY31"/>
      <c r="VOZ31"/>
      <c r="VPA31"/>
      <c r="VPB31"/>
      <c r="VPC31"/>
      <c r="VPD31"/>
      <c r="VPE31"/>
      <c r="VPF31"/>
      <c r="VPG31"/>
      <c r="VPH31"/>
      <c r="VPI31"/>
      <c r="VPJ31"/>
      <c r="VPK31"/>
      <c r="VPL31"/>
      <c r="VPM31"/>
      <c r="VPN31"/>
      <c r="VPO31"/>
      <c r="VPP31"/>
      <c r="VPQ31"/>
      <c r="VPR31"/>
      <c r="VPS31"/>
      <c r="VPT31"/>
      <c r="VPU31"/>
      <c r="VPV31"/>
      <c r="VPW31"/>
      <c r="VPX31"/>
      <c r="VPY31"/>
      <c r="VPZ31"/>
      <c r="VQA31"/>
      <c r="VQB31"/>
      <c r="VQC31"/>
      <c r="VQD31"/>
      <c r="VQE31"/>
      <c r="VQF31"/>
      <c r="VQG31"/>
      <c r="VQH31"/>
      <c r="VQI31"/>
      <c r="VQJ31"/>
      <c r="VQK31"/>
      <c r="VQL31"/>
      <c r="VQM31"/>
      <c r="VQN31"/>
      <c r="VQO31"/>
      <c r="VQP31"/>
      <c r="VQQ31"/>
      <c r="VQR31"/>
      <c r="VQS31"/>
      <c r="VQT31"/>
      <c r="VQU31"/>
      <c r="VQV31"/>
      <c r="VQW31"/>
      <c r="VQX31"/>
      <c r="VQY31"/>
      <c r="VQZ31"/>
      <c r="VRA31"/>
      <c r="VRB31"/>
      <c r="VRC31"/>
      <c r="VRD31"/>
      <c r="VRE31"/>
      <c r="VRF31"/>
      <c r="VRG31"/>
      <c r="VRH31"/>
      <c r="VRI31"/>
      <c r="VRJ31"/>
      <c r="VRK31"/>
      <c r="VRL31"/>
      <c r="VRM31"/>
      <c r="VRN31"/>
      <c r="VRO31"/>
      <c r="VRP31"/>
      <c r="VRQ31"/>
      <c r="VRR31"/>
      <c r="VRS31"/>
      <c r="VRT31"/>
      <c r="VRU31"/>
      <c r="VRV31"/>
      <c r="VRW31"/>
      <c r="VRX31"/>
      <c r="VRY31"/>
      <c r="VRZ31"/>
      <c r="VSA31"/>
      <c r="VSB31"/>
      <c r="VSC31"/>
      <c r="VSD31"/>
      <c r="VSE31"/>
      <c r="VSF31"/>
      <c r="VSG31"/>
      <c r="VSH31"/>
      <c r="VSI31"/>
      <c r="VSJ31"/>
      <c r="VSK31"/>
      <c r="VSL31"/>
      <c r="VSM31"/>
      <c r="VSN31"/>
      <c r="VSO31"/>
      <c r="VSP31"/>
      <c r="VSQ31"/>
      <c r="VSR31"/>
      <c r="VSS31"/>
      <c r="VST31"/>
      <c r="VSU31"/>
      <c r="VSV31"/>
      <c r="VSW31"/>
      <c r="VSX31"/>
      <c r="VSY31"/>
      <c r="VSZ31"/>
      <c r="VTA31"/>
      <c r="VTB31"/>
      <c r="VTC31"/>
      <c r="VTD31"/>
      <c r="VTE31"/>
      <c r="VTF31"/>
      <c r="VTG31"/>
      <c r="VTH31"/>
      <c r="VTI31"/>
      <c r="VTJ31"/>
      <c r="VTK31"/>
      <c r="VTL31"/>
      <c r="VTM31"/>
      <c r="VTN31"/>
      <c r="VTO31"/>
      <c r="VTP31"/>
      <c r="VTQ31"/>
      <c r="VTR31"/>
      <c r="VTS31"/>
      <c r="VTT31"/>
      <c r="VTU31"/>
      <c r="VTV31"/>
      <c r="VTW31"/>
      <c r="VTX31"/>
      <c r="VTY31"/>
      <c r="VTZ31"/>
      <c r="VUA31"/>
      <c r="VUB31"/>
      <c r="VUC31"/>
      <c r="VUD31"/>
      <c r="VUE31"/>
      <c r="VUF31"/>
      <c r="VUG31"/>
      <c r="VUH31"/>
      <c r="VUI31"/>
      <c r="VUJ31"/>
      <c r="VUK31"/>
      <c r="VUL31"/>
      <c r="VUM31"/>
      <c r="VUN31"/>
      <c r="VUO31"/>
      <c r="VUP31"/>
      <c r="VUQ31"/>
      <c r="VUR31"/>
      <c r="VUS31"/>
      <c r="VUT31"/>
      <c r="VUU31"/>
      <c r="VUV31"/>
      <c r="VUW31"/>
      <c r="VUX31"/>
      <c r="VUY31"/>
      <c r="VUZ31"/>
      <c r="VVA31"/>
      <c r="VVB31"/>
      <c r="VVC31"/>
      <c r="VVD31"/>
      <c r="VVE31"/>
      <c r="VVF31"/>
      <c r="VVG31"/>
      <c r="VVH31"/>
      <c r="VVI31"/>
      <c r="VVJ31"/>
      <c r="VVK31"/>
      <c r="VVL31"/>
      <c r="VVM31"/>
      <c r="VVN31"/>
      <c r="VVO31"/>
      <c r="VVP31"/>
      <c r="VVQ31"/>
      <c r="VVR31"/>
      <c r="VVS31"/>
      <c r="VVT31"/>
      <c r="VVU31"/>
      <c r="VVV31"/>
      <c r="VVW31"/>
      <c r="VVX31"/>
      <c r="VVY31"/>
      <c r="VVZ31"/>
      <c r="VWA31"/>
      <c r="VWB31"/>
      <c r="VWC31"/>
      <c r="VWD31"/>
      <c r="VWE31"/>
      <c r="VWF31"/>
      <c r="VWG31"/>
      <c r="VWH31"/>
      <c r="VWI31"/>
      <c r="VWJ31"/>
      <c r="VWK31"/>
      <c r="VWL31"/>
      <c r="VWM31"/>
      <c r="VWN31"/>
      <c r="VWO31"/>
      <c r="VWP31"/>
      <c r="VWQ31"/>
      <c r="VWR31"/>
      <c r="VWS31"/>
      <c r="VWT31"/>
      <c r="VWU31"/>
      <c r="VWV31"/>
      <c r="VWW31"/>
      <c r="VWX31"/>
      <c r="VWY31"/>
      <c r="VWZ31"/>
      <c r="VXA31"/>
      <c r="VXB31"/>
      <c r="VXC31"/>
      <c r="VXD31"/>
      <c r="VXE31"/>
      <c r="VXF31"/>
      <c r="VXG31"/>
      <c r="VXH31"/>
      <c r="VXI31"/>
      <c r="VXJ31"/>
      <c r="VXK31"/>
      <c r="VXL31"/>
      <c r="VXM31"/>
      <c r="VXN31"/>
      <c r="VXO31"/>
      <c r="VXP31"/>
      <c r="VXQ31"/>
      <c r="VXR31"/>
      <c r="VXS31"/>
      <c r="VXT31"/>
      <c r="VXU31"/>
      <c r="VXV31"/>
      <c r="VXW31"/>
      <c r="VXX31"/>
      <c r="VXY31"/>
      <c r="VXZ31"/>
      <c r="VYA31"/>
      <c r="VYB31"/>
      <c r="VYC31"/>
      <c r="VYD31"/>
      <c r="VYE31"/>
      <c r="VYF31"/>
      <c r="VYG31"/>
      <c r="VYH31"/>
      <c r="VYI31"/>
      <c r="VYJ31"/>
      <c r="VYK31"/>
      <c r="VYL31"/>
      <c r="VYM31"/>
      <c r="VYN31"/>
      <c r="VYO31"/>
      <c r="VYP31"/>
      <c r="VYQ31"/>
      <c r="VYR31"/>
      <c r="VYS31"/>
      <c r="VYT31"/>
      <c r="VYU31"/>
      <c r="VYV31"/>
      <c r="VYW31"/>
      <c r="VYX31"/>
      <c r="VYY31"/>
      <c r="VYZ31"/>
      <c r="VZA31"/>
      <c r="VZB31"/>
      <c r="VZC31"/>
      <c r="VZD31"/>
      <c r="VZE31"/>
      <c r="VZF31"/>
      <c r="VZG31"/>
      <c r="VZH31"/>
      <c r="VZI31"/>
      <c r="VZJ31"/>
      <c r="VZK31"/>
      <c r="VZL31"/>
      <c r="VZM31"/>
      <c r="VZN31"/>
      <c r="VZO31"/>
      <c r="VZP31"/>
      <c r="VZQ31"/>
      <c r="VZR31"/>
      <c r="VZS31"/>
      <c r="VZT31"/>
      <c r="VZU31"/>
      <c r="VZV31"/>
      <c r="VZW31"/>
      <c r="VZX31"/>
      <c r="VZY31"/>
      <c r="VZZ31"/>
      <c r="WAA31"/>
      <c r="WAB31"/>
      <c r="WAC31"/>
      <c r="WAD31"/>
      <c r="WAE31"/>
      <c r="WAF31"/>
      <c r="WAG31"/>
      <c r="WAH31"/>
      <c r="WAI31"/>
      <c r="WAJ31"/>
      <c r="WAK31"/>
      <c r="WAL31"/>
      <c r="WAM31"/>
      <c r="WAN31"/>
      <c r="WAO31"/>
      <c r="WAP31"/>
      <c r="WAQ31"/>
      <c r="WAR31"/>
      <c r="WAS31"/>
      <c r="WAT31"/>
      <c r="WAU31"/>
      <c r="WAV31"/>
      <c r="WAW31"/>
      <c r="WAX31"/>
      <c r="WAY31"/>
      <c r="WAZ31"/>
      <c r="WBA31"/>
      <c r="WBB31"/>
      <c r="WBC31"/>
      <c r="WBD31"/>
      <c r="WBE31"/>
      <c r="WBF31"/>
      <c r="WBG31"/>
      <c r="WBH31"/>
      <c r="WBI31"/>
      <c r="WBJ31"/>
      <c r="WBK31"/>
      <c r="WBL31"/>
      <c r="WBM31"/>
      <c r="WBN31"/>
      <c r="WBO31"/>
      <c r="WBP31"/>
      <c r="WBQ31"/>
      <c r="WBR31"/>
      <c r="WBS31"/>
      <c r="WBT31"/>
      <c r="WBU31"/>
      <c r="WBV31"/>
      <c r="WBW31"/>
      <c r="WBX31"/>
      <c r="WBY31"/>
      <c r="WBZ31"/>
      <c r="WCA31"/>
      <c r="WCB31"/>
      <c r="WCC31"/>
      <c r="WCD31"/>
      <c r="WCE31"/>
      <c r="WCF31"/>
      <c r="WCG31"/>
      <c r="WCH31"/>
      <c r="WCI31"/>
      <c r="WCJ31"/>
      <c r="WCK31"/>
      <c r="WCL31"/>
      <c r="WCM31"/>
      <c r="WCN31"/>
      <c r="WCO31"/>
      <c r="WCP31"/>
      <c r="WCQ31"/>
      <c r="WCR31"/>
      <c r="WCS31"/>
      <c r="WCT31"/>
      <c r="WCU31"/>
      <c r="WCV31"/>
      <c r="WCW31"/>
      <c r="WCX31"/>
      <c r="WCY31"/>
      <c r="WCZ31"/>
      <c r="WDA31"/>
      <c r="WDB31"/>
      <c r="WDC31"/>
      <c r="WDD31"/>
      <c r="WDE31"/>
      <c r="WDF31"/>
      <c r="WDG31"/>
      <c r="WDH31"/>
      <c r="WDI31"/>
      <c r="WDJ31"/>
      <c r="WDK31"/>
      <c r="WDL31"/>
      <c r="WDM31"/>
      <c r="WDN31"/>
      <c r="WDO31"/>
      <c r="WDP31"/>
      <c r="WDQ31"/>
      <c r="WDR31"/>
      <c r="WDS31"/>
      <c r="WDT31"/>
      <c r="WDU31"/>
      <c r="WDV31"/>
      <c r="WDW31"/>
      <c r="WDX31"/>
      <c r="WDY31"/>
      <c r="WDZ31"/>
      <c r="WEA31"/>
      <c r="WEB31"/>
      <c r="WEC31"/>
      <c r="WED31"/>
      <c r="WEE31"/>
      <c r="WEF31"/>
      <c r="WEG31"/>
      <c r="WEH31"/>
      <c r="WEI31"/>
      <c r="WEJ31"/>
      <c r="WEK31"/>
      <c r="WEL31"/>
      <c r="WEM31"/>
      <c r="WEN31"/>
      <c r="WEO31"/>
      <c r="WEP31"/>
      <c r="WEQ31"/>
      <c r="WER31"/>
      <c r="WES31"/>
      <c r="WET31"/>
      <c r="WEU31"/>
      <c r="WEV31"/>
      <c r="WEW31"/>
      <c r="WEX31"/>
      <c r="WEY31"/>
      <c r="WEZ31"/>
      <c r="WFA31"/>
      <c r="WFB31"/>
      <c r="WFC31"/>
      <c r="WFD31"/>
      <c r="WFE31"/>
      <c r="WFF31"/>
      <c r="WFG31"/>
      <c r="WFH31"/>
      <c r="WFI31"/>
      <c r="WFJ31"/>
      <c r="WFK31"/>
      <c r="WFL31"/>
      <c r="WFM31"/>
      <c r="WFN31"/>
      <c r="WFO31"/>
      <c r="WFP31"/>
      <c r="WFQ31"/>
      <c r="WFR31"/>
      <c r="WFS31"/>
      <c r="WFT31"/>
      <c r="WFU31"/>
      <c r="WFV31"/>
      <c r="WFW31"/>
      <c r="WFX31"/>
      <c r="WFY31"/>
      <c r="WFZ31"/>
      <c r="WGA31"/>
      <c r="WGB31"/>
      <c r="WGC31"/>
      <c r="WGD31"/>
      <c r="WGE31"/>
      <c r="WGF31"/>
      <c r="WGG31"/>
      <c r="WGH31"/>
      <c r="WGI31"/>
      <c r="WGJ31"/>
      <c r="WGK31"/>
      <c r="WGL31"/>
      <c r="WGM31"/>
      <c r="WGN31"/>
      <c r="WGO31"/>
      <c r="WGP31"/>
      <c r="WGQ31"/>
      <c r="WGR31"/>
      <c r="WGS31"/>
      <c r="WGT31"/>
      <c r="WGU31"/>
      <c r="WGV31"/>
      <c r="WGW31"/>
      <c r="WGX31"/>
      <c r="WGY31"/>
      <c r="WGZ31"/>
      <c r="WHA31"/>
      <c r="WHB31"/>
      <c r="WHC31"/>
      <c r="WHD31"/>
      <c r="WHE31"/>
      <c r="WHF31"/>
      <c r="WHG31"/>
      <c r="WHH31"/>
      <c r="WHI31"/>
      <c r="WHJ31"/>
      <c r="WHK31"/>
      <c r="WHL31"/>
      <c r="WHM31"/>
      <c r="WHN31"/>
      <c r="WHO31"/>
      <c r="WHP31"/>
      <c r="WHQ31"/>
      <c r="WHR31"/>
      <c r="WHS31"/>
      <c r="WHT31"/>
      <c r="WHU31"/>
      <c r="WHV31"/>
      <c r="WHW31"/>
      <c r="WHX31"/>
      <c r="WHY31"/>
      <c r="WHZ31"/>
      <c r="WIA31"/>
      <c r="WIB31"/>
      <c r="WIC31"/>
      <c r="WID31"/>
      <c r="WIE31"/>
      <c r="WIF31"/>
      <c r="WIG31"/>
      <c r="WIH31"/>
      <c r="WII31"/>
      <c r="WIJ31"/>
      <c r="WIK31"/>
      <c r="WIL31"/>
      <c r="WIM31"/>
      <c r="WIN31"/>
      <c r="WIO31"/>
      <c r="WIP31"/>
      <c r="WIQ31"/>
      <c r="WIR31"/>
      <c r="WIS31"/>
      <c r="WIT31"/>
      <c r="WIU31"/>
      <c r="WIV31"/>
      <c r="WIW31"/>
      <c r="WIX31"/>
      <c r="WIY31"/>
      <c r="WIZ31"/>
      <c r="WJA31"/>
      <c r="WJB31"/>
      <c r="WJC31"/>
      <c r="WJD31"/>
      <c r="WJE31"/>
      <c r="WJF31"/>
      <c r="WJG31"/>
      <c r="WJH31"/>
      <c r="WJI31"/>
      <c r="WJJ31"/>
      <c r="WJK31"/>
      <c r="WJL31"/>
      <c r="WJM31"/>
      <c r="WJN31"/>
      <c r="WJO31"/>
      <c r="WJP31"/>
      <c r="WJQ31"/>
      <c r="WJR31"/>
      <c r="WJS31"/>
      <c r="WJT31"/>
      <c r="WJU31"/>
      <c r="WJV31"/>
      <c r="WJW31"/>
      <c r="WJX31"/>
      <c r="WJY31"/>
      <c r="WJZ31"/>
      <c r="WKA31"/>
      <c r="WKB31"/>
      <c r="WKC31"/>
      <c r="WKD31"/>
      <c r="WKE31"/>
      <c r="WKF31"/>
      <c r="WKG31"/>
      <c r="WKH31"/>
      <c r="WKI31"/>
      <c r="WKJ31"/>
      <c r="WKK31"/>
      <c r="WKL31"/>
      <c r="WKM31"/>
      <c r="WKN31"/>
      <c r="WKO31"/>
      <c r="WKP31"/>
      <c r="WKQ31"/>
      <c r="WKR31"/>
      <c r="WKS31"/>
      <c r="WKT31"/>
      <c r="WKU31"/>
      <c r="WKV31"/>
      <c r="WKW31"/>
      <c r="WKX31"/>
      <c r="WKY31"/>
      <c r="WKZ31"/>
      <c r="WLA31"/>
      <c r="WLB31"/>
      <c r="WLC31"/>
      <c r="WLD31"/>
      <c r="WLE31"/>
      <c r="WLF31"/>
      <c r="WLG31"/>
      <c r="WLH31"/>
      <c r="WLI31"/>
      <c r="WLJ31"/>
      <c r="WLK31"/>
      <c r="WLL31"/>
      <c r="WLM31"/>
      <c r="WLN31"/>
      <c r="WLO31"/>
      <c r="WLP31"/>
      <c r="WLQ31"/>
      <c r="WLR31"/>
      <c r="WLS31"/>
      <c r="WLT31"/>
      <c r="WLU31"/>
      <c r="WLV31"/>
      <c r="WLW31"/>
      <c r="WLX31"/>
      <c r="WLY31"/>
      <c r="WLZ31"/>
      <c r="WMA31"/>
      <c r="WMB31"/>
      <c r="WMC31"/>
      <c r="WMD31"/>
      <c r="WME31"/>
      <c r="WMF31"/>
      <c r="WMG31"/>
      <c r="WMH31"/>
      <c r="WMI31"/>
      <c r="WMJ31"/>
      <c r="WMK31"/>
      <c r="WML31"/>
      <c r="WMM31"/>
      <c r="WMN31"/>
      <c r="WMO31"/>
      <c r="WMP31"/>
      <c r="WMQ31"/>
      <c r="WMR31"/>
      <c r="WMS31"/>
      <c r="WMT31"/>
      <c r="WMU31"/>
      <c r="WMV31"/>
      <c r="WMW31"/>
      <c r="WMX31"/>
      <c r="WMY31"/>
      <c r="WMZ31"/>
      <c r="WNA31"/>
      <c r="WNB31"/>
      <c r="WNC31"/>
      <c r="WND31"/>
      <c r="WNE31"/>
      <c r="WNF31"/>
      <c r="WNG31"/>
      <c r="WNH31"/>
      <c r="WNI31"/>
      <c r="WNJ31"/>
      <c r="WNK31"/>
      <c r="WNL31"/>
      <c r="WNM31"/>
      <c r="WNN31"/>
      <c r="WNO31"/>
      <c r="WNP31"/>
      <c r="WNQ31"/>
      <c r="WNR31"/>
      <c r="WNS31"/>
      <c r="WNT31"/>
      <c r="WNU31"/>
      <c r="WNV31"/>
      <c r="WNW31"/>
      <c r="WNX31"/>
      <c r="WNY31"/>
      <c r="WNZ31"/>
      <c r="WOA31"/>
      <c r="WOB31"/>
      <c r="WOC31"/>
      <c r="WOD31"/>
      <c r="WOE31"/>
      <c r="WOF31"/>
      <c r="WOG31"/>
      <c r="WOH31"/>
      <c r="WOI31"/>
      <c r="WOJ31"/>
      <c r="WOK31"/>
      <c r="WOL31"/>
      <c r="WOM31"/>
      <c r="WON31"/>
      <c r="WOO31"/>
      <c r="WOP31"/>
      <c r="WOQ31"/>
      <c r="WOR31"/>
      <c r="WOS31"/>
      <c r="WOT31"/>
      <c r="WOU31"/>
      <c r="WOV31"/>
      <c r="WOW31"/>
      <c r="WOX31"/>
      <c r="WOY31"/>
      <c r="WOZ31"/>
      <c r="WPA31"/>
      <c r="WPB31"/>
      <c r="WPC31"/>
      <c r="WPD31"/>
      <c r="WPE31"/>
      <c r="WPF31"/>
      <c r="WPG31"/>
      <c r="WPH31"/>
      <c r="WPI31"/>
      <c r="WPJ31"/>
      <c r="WPK31"/>
      <c r="WPL31"/>
      <c r="WPM31"/>
      <c r="WPN31"/>
      <c r="WPO31"/>
      <c r="WPP31"/>
      <c r="WPQ31"/>
      <c r="WPR31"/>
      <c r="WPS31"/>
      <c r="WPT31"/>
      <c r="WPU31"/>
      <c r="WPV31"/>
      <c r="WPW31"/>
      <c r="WPX31"/>
      <c r="WPY31"/>
      <c r="WPZ31"/>
      <c r="WQA31"/>
      <c r="WQB31"/>
      <c r="WQC31"/>
      <c r="WQD31"/>
      <c r="WQE31"/>
      <c r="WQF31"/>
      <c r="WQG31"/>
      <c r="WQH31"/>
      <c r="WQI31"/>
      <c r="WQJ31"/>
      <c r="WQK31"/>
      <c r="WQL31"/>
      <c r="WQM31"/>
      <c r="WQN31"/>
      <c r="WQO31"/>
      <c r="WQP31"/>
      <c r="WQQ31"/>
      <c r="WQR31"/>
      <c r="WQS31"/>
      <c r="WQT31"/>
      <c r="WQU31"/>
      <c r="WQV31"/>
      <c r="WQW31"/>
      <c r="WQX31"/>
      <c r="WQY31"/>
      <c r="WQZ31"/>
      <c r="WRA31"/>
      <c r="WRB31"/>
      <c r="WRC31"/>
      <c r="WRD31"/>
      <c r="WRE31"/>
      <c r="WRF31"/>
      <c r="WRG31"/>
      <c r="WRH31"/>
      <c r="WRI31"/>
      <c r="WRJ31"/>
      <c r="WRK31"/>
      <c r="WRL31"/>
      <c r="WRM31"/>
      <c r="WRN31"/>
      <c r="WRO31"/>
      <c r="WRP31"/>
      <c r="WRQ31"/>
      <c r="WRR31"/>
      <c r="WRS31"/>
      <c r="WRT31"/>
      <c r="WRU31"/>
      <c r="WRV31"/>
      <c r="WRW31"/>
      <c r="WRX31"/>
      <c r="WRY31"/>
      <c r="WRZ31"/>
      <c r="WSA31"/>
      <c r="WSB31"/>
      <c r="WSC31"/>
      <c r="WSD31"/>
      <c r="WSE31"/>
      <c r="WSF31"/>
      <c r="WSG31"/>
      <c r="WSH31"/>
      <c r="WSI31"/>
      <c r="WSJ31"/>
      <c r="WSK31"/>
      <c r="WSL31"/>
      <c r="WSM31"/>
      <c r="WSN31"/>
      <c r="WSO31"/>
      <c r="WSP31"/>
      <c r="WSQ31"/>
      <c r="WSR31"/>
      <c r="WSS31"/>
      <c r="WST31"/>
      <c r="WSU31"/>
      <c r="WSV31"/>
      <c r="WSW31"/>
      <c r="WSX31"/>
      <c r="WSY31"/>
      <c r="WSZ31"/>
      <c r="WTA31"/>
      <c r="WTB31"/>
      <c r="WTC31"/>
      <c r="WTD31"/>
      <c r="WTE31"/>
      <c r="WTF31"/>
      <c r="WTG31"/>
      <c r="WTH31"/>
      <c r="WTI31"/>
      <c r="WTJ31"/>
      <c r="WTK31"/>
      <c r="WTL31"/>
      <c r="WTM31"/>
      <c r="WTN31"/>
      <c r="WTO31"/>
      <c r="WTP31"/>
      <c r="WTQ31"/>
      <c r="WTR31"/>
      <c r="WTS31"/>
      <c r="WTT31"/>
      <c r="WTU31"/>
      <c r="WTV31"/>
      <c r="WTW31"/>
      <c r="WTX31"/>
      <c r="WTY31"/>
      <c r="WTZ31"/>
      <c r="WUA31"/>
      <c r="WUB31"/>
      <c r="WUC31"/>
      <c r="WUD31"/>
      <c r="WUE31"/>
      <c r="WUF31"/>
      <c r="WUG31"/>
      <c r="WUH31"/>
      <c r="WUI31"/>
      <c r="WUJ31"/>
      <c r="WUK31"/>
      <c r="WUL31"/>
      <c r="WUM31"/>
      <c r="WUN31"/>
      <c r="WUO31"/>
      <c r="WUP31"/>
      <c r="WUQ31"/>
      <c r="WUR31"/>
      <c r="WUS31"/>
      <c r="WUT31"/>
      <c r="WUU31"/>
      <c r="WUV31"/>
      <c r="WUW31"/>
      <c r="WUX31"/>
      <c r="WUY31"/>
      <c r="WUZ31"/>
      <c r="WVA31"/>
      <c r="WVB31"/>
      <c r="WVC31"/>
      <c r="WVD31"/>
      <c r="WVE31"/>
      <c r="WVF31"/>
      <c r="WVG31"/>
      <c r="WVH31"/>
      <c r="WVI31"/>
      <c r="WVJ31"/>
      <c r="WVK31"/>
      <c r="WVL31"/>
      <c r="WVM31"/>
      <c r="WVN31"/>
      <c r="WVO31"/>
      <c r="WVP31"/>
      <c r="WVQ31"/>
      <c r="WVR31"/>
      <c r="WVS31"/>
      <c r="WVT31"/>
      <c r="WVU31"/>
      <c r="WVV31"/>
      <c r="WVW31"/>
      <c r="WVX31"/>
      <c r="WVY31"/>
      <c r="WVZ31"/>
      <c r="WWA31"/>
      <c r="WWB31"/>
      <c r="WWC31"/>
      <c r="WWD31"/>
      <c r="WWE31"/>
      <c r="WWF31"/>
      <c r="WWG31"/>
      <c r="WWH31"/>
      <c r="WWI31"/>
      <c r="WWJ31"/>
      <c r="WWK31"/>
      <c r="WWL31"/>
      <c r="WWM31"/>
      <c r="WWN31"/>
      <c r="WWO31"/>
      <c r="WWP31"/>
      <c r="WWQ31"/>
      <c r="WWR31"/>
      <c r="WWS31"/>
      <c r="WWT31"/>
      <c r="WWU31"/>
      <c r="WWV31"/>
      <c r="WWW31"/>
      <c r="WWX31"/>
      <c r="WWY31"/>
      <c r="WWZ31"/>
      <c r="WXA31"/>
      <c r="WXB31"/>
      <c r="WXC31"/>
      <c r="WXD31"/>
      <c r="WXE31"/>
      <c r="WXF31"/>
      <c r="WXG31"/>
      <c r="WXH31"/>
      <c r="WXI31"/>
      <c r="WXJ31"/>
      <c r="WXK31"/>
      <c r="WXL31"/>
      <c r="WXM31"/>
      <c r="WXN31"/>
      <c r="WXO31"/>
      <c r="WXP31"/>
      <c r="WXQ31"/>
      <c r="WXR31"/>
      <c r="WXS31"/>
      <c r="WXT31"/>
      <c r="WXU31"/>
      <c r="WXV31"/>
      <c r="WXW31"/>
      <c r="WXX31"/>
      <c r="WXY31"/>
      <c r="WXZ31"/>
      <c r="WYA31"/>
      <c r="WYB31"/>
      <c r="WYC31"/>
      <c r="WYD31"/>
      <c r="WYE31"/>
      <c r="WYF31"/>
      <c r="WYG31"/>
      <c r="WYH31"/>
      <c r="WYI31"/>
      <c r="WYJ31"/>
      <c r="WYK31"/>
      <c r="WYL31"/>
      <c r="WYM31"/>
      <c r="WYN31"/>
      <c r="WYO31"/>
      <c r="WYP31"/>
      <c r="WYQ31"/>
      <c r="WYR31"/>
      <c r="WYS31"/>
      <c r="WYT31"/>
      <c r="WYU31"/>
      <c r="WYV31"/>
      <c r="WYW31"/>
      <c r="WYX31"/>
      <c r="WYY31"/>
      <c r="WYZ31"/>
      <c r="WZA31"/>
      <c r="WZB31"/>
      <c r="WZC31"/>
      <c r="WZD31"/>
      <c r="WZE31"/>
      <c r="WZF31"/>
      <c r="WZG31"/>
      <c r="WZH31"/>
      <c r="WZI31"/>
      <c r="WZJ31"/>
      <c r="WZK31"/>
      <c r="WZL31"/>
      <c r="WZM31"/>
      <c r="WZN31"/>
      <c r="WZO31"/>
      <c r="WZP31"/>
      <c r="WZQ31"/>
      <c r="WZR31"/>
      <c r="WZS31"/>
      <c r="WZT31"/>
      <c r="WZU31"/>
      <c r="WZV31"/>
      <c r="WZW31"/>
      <c r="WZX31"/>
      <c r="WZY31"/>
      <c r="WZZ31"/>
      <c r="XAA31"/>
      <c r="XAB31"/>
      <c r="XAC31"/>
      <c r="XAD31"/>
      <c r="XAE31"/>
      <c r="XAF31"/>
      <c r="XAG31"/>
      <c r="XAH31"/>
      <c r="XAI31"/>
      <c r="XAJ31"/>
      <c r="XAK31"/>
      <c r="XAL31"/>
      <c r="XAM31"/>
      <c r="XAN31"/>
      <c r="XAO31"/>
      <c r="XAP31"/>
      <c r="XAQ31"/>
      <c r="XAR31"/>
      <c r="XAS31"/>
      <c r="XAT31"/>
      <c r="XAU31"/>
      <c r="XAV31"/>
      <c r="XAW31"/>
      <c r="XAX31"/>
      <c r="XAY31"/>
      <c r="XAZ31"/>
      <c r="XBA31"/>
      <c r="XBB31"/>
      <c r="XBC31"/>
      <c r="XBD31"/>
      <c r="XBE31"/>
      <c r="XBF31"/>
      <c r="XBG31"/>
      <c r="XBH31"/>
      <c r="XBI31"/>
      <c r="XBJ31"/>
      <c r="XBK31"/>
      <c r="XBL31"/>
      <c r="XBM31"/>
      <c r="XBN31"/>
      <c r="XBO31"/>
      <c r="XBP31"/>
      <c r="XBQ31"/>
      <c r="XBR31"/>
      <c r="XBS31"/>
      <c r="XBT31"/>
      <c r="XBU31"/>
      <c r="XBV31"/>
      <c r="XBW31"/>
      <c r="XBX31"/>
      <c r="XBY31"/>
      <c r="XBZ31"/>
      <c r="XCA31"/>
      <c r="XCB31"/>
      <c r="XCC31"/>
      <c r="XCD31"/>
      <c r="XCE31"/>
      <c r="XCF31"/>
      <c r="XCG31"/>
      <c r="XCH31"/>
      <c r="XCI31"/>
      <c r="XCJ31"/>
      <c r="XCK31"/>
      <c r="XCL31"/>
      <c r="XCM31"/>
      <c r="XCN31"/>
      <c r="XCO31"/>
      <c r="XCP31"/>
      <c r="XCQ31"/>
      <c r="XCR31"/>
      <c r="XCS31"/>
      <c r="XCT31"/>
      <c r="XCU31"/>
      <c r="XCV31"/>
      <c r="XCW31"/>
      <c r="XCX31"/>
      <c r="XCY31"/>
      <c r="XCZ31"/>
      <c r="XDA31"/>
      <c r="XDB31"/>
      <c r="XDC31"/>
      <c r="XDD31"/>
      <c r="XDE31"/>
      <c r="XDF31"/>
      <c r="XDG31"/>
      <c r="XDH31"/>
      <c r="XDI31"/>
      <c r="XDJ31"/>
      <c r="XDK31"/>
      <c r="XDL31"/>
      <c r="XDM31"/>
      <c r="XDN31"/>
      <c r="XDO31"/>
      <c r="XDP31"/>
      <c r="XDQ31"/>
      <c r="XDR31"/>
      <c r="XDS31"/>
      <c r="XDT31"/>
      <c r="XDU31"/>
      <c r="XDV31"/>
      <c r="XDW31"/>
      <c r="XDX31"/>
      <c r="XDY31"/>
      <c r="XDZ31"/>
      <c r="XEA31"/>
      <c r="XEB31"/>
      <c r="XEC31"/>
      <c r="XED31"/>
      <c r="XEE31"/>
      <c r="XEF31"/>
      <c r="XEG31"/>
      <c r="XEH31"/>
      <c r="XEI31"/>
      <c r="XEJ31"/>
      <c r="XEK31"/>
      <c r="XEL31"/>
      <c r="XEM31"/>
      <c r="XEN31"/>
      <c r="XEO31"/>
      <c r="XEP31"/>
      <c r="XEQ31"/>
      <c r="XER31"/>
      <c r="XES31"/>
      <c r="XET31"/>
      <c r="XEU31"/>
      <c r="XEV31"/>
      <c r="XEW31"/>
      <c r="XEX31"/>
      <c r="XEY31"/>
      <c r="XEZ31"/>
      <c r="XFA31"/>
    </row>
    <row r="32" spans="1:16381" s="1" customFormat="1" ht="105">
      <c r="A32" s="556" t="str">
        <f t="array" ref="A32">INDEX(CO_indicators_list[], SMALL(IF(CO_Indic_List='1_Entry_Table'!$B$16,ROW(CO_Indic_List)-7),ROWS(A$6:A32)),2)</f>
        <v>Output 2.3</v>
      </c>
      <c r="B32" s="530" t="str">
        <f>IF(ISERROR(VLOOKUP(A32,FillHome_OO[],3,FALSE))=TRUE,,VLOOKUP(A32,FillHome_OO[],3,FALSE))</f>
        <v>2.3 - Enhanced legal policy and institutional frameworks are in place for conservation sustainable use and access and benefit-sharing of natural resources biodiversity and ecosystems</v>
      </c>
      <c r="C32" s="530">
        <f>Monitoring_Table!C32</f>
        <v>0</v>
      </c>
      <c r="D32" s="530" t="str">
        <f>VLOOKUP(ShadowTable[[#This Row],[indicators]],Tablo_MonitoringTable[],2,FALSE)</f>
        <v>Indicator 2.3.2</v>
      </c>
      <c r="E32" s="208" t="str">
        <f t="array" ref="E32">INDEX(CO_indicators_list[], SMALL(IF(CO_Indic_List='1_Entry_Table'!$B$16,ROW(CO_Indic_List)-7),ROWS(E$6:E32)),8)</f>
        <v xml:space="preserve">2.3.2 - Number of terrestrial and marine areas of global importance that have management instruments in place for conservation,  sustainable  use  and  valorization  of biodiversity and ecosystem </v>
      </c>
      <c r="F32" s="526">
        <f>IF(ISERROR(VLOOKUP(ShadowTable[[#This Row],[indicators]],Tablo_MonitoringTable[],3,FALSE))=TRUE,,VLOOKUP(ShadowTable[[#This Row],[indicators]],Tablo_MonitoringTable[],3,FALSE))</f>
        <v>0</v>
      </c>
      <c r="G32" s="526">
        <f>VLOOKUP(ShadowTable[[#This Row],[indicators]],Tablo_MonitoringTable[],4,FALSE)</f>
        <v>0</v>
      </c>
      <c r="H32" s="526">
        <f>VLOOKUP(ShadowTable[[#This Row],[indicators]],Tablo_MonitoringTable[],5,FALSE)</f>
        <v>0</v>
      </c>
      <c r="I32" s="526">
        <f>VLOOKUP(ShadowTable[[#This Row],[indicators]],Tablo_MonitoringTable[],6,FALSE)</f>
        <v>0</v>
      </c>
      <c r="J32" s="526">
        <f>VLOOKUP(ShadowTable[[#This Row],[indicators]],Tablo_MonitoringTable[],7,FALSE)</f>
        <v>0</v>
      </c>
      <c r="K32" s="526">
        <f>VLOOKUP(ShadowTable[[#This Row],[indicators]],Tablo_MonitoringTable[],8,FALSE)</f>
        <v>0</v>
      </c>
      <c r="L32" s="526">
        <f>VLOOKUP(ShadowTable[[#This Row],[indicators]],Tablo_MonitoringTable[],10,FALSE)</f>
        <v>0</v>
      </c>
      <c r="M32" s="526">
        <f>VLOOKUP(ShadowTable[[#This Row],[indicators]],Tablo_MonitoringTable[],11,FALSE)</f>
        <v>0</v>
      </c>
      <c r="N32" s="526">
        <f>VLOOKUP(ShadowTable[[#This Row],[indicators]],Tablo_MonitoringTable[],13,FALSE)</f>
        <v>0</v>
      </c>
      <c r="O32" s="526">
        <f>VLOOKUP(ShadowTable[[#This Row],[indicators]],Tablo_MonitoringTable[],14,FALSE)</f>
        <v>0</v>
      </c>
      <c r="P32" s="526">
        <f>VLOOKUP(ShadowTable[[#This Row],[indicators]],Tablo_MonitoringTable[],16,FALSE)</f>
        <v>0</v>
      </c>
      <c r="Q32" s="526">
        <f>VLOOKUP(ShadowTable[[#This Row],[indicators]],Tablo_MonitoringTable[],17,FALSE)</f>
        <v>0</v>
      </c>
      <c r="R32" s="526">
        <f>VLOOKUP(ShadowTable[[#This Row],[indicators]],Tablo_MonitoringTable[],19,FALSE)</f>
        <v>0</v>
      </c>
      <c r="S32" s="526">
        <f>VLOOKUP(ShadowTable[[#This Row],[indicators]],Tablo_MonitoringTable[],20,FALSE)</f>
        <v>0</v>
      </c>
      <c r="T32" s="526">
        <f>VLOOKUP(ShadowTable[[#This Row],[indicators]],Tablo_MonitoringTable[],22,FALSE)</f>
        <v>0</v>
      </c>
      <c r="U32" s="526">
        <f>VLOOKUP(ShadowTable[[#This Row],[indicators]],Tablo_MonitoringTable[],23,FALSE)</f>
        <v>0</v>
      </c>
      <c r="V32" s="225">
        <f>VLOOKUP(ShadowTable[[#This Row],[indicators]],Tablo_MonitoringTable[],25,FALSE)</f>
        <v>0</v>
      </c>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c r="IW32"/>
      <c r="IX32"/>
      <c r="IY32"/>
      <c r="IZ32"/>
      <c r="JA32"/>
      <c r="JB32"/>
      <c r="JC32"/>
      <c r="JD32"/>
      <c r="JE32"/>
      <c r="JF32"/>
      <c r="JG32"/>
      <c r="JH32"/>
      <c r="JI32"/>
      <c r="JJ32"/>
      <c r="JK32"/>
      <c r="JL32"/>
      <c r="JM32"/>
      <c r="JN32"/>
      <c r="JO32"/>
      <c r="JP32"/>
      <c r="JQ32"/>
      <c r="JR32"/>
      <c r="JS32"/>
      <c r="JT32"/>
      <c r="JU32"/>
      <c r="JV32"/>
      <c r="JW32"/>
      <c r="JX32"/>
      <c r="JY32"/>
      <c r="JZ32"/>
      <c r="KA32"/>
      <c r="KB32"/>
      <c r="KC32"/>
      <c r="KD32"/>
      <c r="KE32"/>
      <c r="KF32"/>
      <c r="KG32"/>
      <c r="KH32"/>
      <c r="KI32"/>
      <c r="KJ32"/>
      <c r="KK32"/>
      <c r="KL32"/>
      <c r="KM32"/>
      <c r="KN32"/>
      <c r="KO32"/>
      <c r="KP32"/>
      <c r="KQ32"/>
      <c r="KR32"/>
      <c r="KS32"/>
      <c r="KT32"/>
      <c r="KU32"/>
      <c r="KV32"/>
      <c r="KW32"/>
      <c r="KX32"/>
      <c r="KY32"/>
      <c r="KZ32"/>
      <c r="LA32"/>
      <c r="LB32"/>
      <c r="LC32"/>
      <c r="LD32"/>
      <c r="LE32"/>
      <c r="LF32"/>
      <c r="LG32"/>
      <c r="LH32"/>
      <c r="LI32"/>
      <c r="LJ32"/>
      <c r="LK32"/>
      <c r="LL32"/>
      <c r="LM32"/>
      <c r="LN32"/>
      <c r="LO32"/>
      <c r="LP32"/>
      <c r="LQ32"/>
      <c r="LR32"/>
      <c r="LS32"/>
      <c r="LT32"/>
      <c r="LU32"/>
      <c r="LV32"/>
      <c r="LW32"/>
      <c r="LX32"/>
      <c r="LY32"/>
      <c r="LZ32"/>
      <c r="MA32"/>
      <c r="MB32"/>
      <c r="MC32"/>
      <c r="MD32"/>
      <c r="ME32"/>
      <c r="MF32"/>
      <c r="MG32"/>
      <c r="MH32"/>
      <c r="MI32"/>
      <c r="MJ32"/>
      <c r="MK32"/>
      <c r="ML32"/>
      <c r="MM32"/>
      <c r="MN32"/>
      <c r="MO32"/>
      <c r="MP32"/>
      <c r="MQ32"/>
      <c r="MR32"/>
      <c r="MS32"/>
      <c r="MT32"/>
      <c r="MU32"/>
      <c r="MV32"/>
      <c r="MW32"/>
      <c r="MX32"/>
      <c r="MY32"/>
      <c r="MZ32"/>
      <c r="NA32"/>
      <c r="NB32"/>
      <c r="NC32"/>
      <c r="ND32"/>
      <c r="NE32"/>
      <c r="NF32"/>
      <c r="NG32"/>
      <c r="NH32"/>
      <c r="NI32"/>
      <c r="NJ32"/>
      <c r="NK32"/>
      <c r="NL32"/>
      <c r="NM32"/>
      <c r="NN32"/>
      <c r="NO32"/>
      <c r="NP32"/>
      <c r="NQ32"/>
      <c r="NR32"/>
      <c r="NS32"/>
      <c r="NT32"/>
      <c r="NU32"/>
      <c r="NV32"/>
      <c r="NW32"/>
      <c r="NX32"/>
      <c r="NY32"/>
      <c r="NZ32"/>
      <c r="OA32"/>
      <c r="OB32"/>
      <c r="OC32"/>
      <c r="OD32"/>
      <c r="OE32"/>
      <c r="OF32"/>
      <c r="OG32"/>
      <c r="OH32"/>
      <c r="OI32"/>
      <c r="OJ32"/>
      <c r="OK32"/>
      <c r="OL32"/>
      <c r="OM32"/>
      <c r="ON32"/>
      <c r="OO32"/>
      <c r="OP32"/>
      <c r="OQ32"/>
      <c r="OR32"/>
      <c r="OS32"/>
      <c r="OT32"/>
      <c r="OU32"/>
      <c r="OV32"/>
      <c r="OW32"/>
      <c r="OX32"/>
      <c r="OY32"/>
      <c r="OZ32"/>
      <c r="PA32"/>
      <c r="PB32"/>
      <c r="PC32"/>
      <c r="PD32"/>
      <c r="PE32"/>
      <c r="PF32"/>
      <c r="PG32"/>
      <c r="PH32"/>
      <c r="PI32"/>
      <c r="PJ32"/>
      <c r="PK32"/>
      <c r="PL32"/>
      <c r="PM32"/>
      <c r="PN32"/>
      <c r="PO32"/>
      <c r="PP32"/>
      <c r="PQ32"/>
      <c r="PR32"/>
      <c r="PS32"/>
      <c r="PT32"/>
      <c r="PU32"/>
      <c r="PV32"/>
      <c r="PW32"/>
      <c r="PX32"/>
      <c r="PY32"/>
      <c r="PZ32"/>
      <c r="QA32"/>
      <c r="QB32"/>
      <c r="QC32"/>
      <c r="QD32"/>
      <c r="QE32"/>
      <c r="QF32"/>
      <c r="QG32"/>
      <c r="QH32"/>
      <c r="QI32"/>
      <c r="QJ32"/>
      <c r="QK32"/>
      <c r="QL32"/>
      <c r="QM32"/>
      <c r="QN32"/>
      <c r="QO32"/>
      <c r="QP32"/>
      <c r="QQ32"/>
      <c r="QR32"/>
      <c r="QS32"/>
      <c r="QT32"/>
      <c r="QU32"/>
      <c r="QV32"/>
      <c r="QW32"/>
      <c r="QX32"/>
      <c r="QY32"/>
      <c r="QZ32"/>
      <c r="RA32"/>
      <c r="RB32"/>
      <c r="RC32"/>
      <c r="RD32"/>
      <c r="RE32"/>
      <c r="RF32"/>
      <c r="RG32"/>
      <c r="RH32"/>
      <c r="RI32"/>
      <c r="RJ32"/>
      <c r="RK32"/>
      <c r="RL32"/>
      <c r="RM32"/>
      <c r="RN32"/>
      <c r="RO32"/>
      <c r="RP32"/>
      <c r="RQ32"/>
      <c r="RR32"/>
      <c r="RS32"/>
      <c r="RT32"/>
      <c r="RU32"/>
      <c r="RV32"/>
      <c r="RW32"/>
      <c r="RX32"/>
      <c r="RY32"/>
      <c r="RZ32"/>
      <c r="SA32"/>
      <c r="SB32"/>
      <c r="SC32"/>
      <c r="SD32"/>
      <c r="SE32"/>
      <c r="SF32"/>
      <c r="SG32"/>
      <c r="SH32"/>
      <c r="SI32"/>
      <c r="SJ32"/>
      <c r="SK32"/>
      <c r="SL32"/>
      <c r="SM32"/>
      <c r="SN32"/>
      <c r="SO32"/>
      <c r="SP32"/>
      <c r="SQ32"/>
      <c r="SR32"/>
      <c r="SS32"/>
      <c r="ST32"/>
      <c r="SU32"/>
      <c r="SV32"/>
      <c r="SW32"/>
      <c r="SX32"/>
      <c r="SY32"/>
      <c r="SZ32"/>
      <c r="TA32"/>
      <c r="TB32"/>
      <c r="TC32"/>
      <c r="TD32"/>
      <c r="TE32"/>
      <c r="TF32"/>
      <c r="TG32"/>
      <c r="TH32"/>
      <c r="TI32"/>
      <c r="TJ32"/>
      <c r="TK32"/>
      <c r="TL32"/>
      <c r="TM32"/>
      <c r="TN32"/>
      <c r="TO32"/>
      <c r="TP32"/>
      <c r="TQ32"/>
      <c r="TR32"/>
      <c r="TS32"/>
      <c r="TT32"/>
      <c r="TU32"/>
      <c r="TV32"/>
      <c r="TW32"/>
      <c r="TX32"/>
      <c r="TY32"/>
      <c r="TZ32"/>
      <c r="UA32"/>
      <c r="UB32"/>
      <c r="UC32"/>
      <c r="UD32"/>
      <c r="UE32"/>
      <c r="UF32"/>
      <c r="UG32"/>
      <c r="UH32"/>
      <c r="UI32"/>
      <c r="UJ32"/>
      <c r="UK32"/>
      <c r="UL32"/>
      <c r="UM32"/>
      <c r="UN32"/>
      <c r="UO32"/>
      <c r="UP32"/>
      <c r="UQ32"/>
      <c r="UR32"/>
      <c r="US32"/>
      <c r="UT32"/>
      <c r="UU32"/>
      <c r="UV32"/>
      <c r="UW32"/>
      <c r="UX32"/>
      <c r="UY32"/>
      <c r="UZ32"/>
      <c r="VA32"/>
      <c r="VB32"/>
      <c r="VC32"/>
      <c r="VD32"/>
      <c r="VE32"/>
      <c r="VF32"/>
      <c r="VG32"/>
      <c r="VH32"/>
      <c r="VI32"/>
      <c r="VJ32"/>
      <c r="VK32"/>
      <c r="VL32"/>
      <c r="VM32"/>
      <c r="VN32"/>
      <c r="VO32"/>
      <c r="VP32"/>
      <c r="VQ32"/>
      <c r="VR32"/>
      <c r="VS32"/>
      <c r="VT32"/>
      <c r="VU32"/>
      <c r="VV32"/>
      <c r="VW32"/>
      <c r="VX32"/>
      <c r="VY32"/>
      <c r="VZ32"/>
      <c r="WA32"/>
      <c r="WB32"/>
      <c r="WC32"/>
      <c r="WD32"/>
      <c r="WE32"/>
      <c r="WF32"/>
      <c r="WG32"/>
      <c r="WH32"/>
      <c r="WI32"/>
      <c r="WJ32"/>
      <c r="WK32"/>
      <c r="WL32"/>
      <c r="WM32"/>
      <c r="WN32"/>
      <c r="WO32"/>
      <c r="WP32"/>
      <c r="WQ32"/>
      <c r="WR32"/>
      <c r="WS32"/>
      <c r="WT32"/>
      <c r="WU32"/>
      <c r="WV32"/>
      <c r="WW32"/>
      <c r="WX32"/>
      <c r="WY32"/>
      <c r="WZ32"/>
      <c r="XA32"/>
      <c r="XB32"/>
      <c r="XC32"/>
      <c r="XD32"/>
      <c r="XE32"/>
      <c r="XF32"/>
      <c r="XG32"/>
      <c r="XH32"/>
      <c r="XI32"/>
      <c r="XJ32"/>
      <c r="XK32"/>
      <c r="XL32"/>
      <c r="XM32"/>
      <c r="XN32"/>
      <c r="XO32"/>
      <c r="XP32"/>
      <c r="XQ32"/>
      <c r="XR32"/>
      <c r="XS32"/>
      <c r="XT32"/>
      <c r="XU32"/>
      <c r="XV32"/>
      <c r="XW32"/>
      <c r="XX32"/>
      <c r="XY32"/>
      <c r="XZ32"/>
      <c r="YA32"/>
      <c r="YB32"/>
      <c r="YC32"/>
      <c r="YD32"/>
      <c r="YE32"/>
      <c r="YF32"/>
      <c r="YG32"/>
      <c r="YH32"/>
      <c r="YI32"/>
      <c r="YJ32"/>
      <c r="YK32"/>
      <c r="YL32"/>
      <c r="YM32"/>
      <c r="YN32"/>
      <c r="YO32"/>
      <c r="YP32"/>
      <c r="YQ32"/>
      <c r="YR32"/>
      <c r="YS32"/>
      <c r="YT32"/>
      <c r="YU32"/>
      <c r="YV32"/>
      <c r="YW32"/>
      <c r="YX32"/>
      <c r="YY32"/>
      <c r="YZ32"/>
      <c r="ZA32"/>
      <c r="ZB32"/>
      <c r="ZC32"/>
      <c r="ZD32"/>
      <c r="ZE32"/>
      <c r="ZF32"/>
      <c r="ZG32"/>
      <c r="ZH32"/>
      <c r="ZI32"/>
      <c r="ZJ32"/>
      <c r="ZK32"/>
      <c r="ZL32"/>
      <c r="ZM32"/>
      <c r="ZN32"/>
      <c r="ZO32"/>
      <c r="ZP32"/>
      <c r="ZQ32"/>
      <c r="ZR32"/>
      <c r="ZS32"/>
      <c r="ZT32"/>
      <c r="ZU32"/>
      <c r="ZV32"/>
      <c r="ZW32"/>
      <c r="ZX32"/>
      <c r="ZY32"/>
      <c r="ZZ32"/>
      <c r="AAA32"/>
      <c r="AAB32"/>
      <c r="AAC32"/>
      <c r="AAD32"/>
      <c r="AAE32"/>
      <c r="AAF32"/>
      <c r="AAG32"/>
      <c r="AAH32"/>
      <c r="AAI32"/>
      <c r="AAJ32"/>
      <c r="AAK32"/>
      <c r="AAL32"/>
      <c r="AAM32"/>
      <c r="AAN32"/>
      <c r="AAO32"/>
      <c r="AAP32"/>
      <c r="AAQ32"/>
      <c r="AAR32"/>
      <c r="AAS32"/>
      <c r="AAT32"/>
      <c r="AAU32"/>
      <c r="AAV32"/>
      <c r="AAW32"/>
      <c r="AAX32"/>
      <c r="AAY32"/>
      <c r="AAZ32"/>
      <c r="ABA32"/>
      <c r="ABB32"/>
      <c r="ABC32"/>
      <c r="ABD32"/>
      <c r="ABE32"/>
      <c r="ABF32"/>
      <c r="ABG32"/>
      <c r="ABH32"/>
      <c r="ABI32"/>
      <c r="ABJ32"/>
      <c r="ABK32"/>
      <c r="ABL32"/>
      <c r="ABM32"/>
      <c r="ABN32"/>
      <c r="ABO32"/>
      <c r="ABP32"/>
      <c r="ABQ32"/>
      <c r="ABR32"/>
      <c r="ABS32"/>
      <c r="ABT32"/>
      <c r="ABU32"/>
      <c r="ABV32"/>
      <c r="ABW32"/>
      <c r="ABX32"/>
      <c r="ABY32"/>
      <c r="ABZ32"/>
      <c r="ACA32"/>
      <c r="ACB32"/>
      <c r="ACC32"/>
      <c r="ACD32"/>
      <c r="ACE32"/>
      <c r="ACF32"/>
      <c r="ACG32"/>
      <c r="ACH32"/>
      <c r="ACI32"/>
      <c r="ACJ32"/>
      <c r="ACK32"/>
      <c r="ACL32"/>
      <c r="ACM32"/>
      <c r="ACN32"/>
      <c r="ACO32"/>
      <c r="ACP32"/>
      <c r="ACQ32"/>
      <c r="ACR32"/>
      <c r="ACS32"/>
      <c r="ACT32"/>
      <c r="ACU32"/>
      <c r="ACV32"/>
      <c r="ACW32"/>
      <c r="ACX32"/>
      <c r="ACY32"/>
      <c r="ACZ32"/>
      <c r="ADA32"/>
      <c r="ADB32"/>
      <c r="ADC32"/>
      <c r="ADD32"/>
      <c r="ADE32"/>
      <c r="ADF32"/>
      <c r="ADG32"/>
      <c r="ADH32"/>
      <c r="ADI32"/>
      <c r="ADJ32"/>
      <c r="ADK32"/>
      <c r="ADL32"/>
      <c r="ADM32"/>
      <c r="ADN32"/>
      <c r="ADO32"/>
      <c r="ADP32"/>
      <c r="ADQ32"/>
      <c r="ADR32"/>
      <c r="ADS32"/>
      <c r="ADT32"/>
      <c r="ADU32"/>
      <c r="ADV32"/>
      <c r="ADW32"/>
      <c r="ADX32"/>
      <c r="ADY32"/>
      <c r="ADZ32"/>
      <c r="AEA32"/>
      <c r="AEB32"/>
      <c r="AEC32"/>
      <c r="AED32"/>
      <c r="AEE32"/>
      <c r="AEF32"/>
      <c r="AEG32"/>
      <c r="AEH32"/>
      <c r="AEI32"/>
      <c r="AEJ32"/>
      <c r="AEK32"/>
      <c r="AEL32"/>
      <c r="AEM32"/>
      <c r="AEN32"/>
      <c r="AEO32"/>
      <c r="AEP32"/>
      <c r="AEQ32"/>
      <c r="AER32"/>
      <c r="AES32"/>
      <c r="AET32"/>
      <c r="AEU32"/>
      <c r="AEV32"/>
      <c r="AEW32"/>
      <c r="AEX32"/>
      <c r="AEY32"/>
      <c r="AEZ32"/>
      <c r="AFA32"/>
      <c r="AFB32"/>
      <c r="AFC32"/>
      <c r="AFD32"/>
      <c r="AFE32"/>
      <c r="AFF32"/>
      <c r="AFG32"/>
      <c r="AFH32"/>
      <c r="AFI32"/>
      <c r="AFJ32"/>
      <c r="AFK32"/>
      <c r="AFL32"/>
      <c r="AFM32"/>
      <c r="AFN32"/>
      <c r="AFO32"/>
      <c r="AFP32"/>
      <c r="AFQ32"/>
      <c r="AFR32"/>
      <c r="AFS32"/>
      <c r="AFT32"/>
      <c r="AFU32"/>
      <c r="AFV32"/>
      <c r="AFW32"/>
      <c r="AFX32"/>
      <c r="AFY32"/>
      <c r="AFZ32"/>
      <c r="AGA32"/>
      <c r="AGB32"/>
      <c r="AGC32"/>
      <c r="AGD32"/>
      <c r="AGE32"/>
      <c r="AGF32"/>
      <c r="AGG32"/>
      <c r="AGH32"/>
      <c r="AGI32"/>
      <c r="AGJ32"/>
      <c r="AGK32"/>
      <c r="AGL32"/>
      <c r="AGM32"/>
      <c r="AGN32"/>
      <c r="AGO32"/>
      <c r="AGP32"/>
      <c r="AGQ32"/>
      <c r="AGR32"/>
      <c r="AGS32"/>
      <c r="AGT32"/>
      <c r="AGU32"/>
      <c r="AGV32"/>
      <c r="AGW32"/>
      <c r="AGX32"/>
      <c r="AGY32"/>
      <c r="AGZ32"/>
      <c r="AHA32"/>
      <c r="AHB32"/>
      <c r="AHC32"/>
      <c r="AHD32"/>
      <c r="AHE32"/>
      <c r="AHF32"/>
      <c r="AHG32"/>
      <c r="AHH32"/>
      <c r="AHI32"/>
      <c r="AHJ32"/>
      <c r="AHK32"/>
      <c r="AHL32"/>
      <c r="AHM32"/>
      <c r="AHN32"/>
      <c r="AHO32"/>
      <c r="AHP32"/>
      <c r="AHQ32"/>
      <c r="AHR32"/>
      <c r="AHS32"/>
      <c r="AHT32"/>
      <c r="AHU32"/>
      <c r="AHV32"/>
      <c r="AHW32"/>
      <c r="AHX32"/>
      <c r="AHY32"/>
      <c r="AHZ32"/>
      <c r="AIA32"/>
      <c r="AIB32"/>
      <c r="AIC32"/>
      <c r="AID32"/>
      <c r="AIE32"/>
      <c r="AIF32"/>
      <c r="AIG32"/>
      <c r="AIH32"/>
      <c r="AII32"/>
      <c r="AIJ32"/>
      <c r="AIK32"/>
      <c r="AIL32"/>
      <c r="AIM32"/>
      <c r="AIN32"/>
      <c r="AIO32"/>
      <c r="AIP32"/>
      <c r="AIQ32"/>
      <c r="AIR32"/>
      <c r="AIS32"/>
      <c r="AIT32"/>
      <c r="AIU32"/>
      <c r="AIV32"/>
      <c r="AIW32"/>
      <c r="AIX32"/>
      <c r="AIY32"/>
      <c r="AIZ32"/>
      <c r="AJA32"/>
      <c r="AJB32"/>
      <c r="AJC32"/>
      <c r="AJD32"/>
      <c r="AJE32"/>
      <c r="AJF32"/>
      <c r="AJG32"/>
      <c r="AJH32"/>
      <c r="AJI32"/>
      <c r="AJJ32"/>
      <c r="AJK32"/>
      <c r="AJL32"/>
      <c r="AJM32"/>
      <c r="AJN32"/>
      <c r="AJO32"/>
      <c r="AJP32"/>
      <c r="AJQ32"/>
      <c r="AJR32"/>
      <c r="AJS32"/>
      <c r="AJT32"/>
      <c r="AJU32"/>
      <c r="AJV32"/>
      <c r="AJW32"/>
      <c r="AJX32"/>
      <c r="AJY32"/>
      <c r="AJZ32"/>
      <c r="AKA32"/>
      <c r="AKB32"/>
      <c r="AKC32"/>
      <c r="AKD32"/>
      <c r="AKE32"/>
      <c r="AKF32"/>
      <c r="AKG32"/>
      <c r="AKH32"/>
      <c r="AKI32"/>
      <c r="AKJ32"/>
      <c r="AKK32"/>
      <c r="AKL32"/>
      <c r="AKM32"/>
      <c r="AKN32"/>
      <c r="AKO32"/>
      <c r="AKP32"/>
      <c r="AKQ32"/>
      <c r="AKR32"/>
      <c r="AKS32"/>
      <c r="AKT32"/>
      <c r="AKU32"/>
      <c r="AKV32"/>
      <c r="AKW32"/>
      <c r="AKX32"/>
      <c r="AKY32"/>
      <c r="AKZ32"/>
      <c r="ALA32"/>
      <c r="ALB32"/>
      <c r="ALC32"/>
      <c r="ALD32"/>
      <c r="ALE32"/>
      <c r="ALF32"/>
      <c r="ALG32"/>
      <c r="ALH32"/>
      <c r="ALI32"/>
      <c r="ALJ32"/>
      <c r="ALK32"/>
      <c r="ALL32"/>
      <c r="ALM32"/>
      <c r="ALN32"/>
      <c r="ALO32"/>
      <c r="ALP32"/>
      <c r="ALQ32"/>
      <c r="ALR32"/>
      <c r="ALS32"/>
      <c r="ALT32"/>
      <c r="ALU32"/>
      <c r="ALV32"/>
      <c r="ALW32"/>
      <c r="ALX32"/>
      <c r="ALY32"/>
      <c r="ALZ32"/>
      <c r="AMA32"/>
      <c r="AMB32"/>
      <c r="AMC32"/>
      <c r="AMD32"/>
      <c r="AME32"/>
      <c r="AMF32"/>
      <c r="AMG32"/>
      <c r="AMH32"/>
      <c r="AMI32"/>
      <c r="AMJ32"/>
      <c r="AMK32"/>
      <c r="AML32"/>
      <c r="AMM32"/>
      <c r="AMN32"/>
      <c r="AMO32"/>
      <c r="AMP32"/>
      <c r="AMQ32"/>
      <c r="AMR32"/>
      <c r="AMS32"/>
      <c r="AMT32"/>
      <c r="AMU32"/>
      <c r="AMV32"/>
      <c r="AMW32"/>
      <c r="AMX32"/>
      <c r="AMY32"/>
      <c r="AMZ32"/>
      <c r="ANA32"/>
      <c r="ANB32"/>
      <c r="ANC32"/>
      <c r="AND32"/>
      <c r="ANE32"/>
      <c r="ANF32"/>
      <c r="ANG32"/>
      <c r="ANH32"/>
      <c r="ANI32"/>
      <c r="ANJ32"/>
      <c r="ANK32"/>
      <c r="ANL32"/>
      <c r="ANM32"/>
      <c r="ANN32"/>
      <c r="ANO32"/>
      <c r="ANP32"/>
      <c r="ANQ32"/>
      <c r="ANR32"/>
      <c r="ANS32"/>
      <c r="ANT32"/>
      <c r="ANU32"/>
      <c r="ANV32"/>
      <c r="ANW32"/>
      <c r="ANX32"/>
      <c r="ANY32"/>
      <c r="ANZ32"/>
      <c r="AOA32"/>
      <c r="AOB32"/>
      <c r="AOC32"/>
      <c r="AOD32"/>
      <c r="AOE32"/>
      <c r="AOF32"/>
      <c r="AOG32"/>
      <c r="AOH32"/>
      <c r="AOI32"/>
      <c r="AOJ32"/>
      <c r="AOK32"/>
      <c r="AOL32"/>
      <c r="AOM32"/>
      <c r="AON32"/>
      <c r="AOO32"/>
      <c r="AOP32"/>
      <c r="AOQ32"/>
      <c r="AOR32"/>
      <c r="AOS32"/>
      <c r="AOT32"/>
      <c r="AOU32"/>
      <c r="AOV32"/>
      <c r="AOW32"/>
      <c r="AOX32"/>
      <c r="AOY32"/>
      <c r="AOZ32"/>
      <c r="APA32"/>
      <c r="APB32"/>
      <c r="APC32"/>
      <c r="APD32"/>
      <c r="APE32"/>
      <c r="APF32"/>
      <c r="APG32"/>
      <c r="APH32"/>
      <c r="API32"/>
      <c r="APJ32"/>
      <c r="APK32"/>
      <c r="APL32"/>
      <c r="APM32"/>
      <c r="APN32"/>
      <c r="APO32"/>
      <c r="APP32"/>
      <c r="APQ32"/>
      <c r="APR32"/>
      <c r="APS32"/>
      <c r="APT32"/>
      <c r="APU32"/>
      <c r="APV32"/>
      <c r="APW32"/>
      <c r="APX32"/>
      <c r="APY32"/>
      <c r="APZ32"/>
      <c r="AQA32"/>
      <c r="AQB32"/>
      <c r="AQC32"/>
      <c r="AQD32"/>
      <c r="AQE32"/>
      <c r="AQF32"/>
      <c r="AQG32"/>
      <c r="AQH32"/>
      <c r="AQI32"/>
      <c r="AQJ32"/>
      <c r="AQK32"/>
      <c r="AQL32"/>
      <c r="AQM32"/>
      <c r="AQN32"/>
      <c r="AQO32"/>
      <c r="AQP32"/>
      <c r="AQQ32"/>
      <c r="AQR32"/>
      <c r="AQS32"/>
      <c r="AQT32"/>
      <c r="AQU32"/>
      <c r="AQV32"/>
      <c r="AQW32"/>
      <c r="AQX32"/>
      <c r="AQY32"/>
      <c r="AQZ32"/>
      <c r="ARA32"/>
      <c r="ARB32"/>
      <c r="ARC32"/>
      <c r="ARD32"/>
      <c r="ARE32"/>
      <c r="ARF32"/>
      <c r="ARG32"/>
      <c r="ARH32"/>
      <c r="ARI32"/>
      <c r="ARJ32"/>
      <c r="ARK32"/>
      <c r="ARL32"/>
      <c r="ARM32"/>
      <c r="ARN32"/>
      <c r="ARO32"/>
      <c r="ARP32"/>
      <c r="ARQ32"/>
      <c r="ARR32"/>
      <c r="ARS32"/>
      <c r="ART32"/>
      <c r="ARU32"/>
      <c r="ARV32"/>
      <c r="ARW32"/>
      <c r="ARX32"/>
      <c r="ARY32"/>
      <c r="ARZ32"/>
      <c r="ASA32"/>
      <c r="ASB32"/>
      <c r="ASC32"/>
      <c r="ASD32"/>
      <c r="ASE32"/>
      <c r="ASF32"/>
      <c r="ASG32"/>
      <c r="ASH32"/>
      <c r="ASI32"/>
      <c r="ASJ32"/>
      <c r="ASK32"/>
      <c r="ASL32"/>
      <c r="ASM32"/>
      <c r="ASN32"/>
      <c r="ASO32"/>
      <c r="ASP32"/>
      <c r="ASQ32"/>
      <c r="ASR32"/>
      <c r="ASS32"/>
      <c r="AST32"/>
      <c r="ASU32"/>
      <c r="ASV32"/>
      <c r="ASW32"/>
      <c r="ASX32"/>
      <c r="ASY32"/>
      <c r="ASZ32"/>
      <c r="ATA32"/>
      <c r="ATB32"/>
      <c r="ATC32"/>
      <c r="ATD32"/>
      <c r="ATE32"/>
      <c r="ATF32"/>
      <c r="ATG32"/>
      <c r="ATH32"/>
      <c r="ATI32"/>
      <c r="ATJ32"/>
      <c r="ATK32"/>
      <c r="ATL32"/>
      <c r="ATM32"/>
      <c r="ATN32"/>
      <c r="ATO32"/>
      <c r="ATP32"/>
      <c r="ATQ32"/>
      <c r="ATR32"/>
      <c r="ATS32"/>
      <c r="ATT32"/>
      <c r="ATU32"/>
      <c r="ATV32"/>
      <c r="ATW32"/>
      <c r="ATX32"/>
      <c r="ATY32"/>
      <c r="ATZ32"/>
      <c r="AUA32"/>
      <c r="AUB32"/>
      <c r="AUC32"/>
      <c r="AUD32"/>
      <c r="AUE32"/>
      <c r="AUF32"/>
      <c r="AUG32"/>
      <c r="AUH32"/>
      <c r="AUI32"/>
      <c r="AUJ32"/>
      <c r="AUK32"/>
      <c r="AUL32"/>
      <c r="AUM32"/>
      <c r="AUN32"/>
      <c r="AUO32"/>
      <c r="AUP32"/>
      <c r="AUQ32"/>
      <c r="AUR32"/>
      <c r="AUS32"/>
      <c r="AUT32"/>
      <c r="AUU32"/>
      <c r="AUV32"/>
      <c r="AUW32"/>
      <c r="AUX32"/>
      <c r="AUY32"/>
      <c r="AUZ32"/>
      <c r="AVA32"/>
      <c r="AVB32"/>
      <c r="AVC32"/>
      <c r="AVD32"/>
      <c r="AVE32"/>
      <c r="AVF32"/>
      <c r="AVG32"/>
      <c r="AVH32"/>
      <c r="AVI32"/>
      <c r="AVJ32"/>
      <c r="AVK32"/>
      <c r="AVL32"/>
      <c r="AVM32"/>
      <c r="AVN32"/>
      <c r="AVO32"/>
      <c r="AVP32"/>
      <c r="AVQ32"/>
      <c r="AVR32"/>
      <c r="AVS32"/>
      <c r="AVT32"/>
      <c r="AVU32"/>
      <c r="AVV32"/>
      <c r="AVW32"/>
      <c r="AVX32"/>
      <c r="AVY32"/>
      <c r="AVZ32"/>
      <c r="AWA32"/>
      <c r="AWB32"/>
      <c r="AWC32"/>
      <c r="AWD32"/>
      <c r="AWE32"/>
      <c r="AWF32"/>
      <c r="AWG32"/>
      <c r="AWH32"/>
      <c r="AWI32"/>
      <c r="AWJ32"/>
      <c r="AWK32"/>
      <c r="AWL32"/>
      <c r="AWM32"/>
      <c r="AWN32"/>
      <c r="AWO32"/>
      <c r="AWP32"/>
      <c r="AWQ32"/>
      <c r="AWR32"/>
      <c r="AWS32"/>
      <c r="AWT32"/>
      <c r="AWU32"/>
      <c r="AWV32"/>
      <c r="AWW32"/>
      <c r="AWX32"/>
      <c r="AWY32"/>
      <c r="AWZ32"/>
      <c r="AXA32"/>
      <c r="AXB32"/>
      <c r="AXC32"/>
      <c r="AXD32"/>
      <c r="AXE32"/>
      <c r="AXF32"/>
      <c r="AXG32"/>
      <c r="AXH32"/>
      <c r="AXI32"/>
      <c r="AXJ32"/>
      <c r="AXK32"/>
      <c r="AXL32"/>
      <c r="AXM32"/>
      <c r="AXN32"/>
      <c r="AXO32"/>
      <c r="AXP32"/>
      <c r="AXQ32"/>
      <c r="AXR32"/>
      <c r="AXS32"/>
      <c r="AXT32"/>
      <c r="AXU32"/>
      <c r="AXV32"/>
      <c r="AXW32"/>
      <c r="AXX32"/>
      <c r="AXY32"/>
      <c r="AXZ32"/>
      <c r="AYA32"/>
      <c r="AYB32"/>
      <c r="AYC32"/>
      <c r="AYD32"/>
      <c r="AYE32"/>
      <c r="AYF32"/>
      <c r="AYG32"/>
      <c r="AYH32"/>
      <c r="AYI32"/>
      <c r="AYJ32"/>
      <c r="AYK32"/>
      <c r="AYL32"/>
      <c r="AYM32"/>
      <c r="AYN32"/>
      <c r="AYO32"/>
      <c r="AYP32"/>
      <c r="AYQ32"/>
      <c r="AYR32"/>
      <c r="AYS32"/>
      <c r="AYT32"/>
      <c r="AYU32"/>
      <c r="AYV32"/>
      <c r="AYW32"/>
      <c r="AYX32"/>
      <c r="AYY32"/>
      <c r="AYZ32"/>
      <c r="AZA32"/>
      <c r="AZB32"/>
      <c r="AZC32"/>
      <c r="AZD32"/>
      <c r="AZE32"/>
      <c r="AZF32"/>
      <c r="AZG32"/>
      <c r="AZH32"/>
      <c r="AZI32"/>
      <c r="AZJ32"/>
      <c r="AZK32"/>
      <c r="AZL32"/>
      <c r="AZM32"/>
      <c r="AZN32"/>
      <c r="AZO32"/>
      <c r="AZP32"/>
      <c r="AZQ32"/>
      <c r="AZR32"/>
      <c r="AZS32"/>
      <c r="AZT32"/>
      <c r="AZU32"/>
      <c r="AZV32"/>
      <c r="AZW32"/>
      <c r="AZX32"/>
      <c r="AZY32"/>
      <c r="AZZ32"/>
      <c r="BAA32"/>
      <c r="BAB32"/>
      <c r="BAC32"/>
      <c r="BAD32"/>
      <c r="BAE32"/>
      <c r="BAF32"/>
      <c r="BAG32"/>
      <c r="BAH32"/>
      <c r="BAI32"/>
      <c r="BAJ32"/>
      <c r="BAK32"/>
      <c r="BAL32"/>
      <c r="BAM32"/>
      <c r="BAN32"/>
      <c r="BAO32"/>
      <c r="BAP32"/>
      <c r="BAQ32"/>
      <c r="BAR32"/>
      <c r="BAS32"/>
      <c r="BAT32"/>
      <c r="BAU32"/>
      <c r="BAV32"/>
      <c r="BAW32"/>
      <c r="BAX32"/>
      <c r="BAY32"/>
      <c r="BAZ32"/>
      <c r="BBA32"/>
      <c r="BBB32"/>
      <c r="BBC32"/>
      <c r="BBD32"/>
      <c r="BBE32"/>
      <c r="BBF32"/>
      <c r="BBG32"/>
      <c r="BBH32"/>
      <c r="BBI32"/>
      <c r="BBJ32"/>
      <c r="BBK32"/>
      <c r="BBL32"/>
      <c r="BBM32"/>
      <c r="BBN32"/>
      <c r="BBO32"/>
      <c r="BBP32"/>
      <c r="BBQ32"/>
      <c r="BBR32"/>
      <c r="BBS32"/>
      <c r="BBT32"/>
      <c r="BBU32"/>
      <c r="BBV32"/>
      <c r="BBW32"/>
      <c r="BBX32"/>
      <c r="BBY32"/>
      <c r="BBZ32"/>
      <c r="BCA32"/>
      <c r="BCB32"/>
      <c r="BCC32"/>
      <c r="BCD32"/>
      <c r="BCE32"/>
      <c r="BCF32"/>
      <c r="BCG32"/>
      <c r="BCH32"/>
      <c r="BCI32"/>
      <c r="BCJ32"/>
      <c r="BCK32"/>
      <c r="BCL32"/>
      <c r="BCM32"/>
      <c r="BCN32"/>
      <c r="BCO32"/>
      <c r="BCP32"/>
      <c r="BCQ32"/>
      <c r="BCR32"/>
      <c r="BCS32"/>
      <c r="BCT32"/>
      <c r="BCU32"/>
      <c r="BCV32"/>
      <c r="BCW32"/>
      <c r="BCX32"/>
      <c r="BCY32"/>
      <c r="BCZ32"/>
      <c r="BDA32"/>
      <c r="BDB32"/>
      <c r="BDC32"/>
      <c r="BDD32"/>
      <c r="BDE32"/>
      <c r="BDF32"/>
      <c r="BDG32"/>
      <c r="BDH32"/>
      <c r="BDI32"/>
      <c r="BDJ32"/>
      <c r="BDK32"/>
      <c r="BDL32"/>
      <c r="BDM32"/>
      <c r="BDN32"/>
      <c r="BDO32"/>
      <c r="BDP32"/>
      <c r="BDQ32"/>
      <c r="BDR32"/>
      <c r="BDS32"/>
      <c r="BDT32"/>
      <c r="BDU32"/>
      <c r="BDV32"/>
      <c r="BDW32"/>
      <c r="BDX32"/>
      <c r="BDY32"/>
      <c r="BDZ32"/>
      <c r="BEA32"/>
      <c r="BEB32"/>
      <c r="BEC32"/>
      <c r="BED32"/>
      <c r="BEE32"/>
      <c r="BEF32"/>
      <c r="BEG32"/>
      <c r="BEH32"/>
      <c r="BEI32"/>
      <c r="BEJ32"/>
      <c r="BEK32"/>
      <c r="BEL32"/>
      <c r="BEM32"/>
      <c r="BEN32"/>
      <c r="BEO32"/>
      <c r="BEP32"/>
      <c r="BEQ32"/>
      <c r="BER32"/>
      <c r="BES32"/>
      <c r="BET32"/>
      <c r="BEU32"/>
      <c r="BEV32"/>
      <c r="BEW32"/>
      <c r="BEX32"/>
      <c r="BEY32"/>
      <c r="BEZ32"/>
      <c r="BFA32"/>
      <c r="BFB32"/>
      <c r="BFC32"/>
      <c r="BFD32"/>
      <c r="BFE32"/>
      <c r="BFF32"/>
      <c r="BFG32"/>
      <c r="BFH32"/>
      <c r="BFI32"/>
      <c r="BFJ32"/>
      <c r="BFK32"/>
      <c r="BFL32"/>
      <c r="BFM32"/>
      <c r="BFN32"/>
      <c r="BFO32"/>
      <c r="BFP32"/>
      <c r="BFQ32"/>
      <c r="BFR32"/>
      <c r="BFS32"/>
      <c r="BFT32"/>
      <c r="BFU32"/>
      <c r="BFV32"/>
      <c r="BFW32"/>
      <c r="BFX32"/>
      <c r="BFY32"/>
      <c r="BFZ32"/>
      <c r="BGA32"/>
      <c r="BGB32"/>
      <c r="BGC32"/>
      <c r="BGD32"/>
      <c r="BGE32"/>
      <c r="BGF32"/>
      <c r="BGG32"/>
      <c r="BGH32"/>
      <c r="BGI32"/>
      <c r="BGJ32"/>
      <c r="BGK32"/>
      <c r="BGL32"/>
      <c r="BGM32"/>
      <c r="BGN32"/>
      <c r="BGO32"/>
      <c r="BGP32"/>
      <c r="BGQ32"/>
      <c r="BGR32"/>
      <c r="BGS32"/>
      <c r="BGT32"/>
      <c r="BGU32"/>
      <c r="BGV32"/>
      <c r="BGW32"/>
      <c r="BGX32"/>
      <c r="BGY32"/>
      <c r="BGZ32"/>
      <c r="BHA32"/>
      <c r="BHB32"/>
      <c r="BHC32"/>
      <c r="BHD32"/>
      <c r="BHE32"/>
      <c r="BHF32"/>
      <c r="BHG32"/>
      <c r="BHH32"/>
      <c r="BHI32"/>
      <c r="BHJ32"/>
      <c r="BHK32"/>
      <c r="BHL32"/>
      <c r="BHM32"/>
      <c r="BHN32"/>
      <c r="BHO32"/>
      <c r="BHP32"/>
      <c r="BHQ32"/>
      <c r="BHR32"/>
      <c r="BHS32"/>
      <c r="BHT32"/>
      <c r="BHU32"/>
      <c r="BHV32"/>
      <c r="BHW32"/>
      <c r="BHX32"/>
      <c r="BHY32"/>
      <c r="BHZ32"/>
      <c r="BIA32"/>
      <c r="BIB32"/>
      <c r="BIC32"/>
      <c r="BID32"/>
      <c r="BIE32"/>
      <c r="BIF32"/>
      <c r="BIG32"/>
      <c r="BIH32"/>
      <c r="BII32"/>
      <c r="BIJ32"/>
      <c r="BIK32"/>
      <c r="BIL32"/>
      <c r="BIM32"/>
      <c r="BIN32"/>
      <c r="BIO32"/>
      <c r="BIP32"/>
      <c r="BIQ32"/>
      <c r="BIR32"/>
      <c r="BIS32"/>
      <c r="BIT32"/>
      <c r="BIU32"/>
      <c r="BIV32"/>
      <c r="BIW32"/>
      <c r="BIX32"/>
      <c r="BIY32"/>
      <c r="BIZ32"/>
      <c r="BJA32"/>
      <c r="BJB32"/>
      <c r="BJC32"/>
      <c r="BJD32"/>
      <c r="BJE32"/>
      <c r="BJF32"/>
      <c r="BJG32"/>
      <c r="BJH32"/>
      <c r="BJI32"/>
      <c r="BJJ32"/>
      <c r="BJK32"/>
      <c r="BJL32"/>
      <c r="BJM32"/>
      <c r="BJN32"/>
      <c r="BJO32"/>
      <c r="BJP32"/>
      <c r="BJQ32"/>
      <c r="BJR32"/>
      <c r="BJS32"/>
      <c r="BJT32"/>
      <c r="BJU32"/>
      <c r="BJV32"/>
      <c r="BJW32"/>
      <c r="BJX32"/>
      <c r="BJY32"/>
      <c r="BJZ32"/>
      <c r="BKA32"/>
      <c r="BKB32"/>
      <c r="BKC32"/>
      <c r="BKD32"/>
      <c r="BKE32"/>
      <c r="BKF32"/>
      <c r="BKG32"/>
      <c r="BKH32"/>
      <c r="BKI32"/>
      <c r="BKJ32"/>
      <c r="BKK32"/>
      <c r="BKL32"/>
      <c r="BKM32"/>
      <c r="BKN32"/>
      <c r="BKO32"/>
      <c r="BKP32"/>
      <c r="BKQ32"/>
      <c r="BKR32"/>
      <c r="BKS32"/>
      <c r="BKT32"/>
      <c r="BKU32"/>
      <c r="BKV32"/>
      <c r="BKW32"/>
      <c r="BKX32"/>
      <c r="BKY32"/>
      <c r="BKZ32"/>
      <c r="BLA32"/>
      <c r="BLB32"/>
      <c r="BLC32"/>
      <c r="BLD32"/>
      <c r="BLE32"/>
      <c r="BLF32"/>
      <c r="BLG32"/>
      <c r="BLH32"/>
      <c r="BLI32"/>
      <c r="BLJ32"/>
      <c r="BLK32"/>
      <c r="BLL32"/>
      <c r="BLM32"/>
      <c r="BLN32"/>
      <c r="BLO32"/>
      <c r="BLP32"/>
      <c r="BLQ32"/>
      <c r="BLR32"/>
      <c r="BLS32"/>
      <c r="BLT32"/>
      <c r="BLU32"/>
      <c r="BLV32"/>
      <c r="BLW32"/>
      <c r="BLX32"/>
      <c r="BLY32"/>
      <c r="BLZ32"/>
      <c r="BMA32"/>
      <c r="BMB32"/>
      <c r="BMC32"/>
      <c r="BMD32"/>
      <c r="BME32"/>
      <c r="BMF32"/>
      <c r="BMG32"/>
      <c r="BMH32"/>
      <c r="BMI32"/>
      <c r="BMJ32"/>
      <c r="BMK32"/>
      <c r="BML32"/>
      <c r="BMM32"/>
      <c r="BMN32"/>
      <c r="BMO32"/>
      <c r="BMP32"/>
      <c r="BMQ32"/>
      <c r="BMR32"/>
      <c r="BMS32"/>
      <c r="BMT32"/>
      <c r="BMU32"/>
      <c r="BMV32"/>
      <c r="BMW32"/>
      <c r="BMX32"/>
      <c r="BMY32"/>
      <c r="BMZ32"/>
      <c r="BNA32"/>
      <c r="BNB32"/>
      <c r="BNC32"/>
      <c r="BND32"/>
      <c r="BNE32"/>
      <c r="BNF32"/>
      <c r="BNG32"/>
      <c r="BNH32"/>
      <c r="BNI32"/>
      <c r="BNJ32"/>
      <c r="BNK32"/>
      <c r="BNL32"/>
      <c r="BNM32"/>
      <c r="BNN32"/>
      <c r="BNO32"/>
      <c r="BNP32"/>
      <c r="BNQ32"/>
      <c r="BNR32"/>
      <c r="BNS32"/>
      <c r="BNT32"/>
      <c r="BNU32"/>
      <c r="BNV32"/>
      <c r="BNW32"/>
      <c r="BNX32"/>
      <c r="BNY32"/>
      <c r="BNZ32"/>
      <c r="BOA32"/>
      <c r="BOB32"/>
      <c r="BOC32"/>
      <c r="BOD32"/>
      <c r="BOE32"/>
      <c r="BOF32"/>
      <c r="BOG32"/>
      <c r="BOH32"/>
      <c r="BOI32"/>
      <c r="BOJ32"/>
      <c r="BOK32"/>
      <c r="BOL32"/>
      <c r="BOM32"/>
      <c r="BON32"/>
      <c r="BOO32"/>
      <c r="BOP32"/>
      <c r="BOQ32"/>
      <c r="BOR32"/>
      <c r="BOS32"/>
      <c r="BOT32"/>
      <c r="BOU32"/>
      <c r="BOV32"/>
      <c r="BOW32"/>
      <c r="BOX32"/>
      <c r="BOY32"/>
      <c r="BOZ32"/>
      <c r="BPA32"/>
      <c r="BPB32"/>
      <c r="BPC32"/>
      <c r="BPD32"/>
      <c r="BPE32"/>
      <c r="BPF32"/>
      <c r="BPG32"/>
      <c r="BPH32"/>
      <c r="BPI32"/>
      <c r="BPJ32"/>
      <c r="BPK32"/>
      <c r="BPL32"/>
      <c r="BPM32"/>
      <c r="BPN32"/>
      <c r="BPO32"/>
      <c r="BPP32"/>
      <c r="BPQ32"/>
      <c r="BPR32"/>
      <c r="BPS32"/>
      <c r="BPT32"/>
      <c r="BPU32"/>
      <c r="BPV32"/>
      <c r="BPW32"/>
      <c r="BPX32"/>
      <c r="BPY32"/>
      <c r="BPZ32"/>
      <c r="BQA32"/>
      <c r="BQB32"/>
      <c r="BQC32"/>
      <c r="BQD32"/>
      <c r="BQE32"/>
      <c r="BQF32"/>
      <c r="BQG32"/>
      <c r="BQH32"/>
      <c r="BQI32"/>
      <c r="BQJ32"/>
      <c r="BQK32"/>
      <c r="BQL32"/>
      <c r="BQM32"/>
      <c r="BQN32"/>
      <c r="BQO32"/>
      <c r="BQP32"/>
      <c r="BQQ32"/>
      <c r="BQR32"/>
      <c r="BQS32"/>
      <c r="BQT32"/>
      <c r="BQU32"/>
      <c r="BQV32"/>
      <c r="BQW32"/>
      <c r="BQX32"/>
      <c r="BQY32"/>
      <c r="BQZ32"/>
      <c r="BRA32"/>
      <c r="BRB32"/>
      <c r="BRC32"/>
      <c r="BRD32"/>
      <c r="BRE32"/>
      <c r="BRF32"/>
      <c r="BRG32"/>
      <c r="BRH32"/>
      <c r="BRI32"/>
      <c r="BRJ32"/>
      <c r="BRK32"/>
      <c r="BRL32"/>
      <c r="BRM32"/>
      <c r="BRN32"/>
      <c r="BRO32"/>
      <c r="BRP32"/>
      <c r="BRQ32"/>
      <c r="BRR32"/>
      <c r="BRS32"/>
      <c r="BRT32"/>
      <c r="BRU32"/>
      <c r="BRV32"/>
      <c r="BRW32"/>
      <c r="BRX32"/>
      <c r="BRY32"/>
      <c r="BRZ32"/>
      <c r="BSA32"/>
      <c r="BSB32"/>
      <c r="BSC32"/>
      <c r="BSD32"/>
      <c r="BSE32"/>
      <c r="BSF32"/>
      <c r="BSG32"/>
      <c r="BSH32"/>
      <c r="BSI32"/>
      <c r="BSJ32"/>
      <c r="BSK32"/>
      <c r="BSL32"/>
      <c r="BSM32"/>
      <c r="BSN32"/>
      <c r="BSO32"/>
      <c r="BSP32"/>
      <c r="BSQ32"/>
      <c r="BSR32"/>
      <c r="BSS32"/>
      <c r="BST32"/>
      <c r="BSU32"/>
      <c r="BSV32"/>
      <c r="BSW32"/>
      <c r="BSX32"/>
      <c r="BSY32"/>
      <c r="BSZ32"/>
      <c r="BTA32"/>
      <c r="BTB32"/>
      <c r="BTC32"/>
      <c r="BTD32"/>
      <c r="BTE32"/>
      <c r="BTF32"/>
      <c r="BTG32"/>
      <c r="BTH32"/>
      <c r="BTI32"/>
      <c r="BTJ32"/>
      <c r="BTK32"/>
      <c r="BTL32"/>
      <c r="BTM32"/>
      <c r="BTN32"/>
      <c r="BTO32"/>
      <c r="BTP32"/>
      <c r="BTQ32"/>
      <c r="BTR32"/>
      <c r="BTS32"/>
      <c r="BTT32"/>
      <c r="BTU32"/>
      <c r="BTV32"/>
      <c r="BTW32"/>
      <c r="BTX32"/>
      <c r="BTY32"/>
      <c r="BTZ32"/>
      <c r="BUA32"/>
      <c r="BUB32"/>
      <c r="BUC32"/>
      <c r="BUD32"/>
      <c r="BUE32"/>
      <c r="BUF32"/>
      <c r="BUG32"/>
      <c r="BUH32"/>
      <c r="BUI32"/>
      <c r="BUJ32"/>
      <c r="BUK32"/>
      <c r="BUL32"/>
      <c r="BUM32"/>
      <c r="BUN32"/>
      <c r="BUO32"/>
      <c r="BUP32"/>
      <c r="BUQ32"/>
      <c r="BUR32"/>
      <c r="BUS32"/>
      <c r="BUT32"/>
      <c r="BUU32"/>
      <c r="BUV32"/>
      <c r="BUW32"/>
      <c r="BUX32"/>
      <c r="BUY32"/>
      <c r="BUZ32"/>
      <c r="BVA32"/>
      <c r="BVB32"/>
      <c r="BVC32"/>
      <c r="BVD32"/>
      <c r="BVE32"/>
      <c r="BVF32"/>
      <c r="BVG32"/>
      <c r="BVH32"/>
      <c r="BVI32"/>
      <c r="BVJ32"/>
      <c r="BVK32"/>
      <c r="BVL32"/>
      <c r="BVM32"/>
      <c r="BVN32"/>
      <c r="BVO32"/>
      <c r="BVP32"/>
      <c r="BVQ32"/>
      <c r="BVR32"/>
      <c r="BVS32"/>
      <c r="BVT32"/>
      <c r="BVU32"/>
      <c r="BVV32"/>
      <c r="BVW32"/>
      <c r="BVX32"/>
      <c r="BVY32"/>
      <c r="BVZ32"/>
      <c r="BWA32"/>
      <c r="BWB32"/>
      <c r="BWC32"/>
      <c r="BWD32"/>
      <c r="BWE32"/>
      <c r="BWF32"/>
      <c r="BWG32"/>
      <c r="BWH32"/>
      <c r="BWI32"/>
      <c r="BWJ32"/>
      <c r="BWK32"/>
      <c r="BWL32"/>
      <c r="BWM32"/>
      <c r="BWN32"/>
      <c r="BWO32"/>
      <c r="BWP32"/>
      <c r="BWQ32"/>
      <c r="BWR32"/>
      <c r="BWS32"/>
      <c r="BWT32"/>
      <c r="BWU32"/>
      <c r="BWV32"/>
      <c r="BWW32"/>
      <c r="BWX32"/>
      <c r="BWY32"/>
      <c r="BWZ32"/>
      <c r="BXA32"/>
      <c r="BXB32"/>
      <c r="BXC32"/>
      <c r="BXD32"/>
      <c r="BXE32"/>
      <c r="BXF32"/>
      <c r="BXG32"/>
      <c r="BXH32"/>
      <c r="BXI32"/>
      <c r="BXJ32"/>
      <c r="BXK32"/>
      <c r="BXL32"/>
      <c r="BXM32"/>
      <c r="BXN32"/>
      <c r="BXO32"/>
      <c r="BXP32"/>
      <c r="BXQ32"/>
      <c r="BXR32"/>
      <c r="BXS32"/>
      <c r="BXT32"/>
      <c r="BXU32"/>
      <c r="BXV32"/>
      <c r="BXW32"/>
      <c r="BXX32"/>
      <c r="BXY32"/>
      <c r="BXZ32"/>
      <c r="BYA32"/>
      <c r="BYB32"/>
      <c r="BYC32"/>
      <c r="BYD32"/>
      <c r="BYE32"/>
      <c r="BYF32"/>
      <c r="BYG32"/>
      <c r="BYH32"/>
      <c r="BYI32"/>
      <c r="BYJ32"/>
      <c r="BYK32"/>
      <c r="BYL32"/>
      <c r="BYM32"/>
      <c r="BYN32"/>
      <c r="BYO32"/>
      <c r="BYP32"/>
      <c r="BYQ32"/>
      <c r="BYR32"/>
      <c r="BYS32"/>
      <c r="BYT32"/>
      <c r="BYU32"/>
      <c r="BYV32"/>
      <c r="BYW32"/>
      <c r="BYX32"/>
      <c r="BYY32"/>
      <c r="BYZ32"/>
      <c r="BZA32"/>
      <c r="BZB32"/>
      <c r="BZC32"/>
      <c r="BZD32"/>
      <c r="BZE32"/>
      <c r="BZF32"/>
      <c r="BZG32"/>
      <c r="BZH32"/>
      <c r="BZI32"/>
      <c r="BZJ32"/>
      <c r="BZK32"/>
      <c r="BZL32"/>
      <c r="BZM32"/>
      <c r="BZN32"/>
      <c r="BZO32"/>
      <c r="BZP32"/>
      <c r="BZQ32"/>
      <c r="BZR32"/>
      <c r="BZS32"/>
      <c r="BZT32"/>
      <c r="BZU32"/>
      <c r="BZV32"/>
      <c r="BZW32"/>
      <c r="BZX32"/>
      <c r="BZY32"/>
      <c r="BZZ32"/>
      <c r="CAA32"/>
      <c r="CAB32"/>
      <c r="CAC32"/>
      <c r="CAD32"/>
      <c r="CAE32"/>
      <c r="CAF32"/>
      <c r="CAG32"/>
      <c r="CAH32"/>
      <c r="CAI32"/>
      <c r="CAJ32"/>
      <c r="CAK32"/>
      <c r="CAL32"/>
      <c r="CAM32"/>
      <c r="CAN32"/>
      <c r="CAO32"/>
      <c r="CAP32"/>
      <c r="CAQ32"/>
      <c r="CAR32"/>
      <c r="CAS32"/>
      <c r="CAT32"/>
      <c r="CAU32"/>
      <c r="CAV32"/>
      <c r="CAW32"/>
      <c r="CAX32"/>
      <c r="CAY32"/>
      <c r="CAZ32"/>
      <c r="CBA32"/>
      <c r="CBB32"/>
      <c r="CBC32"/>
      <c r="CBD32"/>
      <c r="CBE32"/>
      <c r="CBF32"/>
      <c r="CBG32"/>
      <c r="CBH32"/>
      <c r="CBI32"/>
      <c r="CBJ32"/>
      <c r="CBK32"/>
      <c r="CBL32"/>
      <c r="CBM32"/>
      <c r="CBN32"/>
      <c r="CBO32"/>
      <c r="CBP32"/>
      <c r="CBQ32"/>
      <c r="CBR32"/>
      <c r="CBS32"/>
      <c r="CBT32"/>
      <c r="CBU32"/>
      <c r="CBV32"/>
      <c r="CBW32"/>
      <c r="CBX32"/>
      <c r="CBY32"/>
      <c r="CBZ32"/>
      <c r="CCA32"/>
      <c r="CCB32"/>
      <c r="CCC32"/>
      <c r="CCD32"/>
      <c r="CCE32"/>
      <c r="CCF32"/>
      <c r="CCG32"/>
      <c r="CCH32"/>
      <c r="CCI32"/>
      <c r="CCJ32"/>
      <c r="CCK32"/>
      <c r="CCL32"/>
      <c r="CCM32"/>
      <c r="CCN32"/>
      <c r="CCO32"/>
      <c r="CCP32"/>
      <c r="CCQ32"/>
      <c r="CCR32"/>
      <c r="CCS32"/>
      <c r="CCT32"/>
      <c r="CCU32"/>
      <c r="CCV32"/>
      <c r="CCW32"/>
      <c r="CCX32"/>
      <c r="CCY32"/>
      <c r="CCZ32"/>
      <c r="CDA32"/>
      <c r="CDB32"/>
      <c r="CDC32"/>
      <c r="CDD32"/>
      <c r="CDE32"/>
      <c r="CDF32"/>
      <c r="CDG32"/>
      <c r="CDH32"/>
      <c r="CDI32"/>
      <c r="CDJ32"/>
      <c r="CDK32"/>
      <c r="CDL32"/>
      <c r="CDM32"/>
      <c r="CDN32"/>
      <c r="CDO32"/>
      <c r="CDP32"/>
      <c r="CDQ32"/>
      <c r="CDR32"/>
      <c r="CDS32"/>
      <c r="CDT32"/>
      <c r="CDU32"/>
      <c r="CDV32"/>
      <c r="CDW32"/>
      <c r="CDX32"/>
      <c r="CDY32"/>
      <c r="CDZ32"/>
      <c r="CEA32"/>
      <c r="CEB32"/>
      <c r="CEC32"/>
      <c r="CED32"/>
      <c r="CEE32"/>
      <c r="CEF32"/>
      <c r="CEG32"/>
      <c r="CEH32"/>
      <c r="CEI32"/>
      <c r="CEJ32"/>
      <c r="CEK32"/>
      <c r="CEL32"/>
      <c r="CEM32"/>
      <c r="CEN32"/>
      <c r="CEO32"/>
      <c r="CEP32"/>
      <c r="CEQ32"/>
      <c r="CER32"/>
      <c r="CES32"/>
      <c r="CET32"/>
      <c r="CEU32"/>
      <c r="CEV32"/>
      <c r="CEW32"/>
      <c r="CEX32"/>
      <c r="CEY32"/>
      <c r="CEZ32"/>
      <c r="CFA32"/>
      <c r="CFB32"/>
      <c r="CFC32"/>
      <c r="CFD32"/>
      <c r="CFE32"/>
      <c r="CFF32"/>
      <c r="CFG32"/>
      <c r="CFH32"/>
      <c r="CFI32"/>
      <c r="CFJ32"/>
      <c r="CFK32"/>
      <c r="CFL32"/>
      <c r="CFM32"/>
      <c r="CFN32"/>
      <c r="CFO32"/>
      <c r="CFP32"/>
      <c r="CFQ32"/>
      <c r="CFR32"/>
      <c r="CFS32"/>
      <c r="CFT32"/>
      <c r="CFU32"/>
      <c r="CFV32"/>
      <c r="CFW32"/>
      <c r="CFX32"/>
      <c r="CFY32"/>
      <c r="CFZ32"/>
      <c r="CGA32"/>
      <c r="CGB32"/>
      <c r="CGC32"/>
      <c r="CGD32"/>
      <c r="CGE32"/>
      <c r="CGF32"/>
      <c r="CGG32"/>
      <c r="CGH32"/>
      <c r="CGI32"/>
      <c r="CGJ32"/>
      <c r="CGK32"/>
      <c r="CGL32"/>
      <c r="CGM32"/>
      <c r="CGN32"/>
      <c r="CGO32"/>
      <c r="CGP32"/>
      <c r="CGQ32"/>
      <c r="CGR32"/>
      <c r="CGS32"/>
      <c r="CGT32"/>
      <c r="CGU32"/>
      <c r="CGV32"/>
      <c r="CGW32"/>
      <c r="CGX32"/>
      <c r="CGY32"/>
      <c r="CGZ32"/>
      <c r="CHA32"/>
      <c r="CHB32"/>
      <c r="CHC32"/>
      <c r="CHD32"/>
      <c r="CHE32"/>
      <c r="CHF32"/>
      <c r="CHG32"/>
      <c r="CHH32"/>
      <c r="CHI32"/>
      <c r="CHJ32"/>
      <c r="CHK32"/>
      <c r="CHL32"/>
      <c r="CHM32"/>
      <c r="CHN32"/>
      <c r="CHO32"/>
      <c r="CHP32"/>
      <c r="CHQ32"/>
      <c r="CHR32"/>
      <c r="CHS32"/>
      <c r="CHT32"/>
      <c r="CHU32"/>
      <c r="CHV32"/>
      <c r="CHW32"/>
      <c r="CHX32"/>
      <c r="CHY32"/>
      <c r="CHZ32"/>
      <c r="CIA32"/>
      <c r="CIB32"/>
      <c r="CIC32"/>
      <c r="CID32"/>
      <c r="CIE32"/>
      <c r="CIF32"/>
      <c r="CIG32"/>
      <c r="CIH32"/>
      <c r="CII32"/>
      <c r="CIJ32"/>
      <c r="CIK32"/>
      <c r="CIL32"/>
      <c r="CIM32"/>
      <c r="CIN32"/>
      <c r="CIO32"/>
      <c r="CIP32"/>
      <c r="CIQ32"/>
      <c r="CIR32"/>
      <c r="CIS32"/>
      <c r="CIT32"/>
      <c r="CIU32"/>
      <c r="CIV32"/>
      <c r="CIW32"/>
      <c r="CIX32"/>
      <c r="CIY32"/>
      <c r="CIZ32"/>
      <c r="CJA32"/>
      <c r="CJB32"/>
      <c r="CJC32"/>
      <c r="CJD32"/>
      <c r="CJE32"/>
      <c r="CJF32"/>
      <c r="CJG32"/>
      <c r="CJH32"/>
      <c r="CJI32"/>
      <c r="CJJ32"/>
      <c r="CJK32"/>
      <c r="CJL32"/>
      <c r="CJM32"/>
      <c r="CJN32"/>
      <c r="CJO32"/>
      <c r="CJP32"/>
      <c r="CJQ32"/>
      <c r="CJR32"/>
      <c r="CJS32"/>
      <c r="CJT32"/>
      <c r="CJU32"/>
      <c r="CJV32"/>
      <c r="CJW32"/>
      <c r="CJX32"/>
      <c r="CJY32"/>
      <c r="CJZ32"/>
      <c r="CKA32"/>
      <c r="CKB32"/>
      <c r="CKC32"/>
      <c r="CKD32"/>
      <c r="CKE32"/>
      <c r="CKF32"/>
      <c r="CKG32"/>
      <c r="CKH32"/>
      <c r="CKI32"/>
      <c r="CKJ32"/>
      <c r="CKK32"/>
      <c r="CKL32"/>
      <c r="CKM32"/>
      <c r="CKN32"/>
      <c r="CKO32"/>
      <c r="CKP32"/>
      <c r="CKQ32"/>
      <c r="CKR32"/>
      <c r="CKS32"/>
      <c r="CKT32"/>
      <c r="CKU32"/>
      <c r="CKV32"/>
      <c r="CKW32"/>
      <c r="CKX32"/>
      <c r="CKY32"/>
      <c r="CKZ32"/>
      <c r="CLA32"/>
      <c r="CLB32"/>
      <c r="CLC32"/>
      <c r="CLD32"/>
      <c r="CLE32"/>
      <c r="CLF32"/>
      <c r="CLG32"/>
      <c r="CLH32"/>
      <c r="CLI32"/>
      <c r="CLJ32"/>
      <c r="CLK32"/>
      <c r="CLL32"/>
      <c r="CLM32"/>
      <c r="CLN32"/>
      <c r="CLO32"/>
      <c r="CLP32"/>
      <c r="CLQ32"/>
      <c r="CLR32"/>
      <c r="CLS32"/>
      <c r="CLT32"/>
      <c r="CLU32"/>
      <c r="CLV32"/>
      <c r="CLW32"/>
      <c r="CLX32"/>
      <c r="CLY32"/>
      <c r="CLZ32"/>
      <c r="CMA32"/>
      <c r="CMB32"/>
      <c r="CMC32"/>
      <c r="CMD32"/>
      <c r="CME32"/>
      <c r="CMF32"/>
      <c r="CMG32"/>
      <c r="CMH32"/>
      <c r="CMI32"/>
      <c r="CMJ32"/>
      <c r="CMK32"/>
      <c r="CML32"/>
      <c r="CMM32"/>
      <c r="CMN32"/>
      <c r="CMO32"/>
      <c r="CMP32"/>
      <c r="CMQ32"/>
      <c r="CMR32"/>
      <c r="CMS32"/>
      <c r="CMT32"/>
      <c r="CMU32"/>
      <c r="CMV32"/>
      <c r="CMW32"/>
      <c r="CMX32"/>
      <c r="CMY32"/>
      <c r="CMZ32"/>
      <c r="CNA32"/>
      <c r="CNB32"/>
      <c r="CNC32"/>
      <c r="CND32"/>
      <c r="CNE32"/>
      <c r="CNF32"/>
      <c r="CNG32"/>
      <c r="CNH32"/>
      <c r="CNI32"/>
      <c r="CNJ32"/>
      <c r="CNK32"/>
      <c r="CNL32"/>
      <c r="CNM32"/>
      <c r="CNN32"/>
      <c r="CNO32"/>
      <c r="CNP32"/>
      <c r="CNQ32"/>
      <c r="CNR32"/>
      <c r="CNS32"/>
      <c r="CNT32"/>
      <c r="CNU32"/>
      <c r="CNV32"/>
      <c r="CNW32"/>
      <c r="CNX32"/>
      <c r="CNY32"/>
      <c r="CNZ32"/>
      <c r="COA32"/>
      <c r="COB32"/>
      <c r="COC32"/>
      <c r="COD32"/>
      <c r="COE32"/>
      <c r="COF32"/>
      <c r="COG32"/>
      <c r="COH32"/>
      <c r="COI32"/>
      <c r="COJ32"/>
      <c r="COK32"/>
      <c r="COL32"/>
      <c r="COM32"/>
      <c r="CON32"/>
      <c r="COO32"/>
      <c r="COP32"/>
      <c r="COQ32"/>
      <c r="COR32"/>
      <c r="COS32"/>
      <c r="COT32"/>
      <c r="COU32"/>
      <c r="COV32"/>
      <c r="COW32"/>
      <c r="COX32"/>
      <c r="COY32"/>
      <c r="COZ32"/>
      <c r="CPA32"/>
      <c r="CPB32"/>
      <c r="CPC32"/>
      <c r="CPD32"/>
      <c r="CPE32"/>
      <c r="CPF32"/>
      <c r="CPG32"/>
      <c r="CPH32"/>
      <c r="CPI32"/>
      <c r="CPJ32"/>
      <c r="CPK32"/>
      <c r="CPL32"/>
      <c r="CPM32"/>
      <c r="CPN32"/>
      <c r="CPO32"/>
      <c r="CPP32"/>
      <c r="CPQ32"/>
      <c r="CPR32"/>
      <c r="CPS32"/>
      <c r="CPT32"/>
      <c r="CPU32"/>
      <c r="CPV32"/>
      <c r="CPW32"/>
      <c r="CPX32"/>
      <c r="CPY32"/>
      <c r="CPZ32"/>
      <c r="CQA32"/>
      <c r="CQB32"/>
      <c r="CQC32"/>
      <c r="CQD32"/>
      <c r="CQE32"/>
      <c r="CQF32"/>
      <c r="CQG32"/>
      <c r="CQH32"/>
      <c r="CQI32"/>
      <c r="CQJ32"/>
      <c r="CQK32"/>
      <c r="CQL32"/>
      <c r="CQM32"/>
      <c r="CQN32"/>
      <c r="CQO32"/>
      <c r="CQP32"/>
      <c r="CQQ32"/>
      <c r="CQR32"/>
      <c r="CQS32"/>
      <c r="CQT32"/>
      <c r="CQU32"/>
      <c r="CQV32"/>
      <c r="CQW32"/>
      <c r="CQX32"/>
      <c r="CQY32"/>
      <c r="CQZ32"/>
      <c r="CRA32"/>
      <c r="CRB32"/>
      <c r="CRC32"/>
      <c r="CRD32"/>
      <c r="CRE32"/>
      <c r="CRF32"/>
      <c r="CRG32"/>
      <c r="CRH32"/>
      <c r="CRI32"/>
      <c r="CRJ32"/>
      <c r="CRK32"/>
      <c r="CRL32"/>
      <c r="CRM32"/>
      <c r="CRN32"/>
      <c r="CRO32"/>
      <c r="CRP32"/>
      <c r="CRQ32"/>
      <c r="CRR32"/>
      <c r="CRS32"/>
      <c r="CRT32"/>
      <c r="CRU32"/>
      <c r="CRV32"/>
      <c r="CRW32"/>
      <c r="CRX32"/>
      <c r="CRY32"/>
      <c r="CRZ32"/>
      <c r="CSA32"/>
      <c r="CSB32"/>
      <c r="CSC32"/>
      <c r="CSD32"/>
      <c r="CSE32"/>
      <c r="CSF32"/>
      <c r="CSG32"/>
      <c r="CSH32"/>
      <c r="CSI32"/>
      <c r="CSJ32"/>
      <c r="CSK32"/>
      <c r="CSL32"/>
      <c r="CSM32"/>
      <c r="CSN32"/>
      <c r="CSO32"/>
      <c r="CSP32"/>
      <c r="CSQ32"/>
      <c r="CSR32"/>
      <c r="CSS32"/>
      <c r="CST32"/>
      <c r="CSU32"/>
      <c r="CSV32"/>
      <c r="CSW32"/>
      <c r="CSX32"/>
      <c r="CSY32"/>
      <c r="CSZ32"/>
      <c r="CTA32"/>
      <c r="CTB32"/>
      <c r="CTC32"/>
      <c r="CTD32"/>
      <c r="CTE32"/>
      <c r="CTF32"/>
      <c r="CTG32"/>
      <c r="CTH32"/>
      <c r="CTI32"/>
      <c r="CTJ32"/>
      <c r="CTK32"/>
      <c r="CTL32"/>
      <c r="CTM32"/>
      <c r="CTN32"/>
      <c r="CTO32"/>
      <c r="CTP32"/>
      <c r="CTQ32"/>
      <c r="CTR32"/>
      <c r="CTS32"/>
      <c r="CTT32"/>
      <c r="CTU32"/>
      <c r="CTV32"/>
      <c r="CTW32"/>
      <c r="CTX32"/>
      <c r="CTY32"/>
      <c r="CTZ32"/>
      <c r="CUA32"/>
      <c r="CUB32"/>
      <c r="CUC32"/>
      <c r="CUD32"/>
      <c r="CUE32"/>
      <c r="CUF32"/>
      <c r="CUG32"/>
      <c r="CUH32"/>
      <c r="CUI32"/>
      <c r="CUJ32"/>
      <c r="CUK32"/>
      <c r="CUL32"/>
      <c r="CUM32"/>
      <c r="CUN32"/>
      <c r="CUO32"/>
      <c r="CUP32"/>
      <c r="CUQ32"/>
      <c r="CUR32"/>
      <c r="CUS32"/>
      <c r="CUT32"/>
      <c r="CUU32"/>
      <c r="CUV32"/>
      <c r="CUW32"/>
      <c r="CUX32"/>
      <c r="CUY32"/>
      <c r="CUZ32"/>
      <c r="CVA32"/>
      <c r="CVB32"/>
      <c r="CVC32"/>
      <c r="CVD32"/>
      <c r="CVE32"/>
      <c r="CVF32"/>
      <c r="CVG32"/>
      <c r="CVH32"/>
      <c r="CVI32"/>
      <c r="CVJ32"/>
      <c r="CVK32"/>
      <c r="CVL32"/>
      <c r="CVM32"/>
      <c r="CVN32"/>
      <c r="CVO32"/>
      <c r="CVP32"/>
      <c r="CVQ32"/>
      <c r="CVR32"/>
      <c r="CVS32"/>
      <c r="CVT32"/>
      <c r="CVU32"/>
      <c r="CVV32"/>
      <c r="CVW32"/>
      <c r="CVX32"/>
      <c r="CVY32"/>
      <c r="CVZ32"/>
      <c r="CWA32"/>
      <c r="CWB32"/>
      <c r="CWC32"/>
      <c r="CWD32"/>
      <c r="CWE32"/>
      <c r="CWF32"/>
      <c r="CWG32"/>
      <c r="CWH32"/>
      <c r="CWI32"/>
      <c r="CWJ32"/>
      <c r="CWK32"/>
      <c r="CWL32"/>
      <c r="CWM32"/>
      <c r="CWN32"/>
      <c r="CWO32"/>
      <c r="CWP32"/>
      <c r="CWQ32"/>
      <c r="CWR32"/>
      <c r="CWS32"/>
      <c r="CWT32"/>
      <c r="CWU32"/>
      <c r="CWV32"/>
      <c r="CWW32"/>
      <c r="CWX32"/>
      <c r="CWY32"/>
      <c r="CWZ32"/>
      <c r="CXA32"/>
      <c r="CXB32"/>
      <c r="CXC32"/>
      <c r="CXD32"/>
      <c r="CXE32"/>
      <c r="CXF32"/>
      <c r="CXG32"/>
      <c r="CXH32"/>
      <c r="CXI32"/>
      <c r="CXJ32"/>
      <c r="CXK32"/>
      <c r="CXL32"/>
      <c r="CXM32"/>
      <c r="CXN32"/>
      <c r="CXO32"/>
      <c r="CXP32"/>
      <c r="CXQ32"/>
      <c r="CXR32"/>
      <c r="CXS32"/>
      <c r="CXT32"/>
      <c r="CXU32"/>
      <c r="CXV32"/>
      <c r="CXW32"/>
      <c r="CXX32"/>
      <c r="CXY32"/>
      <c r="CXZ32"/>
      <c r="CYA32"/>
      <c r="CYB32"/>
      <c r="CYC32"/>
      <c r="CYD32"/>
      <c r="CYE32"/>
      <c r="CYF32"/>
      <c r="CYG32"/>
      <c r="CYH32"/>
      <c r="CYI32"/>
      <c r="CYJ32"/>
      <c r="CYK32"/>
      <c r="CYL32"/>
      <c r="CYM32"/>
      <c r="CYN32"/>
      <c r="CYO32"/>
      <c r="CYP32"/>
      <c r="CYQ32"/>
      <c r="CYR32"/>
      <c r="CYS32"/>
      <c r="CYT32"/>
      <c r="CYU32"/>
      <c r="CYV32"/>
      <c r="CYW32"/>
      <c r="CYX32"/>
      <c r="CYY32"/>
      <c r="CYZ32"/>
      <c r="CZA32"/>
      <c r="CZB32"/>
      <c r="CZC32"/>
      <c r="CZD32"/>
      <c r="CZE32"/>
      <c r="CZF32"/>
      <c r="CZG32"/>
      <c r="CZH32"/>
      <c r="CZI32"/>
      <c r="CZJ32"/>
      <c r="CZK32"/>
      <c r="CZL32"/>
      <c r="CZM32"/>
      <c r="CZN32"/>
      <c r="CZO32"/>
      <c r="CZP32"/>
      <c r="CZQ32"/>
      <c r="CZR32"/>
      <c r="CZS32"/>
      <c r="CZT32"/>
      <c r="CZU32"/>
      <c r="CZV32"/>
      <c r="CZW32"/>
      <c r="CZX32"/>
      <c r="CZY32"/>
      <c r="CZZ32"/>
      <c r="DAA32"/>
      <c r="DAB32"/>
      <c r="DAC32"/>
      <c r="DAD32"/>
      <c r="DAE32"/>
      <c r="DAF32"/>
      <c r="DAG32"/>
      <c r="DAH32"/>
      <c r="DAI32"/>
      <c r="DAJ32"/>
      <c r="DAK32"/>
      <c r="DAL32"/>
      <c r="DAM32"/>
      <c r="DAN32"/>
      <c r="DAO32"/>
      <c r="DAP32"/>
      <c r="DAQ32"/>
      <c r="DAR32"/>
      <c r="DAS32"/>
      <c r="DAT32"/>
      <c r="DAU32"/>
      <c r="DAV32"/>
      <c r="DAW32"/>
      <c r="DAX32"/>
      <c r="DAY32"/>
      <c r="DAZ32"/>
      <c r="DBA32"/>
      <c r="DBB32"/>
      <c r="DBC32"/>
      <c r="DBD32"/>
      <c r="DBE32"/>
      <c r="DBF32"/>
      <c r="DBG32"/>
      <c r="DBH32"/>
      <c r="DBI32"/>
      <c r="DBJ32"/>
      <c r="DBK32"/>
      <c r="DBL32"/>
      <c r="DBM32"/>
      <c r="DBN32"/>
      <c r="DBO32"/>
      <c r="DBP32"/>
      <c r="DBQ32"/>
      <c r="DBR32"/>
      <c r="DBS32"/>
      <c r="DBT32"/>
      <c r="DBU32"/>
      <c r="DBV32"/>
      <c r="DBW32"/>
      <c r="DBX32"/>
      <c r="DBY32"/>
      <c r="DBZ32"/>
      <c r="DCA32"/>
      <c r="DCB32"/>
      <c r="DCC32"/>
      <c r="DCD32"/>
      <c r="DCE32"/>
      <c r="DCF32"/>
      <c r="DCG32"/>
      <c r="DCH32"/>
      <c r="DCI32"/>
      <c r="DCJ32"/>
      <c r="DCK32"/>
      <c r="DCL32"/>
      <c r="DCM32"/>
      <c r="DCN32"/>
      <c r="DCO32"/>
      <c r="DCP32"/>
      <c r="DCQ32"/>
      <c r="DCR32"/>
      <c r="DCS32"/>
      <c r="DCT32"/>
      <c r="DCU32"/>
      <c r="DCV32"/>
      <c r="DCW32"/>
      <c r="DCX32"/>
      <c r="DCY32"/>
      <c r="DCZ32"/>
      <c r="DDA32"/>
      <c r="DDB32"/>
      <c r="DDC32"/>
      <c r="DDD32"/>
      <c r="DDE32"/>
      <c r="DDF32"/>
      <c r="DDG32"/>
      <c r="DDH32"/>
      <c r="DDI32"/>
      <c r="DDJ32"/>
      <c r="DDK32"/>
      <c r="DDL32"/>
      <c r="DDM32"/>
      <c r="DDN32"/>
      <c r="DDO32"/>
      <c r="DDP32"/>
      <c r="DDQ32"/>
      <c r="DDR32"/>
      <c r="DDS32"/>
      <c r="DDT32"/>
      <c r="DDU32"/>
      <c r="DDV32"/>
      <c r="DDW32"/>
      <c r="DDX32"/>
      <c r="DDY32"/>
      <c r="DDZ32"/>
      <c r="DEA32"/>
      <c r="DEB32"/>
      <c r="DEC32"/>
      <c r="DED32"/>
      <c r="DEE32"/>
      <c r="DEF32"/>
      <c r="DEG32"/>
      <c r="DEH32"/>
      <c r="DEI32"/>
      <c r="DEJ32"/>
      <c r="DEK32"/>
      <c r="DEL32"/>
      <c r="DEM32"/>
      <c r="DEN32"/>
      <c r="DEO32"/>
      <c r="DEP32"/>
      <c r="DEQ32"/>
      <c r="DER32"/>
      <c r="DES32"/>
      <c r="DET32"/>
      <c r="DEU32"/>
      <c r="DEV32"/>
      <c r="DEW32"/>
      <c r="DEX32"/>
      <c r="DEY32"/>
      <c r="DEZ32"/>
      <c r="DFA32"/>
      <c r="DFB32"/>
      <c r="DFC32"/>
      <c r="DFD32"/>
      <c r="DFE32"/>
      <c r="DFF32"/>
      <c r="DFG32"/>
      <c r="DFH32"/>
      <c r="DFI32"/>
      <c r="DFJ32"/>
      <c r="DFK32"/>
      <c r="DFL32"/>
      <c r="DFM32"/>
      <c r="DFN32"/>
      <c r="DFO32"/>
      <c r="DFP32"/>
      <c r="DFQ32"/>
      <c r="DFR32"/>
      <c r="DFS32"/>
      <c r="DFT32"/>
      <c r="DFU32"/>
      <c r="DFV32"/>
      <c r="DFW32"/>
      <c r="DFX32"/>
      <c r="DFY32"/>
      <c r="DFZ32"/>
      <c r="DGA32"/>
      <c r="DGB32"/>
      <c r="DGC32"/>
      <c r="DGD32"/>
      <c r="DGE32"/>
      <c r="DGF32"/>
      <c r="DGG32"/>
      <c r="DGH32"/>
      <c r="DGI32"/>
      <c r="DGJ32"/>
      <c r="DGK32"/>
      <c r="DGL32"/>
      <c r="DGM32"/>
      <c r="DGN32"/>
      <c r="DGO32"/>
      <c r="DGP32"/>
      <c r="DGQ32"/>
      <c r="DGR32"/>
      <c r="DGS32"/>
      <c r="DGT32"/>
      <c r="DGU32"/>
      <c r="DGV32"/>
      <c r="DGW32"/>
      <c r="DGX32"/>
      <c r="DGY32"/>
      <c r="DGZ32"/>
      <c r="DHA32"/>
      <c r="DHB32"/>
      <c r="DHC32"/>
      <c r="DHD32"/>
      <c r="DHE32"/>
      <c r="DHF32"/>
      <c r="DHG32"/>
      <c r="DHH32"/>
      <c r="DHI32"/>
      <c r="DHJ32"/>
      <c r="DHK32"/>
      <c r="DHL32"/>
      <c r="DHM32"/>
      <c r="DHN32"/>
      <c r="DHO32"/>
      <c r="DHP32"/>
      <c r="DHQ32"/>
      <c r="DHR32"/>
      <c r="DHS32"/>
      <c r="DHT32"/>
      <c r="DHU32"/>
      <c r="DHV32"/>
      <c r="DHW32"/>
      <c r="DHX32"/>
      <c r="DHY32"/>
      <c r="DHZ32"/>
      <c r="DIA32"/>
      <c r="DIB32"/>
      <c r="DIC32"/>
      <c r="DID32"/>
      <c r="DIE32"/>
      <c r="DIF32"/>
      <c r="DIG32"/>
      <c r="DIH32"/>
      <c r="DII32"/>
      <c r="DIJ32"/>
      <c r="DIK32"/>
      <c r="DIL32"/>
      <c r="DIM32"/>
      <c r="DIN32"/>
      <c r="DIO32"/>
      <c r="DIP32"/>
      <c r="DIQ32"/>
      <c r="DIR32"/>
      <c r="DIS32"/>
      <c r="DIT32"/>
      <c r="DIU32"/>
      <c r="DIV32"/>
      <c r="DIW32"/>
      <c r="DIX32"/>
      <c r="DIY32"/>
      <c r="DIZ32"/>
      <c r="DJA32"/>
      <c r="DJB32"/>
      <c r="DJC32"/>
      <c r="DJD32"/>
      <c r="DJE32"/>
      <c r="DJF32"/>
      <c r="DJG32"/>
      <c r="DJH32"/>
      <c r="DJI32"/>
      <c r="DJJ32"/>
      <c r="DJK32"/>
      <c r="DJL32"/>
      <c r="DJM32"/>
      <c r="DJN32"/>
      <c r="DJO32"/>
      <c r="DJP32"/>
      <c r="DJQ32"/>
      <c r="DJR32"/>
      <c r="DJS32"/>
      <c r="DJT32"/>
      <c r="DJU32"/>
      <c r="DJV32"/>
      <c r="DJW32"/>
      <c r="DJX32"/>
      <c r="DJY32"/>
      <c r="DJZ32"/>
      <c r="DKA32"/>
      <c r="DKB32"/>
      <c r="DKC32"/>
      <c r="DKD32"/>
      <c r="DKE32"/>
      <c r="DKF32"/>
      <c r="DKG32"/>
      <c r="DKH32"/>
      <c r="DKI32"/>
      <c r="DKJ32"/>
      <c r="DKK32"/>
      <c r="DKL32"/>
      <c r="DKM32"/>
      <c r="DKN32"/>
      <c r="DKO32"/>
      <c r="DKP32"/>
      <c r="DKQ32"/>
      <c r="DKR32"/>
      <c r="DKS32"/>
      <c r="DKT32"/>
      <c r="DKU32"/>
      <c r="DKV32"/>
      <c r="DKW32"/>
      <c r="DKX32"/>
      <c r="DKY32"/>
      <c r="DKZ32"/>
      <c r="DLA32"/>
      <c r="DLB32"/>
      <c r="DLC32"/>
      <c r="DLD32"/>
      <c r="DLE32"/>
      <c r="DLF32"/>
      <c r="DLG32"/>
      <c r="DLH32"/>
      <c r="DLI32"/>
      <c r="DLJ32"/>
      <c r="DLK32"/>
      <c r="DLL32"/>
      <c r="DLM32"/>
      <c r="DLN32"/>
      <c r="DLO32"/>
      <c r="DLP32"/>
      <c r="DLQ32"/>
      <c r="DLR32"/>
      <c r="DLS32"/>
      <c r="DLT32"/>
      <c r="DLU32"/>
      <c r="DLV32"/>
      <c r="DLW32"/>
      <c r="DLX32"/>
      <c r="DLY32"/>
      <c r="DLZ32"/>
      <c r="DMA32"/>
      <c r="DMB32"/>
      <c r="DMC32"/>
      <c r="DMD32"/>
      <c r="DME32"/>
      <c r="DMF32"/>
      <c r="DMG32"/>
      <c r="DMH32"/>
      <c r="DMI32"/>
      <c r="DMJ32"/>
      <c r="DMK32"/>
      <c r="DML32"/>
      <c r="DMM32"/>
      <c r="DMN32"/>
      <c r="DMO32"/>
      <c r="DMP32"/>
      <c r="DMQ32"/>
      <c r="DMR32"/>
      <c r="DMS32"/>
      <c r="DMT32"/>
      <c r="DMU32"/>
      <c r="DMV32"/>
      <c r="DMW32"/>
      <c r="DMX32"/>
      <c r="DMY32"/>
      <c r="DMZ32"/>
      <c r="DNA32"/>
      <c r="DNB32"/>
      <c r="DNC32"/>
      <c r="DND32"/>
      <c r="DNE32"/>
      <c r="DNF32"/>
      <c r="DNG32"/>
      <c r="DNH32"/>
      <c r="DNI32"/>
      <c r="DNJ32"/>
      <c r="DNK32"/>
      <c r="DNL32"/>
      <c r="DNM32"/>
      <c r="DNN32"/>
      <c r="DNO32"/>
      <c r="DNP32"/>
      <c r="DNQ32"/>
      <c r="DNR32"/>
      <c r="DNS32"/>
      <c r="DNT32"/>
      <c r="DNU32"/>
      <c r="DNV32"/>
      <c r="DNW32"/>
      <c r="DNX32"/>
      <c r="DNY32"/>
      <c r="DNZ32"/>
      <c r="DOA32"/>
      <c r="DOB32"/>
      <c r="DOC32"/>
      <c r="DOD32"/>
      <c r="DOE32"/>
      <c r="DOF32"/>
      <c r="DOG32"/>
      <c r="DOH32"/>
      <c r="DOI32"/>
      <c r="DOJ32"/>
      <c r="DOK32"/>
      <c r="DOL32"/>
      <c r="DOM32"/>
      <c r="DON32"/>
      <c r="DOO32"/>
      <c r="DOP32"/>
      <c r="DOQ32"/>
      <c r="DOR32"/>
      <c r="DOS32"/>
      <c r="DOT32"/>
      <c r="DOU32"/>
      <c r="DOV32"/>
      <c r="DOW32"/>
      <c r="DOX32"/>
      <c r="DOY32"/>
      <c r="DOZ32"/>
      <c r="DPA32"/>
      <c r="DPB32"/>
      <c r="DPC32"/>
      <c r="DPD32"/>
      <c r="DPE32"/>
      <c r="DPF32"/>
      <c r="DPG32"/>
      <c r="DPH32"/>
      <c r="DPI32"/>
      <c r="DPJ32"/>
      <c r="DPK32"/>
      <c r="DPL32"/>
      <c r="DPM32"/>
      <c r="DPN32"/>
      <c r="DPO32"/>
      <c r="DPP32"/>
      <c r="DPQ32"/>
      <c r="DPR32"/>
      <c r="DPS32"/>
      <c r="DPT32"/>
      <c r="DPU32"/>
      <c r="DPV32"/>
      <c r="DPW32"/>
      <c r="DPX32"/>
      <c r="DPY32"/>
      <c r="DPZ32"/>
      <c r="DQA32"/>
      <c r="DQB32"/>
      <c r="DQC32"/>
      <c r="DQD32"/>
      <c r="DQE32"/>
      <c r="DQF32"/>
      <c r="DQG32"/>
      <c r="DQH32"/>
      <c r="DQI32"/>
      <c r="DQJ32"/>
      <c r="DQK32"/>
      <c r="DQL32"/>
      <c r="DQM32"/>
      <c r="DQN32"/>
      <c r="DQO32"/>
      <c r="DQP32"/>
      <c r="DQQ32"/>
      <c r="DQR32"/>
      <c r="DQS32"/>
      <c r="DQT32"/>
      <c r="DQU32"/>
      <c r="DQV32"/>
      <c r="DQW32"/>
      <c r="DQX32"/>
      <c r="DQY32"/>
      <c r="DQZ32"/>
      <c r="DRA32"/>
      <c r="DRB32"/>
      <c r="DRC32"/>
      <c r="DRD32"/>
      <c r="DRE32"/>
      <c r="DRF32"/>
      <c r="DRG32"/>
      <c r="DRH32"/>
      <c r="DRI32"/>
      <c r="DRJ32"/>
      <c r="DRK32"/>
      <c r="DRL32"/>
      <c r="DRM32"/>
      <c r="DRN32"/>
      <c r="DRO32"/>
      <c r="DRP32"/>
      <c r="DRQ32"/>
      <c r="DRR32"/>
      <c r="DRS32"/>
      <c r="DRT32"/>
      <c r="DRU32"/>
      <c r="DRV32"/>
      <c r="DRW32"/>
      <c r="DRX32"/>
      <c r="DRY32"/>
      <c r="DRZ32"/>
      <c r="DSA32"/>
      <c r="DSB32"/>
      <c r="DSC32"/>
      <c r="DSD32"/>
      <c r="DSE32"/>
      <c r="DSF32"/>
      <c r="DSG32"/>
      <c r="DSH32"/>
      <c r="DSI32"/>
      <c r="DSJ32"/>
      <c r="DSK32"/>
      <c r="DSL32"/>
      <c r="DSM32"/>
      <c r="DSN32"/>
      <c r="DSO32"/>
      <c r="DSP32"/>
      <c r="DSQ32"/>
      <c r="DSR32"/>
      <c r="DSS32"/>
      <c r="DST32"/>
      <c r="DSU32"/>
      <c r="DSV32"/>
      <c r="DSW32"/>
      <c r="DSX32"/>
      <c r="DSY32"/>
      <c r="DSZ32"/>
      <c r="DTA32"/>
      <c r="DTB32"/>
      <c r="DTC32"/>
      <c r="DTD32"/>
      <c r="DTE32"/>
      <c r="DTF32"/>
      <c r="DTG32"/>
      <c r="DTH32"/>
      <c r="DTI32"/>
      <c r="DTJ32"/>
      <c r="DTK32"/>
      <c r="DTL32"/>
      <c r="DTM32"/>
      <c r="DTN32"/>
      <c r="DTO32"/>
      <c r="DTP32"/>
      <c r="DTQ32"/>
      <c r="DTR32"/>
      <c r="DTS32"/>
      <c r="DTT32"/>
      <c r="DTU32"/>
      <c r="DTV32"/>
      <c r="DTW32"/>
      <c r="DTX32"/>
      <c r="DTY32"/>
      <c r="DTZ32"/>
      <c r="DUA32"/>
      <c r="DUB32"/>
      <c r="DUC32"/>
      <c r="DUD32"/>
      <c r="DUE32"/>
      <c r="DUF32"/>
      <c r="DUG32"/>
      <c r="DUH32"/>
      <c r="DUI32"/>
      <c r="DUJ32"/>
      <c r="DUK32"/>
      <c r="DUL32"/>
      <c r="DUM32"/>
      <c r="DUN32"/>
      <c r="DUO32"/>
      <c r="DUP32"/>
      <c r="DUQ32"/>
      <c r="DUR32"/>
      <c r="DUS32"/>
      <c r="DUT32"/>
      <c r="DUU32"/>
      <c r="DUV32"/>
      <c r="DUW32"/>
      <c r="DUX32"/>
      <c r="DUY32"/>
      <c r="DUZ32"/>
      <c r="DVA32"/>
      <c r="DVB32"/>
      <c r="DVC32"/>
      <c r="DVD32"/>
      <c r="DVE32"/>
      <c r="DVF32"/>
      <c r="DVG32"/>
      <c r="DVH32"/>
      <c r="DVI32"/>
      <c r="DVJ32"/>
      <c r="DVK32"/>
      <c r="DVL32"/>
      <c r="DVM32"/>
      <c r="DVN32"/>
      <c r="DVO32"/>
      <c r="DVP32"/>
      <c r="DVQ32"/>
      <c r="DVR32"/>
      <c r="DVS32"/>
      <c r="DVT32"/>
      <c r="DVU32"/>
      <c r="DVV32"/>
      <c r="DVW32"/>
      <c r="DVX32"/>
      <c r="DVY32"/>
      <c r="DVZ32"/>
      <c r="DWA32"/>
      <c r="DWB32"/>
      <c r="DWC32"/>
      <c r="DWD32"/>
      <c r="DWE32"/>
      <c r="DWF32"/>
      <c r="DWG32"/>
      <c r="DWH32"/>
      <c r="DWI32"/>
      <c r="DWJ32"/>
      <c r="DWK32"/>
      <c r="DWL32"/>
      <c r="DWM32"/>
      <c r="DWN32"/>
      <c r="DWO32"/>
      <c r="DWP32"/>
      <c r="DWQ32"/>
      <c r="DWR32"/>
      <c r="DWS32"/>
      <c r="DWT32"/>
      <c r="DWU32"/>
      <c r="DWV32"/>
      <c r="DWW32"/>
      <c r="DWX32"/>
      <c r="DWY32"/>
      <c r="DWZ32"/>
      <c r="DXA32"/>
      <c r="DXB32"/>
      <c r="DXC32"/>
      <c r="DXD32"/>
      <c r="DXE32"/>
      <c r="DXF32"/>
      <c r="DXG32"/>
      <c r="DXH32"/>
      <c r="DXI32"/>
      <c r="DXJ32"/>
      <c r="DXK32"/>
      <c r="DXL32"/>
      <c r="DXM32"/>
      <c r="DXN32"/>
      <c r="DXO32"/>
      <c r="DXP32"/>
      <c r="DXQ32"/>
      <c r="DXR32"/>
      <c r="DXS32"/>
      <c r="DXT32"/>
      <c r="DXU32"/>
      <c r="DXV32"/>
      <c r="DXW32"/>
      <c r="DXX32"/>
      <c r="DXY32"/>
      <c r="DXZ32"/>
      <c r="DYA32"/>
      <c r="DYB32"/>
      <c r="DYC32"/>
      <c r="DYD32"/>
      <c r="DYE32"/>
      <c r="DYF32"/>
      <c r="DYG32"/>
      <c r="DYH32"/>
      <c r="DYI32"/>
      <c r="DYJ32"/>
      <c r="DYK32"/>
      <c r="DYL32"/>
      <c r="DYM32"/>
      <c r="DYN32"/>
      <c r="DYO32"/>
      <c r="DYP32"/>
      <c r="DYQ32"/>
      <c r="DYR32"/>
      <c r="DYS32"/>
      <c r="DYT32"/>
      <c r="DYU32"/>
      <c r="DYV32"/>
      <c r="DYW32"/>
      <c r="DYX32"/>
      <c r="DYY32"/>
      <c r="DYZ32"/>
      <c r="DZA32"/>
      <c r="DZB32"/>
      <c r="DZC32"/>
      <c r="DZD32"/>
      <c r="DZE32"/>
      <c r="DZF32"/>
      <c r="DZG32"/>
      <c r="DZH32"/>
      <c r="DZI32"/>
      <c r="DZJ32"/>
      <c r="DZK32"/>
      <c r="DZL32"/>
      <c r="DZM32"/>
      <c r="DZN32"/>
      <c r="DZO32"/>
      <c r="DZP32"/>
      <c r="DZQ32"/>
      <c r="DZR32"/>
      <c r="DZS32"/>
      <c r="DZT32"/>
      <c r="DZU32"/>
      <c r="DZV32"/>
      <c r="DZW32"/>
      <c r="DZX32"/>
      <c r="DZY32"/>
      <c r="DZZ32"/>
      <c r="EAA32"/>
      <c r="EAB32"/>
      <c r="EAC32"/>
      <c r="EAD32"/>
      <c r="EAE32"/>
      <c r="EAF32"/>
      <c r="EAG32"/>
      <c r="EAH32"/>
      <c r="EAI32"/>
      <c r="EAJ32"/>
      <c r="EAK32"/>
      <c r="EAL32"/>
      <c r="EAM32"/>
      <c r="EAN32"/>
      <c r="EAO32"/>
      <c r="EAP32"/>
      <c r="EAQ32"/>
      <c r="EAR32"/>
      <c r="EAS32"/>
      <c r="EAT32"/>
      <c r="EAU32"/>
      <c r="EAV32"/>
      <c r="EAW32"/>
      <c r="EAX32"/>
      <c r="EAY32"/>
      <c r="EAZ32"/>
      <c r="EBA32"/>
      <c r="EBB32"/>
      <c r="EBC32"/>
      <c r="EBD32"/>
      <c r="EBE32"/>
      <c r="EBF32"/>
      <c r="EBG32"/>
      <c r="EBH32"/>
      <c r="EBI32"/>
      <c r="EBJ32"/>
      <c r="EBK32"/>
      <c r="EBL32"/>
      <c r="EBM32"/>
      <c r="EBN32"/>
      <c r="EBO32"/>
      <c r="EBP32"/>
      <c r="EBQ32"/>
      <c r="EBR32"/>
      <c r="EBS32"/>
      <c r="EBT32"/>
      <c r="EBU32"/>
      <c r="EBV32"/>
      <c r="EBW32"/>
      <c r="EBX32"/>
      <c r="EBY32"/>
      <c r="EBZ32"/>
      <c r="ECA32"/>
      <c r="ECB32"/>
      <c r="ECC32"/>
      <c r="ECD32"/>
      <c r="ECE32"/>
      <c r="ECF32"/>
      <c r="ECG32"/>
      <c r="ECH32"/>
      <c r="ECI32"/>
      <c r="ECJ32"/>
      <c r="ECK32"/>
      <c r="ECL32"/>
      <c r="ECM32"/>
      <c r="ECN32"/>
      <c r="ECO32"/>
      <c r="ECP32"/>
      <c r="ECQ32"/>
      <c r="ECR32"/>
      <c r="ECS32"/>
      <c r="ECT32"/>
      <c r="ECU32"/>
      <c r="ECV32"/>
      <c r="ECW32"/>
      <c r="ECX32"/>
      <c r="ECY32"/>
      <c r="ECZ32"/>
      <c r="EDA32"/>
      <c r="EDB32"/>
      <c r="EDC32"/>
      <c r="EDD32"/>
      <c r="EDE32"/>
      <c r="EDF32"/>
      <c r="EDG32"/>
      <c r="EDH32"/>
      <c r="EDI32"/>
      <c r="EDJ32"/>
      <c r="EDK32"/>
      <c r="EDL32"/>
      <c r="EDM32"/>
      <c r="EDN32"/>
      <c r="EDO32"/>
      <c r="EDP32"/>
      <c r="EDQ32"/>
      <c r="EDR32"/>
      <c r="EDS32"/>
      <c r="EDT32"/>
      <c r="EDU32"/>
      <c r="EDV32"/>
      <c r="EDW32"/>
      <c r="EDX32"/>
      <c r="EDY32"/>
      <c r="EDZ32"/>
      <c r="EEA32"/>
      <c r="EEB32"/>
      <c r="EEC32"/>
      <c r="EED32"/>
      <c r="EEE32"/>
      <c r="EEF32"/>
      <c r="EEG32"/>
      <c r="EEH32"/>
      <c r="EEI32"/>
      <c r="EEJ32"/>
      <c r="EEK32"/>
      <c r="EEL32"/>
      <c r="EEM32"/>
      <c r="EEN32"/>
      <c r="EEO32"/>
      <c r="EEP32"/>
      <c r="EEQ32"/>
      <c r="EER32"/>
      <c r="EES32"/>
      <c r="EET32"/>
      <c r="EEU32"/>
      <c r="EEV32"/>
      <c r="EEW32"/>
      <c r="EEX32"/>
      <c r="EEY32"/>
      <c r="EEZ32"/>
      <c r="EFA32"/>
      <c r="EFB32"/>
      <c r="EFC32"/>
      <c r="EFD32"/>
      <c r="EFE32"/>
      <c r="EFF32"/>
      <c r="EFG32"/>
      <c r="EFH32"/>
      <c r="EFI32"/>
      <c r="EFJ32"/>
      <c r="EFK32"/>
      <c r="EFL32"/>
      <c r="EFM32"/>
      <c r="EFN32"/>
      <c r="EFO32"/>
      <c r="EFP32"/>
      <c r="EFQ32"/>
      <c r="EFR32"/>
      <c r="EFS32"/>
      <c r="EFT32"/>
      <c r="EFU32"/>
      <c r="EFV32"/>
      <c r="EFW32"/>
      <c r="EFX32"/>
      <c r="EFY32"/>
      <c r="EFZ32"/>
      <c r="EGA32"/>
      <c r="EGB32"/>
      <c r="EGC32"/>
      <c r="EGD32"/>
      <c r="EGE32"/>
      <c r="EGF32"/>
      <c r="EGG32"/>
      <c r="EGH32"/>
      <c r="EGI32"/>
      <c r="EGJ32"/>
      <c r="EGK32"/>
      <c r="EGL32"/>
      <c r="EGM32"/>
      <c r="EGN32"/>
      <c r="EGO32"/>
      <c r="EGP32"/>
      <c r="EGQ32"/>
      <c r="EGR32"/>
      <c r="EGS32"/>
      <c r="EGT32"/>
      <c r="EGU32"/>
      <c r="EGV32"/>
      <c r="EGW32"/>
      <c r="EGX32"/>
      <c r="EGY32"/>
      <c r="EGZ32"/>
      <c r="EHA32"/>
      <c r="EHB32"/>
      <c r="EHC32"/>
      <c r="EHD32"/>
      <c r="EHE32"/>
      <c r="EHF32"/>
      <c r="EHG32"/>
      <c r="EHH32"/>
      <c r="EHI32"/>
      <c r="EHJ32"/>
      <c r="EHK32"/>
      <c r="EHL32"/>
      <c r="EHM32"/>
      <c r="EHN32"/>
      <c r="EHO32"/>
      <c r="EHP32"/>
      <c r="EHQ32"/>
      <c r="EHR32"/>
      <c r="EHS32"/>
      <c r="EHT32"/>
      <c r="EHU32"/>
      <c r="EHV32"/>
      <c r="EHW32"/>
      <c r="EHX32"/>
      <c r="EHY32"/>
      <c r="EHZ32"/>
      <c r="EIA32"/>
      <c r="EIB32"/>
      <c r="EIC32"/>
      <c r="EID32"/>
      <c r="EIE32"/>
      <c r="EIF32"/>
      <c r="EIG32"/>
      <c r="EIH32"/>
      <c r="EII32"/>
      <c r="EIJ32"/>
      <c r="EIK32"/>
      <c r="EIL32"/>
      <c r="EIM32"/>
      <c r="EIN32"/>
      <c r="EIO32"/>
      <c r="EIP32"/>
      <c r="EIQ32"/>
      <c r="EIR32"/>
      <c r="EIS32"/>
      <c r="EIT32"/>
      <c r="EIU32"/>
      <c r="EIV32"/>
      <c r="EIW32"/>
      <c r="EIX32"/>
      <c r="EIY32"/>
      <c r="EIZ32"/>
      <c r="EJA32"/>
      <c r="EJB32"/>
      <c r="EJC32"/>
      <c r="EJD32"/>
      <c r="EJE32"/>
      <c r="EJF32"/>
      <c r="EJG32"/>
      <c r="EJH32"/>
      <c r="EJI32"/>
      <c r="EJJ32"/>
      <c r="EJK32"/>
      <c r="EJL32"/>
      <c r="EJM32"/>
      <c r="EJN32"/>
      <c r="EJO32"/>
      <c r="EJP32"/>
      <c r="EJQ32"/>
      <c r="EJR32"/>
      <c r="EJS32"/>
      <c r="EJT32"/>
      <c r="EJU32"/>
      <c r="EJV32"/>
      <c r="EJW32"/>
      <c r="EJX32"/>
      <c r="EJY32"/>
      <c r="EJZ32"/>
      <c r="EKA32"/>
      <c r="EKB32"/>
      <c r="EKC32"/>
      <c r="EKD32"/>
      <c r="EKE32"/>
      <c r="EKF32"/>
      <c r="EKG32"/>
      <c r="EKH32"/>
      <c r="EKI32"/>
      <c r="EKJ32"/>
      <c r="EKK32"/>
      <c r="EKL32"/>
      <c r="EKM32"/>
      <c r="EKN32"/>
      <c r="EKO32"/>
      <c r="EKP32"/>
      <c r="EKQ32"/>
      <c r="EKR32"/>
      <c r="EKS32"/>
      <c r="EKT32"/>
      <c r="EKU32"/>
      <c r="EKV32"/>
      <c r="EKW32"/>
      <c r="EKX32"/>
      <c r="EKY32"/>
      <c r="EKZ32"/>
      <c r="ELA32"/>
      <c r="ELB32"/>
      <c r="ELC32"/>
      <c r="ELD32"/>
      <c r="ELE32"/>
      <c r="ELF32"/>
      <c r="ELG32"/>
      <c r="ELH32"/>
      <c r="ELI32"/>
      <c r="ELJ32"/>
      <c r="ELK32"/>
      <c r="ELL32"/>
      <c r="ELM32"/>
      <c r="ELN32"/>
      <c r="ELO32"/>
      <c r="ELP32"/>
      <c r="ELQ32"/>
      <c r="ELR32"/>
      <c r="ELS32"/>
      <c r="ELT32"/>
      <c r="ELU32"/>
      <c r="ELV32"/>
      <c r="ELW32"/>
      <c r="ELX32"/>
      <c r="ELY32"/>
      <c r="ELZ32"/>
      <c r="EMA32"/>
      <c r="EMB32"/>
      <c r="EMC32"/>
      <c r="EMD32"/>
      <c r="EME32"/>
      <c r="EMF32"/>
      <c r="EMG32"/>
      <c r="EMH32"/>
      <c r="EMI32"/>
      <c r="EMJ32"/>
      <c r="EMK32"/>
      <c r="EML32"/>
      <c r="EMM32"/>
      <c r="EMN32"/>
      <c r="EMO32"/>
      <c r="EMP32"/>
      <c r="EMQ32"/>
      <c r="EMR32"/>
      <c r="EMS32"/>
      <c r="EMT32"/>
      <c r="EMU32"/>
      <c r="EMV32"/>
      <c r="EMW32"/>
      <c r="EMX32"/>
      <c r="EMY32"/>
      <c r="EMZ32"/>
      <c r="ENA32"/>
      <c r="ENB32"/>
      <c r="ENC32"/>
      <c r="END32"/>
      <c r="ENE32"/>
      <c r="ENF32"/>
      <c r="ENG32"/>
      <c r="ENH32"/>
      <c r="ENI32"/>
      <c r="ENJ32"/>
      <c r="ENK32"/>
      <c r="ENL32"/>
      <c r="ENM32"/>
      <c r="ENN32"/>
      <c r="ENO32"/>
      <c r="ENP32"/>
      <c r="ENQ32"/>
      <c r="ENR32"/>
      <c r="ENS32"/>
      <c r="ENT32"/>
      <c r="ENU32"/>
      <c r="ENV32"/>
      <c r="ENW32"/>
      <c r="ENX32"/>
      <c r="ENY32"/>
      <c r="ENZ32"/>
      <c r="EOA32"/>
      <c r="EOB32"/>
      <c r="EOC32"/>
      <c r="EOD32"/>
      <c r="EOE32"/>
      <c r="EOF32"/>
      <c r="EOG32"/>
      <c r="EOH32"/>
      <c r="EOI32"/>
      <c r="EOJ32"/>
      <c r="EOK32"/>
      <c r="EOL32"/>
      <c r="EOM32"/>
      <c r="EON32"/>
      <c r="EOO32"/>
      <c r="EOP32"/>
      <c r="EOQ32"/>
      <c r="EOR32"/>
      <c r="EOS32"/>
      <c r="EOT32"/>
      <c r="EOU32"/>
      <c r="EOV32"/>
      <c r="EOW32"/>
      <c r="EOX32"/>
      <c r="EOY32"/>
      <c r="EOZ32"/>
      <c r="EPA32"/>
      <c r="EPB32"/>
      <c r="EPC32"/>
      <c r="EPD32"/>
      <c r="EPE32"/>
      <c r="EPF32"/>
      <c r="EPG32"/>
      <c r="EPH32"/>
      <c r="EPI32"/>
      <c r="EPJ32"/>
      <c r="EPK32"/>
      <c r="EPL32"/>
      <c r="EPM32"/>
      <c r="EPN32"/>
      <c r="EPO32"/>
      <c r="EPP32"/>
      <c r="EPQ32"/>
      <c r="EPR32"/>
      <c r="EPS32"/>
      <c r="EPT32"/>
      <c r="EPU32"/>
      <c r="EPV32"/>
      <c r="EPW32"/>
      <c r="EPX32"/>
      <c r="EPY32"/>
      <c r="EPZ32"/>
      <c r="EQA32"/>
      <c r="EQB32"/>
      <c r="EQC32"/>
      <c r="EQD32"/>
      <c r="EQE32"/>
      <c r="EQF32"/>
      <c r="EQG32"/>
      <c r="EQH32"/>
      <c r="EQI32"/>
      <c r="EQJ32"/>
      <c r="EQK32"/>
      <c r="EQL32"/>
      <c r="EQM32"/>
      <c r="EQN32"/>
      <c r="EQO32"/>
      <c r="EQP32"/>
      <c r="EQQ32"/>
      <c r="EQR32"/>
      <c r="EQS32"/>
      <c r="EQT32"/>
      <c r="EQU32"/>
      <c r="EQV32"/>
      <c r="EQW32"/>
      <c r="EQX32"/>
      <c r="EQY32"/>
      <c r="EQZ32"/>
      <c r="ERA32"/>
      <c r="ERB32"/>
      <c r="ERC32"/>
      <c r="ERD32"/>
      <c r="ERE32"/>
      <c r="ERF32"/>
      <c r="ERG32"/>
      <c r="ERH32"/>
      <c r="ERI32"/>
      <c r="ERJ32"/>
      <c r="ERK32"/>
      <c r="ERL32"/>
      <c r="ERM32"/>
      <c r="ERN32"/>
      <c r="ERO32"/>
      <c r="ERP32"/>
      <c r="ERQ32"/>
      <c r="ERR32"/>
      <c r="ERS32"/>
      <c r="ERT32"/>
      <c r="ERU32"/>
      <c r="ERV32"/>
      <c r="ERW32"/>
      <c r="ERX32"/>
      <c r="ERY32"/>
      <c r="ERZ32"/>
      <c r="ESA32"/>
      <c r="ESB32"/>
      <c r="ESC32"/>
      <c r="ESD32"/>
      <c r="ESE32"/>
      <c r="ESF32"/>
      <c r="ESG32"/>
      <c r="ESH32"/>
      <c r="ESI32"/>
      <c r="ESJ32"/>
      <c r="ESK32"/>
      <c r="ESL32"/>
      <c r="ESM32"/>
      <c r="ESN32"/>
      <c r="ESO32"/>
      <c r="ESP32"/>
      <c r="ESQ32"/>
      <c r="ESR32"/>
      <c r="ESS32"/>
      <c r="EST32"/>
      <c r="ESU32"/>
      <c r="ESV32"/>
      <c r="ESW32"/>
      <c r="ESX32"/>
      <c r="ESY32"/>
      <c r="ESZ32"/>
      <c r="ETA32"/>
      <c r="ETB32"/>
      <c r="ETC32"/>
      <c r="ETD32"/>
      <c r="ETE32"/>
      <c r="ETF32"/>
      <c r="ETG32"/>
      <c r="ETH32"/>
      <c r="ETI32"/>
      <c r="ETJ32"/>
      <c r="ETK32"/>
      <c r="ETL32"/>
      <c r="ETM32"/>
      <c r="ETN32"/>
      <c r="ETO32"/>
      <c r="ETP32"/>
      <c r="ETQ32"/>
      <c r="ETR32"/>
      <c r="ETS32"/>
      <c r="ETT32"/>
      <c r="ETU32"/>
      <c r="ETV32"/>
      <c r="ETW32"/>
      <c r="ETX32"/>
      <c r="ETY32"/>
      <c r="ETZ32"/>
      <c r="EUA32"/>
      <c r="EUB32"/>
      <c r="EUC32"/>
      <c r="EUD32"/>
      <c r="EUE32"/>
      <c r="EUF32"/>
      <c r="EUG32"/>
      <c r="EUH32"/>
      <c r="EUI32"/>
      <c r="EUJ32"/>
      <c r="EUK32"/>
      <c r="EUL32"/>
      <c r="EUM32"/>
      <c r="EUN32"/>
      <c r="EUO32"/>
      <c r="EUP32"/>
      <c r="EUQ32"/>
      <c r="EUR32"/>
      <c r="EUS32"/>
      <c r="EUT32"/>
      <c r="EUU32"/>
      <c r="EUV32"/>
      <c r="EUW32"/>
      <c r="EUX32"/>
      <c r="EUY32"/>
      <c r="EUZ32"/>
      <c r="EVA32"/>
      <c r="EVB32"/>
      <c r="EVC32"/>
      <c r="EVD32"/>
      <c r="EVE32"/>
      <c r="EVF32"/>
      <c r="EVG32"/>
      <c r="EVH32"/>
      <c r="EVI32"/>
      <c r="EVJ32"/>
      <c r="EVK32"/>
      <c r="EVL32"/>
      <c r="EVM32"/>
      <c r="EVN32"/>
      <c r="EVO32"/>
      <c r="EVP32"/>
      <c r="EVQ32"/>
      <c r="EVR32"/>
      <c r="EVS32"/>
      <c r="EVT32"/>
      <c r="EVU32"/>
      <c r="EVV32"/>
      <c r="EVW32"/>
      <c r="EVX32"/>
      <c r="EVY32"/>
      <c r="EVZ32"/>
      <c r="EWA32"/>
      <c r="EWB32"/>
      <c r="EWC32"/>
      <c r="EWD32"/>
      <c r="EWE32"/>
      <c r="EWF32"/>
      <c r="EWG32"/>
      <c r="EWH32"/>
      <c r="EWI32"/>
      <c r="EWJ32"/>
      <c r="EWK32"/>
      <c r="EWL32"/>
      <c r="EWM32"/>
      <c r="EWN32"/>
      <c r="EWO32"/>
      <c r="EWP32"/>
      <c r="EWQ32"/>
      <c r="EWR32"/>
      <c r="EWS32"/>
      <c r="EWT32"/>
      <c r="EWU32"/>
      <c r="EWV32"/>
      <c r="EWW32"/>
      <c r="EWX32"/>
      <c r="EWY32"/>
      <c r="EWZ32"/>
      <c r="EXA32"/>
      <c r="EXB32"/>
      <c r="EXC32"/>
      <c r="EXD32"/>
      <c r="EXE32"/>
      <c r="EXF32"/>
      <c r="EXG32"/>
      <c r="EXH32"/>
      <c r="EXI32"/>
      <c r="EXJ32"/>
      <c r="EXK32"/>
      <c r="EXL32"/>
      <c r="EXM32"/>
      <c r="EXN32"/>
      <c r="EXO32"/>
      <c r="EXP32"/>
      <c r="EXQ32"/>
      <c r="EXR32"/>
      <c r="EXS32"/>
      <c r="EXT32"/>
      <c r="EXU32"/>
      <c r="EXV32"/>
      <c r="EXW32"/>
      <c r="EXX32"/>
      <c r="EXY32"/>
      <c r="EXZ32"/>
      <c r="EYA32"/>
      <c r="EYB32"/>
      <c r="EYC32"/>
      <c r="EYD32"/>
      <c r="EYE32"/>
      <c r="EYF32"/>
      <c r="EYG32"/>
      <c r="EYH32"/>
      <c r="EYI32"/>
      <c r="EYJ32"/>
      <c r="EYK32"/>
      <c r="EYL32"/>
      <c r="EYM32"/>
      <c r="EYN32"/>
      <c r="EYO32"/>
      <c r="EYP32"/>
      <c r="EYQ32"/>
      <c r="EYR32"/>
      <c r="EYS32"/>
      <c r="EYT32"/>
      <c r="EYU32"/>
      <c r="EYV32"/>
      <c r="EYW32"/>
      <c r="EYX32"/>
      <c r="EYY32"/>
      <c r="EYZ32"/>
      <c r="EZA32"/>
      <c r="EZB32"/>
      <c r="EZC32"/>
      <c r="EZD32"/>
      <c r="EZE32"/>
      <c r="EZF32"/>
      <c r="EZG32"/>
      <c r="EZH32"/>
      <c r="EZI32"/>
      <c r="EZJ32"/>
      <c r="EZK32"/>
      <c r="EZL32"/>
      <c r="EZM32"/>
      <c r="EZN32"/>
      <c r="EZO32"/>
      <c r="EZP32"/>
      <c r="EZQ32"/>
      <c r="EZR32"/>
      <c r="EZS32"/>
      <c r="EZT32"/>
      <c r="EZU32"/>
      <c r="EZV32"/>
      <c r="EZW32"/>
      <c r="EZX32"/>
      <c r="EZY32"/>
      <c r="EZZ32"/>
      <c r="FAA32"/>
      <c r="FAB32"/>
      <c r="FAC32"/>
      <c r="FAD32"/>
      <c r="FAE32"/>
      <c r="FAF32"/>
      <c r="FAG32"/>
      <c r="FAH32"/>
      <c r="FAI32"/>
      <c r="FAJ32"/>
      <c r="FAK32"/>
      <c r="FAL32"/>
      <c r="FAM32"/>
      <c r="FAN32"/>
      <c r="FAO32"/>
      <c r="FAP32"/>
      <c r="FAQ32"/>
      <c r="FAR32"/>
      <c r="FAS32"/>
      <c r="FAT32"/>
      <c r="FAU32"/>
      <c r="FAV32"/>
      <c r="FAW32"/>
      <c r="FAX32"/>
      <c r="FAY32"/>
      <c r="FAZ32"/>
      <c r="FBA32"/>
      <c r="FBB32"/>
      <c r="FBC32"/>
      <c r="FBD32"/>
      <c r="FBE32"/>
      <c r="FBF32"/>
      <c r="FBG32"/>
      <c r="FBH32"/>
      <c r="FBI32"/>
      <c r="FBJ32"/>
      <c r="FBK32"/>
      <c r="FBL32"/>
      <c r="FBM32"/>
      <c r="FBN32"/>
      <c r="FBO32"/>
      <c r="FBP32"/>
      <c r="FBQ32"/>
      <c r="FBR32"/>
      <c r="FBS32"/>
      <c r="FBT32"/>
      <c r="FBU32"/>
      <c r="FBV32"/>
      <c r="FBW32"/>
      <c r="FBX32"/>
      <c r="FBY32"/>
      <c r="FBZ32"/>
      <c r="FCA32"/>
      <c r="FCB32"/>
      <c r="FCC32"/>
      <c r="FCD32"/>
      <c r="FCE32"/>
      <c r="FCF32"/>
      <c r="FCG32"/>
      <c r="FCH32"/>
      <c r="FCI32"/>
      <c r="FCJ32"/>
      <c r="FCK32"/>
      <c r="FCL32"/>
      <c r="FCM32"/>
      <c r="FCN32"/>
      <c r="FCO32"/>
      <c r="FCP32"/>
      <c r="FCQ32"/>
      <c r="FCR32"/>
      <c r="FCS32"/>
      <c r="FCT32"/>
      <c r="FCU32"/>
      <c r="FCV32"/>
      <c r="FCW32"/>
      <c r="FCX32"/>
      <c r="FCY32"/>
      <c r="FCZ32"/>
      <c r="FDA32"/>
      <c r="FDB32"/>
      <c r="FDC32"/>
      <c r="FDD32"/>
      <c r="FDE32"/>
      <c r="FDF32"/>
      <c r="FDG32"/>
      <c r="FDH32"/>
      <c r="FDI32"/>
      <c r="FDJ32"/>
      <c r="FDK32"/>
      <c r="FDL32"/>
      <c r="FDM32"/>
      <c r="FDN32"/>
      <c r="FDO32"/>
      <c r="FDP32"/>
      <c r="FDQ32"/>
      <c r="FDR32"/>
      <c r="FDS32"/>
      <c r="FDT32"/>
      <c r="FDU32"/>
      <c r="FDV32"/>
      <c r="FDW32"/>
      <c r="FDX32"/>
      <c r="FDY32"/>
      <c r="FDZ32"/>
      <c r="FEA32"/>
      <c r="FEB32"/>
      <c r="FEC32"/>
      <c r="FED32"/>
      <c r="FEE32"/>
      <c r="FEF32"/>
      <c r="FEG32"/>
      <c r="FEH32"/>
      <c r="FEI32"/>
      <c r="FEJ32"/>
      <c r="FEK32"/>
      <c r="FEL32"/>
      <c r="FEM32"/>
      <c r="FEN32"/>
      <c r="FEO32"/>
      <c r="FEP32"/>
      <c r="FEQ32"/>
      <c r="FER32"/>
      <c r="FES32"/>
      <c r="FET32"/>
      <c r="FEU32"/>
      <c r="FEV32"/>
      <c r="FEW32"/>
      <c r="FEX32"/>
      <c r="FEY32"/>
      <c r="FEZ32"/>
      <c r="FFA32"/>
      <c r="FFB32"/>
      <c r="FFC32"/>
      <c r="FFD32"/>
      <c r="FFE32"/>
      <c r="FFF32"/>
      <c r="FFG32"/>
      <c r="FFH32"/>
      <c r="FFI32"/>
      <c r="FFJ32"/>
      <c r="FFK32"/>
      <c r="FFL32"/>
      <c r="FFM32"/>
      <c r="FFN32"/>
      <c r="FFO32"/>
      <c r="FFP32"/>
      <c r="FFQ32"/>
      <c r="FFR32"/>
      <c r="FFS32"/>
      <c r="FFT32"/>
      <c r="FFU32"/>
      <c r="FFV32"/>
      <c r="FFW32"/>
      <c r="FFX32"/>
      <c r="FFY32"/>
      <c r="FFZ32"/>
      <c r="FGA32"/>
      <c r="FGB32"/>
      <c r="FGC32"/>
      <c r="FGD32"/>
      <c r="FGE32"/>
      <c r="FGF32"/>
      <c r="FGG32"/>
      <c r="FGH32"/>
      <c r="FGI32"/>
      <c r="FGJ32"/>
      <c r="FGK32"/>
      <c r="FGL32"/>
      <c r="FGM32"/>
      <c r="FGN32"/>
      <c r="FGO32"/>
      <c r="FGP32"/>
      <c r="FGQ32"/>
      <c r="FGR32"/>
      <c r="FGS32"/>
      <c r="FGT32"/>
      <c r="FGU32"/>
      <c r="FGV32"/>
      <c r="FGW32"/>
      <c r="FGX32"/>
      <c r="FGY32"/>
      <c r="FGZ32"/>
      <c r="FHA32"/>
      <c r="FHB32"/>
      <c r="FHC32"/>
      <c r="FHD32"/>
      <c r="FHE32"/>
      <c r="FHF32"/>
      <c r="FHG32"/>
      <c r="FHH32"/>
      <c r="FHI32"/>
      <c r="FHJ32"/>
      <c r="FHK32"/>
      <c r="FHL32"/>
      <c r="FHM32"/>
      <c r="FHN32"/>
      <c r="FHO32"/>
      <c r="FHP32"/>
      <c r="FHQ32"/>
      <c r="FHR32"/>
      <c r="FHS32"/>
      <c r="FHT32"/>
      <c r="FHU32"/>
      <c r="FHV32"/>
      <c r="FHW32"/>
      <c r="FHX32"/>
      <c r="FHY32"/>
      <c r="FHZ32"/>
      <c r="FIA32"/>
      <c r="FIB32"/>
      <c r="FIC32"/>
      <c r="FID32"/>
      <c r="FIE32"/>
      <c r="FIF32"/>
      <c r="FIG32"/>
      <c r="FIH32"/>
      <c r="FII32"/>
      <c r="FIJ32"/>
      <c r="FIK32"/>
      <c r="FIL32"/>
      <c r="FIM32"/>
      <c r="FIN32"/>
      <c r="FIO32"/>
      <c r="FIP32"/>
      <c r="FIQ32"/>
      <c r="FIR32"/>
      <c r="FIS32"/>
      <c r="FIT32"/>
      <c r="FIU32"/>
      <c r="FIV32"/>
      <c r="FIW32"/>
      <c r="FIX32"/>
      <c r="FIY32"/>
      <c r="FIZ32"/>
      <c r="FJA32"/>
      <c r="FJB32"/>
      <c r="FJC32"/>
      <c r="FJD32"/>
      <c r="FJE32"/>
      <c r="FJF32"/>
      <c r="FJG32"/>
      <c r="FJH32"/>
      <c r="FJI32"/>
      <c r="FJJ32"/>
      <c r="FJK32"/>
      <c r="FJL32"/>
      <c r="FJM32"/>
      <c r="FJN32"/>
      <c r="FJO32"/>
      <c r="FJP32"/>
      <c r="FJQ32"/>
      <c r="FJR32"/>
      <c r="FJS32"/>
      <c r="FJT32"/>
      <c r="FJU32"/>
      <c r="FJV32"/>
      <c r="FJW32"/>
      <c r="FJX32"/>
      <c r="FJY32"/>
      <c r="FJZ32"/>
      <c r="FKA32"/>
      <c r="FKB32"/>
      <c r="FKC32"/>
      <c r="FKD32"/>
      <c r="FKE32"/>
      <c r="FKF32"/>
      <c r="FKG32"/>
      <c r="FKH32"/>
      <c r="FKI32"/>
      <c r="FKJ32"/>
      <c r="FKK32"/>
      <c r="FKL32"/>
      <c r="FKM32"/>
      <c r="FKN32"/>
      <c r="FKO32"/>
      <c r="FKP32"/>
      <c r="FKQ32"/>
      <c r="FKR32"/>
      <c r="FKS32"/>
      <c r="FKT32"/>
      <c r="FKU32"/>
      <c r="FKV32"/>
      <c r="FKW32"/>
      <c r="FKX32"/>
      <c r="FKY32"/>
      <c r="FKZ32"/>
      <c r="FLA32"/>
      <c r="FLB32"/>
      <c r="FLC32"/>
      <c r="FLD32"/>
      <c r="FLE32"/>
      <c r="FLF32"/>
      <c r="FLG32"/>
      <c r="FLH32"/>
      <c r="FLI32"/>
      <c r="FLJ32"/>
      <c r="FLK32"/>
      <c r="FLL32"/>
      <c r="FLM32"/>
      <c r="FLN32"/>
      <c r="FLO32"/>
      <c r="FLP32"/>
      <c r="FLQ32"/>
      <c r="FLR32"/>
      <c r="FLS32"/>
      <c r="FLT32"/>
      <c r="FLU32"/>
      <c r="FLV32"/>
      <c r="FLW32"/>
      <c r="FLX32"/>
      <c r="FLY32"/>
      <c r="FLZ32"/>
      <c r="FMA32"/>
      <c r="FMB32"/>
      <c r="FMC32"/>
      <c r="FMD32"/>
      <c r="FME32"/>
      <c r="FMF32"/>
      <c r="FMG32"/>
      <c r="FMH32"/>
      <c r="FMI32"/>
      <c r="FMJ32"/>
      <c r="FMK32"/>
      <c r="FML32"/>
      <c r="FMM32"/>
      <c r="FMN32"/>
      <c r="FMO32"/>
      <c r="FMP32"/>
      <c r="FMQ32"/>
      <c r="FMR32"/>
      <c r="FMS32"/>
      <c r="FMT32"/>
      <c r="FMU32"/>
      <c r="FMV32"/>
      <c r="FMW32"/>
      <c r="FMX32"/>
      <c r="FMY32"/>
      <c r="FMZ32"/>
      <c r="FNA32"/>
      <c r="FNB32"/>
      <c r="FNC32"/>
      <c r="FND32"/>
      <c r="FNE32"/>
      <c r="FNF32"/>
      <c r="FNG32"/>
      <c r="FNH32"/>
      <c r="FNI32"/>
      <c r="FNJ32"/>
      <c r="FNK32"/>
      <c r="FNL32"/>
      <c r="FNM32"/>
      <c r="FNN32"/>
      <c r="FNO32"/>
      <c r="FNP32"/>
      <c r="FNQ32"/>
      <c r="FNR32"/>
      <c r="FNS32"/>
      <c r="FNT32"/>
      <c r="FNU32"/>
      <c r="FNV32"/>
      <c r="FNW32"/>
      <c r="FNX32"/>
      <c r="FNY32"/>
      <c r="FNZ32"/>
      <c r="FOA32"/>
      <c r="FOB32"/>
      <c r="FOC32"/>
      <c r="FOD32"/>
      <c r="FOE32"/>
      <c r="FOF32"/>
      <c r="FOG32"/>
      <c r="FOH32"/>
      <c r="FOI32"/>
      <c r="FOJ32"/>
      <c r="FOK32"/>
      <c r="FOL32"/>
      <c r="FOM32"/>
      <c r="FON32"/>
      <c r="FOO32"/>
      <c r="FOP32"/>
      <c r="FOQ32"/>
      <c r="FOR32"/>
      <c r="FOS32"/>
      <c r="FOT32"/>
      <c r="FOU32"/>
      <c r="FOV32"/>
      <c r="FOW32"/>
      <c r="FOX32"/>
      <c r="FOY32"/>
      <c r="FOZ32"/>
      <c r="FPA32"/>
      <c r="FPB32"/>
      <c r="FPC32"/>
      <c r="FPD32"/>
      <c r="FPE32"/>
      <c r="FPF32"/>
      <c r="FPG32"/>
      <c r="FPH32"/>
      <c r="FPI32"/>
      <c r="FPJ32"/>
      <c r="FPK32"/>
      <c r="FPL32"/>
      <c r="FPM32"/>
      <c r="FPN32"/>
      <c r="FPO32"/>
      <c r="FPP32"/>
      <c r="FPQ32"/>
      <c r="FPR32"/>
      <c r="FPS32"/>
      <c r="FPT32"/>
      <c r="FPU32"/>
      <c r="FPV32"/>
      <c r="FPW32"/>
      <c r="FPX32"/>
      <c r="FPY32"/>
      <c r="FPZ32"/>
      <c r="FQA32"/>
      <c r="FQB32"/>
      <c r="FQC32"/>
      <c r="FQD32"/>
      <c r="FQE32"/>
      <c r="FQF32"/>
      <c r="FQG32"/>
      <c r="FQH32"/>
      <c r="FQI32"/>
      <c r="FQJ32"/>
      <c r="FQK32"/>
      <c r="FQL32"/>
      <c r="FQM32"/>
      <c r="FQN32"/>
      <c r="FQO32"/>
      <c r="FQP32"/>
      <c r="FQQ32"/>
      <c r="FQR32"/>
      <c r="FQS32"/>
      <c r="FQT32"/>
      <c r="FQU32"/>
      <c r="FQV32"/>
      <c r="FQW32"/>
      <c r="FQX32"/>
      <c r="FQY32"/>
      <c r="FQZ32"/>
      <c r="FRA32"/>
      <c r="FRB32"/>
      <c r="FRC32"/>
      <c r="FRD32"/>
      <c r="FRE32"/>
      <c r="FRF32"/>
      <c r="FRG32"/>
      <c r="FRH32"/>
      <c r="FRI32"/>
      <c r="FRJ32"/>
      <c r="FRK32"/>
      <c r="FRL32"/>
      <c r="FRM32"/>
      <c r="FRN32"/>
      <c r="FRO32"/>
      <c r="FRP32"/>
      <c r="FRQ32"/>
      <c r="FRR32"/>
      <c r="FRS32"/>
      <c r="FRT32"/>
      <c r="FRU32"/>
      <c r="FRV32"/>
      <c r="FRW32"/>
      <c r="FRX32"/>
      <c r="FRY32"/>
      <c r="FRZ32"/>
      <c r="FSA32"/>
      <c r="FSB32"/>
      <c r="FSC32"/>
      <c r="FSD32"/>
      <c r="FSE32"/>
      <c r="FSF32"/>
      <c r="FSG32"/>
      <c r="FSH32"/>
      <c r="FSI32"/>
      <c r="FSJ32"/>
      <c r="FSK32"/>
      <c r="FSL32"/>
      <c r="FSM32"/>
      <c r="FSN32"/>
      <c r="FSO32"/>
      <c r="FSP32"/>
      <c r="FSQ32"/>
      <c r="FSR32"/>
      <c r="FSS32"/>
      <c r="FST32"/>
      <c r="FSU32"/>
      <c r="FSV32"/>
      <c r="FSW32"/>
      <c r="FSX32"/>
      <c r="FSY32"/>
      <c r="FSZ32"/>
      <c r="FTA32"/>
      <c r="FTB32"/>
      <c r="FTC32"/>
      <c r="FTD32"/>
      <c r="FTE32"/>
      <c r="FTF32"/>
      <c r="FTG32"/>
      <c r="FTH32"/>
      <c r="FTI32"/>
      <c r="FTJ32"/>
      <c r="FTK32"/>
      <c r="FTL32"/>
      <c r="FTM32"/>
      <c r="FTN32"/>
      <c r="FTO32"/>
      <c r="FTP32"/>
      <c r="FTQ32"/>
      <c r="FTR32"/>
      <c r="FTS32"/>
      <c r="FTT32"/>
      <c r="FTU32"/>
      <c r="FTV32"/>
      <c r="FTW32"/>
      <c r="FTX32"/>
      <c r="FTY32"/>
      <c r="FTZ32"/>
      <c r="FUA32"/>
      <c r="FUB32"/>
      <c r="FUC32"/>
      <c r="FUD32"/>
      <c r="FUE32"/>
      <c r="FUF32"/>
      <c r="FUG32"/>
      <c r="FUH32"/>
      <c r="FUI32"/>
      <c r="FUJ32"/>
      <c r="FUK32"/>
      <c r="FUL32"/>
      <c r="FUM32"/>
      <c r="FUN32"/>
      <c r="FUO32"/>
      <c r="FUP32"/>
      <c r="FUQ32"/>
      <c r="FUR32"/>
      <c r="FUS32"/>
      <c r="FUT32"/>
      <c r="FUU32"/>
      <c r="FUV32"/>
      <c r="FUW32"/>
      <c r="FUX32"/>
      <c r="FUY32"/>
      <c r="FUZ32"/>
      <c r="FVA32"/>
      <c r="FVB32"/>
      <c r="FVC32"/>
      <c r="FVD32"/>
      <c r="FVE32"/>
      <c r="FVF32"/>
      <c r="FVG32"/>
      <c r="FVH32"/>
      <c r="FVI32"/>
      <c r="FVJ32"/>
      <c r="FVK32"/>
      <c r="FVL32"/>
      <c r="FVM32"/>
      <c r="FVN32"/>
      <c r="FVO32"/>
      <c r="FVP32"/>
      <c r="FVQ32"/>
      <c r="FVR32"/>
      <c r="FVS32"/>
      <c r="FVT32"/>
      <c r="FVU32"/>
      <c r="FVV32"/>
      <c r="FVW32"/>
      <c r="FVX32"/>
      <c r="FVY32"/>
      <c r="FVZ32"/>
      <c r="FWA32"/>
      <c r="FWB32"/>
      <c r="FWC32"/>
      <c r="FWD32"/>
      <c r="FWE32"/>
      <c r="FWF32"/>
      <c r="FWG32"/>
      <c r="FWH32"/>
      <c r="FWI32"/>
      <c r="FWJ32"/>
      <c r="FWK32"/>
      <c r="FWL32"/>
      <c r="FWM32"/>
      <c r="FWN32"/>
      <c r="FWO32"/>
      <c r="FWP32"/>
      <c r="FWQ32"/>
      <c r="FWR32"/>
      <c r="FWS32"/>
      <c r="FWT32"/>
      <c r="FWU32"/>
      <c r="FWV32"/>
      <c r="FWW32"/>
      <c r="FWX32"/>
      <c r="FWY32"/>
      <c r="FWZ32"/>
      <c r="FXA32"/>
      <c r="FXB32"/>
      <c r="FXC32"/>
      <c r="FXD32"/>
      <c r="FXE32"/>
      <c r="FXF32"/>
      <c r="FXG32"/>
      <c r="FXH32"/>
      <c r="FXI32"/>
      <c r="FXJ32"/>
      <c r="FXK32"/>
      <c r="FXL32"/>
      <c r="FXM32"/>
      <c r="FXN32"/>
      <c r="FXO32"/>
      <c r="FXP32"/>
      <c r="FXQ32"/>
      <c r="FXR32"/>
      <c r="FXS32"/>
      <c r="FXT32"/>
      <c r="FXU32"/>
      <c r="FXV32"/>
      <c r="FXW32"/>
      <c r="FXX32"/>
      <c r="FXY32"/>
      <c r="FXZ32"/>
      <c r="FYA32"/>
      <c r="FYB32"/>
      <c r="FYC32"/>
      <c r="FYD32"/>
      <c r="FYE32"/>
      <c r="FYF32"/>
      <c r="FYG32"/>
      <c r="FYH32"/>
      <c r="FYI32"/>
      <c r="FYJ32"/>
      <c r="FYK32"/>
      <c r="FYL32"/>
      <c r="FYM32"/>
      <c r="FYN32"/>
      <c r="FYO32"/>
      <c r="FYP32"/>
      <c r="FYQ32"/>
      <c r="FYR32"/>
      <c r="FYS32"/>
      <c r="FYT32"/>
      <c r="FYU32"/>
      <c r="FYV32"/>
      <c r="FYW32"/>
      <c r="FYX32"/>
      <c r="FYY32"/>
      <c r="FYZ32"/>
      <c r="FZA32"/>
      <c r="FZB32"/>
      <c r="FZC32"/>
      <c r="FZD32"/>
      <c r="FZE32"/>
      <c r="FZF32"/>
      <c r="FZG32"/>
      <c r="FZH32"/>
      <c r="FZI32"/>
      <c r="FZJ32"/>
      <c r="FZK32"/>
      <c r="FZL32"/>
      <c r="FZM32"/>
      <c r="FZN32"/>
      <c r="FZO32"/>
      <c r="FZP32"/>
      <c r="FZQ32"/>
      <c r="FZR32"/>
      <c r="FZS32"/>
      <c r="FZT32"/>
      <c r="FZU32"/>
      <c r="FZV32"/>
      <c r="FZW32"/>
      <c r="FZX32"/>
      <c r="FZY32"/>
      <c r="FZZ32"/>
      <c r="GAA32"/>
      <c r="GAB32"/>
      <c r="GAC32"/>
      <c r="GAD32"/>
      <c r="GAE32"/>
      <c r="GAF32"/>
      <c r="GAG32"/>
      <c r="GAH32"/>
      <c r="GAI32"/>
      <c r="GAJ32"/>
      <c r="GAK32"/>
      <c r="GAL32"/>
      <c r="GAM32"/>
      <c r="GAN32"/>
      <c r="GAO32"/>
      <c r="GAP32"/>
      <c r="GAQ32"/>
      <c r="GAR32"/>
      <c r="GAS32"/>
      <c r="GAT32"/>
      <c r="GAU32"/>
      <c r="GAV32"/>
      <c r="GAW32"/>
      <c r="GAX32"/>
      <c r="GAY32"/>
      <c r="GAZ32"/>
      <c r="GBA32"/>
      <c r="GBB32"/>
      <c r="GBC32"/>
      <c r="GBD32"/>
      <c r="GBE32"/>
      <c r="GBF32"/>
      <c r="GBG32"/>
      <c r="GBH32"/>
      <c r="GBI32"/>
      <c r="GBJ32"/>
      <c r="GBK32"/>
      <c r="GBL32"/>
      <c r="GBM32"/>
      <c r="GBN32"/>
      <c r="GBO32"/>
      <c r="GBP32"/>
      <c r="GBQ32"/>
      <c r="GBR32"/>
      <c r="GBS32"/>
      <c r="GBT32"/>
      <c r="GBU32"/>
      <c r="GBV32"/>
      <c r="GBW32"/>
      <c r="GBX32"/>
      <c r="GBY32"/>
      <c r="GBZ32"/>
      <c r="GCA32"/>
      <c r="GCB32"/>
      <c r="GCC32"/>
      <c r="GCD32"/>
      <c r="GCE32"/>
      <c r="GCF32"/>
      <c r="GCG32"/>
      <c r="GCH32"/>
      <c r="GCI32"/>
      <c r="GCJ32"/>
      <c r="GCK32"/>
      <c r="GCL32"/>
      <c r="GCM32"/>
      <c r="GCN32"/>
      <c r="GCO32"/>
      <c r="GCP32"/>
      <c r="GCQ32"/>
      <c r="GCR32"/>
      <c r="GCS32"/>
      <c r="GCT32"/>
      <c r="GCU32"/>
      <c r="GCV32"/>
      <c r="GCW32"/>
      <c r="GCX32"/>
      <c r="GCY32"/>
      <c r="GCZ32"/>
      <c r="GDA32"/>
      <c r="GDB32"/>
      <c r="GDC32"/>
      <c r="GDD32"/>
      <c r="GDE32"/>
      <c r="GDF32"/>
      <c r="GDG32"/>
      <c r="GDH32"/>
      <c r="GDI32"/>
      <c r="GDJ32"/>
      <c r="GDK32"/>
      <c r="GDL32"/>
      <c r="GDM32"/>
      <c r="GDN32"/>
      <c r="GDO32"/>
      <c r="GDP32"/>
      <c r="GDQ32"/>
      <c r="GDR32"/>
      <c r="GDS32"/>
      <c r="GDT32"/>
      <c r="GDU32"/>
      <c r="GDV32"/>
      <c r="GDW32"/>
      <c r="GDX32"/>
      <c r="GDY32"/>
      <c r="GDZ32"/>
      <c r="GEA32"/>
      <c r="GEB32"/>
      <c r="GEC32"/>
      <c r="GED32"/>
      <c r="GEE32"/>
      <c r="GEF32"/>
      <c r="GEG32"/>
      <c r="GEH32"/>
      <c r="GEI32"/>
      <c r="GEJ32"/>
      <c r="GEK32"/>
      <c r="GEL32"/>
      <c r="GEM32"/>
      <c r="GEN32"/>
      <c r="GEO32"/>
      <c r="GEP32"/>
      <c r="GEQ32"/>
      <c r="GER32"/>
      <c r="GES32"/>
      <c r="GET32"/>
      <c r="GEU32"/>
      <c r="GEV32"/>
      <c r="GEW32"/>
      <c r="GEX32"/>
      <c r="GEY32"/>
      <c r="GEZ32"/>
      <c r="GFA32"/>
      <c r="GFB32"/>
      <c r="GFC32"/>
      <c r="GFD32"/>
      <c r="GFE32"/>
      <c r="GFF32"/>
      <c r="GFG32"/>
      <c r="GFH32"/>
      <c r="GFI32"/>
      <c r="GFJ32"/>
      <c r="GFK32"/>
      <c r="GFL32"/>
      <c r="GFM32"/>
      <c r="GFN32"/>
      <c r="GFO32"/>
      <c r="GFP32"/>
      <c r="GFQ32"/>
      <c r="GFR32"/>
      <c r="GFS32"/>
      <c r="GFT32"/>
      <c r="GFU32"/>
      <c r="GFV32"/>
      <c r="GFW32"/>
      <c r="GFX32"/>
      <c r="GFY32"/>
      <c r="GFZ32"/>
      <c r="GGA32"/>
      <c r="GGB32"/>
      <c r="GGC32"/>
      <c r="GGD32"/>
      <c r="GGE32"/>
      <c r="GGF32"/>
      <c r="GGG32"/>
      <c r="GGH32"/>
      <c r="GGI32"/>
      <c r="GGJ32"/>
      <c r="GGK32"/>
      <c r="GGL32"/>
      <c r="GGM32"/>
      <c r="GGN32"/>
      <c r="GGO32"/>
      <c r="GGP32"/>
      <c r="GGQ32"/>
      <c r="GGR32"/>
      <c r="GGS32"/>
      <c r="GGT32"/>
      <c r="GGU32"/>
      <c r="GGV32"/>
      <c r="GGW32"/>
      <c r="GGX32"/>
      <c r="GGY32"/>
      <c r="GGZ32"/>
      <c r="GHA32"/>
      <c r="GHB32"/>
      <c r="GHC32"/>
      <c r="GHD32"/>
      <c r="GHE32"/>
      <c r="GHF32"/>
      <c r="GHG32"/>
      <c r="GHH32"/>
      <c r="GHI32"/>
      <c r="GHJ32"/>
      <c r="GHK32"/>
      <c r="GHL32"/>
      <c r="GHM32"/>
      <c r="GHN32"/>
      <c r="GHO32"/>
      <c r="GHP32"/>
      <c r="GHQ32"/>
      <c r="GHR32"/>
      <c r="GHS32"/>
      <c r="GHT32"/>
      <c r="GHU32"/>
      <c r="GHV32"/>
      <c r="GHW32"/>
      <c r="GHX32"/>
      <c r="GHY32"/>
      <c r="GHZ32"/>
      <c r="GIA32"/>
      <c r="GIB32"/>
      <c r="GIC32"/>
      <c r="GID32"/>
      <c r="GIE32"/>
      <c r="GIF32"/>
      <c r="GIG32"/>
      <c r="GIH32"/>
      <c r="GII32"/>
      <c r="GIJ32"/>
      <c r="GIK32"/>
      <c r="GIL32"/>
      <c r="GIM32"/>
      <c r="GIN32"/>
      <c r="GIO32"/>
      <c r="GIP32"/>
      <c r="GIQ32"/>
      <c r="GIR32"/>
      <c r="GIS32"/>
      <c r="GIT32"/>
      <c r="GIU32"/>
      <c r="GIV32"/>
      <c r="GIW32"/>
      <c r="GIX32"/>
      <c r="GIY32"/>
      <c r="GIZ32"/>
      <c r="GJA32"/>
      <c r="GJB32"/>
      <c r="GJC32"/>
      <c r="GJD32"/>
      <c r="GJE32"/>
      <c r="GJF32"/>
      <c r="GJG32"/>
      <c r="GJH32"/>
      <c r="GJI32"/>
      <c r="GJJ32"/>
      <c r="GJK32"/>
      <c r="GJL32"/>
      <c r="GJM32"/>
      <c r="GJN32"/>
      <c r="GJO32"/>
      <c r="GJP32"/>
      <c r="GJQ32"/>
      <c r="GJR32"/>
      <c r="GJS32"/>
      <c r="GJT32"/>
      <c r="GJU32"/>
      <c r="GJV32"/>
      <c r="GJW32"/>
      <c r="GJX32"/>
      <c r="GJY32"/>
      <c r="GJZ32"/>
      <c r="GKA32"/>
      <c r="GKB32"/>
      <c r="GKC32"/>
      <c r="GKD32"/>
      <c r="GKE32"/>
      <c r="GKF32"/>
      <c r="GKG32"/>
      <c r="GKH32"/>
      <c r="GKI32"/>
      <c r="GKJ32"/>
      <c r="GKK32"/>
      <c r="GKL32"/>
      <c r="GKM32"/>
      <c r="GKN32"/>
      <c r="GKO32"/>
      <c r="GKP32"/>
      <c r="GKQ32"/>
      <c r="GKR32"/>
      <c r="GKS32"/>
      <c r="GKT32"/>
      <c r="GKU32"/>
      <c r="GKV32"/>
      <c r="GKW32"/>
      <c r="GKX32"/>
      <c r="GKY32"/>
      <c r="GKZ32"/>
      <c r="GLA32"/>
      <c r="GLB32"/>
      <c r="GLC32"/>
      <c r="GLD32"/>
      <c r="GLE32"/>
      <c r="GLF32"/>
      <c r="GLG32"/>
      <c r="GLH32"/>
      <c r="GLI32"/>
      <c r="GLJ32"/>
      <c r="GLK32"/>
      <c r="GLL32"/>
      <c r="GLM32"/>
      <c r="GLN32"/>
      <c r="GLO32"/>
      <c r="GLP32"/>
      <c r="GLQ32"/>
      <c r="GLR32"/>
      <c r="GLS32"/>
      <c r="GLT32"/>
      <c r="GLU32"/>
      <c r="GLV32"/>
      <c r="GLW32"/>
      <c r="GLX32"/>
      <c r="GLY32"/>
      <c r="GLZ32"/>
      <c r="GMA32"/>
      <c r="GMB32"/>
      <c r="GMC32"/>
      <c r="GMD32"/>
      <c r="GME32"/>
      <c r="GMF32"/>
      <c r="GMG32"/>
      <c r="GMH32"/>
      <c r="GMI32"/>
      <c r="GMJ32"/>
      <c r="GMK32"/>
      <c r="GML32"/>
      <c r="GMM32"/>
      <c r="GMN32"/>
      <c r="GMO32"/>
      <c r="GMP32"/>
      <c r="GMQ32"/>
      <c r="GMR32"/>
      <c r="GMS32"/>
      <c r="GMT32"/>
      <c r="GMU32"/>
      <c r="GMV32"/>
      <c r="GMW32"/>
      <c r="GMX32"/>
      <c r="GMY32"/>
      <c r="GMZ32"/>
      <c r="GNA32"/>
      <c r="GNB32"/>
      <c r="GNC32"/>
      <c r="GND32"/>
      <c r="GNE32"/>
      <c r="GNF32"/>
      <c r="GNG32"/>
      <c r="GNH32"/>
      <c r="GNI32"/>
      <c r="GNJ32"/>
      <c r="GNK32"/>
      <c r="GNL32"/>
      <c r="GNM32"/>
      <c r="GNN32"/>
      <c r="GNO32"/>
      <c r="GNP32"/>
      <c r="GNQ32"/>
      <c r="GNR32"/>
      <c r="GNS32"/>
      <c r="GNT32"/>
      <c r="GNU32"/>
      <c r="GNV32"/>
      <c r="GNW32"/>
      <c r="GNX32"/>
      <c r="GNY32"/>
      <c r="GNZ32"/>
      <c r="GOA32"/>
      <c r="GOB32"/>
      <c r="GOC32"/>
      <c r="GOD32"/>
      <c r="GOE32"/>
      <c r="GOF32"/>
      <c r="GOG32"/>
      <c r="GOH32"/>
      <c r="GOI32"/>
      <c r="GOJ32"/>
      <c r="GOK32"/>
      <c r="GOL32"/>
      <c r="GOM32"/>
      <c r="GON32"/>
      <c r="GOO32"/>
      <c r="GOP32"/>
      <c r="GOQ32"/>
      <c r="GOR32"/>
      <c r="GOS32"/>
      <c r="GOT32"/>
      <c r="GOU32"/>
      <c r="GOV32"/>
      <c r="GOW32"/>
      <c r="GOX32"/>
      <c r="GOY32"/>
      <c r="GOZ32"/>
      <c r="GPA32"/>
      <c r="GPB32"/>
      <c r="GPC32"/>
      <c r="GPD32"/>
      <c r="GPE32"/>
      <c r="GPF32"/>
      <c r="GPG32"/>
      <c r="GPH32"/>
      <c r="GPI32"/>
      <c r="GPJ32"/>
      <c r="GPK32"/>
      <c r="GPL32"/>
      <c r="GPM32"/>
      <c r="GPN32"/>
      <c r="GPO32"/>
      <c r="GPP32"/>
      <c r="GPQ32"/>
      <c r="GPR32"/>
      <c r="GPS32"/>
      <c r="GPT32"/>
      <c r="GPU32"/>
      <c r="GPV32"/>
      <c r="GPW32"/>
      <c r="GPX32"/>
      <c r="GPY32"/>
      <c r="GPZ32"/>
      <c r="GQA32"/>
      <c r="GQB32"/>
      <c r="GQC32"/>
      <c r="GQD32"/>
      <c r="GQE32"/>
      <c r="GQF32"/>
      <c r="GQG32"/>
      <c r="GQH32"/>
      <c r="GQI32"/>
      <c r="GQJ32"/>
      <c r="GQK32"/>
      <c r="GQL32"/>
      <c r="GQM32"/>
      <c r="GQN32"/>
      <c r="GQO32"/>
      <c r="GQP32"/>
      <c r="GQQ32"/>
      <c r="GQR32"/>
      <c r="GQS32"/>
      <c r="GQT32"/>
      <c r="GQU32"/>
      <c r="GQV32"/>
      <c r="GQW32"/>
      <c r="GQX32"/>
      <c r="GQY32"/>
      <c r="GQZ32"/>
      <c r="GRA32"/>
      <c r="GRB32"/>
      <c r="GRC32"/>
      <c r="GRD32"/>
      <c r="GRE32"/>
      <c r="GRF32"/>
      <c r="GRG32"/>
      <c r="GRH32"/>
      <c r="GRI32"/>
      <c r="GRJ32"/>
      <c r="GRK32"/>
      <c r="GRL32"/>
      <c r="GRM32"/>
      <c r="GRN32"/>
      <c r="GRO32"/>
      <c r="GRP32"/>
      <c r="GRQ32"/>
      <c r="GRR32"/>
      <c r="GRS32"/>
      <c r="GRT32"/>
      <c r="GRU32"/>
      <c r="GRV32"/>
      <c r="GRW32"/>
      <c r="GRX32"/>
      <c r="GRY32"/>
      <c r="GRZ32"/>
      <c r="GSA32"/>
      <c r="GSB32"/>
      <c r="GSC32"/>
      <c r="GSD32"/>
      <c r="GSE32"/>
      <c r="GSF32"/>
      <c r="GSG32"/>
      <c r="GSH32"/>
      <c r="GSI32"/>
      <c r="GSJ32"/>
      <c r="GSK32"/>
      <c r="GSL32"/>
      <c r="GSM32"/>
      <c r="GSN32"/>
      <c r="GSO32"/>
      <c r="GSP32"/>
      <c r="GSQ32"/>
      <c r="GSR32"/>
      <c r="GSS32"/>
      <c r="GST32"/>
      <c r="GSU32"/>
      <c r="GSV32"/>
      <c r="GSW32"/>
      <c r="GSX32"/>
      <c r="GSY32"/>
      <c r="GSZ32"/>
      <c r="GTA32"/>
      <c r="GTB32"/>
      <c r="GTC32"/>
      <c r="GTD32"/>
      <c r="GTE32"/>
      <c r="GTF32"/>
      <c r="GTG32"/>
      <c r="GTH32"/>
      <c r="GTI32"/>
      <c r="GTJ32"/>
      <c r="GTK32"/>
      <c r="GTL32"/>
      <c r="GTM32"/>
      <c r="GTN32"/>
      <c r="GTO32"/>
      <c r="GTP32"/>
      <c r="GTQ32"/>
      <c r="GTR32"/>
      <c r="GTS32"/>
      <c r="GTT32"/>
      <c r="GTU32"/>
      <c r="GTV32"/>
      <c r="GTW32"/>
      <c r="GTX32"/>
      <c r="GTY32"/>
      <c r="GTZ32"/>
      <c r="GUA32"/>
      <c r="GUB32"/>
      <c r="GUC32"/>
      <c r="GUD32"/>
      <c r="GUE32"/>
      <c r="GUF32"/>
      <c r="GUG32"/>
      <c r="GUH32"/>
      <c r="GUI32"/>
      <c r="GUJ32"/>
      <c r="GUK32"/>
      <c r="GUL32"/>
      <c r="GUM32"/>
      <c r="GUN32"/>
      <c r="GUO32"/>
      <c r="GUP32"/>
      <c r="GUQ32"/>
      <c r="GUR32"/>
      <c r="GUS32"/>
      <c r="GUT32"/>
      <c r="GUU32"/>
      <c r="GUV32"/>
      <c r="GUW32"/>
      <c r="GUX32"/>
      <c r="GUY32"/>
      <c r="GUZ32"/>
      <c r="GVA32"/>
      <c r="GVB32"/>
      <c r="GVC32"/>
      <c r="GVD32"/>
      <c r="GVE32"/>
      <c r="GVF32"/>
      <c r="GVG32"/>
      <c r="GVH32"/>
      <c r="GVI32"/>
      <c r="GVJ32"/>
      <c r="GVK32"/>
      <c r="GVL32"/>
      <c r="GVM32"/>
      <c r="GVN32"/>
      <c r="GVO32"/>
      <c r="GVP32"/>
      <c r="GVQ32"/>
      <c r="GVR32"/>
      <c r="GVS32"/>
      <c r="GVT32"/>
      <c r="GVU32"/>
      <c r="GVV32"/>
      <c r="GVW32"/>
      <c r="GVX32"/>
      <c r="GVY32"/>
      <c r="GVZ32"/>
      <c r="GWA32"/>
      <c r="GWB32"/>
      <c r="GWC32"/>
      <c r="GWD32"/>
      <c r="GWE32"/>
      <c r="GWF32"/>
      <c r="GWG32"/>
      <c r="GWH32"/>
      <c r="GWI32"/>
      <c r="GWJ32"/>
      <c r="GWK32"/>
      <c r="GWL32"/>
      <c r="GWM32"/>
      <c r="GWN32"/>
      <c r="GWO32"/>
      <c r="GWP32"/>
      <c r="GWQ32"/>
      <c r="GWR32"/>
      <c r="GWS32"/>
      <c r="GWT32"/>
      <c r="GWU32"/>
      <c r="GWV32"/>
      <c r="GWW32"/>
      <c r="GWX32"/>
      <c r="GWY32"/>
      <c r="GWZ32"/>
      <c r="GXA32"/>
      <c r="GXB32"/>
      <c r="GXC32"/>
      <c r="GXD32"/>
      <c r="GXE32"/>
      <c r="GXF32"/>
      <c r="GXG32"/>
      <c r="GXH32"/>
      <c r="GXI32"/>
      <c r="GXJ32"/>
      <c r="GXK32"/>
      <c r="GXL32"/>
      <c r="GXM32"/>
      <c r="GXN32"/>
      <c r="GXO32"/>
      <c r="GXP32"/>
      <c r="GXQ32"/>
      <c r="GXR32"/>
      <c r="GXS32"/>
      <c r="GXT32"/>
      <c r="GXU32"/>
      <c r="GXV32"/>
      <c r="GXW32"/>
      <c r="GXX32"/>
      <c r="GXY32"/>
      <c r="GXZ32"/>
      <c r="GYA32"/>
      <c r="GYB32"/>
      <c r="GYC32"/>
      <c r="GYD32"/>
      <c r="GYE32"/>
      <c r="GYF32"/>
      <c r="GYG32"/>
      <c r="GYH32"/>
      <c r="GYI32"/>
      <c r="GYJ32"/>
      <c r="GYK32"/>
      <c r="GYL32"/>
      <c r="GYM32"/>
      <c r="GYN32"/>
      <c r="GYO32"/>
      <c r="GYP32"/>
      <c r="GYQ32"/>
      <c r="GYR32"/>
      <c r="GYS32"/>
      <c r="GYT32"/>
      <c r="GYU32"/>
      <c r="GYV32"/>
      <c r="GYW32"/>
      <c r="GYX32"/>
      <c r="GYY32"/>
      <c r="GYZ32"/>
      <c r="GZA32"/>
      <c r="GZB32"/>
      <c r="GZC32"/>
      <c r="GZD32"/>
      <c r="GZE32"/>
      <c r="GZF32"/>
      <c r="GZG32"/>
      <c r="GZH32"/>
      <c r="GZI32"/>
      <c r="GZJ32"/>
      <c r="GZK32"/>
      <c r="GZL32"/>
      <c r="GZM32"/>
      <c r="GZN32"/>
      <c r="GZO32"/>
      <c r="GZP32"/>
      <c r="GZQ32"/>
      <c r="GZR32"/>
      <c r="GZS32"/>
      <c r="GZT32"/>
      <c r="GZU32"/>
      <c r="GZV32"/>
      <c r="GZW32"/>
      <c r="GZX32"/>
      <c r="GZY32"/>
      <c r="GZZ32"/>
      <c r="HAA32"/>
      <c r="HAB32"/>
      <c r="HAC32"/>
      <c r="HAD32"/>
      <c r="HAE32"/>
      <c r="HAF32"/>
      <c r="HAG32"/>
      <c r="HAH32"/>
      <c r="HAI32"/>
      <c r="HAJ32"/>
      <c r="HAK32"/>
      <c r="HAL32"/>
      <c r="HAM32"/>
      <c r="HAN32"/>
      <c r="HAO32"/>
      <c r="HAP32"/>
      <c r="HAQ32"/>
      <c r="HAR32"/>
      <c r="HAS32"/>
      <c r="HAT32"/>
      <c r="HAU32"/>
      <c r="HAV32"/>
      <c r="HAW32"/>
      <c r="HAX32"/>
      <c r="HAY32"/>
      <c r="HAZ32"/>
      <c r="HBA32"/>
      <c r="HBB32"/>
      <c r="HBC32"/>
      <c r="HBD32"/>
      <c r="HBE32"/>
      <c r="HBF32"/>
      <c r="HBG32"/>
      <c r="HBH32"/>
      <c r="HBI32"/>
      <c r="HBJ32"/>
      <c r="HBK32"/>
      <c r="HBL32"/>
      <c r="HBM32"/>
      <c r="HBN32"/>
      <c r="HBO32"/>
      <c r="HBP32"/>
      <c r="HBQ32"/>
      <c r="HBR32"/>
      <c r="HBS32"/>
      <c r="HBT32"/>
      <c r="HBU32"/>
      <c r="HBV32"/>
      <c r="HBW32"/>
      <c r="HBX32"/>
      <c r="HBY32"/>
      <c r="HBZ32"/>
      <c r="HCA32"/>
      <c r="HCB32"/>
      <c r="HCC32"/>
      <c r="HCD32"/>
      <c r="HCE32"/>
      <c r="HCF32"/>
      <c r="HCG32"/>
      <c r="HCH32"/>
      <c r="HCI32"/>
      <c r="HCJ32"/>
      <c r="HCK32"/>
      <c r="HCL32"/>
      <c r="HCM32"/>
      <c r="HCN32"/>
      <c r="HCO32"/>
      <c r="HCP32"/>
      <c r="HCQ32"/>
      <c r="HCR32"/>
      <c r="HCS32"/>
      <c r="HCT32"/>
      <c r="HCU32"/>
      <c r="HCV32"/>
      <c r="HCW32"/>
      <c r="HCX32"/>
      <c r="HCY32"/>
      <c r="HCZ32"/>
      <c r="HDA32"/>
      <c r="HDB32"/>
      <c r="HDC32"/>
      <c r="HDD32"/>
      <c r="HDE32"/>
      <c r="HDF32"/>
      <c r="HDG32"/>
      <c r="HDH32"/>
      <c r="HDI32"/>
      <c r="HDJ32"/>
      <c r="HDK32"/>
      <c r="HDL32"/>
      <c r="HDM32"/>
      <c r="HDN32"/>
      <c r="HDO32"/>
      <c r="HDP32"/>
      <c r="HDQ32"/>
      <c r="HDR32"/>
      <c r="HDS32"/>
      <c r="HDT32"/>
      <c r="HDU32"/>
      <c r="HDV32"/>
      <c r="HDW32"/>
      <c r="HDX32"/>
      <c r="HDY32"/>
      <c r="HDZ32"/>
      <c r="HEA32"/>
      <c r="HEB32"/>
      <c r="HEC32"/>
      <c r="HED32"/>
      <c r="HEE32"/>
      <c r="HEF32"/>
      <c r="HEG32"/>
      <c r="HEH32"/>
      <c r="HEI32"/>
      <c r="HEJ32"/>
      <c r="HEK32"/>
      <c r="HEL32"/>
      <c r="HEM32"/>
      <c r="HEN32"/>
      <c r="HEO32"/>
      <c r="HEP32"/>
      <c r="HEQ32"/>
      <c r="HER32"/>
      <c r="HES32"/>
      <c r="HET32"/>
      <c r="HEU32"/>
      <c r="HEV32"/>
      <c r="HEW32"/>
      <c r="HEX32"/>
      <c r="HEY32"/>
      <c r="HEZ32"/>
      <c r="HFA32"/>
      <c r="HFB32"/>
      <c r="HFC32"/>
      <c r="HFD32"/>
      <c r="HFE32"/>
      <c r="HFF32"/>
      <c r="HFG32"/>
      <c r="HFH32"/>
      <c r="HFI32"/>
      <c r="HFJ32"/>
      <c r="HFK32"/>
      <c r="HFL32"/>
      <c r="HFM32"/>
      <c r="HFN32"/>
      <c r="HFO32"/>
      <c r="HFP32"/>
      <c r="HFQ32"/>
      <c r="HFR32"/>
      <c r="HFS32"/>
      <c r="HFT32"/>
      <c r="HFU32"/>
      <c r="HFV32"/>
      <c r="HFW32"/>
      <c r="HFX32"/>
      <c r="HFY32"/>
      <c r="HFZ32"/>
      <c r="HGA32"/>
      <c r="HGB32"/>
      <c r="HGC32"/>
      <c r="HGD32"/>
      <c r="HGE32"/>
      <c r="HGF32"/>
      <c r="HGG32"/>
      <c r="HGH32"/>
      <c r="HGI32"/>
      <c r="HGJ32"/>
      <c r="HGK32"/>
      <c r="HGL32"/>
      <c r="HGM32"/>
      <c r="HGN32"/>
      <c r="HGO32"/>
      <c r="HGP32"/>
      <c r="HGQ32"/>
      <c r="HGR32"/>
      <c r="HGS32"/>
      <c r="HGT32"/>
      <c r="HGU32"/>
      <c r="HGV32"/>
      <c r="HGW32"/>
      <c r="HGX32"/>
      <c r="HGY32"/>
      <c r="HGZ32"/>
      <c r="HHA32"/>
      <c r="HHB32"/>
      <c r="HHC32"/>
      <c r="HHD32"/>
      <c r="HHE32"/>
      <c r="HHF32"/>
      <c r="HHG32"/>
      <c r="HHH32"/>
      <c r="HHI32"/>
      <c r="HHJ32"/>
      <c r="HHK32"/>
      <c r="HHL32"/>
      <c r="HHM32"/>
      <c r="HHN32"/>
      <c r="HHO32"/>
      <c r="HHP32"/>
      <c r="HHQ32"/>
      <c r="HHR32"/>
      <c r="HHS32"/>
      <c r="HHT32"/>
      <c r="HHU32"/>
      <c r="HHV32"/>
      <c r="HHW32"/>
      <c r="HHX32"/>
      <c r="HHY32"/>
      <c r="HHZ32"/>
      <c r="HIA32"/>
      <c r="HIB32"/>
      <c r="HIC32"/>
      <c r="HID32"/>
      <c r="HIE32"/>
      <c r="HIF32"/>
      <c r="HIG32"/>
      <c r="HIH32"/>
      <c r="HII32"/>
      <c r="HIJ32"/>
      <c r="HIK32"/>
      <c r="HIL32"/>
      <c r="HIM32"/>
      <c r="HIN32"/>
      <c r="HIO32"/>
      <c r="HIP32"/>
      <c r="HIQ32"/>
      <c r="HIR32"/>
      <c r="HIS32"/>
      <c r="HIT32"/>
      <c r="HIU32"/>
      <c r="HIV32"/>
      <c r="HIW32"/>
      <c r="HIX32"/>
      <c r="HIY32"/>
      <c r="HIZ32"/>
      <c r="HJA32"/>
      <c r="HJB32"/>
      <c r="HJC32"/>
      <c r="HJD32"/>
      <c r="HJE32"/>
      <c r="HJF32"/>
      <c r="HJG32"/>
      <c r="HJH32"/>
      <c r="HJI32"/>
      <c r="HJJ32"/>
      <c r="HJK32"/>
      <c r="HJL32"/>
      <c r="HJM32"/>
      <c r="HJN32"/>
      <c r="HJO32"/>
      <c r="HJP32"/>
      <c r="HJQ32"/>
      <c r="HJR32"/>
      <c r="HJS32"/>
      <c r="HJT32"/>
      <c r="HJU32"/>
      <c r="HJV32"/>
      <c r="HJW32"/>
      <c r="HJX32"/>
      <c r="HJY32"/>
      <c r="HJZ32"/>
      <c r="HKA32"/>
      <c r="HKB32"/>
      <c r="HKC32"/>
      <c r="HKD32"/>
      <c r="HKE32"/>
      <c r="HKF32"/>
      <c r="HKG32"/>
      <c r="HKH32"/>
      <c r="HKI32"/>
      <c r="HKJ32"/>
      <c r="HKK32"/>
      <c r="HKL32"/>
      <c r="HKM32"/>
      <c r="HKN32"/>
      <c r="HKO32"/>
      <c r="HKP32"/>
      <c r="HKQ32"/>
      <c r="HKR32"/>
      <c r="HKS32"/>
      <c r="HKT32"/>
      <c r="HKU32"/>
      <c r="HKV32"/>
      <c r="HKW32"/>
      <c r="HKX32"/>
      <c r="HKY32"/>
      <c r="HKZ32"/>
      <c r="HLA32"/>
      <c r="HLB32"/>
      <c r="HLC32"/>
      <c r="HLD32"/>
      <c r="HLE32"/>
      <c r="HLF32"/>
      <c r="HLG32"/>
      <c r="HLH32"/>
      <c r="HLI32"/>
      <c r="HLJ32"/>
      <c r="HLK32"/>
      <c r="HLL32"/>
      <c r="HLM32"/>
      <c r="HLN32"/>
      <c r="HLO32"/>
      <c r="HLP32"/>
      <c r="HLQ32"/>
      <c r="HLR32"/>
      <c r="HLS32"/>
      <c r="HLT32"/>
      <c r="HLU32"/>
      <c r="HLV32"/>
      <c r="HLW32"/>
      <c r="HLX32"/>
      <c r="HLY32"/>
      <c r="HLZ32"/>
      <c r="HMA32"/>
      <c r="HMB32"/>
      <c r="HMC32"/>
      <c r="HMD32"/>
      <c r="HME32"/>
      <c r="HMF32"/>
      <c r="HMG32"/>
      <c r="HMH32"/>
      <c r="HMI32"/>
      <c r="HMJ32"/>
      <c r="HMK32"/>
      <c r="HML32"/>
      <c r="HMM32"/>
      <c r="HMN32"/>
      <c r="HMO32"/>
      <c r="HMP32"/>
      <c r="HMQ32"/>
      <c r="HMR32"/>
      <c r="HMS32"/>
      <c r="HMT32"/>
      <c r="HMU32"/>
      <c r="HMV32"/>
      <c r="HMW32"/>
      <c r="HMX32"/>
      <c r="HMY32"/>
      <c r="HMZ32"/>
      <c r="HNA32"/>
      <c r="HNB32"/>
      <c r="HNC32"/>
      <c r="HND32"/>
      <c r="HNE32"/>
      <c r="HNF32"/>
      <c r="HNG32"/>
      <c r="HNH32"/>
      <c r="HNI32"/>
      <c r="HNJ32"/>
      <c r="HNK32"/>
      <c r="HNL32"/>
      <c r="HNM32"/>
      <c r="HNN32"/>
      <c r="HNO32"/>
      <c r="HNP32"/>
      <c r="HNQ32"/>
      <c r="HNR32"/>
      <c r="HNS32"/>
      <c r="HNT32"/>
      <c r="HNU32"/>
      <c r="HNV32"/>
      <c r="HNW32"/>
      <c r="HNX32"/>
      <c r="HNY32"/>
      <c r="HNZ32"/>
      <c r="HOA32"/>
      <c r="HOB32"/>
      <c r="HOC32"/>
      <c r="HOD32"/>
      <c r="HOE32"/>
      <c r="HOF32"/>
      <c r="HOG32"/>
      <c r="HOH32"/>
      <c r="HOI32"/>
      <c r="HOJ32"/>
      <c r="HOK32"/>
      <c r="HOL32"/>
      <c r="HOM32"/>
      <c r="HON32"/>
      <c r="HOO32"/>
      <c r="HOP32"/>
      <c r="HOQ32"/>
      <c r="HOR32"/>
      <c r="HOS32"/>
      <c r="HOT32"/>
      <c r="HOU32"/>
      <c r="HOV32"/>
      <c r="HOW32"/>
      <c r="HOX32"/>
      <c r="HOY32"/>
      <c r="HOZ32"/>
      <c r="HPA32"/>
      <c r="HPB32"/>
      <c r="HPC32"/>
      <c r="HPD32"/>
      <c r="HPE32"/>
      <c r="HPF32"/>
      <c r="HPG32"/>
      <c r="HPH32"/>
      <c r="HPI32"/>
      <c r="HPJ32"/>
      <c r="HPK32"/>
      <c r="HPL32"/>
      <c r="HPM32"/>
      <c r="HPN32"/>
      <c r="HPO32"/>
      <c r="HPP32"/>
      <c r="HPQ32"/>
      <c r="HPR32"/>
      <c r="HPS32"/>
      <c r="HPT32"/>
      <c r="HPU32"/>
      <c r="HPV32"/>
      <c r="HPW32"/>
      <c r="HPX32"/>
      <c r="HPY32"/>
      <c r="HPZ32"/>
      <c r="HQA32"/>
      <c r="HQB32"/>
      <c r="HQC32"/>
      <c r="HQD32"/>
      <c r="HQE32"/>
      <c r="HQF32"/>
      <c r="HQG32"/>
      <c r="HQH32"/>
      <c r="HQI32"/>
      <c r="HQJ32"/>
      <c r="HQK32"/>
      <c r="HQL32"/>
      <c r="HQM32"/>
      <c r="HQN32"/>
      <c r="HQO32"/>
      <c r="HQP32"/>
      <c r="HQQ32"/>
      <c r="HQR32"/>
      <c r="HQS32"/>
      <c r="HQT32"/>
      <c r="HQU32"/>
      <c r="HQV32"/>
      <c r="HQW32"/>
      <c r="HQX32"/>
      <c r="HQY32"/>
      <c r="HQZ32"/>
      <c r="HRA32"/>
      <c r="HRB32"/>
      <c r="HRC32"/>
      <c r="HRD32"/>
      <c r="HRE32"/>
      <c r="HRF32"/>
      <c r="HRG32"/>
      <c r="HRH32"/>
      <c r="HRI32"/>
      <c r="HRJ32"/>
      <c r="HRK32"/>
      <c r="HRL32"/>
      <c r="HRM32"/>
      <c r="HRN32"/>
      <c r="HRO32"/>
      <c r="HRP32"/>
      <c r="HRQ32"/>
      <c r="HRR32"/>
      <c r="HRS32"/>
      <c r="HRT32"/>
      <c r="HRU32"/>
      <c r="HRV32"/>
      <c r="HRW32"/>
      <c r="HRX32"/>
      <c r="HRY32"/>
      <c r="HRZ32"/>
      <c r="HSA32"/>
      <c r="HSB32"/>
      <c r="HSC32"/>
      <c r="HSD32"/>
      <c r="HSE32"/>
      <c r="HSF32"/>
      <c r="HSG32"/>
      <c r="HSH32"/>
      <c r="HSI32"/>
      <c r="HSJ32"/>
      <c r="HSK32"/>
      <c r="HSL32"/>
      <c r="HSM32"/>
      <c r="HSN32"/>
      <c r="HSO32"/>
      <c r="HSP32"/>
      <c r="HSQ32"/>
      <c r="HSR32"/>
      <c r="HSS32"/>
      <c r="HST32"/>
      <c r="HSU32"/>
      <c r="HSV32"/>
      <c r="HSW32"/>
      <c r="HSX32"/>
      <c r="HSY32"/>
      <c r="HSZ32"/>
      <c r="HTA32"/>
      <c r="HTB32"/>
      <c r="HTC32"/>
      <c r="HTD32"/>
      <c r="HTE32"/>
      <c r="HTF32"/>
      <c r="HTG32"/>
      <c r="HTH32"/>
      <c r="HTI32"/>
      <c r="HTJ32"/>
      <c r="HTK32"/>
      <c r="HTL32"/>
      <c r="HTM32"/>
      <c r="HTN32"/>
      <c r="HTO32"/>
      <c r="HTP32"/>
      <c r="HTQ32"/>
      <c r="HTR32"/>
      <c r="HTS32"/>
      <c r="HTT32"/>
      <c r="HTU32"/>
      <c r="HTV32"/>
      <c r="HTW32"/>
      <c r="HTX32"/>
      <c r="HTY32"/>
      <c r="HTZ32"/>
      <c r="HUA32"/>
      <c r="HUB32"/>
      <c r="HUC32"/>
      <c r="HUD32"/>
      <c r="HUE32"/>
      <c r="HUF32"/>
      <c r="HUG32"/>
      <c r="HUH32"/>
      <c r="HUI32"/>
      <c r="HUJ32"/>
      <c r="HUK32"/>
      <c r="HUL32"/>
      <c r="HUM32"/>
      <c r="HUN32"/>
      <c r="HUO32"/>
      <c r="HUP32"/>
      <c r="HUQ32"/>
      <c r="HUR32"/>
      <c r="HUS32"/>
      <c r="HUT32"/>
      <c r="HUU32"/>
      <c r="HUV32"/>
      <c r="HUW32"/>
      <c r="HUX32"/>
      <c r="HUY32"/>
      <c r="HUZ32"/>
      <c r="HVA32"/>
      <c r="HVB32"/>
      <c r="HVC32"/>
      <c r="HVD32"/>
      <c r="HVE32"/>
      <c r="HVF32"/>
      <c r="HVG32"/>
      <c r="HVH32"/>
      <c r="HVI32"/>
      <c r="HVJ32"/>
      <c r="HVK32"/>
      <c r="HVL32"/>
      <c r="HVM32"/>
      <c r="HVN32"/>
      <c r="HVO32"/>
      <c r="HVP32"/>
      <c r="HVQ32"/>
      <c r="HVR32"/>
      <c r="HVS32"/>
      <c r="HVT32"/>
      <c r="HVU32"/>
      <c r="HVV32"/>
      <c r="HVW32"/>
      <c r="HVX32"/>
      <c r="HVY32"/>
      <c r="HVZ32"/>
      <c r="HWA32"/>
      <c r="HWB32"/>
      <c r="HWC32"/>
      <c r="HWD32"/>
      <c r="HWE32"/>
      <c r="HWF32"/>
      <c r="HWG32"/>
      <c r="HWH32"/>
      <c r="HWI32"/>
      <c r="HWJ32"/>
      <c r="HWK32"/>
      <c r="HWL32"/>
      <c r="HWM32"/>
      <c r="HWN32"/>
      <c r="HWO32"/>
      <c r="HWP32"/>
      <c r="HWQ32"/>
      <c r="HWR32"/>
      <c r="HWS32"/>
      <c r="HWT32"/>
      <c r="HWU32"/>
      <c r="HWV32"/>
      <c r="HWW32"/>
      <c r="HWX32"/>
      <c r="HWY32"/>
      <c r="HWZ32"/>
      <c r="HXA32"/>
      <c r="HXB32"/>
      <c r="HXC32"/>
      <c r="HXD32"/>
      <c r="HXE32"/>
      <c r="HXF32"/>
      <c r="HXG32"/>
      <c r="HXH32"/>
      <c r="HXI32"/>
      <c r="HXJ32"/>
      <c r="HXK32"/>
      <c r="HXL32"/>
      <c r="HXM32"/>
      <c r="HXN32"/>
      <c r="HXO32"/>
      <c r="HXP32"/>
      <c r="HXQ32"/>
      <c r="HXR32"/>
      <c r="HXS32"/>
      <c r="HXT32"/>
      <c r="HXU32"/>
      <c r="HXV32"/>
      <c r="HXW32"/>
      <c r="HXX32"/>
      <c r="HXY32"/>
      <c r="HXZ32"/>
      <c r="HYA32"/>
      <c r="HYB32"/>
      <c r="HYC32"/>
      <c r="HYD32"/>
      <c r="HYE32"/>
      <c r="HYF32"/>
      <c r="HYG32"/>
      <c r="HYH32"/>
      <c r="HYI32"/>
      <c r="HYJ32"/>
      <c r="HYK32"/>
      <c r="HYL32"/>
      <c r="HYM32"/>
      <c r="HYN32"/>
      <c r="HYO32"/>
      <c r="HYP32"/>
      <c r="HYQ32"/>
      <c r="HYR32"/>
      <c r="HYS32"/>
      <c r="HYT32"/>
      <c r="HYU32"/>
      <c r="HYV32"/>
      <c r="HYW32"/>
      <c r="HYX32"/>
      <c r="HYY32"/>
      <c r="HYZ32"/>
      <c r="HZA32"/>
      <c r="HZB32"/>
      <c r="HZC32"/>
      <c r="HZD32"/>
      <c r="HZE32"/>
      <c r="HZF32"/>
      <c r="HZG32"/>
      <c r="HZH32"/>
      <c r="HZI32"/>
      <c r="HZJ32"/>
      <c r="HZK32"/>
      <c r="HZL32"/>
      <c r="HZM32"/>
      <c r="HZN32"/>
      <c r="HZO32"/>
      <c r="HZP32"/>
      <c r="HZQ32"/>
      <c r="HZR32"/>
      <c r="HZS32"/>
      <c r="HZT32"/>
      <c r="HZU32"/>
      <c r="HZV32"/>
      <c r="HZW32"/>
      <c r="HZX32"/>
      <c r="HZY32"/>
      <c r="HZZ32"/>
      <c r="IAA32"/>
      <c r="IAB32"/>
      <c r="IAC32"/>
      <c r="IAD32"/>
      <c r="IAE32"/>
      <c r="IAF32"/>
      <c r="IAG32"/>
      <c r="IAH32"/>
      <c r="IAI32"/>
      <c r="IAJ32"/>
      <c r="IAK32"/>
      <c r="IAL32"/>
      <c r="IAM32"/>
      <c r="IAN32"/>
      <c r="IAO32"/>
      <c r="IAP32"/>
      <c r="IAQ32"/>
      <c r="IAR32"/>
      <c r="IAS32"/>
      <c r="IAT32"/>
      <c r="IAU32"/>
      <c r="IAV32"/>
      <c r="IAW32"/>
      <c r="IAX32"/>
      <c r="IAY32"/>
      <c r="IAZ32"/>
      <c r="IBA32"/>
      <c r="IBB32"/>
      <c r="IBC32"/>
      <c r="IBD32"/>
      <c r="IBE32"/>
      <c r="IBF32"/>
      <c r="IBG32"/>
      <c r="IBH32"/>
      <c r="IBI32"/>
      <c r="IBJ32"/>
      <c r="IBK32"/>
      <c r="IBL32"/>
      <c r="IBM32"/>
      <c r="IBN32"/>
      <c r="IBO32"/>
      <c r="IBP32"/>
      <c r="IBQ32"/>
      <c r="IBR32"/>
      <c r="IBS32"/>
      <c r="IBT32"/>
      <c r="IBU32"/>
      <c r="IBV32"/>
      <c r="IBW32"/>
      <c r="IBX32"/>
      <c r="IBY32"/>
      <c r="IBZ32"/>
      <c r="ICA32"/>
      <c r="ICB32"/>
      <c r="ICC32"/>
      <c r="ICD32"/>
      <c r="ICE32"/>
      <c r="ICF32"/>
      <c r="ICG32"/>
      <c r="ICH32"/>
      <c r="ICI32"/>
      <c r="ICJ32"/>
      <c r="ICK32"/>
      <c r="ICL32"/>
      <c r="ICM32"/>
      <c r="ICN32"/>
      <c r="ICO32"/>
      <c r="ICP32"/>
      <c r="ICQ32"/>
      <c r="ICR32"/>
      <c r="ICS32"/>
      <c r="ICT32"/>
      <c r="ICU32"/>
      <c r="ICV32"/>
      <c r="ICW32"/>
      <c r="ICX32"/>
      <c r="ICY32"/>
      <c r="ICZ32"/>
      <c r="IDA32"/>
      <c r="IDB32"/>
      <c r="IDC32"/>
      <c r="IDD32"/>
      <c r="IDE32"/>
      <c r="IDF32"/>
      <c r="IDG32"/>
      <c r="IDH32"/>
      <c r="IDI32"/>
      <c r="IDJ32"/>
      <c r="IDK32"/>
      <c r="IDL32"/>
      <c r="IDM32"/>
      <c r="IDN32"/>
      <c r="IDO32"/>
      <c r="IDP32"/>
      <c r="IDQ32"/>
      <c r="IDR32"/>
      <c r="IDS32"/>
      <c r="IDT32"/>
      <c r="IDU32"/>
      <c r="IDV32"/>
      <c r="IDW32"/>
      <c r="IDX32"/>
      <c r="IDY32"/>
      <c r="IDZ32"/>
      <c r="IEA32"/>
      <c r="IEB32"/>
      <c r="IEC32"/>
      <c r="IED32"/>
      <c r="IEE32"/>
      <c r="IEF32"/>
      <c r="IEG32"/>
      <c r="IEH32"/>
      <c r="IEI32"/>
      <c r="IEJ32"/>
      <c r="IEK32"/>
      <c r="IEL32"/>
      <c r="IEM32"/>
      <c r="IEN32"/>
      <c r="IEO32"/>
      <c r="IEP32"/>
      <c r="IEQ32"/>
      <c r="IER32"/>
      <c r="IES32"/>
      <c r="IET32"/>
      <c r="IEU32"/>
      <c r="IEV32"/>
      <c r="IEW32"/>
      <c r="IEX32"/>
      <c r="IEY32"/>
      <c r="IEZ32"/>
      <c r="IFA32"/>
      <c r="IFB32"/>
      <c r="IFC32"/>
      <c r="IFD32"/>
      <c r="IFE32"/>
      <c r="IFF32"/>
      <c r="IFG32"/>
      <c r="IFH32"/>
      <c r="IFI32"/>
      <c r="IFJ32"/>
      <c r="IFK32"/>
      <c r="IFL32"/>
      <c r="IFM32"/>
      <c r="IFN32"/>
      <c r="IFO32"/>
      <c r="IFP32"/>
      <c r="IFQ32"/>
      <c r="IFR32"/>
      <c r="IFS32"/>
      <c r="IFT32"/>
      <c r="IFU32"/>
      <c r="IFV32"/>
      <c r="IFW32"/>
      <c r="IFX32"/>
      <c r="IFY32"/>
      <c r="IFZ32"/>
      <c r="IGA32"/>
      <c r="IGB32"/>
      <c r="IGC32"/>
      <c r="IGD32"/>
      <c r="IGE32"/>
      <c r="IGF32"/>
      <c r="IGG32"/>
      <c r="IGH32"/>
      <c r="IGI32"/>
      <c r="IGJ32"/>
      <c r="IGK32"/>
      <c r="IGL32"/>
      <c r="IGM32"/>
      <c r="IGN32"/>
      <c r="IGO32"/>
      <c r="IGP32"/>
      <c r="IGQ32"/>
      <c r="IGR32"/>
      <c r="IGS32"/>
      <c r="IGT32"/>
      <c r="IGU32"/>
      <c r="IGV32"/>
      <c r="IGW32"/>
      <c r="IGX32"/>
      <c r="IGY32"/>
      <c r="IGZ32"/>
      <c r="IHA32"/>
      <c r="IHB32"/>
      <c r="IHC32"/>
      <c r="IHD32"/>
      <c r="IHE32"/>
      <c r="IHF32"/>
      <c r="IHG32"/>
      <c r="IHH32"/>
      <c r="IHI32"/>
      <c r="IHJ32"/>
      <c r="IHK32"/>
      <c r="IHL32"/>
      <c r="IHM32"/>
      <c r="IHN32"/>
      <c r="IHO32"/>
      <c r="IHP32"/>
      <c r="IHQ32"/>
      <c r="IHR32"/>
      <c r="IHS32"/>
      <c r="IHT32"/>
      <c r="IHU32"/>
      <c r="IHV32"/>
      <c r="IHW32"/>
      <c r="IHX32"/>
      <c r="IHY32"/>
      <c r="IHZ32"/>
      <c r="IIA32"/>
      <c r="IIB32"/>
      <c r="IIC32"/>
      <c r="IID32"/>
      <c r="IIE32"/>
      <c r="IIF32"/>
      <c r="IIG32"/>
      <c r="IIH32"/>
      <c r="III32"/>
      <c r="IIJ32"/>
      <c r="IIK32"/>
      <c r="IIL32"/>
      <c r="IIM32"/>
      <c r="IIN32"/>
      <c r="IIO32"/>
      <c r="IIP32"/>
      <c r="IIQ32"/>
      <c r="IIR32"/>
      <c r="IIS32"/>
      <c r="IIT32"/>
      <c r="IIU32"/>
      <c r="IIV32"/>
      <c r="IIW32"/>
      <c r="IIX32"/>
      <c r="IIY32"/>
      <c r="IIZ32"/>
      <c r="IJA32"/>
      <c r="IJB32"/>
      <c r="IJC32"/>
      <c r="IJD32"/>
      <c r="IJE32"/>
      <c r="IJF32"/>
      <c r="IJG32"/>
      <c r="IJH32"/>
      <c r="IJI32"/>
      <c r="IJJ32"/>
      <c r="IJK32"/>
      <c r="IJL32"/>
      <c r="IJM32"/>
      <c r="IJN32"/>
      <c r="IJO32"/>
      <c r="IJP32"/>
      <c r="IJQ32"/>
      <c r="IJR32"/>
      <c r="IJS32"/>
      <c r="IJT32"/>
      <c r="IJU32"/>
      <c r="IJV32"/>
      <c r="IJW32"/>
      <c r="IJX32"/>
      <c r="IJY32"/>
      <c r="IJZ32"/>
      <c r="IKA32"/>
      <c r="IKB32"/>
      <c r="IKC32"/>
      <c r="IKD32"/>
      <c r="IKE32"/>
      <c r="IKF32"/>
      <c r="IKG32"/>
      <c r="IKH32"/>
      <c r="IKI32"/>
      <c r="IKJ32"/>
      <c r="IKK32"/>
      <c r="IKL32"/>
      <c r="IKM32"/>
      <c r="IKN32"/>
      <c r="IKO32"/>
      <c r="IKP32"/>
      <c r="IKQ32"/>
      <c r="IKR32"/>
      <c r="IKS32"/>
      <c r="IKT32"/>
      <c r="IKU32"/>
      <c r="IKV32"/>
      <c r="IKW32"/>
      <c r="IKX32"/>
      <c r="IKY32"/>
      <c r="IKZ32"/>
      <c r="ILA32"/>
      <c r="ILB32"/>
      <c r="ILC32"/>
      <c r="ILD32"/>
      <c r="ILE32"/>
      <c r="ILF32"/>
      <c r="ILG32"/>
      <c r="ILH32"/>
      <c r="ILI32"/>
      <c r="ILJ32"/>
      <c r="ILK32"/>
      <c r="ILL32"/>
      <c r="ILM32"/>
      <c r="ILN32"/>
      <c r="ILO32"/>
      <c r="ILP32"/>
      <c r="ILQ32"/>
      <c r="ILR32"/>
      <c r="ILS32"/>
      <c r="ILT32"/>
      <c r="ILU32"/>
      <c r="ILV32"/>
      <c r="ILW32"/>
      <c r="ILX32"/>
      <c r="ILY32"/>
      <c r="ILZ32"/>
      <c r="IMA32"/>
      <c r="IMB32"/>
      <c r="IMC32"/>
      <c r="IMD32"/>
      <c r="IME32"/>
      <c r="IMF32"/>
      <c r="IMG32"/>
      <c r="IMH32"/>
      <c r="IMI32"/>
      <c r="IMJ32"/>
      <c r="IMK32"/>
      <c r="IML32"/>
      <c r="IMM32"/>
      <c r="IMN32"/>
      <c r="IMO32"/>
      <c r="IMP32"/>
      <c r="IMQ32"/>
      <c r="IMR32"/>
      <c r="IMS32"/>
      <c r="IMT32"/>
      <c r="IMU32"/>
      <c r="IMV32"/>
      <c r="IMW32"/>
      <c r="IMX32"/>
      <c r="IMY32"/>
      <c r="IMZ32"/>
      <c r="INA32"/>
      <c r="INB32"/>
      <c r="INC32"/>
      <c r="IND32"/>
      <c r="INE32"/>
      <c r="INF32"/>
      <c r="ING32"/>
      <c r="INH32"/>
      <c r="INI32"/>
      <c r="INJ32"/>
      <c r="INK32"/>
      <c r="INL32"/>
      <c r="INM32"/>
      <c r="INN32"/>
      <c r="INO32"/>
      <c r="INP32"/>
      <c r="INQ32"/>
      <c r="INR32"/>
      <c r="INS32"/>
      <c r="INT32"/>
      <c r="INU32"/>
      <c r="INV32"/>
      <c r="INW32"/>
      <c r="INX32"/>
      <c r="INY32"/>
      <c r="INZ32"/>
      <c r="IOA32"/>
      <c r="IOB32"/>
      <c r="IOC32"/>
      <c r="IOD32"/>
      <c r="IOE32"/>
      <c r="IOF32"/>
      <c r="IOG32"/>
      <c r="IOH32"/>
      <c r="IOI32"/>
      <c r="IOJ32"/>
      <c r="IOK32"/>
      <c r="IOL32"/>
      <c r="IOM32"/>
      <c r="ION32"/>
      <c r="IOO32"/>
      <c r="IOP32"/>
      <c r="IOQ32"/>
      <c r="IOR32"/>
      <c r="IOS32"/>
      <c r="IOT32"/>
      <c r="IOU32"/>
      <c r="IOV32"/>
      <c r="IOW32"/>
      <c r="IOX32"/>
      <c r="IOY32"/>
      <c r="IOZ32"/>
      <c r="IPA32"/>
      <c r="IPB32"/>
      <c r="IPC32"/>
      <c r="IPD32"/>
      <c r="IPE32"/>
      <c r="IPF32"/>
      <c r="IPG32"/>
      <c r="IPH32"/>
      <c r="IPI32"/>
      <c r="IPJ32"/>
      <c r="IPK32"/>
      <c r="IPL32"/>
      <c r="IPM32"/>
      <c r="IPN32"/>
      <c r="IPO32"/>
      <c r="IPP32"/>
      <c r="IPQ32"/>
      <c r="IPR32"/>
      <c r="IPS32"/>
      <c r="IPT32"/>
      <c r="IPU32"/>
      <c r="IPV32"/>
      <c r="IPW32"/>
      <c r="IPX32"/>
      <c r="IPY32"/>
      <c r="IPZ32"/>
      <c r="IQA32"/>
      <c r="IQB32"/>
      <c r="IQC32"/>
      <c r="IQD32"/>
      <c r="IQE32"/>
      <c r="IQF32"/>
      <c r="IQG32"/>
      <c r="IQH32"/>
      <c r="IQI32"/>
      <c r="IQJ32"/>
      <c r="IQK32"/>
      <c r="IQL32"/>
      <c r="IQM32"/>
      <c r="IQN32"/>
      <c r="IQO32"/>
      <c r="IQP32"/>
      <c r="IQQ32"/>
      <c r="IQR32"/>
      <c r="IQS32"/>
      <c r="IQT32"/>
      <c r="IQU32"/>
      <c r="IQV32"/>
      <c r="IQW32"/>
      <c r="IQX32"/>
      <c r="IQY32"/>
      <c r="IQZ32"/>
      <c r="IRA32"/>
      <c r="IRB32"/>
      <c r="IRC32"/>
      <c r="IRD32"/>
      <c r="IRE32"/>
      <c r="IRF32"/>
      <c r="IRG32"/>
      <c r="IRH32"/>
      <c r="IRI32"/>
      <c r="IRJ32"/>
      <c r="IRK32"/>
      <c r="IRL32"/>
      <c r="IRM32"/>
      <c r="IRN32"/>
      <c r="IRO32"/>
      <c r="IRP32"/>
      <c r="IRQ32"/>
      <c r="IRR32"/>
      <c r="IRS32"/>
      <c r="IRT32"/>
      <c r="IRU32"/>
      <c r="IRV32"/>
      <c r="IRW32"/>
      <c r="IRX32"/>
      <c r="IRY32"/>
      <c r="IRZ32"/>
      <c r="ISA32"/>
      <c r="ISB32"/>
      <c r="ISC32"/>
      <c r="ISD32"/>
      <c r="ISE32"/>
      <c r="ISF32"/>
      <c r="ISG32"/>
      <c r="ISH32"/>
      <c r="ISI32"/>
      <c r="ISJ32"/>
      <c r="ISK32"/>
      <c r="ISL32"/>
      <c r="ISM32"/>
      <c r="ISN32"/>
      <c r="ISO32"/>
      <c r="ISP32"/>
      <c r="ISQ32"/>
      <c r="ISR32"/>
      <c r="ISS32"/>
      <c r="IST32"/>
      <c r="ISU32"/>
      <c r="ISV32"/>
      <c r="ISW32"/>
      <c r="ISX32"/>
      <c r="ISY32"/>
      <c r="ISZ32"/>
      <c r="ITA32"/>
      <c r="ITB32"/>
      <c r="ITC32"/>
      <c r="ITD32"/>
      <c r="ITE32"/>
      <c r="ITF32"/>
      <c r="ITG32"/>
      <c r="ITH32"/>
      <c r="ITI32"/>
      <c r="ITJ32"/>
      <c r="ITK32"/>
      <c r="ITL32"/>
      <c r="ITM32"/>
      <c r="ITN32"/>
      <c r="ITO32"/>
      <c r="ITP32"/>
      <c r="ITQ32"/>
      <c r="ITR32"/>
      <c r="ITS32"/>
      <c r="ITT32"/>
      <c r="ITU32"/>
      <c r="ITV32"/>
      <c r="ITW32"/>
      <c r="ITX32"/>
      <c r="ITY32"/>
      <c r="ITZ32"/>
      <c r="IUA32"/>
      <c r="IUB32"/>
      <c r="IUC32"/>
      <c r="IUD32"/>
      <c r="IUE32"/>
      <c r="IUF32"/>
      <c r="IUG32"/>
      <c r="IUH32"/>
      <c r="IUI32"/>
      <c r="IUJ32"/>
      <c r="IUK32"/>
      <c r="IUL32"/>
      <c r="IUM32"/>
      <c r="IUN32"/>
      <c r="IUO32"/>
      <c r="IUP32"/>
      <c r="IUQ32"/>
      <c r="IUR32"/>
      <c r="IUS32"/>
      <c r="IUT32"/>
      <c r="IUU32"/>
      <c r="IUV32"/>
      <c r="IUW32"/>
      <c r="IUX32"/>
      <c r="IUY32"/>
      <c r="IUZ32"/>
      <c r="IVA32"/>
      <c r="IVB32"/>
      <c r="IVC32"/>
      <c r="IVD32"/>
      <c r="IVE32"/>
      <c r="IVF32"/>
      <c r="IVG32"/>
      <c r="IVH32"/>
      <c r="IVI32"/>
      <c r="IVJ32"/>
      <c r="IVK32"/>
      <c r="IVL32"/>
      <c r="IVM32"/>
      <c r="IVN32"/>
      <c r="IVO32"/>
      <c r="IVP32"/>
      <c r="IVQ32"/>
      <c r="IVR32"/>
      <c r="IVS32"/>
      <c r="IVT32"/>
      <c r="IVU32"/>
      <c r="IVV32"/>
      <c r="IVW32"/>
      <c r="IVX32"/>
      <c r="IVY32"/>
      <c r="IVZ32"/>
      <c r="IWA32"/>
      <c r="IWB32"/>
      <c r="IWC32"/>
      <c r="IWD32"/>
      <c r="IWE32"/>
      <c r="IWF32"/>
      <c r="IWG32"/>
      <c r="IWH32"/>
      <c r="IWI32"/>
      <c r="IWJ32"/>
      <c r="IWK32"/>
      <c r="IWL32"/>
      <c r="IWM32"/>
      <c r="IWN32"/>
      <c r="IWO32"/>
      <c r="IWP32"/>
      <c r="IWQ32"/>
      <c r="IWR32"/>
      <c r="IWS32"/>
      <c r="IWT32"/>
      <c r="IWU32"/>
      <c r="IWV32"/>
      <c r="IWW32"/>
      <c r="IWX32"/>
      <c r="IWY32"/>
      <c r="IWZ32"/>
      <c r="IXA32"/>
      <c r="IXB32"/>
      <c r="IXC32"/>
      <c r="IXD32"/>
      <c r="IXE32"/>
      <c r="IXF32"/>
      <c r="IXG32"/>
      <c r="IXH32"/>
      <c r="IXI32"/>
      <c r="IXJ32"/>
      <c r="IXK32"/>
      <c r="IXL32"/>
      <c r="IXM32"/>
      <c r="IXN32"/>
      <c r="IXO32"/>
      <c r="IXP32"/>
      <c r="IXQ32"/>
      <c r="IXR32"/>
      <c r="IXS32"/>
      <c r="IXT32"/>
      <c r="IXU32"/>
      <c r="IXV32"/>
      <c r="IXW32"/>
      <c r="IXX32"/>
      <c r="IXY32"/>
      <c r="IXZ32"/>
      <c r="IYA32"/>
      <c r="IYB32"/>
      <c r="IYC32"/>
      <c r="IYD32"/>
      <c r="IYE32"/>
      <c r="IYF32"/>
      <c r="IYG32"/>
      <c r="IYH32"/>
      <c r="IYI32"/>
      <c r="IYJ32"/>
      <c r="IYK32"/>
      <c r="IYL32"/>
      <c r="IYM32"/>
      <c r="IYN32"/>
      <c r="IYO32"/>
      <c r="IYP32"/>
      <c r="IYQ32"/>
      <c r="IYR32"/>
      <c r="IYS32"/>
      <c r="IYT32"/>
      <c r="IYU32"/>
      <c r="IYV32"/>
      <c r="IYW32"/>
      <c r="IYX32"/>
      <c r="IYY32"/>
      <c r="IYZ32"/>
      <c r="IZA32"/>
      <c r="IZB32"/>
      <c r="IZC32"/>
      <c r="IZD32"/>
      <c r="IZE32"/>
      <c r="IZF32"/>
      <c r="IZG32"/>
      <c r="IZH32"/>
      <c r="IZI32"/>
      <c r="IZJ32"/>
      <c r="IZK32"/>
      <c r="IZL32"/>
      <c r="IZM32"/>
      <c r="IZN32"/>
      <c r="IZO32"/>
      <c r="IZP32"/>
      <c r="IZQ32"/>
      <c r="IZR32"/>
      <c r="IZS32"/>
      <c r="IZT32"/>
      <c r="IZU32"/>
      <c r="IZV32"/>
      <c r="IZW32"/>
      <c r="IZX32"/>
      <c r="IZY32"/>
      <c r="IZZ32"/>
      <c r="JAA32"/>
      <c r="JAB32"/>
      <c r="JAC32"/>
      <c r="JAD32"/>
      <c r="JAE32"/>
      <c r="JAF32"/>
      <c r="JAG32"/>
      <c r="JAH32"/>
      <c r="JAI32"/>
      <c r="JAJ32"/>
      <c r="JAK32"/>
      <c r="JAL32"/>
      <c r="JAM32"/>
      <c r="JAN32"/>
      <c r="JAO32"/>
      <c r="JAP32"/>
      <c r="JAQ32"/>
      <c r="JAR32"/>
      <c r="JAS32"/>
      <c r="JAT32"/>
      <c r="JAU32"/>
      <c r="JAV32"/>
      <c r="JAW32"/>
      <c r="JAX32"/>
      <c r="JAY32"/>
      <c r="JAZ32"/>
      <c r="JBA32"/>
      <c r="JBB32"/>
      <c r="JBC32"/>
      <c r="JBD32"/>
      <c r="JBE32"/>
      <c r="JBF32"/>
      <c r="JBG32"/>
      <c r="JBH32"/>
      <c r="JBI32"/>
      <c r="JBJ32"/>
      <c r="JBK32"/>
      <c r="JBL32"/>
      <c r="JBM32"/>
      <c r="JBN32"/>
      <c r="JBO32"/>
      <c r="JBP32"/>
      <c r="JBQ32"/>
      <c r="JBR32"/>
      <c r="JBS32"/>
      <c r="JBT32"/>
      <c r="JBU32"/>
      <c r="JBV32"/>
      <c r="JBW32"/>
      <c r="JBX32"/>
      <c r="JBY32"/>
      <c r="JBZ32"/>
      <c r="JCA32"/>
      <c r="JCB32"/>
      <c r="JCC32"/>
      <c r="JCD32"/>
      <c r="JCE32"/>
      <c r="JCF32"/>
      <c r="JCG32"/>
      <c r="JCH32"/>
      <c r="JCI32"/>
      <c r="JCJ32"/>
      <c r="JCK32"/>
      <c r="JCL32"/>
      <c r="JCM32"/>
      <c r="JCN32"/>
      <c r="JCO32"/>
      <c r="JCP32"/>
      <c r="JCQ32"/>
      <c r="JCR32"/>
      <c r="JCS32"/>
      <c r="JCT32"/>
      <c r="JCU32"/>
      <c r="JCV32"/>
      <c r="JCW32"/>
      <c r="JCX32"/>
      <c r="JCY32"/>
      <c r="JCZ32"/>
      <c r="JDA32"/>
      <c r="JDB32"/>
      <c r="JDC32"/>
      <c r="JDD32"/>
      <c r="JDE32"/>
      <c r="JDF32"/>
      <c r="JDG32"/>
      <c r="JDH32"/>
      <c r="JDI32"/>
      <c r="JDJ32"/>
      <c r="JDK32"/>
      <c r="JDL32"/>
      <c r="JDM32"/>
      <c r="JDN32"/>
      <c r="JDO32"/>
      <c r="JDP32"/>
      <c r="JDQ32"/>
      <c r="JDR32"/>
      <c r="JDS32"/>
      <c r="JDT32"/>
      <c r="JDU32"/>
      <c r="JDV32"/>
      <c r="JDW32"/>
      <c r="JDX32"/>
      <c r="JDY32"/>
      <c r="JDZ32"/>
      <c r="JEA32"/>
      <c r="JEB32"/>
      <c r="JEC32"/>
      <c r="JED32"/>
      <c r="JEE32"/>
      <c r="JEF32"/>
      <c r="JEG32"/>
      <c r="JEH32"/>
      <c r="JEI32"/>
      <c r="JEJ32"/>
      <c r="JEK32"/>
      <c r="JEL32"/>
      <c r="JEM32"/>
      <c r="JEN32"/>
      <c r="JEO32"/>
      <c r="JEP32"/>
      <c r="JEQ32"/>
      <c r="JER32"/>
      <c r="JES32"/>
      <c r="JET32"/>
      <c r="JEU32"/>
      <c r="JEV32"/>
      <c r="JEW32"/>
      <c r="JEX32"/>
      <c r="JEY32"/>
      <c r="JEZ32"/>
      <c r="JFA32"/>
      <c r="JFB32"/>
      <c r="JFC32"/>
      <c r="JFD32"/>
      <c r="JFE32"/>
      <c r="JFF32"/>
      <c r="JFG32"/>
      <c r="JFH32"/>
      <c r="JFI32"/>
      <c r="JFJ32"/>
      <c r="JFK32"/>
      <c r="JFL32"/>
      <c r="JFM32"/>
      <c r="JFN32"/>
      <c r="JFO32"/>
      <c r="JFP32"/>
      <c r="JFQ32"/>
      <c r="JFR32"/>
      <c r="JFS32"/>
      <c r="JFT32"/>
      <c r="JFU32"/>
      <c r="JFV32"/>
      <c r="JFW32"/>
      <c r="JFX32"/>
      <c r="JFY32"/>
      <c r="JFZ32"/>
      <c r="JGA32"/>
      <c r="JGB32"/>
      <c r="JGC32"/>
      <c r="JGD32"/>
      <c r="JGE32"/>
      <c r="JGF32"/>
      <c r="JGG32"/>
      <c r="JGH32"/>
      <c r="JGI32"/>
      <c r="JGJ32"/>
      <c r="JGK32"/>
      <c r="JGL32"/>
      <c r="JGM32"/>
      <c r="JGN32"/>
      <c r="JGO32"/>
      <c r="JGP32"/>
      <c r="JGQ32"/>
      <c r="JGR32"/>
      <c r="JGS32"/>
      <c r="JGT32"/>
      <c r="JGU32"/>
      <c r="JGV32"/>
      <c r="JGW32"/>
      <c r="JGX32"/>
      <c r="JGY32"/>
      <c r="JGZ32"/>
      <c r="JHA32"/>
      <c r="JHB32"/>
      <c r="JHC32"/>
      <c r="JHD32"/>
      <c r="JHE32"/>
      <c r="JHF32"/>
      <c r="JHG32"/>
      <c r="JHH32"/>
      <c r="JHI32"/>
      <c r="JHJ32"/>
      <c r="JHK32"/>
      <c r="JHL32"/>
      <c r="JHM32"/>
      <c r="JHN32"/>
      <c r="JHO32"/>
      <c r="JHP32"/>
      <c r="JHQ32"/>
      <c r="JHR32"/>
      <c r="JHS32"/>
      <c r="JHT32"/>
      <c r="JHU32"/>
      <c r="JHV32"/>
      <c r="JHW32"/>
      <c r="JHX32"/>
      <c r="JHY32"/>
      <c r="JHZ32"/>
      <c r="JIA32"/>
      <c r="JIB32"/>
      <c r="JIC32"/>
      <c r="JID32"/>
      <c r="JIE32"/>
      <c r="JIF32"/>
      <c r="JIG32"/>
      <c r="JIH32"/>
      <c r="JII32"/>
      <c r="JIJ32"/>
      <c r="JIK32"/>
      <c r="JIL32"/>
      <c r="JIM32"/>
      <c r="JIN32"/>
      <c r="JIO32"/>
      <c r="JIP32"/>
      <c r="JIQ32"/>
      <c r="JIR32"/>
      <c r="JIS32"/>
      <c r="JIT32"/>
      <c r="JIU32"/>
      <c r="JIV32"/>
      <c r="JIW32"/>
      <c r="JIX32"/>
      <c r="JIY32"/>
      <c r="JIZ32"/>
      <c r="JJA32"/>
      <c r="JJB32"/>
      <c r="JJC32"/>
      <c r="JJD32"/>
      <c r="JJE32"/>
      <c r="JJF32"/>
      <c r="JJG32"/>
      <c r="JJH32"/>
      <c r="JJI32"/>
      <c r="JJJ32"/>
      <c r="JJK32"/>
      <c r="JJL32"/>
      <c r="JJM32"/>
      <c r="JJN32"/>
      <c r="JJO32"/>
      <c r="JJP32"/>
      <c r="JJQ32"/>
      <c r="JJR32"/>
      <c r="JJS32"/>
      <c r="JJT32"/>
      <c r="JJU32"/>
      <c r="JJV32"/>
      <c r="JJW32"/>
      <c r="JJX32"/>
      <c r="JJY32"/>
      <c r="JJZ32"/>
      <c r="JKA32"/>
      <c r="JKB32"/>
      <c r="JKC32"/>
      <c r="JKD32"/>
      <c r="JKE32"/>
      <c r="JKF32"/>
      <c r="JKG32"/>
      <c r="JKH32"/>
      <c r="JKI32"/>
      <c r="JKJ32"/>
      <c r="JKK32"/>
      <c r="JKL32"/>
      <c r="JKM32"/>
      <c r="JKN32"/>
      <c r="JKO32"/>
      <c r="JKP32"/>
      <c r="JKQ32"/>
      <c r="JKR32"/>
      <c r="JKS32"/>
      <c r="JKT32"/>
      <c r="JKU32"/>
      <c r="JKV32"/>
      <c r="JKW32"/>
      <c r="JKX32"/>
      <c r="JKY32"/>
      <c r="JKZ32"/>
      <c r="JLA32"/>
      <c r="JLB32"/>
      <c r="JLC32"/>
      <c r="JLD32"/>
      <c r="JLE32"/>
      <c r="JLF32"/>
      <c r="JLG32"/>
      <c r="JLH32"/>
      <c r="JLI32"/>
      <c r="JLJ32"/>
      <c r="JLK32"/>
      <c r="JLL32"/>
      <c r="JLM32"/>
      <c r="JLN32"/>
      <c r="JLO32"/>
      <c r="JLP32"/>
      <c r="JLQ32"/>
      <c r="JLR32"/>
      <c r="JLS32"/>
      <c r="JLT32"/>
      <c r="JLU32"/>
      <c r="JLV32"/>
      <c r="JLW32"/>
      <c r="JLX32"/>
      <c r="JLY32"/>
      <c r="JLZ32"/>
      <c r="JMA32"/>
      <c r="JMB32"/>
      <c r="JMC32"/>
      <c r="JMD32"/>
      <c r="JME32"/>
      <c r="JMF32"/>
      <c r="JMG32"/>
      <c r="JMH32"/>
      <c r="JMI32"/>
      <c r="JMJ32"/>
      <c r="JMK32"/>
      <c r="JML32"/>
      <c r="JMM32"/>
      <c r="JMN32"/>
      <c r="JMO32"/>
      <c r="JMP32"/>
      <c r="JMQ32"/>
      <c r="JMR32"/>
      <c r="JMS32"/>
      <c r="JMT32"/>
      <c r="JMU32"/>
      <c r="JMV32"/>
      <c r="JMW32"/>
      <c r="JMX32"/>
      <c r="JMY32"/>
      <c r="JMZ32"/>
      <c r="JNA32"/>
      <c r="JNB32"/>
      <c r="JNC32"/>
      <c r="JND32"/>
      <c r="JNE32"/>
      <c r="JNF32"/>
      <c r="JNG32"/>
      <c r="JNH32"/>
      <c r="JNI32"/>
      <c r="JNJ32"/>
      <c r="JNK32"/>
      <c r="JNL32"/>
      <c r="JNM32"/>
      <c r="JNN32"/>
      <c r="JNO32"/>
      <c r="JNP32"/>
      <c r="JNQ32"/>
      <c r="JNR32"/>
      <c r="JNS32"/>
      <c r="JNT32"/>
      <c r="JNU32"/>
      <c r="JNV32"/>
      <c r="JNW32"/>
      <c r="JNX32"/>
      <c r="JNY32"/>
      <c r="JNZ32"/>
      <c r="JOA32"/>
      <c r="JOB32"/>
      <c r="JOC32"/>
      <c r="JOD32"/>
      <c r="JOE32"/>
      <c r="JOF32"/>
      <c r="JOG32"/>
      <c r="JOH32"/>
      <c r="JOI32"/>
      <c r="JOJ32"/>
      <c r="JOK32"/>
      <c r="JOL32"/>
      <c r="JOM32"/>
      <c r="JON32"/>
      <c r="JOO32"/>
      <c r="JOP32"/>
      <c r="JOQ32"/>
      <c r="JOR32"/>
      <c r="JOS32"/>
      <c r="JOT32"/>
      <c r="JOU32"/>
      <c r="JOV32"/>
      <c r="JOW32"/>
      <c r="JOX32"/>
      <c r="JOY32"/>
      <c r="JOZ32"/>
      <c r="JPA32"/>
      <c r="JPB32"/>
      <c r="JPC32"/>
      <c r="JPD32"/>
      <c r="JPE32"/>
      <c r="JPF32"/>
      <c r="JPG32"/>
      <c r="JPH32"/>
      <c r="JPI32"/>
      <c r="JPJ32"/>
      <c r="JPK32"/>
      <c r="JPL32"/>
      <c r="JPM32"/>
      <c r="JPN32"/>
      <c r="JPO32"/>
      <c r="JPP32"/>
      <c r="JPQ32"/>
      <c r="JPR32"/>
      <c r="JPS32"/>
      <c r="JPT32"/>
      <c r="JPU32"/>
      <c r="JPV32"/>
      <c r="JPW32"/>
      <c r="JPX32"/>
      <c r="JPY32"/>
      <c r="JPZ32"/>
      <c r="JQA32"/>
      <c r="JQB32"/>
      <c r="JQC32"/>
      <c r="JQD32"/>
      <c r="JQE32"/>
      <c r="JQF32"/>
      <c r="JQG32"/>
      <c r="JQH32"/>
      <c r="JQI32"/>
      <c r="JQJ32"/>
      <c r="JQK32"/>
      <c r="JQL32"/>
      <c r="JQM32"/>
      <c r="JQN32"/>
      <c r="JQO32"/>
      <c r="JQP32"/>
      <c r="JQQ32"/>
      <c r="JQR32"/>
      <c r="JQS32"/>
      <c r="JQT32"/>
      <c r="JQU32"/>
      <c r="JQV32"/>
      <c r="JQW32"/>
      <c r="JQX32"/>
      <c r="JQY32"/>
      <c r="JQZ32"/>
      <c r="JRA32"/>
      <c r="JRB32"/>
      <c r="JRC32"/>
      <c r="JRD32"/>
      <c r="JRE32"/>
      <c r="JRF32"/>
      <c r="JRG32"/>
      <c r="JRH32"/>
      <c r="JRI32"/>
      <c r="JRJ32"/>
      <c r="JRK32"/>
      <c r="JRL32"/>
      <c r="JRM32"/>
      <c r="JRN32"/>
      <c r="JRO32"/>
      <c r="JRP32"/>
      <c r="JRQ32"/>
      <c r="JRR32"/>
      <c r="JRS32"/>
      <c r="JRT32"/>
      <c r="JRU32"/>
      <c r="JRV32"/>
      <c r="JRW32"/>
      <c r="JRX32"/>
      <c r="JRY32"/>
      <c r="JRZ32"/>
      <c r="JSA32"/>
      <c r="JSB32"/>
      <c r="JSC32"/>
      <c r="JSD32"/>
      <c r="JSE32"/>
      <c r="JSF32"/>
      <c r="JSG32"/>
      <c r="JSH32"/>
      <c r="JSI32"/>
      <c r="JSJ32"/>
      <c r="JSK32"/>
      <c r="JSL32"/>
      <c r="JSM32"/>
      <c r="JSN32"/>
      <c r="JSO32"/>
      <c r="JSP32"/>
      <c r="JSQ32"/>
      <c r="JSR32"/>
      <c r="JSS32"/>
      <c r="JST32"/>
      <c r="JSU32"/>
      <c r="JSV32"/>
      <c r="JSW32"/>
      <c r="JSX32"/>
      <c r="JSY32"/>
      <c r="JSZ32"/>
      <c r="JTA32"/>
      <c r="JTB32"/>
      <c r="JTC32"/>
      <c r="JTD32"/>
      <c r="JTE32"/>
      <c r="JTF32"/>
      <c r="JTG32"/>
      <c r="JTH32"/>
      <c r="JTI32"/>
      <c r="JTJ32"/>
      <c r="JTK32"/>
      <c r="JTL32"/>
      <c r="JTM32"/>
      <c r="JTN32"/>
      <c r="JTO32"/>
      <c r="JTP32"/>
      <c r="JTQ32"/>
      <c r="JTR32"/>
      <c r="JTS32"/>
      <c r="JTT32"/>
      <c r="JTU32"/>
      <c r="JTV32"/>
      <c r="JTW32"/>
      <c r="JTX32"/>
      <c r="JTY32"/>
      <c r="JTZ32"/>
      <c r="JUA32"/>
      <c r="JUB32"/>
      <c r="JUC32"/>
      <c r="JUD32"/>
      <c r="JUE32"/>
      <c r="JUF32"/>
      <c r="JUG32"/>
      <c r="JUH32"/>
      <c r="JUI32"/>
      <c r="JUJ32"/>
      <c r="JUK32"/>
      <c r="JUL32"/>
      <c r="JUM32"/>
      <c r="JUN32"/>
      <c r="JUO32"/>
      <c r="JUP32"/>
      <c r="JUQ32"/>
      <c r="JUR32"/>
      <c r="JUS32"/>
      <c r="JUT32"/>
      <c r="JUU32"/>
      <c r="JUV32"/>
      <c r="JUW32"/>
      <c r="JUX32"/>
      <c r="JUY32"/>
      <c r="JUZ32"/>
      <c r="JVA32"/>
      <c r="JVB32"/>
      <c r="JVC32"/>
      <c r="JVD32"/>
      <c r="JVE32"/>
      <c r="JVF32"/>
      <c r="JVG32"/>
      <c r="JVH32"/>
      <c r="JVI32"/>
      <c r="JVJ32"/>
      <c r="JVK32"/>
      <c r="JVL32"/>
      <c r="JVM32"/>
      <c r="JVN32"/>
      <c r="JVO32"/>
      <c r="JVP32"/>
      <c r="JVQ32"/>
      <c r="JVR32"/>
      <c r="JVS32"/>
      <c r="JVT32"/>
      <c r="JVU32"/>
      <c r="JVV32"/>
      <c r="JVW32"/>
      <c r="JVX32"/>
      <c r="JVY32"/>
      <c r="JVZ32"/>
      <c r="JWA32"/>
      <c r="JWB32"/>
      <c r="JWC32"/>
      <c r="JWD32"/>
      <c r="JWE32"/>
      <c r="JWF32"/>
      <c r="JWG32"/>
      <c r="JWH32"/>
      <c r="JWI32"/>
      <c r="JWJ32"/>
      <c r="JWK32"/>
      <c r="JWL32"/>
      <c r="JWM32"/>
      <c r="JWN32"/>
      <c r="JWO32"/>
      <c r="JWP32"/>
      <c r="JWQ32"/>
      <c r="JWR32"/>
      <c r="JWS32"/>
      <c r="JWT32"/>
      <c r="JWU32"/>
      <c r="JWV32"/>
      <c r="JWW32"/>
      <c r="JWX32"/>
      <c r="JWY32"/>
      <c r="JWZ32"/>
      <c r="JXA32"/>
      <c r="JXB32"/>
      <c r="JXC32"/>
      <c r="JXD32"/>
      <c r="JXE32"/>
      <c r="JXF32"/>
      <c r="JXG32"/>
      <c r="JXH32"/>
      <c r="JXI32"/>
      <c r="JXJ32"/>
      <c r="JXK32"/>
      <c r="JXL32"/>
      <c r="JXM32"/>
      <c r="JXN32"/>
      <c r="JXO32"/>
      <c r="JXP32"/>
      <c r="JXQ32"/>
      <c r="JXR32"/>
      <c r="JXS32"/>
      <c r="JXT32"/>
      <c r="JXU32"/>
      <c r="JXV32"/>
      <c r="JXW32"/>
      <c r="JXX32"/>
      <c r="JXY32"/>
      <c r="JXZ32"/>
      <c r="JYA32"/>
      <c r="JYB32"/>
      <c r="JYC32"/>
      <c r="JYD32"/>
      <c r="JYE32"/>
      <c r="JYF32"/>
      <c r="JYG32"/>
      <c r="JYH32"/>
      <c r="JYI32"/>
      <c r="JYJ32"/>
      <c r="JYK32"/>
      <c r="JYL32"/>
      <c r="JYM32"/>
      <c r="JYN32"/>
      <c r="JYO32"/>
      <c r="JYP32"/>
      <c r="JYQ32"/>
      <c r="JYR32"/>
      <c r="JYS32"/>
      <c r="JYT32"/>
      <c r="JYU32"/>
      <c r="JYV32"/>
      <c r="JYW32"/>
      <c r="JYX32"/>
      <c r="JYY32"/>
      <c r="JYZ32"/>
      <c r="JZA32"/>
      <c r="JZB32"/>
      <c r="JZC32"/>
      <c r="JZD32"/>
      <c r="JZE32"/>
      <c r="JZF32"/>
      <c r="JZG32"/>
      <c r="JZH32"/>
      <c r="JZI32"/>
      <c r="JZJ32"/>
      <c r="JZK32"/>
      <c r="JZL32"/>
      <c r="JZM32"/>
      <c r="JZN32"/>
      <c r="JZO32"/>
      <c r="JZP32"/>
      <c r="JZQ32"/>
      <c r="JZR32"/>
      <c r="JZS32"/>
      <c r="JZT32"/>
      <c r="JZU32"/>
      <c r="JZV32"/>
      <c r="JZW32"/>
      <c r="JZX32"/>
      <c r="JZY32"/>
      <c r="JZZ32"/>
      <c r="KAA32"/>
      <c r="KAB32"/>
      <c r="KAC32"/>
      <c r="KAD32"/>
      <c r="KAE32"/>
      <c r="KAF32"/>
      <c r="KAG32"/>
      <c r="KAH32"/>
      <c r="KAI32"/>
      <c r="KAJ32"/>
      <c r="KAK32"/>
      <c r="KAL32"/>
      <c r="KAM32"/>
      <c r="KAN32"/>
      <c r="KAO32"/>
      <c r="KAP32"/>
      <c r="KAQ32"/>
      <c r="KAR32"/>
      <c r="KAS32"/>
      <c r="KAT32"/>
      <c r="KAU32"/>
      <c r="KAV32"/>
      <c r="KAW32"/>
      <c r="KAX32"/>
      <c r="KAY32"/>
      <c r="KAZ32"/>
      <c r="KBA32"/>
      <c r="KBB32"/>
      <c r="KBC32"/>
      <c r="KBD32"/>
      <c r="KBE32"/>
      <c r="KBF32"/>
      <c r="KBG32"/>
      <c r="KBH32"/>
      <c r="KBI32"/>
      <c r="KBJ32"/>
      <c r="KBK32"/>
      <c r="KBL32"/>
      <c r="KBM32"/>
      <c r="KBN32"/>
      <c r="KBO32"/>
      <c r="KBP32"/>
      <c r="KBQ32"/>
      <c r="KBR32"/>
      <c r="KBS32"/>
      <c r="KBT32"/>
      <c r="KBU32"/>
      <c r="KBV32"/>
      <c r="KBW32"/>
      <c r="KBX32"/>
      <c r="KBY32"/>
      <c r="KBZ32"/>
      <c r="KCA32"/>
      <c r="KCB32"/>
      <c r="KCC32"/>
      <c r="KCD32"/>
      <c r="KCE32"/>
      <c r="KCF32"/>
      <c r="KCG32"/>
      <c r="KCH32"/>
      <c r="KCI32"/>
      <c r="KCJ32"/>
      <c r="KCK32"/>
      <c r="KCL32"/>
      <c r="KCM32"/>
      <c r="KCN32"/>
      <c r="KCO32"/>
      <c r="KCP32"/>
      <c r="KCQ32"/>
      <c r="KCR32"/>
      <c r="KCS32"/>
      <c r="KCT32"/>
      <c r="KCU32"/>
      <c r="KCV32"/>
      <c r="KCW32"/>
      <c r="KCX32"/>
      <c r="KCY32"/>
      <c r="KCZ32"/>
      <c r="KDA32"/>
      <c r="KDB32"/>
      <c r="KDC32"/>
      <c r="KDD32"/>
      <c r="KDE32"/>
      <c r="KDF32"/>
      <c r="KDG32"/>
      <c r="KDH32"/>
      <c r="KDI32"/>
      <c r="KDJ32"/>
      <c r="KDK32"/>
      <c r="KDL32"/>
      <c r="KDM32"/>
      <c r="KDN32"/>
      <c r="KDO32"/>
      <c r="KDP32"/>
      <c r="KDQ32"/>
      <c r="KDR32"/>
      <c r="KDS32"/>
      <c r="KDT32"/>
      <c r="KDU32"/>
      <c r="KDV32"/>
      <c r="KDW32"/>
      <c r="KDX32"/>
      <c r="KDY32"/>
      <c r="KDZ32"/>
      <c r="KEA32"/>
      <c r="KEB32"/>
      <c r="KEC32"/>
      <c r="KED32"/>
      <c r="KEE32"/>
      <c r="KEF32"/>
      <c r="KEG32"/>
      <c r="KEH32"/>
      <c r="KEI32"/>
      <c r="KEJ32"/>
      <c r="KEK32"/>
      <c r="KEL32"/>
      <c r="KEM32"/>
      <c r="KEN32"/>
      <c r="KEO32"/>
      <c r="KEP32"/>
      <c r="KEQ32"/>
      <c r="KER32"/>
      <c r="KES32"/>
      <c r="KET32"/>
      <c r="KEU32"/>
      <c r="KEV32"/>
      <c r="KEW32"/>
      <c r="KEX32"/>
      <c r="KEY32"/>
      <c r="KEZ32"/>
      <c r="KFA32"/>
      <c r="KFB32"/>
      <c r="KFC32"/>
      <c r="KFD32"/>
      <c r="KFE32"/>
      <c r="KFF32"/>
      <c r="KFG32"/>
      <c r="KFH32"/>
      <c r="KFI32"/>
      <c r="KFJ32"/>
      <c r="KFK32"/>
      <c r="KFL32"/>
      <c r="KFM32"/>
      <c r="KFN32"/>
      <c r="KFO32"/>
      <c r="KFP32"/>
      <c r="KFQ32"/>
      <c r="KFR32"/>
      <c r="KFS32"/>
      <c r="KFT32"/>
      <c r="KFU32"/>
      <c r="KFV32"/>
      <c r="KFW32"/>
      <c r="KFX32"/>
      <c r="KFY32"/>
      <c r="KFZ32"/>
      <c r="KGA32"/>
      <c r="KGB32"/>
      <c r="KGC32"/>
      <c r="KGD32"/>
      <c r="KGE32"/>
      <c r="KGF32"/>
      <c r="KGG32"/>
      <c r="KGH32"/>
      <c r="KGI32"/>
      <c r="KGJ32"/>
      <c r="KGK32"/>
      <c r="KGL32"/>
      <c r="KGM32"/>
      <c r="KGN32"/>
      <c r="KGO32"/>
      <c r="KGP32"/>
      <c r="KGQ32"/>
      <c r="KGR32"/>
      <c r="KGS32"/>
      <c r="KGT32"/>
      <c r="KGU32"/>
      <c r="KGV32"/>
      <c r="KGW32"/>
      <c r="KGX32"/>
      <c r="KGY32"/>
      <c r="KGZ32"/>
      <c r="KHA32"/>
      <c r="KHB32"/>
      <c r="KHC32"/>
      <c r="KHD32"/>
      <c r="KHE32"/>
      <c r="KHF32"/>
      <c r="KHG32"/>
      <c r="KHH32"/>
      <c r="KHI32"/>
      <c r="KHJ32"/>
      <c r="KHK32"/>
      <c r="KHL32"/>
      <c r="KHM32"/>
      <c r="KHN32"/>
      <c r="KHO32"/>
      <c r="KHP32"/>
      <c r="KHQ32"/>
      <c r="KHR32"/>
      <c r="KHS32"/>
      <c r="KHT32"/>
      <c r="KHU32"/>
      <c r="KHV32"/>
      <c r="KHW32"/>
      <c r="KHX32"/>
      <c r="KHY32"/>
      <c r="KHZ32"/>
      <c r="KIA32"/>
      <c r="KIB32"/>
      <c r="KIC32"/>
      <c r="KID32"/>
      <c r="KIE32"/>
      <c r="KIF32"/>
      <c r="KIG32"/>
      <c r="KIH32"/>
      <c r="KII32"/>
      <c r="KIJ32"/>
      <c r="KIK32"/>
      <c r="KIL32"/>
      <c r="KIM32"/>
      <c r="KIN32"/>
      <c r="KIO32"/>
      <c r="KIP32"/>
      <c r="KIQ32"/>
      <c r="KIR32"/>
      <c r="KIS32"/>
      <c r="KIT32"/>
      <c r="KIU32"/>
      <c r="KIV32"/>
      <c r="KIW32"/>
      <c r="KIX32"/>
      <c r="KIY32"/>
      <c r="KIZ32"/>
      <c r="KJA32"/>
      <c r="KJB32"/>
      <c r="KJC32"/>
      <c r="KJD32"/>
      <c r="KJE32"/>
      <c r="KJF32"/>
      <c r="KJG32"/>
      <c r="KJH32"/>
      <c r="KJI32"/>
      <c r="KJJ32"/>
      <c r="KJK32"/>
      <c r="KJL32"/>
      <c r="KJM32"/>
      <c r="KJN32"/>
      <c r="KJO32"/>
      <c r="KJP32"/>
      <c r="KJQ32"/>
      <c r="KJR32"/>
      <c r="KJS32"/>
      <c r="KJT32"/>
      <c r="KJU32"/>
      <c r="KJV32"/>
      <c r="KJW32"/>
      <c r="KJX32"/>
      <c r="KJY32"/>
      <c r="KJZ32"/>
      <c r="KKA32"/>
      <c r="KKB32"/>
      <c r="KKC32"/>
      <c r="KKD32"/>
      <c r="KKE32"/>
      <c r="KKF32"/>
      <c r="KKG32"/>
      <c r="KKH32"/>
      <c r="KKI32"/>
      <c r="KKJ32"/>
      <c r="KKK32"/>
      <c r="KKL32"/>
      <c r="KKM32"/>
      <c r="KKN32"/>
      <c r="KKO32"/>
      <c r="KKP32"/>
      <c r="KKQ32"/>
      <c r="KKR32"/>
      <c r="KKS32"/>
      <c r="KKT32"/>
      <c r="KKU32"/>
      <c r="KKV32"/>
      <c r="KKW32"/>
      <c r="KKX32"/>
      <c r="KKY32"/>
      <c r="KKZ32"/>
      <c r="KLA32"/>
      <c r="KLB32"/>
      <c r="KLC32"/>
      <c r="KLD32"/>
      <c r="KLE32"/>
      <c r="KLF32"/>
      <c r="KLG32"/>
      <c r="KLH32"/>
      <c r="KLI32"/>
      <c r="KLJ32"/>
      <c r="KLK32"/>
      <c r="KLL32"/>
      <c r="KLM32"/>
      <c r="KLN32"/>
      <c r="KLO32"/>
      <c r="KLP32"/>
      <c r="KLQ32"/>
      <c r="KLR32"/>
      <c r="KLS32"/>
      <c r="KLT32"/>
      <c r="KLU32"/>
      <c r="KLV32"/>
      <c r="KLW32"/>
      <c r="KLX32"/>
      <c r="KLY32"/>
      <c r="KLZ32"/>
      <c r="KMA32"/>
      <c r="KMB32"/>
      <c r="KMC32"/>
      <c r="KMD32"/>
      <c r="KME32"/>
      <c r="KMF32"/>
      <c r="KMG32"/>
      <c r="KMH32"/>
      <c r="KMI32"/>
      <c r="KMJ32"/>
      <c r="KMK32"/>
      <c r="KML32"/>
      <c r="KMM32"/>
      <c r="KMN32"/>
      <c r="KMO32"/>
      <c r="KMP32"/>
      <c r="KMQ32"/>
      <c r="KMR32"/>
      <c r="KMS32"/>
      <c r="KMT32"/>
      <c r="KMU32"/>
      <c r="KMV32"/>
      <c r="KMW32"/>
      <c r="KMX32"/>
      <c r="KMY32"/>
      <c r="KMZ32"/>
      <c r="KNA32"/>
      <c r="KNB32"/>
      <c r="KNC32"/>
      <c r="KND32"/>
      <c r="KNE32"/>
      <c r="KNF32"/>
      <c r="KNG32"/>
      <c r="KNH32"/>
      <c r="KNI32"/>
      <c r="KNJ32"/>
      <c r="KNK32"/>
      <c r="KNL32"/>
      <c r="KNM32"/>
      <c r="KNN32"/>
      <c r="KNO32"/>
      <c r="KNP32"/>
      <c r="KNQ32"/>
      <c r="KNR32"/>
      <c r="KNS32"/>
      <c r="KNT32"/>
      <c r="KNU32"/>
      <c r="KNV32"/>
      <c r="KNW32"/>
      <c r="KNX32"/>
      <c r="KNY32"/>
      <c r="KNZ32"/>
      <c r="KOA32"/>
      <c r="KOB32"/>
      <c r="KOC32"/>
      <c r="KOD32"/>
      <c r="KOE32"/>
      <c r="KOF32"/>
      <c r="KOG32"/>
      <c r="KOH32"/>
      <c r="KOI32"/>
      <c r="KOJ32"/>
      <c r="KOK32"/>
      <c r="KOL32"/>
      <c r="KOM32"/>
      <c r="KON32"/>
      <c r="KOO32"/>
      <c r="KOP32"/>
      <c r="KOQ32"/>
      <c r="KOR32"/>
      <c r="KOS32"/>
      <c r="KOT32"/>
      <c r="KOU32"/>
      <c r="KOV32"/>
      <c r="KOW32"/>
      <c r="KOX32"/>
      <c r="KOY32"/>
      <c r="KOZ32"/>
      <c r="KPA32"/>
      <c r="KPB32"/>
      <c r="KPC32"/>
      <c r="KPD32"/>
      <c r="KPE32"/>
      <c r="KPF32"/>
      <c r="KPG32"/>
      <c r="KPH32"/>
      <c r="KPI32"/>
      <c r="KPJ32"/>
      <c r="KPK32"/>
      <c r="KPL32"/>
      <c r="KPM32"/>
      <c r="KPN32"/>
      <c r="KPO32"/>
      <c r="KPP32"/>
      <c r="KPQ32"/>
      <c r="KPR32"/>
      <c r="KPS32"/>
      <c r="KPT32"/>
      <c r="KPU32"/>
      <c r="KPV32"/>
      <c r="KPW32"/>
      <c r="KPX32"/>
      <c r="KPY32"/>
      <c r="KPZ32"/>
      <c r="KQA32"/>
      <c r="KQB32"/>
      <c r="KQC32"/>
      <c r="KQD32"/>
      <c r="KQE32"/>
      <c r="KQF32"/>
      <c r="KQG32"/>
      <c r="KQH32"/>
      <c r="KQI32"/>
      <c r="KQJ32"/>
      <c r="KQK32"/>
      <c r="KQL32"/>
      <c r="KQM32"/>
      <c r="KQN32"/>
      <c r="KQO32"/>
      <c r="KQP32"/>
      <c r="KQQ32"/>
      <c r="KQR32"/>
      <c r="KQS32"/>
      <c r="KQT32"/>
      <c r="KQU32"/>
      <c r="KQV32"/>
      <c r="KQW32"/>
      <c r="KQX32"/>
      <c r="KQY32"/>
      <c r="KQZ32"/>
      <c r="KRA32"/>
      <c r="KRB32"/>
      <c r="KRC32"/>
      <c r="KRD32"/>
      <c r="KRE32"/>
      <c r="KRF32"/>
      <c r="KRG32"/>
      <c r="KRH32"/>
      <c r="KRI32"/>
      <c r="KRJ32"/>
      <c r="KRK32"/>
      <c r="KRL32"/>
      <c r="KRM32"/>
      <c r="KRN32"/>
      <c r="KRO32"/>
      <c r="KRP32"/>
      <c r="KRQ32"/>
      <c r="KRR32"/>
      <c r="KRS32"/>
      <c r="KRT32"/>
      <c r="KRU32"/>
      <c r="KRV32"/>
      <c r="KRW32"/>
      <c r="KRX32"/>
      <c r="KRY32"/>
      <c r="KRZ32"/>
      <c r="KSA32"/>
      <c r="KSB32"/>
      <c r="KSC32"/>
      <c r="KSD32"/>
      <c r="KSE32"/>
      <c r="KSF32"/>
      <c r="KSG32"/>
      <c r="KSH32"/>
      <c r="KSI32"/>
      <c r="KSJ32"/>
      <c r="KSK32"/>
      <c r="KSL32"/>
      <c r="KSM32"/>
      <c r="KSN32"/>
      <c r="KSO32"/>
      <c r="KSP32"/>
      <c r="KSQ32"/>
      <c r="KSR32"/>
      <c r="KSS32"/>
      <c r="KST32"/>
      <c r="KSU32"/>
      <c r="KSV32"/>
      <c r="KSW32"/>
      <c r="KSX32"/>
      <c r="KSY32"/>
      <c r="KSZ32"/>
      <c r="KTA32"/>
      <c r="KTB32"/>
      <c r="KTC32"/>
      <c r="KTD32"/>
      <c r="KTE32"/>
      <c r="KTF32"/>
      <c r="KTG32"/>
      <c r="KTH32"/>
      <c r="KTI32"/>
      <c r="KTJ32"/>
      <c r="KTK32"/>
      <c r="KTL32"/>
      <c r="KTM32"/>
      <c r="KTN32"/>
      <c r="KTO32"/>
      <c r="KTP32"/>
      <c r="KTQ32"/>
      <c r="KTR32"/>
      <c r="KTS32"/>
      <c r="KTT32"/>
      <c r="KTU32"/>
      <c r="KTV32"/>
      <c r="KTW32"/>
      <c r="KTX32"/>
      <c r="KTY32"/>
      <c r="KTZ32"/>
      <c r="KUA32"/>
      <c r="KUB32"/>
      <c r="KUC32"/>
      <c r="KUD32"/>
      <c r="KUE32"/>
      <c r="KUF32"/>
      <c r="KUG32"/>
      <c r="KUH32"/>
      <c r="KUI32"/>
      <c r="KUJ32"/>
      <c r="KUK32"/>
      <c r="KUL32"/>
      <c r="KUM32"/>
      <c r="KUN32"/>
      <c r="KUO32"/>
      <c r="KUP32"/>
      <c r="KUQ32"/>
      <c r="KUR32"/>
      <c r="KUS32"/>
      <c r="KUT32"/>
      <c r="KUU32"/>
      <c r="KUV32"/>
      <c r="KUW32"/>
      <c r="KUX32"/>
      <c r="KUY32"/>
      <c r="KUZ32"/>
      <c r="KVA32"/>
      <c r="KVB32"/>
      <c r="KVC32"/>
      <c r="KVD32"/>
      <c r="KVE32"/>
      <c r="KVF32"/>
      <c r="KVG32"/>
      <c r="KVH32"/>
      <c r="KVI32"/>
      <c r="KVJ32"/>
      <c r="KVK32"/>
      <c r="KVL32"/>
      <c r="KVM32"/>
      <c r="KVN32"/>
      <c r="KVO32"/>
      <c r="KVP32"/>
      <c r="KVQ32"/>
      <c r="KVR32"/>
      <c r="KVS32"/>
      <c r="KVT32"/>
      <c r="KVU32"/>
      <c r="KVV32"/>
      <c r="KVW32"/>
      <c r="KVX32"/>
      <c r="KVY32"/>
      <c r="KVZ32"/>
      <c r="KWA32"/>
      <c r="KWB32"/>
      <c r="KWC32"/>
      <c r="KWD32"/>
      <c r="KWE32"/>
      <c r="KWF32"/>
      <c r="KWG32"/>
      <c r="KWH32"/>
      <c r="KWI32"/>
      <c r="KWJ32"/>
      <c r="KWK32"/>
      <c r="KWL32"/>
      <c r="KWM32"/>
      <c r="KWN32"/>
      <c r="KWO32"/>
      <c r="KWP32"/>
      <c r="KWQ32"/>
      <c r="KWR32"/>
      <c r="KWS32"/>
      <c r="KWT32"/>
      <c r="KWU32"/>
      <c r="KWV32"/>
      <c r="KWW32"/>
      <c r="KWX32"/>
      <c r="KWY32"/>
      <c r="KWZ32"/>
      <c r="KXA32"/>
      <c r="KXB32"/>
      <c r="KXC32"/>
      <c r="KXD32"/>
      <c r="KXE32"/>
      <c r="KXF32"/>
      <c r="KXG32"/>
      <c r="KXH32"/>
      <c r="KXI32"/>
      <c r="KXJ32"/>
      <c r="KXK32"/>
      <c r="KXL32"/>
      <c r="KXM32"/>
      <c r="KXN32"/>
      <c r="KXO32"/>
      <c r="KXP32"/>
      <c r="KXQ32"/>
      <c r="KXR32"/>
      <c r="KXS32"/>
      <c r="KXT32"/>
      <c r="KXU32"/>
      <c r="KXV32"/>
      <c r="KXW32"/>
      <c r="KXX32"/>
      <c r="KXY32"/>
      <c r="KXZ32"/>
      <c r="KYA32"/>
      <c r="KYB32"/>
      <c r="KYC32"/>
      <c r="KYD32"/>
      <c r="KYE32"/>
      <c r="KYF32"/>
      <c r="KYG32"/>
      <c r="KYH32"/>
      <c r="KYI32"/>
      <c r="KYJ32"/>
      <c r="KYK32"/>
      <c r="KYL32"/>
      <c r="KYM32"/>
      <c r="KYN32"/>
      <c r="KYO32"/>
      <c r="KYP32"/>
      <c r="KYQ32"/>
      <c r="KYR32"/>
      <c r="KYS32"/>
      <c r="KYT32"/>
      <c r="KYU32"/>
      <c r="KYV32"/>
      <c r="KYW32"/>
      <c r="KYX32"/>
      <c r="KYY32"/>
      <c r="KYZ32"/>
      <c r="KZA32"/>
      <c r="KZB32"/>
      <c r="KZC32"/>
      <c r="KZD32"/>
      <c r="KZE32"/>
      <c r="KZF32"/>
      <c r="KZG32"/>
      <c r="KZH32"/>
      <c r="KZI32"/>
      <c r="KZJ32"/>
      <c r="KZK32"/>
      <c r="KZL32"/>
      <c r="KZM32"/>
      <c r="KZN32"/>
      <c r="KZO32"/>
      <c r="KZP32"/>
      <c r="KZQ32"/>
      <c r="KZR32"/>
      <c r="KZS32"/>
      <c r="KZT32"/>
      <c r="KZU32"/>
      <c r="KZV32"/>
      <c r="KZW32"/>
      <c r="KZX32"/>
      <c r="KZY32"/>
      <c r="KZZ32"/>
      <c r="LAA32"/>
      <c r="LAB32"/>
      <c r="LAC32"/>
      <c r="LAD32"/>
      <c r="LAE32"/>
      <c r="LAF32"/>
      <c r="LAG32"/>
      <c r="LAH32"/>
      <c r="LAI32"/>
      <c r="LAJ32"/>
      <c r="LAK32"/>
      <c r="LAL32"/>
      <c r="LAM32"/>
      <c r="LAN32"/>
      <c r="LAO32"/>
      <c r="LAP32"/>
      <c r="LAQ32"/>
      <c r="LAR32"/>
      <c r="LAS32"/>
      <c r="LAT32"/>
      <c r="LAU32"/>
      <c r="LAV32"/>
      <c r="LAW32"/>
      <c r="LAX32"/>
      <c r="LAY32"/>
      <c r="LAZ32"/>
      <c r="LBA32"/>
      <c r="LBB32"/>
      <c r="LBC32"/>
      <c r="LBD32"/>
      <c r="LBE32"/>
      <c r="LBF32"/>
      <c r="LBG32"/>
      <c r="LBH32"/>
      <c r="LBI32"/>
      <c r="LBJ32"/>
      <c r="LBK32"/>
      <c r="LBL32"/>
      <c r="LBM32"/>
      <c r="LBN32"/>
      <c r="LBO32"/>
      <c r="LBP32"/>
      <c r="LBQ32"/>
      <c r="LBR32"/>
      <c r="LBS32"/>
      <c r="LBT32"/>
      <c r="LBU32"/>
      <c r="LBV32"/>
      <c r="LBW32"/>
      <c r="LBX32"/>
      <c r="LBY32"/>
      <c r="LBZ32"/>
      <c r="LCA32"/>
      <c r="LCB32"/>
      <c r="LCC32"/>
      <c r="LCD32"/>
      <c r="LCE32"/>
      <c r="LCF32"/>
      <c r="LCG32"/>
      <c r="LCH32"/>
      <c r="LCI32"/>
      <c r="LCJ32"/>
      <c r="LCK32"/>
      <c r="LCL32"/>
      <c r="LCM32"/>
      <c r="LCN32"/>
      <c r="LCO32"/>
      <c r="LCP32"/>
      <c r="LCQ32"/>
      <c r="LCR32"/>
      <c r="LCS32"/>
      <c r="LCT32"/>
      <c r="LCU32"/>
      <c r="LCV32"/>
      <c r="LCW32"/>
      <c r="LCX32"/>
      <c r="LCY32"/>
      <c r="LCZ32"/>
      <c r="LDA32"/>
      <c r="LDB32"/>
      <c r="LDC32"/>
      <c r="LDD32"/>
      <c r="LDE32"/>
      <c r="LDF32"/>
      <c r="LDG32"/>
      <c r="LDH32"/>
      <c r="LDI32"/>
      <c r="LDJ32"/>
      <c r="LDK32"/>
      <c r="LDL32"/>
      <c r="LDM32"/>
      <c r="LDN32"/>
      <c r="LDO32"/>
      <c r="LDP32"/>
      <c r="LDQ32"/>
      <c r="LDR32"/>
      <c r="LDS32"/>
      <c r="LDT32"/>
      <c r="LDU32"/>
      <c r="LDV32"/>
      <c r="LDW32"/>
      <c r="LDX32"/>
      <c r="LDY32"/>
      <c r="LDZ32"/>
      <c r="LEA32"/>
      <c r="LEB32"/>
      <c r="LEC32"/>
      <c r="LED32"/>
      <c r="LEE32"/>
      <c r="LEF32"/>
      <c r="LEG32"/>
      <c r="LEH32"/>
      <c r="LEI32"/>
      <c r="LEJ32"/>
      <c r="LEK32"/>
      <c r="LEL32"/>
      <c r="LEM32"/>
      <c r="LEN32"/>
      <c r="LEO32"/>
      <c r="LEP32"/>
      <c r="LEQ32"/>
      <c r="LER32"/>
      <c r="LES32"/>
      <c r="LET32"/>
      <c r="LEU32"/>
      <c r="LEV32"/>
      <c r="LEW32"/>
      <c r="LEX32"/>
      <c r="LEY32"/>
      <c r="LEZ32"/>
      <c r="LFA32"/>
      <c r="LFB32"/>
      <c r="LFC32"/>
      <c r="LFD32"/>
      <c r="LFE32"/>
      <c r="LFF32"/>
      <c r="LFG32"/>
      <c r="LFH32"/>
      <c r="LFI32"/>
      <c r="LFJ32"/>
      <c r="LFK32"/>
      <c r="LFL32"/>
      <c r="LFM32"/>
      <c r="LFN32"/>
      <c r="LFO32"/>
      <c r="LFP32"/>
      <c r="LFQ32"/>
      <c r="LFR32"/>
      <c r="LFS32"/>
      <c r="LFT32"/>
      <c r="LFU32"/>
      <c r="LFV32"/>
      <c r="LFW32"/>
      <c r="LFX32"/>
      <c r="LFY32"/>
      <c r="LFZ32"/>
      <c r="LGA32"/>
      <c r="LGB32"/>
      <c r="LGC32"/>
      <c r="LGD32"/>
      <c r="LGE32"/>
      <c r="LGF32"/>
      <c r="LGG32"/>
      <c r="LGH32"/>
      <c r="LGI32"/>
      <c r="LGJ32"/>
      <c r="LGK32"/>
      <c r="LGL32"/>
      <c r="LGM32"/>
      <c r="LGN32"/>
      <c r="LGO32"/>
      <c r="LGP32"/>
      <c r="LGQ32"/>
      <c r="LGR32"/>
      <c r="LGS32"/>
      <c r="LGT32"/>
      <c r="LGU32"/>
      <c r="LGV32"/>
      <c r="LGW32"/>
      <c r="LGX32"/>
      <c r="LGY32"/>
      <c r="LGZ32"/>
      <c r="LHA32"/>
      <c r="LHB32"/>
      <c r="LHC32"/>
      <c r="LHD32"/>
      <c r="LHE32"/>
      <c r="LHF32"/>
      <c r="LHG32"/>
      <c r="LHH32"/>
      <c r="LHI32"/>
      <c r="LHJ32"/>
      <c r="LHK32"/>
      <c r="LHL32"/>
      <c r="LHM32"/>
      <c r="LHN32"/>
      <c r="LHO32"/>
      <c r="LHP32"/>
      <c r="LHQ32"/>
      <c r="LHR32"/>
      <c r="LHS32"/>
      <c r="LHT32"/>
      <c r="LHU32"/>
      <c r="LHV32"/>
      <c r="LHW32"/>
      <c r="LHX32"/>
      <c r="LHY32"/>
      <c r="LHZ32"/>
      <c r="LIA32"/>
      <c r="LIB32"/>
      <c r="LIC32"/>
      <c r="LID32"/>
      <c r="LIE32"/>
      <c r="LIF32"/>
      <c r="LIG32"/>
      <c r="LIH32"/>
      <c r="LII32"/>
      <c r="LIJ32"/>
      <c r="LIK32"/>
      <c r="LIL32"/>
      <c r="LIM32"/>
      <c r="LIN32"/>
      <c r="LIO32"/>
      <c r="LIP32"/>
      <c r="LIQ32"/>
      <c r="LIR32"/>
      <c r="LIS32"/>
      <c r="LIT32"/>
      <c r="LIU32"/>
      <c r="LIV32"/>
      <c r="LIW32"/>
      <c r="LIX32"/>
      <c r="LIY32"/>
      <c r="LIZ32"/>
      <c r="LJA32"/>
      <c r="LJB32"/>
      <c r="LJC32"/>
      <c r="LJD32"/>
      <c r="LJE32"/>
      <c r="LJF32"/>
      <c r="LJG32"/>
      <c r="LJH32"/>
      <c r="LJI32"/>
      <c r="LJJ32"/>
      <c r="LJK32"/>
      <c r="LJL32"/>
      <c r="LJM32"/>
      <c r="LJN32"/>
      <c r="LJO32"/>
      <c r="LJP32"/>
      <c r="LJQ32"/>
      <c r="LJR32"/>
      <c r="LJS32"/>
      <c r="LJT32"/>
      <c r="LJU32"/>
      <c r="LJV32"/>
      <c r="LJW32"/>
      <c r="LJX32"/>
      <c r="LJY32"/>
      <c r="LJZ32"/>
      <c r="LKA32"/>
      <c r="LKB32"/>
      <c r="LKC32"/>
      <c r="LKD32"/>
      <c r="LKE32"/>
      <c r="LKF32"/>
      <c r="LKG32"/>
      <c r="LKH32"/>
      <c r="LKI32"/>
      <c r="LKJ32"/>
      <c r="LKK32"/>
      <c r="LKL32"/>
      <c r="LKM32"/>
      <c r="LKN32"/>
      <c r="LKO32"/>
      <c r="LKP32"/>
      <c r="LKQ32"/>
      <c r="LKR32"/>
      <c r="LKS32"/>
      <c r="LKT32"/>
      <c r="LKU32"/>
      <c r="LKV32"/>
      <c r="LKW32"/>
      <c r="LKX32"/>
      <c r="LKY32"/>
      <c r="LKZ32"/>
      <c r="LLA32"/>
      <c r="LLB32"/>
      <c r="LLC32"/>
      <c r="LLD32"/>
      <c r="LLE32"/>
      <c r="LLF32"/>
      <c r="LLG32"/>
      <c r="LLH32"/>
      <c r="LLI32"/>
      <c r="LLJ32"/>
      <c r="LLK32"/>
      <c r="LLL32"/>
      <c r="LLM32"/>
      <c r="LLN32"/>
      <c r="LLO32"/>
      <c r="LLP32"/>
      <c r="LLQ32"/>
      <c r="LLR32"/>
      <c r="LLS32"/>
      <c r="LLT32"/>
      <c r="LLU32"/>
      <c r="LLV32"/>
      <c r="LLW32"/>
      <c r="LLX32"/>
      <c r="LLY32"/>
      <c r="LLZ32"/>
      <c r="LMA32"/>
      <c r="LMB32"/>
      <c r="LMC32"/>
      <c r="LMD32"/>
      <c r="LME32"/>
      <c r="LMF32"/>
      <c r="LMG32"/>
      <c r="LMH32"/>
      <c r="LMI32"/>
      <c r="LMJ32"/>
      <c r="LMK32"/>
      <c r="LML32"/>
      <c r="LMM32"/>
      <c r="LMN32"/>
      <c r="LMO32"/>
      <c r="LMP32"/>
      <c r="LMQ32"/>
      <c r="LMR32"/>
      <c r="LMS32"/>
      <c r="LMT32"/>
      <c r="LMU32"/>
      <c r="LMV32"/>
      <c r="LMW32"/>
      <c r="LMX32"/>
      <c r="LMY32"/>
      <c r="LMZ32"/>
      <c r="LNA32"/>
      <c r="LNB32"/>
      <c r="LNC32"/>
      <c r="LND32"/>
      <c r="LNE32"/>
      <c r="LNF32"/>
      <c r="LNG32"/>
      <c r="LNH32"/>
      <c r="LNI32"/>
      <c r="LNJ32"/>
      <c r="LNK32"/>
      <c r="LNL32"/>
      <c r="LNM32"/>
      <c r="LNN32"/>
      <c r="LNO32"/>
      <c r="LNP32"/>
      <c r="LNQ32"/>
      <c r="LNR32"/>
      <c r="LNS32"/>
      <c r="LNT32"/>
      <c r="LNU32"/>
      <c r="LNV32"/>
      <c r="LNW32"/>
      <c r="LNX32"/>
      <c r="LNY32"/>
      <c r="LNZ32"/>
      <c r="LOA32"/>
      <c r="LOB32"/>
      <c r="LOC32"/>
      <c r="LOD32"/>
      <c r="LOE32"/>
      <c r="LOF32"/>
      <c r="LOG32"/>
      <c r="LOH32"/>
      <c r="LOI32"/>
      <c r="LOJ32"/>
      <c r="LOK32"/>
      <c r="LOL32"/>
      <c r="LOM32"/>
      <c r="LON32"/>
      <c r="LOO32"/>
      <c r="LOP32"/>
      <c r="LOQ32"/>
      <c r="LOR32"/>
      <c r="LOS32"/>
      <c r="LOT32"/>
      <c r="LOU32"/>
      <c r="LOV32"/>
      <c r="LOW32"/>
      <c r="LOX32"/>
      <c r="LOY32"/>
      <c r="LOZ32"/>
      <c r="LPA32"/>
      <c r="LPB32"/>
      <c r="LPC32"/>
      <c r="LPD32"/>
      <c r="LPE32"/>
      <c r="LPF32"/>
      <c r="LPG32"/>
      <c r="LPH32"/>
      <c r="LPI32"/>
      <c r="LPJ32"/>
      <c r="LPK32"/>
      <c r="LPL32"/>
      <c r="LPM32"/>
      <c r="LPN32"/>
      <c r="LPO32"/>
      <c r="LPP32"/>
      <c r="LPQ32"/>
      <c r="LPR32"/>
      <c r="LPS32"/>
      <c r="LPT32"/>
      <c r="LPU32"/>
      <c r="LPV32"/>
      <c r="LPW32"/>
      <c r="LPX32"/>
      <c r="LPY32"/>
      <c r="LPZ32"/>
      <c r="LQA32"/>
      <c r="LQB32"/>
      <c r="LQC32"/>
      <c r="LQD32"/>
      <c r="LQE32"/>
      <c r="LQF32"/>
      <c r="LQG32"/>
      <c r="LQH32"/>
      <c r="LQI32"/>
      <c r="LQJ32"/>
      <c r="LQK32"/>
      <c r="LQL32"/>
      <c r="LQM32"/>
      <c r="LQN32"/>
      <c r="LQO32"/>
      <c r="LQP32"/>
      <c r="LQQ32"/>
      <c r="LQR32"/>
      <c r="LQS32"/>
      <c r="LQT32"/>
      <c r="LQU32"/>
      <c r="LQV32"/>
      <c r="LQW32"/>
      <c r="LQX32"/>
      <c r="LQY32"/>
      <c r="LQZ32"/>
      <c r="LRA32"/>
      <c r="LRB32"/>
      <c r="LRC32"/>
      <c r="LRD32"/>
      <c r="LRE32"/>
      <c r="LRF32"/>
      <c r="LRG32"/>
      <c r="LRH32"/>
      <c r="LRI32"/>
      <c r="LRJ32"/>
      <c r="LRK32"/>
      <c r="LRL32"/>
      <c r="LRM32"/>
      <c r="LRN32"/>
      <c r="LRO32"/>
      <c r="LRP32"/>
      <c r="LRQ32"/>
      <c r="LRR32"/>
      <c r="LRS32"/>
      <c r="LRT32"/>
      <c r="LRU32"/>
      <c r="LRV32"/>
      <c r="LRW32"/>
      <c r="LRX32"/>
      <c r="LRY32"/>
      <c r="LRZ32"/>
      <c r="LSA32"/>
      <c r="LSB32"/>
      <c r="LSC32"/>
      <c r="LSD32"/>
      <c r="LSE32"/>
      <c r="LSF32"/>
      <c r="LSG32"/>
      <c r="LSH32"/>
      <c r="LSI32"/>
      <c r="LSJ32"/>
      <c r="LSK32"/>
      <c r="LSL32"/>
      <c r="LSM32"/>
      <c r="LSN32"/>
      <c r="LSO32"/>
      <c r="LSP32"/>
      <c r="LSQ32"/>
      <c r="LSR32"/>
      <c r="LSS32"/>
      <c r="LST32"/>
      <c r="LSU32"/>
      <c r="LSV32"/>
      <c r="LSW32"/>
      <c r="LSX32"/>
      <c r="LSY32"/>
      <c r="LSZ32"/>
      <c r="LTA32"/>
      <c r="LTB32"/>
      <c r="LTC32"/>
      <c r="LTD32"/>
      <c r="LTE32"/>
      <c r="LTF32"/>
      <c r="LTG32"/>
      <c r="LTH32"/>
      <c r="LTI32"/>
      <c r="LTJ32"/>
      <c r="LTK32"/>
      <c r="LTL32"/>
      <c r="LTM32"/>
      <c r="LTN32"/>
      <c r="LTO32"/>
      <c r="LTP32"/>
      <c r="LTQ32"/>
      <c r="LTR32"/>
      <c r="LTS32"/>
      <c r="LTT32"/>
      <c r="LTU32"/>
      <c r="LTV32"/>
      <c r="LTW32"/>
      <c r="LTX32"/>
      <c r="LTY32"/>
      <c r="LTZ32"/>
      <c r="LUA32"/>
      <c r="LUB32"/>
      <c r="LUC32"/>
      <c r="LUD32"/>
      <c r="LUE32"/>
      <c r="LUF32"/>
      <c r="LUG32"/>
      <c r="LUH32"/>
      <c r="LUI32"/>
      <c r="LUJ32"/>
      <c r="LUK32"/>
      <c r="LUL32"/>
      <c r="LUM32"/>
      <c r="LUN32"/>
      <c r="LUO32"/>
      <c r="LUP32"/>
      <c r="LUQ32"/>
      <c r="LUR32"/>
      <c r="LUS32"/>
      <c r="LUT32"/>
      <c r="LUU32"/>
      <c r="LUV32"/>
      <c r="LUW32"/>
      <c r="LUX32"/>
      <c r="LUY32"/>
      <c r="LUZ32"/>
      <c r="LVA32"/>
      <c r="LVB32"/>
      <c r="LVC32"/>
      <c r="LVD32"/>
      <c r="LVE32"/>
      <c r="LVF32"/>
      <c r="LVG32"/>
      <c r="LVH32"/>
      <c r="LVI32"/>
      <c r="LVJ32"/>
      <c r="LVK32"/>
      <c r="LVL32"/>
      <c r="LVM32"/>
      <c r="LVN32"/>
      <c r="LVO32"/>
      <c r="LVP32"/>
      <c r="LVQ32"/>
      <c r="LVR32"/>
      <c r="LVS32"/>
      <c r="LVT32"/>
      <c r="LVU32"/>
      <c r="LVV32"/>
      <c r="LVW32"/>
      <c r="LVX32"/>
      <c r="LVY32"/>
      <c r="LVZ32"/>
      <c r="LWA32"/>
      <c r="LWB32"/>
      <c r="LWC32"/>
      <c r="LWD32"/>
      <c r="LWE32"/>
      <c r="LWF32"/>
      <c r="LWG32"/>
      <c r="LWH32"/>
      <c r="LWI32"/>
      <c r="LWJ32"/>
      <c r="LWK32"/>
      <c r="LWL32"/>
      <c r="LWM32"/>
      <c r="LWN32"/>
      <c r="LWO32"/>
      <c r="LWP32"/>
      <c r="LWQ32"/>
      <c r="LWR32"/>
      <c r="LWS32"/>
      <c r="LWT32"/>
      <c r="LWU32"/>
      <c r="LWV32"/>
      <c r="LWW32"/>
      <c r="LWX32"/>
      <c r="LWY32"/>
      <c r="LWZ32"/>
      <c r="LXA32"/>
      <c r="LXB32"/>
      <c r="LXC32"/>
      <c r="LXD32"/>
      <c r="LXE32"/>
      <c r="LXF32"/>
      <c r="LXG32"/>
      <c r="LXH32"/>
      <c r="LXI32"/>
      <c r="LXJ32"/>
      <c r="LXK32"/>
      <c r="LXL32"/>
      <c r="LXM32"/>
      <c r="LXN32"/>
      <c r="LXO32"/>
      <c r="LXP32"/>
      <c r="LXQ32"/>
      <c r="LXR32"/>
      <c r="LXS32"/>
      <c r="LXT32"/>
      <c r="LXU32"/>
      <c r="LXV32"/>
      <c r="LXW32"/>
      <c r="LXX32"/>
      <c r="LXY32"/>
      <c r="LXZ32"/>
      <c r="LYA32"/>
      <c r="LYB32"/>
      <c r="LYC32"/>
      <c r="LYD32"/>
      <c r="LYE32"/>
      <c r="LYF32"/>
      <c r="LYG32"/>
      <c r="LYH32"/>
      <c r="LYI32"/>
      <c r="LYJ32"/>
      <c r="LYK32"/>
      <c r="LYL32"/>
      <c r="LYM32"/>
      <c r="LYN32"/>
      <c r="LYO32"/>
      <c r="LYP32"/>
      <c r="LYQ32"/>
      <c r="LYR32"/>
      <c r="LYS32"/>
      <c r="LYT32"/>
      <c r="LYU32"/>
      <c r="LYV32"/>
      <c r="LYW32"/>
      <c r="LYX32"/>
      <c r="LYY32"/>
      <c r="LYZ32"/>
      <c r="LZA32"/>
      <c r="LZB32"/>
      <c r="LZC32"/>
      <c r="LZD32"/>
      <c r="LZE32"/>
      <c r="LZF32"/>
      <c r="LZG32"/>
      <c r="LZH32"/>
      <c r="LZI32"/>
      <c r="LZJ32"/>
      <c r="LZK32"/>
      <c r="LZL32"/>
      <c r="LZM32"/>
      <c r="LZN32"/>
      <c r="LZO32"/>
      <c r="LZP32"/>
      <c r="LZQ32"/>
      <c r="LZR32"/>
      <c r="LZS32"/>
      <c r="LZT32"/>
      <c r="LZU32"/>
      <c r="LZV32"/>
      <c r="LZW32"/>
      <c r="LZX32"/>
      <c r="LZY32"/>
      <c r="LZZ32"/>
      <c r="MAA32"/>
      <c r="MAB32"/>
      <c r="MAC32"/>
      <c r="MAD32"/>
      <c r="MAE32"/>
      <c r="MAF32"/>
      <c r="MAG32"/>
      <c r="MAH32"/>
      <c r="MAI32"/>
      <c r="MAJ32"/>
      <c r="MAK32"/>
      <c r="MAL32"/>
      <c r="MAM32"/>
      <c r="MAN32"/>
      <c r="MAO32"/>
      <c r="MAP32"/>
      <c r="MAQ32"/>
      <c r="MAR32"/>
      <c r="MAS32"/>
      <c r="MAT32"/>
      <c r="MAU32"/>
      <c r="MAV32"/>
      <c r="MAW32"/>
      <c r="MAX32"/>
      <c r="MAY32"/>
      <c r="MAZ32"/>
      <c r="MBA32"/>
      <c r="MBB32"/>
      <c r="MBC32"/>
      <c r="MBD32"/>
      <c r="MBE32"/>
      <c r="MBF32"/>
      <c r="MBG32"/>
      <c r="MBH32"/>
      <c r="MBI32"/>
      <c r="MBJ32"/>
      <c r="MBK32"/>
      <c r="MBL32"/>
      <c r="MBM32"/>
      <c r="MBN32"/>
      <c r="MBO32"/>
      <c r="MBP32"/>
      <c r="MBQ32"/>
      <c r="MBR32"/>
      <c r="MBS32"/>
      <c r="MBT32"/>
      <c r="MBU32"/>
      <c r="MBV32"/>
      <c r="MBW32"/>
      <c r="MBX32"/>
      <c r="MBY32"/>
      <c r="MBZ32"/>
      <c r="MCA32"/>
      <c r="MCB32"/>
      <c r="MCC32"/>
      <c r="MCD32"/>
      <c r="MCE32"/>
      <c r="MCF32"/>
      <c r="MCG32"/>
      <c r="MCH32"/>
      <c r="MCI32"/>
      <c r="MCJ32"/>
      <c r="MCK32"/>
      <c r="MCL32"/>
      <c r="MCM32"/>
      <c r="MCN32"/>
      <c r="MCO32"/>
      <c r="MCP32"/>
      <c r="MCQ32"/>
      <c r="MCR32"/>
      <c r="MCS32"/>
      <c r="MCT32"/>
      <c r="MCU32"/>
      <c r="MCV32"/>
      <c r="MCW32"/>
      <c r="MCX32"/>
      <c r="MCY32"/>
      <c r="MCZ32"/>
      <c r="MDA32"/>
      <c r="MDB32"/>
      <c r="MDC32"/>
      <c r="MDD32"/>
      <c r="MDE32"/>
      <c r="MDF32"/>
      <c r="MDG32"/>
      <c r="MDH32"/>
      <c r="MDI32"/>
      <c r="MDJ32"/>
      <c r="MDK32"/>
      <c r="MDL32"/>
      <c r="MDM32"/>
      <c r="MDN32"/>
      <c r="MDO32"/>
      <c r="MDP32"/>
      <c r="MDQ32"/>
      <c r="MDR32"/>
      <c r="MDS32"/>
      <c r="MDT32"/>
      <c r="MDU32"/>
      <c r="MDV32"/>
      <c r="MDW32"/>
      <c r="MDX32"/>
      <c r="MDY32"/>
      <c r="MDZ32"/>
      <c r="MEA32"/>
      <c r="MEB32"/>
      <c r="MEC32"/>
      <c r="MED32"/>
      <c r="MEE32"/>
      <c r="MEF32"/>
      <c r="MEG32"/>
      <c r="MEH32"/>
      <c r="MEI32"/>
      <c r="MEJ32"/>
      <c r="MEK32"/>
      <c r="MEL32"/>
      <c r="MEM32"/>
      <c r="MEN32"/>
      <c r="MEO32"/>
      <c r="MEP32"/>
      <c r="MEQ32"/>
      <c r="MER32"/>
      <c r="MES32"/>
      <c r="MET32"/>
      <c r="MEU32"/>
      <c r="MEV32"/>
      <c r="MEW32"/>
      <c r="MEX32"/>
      <c r="MEY32"/>
      <c r="MEZ32"/>
      <c r="MFA32"/>
      <c r="MFB32"/>
      <c r="MFC32"/>
      <c r="MFD32"/>
      <c r="MFE32"/>
      <c r="MFF32"/>
      <c r="MFG32"/>
      <c r="MFH32"/>
      <c r="MFI32"/>
      <c r="MFJ32"/>
      <c r="MFK32"/>
      <c r="MFL32"/>
      <c r="MFM32"/>
      <c r="MFN32"/>
      <c r="MFO32"/>
      <c r="MFP32"/>
      <c r="MFQ32"/>
      <c r="MFR32"/>
      <c r="MFS32"/>
      <c r="MFT32"/>
      <c r="MFU32"/>
      <c r="MFV32"/>
      <c r="MFW32"/>
      <c r="MFX32"/>
      <c r="MFY32"/>
      <c r="MFZ32"/>
      <c r="MGA32"/>
      <c r="MGB32"/>
      <c r="MGC32"/>
      <c r="MGD32"/>
      <c r="MGE32"/>
      <c r="MGF32"/>
      <c r="MGG32"/>
      <c r="MGH32"/>
      <c r="MGI32"/>
      <c r="MGJ32"/>
      <c r="MGK32"/>
      <c r="MGL32"/>
      <c r="MGM32"/>
      <c r="MGN32"/>
      <c r="MGO32"/>
      <c r="MGP32"/>
      <c r="MGQ32"/>
      <c r="MGR32"/>
      <c r="MGS32"/>
      <c r="MGT32"/>
      <c r="MGU32"/>
      <c r="MGV32"/>
      <c r="MGW32"/>
      <c r="MGX32"/>
      <c r="MGY32"/>
      <c r="MGZ32"/>
      <c r="MHA32"/>
      <c r="MHB32"/>
      <c r="MHC32"/>
      <c r="MHD32"/>
      <c r="MHE32"/>
      <c r="MHF32"/>
      <c r="MHG32"/>
      <c r="MHH32"/>
      <c r="MHI32"/>
      <c r="MHJ32"/>
      <c r="MHK32"/>
      <c r="MHL32"/>
      <c r="MHM32"/>
      <c r="MHN32"/>
      <c r="MHO32"/>
      <c r="MHP32"/>
      <c r="MHQ32"/>
      <c r="MHR32"/>
      <c r="MHS32"/>
      <c r="MHT32"/>
      <c r="MHU32"/>
      <c r="MHV32"/>
      <c r="MHW32"/>
      <c r="MHX32"/>
      <c r="MHY32"/>
      <c r="MHZ32"/>
      <c r="MIA32"/>
      <c r="MIB32"/>
      <c r="MIC32"/>
      <c r="MID32"/>
      <c r="MIE32"/>
      <c r="MIF32"/>
      <c r="MIG32"/>
      <c r="MIH32"/>
      <c r="MII32"/>
      <c r="MIJ32"/>
      <c r="MIK32"/>
      <c r="MIL32"/>
      <c r="MIM32"/>
      <c r="MIN32"/>
      <c r="MIO32"/>
      <c r="MIP32"/>
      <c r="MIQ32"/>
      <c r="MIR32"/>
      <c r="MIS32"/>
      <c r="MIT32"/>
      <c r="MIU32"/>
      <c r="MIV32"/>
      <c r="MIW32"/>
      <c r="MIX32"/>
      <c r="MIY32"/>
      <c r="MIZ32"/>
      <c r="MJA32"/>
      <c r="MJB32"/>
      <c r="MJC32"/>
      <c r="MJD32"/>
      <c r="MJE32"/>
      <c r="MJF32"/>
      <c r="MJG32"/>
      <c r="MJH32"/>
      <c r="MJI32"/>
      <c r="MJJ32"/>
      <c r="MJK32"/>
      <c r="MJL32"/>
      <c r="MJM32"/>
      <c r="MJN32"/>
      <c r="MJO32"/>
      <c r="MJP32"/>
      <c r="MJQ32"/>
      <c r="MJR32"/>
      <c r="MJS32"/>
      <c r="MJT32"/>
      <c r="MJU32"/>
      <c r="MJV32"/>
      <c r="MJW32"/>
      <c r="MJX32"/>
      <c r="MJY32"/>
      <c r="MJZ32"/>
      <c r="MKA32"/>
      <c r="MKB32"/>
      <c r="MKC32"/>
      <c r="MKD32"/>
      <c r="MKE32"/>
      <c r="MKF32"/>
      <c r="MKG32"/>
      <c r="MKH32"/>
      <c r="MKI32"/>
      <c r="MKJ32"/>
      <c r="MKK32"/>
      <c r="MKL32"/>
      <c r="MKM32"/>
      <c r="MKN32"/>
      <c r="MKO32"/>
      <c r="MKP32"/>
      <c r="MKQ32"/>
      <c r="MKR32"/>
      <c r="MKS32"/>
      <c r="MKT32"/>
      <c r="MKU32"/>
      <c r="MKV32"/>
      <c r="MKW32"/>
      <c r="MKX32"/>
      <c r="MKY32"/>
      <c r="MKZ32"/>
      <c r="MLA32"/>
      <c r="MLB32"/>
      <c r="MLC32"/>
      <c r="MLD32"/>
      <c r="MLE32"/>
      <c r="MLF32"/>
      <c r="MLG32"/>
      <c r="MLH32"/>
      <c r="MLI32"/>
      <c r="MLJ32"/>
      <c r="MLK32"/>
      <c r="MLL32"/>
      <c r="MLM32"/>
      <c r="MLN32"/>
      <c r="MLO32"/>
      <c r="MLP32"/>
      <c r="MLQ32"/>
      <c r="MLR32"/>
      <c r="MLS32"/>
      <c r="MLT32"/>
      <c r="MLU32"/>
      <c r="MLV32"/>
      <c r="MLW32"/>
      <c r="MLX32"/>
      <c r="MLY32"/>
      <c r="MLZ32"/>
      <c r="MMA32"/>
      <c r="MMB32"/>
      <c r="MMC32"/>
      <c r="MMD32"/>
      <c r="MME32"/>
      <c r="MMF32"/>
      <c r="MMG32"/>
      <c r="MMH32"/>
      <c r="MMI32"/>
      <c r="MMJ32"/>
      <c r="MMK32"/>
      <c r="MML32"/>
      <c r="MMM32"/>
      <c r="MMN32"/>
      <c r="MMO32"/>
      <c r="MMP32"/>
      <c r="MMQ32"/>
      <c r="MMR32"/>
      <c r="MMS32"/>
      <c r="MMT32"/>
      <c r="MMU32"/>
      <c r="MMV32"/>
      <c r="MMW32"/>
      <c r="MMX32"/>
      <c r="MMY32"/>
      <c r="MMZ32"/>
      <c r="MNA32"/>
      <c r="MNB32"/>
      <c r="MNC32"/>
      <c r="MND32"/>
      <c r="MNE32"/>
      <c r="MNF32"/>
      <c r="MNG32"/>
      <c r="MNH32"/>
      <c r="MNI32"/>
      <c r="MNJ32"/>
      <c r="MNK32"/>
      <c r="MNL32"/>
      <c r="MNM32"/>
      <c r="MNN32"/>
      <c r="MNO32"/>
      <c r="MNP32"/>
      <c r="MNQ32"/>
      <c r="MNR32"/>
      <c r="MNS32"/>
      <c r="MNT32"/>
      <c r="MNU32"/>
      <c r="MNV32"/>
      <c r="MNW32"/>
      <c r="MNX32"/>
      <c r="MNY32"/>
      <c r="MNZ32"/>
      <c r="MOA32"/>
      <c r="MOB32"/>
      <c r="MOC32"/>
      <c r="MOD32"/>
      <c r="MOE32"/>
      <c r="MOF32"/>
      <c r="MOG32"/>
      <c r="MOH32"/>
      <c r="MOI32"/>
      <c r="MOJ32"/>
      <c r="MOK32"/>
      <c r="MOL32"/>
      <c r="MOM32"/>
      <c r="MON32"/>
      <c r="MOO32"/>
      <c r="MOP32"/>
      <c r="MOQ32"/>
      <c r="MOR32"/>
      <c r="MOS32"/>
      <c r="MOT32"/>
      <c r="MOU32"/>
      <c r="MOV32"/>
      <c r="MOW32"/>
      <c r="MOX32"/>
      <c r="MOY32"/>
      <c r="MOZ32"/>
      <c r="MPA32"/>
      <c r="MPB32"/>
      <c r="MPC32"/>
      <c r="MPD32"/>
      <c r="MPE32"/>
      <c r="MPF32"/>
      <c r="MPG32"/>
      <c r="MPH32"/>
      <c r="MPI32"/>
      <c r="MPJ32"/>
      <c r="MPK32"/>
      <c r="MPL32"/>
      <c r="MPM32"/>
      <c r="MPN32"/>
      <c r="MPO32"/>
      <c r="MPP32"/>
      <c r="MPQ32"/>
      <c r="MPR32"/>
      <c r="MPS32"/>
      <c r="MPT32"/>
      <c r="MPU32"/>
      <c r="MPV32"/>
      <c r="MPW32"/>
      <c r="MPX32"/>
      <c r="MPY32"/>
      <c r="MPZ32"/>
      <c r="MQA32"/>
      <c r="MQB32"/>
      <c r="MQC32"/>
      <c r="MQD32"/>
      <c r="MQE32"/>
      <c r="MQF32"/>
      <c r="MQG32"/>
      <c r="MQH32"/>
      <c r="MQI32"/>
      <c r="MQJ32"/>
      <c r="MQK32"/>
      <c r="MQL32"/>
      <c r="MQM32"/>
      <c r="MQN32"/>
      <c r="MQO32"/>
      <c r="MQP32"/>
      <c r="MQQ32"/>
      <c r="MQR32"/>
      <c r="MQS32"/>
      <c r="MQT32"/>
      <c r="MQU32"/>
      <c r="MQV32"/>
      <c r="MQW32"/>
      <c r="MQX32"/>
      <c r="MQY32"/>
      <c r="MQZ32"/>
      <c r="MRA32"/>
      <c r="MRB32"/>
      <c r="MRC32"/>
      <c r="MRD32"/>
      <c r="MRE32"/>
      <c r="MRF32"/>
      <c r="MRG32"/>
      <c r="MRH32"/>
      <c r="MRI32"/>
      <c r="MRJ32"/>
      <c r="MRK32"/>
      <c r="MRL32"/>
      <c r="MRM32"/>
      <c r="MRN32"/>
      <c r="MRO32"/>
      <c r="MRP32"/>
      <c r="MRQ32"/>
      <c r="MRR32"/>
      <c r="MRS32"/>
      <c r="MRT32"/>
      <c r="MRU32"/>
      <c r="MRV32"/>
      <c r="MRW32"/>
      <c r="MRX32"/>
      <c r="MRY32"/>
      <c r="MRZ32"/>
      <c r="MSA32"/>
      <c r="MSB32"/>
      <c r="MSC32"/>
      <c r="MSD32"/>
      <c r="MSE32"/>
      <c r="MSF32"/>
      <c r="MSG32"/>
      <c r="MSH32"/>
      <c r="MSI32"/>
      <c r="MSJ32"/>
      <c r="MSK32"/>
      <c r="MSL32"/>
      <c r="MSM32"/>
      <c r="MSN32"/>
      <c r="MSO32"/>
      <c r="MSP32"/>
      <c r="MSQ32"/>
      <c r="MSR32"/>
      <c r="MSS32"/>
      <c r="MST32"/>
      <c r="MSU32"/>
      <c r="MSV32"/>
      <c r="MSW32"/>
      <c r="MSX32"/>
      <c r="MSY32"/>
      <c r="MSZ32"/>
      <c r="MTA32"/>
      <c r="MTB32"/>
      <c r="MTC32"/>
      <c r="MTD32"/>
      <c r="MTE32"/>
      <c r="MTF32"/>
      <c r="MTG32"/>
      <c r="MTH32"/>
      <c r="MTI32"/>
      <c r="MTJ32"/>
      <c r="MTK32"/>
      <c r="MTL32"/>
      <c r="MTM32"/>
      <c r="MTN32"/>
      <c r="MTO32"/>
      <c r="MTP32"/>
      <c r="MTQ32"/>
      <c r="MTR32"/>
      <c r="MTS32"/>
      <c r="MTT32"/>
      <c r="MTU32"/>
      <c r="MTV32"/>
      <c r="MTW32"/>
      <c r="MTX32"/>
      <c r="MTY32"/>
      <c r="MTZ32"/>
      <c r="MUA32"/>
      <c r="MUB32"/>
      <c r="MUC32"/>
      <c r="MUD32"/>
      <c r="MUE32"/>
      <c r="MUF32"/>
      <c r="MUG32"/>
      <c r="MUH32"/>
      <c r="MUI32"/>
      <c r="MUJ32"/>
      <c r="MUK32"/>
      <c r="MUL32"/>
      <c r="MUM32"/>
      <c r="MUN32"/>
      <c r="MUO32"/>
      <c r="MUP32"/>
      <c r="MUQ32"/>
      <c r="MUR32"/>
      <c r="MUS32"/>
      <c r="MUT32"/>
      <c r="MUU32"/>
      <c r="MUV32"/>
      <c r="MUW32"/>
      <c r="MUX32"/>
      <c r="MUY32"/>
      <c r="MUZ32"/>
      <c r="MVA32"/>
      <c r="MVB32"/>
      <c r="MVC32"/>
      <c r="MVD32"/>
      <c r="MVE32"/>
      <c r="MVF32"/>
      <c r="MVG32"/>
      <c r="MVH32"/>
      <c r="MVI32"/>
      <c r="MVJ32"/>
      <c r="MVK32"/>
      <c r="MVL32"/>
      <c r="MVM32"/>
      <c r="MVN32"/>
      <c r="MVO32"/>
      <c r="MVP32"/>
      <c r="MVQ32"/>
      <c r="MVR32"/>
      <c r="MVS32"/>
      <c r="MVT32"/>
      <c r="MVU32"/>
      <c r="MVV32"/>
      <c r="MVW32"/>
      <c r="MVX32"/>
      <c r="MVY32"/>
      <c r="MVZ32"/>
      <c r="MWA32"/>
      <c r="MWB32"/>
      <c r="MWC32"/>
      <c r="MWD32"/>
      <c r="MWE32"/>
      <c r="MWF32"/>
      <c r="MWG32"/>
      <c r="MWH32"/>
      <c r="MWI32"/>
      <c r="MWJ32"/>
      <c r="MWK32"/>
      <c r="MWL32"/>
      <c r="MWM32"/>
      <c r="MWN32"/>
      <c r="MWO32"/>
      <c r="MWP32"/>
      <c r="MWQ32"/>
      <c r="MWR32"/>
      <c r="MWS32"/>
      <c r="MWT32"/>
      <c r="MWU32"/>
      <c r="MWV32"/>
      <c r="MWW32"/>
      <c r="MWX32"/>
      <c r="MWY32"/>
      <c r="MWZ32"/>
      <c r="MXA32"/>
      <c r="MXB32"/>
      <c r="MXC32"/>
      <c r="MXD32"/>
      <c r="MXE32"/>
      <c r="MXF32"/>
      <c r="MXG32"/>
      <c r="MXH32"/>
      <c r="MXI32"/>
      <c r="MXJ32"/>
      <c r="MXK32"/>
      <c r="MXL32"/>
      <c r="MXM32"/>
      <c r="MXN32"/>
      <c r="MXO32"/>
      <c r="MXP32"/>
      <c r="MXQ32"/>
      <c r="MXR32"/>
      <c r="MXS32"/>
      <c r="MXT32"/>
      <c r="MXU32"/>
      <c r="MXV32"/>
      <c r="MXW32"/>
      <c r="MXX32"/>
      <c r="MXY32"/>
      <c r="MXZ32"/>
      <c r="MYA32"/>
      <c r="MYB32"/>
      <c r="MYC32"/>
      <c r="MYD32"/>
      <c r="MYE32"/>
      <c r="MYF32"/>
      <c r="MYG32"/>
      <c r="MYH32"/>
      <c r="MYI32"/>
      <c r="MYJ32"/>
      <c r="MYK32"/>
      <c r="MYL32"/>
      <c r="MYM32"/>
      <c r="MYN32"/>
      <c r="MYO32"/>
      <c r="MYP32"/>
      <c r="MYQ32"/>
      <c r="MYR32"/>
      <c r="MYS32"/>
      <c r="MYT32"/>
      <c r="MYU32"/>
      <c r="MYV32"/>
      <c r="MYW32"/>
      <c r="MYX32"/>
      <c r="MYY32"/>
      <c r="MYZ32"/>
      <c r="MZA32"/>
      <c r="MZB32"/>
      <c r="MZC32"/>
      <c r="MZD32"/>
      <c r="MZE32"/>
      <c r="MZF32"/>
      <c r="MZG32"/>
      <c r="MZH32"/>
      <c r="MZI32"/>
      <c r="MZJ32"/>
      <c r="MZK32"/>
      <c r="MZL32"/>
      <c r="MZM32"/>
      <c r="MZN32"/>
      <c r="MZO32"/>
      <c r="MZP32"/>
      <c r="MZQ32"/>
      <c r="MZR32"/>
      <c r="MZS32"/>
      <c r="MZT32"/>
      <c r="MZU32"/>
      <c r="MZV32"/>
      <c r="MZW32"/>
      <c r="MZX32"/>
      <c r="MZY32"/>
      <c r="MZZ32"/>
      <c r="NAA32"/>
      <c r="NAB32"/>
      <c r="NAC32"/>
      <c r="NAD32"/>
      <c r="NAE32"/>
      <c r="NAF32"/>
      <c r="NAG32"/>
      <c r="NAH32"/>
      <c r="NAI32"/>
      <c r="NAJ32"/>
      <c r="NAK32"/>
      <c r="NAL32"/>
      <c r="NAM32"/>
      <c r="NAN32"/>
      <c r="NAO32"/>
      <c r="NAP32"/>
      <c r="NAQ32"/>
      <c r="NAR32"/>
      <c r="NAS32"/>
      <c r="NAT32"/>
      <c r="NAU32"/>
      <c r="NAV32"/>
      <c r="NAW32"/>
      <c r="NAX32"/>
      <c r="NAY32"/>
      <c r="NAZ32"/>
      <c r="NBA32"/>
      <c r="NBB32"/>
      <c r="NBC32"/>
      <c r="NBD32"/>
      <c r="NBE32"/>
      <c r="NBF32"/>
      <c r="NBG32"/>
      <c r="NBH32"/>
      <c r="NBI32"/>
      <c r="NBJ32"/>
      <c r="NBK32"/>
      <c r="NBL32"/>
      <c r="NBM32"/>
      <c r="NBN32"/>
      <c r="NBO32"/>
      <c r="NBP32"/>
      <c r="NBQ32"/>
      <c r="NBR32"/>
      <c r="NBS32"/>
      <c r="NBT32"/>
      <c r="NBU32"/>
      <c r="NBV32"/>
      <c r="NBW32"/>
      <c r="NBX32"/>
      <c r="NBY32"/>
      <c r="NBZ32"/>
      <c r="NCA32"/>
      <c r="NCB32"/>
      <c r="NCC32"/>
      <c r="NCD32"/>
      <c r="NCE32"/>
      <c r="NCF32"/>
      <c r="NCG32"/>
      <c r="NCH32"/>
      <c r="NCI32"/>
      <c r="NCJ32"/>
      <c r="NCK32"/>
      <c r="NCL32"/>
      <c r="NCM32"/>
      <c r="NCN32"/>
      <c r="NCO32"/>
      <c r="NCP32"/>
      <c r="NCQ32"/>
      <c r="NCR32"/>
      <c r="NCS32"/>
      <c r="NCT32"/>
      <c r="NCU32"/>
      <c r="NCV32"/>
      <c r="NCW32"/>
      <c r="NCX32"/>
      <c r="NCY32"/>
      <c r="NCZ32"/>
      <c r="NDA32"/>
      <c r="NDB32"/>
      <c r="NDC32"/>
      <c r="NDD32"/>
      <c r="NDE32"/>
      <c r="NDF32"/>
      <c r="NDG32"/>
      <c r="NDH32"/>
      <c r="NDI32"/>
      <c r="NDJ32"/>
      <c r="NDK32"/>
      <c r="NDL32"/>
      <c r="NDM32"/>
      <c r="NDN32"/>
      <c r="NDO32"/>
      <c r="NDP32"/>
      <c r="NDQ32"/>
      <c r="NDR32"/>
      <c r="NDS32"/>
      <c r="NDT32"/>
      <c r="NDU32"/>
      <c r="NDV32"/>
      <c r="NDW32"/>
      <c r="NDX32"/>
      <c r="NDY32"/>
      <c r="NDZ32"/>
      <c r="NEA32"/>
      <c r="NEB32"/>
      <c r="NEC32"/>
      <c r="NED32"/>
      <c r="NEE32"/>
      <c r="NEF32"/>
      <c r="NEG32"/>
      <c r="NEH32"/>
      <c r="NEI32"/>
      <c r="NEJ32"/>
      <c r="NEK32"/>
      <c r="NEL32"/>
      <c r="NEM32"/>
      <c r="NEN32"/>
      <c r="NEO32"/>
      <c r="NEP32"/>
      <c r="NEQ32"/>
      <c r="NER32"/>
      <c r="NES32"/>
      <c r="NET32"/>
      <c r="NEU32"/>
      <c r="NEV32"/>
      <c r="NEW32"/>
      <c r="NEX32"/>
      <c r="NEY32"/>
      <c r="NEZ32"/>
      <c r="NFA32"/>
      <c r="NFB32"/>
      <c r="NFC32"/>
      <c r="NFD32"/>
      <c r="NFE32"/>
      <c r="NFF32"/>
      <c r="NFG32"/>
      <c r="NFH32"/>
      <c r="NFI32"/>
      <c r="NFJ32"/>
      <c r="NFK32"/>
      <c r="NFL32"/>
      <c r="NFM32"/>
      <c r="NFN32"/>
      <c r="NFO32"/>
      <c r="NFP32"/>
      <c r="NFQ32"/>
      <c r="NFR32"/>
      <c r="NFS32"/>
      <c r="NFT32"/>
      <c r="NFU32"/>
      <c r="NFV32"/>
      <c r="NFW32"/>
      <c r="NFX32"/>
      <c r="NFY32"/>
      <c r="NFZ32"/>
      <c r="NGA32"/>
      <c r="NGB32"/>
      <c r="NGC32"/>
      <c r="NGD32"/>
      <c r="NGE32"/>
      <c r="NGF32"/>
      <c r="NGG32"/>
      <c r="NGH32"/>
      <c r="NGI32"/>
      <c r="NGJ32"/>
      <c r="NGK32"/>
      <c r="NGL32"/>
      <c r="NGM32"/>
      <c r="NGN32"/>
      <c r="NGO32"/>
      <c r="NGP32"/>
      <c r="NGQ32"/>
      <c r="NGR32"/>
      <c r="NGS32"/>
      <c r="NGT32"/>
      <c r="NGU32"/>
      <c r="NGV32"/>
      <c r="NGW32"/>
      <c r="NGX32"/>
      <c r="NGY32"/>
      <c r="NGZ32"/>
      <c r="NHA32"/>
      <c r="NHB32"/>
      <c r="NHC32"/>
      <c r="NHD32"/>
      <c r="NHE32"/>
      <c r="NHF32"/>
      <c r="NHG32"/>
      <c r="NHH32"/>
      <c r="NHI32"/>
      <c r="NHJ32"/>
      <c r="NHK32"/>
      <c r="NHL32"/>
      <c r="NHM32"/>
      <c r="NHN32"/>
      <c r="NHO32"/>
      <c r="NHP32"/>
      <c r="NHQ32"/>
      <c r="NHR32"/>
      <c r="NHS32"/>
      <c r="NHT32"/>
      <c r="NHU32"/>
      <c r="NHV32"/>
      <c r="NHW32"/>
      <c r="NHX32"/>
      <c r="NHY32"/>
      <c r="NHZ32"/>
      <c r="NIA32"/>
      <c r="NIB32"/>
      <c r="NIC32"/>
      <c r="NID32"/>
      <c r="NIE32"/>
      <c r="NIF32"/>
      <c r="NIG32"/>
      <c r="NIH32"/>
      <c r="NII32"/>
      <c r="NIJ32"/>
      <c r="NIK32"/>
      <c r="NIL32"/>
      <c r="NIM32"/>
      <c r="NIN32"/>
      <c r="NIO32"/>
      <c r="NIP32"/>
      <c r="NIQ32"/>
      <c r="NIR32"/>
      <c r="NIS32"/>
      <c r="NIT32"/>
      <c r="NIU32"/>
      <c r="NIV32"/>
      <c r="NIW32"/>
      <c r="NIX32"/>
      <c r="NIY32"/>
      <c r="NIZ32"/>
      <c r="NJA32"/>
      <c r="NJB32"/>
      <c r="NJC32"/>
      <c r="NJD32"/>
      <c r="NJE32"/>
      <c r="NJF32"/>
      <c r="NJG32"/>
      <c r="NJH32"/>
      <c r="NJI32"/>
      <c r="NJJ32"/>
      <c r="NJK32"/>
      <c r="NJL32"/>
      <c r="NJM32"/>
      <c r="NJN32"/>
      <c r="NJO32"/>
      <c r="NJP32"/>
      <c r="NJQ32"/>
      <c r="NJR32"/>
      <c r="NJS32"/>
      <c r="NJT32"/>
      <c r="NJU32"/>
      <c r="NJV32"/>
      <c r="NJW32"/>
      <c r="NJX32"/>
      <c r="NJY32"/>
      <c r="NJZ32"/>
      <c r="NKA32"/>
      <c r="NKB32"/>
      <c r="NKC32"/>
      <c r="NKD32"/>
      <c r="NKE32"/>
      <c r="NKF32"/>
      <c r="NKG32"/>
      <c r="NKH32"/>
      <c r="NKI32"/>
      <c r="NKJ32"/>
      <c r="NKK32"/>
      <c r="NKL32"/>
      <c r="NKM32"/>
      <c r="NKN32"/>
      <c r="NKO32"/>
      <c r="NKP32"/>
      <c r="NKQ32"/>
      <c r="NKR32"/>
      <c r="NKS32"/>
      <c r="NKT32"/>
      <c r="NKU32"/>
      <c r="NKV32"/>
      <c r="NKW32"/>
      <c r="NKX32"/>
      <c r="NKY32"/>
      <c r="NKZ32"/>
      <c r="NLA32"/>
      <c r="NLB32"/>
      <c r="NLC32"/>
      <c r="NLD32"/>
      <c r="NLE32"/>
      <c r="NLF32"/>
      <c r="NLG32"/>
      <c r="NLH32"/>
      <c r="NLI32"/>
      <c r="NLJ32"/>
      <c r="NLK32"/>
      <c r="NLL32"/>
      <c r="NLM32"/>
      <c r="NLN32"/>
      <c r="NLO32"/>
      <c r="NLP32"/>
      <c r="NLQ32"/>
      <c r="NLR32"/>
      <c r="NLS32"/>
      <c r="NLT32"/>
      <c r="NLU32"/>
      <c r="NLV32"/>
      <c r="NLW32"/>
      <c r="NLX32"/>
      <c r="NLY32"/>
      <c r="NLZ32"/>
      <c r="NMA32"/>
      <c r="NMB32"/>
      <c r="NMC32"/>
      <c r="NMD32"/>
      <c r="NME32"/>
      <c r="NMF32"/>
      <c r="NMG32"/>
      <c r="NMH32"/>
      <c r="NMI32"/>
      <c r="NMJ32"/>
      <c r="NMK32"/>
      <c r="NML32"/>
      <c r="NMM32"/>
      <c r="NMN32"/>
      <c r="NMO32"/>
      <c r="NMP32"/>
      <c r="NMQ32"/>
      <c r="NMR32"/>
      <c r="NMS32"/>
      <c r="NMT32"/>
      <c r="NMU32"/>
      <c r="NMV32"/>
      <c r="NMW32"/>
      <c r="NMX32"/>
      <c r="NMY32"/>
      <c r="NMZ32"/>
      <c r="NNA32"/>
      <c r="NNB32"/>
      <c r="NNC32"/>
      <c r="NND32"/>
      <c r="NNE32"/>
      <c r="NNF32"/>
      <c r="NNG32"/>
      <c r="NNH32"/>
      <c r="NNI32"/>
      <c r="NNJ32"/>
      <c r="NNK32"/>
      <c r="NNL32"/>
      <c r="NNM32"/>
      <c r="NNN32"/>
      <c r="NNO32"/>
      <c r="NNP32"/>
      <c r="NNQ32"/>
      <c r="NNR32"/>
      <c r="NNS32"/>
      <c r="NNT32"/>
      <c r="NNU32"/>
      <c r="NNV32"/>
      <c r="NNW32"/>
      <c r="NNX32"/>
      <c r="NNY32"/>
      <c r="NNZ32"/>
      <c r="NOA32"/>
      <c r="NOB32"/>
      <c r="NOC32"/>
      <c r="NOD32"/>
      <c r="NOE32"/>
      <c r="NOF32"/>
      <c r="NOG32"/>
      <c r="NOH32"/>
      <c r="NOI32"/>
      <c r="NOJ32"/>
      <c r="NOK32"/>
      <c r="NOL32"/>
      <c r="NOM32"/>
      <c r="NON32"/>
      <c r="NOO32"/>
      <c r="NOP32"/>
      <c r="NOQ32"/>
      <c r="NOR32"/>
      <c r="NOS32"/>
      <c r="NOT32"/>
      <c r="NOU32"/>
      <c r="NOV32"/>
      <c r="NOW32"/>
      <c r="NOX32"/>
      <c r="NOY32"/>
      <c r="NOZ32"/>
      <c r="NPA32"/>
      <c r="NPB32"/>
      <c r="NPC32"/>
      <c r="NPD32"/>
      <c r="NPE32"/>
      <c r="NPF32"/>
      <c r="NPG32"/>
      <c r="NPH32"/>
      <c r="NPI32"/>
      <c r="NPJ32"/>
      <c r="NPK32"/>
      <c r="NPL32"/>
      <c r="NPM32"/>
      <c r="NPN32"/>
      <c r="NPO32"/>
      <c r="NPP32"/>
      <c r="NPQ32"/>
      <c r="NPR32"/>
      <c r="NPS32"/>
      <c r="NPT32"/>
      <c r="NPU32"/>
      <c r="NPV32"/>
      <c r="NPW32"/>
      <c r="NPX32"/>
      <c r="NPY32"/>
      <c r="NPZ32"/>
      <c r="NQA32"/>
      <c r="NQB32"/>
      <c r="NQC32"/>
      <c r="NQD32"/>
      <c r="NQE32"/>
      <c r="NQF32"/>
      <c r="NQG32"/>
      <c r="NQH32"/>
      <c r="NQI32"/>
      <c r="NQJ32"/>
      <c r="NQK32"/>
      <c r="NQL32"/>
      <c r="NQM32"/>
      <c r="NQN32"/>
      <c r="NQO32"/>
      <c r="NQP32"/>
      <c r="NQQ32"/>
      <c r="NQR32"/>
      <c r="NQS32"/>
      <c r="NQT32"/>
      <c r="NQU32"/>
      <c r="NQV32"/>
      <c r="NQW32"/>
      <c r="NQX32"/>
      <c r="NQY32"/>
      <c r="NQZ32"/>
      <c r="NRA32"/>
      <c r="NRB32"/>
      <c r="NRC32"/>
      <c r="NRD32"/>
      <c r="NRE32"/>
      <c r="NRF32"/>
      <c r="NRG32"/>
      <c r="NRH32"/>
      <c r="NRI32"/>
      <c r="NRJ32"/>
      <c r="NRK32"/>
      <c r="NRL32"/>
      <c r="NRM32"/>
      <c r="NRN32"/>
      <c r="NRO32"/>
      <c r="NRP32"/>
      <c r="NRQ32"/>
      <c r="NRR32"/>
      <c r="NRS32"/>
      <c r="NRT32"/>
      <c r="NRU32"/>
      <c r="NRV32"/>
      <c r="NRW32"/>
      <c r="NRX32"/>
      <c r="NRY32"/>
      <c r="NRZ32"/>
      <c r="NSA32"/>
      <c r="NSB32"/>
      <c r="NSC32"/>
      <c r="NSD32"/>
      <c r="NSE32"/>
      <c r="NSF32"/>
      <c r="NSG32"/>
      <c r="NSH32"/>
      <c r="NSI32"/>
      <c r="NSJ32"/>
      <c r="NSK32"/>
      <c r="NSL32"/>
      <c r="NSM32"/>
      <c r="NSN32"/>
      <c r="NSO32"/>
      <c r="NSP32"/>
      <c r="NSQ32"/>
      <c r="NSR32"/>
      <c r="NSS32"/>
      <c r="NST32"/>
      <c r="NSU32"/>
      <c r="NSV32"/>
      <c r="NSW32"/>
      <c r="NSX32"/>
      <c r="NSY32"/>
      <c r="NSZ32"/>
      <c r="NTA32"/>
      <c r="NTB32"/>
      <c r="NTC32"/>
      <c r="NTD32"/>
      <c r="NTE32"/>
      <c r="NTF32"/>
      <c r="NTG32"/>
      <c r="NTH32"/>
      <c r="NTI32"/>
      <c r="NTJ32"/>
      <c r="NTK32"/>
      <c r="NTL32"/>
      <c r="NTM32"/>
      <c r="NTN32"/>
      <c r="NTO32"/>
      <c r="NTP32"/>
      <c r="NTQ32"/>
      <c r="NTR32"/>
      <c r="NTS32"/>
      <c r="NTT32"/>
      <c r="NTU32"/>
      <c r="NTV32"/>
      <c r="NTW32"/>
      <c r="NTX32"/>
      <c r="NTY32"/>
      <c r="NTZ32"/>
      <c r="NUA32"/>
      <c r="NUB32"/>
      <c r="NUC32"/>
      <c r="NUD32"/>
      <c r="NUE32"/>
      <c r="NUF32"/>
      <c r="NUG32"/>
      <c r="NUH32"/>
      <c r="NUI32"/>
      <c r="NUJ32"/>
      <c r="NUK32"/>
      <c r="NUL32"/>
      <c r="NUM32"/>
      <c r="NUN32"/>
      <c r="NUO32"/>
      <c r="NUP32"/>
      <c r="NUQ32"/>
      <c r="NUR32"/>
      <c r="NUS32"/>
      <c r="NUT32"/>
      <c r="NUU32"/>
      <c r="NUV32"/>
      <c r="NUW32"/>
      <c r="NUX32"/>
      <c r="NUY32"/>
      <c r="NUZ32"/>
      <c r="NVA32"/>
      <c r="NVB32"/>
      <c r="NVC32"/>
      <c r="NVD32"/>
      <c r="NVE32"/>
      <c r="NVF32"/>
      <c r="NVG32"/>
      <c r="NVH32"/>
      <c r="NVI32"/>
      <c r="NVJ32"/>
      <c r="NVK32"/>
      <c r="NVL32"/>
      <c r="NVM32"/>
      <c r="NVN32"/>
      <c r="NVO32"/>
      <c r="NVP32"/>
      <c r="NVQ32"/>
      <c r="NVR32"/>
      <c r="NVS32"/>
      <c r="NVT32"/>
      <c r="NVU32"/>
      <c r="NVV32"/>
      <c r="NVW32"/>
      <c r="NVX32"/>
      <c r="NVY32"/>
      <c r="NVZ32"/>
      <c r="NWA32"/>
      <c r="NWB32"/>
      <c r="NWC32"/>
      <c r="NWD32"/>
      <c r="NWE32"/>
      <c r="NWF32"/>
      <c r="NWG32"/>
      <c r="NWH32"/>
      <c r="NWI32"/>
      <c r="NWJ32"/>
      <c r="NWK32"/>
      <c r="NWL32"/>
      <c r="NWM32"/>
      <c r="NWN32"/>
      <c r="NWO32"/>
      <c r="NWP32"/>
      <c r="NWQ32"/>
      <c r="NWR32"/>
      <c r="NWS32"/>
      <c r="NWT32"/>
      <c r="NWU32"/>
      <c r="NWV32"/>
      <c r="NWW32"/>
      <c r="NWX32"/>
      <c r="NWY32"/>
      <c r="NWZ32"/>
      <c r="NXA32"/>
      <c r="NXB32"/>
      <c r="NXC32"/>
      <c r="NXD32"/>
      <c r="NXE32"/>
      <c r="NXF32"/>
      <c r="NXG32"/>
      <c r="NXH32"/>
      <c r="NXI32"/>
      <c r="NXJ32"/>
      <c r="NXK32"/>
      <c r="NXL32"/>
      <c r="NXM32"/>
      <c r="NXN32"/>
      <c r="NXO32"/>
      <c r="NXP32"/>
      <c r="NXQ32"/>
      <c r="NXR32"/>
      <c r="NXS32"/>
      <c r="NXT32"/>
      <c r="NXU32"/>
      <c r="NXV32"/>
      <c r="NXW32"/>
      <c r="NXX32"/>
      <c r="NXY32"/>
      <c r="NXZ32"/>
      <c r="NYA32"/>
      <c r="NYB32"/>
      <c r="NYC32"/>
      <c r="NYD32"/>
      <c r="NYE32"/>
      <c r="NYF32"/>
      <c r="NYG32"/>
      <c r="NYH32"/>
      <c r="NYI32"/>
      <c r="NYJ32"/>
      <c r="NYK32"/>
      <c r="NYL32"/>
      <c r="NYM32"/>
      <c r="NYN32"/>
      <c r="NYO32"/>
      <c r="NYP32"/>
      <c r="NYQ32"/>
      <c r="NYR32"/>
      <c r="NYS32"/>
      <c r="NYT32"/>
      <c r="NYU32"/>
      <c r="NYV32"/>
      <c r="NYW32"/>
      <c r="NYX32"/>
      <c r="NYY32"/>
      <c r="NYZ32"/>
      <c r="NZA32"/>
      <c r="NZB32"/>
      <c r="NZC32"/>
      <c r="NZD32"/>
      <c r="NZE32"/>
      <c r="NZF32"/>
      <c r="NZG32"/>
      <c r="NZH32"/>
      <c r="NZI32"/>
      <c r="NZJ32"/>
      <c r="NZK32"/>
      <c r="NZL32"/>
      <c r="NZM32"/>
      <c r="NZN32"/>
      <c r="NZO32"/>
      <c r="NZP32"/>
      <c r="NZQ32"/>
      <c r="NZR32"/>
      <c r="NZS32"/>
      <c r="NZT32"/>
      <c r="NZU32"/>
      <c r="NZV32"/>
      <c r="NZW32"/>
      <c r="NZX32"/>
      <c r="NZY32"/>
      <c r="NZZ32"/>
      <c r="OAA32"/>
      <c r="OAB32"/>
      <c r="OAC32"/>
      <c r="OAD32"/>
      <c r="OAE32"/>
      <c r="OAF32"/>
      <c r="OAG32"/>
      <c r="OAH32"/>
      <c r="OAI32"/>
      <c r="OAJ32"/>
      <c r="OAK32"/>
      <c r="OAL32"/>
      <c r="OAM32"/>
      <c r="OAN32"/>
      <c r="OAO32"/>
      <c r="OAP32"/>
      <c r="OAQ32"/>
      <c r="OAR32"/>
      <c r="OAS32"/>
      <c r="OAT32"/>
      <c r="OAU32"/>
      <c r="OAV32"/>
      <c r="OAW32"/>
      <c r="OAX32"/>
      <c r="OAY32"/>
      <c r="OAZ32"/>
      <c r="OBA32"/>
      <c r="OBB32"/>
      <c r="OBC32"/>
      <c r="OBD32"/>
      <c r="OBE32"/>
      <c r="OBF32"/>
      <c r="OBG32"/>
      <c r="OBH32"/>
      <c r="OBI32"/>
      <c r="OBJ32"/>
      <c r="OBK32"/>
      <c r="OBL32"/>
      <c r="OBM32"/>
      <c r="OBN32"/>
      <c r="OBO32"/>
      <c r="OBP32"/>
      <c r="OBQ32"/>
      <c r="OBR32"/>
      <c r="OBS32"/>
      <c r="OBT32"/>
      <c r="OBU32"/>
      <c r="OBV32"/>
      <c r="OBW32"/>
      <c r="OBX32"/>
      <c r="OBY32"/>
      <c r="OBZ32"/>
      <c r="OCA32"/>
      <c r="OCB32"/>
      <c r="OCC32"/>
      <c r="OCD32"/>
      <c r="OCE32"/>
      <c r="OCF32"/>
      <c r="OCG32"/>
      <c r="OCH32"/>
      <c r="OCI32"/>
      <c r="OCJ32"/>
      <c r="OCK32"/>
      <c r="OCL32"/>
      <c r="OCM32"/>
      <c r="OCN32"/>
      <c r="OCO32"/>
      <c r="OCP32"/>
      <c r="OCQ32"/>
      <c r="OCR32"/>
      <c r="OCS32"/>
      <c r="OCT32"/>
      <c r="OCU32"/>
      <c r="OCV32"/>
      <c r="OCW32"/>
      <c r="OCX32"/>
      <c r="OCY32"/>
      <c r="OCZ32"/>
      <c r="ODA32"/>
      <c r="ODB32"/>
      <c r="ODC32"/>
      <c r="ODD32"/>
      <c r="ODE32"/>
      <c r="ODF32"/>
      <c r="ODG32"/>
      <c r="ODH32"/>
      <c r="ODI32"/>
      <c r="ODJ32"/>
      <c r="ODK32"/>
      <c r="ODL32"/>
      <c r="ODM32"/>
      <c r="ODN32"/>
      <c r="ODO32"/>
      <c r="ODP32"/>
      <c r="ODQ32"/>
      <c r="ODR32"/>
      <c r="ODS32"/>
      <c r="ODT32"/>
      <c r="ODU32"/>
      <c r="ODV32"/>
      <c r="ODW32"/>
      <c r="ODX32"/>
      <c r="ODY32"/>
      <c r="ODZ32"/>
      <c r="OEA32"/>
      <c r="OEB32"/>
      <c r="OEC32"/>
      <c r="OED32"/>
      <c r="OEE32"/>
      <c r="OEF32"/>
      <c r="OEG32"/>
      <c r="OEH32"/>
      <c r="OEI32"/>
      <c r="OEJ32"/>
      <c r="OEK32"/>
      <c r="OEL32"/>
      <c r="OEM32"/>
      <c r="OEN32"/>
      <c r="OEO32"/>
      <c r="OEP32"/>
      <c r="OEQ32"/>
      <c r="OER32"/>
      <c r="OES32"/>
      <c r="OET32"/>
      <c r="OEU32"/>
      <c r="OEV32"/>
      <c r="OEW32"/>
      <c r="OEX32"/>
      <c r="OEY32"/>
      <c r="OEZ32"/>
      <c r="OFA32"/>
      <c r="OFB32"/>
      <c r="OFC32"/>
      <c r="OFD32"/>
      <c r="OFE32"/>
      <c r="OFF32"/>
      <c r="OFG32"/>
      <c r="OFH32"/>
      <c r="OFI32"/>
      <c r="OFJ32"/>
      <c r="OFK32"/>
      <c r="OFL32"/>
      <c r="OFM32"/>
      <c r="OFN32"/>
      <c r="OFO32"/>
      <c r="OFP32"/>
      <c r="OFQ32"/>
      <c r="OFR32"/>
      <c r="OFS32"/>
      <c r="OFT32"/>
      <c r="OFU32"/>
      <c r="OFV32"/>
      <c r="OFW32"/>
      <c r="OFX32"/>
      <c r="OFY32"/>
      <c r="OFZ32"/>
      <c r="OGA32"/>
      <c r="OGB32"/>
      <c r="OGC32"/>
      <c r="OGD32"/>
      <c r="OGE32"/>
      <c r="OGF32"/>
      <c r="OGG32"/>
      <c r="OGH32"/>
      <c r="OGI32"/>
      <c r="OGJ32"/>
      <c r="OGK32"/>
      <c r="OGL32"/>
      <c r="OGM32"/>
      <c r="OGN32"/>
      <c r="OGO32"/>
      <c r="OGP32"/>
      <c r="OGQ32"/>
      <c r="OGR32"/>
      <c r="OGS32"/>
      <c r="OGT32"/>
      <c r="OGU32"/>
      <c r="OGV32"/>
      <c r="OGW32"/>
      <c r="OGX32"/>
      <c r="OGY32"/>
      <c r="OGZ32"/>
      <c r="OHA32"/>
      <c r="OHB32"/>
      <c r="OHC32"/>
      <c r="OHD32"/>
      <c r="OHE32"/>
      <c r="OHF32"/>
      <c r="OHG32"/>
      <c r="OHH32"/>
      <c r="OHI32"/>
      <c r="OHJ32"/>
      <c r="OHK32"/>
      <c r="OHL32"/>
      <c r="OHM32"/>
      <c r="OHN32"/>
      <c r="OHO32"/>
      <c r="OHP32"/>
      <c r="OHQ32"/>
      <c r="OHR32"/>
      <c r="OHS32"/>
      <c r="OHT32"/>
      <c r="OHU32"/>
      <c r="OHV32"/>
      <c r="OHW32"/>
      <c r="OHX32"/>
      <c r="OHY32"/>
      <c r="OHZ32"/>
      <c r="OIA32"/>
      <c r="OIB32"/>
      <c r="OIC32"/>
      <c r="OID32"/>
      <c r="OIE32"/>
      <c r="OIF32"/>
      <c r="OIG32"/>
      <c r="OIH32"/>
      <c r="OII32"/>
      <c r="OIJ32"/>
      <c r="OIK32"/>
      <c r="OIL32"/>
      <c r="OIM32"/>
      <c r="OIN32"/>
      <c r="OIO32"/>
      <c r="OIP32"/>
      <c r="OIQ32"/>
      <c r="OIR32"/>
      <c r="OIS32"/>
      <c r="OIT32"/>
      <c r="OIU32"/>
      <c r="OIV32"/>
      <c r="OIW32"/>
      <c r="OIX32"/>
      <c r="OIY32"/>
      <c r="OIZ32"/>
      <c r="OJA32"/>
      <c r="OJB32"/>
      <c r="OJC32"/>
      <c r="OJD32"/>
      <c r="OJE32"/>
      <c r="OJF32"/>
      <c r="OJG32"/>
      <c r="OJH32"/>
      <c r="OJI32"/>
      <c r="OJJ32"/>
      <c r="OJK32"/>
      <c r="OJL32"/>
      <c r="OJM32"/>
      <c r="OJN32"/>
      <c r="OJO32"/>
      <c r="OJP32"/>
      <c r="OJQ32"/>
      <c r="OJR32"/>
      <c r="OJS32"/>
      <c r="OJT32"/>
      <c r="OJU32"/>
      <c r="OJV32"/>
      <c r="OJW32"/>
      <c r="OJX32"/>
      <c r="OJY32"/>
      <c r="OJZ32"/>
      <c r="OKA32"/>
      <c r="OKB32"/>
      <c r="OKC32"/>
      <c r="OKD32"/>
      <c r="OKE32"/>
      <c r="OKF32"/>
      <c r="OKG32"/>
      <c r="OKH32"/>
      <c r="OKI32"/>
      <c r="OKJ32"/>
      <c r="OKK32"/>
      <c r="OKL32"/>
      <c r="OKM32"/>
      <c r="OKN32"/>
      <c r="OKO32"/>
      <c r="OKP32"/>
      <c r="OKQ32"/>
      <c r="OKR32"/>
      <c r="OKS32"/>
      <c r="OKT32"/>
      <c r="OKU32"/>
      <c r="OKV32"/>
      <c r="OKW32"/>
      <c r="OKX32"/>
      <c r="OKY32"/>
      <c r="OKZ32"/>
      <c r="OLA32"/>
      <c r="OLB32"/>
      <c r="OLC32"/>
      <c r="OLD32"/>
      <c r="OLE32"/>
      <c r="OLF32"/>
      <c r="OLG32"/>
      <c r="OLH32"/>
      <c r="OLI32"/>
      <c r="OLJ32"/>
      <c r="OLK32"/>
      <c r="OLL32"/>
      <c r="OLM32"/>
      <c r="OLN32"/>
      <c r="OLO32"/>
      <c r="OLP32"/>
      <c r="OLQ32"/>
      <c r="OLR32"/>
      <c r="OLS32"/>
      <c r="OLT32"/>
      <c r="OLU32"/>
      <c r="OLV32"/>
      <c r="OLW32"/>
      <c r="OLX32"/>
      <c r="OLY32"/>
      <c r="OLZ32"/>
      <c r="OMA32"/>
      <c r="OMB32"/>
      <c r="OMC32"/>
      <c r="OMD32"/>
      <c r="OME32"/>
      <c r="OMF32"/>
      <c r="OMG32"/>
      <c r="OMH32"/>
      <c r="OMI32"/>
      <c r="OMJ32"/>
      <c r="OMK32"/>
      <c r="OML32"/>
      <c r="OMM32"/>
      <c r="OMN32"/>
      <c r="OMO32"/>
      <c r="OMP32"/>
      <c r="OMQ32"/>
      <c r="OMR32"/>
      <c r="OMS32"/>
      <c r="OMT32"/>
      <c r="OMU32"/>
      <c r="OMV32"/>
      <c r="OMW32"/>
      <c r="OMX32"/>
      <c r="OMY32"/>
      <c r="OMZ32"/>
      <c r="ONA32"/>
      <c r="ONB32"/>
      <c r="ONC32"/>
      <c r="OND32"/>
      <c r="ONE32"/>
      <c r="ONF32"/>
      <c r="ONG32"/>
      <c r="ONH32"/>
      <c r="ONI32"/>
      <c r="ONJ32"/>
      <c r="ONK32"/>
      <c r="ONL32"/>
      <c r="ONM32"/>
      <c r="ONN32"/>
      <c r="ONO32"/>
      <c r="ONP32"/>
      <c r="ONQ32"/>
      <c r="ONR32"/>
      <c r="ONS32"/>
      <c r="ONT32"/>
      <c r="ONU32"/>
      <c r="ONV32"/>
      <c r="ONW32"/>
      <c r="ONX32"/>
      <c r="ONY32"/>
      <c r="ONZ32"/>
      <c r="OOA32"/>
      <c r="OOB32"/>
      <c r="OOC32"/>
      <c r="OOD32"/>
      <c r="OOE32"/>
      <c r="OOF32"/>
      <c r="OOG32"/>
      <c r="OOH32"/>
      <c r="OOI32"/>
      <c r="OOJ32"/>
      <c r="OOK32"/>
      <c r="OOL32"/>
      <c r="OOM32"/>
      <c r="OON32"/>
      <c r="OOO32"/>
      <c r="OOP32"/>
      <c r="OOQ32"/>
      <c r="OOR32"/>
      <c r="OOS32"/>
      <c r="OOT32"/>
      <c r="OOU32"/>
      <c r="OOV32"/>
      <c r="OOW32"/>
      <c r="OOX32"/>
      <c r="OOY32"/>
      <c r="OOZ32"/>
      <c r="OPA32"/>
      <c r="OPB32"/>
      <c r="OPC32"/>
      <c r="OPD32"/>
      <c r="OPE32"/>
      <c r="OPF32"/>
      <c r="OPG32"/>
      <c r="OPH32"/>
      <c r="OPI32"/>
      <c r="OPJ32"/>
      <c r="OPK32"/>
      <c r="OPL32"/>
      <c r="OPM32"/>
      <c r="OPN32"/>
      <c r="OPO32"/>
      <c r="OPP32"/>
      <c r="OPQ32"/>
      <c r="OPR32"/>
      <c r="OPS32"/>
      <c r="OPT32"/>
      <c r="OPU32"/>
      <c r="OPV32"/>
      <c r="OPW32"/>
      <c r="OPX32"/>
      <c r="OPY32"/>
      <c r="OPZ32"/>
      <c r="OQA32"/>
      <c r="OQB32"/>
      <c r="OQC32"/>
      <c r="OQD32"/>
      <c r="OQE32"/>
      <c r="OQF32"/>
      <c r="OQG32"/>
      <c r="OQH32"/>
      <c r="OQI32"/>
      <c r="OQJ32"/>
      <c r="OQK32"/>
      <c r="OQL32"/>
      <c r="OQM32"/>
      <c r="OQN32"/>
      <c r="OQO32"/>
      <c r="OQP32"/>
      <c r="OQQ32"/>
      <c r="OQR32"/>
      <c r="OQS32"/>
      <c r="OQT32"/>
      <c r="OQU32"/>
      <c r="OQV32"/>
      <c r="OQW32"/>
      <c r="OQX32"/>
      <c r="OQY32"/>
      <c r="OQZ32"/>
      <c r="ORA32"/>
      <c r="ORB32"/>
      <c r="ORC32"/>
      <c r="ORD32"/>
      <c r="ORE32"/>
      <c r="ORF32"/>
      <c r="ORG32"/>
      <c r="ORH32"/>
      <c r="ORI32"/>
      <c r="ORJ32"/>
      <c r="ORK32"/>
      <c r="ORL32"/>
      <c r="ORM32"/>
      <c r="ORN32"/>
      <c r="ORO32"/>
      <c r="ORP32"/>
      <c r="ORQ32"/>
      <c r="ORR32"/>
      <c r="ORS32"/>
      <c r="ORT32"/>
      <c r="ORU32"/>
      <c r="ORV32"/>
      <c r="ORW32"/>
      <c r="ORX32"/>
      <c r="ORY32"/>
      <c r="ORZ32"/>
      <c r="OSA32"/>
      <c r="OSB32"/>
      <c r="OSC32"/>
      <c r="OSD32"/>
      <c r="OSE32"/>
      <c r="OSF32"/>
      <c r="OSG32"/>
      <c r="OSH32"/>
      <c r="OSI32"/>
      <c r="OSJ32"/>
      <c r="OSK32"/>
      <c r="OSL32"/>
      <c r="OSM32"/>
      <c r="OSN32"/>
      <c r="OSO32"/>
      <c r="OSP32"/>
      <c r="OSQ32"/>
      <c r="OSR32"/>
      <c r="OSS32"/>
      <c r="OST32"/>
      <c r="OSU32"/>
      <c r="OSV32"/>
      <c r="OSW32"/>
      <c r="OSX32"/>
      <c r="OSY32"/>
      <c r="OSZ32"/>
      <c r="OTA32"/>
      <c r="OTB32"/>
      <c r="OTC32"/>
      <c r="OTD32"/>
      <c r="OTE32"/>
      <c r="OTF32"/>
      <c r="OTG32"/>
      <c r="OTH32"/>
      <c r="OTI32"/>
      <c r="OTJ32"/>
      <c r="OTK32"/>
      <c r="OTL32"/>
      <c r="OTM32"/>
      <c r="OTN32"/>
      <c r="OTO32"/>
      <c r="OTP32"/>
      <c r="OTQ32"/>
      <c r="OTR32"/>
      <c r="OTS32"/>
      <c r="OTT32"/>
      <c r="OTU32"/>
      <c r="OTV32"/>
      <c r="OTW32"/>
      <c r="OTX32"/>
      <c r="OTY32"/>
      <c r="OTZ32"/>
      <c r="OUA32"/>
      <c r="OUB32"/>
      <c r="OUC32"/>
      <c r="OUD32"/>
      <c r="OUE32"/>
      <c r="OUF32"/>
      <c r="OUG32"/>
      <c r="OUH32"/>
      <c r="OUI32"/>
      <c r="OUJ32"/>
      <c r="OUK32"/>
      <c r="OUL32"/>
      <c r="OUM32"/>
      <c r="OUN32"/>
      <c r="OUO32"/>
      <c r="OUP32"/>
      <c r="OUQ32"/>
      <c r="OUR32"/>
      <c r="OUS32"/>
      <c r="OUT32"/>
      <c r="OUU32"/>
      <c r="OUV32"/>
      <c r="OUW32"/>
      <c r="OUX32"/>
      <c r="OUY32"/>
      <c r="OUZ32"/>
      <c r="OVA32"/>
      <c r="OVB32"/>
      <c r="OVC32"/>
      <c r="OVD32"/>
      <c r="OVE32"/>
      <c r="OVF32"/>
      <c r="OVG32"/>
      <c r="OVH32"/>
      <c r="OVI32"/>
      <c r="OVJ32"/>
      <c r="OVK32"/>
      <c r="OVL32"/>
      <c r="OVM32"/>
      <c r="OVN32"/>
      <c r="OVO32"/>
      <c r="OVP32"/>
      <c r="OVQ32"/>
      <c r="OVR32"/>
      <c r="OVS32"/>
      <c r="OVT32"/>
      <c r="OVU32"/>
      <c r="OVV32"/>
      <c r="OVW32"/>
      <c r="OVX32"/>
      <c r="OVY32"/>
      <c r="OVZ32"/>
      <c r="OWA32"/>
      <c r="OWB32"/>
      <c r="OWC32"/>
      <c r="OWD32"/>
      <c r="OWE32"/>
      <c r="OWF32"/>
      <c r="OWG32"/>
      <c r="OWH32"/>
      <c r="OWI32"/>
      <c r="OWJ32"/>
      <c r="OWK32"/>
      <c r="OWL32"/>
      <c r="OWM32"/>
      <c r="OWN32"/>
      <c r="OWO32"/>
      <c r="OWP32"/>
      <c r="OWQ32"/>
      <c r="OWR32"/>
      <c r="OWS32"/>
      <c r="OWT32"/>
      <c r="OWU32"/>
      <c r="OWV32"/>
      <c r="OWW32"/>
      <c r="OWX32"/>
      <c r="OWY32"/>
      <c r="OWZ32"/>
      <c r="OXA32"/>
      <c r="OXB32"/>
      <c r="OXC32"/>
      <c r="OXD32"/>
      <c r="OXE32"/>
      <c r="OXF32"/>
      <c r="OXG32"/>
      <c r="OXH32"/>
      <c r="OXI32"/>
      <c r="OXJ32"/>
      <c r="OXK32"/>
      <c r="OXL32"/>
      <c r="OXM32"/>
      <c r="OXN32"/>
      <c r="OXO32"/>
      <c r="OXP32"/>
      <c r="OXQ32"/>
      <c r="OXR32"/>
      <c r="OXS32"/>
      <c r="OXT32"/>
      <c r="OXU32"/>
      <c r="OXV32"/>
      <c r="OXW32"/>
      <c r="OXX32"/>
      <c r="OXY32"/>
      <c r="OXZ32"/>
      <c r="OYA32"/>
      <c r="OYB32"/>
      <c r="OYC32"/>
      <c r="OYD32"/>
      <c r="OYE32"/>
      <c r="OYF32"/>
      <c r="OYG32"/>
      <c r="OYH32"/>
      <c r="OYI32"/>
      <c r="OYJ32"/>
      <c r="OYK32"/>
      <c r="OYL32"/>
      <c r="OYM32"/>
      <c r="OYN32"/>
      <c r="OYO32"/>
      <c r="OYP32"/>
      <c r="OYQ32"/>
      <c r="OYR32"/>
      <c r="OYS32"/>
      <c r="OYT32"/>
      <c r="OYU32"/>
      <c r="OYV32"/>
      <c r="OYW32"/>
      <c r="OYX32"/>
      <c r="OYY32"/>
      <c r="OYZ32"/>
      <c r="OZA32"/>
      <c r="OZB32"/>
      <c r="OZC32"/>
      <c r="OZD32"/>
      <c r="OZE32"/>
      <c r="OZF32"/>
      <c r="OZG32"/>
      <c r="OZH32"/>
      <c r="OZI32"/>
      <c r="OZJ32"/>
      <c r="OZK32"/>
      <c r="OZL32"/>
      <c r="OZM32"/>
      <c r="OZN32"/>
      <c r="OZO32"/>
      <c r="OZP32"/>
      <c r="OZQ32"/>
      <c r="OZR32"/>
      <c r="OZS32"/>
      <c r="OZT32"/>
      <c r="OZU32"/>
      <c r="OZV32"/>
      <c r="OZW32"/>
      <c r="OZX32"/>
      <c r="OZY32"/>
      <c r="OZZ32"/>
      <c r="PAA32"/>
      <c r="PAB32"/>
      <c r="PAC32"/>
      <c r="PAD32"/>
      <c r="PAE32"/>
      <c r="PAF32"/>
      <c r="PAG32"/>
      <c r="PAH32"/>
      <c r="PAI32"/>
      <c r="PAJ32"/>
      <c r="PAK32"/>
      <c r="PAL32"/>
      <c r="PAM32"/>
      <c r="PAN32"/>
      <c r="PAO32"/>
      <c r="PAP32"/>
      <c r="PAQ32"/>
      <c r="PAR32"/>
      <c r="PAS32"/>
      <c r="PAT32"/>
      <c r="PAU32"/>
      <c r="PAV32"/>
      <c r="PAW32"/>
      <c r="PAX32"/>
      <c r="PAY32"/>
      <c r="PAZ32"/>
      <c r="PBA32"/>
      <c r="PBB32"/>
      <c r="PBC32"/>
      <c r="PBD32"/>
      <c r="PBE32"/>
      <c r="PBF32"/>
      <c r="PBG32"/>
      <c r="PBH32"/>
      <c r="PBI32"/>
      <c r="PBJ32"/>
      <c r="PBK32"/>
      <c r="PBL32"/>
      <c r="PBM32"/>
      <c r="PBN32"/>
      <c r="PBO32"/>
      <c r="PBP32"/>
      <c r="PBQ32"/>
      <c r="PBR32"/>
      <c r="PBS32"/>
      <c r="PBT32"/>
      <c r="PBU32"/>
      <c r="PBV32"/>
      <c r="PBW32"/>
      <c r="PBX32"/>
      <c r="PBY32"/>
      <c r="PBZ32"/>
      <c r="PCA32"/>
      <c r="PCB32"/>
      <c r="PCC32"/>
      <c r="PCD32"/>
      <c r="PCE32"/>
      <c r="PCF32"/>
      <c r="PCG32"/>
      <c r="PCH32"/>
      <c r="PCI32"/>
      <c r="PCJ32"/>
      <c r="PCK32"/>
      <c r="PCL32"/>
      <c r="PCM32"/>
      <c r="PCN32"/>
      <c r="PCO32"/>
      <c r="PCP32"/>
      <c r="PCQ32"/>
      <c r="PCR32"/>
      <c r="PCS32"/>
      <c r="PCT32"/>
      <c r="PCU32"/>
      <c r="PCV32"/>
      <c r="PCW32"/>
      <c r="PCX32"/>
      <c r="PCY32"/>
      <c r="PCZ32"/>
      <c r="PDA32"/>
      <c r="PDB32"/>
      <c r="PDC32"/>
      <c r="PDD32"/>
      <c r="PDE32"/>
      <c r="PDF32"/>
      <c r="PDG32"/>
      <c r="PDH32"/>
      <c r="PDI32"/>
      <c r="PDJ32"/>
      <c r="PDK32"/>
      <c r="PDL32"/>
      <c r="PDM32"/>
      <c r="PDN32"/>
      <c r="PDO32"/>
      <c r="PDP32"/>
      <c r="PDQ32"/>
      <c r="PDR32"/>
      <c r="PDS32"/>
      <c r="PDT32"/>
      <c r="PDU32"/>
      <c r="PDV32"/>
      <c r="PDW32"/>
      <c r="PDX32"/>
      <c r="PDY32"/>
      <c r="PDZ32"/>
      <c r="PEA32"/>
      <c r="PEB32"/>
      <c r="PEC32"/>
      <c r="PED32"/>
      <c r="PEE32"/>
      <c r="PEF32"/>
      <c r="PEG32"/>
      <c r="PEH32"/>
      <c r="PEI32"/>
      <c r="PEJ32"/>
      <c r="PEK32"/>
      <c r="PEL32"/>
      <c r="PEM32"/>
      <c r="PEN32"/>
      <c r="PEO32"/>
      <c r="PEP32"/>
      <c r="PEQ32"/>
      <c r="PER32"/>
      <c r="PES32"/>
      <c r="PET32"/>
      <c r="PEU32"/>
      <c r="PEV32"/>
      <c r="PEW32"/>
      <c r="PEX32"/>
      <c r="PEY32"/>
      <c r="PEZ32"/>
      <c r="PFA32"/>
      <c r="PFB32"/>
      <c r="PFC32"/>
      <c r="PFD32"/>
      <c r="PFE32"/>
      <c r="PFF32"/>
      <c r="PFG32"/>
      <c r="PFH32"/>
      <c r="PFI32"/>
      <c r="PFJ32"/>
      <c r="PFK32"/>
      <c r="PFL32"/>
      <c r="PFM32"/>
      <c r="PFN32"/>
      <c r="PFO32"/>
      <c r="PFP32"/>
      <c r="PFQ32"/>
      <c r="PFR32"/>
      <c r="PFS32"/>
      <c r="PFT32"/>
      <c r="PFU32"/>
      <c r="PFV32"/>
      <c r="PFW32"/>
      <c r="PFX32"/>
      <c r="PFY32"/>
      <c r="PFZ32"/>
      <c r="PGA32"/>
      <c r="PGB32"/>
      <c r="PGC32"/>
      <c r="PGD32"/>
      <c r="PGE32"/>
      <c r="PGF32"/>
      <c r="PGG32"/>
      <c r="PGH32"/>
      <c r="PGI32"/>
      <c r="PGJ32"/>
      <c r="PGK32"/>
      <c r="PGL32"/>
      <c r="PGM32"/>
      <c r="PGN32"/>
      <c r="PGO32"/>
      <c r="PGP32"/>
      <c r="PGQ32"/>
      <c r="PGR32"/>
      <c r="PGS32"/>
      <c r="PGT32"/>
      <c r="PGU32"/>
      <c r="PGV32"/>
      <c r="PGW32"/>
      <c r="PGX32"/>
      <c r="PGY32"/>
      <c r="PGZ32"/>
      <c r="PHA32"/>
      <c r="PHB32"/>
      <c r="PHC32"/>
      <c r="PHD32"/>
      <c r="PHE32"/>
      <c r="PHF32"/>
      <c r="PHG32"/>
      <c r="PHH32"/>
      <c r="PHI32"/>
      <c r="PHJ32"/>
      <c r="PHK32"/>
      <c r="PHL32"/>
      <c r="PHM32"/>
      <c r="PHN32"/>
      <c r="PHO32"/>
      <c r="PHP32"/>
      <c r="PHQ32"/>
      <c r="PHR32"/>
      <c r="PHS32"/>
      <c r="PHT32"/>
      <c r="PHU32"/>
      <c r="PHV32"/>
      <c r="PHW32"/>
      <c r="PHX32"/>
      <c r="PHY32"/>
      <c r="PHZ32"/>
      <c r="PIA32"/>
      <c r="PIB32"/>
      <c r="PIC32"/>
      <c r="PID32"/>
      <c r="PIE32"/>
      <c r="PIF32"/>
      <c r="PIG32"/>
      <c r="PIH32"/>
      <c r="PII32"/>
      <c r="PIJ32"/>
      <c r="PIK32"/>
      <c r="PIL32"/>
      <c r="PIM32"/>
      <c r="PIN32"/>
      <c r="PIO32"/>
      <c r="PIP32"/>
      <c r="PIQ32"/>
      <c r="PIR32"/>
      <c r="PIS32"/>
      <c r="PIT32"/>
      <c r="PIU32"/>
      <c r="PIV32"/>
      <c r="PIW32"/>
      <c r="PIX32"/>
      <c r="PIY32"/>
      <c r="PIZ32"/>
      <c r="PJA32"/>
      <c r="PJB32"/>
      <c r="PJC32"/>
      <c r="PJD32"/>
      <c r="PJE32"/>
      <c r="PJF32"/>
      <c r="PJG32"/>
      <c r="PJH32"/>
      <c r="PJI32"/>
      <c r="PJJ32"/>
      <c r="PJK32"/>
      <c r="PJL32"/>
      <c r="PJM32"/>
      <c r="PJN32"/>
      <c r="PJO32"/>
      <c r="PJP32"/>
      <c r="PJQ32"/>
      <c r="PJR32"/>
      <c r="PJS32"/>
      <c r="PJT32"/>
      <c r="PJU32"/>
      <c r="PJV32"/>
      <c r="PJW32"/>
      <c r="PJX32"/>
      <c r="PJY32"/>
      <c r="PJZ32"/>
      <c r="PKA32"/>
      <c r="PKB32"/>
      <c r="PKC32"/>
      <c r="PKD32"/>
      <c r="PKE32"/>
      <c r="PKF32"/>
      <c r="PKG32"/>
      <c r="PKH32"/>
      <c r="PKI32"/>
      <c r="PKJ32"/>
      <c r="PKK32"/>
      <c r="PKL32"/>
      <c r="PKM32"/>
      <c r="PKN32"/>
      <c r="PKO32"/>
      <c r="PKP32"/>
      <c r="PKQ32"/>
      <c r="PKR32"/>
      <c r="PKS32"/>
      <c r="PKT32"/>
      <c r="PKU32"/>
      <c r="PKV32"/>
      <c r="PKW32"/>
      <c r="PKX32"/>
      <c r="PKY32"/>
      <c r="PKZ32"/>
      <c r="PLA32"/>
      <c r="PLB32"/>
      <c r="PLC32"/>
      <c r="PLD32"/>
      <c r="PLE32"/>
      <c r="PLF32"/>
      <c r="PLG32"/>
      <c r="PLH32"/>
      <c r="PLI32"/>
      <c r="PLJ32"/>
      <c r="PLK32"/>
      <c r="PLL32"/>
      <c r="PLM32"/>
      <c r="PLN32"/>
      <c r="PLO32"/>
      <c r="PLP32"/>
      <c r="PLQ32"/>
      <c r="PLR32"/>
      <c r="PLS32"/>
      <c r="PLT32"/>
      <c r="PLU32"/>
      <c r="PLV32"/>
      <c r="PLW32"/>
      <c r="PLX32"/>
      <c r="PLY32"/>
      <c r="PLZ32"/>
      <c r="PMA32"/>
      <c r="PMB32"/>
      <c r="PMC32"/>
      <c r="PMD32"/>
      <c r="PME32"/>
      <c r="PMF32"/>
      <c r="PMG32"/>
      <c r="PMH32"/>
      <c r="PMI32"/>
      <c r="PMJ32"/>
      <c r="PMK32"/>
      <c r="PML32"/>
      <c r="PMM32"/>
      <c r="PMN32"/>
      <c r="PMO32"/>
      <c r="PMP32"/>
      <c r="PMQ32"/>
      <c r="PMR32"/>
      <c r="PMS32"/>
      <c r="PMT32"/>
      <c r="PMU32"/>
      <c r="PMV32"/>
      <c r="PMW32"/>
      <c r="PMX32"/>
      <c r="PMY32"/>
      <c r="PMZ32"/>
      <c r="PNA32"/>
      <c r="PNB32"/>
      <c r="PNC32"/>
      <c r="PND32"/>
      <c r="PNE32"/>
      <c r="PNF32"/>
      <c r="PNG32"/>
      <c r="PNH32"/>
      <c r="PNI32"/>
      <c r="PNJ32"/>
      <c r="PNK32"/>
      <c r="PNL32"/>
      <c r="PNM32"/>
      <c r="PNN32"/>
      <c r="PNO32"/>
      <c r="PNP32"/>
      <c r="PNQ32"/>
      <c r="PNR32"/>
      <c r="PNS32"/>
      <c r="PNT32"/>
      <c r="PNU32"/>
      <c r="PNV32"/>
      <c r="PNW32"/>
      <c r="PNX32"/>
      <c r="PNY32"/>
      <c r="PNZ32"/>
      <c r="POA32"/>
      <c r="POB32"/>
      <c r="POC32"/>
      <c r="POD32"/>
      <c r="POE32"/>
      <c r="POF32"/>
      <c r="POG32"/>
      <c r="POH32"/>
      <c r="POI32"/>
      <c r="POJ32"/>
      <c r="POK32"/>
      <c r="POL32"/>
      <c r="POM32"/>
      <c r="PON32"/>
      <c r="POO32"/>
      <c r="POP32"/>
      <c r="POQ32"/>
      <c r="POR32"/>
      <c r="POS32"/>
      <c r="POT32"/>
      <c r="POU32"/>
      <c r="POV32"/>
      <c r="POW32"/>
      <c r="POX32"/>
      <c r="POY32"/>
      <c r="POZ32"/>
      <c r="PPA32"/>
      <c r="PPB32"/>
      <c r="PPC32"/>
      <c r="PPD32"/>
      <c r="PPE32"/>
      <c r="PPF32"/>
      <c r="PPG32"/>
      <c r="PPH32"/>
      <c r="PPI32"/>
      <c r="PPJ32"/>
      <c r="PPK32"/>
      <c r="PPL32"/>
      <c r="PPM32"/>
      <c r="PPN32"/>
      <c r="PPO32"/>
      <c r="PPP32"/>
      <c r="PPQ32"/>
      <c r="PPR32"/>
      <c r="PPS32"/>
      <c r="PPT32"/>
      <c r="PPU32"/>
      <c r="PPV32"/>
      <c r="PPW32"/>
      <c r="PPX32"/>
      <c r="PPY32"/>
      <c r="PPZ32"/>
      <c r="PQA32"/>
      <c r="PQB32"/>
      <c r="PQC32"/>
      <c r="PQD32"/>
      <c r="PQE32"/>
      <c r="PQF32"/>
      <c r="PQG32"/>
      <c r="PQH32"/>
      <c r="PQI32"/>
      <c r="PQJ32"/>
      <c r="PQK32"/>
      <c r="PQL32"/>
      <c r="PQM32"/>
      <c r="PQN32"/>
      <c r="PQO32"/>
      <c r="PQP32"/>
      <c r="PQQ32"/>
      <c r="PQR32"/>
      <c r="PQS32"/>
      <c r="PQT32"/>
      <c r="PQU32"/>
      <c r="PQV32"/>
      <c r="PQW32"/>
      <c r="PQX32"/>
      <c r="PQY32"/>
      <c r="PQZ32"/>
      <c r="PRA32"/>
      <c r="PRB32"/>
      <c r="PRC32"/>
      <c r="PRD32"/>
      <c r="PRE32"/>
      <c r="PRF32"/>
      <c r="PRG32"/>
      <c r="PRH32"/>
      <c r="PRI32"/>
      <c r="PRJ32"/>
      <c r="PRK32"/>
      <c r="PRL32"/>
      <c r="PRM32"/>
      <c r="PRN32"/>
      <c r="PRO32"/>
      <c r="PRP32"/>
      <c r="PRQ32"/>
      <c r="PRR32"/>
      <c r="PRS32"/>
      <c r="PRT32"/>
      <c r="PRU32"/>
      <c r="PRV32"/>
      <c r="PRW32"/>
      <c r="PRX32"/>
      <c r="PRY32"/>
      <c r="PRZ32"/>
      <c r="PSA32"/>
      <c r="PSB32"/>
      <c r="PSC32"/>
      <c r="PSD32"/>
      <c r="PSE32"/>
      <c r="PSF32"/>
      <c r="PSG32"/>
      <c r="PSH32"/>
      <c r="PSI32"/>
      <c r="PSJ32"/>
      <c r="PSK32"/>
      <c r="PSL32"/>
      <c r="PSM32"/>
      <c r="PSN32"/>
      <c r="PSO32"/>
      <c r="PSP32"/>
      <c r="PSQ32"/>
      <c r="PSR32"/>
      <c r="PSS32"/>
      <c r="PST32"/>
      <c r="PSU32"/>
      <c r="PSV32"/>
      <c r="PSW32"/>
      <c r="PSX32"/>
      <c r="PSY32"/>
      <c r="PSZ32"/>
      <c r="PTA32"/>
      <c r="PTB32"/>
      <c r="PTC32"/>
      <c r="PTD32"/>
      <c r="PTE32"/>
      <c r="PTF32"/>
      <c r="PTG32"/>
      <c r="PTH32"/>
      <c r="PTI32"/>
      <c r="PTJ32"/>
      <c r="PTK32"/>
      <c r="PTL32"/>
      <c r="PTM32"/>
      <c r="PTN32"/>
      <c r="PTO32"/>
      <c r="PTP32"/>
      <c r="PTQ32"/>
      <c r="PTR32"/>
      <c r="PTS32"/>
      <c r="PTT32"/>
      <c r="PTU32"/>
      <c r="PTV32"/>
      <c r="PTW32"/>
      <c r="PTX32"/>
      <c r="PTY32"/>
      <c r="PTZ32"/>
      <c r="PUA32"/>
      <c r="PUB32"/>
      <c r="PUC32"/>
      <c r="PUD32"/>
      <c r="PUE32"/>
      <c r="PUF32"/>
      <c r="PUG32"/>
      <c r="PUH32"/>
      <c r="PUI32"/>
      <c r="PUJ32"/>
      <c r="PUK32"/>
      <c r="PUL32"/>
      <c r="PUM32"/>
      <c r="PUN32"/>
      <c r="PUO32"/>
      <c r="PUP32"/>
      <c r="PUQ32"/>
      <c r="PUR32"/>
      <c r="PUS32"/>
      <c r="PUT32"/>
      <c r="PUU32"/>
      <c r="PUV32"/>
      <c r="PUW32"/>
      <c r="PUX32"/>
      <c r="PUY32"/>
      <c r="PUZ32"/>
      <c r="PVA32"/>
      <c r="PVB32"/>
      <c r="PVC32"/>
      <c r="PVD32"/>
      <c r="PVE32"/>
      <c r="PVF32"/>
      <c r="PVG32"/>
      <c r="PVH32"/>
      <c r="PVI32"/>
      <c r="PVJ32"/>
      <c r="PVK32"/>
      <c r="PVL32"/>
      <c r="PVM32"/>
      <c r="PVN32"/>
      <c r="PVO32"/>
      <c r="PVP32"/>
      <c r="PVQ32"/>
      <c r="PVR32"/>
      <c r="PVS32"/>
      <c r="PVT32"/>
      <c r="PVU32"/>
      <c r="PVV32"/>
      <c r="PVW32"/>
      <c r="PVX32"/>
      <c r="PVY32"/>
      <c r="PVZ32"/>
      <c r="PWA32"/>
      <c r="PWB32"/>
      <c r="PWC32"/>
      <c r="PWD32"/>
      <c r="PWE32"/>
      <c r="PWF32"/>
      <c r="PWG32"/>
      <c r="PWH32"/>
      <c r="PWI32"/>
      <c r="PWJ32"/>
      <c r="PWK32"/>
      <c r="PWL32"/>
      <c r="PWM32"/>
      <c r="PWN32"/>
      <c r="PWO32"/>
      <c r="PWP32"/>
      <c r="PWQ32"/>
      <c r="PWR32"/>
      <c r="PWS32"/>
      <c r="PWT32"/>
      <c r="PWU32"/>
      <c r="PWV32"/>
      <c r="PWW32"/>
      <c r="PWX32"/>
      <c r="PWY32"/>
      <c r="PWZ32"/>
      <c r="PXA32"/>
      <c r="PXB32"/>
      <c r="PXC32"/>
      <c r="PXD32"/>
      <c r="PXE32"/>
      <c r="PXF32"/>
      <c r="PXG32"/>
      <c r="PXH32"/>
      <c r="PXI32"/>
      <c r="PXJ32"/>
      <c r="PXK32"/>
      <c r="PXL32"/>
      <c r="PXM32"/>
      <c r="PXN32"/>
      <c r="PXO32"/>
      <c r="PXP32"/>
      <c r="PXQ32"/>
      <c r="PXR32"/>
      <c r="PXS32"/>
      <c r="PXT32"/>
      <c r="PXU32"/>
      <c r="PXV32"/>
      <c r="PXW32"/>
      <c r="PXX32"/>
      <c r="PXY32"/>
      <c r="PXZ32"/>
      <c r="PYA32"/>
      <c r="PYB32"/>
      <c r="PYC32"/>
      <c r="PYD32"/>
      <c r="PYE32"/>
      <c r="PYF32"/>
      <c r="PYG32"/>
      <c r="PYH32"/>
      <c r="PYI32"/>
      <c r="PYJ32"/>
      <c r="PYK32"/>
      <c r="PYL32"/>
      <c r="PYM32"/>
      <c r="PYN32"/>
      <c r="PYO32"/>
      <c r="PYP32"/>
      <c r="PYQ32"/>
      <c r="PYR32"/>
      <c r="PYS32"/>
      <c r="PYT32"/>
      <c r="PYU32"/>
      <c r="PYV32"/>
      <c r="PYW32"/>
      <c r="PYX32"/>
      <c r="PYY32"/>
      <c r="PYZ32"/>
      <c r="PZA32"/>
      <c r="PZB32"/>
      <c r="PZC32"/>
      <c r="PZD32"/>
      <c r="PZE32"/>
      <c r="PZF32"/>
      <c r="PZG32"/>
      <c r="PZH32"/>
      <c r="PZI32"/>
      <c r="PZJ32"/>
      <c r="PZK32"/>
      <c r="PZL32"/>
      <c r="PZM32"/>
      <c r="PZN32"/>
      <c r="PZO32"/>
      <c r="PZP32"/>
      <c r="PZQ32"/>
      <c r="PZR32"/>
      <c r="PZS32"/>
      <c r="PZT32"/>
      <c r="PZU32"/>
      <c r="PZV32"/>
      <c r="PZW32"/>
      <c r="PZX32"/>
      <c r="PZY32"/>
      <c r="PZZ32"/>
      <c r="QAA32"/>
      <c r="QAB32"/>
      <c r="QAC32"/>
      <c r="QAD32"/>
      <c r="QAE32"/>
      <c r="QAF32"/>
      <c r="QAG32"/>
      <c r="QAH32"/>
      <c r="QAI32"/>
      <c r="QAJ32"/>
      <c r="QAK32"/>
      <c r="QAL32"/>
      <c r="QAM32"/>
      <c r="QAN32"/>
      <c r="QAO32"/>
      <c r="QAP32"/>
      <c r="QAQ32"/>
      <c r="QAR32"/>
      <c r="QAS32"/>
      <c r="QAT32"/>
      <c r="QAU32"/>
      <c r="QAV32"/>
      <c r="QAW32"/>
      <c r="QAX32"/>
      <c r="QAY32"/>
      <c r="QAZ32"/>
      <c r="QBA32"/>
      <c r="QBB32"/>
      <c r="QBC32"/>
      <c r="QBD32"/>
      <c r="QBE32"/>
      <c r="QBF32"/>
      <c r="QBG32"/>
      <c r="QBH32"/>
      <c r="QBI32"/>
      <c r="QBJ32"/>
      <c r="QBK32"/>
      <c r="QBL32"/>
      <c r="QBM32"/>
      <c r="QBN32"/>
      <c r="QBO32"/>
      <c r="QBP32"/>
      <c r="QBQ32"/>
      <c r="QBR32"/>
      <c r="QBS32"/>
      <c r="QBT32"/>
      <c r="QBU32"/>
      <c r="QBV32"/>
      <c r="QBW32"/>
      <c r="QBX32"/>
      <c r="QBY32"/>
      <c r="QBZ32"/>
      <c r="QCA32"/>
      <c r="QCB32"/>
      <c r="QCC32"/>
      <c r="QCD32"/>
      <c r="QCE32"/>
      <c r="QCF32"/>
      <c r="QCG32"/>
      <c r="QCH32"/>
      <c r="QCI32"/>
      <c r="QCJ32"/>
      <c r="QCK32"/>
      <c r="QCL32"/>
      <c r="QCM32"/>
      <c r="QCN32"/>
      <c r="QCO32"/>
      <c r="QCP32"/>
      <c r="QCQ32"/>
      <c r="QCR32"/>
      <c r="QCS32"/>
      <c r="QCT32"/>
      <c r="QCU32"/>
      <c r="QCV32"/>
      <c r="QCW32"/>
      <c r="QCX32"/>
      <c r="QCY32"/>
      <c r="QCZ32"/>
      <c r="QDA32"/>
      <c r="QDB32"/>
      <c r="QDC32"/>
      <c r="QDD32"/>
      <c r="QDE32"/>
      <c r="QDF32"/>
      <c r="QDG32"/>
      <c r="QDH32"/>
      <c r="QDI32"/>
      <c r="QDJ32"/>
      <c r="QDK32"/>
      <c r="QDL32"/>
      <c r="QDM32"/>
      <c r="QDN32"/>
      <c r="QDO32"/>
      <c r="QDP32"/>
      <c r="QDQ32"/>
      <c r="QDR32"/>
      <c r="QDS32"/>
      <c r="QDT32"/>
      <c r="QDU32"/>
      <c r="QDV32"/>
      <c r="QDW32"/>
      <c r="QDX32"/>
      <c r="QDY32"/>
      <c r="QDZ32"/>
      <c r="QEA32"/>
      <c r="QEB32"/>
      <c r="QEC32"/>
      <c r="QED32"/>
      <c r="QEE32"/>
      <c r="QEF32"/>
      <c r="QEG32"/>
      <c r="QEH32"/>
      <c r="QEI32"/>
      <c r="QEJ32"/>
      <c r="QEK32"/>
      <c r="QEL32"/>
      <c r="QEM32"/>
      <c r="QEN32"/>
      <c r="QEO32"/>
      <c r="QEP32"/>
      <c r="QEQ32"/>
      <c r="QER32"/>
      <c r="QES32"/>
      <c r="QET32"/>
      <c r="QEU32"/>
      <c r="QEV32"/>
      <c r="QEW32"/>
      <c r="QEX32"/>
      <c r="QEY32"/>
      <c r="QEZ32"/>
      <c r="QFA32"/>
      <c r="QFB32"/>
      <c r="QFC32"/>
      <c r="QFD32"/>
      <c r="QFE32"/>
      <c r="QFF32"/>
      <c r="QFG32"/>
      <c r="QFH32"/>
      <c r="QFI32"/>
      <c r="QFJ32"/>
      <c r="QFK32"/>
      <c r="QFL32"/>
      <c r="QFM32"/>
      <c r="QFN32"/>
      <c r="QFO32"/>
      <c r="QFP32"/>
      <c r="QFQ32"/>
      <c r="QFR32"/>
      <c r="QFS32"/>
      <c r="QFT32"/>
      <c r="QFU32"/>
      <c r="QFV32"/>
      <c r="QFW32"/>
      <c r="QFX32"/>
      <c r="QFY32"/>
      <c r="QFZ32"/>
      <c r="QGA32"/>
      <c r="QGB32"/>
      <c r="QGC32"/>
      <c r="QGD32"/>
      <c r="QGE32"/>
      <c r="QGF32"/>
      <c r="QGG32"/>
      <c r="QGH32"/>
      <c r="QGI32"/>
      <c r="QGJ32"/>
      <c r="QGK32"/>
      <c r="QGL32"/>
      <c r="QGM32"/>
      <c r="QGN32"/>
      <c r="QGO32"/>
      <c r="QGP32"/>
      <c r="QGQ32"/>
      <c r="QGR32"/>
      <c r="QGS32"/>
      <c r="QGT32"/>
      <c r="QGU32"/>
      <c r="QGV32"/>
      <c r="QGW32"/>
      <c r="QGX32"/>
      <c r="QGY32"/>
      <c r="QGZ32"/>
      <c r="QHA32"/>
      <c r="QHB32"/>
      <c r="QHC32"/>
      <c r="QHD32"/>
      <c r="QHE32"/>
      <c r="QHF32"/>
      <c r="QHG32"/>
      <c r="QHH32"/>
      <c r="QHI32"/>
      <c r="QHJ32"/>
      <c r="QHK32"/>
      <c r="QHL32"/>
      <c r="QHM32"/>
      <c r="QHN32"/>
      <c r="QHO32"/>
      <c r="QHP32"/>
      <c r="QHQ32"/>
      <c r="QHR32"/>
      <c r="QHS32"/>
      <c r="QHT32"/>
      <c r="QHU32"/>
      <c r="QHV32"/>
      <c r="QHW32"/>
      <c r="QHX32"/>
      <c r="QHY32"/>
      <c r="QHZ32"/>
      <c r="QIA32"/>
      <c r="QIB32"/>
      <c r="QIC32"/>
      <c r="QID32"/>
      <c r="QIE32"/>
      <c r="QIF32"/>
      <c r="QIG32"/>
      <c r="QIH32"/>
      <c r="QII32"/>
      <c r="QIJ32"/>
      <c r="QIK32"/>
      <c r="QIL32"/>
      <c r="QIM32"/>
      <c r="QIN32"/>
      <c r="QIO32"/>
      <c r="QIP32"/>
      <c r="QIQ32"/>
      <c r="QIR32"/>
      <c r="QIS32"/>
      <c r="QIT32"/>
      <c r="QIU32"/>
      <c r="QIV32"/>
      <c r="QIW32"/>
      <c r="QIX32"/>
      <c r="QIY32"/>
      <c r="QIZ32"/>
      <c r="QJA32"/>
      <c r="QJB32"/>
      <c r="QJC32"/>
      <c r="QJD32"/>
      <c r="QJE32"/>
      <c r="QJF32"/>
      <c r="QJG32"/>
      <c r="QJH32"/>
      <c r="QJI32"/>
      <c r="QJJ32"/>
      <c r="QJK32"/>
      <c r="QJL32"/>
      <c r="QJM32"/>
      <c r="QJN32"/>
      <c r="QJO32"/>
      <c r="QJP32"/>
      <c r="QJQ32"/>
      <c r="QJR32"/>
      <c r="QJS32"/>
      <c r="QJT32"/>
      <c r="QJU32"/>
      <c r="QJV32"/>
      <c r="QJW32"/>
      <c r="QJX32"/>
      <c r="QJY32"/>
      <c r="QJZ32"/>
      <c r="QKA32"/>
      <c r="QKB32"/>
      <c r="QKC32"/>
      <c r="QKD32"/>
      <c r="QKE32"/>
      <c r="QKF32"/>
      <c r="QKG32"/>
      <c r="QKH32"/>
      <c r="QKI32"/>
      <c r="QKJ32"/>
      <c r="QKK32"/>
      <c r="QKL32"/>
      <c r="QKM32"/>
      <c r="QKN32"/>
      <c r="QKO32"/>
      <c r="QKP32"/>
      <c r="QKQ32"/>
      <c r="QKR32"/>
      <c r="QKS32"/>
      <c r="QKT32"/>
      <c r="QKU32"/>
      <c r="QKV32"/>
      <c r="QKW32"/>
      <c r="QKX32"/>
      <c r="QKY32"/>
      <c r="QKZ32"/>
      <c r="QLA32"/>
      <c r="QLB32"/>
      <c r="QLC32"/>
      <c r="QLD32"/>
      <c r="QLE32"/>
      <c r="QLF32"/>
      <c r="QLG32"/>
      <c r="QLH32"/>
      <c r="QLI32"/>
      <c r="QLJ32"/>
      <c r="QLK32"/>
      <c r="QLL32"/>
      <c r="QLM32"/>
      <c r="QLN32"/>
      <c r="QLO32"/>
      <c r="QLP32"/>
      <c r="QLQ32"/>
      <c r="QLR32"/>
      <c r="QLS32"/>
      <c r="QLT32"/>
      <c r="QLU32"/>
      <c r="QLV32"/>
      <c r="QLW32"/>
      <c r="QLX32"/>
      <c r="QLY32"/>
      <c r="QLZ32"/>
      <c r="QMA32"/>
      <c r="QMB32"/>
      <c r="QMC32"/>
      <c r="QMD32"/>
      <c r="QME32"/>
      <c r="QMF32"/>
      <c r="QMG32"/>
      <c r="QMH32"/>
      <c r="QMI32"/>
      <c r="QMJ32"/>
      <c r="QMK32"/>
      <c r="QML32"/>
      <c r="QMM32"/>
      <c r="QMN32"/>
      <c r="QMO32"/>
      <c r="QMP32"/>
      <c r="QMQ32"/>
      <c r="QMR32"/>
      <c r="QMS32"/>
      <c r="QMT32"/>
      <c r="QMU32"/>
      <c r="QMV32"/>
      <c r="QMW32"/>
      <c r="QMX32"/>
      <c r="QMY32"/>
      <c r="QMZ32"/>
      <c r="QNA32"/>
      <c r="QNB32"/>
      <c r="QNC32"/>
      <c r="QND32"/>
      <c r="QNE32"/>
      <c r="QNF32"/>
      <c r="QNG32"/>
      <c r="QNH32"/>
      <c r="QNI32"/>
      <c r="QNJ32"/>
      <c r="QNK32"/>
      <c r="QNL32"/>
      <c r="QNM32"/>
      <c r="QNN32"/>
      <c r="QNO32"/>
      <c r="QNP32"/>
      <c r="QNQ32"/>
      <c r="QNR32"/>
      <c r="QNS32"/>
      <c r="QNT32"/>
      <c r="QNU32"/>
      <c r="QNV32"/>
      <c r="QNW32"/>
      <c r="QNX32"/>
      <c r="QNY32"/>
      <c r="QNZ32"/>
      <c r="QOA32"/>
      <c r="QOB32"/>
      <c r="QOC32"/>
      <c r="QOD32"/>
      <c r="QOE32"/>
      <c r="QOF32"/>
      <c r="QOG32"/>
      <c r="QOH32"/>
      <c r="QOI32"/>
      <c r="QOJ32"/>
      <c r="QOK32"/>
      <c r="QOL32"/>
      <c r="QOM32"/>
      <c r="QON32"/>
      <c r="QOO32"/>
      <c r="QOP32"/>
      <c r="QOQ32"/>
      <c r="QOR32"/>
      <c r="QOS32"/>
      <c r="QOT32"/>
      <c r="QOU32"/>
      <c r="QOV32"/>
      <c r="QOW32"/>
      <c r="QOX32"/>
      <c r="QOY32"/>
      <c r="QOZ32"/>
      <c r="QPA32"/>
      <c r="QPB32"/>
      <c r="QPC32"/>
      <c r="QPD32"/>
      <c r="QPE32"/>
      <c r="QPF32"/>
      <c r="QPG32"/>
      <c r="QPH32"/>
      <c r="QPI32"/>
      <c r="QPJ32"/>
      <c r="QPK32"/>
      <c r="QPL32"/>
      <c r="QPM32"/>
      <c r="QPN32"/>
      <c r="QPO32"/>
      <c r="QPP32"/>
      <c r="QPQ32"/>
      <c r="QPR32"/>
      <c r="QPS32"/>
      <c r="QPT32"/>
      <c r="QPU32"/>
      <c r="QPV32"/>
      <c r="QPW32"/>
      <c r="QPX32"/>
      <c r="QPY32"/>
      <c r="QPZ32"/>
      <c r="QQA32"/>
      <c r="QQB32"/>
      <c r="QQC32"/>
      <c r="QQD32"/>
      <c r="QQE32"/>
      <c r="QQF32"/>
      <c r="QQG32"/>
      <c r="QQH32"/>
      <c r="QQI32"/>
      <c r="QQJ32"/>
      <c r="QQK32"/>
      <c r="QQL32"/>
      <c r="QQM32"/>
      <c r="QQN32"/>
      <c r="QQO32"/>
      <c r="QQP32"/>
      <c r="QQQ32"/>
      <c r="QQR32"/>
      <c r="QQS32"/>
      <c r="QQT32"/>
      <c r="QQU32"/>
      <c r="QQV32"/>
      <c r="QQW32"/>
      <c r="QQX32"/>
      <c r="QQY32"/>
      <c r="QQZ32"/>
      <c r="QRA32"/>
      <c r="QRB32"/>
      <c r="QRC32"/>
      <c r="QRD32"/>
      <c r="QRE32"/>
      <c r="QRF32"/>
      <c r="QRG32"/>
      <c r="QRH32"/>
      <c r="QRI32"/>
      <c r="QRJ32"/>
      <c r="QRK32"/>
      <c r="QRL32"/>
      <c r="QRM32"/>
      <c r="QRN32"/>
      <c r="QRO32"/>
      <c r="QRP32"/>
      <c r="QRQ32"/>
      <c r="QRR32"/>
      <c r="QRS32"/>
      <c r="QRT32"/>
      <c r="QRU32"/>
      <c r="QRV32"/>
      <c r="QRW32"/>
      <c r="QRX32"/>
      <c r="QRY32"/>
      <c r="QRZ32"/>
      <c r="QSA32"/>
      <c r="QSB32"/>
      <c r="QSC32"/>
      <c r="QSD32"/>
      <c r="QSE32"/>
      <c r="QSF32"/>
      <c r="QSG32"/>
      <c r="QSH32"/>
      <c r="QSI32"/>
      <c r="QSJ32"/>
      <c r="QSK32"/>
      <c r="QSL32"/>
      <c r="QSM32"/>
      <c r="QSN32"/>
      <c r="QSO32"/>
      <c r="QSP32"/>
      <c r="QSQ32"/>
      <c r="QSR32"/>
      <c r="QSS32"/>
      <c r="QST32"/>
      <c r="QSU32"/>
      <c r="QSV32"/>
      <c r="QSW32"/>
      <c r="QSX32"/>
      <c r="QSY32"/>
      <c r="QSZ32"/>
      <c r="QTA32"/>
      <c r="QTB32"/>
      <c r="QTC32"/>
      <c r="QTD32"/>
      <c r="QTE32"/>
      <c r="QTF32"/>
      <c r="QTG32"/>
      <c r="QTH32"/>
      <c r="QTI32"/>
      <c r="QTJ32"/>
      <c r="QTK32"/>
      <c r="QTL32"/>
      <c r="QTM32"/>
      <c r="QTN32"/>
      <c r="QTO32"/>
      <c r="QTP32"/>
      <c r="QTQ32"/>
      <c r="QTR32"/>
      <c r="QTS32"/>
      <c r="QTT32"/>
      <c r="QTU32"/>
      <c r="QTV32"/>
      <c r="QTW32"/>
      <c r="QTX32"/>
      <c r="QTY32"/>
      <c r="QTZ32"/>
      <c r="QUA32"/>
      <c r="QUB32"/>
      <c r="QUC32"/>
      <c r="QUD32"/>
      <c r="QUE32"/>
      <c r="QUF32"/>
      <c r="QUG32"/>
      <c r="QUH32"/>
      <c r="QUI32"/>
      <c r="QUJ32"/>
      <c r="QUK32"/>
      <c r="QUL32"/>
      <c r="QUM32"/>
      <c r="QUN32"/>
      <c r="QUO32"/>
      <c r="QUP32"/>
      <c r="QUQ32"/>
      <c r="QUR32"/>
      <c r="QUS32"/>
      <c r="QUT32"/>
      <c r="QUU32"/>
      <c r="QUV32"/>
      <c r="QUW32"/>
      <c r="QUX32"/>
      <c r="QUY32"/>
      <c r="QUZ32"/>
      <c r="QVA32"/>
      <c r="QVB32"/>
      <c r="QVC32"/>
      <c r="QVD32"/>
      <c r="QVE32"/>
      <c r="QVF32"/>
      <c r="QVG32"/>
      <c r="QVH32"/>
      <c r="QVI32"/>
      <c r="QVJ32"/>
      <c r="QVK32"/>
      <c r="QVL32"/>
      <c r="QVM32"/>
      <c r="QVN32"/>
      <c r="QVO32"/>
      <c r="QVP32"/>
      <c r="QVQ32"/>
      <c r="QVR32"/>
      <c r="QVS32"/>
      <c r="QVT32"/>
      <c r="QVU32"/>
      <c r="QVV32"/>
      <c r="QVW32"/>
      <c r="QVX32"/>
      <c r="QVY32"/>
      <c r="QVZ32"/>
      <c r="QWA32"/>
      <c r="QWB32"/>
      <c r="QWC32"/>
      <c r="QWD32"/>
      <c r="QWE32"/>
      <c r="QWF32"/>
      <c r="QWG32"/>
      <c r="QWH32"/>
      <c r="QWI32"/>
      <c r="QWJ32"/>
      <c r="QWK32"/>
      <c r="QWL32"/>
      <c r="QWM32"/>
      <c r="QWN32"/>
      <c r="QWO32"/>
      <c r="QWP32"/>
      <c r="QWQ32"/>
      <c r="QWR32"/>
      <c r="QWS32"/>
      <c r="QWT32"/>
      <c r="QWU32"/>
      <c r="QWV32"/>
      <c r="QWW32"/>
      <c r="QWX32"/>
      <c r="QWY32"/>
      <c r="QWZ32"/>
      <c r="QXA32"/>
      <c r="QXB32"/>
      <c r="QXC32"/>
      <c r="QXD32"/>
      <c r="QXE32"/>
      <c r="QXF32"/>
      <c r="QXG32"/>
      <c r="QXH32"/>
      <c r="QXI32"/>
      <c r="QXJ32"/>
      <c r="QXK32"/>
      <c r="QXL32"/>
      <c r="QXM32"/>
      <c r="QXN32"/>
      <c r="QXO32"/>
      <c r="QXP32"/>
      <c r="QXQ32"/>
      <c r="QXR32"/>
      <c r="QXS32"/>
      <c r="QXT32"/>
      <c r="QXU32"/>
      <c r="QXV32"/>
      <c r="QXW32"/>
      <c r="QXX32"/>
      <c r="QXY32"/>
      <c r="QXZ32"/>
      <c r="QYA32"/>
      <c r="QYB32"/>
      <c r="QYC32"/>
      <c r="QYD32"/>
      <c r="QYE32"/>
      <c r="QYF32"/>
      <c r="QYG32"/>
      <c r="QYH32"/>
      <c r="QYI32"/>
      <c r="QYJ32"/>
      <c r="QYK32"/>
      <c r="QYL32"/>
      <c r="QYM32"/>
      <c r="QYN32"/>
      <c r="QYO32"/>
      <c r="QYP32"/>
      <c r="QYQ32"/>
      <c r="QYR32"/>
      <c r="QYS32"/>
      <c r="QYT32"/>
      <c r="QYU32"/>
      <c r="QYV32"/>
      <c r="QYW32"/>
      <c r="QYX32"/>
      <c r="QYY32"/>
      <c r="QYZ32"/>
      <c r="QZA32"/>
      <c r="QZB32"/>
      <c r="QZC32"/>
      <c r="QZD32"/>
      <c r="QZE32"/>
      <c r="QZF32"/>
      <c r="QZG32"/>
      <c r="QZH32"/>
      <c r="QZI32"/>
      <c r="QZJ32"/>
      <c r="QZK32"/>
      <c r="QZL32"/>
      <c r="QZM32"/>
      <c r="QZN32"/>
      <c r="QZO32"/>
      <c r="QZP32"/>
      <c r="QZQ32"/>
      <c r="QZR32"/>
      <c r="QZS32"/>
      <c r="QZT32"/>
      <c r="QZU32"/>
      <c r="QZV32"/>
      <c r="QZW32"/>
      <c r="QZX32"/>
      <c r="QZY32"/>
      <c r="QZZ32"/>
      <c r="RAA32"/>
      <c r="RAB32"/>
      <c r="RAC32"/>
      <c r="RAD32"/>
      <c r="RAE32"/>
      <c r="RAF32"/>
      <c r="RAG32"/>
      <c r="RAH32"/>
      <c r="RAI32"/>
      <c r="RAJ32"/>
      <c r="RAK32"/>
      <c r="RAL32"/>
      <c r="RAM32"/>
      <c r="RAN32"/>
      <c r="RAO32"/>
      <c r="RAP32"/>
      <c r="RAQ32"/>
      <c r="RAR32"/>
      <c r="RAS32"/>
      <c r="RAT32"/>
      <c r="RAU32"/>
      <c r="RAV32"/>
      <c r="RAW32"/>
      <c r="RAX32"/>
      <c r="RAY32"/>
      <c r="RAZ32"/>
      <c r="RBA32"/>
      <c r="RBB32"/>
      <c r="RBC32"/>
      <c r="RBD32"/>
      <c r="RBE32"/>
      <c r="RBF32"/>
      <c r="RBG32"/>
      <c r="RBH32"/>
      <c r="RBI32"/>
      <c r="RBJ32"/>
      <c r="RBK32"/>
      <c r="RBL32"/>
      <c r="RBM32"/>
      <c r="RBN32"/>
      <c r="RBO32"/>
      <c r="RBP32"/>
      <c r="RBQ32"/>
      <c r="RBR32"/>
      <c r="RBS32"/>
      <c r="RBT32"/>
      <c r="RBU32"/>
      <c r="RBV32"/>
      <c r="RBW32"/>
      <c r="RBX32"/>
      <c r="RBY32"/>
      <c r="RBZ32"/>
      <c r="RCA32"/>
      <c r="RCB32"/>
      <c r="RCC32"/>
      <c r="RCD32"/>
      <c r="RCE32"/>
      <c r="RCF32"/>
      <c r="RCG32"/>
      <c r="RCH32"/>
      <c r="RCI32"/>
      <c r="RCJ32"/>
      <c r="RCK32"/>
      <c r="RCL32"/>
      <c r="RCM32"/>
      <c r="RCN32"/>
      <c r="RCO32"/>
      <c r="RCP32"/>
      <c r="RCQ32"/>
      <c r="RCR32"/>
      <c r="RCS32"/>
      <c r="RCT32"/>
      <c r="RCU32"/>
      <c r="RCV32"/>
      <c r="RCW32"/>
      <c r="RCX32"/>
      <c r="RCY32"/>
      <c r="RCZ32"/>
      <c r="RDA32"/>
      <c r="RDB32"/>
      <c r="RDC32"/>
      <c r="RDD32"/>
      <c r="RDE32"/>
      <c r="RDF32"/>
      <c r="RDG32"/>
      <c r="RDH32"/>
      <c r="RDI32"/>
      <c r="RDJ32"/>
      <c r="RDK32"/>
      <c r="RDL32"/>
      <c r="RDM32"/>
      <c r="RDN32"/>
      <c r="RDO32"/>
      <c r="RDP32"/>
      <c r="RDQ32"/>
      <c r="RDR32"/>
      <c r="RDS32"/>
      <c r="RDT32"/>
      <c r="RDU32"/>
      <c r="RDV32"/>
      <c r="RDW32"/>
      <c r="RDX32"/>
      <c r="RDY32"/>
      <c r="RDZ32"/>
      <c r="REA32"/>
      <c r="REB32"/>
      <c r="REC32"/>
      <c r="RED32"/>
      <c r="REE32"/>
      <c r="REF32"/>
      <c r="REG32"/>
      <c r="REH32"/>
      <c r="REI32"/>
      <c r="REJ32"/>
      <c r="REK32"/>
      <c r="REL32"/>
      <c r="REM32"/>
      <c r="REN32"/>
      <c r="REO32"/>
      <c r="REP32"/>
      <c r="REQ32"/>
      <c r="RER32"/>
      <c r="RES32"/>
      <c r="RET32"/>
      <c r="REU32"/>
      <c r="REV32"/>
      <c r="REW32"/>
      <c r="REX32"/>
      <c r="REY32"/>
      <c r="REZ32"/>
      <c r="RFA32"/>
      <c r="RFB32"/>
      <c r="RFC32"/>
      <c r="RFD32"/>
      <c r="RFE32"/>
      <c r="RFF32"/>
      <c r="RFG32"/>
      <c r="RFH32"/>
      <c r="RFI32"/>
      <c r="RFJ32"/>
      <c r="RFK32"/>
      <c r="RFL32"/>
      <c r="RFM32"/>
      <c r="RFN32"/>
      <c r="RFO32"/>
      <c r="RFP32"/>
      <c r="RFQ32"/>
      <c r="RFR32"/>
      <c r="RFS32"/>
      <c r="RFT32"/>
      <c r="RFU32"/>
      <c r="RFV32"/>
      <c r="RFW32"/>
      <c r="RFX32"/>
      <c r="RFY32"/>
      <c r="RFZ32"/>
      <c r="RGA32"/>
      <c r="RGB32"/>
      <c r="RGC32"/>
      <c r="RGD32"/>
      <c r="RGE32"/>
      <c r="RGF32"/>
      <c r="RGG32"/>
      <c r="RGH32"/>
      <c r="RGI32"/>
      <c r="RGJ32"/>
      <c r="RGK32"/>
      <c r="RGL32"/>
      <c r="RGM32"/>
      <c r="RGN32"/>
      <c r="RGO32"/>
      <c r="RGP32"/>
      <c r="RGQ32"/>
      <c r="RGR32"/>
      <c r="RGS32"/>
      <c r="RGT32"/>
      <c r="RGU32"/>
      <c r="RGV32"/>
      <c r="RGW32"/>
      <c r="RGX32"/>
      <c r="RGY32"/>
      <c r="RGZ32"/>
      <c r="RHA32"/>
      <c r="RHB32"/>
      <c r="RHC32"/>
      <c r="RHD32"/>
      <c r="RHE32"/>
      <c r="RHF32"/>
      <c r="RHG32"/>
      <c r="RHH32"/>
      <c r="RHI32"/>
      <c r="RHJ32"/>
      <c r="RHK32"/>
      <c r="RHL32"/>
      <c r="RHM32"/>
      <c r="RHN32"/>
      <c r="RHO32"/>
      <c r="RHP32"/>
      <c r="RHQ32"/>
      <c r="RHR32"/>
      <c r="RHS32"/>
      <c r="RHT32"/>
      <c r="RHU32"/>
      <c r="RHV32"/>
      <c r="RHW32"/>
      <c r="RHX32"/>
      <c r="RHY32"/>
      <c r="RHZ32"/>
      <c r="RIA32"/>
      <c r="RIB32"/>
      <c r="RIC32"/>
      <c r="RID32"/>
      <c r="RIE32"/>
      <c r="RIF32"/>
      <c r="RIG32"/>
      <c r="RIH32"/>
      <c r="RII32"/>
      <c r="RIJ32"/>
      <c r="RIK32"/>
      <c r="RIL32"/>
      <c r="RIM32"/>
      <c r="RIN32"/>
      <c r="RIO32"/>
      <c r="RIP32"/>
      <c r="RIQ32"/>
      <c r="RIR32"/>
      <c r="RIS32"/>
      <c r="RIT32"/>
      <c r="RIU32"/>
      <c r="RIV32"/>
      <c r="RIW32"/>
      <c r="RIX32"/>
      <c r="RIY32"/>
      <c r="RIZ32"/>
      <c r="RJA32"/>
      <c r="RJB32"/>
      <c r="RJC32"/>
      <c r="RJD32"/>
      <c r="RJE32"/>
      <c r="RJF32"/>
      <c r="RJG32"/>
      <c r="RJH32"/>
      <c r="RJI32"/>
      <c r="RJJ32"/>
      <c r="RJK32"/>
      <c r="RJL32"/>
      <c r="RJM32"/>
      <c r="RJN32"/>
      <c r="RJO32"/>
      <c r="RJP32"/>
      <c r="RJQ32"/>
      <c r="RJR32"/>
      <c r="RJS32"/>
      <c r="RJT32"/>
      <c r="RJU32"/>
      <c r="RJV32"/>
      <c r="RJW32"/>
      <c r="RJX32"/>
      <c r="RJY32"/>
      <c r="RJZ32"/>
      <c r="RKA32"/>
      <c r="RKB32"/>
      <c r="RKC32"/>
      <c r="RKD32"/>
      <c r="RKE32"/>
      <c r="RKF32"/>
      <c r="RKG32"/>
      <c r="RKH32"/>
      <c r="RKI32"/>
      <c r="RKJ32"/>
      <c r="RKK32"/>
      <c r="RKL32"/>
      <c r="RKM32"/>
      <c r="RKN32"/>
      <c r="RKO32"/>
      <c r="RKP32"/>
      <c r="RKQ32"/>
      <c r="RKR32"/>
      <c r="RKS32"/>
      <c r="RKT32"/>
      <c r="RKU32"/>
      <c r="RKV32"/>
      <c r="RKW32"/>
      <c r="RKX32"/>
      <c r="RKY32"/>
      <c r="RKZ32"/>
      <c r="RLA32"/>
      <c r="RLB32"/>
      <c r="RLC32"/>
      <c r="RLD32"/>
      <c r="RLE32"/>
      <c r="RLF32"/>
      <c r="RLG32"/>
      <c r="RLH32"/>
      <c r="RLI32"/>
      <c r="RLJ32"/>
      <c r="RLK32"/>
      <c r="RLL32"/>
      <c r="RLM32"/>
      <c r="RLN32"/>
      <c r="RLO32"/>
      <c r="RLP32"/>
      <c r="RLQ32"/>
      <c r="RLR32"/>
      <c r="RLS32"/>
      <c r="RLT32"/>
      <c r="RLU32"/>
      <c r="RLV32"/>
      <c r="RLW32"/>
      <c r="RLX32"/>
      <c r="RLY32"/>
      <c r="RLZ32"/>
      <c r="RMA32"/>
      <c r="RMB32"/>
      <c r="RMC32"/>
      <c r="RMD32"/>
      <c r="RME32"/>
      <c r="RMF32"/>
      <c r="RMG32"/>
      <c r="RMH32"/>
      <c r="RMI32"/>
      <c r="RMJ32"/>
      <c r="RMK32"/>
      <c r="RML32"/>
      <c r="RMM32"/>
      <c r="RMN32"/>
      <c r="RMO32"/>
      <c r="RMP32"/>
      <c r="RMQ32"/>
      <c r="RMR32"/>
      <c r="RMS32"/>
      <c r="RMT32"/>
      <c r="RMU32"/>
      <c r="RMV32"/>
      <c r="RMW32"/>
      <c r="RMX32"/>
      <c r="RMY32"/>
      <c r="RMZ32"/>
      <c r="RNA32"/>
      <c r="RNB32"/>
      <c r="RNC32"/>
      <c r="RND32"/>
      <c r="RNE32"/>
      <c r="RNF32"/>
      <c r="RNG32"/>
      <c r="RNH32"/>
      <c r="RNI32"/>
      <c r="RNJ32"/>
      <c r="RNK32"/>
      <c r="RNL32"/>
      <c r="RNM32"/>
      <c r="RNN32"/>
      <c r="RNO32"/>
      <c r="RNP32"/>
      <c r="RNQ32"/>
      <c r="RNR32"/>
      <c r="RNS32"/>
      <c r="RNT32"/>
      <c r="RNU32"/>
      <c r="RNV32"/>
      <c r="RNW32"/>
      <c r="RNX32"/>
      <c r="RNY32"/>
      <c r="RNZ32"/>
      <c r="ROA32"/>
      <c r="ROB32"/>
      <c r="ROC32"/>
      <c r="ROD32"/>
      <c r="ROE32"/>
      <c r="ROF32"/>
      <c r="ROG32"/>
      <c r="ROH32"/>
      <c r="ROI32"/>
      <c r="ROJ32"/>
      <c r="ROK32"/>
      <c r="ROL32"/>
      <c r="ROM32"/>
      <c r="RON32"/>
      <c r="ROO32"/>
      <c r="ROP32"/>
      <c r="ROQ32"/>
      <c r="ROR32"/>
      <c r="ROS32"/>
      <c r="ROT32"/>
      <c r="ROU32"/>
      <c r="ROV32"/>
      <c r="ROW32"/>
      <c r="ROX32"/>
      <c r="ROY32"/>
      <c r="ROZ32"/>
      <c r="RPA32"/>
      <c r="RPB32"/>
      <c r="RPC32"/>
      <c r="RPD32"/>
      <c r="RPE32"/>
      <c r="RPF32"/>
      <c r="RPG32"/>
      <c r="RPH32"/>
      <c r="RPI32"/>
      <c r="RPJ32"/>
      <c r="RPK32"/>
      <c r="RPL32"/>
      <c r="RPM32"/>
      <c r="RPN32"/>
      <c r="RPO32"/>
      <c r="RPP32"/>
      <c r="RPQ32"/>
      <c r="RPR32"/>
      <c r="RPS32"/>
      <c r="RPT32"/>
      <c r="RPU32"/>
      <c r="RPV32"/>
      <c r="RPW32"/>
      <c r="RPX32"/>
      <c r="RPY32"/>
      <c r="RPZ32"/>
      <c r="RQA32"/>
      <c r="RQB32"/>
      <c r="RQC32"/>
      <c r="RQD32"/>
      <c r="RQE32"/>
      <c r="RQF32"/>
      <c r="RQG32"/>
      <c r="RQH32"/>
      <c r="RQI32"/>
      <c r="RQJ32"/>
      <c r="RQK32"/>
      <c r="RQL32"/>
      <c r="RQM32"/>
      <c r="RQN32"/>
      <c r="RQO32"/>
      <c r="RQP32"/>
      <c r="RQQ32"/>
      <c r="RQR32"/>
      <c r="RQS32"/>
      <c r="RQT32"/>
      <c r="RQU32"/>
      <c r="RQV32"/>
      <c r="RQW32"/>
      <c r="RQX32"/>
      <c r="RQY32"/>
      <c r="RQZ32"/>
      <c r="RRA32"/>
      <c r="RRB32"/>
      <c r="RRC32"/>
      <c r="RRD32"/>
      <c r="RRE32"/>
      <c r="RRF32"/>
      <c r="RRG32"/>
      <c r="RRH32"/>
      <c r="RRI32"/>
      <c r="RRJ32"/>
      <c r="RRK32"/>
      <c r="RRL32"/>
      <c r="RRM32"/>
      <c r="RRN32"/>
      <c r="RRO32"/>
      <c r="RRP32"/>
      <c r="RRQ32"/>
      <c r="RRR32"/>
      <c r="RRS32"/>
      <c r="RRT32"/>
      <c r="RRU32"/>
      <c r="RRV32"/>
      <c r="RRW32"/>
      <c r="RRX32"/>
      <c r="RRY32"/>
      <c r="RRZ32"/>
      <c r="RSA32"/>
      <c r="RSB32"/>
      <c r="RSC32"/>
      <c r="RSD32"/>
      <c r="RSE32"/>
      <c r="RSF32"/>
      <c r="RSG32"/>
      <c r="RSH32"/>
      <c r="RSI32"/>
      <c r="RSJ32"/>
      <c r="RSK32"/>
      <c r="RSL32"/>
      <c r="RSM32"/>
      <c r="RSN32"/>
      <c r="RSO32"/>
      <c r="RSP32"/>
      <c r="RSQ32"/>
      <c r="RSR32"/>
      <c r="RSS32"/>
      <c r="RST32"/>
      <c r="RSU32"/>
      <c r="RSV32"/>
      <c r="RSW32"/>
      <c r="RSX32"/>
      <c r="RSY32"/>
      <c r="RSZ32"/>
      <c r="RTA32"/>
      <c r="RTB32"/>
      <c r="RTC32"/>
      <c r="RTD32"/>
      <c r="RTE32"/>
      <c r="RTF32"/>
      <c r="RTG32"/>
      <c r="RTH32"/>
      <c r="RTI32"/>
      <c r="RTJ32"/>
      <c r="RTK32"/>
      <c r="RTL32"/>
      <c r="RTM32"/>
      <c r="RTN32"/>
      <c r="RTO32"/>
      <c r="RTP32"/>
      <c r="RTQ32"/>
      <c r="RTR32"/>
      <c r="RTS32"/>
      <c r="RTT32"/>
      <c r="RTU32"/>
      <c r="RTV32"/>
      <c r="RTW32"/>
      <c r="RTX32"/>
      <c r="RTY32"/>
      <c r="RTZ32"/>
      <c r="RUA32"/>
      <c r="RUB32"/>
      <c r="RUC32"/>
      <c r="RUD32"/>
      <c r="RUE32"/>
      <c r="RUF32"/>
      <c r="RUG32"/>
      <c r="RUH32"/>
      <c r="RUI32"/>
      <c r="RUJ32"/>
      <c r="RUK32"/>
      <c r="RUL32"/>
      <c r="RUM32"/>
      <c r="RUN32"/>
      <c r="RUO32"/>
      <c r="RUP32"/>
      <c r="RUQ32"/>
      <c r="RUR32"/>
      <c r="RUS32"/>
      <c r="RUT32"/>
      <c r="RUU32"/>
      <c r="RUV32"/>
      <c r="RUW32"/>
      <c r="RUX32"/>
      <c r="RUY32"/>
      <c r="RUZ32"/>
      <c r="RVA32"/>
      <c r="RVB32"/>
      <c r="RVC32"/>
      <c r="RVD32"/>
      <c r="RVE32"/>
      <c r="RVF32"/>
      <c r="RVG32"/>
      <c r="RVH32"/>
      <c r="RVI32"/>
      <c r="RVJ32"/>
      <c r="RVK32"/>
      <c r="RVL32"/>
      <c r="RVM32"/>
      <c r="RVN32"/>
      <c r="RVO32"/>
      <c r="RVP32"/>
      <c r="RVQ32"/>
      <c r="RVR32"/>
      <c r="RVS32"/>
      <c r="RVT32"/>
      <c r="RVU32"/>
      <c r="RVV32"/>
      <c r="RVW32"/>
      <c r="RVX32"/>
      <c r="RVY32"/>
      <c r="RVZ32"/>
      <c r="RWA32"/>
      <c r="RWB32"/>
      <c r="RWC32"/>
      <c r="RWD32"/>
      <c r="RWE32"/>
      <c r="RWF32"/>
      <c r="RWG32"/>
      <c r="RWH32"/>
      <c r="RWI32"/>
      <c r="RWJ32"/>
      <c r="RWK32"/>
      <c r="RWL32"/>
      <c r="RWM32"/>
      <c r="RWN32"/>
      <c r="RWO32"/>
      <c r="RWP32"/>
      <c r="RWQ32"/>
      <c r="RWR32"/>
      <c r="RWS32"/>
      <c r="RWT32"/>
      <c r="RWU32"/>
      <c r="RWV32"/>
      <c r="RWW32"/>
      <c r="RWX32"/>
      <c r="RWY32"/>
      <c r="RWZ32"/>
      <c r="RXA32"/>
      <c r="RXB32"/>
      <c r="RXC32"/>
      <c r="RXD32"/>
      <c r="RXE32"/>
      <c r="RXF32"/>
      <c r="RXG32"/>
      <c r="RXH32"/>
      <c r="RXI32"/>
      <c r="RXJ32"/>
      <c r="RXK32"/>
      <c r="RXL32"/>
      <c r="RXM32"/>
      <c r="RXN32"/>
      <c r="RXO32"/>
      <c r="RXP32"/>
      <c r="RXQ32"/>
      <c r="RXR32"/>
      <c r="RXS32"/>
      <c r="RXT32"/>
      <c r="RXU32"/>
      <c r="RXV32"/>
      <c r="RXW32"/>
      <c r="RXX32"/>
      <c r="RXY32"/>
      <c r="RXZ32"/>
      <c r="RYA32"/>
      <c r="RYB32"/>
      <c r="RYC32"/>
      <c r="RYD32"/>
      <c r="RYE32"/>
      <c r="RYF32"/>
      <c r="RYG32"/>
      <c r="RYH32"/>
      <c r="RYI32"/>
      <c r="RYJ32"/>
      <c r="RYK32"/>
      <c r="RYL32"/>
      <c r="RYM32"/>
      <c r="RYN32"/>
      <c r="RYO32"/>
      <c r="RYP32"/>
      <c r="RYQ32"/>
      <c r="RYR32"/>
      <c r="RYS32"/>
      <c r="RYT32"/>
      <c r="RYU32"/>
      <c r="RYV32"/>
      <c r="RYW32"/>
      <c r="RYX32"/>
      <c r="RYY32"/>
      <c r="RYZ32"/>
      <c r="RZA32"/>
      <c r="RZB32"/>
      <c r="RZC32"/>
      <c r="RZD32"/>
      <c r="RZE32"/>
      <c r="RZF32"/>
      <c r="RZG32"/>
      <c r="RZH32"/>
      <c r="RZI32"/>
      <c r="RZJ32"/>
      <c r="RZK32"/>
      <c r="RZL32"/>
      <c r="RZM32"/>
      <c r="RZN32"/>
      <c r="RZO32"/>
      <c r="RZP32"/>
      <c r="RZQ32"/>
      <c r="RZR32"/>
      <c r="RZS32"/>
      <c r="RZT32"/>
      <c r="RZU32"/>
      <c r="RZV32"/>
      <c r="RZW32"/>
      <c r="RZX32"/>
      <c r="RZY32"/>
      <c r="RZZ32"/>
      <c r="SAA32"/>
      <c r="SAB32"/>
      <c r="SAC32"/>
      <c r="SAD32"/>
      <c r="SAE32"/>
      <c r="SAF32"/>
      <c r="SAG32"/>
      <c r="SAH32"/>
      <c r="SAI32"/>
      <c r="SAJ32"/>
      <c r="SAK32"/>
      <c r="SAL32"/>
      <c r="SAM32"/>
      <c r="SAN32"/>
      <c r="SAO32"/>
      <c r="SAP32"/>
      <c r="SAQ32"/>
      <c r="SAR32"/>
      <c r="SAS32"/>
      <c r="SAT32"/>
      <c r="SAU32"/>
      <c r="SAV32"/>
      <c r="SAW32"/>
      <c r="SAX32"/>
      <c r="SAY32"/>
      <c r="SAZ32"/>
      <c r="SBA32"/>
      <c r="SBB32"/>
      <c r="SBC32"/>
      <c r="SBD32"/>
      <c r="SBE32"/>
      <c r="SBF32"/>
      <c r="SBG32"/>
      <c r="SBH32"/>
      <c r="SBI32"/>
      <c r="SBJ32"/>
      <c r="SBK32"/>
      <c r="SBL32"/>
      <c r="SBM32"/>
      <c r="SBN32"/>
      <c r="SBO32"/>
      <c r="SBP32"/>
      <c r="SBQ32"/>
      <c r="SBR32"/>
      <c r="SBS32"/>
      <c r="SBT32"/>
      <c r="SBU32"/>
      <c r="SBV32"/>
      <c r="SBW32"/>
      <c r="SBX32"/>
      <c r="SBY32"/>
      <c r="SBZ32"/>
      <c r="SCA32"/>
      <c r="SCB32"/>
      <c r="SCC32"/>
      <c r="SCD32"/>
      <c r="SCE32"/>
      <c r="SCF32"/>
      <c r="SCG32"/>
      <c r="SCH32"/>
      <c r="SCI32"/>
      <c r="SCJ32"/>
      <c r="SCK32"/>
      <c r="SCL32"/>
      <c r="SCM32"/>
      <c r="SCN32"/>
      <c r="SCO32"/>
      <c r="SCP32"/>
      <c r="SCQ32"/>
      <c r="SCR32"/>
      <c r="SCS32"/>
      <c r="SCT32"/>
      <c r="SCU32"/>
      <c r="SCV32"/>
      <c r="SCW32"/>
      <c r="SCX32"/>
      <c r="SCY32"/>
      <c r="SCZ32"/>
      <c r="SDA32"/>
      <c r="SDB32"/>
      <c r="SDC32"/>
      <c r="SDD32"/>
      <c r="SDE32"/>
      <c r="SDF32"/>
      <c r="SDG32"/>
      <c r="SDH32"/>
      <c r="SDI32"/>
      <c r="SDJ32"/>
      <c r="SDK32"/>
      <c r="SDL32"/>
      <c r="SDM32"/>
      <c r="SDN32"/>
      <c r="SDO32"/>
      <c r="SDP32"/>
      <c r="SDQ32"/>
      <c r="SDR32"/>
      <c r="SDS32"/>
      <c r="SDT32"/>
      <c r="SDU32"/>
      <c r="SDV32"/>
      <c r="SDW32"/>
      <c r="SDX32"/>
      <c r="SDY32"/>
      <c r="SDZ32"/>
      <c r="SEA32"/>
      <c r="SEB32"/>
      <c r="SEC32"/>
      <c r="SED32"/>
      <c r="SEE32"/>
      <c r="SEF32"/>
      <c r="SEG32"/>
      <c r="SEH32"/>
      <c r="SEI32"/>
      <c r="SEJ32"/>
      <c r="SEK32"/>
      <c r="SEL32"/>
      <c r="SEM32"/>
      <c r="SEN32"/>
      <c r="SEO32"/>
      <c r="SEP32"/>
      <c r="SEQ32"/>
      <c r="SER32"/>
      <c r="SES32"/>
      <c r="SET32"/>
      <c r="SEU32"/>
      <c r="SEV32"/>
      <c r="SEW32"/>
      <c r="SEX32"/>
      <c r="SEY32"/>
      <c r="SEZ32"/>
      <c r="SFA32"/>
      <c r="SFB32"/>
      <c r="SFC32"/>
      <c r="SFD32"/>
      <c r="SFE32"/>
      <c r="SFF32"/>
      <c r="SFG32"/>
      <c r="SFH32"/>
      <c r="SFI32"/>
      <c r="SFJ32"/>
      <c r="SFK32"/>
      <c r="SFL32"/>
      <c r="SFM32"/>
      <c r="SFN32"/>
      <c r="SFO32"/>
      <c r="SFP32"/>
      <c r="SFQ32"/>
      <c r="SFR32"/>
      <c r="SFS32"/>
      <c r="SFT32"/>
      <c r="SFU32"/>
      <c r="SFV32"/>
      <c r="SFW32"/>
      <c r="SFX32"/>
      <c r="SFY32"/>
      <c r="SFZ32"/>
      <c r="SGA32"/>
      <c r="SGB32"/>
      <c r="SGC32"/>
      <c r="SGD32"/>
      <c r="SGE32"/>
      <c r="SGF32"/>
      <c r="SGG32"/>
      <c r="SGH32"/>
      <c r="SGI32"/>
      <c r="SGJ32"/>
      <c r="SGK32"/>
      <c r="SGL32"/>
      <c r="SGM32"/>
      <c r="SGN32"/>
      <c r="SGO32"/>
      <c r="SGP32"/>
      <c r="SGQ32"/>
      <c r="SGR32"/>
      <c r="SGS32"/>
      <c r="SGT32"/>
      <c r="SGU32"/>
      <c r="SGV32"/>
      <c r="SGW32"/>
      <c r="SGX32"/>
      <c r="SGY32"/>
      <c r="SGZ32"/>
      <c r="SHA32"/>
      <c r="SHB32"/>
      <c r="SHC32"/>
      <c r="SHD32"/>
      <c r="SHE32"/>
      <c r="SHF32"/>
      <c r="SHG32"/>
      <c r="SHH32"/>
      <c r="SHI32"/>
      <c r="SHJ32"/>
      <c r="SHK32"/>
      <c r="SHL32"/>
      <c r="SHM32"/>
      <c r="SHN32"/>
      <c r="SHO32"/>
      <c r="SHP32"/>
      <c r="SHQ32"/>
      <c r="SHR32"/>
      <c r="SHS32"/>
      <c r="SHT32"/>
      <c r="SHU32"/>
      <c r="SHV32"/>
      <c r="SHW32"/>
      <c r="SHX32"/>
      <c r="SHY32"/>
      <c r="SHZ32"/>
      <c r="SIA32"/>
      <c r="SIB32"/>
      <c r="SIC32"/>
      <c r="SID32"/>
      <c r="SIE32"/>
      <c r="SIF32"/>
      <c r="SIG32"/>
      <c r="SIH32"/>
      <c r="SII32"/>
      <c r="SIJ32"/>
      <c r="SIK32"/>
      <c r="SIL32"/>
      <c r="SIM32"/>
      <c r="SIN32"/>
      <c r="SIO32"/>
      <c r="SIP32"/>
      <c r="SIQ32"/>
      <c r="SIR32"/>
      <c r="SIS32"/>
      <c r="SIT32"/>
      <c r="SIU32"/>
      <c r="SIV32"/>
      <c r="SIW32"/>
      <c r="SIX32"/>
      <c r="SIY32"/>
      <c r="SIZ32"/>
      <c r="SJA32"/>
      <c r="SJB32"/>
      <c r="SJC32"/>
      <c r="SJD32"/>
      <c r="SJE32"/>
      <c r="SJF32"/>
      <c r="SJG32"/>
      <c r="SJH32"/>
      <c r="SJI32"/>
      <c r="SJJ32"/>
      <c r="SJK32"/>
      <c r="SJL32"/>
      <c r="SJM32"/>
      <c r="SJN32"/>
      <c r="SJO32"/>
      <c r="SJP32"/>
      <c r="SJQ32"/>
      <c r="SJR32"/>
      <c r="SJS32"/>
      <c r="SJT32"/>
      <c r="SJU32"/>
      <c r="SJV32"/>
      <c r="SJW32"/>
      <c r="SJX32"/>
      <c r="SJY32"/>
      <c r="SJZ32"/>
      <c r="SKA32"/>
      <c r="SKB32"/>
      <c r="SKC32"/>
      <c r="SKD32"/>
      <c r="SKE32"/>
      <c r="SKF32"/>
      <c r="SKG32"/>
      <c r="SKH32"/>
      <c r="SKI32"/>
      <c r="SKJ32"/>
      <c r="SKK32"/>
      <c r="SKL32"/>
      <c r="SKM32"/>
      <c r="SKN32"/>
      <c r="SKO32"/>
      <c r="SKP32"/>
      <c r="SKQ32"/>
      <c r="SKR32"/>
      <c r="SKS32"/>
      <c r="SKT32"/>
      <c r="SKU32"/>
      <c r="SKV32"/>
      <c r="SKW32"/>
      <c r="SKX32"/>
      <c r="SKY32"/>
      <c r="SKZ32"/>
      <c r="SLA32"/>
      <c r="SLB32"/>
      <c r="SLC32"/>
      <c r="SLD32"/>
      <c r="SLE32"/>
      <c r="SLF32"/>
      <c r="SLG32"/>
      <c r="SLH32"/>
      <c r="SLI32"/>
      <c r="SLJ32"/>
      <c r="SLK32"/>
      <c r="SLL32"/>
      <c r="SLM32"/>
      <c r="SLN32"/>
      <c r="SLO32"/>
      <c r="SLP32"/>
      <c r="SLQ32"/>
      <c r="SLR32"/>
      <c r="SLS32"/>
      <c r="SLT32"/>
      <c r="SLU32"/>
      <c r="SLV32"/>
      <c r="SLW32"/>
      <c r="SLX32"/>
      <c r="SLY32"/>
      <c r="SLZ32"/>
      <c r="SMA32"/>
      <c r="SMB32"/>
      <c r="SMC32"/>
      <c r="SMD32"/>
      <c r="SME32"/>
      <c r="SMF32"/>
      <c r="SMG32"/>
      <c r="SMH32"/>
      <c r="SMI32"/>
      <c r="SMJ32"/>
      <c r="SMK32"/>
      <c r="SML32"/>
      <c r="SMM32"/>
      <c r="SMN32"/>
      <c r="SMO32"/>
      <c r="SMP32"/>
      <c r="SMQ32"/>
      <c r="SMR32"/>
      <c r="SMS32"/>
      <c r="SMT32"/>
      <c r="SMU32"/>
      <c r="SMV32"/>
      <c r="SMW32"/>
      <c r="SMX32"/>
      <c r="SMY32"/>
      <c r="SMZ32"/>
      <c r="SNA32"/>
      <c r="SNB32"/>
      <c r="SNC32"/>
      <c r="SND32"/>
      <c r="SNE32"/>
      <c r="SNF32"/>
      <c r="SNG32"/>
      <c r="SNH32"/>
      <c r="SNI32"/>
      <c r="SNJ32"/>
      <c r="SNK32"/>
      <c r="SNL32"/>
      <c r="SNM32"/>
      <c r="SNN32"/>
      <c r="SNO32"/>
      <c r="SNP32"/>
      <c r="SNQ32"/>
      <c r="SNR32"/>
      <c r="SNS32"/>
      <c r="SNT32"/>
      <c r="SNU32"/>
      <c r="SNV32"/>
      <c r="SNW32"/>
      <c r="SNX32"/>
      <c r="SNY32"/>
      <c r="SNZ32"/>
      <c r="SOA32"/>
      <c r="SOB32"/>
      <c r="SOC32"/>
      <c r="SOD32"/>
      <c r="SOE32"/>
      <c r="SOF32"/>
      <c r="SOG32"/>
      <c r="SOH32"/>
      <c r="SOI32"/>
      <c r="SOJ32"/>
      <c r="SOK32"/>
      <c r="SOL32"/>
      <c r="SOM32"/>
      <c r="SON32"/>
      <c r="SOO32"/>
      <c r="SOP32"/>
      <c r="SOQ32"/>
      <c r="SOR32"/>
      <c r="SOS32"/>
      <c r="SOT32"/>
      <c r="SOU32"/>
      <c r="SOV32"/>
      <c r="SOW32"/>
      <c r="SOX32"/>
      <c r="SOY32"/>
      <c r="SOZ32"/>
      <c r="SPA32"/>
      <c r="SPB32"/>
      <c r="SPC32"/>
      <c r="SPD32"/>
      <c r="SPE32"/>
      <c r="SPF32"/>
      <c r="SPG32"/>
      <c r="SPH32"/>
      <c r="SPI32"/>
      <c r="SPJ32"/>
      <c r="SPK32"/>
      <c r="SPL32"/>
      <c r="SPM32"/>
      <c r="SPN32"/>
      <c r="SPO32"/>
      <c r="SPP32"/>
      <c r="SPQ32"/>
      <c r="SPR32"/>
      <c r="SPS32"/>
      <c r="SPT32"/>
      <c r="SPU32"/>
      <c r="SPV32"/>
      <c r="SPW32"/>
      <c r="SPX32"/>
      <c r="SPY32"/>
      <c r="SPZ32"/>
      <c r="SQA32"/>
      <c r="SQB32"/>
      <c r="SQC32"/>
      <c r="SQD32"/>
      <c r="SQE32"/>
      <c r="SQF32"/>
      <c r="SQG32"/>
      <c r="SQH32"/>
      <c r="SQI32"/>
      <c r="SQJ32"/>
      <c r="SQK32"/>
      <c r="SQL32"/>
      <c r="SQM32"/>
      <c r="SQN32"/>
      <c r="SQO32"/>
      <c r="SQP32"/>
      <c r="SQQ32"/>
      <c r="SQR32"/>
      <c r="SQS32"/>
      <c r="SQT32"/>
      <c r="SQU32"/>
      <c r="SQV32"/>
      <c r="SQW32"/>
      <c r="SQX32"/>
      <c r="SQY32"/>
      <c r="SQZ32"/>
      <c r="SRA32"/>
      <c r="SRB32"/>
      <c r="SRC32"/>
      <c r="SRD32"/>
      <c r="SRE32"/>
      <c r="SRF32"/>
      <c r="SRG32"/>
      <c r="SRH32"/>
      <c r="SRI32"/>
      <c r="SRJ32"/>
      <c r="SRK32"/>
      <c r="SRL32"/>
      <c r="SRM32"/>
      <c r="SRN32"/>
      <c r="SRO32"/>
      <c r="SRP32"/>
      <c r="SRQ32"/>
      <c r="SRR32"/>
      <c r="SRS32"/>
      <c r="SRT32"/>
      <c r="SRU32"/>
      <c r="SRV32"/>
      <c r="SRW32"/>
      <c r="SRX32"/>
      <c r="SRY32"/>
      <c r="SRZ32"/>
      <c r="SSA32"/>
      <c r="SSB32"/>
      <c r="SSC32"/>
      <c r="SSD32"/>
      <c r="SSE32"/>
      <c r="SSF32"/>
      <c r="SSG32"/>
      <c r="SSH32"/>
      <c r="SSI32"/>
      <c r="SSJ32"/>
      <c r="SSK32"/>
      <c r="SSL32"/>
      <c r="SSM32"/>
      <c r="SSN32"/>
      <c r="SSO32"/>
      <c r="SSP32"/>
      <c r="SSQ32"/>
      <c r="SSR32"/>
      <c r="SSS32"/>
      <c r="SST32"/>
      <c r="SSU32"/>
      <c r="SSV32"/>
      <c r="SSW32"/>
      <c r="SSX32"/>
      <c r="SSY32"/>
      <c r="SSZ32"/>
      <c r="STA32"/>
      <c r="STB32"/>
      <c r="STC32"/>
      <c r="STD32"/>
      <c r="STE32"/>
      <c r="STF32"/>
      <c r="STG32"/>
      <c r="STH32"/>
      <c r="STI32"/>
      <c r="STJ32"/>
      <c r="STK32"/>
      <c r="STL32"/>
      <c r="STM32"/>
      <c r="STN32"/>
      <c r="STO32"/>
      <c r="STP32"/>
      <c r="STQ32"/>
      <c r="STR32"/>
      <c r="STS32"/>
      <c r="STT32"/>
      <c r="STU32"/>
      <c r="STV32"/>
      <c r="STW32"/>
      <c r="STX32"/>
      <c r="STY32"/>
      <c r="STZ32"/>
      <c r="SUA32"/>
      <c r="SUB32"/>
      <c r="SUC32"/>
      <c r="SUD32"/>
      <c r="SUE32"/>
      <c r="SUF32"/>
      <c r="SUG32"/>
      <c r="SUH32"/>
      <c r="SUI32"/>
      <c r="SUJ32"/>
      <c r="SUK32"/>
      <c r="SUL32"/>
      <c r="SUM32"/>
      <c r="SUN32"/>
      <c r="SUO32"/>
      <c r="SUP32"/>
      <c r="SUQ32"/>
      <c r="SUR32"/>
      <c r="SUS32"/>
      <c r="SUT32"/>
      <c r="SUU32"/>
      <c r="SUV32"/>
      <c r="SUW32"/>
      <c r="SUX32"/>
      <c r="SUY32"/>
      <c r="SUZ32"/>
      <c r="SVA32"/>
      <c r="SVB32"/>
      <c r="SVC32"/>
      <c r="SVD32"/>
      <c r="SVE32"/>
      <c r="SVF32"/>
      <c r="SVG32"/>
      <c r="SVH32"/>
      <c r="SVI32"/>
      <c r="SVJ32"/>
      <c r="SVK32"/>
      <c r="SVL32"/>
      <c r="SVM32"/>
      <c r="SVN32"/>
      <c r="SVO32"/>
      <c r="SVP32"/>
      <c r="SVQ32"/>
      <c r="SVR32"/>
      <c r="SVS32"/>
      <c r="SVT32"/>
      <c r="SVU32"/>
      <c r="SVV32"/>
      <c r="SVW32"/>
      <c r="SVX32"/>
      <c r="SVY32"/>
      <c r="SVZ32"/>
      <c r="SWA32"/>
      <c r="SWB32"/>
      <c r="SWC32"/>
      <c r="SWD32"/>
      <c r="SWE32"/>
      <c r="SWF32"/>
      <c r="SWG32"/>
      <c r="SWH32"/>
      <c r="SWI32"/>
      <c r="SWJ32"/>
      <c r="SWK32"/>
      <c r="SWL32"/>
      <c r="SWM32"/>
      <c r="SWN32"/>
      <c r="SWO32"/>
      <c r="SWP32"/>
      <c r="SWQ32"/>
      <c r="SWR32"/>
      <c r="SWS32"/>
      <c r="SWT32"/>
      <c r="SWU32"/>
      <c r="SWV32"/>
      <c r="SWW32"/>
      <c r="SWX32"/>
      <c r="SWY32"/>
      <c r="SWZ32"/>
      <c r="SXA32"/>
      <c r="SXB32"/>
      <c r="SXC32"/>
      <c r="SXD32"/>
      <c r="SXE32"/>
      <c r="SXF32"/>
      <c r="SXG32"/>
      <c r="SXH32"/>
      <c r="SXI32"/>
      <c r="SXJ32"/>
      <c r="SXK32"/>
      <c r="SXL32"/>
      <c r="SXM32"/>
      <c r="SXN32"/>
      <c r="SXO32"/>
      <c r="SXP32"/>
      <c r="SXQ32"/>
      <c r="SXR32"/>
      <c r="SXS32"/>
      <c r="SXT32"/>
      <c r="SXU32"/>
      <c r="SXV32"/>
      <c r="SXW32"/>
      <c r="SXX32"/>
      <c r="SXY32"/>
      <c r="SXZ32"/>
      <c r="SYA32"/>
      <c r="SYB32"/>
      <c r="SYC32"/>
      <c r="SYD32"/>
      <c r="SYE32"/>
      <c r="SYF32"/>
      <c r="SYG32"/>
      <c r="SYH32"/>
      <c r="SYI32"/>
      <c r="SYJ32"/>
      <c r="SYK32"/>
      <c r="SYL32"/>
      <c r="SYM32"/>
      <c r="SYN32"/>
      <c r="SYO32"/>
      <c r="SYP32"/>
      <c r="SYQ32"/>
      <c r="SYR32"/>
      <c r="SYS32"/>
      <c r="SYT32"/>
      <c r="SYU32"/>
      <c r="SYV32"/>
      <c r="SYW32"/>
      <c r="SYX32"/>
      <c r="SYY32"/>
      <c r="SYZ32"/>
      <c r="SZA32"/>
      <c r="SZB32"/>
      <c r="SZC32"/>
      <c r="SZD32"/>
      <c r="SZE32"/>
      <c r="SZF32"/>
      <c r="SZG32"/>
      <c r="SZH32"/>
      <c r="SZI32"/>
      <c r="SZJ32"/>
      <c r="SZK32"/>
      <c r="SZL32"/>
      <c r="SZM32"/>
      <c r="SZN32"/>
      <c r="SZO32"/>
      <c r="SZP32"/>
      <c r="SZQ32"/>
      <c r="SZR32"/>
      <c r="SZS32"/>
      <c r="SZT32"/>
      <c r="SZU32"/>
      <c r="SZV32"/>
      <c r="SZW32"/>
      <c r="SZX32"/>
      <c r="SZY32"/>
      <c r="SZZ32"/>
      <c r="TAA32"/>
      <c r="TAB32"/>
      <c r="TAC32"/>
      <c r="TAD32"/>
      <c r="TAE32"/>
      <c r="TAF32"/>
      <c r="TAG32"/>
      <c r="TAH32"/>
      <c r="TAI32"/>
      <c r="TAJ32"/>
      <c r="TAK32"/>
      <c r="TAL32"/>
      <c r="TAM32"/>
      <c r="TAN32"/>
      <c r="TAO32"/>
      <c r="TAP32"/>
      <c r="TAQ32"/>
      <c r="TAR32"/>
      <c r="TAS32"/>
      <c r="TAT32"/>
      <c r="TAU32"/>
      <c r="TAV32"/>
      <c r="TAW32"/>
      <c r="TAX32"/>
      <c r="TAY32"/>
      <c r="TAZ32"/>
      <c r="TBA32"/>
      <c r="TBB32"/>
      <c r="TBC32"/>
      <c r="TBD32"/>
      <c r="TBE32"/>
      <c r="TBF32"/>
      <c r="TBG32"/>
      <c r="TBH32"/>
      <c r="TBI32"/>
      <c r="TBJ32"/>
      <c r="TBK32"/>
      <c r="TBL32"/>
      <c r="TBM32"/>
      <c r="TBN32"/>
      <c r="TBO32"/>
      <c r="TBP32"/>
      <c r="TBQ32"/>
      <c r="TBR32"/>
      <c r="TBS32"/>
      <c r="TBT32"/>
      <c r="TBU32"/>
      <c r="TBV32"/>
      <c r="TBW32"/>
      <c r="TBX32"/>
      <c r="TBY32"/>
      <c r="TBZ32"/>
      <c r="TCA32"/>
      <c r="TCB32"/>
      <c r="TCC32"/>
      <c r="TCD32"/>
      <c r="TCE32"/>
      <c r="TCF32"/>
      <c r="TCG32"/>
      <c r="TCH32"/>
      <c r="TCI32"/>
      <c r="TCJ32"/>
      <c r="TCK32"/>
      <c r="TCL32"/>
      <c r="TCM32"/>
      <c r="TCN32"/>
      <c r="TCO32"/>
      <c r="TCP32"/>
      <c r="TCQ32"/>
      <c r="TCR32"/>
      <c r="TCS32"/>
      <c r="TCT32"/>
      <c r="TCU32"/>
      <c r="TCV32"/>
      <c r="TCW32"/>
      <c r="TCX32"/>
      <c r="TCY32"/>
      <c r="TCZ32"/>
      <c r="TDA32"/>
      <c r="TDB32"/>
      <c r="TDC32"/>
      <c r="TDD32"/>
      <c r="TDE32"/>
      <c r="TDF32"/>
      <c r="TDG32"/>
      <c r="TDH32"/>
      <c r="TDI32"/>
      <c r="TDJ32"/>
      <c r="TDK32"/>
      <c r="TDL32"/>
      <c r="TDM32"/>
      <c r="TDN32"/>
      <c r="TDO32"/>
      <c r="TDP32"/>
      <c r="TDQ32"/>
      <c r="TDR32"/>
      <c r="TDS32"/>
      <c r="TDT32"/>
      <c r="TDU32"/>
      <c r="TDV32"/>
      <c r="TDW32"/>
      <c r="TDX32"/>
      <c r="TDY32"/>
      <c r="TDZ32"/>
      <c r="TEA32"/>
      <c r="TEB32"/>
      <c r="TEC32"/>
      <c r="TED32"/>
      <c r="TEE32"/>
      <c r="TEF32"/>
      <c r="TEG32"/>
      <c r="TEH32"/>
      <c r="TEI32"/>
      <c r="TEJ32"/>
      <c r="TEK32"/>
      <c r="TEL32"/>
      <c r="TEM32"/>
      <c r="TEN32"/>
      <c r="TEO32"/>
      <c r="TEP32"/>
      <c r="TEQ32"/>
      <c r="TER32"/>
      <c r="TES32"/>
      <c r="TET32"/>
      <c r="TEU32"/>
      <c r="TEV32"/>
      <c r="TEW32"/>
      <c r="TEX32"/>
      <c r="TEY32"/>
      <c r="TEZ32"/>
      <c r="TFA32"/>
      <c r="TFB32"/>
      <c r="TFC32"/>
      <c r="TFD32"/>
      <c r="TFE32"/>
      <c r="TFF32"/>
      <c r="TFG32"/>
      <c r="TFH32"/>
      <c r="TFI32"/>
      <c r="TFJ32"/>
      <c r="TFK32"/>
      <c r="TFL32"/>
      <c r="TFM32"/>
      <c r="TFN32"/>
      <c r="TFO32"/>
      <c r="TFP32"/>
      <c r="TFQ32"/>
      <c r="TFR32"/>
      <c r="TFS32"/>
      <c r="TFT32"/>
      <c r="TFU32"/>
      <c r="TFV32"/>
      <c r="TFW32"/>
      <c r="TFX32"/>
      <c r="TFY32"/>
      <c r="TFZ32"/>
      <c r="TGA32"/>
      <c r="TGB32"/>
      <c r="TGC32"/>
      <c r="TGD32"/>
      <c r="TGE32"/>
      <c r="TGF32"/>
      <c r="TGG32"/>
      <c r="TGH32"/>
      <c r="TGI32"/>
      <c r="TGJ32"/>
      <c r="TGK32"/>
      <c r="TGL32"/>
      <c r="TGM32"/>
      <c r="TGN32"/>
      <c r="TGO32"/>
      <c r="TGP32"/>
      <c r="TGQ32"/>
      <c r="TGR32"/>
      <c r="TGS32"/>
      <c r="TGT32"/>
      <c r="TGU32"/>
      <c r="TGV32"/>
      <c r="TGW32"/>
      <c r="TGX32"/>
      <c r="TGY32"/>
      <c r="TGZ32"/>
      <c r="THA32"/>
      <c r="THB32"/>
      <c r="THC32"/>
      <c r="THD32"/>
      <c r="THE32"/>
      <c r="THF32"/>
      <c r="THG32"/>
      <c r="THH32"/>
      <c r="THI32"/>
      <c r="THJ32"/>
      <c r="THK32"/>
      <c r="THL32"/>
      <c r="THM32"/>
      <c r="THN32"/>
      <c r="THO32"/>
      <c r="THP32"/>
      <c r="THQ32"/>
      <c r="THR32"/>
      <c r="THS32"/>
      <c r="THT32"/>
      <c r="THU32"/>
      <c r="THV32"/>
      <c r="THW32"/>
      <c r="THX32"/>
      <c r="THY32"/>
      <c r="THZ32"/>
      <c r="TIA32"/>
      <c r="TIB32"/>
      <c r="TIC32"/>
      <c r="TID32"/>
      <c r="TIE32"/>
      <c r="TIF32"/>
      <c r="TIG32"/>
      <c r="TIH32"/>
      <c r="TII32"/>
      <c r="TIJ32"/>
      <c r="TIK32"/>
      <c r="TIL32"/>
      <c r="TIM32"/>
      <c r="TIN32"/>
      <c r="TIO32"/>
      <c r="TIP32"/>
      <c r="TIQ32"/>
      <c r="TIR32"/>
      <c r="TIS32"/>
      <c r="TIT32"/>
      <c r="TIU32"/>
      <c r="TIV32"/>
      <c r="TIW32"/>
      <c r="TIX32"/>
      <c r="TIY32"/>
      <c r="TIZ32"/>
      <c r="TJA32"/>
      <c r="TJB32"/>
      <c r="TJC32"/>
      <c r="TJD32"/>
      <c r="TJE32"/>
      <c r="TJF32"/>
      <c r="TJG32"/>
      <c r="TJH32"/>
      <c r="TJI32"/>
      <c r="TJJ32"/>
      <c r="TJK32"/>
      <c r="TJL32"/>
      <c r="TJM32"/>
      <c r="TJN32"/>
      <c r="TJO32"/>
      <c r="TJP32"/>
      <c r="TJQ32"/>
      <c r="TJR32"/>
      <c r="TJS32"/>
      <c r="TJT32"/>
      <c r="TJU32"/>
      <c r="TJV32"/>
      <c r="TJW32"/>
      <c r="TJX32"/>
      <c r="TJY32"/>
      <c r="TJZ32"/>
      <c r="TKA32"/>
      <c r="TKB32"/>
      <c r="TKC32"/>
      <c r="TKD32"/>
      <c r="TKE32"/>
      <c r="TKF32"/>
      <c r="TKG32"/>
      <c r="TKH32"/>
      <c r="TKI32"/>
      <c r="TKJ32"/>
      <c r="TKK32"/>
      <c r="TKL32"/>
      <c r="TKM32"/>
      <c r="TKN32"/>
      <c r="TKO32"/>
      <c r="TKP32"/>
      <c r="TKQ32"/>
      <c r="TKR32"/>
      <c r="TKS32"/>
      <c r="TKT32"/>
      <c r="TKU32"/>
      <c r="TKV32"/>
      <c r="TKW32"/>
      <c r="TKX32"/>
      <c r="TKY32"/>
      <c r="TKZ32"/>
      <c r="TLA32"/>
      <c r="TLB32"/>
      <c r="TLC32"/>
      <c r="TLD32"/>
      <c r="TLE32"/>
      <c r="TLF32"/>
      <c r="TLG32"/>
      <c r="TLH32"/>
      <c r="TLI32"/>
      <c r="TLJ32"/>
      <c r="TLK32"/>
      <c r="TLL32"/>
      <c r="TLM32"/>
      <c r="TLN32"/>
      <c r="TLO32"/>
      <c r="TLP32"/>
      <c r="TLQ32"/>
      <c r="TLR32"/>
      <c r="TLS32"/>
      <c r="TLT32"/>
      <c r="TLU32"/>
      <c r="TLV32"/>
      <c r="TLW32"/>
      <c r="TLX32"/>
      <c r="TLY32"/>
      <c r="TLZ32"/>
      <c r="TMA32"/>
      <c r="TMB32"/>
      <c r="TMC32"/>
      <c r="TMD32"/>
      <c r="TME32"/>
      <c r="TMF32"/>
      <c r="TMG32"/>
      <c r="TMH32"/>
      <c r="TMI32"/>
      <c r="TMJ32"/>
      <c r="TMK32"/>
      <c r="TML32"/>
      <c r="TMM32"/>
      <c r="TMN32"/>
      <c r="TMO32"/>
      <c r="TMP32"/>
      <c r="TMQ32"/>
      <c r="TMR32"/>
      <c r="TMS32"/>
      <c r="TMT32"/>
      <c r="TMU32"/>
      <c r="TMV32"/>
      <c r="TMW32"/>
      <c r="TMX32"/>
      <c r="TMY32"/>
      <c r="TMZ32"/>
      <c r="TNA32"/>
      <c r="TNB32"/>
      <c r="TNC32"/>
      <c r="TND32"/>
      <c r="TNE32"/>
      <c r="TNF32"/>
      <c r="TNG32"/>
      <c r="TNH32"/>
      <c r="TNI32"/>
      <c r="TNJ32"/>
      <c r="TNK32"/>
      <c r="TNL32"/>
      <c r="TNM32"/>
      <c r="TNN32"/>
      <c r="TNO32"/>
      <c r="TNP32"/>
      <c r="TNQ32"/>
      <c r="TNR32"/>
      <c r="TNS32"/>
      <c r="TNT32"/>
      <c r="TNU32"/>
      <c r="TNV32"/>
      <c r="TNW32"/>
      <c r="TNX32"/>
      <c r="TNY32"/>
      <c r="TNZ32"/>
      <c r="TOA32"/>
      <c r="TOB32"/>
      <c r="TOC32"/>
      <c r="TOD32"/>
      <c r="TOE32"/>
      <c r="TOF32"/>
      <c r="TOG32"/>
      <c r="TOH32"/>
      <c r="TOI32"/>
      <c r="TOJ32"/>
      <c r="TOK32"/>
      <c r="TOL32"/>
      <c r="TOM32"/>
      <c r="TON32"/>
      <c r="TOO32"/>
      <c r="TOP32"/>
      <c r="TOQ32"/>
      <c r="TOR32"/>
      <c r="TOS32"/>
      <c r="TOT32"/>
      <c r="TOU32"/>
      <c r="TOV32"/>
      <c r="TOW32"/>
      <c r="TOX32"/>
      <c r="TOY32"/>
      <c r="TOZ32"/>
      <c r="TPA32"/>
      <c r="TPB32"/>
      <c r="TPC32"/>
      <c r="TPD32"/>
      <c r="TPE32"/>
      <c r="TPF32"/>
      <c r="TPG32"/>
      <c r="TPH32"/>
      <c r="TPI32"/>
      <c r="TPJ32"/>
      <c r="TPK32"/>
      <c r="TPL32"/>
      <c r="TPM32"/>
      <c r="TPN32"/>
      <c r="TPO32"/>
      <c r="TPP32"/>
      <c r="TPQ32"/>
      <c r="TPR32"/>
      <c r="TPS32"/>
      <c r="TPT32"/>
      <c r="TPU32"/>
      <c r="TPV32"/>
      <c r="TPW32"/>
      <c r="TPX32"/>
      <c r="TPY32"/>
      <c r="TPZ32"/>
      <c r="TQA32"/>
      <c r="TQB32"/>
      <c r="TQC32"/>
      <c r="TQD32"/>
      <c r="TQE32"/>
      <c r="TQF32"/>
      <c r="TQG32"/>
      <c r="TQH32"/>
      <c r="TQI32"/>
      <c r="TQJ32"/>
      <c r="TQK32"/>
      <c r="TQL32"/>
      <c r="TQM32"/>
      <c r="TQN32"/>
      <c r="TQO32"/>
      <c r="TQP32"/>
      <c r="TQQ32"/>
      <c r="TQR32"/>
      <c r="TQS32"/>
      <c r="TQT32"/>
      <c r="TQU32"/>
      <c r="TQV32"/>
      <c r="TQW32"/>
      <c r="TQX32"/>
      <c r="TQY32"/>
      <c r="TQZ32"/>
      <c r="TRA32"/>
      <c r="TRB32"/>
      <c r="TRC32"/>
      <c r="TRD32"/>
      <c r="TRE32"/>
      <c r="TRF32"/>
      <c r="TRG32"/>
      <c r="TRH32"/>
      <c r="TRI32"/>
      <c r="TRJ32"/>
      <c r="TRK32"/>
      <c r="TRL32"/>
      <c r="TRM32"/>
      <c r="TRN32"/>
      <c r="TRO32"/>
      <c r="TRP32"/>
      <c r="TRQ32"/>
      <c r="TRR32"/>
      <c r="TRS32"/>
      <c r="TRT32"/>
      <c r="TRU32"/>
      <c r="TRV32"/>
      <c r="TRW32"/>
      <c r="TRX32"/>
      <c r="TRY32"/>
      <c r="TRZ32"/>
      <c r="TSA32"/>
      <c r="TSB32"/>
      <c r="TSC32"/>
      <c r="TSD32"/>
      <c r="TSE32"/>
      <c r="TSF32"/>
      <c r="TSG32"/>
      <c r="TSH32"/>
      <c r="TSI32"/>
      <c r="TSJ32"/>
      <c r="TSK32"/>
      <c r="TSL32"/>
      <c r="TSM32"/>
      <c r="TSN32"/>
      <c r="TSO32"/>
      <c r="TSP32"/>
      <c r="TSQ32"/>
      <c r="TSR32"/>
      <c r="TSS32"/>
      <c r="TST32"/>
      <c r="TSU32"/>
      <c r="TSV32"/>
      <c r="TSW32"/>
      <c r="TSX32"/>
      <c r="TSY32"/>
      <c r="TSZ32"/>
      <c r="TTA32"/>
      <c r="TTB32"/>
      <c r="TTC32"/>
      <c r="TTD32"/>
      <c r="TTE32"/>
      <c r="TTF32"/>
      <c r="TTG32"/>
      <c r="TTH32"/>
      <c r="TTI32"/>
      <c r="TTJ32"/>
      <c r="TTK32"/>
      <c r="TTL32"/>
      <c r="TTM32"/>
      <c r="TTN32"/>
      <c r="TTO32"/>
      <c r="TTP32"/>
      <c r="TTQ32"/>
      <c r="TTR32"/>
      <c r="TTS32"/>
      <c r="TTT32"/>
      <c r="TTU32"/>
      <c r="TTV32"/>
      <c r="TTW32"/>
      <c r="TTX32"/>
      <c r="TTY32"/>
      <c r="TTZ32"/>
      <c r="TUA32"/>
      <c r="TUB32"/>
      <c r="TUC32"/>
      <c r="TUD32"/>
      <c r="TUE32"/>
      <c r="TUF32"/>
      <c r="TUG32"/>
      <c r="TUH32"/>
      <c r="TUI32"/>
      <c r="TUJ32"/>
      <c r="TUK32"/>
      <c r="TUL32"/>
      <c r="TUM32"/>
      <c r="TUN32"/>
      <c r="TUO32"/>
      <c r="TUP32"/>
      <c r="TUQ32"/>
      <c r="TUR32"/>
      <c r="TUS32"/>
      <c r="TUT32"/>
      <c r="TUU32"/>
      <c r="TUV32"/>
      <c r="TUW32"/>
      <c r="TUX32"/>
      <c r="TUY32"/>
      <c r="TUZ32"/>
      <c r="TVA32"/>
      <c r="TVB32"/>
      <c r="TVC32"/>
      <c r="TVD32"/>
      <c r="TVE32"/>
      <c r="TVF32"/>
      <c r="TVG32"/>
      <c r="TVH32"/>
      <c r="TVI32"/>
      <c r="TVJ32"/>
      <c r="TVK32"/>
      <c r="TVL32"/>
      <c r="TVM32"/>
      <c r="TVN32"/>
      <c r="TVO32"/>
      <c r="TVP32"/>
      <c r="TVQ32"/>
      <c r="TVR32"/>
      <c r="TVS32"/>
      <c r="TVT32"/>
      <c r="TVU32"/>
      <c r="TVV32"/>
      <c r="TVW32"/>
      <c r="TVX32"/>
      <c r="TVY32"/>
      <c r="TVZ32"/>
      <c r="TWA32"/>
      <c r="TWB32"/>
      <c r="TWC32"/>
      <c r="TWD32"/>
      <c r="TWE32"/>
      <c r="TWF32"/>
      <c r="TWG32"/>
      <c r="TWH32"/>
      <c r="TWI32"/>
      <c r="TWJ32"/>
      <c r="TWK32"/>
      <c r="TWL32"/>
      <c r="TWM32"/>
      <c r="TWN32"/>
      <c r="TWO32"/>
      <c r="TWP32"/>
      <c r="TWQ32"/>
      <c r="TWR32"/>
      <c r="TWS32"/>
      <c r="TWT32"/>
      <c r="TWU32"/>
      <c r="TWV32"/>
      <c r="TWW32"/>
      <c r="TWX32"/>
      <c r="TWY32"/>
      <c r="TWZ32"/>
      <c r="TXA32"/>
      <c r="TXB32"/>
      <c r="TXC32"/>
      <c r="TXD32"/>
      <c r="TXE32"/>
      <c r="TXF32"/>
      <c r="TXG32"/>
      <c r="TXH32"/>
      <c r="TXI32"/>
      <c r="TXJ32"/>
      <c r="TXK32"/>
      <c r="TXL32"/>
      <c r="TXM32"/>
      <c r="TXN32"/>
      <c r="TXO32"/>
      <c r="TXP32"/>
      <c r="TXQ32"/>
      <c r="TXR32"/>
      <c r="TXS32"/>
      <c r="TXT32"/>
      <c r="TXU32"/>
      <c r="TXV32"/>
      <c r="TXW32"/>
      <c r="TXX32"/>
      <c r="TXY32"/>
      <c r="TXZ32"/>
      <c r="TYA32"/>
      <c r="TYB32"/>
      <c r="TYC32"/>
      <c r="TYD32"/>
      <c r="TYE32"/>
      <c r="TYF32"/>
      <c r="TYG32"/>
      <c r="TYH32"/>
      <c r="TYI32"/>
      <c r="TYJ32"/>
      <c r="TYK32"/>
      <c r="TYL32"/>
      <c r="TYM32"/>
      <c r="TYN32"/>
      <c r="TYO32"/>
      <c r="TYP32"/>
      <c r="TYQ32"/>
      <c r="TYR32"/>
      <c r="TYS32"/>
      <c r="TYT32"/>
      <c r="TYU32"/>
      <c r="TYV32"/>
      <c r="TYW32"/>
      <c r="TYX32"/>
      <c r="TYY32"/>
      <c r="TYZ32"/>
      <c r="TZA32"/>
      <c r="TZB32"/>
      <c r="TZC32"/>
      <c r="TZD32"/>
      <c r="TZE32"/>
      <c r="TZF32"/>
      <c r="TZG32"/>
      <c r="TZH32"/>
      <c r="TZI32"/>
      <c r="TZJ32"/>
      <c r="TZK32"/>
      <c r="TZL32"/>
      <c r="TZM32"/>
      <c r="TZN32"/>
      <c r="TZO32"/>
      <c r="TZP32"/>
      <c r="TZQ32"/>
      <c r="TZR32"/>
      <c r="TZS32"/>
      <c r="TZT32"/>
      <c r="TZU32"/>
      <c r="TZV32"/>
      <c r="TZW32"/>
      <c r="TZX32"/>
      <c r="TZY32"/>
      <c r="TZZ32"/>
      <c r="UAA32"/>
      <c r="UAB32"/>
      <c r="UAC32"/>
      <c r="UAD32"/>
      <c r="UAE32"/>
      <c r="UAF32"/>
      <c r="UAG32"/>
      <c r="UAH32"/>
      <c r="UAI32"/>
      <c r="UAJ32"/>
      <c r="UAK32"/>
      <c r="UAL32"/>
      <c r="UAM32"/>
      <c r="UAN32"/>
      <c r="UAO32"/>
      <c r="UAP32"/>
      <c r="UAQ32"/>
      <c r="UAR32"/>
      <c r="UAS32"/>
      <c r="UAT32"/>
      <c r="UAU32"/>
      <c r="UAV32"/>
      <c r="UAW32"/>
      <c r="UAX32"/>
      <c r="UAY32"/>
      <c r="UAZ32"/>
      <c r="UBA32"/>
      <c r="UBB32"/>
      <c r="UBC32"/>
      <c r="UBD32"/>
      <c r="UBE32"/>
      <c r="UBF32"/>
      <c r="UBG32"/>
      <c r="UBH32"/>
      <c r="UBI32"/>
      <c r="UBJ32"/>
      <c r="UBK32"/>
      <c r="UBL32"/>
      <c r="UBM32"/>
      <c r="UBN32"/>
      <c r="UBO32"/>
      <c r="UBP32"/>
      <c r="UBQ32"/>
      <c r="UBR32"/>
      <c r="UBS32"/>
      <c r="UBT32"/>
      <c r="UBU32"/>
      <c r="UBV32"/>
      <c r="UBW32"/>
      <c r="UBX32"/>
      <c r="UBY32"/>
      <c r="UBZ32"/>
      <c r="UCA32"/>
      <c r="UCB32"/>
      <c r="UCC32"/>
      <c r="UCD32"/>
      <c r="UCE32"/>
      <c r="UCF32"/>
      <c r="UCG32"/>
      <c r="UCH32"/>
      <c r="UCI32"/>
      <c r="UCJ32"/>
      <c r="UCK32"/>
      <c r="UCL32"/>
      <c r="UCM32"/>
      <c r="UCN32"/>
      <c r="UCO32"/>
      <c r="UCP32"/>
      <c r="UCQ32"/>
      <c r="UCR32"/>
      <c r="UCS32"/>
      <c r="UCT32"/>
      <c r="UCU32"/>
      <c r="UCV32"/>
      <c r="UCW32"/>
      <c r="UCX32"/>
      <c r="UCY32"/>
      <c r="UCZ32"/>
      <c r="UDA32"/>
      <c r="UDB32"/>
      <c r="UDC32"/>
      <c r="UDD32"/>
      <c r="UDE32"/>
      <c r="UDF32"/>
      <c r="UDG32"/>
      <c r="UDH32"/>
      <c r="UDI32"/>
      <c r="UDJ32"/>
      <c r="UDK32"/>
      <c r="UDL32"/>
      <c r="UDM32"/>
      <c r="UDN32"/>
      <c r="UDO32"/>
      <c r="UDP32"/>
      <c r="UDQ32"/>
      <c r="UDR32"/>
      <c r="UDS32"/>
      <c r="UDT32"/>
      <c r="UDU32"/>
      <c r="UDV32"/>
      <c r="UDW32"/>
      <c r="UDX32"/>
      <c r="UDY32"/>
      <c r="UDZ32"/>
      <c r="UEA32"/>
      <c r="UEB32"/>
      <c r="UEC32"/>
      <c r="UED32"/>
      <c r="UEE32"/>
      <c r="UEF32"/>
      <c r="UEG32"/>
      <c r="UEH32"/>
      <c r="UEI32"/>
      <c r="UEJ32"/>
      <c r="UEK32"/>
      <c r="UEL32"/>
      <c r="UEM32"/>
      <c r="UEN32"/>
      <c r="UEO32"/>
      <c r="UEP32"/>
      <c r="UEQ32"/>
      <c r="UER32"/>
      <c r="UES32"/>
      <c r="UET32"/>
      <c r="UEU32"/>
      <c r="UEV32"/>
      <c r="UEW32"/>
      <c r="UEX32"/>
      <c r="UEY32"/>
      <c r="UEZ32"/>
      <c r="UFA32"/>
      <c r="UFB32"/>
      <c r="UFC32"/>
      <c r="UFD32"/>
      <c r="UFE32"/>
      <c r="UFF32"/>
      <c r="UFG32"/>
      <c r="UFH32"/>
      <c r="UFI32"/>
      <c r="UFJ32"/>
      <c r="UFK32"/>
      <c r="UFL32"/>
      <c r="UFM32"/>
      <c r="UFN32"/>
      <c r="UFO32"/>
      <c r="UFP32"/>
      <c r="UFQ32"/>
      <c r="UFR32"/>
      <c r="UFS32"/>
      <c r="UFT32"/>
      <c r="UFU32"/>
      <c r="UFV32"/>
      <c r="UFW32"/>
      <c r="UFX32"/>
      <c r="UFY32"/>
      <c r="UFZ32"/>
      <c r="UGA32"/>
      <c r="UGB32"/>
      <c r="UGC32"/>
      <c r="UGD32"/>
      <c r="UGE32"/>
      <c r="UGF32"/>
      <c r="UGG32"/>
      <c r="UGH32"/>
      <c r="UGI32"/>
      <c r="UGJ32"/>
      <c r="UGK32"/>
      <c r="UGL32"/>
      <c r="UGM32"/>
      <c r="UGN32"/>
      <c r="UGO32"/>
      <c r="UGP32"/>
      <c r="UGQ32"/>
      <c r="UGR32"/>
      <c r="UGS32"/>
      <c r="UGT32"/>
      <c r="UGU32"/>
      <c r="UGV32"/>
      <c r="UGW32"/>
      <c r="UGX32"/>
      <c r="UGY32"/>
      <c r="UGZ32"/>
      <c r="UHA32"/>
      <c r="UHB32"/>
      <c r="UHC32"/>
      <c r="UHD32"/>
      <c r="UHE32"/>
      <c r="UHF32"/>
      <c r="UHG32"/>
      <c r="UHH32"/>
      <c r="UHI32"/>
      <c r="UHJ32"/>
      <c r="UHK32"/>
      <c r="UHL32"/>
      <c r="UHM32"/>
      <c r="UHN32"/>
      <c r="UHO32"/>
      <c r="UHP32"/>
      <c r="UHQ32"/>
      <c r="UHR32"/>
      <c r="UHS32"/>
      <c r="UHT32"/>
      <c r="UHU32"/>
      <c r="UHV32"/>
      <c r="UHW32"/>
      <c r="UHX32"/>
      <c r="UHY32"/>
      <c r="UHZ32"/>
      <c r="UIA32"/>
      <c r="UIB32"/>
      <c r="UIC32"/>
      <c r="UID32"/>
      <c r="UIE32"/>
      <c r="UIF32"/>
      <c r="UIG32"/>
      <c r="UIH32"/>
      <c r="UII32"/>
      <c r="UIJ32"/>
      <c r="UIK32"/>
      <c r="UIL32"/>
      <c r="UIM32"/>
      <c r="UIN32"/>
      <c r="UIO32"/>
      <c r="UIP32"/>
      <c r="UIQ32"/>
      <c r="UIR32"/>
      <c r="UIS32"/>
      <c r="UIT32"/>
      <c r="UIU32"/>
      <c r="UIV32"/>
      <c r="UIW32"/>
      <c r="UIX32"/>
      <c r="UIY32"/>
      <c r="UIZ32"/>
      <c r="UJA32"/>
      <c r="UJB32"/>
      <c r="UJC32"/>
      <c r="UJD32"/>
      <c r="UJE32"/>
      <c r="UJF32"/>
      <c r="UJG32"/>
      <c r="UJH32"/>
      <c r="UJI32"/>
      <c r="UJJ32"/>
      <c r="UJK32"/>
      <c r="UJL32"/>
      <c r="UJM32"/>
      <c r="UJN32"/>
      <c r="UJO32"/>
      <c r="UJP32"/>
      <c r="UJQ32"/>
      <c r="UJR32"/>
      <c r="UJS32"/>
      <c r="UJT32"/>
      <c r="UJU32"/>
      <c r="UJV32"/>
      <c r="UJW32"/>
      <c r="UJX32"/>
      <c r="UJY32"/>
      <c r="UJZ32"/>
      <c r="UKA32"/>
      <c r="UKB32"/>
      <c r="UKC32"/>
      <c r="UKD32"/>
      <c r="UKE32"/>
      <c r="UKF32"/>
      <c r="UKG32"/>
      <c r="UKH32"/>
      <c r="UKI32"/>
      <c r="UKJ32"/>
      <c r="UKK32"/>
      <c r="UKL32"/>
      <c r="UKM32"/>
      <c r="UKN32"/>
      <c r="UKO32"/>
      <c r="UKP32"/>
      <c r="UKQ32"/>
      <c r="UKR32"/>
      <c r="UKS32"/>
      <c r="UKT32"/>
      <c r="UKU32"/>
      <c r="UKV32"/>
      <c r="UKW32"/>
      <c r="UKX32"/>
      <c r="UKY32"/>
      <c r="UKZ32"/>
      <c r="ULA32"/>
      <c r="ULB32"/>
      <c r="ULC32"/>
      <c r="ULD32"/>
      <c r="ULE32"/>
      <c r="ULF32"/>
      <c r="ULG32"/>
      <c r="ULH32"/>
      <c r="ULI32"/>
      <c r="ULJ32"/>
      <c r="ULK32"/>
      <c r="ULL32"/>
      <c r="ULM32"/>
      <c r="ULN32"/>
      <c r="ULO32"/>
      <c r="ULP32"/>
      <c r="ULQ32"/>
      <c r="ULR32"/>
      <c r="ULS32"/>
      <c r="ULT32"/>
      <c r="ULU32"/>
      <c r="ULV32"/>
      <c r="ULW32"/>
      <c r="ULX32"/>
      <c r="ULY32"/>
      <c r="ULZ32"/>
      <c r="UMA32"/>
      <c r="UMB32"/>
      <c r="UMC32"/>
      <c r="UMD32"/>
      <c r="UME32"/>
      <c r="UMF32"/>
      <c r="UMG32"/>
      <c r="UMH32"/>
      <c r="UMI32"/>
      <c r="UMJ32"/>
      <c r="UMK32"/>
      <c r="UML32"/>
      <c r="UMM32"/>
      <c r="UMN32"/>
      <c r="UMO32"/>
      <c r="UMP32"/>
      <c r="UMQ32"/>
      <c r="UMR32"/>
      <c r="UMS32"/>
      <c r="UMT32"/>
      <c r="UMU32"/>
      <c r="UMV32"/>
      <c r="UMW32"/>
      <c r="UMX32"/>
      <c r="UMY32"/>
      <c r="UMZ32"/>
      <c r="UNA32"/>
      <c r="UNB32"/>
      <c r="UNC32"/>
      <c r="UND32"/>
      <c r="UNE32"/>
      <c r="UNF32"/>
      <c r="UNG32"/>
      <c r="UNH32"/>
      <c r="UNI32"/>
      <c r="UNJ32"/>
      <c r="UNK32"/>
      <c r="UNL32"/>
      <c r="UNM32"/>
      <c r="UNN32"/>
      <c r="UNO32"/>
      <c r="UNP32"/>
      <c r="UNQ32"/>
      <c r="UNR32"/>
      <c r="UNS32"/>
      <c r="UNT32"/>
      <c r="UNU32"/>
      <c r="UNV32"/>
      <c r="UNW32"/>
      <c r="UNX32"/>
      <c r="UNY32"/>
      <c r="UNZ32"/>
      <c r="UOA32"/>
      <c r="UOB32"/>
      <c r="UOC32"/>
      <c r="UOD32"/>
      <c r="UOE32"/>
      <c r="UOF32"/>
      <c r="UOG32"/>
      <c r="UOH32"/>
      <c r="UOI32"/>
      <c r="UOJ32"/>
      <c r="UOK32"/>
      <c r="UOL32"/>
      <c r="UOM32"/>
      <c r="UON32"/>
      <c r="UOO32"/>
      <c r="UOP32"/>
      <c r="UOQ32"/>
      <c r="UOR32"/>
      <c r="UOS32"/>
      <c r="UOT32"/>
      <c r="UOU32"/>
      <c r="UOV32"/>
      <c r="UOW32"/>
      <c r="UOX32"/>
      <c r="UOY32"/>
      <c r="UOZ32"/>
      <c r="UPA32"/>
      <c r="UPB32"/>
      <c r="UPC32"/>
      <c r="UPD32"/>
      <c r="UPE32"/>
      <c r="UPF32"/>
      <c r="UPG32"/>
      <c r="UPH32"/>
      <c r="UPI32"/>
      <c r="UPJ32"/>
      <c r="UPK32"/>
      <c r="UPL32"/>
      <c r="UPM32"/>
      <c r="UPN32"/>
      <c r="UPO32"/>
      <c r="UPP32"/>
      <c r="UPQ32"/>
      <c r="UPR32"/>
      <c r="UPS32"/>
      <c r="UPT32"/>
      <c r="UPU32"/>
      <c r="UPV32"/>
      <c r="UPW32"/>
      <c r="UPX32"/>
      <c r="UPY32"/>
      <c r="UPZ32"/>
      <c r="UQA32"/>
      <c r="UQB32"/>
      <c r="UQC32"/>
      <c r="UQD32"/>
      <c r="UQE32"/>
      <c r="UQF32"/>
      <c r="UQG32"/>
      <c r="UQH32"/>
      <c r="UQI32"/>
      <c r="UQJ32"/>
      <c r="UQK32"/>
      <c r="UQL32"/>
      <c r="UQM32"/>
      <c r="UQN32"/>
      <c r="UQO32"/>
      <c r="UQP32"/>
      <c r="UQQ32"/>
      <c r="UQR32"/>
      <c r="UQS32"/>
      <c r="UQT32"/>
      <c r="UQU32"/>
      <c r="UQV32"/>
      <c r="UQW32"/>
      <c r="UQX32"/>
      <c r="UQY32"/>
      <c r="UQZ32"/>
      <c r="URA32"/>
      <c r="URB32"/>
      <c r="URC32"/>
      <c r="URD32"/>
      <c r="URE32"/>
      <c r="URF32"/>
      <c r="URG32"/>
      <c r="URH32"/>
      <c r="URI32"/>
      <c r="URJ32"/>
      <c r="URK32"/>
      <c r="URL32"/>
      <c r="URM32"/>
      <c r="URN32"/>
      <c r="URO32"/>
      <c r="URP32"/>
      <c r="URQ32"/>
      <c r="URR32"/>
      <c r="URS32"/>
      <c r="URT32"/>
      <c r="URU32"/>
      <c r="URV32"/>
      <c r="URW32"/>
      <c r="URX32"/>
      <c r="URY32"/>
      <c r="URZ32"/>
      <c r="USA32"/>
      <c r="USB32"/>
      <c r="USC32"/>
      <c r="USD32"/>
      <c r="USE32"/>
      <c r="USF32"/>
      <c r="USG32"/>
      <c r="USH32"/>
      <c r="USI32"/>
      <c r="USJ32"/>
      <c r="USK32"/>
      <c r="USL32"/>
      <c r="USM32"/>
      <c r="USN32"/>
      <c r="USO32"/>
      <c r="USP32"/>
      <c r="USQ32"/>
      <c r="USR32"/>
      <c r="USS32"/>
      <c r="UST32"/>
      <c r="USU32"/>
      <c r="USV32"/>
      <c r="USW32"/>
      <c r="USX32"/>
      <c r="USY32"/>
      <c r="USZ32"/>
      <c r="UTA32"/>
      <c r="UTB32"/>
      <c r="UTC32"/>
      <c r="UTD32"/>
      <c r="UTE32"/>
      <c r="UTF32"/>
      <c r="UTG32"/>
      <c r="UTH32"/>
      <c r="UTI32"/>
      <c r="UTJ32"/>
      <c r="UTK32"/>
      <c r="UTL32"/>
      <c r="UTM32"/>
      <c r="UTN32"/>
      <c r="UTO32"/>
      <c r="UTP32"/>
      <c r="UTQ32"/>
      <c r="UTR32"/>
      <c r="UTS32"/>
      <c r="UTT32"/>
      <c r="UTU32"/>
      <c r="UTV32"/>
      <c r="UTW32"/>
      <c r="UTX32"/>
      <c r="UTY32"/>
      <c r="UTZ32"/>
      <c r="UUA32"/>
      <c r="UUB32"/>
      <c r="UUC32"/>
      <c r="UUD32"/>
      <c r="UUE32"/>
      <c r="UUF32"/>
      <c r="UUG32"/>
      <c r="UUH32"/>
      <c r="UUI32"/>
      <c r="UUJ32"/>
      <c r="UUK32"/>
      <c r="UUL32"/>
      <c r="UUM32"/>
      <c r="UUN32"/>
      <c r="UUO32"/>
      <c r="UUP32"/>
      <c r="UUQ32"/>
      <c r="UUR32"/>
      <c r="UUS32"/>
      <c r="UUT32"/>
      <c r="UUU32"/>
      <c r="UUV32"/>
      <c r="UUW32"/>
      <c r="UUX32"/>
      <c r="UUY32"/>
      <c r="UUZ32"/>
      <c r="UVA32"/>
      <c r="UVB32"/>
      <c r="UVC32"/>
      <c r="UVD32"/>
      <c r="UVE32"/>
      <c r="UVF32"/>
      <c r="UVG32"/>
      <c r="UVH32"/>
      <c r="UVI32"/>
      <c r="UVJ32"/>
      <c r="UVK32"/>
      <c r="UVL32"/>
      <c r="UVM32"/>
      <c r="UVN32"/>
      <c r="UVO32"/>
      <c r="UVP32"/>
      <c r="UVQ32"/>
      <c r="UVR32"/>
      <c r="UVS32"/>
      <c r="UVT32"/>
      <c r="UVU32"/>
      <c r="UVV32"/>
      <c r="UVW32"/>
      <c r="UVX32"/>
      <c r="UVY32"/>
      <c r="UVZ32"/>
      <c r="UWA32"/>
      <c r="UWB32"/>
      <c r="UWC32"/>
      <c r="UWD32"/>
      <c r="UWE32"/>
      <c r="UWF32"/>
      <c r="UWG32"/>
      <c r="UWH32"/>
      <c r="UWI32"/>
      <c r="UWJ32"/>
      <c r="UWK32"/>
      <c r="UWL32"/>
      <c r="UWM32"/>
      <c r="UWN32"/>
      <c r="UWO32"/>
      <c r="UWP32"/>
      <c r="UWQ32"/>
      <c r="UWR32"/>
      <c r="UWS32"/>
      <c r="UWT32"/>
      <c r="UWU32"/>
      <c r="UWV32"/>
      <c r="UWW32"/>
      <c r="UWX32"/>
      <c r="UWY32"/>
      <c r="UWZ32"/>
      <c r="UXA32"/>
      <c r="UXB32"/>
      <c r="UXC32"/>
      <c r="UXD32"/>
      <c r="UXE32"/>
      <c r="UXF32"/>
      <c r="UXG32"/>
      <c r="UXH32"/>
      <c r="UXI32"/>
      <c r="UXJ32"/>
      <c r="UXK32"/>
      <c r="UXL32"/>
      <c r="UXM32"/>
      <c r="UXN32"/>
      <c r="UXO32"/>
      <c r="UXP32"/>
      <c r="UXQ32"/>
      <c r="UXR32"/>
      <c r="UXS32"/>
      <c r="UXT32"/>
      <c r="UXU32"/>
      <c r="UXV32"/>
      <c r="UXW32"/>
      <c r="UXX32"/>
      <c r="UXY32"/>
      <c r="UXZ32"/>
      <c r="UYA32"/>
      <c r="UYB32"/>
      <c r="UYC32"/>
      <c r="UYD32"/>
      <c r="UYE32"/>
      <c r="UYF32"/>
      <c r="UYG32"/>
      <c r="UYH32"/>
      <c r="UYI32"/>
      <c r="UYJ32"/>
      <c r="UYK32"/>
      <c r="UYL32"/>
      <c r="UYM32"/>
      <c r="UYN32"/>
      <c r="UYO32"/>
      <c r="UYP32"/>
      <c r="UYQ32"/>
      <c r="UYR32"/>
      <c r="UYS32"/>
      <c r="UYT32"/>
      <c r="UYU32"/>
      <c r="UYV32"/>
      <c r="UYW32"/>
      <c r="UYX32"/>
      <c r="UYY32"/>
      <c r="UYZ32"/>
      <c r="UZA32"/>
      <c r="UZB32"/>
      <c r="UZC32"/>
      <c r="UZD32"/>
      <c r="UZE32"/>
      <c r="UZF32"/>
      <c r="UZG32"/>
      <c r="UZH32"/>
      <c r="UZI32"/>
      <c r="UZJ32"/>
      <c r="UZK32"/>
      <c r="UZL32"/>
      <c r="UZM32"/>
      <c r="UZN32"/>
      <c r="UZO32"/>
      <c r="UZP32"/>
      <c r="UZQ32"/>
      <c r="UZR32"/>
      <c r="UZS32"/>
      <c r="UZT32"/>
      <c r="UZU32"/>
      <c r="UZV32"/>
      <c r="UZW32"/>
      <c r="UZX32"/>
      <c r="UZY32"/>
      <c r="UZZ32"/>
      <c r="VAA32"/>
      <c r="VAB32"/>
      <c r="VAC32"/>
      <c r="VAD32"/>
      <c r="VAE32"/>
      <c r="VAF32"/>
      <c r="VAG32"/>
      <c r="VAH32"/>
      <c r="VAI32"/>
      <c r="VAJ32"/>
      <c r="VAK32"/>
      <c r="VAL32"/>
      <c r="VAM32"/>
      <c r="VAN32"/>
      <c r="VAO32"/>
      <c r="VAP32"/>
      <c r="VAQ32"/>
      <c r="VAR32"/>
      <c r="VAS32"/>
      <c r="VAT32"/>
      <c r="VAU32"/>
      <c r="VAV32"/>
      <c r="VAW32"/>
      <c r="VAX32"/>
      <c r="VAY32"/>
      <c r="VAZ32"/>
      <c r="VBA32"/>
      <c r="VBB32"/>
      <c r="VBC32"/>
      <c r="VBD32"/>
      <c r="VBE32"/>
      <c r="VBF32"/>
      <c r="VBG32"/>
      <c r="VBH32"/>
      <c r="VBI32"/>
      <c r="VBJ32"/>
      <c r="VBK32"/>
      <c r="VBL32"/>
      <c r="VBM32"/>
      <c r="VBN32"/>
      <c r="VBO32"/>
      <c r="VBP32"/>
      <c r="VBQ32"/>
      <c r="VBR32"/>
      <c r="VBS32"/>
      <c r="VBT32"/>
      <c r="VBU32"/>
      <c r="VBV32"/>
      <c r="VBW32"/>
      <c r="VBX32"/>
      <c r="VBY32"/>
      <c r="VBZ32"/>
      <c r="VCA32"/>
      <c r="VCB32"/>
      <c r="VCC32"/>
      <c r="VCD32"/>
      <c r="VCE32"/>
      <c r="VCF32"/>
      <c r="VCG32"/>
      <c r="VCH32"/>
      <c r="VCI32"/>
      <c r="VCJ32"/>
      <c r="VCK32"/>
      <c r="VCL32"/>
      <c r="VCM32"/>
      <c r="VCN32"/>
      <c r="VCO32"/>
      <c r="VCP32"/>
      <c r="VCQ32"/>
      <c r="VCR32"/>
      <c r="VCS32"/>
      <c r="VCT32"/>
      <c r="VCU32"/>
      <c r="VCV32"/>
      <c r="VCW32"/>
      <c r="VCX32"/>
      <c r="VCY32"/>
      <c r="VCZ32"/>
      <c r="VDA32"/>
      <c r="VDB32"/>
      <c r="VDC32"/>
      <c r="VDD32"/>
      <c r="VDE32"/>
      <c r="VDF32"/>
      <c r="VDG32"/>
      <c r="VDH32"/>
      <c r="VDI32"/>
      <c r="VDJ32"/>
      <c r="VDK32"/>
      <c r="VDL32"/>
      <c r="VDM32"/>
      <c r="VDN32"/>
      <c r="VDO32"/>
      <c r="VDP32"/>
      <c r="VDQ32"/>
      <c r="VDR32"/>
      <c r="VDS32"/>
      <c r="VDT32"/>
      <c r="VDU32"/>
      <c r="VDV32"/>
      <c r="VDW32"/>
      <c r="VDX32"/>
      <c r="VDY32"/>
      <c r="VDZ32"/>
      <c r="VEA32"/>
      <c r="VEB32"/>
      <c r="VEC32"/>
      <c r="VED32"/>
      <c r="VEE32"/>
      <c r="VEF32"/>
      <c r="VEG32"/>
      <c r="VEH32"/>
      <c r="VEI32"/>
      <c r="VEJ32"/>
      <c r="VEK32"/>
      <c r="VEL32"/>
      <c r="VEM32"/>
      <c r="VEN32"/>
      <c r="VEO32"/>
      <c r="VEP32"/>
      <c r="VEQ32"/>
      <c r="VER32"/>
      <c r="VES32"/>
      <c r="VET32"/>
      <c r="VEU32"/>
      <c r="VEV32"/>
      <c r="VEW32"/>
      <c r="VEX32"/>
      <c r="VEY32"/>
      <c r="VEZ32"/>
      <c r="VFA32"/>
      <c r="VFB32"/>
      <c r="VFC32"/>
      <c r="VFD32"/>
      <c r="VFE32"/>
      <c r="VFF32"/>
      <c r="VFG32"/>
      <c r="VFH32"/>
      <c r="VFI32"/>
      <c r="VFJ32"/>
      <c r="VFK32"/>
      <c r="VFL32"/>
      <c r="VFM32"/>
      <c r="VFN32"/>
      <c r="VFO32"/>
      <c r="VFP32"/>
      <c r="VFQ32"/>
      <c r="VFR32"/>
      <c r="VFS32"/>
      <c r="VFT32"/>
      <c r="VFU32"/>
      <c r="VFV32"/>
      <c r="VFW32"/>
      <c r="VFX32"/>
      <c r="VFY32"/>
      <c r="VFZ32"/>
      <c r="VGA32"/>
      <c r="VGB32"/>
      <c r="VGC32"/>
      <c r="VGD32"/>
      <c r="VGE32"/>
      <c r="VGF32"/>
      <c r="VGG32"/>
      <c r="VGH32"/>
      <c r="VGI32"/>
      <c r="VGJ32"/>
      <c r="VGK32"/>
      <c r="VGL32"/>
      <c r="VGM32"/>
      <c r="VGN32"/>
      <c r="VGO32"/>
      <c r="VGP32"/>
      <c r="VGQ32"/>
      <c r="VGR32"/>
      <c r="VGS32"/>
      <c r="VGT32"/>
      <c r="VGU32"/>
      <c r="VGV32"/>
      <c r="VGW32"/>
      <c r="VGX32"/>
      <c r="VGY32"/>
      <c r="VGZ32"/>
      <c r="VHA32"/>
      <c r="VHB32"/>
      <c r="VHC32"/>
      <c r="VHD32"/>
      <c r="VHE32"/>
      <c r="VHF32"/>
      <c r="VHG32"/>
      <c r="VHH32"/>
      <c r="VHI32"/>
      <c r="VHJ32"/>
      <c r="VHK32"/>
      <c r="VHL32"/>
      <c r="VHM32"/>
      <c r="VHN32"/>
      <c r="VHO32"/>
      <c r="VHP32"/>
      <c r="VHQ32"/>
      <c r="VHR32"/>
      <c r="VHS32"/>
      <c r="VHT32"/>
      <c r="VHU32"/>
      <c r="VHV32"/>
      <c r="VHW32"/>
      <c r="VHX32"/>
      <c r="VHY32"/>
      <c r="VHZ32"/>
      <c r="VIA32"/>
      <c r="VIB32"/>
      <c r="VIC32"/>
      <c r="VID32"/>
      <c r="VIE32"/>
      <c r="VIF32"/>
      <c r="VIG32"/>
      <c r="VIH32"/>
      <c r="VII32"/>
      <c r="VIJ32"/>
      <c r="VIK32"/>
      <c r="VIL32"/>
      <c r="VIM32"/>
      <c r="VIN32"/>
      <c r="VIO32"/>
      <c r="VIP32"/>
      <c r="VIQ32"/>
      <c r="VIR32"/>
      <c r="VIS32"/>
      <c r="VIT32"/>
      <c r="VIU32"/>
      <c r="VIV32"/>
      <c r="VIW32"/>
      <c r="VIX32"/>
      <c r="VIY32"/>
      <c r="VIZ32"/>
      <c r="VJA32"/>
      <c r="VJB32"/>
      <c r="VJC32"/>
      <c r="VJD32"/>
      <c r="VJE32"/>
      <c r="VJF32"/>
      <c r="VJG32"/>
      <c r="VJH32"/>
      <c r="VJI32"/>
      <c r="VJJ32"/>
      <c r="VJK32"/>
      <c r="VJL32"/>
      <c r="VJM32"/>
      <c r="VJN32"/>
      <c r="VJO32"/>
      <c r="VJP32"/>
      <c r="VJQ32"/>
      <c r="VJR32"/>
      <c r="VJS32"/>
      <c r="VJT32"/>
      <c r="VJU32"/>
      <c r="VJV32"/>
      <c r="VJW32"/>
      <c r="VJX32"/>
      <c r="VJY32"/>
      <c r="VJZ32"/>
      <c r="VKA32"/>
      <c r="VKB32"/>
      <c r="VKC32"/>
      <c r="VKD32"/>
      <c r="VKE32"/>
      <c r="VKF32"/>
      <c r="VKG32"/>
      <c r="VKH32"/>
      <c r="VKI32"/>
      <c r="VKJ32"/>
      <c r="VKK32"/>
      <c r="VKL32"/>
      <c r="VKM32"/>
      <c r="VKN32"/>
      <c r="VKO32"/>
      <c r="VKP32"/>
      <c r="VKQ32"/>
      <c r="VKR32"/>
      <c r="VKS32"/>
      <c r="VKT32"/>
      <c r="VKU32"/>
      <c r="VKV32"/>
      <c r="VKW32"/>
      <c r="VKX32"/>
      <c r="VKY32"/>
      <c r="VKZ32"/>
      <c r="VLA32"/>
      <c r="VLB32"/>
      <c r="VLC32"/>
      <c r="VLD32"/>
      <c r="VLE32"/>
      <c r="VLF32"/>
      <c r="VLG32"/>
      <c r="VLH32"/>
      <c r="VLI32"/>
      <c r="VLJ32"/>
      <c r="VLK32"/>
      <c r="VLL32"/>
      <c r="VLM32"/>
      <c r="VLN32"/>
      <c r="VLO32"/>
      <c r="VLP32"/>
      <c r="VLQ32"/>
      <c r="VLR32"/>
      <c r="VLS32"/>
      <c r="VLT32"/>
      <c r="VLU32"/>
      <c r="VLV32"/>
      <c r="VLW32"/>
      <c r="VLX32"/>
      <c r="VLY32"/>
      <c r="VLZ32"/>
      <c r="VMA32"/>
      <c r="VMB32"/>
      <c r="VMC32"/>
      <c r="VMD32"/>
      <c r="VME32"/>
      <c r="VMF32"/>
      <c r="VMG32"/>
      <c r="VMH32"/>
      <c r="VMI32"/>
      <c r="VMJ32"/>
      <c r="VMK32"/>
      <c r="VML32"/>
      <c r="VMM32"/>
      <c r="VMN32"/>
      <c r="VMO32"/>
      <c r="VMP32"/>
      <c r="VMQ32"/>
      <c r="VMR32"/>
      <c r="VMS32"/>
      <c r="VMT32"/>
      <c r="VMU32"/>
      <c r="VMV32"/>
      <c r="VMW32"/>
      <c r="VMX32"/>
      <c r="VMY32"/>
      <c r="VMZ32"/>
      <c r="VNA32"/>
      <c r="VNB32"/>
      <c r="VNC32"/>
      <c r="VND32"/>
      <c r="VNE32"/>
      <c r="VNF32"/>
      <c r="VNG32"/>
      <c r="VNH32"/>
      <c r="VNI32"/>
      <c r="VNJ32"/>
      <c r="VNK32"/>
      <c r="VNL32"/>
      <c r="VNM32"/>
      <c r="VNN32"/>
      <c r="VNO32"/>
      <c r="VNP32"/>
      <c r="VNQ32"/>
      <c r="VNR32"/>
      <c r="VNS32"/>
      <c r="VNT32"/>
      <c r="VNU32"/>
      <c r="VNV32"/>
      <c r="VNW32"/>
      <c r="VNX32"/>
      <c r="VNY32"/>
      <c r="VNZ32"/>
      <c r="VOA32"/>
      <c r="VOB32"/>
      <c r="VOC32"/>
      <c r="VOD32"/>
      <c r="VOE32"/>
      <c r="VOF32"/>
      <c r="VOG32"/>
      <c r="VOH32"/>
      <c r="VOI32"/>
      <c r="VOJ32"/>
      <c r="VOK32"/>
      <c r="VOL32"/>
      <c r="VOM32"/>
      <c r="VON32"/>
      <c r="VOO32"/>
      <c r="VOP32"/>
      <c r="VOQ32"/>
      <c r="VOR32"/>
      <c r="VOS32"/>
      <c r="VOT32"/>
      <c r="VOU32"/>
      <c r="VOV32"/>
      <c r="VOW32"/>
      <c r="VOX32"/>
      <c r="VOY32"/>
      <c r="VOZ32"/>
      <c r="VPA32"/>
      <c r="VPB32"/>
      <c r="VPC32"/>
      <c r="VPD32"/>
      <c r="VPE32"/>
      <c r="VPF32"/>
      <c r="VPG32"/>
      <c r="VPH32"/>
      <c r="VPI32"/>
      <c r="VPJ32"/>
      <c r="VPK32"/>
      <c r="VPL32"/>
      <c r="VPM32"/>
      <c r="VPN32"/>
      <c r="VPO32"/>
      <c r="VPP32"/>
      <c r="VPQ32"/>
      <c r="VPR32"/>
      <c r="VPS32"/>
      <c r="VPT32"/>
      <c r="VPU32"/>
      <c r="VPV32"/>
      <c r="VPW32"/>
      <c r="VPX32"/>
      <c r="VPY32"/>
      <c r="VPZ32"/>
      <c r="VQA32"/>
      <c r="VQB32"/>
      <c r="VQC32"/>
      <c r="VQD32"/>
      <c r="VQE32"/>
      <c r="VQF32"/>
      <c r="VQG32"/>
      <c r="VQH32"/>
      <c r="VQI32"/>
      <c r="VQJ32"/>
      <c r="VQK32"/>
      <c r="VQL32"/>
      <c r="VQM32"/>
      <c r="VQN32"/>
      <c r="VQO32"/>
      <c r="VQP32"/>
      <c r="VQQ32"/>
      <c r="VQR32"/>
      <c r="VQS32"/>
      <c r="VQT32"/>
      <c r="VQU32"/>
      <c r="VQV32"/>
      <c r="VQW32"/>
      <c r="VQX32"/>
      <c r="VQY32"/>
      <c r="VQZ32"/>
      <c r="VRA32"/>
      <c r="VRB32"/>
      <c r="VRC32"/>
      <c r="VRD32"/>
      <c r="VRE32"/>
      <c r="VRF32"/>
      <c r="VRG32"/>
      <c r="VRH32"/>
      <c r="VRI32"/>
      <c r="VRJ32"/>
      <c r="VRK32"/>
      <c r="VRL32"/>
      <c r="VRM32"/>
      <c r="VRN32"/>
      <c r="VRO32"/>
      <c r="VRP32"/>
      <c r="VRQ32"/>
      <c r="VRR32"/>
      <c r="VRS32"/>
      <c r="VRT32"/>
      <c r="VRU32"/>
      <c r="VRV32"/>
      <c r="VRW32"/>
      <c r="VRX32"/>
      <c r="VRY32"/>
      <c r="VRZ32"/>
      <c r="VSA32"/>
      <c r="VSB32"/>
      <c r="VSC32"/>
      <c r="VSD32"/>
      <c r="VSE32"/>
      <c r="VSF32"/>
      <c r="VSG32"/>
      <c r="VSH32"/>
      <c r="VSI32"/>
      <c r="VSJ32"/>
      <c r="VSK32"/>
      <c r="VSL32"/>
      <c r="VSM32"/>
      <c r="VSN32"/>
      <c r="VSO32"/>
      <c r="VSP32"/>
      <c r="VSQ32"/>
      <c r="VSR32"/>
      <c r="VSS32"/>
      <c r="VST32"/>
      <c r="VSU32"/>
      <c r="VSV32"/>
      <c r="VSW32"/>
      <c r="VSX32"/>
      <c r="VSY32"/>
      <c r="VSZ32"/>
      <c r="VTA32"/>
      <c r="VTB32"/>
      <c r="VTC32"/>
      <c r="VTD32"/>
      <c r="VTE32"/>
      <c r="VTF32"/>
      <c r="VTG32"/>
      <c r="VTH32"/>
      <c r="VTI32"/>
      <c r="VTJ32"/>
      <c r="VTK32"/>
      <c r="VTL32"/>
      <c r="VTM32"/>
      <c r="VTN32"/>
      <c r="VTO32"/>
      <c r="VTP32"/>
      <c r="VTQ32"/>
      <c r="VTR32"/>
      <c r="VTS32"/>
      <c r="VTT32"/>
      <c r="VTU32"/>
      <c r="VTV32"/>
      <c r="VTW32"/>
      <c r="VTX32"/>
      <c r="VTY32"/>
      <c r="VTZ32"/>
      <c r="VUA32"/>
      <c r="VUB32"/>
      <c r="VUC32"/>
      <c r="VUD32"/>
      <c r="VUE32"/>
      <c r="VUF32"/>
      <c r="VUG32"/>
      <c r="VUH32"/>
      <c r="VUI32"/>
      <c r="VUJ32"/>
      <c r="VUK32"/>
      <c r="VUL32"/>
      <c r="VUM32"/>
      <c r="VUN32"/>
      <c r="VUO32"/>
      <c r="VUP32"/>
      <c r="VUQ32"/>
      <c r="VUR32"/>
      <c r="VUS32"/>
      <c r="VUT32"/>
      <c r="VUU32"/>
      <c r="VUV32"/>
      <c r="VUW32"/>
      <c r="VUX32"/>
      <c r="VUY32"/>
      <c r="VUZ32"/>
      <c r="VVA32"/>
      <c r="VVB32"/>
      <c r="VVC32"/>
      <c r="VVD32"/>
      <c r="VVE32"/>
      <c r="VVF32"/>
      <c r="VVG32"/>
      <c r="VVH32"/>
      <c r="VVI32"/>
      <c r="VVJ32"/>
      <c r="VVK32"/>
      <c r="VVL32"/>
      <c r="VVM32"/>
      <c r="VVN32"/>
      <c r="VVO32"/>
      <c r="VVP32"/>
      <c r="VVQ32"/>
      <c r="VVR32"/>
      <c r="VVS32"/>
      <c r="VVT32"/>
      <c r="VVU32"/>
      <c r="VVV32"/>
      <c r="VVW32"/>
      <c r="VVX32"/>
      <c r="VVY32"/>
      <c r="VVZ32"/>
      <c r="VWA32"/>
      <c r="VWB32"/>
      <c r="VWC32"/>
      <c r="VWD32"/>
      <c r="VWE32"/>
      <c r="VWF32"/>
      <c r="VWG32"/>
      <c r="VWH32"/>
      <c r="VWI32"/>
      <c r="VWJ32"/>
      <c r="VWK32"/>
      <c r="VWL32"/>
      <c r="VWM32"/>
      <c r="VWN32"/>
      <c r="VWO32"/>
      <c r="VWP32"/>
      <c r="VWQ32"/>
      <c r="VWR32"/>
      <c r="VWS32"/>
      <c r="VWT32"/>
      <c r="VWU32"/>
      <c r="VWV32"/>
      <c r="VWW32"/>
      <c r="VWX32"/>
      <c r="VWY32"/>
      <c r="VWZ32"/>
      <c r="VXA32"/>
      <c r="VXB32"/>
      <c r="VXC32"/>
      <c r="VXD32"/>
      <c r="VXE32"/>
      <c r="VXF32"/>
      <c r="VXG32"/>
      <c r="VXH32"/>
      <c r="VXI32"/>
      <c r="VXJ32"/>
      <c r="VXK32"/>
      <c r="VXL32"/>
      <c r="VXM32"/>
      <c r="VXN32"/>
      <c r="VXO32"/>
      <c r="VXP32"/>
      <c r="VXQ32"/>
      <c r="VXR32"/>
      <c r="VXS32"/>
      <c r="VXT32"/>
      <c r="VXU32"/>
      <c r="VXV32"/>
      <c r="VXW32"/>
      <c r="VXX32"/>
      <c r="VXY32"/>
      <c r="VXZ32"/>
      <c r="VYA32"/>
      <c r="VYB32"/>
      <c r="VYC32"/>
      <c r="VYD32"/>
      <c r="VYE32"/>
      <c r="VYF32"/>
      <c r="VYG32"/>
      <c r="VYH32"/>
      <c r="VYI32"/>
      <c r="VYJ32"/>
      <c r="VYK32"/>
      <c r="VYL32"/>
      <c r="VYM32"/>
      <c r="VYN32"/>
      <c r="VYO32"/>
      <c r="VYP32"/>
      <c r="VYQ32"/>
      <c r="VYR32"/>
      <c r="VYS32"/>
      <c r="VYT32"/>
      <c r="VYU32"/>
      <c r="VYV32"/>
      <c r="VYW32"/>
      <c r="VYX32"/>
      <c r="VYY32"/>
      <c r="VYZ32"/>
      <c r="VZA32"/>
      <c r="VZB32"/>
      <c r="VZC32"/>
      <c r="VZD32"/>
      <c r="VZE32"/>
      <c r="VZF32"/>
      <c r="VZG32"/>
      <c r="VZH32"/>
      <c r="VZI32"/>
      <c r="VZJ32"/>
      <c r="VZK32"/>
      <c r="VZL32"/>
      <c r="VZM32"/>
      <c r="VZN32"/>
      <c r="VZO32"/>
      <c r="VZP32"/>
      <c r="VZQ32"/>
      <c r="VZR32"/>
      <c r="VZS32"/>
      <c r="VZT32"/>
      <c r="VZU32"/>
      <c r="VZV32"/>
      <c r="VZW32"/>
      <c r="VZX32"/>
      <c r="VZY32"/>
      <c r="VZZ32"/>
      <c r="WAA32"/>
      <c r="WAB32"/>
      <c r="WAC32"/>
      <c r="WAD32"/>
      <c r="WAE32"/>
      <c r="WAF32"/>
      <c r="WAG32"/>
      <c r="WAH32"/>
      <c r="WAI32"/>
      <c r="WAJ32"/>
      <c r="WAK32"/>
      <c r="WAL32"/>
      <c r="WAM32"/>
      <c r="WAN32"/>
      <c r="WAO32"/>
      <c r="WAP32"/>
      <c r="WAQ32"/>
      <c r="WAR32"/>
      <c r="WAS32"/>
      <c r="WAT32"/>
      <c r="WAU32"/>
      <c r="WAV32"/>
      <c r="WAW32"/>
      <c r="WAX32"/>
      <c r="WAY32"/>
      <c r="WAZ32"/>
      <c r="WBA32"/>
      <c r="WBB32"/>
      <c r="WBC32"/>
      <c r="WBD32"/>
      <c r="WBE32"/>
      <c r="WBF32"/>
      <c r="WBG32"/>
      <c r="WBH32"/>
      <c r="WBI32"/>
      <c r="WBJ32"/>
      <c r="WBK32"/>
      <c r="WBL32"/>
      <c r="WBM32"/>
      <c r="WBN32"/>
      <c r="WBO32"/>
      <c r="WBP32"/>
      <c r="WBQ32"/>
      <c r="WBR32"/>
      <c r="WBS32"/>
      <c r="WBT32"/>
      <c r="WBU32"/>
      <c r="WBV32"/>
      <c r="WBW32"/>
      <c r="WBX32"/>
      <c r="WBY32"/>
      <c r="WBZ32"/>
      <c r="WCA32"/>
      <c r="WCB32"/>
      <c r="WCC32"/>
      <c r="WCD32"/>
      <c r="WCE32"/>
      <c r="WCF32"/>
      <c r="WCG32"/>
      <c r="WCH32"/>
      <c r="WCI32"/>
      <c r="WCJ32"/>
      <c r="WCK32"/>
      <c r="WCL32"/>
      <c r="WCM32"/>
      <c r="WCN32"/>
      <c r="WCO32"/>
      <c r="WCP32"/>
      <c r="WCQ32"/>
      <c r="WCR32"/>
      <c r="WCS32"/>
      <c r="WCT32"/>
      <c r="WCU32"/>
      <c r="WCV32"/>
      <c r="WCW32"/>
      <c r="WCX32"/>
      <c r="WCY32"/>
      <c r="WCZ32"/>
      <c r="WDA32"/>
      <c r="WDB32"/>
      <c r="WDC32"/>
      <c r="WDD32"/>
      <c r="WDE32"/>
      <c r="WDF32"/>
      <c r="WDG32"/>
      <c r="WDH32"/>
      <c r="WDI32"/>
      <c r="WDJ32"/>
      <c r="WDK32"/>
      <c r="WDL32"/>
      <c r="WDM32"/>
      <c r="WDN32"/>
      <c r="WDO32"/>
      <c r="WDP32"/>
      <c r="WDQ32"/>
      <c r="WDR32"/>
      <c r="WDS32"/>
      <c r="WDT32"/>
      <c r="WDU32"/>
      <c r="WDV32"/>
      <c r="WDW32"/>
      <c r="WDX32"/>
      <c r="WDY32"/>
      <c r="WDZ32"/>
      <c r="WEA32"/>
      <c r="WEB32"/>
      <c r="WEC32"/>
      <c r="WED32"/>
      <c r="WEE32"/>
      <c r="WEF32"/>
      <c r="WEG32"/>
      <c r="WEH32"/>
      <c r="WEI32"/>
      <c r="WEJ32"/>
      <c r="WEK32"/>
      <c r="WEL32"/>
      <c r="WEM32"/>
      <c r="WEN32"/>
      <c r="WEO32"/>
      <c r="WEP32"/>
      <c r="WEQ32"/>
      <c r="WER32"/>
      <c r="WES32"/>
      <c r="WET32"/>
      <c r="WEU32"/>
      <c r="WEV32"/>
      <c r="WEW32"/>
      <c r="WEX32"/>
      <c r="WEY32"/>
      <c r="WEZ32"/>
      <c r="WFA32"/>
      <c r="WFB32"/>
      <c r="WFC32"/>
      <c r="WFD32"/>
      <c r="WFE32"/>
      <c r="WFF32"/>
      <c r="WFG32"/>
      <c r="WFH32"/>
      <c r="WFI32"/>
      <c r="WFJ32"/>
      <c r="WFK32"/>
      <c r="WFL32"/>
      <c r="WFM32"/>
      <c r="WFN32"/>
      <c r="WFO32"/>
      <c r="WFP32"/>
      <c r="WFQ32"/>
      <c r="WFR32"/>
      <c r="WFS32"/>
      <c r="WFT32"/>
      <c r="WFU32"/>
      <c r="WFV32"/>
      <c r="WFW32"/>
      <c r="WFX32"/>
      <c r="WFY32"/>
      <c r="WFZ32"/>
      <c r="WGA32"/>
      <c r="WGB32"/>
      <c r="WGC32"/>
      <c r="WGD32"/>
      <c r="WGE32"/>
      <c r="WGF32"/>
      <c r="WGG32"/>
      <c r="WGH32"/>
      <c r="WGI32"/>
      <c r="WGJ32"/>
      <c r="WGK32"/>
      <c r="WGL32"/>
      <c r="WGM32"/>
      <c r="WGN32"/>
      <c r="WGO32"/>
      <c r="WGP32"/>
      <c r="WGQ32"/>
      <c r="WGR32"/>
      <c r="WGS32"/>
      <c r="WGT32"/>
      <c r="WGU32"/>
      <c r="WGV32"/>
      <c r="WGW32"/>
      <c r="WGX32"/>
      <c r="WGY32"/>
      <c r="WGZ32"/>
      <c r="WHA32"/>
      <c r="WHB32"/>
      <c r="WHC32"/>
      <c r="WHD32"/>
      <c r="WHE32"/>
      <c r="WHF32"/>
      <c r="WHG32"/>
      <c r="WHH32"/>
      <c r="WHI32"/>
      <c r="WHJ32"/>
      <c r="WHK32"/>
      <c r="WHL32"/>
      <c r="WHM32"/>
      <c r="WHN32"/>
      <c r="WHO32"/>
      <c r="WHP32"/>
      <c r="WHQ32"/>
      <c r="WHR32"/>
      <c r="WHS32"/>
      <c r="WHT32"/>
      <c r="WHU32"/>
      <c r="WHV32"/>
      <c r="WHW32"/>
      <c r="WHX32"/>
      <c r="WHY32"/>
      <c r="WHZ32"/>
      <c r="WIA32"/>
      <c r="WIB32"/>
      <c r="WIC32"/>
      <c r="WID32"/>
      <c r="WIE32"/>
      <c r="WIF32"/>
      <c r="WIG32"/>
      <c r="WIH32"/>
      <c r="WII32"/>
      <c r="WIJ32"/>
      <c r="WIK32"/>
      <c r="WIL32"/>
      <c r="WIM32"/>
      <c r="WIN32"/>
      <c r="WIO32"/>
      <c r="WIP32"/>
      <c r="WIQ32"/>
      <c r="WIR32"/>
      <c r="WIS32"/>
      <c r="WIT32"/>
      <c r="WIU32"/>
      <c r="WIV32"/>
      <c r="WIW32"/>
      <c r="WIX32"/>
      <c r="WIY32"/>
      <c r="WIZ32"/>
      <c r="WJA32"/>
      <c r="WJB32"/>
      <c r="WJC32"/>
      <c r="WJD32"/>
      <c r="WJE32"/>
      <c r="WJF32"/>
      <c r="WJG32"/>
      <c r="WJH32"/>
      <c r="WJI32"/>
      <c r="WJJ32"/>
      <c r="WJK32"/>
      <c r="WJL32"/>
      <c r="WJM32"/>
      <c r="WJN32"/>
      <c r="WJO32"/>
      <c r="WJP32"/>
      <c r="WJQ32"/>
      <c r="WJR32"/>
      <c r="WJS32"/>
      <c r="WJT32"/>
      <c r="WJU32"/>
      <c r="WJV32"/>
      <c r="WJW32"/>
      <c r="WJX32"/>
      <c r="WJY32"/>
      <c r="WJZ32"/>
      <c r="WKA32"/>
      <c r="WKB32"/>
      <c r="WKC32"/>
      <c r="WKD32"/>
      <c r="WKE32"/>
      <c r="WKF32"/>
      <c r="WKG32"/>
      <c r="WKH32"/>
      <c r="WKI32"/>
      <c r="WKJ32"/>
      <c r="WKK32"/>
      <c r="WKL32"/>
      <c r="WKM32"/>
      <c r="WKN32"/>
      <c r="WKO32"/>
      <c r="WKP32"/>
      <c r="WKQ32"/>
      <c r="WKR32"/>
      <c r="WKS32"/>
      <c r="WKT32"/>
      <c r="WKU32"/>
      <c r="WKV32"/>
      <c r="WKW32"/>
      <c r="WKX32"/>
      <c r="WKY32"/>
      <c r="WKZ32"/>
      <c r="WLA32"/>
      <c r="WLB32"/>
      <c r="WLC32"/>
      <c r="WLD32"/>
      <c r="WLE32"/>
      <c r="WLF32"/>
      <c r="WLG32"/>
      <c r="WLH32"/>
      <c r="WLI32"/>
      <c r="WLJ32"/>
      <c r="WLK32"/>
      <c r="WLL32"/>
      <c r="WLM32"/>
      <c r="WLN32"/>
      <c r="WLO32"/>
      <c r="WLP32"/>
      <c r="WLQ32"/>
      <c r="WLR32"/>
      <c r="WLS32"/>
      <c r="WLT32"/>
      <c r="WLU32"/>
      <c r="WLV32"/>
      <c r="WLW32"/>
      <c r="WLX32"/>
      <c r="WLY32"/>
      <c r="WLZ32"/>
      <c r="WMA32"/>
      <c r="WMB32"/>
      <c r="WMC32"/>
      <c r="WMD32"/>
      <c r="WME32"/>
      <c r="WMF32"/>
      <c r="WMG32"/>
      <c r="WMH32"/>
      <c r="WMI32"/>
      <c r="WMJ32"/>
      <c r="WMK32"/>
      <c r="WML32"/>
      <c r="WMM32"/>
      <c r="WMN32"/>
      <c r="WMO32"/>
      <c r="WMP32"/>
      <c r="WMQ32"/>
      <c r="WMR32"/>
      <c r="WMS32"/>
      <c r="WMT32"/>
      <c r="WMU32"/>
      <c r="WMV32"/>
      <c r="WMW32"/>
      <c r="WMX32"/>
      <c r="WMY32"/>
      <c r="WMZ32"/>
      <c r="WNA32"/>
      <c r="WNB32"/>
      <c r="WNC32"/>
      <c r="WND32"/>
      <c r="WNE32"/>
      <c r="WNF32"/>
      <c r="WNG32"/>
      <c r="WNH32"/>
      <c r="WNI32"/>
      <c r="WNJ32"/>
      <c r="WNK32"/>
      <c r="WNL32"/>
      <c r="WNM32"/>
      <c r="WNN32"/>
      <c r="WNO32"/>
      <c r="WNP32"/>
      <c r="WNQ32"/>
      <c r="WNR32"/>
      <c r="WNS32"/>
      <c r="WNT32"/>
      <c r="WNU32"/>
      <c r="WNV32"/>
      <c r="WNW32"/>
      <c r="WNX32"/>
      <c r="WNY32"/>
      <c r="WNZ32"/>
      <c r="WOA32"/>
      <c r="WOB32"/>
      <c r="WOC32"/>
      <c r="WOD32"/>
      <c r="WOE32"/>
      <c r="WOF32"/>
      <c r="WOG32"/>
      <c r="WOH32"/>
      <c r="WOI32"/>
      <c r="WOJ32"/>
      <c r="WOK32"/>
      <c r="WOL32"/>
      <c r="WOM32"/>
      <c r="WON32"/>
      <c r="WOO32"/>
      <c r="WOP32"/>
      <c r="WOQ32"/>
      <c r="WOR32"/>
      <c r="WOS32"/>
      <c r="WOT32"/>
      <c r="WOU32"/>
      <c r="WOV32"/>
      <c r="WOW32"/>
      <c r="WOX32"/>
      <c r="WOY32"/>
      <c r="WOZ32"/>
      <c r="WPA32"/>
      <c r="WPB32"/>
      <c r="WPC32"/>
      <c r="WPD32"/>
      <c r="WPE32"/>
      <c r="WPF32"/>
      <c r="WPG32"/>
      <c r="WPH32"/>
      <c r="WPI32"/>
      <c r="WPJ32"/>
      <c r="WPK32"/>
      <c r="WPL32"/>
      <c r="WPM32"/>
      <c r="WPN32"/>
      <c r="WPO32"/>
      <c r="WPP32"/>
      <c r="WPQ32"/>
      <c r="WPR32"/>
      <c r="WPS32"/>
      <c r="WPT32"/>
      <c r="WPU32"/>
      <c r="WPV32"/>
      <c r="WPW32"/>
      <c r="WPX32"/>
      <c r="WPY32"/>
      <c r="WPZ32"/>
      <c r="WQA32"/>
      <c r="WQB32"/>
      <c r="WQC32"/>
      <c r="WQD32"/>
      <c r="WQE32"/>
      <c r="WQF32"/>
      <c r="WQG32"/>
      <c r="WQH32"/>
      <c r="WQI32"/>
      <c r="WQJ32"/>
      <c r="WQK32"/>
      <c r="WQL32"/>
      <c r="WQM32"/>
      <c r="WQN32"/>
      <c r="WQO32"/>
      <c r="WQP32"/>
      <c r="WQQ32"/>
      <c r="WQR32"/>
      <c r="WQS32"/>
      <c r="WQT32"/>
      <c r="WQU32"/>
      <c r="WQV32"/>
      <c r="WQW32"/>
      <c r="WQX32"/>
      <c r="WQY32"/>
      <c r="WQZ32"/>
      <c r="WRA32"/>
      <c r="WRB32"/>
      <c r="WRC32"/>
      <c r="WRD32"/>
      <c r="WRE32"/>
      <c r="WRF32"/>
      <c r="WRG32"/>
      <c r="WRH32"/>
      <c r="WRI32"/>
      <c r="WRJ32"/>
      <c r="WRK32"/>
      <c r="WRL32"/>
      <c r="WRM32"/>
      <c r="WRN32"/>
      <c r="WRO32"/>
      <c r="WRP32"/>
      <c r="WRQ32"/>
      <c r="WRR32"/>
      <c r="WRS32"/>
      <c r="WRT32"/>
      <c r="WRU32"/>
      <c r="WRV32"/>
      <c r="WRW32"/>
      <c r="WRX32"/>
      <c r="WRY32"/>
      <c r="WRZ32"/>
      <c r="WSA32"/>
      <c r="WSB32"/>
      <c r="WSC32"/>
      <c r="WSD32"/>
      <c r="WSE32"/>
      <c r="WSF32"/>
      <c r="WSG32"/>
      <c r="WSH32"/>
      <c r="WSI32"/>
      <c r="WSJ32"/>
      <c r="WSK32"/>
      <c r="WSL32"/>
      <c r="WSM32"/>
      <c r="WSN32"/>
      <c r="WSO32"/>
      <c r="WSP32"/>
      <c r="WSQ32"/>
      <c r="WSR32"/>
      <c r="WSS32"/>
      <c r="WST32"/>
      <c r="WSU32"/>
      <c r="WSV32"/>
      <c r="WSW32"/>
      <c r="WSX32"/>
      <c r="WSY32"/>
      <c r="WSZ32"/>
      <c r="WTA32"/>
      <c r="WTB32"/>
      <c r="WTC32"/>
      <c r="WTD32"/>
      <c r="WTE32"/>
      <c r="WTF32"/>
      <c r="WTG32"/>
      <c r="WTH32"/>
      <c r="WTI32"/>
      <c r="WTJ32"/>
      <c r="WTK32"/>
      <c r="WTL32"/>
      <c r="WTM32"/>
      <c r="WTN32"/>
      <c r="WTO32"/>
      <c r="WTP32"/>
      <c r="WTQ32"/>
      <c r="WTR32"/>
      <c r="WTS32"/>
      <c r="WTT32"/>
      <c r="WTU32"/>
      <c r="WTV32"/>
      <c r="WTW32"/>
      <c r="WTX32"/>
      <c r="WTY32"/>
      <c r="WTZ32"/>
      <c r="WUA32"/>
      <c r="WUB32"/>
      <c r="WUC32"/>
      <c r="WUD32"/>
      <c r="WUE32"/>
      <c r="WUF32"/>
      <c r="WUG32"/>
      <c r="WUH32"/>
      <c r="WUI32"/>
      <c r="WUJ32"/>
      <c r="WUK32"/>
      <c r="WUL32"/>
      <c r="WUM32"/>
      <c r="WUN32"/>
      <c r="WUO32"/>
      <c r="WUP32"/>
      <c r="WUQ32"/>
      <c r="WUR32"/>
      <c r="WUS32"/>
      <c r="WUT32"/>
      <c r="WUU32"/>
      <c r="WUV32"/>
      <c r="WUW32"/>
      <c r="WUX32"/>
      <c r="WUY32"/>
      <c r="WUZ32"/>
      <c r="WVA32"/>
      <c r="WVB32"/>
      <c r="WVC32"/>
      <c r="WVD32"/>
      <c r="WVE32"/>
      <c r="WVF32"/>
      <c r="WVG32"/>
      <c r="WVH32"/>
      <c r="WVI32"/>
      <c r="WVJ32"/>
      <c r="WVK32"/>
      <c r="WVL32"/>
      <c r="WVM32"/>
      <c r="WVN32"/>
      <c r="WVO32"/>
      <c r="WVP32"/>
      <c r="WVQ32"/>
      <c r="WVR32"/>
      <c r="WVS32"/>
      <c r="WVT32"/>
      <c r="WVU32"/>
      <c r="WVV32"/>
      <c r="WVW32"/>
      <c r="WVX32"/>
      <c r="WVY32"/>
      <c r="WVZ32"/>
      <c r="WWA32"/>
      <c r="WWB32"/>
      <c r="WWC32"/>
      <c r="WWD32"/>
      <c r="WWE32"/>
      <c r="WWF32"/>
      <c r="WWG32"/>
      <c r="WWH32"/>
      <c r="WWI32"/>
      <c r="WWJ32"/>
      <c r="WWK32"/>
      <c r="WWL32"/>
      <c r="WWM32"/>
      <c r="WWN32"/>
      <c r="WWO32"/>
      <c r="WWP32"/>
      <c r="WWQ32"/>
      <c r="WWR32"/>
      <c r="WWS32"/>
      <c r="WWT32"/>
      <c r="WWU32"/>
      <c r="WWV32"/>
      <c r="WWW32"/>
      <c r="WWX32"/>
      <c r="WWY32"/>
      <c r="WWZ32"/>
      <c r="WXA32"/>
      <c r="WXB32"/>
      <c r="WXC32"/>
      <c r="WXD32"/>
      <c r="WXE32"/>
      <c r="WXF32"/>
      <c r="WXG32"/>
      <c r="WXH32"/>
      <c r="WXI32"/>
      <c r="WXJ32"/>
      <c r="WXK32"/>
      <c r="WXL32"/>
      <c r="WXM32"/>
      <c r="WXN32"/>
      <c r="WXO32"/>
      <c r="WXP32"/>
      <c r="WXQ32"/>
      <c r="WXR32"/>
      <c r="WXS32"/>
      <c r="WXT32"/>
      <c r="WXU32"/>
      <c r="WXV32"/>
      <c r="WXW32"/>
      <c r="WXX32"/>
      <c r="WXY32"/>
      <c r="WXZ32"/>
      <c r="WYA32"/>
      <c r="WYB32"/>
      <c r="WYC32"/>
      <c r="WYD32"/>
      <c r="WYE32"/>
      <c r="WYF32"/>
      <c r="WYG32"/>
      <c r="WYH32"/>
      <c r="WYI32"/>
      <c r="WYJ32"/>
      <c r="WYK32"/>
      <c r="WYL32"/>
      <c r="WYM32"/>
      <c r="WYN32"/>
      <c r="WYO32"/>
      <c r="WYP32"/>
      <c r="WYQ32"/>
      <c r="WYR32"/>
      <c r="WYS32"/>
      <c r="WYT32"/>
      <c r="WYU32"/>
      <c r="WYV32"/>
      <c r="WYW32"/>
      <c r="WYX32"/>
      <c r="WYY32"/>
      <c r="WYZ32"/>
      <c r="WZA32"/>
      <c r="WZB32"/>
      <c r="WZC32"/>
      <c r="WZD32"/>
      <c r="WZE32"/>
      <c r="WZF32"/>
      <c r="WZG32"/>
      <c r="WZH32"/>
      <c r="WZI32"/>
      <c r="WZJ32"/>
      <c r="WZK32"/>
      <c r="WZL32"/>
      <c r="WZM32"/>
      <c r="WZN32"/>
      <c r="WZO32"/>
      <c r="WZP32"/>
      <c r="WZQ32"/>
      <c r="WZR32"/>
      <c r="WZS32"/>
      <c r="WZT32"/>
      <c r="WZU32"/>
      <c r="WZV32"/>
      <c r="WZW32"/>
      <c r="WZX32"/>
      <c r="WZY32"/>
      <c r="WZZ32"/>
      <c r="XAA32"/>
      <c r="XAB32"/>
      <c r="XAC32"/>
      <c r="XAD32"/>
      <c r="XAE32"/>
      <c r="XAF32"/>
      <c r="XAG32"/>
      <c r="XAH32"/>
      <c r="XAI32"/>
      <c r="XAJ32"/>
      <c r="XAK32"/>
      <c r="XAL32"/>
      <c r="XAM32"/>
      <c r="XAN32"/>
      <c r="XAO32"/>
      <c r="XAP32"/>
      <c r="XAQ32"/>
      <c r="XAR32"/>
      <c r="XAS32"/>
      <c r="XAT32"/>
      <c r="XAU32"/>
      <c r="XAV32"/>
      <c r="XAW32"/>
      <c r="XAX32"/>
      <c r="XAY32"/>
      <c r="XAZ32"/>
      <c r="XBA32"/>
      <c r="XBB32"/>
      <c r="XBC32"/>
      <c r="XBD32"/>
      <c r="XBE32"/>
      <c r="XBF32"/>
      <c r="XBG32"/>
      <c r="XBH32"/>
      <c r="XBI32"/>
      <c r="XBJ32"/>
      <c r="XBK32"/>
      <c r="XBL32"/>
      <c r="XBM32"/>
      <c r="XBN32"/>
      <c r="XBO32"/>
      <c r="XBP32"/>
      <c r="XBQ32"/>
      <c r="XBR32"/>
      <c r="XBS32"/>
      <c r="XBT32"/>
      <c r="XBU32"/>
      <c r="XBV32"/>
      <c r="XBW32"/>
      <c r="XBX32"/>
      <c r="XBY32"/>
      <c r="XBZ32"/>
      <c r="XCA32"/>
      <c r="XCB32"/>
      <c r="XCC32"/>
      <c r="XCD32"/>
      <c r="XCE32"/>
      <c r="XCF32"/>
      <c r="XCG32"/>
      <c r="XCH32"/>
      <c r="XCI32"/>
      <c r="XCJ32"/>
      <c r="XCK32"/>
      <c r="XCL32"/>
      <c r="XCM32"/>
      <c r="XCN32"/>
      <c r="XCO32"/>
      <c r="XCP32"/>
      <c r="XCQ32"/>
      <c r="XCR32"/>
      <c r="XCS32"/>
      <c r="XCT32"/>
      <c r="XCU32"/>
      <c r="XCV32"/>
      <c r="XCW32"/>
      <c r="XCX32"/>
      <c r="XCY32"/>
      <c r="XCZ32"/>
      <c r="XDA32"/>
      <c r="XDB32"/>
      <c r="XDC32"/>
      <c r="XDD32"/>
      <c r="XDE32"/>
      <c r="XDF32"/>
      <c r="XDG32"/>
      <c r="XDH32"/>
      <c r="XDI32"/>
      <c r="XDJ32"/>
      <c r="XDK32"/>
      <c r="XDL32"/>
      <c r="XDM32"/>
      <c r="XDN32"/>
      <c r="XDO32"/>
      <c r="XDP32"/>
      <c r="XDQ32"/>
      <c r="XDR32"/>
      <c r="XDS32"/>
      <c r="XDT32"/>
      <c r="XDU32"/>
      <c r="XDV32"/>
      <c r="XDW32"/>
      <c r="XDX32"/>
      <c r="XDY32"/>
      <c r="XDZ32"/>
      <c r="XEA32"/>
      <c r="XEB32"/>
      <c r="XEC32"/>
      <c r="XED32"/>
      <c r="XEE32"/>
      <c r="XEF32"/>
      <c r="XEG32"/>
      <c r="XEH32"/>
      <c r="XEI32"/>
      <c r="XEJ32"/>
      <c r="XEK32"/>
      <c r="XEL32"/>
      <c r="XEM32"/>
      <c r="XEN32"/>
      <c r="XEO32"/>
      <c r="XEP32"/>
      <c r="XEQ32"/>
      <c r="XER32"/>
      <c r="XES32"/>
      <c r="XET32"/>
      <c r="XEU32"/>
      <c r="XEV32"/>
      <c r="XEW32"/>
      <c r="XEX32"/>
      <c r="XEY32"/>
      <c r="XEZ32"/>
      <c r="XFA32"/>
    </row>
    <row r="33" spans="1:16381" s="1" customFormat="1" ht="75">
      <c r="A33" s="556" t="str">
        <f t="array" ref="A33">INDEX(CO_indicators_list[], SMALL(IF(CO_Indic_List='1_Entry_Table'!$B$16,ROW(CO_Indic_List)-7),ROWS(A$6:A33)),2)</f>
        <v>Output 2.3</v>
      </c>
      <c r="B33" s="530" t="str">
        <f>IF(ISERROR(VLOOKUP(A33,FillHome_OO[],3,FALSE))=TRUE,,VLOOKUP(A33,FillHome_OO[],3,FALSE))</f>
        <v>2.3 - Enhanced legal policy and institutional frameworks are in place for conservation sustainable use and access and benefit-sharing of natural resources biodiversity and ecosystems</v>
      </c>
      <c r="C33" s="530">
        <f>Monitoring_Table!C33</f>
        <v>0</v>
      </c>
      <c r="D33" s="530" t="str">
        <f>VLOOKUP(ShadowTable[[#This Row],[indicators]],Tablo_MonitoringTable[],2,FALSE)</f>
        <v>Indicator 2.3.3</v>
      </c>
      <c r="E33" s="208" t="str">
        <f t="array" ref="E33">INDEX(CO_indicators_list[], SMALL(IF(CO_Indic_List='1_Entry_Table'!$B$16,ROW(CO_Indic_List)-7),ROWS(E$6:E33)),8)</f>
        <v>2.3.3 - Percentage of tourism operators doing business in protected areas complying with national standards for sustainable tourism</v>
      </c>
      <c r="F33" s="526">
        <f>IF(ISERROR(VLOOKUP(ShadowTable[[#This Row],[indicators]],Tablo_MonitoringTable[],3,FALSE))=TRUE,,VLOOKUP(ShadowTable[[#This Row],[indicators]],Tablo_MonitoringTable[],3,FALSE))</f>
        <v>0</v>
      </c>
      <c r="G33" s="526">
        <f>VLOOKUP(ShadowTable[[#This Row],[indicators]],Tablo_MonitoringTable[],4,FALSE)</f>
        <v>0</v>
      </c>
      <c r="H33" s="526">
        <f>VLOOKUP(ShadowTable[[#This Row],[indicators]],Tablo_MonitoringTable[],5,FALSE)</f>
        <v>0</v>
      </c>
      <c r="I33" s="526">
        <f>VLOOKUP(ShadowTable[[#This Row],[indicators]],Tablo_MonitoringTable[],6,FALSE)</f>
        <v>0</v>
      </c>
      <c r="J33" s="526">
        <f>VLOOKUP(ShadowTable[[#This Row],[indicators]],Tablo_MonitoringTable[],7,FALSE)</f>
        <v>0</v>
      </c>
      <c r="K33" s="526">
        <f>VLOOKUP(ShadowTable[[#This Row],[indicators]],Tablo_MonitoringTable[],8,FALSE)</f>
        <v>0</v>
      </c>
      <c r="L33" s="526">
        <f>VLOOKUP(ShadowTable[[#This Row],[indicators]],Tablo_MonitoringTable[],10,FALSE)</f>
        <v>0</v>
      </c>
      <c r="M33" s="526">
        <f>VLOOKUP(ShadowTable[[#This Row],[indicators]],Tablo_MonitoringTable[],11,FALSE)</f>
        <v>0</v>
      </c>
      <c r="N33" s="526">
        <f>VLOOKUP(ShadowTable[[#This Row],[indicators]],Tablo_MonitoringTable[],13,FALSE)</f>
        <v>0</v>
      </c>
      <c r="O33" s="526">
        <f>VLOOKUP(ShadowTable[[#This Row],[indicators]],Tablo_MonitoringTable[],14,FALSE)</f>
        <v>0</v>
      </c>
      <c r="P33" s="526">
        <f>VLOOKUP(ShadowTable[[#This Row],[indicators]],Tablo_MonitoringTable[],16,FALSE)</f>
        <v>0</v>
      </c>
      <c r="Q33" s="526">
        <f>VLOOKUP(ShadowTable[[#This Row],[indicators]],Tablo_MonitoringTable[],17,FALSE)</f>
        <v>0</v>
      </c>
      <c r="R33" s="526">
        <f>VLOOKUP(ShadowTable[[#This Row],[indicators]],Tablo_MonitoringTable[],19,FALSE)</f>
        <v>0</v>
      </c>
      <c r="S33" s="526">
        <f>VLOOKUP(ShadowTable[[#This Row],[indicators]],Tablo_MonitoringTable[],20,FALSE)</f>
        <v>0</v>
      </c>
      <c r="T33" s="526">
        <f>VLOOKUP(ShadowTable[[#This Row],[indicators]],Tablo_MonitoringTable[],22,FALSE)</f>
        <v>0</v>
      </c>
      <c r="U33" s="526">
        <f>VLOOKUP(ShadowTable[[#This Row],[indicators]],Tablo_MonitoringTable[],23,FALSE)</f>
        <v>0</v>
      </c>
      <c r="V33" s="225">
        <f>VLOOKUP(ShadowTable[[#This Row],[indicators]],Tablo_MonitoringTable[],25,FALSE)</f>
        <v>0</v>
      </c>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c r="IW33"/>
      <c r="IX33"/>
      <c r="IY33"/>
      <c r="IZ33"/>
      <c r="JA33"/>
      <c r="JB33"/>
      <c r="JC33"/>
      <c r="JD33"/>
      <c r="JE33"/>
      <c r="JF33"/>
      <c r="JG33"/>
      <c r="JH33"/>
      <c r="JI33"/>
      <c r="JJ33"/>
      <c r="JK33"/>
      <c r="JL33"/>
      <c r="JM33"/>
      <c r="JN33"/>
      <c r="JO33"/>
      <c r="JP33"/>
      <c r="JQ33"/>
      <c r="JR33"/>
      <c r="JS33"/>
      <c r="JT33"/>
      <c r="JU33"/>
      <c r="JV33"/>
      <c r="JW33"/>
      <c r="JX33"/>
      <c r="JY33"/>
      <c r="JZ33"/>
      <c r="KA33"/>
      <c r="KB33"/>
      <c r="KC33"/>
      <c r="KD33"/>
      <c r="KE33"/>
      <c r="KF33"/>
      <c r="KG33"/>
      <c r="KH33"/>
      <c r="KI33"/>
      <c r="KJ33"/>
      <c r="KK33"/>
      <c r="KL33"/>
      <c r="KM33"/>
      <c r="KN33"/>
      <c r="KO33"/>
      <c r="KP33"/>
      <c r="KQ33"/>
      <c r="KR33"/>
      <c r="KS33"/>
      <c r="KT33"/>
      <c r="KU33"/>
      <c r="KV33"/>
      <c r="KW33"/>
      <c r="KX33"/>
      <c r="KY33"/>
      <c r="KZ33"/>
      <c r="LA33"/>
      <c r="LB33"/>
      <c r="LC33"/>
      <c r="LD33"/>
      <c r="LE33"/>
      <c r="LF33"/>
      <c r="LG33"/>
      <c r="LH33"/>
      <c r="LI33"/>
      <c r="LJ33"/>
      <c r="LK33"/>
      <c r="LL33"/>
      <c r="LM33"/>
      <c r="LN33"/>
      <c r="LO33"/>
      <c r="LP33"/>
      <c r="LQ33"/>
      <c r="LR33"/>
      <c r="LS33"/>
      <c r="LT33"/>
      <c r="LU33"/>
      <c r="LV33"/>
      <c r="LW33"/>
      <c r="LX33"/>
      <c r="LY33"/>
      <c r="LZ33"/>
      <c r="MA33"/>
      <c r="MB33"/>
      <c r="MC33"/>
      <c r="MD33"/>
      <c r="ME33"/>
      <c r="MF33"/>
      <c r="MG33"/>
      <c r="MH33"/>
      <c r="MI33"/>
      <c r="MJ33"/>
      <c r="MK33"/>
      <c r="ML33"/>
      <c r="MM33"/>
      <c r="MN33"/>
      <c r="MO33"/>
      <c r="MP33"/>
      <c r="MQ33"/>
      <c r="MR33"/>
      <c r="MS33"/>
      <c r="MT33"/>
      <c r="MU33"/>
      <c r="MV33"/>
      <c r="MW33"/>
      <c r="MX33"/>
      <c r="MY33"/>
      <c r="MZ33"/>
      <c r="NA33"/>
      <c r="NB33"/>
      <c r="NC33"/>
      <c r="ND33"/>
      <c r="NE33"/>
      <c r="NF33"/>
      <c r="NG33"/>
      <c r="NH33"/>
      <c r="NI33"/>
      <c r="NJ33"/>
      <c r="NK33"/>
      <c r="NL33"/>
      <c r="NM33"/>
      <c r="NN33"/>
      <c r="NO33"/>
      <c r="NP33"/>
      <c r="NQ33"/>
      <c r="NR33"/>
      <c r="NS33"/>
      <c r="NT33"/>
      <c r="NU33"/>
      <c r="NV33"/>
      <c r="NW33"/>
      <c r="NX33"/>
      <c r="NY33"/>
      <c r="NZ33"/>
      <c r="OA33"/>
      <c r="OB33"/>
      <c r="OC33"/>
      <c r="OD33"/>
      <c r="OE33"/>
      <c r="OF33"/>
      <c r="OG33"/>
      <c r="OH33"/>
      <c r="OI33"/>
      <c r="OJ33"/>
      <c r="OK33"/>
      <c r="OL33"/>
      <c r="OM33"/>
      <c r="ON33"/>
      <c r="OO33"/>
      <c r="OP33"/>
      <c r="OQ33"/>
      <c r="OR33"/>
      <c r="OS33"/>
      <c r="OT33"/>
      <c r="OU33"/>
      <c r="OV33"/>
      <c r="OW33"/>
      <c r="OX33"/>
      <c r="OY33"/>
      <c r="OZ33"/>
      <c r="PA33"/>
      <c r="PB33"/>
      <c r="PC33"/>
      <c r="PD33"/>
      <c r="PE33"/>
      <c r="PF33"/>
      <c r="PG33"/>
      <c r="PH33"/>
      <c r="PI33"/>
      <c r="PJ33"/>
      <c r="PK33"/>
      <c r="PL33"/>
      <c r="PM33"/>
      <c r="PN33"/>
      <c r="PO33"/>
      <c r="PP33"/>
      <c r="PQ33"/>
      <c r="PR33"/>
      <c r="PS33"/>
      <c r="PT33"/>
      <c r="PU33"/>
      <c r="PV33"/>
      <c r="PW33"/>
      <c r="PX33"/>
      <c r="PY33"/>
      <c r="PZ33"/>
      <c r="QA33"/>
      <c r="QB33"/>
      <c r="QC33"/>
      <c r="QD33"/>
      <c r="QE33"/>
      <c r="QF33"/>
      <c r="QG33"/>
      <c r="QH33"/>
      <c r="QI33"/>
      <c r="QJ33"/>
      <c r="QK33"/>
      <c r="QL33"/>
      <c r="QM33"/>
      <c r="QN33"/>
      <c r="QO33"/>
      <c r="QP33"/>
      <c r="QQ33"/>
      <c r="QR33"/>
      <c r="QS33"/>
      <c r="QT33"/>
      <c r="QU33"/>
      <c r="QV33"/>
      <c r="QW33"/>
      <c r="QX33"/>
      <c r="QY33"/>
      <c r="QZ33"/>
      <c r="RA33"/>
      <c r="RB33"/>
      <c r="RC33"/>
      <c r="RD33"/>
      <c r="RE33"/>
      <c r="RF33"/>
      <c r="RG33"/>
      <c r="RH33"/>
      <c r="RI33"/>
      <c r="RJ33"/>
      <c r="RK33"/>
      <c r="RL33"/>
      <c r="RM33"/>
      <c r="RN33"/>
      <c r="RO33"/>
      <c r="RP33"/>
      <c r="RQ33"/>
      <c r="RR33"/>
      <c r="RS33"/>
      <c r="RT33"/>
      <c r="RU33"/>
      <c r="RV33"/>
      <c r="RW33"/>
      <c r="RX33"/>
      <c r="RY33"/>
      <c r="RZ33"/>
      <c r="SA33"/>
      <c r="SB33"/>
      <c r="SC33"/>
      <c r="SD33"/>
      <c r="SE33"/>
      <c r="SF33"/>
      <c r="SG33"/>
      <c r="SH33"/>
      <c r="SI33"/>
      <c r="SJ33"/>
      <c r="SK33"/>
      <c r="SL33"/>
      <c r="SM33"/>
      <c r="SN33"/>
      <c r="SO33"/>
      <c r="SP33"/>
      <c r="SQ33"/>
      <c r="SR33"/>
      <c r="SS33"/>
      <c r="ST33"/>
      <c r="SU33"/>
      <c r="SV33"/>
      <c r="SW33"/>
      <c r="SX33"/>
      <c r="SY33"/>
      <c r="SZ33"/>
      <c r="TA33"/>
      <c r="TB33"/>
      <c r="TC33"/>
      <c r="TD33"/>
      <c r="TE33"/>
      <c r="TF33"/>
      <c r="TG33"/>
      <c r="TH33"/>
      <c r="TI33"/>
      <c r="TJ33"/>
      <c r="TK33"/>
      <c r="TL33"/>
      <c r="TM33"/>
      <c r="TN33"/>
      <c r="TO33"/>
      <c r="TP33"/>
      <c r="TQ33"/>
      <c r="TR33"/>
      <c r="TS33"/>
      <c r="TT33"/>
      <c r="TU33"/>
      <c r="TV33"/>
      <c r="TW33"/>
      <c r="TX33"/>
      <c r="TY33"/>
      <c r="TZ33"/>
      <c r="UA33"/>
      <c r="UB33"/>
      <c r="UC33"/>
      <c r="UD33"/>
      <c r="UE33"/>
      <c r="UF33"/>
      <c r="UG33"/>
      <c r="UH33"/>
      <c r="UI33"/>
      <c r="UJ33"/>
      <c r="UK33"/>
      <c r="UL33"/>
      <c r="UM33"/>
      <c r="UN33"/>
      <c r="UO33"/>
      <c r="UP33"/>
      <c r="UQ33"/>
      <c r="UR33"/>
      <c r="US33"/>
      <c r="UT33"/>
      <c r="UU33"/>
      <c r="UV33"/>
      <c r="UW33"/>
      <c r="UX33"/>
      <c r="UY33"/>
      <c r="UZ33"/>
      <c r="VA33"/>
      <c r="VB33"/>
      <c r="VC33"/>
      <c r="VD33"/>
      <c r="VE33"/>
      <c r="VF33"/>
      <c r="VG33"/>
      <c r="VH33"/>
      <c r="VI33"/>
      <c r="VJ33"/>
      <c r="VK33"/>
      <c r="VL33"/>
      <c r="VM33"/>
      <c r="VN33"/>
      <c r="VO33"/>
      <c r="VP33"/>
      <c r="VQ33"/>
      <c r="VR33"/>
      <c r="VS33"/>
      <c r="VT33"/>
      <c r="VU33"/>
      <c r="VV33"/>
      <c r="VW33"/>
      <c r="VX33"/>
      <c r="VY33"/>
      <c r="VZ33"/>
      <c r="WA33"/>
      <c r="WB33"/>
      <c r="WC33"/>
      <c r="WD33"/>
      <c r="WE33"/>
      <c r="WF33"/>
      <c r="WG33"/>
      <c r="WH33"/>
      <c r="WI33"/>
      <c r="WJ33"/>
      <c r="WK33"/>
      <c r="WL33"/>
      <c r="WM33"/>
      <c r="WN33"/>
      <c r="WO33"/>
      <c r="WP33"/>
      <c r="WQ33"/>
      <c r="WR33"/>
      <c r="WS33"/>
      <c r="WT33"/>
      <c r="WU33"/>
      <c r="WV33"/>
      <c r="WW33"/>
      <c r="WX33"/>
      <c r="WY33"/>
      <c r="WZ33"/>
      <c r="XA33"/>
      <c r="XB33"/>
      <c r="XC33"/>
      <c r="XD33"/>
      <c r="XE33"/>
      <c r="XF33"/>
      <c r="XG33"/>
      <c r="XH33"/>
      <c r="XI33"/>
      <c r="XJ33"/>
      <c r="XK33"/>
      <c r="XL33"/>
      <c r="XM33"/>
      <c r="XN33"/>
      <c r="XO33"/>
      <c r="XP33"/>
      <c r="XQ33"/>
      <c r="XR33"/>
      <c r="XS33"/>
      <c r="XT33"/>
      <c r="XU33"/>
      <c r="XV33"/>
      <c r="XW33"/>
      <c r="XX33"/>
      <c r="XY33"/>
      <c r="XZ33"/>
      <c r="YA33"/>
      <c r="YB33"/>
      <c r="YC33"/>
      <c r="YD33"/>
      <c r="YE33"/>
      <c r="YF33"/>
      <c r="YG33"/>
      <c r="YH33"/>
      <c r="YI33"/>
      <c r="YJ33"/>
      <c r="YK33"/>
      <c r="YL33"/>
      <c r="YM33"/>
      <c r="YN33"/>
      <c r="YO33"/>
      <c r="YP33"/>
      <c r="YQ33"/>
      <c r="YR33"/>
      <c r="YS33"/>
      <c r="YT33"/>
      <c r="YU33"/>
      <c r="YV33"/>
      <c r="YW33"/>
      <c r="YX33"/>
      <c r="YY33"/>
      <c r="YZ33"/>
      <c r="ZA33"/>
      <c r="ZB33"/>
      <c r="ZC33"/>
      <c r="ZD33"/>
      <c r="ZE33"/>
      <c r="ZF33"/>
      <c r="ZG33"/>
      <c r="ZH33"/>
      <c r="ZI33"/>
      <c r="ZJ33"/>
      <c r="ZK33"/>
      <c r="ZL33"/>
      <c r="ZM33"/>
      <c r="ZN33"/>
      <c r="ZO33"/>
      <c r="ZP33"/>
      <c r="ZQ33"/>
      <c r="ZR33"/>
      <c r="ZS33"/>
      <c r="ZT33"/>
      <c r="ZU33"/>
      <c r="ZV33"/>
      <c r="ZW33"/>
      <c r="ZX33"/>
      <c r="ZY33"/>
      <c r="ZZ33"/>
      <c r="AAA33"/>
      <c r="AAB33"/>
      <c r="AAC33"/>
      <c r="AAD33"/>
      <c r="AAE33"/>
      <c r="AAF33"/>
      <c r="AAG33"/>
      <c r="AAH33"/>
      <c r="AAI33"/>
      <c r="AAJ33"/>
      <c r="AAK33"/>
      <c r="AAL33"/>
      <c r="AAM33"/>
      <c r="AAN33"/>
      <c r="AAO33"/>
      <c r="AAP33"/>
      <c r="AAQ33"/>
      <c r="AAR33"/>
      <c r="AAS33"/>
      <c r="AAT33"/>
      <c r="AAU33"/>
      <c r="AAV33"/>
      <c r="AAW33"/>
      <c r="AAX33"/>
      <c r="AAY33"/>
      <c r="AAZ33"/>
      <c r="ABA33"/>
      <c r="ABB33"/>
      <c r="ABC33"/>
      <c r="ABD33"/>
      <c r="ABE33"/>
      <c r="ABF33"/>
      <c r="ABG33"/>
      <c r="ABH33"/>
      <c r="ABI33"/>
      <c r="ABJ33"/>
      <c r="ABK33"/>
      <c r="ABL33"/>
      <c r="ABM33"/>
      <c r="ABN33"/>
      <c r="ABO33"/>
      <c r="ABP33"/>
      <c r="ABQ33"/>
      <c r="ABR33"/>
      <c r="ABS33"/>
      <c r="ABT33"/>
      <c r="ABU33"/>
      <c r="ABV33"/>
      <c r="ABW33"/>
      <c r="ABX33"/>
      <c r="ABY33"/>
      <c r="ABZ33"/>
      <c r="ACA33"/>
      <c r="ACB33"/>
      <c r="ACC33"/>
      <c r="ACD33"/>
      <c r="ACE33"/>
      <c r="ACF33"/>
      <c r="ACG33"/>
      <c r="ACH33"/>
      <c r="ACI33"/>
      <c r="ACJ33"/>
      <c r="ACK33"/>
      <c r="ACL33"/>
      <c r="ACM33"/>
      <c r="ACN33"/>
      <c r="ACO33"/>
      <c r="ACP33"/>
      <c r="ACQ33"/>
      <c r="ACR33"/>
      <c r="ACS33"/>
      <c r="ACT33"/>
      <c r="ACU33"/>
      <c r="ACV33"/>
      <c r="ACW33"/>
      <c r="ACX33"/>
      <c r="ACY33"/>
      <c r="ACZ33"/>
      <c r="ADA33"/>
      <c r="ADB33"/>
      <c r="ADC33"/>
      <c r="ADD33"/>
      <c r="ADE33"/>
      <c r="ADF33"/>
      <c r="ADG33"/>
      <c r="ADH33"/>
      <c r="ADI33"/>
      <c r="ADJ33"/>
      <c r="ADK33"/>
      <c r="ADL33"/>
      <c r="ADM33"/>
      <c r="ADN33"/>
      <c r="ADO33"/>
      <c r="ADP33"/>
      <c r="ADQ33"/>
      <c r="ADR33"/>
      <c r="ADS33"/>
      <c r="ADT33"/>
      <c r="ADU33"/>
      <c r="ADV33"/>
      <c r="ADW33"/>
      <c r="ADX33"/>
      <c r="ADY33"/>
      <c r="ADZ33"/>
      <c r="AEA33"/>
      <c r="AEB33"/>
      <c r="AEC33"/>
      <c r="AED33"/>
      <c r="AEE33"/>
      <c r="AEF33"/>
      <c r="AEG33"/>
      <c r="AEH33"/>
      <c r="AEI33"/>
      <c r="AEJ33"/>
      <c r="AEK33"/>
      <c r="AEL33"/>
      <c r="AEM33"/>
      <c r="AEN33"/>
      <c r="AEO33"/>
      <c r="AEP33"/>
      <c r="AEQ33"/>
      <c r="AER33"/>
      <c r="AES33"/>
      <c r="AET33"/>
      <c r="AEU33"/>
      <c r="AEV33"/>
      <c r="AEW33"/>
      <c r="AEX33"/>
      <c r="AEY33"/>
      <c r="AEZ33"/>
      <c r="AFA33"/>
      <c r="AFB33"/>
      <c r="AFC33"/>
      <c r="AFD33"/>
      <c r="AFE33"/>
      <c r="AFF33"/>
      <c r="AFG33"/>
      <c r="AFH33"/>
      <c r="AFI33"/>
      <c r="AFJ33"/>
      <c r="AFK33"/>
      <c r="AFL33"/>
      <c r="AFM33"/>
      <c r="AFN33"/>
      <c r="AFO33"/>
      <c r="AFP33"/>
      <c r="AFQ33"/>
      <c r="AFR33"/>
      <c r="AFS33"/>
      <c r="AFT33"/>
      <c r="AFU33"/>
      <c r="AFV33"/>
      <c r="AFW33"/>
      <c r="AFX33"/>
      <c r="AFY33"/>
      <c r="AFZ33"/>
      <c r="AGA33"/>
      <c r="AGB33"/>
      <c r="AGC33"/>
      <c r="AGD33"/>
      <c r="AGE33"/>
      <c r="AGF33"/>
      <c r="AGG33"/>
      <c r="AGH33"/>
      <c r="AGI33"/>
      <c r="AGJ33"/>
      <c r="AGK33"/>
      <c r="AGL33"/>
      <c r="AGM33"/>
      <c r="AGN33"/>
      <c r="AGO33"/>
      <c r="AGP33"/>
      <c r="AGQ33"/>
      <c r="AGR33"/>
      <c r="AGS33"/>
      <c r="AGT33"/>
      <c r="AGU33"/>
      <c r="AGV33"/>
      <c r="AGW33"/>
      <c r="AGX33"/>
      <c r="AGY33"/>
      <c r="AGZ33"/>
      <c r="AHA33"/>
      <c r="AHB33"/>
      <c r="AHC33"/>
      <c r="AHD33"/>
      <c r="AHE33"/>
      <c r="AHF33"/>
      <c r="AHG33"/>
      <c r="AHH33"/>
      <c r="AHI33"/>
      <c r="AHJ33"/>
      <c r="AHK33"/>
      <c r="AHL33"/>
      <c r="AHM33"/>
      <c r="AHN33"/>
      <c r="AHO33"/>
      <c r="AHP33"/>
      <c r="AHQ33"/>
      <c r="AHR33"/>
      <c r="AHS33"/>
      <c r="AHT33"/>
      <c r="AHU33"/>
      <c r="AHV33"/>
      <c r="AHW33"/>
      <c r="AHX33"/>
      <c r="AHY33"/>
      <c r="AHZ33"/>
      <c r="AIA33"/>
      <c r="AIB33"/>
      <c r="AIC33"/>
      <c r="AID33"/>
      <c r="AIE33"/>
      <c r="AIF33"/>
      <c r="AIG33"/>
      <c r="AIH33"/>
      <c r="AII33"/>
      <c r="AIJ33"/>
      <c r="AIK33"/>
      <c r="AIL33"/>
      <c r="AIM33"/>
      <c r="AIN33"/>
      <c r="AIO33"/>
      <c r="AIP33"/>
      <c r="AIQ33"/>
      <c r="AIR33"/>
      <c r="AIS33"/>
      <c r="AIT33"/>
      <c r="AIU33"/>
      <c r="AIV33"/>
      <c r="AIW33"/>
      <c r="AIX33"/>
      <c r="AIY33"/>
      <c r="AIZ33"/>
      <c r="AJA33"/>
      <c r="AJB33"/>
      <c r="AJC33"/>
      <c r="AJD33"/>
      <c r="AJE33"/>
      <c r="AJF33"/>
      <c r="AJG33"/>
      <c r="AJH33"/>
      <c r="AJI33"/>
      <c r="AJJ33"/>
      <c r="AJK33"/>
      <c r="AJL33"/>
      <c r="AJM33"/>
      <c r="AJN33"/>
      <c r="AJO33"/>
      <c r="AJP33"/>
      <c r="AJQ33"/>
      <c r="AJR33"/>
      <c r="AJS33"/>
      <c r="AJT33"/>
      <c r="AJU33"/>
      <c r="AJV33"/>
      <c r="AJW33"/>
      <c r="AJX33"/>
      <c r="AJY33"/>
      <c r="AJZ33"/>
      <c r="AKA33"/>
      <c r="AKB33"/>
      <c r="AKC33"/>
      <c r="AKD33"/>
      <c r="AKE33"/>
      <c r="AKF33"/>
      <c r="AKG33"/>
      <c r="AKH33"/>
      <c r="AKI33"/>
      <c r="AKJ33"/>
      <c r="AKK33"/>
      <c r="AKL33"/>
      <c r="AKM33"/>
      <c r="AKN33"/>
      <c r="AKO33"/>
      <c r="AKP33"/>
      <c r="AKQ33"/>
      <c r="AKR33"/>
      <c r="AKS33"/>
      <c r="AKT33"/>
      <c r="AKU33"/>
      <c r="AKV33"/>
      <c r="AKW33"/>
      <c r="AKX33"/>
      <c r="AKY33"/>
      <c r="AKZ33"/>
      <c r="ALA33"/>
      <c r="ALB33"/>
      <c r="ALC33"/>
      <c r="ALD33"/>
      <c r="ALE33"/>
      <c r="ALF33"/>
      <c r="ALG33"/>
      <c r="ALH33"/>
      <c r="ALI33"/>
      <c r="ALJ33"/>
      <c r="ALK33"/>
      <c r="ALL33"/>
      <c r="ALM33"/>
      <c r="ALN33"/>
      <c r="ALO33"/>
      <c r="ALP33"/>
      <c r="ALQ33"/>
      <c r="ALR33"/>
      <c r="ALS33"/>
      <c r="ALT33"/>
      <c r="ALU33"/>
      <c r="ALV33"/>
      <c r="ALW33"/>
      <c r="ALX33"/>
      <c r="ALY33"/>
      <c r="ALZ33"/>
      <c r="AMA33"/>
      <c r="AMB33"/>
      <c r="AMC33"/>
      <c r="AMD33"/>
      <c r="AME33"/>
      <c r="AMF33"/>
      <c r="AMG33"/>
      <c r="AMH33"/>
      <c r="AMI33"/>
      <c r="AMJ33"/>
      <c r="AMK33"/>
      <c r="AML33"/>
      <c r="AMM33"/>
      <c r="AMN33"/>
      <c r="AMO33"/>
      <c r="AMP33"/>
      <c r="AMQ33"/>
      <c r="AMR33"/>
      <c r="AMS33"/>
      <c r="AMT33"/>
      <c r="AMU33"/>
      <c r="AMV33"/>
      <c r="AMW33"/>
      <c r="AMX33"/>
      <c r="AMY33"/>
      <c r="AMZ33"/>
      <c r="ANA33"/>
      <c r="ANB33"/>
      <c r="ANC33"/>
      <c r="AND33"/>
      <c r="ANE33"/>
      <c r="ANF33"/>
      <c r="ANG33"/>
      <c r="ANH33"/>
      <c r="ANI33"/>
      <c r="ANJ33"/>
      <c r="ANK33"/>
      <c r="ANL33"/>
      <c r="ANM33"/>
      <c r="ANN33"/>
      <c r="ANO33"/>
      <c r="ANP33"/>
      <c r="ANQ33"/>
      <c r="ANR33"/>
      <c r="ANS33"/>
      <c r="ANT33"/>
      <c r="ANU33"/>
      <c r="ANV33"/>
      <c r="ANW33"/>
      <c r="ANX33"/>
      <c r="ANY33"/>
      <c r="ANZ33"/>
      <c r="AOA33"/>
      <c r="AOB33"/>
      <c r="AOC33"/>
      <c r="AOD33"/>
      <c r="AOE33"/>
      <c r="AOF33"/>
      <c r="AOG33"/>
      <c r="AOH33"/>
      <c r="AOI33"/>
      <c r="AOJ33"/>
      <c r="AOK33"/>
      <c r="AOL33"/>
      <c r="AOM33"/>
      <c r="AON33"/>
      <c r="AOO33"/>
      <c r="AOP33"/>
      <c r="AOQ33"/>
      <c r="AOR33"/>
      <c r="AOS33"/>
      <c r="AOT33"/>
      <c r="AOU33"/>
      <c r="AOV33"/>
      <c r="AOW33"/>
      <c r="AOX33"/>
      <c r="AOY33"/>
      <c r="AOZ33"/>
      <c r="APA33"/>
      <c r="APB33"/>
      <c r="APC33"/>
      <c r="APD33"/>
      <c r="APE33"/>
      <c r="APF33"/>
      <c r="APG33"/>
      <c r="APH33"/>
      <c r="API33"/>
      <c r="APJ33"/>
      <c r="APK33"/>
      <c r="APL33"/>
      <c r="APM33"/>
      <c r="APN33"/>
      <c r="APO33"/>
      <c r="APP33"/>
      <c r="APQ33"/>
      <c r="APR33"/>
      <c r="APS33"/>
      <c r="APT33"/>
      <c r="APU33"/>
      <c r="APV33"/>
      <c r="APW33"/>
      <c r="APX33"/>
      <c r="APY33"/>
      <c r="APZ33"/>
      <c r="AQA33"/>
      <c r="AQB33"/>
      <c r="AQC33"/>
      <c r="AQD33"/>
      <c r="AQE33"/>
      <c r="AQF33"/>
      <c r="AQG33"/>
      <c r="AQH33"/>
      <c r="AQI33"/>
      <c r="AQJ33"/>
      <c r="AQK33"/>
      <c r="AQL33"/>
      <c r="AQM33"/>
      <c r="AQN33"/>
      <c r="AQO33"/>
      <c r="AQP33"/>
      <c r="AQQ33"/>
      <c r="AQR33"/>
      <c r="AQS33"/>
      <c r="AQT33"/>
      <c r="AQU33"/>
      <c r="AQV33"/>
      <c r="AQW33"/>
      <c r="AQX33"/>
      <c r="AQY33"/>
      <c r="AQZ33"/>
      <c r="ARA33"/>
      <c r="ARB33"/>
      <c r="ARC33"/>
      <c r="ARD33"/>
      <c r="ARE33"/>
      <c r="ARF33"/>
      <c r="ARG33"/>
      <c r="ARH33"/>
      <c r="ARI33"/>
      <c r="ARJ33"/>
      <c r="ARK33"/>
      <c r="ARL33"/>
      <c r="ARM33"/>
      <c r="ARN33"/>
      <c r="ARO33"/>
      <c r="ARP33"/>
      <c r="ARQ33"/>
      <c r="ARR33"/>
      <c r="ARS33"/>
      <c r="ART33"/>
      <c r="ARU33"/>
      <c r="ARV33"/>
      <c r="ARW33"/>
      <c r="ARX33"/>
      <c r="ARY33"/>
      <c r="ARZ33"/>
      <c r="ASA33"/>
      <c r="ASB33"/>
      <c r="ASC33"/>
      <c r="ASD33"/>
      <c r="ASE33"/>
      <c r="ASF33"/>
      <c r="ASG33"/>
      <c r="ASH33"/>
      <c r="ASI33"/>
      <c r="ASJ33"/>
      <c r="ASK33"/>
      <c r="ASL33"/>
      <c r="ASM33"/>
      <c r="ASN33"/>
      <c r="ASO33"/>
      <c r="ASP33"/>
      <c r="ASQ33"/>
      <c r="ASR33"/>
      <c r="ASS33"/>
      <c r="AST33"/>
      <c r="ASU33"/>
      <c r="ASV33"/>
      <c r="ASW33"/>
      <c r="ASX33"/>
      <c r="ASY33"/>
      <c r="ASZ33"/>
      <c r="ATA33"/>
      <c r="ATB33"/>
      <c r="ATC33"/>
      <c r="ATD33"/>
      <c r="ATE33"/>
      <c r="ATF33"/>
      <c r="ATG33"/>
      <c r="ATH33"/>
      <c r="ATI33"/>
      <c r="ATJ33"/>
      <c r="ATK33"/>
      <c r="ATL33"/>
      <c r="ATM33"/>
      <c r="ATN33"/>
      <c r="ATO33"/>
      <c r="ATP33"/>
      <c r="ATQ33"/>
      <c r="ATR33"/>
      <c r="ATS33"/>
      <c r="ATT33"/>
      <c r="ATU33"/>
      <c r="ATV33"/>
      <c r="ATW33"/>
      <c r="ATX33"/>
      <c r="ATY33"/>
      <c r="ATZ33"/>
      <c r="AUA33"/>
      <c r="AUB33"/>
      <c r="AUC33"/>
      <c r="AUD33"/>
      <c r="AUE33"/>
      <c r="AUF33"/>
      <c r="AUG33"/>
      <c r="AUH33"/>
      <c r="AUI33"/>
      <c r="AUJ33"/>
      <c r="AUK33"/>
      <c r="AUL33"/>
      <c r="AUM33"/>
      <c r="AUN33"/>
      <c r="AUO33"/>
      <c r="AUP33"/>
      <c r="AUQ33"/>
      <c r="AUR33"/>
      <c r="AUS33"/>
      <c r="AUT33"/>
      <c r="AUU33"/>
      <c r="AUV33"/>
      <c r="AUW33"/>
      <c r="AUX33"/>
      <c r="AUY33"/>
      <c r="AUZ33"/>
      <c r="AVA33"/>
      <c r="AVB33"/>
      <c r="AVC33"/>
      <c r="AVD33"/>
      <c r="AVE33"/>
      <c r="AVF33"/>
      <c r="AVG33"/>
      <c r="AVH33"/>
      <c r="AVI33"/>
      <c r="AVJ33"/>
      <c r="AVK33"/>
      <c r="AVL33"/>
      <c r="AVM33"/>
      <c r="AVN33"/>
      <c r="AVO33"/>
      <c r="AVP33"/>
      <c r="AVQ33"/>
      <c r="AVR33"/>
      <c r="AVS33"/>
      <c r="AVT33"/>
      <c r="AVU33"/>
      <c r="AVV33"/>
      <c r="AVW33"/>
      <c r="AVX33"/>
      <c r="AVY33"/>
      <c r="AVZ33"/>
      <c r="AWA33"/>
      <c r="AWB33"/>
      <c r="AWC33"/>
      <c r="AWD33"/>
      <c r="AWE33"/>
      <c r="AWF33"/>
      <c r="AWG33"/>
      <c r="AWH33"/>
      <c r="AWI33"/>
      <c r="AWJ33"/>
      <c r="AWK33"/>
      <c r="AWL33"/>
      <c r="AWM33"/>
      <c r="AWN33"/>
      <c r="AWO33"/>
      <c r="AWP33"/>
      <c r="AWQ33"/>
      <c r="AWR33"/>
      <c r="AWS33"/>
      <c r="AWT33"/>
      <c r="AWU33"/>
      <c r="AWV33"/>
      <c r="AWW33"/>
      <c r="AWX33"/>
      <c r="AWY33"/>
      <c r="AWZ33"/>
      <c r="AXA33"/>
      <c r="AXB33"/>
      <c r="AXC33"/>
      <c r="AXD33"/>
      <c r="AXE33"/>
      <c r="AXF33"/>
      <c r="AXG33"/>
      <c r="AXH33"/>
      <c r="AXI33"/>
      <c r="AXJ33"/>
      <c r="AXK33"/>
      <c r="AXL33"/>
      <c r="AXM33"/>
      <c r="AXN33"/>
      <c r="AXO33"/>
      <c r="AXP33"/>
      <c r="AXQ33"/>
      <c r="AXR33"/>
      <c r="AXS33"/>
      <c r="AXT33"/>
      <c r="AXU33"/>
      <c r="AXV33"/>
      <c r="AXW33"/>
      <c r="AXX33"/>
      <c r="AXY33"/>
      <c r="AXZ33"/>
      <c r="AYA33"/>
      <c r="AYB33"/>
      <c r="AYC33"/>
      <c r="AYD33"/>
      <c r="AYE33"/>
      <c r="AYF33"/>
      <c r="AYG33"/>
      <c r="AYH33"/>
      <c r="AYI33"/>
      <c r="AYJ33"/>
      <c r="AYK33"/>
      <c r="AYL33"/>
      <c r="AYM33"/>
      <c r="AYN33"/>
      <c r="AYO33"/>
      <c r="AYP33"/>
      <c r="AYQ33"/>
      <c r="AYR33"/>
      <c r="AYS33"/>
      <c r="AYT33"/>
      <c r="AYU33"/>
      <c r="AYV33"/>
      <c r="AYW33"/>
      <c r="AYX33"/>
      <c r="AYY33"/>
      <c r="AYZ33"/>
      <c r="AZA33"/>
      <c r="AZB33"/>
      <c r="AZC33"/>
      <c r="AZD33"/>
      <c r="AZE33"/>
      <c r="AZF33"/>
      <c r="AZG33"/>
      <c r="AZH33"/>
      <c r="AZI33"/>
      <c r="AZJ33"/>
      <c r="AZK33"/>
      <c r="AZL33"/>
      <c r="AZM33"/>
      <c r="AZN33"/>
      <c r="AZO33"/>
      <c r="AZP33"/>
      <c r="AZQ33"/>
      <c r="AZR33"/>
      <c r="AZS33"/>
      <c r="AZT33"/>
      <c r="AZU33"/>
      <c r="AZV33"/>
      <c r="AZW33"/>
      <c r="AZX33"/>
      <c r="AZY33"/>
      <c r="AZZ33"/>
      <c r="BAA33"/>
      <c r="BAB33"/>
      <c r="BAC33"/>
      <c r="BAD33"/>
      <c r="BAE33"/>
      <c r="BAF33"/>
      <c r="BAG33"/>
      <c r="BAH33"/>
      <c r="BAI33"/>
      <c r="BAJ33"/>
      <c r="BAK33"/>
      <c r="BAL33"/>
      <c r="BAM33"/>
      <c r="BAN33"/>
      <c r="BAO33"/>
      <c r="BAP33"/>
      <c r="BAQ33"/>
      <c r="BAR33"/>
      <c r="BAS33"/>
      <c r="BAT33"/>
      <c r="BAU33"/>
      <c r="BAV33"/>
      <c r="BAW33"/>
      <c r="BAX33"/>
      <c r="BAY33"/>
      <c r="BAZ33"/>
      <c r="BBA33"/>
      <c r="BBB33"/>
      <c r="BBC33"/>
      <c r="BBD33"/>
      <c r="BBE33"/>
      <c r="BBF33"/>
      <c r="BBG33"/>
      <c r="BBH33"/>
      <c r="BBI33"/>
      <c r="BBJ33"/>
      <c r="BBK33"/>
      <c r="BBL33"/>
      <c r="BBM33"/>
      <c r="BBN33"/>
      <c r="BBO33"/>
      <c r="BBP33"/>
      <c r="BBQ33"/>
      <c r="BBR33"/>
      <c r="BBS33"/>
      <c r="BBT33"/>
      <c r="BBU33"/>
      <c r="BBV33"/>
      <c r="BBW33"/>
      <c r="BBX33"/>
      <c r="BBY33"/>
      <c r="BBZ33"/>
      <c r="BCA33"/>
      <c r="BCB33"/>
      <c r="BCC33"/>
      <c r="BCD33"/>
      <c r="BCE33"/>
      <c r="BCF33"/>
      <c r="BCG33"/>
      <c r="BCH33"/>
      <c r="BCI33"/>
      <c r="BCJ33"/>
      <c r="BCK33"/>
      <c r="BCL33"/>
      <c r="BCM33"/>
      <c r="BCN33"/>
      <c r="BCO33"/>
      <c r="BCP33"/>
      <c r="BCQ33"/>
      <c r="BCR33"/>
      <c r="BCS33"/>
      <c r="BCT33"/>
      <c r="BCU33"/>
      <c r="BCV33"/>
      <c r="BCW33"/>
      <c r="BCX33"/>
      <c r="BCY33"/>
      <c r="BCZ33"/>
      <c r="BDA33"/>
      <c r="BDB33"/>
      <c r="BDC33"/>
      <c r="BDD33"/>
      <c r="BDE33"/>
      <c r="BDF33"/>
      <c r="BDG33"/>
      <c r="BDH33"/>
      <c r="BDI33"/>
      <c r="BDJ33"/>
      <c r="BDK33"/>
      <c r="BDL33"/>
      <c r="BDM33"/>
      <c r="BDN33"/>
      <c r="BDO33"/>
      <c r="BDP33"/>
      <c r="BDQ33"/>
      <c r="BDR33"/>
      <c r="BDS33"/>
      <c r="BDT33"/>
      <c r="BDU33"/>
      <c r="BDV33"/>
      <c r="BDW33"/>
      <c r="BDX33"/>
      <c r="BDY33"/>
      <c r="BDZ33"/>
      <c r="BEA33"/>
      <c r="BEB33"/>
      <c r="BEC33"/>
      <c r="BED33"/>
      <c r="BEE33"/>
      <c r="BEF33"/>
      <c r="BEG33"/>
      <c r="BEH33"/>
      <c r="BEI33"/>
      <c r="BEJ33"/>
      <c r="BEK33"/>
      <c r="BEL33"/>
      <c r="BEM33"/>
      <c r="BEN33"/>
      <c r="BEO33"/>
      <c r="BEP33"/>
      <c r="BEQ33"/>
      <c r="BER33"/>
      <c r="BES33"/>
      <c r="BET33"/>
      <c r="BEU33"/>
      <c r="BEV33"/>
      <c r="BEW33"/>
      <c r="BEX33"/>
      <c r="BEY33"/>
      <c r="BEZ33"/>
      <c r="BFA33"/>
      <c r="BFB33"/>
      <c r="BFC33"/>
      <c r="BFD33"/>
      <c r="BFE33"/>
      <c r="BFF33"/>
      <c r="BFG33"/>
      <c r="BFH33"/>
      <c r="BFI33"/>
      <c r="BFJ33"/>
      <c r="BFK33"/>
      <c r="BFL33"/>
      <c r="BFM33"/>
      <c r="BFN33"/>
      <c r="BFO33"/>
      <c r="BFP33"/>
      <c r="BFQ33"/>
      <c r="BFR33"/>
      <c r="BFS33"/>
      <c r="BFT33"/>
      <c r="BFU33"/>
      <c r="BFV33"/>
      <c r="BFW33"/>
      <c r="BFX33"/>
      <c r="BFY33"/>
      <c r="BFZ33"/>
      <c r="BGA33"/>
      <c r="BGB33"/>
      <c r="BGC33"/>
      <c r="BGD33"/>
      <c r="BGE33"/>
      <c r="BGF33"/>
      <c r="BGG33"/>
      <c r="BGH33"/>
      <c r="BGI33"/>
      <c r="BGJ33"/>
      <c r="BGK33"/>
      <c r="BGL33"/>
      <c r="BGM33"/>
      <c r="BGN33"/>
      <c r="BGO33"/>
      <c r="BGP33"/>
      <c r="BGQ33"/>
      <c r="BGR33"/>
      <c r="BGS33"/>
      <c r="BGT33"/>
      <c r="BGU33"/>
      <c r="BGV33"/>
      <c r="BGW33"/>
      <c r="BGX33"/>
      <c r="BGY33"/>
      <c r="BGZ33"/>
      <c r="BHA33"/>
      <c r="BHB33"/>
      <c r="BHC33"/>
      <c r="BHD33"/>
      <c r="BHE33"/>
      <c r="BHF33"/>
      <c r="BHG33"/>
      <c r="BHH33"/>
      <c r="BHI33"/>
      <c r="BHJ33"/>
      <c r="BHK33"/>
      <c r="BHL33"/>
      <c r="BHM33"/>
      <c r="BHN33"/>
      <c r="BHO33"/>
      <c r="BHP33"/>
      <c r="BHQ33"/>
      <c r="BHR33"/>
      <c r="BHS33"/>
      <c r="BHT33"/>
      <c r="BHU33"/>
      <c r="BHV33"/>
      <c r="BHW33"/>
      <c r="BHX33"/>
      <c r="BHY33"/>
      <c r="BHZ33"/>
      <c r="BIA33"/>
      <c r="BIB33"/>
      <c r="BIC33"/>
      <c r="BID33"/>
      <c r="BIE33"/>
      <c r="BIF33"/>
      <c r="BIG33"/>
      <c r="BIH33"/>
      <c r="BII33"/>
      <c r="BIJ33"/>
      <c r="BIK33"/>
      <c r="BIL33"/>
      <c r="BIM33"/>
      <c r="BIN33"/>
      <c r="BIO33"/>
      <c r="BIP33"/>
      <c r="BIQ33"/>
      <c r="BIR33"/>
      <c r="BIS33"/>
      <c r="BIT33"/>
      <c r="BIU33"/>
      <c r="BIV33"/>
      <c r="BIW33"/>
      <c r="BIX33"/>
      <c r="BIY33"/>
      <c r="BIZ33"/>
      <c r="BJA33"/>
      <c r="BJB33"/>
      <c r="BJC33"/>
      <c r="BJD33"/>
      <c r="BJE33"/>
      <c r="BJF33"/>
      <c r="BJG33"/>
      <c r="BJH33"/>
      <c r="BJI33"/>
      <c r="BJJ33"/>
      <c r="BJK33"/>
      <c r="BJL33"/>
      <c r="BJM33"/>
      <c r="BJN33"/>
      <c r="BJO33"/>
      <c r="BJP33"/>
      <c r="BJQ33"/>
      <c r="BJR33"/>
      <c r="BJS33"/>
      <c r="BJT33"/>
      <c r="BJU33"/>
      <c r="BJV33"/>
      <c r="BJW33"/>
      <c r="BJX33"/>
      <c r="BJY33"/>
      <c r="BJZ33"/>
      <c r="BKA33"/>
      <c r="BKB33"/>
      <c r="BKC33"/>
      <c r="BKD33"/>
      <c r="BKE33"/>
      <c r="BKF33"/>
      <c r="BKG33"/>
      <c r="BKH33"/>
      <c r="BKI33"/>
      <c r="BKJ33"/>
      <c r="BKK33"/>
      <c r="BKL33"/>
      <c r="BKM33"/>
      <c r="BKN33"/>
      <c r="BKO33"/>
      <c r="BKP33"/>
      <c r="BKQ33"/>
      <c r="BKR33"/>
      <c r="BKS33"/>
      <c r="BKT33"/>
      <c r="BKU33"/>
      <c r="BKV33"/>
      <c r="BKW33"/>
      <c r="BKX33"/>
      <c r="BKY33"/>
      <c r="BKZ33"/>
      <c r="BLA33"/>
      <c r="BLB33"/>
      <c r="BLC33"/>
      <c r="BLD33"/>
      <c r="BLE33"/>
      <c r="BLF33"/>
      <c r="BLG33"/>
      <c r="BLH33"/>
      <c r="BLI33"/>
      <c r="BLJ33"/>
      <c r="BLK33"/>
      <c r="BLL33"/>
      <c r="BLM33"/>
      <c r="BLN33"/>
      <c r="BLO33"/>
      <c r="BLP33"/>
      <c r="BLQ33"/>
      <c r="BLR33"/>
      <c r="BLS33"/>
      <c r="BLT33"/>
      <c r="BLU33"/>
      <c r="BLV33"/>
      <c r="BLW33"/>
      <c r="BLX33"/>
      <c r="BLY33"/>
      <c r="BLZ33"/>
      <c r="BMA33"/>
      <c r="BMB33"/>
      <c r="BMC33"/>
      <c r="BMD33"/>
      <c r="BME33"/>
      <c r="BMF33"/>
      <c r="BMG33"/>
      <c r="BMH33"/>
      <c r="BMI33"/>
      <c r="BMJ33"/>
      <c r="BMK33"/>
      <c r="BML33"/>
      <c r="BMM33"/>
      <c r="BMN33"/>
      <c r="BMO33"/>
      <c r="BMP33"/>
      <c r="BMQ33"/>
      <c r="BMR33"/>
      <c r="BMS33"/>
      <c r="BMT33"/>
      <c r="BMU33"/>
      <c r="BMV33"/>
      <c r="BMW33"/>
      <c r="BMX33"/>
      <c r="BMY33"/>
      <c r="BMZ33"/>
      <c r="BNA33"/>
      <c r="BNB33"/>
      <c r="BNC33"/>
      <c r="BND33"/>
      <c r="BNE33"/>
      <c r="BNF33"/>
      <c r="BNG33"/>
      <c r="BNH33"/>
      <c r="BNI33"/>
      <c r="BNJ33"/>
      <c r="BNK33"/>
      <c r="BNL33"/>
      <c r="BNM33"/>
      <c r="BNN33"/>
      <c r="BNO33"/>
      <c r="BNP33"/>
      <c r="BNQ33"/>
      <c r="BNR33"/>
      <c r="BNS33"/>
      <c r="BNT33"/>
      <c r="BNU33"/>
      <c r="BNV33"/>
      <c r="BNW33"/>
      <c r="BNX33"/>
      <c r="BNY33"/>
      <c r="BNZ33"/>
      <c r="BOA33"/>
      <c r="BOB33"/>
      <c r="BOC33"/>
      <c r="BOD33"/>
      <c r="BOE33"/>
      <c r="BOF33"/>
      <c r="BOG33"/>
      <c r="BOH33"/>
      <c r="BOI33"/>
      <c r="BOJ33"/>
      <c r="BOK33"/>
      <c r="BOL33"/>
      <c r="BOM33"/>
      <c r="BON33"/>
      <c r="BOO33"/>
      <c r="BOP33"/>
      <c r="BOQ33"/>
      <c r="BOR33"/>
      <c r="BOS33"/>
      <c r="BOT33"/>
      <c r="BOU33"/>
      <c r="BOV33"/>
      <c r="BOW33"/>
      <c r="BOX33"/>
      <c r="BOY33"/>
      <c r="BOZ33"/>
      <c r="BPA33"/>
      <c r="BPB33"/>
      <c r="BPC33"/>
      <c r="BPD33"/>
      <c r="BPE33"/>
      <c r="BPF33"/>
      <c r="BPG33"/>
      <c r="BPH33"/>
      <c r="BPI33"/>
      <c r="BPJ33"/>
      <c r="BPK33"/>
      <c r="BPL33"/>
      <c r="BPM33"/>
      <c r="BPN33"/>
      <c r="BPO33"/>
      <c r="BPP33"/>
      <c r="BPQ33"/>
      <c r="BPR33"/>
      <c r="BPS33"/>
      <c r="BPT33"/>
      <c r="BPU33"/>
      <c r="BPV33"/>
      <c r="BPW33"/>
      <c r="BPX33"/>
      <c r="BPY33"/>
      <c r="BPZ33"/>
      <c r="BQA33"/>
      <c r="BQB33"/>
      <c r="BQC33"/>
      <c r="BQD33"/>
      <c r="BQE33"/>
      <c r="BQF33"/>
      <c r="BQG33"/>
      <c r="BQH33"/>
      <c r="BQI33"/>
      <c r="BQJ33"/>
      <c r="BQK33"/>
      <c r="BQL33"/>
      <c r="BQM33"/>
      <c r="BQN33"/>
      <c r="BQO33"/>
      <c r="BQP33"/>
      <c r="BQQ33"/>
      <c r="BQR33"/>
      <c r="BQS33"/>
      <c r="BQT33"/>
      <c r="BQU33"/>
      <c r="BQV33"/>
      <c r="BQW33"/>
      <c r="BQX33"/>
      <c r="BQY33"/>
      <c r="BQZ33"/>
      <c r="BRA33"/>
      <c r="BRB33"/>
      <c r="BRC33"/>
      <c r="BRD33"/>
      <c r="BRE33"/>
      <c r="BRF33"/>
      <c r="BRG33"/>
      <c r="BRH33"/>
      <c r="BRI33"/>
      <c r="BRJ33"/>
      <c r="BRK33"/>
      <c r="BRL33"/>
      <c r="BRM33"/>
      <c r="BRN33"/>
      <c r="BRO33"/>
      <c r="BRP33"/>
      <c r="BRQ33"/>
      <c r="BRR33"/>
      <c r="BRS33"/>
      <c r="BRT33"/>
      <c r="BRU33"/>
      <c r="BRV33"/>
      <c r="BRW33"/>
      <c r="BRX33"/>
      <c r="BRY33"/>
      <c r="BRZ33"/>
      <c r="BSA33"/>
      <c r="BSB33"/>
      <c r="BSC33"/>
      <c r="BSD33"/>
      <c r="BSE33"/>
      <c r="BSF33"/>
      <c r="BSG33"/>
      <c r="BSH33"/>
      <c r="BSI33"/>
      <c r="BSJ33"/>
      <c r="BSK33"/>
      <c r="BSL33"/>
      <c r="BSM33"/>
      <c r="BSN33"/>
      <c r="BSO33"/>
      <c r="BSP33"/>
      <c r="BSQ33"/>
      <c r="BSR33"/>
      <c r="BSS33"/>
      <c r="BST33"/>
      <c r="BSU33"/>
      <c r="BSV33"/>
      <c r="BSW33"/>
      <c r="BSX33"/>
      <c r="BSY33"/>
      <c r="BSZ33"/>
      <c r="BTA33"/>
      <c r="BTB33"/>
      <c r="BTC33"/>
      <c r="BTD33"/>
      <c r="BTE33"/>
      <c r="BTF33"/>
      <c r="BTG33"/>
      <c r="BTH33"/>
      <c r="BTI33"/>
      <c r="BTJ33"/>
      <c r="BTK33"/>
      <c r="BTL33"/>
      <c r="BTM33"/>
      <c r="BTN33"/>
      <c r="BTO33"/>
      <c r="BTP33"/>
      <c r="BTQ33"/>
      <c r="BTR33"/>
      <c r="BTS33"/>
      <c r="BTT33"/>
      <c r="BTU33"/>
      <c r="BTV33"/>
      <c r="BTW33"/>
      <c r="BTX33"/>
      <c r="BTY33"/>
      <c r="BTZ33"/>
      <c r="BUA33"/>
      <c r="BUB33"/>
      <c r="BUC33"/>
      <c r="BUD33"/>
      <c r="BUE33"/>
      <c r="BUF33"/>
      <c r="BUG33"/>
      <c r="BUH33"/>
      <c r="BUI33"/>
      <c r="BUJ33"/>
      <c r="BUK33"/>
      <c r="BUL33"/>
      <c r="BUM33"/>
      <c r="BUN33"/>
      <c r="BUO33"/>
      <c r="BUP33"/>
      <c r="BUQ33"/>
      <c r="BUR33"/>
      <c r="BUS33"/>
      <c r="BUT33"/>
      <c r="BUU33"/>
      <c r="BUV33"/>
      <c r="BUW33"/>
      <c r="BUX33"/>
      <c r="BUY33"/>
      <c r="BUZ33"/>
      <c r="BVA33"/>
      <c r="BVB33"/>
      <c r="BVC33"/>
      <c r="BVD33"/>
      <c r="BVE33"/>
      <c r="BVF33"/>
      <c r="BVG33"/>
      <c r="BVH33"/>
      <c r="BVI33"/>
      <c r="BVJ33"/>
      <c r="BVK33"/>
      <c r="BVL33"/>
      <c r="BVM33"/>
      <c r="BVN33"/>
      <c r="BVO33"/>
      <c r="BVP33"/>
      <c r="BVQ33"/>
      <c r="BVR33"/>
      <c r="BVS33"/>
      <c r="BVT33"/>
      <c r="BVU33"/>
      <c r="BVV33"/>
      <c r="BVW33"/>
      <c r="BVX33"/>
      <c r="BVY33"/>
      <c r="BVZ33"/>
      <c r="BWA33"/>
      <c r="BWB33"/>
      <c r="BWC33"/>
      <c r="BWD33"/>
      <c r="BWE33"/>
      <c r="BWF33"/>
      <c r="BWG33"/>
      <c r="BWH33"/>
      <c r="BWI33"/>
      <c r="BWJ33"/>
      <c r="BWK33"/>
      <c r="BWL33"/>
      <c r="BWM33"/>
      <c r="BWN33"/>
      <c r="BWO33"/>
      <c r="BWP33"/>
      <c r="BWQ33"/>
      <c r="BWR33"/>
      <c r="BWS33"/>
      <c r="BWT33"/>
      <c r="BWU33"/>
      <c r="BWV33"/>
      <c r="BWW33"/>
      <c r="BWX33"/>
      <c r="BWY33"/>
      <c r="BWZ33"/>
      <c r="BXA33"/>
      <c r="BXB33"/>
      <c r="BXC33"/>
      <c r="BXD33"/>
      <c r="BXE33"/>
      <c r="BXF33"/>
      <c r="BXG33"/>
      <c r="BXH33"/>
      <c r="BXI33"/>
      <c r="BXJ33"/>
      <c r="BXK33"/>
      <c r="BXL33"/>
      <c r="BXM33"/>
      <c r="BXN33"/>
      <c r="BXO33"/>
      <c r="BXP33"/>
      <c r="BXQ33"/>
      <c r="BXR33"/>
      <c r="BXS33"/>
      <c r="BXT33"/>
      <c r="BXU33"/>
      <c r="BXV33"/>
      <c r="BXW33"/>
      <c r="BXX33"/>
      <c r="BXY33"/>
      <c r="BXZ33"/>
      <c r="BYA33"/>
      <c r="BYB33"/>
      <c r="BYC33"/>
      <c r="BYD33"/>
      <c r="BYE33"/>
      <c r="BYF33"/>
      <c r="BYG33"/>
      <c r="BYH33"/>
      <c r="BYI33"/>
      <c r="BYJ33"/>
      <c r="BYK33"/>
      <c r="BYL33"/>
      <c r="BYM33"/>
      <c r="BYN33"/>
      <c r="BYO33"/>
      <c r="BYP33"/>
      <c r="BYQ33"/>
      <c r="BYR33"/>
      <c r="BYS33"/>
      <c r="BYT33"/>
      <c r="BYU33"/>
      <c r="BYV33"/>
      <c r="BYW33"/>
      <c r="BYX33"/>
      <c r="BYY33"/>
      <c r="BYZ33"/>
      <c r="BZA33"/>
      <c r="BZB33"/>
      <c r="BZC33"/>
      <c r="BZD33"/>
      <c r="BZE33"/>
      <c r="BZF33"/>
      <c r="BZG33"/>
      <c r="BZH33"/>
      <c r="BZI33"/>
      <c r="BZJ33"/>
      <c r="BZK33"/>
      <c r="BZL33"/>
      <c r="BZM33"/>
      <c r="BZN33"/>
      <c r="BZO33"/>
      <c r="BZP33"/>
      <c r="BZQ33"/>
      <c r="BZR33"/>
      <c r="BZS33"/>
      <c r="BZT33"/>
      <c r="BZU33"/>
      <c r="BZV33"/>
      <c r="BZW33"/>
      <c r="BZX33"/>
      <c r="BZY33"/>
      <c r="BZZ33"/>
      <c r="CAA33"/>
      <c r="CAB33"/>
      <c r="CAC33"/>
      <c r="CAD33"/>
      <c r="CAE33"/>
      <c r="CAF33"/>
      <c r="CAG33"/>
      <c r="CAH33"/>
      <c r="CAI33"/>
      <c r="CAJ33"/>
      <c r="CAK33"/>
      <c r="CAL33"/>
      <c r="CAM33"/>
      <c r="CAN33"/>
      <c r="CAO33"/>
      <c r="CAP33"/>
      <c r="CAQ33"/>
      <c r="CAR33"/>
      <c r="CAS33"/>
      <c r="CAT33"/>
      <c r="CAU33"/>
      <c r="CAV33"/>
      <c r="CAW33"/>
      <c r="CAX33"/>
      <c r="CAY33"/>
      <c r="CAZ33"/>
      <c r="CBA33"/>
      <c r="CBB33"/>
      <c r="CBC33"/>
      <c r="CBD33"/>
      <c r="CBE33"/>
      <c r="CBF33"/>
      <c r="CBG33"/>
      <c r="CBH33"/>
      <c r="CBI33"/>
      <c r="CBJ33"/>
      <c r="CBK33"/>
      <c r="CBL33"/>
      <c r="CBM33"/>
      <c r="CBN33"/>
      <c r="CBO33"/>
      <c r="CBP33"/>
      <c r="CBQ33"/>
      <c r="CBR33"/>
      <c r="CBS33"/>
      <c r="CBT33"/>
      <c r="CBU33"/>
      <c r="CBV33"/>
      <c r="CBW33"/>
      <c r="CBX33"/>
      <c r="CBY33"/>
      <c r="CBZ33"/>
      <c r="CCA33"/>
      <c r="CCB33"/>
      <c r="CCC33"/>
      <c r="CCD33"/>
      <c r="CCE33"/>
      <c r="CCF33"/>
      <c r="CCG33"/>
      <c r="CCH33"/>
      <c r="CCI33"/>
      <c r="CCJ33"/>
      <c r="CCK33"/>
      <c r="CCL33"/>
      <c r="CCM33"/>
      <c r="CCN33"/>
      <c r="CCO33"/>
      <c r="CCP33"/>
      <c r="CCQ33"/>
      <c r="CCR33"/>
      <c r="CCS33"/>
      <c r="CCT33"/>
      <c r="CCU33"/>
      <c r="CCV33"/>
      <c r="CCW33"/>
      <c r="CCX33"/>
      <c r="CCY33"/>
      <c r="CCZ33"/>
      <c r="CDA33"/>
      <c r="CDB33"/>
      <c r="CDC33"/>
      <c r="CDD33"/>
      <c r="CDE33"/>
      <c r="CDF33"/>
      <c r="CDG33"/>
      <c r="CDH33"/>
      <c r="CDI33"/>
      <c r="CDJ33"/>
      <c r="CDK33"/>
      <c r="CDL33"/>
      <c r="CDM33"/>
      <c r="CDN33"/>
      <c r="CDO33"/>
      <c r="CDP33"/>
      <c r="CDQ33"/>
      <c r="CDR33"/>
      <c r="CDS33"/>
      <c r="CDT33"/>
      <c r="CDU33"/>
      <c r="CDV33"/>
      <c r="CDW33"/>
      <c r="CDX33"/>
      <c r="CDY33"/>
      <c r="CDZ33"/>
      <c r="CEA33"/>
      <c r="CEB33"/>
      <c r="CEC33"/>
      <c r="CED33"/>
      <c r="CEE33"/>
      <c r="CEF33"/>
      <c r="CEG33"/>
      <c r="CEH33"/>
      <c r="CEI33"/>
      <c r="CEJ33"/>
      <c r="CEK33"/>
      <c r="CEL33"/>
      <c r="CEM33"/>
      <c r="CEN33"/>
      <c r="CEO33"/>
      <c r="CEP33"/>
      <c r="CEQ33"/>
      <c r="CER33"/>
      <c r="CES33"/>
      <c r="CET33"/>
      <c r="CEU33"/>
      <c r="CEV33"/>
      <c r="CEW33"/>
      <c r="CEX33"/>
      <c r="CEY33"/>
      <c r="CEZ33"/>
      <c r="CFA33"/>
      <c r="CFB33"/>
      <c r="CFC33"/>
      <c r="CFD33"/>
      <c r="CFE33"/>
      <c r="CFF33"/>
      <c r="CFG33"/>
      <c r="CFH33"/>
      <c r="CFI33"/>
      <c r="CFJ33"/>
      <c r="CFK33"/>
      <c r="CFL33"/>
      <c r="CFM33"/>
      <c r="CFN33"/>
      <c r="CFO33"/>
      <c r="CFP33"/>
      <c r="CFQ33"/>
      <c r="CFR33"/>
      <c r="CFS33"/>
      <c r="CFT33"/>
      <c r="CFU33"/>
      <c r="CFV33"/>
      <c r="CFW33"/>
      <c r="CFX33"/>
      <c r="CFY33"/>
      <c r="CFZ33"/>
      <c r="CGA33"/>
      <c r="CGB33"/>
      <c r="CGC33"/>
      <c r="CGD33"/>
      <c r="CGE33"/>
      <c r="CGF33"/>
      <c r="CGG33"/>
      <c r="CGH33"/>
      <c r="CGI33"/>
      <c r="CGJ33"/>
      <c r="CGK33"/>
      <c r="CGL33"/>
      <c r="CGM33"/>
      <c r="CGN33"/>
      <c r="CGO33"/>
      <c r="CGP33"/>
      <c r="CGQ33"/>
      <c r="CGR33"/>
      <c r="CGS33"/>
      <c r="CGT33"/>
      <c r="CGU33"/>
      <c r="CGV33"/>
      <c r="CGW33"/>
      <c r="CGX33"/>
      <c r="CGY33"/>
      <c r="CGZ33"/>
      <c r="CHA33"/>
      <c r="CHB33"/>
      <c r="CHC33"/>
      <c r="CHD33"/>
      <c r="CHE33"/>
      <c r="CHF33"/>
      <c r="CHG33"/>
      <c r="CHH33"/>
      <c r="CHI33"/>
      <c r="CHJ33"/>
      <c r="CHK33"/>
      <c r="CHL33"/>
      <c r="CHM33"/>
      <c r="CHN33"/>
      <c r="CHO33"/>
      <c r="CHP33"/>
      <c r="CHQ33"/>
      <c r="CHR33"/>
      <c r="CHS33"/>
      <c r="CHT33"/>
      <c r="CHU33"/>
      <c r="CHV33"/>
      <c r="CHW33"/>
      <c r="CHX33"/>
      <c r="CHY33"/>
      <c r="CHZ33"/>
      <c r="CIA33"/>
      <c r="CIB33"/>
      <c r="CIC33"/>
      <c r="CID33"/>
      <c r="CIE33"/>
      <c r="CIF33"/>
      <c r="CIG33"/>
      <c r="CIH33"/>
      <c r="CII33"/>
      <c r="CIJ33"/>
      <c r="CIK33"/>
      <c r="CIL33"/>
      <c r="CIM33"/>
      <c r="CIN33"/>
      <c r="CIO33"/>
      <c r="CIP33"/>
      <c r="CIQ33"/>
      <c r="CIR33"/>
      <c r="CIS33"/>
      <c r="CIT33"/>
      <c r="CIU33"/>
      <c r="CIV33"/>
      <c r="CIW33"/>
      <c r="CIX33"/>
      <c r="CIY33"/>
      <c r="CIZ33"/>
      <c r="CJA33"/>
      <c r="CJB33"/>
      <c r="CJC33"/>
      <c r="CJD33"/>
      <c r="CJE33"/>
      <c r="CJF33"/>
      <c r="CJG33"/>
      <c r="CJH33"/>
      <c r="CJI33"/>
      <c r="CJJ33"/>
      <c r="CJK33"/>
      <c r="CJL33"/>
      <c r="CJM33"/>
      <c r="CJN33"/>
      <c r="CJO33"/>
      <c r="CJP33"/>
      <c r="CJQ33"/>
      <c r="CJR33"/>
      <c r="CJS33"/>
      <c r="CJT33"/>
      <c r="CJU33"/>
      <c r="CJV33"/>
      <c r="CJW33"/>
      <c r="CJX33"/>
      <c r="CJY33"/>
      <c r="CJZ33"/>
      <c r="CKA33"/>
      <c r="CKB33"/>
      <c r="CKC33"/>
      <c r="CKD33"/>
      <c r="CKE33"/>
      <c r="CKF33"/>
      <c r="CKG33"/>
      <c r="CKH33"/>
      <c r="CKI33"/>
      <c r="CKJ33"/>
      <c r="CKK33"/>
      <c r="CKL33"/>
      <c r="CKM33"/>
      <c r="CKN33"/>
      <c r="CKO33"/>
      <c r="CKP33"/>
      <c r="CKQ33"/>
      <c r="CKR33"/>
      <c r="CKS33"/>
      <c r="CKT33"/>
      <c r="CKU33"/>
      <c r="CKV33"/>
      <c r="CKW33"/>
      <c r="CKX33"/>
      <c r="CKY33"/>
      <c r="CKZ33"/>
      <c r="CLA33"/>
      <c r="CLB33"/>
      <c r="CLC33"/>
      <c r="CLD33"/>
      <c r="CLE33"/>
      <c r="CLF33"/>
      <c r="CLG33"/>
      <c r="CLH33"/>
      <c r="CLI33"/>
      <c r="CLJ33"/>
      <c r="CLK33"/>
      <c r="CLL33"/>
      <c r="CLM33"/>
      <c r="CLN33"/>
      <c r="CLO33"/>
      <c r="CLP33"/>
      <c r="CLQ33"/>
      <c r="CLR33"/>
      <c r="CLS33"/>
      <c r="CLT33"/>
      <c r="CLU33"/>
      <c r="CLV33"/>
      <c r="CLW33"/>
      <c r="CLX33"/>
      <c r="CLY33"/>
      <c r="CLZ33"/>
      <c r="CMA33"/>
      <c r="CMB33"/>
      <c r="CMC33"/>
      <c r="CMD33"/>
      <c r="CME33"/>
      <c r="CMF33"/>
      <c r="CMG33"/>
      <c r="CMH33"/>
      <c r="CMI33"/>
      <c r="CMJ33"/>
      <c r="CMK33"/>
      <c r="CML33"/>
      <c r="CMM33"/>
      <c r="CMN33"/>
      <c r="CMO33"/>
      <c r="CMP33"/>
      <c r="CMQ33"/>
      <c r="CMR33"/>
      <c r="CMS33"/>
      <c r="CMT33"/>
      <c r="CMU33"/>
      <c r="CMV33"/>
      <c r="CMW33"/>
      <c r="CMX33"/>
      <c r="CMY33"/>
      <c r="CMZ33"/>
      <c r="CNA33"/>
      <c r="CNB33"/>
      <c r="CNC33"/>
      <c r="CND33"/>
      <c r="CNE33"/>
      <c r="CNF33"/>
      <c r="CNG33"/>
      <c r="CNH33"/>
      <c r="CNI33"/>
      <c r="CNJ33"/>
      <c r="CNK33"/>
      <c r="CNL33"/>
      <c r="CNM33"/>
      <c r="CNN33"/>
      <c r="CNO33"/>
      <c r="CNP33"/>
      <c r="CNQ33"/>
      <c r="CNR33"/>
      <c r="CNS33"/>
      <c r="CNT33"/>
      <c r="CNU33"/>
      <c r="CNV33"/>
      <c r="CNW33"/>
      <c r="CNX33"/>
      <c r="CNY33"/>
      <c r="CNZ33"/>
      <c r="COA33"/>
      <c r="COB33"/>
      <c r="COC33"/>
      <c r="COD33"/>
      <c r="COE33"/>
      <c r="COF33"/>
      <c r="COG33"/>
      <c r="COH33"/>
      <c r="COI33"/>
      <c r="COJ33"/>
      <c r="COK33"/>
      <c r="COL33"/>
      <c r="COM33"/>
      <c r="CON33"/>
      <c r="COO33"/>
      <c r="COP33"/>
      <c r="COQ33"/>
      <c r="COR33"/>
      <c r="COS33"/>
      <c r="COT33"/>
      <c r="COU33"/>
      <c r="COV33"/>
      <c r="COW33"/>
      <c r="COX33"/>
      <c r="COY33"/>
      <c r="COZ33"/>
      <c r="CPA33"/>
      <c r="CPB33"/>
      <c r="CPC33"/>
      <c r="CPD33"/>
      <c r="CPE33"/>
      <c r="CPF33"/>
      <c r="CPG33"/>
      <c r="CPH33"/>
      <c r="CPI33"/>
      <c r="CPJ33"/>
      <c r="CPK33"/>
      <c r="CPL33"/>
      <c r="CPM33"/>
      <c r="CPN33"/>
      <c r="CPO33"/>
      <c r="CPP33"/>
      <c r="CPQ33"/>
      <c r="CPR33"/>
      <c r="CPS33"/>
      <c r="CPT33"/>
      <c r="CPU33"/>
      <c r="CPV33"/>
      <c r="CPW33"/>
      <c r="CPX33"/>
      <c r="CPY33"/>
      <c r="CPZ33"/>
      <c r="CQA33"/>
      <c r="CQB33"/>
      <c r="CQC33"/>
      <c r="CQD33"/>
      <c r="CQE33"/>
      <c r="CQF33"/>
      <c r="CQG33"/>
      <c r="CQH33"/>
      <c r="CQI33"/>
      <c r="CQJ33"/>
      <c r="CQK33"/>
      <c r="CQL33"/>
      <c r="CQM33"/>
      <c r="CQN33"/>
      <c r="CQO33"/>
      <c r="CQP33"/>
      <c r="CQQ33"/>
      <c r="CQR33"/>
      <c r="CQS33"/>
      <c r="CQT33"/>
      <c r="CQU33"/>
      <c r="CQV33"/>
      <c r="CQW33"/>
      <c r="CQX33"/>
      <c r="CQY33"/>
      <c r="CQZ33"/>
      <c r="CRA33"/>
      <c r="CRB33"/>
      <c r="CRC33"/>
      <c r="CRD33"/>
      <c r="CRE33"/>
      <c r="CRF33"/>
      <c r="CRG33"/>
      <c r="CRH33"/>
      <c r="CRI33"/>
      <c r="CRJ33"/>
      <c r="CRK33"/>
      <c r="CRL33"/>
      <c r="CRM33"/>
      <c r="CRN33"/>
      <c r="CRO33"/>
      <c r="CRP33"/>
      <c r="CRQ33"/>
      <c r="CRR33"/>
      <c r="CRS33"/>
      <c r="CRT33"/>
      <c r="CRU33"/>
      <c r="CRV33"/>
      <c r="CRW33"/>
      <c r="CRX33"/>
      <c r="CRY33"/>
      <c r="CRZ33"/>
      <c r="CSA33"/>
      <c r="CSB33"/>
      <c r="CSC33"/>
      <c r="CSD33"/>
      <c r="CSE33"/>
      <c r="CSF33"/>
      <c r="CSG33"/>
      <c r="CSH33"/>
      <c r="CSI33"/>
      <c r="CSJ33"/>
      <c r="CSK33"/>
      <c r="CSL33"/>
      <c r="CSM33"/>
      <c r="CSN33"/>
      <c r="CSO33"/>
      <c r="CSP33"/>
      <c r="CSQ33"/>
      <c r="CSR33"/>
      <c r="CSS33"/>
      <c r="CST33"/>
      <c r="CSU33"/>
      <c r="CSV33"/>
      <c r="CSW33"/>
      <c r="CSX33"/>
      <c r="CSY33"/>
      <c r="CSZ33"/>
      <c r="CTA33"/>
      <c r="CTB33"/>
      <c r="CTC33"/>
      <c r="CTD33"/>
      <c r="CTE33"/>
      <c r="CTF33"/>
      <c r="CTG33"/>
      <c r="CTH33"/>
      <c r="CTI33"/>
      <c r="CTJ33"/>
      <c r="CTK33"/>
      <c r="CTL33"/>
      <c r="CTM33"/>
      <c r="CTN33"/>
      <c r="CTO33"/>
      <c r="CTP33"/>
      <c r="CTQ33"/>
      <c r="CTR33"/>
      <c r="CTS33"/>
      <c r="CTT33"/>
      <c r="CTU33"/>
      <c r="CTV33"/>
      <c r="CTW33"/>
      <c r="CTX33"/>
      <c r="CTY33"/>
      <c r="CTZ33"/>
      <c r="CUA33"/>
      <c r="CUB33"/>
      <c r="CUC33"/>
      <c r="CUD33"/>
      <c r="CUE33"/>
      <c r="CUF33"/>
      <c r="CUG33"/>
      <c r="CUH33"/>
      <c r="CUI33"/>
      <c r="CUJ33"/>
      <c r="CUK33"/>
      <c r="CUL33"/>
      <c r="CUM33"/>
      <c r="CUN33"/>
      <c r="CUO33"/>
      <c r="CUP33"/>
      <c r="CUQ33"/>
      <c r="CUR33"/>
      <c r="CUS33"/>
      <c r="CUT33"/>
      <c r="CUU33"/>
      <c r="CUV33"/>
      <c r="CUW33"/>
      <c r="CUX33"/>
      <c r="CUY33"/>
      <c r="CUZ33"/>
      <c r="CVA33"/>
      <c r="CVB33"/>
      <c r="CVC33"/>
      <c r="CVD33"/>
      <c r="CVE33"/>
      <c r="CVF33"/>
      <c r="CVG33"/>
      <c r="CVH33"/>
      <c r="CVI33"/>
      <c r="CVJ33"/>
      <c r="CVK33"/>
      <c r="CVL33"/>
      <c r="CVM33"/>
      <c r="CVN33"/>
      <c r="CVO33"/>
      <c r="CVP33"/>
      <c r="CVQ33"/>
      <c r="CVR33"/>
      <c r="CVS33"/>
      <c r="CVT33"/>
      <c r="CVU33"/>
      <c r="CVV33"/>
      <c r="CVW33"/>
      <c r="CVX33"/>
      <c r="CVY33"/>
      <c r="CVZ33"/>
      <c r="CWA33"/>
      <c r="CWB33"/>
      <c r="CWC33"/>
      <c r="CWD33"/>
      <c r="CWE33"/>
      <c r="CWF33"/>
      <c r="CWG33"/>
      <c r="CWH33"/>
      <c r="CWI33"/>
      <c r="CWJ33"/>
      <c r="CWK33"/>
      <c r="CWL33"/>
      <c r="CWM33"/>
      <c r="CWN33"/>
      <c r="CWO33"/>
      <c r="CWP33"/>
      <c r="CWQ33"/>
      <c r="CWR33"/>
      <c r="CWS33"/>
      <c r="CWT33"/>
      <c r="CWU33"/>
      <c r="CWV33"/>
      <c r="CWW33"/>
      <c r="CWX33"/>
      <c r="CWY33"/>
      <c r="CWZ33"/>
      <c r="CXA33"/>
      <c r="CXB33"/>
      <c r="CXC33"/>
      <c r="CXD33"/>
      <c r="CXE33"/>
      <c r="CXF33"/>
      <c r="CXG33"/>
      <c r="CXH33"/>
      <c r="CXI33"/>
      <c r="CXJ33"/>
      <c r="CXK33"/>
      <c r="CXL33"/>
      <c r="CXM33"/>
      <c r="CXN33"/>
      <c r="CXO33"/>
      <c r="CXP33"/>
      <c r="CXQ33"/>
      <c r="CXR33"/>
      <c r="CXS33"/>
      <c r="CXT33"/>
      <c r="CXU33"/>
      <c r="CXV33"/>
      <c r="CXW33"/>
      <c r="CXX33"/>
      <c r="CXY33"/>
      <c r="CXZ33"/>
      <c r="CYA33"/>
      <c r="CYB33"/>
      <c r="CYC33"/>
      <c r="CYD33"/>
      <c r="CYE33"/>
      <c r="CYF33"/>
      <c r="CYG33"/>
      <c r="CYH33"/>
      <c r="CYI33"/>
      <c r="CYJ33"/>
      <c r="CYK33"/>
      <c r="CYL33"/>
      <c r="CYM33"/>
      <c r="CYN33"/>
      <c r="CYO33"/>
      <c r="CYP33"/>
      <c r="CYQ33"/>
      <c r="CYR33"/>
      <c r="CYS33"/>
      <c r="CYT33"/>
      <c r="CYU33"/>
      <c r="CYV33"/>
      <c r="CYW33"/>
      <c r="CYX33"/>
      <c r="CYY33"/>
      <c r="CYZ33"/>
      <c r="CZA33"/>
      <c r="CZB33"/>
      <c r="CZC33"/>
      <c r="CZD33"/>
      <c r="CZE33"/>
      <c r="CZF33"/>
      <c r="CZG33"/>
      <c r="CZH33"/>
      <c r="CZI33"/>
      <c r="CZJ33"/>
      <c r="CZK33"/>
      <c r="CZL33"/>
      <c r="CZM33"/>
      <c r="CZN33"/>
      <c r="CZO33"/>
      <c r="CZP33"/>
      <c r="CZQ33"/>
      <c r="CZR33"/>
      <c r="CZS33"/>
      <c r="CZT33"/>
      <c r="CZU33"/>
      <c r="CZV33"/>
      <c r="CZW33"/>
      <c r="CZX33"/>
      <c r="CZY33"/>
      <c r="CZZ33"/>
      <c r="DAA33"/>
      <c r="DAB33"/>
      <c r="DAC33"/>
      <c r="DAD33"/>
      <c r="DAE33"/>
      <c r="DAF33"/>
      <c r="DAG33"/>
      <c r="DAH33"/>
      <c r="DAI33"/>
      <c r="DAJ33"/>
      <c r="DAK33"/>
      <c r="DAL33"/>
      <c r="DAM33"/>
      <c r="DAN33"/>
      <c r="DAO33"/>
      <c r="DAP33"/>
      <c r="DAQ33"/>
      <c r="DAR33"/>
      <c r="DAS33"/>
      <c r="DAT33"/>
      <c r="DAU33"/>
      <c r="DAV33"/>
      <c r="DAW33"/>
      <c r="DAX33"/>
      <c r="DAY33"/>
      <c r="DAZ33"/>
      <c r="DBA33"/>
      <c r="DBB33"/>
      <c r="DBC33"/>
      <c r="DBD33"/>
      <c r="DBE33"/>
      <c r="DBF33"/>
      <c r="DBG33"/>
      <c r="DBH33"/>
      <c r="DBI33"/>
      <c r="DBJ33"/>
      <c r="DBK33"/>
      <c r="DBL33"/>
      <c r="DBM33"/>
      <c r="DBN33"/>
      <c r="DBO33"/>
      <c r="DBP33"/>
      <c r="DBQ33"/>
      <c r="DBR33"/>
      <c r="DBS33"/>
      <c r="DBT33"/>
      <c r="DBU33"/>
      <c r="DBV33"/>
      <c r="DBW33"/>
      <c r="DBX33"/>
      <c r="DBY33"/>
      <c r="DBZ33"/>
      <c r="DCA33"/>
      <c r="DCB33"/>
      <c r="DCC33"/>
      <c r="DCD33"/>
      <c r="DCE33"/>
      <c r="DCF33"/>
      <c r="DCG33"/>
      <c r="DCH33"/>
      <c r="DCI33"/>
      <c r="DCJ33"/>
      <c r="DCK33"/>
      <c r="DCL33"/>
      <c r="DCM33"/>
      <c r="DCN33"/>
      <c r="DCO33"/>
      <c r="DCP33"/>
      <c r="DCQ33"/>
      <c r="DCR33"/>
      <c r="DCS33"/>
      <c r="DCT33"/>
      <c r="DCU33"/>
      <c r="DCV33"/>
      <c r="DCW33"/>
      <c r="DCX33"/>
      <c r="DCY33"/>
      <c r="DCZ33"/>
      <c r="DDA33"/>
      <c r="DDB33"/>
      <c r="DDC33"/>
      <c r="DDD33"/>
      <c r="DDE33"/>
      <c r="DDF33"/>
      <c r="DDG33"/>
      <c r="DDH33"/>
      <c r="DDI33"/>
      <c r="DDJ33"/>
      <c r="DDK33"/>
      <c r="DDL33"/>
      <c r="DDM33"/>
      <c r="DDN33"/>
      <c r="DDO33"/>
      <c r="DDP33"/>
      <c r="DDQ33"/>
      <c r="DDR33"/>
      <c r="DDS33"/>
      <c r="DDT33"/>
      <c r="DDU33"/>
      <c r="DDV33"/>
      <c r="DDW33"/>
      <c r="DDX33"/>
      <c r="DDY33"/>
      <c r="DDZ33"/>
      <c r="DEA33"/>
      <c r="DEB33"/>
      <c r="DEC33"/>
      <c r="DED33"/>
      <c r="DEE33"/>
      <c r="DEF33"/>
      <c r="DEG33"/>
      <c r="DEH33"/>
      <c r="DEI33"/>
      <c r="DEJ33"/>
      <c r="DEK33"/>
      <c r="DEL33"/>
      <c r="DEM33"/>
      <c r="DEN33"/>
      <c r="DEO33"/>
      <c r="DEP33"/>
      <c r="DEQ33"/>
      <c r="DER33"/>
      <c r="DES33"/>
      <c r="DET33"/>
      <c r="DEU33"/>
      <c r="DEV33"/>
      <c r="DEW33"/>
      <c r="DEX33"/>
      <c r="DEY33"/>
      <c r="DEZ33"/>
      <c r="DFA33"/>
      <c r="DFB33"/>
      <c r="DFC33"/>
      <c r="DFD33"/>
      <c r="DFE33"/>
      <c r="DFF33"/>
      <c r="DFG33"/>
      <c r="DFH33"/>
      <c r="DFI33"/>
      <c r="DFJ33"/>
      <c r="DFK33"/>
      <c r="DFL33"/>
      <c r="DFM33"/>
      <c r="DFN33"/>
      <c r="DFO33"/>
      <c r="DFP33"/>
      <c r="DFQ33"/>
      <c r="DFR33"/>
      <c r="DFS33"/>
      <c r="DFT33"/>
      <c r="DFU33"/>
      <c r="DFV33"/>
      <c r="DFW33"/>
      <c r="DFX33"/>
      <c r="DFY33"/>
      <c r="DFZ33"/>
      <c r="DGA33"/>
      <c r="DGB33"/>
      <c r="DGC33"/>
      <c r="DGD33"/>
      <c r="DGE33"/>
      <c r="DGF33"/>
      <c r="DGG33"/>
      <c r="DGH33"/>
      <c r="DGI33"/>
      <c r="DGJ33"/>
      <c r="DGK33"/>
      <c r="DGL33"/>
      <c r="DGM33"/>
      <c r="DGN33"/>
      <c r="DGO33"/>
      <c r="DGP33"/>
      <c r="DGQ33"/>
      <c r="DGR33"/>
      <c r="DGS33"/>
      <c r="DGT33"/>
      <c r="DGU33"/>
      <c r="DGV33"/>
      <c r="DGW33"/>
      <c r="DGX33"/>
      <c r="DGY33"/>
      <c r="DGZ33"/>
      <c r="DHA33"/>
      <c r="DHB33"/>
      <c r="DHC33"/>
      <c r="DHD33"/>
      <c r="DHE33"/>
      <c r="DHF33"/>
      <c r="DHG33"/>
      <c r="DHH33"/>
      <c r="DHI33"/>
      <c r="DHJ33"/>
      <c r="DHK33"/>
      <c r="DHL33"/>
      <c r="DHM33"/>
      <c r="DHN33"/>
      <c r="DHO33"/>
      <c r="DHP33"/>
      <c r="DHQ33"/>
      <c r="DHR33"/>
      <c r="DHS33"/>
      <c r="DHT33"/>
      <c r="DHU33"/>
      <c r="DHV33"/>
      <c r="DHW33"/>
      <c r="DHX33"/>
      <c r="DHY33"/>
      <c r="DHZ33"/>
      <c r="DIA33"/>
      <c r="DIB33"/>
      <c r="DIC33"/>
      <c r="DID33"/>
      <c r="DIE33"/>
      <c r="DIF33"/>
      <c r="DIG33"/>
      <c r="DIH33"/>
      <c r="DII33"/>
      <c r="DIJ33"/>
      <c r="DIK33"/>
      <c r="DIL33"/>
      <c r="DIM33"/>
      <c r="DIN33"/>
      <c r="DIO33"/>
      <c r="DIP33"/>
      <c r="DIQ33"/>
      <c r="DIR33"/>
      <c r="DIS33"/>
      <c r="DIT33"/>
      <c r="DIU33"/>
      <c r="DIV33"/>
      <c r="DIW33"/>
      <c r="DIX33"/>
      <c r="DIY33"/>
      <c r="DIZ33"/>
      <c r="DJA33"/>
      <c r="DJB33"/>
      <c r="DJC33"/>
      <c r="DJD33"/>
      <c r="DJE33"/>
      <c r="DJF33"/>
      <c r="DJG33"/>
      <c r="DJH33"/>
      <c r="DJI33"/>
      <c r="DJJ33"/>
      <c r="DJK33"/>
      <c r="DJL33"/>
      <c r="DJM33"/>
      <c r="DJN33"/>
      <c r="DJO33"/>
      <c r="DJP33"/>
      <c r="DJQ33"/>
      <c r="DJR33"/>
      <c r="DJS33"/>
      <c r="DJT33"/>
      <c r="DJU33"/>
      <c r="DJV33"/>
      <c r="DJW33"/>
      <c r="DJX33"/>
      <c r="DJY33"/>
      <c r="DJZ33"/>
      <c r="DKA33"/>
      <c r="DKB33"/>
      <c r="DKC33"/>
      <c r="DKD33"/>
      <c r="DKE33"/>
      <c r="DKF33"/>
      <c r="DKG33"/>
      <c r="DKH33"/>
      <c r="DKI33"/>
      <c r="DKJ33"/>
      <c r="DKK33"/>
      <c r="DKL33"/>
      <c r="DKM33"/>
      <c r="DKN33"/>
      <c r="DKO33"/>
      <c r="DKP33"/>
      <c r="DKQ33"/>
      <c r="DKR33"/>
      <c r="DKS33"/>
      <c r="DKT33"/>
      <c r="DKU33"/>
      <c r="DKV33"/>
      <c r="DKW33"/>
      <c r="DKX33"/>
      <c r="DKY33"/>
      <c r="DKZ33"/>
      <c r="DLA33"/>
      <c r="DLB33"/>
      <c r="DLC33"/>
      <c r="DLD33"/>
      <c r="DLE33"/>
      <c r="DLF33"/>
      <c r="DLG33"/>
      <c r="DLH33"/>
      <c r="DLI33"/>
      <c r="DLJ33"/>
      <c r="DLK33"/>
      <c r="DLL33"/>
      <c r="DLM33"/>
      <c r="DLN33"/>
      <c r="DLO33"/>
      <c r="DLP33"/>
      <c r="DLQ33"/>
      <c r="DLR33"/>
      <c r="DLS33"/>
      <c r="DLT33"/>
      <c r="DLU33"/>
      <c r="DLV33"/>
      <c r="DLW33"/>
      <c r="DLX33"/>
      <c r="DLY33"/>
      <c r="DLZ33"/>
      <c r="DMA33"/>
      <c r="DMB33"/>
      <c r="DMC33"/>
      <c r="DMD33"/>
      <c r="DME33"/>
      <c r="DMF33"/>
      <c r="DMG33"/>
      <c r="DMH33"/>
      <c r="DMI33"/>
      <c r="DMJ33"/>
      <c r="DMK33"/>
      <c r="DML33"/>
      <c r="DMM33"/>
      <c r="DMN33"/>
      <c r="DMO33"/>
      <c r="DMP33"/>
      <c r="DMQ33"/>
      <c r="DMR33"/>
      <c r="DMS33"/>
      <c r="DMT33"/>
      <c r="DMU33"/>
      <c r="DMV33"/>
      <c r="DMW33"/>
      <c r="DMX33"/>
      <c r="DMY33"/>
      <c r="DMZ33"/>
      <c r="DNA33"/>
      <c r="DNB33"/>
      <c r="DNC33"/>
      <c r="DND33"/>
      <c r="DNE33"/>
      <c r="DNF33"/>
      <c r="DNG33"/>
      <c r="DNH33"/>
      <c r="DNI33"/>
      <c r="DNJ33"/>
      <c r="DNK33"/>
      <c r="DNL33"/>
      <c r="DNM33"/>
      <c r="DNN33"/>
      <c r="DNO33"/>
      <c r="DNP33"/>
      <c r="DNQ33"/>
      <c r="DNR33"/>
      <c r="DNS33"/>
      <c r="DNT33"/>
      <c r="DNU33"/>
      <c r="DNV33"/>
      <c r="DNW33"/>
      <c r="DNX33"/>
      <c r="DNY33"/>
      <c r="DNZ33"/>
      <c r="DOA33"/>
      <c r="DOB33"/>
      <c r="DOC33"/>
      <c r="DOD33"/>
      <c r="DOE33"/>
      <c r="DOF33"/>
      <c r="DOG33"/>
      <c r="DOH33"/>
      <c r="DOI33"/>
      <c r="DOJ33"/>
      <c r="DOK33"/>
      <c r="DOL33"/>
      <c r="DOM33"/>
      <c r="DON33"/>
      <c r="DOO33"/>
      <c r="DOP33"/>
      <c r="DOQ33"/>
      <c r="DOR33"/>
      <c r="DOS33"/>
      <c r="DOT33"/>
      <c r="DOU33"/>
      <c r="DOV33"/>
      <c r="DOW33"/>
      <c r="DOX33"/>
      <c r="DOY33"/>
      <c r="DOZ33"/>
      <c r="DPA33"/>
      <c r="DPB33"/>
      <c r="DPC33"/>
      <c r="DPD33"/>
      <c r="DPE33"/>
      <c r="DPF33"/>
      <c r="DPG33"/>
      <c r="DPH33"/>
      <c r="DPI33"/>
      <c r="DPJ33"/>
      <c r="DPK33"/>
      <c r="DPL33"/>
      <c r="DPM33"/>
      <c r="DPN33"/>
      <c r="DPO33"/>
      <c r="DPP33"/>
      <c r="DPQ33"/>
      <c r="DPR33"/>
      <c r="DPS33"/>
      <c r="DPT33"/>
      <c r="DPU33"/>
      <c r="DPV33"/>
      <c r="DPW33"/>
      <c r="DPX33"/>
      <c r="DPY33"/>
      <c r="DPZ33"/>
      <c r="DQA33"/>
      <c r="DQB33"/>
      <c r="DQC33"/>
      <c r="DQD33"/>
      <c r="DQE33"/>
      <c r="DQF33"/>
      <c r="DQG33"/>
      <c r="DQH33"/>
      <c r="DQI33"/>
      <c r="DQJ33"/>
      <c r="DQK33"/>
      <c r="DQL33"/>
      <c r="DQM33"/>
      <c r="DQN33"/>
      <c r="DQO33"/>
      <c r="DQP33"/>
      <c r="DQQ33"/>
      <c r="DQR33"/>
      <c r="DQS33"/>
      <c r="DQT33"/>
      <c r="DQU33"/>
      <c r="DQV33"/>
      <c r="DQW33"/>
      <c r="DQX33"/>
      <c r="DQY33"/>
      <c r="DQZ33"/>
      <c r="DRA33"/>
      <c r="DRB33"/>
      <c r="DRC33"/>
      <c r="DRD33"/>
      <c r="DRE33"/>
      <c r="DRF33"/>
      <c r="DRG33"/>
      <c r="DRH33"/>
      <c r="DRI33"/>
      <c r="DRJ33"/>
      <c r="DRK33"/>
      <c r="DRL33"/>
      <c r="DRM33"/>
      <c r="DRN33"/>
      <c r="DRO33"/>
      <c r="DRP33"/>
      <c r="DRQ33"/>
      <c r="DRR33"/>
      <c r="DRS33"/>
      <c r="DRT33"/>
      <c r="DRU33"/>
      <c r="DRV33"/>
      <c r="DRW33"/>
      <c r="DRX33"/>
      <c r="DRY33"/>
      <c r="DRZ33"/>
      <c r="DSA33"/>
      <c r="DSB33"/>
      <c r="DSC33"/>
      <c r="DSD33"/>
      <c r="DSE33"/>
      <c r="DSF33"/>
      <c r="DSG33"/>
      <c r="DSH33"/>
      <c r="DSI33"/>
      <c r="DSJ33"/>
      <c r="DSK33"/>
      <c r="DSL33"/>
      <c r="DSM33"/>
      <c r="DSN33"/>
      <c r="DSO33"/>
      <c r="DSP33"/>
      <c r="DSQ33"/>
      <c r="DSR33"/>
      <c r="DSS33"/>
      <c r="DST33"/>
      <c r="DSU33"/>
      <c r="DSV33"/>
      <c r="DSW33"/>
      <c r="DSX33"/>
      <c r="DSY33"/>
      <c r="DSZ33"/>
      <c r="DTA33"/>
      <c r="DTB33"/>
      <c r="DTC33"/>
      <c r="DTD33"/>
      <c r="DTE33"/>
      <c r="DTF33"/>
      <c r="DTG33"/>
      <c r="DTH33"/>
      <c r="DTI33"/>
      <c r="DTJ33"/>
      <c r="DTK33"/>
      <c r="DTL33"/>
      <c r="DTM33"/>
      <c r="DTN33"/>
      <c r="DTO33"/>
      <c r="DTP33"/>
      <c r="DTQ33"/>
      <c r="DTR33"/>
      <c r="DTS33"/>
      <c r="DTT33"/>
      <c r="DTU33"/>
      <c r="DTV33"/>
      <c r="DTW33"/>
      <c r="DTX33"/>
      <c r="DTY33"/>
      <c r="DTZ33"/>
      <c r="DUA33"/>
      <c r="DUB33"/>
      <c r="DUC33"/>
      <c r="DUD33"/>
      <c r="DUE33"/>
      <c r="DUF33"/>
      <c r="DUG33"/>
      <c r="DUH33"/>
      <c r="DUI33"/>
      <c r="DUJ33"/>
      <c r="DUK33"/>
      <c r="DUL33"/>
      <c r="DUM33"/>
      <c r="DUN33"/>
      <c r="DUO33"/>
      <c r="DUP33"/>
      <c r="DUQ33"/>
      <c r="DUR33"/>
      <c r="DUS33"/>
      <c r="DUT33"/>
      <c r="DUU33"/>
      <c r="DUV33"/>
      <c r="DUW33"/>
      <c r="DUX33"/>
      <c r="DUY33"/>
      <c r="DUZ33"/>
      <c r="DVA33"/>
      <c r="DVB33"/>
      <c r="DVC33"/>
      <c r="DVD33"/>
      <c r="DVE33"/>
      <c r="DVF33"/>
      <c r="DVG33"/>
      <c r="DVH33"/>
      <c r="DVI33"/>
      <c r="DVJ33"/>
      <c r="DVK33"/>
      <c r="DVL33"/>
      <c r="DVM33"/>
      <c r="DVN33"/>
      <c r="DVO33"/>
      <c r="DVP33"/>
      <c r="DVQ33"/>
      <c r="DVR33"/>
      <c r="DVS33"/>
      <c r="DVT33"/>
      <c r="DVU33"/>
      <c r="DVV33"/>
      <c r="DVW33"/>
      <c r="DVX33"/>
      <c r="DVY33"/>
      <c r="DVZ33"/>
      <c r="DWA33"/>
      <c r="DWB33"/>
      <c r="DWC33"/>
      <c r="DWD33"/>
      <c r="DWE33"/>
      <c r="DWF33"/>
      <c r="DWG33"/>
      <c r="DWH33"/>
      <c r="DWI33"/>
      <c r="DWJ33"/>
      <c r="DWK33"/>
      <c r="DWL33"/>
      <c r="DWM33"/>
      <c r="DWN33"/>
      <c r="DWO33"/>
      <c r="DWP33"/>
      <c r="DWQ33"/>
      <c r="DWR33"/>
      <c r="DWS33"/>
      <c r="DWT33"/>
      <c r="DWU33"/>
      <c r="DWV33"/>
      <c r="DWW33"/>
      <c r="DWX33"/>
      <c r="DWY33"/>
      <c r="DWZ33"/>
      <c r="DXA33"/>
      <c r="DXB33"/>
      <c r="DXC33"/>
      <c r="DXD33"/>
      <c r="DXE33"/>
      <c r="DXF33"/>
      <c r="DXG33"/>
      <c r="DXH33"/>
      <c r="DXI33"/>
      <c r="DXJ33"/>
      <c r="DXK33"/>
      <c r="DXL33"/>
      <c r="DXM33"/>
      <c r="DXN33"/>
      <c r="DXO33"/>
      <c r="DXP33"/>
      <c r="DXQ33"/>
      <c r="DXR33"/>
      <c r="DXS33"/>
      <c r="DXT33"/>
      <c r="DXU33"/>
      <c r="DXV33"/>
      <c r="DXW33"/>
      <c r="DXX33"/>
      <c r="DXY33"/>
      <c r="DXZ33"/>
      <c r="DYA33"/>
      <c r="DYB33"/>
      <c r="DYC33"/>
      <c r="DYD33"/>
      <c r="DYE33"/>
      <c r="DYF33"/>
      <c r="DYG33"/>
      <c r="DYH33"/>
      <c r="DYI33"/>
      <c r="DYJ33"/>
      <c r="DYK33"/>
      <c r="DYL33"/>
      <c r="DYM33"/>
      <c r="DYN33"/>
      <c r="DYO33"/>
      <c r="DYP33"/>
      <c r="DYQ33"/>
      <c r="DYR33"/>
      <c r="DYS33"/>
      <c r="DYT33"/>
      <c r="DYU33"/>
      <c r="DYV33"/>
      <c r="DYW33"/>
      <c r="DYX33"/>
      <c r="DYY33"/>
      <c r="DYZ33"/>
      <c r="DZA33"/>
      <c r="DZB33"/>
      <c r="DZC33"/>
      <c r="DZD33"/>
      <c r="DZE33"/>
      <c r="DZF33"/>
      <c r="DZG33"/>
      <c r="DZH33"/>
      <c r="DZI33"/>
      <c r="DZJ33"/>
      <c r="DZK33"/>
      <c r="DZL33"/>
      <c r="DZM33"/>
      <c r="DZN33"/>
      <c r="DZO33"/>
      <c r="DZP33"/>
      <c r="DZQ33"/>
      <c r="DZR33"/>
      <c r="DZS33"/>
      <c r="DZT33"/>
      <c r="DZU33"/>
      <c r="DZV33"/>
      <c r="DZW33"/>
      <c r="DZX33"/>
      <c r="DZY33"/>
      <c r="DZZ33"/>
      <c r="EAA33"/>
      <c r="EAB33"/>
      <c r="EAC33"/>
      <c r="EAD33"/>
      <c r="EAE33"/>
      <c r="EAF33"/>
      <c r="EAG33"/>
      <c r="EAH33"/>
      <c r="EAI33"/>
      <c r="EAJ33"/>
      <c r="EAK33"/>
      <c r="EAL33"/>
      <c r="EAM33"/>
      <c r="EAN33"/>
      <c r="EAO33"/>
      <c r="EAP33"/>
      <c r="EAQ33"/>
      <c r="EAR33"/>
      <c r="EAS33"/>
      <c r="EAT33"/>
      <c r="EAU33"/>
      <c r="EAV33"/>
      <c r="EAW33"/>
      <c r="EAX33"/>
      <c r="EAY33"/>
      <c r="EAZ33"/>
      <c r="EBA33"/>
      <c r="EBB33"/>
      <c r="EBC33"/>
      <c r="EBD33"/>
      <c r="EBE33"/>
      <c r="EBF33"/>
      <c r="EBG33"/>
      <c r="EBH33"/>
      <c r="EBI33"/>
      <c r="EBJ33"/>
      <c r="EBK33"/>
      <c r="EBL33"/>
      <c r="EBM33"/>
      <c r="EBN33"/>
      <c r="EBO33"/>
      <c r="EBP33"/>
      <c r="EBQ33"/>
      <c r="EBR33"/>
      <c r="EBS33"/>
      <c r="EBT33"/>
      <c r="EBU33"/>
      <c r="EBV33"/>
      <c r="EBW33"/>
      <c r="EBX33"/>
      <c r="EBY33"/>
      <c r="EBZ33"/>
      <c r="ECA33"/>
      <c r="ECB33"/>
      <c r="ECC33"/>
      <c r="ECD33"/>
      <c r="ECE33"/>
      <c r="ECF33"/>
      <c r="ECG33"/>
      <c r="ECH33"/>
      <c r="ECI33"/>
      <c r="ECJ33"/>
      <c r="ECK33"/>
      <c r="ECL33"/>
      <c r="ECM33"/>
      <c r="ECN33"/>
      <c r="ECO33"/>
      <c r="ECP33"/>
      <c r="ECQ33"/>
      <c r="ECR33"/>
      <c r="ECS33"/>
      <c r="ECT33"/>
      <c r="ECU33"/>
      <c r="ECV33"/>
      <c r="ECW33"/>
      <c r="ECX33"/>
      <c r="ECY33"/>
      <c r="ECZ33"/>
      <c r="EDA33"/>
      <c r="EDB33"/>
      <c r="EDC33"/>
      <c r="EDD33"/>
      <c r="EDE33"/>
      <c r="EDF33"/>
      <c r="EDG33"/>
      <c r="EDH33"/>
      <c r="EDI33"/>
      <c r="EDJ33"/>
      <c r="EDK33"/>
      <c r="EDL33"/>
      <c r="EDM33"/>
      <c r="EDN33"/>
      <c r="EDO33"/>
      <c r="EDP33"/>
      <c r="EDQ33"/>
      <c r="EDR33"/>
      <c r="EDS33"/>
      <c r="EDT33"/>
      <c r="EDU33"/>
      <c r="EDV33"/>
      <c r="EDW33"/>
      <c r="EDX33"/>
      <c r="EDY33"/>
      <c r="EDZ33"/>
      <c r="EEA33"/>
      <c r="EEB33"/>
      <c r="EEC33"/>
      <c r="EED33"/>
      <c r="EEE33"/>
      <c r="EEF33"/>
      <c r="EEG33"/>
      <c r="EEH33"/>
      <c r="EEI33"/>
      <c r="EEJ33"/>
      <c r="EEK33"/>
      <c r="EEL33"/>
      <c r="EEM33"/>
      <c r="EEN33"/>
      <c r="EEO33"/>
      <c r="EEP33"/>
      <c r="EEQ33"/>
      <c r="EER33"/>
      <c r="EES33"/>
      <c r="EET33"/>
      <c r="EEU33"/>
      <c r="EEV33"/>
      <c r="EEW33"/>
      <c r="EEX33"/>
      <c r="EEY33"/>
      <c r="EEZ33"/>
      <c r="EFA33"/>
      <c r="EFB33"/>
      <c r="EFC33"/>
      <c r="EFD33"/>
      <c r="EFE33"/>
      <c r="EFF33"/>
      <c r="EFG33"/>
      <c r="EFH33"/>
      <c r="EFI33"/>
      <c r="EFJ33"/>
      <c r="EFK33"/>
      <c r="EFL33"/>
      <c r="EFM33"/>
      <c r="EFN33"/>
      <c r="EFO33"/>
      <c r="EFP33"/>
      <c r="EFQ33"/>
      <c r="EFR33"/>
      <c r="EFS33"/>
      <c r="EFT33"/>
      <c r="EFU33"/>
      <c r="EFV33"/>
      <c r="EFW33"/>
      <c r="EFX33"/>
      <c r="EFY33"/>
      <c r="EFZ33"/>
      <c r="EGA33"/>
      <c r="EGB33"/>
      <c r="EGC33"/>
      <c r="EGD33"/>
      <c r="EGE33"/>
      <c r="EGF33"/>
      <c r="EGG33"/>
      <c r="EGH33"/>
      <c r="EGI33"/>
      <c r="EGJ33"/>
      <c r="EGK33"/>
      <c r="EGL33"/>
      <c r="EGM33"/>
      <c r="EGN33"/>
      <c r="EGO33"/>
      <c r="EGP33"/>
      <c r="EGQ33"/>
      <c r="EGR33"/>
      <c r="EGS33"/>
      <c r="EGT33"/>
      <c r="EGU33"/>
      <c r="EGV33"/>
      <c r="EGW33"/>
      <c r="EGX33"/>
      <c r="EGY33"/>
      <c r="EGZ33"/>
      <c r="EHA33"/>
      <c r="EHB33"/>
      <c r="EHC33"/>
      <c r="EHD33"/>
      <c r="EHE33"/>
      <c r="EHF33"/>
      <c r="EHG33"/>
      <c r="EHH33"/>
      <c r="EHI33"/>
      <c r="EHJ33"/>
      <c r="EHK33"/>
      <c r="EHL33"/>
      <c r="EHM33"/>
      <c r="EHN33"/>
      <c r="EHO33"/>
      <c r="EHP33"/>
      <c r="EHQ33"/>
      <c r="EHR33"/>
      <c r="EHS33"/>
      <c r="EHT33"/>
      <c r="EHU33"/>
      <c r="EHV33"/>
      <c r="EHW33"/>
      <c r="EHX33"/>
      <c r="EHY33"/>
      <c r="EHZ33"/>
      <c r="EIA33"/>
      <c r="EIB33"/>
      <c r="EIC33"/>
      <c r="EID33"/>
      <c r="EIE33"/>
      <c r="EIF33"/>
      <c r="EIG33"/>
      <c r="EIH33"/>
      <c r="EII33"/>
      <c r="EIJ33"/>
      <c r="EIK33"/>
      <c r="EIL33"/>
      <c r="EIM33"/>
      <c r="EIN33"/>
      <c r="EIO33"/>
      <c r="EIP33"/>
      <c r="EIQ33"/>
      <c r="EIR33"/>
      <c r="EIS33"/>
      <c r="EIT33"/>
      <c r="EIU33"/>
      <c r="EIV33"/>
      <c r="EIW33"/>
      <c r="EIX33"/>
      <c r="EIY33"/>
      <c r="EIZ33"/>
      <c r="EJA33"/>
      <c r="EJB33"/>
      <c r="EJC33"/>
      <c r="EJD33"/>
      <c r="EJE33"/>
      <c r="EJF33"/>
      <c r="EJG33"/>
      <c r="EJH33"/>
      <c r="EJI33"/>
      <c r="EJJ33"/>
      <c r="EJK33"/>
      <c r="EJL33"/>
      <c r="EJM33"/>
      <c r="EJN33"/>
      <c r="EJO33"/>
      <c r="EJP33"/>
      <c r="EJQ33"/>
      <c r="EJR33"/>
      <c r="EJS33"/>
      <c r="EJT33"/>
      <c r="EJU33"/>
      <c r="EJV33"/>
      <c r="EJW33"/>
      <c r="EJX33"/>
      <c r="EJY33"/>
      <c r="EJZ33"/>
      <c r="EKA33"/>
      <c r="EKB33"/>
      <c r="EKC33"/>
      <c r="EKD33"/>
      <c r="EKE33"/>
      <c r="EKF33"/>
      <c r="EKG33"/>
      <c r="EKH33"/>
      <c r="EKI33"/>
      <c r="EKJ33"/>
      <c r="EKK33"/>
      <c r="EKL33"/>
      <c r="EKM33"/>
      <c r="EKN33"/>
      <c r="EKO33"/>
      <c r="EKP33"/>
      <c r="EKQ33"/>
      <c r="EKR33"/>
      <c r="EKS33"/>
      <c r="EKT33"/>
      <c r="EKU33"/>
      <c r="EKV33"/>
      <c r="EKW33"/>
      <c r="EKX33"/>
      <c r="EKY33"/>
      <c r="EKZ33"/>
      <c r="ELA33"/>
      <c r="ELB33"/>
      <c r="ELC33"/>
      <c r="ELD33"/>
      <c r="ELE33"/>
      <c r="ELF33"/>
      <c r="ELG33"/>
      <c r="ELH33"/>
      <c r="ELI33"/>
      <c r="ELJ33"/>
      <c r="ELK33"/>
      <c r="ELL33"/>
      <c r="ELM33"/>
      <c r="ELN33"/>
      <c r="ELO33"/>
      <c r="ELP33"/>
      <c r="ELQ33"/>
      <c r="ELR33"/>
      <c r="ELS33"/>
      <c r="ELT33"/>
      <c r="ELU33"/>
      <c r="ELV33"/>
      <c r="ELW33"/>
      <c r="ELX33"/>
      <c r="ELY33"/>
      <c r="ELZ33"/>
      <c r="EMA33"/>
      <c r="EMB33"/>
      <c r="EMC33"/>
      <c r="EMD33"/>
      <c r="EME33"/>
      <c r="EMF33"/>
      <c r="EMG33"/>
      <c r="EMH33"/>
      <c r="EMI33"/>
      <c r="EMJ33"/>
      <c r="EMK33"/>
      <c r="EML33"/>
      <c r="EMM33"/>
      <c r="EMN33"/>
      <c r="EMO33"/>
      <c r="EMP33"/>
      <c r="EMQ33"/>
      <c r="EMR33"/>
      <c r="EMS33"/>
      <c r="EMT33"/>
      <c r="EMU33"/>
      <c r="EMV33"/>
      <c r="EMW33"/>
      <c r="EMX33"/>
      <c r="EMY33"/>
      <c r="EMZ33"/>
      <c r="ENA33"/>
      <c r="ENB33"/>
      <c r="ENC33"/>
      <c r="END33"/>
      <c r="ENE33"/>
      <c r="ENF33"/>
      <c r="ENG33"/>
      <c r="ENH33"/>
      <c r="ENI33"/>
      <c r="ENJ33"/>
      <c r="ENK33"/>
      <c r="ENL33"/>
      <c r="ENM33"/>
      <c r="ENN33"/>
      <c r="ENO33"/>
      <c r="ENP33"/>
      <c r="ENQ33"/>
      <c r="ENR33"/>
      <c r="ENS33"/>
      <c r="ENT33"/>
      <c r="ENU33"/>
      <c r="ENV33"/>
      <c r="ENW33"/>
      <c r="ENX33"/>
      <c r="ENY33"/>
      <c r="ENZ33"/>
      <c r="EOA33"/>
      <c r="EOB33"/>
      <c r="EOC33"/>
      <c r="EOD33"/>
      <c r="EOE33"/>
      <c r="EOF33"/>
      <c r="EOG33"/>
      <c r="EOH33"/>
      <c r="EOI33"/>
      <c r="EOJ33"/>
      <c r="EOK33"/>
      <c r="EOL33"/>
      <c r="EOM33"/>
      <c r="EON33"/>
      <c r="EOO33"/>
      <c r="EOP33"/>
      <c r="EOQ33"/>
      <c r="EOR33"/>
      <c r="EOS33"/>
      <c r="EOT33"/>
      <c r="EOU33"/>
      <c r="EOV33"/>
      <c r="EOW33"/>
      <c r="EOX33"/>
      <c r="EOY33"/>
      <c r="EOZ33"/>
      <c r="EPA33"/>
      <c r="EPB33"/>
      <c r="EPC33"/>
      <c r="EPD33"/>
      <c r="EPE33"/>
      <c r="EPF33"/>
      <c r="EPG33"/>
      <c r="EPH33"/>
      <c r="EPI33"/>
      <c r="EPJ33"/>
      <c r="EPK33"/>
      <c r="EPL33"/>
      <c r="EPM33"/>
      <c r="EPN33"/>
      <c r="EPO33"/>
      <c r="EPP33"/>
      <c r="EPQ33"/>
      <c r="EPR33"/>
      <c r="EPS33"/>
      <c r="EPT33"/>
      <c r="EPU33"/>
      <c r="EPV33"/>
      <c r="EPW33"/>
      <c r="EPX33"/>
      <c r="EPY33"/>
      <c r="EPZ33"/>
      <c r="EQA33"/>
      <c r="EQB33"/>
      <c r="EQC33"/>
      <c r="EQD33"/>
      <c r="EQE33"/>
      <c r="EQF33"/>
      <c r="EQG33"/>
      <c r="EQH33"/>
      <c r="EQI33"/>
      <c r="EQJ33"/>
      <c r="EQK33"/>
      <c r="EQL33"/>
      <c r="EQM33"/>
      <c r="EQN33"/>
      <c r="EQO33"/>
      <c r="EQP33"/>
      <c r="EQQ33"/>
      <c r="EQR33"/>
      <c r="EQS33"/>
      <c r="EQT33"/>
      <c r="EQU33"/>
      <c r="EQV33"/>
      <c r="EQW33"/>
      <c r="EQX33"/>
      <c r="EQY33"/>
      <c r="EQZ33"/>
      <c r="ERA33"/>
      <c r="ERB33"/>
      <c r="ERC33"/>
      <c r="ERD33"/>
      <c r="ERE33"/>
      <c r="ERF33"/>
      <c r="ERG33"/>
      <c r="ERH33"/>
      <c r="ERI33"/>
      <c r="ERJ33"/>
      <c r="ERK33"/>
      <c r="ERL33"/>
      <c r="ERM33"/>
      <c r="ERN33"/>
      <c r="ERO33"/>
      <c r="ERP33"/>
      <c r="ERQ33"/>
      <c r="ERR33"/>
      <c r="ERS33"/>
      <c r="ERT33"/>
      <c r="ERU33"/>
      <c r="ERV33"/>
      <c r="ERW33"/>
      <c r="ERX33"/>
      <c r="ERY33"/>
      <c r="ERZ33"/>
      <c r="ESA33"/>
      <c r="ESB33"/>
      <c r="ESC33"/>
      <c r="ESD33"/>
      <c r="ESE33"/>
      <c r="ESF33"/>
      <c r="ESG33"/>
      <c r="ESH33"/>
      <c r="ESI33"/>
      <c r="ESJ33"/>
      <c r="ESK33"/>
      <c r="ESL33"/>
      <c r="ESM33"/>
      <c r="ESN33"/>
      <c r="ESO33"/>
      <c r="ESP33"/>
      <c r="ESQ33"/>
      <c r="ESR33"/>
      <c r="ESS33"/>
      <c r="EST33"/>
      <c r="ESU33"/>
      <c r="ESV33"/>
      <c r="ESW33"/>
      <c r="ESX33"/>
      <c r="ESY33"/>
      <c r="ESZ33"/>
      <c r="ETA33"/>
      <c r="ETB33"/>
      <c r="ETC33"/>
      <c r="ETD33"/>
      <c r="ETE33"/>
      <c r="ETF33"/>
      <c r="ETG33"/>
      <c r="ETH33"/>
      <c r="ETI33"/>
      <c r="ETJ33"/>
      <c r="ETK33"/>
      <c r="ETL33"/>
      <c r="ETM33"/>
      <c r="ETN33"/>
      <c r="ETO33"/>
      <c r="ETP33"/>
      <c r="ETQ33"/>
      <c r="ETR33"/>
      <c r="ETS33"/>
      <c r="ETT33"/>
      <c r="ETU33"/>
      <c r="ETV33"/>
      <c r="ETW33"/>
      <c r="ETX33"/>
      <c r="ETY33"/>
      <c r="ETZ33"/>
      <c r="EUA33"/>
      <c r="EUB33"/>
      <c r="EUC33"/>
      <c r="EUD33"/>
      <c r="EUE33"/>
      <c r="EUF33"/>
      <c r="EUG33"/>
      <c r="EUH33"/>
      <c r="EUI33"/>
      <c r="EUJ33"/>
      <c r="EUK33"/>
      <c r="EUL33"/>
      <c r="EUM33"/>
      <c r="EUN33"/>
      <c r="EUO33"/>
      <c r="EUP33"/>
      <c r="EUQ33"/>
      <c r="EUR33"/>
      <c r="EUS33"/>
      <c r="EUT33"/>
      <c r="EUU33"/>
      <c r="EUV33"/>
      <c r="EUW33"/>
      <c r="EUX33"/>
      <c r="EUY33"/>
      <c r="EUZ33"/>
      <c r="EVA33"/>
      <c r="EVB33"/>
      <c r="EVC33"/>
      <c r="EVD33"/>
      <c r="EVE33"/>
      <c r="EVF33"/>
      <c r="EVG33"/>
      <c r="EVH33"/>
      <c r="EVI33"/>
      <c r="EVJ33"/>
      <c r="EVK33"/>
      <c r="EVL33"/>
      <c r="EVM33"/>
      <c r="EVN33"/>
      <c r="EVO33"/>
      <c r="EVP33"/>
      <c r="EVQ33"/>
      <c r="EVR33"/>
      <c r="EVS33"/>
      <c r="EVT33"/>
      <c r="EVU33"/>
      <c r="EVV33"/>
      <c r="EVW33"/>
      <c r="EVX33"/>
      <c r="EVY33"/>
      <c r="EVZ33"/>
      <c r="EWA33"/>
      <c r="EWB33"/>
      <c r="EWC33"/>
      <c r="EWD33"/>
      <c r="EWE33"/>
      <c r="EWF33"/>
      <c r="EWG33"/>
      <c r="EWH33"/>
      <c r="EWI33"/>
      <c r="EWJ33"/>
      <c r="EWK33"/>
      <c r="EWL33"/>
      <c r="EWM33"/>
      <c r="EWN33"/>
      <c r="EWO33"/>
      <c r="EWP33"/>
      <c r="EWQ33"/>
      <c r="EWR33"/>
      <c r="EWS33"/>
      <c r="EWT33"/>
      <c r="EWU33"/>
      <c r="EWV33"/>
      <c r="EWW33"/>
      <c r="EWX33"/>
      <c r="EWY33"/>
      <c r="EWZ33"/>
      <c r="EXA33"/>
      <c r="EXB33"/>
      <c r="EXC33"/>
      <c r="EXD33"/>
      <c r="EXE33"/>
      <c r="EXF33"/>
      <c r="EXG33"/>
      <c r="EXH33"/>
      <c r="EXI33"/>
      <c r="EXJ33"/>
      <c r="EXK33"/>
      <c r="EXL33"/>
      <c r="EXM33"/>
      <c r="EXN33"/>
      <c r="EXO33"/>
      <c r="EXP33"/>
      <c r="EXQ33"/>
      <c r="EXR33"/>
      <c r="EXS33"/>
      <c r="EXT33"/>
      <c r="EXU33"/>
      <c r="EXV33"/>
      <c r="EXW33"/>
      <c r="EXX33"/>
      <c r="EXY33"/>
      <c r="EXZ33"/>
      <c r="EYA33"/>
      <c r="EYB33"/>
      <c r="EYC33"/>
      <c r="EYD33"/>
      <c r="EYE33"/>
      <c r="EYF33"/>
      <c r="EYG33"/>
      <c r="EYH33"/>
      <c r="EYI33"/>
      <c r="EYJ33"/>
      <c r="EYK33"/>
      <c r="EYL33"/>
      <c r="EYM33"/>
      <c r="EYN33"/>
      <c r="EYO33"/>
      <c r="EYP33"/>
      <c r="EYQ33"/>
      <c r="EYR33"/>
      <c r="EYS33"/>
      <c r="EYT33"/>
      <c r="EYU33"/>
      <c r="EYV33"/>
      <c r="EYW33"/>
      <c r="EYX33"/>
      <c r="EYY33"/>
      <c r="EYZ33"/>
      <c r="EZA33"/>
      <c r="EZB33"/>
      <c r="EZC33"/>
      <c r="EZD33"/>
      <c r="EZE33"/>
      <c r="EZF33"/>
      <c r="EZG33"/>
      <c r="EZH33"/>
      <c r="EZI33"/>
      <c r="EZJ33"/>
      <c r="EZK33"/>
      <c r="EZL33"/>
      <c r="EZM33"/>
      <c r="EZN33"/>
      <c r="EZO33"/>
      <c r="EZP33"/>
      <c r="EZQ33"/>
      <c r="EZR33"/>
      <c r="EZS33"/>
      <c r="EZT33"/>
      <c r="EZU33"/>
      <c r="EZV33"/>
      <c r="EZW33"/>
      <c r="EZX33"/>
      <c r="EZY33"/>
      <c r="EZZ33"/>
      <c r="FAA33"/>
      <c r="FAB33"/>
      <c r="FAC33"/>
      <c r="FAD33"/>
      <c r="FAE33"/>
      <c r="FAF33"/>
      <c r="FAG33"/>
      <c r="FAH33"/>
      <c r="FAI33"/>
      <c r="FAJ33"/>
      <c r="FAK33"/>
      <c r="FAL33"/>
      <c r="FAM33"/>
      <c r="FAN33"/>
      <c r="FAO33"/>
      <c r="FAP33"/>
      <c r="FAQ33"/>
      <c r="FAR33"/>
      <c r="FAS33"/>
      <c r="FAT33"/>
      <c r="FAU33"/>
      <c r="FAV33"/>
      <c r="FAW33"/>
      <c r="FAX33"/>
      <c r="FAY33"/>
      <c r="FAZ33"/>
      <c r="FBA33"/>
      <c r="FBB33"/>
      <c r="FBC33"/>
      <c r="FBD33"/>
      <c r="FBE33"/>
      <c r="FBF33"/>
      <c r="FBG33"/>
      <c r="FBH33"/>
      <c r="FBI33"/>
      <c r="FBJ33"/>
      <c r="FBK33"/>
      <c r="FBL33"/>
      <c r="FBM33"/>
      <c r="FBN33"/>
      <c r="FBO33"/>
      <c r="FBP33"/>
      <c r="FBQ33"/>
      <c r="FBR33"/>
      <c r="FBS33"/>
      <c r="FBT33"/>
      <c r="FBU33"/>
      <c r="FBV33"/>
      <c r="FBW33"/>
      <c r="FBX33"/>
      <c r="FBY33"/>
      <c r="FBZ33"/>
      <c r="FCA33"/>
      <c r="FCB33"/>
      <c r="FCC33"/>
      <c r="FCD33"/>
      <c r="FCE33"/>
      <c r="FCF33"/>
      <c r="FCG33"/>
      <c r="FCH33"/>
      <c r="FCI33"/>
      <c r="FCJ33"/>
      <c r="FCK33"/>
      <c r="FCL33"/>
      <c r="FCM33"/>
      <c r="FCN33"/>
      <c r="FCO33"/>
      <c r="FCP33"/>
      <c r="FCQ33"/>
      <c r="FCR33"/>
      <c r="FCS33"/>
      <c r="FCT33"/>
      <c r="FCU33"/>
      <c r="FCV33"/>
      <c r="FCW33"/>
      <c r="FCX33"/>
      <c r="FCY33"/>
      <c r="FCZ33"/>
      <c r="FDA33"/>
      <c r="FDB33"/>
      <c r="FDC33"/>
      <c r="FDD33"/>
      <c r="FDE33"/>
      <c r="FDF33"/>
      <c r="FDG33"/>
      <c r="FDH33"/>
      <c r="FDI33"/>
      <c r="FDJ33"/>
      <c r="FDK33"/>
      <c r="FDL33"/>
      <c r="FDM33"/>
      <c r="FDN33"/>
      <c r="FDO33"/>
      <c r="FDP33"/>
      <c r="FDQ33"/>
      <c r="FDR33"/>
      <c r="FDS33"/>
      <c r="FDT33"/>
      <c r="FDU33"/>
      <c r="FDV33"/>
      <c r="FDW33"/>
      <c r="FDX33"/>
      <c r="FDY33"/>
      <c r="FDZ33"/>
      <c r="FEA33"/>
      <c r="FEB33"/>
      <c r="FEC33"/>
      <c r="FED33"/>
      <c r="FEE33"/>
      <c r="FEF33"/>
      <c r="FEG33"/>
      <c r="FEH33"/>
      <c r="FEI33"/>
      <c r="FEJ33"/>
      <c r="FEK33"/>
      <c r="FEL33"/>
      <c r="FEM33"/>
      <c r="FEN33"/>
      <c r="FEO33"/>
      <c r="FEP33"/>
      <c r="FEQ33"/>
      <c r="FER33"/>
      <c r="FES33"/>
      <c r="FET33"/>
      <c r="FEU33"/>
      <c r="FEV33"/>
      <c r="FEW33"/>
      <c r="FEX33"/>
      <c r="FEY33"/>
      <c r="FEZ33"/>
      <c r="FFA33"/>
      <c r="FFB33"/>
      <c r="FFC33"/>
      <c r="FFD33"/>
      <c r="FFE33"/>
      <c r="FFF33"/>
      <c r="FFG33"/>
      <c r="FFH33"/>
      <c r="FFI33"/>
      <c r="FFJ33"/>
      <c r="FFK33"/>
      <c r="FFL33"/>
      <c r="FFM33"/>
      <c r="FFN33"/>
      <c r="FFO33"/>
      <c r="FFP33"/>
      <c r="FFQ33"/>
      <c r="FFR33"/>
      <c r="FFS33"/>
      <c r="FFT33"/>
      <c r="FFU33"/>
      <c r="FFV33"/>
      <c r="FFW33"/>
      <c r="FFX33"/>
      <c r="FFY33"/>
      <c r="FFZ33"/>
      <c r="FGA33"/>
      <c r="FGB33"/>
      <c r="FGC33"/>
      <c r="FGD33"/>
      <c r="FGE33"/>
      <c r="FGF33"/>
      <c r="FGG33"/>
      <c r="FGH33"/>
      <c r="FGI33"/>
      <c r="FGJ33"/>
      <c r="FGK33"/>
      <c r="FGL33"/>
      <c r="FGM33"/>
      <c r="FGN33"/>
      <c r="FGO33"/>
      <c r="FGP33"/>
      <c r="FGQ33"/>
      <c r="FGR33"/>
      <c r="FGS33"/>
      <c r="FGT33"/>
      <c r="FGU33"/>
      <c r="FGV33"/>
      <c r="FGW33"/>
      <c r="FGX33"/>
      <c r="FGY33"/>
      <c r="FGZ33"/>
      <c r="FHA33"/>
      <c r="FHB33"/>
      <c r="FHC33"/>
      <c r="FHD33"/>
      <c r="FHE33"/>
      <c r="FHF33"/>
      <c r="FHG33"/>
      <c r="FHH33"/>
      <c r="FHI33"/>
      <c r="FHJ33"/>
      <c r="FHK33"/>
      <c r="FHL33"/>
      <c r="FHM33"/>
      <c r="FHN33"/>
      <c r="FHO33"/>
      <c r="FHP33"/>
      <c r="FHQ33"/>
      <c r="FHR33"/>
      <c r="FHS33"/>
      <c r="FHT33"/>
      <c r="FHU33"/>
      <c r="FHV33"/>
      <c r="FHW33"/>
      <c r="FHX33"/>
      <c r="FHY33"/>
      <c r="FHZ33"/>
      <c r="FIA33"/>
      <c r="FIB33"/>
      <c r="FIC33"/>
      <c r="FID33"/>
      <c r="FIE33"/>
      <c r="FIF33"/>
      <c r="FIG33"/>
      <c r="FIH33"/>
      <c r="FII33"/>
      <c r="FIJ33"/>
      <c r="FIK33"/>
      <c r="FIL33"/>
      <c r="FIM33"/>
      <c r="FIN33"/>
      <c r="FIO33"/>
      <c r="FIP33"/>
      <c r="FIQ33"/>
      <c r="FIR33"/>
      <c r="FIS33"/>
      <c r="FIT33"/>
      <c r="FIU33"/>
      <c r="FIV33"/>
      <c r="FIW33"/>
      <c r="FIX33"/>
      <c r="FIY33"/>
      <c r="FIZ33"/>
      <c r="FJA33"/>
      <c r="FJB33"/>
      <c r="FJC33"/>
      <c r="FJD33"/>
      <c r="FJE33"/>
      <c r="FJF33"/>
      <c r="FJG33"/>
      <c r="FJH33"/>
      <c r="FJI33"/>
      <c r="FJJ33"/>
      <c r="FJK33"/>
      <c r="FJL33"/>
      <c r="FJM33"/>
      <c r="FJN33"/>
      <c r="FJO33"/>
      <c r="FJP33"/>
      <c r="FJQ33"/>
      <c r="FJR33"/>
      <c r="FJS33"/>
      <c r="FJT33"/>
      <c r="FJU33"/>
      <c r="FJV33"/>
      <c r="FJW33"/>
      <c r="FJX33"/>
      <c r="FJY33"/>
      <c r="FJZ33"/>
      <c r="FKA33"/>
      <c r="FKB33"/>
      <c r="FKC33"/>
      <c r="FKD33"/>
      <c r="FKE33"/>
      <c r="FKF33"/>
      <c r="FKG33"/>
      <c r="FKH33"/>
      <c r="FKI33"/>
      <c r="FKJ33"/>
      <c r="FKK33"/>
      <c r="FKL33"/>
      <c r="FKM33"/>
      <c r="FKN33"/>
      <c r="FKO33"/>
      <c r="FKP33"/>
      <c r="FKQ33"/>
      <c r="FKR33"/>
      <c r="FKS33"/>
      <c r="FKT33"/>
      <c r="FKU33"/>
      <c r="FKV33"/>
      <c r="FKW33"/>
      <c r="FKX33"/>
      <c r="FKY33"/>
      <c r="FKZ33"/>
      <c r="FLA33"/>
      <c r="FLB33"/>
      <c r="FLC33"/>
      <c r="FLD33"/>
      <c r="FLE33"/>
      <c r="FLF33"/>
      <c r="FLG33"/>
      <c r="FLH33"/>
      <c r="FLI33"/>
      <c r="FLJ33"/>
      <c r="FLK33"/>
      <c r="FLL33"/>
      <c r="FLM33"/>
      <c r="FLN33"/>
      <c r="FLO33"/>
      <c r="FLP33"/>
      <c r="FLQ33"/>
      <c r="FLR33"/>
      <c r="FLS33"/>
      <c r="FLT33"/>
      <c r="FLU33"/>
      <c r="FLV33"/>
      <c r="FLW33"/>
      <c r="FLX33"/>
      <c r="FLY33"/>
      <c r="FLZ33"/>
      <c r="FMA33"/>
      <c r="FMB33"/>
      <c r="FMC33"/>
      <c r="FMD33"/>
      <c r="FME33"/>
      <c r="FMF33"/>
      <c r="FMG33"/>
      <c r="FMH33"/>
      <c r="FMI33"/>
      <c r="FMJ33"/>
      <c r="FMK33"/>
      <c r="FML33"/>
      <c r="FMM33"/>
      <c r="FMN33"/>
      <c r="FMO33"/>
      <c r="FMP33"/>
      <c r="FMQ33"/>
      <c r="FMR33"/>
      <c r="FMS33"/>
      <c r="FMT33"/>
      <c r="FMU33"/>
      <c r="FMV33"/>
      <c r="FMW33"/>
      <c r="FMX33"/>
      <c r="FMY33"/>
      <c r="FMZ33"/>
      <c r="FNA33"/>
      <c r="FNB33"/>
      <c r="FNC33"/>
      <c r="FND33"/>
      <c r="FNE33"/>
      <c r="FNF33"/>
      <c r="FNG33"/>
      <c r="FNH33"/>
      <c r="FNI33"/>
      <c r="FNJ33"/>
      <c r="FNK33"/>
      <c r="FNL33"/>
      <c r="FNM33"/>
      <c r="FNN33"/>
      <c r="FNO33"/>
      <c r="FNP33"/>
      <c r="FNQ33"/>
      <c r="FNR33"/>
      <c r="FNS33"/>
      <c r="FNT33"/>
      <c r="FNU33"/>
      <c r="FNV33"/>
      <c r="FNW33"/>
      <c r="FNX33"/>
      <c r="FNY33"/>
      <c r="FNZ33"/>
      <c r="FOA33"/>
      <c r="FOB33"/>
      <c r="FOC33"/>
      <c r="FOD33"/>
      <c r="FOE33"/>
      <c r="FOF33"/>
      <c r="FOG33"/>
      <c r="FOH33"/>
      <c r="FOI33"/>
      <c r="FOJ33"/>
      <c r="FOK33"/>
      <c r="FOL33"/>
      <c r="FOM33"/>
      <c r="FON33"/>
      <c r="FOO33"/>
      <c r="FOP33"/>
      <c r="FOQ33"/>
      <c r="FOR33"/>
      <c r="FOS33"/>
      <c r="FOT33"/>
      <c r="FOU33"/>
      <c r="FOV33"/>
      <c r="FOW33"/>
      <c r="FOX33"/>
      <c r="FOY33"/>
      <c r="FOZ33"/>
      <c r="FPA33"/>
      <c r="FPB33"/>
      <c r="FPC33"/>
      <c r="FPD33"/>
      <c r="FPE33"/>
      <c r="FPF33"/>
      <c r="FPG33"/>
      <c r="FPH33"/>
      <c r="FPI33"/>
      <c r="FPJ33"/>
      <c r="FPK33"/>
      <c r="FPL33"/>
      <c r="FPM33"/>
      <c r="FPN33"/>
      <c r="FPO33"/>
      <c r="FPP33"/>
      <c r="FPQ33"/>
      <c r="FPR33"/>
      <c r="FPS33"/>
      <c r="FPT33"/>
      <c r="FPU33"/>
      <c r="FPV33"/>
      <c r="FPW33"/>
      <c r="FPX33"/>
      <c r="FPY33"/>
      <c r="FPZ33"/>
      <c r="FQA33"/>
      <c r="FQB33"/>
      <c r="FQC33"/>
      <c r="FQD33"/>
      <c r="FQE33"/>
      <c r="FQF33"/>
      <c r="FQG33"/>
      <c r="FQH33"/>
      <c r="FQI33"/>
      <c r="FQJ33"/>
      <c r="FQK33"/>
      <c r="FQL33"/>
      <c r="FQM33"/>
      <c r="FQN33"/>
      <c r="FQO33"/>
      <c r="FQP33"/>
      <c r="FQQ33"/>
      <c r="FQR33"/>
      <c r="FQS33"/>
      <c r="FQT33"/>
      <c r="FQU33"/>
      <c r="FQV33"/>
      <c r="FQW33"/>
      <c r="FQX33"/>
      <c r="FQY33"/>
      <c r="FQZ33"/>
      <c r="FRA33"/>
      <c r="FRB33"/>
      <c r="FRC33"/>
      <c r="FRD33"/>
      <c r="FRE33"/>
      <c r="FRF33"/>
      <c r="FRG33"/>
      <c r="FRH33"/>
      <c r="FRI33"/>
      <c r="FRJ33"/>
      <c r="FRK33"/>
      <c r="FRL33"/>
      <c r="FRM33"/>
      <c r="FRN33"/>
      <c r="FRO33"/>
      <c r="FRP33"/>
      <c r="FRQ33"/>
      <c r="FRR33"/>
      <c r="FRS33"/>
      <c r="FRT33"/>
      <c r="FRU33"/>
      <c r="FRV33"/>
      <c r="FRW33"/>
      <c r="FRX33"/>
      <c r="FRY33"/>
      <c r="FRZ33"/>
      <c r="FSA33"/>
      <c r="FSB33"/>
      <c r="FSC33"/>
      <c r="FSD33"/>
      <c r="FSE33"/>
      <c r="FSF33"/>
      <c r="FSG33"/>
      <c r="FSH33"/>
      <c r="FSI33"/>
      <c r="FSJ33"/>
      <c r="FSK33"/>
      <c r="FSL33"/>
      <c r="FSM33"/>
      <c r="FSN33"/>
      <c r="FSO33"/>
      <c r="FSP33"/>
      <c r="FSQ33"/>
      <c r="FSR33"/>
      <c r="FSS33"/>
      <c r="FST33"/>
      <c r="FSU33"/>
      <c r="FSV33"/>
      <c r="FSW33"/>
      <c r="FSX33"/>
      <c r="FSY33"/>
      <c r="FSZ33"/>
      <c r="FTA33"/>
      <c r="FTB33"/>
      <c r="FTC33"/>
      <c r="FTD33"/>
      <c r="FTE33"/>
      <c r="FTF33"/>
      <c r="FTG33"/>
      <c r="FTH33"/>
      <c r="FTI33"/>
      <c r="FTJ33"/>
      <c r="FTK33"/>
      <c r="FTL33"/>
      <c r="FTM33"/>
      <c r="FTN33"/>
      <c r="FTO33"/>
      <c r="FTP33"/>
      <c r="FTQ33"/>
      <c r="FTR33"/>
      <c r="FTS33"/>
      <c r="FTT33"/>
      <c r="FTU33"/>
      <c r="FTV33"/>
      <c r="FTW33"/>
      <c r="FTX33"/>
      <c r="FTY33"/>
      <c r="FTZ33"/>
      <c r="FUA33"/>
      <c r="FUB33"/>
      <c r="FUC33"/>
      <c r="FUD33"/>
      <c r="FUE33"/>
      <c r="FUF33"/>
      <c r="FUG33"/>
      <c r="FUH33"/>
      <c r="FUI33"/>
      <c r="FUJ33"/>
      <c r="FUK33"/>
      <c r="FUL33"/>
      <c r="FUM33"/>
      <c r="FUN33"/>
      <c r="FUO33"/>
      <c r="FUP33"/>
      <c r="FUQ33"/>
      <c r="FUR33"/>
      <c r="FUS33"/>
      <c r="FUT33"/>
      <c r="FUU33"/>
      <c r="FUV33"/>
      <c r="FUW33"/>
      <c r="FUX33"/>
      <c r="FUY33"/>
      <c r="FUZ33"/>
      <c r="FVA33"/>
      <c r="FVB33"/>
      <c r="FVC33"/>
      <c r="FVD33"/>
      <c r="FVE33"/>
      <c r="FVF33"/>
      <c r="FVG33"/>
      <c r="FVH33"/>
      <c r="FVI33"/>
      <c r="FVJ33"/>
      <c r="FVK33"/>
      <c r="FVL33"/>
      <c r="FVM33"/>
      <c r="FVN33"/>
      <c r="FVO33"/>
      <c r="FVP33"/>
      <c r="FVQ33"/>
      <c r="FVR33"/>
      <c r="FVS33"/>
      <c r="FVT33"/>
      <c r="FVU33"/>
      <c r="FVV33"/>
      <c r="FVW33"/>
      <c r="FVX33"/>
      <c r="FVY33"/>
      <c r="FVZ33"/>
      <c r="FWA33"/>
      <c r="FWB33"/>
      <c r="FWC33"/>
      <c r="FWD33"/>
      <c r="FWE33"/>
      <c r="FWF33"/>
      <c r="FWG33"/>
      <c r="FWH33"/>
      <c r="FWI33"/>
      <c r="FWJ33"/>
      <c r="FWK33"/>
      <c r="FWL33"/>
      <c r="FWM33"/>
      <c r="FWN33"/>
      <c r="FWO33"/>
      <c r="FWP33"/>
      <c r="FWQ33"/>
      <c r="FWR33"/>
      <c r="FWS33"/>
      <c r="FWT33"/>
      <c r="FWU33"/>
      <c r="FWV33"/>
      <c r="FWW33"/>
      <c r="FWX33"/>
      <c r="FWY33"/>
      <c r="FWZ33"/>
      <c r="FXA33"/>
      <c r="FXB33"/>
      <c r="FXC33"/>
      <c r="FXD33"/>
      <c r="FXE33"/>
      <c r="FXF33"/>
      <c r="FXG33"/>
      <c r="FXH33"/>
      <c r="FXI33"/>
      <c r="FXJ33"/>
      <c r="FXK33"/>
      <c r="FXL33"/>
      <c r="FXM33"/>
      <c r="FXN33"/>
      <c r="FXO33"/>
      <c r="FXP33"/>
      <c r="FXQ33"/>
      <c r="FXR33"/>
      <c r="FXS33"/>
      <c r="FXT33"/>
      <c r="FXU33"/>
      <c r="FXV33"/>
      <c r="FXW33"/>
      <c r="FXX33"/>
      <c r="FXY33"/>
      <c r="FXZ33"/>
      <c r="FYA33"/>
      <c r="FYB33"/>
      <c r="FYC33"/>
      <c r="FYD33"/>
      <c r="FYE33"/>
      <c r="FYF33"/>
      <c r="FYG33"/>
      <c r="FYH33"/>
      <c r="FYI33"/>
      <c r="FYJ33"/>
      <c r="FYK33"/>
      <c r="FYL33"/>
      <c r="FYM33"/>
      <c r="FYN33"/>
      <c r="FYO33"/>
      <c r="FYP33"/>
      <c r="FYQ33"/>
      <c r="FYR33"/>
      <c r="FYS33"/>
      <c r="FYT33"/>
      <c r="FYU33"/>
      <c r="FYV33"/>
      <c r="FYW33"/>
      <c r="FYX33"/>
      <c r="FYY33"/>
      <c r="FYZ33"/>
      <c r="FZA33"/>
      <c r="FZB33"/>
      <c r="FZC33"/>
      <c r="FZD33"/>
      <c r="FZE33"/>
      <c r="FZF33"/>
      <c r="FZG33"/>
      <c r="FZH33"/>
      <c r="FZI33"/>
      <c r="FZJ33"/>
      <c r="FZK33"/>
      <c r="FZL33"/>
      <c r="FZM33"/>
      <c r="FZN33"/>
      <c r="FZO33"/>
      <c r="FZP33"/>
      <c r="FZQ33"/>
      <c r="FZR33"/>
      <c r="FZS33"/>
      <c r="FZT33"/>
      <c r="FZU33"/>
      <c r="FZV33"/>
      <c r="FZW33"/>
      <c r="FZX33"/>
      <c r="FZY33"/>
      <c r="FZZ33"/>
      <c r="GAA33"/>
      <c r="GAB33"/>
      <c r="GAC33"/>
      <c r="GAD33"/>
      <c r="GAE33"/>
      <c r="GAF33"/>
      <c r="GAG33"/>
      <c r="GAH33"/>
      <c r="GAI33"/>
      <c r="GAJ33"/>
      <c r="GAK33"/>
      <c r="GAL33"/>
      <c r="GAM33"/>
      <c r="GAN33"/>
      <c r="GAO33"/>
      <c r="GAP33"/>
      <c r="GAQ33"/>
      <c r="GAR33"/>
      <c r="GAS33"/>
      <c r="GAT33"/>
      <c r="GAU33"/>
      <c r="GAV33"/>
      <c r="GAW33"/>
      <c r="GAX33"/>
      <c r="GAY33"/>
      <c r="GAZ33"/>
      <c r="GBA33"/>
      <c r="GBB33"/>
      <c r="GBC33"/>
      <c r="GBD33"/>
      <c r="GBE33"/>
      <c r="GBF33"/>
      <c r="GBG33"/>
      <c r="GBH33"/>
      <c r="GBI33"/>
      <c r="GBJ33"/>
      <c r="GBK33"/>
      <c r="GBL33"/>
      <c r="GBM33"/>
      <c r="GBN33"/>
      <c r="GBO33"/>
      <c r="GBP33"/>
      <c r="GBQ33"/>
      <c r="GBR33"/>
      <c r="GBS33"/>
      <c r="GBT33"/>
      <c r="GBU33"/>
      <c r="GBV33"/>
      <c r="GBW33"/>
      <c r="GBX33"/>
      <c r="GBY33"/>
      <c r="GBZ33"/>
      <c r="GCA33"/>
      <c r="GCB33"/>
      <c r="GCC33"/>
      <c r="GCD33"/>
      <c r="GCE33"/>
      <c r="GCF33"/>
      <c r="GCG33"/>
      <c r="GCH33"/>
      <c r="GCI33"/>
      <c r="GCJ33"/>
      <c r="GCK33"/>
      <c r="GCL33"/>
      <c r="GCM33"/>
      <c r="GCN33"/>
      <c r="GCO33"/>
      <c r="GCP33"/>
      <c r="GCQ33"/>
      <c r="GCR33"/>
      <c r="GCS33"/>
      <c r="GCT33"/>
      <c r="GCU33"/>
      <c r="GCV33"/>
      <c r="GCW33"/>
      <c r="GCX33"/>
      <c r="GCY33"/>
      <c r="GCZ33"/>
      <c r="GDA33"/>
      <c r="GDB33"/>
      <c r="GDC33"/>
      <c r="GDD33"/>
      <c r="GDE33"/>
      <c r="GDF33"/>
      <c r="GDG33"/>
      <c r="GDH33"/>
      <c r="GDI33"/>
      <c r="GDJ33"/>
      <c r="GDK33"/>
      <c r="GDL33"/>
      <c r="GDM33"/>
      <c r="GDN33"/>
      <c r="GDO33"/>
      <c r="GDP33"/>
      <c r="GDQ33"/>
      <c r="GDR33"/>
      <c r="GDS33"/>
      <c r="GDT33"/>
      <c r="GDU33"/>
      <c r="GDV33"/>
      <c r="GDW33"/>
      <c r="GDX33"/>
      <c r="GDY33"/>
      <c r="GDZ33"/>
      <c r="GEA33"/>
      <c r="GEB33"/>
      <c r="GEC33"/>
      <c r="GED33"/>
      <c r="GEE33"/>
      <c r="GEF33"/>
      <c r="GEG33"/>
      <c r="GEH33"/>
      <c r="GEI33"/>
      <c r="GEJ33"/>
      <c r="GEK33"/>
      <c r="GEL33"/>
      <c r="GEM33"/>
      <c r="GEN33"/>
      <c r="GEO33"/>
      <c r="GEP33"/>
      <c r="GEQ33"/>
      <c r="GER33"/>
      <c r="GES33"/>
      <c r="GET33"/>
      <c r="GEU33"/>
      <c r="GEV33"/>
      <c r="GEW33"/>
      <c r="GEX33"/>
      <c r="GEY33"/>
      <c r="GEZ33"/>
      <c r="GFA33"/>
      <c r="GFB33"/>
      <c r="GFC33"/>
      <c r="GFD33"/>
      <c r="GFE33"/>
      <c r="GFF33"/>
      <c r="GFG33"/>
      <c r="GFH33"/>
      <c r="GFI33"/>
      <c r="GFJ33"/>
      <c r="GFK33"/>
      <c r="GFL33"/>
      <c r="GFM33"/>
      <c r="GFN33"/>
      <c r="GFO33"/>
      <c r="GFP33"/>
      <c r="GFQ33"/>
      <c r="GFR33"/>
      <c r="GFS33"/>
      <c r="GFT33"/>
      <c r="GFU33"/>
      <c r="GFV33"/>
      <c r="GFW33"/>
      <c r="GFX33"/>
      <c r="GFY33"/>
      <c r="GFZ33"/>
      <c r="GGA33"/>
      <c r="GGB33"/>
      <c r="GGC33"/>
      <c r="GGD33"/>
      <c r="GGE33"/>
      <c r="GGF33"/>
      <c r="GGG33"/>
      <c r="GGH33"/>
      <c r="GGI33"/>
      <c r="GGJ33"/>
      <c r="GGK33"/>
      <c r="GGL33"/>
      <c r="GGM33"/>
      <c r="GGN33"/>
      <c r="GGO33"/>
      <c r="GGP33"/>
      <c r="GGQ33"/>
      <c r="GGR33"/>
      <c r="GGS33"/>
      <c r="GGT33"/>
      <c r="GGU33"/>
      <c r="GGV33"/>
      <c r="GGW33"/>
      <c r="GGX33"/>
      <c r="GGY33"/>
      <c r="GGZ33"/>
      <c r="GHA33"/>
      <c r="GHB33"/>
      <c r="GHC33"/>
      <c r="GHD33"/>
      <c r="GHE33"/>
      <c r="GHF33"/>
      <c r="GHG33"/>
      <c r="GHH33"/>
      <c r="GHI33"/>
      <c r="GHJ33"/>
      <c r="GHK33"/>
      <c r="GHL33"/>
      <c r="GHM33"/>
      <c r="GHN33"/>
      <c r="GHO33"/>
      <c r="GHP33"/>
      <c r="GHQ33"/>
      <c r="GHR33"/>
      <c r="GHS33"/>
      <c r="GHT33"/>
      <c r="GHU33"/>
      <c r="GHV33"/>
      <c r="GHW33"/>
      <c r="GHX33"/>
      <c r="GHY33"/>
      <c r="GHZ33"/>
      <c r="GIA33"/>
      <c r="GIB33"/>
      <c r="GIC33"/>
      <c r="GID33"/>
      <c r="GIE33"/>
      <c r="GIF33"/>
      <c r="GIG33"/>
      <c r="GIH33"/>
      <c r="GII33"/>
      <c r="GIJ33"/>
      <c r="GIK33"/>
      <c r="GIL33"/>
      <c r="GIM33"/>
      <c r="GIN33"/>
      <c r="GIO33"/>
      <c r="GIP33"/>
      <c r="GIQ33"/>
      <c r="GIR33"/>
      <c r="GIS33"/>
      <c r="GIT33"/>
      <c r="GIU33"/>
      <c r="GIV33"/>
      <c r="GIW33"/>
      <c r="GIX33"/>
      <c r="GIY33"/>
      <c r="GIZ33"/>
      <c r="GJA33"/>
      <c r="GJB33"/>
      <c r="GJC33"/>
      <c r="GJD33"/>
      <c r="GJE33"/>
      <c r="GJF33"/>
      <c r="GJG33"/>
      <c r="GJH33"/>
      <c r="GJI33"/>
      <c r="GJJ33"/>
      <c r="GJK33"/>
      <c r="GJL33"/>
      <c r="GJM33"/>
      <c r="GJN33"/>
      <c r="GJO33"/>
      <c r="GJP33"/>
      <c r="GJQ33"/>
      <c r="GJR33"/>
      <c r="GJS33"/>
      <c r="GJT33"/>
      <c r="GJU33"/>
      <c r="GJV33"/>
      <c r="GJW33"/>
      <c r="GJX33"/>
      <c r="GJY33"/>
      <c r="GJZ33"/>
      <c r="GKA33"/>
      <c r="GKB33"/>
      <c r="GKC33"/>
      <c r="GKD33"/>
      <c r="GKE33"/>
      <c r="GKF33"/>
      <c r="GKG33"/>
      <c r="GKH33"/>
      <c r="GKI33"/>
      <c r="GKJ33"/>
      <c r="GKK33"/>
      <c r="GKL33"/>
      <c r="GKM33"/>
      <c r="GKN33"/>
      <c r="GKO33"/>
      <c r="GKP33"/>
      <c r="GKQ33"/>
      <c r="GKR33"/>
      <c r="GKS33"/>
      <c r="GKT33"/>
      <c r="GKU33"/>
      <c r="GKV33"/>
      <c r="GKW33"/>
      <c r="GKX33"/>
      <c r="GKY33"/>
      <c r="GKZ33"/>
      <c r="GLA33"/>
      <c r="GLB33"/>
      <c r="GLC33"/>
      <c r="GLD33"/>
      <c r="GLE33"/>
      <c r="GLF33"/>
      <c r="GLG33"/>
      <c r="GLH33"/>
      <c r="GLI33"/>
      <c r="GLJ33"/>
      <c r="GLK33"/>
      <c r="GLL33"/>
      <c r="GLM33"/>
      <c r="GLN33"/>
      <c r="GLO33"/>
      <c r="GLP33"/>
      <c r="GLQ33"/>
      <c r="GLR33"/>
      <c r="GLS33"/>
      <c r="GLT33"/>
      <c r="GLU33"/>
      <c r="GLV33"/>
      <c r="GLW33"/>
      <c r="GLX33"/>
      <c r="GLY33"/>
      <c r="GLZ33"/>
      <c r="GMA33"/>
      <c r="GMB33"/>
      <c r="GMC33"/>
      <c r="GMD33"/>
      <c r="GME33"/>
      <c r="GMF33"/>
      <c r="GMG33"/>
      <c r="GMH33"/>
      <c r="GMI33"/>
      <c r="GMJ33"/>
      <c r="GMK33"/>
      <c r="GML33"/>
      <c r="GMM33"/>
      <c r="GMN33"/>
      <c r="GMO33"/>
      <c r="GMP33"/>
      <c r="GMQ33"/>
      <c r="GMR33"/>
      <c r="GMS33"/>
      <c r="GMT33"/>
      <c r="GMU33"/>
      <c r="GMV33"/>
      <c r="GMW33"/>
      <c r="GMX33"/>
      <c r="GMY33"/>
      <c r="GMZ33"/>
      <c r="GNA33"/>
      <c r="GNB33"/>
      <c r="GNC33"/>
      <c r="GND33"/>
      <c r="GNE33"/>
      <c r="GNF33"/>
      <c r="GNG33"/>
      <c r="GNH33"/>
      <c r="GNI33"/>
      <c r="GNJ33"/>
      <c r="GNK33"/>
      <c r="GNL33"/>
      <c r="GNM33"/>
      <c r="GNN33"/>
      <c r="GNO33"/>
      <c r="GNP33"/>
      <c r="GNQ33"/>
      <c r="GNR33"/>
      <c r="GNS33"/>
      <c r="GNT33"/>
      <c r="GNU33"/>
      <c r="GNV33"/>
      <c r="GNW33"/>
      <c r="GNX33"/>
      <c r="GNY33"/>
      <c r="GNZ33"/>
      <c r="GOA33"/>
      <c r="GOB33"/>
      <c r="GOC33"/>
      <c r="GOD33"/>
      <c r="GOE33"/>
      <c r="GOF33"/>
      <c r="GOG33"/>
      <c r="GOH33"/>
      <c r="GOI33"/>
      <c r="GOJ33"/>
      <c r="GOK33"/>
      <c r="GOL33"/>
      <c r="GOM33"/>
      <c r="GON33"/>
      <c r="GOO33"/>
      <c r="GOP33"/>
      <c r="GOQ33"/>
      <c r="GOR33"/>
      <c r="GOS33"/>
      <c r="GOT33"/>
      <c r="GOU33"/>
      <c r="GOV33"/>
      <c r="GOW33"/>
      <c r="GOX33"/>
      <c r="GOY33"/>
      <c r="GOZ33"/>
      <c r="GPA33"/>
      <c r="GPB33"/>
      <c r="GPC33"/>
      <c r="GPD33"/>
      <c r="GPE33"/>
      <c r="GPF33"/>
      <c r="GPG33"/>
      <c r="GPH33"/>
      <c r="GPI33"/>
      <c r="GPJ33"/>
      <c r="GPK33"/>
      <c r="GPL33"/>
      <c r="GPM33"/>
      <c r="GPN33"/>
      <c r="GPO33"/>
      <c r="GPP33"/>
      <c r="GPQ33"/>
      <c r="GPR33"/>
      <c r="GPS33"/>
      <c r="GPT33"/>
      <c r="GPU33"/>
      <c r="GPV33"/>
      <c r="GPW33"/>
      <c r="GPX33"/>
      <c r="GPY33"/>
      <c r="GPZ33"/>
      <c r="GQA33"/>
      <c r="GQB33"/>
      <c r="GQC33"/>
      <c r="GQD33"/>
      <c r="GQE33"/>
      <c r="GQF33"/>
      <c r="GQG33"/>
      <c r="GQH33"/>
      <c r="GQI33"/>
      <c r="GQJ33"/>
      <c r="GQK33"/>
      <c r="GQL33"/>
      <c r="GQM33"/>
      <c r="GQN33"/>
      <c r="GQO33"/>
      <c r="GQP33"/>
      <c r="GQQ33"/>
      <c r="GQR33"/>
      <c r="GQS33"/>
      <c r="GQT33"/>
      <c r="GQU33"/>
      <c r="GQV33"/>
      <c r="GQW33"/>
      <c r="GQX33"/>
      <c r="GQY33"/>
      <c r="GQZ33"/>
      <c r="GRA33"/>
      <c r="GRB33"/>
      <c r="GRC33"/>
      <c r="GRD33"/>
      <c r="GRE33"/>
      <c r="GRF33"/>
      <c r="GRG33"/>
      <c r="GRH33"/>
      <c r="GRI33"/>
      <c r="GRJ33"/>
      <c r="GRK33"/>
      <c r="GRL33"/>
      <c r="GRM33"/>
      <c r="GRN33"/>
      <c r="GRO33"/>
      <c r="GRP33"/>
      <c r="GRQ33"/>
      <c r="GRR33"/>
      <c r="GRS33"/>
      <c r="GRT33"/>
      <c r="GRU33"/>
      <c r="GRV33"/>
      <c r="GRW33"/>
      <c r="GRX33"/>
      <c r="GRY33"/>
      <c r="GRZ33"/>
      <c r="GSA33"/>
      <c r="GSB33"/>
      <c r="GSC33"/>
      <c r="GSD33"/>
      <c r="GSE33"/>
      <c r="GSF33"/>
      <c r="GSG33"/>
      <c r="GSH33"/>
      <c r="GSI33"/>
      <c r="GSJ33"/>
      <c r="GSK33"/>
      <c r="GSL33"/>
      <c r="GSM33"/>
      <c r="GSN33"/>
      <c r="GSO33"/>
      <c r="GSP33"/>
      <c r="GSQ33"/>
      <c r="GSR33"/>
      <c r="GSS33"/>
      <c r="GST33"/>
      <c r="GSU33"/>
      <c r="GSV33"/>
      <c r="GSW33"/>
      <c r="GSX33"/>
      <c r="GSY33"/>
      <c r="GSZ33"/>
      <c r="GTA33"/>
      <c r="GTB33"/>
      <c r="GTC33"/>
      <c r="GTD33"/>
      <c r="GTE33"/>
      <c r="GTF33"/>
      <c r="GTG33"/>
      <c r="GTH33"/>
      <c r="GTI33"/>
      <c r="GTJ33"/>
      <c r="GTK33"/>
      <c r="GTL33"/>
      <c r="GTM33"/>
      <c r="GTN33"/>
      <c r="GTO33"/>
      <c r="GTP33"/>
      <c r="GTQ33"/>
      <c r="GTR33"/>
      <c r="GTS33"/>
      <c r="GTT33"/>
      <c r="GTU33"/>
      <c r="GTV33"/>
      <c r="GTW33"/>
      <c r="GTX33"/>
      <c r="GTY33"/>
      <c r="GTZ33"/>
      <c r="GUA33"/>
      <c r="GUB33"/>
      <c r="GUC33"/>
      <c r="GUD33"/>
      <c r="GUE33"/>
      <c r="GUF33"/>
      <c r="GUG33"/>
      <c r="GUH33"/>
      <c r="GUI33"/>
      <c r="GUJ33"/>
      <c r="GUK33"/>
      <c r="GUL33"/>
      <c r="GUM33"/>
      <c r="GUN33"/>
      <c r="GUO33"/>
      <c r="GUP33"/>
      <c r="GUQ33"/>
      <c r="GUR33"/>
      <c r="GUS33"/>
      <c r="GUT33"/>
      <c r="GUU33"/>
      <c r="GUV33"/>
      <c r="GUW33"/>
      <c r="GUX33"/>
      <c r="GUY33"/>
      <c r="GUZ33"/>
      <c r="GVA33"/>
      <c r="GVB33"/>
      <c r="GVC33"/>
      <c r="GVD33"/>
      <c r="GVE33"/>
      <c r="GVF33"/>
      <c r="GVG33"/>
      <c r="GVH33"/>
      <c r="GVI33"/>
      <c r="GVJ33"/>
      <c r="GVK33"/>
      <c r="GVL33"/>
      <c r="GVM33"/>
      <c r="GVN33"/>
      <c r="GVO33"/>
      <c r="GVP33"/>
      <c r="GVQ33"/>
      <c r="GVR33"/>
      <c r="GVS33"/>
      <c r="GVT33"/>
      <c r="GVU33"/>
      <c r="GVV33"/>
      <c r="GVW33"/>
      <c r="GVX33"/>
      <c r="GVY33"/>
      <c r="GVZ33"/>
      <c r="GWA33"/>
      <c r="GWB33"/>
      <c r="GWC33"/>
      <c r="GWD33"/>
      <c r="GWE33"/>
      <c r="GWF33"/>
      <c r="GWG33"/>
      <c r="GWH33"/>
      <c r="GWI33"/>
      <c r="GWJ33"/>
      <c r="GWK33"/>
      <c r="GWL33"/>
      <c r="GWM33"/>
      <c r="GWN33"/>
      <c r="GWO33"/>
      <c r="GWP33"/>
      <c r="GWQ33"/>
      <c r="GWR33"/>
      <c r="GWS33"/>
      <c r="GWT33"/>
      <c r="GWU33"/>
      <c r="GWV33"/>
      <c r="GWW33"/>
      <c r="GWX33"/>
      <c r="GWY33"/>
      <c r="GWZ33"/>
      <c r="GXA33"/>
      <c r="GXB33"/>
      <c r="GXC33"/>
      <c r="GXD33"/>
      <c r="GXE33"/>
      <c r="GXF33"/>
      <c r="GXG33"/>
      <c r="GXH33"/>
      <c r="GXI33"/>
      <c r="GXJ33"/>
      <c r="GXK33"/>
      <c r="GXL33"/>
      <c r="GXM33"/>
      <c r="GXN33"/>
      <c r="GXO33"/>
      <c r="GXP33"/>
      <c r="GXQ33"/>
      <c r="GXR33"/>
      <c r="GXS33"/>
      <c r="GXT33"/>
      <c r="GXU33"/>
      <c r="GXV33"/>
      <c r="GXW33"/>
      <c r="GXX33"/>
      <c r="GXY33"/>
      <c r="GXZ33"/>
      <c r="GYA33"/>
      <c r="GYB33"/>
      <c r="GYC33"/>
      <c r="GYD33"/>
      <c r="GYE33"/>
      <c r="GYF33"/>
      <c r="GYG33"/>
      <c r="GYH33"/>
      <c r="GYI33"/>
      <c r="GYJ33"/>
      <c r="GYK33"/>
      <c r="GYL33"/>
      <c r="GYM33"/>
      <c r="GYN33"/>
      <c r="GYO33"/>
      <c r="GYP33"/>
      <c r="GYQ33"/>
      <c r="GYR33"/>
      <c r="GYS33"/>
      <c r="GYT33"/>
      <c r="GYU33"/>
      <c r="GYV33"/>
      <c r="GYW33"/>
      <c r="GYX33"/>
      <c r="GYY33"/>
      <c r="GYZ33"/>
      <c r="GZA33"/>
      <c r="GZB33"/>
      <c r="GZC33"/>
      <c r="GZD33"/>
      <c r="GZE33"/>
      <c r="GZF33"/>
      <c r="GZG33"/>
      <c r="GZH33"/>
      <c r="GZI33"/>
      <c r="GZJ33"/>
      <c r="GZK33"/>
      <c r="GZL33"/>
      <c r="GZM33"/>
      <c r="GZN33"/>
      <c r="GZO33"/>
      <c r="GZP33"/>
      <c r="GZQ33"/>
      <c r="GZR33"/>
      <c r="GZS33"/>
      <c r="GZT33"/>
      <c r="GZU33"/>
      <c r="GZV33"/>
      <c r="GZW33"/>
      <c r="GZX33"/>
      <c r="GZY33"/>
      <c r="GZZ33"/>
      <c r="HAA33"/>
      <c r="HAB33"/>
      <c r="HAC33"/>
      <c r="HAD33"/>
      <c r="HAE33"/>
      <c r="HAF33"/>
      <c r="HAG33"/>
      <c r="HAH33"/>
      <c r="HAI33"/>
      <c r="HAJ33"/>
      <c r="HAK33"/>
      <c r="HAL33"/>
      <c r="HAM33"/>
      <c r="HAN33"/>
      <c r="HAO33"/>
      <c r="HAP33"/>
      <c r="HAQ33"/>
      <c r="HAR33"/>
      <c r="HAS33"/>
      <c r="HAT33"/>
      <c r="HAU33"/>
      <c r="HAV33"/>
      <c r="HAW33"/>
      <c r="HAX33"/>
      <c r="HAY33"/>
      <c r="HAZ33"/>
      <c r="HBA33"/>
      <c r="HBB33"/>
      <c r="HBC33"/>
      <c r="HBD33"/>
      <c r="HBE33"/>
      <c r="HBF33"/>
      <c r="HBG33"/>
      <c r="HBH33"/>
      <c r="HBI33"/>
      <c r="HBJ33"/>
      <c r="HBK33"/>
      <c r="HBL33"/>
      <c r="HBM33"/>
      <c r="HBN33"/>
      <c r="HBO33"/>
      <c r="HBP33"/>
      <c r="HBQ33"/>
      <c r="HBR33"/>
      <c r="HBS33"/>
      <c r="HBT33"/>
      <c r="HBU33"/>
      <c r="HBV33"/>
      <c r="HBW33"/>
      <c r="HBX33"/>
      <c r="HBY33"/>
      <c r="HBZ33"/>
      <c r="HCA33"/>
      <c r="HCB33"/>
      <c r="HCC33"/>
      <c r="HCD33"/>
      <c r="HCE33"/>
      <c r="HCF33"/>
      <c r="HCG33"/>
      <c r="HCH33"/>
      <c r="HCI33"/>
      <c r="HCJ33"/>
      <c r="HCK33"/>
      <c r="HCL33"/>
      <c r="HCM33"/>
      <c r="HCN33"/>
      <c r="HCO33"/>
      <c r="HCP33"/>
      <c r="HCQ33"/>
      <c r="HCR33"/>
      <c r="HCS33"/>
      <c r="HCT33"/>
      <c r="HCU33"/>
      <c r="HCV33"/>
      <c r="HCW33"/>
      <c r="HCX33"/>
      <c r="HCY33"/>
      <c r="HCZ33"/>
      <c r="HDA33"/>
      <c r="HDB33"/>
      <c r="HDC33"/>
      <c r="HDD33"/>
      <c r="HDE33"/>
      <c r="HDF33"/>
      <c r="HDG33"/>
      <c r="HDH33"/>
      <c r="HDI33"/>
      <c r="HDJ33"/>
      <c r="HDK33"/>
      <c r="HDL33"/>
      <c r="HDM33"/>
      <c r="HDN33"/>
      <c r="HDO33"/>
      <c r="HDP33"/>
      <c r="HDQ33"/>
      <c r="HDR33"/>
      <c r="HDS33"/>
      <c r="HDT33"/>
      <c r="HDU33"/>
      <c r="HDV33"/>
      <c r="HDW33"/>
      <c r="HDX33"/>
      <c r="HDY33"/>
      <c r="HDZ33"/>
      <c r="HEA33"/>
      <c r="HEB33"/>
      <c r="HEC33"/>
      <c r="HED33"/>
      <c r="HEE33"/>
      <c r="HEF33"/>
      <c r="HEG33"/>
      <c r="HEH33"/>
      <c r="HEI33"/>
      <c r="HEJ33"/>
      <c r="HEK33"/>
      <c r="HEL33"/>
      <c r="HEM33"/>
      <c r="HEN33"/>
      <c r="HEO33"/>
      <c r="HEP33"/>
      <c r="HEQ33"/>
      <c r="HER33"/>
      <c r="HES33"/>
      <c r="HET33"/>
      <c r="HEU33"/>
      <c r="HEV33"/>
      <c r="HEW33"/>
      <c r="HEX33"/>
      <c r="HEY33"/>
      <c r="HEZ33"/>
      <c r="HFA33"/>
      <c r="HFB33"/>
      <c r="HFC33"/>
      <c r="HFD33"/>
      <c r="HFE33"/>
      <c r="HFF33"/>
      <c r="HFG33"/>
      <c r="HFH33"/>
      <c r="HFI33"/>
      <c r="HFJ33"/>
      <c r="HFK33"/>
      <c r="HFL33"/>
      <c r="HFM33"/>
      <c r="HFN33"/>
      <c r="HFO33"/>
      <c r="HFP33"/>
      <c r="HFQ33"/>
      <c r="HFR33"/>
      <c r="HFS33"/>
      <c r="HFT33"/>
      <c r="HFU33"/>
      <c r="HFV33"/>
      <c r="HFW33"/>
      <c r="HFX33"/>
      <c r="HFY33"/>
      <c r="HFZ33"/>
      <c r="HGA33"/>
      <c r="HGB33"/>
      <c r="HGC33"/>
      <c r="HGD33"/>
      <c r="HGE33"/>
      <c r="HGF33"/>
      <c r="HGG33"/>
      <c r="HGH33"/>
      <c r="HGI33"/>
      <c r="HGJ33"/>
      <c r="HGK33"/>
      <c r="HGL33"/>
      <c r="HGM33"/>
      <c r="HGN33"/>
      <c r="HGO33"/>
      <c r="HGP33"/>
      <c r="HGQ33"/>
      <c r="HGR33"/>
      <c r="HGS33"/>
      <c r="HGT33"/>
      <c r="HGU33"/>
      <c r="HGV33"/>
      <c r="HGW33"/>
      <c r="HGX33"/>
      <c r="HGY33"/>
      <c r="HGZ33"/>
      <c r="HHA33"/>
      <c r="HHB33"/>
      <c r="HHC33"/>
      <c r="HHD33"/>
      <c r="HHE33"/>
      <c r="HHF33"/>
      <c r="HHG33"/>
      <c r="HHH33"/>
      <c r="HHI33"/>
      <c r="HHJ33"/>
      <c r="HHK33"/>
      <c r="HHL33"/>
      <c r="HHM33"/>
      <c r="HHN33"/>
      <c r="HHO33"/>
      <c r="HHP33"/>
      <c r="HHQ33"/>
      <c r="HHR33"/>
      <c r="HHS33"/>
      <c r="HHT33"/>
      <c r="HHU33"/>
      <c r="HHV33"/>
      <c r="HHW33"/>
      <c r="HHX33"/>
      <c r="HHY33"/>
      <c r="HHZ33"/>
      <c r="HIA33"/>
      <c r="HIB33"/>
      <c r="HIC33"/>
      <c r="HID33"/>
      <c r="HIE33"/>
      <c r="HIF33"/>
      <c r="HIG33"/>
      <c r="HIH33"/>
      <c r="HII33"/>
      <c r="HIJ33"/>
      <c r="HIK33"/>
      <c r="HIL33"/>
      <c r="HIM33"/>
      <c r="HIN33"/>
      <c r="HIO33"/>
      <c r="HIP33"/>
      <c r="HIQ33"/>
      <c r="HIR33"/>
      <c r="HIS33"/>
      <c r="HIT33"/>
      <c r="HIU33"/>
      <c r="HIV33"/>
      <c r="HIW33"/>
      <c r="HIX33"/>
      <c r="HIY33"/>
      <c r="HIZ33"/>
      <c r="HJA33"/>
      <c r="HJB33"/>
      <c r="HJC33"/>
      <c r="HJD33"/>
      <c r="HJE33"/>
      <c r="HJF33"/>
      <c r="HJG33"/>
      <c r="HJH33"/>
      <c r="HJI33"/>
      <c r="HJJ33"/>
      <c r="HJK33"/>
      <c r="HJL33"/>
      <c r="HJM33"/>
      <c r="HJN33"/>
      <c r="HJO33"/>
      <c r="HJP33"/>
      <c r="HJQ33"/>
      <c r="HJR33"/>
      <c r="HJS33"/>
      <c r="HJT33"/>
      <c r="HJU33"/>
      <c r="HJV33"/>
      <c r="HJW33"/>
      <c r="HJX33"/>
      <c r="HJY33"/>
      <c r="HJZ33"/>
      <c r="HKA33"/>
      <c r="HKB33"/>
      <c r="HKC33"/>
      <c r="HKD33"/>
      <c r="HKE33"/>
      <c r="HKF33"/>
      <c r="HKG33"/>
      <c r="HKH33"/>
      <c r="HKI33"/>
      <c r="HKJ33"/>
      <c r="HKK33"/>
      <c r="HKL33"/>
      <c r="HKM33"/>
      <c r="HKN33"/>
      <c r="HKO33"/>
      <c r="HKP33"/>
      <c r="HKQ33"/>
      <c r="HKR33"/>
      <c r="HKS33"/>
      <c r="HKT33"/>
      <c r="HKU33"/>
      <c r="HKV33"/>
      <c r="HKW33"/>
      <c r="HKX33"/>
      <c r="HKY33"/>
      <c r="HKZ33"/>
      <c r="HLA33"/>
      <c r="HLB33"/>
      <c r="HLC33"/>
      <c r="HLD33"/>
      <c r="HLE33"/>
      <c r="HLF33"/>
      <c r="HLG33"/>
      <c r="HLH33"/>
      <c r="HLI33"/>
      <c r="HLJ33"/>
      <c r="HLK33"/>
      <c r="HLL33"/>
      <c r="HLM33"/>
      <c r="HLN33"/>
      <c r="HLO33"/>
      <c r="HLP33"/>
      <c r="HLQ33"/>
      <c r="HLR33"/>
      <c r="HLS33"/>
      <c r="HLT33"/>
      <c r="HLU33"/>
      <c r="HLV33"/>
      <c r="HLW33"/>
      <c r="HLX33"/>
      <c r="HLY33"/>
      <c r="HLZ33"/>
      <c r="HMA33"/>
      <c r="HMB33"/>
      <c r="HMC33"/>
      <c r="HMD33"/>
      <c r="HME33"/>
      <c r="HMF33"/>
      <c r="HMG33"/>
      <c r="HMH33"/>
      <c r="HMI33"/>
      <c r="HMJ33"/>
      <c r="HMK33"/>
      <c r="HML33"/>
      <c r="HMM33"/>
      <c r="HMN33"/>
      <c r="HMO33"/>
      <c r="HMP33"/>
      <c r="HMQ33"/>
      <c r="HMR33"/>
      <c r="HMS33"/>
      <c r="HMT33"/>
      <c r="HMU33"/>
      <c r="HMV33"/>
      <c r="HMW33"/>
      <c r="HMX33"/>
      <c r="HMY33"/>
      <c r="HMZ33"/>
      <c r="HNA33"/>
      <c r="HNB33"/>
      <c r="HNC33"/>
      <c r="HND33"/>
      <c r="HNE33"/>
      <c r="HNF33"/>
      <c r="HNG33"/>
      <c r="HNH33"/>
      <c r="HNI33"/>
      <c r="HNJ33"/>
      <c r="HNK33"/>
      <c r="HNL33"/>
      <c r="HNM33"/>
      <c r="HNN33"/>
      <c r="HNO33"/>
      <c r="HNP33"/>
      <c r="HNQ33"/>
      <c r="HNR33"/>
      <c r="HNS33"/>
      <c r="HNT33"/>
      <c r="HNU33"/>
      <c r="HNV33"/>
      <c r="HNW33"/>
      <c r="HNX33"/>
      <c r="HNY33"/>
      <c r="HNZ33"/>
      <c r="HOA33"/>
      <c r="HOB33"/>
      <c r="HOC33"/>
      <c r="HOD33"/>
      <c r="HOE33"/>
      <c r="HOF33"/>
      <c r="HOG33"/>
      <c r="HOH33"/>
      <c r="HOI33"/>
      <c r="HOJ33"/>
      <c r="HOK33"/>
      <c r="HOL33"/>
      <c r="HOM33"/>
      <c r="HON33"/>
      <c r="HOO33"/>
      <c r="HOP33"/>
      <c r="HOQ33"/>
      <c r="HOR33"/>
      <c r="HOS33"/>
      <c r="HOT33"/>
      <c r="HOU33"/>
      <c r="HOV33"/>
      <c r="HOW33"/>
      <c r="HOX33"/>
      <c r="HOY33"/>
      <c r="HOZ33"/>
      <c r="HPA33"/>
      <c r="HPB33"/>
      <c r="HPC33"/>
      <c r="HPD33"/>
      <c r="HPE33"/>
      <c r="HPF33"/>
      <c r="HPG33"/>
      <c r="HPH33"/>
      <c r="HPI33"/>
      <c r="HPJ33"/>
      <c r="HPK33"/>
      <c r="HPL33"/>
      <c r="HPM33"/>
      <c r="HPN33"/>
      <c r="HPO33"/>
      <c r="HPP33"/>
      <c r="HPQ33"/>
      <c r="HPR33"/>
      <c r="HPS33"/>
      <c r="HPT33"/>
      <c r="HPU33"/>
      <c r="HPV33"/>
      <c r="HPW33"/>
      <c r="HPX33"/>
      <c r="HPY33"/>
      <c r="HPZ33"/>
      <c r="HQA33"/>
      <c r="HQB33"/>
      <c r="HQC33"/>
      <c r="HQD33"/>
      <c r="HQE33"/>
      <c r="HQF33"/>
      <c r="HQG33"/>
      <c r="HQH33"/>
      <c r="HQI33"/>
      <c r="HQJ33"/>
      <c r="HQK33"/>
      <c r="HQL33"/>
      <c r="HQM33"/>
      <c r="HQN33"/>
      <c r="HQO33"/>
      <c r="HQP33"/>
      <c r="HQQ33"/>
      <c r="HQR33"/>
      <c r="HQS33"/>
      <c r="HQT33"/>
      <c r="HQU33"/>
      <c r="HQV33"/>
      <c r="HQW33"/>
      <c r="HQX33"/>
      <c r="HQY33"/>
      <c r="HQZ33"/>
      <c r="HRA33"/>
      <c r="HRB33"/>
      <c r="HRC33"/>
      <c r="HRD33"/>
      <c r="HRE33"/>
      <c r="HRF33"/>
      <c r="HRG33"/>
      <c r="HRH33"/>
      <c r="HRI33"/>
      <c r="HRJ33"/>
      <c r="HRK33"/>
      <c r="HRL33"/>
      <c r="HRM33"/>
      <c r="HRN33"/>
      <c r="HRO33"/>
      <c r="HRP33"/>
      <c r="HRQ33"/>
      <c r="HRR33"/>
      <c r="HRS33"/>
      <c r="HRT33"/>
      <c r="HRU33"/>
      <c r="HRV33"/>
      <c r="HRW33"/>
      <c r="HRX33"/>
      <c r="HRY33"/>
      <c r="HRZ33"/>
      <c r="HSA33"/>
      <c r="HSB33"/>
      <c r="HSC33"/>
      <c r="HSD33"/>
      <c r="HSE33"/>
      <c r="HSF33"/>
      <c r="HSG33"/>
      <c r="HSH33"/>
      <c r="HSI33"/>
      <c r="HSJ33"/>
      <c r="HSK33"/>
      <c r="HSL33"/>
      <c r="HSM33"/>
      <c r="HSN33"/>
      <c r="HSO33"/>
      <c r="HSP33"/>
      <c r="HSQ33"/>
      <c r="HSR33"/>
      <c r="HSS33"/>
      <c r="HST33"/>
      <c r="HSU33"/>
      <c r="HSV33"/>
      <c r="HSW33"/>
      <c r="HSX33"/>
      <c r="HSY33"/>
      <c r="HSZ33"/>
      <c r="HTA33"/>
      <c r="HTB33"/>
      <c r="HTC33"/>
      <c r="HTD33"/>
      <c r="HTE33"/>
      <c r="HTF33"/>
      <c r="HTG33"/>
      <c r="HTH33"/>
      <c r="HTI33"/>
      <c r="HTJ33"/>
      <c r="HTK33"/>
      <c r="HTL33"/>
      <c r="HTM33"/>
      <c r="HTN33"/>
      <c r="HTO33"/>
      <c r="HTP33"/>
      <c r="HTQ33"/>
      <c r="HTR33"/>
      <c r="HTS33"/>
      <c r="HTT33"/>
      <c r="HTU33"/>
      <c r="HTV33"/>
      <c r="HTW33"/>
      <c r="HTX33"/>
      <c r="HTY33"/>
      <c r="HTZ33"/>
      <c r="HUA33"/>
      <c r="HUB33"/>
      <c r="HUC33"/>
      <c r="HUD33"/>
      <c r="HUE33"/>
      <c r="HUF33"/>
      <c r="HUG33"/>
      <c r="HUH33"/>
      <c r="HUI33"/>
      <c r="HUJ33"/>
      <c r="HUK33"/>
      <c r="HUL33"/>
      <c r="HUM33"/>
      <c r="HUN33"/>
      <c r="HUO33"/>
      <c r="HUP33"/>
      <c r="HUQ33"/>
      <c r="HUR33"/>
      <c r="HUS33"/>
      <c r="HUT33"/>
      <c r="HUU33"/>
      <c r="HUV33"/>
      <c r="HUW33"/>
      <c r="HUX33"/>
      <c r="HUY33"/>
      <c r="HUZ33"/>
      <c r="HVA33"/>
      <c r="HVB33"/>
      <c r="HVC33"/>
      <c r="HVD33"/>
      <c r="HVE33"/>
      <c r="HVF33"/>
      <c r="HVG33"/>
      <c r="HVH33"/>
      <c r="HVI33"/>
      <c r="HVJ33"/>
      <c r="HVK33"/>
      <c r="HVL33"/>
      <c r="HVM33"/>
      <c r="HVN33"/>
      <c r="HVO33"/>
      <c r="HVP33"/>
      <c r="HVQ33"/>
      <c r="HVR33"/>
      <c r="HVS33"/>
      <c r="HVT33"/>
      <c r="HVU33"/>
      <c r="HVV33"/>
      <c r="HVW33"/>
      <c r="HVX33"/>
      <c r="HVY33"/>
      <c r="HVZ33"/>
      <c r="HWA33"/>
      <c r="HWB33"/>
      <c r="HWC33"/>
      <c r="HWD33"/>
      <c r="HWE33"/>
      <c r="HWF33"/>
      <c r="HWG33"/>
      <c r="HWH33"/>
      <c r="HWI33"/>
      <c r="HWJ33"/>
      <c r="HWK33"/>
      <c r="HWL33"/>
      <c r="HWM33"/>
      <c r="HWN33"/>
      <c r="HWO33"/>
      <c r="HWP33"/>
      <c r="HWQ33"/>
      <c r="HWR33"/>
      <c r="HWS33"/>
      <c r="HWT33"/>
      <c r="HWU33"/>
      <c r="HWV33"/>
      <c r="HWW33"/>
      <c r="HWX33"/>
      <c r="HWY33"/>
      <c r="HWZ33"/>
      <c r="HXA33"/>
      <c r="HXB33"/>
      <c r="HXC33"/>
      <c r="HXD33"/>
      <c r="HXE33"/>
      <c r="HXF33"/>
      <c r="HXG33"/>
      <c r="HXH33"/>
      <c r="HXI33"/>
      <c r="HXJ33"/>
      <c r="HXK33"/>
      <c r="HXL33"/>
      <c r="HXM33"/>
      <c r="HXN33"/>
      <c r="HXO33"/>
      <c r="HXP33"/>
      <c r="HXQ33"/>
      <c r="HXR33"/>
      <c r="HXS33"/>
      <c r="HXT33"/>
      <c r="HXU33"/>
      <c r="HXV33"/>
      <c r="HXW33"/>
      <c r="HXX33"/>
      <c r="HXY33"/>
      <c r="HXZ33"/>
      <c r="HYA33"/>
      <c r="HYB33"/>
      <c r="HYC33"/>
      <c r="HYD33"/>
      <c r="HYE33"/>
      <c r="HYF33"/>
      <c r="HYG33"/>
      <c r="HYH33"/>
      <c r="HYI33"/>
      <c r="HYJ33"/>
      <c r="HYK33"/>
      <c r="HYL33"/>
      <c r="HYM33"/>
      <c r="HYN33"/>
      <c r="HYO33"/>
      <c r="HYP33"/>
      <c r="HYQ33"/>
      <c r="HYR33"/>
      <c r="HYS33"/>
      <c r="HYT33"/>
      <c r="HYU33"/>
      <c r="HYV33"/>
      <c r="HYW33"/>
      <c r="HYX33"/>
      <c r="HYY33"/>
      <c r="HYZ33"/>
      <c r="HZA33"/>
      <c r="HZB33"/>
      <c r="HZC33"/>
      <c r="HZD33"/>
      <c r="HZE33"/>
      <c r="HZF33"/>
      <c r="HZG33"/>
      <c r="HZH33"/>
      <c r="HZI33"/>
      <c r="HZJ33"/>
      <c r="HZK33"/>
      <c r="HZL33"/>
      <c r="HZM33"/>
      <c r="HZN33"/>
      <c r="HZO33"/>
      <c r="HZP33"/>
      <c r="HZQ33"/>
      <c r="HZR33"/>
      <c r="HZS33"/>
      <c r="HZT33"/>
      <c r="HZU33"/>
      <c r="HZV33"/>
      <c r="HZW33"/>
      <c r="HZX33"/>
      <c r="HZY33"/>
      <c r="HZZ33"/>
      <c r="IAA33"/>
      <c r="IAB33"/>
      <c r="IAC33"/>
      <c r="IAD33"/>
      <c r="IAE33"/>
      <c r="IAF33"/>
      <c r="IAG33"/>
      <c r="IAH33"/>
      <c r="IAI33"/>
      <c r="IAJ33"/>
      <c r="IAK33"/>
      <c r="IAL33"/>
      <c r="IAM33"/>
      <c r="IAN33"/>
      <c r="IAO33"/>
      <c r="IAP33"/>
      <c r="IAQ33"/>
      <c r="IAR33"/>
      <c r="IAS33"/>
      <c r="IAT33"/>
      <c r="IAU33"/>
      <c r="IAV33"/>
      <c r="IAW33"/>
      <c r="IAX33"/>
      <c r="IAY33"/>
      <c r="IAZ33"/>
      <c r="IBA33"/>
      <c r="IBB33"/>
      <c r="IBC33"/>
      <c r="IBD33"/>
      <c r="IBE33"/>
      <c r="IBF33"/>
      <c r="IBG33"/>
      <c r="IBH33"/>
      <c r="IBI33"/>
      <c r="IBJ33"/>
      <c r="IBK33"/>
      <c r="IBL33"/>
      <c r="IBM33"/>
      <c r="IBN33"/>
      <c r="IBO33"/>
      <c r="IBP33"/>
      <c r="IBQ33"/>
      <c r="IBR33"/>
      <c r="IBS33"/>
      <c r="IBT33"/>
      <c r="IBU33"/>
      <c r="IBV33"/>
      <c r="IBW33"/>
      <c r="IBX33"/>
      <c r="IBY33"/>
      <c r="IBZ33"/>
      <c r="ICA33"/>
      <c r="ICB33"/>
      <c r="ICC33"/>
      <c r="ICD33"/>
      <c r="ICE33"/>
      <c r="ICF33"/>
      <c r="ICG33"/>
      <c r="ICH33"/>
      <c r="ICI33"/>
      <c r="ICJ33"/>
      <c r="ICK33"/>
      <c r="ICL33"/>
      <c r="ICM33"/>
      <c r="ICN33"/>
      <c r="ICO33"/>
      <c r="ICP33"/>
      <c r="ICQ33"/>
      <c r="ICR33"/>
      <c r="ICS33"/>
      <c r="ICT33"/>
      <c r="ICU33"/>
      <c r="ICV33"/>
      <c r="ICW33"/>
      <c r="ICX33"/>
      <c r="ICY33"/>
      <c r="ICZ33"/>
      <c r="IDA33"/>
      <c r="IDB33"/>
      <c r="IDC33"/>
      <c r="IDD33"/>
      <c r="IDE33"/>
      <c r="IDF33"/>
      <c r="IDG33"/>
      <c r="IDH33"/>
      <c r="IDI33"/>
      <c r="IDJ33"/>
      <c r="IDK33"/>
      <c r="IDL33"/>
      <c r="IDM33"/>
      <c r="IDN33"/>
      <c r="IDO33"/>
      <c r="IDP33"/>
      <c r="IDQ33"/>
      <c r="IDR33"/>
      <c r="IDS33"/>
      <c r="IDT33"/>
      <c r="IDU33"/>
      <c r="IDV33"/>
      <c r="IDW33"/>
      <c r="IDX33"/>
      <c r="IDY33"/>
      <c r="IDZ33"/>
      <c r="IEA33"/>
      <c r="IEB33"/>
      <c r="IEC33"/>
      <c r="IED33"/>
      <c r="IEE33"/>
      <c r="IEF33"/>
      <c r="IEG33"/>
      <c r="IEH33"/>
      <c r="IEI33"/>
      <c r="IEJ33"/>
      <c r="IEK33"/>
      <c r="IEL33"/>
      <c r="IEM33"/>
      <c r="IEN33"/>
      <c r="IEO33"/>
      <c r="IEP33"/>
      <c r="IEQ33"/>
      <c r="IER33"/>
      <c r="IES33"/>
      <c r="IET33"/>
      <c r="IEU33"/>
      <c r="IEV33"/>
      <c r="IEW33"/>
      <c r="IEX33"/>
      <c r="IEY33"/>
      <c r="IEZ33"/>
      <c r="IFA33"/>
      <c r="IFB33"/>
      <c r="IFC33"/>
      <c r="IFD33"/>
      <c r="IFE33"/>
      <c r="IFF33"/>
      <c r="IFG33"/>
      <c r="IFH33"/>
      <c r="IFI33"/>
      <c r="IFJ33"/>
      <c r="IFK33"/>
      <c r="IFL33"/>
      <c r="IFM33"/>
      <c r="IFN33"/>
      <c r="IFO33"/>
      <c r="IFP33"/>
      <c r="IFQ33"/>
      <c r="IFR33"/>
      <c r="IFS33"/>
      <c r="IFT33"/>
      <c r="IFU33"/>
      <c r="IFV33"/>
      <c r="IFW33"/>
      <c r="IFX33"/>
      <c r="IFY33"/>
      <c r="IFZ33"/>
      <c r="IGA33"/>
      <c r="IGB33"/>
      <c r="IGC33"/>
      <c r="IGD33"/>
      <c r="IGE33"/>
      <c r="IGF33"/>
      <c r="IGG33"/>
      <c r="IGH33"/>
      <c r="IGI33"/>
      <c r="IGJ33"/>
      <c r="IGK33"/>
      <c r="IGL33"/>
      <c r="IGM33"/>
      <c r="IGN33"/>
      <c r="IGO33"/>
      <c r="IGP33"/>
      <c r="IGQ33"/>
      <c r="IGR33"/>
      <c r="IGS33"/>
      <c r="IGT33"/>
      <c r="IGU33"/>
      <c r="IGV33"/>
      <c r="IGW33"/>
      <c r="IGX33"/>
      <c r="IGY33"/>
      <c r="IGZ33"/>
      <c r="IHA33"/>
      <c r="IHB33"/>
      <c r="IHC33"/>
      <c r="IHD33"/>
      <c r="IHE33"/>
      <c r="IHF33"/>
      <c r="IHG33"/>
      <c r="IHH33"/>
      <c r="IHI33"/>
      <c r="IHJ33"/>
      <c r="IHK33"/>
      <c r="IHL33"/>
      <c r="IHM33"/>
      <c r="IHN33"/>
      <c r="IHO33"/>
      <c r="IHP33"/>
      <c r="IHQ33"/>
      <c r="IHR33"/>
      <c r="IHS33"/>
      <c r="IHT33"/>
      <c r="IHU33"/>
      <c r="IHV33"/>
      <c r="IHW33"/>
      <c r="IHX33"/>
      <c r="IHY33"/>
      <c r="IHZ33"/>
      <c r="IIA33"/>
      <c r="IIB33"/>
      <c r="IIC33"/>
      <c r="IID33"/>
      <c r="IIE33"/>
      <c r="IIF33"/>
      <c r="IIG33"/>
      <c r="IIH33"/>
      <c r="III33"/>
      <c r="IIJ33"/>
      <c r="IIK33"/>
      <c r="IIL33"/>
      <c r="IIM33"/>
      <c r="IIN33"/>
      <c r="IIO33"/>
      <c r="IIP33"/>
      <c r="IIQ33"/>
      <c r="IIR33"/>
      <c r="IIS33"/>
      <c r="IIT33"/>
      <c r="IIU33"/>
      <c r="IIV33"/>
      <c r="IIW33"/>
      <c r="IIX33"/>
      <c r="IIY33"/>
      <c r="IIZ33"/>
      <c r="IJA33"/>
      <c r="IJB33"/>
      <c r="IJC33"/>
      <c r="IJD33"/>
      <c r="IJE33"/>
      <c r="IJF33"/>
      <c r="IJG33"/>
      <c r="IJH33"/>
      <c r="IJI33"/>
      <c r="IJJ33"/>
      <c r="IJK33"/>
      <c r="IJL33"/>
      <c r="IJM33"/>
      <c r="IJN33"/>
      <c r="IJO33"/>
      <c r="IJP33"/>
      <c r="IJQ33"/>
      <c r="IJR33"/>
      <c r="IJS33"/>
      <c r="IJT33"/>
      <c r="IJU33"/>
      <c r="IJV33"/>
      <c r="IJW33"/>
      <c r="IJX33"/>
      <c r="IJY33"/>
      <c r="IJZ33"/>
      <c r="IKA33"/>
      <c r="IKB33"/>
      <c r="IKC33"/>
      <c r="IKD33"/>
      <c r="IKE33"/>
      <c r="IKF33"/>
      <c r="IKG33"/>
      <c r="IKH33"/>
      <c r="IKI33"/>
      <c r="IKJ33"/>
      <c r="IKK33"/>
      <c r="IKL33"/>
      <c r="IKM33"/>
      <c r="IKN33"/>
      <c r="IKO33"/>
      <c r="IKP33"/>
      <c r="IKQ33"/>
      <c r="IKR33"/>
      <c r="IKS33"/>
      <c r="IKT33"/>
      <c r="IKU33"/>
      <c r="IKV33"/>
      <c r="IKW33"/>
      <c r="IKX33"/>
      <c r="IKY33"/>
      <c r="IKZ33"/>
      <c r="ILA33"/>
      <c r="ILB33"/>
      <c r="ILC33"/>
      <c r="ILD33"/>
      <c r="ILE33"/>
      <c r="ILF33"/>
      <c r="ILG33"/>
      <c r="ILH33"/>
      <c r="ILI33"/>
      <c r="ILJ33"/>
      <c r="ILK33"/>
      <c r="ILL33"/>
      <c r="ILM33"/>
      <c r="ILN33"/>
      <c r="ILO33"/>
      <c r="ILP33"/>
      <c r="ILQ33"/>
      <c r="ILR33"/>
      <c r="ILS33"/>
      <c r="ILT33"/>
      <c r="ILU33"/>
      <c r="ILV33"/>
      <c r="ILW33"/>
      <c r="ILX33"/>
      <c r="ILY33"/>
      <c r="ILZ33"/>
      <c r="IMA33"/>
      <c r="IMB33"/>
      <c r="IMC33"/>
      <c r="IMD33"/>
      <c r="IME33"/>
      <c r="IMF33"/>
      <c r="IMG33"/>
      <c r="IMH33"/>
      <c r="IMI33"/>
      <c r="IMJ33"/>
      <c r="IMK33"/>
      <c r="IML33"/>
      <c r="IMM33"/>
      <c r="IMN33"/>
      <c r="IMO33"/>
      <c r="IMP33"/>
      <c r="IMQ33"/>
      <c r="IMR33"/>
      <c r="IMS33"/>
      <c r="IMT33"/>
      <c r="IMU33"/>
      <c r="IMV33"/>
      <c r="IMW33"/>
      <c r="IMX33"/>
      <c r="IMY33"/>
      <c r="IMZ33"/>
      <c r="INA33"/>
      <c r="INB33"/>
      <c r="INC33"/>
      <c r="IND33"/>
      <c r="INE33"/>
      <c r="INF33"/>
      <c r="ING33"/>
      <c r="INH33"/>
      <c r="INI33"/>
      <c r="INJ33"/>
      <c r="INK33"/>
      <c r="INL33"/>
      <c r="INM33"/>
      <c r="INN33"/>
      <c r="INO33"/>
      <c r="INP33"/>
      <c r="INQ33"/>
      <c r="INR33"/>
      <c r="INS33"/>
      <c r="INT33"/>
      <c r="INU33"/>
      <c r="INV33"/>
      <c r="INW33"/>
      <c r="INX33"/>
      <c r="INY33"/>
      <c r="INZ33"/>
      <c r="IOA33"/>
      <c r="IOB33"/>
      <c r="IOC33"/>
      <c r="IOD33"/>
      <c r="IOE33"/>
      <c r="IOF33"/>
      <c r="IOG33"/>
      <c r="IOH33"/>
      <c r="IOI33"/>
      <c r="IOJ33"/>
      <c r="IOK33"/>
      <c r="IOL33"/>
      <c r="IOM33"/>
      <c r="ION33"/>
      <c r="IOO33"/>
      <c r="IOP33"/>
      <c r="IOQ33"/>
      <c r="IOR33"/>
      <c r="IOS33"/>
      <c r="IOT33"/>
      <c r="IOU33"/>
      <c r="IOV33"/>
      <c r="IOW33"/>
      <c r="IOX33"/>
      <c r="IOY33"/>
      <c r="IOZ33"/>
      <c r="IPA33"/>
      <c r="IPB33"/>
      <c r="IPC33"/>
      <c r="IPD33"/>
      <c r="IPE33"/>
      <c r="IPF33"/>
      <c r="IPG33"/>
      <c r="IPH33"/>
      <c r="IPI33"/>
      <c r="IPJ33"/>
      <c r="IPK33"/>
      <c r="IPL33"/>
      <c r="IPM33"/>
      <c r="IPN33"/>
      <c r="IPO33"/>
      <c r="IPP33"/>
      <c r="IPQ33"/>
      <c r="IPR33"/>
      <c r="IPS33"/>
      <c r="IPT33"/>
      <c r="IPU33"/>
      <c r="IPV33"/>
      <c r="IPW33"/>
      <c r="IPX33"/>
      <c r="IPY33"/>
      <c r="IPZ33"/>
      <c r="IQA33"/>
      <c r="IQB33"/>
      <c r="IQC33"/>
      <c r="IQD33"/>
      <c r="IQE33"/>
      <c r="IQF33"/>
      <c r="IQG33"/>
      <c r="IQH33"/>
      <c r="IQI33"/>
      <c r="IQJ33"/>
      <c r="IQK33"/>
      <c r="IQL33"/>
      <c r="IQM33"/>
      <c r="IQN33"/>
      <c r="IQO33"/>
      <c r="IQP33"/>
      <c r="IQQ33"/>
      <c r="IQR33"/>
      <c r="IQS33"/>
      <c r="IQT33"/>
      <c r="IQU33"/>
      <c r="IQV33"/>
      <c r="IQW33"/>
      <c r="IQX33"/>
      <c r="IQY33"/>
      <c r="IQZ33"/>
      <c r="IRA33"/>
      <c r="IRB33"/>
      <c r="IRC33"/>
      <c r="IRD33"/>
      <c r="IRE33"/>
      <c r="IRF33"/>
      <c r="IRG33"/>
      <c r="IRH33"/>
      <c r="IRI33"/>
      <c r="IRJ33"/>
      <c r="IRK33"/>
      <c r="IRL33"/>
      <c r="IRM33"/>
      <c r="IRN33"/>
      <c r="IRO33"/>
      <c r="IRP33"/>
      <c r="IRQ33"/>
      <c r="IRR33"/>
      <c r="IRS33"/>
      <c r="IRT33"/>
      <c r="IRU33"/>
      <c r="IRV33"/>
      <c r="IRW33"/>
      <c r="IRX33"/>
      <c r="IRY33"/>
      <c r="IRZ33"/>
      <c r="ISA33"/>
      <c r="ISB33"/>
      <c r="ISC33"/>
      <c r="ISD33"/>
      <c r="ISE33"/>
      <c r="ISF33"/>
      <c r="ISG33"/>
      <c r="ISH33"/>
      <c r="ISI33"/>
      <c r="ISJ33"/>
      <c r="ISK33"/>
      <c r="ISL33"/>
      <c r="ISM33"/>
      <c r="ISN33"/>
      <c r="ISO33"/>
      <c r="ISP33"/>
      <c r="ISQ33"/>
      <c r="ISR33"/>
      <c r="ISS33"/>
      <c r="IST33"/>
      <c r="ISU33"/>
      <c r="ISV33"/>
      <c r="ISW33"/>
      <c r="ISX33"/>
      <c r="ISY33"/>
      <c r="ISZ33"/>
      <c r="ITA33"/>
      <c r="ITB33"/>
      <c r="ITC33"/>
      <c r="ITD33"/>
      <c r="ITE33"/>
      <c r="ITF33"/>
      <c r="ITG33"/>
      <c r="ITH33"/>
      <c r="ITI33"/>
      <c r="ITJ33"/>
      <c r="ITK33"/>
      <c r="ITL33"/>
      <c r="ITM33"/>
      <c r="ITN33"/>
      <c r="ITO33"/>
      <c r="ITP33"/>
      <c r="ITQ33"/>
      <c r="ITR33"/>
      <c r="ITS33"/>
      <c r="ITT33"/>
      <c r="ITU33"/>
      <c r="ITV33"/>
      <c r="ITW33"/>
      <c r="ITX33"/>
      <c r="ITY33"/>
      <c r="ITZ33"/>
      <c r="IUA33"/>
      <c r="IUB33"/>
      <c r="IUC33"/>
      <c r="IUD33"/>
      <c r="IUE33"/>
      <c r="IUF33"/>
      <c r="IUG33"/>
      <c r="IUH33"/>
      <c r="IUI33"/>
      <c r="IUJ33"/>
      <c r="IUK33"/>
      <c r="IUL33"/>
      <c r="IUM33"/>
      <c r="IUN33"/>
      <c r="IUO33"/>
      <c r="IUP33"/>
      <c r="IUQ33"/>
      <c r="IUR33"/>
      <c r="IUS33"/>
      <c r="IUT33"/>
      <c r="IUU33"/>
      <c r="IUV33"/>
      <c r="IUW33"/>
      <c r="IUX33"/>
      <c r="IUY33"/>
      <c r="IUZ33"/>
      <c r="IVA33"/>
      <c r="IVB33"/>
      <c r="IVC33"/>
      <c r="IVD33"/>
      <c r="IVE33"/>
      <c r="IVF33"/>
      <c r="IVG33"/>
      <c r="IVH33"/>
      <c r="IVI33"/>
      <c r="IVJ33"/>
      <c r="IVK33"/>
      <c r="IVL33"/>
      <c r="IVM33"/>
      <c r="IVN33"/>
      <c r="IVO33"/>
      <c r="IVP33"/>
      <c r="IVQ33"/>
      <c r="IVR33"/>
      <c r="IVS33"/>
      <c r="IVT33"/>
      <c r="IVU33"/>
      <c r="IVV33"/>
      <c r="IVW33"/>
      <c r="IVX33"/>
      <c r="IVY33"/>
      <c r="IVZ33"/>
      <c r="IWA33"/>
      <c r="IWB33"/>
      <c r="IWC33"/>
      <c r="IWD33"/>
      <c r="IWE33"/>
      <c r="IWF33"/>
      <c r="IWG33"/>
      <c r="IWH33"/>
      <c r="IWI33"/>
      <c r="IWJ33"/>
      <c r="IWK33"/>
      <c r="IWL33"/>
      <c r="IWM33"/>
      <c r="IWN33"/>
      <c r="IWO33"/>
      <c r="IWP33"/>
      <c r="IWQ33"/>
      <c r="IWR33"/>
      <c r="IWS33"/>
      <c r="IWT33"/>
      <c r="IWU33"/>
      <c r="IWV33"/>
      <c r="IWW33"/>
      <c r="IWX33"/>
      <c r="IWY33"/>
      <c r="IWZ33"/>
      <c r="IXA33"/>
      <c r="IXB33"/>
      <c r="IXC33"/>
      <c r="IXD33"/>
      <c r="IXE33"/>
      <c r="IXF33"/>
      <c r="IXG33"/>
      <c r="IXH33"/>
      <c r="IXI33"/>
      <c r="IXJ33"/>
      <c r="IXK33"/>
      <c r="IXL33"/>
      <c r="IXM33"/>
      <c r="IXN33"/>
      <c r="IXO33"/>
      <c r="IXP33"/>
      <c r="IXQ33"/>
      <c r="IXR33"/>
      <c r="IXS33"/>
      <c r="IXT33"/>
      <c r="IXU33"/>
      <c r="IXV33"/>
      <c r="IXW33"/>
      <c r="IXX33"/>
      <c r="IXY33"/>
      <c r="IXZ33"/>
      <c r="IYA33"/>
      <c r="IYB33"/>
      <c r="IYC33"/>
      <c r="IYD33"/>
      <c r="IYE33"/>
      <c r="IYF33"/>
      <c r="IYG33"/>
      <c r="IYH33"/>
      <c r="IYI33"/>
      <c r="IYJ33"/>
      <c r="IYK33"/>
      <c r="IYL33"/>
      <c r="IYM33"/>
      <c r="IYN33"/>
      <c r="IYO33"/>
      <c r="IYP33"/>
      <c r="IYQ33"/>
      <c r="IYR33"/>
      <c r="IYS33"/>
      <c r="IYT33"/>
      <c r="IYU33"/>
      <c r="IYV33"/>
      <c r="IYW33"/>
      <c r="IYX33"/>
      <c r="IYY33"/>
      <c r="IYZ33"/>
      <c r="IZA33"/>
      <c r="IZB33"/>
      <c r="IZC33"/>
      <c r="IZD33"/>
      <c r="IZE33"/>
      <c r="IZF33"/>
      <c r="IZG33"/>
      <c r="IZH33"/>
      <c r="IZI33"/>
      <c r="IZJ33"/>
      <c r="IZK33"/>
      <c r="IZL33"/>
      <c r="IZM33"/>
      <c r="IZN33"/>
      <c r="IZO33"/>
      <c r="IZP33"/>
      <c r="IZQ33"/>
      <c r="IZR33"/>
      <c r="IZS33"/>
      <c r="IZT33"/>
      <c r="IZU33"/>
      <c r="IZV33"/>
      <c r="IZW33"/>
      <c r="IZX33"/>
      <c r="IZY33"/>
      <c r="IZZ33"/>
      <c r="JAA33"/>
      <c r="JAB33"/>
      <c r="JAC33"/>
      <c r="JAD33"/>
      <c r="JAE33"/>
      <c r="JAF33"/>
      <c r="JAG33"/>
      <c r="JAH33"/>
      <c r="JAI33"/>
      <c r="JAJ33"/>
      <c r="JAK33"/>
      <c r="JAL33"/>
      <c r="JAM33"/>
      <c r="JAN33"/>
      <c r="JAO33"/>
      <c r="JAP33"/>
      <c r="JAQ33"/>
      <c r="JAR33"/>
      <c r="JAS33"/>
      <c r="JAT33"/>
      <c r="JAU33"/>
      <c r="JAV33"/>
      <c r="JAW33"/>
      <c r="JAX33"/>
      <c r="JAY33"/>
      <c r="JAZ33"/>
      <c r="JBA33"/>
      <c r="JBB33"/>
      <c r="JBC33"/>
      <c r="JBD33"/>
      <c r="JBE33"/>
      <c r="JBF33"/>
      <c r="JBG33"/>
      <c r="JBH33"/>
      <c r="JBI33"/>
      <c r="JBJ33"/>
      <c r="JBK33"/>
      <c r="JBL33"/>
      <c r="JBM33"/>
      <c r="JBN33"/>
      <c r="JBO33"/>
      <c r="JBP33"/>
      <c r="JBQ33"/>
      <c r="JBR33"/>
      <c r="JBS33"/>
      <c r="JBT33"/>
      <c r="JBU33"/>
      <c r="JBV33"/>
      <c r="JBW33"/>
      <c r="JBX33"/>
      <c r="JBY33"/>
      <c r="JBZ33"/>
      <c r="JCA33"/>
      <c r="JCB33"/>
      <c r="JCC33"/>
      <c r="JCD33"/>
      <c r="JCE33"/>
      <c r="JCF33"/>
      <c r="JCG33"/>
      <c r="JCH33"/>
      <c r="JCI33"/>
      <c r="JCJ33"/>
      <c r="JCK33"/>
      <c r="JCL33"/>
      <c r="JCM33"/>
      <c r="JCN33"/>
      <c r="JCO33"/>
      <c r="JCP33"/>
      <c r="JCQ33"/>
      <c r="JCR33"/>
      <c r="JCS33"/>
      <c r="JCT33"/>
      <c r="JCU33"/>
      <c r="JCV33"/>
      <c r="JCW33"/>
      <c r="JCX33"/>
      <c r="JCY33"/>
      <c r="JCZ33"/>
      <c r="JDA33"/>
      <c r="JDB33"/>
      <c r="JDC33"/>
      <c r="JDD33"/>
      <c r="JDE33"/>
      <c r="JDF33"/>
      <c r="JDG33"/>
      <c r="JDH33"/>
      <c r="JDI33"/>
      <c r="JDJ33"/>
      <c r="JDK33"/>
      <c r="JDL33"/>
      <c r="JDM33"/>
      <c r="JDN33"/>
      <c r="JDO33"/>
      <c r="JDP33"/>
      <c r="JDQ33"/>
      <c r="JDR33"/>
      <c r="JDS33"/>
      <c r="JDT33"/>
      <c r="JDU33"/>
      <c r="JDV33"/>
      <c r="JDW33"/>
      <c r="JDX33"/>
      <c r="JDY33"/>
      <c r="JDZ33"/>
      <c r="JEA33"/>
      <c r="JEB33"/>
      <c r="JEC33"/>
      <c r="JED33"/>
      <c r="JEE33"/>
      <c r="JEF33"/>
      <c r="JEG33"/>
      <c r="JEH33"/>
      <c r="JEI33"/>
      <c r="JEJ33"/>
      <c r="JEK33"/>
      <c r="JEL33"/>
      <c r="JEM33"/>
      <c r="JEN33"/>
      <c r="JEO33"/>
      <c r="JEP33"/>
      <c r="JEQ33"/>
      <c r="JER33"/>
      <c r="JES33"/>
      <c r="JET33"/>
      <c r="JEU33"/>
      <c r="JEV33"/>
      <c r="JEW33"/>
      <c r="JEX33"/>
      <c r="JEY33"/>
      <c r="JEZ33"/>
      <c r="JFA33"/>
      <c r="JFB33"/>
      <c r="JFC33"/>
      <c r="JFD33"/>
      <c r="JFE33"/>
      <c r="JFF33"/>
      <c r="JFG33"/>
      <c r="JFH33"/>
      <c r="JFI33"/>
      <c r="JFJ33"/>
      <c r="JFK33"/>
      <c r="JFL33"/>
      <c r="JFM33"/>
      <c r="JFN33"/>
      <c r="JFO33"/>
      <c r="JFP33"/>
      <c r="JFQ33"/>
      <c r="JFR33"/>
      <c r="JFS33"/>
      <c r="JFT33"/>
      <c r="JFU33"/>
      <c r="JFV33"/>
      <c r="JFW33"/>
      <c r="JFX33"/>
      <c r="JFY33"/>
      <c r="JFZ33"/>
      <c r="JGA33"/>
      <c r="JGB33"/>
      <c r="JGC33"/>
      <c r="JGD33"/>
      <c r="JGE33"/>
      <c r="JGF33"/>
      <c r="JGG33"/>
      <c r="JGH33"/>
      <c r="JGI33"/>
      <c r="JGJ33"/>
      <c r="JGK33"/>
      <c r="JGL33"/>
      <c r="JGM33"/>
      <c r="JGN33"/>
      <c r="JGO33"/>
      <c r="JGP33"/>
      <c r="JGQ33"/>
      <c r="JGR33"/>
      <c r="JGS33"/>
      <c r="JGT33"/>
      <c r="JGU33"/>
      <c r="JGV33"/>
      <c r="JGW33"/>
      <c r="JGX33"/>
      <c r="JGY33"/>
      <c r="JGZ33"/>
      <c r="JHA33"/>
      <c r="JHB33"/>
      <c r="JHC33"/>
      <c r="JHD33"/>
      <c r="JHE33"/>
      <c r="JHF33"/>
      <c r="JHG33"/>
      <c r="JHH33"/>
      <c r="JHI33"/>
      <c r="JHJ33"/>
      <c r="JHK33"/>
      <c r="JHL33"/>
      <c r="JHM33"/>
      <c r="JHN33"/>
      <c r="JHO33"/>
      <c r="JHP33"/>
      <c r="JHQ33"/>
      <c r="JHR33"/>
      <c r="JHS33"/>
      <c r="JHT33"/>
      <c r="JHU33"/>
      <c r="JHV33"/>
      <c r="JHW33"/>
      <c r="JHX33"/>
      <c r="JHY33"/>
      <c r="JHZ33"/>
      <c r="JIA33"/>
      <c r="JIB33"/>
      <c r="JIC33"/>
      <c r="JID33"/>
      <c r="JIE33"/>
      <c r="JIF33"/>
      <c r="JIG33"/>
      <c r="JIH33"/>
      <c r="JII33"/>
      <c r="JIJ33"/>
      <c r="JIK33"/>
      <c r="JIL33"/>
      <c r="JIM33"/>
      <c r="JIN33"/>
      <c r="JIO33"/>
      <c r="JIP33"/>
      <c r="JIQ33"/>
      <c r="JIR33"/>
      <c r="JIS33"/>
      <c r="JIT33"/>
      <c r="JIU33"/>
      <c r="JIV33"/>
      <c r="JIW33"/>
      <c r="JIX33"/>
      <c r="JIY33"/>
      <c r="JIZ33"/>
      <c r="JJA33"/>
      <c r="JJB33"/>
      <c r="JJC33"/>
      <c r="JJD33"/>
      <c r="JJE33"/>
      <c r="JJF33"/>
      <c r="JJG33"/>
      <c r="JJH33"/>
      <c r="JJI33"/>
      <c r="JJJ33"/>
      <c r="JJK33"/>
      <c r="JJL33"/>
      <c r="JJM33"/>
      <c r="JJN33"/>
      <c r="JJO33"/>
      <c r="JJP33"/>
      <c r="JJQ33"/>
      <c r="JJR33"/>
      <c r="JJS33"/>
      <c r="JJT33"/>
      <c r="JJU33"/>
      <c r="JJV33"/>
      <c r="JJW33"/>
      <c r="JJX33"/>
      <c r="JJY33"/>
      <c r="JJZ33"/>
      <c r="JKA33"/>
      <c r="JKB33"/>
      <c r="JKC33"/>
      <c r="JKD33"/>
      <c r="JKE33"/>
      <c r="JKF33"/>
      <c r="JKG33"/>
      <c r="JKH33"/>
      <c r="JKI33"/>
      <c r="JKJ33"/>
      <c r="JKK33"/>
      <c r="JKL33"/>
      <c r="JKM33"/>
      <c r="JKN33"/>
      <c r="JKO33"/>
      <c r="JKP33"/>
      <c r="JKQ33"/>
      <c r="JKR33"/>
      <c r="JKS33"/>
      <c r="JKT33"/>
      <c r="JKU33"/>
      <c r="JKV33"/>
      <c r="JKW33"/>
      <c r="JKX33"/>
      <c r="JKY33"/>
      <c r="JKZ33"/>
      <c r="JLA33"/>
      <c r="JLB33"/>
      <c r="JLC33"/>
      <c r="JLD33"/>
      <c r="JLE33"/>
      <c r="JLF33"/>
      <c r="JLG33"/>
      <c r="JLH33"/>
      <c r="JLI33"/>
      <c r="JLJ33"/>
      <c r="JLK33"/>
      <c r="JLL33"/>
      <c r="JLM33"/>
      <c r="JLN33"/>
      <c r="JLO33"/>
      <c r="JLP33"/>
      <c r="JLQ33"/>
      <c r="JLR33"/>
      <c r="JLS33"/>
      <c r="JLT33"/>
      <c r="JLU33"/>
      <c r="JLV33"/>
      <c r="JLW33"/>
      <c r="JLX33"/>
      <c r="JLY33"/>
      <c r="JLZ33"/>
      <c r="JMA33"/>
      <c r="JMB33"/>
      <c r="JMC33"/>
      <c r="JMD33"/>
      <c r="JME33"/>
      <c r="JMF33"/>
      <c r="JMG33"/>
      <c r="JMH33"/>
      <c r="JMI33"/>
      <c r="JMJ33"/>
      <c r="JMK33"/>
      <c r="JML33"/>
      <c r="JMM33"/>
      <c r="JMN33"/>
      <c r="JMO33"/>
      <c r="JMP33"/>
      <c r="JMQ33"/>
      <c r="JMR33"/>
      <c r="JMS33"/>
      <c r="JMT33"/>
      <c r="JMU33"/>
      <c r="JMV33"/>
      <c r="JMW33"/>
      <c r="JMX33"/>
      <c r="JMY33"/>
      <c r="JMZ33"/>
      <c r="JNA33"/>
      <c r="JNB33"/>
      <c r="JNC33"/>
      <c r="JND33"/>
      <c r="JNE33"/>
      <c r="JNF33"/>
      <c r="JNG33"/>
      <c r="JNH33"/>
      <c r="JNI33"/>
      <c r="JNJ33"/>
      <c r="JNK33"/>
      <c r="JNL33"/>
      <c r="JNM33"/>
      <c r="JNN33"/>
      <c r="JNO33"/>
      <c r="JNP33"/>
      <c r="JNQ33"/>
      <c r="JNR33"/>
      <c r="JNS33"/>
      <c r="JNT33"/>
      <c r="JNU33"/>
      <c r="JNV33"/>
      <c r="JNW33"/>
      <c r="JNX33"/>
      <c r="JNY33"/>
      <c r="JNZ33"/>
      <c r="JOA33"/>
      <c r="JOB33"/>
      <c r="JOC33"/>
      <c r="JOD33"/>
      <c r="JOE33"/>
      <c r="JOF33"/>
      <c r="JOG33"/>
      <c r="JOH33"/>
      <c r="JOI33"/>
      <c r="JOJ33"/>
      <c r="JOK33"/>
      <c r="JOL33"/>
      <c r="JOM33"/>
      <c r="JON33"/>
      <c r="JOO33"/>
      <c r="JOP33"/>
      <c r="JOQ33"/>
      <c r="JOR33"/>
      <c r="JOS33"/>
      <c r="JOT33"/>
      <c r="JOU33"/>
      <c r="JOV33"/>
      <c r="JOW33"/>
      <c r="JOX33"/>
      <c r="JOY33"/>
      <c r="JOZ33"/>
      <c r="JPA33"/>
      <c r="JPB33"/>
      <c r="JPC33"/>
      <c r="JPD33"/>
      <c r="JPE33"/>
      <c r="JPF33"/>
      <c r="JPG33"/>
      <c r="JPH33"/>
      <c r="JPI33"/>
      <c r="JPJ33"/>
      <c r="JPK33"/>
      <c r="JPL33"/>
      <c r="JPM33"/>
      <c r="JPN33"/>
      <c r="JPO33"/>
      <c r="JPP33"/>
      <c r="JPQ33"/>
      <c r="JPR33"/>
      <c r="JPS33"/>
      <c r="JPT33"/>
      <c r="JPU33"/>
      <c r="JPV33"/>
      <c r="JPW33"/>
      <c r="JPX33"/>
      <c r="JPY33"/>
      <c r="JPZ33"/>
      <c r="JQA33"/>
      <c r="JQB33"/>
      <c r="JQC33"/>
      <c r="JQD33"/>
      <c r="JQE33"/>
      <c r="JQF33"/>
      <c r="JQG33"/>
      <c r="JQH33"/>
      <c r="JQI33"/>
      <c r="JQJ33"/>
      <c r="JQK33"/>
      <c r="JQL33"/>
      <c r="JQM33"/>
      <c r="JQN33"/>
      <c r="JQO33"/>
      <c r="JQP33"/>
      <c r="JQQ33"/>
      <c r="JQR33"/>
      <c r="JQS33"/>
      <c r="JQT33"/>
      <c r="JQU33"/>
      <c r="JQV33"/>
      <c r="JQW33"/>
      <c r="JQX33"/>
      <c r="JQY33"/>
      <c r="JQZ33"/>
      <c r="JRA33"/>
      <c r="JRB33"/>
      <c r="JRC33"/>
      <c r="JRD33"/>
      <c r="JRE33"/>
      <c r="JRF33"/>
      <c r="JRG33"/>
      <c r="JRH33"/>
      <c r="JRI33"/>
      <c r="JRJ33"/>
      <c r="JRK33"/>
      <c r="JRL33"/>
      <c r="JRM33"/>
      <c r="JRN33"/>
      <c r="JRO33"/>
      <c r="JRP33"/>
      <c r="JRQ33"/>
      <c r="JRR33"/>
      <c r="JRS33"/>
      <c r="JRT33"/>
      <c r="JRU33"/>
      <c r="JRV33"/>
      <c r="JRW33"/>
      <c r="JRX33"/>
      <c r="JRY33"/>
      <c r="JRZ33"/>
      <c r="JSA33"/>
      <c r="JSB33"/>
      <c r="JSC33"/>
      <c r="JSD33"/>
      <c r="JSE33"/>
      <c r="JSF33"/>
      <c r="JSG33"/>
      <c r="JSH33"/>
      <c r="JSI33"/>
      <c r="JSJ33"/>
      <c r="JSK33"/>
      <c r="JSL33"/>
      <c r="JSM33"/>
      <c r="JSN33"/>
      <c r="JSO33"/>
      <c r="JSP33"/>
      <c r="JSQ33"/>
      <c r="JSR33"/>
      <c r="JSS33"/>
      <c r="JST33"/>
      <c r="JSU33"/>
      <c r="JSV33"/>
      <c r="JSW33"/>
      <c r="JSX33"/>
      <c r="JSY33"/>
      <c r="JSZ33"/>
      <c r="JTA33"/>
      <c r="JTB33"/>
      <c r="JTC33"/>
      <c r="JTD33"/>
      <c r="JTE33"/>
      <c r="JTF33"/>
      <c r="JTG33"/>
      <c r="JTH33"/>
      <c r="JTI33"/>
      <c r="JTJ33"/>
      <c r="JTK33"/>
      <c r="JTL33"/>
      <c r="JTM33"/>
      <c r="JTN33"/>
      <c r="JTO33"/>
      <c r="JTP33"/>
      <c r="JTQ33"/>
      <c r="JTR33"/>
      <c r="JTS33"/>
      <c r="JTT33"/>
      <c r="JTU33"/>
      <c r="JTV33"/>
      <c r="JTW33"/>
      <c r="JTX33"/>
      <c r="JTY33"/>
      <c r="JTZ33"/>
      <c r="JUA33"/>
      <c r="JUB33"/>
      <c r="JUC33"/>
      <c r="JUD33"/>
      <c r="JUE33"/>
      <c r="JUF33"/>
      <c r="JUG33"/>
      <c r="JUH33"/>
      <c r="JUI33"/>
      <c r="JUJ33"/>
      <c r="JUK33"/>
      <c r="JUL33"/>
      <c r="JUM33"/>
      <c r="JUN33"/>
      <c r="JUO33"/>
      <c r="JUP33"/>
      <c r="JUQ33"/>
      <c r="JUR33"/>
      <c r="JUS33"/>
      <c r="JUT33"/>
      <c r="JUU33"/>
      <c r="JUV33"/>
      <c r="JUW33"/>
      <c r="JUX33"/>
      <c r="JUY33"/>
      <c r="JUZ33"/>
      <c r="JVA33"/>
      <c r="JVB33"/>
      <c r="JVC33"/>
      <c r="JVD33"/>
      <c r="JVE33"/>
      <c r="JVF33"/>
      <c r="JVG33"/>
      <c r="JVH33"/>
      <c r="JVI33"/>
      <c r="JVJ33"/>
      <c r="JVK33"/>
      <c r="JVL33"/>
      <c r="JVM33"/>
      <c r="JVN33"/>
      <c r="JVO33"/>
      <c r="JVP33"/>
      <c r="JVQ33"/>
      <c r="JVR33"/>
      <c r="JVS33"/>
      <c r="JVT33"/>
      <c r="JVU33"/>
      <c r="JVV33"/>
      <c r="JVW33"/>
      <c r="JVX33"/>
      <c r="JVY33"/>
      <c r="JVZ33"/>
      <c r="JWA33"/>
      <c r="JWB33"/>
      <c r="JWC33"/>
      <c r="JWD33"/>
      <c r="JWE33"/>
      <c r="JWF33"/>
      <c r="JWG33"/>
      <c r="JWH33"/>
      <c r="JWI33"/>
      <c r="JWJ33"/>
      <c r="JWK33"/>
      <c r="JWL33"/>
      <c r="JWM33"/>
      <c r="JWN33"/>
      <c r="JWO33"/>
      <c r="JWP33"/>
      <c r="JWQ33"/>
      <c r="JWR33"/>
      <c r="JWS33"/>
      <c r="JWT33"/>
      <c r="JWU33"/>
      <c r="JWV33"/>
      <c r="JWW33"/>
      <c r="JWX33"/>
      <c r="JWY33"/>
      <c r="JWZ33"/>
      <c r="JXA33"/>
      <c r="JXB33"/>
      <c r="JXC33"/>
      <c r="JXD33"/>
      <c r="JXE33"/>
      <c r="JXF33"/>
      <c r="JXG33"/>
      <c r="JXH33"/>
      <c r="JXI33"/>
      <c r="JXJ33"/>
      <c r="JXK33"/>
      <c r="JXL33"/>
      <c r="JXM33"/>
      <c r="JXN33"/>
      <c r="JXO33"/>
      <c r="JXP33"/>
      <c r="JXQ33"/>
      <c r="JXR33"/>
      <c r="JXS33"/>
      <c r="JXT33"/>
      <c r="JXU33"/>
      <c r="JXV33"/>
      <c r="JXW33"/>
      <c r="JXX33"/>
      <c r="JXY33"/>
      <c r="JXZ33"/>
      <c r="JYA33"/>
      <c r="JYB33"/>
      <c r="JYC33"/>
      <c r="JYD33"/>
      <c r="JYE33"/>
      <c r="JYF33"/>
      <c r="JYG33"/>
      <c r="JYH33"/>
      <c r="JYI33"/>
      <c r="JYJ33"/>
      <c r="JYK33"/>
      <c r="JYL33"/>
      <c r="JYM33"/>
      <c r="JYN33"/>
      <c r="JYO33"/>
      <c r="JYP33"/>
      <c r="JYQ33"/>
      <c r="JYR33"/>
      <c r="JYS33"/>
      <c r="JYT33"/>
      <c r="JYU33"/>
      <c r="JYV33"/>
      <c r="JYW33"/>
      <c r="JYX33"/>
      <c r="JYY33"/>
      <c r="JYZ33"/>
      <c r="JZA33"/>
      <c r="JZB33"/>
      <c r="JZC33"/>
      <c r="JZD33"/>
      <c r="JZE33"/>
      <c r="JZF33"/>
      <c r="JZG33"/>
      <c r="JZH33"/>
      <c r="JZI33"/>
      <c r="JZJ33"/>
      <c r="JZK33"/>
      <c r="JZL33"/>
      <c r="JZM33"/>
      <c r="JZN33"/>
      <c r="JZO33"/>
      <c r="JZP33"/>
      <c r="JZQ33"/>
      <c r="JZR33"/>
      <c r="JZS33"/>
      <c r="JZT33"/>
      <c r="JZU33"/>
      <c r="JZV33"/>
      <c r="JZW33"/>
      <c r="JZX33"/>
      <c r="JZY33"/>
      <c r="JZZ33"/>
      <c r="KAA33"/>
      <c r="KAB33"/>
      <c r="KAC33"/>
      <c r="KAD33"/>
      <c r="KAE33"/>
      <c r="KAF33"/>
      <c r="KAG33"/>
      <c r="KAH33"/>
      <c r="KAI33"/>
      <c r="KAJ33"/>
      <c r="KAK33"/>
      <c r="KAL33"/>
      <c r="KAM33"/>
      <c r="KAN33"/>
      <c r="KAO33"/>
      <c r="KAP33"/>
      <c r="KAQ33"/>
      <c r="KAR33"/>
      <c r="KAS33"/>
      <c r="KAT33"/>
      <c r="KAU33"/>
      <c r="KAV33"/>
      <c r="KAW33"/>
      <c r="KAX33"/>
      <c r="KAY33"/>
      <c r="KAZ33"/>
      <c r="KBA33"/>
      <c r="KBB33"/>
      <c r="KBC33"/>
      <c r="KBD33"/>
      <c r="KBE33"/>
      <c r="KBF33"/>
      <c r="KBG33"/>
      <c r="KBH33"/>
      <c r="KBI33"/>
      <c r="KBJ33"/>
      <c r="KBK33"/>
      <c r="KBL33"/>
      <c r="KBM33"/>
      <c r="KBN33"/>
      <c r="KBO33"/>
      <c r="KBP33"/>
      <c r="KBQ33"/>
      <c r="KBR33"/>
      <c r="KBS33"/>
      <c r="KBT33"/>
      <c r="KBU33"/>
      <c r="KBV33"/>
      <c r="KBW33"/>
      <c r="KBX33"/>
      <c r="KBY33"/>
      <c r="KBZ33"/>
      <c r="KCA33"/>
      <c r="KCB33"/>
      <c r="KCC33"/>
      <c r="KCD33"/>
      <c r="KCE33"/>
      <c r="KCF33"/>
      <c r="KCG33"/>
      <c r="KCH33"/>
      <c r="KCI33"/>
      <c r="KCJ33"/>
      <c r="KCK33"/>
      <c r="KCL33"/>
      <c r="KCM33"/>
      <c r="KCN33"/>
      <c r="KCO33"/>
      <c r="KCP33"/>
      <c r="KCQ33"/>
      <c r="KCR33"/>
      <c r="KCS33"/>
      <c r="KCT33"/>
      <c r="KCU33"/>
      <c r="KCV33"/>
      <c r="KCW33"/>
      <c r="KCX33"/>
      <c r="KCY33"/>
      <c r="KCZ33"/>
      <c r="KDA33"/>
      <c r="KDB33"/>
      <c r="KDC33"/>
      <c r="KDD33"/>
      <c r="KDE33"/>
      <c r="KDF33"/>
      <c r="KDG33"/>
      <c r="KDH33"/>
      <c r="KDI33"/>
      <c r="KDJ33"/>
      <c r="KDK33"/>
      <c r="KDL33"/>
      <c r="KDM33"/>
      <c r="KDN33"/>
      <c r="KDO33"/>
      <c r="KDP33"/>
      <c r="KDQ33"/>
      <c r="KDR33"/>
      <c r="KDS33"/>
      <c r="KDT33"/>
      <c r="KDU33"/>
      <c r="KDV33"/>
      <c r="KDW33"/>
      <c r="KDX33"/>
      <c r="KDY33"/>
      <c r="KDZ33"/>
      <c r="KEA33"/>
      <c r="KEB33"/>
      <c r="KEC33"/>
      <c r="KED33"/>
      <c r="KEE33"/>
      <c r="KEF33"/>
      <c r="KEG33"/>
      <c r="KEH33"/>
      <c r="KEI33"/>
      <c r="KEJ33"/>
      <c r="KEK33"/>
      <c r="KEL33"/>
      <c r="KEM33"/>
      <c r="KEN33"/>
      <c r="KEO33"/>
      <c r="KEP33"/>
      <c r="KEQ33"/>
      <c r="KER33"/>
      <c r="KES33"/>
      <c r="KET33"/>
      <c r="KEU33"/>
      <c r="KEV33"/>
      <c r="KEW33"/>
      <c r="KEX33"/>
      <c r="KEY33"/>
      <c r="KEZ33"/>
      <c r="KFA33"/>
      <c r="KFB33"/>
      <c r="KFC33"/>
      <c r="KFD33"/>
      <c r="KFE33"/>
      <c r="KFF33"/>
      <c r="KFG33"/>
      <c r="KFH33"/>
      <c r="KFI33"/>
      <c r="KFJ33"/>
      <c r="KFK33"/>
      <c r="KFL33"/>
      <c r="KFM33"/>
      <c r="KFN33"/>
      <c r="KFO33"/>
      <c r="KFP33"/>
      <c r="KFQ33"/>
      <c r="KFR33"/>
      <c r="KFS33"/>
      <c r="KFT33"/>
      <c r="KFU33"/>
      <c r="KFV33"/>
      <c r="KFW33"/>
      <c r="KFX33"/>
      <c r="KFY33"/>
      <c r="KFZ33"/>
      <c r="KGA33"/>
      <c r="KGB33"/>
      <c r="KGC33"/>
      <c r="KGD33"/>
      <c r="KGE33"/>
      <c r="KGF33"/>
      <c r="KGG33"/>
      <c r="KGH33"/>
      <c r="KGI33"/>
      <c r="KGJ33"/>
      <c r="KGK33"/>
      <c r="KGL33"/>
      <c r="KGM33"/>
      <c r="KGN33"/>
      <c r="KGO33"/>
      <c r="KGP33"/>
      <c r="KGQ33"/>
      <c r="KGR33"/>
      <c r="KGS33"/>
      <c r="KGT33"/>
      <c r="KGU33"/>
      <c r="KGV33"/>
      <c r="KGW33"/>
      <c r="KGX33"/>
      <c r="KGY33"/>
      <c r="KGZ33"/>
      <c r="KHA33"/>
      <c r="KHB33"/>
      <c r="KHC33"/>
      <c r="KHD33"/>
      <c r="KHE33"/>
      <c r="KHF33"/>
      <c r="KHG33"/>
      <c r="KHH33"/>
      <c r="KHI33"/>
      <c r="KHJ33"/>
      <c r="KHK33"/>
      <c r="KHL33"/>
      <c r="KHM33"/>
      <c r="KHN33"/>
      <c r="KHO33"/>
      <c r="KHP33"/>
      <c r="KHQ33"/>
      <c r="KHR33"/>
      <c r="KHS33"/>
      <c r="KHT33"/>
      <c r="KHU33"/>
      <c r="KHV33"/>
      <c r="KHW33"/>
      <c r="KHX33"/>
      <c r="KHY33"/>
      <c r="KHZ33"/>
      <c r="KIA33"/>
      <c r="KIB33"/>
      <c r="KIC33"/>
      <c r="KID33"/>
      <c r="KIE33"/>
      <c r="KIF33"/>
      <c r="KIG33"/>
      <c r="KIH33"/>
      <c r="KII33"/>
      <c r="KIJ33"/>
      <c r="KIK33"/>
      <c r="KIL33"/>
      <c r="KIM33"/>
      <c r="KIN33"/>
      <c r="KIO33"/>
      <c r="KIP33"/>
      <c r="KIQ33"/>
      <c r="KIR33"/>
      <c r="KIS33"/>
      <c r="KIT33"/>
      <c r="KIU33"/>
      <c r="KIV33"/>
      <c r="KIW33"/>
      <c r="KIX33"/>
      <c r="KIY33"/>
      <c r="KIZ33"/>
      <c r="KJA33"/>
      <c r="KJB33"/>
      <c r="KJC33"/>
      <c r="KJD33"/>
      <c r="KJE33"/>
      <c r="KJF33"/>
      <c r="KJG33"/>
      <c r="KJH33"/>
      <c r="KJI33"/>
      <c r="KJJ33"/>
      <c r="KJK33"/>
      <c r="KJL33"/>
      <c r="KJM33"/>
      <c r="KJN33"/>
      <c r="KJO33"/>
      <c r="KJP33"/>
      <c r="KJQ33"/>
      <c r="KJR33"/>
      <c r="KJS33"/>
      <c r="KJT33"/>
      <c r="KJU33"/>
      <c r="KJV33"/>
      <c r="KJW33"/>
      <c r="KJX33"/>
      <c r="KJY33"/>
      <c r="KJZ33"/>
      <c r="KKA33"/>
      <c r="KKB33"/>
      <c r="KKC33"/>
      <c r="KKD33"/>
      <c r="KKE33"/>
      <c r="KKF33"/>
      <c r="KKG33"/>
      <c r="KKH33"/>
      <c r="KKI33"/>
      <c r="KKJ33"/>
      <c r="KKK33"/>
      <c r="KKL33"/>
      <c r="KKM33"/>
      <c r="KKN33"/>
      <c r="KKO33"/>
      <c r="KKP33"/>
      <c r="KKQ33"/>
      <c r="KKR33"/>
      <c r="KKS33"/>
      <c r="KKT33"/>
      <c r="KKU33"/>
      <c r="KKV33"/>
      <c r="KKW33"/>
      <c r="KKX33"/>
      <c r="KKY33"/>
      <c r="KKZ33"/>
      <c r="KLA33"/>
      <c r="KLB33"/>
      <c r="KLC33"/>
      <c r="KLD33"/>
      <c r="KLE33"/>
      <c r="KLF33"/>
      <c r="KLG33"/>
      <c r="KLH33"/>
      <c r="KLI33"/>
      <c r="KLJ33"/>
      <c r="KLK33"/>
      <c r="KLL33"/>
      <c r="KLM33"/>
      <c r="KLN33"/>
      <c r="KLO33"/>
      <c r="KLP33"/>
      <c r="KLQ33"/>
      <c r="KLR33"/>
      <c r="KLS33"/>
      <c r="KLT33"/>
      <c r="KLU33"/>
      <c r="KLV33"/>
      <c r="KLW33"/>
      <c r="KLX33"/>
      <c r="KLY33"/>
      <c r="KLZ33"/>
      <c r="KMA33"/>
      <c r="KMB33"/>
      <c r="KMC33"/>
      <c r="KMD33"/>
      <c r="KME33"/>
      <c r="KMF33"/>
      <c r="KMG33"/>
      <c r="KMH33"/>
      <c r="KMI33"/>
      <c r="KMJ33"/>
      <c r="KMK33"/>
      <c r="KML33"/>
      <c r="KMM33"/>
      <c r="KMN33"/>
      <c r="KMO33"/>
      <c r="KMP33"/>
      <c r="KMQ33"/>
      <c r="KMR33"/>
      <c r="KMS33"/>
      <c r="KMT33"/>
      <c r="KMU33"/>
      <c r="KMV33"/>
      <c r="KMW33"/>
      <c r="KMX33"/>
      <c r="KMY33"/>
      <c r="KMZ33"/>
      <c r="KNA33"/>
      <c r="KNB33"/>
      <c r="KNC33"/>
      <c r="KND33"/>
      <c r="KNE33"/>
      <c r="KNF33"/>
      <c r="KNG33"/>
      <c r="KNH33"/>
      <c r="KNI33"/>
      <c r="KNJ33"/>
      <c r="KNK33"/>
      <c r="KNL33"/>
      <c r="KNM33"/>
      <c r="KNN33"/>
      <c r="KNO33"/>
      <c r="KNP33"/>
      <c r="KNQ33"/>
      <c r="KNR33"/>
      <c r="KNS33"/>
      <c r="KNT33"/>
      <c r="KNU33"/>
      <c r="KNV33"/>
      <c r="KNW33"/>
      <c r="KNX33"/>
      <c r="KNY33"/>
      <c r="KNZ33"/>
      <c r="KOA33"/>
      <c r="KOB33"/>
      <c r="KOC33"/>
      <c r="KOD33"/>
      <c r="KOE33"/>
      <c r="KOF33"/>
      <c r="KOG33"/>
      <c r="KOH33"/>
      <c r="KOI33"/>
      <c r="KOJ33"/>
      <c r="KOK33"/>
      <c r="KOL33"/>
      <c r="KOM33"/>
      <c r="KON33"/>
      <c r="KOO33"/>
      <c r="KOP33"/>
      <c r="KOQ33"/>
      <c r="KOR33"/>
      <c r="KOS33"/>
      <c r="KOT33"/>
      <c r="KOU33"/>
      <c r="KOV33"/>
      <c r="KOW33"/>
      <c r="KOX33"/>
      <c r="KOY33"/>
      <c r="KOZ33"/>
      <c r="KPA33"/>
      <c r="KPB33"/>
      <c r="KPC33"/>
      <c r="KPD33"/>
      <c r="KPE33"/>
      <c r="KPF33"/>
      <c r="KPG33"/>
      <c r="KPH33"/>
      <c r="KPI33"/>
      <c r="KPJ33"/>
      <c r="KPK33"/>
      <c r="KPL33"/>
      <c r="KPM33"/>
      <c r="KPN33"/>
      <c r="KPO33"/>
      <c r="KPP33"/>
      <c r="KPQ33"/>
      <c r="KPR33"/>
      <c r="KPS33"/>
      <c r="KPT33"/>
      <c r="KPU33"/>
      <c r="KPV33"/>
      <c r="KPW33"/>
      <c r="KPX33"/>
      <c r="KPY33"/>
      <c r="KPZ33"/>
      <c r="KQA33"/>
      <c r="KQB33"/>
      <c r="KQC33"/>
      <c r="KQD33"/>
      <c r="KQE33"/>
      <c r="KQF33"/>
      <c r="KQG33"/>
      <c r="KQH33"/>
      <c r="KQI33"/>
      <c r="KQJ33"/>
      <c r="KQK33"/>
      <c r="KQL33"/>
      <c r="KQM33"/>
      <c r="KQN33"/>
      <c r="KQO33"/>
      <c r="KQP33"/>
      <c r="KQQ33"/>
      <c r="KQR33"/>
      <c r="KQS33"/>
      <c r="KQT33"/>
      <c r="KQU33"/>
      <c r="KQV33"/>
      <c r="KQW33"/>
      <c r="KQX33"/>
      <c r="KQY33"/>
      <c r="KQZ33"/>
      <c r="KRA33"/>
      <c r="KRB33"/>
      <c r="KRC33"/>
      <c r="KRD33"/>
      <c r="KRE33"/>
      <c r="KRF33"/>
      <c r="KRG33"/>
      <c r="KRH33"/>
      <c r="KRI33"/>
      <c r="KRJ33"/>
      <c r="KRK33"/>
      <c r="KRL33"/>
      <c r="KRM33"/>
      <c r="KRN33"/>
      <c r="KRO33"/>
      <c r="KRP33"/>
      <c r="KRQ33"/>
      <c r="KRR33"/>
      <c r="KRS33"/>
      <c r="KRT33"/>
      <c r="KRU33"/>
      <c r="KRV33"/>
      <c r="KRW33"/>
      <c r="KRX33"/>
      <c r="KRY33"/>
      <c r="KRZ33"/>
      <c r="KSA33"/>
      <c r="KSB33"/>
      <c r="KSC33"/>
      <c r="KSD33"/>
      <c r="KSE33"/>
      <c r="KSF33"/>
      <c r="KSG33"/>
      <c r="KSH33"/>
      <c r="KSI33"/>
      <c r="KSJ33"/>
      <c r="KSK33"/>
      <c r="KSL33"/>
      <c r="KSM33"/>
      <c r="KSN33"/>
      <c r="KSO33"/>
      <c r="KSP33"/>
      <c r="KSQ33"/>
      <c r="KSR33"/>
      <c r="KSS33"/>
      <c r="KST33"/>
      <c r="KSU33"/>
      <c r="KSV33"/>
      <c r="KSW33"/>
      <c r="KSX33"/>
      <c r="KSY33"/>
      <c r="KSZ33"/>
      <c r="KTA33"/>
      <c r="KTB33"/>
      <c r="KTC33"/>
      <c r="KTD33"/>
      <c r="KTE33"/>
      <c r="KTF33"/>
      <c r="KTG33"/>
      <c r="KTH33"/>
      <c r="KTI33"/>
      <c r="KTJ33"/>
      <c r="KTK33"/>
      <c r="KTL33"/>
      <c r="KTM33"/>
      <c r="KTN33"/>
      <c r="KTO33"/>
      <c r="KTP33"/>
      <c r="KTQ33"/>
      <c r="KTR33"/>
      <c r="KTS33"/>
      <c r="KTT33"/>
      <c r="KTU33"/>
      <c r="KTV33"/>
      <c r="KTW33"/>
      <c r="KTX33"/>
      <c r="KTY33"/>
      <c r="KTZ33"/>
      <c r="KUA33"/>
      <c r="KUB33"/>
      <c r="KUC33"/>
      <c r="KUD33"/>
      <c r="KUE33"/>
      <c r="KUF33"/>
      <c r="KUG33"/>
      <c r="KUH33"/>
      <c r="KUI33"/>
      <c r="KUJ33"/>
      <c r="KUK33"/>
      <c r="KUL33"/>
      <c r="KUM33"/>
      <c r="KUN33"/>
      <c r="KUO33"/>
      <c r="KUP33"/>
      <c r="KUQ33"/>
      <c r="KUR33"/>
      <c r="KUS33"/>
      <c r="KUT33"/>
      <c r="KUU33"/>
      <c r="KUV33"/>
      <c r="KUW33"/>
      <c r="KUX33"/>
      <c r="KUY33"/>
      <c r="KUZ33"/>
      <c r="KVA33"/>
      <c r="KVB33"/>
      <c r="KVC33"/>
      <c r="KVD33"/>
      <c r="KVE33"/>
      <c r="KVF33"/>
      <c r="KVG33"/>
      <c r="KVH33"/>
      <c r="KVI33"/>
      <c r="KVJ33"/>
      <c r="KVK33"/>
      <c r="KVL33"/>
      <c r="KVM33"/>
      <c r="KVN33"/>
      <c r="KVO33"/>
      <c r="KVP33"/>
      <c r="KVQ33"/>
      <c r="KVR33"/>
      <c r="KVS33"/>
      <c r="KVT33"/>
      <c r="KVU33"/>
      <c r="KVV33"/>
      <c r="KVW33"/>
      <c r="KVX33"/>
      <c r="KVY33"/>
      <c r="KVZ33"/>
      <c r="KWA33"/>
      <c r="KWB33"/>
      <c r="KWC33"/>
      <c r="KWD33"/>
      <c r="KWE33"/>
      <c r="KWF33"/>
      <c r="KWG33"/>
      <c r="KWH33"/>
      <c r="KWI33"/>
      <c r="KWJ33"/>
      <c r="KWK33"/>
      <c r="KWL33"/>
      <c r="KWM33"/>
      <c r="KWN33"/>
      <c r="KWO33"/>
      <c r="KWP33"/>
      <c r="KWQ33"/>
      <c r="KWR33"/>
      <c r="KWS33"/>
      <c r="KWT33"/>
      <c r="KWU33"/>
      <c r="KWV33"/>
      <c r="KWW33"/>
      <c r="KWX33"/>
      <c r="KWY33"/>
      <c r="KWZ33"/>
      <c r="KXA33"/>
      <c r="KXB33"/>
      <c r="KXC33"/>
      <c r="KXD33"/>
      <c r="KXE33"/>
      <c r="KXF33"/>
      <c r="KXG33"/>
      <c r="KXH33"/>
      <c r="KXI33"/>
      <c r="KXJ33"/>
      <c r="KXK33"/>
      <c r="KXL33"/>
      <c r="KXM33"/>
      <c r="KXN33"/>
      <c r="KXO33"/>
      <c r="KXP33"/>
      <c r="KXQ33"/>
      <c r="KXR33"/>
      <c r="KXS33"/>
      <c r="KXT33"/>
      <c r="KXU33"/>
      <c r="KXV33"/>
      <c r="KXW33"/>
      <c r="KXX33"/>
      <c r="KXY33"/>
      <c r="KXZ33"/>
      <c r="KYA33"/>
      <c r="KYB33"/>
      <c r="KYC33"/>
      <c r="KYD33"/>
      <c r="KYE33"/>
      <c r="KYF33"/>
      <c r="KYG33"/>
      <c r="KYH33"/>
      <c r="KYI33"/>
      <c r="KYJ33"/>
      <c r="KYK33"/>
      <c r="KYL33"/>
      <c r="KYM33"/>
      <c r="KYN33"/>
      <c r="KYO33"/>
      <c r="KYP33"/>
      <c r="KYQ33"/>
      <c r="KYR33"/>
      <c r="KYS33"/>
      <c r="KYT33"/>
      <c r="KYU33"/>
      <c r="KYV33"/>
      <c r="KYW33"/>
      <c r="KYX33"/>
      <c r="KYY33"/>
      <c r="KYZ33"/>
      <c r="KZA33"/>
      <c r="KZB33"/>
      <c r="KZC33"/>
      <c r="KZD33"/>
      <c r="KZE33"/>
      <c r="KZF33"/>
      <c r="KZG33"/>
      <c r="KZH33"/>
      <c r="KZI33"/>
      <c r="KZJ33"/>
      <c r="KZK33"/>
      <c r="KZL33"/>
      <c r="KZM33"/>
      <c r="KZN33"/>
      <c r="KZO33"/>
      <c r="KZP33"/>
      <c r="KZQ33"/>
      <c r="KZR33"/>
      <c r="KZS33"/>
      <c r="KZT33"/>
      <c r="KZU33"/>
      <c r="KZV33"/>
      <c r="KZW33"/>
      <c r="KZX33"/>
      <c r="KZY33"/>
      <c r="KZZ33"/>
      <c r="LAA33"/>
      <c r="LAB33"/>
      <c r="LAC33"/>
      <c r="LAD33"/>
      <c r="LAE33"/>
      <c r="LAF33"/>
      <c r="LAG33"/>
      <c r="LAH33"/>
      <c r="LAI33"/>
      <c r="LAJ33"/>
      <c r="LAK33"/>
      <c r="LAL33"/>
      <c r="LAM33"/>
      <c r="LAN33"/>
      <c r="LAO33"/>
      <c r="LAP33"/>
      <c r="LAQ33"/>
      <c r="LAR33"/>
      <c r="LAS33"/>
      <c r="LAT33"/>
      <c r="LAU33"/>
      <c r="LAV33"/>
      <c r="LAW33"/>
      <c r="LAX33"/>
      <c r="LAY33"/>
      <c r="LAZ33"/>
      <c r="LBA33"/>
      <c r="LBB33"/>
      <c r="LBC33"/>
      <c r="LBD33"/>
      <c r="LBE33"/>
      <c r="LBF33"/>
      <c r="LBG33"/>
      <c r="LBH33"/>
      <c r="LBI33"/>
      <c r="LBJ33"/>
      <c r="LBK33"/>
      <c r="LBL33"/>
      <c r="LBM33"/>
      <c r="LBN33"/>
      <c r="LBO33"/>
      <c r="LBP33"/>
      <c r="LBQ33"/>
      <c r="LBR33"/>
      <c r="LBS33"/>
      <c r="LBT33"/>
      <c r="LBU33"/>
      <c r="LBV33"/>
      <c r="LBW33"/>
      <c r="LBX33"/>
      <c r="LBY33"/>
      <c r="LBZ33"/>
      <c r="LCA33"/>
      <c r="LCB33"/>
      <c r="LCC33"/>
      <c r="LCD33"/>
      <c r="LCE33"/>
      <c r="LCF33"/>
      <c r="LCG33"/>
      <c r="LCH33"/>
      <c r="LCI33"/>
      <c r="LCJ33"/>
      <c r="LCK33"/>
      <c r="LCL33"/>
      <c r="LCM33"/>
      <c r="LCN33"/>
      <c r="LCO33"/>
      <c r="LCP33"/>
      <c r="LCQ33"/>
      <c r="LCR33"/>
      <c r="LCS33"/>
      <c r="LCT33"/>
      <c r="LCU33"/>
      <c r="LCV33"/>
      <c r="LCW33"/>
      <c r="LCX33"/>
      <c r="LCY33"/>
      <c r="LCZ33"/>
      <c r="LDA33"/>
      <c r="LDB33"/>
      <c r="LDC33"/>
      <c r="LDD33"/>
      <c r="LDE33"/>
      <c r="LDF33"/>
      <c r="LDG33"/>
      <c r="LDH33"/>
      <c r="LDI33"/>
      <c r="LDJ33"/>
      <c r="LDK33"/>
      <c r="LDL33"/>
      <c r="LDM33"/>
      <c r="LDN33"/>
      <c r="LDO33"/>
      <c r="LDP33"/>
      <c r="LDQ33"/>
      <c r="LDR33"/>
      <c r="LDS33"/>
      <c r="LDT33"/>
      <c r="LDU33"/>
      <c r="LDV33"/>
      <c r="LDW33"/>
      <c r="LDX33"/>
      <c r="LDY33"/>
      <c r="LDZ33"/>
      <c r="LEA33"/>
      <c r="LEB33"/>
      <c r="LEC33"/>
      <c r="LED33"/>
      <c r="LEE33"/>
      <c r="LEF33"/>
      <c r="LEG33"/>
      <c r="LEH33"/>
      <c r="LEI33"/>
      <c r="LEJ33"/>
      <c r="LEK33"/>
      <c r="LEL33"/>
      <c r="LEM33"/>
      <c r="LEN33"/>
      <c r="LEO33"/>
      <c r="LEP33"/>
      <c r="LEQ33"/>
      <c r="LER33"/>
      <c r="LES33"/>
      <c r="LET33"/>
      <c r="LEU33"/>
      <c r="LEV33"/>
      <c r="LEW33"/>
      <c r="LEX33"/>
      <c r="LEY33"/>
      <c r="LEZ33"/>
      <c r="LFA33"/>
      <c r="LFB33"/>
      <c r="LFC33"/>
      <c r="LFD33"/>
      <c r="LFE33"/>
      <c r="LFF33"/>
      <c r="LFG33"/>
      <c r="LFH33"/>
      <c r="LFI33"/>
      <c r="LFJ33"/>
      <c r="LFK33"/>
      <c r="LFL33"/>
      <c r="LFM33"/>
      <c r="LFN33"/>
      <c r="LFO33"/>
      <c r="LFP33"/>
      <c r="LFQ33"/>
      <c r="LFR33"/>
      <c r="LFS33"/>
      <c r="LFT33"/>
      <c r="LFU33"/>
      <c r="LFV33"/>
      <c r="LFW33"/>
      <c r="LFX33"/>
      <c r="LFY33"/>
      <c r="LFZ33"/>
      <c r="LGA33"/>
      <c r="LGB33"/>
      <c r="LGC33"/>
      <c r="LGD33"/>
      <c r="LGE33"/>
      <c r="LGF33"/>
      <c r="LGG33"/>
      <c r="LGH33"/>
      <c r="LGI33"/>
      <c r="LGJ33"/>
      <c r="LGK33"/>
      <c r="LGL33"/>
      <c r="LGM33"/>
      <c r="LGN33"/>
      <c r="LGO33"/>
      <c r="LGP33"/>
      <c r="LGQ33"/>
      <c r="LGR33"/>
      <c r="LGS33"/>
      <c r="LGT33"/>
      <c r="LGU33"/>
      <c r="LGV33"/>
      <c r="LGW33"/>
      <c r="LGX33"/>
      <c r="LGY33"/>
      <c r="LGZ33"/>
      <c r="LHA33"/>
      <c r="LHB33"/>
      <c r="LHC33"/>
      <c r="LHD33"/>
      <c r="LHE33"/>
      <c r="LHF33"/>
      <c r="LHG33"/>
      <c r="LHH33"/>
      <c r="LHI33"/>
      <c r="LHJ33"/>
      <c r="LHK33"/>
      <c r="LHL33"/>
      <c r="LHM33"/>
      <c r="LHN33"/>
      <c r="LHO33"/>
      <c r="LHP33"/>
      <c r="LHQ33"/>
      <c r="LHR33"/>
      <c r="LHS33"/>
      <c r="LHT33"/>
      <c r="LHU33"/>
      <c r="LHV33"/>
      <c r="LHW33"/>
      <c r="LHX33"/>
      <c r="LHY33"/>
      <c r="LHZ33"/>
      <c r="LIA33"/>
      <c r="LIB33"/>
      <c r="LIC33"/>
      <c r="LID33"/>
      <c r="LIE33"/>
      <c r="LIF33"/>
      <c r="LIG33"/>
      <c r="LIH33"/>
      <c r="LII33"/>
      <c r="LIJ33"/>
      <c r="LIK33"/>
      <c r="LIL33"/>
      <c r="LIM33"/>
      <c r="LIN33"/>
      <c r="LIO33"/>
      <c r="LIP33"/>
      <c r="LIQ33"/>
      <c r="LIR33"/>
      <c r="LIS33"/>
      <c r="LIT33"/>
      <c r="LIU33"/>
      <c r="LIV33"/>
      <c r="LIW33"/>
      <c r="LIX33"/>
      <c r="LIY33"/>
      <c r="LIZ33"/>
      <c r="LJA33"/>
      <c r="LJB33"/>
      <c r="LJC33"/>
      <c r="LJD33"/>
      <c r="LJE33"/>
      <c r="LJF33"/>
      <c r="LJG33"/>
      <c r="LJH33"/>
      <c r="LJI33"/>
      <c r="LJJ33"/>
      <c r="LJK33"/>
      <c r="LJL33"/>
      <c r="LJM33"/>
      <c r="LJN33"/>
      <c r="LJO33"/>
      <c r="LJP33"/>
      <c r="LJQ33"/>
      <c r="LJR33"/>
      <c r="LJS33"/>
      <c r="LJT33"/>
      <c r="LJU33"/>
      <c r="LJV33"/>
      <c r="LJW33"/>
      <c r="LJX33"/>
      <c r="LJY33"/>
      <c r="LJZ33"/>
      <c r="LKA33"/>
      <c r="LKB33"/>
      <c r="LKC33"/>
      <c r="LKD33"/>
      <c r="LKE33"/>
      <c r="LKF33"/>
      <c r="LKG33"/>
      <c r="LKH33"/>
      <c r="LKI33"/>
      <c r="LKJ33"/>
      <c r="LKK33"/>
      <c r="LKL33"/>
      <c r="LKM33"/>
      <c r="LKN33"/>
      <c r="LKO33"/>
      <c r="LKP33"/>
      <c r="LKQ33"/>
      <c r="LKR33"/>
      <c r="LKS33"/>
      <c r="LKT33"/>
      <c r="LKU33"/>
      <c r="LKV33"/>
      <c r="LKW33"/>
      <c r="LKX33"/>
      <c r="LKY33"/>
      <c r="LKZ33"/>
      <c r="LLA33"/>
      <c r="LLB33"/>
      <c r="LLC33"/>
      <c r="LLD33"/>
      <c r="LLE33"/>
      <c r="LLF33"/>
      <c r="LLG33"/>
      <c r="LLH33"/>
      <c r="LLI33"/>
      <c r="LLJ33"/>
      <c r="LLK33"/>
      <c r="LLL33"/>
      <c r="LLM33"/>
      <c r="LLN33"/>
      <c r="LLO33"/>
      <c r="LLP33"/>
      <c r="LLQ33"/>
      <c r="LLR33"/>
      <c r="LLS33"/>
      <c r="LLT33"/>
      <c r="LLU33"/>
      <c r="LLV33"/>
      <c r="LLW33"/>
      <c r="LLX33"/>
      <c r="LLY33"/>
      <c r="LLZ33"/>
      <c r="LMA33"/>
      <c r="LMB33"/>
      <c r="LMC33"/>
      <c r="LMD33"/>
      <c r="LME33"/>
      <c r="LMF33"/>
      <c r="LMG33"/>
      <c r="LMH33"/>
      <c r="LMI33"/>
      <c r="LMJ33"/>
      <c r="LMK33"/>
      <c r="LML33"/>
      <c r="LMM33"/>
      <c r="LMN33"/>
      <c r="LMO33"/>
      <c r="LMP33"/>
      <c r="LMQ33"/>
      <c r="LMR33"/>
      <c r="LMS33"/>
      <c r="LMT33"/>
      <c r="LMU33"/>
      <c r="LMV33"/>
      <c r="LMW33"/>
      <c r="LMX33"/>
      <c r="LMY33"/>
      <c r="LMZ33"/>
      <c r="LNA33"/>
      <c r="LNB33"/>
      <c r="LNC33"/>
      <c r="LND33"/>
      <c r="LNE33"/>
      <c r="LNF33"/>
      <c r="LNG33"/>
      <c r="LNH33"/>
      <c r="LNI33"/>
      <c r="LNJ33"/>
      <c r="LNK33"/>
      <c r="LNL33"/>
      <c r="LNM33"/>
      <c r="LNN33"/>
      <c r="LNO33"/>
      <c r="LNP33"/>
      <c r="LNQ33"/>
      <c r="LNR33"/>
      <c r="LNS33"/>
      <c r="LNT33"/>
      <c r="LNU33"/>
      <c r="LNV33"/>
      <c r="LNW33"/>
      <c r="LNX33"/>
      <c r="LNY33"/>
      <c r="LNZ33"/>
      <c r="LOA33"/>
      <c r="LOB33"/>
      <c r="LOC33"/>
      <c r="LOD33"/>
      <c r="LOE33"/>
      <c r="LOF33"/>
      <c r="LOG33"/>
      <c r="LOH33"/>
      <c r="LOI33"/>
      <c r="LOJ33"/>
      <c r="LOK33"/>
      <c r="LOL33"/>
      <c r="LOM33"/>
      <c r="LON33"/>
      <c r="LOO33"/>
      <c r="LOP33"/>
      <c r="LOQ33"/>
      <c r="LOR33"/>
      <c r="LOS33"/>
      <c r="LOT33"/>
      <c r="LOU33"/>
      <c r="LOV33"/>
      <c r="LOW33"/>
      <c r="LOX33"/>
      <c r="LOY33"/>
      <c r="LOZ33"/>
      <c r="LPA33"/>
      <c r="LPB33"/>
      <c r="LPC33"/>
      <c r="LPD33"/>
      <c r="LPE33"/>
      <c r="LPF33"/>
      <c r="LPG33"/>
      <c r="LPH33"/>
      <c r="LPI33"/>
      <c r="LPJ33"/>
      <c r="LPK33"/>
      <c r="LPL33"/>
      <c r="LPM33"/>
      <c r="LPN33"/>
      <c r="LPO33"/>
      <c r="LPP33"/>
      <c r="LPQ33"/>
      <c r="LPR33"/>
      <c r="LPS33"/>
      <c r="LPT33"/>
      <c r="LPU33"/>
      <c r="LPV33"/>
      <c r="LPW33"/>
      <c r="LPX33"/>
      <c r="LPY33"/>
      <c r="LPZ33"/>
      <c r="LQA33"/>
      <c r="LQB33"/>
      <c r="LQC33"/>
      <c r="LQD33"/>
      <c r="LQE33"/>
      <c r="LQF33"/>
      <c r="LQG33"/>
      <c r="LQH33"/>
      <c r="LQI33"/>
      <c r="LQJ33"/>
      <c r="LQK33"/>
      <c r="LQL33"/>
      <c r="LQM33"/>
      <c r="LQN33"/>
      <c r="LQO33"/>
      <c r="LQP33"/>
      <c r="LQQ33"/>
      <c r="LQR33"/>
      <c r="LQS33"/>
      <c r="LQT33"/>
      <c r="LQU33"/>
      <c r="LQV33"/>
      <c r="LQW33"/>
      <c r="LQX33"/>
      <c r="LQY33"/>
      <c r="LQZ33"/>
      <c r="LRA33"/>
      <c r="LRB33"/>
      <c r="LRC33"/>
      <c r="LRD33"/>
      <c r="LRE33"/>
      <c r="LRF33"/>
      <c r="LRG33"/>
      <c r="LRH33"/>
      <c r="LRI33"/>
      <c r="LRJ33"/>
      <c r="LRK33"/>
      <c r="LRL33"/>
      <c r="LRM33"/>
      <c r="LRN33"/>
      <c r="LRO33"/>
      <c r="LRP33"/>
      <c r="LRQ33"/>
      <c r="LRR33"/>
      <c r="LRS33"/>
      <c r="LRT33"/>
      <c r="LRU33"/>
      <c r="LRV33"/>
      <c r="LRW33"/>
      <c r="LRX33"/>
      <c r="LRY33"/>
      <c r="LRZ33"/>
      <c r="LSA33"/>
      <c r="LSB33"/>
      <c r="LSC33"/>
      <c r="LSD33"/>
      <c r="LSE33"/>
      <c r="LSF33"/>
      <c r="LSG33"/>
      <c r="LSH33"/>
      <c r="LSI33"/>
      <c r="LSJ33"/>
      <c r="LSK33"/>
      <c r="LSL33"/>
      <c r="LSM33"/>
      <c r="LSN33"/>
      <c r="LSO33"/>
      <c r="LSP33"/>
      <c r="LSQ33"/>
      <c r="LSR33"/>
      <c r="LSS33"/>
      <c r="LST33"/>
      <c r="LSU33"/>
      <c r="LSV33"/>
      <c r="LSW33"/>
      <c r="LSX33"/>
      <c r="LSY33"/>
      <c r="LSZ33"/>
      <c r="LTA33"/>
      <c r="LTB33"/>
      <c r="LTC33"/>
      <c r="LTD33"/>
      <c r="LTE33"/>
      <c r="LTF33"/>
      <c r="LTG33"/>
      <c r="LTH33"/>
      <c r="LTI33"/>
      <c r="LTJ33"/>
      <c r="LTK33"/>
      <c r="LTL33"/>
      <c r="LTM33"/>
      <c r="LTN33"/>
      <c r="LTO33"/>
      <c r="LTP33"/>
      <c r="LTQ33"/>
      <c r="LTR33"/>
      <c r="LTS33"/>
      <c r="LTT33"/>
      <c r="LTU33"/>
      <c r="LTV33"/>
      <c r="LTW33"/>
      <c r="LTX33"/>
      <c r="LTY33"/>
      <c r="LTZ33"/>
      <c r="LUA33"/>
      <c r="LUB33"/>
      <c r="LUC33"/>
      <c r="LUD33"/>
      <c r="LUE33"/>
      <c r="LUF33"/>
      <c r="LUG33"/>
      <c r="LUH33"/>
      <c r="LUI33"/>
      <c r="LUJ33"/>
      <c r="LUK33"/>
      <c r="LUL33"/>
      <c r="LUM33"/>
      <c r="LUN33"/>
      <c r="LUO33"/>
      <c r="LUP33"/>
      <c r="LUQ33"/>
      <c r="LUR33"/>
      <c r="LUS33"/>
      <c r="LUT33"/>
      <c r="LUU33"/>
      <c r="LUV33"/>
      <c r="LUW33"/>
      <c r="LUX33"/>
      <c r="LUY33"/>
      <c r="LUZ33"/>
      <c r="LVA33"/>
      <c r="LVB33"/>
      <c r="LVC33"/>
      <c r="LVD33"/>
      <c r="LVE33"/>
      <c r="LVF33"/>
      <c r="LVG33"/>
      <c r="LVH33"/>
      <c r="LVI33"/>
      <c r="LVJ33"/>
      <c r="LVK33"/>
      <c r="LVL33"/>
      <c r="LVM33"/>
      <c r="LVN33"/>
      <c r="LVO33"/>
      <c r="LVP33"/>
      <c r="LVQ33"/>
      <c r="LVR33"/>
      <c r="LVS33"/>
      <c r="LVT33"/>
      <c r="LVU33"/>
      <c r="LVV33"/>
      <c r="LVW33"/>
      <c r="LVX33"/>
      <c r="LVY33"/>
      <c r="LVZ33"/>
      <c r="LWA33"/>
      <c r="LWB33"/>
      <c r="LWC33"/>
      <c r="LWD33"/>
      <c r="LWE33"/>
      <c r="LWF33"/>
      <c r="LWG33"/>
      <c r="LWH33"/>
      <c r="LWI33"/>
      <c r="LWJ33"/>
      <c r="LWK33"/>
      <c r="LWL33"/>
      <c r="LWM33"/>
      <c r="LWN33"/>
      <c r="LWO33"/>
      <c r="LWP33"/>
      <c r="LWQ33"/>
      <c r="LWR33"/>
      <c r="LWS33"/>
      <c r="LWT33"/>
      <c r="LWU33"/>
      <c r="LWV33"/>
      <c r="LWW33"/>
      <c r="LWX33"/>
      <c r="LWY33"/>
      <c r="LWZ33"/>
      <c r="LXA33"/>
      <c r="LXB33"/>
      <c r="LXC33"/>
      <c r="LXD33"/>
      <c r="LXE33"/>
      <c r="LXF33"/>
      <c r="LXG33"/>
      <c r="LXH33"/>
      <c r="LXI33"/>
      <c r="LXJ33"/>
      <c r="LXK33"/>
      <c r="LXL33"/>
      <c r="LXM33"/>
      <c r="LXN33"/>
      <c r="LXO33"/>
      <c r="LXP33"/>
      <c r="LXQ33"/>
      <c r="LXR33"/>
      <c r="LXS33"/>
      <c r="LXT33"/>
      <c r="LXU33"/>
      <c r="LXV33"/>
      <c r="LXW33"/>
      <c r="LXX33"/>
      <c r="LXY33"/>
      <c r="LXZ33"/>
      <c r="LYA33"/>
      <c r="LYB33"/>
      <c r="LYC33"/>
      <c r="LYD33"/>
      <c r="LYE33"/>
      <c r="LYF33"/>
      <c r="LYG33"/>
      <c r="LYH33"/>
      <c r="LYI33"/>
      <c r="LYJ33"/>
      <c r="LYK33"/>
      <c r="LYL33"/>
      <c r="LYM33"/>
      <c r="LYN33"/>
      <c r="LYO33"/>
      <c r="LYP33"/>
      <c r="LYQ33"/>
      <c r="LYR33"/>
      <c r="LYS33"/>
      <c r="LYT33"/>
      <c r="LYU33"/>
      <c r="LYV33"/>
      <c r="LYW33"/>
      <c r="LYX33"/>
      <c r="LYY33"/>
      <c r="LYZ33"/>
      <c r="LZA33"/>
      <c r="LZB33"/>
      <c r="LZC33"/>
      <c r="LZD33"/>
      <c r="LZE33"/>
      <c r="LZF33"/>
      <c r="LZG33"/>
      <c r="LZH33"/>
      <c r="LZI33"/>
      <c r="LZJ33"/>
      <c r="LZK33"/>
      <c r="LZL33"/>
      <c r="LZM33"/>
      <c r="LZN33"/>
      <c r="LZO33"/>
      <c r="LZP33"/>
      <c r="LZQ33"/>
      <c r="LZR33"/>
      <c r="LZS33"/>
      <c r="LZT33"/>
      <c r="LZU33"/>
      <c r="LZV33"/>
      <c r="LZW33"/>
      <c r="LZX33"/>
      <c r="LZY33"/>
      <c r="LZZ33"/>
      <c r="MAA33"/>
      <c r="MAB33"/>
      <c r="MAC33"/>
      <c r="MAD33"/>
      <c r="MAE33"/>
      <c r="MAF33"/>
      <c r="MAG33"/>
      <c r="MAH33"/>
      <c r="MAI33"/>
      <c r="MAJ33"/>
      <c r="MAK33"/>
      <c r="MAL33"/>
      <c r="MAM33"/>
      <c r="MAN33"/>
      <c r="MAO33"/>
      <c r="MAP33"/>
      <c r="MAQ33"/>
      <c r="MAR33"/>
      <c r="MAS33"/>
      <c r="MAT33"/>
      <c r="MAU33"/>
      <c r="MAV33"/>
      <c r="MAW33"/>
      <c r="MAX33"/>
      <c r="MAY33"/>
      <c r="MAZ33"/>
      <c r="MBA33"/>
      <c r="MBB33"/>
      <c r="MBC33"/>
      <c r="MBD33"/>
      <c r="MBE33"/>
      <c r="MBF33"/>
      <c r="MBG33"/>
      <c r="MBH33"/>
      <c r="MBI33"/>
      <c r="MBJ33"/>
      <c r="MBK33"/>
      <c r="MBL33"/>
      <c r="MBM33"/>
      <c r="MBN33"/>
      <c r="MBO33"/>
      <c r="MBP33"/>
      <c r="MBQ33"/>
      <c r="MBR33"/>
      <c r="MBS33"/>
      <c r="MBT33"/>
      <c r="MBU33"/>
      <c r="MBV33"/>
      <c r="MBW33"/>
      <c r="MBX33"/>
      <c r="MBY33"/>
      <c r="MBZ33"/>
      <c r="MCA33"/>
      <c r="MCB33"/>
      <c r="MCC33"/>
      <c r="MCD33"/>
      <c r="MCE33"/>
      <c r="MCF33"/>
      <c r="MCG33"/>
      <c r="MCH33"/>
      <c r="MCI33"/>
      <c r="MCJ33"/>
      <c r="MCK33"/>
      <c r="MCL33"/>
      <c r="MCM33"/>
      <c r="MCN33"/>
      <c r="MCO33"/>
      <c r="MCP33"/>
      <c r="MCQ33"/>
      <c r="MCR33"/>
      <c r="MCS33"/>
      <c r="MCT33"/>
      <c r="MCU33"/>
      <c r="MCV33"/>
      <c r="MCW33"/>
      <c r="MCX33"/>
      <c r="MCY33"/>
      <c r="MCZ33"/>
      <c r="MDA33"/>
      <c r="MDB33"/>
      <c r="MDC33"/>
      <c r="MDD33"/>
      <c r="MDE33"/>
      <c r="MDF33"/>
      <c r="MDG33"/>
      <c r="MDH33"/>
      <c r="MDI33"/>
      <c r="MDJ33"/>
      <c r="MDK33"/>
      <c r="MDL33"/>
      <c r="MDM33"/>
      <c r="MDN33"/>
      <c r="MDO33"/>
      <c r="MDP33"/>
      <c r="MDQ33"/>
      <c r="MDR33"/>
      <c r="MDS33"/>
      <c r="MDT33"/>
      <c r="MDU33"/>
      <c r="MDV33"/>
      <c r="MDW33"/>
      <c r="MDX33"/>
      <c r="MDY33"/>
      <c r="MDZ33"/>
      <c r="MEA33"/>
      <c r="MEB33"/>
      <c r="MEC33"/>
      <c r="MED33"/>
      <c r="MEE33"/>
      <c r="MEF33"/>
      <c r="MEG33"/>
      <c r="MEH33"/>
      <c r="MEI33"/>
      <c r="MEJ33"/>
      <c r="MEK33"/>
      <c r="MEL33"/>
      <c r="MEM33"/>
      <c r="MEN33"/>
      <c r="MEO33"/>
      <c r="MEP33"/>
      <c r="MEQ33"/>
      <c r="MER33"/>
      <c r="MES33"/>
      <c r="MET33"/>
      <c r="MEU33"/>
      <c r="MEV33"/>
      <c r="MEW33"/>
      <c r="MEX33"/>
      <c r="MEY33"/>
      <c r="MEZ33"/>
      <c r="MFA33"/>
      <c r="MFB33"/>
      <c r="MFC33"/>
      <c r="MFD33"/>
      <c r="MFE33"/>
      <c r="MFF33"/>
      <c r="MFG33"/>
      <c r="MFH33"/>
      <c r="MFI33"/>
      <c r="MFJ33"/>
      <c r="MFK33"/>
      <c r="MFL33"/>
      <c r="MFM33"/>
      <c r="MFN33"/>
      <c r="MFO33"/>
      <c r="MFP33"/>
      <c r="MFQ33"/>
      <c r="MFR33"/>
      <c r="MFS33"/>
      <c r="MFT33"/>
      <c r="MFU33"/>
      <c r="MFV33"/>
      <c r="MFW33"/>
      <c r="MFX33"/>
      <c r="MFY33"/>
      <c r="MFZ33"/>
      <c r="MGA33"/>
      <c r="MGB33"/>
      <c r="MGC33"/>
      <c r="MGD33"/>
      <c r="MGE33"/>
      <c r="MGF33"/>
      <c r="MGG33"/>
      <c r="MGH33"/>
      <c r="MGI33"/>
      <c r="MGJ33"/>
      <c r="MGK33"/>
      <c r="MGL33"/>
      <c r="MGM33"/>
      <c r="MGN33"/>
      <c r="MGO33"/>
      <c r="MGP33"/>
      <c r="MGQ33"/>
      <c r="MGR33"/>
      <c r="MGS33"/>
      <c r="MGT33"/>
      <c r="MGU33"/>
      <c r="MGV33"/>
      <c r="MGW33"/>
      <c r="MGX33"/>
      <c r="MGY33"/>
      <c r="MGZ33"/>
      <c r="MHA33"/>
      <c r="MHB33"/>
      <c r="MHC33"/>
      <c r="MHD33"/>
      <c r="MHE33"/>
      <c r="MHF33"/>
      <c r="MHG33"/>
      <c r="MHH33"/>
      <c r="MHI33"/>
      <c r="MHJ33"/>
      <c r="MHK33"/>
      <c r="MHL33"/>
      <c r="MHM33"/>
      <c r="MHN33"/>
      <c r="MHO33"/>
      <c r="MHP33"/>
      <c r="MHQ33"/>
      <c r="MHR33"/>
      <c r="MHS33"/>
      <c r="MHT33"/>
      <c r="MHU33"/>
      <c r="MHV33"/>
      <c r="MHW33"/>
      <c r="MHX33"/>
      <c r="MHY33"/>
      <c r="MHZ33"/>
      <c r="MIA33"/>
      <c r="MIB33"/>
      <c r="MIC33"/>
      <c r="MID33"/>
      <c r="MIE33"/>
      <c r="MIF33"/>
      <c r="MIG33"/>
      <c r="MIH33"/>
      <c r="MII33"/>
      <c r="MIJ33"/>
      <c r="MIK33"/>
      <c r="MIL33"/>
      <c r="MIM33"/>
      <c r="MIN33"/>
      <c r="MIO33"/>
      <c r="MIP33"/>
      <c r="MIQ33"/>
      <c r="MIR33"/>
      <c r="MIS33"/>
      <c r="MIT33"/>
      <c r="MIU33"/>
      <c r="MIV33"/>
      <c r="MIW33"/>
      <c r="MIX33"/>
      <c r="MIY33"/>
      <c r="MIZ33"/>
      <c r="MJA33"/>
      <c r="MJB33"/>
      <c r="MJC33"/>
      <c r="MJD33"/>
      <c r="MJE33"/>
      <c r="MJF33"/>
      <c r="MJG33"/>
      <c r="MJH33"/>
      <c r="MJI33"/>
      <c r="MJJ33"/>
      <c r="MJK33"/>
      <c r="MJL33"/>
      <c r="MJM33"/>
      <c r="MJN33"/>
      <c r="MJO33"/>
      <c r="MJP33"/>
      <c r="MJQ33"/>
      <c r="MJR33"/>
      <c r="MJS33"/>
      <c r="MJT33"/>
      <c r="MJU33"/>
      <c r="MJV33"/>
      <c r="MJW33"/>
      <c r="MJX33"/>
      <c r="MJY33"/>
      <c r="MJZ33"/>
      <c r="MKA33"/>
      <c r="MKB33"/>
      <c r="MKC33"/>
      <c r="MKD33"/>
      <c r="MKE33"/>
      <c r="MKF33"/>
      <c r="MKG33"/>
      <c r="MKH33"/>
      <c r="MKI33"/>
      <c r="MKJ33"/>
      <c r="MKK33"/>
      <c r="MKL33"/>
      <c r="MKM33"/>
      <c r="MKN33"/>
      <c r="MKO33"/>
      <c r="MKP33"/>
      <c r="MKQ33"/>
      <c r="MKR33"/>
      <c r="MKS33"/>
      <c r="MKT33"/>
      <c r="MKU33"/>
      <c r="MKV33"/>
      <c r="MKW33"/>
      <c r="MKX33"/>
      <c r="MKY33"/>
      <c r="MKZ33"/>
      <c r="MLA33"/>
      <c r="MLB33"/>
      <c r="MLC33"/>
      <c r="MLD33"/>
      <c r="MLE33"/>
      <c r="MLF33"/>
      <c r="MLG33"/>
      <c r="MLH33"/>
      <c r="MLI33"/>
      <c r="MLJ33"/>
      <c r="MLK33"/>
      <c r="MLL33"/>
      <c r="MLM33"/>
      <c r="MLN33"/>
      <c r="MLO33"/>
      <c r="MLP33"/>
      <c r="MLQ33"/>
      <c r="MLR33"/>
      <c r="MLS33"/>
      <c r="MLT33"/>
      <c r="MLU33"/>
      <c r="MLV33"/>
      <c r="MLW33"/>
      <c r="MLX33"/>
      <c r="MLY33"/>
      <c r="MLZ33"/>
      <c r="MMA33"/>
      <c r="MMB33"/>
      <c r="MMC33"/>
      <c r="MMD33"/>
      <c r="MME33"/>
      <c r="MMF33"/>
      <c r="MMG33"/>
      <c r="MMH33"/>
      <c r="MMI33"/>
      <c r="MMJ33"/>
      <c r="MMK33"/>
      <c r="MML33"/>
      <c r="MMM33"/>
      <c r="MMN33"/>
      <c r="MMO33"/>
      <c r="MMP33"/>
      <c r="MMQ33"/>
      <c r="MMR33"/>
      <c r="MMS33"/>
      <c r="MMT33"/>
      <c r="MMU33"/>
      <c r="MMV33"/>
      <c r="MMW33"/>
      <c r="MMX33"/>
      <c r="MMY33"/>
      <c r="MMZ33"/>
      <c r="MNA33"/>
      <c r="MNB33"/>
      <c r="MNC33"/>
      <c r="MND33"/>
      <c r="MNE33"/>
      <c r="MNF33"/>
      <c r="MNG33"/>
      <c r="MNH33"/>
      <c r="MNI33"/>
      <c r="MNJ33"/>
      <c r="MNK33"/>
      <c r="MNL33"/>
      <c r="MNM33"/>
      <c r="MNN33"/>
      <c r="MNO33"/>
      <c r="MNP33"/>
      <c r="MNQ33"/>
      <c r="MNR33"/>
      <c r="MNS33"/>
      <c r="MNT33"/>
      <c r="MNU33"/>
      <c r="MNV33"/>
      <c r="MNW33"/>
      <c r="MNX33"/>
      <c r="MNY33"/>
      <c r="MNZ33"/>
      <c r="MOA33"/>
      <c r="MOB33"/>
      <c r="MOC33"/>
      <c r="MOD33"/>
      <c r="MOE33"/>
      <c r="MOF33"/>
      <c r="MOG33"/>
      <c r="MOH33"/>
      <c r="MOI33"/>
      <c r="MOJ33"/>
      <c r="MOK33"/>
      <c r="MOL33"/>
      <c r="MOM33"/>
      <c r="MON33"/>
      <c r="MOO33"/>
      <c r="MOP33"/>
      <c r="MOQ33"/>
      <c r="MOR33"/>
      <c r="MOS33"/>
      <c r="MOT33"/>
      <c r="MOU33"/>
      <c r="MOV33"/>
      <c r="MOW33"/>
      <c r="MOX33"/>
      <c r="MOY33"/>
      <c r="MOZ33"/>
      <c r="MPA33"/>
      <c r="MPB33"/>
      <c r="MPC33"/>
      <c r="MPD33"/>
      <c r="MPE33"/>
      <c r="MPF33"/>
      <c r="MPG33"/>
      <c r="MPH33"/>
      <c r="MPI33"/>
      <c r="MPJ33"/>
      <c r="MPK33"/>
      <c r="MPL33"/>
      <c r="MPM33"/>
      <c r="MPN33"/>
      <c r="MPO33"/>
      <c r="MPP33"/>
      <c r="MPQ33"/>
      <c r="MPR33"/>
      <c r="MPS33"/>
      <c r="MPT33"/>
      <c r="MPU33"/>
      <c r="MPV33"/>
      <c r="MPW33"/>
      <c r="MPX33"/>
      <c r="MPY33"/>
      <c r="MPZ33"/>
      <c r="MQA33"/>
      <c r="MQB33"/>
      <c r="MQC33"/>
      <c r="MQD33"/>
      <c r="MQE33"/>
      <c r="MQF33"/>
      <c r="MQG33"/>
      <c r="MQH33"/>
      <c r="MQI33"/>
      <c r="MQJ33"/>
      <c r="MQK33"/>
      <c r="MQL33"/>
      <c r="MQM33"/>
      <c r="MQN33"/>
      <c r="MQO33"/>
      <c r="MQP33"/>
      <c r="MQQ33"/>
      <c r="MQR33"/>
      <c r="MQS33"/>
      <c r="MQT33"/>
      <c r="MQU33"/>
      <c r="MQV33"/>
      <c r="MQW33"/>
      <c r="MQX33"/>
      <c r="MQY33"/>
      <c r="MQZ33"/>
      <c r="MRA33"/>
      <c r="MRB33"/>
      <c r="MRC33"/>
      <c r="MRD33"/>
      <c r="MRE33"/>
      <c r="MRF33"/>
      <c r="MRG33"/>
      <c r="MRH33"/>
      <c r="MRI33"/>
      <c r="MRJ33"/>
      <c r="MRK33"/>
      <c r="MRL33"/>
      <c r="MRM33"/>
      <c r="MRN33"/>
      <c r="MRO33"/>
      <c r="MRP33"/>
      <c r="MRQ33"/>
      <c r="MRR33"/>
      <c r="MRS33"/>
      <c r="MRT33"/>
      <c r="MRU33"/>
      <c r="MRV33"/>
      <c r="MRW33"/>
      <c r="MRX33"/>
      <c r="MRY33"/>
      <c r="MRZ33"/>
      <c r="MSA33"/>
      <c r="MSB33"/>
      <c r="MSC33"/>
      <c r="MSD33"/>
      <c r="MSE33"/>
      <c r="MSF33"/>
      <c r="MSG33"/>
      <c r="MSH33"/>
      <c r="MSI33"/>
      <c r="MSJ33"/>
      <c r="MSK33"/>
      <c r="MSL33"/>
      <c r="MSM33"/>
      <c r="MSN33"/>
      <c r="MSO33"/>
      <c r="MSP33"/>
      <c r="MSQ33"/>
      <c r="MSR33"/>
      <c r="MSS33"/>
      <c r="MST33"/>
      <c r="MSU33"/>
      <c r="MSV33"/>
      <c r="MSW33"/>
      <c r="MSX33"/>
      <c r="MSY33"/>
      <c r="MSZ33"/>
      <c r="MTA33"/>
      <c r="MTB33"/>
      <c r="MTC33"/>
      <c r="MTD33"/>
      <c r="MTE33"/>
      <c r="MTF33"/>
      <c r="MTG33"/>
      <c r="MTH33"/>
      <c r="MTI33"/>
      <c r="MTJ33"/>
      <c r="MTK33"/>
      <c r="MTL33"/>
      <c r="MTM33"/>
      <c r="MTN33"/>
      <c r="MTO33"/>
      <c r="MTP33"/>
      <c r="MTQ33"/>
      <c r="MTR33"/>
      <c r="MTS33"/>
      <c r="MTT33"/>
      <c r="MTU33"/>
      <c r="MTV33"/>
      <c r="MTW33"/>
      <c r="MTX33"/>
      <c r="MTY33"/>
      <c r="MTZ33"/>
      <c r="MUA33"/>
      <c r="MUB33"/>
      <c r="MUC33"/>
      <c r="MUD33"/>
      <c r="MUE33"/>
      <c r="MUF33"/>
      <c r="MUG33"/>
      <c r="MUH33"/>
      <c r="MUI33"/>
      <c r="MUJ33"/>
      <c r="MUK33"/>
      <c r="MUL33"/>
      <c r="MUM33"/>
      <c r="MUN33"/>
      <c r="MUO33"/>
      <c r="MUP33"/>
      <c r="MUQ33"/>
      <c r="MUR33"/>
      <c r="MUS33"/>
      <c r="MUT33"/>
      <c r="MUU33"/>
      <c r="MUV33"/>
      <c r="MUW33"/>
      <c r="MUX33"/>
      <c r="MUY33"/>
      <c r="MUZ33"/>
      <c r="MVA33"/>
      <c r="MVB33"/>
      <c r="MVC33"/>
      <c r="MVD33"/>
      <c r="MVE33"/>
      <c r="MVF33"/>
      <c r="MVG33"/>
      <c r="MVH33"/>
      <c r="MVI33"/>
      <c r="MVJ33"/>
      <c r="MVK33"/>
      <c r="MVL33"/>
      <c r="MVM33"/>
      <c r="MVN33"/>
      <c r="MVO33"/>
      <c r="MVP33"/>
      <c r="MVQ33"/>
      <c r="MVR33"/>
      <c r="MVS33"/>
      <c r="MVT33"/>
      <c r="MVU33"/>
      <c r="MVV33"/>
      <c r="MVW33"/>
      <c r="MVX33"/>
      <c r="MVY33"/>
      <c r="MVZ33"/>
      <c r="MWA33"/>
      <c r="MWB33"/>
      <c r="MWC33"/>
      <c r="MWD33"/>
      <c r="MWE33"/>
      <c r="MWF33"/>
      <c r="MWG33"/>
      <c r="MWH33"/>
      <c r="MWI33"/>
      <c r="MWJ33"/>
      <c r="MWK33"/>
      <c r="MWL33"/>
      <c r="MWM33"/>
      <c r="MWN33"/>
      <c r="MWO33"/>
      <c r="MWP33"/>
      <c r="MWQ33"/>
      <c r="MWR33"/>
      <c r="MWS33"/>
      <c r="MWT33"/>
      <c r="MWU33"/>
      <c r="MWV33"/>
      <c r="MWW33"/>
      <c r="MWX33"/>
      <c r="MWY33"/>
      <c r="MWZ33"/>
      <c r="MXA33"/>
      <c r="MXB33"/>
      <c r="MXC33"/>
      <c r="MXD33"/>
      <c r="MXE33"/>
      <c r="MXF33"/>
      <c r="MXG33"/>
      <c r="MXH33"/>
      <c r="MXI33"/>
      <c r="MXJ33"/>
      <c r="MXK33"/>
      <c r="MXL33"/>
      <c r="MXM33"/>
      <c r="MXN33"/>
      <c r="MXO33"/>
      <c r="MXP33"/>
      <c r="MXQ33"/>
      <c r="MXR33"/>
      <c r="MXS33"/>
      <c r="MXT33"/>
      <c r="MXU33"/>
      <c r="MXV33"/>
      <c r="MXW33"/>
      <c r="MXX33"/>
      <c r="MXY33"/>
      <c r="MXZ33"/>
      <c r="MYA33"/>
      <c r="MYB33"/>
      <c r="MYC33"/>
      <c r="MYD33"/>
      <c r="MYE33"/>
      <c r="MYF33"/>
      <c r="MYG33"/>
      <c r="MYH33"/>
      <c r="MYI33"/>
      <c r="MYJ33"/>
      <c r="MYK33"/>
      <c r="MYL33"/>
      <c r="MYM33"/>
      <c r="MYN33"/>
      <c r="MYO33"/>
      <c r="MYP33"/>
      <c r="MYQ33"/>
      <c r="MYR33"/>
      <c r="MYS33"/>
      <c r="MYT33"/>
      <c r="MYU33"/>
      <c r="MYV33"/>
      <c r="MYW33"/>
      <c r="MYX33"/>
      <c r="MYY33"/>
      <c r="MYZ33"/>
      <c r="MZA33"/>
      <c r="MZB33"/>
      <c r="MZC33"/>
      <c r="MZD33"/>
      <c r="MZE33"/>
      <c r="MZF33"/>
      <c r="MZG33"/>
      <c r="MZH33"/>
      <c r="MZI33"/>
      <c r="MZJ33"/>
      <c r="MZK33"/>
      <c r="MZL33"/>
      <c r="MZM33"/>
      <c r="MZN33"/>
      <c r="MZO33"/>
      <c r="MZP33"/>
      <c r="MZQ33"/>
      <c r="MZR33"/>
      <c r="MZS33"/>
      <c r="MZT33"/>
      <c r="MZU33"/>
      <c r="MZV33"/>
      <c r="MZW33"/>
      <c r="MZX33"/>
      <c r="MZY33"/>
      <c r="MZZ33"/>
      <c r="NAA33"/>
      <c r="NAB33"/>
      <c r="NAC33"/>
      <c r="NAD33"/>
      <c r="NAE33"/>
      <c r="NAF33"/>
      <c r="NAG33"/>
      <c r="NAH33"/>
      <c r="NAI33"/>
      <c r="NAJ33"/>
      <c r="NAK33"/>
      <c r="NAL33"/>
      <c r="NAM33"/>
      <c r="NAN33"/>
      <c r="NAO33"/>
      <c r="NAP33"/>
      <c r="NAQ33"/>
      <c r="NAR33"/>
      <c r="NAS33"/>
      <c r="NAT33"/>
      <c r="NAU33"/>
      <c r="NAV33"/>
      <c r="NAW33"/>
      <c r="NAX33"/>
      <c r="NAY33"/>
      <c r="NAZ33"/>
      <c r="NBA33"/>
      <c r="NBB33"/>
      <c r="NBC33"/>
      <c r="NBD33"/>
      <c r="NBE33"/>
      <c r="NBF33"/>
      <c r="NBG33"/>
      <c r="NBH33"/>
      <c r="NBI33"/>
      <c r="NBJ33"/>
      <c r="NBK33"/>
      <c r="NBL33"/>
      <c r="NBM33"/>
      <c r="NBN33"/>
      <c r="NBO33"/>
      <c r="NBP33"/>
      <c r="NBQ33"/>
      <c r="NBR33"/>
      <c r="NBS33"/>
      <c r="NBT33"/>
      <c r="NBU33"/>
      <c r="NBV33"/>
      <c r="NBW33"/>
      <c r="NBX33"/>
      <c r="NBY33"/>
      <c r="NBZ33"/>
      <c r="NCA33"/>
      <c r="NCB33"/>
      <c r="NCC33"/>
      <c r="NCD33"/>
      <c r="NCE33"/>
      <c r="NCF33"/>
      <c r="NCG33"/>
      <c r="NCH33"/>
      <c r="NCI33"/>
      <c r="NCJ33"/>
      <c r="NCK33"/>
      <c r="NCL33"/>
      <c r="NCM33"/>
      <c r="NCN33"/>
      <c r="NCO33"/>
      <c r="NCP33"/>
      <c r="NCQ33"/>
      <c r="NCR33"/>
      <c r="NCS33"/>
      <c r="NCT33"/>
      <c r="NCU33"/>
      <c r="NCV33"/>
      <c r="NCW33"/>
      <c r="NCX33"/>
      <c r="NCY33"/>
      <c r="NCZ33"/>
      <c r="NDA33"/>
      <c r="NDB33"/>
      <c r="NDC33"/>
      <c r="NDD33"/>
      <c r="NDE33"/>
      <c r="NDF33"/>
      <c r="NDG33"/>
      <c r="NDH33"/>
      <c r="NDI33"/>
      <c r="NDJ33"/>
      <c r="NDK33"/>
      <c r="NDL33"/>
      <c r="NDM33"/>
      <c r="NDN33"/>
      <c r="NDO33"/>
      <c r="NDP33"/>
      <c r="NDQ33"/>
      <c r="NDR33"/>
      <c r="NDS33"/>
      <c r="NDT33"/>
      <c r="NDU33"/>
      <c r="NDV33"/>
      <c r="NDW33"/>
      <c r="NDX33"/>
      <c r="NDY33"/>
      <c r="NDZ33"/>
      <c r="NEA33"/>
      <c r="NEB33"/>
      <c r="NEC33"/>
      <c r="NED33"/>
      <c r="NEE33"/>
      <c r="NEF33"/>
      <c r="NEG33"/>
      <c r="NEH33"/>
      <c r="NEI33"/>
      <c r="NEJ33"/>
      <c r="NEK33"/>
      <c r="NEL33"/>
      <c r="NEM33"/>
      <c r="NEN33"/>
      <c r="NEO33"/>
      <c r="NEP33"/>
      <c r="NEQ33"/>
      <c r="NER33"/>
      <c r="NES33"/>
      <c r="NET33"/>
      <c r="NEU33"/>
      <c r="NEV33"/>
      <c r="NEW33"/>
      <c r="NEX33"/>
      <c r="NEY33"/>
      <c r="NEZ33"/>
      <c r="NFA33"/>
      <c r="NFB33"/>
      <c r="NFC33"/>
      <c r="NFD33"/>
      <c r="NFE33"/>
      <c r="NFF33"/>
      <c r="NFG33"/>
      <c r="NFH33"/>
      <c r="NFI33"/>
      <c r="NFJ33"/>
      <c r="NFK33"/>
      <c r="NFL33"/>
      <c r="NFM33"/>
      <c r="NFN33"/>
      <c r="NFO33"/>
      <c r="NFP33"/>
      <c r="NFQ33"/>
      <c r="NFR33"/>
      <c r="NFS33"/>
      <c r="NFT33"/>
      <c r="NFU33"/>
      <c r="NFV33"/>
      <c r="NFW33"/>
      <c r="NFX33"/>
      <c r="NFY33"/>
      <c r="NFZ33"/>
      <c r="NGA33"/>
      <c r="NGB33"/>
      <c r="NGC33"/>
      <c r="NGD33"/>
      <c r="NGE33"/>
      <c r="NGF33"/>
      <c r="NGG33"/>
      <c r="NGH33"/>
      <c r="NGI33"/>
      <c r="NGJ33"/>
      <c r="NGK33"/>
      <c r="NGL33"/>
      <c r="NGM33"/>
      <c r="NGN33"/>
      <c r="NGO33"/>
      <c r="NGP33"/>
      <c r="NGQ33"/>
      <c r="NGR33"/>
      <c r="NGS33"/>
      <c r="NGT33"/>
      <c r="NGU33"/>
      <c r="NGV33"/>
      <c r="NGW33"/>
      <c r="NGX33"/>
      <c r="NGY33"/>
      <c r="NGZ33"/>
      <c r="NHA33"/>
      <c r="NHB33"/>
      <c r="NHC33"/>
      <c r="NHD33"/>
      <c r="NHE33"/>
      <c r="NHF33"/>
      <c r="NHG33"/>
      <c r="NHH33"/>
      <c r="NHI33"/>
      <c r="NHJ33"/>
      <c r="NHK33"/>
      <c r="NHL33"/>
      <c r="NHM33"/>
      <c r="NHN33"/>
      <c r="NHO33"/>
      <c r="NHP33"/>
      <c r="NHQ33"/>
      <c r="NHR33"/>
      <c r="NHS33"/>
      <c r="NHT33"/>
      <c r="NHU33"/>
      <c r="NHV33"/>
      <c r="NHW33"/>
      <c r="NHX33"/>
      <c r="NHY33"/>
      <c r="NHZ33"/>
      <c r="NIA33"/>
      <c r="NIB33"/>
      <c r="NIC33"/>
      <c r="NID33"/>
      <c r="NIE33"/>
      <c r="NIF33"/>
      <c r="NIG33"/>
      <c r="NIH33"/>
      <c r="NII33"/>
      <c r="NIJ33"/>
      <c r="NIK33"/>
      <c r="NIL33"/>
      <c r="NIM33"/>
      <c r="NIN33"/>
      <c r="NIO33"/>
      <c r="NIP33"/>
      <c r="NIQ33"/>
      <c r="NIR33"/>
      <c r="NIS33"/>
      <c r="NIT33"/>
      <c r="NIU33"/>
      <c r="NIV33"/>
      <c r="NIW33"/>
      <c r="NIX33"/>
      <c r="NIY33"/>
      <c r="NIZ33"/>
      <c r="NJA33"/>
      <c r="NJB33"/>
      <c r="NJC33"/>
      <c r="NJD33"/>
      <c r="NJE33"/>
      <c r="NJF33"/>
      <c r="NJG33"/>
      <c r="NJH33"/>
      <c r="NJI33"/>
      <c r="NJJ33"/>
      <c r="NJK33"/>
      <c r="NJL33"/>
      <c r="NJM33"/>
      <c r="NJN33"/>
      <c r="NJO33"/>
      <c r="NJP33"/>
      <c r="NJQ33"/>
      <c r="NJR33"/>
      <c r="NJS33"/>
      <c r="NJT33"/>
      <c r="NJU33"/>
      <c r="NJV33"/>
      <c r="NJW33"/>
      <c r="NJX33"/>
      <c r="NJY33"/>
      <c r="NJZ33"/>
      <c r="NKA33"/>
      <c r="NKB33"/>
      <c r="NKC33"/>
      <c r="NKD33"/>
      <c r="NKE33"/>
      <c r="NKF33"/>
      <c r="NKG33"/>
      <c r="NKH33"/>
      <c r="NKI33"/>
      <c r="NKJ33"/>
      <c r="NKK33"/>
      <c r="NKL33"/>
      <c r="NKM33"/>
      <c r="NKN33"/>
      <c r="NKO33"/>
      <c r="NKP33"/>
      <c r="NKQ33"/>
      <c r="NKR33"/>
      <c r="NKS33"/>
      <c r="NKT33"/>
      <c r="NKU33"/>
      <c r="NKV33"/>
      <c r="NKW33"/>
      <c r="NKX33"/>
      <c r="NKY33"/>
      <c r="NKZ33"/>
      <c r="NLA33"/>
      <c r="NLB33"/>
      <c r="NLC33"/>
      <c r="NLD33"/>
      <c r="NLE33"/>
      <c r="NLF33"/>
      <c r="NLG33"/>
      <c r="NLH33"/>
      <c r="NLI33"/>
      <c r="NLJ33"/>
      <c r="NLK33"/>
      <c r="NLL33"/>
      <c r="NLM33"/>
      <c r="NLN33"/>
      <c r="NLO33"/>
      <c r="NLP33"/>
      <c r="NLQ33"/>
      <c r="NLR33"/>
      <c r="NLS33"/>
      <c r="NLT33"/>
      <c r="NLU33"/>
      <c r="NLV33"/>
      <c r="NLW33"/>
      <c r="NLX33"/>
      <c r="NLY33"/>
      <c r="NLZ33"/>
      <c r="NMA33"/>
      <c r="NMB33"/>
      <c r="NMC33"/>
      <c r="NMD33"/>
      <c r="NME33"/>
      <c r="NMF33"/>
      <c r="NMG33"/>
      <c r="NMH33"/>
      <c r="NMI33"/>
      <c r="NMJ33"/>
      <c r="NMK33"/>
      <c r="NML33"/>
      <c r="NMM33"/>
      <c r="NMN33"/>
      <c r="NMO33"/>
      <c r="NMP33"/>
      <c r="NMQ33"/>
      <c r="NMR33"/>
      <c r="NMS33"/>
      <c r="NMT33"/>
      <c r="NMU33"/>
      <c r="NMV33"/>
      <c r="NMW33"/>
      <c r="NMX33"/>
      <c r="NMY33"/>
      <c r="NMZ33"/>
      <c r="NNA33"/>
      <c r="NNB33"/>
      <c r="NNC33"/>
      <c r="NND33"/>
      <c r="NNE33"/>
      <c r="NNF33"/>
      <c r="NNG33"/>
      <c r="NNH33"/>
      <c r="NNI33"/>
      <c r="NNJ33"/>
      <c r="NNK33"/>
      <c r="NNL33"/>
      <c r="NNM33"/>
      <c r="NNN33"/>
      <c r="NNO33"/>
      <c r="NNP33"/>
      <c r="NNQ33"/>
      <c r="NNR33"/>
      <c r="NNS33"/>
      <c r="NNT33"/>
      <c r="NNU33"/>
      <c r="NNV33"/>
      <c r="NNW33"/>
      <c r="NNX33"/>
      <c r="NNY33"/>
      <c r="NNZ33"/>
      <c r="NOA33"/>
      <c r="NOB33"/>
      <c r="NOC33"/>
      <c r="NOD33"/>
      <c r="NOE33"/>
      <c r="NOF33"/>
      <c r="NOG33"/>
      <c r="NOH33"/>
      <c r="NOI33"/>
      <c r="NOJ33"/>
      <c r="NOK33"/>
      <c r="NOL33"/>
      <c r="NOM33"/>
      <c r="NON33"/>
      <c r="NOO33"/>
      <c r="NOP33"/>
      <c r="NOQ33"/>
      <c r="NOR33"/>
      <c r="NOS33"/>
      <c r="NOT33"/>
      <c r="NOU33"/>
      <c r="NOV33"/>
      <c r="NOW33"/>
      <c r="NOX33"/>
      <c r="NOY33"/>
      <c r="NOZ33"/>
      <c r="NPA33"/>
      <c r="NPB33"/>
      <c r="NPC33"/>
      <c r="NPD33"/>
      <c r="NPE33"/>
      <c r="NPF33"/>
      <c r="NPG33"/>
      <c r="NPH33"/>
      <c r="NPI33"/>
      <c r="NPJ33"/>
      <c r="NPK33"/>
      <c r="NPL33"/>
      <c r="NPM33"/>
      <c r="NPN33"/>
      <c r="NPO33"/>
      <c r="NPP33"/>
      <c r="NPQ33"/>
      <c r="NPR33"/>
      <c r="NPS33"/>
      <c r="NPT33"/>
      <c r="NPU33"/>
      <c r="NPV33"/>
      <c r="NPW33"/>
      <c r="NPX33"/>
      <c r="NPY33"/>
      <c r="NPZ33"/>
      <c r="NQA33"/>
      <c r="NQB33"/>
      <c r="NQC33"/>
      <c r="NQD33"/>
      <c r="NQE33"/>
      <c r="NQF33"/>
      <c r="NQG33"/>
      <c r="NQH33"/>
      <c r="NQI33"/>
      <c r="NQJ33"/>
      <c r="NQK33"/>
      <c r="NQL33"/>
      <c r="NQM33"/>
      <c r="NQN33"/>
      <c r="NQO33"/>
      <c r="NQP33"/>
      <c r="NQQ33"/>
      <c r="NQR33"/>
      <c r="NQS33"/>
      <c r="NQT33"/>
      <c r="NQU33"/>
      <c r="NQV33"/>
      <c r="NQW33"/>
      <c r="NQX33"/>
      <c r="NQY33"/>
      <c r="NQZ33"/>
      <c r="NRA33"/>
      <c r="NRB33"/>
      <c r="NRC33"/>
      <c r="NRD33"/>
      <c r="NRE33"/>
      <c r="NRF33"/>
      <c r="NRG33"/>
      <c r="NRH33"/>
      <c r="NRI33"/>
      <c r="NRJ33"/>
      <c r="NRK33"/>
      <c r="NRL33"/>
      <c r="NRM33"/>
      <c r="NRN33"/>
      <c r="NRO33"/>
      <c r="NRP33"/>
      <c r="NRQ33"/>
      <c r="NRR33"/>
      <c r="NRS33"/>
      <c r="NRT33"/>
      <c r="NRU33"/>
      <c r="NRV33"/>
      <c r="NRW33"/>
      <c r="NRX33"/>
      <c r="NRY33"/>
      <c r="NRZ33"/>
      <c r="NSA33"/>
      <c r="NSB33"/>
      <c r="NSC33"/>
      <c r="NSD33"/>
      <c r="NSE33"/>
      <c r="NSF33"/>
      <c r="NSG33"/>
      <c r="NSH33"/>
      <c r="NSI33"/>
      <c r="NSJ33"/>
      <c r="NSK33"/>
      <c r="NSL33"/>
      <c r="NSM33"/>
      <c r="NSN33"/>
      <c r="NSO33"/>
      <c r="NSP33"/>
      <c r="NSQ33"/>
      <c r="NSR33"/>
      <c r="NSS33"/>
      <c r="NST33"/>
      <c r="NSU33"/>
      <c r="NSV33"/>
      <c r="NSW33"/>
      <c r="NSX33"/>
      <c r="NSY33"/>
      <c r="NSZ33"/>
      <c r="NTA33"/>
      <c r="NTB33"/>
      <c r="NTC33"/>
      <c r="NTD33"/>
      <c r="NTE33"/>
      <c r="NTF33"/>
      <c r="NTG33"/>
      <c r="NTH33"/>
      <c r="NTI33"/>
      <c r="NTJ33"/>
      <c r="NTK33"/>
      <c r="NTL33"/>
      <c r="NTM33"/>
      <c r="NTN33"/>
      <c r="NTO33"/>
      <c r="NTP33"/>
      <c r="NTQ33"/>
      <c r="NTR33"/>
      <c r="NTS33"/>
      <c r="NTT33"/>
      <c r="NTU33"/>
      <c r="NTV33"/>
      <c r="NTW33"/>
      <c r="NTX33"/>
      <c r="NTY33"/>
      <c r="NTZ33"/>
      <c r="NUA33"/>
      <c r="NUB33"/>
      <c r="NUC33"/>
      <c r="NUD33"/>
      <c r="NUE33"/>
      <c r="NUF33"/>
      <c r="NUG33"/>
      <c r="NUH33"/>
      <c r="NUI33"/>
      <c r="NUJ33"/>
      <c r="NUK33"/>
      <c r="NUL33"/>
      <c r="NUM33"/>
      <c r="NUN33"/>
      <c r="NUO33"/>
      <c r="NUP33"/>
      <c r="NUQ33"/>
      <c r="NUR33"/>
      <c r="NUS33"/>
      <c r="NUT33"/>
      <c r="NUU33"/>
      <c r="NUV33"/>
      <c r="NUW33"/>
      <c r="NUX33"/>
      <c r="NUY33"/>
      <c r="NUZ33"/>
      <c r="NVA33"/>
      <c r="NVB33"/>
      <c r="NVC33"/>
      <c r="NVD33"/>
      <c r="NVE33"/>
      <c r="NVF33"/>
      <c r="NVG33"/>
      <c r="NVH33"/>
      <c r="NVI33"/>
      <c r="NVJ33"/>
      <c r="NVK33"/>
      <c r="NVL33"/>
      <c r="NVM33"/>
      <c r="NVN33"/>
      <c r="NVO33"/>
      <c r="NVP33"/>
      <c r="NVQ33"/>
      <c r="NVR33"/>
      <c r="NVS33"/>
      <c r="NVT33"/>
      <c r="NVU33"/>
      <c r="NVV33"/>
      <c r="NVW33"/>
      <c r="NVX33"/>
      <c r="NVY33"/>
      <c r="NVZ33"/>
      <c r="NWA33"/>
      <c r="NWB33"/>
      <c r="NWC33"/>
      <c r="NWD33"/>
      <c r="NWE33"/>
      <c r="NWF33"/>
      <c r="NWG33"/>
      <c r="NWH33"/>
      <c r="NWI33"/>
      <c r="NWJ33"/>
      <c r="NWK33"/>
      <c r="NWL33"/>
      <c r="NWM33"/>
      <c r="NWN33"/>
      <c r="NWO33"/>
      <c r="NWP33"/>
      <c r="NWQ33"/>
      <c r="NWR33"/>
      <c r="NWS33"/>
      <c r="NWT33"/>
      <c r="NWU33"/>
      <c r="NWV33"/>
      <c r="NWW33"/>
      <c r="NWX33"/>
      <c r="NWY33"/>
      <c r="NWZ33"/>
      <c r="NXA33"/>
      <c r="NXB33"/>
      <c r="NXC33"/>
      <c r="NXD33"/>
      <c r="NXE33"/>
      <c r="NXF33"/>
      <c r="NXG33"/>
      <c r="NXH33"/>
      <c r="NXI33"/>
      <c r="NXJ33"/>
      <c r="NXK33"/>
      <c r="NXL33"/>
      <c r="NXM33"/>
      <c r="NXN33"/>
      <c r="NXO33"/>
      <c r="NXP33"/>
      <c r="NXQ33"/>
      <c r="NXR33"/>
      <c r="NXS33"/>
      <c r="NXT33"/>
      <c r="NXU33"/>
      <c r="NXV33"/>
      <c r="NXW33"/>
      <c r="NXX33"/>
      <c r="NXY33"/>
      <c r="NXZ33"/>
      <c r="NYA33"/>
      <c r="NYB33"/>
      <c r="NYC33"/>
      <c r="NYD33"/>
      <c r="NYE33"/>
      <c r="NYF33"/>
      <c r="NYG33"/>
      <c r="NYH33"/>
      <c r="NYI33"/>
      <c r="NYJ33"/>
      <c r="NYK33"/>
      <c r="NYL33"/>
      <c r="NYM33"/>
      <c r="NYN33"/>
      <c r="NYO33"/>
      <c r="NYP33"/>
      <c r="NYQ33"/>
      <c r="NYR33"/>
      <c r="NYS33"/>
      <c r="NYT33"/>
      <c r="NYU33"/>
      <c r="NYV33"/>
      <c r="NYW33"/>
      <c r="NYX33"/>
      <c r="NYY33"/>
      <c r="NYZ33"/>
      <c r="NZA33"/>
      <c r="NZB33"/>
      <c r="NZC33"/>
      <c r="NZD33"/>
      <c r="NZE33"/>
      <c r="NZF33"/>
      <c r="NZG33"/>
      <c r="NZH33"/>
      <c r="NZI33"/>
      <c r="NZJ33"/>
      <c r="NZK33"/>
      <c r="NZL33"/>
      <c r="NZM33"/>
      <c r="NZN33"/>
      <c r="NZO33"/>
      <c r="NZP33"/>
      <c r="NZQ33"/>
      <c r="NZR33"/>
      <c r="NZS33"/>
      <c r="NZT33"/>
      <c r="NZU33"/>
      <c r="NZV33"/>
      <c r="NZW33"/>
      <c r="NZX33"/>
      <c r="NZY33"/>
      <c r="NZZ33"/>
      <c r="OAA33"/>
      <c r="OAB33"/>
      <c r="OAC33"/>
      <c r="OAD33"/>
      <c r="OAE33"/>
      <c r="OAF33"/>
      <c r="OAG33"/>
      <c r="OAH33"/>
      <c r="OAI33"/>
      <c r="OAJ33"/>
      <c r="OAK33"/>
      <c r="OAL33"/>
      <c r="OAM33"/>
      <c r="OAN33"/>
      <c r="OAO33"/>
      <c r="OAP33"/>
      <c r="OAQ33"/>
      <c r="OAR33"/>
      <c r="OAS33"/>
      <c r="OAT33"/>
      <c r="OAU33"/>
      <c r="OAV33"/>
      <c r="OAW33"/>
      <c r="OAX33"/>
      <c r="OAY33"/>
      <c r="OAZ33"/>
      <c r="OBA33"/>
      <c r="OBB33"/>
      <c r="OBC33"/>
      <c r="OBD33"/>
      <c r="OBE33"/>
      <c r="OBF33"/>
      <c r="OBG33"/>
      <c r="OBH33"/>
      <c r="OBI33"/>
      <c r="OBJ33"/>
      <c r="OBK33"/>
      <c r="OBL33"/>
      <c r="OBM33"/>
      <c r="OBN33"/>
      <c r="OBO33"/>
      <c r="OBP33"/>
      <c r="OBQ33"/>
      <c r="OBR33"/>
      <c r="OBS33"/>
      <c r="OBT33"/>
      <c r="OBU33"/>
      <c r="OBV33"/>
      <c r="OBW33"/>
      <c r="OBX33"/>
      <c r="OBY33"/>
      <c r="OBZ33"/>
      <c r="OCA33"/>
      <c r="OCB33"/>
      <c r="OCC33"/>
      <c r="OCD33"/>
      <c r="OCE33"/>
      <c r="OCF33"/>
      <c r="OCG33"/>
      <c r="OCH33"/>
      <c r="OCI33"/>
      <c r="OCJ33"/>
      <c r="OCK33"/>
      <c r="OCL33"/>
      <c r="OCM33"/>
      <c r="OCN33"/>
      <c r="OCO33"/>
      <c r="OCP33"/>
      <c r="OCQ33"/>
      <c r="OCR33"/>
      <c r="OCS33"/>
      <c r="OCT33"/>
      <c r="OCU33"/>
      <c r="OCV33"/>
      <c r="OCW33"/>
      <c r="OCX33"/>
      <c r="OCY33"/>
      <c r="OCZ33"/>
      <c r="ODA33"/>
      <c r="ODB33"/>
      <c r="ODC33"/>
      <c r="ODD33"/>
      <c r="ODE33"/>
      <c r="ODF33"/>
      <c r="ODG33"/>
      <c r="ODH33"/>
      <c r="ODI33"/>
      <c r="ODJ33"/>
      <c r="ODK33"/>
      <c r="ODL33"/>
      <c r="ODM33"/>
      <c r="ODN33"/>
      <c r="ODO33"/>
      <c r="ODP33"/>
      <c r="ODQ33"/>
      <c r="ODR33"/>
      <c r="ODS33"/>
      <c r="ODT33"/>
      <c r="ODU33"/>
      <c r="ODV33"/>
      <c r="ODW33"/>
      <c r="ODX33"/>
      <c r="ODY33"/>
      <c r="ODZ33"/>
      <c r="OEA33"/>
      <c r="OEB33"/>
      <c r="OEC33"/>
      <c r="OED33"/>
      <c r="OEE33"/>
      <c r="OEF33"/>
      <c r="OEG33"/>
      <c r="OEH33"/>
      <c r="OEI33"/>
      <c r="OEJ33"/>
      <c r="OEK33"/>
      <c r="OEL33"/>
      <c r="OEM33"/>
      <c r="OEN33"/>
      <c r="OEO33"/>
      <c r="OEP33"/>
      <c r="OEQ33"/>
      <c r="OER33"/>
      <c r="OES33"/>
      <c r="OET33"/>
      <c r="OEU33"/>
      <c r="OEV33"/>
      <c r="OEW33"/>
      <c r="OEX33"/>
      <c r="OEY33"/>
      <c r="OEZ33"/>
      <c r="OFA33"/>
      <c r="OFB33"/>
      <c r="OFC33"/>
      <c r="OFD33"/>
      <c r="OFE33"/>
      <c r="OFF33"/>
      <c r="OFG33"/>
      <c r="OFH33"/>
      <c r="OFI33"/>
      <c r="OFJ33"/>
      <c r="OFK33"/>
      <c r="OFL33"/>
      <c r="OFM33"/>
      <c r="OFN33"/>
      <c r="OFO33"/>
      <c r="OFP33"/>
      <c r="OFQ33"/>
      <c r="OFR33"/>
      <c r="OFS33"/>
      <c r="OFT33"/>
      <c r="OFU33"/>
      <c r="OFV33"/>
      <c r="OFW33"/>
      <c r="OFX33"/>
      <c r="OFY33"/>
      <c r="OFZ33"/>
      <c r="OGA33"/>
      <c r="OGB33"/>
      <c r="OGC33"/>
      <c r="OGD33"/>
      <c r="OGE33"/>
      <c r="OGF33"/>
      <c r="OGG33"/>
      <c r="OGH33"/>
      <c r="OGI33"/>
      <c r="OGJ33"/>
      <c r="OGK33"/>
      <c r="OGL33"/>
      <c r="OGM33"/>
      <c r="OGN33"/>
      <c r="OGO33"/>
      <c r="OGP33"/>
      <c r="OGQ33"/>
      <c r="OGR33"/>
      <c r="OGS33"/>
      <c r="OGT33"/>
      <c r="OGU33"/>
      <c r="OGV33"/>
      <c r="OGW33"/>
      <c r="OGX33"/>
      <c r="OGY33"/>
      <c r="OGZ33"/>
      <c r="OHA33"/>
      <c r="OHB33"/>
      <c r="OHC33"/>
      <c r="OHD33"/>
      <c r="OHE33"/>
      <c r="OHF33"/>
      <c r="OHG33"/>
      <c r="OHH33"/>
      <c r="OHI33"/>
      <c r="OHJ33"/>
      <c r="OHK33"/>
      <c r="OHL33"/>
      <c r="OHM33"/>
      <c r="OHN33"/>
      <c r="OHO33"/>
      <c r="OHP33"/>
      <c r="OHQ33"/>
      <c r="OHR33"/>
      <c r="OHS33"/>
      <c r="OHT33"/>
      <c r="OHU33"/>
      <c r="OHV33"/>
      <c r="OHW33"/>
      <c r="OHX33"/>
      <c r="OHY33"/>
      <c r="OHZ33"/>
      <c r="OIA33"/>
      <c r="OIB33"/>
      <c r="OIC33"/>
      <c r="OID33"/>
      <c r="OIE33"/>
      <c r="OIF33"/>
      <c r="OIG33"/>
      <c r="OIH33"/>
      <c r="OII33"/>
      <c r="OIJ33"/>
      <c r="OIK33"/>
      <c r="OIL33"/>
      <c r="OIM33"/>
      <c r="OIN33"/>
      <c r="OIO33"/>
      <c r="OIP33"/>
      <c r="OIQ33"/>
      <c r="OIR33"/>
      <c r="OIS33"/>
      <c r="OIT33"/>
      <c r="OIU33"/>
      <c r="OIV33"/>
      <c r="OIW33"/>
      <c r="OIX33"/>
      <c r="OIY33"/>
      <c r="OIZ33"/>
      <c r="OJA33"/>
      <c r="OJB33"/>
      <c r="OJC33"/>
      <c r="OJD33"/>
      <c r="OJE33"/>
      <c r="OJF33"/>
      <c r="OJG33"/>
      <c r="OJH33"/>
      <c r="OJI33"/>
      <c r="OJJ33"/>
      <c r="OJK33"/>
      <c r="OJL33"/>
      <c r="OJM33"/>
      <c r="OJN33"/>
      <c r="OJO33"/>
      <c r="OJP33"/>
      <c r="OJQ33"/>
      <c r="OJR33"/>
      <c r="OJS33"/>
      <c r="OJT33"/>
      <c r="OJU33"/>
      <c r="OJV33"/>
      <c r="OJW33"/>
      <c r="OJX33"/>
      <c r="OJY33"/>
      <c r="OJZ33"/>
      <c r="OKA33"/>
      <c r="OKB33"/>
      <c r="OKC33"/>
      <c r="OKD33"/>
      <c r="OKE33"/>
      <c r="OKF33"/>
      <c r="OKG33"/>
      <c r="OKH33"/>
      <c r="OKI33"/>
      <c r="OKJ33"/>
      <c r="OKK33"/>
      <c r="OKL33"/>
      <c r="OKM33"/>
      <c r="OKN33"/>
      <c r="OKO33"/>
      <c r="OKP33"/>
      <c r="OKQ33"/>
      <c r="OKR33"/>
      <c r="OKS33"/>
      <c r="OKT33"/>
      <c r="OKU33"/>
      <c r="OKV33"/>
      <c r="OKW33"/>
      <c r="OKX33"/>
      <c r="OKY33"/>
      <c r="OKZ33"/>
      <c r="OLA33"/>
      <c r="OLB33"/>
      <c r="OLC33"/>
      <c r="OLD33"/>
      <c r="OLE33"/>
      <c r="OLF33"/>
      <c r="OLG33"/>
      <c r="OLH33"/>
      <c r="OLI33"/>
      <c r="OLJ33"/>
      <c r="OLK33"/>
      <c r="OLL33"/>
      <c r="OLM33"/>
      <c r="OLN33"/>
      <c r="OLO33"/>
      <c r="OLP33"/>
      <c r="OLQ33"/>
      <c r="OLR33"/>
      <c r="OLS33"/>
      <c r="OLT33"/>
      <c r="OLU33"/>
      <c r="OLV33"/>
      <c r="OLW33"/>
      <c r="OLX33"/>
      <c r="OLY33"/>
      <c r="OLZ33"/>
      <c r="OMA33"/>
      <c r="OMB33"/>
      <c r="OMC33"/>
      <c r="OMD33"/>
      <c r="OME33"/>
      <c r="OMF33"/>
      <c r="OMG33"/>
      <c r="OMH33"/>
      <c r="OMI33"/>
      <c r="OMJ33"/>
      <c r="OMK33"/>
      <c r="OML33"/>
      <c r="OMM33"/>
      <c r="OMN33"/>
      <c r="OMO33"/>
      <c r="OMP33"/>
      <c r="OMQ33"/>
      <c r="OMR33"/>
      <c r="OMS33"/>
      <c r="OMT33"/>
      <c r="OMU33"/>
      <c r="OMV33"/>
      <c r="OMW33"/>
      <c r="OMX33"/>
      <c r="OMY33"/>
      <c r="OMZ33"/>
      <c r="ONA33"/>
      <c r="ONB33"/>
      <c r="ONC33"/>
      <c r="OND33"/>
      <c r="ONE33"/>
      <c r="ONF33"/>
      <c r="ONG33"/>
      <c r="ONH33"/>
      <c r="ONI33"/>
      <c r="ONJ33"/>
      <c r="ONK33"/>
      <c r="ONL33"/>
      <c r="ONM33"/>
      <c r="ONN33"/>
      <c r="ONO33"/>
      <c r="ONP33"/>
      <c r="ONQ33"/>
      <c r="ONR33"/>
      <c r="ONS33"/>
      <c r="ONT33"/>
      <c r="ONU33"/>
      <c r="ONV33"/>
      <c r="ONW33"/>
      <c r="ONX33"/>
      <c r="ONY33"/>
      <c r="ONZ33"/>
      <c r="OOA33"/>
      <c r="OOB33"/>
      <c r="OOC33"/>
      <c r="OOD33"/>
      <c r="OOE33"/>
      <c r="OOF33"/>
      <c r="OOG33"/>
      <c r="OOH33"/>
      <c r="OOI33"/>
      <c r="OOJ33"/>
      <c r="OOK33"/>
      <c r="OOL33"/>
      <c r="OOM33"/>
      <c r="OON33"/>
      <c r="OOO33"/>
      <c r="OOP33"/>
      <c r="OOQ33"/>
      <c r="OOR33"/>
      <c r="OOS33"/>
      <c r="OOT33"/>
      <c r="OOU33"/>
      <c r="OOV33"/>
      <c r="OOW33"/>
      <c r="OOX33"/>
      <c r="OOY33"/>
      <c r="OOZ33"/>
      <c r="OPA33"/>
      <c r="OPB33"/>
      <c r="OPC33"/>
      <c r="OPD33"/>
      <c r="OPE33"/>
      <c r="OPF33"/>
      <c r="OPG33"/>
      <c r="OPH33"/>
      <c r="OPI33"/>
      <c r="OPJ33"/>
      <c r="OPK33"/>
      <c r="OPL33"/>
      <c r="OPM33"/>
      <c r="OPN33"/>
      <c r="OPO33"/>
      <c r="OPP33"/>
      <c r="OPQ33"/>
      <c r="OPR33"/>
      <c r="OPS33"/>
      <c r="OPT33"/>
      <c r="OPU33"/>
      <c r="OPV33"/>
      <c r="OPW33"/>
      <c r="OPX33"/>
      <c r="OPY33"/>
      <c r="OPZ33"/>
      <c r="OQA33"/>
      <c r="OQB33"/>
      <c r="OQC33"/>
      <c r="OQD33"/>
      <c r="OQE33"/>
      <c r="OQF33"/>
      <c r="OQG33"/>
      <c r="OQH33"/>
      <c r="OQI33"/>
      <c r="OQJ33"/>
      <c r="OQK33"/>
      <c r="OQL33"/>
      <c r="OQM33"/>
      <c r="OQN33"/>
      <c r="OQO33"/>
      <c r="OQP33"/>
      <c r="OQQ33"/>
      <c r="OQR33"/>
      <c r="OQS33"/>
      <c r="OQT33"/>
      <c r="OQU33"/>
      <c r="OQV33"/>
      <c r="OQW33"/>
      <c r="OQX33"/>
      <c r="OQY33"/>
      <c r="OQZ33"/>
      <c r="ORA33"/>
      <c r="ORB33"/>
      <c r="ORC33"/>
      <c r="ORD33"/>
      <c r="ORE33"/>
      <c r="ORF33"/>
      <c r="ORG33"/>
      <c r="ORH33"/>
      <c r="ORI33"/>
      <c r="ORJ33"/>
      <c r="ORK33"/>
      <c r="ORL33"/>
      <c r="ORM33"/>
      <c r="ORN33"/>
      <c r="ORO33"/>
      <c r="ORP33"/>
      <c r="ORQ33"/>
      <c r="ORR33"/>
      <c r="ORS33"/>
      <c r="ORT33"/>
      <c r="ORU33"/>
      <c r="ORV33"/>
      <c r="ORW33"/>
      <c r="ORX33"/>
      <c r="ORY33"/>
      <c r="ORZ33"/>
      <c r="OSA33"/>
      <c r="OSB33"/>
      <c r="OSC33"/>
      <c r="OSD33"/>
      <c r="OSE33"/>
      <c r="OSF33"/>
      <c r="OSG33"/>
      <c r="OSH33"/>
      <c r="OSI33"/>
      <c r="OSJ33"/>
      <c r="OSK33"/>
      <c r="OSL33"/>
      <c r="OSM33"/>
      <c r="OSN33"/>
      <c r="OSO33"/>
      <c r="OSP33"/>
      <c r="OSQ33"/>
      <c r="OSR33"/>
      <c r="OSS33"/>
      <c r="OST33"/>
      <c r="OSU33"/>
      <c r="OSV33"/>
      <c r="OSW33"/>
      <c r="OSX33"/>
      <c r="OSY33"/>
      <c r="OSZ33"/>
      <c r="OTA33"/>
      <c r="OTB33"/>
      <c r="OTC33"/>
      <c r="OTD33"/>
      <c r="OTE33"/>
      <c r="OTF33"/>
      <c r="OTG33"/>
      <c r="OTH33"/>
      <c r="OTI33"/>
      <c r="OTJ33"/>
      <c r="OTK33"/>
      <c r="OTL33"/>
      <c r="OTM33"/>
      <c r="OTN33"/>
      <c r="OTO33"/>
      <c r="OTP33"/>
      <c r="OTQ33"/>
      <c r="OTR33"/>
      <c r="OTS33"/>
      <c r="OTT33"/>
      <c r="OTU33"/>
      <c r="OTV33"/>
      <c r="OTW33"/>
      <c r="OTX33"/>
      <c r="OTY33"/>
      <c r="OTZ33"/>
      <c r="OUA33"/>
      <c r="OUB33"/>
      <c r="OUC33"/>
      <c r="OUD33"/>
      <c r="OUE33"/>
      <c r="OUF33"/>
      <c r="OUG33"/>
      <c r="OUH33"/>
      <c r="OUI33"/>
      <c r="OUJ33"/>
      <c r="OUK33"/>
      <c r="OUL33"/>
      <c r="OUM33"/>
      <c r="OUN33"/>
      <c r="OUO33"/>
      <c r="OUP33"/>
      <c r="OUQ33"/>
      <c r="OUR33"/>
      <c r="OUS33"/>
      <c r="OUT33"/>
      <c r="OUU33"/>
      <c r="OUV33"/>
      <c r="OUW33"/>
      <c r="OUX33"/>
      <c r="OUY33"/>
      <c r="OUZ33"/>
      <c r="OVA33"/>
      <c r="OVB33"/>
      <c r="OVC33"/>
      <c r="OVD33"/>
      <c r="OVE33"/>
      <c r="OVF33"/>
      <c r="OVG33"/>
      <c r="OVH33"/>
      <c r="OVI33"/>
      <c r="OVJ33"/>
      <c r="OVK33"/>
      <c r="OVL33"/>
      <c r="OVM33"/>
      <c r="OVN33"/>
      <c r="OVO33"/>
      <c r="OVP33"/>
      <c r="OVQ33"/>
      <c r="OVR33"/>
      <c r="OVS33"/>
      <c r="OVT33"/>
      <c r="OVU33"/>
      <c r="OVV33"/>
      <c r="OVW33"/>
      <c r="OVX33"/>
      <c r="OVY33"/>
      <c r="OVZ33"/>
      <c r="OWA33"/>
      <c r="OWB33"/>
      <c r="OWC33"/>
      <c r="OWD33"/>
      <c r="OWE33"/>
      <c r="OWF33"/>
      <c r="OWG33"/>
      <c r="OWH33"/>
      <c r="OWI33"/>
      <c r="OWJ33"/>
      <c r="OWK33"/>
      <c r="OWL33"/>
      <c r="OWM33"/>
      <c r="OWN33"/>
      <c r="OWO33"/>
      <c r="OWP33"/>
      <c r="OWQ33"/>
      <c r="OWR33"/>
      <c r="OWS33"/>
      <c r="OWT33"/>
      <c r="OWU33"/>
      <c r="OWV33"/>
      <c r="OWW33"/>
      <c r="OWX33"/>
      <c r="OWY33"/>
      <c r="OWZ33"/>
      <c r="OXA33"/>
      <c r="OXB33"/>
      <c r="OXC33"/>
      <c r="OXD33"/>
      <c r="OXE33"/>
      <c r="OXF33"/>
      <c r="OXG33"/>
      <c r="OXH33"/>
      <c r="OXI33"/>
      <c r="OXJ33"/>
      <c r="OXK33"/>
      <c r="OXL33"/>
      <c r="OXM33"/>
      <c r="OXN33"/>
      <c r="OXO33"/>
      <c r="OXP33"/>
      <c r="OXQ33"/>
      <c r="OXR33"/>
      <c r="OXS33"/>
      <c r="OXT33"/>
      <c r="OXU33"/>
      <c r="OXV33"/>
      <c r="OXW33"/>
      <c r="OXX33"/>
      <c r="OXY33"/>
      <c r="OXZ33"/>
      <c r="OYA33"/>
      <c r="OYB33"/>
      <c r="OYC33"/>
      <c r="OYD33"/>
      <c r="OYE33"/>
      <c r="OYF33"/>
      <c r="OYG33"/>
      <c r="OYH33"/>
      <c r="OYI33"/>
      <c r="OYJ33"/>
      <c r="OYK33"/>
      <c r="OYL33"/>
      <c r="OYM33"/>
      <c r="OYN33"/>
      <c r="OYO33"/>
      <c r="OYP33"/>
      <c r="OYQ33"/>
      <c r="OYR33"/>
      <c r="OYS33"/>
      <c r="OYT33"/>
      <c r="OYU33"/>
      <c r="OYV33"/>
      <c r="OYW33"/>
      <c r="OYX33"/>
      <c r="OYY33"/>
      <c r="OYZ33"/>
      <c r="OZA33"/>
      <c r="OZB33"/>
      <c r="OZC33"/>
      <c r="OZD33"/>
      <c r="OZE33"/>
      <c r="OZF33"/>
      <c r="OZG33"/>
      <c r="OZH33"/>
      <c r="OZI33"/>
      <c r="OZJ33"/>
      <c r="OZK33"/>
      <c r="OZL33"/>
      <c r="OZM33"/>
      <c r="OZN33"/>
      <c r="OZO33"/>
      <c r="OZP33"/>
      <c r="OZQ33"/>
      <c r="OZR33"/>
      <c r="OZS33"/>
      <c r="OZT33"/>
      <c r="OZU33"/>
      <c r="OZV33"/>
      <c r="OZW33"/>
      <c r="OZX33"/>
      <c r="OZY33"/>
      <c r="OZZ33"/>
      <c r="PAA33"/>
      <c r="PAB33"/>
      <c r="PAC33"/>
      <c r="PAD33"/>
      <c r="PAE33"/>
      <c r="PAF33"/>
      <c r="PAG33"/>
      <c r="PAH33"/>
      <c r="PAI33"/>
      <c r="PAJ33"/>
      <c r="PAK33"/>
      <c r="PAL33"/>
      <c r="PAM33"/>
      <c r="PAN33"/>
      <c r="PAO33"/>
      <c r="PAP33"/>
      <c r="PAQ33"/>
      <c r="PAR33"/>
      <c r="PAS33"/>
      <c r="PAT33"/>
      <c r="PAU33"/>
      <c r="PAV33"/>
      <c r="PAW33"/>
      <c r="PAX33"/>
      <c r="PAY33"/>
      <c r="PAZ33"/>
      <c r="PBA33"/>
      <c r="PBB33"/>
      <c r="PBC33"/>
      <c r="PBD33"/>
      <c r="PBE33"/>
      <c r="PBF33"/>
      <c r="PBG33"/>
      <c r="PBH33"/>
      <c r="PBI33"/>
      <c r="PBJ33"/>
      <c r="PBK33"/>
      <c r="PBL33"/>
      <c r="PBM33"/>
      <c r="PBN33"/>
      <c r="PBO33"/>
      <c r="PBP33"/>
      <c r="PBQ33"/>
      <c r="PBR33"/>
      <c r="PBS33"/>
      <c r="PBT33"/>
      <c r="PBU33"/>
      <c r="PBV33"/>
      <c r="PBW33"/>
      <c r="PBX33"/>
      <c r="PBY33"/>
      <c r="PBZ33"/>
      <c r="PCA33"/>
      <c r="PCB33"/>
      <c r="PCC33"/>
      <c r="PCD33"/>
      <c r="PCE33"/>
      <c r="PCF33"/>
      <c r="PCG33"/>
      <c r="PCH33"/>
      <c r="PCI33"/>
      <c r="PCJ33"/>
      <c r="PCK33"/>
      <c r="PCL33"/>
      <c r="PCM33"/>
      <c r="PCN33"/>
      <c r="PCO33"/>
      <c r="PCP33"/>
      <c r="PCQ33"/>
      <c r="PCR33"/>
      <c r="PCS33"/>
      <c r="PCT33"/>
      <c r="PCU33"/>
      <c r="PCV33"/>
      <c r="PCW33"/>
      <c r="PCX33"/>
      <c r="PCY33"/>
      <c r="PCZ33"/>
      <c r="PDA33"/>
      <c r="PDB33"/>
      <c r="PDC33"/>
      <c r="PDD33"/>
      <c r="PDE33"/>
      <c r="PDF33"/>
      <c r="PDG33"/>
      <c r="PDH33"/>
      <c r="PDI33"/>
      <c r="PDJ33"/>
      <c r="PDK33"/>
      <c r="PDL33"/>
      <c r="PDM33"/>
      <c r="PDN33"/>
      <c r="PDO33"/>
      <c r="PDP33"/>
      <c r="PDQ33"/>
      <c r="PDR33"/>
      <c r="PDS33"/>
      <c r="PDT33"/>
      <c r="PDU33"/>
      <c r="PDV33"/>
      <c r="PDW33"/>
      <c r="PDX33"/>
      <c r="PDY33"/>
      <c r="PDZ33"/>
      <c r="PEA33"/>
      <c r="PEB33"/>
      <c r="PEC33"/>
      <c r="PED33"/>
      <c r="PEE33"/>
      <c r="PEF33"/>
      <c r="PEG33"/>
      <c r="PEH33"/>
      <c r="PEI33"/>
      <c r="PEJ33"/>
      <c r="PEK33"/>
      <c r="PEL33"/>
      <c r="PEM33"/>
      <c r="PEN33"/>
      <c r="PEO33"/>
      <c r="PEP33"/>
      <c r="PEQ33"/>
      <c r="PER33"/>
      <c r="PES33"/>
      <c r="PET33"/>
      <c r="PEU33"/>
      <c r="PEV33"/>
      <c r="PEW33"/>
      <c r="PEX33"/>
      <c r="PEY33"/>
      <c r="PEZ33"/>
      <c r="PFA33"/>
      <c r="PFB33"/>
      <c r="PFC33"/>
      <c r="PFD33"/>
      <c r="PFE33"/>
      <c r="PFF33"/>
      <c r="PFG33"/>
      <c r="PFH33"/>
      <c r="PFI33"/>
      <c r="PFJ33"/>
      <c r="PFK33"/>
      <c r="PFL33"/>
      <c r="PFM33"/>
      <c r="PFN33"/>
      <c r="PFO33"/>
      <c r="PFP33"/>
      <c r="PFQ33"/>
      <c r="PFR33"/>
      <c r="PFS33"/>
      <c r="PFT33"/>
      <c r="PFU33"/>
      <c r="PFV33"/>
      <c r="PFW33"/>
      <c r="PFX33"/>
      <c r="PFY33"/>
      <c r="PFZ33"/>
      <c r="PGA33"/>
      <c r="PGB33"/>
      <c r="PGC33"/>
      <c r="PGD33"/>
      <c r="PGE33"/>
      <c r="PGF33"/>
      <c r="PGG33"/>
      <c r="PGH33"/>
      <c r="PGI33"/>
      <c r="PGJ33"/>
      <c r="PGK33"/>
      <c r="PGL33"/>
      <c r="PGM33"/>
      <c r="PGN33"/>
      <c r="PGO33"/>
      <c r="PGP33"/>
      <c r="PGQ33"/>
      <c r="PGR33"/>
      <c r="PGS33"/>
      <c r="PGT33"/>
      <c r="PGU33"/>
      <c r="PGV33"/>
      <c r="PGW33"/>
      <c r="PGX33"/>
      <c r="PGY33"/>
      <c r="PGZ33"/>
      <c r="PHA33"/>
      <c r="PHB33"/>
      <c r="PHC33"/>
      <c r="PHD33"/>
      <c r="PHE33"/>
      <c r="PHF33"/>
      <c r="PHG33"/>
      <c r="PHH33"/>
      <c r="PHI33"/>
      <c r="PHJ33"/>
      <c r="PHK33"/>
      <c r="PHL33"/>
      <c r="PHM33"/>
      <c r="PHN33"/>
      <c r="PHO33"/>
      <c r="PHP33"/>
      <c r="PHQ33"/>
      <c r="PHR33"/>
      <c r="PHS33"/>
      <c r="PHT33"/>
      <c r="PHU33"/>
      <c r="PHV33"/>
      <c r="PHW33"/>
      <c r="PHX33"/>
      <c r="PHY33"/>
      <c r="PHZ33"/>
      <c r="PIA33"/>
      <c r="PIB33"/>
      <c r="PIC33"/>
      <c r="PID33"/>
      <c r="PIE33"/>
      <c r="PIF33"/>
      <c r="PIG33"/>
      <c r="PIH33"/>
      <c r="PII33"/>
      <c r="PIJ33"/>
      <c r="PIK33"/>
      <c r="PIL33"/>
      <c r="PIM33"/>
      <c r="PIN33"/>
      <c r="PIO33"/>
      <c r="PIP33"/>
      <c r="PIQ33"/>
      <c r="PIR33"/>
      <c r="PIS33"/>
      <c r="PIT33"/>
      <c r="PIU33"/>
      <c r="PIV33"/>
      <c r="PIW33"/>
      <c r="PIX33"/>
      <c r="PIY33"/>
      <c r="PIZ33"/>
      <c r="PJA33"/>
      <c r="PJB33"/>
      <c r="PJC33"/>
      <c r="PJD33"/>
      <c r="PJE33"/>
      <c r="PJF33"/>
      <c r="PJG33"/>
      <c r="PJH33"/>
      <c r="PJI33"/>
      <c r="PJJ33"/>
      <c r="PJK33"/>
      <c r="PJL33"/>
      <c r="PJM33"/>
      <c r="PJN33"/>
      <c r="PJO33"/>
      <c r="PJP33"/>
      <c r="PJQ33"/>
      <c r="PJR33"/>
      <c r="PJS33"/>
      <c r="PJT33"/>
      <c r="PJU33"/>
      <c r="PJV33"/>
      <c r="PJW33"/>
      <c r="PJX33"/>
      <c r="PJY33"/>
      <c r="PJZ33"/>
      <c r="PKA33"/>
      <c r="PKB33"/>
      <c r="PKC33"/>
      <c r="PKD33"/>
      <c r="PKE33"/>
      <c r="PKF33"/>
      <c r="PKG33"/>
      <c r="PKH33"/>
      <c r="PKI33"/>
      <c r="PKJ33"/>
      <c r="PKK33"/>
      <c r="PKL33"/>
      <c r="PKM33"/>
      <c r="PKN33"/>
      <c r="PKO33"/>
      <c r="PKP33"/>
      <c r="PKQ33"/>
      <c r="PKR33"/>
      <c r="PKS33"/>
      <c r="PKT33"/>
      <c r="PKU33"/>
      <c r="PKV33"/>
      <c r="PKW33"/>
      <c r="PKX33"/>
      <c r="PKY33"/>
      <c r="PKZ33"/>
      <c r="PLA33"/>
      <c r="PLB33"/>
      <c r="PLC33"/>
      <c r="PLD33"/>
      <c r="PLE33"/>
      <c r="PLF33"/>
      <c r="PLG33"/>
      <c r="PLH33"/>
      <c r="PLI33"/>
      <c r="PLJ33"/>
      <c r="PLK33"/>
      <c r="PLL33"/>
      <c r="PLM33"/>
      <c r="PLN33"/>
      <c r="PLO33"/>
      <c r="PLP33"/>
      <c r="PLQ33"/>
      <c r="PLR33"/>
      <c r="PLS33"/>
      <c r="PLT33"/>
      <c r="PLU33"/>
      <c r="PLV33"/>
      <c r="PLW33"/>
      <c r="PLX33"/>
      <c r="PLY33"/>
      <c r="PLZ33"/>
      <c r="PMA33"/>
      <c r="PMB33"/>
      <c r="PMC33"/>
      <c r="PMD33"/>
      <c r="PME33"/>
      <c r="PMF33"/>
      <c r="PMG33"/>
      <c r="PMH33"/>
      <c r="PMI33"/>
      <c r="PMJ33"/>
      <c r="PMK33"/>
      <c r="PML33"/>
      <c r="PMM33"/>
      <c r="PMN33"/>
      <c r="PMO33"/>
      <c r="PMP33"/>
      <c r="PMQ33"/>
      <c r="PMR33"/>
      <c r="PMS33"/>
      <c r="PMT33"/>
      <c r="PMU33"/>
      <c r="PMV33"/>
      <c r="PMW33"/>
      <c r="PMX33"/>
      <c r="PMY33"/>
      <c r="PMZ33"/>
      <c r="PNA33"/>
      <c r="PNB33"/>
      <c r="PNC33"/>
      <c r="PND33"/>
      <c r="PNE33"/>
      <c r="PNF33"/>
      <c r="PNG33"/>
      <c r="PNH33"/>
      <c r="PNI33"/>
      <c r="PNJ33"/>
      <c r="PNK33"/>
      <c r="PNL33"/>
      <c r="PNM33"/>
      <c r="PNN33"/>
      <c r="PNO33"/>
      <c r="PNP33"/>
      <c r="PNQ33"/>
      <c r="PNR33"/>
      <c r="PNS33"/>
      <c r="PNT33"/>
      <c r="PNU33"/>
      <c r="PNV33"/>
      <c r="PNW33"/>
      <c r="PNX33"/>
      <c r="PNY33"/>
      <c r="PNZ33"/>
      <c r="POA33"/>
      <c r="POB33"/>
      <c r="POC33"/>
      <c r="POD33"/>
      <c r="POE33"/>
      <c r="POF33"/>
      <c r="POG33"/>
      <c r="POH33"/>
      <c r="POI33"/>
      <c r="POJ33"/>
      <c r="POK33"/>
      <c r="POL33"/>
      <c r="POM33"/>
      <c r="PON33"/>
      <c r="POO33"/>
      <c r="POP33"/>
      <c r="POQ33"/>
      <c r="POR33"/>
      <c r="POS33"/>
      <c r="POT33"/>
      <c r="POU33"/>
      <c r="POV33"/>
      <c r="POW33"/>
      <c r="POX33"/>
      <c r="POY33"/>
      <c r="POZ33"/>
      <c r="PPA33"/>
      <c r="PPB33"/>
      <c r="PPC33"/>
      <c r="PPD33"/>
      <c r="PPE33"/>
      <c r="PPF33"/>
      <c r="PPG33"/>
      <c r="PPH33"/>
      <c r="PPI33"/>
      <c r="PPJ33"/>
      <c r="PPK33"/>
      <c r="PPL33"/>
      <c r="PPM33"/>
      <c r="PPN33"/>
      <c r="PPO33"/>
      <c r="PPP33"/>
      <c r="PPQ33"/>
      <c r="PPR33"/>
      <c r="PPS33"/>
      <c r="PPT33"/>
      <c r="PPU33"/>
      <c r="PPV33"/>
      <c r="PPW33"/>
      <c r="PPX33"/>
      <c r="PPY33"/>
      <c r="PPZ33"/>
      <c r="PQA33"/>
      <c r="PQB33"/>
      <c r="PQC33"/>
      <c r="PQD33"/>
      <c r="PQE33"/>
      <c r="PQF33"/>
      <c r="PQG33"/>
      <c r="PQH33"/>
      <c r="PQI33"/>
      <c r="PQJ33"/>
      <c r="PQK33"/>
      <c r="PQL33"/>
      <c r="PQM33"/>
      <c r="PQN33"/>
      <c r="PQO33"/>
      <c r="PQP33"/>
      <c r="PQQ33"/>
      <c r="PQR33"/>
      <c r="PQS33"/>
      <c r="PQT33"/>
      <c r="PQU33"/>
      <c r="PQV33"/>
      <c r="PQW33"/>
      <c r="PQX33"/>
      <c r="PQY33"/>
      <c r="PQZ33"/>
      <c r="PRA33"/>
      <c r="PRB33"/>
      <c r="PRC33"/>
      <c r="PRD33"/>
      <c r="PRE33"/>
      <c r="PRF33"/>
      <c r="PRG33"/>
      <c r="PRH33"/>
      <c r="PRI33"/>
      <c r="PRJ33"/>
      <c r="PRK33"/>
      <c r="PRL33"/>
      <c r="PRM33"/>
      <c r="PRN33"/>
      <c r="PRO33"/>
      <c r="PRP33"/>
      <c r="PRQ33"/>
      <c r="PRR33"/>
      <c r="PRS33"/>
      <c r="PRT33"/>
      <c r="PRU33"/>
      <c r="PRV33"/>
      <c r="PRW33"/>
      <c r="PRX33"/>
      <c r="PRY33"/>
      <c r="PRZ33"/>
      <c r="PSA33"/>
      <c r="PSB33"/>
      <c r="PSC33"/>
      <c r="PSD33"/>
      <c r="PSE33"/>
      <c r="PSF33"/>
      <c r="PSG33"/>
      <c r="PSH33"/>
      <c r="PSI33"/>
      <c r="PSJ33"/>
      <c r="PSK33"/>
      <c r="PSL33"/>
      <c r="PSM33"/>
      <c r="PSN33"/>
      <c r="PSO33"/>
      <c r="PSP33"/>
      <c r="PSQ33"/>
      <c r="PSR33"/>
      <c r="PSS33"/>
      <c r="PST33"/>
      <c r="PSU33"/>
      <c r="PSV33"/>
      <c r="PSW33"/>
      <c r="PSX33"/>
      <c r="PSY33"/>
      <c r="PSZ33"/>
      <c r="PTA33"/>
      <c r="PTB33"/>
      <c r="PTC33"/>
      <c r="PTD33"/>
      <c r="PTE33"/>
      <c r="PTF33"/>
      <c r="PTG33"/>
      <c r="PTH33"/>
      <c r="PTI33"/>
      <c r="PTJ33"/>
      <c r="PTK33"/>
      <c r="PTL33"/>
      <c r="PTM33"/>
      <c r="PTN33"/>
      <c r="PTO33"/>
      <c r="PTP33"/>
      <c r="PTQ33"/>
      <c r="PTR33"/>
      <c r="PTS33"/>
      <c r="PTT33"/>
      <c r="PTU33"/>
      <c r="PTV33"/>
      <c r="PTW33"/>
      <c r="PTX33"/>
      <c r="PTY33"/>
      <c r="PTZ33"/>
      <c r="PUA33"/>
      <c r="PUB33"/>
      <c r="PUC33"/>
      <c r="PUD33"/>
      <c r="PUE33"/>
      <c r="PUF33"/>
      <c r="PUG33"/>
      <c r="PUH33"/>
      <c r="PUI33"/>
      <c r="PUJ33"/>
      <c r="PUK33"/>
      <c r="PUL33"/>
      <c r="PUM33"/>
      <c r="PUN33"/>
      <c r="PUO33"/>
      <c r="PUP33"/>
      <c r="PUQ33"/>
      <c r="PUR33"/>
      <c r="PUS33"/>
      <c r="PUT33"/>
      <c r="PUU33"/>
      <c r="PUV33"/>
      <c r="PUW33"/>
      <c r="PUX33"/>
      <c r="PUY33"/>
      <c r="PUZ33"/>
      <c r="PVA33"/>
      <c r="PVB33"/>
      <c r="PVC33"/>
      <c r="PVD33"/>
      <c r="PVE33"/>
      <c r="PVF33"/>
      <c r="PVG33"/>
      <c r="PVH33"/>
      <c r="PVI33"/>
      <c r="PVJ33"/>
      <c r="PVK33"/>
      <c r="PVL33"/>
      <c r="PVM33"/>
      <c r="PVN33"/>
      <c r="PVO33"/>
      <c r="PVP33"/>
      <c r="PVQ33"/>
      <c r="PVR33"/>
      <c r="PVS33"/>
      <c r="PVT33"/>
      <c r="PVU33"/>
      <c r="PVV33"/>
      <c r="PVW33"/>
      <c r="PVX33"/>
      <c r="PVY33"/>
      <c r="PVZ33"/>
      <c r="PWA33"/>
      <c r="PWB33"/>
      <c r="PWC33"/>
      <c r="PWD33"/>
      <c r="PWE33"/>
      <c r="PWF33"/>
      <c r="PWG33"/>
      <c r="PWH33"/>
      <c r="PWI33"/>
      <c r="PWJ33"/>
      <c r="PWK33"/>
      <c r="PWL33"/>
      <c r="PWM33"/>
      <c r="PWN33"/>
      <c r="PWO33"/>
      <c r="PWP33"/>
      <c r="PWQ33"/>
      <c r="PWR33"/>
      <c r="PWS33"/>
      <c r="PWT33"/>
      <c r="PWU33"/>
      <c r="PWV33"/>
      <c r="PWW33"/>
      <c r="PWX33"/>
      <c r="PWY33"/>
      <c r="PWZ33"/>
      <c r="PXA33"/>
      <c r="PXB33"/>
      <c r="PXC33"/>
      <c r="PXD33"/>
      <c r="PXE33"/>
      <c r="PXF33"/>
      <c r="PXG33"/>
      <c r="PXH33"/>
      <c r="PXI33"/>
      <c r="PXJ33"/>
      <c r="PXK33"/>
      <c r="PXL33"/>
      <c r="PXM33"/>
      <c r="PXN33"/>
      <c r="PXO33"/>
      <c r="PXP33"/>
      <c r="PXQ33"/>
      <c r="PXR33"/>
      <c r="PXS33"/>
      <c r="PXT33"/>
      <c r="PXU33"/>
      <c r="PXV33"/>
      <c r="PXW33"/>
      <c r="PXX33"/>
      <c r="PXY33"/>
      <c r="PXZ33"/>
      <c r="PYA33"/>
      <c r="PYB33"/>
      <c r="PYC33"/>
      <c r="PYD33"/>
      <c r="PYE33"/>
      <c r="PYF33"/>
      <c r="PYG33"/>
      <c r="PYH33"/>
      <c r="PYI33"/>
      <c r="PYJ33"/>
      <c r="PYK33"/>
      <c r="PYL33"/>
      <c r="PYM33"/>
      <c r="PYN33"/>
      <c r="PYO33"/>
      <c r="PYP33"/>
      <c r="PYQ33"/>
      <c r="PYR33"/>
      <c r="PYS33"/>
      <c r="PYT33"/>
      <c r="PYU33"/>
      <c r="PYV33"/>
      <c r="PYW33"/>
      <c r="PYX33"/>
      <c r="PYY33"/>
      <c r="PYZ33"/>
      <c r="PZA33"/>
      <c r="PZB33"/>
      <c r="PZC33"/>
      <c r="PZD33"/>
      <c r="PZE33"/>
      <c r="PZF33"/>
      <c r="PZG33"/>
      <c r="PZH33"/>
      <c r="PZI33"/>
      <c r="PZJ33"/>
      <c r="PZK33"/>
      <c r="PZL33"/>
      <c r="PZM33"/>
      <c r="PZN33"/>
      <c r="PZO33"/>
      <c r="PZP33"/>
      <c r="PZQ33"/>
      <c r="PZR33"/>
      <c r="PZS33"/>
      <c r="PZT33"/>
      <c r="PZU33"/>
      <c r="PZV33"/>
      <c r="PZW33"/>
      <c r="PZX33"/>
      <c r="PZY33"/>
      <c r="PZZ33"/>
      <c r="QAA33"/>
      <c r="QAB33"/>
      <c r="QAC33"/>
      <c r="QAD33"/>
      <c r="QAE33"/>
      <c r="QAF33"/>
      <c r="QAG33"/>
      <c r="QAH33"/>
      <c r="QAI33"/>
      <c r="QAJ33"/>
      <c r="QAK33"/>
      <c r="QAL33"/>
      <c r="QAM33"/>
      <c r="QAN33"/>
      <c r="QAO33"/>
      <c r="QAP33"/>
      <c r="QAQ33"/>
      <c r="QAR33"/>
      <c r="QAS33"/>
      <c r="QAT33"/>
      <c r="QAU33"/>
      <c r="QAV33"/>
      <c r="QAW33"/>
      <c r="QAX33"/>
      <c r="QAY33"/>
      <c r="QAZ33"/>
      <c r="QBA33"/>
      <c r="QBB33"/>
      <c r="QBC33"/>
      <c r="QBD33"/>
      <c r="QBE33"/>
      <c r="QBF33"/>
      <c r="QBG33"/>
      <c r="QBH33"/>
      <c r="QBI33"/>
      <c r="QBJ33"/>
      <c r="QBK33"/>
      <c r="QBL33"/>
      <c r="QBM33"/>
      <c r="QBN33"/>
      <c r="QBO33"/>
      <c r="QBP33"/>
      <c r="QBQ33"/>
      <c r="QBR33"/>
      <c r="QBS33"/>
      <c r="QBT33"/>
      <c r="QBU33"/>
      <c r="QBV33"/>
      <c r="QBW33"/>
      <c r="QBX33"/>
      <c r="QBY33"/>
      <c r="QBZ33"/>
      <c r="QCA33"/>
      <c r="QCB33"/>
      <c r="QCC33"/>
      <c r="QCD33"/>
      <c r="QCE33"/>
      <c r="QCF33"/>
      <c r="QCG33"/>
      <c r="QCH33"/>
      <c r="QCI33"/>
      <c r="QCJ33"/>
      <c r="QCK33"/>
      <c r="QCL33"/>
      <c r="QCM33"/>
      <c r="QCN33"/>
      <c r="QCO33"/>
      <c r="QCP33"/>
      <c r="QCQ33"/>
      <c r="QCR33"/>
      <c r="QCS33"/>
      <c r="QCT33"/>
      <c r="QCU33"/>
      <c r="QCV33"/>
      <c r="QCW33"/>
      <c r="QCX33"/>
      <c r="QCY33"/>
      <c r="QCZ33"/>
      <c r="QDA33"/>
      <c r="QDB33"/>
      <c r="QDC33"/>
      <c r="QDD33"/>
      <c r="QDE33"/>
      <c r="QDF33"/>
      <c r="QDG33"/>
      <c r="QDH33"/>
      <c r="QDI33"/>
      <c r="QDJ33"/>
      <c r="QDK33"/>
      <c r="QDL33"/>
      <c r="QDM33"/>
      <c r="QDN33"/>
      <c r="QDO33"/>
      <c r="QDP33"/>
      <c r="QDQ33"/>
      <c r="QDR33"/>
      <c r="QDS33"/>
      <c r="QDT33"/>
      <c r="QDU33"/>
      <c r="QDV33"/>
      <c r="QDW33"/>
      <c r="QDX33"/>
      <c r="QDY33"/>
      <c r="QDZ33"/>
      <c r="QEA33"/>
      <c r="QEB33"/>
      <c r="QEC33"/>
      <c r="QED33"/>
      <c r="QEE33"/>
      <c r="QEF33"/>
      <c r="QEG33"/>
      <c r="QEH33"/>
      <c r="QEI33"/>
      <c r="QEJ33"/>
      <c r="QEK33"/>
      <c r="QEL33"/>
      <c r="QEM33"/>
      <c r="QEN33"/>
      <c r="QEO33"/>
      <c r="QEP33"/>
      <c r="QEQ33"/>
      <c r="QER33"/>
      <c r="QES33"/>
      <c r="QET33"/>
      <c r="QEU33"/>
      <c r="QEV33"/>
      <c r="QEW33"/>
      <c r="QEX33"/>
      <c r="QEY33"/>
      <c r="QEZ33"/>
      <c r="QFA33"/>
      <c r="QFB33"/>
      <c r="QFC33"/>
      <c r="QFD33"/>
      <c r="QFE33"/>
      <c r="QFF33"/>
      <c r="QFG33"/>
      <c r="QFH33"/>
      <c r="QFI33"/>
      <c r="QFJ33"/>
      <c r="QFK33"/>
      <c r="QFL33"/>
      <c r="QFM33"/>
      <c r="QFN33"/>
      <c r="QFO33"/>
      <c r="QFP33"/>
      <c r="QFQ33"/>
      <c r="QFR33"/>
      <c r="QFS33"/>
      <c r="QFT33"/>
      <c r="QFU33"/>
      <c r="QFV33"/>
      <c r="QFW33"/>
      <c r="QFX33"/>
      <c r="QFY33"/>
      <c r="QFZ33"/>
      <c r="QGA33"/>
      <c r="QGB33"/>
      <c r="QGC33"/>
      <c r="QGD33"/>
      <c r="QGE33"/>
      <c r="QGF33"/>
      <c r="QGG33"/>
      <c r="QGH33"/>
      <c r="QGI33"/>
      <c r="QGJ33"/>
      <c r="QGK33"/>
      <c r="QGL33"/>
      <c r="QGM33"/>
      <c r="QGN33"/>
      <c r="QGO33"/>
      <c r="QGP33"/>
      <c r="QGQ33"/>
      <c r="QGR33"/>
      <c r="QGS33"/>
      <c r="QGT33"/>
      <c r="QGU33"/>
      <c r="QGV33"/>
      <c r="QGW33"/>
      <c r="QGX33"/>
      <c r="QGY33"/>
      <c r="QGZ33"/>
      <c r="QHA33"/>
      <c r="QHB33"/>
      <c r="QHC33"/>
      <c r="QHD33"/>
      <c r="QHE33"/>
      <c r="QHF33"/>
      <c r="QHG33"/>
      <c r="QHH33"/>
      <c r="QHI33"/>
      <c r="QHJ33"/>
      <c r="QHK33"/>
      <c r="QHL33"/>
      <c r="QHM33"/>
      <c r="QHN33"/>
      <c r="QHO33"/>
      <c r="QHP33"/>
      <c r="QHQ33"/>
      <c r="QHR33"/>
      <c r="QHS33"/>
      <c r="QHT33"/>
      <c r="QHU33"/>
      <c r="QHV33"/>
      <c r="QHW33"/>
      <c r="QHX33"/>
      <c r="QHY33"/>
      <c r="QHZ33"/>
      <c r="QIA33"/>
      <c r="QIB33"/>
      <c r="QIC33"/>
      <c r="QID33"/>
      <c r="QIE33"/>
      <c r="QIF33"/>
      <c r="QIG33"/>
      <c r="QIH33"/>
      <c r="QII33"/>
      <c r="QIJ33"/>
      <c r="QIK33"/>
      <c r="QIL33"/>
      <c r="QIM33"/>
      <c r="QIN33"/>
      <c r="QIO33"/>
      <c r="QIP33"/>
      <c r="QIQ33"/>
      <c r="QIR33"/>
      <c r="QIS33"/>
      <c r="QIT33"/>
      <c r="QIU33"/>
      <c r="QIV33"/>
      <c r="QIW33"/>
      <c r="QIX33"/>
      <c r="QIY33"/>
      <c r="QIZ33"/>
      <c r="QJA33"/>
      <c r="QJB33"/>
      <c r="QJC33"/>
      <c r="QJD33"/>
      <c r="QJE33"/>
      <c r="QJF33"/>
      <c r="QJG33"/>
      <c r="QJH33"/>
      <c r="QJI33"/>
      <c r="QJJ33"/>
      <c r="QJK33"/>
      <c r="QJL33"/>
      <c r="QJM33"/>
      <c r="QJN33"/>
      <c r="QJO33"/>
      <c r="QJP33"/>
      <c r="QJQ33"/>
      <c r="QJR33"/>
      <c r="QJS33"/>
      <c r="QJT33"/>
      <c r="QJU33"/>
      <c r="QJV33"/>
      <c r="QJW33"/>
      <c r="QJX33"/>
      <c r="QJY33"/>
      <c r="QJZ33"/>
      <c r="QKA33"/>
      <c r="QKB33"/>
      <c r="QKC33"/>
      <c r="QKD33"/>
      <c r="QKE33"/>
      <c r="QKF33"/>
      <c r="QKG33"/>
      <c r="QKH33"/>
      <c r="QKI33"/>
      <c r="QKJ33"/>
      <c r="QKK33"/>
      <c r="QKL33"/>
      <c r="QKM33"/>
      <c r="QKN33"/>
      <c r="QKO33"/>
      <c r="QKP33"/>
      <c r="QKQ33"/>
      <c r="QKR33"/>
      <c r="QKS33"/>
      <c r="QKT33"/>
      <c r="QKU33"/>
      <c r="QKV33"/>
      <c r="QKW33"/>
      <c r="QKX33"/>
      <c r="QKY33"/>
      <c r="QKZ33"/>
      <c r="QLA33"/>
      <c r="QLB33"/>
      <c r="QLC33"/>
      <c r="QLD33"/>
      <c r="QLE33"/>
      <c r="QLF33"/>
      <c r="QLG33"/>
      <c r="QLH33"/>
      <c r="QLI33"/>
      <c r="QLJ33"/>
      <c r="QLK33"/>
      <c r="QLL33"/>
      <c r="QLM33"/>
      <c r="QLN33"/>
      <c r="QLO33"/>
      <c r="QLP33"/>
      <c r="QLQ33"/>
      <c r="QLR33"/>
      <c r="QLS33"/>
      <c r="QLT33"/>
      <c r="QLU33"/>
      <c r="QLV33"/>
      <c r="QLW33"/>
      <c r="QLX33"/>
      <c r="QLY33"/>
      <c r="QLZ33"/>
      <c r="QMA33"/>
      <c r="QMB33"/>
      <c r="QMC33"/>
      <c r="QMD33"/>
      <c r="QME33"/>
      <c r="QMF33"/>
      <c r="QMG33"/>
      <c r="QMH33"/>
      <c r="QMI33"/>
      <c r="QMJ33"/>
      <c r="QMK33"/>
      <c r="QML33"/>
      <c r="QMM33"/>
      <c r="QMN33"/>
      <c r="QMO33"/>
      <c r="QMP33"/>
      <c r="QMQ33"/>
      <c r="QMR33"/>
      <c r="QMS33"/>
      <c r="QMT33"/>
      <c r="QMU33"/>
      <c r="QMV33"/>
      <c r="QMW33"/>
      <c r="QMX33"/>
      <c r="QMY33"/>
      <c r="QMZ33"/>
      <c r="QNA33"/>
      <c r="QNB33"/>
      <c r="QNC33"/>
      <c r="QND33"/>
      <c r="QNE33"/>
      <c r="QNF33"/>
      <c r="QNG33"/>
      <c r="QNH33"/>
      <c r="QNI33"/>
      <c r="QNJ33"/>
      <c r="QNK33"/>
      <c r="QNL33"/>
      <c r="QNM33"/>
      <c r="QNN33"/>
      <c r="QNO33"/>
      <c r="QNP33"/>
      <c r="QNQ33"/>
      <c r="QNR33"/>
      <c r="QNS33"/>
      <c r="QNT33"/>
      <c r="QNU33"/>
      <c r="QNV33"/>
      <c r="QNW33"/>
      <c r="QNX33"/>
      <c r="QNY33"/>
      <c r="QNZ33"/>
      <c r="QOA33"/>
      <c r="QOB33"/>
      <c r="QOC33"/>
      <c r="QOD33"/>
      <c r="QOE33"/>
      <c r="QOF33"/>
      <c r="QOG33"/>
      <c r="QOH33"/>
      <c r="QOI33"/>
      <c r="QOJ33"/>
      <c r="QOK33"/>
      <c r="QOL33"/>
      <c r="QOM33"/>
      <c r="QON33"/>
      <c r="QOO33"/>
      <c r="QOP33"/>
      <c r="QOQ33"/>
      <c r="QOR33"/>
      <c r="QOS33"/>
      <c r="QOT33"/>
      <c r="QOU33"/>
      <c r="QOV33"/>
      <c r="QOW33"/>
      <c r="QOX33"/>
      <c r="QOY33"/>
      <c r="QOZ33"/>
      <c r="QPA33"/>
      <c r="QPB33"/>
      <c r="QPC33"/>
      <c r="QPD33"/>
      <c r="QPE33"/>
      <c r="QPF33"/>
      <c r="QPG33"/>
      <c r="QPH33"/>
      <c r="QPI33"/>
      <c r="QPJ33"/>
      <c r="QPK33"/>
      <c r="QPL33"/>
      <c r="QPM33"/>
      <c r="QPN33"/>
      <c r="QPO33"/>
      <c r="QPP33"/>
      <c r="QPQ33"/>
      <c r="QPR33"/>
      <c r="QPS33"/>
      <c r="QPT33"/>
      <c r="QPU33"/>
      <c r="QPV33"/>
      <c r="QPW33"/>
      <c r="QPX33"/>
      <c r="QPY33"/>
      <c r="QPZ33"/>
      <c r="QQA33"/>
      <c r="QQB33"/>
      <c r="QQC33"/>
      <c r="QQD33"/>
      <c r="QQE33"/>
      <c r="QQF33"/>
      <c r="QQG33"/>
      <c r="QQH33"/>
      <c r="QQI33"/>
      <c r="QQJ33"/>
      <c r="QQK33"/>
      <c r="QQL33"/>
      <c r="QQM33"/>
      <c r="QQN33"/>
      <c r="QQO33"/>
      <c r="QQP33"/>
      <c r="QQQ33"/>
      <c r="QQR33"/>
      <c r="QQS33"/>
      <c r="QQT33"/>
      <c r="QQU33"/>
      <c r="QQV33"/>
      <c r="QQW33"/>
      <c r="QQX33"/>
      <c r="QQY33"/>
      <c r="QQZ33"/>
      <c r="QRA33"/>
      <c r="QRB33"/>
      <c r="QRC33"/>
      <c r="QRD33"/>
      <c r="QRE33"/>
      <c r="QRF33"/>
      <c r="QRG33"/>
      <c r="QRH33"/>
      <c r="QRI33"/>
      <c r="QRJ33"/>
      <c r="QRK33"/>
      <c r="QRL33"/>
      <c r="QRM33"/>
      <c r="QRN33"/>
      <c r="QRO33"/>
      <c r="QRP33"/>
      <c r="QRQ33"/>
      <c r="QRR33"/>
      <c r="QRS33"/>
      <c r="QRT33"/>
      <c r="QRU33"/>
      <c r="QRV33"/>
      <c r="QRW33"/>
      <c r="QRX33"/>
      <c r="QRY33"/>
      <c r="QRZ33"/>
      <c r="QSA33"/>
      <c r="QSB33"/>
      <c r="QSC33"/>
      <c r="QSD33"/>
      <c r="QSE33"/>
      <c r="QSF33"/>
      <c r="QSG33"/>
      <c r="QSH33"/>
      <c r="QSI33"/>
      <c r="QSJ33"/>
      <c r="QSK33"/>
      <c r="QSL33"/>
      <c r="QSM33"/>
      <c r="QSN33"/>
      <c r="QSO33"/>
      <c r="QSP33"/>
      <c r="QSQ33"/>
      <c r="QSR33"/>
      <c r="QSS33"/>
      <c r="QST33"/>
      <c r="QSU33"/>
      <c r="QSV33"/>
      <c r="QSW33"/>
      <c r="QSX33"/>
      <c r="QSY33"/>
      <c r="QSZ33"/>
      <c r="QTA33"/>
      <c r="QTB33"/>
      <c r="QTC33"/>
      <c r="QTD33"/>
      <c r="QTE33"/>
      <c r="QTF33"/>
      <c r="QTG33"/>
      <c r="QTH33"/>
      <c r="QTI33"/>
      <c r="QTJ33"/>
      <c r="QTK33"/>
      <c r="QTL33"/>
      <c r="QTM33"/>
      <c r="QTN33"/>
      <c r="QTO33"/>
      <c r="QTP33"/>
      <c r="QTQ33"/>
      <c r="QTR33"/>
      <c r="QTS33"/>
      <c r="QTT33"/>
      <c r="QTU33"/>
      <c r="QTV33"/>
      <c r="QTW33"/>
      <c r="QTX33"/>
      <c r="QTY33"/>
      <c r="QTZ33"/>
      <c r="QUA33"/>
      <c r="QUB33"/>
      <c r="QUC33"/>
      <c r="QUD33"/>
      <c r="QUE33"/>
      <c r="QUF33"/>
      <c r="QUG33"/>
      <c r="QUH33"/>
      <c r="QUI33"/>
      <c r="QUJ33"/>
      <c r="QUK33"/>
      <c r="QUL33"/>
      <c r="QUM33"/>
      <c r="QUN33"/>
      <c r="QUO33"/>
      <c r="QUP33"/>
      <c r="QUQ33"/>
      <c r="QUR33"/>
      <c r="QUS33"/>
      <c r="QUT33"/>
      <c r="QUU33"/>
      <c r="QUV33"/>
      <c r="QUW33"/>
      <c r="QUX33"/>
      <c r="QUY33"/>
      <c r="QUZ33"/>
      <c r="QVA33"/>
      <c r="QVB33"/>
      <c r="QVC33"/>
      <c r="QVD33"/>
      <c r="QVE33"/>
      <c r="QVF33"/>
      <c r="QVG33"/>
      <c r="QVH33"/>
      <c r="QVI33"/>
      <c r="QVJ33"/>
      <c r="QVK33"/>
      <c r="QVL33"/>
      <c r="QVM33"/>
      <c r="QVN33"/>
      <c r="QVO33"/>
      <c r="QVP33"/>
      <c r="QVQ33"/>
      <c r="QVR33"/>
      <c r="QVS33"/>
      <c r="QVT33"/>
      <c r="QVU33"/>
      <c r="QVV33"/>
      <c r="QVW33"/>
      <c r="QVX33"/>
      <c r="QVY33"/>
      <c r="QVZ33"/>
      <c r="QWA33"/>
      <c r="QWB33"/>
      <c r="QWC33"/>
      <c r="QWD33"/>
      <c r="QWE33"/>
      <c r="QWF33"/>
      <c r="QWG33"/>
      <c r="QWH33"/>
      <c r="QWI33"/>
      <c r="QWJ33"/>
      <c r="QWK33"/>
      <c r="QWL33"/>
      <c r="QWM33"/>
      <c r="QWN33"/>
      <c r="QWO33"/>
      <c r="QWP33"/>
      <c r="QWQ33"/>
      <c r="QWR33"/>
      <c r="QWS33"/>
      <c r="QWT33"/>
      <c r="QWU33"/>
      <c r="QWV33"/>
      <c r="QWW33"/>
      <c r="QWX33"/>
      <c r="QWY33"/>
      <c r="QWZ33"/>
      <c r="QXA33"/>
      <c r="QXB33"/>
      <c r="QXC33"/>
      <c r="QXD33"/>
      <c r="QXE33"/>
      <c r="QXF33"/>
      <c r="QXG33"/>
      <c r="QXH33"/>
      <c r="QXI33"/>
      <c r="QXJ33"/>
      <c r="QXK33"/>
      <c r="QXL33"/>
      <c r="QXM33"/>
      <c r="QXN33"/>
      <c r="QXO33"/>
      <c r="QXP33"/>
      <c r="QXQ33"/>
      <c r="QXR33"/>
      <c r="QXS33"/>
      <c r="QXT33"/>
      <c r="QXU33"/>
      <c r="QXV33"/>
      <c r="QXW33"/>
      <c r="QXX33"/>
      <c r="QXY33"/>
      <c r="QXZ33"/>
      <c r="QYA33"/>
      <c r="QYB33"/>
      <c r="QYC33"/>
      <c r="QYD33"/>
      <c r="QYE33"/>
      <c r="QYF33"/>
      <c r="QYG33"/>
      <c r="QYH33"/>
      <c r="QYI33"/>
      <c r="QYJ33"/>
      <c r="QYK33"/>
      <c r="QYL33"/>
      <c r="QYM33"/>
      <c r="QYN33"/>
      <c r="QYO33"/>
      <c r="QYP33"/>
      <c r="QYQ33"/>
      <c r="QYR33"/>
      <c r="QYS33"/>
      <c r="QYT33"/>
      <c r="QYU33"/>
      <c r="QYV33"/>
      <c r="QYW33"/>
      <c r="QYX33"/>
      <c r="QYY33"/>
      <c r="QYZ33"/>
      <c r="QZA33"/>
      <c r="QZB33"/>
      <c r="QZC33"/>
      <c r="QZD33"/>
      <c r="QZE33"/>
      <c r="QZF33"/>
      <c r="QZG33"/>
      <c r="QZH33"/>
      <c r="QZI33"/>
      <c r="QZJ33"/>
      <c r="QZK33"/>
      <c r="QZL33"/>
      <c r="QZM33"/>
      <c r="QZN33"/>
      <c r="QZO33"/>
      <c r="QZP33"/>
      <c r="QZQ33"/>
      <c r="QZR33"/>
      <c r="QZS33"/>
      <c r="QZT33"/>
      <c r="QZU33"/>
      <c r="QZV33"/>
      <c r="QZW33"/>
      <c r="QZX33"/>
      <c r="QZY33"/>
      <c r="QZZ33"/>
      <c r="RAA33"/>
      <c r="RAB33"/>
      <c r="RAC33"/>
      <c r="RAD33"/>
      <c r="RAE33"/>
      <c r="RAF33"/>
      <c r="RAG33"/>
      <c r="RAH33"/>
      <c r="RAI33"/>
      <c r="RAJ33"/>
      <c r="RAK33"/>
      <c r="RAL33"/>
      <c r="RAM33"/>
      <c r="RAN33"/>
      <c r="RAO33"/>
      <c r="RAP33"/>
      <c r="RAQ33"/>
      <c r="RAR33"/>
      <c r="RAS33"/>
      <c r="RAT33"/>
      <c r="RAU33"/>
      <c r="RAV33"/>
      <c r="RAW33"/>
      <c r="RAX33"/>
      <c r="RAY33"/>
      <c r="RAZ33"/>
      <c r="RBA33"/>
      <c r="RBB33"/>
      <c r="RBC33"/>
      <c r="RBD33"/>
      <c r="RBE33"/>
      <c r="RBF33"/>
      <c r="RBG33"/>
      <c r="RBH33"/>
      <c r="RBI33"/>
      <c r="RBJ33"/>
      <c r="RBK33"/>
      <c r="RBL33"/>
      <c r="RBM33"/>
      <c r="RBN33"/>
      <c r="RBO33"/>
      <c r="RBP33"/>
      <c r="RBQ33"/>
      <c r="RBR33"/>
      <c r="RBS33"/>
      <c r="RBT33"/>
      <c r="RBU33"/>
      <c r="RBV33"/>
      <c r="RBW33"/>
      <c r="RBX33"/>
      <c r="RBY33"/>
      <c r="RBZ33"/>
      <c r="RCA33"/>
      <c r="RCB33"/>
      <c r="RCC33"/>
      <c r="RCD33"/>
      <c r="RCE33"/>
      <c r="RCF33"/>
      <c r="RCG33"/>
      <c r="RCH33"/>
      <c r="RCI33"/>
      <c r="RCJ33"/>
      <c r="RCK33"/>
      <c r="RCL33"/>
      <c r="RCM33"/>
      <c r="RCN33"/>
      <c r="RCO33"/>
      <c r="RCP33"/>
      <c r="RCQ33"/>
      <c r="RCR33"/>
      <c r="RCS33"/>
      <c r="RCT33"/>
      <c r="RCU33"/>
      <c r="RCV33"/>
      <c r="RCW33"/>
      <c r="RCX33"/>
      <c r="RCY33"/>
      <c r="RCZ33"/>
      <c r="RDA33"/>
      <c r="RDB33"/>
      <c r="RDC33"/>
      <c r="RDD33"/>
      <c r="RDE33"/>
      <c r="RDF33"/>
      <c r="RDG33"/>
      <c r="RDH33"/>
      <c r="RDI33"/>
      <c r="RDJ33"/>
      <c r="RDK33"/>
      <c r="RDL33"/>
      <c r="RDM33"/>
      <c r="RDN33"/>
      <c r="RDO33"/>
      <c r="RDP33"/>
      <c r="RDQ33"/>
      <c r="RDR33"/>
      <c r="RDS33"/>
      <c r="RDT33"/>
      <c r="RDU33"/>
      <c r="RDV33"/>
      <c r="RDW33"/>
      <c r="RDX33"/>
      <c r="RDY33"/>
      <c r="RDZ33"/>
      <c r="REA33"/>
      <c r="REB33"/>
      <c r="REC33"/>
      <c r="RED33"/>
      <c r="REE33"/>
      <c r="REF33"/>
      <c r="REG33"/>
      <c r="REH33"/>
      <c r="REI33"/>
      <c r="REJ33"/>
      <c r="REK33"/>
      <c r="REL33"/>
      <c r="REM33"/>
      <c r="REN33"/>
      <c r="REO33"/>
      <c r="REP33"/>
      <c r="REQ33"/>
      <c r="RER33"/>
      <c r="RES33"/>
      <c r="RET33"/>
      <c r="REU33"/>
      <c r="REV33"/>
      <c r="REW33"/>
      <c r="REX33"/>
      <c r="REY33"/>
      <c r="REZ33"/>
      <c r="RFA33"/>
      <c r="RFB33"/>
      <c r="RFC33"/>
      <c r="RFD33"/>
      <c r="RFE33"/>
      <c r="RFF33"/>
      <c r="RFG33"/>
      <c r="RFH33"/>
      <c r="RFI33"/>
      <c r="RFJ33"/>
      <c r="RFK33"/>
      <c r="RFL33"/>
      <c r="RFM33"/>
      <c r="RFN33"/>
      <c r="RFO33"/>
      <c r="RFP33"/>
      <c r="RFQ33"/>
      <c r="RFR33"/>
      <c r="RFS33"/>
      <c r="RFT33"/>
      <c r="RFU33"/>
      <c r="RFV33"/>
      <c r="RFW33"/>
      <c r="RFX33"/>
      <c r="RFY33"/>
      <c r="RFZ33"/>
      <c r="RGA33"/>
      <c r="RGB33"/>
      <c r="RGC33"/>
      <c r="RGD33"/>
      <c r="RGE33"/>
      <c r="RGF33"/>
      <c r="RGG33"/>
      <c r="RGH33"/>
      <c r="RGI33"/>
      <c r="RGJ33"/>
      <c r="RGK33"/>
      <c r="RGL33"/>
      <c r="RGM33"/>
      <c r="RGN33"/>
      <c r="RGO33"/>
      <c r="RGP33"/>
      <c r="RGQ33"/>
      <c r="RGR33"/>
      <c r="RGS33"/>
      <c r="RGT33"/>
      <c r="RGU33"/>
      <c r="RGV33"/>
      <c r="RGW33"/>
      <c r="RGX33"/>
      <c r="RGY33"/>
      <c r="RGZ33"/>
      <c r="RHA33"/>
      <c r="RHB33"/>
      <c r="RHC33"/>
      <c r="RHD33"/>
      <c r="RHE33"/>
      <c r="RHF33"/>
      <c r="RHG33"/>
      <c r="RHH33"/>
      <c r="RHI33"/>
      <c r="RHJ33"/>
      <c r="RHK33"/>
      <c r="RHL33"/>
      <c r="RHM33"/>
      <c r="RHN33"/>
      <c r="RHO33"/>
      <c r="RHP33"/>
      <c r="RHQ33"/>
      <c r="RHR33"/>
      <c r="RHS33"/>
      <c r="RHT33"/>
      <c r="RHU33"/>
      <c r="RHV33"/>
      <c r="RHW33"/>
      <c r="RHX33"/>
      <c r="RHY33"/>
      <c r="RHZ33"/>
      <c r="RIA33"/>
      <c r="RIB33"/>
      <c r="RIC33"/>
      <c r="RID33"/>
      <c r="RIE33"/>
      <c r="RIF33"/>
      <c r="RIG33"/>
      <c r="RIH33"/>
      <c r="RII33"/>
      <c r="RIJ33"/>
      <c r="RIK33"/>
      <c r="RIL33"/>
      <c r="RIM33"/>
      <c r="RIN33"/>
      <c r="RIO33"/>
      <c r="RIP33"/>
      <c r="RIQ33"/>
      <c r="RIR33"/>
      <c r="RIS33"/>
      <c r="RIT33"/>
      <c r="RIU33"/>
      <c r="RIV33"/>
      <c r="RIW33"/>
      <c r="RIX33"/>
      <c r="RIY33"/>
      <c r="RIZ33"/>
      <c r="RJA33"/>
      <c r="RJB33"/>
      <c r="RJC33"/>
      <c r="RJD33"/>
      <c r="RJE33"/>
      <c r="RJF33"/>
      <c r="RJG33"/>
      <c r="RJH33"/>
      <c r="RJI33"/>
      <c r="RJJ33"/>
      <c r="RJK33"/>
      <c r="RJL33"/>
      <c r="RJM33"/>
      <c r="RJN33"/>
      <c r="RJO33"/>
      <c r="RJP33"/>
      <c r="RJQ33"/>
      <c r="RJR33"/>
      <c r="RJS33"/>
      <c r="RJT33"/>
      <c r="RJU33"/>
      <c r="RJV33"/>
      <c r="RJW33"/>
      <c r="RJX33"/>
      <c r="RJY33"/>
      <c r="RJZ33"/>
      <c r="RKA33"/>
      <c r="RKB33"/>
      <c r="RKC33"/>
      <c r="RKD33"/>
      <c r="RKE33"/>
      <c r="RKF33"/>
      <c r="RKG33"/>
      <c r="RKH33"/>
      <c r="RKI33"/>
      <c r="RKJ33"/>
      <c r="RKK33"/>
      <c r="RKL33"/>
      <c r="RKM33"/>
      <c r="RKN33"/>
      <c r="RKO33"/>
      <c r="RKP33"/>
      <c r="RKQ33"/>
      <c r="RKR33"/>
      <c r="RKS33"/>
      <c r="RKT33"/>
      <c r="RKU33"/>
      <c r="RKV33"/>
      <c r="RKW33"/>
      <c r="RKX33"/>
      <c r="RKY33"/>
      <c r="RKZ33"/>
      <c r="RLA33"/>
      <c r="RLB33"/>
      <c r="RLC33"/>
      <c r="RLD33"/>
      <c r="RLE33"/>
      <c r="RLF33"/>
      <c r="RLG33"/>
      <c r="RLH33"/>
      <c r="RLI33"/>
      <c r="RLJ33"/>
      <c r="RLK33"/>
      <c r="RLL33"/>
      <c r="RLM33"/>
      <c r="RLN33"/>
      <c r="RLO33"/>
      <c r="RLP33"/>
      <c r="RLQ33"/>
      <c r="RLR33"/>
      <c r="RLS33"/>
      <c r="RLT33"/>
      <c r="RLU33"/>
      <c r="RLV33"/>
      <c r="RLW33"/>
      <c r="RLX33"/>
      <c r="RLY33"/>
      <c r="RLZ33"/>
      <c r="RMA33"/>
      <c r="RMB33"/>
      <c r="RMC33"/>
      <c r="RMD33"/>
      <c r="RME33"/>
      <c r="RMF33"/>
      <c r="RMG33"/>
      <c r="RMH33"/>
      <c r="RMI33"/>
      <c r="RMJ33"/>
      <c r="RMK33"/>
      <c r="RML33"/>
      <c r="RMM33"/>
      <c r="RMN33"/>
      <c r="RMO33"/>
      <c r="RMP33"/>
      <c r="RMQ33"/>
      <c r="RMR33"/>
      <c r="RMS33"/>
      <c r="RMT33"/>
      <c r="RMU33"/>
      <c r="RMV33"/>
      <c r="RMW33"/>
      <c r="RMX33"/>
      <c r="RMY33"/>
      <c r="RMZ33"/>
      <c r="RNA33"/>
      <c r="RNB33"/>
      <c r="RNC33"/>
      <c r="RND33"/>
      <c r="RNE33"/>
      <c r="RNF33"/>
      <c r="RNG33"/>
      <c r="RNH33"/>
      <c r="RNI33"/>
      <c r="RNJ33"/>
      <c r="RNK33"/>
      <c r="RNL33"/>
      <c r="RNM33"/>
      <c r="RNN33"/>
      <c r="RNO33"/>
      <c r="RNP33"/>
      <c r="RNQ33"/>
      <c r="RNR33"/>
      <c r="RNS33"/>
      <c r="RNT33"/>
      <c r="RNU33"/>
      <c r="RNV33"/>
      <c r="RNW33"/>
      <c r="RNX33"/>
      <c r="RNY33"/>
      <c r="RNZ33"/>
      <c r="ROA33"/>
      <c r="ROB33"/>
      <c r="ROC33"/>
      <c r="ROD33"/>
      <c r="ROE33"/>
      <c r="ROF33"/>
      <c r="ROG33"/>
      <c r="ROH33"/>
      <c r="ROI33"/>
      <c r="ROJ33"/>
      <c r="ROK33"/>
      <c r="ROL33"/>
      <c r="ROM33"/>
      <c r="RON33"/>
      <c r="ROO33"/>
      <c r="ROP33"/>
      <c r="ROQ33"/>
      <c r="ROR33"/>
      <c r="ROS33"/>
      <c r="ROT33"/>
      <c r="ROU33"/>
      <c r="ROV33"/>
      <c r="ROW33"/>
      <c r="ROX33"/>
      <c r="ROY33"/>
      <c r="ROZ33"/>
      <c r="RPA33"/>
      <c r="RPB33"/>
      <c r="RPC33"/>
      <c r="RPD33"/>
      <c r="RPE33"/>
      <c r="RPF33"/>
      <c r="RPG33"/>
      <c r="RPH33"/>
      <c r="RPI33"/>
      <c r="RPJ33"/>
      <c r="RPK33"/>
      <c r="RPL33"/>
      <c r="RPM33"/>
      <c r="RPN33"/>
      <c r="RPO33"/>
      <c r="RPP33"/>
      <c r="RPQ33"/>
      <c r="RPR33"/>
      <c r="RPS33"/>
      <c r="RPT33"/>
      <c r="RPU33"/>
      <c r="RPV33"/>
      <c r="RPW33"/>
      <c r="RPX33"/>
      <c r="RPY33"/>
      <c r="RPZ33"/>
      <c r="RQA33"/>
      <c r="RQB33"/>
      <c r="RQC33"/>
      <c r="RQD33"/>
      <c r="RQE33"/>
      <c r="RQF33"/>
      <c r="RQG33"/>
      <c r="RQH33"/>
      <c r="RQI33"/>
      <c r="RQJ33"/>
      <c r="RQK33"/>
      <c r="RQL33"/>
      <c r="RQM33"/>
      <c r="RQN33"/>
      <c r="RQO33"/>
      <c r="RQP33"/>
      <c r="RQQ33"/>
      <c r="RQR33"/>
      <c r="RQS33"/>
      <c r="RQT33"/>
      <c r="RQU33"/>
      <c r="RQV33"/>
      <c r="RQW33"/>
      <c r="RQX33"/>
      <c r="RQY33"/>
      <c r="RQZ33"/>
      <c r="RRA33"/>
      <c r="RRB33"/>
      <c r="RRC33"/>
      <c r="RRD33"/>
      <c r="RRE33"/>
      <c r="RRF33"/>
      <c r="RRG33"/>
      <c r="RRH33"/>
      <c r="RRI33"/>
      <c r="RRJ33"/>
      <c r="RRK33"/>
      <c r="RRL33"/>
      <c r="RRM33"/>
      <c r="RRN33"/>
      <c r="RRO33"/>
      <c r="RRP33"/>
      <c r="RRQ33"/>
      <c r="RRR33"/>
      <c r="RRS33"/>
      <c r="RRT33"/>
      <c r="RRU33"/>
      <c r="RRV33"/>
      <c r="RRW33"/>
      <c r="RRX33"/>
      <c r="RRY33"/>
      <c r="RRZ33"/>
      <c r="RSA33"/>
      <c r="RSB33"/>
      <c r="RSC33"/>
      <c r="RSD33"/>
      <c r="RSE33"/>
      <c r="RSF33"/>
      <c r="RSG33"/>
      <c r="RSH33"/>
      <c r="RSI33"/>
      <c r="RSJ33"/>
      <c r="RSK33"/>
      <c r="RSL33"/>
      <c r="RSM33"/>
      <c r="RSN33"/>
      <c r="RSO33"/>
      <c r="RSP33"/>
      <c r="RSQ33"/>
      <c r="RSR33"/>
      <c r="RSS33"/>
      <c r="RST33"/>
      <c r="RSU33"/>
      <c r="RSV33"/>
      <c r="RSW33"/>
      <c r="RSX33"/>
      <c r="RSY33"/>
      <c r="RSZ33"/>
      <c r="RTA33"/>
      <c r="RTB33"/>
      <c r="RTC33"/>
      <c r="RTD33"/>
      <c r="RTE33"/>
      <c r="RTF33"/>
      <c r="RTG33"/>
      <c r="RTH33"/>
      <c r="RTI33"/>
      <c r="RTJ33"/>
      <c r="RTK33"/>
      <c r="RTL33"/>
      <c r="RTM33"/>
      <c r="RTN33"/>
      <c r="RTO33"/>
      <c r="RTP33"/>
      <c r="RTQ33"/>
      <c r="RTR33"/>
      <c r="RTS33"/>
      <c r="RTT33"/>
      <c r="RTU33"/>
      <c r="RTV33"/>
      <c r="RTW33"/>
      <c r="RTX33"/>
      <c r="RTY33"/>
      <c r="RTZ33"/>
      <c r="RUA33"/>
      <c r="RUB33"/>
      <c r="RUC33"/>
      <c r="RUD33"/>
      <c r="RUE33"/>
      <c r="RUF33"/>
      <c r="RUG33"/>
      <c r="RUH33"/>
      <c r="RUI33"/>
      <c r="RUJ33"/>
      <c r="RUK33"/>
      <c r="RUL33"/>
      <c r="RUM33"/>
      <c r="RUN33"/>
      <c r="RUO33"/>
      <c r="RUP33"/>
      <c r="RUQ33"/>
      <c r="RUR33"/>
      <c r="RUS33"/>
      <c r="RUT33"/>
      <c r="RUU33"/>
      <c r="RUV33"/>
      <c r="RUW33"/>
      <c r="RUX33"/>
      <c r="RUY33"/>
      <c r="RUZ33"/>
      <c r="RVA33"/>
      <c r="RVB33"/>
      <c r="RVC33"/>
      <c r="RVD33"/>
      <c r="RVE33"/>
      <c r="RVF33"/>
      <c r="RVG33"/>
      <c r="RVH33"/>
      <c r="RVI33"/>
      <c r="RVJ33"/>
      <c r="RVK33"/>
      <c r="RVL33"/>
      <c r="RVM33"/>
      <c r="RVN33"/>
      <c r="RVO33"/>
      <c r="RVP33"/>
      <c r="RVQ33"/>
      <c r="RVR33"/>
      <c r="RVS33"/>
      <c r="RVT33"/>
      <c r="RVU33"/>
      <c r="RVV33"/>
      <c r="RVW33"/>
      <c r="RVX33"/>
      <c r="RVY33"/>
      <c r="RVZ33"/>
      <c r="RWA33"/>
      <c r="RWB33"/>
      <c r="RWC33"/>
      <c r="RWD33"/>
      <c r="RWE33"/>
      <c r="RWF33"/>
      <c r="RWG33"/>
      <c r="RWH33"/>
      <c r="RWI33"/>
      <c r="RWJ33"/>
      <c r="RWK33"/>
      <c r="RWL33"/>
      <c r="RWM33"/>
      <c r="RWN33"/>
      <c r="RWO33"/>
      <c r="RWP33"/>
      <c r="RWQ33"/>
      <c r="RWR33"/>
      <c r="RWS33"/>
      <c r="RWT33"/>
      <c r="RWU33"/>
      <c r="RWV33"/>
      <c r="RWW33"/>
      <c r="RWX33"/>
      <c r="RWY33"/>
      <c r="RWZ33"/>
      <c r="RXA33"/>
      <c r="RXB33"/>
      <c r="RXC33"/>
      <c r="RXD33"/>
      <c r="RXE33"/>
      <c r="RXF33"/>
      <c r="RXG33"/>
      <c r="RXH33"/>
      <c r="RXI33"/>
      <c r="RXJ33"/>
      <c r="RXK33"/>
      <c r="RXL33"/>
      <c r="RXM33"/>
      <c r="RXN33"/>
      <c r="RXO33"/>
      <c r="RXP33"/>
      <c r="RXQ33"/>
      <c r="RXR33"/>
      <c r="RXS33"/>
      <c r="RXT33"/>
      <c r="RXU33"/>
      <c r="RXV33"/>
      <c r="RXW33"/>
      <c r="RXX33"/>
      <c r="RXY33"/>
      <c r="RXZ33"/>
      <c r="RYA33"/>
      <c r="RYB33"/>
      <c r="RYC33"/>
      <c r="RYD33"/>
      <c r="RYE33"/>
      <c r="RYF33"/>
      <c r="RYG33"/>
      <c r="RYH33"/>
      <c r="RYI33"/>
      <c r="RYJ33"/>
      <c r="RYK33"/>
      <c r="RYL33"/>
      <c r="RYM33"/>
      <c r="RYN33"/>
      <c r="RYO33"/>
      <c r="RYP33"/>
      <c r="RYQ33"/>
      <c r="RYR33"/>
      <c r="RYS33"/>
      <c r="RYT33"/>
      <c r="RYU33"/>
      <c r="RYV33"/>
      <c r="RYW33"/>
      <c r="RYX33"/>
      <c r="RYY33"/>
      <c r="RYZ33"/>
      <c r="RZA33"/>
      <c r="RZB33"/>
      <c r="RZC33"/>
      <c r="RZD33"/>
      <c r="RZE33"/>
      <c r="RZF33"/>
      <c r="RZG33"/>
      <c r="RZH33"/>
      <c r="RZI33"/>
      <c r="RZJ33"/>
      <c r="RZK33"/>
      <c r="RZL33"/>
      <c r="RZM33"/>
      <c r="RZN33"/>
      <c r="RZO33"/>
      <c r="RZP33"/>
      <c r="RZQ33"/>
      <c r="RZR33"/>
      <c r="RZS33"/>
      <c r="RZT33"/>
      <c r="RZU33"/>
      <c r="RZV33"/>
      <c r="RZW33"/>
      <c r="RZX33"/>
      <c r="RZY33"/>
      <c r="RZZ33"/>
      <c r="SAA33"/>
      <c r="SAB33"/>
      <c r="SAC33"/>
      <c r="SAD33"/>
      <c r="SAE33"/>
      <c r="SAF33"/>
      <c r="SAG33"/>
      <c r="SAH33"/>
      <c r="SAI33"/>
      <c r="SAJ33"/>
      <c r="SAK33"/>
      <c r="SAL33"/>
      <c r="SAM33"/>
      <c r="SAN33"/>
      <c r="SAO33"/>
      <c r="SAP33"/>
      <c r="SAQ33"/>
      <c r="SAR33"/>
      <c r="SAS33"/>
      <c r="SAT33"/>
      <c r="SAU33"/>
      <c r="SAV33"/>
      <c r="SAW33"/>
      <c r="SAX33"/>
      <c r="SAY33"/>
      <c r="SAZ33"/>
      <c r="SBA33"/>
      <c r="SBB33"/>
      <c r="SBC33"/>
      <c r="SBD33"/>
      <c r="SBE33"/>
      <c r="SBF33"/>
      <c r="SBG33"/>
      <c r="SBH33"/>
      <c r="SBI33"/>
      <c r="SBJ33"/>
      <c r="SBK33"/>
      <c r="SBL33"/>
      <c r="SBM33"/>
      <c r="SBN33"/>
      <c r="SBO33"/>
      <c r="SBP33"/>
      <c r="SBQ33"/>
      <c r="SBR33"/>
      <c r="SBS33"/>
      <c r="SBT33"/>
      <c r="SBU33"/>
      <c r="SBV33"/>
      <c r="SBW33"/>
      <c r="SBX33"/>
      <c r="SBY33"/>
      <c r="SBZ33"/>
      <c r="SCA33"/>
      <c r="SCB33"/>
      <c r="SCC33"/>
      <c r="SCD33"/>
      <c r="SCE33"/>
      <c r="SCF33"/>
      <c r="SCG33"/>
      <c r="SCH33"/>
      <c r="SCI33"/>
      <c r="SCJ33"/>
      <c r="SCK33"/>
      <c r="SCL33"/>
      <c r="SCM33"/>
      <c r="SCN33"/>
      <c r="SCO33"/>
      <c r="SCP33"/>
      <c r="SCQ33"/>
      <c r="SCR33"/>
      <c r="SCS33"/>
      <c r="SCT33"/>
      <c r="SCU33"/>
      <c r="SCV33"/>
      <c r="SCW33"/>
      <c r="SCX33"/>
      <c r="SCY33"/>
      <c r="SCZ33"/>
      <c r="SDA33"/>
      <c r="SDB33"/>
      <c r="SDC33"/>
      <c r="SDD33"/>
      <c r="SDE33"/>
      <c r="SDF33"/>
      <c r="SDG33"/>
      <c r="SDH33"/>
      <c r="SDI33"/>
      <c r="SDJ33"/>
      <c r="SDK33"/>
      <c r="SDL33"/>
      <c r="SDM33"/>
      <c r="SDN33"/>
      <c r="SDO33"/>
      <c r="SDP33"/>
      <c r="SDQ33"/>
      <c r="SDR33"/>
      <c r="SDS33"/>
      <c r="SDT33"/>
      <c r="SDU33"/>
      <c r="SDV33"/>
      <c r="SDW33"/>
      <c r="SDX33"/>
      <c r="SDY33"/>
      <c r="SDZ33"/>
      <c r="SEA33"/>
      <c r="SEB33"/>
      <c r="SEC33"/>
      <c r="SED33"/>
      <c r="SEE33"/>
      <c r="SEF33"/>
      <c r="SEG33"/>
      <c r="SEH33"/>
      <c r="SEI33"/>
      <c r="SEJ33"/>
      <c r="SEK33"/>
      <c r="SEL33"/>
      <c r="SEM33"/>
      <c r="SEN33"/>
      <c r="SEO33"/>
      <c r="SEP33"/>
      <c r="SEQ33"/>
      <c r="SER33"/>
      <c r="SES33"/>
      <c r="SET33"/>
      <c r="SEU33"/>
      <c r="SEV33"/>
      <c r="SEW33"/>
      <c r="SEX33"/>
      <c r="SEY33"/>
      <c r="SEZ33"/>
      <c r="SFA33"/>
      <c r="SFB33"/>
      <c r="SFC33"/>
      <c r="SFD33"/>
      <c r="SFE33"/>
      <c r="SFF33"/>
      <c r="SFG33"/>
      <c r="SFH33"/>
      <c r="SFI33"/>
      <c r="SFJ33"/>
      <c r="SFK33"/>
      <c r="SFL33"/>
      <c r="SFM33"/>
      <c r="SFN33"/>
      <c r="SFO33"/>
      <c r="SFP33"/>
      <c r="SFQ33"/>
      <c r="SFR33"/>
      <c r="SFS33"/>
      <c r="SFT33"/>
      <c r="SFU33"/>
      <c r="SFV33"/>
      <c r="SFW33"/>
      <c r="SFX33"/>
      <c r="SFY33"/>
      <c r="SFZ33"/>
      <c r="SGA33"/>
      <c r="SGB33"/>
      <c r="SGC33"/>
      <c r="SGD33"/>
      <c r="SGE33"/>
      <c r="SGF33"/>
      <c r="SGG33"/>
      <c r="SGH33"/>
      <c r="SGI33"/>
      <c r="SGJ33"/>
      <c r="SGK33"/>
      <c r="SGL33"/>
      <c r="SGM33"/>
      <c r="SGN33"/>
      <c r="SGO33"/>
      <c r="SGP33"/>
      <c r="SGQ33"/>
      <c r="SGR33"/>
      <c r="SGS33"/>
      <c r="SGT33"/>
      <c r="SGU33"/>
      <c r="SGV33"/>
      <c r="SGW33"/>
      <c r="SGX33"/>
      <c r="SGY33"/>
      <c r="SGZ33"/>
      <c r="SHA33"/>
      <c r="SHB33"/>
      <c r="SHC33"/>
      <c r="SHD33"/>
      <c r="SHE33"/>
      <c r="SHF33"/>
      <c r="SHG33"/>
      <c r="SHH33"/>
      <c r="SHI33"/>
      <c r="SHJ33"/>
      <c r="SHK33"/>
      <c r="SHL33"/>
      <c r="SHM33"/>
      <c r="SHN33"/>
      <c r="SHO33"/>
      <c r="SHP33"/>
      <c r="SHQ33"/>
      <c r="SHR33"/>
      <c r="SHS33"/>
      <c r="SHT33"/>
      <c r="SHU33"/>
      <c r="SHV33"/>
      <c r="SHW33"/>
      <c r="SHX33"/>
      <c r="SHY33"/>
      <c r="SHZ33"/>
      <c r="SIA33"/>
      <c r="SIB33"/>
      <c r="SIC33"/>
      <c r="SID33"/>
      <c r="SIE33"/>
      <c r="SIF33"/>
      <c r="SIG33"/>
      <c r="SIH33"/>
      <c r="SII33"/>
      <c r="SIJ33"/>
      <c r="SIK33"/>
      <c r="SIL33"/>
      <c r="SIM33"/>
      <c r="SIN33"/>
      <c r="SIO33"/>
      <c r="SIP33"/>
      <c r="SIQ33"/>
      <c r="SIR33"/>
      <c r="SIS33"/>
      <c r="SIT33"/>
      <c r="SIU33"/>
      <c r="SIV33"/>
      <c r="SIW33"/>
      <c r="SIX33"/>
      <c r="SIY33"/>
      <c r="SIZ33"/>
      <c r="SJA33"/>
      <c r="SJB33"/>
      <c r="SJC33"/>
      <c r="SJD33"/>
      <c r="SJE33"/>
      <c r="SJF33"/>
      <c r="SJG33"/>
      <c r="SJH33"/>
      <c r="SJI33"/>
      <c r="SJJ33"/>
      <c r="SJK33"/>
      <c r="SJL33"/>
      <c r="SJM33"/>
      <c r="SJN33"/>
      <c r="SJO33"/>
      <c r="SJP33"/>
      <c r="SJQ33"/>
      <c r="SJR33"/>
      <c r="SJS33"/>
      <c r="SJT33"/>
      <c r="SJU33"/>
      <c r="SJV33"/>
      <c r="SJW33"/>
      <c r="SJX33"/>
      <c r="SJY33"/>
      <c r="SJZ33"/>
      <c r="SKA33"/>
      <c r="SKB33"/>
      <c r="SKC33"/>
      <c r="SKD33"/>
      <c r="SKE33"/>
      <c r="SKF33"/>
      <c r="SKG33"/>
      <c r="SKH33"/>
      <c r="SKI33"/>
      <c r="SKJ33"/>
      <c r="SKK33"/>
      <c r="SKL33"/>
      <c r="SKM33"/>
      <c r="SKN33"/>
      <c r="SKO33"/>
      <c r="SKP33"/>
      <c r="SKQ33"/>
      <c r="SKR33"/>
      <c r="SKS33"/>
      <c r="SKT33"/>
      <c r="SKU33"/>
      <c r="SKV33"/>
      <c r="SKW33"/>
      <c r="SKX33"/>
      <c r="SKY33"/>
      <c r="SKZ33"/>
      <c r="SLA33"/>
      <c r="SLB33"/>
      <c r="SLC33"/>
      <c r="SLD33"/>
      <c r="SLE33"/>
      <c r="SLF33"/>
      <c r="SLG33"/>
      <c r="SLH33"/>
      <c r="SLI33"/>
      <c r="SLJ33"/>
      <c r="SLK33"/>
      <c r="SLL33"/>
      <c r="SLM33"/>
      <c r="SLN33"/>
      <c r="SLO33"/>
      <c r="SLP33"/>
      <c r="SLQ33"/>
      <c r="SLR33"/>
      <c r="SLS33"/>
      <c r="SLT33"/>
      <c r="SLU33"/>
      <c r="SLV33"/>
      <c r="SLW33"/>
      <c r="SLX33"/>
      <c r="SLY33"/>
      <c r="SLZ33"/>
      <c r="SMA33"/>
      <c r="SMB33"/>
      <c r="SMC33"/>
      <c r="SMD33"/>
      <c r="SME33"/>
      <c r="SMF33"/>
      <c r="SMG33"/>
      <c r="SMH33"/>
      <c r="SMI33"/>
      <c r="SMJ33"/>
      <c r="SMK33"/>
      <c r="SML33"/>
      <c r="SMM33"/>
      <c r="SMN33"/>
      <c r="SMO33"/>
      <c r="SMP33"/>
      <c r="SMQ33"/>
      <c r="SMR33"/>
      <c r="SMS33"/>
      <c r="SMT33"/>
      <c r="SMU33"/>
      <c r="SMV33"/>
      <c r="SMW33"/>
      <c r="SMX33"/>
      <c r="SMY33"/>
      <c r="SMZ33"/>
      <c r="SNA33"/>
      <c r="SNB33"/>
      <c r="SNC33"/>
      <c r="SND33"/>
      <c r="SNE33"/>
      <c r="SNF33"/>
      <c r="SNG33"/>
      <c r="SNH33"/>
      <c r="SNI33"/>
      <c r="SNJ33"/>
      <c r="SNK33"/>
      <c r="SNL33"/>
      <c r="SNM33"/>
      <c r="SNN33"/>
      <c r="SNO33"/>
      <c r="SNP33"/>
      <c r="SNQ33"/>
      <c r="SNR33"/>
      <c r="SNS33"/>
      <c r="SNT33"/>
      <c r="SNU33"/>
      <c r="SNV33"/>
      <c r="SNW33"/>
      <c r="SNX33"/>
      <c r="SNY33"/>
      <c r="SNZ33"/>
      <c r="SOA33"/>
      <c r="SOB33"/>
      <c r="SOC33"/>
      <c r="SOD33"/>
      <c r="SOE33"/>
      <c r="SOF33"/>
      <c r="SOG33"/>
      <c r="SOH33"/>
      <c r="SOI33"/>
      <c r="SOJ33"/>
      <c r="SOK33"/>
      <c r="SOL33"/>
      <c r="SOM33"/>
      <c r="SON33"/>
      <c r="SOO33"/>
      <c r="SOP33"/>
      <c r="SOQ33"/>
      <c r="SOR33"/>
      <c r="SOS33"/>
      <c r="SOT33"/>
      <c r="SOU33"/>
      <c r="SOV33"/>
      <c r="SOW33"/>
      <c r="SOX33"/>
      <c r="SOY33"/>
      <c r="SOZ33"/>
      <c r="SPA33"/>
      <c r="SPB33"/>
      <c r="SPC33"/>
      <c r="SPD33"/>
      <c r="SPE33"/>
      <c r="SPF33"/>
      <c r="SPG33"/>
      <c r="SPH33"/>
      <c r="SPI33"/>
      <c r="SPJ33"/>
      <c r="SPK33"/>
      <c r="SPL33"/>
      <c r="SPM33"/>
      <c r="SPN33"/>
      <c r="SPO33"/>
      <c r="SPP33"/>
      <c r="SPQ33"/>
      <c r="SPR33"/>
      <c r="SPS33"/>
      <c r="SPT33"/>
      <c r="SPU33"/>
      <c r="SPV33"/>
      <c r="SPW33"/>
      <c r="SPX33"/>
      <c r="SPY33"/>
      <c r="SPZ33"/>
      <c r="SQA33"/>
      <c r="SQB33"/>
      <c r="SQC33"/>
      <c r="SQD33"/>
      <c r="SQE33"/>
      <c r="SQF33"/>
      <c r="SQG33"/>
      <c r="SQH33"/>
      <c r="SQI33"/>
      <c r="SQJ33"/>
      <c r="SQK33"/>
      <c r="SQL33"/>
      <c r="SQM33"/>
      <c r="SQN33"/>
      <c r="SQO33"/>
      <c r="SQP33"/>
      <c r="SQQ33"/>
      <c r="SQR33"/>
      <c r="SQS33"/>
      <c r="SQT33"/>
      <c r="SQU33"/>
      <c r="SQV33"/>
      <c r="SQW33"/>
      <c r="SQX33"/>
      <c r="SQY33"/>
      <c r="SQZ33"/>
      <c r="SRA33"/>
      <c r="SRB33"/>
      <c r="SRC33"/>
      <c r="SRD33"/>
      <c r="SRE33"/>
      <c r="SRF33"/>
      <c r="SRG33"/>
      <c r="SRH33"/>
      <c r="SRI33"/>
      <c r="SRJ33"/>
      <c r="SRK33"/>
      <c r="SRL33"/>
      <c r="SRM33"/>
      <c r="SRN33"/>
      <c r="SRO33"/>
      <c r="SRP33"/>
      <c r="SRQ33"/>
      <c r="SRR33"/>
      <c r="SRS33"/>
      <c r="SRT33"/>
      <c r="SRU33"/>
      <c r="SRV33"/>
      <c r="SRW33"/>
      <c r="SRX33"/>
      <c r="SRY33"/>
      <c r="SRZ33"/>
      <c r="SSA33"/>
      <c r="SSB33"/>
      <c r="SSC33"/>
      <c r="SSD33"/>
      <c r="SSE33"/>
      <c r="SSF33"/>
      <c r="SSG33"/>
      <c r="SSH33"/>
      <c r="SSI33"/>
      <c r="SSJ33"/>
      <c r="SSK33"/>
      <c r="SSL33"/>
      <c r="SSM33"/>
      <c r="SSN33"/>
      <c r="SSO33"/>
      <c r="SSP33"/>
      <c r="SSQ33"/>
      <c r="SSR33"/>
      <c r="SSS33"/>
      <c r="SST33"/>
      <c r="SSU33"/>
      <c r="SSV33"/>
      <c r="SSW33"/>
      <c r="SSX33"/>
      <c r="SSY33"/>
      <c r="SSZ33"/>
      <c r="STA33"/>
      <c r="STB33"/>
      <c r="STC33"/>
      <c r="STD33"/>
      <c r="STE33"/>
      <c r="STF33"/>
      <c r="STG33"/>
      <c r="STH33"/>
      <c r="STI33"/>
      <c r="STJ33"/>
      <c r="STK33"/>
      <c r="STL33"/>
      <c r="STM33"/>
      <c r="STN33"/>
      <c r="STO33"/>
      <c r="STP33"/>
      <c r="STQ33"/>
      <c r="STR33"/>
      <c r="STS33"/>
      <c r="STT33"/>
      <c r="STU33"/>
      <c r="STV33"/>
      <c r="STW33"/>
      <c r="STX33"/>
      <c r="STY33"/>
      <c r="STZ33"/>
      <c r="SUA33"/>
      <c r="SUB33"/>
      <c r="SUC33"/>
      <c r="SUD33"/>
      <c r="SUE33"/>
      <c r="SUF33"/>
      <c r="SUG33"/>
      <c r="SUH33"/>
      <c r="SUI33"/>
      <c r="SUJ33"/>
      <c r="SUK33"/>
      <c r="SUL33"/>
      <c r="SUM33"/>
      <c r="SUN33"/>
      <c r="SUO33"/>
      <c r="SUP33"/>
      <c r="SUQ33"/>
      <c r="SUR33"/>
      <c r="SUS33"/>
      <c r="SUT33"/>
      <c r="SUU33"/>
      <c r="SUV33"/>
      <c r="SUW33"/>
      <c r="SUX33"/>
      <c r="SUY33"/>
      <c r="SUZ33"/>
      <c r="SVA33"/>
      <c r="SVB33"/>
      <c r="SVC33"/>
      <c r="SVD33"/>
      <c r="SVE33"/>
      <c r="SVF33"/>
      <c r="SVG33"/>
      <c r="SVH33"/>
      <c r="SVI33"/>
      <c r="SVJ33"/>
      <c r="SVK33"/>
      <c r="SVL33"/>
      <c r="SVM33"/>
      <c r="SVN33"/>
      <c r="SVO33"/>
      <c r="SVP33"/>
      <c r="SVQ33"/>
      <c r="SVR33"/>
      <c r="SVS33"/>
      <c r="SVT33"/>
      <c r="SVU33"/>
      <c r="SVV33"/>
      <c r="SVW33"/>
      <c r="SVX33"/>
      <c r="SVY33"/>
      <c r="SVZ33"/>
      <c r="SWA33"/>
      <c r="SWB33"/>
      <c r="SWC33"/>
      <c r="SWD33"/>
      <c r="SWE33"/>
      <c r="SWF33"/>
      <c r="SWG33"/>
      <c r="SWH33"/>
      <c r="SWI33"/>
      <c r="SWJ33"/>
      <c r="SWK33"/>
      <c r="SWL33"/>
      <c r="SWM33"/>
      <c r="SWN33"/>
      <c r="SWO33"/>
      <c r="SWP33"/>
      <c r="SWQ33"/>
      <c r="SWR33"/>
      <c r="SWS33"/>
      <c r="SWT33"/>
      <c r="SWU33"/>
      <c r="SWV33"/>
      <c r="SWW33"/>
      <c r="SWX33"/>
      <c r="SWY33"/>
      <c r="SWZ33"/>
      <c r="SXA33"/>
      <c r="SXB33"/>
      <c r="SXC33"/>
      <c r="SXD33"/>
      <c r="SXE33"/>
      <c r="SXF33"/>
      <c r="SXG33"/>
      <c r="SXH33"/>
      <c r="SXI33"/>
      <c r="SXJ33"/>
      <c r="SXK33"/>
      <c r="SXL33"/>
      <c r="SXM33"/>
      <c r="SXN33"/>
      <c r="SXO33"/>
      <c r="SXP33"/>
      <c r="SXQ33"/>
      <c r="SXR33"/>
      <c r="SXS33"/>
      <c r="SXT33"/>
      <c r="SXU33"/>
      <c r="SXV33"/>
      <c r="SXW33"/>
      <c r="SXX33"/>
      <c r="SXY33"/>
      <c r="SXZ33"/>
      <c r="SYA33"/>
      <c r="SYB33"/>
      <c r="SYC33"/>
      <c r="SYD33"/>
      <c r="SYE33"/>
      <c r="SYF33"/>
      <c r="SYG33"/>
      <c r="SYH33"/>
      <c r="SYI33"/>
      <c r="SYJ33"/>
      <c r="SYK33"/>
      <c r="SYL33"/>
      <c r="SYM33"/>
      <c r="SYN33"/>
      <c r="SYO33"/>
      <c r="SYP33"/>
      <c r="SYQ33"/>
      <c r="SYR33"/>
      <c r="SYS33"/>
      <c r="SYT33"/>
      <c r="SYU33"/>
      <c r="SYV33"/>
      <c r="SYW33"/>
      <c r="SYX33"/>
      <c r="SYY33"/>
      <c r="SYZ33"/>
      <c r="SZA33"/>
      <c r="SZB33"/>
      <c r="SZC33"/>
      <c r="SZD33"/>
      <c r="SZE33"/>
      <c r="SZF33"/>
      <c r="SZG33"/>
      <c r="SZH33"/>
      <c r="SZI33"/>
      <c r="SZJ33"/>
      <c r="SZK33"/>
      <c r="SZL33"/>
      <c r="SZM33"/>
      <c r="SZN33"/>
      <c r="SZO33"/>
      <c r="SZP33"/>
      <c r="SZQ33"/>
      <c r="SZR33"/>
      <c r="SZS33"/>
      <c r="SZT33"/>
      <c r="SZU33"/>
      <c r="SZV33"/>
      <c r="SZW33"/>
      <c r="SZX33"/>
      <c r="SZY33"/>
      <c r="SZZ33"/>
      <c r="TAA33"/>
      <c r="TAB33"/>
      <c r="TAC33"/>
      <c r="TAD33"/>
      <c r="TAE33"/>
      <c r="TAF33"/>
      <c r="TAG33"/>
      <c r="TAH33"/>
      <c r="TAI33"/>
      <c r="TAJ33"/>
      <c r="TAK33"/>
      <c r="TAL33"/>
      <c r="TAM33"/>
      <c r="TAN33"/>
      <c r="TAO33"/>
      <c r="TAP33"/>
      <c r="TAQ33"/>
      <c r="TAR33"/>
      <c r="TAS33"/>
      <c r="TAT33"/>
      <c r="TAU33"/>
      <c r="TAV33"/>
      <c r="TAW33"/>
      <c r="TAX33"/>
      <c r="TAY33"/>
      <c r="TAZ33"/>
      <c r="TBA33"/>
      <c r="TBB33"/>
      <c r="TBC33"/>
      <c r="TBD33"/>
      <c r="TBE33"/>
      <c r="TBF33"/>
      <c r="TBG33"/>
      <c r="TBH33"/>
      <c r="TBI33"/>
      <c r="TBJ33"/>
      <c r="TBK33"/>
      <c r="TBL33"/>
      <c r="TBM33"/>
      <c r="TBN33"/>
      <c r="TBO33"/>
      <c r="TBP33"/>
      <c r="TBQ33"/>
      <c r="TBR33"/>
      <c r="TBS33"/>
      <c r="TBT33"/>
      <c r="TBU33"/>
      <c r="TBV33"/>
      <c r="TBW33"/>
      <c r="TBX33"/>
      <c r="TBY33"/>
      <c r="TBZ33"/>
      <c r="TCA33"/>
      <c r="TCB33"/>
      <c r="TCC33"/>
      <c r="TCD33"/>
      <c r="TCE33"/>
      <c r="TCF33"/>
      <c r="TCG33"/>
      <c r="TCH33"/>
      <c r="TCI33"/>
      <c r="TCJ33"/>
      <c r="TCK33"/>
      <c r="TCL33"/>
      <c r="TCM33"/>
      <c r="TCN33"/>
      <c r="TCO33"/>
      <c r="TCP33"/>
      <c r="TCQ33"/>
      <c r="TCR33"/>
      <c r="TCS33"/>
      <c r="TCT33"/>
      <c r="TCU33"/>
      <c r="TCV33"/>
      <c r="TCW33"/>
      <c r="TCX33"/>
      <c r="TCY33"/>
      <c r="TCZ33"/>
      <c r="TDA33"/>
      <c r="TDB33"/>
      <c r="TDC33"/>
      <c r="TDD33"/>
      <c r="TDE33"/>
      <c r="TDF33"/>
      <c r="TDG33"/>
      <c r="TDH33"/>
      <c r="TDI33"/>
      <c r="TDJ33"/>
      <c r="TDK33"/>
      <c r="TDL33"/>
      <c r="TDM33"/>
      <c r="TDN33"/>
      <c r="TDO33"/>
      <c r="TDP33"/>
      <c r="TDQ33"/>
      <c r="TDR33"/>
      <c r="TDS33"/>
      <c r="TDT33"/>
      <c r="TDU33"/>
      <c r="TDV33"/>
      <c r="TDW33"/>
      <c r="TDX33"/>
      <c r="TDY33"/>
      <c r="TDZ33"/>
      <c r="TEA33"/>
      <c r="TEB33"/>
      <c r="TEC33"/>
      <c r="TED33"/>
      <c r="TEE33"/>
      <c r="TEF33"/>
      <c r="TEG33"/>
      <c r="TEH33"/>
      <c r="TEI33"/>
      <c r="TEJ33"/>
      <c r="TEK33"/>
      <c r="TEL33"/>
      <c r="TEM33"/>
      <c r="TEN33"/>
      <c r="TEO33"/>
      <c r="TEP33"/>
      <c r="TEQ33"/>
      <c r="TER33"/>
      <c r="TES33"/>
      <c r="TET33"/>
      <c r="TEU33"/>
      <c r="TEV33"/>
      <c r="TEW33"/>
      <c r="TEX33"/>
      <c r="TEY33"/>
      <c r="TEZ33"/>
      <c r="TFA33"/>
      <c r="TFB33"/>
      <c r="TFC33"/>
      <c r="TFD33"/>
      <c r="TFE33"/>
      <c r="TFF33"/>
      <c r="TFG33"/>
      <c r="TFH33"/>
      <c r="TFI33"/>
      <c r="TFJ33"/>
      <c r="TFK33"/>
      <c r="TFL33"/>
      <c r="TFM33"/>
      <c r="TFN33"/>
      <c r="TFO33"/>
      <c r="TFP33"/>
      <c r="TFQ33"/>
      <c r="TFR33"/>
      <c r="TFS33"/>
      <c r="TFT33"/>
      <c r="TFU33"/>
      <c r="TFV33"/>
      <c r="TFW33"/>
      <c r="TFX33"/>
      <c r="TFY33"/>
      <c r="TFZ33"/>
      <c r="TGA33"/>
      <c r="TGB33"/>
      <c r="TGC33"/>
      <c r="TGD33"/>
      <c r="TGE33"/>
      <c r="TGF33"/>
      <c r="TGG33"/>
      <c r="TGH33"/>
      <c r="TGI33"/>
      <c r="TGJ33"/>
      <c r="TGK33"/>
      <c r="TGL33"/>
      <c r="TGM33"/>
      <c r="TGN33"/>
      <c r="TGO33"/>
      <c r="TGP33"/>
      <c r="TGQ33"/>
      <c r="TGR33"/>
      <c r="TGS33"/>
      <c r="TGT33"/>
      <c r="TGU33"/>
      <c r="TGV33"/>
      <c r="TGW33"/>
      <c r="TGX33"/>
      <c r="TGY33"/>
      <c r="TGZ33"/>
      <c r="THA33"/>
      <c r="THB33"/>
      <c r="THC33"/>
      <c r="THD33"/>
      <c r="THE33"/>
      <c r="THF33"/>
      <c r="THG33"/>
      <c r="THH33"/>
      <c r="THI33"/>
      <c r="THJ33"/>
      <c r="THK33"/>
      <c r="THL33"/>
      <c r="THM33"/>
      <c r="THN33"/>
      <c r="THO33"/>
      <c r="THP33"/>
      <c r="THQ33"/>
      <c r="THR33"/>
      <c r="THS33"/>
      <c r="THT33"/>
      <c r="THU33"/>
      <c r="THV33"/>
      <c r="THW33"/>
      <c r="THX33"/>
      <c r="THY33"/>
      <c r="THZ33"/>
      <c r="TIA33"/>
      <c r="TIB33"/>
      <c r="TIC33"/>
      <c r="TID33"/>
      <c r="TIE33"/>
      <c r="TIF33"/>
      <c r="TIG33"/>
      <c r="TIH33"/>
      <c r="TII33"/>
      <c r="TIJ33"/>
      <c r="TIK33"/>
      <c r="TIL33"/>
      <c r="TIM33"/>
      <c r="TIN33"/>
      <c r="TIO33"/>
      <c r="TIP33"/>
      <c r="TIQ33"/>
      <c r="TIR33"/>
      <c r="TIS33"/>
      <c r="TIT33"/>
      <c r="TIU33"/>
      <c r="TIV33"/>
      <c r="TIW33"/>
      <c r="TIX33"/>
      <c r="TIY33"/>
      <c r="TIZ33"/>
      <c r="TJA33"/>
      <c r="TJB33"/>
      <c r="TJC33"/>
      <c r="TJD33"/>
      <c r="TJE33"/>
      <c r="TJF33"/>
      <c r="TJG33"/>
      <c r="TJH33"/>
      <c r="TJI33"/>
      <c r="TJJ33"/>
      <c r="TJK33"/>
      <c r="TJL33"/>
      <c r="TJM33"/>
      <c r="TJN33"/>
      <c r="TJO33"/>
      <c r="TJP33"/>
      <c r="TJQ33"/>
      <c r="TJR33"/>
      <c r="TJS33"/>
      <c r="TJT33"/>
      <c r="TJU33"/>
      <c r="TJV33"/>
      <c r="TJW33"/>
      <c r="TJX33"/>
      <c r="TJY33"/>
      <c r="TJZ33"/>
      <c r="TKA33"/>
      <c r="TKB33"/>
      <c r="TKC33"/>
      <c r="TKD33"/>
      <c r="TKE33"/>
      <c r="TKF33"/>
      <c r="TKG33"/>
      <c r="TKH33"/>
      <c r="TKI33"/>
      <c r="TKJ33"/>
      <c r="TKK33"/>
      <c r="TKL33"/>
      <c r="TKM33"/>
      <c r="TKN33"/>
      <c r="TKO33"/>
      <c r="TKP33"/>
      <c r="TKQ33"/>
      <c r="TKR33"/>
      <c r="TKS33"/>
      <c r="TKT33"/>
      <c r="TKU33"/>
      <c r="TKV33"/>
      <c r="TKW33"/>
      <c r="TKX33"/>
      <c r="TKY33"/>
      <c r="TKZ33"/>
      <c r="TLA33"/>
      <c r="TLB33"/>
      <c r="TLC33"/>
      <c r="TLD33"/>
      <c r="TLE33"/>
      <c r="TLF33"/>
      <c r="TLG33"/>
      <c r="TLH33"/>
      <c r="TLI33"/>
      <c r="TLJ33"/>
      <c r="TLK33"/>
      <c r="TLL33"/>
      <c r="TLM33"/>
      <c r="TLN33"/>
      <c r="TLO33"/>
      <c r="TLP33"/>
      <c r="TLQ33"/>
      <c r="TLR33"/>
      <c r="TLS33"/>
      <c r="TLT33"/>
      <c r="TLU33"/>
      <c r="TLV33"/>
      <c r="TLW33"/>
      <c r="TLX33"/>
      <c r="TLY33"/>
      <c r="TLZ33"/>
      <c r="TMA33"/>
      <c r="TMB33"/>
      <c r="TMC33"/>
      <c r="TMD33"/>
      <c r="TME33"/>
      <c r="TMF33"/>
      <c r="TMG33"/>
      <c r="TMH33"/>
      <c r="TMI33"/>
      <c r="TMJ33"/>
      <c r="TMK33"/>
      <c r="TML33"/>
      <c r="TMM33"/>
      <c r="TMN33"/>
      <c r="TMO33"/>
      <c r="TMP33"/>
      <c r="TMQ33"/>
      <c r="TMR33"/>
      <c r="TMS33"/>
      <c r="TMT33"/>
      <c r="TMU33"/>
      <c r="TMV33"/>
      <c r="TMW33"/>
      <c r="TMX33"/>
      <c r="TMY33"/>
      <c r="TMZ33"/>
      <c r="TNA33"/>
      <c r="TNB33"/>
      <c r="TNC33"/>
      <c r="TND33"/>
      <c r="TNE33"/>
      <c r="TNF33"/>
      <c r="TNG33"/>
      <c r="TNH33"/>
      <c r="TNI33"/>
      <c r="TNJ33"/>
      <c r="TNK33"/>
      <c r="TNL33"/>
      <c r="TNM33"/>
      <c r="TNN33"/>
      <c r="TNO33"/>
      <c r="TNP33"/>
      <c r="TNQ33"/>
      <c r="TNR33"/>
      <c r="TNS33"/>
      <c r="TNT33"/>
      <c r="TNU33"/>
      <c r="TNV33"/>
      <c r="TNW33"/>
      <c r="TNX33"/>
      <c r="TNY33"/>
      <c r="TNZ33"/>
      <c r="TOA33"/>
      <c r="TOB33"/>
      <c r="TOC33"/>
      <c r="TOD33"/>
      <c r="TOE33"/>
      <c r="TOF33"/>
      <c r="TOG33"/>
      <c r="TOH33"/>
      <c r="TOI33"/>
      <c r="TOJ33"/>
      <c r="TOK33"/>
      <c r="TOL33"/>
      <c r="TOM33"/>
      <c r="TON33"/>
      <c r="TOO33"/>
      <c r="TOP33"/>
      <c r="TOQ33"/>
      <c r="TOR33"/>
      <c r="TOS33"/>
      <c r="TOT33"/>
      <c r="TOU33"/>
      <c r="TOV33"/>
      <c r="TOW33"/>
      <c r="TOX33"/>
      <c r="TOY33"/>
      <c r="TOZ33"/>
      <c r="TPA33"/>
      <c r="TPB33"/>
      <c r="TPC33"/>
      <c r="TPD33"/>
      <c r="TPE33"/>
      <c r="TPF33"/>
      <c r="TPG33"/>
      <c r="TPH33"/>
      <c r="TPI33"/>
      <c r="TPJ33"/>
      <c r="TPK33"/>
      <c r="TPL33"/>
      <c r="TPM33"/>
      <c r="TPN33"/>
      <c r="TPO33"/>
      <c r="TPP33"/>
      <c r="TPQ33"/>
      <c r="TPR33"/>
      <c r="TPS33"/>
      <c r="TPT33"/>
      <c r="TPU33"/>
      <c r="TPV33"/>
      <c r="TPW33"/>
      <c r="TPX33"/>
      <c r="TPY33"/>
      <c r="TPZ33"/>
      <c r="TQA33"/>
      <c r="TQB33"/>
      <c r="TQC33"/>
      <c r="TQD33"/>
      <c r="TQE33"/>
      <c r="TQF33"/>
      <c r="TQG33"/>
      <c r="TQH33"/>
      <c r="TQI33"/>
      <c r="TQJ33"/>
      <c r="TQK33"/>
      <c r="TQL33"/>
      <c r="TQM33"/>
      <c r="TQN33"/>
      <c r="TQO33"/>
      <c r="TQP33"/>
      <c r="TQQ33"/>
      <c r="TQR33"/>
      <c r="TQS33"/>
      <c r="TQT33"/>
      <c r="TQU33"/>
      <c r="TQV33"/>
      <c r="TQW33"/>
      <c r="TQX33"/>
      <c r="TQY33"/>
      <c r="TQZ33"/>
      <c r="TRA33"/>
      <c r="TRB33"/>
      <c r="TRC33"/>
      <c r="TRD33"/>
      <c r="TRE33"/>
      <c r="TRF33"/>
      <c r="TRG33"/>
      <c r="TRH33"/>
      <c r="TRI33"/>
      <c r="TRJ33"/>
      <c r="TRK33"/>
      <c r="TRL33"/>
      <c r="TRM33"/>
      <c r="TRN33"/>
      <c r="TRO33"/>
      <c r="TRP33"/>
      <c r="TRQ33"/>
      <c r="TRR33"/>
      <c r="TRS33"/>
      <c r="TRT33"/>
      <c r="TRU33"/>
      <c r="TRV33"/>
      <c r="TRW33"/>
      <c r="TRX33"/>
      <c r="TRY33"/>
      <c r="TRZ33"/>
      <c r="TSA33"/>
      <c r="TSB33"/>
      <c r="TSC33"/>
      <c r="TSD33"/>
      <c r="TSE33"/>
      <c r="TSF33"/>
      <c r="TSG33"/>
      <c r="TSH33"/>
      <c r="TSI33"/>
      <c r="TSJ33"/>
      <c r="TSK33"/>
      <c r="TSL33"/>
      <c r="TSM33"/>
      <c r="TSN33"/>
      <c r="TSO33"/>
      <c r="TSP33"/>
      <c r="TSQ33"/>
      <c r="TSR33"/>
      <c r="TSS33"/>
      <c r="TST33"/>
      <c r="TSU33"/>
      <c r="TSV33"/>
      <c r="TSW33"/>
      <c r="TSX33"/>
      <c r="TSY33"/>
      <c r="TSZ33"/>
      <c r="TTA33"/>
      <c r="TTB33"/>
      <c r="TTC33"/>
      <c r="TTD33"/>
      <c r="TTE33"/>
      <c r="TTF33"/>
      <c r="TTG33"/>
      <c r="TTH33"/>
      <c r="TTI33"/>
      <c r="TTJ33"/>
      <c r="TTK33"/>
      <c r="TTL33"/>
      <c r="TTM33"/>
      <c r="TTN33"/>
      <c r="TTO33"/>
      <c r="TTP33"/>
      <c r="TTQ33"/>
      <c r="TTR33"/>
      <c r="TTS33"/>
      <c r="TTT33"/>
      <c r="TTU33"/>
      <c r="TTV33"/>
      <c r="TTW33"/>
      <c r="TTX33"/>
      <c r="TTY33"/>
      <c r="TTZ33"/>
      <c r="TUA33"/>
      <c r="TUB33"/>
      <c r="TUC33"/>
      <c r="TUD33"/>
      <c r="TUE33"/>
      <c r="TUF33"/>
      <c r="TUG33"/>
      <c r="TUH33"/>
      <c r="TUI33"/>
      <c r="TUJ33"/>
      <c r="TUK33"/>
      <c r="TUL33"/>
      <c r="TUM33"/>
      <c r="TUN33"/>
      <c r="TUO33"/>
      <c r="TUP33"/>
      <c r="TUQ33"/>
      <c r="TUR33"/>
      <c r="TUS33"/>
      <c r="TUT33"/>
      <c r="TUU33"/>
      <c r="TUV33"/>
      <c r="TUW33"/>
      <c r="TUX33"/>
      <c r="TUY33"/>
      <c r="TUZ33"/>
      <c r="TVA33"/>
      <c r="TVB33"/>
      <c r="TVC33"/>
      <c r="TVD33"/>
      <c r="TVE33"/>
      <c r="TVF33"/>
      <c r="TVG33"/>
      <c r="TVH33"/>
      <c r="TVI33"/>
      <c r="TVJ33"/>
      <c r="TVK33"/>
      <c r="TVL33"/>
      <c r="TVM33"/>
      <c r="TVN33"/>
      <c r="TVO33"/>
      <c r="TVP33"/>
      <c r="TVQ33"/>
      <c r="TVR33"/>
      <c r="TVS33"/>
      <c r="TVT33"/>
      <c r="TVU33"/>
      <c r="TVV33"/>
      <c r="TVW33"/>
      <c r="TVX33"/>
      <c r="TVY33"/>
      <c r="TVZ33"/>
      <c r="TWA33"/>
      <c r="TWB33"/>
      <c r="TWC33"/>
      <c r="TWD33"/>
      <c r="TWE33"/>
      <c r="TWF33"/>
      <c r="TWG33"/>
      <c r="TWH33"/>
      <c r="TWI33"/>
      <c r="TWJ33"/>
      <c r="TWK33"/>
      <c r="TWL33"/>
      <c r="TWM33"/>
      <c r="TWN33"/>
      <c r="TWO33"/>
      <c r="TWP33"/>
      <c r="TWQ33"/>
      <c r="TWR33"/>
      <c r="TWS33"/>
      <c r="TWT33"/>
      <c r="TWU33"/>
      <c r="TWV33"/>
      <c r="TWW33"/>
      <c r="TWX33"/>
      <c r="TWY33"/>
      <c r="TWZ33"/>
      <c r="TXA33"/>
      <c r="TXB33"/>
      <c r="TXC33"/>
      <c r="TXD33"/>
      <c r="TXE33"/>
      <c r="TXF33"/>
      <c r="TXG33"/>
      <c r="TXH33"/>
      <c r="TXI33"/>
      <c r="TXJ33"/>
      <c r="TXK33"/>
      <c r="TXL33"/>
      <c r="TXM33"/>
      <c r="TXN33"/>
      <c r="TXO33"/>
      <c r="TXP33"/>
      <c r="TXQ33"/>
      <c r="TXR33"/>
      <c r="TXS33"/>
      <c r="TXT33"/>
      <c r="TXU33"/>
      <c r="TXV33"/>
      <c r="TXW33"/>
      <c r="TXX33"/>
      <c r="TXY33"/>
      <c r="TXZ33"/>
      <c r="TYA33"/>
      <c r="TYB33"/>
      <c r="TYC33"/>
      <c r="TYD33"/>
      <c r="TYE33"/>
      <c r="TYF33"/>
      <c r="TYG33"/>
      <c r="TYH33"/>
      <c r="TYI33"/>
      <c r="TYJ33"/>
      <c r="TYK33"/>
      <c r="TYL33"/>
      <c r="TYM33"/>
      <c r="TYN33"/>
      <c r="TYO33"/>
      <c r="TYP33"/>
      <c r="TYQ33"/>
      <c r="TYR33"/>
      <c r="TYS33"/>
      <c r="TYT33"/>
      <c r="TYU33"/>
      <c r="TYV33"/>
      <c r="TYW33"/>
      <c r="TYX33"/>
      <c r="TYY33"/>
      <c r="TYZ33"/>
      <c r="TZA33"/>
      <c r="TZB33"/>
      <c r="TZC33"/>
      <c r="TZD33"/>
      <c r="TZE33"/>
      <c r="TZF33"/>
      <c r="TZG33"/>
      <c r="TZH33"/>
      <c r="TZI33"/>
      <c r="TZJ33"/>
      <c r="TZK33"/>
      <c r="TZL33"/>
      <c r="TZM33"/>
      <c r="TZN33"/>
      <c r="TZO33"/>
      <c r="TZP33"/>
      <c r="TZQ33"/>
      <c r="TZR33"/>
      <c r="TZS33"/>
      <c r="TZT33"/>
      <c r="TZU33"/>
      <c r="TZV33"/>
      <c r="TZW33"/>
      <c r="TZX33"/>
      <c r="TZY33"/>
      <c r="TZZ33"/>
      <c r="UAA33"/>
      <c r="UAB33"/>
      <c r="UAC33"/>
      <c r="UAD33"/>
      <c r="UAE33"/>
      <c r="UAF33"/>
      <c r="UAG33"/>
      <c r="UAH33"/>
      <c r="UAI33"/>
      <c r="UAJ33"/>
      <c r="UAK33"/>
      <c r="UAL33"/>
      <c r="UAM33"/>
      <c r="UAN33"/>
      <c r="UAO33"/>
      <c r="UAP33"/>
      <c r="UAQ33"/>
      <c r="UAR33"/>
      <c r="UAS33"/>
      <c r="UAT33"/>
      <c r="UAU33"/>
      <c r="UAV33"/>
      <c r="UAW33"/>
      <c r="UAX33"/>
      <c r="UAY33"/>
      <c r="UAZ33"/>
      <c r="UBA33"/>
      <c r="UBB33"/>
      <c r="UBC33"/>
      <c r="UBD33"/>
      <c r="UBE33"/>
      <c r="UBF33"/>
      <c r="UBG33"/>
      <c r="UBH33"/>
      <c r="UBI33"/>
      <c r="UBJ33"/>
      <c r="UBK33"/>
      <c r="UBL33"/>
      <c r="UBM33"/>
      <c r="UBN33"/>
      <c r="UBO33"/>
      <c r="UBP33"/>
      <c r="UBQ33"/>
      <c r="UBR33"/>
      <c r="UBS33"/>
      <c r="UBT33"/>
      <c r="UBU33"/>
      <c r="UBV33"/>
      <c r="UBW33"/>
      <c r="UBX33"/>
      <c r="UBY33"/>
      <c r="UBZ33"/>
      <c r="UCA33"/>
      <c r="UCB33"/>
      <c r="UCC33"/>
      <c r="UCD33"/>
      <c r="UCE33"/>
      <c r="UCF33"/>
      <c r="UCG33"/>
      <c r="UCH33"/>
      <c r="UCI33"/>
      <c r="UCJ33"/>
      <c r="UCK33"/>
      <c r="UCL33"/>
      <c r="UCM33"/>
      <c r="UCN33"/>
      <c r="UCO33"/>
      <c r="UCP33"/>
      <c r="UCQ33"/>
      <c r="UCR33"/>
      <c r="UCS33"/>
      <c r="UCT33"/>
      <c r="UCU33"/>
      <c r="UCV33"/>
      <c r="UCW33"/>
      <c r="UCX33"/>
      <c r="UCY33"/>
      <c r="UCZ33"/>
      <c r="UDA33"/>
      <c r="UDB33"/>
      <c r="UDC33"/>
      <c r="UDD33"/>
      <c r="UDE33"/>
      <c r="UDF33"/>
      <c r="UDG33"/>
      <c r="UDH33"/>
      <c r="UDI33"/>
      <c r="UDJ33"/>
      <c r="UDK33"/>
      <c r="UDL33"/>
      <c r="UDM33"/>
      <c r="UDN33"/>
      <c r="UDO33"/>
      <c r="UDP33"/>
      <c r="UDQ33"/>
      <c r="UDR33"/>
      <c r="UDS33"/>
      <c r="UDT33"/>
      <c r="UDU33"/>
      <c r="UDV33"/>
      <c r="UDW33"/>
      <c r="UDX33"/>
      <c r="UDY33"/>
      <c r="UDZ33"/>
      <c r="UEA33"/>
      <c r="UEB33"/>
      <c r="UEC33"/>
      <c r="UED33"/>
      <c r="UEE33"/>
      <c r="UEF33"/>
      <c r="UEG33"/>
      <c r="UEH33"/>
      <c r="UEI33"/>
      <c r="UEJ33"/>
      <c r="UEK33"/>
      <c r="UEL33"/>
      <c r="UEM33"/>
      <c r="UEN33"/>
      <c r="UEO33"/>
      <c r="UEP33"/>
      <c r="UEQ33"/>
      <c r="UER33"/>
      <c r="UES33"/>
      <c r="UET33"/>
      <c r="UEU33"/>
      <c r="UEV33"/>
      <c r="UEW33"/>
      <c r="UEX33"/>
      <c r="UEY33"/>
      <c r="UEZ33"/>
      <c r="UFA33"/>
      <c r="UFB33"/>
      <c r="UFC33"/>
      <c r="UFD33"/>
      <c r="UFE33"/>
      <c r="UFF33"/>
      <c r="UFG33"/>
      <c r="UFH33"/>
      <c r="UFI33"/>
      <c r="UFJ33"/>
      <c r="UFK33"/>
      <c r="UFL33"/>
      <c r="UFM33"/>
      <c r="UFN33"/>
      <c r="UFO33"/>
      <c r="UFP33"/>
      <c r="UFQ33"/>
      <c r="UFR33"/>
      <c r="UFS33"/>
      <c r="UFT33"/>
      <c r="UFU33"/>
      <c r="UFV33"/>
      <c r="UFW33"/>
      <c r="UFX33"/>
      <c r="UFY33"/>
      <c r="UFZ33"/>
      <c r="UGA33"/>
      <c r="UGB33"/>
      <c r="UGC33"/>
      <c r="UGD33"/>
      <c r="UGE33"/>
      <c r="UGF33"/>
      <c r="UGG33"/>
      <c r="UGH33"/>
      <c r="UGI33"/>
      <c r="UGJ33"/>
      <c r="UGK33"/>
      <c r="UGL33"/>
      <c r="UGM33"/>
      <c r="UGN33"/>
      <c r="UGO33"/>
      <c r="UGP33"/>
      <c r="UGQ33"/>
      <c r="UGR33"/>
      <c r="UGS33"/>
      <c r="UGT33"/>
      <c r="UGU33"/>
      <c r="UGV33"/>
      <c r="UGW33"/>
      <c r="UGX33"/>
      <c r="UGY33"/>
      <c r="UGZ33"/>
      <c r="UHA33"/>
      <c r="UHB33"/>
      <c r="UHC33"/>
      <c r="UHD33"/>
      <c r="UHE33"/>
      <c r="UHF33"/>
      <c r="UHG33"/>
      <c r="UHH33"/>
      <c r="UHI33"/>
      <c r="UHJ33"/>
      <c r="UHK33"/>
      <c r="UHL33"/>
      <c r="UHM33"/>
      <c r="UHN33"/>
      <c r="UHO33"/>
      <c r="UHP33"/>
      <c r="UHQ33"/>
      <c r="UHR33"/>
      <c r="UHS33"/>
      <c r="UHT33"/>
      <c r="UHU33"/>
      <c r="UHV33"/>
      <c r="UHW33"/>
      <c r="UHX33"/>
      <c r="UHY33"/>
      <c r="UHZ33"/>
      <c r="UIA33"/>
      <c r="UIB33"/>
      <c r="UIC33"/>
      <c r="UID33"/>
      <c r="UIE33"/>
      <c r="UIF33"/>
      <c r="UIG33"/>
      <c r="UIH33"/>
      <c r="UII33"/>
      <c r="UIJ33"/>
      <c r="UIK33"/>
      <c r="UIL33"/>
      <c r="UIM33"/>
      <c r="UIN33"/>
      <c r="UIO33"/>
      <c r="UIP33"/>
      <c r="UIQ33"/>
      <c r="UIR33"/>
      <c r="UIS33"/>
      <c r="UIT33"/>
      <c r="UIU33"/>
      <c r="UIV33"/>
      <c r="UIW33"/>
      <c r="UIX33"/>
      <c r="UIY33"/>
      <c r="UIZ33"/>
      <c r="UJA33"/>
      <c r="UJB33"/>
      <c r="UJC33"/>
      <c r="UJD33"/>
      <c r="UJE33"/>
      <c r="UJF33"/>
      <c r="UJG33"/>
      <c r="UJH33"/>
      <c r="UJI33"/>
      <c r="UJJ33"/>
      <c r="UJK33"/>
      <c r="UJL33"/>
      <c r="UJM33"/>
      <c r="UJN33"/>
      <c r="UJO33"/>
      <c r="UJP33"/>
      <c r="UJQ33"/>
      <c r="UJR33"/>
      <c r="UJS33"/>
      <c r="UJT33"/>
      <c r="UJU33"/>
      <c r="UJV33"/>
      <c r="UJW33"/>
      <c r="UJX33"/>
      <c r="UJY33"/>
      <c r="UJZ33"/>
      <c r="UKA33"/>
      <c r="UKB33"/>
      <c r="UKC33"/>
      <c r="UKD33"/>
      <c r="UKE33"/>
      <c r="UKF33"/>
      <c r="UKG33"/>
      <c r="UKH33"/>
      <c r="UKI33"/>
      <c r="UKJ33"/>
      <c r="UKK33"/>
      <c r="UKL33"/>
      <c r="UKM33"/>
      <c r="UKN33"/>
      <c r="UKO33"/>
      <c r="UKP33"/>
      <c r="UKQ33"/>
      <c r="UKR33"/>
      <c r="UKS33"/>
      <c r="UKT33"/>
      <c r="UKU33"/>
      <c r="UKV33"/>
      <c r="UKW33"/>
      <c r="UKX33"/>
      <c r="UKY33"/>
      <c r="UKZ33"/>
      <c r="ULA33"/>
      <c r="ULB33"/>
      <c r="ULC33"/>
      <c r="ULD33"/>
      <c r="ULE33"/>
      <c r="ULF33"/>
      <c r="ULG33"/>
      <c r="ULH33"/>
      <c r="ULI33"/>
      <c r="ULJ33"/>
      <c r="ULK33"/>
      <c r="ULL33"/>
      <c r="ULM33"/>
      <c r="ULN33"/>
      <c r="ULO33"/>
      <c r="ULP33"/>
      <c r="ULQ33"/>
      <c r="ULR33"/>
      <c r="ULS33"/>
      <c r="ULT33"/>
      <c r="ULU33"/>
      <c r="ULV33"/>
      <c r="ULW33"/>
      <c r="ULX33"/>
      <c r="ULY33"/>
      <c r="ULZ33"/>
      <c r="UMA33"/>
      <c r="UMB33"/>
      <c r="UMC33"/>
      <c r="UMD33"/>
      <c r="UME33"/>
      <c r="UMF33"/>
      <c r="UMG33"/>
      <c r="UMH33"/>
      <c r="UMI33"/>
      <c r="UMJ33"/>
      <c r="UMK33"/>
      <c r="UML33"/>
      <c r="UMM33"/>
      <c r="UMN33"/>
      <c r="UMO33"/>
      <c r="UMP33"/>
      <c r="UMQ33"/>
      <c r="UMR33"/>
      <c r="UMS33"/>
      <c r="UMT33"/>
      <c r="UMU33"/>
      <c r="UMV33"/>
      <c r="UMW33"/>
      <c r="UMX33"/>
      <c r="UMY33"/>
      <c r="UMZ33"/>
      <c r="UNA33"/>
      <c r="UNB33"/>
      <c r="UNC33"/>
      <c r="UND33"/>
      <c r="UNE33"/>
      <c r="UNF33"/>
      <c r="UNG33"/>
      <c r="UNH33"/>
      <c r="UNI33"/>
      <c r="UNJ33"/>
      <c r="UNK33"/>
      <c r="UNL33"/>
      <c r="UNM33"/>
      <c r="UNN33"/>
      <c r="UNO33"/>
      <c r="UNP33"/>
      <c r="UNQ33"/>
      <c r="UNR33"/>
      <c r="UNS33"/>
      <c r="UNT33"/>
      <c r="UNU33"/>
      <c r="UNV33"/>
      <c r="UNW33"/>
      <c r="UNX33"/>
      <c r="UNY33"/>
      <c r="UNZ33"/>
      <c r="UOA33"/>
      <c r="UOB33"/>
      <c r="UOC33"/>
      <c r="UOD33"/>
      <c r="UOE33"/>
      <c r="UOF33"/>
      <c r="UOG33"/>
      <c r="UOH33"/>
      <c r="UOI33"/>
      <c r="UOJ33"/>
      <c r="UOK33"/>
      <c r="UOL33"/>
      <c r="UOM33"/>
      <c r="UON33"/>
      <c r="UOO33"/>
      <c r="UOP33"/>
      <c r="UOQ33"/>
      <c r="UOR33"/>
      <c r="UOS33"/>
      <c r="UOT33"/>
      <c r="UOU33"/>
      <c r="UOV33"/>
      <c r="UOW33"/>
      <c r="UOX33"/>
      <c r="UOY33"/>
      <c r="UOZ33"/>
      <c r="UPA33"/>
      <c r="UPB33"/>
      <c r="UPC33"/>
      <c r="UPD33"/>
      <c r="UPE33"/>
      <c r="UPF33"/>
      <c r="UPG33"/>
      <c r="UPH33"/>
      <c r="UPI33"/>
      <c r="UPJ33"/>
      <c r="UPK33"/>
      <c r="UPL33"/>
      <c r="UPM33"/>
      <c r="UPN33"/>
      <c r="UPO33"/>
      <c r="UPP33"/>
      <c r="UPQ33"/>
      <c r="UPR33"/>
      <c r="UPS33"/>
      <c r="UPT33"/>
      <c r="UPU33"/>
      <c r="UPV33"/>
      <c r="UPW33"/>
      <c r="UPX33"/>
      <c r="UPY33"/>
      <c r="UPZ33"/>
      <c r="UQA33"/>
      <c r="UQB33"/>
      <c r="UQC33"/>
      <c r="UQD33"/>
      <c r="UQE33"/>
      <c r="UQF33"/>
      <c r="UQG33"/>
      <c r="UQH33"/>
      <c r="UQI33"/>
      <c r="UQJ33"/>
      <c r="UQK33"/>
      <c r="UQL33"/>
      <c r="UQM33"/>
      <c r="UQN33"/>
      <c r="UQO33"/>
      <c r="UQP33"/>
      <c r="UQQ33"/>
      <c r="UQR33"/>
      <c r="UQS33"/>
      <c r="UQT33"/>
      <c r="UQU33"/>
      <c r="UQV33"/>
      <c r="UQW33"/>
      <c r="UQX33"/>
      <c r="UQY33"/>
      <c r="UQZ33"/>
      <c r="URA33"/>
      <c r="URB33"/>
      <c r="URC33"/>
      <c r="URD33"/>
      <c r="URE33"/>
      <c r="URF33"/>
      <c r="URG33"/>
      <c r="URH33"/>
      <c r="URI33"/>
      <c r="URJ33"/>
      <c r="URK33"/>
      <c r="URL33"/>
      <c r="URM33"/>
      <c r="URN33"/>
      <c r="URO33"/>
      <c r="URP33"/>
      <c r="URQ33"/>
      <c r="URR33"/>
      <c r="URS33"/>
      <c r="URT33"/>
      <c r="URU33"/>
      <c r="URV33"/>
      <c r="URW33"/>
      <c r="URX33"/>
      <c r="URY33"/>
      <c r="URZ33"/>
      <c r="USA33"/>
      <c r="USB33"/>
      <c r="USC33"/>
      <c r="USD33"/>
      <c r="USE33"/>
      <c r="USF33"/>
      <c r="USG33"/>
      <c r="USH33"/>
      <c r="USI33"/>
      <c r="USJ33"/>
      <c r="USK33"/>
      <c r="USL33"/>
      <c r="USM33"/>
      <c r="USN33"/>
      <c r="USO33"/>
      <c r="USP33"/>
      <c r="USQ33"/>
      <c r="USR33"/>
      <c r="USS33"/>
      <c r="UST33"/>
      <c r="USU33"/>
      <c r="USV33"/>
      <c r="USW33"/>
      <c r="USX33"/>
      <c r="USY33"/>
      <c r="USZ33"/>
      <c r="UTA33"/>
      <c r="UTB33"/>
      <c r="UTC33"/>
      <c r="UTD33"/>
      <c r="UTE33"/>
      <c r="UTF33"/>
      <c r="UTG33"/>
      <c r="UTH33"/>
      <c r="UTI33"/>
      <c r="UTJ33"/>
      <c r="UTK33"/>
      <c r="UTL33"/>
      <c r="UTM33"/>
      <c r="UTN33"/>
      <c r="UTO33"/>
      <c r="UTP33"/>
      <c r="UTQ33"/>
      <c r="UTR33"/>
      <c r="UTS33"/>
      <c r="UTT33"/>
      <c r="UTU33"/>
      <c r="UTV33"/>
      <c r="UTW33"/>
      <c r="UTX33"/>
      <c r="UTY33"/>
      <c r="UTZ33"/>
      <c r="UUA33"/>
      <c r="UUB33"/>
      <c r="UUC33"/>
      <c r="UUD33"/>
      <c r="UUE33"/>
      <c r="UUF33"/>
      <c r="UUG33"/>
      <c r="UUH33"/>
      <c r="UUI33"/>
      <c r="UUJ33"/>
      <c r="UUK33"/>
      <c r="UUL33"/>
      <c r="UUM33"/>
      <c r="UUN33"/>
      <c r="UUO33"/>
      <c r="UUP33"/>
      <c r="UUQ33"/>
      <c r="UUR33"/>
      <c r="UUS33"/>
      <c r="UUT33"/>
      <c r="UUU33"/>
      <c r="UUV33"/>
      <c r="UUW33"/>
      <c r="UUX33"/>
      <c r="UUY33"/>
      <c r="UUZ33"/>
      <c r="UVA33"/>
      <c r="UVB33"/>
      <c r="UVC33"/>
      <c r="UVD33"/>
      <c r="UVE33"/>
      <c r="UVF33"/>
      <c r="UVG33"/>
      <c r="UVH33"/>
      <c r="UVI33"/>
      <c r="UVJ33"/>
      <c r="UVK33"/>
      <c r="UVL33"/>
      <c r="UVM33"/>
      <c r="UVN33"/>
      <c r="UVO33"/>
      <c r="UVP33"/>
      <c r="UVQ33"/>
      <c r="UVR33"/>
      <c r="UVS33"/>
      <c r="UVT33"/>
      <c r="UVU33"/>
      <c r="UVV33"/>
      <c r="UVW33"/>
      <c r="UVX33"/>
      <c r="UVY33"/>
      <c r="UVZ33"/>
      <c r="UWA33"/>
      <c r="UWB33"/>
      <c r="UWC33"/>
      <c r="UWD33"/>
      <c r="UWE33"/>
      <c r="UWF33"/>
      <c r="UWG33"/>
      <c r="UWH33"/>
      <c r="UWI33"/>
      <c r="UWJ33"/>
      <c r="UWK33"/>
      <c r="UWL33"/>
      <c r="UWM33"/>
      <c r="UWN33"/>
      <c r="UWO33"/>
      <c r="UWP33"/>
      <c r="UWQ33"/>
      <c r="UWR33"/>
      <c r="UWS33"/>
      <c r="UWT33"/>
      <c r="UWU33"/>
      <c r="UWV33"/>
      <c r="UWW33"/>
      <c r="UWX33"/>
      <c r="UWY33"/>
      <c r="UWZ33"/>
      <c r="UXA33"/>
      <c r="UXB33"/>
      <c r="UXC33"/>
      <c r="UXD33"/>
      <c r="UXE33"/>
      <c r="UXF33"/>
      <c r="UXG33"/>
      <c r="UXH33"/>
      <c r="UXI33"/>
      <c r="UXJ33"/>
      <c r="UXK33"/>
      <c r="UXL33"/>
      <c r="UXM33"/>
      <c r="UXN33"/>
      <c r="UXO33"/>
      <c r="UXP33"/>
      <c r="UXQ33"/>
      <c r="UXR33"/>
      <c r="UXS33"/>
      <c r="UXT33"/>
      <c r="UXU33"/>
      <c r="UXV33"/>
      <c r="UXW33"/>
      <c r="UXX33"/>
      <c r="UXY33"/>
      <c r="UXZ33"/>
      <c r="UYA33"/>
      <c r="UYB33"/>
      <c r="UYC33"/>
      <c r="UYD33"/>
      <c r="UYE33"/>
      <c r="UYF33"/>
      <c r="UYG33"/>
      <c r="UYH33"/>
      <c r="UYI33"/>
      <c r="UYJ33"/>
      <c r="UYK33"/>
      <c r="UYL33"/>
      <c r="UYM33"/>
      <c r="UYN33"/>
      <c r="UYO33"/>
      <c r="UYP33"/>
      <c r="UYQ33"/>
      <c r="UYR33"/>
      <c r="UYS33"/>
      <c r="UYT33"/>
      <c r="UYU33"/>
      <c r="UYV33"/>
      <c r="UYW33"/>
      <c r="UYX33"/>
      <c r="UYY33"/>
      <c r="UYZ33"/>
      <c r="UZA33"/>
      <c r="UZB33"/>
      <c r="UZC33"/>
      <c r="UZD33"/>
      <c r="UZE33"/>
      <c r="UZF33"/>
      <c r="UZG33"/>
      <c r="UZH33"/>
      <c r="UZI33"/>
      <c r="UZJ33"/>
      <c r="UZK33"/>
      <c r="UZL33"/>
      <c r="UZM33"/>
      <c r="UZN33"/>
      <c r="UZO33"/>
      <c r="UZP33"/>
      <c r="UZQ33"/>
      <c r="UZR33"/>
      <c r="UZS33"/>
      <c r="UZT33"/>
      <c r="UZU33"/>
      <c r="UZV33"/>
      <c r="UZW33"/>
      <c r="UZX33"/>
      <c r="UZY33"/>
      <c r="UZZ33"/>
      <c r="VAA33"/>
      <c r="VAB33"/>
      <c r="VAC33"/>
      <c r="VAD33"/>
      <c r="VAE33"/>
      <c r="VAF33"/>
      <c r="VAG33"/>
      <c r="VAH33"/>
      <c r="VAI33"/>
      <c r="VAJ33"/>
      <c r="VAK33"/>
      <c r="VAL33"/>
      <c r="VAM33"/>
      <c r="VAN33"/>
      <c r="VAO33"/>
      <c r="VAP33"/>
      <c r="VAQ33"/>
      <c r="VAR33"/>
      <c r="VAS33"/>
      <c r="VAT33"/>
      <c r="VAU33"/>
      <c r="VAV33"/>
      <c r="VAW33"/>
      <c r="VAX33"/>
      <c r="VAY33"/>
      <c r="VAZ33"/>
      <c r="VBA33"/>
      <c r="VBB33"/>
      <c r="VBC33"/>
      <c r="VBD33"/>
      <c r="VBE33"/>
      <c r="VBF33"/>
      <c r="VBG33"/>
      <c r="VBH33"/>
      <c r="VBI33"/>
      <c r="VBJ33"/>
      <c r="VBK33"/>
      <c r="VBL33"/>
      <c r="VBM33"/>
      <c r="VBN33"/>
      <c r="VBO33"/>
      <c r="VBP33"/>
      <c r="VBQ33"/>
      <c r="VBR33"/>
      <c r="VBS33"/>
      <c r="VBT33"/>
      <c r="VBU33"/>
      <c r="VBV33"/>
      <c r="VBW33"/>
      <c r="VBX33"/>
      <c r="VBY33"/>
      <c r="VBZ33"/>
      <c r="VCA33"/>
      <c r="VCB33"/>
      <c r="VCC33"/>
      <c r="VCD33"/>
      <c r="VCE33"/>
      <c r="VCF33"/>
      <c r="VCG33"/>
      <c r="VCH33"/>
      <c r="VCI33"/>
      <c r="VCJ33"/>
      <c r="VCK33"/>
      <c r="VCL33"/>
      <c r="VCM33"/>
      <c r="VCN33"/>
      <c r="VCO33"/>
      <c r="VCP33"/>
      <c r="VCQ33"/>
      <c r="VCR33"/>
      <c r="VCS33"/>
      <c r="VCT33"/>
      <c r="VCU33"/>
      <c r="VCV33"/>
      <c r="VCW33"/>
      <c r="VCX33"/>
      <c r="VCY33"/>
      <c r="VCZ33"/>
      <c r="VDA33"/>
      <c r="VDB33"/>
      <c r="VDC33"/>
      <c r="VDD33"/>
      <c r="VDE33"/>
      <c r="VDF33"/>
      <c r="VDG33"/>
      <c r="VDH33"/>
      <c r="VDI33"/>
      <c r="VDJ33"/>
      <c r="VDK33"/>
      <c r="VDL33"/>
      <c r="VDM33"/>
      <c r="VDN33"/>
      <c r="VDO33"/>
      <c r="VDP33"/>
      <c r="VDQ33"/>
      <c r="VDR33"/>
      <c r="VDS33"/>
      <c r="VDT33"/>
      <c r="VDU33"/>
      <c r="VDV33"/>
      <c r="VDW33"/>
      <c r="VDX33"/>
      <c r="VDY33"/>
      <c r="VDZ33"/>
      <c r="VEA33"/>
      <c r="VEB33"/>
      <c r="VEC33"/>
      <c r="VED33"/>
      <c r="VEE33"/>
      <c r="VEF33"/>
      <c r="VEG33"/>
      <c r="VEH33"/>
      <c r="VEI33"/>
      <c r="VEJ33"/>
      <c r="VEK33"/>
      <c r="VEL33"/>
      <c r="VEM33"/>
      <c r="VEN33"/>
      <c r="VEO33"/>
      <c r="VEP33"/>
      <c r="VEQ33"/>
      <c r="VER33"/>
      <c r="VES33"/>
      <c r="VET33"/>
      <c r="VEU33"/>
      <c r="VEV33"/>
      <c r="VEW33"/>
      <c r="VEX33"/>
      <c r="VEY33"/>
      <c r="VEZ33"/>
      <c r="VFA33"/>
      <c r="VFB33"/>
      <c r="VFC33"/>
      <c r="VFD33"/>
      <c r="VFE33"/>
      <c r="VFF33"/>
      <c r="VFG33"/>
      <c r="VFH33"/>
      <c r="VFI33"/>
      <c r="VFJ33"/>
      <c r="VFK33"/>
      <c r="VFL33"/>
      <c r="VFM33"/>
      <c r="VFN33"/>
      <c r="VFO33"/>
      <c r="VFP33"/>
      <c r="VFQ33"/>
      <c r="VFR33"/>
      <c r="VFS33"/>
      <c r="VFT33"/>
      <c r="VFU33"/>
      <c r="VFV33"/>
      <c r="VFW33"/>
      <c r="VFX33"/>
      <c r="VFY33"/>
      <c r="VFZ33"/>
      <c r="VGA33"/>
      <c r="VGB33"/>
      <c r="VGC33"/>
      <c r="VGD33"/>
      <c r="VGE33"/>
      <c r="VGF33"/>
      <c r="VGG33"/>
      <c r="VGH33"/>
      <c r="VGI33"/>
      <c r="VGJ33"/>
      <c r="VGK33"/>
      <c r="VGL33"/>
      <c r="VGM33"/>
      <c r="VGN33"/>
      <c r="VGO33"/>
      <c r="VGP33"/>
      <c r="VGQ33"/>
      <c r="VGR33"/>
      <c r="VGS33"/>
      <c r="VGT33"/>
      <c r="VGU33"/>
      <c r="VGV33"/>
      <c r="VGW33"/>
      <c r="VGX33"/>
      <c r="VGY33"/>
      <c r="VGZ33"/>
      <c r="VHA33"/>
      <c r="VHB33"/>
      <c r="VHC33"/>
      <c r="VHD33"/>
      <c r="VHE33"/>
      <c r="VHF33"/>
      <c r="VHG33"/>
      <c r="VHH33"/>
      <c r="VHI33"/>
      <c r="VHJ33"/>
      <c r="VHK33"/>
      <c r="VHL33"/>
      <c r="VHM33"/>
      <c r="VHN33"/>
      <c r="VHO33"/>
      <c r="VHP33"/>
      <c r="VHQ33"/>
      <c r="VHR33"/>
      <c r="VHS33"/>
      <c r="VHT33"/>
      <c r="VHU33"/>
      <c r="VHV33"/>
      <c r="VHW33"/>
      <c r="VHX33"/>
      <c r="VHY33"/>
      <c r="VHZ33"/>
      <c r="VIA33"/>
      <c r="VIB33"/>
      <c r="VIC33"/>
      <c r="VID33"/>
      <c r="VIE33"/>
      <c r="VIF33"/>
      <c r="VIG33"/>
      <c r="VIH33"/>
      <c r="VII33"/>
      <c r="VIJ33"/>
      <c r="VIK33"/>
      <c r="VIL33"/>
      <c r="VIM33"/>
      <c r="VIN33"/>
      <c r="VIO33"/>
      <c r="VIP33"/>
      <c r="VIQ33"/>
      <c r="VIR33"/>
      <c r="VIS33"/>
      <c r="VIT33"/>
      <c r="VIU33"/>
      <c r="VIV33"/>
      <c r="VIW33"/>
      <c r="VIX33"/>
      <c r="VIY33"/>
      <c r="VIZ33"/>
      <c r="VJA33"/>
      <c r="VJB33"/>
      <c r="VJC33"/>
      <c r="VJD33"/>
      <c r="VJE33"/>
      <c r="VJF33"/>
      <c r="VJG33"/>
      <c r="VJH33"/>
      <c r="VJI33"/>
      <c r="VJJ33"/>
      <c r="VJK33"/>
      <c r="VJL33"/>
      <c r="VJM33"/>
      <c r="VJN33"/>
      <c r="VJO33"/>
      <c r="VJP33"/>
      <c r="VJQ33"/>
      <c r="VJR33"/>
      <c r="VJS33"/>
      <c r="VJT33"/>
      <c r="VJU33"/>
      <c r="VJV33"/>
      <c r="VJW33"/>
      <c r="VJX33"/>
      <c r="VJY33"/>
      <c r="VJZ33"/>
      <c r="VKA33"/>
      <c r="VKB33"/>
      <c r="VKC33"/>
      <c r="VKD33"/>
      <c r="VKE33"/>
      <c r="VKF33"/>
      <c r="VKG33"/>
      <c r="VKH33"/>
      <c r="VKI33"/>
      <c r="VKJ33"/>
      <c r="VKK33"/>
      <c r="VKL33"/>
      <c r="VKM33"/>
      <c r="VKN33"/>
      <c r="VKO33"/>
      <c r="VKP33"/>
      <c r="VKQ33"/>
      <c r="VKR33"/>
      <c r="VKS33"/>
      <c r="VKT33"/>
      <c r="VKU33"/>
      <c r="VKV33"/>
      <c r="VKW33"/>
      <c r="VKX33"/>
      <c r="VKY33"/>
      <c r="VKZ33"/>
      <c r="VLA33"/>
      <c r="VLB33"/>
      <c r="VLC33"/>
      <c r="VLD33"/>
      <c r="VLE33"/>
      <c r="VLF33"/>
      <c r="VLG33"/>
      <c r="VLH33"/>
      <c r="VLI33"/>
      <c r="VLJ33"/>
      <c r="VLK33"/>
      <c r="VLL33"/>
      <c r="VLM33"/>
      <c r="VLN33"/>
      <c r="VLO33"/>
      <c r="VLP33"/>
      <c r="VLQ33"/>
      <c r="VLR33"/>
      <c r="VLS33"/>
      <c r="VLT33"/>
      <c r="VLU33"/>
      <c r="VLV33"/>
      <c r="VLW33"/>
      <c r="VLX33"/>
      <c r="VLY33"/>
      <c r="VLZ33"/>
      <c r="VMA33"/>
      <c r="VMB33"/>
      <c r="VMC33"/>
      <c r="VMD33"/>
      <c r="VME33"/>
      <c r="VMF33"/>
      <c r="VMG33"/>
      <c r="VMH33"/>
      <c r="VMI33"/>
      <c r="VMJ33"/>
      <c r="VMK33"/>
      <c r="VML33"/>
      <c r="VMM33"/>
      <c r="VMN33"/>
      <c r="VMO33"/>
      <c r="VMP33"/>
      <c r="VMQ33"/>
      <c r="VMR33"/>
      <c r="VMS33"/>
      <c r="VMT33"/>
      <c r="VMU33"/>
      <c r="VMV33"/>
      <c r="VMW33"/>
      <c r="VMX33"/>
      <c r="VMY33"/>
      <c r="VMZ33"/>
      <c r="VNA33"/>
      <c r="VNB33"/>
      <c r="VNC33"/>
      <c r="VND33"/>
      <c r="VNE33"/>
      <c r="VNF33"/>
      <c r="VNG33"/>
      <c r="VNH33"/>
      <c r="VNI33"/>
      <c r="VNJ33"/>
      <c r="VNK33"/>
      <c r="VNL33"/>
      <c r="VNM33"/>
      <c r="VNN33"/>
      <c r="VNO33"/>
      <c r="VNP33"/>
      <c r="VNQ33"/>
      <c r="VNR33"/>
      <c r="VNS33"/>
      <c r="VNT33"/>
      <c r="VNU33"/>
      <c r="VNV33"/>
      <c r="VNW33"/>
      <c r="VNX33"/>
      <c r="VNY33"/>
      <c r="VNZ33"/>
      <c r="VOA33"/>
      <c r="VOB33"/>
      <c r="VOC33"/>
      <c r="VOD33"/>
      <c r="VOE33"/>
      <c r="VOF33"/>
      <c r="VOG33"/>
      <c r="VOH33"/>
      <c r="VOI33"/>
      <c r="VOJ33"/>
      <c r="VOK33"/>
      <c r="VOL33"/>
      <c r="VOM33"/>
      <c r="VON33"/>
      <c r="VOO33"/>
      <c r="VOP33"/>
      <c r="VOQ33"/>
      <c r="VOR33"/>
      <c r="VOS33"/>
      <c r="VOT33"/>
      <c r="VOU33"/>
      <c r="VOV33"/>
      <c r="VOW33"/>
      <c r="VOX33"/>
      <c r="VOY33"/>
      <c r="VOZ33"/>
      <c r="VPA33"/>
      <c r="VPB33"/>
      <c r="VPC33"/>
      <c r="VPD33"/>
      <c r="VPE33"/>
      <c r="VPF33"/>
      <c r="VPG33"/>
      <c r="VPH33"/>
      <c r="VPI33"/>
      <c r="VPJ33"/>
      <c r="VPK33"/>
      <c r="VPL33"/>
      <c r="VPM33"/>
      <c r="VPN33"/>
      <c r="VPO33"/>
      <c r="VPP33"/>
      <c r="VPQ33"/>
      <c r="VPR33"/>
      <c r="VPS33"/>
      <c r="VPT33"/>
      <c r="VPU33"/>
      <c r="VPV33"/>
      <c r="VPW33"/>
      <c r="VPX33"/>
      <c r="VPY33"/>
      <c r="VPZ33"/>
      <c r="VQA33"/>
      <c r="VQB33"/>
      <c r="VQC33"/>
      <c r="VQD33"/>
      <c r="VQE33"/>
      <c r="VQF33"/>
      <c r="VQG33"/>
      <c r="VQH33"/>
      <c r="VQI33"/>
      <c r="VQJ33"/>
      <c r="VQK33"/>
      <c r="VQL33"/>
      <c r="VQM33"/>
      <c r="VQN33"/>
      <c r="VQO33"/>
      <c r="VQP33"/>
      <c r="VQQ33"/>
      <c r="VQR33"/>
      <c r="VQS33"/>
      <c r="VQT33"/>
      <c r="VQU33"/>
      <c r="VQV33"/>
      <c r="VQW33"/>
      <c r="VQX33"/>
      <c r="VQY33"/>
      <c r="VQZ33"/>
      <c r="VRA33"/>
      <c r="VRB33"/>
      <c r="VRC33"/>
      <c r="VRD33"/>
      <c r="VRE33"/>
      <c r="VRF33"/>
      <c r="VRG33"/>
      <c r="VRH33"/>
      <c r="VRI33"/>
      <c r="VRJ33"/>
      <c r="VRK33"/>
      <c r="VRL33"/>
      <c r="VRM33"/>
      <c r="VRN33"/>
      <c r="VRO33"/>
      <c r="VRP33"/>
      <c r="VRQ33"/>
      <c r="VRR33"/>
      <c r="VRS33"/>
      <c r="VRT33"/>
      <c r="VRU33"/>
      <c r="VRV33"/>
      <c r="VRW33"/>
      <c r="VRX33"/>
      <c r="VRY33"/>
      <c r="VRZ33"/>
      <c r="VSA33"/>
      <c r="VSB33"/>
      <c r="VSC33"/>
      <c r="VSD33"/>
      <c r="VSE33"/>
      <c r="VSF33"/>
      <c r="VSG33"/>
      <c r="VSH33"/>
      <c r="VSI33"/>
      <c r="VSJ33"/>
      <c r="VSK33"/>
      <c r="VSL33"/>
      <c r="VSM33"/>
      <c r="VSN33"/>
      <c r="VSO33"/>
      <c r="VSP33"/>
      <c r="VSQ33"/>
      <c r="VSR33"/>
      <c r="VSS33"/>
      <c r="VST33"/>
      <c r="VSU33"/>
      <c r="VSV33"/>
      <c r="VSW33"/>
      <c r="VSX33"/>
      <c r="VSY33"/>
      <c r="VSZ33"/>
      <c r="VTA33"/>
      <c r="VTB33"/>
      <c r="VTC33"/>
      <c r="VTD33"/>
      <c r="VTE33"/>
      <c r="VTF33"/>
      <c r="VTG33"/>
      <c r="VTH33"/>
      <c r="VTI33"/>
      <c r="VTJ33"/>
      <c r="VTK33"/>
      <c r="VTL33"/>
      <c r="VTM33"/>
      <c r="VTN33"/>
      <c r="VTO33"/>
      <c r="VTP33"/>
      <c r="VTQ33"/>
      <c r="VTR33"/>
      <c r="VTS33"/>
      <c r="VTT33"/>
      <c r="VTU33"/>
      <c r="VTV33"/>
      <c r="VTW33"/>
      <c r="VTX33"/>
      <c r="VTY33"/>
      <c r="VTZ33"/>
      <c r="VUA33"/>
      <c r="VUB33"/>
      <c r="VUC33"/>
      <c r="VUD33"/>
      <c r="VUE33"/>
      <c r="VUF33"/>
      <c r="VUG33"/>
      <c r="VUH33"/>
      <c r="VUI33"/>
      <c r="VUJ33"/>
      <c r="VUK33"/>
      <c r="VUL33"/>
      <c r="VUM33"/>
      <c r="VUN33"/>
      <c r="VUO33"/>
      <c r="VUP33"/>
      <c r="VUQ33"/>
      <c r="VUR33"/>
      <c r="VUS33"/>
      <c r="VUT33"/>
      <c r="VUU33"/>
      <c r="VUV33"/>
      <c r="VUW33"/>
      <c r="VUX33"/>
      <c r="VUY33"/>
      <c r="VUZ33"/>
      <c r="VVA33"/>
      <c r="VVB33"/>
      <c r="VVC33"/>
      <c r="VVD33"/>
      <c r="VVE33"/>
      <c r="VVF33"/>
      <c r="VVG33"/>
      <c r="VVH33"/>
      <c r="VVI33"/>
      <c r="VVJ33"/>
      <c r="VVK33"/>
      <c r="VVL33"/>
      <c r="VVM33"/>
      <c r="VVN33"/>
      <c r="VVO33"/>
      <c r="VVP33"/>
      <c r="VVQ33"/>
      <c r="VVR33"/>
      <c r="VVS33"/>
      <c r="VVT33"/>
      <c r="VVU33"/>
      <c r="VVV33"/>
      <c r="VVW33"/>
      <c r="VVX33"/>
      <c r="VVY33"/>
      <c r="VVZ33"/>
      <c r="VWA33"/>
      <c r="VWB33"/>
      <c r="VWC33"/>
      <c r="VWD33"/>
      <c r="VWE33"/>
      <c r="VWF33"/>
      <c r="VWG33"/>
      <c r="VWH33"/>
      <c r="VWI33"/>
      <c r="VWJ33"/>
      <c r="VWK33"/>
      <c r="VWL33"/>
      <c r="VWM33"/>
      <c r="VWN33"/>
      <c r="VWO33"/>
      <c r="VWP33"/>
      <c r="VWQ33"/>
      <c r="VWR33"/>
      <c r="VWS33"/>
      <c r="VWT33"/>
      <c r="VWU33"/>
      <c r="VWV33"/>
      <c r="VWW33"/>
      <c r="VWX33"/>
      <c r="VWY33"/>
      <c r="VWZ33"/>
      <c r="VXA33"/>
      <c r="VXB33"/>
      <c r="VXC33"/>
      <c r="VXD33"/>
      <c r="VXE33"/>
      <c r="VXF33"/>
      <c r="VXG33"/>
      <c r="VXH33"/>
      <c r="VXI33"/>
      <c r="VXJ33"/>
      <c r="VXK33"/>
      <c r="VXL33"/>
      <c r="VXM33"/>
      <c r="VXN33"/>
      <c r="VXO33"/>
      <c r="VXP33"/>
      <c r="VXQ33"/>
      <c r="VXR33"/>
      <c r="VXS33"/>
      <c r="VXT33"/>
      <c r="VXU33"/>
      <c r="VXV33"/>
      <c r="VXW33"/>
      <c r="VXX33"/>
      <c r="VXY33"/>
      <c r="VXZ33"/>
      <c r="VYA33"/>
      <c r="VYB33"/>
      <c r="VYC33"/>
      <c r="VYD33"/>
      <c r="VYE33"/>
      <c r="VYF33"/>
      <c r="VYG33"/>
      <c r="VYH33"/>
      <c r="VYI33"/>
      <c r="VYJ33"/>
      <c r="VYK33"/>
      <c r="VYL33"/>
      <c r="VYM33"/>
      <c r="VYN33"/>
      <c r="VYO33"/>
      <c r="VYP33"/>
      <c r="VYQ33"/>
      <c r="VYR33"/>
      <c r="VYS33"/>
      <c r="VYT33"/>
      <c r="VYU33"/>
      <c r="VYV33"/>
      <c r="VYW33"/>
      <c r="VYX33"/>
      <c r="VYY33"/>
      <c r="VYZ33"/>
      <c r="VZA33"/>
      <c r="VZB33"/>
      <c r="VZC33"/>
      <c r="VZD33"/>
      <c r="VZE33"/>
      <c r="VZF33"/>
      <c r="VZG33"/>
      <c r="VZH33"/>
      <c r="VZI33"/>
      <c r="VZJ33"/>
      <c r="VZK33"/>
      <c r="VZL33"/>
      <c r="VZM33"/>
      <c r="VZN33"/>
      <c r="VZO33"/>
      <c r="VZP33"/>
      <c r="VZQ33"/>
      <c r="VZR33"/>
      <c r="VZS33"/>
      <c r="VZT33"/>
      <c r="VZU33"/>
      <c r="VZV33"/>
      <c r="VZW33"/>
      <c r="VZX33"/>
      <c r="VZY33"/>
      <c r="VZZ33"/>
      <c r="WAA33"/>
      <c r="WAB33"/>
      <c r="WAC33"/>
      <c r="WAD33"/>
      <c r="WAE33"/>
      <c r="WAF33"/>
      <c r="WAG33"/>
      <c r="WAH33"/>
      <c r="WAI33"/>
      <c r="WAJ33"/>
      <c r="WAK33"/>
      <c r="WAL33"/>
      <c r="WAM33"/>
      <c r="WAN33"/>
      <c r="WAO33"/>
      <c r="WAP33"/>
      <c r="WAQ33"/>
      <c r="WAR33"/>
      <c r="WAS33"/>
      <c r="WAT33"/>
      <c r="WAU33"/>
      <c r="WAV33"/>
      <c r="WAW33"/>
      <c r="WAX33"/>
      <c r="WAY33"/>
      <c r="WAZ33"/>
      <c r="WBA33"/>
      <c r="WBB33"/>
      <c r="WBC33"/>
      <c r="WBD33"/>
      <c r="WBE33"/>
      <c r="WBF33"/>
      <c r="WBG33"/>
      <c r="WBH33"/>
      <c r="WBI33"/>
      <c r="WBJ33"/>
      <c r="WBK33"/>
      <c r="WBL33"/>
      <c r="WBM33"/>
      <c r="WBN33"/>
      <c r="WBO33"/>
      <c r="WBP33"/>
      <c r="WBQ33"/>
      <c r="WBR33"/>
      <c r="WBS33"/>
      <c r="WBT33"/>
      <c r="WBU33"/>
      <c r="WBV33"/>
      <c r="WBW33"/>
      <c r="WBX33"/>
      <c r="WBY33"/>
      <c r="WBZ33"/>
      <c r="WCA33"/>
      <c r="WCB33"/>
      <c r="WCC33"/>
      <c r="WCD33"/>
      <c r="WCE33"/>
      <c r="WCF33"/>
      <c r="WCG33"/>
      <c r="WCH33"/>
      <c r="WCI33"/>
      <c r="WCJ33"/>
      <c r="WCK33"/>
      <c r="WCL33"/>
      <c r="WCM33"/>
      <c r="WCN33"/>
      <c r="WCO33"/>
      <c r="WCP33"/>
      <c r="WCQ33"/>
      <c r="WCR33"/>
      <c r="WCS33"/>
      <c r="WCT33"/>
      <c r="WCU33"/>
      <c r="WCV33"/>
      <c r="WCW33"/>
      <c r="WCX33"/>
      <c r="WCY33"/>
      <c r="WCZ33"/>
      <c r="WDA33"/>
      <c r="WDB33"/>
      <c r="WDC33"/>
      <c r="WDD33"/>
      <c r="WDE33"/>
      <c r="WDF33"/>
      <c r="WDG33"/>
      <c r="WDH33"/>
      <c r="WDI33"/>
      <c r="WDJ33"/>
      <c r="WDK33"/>
      <c r="WDL33"/>
      <c r="WDM33"/>
      <c r="WDN33"/>
      <c r="WDO33"/>
      <c r="WDP33"/>
      <c r="WDQ33"/>
      <c r="WDR33"/>
      <c r="WDS33"/>
      <c r="WDT33"/>
      <c r="WDU33"/>
      <c r="WDV33"/>
      <c r="WDW33"/>
      <c r="WDX33"/>
      <c r="WDY33"/>
      <c r="WDZ33"/>
      <c r="WEA33"/>
      <c r="WEB33"/>
      <c r="WEC33"/>
      <c r="WED33"/>
      <c r="WEE33"/>
      <c r="WEF33"/>
      <c r="WEG33"/>
      <c r="WEH33"/>
      <c r="WEI33"/>
      <c r="WEJ33"/>
      <c r="WEK33"/>
      <c r="WEL33"/>
      <c r="WEM33"/>
      <c r="WEN33"/>
      <c r="WEO33"/>
      <c r="WEP33"/>
      <c r="WEQ33"/>
      <c r="WER33"/>
      <c r="WES33"/>
      <c r="WET33"/>
      <c r="WEU33"/>
      <c r="WEV33"/>
      <c r="WEW33"/>
      <c r="WEX33"/>
      <c r="WEY33"/>
      <c r="WEZ33"/>
      <c r="WFA33"/>
      <c r="WFB33"/>
      <c r="WFC33"/>
      <c r="WFD33"/>
      <c r="WFE33"/>
      <c r="WFF33"/>
      <c r="WFG33"/>
      <c r="WFH33"/>
      <c r="WFI33"/>
      <c r="WFJ33"/>
      <c r="WFK33"/>
      <c r="WFL33"/>
      <c r="WFM33"/>
      <c r="WFN33"/>
      <c r="WFO33"/>
      <c r="WFP33"/>
      <c r="WFQ33"/>
      <c r="WFR33"/>
      <c r="WFS33"/>
      <c r="WFT33"/>
      <c r="WFU33"/>
      <c r="WFV33"/>
      <c r="WFW33"/>
      <c r="WFX33"/>
      <c r="WFY33"/>
      <c r="WFZ33"/>
      <c r="WGA33"/>
      <c r="WGB33"/>
      <c r="WGC33"/>
      <c r="WGD33"/>
      <c r="WGE33"/>
      <c r="WGF33"/>
      <c r="WGG33"/>
      <c r="WGH33"/>
      <c r="WGI33"/>
      <c r="WGJ33"/>
      <c r="WGK33"/>
      <c r="WGL33"/>
      <c r="WGM33"/>
      <c r="WGN33"/>
      <c r="WGO33"/>
      <c r="WGP33"/>
      <c r="WGQ33"/>
      <c r="WGR33"/>
      <c r="WGS33"/>
      <c r="WGT33"/>
      <c r="WGU33"/>
      <c r="WGV33"/>
      <c r="WGW33"/>
      <c r="WGX33"/>
      <c r="WGY33"/>
      <c r="WGZ33"/>
      <c r="WHA33"/>
      <c r="WHB33"/>
      <c r="WHC33"/>
      <c r="WHD33"/>
      <c r="WHE33"/>
      <c r="WHF33"/>
      <c r="WHG33"/>
      <c r="WHH33"/>
      <c r="WHI33"/>
      <c r="WHJ33"/>
      <c r="WHK33"/>
      <c r="WHL33"/>
      <c r="WHM33"/>
      <c r="WHN33"/>
      <c r="WHO33"/>
      <c r="WHP33"/>
      <c r="WHQ33"/>
      <c r="WHR33"/>
      <c r="WHS33"/>
      <c r="WHT33"/>
      <c r="WHU33"/>
      <c r="WHV33"/>
      <c r="WHW33"/>
      <c r="WHX33"/>
      <c r="WHY33"/>
      <c r="WHZ33"/>
      <c r="WIA33"/>
      <c r="WIB33"/>
      <c r="WIC33"/>
      <c r="WID33"/>
      <c r="WIE33"/>
      <c r="WIF33"/>
      <c r="WIG33"/>
      <c r="WIH33"/>
      <c r="WII33"/>
      <c r="WIJ33"/>
      <c r="WIK33"/>
      <c r="WIL33"/>
      <c r="WIM33"/>
      <c r="WIN33"/>
      <c r="WIO33"/>
      <c r="WIP33"/>
      <c r="WIQ33"/>
      <c r="WIR33"/>
      <c r="WIS33"/>
      <c r="WIT33"/>
      <c r="WIU33"/>
      <c r="WIV33"/>
      <c r="WIW33"/>
      <c r="WIX33"/>
      <c r="WIY33"/>
      <c r="WIZ33"/>
      <c r="WJA33"/>
      <c r="WJB33"/>
      <c r="WJC33"/>
      <c r="WJD33"/>
      <c r="WJE33"/>
      <c r="WJF33"/>
      <c r="WJG33"/>
      <c r="WJH33"/>
      <c r="WJI33"/>
      <c r="WJJ33"/>
      <c r="WJK33"/>
      <c r="WJL33"/>
      <c r="WJM33"/>
      <c r="WJN33"/>
      <c r="WJO33"/>
      <c r="WJP33"/>
      <c r="WJQ33"/>
      <c r="WJR33"/>
      <c r="WJS33"/>
      <c r="WJT33"/>
      <c r="WJU33"/>
      <c r="WJV33"/>
      <c r="WJW33"/>
      <c r="WJX33"/>
      <c r="WJY33"/>
      <c r="WJZ33"/>
      <c r="WKA33"/>
      <c r="WKB33"/>
      <c r="WKC33"/>
      <c r="WKD33"/>
      <c r="WKE33"/>
      <c r="WKF33"/>
      <c r="WKG33"/>
      <c r="WKH33"/>
      <c r="WKI33"/>
      <c r="WKJ33"/>
      <c r="WKK33"/>
      <c r="WKL33"/>
      <c r="WKM33"/>
      <c r="WKN33"/>
      <c r="WKO33"/>
      <c r="WKP33"/>
      <c r="WKQ33"/>
      <c r="WKR33"/>
      <c r="WKS33"/>
      <c r="WKT33"/>
      <c r="WKU33"/>
      <c r="WKV33"/>
      <c r="WKW33"/>
      <c r="WKX33"/>
      <c r="WKY33"/>
      <c r="WKZ33"/>
      <c r="WLA33"/>
      <c r="WLB33"/>
      <c r="WLC33"/>
      <c r="WLD33"/>
      <c r="WLE33"/>
      <c r="WLF33"/>
      <c r="WLG33"/>
      <c r="WLH33"/>
      <c r="WLI33"/>
      <c r="WLJ33"/>
      <c r="WLK33"/>
      <c r="WLL33"/>
      <c r="WLM33"/>
      <c r="WLN33"/>
      <c r="WLO33"/>
      <c r="WLP33"/>
      <c r="WLQ33"/>
      <c r="WLR33"/>
      <c r="WLS33"/>
      <c r="WLT33"/>
      <c r="WLU33"/>
      <c r="WLV33"/>
      <c r="WLW33"/>
      <c r="WLX33"/>
      <c r="WLY33"/>
      <c r="WLZ33"/>
      <c r="WMA33"/>
      <c r="WMB33"/>
      <c r="WMC33"/>
      <c r="WMD33"/>
      <c r="WME33"/>
      <c r="WMF33"/>
      <c r="WMG33"/>
      <c r="WMH33"/>
      <c r="WMI33"/>
      <c r="WMJ33"/>
      <c r="WMK33"/>
      <c r="WML33"/>
      <c r="WMM33"/>
      <c r="WMN33"/>
      <c r="WMO33"/>
      <c r="WMP33"/>
      <c r="WMQ33"/>
      <c r="WMR33"/>
      <c r="WMS33"/>
      <c r="WMT33"/>
      <c r="WMU33"/>
      <c r="WMV33"/>
      <c r="WMW33"/>
      <c r="WMX33"/>
      <c r="WMY33"/>
      <c r="WMZ33"/>
      <c r="WNA33"/>
      <c r="WNB33"/>
      <c r="WNC33"/>
      <c r="WND33"/>
      <c r="WNE33"/>
      <c r="WNF33"/>
      <c r="WNG33"/>
      <c r="WNH33"/>
      <c r="WNI33"/>
      <c r="WNJ33"/>
      <c r="WNK33"/>
      <c r="WNL33"/>
      <c r="WNM33"/>
      <c r="WNN33"/>
      <c r="WNO33"/>
      <c r="WNP33"/>
      <c r="WNQ33"/>
      <c r="WNR33"/>
      <c r="WNS33"/>
      <c r="WNT33"/>
      <c r="WNU33"/>
      <c r="WNV33"/>
      <c r="WNW33"/>
      <c r="WNX33"/>
      <c r="WNY33"/>
      <c r="WNZ33"/>
      <c r="WOA33"/>
      <c r="WOB33"/>
      <c r="WOC33"/>
      <c r="WOD33"/>
      <c r="WOE33"/>
      <c r="WOF33"/>
      <c r="WOG33"/>
      <c r="WOH33"/>
      <c r="WOI33"/>
      <c r="WOJ33"/>
      <c r="WOK33"/>
      <c r="WOL33"/>
      <c r="WOM33"/>
      <c r="WON33"/>
      <c r="WOO33"/>
      <c r="WOP33"/>
      <c r="WOQ33"/>
      <c r="WOR33"/>
      <c r="WOS33"/>
      <c r="WOT33"/>
      <c r="WOU33"/>
      <c r="WOV33"/>
      <c r="WOW33"/>
      <c r="WOX33"/>
      <c r="WOY33"/>
      <c r="WOZ33"/>
      <c r="WPA33"/>
      <c r="WPB33"/>
      <c r="WPC33"/>
      <c r="WPD33"/>
      <c r="WPE33"/>
      <c r="WPF33"/>
      <c r="WPG33"/>
      <c r="WPH33"/>
      <c r="WPI33"/>
      <c r="WPJ33"/>
      <c r="WPK33"/>
      <c r="WPL33"/>
      <c r="WPM33"/>
      <c r="WPN33"/>
      <c r="WPO33"/>
      <c r="WPP33"/>
      <c r="WPQ33"/>
      <c r="WPR33"/>
      <c r="WPS33"/>
      <c r="WPT33"/>
      <c r="WPU33"/>
      <c r="WPV33"/>
      <c r="WPW33"/>
      <c r="WPX33"/>
      <c r="WPY33"/>
      <c r="WPZ33"/>
      <c r="WQA33"/>
      <c r="WQB33"/>
      <c r="WQC33"/>
      <c r="WQD33"/>
      <c r="WQE33"/>
      <c r="WQF33"/>
      <c r="WQG33"/>
      <c r="WQH33"/>
      <c r="WQI33"/>
      <c r="WQJ33"/>
      <c r="WQK33"/>
      <c r="WQL33"/>
      <c r="WQM33"/>
      <c r="WQN33"/>
      <c r="WQO33"/>
      <c r="WQP33"/>
      <c r="WQQ33"/>
      <c r="WQR33"/>
      <c r="WQS33"/>
      <c r="WQT33"/>
      <c r="WQU33"/>
      <c r="WQV33"/>
      <c r="WQW33"/>
      <c r="WQX33"/>
      <c r="WQY33"/>
      <c r="WQZ33"/>
      <c r="WRA33"/>
      <c r="WRB33"/>
      <c r="WRC33"/>
      <c r="WRD33"/>
      <c r="WRE33"/>
      <c r="WRF33"/>
      <c r="WRG33"/>
      <c r="WRH33"/>
      <c r="WRI33"/>
      <c r="WRJ33"/>
      <c r="WRK33"/>
      <c r="WRL33"/>
      <c r="WRM33"/>
      <c r="WRN33"/>
      <c r="WRO33"/>
      <c r="WRP33"/>
      <c r="WRQ33"/>
      <c r="WRR33"/>
      <c r="WRS33"/>
      <c r="WRT33"/>
      <c r="WRU33"/>
      <c r="WRV33"/>
      <c r="WRW33"/>
      <c r="WRX33"/>
      <c r="WRY33"/>
      <c r="WRZ33"/>
      <c r="WSA33"/>
      <c r="WSB33"/>
      <c r="WSC33"/>
      <c r="WSD33"/>
      <c r="WSE33"/>
      <c r="WSF33"/>
      <c r="WSG33"/>
      <c r="WSH33"/>
      <c r="WSI33"/>
      <c r="WSJ33"/>
      <c r="WSK33"/>
      <c r="WSL33"/>
      <c r="WSM33"/>
      <c r="WSN33"/>
      <c r="WSO33"/>
      <c r="WSP33"/>
      <c r="WSQ33"/>
      <c r="WSR33"/>
      <c r="WSS33"/>
      <c r="WST33"/>
      <c r="WSU33"/>
      <c r="WSV33"/>
      <c r="WSW33"/>
      <c r="WSX33"/>
      <c r="WSY33"/>
      <c r="WSZ33"/>
      <c r="WTA33"/>
      <c r="WTB33"/>
      <c r="WTC33"/>
      <c r="WTD33"/>
      <c r="WTE33"/>
      <c r="WTF33"/>
      <c r="WTG33"/>
      <c r="WTH33"/>
      <c r="WTI33"/>
      <c r="WTJ33"/>
      <c r="WTK33"/>
      <c r="WTL33"/>
      <c r="WTM33"/>
      <c r="WTN33"/>
      <c r="WTO33"/>
      <c r="WTP33"/>
      <c r="WTQ33"/>
      <c r="WTR33"/>
      <c r="WTS33"/>
      <c r="WTT33"/>
      <c r="WTU33"/>
      <c r="WTV33"/>
      <c r="WTW33"/>
      <c r="WTX33"/>
      <c r="WTY33"/>
      <c r="WTZ33"/>
      <c r="WUA33"/>
      <c r="WUB33"/>
      <c r="WUC33"/>
      <c r="WUD33"/>
      <c r="WUE33"/>
      <c r="WUF33"/>
      <c r="WUG33"/>
      <c r="WUH33"/>
      <c r="WUI33"/>
      <c r="WUJ33"/>
      <c r="WUK33"/>
      <c r="WUL33"/>
      <c r="WUM33"/>
      <c r="WUN33"/>
      <c r="WUO33"/>
      <c r="WUP33"/>
      <c r="WUQ33"/>
      <c r="WUR33"/>
      <c r="WUS33"/>
      <c r="WUT33"/>
      <c r="WUU33"/>
      <c r="WUV33"/>
      <c r="WUW33"/>
      <c r="WUX33"/>
      <c r="WUY33"/>
      <c r="WUZ33"/>
      <c r="WVA33"/>
      <c r="WVB33"/>
      <c r="WVC33"/>
      <c r="WVD33"/>
      <c r="WVE33"/>
      <c r="WVF33"/>
      <c r="WVG33"/>
      <c r="WVH33"/>
      <c r="WVI33"/>
      <c r="WVJ33"/>
      <c r="WVK33"/>
      <c r="WVL33"/>
      <c r="WVM33"/>
      <c r="WVN33"/>
      <c r="WVO33"/>
      <c r="WVP33"/>
      <c r="WVQ33"/>
      <c r="WVR33"/>
      <c r="WVS33"/>
      <c r="WVT33"/>
      <c r="WVU33"/>
      <c r="WVV33"/>
      <c r="WVW33"/>
      <c r="WVX33"/>
      <c r="WVY33"/>
      <c r="WVZ33"/>
      <c r="WWA33"/>
      <c r="WWB33"/>
      <c r="WWC33"/>
      <c r="WWD33"/>
      <c r="WWE33"/>
      <c r="WWF33"/>
      <c r="WWG33"/>
      <c r="WWH33"/>
      <c r="WWI33"/>
      <c r="WWJ33"/>
      <c r="WWK33"/>
      <c r="WWL33"/>
      <c r="WWM33"/>
      <c r="WWN33"/>
      <c r="WWO33"/>
      <c r="WWP33"/>
      <c r="WWQ33"/>
      <c r="WWR33"/>
      <c r="WWS33"/>
      <c r="WWT33"/>
      <c r="WWU33"/>
      <c r="WWV33"/>
      <c r="WWW33"/>
      <c r="WWX33"/>
      <c r="WWY33"/>
      <c r="WWZ33"/>
      <c r="WXA33"/>
      <c r="WXB33"/>
      <c r="WXC33"/>
      <c r="WXD33"/>
      <c r="WXE33"/>
      <c r="WXF33"/>
      <c r="WXG33"/>
      <c r="WXH33"/>
      <c r="WXI33"/>
      <c r="WXJ33"/>
      <c r="WXK33"/>
      <c r="WXL33"/>
      <c r="WXM33"/>
      <c r="WXN33"/>
      <c r="WXO33"/>
      <c r="WXP33"/>
      <c r="WXQ33"/>
      <c r="WXR33"/>
      <c r="WXS33"/>
      <c r="WXT33"/>
      <c r="WXU33"/>
      <c r="WXV33"/>
      <c r="WXW33"/>
      <c r="WXX33"/>
      <c r="WXY33"/>
      <c r="WXZ33"/>
      <c r="WYA33"/>
      <c r="WYB33"/>
      <c r="WYC33"/>
      <c r="WYD33"/>
      <c r="WYE33"/>
      <c r="WYF33"/>
      <c r="WYG33"/>
      <c r="WYH33"/>
      <c r="WYI33"/>
      <c r="WYJ33"/>
      <c r="WYK33"/>
      <c r="WYL33"/>
      <c r="WYM33"/>
      <c r="WYN33"/>
      <c r="WYO33"/>
      <c r="WYP33"/>
      <c r="WYQ33"/>
      <c r="WYR33"/>
      <c r="WYS33"/>
      <c r="WYT33"/>
      <c r="WYU33"/>
      <c r="WYV33"/>
      <c r="WYW33"/>
      <c r="WYX33"/>
      <c r="WYY33"/>
      <c r="WYZ33"/>
      <c r="WZA33"/>
      <c r="WZB33"/>
      <c r="WZC33"/>
      <c r="WZD33"/>
      <c r="WZE33"/>
      <c r="WZF33"/>
      <c r="WZG33"/>
      <c r="WZH33"/>
      <c r="WZI33"/>
      <c r="WZJ33"/>
      <c r="WZK33"/>
      <c r="WZL33"/>
      <c r="WZM33"/>
      <c r="WZN33"/>
      <c r="WZO33"/>
      <c r="WZP33"/>
      <c r="WZQ33"/>
      <c r="WZR33"/>
      <c r="WZS33"/>
      <c r="WZT33"/>
      <c r="WZU33"/>
      <c r="WZV33"/>
      <c r="WZW33"/>
      <c r="WZX33"/>
      <c r="WZY33"/>
      <c r="WZZ33"/>
      <c r="XAA33"/>
      <c r="XAB33"/>
      <c r="XAC33"/>
      <c r="XAD33"/>
      <c r="XAE33"/>
      <c r="XAF33"/>
      <c r="XAG33"/>
      <c r="XAH33"/>
      <c r="XAI33"/>
      <c r="XAJ33"/>
      <c r="XAK33"/>
      <c r="XAL33"/>
      <c r="XAM33"/>
      <c r="XAN33"/>
      <c r="XAO33"/>
      <c r="XAP33"/>
      <c r="XAQ33"/>
      <c r="XAR33"/>
      <c r="XAS33"/>
      <c r="XAT33"/>
      <c r="XAU33"/>
      <c r="XAV33"/>
      <c r="XAW33"/>
      <c r="XAX33"/>
      <c r="XAY33"/>
      <c r="XAZ33"/>
      <c r="XBA33"/>
      <c r="XBB33"/>
      <c r="XBC33"/>
      <c r="XBD33"/>
      <c r="XBE33"/>
      <c r="XBF33"/>
      <c r="XBG33"/>
      <c r="XBH33"/>
      <c r="XBI33"/>
      <c r="XBJ33"/>
      <c r="XBK33"/>
      <c r="XBL33"/>
      <c r="XBM33"/>
      <c r="XBN33"/>
      <c r="XBO33"/>
      <c r="XBP33"/>
      <c r="XBQ33"/>
      <c r="XBR33"/>
      <c r="XBS33"/>
      <c r="XBT33"/>
      <c r="XBU33"/>
      <c r="XBV33"/>
      <c r="XBW33"/>
      <c r="XBX33"/>
      <c r="XBY33"/>
      <c r="XBZ33"/>
      <c r="XCA33"/>
      <c r="XCB33"/>
      <c r="XCC33"/>
      <c r="XCD33"/>
      <c r="XCE33"/>
      <c r="XCF33"/>
      <c r="XCG33"/>
      <c r="XCH33"/>
      <c r="XCI33"/>
      <c r="XCJ33"/>
      <c r="XCK33"/>
      <c r="XCL33"/>
      <c r="XCM33"/>
      <c r="XCN33"/>
      <c r="XCO33"/>
      <c r="XCP33"/>
      <c r="XCQ33"/>
      <c r="XCR33"/>
      <c r="XCS33"/>
      <c r="XCT33"/>
      <c r="XCU33"/>
      <c r="XCV33"/>
      <c r="XCW33"/>
      <c r="XCX33"/>
      <c r="XCY33"/>
      <c r="XCZ33"/>
      <c r="XDA33"/>
      <c r="XDB33"/>
      <c r="XDC33"/>
      <c r="XDD33"/>
      <c r="XDE33"/>
      <c r="XDF33"/>
      <c r="XDG33"/>
      <c r="XDH33"/>
      <c r="XDI33"/>
      <c r="XDJ33"/>
      <c r="XDK33"/>
      <c r="XDL33"/>
      <c r="XDM33"/>
      <c r="XDN33"/>
      <c r="XDO33"/>
      <c r="XDP33"/>
      <c r="XDQ33"/>
      <c r="XDR33"/>
      <c r="XDS33"/>
      <c r="XDT33"/>
      <c r="XDU33"/>
      <c r="XDV33"/>
      <c r="XDW33"/>
      <c r="XDX33"/>
      <c r="XDY33"/>
      <c r="XDZ33"/>
      <c r="XEA33"/>
      <c r="XEB33"/>
      <c r="XEC33"/>
      <c r="XED33"/>
      <c r="XEE33"/>
      <c r="XEF33"/>
      <c r="XEG33"/>
      <c r="XEH33"/>
      <c r="XEI33"/>
      <c r="XEJ33"/>
      <c r="XEK33"/>
      <c r="XEL33"/>
      <c r="XEM33"/>
      <c r="XEN33"/>
      <c r="XEO33"/>
      <c r="XEP33"/>
      <c r="XEQ33"/>
      <c r="XER33"/>
      <c r="XES33"/>
      <c r="XET33"/>
      <c r="XEU33"/>
      <c r="XEV33"/>
      <c r="XEW33"/>
      <c r="XEX33"/>
      <c r="XEY33"/>
      <c r="XEZ33"/>
      <c r="XFA33"/>
    </row>
    <row r="34" spans="1:16381" s="1" customFormat="1" ht="90">
      <c r="A34" s="556" t="str">
        <f t="array" ref="A34">INDEX(CO_indicators_list[], SMALL(IF(CO_Indic_List='1_Entry_Table'!$B$16,ROW(CO_Indic_List)-7),ROWS(A$6:A34)),2)</f>
        <v>Outcome 3</v>
      </c>
      <c r="B34" s="530" t="str">
        <f>IF(ISERROR(VLOOKUP(A34,FillHome_OO[],3,FALSE))=TRUE,,VLOOKUP(A34,FillHome_OO[],3,FALSE))</f>
        <v>3 - By 2022, all Cabo Verdeans of working age, particularly women and youth, benefit from decent work through economic transformation in key sectors, which leads to more sustainable and inclusive economic development</v>
      </c>
      <c r="C34" s="530">
        <f>Monitoring_Table!C34</f>
        <v>0</v>
      </c>
      <c r="D34" s="530" t="str">
        <f>VLOOKUP(ShadowTable[[#This Row],[indicators]],Tablo_MonitoringTable[],2,FALSE)</f>
        <v>Indicator 3.1</v>
      </c>
      <c r="E34" s="208" t="str">
        <f t="array" ref="E34">INDEX(CO_indicators_list[], SMALL(IF(CO_Indic_List='1_Entry_Table'!$B$16,ROW(CO_Indic_List)-7),ROWS(E$6:E34)),8)</f>
        <v>3.1 - Number of informal production units by activity sector, gender and age of owne</v>
      </c>
      <c r="F34" s="526">
        <f>IF(ISERROR(VLOOKUP(ShadowTable[[#This Row],[indicators]],Tablo_MonitoringTable[],3,FALSE))=TRUE,,VLOOKUP(ShadowTable[[#This Row],[indicators]],Tablo_MonitoringTable[],3,FALSE))</f>
        <v>0</v>
      </c>
      <c r="G34" s="526">
        <f>VLOOKUP(ShadowTable[[#This Row],[indicators]],Tablo_MonitoringTable[],4,FALSE)</f>
        <v>0</v>
      </c>
      <c r="H34" s="526">
        <f>VLOOKUP(ShadowTable[[#This Row],[indicators]],Tablo_MonitoringTable[],5,FALSE)</f>
        <v>0</v>
      </c>
      <c r="I34" s="526">
        <f>VLOOKUP(ShadowTable[[#This Row],[indicators]],Tablo_MonitoringTable[],6,FALSE)</f>
        <v>0</v>
      </c>
      <c r="J34" s="526">
        <f>VLOOKUP(ShadowTable[[#This Row],[indicators]],Tablo_MonitoringTable[],7,FALSE)</f>
        <v>0</v>
      </c>
      <c r="K34" s="526">
        <f>VLOOKUP(ShadowTable[[#This Row],[indicators]],Tablo_MonitoringTable[],8,FALSE)</f>
        <v>0</v>
      </c>
      <c r="L34" s="526">
        <f>VLOOKUP(ShadowTable[[#This Row],[indicators]],Tablo_MonitoringTable[],10,FALSE)</f>
        <v>0</v>
      </c>
      <c r="M34" s="526">
        <f>VLOOKUP(ShadowTable[[#This Row],[indicators]],Tablo_MonitoringTable[],11,FALSE)</f>
        <v>0</v>
      </c>
      <c r="N34" s="526">
        <f>VLOOKUP(ShadowTable[[#This Row],[indicators]],Tablo_MonitoringTable[],13,FALSE)</f>
        <v>0</v>
      </c>
      <c r="O34" s="526">
        <f>VLOOKUP(ShadowTable[[#This Row],[indicators]],Tablo_MonitoringTable[],14,FALSE)</f>
        <v>0</v>
      </c>
      <c r="P34" s="526">
        <f>VLOOKUP(ShadowTable[[#This Row],[indicators]],Tablo_MonitoringTable[],16,FALSE)</f>
        <v>0</v>
      </c>
      <c r="Q34" s="526">
        <f>VLOOKUP(ShadowTable[[#This Row],[indicators]],Tablo_MonitoringTable[],17,FALSE)</f>
        <v>0</v>
      </c>
      <c r="R34" s="526">
        <f>VLOOKUP(ShadowTable[[#This Row],[indicators]],Tablo_MonitoringTable[],19,FALSE)</f>
        <v>0</v>
      </c>
      <c r="S34" s="526">
        <f>VLOOKUP(ShadowTable[[#This Row],[indicators]],Tablo_MonitoringTable[],20,FALSE)</f>
        <v>0</v>
      </c>
      <c r="T34" s="526">
        <f>VLOOKUP(ShadowTable[[#This Row],[indicators]],Tablo_MonitoringTable[],22,FALSE)</f>
        <v>0</v>
      </c>
      <c r="U34" s="526">
        <f>VLOOKUP(ShadowTable[[#This Row],[indicators]],Tablo_MonitoringTable[],23,FALSE)</f>
        <v>0</v>
      </c>
      <c r="V34" s="225">
        <f>VLOOKUP(ShadowTable[[#This Row],[indicators]],Tablo_MonitoringTable[],25,FALSE)</f>
        <v>0</v>
      </c>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c r="IW34"/>
      <c r="IX34"/>
      <c r="IY34"/>
      <c r="IZ34"/>
      <c r="JA34"/>
      <c r="JB34"/>
      <c r="JC34"/>
      <c r="JD34"/>
      <c r="JE34"/>
      <c r="JF34"/>
      <c r="JG34"/>
      <c r="JH34"/>
      <c r="JI34"/>
      <c r="JJ34"/>
      <c r="JK34"/>
      <c r="JL34"/>
      <c r="JM34"/>
      <c r="JN34"/>
      <c r="JO34"/>
      <c r="JP34"/>
      <c r="JQ34"/>
      <c r="JR34"/>
      <c r="JS34"/>
      <c r="JT34"/>
      <c r="JU34"/>
      <c r="JV34"/>
      <c r="JW34"/>
      <c r="JX34"/>
      <c r="JY34"/>
      <c r="JZ34"/>
      <c r="KA34"/>
      <c r="KB34"/>
      <c r="KC34"/>
      <c r="KD34"/>
      <c r="KE34"/>
      <c r="KF34"/>
      <c r="KG34"/>
      <c r="KH34"/>
      <c r="KI34"/>
      <c r="KJ34"/>
      <c r="KK34"/>
      <c r="KL34"/>
      <c r="KM34"/>
      <c r="KN34"/>
      <c r="KO34"/>
      <c r="KP34"/>
      <c r="KQ34"/>
      <c r="KR34"/>
      <c r="KS34"/>
      <c r="KT34"/>
      <c r="KU34"/>
      <c r="KV34"/>
      <c r="KW34"/>
      <c r="KX34"/>
      <c r="KY34"/>
      <c r="KZ34"/>
      <c r="LA34"/>
      <c r="LB34"/>
      <c r="LC34"/>
      <c r="LD34"/>
      <c r="LE34"/>
      <c r="LF34"/>
      <c r="LG34"/>
      <c r="LH34"/>
      <c r="LI34"/>
      <c r="LJ34"/>
      <c r="LK34"/>
      <c r="LL34"/>
      <c r="LM34"/>
      <c r="LN34"/>
      <c r="LO34"/>
      <c r="LP34"/>
      <c r="LQ34"/>
      <c r="LR34"/>
      <c r="LS34"/>
      <c r="LT34"/>
      <c r="LU34"/>
      <c r="LV34"/>
      <c r="LW34"/>
      <c r="LX34"/>
      <c r="LY34"/>
      <c r="LZ34"/>
      <c r="MA34"/>
      <c r="MB34"/>
      <c r="MC34"/>
      <c r="MD34"/>
      <c r="ME34"/>
      <c r="MF34"/>
      <c r="MG34"/>
      <c r="MH34"/>
      <c r="MI34"/>
      <c r="MJ34"/>
      <c r="MK34"/>
      <c r="ML34"/>
      <c r="MM34"/>
      <c r="MN34"/>
      <c r="MO34"/>
      <c r="MP34"/>
      <c r="MQ34"/>
      <c r="MR34"/>
      <c r="MS34"/>
      <c r="MT34"/>
      <c r="MU34"/>
      <c r="MV34"/>
      <c r="MW34"/>
      <c r="MX34"/>
      <c r="MY34"/>
      <c r="MZ34"/>
      <c r="NA34"/>
      <c r="NB34"/>
      <c r="NC34"/>
      <c r="ND34"/>
      <c r="NE34"/>
      <c r="NF34"/>
      <c r="NG34"/>
      <c r="NH34"/>
      <c r="NI34"/>
      <c r="NJ34"/>
      <c r="NK34"/>
      <c r="NL34"/>
      <c r="NM34"/>
      <c r="NN34"/>
      <c r="NO34"/>
      <c r="NP34"/>
      <c r="NQ34"/>
      <c r="NR34"/>
      <c r="NS34"/>
      <c r="NT34"/>
      <c r="NU34"/>
      <c r="NV34"/>
      <c r="NW34"/>
      <c r="NX34"/>
      <c r="NY34"/>
      <c r="NZ34"/>
      <c r="OA34"/>
      <c r="OB34"/>
      <c r="OC34"/>
      <c r="OD34"/>
      <c r="OE34"/>
      <c r="OF34"/>
      <c r="OG34"/>
      <c r="OH34"/>
      <c r="OI34"/>
      <c r="OJ34"/>
      <c r="OK34"/>
      <c r="OL34"/>
      <c r="OM34"/>
      <c r="ON34"/>
      <c r="OO34"/>
      <c r="OP34"/>
      <c r="OQ34"/>
      <c r="OR34"/>
      <c r="OS34"/>
      <c r="OT34"/>
      <c r="OU34"/>
      <c r="OV34"/>
      <c r="OW34"/>
      <c r="OX34"/>
      <c r="OY34"/>
      <c r="OZ34"/>
      <c r="PA34"/>
      <c r="PB34"/>
      <c r="PC34"/>
      <c r="PD34"/>
      <c r="PE34"/>
      <c r="PF34"/>
      <c r="PG34"/>
      <c r="PH34"/>
      <c r="PI34"/>
      <c r="PJ34"/>
      <c r="PK34"/>
      <c r="PL34"/>
      <c r="PM34"/>
      <c r="PN34"/>
      <c r="PO34"/>
      <c r="PP34"/>
      <c r="PQ34"/>
      <c r="PR34"/>
      <c r="PS34"/>
      <c r="PT34"/>
      <c r="PU34"/>
      <c r="PV34"/>
      <c r="PW34"/>
      <c r="PX34"/>
      <c r="PY34"/>
      <c r="PZ34"/>
      <c r="QA34"/>
      <c r="QB34"/>
      <c r="QC34"/>
      <c r="QD34"/>
      <c r="QE34"/>
      <c r="QF34"/>
      <c r="QG34"/>
      <c r="QH34"/>
      <c r="QI34"/>
      <c r="QJ34"/>
      <c r="QK34"/>
      <c r="QL34"/>
      <c r="QM34"/>
      <c r="QN34"/>
      <c r="QO34"/>
      <c r="QP34"/>
      <c r="QQ34"/>
      <c r="QR34"/>
      <c r="QS34"/>
      <c r="QT34"/>
      <c r="QU34"/>
      <c r="QV34"/>
      <c r="QW34"/>
      <c r="QX34"/>
      <c r="QY34"/>
      <c r="QZ34"/>
      <c r="RA34"/>
      <c r="RB34"/>
      <c r="RC34"/>
      <c r="RD34"/>
      <c r="RE34"/>
      <c r="RF34"/>
      <c r="RG34"/>
      <c r="RH34"/>
      <c r="RI34"/>
      <c r="RJ34"/>
      <c r="RK34"/>
      <c r="RL34"/>
      <c r="RM34"/>
      <c r="RN34"/>
      <c r="RO34"/>
      <c r="RP34"/>
      <c r="RQ34"/>
      <c r="RR34"/>
      <c r="RS34"/>
      <c r="RT34"/>
      <c r="RU34"/>
      <c r="RV34"/>
      <c r="RW34"/>
      <c r="RX34"/>
      <c r="RY34"/>
      <c r="RZ34"/>
      <c r="SA34"/>
      <c r="SB34"/>
      <c r="SC34"/>
      <c r="SD34"/>
      <c r="SE34"/>
      <c r="SF34"/>
      <c r="SG34"/>
      <c r="SH34"/>
      <c r="SI34"/>
      <c r="SJ34"/>
      <c r="SK34"/>
      <c r="SL34"/>
      <c r="SM34"/>
      <c r="SN34"/>
      <c r="SO34"/>
      <c r="SP34"/>
      <c r="SQ34"/>
      <c r="SR34"/>
      <c r="SS34"/>
      <c r="ST34"/>
      <c r="SU34"/>
      <c r="SV34"/>
      <c r="SW34"/>
      <c r="SX34"/>
      <c r="SY34"/>
      <c r="SZ34"/>
      <c r="TA34"/>
      <c r="TB34"/>
      <c r="TC34"/>
      <c r="TD34"/>
      <c r="TE34"/>
      <c r="TF34"/>
      <c r="TG34"/>
      <c r="TH34"/>
      <c r="TI34"/>
      <c r="TJ34"/>
      <c r="TK34"/>
      <c r="TL34"/>
      <c r="TM34"/>
      <c r="TN34"/>
      <c r="TO34"/>
      <c r="TP34"/>
      <c r="TQ34"/>
      <c r="TR34"/>
      <c r="TS34"/>
      <c r="TT34"/>
      <c r="TU34"/>
      <c r="TV34"/>
      <c r="TW34"/>
      <c r="TX34"/>
      <c r="TY34"/>
      <c r="TZ34"/>
      <c r="UA34"/>
      <c r="UB34"/>
      <c r="UC34"/>
      <c r="UD34"/>
      <c r="UE34"/>
      <c r="UF34"/>
      <c r="UG34"/>
      <c r="UH34"/>
      <c r="UI34"/>
      <c r="UJ34"/>
      <c r="UK34"/>
      <c r="UL34"/>
      <c r="UM34"/>
      <c r="UN34"/>
      <c r="UO34"/>
      <c r="UP34"/>
      <c r="UQ34"/>
      <c r="UR34"/>
      <c r="US34"/>
      <c r="UT34"/>
      <c r="UU34"/>
      <c r="UV34"/>
      <c r="UW34"/>
      <c r="UX34"/>
      <c r="UY34"/>
      <c r="UZ34"/>
      <c r="VA34"/>
      <c r="VB34"/>
      <c r="VC34"/>
      <c r="VD34"/>
      <c r="VE34"/>
      <c r="VF34"/>
      <c r="VG34"/>
      <c r="VH34"/>
      <c r="VI34"/>
      <c r="VJ34"/>
      <c r="VK34"/>
      <c r="VL34"/>
      <c r="VM34"/>
      <c r="VN34"/>
      <c r="VO34"/>
      <c r="VP34"/>
      <c r="VQ34"/>
      <c r="VR34"/>
      <c r="VS34"/>
      <c r="VT34"/>
      <c r="VU34"/>
      <c r="VV34"/>
      <c r="VW34"/>
      <c r="VX34"/>
      <c r="VY34"/>
      <c r="VZ34"/>
      <c r="WA34"/>
      <c r="WB34"/>
      <c r="WC34"/>
      <c r="WD34"/>
      <c r="WE34"/>
      <c r="WF34"/>
      <c r="WG34"/>
      <c r="WH34"/>
      <c r="WI34"/>
      <c r="WJ34"/>
      <c r="WK34"/>
      <c r="WL34"/>
      <c r="WM34"/>
      <c r="WN34"/>
      <c r="WO34"/>
      <c r="WP34"/>
      <c r="WQ34"/>
      <c r="WR34"/>
      <c r="WS34"/>
      <c r="WT34"/>
      <c r="WU34"/>
      <c r="WV34"/>
      <c r="WW34"/>
      <c r="WX34"/>
      <c r="WY34"/>
      <c r="WZ34"/>
      <c r="XA34"/>
      <c r="XB34"/>
      <c r="XC34"/>
      <c r="XD34"/>
      <c r="XE34"/>
      <c r="XF34"/>
      <c r="XG34"/>
      <c r="XH34"/>
      <c r="XI34"/>
      <c r="XJ34"/>
      <c r="XK34"/>
      <c r="XL34"/>
      <c r="XM34"/>
      <c r="XN34"/>
      <c r="XO34"/>
      <c r="XP34"/>
      <c r="XQ34"/>
      <c r="XR34"/>
      <c r="XS34"/>
      <c r="XT34"/>
      <c r="XU34"/>
      <c r="XV34"/>
      <c r="XW34"/>
      <c r="XX34"/>
      <c r="XY34"/>
      <c r="XZ34"/>
      <c r="YA34"/>
      <c r="YB34"/>
      <c r="YC34"/>
      <c r="YD34"/>
      <c r="YE34"/>
      <c r="YF34"/>
      <c r="YG34"/>
      <c r="YH34"/>
      <c r="YI34"/>
      <c r="YJ34"/>
      <c r="YK34"/>
      <c r="YL34"/>
      <c r="YM34"/>
      <c r="YN34"/>
      <c r="YO34"/>
      <c r="YP34"/>
      <c r="YQ34"/>
      <c r="YR34"/>
      <c r="YS34"/>
      <c r="YT34"/>
      <c r="YU34"/>
      <c r="YV34"/>
      <c r="YW34"/>
      <c r="YX34"/>
      <c r="YY34"/>
      <c r="YZ34"/>
      <c r="ZA34"/>
      <c r="ZB34"/>
      <c r="ZC34"/>
      <c r="ZD34"/>
      <c r="ZE34"/>
      <c r="ZF34"/>
      <c r="ZG34"/>
      <c r="ZH34"/>
      <c r="ZI34"/>
      <c r="ZJ34"/>
      <c r="ZK34"/>
      <c r="ZL34"/>
      <c r="ZM34"/>
      <c r="ZN34"/>
      <c r="ZO34"/>
      <c r="ZP34"/>
      <c r="ZQ34"/>
      <c r="ZR34"/>
      <c r="ZS34"/>
      <c r="ZT34"/>
      <c r="ZU34"/>
      <c r="ZV34"/>
      <c r="ZW34"/>
      <c r="ZX34"/>
      <c r="ZY34"/>
      <c r="ZZ34"/>
      <c r="AAA34"/>
      <c r="AAB34"/>
      <c r="AAC34"/>
      <c r="AAD34"/>
      <c r="AAE34"/>
      <c r="AAF34"/>
      <c r="AAG34"/>
      <c r="AAH34"/>
      <c r="AAI34"/>
      <c r="AAJ34"/>
      <c r="AAK34"/>
      <c r="AAL34"/>
      <c r="AAM34"/>
      <c r="AAN34"/>
      <c r="AAO34"/>
      <c r="AAP34"/>
      <c r="AAQ34"/>
      <c r="AAR34"/>
      <c r="AAS34"/>
      <c r="AAT34"/>
      <c r="AAU34"/>
      <c r="AAV34"/>
      <c r="AAW34"/>
      <c r="AAX34"/>
      <c r="AAY34"/>
      <c r="AAZ34"/>
      <c r="ABA34"/>
      <c r="ABB34"/>
      <c r="ABC34"/>
      <c r="ABD34"/>
      <c r="ABE34"/>
      <c r="ABF34"/>
      <c r="ABG34"/>
      <c r="ABH34"/>
      <c r="ABI34"/>
      <c r="ABJ34"/>
      <c r="ABK34"/>
      <c r="ABL34"/>
      <c r="ABM34"/>
      <c r="ABN34"/>
      <c r="ABO34"/>
      <c r="ABP34"/>
      <c r="ABQ34"/>
      <c r="ABR34"/>
      <c r="ABS34"/>
      <c r="ABT34"/>
      <c r="ABU34"/>
      <c r="ABV34"/>
      <c r="ABW34"/>
      <c r="ABX34"/>
      <c r="ABY34"/>
      <c r="ABZ34"/>
      <c r="ACA34"/>
      <c r="ACB34"/>
      <c r="ACC34"/>
      <c r="ACD34"/>
      <c r="ACE34"/>
      <c r="ACF34"/>
      <c r="ACG34"/>
      <c r="ACH34"/>
      <c r="ACI34"/>
      <c r="ACJ34"/>
      <c r="ACK34"/>
      <c r="ACL34"/>
      <c r="ACM34"/>
      <c r="ACN34"/>
      <c r="ACO34"/>
      <c r="ACP34"/>
      <c r="ACQ34"/>
      <c r="ACR34"/>
      <c r="ACS34"/>
      <c r="ACT34"/>
      <c r="ACU34"/>
      <c r="ACV34"/>
      <c r="ACW34"/>
      <c r="ACX34"/>
      <c r="ACY34"/>
      <c r="ACZ34"/>
      <c r="ADA34"/>
      <c r="ADB34"/>
      <c r="ADC34"/>
      <c r="ADD34"/>
      <c r="ADE34"/>
      <c r="ADF34"/>
      <c r="ADG34"/>
      <c r="ADH34"/>
      <c r="ADI34"/>
      <c r="ADJ34"/>
      <c r="ADK34"/>
      <c r="ADL34"/>
      <c r="ADM34"/>
      <c r="ADN34"/>
      <c r="ADO34"/>
      <c r="ADP34"/>
      <c r="ADQ34"/>
      <c r="ADR34"/>
      <c r="ADS34"/>
      <c r="ADT34"/>
      <c r="ADU34"/>
      <c r="ADV34"/>
      <c r="ADW34"/>
      <c r="ADX34"/>
      <c r="ADY34"/>
      <c r="ADZ34"/>
      <c r="AEA34"/>
      <c r="AEB34"/>
      <c r="AEC34"/>
      <c r="AED34"/>
      <c r="AEE34"/>
      <c r="AEF34"/>
      <c r="AEG34"/>
      <c r="AEH34"/>
      <c r="AEI34"/>
      <c r="AEJ34"/>
      <c r="AEK34"/>
      <c r="AEL34"/>
      <c r="AEM34"/>
      <c r="AEN34"/>
      <c r="AEO34"/>
      <c r="AEP34"/>
      <c r="AEQ34"/>
      <c r="AER34"/>
      <c r="AES34"/>
      <c r="AET34"/>
      <c r="AEU34"/>
      <c r="AEV34"/>
      <c r="AEW34"/>
      <c r="AEX34"/>
      <c r="AEY34"/>
      <c r="AEZ34"/>
      <c r="AFA34"/>
      <c r="AFB34"/>
      <c r="AFC34"/>
      <c r="AFD34"/>
      <c r="AFE34"/>
      <c r="AFF34"/>
      <c r="AFG34"/>
      <c r="AFH34"/>
      <c r="AFI34"/>
      <c r="AFJ34"/>
      <c r="AFK34"/>
      <c r="AFL34"/>
      <c r="AFM34"/>
      <c r="AFN34"/>
      <c r="AFO34"/>
      <c r="AFP34"/>
      <c r="AFQ34"/>
      <c r="AFR34"/>
      <c r="AFS34"/>
      <c r="AFT34"/>
      <c r="AFU34"/>
      <c r="AFV34"/>
      <c r="AFW34"/>
      <c r="AFX34"/>
      <c r="AFY34"/>
      <c r="AFZ34"/>
      <c r="AGA34"/>
      <c r="AGB34"/>
      <c r="AGC34"/>
      <c r="AGD34"/>
      <c r="AGE34"/>
      <c r="AGF34"/>
      <c r="AGG34"/>
      <c r="AGH34"/>
      <c r="AGI34"/>
      <c r="AGJ34"/>
      <c r="AGK34"/>
      <c r="AGL34"/>
      <c r="AGM34"/>
      <c r="AGN34"/>
      <c r="AGO34"/>
      <c r="AGP34"/>
      <c r="AGQ34"/>
      <c r="AGR34"/>
      <c r="AGS34"/>
      <c r="AGT34"/>
      <c r="AGU34"/>
      <c r="AGV34"/>
      <c r="AGW34"/>
      <c r="AGX34"/>
      <c r="AGY34"/>
      <c r="AGZ34"/>
      <c r="AHA34"/>
      <c r="AHB34"/>
      <c r="AHC34"/>
      <c r="AHD34"/>
      <c r="AHE34"/>
      <c r="AHF34"/>
      <c r="AHG34"/>
      <c r="AHH34"/>
      <c r="AHI34"/>
      <c r="AHJ34"/>
      <c r="AHK34"/>
      <c r="AHL34"/>
      <c r="AHM34"/>
      <c r="AHN34"/>
      <c r="AHO34"/>
      <c r="AHP34"/>
      <c r="AHQ34"/>
      <c r="AHR34"/>
      <c r="AHS34"/>
      <c r="AHT34"/>
      <c r="AHU34"/>
      <c r="AHV34"/>
      <c r="AHW34"/>
      <c r="AHX34"/>
      <c r="AHY34"/>
      <c r="AHZ34"/>
      <c r="AIA34"/>
      <c r="AIB34"/>
      <c r="AIC34"/>
      <c r="AID34"/>
      <c r="AIE34"/>
      <c r="AIF34"/>
      <c r="AIG34"/>
      <c r="AIH34"/>
      <c r="AII34"/>
      <c r="AIJ34"/>
      <c r="AIK34"/>
      <c r="AIL34"/>
      <c r="AIM34"/>
      <c r="AIN34"/>
      <c r="AIO34"/>
      <c r="AIP34"/>
      <c r="AIQ34"/>
      <c r="AIR34"/>
      <c r="AIS34"/>
      <c r="AIT34"/>
      <c r="AIU34"/>
      <c r="AIV34"/>
      <c r="AIW34"/>
      <c r="AIX34"/>
      <c r="AIY34"/>
      <c r="AIZ34"/>
      <c r="AJA34"/>
      <c r="AJB34"/>
      <c r="AJC34"/>
      <c r="AJD34"/>
      <c r="AJE34"/>
      <c r="AJF34"/>
      <c r="AJG34"/>
      <c r="AJH34"/>
      <c r="AJI34"/>
      <c r="AJJ34"/>
      <c r="AJK34"/>
      <c r="AJL34"/>
      <c r="AJM34"/>
      <c r="AJN34"/>
      <c r="AJO34"/>
      <c r="AJP34"/>
      <c r="AJQ34"/>
      <c r="AJR34"/>
      <c r="AJS34"/>
      <c r="AJT34"/>
      <c r="AJU34"/>
      <c r="AJV34"/>
      <c r="AJW34"/>
      <c r="AJX34"/>
      <c r="AJY34"/>
      <c r="AJZ34"/>
      <c r="AKA34"/>
      <c r="AKB34"/>
      <c r="AKC34"/>
      <c r="AKD34"/>
      <c r="AKE34"/>
      <c r="AKF34"/>
      <c r="AKG34"/>
      <c r="AKH34"/>
      <c r="AKI34"/>
      <c r="AKJ34"/>
      <c r="AKK34"/>
      <c r="AKL34"/>
      <c r="AKM34"/>
      <c r="AKN34"/>
      <c r="AKO34"/>
      <c r="AKP34"/>
      <c r="AKQ34"/>
      <c r="AKR34"/>
      <c r="AKS34"/>
      <c r="AKT34"/>
      <c r="AKU34"/>
      <c r="AKV34"/>
      <c r="AKW34"/>
      <c r="AKX34"/>
      <c r="AKY34"/>
      <c r="AKZ34"/>
      <c r="ALA34"/>
      <c r="ALB34"/>
      <c r="ALC34"/>
      <c r="ALD34"/>
      <c r="ALE34"/>
      <c r="ALF34"/>
      <c r="ALG34"/>
      <c r="ALH34"/>
      <c r="ALI34"/>
      <c r="ALJ34"/>
      <c r="ALK34"/>
      <c r="ALL34"/>
      <c r="ALM34"/>
      <c r="ALN34"/>
      <c r="ALO34"/>
      <c r="ALP34"/>
      <c r="ALQ34"/>
      <c r="ALR34"/>
      <c r="ALS34"/>
      <c r="ALT34"/>
      <c r="ALU34"/>
      <c r="ALV34"/>
      <c r="ALW34"/>
      <c r="ALX34"/>
      <c r="ALY34"/>
      <c r="ALZ34"/>
      <c r="AMA34"/>
      <c r="AMB34"/>
      <c r="AMC34"/>
      <c r="AMD34"/>
      <c r="AME34"/>
      <c r="AMF34"/>
      <c r="AMG34"/>
      <c r="AMH34"/>
      <c r="AMI34"/>
      <c r="AMJ34"/>
      <c r="AMK34"/>
      <c r="AML34"/>
      <c r="AMM34"/>
      <c r="AMN34"/>
      <c r="AMO34"/>
      <c r="AMP34"/>
      <c r="AMQ34"/>
      <c r="AMR34"/>
      <c r="AMS34"/>
      <c r="AMT34"/>
      <c r="AMU34"/>
      <c r="AMV34"/>
      <c r="AMW34"/>
      <c r="AMX34"/>
      <c r="AMY34"/>
      <c r="AMZ34"/>
      <c r="ANA34"/>
      <c r="ANB34"/>
      <c r="ANC34"/>
      <c r="AND34"/>
      <c r="ANE34"/>
      <c r="ANF34"/>
      <c r="ANG34"/>
      <c r="ANH34"/>
      <c r="ANI34"/>
      <c r="ANJ34"/>
      <c r="ANK34"/>
      <c r="ANL34"/>
      <c r="ANM34"/>
      <c r="ANN34"/>
      <c r="ANO34"/>
      <c r="ANP34"/>
      <c r="ANQ34"/>
      <c r="ANR34"/>
      <c r="ANS34"/>
      <c r="ANT34"/>
      <c r="ANU34"/>
      <c r="ANV34"/>
      <c r="ANW34"/>
      <c r="ANX34"/>
      <c r="ANY34"/>
      <c r="ANZ34"/>
      <c r="AOA34"/>
      <c r="AOB34"/>
      <c r="AOC34"/>
      <c r="AOD34"/>
      <c r="AOE34"/>
      <c r="AOF34"/>
      <c r="AOG34"/>
      <c r="AOH34"/>
      <c r="AOI34"/>
      <c r="AOJ34"/>
      <c r="AOK34"/>
      <c r="AOL34"/>
      <c r="AOM34"/>
      <c r="AON34"/>
      <c r="AOO34"/>
      <c r="AOP34"/>
      <c r="AOQ34"/>
      <c r="AOR34"/>
      <c r="AOS34"/>
      <c r="AOT34"/>
      <c r="AOU34"/>
      <c r="AOV34"/>
      <c r="AOW34"/>
      <c r="AOX34"/>
      <c r="AOY34"/>
      <c r="AOZ34"/>
      <c r="APA34"/>
      <c r="APB34"/>
      <c r="APC34"/>
      <c r="APD34"/>
      <c r="APE34"/>
      <c r="APF34"/>
      <c r="APG34"/>
      <c r="APH34"/>
      <c r="API34"/>
      <c r="APJ34"/>
      <c r="APK34"/>
      <c r="APL34"/>
      <c r="APM34"/>
      <c r="APN34"/>
      <c r="APO34"/>
      <c r="APP34"/>
      <c r="APQ34"/>
      <c r="APR34"/>
      <c r="APS34"/>
      <c r="APT34"/>
      <c r="APU34"/>
      <c r="APV34"/>
      <c r="APW34"/>
      <c r="APX34"/>
      <c r="APY34"/>
      <c r="APZ34"/>
      <c r="AQA34"/>
      <c r="AQB34"/>
      <c r="AQC34"/>
      <c r="AQD34"/>
      <c r="AQE34"/>
      <c r="AQF34"/>
      <c r="AQG34"/>
      <c r="AQH34"/>
      <c r="AQI34"/>
      <c r="AQJ34"/>
      <c r="AQK34"/>
      <c r="AQL34"/>
      <c r="AQM34"/>
      <c r="AQN34"/>
      <c r="AQO34"/>
      <c r="AQP34"/>
      <c r="AQQ34"/>
      <c r="AQR34"/>
      <c r="AQS34"/>
      <c r="AQT34"/>
      <c r="AQU34"/>
      <c r="AQV34"/>
      <c r="AQW34"/>
      <c r="AQX34"/>
      <c r="AQY34"/>
      <c r="AQZ34"/>
      <c r="ARA34"/>
      <c r="ARB34"/>
      <c r="ARC34"/>
      <c r="ARD34"/>
      <c r="ARE34"/>
      <c r="ARF34"/>
      <c r="ARG34"/>
      <c r="ARH34"/>
      <c r="ARI34"/>
      <c r="ARJ34"/>
      <c r="ARK34"/>
      <c r="ARL34"/>
      <c r="ARM34"/>
      <c r="ARN34"/>
      <c r="ARO34"/>
      <c r="ARP34"/>
      <c r="ARQ34"/>
      <c r="ARR34"/>
      <c r="ARS34"/>
      <c r="ART34"/>
      <c r="ARU34"/>
      <c r="ARV34"/>
      <c r="ARW34"/>
      <c r="ARX34"/>
      <c r="ARY34"/>
      <c r="ARZ34"/>
      <c r="ASA34"/>
      <c r="ASB34"/>
      <c r="ASC34"/>
      <c r="ASD34"/>
      <c r="ASE34"/>
      <c r="ASF34"/>
      <c r="ASG34"/>
      <c r="ASH34"/>
      <c r="ASI34"/>
      <c r="ASJ34"/>
      <c r="ASK34"/>
      <c r="ASL34"/>
      <c r="ASM34"/>
      <c r="ASN34"/>
      <c r="ASO34"/>
      <c r="ASP34"/>
      <c r="ASQ34"/>
      <c r="ASR34"/>
      <c r="ASS34"/>
      <c r="AST34"/>
      <c r="ASU34"/>
      <c r="ASV34"/>
      <c r="ASW34"/>
      <c r="ASX34"/>
      <c r="ASY34"/>
      <c r="ASZ34"/>
      <c r="ATA34"/>
      <c r="ATB34"/>
      <c r="ATC34"/>
      <c r="ATD34"/>
      <c r="ATE34"/>
      <c r="ATF34"/>
      <c r="ATG34"/>
      <c r="ATH34"/>
      <c r="ATI34"/>
      <c r="ATJ34"/>
      <c r="ATK34"/>
      <c r="ATL34"/>
      <c r="ATM34"/>
      <c r="ATN34"/>
      <c r="ATO34"/>
      <c r="ATP34"/>
      <c r="ATQ34"/>
      <c r="ATR34"/>
      <c r="ATS34"/>
      <c r="ATT34"/>
      <c r="ATU34"/>
      <c r="ATV34"/>
      <c r="ATW34"/>
      <c r="ATX34"/>
      <c r="ATY34"/>
      <c r="ATZ34"/>
      <c r="AUA34"/>
      <c r="AUB34"/>
      <c r="AUC34"/>
      <c r="AUD34"/>
      <c r="AUE34"/>
      <c r="AUF34"/>
      <c r="AUG34"/>
      <c r="AUH34"/>
      <c r="AUI34"/>
      <c r="AUJ34"/>
      <c r="AUK34"/>
      <c r="AUL34"/>
      <c r="AUM34"/>
      <c r="AUN34"/>
      <c r="AUO34"/>
      <c r="AUP34"/>
      <c r="AUQ34"/>
      <c r="AUR34"/>
      <c r="AUS34"/>
      <c r="AUT34"/>
      <c r="AUU34"/>
      <c r="AUV34"/>
      <c r="AUW34"/>
      <c r="AUX34"/>
      <c r="AUY34"/>
      <c r="AUZ34"/>
      <c r="AVA34"/>
      <c r="AVB34"/>
      <c r="AVC34"/>
      <c r="AVD34"/>
      <c r="AVE34"/>
      <c r="AVF34"/>
      <c r="AVG34"/>
      <c r="AVH34"/>
      <c r="AVI34"/>
      <c r="AVJ34"/>
      <c r="AVK34"/>
      <c r="AVL34"/>
      <c r="AVM34"/>
      <c r="AVN34"/>
      <c r="AVO34"/>
      <c r="AVP34"/>
      <c r="AVQ34"/>
      <c r="AVR34"/>
      <c r="AVS34"/>
      <c r="AVT34"/>
      <c r="AVU34"/>
      <c r="AVV34"/>
      <c r="AVW34"/>
      <c r="AVX34"/>
      <c r="AVY34"/>
      <c r="AVZ34"/>
      <c r="AWA34"/>
      <c r="AWB34"/>
      <c r="AWC34"/>
      <c r="AWD34"/>
      <c r="AWE34"/>
      <c r="AWF34"/>
      <c r="AWG34"/>
      <c r="AWH34"/>
      <c r="AWI34"/>
      <c r="AWJ34"/>
      <c r="AWK34"/>
      <c r="AWL34"/>
      <c r="AWM34"/>
      <c r="AWN34"/>
      <c r="AWO34"/>
      <c r="AWP34"/>
      <c r="AWQ34"/>
      <c r="AWR34"/>
      <c r="AWS34"/>
      <c r="AWT34"/>
      <c r="AWU34"/>
      <c r="AWV34"/>
      <c r="AWW34"/>
      <c r="AWX34"/>
      <c r="AWY34"/>
      <c r="AWZ34"/>
      <c r="AXA34"/>
      <c r="AXB34"/>
      <c r="AXC34"/>
      <c r="AXD34"/>
      <c r="AXE34"/>
      <c r="AXF34"/>
      <c r="AXG34"/>
      <c r="AXH34"/>
      <c r="AXI34"/>
      <c r="AXJ34"/>
      <c r="AXK34"/>
      <c r="AXL34"/>
      <c r="AXM34"/>
      <c r="AXN34"/>
      <c r="AXO34"/>
      <c r="AXP34"/>
      <c r="AXQ34"/>
      <c r="AXR34"/>
      <c r="AXS34"/>
      <c r="AXT34"/>
      <c r="AXU34"/>
      <c r="AXV34"/>
      <c r="AXW34"/>
      <c r="AXX34"/>
      <c r="AXY34"/>
      <c r="AXZ34"/>
      <c r="AYA34"/>
      <c r="AYB34"/>
      <c r="AYC34"/>
      <c r="AYD34"/>
      <c r="AYE34"/>
      <c r="AYF34"/>
      <c r="AYG34"/>
      <c r="AYH34"/>
      <c r="AYI34"/>
      <c r="AYJ34"/>
      <c r="AYK34"/>
      <c r="AYL34"/>
      <c r="AYM34"/>
      <c r="AYN34"/>
      <c r="AYO34"/>
      <c r="AYP34"/>
      <c r="AYQ34"/>
      <c r="AYR34"/>
      <c r="AYS34"/>
      <c r="AYT34"/>
      <c r="AYU34"/>
      <c r="AYV34"/>
      <c r="AYW34"/>
      <c r="AYX34"/>
      <c r="AYY34"/>
      <c r="AYZ34"/>
      <c r="AZA34"/>
      <c r="AZB34"/>
      <c r="AZC34"/>
      <c r="AZD34"/>
      <c r="AZE34"/>
      <c r="AZF34"/>
      <c r="AZG34"/>
      <c r="AZH34"/>
      <c r="AZI34"/>
      <c r="AZJ34"/>
      <c r="AZK34"/>
      <c r="AZL34"/>
      <c r="AZM34"/>
      <c r="AZN34"/>
      <c r="AZO34"/>
      <c r="AZP34"/>
      <c r="AZQ34"/>
      <c r="AZR34"/>
      <c r="AZS34"/>
      <c r="AZT34"/>
      <c r="AZU34"/>
      <c r="AZV34"/>
      <c r="AZW34"/>
      <c r="AZX34"/>
      <c r="AZY34"/>
      <c r="AZZ34"/>
      <c r="BAA34"/>
      <c r="BAB34"/>
      <c r="BAC34"/>
      <c r="BAD34"/>
      <c r="BAE34"/>
      <c r="BAF34"/>
      <c r="BAG34"/>
      <c r="BAH34"/>
      <c r="BAI34"/>
      <c r="BAJ34"/>
      <c r="BAK34"/>
      <c r="BAL34"/>
      <c r="BAM34"/>
      <c r="BAN34"/>
      <c r="BAO34"/>
      <c r="BAP34"/>
      <c r="BAQ34"/>
      <c r="BAR34"/>
      <c r="BAS34"/>
      <c r="BAT34"/>
      <c r="BAU34"/>
      <c r="BAV34"/>
      <c r="BAW34"/>
      <c r="BAX34"/>
      <c r="BAY34"/>
      <c r="BAZ34"/>
      <c r="BBA34"/>
      <c r="BBB34"/>
      <c r="BBC34"/>
      <c r="BBD34"/>
      <c r="BBE34"/>
      <c r="BBF34"/>
      <c r="BBG34"/>
      <c r="BBH34"/>
      <c r="BBI34"/>
      <c r="BBJ34"/>
      <c r="BBK34"/>
      <c r="BBL34"/>
      <c r="BBM34"/>
      <c r="BBN34"/>
      <c r="BBO34"/>
      <c r="BBP34"/>
      <c r="BBQ34"/>
      <c r="BBR34"/>
      <c r="BBS34"/>
      <c r="BBT34"/>
      <c r="BBU34"/>
      <c r="BBV34"/>
      <c r="BBW34"/>
      <c r="BBX34"/>
      <c r="BBY34"/>
      <c r="BBZ34"/>
      <c r="BCA34"/>
      <c r="BCB34"/>
      <c r="BCC34"/>
      <c r="BCD34"/>
      <c r="BCE34"/>
      <c r="BCF34"/>
      <c r="BCG34"/>
      <c r="BCH34"/>
      <c r="BCI34"/>
      <c r="BCJ34"/>
      <c r="BCK34"/>
      <c r="BCL34"/>
      <c r="BCM34"/>
      <c r="BCN34"/>
      <c r="BCO34"/>
      <c r="BCP34"/>
      <c r="BCQ34"/>
      <c r="BCR34"/>
      <c r="BCS34"/>
      <c r="BCT34"/>
      <c r="BCU34"/>
      <c r="BCV34"/>
      <c r="BCW34"/>
      <c r="BCX34"/>
      <c r="BCY34"/>
      <c r="BCZ34"/>
      <c r="BDA34"/>
      <c r="BDB34"/>
      <c r="BDC34"/>
      <c r="BDD34"/>
      <c r="BDE34"/>
      <c r="BDF34"/>
      <c r="BDG34"/>
      <c r="BDH34"/>
      <c r="BDI34"/>
      <c r="BDJ34"/>
      <c r="BDK34"/>
      <c r="BDL34"/>
      <c r="BDM34"/>
      <c r="BDN34"/>
      <c r="BDO34"/>
      <c r="BDP34"/>
      <c r="BDQ34"/>
      <c r="BDR34"/>
      <c r="BDS34"/>
      <c r="BDT34"/>
      <c r="BDU34"/>
      <c r="BDV34"/>
      <c r="BDW34"/>
      <c r="BDX34"/>
      <c r="BDY34"/>
      <c r="BDZ34"/>
      <c r="BEA34"/>
      <c r="BEB34"/>
      <c r="BEC34"/>
      <c r="BED34"/>
      <c r="BEE34"/>
      <c r="BEF34"/>
      <c r="BEG34"/>
      <c r="BEH34"/>
      <c r="BEI34"/>
      <c r="BEJ34"/>
      <c r="BEK34"/>
      <c r="BEL34"/>
      <c r="BEM34"/>
      <c r="BEN34"/>
      <c r="BEO34"/>
      <c r="BEP34"/>
      <c r="BEQ34"/>
      <c r="BER34"/>
      <c r="BES34"/>
      <c r="BET34"/>
      <c r="BEU34"/>
      <c r="BEV34"/>
      <c r="BEW34"/>
      <c r="BEX34"/>
      <c r="BEY34"/>
      <c r="BEZ34"/>
      <c r="BFA34"/>
      <c r="BFB34"/>
      <c r="BFC34"/>
      <c r="BFD34"/>
      <c r="BFE34"/>
      <c r="BFF34"/>
      <c r="BFG34"/>
      <c r="BFH34"/>
      <c r="BFI34"/>
      <c r="BFJ34"/>
      <c r="BFK34"/>
      <c r="BFL34"/>
      <c r="BFM34"/>
      <c r="BFN34"/>
      <c r="BFO34"/>
      <c r="BFP34"/>
      <c r="BFQ34"/>
      <c r="BFR34"/>
      <c r="BFS34"/>
      <c r="BFT34"/>
      <c r="BFU34"/>
      <c r="BFV34"/>
      <c r="BFW34"/>
      <c r="BFX34"/>
      <c r="BFY34"/>
      <c r="BFZ34"/>
      <c r="BGA34"/>
      <c r="BGB34"/>
      <c r="BGC34"/>
      <c r="BGD34"/>
      <c r="BGE34"/>
      <c r="BGF34"/>
      <c r="BGG34"/>
      <c r="BGH34"/>
      <c r="BGI34"/>
      <c r="BGJ34"/>
      <c r="BGK34"/>
      <c r="BGL34"/>
      <c r="BGM34"/>
      <c r="BGN34"/>
      <c r="BGO34"/>
      <c r="BGP34"/>
      <c r="BGQ34"/>
      <c r="BGR34"/>
      <c r="BGS34"/>
      <c r="BGT34"/>
      <c r="BGU34"/>
      <c r="BGV34"/>
      <c r="BGW34"/>
      <c r="BGX34"/>
      <c r="BGY34"/>
      <c r="BGZ34"/>
      <c r="BHA34"/>
      <c r="BHB34"/>
      <c r="BHC34"/>
      <c r="BHD34"/>
      <c r="BHE34"/>
      <c r="BHF34"/>
      <c r="BHG34"/>
      <c r="BHH34"/>
      <c r="BHI34"/>
      <c r="BHJ34"/>
      <c r="BHK34"/>
      <c r="BHL34"/>
      <c r="BHM34"/>
      <c r="BHN34"/>
      <c r="BHO34"/>
      <c r="BHP34"/>
      <c r="BHQ34"/>
      <c r="BHR34"/>
      <c r="BHS34"/>
      <c r="BHT34"/>
      <c r="BHU34"/>
      <c r="BHV34"/>
      <c r="BHW34"/>
      <c r="BHX34"/>
      <c r="BHY34"/>
      <c r="BHZ34"/>
      <c r="BIA34"/>
      <c r="BIB34"/>
      <c r="BIC34"/>
      <c r="BID34"/>
      <c r="BIE34"/>
      <c r="BIF34"/>
      <c r="BIG34"/>
      <c r="BIH34"/>
      <c r="BII34"/>
      <c r="BIJ34"/>
      <c r="BIK34"/>
      <c r="BIL34"/>
      <c r="BIM34"/>
      <c r="BIN34"/>
      <c r="BIO34"/>
      <c r="BIP34"/>
      <c r="BIQ34"/>
      <c r="BIR34"/>
      <c r="BIS34"/>
      <c r="BIT34"/>
      <c r="BIU34"/>
      <c r="BIV34"/>
      <c r="BIW34"/>
      <c r="BIX34"/>
      <c r="BIY34"/>
      <c r="BIZ34"/>
      <c r="BJA34"/>
      <c r="BJB34"/>
      <c r="BJC34"/>
      <c r="BJD34"/>
      <c r="BJE34"/>
      <c r="BJF34"/>
      <c r="BJG34"/>
      <c r="BJH34"/>
      <c r="BJI34"/>
      <c r="BJJ34"/>
      <c r="BJK34"/>
      <c r="BJL34"/>
      <c r="BJM34"/>
      <c r="BJN34"/>
      <c r="BJO34"/>
      <c r="BJP34"/>
      <c r="BJQ34"/>
      <c r="BJR34"/>
      <c r="BJS34"/>
      <c r="BJT34"/>
      <c r="BJU34"/>
      <c r="BJV34"/>
      <c r="BJW34"/>
      <c r="BJX34"/>
      <c r="BJY34"/>
      <c r="BJZ34"/>
      <c r="BKA34"/>
      <c r="BKB34"/>
      <c r="BKC34"/>
      <c r="BKD34"/>
      <c r="BKE34"/>
      <c r="BKF34"/>
      <c r="BKG34"/>
      <c r="BKH34"/>
      <c r="BKI34"/>
      <c r="BKJ34"/>
      <c r="BKK34"/>
      <c r="BKL34"/>
      <c r="BKM34"/>
      <c r="BKN34"/>
      <c r="BKO34"/>
      <c r="BKP34"/>
      <c r="BKQ34"/>
      <c r="BKR34"/>
      <c r="BKS34"/>
      <c r="BKT34"/>
      <c r="BKU34"/>
      <c r="BKV34"/>
      <c r="BKW34"/>
      <c r="BKX34"/>
      <c r="BKY34"/>
      <c r="BKZ34"/>
      <c r="BLA34"/>
      <c r="BLB34"/>
      <c r="BLC34"/>
      <c r="BLD34"/>
      <c r="BLE34"/>
      <c r="BLF34"/>
      <c r="BLG34"/>
      <c r="BLH34"/>
      <c r="BLI34"/>
      <c r="BLJ34"/>
      <c r="BLK34"/>
      <c r="BLL34"/>
      <c r="BLM34"/>
      <c r="BLN34"/>
      <c r="BLO34"/>
      <c r="BLP34"/>
      <c r="BLQ34"/>
      <c r="BLR34"/>
      <c r="BLS34"/>
      <c r="BLT34"/>
      <c r="BLU34"/>
      <c r="BLV34"/>
      <c r="BLW34"/>
      <c r="BLX34"/>
      <c r="BLY34"/>
      <c r="BLZ34"/>
      <c r="BMA34"/>
      <c r="BMB34"/>
      <c r="BMC34"/>
      <c r="BMD34"/>
      <c r="BME34"/>
      <c r="BMF34"/>
      <c r="BMG34"/>
      <c r="BMH34"/>
      <c r="BMI34"/>
      <c r="BMJ34"/>
      <c r="BMK34"/>
      <c r="BML34"/>
      <c r="BMM34"/>
      <c r="BMN34"/>
      <c r="BMO34"/>
      <c r="BMP34"/>
      <c r="BMQ34"/>
      <c r="BMR34"/>
      <c r="BMS34"/>
      <c r="BMT34"/>
      <c r="BMU34"/>
      <c r="BMV34"/>
      <c r="BMW34"/>
      <c r="BMX34"/>
      <c r="BMY34"/>
      <c r="BMZ34"/>
      <c r="BNA34"/>
      <c r="BNB34"/>
      <c r="BNC34"/>
      <c r="BND34"/>
      <c r="BNE34"/>
      <c r="BNF34"/>
      <c r="BNG34"/>
      <c r="BNH34"/>
      <c r="BNI34"/>
      <c r="BNJ34"/>
      <c r="BNK34"/>
      <c r="BNL34"/>
      <c r="BNM34"/>
      <c r="BNN34"/>
      <c r="BNO34"/>
      <c r="BNP34"/>
      <c r="BNQ34"/>
      <c r="BNR34"/>
      <c r="BNS34"/>
      <c r="BNT34"/>
      <c r="BNU34"/>
      <c r="BNV34"/>
      <c r="BNW34"/>
      <c r="BNX34"/>
      <c r="BNY34"/>
      <c r="BNZ34"/>
      <c r="BOA34"/>
      <c r="BOB34"/>
      <c r="BOC34"/>
      <c r="BOD34"/>
      <c r="BOE34"/>
      <c r="BOF34"/>
      <c r="BOG34"/>
      <c r="BOH34"/>
      <c r="BOI34"/>
      <c r="BOJ34"/>
      <c r="BOK34"/>
      <c r="BOL34"/>
      <c r="BOM34"/>
      <c r="BON34"/>
      <c r="BOO34"/>
      <c r="BOP34"/>
      <c r="BOQ34"/>
      <c r="BOR34"/>
      <c r="BOS34"/>
      <c r="BOT34"/>
      <c r="BOU34"/>
      <c r="BOV34"/>
      <c r="BOW34"/>
      <c r="BOX34"/>
      <c r="BOY34"/>
      <c r="BOZ34"/>
      <c r="BPA34"/>
      <c r="BPB34"/>
      <c r="BPC34"/>
      <c r="BPD34"/>
      <c r="BPE34"/>
      <c r="BPF34"/>
      <c r="BPG34"/>
      <c r="BPH34"/>
      <c r="BPI34"/>
      <c r="BPJ34"/>
      <c r="BPK34"/>
      <c r="BPL34"/>
      <c r="BPM34"/>
      <c r="BPN34"/>
      <c r="BPO34"/>
      <c r="BPP34"/>
      <c r="BPQ34"/>
      <c r="BPR34"/>
      <c r="BPS34"/>
      <c r="BPT34"/>
      <c r="BPU34"/>
      <c r="BPV34"/>
      <c r="BPW34"/>
      <c r="BPX34"/>
      <c r="BPY34"/>
      <c r="BPZ34"/>
      <c r="BQA34"/>
      <c r="BQB34"/>
      <c r="BQC34"/>
      <c r="BQD34"/>
      <c r="BQE34"/>
      <c r="BQF34"/>
      <c r="BQG34"/>
      <c r="BQH34"/>
      <c r="BQI34"/>
      <c r="BQJ34"/>
      <c r="BQK34"/>
      <c r="BQL34"/>
      <c r="BQM34"/>
      <c r="BQN34"/>
      <c r="BQO34"/>
      <c r="BQP34"/>
      <c r="BQQ34"/>
      <c r="BQR34"/>
      <c r="BQS34"/>
      <c r="BQT34"/>
      <c r="BQU34"/>
      <c r="BQV34"/>
      <c r="BQW34"/>
      <c r="BQX34"/>
      <c r="BQY34"/>
      <c r="BQZ34"/>
      <c r="BRA34"/>
      <c r="BRB34"/>
      <c r="BRC34"/>
      <c r="BRD34"/>
      <c r="BRE34"/>
      <c r="BRF34"/>
      <c r="BRG34"/>
      <c r="BRH34"/>
      <c r="BRI34"/>
      <c r="BRJ34"/>
      <c r="BRK34"/>
      <c r="BRL34"/>
      <c r="BRM34"/>
      <c r="BRN34"/>
      <c r="BRO34"/>
      <c r="BRP34"/>
      <c r="BRQ34"/>
      <c r="BRR34"/>
      <c r="BRS34"/>
      <c r="BRT34"/>
      <c r="BRU34"/>
      <c r="BRV34"/>
      <c r="BRW34"/>
      <c r="BRX34"/>
      <c r="BRY34"/>
      <c r="BRZ34"/>
      <c r="BSA34"/>
      <c r="BSB34"/>
      <c r="BSC34"/>
      <c r="BSD34"/>
      <c r="BSE34"/>
      <c r="BSF34"/>
      <c r="BSG34"/>
      <c r="BSH34"/>
      <c r="BSI34"/>
      <c r="BSJ34"/>
      <c r="BSK34"/>
      <c r="BSL34"/>
      <c r="BSM34"/>
      <c r="BSN34"/>
      <c r="BSO34"/>
      <c r="BSP34"/>
      <c r="BSQ34"/>
      <c r="BSR34"/>
      <c r="BSS34"/>
      <c r="BST34"/>
      <c r="BSU34"/>
      <c r="BSV34"/>
      <c r="BSW34"/>
      <c r="BSX34"/>
      <c r="BSY34"/>
      <c r="BSZ34"/>
      <c r="BTA34"/>
      <c r="BTB34"/>
      <c r="BTC34"/>
      <c r="BTD34"/>
      <c r="BTE34"/>
      <c r="BTF34"/>
      <c r="BTG34"/>
      <c r="BTH34"/>
      <c r="BTI34"/>
      <c r="BTJ34"/>
      <c r="BTK34"/>
      <c r="BTL34"/>
      <c r="BTM34"/>
      <c r="BTN34"/>
      <c r="BTO34"/>
      <c r="BTP34"/>
      <c r="BTQ34"/>
      <c r="BTR34"/>
      <c r="BTS34"/>
      <c r="BTT34"/>
      <c r="BTU34"/>
      <c r="BTV34"/>
      <c r="BTW34"/>
      <c r="BTX34"/>
      <c r="BTY34"/>
      <c r="BTZ34"/>
      <c r="BUA34"/>
      <c r="BUB34"/>
      <c r="BUC34"/>
      <c r="BUD34"/>
      <c r="BUE34"/>
      <c r="BUF34"/>
      <c r="BUG34"/>
      <c r="BUH34"/>
      <c r="BUI34"/>
      <c r="BUJ34"/>
      <c r="BUK34"/>
      <c r="BUL34"/>
      <c r="BUM34"/>
      <c r="BUN34"/>
      <c r="BUO34"/>
      <c r="BUP34"/>
      <c r="BUQ34"/>
      <c r="BUR34"/>
      <c r="BUS34"/>
      <c r="BUT34"/>
      <c r="BUU34"/>
      <c r="BUV34"/>
      <c r="BUW34"/>
      <c r="BUX34"/>
      <c r="BUY34"/>
      <c r="BUZ34"/>
      <c r="BVA34"/>
      <c r="BVB34"/>
      <c r="BVC34"/>
      <c r="BVD34"/>
      <c r="BVE34"/>
      <c r="BVF34"/>
      <c r="BVG34"/>
      <c r="BVH34"/>
      <c r="BVI34"/>
      <c r="BVJ34"/>
      <c r="BVK34"/>
      <c r="BVL34"/>
      <c r="BVM34"/>
      <c r="BVN34"/>
      <c r="BVO34"/>
      <c r="BVP34"/>
      <c r="BVQ34"/>
      <c r="BVR34"/>
      <c r="BVS34"/>
      <c r="BVT34"/>
      <c r="BVU34"/>
      <c r="BVV34"/>
      <c r="BVW34"/>
      <c r="BVX34"/>
      <c r="BVY34"/>
      <c r="BVZ34"/>
      <c r="BWA34"/>
      <c r="BWB34"/>
      <c r="BWC34"/>
      <c r="BWD34"/>
      <c r="BWE34"/>
      <c r="BWF34"/>
      <c r="BWG34"/>
      <c r="BWH34"/>
      <c r="BWI34"/>
      <c r="BWJ34"/>
      <c r="BWK34"/>
      <c r="BWL34"/>
      <c r="BWM34"/>
      <c r="BWN34"/>
      <c r="BWO34"/>
      <c r="BWP34"/>
      <c r="BWQ34"/>
      <c r="BWR34"/>
      <c r="BWS34"/>
      <c r="BWT34"/>
      <c r="BWU34"/>
      <c r="BWV34"/>
      <c r="BWW34"/>
      <c r="BWX34"/>
      <c r="BWY34"/>
      <c r="BWZ34"/>
      <c r="BXA34"/>
      <c r="BXB34"/>
      <c r="BXC34"/>
      <c r="BXD34"/>
      <c r="BXE34"/>
      <c r="BXF34"/>
      <c r="BXG34"/>
      <c r="BXH34"/>
      <c r="BXI34"/>
      <c r="BXJ34"/>
      <c r="BXK34"/>
      <c r="BXL34"/>
      <c r="BXM34"/>
      <c r="BXN34"/>
      <c r="BXO34"/>
      <c r="BXP34"/>
      <c r="BXQ34"/>
      <c r="BXR34"/>
      <c r="BXS34"/>
      <c r="BXT34"/>
      <c r="BXU34"/>
      <c r="BXV34"/>
      <c r="BXW34"/>
      <c r="BXX34"/>
      <c r="BXY34"/>
      <c r="BXZ34"/>
      <c r="BYA34"/>
      <c r="BYB34"/>
      <c r="BYC34"/>
      <c r="BYD34"/>
      <c r="BYE34"/>
      <c r="BYF34"/>
      <c r="BYG34"/>
      <c r="BYH34"/>
      <c r="BYI34"/>
      <c r="BYJ34"/>
      <c r="BYK34"/>
      <c r="BYL34"/>
      <c r="BYM34"/>
      <c r="BYN34"/>
      <c r="BYO34"/>
      <c r="BYP34"/>
      <c r="BYQ34"/>
      <c r="BYR34"/>
      <c r="BYS34"/>
      <c r="BYT34"/>
      <c r="BYU34"/>
      <c r="BYV34"/>
      <c r="BYW34"/>
      <c r="BYX34"/>
      <c r="BYY34"/>
      <c r="BYZ34"/>
      <c r="BZA34"/>
      <c r="BZB34"/>
      <c r="BZC34"/>
      <c r="BZD34"/>
      <c r="BZE34"/>
      <c r="BZF34"/>
      <c r="BZG34"/>
      <c r="BZH34"/>
      <c r="BZI34"/>
      <c r="BZJ34"/>
      <c r="BZK34"/>
      <c r="BZL34"/>
      <c r="BZM34"/>
      <c r="BZN34"/>
      <c r="BZO34"/>
      <c r="BZP34"/>
      <c r="BZQ34"/>
      <c r="BZR34"/>
      <c r="BZS34"/>
      <c r="BZT34"/>
      <c r="BZU34"/>
      <c r="BZV34"/>
      <c r="BZW34"/>
      <c r="BZX34"/>
      <c r="BZY34"/>
      <c r="BZZ34"/>
      <c r="CAA34"/>
      <c r="CAB34"/>
      <c r="CAC34"/>
      <c r="CAD34"/>
      <c r="CAE34"/>
      <c r="CAF34"/>
      <c r="CAG34"/>
      <c r="CAH34"/>
      <c r="CAI34"/>
      <c r="CAJ34"/>
      <c r="CAK34"/>
      <c r="CAL34"/>
      <c r="CAM34"/>
      <c r="CAN34"/>
      <c r="CAO34"/>
      <c r="CAP34"/>
      <c r="CAQ34"/>
      <c r="CAR34"/>
      <c r="CAS34"/>
      <c r="CAT34"/>
      <c r="CAU34"/>
      <c r="CAV34"/>
      <c r="CAW34"/>
      <c r="CAX34"/>
      <c r="CAY34"/>
      <c r="CAZ34"/>
      <c r="CBA34"/>
      <c r="CBB34"/>
      <c r="CBC34"/>
      <c r="CBD34"/>
      <c r="CBE34"/>
      <c r="CBF34"/>
      <c r="CBG34"/>
      <c r="CBH34"/>
      <c r="CBI34"/>
      <c r="CBJ34"/>
      <c r="CBK34"/>
      <c r="CBL34"/>
      <c r="CBM34"/>
      <c r="CBN34"/>
      <c r="CBO34"/>
      <c r="CBP34"/>
      <c r="CBQ34"/>
      <c r="CBR34"/>
      <c r="CBS34"/>
      <c r="CBT34"/>
      <c r="CBU34"/>
      <c r="CBV34"/>
      <c r="CBW34"/>
      <c r="CBX34"/>
      <c r="CBY34"/>
      <c r="CBZ34"/>
      <c r="CCA34"/>
      <c r="CCB34"/>
      <c r="CCC34"/>
      <c r="CCD34"/>
      <c r="CCE34"/>
      <c r="CCF34"/>
      <c r="CCG34"/>
      <c r="CCH34"/>
      <c r="CCI34"/>
      <c r="CCJ34"/>
      <c r="CCK34"/>
      <c r="CCL34"/>
      <c r="CCM34"/>
      <c r="CCN34"/>
      <c r="CCO34"/>
      <c r="CCP34"/>
      <c r="CCQ34"/>
      <c r="CCR34"/>
      <c r="CCS34"/>
      <c r="CCT34"/>
      <c r="CCU34"/>
      <c r="CCV34"/>
      <c r="CCW34"/>
      <c r="CCX34"/>
      <c r="CCY34"/>
      <c r="CCZ34"/>
      <c r="CDA34"/>
      <c r="CDB34"/>
      <c r="CDC34"/>
      <c r="CDD34"/>
      <c r="CDE34"/>
      <c r="CDF34"/>
      <c r="CDG34"/>
      <c r="CDH34"/>
      <c r="CDI34"/>
      <c r="CDJ34"/>
      <c r="CDK34"/>
      <c r="CDL34"/>
      <c r="CDM34"/>
      <c r="CDN34"/>
      <c r="CDO34"/>
      <c r="CDP34"/>
      <c r="CDQ34"/>
      <c r="CDR34"/>
      <c r="CDS34"/>
      <c r="CDT34"/>
      <c r="CDU34"/>
      <c r="CDV34"/>
      <c r="CDW34"/>
      <c r="CDX34"/>
      <c r="CDY34"/>
      <c r="CDZ34"/>
      <c r="CEA34"/>
      <c r="CEB34"/>
      <c r="CEC34"/>
      <c r="CED34"/>
      <c r="CEE34"/>
      <c r="CEF34"/>
      <c r="CEG34"/>
      <c r="CEH34"/>
      <c r="CEI34"/>
      <c r="CEJ34"/>
      <c r="CEK34"/>
      <c r="CEL34"/>
      <c r="CEM34"/>
      <c r="CEN34"/>
      <c r="CEO34"/>
      <c r="CEP34"/>
      <c r="CEQ34"/>
      <c r="CER34"/>
      <c r="CES34"/>
      <c r="CET34"/>
      <c r="CEU34"/>
      <c r="CEV34"/>
      <c r="CEW34"/>
      <c r="CEX34"/>
      <c r="CEY34"/>
      <c r="CEZ34"/>
      <c r="CFA34"/>
      <c r="CFB34"/>
      <c r="CFC34"/>
      <c r="CFD34"/>
      <c r="CFE34"/>
      <c r="CFF34"/>
      <c r="CFG34"/>
      <c r="CFH34"/>
      <c r="CFI34"/>
      <c r="CFJ34"/>
      <c r="CFK34"/>
      <c r="CFL34"/>
      <c r="CFM34"/>
      <c r="CFN34"/>
      <c r="CFO34"/>
      <c r="CFP34"/>
      <c r="CFQ34"/>
      <c r="CFR34"/>
      <c r="CFS34"/>
      <c r="CFT34"/>
      <c r="CFU34"/>
      <c r="CFV34"/>
      <c r="CFW34"/>
      <c r="CFX34"/>
      <c r="CFY34"/>
      <c r="CFZ34"/>
      <c r="CGA34"/>
      <c r="CGB34"/>
      <c r="CGC34"/>
      <c r="CGD34"/>
      <c r="CGE34"/>
      <c r="CGF34"/>
      <c r="CGG34"/>
      <c r="CGH34"/>
      <c r="CGI34"/>
      <c r="CGJ34"/>
      <c r="CGK34"/>
      <c r="CGL34"/>
      <c r="CGM34"/>
      <c r="CGN34"/>
      <c r="CGO34"/>
      <c r="CGP34"/>
      <c r="CGQ34"/>
      <c r="CGR34"/>
      <c r="CGS34"/>
      <c r="CGT34"/>
      <c r="CGU34"/>
      <c r="CGV34"/>
      <c r="CGW34"/>
      <c r="CGX34"/>
      <c r="CGY34"/>
      <c r="CGZ34"/>
      <c r="CHA34"/>
      <c r="CHB34"/>
      <c r="CHC34"/>
      <c r="CHD34"/>
      <c r="CHE34"/>
      <c r="CHF34"/>
      <c r="CHG34"/>
      <c r="CHH34"/>
      <c r="CHI34"/>
      <c r="CHJ34"/>
      <c r="CHK34"/>
      <c r="CHL34"/>
      <c r="CHM34"/>
      <c r="CHN34"/>
      <c r="CHO34"/>
      <c r="CHP34"/>
      <c r="CHQ34"/>
      <c r="CHR34"/>
      <c r="CHS34"/>
      <c r="CHT34"/>
      <c r="CHU34"/>
      <c r="CHV34"/>
      <c r="CHW34"/>
      <c r="CHX34"/>
      <c r="CHY34"/>
      <c r="CHZ34"/>
      <c r="CIA34"/>
      <c r="CIB34"/>
      <c r="CIC34"/>
      <c r="CID34"/>
      <c r="CIE34"/>
      <c r="CIF34"/>
      <c r="CIG34"/>
      <c r="CIH34"/>
      <c r="CII34"/>
      <c r="CIJ34"/>
      <c r="CIK34"/>
      <c r="CIL34"/>
      <c r="CIM34"/>
      <c r="CIN34"/>
      <c r="CIO34"/>
      <c r="CIP34"/>
      <c r="CIQ34"/>
      <c r="CIR34"/>
      <c r="CIS34"/>
      <c r="CIT34"/>
      <c r="CIU34"/>
      <c r="CIV34"/>
      <c r="CIW34"/>
      <c r="CIX34"/>
      <c r="CIY34"/>
      <c r="CIZ34"/>
      <c r="CJA34"/>
      <c r="CJB34"/>
      <c r="CJC34"/>
      <c r="CJD34"/>
      <c r="CJE34"/>
      <c r="CJF34"/>
      <c r="CJG34"/>
      <c r="CJH34"/>
      <c r="CJI34"/>
      <c r="CJJ34"/>
      <c r="CJK34"/>
      <c r="CJL34"/>
      <c r="CJM34"/>
      <c r="CJN34"/>
      <c r="CJO34"/>
      <c r="CJP34"/>
      <c r="CJQ34"/>
      <c r="CJR34"/>
      <c r="CJS34"/>
      <c r="CJT34"/>
      <c r="CJU34"/>
      <c r="CJV34"/>
      <c r="CJW34"/>
      <c r="CJX34"/>
      <c r="CJY34"/>
      <c r="CJZ34"/>
      <c r="CKA34"/>
      <c r="CKB34"/>
      <c r="CKC34"/>
      <c r="CKD34"/>
      <c r="CKE34"/>
      <c r="CKF34"/>
      <c r="CKG34"/>
      <c r="CKH34"/>
      <c r="CKI34"/>
      <c r="CKJ34"/>
      <c r="CKK34"/>
      <c r="CKL34"/>
      <c r="CKM34"/>
      <c r="CKN34"/>
      <c r="CKO34"/>
      <c r="CKP34"/>
      <c r="CKQ34"/>
      <c r="CKR34"/>
      <c r="CKS34"/>
      <c r="CKT34"/>
      <c r="CKU34"/>
      <c r="CKV34"/>
      <c r="CKW34"/>
      <c r="CKX34"/>
      <c r="CKY34"/>
      <c r="CKZ34"/>
      <c r="CLA34"/>
      <c r="CLB34"/>
      <c r="CLC34"/>
      <c r="CLD34"/>
      <c r="CLE34"/>
      <c r="CLF34"/>
      <c r="CLG34"/>
      <c r="CLH34"/>
      <c r="CLI34"/>
      <c r="CLJ34"/>
      <c r="CLK34"/>
      <c r="CLL34"/>
      <c r="CLM34"/>
      <c r="CLN34"/>
      <c r="CLO34"/>
      <c r="CLP34"/>
      <c r="CLQ34"/>
      <c r="CLR34"/>
      <c r="CLS34"/>
      <c r="CLT34"/>
      <c r="CLU34"/>
      <c r="CLV34"/>
      <c r="CLW34"/>
      <c r="CLX34"/>
      <c r="CLY34"/>
      <c r="CLZ34"/>
      <c r="CMA34"/>
      <c r="CMB34"/>
      <c r="CMC34"/>
      <c r="CMD34"/>
      <c r="CME34"/>
      <c r="CMF34"/>
      <c r="CMG34"/>
      <c r="CMH34"/>
      <c r="CMI34"/>
      <c r="CMJ34"/>
      <c r="CMK34"/>
      <c r="CML34"/>
      <c r="CMM34"/>
      <c r="CMN34"/>
      <c r="CMO34"/>
      <c r="CMP34"/>
      <c r="CMQ34"/>
      <c r="CMR34"/>
      <c r="CMS34"/>
      <c r="CMT34"/>
      <c r="CMU34"/>
      <c r="CMV34"/>
      <c r="CMW34"/>
      <c r="CMX34"/>
      <c r="CMY34"/>
      <c r="CMZ34"/>
      <c r="CNA34"/>
      <c r="CNB34"/>
      <c r="CNC34"/>
      <c r="CND34"/>
      <c r="CNE34"/>
      <c r="CNF34"/>
      <c r="CNG34"/>
      <c r="CNH34"/>
      <c r="CNI34"/>
      <c r="CNJ34"/>
      <c r="CNK34"/>
      <c r="CNL34"/>
      <c r="CNM34"/>
      <c r="CNN34"/>
      <c r="CNO34"/>
      <c r="CNP34"/>
      <c r="CNQ34"/>
      <c r="CNR34"/>
      <c r="CNS34"/>
      <c r="CNT34"/>
      <c r="CNU34"/>
      <c r="CNV34"/>
      <c r="CNW34"/>
      <c r="CNX34"/>
      <c r="CNY34"/>
      <c r="CNZ34"/>
      <c r="COA34"/>
      <c r="COB34"/>
      <c r="COC34"/>
      <c r="COD34"/>
      <c r="COE34"/>
      <c r="COF34"/>
      <c r="COG34"/>
      <c r="COH34"/>
      <c r="COI34"/>
      <c r="COJ34"/>
      <c r="COK34"/>
      <c r="COL34"/>
      <c r="COM34"/>
      <c r="CON34"/>
      <c r="COO34"/>
      <c r="COP34"/>
      <c r="COQ34"/>
      <c r="COR34"/>
      <c r="COS34"/>
      <c r="COT34"/>
      <c r="COU34"/>
      <c r="COV34"/>
      <c r="COW34"/>
      <c r="COX34"/>
      <c r="COY34"/>
      <c r="COZ34"/>
      <c r="CPA34"/>
      <c r="CPB34"/>
      <c r="CPC34"/>
      <c r="CPD34"/>
      <c r="CPE34"/>
      <c r="CPF34"/>
      <c r="CPG34"/>
      <c r="CPH34"/>
      <c r="CPI34"/>
      <c r="CPJ34"/>
      <c r="CPK34"/>
      <c r="CPL34"/>
      <c r="CPM34"/>
      <c r="CPN34"/>
      <c r="CPO34"/>
      <c r="CPP34"/>
      <c r="CPQ34"/>
      <c r="CPR34"/>
      <c r="CPS34"/>
      <c r="CPT34"/>
      <c r="CPU34"/>
      <c r="CPV34"/>
      <c r="CPW34"/>
      <c r="CPX34"/>
      <c r="CPY34"/>
      <c r="CPZ34"/>
      <c r="CQA34"/>
      <c r="CQB34"/>
      <c r="CQC34"/>
      <c r="CQD34"/>
      <c r="CQE34"/>
      <c r="CQF34"/>
      <c r="CQG34"/>
      <c r="CQH34"/>
      <c r="CQI34"/>
      <c r="CQJ34"/>
      <c r="CQK34"/>
      <c r="CQL34"/>
      <c r="CQM34"/>
      <c r="CQN34"/>
      <c r="CQO34"/>
      <c r="CQP34"/>
      <c r="CQQ34"/>
      <c r="CQR34"/>
      <c r="CQS34"/>
      <c r="CQT34"/>
      <c r="CQU34"/>
      <c r="CQV34"/>
      <c r="CQW34"/>
      <c r="CQX34"/>
      <c r="CQY34"/>
      <c r="CQZ34"/>
      <c r="CRA34"/>
      <c r="CRB34"/>
      <c r="CRC34"/>
      <c r="CRD34"/>
      <c r="CRE34"/>
      <c r="CRF34"/>
      <c r="CRG34"/>
      <c r="CRH34"/>
      <c r="CRI34"/>
      <c r="CRJ34"/>
      <c r="CRK34"/>
      <c r="CRL34"/>
      <c r="CRM34"/>
      <c r="CRN34"/>
      <c r="CRO34"/>
      <c r="CRP34"/>
      <c r="CRQ34"/>
      <c r="CRR34"/>
      <c r="CRS34"/>
      <c r="CRT34"/>
      <c r="CRU34"/>
      <c r="CRV34"/>
      <c r="CRW34"/>
      <c r="CRX34"/>
      <c r="CRY34"/>
      <c r="CRZ34"/>
      <c r="CSA34"/>
      <c r="CSB34"/>
      <c r="CSC34"/>
      <c r="CSD34"/>
      <c r="CSE34"/>
      <c r="CSF34"/>
      <c r="CSG34"/>
      <c r="CSH34"/>
      <c r="CSI34"/>
      <c r="CSJ34"/>
      <c r="CSK34"/>
      <c r="CSL34"/>
      <c r="CSM34"/>
      <c r="CSN34"/>
      <c r="CSO34"/>
      <c r="CSP34"/>
      <c r="CSQ34"/>
      <c r="CSR34"/>
      <c r="CSS34"/>
      <c r="CST34"/>
      <c r="CSU34"/>
      <c r="CSV34"/>
      <c r="CSW34"/>
      <c r="CSX34"/>
      <c r="CSY34"/>
      <c r="CSZ34"/>
      <c r="CTA34"/>
      <c r="CTB34"/>
      <c r="CTC34"/>
      <c r="CTD34"/>
      <c r="CTE34"/>
      <c r="CTF34"/>
      <c r="CTG34"/>
      <c r="CTH34"/>
      <c r="CTI34"/>
      <c r="CTJ34"/>
      <c r="CTK34"/>
      <c r="CTL34"/>
      <c r="CTM34"/>
      <c r="CTN34"/>
      <c r="CTO34"/>
      <c r="CTP34"/>
      <c r="CTQ34"/>
      <c r="CTR34"/>
      <c r="CTS34"/>
      <c r="CTT34"/>
      <c r="CTU34"/>
      <c r="CTV34"/>
      <c r="CTW34"/>
      <c r="CTX34"/>
      <c r="CTY34"/>
      <c r="CTZ34"/>
      <c r="CUA34"/>
      <c r="CUB34"/>
      <c r="CUC34"/>
      <c r="CUD34"/>
      <c r="CUE34"/>
      <c r="CUF34"/>
      <c r="CUG34"/>
      <c r="CUH34"/>
      <c r="CUI34"/>
      <c r="CUJ34"/>
      <c r="CUK34"/>
      <c r="CUL34"/>
      <c r="CUM34"/>
      <c r="CUN34"/>
      <c r="CUO34"/>
      <c r="CUP34"/>
      <c r="CUQ34"/>
      <c r="CUR34"/>
      <c r="CUS34"/>
      <c r="CUT34"/>
      <c r="CUU34"/>
      <c r="CUV34"/>
      <c r="CUW34"/>
      <c r="CUX34"/>
      <c r="CUY34"/>
      <c r="CUZ34"/>
      <c r="CVA34"/>
      <c r="CVB34"/>
      <c r="CVC34"/>
      <c r="CVD34"/>
      <c r="CVE34"/>
      <c r="CVF34"/>
      <c r="CVG34"/>
      <c r="CVH34"/>
      <c r="CVI34"/>
      <c r="CVJ34"/>
      <c r="CVK34"/>
      <c r="CVL34"/>
      <c r="CVM34"/>
      <c r="CVN34"/>
      <c r="CVO34"/>
      <c r="CVP34"/>
      <c r="CVQ34"/>
      <c r="CVR34"/>
      <c r="CVS34"/>
      <c r="CVT34"/>
      <c r="CVU34"/>
      <c r="CVV34"/>
      <c r="CVW34"/>
      <c r="CVX34"/>
      <c r="CVY34"/>
      <c r="CVZ34"/>
      <c r="CWA34"/>
      <c r="CWB34"/>
      <c r="CWC34"/>
      <c r="CWD34"/>
      <c r="CWE34"/>
      <c r="CWF34"/>
      <c r="CWG34"/>
      <c r="CWH34"/>
      <c r="CWI34"/>
      <c r="CWJ34"/>
      <c r="CWK34"/>
      <c r="CWL34"/>
      <c r="CWM34"/>
      <c r="CWN34"/>
      <c r="CWO34"/>
      <c r="CWP34"/>
      <c r="CWQ34"/>
      <c r="CWR34"/>
      <c r="CWS34"/>
      <c r="CWT34"/>
      <c r="CWU34"/>
      <c r="CWV34"/>
      <c r="CWW34"/>
      <c r="CWX34"/>
      <c r="CWY34"/>
      <c r="CWZ34"/>
      <c r="CXA34"/>
      <c r="CXB34"/>
      <c r="CXC34"/>
      <c r="CXD34"/>
      <c r="CXE34"/>
      <c r="CXF34"/>
      <c r="CXG34"/>
      <c r="CXH34"/>
      <c r="CXI34"/>
      <c r="CXJ34"/>
      <c r="CXK34"/>
      <c r="CXL34"/>
      <c r="CXM34"/>
      <c r="CXN34"/>
      <c r="CXO34"/>
      <c r="CXP34"/>
      <c r="CXQ34"/>
      <c r="CXR34"/>
      <c r="CXS34"/>
      <c r="CXT34"/>
      <c r="CXU34"/>
      <c r="CXV34"/>
      <c r="CXW34"/>
      <c r="CXX34"/>
      <c r="CXY34"/>
      <c r="CXZ34"/>
      <c r="CYA34"/>
      <c r="CYB34"/>
      <c r="CYC34"/>
      <c r="CYD34"/>
      <c r="CYE34"/>
      <c r="CYF34"/>
      <c r="CYG34"/>
      <c r="CYH34"/>
      <c r="CYI34"/>
      <c r="CYJ34"/>
      <c r="CYK34"/>
      <c r="CYL34"/>
      <c r="CYM34"/>
      <c r="CYN34"/>
      <c r="CYO34"/>
      <c r="CYP34"/>
      <c r="CYQ34"/>
      <c r="CYR34"/>
      <c r="CYS34"/>
      <c r="CYT34"/>
      <c r="CYU34"/>
      <c r="CYV34"/>
      <c r="CYW34"/>
      <c r="CYX34"/>
      <c r="CYY34"/>
      <c r="CYZ34"/>
      <c r="CZA34"/>
      <c r="CZB34"/>
      <c r="CZC34"/>
      <c r="CZD34"/>
      <c r="CZE34"/>
      <c r="CZF34"/>
      <c r="CZG34"/>
      <c r="CZH34"/>
      <c r="CZI34"/>
      <c r="CZJ34"/>
      <c r="CZK34"/>
      <c r="CZL34"/>
      <c r="CZM34"/>
      <c r="CZN34"/>
      <c r="CZO34"/>
      <c r="CZP34"/>
      <c r="CZQ34"/>
      <c r="CZR34"/>
      <c r="CZS34"/>
      <c r="CZT34"/>
      <c r="CZU34"/>
      <c r="CZV34"/>
      <c r="CZW34"/>
      <c r="CZX34"/>
      <c r="CZY34"/>
      <c r="CZZ34"/>
      <c r="DAA34"/>
      <c r="DAB34"/>
      <c r="DAC34"/>
      <c r="DAD34"/>
      <c r="DAE34"/>
      <c r="DAF34"/>
      <c r="DAG34"/>
      <c r="DAH34"/>
      <c r="DAI34"/>
      <c r="DAJ34"/>
      <c r="DAK34"/>
      <c r="DAL34"/>
      <c r="DAM34"/>
      <c r="DAN34"/>
      <c r="DAO34"/>
      <c r="DAP34"/>
      <c r="DAQ34"/>
      <c r="DAR34"/>
      <c r="DAS34"/>
      <c r="DAT34"/>
      <c r="DAU34"/>
      <c r="DAV34"/>
      <c r="DAW34"/>
      <c r="DAX34"/>
      <c r="DAY34"/>
      <c r="DAZ34"/>
      <c r="DBA34"/>
      <c r="DBB34"/>
      <c r="DBC34"/>
      <c r="DBD34"/>
      <c r="DBE34"/>
      <c r="DBF34"/>
      <c r="DBG34"/>
      <c r="DBH34"/>
      <c r="DBI34"/>
      <c r="DBJ34"/>
      <c r="DBK34"/>
      <c r="DBL34"/>
      <c r="DBM34"/>
      <c r="DBN34"/>
      <c r="DBO34"/>
      <c r="DBP34"/>
      <c r="DBQ34"/>
      <c r="DBR34"/>
      <c r="DBS34"/>
      <c r="DBT34"/>
      <c r="DBU34"/>
      <c r="DBV34"/>
      <c r="DBW34"/>
      <c r="DBX34"/>
      <c r="DBY34"/>
      <c r="DBZ34"/>
      <c r="DCA34"/>
      <c r="DCB34"/>
      <c r="DCC34"/>
      <c r="DCD34"/>
      <c r="DCE34"/>
      <c r="DCF34"/>
      <c r="DCG34"/>
      <c r="DCH34"/>
      <c r="DCI34"/>
      <c r="DCJ34"/>
      <c r="DCK34"/>
      <c r="DCL34"/>
      <c r="DCM34"/>
      <c r="DCN34"/>
      <c r="DCO34"/>
      <c r="DCP34"/>
      <c r="DCQ34"/>
      <c r="DCR34"/>
      <c r="DCS34"/>
      <c r="DCT34"/>
      <c r="DCU34"/>
      <c r="DCV34"/>
      <c r="DCW34"/>
      <c r="DCX34"/>
      <c r="DCY34"/>
      <c r="DCZ34"/>
      <c r="DDA34"/>
      <c r="DDB34"/>
      <c r="DDC34"/>
      <c r="DDD34"/>
      <c r="DDE34"/>
      <c r="DDF34"/>
      <c r="DDG34"/>
      <c r="DDH34"/>
      <c r="DDI34"/>
      <c r="DDJ34"/>
      <c r="DDK34"/>
      <c r="DDL34"/>
      <c r="DDM34"/>
      <c r="DDN34"/>
      <c r="DDO34"/>
      <c r="DDP34"/>
      <c r="DDQ34"/>
      <c r="DDR34"/>
      <c r="DDS34"/>
      <c r="DDT34"/>
      <c r="DDU34"/>
      <c r="DDV34"/>
      <c r="DDW34"/>
      <c r="DDX34"/>
      <c r="DDY34"/>
      <c r="DDZ34"/>
      <c r="DEA34"/>
      <c r="DEB34"/>
      <c r="DEC34"/>
      <c r="DED34"/>
      <c r="DEE34"/>
      <c r="DEF34"/>
      <c r="DEG34"/>
      <c r="DEH34"/>
      <c r="DEI34"/>
      <c r="DEJ34"/>
      <c r="DEK34"/>
      <c r="DEL34"/>
      <c r="DEM34"/>
      <c r="DEN34"/>
      <c r="DEO34"/>
      <c r="DEP34"/>
      <c r="DEQ34"/>
      <c r="DER34"/>
      <c r="DES34"/>
      <c r="DET34"/>
      <c r="DEU34"/>
      <c r="DEV34"/>
      <c r="DEW34"/>
      <c r="DEX34"/>
      <c r="DEY34"/>
      <c r="DEZ34"/>
      <c r="DFA34"/>
      <c r="DFB34"/>
      <c r="DFC34"/>
      <c r="DFD34"/>
      <c r="DFE34"/>
      <c r="DFF34"/>
      <c r="DFG34"/>
      <c r="DFH34"/>
      <c r="DFI34"/>
      <c r="DFJ34"/>
      <c r="DFK34"/>
      <c r="DFL34"/>
      <c r="DFM34"/>
      <c r="DFN34"/>
      <c r="DFO34"/>
      <c r="DFP34"/>
      <c r="DFQ34"/>
      <c r="DFR34"/>
      <c r="DFS34"/>
      <c r="DFT34"/>
      <c r="DFU34"/>
      <c r="DFV34"/>
      <c r="DFW34"/>
      <c r="DFX34"/>
      <c r="DFY34"/>
      <c r="DFZ34"/>
      <c r="DGA34"/>
      <c r="DGB34"/>
      <c r="DGC34"/>
      <c r="DGD34"/>
      <c r="DGE34"/>
      <c r="DGF34"/>
      <c r="DGG34"/>
      <c r="DGH34"/>
      <c r="DGI34"/>
      <c r="DGJ34"/>
      <c r="DGK34"/>
      <c r="DGL34"/>
      <c r="DGM34"/>
      <c r="DGN34"/>
      <c r="DGO34"/>
      <c r="DGP34"/>
      <c r="DGQ34"/>
      <c r="DGR34"/>
      <c r="DGS34"/>
      <c r="DGT34"/>
      <c r="DGU34"/>
      <c r="DGV34"/>
      <c r="DGW34"/>
      <c r="DGX34"/>
      <c r="DGY34"/>
      <c r="DGZ34"/>
      <c r="DHA34"/>
      <c r="DHB34"/>
      <c r="DHC34"/>
      <c r="DHD34"/>
      <c r="DHE34"/>
      <c r="DHF34"/>
      <c r="DHG34"/>
      <c r="DHH34"/>
      <c r="DHI34"/>
      <c r="DHJ34"/>
      <c r="DHK34"/>
      <c r="DHL34"/>
      <c r="DHM34"/>
      <c r="DHN34"/>
      <c r="DHO34"/>
      <c r="DHP34"/>
      <c r="DHQ34"/>
      <c r="DHR34"/>
      <c r="DHS34"/>
      <c r="DHT34"/>
      <c r="DHU34"/>
      <c r="DHV34"/>
      <c r="DHW34"/>
      <c r="DHX34"/>
      <c r="DHY34"/>
      <c r="DHZ34"/>
      <c r="DIA34"/>
      <c r="DIB34"/>
      <c r="DIC34"/>
      <c r="DID34"/>
      <c r="DIE34"/>
      <c r="DIF34"/>
      <c r="DIG34"/>
      <c r="DIH34"/>
      <c r="DII34"/>
      <c r="DIJ34"/>
      <c r="DIK34"/>
      <c r="DIL34"/>
      <c r="DIM34"/>
      <c r="DIN34"/>
      <c r="DIO34"/>
      <c r="DIP34"/>
      <c r="DIQ34"/>
      <c r="DIR34"/>
      <c r="DIS34"/>
      <c r="DIT34"/>
      <c r="DIU34"/>
      <c r="DIV34"/>
      <c r="DIW34"/>
      <c r="DIX34"/>
      <c r="DIY34"/>
      <c r="DIZ34"/>
      <c r="DJA34"/>
      <c r="DJB34"/>
      <c r="DJC34"/>
      <c r="DJD34"/>
      <c r="DJE34"/>
      <c r="DJF34"/>
      <c r="DJG34"/>
      <c r="DJH34"/>
      <c r="DJI34"/>
      <c r="DJJ34"/>
      <c r="DJK34"/>
      <c r="DJL34"/>
      <c r="DJM34"/>
      <c r="DJN34"/>
      <c r="DJO34"/>
      <c r="DJP34"/>
      <c r="DJQ34"/>
      <c r="DJR34"/>
      <c r="DJS34"/>
      <c r="DJT34"/>
      <c r="DJU34"/>
      <c r="DJV34"/>
      <c r="DJW34"/>
      <c r="DJX34"/>
      <c r="DJY34"/>
      <c r="DJZ34"/>
      <c r="DKA34"/>
      <c r="DKB34"/>
      <c r="DKC34"/>
      <c r="DKD34"/>
      <c r="DKE34"/>
      <c r="DKF34"/>
      <c r="DKG34"/>
      <c r="DKH34"/>
      <c r="DKI34"/>
      <c r="DKJ34"/>
      <c r="DKK34"/>
      <c r="DKL34"/>
      <c r="DKM34"/>
      <c r="DKN34"/>
      <c r="DKO34"/>
      <c r="DKP34"/>
      <c r="DKQ34"/>
      <c r="DKR34"/>
      <c r="DKS34"/>
      <c r="DKT34"/>
      <c r="DKU34"/>
      <c r="DKV34"/>
      <c r="DKW34"/>
      <c r="DKX34"/>
      <c r="DKY34"/>
      <c r="DKZ34"/>
      <c r="DLA34"/>
      <c r="DLB34"/>
      <c r="DLC34"/>
      <c r="DLD34"/>
      <c r="DLE34"/>
      <c r="DLF34"/>
      <c r="DLG34"/>
      <c r="DLH34"/>
      <c r="DLI34"/>
      <c r="DLJ34"/>
      <c r="DLK34"/>
      <c r="DLL34"/>
      <c r="DLM34"/>
      <c r="DLN34"/>
      <c r="DLO34"/>
      <c r="DLP34"/>
      <c r="DLQ34"/>
      <c r="DLR34"/>
      <c r="DLS34"/>
      <c r="DLT34"/>
      <c r="DLU34"/>
      <c r="DLV34"/>
      <c r="DLW34"/>
      <c r="DLX34"/>
      <c r="DLY34"/>
      <c r="DLZ34"/>
      <c r="DMA34"/>
      <c r="DMB34"/>
      <c r="DMC34"/>
      <c r="DMD34"/>
      <c r="DME34"/>
      <c r="DMF34"/>
      <c r="DMG34"/>
      <c r="DMH34"/>
      <c r="DMI34"/>
      <c r="DMJ34"/>
      <c r="DMK34"/>
      <c r="DML34"/>
      <c r="DMM34"/>
      <c r="DMN34"/>
      <c r="DMO34"/>
      <c r="DMP34"/>
      <c r="DMQ34"/>
      <c r="DMR34"/>
      <c r="DMS34"/>
      <c r="DMT34"/>
      <c r="DMU34"/>
      <c r="DMV34"/>
      <c r="DMW34"/>
      <c r="DMX34"/>
      <c r="DMY34"/>
      <c r="DMZ34"/>
      <c r="DNA34"/>
      <c r="DNB34"/>
      <c r="DNC34"/>
      <c r="DND34"/>
      <c r="DNE34"/>
      <c r="DNF34"/>
      <c r="DNG34"/>
      <c r="DNH34"/>
      <c r="DNI34"/>
      <c r="DNJ34"/>
      <c r="DNK34"/>
      <c r="DNL34"/>
      <c r="DNM34"/>
      <c r="DNN34"/>
      <c r="DNO34"/>
      <c r="DNP34"/>
      <c r="DNQ34"/>
      <c r="DNR34"/>
      <c r="DNS34"/>
      <c r="DNT34"/>
      <c r="DNU34"/>
      <c r="DNV34"/>
      <c r="DNW34"/>
      <c r="DNX34"/>
      <c r="DNY34"/>
      <c r="DNZ34"/>
      <c r="DOA34"/>
      <c r="DOB34"/>
      <c r="DOC34"/>
      <c r="DOD34"/>
      <c r="DOE34"/>
      <c r="DOF34"/>
      <c r="DOG34"/>
      <c r="DOH34"/>
      <c r="DOI34"/>
      <c r="DOJ34"/>
      <c r="DOK34"/>
      <c r="DOL34"/>
      <c r="DOM34"/>
      <c r="DON34"/>
      <c r="DOO34"/>
      <c r="DOP34"/>
      <c r="DOQ34"/>
      <c r="DOR34"/>
      <c r="DOS34"/>
      <c r="DOT34"/>
      <c r="DOU34"/>
      <c r="DOV34"/>
      <c r="DOW34"/>
      <c r="DOX34"/>
      <c r="DOY34"/>
      <c r="DOZ34"/>
      <c r="DPA34"/>
      <c r="DPB34"/>
      <c r="DPC34"/>
      <c r="DPD34"/>
      <c r="DPE34"/>
      <c r="DPF34"/>
      <c r="DPG34"/>
      <c r="DPH34"/>
      <c r="DPI34"/>
      <c r="DPJ34"/>
      <c r="DPK34"/>
      <c r="DPL34"/>
      <c r="DPM34"/>
      <c r="DPN34"/>
      <c r="DPO34"/>
      <c r="DPP34"/>
      <c r="DPQ34"/>
      <c r="DPR34"/>
      <c r="DPS34"/>
      <c r="DPT34"/>
      <c r="DPU34"/>
      <c r="DPV34"/>
      <c r="DPW34"/>
      <c r="DPX34"/>
      <c r="DPY34"/>
      <c r="DPZ34"/>
      <c r="DQA34"/>
      <c r="DQB34"/>
      <c r="DQC34"/>
      <c r="DQD34"/>
      <c r="DQE34"/>
      <c r="DQF34"/>
      <c r="DQG34"/>
      <c r="DQH34"/>
      <c r="DQI34"/>
      <c r="DQJ34"/>
      <c r="DQK34"/>
      <c r="DQL34"/>
      <c r="DQM34"/>
      <c r="DQN34"/>
      <c r="DQO34"/>
      <c r="DQP34"/>
      <c r="DQQ34"/>
      <c r="DQR34"/>
      <c r="DQS34"/>
      <c r="DQT34"/>
      <c r="DQU34"/>
      <c r="DQV34"/>
      <c r="DQW34"/>
      <c r="DQX34"/>
      <c r="DQY34"/>
      <c r="DQZ34"/>
      <c r="DRA34"/>
      <c r="DRB34"/>
      <c r="DRC34"/>
      <c r="DRD34"/>
      <c r="DRE34"/>
      <c r="DRF34"/>
      <c r="DRG34"/>
      <c r="DRH34"/>
      <c r="DRI34"/>
      <c r="DRJ34"/>
      <c r="DRK34"/>
      <c r="DRL34"/>
      <c r="DRM34"/>
      <c r="DRN34"/>
      <c r="DRO34"/>
      <c r="DRP34"/>
      <c r="DRQ34"/>
      <c r="DRR34"/>
      <c r="DRS34"/>
      <c r="DRT34"/>
      <c r="DRU34"/>
      <c r="DRV34"/>
      <c r="DRW34"/>
      <c r="DRX34"/>
      <c r="DRY34"/>
      <c r="DRZ34"/>
      <c r="DSA34"/>
      <c r="DSB34"/>
      <c r="DSC34"/>
      <c r="DSD34"/>
      <c r="DSE34"/>
      <c r="DSF34"/>
      <c r="DSG34"/>
      <c r="DSH34"/>
      <c r="DSI34"/>
      <c r="DSJ34"/>
      <c r="DSK34"/>
      <c r="DSL34"/>
      <c r="DSM34"/>
      <c r="DSN34"/>
      <c r="DSO34"/>
      <c r="DSP34"/>
      <c r="DSQ34"/>
      <c r="DSR34"/>
      <c r="DSS34"/>
      <c r="DST34"/>
      <c r="DSU34"/>
      <c r="DSV34"/>
      <c r="DSW34"/>
      <c r="DSX34"/>
      <c r="DSY34"/>
      <c r="DSZ34"/>
      <c r="DTA34"/>
      <c r="DTB34"/>
      <c r="DTC34"/>
      <c r="DTD34"/>
      <c r="DTE34"/>
      <c r="DTF34"/>
      <c r="DTG34"/>
      <c r="DTH34"/>
      <c r="DTI34"/>
      <c r="DTJ34"/>
      <c r="DTK34"/>
      <c r="DTL34"/>
      <c r="DTM34"/>
      <c r="DTN34"/>
      <c r="DTO34"/>
      <c r="DTP34"/>
      <c r="DTQ34"/>
      <c r="DTR34"/>
      <c r="DTS34"/>
      <c r="DTT34"/>
      <c r="DTU34"/>
      <c r="DTV34"/>
      <c r="DTW34"/>
      <c r="DTX34"/>
      <c r="DTY34"/>
      <c r="DTZ34"/>
      <c r="DUA34"/>
      <c r="DUB34"/>
      <c r="DUC34"/>
      <c r="DUD34"/>
      <c r="DUE34"/>
      <c r="DUF34"/>
      <c r="DUG34"/>
      <c r="DUH34"/>
      <c r="DUI34"/>
      <c r="DUJ34"/>
      <c r="DUK34"/>
      <c r="DUL34"/>
      <c r="DUM34"/>
      <c r="DUN34"/>
      <c r="DUO34"/>
      <c r="DUP34"/>
      <c r="DUQ34"/>
      <c r="DUR34"/>
      <c r="DUS34"/>
      <c r="DUT34"/>
      <c r="DUU34"/>
      <c r="DUV34"/>
      <c r="DUW34"/>
      <c r="DUX34"/>
      <c r="DUY34"/>
      <c r="DUZ34"/>
      <c r="DVA34"/>
      <c r="DVB34"/>
      <c r="DVC34"/>
      <c r="DVD34"/>
      <c r="DVE34"/>
      <c r="DVF34"/>
      <c r="DVG34"/>
      <c r="DVH34"/>
      <c r="DVI34"/>
      <c r="DVJ34"/>
      <c r="DVK34"/>
      <c r="DVL34"/>
      <c r="DVM34"/>
      <c r="DVN34"/>
      <c r="DVO34"/>
      <c r="DVP34"/>
      <c r="DVQ34"/>
      <c r="DVR34"/>
      <c r="DVS34"/>
      <c r="DVT34"/>
      <c r="DVU34"/>
      <c r="DVV34"/>
      <c r="DVW34"/>
      <c r="DVX34"/>
      <c r="DVY34"/>
      <c r="DVZ34"/>
      <c r="DWA34"/>
      <c r="DWB34"/>
      <c r="DWC34"/>
      <c r="DWD34"/>
      <c r="DWE34"/>
      <c r="DWF34"/>
      <c r="DWG34"/>
      <c r="DWH34"/>
      <c r="DWI34"/>
      <c r="DWJ34"/>
      <c r="DWK34"/>
      <c r="DWL34"/>
      <c r="DWM34"/>
      <c r="DWN34"/>
      <c r="DWO34"/>
      <c r="DWP34"/>
      <c r="DWQ34"/>
      <c r="DWR34"/>
      <c r="DWS34"/>
      <c r="DWT34"/>
      <c r="DWU34"/>
      <c r="DWV34"/>
      <c r="DWW34"/>
      <c r="DWX34"/>
      <c r="DWY34"/>
      <c r="DWZ34"/>
      <c r="DXA34"/>
      <c r="DXB34"/>
      <c r="DXC34"/>
      <c r="DXD34"/>
      <c r="DXE34"/>
      <c r="DXF34"/>
      <c r="DXG34"/>
      <c r="DXH34"/>
      <c r="DXI34"/>
      <c r="DXJ34"/>
      <c r="DXK34"/>
      <c r="DXL34"/>
      <c r="DXM34"/>
      <c r="DXN34"/>
      <c r="DXO34"/>
      <c r="DXP34"/>
      <c r="DXQ34"/>
      <c r="DXR34"/>
      <c r="DXS34"/>
      <c r="DXT34"/>
      <c r="DXU34"/>
      <c r="DXV34"/>
      <c r="DXW34"/>
      <c r="DXX34"/>
      <c r="DXY34"/>
      <c r="DXZ34"/>
      <c r="DYA34"/>
      <c r="DYB34"/>
      <c r="DYC34"/>
      <c r="DYD34"/>
      <c r="DYE34"/>
      <c r="DYF34"/>
      <c r="DYG34"/>
      <c r="DYH34"/>
      <c r="DYI34"/>
      <c r="DYJ34"/>
      <c r="DYK34"/>
      <c r="DYL34"/>
      <c r="DYM34"/>
      <c r="DYN34"/>
      <c r="DYO34"/>
      <c r="DYP34"/>
      <c r="DYQ34"/>
      <c r="DYR34"/>
      <c r="DYS34"/>
      <c r="DYT34"/>
      <c r="DYU34"/>
      <c r="DYV34"/>
      <c r="DYW34"/>
      <c r="DYX34"/>
      <c r="DYY34"/>
      <c r="DYZ34"/>
      <c r="DZA34"/>
      <c r="DZB34"/>
      <c r="DZC34"/>
      <c r="DZD34"/>
      <c r="DZE34"/>
      <c r="DZF34"/>
      <c r="DZG34"/>
      <c r="DZH34"/>
      <c r="DZI34"/>
      <c r="DZJ34"/>
      <c r="DZK34"/>
      <c r="DZL34"/>
      <c r="DZM34"/>
      <c r="DZN34"/>
      <c r="DZO34"/>
      <c r="DZP34"/>
      <c r="DZQ34"/>
      <c r="DZR34"/>
      <c r="DZS34"/>
      <c r="DZT34"/>
      <c r="DZU34"/>
      <c r="DZV34"/>
      <c r="DZW34"/>
      <c r="DZX34"/>
      <c r="DZY34"/>
      <c r="DZZ34"/>
      <c r="EAA34"/>
      <c r="EAB34"/>
      <c r="EAC34"/>
      <c r="EAD34"/>
      <c r="EAE34"/>
      <c r="EAF34"/>
      <c r="EAG34"/>
      <c r="EAH34"/>
      <c r="EAI34"/>
      <c r="EAJ34"/>
      <c r="EAK34"/>
      <c r="EAL34"/>
      <c r="EAM34"/>
      <c r="EAN34"/>
      <c r="EAO34"/>
      <c r="EAP34"/>
      <c r="EAQ34"/>
      <c r="EAR34"/>
      <c r="EAS34"/>
      <c r="EAT34"/>
      <c r="EAU34"/>
      <c r="EAV34"/>
      <c r="EAW34"/>
      <c r="EAX34"/>
      <c r="EAY34"/>
      <c r="EAZ34"/>
      <c r="EBA34"/>
      <c r="EBB34"/>
      <c r="EBC34"/>
      <c r="EBD34"/>
      <c r="EBE34"/>
      <c r="EBF34"/>
      <c r="EBG34"/>
      <c r="EBH34"/>
      <c r="EBI34"/>
      <c r="EBJ34"/>
      <c r="EBK34"/>
      <c r="EBL34"/>
      <c r="EBM34"/>
      <c r="EBN34"/>
      <c r="EBO34"/>
      <c r="EBP34"/>
      <c r="EBQ34"/>
      <c r="EBR34"/>
      <c r="EBS34"/>
      <c r="EBT34"/>
      <c r="EBU34"/>
      <c r="EBV34"/>
      <c r="EBW34"/>
      <c r="EBX34"/>
      <c r="EBY34"/>
      <c r="EBZ34"/>
      <c r="ECA34"/>
      <c r="ECB34"/>
      <c r="ECC34"/>
      <c r="ECD34"/>
      <c r="ECE34"/>
      <c r="ECF34"/>
      <c r="ECG34"/>
      <c r="ECH34"/>
      <c r="ECI34"/>
      <c r="ECJ34"/>
      <c r="ECK34"/>
      <c r="ECL34"/>
      <c r="ECM34"/>
      <c r="ECN34"/>
      <c r="ECO34"/>
      <c r="ECP34"/>
      <c r="ECQ34"/>
      <c r="ECR34"/>
      <c r="ECS34"/>
      <c r="ECT34"/>
      <c r="ECU34"/>
      <c r="ECV34"/>
      <c r="ECW34"/>
      <c r="ECX34"/>
      <c r="ECY34"/>
      <c r="ECZ34"/>
      <c r="EDA34"/>
      <c r="EDB34"/>
      <c r="EDC34"/>
      <c r="EDD34"/>
      <c r="EDE34"/>
      <c r="EDF34"/>
      <c r="EDG34"/>
      <c r="EDH34"/>
      <c r="EDI34"/>
      <c r="EDJ34"/>
      <c r="EDK34"/>
      <c r="EDL34"/>
      <c r="EDM34"/>
      <c r="EDN34"/>
      <c r="EDO34"/>
      <c r="EDP34"/>
      <c r="EDQ34"/>
      <c r="EDR34"/>
      <c r="EDS34"/>
      <c r="EDT34"/>
      <c r="EDU34"/>
      <c r="EDV34"/>
      <c r="EDW34"/>
      <c r="EDX34"/>
      <c r="EDY34"/>
      <c r="EDZ34"/>
      <c r="EEA34"/>
      <c r="EEB34"/>
      <c r="EEC34"/>
      <c r="EED34"/>
      <c r="EEE34"/>
      <c r="EEF34"/>
      <c r="EEG34"/>
      <c r="EEH34"/>
      <c r="EEI34"/>
      <c r="EEJ34"/>
      <c r="EEK34"/>
      <c r="EEL34"/>
      <c r="EEM34"/>
      <c r="EEN34"/>
      <c r="EEO34"/>
      <c r="EEP34"/>
      <c r="EEQ34"/>
      <c r="EER34"/>
      <c r="EES34"/>
      <c r="EET34"/>
      <c r="EEU34"/>
      <c r="EEV34"/>
      <c r="EEW34"/>
      <c r="EEX34"/>
      <c r="EEY34"/>
      <c r="EEZ34"/>
      <c r="EFA34"/>
      <c r="EFB34"/>
      <c r="EFC34"/>
      <c r="EFD34"/>
      <c r="EFE34"/>
      <c r="EFF34"/>
      <c r="EFG34"/>
      <c r="EFH34"/>
      <c r="EFI34"/>
      <c r="EFJ34"/>
      <c r="EFK34"/>
      <c r="EFL34"/>
      <c r="EFM34"/>
      <c r="EFN34"/>
      <c r="EFO34"/>
      <c r="EFP34"/>
      <c r="EFQ34"/>
      <c r="EFR34"/>
      <c r="EFS34"/>
      <c r="EFT34"/>
      <c r="EFU34"/>
      <c r="EFV34"/>
      <c r="EFW34"/>
      <c r="EFX34"/>
      <c r="EFY34"/>
      <c r="EFZ34"/>
      <c r="EGA34"/>
      <c r="EGB34"/>
      <c r="EGC34"/>
      <c r="EGD34"/>
      <c r="EGE34"/>
      <c r="EGF34"/>
      <c r="EGG34"/>
      <c r="EGH34"/>
      <c r="EGI34"/>
      <c r="EGJ34"/>
      <c r="EGK34"/>
      <c r="EGL34"/>
      <c r="EGM34"/>
      <c r="EGN34"/>
      <c r="EGO34"/>
      <c r="EGP34"/>
      <c r="EGQ34"/>
      <c r="EGR34"/>
      <c r="EGS34"/>
      <c r="EGT34"/>
      <c r="EGU34"/>
      <c r="EGV34"/>
      <c r="EGW34"/>
      <c r="EGX34"/>
      <c r="EGY34"/>
      <c r="EGZ34"/>
      <c r="EHA34"/>
      <c r="EHB34"/>
      <c r="EHC34"/>
      <c r="EHD34"/>
      <c r="EHE34"/>
      <c r="EHF34"/>
      <c r="EHG34"/>
      <c r="EHH34"/>
      <c r="EHI34"/>
      <c r="EHJ34"/>
      <c r="EHK34"/>
      <c r="EHL34"/>
      <c r="EHM34"/>
      <c r="EHN34"/>
      <c r="EHO34"/>
      <c r="EHP34"/>
      <c r="EHQ34"/>
      <c r="EHR34"/>
      <c r="EHS34"/>
      <c r="EHT34"/>
      <c r="EHU34"/>
      <c r="EHV34"/>
      <c r="EHW34"/>
      <c r="EHX34"/>
      <c r="EHY34"/>
      <c r="EHZ34"/>
      <c r="EIA34"/>
      <c r="EIB34"/>
      <c r="EIC34"/>
      <c r="EID34"/>
      <c r="EIE34"/>
      <c r="EIF34"/>
      <c r="EIG34"/>
      <c r="EIH34"/>
      <c r="EII34"/>
      <c r="EIJ34"/>
      <c r="EIK34"/>
      <c r="EIL34"/>
      <c r="EIM34"/>
      <c r="EIN34"/>
      <c r="EIO34"/>
      <c r="EIP34"/>
      <c r="EIQ34"/>
      <c r="EIR34"/>
      <c r="EIS34"/>
      <c r="EIT34"/>
      <c r="EIU34"/>
      <c r="EIV34"/>
      <c r="EIW34"/>
      <c r="EIX34"/>
      <c r="EIY34"/>
      <c r="EIZ34"/>
      <c r="EJA34"/>
      <c r="EJB34"/>
      <c r="EJC34"/>
      <c r="EJD34"/>
      <c r="EJE34"/>
      <c r="EJF34"/>
      <c r="EJG34"/>
      <c r="EJH34"/>
      <c r="EJI34"/>
      <c r="EJJ34"/>
      <c r="EJK34"/>
      <c r="EJL34"/>
      <c r="EJM34"/>
      <c r="EJN34"/>
      <c r="EJO34"/>
      <c r="EJP34"/>
      <c r="EJQ34"/>
      <c r="EJR34"/>
      <c r="EJS34"/>
      <c r="EJT34"/>
      <c r="EJU34"/>
      <c r="EJV34"/>
      <c r="EJW34"/>
      <c r="EJX34"/>
      <c r="EJY34"/>
      <c r="EJZ34"/>
      <c r="EKA34"/>
      <c r="EKB34"/>
      <c r="EKC34"/>
      <c r="EKD34"/>
      <c r="EKE34"/>
      <c r="EKF34"/>
      <c r="EKG34"/>
      <c r="EKH34"/>
      <c r="EKI34"/>
      <c r="EKJ34"/>
      <c r="EKK34"/>
      <c r="EKL34"/>
      <c r="EKM34"/>
      <c r="EKN34"/>
      <c r="EKO34"/>
      <c r="EKP34"/>
      <c r="EKQ34"/>
      <c r="EKR34"/>
      <c r="EKS34"/>
      <c r="EKT34"/>
      <c r="EKU34"/>
      <c r="EKV34"/>
      <c r="EKW34"/>
      <c r="EKX34"/>
      <c r="EKY34"/>
      <c r="EKZ34"/>
      <c r="ELA34"/>
      <c r="ELB34"/>
      <c r="ELC34"/>
      <c r="ELD34"/>
      <c r="ELE34"/>
      <c r="ELF34"/>
      <c r="ELG34"/>
      <c r="ELH34"/>
      <c r="ELI34"/>
      <c r="ELJ34"/>
      <c r="ELK34"/>
      <c r="ELL34"/>
      <c r="ELM34"/>
      <c r="ELN34"/>
      <c r="ELO34"/>
      <c r="ELP34"/>
      <c r="ELQ34"/>
      <c r="ELR34"/>
      <c r="ELS34"/>
      <c r="ELT34"/>
      <c r="ELU34"/>
      <c r="ELV34"/>
      <c r="ELW34"/>
      <c r="ELX34"/>
      <c r="ELY34"/>
      <c r="ELZ34"/>
      <c r="EMA34"/>
      <c r="EMB34"/>
      <c r="EMC34"/>
      <c r="EMD34"/>
      <c r="EME34"/>
      <c r="EMF34"/>
      <c r="EMG34"/>
      <c r="EMH34"/>
      <c r="EMI34"/>
      <c r="EMJ34"/>
      <c r="EMK34"/>
      <c r="EML34"/>
      <c r="EMM34"/>
      <c r="EMN34"/>
      <c r="EMO34"/>
      <c r="EMP34"/>
      <c r="EMQ34"/>
      <c r="EMR34"/>
      <c r="EMS34"/>
      <c r="EMT34"/>
      <c r="EMU34"/>
      <c r="EMV34"/>
      <c r="EMW34"/>
      <c r="EMX34"/>
      <c r="EMY34"/>
      <c r="EMZ34"/>
      <c r="ENA34"/>
      <c r="ENB34"/>
      <c r="ENC34"/>
      <c r="END34"/>
      <c r="ENE34"/>
      <c r="ENF34"/>
      <c r="ENG34"/>
      <c r="ENH34"/>
      <c r="ENI34"/>
      <c r="ENJ34"/>
      <c r="ENK34"/>
      <c r="ENL34"/>
      <c r="ENM34"/>
      <c r="ENN34"/>
      <c r="ENO34"/>
      <c r="ENP34"/>
      <c r="ENQ34"/>
      <c r="ENR34"/>
      <c r="ENS34"/>
      <c r="ENT34"/>
      <c r="ENU34"/>
      <c r="ENV34"/>
      <c r="ENW34"/>
      <c r="ENX34"/>
      <c r="ENY34"/>
      <c r="ENZ34"/>
      <c r="EOA34"/>
      <c r="EOB34"/>
      <c r="EOC34"/>
      <c r="EOD34"/>
      <c r="EOE34"/>
      <c r="EOF34"/>
      <c r="EOG34"/>
      <c r="EOH34"/>
      <c r="EOI34"/>
      <c r="EOJ34"/>
      <c r="EOK34"/>
      <c r="EOL34"/>
      <c r="EOM34"/>
      <c r="EON34"/>
      <c r="EOO34"/>
      <c r="EOP34"/>
      <c r="EOQ34"/>
      <c r="EOR34"/>
      <c r="EOS34"/>
      <c r="EOT34"/>
      <c r="EOU34"/>
      <c r="EOV34"/>
      <c r="EOW34"/>
      <c r="EOX34"/>
      <c r="EOY34"/>
      <c r="EOZ34"/>
      <c r="EPA34"/>
      <c r="EPB34"/>
      <c r="EPC34"/>
      <c r="EPD34"/>
      <c r="EPE34"/>
      <c r="EPF34"/>
      <c r="EPG34"/>
      <c r="EPH34"/>
      <c r="EPI34"/>
      <c r="EPJ34"/>
      <c r="EPK34"/>
      <c r="EPL34"/>
      <c r="EPM34"/>
      <c r="EPN34"/>
      <c r="EPO34"/>
      <c r="EPP34"/>
      <c r="EPQ34"/>
      <c r="EPR34"/>
      <c r="EPS34"/>
      <c r="EPT34"/>
      <c r="EPU34"/>
      <c r="EPV34"/>
      <c r="EPW34"/>
      <c r="EPX34"/>
      <c r="EPY34"/>
      <c r="EPZ34"/>
      <c r="EQA34"/>
      <c r="EQB34"/>
      <c r="EQC34"/>
      <c r="EQD34"/>
      <c r="EQE34"/>
      <c r="EQF34"/>
      <c r="EQG34"/>
      <c r="EQH34"/>
      <c r="EQI34"/>
      <c r="EQJ34"/>
      <c r="EQK34"/>
      <c r="EQL34"/>
      <c r="EQM34"/>
      <c r="EQN34"/>
      <c r="EQO34"/>
      <c r="EQP34"/>
      <c r="EQQ34"/>
      <c r="EQR34"/>
      <c r="EQS34"/>
      <c r="EQT34"/>
      <c r="EQU34"/>
      <c r="EQV34"/>
      <c r="EQW34"/>
      <c r="EQX34"/>
      <c r="EQY34"/>
      <c r="EQZ34"/>
      <c r="ERA34"/>
      <c r="ERB34"/>
      <c r="ERC34"/>
      <c r="ERD34"/>
      <c r="ERE34"/>
      <c r="ERF34"/>
      <c r="ERG34"/>
      <c r="ERH34"/>
      <c r="ERI34"/>
      <c r="ERJ34"/>
      <c r="ERK34"/>
      <c r="ERL34"/>
      <c r="ERM34"/>
      <c r="ERN34"/>
      <c r="ERO34"/>
      <c r="ERP34"/>
      <c r="ERQ34"/>
      <c r="ERR34"/>
      <c r="ERS34"/>
      <c r="ERT34"/>
      <c r="ERU34"/>
      <c r="ERV34"/>
      <c r="ERW34"/>
      <c r="ERX34"/>
      <c r="ERY34"/>
      <c r="ERZ34"/>
      <c r="ESA34"/>
      <c r="ESB34"/>
      <c r="ESC34"/>
      <c r="ESD34"/>
      <c r="ESE34"/>
      <c r="ESF34"/>
      <c r="ESG34"/>
      <c r="ESH34"/>
      <c r="ESI34"/>
      <c r="ESJ34"/>
      <c r="ESK34"/>
      <c r="ESL34"/>
      <c r="ESM34"/>
      <c r="ESN34"/>
      <c r="ESO34"/>
      <c r="ESP34"/>
      <c r="ESQ34"/>
      <c r="ESR34"/>
      <c r="ESS34"/>
      <c r="EST34"/>
      <c r="ESU34"/>
      <c r="ESV34"/>
      <c r="ESW34"/>
      <c r="ESX34"/>
      <c r="ESY34"/>
      <c r="ESZ34"/>
      <c r="ETA34"/>
      <c r="ETB34"/>
      <c r="ETC34"/>
      <c r="ETD34"/>
      <c r="ETE34"/>
      <c r="ETF34"/>
      <c r="ETG34"/>
      <c r="ETH34"/>
      <c r="ETI34"/>
      <c r="ETJ34"/>
      <c r="ETK34"/>
      <c r="ETL34"/>
      <c r="ETM34"/>
      <c r="ETN34"/>
      <c r="ETO34"/>
      <c r="ETP34"/>
      <c r="ETQ34"/>
      <c r="ETR34"/>
      <c r="ETS34"/>
      <c r="ETT34"/>
      <c r="ETU34"/>
      <c r="ETV34"/>
      <c r="ETW34"/>
      <c r="ETX34"/>
      <c r="ETY34"/>
      <c r="ETZ34"/>
      <c r="EUA34"/>
      <c r="EUB34"/>
      <c r="EUC34"/>
      <c r="EUD34"/>
      <c r="EUE34"/>
      <c r="EUF34"/>
      <c r="EUG34"/>
      <c r="EUH34"/>
      <c r="EUI34"/>
      <c r="EUJ34"/>
      <c r="EUK34"/>
      <c r="EUL34"/>
      <c r="EUM34"/>
      <c r="EUN34"/>
      <c r="EUO34"/>
      <c r="EUP34"/>
      <c r="EUQ34"/>
      <c r="EUR34"/>
      <c r="EUS34"/>
      <c r="EUT34"/>
      <c r="EUU34"/>
      <c r="EUV34"/>
      <c r="EUW34"/>
      <c r="EUX34"/>
      <c r="EUY34"/>
      <c r="EUZ34"/>
      <c r="EVA34"/>
      <c r="EVB34"/>
      <c r="EVC34"/>
      <c r="EVD34"/>
      <c r="EVE34"/>
      <c r="EVF34"/>
      <c r="EVG34"/>
      <c r="EVH34"/>
      <c r="EVI34"/>
      <c r="EVJ34"/>
      <c r="EVK34"/>
      <c r="EVL34"/>
      <c r="EVM34"/>
      <c r="EVN34"/>
      <c r="EVO34"/>
      <c r="EVP34"/>
      <c r="EVQ34"/>
      <c r="EVR34"/>
      <c r="EVS34"/>
      <c r="EVT34"/>
      <c r="EVU34"/>
      <c r="EVV34"/>
      <c r="EVW34"/>
      <c r="EVX34"/>
      <c r="EVY34"/>
      <c r="EVZ34"/>
      <c r="EWA34"/>
      <c r="EWB34"/>
      <c r="EWC34"/>
      <c r="EWD34"/>
      <c r="EWE34"/>
      <c r="EWF34"/>
      <c r="EWG34"/>
      <c r="EWH34"/>
      <c r="EWI34"/>
      <c r="EWJ34"/>
      <c r="EWK34"/>
      <c r="EWL34"/>
      <c r="EWM34"/>
      <c r="EWN34"/>
      <c r="EWO34"/>
      <c r="EWP34"/>
      <c r="EWQ34"/>
      <c r="EWR34"/>
      <c r="EWS34"/>
      <c r="EWT34"/>
      <c r="EWU34"/>
      <c r="EWV34"/>
      <c r="EWW34"/>
      <c r="EWX34"/>
      <c r="EWY34"/>
      <c r="EWZ34"/>
      <c r="EXA34"/>
      <c r="EXB34"/>
      <c r="EXC34"/>
      <c r="EXD34"/>
      <c r="EXE34"/>
      <c r="EXF34"/>
      <c r="EXG34"/>
      <c r="EXH34"/>
      <c r="EXI34"/>
      <c r="EXJ34"/>
      <c r="EXK34"/>
      <c r="EXL34"/>
      <c r="EXM34"/>
      <c r="EXN34"/>
      <c r="EXO34"/>
      <c r="EXP34"/>
      <c r="EXQ34"/>
      <c r="EXR34"/>
      <c r="EXS34"/>
      <c r="EXT34"/>
      <c r="EXU34"/>
      <c r="EXV34"/>
      <c r="EXW34"/>
      <c r="EXX34"/>
      <c r="EXY34"/>
      <c r="EXZ34"/>
      <c r="EYA34"/>
      <c r="EYB34"/>
      <c r="EYC34"/>
      <c r="EYD34"/>
      <c r="EYE34"/>
      <c r="EYF34"/>
      <c r="EYG34"/>
      <c r="EYH34"/>
      <c r="EYI34"/>
      <c r="EYJ34"/>
      <c r="EYK34"/>
      <c r="EYL34"/>
      <c r="EYM34"/>
      <c r="EYN34"/>
      <c r="EYO34"/>
      <c r="EYP34"/>
      <c r="EYQ34"/>
      <c r="EYR34"/>
      <c r="EYS34"/>
      <c r="EYT34"/>
      <c r="EYU34"/>
      <c r="EYV34"/>
      <c r="EYW34"/>
      <c r="EYX34"/>
      <c r="EYY34"/>
      <c r="EYZ34"/>
      <c r="EZA34"/>
      <c r="EZB34"/>
      <c r="EZC34"/>
      <c r="EZD34"/>
      <c r="EZE34"/>
      <c r="EZF34"/>
      <c r="EZG34"/>
      <c r="EZH34"/>
      <c r="EZI34"/>
      <c r="EZJ34"/>
      <c r="EZK34"/>
      <c r="EZL34"/>
      <c r="EZM34"/>
      <c r="EZN34"/>
      <c r="EZO34"/>
      <c r="EZP34"/>
      <c r="EZQ34"/>
      <c r="EZR34"/>
      <c r="EZS34"/>
      <c r="EZT34"/>
      <c r="EZU34"/>
      <c r="EZV34"/>
      <c r="EZW34"/>
      <c r="EZX34"/>
      <c r="EZY34"/>
      <c r="EZZ34"/>
      <c r="FAA34"/>
      <c r="FAB34"/>
      <c r="FAC34"/>
      <c r="FAD34"/>
      <c r="FAE34"/>
      <c r="FAF34"/>
      <c r="FAG34"/>
      <c r="FAH34"/>
      <c r="FAI34"/>
      <c r="FAJ34"/>
      <c r="FAK34"/>
      <c r="FAL34"/>
      <c r="FAM34"/>
      <c r="FAN34"/>
      <c r="FAO34"/>
      <c r="FAP34"/>
      <c r="FAQ34"/>
      <c r="FAR34"/>
      <c r="FAS34"/>
      <c r="FAT34"/>
      <c r="FAU34"/>
      <c r="FAV34"/>
      <c r="FAW34"/>
      <c r="FAX34"/>
      <c r="FAY34"/>
      <c r="FAZ34"/>
      <c r="FBA34"/>
      <c r="FBB34"/>
      <c r="FBC34"/>
      <c r="FBD34"/>
      <c r="FBE34"/>
      <c r="FBF34"/>
      <c r="FBG34"/>
      <c r="FBH34"/>
      <c r="FBI34"/>
      <c r="FBJ34"/>
      <c r="FBK34"/>
      <c r="FBL34"/>
      <c r="FBM34"/>
      <c r="FBN34"/>
      <c r="FBO34"/>
      <c r="FBP34"/>
      <c r="FBQ34"/>
      <c r="FBR34"/>
      <c r="FBS34"/>
      <c r="FBT34"/>
      <c r="FBU34"/>
      <c r="FBV34"/>
      <c r="FBW34"/>
      <c r="FBX34"/>
      <c r="FBY34"/>
      <c r="FBZ34"/>
      <c r="FCA34"/>
      <c r="FCB34"/>
      <c r="FCC34"/>
      <c r="FCD34"/>
      <c r="FCE34"/>
      <c r="FCF34"/>
      <c r="FCG34"/>
      <c r="FCH34"/>
      <c r="FCI34"/>
      <c r="FCJ34"/>
      <c r="FCK34"/>
      <c r="FCL34"/>
      <c r="FCM34"/>
      <c r="FCN34"/>
      <c r="FCO34"/>
      <c r="FCP34"/>
      <c r="FCQ34"/>
      <c r="FCR34"/>
      <c r="FCS34"/>
      <c r="FCT34"/>
      <c r="FCU34"/>
      <c r="FCV34"/>
      <c r="FCW34"/>
      <c r="FCX34"/>
      <c r="FCY34"/>
      <c r="FCZ34"/>
      <c r="FDA34"/>
      <c r="FDB34"/>
      <c r="FDC34"/>
      <c r="FDD34"/>
      <c r="FDE34"/>
      <c r="FDF34"/>
      <c r="FDG34"/>
      <c r="FDH34"/>
      <c r="FDI34"/>
      <c r="FDJ34"/>
      <c r="FDK34"/>
      <c r="FDL34"/>
      <c r="FDM34"/>
      <c r="FDN34"/>
      <c r="FDO34"/>
      <c r="FDP34"/>
      <c r="FDQ34"/>
      <c r="FDR34"/>
      <c r="FDS34"/>
      <c r="FDT34"/>
      <c r="FDU34"/>
      <c r="FDV34"/>
      <c r="FDW34"/>
      <c r="FDX34"/>
      <c r="FDY34"/>
      <c r="FDZ34"/>
      <c r="FEA34"/>
      <c r="FEB34"/>
      <c r="FEC34"/>
      <c r="FED34"/>
      <c r="FEE34"/>
      <c r="FEF34"/>
      <c r="FEG34"/>
      <c r="FEH34"/>
      <c r="FEI34"/>
      <c r="FEJ34"/>
      <c r="FEK34"/>
      <c r="FEL34"/>
      <c r="FEM34"/>
      <c r="FEN34"/>
      <c r="FEO34"/>
      <c r="FEP34"/>
      <c r="FEQ34"/>
      <c r="FER34"/>
      <c r="FES34"/>
      <c r="FET34"/>
      <c r="FEU34"/>
      <c r="FEV34"/>
      <c r="FEW34"/>
      <c r="FEX34"/>
      <c r="FEY34"/>
      <c r="FEZ34"/>
      <c r="FFA34"/>
      <c r="FFB34"/>
      <c r="FFC34"/>
      <c r="FFD34"/>
      <c r="FFE34"/>
      <c r="FFF34"/>
      <c r="FFG34"/>
      <c r="FFH34"/>
      <c r="FFI34"/>
      <c r="FFJ34"/>
      <c r="FFK34"/>
      <c r="FFL34"/>
      <c r="FFM34"/>
      <c r="FFN34"/>
      <c r="FFO34"/>
      <c r="FFP34"/>
      <c r="FFQ34"/>
      <c r="FFR34"/>
      <c r="FFS34"/>
      <c r="FFT34"/>
      <c r="FFU34"/>
      <c r="FFV34"/>
      <c r="FFW34"/>
      <c r="FFX34"/>
      <c r="FFY34"/>
      <c r="FFZ34"/>
      <c r="FGA34"/>
      <c r="FGB34"/>
      <c r="FGC34"/>
      <c r="FGD34"/>
      <c r="FGE34"/>
      <c r="FGF34"/>
      <c r="FGG34"/>
      <c r="FGH34"/>
      <c r="FGI34"/>
      <c r="FGJ34"/>
      <c r="FGK34"/>
      <c r="FGL34"/>
      <c r="FGM34"/>
      <c r="FGN34"/>
      <c r="FGO34"/>
      <c r="FGP34"/>
      <c r="FGQ34"/>
      <c r="FGR34"/>
      <c r="FGS34"/>
      <c r="FGT34"/>
      <c r="FGU34"/>
      <c r="FGV34"/>
      <c r="FGW34"/>
      <c r="FGX34"/>
      <c r="FGY34"/>
      <c r="FGZ34"/>
      <c r="FHA34"/>
      <c r="FHB34"/>
      <c r="FHC34"/>
      <c r="FHD34"/>
      <c r="FHE34"/>
      <c r="FHF34"/>
      <c r="FHG34"/>
      <c r="FHH34"/>
      <c r="FHI34"/>
      <c r="FHJ34"/>
      <c r="FHK34"/>
      <c r="FHL34"/>
      <c r="FHM34"/>
      <c r="FHN34"/>
      <c r="FHO34"/>
      <c r="FHP34"/>
      <c r="FHQ34"/>
      <c r="FHR34"/>
      <c r="FHS34"/>
      <c r="FHT34"/>
      <c r="FHU34"/>
      <c r="FHV34"/>
      <c r="FHW34"/>
      <c r="FHX34"/>
      <c r="FHY34"/>
      <c r="FHZ34"/>
      <c r="FIA34"/>
      <c r="FIB34"/>
      <c r="FIC34"/>
      <c r="FID34"/>
      <c r="FIE34"/>
      <c r="FIF34"/>
      <c r="FIG34"/>
      <c r="FIH34"/>
      <c r="FII34"/>
      <c r="FIJ34"/>
      <c r="FIK34"/>
      <c r="FIL34"/>
      <c r="FIM34"/>
      <c r="FIN34"/>
      <c r="FIO34"/>
      <c r="FIP34"/>
      <c r="FIQ34"/>
      <c r="FIR34"/>
      <c r="FIS34"/>
      <c r="FIT34"/>
      <c r="FIU34"/>
      <c r="FIV34"/>
      <c r="FIW34"/>
      <c r="FIX34"/>
      <c r="FIY34"/>
      <c r="FIZ34"/>
      <c r="FJA34"/>
      <c r="FJB34"/>
      <c r="FJC34"/>
      <c r="FJD34"/>
      <c r="FJE34"/>
      <c r="FJF34"/>
      <c r="FJG34"/>
      <c r="FJH34"/>
      <c r="FJI34"/>
      <c r="FJJ34"/>
      <c r="FJK34"/>
      <c r="FJL34"/>
      <c r="FJM34"/>
      <c r="FJN34"/>
      <c r="FJO34"/>
      <c r="FJP34"/>
      <c r="FJQ34"/>
      <c r="FJR34"/>
      <c r="FJS34"/>
      <c r="FJT34"/>
      <c r="FJU34"/>
      <c r="FJV34"/>
      <c r="FJW34"/>
      <c r="FJX34"/>
      <c r="FJY34"/>
      <c r="FJZ34"/>
      <c r="FKA34"/>
      <c r="FKB34"/>
      <c r="FKC34"/>
      <c r="FKD34"/>
      <c r="FKE34"/>
      <c r="FKF34"/>
      <c r="FKG34"/>
      <c r="FKH34"/>
      <c r="FKI34"/>
      <c r="FKJ34"/>
      <c r="FKK34"/>
      <c r="FKL34"/>
      <c r="FKM34"/>
      <c r="FKN34"/>
      <c r="FKO34"/>
      <c r="FKP34"/>
      <c r="FKQ34"/>
      <c r="FKR34"/>
      <c r="FKS34"/>
      <c r="FKT34"/>
      <c r="FKU34"/>
      <c r="FKV34"/>
      <c r="FKW34"/>
      <c r="FKX34"/>
      <c r="FKY34"/>
      <c r="FKZ34"/>
      <c r="FLA34"/>
      <c r="FLB34"/>
      <c r="FLC34"/>
      <c r="FLD34"/>
      <c r="FLE34"/>
      <c r="FLF34"/>
      <c r="FLG34"/>
      <c r="FLH34"/>
      <c r="FLI34"/>
      <c r="FLJ34"/>
      <c r="FLK34"/>
      <c r="FLL34"/>
      <c r="FLM34"/>
      <c r="FLN34"/>
      <c r="FLO34"/>
      <c r="FLP34"/>
      <c r="FLQ34"/>
      <c r="FLR34"/>
      <c r="FLS34"/>
      <c r="FLT34"/>
      <c r="FLU34"/>
      <c r="FLV34"/>
      <c r="FLW34"/>
      <c r="FLX34"/>
      <c r="FLY34"/>
      <c r="FLZ34"/>
      <c r="FMA34"/>
      <c r="FMB34"/>
      <c r="FMC34"/>
      <c r="FMD34"/>
      <c r="FME34"/>
      <c r="FMF34"/>
      <c r="FMG34"/>
      <c r="FMH34"/>
      <c r="FMI34"/>
      <c r="FMJ34"/>
      <c r="FMK34"/>
      <c r="FML34"/>
      <c r="FMM34"/>
      <c r="FMN34"/>
      <c r="FMO34"/>
      <c r="FMP34"/>
      <c r="FMQ34"/>
      <c r="FMR34"/>
      <c r="FMS34"/>
      <c r="FMT34"/>
      <c r="FMU34"/>
      <c r="FMV34"/>
      <c r="FMW34"/>
      <c r="FMX34"/>
      <c r="FMY34"/>
      <c r="FMZ34"/>
      <c r="FNA34"/>
      <c r="FNB34"/>
      <c r="FNC34"/>
      <c r="FND34"/>
      <c r="FNE34"/>
      <c r="FNF34"/>
      <c r="FNG34"/>
      <c r="FNH34"/>
      <c r="FNI34"/>
      <c r="FNJ34"/>
      <c r="FNK34"/>
      <c r="FNL34"/>
      <c r="FNM34"/>
      <c r="FNN34"/>
      <c r="FNO34"/>
      <c r="FNP34"/>
      <c r="FNQ34"/>
      <c r="FNR34"/>
      <c r="FNS34"/>
      <c r="FNT34"/>
      <c r="FNU34"/>
      <c r="FNV34"/>
      <c r="FNW34"/>
      <c r="FNX34"/>
      <c r="FNY34"/>
      <c r="FNZ34"/>
      <c r="FOA34"/>
      <c r="FOB34"/>
      <c r="FOC34"/>
      <c r="FOD34"/>
      <c r="FOE34"/>
      <c r="FOF34"/>
      <c r="FOG34"/>
      <c r="FOH34"/>
      <c r="FOI34"/>
      <c r="FOJ34"/>
      <c r="FOK34"/>
      <c r="FOL34"/>
      <c r="FOM34"/>
      <c r="FON34"/>
      <c r="FOO34"/>
      <c r="FOP34"/>
      <c r="FOQ34"/>
      <c r="FOR34"/>
      <c r="FOS34"/>
      <c r="FOT34"/>
      <c r="FOU34"/>
      <c r="FOV34"/>
      <c r="FOW34"/>
      <c r="FOX34"/>
      <c r="FOY34"/>
      <c r="FOZ34"/>
      <c r="FPA34"/>
      <c r="FPB34"/>
      <c r="FPC34"/>
      <c r="FPD34"/>
      <c r="FPE34"/>
      <c r="FPF34"/>
      <c r="FPG34"/>
      <c r="FPH34"/>
      <c r="FPI34"/>
      <c r="FPJ34"/>
      <c r="FPK34"/>
      <c r="FPL34"/>
      <c r="FPM34"/>
      <c r="FPN34"/>
      <c r="FPO34"/>
      <c r="FPP34"/>
      <c r="FPQ34"/>
      <c r="FPR34"/>
      <c r="FPS34"/>
      <c r="FPT34"/>
      <c r="FPU34"/>
      <c r="FPV34"/>
      <c r="FPW34"/>
      <c r="FPX34"/>
      <c r="FPY34"/>
      <c r="FPZ34"/>
      <c r="FQA34"/>
      <c r="FQB34"/>
      <c r="FQC34"/>
      <c r="FQD34"/>
      <c r="FQE34"/>
      <c r="FQF34"/>
      <c r="FQG34"/>
      <c r="FQH34"/>
      <c r="FQI34"/>
      <c r="FQJ34"/>
      <c r="FQK34"/>
      <c r="FQL34"/>
      <c r="FQM34"/>
      <c r="FQN34"/>
      <c r="FQO34"/>
      <c r="FQP34"/>
      <c r="FQQ34"/>
      <c r="FQR34"/>
      <c r="FQS34"/>
      <c r="FQT34"/>
      <c r="FQU34"/>
      <c r="FQV34"/>
      <c r="FQW34"/>
      <c r="FQX34"/>
      <c r="FQY34"/>
      <c r="FQZ34"/>
      <c r="FRA34"/>
      <c r="FRB34"/>
      <c r="FRC34"/>
      <c r="FRD34"/>
      <c r="FRE34"/>
      <c r="FRF34"/>
      <c r="FRG34"/>
      <c r="FRH34"/>
      <c r="FRI34"/>
      <c r="FRJ34"/>
      <c r="FRK34"/>
      <c r="FRL34"/>
      <c r="FRM34"/>
      <c r="FRN34"/>
      <c r="FRO34"/>
      <c r="FRP34"/>
      <c r="FRQ34"/>
      <c r="FRR34"/>
      <c r="FRS34"/>
      <c r="FRT34"/>
      <c r="FRU34"/>
      <c r="FRV34"/>
      <c r="FRW34"/>
      <c r="FRX34"/>
      <c r="FRY34"/>
      <c r="FRZ34"/>
      <c r="FSA34"/>
      <c r="FSB34"/>
      <c r="FSC34"/>
      <c r="FSD34"/>
      <c r="FSE34"/>
      <c r="FSF34"/>
      <c r="FSG34"/>
      <c r="FSH34"/>
      <c r="FSI34"/>
      <c r="FSJ34"/>
      <c r="FSK34"/>
      <c r="FSL34"/>
      <c r="FSM34"/>
      <c r="FSN34"/>
      <c r="FSO34"/>
      <c r="FSP34"/>
      <c r="FSQ34"/>
      <c r="FSR34"/>
      <c r="FSS34"/>
      <c r="FST34"/>
      <c r="FSU34"/>
      <c r="FSV34"/>
      <c r="FSW34"/>
      <c r="FSX34"/>
      <c r="FSY34"/>
      <c r="FSZ34"/>
      <c r="FTA34"/>
      <c r="FTB34"/>
      <c r="FTC34"/>
      <c r="FTD34"/>
      <c r="FTE34"/>
      <c r="FTF34"/>
      <c r="FTG34"/>
      <c r="FTH34"/>
      <c r="FTI34"/>
      <c r="FTJ34"/>
      <c r="FTK34"/>
      <c r="FTL34"/>
      <c r="FTM34"/>
      <c r="FTN34"/>
      <c r="FTO34"/>
      <c r="FTP34"/>
      <c r="FTQ34"/>
      <c r="FTR34"/>
      <c r="FTS34"/>
      <c r="FTT34"/>
      <c r="FTU34"/>
      <c r="FTV34"/>
      <c r="FTW34"/>
      <c r="FTX34"/>
      <c r="FTY34"/>
      <c r="FTZ34"/>
      <c r="FUA34"/>
      <c r="FUB34"/>
      <c r="FUC34"/>
      <c r="FUD34"/>
      <c r="FUE34"/>
      <c r="FUF34"/>
      <c r="FUG34"/>
      <c r="FUH34"/>
      <c r="FUI34"/>
      <c r="FUJ34"/>
      <c r="FUK34"/>
      <c r="FUL34"/>
      <c r="FUM34"/>
      <c r="FUN34"/>
      <c r="FUO34"/>
      <c r="FUP34"/>
      <c r="FUQ34"/>
      <c r="FUR34"/>
      <c r="FUS34"/>
      <c r="FUT34"/>
      <c r="FUU34"/>
      <c r="FUV34"/>
      <c r="FUW34"/>
      <c r="FUX34"/>
      <c r="FUY34"/>
      <c r="FUZ34"/>
      <c r="FVA34"/>
      <c r="FVB34"/>
      <c r="FVC34"/>
      <c r="FVD34"/>
      <c r="FVE34"/>
      <c r="FVF34"/>
      <c r="FVG34"/>
      <c r="FVH34"/>
      <c r="FVI34"/>
      <c r="FVJ34"/>
      <c r="FVK34"/>
      <c r="FVL34"/>
      <c r="FVM34"/>
      <c r="FVN34"/>
      <c r="FVO34"/>
      <c r="FVP34"/>
      <c r="FVQ34"/>
      <c r="FVR34"/>
      <c r="FVS34"/>
      <c r="FVT34"/>
      <c r="FVU34"/>
      <c r="FVV34"/>
      <c r="FVW34"/>
      <c r="FVX34"/>
      <c r="FVY34"/>
      <c r="FVZ34"/>
      <c r="FWA34"/>
      <c r="FWB34"/>
      <c r="FWC34"/>
      <c r="FWD34"/>
      <c r="FWE34"/>
      <c r="FWF34"/>
      <c r="FWG34"/>
      <c r="FWH34"/>
      <c r="FWI34"/>
      <c r="FWJ34"/>
      <c r="FWK34"/>
      <c r="FWL34"/>
      <c r="FWM34"/>
      <c r="FWN34"/>
      <c r="FWO34"/>
      <c r="FWP34"/>
      <c r="FWQ34"/>
      <c r="FWR34"/>
      <c r="FWS34"/>
      <c r="FWT34"/>
      <c r="FWU34"/>
      <c r="FWV34"/>
      <c r="FWW34"/>
      <c r="FWX34"/>
      <c r="FWY34"/>
      <c r="FWZ34"/>
      <c r="FXA34"/>
      <c r="FXB34"/>
      <c r="FXC34"/>
      <c r="FXD34"/>
      <c r="FXE34"/>
      <c r="FXF34"/>
      <c r="FXG34"/>
      <c r="FXH34"/>
      <c r="FXI34"/>
      <c r="FXJ34"/>
      <c r="FXK34"/>
      <c r="FXL34"/>
      <c r="FXM34"/>
      <c r="FXN34"/>
      <c r="FXO34"/>
      <c r="FXP34"/>
      <c r="FXQ34"/>
      <c r="FXR34"/>
      <c r="FXS34"/>
      <c r="FXT34"/>
      <c r="FXU34"/>
      <c r="FXV34"/>
      <c r="FXW34"/>
      <c r="FXX34"/>
      <c r="FXY34"/>
      <c r="FXZ34"/>
      <c r="FYA34"/>
      <c r="FYB34"/>
      <c r="FYC34"/>
      <c r="FYD34"/>
      <c r="FYE34"/>
      <c r="FYF34"/>
      <c r="FYG34"/>
      <c r="FYH34"/>
      <c r="FYI34"/>
      <c r="FYJ34"/>
      <c r="FYK34"/>
      <c r="FYL34"/>
      <c r="FYM34"/>
      <c r="FYN34"/>
      <c r="FYO34"/>
      <c r="FYP34"/>
      <c r="FYQ34"/>
      <c r="FYR34"/>
      <c r="FYS34"/>
      <c r="FYT34"/>
      <c r="FYU34"/>
      <c r="FYV34"/>
      <c r="FYW34"/>
      <c r="FYX34"/>
      <c r="FYY34"/>
      <c r="FYZ34"/>
      <c r="FZA34"/>
      <c r="FZB34"/>
      <c r="FZC34"/>
      <c r="FZD34"/>
      <c r="FZE34"/>
      <c r="FZF34"/>
      <c r="FZG34"/>
      <c r="FZH34"/>
      <c r="FZI34"/>
      <c r="FZJ34"/>
      <c r="FZK34"/>
      <c r="FZL34"/>
      <c r="FZM34"/>
      <c r="FZN34"/>
      <c r="FZO34"/>
      <c r="FZP34"/>
      <c r="FZQ34"/>
      <c r="FZR34"/>
      <c r="FZS34"/>
      <c r="FZT34"/>
      <c r="FZU34"/>
      <c r="FZV34"/>
      <c r="FZW34"/>
      <c r="FZX34"/>
      <c r="FZY34"/>
      <c r="FZZ34"/>
      <c r="GAA34"/>
      <c r="GAB34"/>
      <c r="GAC34"/>
      <c r="GAD34"/>
      <c r="GAE34"/>
      <c r="GAF34"/>
      <c r="GAG34"/>
      <c r="GAH34"/>
      <c r="GAI34"/>
      <c r="GAJ34"/>
      <c r="GAK34"/>
      <c r="GAL34"/>
      <c r="GAM34"/>
      <c r="GAN34"/>
      <c r="GAO34"/>
      <c r="GAP34"/>
      <c r="GAQ34"/>
      <c r="GAR34"/>
      <c r="GAS34"/>
      <c r="GAT34"/>
      <c r="GAU34"/>
      <c r="GAV34"/>
      <c r="GAW34"/>
      <c r="GAX34"/>
      <c r="GAY34"/>
      <c r="GAZ34"/>
      <c r="GBA34"/>
      <c r="GBB34"/>
      <c r="GBC34"/>
      <c r="GBD34"/>
      <c r="GBE34"/>
      <c r="GBF34"/>
      <c r="GBG34"/>
      <c r="GBH34"/>
      <c r="GBI34"/>
      <c r="GBJ34"/>
      <c r="GBK34"/>
      <c r="GBL34"/>
      <c r="GBM34"/>
      <c r="GBN34"/>
      <c r="GBO34"/>
      <c r="GBP34"/>
      <c r="GBQ34"/>
      <c r="GBR34"/>
      <c r="GBS34"/>
      <c r="GBT34"/>
      <c r="GBU34"/>
      <c r="GBV34"/>
      <c r="GBW34"/>
      <c r="GBX34"/>
      <c r="GBY34"/>
      <c r="GBZ34"/>
      <c r="GCA34"/>
      <c r="GCB34"/>
      <c r="GCC34"/>
      <c r="GCD34"/>
      <c r="GCE34"/>
      <c r="GCF34"/>
      <c r="GCG34"/>
      <c r="GCH34"/>
      <c r="GCI34"/>
      <c r="GCJ34"/>
      <c r="GCK34"/>
      <c r="GCL34"/>
      <c r="GCM34"/>
      <c r="GCN34"/>
      <c r="GCO34"/>
      <c r="GCP34"/>
      <c r="GCQ34"/>
      <c r="GCR34"/>
      <c r="GCS34"/>
      <c r="GCT34"/>
      <c r="GCU34"/>
      <c r="GCV34"/>
      <c r="GCW34"/>
      <c r="GCX34"/>
      <c r="GCY34"/>
      <c r="GCZ34"/>
      <c r="GDA34"/>
      <c r="GDB34"/>
      <c r="GDC34"/>
      <c r="GDD34"/>
      <c r="GDE34"/>
      <c r="GDF34"/>
      <c r="GDG34"/>
      <c r="GDH34"/>
      <c r="GDI34"/>
      <c r="GDJ34"/>
      <c r="GDK34"/>
      <c r="GDL34"/>
      <c r="GDM34"/>
      <c r="GDN34"/>
      <c r="GDO34"/>
      <c r="GDP34"/>
      <c r="GDQ34"/>
      <c r="GDR34"/>
      <c r="GDS34"/>
      <c r="GDT34"/>
      <c r="GDU34"/>
      <c r="GDV34"/>
      <c r="GDW34"/>
      <c r="GDX34"/>
      <c r="GDY34"/>
      <c r="GDZ34"/>
      <c r="GEA34"/>
      <c r="GEB34"/>
      <c r="GEC34"/>
      <c r="GED34"/>
      <c r="GEE34"/>
      <c r="GEF34"/>
      <c r="GEG34"/>
      <c r="GEH34"/>
      <c r="GEI34"/>
      <c r="GEJ34"/>
      <c r="GEK34"/>
      <c r="GEL34"/>
      <c r="GEM34"/>
      <c r="GEN34"/>
      <c r="GEO34"/>
      <c r="GEP34"/>
      <c r="GEQ34"/>
      <c r="GER34"/>
      <c r="GES34"/>
      <c r="GET34"/>
      <c r="GEU34"/>
      <c r="GEV34"/>
      <c r="GEW34"/>
      <c r="GEX34"/>
      <c r="GEY34"/>
      <c r="GEZ34"/>
      <c r="GFA34"/>
      <c r="GFB34"/>
      <c r="GFC34"/>
      <c r="GFD34"/>
      <c r="GFE34"/>
      <c r="GFF34"/>
      <c r="GFG34"/>
      <c r="GFH34"/>
      <c r="GFI34"/>
      <c r="GFJ34"/>
      <c r="GFK34"/>
      <c r="GFL34"/>
      <c r="GFM34"/>
      <c r="GFN34"/>
      <c r="GFO34"/>
      <c r="GFP34"/>
      <c r="GFQ34"/>
      <c r="GFR34"/>
      <c r="GFS34"/>
      <c r="GFT34"/>
      <c r="GFU34"/>
      <c r="GFV34"/>
      <c r="GFW34"/>
      <c r="GFX34"/>
      <c r="GFY34"/>
      <c r="GFZ34"/>
      <c r="GGA34"/>
      <c r="GGB34"/>
      <c r="GGC34"/>
      <c r="GGD34"/>
      <c r="GGE34"/>
      <c r="GGF34"/>
      <c r="GGG34"/>
      <c r="GGH34"/>
      <c r="GGI34"/>
      <c r="GGJ34"/>
      <c r="GGK34"/>
      <c r="GGL34"/>
      <c r="GGM34"/>
      <c r="GGN34"/>
      <c r="GGO34"/>
      <c r="GGP34"/>
      <c r="GGQ34"/>
      <c r="GGR34"/>
      <c r="GGS34"/>
      <c r="GGT34"/>
      <c r="GGU34"/>
      <c r="GGV34"/>
      <c r="GGW34"/>
      <c r="GGX34"/>
      <c r="GGY34"/>
      <c r="GGZ34"/>
      <c r="GHA34"/>
      <c r="GHB34"/>
      <c r="GHC34"/>
      <c r="GHD34"/>
      <c r="GHE34"/>
      <c r="GHF34"/>
      <c r="GHG34"/>
      <c r="GHH34"/>
      <c r="GHI34"/>
      <c r="GHJ34"/>
      <c r="GHK34"/>
      <c r="GHL34"/>
      <c r="GHM34"/>
      <c r="GHN34"/>
      <c r="GHO34"/>
      <c r="GHP34"/>
      <c r="GHQ34"/>
      <c r="GHR34"/>
      <c r="GHS34"/>
      <c r="GHT34"/>
      <c r="GHU34"/>
      <c r="GHV34"/>
      <c r="GHW34"/>
      <c r="GHX34"/>
      <c r="GHY34"/>
      <c r="GHZ34"/>
      <c r="GIA34"/>
      <c r="GIB34"/>
      <c r="GIC34"/>
      <c r="GID34"/>
      <c r="GIE34"/>
      <c r="GIF34"/>
      <c r="GIG34"/>
      <c r="GIH34"/>
      <c r="GII34"/>
      <c r="GIJ34"/>
      <c r="GIK34"/>
      <c r="GIL34"/>
      <c r="GIM34"/>
      <c r="GIN34"/>
      <c r="GIO34"/>
      <c r="GIP34"/>
      <c r="GIQ34"/>
      <c r="GIR34"/>
      <c r="GIS34"/>
      <c r="GIT34"/>
      <c r="GIU34"/>
      <c r="GIV34"/>
      <c r="GIW34"/>
      <c r="GIX34"/>
      <c r="GIY34"/>
      <c r="GIZ34"/>
      <c r="GJA34"/>
      <c r="GJB34"/>
      <c r="GJC34"/>
      <c r="GJD34"/>
      <c r="GJE34"/>
      <c r="GJF34"/>
      <c r="GJG34"/>
      <c r="GJH34"/>
      <c r="GJI34"/>
      <c r="GJJ34"/>
      <c r="GJK34"/>
      <c r="GJL34"/>
      <c r="GJM34"/>
      <c r="GJN34"/>
      <c r="GJO34"/>
      <c r="GJP34"/>
      <c r="GJQ34"/>
      <c r="GJR34"/>
      <c r="GJS34"/>
      <c r="GJT34"/>
      <c r="GJU34"/>
      <c r="GJV34"/>
      <c r="GJW34"/>
      <c r="GJX34"/>
      <c r="GJY34"/>
      <c r="GJZ34"/>
      <c r="GKA34"/>
      <c r="GKB34"/>
      <c r="GKC34"/>
      <c r="GKD34"/>
      <c r="GKE34"/>
      <c r="GKF34"/>
      <c r="GKG34"/>
      <c r="GKH34"/>
      <c r="GKI34"/>
      <c r="GKJ34"/>
      <c r="GKK34"/>
      <c r="GKL34"/>
      <c r="GKM34"/>
      <c r="GKN34"/>
      <c r="GKO34"/>
      <c r="GKP34"/>
      <c r="GKQ34"/>
      <c r="GKR34"/>
      <c r="GKS34"/>
      <c r="GKT34"/>
      <c r="GKU34"/>
      <c r="GKV34"/>
      <c r="GKW34"/>
      <c r="GKX34"/>
      <c r="GKY34"/>
      <c r="GKZ34"/>
      <c r="GLA34"/>
      <c r="GLB34"/>
      <c r="GLC34"/>
      <c r="GLD34"/>
      <c r="GLE34"/>
      <c r="GLF34"/>
      <c r="GLG34"/>
      <c r="GLH34"/>
      <c r="GLI34"/>
      <c r="GLJ34"/>
      <c r="GLK34"/>
      <c r="GLL34"/>
      <c r="GLM34"/>
      <c r="GLN34"/>
      <c r="GLO34"/>
      <c r="GLP34"/>
      <c r="GLQ34"/>
      <c r="GLR34"/>
      <c r="GLS34"/>
      <c r="GLT34"/>
      <c r="GLU34"/>
      <c r="GLV34"/>
      <c r="GLW34"/>
      <c r="GLX34"/>
      <c r="GLY34"/>
      <c r="GLZ34"/>
      <c r="GMA34"/>
      <c r="GMB34"/>
      <c r="GMC34"/>
      <c r="GMD34"/>
      <c r="GME34"/>
      <c r="GMF34"/>
      <c r="GMG34"/>
      <c r="GMH34"/>
      <c r="GMI34"/>
      <c r="GMJ34"/>
      <c r="GMK34"/>
      <c r="GML34"/>
      <c r="GMM34"/>
      <c r="GMN34"/>
      <c r="GMO34"/>
      <c r="GMP34"/>
      <c r="GMQ34"/>
      <c r="GMR34"/>
      <c r="GMS34"/>
      <c r="GMT34"/>
      <c r="GMU34"/>
      <c r="GMV34"/>
      <c r="GMW34"/>
      <c r="GMX34"/>
      <c r="GMY34"/>
      <c r="GMZ34"/>
      <c r="GNA34"/>
      <c r="GNB34"/>
      <c r="GNC34"/>
      <c r="GND34"/>
      <c r="GNE34"/>
      <c r="GNF34"/>
      <c r="GNG34"/>
      <c r="GNH34"/>
      <c r="GNI34"/>
      <c r="GNJ34"/>
      <c r="GNK34"/>
      <c r="GNL34"/>
      <c r="GNM34"/>
      <c r="GNN34"/>
      <c r="GNO34"/>
      <c r="GNP34"/>
      <c r="GNQ34"/>
      <c r="GNR34"/>
      <c r="GNS34"/>
      <c r="GNT34"/>
      <c r="GNU34"/>
      <c r="GNV34"/>
      <c r="GNW34"/>
      <c r="GNX34"/>
      <c r="GNY34"/>
      <c r="GNZ34"/>
      <c r="GOA34"/>
      <c r="GOB34"/>
      <c r="GOC34"/>
      <c r="GOD34"/>
      <c r="GOE34"/>
      <c r="GOF34"/>
      <c r="GOG34"/>
      <c r="GOH34"/>
      <c r="GOI34"/>
      <c r="GOJ34"/>
      <c r="GOK34"/>
      <c r="GOL34"/>
      <c r="GOM34"/>
      <c r="GON34"/>
      <c r="GOO34"/>
      <c r="GOP34"/>
      <c r="GOQ34"/>
      <c r="GOR34"/>
      <c r="GOS34"/>
      <c r="GOT34"/>
      <c r="GOU34"/>
      <c r="GOV34"/>
      <c r="GOW34"/>
      <c r="GOX34"/>
      <c r="GOY34"/>
      <c r="GOZ34"/>
      <c r="GPA34"/>
      <c r="GPB34"/>
      <c r="GPC34"/>
      <c r="GPD34"/>
      <c r="GPE34"/>
      <c r="GPF34"/>
      <c r="GPG34"/>
      <c r="GPH34"/>
      <c r="GPI34"/>
      <c r="GPJ34"/>
      <c r="GPK34"/>
      <c r="GPL34"/>
      <c r="GPM34"/>
      <c r="GPN34"/>
      <c r="GPO34"/>
      <c r="GPP34"/>
      <c r="GPQ34"/>
      <c r="GPR34"/>
      <c r="GPS34"/>
      <c r="GPT34"/>
      <c r="GPU34"/>
      <c r="GPV34"/>
      <c r="GPW34"/>
      <c r="GPX34"/>
      <c r="GPY34"/>
      <c r="GPZ34"/>
      <c r="GQA34"/>
      <c r="GQB34"/>
      <c r="GQC34"/>
      <c r="GQD34"/>
      <c r="GQE34"/>
      <c r="GQF34"/>
      <c r="GQG34"/>
      <c r="GQH34"/>
      <c r="GQI34"/>
      <c r="GQJ34"/>
      <c r="GQK34"/>
      <c r="GQL34"/>
      <c r="GQM34"/>
      <c r="GQN34"/>
      <c r="GQO34"/>
      <c r="GQP34"/>
      <c r="GQQ34"/>
      <c r="GQR34"/>
      <c r="GQS34"/>
      <c r="GQT34"/>
      <c r="GQU34"/>
      <c r="GQV34"/>
      <c r="GQW34"/>
      <c r="GQX34"/>
      <c r="GQY34"/>
      <c r="GQZ34"/>
      <c r="GRA34"/>
      <c r="GRB34"/>
      <c r="GRC34"/>
      <c r="GRD34"/>
      <c r="GRE34"/>
      <c r="GRF34"/>
      <c r="GRG34"/>
      <c r="GRH34"/>
      <c r="GRI34"/>
      <c r="GRJ34"/>
      <c r="GRK34"/>
      <c r="GRL34"/>
      <c r="GRM34"/>
      <c r="GRN34"/>
      <c r="GRO34"/>
      <c r="GRP34"/>
      <c r="GRQ34"/>
      <c r="GRR34"/>
      <c r="GRS34"/>
      <c r="GRT34"/>
      <c r="GRU34"/>
      <c r="GRV34"/>
      <c r="GRW34"/>
      <c r="GRX34"/>
      <c r="GRY34"/>
      <c r="GRZ34"/>
      <c r="GSA34"/>
      <c r="GSB34"/>
      <c r="GSC34"/>
      <c r="GSD34"/>
      <c r="GSE34"/>
      <c r="GSF34"/>
      <c r="GSG34"/>
      <c r="GSH34"/>
      <c r="GSI34"/>
      <c r="GSJ34"/>
      <c r="GSK34"/>
      <c r="GSL34"/>
      <c r="GSM34"/>
      <c r="GSN34"/>
      <c r="GSO34"/>
      <c r="GSP34"/>
      <c r="GSQ34"/>
      <c r="GSR34"/>
      <c r="GSS34"/>
      <c r="GST34"/>
      <c r="GSU34"/>
      <c r="GSV34"/>
      <c r="GSW34"/>
      <c r="GSX34"/>
      <c r="GSY34"/>
      <c r="GSZ34"/>
      <c r="GTA34"/>
      <c r="GTB34"/>
      <c r="GTC34"/>
      <c r="GTD34"/>
      <c r="GTE34"/>
      <c r="GTF34"/>
      <c r="GTG34"/>
      <c r="GTH34"/>
      <c r="GTI34"/>
      <c r="GTJ34"/>
      <c r="GTK34"/>
      <c r="GTL34"/>
      <c r="GTM34"/>
      <c r="GTN34"/>
      <c r="GTO34"/>
      <c r="GTP34"/>
      <c r="GTQ34"/>
      <c r="GTR34"/>
      <c r="GTS34"/>
      <c r="GTT34"/>
      <c r="GTU34"/>
      <c r="GTV34"/>
      <c r="GTW34"/>
      <c r="GTX34"/>
      <c r="GTY34"/>
      <c r="GTZ34"/>
      <c r="GUA34"/>
      <c r="GUB34"/>
      <c r="GUC34"/>
      <c r="GUD34"/>
      <c r="GUE34"/>
      <c r="GUF34"/>
      <c r="GUG34"/>
      <c r="GUH34"/>
      <c r="GUI34"/>
      <c r="GUJ34"/>
      <c r="GUK34"/>
      <c r="GUL34"/>
      <c r="GUM34"/>
      <c r="GUN34"/>
      <c r="GUO34"/>
      <c r="GUP34"/>
      <c r="GUQ34"/>
      <c r="GUR34"/>
      <c r="GUS34"/>
      <c r="GUT34"/>
      <c r="GUU34"/>
      <c r="GUV34"/>
      <c r="GUW34"/>
      <c r="GUX34"/>
      <c r="GUY34"/>
      <c r="GUZ34"/>
      <c r="GVA34"/>
      <c r="GVB34"/>
      <c r="GVC34"/>
      <c r="GVD34"/>
      <c r="GVE34"/>
      <c r="GVF34"/>
      <c r="GVG34"/>
      <c r="GVH34"/>
      <c r="GVI34"/>
      <c r="GVJ34"/>
      <c r="GVK34"/>
      <c r="GVL34"/>
      <c r="GVM34"/>
      <c r="GVN34"/>
      <c r="GVO34"/>
      <c r="GVP34"/>
      <c r="GVQ34"/>
      <c r="GVR34"/>
      <c r="GVS34"/>
      <c r="GVT34"/>
      <c r="GVU34"/>
      <c r="GVV34"/>
      <c r="GVW34"/>
      <c r="GVX34"/>
      <c r="GVY34"/>
      <c r="GVZ34"/>
      <c r="GWA34"/>
      <c r="GWB34"/>
      <c r="GWC34"/>
      <c r="GWD34"/>
      <c r="GWE34"/>
      <c r="GWF34"/>
      <c r="GWG34"/>
      <c r="GWH34"/>
      <c r="GWI34"/>
      <c r="GWJ34"/>
      <c r="GWK34"/>
      <c r="GWL34"/>
      <c r="GWM34"/>
      <c r="GWN34"/>
      <c r="GWO34"/>
      <c r="GWP34"/>
      <c r="GWQ34"/>
      <c r="GWR34"/>
      <c r="GWS34"/>
      <c r="GWT34"/>
      <c r="GWU34"/>
      <c r="GWV34"/>
      <c r="GWW34"/>
      <c r="GWX34"/>
      <c r="GWY34"/>
      <c r="GWZ34"/>
      <c r="GXA34"/>
      <c r="GXB34"/>
      <c r="GXC34"/>
      <c r="GXD34"/>
      <c r="GXE34"/>
      <c r="GXF34"/>
      <c r="GXG34"/>
      <c r="GXH34"/>
      <c r="GXI34"/>
      <c r="GXJ34"/>
      <c r="GXK34"/>
      <c r="GXL34"/>
      <c r="GXM34"/>
      <c r="GXN34"/>
      <c r="GXO34"/>
      <c r="GXP34"/>
      <c r="GXQ34"/>
      <c r="GXR34"/>
      <c r="GXS34"/>
      <c r="GXT34"/>
      <c r="GXU34"/>
      <c r="GXV34"/>
      <c r="GXW34"/>
      <c r="GXX34"/>
      <c r="GXY34"/>
      <c r="GXZ34"/>
      <c r="GYA34"/>
      <c r="GYB34"/>
      <c r="GYC34"/>
      <c r="GYD34"/>
      <c r="GYE34"/>
      <c r="GYF34"/>
      <c r="GYG34"/>
      <c r="GYH34"/>
      <c r="GYI34"/>
      <c r="GYJ34"/>
      <c r="GYK34"/>
      <c r="GYL34"/>
      <c r="GYM34"/>
      <c r="GYN34"/>
      <c r="GYO34"/>
      <c r="GYP34"/>
      <c r="GYQ34"/>
      <c r="GYR34"/>
      <c r="GYS34"/>
      <c r="GYT34"/>
      <c r="GYU34"/>
      <c r="GYV34"/>
      <c r="GYW34"/>
      <c r="GYX34"/>
      <c r="GYY34"/>
      <c r="GYZ34"/>
      <c r="GZA34"/>
      <c r="GZB34"/>
      <c r="GZC34"/>
      <c r="GZD34"/>
      <c r="GZE34"/>
      <c r="GZF34"/>
      <c r="GZG34"/>
      <c r="GZH34"/>
      <c r="GZI34"/>
      <c r="GZJ34"/>
      <c r="GZK34"/>
      <c r="GZL34"/>
      <c r="GZM34"/>
      <c r="GZN34"/>
      <c r="GZO34"/>
      <c r="GZP34"/>
      <c r="GZQ34"/>
      <c r="GZR34"/>
      <c r="GZS34"/>
      <c r="GZT34"/>
      <c r="GZU34"/>
      <c r="GZV34"/>
      <c r="GZW34"/>
      <c r="GZX34"/>
      <c r="GZY34"/>
      <c r="GZZ34"/>
      <c r="HAA34"/>
      <c r="HAB34"/>
      <c r="HAC34"/>
      <c r="HAD34"/>
      <c r="HAE34"/>
      <c r="HAF34"/>
      <c r="HAG34"/>
      <c r="HAH34"/>
      <c r="HAI34"/>
      <c r="HAJ34"/>
      <c r="HAK34"/>
      <c r="HAL34"/>
      <c r="HAM34"/>
      <c r="HAN34"/>
      <c r="HAO34"/>
      <c r="HAP34"/>
      <c r="HAQ34"/>
      <c r="HAR34"/>
      <c r="HAS34"/>
      <c r="HAT34"/>
      <c r="HAU34"/>
      <c r="HAV34"/>
      <c r="HAW34"/>
      <c r="HAX34"/>
      <c r="HAY34"/>
      <c r="HAZ34"/>
      <c r="HBA34"/>
      <c r="HBB34"/>
      <c r="HBC34"/>
      <c r="HBD34"/>
      <c r="HBE34"/>
      <c r="HBF34"/>
      <c r="HBG34"/>
      <c r="HBH34"/>
      <c r="HBI34"/>
      <c r="HBJ34"/>
      <c r="HBK34"/>
      <c r="HBL34"/>
      <c r="HBM34"/>
      <c r="HBN34"/>
      <c r="HBO34"/>
      <c r="HBP34"/>
      <c r="HBQ34"/>
      <c r="HBR34"/>
      <c r="HBS34"/>
      <c r="HBT34"/>
      <c r="HBU34"/>
      <c r="HBV34"/>
      <c r="HBW34"/>
      <c r="HBX34"/>
      <c r="HBY34"/>
      <c r="HBZ34"/>
      <c r="HCA34"/>
      <c r="HCB34"/>
      <c r="HCC34"/>
      <c r="HCD34"/>
      <c r="HCE34"/>
      <c r="HCF34"/>
      <c r="HCG34"/>
      <c r="HCH34"/>
      <c r="HCI34"/>
      <c r="HCJ34"/>
      <c r="HCK34"/>
      <c r="HCL34"/>
      <c r="HCM34"/>
      <c r="HCN34"/>
      <c r="HCO34"/>
      <c r="HCP34"/>
      <c r="HCQ34"/>
      <c r="HCR34"/>
      <c r="HCS34"/>
      <c r="HCT34"/>
      <c r="HCU34"/>
      <c r="HCV34"/>
      <c r="HCW34"/>
      <c r="HCX34"/>
      <c r="HCY34"/>
      <c r="HCZ34"/>
      <c r="HDA34"/>
      <c r="HDB34"/>
      <c r="HDC34"/>
      <c r="HDD34"/>
      <c r="HDE34"/>
      <c r="HDF34"/>
      <c r="HDG34"/>
      <c r="HDH34"/>
      <c r="HDI34"/>
      <c r="HDJ34"/>
      <c r="HDK34"/>
      <c r="HDL34"/>
      <c r="HDM34"/>
      <c r="HDN34"/>
      <c r="HDO34"/>
      <c r="HDP34"/>
      <c r="HDQ34"/>
      <c r="HDR34"/>
      <c r="HDS34"/>
      <c r="HDT34"/>
      <c r="HDU34"/>
      <c r="HDV34"/>
      <c r="HDW34"/>
      <c r="HDX34"/>
      <c r="HDY34"/>
      <c r="HDZ34"/>
      <c r="HEA34"/>
      <c r="HEB34"/>
      <c r="HEC34"/>
      <c r="HED34"/>
      <c r="HEE34"/>
      <c r="HEF34"/>
      <c r="HEG34"/>
      <c r="HEH34"/>
      <c r="HEI34"/>
      <c r="HEJ34"/>
      <c r="HEK34"/>
      <c r="HEL34"/>
      <c r="HEM34"/>
      <c r="HEN34"/>
      <c r="HEO34"/>
      <c r="HEP34"/>
      <c r="HEQ34"/>
      <c r="HER34"/>
      <c r="HES34"/>
      <c r="HET34"/>
      <c r="HEU34"/>
      <c r="HEV34"/>
      <c r="HEW34"/>
      <c r="HEX34"/>
      <c r="HEY34"/>
      <c r="HEZ34"/>
      <c r="HFA34"/>
      <c r="HFB34"/>
      <c r="HFC34"/>
      <c r="HFD34"/>
      <c r="HFE34"/>
      <c r="HFF34"/>
      <c r="HFG34"/>
      <c r="HFH34"/>
      <c r="HFI34"/>
      <c r="HFJ34"/>
      <c r="HFK34"/>
      <c r="HFL34"/>
      <c r="HFM34"/>
      <c r="HFN34"/>
      <c r="HFO34"/>
      <c r="HFP34"/>
      <c r="HFQ34"/>
      <c r="HFR34"/>
      <c r="HFS34"/>
      <c r="HFT34"/>
      <c r="HFU34"/>
      <c r="HFV34"/>
      <c r="HFW34"/>
      <c r="HFX34"/>
      <c r="HFY34"/>
      <c r="HFZ34"/>
      <c r="HGA34"/>
      <c r="HGB34"/>
      <c r="HGC34"/>
      <c r="HGD34"/>
      <c r="HGE34"/>
      <c r="HGF34"/>
      <c r="HGG34"/>
      <c r="HGH34"/>
      <c r="HGI34"/>
      <c r="HGJ34"/>
      <c r="HGK34"/>
      <c r="HGL34"/>
      <c r="HGM34"/>
      <c r="HGN34"/>
      <c r="HGO34"/>
      <c r="HGP34"/>
      <c r="HGQ34"/>
      <c r="HGR34"/>
      <c r="HGS34"/>
      <c r="HGT34"/>
      <c r="HGU34"/>
      <c r="HGV34"/>
      <c r="HGW34"/>
      <c r="HGX34"/>
      <c r="HGY34"/>
      <c r="HGZ34"/>
      <c r="HHA34"/>
      <c r="HHB34"/>
      <c r="HHC34"/>
      <c r="HHD34"/>
      <c r="HHE34"/>
      <c r="HHF34"/>
      <c r="HHG34"/>
      <c r="HHH34"/>
      <c r="HHI34"/>
      <c r="HHJ34"/>
      <c r="HHK34"/>
      <c r="HHL34"/>
      <c r="HHM34"/>
      <c r="HHN34"/>
      <c r="HHO34"/>
      <c r="HHP34"/>
      <c r="HHQ34"/>
      <c r="HHR34"/>
      <c r="HHS34"/>
      <c r="HHT34"/>
      <c r="HHU34"/>
      <c r="HHV34"/>
      <c r="HHW34"/>
      <c r="HHX34"/>
      <c r="HHY34"/>
      <c r="HHZ34"/>
      <c r="HIA34"/>
      <c r="HIB34"/>
      <c r="HIC34"/>
      <c r="HID34"/>
      <c r="HIE34"/>
      <c r="HIF34"/>
      <c r="HIG34"/>
      <c r="HIH34"/>
      <c r="HII34"/>
      <c r="HIJ34"/>
      <c r="HIK34"/>
      <c r="HIL34"/>
      <c r="HIM34"/>
      <c r="HIN34"/>
      <c r="HIO34"/>
      <c r="HIP34"/>
      <c r="HIQ34"/>
      <c r="HIR34"/>
      <c r="HIS34"/>
      <c r="HIT34"/>
      <c r="HIU34"/>
      <c r="HIV34"/>
      <c r="HIW34"/>
      <c r="HIX34"/>
      <c r="HIY34"/>
      <c r="HIZ34"/>
      <c r="HJA34"/>
      <c r="HJB34"/>
      <c r="HJC34"/>
      <c r="HJD34"/>
      <c r="HJE34"/>
      <c r="HJF34"/>
      <c r="HJG34"/>
      <c r="HJH34"/>
      <c r="HJI34"/>
      <c r="HJJ34"/>
      <c r="HJK34"/>
      <c r="HJL34"/>
      <c r="HJM34"/>
      <c r="HJN34"/>
      <c r="HJO34"/>
      <c r="HJP34"/>
      <c r="HJQ34"/>
      <c r="HJR34"/>
      <c r="HJS34"/>
      <c r="HJT34"/>
      <c r="HJU34"/>
      <c r="HJV34"/>
      <c r="HJW34"/>
      <c r="HJX34"/>
      <c r="HJY34"/>
      <c r="HJZ34"/>
      <c r="HKA34"/>
      <c r="HKB34"/>
      <c r="HKC34"/>
      <c r="HKD34"/>
      <c r="HKE34"/>
      <c r="HKF34"/>
      <c r="HKG34"/>
      <c r="HKH34"/>
      <c r="HKI34"/>
      <c r="HKJ34"/>
      <c r="HKK34"/>
      <c r="HKL34"/>
      <c r="HKM34"/>
      <c r="HKN34"/>
      <c r="HKO34"/>
      <c r="HKP34"/>
      <c r="HKQ34"/>
      <c r="HKR34"/>
      <c r="HKS34"/>
      <c r="HKT34"/>
      <c r="HKU34"/>
      <c r="HKV34"/>
      <c r="HKW34"/>
      <c r="HKX34"/>
      <c r="HKY34"/>
      <c r="HKZ34"/>
      <c r="HLA34"/>
      <c r="HLB34"/>
      <c r="HLC34"/>
      <c r="HLD34"/>
      <c r="HLE34"/>
      <c r="HLF34"/>
      <c r="HLG34"/>
      <c r="HLH34"/>
      <c r="HLI34"/>
      <c r="HLJ34"/>
      <c r="HLK34"/>
      <c r="HLL34"/>
      <c r="HLM34"/>
      <c r="HLN34"/>
      <c r="HLO34"/>
      <c r="HLP34"/>
      <c r="HLQ34"/>
      <c r="HLR34"/>
      <c r="HLS34"/>
      <c r="HLT34"/>
      <c r="HLU34"/>
      <c r="HLV34"/>
      <c r="HLW34"/>
      <c r="HLX34"/>
      <c r="HLY34"/>
      <c r="HLZ34"/>
      <c r="HMA34"/>
      <c r="HMB34"/>
      <c r="HMC34"/>
      <c r="HMD34"/>
      <c r="HME34"/>
      <c r="HMF34"/>
      <c r="HMG34"/>
      <c r="HMH34"/>
      <c r="HMI34"/>
      <c r="HMJ34"/>
      <c r="HMK34"/>
      <c r="HML34"/>
      <c r="HMM34"/>
      <c r="HMN34"/>
      <c r="HMO34"/>
      <c r="HMP34"/>
      <c r="HMQ34"/>
      <c r="HMR34"/>
      <c r="HMS34"/>
      <c r="HMT34"/>
      <c r="HMU34"/>
      <c r="HMV34"/>
      <c r="HMW34"/>
      <c r="HMX34"/>
      <c r="HMY34"/>
      <c r="HMZ34"/>
      <c r="HNA34"/>
      <c r="HNB34"/>
      <c r="HNC34"/>
      <c r="HND34"/>
      <c r="HNE34"/>
      <c r="HNF34"/>
      <c r="HNG34"/>
      <c r="HNH34"/>
      <c r="HNI34"/>
      <c r="HNJ34"/>
      <c r="HNK34"/>
      <c r="HNL34"/>
      <c r="HNM34"/>
      <c r="HNN34"/>
      <c r="HNO34"/>
      <c r="HNP34"/>
      <c r="HNQ34"/>
      <c r="HNR34"/>
      <c r="HNS34"/>
      <c r="HNT34"/>
      <c r="HNU34"/>
      <c r="HNV34"/>
      <c r="HNW34"/>
      <c r="HNX34"/>
      <c r="HNY34"/>
      <c r="HNZ34"/>
      <c r="HOA34"/>
      <c r="HOB34"/>
      <c r="HOC34"/>
      <c r="HOD34"/>
      <c r="HOE34"/>
      <c r="HOF34"/>
      <c r="HOG34"/>
      <c r="HOH34"/>
      <c r="HOI34"/>
      <c r="HOJ34"/>
      <c r="HOK34"/>
      <c r="HOL34"/>
      <c r="HOM34"/>
      <c r="HON34"/>
      <c r="HOO34"/>
      <c r="HOP34"/>
      <c r="HOQ34"/>
      <c r="HOR34"/>
      <c r="HOS34"/>
      <c r="HOT34"/>
      <c r="HOU34"/>
      <c r="HOV34"/>
      <c r="HOW34"/>
      <c r="HOX34"/>
      <c r="HOY34"/>
      <c r="HOZ34"/>
      <c r="HPA34"/>
      <c r="HPB34"/>
      <c r="HPC34"/>
      <c r="HPD34"/>
      <c r="HPE34"/>
      <c r="HPF34"/>
      <c r="HPG34"/>
      <c r="HPH34"/>
      <c r="HPI34"/>
      <c r="HPJ34"/>
      <c r="HPK34"/>
      <c r="HPL34"/>
      <c r="HPM34"/>
      <c r="HPN34"/>
      <c r="HPO34"/>
      <c r="HPP34"/>
      <c r="HPQ34"/>
      <c r="HPR34"/>
      <c r="HPS34"/>
      <c r="HPT34"/>
      <c r="HPU34"/>
      <c r="HPV34"/>
      <c r="HPW34"/>
      <c r="HPX34"/>
      <c r="HPY34"/>
      <c r="HPZ34"/>
      <c r="HQA34"/>
      <c r="HQB34"/>
      <c r="HQC34"/>
      <c r="HQD34"/>
      <c r="HQE34"/>
      <c r="HQF34"/>
      <c r="HQG34"/>
      <c r="HQH34"/>
      <c r="HQI34"/>
      <c r="HQJ34"/>
      <c r="HQK34"/>
      <c r="HQL34"/>
      <c r="HQM34"/>
      <c r="HQN34"/>
      <c r="HQO34"/>
      <c r="HQP34"/>
      <c r="HQQ34"/>
      <c r="HQR34"/>
      <c r="HQS34"/>
      <c r="HQT34"/>
      <c r="HQU34"/>
      <c r="HQV34"/>
      <c r="HQW34"/>
      <c r="HQX34"/>
      <c r="HQY34"/>
      <c r="HQZ34"/>
      <c r="HRA34"/>
      <c r="HRB34"/>
      <c r="HRC34"/>
      <c r="HRD34"/>
      <c r="HRE34"/>
      <c r="HRF34"/>
      <c r="HRG34"/>
      <c r="HRH34"/>
      <c r="HRI34"/>
      <c r="HRJ34"/>
      <c r="HRK34"/>
      <c r="HRL34"/>
      <c r="HRM34"/>
      <c r="HRN34"/>
      <c r="HRO34"/>
      <c r="HRP34"/>
      <c r="HRQ34"/>
      <c r="HRR34"/>
      <c r="HRS34"/>
      <c r="HRT34"/>
      <c r="HRU34"/>
      <c r="HRV34"/>
      <c r="HRW34"/>
      <c r="HRX34"/>
      <c r="HRY34"/>
      <c r="HRZ34"/>
      <c r="HSA34"/>
      <c r="HSB34"/>
      <c r="HSC34"/>
      <c r="HSD34"/>
      <c r="HSE34"/>
      <c r="HSF34"/>
      <c r="HSG34"/>
      <c r="HSH34"/>
      <c r="HSI34"/>
      <c r="HSJ34"/>
      <c r="HSK34"/>
      <c r="HSL34"/>
      <c r="HSM34"/>
      <c r="HSN34"/>
      <c r="HSO34"/>
      <c r="HSP34"/>
      <c r="HSQ34"/>
      <c r="HSR34"/>
      <c r="HSS34"/>
      <c r="HST34"/>
      <c r="HSU34"/>
      <c r="HSV34"/>
      <c r="HSW34"/>
      <c r="HSX34"/>
      <c r="HSY34"/>
      <c r="HSZ34"/>
      <c r="HTA34"/>
      <c r="HTB34"/>
      <c r="HTC34"/>
      <c r="HTD34"/>
      <c r="HTE34"/>
      <c r="HTF34"/>
      <c r="HTG34"/>
      <c r="HTH34"/>
      <c r="HTI34"/>
      <c r="HTJ34"/>
      <c r="HTK34"/>
      <c r="HTL34"/>
      <c r="HTM34"/>
      <c r="HTN34"/>
      <c r="HTO34"/>
      <c r="HTP34"/>
      <c r="HTQ34"/>
      <c r="HTR34"/>
      <c r="HTS34"/>
      <c r="HTT34"/>
      <c r="HTU34"/>
      <c r="HTV34"/>
      <c r="HTW34"/>
      <c r="HTX34"/>
      <c r="HTY34"/>
      <c r="HTZ34"/>
      <c r="HUA34"/>
      <c r="HUB34"/>
      <c r="HUC34"/>
      <c r="HUD34"/>
      <c r="HUE34"/>
      <c r="HUF34"/>
      <c r="HUG34"/>
      <c r="HUH34"/>
      <c r="HUI34"/>
      <c r="HUJ34"/>
      <c r="HUK34"/>
      <c r="HUL34"/>
      <c r="HUM34"/>
      <c r="HUN34"/>
      <c r="HUO34"/>
      <c r="HUP34"/>
      <c r="HUQ34"/>
      <c r="HUR34"/>
      <c r="HUS34"/>
      <c r="HUT34"/>
      <c r="HUU34"/>
      <c r="HUV34"/>
      <c r="HUW34"/>
      <c r="HUX34"/>
      <c r="HUY34"/>
      <c r="HUZ34"/>
      <c r="HVA34"/>
      <c r="HVB34"/>
      <c r="HVC34"/>
      <c r="HVD34"/>
      <c r="HVE34"/>
      <c r="HVF34"/>
      <c r="HVG34"/>
      <c r="HVH34"/>
      <c r="HVI34"/>
      <c r="HVJ34"/>
      <c r="HVK34"/>
      <c r="HVL34"/>
      <c r="HVM34"/>
      <c r="HVN34"/>
      <c r="HVO34"/>
      <c r="HVP34"/>
      <c r="HVQ34"/>
      <c r="HVR34"/>
      <c r="HVS34"/>
      <c r="HVT34"/>
      <c r="HVU34"/>
      <c r="HVV34"/>
      <c r="HVW34"/>
      <c r="HVX34"/>
      <c r="HVY34"/>
      <c r="HVZ34"/>
      <c r="HWA34"/>
      <c r="HWB34"/>
      <c r="HWC34"/>
      <c r="HWD34"/>
      <c r="HWE34"/>
      <c r="HWF34"/>
      <c r="HWG34"/>
      <c r="HWH34"/>
      <c r="HWI34"/>
      <c r="HWJ34"/>
      <c r="HWK34"/>
      <c r="HWL34"/>
      <c r="HWM34"/>
      <c r="HWN34"/>
      <c r="HWO34"/>
      <c r="HWP34"/>
      <c r="HWQ34"/>
      <c r="HWR34"/>
      <c r="HWS34"/>
      <c r="HWT34"/>
      <c r="HWU34"/>
      <c r="HWV34"/>
      <c r="HWW34"/>
      <c r="HWX34"/>
      <c r="HWY34"/>
      <c r="HWZ34"/>
      <c r="HXA34"/>
      <c r="HXB34"/>
      <c r="HXC34"/>
      <c r="HXD34"/>
      <c r="HXE34"/>
      <c r="HXF34"/>
      <c r="HXG34"/>
      <c r="HXH34"/>
      <c r="HXI34"/>
      <c r="HXJ34"/>
      <c r="HXK34"/>
      <c r="HXL34"/>
      <c r="HXM34"/>
      <c r="HXN34"/>
      <c r="HXO34"/>
      <c r="HXP34"/>
      <c r="HXQ34"/>
      <c r="HXR34"/>
      <c r="HXS34"/>
      <c r="HXT34"/>
      <c r="HXU34"/>
      <c r="HXV34"/>
      <c r="HXW34"/>
      <c r="HXX34"/>
      <c r="HXY34"/>
      <c r="HXZ34"/>
      <c r="HYA34"/>
      <c r="HYB34"/>
      <c r="HYC34"/>
      <c r="HYD34"/>
      <c r="HYE34"/>
      <c r="HYF34"/>
      <c r="HYG34"/>
      <c r="HYH34"/>
      <c r="HYI34"/>
      <c r="HYJ34"/>
      <c r="HYK34"/>
      <c r="HYL34"/>
      <c r="HYM34"/>
      <c r="HYN34"/>
      <c r="HYO34"/>
      <c r="HYP34"/>
      <c r="HYQ34"/>
      <c r="HYR34"/>
      <c r="HYS34"/>
      <c r="HYT34"/>
      <c r="HYU34"/>
      <c r="HYV34"/>
      <c r="HYW34"/>
      <c r="HYX34"/>
      <c r="HYY34"/>
      <c r="HYZ34"/>
      <c r="HZA34"/>
      <c r="HZB34"/>
      <c r="HZC34"/>
      <c r="HZD34"/>
      <c r="HZE34"/>
      <c r="HZF34"/>
      <c r="HZG34"/>
      <c r="HZH34"/>
      <c r="HZI34"/>
      <c r="HZJ34"/>
      <c r="HZK34"/>
      <c r="HZL34"/>
      <c r="HZM34"/>
      <c r="HZN34"/>
      <c r="HZO34"/>
      <c r="HZP34"/>
      <c r="HZQ34"/>
      <c r="HZR34"/>
      <c r="HZS34"/>
      <c r="HZT34"/>
      <c r="HZU34"/>
      <c r="HZV34"/>
      <c r="HZW34"/>
      <c r="HZX34"/>
      <c r="HZY34"/>
      <c r="HZZ34"/>
      <c r="IAA34"/>
      <c r="IAB34"/>
      <c r="IAC34"/>
      <c r="IAD34"/>
      <c r="IAE34"/>
      <c r="IAF34"/>
      <c r="IAG34"/>
      <c r="IAH34"/>
      <c r="IAI34"/>
      <c r="IAJ34"/>
      <c r="IAK34"/>
      <c r="IAL34"/>
      <c r="IAM34"/>
      <c r="IAN34"/>
      <c r="IAO34"/>
      <c r="IAP34"/>
      <c r="IAQ34"/>
      <c r="IAR34"/>
      <c r="IAS34"/>
      <c r="IAT34"/>
      <c r="IAU34"/>
      <c r="IAV34"/>
      <c r="IAW34"/>
      <c r="IAX34"/>
      <c r="IAY34"/>
      <c r="IAZ34"/>
      <c r="IBA34"/>
      <c r="IBB34"/>
      <c r="IBC34"/>
      <c r="IBD34"/>
      <c r="IBE34"/>
      <c r="IBF34"/>
      <c r="IBG34"/>
      <c r="IBH34"/>
      <c r="IBI34"/>
      <c r="IBJ34"/>
      <c r="IBK34"/>
      <c r="IBL34"/>
      <c r="IBM34"/>
      <c r="IBN34"/>
      <c r="IBO34"/>
      <c r="IBP34"/>
      <c r="IBQ34"/>
      <c r="IBR34"/>
      <c r="IBS34"/>
      <c r="IBT34"/>
      <c r="IBU34"/>
      <c r="IBV34"/>
      <c r="IBW34"/>
      <c r="IBX34"/>
      <c r="IBY34"/>
      <c r="IBZ34"/>
      <c r="ICA34"/>
      <c r="ICB34"/>
      <c r="ICC34"/>
      <c r="ICD34"/>
      <c r="ICE34"/>
      <c r="ICF34"/>
      <c r="ICG34"/>
      <c r="ICH34"/>
      <c r="ICI34"/>
      <c r="ICJ34"/>
      <c r="ICK34"/>
      <c r="ICL34"/>
      <c r="ICM34"/>
      <c r="ICN34"/>
      <c r="ICO34"/>
      <c r="ICP34"/>
      <c r="ICQ34"/>
      <c r="ICR34"/>
      <c r="ICS34"/>
      <c r="ICT34"/>
      <c r="ICU34"/>
      <c r="ICV34"/>
      <c r="ICW34"/>
      <c r="ICX34"/>
      <c r="ICY34"/>
      <c r="ICZ34"/>
      <c r="IDA34"/>
      <c r="IDB34"/>
      <c r="IDC34"/>
      <c r="IDD34"/>
      <c r="IDE34"/>
      <c r="IDF34"/>
      <c r="IDG34"/>
      <c r="IDH34"/>
      <c r="IDI34"/>
      <c r="IDJ34"/>
      <c r="IDK34"/>
      <c r="IDL34"/>
      <c r="IDM34"/>
      <c r="IDN34"/>
      <c r="IDO34"/>
      <c r="IDP34"/>
      <c r="IDQ34"/>
      <c r="IDR34"/>
      <c r="IDS34"/>
      <c r="IDT34"/>
      <c r="IDU34"/>
      <c r="IDV34"/>
      <c r="IDW34"/>
      <c r="IDX34"/>
      <c r="IDY34"/>
      <c r="IDZ34"/>
      <c r="IEA34"/>
      <c r="IEB34"/>
      <c r="IEC34"/>
      <c r="IED34"/>
      <c r="IEE34"/>
      <c r="IEF34"/>
      <c r="IEG34"/>
      <c r="IEH34"/>
      <c r="IEI34"/>
      <c r="IEJ34"/>
      <c r="IEK34"/>
      <c r="IEL34"/>
      <c r="IEM34"/>
      <c r="IEN34"/>
      <c r="IEO34"/>
      <c r="IEP34"/>
      <c r="IEQ34"/>
      <c r="IER34"/>
      <c r="IES34"/>
      <c r="IET34"/>
      <c r="IEU34"/>
      <c r="IEV34"/>
      <c r="IEW34"/>
      <c r="IEX34"/>
      <c r="IEY34"/>
      <c r="IEZ34"/>
      <c r="IFA34"/>
      <c r="IFB34"/>
      <c r="IFC34"/>
      <c r="IFD34"/>
      <c r="IFE34"/>
      <c r="IFF34"/>
      <c r="IFG34"/>
      <c r="IFH34"/>
      <c r="IFI34"/>
      <c r="IFJ34"/>
      <c r="IFK34"/>
      <c r="IFL34"/>
      <c r="IFM34"/>
      <c r="IFN34"/>
      <c r="IFO34"/>
      <c r="IFP34"/>
      <c r="IFQ34"/>
      <c r="IFR34"/>
      <c r="IFS34"/>
      <c r="IFT34"/>
      <c r="IFU34"/>
      <c r="IFV34"/>
      <c r="IFW34"/>
      <c r="IFX34"/>
      <c r="IFY34"/>
      <c r="IFZ34"/>
      <c r="IGA34"/>
      <c r="IGB34"/>
      <c r="IGC34"/>
      <c r="IGD34"/>
      <c r="IGE34"/>
      <c r="IGF34"/>
      <c r="IGG34"/>
      <c r="IGH34"/>
      <c r="IGI34"/>
      <c r="IGJ34"/>
      <c r="IGK34"/>
      <c r="IGL34"/>
      <c r="IGM34"/>
      <c r="IGN34"/>
      <c r="IGO34"/>
      <c r="IGP34"/>
      <c r="IGQ34"/>
      <c r="IGR34"/>
      <c r="IGS34"/>
      <c r="IGT34"/>
      <c r="IGU34"/>
      <c r="IGV34"/>
      <c r="IGW34"/>
      <c r="IGX34"/>
      <c r="IGY34"/>
      <c r="IGZ34"/>
      <c r="IHA34"/>
      <c r="IHB34"/>
      <c r="IHC34"/>
      <c r="IHD34"/>
      <c r="IHE34"/>
      <c r="IHF34"/>
      <c r="IHG34"/>
      <c r="IHH34"/>
      <c r="IHI34"/>
      <c r="IHJ34"/>
      <c r="IHK34"/>
      <c r="IHL34"/>
      <c r="IHM34"/>
      <c r="IHN34"/>
      <c r="IHO34"/>
      <c r="IHP34"/>
      <c r="IHQ34"/>
      <c r="IHR34"/>
      <c r="IHS34"/>
      <c r="IHT34"/>
      <c r="IHU34"/>
      <c r="IHV34"/>
      <c r="IHW34"/>
      <c r="IHX34"/>
      <c r="IHY34"/>
      <c r="IHZ34"/>
      <c r="IIA34"/>
      <c r="IIB34"/>
      <c r="IIC34"/>
      <c r="IID34"/>
      <c r="IIE34"/>
      <c r="IIF34"/>
      <c r="IIG34"/>
      <c r="IIH34"/>
      <c r="III34"/>
      <c r="IIJ34"/>
      <c r="IIK34"/>
      <c r="IIL34"/>
      <c r="IIM34"/>
      <c r="IIN34"/>
      <c r="IIO34"/>
      <c r="IIP34"/>
      <c r="IIQ34"/>
      <c r="IIR34"/>
      <c r="IIS34"/>
      <c r="IIT34"/>
      <c r="IIU34"/>
      <c r="IIV34"/>
      <c r="IIW34"/>
      <c r="IIX34"/>
      <c r="IIY34"/>
      <c r="IIZ34"/>
      <c r="IJA34"/>
      <c r="IJB34"/>
      <c r="IJC34"/>
      <c r="IJD34"/>
      <c r="IJE34"/>
      <c r="IJF34"/>
      <c r="IJG34"/>
      <c r="IJH34"/>
      <c r="IJI34"/>
      <c r="IJJ34"/>
      <c r="IJK34"/>
      <c r="IJL34"/>
      <c r="IJM34"/>
      <c r="IJN34"/>
      <c r="IJO34"/>
      <c r="IJP34"/>
      <c r="IJQ34"/>
      <c r="IJR34"/>
      <c r="IJS34"/>
      <c r="IJT34"/>
      <c r="IJU34"/>
      <c r="IJV34"/>
      <c r="IJW34"/>
      <c r="IJX34"/>
      <c r="IJY34"/>
      <c r="IJZ34"/>
      <c r="IKA34"/>
      <c r="IKB34"/>
      <c r="IKC34"/>
      <c r="IKD34"/>
      <c r="IKE34"/>
      <c r="IKF34"/>
      <c r="IKG34"/>
      <c r="IKH34"/>
      <c r="IKI34"/>
      <c r="IKJ34"/>
      <c r="IKK34"/>
      <c r="IKL34"/>
      <c r="IKM34"/>
      <c r="IKN34"/>
      <c r="IKO34"/>
      <c r="IKP34"/>
      <c r="IKQ34"/>
      <c r="IKR34"/>
      <c r="IKS34"/>
      <c r="IKT34"/>
      <c r="IKU34"/>
      <c r="IKV34"/>
      <c r="IKW34"/>
      <c r="IKX34"/>
      <c r="IKY34"/>
      <c r="IKZ34"/>
      <c r="ILA34"/>
      <c r="ILB34"/>
      <c r="ILC34"/>
      <c r="ILD34"/>
      <c r="ILE34"/>
      <c r="ILF34"/>
      <c r="ILG34"/>
      <c r="ILH34"/>
      <c r="ILI34"/>
      <c r="ILJ34"/>
      <c r="ILK34"/>
      <c r="ILL34"/>
      <c r="ILM34"/>
      <c r="ILN34"/>
      <c r="ILO34"/>
      <c r="ILP34"/>
      <c r="ILQ34"/>
      <c r="ILR34"/>
      <c r="ILS34"/>
      <c r="ILT34"/>
      <c r="ILU34"/>
      <c r="ILV34"/>
      <c r="ILW34"/>
      <c r="ILX34"/>
      <c r="ILY34"/>
      <c r="ILZ34"/>
      <c r="IMA34"/>
      <c r="IMB34"/>
      <c r="IMC34"/>
      <c r="IMD34"/>
      <c r="IME34"/>
      <c r="IMF34"/>
      <c r="IMG34"/>
      <c r="IMH34"/>
      <c r="IMI34"/>
      <c r="IMJ34"/>
      <c r="IMK34"/>
      <c r="IML34"/>
      <c r="IMM34"/>
      <c r="IMN34"/>
      <c r="IMO34"/>
      <c r="IMP34"/>
      <c r="IMQ34"/>
      <c r="IMR34"/>
      <c r="IMS34"/>
      <c r="IMT34"/>
      <c r="IMU34"/>
      <c r="IMV34"/>
      <c r="IMW34"/>
      <c r="IMX34"/>
      <c r="IMY34"/>
      <c r="IMZ34"/>
      <c r="INA34"/>
      <c r="INB34"/>
      <c r="INC34"/>
      <c r="IND34"/>
      <c r="INE34"/>
      <c r="INF34"/>
      <c r="ING34"/>
      <c r="INH34"/>
      <c r="INI34"/>
      <c r="INJ34"/>
      <c r="INK34"/>
      <c r="INL34"/>
      <c r="INM34"/>
      <c r="INN34"/>
      <c r="INO34"/>
      <c r="INP34"/>
      <c r="INQ34"/>
      <c r="INR34"/>
      <c r="INS34"/>
      <c r="INT34"/>
      <c r="INU34"/>
      <c r="INV34"/>
      <c r="INW34"/>
      <c r="INX34"/>
      <c r="INY34"/>
      <c r="INZ34"/>
      <c r="IOA34"/>
      <c r="IOB34"/>
      <c r="IOC34"/>
      <c r="IOD34"/>
      <c r="IOE34"/>
      <c r="IOF34"/>
      <c r="IOG34"/>
      <c r="IOH34"/>
      <c r="IOI34"/>
      <c r="IOJ34"/>
      <c r="IOK34"/>
      <c r="IOL34"/>
      <c r="IOM34"/>
      <c r="ION34"/>
      <c r="IOO34"/>
      <c r="IOP34"/>
      <c r="IOQ34"/>
      <c r="IOR34"/>
      <c r="IOS34"/>
      <c r="IOT34"/>
      <c r="IOU34"/>
      <c r="IOV34"/>
      <c r="IOW34"/>
      <c r="IOX34"/>
      <c r="IOY34"/>
      <c r="IOZ34"/>
      <c r="IPA34"/>
      <c r="IPB34"/>
      <c r="IPC34"/>
      <c r="IPD34"/>
      <c r="IPE34"/>
      <c r="IPF34"/>
      <c r="IPG34"/>
      <c r="IPH34"/>
      <c r="IPI34"/>
      <c r="IPJ34"/>
      <c r="IPK34"/>
      <c r="IPL34"/>
      <c r="IPM34"/>
      <c r="IPN34"/>
      <c r="IPO34"/>
      <c r="IPP34"/>
      <c r="IPQ34"/>
      <c r="IPR34"/>
      <c r="IPS34"/>
      <c r="IPT34"/>
      <c r="IPU34"/>
      <c r="IPV34"/>
      <c r="IPW34"/>
      <c r="IPX34"/>
      <c r="IPY34"/>
      <c r="IPZ34"/>
      <c r="IQA34"/>
      <c r="IQB34"/>
      <c r="IQC34"/>
      <c r="IQD34"/>
      <c r="IQE34"/>
      <c r="IQF34"/>
      <c r="IQG34"/>
      <c r="IQH34"/>
      <c r="IQI34"/>
      <c r="IQJ34"/>
      <c r="IQK34"/>
      <c r="IQL34"/>
      <c r="IQM34"/>
      <c r="IQN34"/>
      <c r="IQO34"/>
      <c r="IQP34"/>
      <c r="IQQ34"/>
      <c r="IQR34"/>
      <c r="IQS34"/>
      <c r="IQT34"/>
      <c r="IQU34"/>
      <c r="IQV34"/>
      <c r="IQW34"/>
      <c r="IQX34"/>
      <c r="IQY34"/>
      <c r="IQZ34"/>
      <c r="IRA34"/>
      <c r="IRB34"/>
      <c r="IRC34"/>
      <c r="IRD34"/>
      <c r="IRE34"/>
      <c r="IRF34"/>
      <c r="IRG34"/>
      <c r="IRH34"/>
      <c r="IRI34"/>
      <c r="IRJ34"/>
      <c r="IRK34"/>
      <c r="IRL34"/>
      <c r="IRM34"/>
      <c r="IRN34"/>
      <c r="IRO34"/>
      <c r="IRP34"/>
      <c r="IRQ34"/>
      <c r="IRR34"/>
      <c r="IRS34"/>
      <c r="IRT34"/>
      <c r="IRU34"/>
      <c r="IRV34"/>
      <c r="IRW34"/>
      <c r="IRX34"/>
      <c r="IRY34"/>
      <c r="IRZ34"/>
      <c r="ISA34"/>
      <c r="ISB34"/>
      <c r="ISC34"/>
      <c r="ISD34"/>
      <c r="ISE34"/>
      <c r="ISF34"/>
      <c r="ISG34"/>
      <c r="ISH34"/>
      <c r="ISI34"/>
      <c r="ISJ34"/>
      <c r="ISK34"/>
      <c r="ISL34"/>
      <c r="ISM34"/>
      <c r="ISN34"/>
      <c r="ISO34"/>
      <c r="ISP34"/>
      <c r="ISQ34"/>
      <c r="ISR34"/>
      <c r="ISS34"/>
      <c r="IST34"/>
      <c r="ISU34"/>
      <c r="ISV34"/>
      <c r="ISW34"/>
      <c r="ISX34"/>
      <c r="ISY34"/>
      <c r="ISZ34"/>
      <c r="ITA34"/>
      <c r="ITB34"/>
      <c r="ITC34"/>
      <c r="ITD34"/>
      <c r="ITE34"/>
      <c r="ITF34"/>
      <c r="ITG34"/>
      <c r="ITH34"/>
      <c r="ITI34"/>
      <c r="ITJ34"/>
      <c r="ITK34"/>
      <c r="ITL34"/>
      <c r="ITM34"/>
      <c r="ITN34"/>
      <c r="ITO34"/>
      <c r="ITP34"/>
      <c r="ITQ34"/>
      <c r="ITR34"/>
      <c r="ITS34"/>
      <c r="ITT34"/>
      <c r="ITU34"/>
      <c r="ITV34"/>
      <c r="ITW34"/>
      <c r="ITX34"/>
      <c r="ITY34"/>
      <c r="ITZ34"/>
      <c r="IUA34"/>
      <c r="IUB34"/>
      <c r="IUC34"/>
      <c r="IUD34"/>
      <c r="IUE34"/>
      <c r="IUF34"/>
      <c r="IUG34"/>
      <c r="IUH34"/>
      <c r="IUI34"/>
      <c r="IUJ34"/>
      <c r="IUK34"/>
      <c r="IUL34"/>
      <c r="IUM34"/>
      <c r="IUN34"/>
      <c r="IUO34"/>
      <c r="IUP34"/>
      <c r="IUQ34"/>
      <c r="IUR34"/>
      <c r="IUS34"/>
      <c r="IUT34"/>
      <c r="IUU34"/>
      <c r="IUV34"/>
      <c r="IUW34"/>
      <c r="IUX34"/>
      <c r="IUY34"/>
      <c r="IUZ34"/>
      <c r="IVA34"/>
      <c r="IVB34"/>
      <c r="IVC34"/>
      <c r="IVD34"/>
      <c r="IVE34"/>
      <c r="IVF34"/>
      <c r="IVG34"/>
      <c r="IVH34"/>
      <c r="IVI34"/>
      <c r="IVJ34"/>
      <c r="IVK34"/>
      <c r="IVL34"/>
      <c r="IVM34"/>
      <c r="IVN34"/>
      <c r="IVO34"/>
      <c r="IVP34"/>
      <c r="IVQ34"/>
      <c r="IVR34"/>
      <c r="IVS34"/>
      <c r="IVT34"/>
      <c r="IVU34"/>
      <c r="IVV34"/>
      <c r="IVW34"/>
      <c r="IVX34"/>
      <c r="IVY34"/>
      <c r="IVZ34"/>
      <c r="IWA34"/>
      <c r="IWB34"/>
      <c r="IWC34"/>
      <c r="IWD34"/>
      <c r="IWE34"/>
      <c r="IWF34"/>
      <c r="IWG34"/>
      <c r="IWH34"/>
      <c r="IWI34"/>
      <c r="IWJ34"/>
      <c r="IWK34"/>
      <c r="IWL34"/>
      <c r="IWM34"/>
      <c r="IWN34"/>
      <c r="IWO34"/>
      <c r="IWP34"/>
      <c r="IWQ34"/>
      <c r="IWR34"/>
      <c r="IWS34"/>
      <c r="IWT34"/>
      <c r="IWU34"/>
      <c r="IWV34"/>
      <c r="IWW34"/>
      <c r="IWX34"/>
      <c r="IWY34"/>
      <c r="IWZ34"/>
      <c r="IXA34"/>
      <c r="IXB34"/>
      <c r="IXC34"/>
      <c r="IXD34"/>
      <c r="IXE34"/>
      <c r="IXF34"/>
      <c r="IXG34"/>
      <c r="IXH34"/>
      <c r="IXI34"/>
      <c r="IXJ34"/>
      <c r="IXK34"/>
      <c r="IXL34"/>
      <c r="IXM34"/>
      <c r="IXN34"/>
      <c r="IXO34"/>
      <c r="IXP34"/>
      <c r="IXQ34"/>
      <c r="IXR34"/>
      <c r="IXS34"/>
      <c r="IXT34"/>
      <c r="IXU34"/>
      <c r="IXV34"/>
      <c r="IXW34"/>
      <c r="IXX34"/>
      <c r="IXY34"/>
      <c r="IXZ34"/>
      <c r="IYA34"/>
      <c r="IYB34"/>
      <c r="IYC34"/>
      <c r="IYD34"/>
      <c r="IYE34"/>
      <c r="IYF34"/>
      <c r="IYG34"/>
      <c r="IYH34"/>
      <c r="IYI34"/>
      <c r="IYJ34"/>
      <c r="IYK34"/>
      <c r="IYL34"/>
      <c r="IYM34"/>
      <c r="IYN34"/>
      <c r="IYO34"/>
      <c r="IYP34"/>
      <c r="IYQ34"/>
      <c r="IYR34"/>
      <c r="IYS34"/>
      <c r="IYT34"/>
      <c r="IYU34"/>
      <c r="IYV34"/>
      <c r="IYW34"/>
      <c r="IYX34"/>
      <c r="IYY34"/>
      <c r="IYZ34"/>
      <c r="IZA34"/>
      <c r="IZB34"/>
      <c r="IZC34"/>
      <c r="IZD34"/>
      <c r="IZE34"/>
      <c r="IZF34"/>
      <c r="IZG34"/>
      <c r="IZH34"/>
      <c r="IZI34"/>
      <c r="IZJ34"/>
      <c r="IZK34"/>
      <c r="IZL34"/>
      <c r="IZM34"/>
      <c r="IZN34"/>
      <c r="IZO34"/>
      <c r="IZP34"/>
      <c r="IZQ34"/>
      <c r="IZR34"/>
      <c r="IZS34"/>
      <c r="IZT34"/>
      <c r="IZU34"/>
      <c r="IZV34"/>
      <c r="IZW34"/>
      <c r="IZX34"/>
      <c r="IZY34"/>
      <c r="IZZ34"/>
      <c r="JAA34"/>
      <c r="JAB34"/>
      <c r="JAC34"/>
      <c r="JAD34"/>
      <c r="JAE34"/>
      <c r="JAF34"/>
      <c r="JAG34"/>
      <c r="JAH34"/>
      <c r="JAI34"/>
      <c r="JAJ34"/>
      <c r="JAK34"/>
      <c r="JAL34"/>
      <c r="JAM34"/>
      <c r="JAN34"/>
      <c r="JAO34"/>
      <c r="JAP34"/>
      <c r="JAQ34"/>
      <c r="JAR34"/>
      <c r="JAS34"/>
      <c r="JAT34"/>
      <c r="JAU34"/>
      <c r="JAV34"/>
      <c r="JAW34"/>
      <c r="JAX34"/>
      <c r="JAY34"/>
      <c r="JAZ34"/>
      <c r="JBA34"/>
      <c r="JBB34"/>
      <c r="JBC34"/>
      <c r="JBD34"/>
      <c r="JBE34"/>
      <c r="JBF34"/>
      <c r="JBG34"/>
      <c r="JBH34"/>
      <c r="JBI34"/>
      <c r="JBJ34"/>
      <c r="JBK34"/>
      <c r="JBL34"/>
      <c r="JBM34"/>
      <c r="JBN34"/>
      <c r="JBO34"/>
      <c r="JBP34"/>
      <c r="JBQ34"/>
      <c r="JBR34"/>
      <c r="JBS34"/>
      <c r="JBT34"/>
      <c r="JBU34"/>
      <c r="JBV34"/>
      <c r="JBW34"/>
      <c r="JBX34"/>
      <c r="JBY34"/>
      <c r="JBZ34"/>
      <c r="JCA34"/>
      <c r="JCB34"/>
      <c r="JCC34"/>
      <c r="JCD34"/>
      <c r="JCE34"/>
      <c r="JCF34"/>
      <c r="JCG34"/>
      <c r="JCH34"/>
      <c r="JCI34"/>
      <c r="JCJ34"/>
      <c r="JCK34"/>
      <c r="JCL34"/>
      <c r="JCM34"/>
      <c r="JCN34"/>
      <c r="JCO34"/>
      <c r="JCP34"/>
      <c r="JCQ34"/>
      <c r="JCR34"/>
      <c r="JCS34"/>
      <c r="JCT34"/>
      <c r="JCU34"/>
      <c r="JCV34"/>
      <c r="JCW34"/>
      <c r="JCX34"/>
      <c r="JCY34"/>
      <c r="JCZ34"/>
      <c r="JDA34"/>
      <c r="JDB34"/>
      <c r="JDC34"/>
      <c r="JDD34"/>
      <c r="JDE34"/>
      <c r="JDF34"/>
      <c r="JDG34"/>
      <c r="JDH34"/>
      <c r="JDI34"/>
      <c r="JDJ34"/>
      <c r="JDK34"/>
      <c r="JDL34"/>
      <c r="JDM34"/>
      <c r="JDN34"/>
      <c r="JDO34"/>
      <c r="JDP34"/>
      <c r="JDQ34"/>
      <c r="JDR34"/>
      <c r="JDS34"/>
      <c r="JDT34"/>
      <c r="JDU34"/>
      <c r="JDV34"/>
      <c r="JDW34"/>
      <c r="JDX34"/>
      <c r="JDY34"/>
      <c r="JDZ34"/>
      <c r="JEA34"/>
      <c r="JEB34"/>
      <c r="JEC34"/>
      <c r="JED34"/>
      <c r="JEE34"/>
      <c r="JEF34"/>
      <c r="JEG34"/>
      <c r="JEH34"/>
      <c r="JEI34"/>
      <c r="JEJ34"/>
      <c r="JEK34"/>
      <c r="JEL34"/>
      <c r="JEM34"/>
      <c r="JEN34"/>
      <c r="JEO34"/>
      <c r="JEP34"/>
      <c r="JEQ34"/>
      <c r="JER34"/>
      <c r="JES34"/>
      <c r="JET34"/>
      <c r="JEU34"/>
      <c r="JEV34"/>
      <c r="JEW34"/>
      <c r="JEX34"/>
      <c r="JEY34"/>
      <c r="JEZ34"/>
      <c r="JFA34"/>
      <c r="JFB34"/>
      <c r="JFC34"/>
      <c r="JFD34"/>
      <c r="JFE34"/>
      <c r="JFF34"/>
      <c r="JFG34"/>
      <c r="JFH34"/>
      <c r="JFI34"/>
      <c r="JFJ34"/>
      <c r="JFK34"/>
      <c r="JFL34"/>
      <c r="JFM34"/>
      <c r="JFN34"/>
      <c r="JFO34"/>
      <c r="JFP34"/>
      <c r="JFQ34"/>
      <c r="JFR34"/>
      <c r="JFS34"/>
      <c r="JFT34"/>
      <c r="JFU34"/>
      <c r="JFV34"/>
      <c r="JFW34"/>
      <c r="JFX34"/>
      <c r="JFY34"/>
      <c r="JFZ34"/>
      <c r="JGA34"/>
      <c r="JGB34"/>
      <c r="JGC34"/>
      <c r="JGD34"/>
      <c r="JGE34"/>
      <c r="JGF34"/>
      <c r="JGG34"/>
      <c r="JGH34"/>
      <c r="JGI34"/>
      <c r="JGJ34"/>
      <c r="JGK34"/>
      <c r="JGL34"/>
      <c r="JGM34"/>
      <c r="JGN34"/>
      <c r="JGO34"/>
      <c r="JGP34"/>
      <c r="JGQ34"/>
      <c r="JGR34"/>
      <c r="JGS34"/>
      <c r="JGT34"/>
      <c r="JGU34"/>
      <c r="JGV34"/>
      <c r="JGW34"/>
      <c r="JGX34"/>
      <c r="JGY34"/>
      <c r="JGZ34"/>
      <c r="JHA34"/>
      <c r="JHB34"/>
      <c r="JHC34"/>
      <c r="JHD34"/>
      <c r="JHE34"/>
      <c r="JHF34"/>
      <c r="JHG34"/>
      <c r="JHH34"/>
      <c r="JHI34"/>
      <c r="JHJ34"/>
      <c r="JHK34"/>
      <c r="JHL34"/>
      <c r="JHM34"/>
      <c r="JHN34"/>
      <c r="JHO34"/>
      <c r="JHP34"/>
      <c r="JHQ34"/>
      <c r="JHR34"/>
      <c r="JHS34"/>
      <c r="JHT34"/>
      <c r="JHU34"/>
      <c r="JHV34"/>
      <c r="JHW34"/>
      <c r="JHX34"/>
      <c r="JHY34"/>
      <c r="JHZ34"/>
      <c r="JIA34"/>
      <c r="JIB34"/>
      <c r="JIC34"/>
      <c r="JID34"/>
      <c r="JIE34"/>
      <c r="JIF34"/>
      <c r="JIG34"/>
      <c r="JIH34"/>
      <c r="JII34"/>
      <c r="JIJ34"/>
      <c r="JIK34"/>
      <c r="JIL34"/>
      <c r="JIM34"/>
      <c r="JIN34"/>
      <c r="JIO34"/>
      <c r="JIP34"/>
      <c r="JIQ34"/>
      <c r="JIR34"/>
      <c r="JIS34"/>
      <c r="JIT34"/>
      <c r="JIU34"/>
      <c r="JIV34"/>
      <c r="JIW34"/>
      <c r="JIX34"/>
      <c r="JIY34"/>
      <c r="JIZ34"/>
      <c r="JJA34"/>
      <c r="JJB34"/>
      <c r="JJC34"/>
      <c r="JJD34"/>
      <c r="JJE34"/>
      <c r="JJF34"/>
      <c r="JJG34"/>
      <c r="JJH34"/>
      <c r="JJI34"/>
      <c r="JJJ34"/>
      <c r="JJK34"/>
      <c r="JJL34"/>
      <c r="JJM34"/>
      <c r="JJN34"/>
      <c r="JJO34"/>
      <c r="JJP34"/>
      <c r="JJQ34"/>
      <c r="JJR34"/>
      <c r="JJS34"/>
      <c r="JJT34"/>
      <c r="JJU34"/>
      <c r="JJV34"/>
      <c r="JJW34"/>
      <c r="JJX34"/>
      <c r="JJY34"/>
      <c r="JJZ34"/>
      <c r="JKA34"/>
      <c r="JKB34"/>
      <c r="JKC34"/>
      <c r="JKD34"/>
      <c r="JKE34"/>
      <c r="JKF34"/>
      <c r="JKG34"/>
      <c r="JKH34"/>
      <c r="JKI34"/>
      <c r="JKJ34"/>
      <c r="JKK34"/>
      <c r="JKL34"/>
      <c r="JKM34"/>
      <c r="JKN34"/>
      <c r="JKO34"/>
      <c r="JKP34"/>
      <c r="JKQ34"/>
      <c r="JKR34"/>
      <c r="JKS34"/>
      <c r="JKT34"/>
      <c r="JKU34"/>
      <c r="JKV34"/>
      <c r="JKW34"/>
      <c r="JKX34"/>
      <c r="JKY34"/>
      <c r="JKZ34"/>
      <c r="JLA34"/>
      <c r="JLB34"/>
      <c r="JLC34"/>
      <c r="JLD34"/>
      <c r="JLE34"/>
      <c r="JLF34"/>
      <c r="JLG34"/>
      <c r="JLH34"/>
      <c r="JLI34"/>
      <c r="JLJ34"/>
      <c r="JLK34"/>
      <c r="JLL34"/>
      <c r="JLM34"/>
      <c r="JLN34"/>
      <c r="JLO34"/>
      <c r="JLP34"/>
      <c r="JLQ34"/>
      <c r="JLR34"/>
      <c r="JLS34"/>
      <c r="JLT34"/>
      <c r="JLU34"/>
      <c r="JLV34"/>
      <c r="JLW34"/>
      <c r="JLX34"/>
      <c r="JLY34"/>
      <c r="JLZ34"/>
      <c r="JMA34"/>
      <c r="JMB34"/>
      <c r="JMC34"/>
      <c r="JMD34"/>
      <c r="JME34"/>
      <c r="JMF34"/>
      <c r="JMG34"/>
      <c r="JMH34"/>
      <c r="JMI34"/>
      <c r="JMJ34"/>
      <c r="JMK34"/>
      <c r="JML34"/>
      <c r="JMM34"/>
      <c r="JMN34"/>
      <c r="JMO34"/>
      <c r="JMP34"/>
      <c r="JMQ34"/>
      <c r="JMR34"/>
      <c r="JMS34"/>
      <c r="JMT34"/>
      <c r="JMU34"/>
      <c r="JMV34"/>
      <c r="JMW34"/>
      <c r="JMX34"/>
      <c r="JMY34"/>
      <c r="JMZ34"/>
      <c r="JNA34"/>
      <c r="JNB34"/>
      <c r="JNC34"/>
      <c r="JND34"/>
      <c r="JNE34"/>
      <c r="JNF34"/>
      <c r="JNG34"/>
      <c r="JNH34"/>
      <c r="JNI34"/>
      <c r="JNJ34"/>
      <c r="JNK34"/>
      <c r="JNL34"/>
      <c r="JNM34"/>
      <c r="JNN34"/>
      <c r="JNO34"/>
      <c r="JNP34"/>
      <c r="JNQ34"/>
      <c r="JNR34"/>
      <c r="JNS34"/>
      <c r="JNT34"/>
      <c r="JNU34"/>
      <c r="JNV34"/>
      <c r="JNW34"/>
      <c r="JNX34"/>
      <c r="JNY34"/>
      <c r="JNZ34"/>
      <c r="JOA34"/>
      <c r="JOB34"/>
      <c r="JOC34"/>
      <c r="JOD34"/>
      <c r="JOE34"/>
      <c r="JOF34"/>
      <c r="JOG34"/>
      <c r="JOH34"/>
      <c r="JOI34"/>
      <c r="JOJ34"/>
      <c r="JOK34"/>
      <c r="JOL34"/>
      <c r="JOM34"/>
      <c r="JON34"/>
      <c r="JOO34"/>
      <c r="JOP34"/>
      <c r="JOQ34"/>
      <c r="JOR34"/>
      <c r="JOS34"/>
      <c r="JOT34"/>
      <c r="JOU34"/>
      <c r="JOV34"/>
      <c r="JOW34"/>
      <c r="JOX34"/>
      <c r="JOY34"/>
      <c r="JOZ34"/>
      <c r="JPA34"/>
      <c r="JPB34"/>
      <c r="JPC34"/>
      <c r="JPD34"/>
      <c r="JPE34"/>
      <c r="JPF34"/>
      <c r="JPG34"/>
      <c r="JPH34"/>
      <c r="JPI34"/>
      <c r="JPJ34"/>
      <c r="JPK34"/>
      <c r="JPL34"/>
      <c r="JPM34"/>
      <c r="JPN34"/>
      <c r="JPO34"/>
      <c r="JPP34"/>
      <c r="JPQ34"/>
      <c r="JPR34"/>
      <c r="JPS34"/>
      <c r="JPT34"/>
      <c r="JPU34"/>
      <c r="JPV34"/>
      <c r="JPW34"/>
      <c r="JPX34"/>
      <c r="JPY34"/>
      <c r="JPZ34"/>
      <c r="JQA34"/>
      <c r="JQB34"/>
      <c r="JQC34"/>
      <c r="JQD34"/>
      <c r="JQE34"/>
      <c r="JQF34"/>
      <c r="JQG34"/>
      <c r="JQH34"/>
      <c r="JQI34"/>
      <c r="JQJ34"/>
      <c r="JQK34"/>
      <c r="JQL34"/>
      <c r="JQM34"/>
      <c r="JQN34"/>
      <c r="JQO34"/>
      <c r="JQP34"/>
      <c r="JQQ34"/>
      <c r="JQR34"/>
      <c r="JQS34"/>
      <c r="JQT34"/>
      <c r="JQU34"/>
      <c r="JQV34"/>
      <c r="JQW34"/>
      <c r="JQX34"/>
      <c r="JQY34"/>
      <c r="JQZ34"/>
      <c r="JRA34"/>
      <c r="JRB34"/>
      <c r="JRC34"/>
      <c r="JRD34"/>
      <c r="JRE34"/>
      <c r="JRF34"/>
      <c r="JRG34"/>
      <c r="JRH34"/>
      <c r="JRI34"/>
      <c r="JRJ34"/>
      <c r="JRK34"/>
      <c r="JRL34"/>
      <c r="JRM34"/>
      <c r="JRN34"/>
      <c r="JRO34"/>
      <c r="JRP34"/>
      <c r="JRQ34"/>
      <c r="JRR34"/>
      <c r="JRS34"/>
      <c r="JRT34"/>
      <c r="JRU34"/>
      <c r="JRV34"/>
      <c r="JRW34"/>
      <c r="JRX34"/>
      <c r="JRY34"/>
      <c r="JRZ34"/>
      <c r="JSA34"/>
      <c r="JSB34"/>
      <c r="JSC34"/>
      <c r="JSD34"/>
      <c r="JSE34"/>
      <c r="JSF34"/>
      <c r="JSG34"/>
      <c r="JSH34"/>
      <c r="JSI34"/>
      <c r="JSJ34"/>
      <c r="JSK34"/>
      <c r="JSL34"/>
      <c r="JSM34"/>
      <c r="JSN34"/>
      <c r="JSO34"/>
      <c r="JSP34"/>
      <c r="JSQ34"/>
      <c r="JSR34"/>
      <c r="JSS34"/>
      <c r="JST34"/>
      <c r="JSU34"/>
      <c r="JSV34"/>
      <c r="JSW34"/>
      <c r="JSX34"/>
      <c r="JSY34"/>
      <c r="JSZ34"/>
      <c r="JTA34"/>
      <c r="JTB34"/>
      <c r="JTC34"/>
      <c r="JTD34"/>
      <c r="JTE34"/>
      <c r="JTF34"/>
      <c r="JTG34"/>
      <c r="JTH34"/>
      <c r="JTI34"/>
      <c r="JTJ34"/>
      <c r="JTK34"/>
      <c r="JTL34"/>
      <c r="JTM34"/>
      <c r="JTN34"/>
      <c r="JTO34"/>
      <c r="JTP34"/>
      <c r="JTQ34"/>
      <c r="JTR34"/>
      <c r="JTS34"/>
      <c r="JTT34"/>
      <c r="JTU34"/>
      <c r="JTV34"/>
      <c r="JTW34"/>
      <c r="JTX34"/>
      <c r="JTY34"/>
      <c r="JTZ34"/>
      <c r="JUA34"/>
      <c r="JUB34"/>
      <c r="JUC34"/>
      <c r="JUD34"/>
      <c r="JUE34"/>
      <c r="JUF34"/>
      <c r="JUG34"/>
      <c r="JUH34"/>
      <c r="JUI34"/>
      <c r="JUJ34"/>
      <c r="JUK34"/>
      <c r="JUL34"/>
      <c r="JUM34"/>
      <c r="JUN34"/>
      <c r="JUO34"/>
      <c r="JUP34"/>
      <c r="JUQ34"/>
      <c r="JUR34"/>
      <c r="JUS34"/>
      <c r="JUT34"/>
      <c r="JUU34"/>
      <c r="JUV34"/>
      <c r="JUW34"/>
      <c r="JUX34"/>
      <c r="JUY34"/>
      <c r="JUZ34"/>
      <c r="JVA34"/>
      <c r="JVB34"/>
      <c r="JVC34"/>
      <c r="JVD34"/>
      <c r="JVE34"/>
      <c r="JVF34"/>
      <c r="JVG34"/>
      <c r="JVH34"/>
      <c r="JVI34"/>
      <c r="JVJ34"/>
      <c r="JVK34"/>
      <c r="JVL34"/>
      <c r="JVM34"/>
      <c r="JVN34"/>
      <c r="JVO34"/>
      <c r="JVP34"/>
      <c r="JVQ34"/>
      <c r="JVR34"/>
      <c r="JVS34"/>
      <c r="JVT34"/>
      <c r="JVU34"/>
      <c r="JVV34"/>
      <c r="JVW34"/>
      <c r="JVX34"/>
      <c r="JVY34"/>
      <c r="JVZ34"/>
      <c r="JWA34"/>
      <c r="JWB34"/>
      <c r="JWC34"/>
      <c r="JWD34"/>
      <c r="JWE34"/>
      <c r="JWF34"/>
      <c r="JWG34"/>
      <c r="JWH34"/>
      <c r="JWI34"/>
      <c r="JWJ34"/>
      <c r="JWK34"/>
      <c r="JWL34"/>
      <c r="JWM34"/>
      <c r="JWN34"/>
      <c r="JWO34"/>
      <c r="JWP34"/>
      <c r="JWQ34"/>
      <c r="JWR34"/>
      <c r="JWS34"/>
      <c r="JWT34"/>
      <c r="JWU34"/>
      <c r="JWV34"/>
      <c r="JWW34"/>
      <c r="JWX34"/>
      <c r="JWY34"/>
      <c r="JWZ34"/>
      <c r="JXA34"/>
      <c r="JXB34"/>
      <c r="JXC34"/>
      <c r="JXD34"/>
      <c r="JXE34"/>
      <c r="JXF34"/>
      <c r="JXG34"/>
      <c r="JXH34"/>
      <c r="JXI34"/>
      <c r="JXJ34"/>
      <c r="JXK34"/>
      <c r="JXL34"/>
      <c r="JXM34"/>
      <c r="JXN34"/>
      <c r="JXO34"/>
      <c r="JXP34"/>
      <c r="JXQ34"/>
      <c r="JXR34"/>
      <c r="JXS34"/>
      <c r="JXT34"/>
      <c r="JXU34"/>
      <c r="JXV34"/>
      <c r="JXW34"/>
      <c r="JXX34"/>
      <c r="JXY34"/>
      <c r="JXZ34"/>
      <c r="JYA34"/>
      <c r="JYB34"/>
      <c r="JYC34"/>
      <c r="JYD34"/>
      <c r="JYE34"/>
      <c r="JYF34"/>
      <c r="JYG34"/>
      <c r="JYH34"/>
      <c r="JYI34"/>
      <c r="JYJ34"/>
      <c r="JYK34"/>
      <c r="JYL34"/>
      <c r="JYM34"/>
      <c r="JYN34"/>
      <c r="JYO34"/>
      <c r="JYP34"/>
      <c r="JYQ34"/>
      <c r="JYR34"/>
      <c r="JYS34"/>
      <c r="JYT34"/>
      <c r="JYU34"/>
      <c r="JYV34"/>
      <c r="JYW34"/>
      <c r="JYX34"/>
      <c r="JYY34"/>
      <c r="JYZ34"/>
      <c r="JZA34"/>
      <c r="JZB34"/>
      <c r="JZC34"/>
      <c r="JZD34"/>
      <c r="JZE34"/>
      <c r="JZF34"/>
      <c r="JZG34"/>
      <c r="JZH34"/>
      <c r="JZI34"/>
      <c r="JZJ34"/>
      <c r="JZK34"/>
      <c r="JZL34"/>
      <c r="JZM34"/>
      <c r="JZN34"/>
      <c r="JZO34"/>
      <c r="JZP34"/>
      <c r="JZQ34"/>
      <c r="JZR34"/>
      <c r="JZS34"/>
      <c r="JZT34"/>
      <c r="JZU34"/>
      <c r="JZV34"/>
      <c r="JZW34"/>
      <c r="JZX34"/>
      <c r="JZY34"/>
      <c r="JZZ34"/>
      <c r="KAA34"/>
      <c r="KAB34"/>
      <c r="KAC34"/>
      <c r="KAD34"/>
      <c r="KAE34"/>
      <c r="KAF34"/>
      <c r="KAG34"/>
      <c r="KAH34"/>
      <c r="KAI34"/>
      <c r="KAJ34"/>
      <c r="KAK34"/>
      <c r="KAL34"/>
      <c r="KAM34"/>
      <c r="KAN34"/>
      <c r="KAO34"/>
      <c r="KAP34"/>
      <c r="KAQ34"/>
      <c r="KAR34"/>
      <c r="KAS34"/>
      <c r="KAT34"/>
      <c r="KAU34"/>
      <c r="KAV34"/>
      <c r="KAW34"/>
      <c r="KAX34"/>
      <c r="KAY34"/>
      <c r="KAZ34"/>
      <c r="KBA34"/>
      <c r="KBB34"/>
      <c r="KBC34"/>
      <c r="KBD34"/>
      <c r="KBE34"/>
      <c r="KBF34"/>
      <c r="KBG34"/>
      <c r="KBH34"/>
      <c r="KBI34"/>
      <c r="KBJ34"/>
      <c r="KBK34"/>
      <c r="KBL34"/>
      <c r="KBM34"/>
      <c r="KBN34"/>
      <c r="KBO34"/>
      <c r="KBP34"/>
      <c r="KBQ34"/>
      <c r="KBR34"/>
      <c r="KBS34"/>
      <c r="KBT34"/>
      <c r="KBU34"/>
      <c r="KBV34"/>
      <c r="KBW34"/>
      <c r="KBX34"/>
      <c r="KBY34"/>
      <c r="KBZ34"/>
      <c r="KCA34"/>
      <c r="KCB34"/>
      <c r="KCC34"/>
      <c r="KCD34"/>
      <c r="KCE34"/>
      <c r="KCF34"/>
      <c r="KCG34"/>
      <c r="KCH34"/>
      <c r="KCI34"/>
      <c r="KCJ34"/>
      <c r="KCK34"/>
      <c r="KCL34"/>
      <c r="KCM34"/>
      <c r="KCN34"/>
      <c r="KCO34"/>
      <c r="KCP34"/>
      <c r="KCQ34"/>
      <c r="KCR34"/>
      <c r="KCS34"/>
      <c r="KCT34"/>
      <c r="KCU34"/>
      <c r="KCV34"/>
      <c r="KCW34"/>
      <c r="KCX34"/>
      <c r="KCY34"/>
      <c r="KCZ34"/>
      <c r="KDA34"/>
      <c r="KDB34"/>
      <c r="KDC34"/>
      <c r="KDD34"/>
      <c r="KDE34"/>
      <c r="KDF34"/>
      <c r="KDG34"/>
      <c r="KDH34"/>
      <c r="KDI34"/>
      <c r="KDJ34"/>
      <c r="KDK34"/>
      <c r="KDL34"/>
      <c r="KDM34"/>
      <c r="KDN34"/>
      <c r="KDO34"/>
      <c r="KDP34"/>
      <c r="KDQ34"/>
      <c r="KDR34"/>
      <c r="KDS34"/>
      <c r="KDT34"/>
      <c r="KDU34"/>
      <c r="KDV34"/>
      <c r="KDW34"/>
      <c r="KDX34"/>
      <c r="KDY34"/>
      <c r="KDZ34"/>
      <c r="KEA34"/>
      <c r="KEB34"/>
      <c r="KEC34"/>
      <c r="KED34"/>
      <c r="KEE34"/>
      <c r="KEF34"/>
      <c r="KEG34"/>
      <c r="KEH34"/>
      <c r="KEI34"/>
      <c r="KEJ34"/>
      <c r="KEK34"/>
      <c r="KEL34"/>
      <c r="KEM34"/>
      <c r="KEN34"/>
      <c r="KEO34"/>
      <c r="KEP34"/>
      <c r="KEQ34"/>
      <c r="KER34"/>
      <c r="KES34"/>
      <c r="KET34"/>
      <c r="KEU34"/>
      <c r="KEV34"/>
      <c r="KEW34"/>
      <c r="KEX34"/>
      <c r="KEY34"/>
      <c r="KEZ34"/>
      <c r="KFA34"/>
      <c r="KFB34"/>
      <c r="KFC34"/>
      <c r="KFD34"/>
      <c r="KFE34"/>
      <c r="KFF34"/>
      <c r="KFG34"/>
      <c r="KFH34"/>
      <c r="KFI34"/>
      <c r="KFJ34"/>
      <c r="KFK34"/>
      <c r="KFL34"/>
      <c r="KFM34"/>
      <c r="KFN34"/>
      <c r="KFO34"/>
      <c r="KFP34"/>
      <c r="KFQ34"/>
      <c r="KFR34"/>
      <c r="KFS34"/>
      <c r="KFT34"/>
      <c r="KFU34"/>
      <c r="KFV34"/>
      <c r="KFW34"/>
      <c r="KFX34"/>
      <c r="KFY34"/>
      <c r="KFZ34"/>
      <c r="KGA34"/>
      <c r="KGB34"/>
      <c r="KGC34"/>
      <c r="KGD34"/>
      <c r="KGE34"/>
      <c r="KGF34"/>
      <c r="KGG34"/>
      <c r="KGH34"/>
      <c r="KGI34"/>
      <c r="KGJ34"/>
      <c r="KGK34"/>
      <c r="KGL34"/>
      <c r="KGM34"/>
      <c r="KGN34"/>
      <c r="KGO34"/>
      <c r="KGP34"/>
      <c r="KGQ34"/>
      <c r="KGR34"/>
      <c r="KGS34"/>
      <c r="KGT34"/>
      <c r="KGU34"/>
      <c r="KGV34"/>
      <c r="KGW34"/>
      <c r="KGX34"/>
      <c r="KGY34"/>
      <c r="KGZ34"/>
      <c r="KHA34"/>
      <c r="KHB34"/>
      <c r="KHC34"/>
      <c r="KHD34"/>
      <c r="KHE34"/>
      <c r="KHF34"/>
      <c r="KHG34"/>
      <c r="KHH34"/>
      <c r="KHI34"/>
      <c r="KHJ34"/>
      <c r="KHK34"/>
      <c r="KHL34"/>
      <c r="KHM34"/>
      <c r="KHN34"/>
      <c r="KHO34"/>
      <c r="KHP34"/>
      <c r="KHQ34"/>
      <c r="KHR34"/>
      <c r="KHS34"/>
      <c r="KHT34"/>
      <c r="KHU34"/>
      <c r="KHV34"/>
      <c r="KHW34"/>
      <c r="KHX34"/>
      <c r="KHY34"/>
      <c r="KHZ34"/>
      <c r="KIA34"/>
      <c r="KIB34"/>
      <c r="KIC34"/>
      <c r="KID34"/>
      <c r="KIE34"/>
      <c r="KIF34"/>
      <c r="KIG34"/>
      <c r="KIH34"/>
      <c r="KII34"/>
      <c r="KIJ34"/>
      <c r="KIK34"/>
      <c r="KIL34"/>
      <c r="KIM34"/>
      <c r="KIN34"/>
      <c r="KIO34"/>
      <c r="KIP34"/>
      <c r="KIQ34"/>
      <c r="KIR34"/>
      <c r="KIS34"/>
      <c r="KIT34"/>
      <c r="KIU34"/>
      <c r="KIV34"/>
      <c r="KIW34"/>
      <c r="KIX34"/>
      <c r="KIY34"/>
      <c r="KIZ34"/>
      <c r="KJA34"/>
      <c r="KJB34"/>
      <c r="KJC34"/>
      <c r="KJD34"/>
      <c r="KJE34"/>
      <c r="KJF34"/>
      <c r="KJG34"/>
      <c r="KJH34"/>
      <c r="KJI34"/>
      <c r="KJJ34"/>
      <c r="KJK34"/>
      <c r="KJL34"/>
      <c r="KJM34"/>
      <c r="KJN34"/>
      <c r="KJO34"/>
      <c r="KJP34"/>
      <c r="KJQ34"/>
      <c r="KJR34"/>
      <c r="KJS34"/>
      <c r="KJT34"/>
      <c r="KJU34"/>
      <c r="KJV34"/>
      <c r="KJW34"/>
      <c r="KJX34"/>
      <c r="KJY34"/>
      <c r="KJZ34"/>
      <c r="KKA34"/>
      <c r="KKB34"/>
      <c r="KKC34"/>
      <c r="KKD34"/>
      <c r="KKE34"/>
      <c r="KKF34"/>
      <c r="KKG34"/>
      <c r="KKH34"/>
      <c r="KKI34"/>
      <c r="KKJ34"/>
      <c r="KKK34"/>
      <c r="KKL34"/>
      <c r="KKM34"/>
      <c r="KKN34"/>
      <c r="KKO34"/>
      <c r="KKP34"/>
      <c r="KKQ34"/>
      <c r="KKR34"/>
      <c r="KKS34"/>
      <c r="KKT34"/>
      <c r="KKU34"/>
      <c r="KKV34"/>
      <c r="KKW34"/>
      <c r="KKX34"/>
      <c r="KKY34"/>
      <c r="KKZ34"/>
      <c r="KLA34"/>
      <c r="KLB34"/>
      <c r="KLC34"/>
      <c r="KLD34"/>
      <c r="KLE34"/>
      <c r="KLF34"/>
      <c r="KLG34"/>
      <c r="KLH34"/>
      <c r="KLI34"/>
      <c r="KLJ34"/>
      <c r="KLK34"/>
      <c r="KLL34"/>
      <c r="KLM34"/>
      <c r="KLN34"/>
      <c r="KLO34"/>
      <c r="KLP34"/>
      <c r="KLQ34"/>
      <c r="KLR34"/>
      <c r="KLS34"/>
      <c r="KLT34"/>
      <c r="KLU34"/>
      <c r="KLV34"/>
      <c r="KLW34"/>
      <c r="KLX34"/>
      <c r="KLY34"/>
      <c r="KLZ34"/>
      <c r="KMA34"/>
      <c r="KMB34"/>
      <c r="KMC34"/>
      <c r="KMD34"/>
      <c r="KME34"/>
      <c r="KMF34"/>
      <c r="KMG34"/>
      <c r="KMH34"/>
      <c r="KMI34"/>
      <c r="KMJ34"/>
      <c r="KMK34"/>
      <c r="KML34"/>
      <c r="KMM34"/>
      <c r="KMN34"/>
      <c r="KMO34"/>
      <c r="KMP34"/>
      <c r="KMQ34"/>
      <c r="KMR34"/>
      <c r="KMS34"/>
      <c r="KMT34"/>
      <c r="KMU34"/>
      <c r="KMV34"/>
      <c r="KMW34"/>
      <c r="KMX34"/>
      <c r="KMY34"/>
      <c r="KMZ34"/>
      <c r="KNA34"/>
      <c r="KNB34"/>
      <c r="KNC34"/>
      <c r="KND34"/>
      <c r="KNE34"/>
      <c r="KNF34"/>
      <c r="KNG34"/>
      <c r="KNH34"/>
      <c r="KNI34"/>
      <c r="KNJ34"/>
      <c r="KNK34"/>
      <c r="KNL34"/>
      <c r="KNM34"/>
      <c r="KNN34"/>
      <c r="KNO34"/>
      <c r="KNP34"/>
      <c r="KNQ34"/>
      <c r="KNR34"/>
      <c r="KNS34"/>
      <c r="KNT34"/>
      <c r="KNU34"/>
      <c r="KNV34"/>
      <c r="KNW34"/>
      <c r="KNX34"/>
      <c r="KNY34"/>
      <c r="KNZ34"/>
      <c r="KOA34"/>
      <c r="KOB34"/>
      <c r="KOC34"/>
      <c r="KOD34"/>
      <c r="KOE34"/>
      <c r="KOF34"/>
      <c r="KOG34"/>
      <c r="KOH34"/>
      <c r="KOI34"/>
      <c r="KOJ34"/>
      <c r="KOK34"/>
      <c r="KOL34"/>
      <c r="KOM34"/>
      <c r="KON34"/>
      <c r="KOO34"/>
      <c r="KOP34"/>
      <c r="KOQ34"/>
      <c r="KOR34"/>
      <c r="KOS34"/>
      <c r="KOT34"/>
      <c r="KOU34"/>
      <c r="KOV34"/>
      <c r="KOW34"/>
      <c r="KOX34"/>
      <c r="KOY34"/>
      <c r="KOZ34"/>
      <c r="KPA34"/>
      <c r="KPB34"/>
      <c r="KPC34"/>
      <c r="KPD34"/>
      <c r="KPE34"/>
      <c r="KPF34"/>
      <c r="KPG34"/>
      <c r="KPH34"/>
      <c r="KPI34"/>
      <c r="KPJ34"/>
      <c r="KPK34"/>
      <c r="KPL34"/>
      <c r="KPM34"/>
      <c r="KPN34"/>
      <c r="KPO34"/>
      <c r="KPP34"/>
      <c r="KPQ34"/>
      <c r="KPR34"/>
      <c r="KPS34"/>
      <c r="KPT34"/>
      <c r="KPU34"/>
      <c r="KPV34"/>
      <c r="KPW34"/>
      <c r="KPX34"/>
      <c r="KPY34"/>
      <c r="KPZ34"/>
      <c r="KQA34"/>
      <c r="KQB34"/>
      <c r="KQC34"/>
      <c r="KQD34"/>
      <c r="KQE34"/>
      <c r="KQF34"/>
      <c r="KQG34"/>
      <c r="KQH34"/>
      <c r="KQI34"/>
      <c r="KQJ34"/>
      <c r="KQK34"/>
      <c r="KQL34"/>
      <c r="KQM34"/>
      <c r="KQN34"/>
      <c r="KQO34"/>
      <c r="KQP34"/>
      <c r="KQQ34"/>
      <c r="KQR34"/>
      <c r="KQS34"/>
      <c r="KQT34"/>
      <c r="KQU34"/>
      <c r="KQV34"/>
      <c r="KQW34"/>
      <c r="KQX34"/>
      <c r="KQY34"/>
      <c r="KQZ34"/>
      <c r="KRA34"/>
      <c r="KRB34"/>
      <c r="KRC34"/>
      <c r="KRD34"/>
      <c r="KRE34"/>
      <c r="KRF34"/>
      <c r="KRG34"/>
      <c r="KRH34"/>
      <c r="KRI34"/>
      <c r="KRJ34"/>
      <c r="KRK34"/>
      <c r="KRL34"/>
      <c r="KRM34"/>
      <c r="KRN34"/>
      <c r="KRO34"/>
      <c r="KRP34"/>
      <c r="KRQ34"/>
      <c r="KRR34"/>
      <c r="KRS34"/>
      <c r="KRT34"/>
      <c r="KRU34"/>
      <c r="KRV34"/>
      <c r="KRW34"/>
      <c r="KRX34"/>
      <c r="KRY34"/>
      <c r="KRZ34"/>
      <c r="KSA34"/>
      <c r="KSB34"/>
      <c r="KSC34"/>
      <c r="KSD34"/>
      <c r="KSE34"/>
      <c r="KSF34"/>
      <c r="KSG34"/>
      <c r="KSH34"/>
      <c r="KSI34"/>
      <c r="KSJ34"/>
      <c r="KSK34"/>
      <c r="KSL34"/>
      <c r="KSM34"/>
      <c r="KSN34"/>
      <c r="KSO34"/>
      <c r="KSP34"/>
      <c r="KSQ34"/>
      <c r="KSR34"/>
      <c r="KSS34"/>
      <c r="KST34"/>
      <c r="KSU34"/>
      <c r="KSV34"/>
      <c r="KSW34"/>
      <c r="KSX34"/>
      <c r="KSY34"/>
      <c r="KSZ34"/>
      <c r="KTA34"/>
      <c r="KTB34"/>
      <c r="KTC34"/>
      <c r="KTD34"/>
      <c r="KTE34"/>
      <c r="KTF34"/>
      <c r="KTG34"/>
      <c r="KTH34"/>
      <c r="KTI34"/>
      <c r="KTJ34"/>
      <c r="KTK34"/>
      <c r="KTL34"/>
      <c r="KTM34"/>
      <c r="KTN34"/>
      <c r="KTO34"/>
      <c r="KTP34"/>
      <c r="KTQ34"/>
      <c r="KTR34"/>
      <c r="KTS34"/>
      <c r="KTT34"/>
      <c r="KTU34"/>
      <c r="KTV34"/>
      <c r="KTW34"/>
      <c r="KTX34"/>
      <c r="KTY34"/>
      <c r="KTZ34"/>
      <c r="KUA34"/>
      <c r="KUB34"/>
      <c r="KUC34"/>
      <c r="KUD34"/>
      <c r="KUE34"/>
      <c r="KUF34"/>
      <c r="KUG34"/>
      <c r="KUH34"/>
      <c r="KUI34"/>
      <c r="KUJ34"/>
      <c r="KUK34"/>
      <c r="KUL34"/>
      <c r="KUM34"/>
      <c r="KUN34"/>
      <c r="KUO34"/>
      <c r="KUP34"/>
      <c r="KUQ34"/>
      <c r="KUR34"/>
      <c r="KUS34"/>
      <c r="KUT34"/>
      <c r="KUU34"/>
      <c r="KUV34"/>
      <c r="KUW34"/>
      <c r="KUX34"/>
      <c r="KUY34"/>
      <c r="KUZ34"/>
      <c r="KVA34"/>
      <c r="KVB34"/>
      <c r="KVC34"/>
      <c r="KVD34"/>
      <c r="KVE34"/>
      <c r="KVF34"/>
      <c r="KVG34"/>
      <c r="KVH34"/>
      <c r="KVI34"/>
      <c r="KVJ34"/>
      <c r="KVK34"/>
      <c r="KVL34"/>
      <c r="KVM34"/>
      <c r="KVN34"/>
      <c r="KVO34"/>
      <c r="KVP34"/>
      <c r="KVQ34"/>
      <c r="KVR34"/>
      <c r="KVS34"/>
      <c r="KVT34"/>
      <c r="KVU34"/>
      <c r="KVV34"/>
      <c r="KVW34"/>
      <c r="KVX34"/>
      <c r="KVY34"/>
      <c r="KVZ34"/>
      <c r="KWA34"/>
      <c r="KWB34"/>
      <c r="KWC34"/>
      <c r="KWD34"/>
      <c r="KWE34"/>
      <c r="KWF34"/>
      <c r="KWG34"/>
      <c r="KWH34"/>
      <c r="KWI34"/>
      <c r="KWJ34"/>
      <c r="KWK34"/>
      <c r="KWL34"/>
      <c r="KWM34"/>
      <c r="KWN34"/>
      <c r="KWO34"/>
      <c r="KWP34"/>
      <c r="KWQ34"/>
      <c r="KWR34"/>
      <c r="KWS34"/>
      <c r="KWT34"/>
      <c r="KWU34"/>
      <c r="KWV34"/>
      <c r="KWW34"/>
      <c r="KWX34"/>
      <c r="KWY34"/>
      <c r="KWZ34"/>
      <c r="KXA34"/>
      <c r="KXB34"/>
      <c r="KXC34"/>
      <c r="KXD34"/>
      <c r="KXE34"/>
      <c r="KXF34"/>
      <c r="KXG34"/>
      <c r="KXH34"/>
      <c r="KXI34"/>
      <c r="KXJ34"/>
      <c r="KXK34"/>
      <c r="KXL34"/>
      <c r="KXM34"/>
      <c r="KXN34"/>
      <c r="KXO34"/>
      <c r="KXP34"/>
      <c r="KXQ34"/>
      <c r="KXR34"/>
      <c r="KXS34"/>
      <c r="KXT34"/>
      <c r="KXU34"/>
      <c r="KXV34"/>
      <c r="KXW34"/>
      <c r="KXX34"/>
      <c r="KXY34"/>
      <c r="KXZ34"/>
      <c r="KYA34"/>
      <c r="KYB34"/>
      <c r="KYC34"/>
      <c r="KYD34"/>
      <c r="KYE34"/>
      <c r="KYF34"/>
      <c r="KYG34"/>
      <c r="KYH34"/>
      <c r="KYI34"/>
      <c r="KYJ34"/>
      <c r="KYK34"/>
      <c r="KYL34"/>
      <c r="KYM34"/>
      <c r="KYN34"/>
      <c r="KYO34"/>
      <c r="KYP34"/>
      <c r="KYQ34"/>
      <c r="KYR34"/>
      <c r="KYS34"/>
      <c r="KYT34"/>
      <c r="KYU34"/>
      <c r="KYV34"/>
      <c r="KYW34"/>
      <c r="KYX34"/>
      <c r="KYY34"/>
      <c r="KYZ34"/>
      <c r="KZA34"/>
      <c r="KZB34"/>
      <c r="KZC34"/>
      <c r="KZD34"/>
      <c r="KZE34"/>
      <c r="KZF34"/>
      <c r="KZG34"/>
      <c r="KZH34"/>
      <c r="KZI34"/>
      <c r="KZJ34"/>
      <c r="KZK34"/>
      <c r="KZL34"/>
      <c r="KZM34"/>
      <c r="KZN34"/>
      <c r="KZO34"/>
      <c r="KZP34"/>
      <c r="KZQ34"/>
      <c r="KZR34"/>
      <c r="KZS34"/>
      <c r="KZT34"/>
      <c r="KZU34"/>
      <c r="KZV34"/>
      <c r="KZW34"/>
      <c r="KZX34"/>
      <c r="KZY34"/>
      <c r="KZZ34"/>
      <c r="LAA34"/>
      <c r="LAB34"/>
      <c r="LAC34"/>
      <c r="LAD34"/>
      <c r="LAE34"/>
      <c r="LAF34"/>
      <c r="LAG34"/>
      <c r="LAH34"/>
      <c r="LAI34"/>
      <c r="LAJ34"/>
      <c r="LAK34"/>
      <c r="LAL34"/>
      <c r="LAM34"/>
      <c r="LAN34"/>
      <c r="LAO34"/>
      <c r="LAP34"/>
      <c r="LAQ34"/>
      <c r="LAR34"/>
      <c r="LAS34"/>
      <c r="LAT34"/>
      <c r="LAU34"/>
      <c r="LAV34"/>
      <c r="LAW34"/>
      <c r="LAX34"/>
      <c r="LAY34"/>
      <c r="LAZ34"/>
      <c r="LBA34"/>
      <c r="LBB34"/>
      <c r="LBC34"/>
      <c r="LBD34"/>
      <c r="LBE34"/>
      <c r="LBF34"/>
      <c r="LBG34"/>
      <c r="LBH34"/>
      <c r="LBI34"/>
      <c r="LBJ34"/>
      <c r="LBK34"/>
      <c r="LBL34"/>
      <c r="LBM34"/>
      <c r="LBN34"/>
      <c r="LBO34"/>
      <c r="LBP34"/>
      <c r="LBQ34"/>
      <c r="LBR34"/>
      <c r="LBS34"/>
      <c r="LBT34"/>
      <c r="LBU34"/>
      <c r="LBV34"/>
      <c r="LBW34"/>
      <c r="LBX34"/>
      <c r="LBY34"/>
      <c r="LBZ34"/>
      <c r="LCA34"/>
      <c r="LCB34"/>
      <c r="LCC34"/>
      <c r="LCD34"/>
      <c r="LCE34"/>
      <c r="LCF34"/>
      <c r="LCG34"/>
      <c r="LCH34"/>
      <c r="LCI34"/>
      <c r="LCJ34"/>
      <c r="LCK34"/>
      <c r="LCL34"/>
      <c r="LCM34"/>
      <c r="LCN34"/>
      <c r="LCO34"/>
      <c r="LCP34"/>
      <c r="LCQ34"/>
      <c r="LCR34"/>
      <c r="LCS34"/>
      <c r="LCT34"/>
      <c r="LCU34"/>
      <c r="LCV34"/>
      <c r="LCW34"/>
      <c r="LCX34"/>
      <c r="LCY34"/>
      <c r="LCZ34"/>
      <c r="LDA34"/>
      <c r="LDB34"/>
      <c r="LDC34"/>
      <c r="LDD34"/>
      <c r="LDE34"/>
      <c r="LDF34"/>
      <c r="LDG34"/>
      <c r="LDH34"/>
      <c r="LDI34"/>
      <c r="LDJ34"/>
      <c r="LDK34"/>
      <c r="LDL34"/>
      <c r="LDM34"/>
      <c r="LDN34"/>
      <c r="LDO34"/>
      <c r="LDP34"/>
      <c r="LDQ34"/>
      <c r="LDR34"/>
      <c r="LDS34"/>
      <c r="LDT34"/>
      <c r="LDU34"/>
      <c r="LDV34"/>
      <c r="LDW34"/>
      <c r="LDX34"/>
      <c r="LDY34"/>
      <c r="LDZ34"/>
      <c r="LEA34"/>
      <c r="LEB34"/>
      <c r="LEC34"/>
      <c r="LED34"/>
      <c r="LEE34"/>
      <c r="LEF34"/>
      <c r="LEG34"/>
      <c r="LEH34"/>
      <c r="LEI34"/>
      <c r="LEJ34"/>
      <c r="LEK34"/>
      <c r="LEL34"/>
      <c r="LEM34"/>
      <c r="LEN34"/>
      <c r="LEO34"/>
      <c r="LEP34"/>
      <c r="LEQ34"/>
      <c r="LER34"/>
      <c r="LES34"/>
      <c r="LET34"/>
      <c r="LEU34"/>
      <c r="LEV34"/>
      <c r="LEW34"/>
      <c r="LEX34"/>
      <c r="LEY34"/>
      <c r="LEZ34"/>
      <c r="LFA34"/>
      <c r="LFB34"/>
      <c r="LFC34"/>
      <c r="LFD34"/>
      <c r="LFE34"/>
      <c r="LFF34"/>
      <c r="LFG34"/>
      <c r="LFH34"/>
      <c r="LFI34"/>
      <c r="LFJ34"/>
      <c r="LFK34"/>
      <c r="LFL34"/>
      <c r="LFM34"/>
      <c r="LFN34"/>
      <c r="LFO34"/>
      <c r="LFP34"/>
      <c r="LFQ34"/>
      <c r="LFR34"/>
      <c r="LFS34"/>
      <c r="LFT34"/>
      <c r="LFU34"/>
      <c r="LFV34"/>
      <c r="LFW34"/>
      <c r="LFX34"/>
      <c r="LFY34"/>
      <c r="LFZ34"/>
      <c r="LGA34"/>
      <c r="LGB34"/>
      <c r="LGC34"/>
      <c r="LGD34"/>
      <c r="LGE34"/>
      <c r="LGF34"/>
      <c r="LGG34"/>
      <c r="LGH34"/>
      <c r="LGI34"/>
      <c r="LGJ34"/>
      <c r="LGK34"/>
      <c r="LGL34"/>
      <c r="LGM34"/>
      <c r="LGN34"/>
      <c r="LGO34"/>
      <c r="LGP34"/>
      <c r="LGQ34"/>
      <c r="LGR34"/>
      <c r="LGS34"/>
      <c r="LGT34"/>
      <c r="LGU34"/>
      <c r="LGV34"/>
      <c r="LGW34"/>
      <c r="LGX34"/>
      <c r="LGY34"/>
      <c r="LGZ34"/>
      <c r="LHA34"/>
      <c r="LHB34"/>
      <c r="LHC34"/>
      <c r="LHD34"/>
      <c r="LHE34"/>
      <c r="LHF34"/>
      <c r="LHG34"/>
      <c r="LHH34"/>
      <c r="LHI34"/>
      <c r="LHJ34"/>
      <c r="LHK34"/>
      <c r="LHL34"/>
      <c r="LHM34"/>
      <c r="LHN34"/>
      <c r="LHO34"/>
      <c r="LHP34"/>
      <c r="LHQ34"/>
      <c r="LHR34"/>
      <c r="LHS34"/>
      <c r="LHT34"/>
      <c r="LHU34"/>
      <c r="LHV34"/>
      <c r="LHW34"/>
      <c r="LHX34"/>
      <c r="LHY34"/>
      <c r="LHZ34"/>
      <c r="LIA34"/>
      <c r="LIB34"/>
      <c r="LIC34"/>
      <c r="LID34"/>
      <c r="LIE34"/>
      <c r="LIF34"/>
      <c r="LIG34"/>
      <c r="LIH34"/>
      <c r="LII34"/>
      <c r="LIJ34"/>
      <c r="LIK34"/>
      <c r="LIL34"/>
      <c r="LIM34"/>
      <c r="LIN34"/>
      <c r="LIO34"/>
      <c r="LIP34"/>
      <c r="LIQ34"/>
      <c r="LIR34"/>
      <c r="LIS34"/>
      <c r="LIT34"/>
      <c r="LIU34"/>
      <c r="LIV34"/>
      <c r="LIW34"/>
      <c r="LIX34"/>
      <c r="LIY34"/>
      <c r="LIZ34"/>
      <c r="LJA34"/>
      <c r="LJB34"/>
      <c r="LJC34"/>
      <c r="LJD34"/>
      <c r="LJE34"/>
      <c r="LJF34"/>
      <c r="LJG34"/>
      <c r="LJH34"/>
      <c r="LJI34"/>
      <c r="LJJ34"/>
      <c r="LJK34"/>
      <c r="LJL34"/>
      <c r="LJM34"/>
      <c r="LJN34"/>
      <c r="LJO34"/>
      <c r="LJP34"/>
      <c r="LJQ34"/>
      <c r="LJR34"/>
      <c r="LJS34"/>
      <c r="LJT34"/>
      <c r="LJU34"/>
      <c r="LJV34"/>
      <c r="LJW34"/>
      <c r="LJX34"/>
      <c r="LJY34"/>
      <c r="LJZ34"/>
      <c r="LKA34"/>
      <c r="LKB34"/>
      <c r="LKC34"/>
      <c r="LKD34"/>
      <c r="LKE34"/>
      <c r="LKF34"/>
      <c r="LKG34"/>
      <c r="LKH34"/>
      <c r="LKI34"/>
      <c r="LKJ34"/>
      <c r="LKK34"/>
      <c r="LKL34"/>
      <c r="LKM34"/>
      <c r="LKN34"/>
      <c r="LKO34"/>
      <c r="LKP34"/>
      <c r="LKQ34"/>
      <c r="LKR34"/>
      <c r="LKS34"/>
      <c r="LKT34"/>
      <c r="LKU34"/>
      <c r="LKV34"/>
      <c r="LKW34"/>
      <c r="LKX34"/>
      <c r="LKY34"/>
      <c r="LKZ34"/>
      <c r="LLA34"/>
      <c r="LLB34"/>
      <c r="LLC34"/>
      <c r="LLD34"/>
      <c r="LLE34"/>
      <c r="LLF34"/>
      <c r="LLG34"/>
      <c r="LLH34"/>
      <c r="LLI34"/>
      <c r="LLJ34"/>
      <c r="LLK34"/>
      <c r="LLL34"/>
      <c r="LLM34"/>
      <c r="LLN34"/>
      <c r="LLO34"/>
      <c r="LLP34"/>
      <c r="LLQ34"/>
      <c r="LLR34"/>
      <c r="LLS34"/>
      <c r="LLT34"/>
      <c r="LLU34"/>
      <c r="LLV34"/>
      <c r="LLW34"/>
      <c r="LLX34"/>
      <c r="LLY34"/>
      <c r="LLZ34"/>
      <c r="LMA34"/>
      <c r="LMB34"/>
      <c r="LMC34"/>
      <c r="LMD34"/>
      <c r="LME34"/>
      <c r="LMF34"/>
      <c r="LMG34"/>
      <c r="LMH34"/>
      <c r="LMI34"/>
      <c r="LMJ34"/>
      <c r="LMK34"/>
      <c r="LML34"/>
      <c r="LMM34"/>
      <c r="LMN34"/>
      <c r="LMO34"/>
      <c r="LMP34"/>
      <c r="LMQ34"/>
      <c r="LMR34"/>
      <c r="LMS34"/>
      <c r="LMT34"/>
      <c r="LMU34"/>
      <c r="LMV34"/>
      <c r="LMW34"/>
      <c r="LMX34"/>
      <c r="LMY34"/>
      <c r="LMZ34"/>
      <c r="LNA34"/>
      <c r="LNB34"/>
      <c r="LNC34"/>
      <c r="LND34"/>
      <c r="LNE34"/>
      <c r="LNF34"/>
      <c r="LNG34"/>
      <c r="LNH34"/>
      <c r="LNI34"/>
      <c r="LNJ34"/>
      <c r="LNK34"/>
      <c r="LNL34"/>
      <c r="LNM34"/>
      <c r="LNN34"/>
      <c r="LNO34"/>
      <c r="LNP34"/>
      <c r="LNQ34"/>
      <c r="LNR34"/>
      <c r="LNS34"/>
      <c r="LNT34"/>
      <c r="LNU34"/>
      <c r="LNV34"/>
      <c r="LNW34"/>
      <c r="LNX34"/>
      <c r="LNY34"/>
      <c r="LNZ34"/>
      <c r="LOA34"/>
      <c r="LOB34"/>
      <c r="LOC34"/>
      <c r="LOD34"/>
      <c r="LOE34"/>
      <c r="LOF34"/>
      <c r="LOG34"/>
      <c r="LOH34"/>
      <c r="LOI34"/>
      <c r="LOJ34"/>
      <c r="LOK34"/>
      <c r="LOL34"/>
      <c r="LOM34"/>
      <c r="LON34"/>
      <c r="LOO34"/>
      <c r="LOP34"/>
      <c r="LOQ34"/>
      <c r="LOR34"/>
      <c r="LOS34"/>
      <c r="LOT34"/>
      <c r="LOU34"/>
      <c r="LOV34"/>
      <c r="LOW34"/>
      <c r="LOX34"/>
      <c r="LOY34"/>
      <c r="LOZ34"/>
      <c r="LPA34"/>
      <c r="LPB34"/>
      <c r="LPC34"/>
      <c r="LPD34"/>
      <c r="LPE34"/>
      <c r="LPF34"/>
      <c r="LPG34"/>
      <c r="LPH34"/>
      <c r="LPI34"/>
      <c r="LPJ34"/>
      <c r="LPK34"/>
      <c r="LPL34"/>
      <c r="LPM34"/>
      <c r="LPN34"/>
      <c r="LPO34"/>
      <c r="LPP34"/>
      <c r="LPQ34"/>
      <c r="LPR34"/>
      <c r="LPS34"/>
      <c r="LPT34"/>
      <c r="LPU34"/>
      <c r="LPV34"/>
      <c r="LPW34"/>
      <c r="LPX34"/>
      <c r="LPY34"/>
      <c r="LPZ34"/>
      <c r="LQA34"/>
      <c r="LQB34"/>
      <c r="LQC34"/>
      <c r="LQD34"/>
      <c r="LQE34"/>
      <c r="LQF34"/>
      <c r="LQG34"/>
      <c r="LQH34"/>
      <c r="LQI34"/>
      <c r="LQJ34"/>
      <c r="LQK34"/>
      <c r="LQL34"/>
      <c r="LQM34"/>
      <c r="LQN34"/>
      <c r="LQO34"/>
      <c r="LQP34"/>
      <c r="LQQ34"/>
      <c r="LQR34"/>
      <c r="LQS34"/>
      <c r="LQT34"/>
      <c r="LQU34"/>
      <c r="LQV34"/>
      <c r="LQW34"/>
      <c r="LQX34"/>
      <c r="LQY34"/>
      <c r="LQZ34"/>
      <c r="LRA34"/>
      <c r="LRB34"/>
      <c r="LRC34"/>
      <c r="LRD34"/>
      <c r="LRE34"/>
      <c r="LRF34"/>
      <c r="LRG34"/>
      <c r="LRH34"/>
      <c r="LRI34"/>
      <c r="LRJ34"/>
      <c r="LRK34"/>
      <c r="LRL34"/>
      <c r="LRM34"/>
      <c r="LRN34"/>
      <c r="LRO34"/>
      <c r="LRP34"/>
      <c r="LRQ34"/>
      <c r="LRR34"/>
      <c r="LRS34"/>
      <c r="LRT34"/>
      <c r="LRU34"/>
      <c r="LRV34"/>
      <c r="LRW34"/>
      <c r="LRX34"/>
      <c r="LRY34"/>
      <c r="LRZ34"/>
      <c r="LSA34"/>
      <c r="LSB34"/>
      <c r="LSC34"/>
      <c r="LSD34"/>
      <c r="LSE34"/>
      <c r="LSF34"/>
      <c r="LSG34"/>
      <c r="LSH34"/>
      <c r="LSI34"/>
      <c r="LSJ34"/>
      <c r="LSK34"/>
      <c r="LSL34"/>
      <c r="LSM34"/>
      <c r="LSN34"/>
      <c r="LSO34"/>
      <c r="LSP34"/>
      <c r="LSQ34"/>
      <c r="LSR34"/>
      <c r="LSS34"/>
      <c r="LST34"/>
      <c r="LSU34"/>
      <c r="LSV34"/>
      <c r="LSW34"/>
      <c r="LSX34"/>
      <c r="LSY34"/>
      <c r="LSZ34"/>
      <c r="LTA34"/>
      <c r="LTB34"/>
      <c r="LTC34"/>
      <c r="LTD34"/>
      <c r="LTE34"/>
      <c r="LTF34"/>
      <c r="LTG34"/>
      <c r="LTH34"/>
      <c r="LTI34"/>
      <c r="LTJ34"/>
      <c r="LTK34"/>
      <c r="LTL34"/>
      <c r="LTM34"/>
      <c r="LTN34"/>
      <c r="LTO34"/>
      <c r="LTP34"/>
      <c r="LTQ34"/>
      <c r="LTR34"/>
      <c r="LTS34"/>
      <c r="LTT34"/>
      <c r="LTU34"/>
      <c r="LTV34"/>
      <c r="LTW34"/>
      <c r="LTX34"/>
      <c r="LTY34"/>
      <c r="LTZ34"/>
      <c r="LUA34"/>
      <c r="LUB34"/>
      <c r="LUC34"/>
      <c r="LUD34"/>
      <c r="LUE34"/>
      <c r="LUF34"/>
      <c r="LUG34"/>
      <c r="LUH34"/>
      <c r="LUI34"/>
      <c r="LUJ34"/>
      <c r="LUK34"/>
      <c r="LUL34"/>
      <c r="LUM34"/>
      <c r="LUN34"/>
      <c r="LUO34"/>
      <c r="LUP34"/>
      <c r="LUQ34"/>
      <c r="LUR34"/>
      <c r="LUS34"/>
      <c r="LUT34"/>
      <c r="LUU34"/>
      <c r="LUV34"/>
      <c r="LUW34"/>
      <c r="LUX34"/>
      <c r="LUY34"/>
      <c r="LUZ34"/>
      <c r="LVA34"/>
      <c r="LVB34"/>
      <c r="LVC34"/>
      <c r="LVD34"/>
      <c r="LVE34"/>
      <c r="LVF34"/>
      <c r="LVG34"/>
      <c r="LVH34"/>
      <c r="LVI34"/>
      <c r="LVJ34"/>
      <c r="LVK34"/>
      <c r="LVL34"/>
      <c r="LVM34"/>
      <c r="LVN34"/>
      <c r="LVO34"/>
      <c r="LVP34"/>
      <c r="LVQ34"/>
      <c r="LVR34"/>
      <c r="LVS34"/>
      <c r="LVT34"/>
      <c r="LVU34"/>
      <c r="LVV34"/>
      <c r="LVW34"/>
      <c r="LVX34"/>
      <c r="LVY34"/>
      <c r="LVZ34"/>
      <c r="LWA34"/>
      <c r="LWB34"/>
      <c r="LWC34"/>
      <c r="LWD34"/>
      <c r="LWE34"/>
      <c r="LWF34"/>
      <c r="LWG34"/>
      <c r="LWH34"/>
      <c r="LWI34"/>
      <c r="LWJ34"/>
      <c r="LWK34"/>
      <c r="LWL34"/>
      <c r="LWM34"/>
      <c r="LWN34"/>
      <c r="LWO34"/>
      <c r="LWP34"/>
      <c r="LWQ34"/>
      <c r="LWR34"/>
      <c r="LWS34"/>
      <c r="LWT34"/>
      <c r="LWU34"/>
      <c r="LWV34"/>
      <c r="LWW34"/>
      <c r="LWX34"/>
      <c r="LWY34"/>
      <c r="LWZ34"/>
      <c r="LXA34"/>
      <c r="LXB34"/>
      <c r="LXC34"/>
      <c r="LXD34"/>
      <c r="LXE34"/>
      <c r="LXF34"/>
      <c r="LXG34"/>
      <c r="LXH34"/>
      <c r="LXI34"/>
      <c r="LXJ34"/>
      <c r="LXK34"/>
      <c r="LXL34"/>
      <c r="LXM34"/>
      <c r="LXN34"/>
      <c r="LXO34"/>
      <c r="LXP34"/>
      <c r="LXQ34"/>
      <c r="LXR34"/>
      <c r="LXS34"/>
      <c r="LXT34"/>
      <c r="LXU34"/>
      <c r="LXV34"/>
      <c r="LXW34"/>
      <c r="LXX34"/>
      <c r="LXY34"/>
      <c r="LXZ34"/>
      <c r="LYA34"/>
      <c r="LYB34"/>
      <c r="LYC34"/>
      <c r="LYD34"/>
      <c r="LYE34"/>
      <c r="LYF34"/>
      <c r="LYG34"/>
      <c r="LYH34"/>
      <c r="LYI34"/>
      <c r="LYJ34"/>
      <c r="LYK34"/>
      <c r="LYL34"/>
      <c r="LYM34"/>
      <c r="LYN34"/>
      <c r="LYO34"/>
      <c r="LYP34"/>
      <c r="LYQ34"/>
      <c r="LYR34"/>
      <c r="LYS34"/>
      <c r="LYT34"/>
      <c r="LYU34"/>
      <c r="LYV34"/>
      <c r="LYW34"/>
      <c r="LYX34"/>
      <c r="LYY34"/>
      <c r="LYZ34"/>
      <c r="LZA34"/>
      <c r="LZB34"/>
      <c r="LZC34"/>
      <c r="LZD34"/>
      <c r="LZE34"/>
      <c r="LZF34"/>
      <c r="LZG34"/>
      <c r="LZH34"/>
      <c r="LZI34"/>
      <c r="LZJ34"/>
      <c r="LZK34"/>
      <c r="LZL34"/>
      <c r="LZM34"/>
      <c r="LZN34"/>
      <c r="LZO34"/>
      <c r="LZP34"/>
      <c r="LZQ34"/>
      <c r="LZR34"/>
      <c r="LZS34"/>
      <c r="LZT34"/>
      <c r="LZU34"/>
      <c r="LZV34"/>
      <c r="LZW34"/>
      <c r="LZX34"/>
      <c r="LZY34"/>
      <c r="LZZ34"/>
      <c r="MAA34"/>
      <c r="MAB34"/>
      <c r="MAC34"/>
      <c r="MAD34"/>
      <c r="MAE34"/>
      <c r="MAF34"/>
      <c r="MAG34"/>
      <c r="MAH34"/>
      <c r="MAI34"/>
      <c r="MAJ34"/>
      <c r="MAK34"/>
      <c r="MAL34"/>
      <c r="MAM34"/>
      <c r="MAN34"/>
      <c r="MAO34"/>
      <c r="MAP34"/>
      <c r="MAQ34"/>
      <c r="MAR34"/>
      <c r="MAS34"/>
      <c r="MAT34"/>
      <c r="MAU34"/>
      <c r="MAV34"/>
      <c r="MAW34"/>
      <c r="MAX34"/>
      <c r="MAY34"/>
      <c r="MAZ34"/>
      <c r="MBA34"/>
      <c r="MBB34"/>
      <c r="MBC34"/>
      <c r="MBD34"/>
      <c r="MBE34"/>
      <c r="MBF34"/>
      <c r="MBG34"/>
      <c r="MBH34"/>
      <c r="MBI34"/>
      <c r="MBJ34"/>
      <c r="MBK34"/>
      <c r="MBL34"/>
      <c r="MBM34"/>
      <c r="MBN34"/>
      <c r="MBO34"/>
      <c r="MBP34"/>
      <c r="MBQ34"/>
      <c r="MBR34"/>
      <c r="MBS34"/>
      <c r="MBT34"/>
      <c r="MBU34"/>
      <c r="MBV34"/>
      <c r="MBW34"/>
      <c r="MBX34"/>
      <c r="MBY34"/>
      <c r="MBZ34"/>
      <c r="MCA34"/>
      <c r="MCB34"/>
      <c r="MCC34"/>
      <c r="MCD34"/>
      <c r="MCE34"/>
      <c r="MCF34"/>
      <c r="MCG34"/>
      <c r="MCH34"/>
      <c r="MCI34"/>
      <c r="MCJ34"/>
      <c r="MCK34"/>
      <c r="MCL34"/>
      <c r="MCM34"/>
      <c r="MCN34"/>
      <c r="MCO34"/>
      <c r="MCP34"/>
      <c r="MCQ34"/>
      <c r="MCR34"/>
      <c r="MCS34"/>
      <c r="MCT34"/>
      <c r="MCU34"/>
      <c r="MCV34"/>
      <c r="MCW34"/>
      <c r="MCX34"/>
      <c r="MCY34"/>
      <c r="MCZ34"/>
      <c r="MDA34"/>
      <c r="MDB34"/>
      <c r="MDC34"/>
      <c r="MDD34"/>
      <c r="MDE34"/>
      <c r="MDF34"/>
      <c r="MDG34"/>
      <c r="MDH34"/>
      <c r="MDI34"/>
      <c r="MDJ34"/>
      <c r="MDK34"/>
      <c r="MDL34"/>
      <c r="MDM34"/>
      <c r="MDN34"/>
      <c r="MDO34"/>
      <c r="MDP34"/>
      <c r="MDQ34"/>
      <c r="MDR34"/>
      <c r="MDS34"/>
      <c r="MDT34"/>
      <c r="MDU34"/>
      <c r="MDV34"/>
      <c r="MDW34"/>
      <c r="MDX34"/>
      <c r="MDY34"/>
      <c r="MDZ34"/>
      <c r="MEA34"/>
      <c r="MEB34"/>
      <c r="MEC34"/>
      <c r="MED34"/>
      <c r="MEE34"/>
      <c r="MEF34"/>
      <c r="MEG34"/>
      <c r="MEH34"/>
      <c r="MEI34"/>
      <c r="MEJ34"/>
      <c r="MEK34"/>
      <c r="MEL34"/>
      <c r="MEM34"/>
      <c r="MEN34"/>
      <c r="MEO34"/>
      <c r="MEP34"/>
      <c r="MEQ34"/>
      <c r="MER34"/>
      <c r="MES34"/>
      <c r="MET34"/>
      <c r="MEU34"/>
      <c r="MEV34"/>
      <c r="MEW34"/>
      <c r="MEX34"/>
      <c r="MEY34"/>
      <c r="MEZ34"/>
      <c r="MFA34"/>
      <c r="MFB34"/>
      <c r="MFC34"/>
      <c r="MFD34"/>
      <c r="MFE34"/>
      <c r="MFF34"/>
      <c r="MFG34"/>
      <c r="MFH34"/>
      <c r="MFI34"/>
      <c r="MFJ34"/>
      <c r="MFK34"/>
      <c r="MFL34"/>
      <c r="MFM34"/>
      <c r="MFN34"/>
      <c r="MFO34"/>
      <c r="MFP34"/>
      <c r="MFQ34"/>
      <c r="MFR34"/>
      <c r="MFS34"/>
      <c r="MFT34"/>
      <c r="MFU34"/>
      <c r="MFV34"/>
      <c r="MFW34"/>
      <c r="MFX34"/>
      <c r="MFY34"/>
      <c r="MFZ34"/>
      <c r="MGA34"/>
      <c r="MGB34"/>
      <c r="MGC34"/>
      <c r="MGD34"/>
      <c r="MGE34"/>
      <c r="MGF34"/>
      <c r="MGG34"/>
      <c r="MGH34"/>
      <c r="MGI34"/>
      <c r="MGJ34"/>
      <c r="MGK34"/>
      <c r="MGL34"/>
      <c r="MGM34"/>
      <c r="MGN34"/>
      <c r="MGO34"/>
      <c r="MGP34"/>
      <c r="MGQ34"/>
      <c r="MGR34"/>
      <c r="MGS34"/>
      <c r="MGT34"/>
      <c r="MGU34"/>
      <c r="MGV34"/>
      <c r="MGW34"/>
      <c r="MGX34"/>
      <c r="MGY34"/>
      <c r="MGZ34"/>
      <c r="MHA34"/>
      <c r="MHB34"/>
      <c r="MHC34"/>
      <c r="MHD34"/>
      <c r="MHE34"/>
      <c r="MHF34"/>
      <c r="MHG34"/>
      <c r="MHH34"/>
      <c r="MHI34"/>
      <c r="MHJ34"/>
      <c r="MHK34"/>
      <c r="MHL34"/>
      <c r="MHM34"/>
      <c r="MHN34"/>
      <c r="MHO34"/>
      <c r="MHP34"/>
      <c r="MHQ34"/>
      <c r="MHR34"/>
      <c r="MHS34"/>
      <c r="MHT34"/>
      <c r="MHU34"/>
      <c r="MHV34"/>
      <c r="MHW34"/>
      <c r="MHX34"/>
      <c r="MHY34"/>
      <c r="MHZ34"/>
      <c r="MIA34"/>
      <c r="MIB34"/>
      <c r="MIC34"/>
      <c r="MID34"/>
      <c r="MIE34"/>
      <c r="MIF34"/>
      <c r="MIG34"/>
      <c r="MIH34"/>
      <c r="MII34"/>
      <c r="MIJ34"/>
      <c r="MIK34"/>
      <c r="MIL34"/>
      <c r="MIM34"/>
      <c r="MIN34"/>
      <c r="MIO34"/>
      <c r="MIP34"/>
      <c r="MIQ34"/>
      <c r="MIR34"/>
      <c r="MIS34"/>
      <c r="MIT34"/>
      <c r="MIU34"/>
      <c r="MIV34"/>
      <c r="MIW34"/>
      <c r="MIX34"/>
      <c r="MIY34"/>
      <c r="MIZ34"/>
      <c r="MJA34"/>
      <c r="MJB34"/>
      <c r="MJC34"/>
      <c r="MJD34"/>
      <c r="MJE34"/>
      <c r="MJF34"/>
      <c r="MJG34"/>
      <c r="MJH34"/>
      <c r="MJI34"/>
      <c r="MJJ34"/>
      <c r="MJK34"/>
      <c r="MJL34"/>
      <c r="MJM34"/>
      <c r="MJN34"/>
      <c r="MJO34"/>
      <c r="MJP34"/>
      <c r="MJQ34"/>
      <c r="MJR34"/>
      <c r="MJS34"/>
      <c r="MJT34"/>
      <c r="MJU34"/>
      <c r="MJV34"/>
      <c r="MJW34"/>
      <c r="MJX34"/>
      <c r="MJY34"/>
      <c r="MJZ34"/>
      <c r="MKA34"/>
      <c r="MKB34"/>
      <c r="MKC34"/>
      <c r="MKD34"/>
      <c r="MKE34"/>
      <c r="MKF34"/>
      <c r="MKG34"/>
      <c r="MKH34"/>
      <c r="MKI34"/>
      <c r="MKJ34"/>
      <c r="MKK34"/>
      <c r="MKL34"/>
      <c r="MKM34"/>
      <c r="MKN34"/>
      <c r="MKO34"/>
      <c r="MKP34"/>
      <c r="MKQ34"/>
      <c r="MKR34"/>
      <c r="MKS34"/>
      <c r="MKT34"/>
      <c r="MKU34"/>
      <c r="MKV34"/>
      <c r="MKW34"/>
      <c r="MKX34"/>
      <c r="MKY34"/>
      <c r="MKZ34"/>
      <c r="MLA34"/>
      <c r="MLB34"/>
      <c r="MLC34"/>
      <c r="MLD34"/>
      <c r="MLE34"/>
      <c r="MLF34"/>
      <c r="MLG34"/>
      <c r="MLH34"/>
      <c r="MLI34"/>
      <c r="MLJ34"/>
      <c r="MLK34"/>
      <c r="MLL34"/>
      <c r="MLM34"/>
      <c r="MLN34"/>
      <c r="MLO34"/>
      <c r="MLP34"/>
      <c r="MLQ34"/>
      <c r="MLR34"/>
      <c r="MLS34"/>
      <c r="MLT34"/>
      <c r="MLU34"/>
      <c r="MLV34"/>
      <c r="MLW34"/>
      <c r="MLX34"/>
      <c r="MLY34"/>
      <c r="MLZ34"/>
      <c r="MMA34"/>
      <c r="MMB34"/>
      <c r="MMC34"/>
      <c r="MMD34"/>
      <c r="MME34"/>
      <c r="MMF34"/>
      <c r="MMG34"/>
      <c r="MMH34"/>
      <c r="MMI34"/>
      <c r="MMJ34"/>
      <c r="MMK34"/>
      <c r="MML34"/>
      <c r="MMM34"/>
      <c r="MMN34"/>
      <c r="MMO34"/>
      <c r="MMP34"/>
      <c r="MMQ34"/>
      <c r="MMR34"/>
      <c r="MMS34"/>
      <c r="MMT34"/>
      <c r="MMU34"/>
      <c r="MMV34"/>
      <c r="MMW34"/>
      <c r="MMX34"/>
      <c r="MMY34"/>
      <c r="MMZ34"/>
      <c r="MNA34"/>
      <c r="MNB34"/>
      <c r="MNC34"/>
      <c r="MND34"/>
      <c r="MNE34"/>
      <c r="MNF34"/>
      <c r="MNG34"/>
      <c r="MNH34"/>
      <c r="MNI34"/>
      <c r="MNJ34"/>
      <c r="MNK34"/>
      <c r="MNL34"/>
      <c r="MNM34"/>
      <c r="MNN34"/>
      <c r="MNO34"/>
      <c r="MNP34"/>
      <c r="MNQ34"/>
      <c r="MNR34"/>
      <c r="MNS34"/>
      <c r="MNT34"/>
      <c r="MNU34"/>
      <c r="MNV34"/>
      <c r="MNW34"/>
      <c r="MNX34"/>
      <c r="MNY34"/>
      <c r="MNZ34"/>
      <c r="MOA34"/>
      <c r="MOB34"/>
      <c r="MOC34"/>
      <c r="MOD34"/>
      <c r="MOE34"/>
      <c r="MOF34"/>
      <c r="MOG34"/>
      <c r="MOH34"/>
      <c r="MOI34"/>
      <c r="MOJ34"/>
      <c r="MOK34"/>
      <c r="MOL34"/>
      <c r="MOM34"/>
      <c r="MON34"/>
      <c r="MOO34"/>
      <c r="MOP34"/>
      <c r="MOQ34"/>
      <c r="MOR34"/>
      <c r="MOS34"/>
      <c r="MOT34"/>
      <c r="MOU34"/>
      <c r="MOV34"/>
      <c r="MOW34"/>
      <c r="MOX34"/>
      <c r="MOY34"/>
      <c r="MOZ34"/>
      <c r="MPA34"/>
      <c r="MPB34"/>
      <c r="MPC34"/>
      <c r="MPD34"/>
      <c r="MPE34"/>
      <c r="MPF34"/>
      <c r="MPG34"/>
      <c r="MPH34"/>
      <c r="MPI34"/>
      <c r="MPJ34"/>
      <c r="MPK34"/>
      <c r="MPL34"/>
      <c r="MPM34"/>
      <c r="MPN34"/>
      <c r="MPO34"/>
      <c r="MPP34"/>
      <c r="MPQ34"/>
      <c r="MPR34"/>
      <c r="MPS34"/>
      <c r="MPT34"/>
      <c r="MPU34"/>
      <c r="MPV34"/>
      <c r="MPW34"/>
      <c r="MPX34"/>
      <c r="MPY34"/>
      <c r="MPZ34"/>
      <c r="MQA34"/>
      <c r="MQB34"/>
      <c r="MQC34"/>
      <c r="MQD34"/>
      <c r="MQE34"/>
      <c r="MQF34"/>
      <c r="MQG34"/>
      <c r="MQH34"/>
      <c r="MQI34"/>
      <c r="MQJ34"/>
      <c r="MQK34"/>
      <c r="MQL34"/>
      <c r="MQM34"/>
      <c r="MQN34"/>
      <c r="MQO34"/>
      <c r="MQP34"/>
      <c r="MQQ34"/>
      <c r="MQR34"/>
      <c r="MQS34"/>
      <c r="MQT34"/>
      <c r="MQU34"/>
      <c r="MQV34"/>
      <c r="MQW34"/>
      <c r="MQX34"/>
      <c r="MQY34"/>
      <c r="MQZ34"/>
      <c r="MRA34"/>
      <c r="MRB34"/>
      <c r="MRC34"/>
      <c r="MRD34"/>
      <c r="MRE34"/>
      <c r="MRF34"/>
      <c r="MRG34"/>
      <c r="MRH34"/>
      <c r="MRI34"/>
      <c r="MRJ34"/>
      <c r="MRK34"/>
      <c r="MRL34"/>
      <c r="MRM34"/>
      <c r="MRN34"/>
      <c r="MRO34"/>
      <c r="MRP34"/>
      <c r="MRQ34"/>
      <c r="MRR34"/>
      <c r="MRS34"/>
      <c r="MRT34"/>
      <c r="MRU34"/>
      <c r="MRV34"/>
      <c r="MRW34"/>
      <c r="MRX34"/>
      <c r="MRY34"/>
      <c r="MRZ34"/>
      <c r="MSA34"/>
      <c r="MSB34"/>
      <c r="MSC34"/>
      <c r="MSD34"/>
      <c r="MSE34"/>
      <c r="MSF34"/>
      <c r="MSG34"/>
      <c r="MSH34"/>
      <c r="MSI34"/>
      <c r="MSJ34"/>
      <c r="MSK34"/>
      <c r="MSL34"/>
      <c r="MSM34"/>
      <c r="MSN34"/>
      <c r="MSO34"/>
      <c r="MSP34"/>
      <c r="MSQ34"/>
      <c r="MSR34"/>
      <c r="MSS34"/>
      <c r="MST34"/>
      <c r="MSU34"/>
      <c r="MSV34"/>
      <c r="MSW34"/>
      <c r="MSX34"/>
      <c r="MSY34"/>
      <c r="MSZ34"/>
      <c r="MTA34"/>
      <c r="MTB34"/>
      <c r="MTC34"/>
      <c r="MTD34"/>
      <c r="MTE34"/>
      <c r="MTF34"/>
      <c r="MTG34"/>
      <c r="MTH34"/>
      <c r="MTI34"/>
      <c r="MTJ34"/>
      <c r="MTK34"/>
      <c r="MTL34"/>
      <c r="MTM34"/>
      <c r="MTN34"/>
      <c r="MTO34"/>
      <c r="MTP34"/>
      <c r="MTQ34"/>
      <c r="MTR34"/>
      <c r="MTS34"/>
      <c r="MTT34"/>
      <c r="MTU34"/>
      <c r="MTV34"/>
      <c r="MTW34"/>
      <c r="MTX34"/>
      <c r="MTY34"/>
      <c r="MTZ34"/>
      <c r="MUA34"/>
      <c r="MUB34"/>
      <c r="MUC34"/>
      <c r="MUD34"/>
      <c r="MUE34"/>
      <c r="MUF34"/>
      <c r="MUG34"/>
      <c r="MUH34"/>
      <c r="MUI34"/>
      <c r="MUJ34"/>
      <c r="MUK34"/>
      <c r="MUL34"/>
      <c r="MUM34"/>
      <c r="MUN34"/>
      <c r="MUO34"/>
      <c r="MUP34"/>
      <c r="MUQ34"/>
      <c r="MUR34"/>
      <c r="MUS34"/>
      <c r="MUT34"/>
      <c r="MUU34"/>
      <c r="MUV34"/>
      <c r="MUW34"/>
      <c r="MUX34"/>
      <c r="MUY34"/>
      <c r="MUZ34"/>
      <c r="MVA34"/>
      <c r="MVB34"/>
      <c r="MVC34"/>
      <c r="MVD34"/>
      <c r="MVE34"/>
      <c r="MVF34"/>
      <c r="MVG34"/>
      <c r="MVH34"/>
      <c r="MVI34"/>
      <c r="MVJ34"/>
      <c r="MVK34"/>
      <c r="MVL34"/>
      <c r="MVM34"/>
      <c r="MVN34"/>
      <c r="MVO34"/>
      <c r="MVP34"/>
      <c r="MVQ34"/>
      <c r="MVR34"/>
      <c r="MVS34"/>
      <c r="MVT34"/>
      <c r="MVU34"/>
      <c r="MVV34"/>
      <c r="MVW34"/>
      <c r="MVX34"/>
      <c r="MVY34"/>
      <c r="MVZ34"/>
      <c r="MWA34"/>
      <c r="MWB34"/>
      <c r="MWC34"/>
      <c r="MWD34"/>
      <c r="MWE34"/>
      <c r="MWF34"/>
      <c r="MWG34"/>
      <c r="MWH34"/>
      <c r="MWI34"/>
      <c r="MWJ34"/>
      <c r="MWK34"/>
      <c r="MWL34"/>
      <c r="MWM34"/>
      <c r="MWN34"/>
      <c r="MWO34"/>
      <c r="MWP34"/>
      <c r="MWQ34"/>
      <c r="MWR34"/>
      <c r="MWS34"/>
      <c r="MWT34"/>
      <c r="MWU34"/>
      <c r="MWV34"/>
      <c r="MWW34"/>
      <c r="MWX34"/>
      <c r="MWY34"/>
      <c r="MWZ34"/>
      <c r="MXA34"/>
      <c r="MXB34"/>
      <c r="MXC34"/>
      <c r="MXD34"/>
      <c r="MXE34"/>
      <c r="MXF34"/>
      <c r="MXG34"/>
      <c r="MXH34"/>
      <c r="MXI34"/>
      <c r="MXJ34"/>
      <c r="MXK34"/>
      <c r="MXL34"/>
      <c r="MXM34"/>
      <c r="MXN34"/>
      <c r="MXO34"/>
      <c r="MXP34"/>
      <c r="MXQ34"/>
      <c r="MXR34"/>
      <c r="MXS34"/>
      <c r="MXT34"/>
      <c r="MXU34"/>
      <c r="MXV34"/>
      <c r="MXW34"/>
      <c r="MXX34"/>
      <c r="MXY34"/>
      <c r="MXZ34"/>
      <c r="MYA34"/>
      <c r="MYB34"/>
      <c r="MYC34"/>
      <c r="MYD34"/>
      <c r="MYE34"/>
      <c r="MYF34"/>
      <c r="MYG34"/>
      <c r="MYH34"/>
      <c r="MYI34"/>
      <c r="MYJ34"/>
      <c r="MYK34"/>
      <c r="MYL34"/>
      <c r="MYM34"/>
      <c r="MYN34"/>
      <c r="MYO34"/>
      <c r="MYP34"/>
      <c r="MYQ34"/>
      <c r="MYR34"/>
      <c r="MYS34"/>
      <c r="MYT34"/>
      <c r="MYU34"/>
      <c r="MYV34"/>
      <c r="MYW34"/>
      <c r="MYX34"/>
      <c r="MYY34"/>
      <c r="MYZ34"/>
      <c r="MZA34"/>
      <c r="MZB34"/>
      <c r="MZC34"/>
      <c r="MZD34"/>
      <c r="MZE34"/>
      <c r="MZF34"/>
      <c r="MZG34"/>
      <c r="MZH34"/>
      <c r="MZI34"/>
      <c r="MZJ34"/>
      <c r="MZK34"/>
      <c r="MZL34"/>
      <c r="MZM34"/>
      <c r="MZN34"/>
      <c r="MZO34"/>
      <c r="MZP34"/>
      <c r="MZQ34"/>
      <c r="MZR34"/>
      <c r="MZS34"/>
      <c r="MZT34"/>
      <c r="MZU34"/>
      <c r="MZV34"/>
      <c r="MZW34"/>
      <c r="MZX34"/>
      <c r="MZY34"/>
      <c r="MZZ34"/>
      <c r="NAA34"/>
      <c r="NAB34"/>
      <c r="NAC34"/>
      <c r="NAD34"/>
      <c r="NAE34"/>
      <c r="NAF34"/>
      <c r="NAG34"/>
      <c r="NAH34"/>
      <c r="NAI34"/>
      <c r="NAJ34"/>
      <c r="NAK34"/>
      <c r="NAL34"/>
      <c r="NAM34"/>
      <c r="NAN34"/>
      <c r="NAO34"/>
      <c r="NAP34"/>
      <c r="NAQ34"/>
      <c r="NAR34"/>
      <c r="NAS34"/>
      <c r="NAT34"/>
      <c r="NAU34"/>
      <c r="NAV34"/>
      <c r="NAW34"/>
      <c r="NAX34"/>
      <c r="NAY34"/>
      <c r="NAZ34"/>
      <c r="NBA34"/>
      <c r="NBB34"/>
      <c r="NBC34"/>
      <c r="NBD34"/>
      <c r="NBE34"/>
      <c r="NBF34"/>
      <c r="NBG34"/>
      <c r="NBH34"/>
      <c r="NBI34"/>
      <c r="NBJ34"/>
      <c r="NBK34"/>
      <c r="NBL34"/>
      <c r="NBM34"/>
      <c r="NBN34"/>
      <c r="NBO34"/>
      <c r="NBP34"/>
      <c r="NBQ34"/>
      <c r="NBR34"/>
      <c r="NBS34"/>
      <c r="NBT34"/>
      <c r="NBU34"/>
      <c r="NBV34"/>
      <c r="NBW34"/>
      <c r="NBX34"/>
      <c r="NBY34"/>
      <c r="NBZ34"/>
      <c r="NCA34"/>
      <c r="NCB34"/>
      <c r="NCC34"/>
      <c r="NCD34"/>
      <c r="NCE34"/>
      <c r="NCF34"/>
      <c r="NCG34"/>
      <c r="NCH34"/>
      <c r="NCI34"/>
      <c r="NCJ34"/>
      <c r="NCK34"/>
      <c r="NCL34"/>
      <c r="NCM34"/>
      <c r="NCN34"/>
      <c r="NCO34"/>
      <c r="NCP34"/>
      <c r="NCQ34"/>
      <c r="NCR34"/>
      <c r="NCS34"/>
      <c r="NCT34"/>
      <c r="NCU34"/>
      <c r="NCV34"/>
      <c r="NCW34"/>
      <c r="NCX34"/>
      <c r="NCY34"/>
      <c r="NCZ34"/>
      <c r="NDA34"/>
      <c r="NDB34"/>
      <c r="NDC34"/>
      <c r="NDD34"/>
      <c r="NDE34"/>
      <c r="NDF34"/>
      <c r="NDG34"/>
      <c r="NDH34"/>
      <c r="NDI34"/>
      <c r="NDJ34"/>
      <c r="NDK34"/>
      <c r="NDL34"/>
      <c r="NDM34"/>
      <c r="NDN34"/>
      <c r="NDO34"/>
      <c r="NDP34"/>
      <c r="NDQ34"/>
      <c r="NDR34"/>
      <c r="NDS34"/>
      <c r="NDT34"/>
      <c r="NDU34"/>
      <c r="NDV34"/>
      <c r="NDW34"/>
      <c r="NDX34"/>
      <c r="NDY34"/>
      <c r="NDZ34"/>
      <c r="NEA34"/>
      <c r="NEB34"/>
      <c r="NEC34"/>
      <c r="NED34"/>
      <c r="NEE34"/>
      <c r="NEF34"/>
      <c r="NEG34"/>
      <c r="NEH34"/>
      <c r="NEI34"/>
      <c r="NEJ34"/>
      <c r="NEK34"/>
      <c r="NEL34"/>
      <c r="NEM34"/>
      <c r="NEN34"/>
      <c r="NEO34"/>
      <c r="NEP34"/>
      <c r="NEQ34"/>
      <c r="NER34"/>
      <c r="NES34"/>
      <c r="NET34"/>
      <c r="NEU34"/>
      <c r="NEV34"/>
      <c r="NEW34"/>
      <c r="NEX34"/>
      <c r="NEY34"/>
      <c r="NEZ34"/>
      <c r="NFA34"/>
      <c r="NFB34"/>
      <c r="NFC34"/>
      <c r="NFD34"/>
      <c r="NFE34"/>
      <c r="NFF34"/>
      <c r="NFG34"/>
      <c r="NFH34"/>
      <c r="NFI34"/>
      <c r="NFJ34"/>
      <c r="NFK34"/>
      <c r="NFL34"/>
      <c r="NFM34"/>
      <c r="NFN34"/>
      <c r="NFO34"/>
      <c r="NFP34"/>
      <c r="NFQ34"/>
      <c r="NFR34"/>
      <c r="NFS34"/>
      <c r="NFT34"/>
      <c r="NFU34"/>
      <c r="NFV34"/>
      <c r="NFW34"/>
      <c r="NFX34"/>
      <c r="NFY34"/>
      <c r="NFZ34"/>
      <c r="NGA34"/>
      <c r="NGB34"/>
      <c r="NGC34"/>
      <c r="NGD34"/>
      <c r="NGE34"/>
      <c r="NGF34"/>
      <c r="NGG34"/>
      <c r="NGH34"/>
      <c r="NGI34"/>
      <c r="NGJ34"/>
      <c r="NGK34"/>
      <c r="NGL34"/>
      <c r="NGM34"/>
      <c r="NGN34"/>
      <c r="NGO34"/>
      <c r="NGP34"/>
      <c r="NGQ34"/>
      <c r="NGR34"/>
      <c r="NGS34"/>
      <c r="NGT34"/>
      <c r="NGU34"/>
      <c r="NGV34"/>
      <c r="NGW34"/>
      <c r="NGX34"/>
      <c r="NGY34"/>
      <c r="NGZ34"/>
      <c r="NHA34"/>
      <c r="NHB34"/>
      <c r="NHC34"/>
      <c r="NHD34"/>
      <c r="NHE34"/>
      <c r="NHF34"/>
      <c r="NHG34"/>
      <c r="NHH34"/>
      <c r="NHI34"/>
      <c r="NHJ34"/>
      <c r="NHK34"/>
      <c r="NHL34"/>
      <c r="NHM34"/>
      <c r="NHN34"/>
      <c r="NHO34"/>
      <c r="NHP34"/>
      <c r="NHQ34"/>
      <c r="NHR34"/>
      <c r="NHS34"/>
      <c r="NHT34"/>
      <c r="NHU34"/>
      <c r="NHV34"/>
      <c r="NHW34"/>
      <c r="NHX34"/>
      <c r="NHY34"/>
      <c r="NHZ34"/>
      <c r="NIA34"/>
      <c r="NIB34"/>
      <c r="NIC34"/>
      <c r="NID34"/>
      <c r="NIE34"/>
      <c r="NIF34"/>
      <c r="NIG34"/>
      <c r="NIH34"/>
      <c r="NII34"/>
      <c r="NIJ34"/>
      <c r="NIK34"/>
      <c r="NIL34"/>
      <c r="NIM34"/>
      <c r="NIN34"/>
      <c r="NIO34"/>
      <c r="NIP34"/>
      <c r="NIQ34"/>
      <c r="NIR34"/>
      <c r="NIS34"/>
      <c r="NIT34"/>
      <c r="NIU34"/>
      <c r="NIV34"/>
      <c r="NIW34"/>
      <c r="NIX34"/>
      <c r="NIY34"/>
      <c r="NIZ34"/>
      <c r="NJA34"/>
      <c r="NJB34"/>
      <c r="NJC34"/>
      <c r="NJD34"/>
      <c r="NJE34"/>
      <c r="NJF34"/>
      <c r="NJG34"/>
      <c r="NJH34"/>
      <c r="NJI34"/>
      <c r="NJJ34"/>
      <c r="NJK34"/>
      <c r="NJL34"/>
      <c r="NJM34"/>
      <c r="NJN34"/>
      <c r="NJO34"/>
      <c r="NJP34"/>
      <c r="NJQ34"/>
      <c r="NJR34"/>
      <c r="NJS34"/>
      <c r="NJT34"/>
      <c r="NJU34"/>
      <c r="NJV34"/>
      <c r="NJW34"/>
      <c r="NJX34"/>
      <c r="NJY34"/>
      <c r="NJZ34"/>
      <c r="NKA34"/>
      <c r="NKB34"/>
      <c r="NKC34"/>
      <c r="NKD34"/>
      <c r="NKE34"/>
      <c r="NKF34"/>
      <c r="NKG34"/>
      <c r="NKH34"/>
      <c r="NKI34"/>
      <c r="NKJ34"/>
      <c r="NKK34"/>
      <c r="NKL34"/>
      <c r="NKM34"/>
      <c r="NKN34"/>
      <c r="NKO34"/>
      <c r="NKP34"/>
      <c r="NKQ34"/>
      <c r="NKR34"/>
      <c r="NKS34"/>
      <c r="NKT34"/>
      <c r="NKU34"/>
      <c r="NKV34"/>
      <c r="NKW34"/>
      <c r="NKX34"/>
      <c r="NKY34"/>
      <c r="NKZ34"/>
      <c r="NLA34"/>
      <c r="NLB34"/>
      <c r="NLC34"/>
      <c r="NLD34"/>
      <c r="NLE34"/>
      <c r="NLF34"/>
      <c r="NLG34"/>
      <c r="NLH34"/>
      <c r="NLI34"/>
      <c r="NLJ34"/>
      <c r="NLK34"/>
      <c r="NLL34"/>
      <c r="NLM34"/>
      <c r="NLN34"/>
      <c r="NLO34"/>
      <c r="NLP34"/>
      <c r="NLQ34"/>
      <c r="NLR34"/>
      <c r="NLS34"/>
      <c r="NLT34"/>
      <c r="NLU34"/>
      <c r="NLV34"/>
      <c r="NLW34"/>
      <c r="NLX34"/>
      <c r="NLY34"/>
      <c r="NLZ34"/>
      <c r="NMA34"/>
      <c r="NMB34"/>
      <c r="NMC34"/>
      <c r="NMD34"/>
      <c r="NME34"/>
      <c r="NMF34"/>
      <c r="NMG34"/>
      <c r="NMH34"/>
      <c r="NMI34"/>
      <c r="NMJ34"/>
      <c r="NMK34"/>
      <c r="NML34"/>
      <c r="NMM34"/>
      <c r="NMN34"/>
      <c r="NMO34"/>
      <c r="NMP34"/>
      <c r="NMQ34"/>
      <c r="NMR34"/>
      <c r="NMS34"/>
      <c r="NMT34"/>
      <c r="NMU34"/>
      <c r="NMV34"/>
      <c r="NMW34"/>
      <c r="NMX34"/>
      <c r="NMY34"/>
      <c r="NMZ34"/>
      <c r="NNA34"/>
      <c r="NNB34"/>
      <c r="NNC34"/>
      <c r="NND34"/>
      <c r="NNE34"/>
      <c r="NNF34"/>
      <c r="NNG34"/>
      <c r="NNH34"/>
      <c r="NNI34"/>
      <c r="NNJ34"/>
      <c r="NNK34"/>
      <c r="NNL34"/>
      <c r="NNM34"/>
      <c r="NNN34"/>
      <c r="NNO34"/>
      <c r="NNP34"/>
      <c r="NNQ34"/>
      <c r="NNR34"/>
      <c r="NNS34"/>
      <c r="NNT34"/>
      <c r="NNU34"/>
      <c r="NNV34"/>
      <c r="NNW34"/>
      <c r="NNX34"/>
      <c r="NNY34"/>
      <c r="NNZ34"/>
      <c r="NOA34"/>
      <c r="NOB34"/>
      <c r="NOC34"/>
      <c r="NOD34"/>
      <c r="NOE34"/>
      <c r="NOF34"/>
      <c r="NOG34"/>
      <c r="NOH34"/>
      <c r="NOI34"/>
      <c r="NOJ34"/>
      <c r="NOK34"/>
      <c r="NOL34"/>
      <c r="NOM34"/>
      <c r="NON34"/>
      <c r="NOO34"/>
      <c r="NOP34"/>
      <c r="NOQ34"/>
      <c r="NOR34"/>
      <c r="NOS34"/>
      <c r="NOT34"/>
      <c r="NOU34"/>
      <c r="NOV34"/>
      <c r="NOW34"/>
      <c r="NOX34"/>
      <c r="NOY34"/>
      <c r="NOZ34"/>
      <c r="NPA34"/>
      <c r="NPB34"/>
      <c r="NPC34"/>
      <c r="NPD34"/>
      <c r="NPE34"/>
      <c r="NPF34"/>
      <c r="NPG34"/>
      <c r="NPH34"/>
      <c r="NPI34"/>
      <c r="NPJ34"/>
      <c r="NPK34"/>
      <c r="NPL34"/>
      <c r="NPM34"/>
      <c r="NPN34"/>
      <c r="NPO34"/>
      <c r="NPP34"/>
      <c r="NPQ34"/>
      <c r="NPR34"/>
      <c r="NPS34"/>
      <c r="NPT34"/>
      <c r="NPU34"/>
      <c r="NPV34"/>
      <c r="NPW34"/>
      <c r="NPX34"/>
      <c r="NPY34"/>
      <c r="NPZ34"/>
      <c r="NQA34"/>
      <c r="NQB34"/>
      <c r="NQC34"/>
      <c r="NQD34"/>
      <c r="NQE34"/>
      <c r="NQF34"/>
      <c r="NQG34"/>
      <c r="NQH34"/>
      <c r="NQI34"/>
      <c r="NQJ34"/>
      <c r="NQK34"/>
      <c r="NQL34"/>
      <c r="NQM34"/>
      <c r="NQN34"/>
      <c r="NQO34"/>
      <c r="NQP34"/>
      <c r="NQQ34"/>
      <c r="NQR34"/>
      <c r="NQS34"/>
      <c r="NQT34"/>
      <c r="NQU34"/>
      <c r="NQV34"/>
      <c r="NQW34"/>
      <c r="NQX34"/>
      <c r="NQY34"/>
      <c r="NQZ34"/>
      <c r="NRA34"/>
      <c r="NRB34"/>
      <c r="NRC34"/>
      <c r="NRD34"/>
      <c r="NRE34"/>
      <c r="NRF34"/>
      <c r="NRG34"/>
      <c r="NRH34"/>
      <c r="NRI34"/>
      <c r="NRJ34"/>
      <c r="NRK34"/>
      <c r="NRL34"/>
      <c r="NRM34"/>
      <c r="NRN34"/>
      <c r="NRO34"/>
      <c r="NRP34"/>
      <c r="NRQ34"/>
      <c r="NRR34"/>
      <c r="NRS34"/>
      <c r="NRT34"/>
      <c r="NRU34"/>
      <c r="NRV34"/>
      <c r="NRW34"/>
      <c r="NRX34"/>
      <c r="NRY34"/>
      <c r="NRZ34"/>
      <c r="NSA34"/>
      <c r="NSB34"/>
      <c r="NSC34"/>
      <c r="NSD34"/>
      <c r="NSE34"/>
      <c r="NSF34"/>
      <c r="NSG34"/>
      <c r="NSH34"/>
      <c r="NSI34"/>
      <c r="NSJ34"/>
      <c r="NSK34"/>
      <c r="NSL34"/>
      <c r="NSM34"/>
      <c r="NSN34"/>
      <c r="NSO34"/>
      <c r="NSP34"/>
      <c r="NSQ34"/>
      <c r="NSR34"/>
      <c r="NSS34"/>
      <c r="NST34"/>
      <c r="NSU34"/>
      <c r="NSV34"/>
      <c r="NSW34"/>
      <c r="NSX34"/>
      <c r="NSY34"/>
      <c r="NSZ34"/>
      <c r="NTA34"/>
      <c r="NTB34"/>
      <c r="NTC34"/>
      <c r="NTD34"/>
      <c r="NTE34"/>
      <c r="NTF34"/>
      <c r="NTG34"/>
      <c r="NTH34"/>
      <c r="NTI34"/>
      <c r="NTJ34"/>
      <c r="NTK34"/>
      <c r="NTL34"/>
      <c r="NTM34"/>
      <c r="NTN34"/>
      <c r="NTO34"/>
      <c r="NTP34"/>
      <c r="NTQ34"/>
      <c r="NTR34"/>
      <c r="NTS34"/>
      <c r="NTT34"/>
      <c r="NTU34"/>
      <c r="NTV34"/>
      <c r="NTW34"/>
      <c r="NTX34"/>
      <c r="NTY34"/>
      <c r="NTZ34"/>
      <c r="NUA34"/>
      <c r="NUB34"/>
      <c r="NUC34"/>
      <c r="NUD34"/>
      <c r="NUE34"/>
      <c r="NUF34"/>
      <c r="NUG34"/>
      <c r="NUH34"/>
      <c r="NUI34"/>
      <c r="NUJ34"/>
      <c r="NUK34"/>
      <c r="NUL34"/>
      <c r="NUM34"/>
      <c r="NUN34"/>
      <c r="NUO34"/>
      <c r="NUP34"/>
      <c r="NUQ34"/>
      <c r="NUR34"/>
      <c r="NUS34"/>
      <c r="NUT34"/>
      <c r="NUU34"/>
      <c r="NUV34"/>
      <c r="NUW34"/>
      <c r="NUX34"/>
      <c r="NUY34"/>
      <c r="NUZ34"/>
      <c r="NVA34"/>
      <c r="NVB34"/>
      <c r="NVC34"/>
      <c r="NVD34"/>
      <c r="NVE34"/>
      <c r="NVF34"/>
      <c r="NVG34"/>
      <c r="NVH34"/>
      <c r="NVI34"/>
      <c r="NVJ34"/>
      <c r="NVK34"/>
      <c r="NVL34"/>
      <c r="NVM34"/>
      <c r="NVN34"/>
      <c r="NVO34"/>
      <c r="NVP34"/>
      <c r="NVQ34"/>
      <c r="NVR34"/>
      <c r="NVS34"/>
      <c r="NVT34"/>
      <c r="NVU34"/>
      <c r="NVV34"/>
      <c r="NVW34"/>
      <c r="NVX34"/>
      <c r="NVY34"/>
      <c r="NVZ34"/>
      <c r="NWA34"/>
      <c r="NWB34"/>
      <c r="NWC34"/>
      <c r="NWD34"/>
      <c r="NWE34"/>
      <c r="NWF34"/>
      <c r="NWG34"/>
      <c r="NWH34"/>
      <c r="NWI34"/>
      <c r="NWJ34"/>
      <c r="NWK34"/>
      <c r="NWL34"/>
      <c r="NWM34"/>
      <c r="NWN34"/>
      <c r="NWO34"/>
      <c r="NWP34"/>
      <c r="NWQ34"/>
      <c r="NWR34"/>
      <c r="NWS34"/>
      <c r="NWT34"/>
      <c r="NWU34"/>
      <c r="NWV34"/>
      <c r="NWW34"/>
      <c r="NWX34"/>
      <c r="NWY34"/>
      <c r="NWZ34"/>
      <c r="NXA34"/>
      <c r="NXB34"/>
      <c r="NXC34"/>
      <c r="NXD34"/>
      <c r="NXE34"/>
      <c r="NXF34"/>
      <c r="NXG34"/>
      <c r="NXH34"/>
      <c r="NXI34"/>
      <c r="NXJ34"/>
      <c r="NXK34"/>
      <c r="NXL34"/>
      <c r="NXM34"/>
      <c r="NXN34"/>
      <c r="NXO34"/>
      <c r="NXP34"/>
      <c r="NXQ34"/>
      <c r="NXR34"/>
      <c r="NXS34"/>
      <c r="NXT34"/>
      <c r="NXU34"/>
      <c r="NXV34"/>
      <c r="NXW34"/>
      <c r="NXX34"/>
      <c r="NXY34"/>
      <c r="NXZ34"/>
      <c r="NYA34"/>
      <c r="NYB34"/>
      <c r="NYC34"/>
      <c r="NYD34"/>
      <c r="NYE34"/>
      <c r="NYF34"/>
      <c r="NYG34"/>
      <c r="NYH34"/>
      <c r="NYI34"/>
      <c r="NYJ34"/>
      <c r="NYK34"/>
      <c r="NYL34"/>
      <c r="NYM34"/>
      <c r="NYN34"/>
      <c r="NYO34"/>
      <c r="NYP34"/>
      <c r="NYQ34"/>
      <c r="NYR34"/>
      <c r="NYS34"/>
      <c r="NYT34"/>
      <c r="NYU34"/>
      <c r="NYV34"/>
      <c r="NYW34"/>
      <c r="NYX34"/>
      <c r="NYY34"/>
      <c r="NYZ34"/>
      <c r="NZA34"/>
      <c r="NZB34"/>
      <c r="NZC34"/>
      <c r="NZD34"/>
      <c r="NZE34"/>
      <c r="NZF34"/>
      <c r="NZG34"/>
      <c r="NZH34"/>
      <c r="NZI34"/>
      <c r="NZJ34"/>
      <c r="NZK34"/>
      <c r="NZL34"/>
      <c r="NZM34"/>
      <c r="NZN34"/>
      <c r="NZO34"/>
      <c r="NZP34"/>
      <c r="NZQ34"/>
      <c r="NZR34"/>
      <c r="NZS34"/>
      <c r="NZT34"/>
      <c r="NZU34"/>
      <c r="NZV34"/>
      <c r="NZW34"/>
      <c r="NZX34"/>
      <c r="NZY34"/>
      <c r="NZZ34"/>
      <c r="OAA34"/>
      <c r="OAB34"/>
      <c r="OAC34"/>
      <c r="OAD34"/>
      <c r="OAE34"/>
      <c r="OAF34"/>
      <c r="OAG34"/>
      <c r="OAH34"/>
      <c r="OAI34"/>
      <c r="OAJ34"/>
      <c r="OAK34"/>
      <c r="OAL34"/>
      <c r="OAM34"/>
      <c r="OAN34"/>
      <c r="OAO34"/>
      <c r="OAP34"/>
      <c r="OAQ34"/>
      <c r="OAR34"/>
      <c r="OAS34"/>
      <c r="OAT34"/>
      <c r="OAU34"/>
      <c r="OAV34"/>
      <c r="OAW34"/>
      <c r="OAX34"/>
      <c r="OAY34"/>
      <c r="OAZ34"/>
      <c r="OBA34"/>
      <c r="OBB34"/>
      <c r="OBC34"/>
      <c r="OBD34"/>
      <c r="OBE34"/>
      <c r="OBF34"/>
      <c r="OBG34"/>
      <c r="OBH34"/>
      <c r="OBI34"/>
      <c r="OBJ34"/>
      <c r="OBK34"/>
      <c r="OBL34"/>
      <c r="OBM34"/>
      <c r="OBN34"/>
      <c r="OBO34"/>
      <c r="OBP34"/>
      <c r="OBQ34"/>
      <c r="OBR34"/>
      <c r="OBS34"/>
      <c r="OBT34"/>
      <c r="OBU34"/>
      <c r="OBV34"/>
      <c r="OBW34"/>
      <c r="OBX34"/>
      <c r="OBY34"/>
      <c r="OBZ34"/>
      <c r="OCA34"/>
      <c r="OCB34"/>
      <c r="OCC34"/>
      <c r="OCD34"/>
      <c r="OCE34"/>
      <c r="OCF34"/>
      <c r="OCG34"/>
      <c r="OCH34"/>
      <c r="OCI34"/>
      <c r="OCJ34"/>
      <c r="OCK34"/>
      <c r="OCL34"/>
      <c r="OCM34"/>
      <c r="OCN34"/>
      <c r="OCO34"/>
      <c r="OCP34"/>
      <c r="OCQ34"/>
      <c r="OCR34"/>
      <c r="OCS34"/>
      <c r="OCT34"/>
      <c r="OCU34"/>
      <c r="OCV34"/>
      <c r="OCW34"/>
      <c r="OCX34"/>
      <c r="OCY34"/>
      <c r="OCZ34"/>
      <c r="ODA34"/>
      <c r="ODB34"/>
      <c r="ODC34"/>
      <c r="ODD34"/>
      <c r="ODE34"/>
      <c r="ODF34"/>
      <c r="ODG34"/>
      <c r="ODH34"/>
      <c r="ODI34"/>
      <c r="ODJ34"/>
      <c r="ODK34"/>
      <c r="ODL34"/>
      <c r="ODM34"/>
      <c r="ODN34"/>
      <c r="ODO34"/>
      <c r="ODP34"/>
      <c r="ODQ34"/>
      <c r="ODR34"/>
      <c r="ODS34"/>
      <c r="ODT34"/>
      <c r="ODU34"/>
      <c r="ODV34"/>
      <c r="ODW34"/>
      <c r="ODX34"/>
      <c r="ODY34"/>
      <c r="ODZ34"/>
      <c r="OEA34"/>
      <c r="OEB34"/>
      <c r="OEC34"/>
      <c r="OED34"/>
      <c r="OEE34"/>
      <c r="OEF34"/>
      <c r="OEG34"/>
      <c r="OEH34"/>
      <c r="OEI34"/>
      <c r="OEJ34"/>
      <c r="OEK34"/>
      <c r="OEL34"/>
      <c r="OEM34"/>
      <c r="OEN34"/>
      <c r="OEO34"/>
      <c r="OEP34"/>
      <c r="OEQ34"/>
      <c r="OER34"/>
      <c r="OES34"/>
      <c r="OET34"/>
      <c r="OEU34"/>
      <c r="OEV34"/>
      <c r="OEW34"/>
      <c r="OEX34"/>
      <c r="OEY34"/>
      <c r="OEZ34"/>
      <c r="OFA34"/>
      <c r="OFB34"/>
      <c r="OFC34"/>
      <c r="OFD34"/>
      <c r="OFE34"/>
      <c r="OFF34"/>
      <c r="OFG34"/>
      <c r="OFH34"/>
      <c r="OFI34"/>
      <c r="OFJ34"/>
      <c r="OFK34"/>
      <c r="OFL34"/>
      <c r="OFM34"/>
      <c r="OFN34"/>
      <c r="OFO34"/>
      <c r="OFP34"/>
      <c r="OFQ34"/>
      <c r="OFR34"/>
      <c r="OFS34"/>
      <c r="OFT34"/>
      <c r="OFU34"/>
      <c r="OFV34"/>
      <c r="OFW34"/>
      <c r="OFX34"/>
      <c r="OFY34"/>
      <c r="OFZ34"/>
      <c r="OGA34"/>
      <c r="OGB34"/>
      <c r="OGC34"/>
      <c r="OGD34"/>
      <c r="OGE34"/>
      <c r="OGF34"/>
      <c r="OGG34"/>
      <c r="OGH34"/>
      <c r="OGI34"/>
      <c r="OGJ34"/>
      <c r="OGK34"/>
      <c r="OGL34"/>
      <c r="OGM34"/>
      <c r="OGN34"/>
      <c r="OGO34"/>
      <c r="OGP34"/>
      <c r="OGQ34"/>
      <c r="OGR34"/>
      <c r="OGS34"/>
      <c r="OGT34"/>
      <c r="OGU34"/>
      <c r="OGV34"/>
      <c r="OGW34"/>
      <c r="OGX34"/>
      <c r="OGY34"/>
      <c r="OGZ34"/>
      <c r="OHA34"/>
      <c r="OHB34"/>
      <c r="OHC34"/>
      <c r="OHD34"/>
      <c r="OHE34"/>
      <c r="OHF34"/>
      <c r="OHG34"/>
      <c r="OHH34"/>
      <c r="OHI34"/>
      <c r="OHJ34"/>
      <c r="OHK34"/>
      <c r="OHL34"/>
      <c r="OHM34"/>
      <c r="OHN34"/>
      <c r="OHO34"/>
      <c r="OHP34"/>
      <c r="OHQ34"/>
      <c r="OHR34"/>
      <c r="OHS34"/>
      <c r="OHT34"/>
      <c r="OHU34"/>
      <c r="OHV34"/>
      <c r="OHW34"/>
      <c r="OHX34"/>
      <c r="OHY34"/>
      <c r="OHZ34"/>
      <c r="OIA34"/>
      <c r="OIB34"/>
      <c r="OIC34"/>
      <c r="OID34"/>
      <c r="OIE34"/>
      <c r="OIF34"/>
      <c r="OIG34"/>
      <c r="OIH34"/>
      <c r="OII34"/>
      <c r="OIJ34"/>
      <c r="OIK34"/>
      <c r="OIL34"/>
      <c r="OIM34"/>
      <c r="OIN34"/>
      <c r="OIO34"/>
      <c r="OIP34"/>
      <c r="OIQ34"/>
      <c r="OIR34"/>
      <c r="OIS34"/>
      <c r="OIT34"/>
      <c r="OIU34"/>
      <c r="OIV34"/>
      <c r="OIW34"/>
      <c r="OIX34"/>
      <c r="OIY34"/>
      <c r="OIZ34"/>
      <c r="OJA34"/>
      <c r="OJB34"/>
      <c r="OJC34"/>
      <c r="OJD34"/>
      <c r="OJE34"/>
      <c r="OJF34"/>
      <c r="OJG34"/>
      <c r="OJH34"/>
      <c r="OJI34"/>
      <c r="OJJ34"/>
      <c r="OJK34"/>
      <c r="OJL34"/>
      <c r="OJM34"/>
      <c r="OJN34"/>
      <c r="OJO34"/>
      <c r="OJP34"/>
      <c r="OJQ34"/>
      <c r="OJR34"/>
      <c r="OJS34"/>
      <c r="OJT34"/>
      <c r="OJU34"/>
      <c r="OJV34"/>
      <c r="OJW34"/>
      <c r="OJX34"/>
      <c r="OJY34"/>
      <c r="OJZ34"/>
      <c r="OKA34"/>
      <c r="OKB34"/>
      <c r="OKC34"/>
      <c r="OKD34"/>
      <c r="OKE34"/>
      <c r="OKF34"/>
      <c r="OKG34"/>
      <c r="OKH34"/>
      <c r="OKI34"/>
      <c r="OKJ34"/>
      <c r="OKK34"/>
      <c r="OKL34"/>
      <c r="OKM34"/>
      <c r="OKN34"/>
      <c r="OKO34"/>
      <c r="OKP34"/>
      <c r="OKQ34"/>
      <c r="OKR34"/>
      <c r="OKS34"/>
      <c r="OKT34"/>
      <c r="OKU34"/>
      <c r="OKV34"/>
      <c r="OKW34"/>
      <c r="OKX34"/>
      <c r="OKY34"/>
      <c r="OKZ34"/>
      <c r="OLA34"/>
      <c r="OLB34"/>
      <c r="OLC34"/>
      <c r="OLD34"/>
      <c r="OLE34"/>
      <c r="OLF34"/>
      <c r="OLG34"/>
      <c r="OLH34"/>
      <c r="OLI34"/>
      <c r="OLJ34"/>
      <c r="OLK34"/>
      <c r="OLL34"/>
      <c r="OLM34"/>
      <c r="OLN34"/>
      <c r="OLO34"/>
      <c r="OLP34"/>
      <c r="OLQ34"/>
      <c r="OLR34"/>
      <c r="OLS34"/>
      <c r="OLT34"/>
      <c r="OLU34"/>
      <c r="OLV34"/>
      <c r="OLW34"/>
      <c r="OLX34"/>
      <c r="OLY34"/>
      <c r="OLZ34"/>
      <c r="OMA34"/>
      <c r="OMB34"/>
      <c r="OMC34"/>
      <c r="OMD34"/>
      <c r="OME34"/>
      <c r="OMF34"/>
      <c r="OMG34"/>
      <c r="OMH34"/>
      <c r="OMI34"/>
      <c r="OMJ34"/>
      <c r="OMK34"/>
      <c r="OML34"/>
      <c r="OMM34"/>
      <c r="OMN34"/>
      <c r="OMO34"/>
      <c r="OMP34"/>
      <c r="OMQ34"/>
      <c r="OMR34"/>
      <c r="OMS34"/>
      <c r="OMT34"/>
      <c r="OMU34"/>
      <c r="OMV34"/>
      <c r="OMW34"/>
      <c r="OMX34"/>
      <c r="OMY34"/>
      <c r="OMZ34"/>
      <c r="ONA34"/>
      <c r="ONB34"/>
      <c r="ONC34"/>
      <c r="OND34"/>
      <c r="ONE34"/>
      <c r="ONF34"/>
      <c r="ONG34"/>
      <c r="ONH34"/>
      <c r="ONI34"/>
      <c r="ONJ34"/>
      <c r="ONK34"/>
      <c r="ONL34"/>
      <c r="ONM34"/>
      <c r="ONN34"/>
      <c r="ONO34"/>
      <c r="ONP34"/>
      <c r="ONQ34"/>
      <c r="ONR34"/>
      <c r="ONS34"/>
      <c r="ONT34"/>
      <c r="ONU34"/>
      <c r="ONV34"/>
      <c r="ONW34"/>
      <c r="ONX34"/>
      <c r="ONY34"/>
      <c r="ONZ34"/>
      <c r="OOA34"/>
      <c r="OOB34"/>
      <c r="OOC34"/>
      <c r="OOD34"/>
      <c r="OOE34"/>
      <c r="OOF34"/>
      <c r="OOG34"/>
      <c r="OOH34"/>
      <c r="OOI34"/>
      <c r="OOJ34"/>
      <c r="OOK34"/>
      <c r="OOL34"/>
      <c r="OOM34"/>
      <c r="OON34"/>
      <c r="OOO34"/>
      <c r="OOP34"/>
      <c r="OOQ34"/>
      <c r="OOR34"/>
      <c r="OOS34"/>
      <c r="OOT34"/>
      <c r="OOU34"/>
      <c r="OOV34"/>
      <c r="OOW34"/>
      <c r="OOX34"/>
      <c r="OOY34"/>
      <c r="OOZ34"/>
      <c r="OPA34"/>
      <c r="OPB34"/>
      <c r="OPC34"/>
      <c r="OPD34"/>
      <c r="OPE34"/>
      <c r="OPF34"/>
      <c r="OPG34"/>
      <c r="OPH34"/>
      <c r="OPI34"/>
      <c r="OPJ34"/>
      <c r="OPK34"/>
      <c r="OPL34"/>
      <c r="OPM34"/>
      <c r="OPN34"/>
      <c r="OPO34"/>
      <c r="OPP34"/>
      <c r="OPQ34"/>
      <c r="OPR34"/>
      <c r="OPS34"/>
      <c r="OPT34"/>
      <c r="OPU34"/>
      <c r="OPV34"/>
      <c r="OPW34"/>
      <c r="OPX34"/>
      <c r="OPY34"/>
      <c r="OPZ34"/>
      <c r="OQA34"/>
      <c r="OQB34"/>
      <c r="OQC34"/>
      <c r="OQD34"/>
      <c r="OQE34"/>
      <c r="OQF34"/>
      <c r="OQG34"/>
      <c r="OQH34"/>
      <c r="OQI34"/>
      <c r="OQJ34"/>
      <c r="OQK34"/>
      <c r="OQL34"/>
      <c r="OQM34"/>
      <c r="OQN34"/>
      <c r="OQO34"/>
      <c r="OQP34"/>
      <c r="OQQ34"/>
      <c r="OQR34"/>
      <c r="OQS34"/>
      <c r="OQT34"/>
      <c r="OQU34"/>
      <c r="OQV34"/>
      <c r="OQW34"/>
      <c r="OQX34"/>
      <c r="OQY34"/>
      <c r="OQZ34"/>
      <c r="ORA34"/>
      <c r="ORB34"/>
      <c r="ORC34"/>
      <c r="ORD34"/>
      <c r="ORE34"/>
      <c r="ORF34"/>
      <c r="ORG34"/>
      <c r="ORH34"/>
      <c r="ORI34"/>
      <c r="ORJ34"/>
      <c r="ORK34"/>
      <c r="ORL34"/>
      <c r="ORM34"/>
      <c r="ORN34"/>
      <c r="ORO34"/>
      <c r="ORP34"/>
      <c r="ORQ34"/>
      <c r="ORR34"/>
      <c r="ORS34"/>
      <c r="ORT34"/>
      <c r="ORU34"/>
      <c r="ORV34"/>
      <c r="ORW34"/>
      <c r="ORX34"/>
      <c r="ORY34"/>
      <c r="ORZ34"/>
      <c r="OSA34"/>
      <c r="OSB34"/>
      <c r="OSC34"/>
      <c r="OSD34"/>
      <c r="OSE34"/>
      <c r="OSF34"/>
      <c r="OSG34"/>
      <c r="OSH34"/>
      <c r="OSI34"/>
      <c r="OSJ34"/>
      <c r="OSK34"/>
      <c r="OSL34"/>
      <c r="OSM34"/>
      <c r="OSN34"/>
      <c r="OSO34"/>
      <c r="OSP34"/>
      <c r="OSQ34"/>
      <c r="OSR34"/>
      <c r="OSS34"/>
      <c r="OST34"/>
      <c r="OSU34"/>
      <c r="OSV34"/>
      <c r="OSW34"/>
      <c r="OSX34"/>
      <c r="OSY34"/>
      <c r="OSZ34"/>
      <c r="OTA34"/>
      <c r="OTB34"/>
      <c r="OTC34"/>
      <c r="OTD34"/>
      <c r="OTE34"/>
      <c r="OTF34"/>
      <c r="OTG34"/>
      <c r="OTH34"/>
      <c r="OTI34"/>
      <c r="OTJ34"/>
      <c r="OTK34"/>
      <c r="OTL34"/>
      <c r="OTM34"/>
      <c r="OTN34"/>
      <c r="OTO34"/>
      <c r="OTP34"/>
      <c r="OTQ34"/>
      <c r="OTR34"/>
      <c r="OTS34"/>
      <c r="OTT34"/>
      <c r="OTU34"/>
      <c r="OTV34"/>
      <c r="OTW34"/>
      <c r="OTX34"/>
      <c r="OTY34"/>
      <c r="OTZ34"/>
      <c r="OUA34"/>
      <c r="OUB34"/>
      <c r="OUC34"/>
      <c r="OUD34"/>
      <c r="OUE34"/>
      <c r="OUF34"/>
      <c r="OUG34"/>
      <c r="OUH34"/>
      <c r="OUI34"/>
      <c r="OUJ34"/>
      <c r="OUK34"/>
      <c r="OUL34"/>
      <c r="OUM34"/>
      <c r="OUN34"/>
      <c r="OUO34"/>
      <c r="OUP34"/>
      <c r="OUQ34"/>
      <c r="OUR34"/>
      <c r="OUS34"/>
      <c r="OUT34"/>
      <c r="OUU34"/>
      <c r="OUV34"/>
      <c r="OUW34"/>
      <c r="OUX34"/>
      <c r="OUY34"/>
      <c r="OUZ34"/>
      <c r="OVA34"/>
      <c r="OVB34"/>
      <c r="OVC34"/>
      <c r="OVD34"/>
      <c r="OVE34"/>
      <c r="OVF34"/>
      <c r="OVG34"/>
      <c r="OVH34"/>
      <c r="OVI34"/>
      <c r="OVJ34"/>
      <c r="OVK34"/>
      <c r="OVL34"/>
      <c r="OVM34"/>
      <c r="OVN34"/>
      <c r="OVO34"/>
      <c r="OVP34"/>
      <c r="OVQ34"/>
      <c r="OVR34"/>
      <c r="OVS34"/>
      <c r="OVT34"/>
      <c r="OVU34"/>
      <c r="OVV34"/>
      <c r="OVW34"/>
      <c r="OVX34"/>
      <c r="OVY34"/>
      <c r="OVZ34"/>
      <c r="OWA34"/>
      <c r="OWB34"/>
      <c r="OWC34"/>
      <c r="OWD34"/>
      <c r="OWE34"/>
      <c r="OWF34"/>
      <c r="OWG34"/>
      <c r="OWH34"/>
      <c r="OWI34"/>
      <c r="OWJ34"/>
      <c r="OWK34"/>
      <c r="OWL34"/>
      <c r="OWM34"/>
      <c r="OWN34"/>
      <c r="OWO34"/>
      <c r="OWP34"/>
      <c r="OWQ34"/>
      <c r="OWR34"/>
      <c r="OWS34"/>
      <c r="OWT34"/>
      <c r="OWU34"/>
      <c r="OWV34"/>
      <c r="OWW34"/>
      <c r="OWX34"/>
      <c r="OWY34"/>
      <c r="OWZ34"/>
      <c r="OXA34"/>
      <c r="OXB34"/>
      <c r="OXC34"/>
      <c r="OXD34"/>
      <c r="OXE34"/>
      <c r="OXF34"/>
      <c r="OXG34"/>
      <c r="OXH34"/>
      <c r="OXI34"/>
      <c r="OXJ34"/>
      <c r="OXK34"/>
      <c r="OXL34"/>
      <c r="OXM34"/>
      <c r="OXN34"/>
      <c r="OXO34"/>
      <c r="OXP34"/>
      <c r="OXQ34"/>
      <c r="OXR34"/>
      <c r="OXS34"/>
      <c r="OXT34"/>
      <c r="OXU34"/>
      <c r="OXV34"/>
      <c r="OXW34"/>
      <c r="OXX34"/>
      <c r="OXY34"/>
      <c r="OXZ34"/>
      <c r="OYA34"/>
      <c r="OYB34"/>
      <c r="OYC34"/>
      <c r="OYD34"/>
      <c r="OYE34"/>
      <c r="OYF34"/>
      <c r="OYG34"/>
      <c r="OYH34"/>
      <c r="OYI34"/>
      <c r="OYJ34"/>
      <c r="OYK34"/>
      <c r="OYL34"/>
      <c r="OYM34"/>
      <c r="OYN34"/>
      <c r="OYO34"/>
      <c r="OYP34"/>
      <c r="OYQ34"/>
      <c r="OYR34"/>
      <c r="OYS34"/>
      <c r="OYT34"/>
      <c r="OYU34"/>
      <c r="OYV34"/>
      <c r="OYW34"/>
      <c r="OYX34"/>
      <c r="OYY34"/>
      <c r="OYZ34"/>
      <c r="OZA34"/>
      <c r="OZB34"/>
      <c r="OZC34"/>
      <c r="OZD34"/>
      <c r="OZE34"/>
      <c r="OZF34"/>
      <c r="OZG34"/>
      <c r="OZH34"/>
      <c r="OZI34"/>
      <c r="OZJ34"/>
      <c r="OZK34"/>
      <c r="OZL34"/>
      <c r="OZM34"/>
      <c r="OZN34"/>
      <c r="OZO34"/>
      <c r="OZP34"/>
      <c r="OZQ34"/>
      <c r="OZR34"/>
      <c r="OZS34"/>
      <c r="OZT34"/>
      <c r="OZU34"/>
      <c r="OZV34"/>
      <c r="OZW34"/>
      <c r="OZX34"/>
      <c r="OZY34"/>
      <c r="OZZ34"/>
      <c r="PAA34"/>
      <c r="PAB34"/>
      <c r="PAC34"/>
      <c r="PAD34"/>
      <c r="PAE34"/>
      <c r="PAF34"/>
      <c r="PAG34"/>
      <c r="PAH34"/>
      <c r="PAI34"/>
      <c r="PAJ34"/>
      <c r="PAK34"/>
      <c r="PAL34"/>
      <c r="PAM34"/>
      <c r="PAN34"/>
      <c r="PAO34"/>
      <c r="PAP34"/>
      <c r="PAQ34"/>
      <c r="PAR34"/>
      <c r="PAS34"/>
      <c r="PAT34"/>
      <c r="PAU34"/>
      <c r="PAV34"/>
      <c r="PAW34"/>
      <c r="PAX34"/>
      <c r="PAY34"/>
      <c r="PAZ34"/>
      <c r="PBA34"/>
      <c r="PBB34"/>
      <c r="PBC34"/>
      <c r="PBD34"/>
      <c r="PBE34"/>
      <c r="PBF34"/>
      <c r="PBG34"/>
      <c r="PBH34"/>
      <c r="PBI34"/>
      <c r="PBJ34"/>
      <c r="PBK34"/>
      <c r="PBL34"/>
      <c r="PBM34"/>
      <c r="PBN34"/>
      <c r="PBO34"/>
      <c r="PBP34"/>
      <c r="PBQ34"/>
      <c r="PBR34"/>
      <c r="PBS34"/>
      <c r="PBT34"/>
      <c r="PBU34"/>
      <c r="PBV34"/>
      <c r="PBW34"/>
      <c r="PBX34"/>
      <c r="PBY34"/>
      <c r="PBZ34"/>
      <c r="PCA34"/>
      <c r="PCB34"/>
      <c r="PCC34"/>
      <c r="PCD34"/>
      <c r="PCE34"/>
      <c r="PCF34"/>
      <c r="PCG34"/>
      <c r="PCH34"/>
      <c r="PCI34"/>
      <c r="PCJ34"/>
      <c r="PCK34"/>
      <c r="PCL34"/>
      <c r="PCM34"/>
      <c r="PCN34"/>
      <c r="PCO34"/>
      <c r="PCP34"/>
      <c r="PCQ34"/>
      <c r="PCR34"/>
      <c r="PCS34"/>
      <c r="PCT34"/>
      <c r="PCU34"/>
      <c r="PCV34"/>
      <c r="PCW34"/>
      <c r="PCX34"/>
      <c r="PCY34"/>
      <c r="PCZ34"/>
      <c r="PDA34"/>
      <c r="PDB34"/>
      <c r="PDC34"/>
      <c r="PDD34"/>
      <c r="PDE34"/>
      <c r="PDF34"/>
      <c r="PDG34"/>
      <c r="PDH34"/>
      <c r="PDI34"/>
      <c r="PDJ34"/>
      <c r="PDK34"/>
      <c r="PDL34"/>
      <c r="PDM34"/>
      <c r="PDN34"/>
      <c r="PDO34"/>
      <c r="PDP34"/>
      <c r="PDQ34"/>
      <c r="PDR34"/>
      <c r="PDS34"/>
      <c r="PDT34"/>
      <c r="PDU34"/>
      <c r="PDV34"/>
      <c r="PDW34"/>
      <c r="PDX34"/>
      <c r="PDY34"/>
      <c r="PDZ34"/>
      <c r="PEA34"/>
      <c r="PEB34"/>
      <c r="PEC34"/>
      <c r="PED34"/>
      <c r="PEE34"/>
      <c r="PEF34"/>
      <c r="PEG34"/>
      <c r="PEH34"/>
      <c r="PEI34"/>
      <c r="PEJ34"/>
      <c r="PEK34"/>
      <c r="PEL34"/>
      <c r="PEM34"/>
      <c r="PEN34"/>
      <c r="PEO34"/>
      <c r="PEP34"/>
      <c r="PEQ34"/>
      <c r="PER34"/>
      <c r="PES34"/>
      <c r="PET34"/>
      <c r="PEU34"/>
      <c r="PEV34"/>
      <c r="PEW34"/>
      <c r="PEX34"/>
      <c r="PEY34"/>
      <c r="PEZ34"/>
      <c r="PFA34"/>
      <c r="PFB34"/>
      <c r="PFC34"/>
      <c r="PFD34"/>
      <c r="PFE34"/>
      <c r="PFF34"/>
      <c r="PFG34"/>
      <c r="PFH34"/>
      <c r="PFI34"/>
      <c r="PFJ34"/>
      <c r="PFK34"/>
      <c r="PFL34"/>
      <c r="PFM34"/>
      <c r="PFN34"/>
      <c r="PFO34"/>
      <c r="PFP34"/>
      <c r="PFQ34"/>
      <c r="PFR34"/>
      <c r="PFS34"/>
      <c r="PFT34"/>
      <c r="PFU34"/>
      <c r="PFV34"/>
      <c r="PFW34"/>
      <c r="PFX34"/>
      <c r="PFY34"/>
      <c r="PFZ34"/>
      <c r="PGA34"/>
      <c r="PGB34"/>
      <c r="PGC34"/>
      <c r="PGD34"/>
      <c r="PGE34"/>
      <c r="PGF34"/>
      <c r="PGG34"/>
      <c r="PGH34"/>
      <c r="PGI34"/>
      <c r="PGJ34"/>
      <c r="PGK34"/>
      <c r="PGL34"/>
      <c r="PGM34"/>
      <c r="PGN34"/>
      <c r="PGO34"/>
      <c r="PGP34"/>
      <c r="PGQ34"/>
      <c r="PGR34"/>
      <c r="PGS34"/>
      <c r="PGT34"/>
      <c r="PGU34"/>
      <c r="PGV34"/>
      <c r="PGW34"/>
      <c r="PGX34"/>
      <c r="PGY34"/>
      <c r="PGZ34"/>
      <c r="PHA34"/>
      <c r="PHB34"/>
      <c r="PHC34"/>
      <c r="PHD34"/>
      <c r="PHE34"/>
      <c r="PHF34"/>
      <c r="PHG34"/>
      <c r="PHH34"/>
      <c r="PHI34"/>
      <c r="PHJ34"/>
      <c r="PHK34"/>
      <c r="PHL34"/>
      <c r="PHM34"/>
      <c r="PHN34"/>
      <c r="PHO34"/>
      <c r="PHP34"/>
      <c r="PHQ34"/>
      <c r="PHR34"/>
      <c r="PHS34"/>
      <c r="PHT34"/>
      <c r="PHU34"/>
      <c r="PHV34"/>
      <c r="PHW34"/>
      <c r="PHX34"/>
      <c r="PHY34"/>
      <c r="PHZ34"/>
      <c r="PIA34"/>
      <c r="PIB34"/>
      <c r="PIC34"/>
      <c r="PID34"/>
      <c r="PIE34"/>
      <c r="PIF34"/>
      <c r="PIG34"/>
      <c r="PIH34"/>
      <c r="PII34"/>
      <c r="PIJ34"/>
      <c r="PIK34"/>
      <c r="PIL34"/>
      <c r="PIM34"/>
      <c r="PIN34"/>
      <c r="PIO34"/>
      <c r="PIP34"/>
      <c r="PIQ34"/>
      <c r="PIR34"/>
      <c r="PIS34"/>
      <c r="PIT34"/>
      <c r="PIU34"/>
      <c r="PIV34"/>
      <c r="PIW34"/>
      <c r="PIX34"/>
      <c r="PIY34"/>
      <c r="PIZ34"/>
      <c r="PJA34"/>
      <c r="PJB34"/>
      <c r="PJC34"/>
      <c r="PJD34"/>
      <c r="PJE34"/>
      <c r="PJF34"/>
      <c r="PJG34"/>
      <c r="PJH34"/>
      <c r="PJI34"/>
      <c r="PJJ34"/>
      <c r="PJK34"/>
      <c r="PJL34"/>
      <c r="PJM34"/>
      <c r="PJN34"/>
      <c r="PJO34"/>
      <c r="PJP34"/>
      <c r="PJQ34"/>
      <c r="PJR34"/>
      <c r="PJS34"/>
      <c r="PJT34"/>
      <c r="PJU34"/>
      <c r="PJV34"/>
      <c r="PJW34"/>
      <c r="PJX34"/>
      <c r="PJY34"/>
      <c r="PJZ34"/>
      <c r="PKA34"/>
      <c r="PKB34"/>
      <c r="PKC34"/>
      <c r="PKD34"/>
      <c r="PKE34"/>
      <c r="PKF34"/>
      <c r="PKG34"/>
      <c r="PKH34"/>
      <c r="PKI34"/>
      <c r="PKJ34"/>
      <c r="PKK34"/>
      <c r="PKL34"/>
      <c r="PKM34"/>
      <c r="PKN34"/>
      <c r="PKO34"/>
      <c r="PKP34"/>
      <c r="PKQ34"/>
      <c r="PKR34"/>
      <c r="PKS34"/>
      <c r="PKT34"/>
      <c r="PKU34"/>
      <c r="PKV34"/>
      <c r="PKW34"/>
      <c r="PKX34"/>
      <c r="PKY34"/>
      <c r="PKZ34"/>
      <c r="PLA34"/>
      <c r="PLB34"/>
      <c r="PLC34"/>
      <c r="PLD34"/>
      <c r="PLE34"/>
      <c r="PLF34"/>
      <c r="PLG34"/>
      <c r="PLH34"/>
      <c r="PLI34"/>
      <c r="PLJ34"/>
      <c r="PLK34"/>
      <c r="PLL34"/>
      <c r="PLM34"/>
      <c r="PLN34"/>
      <c r="PLO34"/>
      <c r="PLP34"/>
      <c r="PLQ34"/>
      <c r="PLR34"/>
      <c r="PLS34"/>
      <c r="PLT34"/>
      <c r="PLU34"/>
      <c r="PLV34"/>
      <c r="PLW34"/>
      <c r="PLX34"/>
      <c r="PLY34"/>
      <c r="PLZ34"/>
      <c r="PMA34"/>
      <c r="PMB34"/>
      <c r="PMC34"/>
      <c r="PMD34"/>
      <c r="PME34"/>
      <c r="PMF34"/>
      <c r="PMG34"/>
      <c r="PMH34"/>
      <c r="PMI34"/>
      <c r="PMJ34"/>
      <c r="PMK34"/>
      <c r="PML34"/>
      <c r="PMM34"/>
      <c r="PMN34"/>
      <c r="PMO34"/>
      <c r="PMP34"/>
      <c r="PMQ34"/>
      <c r="PMR34"/>
      <c r="PMS34"/>
      <c r="PMT34"/>
      <c r="PMU34"/>
      <c r="PMV34"/>
      <c r="PMW34"/>
      <c r="PMX34"/>
      <c r="PMY34"/>
      <c r="PMZ34"/>
      <c r="PNA34"/>
      <c r="PNB34"/>
      <c r="PNC34"/>
      <c r="PND34"/>
      <c r="PNE34"/>
      <c r="PNF34"/>
      <c r="PNG34"/>
      <c r="PNH34"/>
      <c r="PNI34"/>
      <c r="PNJ34"/>
      <c r="PNK34"/>
      <c r="PNL34"/>
      <c r="PNM34"/>
      <c r="PNN34"/>
      <c r="PNO34"/>
      <c r="PNP34"/>
      <c r="PNQ34"/>
      <c r="PNR34"/>
      <c r="PNS34"/>
      <c r="PNT34"/>
      <c r="PNU34"/>
      <c r="PNV34"/>
      <c r="PNW34"/>
      <c r="PNX34"/>
      <c r="PNY34"/>
      <c r="PNZ34"/>
      <c r="POA34"/>
      <c r="POB34"/>
      <c r="POC34"/>
      <c r="POD34"/>
      <c r="POE34"/>
      <c r="POF34"/>
      <c r="POG34"/>
      <c r="POH34"/>
      <c r="POI34"/>
      <c r="POJ34"/>
      <c r="POK34"/>
      <c r="POL34"/>
      <c r="POM34"/>
      <c r="PON34"/>
      <c r="POO34"/>
      <c r="POP34"/>
      <c r="POQ34"/>
      <c r="POR34"/>
      <c r="POS34"/>
      <c r="POT34"/>
      <c r="POU34"/>
      <c r="POV34"/>
      <c r="POW34"/>
      <c r="POX34"/>
      <c r="POY34"/>
      <c r="POZ34"/>
      <c r="PPA34"/>
      <c r="PPB34"/>
      <c r="PPC34"/>
      <c r="PPD34"/>
      <c r="PPE34"/>
      <c r="PPF34"/>
      <c r="PPG34"/>
      <c r="PPH34"/>
      <c r="PPI34"/>
      <c r="PPJ34"/>
      <c r="PPK34"/>
      <c r="PPL34"/>
      <c r="PPM34"/>
      <c r="PPN34"/>
      <c r="PPO34"/>
      <c r="PPP34"/>
      <c r="PPQ34"/>
      <c r="PPR34"/>
      <c r="PPS34"/>
      <c r="PPT34"/>
      <c r="PPU34"/>
      <c r="PPV34"/>
      <c r="PPW34"/>
      <c r="PPX34"/>
      <c r="PPY34"/>
      <c r="PPZ34"/>
      <c r="PQA34"/>
      <c r="PQB34"/>
      <c r="PQC34"/>
      <c r="PQD34"/>
      <c r="PQE34"/>
      <c r="PQF34"/>
      <c r="PQG34"/>
      <c r="PQH34"/>
      <c r="PQI34"/>
      <c r="PQJ34"/>
      <c r="PQK34"/>
      <c r="PQL34"/>
      <c r="PQM34"/>
      <c r="PQN34"/>
      <c r="PQO34"/>
      <c r="PQP34"/>
      <c r="PQQ34"/>
      <c r="PQR34"/>
      <c r="PQS34"/>
      <c r="PQT34"/>
      <c r="PQU34"/>
      <c r="PQV34"/>
      <c r="PQW34"/>
      <c r="PQX34"/>
      <c r="PQY34"/>
      <c r="PQZ34"/>
      <c r="PRA34"/>
      <c r="PRB34"/>
      <c r="PRC34"/>
      <c r="PRD34"/>
      <c r="PRE34"/>
      <c r="PRF34"/>
      <c r="PRG34"/>
      <c r="PRH34"/>
      <c r="PRI34"/>
      <c r="PRJ34"/>
      <c r="PRK34"/>
      <c r="PRL34"/>
      <c r="PRM34"/>
      <c r="PRN34"/>
      <c r="PRO34"/>
      <c r="PRP34"/>
      <c r="PRQ34"/>
      <c r="PRR34"/>
      <c r="PRS34"/>
      <c r="PRT34"/>
      <c r="PRU34"/>
      <c r="PRV34"/>
      <c r="PRW34"/>
      <c r="PRX34"/>
      <c r="PRY34"/>
      <c r="PRZ34"/>
      <c r="PSA34"/>
      <c r="PSB34"/>
      <c r="PSC34"/>
      <c r="PSD34"/>
      <c r="PSE34"/>
      <c r="PSF34"/>
      <c r="PSG34"/>
      <c r="PSH34"/>
      <c r="PSI34"/>
      <c r="PSJ34"/>
      <c r="PSK34"/>
      <c r="PSL34"/>
      <c r="PSM34"/>
      <c r="PSN34"/>
      <c r="PSO34"/>
      <c r="PSP34"/>
      <c r="PSQ34"/>
      <c r="PSR34"/>
      <c r="PSS34"/>
      <c r="PST34"/>
      <c r="PSU34"/>
      <c r="PSV34"/>
      <c r="PSW34"/>
      <c r="PSX34"/>
      <c r="PSY34"/>
      <c r="PSZ34"/>
      <c r="PTA34"/>
      <c r="PTB34"/>
      <c r="PTC34"/>
      <c r="PTD34"/>
      <c r="PTE34"/>
      <c r="PTF34"/>
      <c r="PTG34"/>
      <c r="PTH34"/>
      <c r="PTI34"/>
      <c r="PTJ34"/>
      <c r="PTK34"/>
      <c r="PTL34"/>
      <c r="PTM34"/>
      <c r="PTN34"/>
      <c r="PTO34"/>
      <c r="PTP34"/>
      <c r="PTQ34"/>
      <c r="PTR34"/>
      <c r="PTS34"/>
      <c r="PTT34"/>
      <c r="PTU34"/>
      <c r="PTV34"/>
      <c r="PTW34"/>
      <c r="PTX34"/>
      <c r="PTY34"/>
      <c r="PTZ34"/>
      <c r="PUA34"/>
      <c r="PUB34"/>
      <c r="PUC34"/>
      <c r="PUD34"/>
      <c r="PUE34"/>
      <c r="PUF34"/>
      <c r="PUG34"/>
      <c r="PUH34"/>
      <c r="PUI34"/>
      <c r="PUJ34"/>
      <c r="PUK34"/>
      <c r="PUL34"/>
      <c r="PUM34"/>
      <c r="PUN34"/>
      <c r="PUO34"/>
      <c r="PUP34"/>
      <c r="PUQ34"/>
      <c r="PUR34"/>
      <c r="PUS34"/>
      <c r="PUT34"/>
      <c r="PUU34"/>
      <c r="PUV34"/>
      <c r="PUW34"/>
      <c r="PUX34"/>
      <c r="PUY34"/>
      <c r="PUZ34"/>
      <c r="PVA34"/>
      <c r="PVB34"/>
      <c r="PVC34"/>
      <c r="PVD34"/>
      <c r="PVE34"/>
      <c r="PVF34"/>
      <c r="PVG34"/>
      <c r="PVH34"/>
      <c r="PVI34"/>
      <c r="PVJ34"/>
      <c r="PVK34"/>
      <c r="PVL34"/>
      <c r="PVM34"/>
      <c r="PVN34"/>
      <c r="PVO34"/>
      <c r="PVP34"/>
      <c r="PVQ34"/>
      <c r="PVR34"/>
      <c r="PVS34"/>
      <c r="PVT34"/>
      <c r="PVU34"/>
      <c r="PVV34"/>
      <c r="PVW34"/>
      <c r="PVX34"/>
      <c r="PVY34"/>
      <c r="PVZ34"/>
      <c r="PWA34"/>
      <c r="PWB34"/>
      <c r="PWC34"/>
      <c r="PWD34"/>
      <c r="PWE34"/>
      <c r="PWF34"/>
      <c r="PWG34"/>
      <c r="PWH34"/>
      <c r="PWI34"/>
      <c r="PWJ34"/>
      <c r="PWK34"/>
      <c r="PWL34"/>
      <c r="PWM34"/>
      <c r="PWN34"/>
      <c r="PWO34"/>
      <c r="PWP34"/>
      <c r="PWQ34"/>
      <c r="PWR34"/>
      <c r="PWS34"/>
      <c r="PWT34"/>
      <c r="PWU34"/>
      <c r="PWV34"/>
      <c r="PWW34"/>
      <c r="PWX34"/>
      <c r="PWY34"/>
      <c r="PWZ34"/>
      <c r="PXA34"/>
      <c r="PXB34"/>
      <c r="PXC34"/>
      <c r="PXD34"/>
      <c r="PXE34"/>
      <c r="PXF34"/>
      <c r="PXG34"/>
      <c r="PXH34"/>
      <c r="PXI34"/>
      <c r="PXJ34"/>
      <c r="PXK34"/>
      <c r="PXL34"/>
      <c r="PXM34"/>
      <c r="PXN34"/>
      <c r="PXO34"/>
      <c r="PXP34"/>
      <c r="PXQ34"/>
      <c r="PXR34"/>
      <c r="PXS34"/>
      <c r="PXT34"/>
      <c r="PXU34"/>
      <c r="PXV34"/>
      <c r="PXW34"/>
      <c r="PXX34"/>
      <c r="PXY34"/>
      <c r="PXZ34"/>
      <c r="PYA34"/>
      <c r="PYB34"/>
      <c r="PYC34"/>
      <c r="PYD34"/>
      <c r="PYE34"/>
      <c r="PYF34"/>
      <c r="PYG34"/>
      <c r="PYH34"/>
      <c r="PYI34"/>
      <c r="PYJ34"/>
      <c r="PYK34"/>
      <c r="PYL34"/>
      <c r="PYM34"/>
      <c r="PYN34"/>
      <c r="PYO34"/>
      <c r="PYP34"/>
      <c r="PYQ34"/>
      <c r="PYR34"/>
      <c r="PYS34"/>
      <c r="PYT34"/>
      <c r="PYU34"/>
      <c r="PYV34"/>
      <c r="PYW34"/>
      <c r="PYX34"/>
      <c r="PYY34"/>
      <c r="PYZ34"/>
      <c r="PZA34"/>
      <c r="PZB34"/>
      <c r="PZC34"/>
      <c r="PZD34"/>
      <c r="PZE34"/>
      <c r="PZF34"/>
      <c r="PZG34"/>
      <c r="PZH34"/>
      <c r="PZI34"/>
      <c r="PZJ34"/>
      <c r="PZK34"/>
      <c r="PZL34"/>
      <c r="PZM34"/>
      <c r="PZN34"/>
      <c r="PZO34"/>
      <c r="PZP34"/>
      <c r="PZQ34"/>
      <c r="PZR34"/>
      <c r="PZS34"/>
      <c r="PZT34"/>
      <c r="PZU34"/>
      <c r="PZV34"/>
      <c r="PZW34"/>
      <c r="PZX34"/>
      <c r="PZY34"/>
      <c r="PZZ34"/>
      <c r="QAA34"/>
      <c r="QAB34"/>
      <c r="QAC34"/>
      <c r="QAD34"/>
      <c r="QAE34"/>
      <c r="QAF34"/>
      <c r="QAG34"/>
      <c r="QAH34"/>
      <c r="QAI34"/>
      <c r="QAJ34"/>
      <c r="QAK34"/>
      <c r="QAL34"/>
      <c r="QAM34"/>
      <c r="QAN34"/>
      <c r="QAO34"/>
      <c r="QAP34"/>
      <c r="QAQ34"/>
      <c r="QAR34"/>
      <c r="QAS34"/>
      <c r="QAT34"/>
      <c r="QAU34"/>
      <c r="QAV34"/>
      <c r="QAW34"/>
      <c r="QAX34"/>
      <c r="QAY34"/>
      <c r="QAZ34"/>
      <c r="QBA34"/>
      <c r="QBB34"/>
      <c r="QBC34"/>
      <c r="QBD34"/>
      <c r="QBE34"/>
      <c r="QBF34"/>
      <c r="QBG34"/>
      <c r="QBH34"/>
      <c r="QBI34"/>
      <c r="QBJ34"/>
      <c r="QBK34"/>
      <c r="QBL34"/>
      <c r="QBM34"/>
      <c r="QBN34"/>
      <c r="QBO34"/>
      <c r="QBP34"/>
      <c r="QBQ34"/>
      <c r="QBR34"/>
      <c r="QBS34"/>
      <c r="QBT34"/>
      <c r="QBU34"/>
      <c r="QBV34"/>
      <c r="QBW34"/>
      <c r="QBX34"/>
      <c r="QBY34"/>
      <c r="QBZ34"/>
      <c r="QCA34"/>
      <c r="QCB34"/>
      <c r="QCC34"/>
      <c r="QCD34"/>
      <c r="QCE34"/>
      <c r="QCF34"/>
      <c r="QCG34"/>
      <c r="QCH34"/>
      <c r="QCI34"/>
      <c r="QCJ34"/>
      <c r="QCK34"/>
      <c r="QCL34"/>
      <c r="QCM34"/>
      <c r="QCN34"/>
      <c r="QCO34"/>
      <c r="QCP34"/>
      <c r="QCQ34"/>
      <c r="QCR34"/>
      <c r="QCS34"/>
      <c r="QCT34"/>
      <c r="QCU34"/>
      <c r="QCV34"/>
      <c r="QCW34"/>
      <c r="QCX34"/>
      <c r="QCY34"/>
      <c r="QCZ34"/>
      <c r="QDA34"/>
      <c r="QDB34"/>
      <c r="QDC34"/>
      <c r="QDD34"/>
      <c r="QDE34"/>
      <c r="QDF34"/>
      <c r="QDG34"/>
      <c r="QDH34"/>
      <c r="QDI34"/>
      <c r="QDJ34"/>
      <c r="QDK34"/>
      <c r="QDL34"/>
      <c r="QDM34"/>
      <c r="QDN34"/>
      <c r="QDO34"/>
      <c r="QDP34"/>
      <c r="QDQ34"/>
      <c r="QDR34"/>
      <c r="QDS34"/>
      <c r="QDT34"/>
      <c r="QDU34"/>
      <c r="QDV34"/>
      <c r="QDW34"/>
      <c r="QDX34"/>
      <c r="QDY34"/>
      <c r="QDZ34"/>
      <c r="QEA34"/>
      <c r="QEB34"/>
      <c r="QEC34"/>
      <c r="QED34"/>
      <c r="QEE34"/>
      <c r="QEF34"/>
      <c r="QEG34"/>
      <c r="QEH34"/>
      <c r="QEI34"/>
      <c r="QEJ34"/>
      <c r="QEK34"/>
      <c r="QEL34"/>
      <c r="QEM34"/>
      <c r="QEN34"/>
      <c r="QEO34"/>
      <c r="QEP34"/>
      <c r="QEQ34"/>
      <c r="QER34"/>
      <c r="QES34"/>
      <c r="QET34"/>
      <c r="QEU34"/>
      <c r="QEV34"/>
      <c r="QEW34"/>
      <c r="QEX34"/>
      <c r="QEY34"/>
      <c r="QEZ34"/>
      <c r="QFA34"/>
      <c r="QFB34"/>
      <c r="QFC34"/>
      <c r="QFD34"/>
      <c r="QFE34"/>
      <c r="QFF34"/>
      <c r="QFG34"/>
      <c r="QFH34"/>
      <c r="QFI34"/>
      <c r="QFJ34"/>
      <c r="QFK34"/>
      <c r="QFL34"/>
      <c r="QFM34"/>
      <c r="QFN34"/>
      <c r="QFO34"/>
      <c r="QFP34"/>
      <c r="QFQ34"/>
      <c r="QFR34"/>
      <c r="QFS34"/>
      <c r="QFT34"/>
      <c r="QFU34"/>
      <c r="QFV34"/>
      <c r="QFW34"/>
      <c r="QFX34"/>
      <c r="QFY34"/>
      <c r="QFZ34"/>
      <c r="QGA34"/>
      <c r="QGB34"/>
      <c r="QGC34"/>
      <c r="QGD34"/>
      <c r="QGE34"/>
      <c r="QGF34"/>
      <c r="QGG34"/>
      <c r="QGH34"/>
      <c r="QGI34"/>
      <c r="QGJ34"/>
      <c r="QGK34"/>
      <c r="QGL34"/>
      <c r="QGM34"/>
      <c r="QGN34"/>
      <c r="QGO34"/>
      <c r="QGP34"/>
      <c r="QGQ34"/>
      <c r="QGR34"/>
      <c r="QGS34"/>
      <c r="QGT34"/>
      <c r="QGU34"/>
      <c r="QGV34"/>
      <c r="QGW34"/>
      <c r="QGX34"/>
      <c r="QGY34"/>
      <c r="QGZ34"/>
      <c r="QHA34"/>
      <c r="QHB34"/>
      <c r="QHC34"/>
      <c r="QHD34"/>
      <c r="QHE34"/>
      <c r="QHF34"/>
      <c r="QHG34"/>
      <c r="QHH34"/>
      <c r="QHI34"/>
      <c r="QHJ34"/>
      <c r="QHK34"/>
      <c r="QHL34"/>
      <c r="QHM34"/>
      <c r="QHN34"/>
      <c r="QHO34"/>
      <c r="QHP34"/>
      <c r="QHQ34"/>
      <c r="QHR34"/>
      <c r="QHS34"/>
      <c r="QHT34"/>
      <c r="QHU34"/>
      <c r="QHV34"/>
      <c r="QHW34"/>
      <c r="QHX34"/>
      <c r="QHY34"/>
      <c r="QHZ34"/>
      <c r="QIA34"/>
      <c r="QIB34"/>
      <c r="QIC34"/>
      <c r="QID34"/>
      <c r="QIE34"/>
      <c r="QIF34"/>
      <c r="QIG34"/>
      <c r="QIH34"/>
      <c r="QII34"/>
      <c r="QIJ34"/>
      <c r="QIK34"/>
      <c r="QIL34"/>
      <c r="QIM34"/>
      <c r="QIN34"/>
      <c r="QIO34"/>
      <c r="QIP34"/>
      <c r="QIQ34"/>
      <c r="QIR34"/>
      <c r="QIS34"/>
      <c r="QIT34"/>
      <c r="QIU34"/>
      <c r="QIV34"/>
      <c r="QIW34"/>
      <c r="QIX34"/>
      <c r="QIY34"/>
      <c r="QIZ34"/>
      <c r="QJA34"/>
      <c r="QJB34"/>
      <c r="QJC34"/>
      <c r="QJD34"/>
      <c r="QJE34"/>
      <c r="QJF34"/>
      <c r="QJG34"/>
      <c r="QJH34"/>
      <c r="QJI34"/>
      <c r="QJJ34"/>
      <c r="QJK34"/>
      <c r="QJL34"/>
      <c r="QJM34"/>
      <c r="QJN34"/>
      <c r="QJO34"/>
      <c r="QJP34"/>
      <c r="QJQ34"/>
      <c r="QJR34"/>
      <c r="QJS34"/>
      <c r="QJT34"/>
      <c r="QJU34"/>
      <c r="QJV34"/>
      <c r="QJW34"/>
      <c r="QJX34"/>
      <c r="QJY34"/>
      <c r="QJZ34"/>
      <c r="QKA34"/>
      <c r="QKB34"/>
      <c r="QKC34"/>
      <c r="QKD34"/>
      <c r="QKE34"/>
      <c r="QKF34"/>
      <c r="QKG34"/>
      <c r="QKH34"/>
      <c r="QKI34"/>
      <c r="QKJ34"/>
      <c r="QKK34"/>
      <c r="QKL34"/>
      <c r="QKM34"/>
      <c r="QKN34"/>
      <c r="QKO34"/>
      <c r="QKP34"/>
      <c r="QKQ34"/>
      <c r="QKR34"/>
      <c r="QKS34"/>
      <c r="QKT34"/>
      <c r="QKU34"/>
      <c r="QKV34"/>
      <c r="QKW34"/>
      <c r="QKX34"/>
      <c r="QKY34"/>
      <c r="QKZ34"/>
      <c r="QLA34"/>
      <c r="QLB34"/>
      <c r="QLC34"/>
      <c r="QLD34"/>
      <c r="QLE34"/>
      <c r="QLF34"/>
      <c r="QLG34"/>
      <c r="QLH34"/>
      <c r="QLI34"/>
      <c r="QLJ34"/>
      <c r="QLK34"/>
      <c r="QLL34"/>
      <c r="QLM34"/>
      <c r="QLN34"/>
      <c r="QLO34"/>
      <c r="QLP34"/>
      <c r="QLQ34"/>
      <c r="QLR34"/>
      <c r="QLS34"/>
      <c r="QLT34"/>
      <c r="QLU34"/>
      <c r="QLV34"/>
      <c r="QLW34"/>
      <c r="QLX34"/>
      <c r="QLY34"/>
      <c r="QLZ34"/>
      <c r="QMA34"/>
      <c r="QMB34"/>
      <c r="QMC34"/>
      <c r="QMD34"/>
      <c r="QME34"/>
      <c r="QMF34"/>
      <c r="QMG34"/>
      <c r="QMH34"/>
      <c r="QMI34"/>
      <c r="QMJ34"/>
      <c r="QMK34"/>
      <c r="QML34"/>
      <c r="QMM34"/>
      <c r="QMN34"/>
      <c r="QMO34"/>
      <c r="QMP34"/>
      <c r="QMQ34"/>
      <c r="QMR34"/>
      <c r="QMS34"/>
      <c r="QMT34"/>
      <c r="QMU34"/>
      <c r="QMV34"/>
      <c r="QMW34"/>
      <c r="QMX34"/>
      <c r="QMY34"/>
      <c r="QMZ34"/>
      <c r="QNA34"/>
      <c r="QNB34"/>
      <c r="QNC34"/>
      <c r="QND34"/>
      <c r="QNE34"/>
      <c r="QNF34"/>
      <c r="QNG34"/>
      <c r="QNH34"/>
      <c r="QNI34"/>
      <c r="QNJ34"/>
      <c r="QNK34"/>
      <c r="QNL34"/>
      <c r="QNM34"/>
      <c r="QNN34"/>
      <c r="QNO34"/>
      <c r="QNP34"/>
      <c r="QNQ34"/>
      <c r="QNR34"/>
      <c r="QNS34"/>
      <c r="QNT34"/>
      <c r="QNU34"/>
      <c r="QNV34"/>
      <c r="QNW34"/>
      <c r="QNX34"/>
      <c r="QNY34"/>
      <c r="QNZ34"/>
      <c r="QOA34"/>
      <c r="QOB34"/>
      <c r="QOC34"/>
      <c r="QOD34"/>
      <c r="QOE34"/>
      <c r="QOF34"/>
      <c r="QOG34"/>
      <c r="QOH34"/>
      <c r="QOI34"/>
      <c r="QOJ34"/>
      <c r="QOK34"/>
      <c r="QOL34"/>
      <c r="QOM34"/>
      <c r="QON34"/>
      <c r="QOO34"/>
      <c r="QOP34"/>
      <c r="QOQ34"/>
      <c r="QOR34"/>
      <c r="QOS34"/>
      <c r="QOT34"/>
      <c r="QOU34"/>
      <c r="QOV34"/>
      <c r="QOW34"/>
      <c r="QOX34"/>
      <c r="QOY34"/>
      <c r="QOZ34"/>
      <c r="QPA34"/>
      <c r="QPB34"/>
      <c r="QPC34"/>
      <c r="QPD34"/>
      <c r="QPE34"/>
      <c r="QPF34"/>
      <c r="QPG34"/>
      <c r="QPH34"/>
      <c r="QPI34"/>
      <c r="QPJ34"/>
      <c r="QPK34"/>
      <c r="QPL34"/>
      <c r="QPM34"/>
      <c r="QPN34"/>
      <c r="QPO34"/>
      <c r="QPP34"/>
      <c r="QPQ34"/>
      <c r="QPR34"/>
      <c r="QPS34"/>
      <c r="QPT34"/>
      <c r="QPU34"/>
      <c r="QPV34"/>
      <c r="QPW34"/>
      <c r="QPX34"/>
      <c r="QPY34"/>
      <c r="QPZ34"/>
      <c r="QQA34"/>
      <c r="QQB34"/>
      <c r="QQC34"/>
      <c r="QQD34"/>
      <c r="QQE34"/>
      <c r="QQF34"/>
      <c r="QQG34"/>
      <c r="QQH34"/>
      <c r="QQI34"/>
      <c r="QQJ34"/>
      <c r="QQK34"/>
      <c r="QQL34"/>
      <c r="QQM34"/>
      <c r="QQN34"/>
      <c r="QQO34"/>
      <c r="QQP34"/>
      <c r="QQQ34"/>
      <c r="QQR34"/>
      <c r="QQS34"/>
      <c r="QQT34"/>
      <c r="QQU34"/>
      <c r="QQV34"/>
      <c r="QQW34"/>
      <c r="QQX34"/>
      <c r="QQY34"/>
      <c r="QQZ34"/>
      <c r="QRA34"/>
      <c r="QRB34"/>
      <c r="QRC34"/>
      <c r="QRD34"/>
      <c r="QRE34"/>
      <c r="QRF34"/>
      <c r="QRG34"/>
      <c r="QRH34"/>
      <c r="QRI34"/>
      <c r="QRJ34"/>
      <c r="QRK34"/>
      <c r="QRL34"/>
      <c r="QRM34"/>
      <c r="QRN34"/>
      <c r="QRO34"/>
      <c r="QRP34"/>
      <c r="QRQ34"/>
      <c r="QRR34"/>
      <c r="QRS34"/>
      <c r="QRT34"/>
      <c r="QRU34"/>
      <c r="QRV34"/>
      <c r="QRW34"/>
      <c r="QRX34"/>
      <c r="QRY34"/>
      <c r="QRZ34"/>
      <c r="QSA34"/>
      <c r="QSB34"/>
      <c r="QSC34"/>
      <c r="QSD34"/>
      <c r="QSE34"/>
      <c r="QSF34"/>
      <c r="QSG34"/>
      <c r="QSH34"/>
      <c r="QSI34"/>
      <c r="QSJ34"/>
      <c r="QSK34"/>
      <c r="QSL34"/>
      <c r="QSM34"/>
      <c r="QSN34"/>
      <c r="QSO34"/>
      <c r="QSP34"/>
      <c r="QSQ34"/>
      <c r="QSR34"/>
      <c r="QSS34"/>
      <c r="QST34"/>
      <c r="QSU34"/>
      <c r="QSV34"/>
      <c r="QSW34"/>
      <c r="QSX34"/>
      <c r="QSY34"/>
      <c r="QSZ34"/>
      <c r="QTA34"/>
      <c r="QTB34"/>
      <c r="QTC34"/>
      <c r="QTD34"/>
      <c r="QTE34"/>
      <c r="QTF34"/>
      <c r="QTG34"/>
      <c r="QTH34"/>
      <c r="QTI34"/>
      <c r="QTJ34"/>
      <c r="QTK34"/>
      <c r="QTL34"/>
      <c r="QTM34"/>
      <c r="QTN34"/>
      <c r="QTO34"/>
      <c r="QTP34"/>
      <c r="QTQ34"/>
      <c r="QTR34"/>
      <c r="QTS34"/>
      <c r="QTT34"/>
      <c r="QTU34"/>
      <c r="QTV34"/>
      <c r="QTW34"/>
      <c r="QTX34"/>
      <c r="QTY34"/>
      <c r="QTZ34"/>
      <c r="QUA34"/>
      <c r="QUB34"/>
      <c r="QUC34"/>
      <c r="QUD34"/>
      <c r="QUE34"/>
      <c r="QUF34"/>
      <c r="QUG34"/>
      <c r="QUH34"/>
      <c r="QUI34"/>
      <c r="QUJ34"/>
      <c r="QUK34"/>
      <c r="QUL34"/>
      <c r="QUM34"/>
      <c r="QUN34"/>
      <c r="QUO34"/>
      <c r="QUP34"/>
      <c r="QUQ34"/>
      <c r="QUR34"/>
      <c r="QUS34"/>
      <c r="QUT34"/>
      <c r="QUU34"/>
      <c r="QUV34"/>
      <c r="QUW34"/>
      <c r="QUX34"/>
      <c r="QUY34"/>
      <c r="QUZ34"/>
      <c r="QVA34"/>
      <c r="QVB34"/>
      <c r="QVC34"/>
      <c r="QVD34"/>
      <c r="QVE34"/>
      <c r="QVF34"/>
      <c r="QVG34"/>
      <c r="QVH34"/>
      <c r="QVI34"/>
      <c r="QVJ34"/>
      <c r="QVK34"/>
      <c r="QVL34"/>
      <c r="QVM34"/>
      <c r="QVN34"/>
      <c r="QVO34"/>
      <c r="QVP34"/>
      <c r="QVQ34"/>
      <c r="QVR34"/>
      <c r="QVS34"/>
      <c r="QVT34"/>
      <c r="QVU34"/>
      <c r="QVV34"/>
      <c r="QVW34"/>
      <c r="QVX34"/>
      <c r="QVY34"/>
      <c r="QVZ34"/>
      <c r="QWA34"/>
      <c r="QWB34"/>
      <c r="QWC34"/>
      <c r="QWD34"/>
      <c r="QWE34"/>
      <c r="QWF34"/>
      <c r="QWG34"/>
      <c r="QWH34"/>
      <c r="QWI34"/>
      <c r="QWJ34"/>
      <c r="QWK34"/>
      <c r="QWL34"/>
      <c r="QWM34"/>
      <c r="QWN34"/>
      <c r="QWO34"/>
      <c r="QWP34"/>
      <c r="QWQ34"/>
      <c r="QWR34"/>
      <c r="QWS34"/>
      <c r="QWT34"/>
      <c r="QWU34"/>
      <c r="QWV34"/>
      <c r="QWW34"/>
      <c r="QWX34"/>
      <c r="QWY34"/>
      <c r="QWZ34"/>
      <c r="QXA34"/>
      <c r="QXB34"/>
      <c r="QXC34"/>
      <c r="QXD34"/>
      <c r="QXE34"/>
      <c r="QXF34"/>
      <c r="QXG34"/>
      <c r="QXH34"/>
      <c r="QXI34"/>
      <c r="QXJ34"/>
      <c r="QXK34"/>
      <c r="QXL34"/>
      <c r="QXM34"/>
      <c r="QXN34"/>
      <c r="QXO34"/>
      <c r="QXP34"/>
      <c r="QXQ34"/>
      <c r="QXR34"/>
      <c r="QXS34"/>
      <c r="QXT34"/>
      <c r="QXU34"/>
      <c r="QXV34"/>
      <c r="QXW34"/>
      <c r="QXX34"/>
      <c r="QXY34"/>
      <c r="QXZ34"/>
      <c r="QYA34"/>
      <c r="QYB34"/>
      <c r="QYC34"/>
      <c r="QYD34"/>
      <c r="QYE34"/>
      <c r="QYF34"/>
      <c r="QYG34"/>
      <c r="QYH34"/>
      <c r="QYI34"/>
      <c r="QYJ34"/>
      <c r="QYK34"/>
      <c r="QYL34"/>
      <c r="QYM34"/>
      <c r="QYN34"/>
      <c r="QYO34"/>
      <c r="QYP34"/>
      <c r="QYQ34"/>
      <c r="QYR34"/>
      <c r="QYS34"/>
      <c r="QYT34"/>
      <c r="QYU34"/>
      <c r="QYV34"/>
      <c r="QYW34"/>
      <c r="QYX34"/>
      <c r="QYY34"/>
      <c r="QYZ34"/>
      <c r="QZA34"/>
      <c r="QZB34"/>
      <c r="QZC34"/>
      <c r="QZD34"/>
      <c r="QZE34"/>
      <c r="QZF34"/>
      <c r="QZG34"/>
      <c r="QZH34"/>
      <c r="QZI34"/>
      <c r="QZJ34"/>
      <c r="QZK34"/>
      <c r="QZL34"/>
      <c r="QZM34"/>
      <c r="QZN34"/>
      <c r="QZO34"/>
      <c r="QZP34"/>
      <c r="QZQ34"/>
      <c r="QZR34"/>
      <c r="QZS34"/>
      <c r="QZT34"/>
      <c r="QZU34"/>
      <c r="QZV34"/>
      <c r="QZW34"/>
      <c r="QZX34"/>
      <c r="QZY34"/>
      <c r="QZZ34"/>
      <c r="RAA34"/>
      <c r="RAB34"/>
      <c r="RAC34"/>
      <c r="RAD34"/>
      <c r="RAE34"/>
      <c r="RAF34"/>
      <c r="RAG34"/>
      <c r="RAH34"/>
      <c r="RAI34"/>
      <c r="RAJ34"/>
      <c r="RAK34"/>
      <c r="RAL34"/>
      <c r="RAM34"/>
      <c r="RAN34"/>
      <c r="RAO34"/>
      <c r="RAP34"/>
      <c r="RAQ34"/>
      <c r="RAR34"/>
      <c r="RAS34"/>
      <c r="RAT34"/>
      <c r="RAU34"/>
      <c r="RAV34"/>
      <c r="RAW34"/>
      <c r="RAX34"/>
      <c r="RAY34"/>
      <c r="RAZ34"/>
      <c r="RBA34"/>
      <c r="RBB34"/>
      <c r="RBC34"/>
      <c r="RBD34"/>
      <c r="RBE34"/>
      <c r="RBF34"/>
      <c r="RBG34"/>
      <c r="RBH34"/>
      <c r="RBI34"/>
      <c r="RBJ34"/>
      <c r="RBK34"/>
      <c r="RBL34"/>
      <c r="RBM34"/>
      <c r="RBN34"/>
      <c r="RBO34"/>
      <c r="RBP34"/>
      <c r="RBQ34"/>
      <c r="RBR34"/>
      <c r="RBS34"/>
      <c r="RBT34"/>
      <c r="RBU34"/>
      <c r="RBV34"/>
      <c r="RBW34"/>
      <c r="RBX34"/>
      <c r="RBY34"/>
      <c r="RBZ34"/>
      <c r="RCA34"/>
      <c r="RCB34"/>
      <c r="RCC34"/>
      <c r="RCD34"/>
      <c r="RCE34"/>
      <c r="RCF34"/>
      <c r="RCG34"/>
      <c r="RCH34"/>
      <c r="RCI34"/>
      <c r="RCJ34"/>
      <c r="RCK34"/>
      <c r="RCL34"/>
      <c r="RCM34"/>
      <c r="RCN34"/>
      <c r="RCO34"/>
      <c r="RCP34"/>
      <c r="RCQ34"/>
      <c r="RCR34"/>
      <c r="RCS34"/>
      <c r="RCT34"/>
      <c r="RCU34"/>
      <c r="RCV34"/>
      <c r="RCW34"/>
      <c r="RCX34"/>
      <c r="RCY34"/>
      <c r="RCZ34"/>
      <c r="RDA34"/>
      <c r="RDB34"/>
      <c r="RDC34"/>
      <c r="RDD34"/>
      <c r="RDE34"/>
      <c r="RDF34"/>
      <c r="RDG34"/>
      <c r="RDH34"/>
      <c r="RDI34"/>
      <c r="RDJ34"/>
      <c r="RDK34"/>
      <c r="RDL34"/>
      <c r="RDM34"/>
      <c r="RDN34"/>
      <c r="RDO34"/>
      <c r="RDP34"/>
      <c r="RDQ34"/>
      <c r="RDR34"/>
      <c r="RDS34"/>
      <c r="RDT34"/>
      <c r="RDU34"/>
      <c r="RDV34"/>
      <c r="RDW34"/>
      <c r="RDX34"/>
      <c r="RDY34"/>
      <c r="RDZ34"/>
      <c r="REA34"/>
      <c r="REB34"/>
      <c r="REC34"/>
      <c r="RED34"/>
      <c r="REE34"/>
      <c r="REF34"/>
      <c r="REG34"/>
      <c r="REH34"/>
      <c r="REI34"/>
      <c r="REJ34"/>
      <c r="REK34"/>
      <c r="REL34"/>
      <c r="REM34"/>
      <c r="REN34"/>
      <c r="REO34"/>
      <c r="REP34"/>
      <c r="REQ34"/>
      <c r="RER34"/>
      <c r="RES34"/>
      <c r="RET34"/>
      <c r="REU34"/>
      <c r="REV34"/>
      <c r="REW34"/>
      <c r="REX34"/>
      <c r="REY34"/>
      <c r="REZ34"/>
      <c r="RFA34"/>
      <c r="RFB34"/>
      <c r="RFC34"/>
      <c r="RFD34"/>
      <c r="RFE34"/>
      <c r="RFF34"/>
      <c r="RFG34"/>
      <c r="RFH34"/>
      <c r="RFI34"/>
      <c r="RFJ34"/>
      <c r="RFK34"/>
      <c r="RFL34"/>
      <c r="RFM34"/>
      <c r="RFN34"/>
      <c r="RFO34"/>
      <c r="RFP34"/>
      <c r="RFQ34"/>
      <c r="RFR34"/>
      <c r="RFS34"/>
      <c r="RFT34"/>
      <c r="RFU34"/>
      <c r="RFV34"/>
      <c r="RFW34"/>
      <c r="RFX34"/>
      <c r="RFY34"/>
      <c r="RFZ34"/>
      <c r="RGA34"/>
      <c r="RGB34"/>
      <c r="RGC34"/>
      <c r="RGD34"/>
      <c r="RGE34"/>
      <c r="RGF34"/>
      <c r="RGG34"/>
      <c r="RGH34"/>
      <c r="RGI34"/>
      <c r="RGJ34"/>
      <c r="RGK34"/>
      <c r="RGL34"/>
      <c r="RGM34"/>
      <c r="RGN34"/>
      <c r="RGO34"/>
      <c r="RGP34"/>
      <c r="RGQ34"/>
      <c r="RGR34"/>
      <c r="RGS34"/>
      <c r="RGT34"/>
      <c r="RGU34"/>
      <c r="RGV34"/>
      <c r="RGW34"/>
      <c r="RGX34"/>
      <c r="RGY34"/>
      <c r="RGZ34"/>
      <c r="RHA34"/>
      <c r="RHB34"/>
      <c r="RHC34"/>
      <c r="RHD34"/>
      <c r="RHE34"/>
      <c r="RHF34"/>
      <c r="RHG34"/>
      <c r="RHH34"/>
      <c r="RHI34"/>
      <c r="RHJ34"/>
      <c r="RHK34"/>
      <c r="RHL34"/>
      <c r="RHM34"/>
      <c r="RHN34"/>
      <c r="RHO34"/>
      <c r="RHP34"/>
      <c r="RHQ34"/>
      <c r="RHR34"/>
      <c r="RHS34"/>
      <c r="RHT34"/>
      <c r="RHU34"/>
      <c r="RHV34"/>
      <c r="RHW34"/>
      <c r="RHX34"/>
      <c r="RHY34"/>
      <c r="RHZ34"/>
      <c r="RIA34"/>
      <c r="RIB34"/>
      <c r="RIC34"/>
      <c r="RID34"/>
      <c r="RIE34"/>
      <c r="RIF34"/>
      <c r="RIG34"/>
      <c r="RIH34"/>
      <c r="RII34"/>
      <c r="RIJ34"/>
      <c r="RIK34"/>
      <c r="RIL34"/>
      <c r="RIM34"/>
      <c r="RIN34"/>
      <c r="RIO34"/>
      <c r="RIP34"/>
      <c r="RIQ34"/>
      <c r="RIR34"/>
      <c r="RIS34"/>
      <c r="RIT34"/>
      <c r="RIU34"/>
      <c r="RIV34"/>
      <c r="RIW34"/>
      <c r="RIX34"/>
      <c r="RIY34"/>
      <c r="RIZ34"/>
      <c r="RJA34"/>
      <c r="RJB34"/>
      <c r="RJC34"/>
      <c r="RJD34"/>
      <c r="RJE34"/>
      <c r="RJF34"/>
      <c r="RJG34"/>
      <c r="RJH34"/>
      <c r="RJI34"/>
      <c r="RJJ34"/>
      <c r="RJK34"/>
      <c r="RJL34"/>
      <c r="RJM34"/>
      <c r="RJN34"/>
      <c r="RJO34"/>
      <c r="RJP34"/>
      <c r="RJQ34"/>
      <c r="RJR34"/>
      <c r="RJS34"/>
      <c r="RJT34"/>
      <c r="RJU34"/>
      <c r="RJV34"/>
      <c r="RJW34"/>
      <c r="RJX34"/>
      <c r="RJY34"/>
      <c r="RJZ34"/>
      <c r="RKA34"/>
      <c r="RKB34"/>
      <c r="RKC34"/>
      <c r="RKD34"/>
      <c r="RKE34"/>
      <c r="RKF34"/>
      <c r="RKG34"/>
      <c r="RKH34"/>
      <c r="RKI34"/>
      <c r="RKJ34"/>
      <c r="RKK34"/>
      <c r="RKL34"/>
      <c r="RKM34"/>
      <c r="RKN34"/>
      <c r="RKO34"/>
      <c r="RKP34"/>
      <c r="RKQ34"/>
      <c r="RKR34"/>
      <c r="RKS34"/>
      <c r="RKT34"/>
      <c r="RKU34"/>
      <c r="RKV34"/>
      <c r="RKW34"/>
      <c r="RKX34"/>
      <c r="RKY34"/>
      <c r="RKZ34"/>
      <c r="RLA34"/>
      <c r="RLB34"/>
      <c r="RLC34"/>
      <c r="RLD34"/>
      <c r="RLE34"/>
      <c r="RLF34"/>
      <c r="RLG34"/>
      <c r="RLH34"/>
      <c r="RLI34"/>
      <c r="RLJ34"/>
      <c r="RLK34"/>
      <c r="RLL34"/>
      <c r="RLM34"/>
      <c r="RLN34"/>
      <c r="RLO34"/>
      <c r="RLP34"/>
      <c r="RLQ34"/>
      <c r="RLR34"/>
      <c r="RLS34"/>
      <c r="RLT34"/>
      <c r="RLU34"/>
      <c r="RLV34"/>
      <c r="RLW34"/>
      <c r="RLX34"/>
      <c r="RLY34"/>
      <c r="RLZ34"/>
      <c r="RMA34"/>
      <c r="RMB34"/>
      <c r="RMC34"/>
      <c r="RMD34"/>
      <c r="RME34"/>
      <c r="RMF34"/>
      <c r="RMG34"/>
      <c r="RMH34"/>
      <c r="RMI34"/>
      <c r="RMJ34"/>
      <c r="RMK34"/>
      <c r="RML34"/>
      <c r="RMM34"/>
      <c r="RMN34"/>
      <c r="RMO34"/>
      <c r="RMP34"/>
      <c r="RMQ34"/>
      <c r="RMR34"/>
      <c r="RMS34"/>
      <c r="RMT34"/>
      <c r="RMU34"/>
      <c r="RMV34"/>
      <c r="RMW34"/>
      <c r="RMX34"/>
      <c r="RMY34"/>
      <c r="RMZ34"/>
      <c r="RNA34"/>
      <c r="RNB34"/>
      <c r="RNC34"/>
      <c r="RND34"/>
      <c r="RNE34"/>
      <c r="RNF34"/>
      <c r="RNG34"/>
      <c r="RNH34"/>
      <c r="RNI34"/>
      <c r="RNJ34"/>
      <c r="RNK34"/>
      <c r="RNL34"/>
      <c r="RNM34"/>
      <c r="RNN34"/>
      <c r="RNO34"/>
      <c r="RNP34"/>
      <c r="RNQ34"/>
      <c r="RNR34"/>
      <c r="RNS34"/>
      <c r="RNT34"/>
      <c r="RNU34"/>
      <c r="RNV34"/>
      <c r="RNW34"/>
      <c r="RNX34"/>
      <c r="RNY34"/>
      <c r="RNZ34"/>
      <c r="ROA34"/>
      <c r="ROB34"/>
      <c r="ROC34"/>
      <c r="ROD34"/>
      <c r="ROE34"/>
      <c r="ROF34"/>
      <c r="ROG34"/>
      <c r="ROH34"/>
      <c r="ROI34"/>
      <c r="ROJ34"/>
      <c r="ROK34"/>
      <c r="ROL34"/>
      <c r="ROM34"/>
      <c r="RON34"/>
      <c r="ROO34"/>
      <c r="ROP34"/>
      <c r="ROQ34"/>
      <c r="ROR34"/>
      <c r="ROS34"/>
      <c r="ROT34"/>
      <c r="ROU34"/>
      <c r="ROV34"/>
      <c r="ROW34"/>
      <c r="ROX34"/>
      <c r="ROY34"/>
      <c r="ROZ34"/>
      <c r="RPA34"/>
      <c r="RPB34"/>
      <c r="RPC34"/>
      <c r="RPD34"/>
      <c r="RPE34"/>
      <c r="RPF34"/>
      <c r="RPG34"/>
      <c r="RPH34"/>
      <c r="RPI34"/>
      <c r="RPJ34"/>
      <c r="RPK34"/>
      <c r="RPL34"/>
      <c r="RPM34"/>
      <c r="RPN34"/>
      <c r="RPO34"/>
      <c r="RPP34"/>
      <c r="RPQ34"/>
      <c r="RPR34"/>
      <c r="RPS34"/>
      <c r="RPT34"/>
      <c r="RPU34"/>
      <c r="RPV34"/>
      <c r="RPW34"/>
      <c r="RPX34"/>
      <c r="RPY34"/>
      <c r="RPZ34"/>
      <c r="RQA34"/>
      <c r="RQB34"/>
      <c r="RQC34"/>
      <c r="RQD34"/>
      <c r="RQE34"/>
      <c r="RQF34"/>
      <c r="RQG34"/>
      <c r="RQH34"/>
      <c r="RQI34"/>
      <c r="RQJ34"/>
      <c r="RQK34"/>
      <c r="RQL34"/>
      <c r="RQM34"/>
      <c r="RQN34"/>
      <c r="RQO34"/>
      <c r="RQP34"/>
      <c r="RQQ34"/>
      <c r="RQR34"/>
      <c r="RQS34"/>
      <c r="RQT34"/>
      <c r="RQU34"/>
      <c r="RQV34"/>
      <c r="RQW34"/>
      <c r="RQX34"/>
      <c r="RQY34"/>
      <c r="RQZ34"/>
      <c r="RRA34"/>
      <c r="RRB34"/>
      <c r="RRC34"/>
      <c r="RRD34"/>
      <c r="RRE34"/>
      <c r="RRF34"/>
      <c r="RRG34"/>
      <c r="RRH34"/>
      <c r="RRI34"/>
      <c r="RRJ34"/>
      <c r="RRK34"/>
      <c r="RRL34"/>
      <c r="RRM34"/>
      <c r="RRN34"/>
      <c r="RRO34"/>
      <c r="RRP34"/>
      <c r="RRQ34"/>
      <c r="RRR34"/>
      <c r="RRS34"/>
      <c r="RRT34"/>
      <c r="RRU34"/>
      <c r="RRV34"/>
      <c r="RRW34"/>
      <c r="RRX34"/>
      <c r="RRY34"/>
      <c r="RRZ34"/>
      <c r="RSA34"/>
      <c r="RSB34"/>
      <c r="RSC34"/>
      <c r="RSD34"/>
      <c r="RSE34"/>
      <c r="RSF34"/>
      <c r="RSG34"/>
      <c r="RSH34"/>
      <c r="RSI34"/>
      <c r="RSJ34"/>
      <c r="RSK34"/>
      <c r="RSL34"/>
      <c r="RSM34"/>
      <c r="RSN34"/>
      <c r="RSO34"/>
      <c r="RSP34"/>
      <c r="RSQ34"/>
      <c r="RSR34"/>
      <c r="RSS34"/>
      <c r="RST34"/>
      <c r="RSU34"/>
      <c r="RSV34"/>
      <c r="RSW34"/>
      <c r="RSX34"/>
      <c r="RSY34"/>
      <c r="RSZ34"/>
      <c r="RTA34"/>
      <c r="RTB34"/>
      <c r="RTC34"/>
      <c r="RTD34"/>
      <c r="RTE34"/>
      <c r="RTF34"/>
      <c r="RTG34"/>
      <c r="RTH34"/>
      <c r="RTI34"/>
      <c r="RTJ34"/>
      <c r="RTK34"/>
      <c r="RTL34"/>
      <c r="RTM34"/>
      <c r="RTN34"/>
      <c r="RTO34"/>
      <c r="RTP34"/>
      <c r="RTQ34"/>
      <c r="RTR34"/>
      <c r="RTS34"/>
      <c r="RTT34"/>
      <c r="RTU34"/>
      <c r="RTV34"/>
      <c r="RTW34"/>
      <c r="RTX34"/>
      <c r="RTY34"/>
      <c r="RTZ34"/>
      <c r="RUA34"/>
      <c r="RUB34"/>
      <c r="RUC34"/>
      <c r="RUD34"/>
      <c r="RUE34"/>
      <c r="RUF34"/>
      <c r="RUG34"/>
      <c r="RUH34"/>
      <c r="RUI34"/>
      <c r="RUJ34"/>
      <c r="RUK34"/>
      <c r="RUL34"/>
      <c r="RUM34"/>
      <c r="RUN34"/>
      <c r="RUO34"/>
      <c r="RUP34"/>
      <c r="RUQ34"/>
      <c r="RUR34"/>
      <c r="RUS34"/>
      <c r="RUT34"/>
      <c r="RUU34"/>
      <c r="RUV34"/>
      <c r="RUW34"/>
      <c r="RUX34"/>
      <c r="RUY34"/>
      <c r="RUZ34"/>
      <c r="RVA34"/>
      <c r="RVB34"/>
      <c r="RVC34"/>
      <c r="RVD34"/>
      <c r="RVE34"/>
      <c r="RVF34"/>
      <c r="RVG34"/>
      <c r="RVH34"/>
      <c r="RVI34"/>
      <c r="RVJ34"/>
      <c r="RVK34"/>
      <c r="RVL34"/>
      <c r="RVM34"/>
      <c r="RVN34"/>
      <c r="RVO34"/>
      <c r="RVP34"/>
      <c r="RVQ34"/>
      <c r="RVR34"/>
      <c r="RVS34"/>
      <c r="RVT34"/>
      <c r="RVU34"/>
      <c r="RVV34"/>
      <c r="RVW34"/>
      <c r="RVX34"/>
      <c r="RVY34"/>
      <c r="RVZ34"/>
      <c r="RWA34"/>
      <c r="RWB34"/>
      <c r="RWC34"/>
      <c r="RWD34"/>
      <c r="RWE34"/>
      <c r="RWF34"/>
      <c r="RWG34"/>
      <c r="RWH34"/>
      <c r="RWI34"/>
      <c r="RWJ34"/>
      <c r="RWK34"/>
      <c r="RWL34"/>
      <c r="RWM34"/>
      <c r="RWN34"/>
      <c r="RWO34"/>
      <c r="RWP34"/>
      <c r="RWQ34"/>
      <c r="RWR34"/>
      <c r="RWS34"/>
      <c r="RWT34"/>
      <c r="RWU34"/>
      <c r="RWV34"/>
      <c r="RWW34"/>
      <c r="RWX34"/>
      <c r="RWY34"/>
      <c r="RWZ34"/>
      <c r="RXA34"/>
      <c r="RXB34"/>
      <c r="RXC34"/>
      <c r="RXD34"/>
      <c r="RXE34"/>
      <c r="RXF34"/>
      <c r="RXG34"/>
      <c r="RXH34"/>
      <c r="RXI34"/>
      <c r="RXJ34"/>
      <c r="RXK34"/>
      <c r="RXL34"/>
      <c r="RXM34"/>
      <c r="RXN34"/>
      <c r="RXO34"/>
      <c r="RXP34"/>
      <c r="RXQ34"/>
      <c r="RXR34"/>
      <c r="RXS34"/>
      <c r="RXT34"/>
      <c r="RXU34"/>
      <c r="RXV34"/>
      <c r="RXW34"/>
      <c r="RXX34"/>
      <c r="RXY34"/>
      <c r="RXZ34"/>
      <c r="RYA34"/>
      <c r="RYB34"/>
      <c r="RYC34"/>
      <c r="RYD34"/>
      <c r="RYE34"/>
      <c r="RYF34"/>
      <c r="RYG34"/>
      <c r="RYH34"/>
      <c r="RYI34"/>
      <c r="RYJ34"/>
      <c r="RYK34"/>
      <c r="RYL34"/>
      <c r="RYM34"/>
      <c r="RYN34"/>
      <c r="RYO34"/>
      <c r="RYP34"/>
      <c r="RYQ34"/>
      <c r="RYR34"/>
      <c r="RYS34"/>
      <c r="RYT34"/>
      <c r="RYU34"/>
      <c r="RYV34"/>
      <c r="RYW34"/>
      <c r="RYX34"/>
      <c r="RYY34"/>
      <c r="RYZ34"/>
      <c r="RZA34"/>
      <c r="RZB34"/>
      <c r="RZC34"/>
      <c r="RZD34"/>
      <c r="RZE34"/>
      <c r="RZF34"/>
      <c r="RZG34"/>
      <c r="RZH34"/>
      <c r="RZI34"/>
      <c r="RZJ34"/>
      <c r="RZK34"/>
      <c r="RZL34"/>
      <c r="RZM34"/>
      <c r="RZN34"/>
      <c r="RZO34"/>
      <c r="RZP34"/>
      <c r="RZQ34"/>
      <c r="RZR34"/>
      <c r="RZS34"/>
      <c r="RZT34"/>
      <c r="RZU34"/>
      <c r="RZV34"/>
      <c r="RZW34"/>
      <c r="RZX34"/>
      <c r="RZY34"/>
      <c r="RZZ34"/>
      <c r="SAA34"/>
      <c r="SAB34"/>
      <c r="SAC34"/>
      <c r="SAD34"/>
      <c r="SAE34"/>
      <c r="SAF34"/>
      <c r="SAG34"/>
      <c r="SAH34"/>
      <c r="SAI34"/>
      <c r="SAJ34"/>
      <c r="SAK34"/>
      <c r="SAL34"/>
      <c r="SAM34"/>
      <c r="SAN34"/>
      <c r="SAO34"/>
      <c r="SAP34"/>
      <c r="SAQ34"/>
      <c r="SAR34"/>
      <c r="SAS34"/>
      <c r="SAT34"/>
      <c r="SAU34"/>
      <c r="SAV34"/>
      <c r="SAW34"/>
      <c r="SAX34"/>
      <c r="SAY34"/>
      <c r="SAZ34"/>
      <c r="SBA34"/>
      <c r="SBB34"/>
      <c r="SBC34"/>
      <c r="SBD34"/>
      <c r="SBE34"/>
      <c r="SBF34"/>
      <c r="SBG34"/>
      <c r="SBH34"/>
      <c r="SBI34"/>
      <c r="SBJ34"/>
      <c r="SBK34"/>
      <c r="SBL34"/>
      <c r="SBM34"/>
      <c r="SBN34"/>
      <c r="SBO34"/>
      <c r="SBP34"/>
      <c r="SBQ34"/>
      <c r="SBR34"/>
      <c r="SBS34"/>
      <c r="SBT34"/>
      <c r="SBU34"/>
      <c r="SBV34"/>
      <c r="SBW34"/>
      <c r="SBX34"/>
      <c r="SBY34"/>
      <c r="SBZ34"/>
      <c r="SCA34"/>
      <c r="SCB34"/>
      <c r="SCC34"/>
      <c r="SCD34"/>
      <c r="SCE34"/>
      <c r="SCF34"/>
      <c r="SCG34"/>
      <c r="SCH34"/>
      <c r="SCI34"/>
      <c r="SCJ34"/>
      <c r="SCK34"/>
      <c r="SCL34"/>
      <c r="SCM34"/>
      <c r="SCN34"/>
      <c r="SCO34"/>
      <c r="SCP34"/>
      <c r="SCQ34"/>
      <c r="SCR34"/>
      <c r="SCS34"/>
      <c r="SCT34"/>
      <c r="SCU34"/>
      <c r="SCV34"/>
      <c r="SCW34"/>
      <c r="SCX34"/>
      <c r="SCY34"/>
      <c r="SCZ34"/>
      <c r="SDA34"/>
      <c r="SDB34"/>
      <c r="SDC34"/>
      <c r="SDD34"/>
      <c r="SDE34"/>
      <c r="SDF34"/>
      <c r="SDG34"/>
      <c r="SDH34"/>
      <c r="SDI34"/>
      <c r="SDJ34"/>
      <c r="SDK34"/>
      <c r="SDL34"/>
      <c r="SDM34"/>
      <c r="SDN34"/>
      <c r="SDO34"/>
      <c r="SDP34"/>
      <c r="SDQ34"/>
      <c r="SDR34"/>
      <c r="SDS34"/>
      <c r="SDT34"/>
      <c r="SDU34"/>
      <c r="SDV34"/>
      <c r="SDW34"/>
      <c r="SDX34"/>
      <c r="SDY34"/>
      <c r="SDZ34"/>
      <c r="SEA34"/>
      <c r="SEB34"/>
      <c r="SEC34"/>
      <c r="SED34"/>
      <c r="SEE34"/>
      <c r="SEF34"/>
      <c r="SEG34"/>
      <c r="SEH34"/>
      <c r="SEI34"/>
      <c r="SEJ34"/>
      <c r="SEK34"/>
      <c r="SEL34"/>
      <c r="SEM34"/>
      <c r="SEN34"/>
      <c r="SEO34"/>
      <c r="SEP34"/>
      <c r="SEQ34"/>
      <c r="SER34"/>
      <c r="SES34"/>
      <c r="SET34"/>
      <c r="SEU34"/>
      <c r="SEV34"/>
      <c r="SEW34"/>
      <c r="SEX34"/>
      <c r="SEY34"/>
      <c r="SEZ34"/>
      <c r="SFA34"/>
      <c r="SFB34"/>
      <c r="SFC34"/>
      <c r="SFD34"/>
      <c r="SFE34"/>
      <c r="SFF34"/>
      <c r="SFG34"/>
      <c r="SFH34"/>
      <c r="SFI34"/>
      <c r="SFJ34"/>
      <c r="SFK34"/>
      <c r="SFL34"/>
      <c r="SFM34"/>
      <c r="SFN34"/>
      <c r="SFO34"/>
      <c r="SFP34"/>
      <c r="SFQ34"/>
      <c r="SFR34"/>
      <c r="SFS34"/>
      <c r="SFT34"/>
      <c r="SFU34"/>
      <c r="SFV34"/>
      <c r="SFW34"/>
      <c r="SFX34"/>
      <c r="SFY34"/>
      <c r="SFZ34"/>
      <c r="SGA34"/>
      <c r="SGB34"/>
      <c r="SGC34"/>
      <c r="SGD34"/>
      <c r="SGE34"/>
      <c r="SGF34"/>
      <c r="SGG34"/>
      <c r="SGH34"/>
      <c r="SGI34"/>
      <c r="SGJ34"/>
      <c r="SGK34"/>
      <c r="SGL34"/>
      <c r="SGM34"/>
      <c r="SGN34"/>
      <c r="SGO34"/>
      <c r="SGP34"/>
      <c r="SGQ34"/>
      <c r="SGR34"/>
      <c r="SGS34"/>
      <c r="SGT34"/>
      <c r="SGU34"/>
      <c r="SGV34"/>
      <c r="SGW34"/>
      <c r="SGX34"/>
      <c r="SGY34"/>
      <c r="SGZ34"/>
      <c r="SHA34"/>
      <c r="SHB34"/>
      <c r="SHC34"/>
      <c r="SHD34"/>
      <c r="SHE34"/>
      <c r="SHF34"/>
      <c r="SHG34"/>
      <c r="SHH34"/>
      <c r="SHI34"/>
      <c r="SHJ34"/>
      <c r="SHK34"/>
      <c r="SHL34"/>
      <c r="SHM34"/>
      <c r="SHN34"/>
      <c r="SHO34"/>
      <c r="SHP34"/>
      <c r="SHQ34"/>
      <c r="SHR34"/>
      <c r="SHS34"/>
      <c r="SHT34"/>
      <c r="SHU34"/>
      <c r="SHV34"/>
      <c r="SHW34"/>
      <c r="SHX34"/>
      <c r="SHY34"/>
      <c r="SHZ34"/>
      <c r="SIA34"/>
      <c r="SIB34"/>
      <c r="SIC34"/>
      <c r="SID34"/>
      <c r="SIE34"/>
      <c r="SIF34"/>
      <c r="SIG34"/>
      <c r="SIH34"/>
      <c r="SII34"/>
      <c r="SIJ34"/>
      <c r="SIK34"/>
      <c r="SIL34"/>
      <c r="SIM34"/>
      <c r="SIN34"/>
      <c r="SIO34"/>
      <c r="SIP34"/>
      <c r="SIQ34"/>
      <c r="SIR34"/>
      <c r="SIS34"/>
      <c r="SIT34"/>
      <c r="SIU34"/>
      <c r="SIV34"/>
      <c r="SIW34"/>
      <c r="SIX34"/>
      <c r="SIY34"/>
      <c r="SIZ34"/>
      <c r="SJA34"/>
      <c r="SJB34"/>
      <c r="SJC34"/>
      <c r="SJD34"/>
      <c r="SJE34"/>
      <c r="SJF34"/>
      <c r="SJG34"/>
      <c r="SJH34"/>
      <c r="SJI34"/>
      <c r="SJJ34"/>
      <c r="SJK34"/>
      <c r="SJL34"/>
      <c r="SJM34"/>
      <c r="SJN34"/>
      <c r="SJO34"/>
      <c r="SJP34"/>
      <c r="SJQ34"/>
      <c r="SJR34"/>
      <c r="SJS34"/>
      <c r="SJT34"/>
      <c r="SJU34"/>
      <c r="SJV34"/>
      <c r="SJW34"/>
      <c r="SJX34"/>
      <c r="SJY34"/>
      <c r="SJZ34"/>
      <c r="SKA34"/>
      <c r="SKB34"/>
      <c r="SKC34"/>
      <c r="SKD34"/>
      <c r="SKE34"/>
      <c r="SKF34"/>
      <c r="SKG34"/>
      <c r="SKH34"/>
      <c r="SKI34"/>
      <c r="SKJ34"/>
      <c r="SKK34"/>
      <c r="SKL34"/>
      <c r="SKM34"/>
      <c r="SKN34"/>
      <c r="SKO34"/>
      <c r="SKP34"/>
      <c r="SKQ34"/>
      <c r="SKR34"/>
      <c r="SKS34"/>
      <c r="SKT34"/>
      <c r="SKU34"/>
      <c r="SKV34"/>
      <c r="SKW34"/>
      <c r="SKX34"/>
      <c r="SKY34"/>
      <c r="SKZ34"/>
      <c r="SLA34"/>
      <c r="SLB34"/>
      <c r="SLC34"/>
      <c r="SLD34"/>
      <c r="SLE34"/>
      <c r="SLF34"/>
      <c r="SLG34"/>
      <c r="SLH34"/>
      <c r="SLI34"/>
      <c r="SLJ34"/>
      <c r="SLK34"/>
      <c r="SLL34"/>
      <c r="SLM34"/>
      <c r="SLN34"/>
      <c r="SLO34"/>
      <c r="SLP34"/>
      <c r="SLQ34"/>
      <c r="SLR34"/>
      <c r="SLS34"/>
      <c r="SLT34"/>
      <c r="SLU34"/>
      <c r="SLV34"/>
      <c r="SLW34"/>
      <c r="SLX34"/>
      <c r="SLY34"/>
      <c r="SLZ34"/>
      <c r="SMA34"/>
      <c r="SMB34"/>
      <c r="SMC34"/>
      <c r="SMD34"/>
      <c r="SME34"/>
      <c r="SMF34"/>
      <c r="SMG34"/>
      <c r="SMH34"/>
      <c r="SMI34"/>
      <c r="SMJ34"/>
      <c r="SMK34"/>
      <c r="SML34"/>
      <c r="SMM34"/>
      <c r="SMN34"/>
      <c r="SMO34"/>
      <c r="SMP34"/>
      <c r="SMQ34"/>
      <c r="SMR34"/>
      <c r="SMS34"/>
      <c r="SMT34"/>
      <c r="SMU34"/>
      <c r="SMV34"/>
      <c r="SMW34"/>
      <c r="SMX34"/>
      <c r="SMY34"/>
      <c r="SMZ34"/>
      <c r="SNA34"/>
      <c r="SNB34"/>
      <c r="SNC34"/>
      <c r="SND34"/>
      <c r="SNE34"/>
      <c r="SNF34"/>
      <c r="SNG34"/>
      <c r="SNH34"/>
      <c r="SNI34"/>
      <c r="SNJ34"/>
      <c r="SNK34"/>
      <c r="SNL34"/>
      <c r="SNM34"/>
      <c r="SNN34"/>
      <c r="SNO34"/>
      <c r="SNP34"/>
      <c r="SNQ34"/>
      <c r="SNR34"/>
      <c r="SNS34"/>
      <c r="SNT34"/>
      <c r="SNU34"/>
      <c r="SNV34"/>
      <c r="SNW34"/>
      <c r="SNX34"/>
      <c r="SNY34"/>
      <c r="SNZ34"/>
      <c r="SOA34"/>
      <c r="SOB34"/>
      <c r="SOC34"/>
      <c r="SOD34"/>
      <c r="SOE34"/>
      <c r="SOF34"/>
      <c r="SOG34"/>
      <c r="SOH34"/>
      <c r="SOI34"/>
      <c r="SOJ34"/>
      <c r="SOK34"/>
      <c r="SOL34"/>
      <c r="SOM34"/>
      <c r="SON34"/>
      <c r="SOO34"/>
      <c r="SOP34"/>
      <c r="SOQ34"/>
      <c r="SOR34"/>
      <c r="SOS34"/>
      <c r="SOT34"/>
      <c r="SOU34"/>
      <c r="SOV34"/>
      <c r="SOW34"/>
      <c r="SOX34"/>
      <c r="SOY34"/>
      <c r="SOZ34"/>
      <c r="SPA34"/>
      <c r="SPB34"/>
      <c r="SPC34"/>
      <c r="SPD34"/>
      <c r="SPE34"/>
      <c r="SPF34"/>
      <c r="SPG34"/>
      <c r="SPH34"/>
      <c r="SPI34"/>
      <c r="SPJ34"/>
      <c r="SPK34"/>
      <c r="SPL34"/>
      <c r="SPM34"/>
      <c r="SPN34"/>
      <c r="SPO34"/>
      <c r="SPP34"/>
      <c r="SPQ34"/>
      <c r="SPR34"/>
      <c r="SPS34"/>
      <c r="SPT34"/>
      <c r="SPU34"/>
      <c r="SPV34"/>
      <c r="SPW34"/>
      <c r="SPX34"/>
      <c r="SPY34"/>
      <c r="SPZ34"/>
      <c r="SQA34"/>
      <c r="SQB34"/>
      <c r="SQC34"/>
      <c r="SQD34"/>
      <c r="SQE34"/>
      <c r="SQF34"/>
      <c r="SQG34"/>
      <c r="SQH34"/>
      <c r="SQI34"/>
      <c r="SQJ34"/>
      <c r="SQK34"/>
      <c r="SQL34"/>
      <c r="SQM34"/>
      <c r="SQN34"/>
      <c r="SQO34"/>
      <c r="SQP34"/>
      <c r="SQQ34"/>
      <c r="SQR34"/>
      <c r="SQS34"/>
      <c r="SQT34"/>
      <c r="SQU34"/>
      <c r="SQV34"/>
      <c r="SQW34"/>
      <c r="SQX34"/>
      <c r="SQY34"/>
      <c r="SQZ34"/>
      <c r="SRA34"/>
      <c r="SRB34"/>
      <c r="SRC34"/>
      <c r="SRD34"/>
      <c r="SRE34"/>
      <c r="SRF34"/>
      <c r="SRG34"/>
      <c r="SRH34"/>
      <c r="SRI34"/>
      <c r="SRJ34"/>
      <c r="SRK34"/>
      <c r="SRL34"/>
      <c r="SRM34"/>
      <c r="SRN34"/>
      <c r="SRO34"/>
      <c r="SRP34"/>
      <c r="SRQ34"/>
      <c r="SRR34"/>
      <c r="SRS34"/>
      <c r="SRT34"/>
      <c r="SRU34"/>
      <c r="SRV34"/>
      <c r="SRW34"/>
      <c r="SRX34"/>
      <c r="SRY34"/>
      <c r="SRZ34"/>
      <c r="SSA34"/>
      <c r="SSB34"/>
      <c r="SSC34"/>
      <c r="SSD34"/>
      <c r="SSE34"/>
      <c r="SSF34"/>
      <c r="SSG34"/>
      <c r="SSH34"/>
      <c r="SSI34"/>
      <c r="SSJ34"/>
      <c r="SSK34"/>
      <c r="SSL34"/>
      <c r="SSM34"/>
      <c r="SSN34"/>
      <c r="SSO34"/>
      <c r="SSP34"/>
      <c r="SSQ34"/>
      <c r="SSR34"/>
      <c r="SSS34"/>
      <c r="SST34"/>
      <c r="SSU34"/>
      <c r="SSV34"/>
      <c r="SSW34"/>
      <c r="SSX34"/>
      <c r="SSY34"/>
      <c r="SSZ34"/>
      <c r="STA34"/>
      <c r="STB34"/>
      <c r="STC34"/>
      <c r="STD34"/>
      <c r="STE34"/>
      <c r="STF34"/>
      <c r="STG34"/>
      <c r="STH34"/>
      <c r="STI34"/>
      <c r="STJ34"/>
      <c r="STK34"/>
      <c r="STL34"/>
      <c r="STM34"/>
      <c r="STN34"/>
      <c r="STO34"/>
      <c r="STP34"/>
      <c r="STQ34"/>
      <c r="STR34"/>
      <c r="STS34"/>
      <c r="STT34"/>
      <c r="STU34"/>
      <c r="STV34"/>
      <c r="STW34"/>
      <c r="STX34"/>
      <c r="STY34"/>
      <c r="STZ34"/>
      <c r="SUA34"/>
      <c r="SUB34"/>
      <c r="SUC34"/>
      <c r="SUD34"/>
      <c r="SUE34"/>
      <c r="SUF34"/>
      <c r="SUG34"/>
      <c r="SUH34"/>
      <c r="SUI34"/>
      <c r="SUJ34"/>
      <c r="SUK34"/>
      <c r="SUL34"/>
      <c r="SUM34"/>
      <c r="SUN34"/>
      <c r="SUO34"/>
      <c r="SUP34"/>
      <c r="SUQ34"/>
      <c r="SUR34"/>
      <c r="SUS34"/>
      <c r="SUT34"/>
      <c r="SUU34"/>
      <c r="SUV34"/>
      <c r="SUW34"/>
      <c r="SUX34"/>
      <c r="SUY34"/>
      <c r="SUZ34"/>
      <c r="SVA34"/>
      <c r="SVB34"/>
      <c r="SVC34"/>
      <c r="SVD34"/>
      <c r="SVE34"/>
      <c r="SVF34"/>
      <c r="SVG34"/>
      <c r="SVH34"/>
      <c r="SVI34"/>
      <c r="SVJ34"/>
      <c r="SVK34"/>
      <c r="SVL34"/>
      <c r="SVM34"/>
      <c r="SVN34"/>
      <c r="SVO34"/>
      <c r="SVP34"/>
      <c r="SVQ34"/>
      <c r="SVR34"/>
      <c r="SVS34"/>
      <c r="SVT34"/>
      <c r="SVU34"/>
      <c r="SVV34"/>
      <c r="SVW34"/>
      <c r="SVX34"/>
      <c r="SVY34"/>
      <c r="SVZ34"/>
      <c r="SWA34"/>
      <c r="SWB34"/>
      <c r="SWC34"/>
      <c r="SWD34"/>
      <c r="SWE34"/>
      <c r="SWF34"/>
      <c r="SWG34"/>
      <c r="SWH34"/>
      <c r="SWI34"/>
      <c r="SWJ34"/>
      <c r="SWK34"/>
      <c r="SWL34"/>
      <c r="SWM34"/>
      <c r="SWN34"/>
      <c r="SWO34"/>
      <c r="SWP34"/>
      <c r="SWQ34"/>
      <c r="SWR34"/>
      <c r="SWS34"/>
      <c r="SWT34"/>
      <c r="SWU34"/>
      <c r="SWV34"/>
      <c r="SWW34"/>
      <c r="SWX34"/>
      <c r="SWY34"/>
      <c r="SWZ34"/>
      <c r="SXA34"/>
      <c r="SXB34"/>
      <c r="SXC34"/>
      <c r="SXD34"/>
      <c r="SXE34"/>
      <c r="SXF34"/>
      <c r="SXG34"/>
      <c r="SXH34"/>
      <c r="SXI34"/>
      <c r="SXJ34"/>
      <c r="SXK34"/>
      <c r="SXL34"/>
      <c r="SXM34"/>
      <c r="SXN34"/>
      <c r="SXO34"/>
      <c r="SXP34"/>
      <c r="SXQ34"/>
      <c r="SXR34"/>
      <c r="SXS34"/>
      <c r="SXT34"/>
      <c r="SXU34"/>
      <c r="SXV34"/>
      <c r="SXW34"/>
      <c r="SXX34"/>
      <c r="SXY34"/>
      <c r="SXZ34"/>
      <c r="SYA34"/>
      <c r="SYB34"/>
      <c r="SYC34"/>
      <c r="SYD34"/>
      <c r="SYE34"/>
      <c r="SYF34"/>
      <c r="SYG34"/>
      <c r="SYH34"/>
      <c r="SYI34"/>
      <c r="SYJ34"/>
      <c r="SYK34"/>
      <c r="SYL34"/>
      <c r="SYM34"/>
      <c r="SYN34"/>
      <c r="SYO34"/>
      <c r="SYP34"/>
      <c r="SYQ34"/>
      <c r="SYR34"/>
      <c r="SYS34"/>
      <c r="SYT34"/>
      <c r="SYU34"/>
      <c r="SYV34"/>
      <c r="SYW34"/>
      <c r="SYX34"/>
      <c r="SYY34"/>
      <c r="SYZ34"/>
      <c r="SZA34"/>
      <c r="SZB34"/>
      <c r="SZC34"/>
      <c r="SZD34"/>
      <c r="SZE34"/>
      <c r="SZF34"/>
      <c r="SZG34"/>
      <c r="SZH34"/>
      <c r="SZI34"/>
      <c r="SZJ34"/>
      <c r="SZK34"/>
      <c r="SZL34"/>
      <c r="SZM34"/>
      <c r="SZN34"/>
      <c r="SZO34"/>
      <c r="SZP34"/>
      <c r="SZQ34"/>
      <c r="SZR34"/>
      <c r="SZS34"/>
      <c r="SZT34"/>
      <c r="SZU34"/>
      <c r="SZV34"/>
      <c r="SZW34"/>
      <c r="SZX34"/>
      <c r="SZY34"/>
      <c r="SZZ34"/>
      <c r="TAA34"/>
      <c r="TAB34"/>
      <c r="TAC34"/>
      <c r="TAD34"/>
      <c r="TAE34"/>
      <c r="TAF34"/>
      <c r="TAG34"/>
      <c r="TAH34"/>
      <c r="TAI34"/>
      <c r="TAJ34"/>
      <c r="TAK34"/>
      <c r="TAL34"/>
      <c r="TAM34"/>
      <c r="TAN34"/>
      <c r="TAO34"/>
      <c r="TAP34"/>
      <c r="TAQ34"/>
      <c r="TAR34"/>
      <c r="TAS34"/>
      <c r="TAT34"/>
      <c r="TAU34"/>
      <c r="TAV34"/>
      <c r="TAW34"/>
      <c r="TAX34"/>
      <c r="TAY34"/>
      <c r="TAZ34"/>
      <c r="TBA34"/>
      <c r="TBB34"/>
      <c r="TBC34"/>
      <c r="TBD34"/>
      <c r="TBE34"/>
      <c r="TBF34"/>
      <c r="TBG34"/>
      <c r="TBH34"/>
      <c r="TBI34"/>
      <c r="TBJ34"/>
      <c r="TBK34"/>
      <c r="TBL34"/>
      <c r="TBM34"/>
      <c r="TBN34"/>
      <c r="TBO34"/>
      <c r="TBP34"/>
      <c r="TBQ34"/>
      <c r="TBR34"/>
      <c r="TBS34"/>
      <c r="TBT34"/>
      <c r="TBU34"/>
      <c r="TBV34"/>
      <c r="TBW34"/>
      <c r="TBX34"/>
      <c r="TBY34"/>
      <c r="TBZ34"/>
      <c r="TCA34"/>
      <c r="TCB34"/>
      <c r="TCC34"/>
      <c r="TCD34"/>
      <c r="TCE34"/>
      <c r="TCF34"/>
      <c r="TCG34"/>
      <c r="TCH34"/>
      <c r="TCI34"/>
      <c r="TCJ34"/>
      <c r="TCK34"/>
      <c r="TCL34"/>
      <c r="TCM34"/>
      <c r="TCN34"/>
      <c r="TCO34"/>
      <c r="TCP34"/>
      <c r="TCQ34"/>
      <c r="TCR34"/>
      <c r="TCS34"/>
      <c r="TCT34"/>
      <c r="TCU34"/>
      <c r="TCV34"/>
      <c r="TCW34"/>
      <c r="TCX34"/>
      <c r="TCY34"/>
      <c r="TCZ34"/>
      <c r="TDA34"/>
      <c r="TDB34"/>
      <c r="TDC34"/>
      <c r="TDD34"/>
      <c r="TDE34"/>
      <c r="TDF34"/>
      <c r="TDG34"/>
      <c r="TDH34"/>
      <c r="TDI34"/>
      <c r="TDJ34"/>
      <c r="TDK34"/>
      <c r="TDL34"/>
      <c r="TDM34"/>
      <c r="TDN34"/>
      <c r="TDO34"/>
      <c r="TDP34"/>
      <c r="TDQ34"/>
      <c r="TDR34"/>
      <c r="TDS34"/>
      <c r="TDT34"/>
      <c r="TDU34"/>
      <c r="TDV34"/>
      <c r="TDW34"/>
      <c r="TDX34"/>
      <c r="TDY34"/>
      <c r="TDZ34"/>
      <c r="TEA34"/>
      <c r="TEB34"/>
      <c r="TEC34"/>
      <c r="TED34"/>
      <c r="TEE34"/>
      <c r="TEF34"/>
      <c r="TEG34"/>
      <c r="TEH34"/>
      <c r="TEI34"/>
      <c r="TEJ34"/>
      <c r="TEK34"/>
      <c r="TEL34"/>
      <c r="TEM34"/>
      <c r="TEN34"/>
      <c r="TEO34"/>
      <c r="TEP34"/>
      <c r="TEQ34"/>
      <c r="TER34"/>
      <c r="TES34"/>
      <c r="TET34"/>
      <c r="TEU34"/>
      <c r="TEV34"/>
      <c r="TEW34"/>
      <c r="TEX34"/>
      <c r="TEY34"/>
      <c r="TEZ34"/>
      <c r="TFA34"/>
      <c r="TFB34"/>
      <c r="TFC34"/>
      <c r="TFD34"/>
      <c r="TFE34"/>
      <c r="TFF34"/>
      <c r="TFG34"/>
      <c r="TFH34"/>
      <c r="TFI34"/>
      <c r="TFJ34"/>
      <c r="TFK34"/>
      <c r="TFL34"/>
      <c r="TFM34"/>
      <c r="TFN34"/>
      <c r="TFO34"/>
      <c r="TFP34"/>
      <c r="TFQ34"/>
      <c r="TFR34"/>
      <c r="TFS34"/>
      <c r="TFT34"/>
      <c r="TFU34"/>
      <c r="TFV34"/>
      <c r="TFW34"/>
      <c r="TFX34"/>
      <c r="TFY34"/>
      <c r="TFZ34"/>
      <c r="TGA34"/>
      <c r="TGB34"/>
      <c r="TGC34"/>
      <c r="TGD34"/>
      <c r="TGE34"/>
      <c r="TGF34"/>
      <c r="TGG34"/>
      <c r="TGH34"/>
      <c r="TGI34"/>
      <c r="TGJ34"/>
      <c r="TGK34"/>
      <c r="TGL34"/>
      <c r="TGM34"/>
      <c r="TGN34"/>
      <c r="TGO34"/>
      <c r="TGP34"/>
      <c r="TGQ34"/>
      <c r="TGR34"/>
      <c r="TGS34"/>
      <c r="TGT34"/>
      <c r="TGU34"/>
      <c r="TGV34"/>
      <c r="TGW34"/>
      <c r="TGX34"/>
      <c r="TGY34"/>
      <c r="TGZ34"/>
      <c r="THA34"/>
      <c r="THB34"/>
      <c r="THC34"/>
      <c r="THD34"/>
      <c r="THE34"/>
      <c r="THF34"/>
      <c r="THG34"/>
      <c r="THH34"/>
      <c r="THI34"/>
      <c r="THJ34"/>
      <c r="THK34"/>
      <c r="THL34"/>
      <c r="THM34"/>
      <c r="THN34"/>
      <c r="THO34"/>
      <c r="THP34"/>
      <c r="THQ34"/>
      <c r="THR34"/>
      <c r="THS34"/>
      <c r="THT34"/>
      <c r="THU34"/>
      <c r="THV34"/>
      <c r="THW34"/>
      <c r="THX34"/>
      <c r="THY34"/>
      <c r="THZ34"/>
      <c r="TIA34"/>
      <c r="TIB34"/>
      <c r="TIC34"/>
      <c r="TID34"/>
      <c r="TIE34"/>
      <c r="TIF34"/>
      <c r="TIG34"/>
      <c r="TIH34"/>
      <c r="TII34"/>
      <c r="TIJ34"/>
      <c r="TIK34"/>
      <c r="TIL34"/>
      <c r="TIM34"/>
      <c r="TIN34"/>
      <c r="TIO34"/>
      <c r="TIP34"/>
      <c r="TIQ34"/>
      <c r="TIR34"/>
      <c r="TIS34"/>
      <c r="TIT34"/>
      <c r="TIU34"/>
      <c r="TIV34"/>
      <c r="TIW34"/>
      <c r="TIX34"/>
      <c r="TIY34"/>
      <c r="TIZ34"/>
      <c r="TJA34"/>
      <c r="TJB34"/>
      <c r="TJC34"/>
      <c r="TJD34"/>
      <c r="TJE34"/>
      <c r="TJF34"/>
      <c r="TJG34"/>
      <c r="TJH34"/>
      <c r="TJI34"/>
      <c r="TJJ34"/>
      <c r="TJK34"/>
      <c r="TJL34"/>
      <c r="TJM34"/>
      <c r="TJN34"/>
      <c r="TJO34"/>
      <c r="TJP34"/>
      <c r="TJQ34"/>
      <c r="TJR34"/>
      <c r="TJS34"/>
      <c r="TJT34"/>
      <c r="TJU34"/>
      <c r="TJV34"/>
      <c r="TJW34"/>
      <c r="TJX34"/>
      <c r="TJY34"/>
      <c r="TJZ34"/>
      <c r="TKA34"/>
      <c r="TKB34"/>
      <c r="TKC34"/>
      <c r="TKD34"/>
      <c r="TKE34"/>
      <c r="TKF34"/>
      <c r="TKG34"/>
      <c r="TKH34"/>
      <c r="TKI34"/>
      <c r="TKJ34"/>
      <c r="TKK34"/>
      <c r="TKL34"/>
      <c r="TKM34"/>
      <c r="TKN34"/>
      <c r="TKO34"/>
      <c r="TKP34"/>
      <c r="TKQ34"/>
      <c r="TKR34"/>
      <c r="TKS34"/>
      <c r="TKT34"/>
      <c r="TKU34"/>
      <c r="TKV34"/>
      <c r="TKW34"/>
      <c r="TKX34"/>
      <c r="TKY34"/>
      <c r="TKZ34"/>
      <c r="TLA34"/>
      <c r="TLB34"/>
      <c r="TLC34"/>
      <c r="TLD34"/>
      <c r="TLE34"/>
      <c r="TLF34"/>
      <c r="TLG34"/>
      <c r="TLH34"/>
      <c r="TLI34"/>
      <c r="TLJ34"/>
      <c r="TLK34"/>
      <c r="TLL34"/>
      <c r="TLM34"/>
      <c r="TLN34"/>
      <c r="TLO34"/>
      <c r="TLP34"/>
      <c r="TLQ34"/>
      <c r="TLR34"/>
      <c r="TLS34"/>
      <c r="TLT34"/>
      <c r="TLU34"/>
      <c r="TLV34"/>
      <c r="TLW34"/>
      <c r="TLX34"/>
      <c r="TLY34"/>
      <c r="TLZ34"/>
      <c r="TMA34"/>
      <c r="TMB34"/>
      <c r="TMC34"/>
      <c r="TMD34"/>
      <c r="TME34"/>
      <c r="TMF34"/>
      <c r="TMG34"/>
      <c r="TMH34"/>
      <c r="TMI34"/>
      <c r="TMJ34"/>
      <c r="TMK34"/>
      <c r="TML34"/>
      <c r="TMM34"/>
      <c r="TMN34"/>
      <c r="TMO34"/>
      <c r="TMP34"/>
      <c r="TMQ34"/>
      <c r="TMR34"/>
      <c r="TMS34"/>
      <c r="TMT34"/>
      <c r="TMU34"/>
      <c r="TMV34"/>
      <c r="TMW34"/>
      <c r="TMX34"/>
      <c r="TMY34"/>
      <c r="TMZ34"/>
      <c r="TNA34"/>
      <c r="TNB34"/>
      <c r="TNC34"/>
      <c r="TND34"/>
      <c r="TNE34"/>
      <c r="TNF34"/>
      <c r="TNG34"/>
      <c r="TNH34"/>
      <c r="TNI34"/>
      <c r="TNJ34"/>
      <c r="TNK34"/>
      <c r="TNL34"/>
      <c r="TNM34"/>
      <c r="TNN34"/>
      <c r="TNO34"/>
      <c r="TNP34"/>
      <c r="TNQ34"/>
      <c r="TNR34"/>
      <c r="TNS34"/>
      <c r="TNT34"/>
      <c r="TNU34"/>
      <c r="TNV34"/>
      <c r="TNW34"/>
      <c r="TNX34"/>
      <c r="TNY34"/>
      <c r="TNZ34"/>
      <c r="TOA34"/>
      <c r="TOB34"/>
      <c r="TOC34"/>
      <c r="TOD34"/>
      <c r="TOE34"/>
      <c r="TOF34"/>
      <c r="TOG34"/>
      <c r="TOH34"/>
      <c r="TOI34"/>
      <c r="TOJ34"/>
      <c r="TOK34"/>
      <c r="TOL34"/>
      <c r="TOM34"/>
      <c r="TON34"/>
      <c r="TOO34"/>
      <c r="TOP34"/>
      <c r="TOQ34"/>
      <c r="TOR34"/>
      <c r="TOS34"/>
      <c r="TOT34"/>
      <c r="TOU34"/>
      <c r="TOV34"/>
      <c r="TOW34"/>
      <c r="TOX34"/>
      <c r="TOY34"/>
      <c r="TOZ34"/>
      <c r="TPA34"/>
      <c r="TPB34"/>
      <c r="TPC34"/>
      <c r="TPD34"/>
      <c r="TPE34"/>
      <c r="TPF34"/>
      <c r="TPG34"/>
      <c r="TPH34"/>
      <c r="TPI34"/>
      <c r="TPJ34"/>
      <c r="TPK34"/>
      <c r="TPL34"/>
      <c r="TPM34"/>
      <c r="TPN34"/>
      <c r="TPO34"/>
      <c r="TPP34"/>
      <c r="TPQ34"/>
      <c r="TPR34"/>
      <c r="TPS34"/>
      <c r="TPT34"/>
      <c r="TPU34"/>
      <c r="TPV34"/>
      <c r="TPW34"/>
      <c r="TPX34"/>
      <c r="TPY34"/>
      <c r="TPZ34"/>
      <c r="TQA34"/>
      <c r="TQB34"/>
      <c r="TQC34"/>
      <c r="TQD34"/>
      <c r="TQE34"/>
      <c r="TQF34"/>
      <c r="TQG34"/>
      <c r="TQH34"/>
      <c r="TQI34"/>
      <c r="TQJ34"/>
      <c r="TQK34"/>
      <c r="TQL34"/>
      <c r="TQM34"/>
      <c r="TQN34"/>
      <c r="TQO34"/>
      <c r="TQP34"/>
      <c r="TQQ34"/>
      <c r="TQR34"/>
      <c r="TQS34"/>
      <c r="TQT34"/>
      <c r="TQU34"/>
      <c r="TQV34"/>
      <c r="TQW34"/>
      <c r="TQX34"/>
      <c r="TQY34"/>
      <c r="TQZ34"/>
      <c r="TRA34"/>
      <c r="TRB34"/>
      <c r="TRC34"/>
      <c r="TRD34"/>
      <c r="TRE34"/>
      <c r="TRF34"/>
      <c r="TRG34"/>
      <c r="TRH34"/>
      <c r="TRI34"/>
      <c r="TRJ34"/>
      <c r="TRK34"/>
      <c r="TRL34"/>
      <c r="TRM34"/>
      <c r="TRN34"/>
      <c r="TRO34"/>
      <c r="TRP34"/>
      <c r="TRQ34"/>
      <c r="TRR34"/>
      <c r="TRS34"/>
      <c r="TRT34"/>
      <c r="TRU34"/>
      <c r="TRV34"/>
      <c r="TRW34"/>
      <c r="TRX34"/>
      <c r="TRY34"/>
      <c r="TRZ34"/>
      <c r="TSA34"/>
      <c r="TSB34"/>
      <c r="TSC34"/>
      <c r="TSD34"/>
      <c r="TSE34"/>
      <c r="TSF34"/>
      <c r="TSG34"/>
      <c r="TSH34"/>
      <c r="TSI34"/>
      <c r="TSJ34"/>
      <c r="TSK34"/>
      <c r="TSL34"/>
      <c r="TSM34"/>
      <c r="TSN34"/>
      <c r="TSO34"/>
      <c r="TSP34"/>
      <c r="TSQ34"/>
      <c r="TSR34"/>
      <c r="TSS34"/>
      <c r="TST34"/>
      <c r="TSU34"/>
      <c r="TSV34"/>
      <c r="TSW34"/>
      <c r="TSX34"/>
      <c r="TSY34"/>
      <c r="TSZ34"/>
      <c r="TTA34"/>
      <c r="TTB34"/>
      <c r="TTC34"/>
      <c r="TTD34"/>
      <c r="TTE34"/>
      <c r="TTF34"/>
      <c r="TTG34"/>
      <c r="TTH34"/>
      <c r="TTI34"/>
      <c r="TTJ34"/>
      <c r="TTK34"/>
      <c r="TTL34"/>
      <c r="TTM34"/>
      <c r="TTN34"/>
      <c r="TTO34"/>
      <c r="TTP34"/>
      <c r="TTQ34"/>
      <c r="TTR34"/>
      <c r="TTS34"/>
      <c r="TTT34"/>
      <c r="TTU34"/>
      <c r="TTV34"/>
      <c r="TTW34"/>
      <c r="TTX34"/>
      <c r="TTY34"/>
      <c r="TTZ34"/>
      <c r="TUA34"/>
      <c r="TUB34"/>
      <c r="TUC34"/>
      <c r="TUD34"/>
      <c r="TUE34"/>
      <c r="TUF34"/>
      <c r="TUG34"/>
      <c r="TUH34"/>
      <c r="TUI34"/>
      <c r="TUJ34"/>
      <c r="TUK34"/>
      <c r="TUL34"/>
      <c r="TUM34"/>
      <c r="TUN34"/>
      <c r="TUO34"/>
      <c r="TUP34"/>
      <c r="TUQ34"/>
      <c r="TUR34"/>
      <c r="TUS34"/>
      <c r="TUT34"/>
      <c r="TUU34"/>
      <c r="TUV34"/>
      <c r="TUW34"/>
      <c r="TUX34"/>
      <c r="TUY34"/>
      <c r="TUZ34"/>
      <c r="TVA34"/>
      <c r="TVB34"/>
      <c r="TVC34"/>
      <c r="TVD34"/>
      <c r="TVE34"/>
      <c r="TVF34"/>
      <c r="TVG34"/>
      <c r="TVH34"/>
      <c r="TVI34"/>
      <c r="TVJ34"/>
      <c r="TVK34"/>
      <c r="TVL34"/>
      <c r="TVM34"/>
      <c r="TVN34"/>
      <c r="TVO34"/>
      <c r="TVP34"/>
      <c r="TVQ34"/>
      <c r="TVR34"/>
      <c r="TVS34"/>
      <c r="TVT34"/>
      <c r="TVU34"/>
      <c r="TVV34"/>
      <c r="TVW34"/>
      <c r="TVX34"/>
      <c r="TVY34"/>
      <c r="TVZ34"/>
      <c r="TWA34"/>
      <c r="TWB34"/>
      <c r="TWC34"/>
      <c r="TWD34"/>
      <c r="TWE34"/>
      <c r="TWF34"/>
      <c r="TWG34"/>
      <c r="TWH34"/>
      <c r="TWI34"/>
      <c r="TWJ34"/>
      <c r="TWK34"/>
      <c r="TWL34"/>
      <c r="TWM34"/>
      <c r="TWN34"/>
      <c r="TWO34"/>
      <c r="TWP34"/>
      <c r="TWQ34"/>
      <c r="TWR34"/>
      <c r="TWS34"/>
      <c r="TWT34"/>
      <c r="TWU34"/>
      <c r="TWV34"/>
      <c r="TWW34"/>
      <c r="TWX34"/>
      <c r="TWY34"/>
      <c r="TWZ34"/>
      <c r="TXA34"/>
      <c r="TXB34"/>
      <c r="TXC34"/>
      <c r="TXD34"/>
      <c r="TXE34"/>
      <c r="TXF34"/>
      <c r="TXG34"/>
      <c r="TXH34"/>
      <c r="TXI34"/>
      <c r="TXJ34"/>
      <c r="TXK34"/>
      <c r="TXL34"/>
      <c r="TXM34"/>
      <c r="TXN34"/>
      <c r="TXO34"/>
      <c r="TXP34"/>
      <c r="TXQ34"/>
      <c r="TXR34"/>
      <c r="TXS34"/>
      <c r="TXT34"/>
      <c r="TXU34"/>
      <c r="TXV34"/>
      <c r="TXW34"/>
      <c r="TXX34"/>
      <c r="TXY34"/>
      <c r="TXZ34"/>
      <c r="TYA34"/>
      <c r="TYB34"/>
      <c r="TYC34"/>
      <c r="TYD34"/>
      <c r="TYE34"/>
      <c r="TYF34"/>
      <c r="TYG34"/>
      <c r="TYH34"/>
      <c r="TYI34"/>
      <c r="TYJ34"/>
      <c r="TYK34"/>
      <c r="TYL34"/>
      <c r="TYM34"/>
      <c r="TYN34"/>
      <c r="TYO34"/>
      <c r="TYP34"/>
      <c r="TYQ34"/>
      <c r="TYR34"/>
      <c r="TYS34"/>
      <c r="TYT34"/>
      <c r="TYU34"/>
      <c r="TYV34"/>
      <c r="TYW34"/>
      <c r="TYX34"/>
      <c r="TYY34"/>
      <c r="TYZ34"/>
      <c r="TZA34"/>
      <c r="TZB34"/>
      <c r="TZC34"/>
      <c r="TZD34"/>
      <c r="TZE34"/>
      <c r="TZF34"/>
      <c r="TZG34"/>
      <c r="TZH34"/>
      <c r="TZI34"/>
      <c r="TZJ34"/>
      <c r="TZK34"/>
      <c r="TZL34"/>
      <c r="TZM34"/>
      <c r="TZN34"/>
      <c r="TZO34"/>
      <c r="TZP34"/>
      <c r="TZQ34"/>
      <c r="TZR34"/>
      <c r="TZS34"/>
      <c r="TZT34"/>
      <c r="TZU34"/>
      <c r="TZV34"/>
      <c r="TZW34"/>
      <c r="TZX34"/>
      <c r="TZY34"/>
      <c r="TZZ34"/>
      <c r="UAA34"/>
      <c r="UAB34"/>
      <c r="UAC34"/>
      <c r="UAD34"/>
      <c r="UAE34"/>
      <c r="UAF34"/>
      <c r="UAG34"/>
      <c r="UAH34"/>
      <c r="UAI34"/>
      <c r="UAJ34"/>
      <c r="UAK34"/>
      <c r="UAL34"/>
      <c r="UAM34"/>
      <c r="UAN34"/>
      <c r="UAO34"/>
      <c r="UAP34"/>
      <c r="UAQ34"/>
      <c r="UAR34"/>
      <c r="UAS34"/>
      <c r="UAT34"/>
      <c r="UAU34"/>
      <c r="UAV34"/>
      <c r="UAW34"/>
      <c r="UAX34"/>
      <c r="UAY34"/>
      <c r="UAZ34"/>
      <c r="UBA34"/>
      <c r="UBB34"/>
      <c r="UBC34"/>
      <c r="UBD34"/>
      <c r="UBE34"/>
      <c r="UBF34"/>
      <c r="UBG34"/>
      <c r="UBH34"/>
      <c r="UBI34"/>
      <c r="UBJ34"/>
      <c r="UBK34"/>
      <c r="UBL34"/>
      <c r="UBM34"/>
      <c r="UBN34"/>
      <c r="UBO34"/>
      <c r="UBP34"/>
      <c r="UBQ34"/>
      <c r="UBR34"/>
      <c r="UBS34"/>
      <c r="UBT34"/>
      <c r="UBU34"/>
      <c r="UBV34"/>
      <c r="UBW34"/>
      <c r="UBX34"/>
      <c r="UBY34"/>
      <c r="UBZ34"/>
      <c r="UCA34"/>
      <c r="UCB34"/>
      <c r="UCC34"/>
      <c r="UCD34"/>
      <c r="UCE34"/>
      <c r="UCF34"/>
      <c r="UCG34"/>
      <c r="UCH34"/>
      <c r="UCI34"/>
      <c r="UCJ34"/>
      <c r="UCK34"/>
      <c r="UCL34"/>
      <c r="UCM34"/>
      <c r="UCN34"/>
      <c r="UCO34"/>
      <c r="UCP34"/>
      <c r="UCQ34"/>
      <c r="UCR34"/>
      <c r="UCS34"/>
      <c r="UCT34"/>
      <c r="UCU34"/>
      <c r="UCV34"/>
      <c r="UCW34"/>
      <c r="UCX34"/>
      <c r="UCY34"/>
      <c r="UCZ34"/>
      <c r="UDA34"/>
      <c r="UDB34"/>
      <c r="UDC34"/>
      <c r="UDD34"/>
      <c r="UDE34"/>
      <c r="UDF34"/>
      <c r="UDG34"/>
      <c r="UDH34"/>
      <c r="UDI34"/>
      <c r="UDJ34"/>
      <c r="UDK34"/>
      <c r="UDL34"/>
      <c r="UDM34"/>
      <c r="UDN34"/>
      <c r="UDO34"/>
      <c r="UDP34"/>
      <c r="UDQ34"/>
      <c r="UDR34"/>
      <c r="UDS34"/>
      <c r="UDT34"/>
      <c r="UDU34"/>
      <c r="UDV34"/>
      <c r="UDW34"/>
      <c r="UDX34"/>
      <c r="UDY34"/>
      <c r="UDZ34"/>
      <c r="UEA34"/>
      <c r="UEB34"/>
      <c r="UEC34"/>
      <c r="UED34"/>
      <c r="UEE34"/>
      <c r="UEF34"/>
      <c r="UEG34"/>
      <c r="UEH34"/>
      <c r="UEI34"/>
      <c r="UEJ34"/>
      <c r="UEK34"/>
      <c r="UEL34"/>
      <c r="UEM34"/>
      <c r="UEN34"/>
      <c r="UEO34"/>
      <c r="UEP34"/>
      <c r="UEQ34"/>
      <c r="UER34"/>
      <c r="UES34"/>
      <c r="UET34"/>
      <c r="UEU34"/>
      <c r="UEV34"/>
      <c r="UEW34"/>
      <c r="UEX34"/>
      <c r="UEY34"/>
      <c r="UEZ34"/>
      <c r="UFA34"/>
      <c r="UFB34"/>
      <c r="UFC34"/>
      <c r="UFD34"/>
      <c r="UFE34"/>
      <c r="UFF34"/>
      <c r="UFG34"/>
      <c r="UFH34"/>
      <c r="UFI34"/>
      <c r="UFJ34"/>
      <c r="UFK34"/>
      <c r="UFL34"/>
      <c r="UFM34"/>
      <c r="UFN34"/>
      <c r="UFO34"/>
      <c r="UFP34"/>
      <c r="UFQ34"/>
      <c r="UFR34"/>
      <c r="UFS34"/>
      <c r="UFT34"/>
      <c r="UFU34"/>
      <c r="UFV34"/>
      <c r="UFW34"/>
      <c r="UFX34"/>
      <c r="UFY34"/>
      <c r="UFZ34"/>
      <c r="UGA34"/>
      <c r="UGB34"/>
      <c r="UGC34"/>
      <c r="UGD34"/>
      <c r="UGE34"/>
      <c r="UGF34"/>
      <c r="UGG34"/>
      <c r="UGH34"/>
      <c r="UGI34"/>
      <c r="UGJ34"/>
      <c r="UGK34"/>
      <c r="UGL34"/>
      <c r="UGM34"/>
      <c r="UGN34"/>
      <c r="UGO34"/>
      <c r="UGP34"/>
      <c r="UGQ34"/>
      <c r="UGR34"/>
      <c r="UGS34"/>
      <c r="UGT34"/>
      <c r="UGU34"/>
      <c r="UGV34"/>
      <c r="UGW34"/>
      <c r="UGX34"/>
      <c r="UGY34"/>
      <c r="UGZ34"/>
      <c r="UHA34"/>
      <c r="UHB34"/>
      <c r="UHC34"/>
      <c r="UHD34"/>
      <c r="UHE34"/>
      <c r="UHF34"/>
      <c r="UHG34"/>
      <c r="UHH34"/>
      <c r="UHI34"/>
      <c r="UHJ34"/>
      <c r="UHK34"/>
      <c r="UHL34"/>
      <c r="UHM34"/>
      <c r="UHN34"/>
      <c r="UHO34"/>
      <c r="UHP34"/>
      <c r="UHQ34"/>
      <c r="UHR34"/>
      <c r="UHS34"/>
      <c r="UHT34"/>
      <c r="UHU34"/>
      <c r="UHV34"/>
      <c r="UHW34"/>
      <c r="UHX34"/>
      <c r="UHY34"/>
      <c r="UHZ34"/>
      <c r="UIA34"/>
      <c r="UIB34"/>
      <c r="UIC34"/>
      <c r="UID34"/>
      <c r="UIE34"/>
      <c r="UIF34"/>
      <c r="UIG34"/>
      <c r="UIH34"/>
      <c r="UII34"/>
      <c r="UIJ34"/>
      <c r="UIK34"/>
      <c r="UIL34"/>
      <c r="UIM34"/>
      <c r="UIN34"/>
      <c r="UIO34"/>
      <c r="UIP34"/>
      <c r="UIQ34"/>
      <c r="UIR34"/>
      <c r="UIS34"/>
      <c r="UIT34"/>
      <c r="UIU34"/>
      <c r="UIV34"/>
      <c r="UIW34"/>
      <c r="UIX34"/>
      <c r="UIY34"/>
      <c r="UIZ34"/>
      <c r="UJA34"/>
      <c r="UJB34"/>
      <c r="UJC34"/>
      <c r="UJD34"/>
      <c r="UJE34"/>
      <c r="UJF34"/>
      <c r="UJG34"/>
      <c r="UJH34"/>
      <c r="UJI34"/>
      <c r="UJJ34"/>
      <c r="UJK34"/>
      <c r="UJL34"/>
      <c r="UJM34"/>
      <c r="UJN34"/>
      <c r="UJO34"/>
      <c r="UJP34"/>
      <c r="UJQ34"/>
      <c r="UJR34"/>
      <c r="UJS34"/>
      <c r="UJT34"/>
      <c r="UJU34"/>
      <c r="UJV34"/>
      <c r="UJW34"/>
      <c r="UJX34"/>
      <c r="UJY34"/>
      <c r="UJZ34"/>
      <c r="UKA34"/>
      <c r="UKB34"/>
      <c r="UKC34"/>
      <c r="UKD34"/>
      <c r="UKE34"/>
      <c r="UKF34"/>
      <c r="UKG34"/>
      <c r="UKH34"/>
      <c r="UKI34"/>
      <c r="UKJ34"/>
      <c r="UKK34"/>
      <c r="UKL34"/>
      <c r="UKM34"/>
      <c r="UKN34"/>
      <c r="UKO34"/>
      <c r="UKP34"/>
      <c r="UKQ34"/>
      <c r="UKR34"/>
      <c r="UKS34"/>
      <c r="UKT34"/>
      <c r="UKU34"/>
      <c r="UKV34"/>
      <c r="UKW34"/>
      <c r="UKX34"/>
      <c r="UKY34"/>
      <c r="UKZ34"/>
      <c r="ULA34"/>
      <c r="ULB34"/>
      <c r="ULC34"/>
      <c r="ULD34"/>
      <c r="ULE34"/>
      <c r="ULF34"/>
      <c r="ULG34"/>
      <c r="ULH34"/>
      <c r="ULI34"/>
      <c r="ULJ34"/>
      <c r="ULK34"/>
      <c r="ULL34"/>
      <c r="ULM34"/>
      <c r="ULN34"/>
      <c r="ULO34"/>
      <c r="ULP34"/>
      <c r="ULQ34"/>
      <c r="ULR34"/>
      <c r="ULS34"/>
      <c r="ULT34"/>
      <c r="ULU34"/>
      <c r="ULV34"/>
      <c r="ULW34"/>
      <c r="ULX34"/>
      <c r="ULY34"/>
      <c r="ULZ34"/>
      <c r="UMA34"/>
      <c r="UMB34"/>
      <c r="UMC34"/>
      <c r="UMD34"/>
      <c r="UME34"/>
      <c r="UMF34"/>
      <c r="UMG34"/>
      <c r="UMH34"/>
      <c r="UMI34"/>
      <c r="UMJ34"/>
      <c r="UMK34"/>
      <c r="UML34"/>
      <c r="UMM34"/>
      <c r="UMN34"/>
      <c r="UMO34"/>
      <c r="UMP34"/>
      <c r="UMQ34"/>
      <c r="UMR34"/>
      <c r="UMS34"/>
      <c r="UMT34"/>
      <c r="UMU34"/>
      <c r="UMV34"/>
      <c r="UMW34"/>
      <c r="UMX34"/>
      <c r="UMY34"/>
      <c r="UMZ34"/>
      <c r="UNA34"/>
      <c r="UNB34"/>
      <c r="UNC34"/>
      <c r="UND34"/>
      <c r="UNE34"/>
      <c r="UNF34"/>
      <c r="UNG34"/>
      <c r="UNH34"/>
      <c r="UNI34"/>
      <c r="UNJ34"/>
      <c r="UNK34"/>
      <c r="UNL34"/>
      <c r="UNM34"/>
      <c r="UNN34"/>
      <c r="UNO34"/>
      <c r="UNP34"/>
      <c r="UNQ34"/>
      <c r="UNR34"/>
      <c r="UNS34"/>
      <c r="UNT34"/>
      <c r="UNU34"/>
      <c r="UNV34"/>
      <c r="UNW34"/>
      <c r="UNX34"/>
      <c r="UNY34"/>
      <c r="UNZ34"/>
      <c r="UOA34"/>
      <c r="UOB34"/>
      <c r="UOC34"/>
      <c r="UOD34"/>
      <c r="UOE34"/>
      <c r="UOF34"/>
      <c r="UOG34"/>
      <c r="UOH34"/>
      <c r="UOI34"/>
      <c r="UOJ34"/>
      <c r="UOK34"/>
      <c r="UOL34"/>
      <c r="UOM34"/>
      <c r="UON34"/>
      <c r="UOO34"/>
      <c r="UOP34"/>
      <c r="UOQ34"/>
      <c r="UOR34"/>
      <c r="UOS34"/>
      <c r="UOT34"/>
      <c r="UOU34"/>
      <c r="UOV34"/>
      <c r="UOW34"/>
      <c r="UOX34"/>
      <c r="UOY34"/>
      <c r="UOZ34"/>
      <c r="UPA34"/>
      <c r="UPB34"/>
      <c r="UPC34"/>
      <c r="UPD34"/>
      <c r="UPE34"/>
      <c r="UPF34"/>
      <c r="UPG34"/>
      <c r="UPH34"/>
      <c r="UPI34"/>
      <c r="UPJ34"/>
      <c r="UPK34"/>
      <c r="UPL34"/>
      <c r="UPM34"/>
      <c r="UPN34"/>
      <c r="UPO34"/>
      <c r="UPP34"/>
      <c r="UPQ34"/>
      <c r="UPR34"/>
      <c r="UPS34"/>
      <c r="UPT34"/>
      <c r="UPU34"/>
      <c r="UPV34"/>
      <c r="UPW34"/>
      <c r="UPX34"/>
      <c r="UPY34"/>
      <c r="UPZ34"/>
      <c r="UQA34"/>
      <c r="UQB34"/>
      <c r="UQC34"/>
      <c r="UQD34"/>
      <c r="UQE34"/>
      <c r="UQF34"/>
      <c r="UQG34"/>
      <c r="UQH34"/>
      <c r="UQI34"/>
      <c r="UQJ34"/>
      <c r="UQK34"/>
      <c r="UQL34"/>
      <c r="UQM34"/>
      <c r="UQN34"/>
      <c r="UQO34"/>
      <c r="UQP34"/>
      <c r="UQQ34"/>
      <c r="UQR34"/>
      <c r="UQS34"/>
      <c r="UQT34"/>
      <c r="UQU34"/>
      <c r="UQV34"/>
      <c r="UQW34"/>
      <c r="UQX34"/>
      <c r="UQY34"/>
      <c r="UQZ34"/>
      <c r="URA34"/>
      <c r="URB34"/>
      <c r="URC34"/>
      <c r="URD34"/>
      <c r="URE34"/>
      <c r="URF34"/>
      <c r="URG34"/>
      <c r="URH34"/>
      <c r="URI34"/>
      <c r="URJ34"/>
      <c r="URK34"/>
      <c r="URL34"/>
      <c r="URM34"/>
      <c r="URN34"/>
      <c r="URO34"/>
      <c r="URP34"/>
      <c r="URQ34"/>
      <c r="URR34"/>
      <c r="URS34"/>
      <c r="URT34"/>
      <c r="URU34"/>
      <c r="URV34"/>
      <c r="URW34"/>
      <c r="URX34"/>
      <c r="URY34"/>
      <c r="URZ34"/>
      <c r="USA34"/>
      <c r="USB34"/>
      <c r="USC34"/>
      <c r="USD34"/>
      <c r="USE34"/>
      <c r="USF34"/>
      <c r="USG34"/>
      <c r="USH34"/>
      <c r="USI34"/>
      <c r="USJ34"/>
      <c r="USK34"/>
      <c r="USL34"/>
      <c r="USM34"/>
      <c r="USN34"/>
      <c r="USO34"/>
      <c r="USP34"/>
      <c r="USQ34"/>
      <c r="USR34"/>
      <c r="USS34"/>
      <c r="UST34"/>
      <c r="USU34"/>
      <c r="USV34"/>
      <c r="USW34"/>
      <c r="USX34"/>
      <c r="USY34"/>
      <c r="USZ34"/>
      <c r="UTA34"/>
      <c r="UTB34"/>
      <c r="UTC34"/>
      <c r="UTD34"/>
      <c r="UTE34"/>
      <c r="UTF34"/>
      <c r="UTG34"/>
      <c r="UTH34"/>
      <c r="UTI34"/>
      <c r="UTJ34"/>
      <c r="UTK34"/>
      <c r="UTL34"/>
      <c r="UTM34"/>
      <c r="UTN34"/>
      <c r="UTO34"/>
      <c r="UTP34"/>
      <c r="UTQ34"/>
      <c r="UTR34"/>
      <c r="UTS34"/>
      <c r="UTT34"/>
      <c r="UTU34"/>
      <c r="UTV34"/>
      <c r="UTW34"/>
      <c r="UTX34"/>
      <c r="UTY34"/>
      <c r="UTZ34"/>
      <c r="UUA34"/>
      <c r="UUB34"/>
      <c r="UUC34"/>
      <c r="UUD34"/>
      <c r="UUE34"/>
      <c r="UUF34"/>
      <c r="UUG34"/>
      <c r="UUH34"/>
      <c r="UUI34"/>
      <c r="UUJ34"/>
      <c r="UUK34"/>
      <c r="UUL34"/>
      <c r="UUM34"/>
      <c r="UUN34"/>
      <c r="UUO34"/>
      <c r="UUP34"/>
      <c r="UUQ34"/>
      <c r="UUR34"/>
      <c r="UUS34"/>
      <c r="UUT34"/>
      <c r="UUU34"/>
      <c r="UUV34"/>
      <c r="UUW34"/>
      <c r="UUX34"/>
      <c r="UUY34"/>
      <c r="UUZ34"/>
      <c r="UVA34"/>
      <c r="UVB34"/>
      <c r="UVC34"/>
      <c r="UVD34"/>
      <c r="UVE34"/>
      <c r="UVF34"/>
      <c r="UVG34"/>
      <c r="UVH34"/>
      <c r="UVI34"/>
      <c r="UVJ34"/>
      <c r="UVK34"/>
      <c r="UVL34"/>
      <c r="UVM34"/>
      <c r="UVN34"/>
      <c r="UVO34"/>
      <c r="UVP34"/>
      <c r="UVQ34"/>
      <c r="UVR34"/>
      <c r="UVS34"/>
      <c r="UVT34"/>
      <c r="UVU34"/>
      <c r="UVV34"/>
      <c r="UVW34"/>
      <c r="UVX34"/>
      <c r="UVY34"/>
      <c r="UVZ34"/>
      <c r="UWA34"/>
      <c r="UWB34"/>
      <c r="UWC34"/>
      <c r="UWD34"/>
      <c r="UWE34"/>
      <c r="UWF34"/>
      <c r="UWG34"/>
      <c r="UWH34"/>
      <c r="UWI34"/>
      <c r="UWJ34"/>
      <c r="UWK34"/>
      <c r="UWL34"/>
      <c r="UWM34"/>
      <c r="UWN34"/>
      <c r="UWO34"/>
      <c r="UWP34"/>
      <c r="UWQ34"/>
      <c r="UWR34"/>
      <c r="UWS34"/>
      <c r="UWT34"/>
      <c r="UWU34"/>
      <c r="UWV34"/>
      <c r="UWW34"/>
      <c r="UWX34"/>
      <c r="UWY34"/>
      <c r="UWZ34"/>
      <c r="UXA34"/>
      <c r="UXB34"/>
      <c r="UXC34"/>
      <c r="UXD34"/>
      <c r="UXE34"/>
      <c r="UXF34"/>
      <c r="UXG34"/>
      <c r="UXH34"/>
      <c r="UXI34"/>
      <c r="UXJ34"/>
      <c r="UXK34"/>
      <c r="UXL34"/>
      <c r="UXM34"/>
      <c r="UXN34"/>
      <c r="UXO34"/>
      <c r="UXP34"/>
      <c r="UXQ34"/>
      <c r="UXR34"/>
      <c r="UXS34"/>
      <c r="UXT34"/>
      <c r="UXU34"/>
      <c r="UXV34"/>
      <c r="UXW34"/>
      <c r="UXX34"/>
      <c r="UXY34"/>
      <c r="UXZ34"/>
      <c r="UYA34"/>
      <c r="UYB34"/>
      <c r="UYC34"/>
      <c r="UYD34"/>
      <c r="UYE34"/>
      <c r="UYF34"/>
      <c r="UYG34"/>
      <c r="UYH34"/>
      <c r="UYI34"/>
      <c r="UYJ34"/>
      <c r="UYK34"/>
      <c r="UYL34"/>
      <c r="UYM34"/>
      <c r="UYN34"/>
      <c r="UYO34"/>
      <c r="UYP34"/>
      <c r="UYQ34"/>
      <c r="UYR34"/>
      <c r="UYS34"/>
      <c r="UYT34"/>
      <c r="UYU34"/>
      <c r="UYV34"/>
      <c r="UYW34"/>
      <c r="UYX34"/>
      <c r="UYY34"/>
      <c r="UYZ34"/>
      <c r="UZA34"/>
      <c r="UZB34"/>
      <c r="UZC34"/>
      <c r="UZD34"/>
      <c r="UZE34"/>
      <c r="UZF34"/>
      <c r="UZG34"/>
      <c r="UZH34"/>
      <c r="UZI34"/>
      <c r="UZJ34"/>
      <c r="UZK34"/>
      <c r="UZL34"/>
      <c r="UZM34"/>
      <c r="UZN34"/>
      <c r="UZO34"/>
      <c r="UZP34"/>
      <c r="UZQ34"/>
      <c r="UZR34"/>
      <c r="UZS34"/>
      <c r="UZT34"/>
      <c r="UZU34"/>
      <c r="UZV34"/>
      <c r="UZW34"/>
      <c r="UZX34"/>
      <c r="UZY34"/>
      <c r="UZZ34"/>
      <c r="VAA34"/>
      <c r="VAB34"/>
      <c r="VAC34"/>
      <c r="VAD34"/>
      <c r="VAE34"/>
      <c r="VAF34"/>
      <c r="VAG34"/>
      <c r="VAH34"/>
      <c r="VAI34"/>
      <c r="VAJ34"/>
      <c r="VAK34"/>
      <c r="VAL34"/>
      <c r="VAM34"/>
      <c r="VAN34"/>
      <c r="VAO34"/>
      <c r="VAP34"/>
      <c r="VAQ34"/>
      <c r="VAR34"/>
      <c r="VAS34"/>
      <c r="VAT34"/>
      <c r="VAU34"/>
      <c r="VAV34"/>
      <c r="VAW34"/>
      <c r="VAX34"/>
      <c r="VAY34"/>
      <c r="VAZ34"/>
      <c r="VBA34"/>
      <c r="VBB34"/>
      <c r="VBC34"/>
      <c r="VBD34"/>
      <c r="VBE34"/>
      <c r="VBF34"/>
      <c r="VBG34"/>
      <c r="VBH34"/>
      <c r="VBI34"/>
      <c r="VBJ34"/>
      <c r="VBK34"/>
      <c r="VBL34"/>
      <c r="VBM34"/>
      <c r="VBN34"/>
      <c r="VBO34"/>
      <c r="VBP34"/>
      <c r="VBQ34"/>
      <c r="VBR34"/>
      <c r="VBS34"/>
      <c r="VBT34"/>
      <c r="VBU34"/>
      <c r="VBV34"/>
      <c r="VBW34"/>
      <c r="VBX34"/>
      <c r="VBY34"/>
      <c r="VBZ34"/>
      <c r="VCA34"/>
      <c r="VCB34"/>
      <c r="VCC34"/>
      <c r="VCD34"/>
      <c r="VCE34"/>
      <c r="VCF34"/>
      <c r="VCG34"/>
      <c r="VCH34"/>
      <c r="VCI34"/>
      <c r="VCJ34"/>
      <c r="VCK34"/>
      <c r="VCL34"/>
      <c r="VCM34"/>
      <c r="VCN34"/>
      <c r="VCO34"/>
      <c r="VCP34"/>
      <c r="VCQ34"/>
      <c r="VCR34"/>
      <c r="VCS34"/>
      <c r="VCT34"/>
      <c r="VCU34"/>
      <c r="VCV34"/>
      <c r="VCW34"/>
      <c r="VCX34"/>
      <c r="VCY34"/>
      <c r="VCZ34"/>
      <c r="VDA34"/>
      <c r="VDB34"/>
      <c r="VDC34"/>
      <c r="VDD34"/>
      <c r="VDE34"/>
      <c r="VDF34"/>
      <c r="VDG34"/>
      <c r="VDH34"/>
      <c r="VDI34"/>
      <c r="VDJ34"/>
      <c r="VDK34"/>
      <c r="VDL34"/>
      <c r="VDM34"/>
      <c r="VDN34"/>
      <c r="VDO34"/>
      <c r="VDP34"/>
      <c r="VDQ34"/>
      <c r="VDR34"/>
      <c r="VDS34"/>
      <c r="VDT34"/>
      <c r="VDU34"/>
      <c r="VDV34"/>
      <c r="VDW34"/>
      <c r="VDX34"/>
      <c r="VDY34"/>
      <c r="VDZ34"/>
      <c r="VEA34"/>
      <c r="VEB34"/>
      <c r="VEC34"/>
      <c r="VED34"/>
      <c r="VEE34"/>
      <c r="VEF34"/>
      <c r="VEG34"/>
      <c r="VEH34"/>
      <c r="VEI34"/>
      <c r="VEJ34"/>
      <c r="VEK34"/>
      <c r="VEL34"/>
      <c r="VEM34"/>
      <c r="VEN34"/>
      <c r="VEO34"/>
      <c r="VEP34"/>
      <c r="VEQ34"/>
      <c r="VER34"/>
      <c r="VES34"/>
      <c r="VET34"/>
      <c r="VEU34"/>
      <c r="VEV34"/>
      <c r="VEW34"/>
      <c r="VEX34"/>
      <c r="VEY34"/>
      <c r="VEZ34"/>
      <c r="VFA34"/>
      <c r="VFB34"/>
      <c r="VFC34"/>
      <c r="VFD34"/>
      <c r="VFE34"/>
      <c r="VFF34"/>
      <c r="VFG34"/>
      <c r="VFH34"/>
      <c r="VFI34"/>
      <c r="VFJ34"/>
      <c r="VFK34"/>
      <c r="VFL34"/>
      <c r="VFM34"/>
      <c r="VFN34"/>
      <c r="VFO34"/>
      <c r="VFP34"/>
      <c r="VFQ34"/>
      <c r="VFR34"/>
      <c r="VFS34"/>
      <c r="VFT34"/>
      <c r="VFU34"/>
      <c r="VFV34"/>
      <c r="VFW34"/>
      <c r="VFX34"/>
      <c r="VFY34"/>
      <c r="VFZ34"/>
      <c r="VGA34"/>
      <c r="VGB34"/>
      <c r="VGC34"/>
      <c r="VGD34"/>
      <c r="VGE34"/>
      <c r="VGF34"/>
      <c r="VGG34"/>
      <c r="VGH34"/>
      <c r="VGI34"/>
      <c r="VGJ34"/>
      <c r="VGK34"/>
      <c r="VGL34"/>
      <c r="VGM34"/>
      <c r="VGN34"/>
      <c r="VGO34"/>
      <c r="VGP34"/>
      <c r="VGQ34"/>
      <c r="VGR34"/>
      <c r="VGS34"/>
      <c r="VGT34"/>
      <c r="VGU34"/>
      <c r="VGV34"/>
      <c r="VGW34"/>
      <c r="VGX34"/>
      <c r="VGY34"/>
      <c r="VGZ34"/>
      <c r="VHA34"/>
      <c r="VHB34"/>
      <c r="VHC34"/>
      <c r="VHD34"/>
      <c r="VHE34"/>
      <c r="VHF34"/>
      <c r="VHG34"/>
      <c r="VHH34"/>
      <c r="VHI34"/>
      <c r="VHJ34"/>
      <c r="VHK34"/>
      <c r="VHL34"/>
      <c r="VHM34"/>
      <c r="VHN34"/>
      <c r="VHO34"/>
      <c r="VHP34"/>
      <c r="VHQ34"/>
      <c r="VHR34"/>
      <c r="VHS34"/>
      <c r="VHT34"/>
      <c r="VHU34"/>
      <c r="VHV34"/>
      <c r="VHW34"/>
      <c r="VHX34"/>
      <c r="VHY34"/>
      <c r="VHZ34"/>
      <c r="VIA34"/>
      <c r="VIB34"/>
      <c r="VIC34"/>
      <c r="VID34"/>
      <c r="VIE34"/>
      <c r="VIF34"/>
      <c r="VIG34"/>
      <c r="VIH34"/>
      <c r="VII34"/>
      <c r="VIJ34"/>
      <c r="VIK34"/>
      <c r="VIL34"/>
      <c r="VIM34"/>
      <c r="VIN34"/>
      <c r="VIO34"/>
      <c r="VIP34"/>
      <c r="VIQ34"/>
      <c r="VIR34"/>
      <c r="VIS34"/>
      <c r="VIT34"/>
      <c r="VIU34"/>
      <c r="VIV34"/>
      <c r="VIW34"/>
      <c r="VIX34"/>
      <c r="VIY34"/>
      <c r="VIZ34"/>
      <c r="VJA34"/>
      <c r="VJB34"/>
      <c r="VJC34"/>
      <c r="VJD34"/>
      <c r="VJE34"/>
      <c r="VJF34"/>
      <c r="VJG34"/>
      <c r="VJH34"/>
      <c r="VJI34"/>
      <c r="VJJ34"/>
      <c r="VJK34"/>
      <c r="VJL34"/>
      <c r="VJM34"/>
      <c r="VJN34"/>
      <c r="VJO34"/>
      <c r="VJP34"/>
      <c r="VJQ34"/>
      <c r="VJR34"/>
      <c r="VJS34"/>
      <c r="VJT34"/>
      <c r="VJU34"/>
      <c r="VJV34"/>
      <c r="VJW34"/>
      <c r="VJX34"/>
      <c r="VJY34"/>
      <c r="VJZ34"/>
      <c r="VKA34"/>
      <c r="VKB34"/>
      <c r="VKC34"/>
      <c r="VKD34"/>
      <c r="VKE34"/>
      <c r="VKF34"/>
      <c r="VKG34"/>
      <c r="VKH34"/>
      <c r="VKI34"/>
      <c r="VKJ34"/>
      <c r="VKK34"/>
      <c r="VKL34"/>
      <c r="VKM34"/>
      <c r="VKN34"/>
      <c r="VKO34"/>
      <c r="VKP34"/>
      <c r="VKQ34"/>
      <c r="VKR34"/>
      <c r="VKS34"/>
      <c r="VKT34"/>
      <c r="VKU34"/>
      <c r="VKV34"/>
      <c r="VKW34"/>
      <c r="VKX34"/>
      <c r="VKY34"/>
      <c r="VKZ34"/>
      <c r="VLA34"/>
      <c r="VLB34"/>
      <c r="VLC34"/>
      <c r="VLD34"/>
      <c r="VLE34"/>
      <c r="VLF34"/>
      <c r="VLG34"/>
      <c r="VLH34"/>
      <c r="VLI34"/>
      <c r="VLJ34"/>
      <c r="VLK34"/>
      <c r="VLL34"/>
      <c r="VLM34"/>
      <c r="VLN34"/>
      <c r="VLO34"/>
      <c r="VLP34"/>
      <c r="VLQ34"/>
      <c r="VLR34"/>
      <c r="VLS34"/>
      <c r="VLT34"/>
      <c r="VLU34"/>
      <c r="VLV34"/>
      <c r="VLW34"/>
      <c r="VLX34"/>
      <c r="VLY34"/>
      <c r="VLZ34"/>
      <c r="VMA34"/>
      <c r="VMB34"/>
      <c r="VMC34"/>
      <c r="VMD34"/>
      <c r="VME34"/>
      <c r="VMF34"/>
      <c r="VMG34"/>
      <c r="VMH34"/>
      <c r="VMI34"/>
      <c r="VMJ34"/>
      <c r="VMK34"/>
      <c r="VML34"/>
      <c r="VMM34"/>
      <c r="VMN34"/>
      <c r="VMO34"/>
      <c r="VMP34"/>
      <c r="VMQ34"/>
      <c r="VMR34"/>
      <c r="VMS34"/>
      <c r="VMT34"/>
      <c r="VMU34"/>
      <c r="VMV34"/>
      <c r="VMW34"/>
      <c r="VMX34"/>
      <c r="VMY34"/>
      <c r="VMZ34"/>
      <c r="VNA34"/>
      <c r="VNB34"/>
      <c r="VNC34"/>
      <c r="VND34"/>
      <c r="VNE34"/>
      <c r="VNF34"/>
      <c r="VNG34"/>
      <c r="VNH34"/>
      <c r="VNI34"/>
      <c r="VNJ34"/>
      <c r="VNK34"/>
      <c r="VNL34"/>
      <c r="VNM34"/>
      <c r="VNN34"/>
      <c r="VNO34"/>
      <c r="VNP34"/>
      <c r="VNQ34"/>
      <c r="VNR34"/>
      <c r="VNS34"/>
      <c r="VNT34"/>
      <c r="VNU34"/>
      <c r="VNV34"/>
      <c r="VNW34"/>
      <c r="VNX34"/>
      <c r="VNY34"/>
      <c r="VNZ34"/>
      <c r="VOA34"/>
      <c r="VOB34"/>
      <c r="VOC34"/>
      <c r="VOD34"/>
      <c r="VOE34"/>
      <c r="VOF34"/>
      <c r="VOG34"/>
      <c r="VOH34"/>
      <c r="VOI34"/>
      <c r="VOJ34"/>
      <c r="VOK34"/>
      <c r="VOL34"/>
      <c r="VOM34"/>
      <c r="VON34"/>
      <c r="VOO34"/>
      <c r="VOP34"/>
      <c r="VOQ34"/>
      <c r="VOR34"/>
      <c r="VOS34"/>
      <c r="VOT34"/>
      <c r="VOU34"/>
      <c r="VOV34"/>
      <c r="VOW34"/>
      <c r="VOX34"/>
      <c r="VOY34"/>
      <c r="VOZ34"/>
      <c r="VPA34"/>
      <c r="VPB34"/>
      <c r="VPC34"/>
      <c r="VPD34"/>
      <c r="VPE34"/>
      <c r="VPF34"/>
      <c r="VPG34"/>
      <c r="VPH34"/>
      <c r="VPI34"/>
      <c r="VPJ34"/>
      <c r="VPK34"/>
      <c r="VPL34"/>
      <c r="VPM34"/>
      <c r="VPN34"/>
      <c r="VPO34"/>
      <c r="VPP34"/>
      <c r="VPQ34"/>
      <c r="VPR34"/>
      <c r="VPS34"/>
      <c r="VPT34"/>
      <c r="VPU34"/>
      <c r="VPV34"/>
      <c r="VPW34"/>
      <c r="VPX34"/>
      <c r="VPY34"/>
      <c r="VPZ34"/>
      <c r="VQA34"/>
      <c r="VQB34"/>
      <c r="VQC34"/>
      <c r="VQD34"/>
      <c r="VQE34"/>
      <c r="VQF34"/>
      <c r="VQG34"/>
      <c r="VQH34"/>
      <c r="VQI34"/>
      <c r="VQJ34"/>
      <c r="VQK34"/>
      <c r="VQL34"/>
      <c r="VQM34"/>
      <c r="VQN34"/>
      <c r="VQO34"/>
      <c r="VQP34"/>
      <c r="VQQ34"/>
      <c r="VQR34"/>
      <c r="VQS34"/>
      <c r="VQT34"/>
      <c r="VQU34"/>
      <c r="VQV34"/>
      <c r="VQW34"/>
      <c r="VQX34"/>
      <c r="VQY34"/>
      <c r="VQZ34"/>
      <c r="VRA34"/>
      <c r="VRB34"/>
      <c r="VRC34"/>
      <c r="VRD34"/>
      <c r="VRE34"/>
      <c r="VRF34"/>
      <c r="VRG34"/>
      <c r="VRH34"/>
      <c r="VRI34"/>
      <c r="VRJ34"/>
      <c r="VRK34"/>
      <c r="VRL34"/>
      <c r="VRM34"/>
      <c r="VRN34"/>
      <c r="VRO34"/>
      <c r="VRP34"/>
      <c r="VRQ34"/>
      <c r="VRR34"/>
      <c r="VRS34"/>
      <c r="VRT34"/>
      <c r="VRU34"/>
      <c r="VRV34"/>
      <c r="VRW34"/>
      <c r="VRX34"/>
      <c r="VRY34"/>
      <c r="VRZ34"/>
      <c r="VSA34"/>
      <c r="VSB34"/>
      <c r="VSC34"/>
      <c r="VSD34"/>
      <c r="VSE34"/>
      <c r="VSF34"/>
      <c r="VSG34"/>
      <c r="VSH34"/>
      <c r="VSI34"/>
      <c r="VSJ34"/>
      <c r="VSK34"/>
      <c r="VSL34"/>
      <c r="VSM34"/>
      <c r="VSN34"/>
      <c r="VSO34"/>
      <c r="VSP34"/>
      <c r="VSQ34"/>
      <c r="VSR34"/>
      <c r="VSS34"/>
      <c r="VST34"/>
      <c r="VSU34"/>
      <c r="VSV34"/>
      <c r="VSW34"/>
      <c r="VSX34"/>
      <c r="VSY34"/>
      <c r="VSZ34"/>
      <c r="VTA34"/>
      <c r="VTB34"/>
      <c r="VTC34"/>
      <c r="VTD34"/>
      <c r="VTE34"/>
      <c r="VTF34"/>
      <c r="VTG34"/>
      <c r="VTH34"/>
      <c r="VTI34"/>
      <c r="VTJ34"/>
      <c r="VTK34"/>
      <c r="VTL34"/>
      <c r="VTM34"/>
      <c r="VTN34"/>
      <c r="VTO34"/>
      <c r="VTP34"/>
      <c r="VTQ34"/>
      <c r="VTR34"/>
      <c r="VTS34"/>
      <c r="VTT34"/>
      <c r="VTU34"/>
      <c r="VTV34"/>
      <c r="VTW34"/>
      <c r="VTX34"/>
      <c r="VTY34"/>
      <c r="VTZ34"/>
      <c r="VUA34"/>
      <c r="VUB34"/>
      <c r="VUC34"/>
      <c r="VUD34"/>
      <c r="VUE34"/>
      <c r="VUF34"/>
      <c r="VUG34"/>
      <c r="VUH34"/>
      <c r="VUI34"/>
      <c r="VUJ34"/>
      <c r="VUK34"/>
      <c r="VUL34"/>
      <c r="VUM34"/>
      <c r="VUN34"/>
      <c r="VUO34"/>
      <c r="VUP34"/>
      <c r="VUQ34"/>
      <c r="VUR34"/>
      <c r="VUS34"/>
      <c r="VUT34"/>
      <c r="VUU34"/>
      <c r="VUV34"/>
      <c r="VUW34"/>
      <c r="VUX34"/>
      <c r="VUY34"/>
      <c r="VUZ34"/>
      <c r="VVA34"/>
      <c r="VVB34"/>
      <c r="VVC34"/>
      <c r="VVD34"/>
      <c r="VVE34"/>
      <c r="VVF34"/>
      <c r="VVG34"/>
      <c r="VVH34"/>
      <c r="VVI34"/>
      <c r="VVJ34"/>
      <c r="VVK34"/>
      <c r="VVL34"/>
      <c r="VVM34"/>
      <c r="VVN34"/>
      <c r="VVO34"/>
      <c r="VVP34"/>
      <c r="VVQ34"/>
      <c r="VVR34"/>
      <c r="VVS34"/>
      <c r="VVT34"/>
      <c r="VVU34"/>
      <c r="VVV34"/>
      <c r="VVW34"/>
      <c r="VVX34"/>
      <c r="VVY34"/>
      <c r="VVZ34"/>
      <c r="VWA34"/>
      <c r="VWB34"/>
      <c r="VWC34"/>
      <c r="VWD34"/>
      <c r="VWE34"/>
      <c r="VWF34"/>
      <c r="VWG34"/>
      <c r="VWH34"/>
      <c r="VWI34"/>
      <c r="VWJ34"/>
      <c r="VWK34"/>
      <c r="VWL34"/>
      <c r="VWM34"/>
      <c r="VWN34"/>
      <c r="VWO34"/>
      <c r="VWP34"/>
      <c r="VWQ34"/>
      <c r="VWR34"/>
      <c r="VWS34"/>
      <c r="VWT34"/>
      <c r="VWU34"/>
      <c r="VWV34"/>
      <c r="VWW34"/>
      <c r="VWX34"/>
      <c r="VWY34"/>
      <c r="VWZ34"/>
      <c r="VXA34"/>
      <c r="VXB34"/>
      <c r="VXC34"/>
      <c r="VXD34"/>
      <c r="VXE34"/>
      <c r="VXF34"/>
      <c r="VXG34"/>
      <c r="VXH34"/>
      <c r="VXI34"/>
      <c r="VXJ34"/>
      <c r="VXK34"/>
      <c r="VXL34"/>
      <c r="VXM34"/>
      <c r="VXN34"/>
      <c r="VXO34"/>
      <c r="VXP34"/>
      <c r="VXQ34"/>
      <c r="VXR34"/>
      <c r="VXS34"/>
      <c r="VXT34"/>
      <c r="VXU34"/>
      <c r="VXV34"/>
      <c r="VXW34"/>
      <c r="VXX34"/>
      <c r="VXY34"/>
      <c r="VXZ34"/>
      <c r="VYA34"/>
      <c r="VYB34"/>
      <c r="VYC34"/>
      <c r="VYD34"/>
      <c r="VYE34"/>
      <c r="VYF34"/>
      <c r="VYG34"/>
      <c r="VYH34"/>
      <c r="VYI34"/>
      <c r="VYJ34"/>
      <c r="VYK34"/>
      <c r="VYL34"/>
      <c r="VYM34"/>
      <c r="VYN34"/>
      <c r="VYO34"/>
      <c r="VYP34"/>
      <c r="VYQ34"/>
      <c r="VYR34"/>
      <c r="VYS34"/>
      <c r="VYT34"/>
      <c r="VYU34"/>
      <c r="VYV34"/>
      <c r="VYW34"/>
      <c r="VYX34"/>
      <c r="VYY34"/>
      <c r="VYZ34"/>
      <c r="VZA34"/>
      <c r="VZB34"/>
      <c r="VZC34"/>
      <c r="VZD34"/>
      <c r="VZE34"/>
      <c r="VZF34"/>
      <c r="VZG34"/>
      <c r="VZH34"/>
      <c r="VZI34"/>
      <c r="VZJ34"/>
      <c r="VZK34"/>
      <c r="VZL34"/>
      <c r="VZM34"/>
      <c r="VZN34"/>
      <c r="VZO34"/>
      <c r="VZP34"/>
      <c r="VZQ34"/>
      <c r="VZR34"/>
      <c r="VZS34"/>
      <c r="VZT34"/>
      <c r="VZU34"/>
      <c r="VZV34"/>
      <c r="VZW34"/>
      <c r="VZX34"/>
      <c r="VZY34"/>
      <c r="VZZ34"/>
      <c r="WAA34"/>
      <c r="WAB34"/>
      <c r="WAC34"/>
      <c r="WAD34"/>
      <c r="WAE34"/>
      <c r="WAF34"/>
      <c r="WAG34"/>
      <c r="WAH34"/>
      <c r="WAI34"/>
      <c r="WAJ34"/>
      <c r="WAK34"/>
      <c r="WAL34"/>
      <c r="WAM34"/>
      <c r="WAN34"/>
      <c r="WAO34"/>
      <c r="WAP34"/>
      <c r="WAQ34"/>
      <c r="WAR34"/>
      <c r="WAS34"/>
      <c r="WAT34"/>
      <c r="WAU34"/>
      <c r="WAV34"/>
      <c r="WAW34"/>
      <c r="WAX34"/>
      <c r="WAY34"/>
      <c r="WAZ34"/>
      <c r="WBA34"/>
      <c r="WBB34"/>
      <c r="WBC34"/>
      <c r="WBD34"/>
      <c r="WBE34"/>
      <c r="WBF34"/>
      <c r="WBG34"/>
      <c r="WBH34"/>
      <c r="WBI34"/>
      <c r="WBJ34"/>
      <c r="WBK34"/>
      <c r="WBL34"/>
      <c r="WBM34"/>
      <c r="WBN34"/>
      <c r="WBO34"/>
      <c r="WBP34"/>
      <c r="WBQ34"/>
      <c r="WBR34"/>
      <c r="WBS34"/>
      <c r="WBT34"/>
      <c r="WBU34"/>
      <c r="WBV34"/>
      <c r="WBW34"/>
      <c r="WBX34"/>
      <c r="WBY34"/>
      <c r="WBZ34"/>
      <c r="WCA34"/>
      <c r="WCB34"/>
      <c r="WCC34"/>
      <c r="WCD34"/>
      <c r="WCE34"/>
      <c r="WCF34"/>
      <c r="WCG34"/>
      <c r="WCH34"/>
      <c r="WCI34"/>
      <c r="WCJ34"/>
      <c r="WCK34"/>
      <c r="WCL34"/>
      <c r="WCM34"/>
      <c r="WCN34"/>
      <c r="WCO34"/>
      <c r="WCP34"/>
      <c r="WCQ34"/>
      <c r="WCR34"/>
      <c r="WCS34"/>
      <c r="WCT34"/>
      <c r="WCU34"/>
      <c r="WCV34"/>
      <c r="WCW34"/>
      <c r="WCX34"/>
      <c r="WCY34"/>
      <c r="WCZ34"/>
      <c r="WDA34"/>
      <c r="WDB34"/>
      <c r="WDC34"/>
      <c r="WDD34"/>
      <c r="WDE34"/>
      <c r="WDF34"/>
      <c r="WDG34"/>
      <c r="WDH34"/>
      <c r="WDI34"/>
      <c r="WDJ34"/>
      <c r="WDK34"/>
      <c r="WDL34"/>
      <c r="WDM34"/>
      <c r="WDN34"/>
      <c r="WDO34"/>
      <c r="WDP34"/>
      <c r="WDQ34"/>
      <c r="WDR34"/>
      <c r="WDS34"/>
      <c r="WDT34"/>
      <c r="WDU34"/>
      <c r="WDV34"/>
      <c r="WDW34"/>
      <c r="WDX34"/>
      <c r="WDY34"/>
      <c r="WDZ34"/>
      <c r="WEA34"/>
      <c r="WEB34"/>
      <c r="WEC34"/>
      <c r="WED34"/>
      <c r="WEE34"/>
      <c r="WEF34"/>
      <c r="WEG34"/>
      <c r="WEH34"/>
      <c r="WEI34"/>
      <c r="WEJ34"/>
      <c r="WEK34"/>
      <c r="WEL34"/>
      <c r="WEM34"/>
      <c r="WEN34"/>
      <c r="WEO34"/>
      <c r="WEP34"/>
      <c r="WEQ34"/>
      <c r="WER34"/>
      <c r="WES34"/>
      <c r="WET34"/>
      <c r="WEU34"/>
      <c r="WEV34"/>
      <c r="WEW34"/>
      <c r="WEX34"/>
      <c r="WEY34"/>
      <c r="WEZ34"/>
      <c r="WFA34"/>
      <c r="WFB34"/>
      <c r="WFC34"/>
      <c r="WFD34"/>
      <c r="WFE34"/>
      <c r="WFF34"/>
      <c r="WFG34"/>
      <c r="WFH34"/>
      <c r="WFI34"/>
      <c r="WFJ34"/>
      <c r="WFK34"/>
      <c r="WFL34"/>
      <c r="WFM34"/>
      <c r="WFN34"/>
      <c r="WFO34"/>
      <c r="WFP34"/>
      <c r="WFQ34"/>
      <c r="WFR34"/>
      <c r="WFS34"/>
      <c r="WFT34"/>
      <c r="WFU34"/>
      <c r="WFV34"/>
      <c r="WFW34"/>
      <c r="WFX34"/>
      <c r="WFY34"/>
      <c r="WFZ34"/>
      <c r="WGA34"/>
      <c r="WGB34"/>
      <c r="WGC34"/>
      <c r="WGD34"/>
      <c r="WGE34"/>
      <c r="WGF34"/>
      <c r="WGG34"/>
      <c r="WGH34"/>
      <c r="WGI34"/>
      <c r="WGJ34"/>
      <c r="WGK34"/>
      <c r="WGL34"/>
      <c r="WGM34"/>
      <c r="WGN34"/>
      <c r="WGO34"/>
      <c r="WGP34"/>
      <c r="WGQ34"/>
      <c r="WGR34"/>
      <c r="WGS34"/>
      <c r="WGT34"/>
      <c r="WGU34"/>
      <c r="WGV34"/>
      <c r="WGW34"/>
      <c r="WGX34"/>
      <c r="WGY34"/>
      <c r="WGZ34"/>
      <c r="WHA34"/>
      <c r="WHB34"/>
      <c r="WHC34"/>
      <c r="WHD34"/>
      <c r="WHE34"/>
      <c r="WHF34"/>
      <c r="WHG34"/>
      <c r="WHH34"/>
      <c r="WHI34"/>
      <c r="WHJ34"/>
      <c r="WHK34"/>
      <c r="WHL34"/>
      <c r="WHM34"/>
      <c r="WHN34"/>
      <c r="WHO34"/>
      <c r="WHP34"/>
      <c r="WHQ34"/>
      <c r="WHR34"/>
      <c r="WHS34"/>
      <c r="WHT34"/>
      <c r="WHU34"/>
      <c r="WHV34"/>
      <c r="WHW34"/>
      <c r="WHX34"/>
      <c r="WHY34"/>
      <c r="WHZ34"/>
      <c r="WIA34"/>
      <c r="WIB34"/>
      <c r="WIC34"/>
      <c r="WID34"/>
      <c r="WIE34"/>
      <c r="WIF34"/>
      <c r="WIG34"/>
      <c r="WIH34"/>
      <c r="WII34"/>
      <c r="WIJ34"/>
      <c r="WIK34"/>
      <c r="WIL34"/>
      <c r="WIM34"/>
      <c r="WIN34"/>
      <c r="WIO34"/>
      <c r="WIP34"/>
      <c r="WIQ34"/>
      <c r="WIR34"/>
      <c r="WIS34"/>
      <c r="WIT34"/>
      <c r="WIU34"/>
      <c r="WIV34"/>
      <c r="WIW34"/>
      <c r="WIX34"/>
      <c r="WIY34"/>
      <c r="WIZ34"/>
      <c r="WJA34"/>
      <c r="WJB34"/>
      <c r="WJC34"/>
      <c r="WJD34"/>
      <c r="WJE34"/>
      <c r="WJF34"/>
      <c r="WJG34"/>
      <c r="WJH34"/>
      <c r="WJI34"/>
      <c r="WJJ34"/>
      <c r="WJK34"/>
      <c r="WJL34"/>
      <c r="WJM34"/>
      <c r="WJN34"/>
      <c r="WJO34"/>
      <c r="WJP34"/>
      <c r="WJQ34"/>
      <c r="WJR34"/>
      <c r="WJS34"/>
      <c r="WJT34"/>
      <c r="WJU34"/>
      <c r="WJV34"/>
      <c r="WJW34"/>
      <c r="WJX34"/>
      <c r="WJY34"/>
      <c r="WJZ34"/>
      <c r="WKA34"/>
      <c r="WKB34"/>
      <c r="WKC34"/>
      <c r="WKD34"/>
      <c r="WKE34"/>
      <c r="WKF34"/>
      <c r="WKG34"/>
      <c r="WKH34"/>
      <c r="WKI34"/>
      <c r="WKJ34"/>
      <c r="WKK34"/>
      <c r="WKL34"/>
      <c r="WKM34"/>
      <c r="WKN34"/>
      <c r="WKO34"/>
      <c r="WKP34"/>
      <c r="WKQ34"/>
      <c r="WKR34"/>
      <c r="WKS34"/>
      <c r="WKT34"/>
      <c r="WKU34"/>
      <c r="WKV34"/>
      <c r="WKW34"/>
      <c r="WKX34"/>
      <c r="WKY34"/>
      <c r="WKZ34"/>
      <c r="WLA34"/>
      <c r="WLB34"/>
      <c r="WLC34"/>
      <c r="WLD34"/>
      <c r="WLE34"/>
      <c r="WLF34"/>
      <c r="WLG34"/>
      <c r="WLH34"/>
      <c r="WLI34"/>
      <c r="WLJ34"/>
      <c r="WLK34"/>
      <c r="WLL34"/>
      <c r="WLM34"/>
      <c r="WLN34"/>
      <c r="WLO34"/>
      <c r="WLP34"/>
      <c r="WLQ34"/>
      <c r="WLR34"/>
      <c r="WLS34"/>
      <c r="WLT34"/>
      <c r="WLU34"/>
      <c r="WLV34"/>
      <c r="WLW34"/>
      <c r="WLX34"/>
      <c r="WLY34"/>
      <c r="WLZ34"/>
      <c r="WMA34"/>
      <c r="WMB34"/>
      <c r="WMC34"/>
      <c r="WMD34"/>
      <c r="WME34"/>
      <c r="WMF34"/>
      <c r="WMG34"/>
      <c r="WMH34"/>
      <c r="WMI34"/>
      <c r="WMJ34"/>
      <c r="WMK34"/>
      <c r="WML34"/>
      <c r="WMM34"/>
      <c r="WMN34"/>
      <c r="WMO34"/>
      <c r="WMP34"/>
      <c r="WMQ34"/>
      <c r="WMR34"/>
      <c r="WMS34"/>
      <c r="WMT34"/>
      <c r="WMU34"/>
      <c r="WMV34"/>
      <c r="WMW34"/>
      <c r="WMX34"/>
      <c r="WMY34"/>
      <c r="WMZ34"/>
      <c r="WNA34"/>
      <c r="WNB34"/>
      <c r="WNC34"/>
      <c r="WND34"/>
      <c r="WNE34"/>
      <c r="WNF34"/>
      <c r="WNG34"/>
      <c r="WNH34"/>
      <c r="WNI34"/>
      <c r="WNJ34"/>
      <c r="WNK34"/>
      <c r="WNL34"/>
      <c r="WNM34"/>
      <c r="WNN34"/>
      <c r="WNO34"/>
      <c r="WNP34"/>
      <c r="WNQ34"/>
      <c r="WNR34"/>
      <c r="WNS34"/>
      <c r="WNT34"/>
      <c r="WNU34"/>
      <c r="WNV34"/>
      <c r="WNW34"/>
      <c r="WNX34"/>
      <c r="WNY34"/>
      <c r="WNZ34"/>
      <c r="WOA34"/>
      <c r="WOB34"/>
      <c r="WOC34"/>
      <c r="WOD34"/>
      <c r="WOE34"/>
      <c r="WOF34"/>
      <c r="WOG34"/>
      <c r="WOH34"/>
      <c r="WOI34"/>
      <c r="WOJ34"/>
      <c r="WOK34"/>
      <c r="WOL34"/>
      <c r="WOM34"/>
      <c r="WON34"/>
      <c r="WOO34"/>
      <c r="WOP34"/>
      <c r="WOQ34"/>
      <c r="WOR34"/>
      <c r="WOS34"/>
      <c r="WOT34"/>
      <c r="WOU34"/>
      <c r="WOV34"/>
      <c r="WOW34"/>
      <c r="WOX34"/>
      <c r="WOY34"/>
      <c r="WOZ34"/>
      <c r="WPA34"/>
      <c r="WPB34"/>
      <c r="WPC34"/>
      <c r="WPD34"/>
      <c r="WPE34"/>
      <c r="WPF34"/>
      <c r="WPG34"/>
      <c r="WPH34"/>
      <c r="WPI34"/>
      <c r="WPJ34"/>
      <c r="WPK34"/>
      <c r="WPL34"/>
      <c r="WPM34"/>
      <c r="WPN34"/>
      <c r="WPO34"/>
      <c r="WPP34"/>
      <c r="WPQ34"/>
      <c r="WPR34"/>
      <c r="WPS34"/>
      <c r="WPT34"/>
      <c r="WPU34"/>
      <c r="WPV34"/>
      <c r="WPW34"/>
      <c r="WPX34"/>
      <c r="WPY34"/>
      <c r="WPZ34"/>
      <c r="WQA34"/>
      <c r="WQB34"/>
      <c r="WQC34"/>
      <c r="WQD34"/>
      <c r="WQE34"/>
      <c r="WQF34"/>
      <c r="WQG34"/>
      <c r="WQH34"/>
      <c r="WQI34"/>
      <c r="WQJ34"/>
      <c r="WQK34"/>
      <c r="WQL34"/>
      <c r="WQM34"/>
      <c r="WQN34"/>
      <c r="WQO34"/>
      <c r="WQP34"/>
      <c r="WQQ34"/>
      <c r="WQR34"/>
      <c r="WQS34"/>
      <c r="WQT34"/>
      <c r="WQU34"/>
      <c r="WQV34"/>
      <c r="WQW34"/>
      <c r="WQX34"/>
      <c r="WQY34"/>
      <c r="WQZ34"/>
      <c r="WRA34"/>
      <c r="WRB34"/>
      <c r="WRC34"/>
      <c r="WRD34"/>
      <c r="WRE34"/>
      <c r="WRF34"/>
      <c r="WRG34"/>
      <c r="WRH34"/>
      <c r="WRI34"/>
      <c r="WRJ34"/>
      <c r="WRK34"/>
      <c r="WRL34"/>
      <c r="WRM34"/>
      <c r="WRN34"/>
      <c r="WRO34"/>
      <c r="WRP34"/>
      <c r="WRQ34"/>
      <c r="WRR34"/>
      <c r="WRS34"/>
      <c r="WRT34"/>
      <c r="WRU34"/>
      <c r="WRV34"/>
      <c r="WRW34"/>
      <c r="WRX34"/>
      <c r="WRY34"/>
      <c r="WRZ34"/>
      <c r="WSA34"/>
      <c r="WSB34"/>
      <c r="WSC34"/>
      <c r="WSD34"/>
      <c r="WSE34"/>
      <c r="WSF34"/>
      <c r="WSG34"/>
      <c r="WSH34"/>
      <c r="WSI34"/>
      <c r="WSJ34"/>
      <c r="WSK34"/>
      <c r="WSL34"/>
      <c r="WSM34"/>
      <c r="WSN34"/>
      <c r="WSO34"/>
      <c r="WSP34"/>
      <c r="WSQ34"/>
      <c r="WSR34"/>
      <c r="WSS34"/>
      <c r="WST34"/>
      <c r="WSU34"/>
      <c r="WSV34"/>
      <c r="WSW34"/>
      <c r="WSX34"/>
      <c r="WSY34"/>
      <c r="WSZ34"/>
      <c r="WTA34"/>
      <c r="WTB34"/>
      <c r="WTC34"/>
      <c r="WTD34"/>
      <c r="WTE34"/>
      <c r="WTF34"/>
      <c r="WTG34"/>
      <c r="WTH34"/>
      <c r="WTI34"/>
      <c r="WTJ34"/>
      <c r="WTK34"/>
      <c r="WTL34"/>
      <c r="WTM34"/>
      <c r="WTN34"/>
      <c r="WTO34"/>
      <c r="WTP34"/>
      <c r="WTQ34"/>
      <c r="WTR34"/>
      <c r="WTS34"/>
      <c r="WTT34"/>
      <c r="WTU34"/>
      <c r="WTV34"/>
      <c r="WTW34"/>
      <c r="WTX34"/>
      <c r="WTY34"/>
      <c r="WTZ34"/>
      <c r="WUA34"/>
      <c r="WUB34"/>
      <c r="WUC34"/>
      <c r="WUD34"/>
      <c r="WUE34"/>
      <c r="WUF34"/>
      <c r="WUG34"/>
      <c r="WUH34"/>
      <c r="WUI34"/>
      <c r="WUJ34"/>
      <c r="WUK34"/>
      <c r="WUL34"/>
      <c r="WUM34"/>
      <c r="WUN34"/>
      <c r="WUO34"/>
      <c r="WUP34"/>
      <c r="WUQ34"/>
      <c r="WUR34"/>
      <c r="WUS34"/>
      <c r="WUT34"/>
      <c r="WUU34"/>
      <c r="WUV34"/>
      <c r="WUW34"/>
      <c r="WUX34"/>
      <c r="WUY34"/>
      <c r="WUZ34"/>
      <c r="WVA34"/>
      <c r="WVB34"/>
      <c r="WVC34"/>
      <c r="WVD34"/>
      <c r="WVE34"/>
      <c r="WVF34"/>
      <c r="WVG34"/>
      <c r="WVH34"/>
      <c r="WVI34"/>
      <c r="WVJ34"/>
      <c r="WVK34"/>
      <c r="WVL34"/>
      <c r="WVM34"/>
      <c r="WVN34"/>
      <c r="WVO34"/>
      <c r="WVP34"/>
      <c r="WVQ34"/>
      <c r="WVR34"/>
      <c r="WVS34"/>
      <c r="WVT34"/>
      <c r="WVU34"/>
      <c r="WVV34"/>
      <c r="WVW34"/>
      <c r="WVX34"/>
      <c r="WVY34"/>
      <c r="WVZ34"/>
      <c r="WWA34"/>
      <c r="WWB34"/>
      <c r="WWC34"/>
      <c r="WWD34"/>
      <c r="WWE34"/>
      <c r="WWF34"/>
      <c r="WWG34"/>
      <c r="WWH34"/>
      <c r="WWI34"/>
      <c r="WWJ34"/>
      <c r="WWK34"/>
      <c r="WWL34"/>
      <c r="WWM34"/>
      <c r="WWN34"/>
      <c r="WWO34"/>
      <c r="WWP34"/>
      <c r="WWQ34"/>
      <c r="WWR34"/>
      <c r="WWS34"/>
      <c r="WWT34"/>
      <c r="WWU34"/>
      <c r="WWV34"/>
      <c r="WWW34"/>
      <c r="WWX34"/>
      <c r="WWY34"/>
      <c r="WWZ34"/>
      <c r="WXA34"/>
      <c r="WXB34"/>
      <c r="WXC34"/>
      <c r="WXD34"/>
      <c r="WXE34"/>
      <c r="WXF34"/>
      <c r="WXG34"/>
      <c r="WXH34"/>
      <c r="WXI34"/>
      <c r="WXJ34"/>
      <c r="WXK34"/>
      <c r="WXL34"/>
      <c r="WXM34"/>
      <c r="WXN34"/>
      <c r="WXO34"/>
      <c r="WXP34"/>
      <c r="WXQ34"/>
      <c r="WXR34"/>
      <c r="WXS34"/>
      <c r="WXT34"/>
      <c r="WXU34"/>
      <c r="WXV34"/>
      <c r="WXW34"/>
      <c r="WXX34"/>
      <c r="WXY34"/>
      <c r="WXZ34"/>
      <c r="WYA34"/>
      <c r="WYB34"/>
      <c r="WYC34"/>
      <c r="WYD34"/>
      <c r="WYE34"/>
      <c r="WYF34"/>
      <c r="WYG34"/>
      <c r="WYH34"/>
      <c r="WYI34"/>
      <c r="WYJ34"/>
      <c r="WYK34"/>
      <c r="WYL34"/>
      <c r="WYM34"/>
      <c r="WYN34"/>
      <c r="WYO34"/>
      <c r="WYP34"/>
      <c r="WYQ34"/>
      <c r="WYR34"/>
      <c r="WYS34"/>
      <c r="WYT34"/>
      <c r="WYU34"/>
      <c r="WYV34"/>
      <c r="WYW34"/>
      <c r="WYX34"/>
      <c r="WYY34"/>
      <c r="WYZ34"/>
      <c r="WZA34"/>
      <c r="WZB34"/>
      <c r="WZC34"/>
      <c r="WZD34"/>
      <c r="WZE34"/>
      <c r="WZF34"/>
      <c r="WZG34"/>
      <c r="WZH34"/>
      <c r="WZI34"/>
      <c r="WZJ34"/>
      <c r="WZK34"/>
      <c r="WZL34"/>
      <c r="WZM34"/>
      <c r="WZN34"/>
      <c r="WZO34"/>
      <c r="WZP34"/>
      <c r="WZQ34"/>
      <c r="WZR34"/>
      <c r="WZS34"/>
      <c r="WZT34"/>
      <c r="WZU34"/>
      <c r="WZV34"/>
      <c r="WZW34"/>
      <c r="WZX34"/>
      <c r="WZY34"/>
      <c r="WZZ34"/>
      <c r="XAA34"/>
      <c r="XAB34"/>
      <c r="XAC34"/>
      <c r="XAD34"/>
      <c r="XAE34"/>
      <c r="XAF34"/>
      <c r="XAG34"/>
      <c r="XAH34"/>
      <c r="XAI34"/>
      <c r="XAJ34"/>
      <c r="XAK34"/>
      <c r="XAL34"/>
      <c r="XAM34"/>
      <c r="XAN34"/>
      <c r="XAO34"/>
      <c r="XAP34"/>
      <c r="XAQ34"/>
      <c r="XAR34"/>
      <c r="XAS34"/>
      <c r="XAT34"/>
      <c r="XAU34"/>
      <c r="XAV34"/>
      <c r="XAW34"/>
      <c r="XAX34"/>
      <c r="XAY34"/>
      <c r="XAZ34"/>
      <c r="XBA34"/>
      <c r="XBB34"/>
      <c r="XBC34"/>
      <c r="XBD34"/>
      <c r="XBE34"/>
      <c r="XBF34"/>
      <c r="XBG34"/>
      <c r="XBH34"/>
      <c r="XBI34"/>
      <c r="XBJ34"/>
      <c r="XBK34"/>
      <c r="XBL34"/>
      <c r="XBM34"/>
      <c r="XBN34"/>
      <c r="XBO34"/>
      <c r="XBP34"/>
      <c r="XBQ34"/>
      <c r="XBR34"/>
      <c r="XBS34"/>
      <c r="XBT34"/>
      <c r="XBU34"/>
      <c r="XBV34"/>
      <c r="XBW34"/>
      <c r="XBX34"/>
      <c r="XBY34"/>
      <c r="XBZ34"/>
      <c r="XCA34"/>
      <c r="XCB34"/>
      <c r="XCC34"/>
      <c r="XCD34"/>
      <c r="XCE34"/>
      <c r="XCF34"/>
      <c r="XCG34"/>
      <c r="XCH34"/>
      <c r="XCI34"/>
      <c r="XCJ34"/>
      <c r="XCK34"/>
      <c r="XCL34"/>
      <c r="XCM34"/>
      <c r="XCN34"/>
      <c r="XCO34"/>
      <c r="XCP34"/>
      <c r="XCQ34"/>
      <c r="XCR34"/>
      <c r="XCS34"/>
      <c r="XCT34"/>
      <c r="XCU34"/>
      <c r="XCV34"/>
      <c r="XCW34"/>
      <c r="XCX34"/>
      <c r="XCY34"/>
      <c r="XCZ34"/>
      <c r="XDA34"/>
      <c r="XDB34"/>
      <c r="XDC34"/>
      <c r="XDD34"/>
      <c r="XDE34"/>
      <c r="XDF34"/>
      <c r="XDG34"/>
      <c r="XDH34"/>
      <c r="XDI34"/>
      <c r="XDJ34"/>
      <c r="XDK34"/>
      <c r="XDL34"/>
      <c r="XDM34"/>
      <c r="XDN34"/>
      <c r="XDO34"/>
      <c r="XDP34"/>
      <c r="XDQ34"/>
      <c r="XDR34"/>
      <c r="XDS34"/>
      <c r="XDT34"/>
      <c r="XDU34"/>
      <c r="XDV34"/>
      <c r="XDW34"/>
      <c r="XDX34"/>
      <c r="XDY34"/>
      <c r="XDZ34"/>
      <c r="XEA34"/>
      <c r="XEB34"/>
      <c r="XEC34"/>
      <c r="XED34"/>
      <c r="XEE34"/>
      <c r="XEF34"/>
      <c r="XEG34"/>
      <c r="XEH34"/>
      <c r="XEI34"/>
      <c r="XEJ34"/>
      <c r="XEK34"/>
      <c r="XEL34"/>
      <c r="XEM34"/>
      <c r="XEN34"/>
      <c r="XEO34"/>
      <c r="XEP34"/>
      <c r="XEQ34"/>
      <c r="XER34"/>
      <c r="XES34"/>
      <c r="XET34"/>
      <c r="XEU34"/>
      <c r="XEV34"/>
      <c r="XEW34"/>
      <c r="XEX34"/>
      <c r="XEY34"/>
      <c r="XEZ34"/>
      <c r="XFA34"/>
    </row>
    <row r="35" spans="1:16381" s="1" customFormat="1" ht="90">
      <c r="A35" s="556" t="str">
        <f t="array" ref="A35">INDEX(CO_indicators_list[], SMALL(IF(CO_Indic_List='1_Entry_Table'!$B$16,ROW(CO_Indic_List)-7),ROWS(A$6:A35)),2)</f>
        <v>Outcome 3</v>
      </c>
      <c r="B35" s="530" t="str">
        <f>IF(ISERROR(VLOOKUP(A35,FillHome_OO[],3,FALSE))=TRUE,,VLOOKUP(A35,FillHome_OO[],3,FALSE))</f>
        <v>3 - By 2022, all Cabo Verdeans of working age, particularly women and youth, benefit from decent work through economic transformation in key sectors, which leads to more sustainable and inclusive economic development</v>
      </c>
      <c r="C35" s="530">
        <f>Monitoring_Table!C35</f>
        <v>0</v>
      </c>
      <c r="D35" s="530" t="str">
        <f>VLOOKUP(ShadowTable[[#This Row],[indicators]],Tablo_MonitoringTable[],2,FALSE)</f>
        <v>Indicator 3.2</v>
      </c>
      <c r="E35" s="208" t="str">
        <f t="array" ref="E35">INDEX(CO_indicators_list[], SMALL(IF(CO_Indic_List='1_Entry_Table'!$B$16,ROW(CO_Indic_List)-7),ROWS(E$6:E35)),8)</f>
        <v>3.2 - Unemployment rate (over 15 years) by sex/age/area of residence</v>
      </c>
      <c r="F35" s="526">
        <f>IF(ISERROR(VLOOKUP(ShadowTable[[#This Row],[indicators]],Tablo_MonitoringTable[],3,FALSE))=TRUE,,VLOOKUP(ShadowTable[[#This Row],[indicators]],Tablo_MonitoringTable[],3,FALSE))</f>
        <v>0</v>
      </c>
      <c r="G35" s="526">
        <f>VLOOKUP(ShadowTable[[#This Row],[indicators]],Tablo_MonitoringTable[],4,FALSE)</f>
        <v>0</v>
      </c>
      <c r="H35" s="526">
        <f>VLOOKUP(ShadowTable[[#This Row],[indicators]],Tablo_MonitoringTable[],5,FALSE)</f>
        <v>0</v>
      </c>
      <c r="I35" s="526">
        <f>VLOOKUP(ShadowTable[[#This Row],[indicators]],Tablo_MonitoringTable[],6,FALSE)</f>
        <v>0</v>
      </c>
      <c r="J35" s="526">
        <f>VLOOKUP(ShadowTable[[#This Row],[indicators]],Tablo_MonitoringTable[],7,FALSE)</f>
        <v>0</v>
      </c>
      <c r="K35" s="526">
        <f>VLOOKUP(ShadowTable[[#This Row],[indicators]],Tablo_MonitoringTable[],8,FALSE)</f>
        <v>0</v>
      </c>
      <c r="L35" s="526">
        <f>VLOOKUP(ShadowTable[[#This Row],[indicators]],Tablo_MonitoringTable[],10,FALSE)</f>
        <v>0</v>
      </c>
      <c r="M35" s="526">
        <f>VLOOKUP(ShadowTable[[#This Row],[indicators]],Tablo_MonitoringTable[],11,FALSE)</f>
        <v>0</v>
      </c>
      <c r="N35" s="526">
        <f>VLOOKUP(ShadowTable[[#This Row],[indicators]],Tablo_MonitoringTable[],13,FALSE)</f>
        <v>0</v>
      </c>
      <c r="O35" s="526">
        <f>VLOOKUP(ShadowTable[[#This Row],[indicators]],Tablo_MonitoringTable[],14,FALSE)</f>
        <v>0</v>
      </c>
      <c r="P35" s="526">
        <f>VLOOKUP(ShadowTable[[#This Row],[indicators]],Tablo_MonitoringTable[],16,FALSE)</f>
        <v>0</v>
      </c>
      <c r="Q35" s="526">
        <f>VLOOKUP(ShadowTable[[#This Row],[indicators]],Tablo_MonitoringTable[],17,FALSE)</f>
        <v>0</v>
      </c>
      <c r="R35" s="526">
        <f>VLOOKUP(ShadowTable[[#This Row],[indicators]],Tablo_MonitoringTable[],19,FALSE)</f>
        <v>0</v>
      </c>
      <c r="S35" s="526">
        <f>VLOOKUP(ShadowTable[[#This Row],[indicators]],Tablo_MonitoringTable[],20,FALSE)</f>
        <v>0</v>
      </c>
      <c r="T35" s="526">
        <f>VLOOKUP(ShadowTable[[#This Row],[indicators]],Tablo_MonitoringTable[],22,FALSE)</f>
        <v>0</v>
      </c>
      <c r="U35" s="526">
        <f>VLOOKUP(ShadowTable[[#This Row],[indicators]],Tablo_MonitoringTable[],23,FALSE)</f>
        <v>0</v>
      </c>
      <c r="V35" s="225">
        <f>VLOOKUP(ShadowTable[[#This Row],[indicators]],Tablo_MonitoringTable[],25,FALSE)</f>
        <v>0</v>
      </c>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c r="IW35"/>
      <c r="IX35"/>
      <c r="IY35"/>
      <c r="IZ35"/>
      <c r="JA35"/>
      <c r="JB35"/>
      <c r="JC35"/>
      <c r="JD35"/>
      <c r="JE35"/>
      <c r="JF35"/>
      <c r="JG35"/>
      <c r="JH35"/>
      <c r="JI35"/>
      <c r="JJ35"/>
      <c r="JK35"/>
      <c r="JL35"/>
      <c r="JM35"/>
      <c r="JN35"/>
      <c r="JO35"/>
      <c r="JP35"/>
      <c r="JQ35"/>
      <c r="JR35"/>
      <c r="JS35"/>
      <c r="JT35"/>
      <c r="JU35"/>
      <c r="JV35"/>
      <c r="JW35"/>
      <c r="JX35"/>
      <c r="JY35"/>
      <c r="JZ35"/>
      <c r="KA35"/>
      <c r="KB35"/>
      <c r="KC35"/>
      <c r="KD35"/>
      <c r="KE35"/>
      <c r="KF35"/>
      <c r="KG35"/>
      <c r="KH35"/>
      <c r="KI35"/>
      <c r="KJ35"/>
      <c r="KK35"/>
      <c r="KL35"/>
      <c r="KM35"/>
      <c r="KN35"/>
      <c r="KO35"/>
      <c r="KP35"/>
      <c r="KQ35"/>
      <c r="KR35"/>
      <c r="KS35"/>
      <c r="KT35"/>
      <c r="KU35"/>
      <c r="KV35"/>
      <c r="KW35"/>
      <c r="KX35"/>
      <c r="KY35"/>
      <c r="KZ35"/>
      <c r="LA35"/>
      <c r="LB35"/>
      <c r="LC35"/>
      <c r="LD35"/>
      <c r="LE35"/>
      <c r="LF35"/>
      <c r="LG35"/>
      <c r="LH35"/>
      <c r="LI35"/>
      <c r="LJ35"/>
      <c r="LK35"/>
      <c r="LL35"/>
      <c r="LM35"/>
      <c r="LN35"/>
      <c r="LO35"/>
      <c r="LP35"/>
      <c r="LQ35"/>
      <c r="LR35"/>
      <c r="LS35"/>
      <c r="LT35"/>
      <c r="LU35"/>
      <c r="LV35"/>
      <c r="LW35"/>
      <c r="LX35"/>
      <c r="LY35"/>
      <c r="LZ35"/>
      <c r="MA35"/>
      <c r="MB35"/>
      <c r="MC35"/>
      <c r="MD35"/>
      <c r="ME35"/>
      <c r="MF35"/>
      <c r="MG35"/>
      <c r="MH35"/>
      <c r="MI35"/>
      <c r="MJ35"/>
      <c r="MK35"/>
      <c r="ML35"/>
      <c r="MM35"/>
      <c r="MN35"/>
      <c r="MO35"/>
      <c r="MP35"/>
      <c r="MQ35"/>
      <c r="MR35"/>
      <c r="MS35"/>
      <c r="MT35"/>
      <c r="MU35"/>
      <c r="MV35"/>
      <c r="MW35"/>
      <c r="MX35"/>
      <c r="MY35"/>
      <c r="MZ35"/>
      <c r="NA35"/>
      <c r="NB35"/>
      <c r="NC35"/>
      <c r="ND35"/>
      <c r="NE35"/>
      <c r="NF35"/>
      <c r="NG35"/>
      <c r="NH35"/>
      <c r="NI35"/>
      <c r="NJ35"/>
      <c r="NK35"/>
      <c r="NL35"/>
      <c r="NM35"/>
      <c r="NN35"/>
      <c r="NO35"/>
      <c r="NP35"/>
      <c r="NQ35"/>
      <c r="NR35"/>
      <c r="NS35"/>
      <c r="NT35"/>
      <c r="NU35"/>
      <c r="NV35"/>
      <c r="NW35"/>
      <c r="NX35"/>
      <c r="NY35"/>
      <c r="NZ35"/>
      <c r="OA35"/>
      <c r="OB35"/>
      <c r="OC35"/>
      <c r="OD35"/>
      <c r="OE35"/>
      <c r="OF35"/>
      <c r="OG35"/>
      <c r="OH35"/>
      <c r="OI35"/>
      <c r="OJ35"/>
      <c r="OK35"/>
      <c r="OL35"/>
      <c r="OM35"/>
      <c r="ON35"/>
      <c r="OO35"/>
      <c r="OP35"/>
      <c r="OQ35"/>
      <c r="OR35"/>
      <c r="OS35"/>
      <c r="OT35"/>
      <c r="OU35"/>
      <c r="OV35"/>
      <c r="OW35"/>
      <c r="OX35"/>
      <c r="OY35"/>
      <c r="OZ35"/>
      <c r="PA35"/>
      <c r="PB35"/>
      <c r="PC35"/>
      <c r="PD35"/>
      <c r="PE35"/>
      <c r="PF35"/>
      <c r="PG35"/>
      <c r="PH35"/>
      <c r="PI35"/>
      <c r="PJ35"/>
      <c r="PK35"/>
      <c r="PL35"/>
      <c r="PM35"/>
      <c r="PN35"/>
      <c r="PO35"/>
      <c r="PP35"/>
      <c r="PQ35"/>
      <c r="PR35"/>
      <c r="PS35"/>
      <c r="PT35"/>
      <c r="PU35"/>
      <c r="PV35"/>
      <c r="PW35"/>
      <c r="PX35"/>
      <c r="PY35"/>
      <c r="PZ35"/>
      <c r="QA35"/>
      <c r="QB35"/>
      <c r="QC35"/>
      <c r="QD35"/>
      <c r="QE35"/>
      <c r="QF35"/>
      <c r="QG35"/>
      <c r="QH35"/>
      <c r="QI35"/>
      <c r="QJ35"/>
      <c r="QK35"/>
      <c r="QL35"/>
      <c r="QM35"/>
      <c r="QN35"/>
      <c r="QO35"/>
      <c r="QP35"/>
      <c r="QQ35"/>
      <c r="QR35"/>
      <c r="QS35"/>
      <c r="QT35"/>
      <c r="QU35"/>
      <c r="QV35"/>
      <c r="QW35"/>
      <c r="QX35"/>
      <c r="QY35"/>
      <c r="QZ35"/>
      <c r="RA35"/>
      <c r="RB35"/>
      <c r="RC35"/>
      <c r="RD35"/>
      <c r="RE35"/>
      <c r="RF35"/>
      <c r="RG35"/>
      <c r="RH35"/>
      <c r="RI35"/>
      <c r="RJ35"/>
      <c r="RK35"/>
      <c r="RL35"/>
      <c r="RM35"/>
      <c r="RN35"/>
      <c r="RO35"/>
      <c r="RP35"/>
      <c r="RQ35"/>
      <c r="RR35"/>
      <c r="RS35"/>
      <c r="RT35"/>
      <c r="RU35"/>
      <c r="RV35"/>
      <c r="RW35"/>
      <c r="RX35"/>
      <c r="RY35"/>
      <c r="RZ35"/>
      <c r="SA35"/>
      <c r="SB35"/>
      <c r="SC35"/>
      <c r="SD35"/>
      <c r="SE35"/>
      <c r="SF35"/>
      <c r="SG35"/>
      <c r="SH35"/>
      <c r="SI35"/>
      <c r="SJ35"/>
      <c r="SK35"/>
      <c r="SL35"/>
      <c r="SM35"/>
      <c r="SN35"/>
      <c r="SO35"/>
      <c r="SP35"/>
      <c r="SQ35"/>
      <c r="SR35"/>
      <c r="SS35"/>
      <c r="ST35"/>
      <c r="SU35"/>
      <c r="SV35"/>
      <c r="SW35"/>
      <c r="SX35"/>
      <c r="SY35"/>
      <c r="SZ35"/>
      <c r="TA35"/>
      <c r="TB35"/>
      <c r="TC35"/>
      <c r="TD35"/>
      <c r="TE35"/>
      <c r="TF35"/>
      <c r="TG35"/>
      <c r="TH35"/>
      <c r="TI35"/>
      <c r="TJ35"/>
      <c r="TK35"/>
      <c r="TL35"/>
      <c r="TM35"/>
      <c r="TN35"/>
      <c r="TO35"/>
      <c r="TP35"/>
      <c r="TQ35"/>
      <c r="TR35"/>
      <c r="TS35"/>
      <c r="TT35"/>
      <c r="TU35"/>
      <c r="TV35"/>
      <c r="TW35"/>
      <c r="TX35"/>
      <c r="TY35"/>
      <c r="TZ35"/>
      <c r="UA35"/>
      <c r="UB35"/>
      <c r="UC35"/>
      <c r="UD35"/>
      <c r="UE35"/>
      <c r="UF35"/>
      <c r="UG35"/>
      <c r="UH35"/>
      <c r="UI35"/>
      <c r="UJ35"/>
      <c r="UK35"/>
      <c r="UL35"/>
      <c r="UM35"/>
      <c r="UN35"/>
      <c r="UO35"/>
      <c r="UP35"/>
      <c r="UQ35"/>
      <c r="UR35"/>
      <c r="US35"/>
      <c r="UT35"/>
      <c r="UU35"/>
      <c r="UV35"/>
      <c r="UW35"/>
      <c r="UX35"/>
      <c r="UY35"/>
      <c r="UZ35"/>
      <c r="VA35"/>
      <c r="VB35"/>
      <c r="VC35"/>
      <c r="VD35"/>
      <c r="VE35"/>
      <c r="VF35"/>
      <c r="VG35"/>
      <c r="VH35"/>
      <c r="VI35"/>
      <c r="VJ35"/>
      <c r="VK35"/>
      <c r="VL35"/>
      <c r="VM35"/>
      <c r="VN35"/>
      <c r="VO35"/>
      <c r="VP35"/>
      <c r="VQ35"/>
      <c r="VR35"/>
      <c r="VS35"/>
      <c r="VT35"/>
      <c r="VU35"/>
      <c r="VV35"/>
      <c r="VW35"/>
      <c r="VX35"/>
      <c r="VY35"/>
      <c r="VZ35"/>
      <c r="WA35"/>
      <c r="WB35"/>
      <c r="WC35"/>
      <c r="WD35"/>
      <c r="WE35"/>
      <c r="WF35"/>
      <c r="WG35"/>
      <c r="WH35"/>
      <c r="WI35"/>
      <c r="WJ35"/>
      <c r="WK35"/>
      <c r="WL35"/>
      <c r="WM35"/>
      <c r="WN35"/>
      <c r="WO35"/>
      <c r="WP35"/>
      <c r="WQ35"/>
      <c r="WR35"/>
      <c r="WS35"/>
      <c r="WT35"/>
      <c r="WU35"/>
      <c r="WV35"/>
      <c r="WW35"/>
      <c r="WX35"/>
      <c r="WY35"/>
      <c r="WZ35"/>
      <c r="XA35"/>
      <c r="XB35"/>
      <c r="XC35"/>
      <c r="XD35"/>
      <c r="XE35"/>
      <c r="XF35"/>
      <c r="XG35"/>
      <c r="XH35"/>
      <c r="XI35"/>
      <c r="XJ35"/>
      <c r="XK35"/>
      <c r="XL35"/>
      <c r="XM35"/>
      <c r="XN35"/>
      <c r="XO35"/>
      <c r="XP35"/>
      <c r="XQ35"/>
      <c r="XR35"/>
      <c r="XS35"/>
      <c r="XT35"/>
      <c r="XU35"/>
      <c r="XV35"/>
      <c r="XW35"/>
      <c r="XX35"/>
      <c r="XY35"/>
      <c r="XZ35"/>
      <c r="YA35"/>
      <c r="YB35"/>
      <c r="YC35"/>
      <c r="YD35"/>
      <c r="YE35"/>
      <c r="YF35"/>
      <c r="YG35"/>
      <c r="YH35"/>
      <c r="YI35"/>
      <c r="YJ35"/>
      <c r="YK35"/>
      <c r="YL35"/>
      <c r="YM35"/>
      <c r="YN35"/>
      <c r="YO35"/>
      <c r="YP35"/>
      <c r="YQ35"/>
      <c r="YR35"/>
      <c r="YS35"/>
      <c r="YT35"/>
      <c r="YU35"/>
      <c r="YV35"/>
      <c r="YW35"/>
      <c r="YX35"/>
      <c r="YY35"/>
      <c r="YZ35"/>
      <c r="ZA35"/>
      <c r="ZB35"/>
      <c r="ZC35"/>
      <c r="ZD35"/>
      <c r="ZE35"/>
      <c r="ZF35"/>
      <c r="ZG35"/>
      <c r="ZH35"/>
      <c r="ZI35"/>
      <c r="ZJ35"/>
      <c r="ZK35"/>
      <c r="ZL35"/>
      <c r="ZM35"/>
      <c r="ZN35"/>
      <c r="ZO35"/>
      <c r="ZP35"/>
      <c r="ZQ35"/>
      <c r="ZR35"/>
      <c r="ZS35"/>
      <c r="ZT35"/>
      <c r="ZU35"/>
      <c r="ZV35"/>
      <c r="ZW35"/>
      <c r="ZX35"/>
      <c r="ZY35"/>
      <c r="ZZ35"/>
      <c r="AAA35"/>
      <c r="AAB35"/>
      <c r="AAC35"/>
      <c r="AAD35"/>
      <c r="AAE35"/>
      <c r="AAF35"/>
      <c r="AAG35"/>
      <c r="AAH35"/>
      <c r="AAI35"/>
      <c r="AAJ35"/>
      <c r="AAK35"/>
      <c r="AAL35"/>
      <c r="AAM35"/>
      <c r="AAN35"/>
      <c r="AAO35"/>
      <c r="AAP35"/>
      <c r="AAQ35"/>
      <c r="AAR35"/>
      <c r="AAS35"/>
      <c r="AAT35"/>
      <c r="AAU35"/>
      <c r="AAV35"/>
      <c r="AAW35"/>
      <c r="AAX35"/>
      <c r="AAY35"/>
      <c r="AAZ35"/>
      <c r="ABA35"/>
      <c r="ABB35"/>
      <c r="ABC35"/>
      <c r="ABD35"/>
      <c r="ABE35"/>
      <c r="ABF35"/>
      <c r="ABG35"/>
      <c r="ABH35"/>
      <c r="ABI35"/>
      <c r="ABJ35"/>
      <c r="ABK35"/>
      <c r="ABL35"/>
      <c r="ABM35"/>
      <c r="ABN35"/>
      <c r="ABO35"/>
      <c r="ABP35"/>
      <c r="ABQ35"/>
      <c r="ABR35"/>
      <c r="ABS35"/>
      <c r="ABT35"/>
      <c r="ABU35"/>
      <c r="ABV35"/>
      <c r="ABW35"/>
      <c r="ABX35"/>
      <c r="ABY35"/>
      <c r="ABZ35"/>
      <c r="ACA35"/>
      <c r="ACB35"/>
      <c r="ACC35"/>
      <c r="ACD35"/>
      <c r="ACE35"/>
      <c r="ACF35"/>
      <c r="ACG35"/>
      <c r="ACH35"/>
      <c r="ACI35"/>
      <c r="ACJ35"/>
      <c r="ACK35"/>
      <c r="ACL35"/>
      <c r="ACM35"/>
      <c r="ACN35"/>
      <c r="ACO35"/>
      <c r="ACP35"/>
      <c r="ACQ35"/>
      <c r="ACR35"/>
      <c r="ACS35"/>
      <c r="ACT35"/>
      <c r="ACU35"/>
      <c r="ACV35"/>
      <c r="ACW35"/>
      <c r="ACX35"/>
      <c r="ACY35"/>
      <c r="ACZ35"/>
      <c r="ADA35"/>
      <c r="ADB35"/>
      <c r="ADC35"/>
      <c r="ADD35"/>
      <c r="ADE35"/>
      <c r="ADF35"/>
      <c r="ADG35"/>
      <c r="ADH35"/>
      <c r="ADI35"/>
      <c r="ADJ35"/>
      <c r="ADK35"/>
      <c r="ADL35"/>
      <c r="ADM35"/>
      <c r="ADN35"/>
      <c r="ADO35"/>
      <c r="ADP35"/>
      <c r="ADQ35"/>
      <c r="ADR35"/>
      <c r="ADS35"/>
      <c r="ADT35"/>
      <c r="ADU35"/>
      <c r="ADV35"/>
      <c r="ADW35"/>
      <c r="ADX35"/>
      <c r="ADY35"/>
      <c r="ADZ35"/>
      <c r="AEA35"/>
      <c r="AEB35"/>
      <c r="AEC35"/>
      <c r="AED35"/>
      <c r="AEE35"/>
      <c r="AEF35"/>
      <c r="AEG35"/>
      <c r="AEH35"/>
      <c r="AEI35"/>
      <c r="AEJ35"/>
      <c r="AEK35"/>
      <c r="AEL35"/>
      <c r="AEM35"/>
      <c r="AEN35"/>
      <c r="AEO35"/>
      <c r="AEP35"/>
      <c r="AEQ35"/>
      <c r="AER35"/>
      <c r="AES35"/>
      <c r="AET35"/>
      <c r="AEU35"/>
      <c r="AEV35"/>
      <c r="AEW35"/>
      <c r="AEX35"/>
      <c r="AEY35"/>
      <c r="AEZ35"/>
      <c r="AFA35"/>
      <c r="AFB35"/>
      <c r="AFC35"/>
      <c r="AFD35"/>
      <c r="AFE35"/>
      <c r="AFF35"/>
      <c r="AFG35"/>
      <c r="AFH35"/>
      <c r="AFI35"/>
      <c r="AFJ35"/>
      <c r="AFK35"/>
      <c r="AFL35"/>
      <c r="AFM35"/>
      <c r="AFN35"/>
      <c r="AFO35"/>
      <c r="AFP35"/>
      <c r="AFQ35"/>
      <c r="AFR35"/>
      <c r="AFS35"/>
      <c r="AFT35"/>
      <c r="AFU35"/>
      <c r="AFV35"/>
      <c r="AFW35"/>
      <c r="AFX35"/>
      <c r="AFY35"/>
      <c r="AFZ35"/>
      <c r="AGA35"/>
      <c r="AGB35"/>
      <c r="AGC35"/>
      <c r="AGD35"/>
      <c r="AGE35"/>
      <c r="AGF35"/>
      <c r="AGG35"/>
      <c r="AGH35"/>
      <c r="AGI35"/>
      <c r="AGJ35"/>
      <c r="AGK35"/>
      <c r="AGL35"/>
      <c r="AGM35"/>
      <c r="AGN35"/>
      <c r="AGO35"/>
      <c r="AGP35"/>
      <c r="AGQ35"/>
      <c r="AGR35"/>
      <c r="AGS35"/>
      <c r="AGT35"/>
      <c r="AGU35"/>
      <c r="AGV35"/>
      <c r="AGW35"/>
      <c r="AGX35"/>
      <c r="AGY35"/>
      <c r="AGZ35"/>
      <c r="AHA35"/>
      <c r="AHB35"/>
      <c r="AHC35"/>
      <c r="AHD35"/>
      <c r="AHE35"/>
      <c r="AHF35"/>
      <c r="AHG35"/>
      <c r="AHH35"/>
      <c r="AHI35"/>
      <c r="AHJ35"/>
      <c r="AHK35"/>
      <c r="AHL35"/>
      <c r="AHM35"/>
      <c r="AHN35"/>
      <c r="AHO35"/>
      <c r="AHP35"/>
      <c r="AHQ35"/>
      <c r="AHR35"/>
      <c r="AHS35"/>
      <c r="AHT35"/>
      <c r="AHU35"/>
      <c r="AHV35"/>
      <c r="AHW35"/>
      <c r="AHX35"/>
      <c r="AHY35"/>
      <c r="AHZ35"/>
      <c r="AIA35"/>
      <c r="AIB35"/>
      <c r="AIC35"/>
      <c r="AID35"/>
      <c r="AIE35"/>
      <c r="AIF35"/>
      <c r="AIG35"/>
      <c r="AIH35"/>
      <c r="AII35"/>
      <c r="AIJ35"/>
      <c r="AIK35"/>
      <c r="AIL35"/>
      <c r="AIM35"/>
      <c r="AIN35"/>
      <c r="AIO35"/>
      <c r="AIP35"/>
      <c r="AIQ35"/>
      <c r="AIR35"/>
      <c r="AIS35"/>
      <c r="AIT35"/>
      <c r="AIU35"/>
      <c r="AIV35"/>
      <c r="AIW35"/>
      <c r="AIX35"/>
      <c r="AIY35"/>
      <c r="AIZ35"/>
      <c r="AJA35"/>
      <c r="AJB35"/>
      <c r="AJC35"/>
      <c r="AJD35"/>
      <c r="AJE35"/>
      <c r="AJF35"/>
      <c r="AJG35"/>
      <c r="AJH35"/>
      <c r="AJI35"/>
      <c r="AJJ35"/>
      <c r="AJK35"/>
      <c r="AJL35"/>
      <c r="AJM35"/>
      <c r="AJN35"/>
      <c r="AJO35"/>
      <c r="AJP35"/>
      <c r="AJQ35"/>
      <c r="AJR35"/>
      <c r="AJS35"/>
      <c r="AJT35"/>
      <c r="AJU35"/>
      <c r="AJV35"/>
      <c r="AJW35"/>
      <c r="AJX35"/>
      <c r="AJY35"/>
      <c r="AJZ35"/>
      <c r="AKA35"/>
      <c r="AKB35"/>
      <c r="AKC35"/>
      <c r="AKD35"/>
      <c r="AKE35"/>
      <c r="AKF35"/>
      <c r="AKG35"/>
      <c r="AKH35"/>
      <c r="AKI35"/>
      <c r="AKJ35"/>
      <c r="AKK35"/>
      <c r="AKL35"/>
      <c r="AKM35"/>
      <c r="AKN35"/>
      <c r="AKO35"/>
      <c r="AKP35"/>
      <c r="AKQ35"/>
      <c r="AKR35"/>
      <c r="AKS35"/>
      <c r="AKT35"/>
      <c r="AKU35"/>
      <c r="AKV35"/>
      <c r="AKW35"/>
      <c r="AKX35"/>
      <c r="AKY35"/>
      <c r="AKZ35"/>
      <c r="ALA35"/>
      <c r="ALB35"/>
      <c r="ALC35"/>
      <c r="ALD35"/>
      <c r="ALE35"/>
      <c r="ALF35"/>
      <c r="ALG35"/>
      <c r="ALH35"/>
      <c r="ALI35"/>
      <c r="ALJ35"/>
      <c r="ALK35"/>
      <c r="ALL35"/>
      <c r="ALM35"/>
      <c r="ALN35"/>
      <c r="ALO35"/>
      <c r="ALP35"/>
      <c r="ALQ35"/>
      <c r="ALR35"/>
      <c r="ALS35"/>
      <c r="ALT35"/>
      <c r="ALU35"/>
      <c r="ALV35"/>
      <c r="ALW35"/>
      <c r="ALX35"/>
      <c r="ALY35"/>
      <c r="ALZ35"/>
      <c r="AMA35"/>
      <c r="AMB35"/>
      <c r="AMC35"/>
      <c r="AMD35"/>
      <c r="AME35"/>
      <c r="AMF35"/>
      <c r="AMG35"/>
      <c r="AMH35"/>
      <c r="AMI35"/>
      <c r="AMJ35"/>
      <c r="AMK35"/>
      <c r="AML35"/>
      <c r="AMM35"/>
      <c r="AMN35"/>
      <c r="AMO35"/>
      <c r="AMP35"/>
      <c r="AMQ35"/>
      <c r="AMR35"/>
      <c r="AMS35"/>
      <c r="AMT35"/>
      <c r="AMU35"/>
      <c r="AMV35"/>
      <c r="AMW35"/>
      <c r="AMX35"/>
      <c r="AMY35"/>
      <c r="AMZ35"/>
      <c r="ANA35"/>
      <c r="ANB35"/>
      <c r="ANC35"/>
      <c r="AND35"/>
      <c r="ANE35"/>
      <c r="ANF35"/>
      <c r="ANG35"/>
      <c r="ANH35"/>
      <c r="ANI35"/>
      <c r="ANJ35"/>
      <c r="ANK35"/>
      <c r="ANL35"/>
      <c r="ANM35"/>
      <c r="ANN35"/>
      <c r="ANO35"/>
      <c r="ANP35"/>
      <c r="ANQ35"/>
      <c r="ANR35"/>
      <c r="ANS35"/>
      <c r="ANT35"/>
      <c r="ANU35"/>
      <c r="ANV35"/>
      <c r="ANW35"/>
      <c r="ANX35"/>
      <c r="ANY35"/>
      <c r="ANZ35"/>
      <c r="AOA35"/>
      <c r="AOB35"/>
      <c r="AOC35"/>
      <c r="AOD35"/>
      <c r="AOE35"/>
      <c r="AOF35"/>
      <c r="AOG35"/>
      <c r="AOH35"/>
      <c r="AOI35"/>
      <c r="AOJ35"/>
      <c r="AOK35"/>
      <c r="AOL35"/>
      <c r="AOM35"/>
      <c r="AON35"/>
      <c r="AOO35"/>
      <c r="AOP35"/>
      <c r="AOQ35"/>
      <c r="AOR35"/>
      <c r="AOS35"/>
      <c r="AOT35"/>
      <c r="AOU35"/>
      <c r="AOV35"/>
      <c r="AOW35"/>
      <c r="AOX35"/>
      <c r="AOY35"/>
      <c r="AOZ35"/>
      <c r="APA35"/>
      <c r="APB35"/>
      <c r="APC35"/>
      <c r="APD35"/>
      <c r="APE35"/>
      <c r="APF35"/>
      <c r="APG35"/>
      <c r="APH35"/>
      <c r="API35"/>
      <c r="APJ35"/>
      <c r="APK35"/>
      <c r="APL35"/>
      <c r="APM35"/>
      <c r="APN35"/>
      <c r="APO35"/>
      <c r="APP35"/>
      <c r="APQ35"/>
      <c r="APR35"/>
      <c r="APS35"/>
      <c r="APT35"/>
      <c r="APU35"/>
      <c r="APV35"/>
      <c r="APW35"/>
      <c r="APX35"/>
      <c r="APY35"/>
      <c r="APZ35"/>
      <c r="AQA35"/>
      <c r="AQB35"/>
      <c r="AQC35"/>
      <c r="AQD35"/>
      <c r="AQE35"/>
      <c r="AQF35"/>
      <c r="AQG35"/>
      <c r="AQH35"/>
      <c r="AQI35"/>
      <c r="AQJ35"/>
      <c r="AQK35"/>
      <c r="AQL35"/>
      <c r="AQM35"/>
      <c r="AQN35"/>
      <c r="AQO35"/>
      <c r="AQP35"/>
      <c r="AQQ35"/>
      <c r="AQR35"/>
      <c r="AQS35"/>
      <c r="AQT35"/>
      <c r="AQU35"/>
      <c r="AQV35"/>
      <c r="AQW35"/>
      <c r="AQX35"/>
      <c r="AQY35"/>
      <c r="AQZ35"/>
      <c r="ARA35"/>
      <c r="ARB35"/>
      <c r="ARC35"/>
      <c r="ARD35"/>
      <c r="ARE35"/>
      <c r="ARF35"/>
      <c r="ARG35"/>
      <c r="ARH35"/>
      <c r="ARI35"/>
      <c r="ARJ35"/>
      <c r="ARK35"/>
      <c r="ARL35"/>
      <c r="ARM35"/>
      <c r="ARN35"/>
      <c r="ARO35"/>
      <c r="ARP35"/>
      <c r="ARQ35"/>
      <c r="ARR35"/>
      <c r="ARS35"/>
      <c r="ART35"/>
      <c r="ARU35"/>
      <c r="ARV35"/>
      <c r="ARW35"/>
      <c r="ARX35"/>
      <c r="ARY35"/>
      <c r="ARZ35"/>
      <c r="ASA35"/>
      <c r="ASB35"/>
      <c r="ASC35"/>
      <c r="ASD35"/>
      <c r="ASE35"/>
      <c r="ASF35"/>
      <c r="ASG35"/>
      <c r="ASH35"/>
      <c r="ASI35"/>
      <c r="ASJ35"/>
      <c r="ASK35"/>
      <c r="ASL35"/>
      <c r="ASM35"/>
      <c r="ASN35"/>
      <c r="ASO35"/>
      <c r="ASP35"/>
      <c r="ASQ35"/>
      <c r="ASR35"/>
      <c r="ASS35"/>
      <c r="AST35"/>
      <c r="ASU35"/>
      <c r="ASV35"/>
      <c r="ASW35"/>
      <c r="ASX35"/>
      <c r="ASY35"/>
      <c r="ASZ35"/>
      <c r="ATA35"/>
      <c r="ATB35"/>
      <c r="ATC35"/>
      <c r="ATD35"/>
      <c r="ATE35"/>
      <c r="ATF35"/>
      <c r="ATG35"/>
      <c r="ATH35"/>
      <c r="ATI35"/>
      <c r="ATJ35"/>
      <c r="ATK35"/>
      <c r="ATL35"/>
      <c r="ATM35"/>
      <c r="ATN35"/>
      <c r="ATO35"/>
      <c r="ATP35"/>
      <c r="ATQ35"/>
      <c r="ATR35"/>
      <c r="ATS35"/>
      <c r="ATT35"/>
      <c r="ATU35"/>
      <c r="ATV35"/>
      <c r="ATW35"/>
      <c r="ATX35"/>
      <c r="ATY35"/>
      <c r="ATZ35"/>
      <c r="AUA35"/>
      <c r="AUB35"/>
      <c r="AUC35"/>
      <c r="AUD35"/>
      <c r="AUE35"/>
      <c r="AUF35"/>
      <c r="AUG35"/>
      <c r="AUH35"/>
      <c r="AUI35"/>
      <c r="AUJ35"/>
      <c r="AUK35"/>
      <c r="AUL35"/>
      <c r="AUM35"/>
      <c r="AUN35"/>
      <c r="AUO35"/>
      <c r="AUP35"/>
      <c r="AUQ35"/>
      <c r="AUR35"/>
      <c r="AUS35"/>
      <c r="AUT35"/>
      <c r="AUU35"/>
      <c r="AUV35"/>
      <c r="AUW35"/>
      <c r="AUX35"/>
      <c r="AUY35"/>
      <c r="AUZ35"/>
      <c r="AVA35"/>
      <c r="AVB35"/>
      <c r="AVC35"/>
      <c r="AVD35"/>
      <c r="AVE35"/>
      <c r="AVF35"/>
      <c r="AVG35"/>
      <c r="AVH35"/>
      <c r="AVI35"/>
      <c r="AVJ35"/>
      <c r="AVK35"/>
      <c r="AVL35"/>
      <c r="AVM35"/>
      <c r="AVN35"/>
      <c r="AVO35"/>
      <c r="AVP35"/>
      <c r="AVQ35"/>
      <c r="AVR35"/>
      <c r="AVS35"/>
      <c r="AVT35"/>
      <c r="AVU35"/>
      <c r="AVV35"/>
      <c r="AVW35"/>
      <c r="AVX35"/>
      <c r="AVY35"/>
      <c r="AVZ35"/>
      <c r="AWA35"/>
      <c r="AWB35"/>
      <c r="AWC35"/>
      <c r="AWD35"/>
      <c r="AWE35"/>
      <c r="AWF35"/>
      <c r="AWG35"/>
      <c r="AWH35"/>
      <c r="AWI35"/>
      <c r="AWJ35"/>
      <c r="AWK35"/>
      <c r="AWL35"/>
      <c r="AWM35"/>
      <c r="AWN35"/>
      <c r="AWO35"/>
      <c r="AWP35"/>
      <c r="AWQ35"/>
      <c r="AWR35"/>
      <c r="AWS35"/>
      <c r="AWT35"/>
      <c r="AWU35"/>
      <c r="AWV35"/>
      <c r="AWW35"/>
      <c r="AWX35"/>
      <c r="AWY35"/>
      <c r="AWZ35"/>
      <c r="AXA35"/>
      <c r="AXB35"/>
      <c r="AXC35"/>
      <c r="AXD35"/>
      <c r="AXE35"/>
      <c r="AXF35"/>
      <c r="AXG35"/>
      <c r="AXH35"/>
      <c r="AXI35"/>
      <c r="AXJ35"/>
      <c r="AXK35"/>
      <c r="AXL35"/>
      <c r="AXM35"/>
      <c r="AXN35"/>
      <c r="AXO35"/>
      <c r="AXP35"/>
      <c r="AXQ35"/>
      <c r="AXR35"/>
      <c r="AXS35"/>
      <c r="AXT35"/>
      <c r="AXU35"/>
      <c r="AXV35"/>
      <c r="AXW35"/>
      <c r="AXX35"/>
      <c r="AXY35"/>
      <c r="AXZ35"/>
      <c r="AYA35"/>
      <c r="AYB35"/>
      <c r="AYC35"/>
      <c r="AYD35"/>
      <c r="AYE35"/>
      <c r="AYF35"/>
      <c r="AYG35"/>
      <c r="AYH35"/>
      <c r="AYI35"/>
      <c r="AYJ35"/>
      <c r="AYK35"/>
      <c r="AYL35"/>
      <c r="AYM35"/>
      <c r="AYN35"/>
      <c r="AYO35"/>
      <c r="AYP35"/>
      <c r="AYQ35"/>
      <c r="AYR35"/>
      <c r="AYS35"/>
      <c r="AYT35"/>
      <c r="AYU35"/>
      <c r="AYV35"/>
      <c r="AYW35"/>
      <c r="AYX35"/>
      <c r="AYY35"/>
      <c r="AYZ35"/>
      <c r="AZA35"/>
      <c r="AZB35"/>
      <c r="AZC35"/>
      <c r="AZD35"/>
      <c r="AZE35"/>
      <c r="AZF35"/>
      <c r="AZG35"/>
      <c r="AZH35"/>
      <c r="AZI35"/>
      <c r="AZJ35"/>
      <c r="AZK35"/>
      <c r="AZL35"/>
      <c r="AZM35"/>
      <c r="AZN35"/>
      <c r="AZO35"/>
      <c r="AZP35"/>
      <c r="AZQ35"/>
      <c r="AZR35"/>
      <c r="AZS35"/>
      <c r="AZT35"/>
      <c r="AZU35"/>
      <c r="AZV35"/>
      <c r="AZW35"/>
      <c r="AZX35"/>
      <c r="AZY35"/>
      <c r="AZZ35"/>
      <c r="BAA35"/>
      <c r="BAB35"/>
      <c r="BAC35"/>
      <c r="BAD35"/>
      <c r="BAE35"/>
      <c r="BAF35"/>
      <c r="BAG35"/>
      <c r="BAH35"/>
      <c r="BAI35"/>
      <c r="BAJ35"/>
      <c r="BAK35"/>
      <c r="BAL35"/>
      <c r="BAM35"/>
      <c r="BAN35"/>
      <c r="BAO35"/>
      <c r="BAP35"/>
      <c r="BAQ35"/>
      <c r="BAR35"/>
      <c r="BAS35"/>
      <c r="BAT35"/>
      <c r="BAU35"/>
      <c r="BAV35"/>
      <c r="BAW35"/>
      <c r="BAX35"/>
      <c r="BAY35"/>
      <c r="BAZ35"/>
      <c r="BBA35"/>
      <c r="BBB35"/>
      <c r="BBC35"/>
      <c r="BBD35"/>
      <c r="BBE35"/>
      <c r="BBF35"/>
      <c r="BBG35"/>
      <c r="BBH35"/>
      <c r="BBI35"/>
      <c r="BBJ35"/>
      <c r="BBK35"/>
      <c r="BBL35"/>
      <c r="BBM35"/>
      <c r="BBN35"/>
      <c r="BBO35"/>
      <c r="BBP35"/>
      <c r="BBQ35"/>
      <c r="BBR35"/>
      <c r="BBS35"/>
      <c r="BBT35"/>
      <c r="BBU35"/>
      <c r="BBV35"/>
      <c r="BBW35"/>
      <c r="BBX35"/>
      <c r="BBY35"/>
      <c r="BBZ35"/>
      <c r="BCA35"/>
      <c r="BCB35"/>
      <c r="BCC35"/>
      <c r="BCD35"/>
      <c r="BCE35"/>
      <c r="BCF35"/>
      <c r="BCG35"/>
      <c r="BCH35"/>
      <c r="BCI35"/>
      <c r="BCJ35"/>
      <c r="BCK35"/>
      <c r="BCL35"/>
      <c r="BCM35"/>
      <c r="BCN35"/>
      <c r="BCO35"/>
      <c r="BCP35"/>
      <c r="BCQ35"/>
      <c r="BCR35"/>
      <c r="BCS35"/>
      <c r="BCT35"/>
      <c r="BCU35"/>
      <c r="BCV35"/>
      <c r="BCW35"/>
      <c r="BCX35"/>
      <c r="BCY35"/>
      <c r="BCZ35"/>
      <c r="BDA35"/>
      <c r="BDB35"/>
      <c r="BDC35"/>
      <c r="BDD35"/>
      <c r="BDE35"/>
      <c r="BDF35"/>
      <c r="BDG35"/>
      <c r="BDH35"/>
      <c r="BDI35"/>
      <c r="BDJ35"/>
      <c r="BDK35"/>
      <c r="BDL35"/>
      <c r="BDM35"/>
      <c r="BDN35"/>
      <c r="BDO35"/>
      <c r="BDP35"/>
      <c r="BDQ35"/>
      <c r="BDR35"/>
      <c r="BDS35"/>
      <c r="BDT35"/>
      <c r="BDU35"/>
      <c r="BDV35"/>
      <c r="BDW35"/>
      <c r="BDX35"/>
      <c r="BDY35"/>
      <c r="BDZ35"/>
      <c r="BEA35"/>
      <c r="BEB35"/>
      <c r="BEC35"/>
      <c r="BED35"/>
      <c r="BEE35"/>
      <c r="BEF35"/>
      <c r="BEG35"/>
      <c r="BEH35"/>
      <c r="BEI35"/>
      <c r="BEJ35"/>
      <c r="BEK35"/>
      <c r="BEL35"/>
      <c r="BEM35"/>
      <c r="BEN35"/>
      <c r="BEO35"/>
      <c r="BEP35"/>
      <c r="BEQ35"/>
      <c r="BER35"/>
      <c r="BES35"/>
      <c r="BET35"/>
      <c r="BEU35"/>
      <c r="BEV35"/>
      <c r="BEW35"/>
      <c r="BEX35"/>
      <c r="BEY35"/>
      <c r="BEZ35"/>
      <c r="BFA35"/>
      <c r="BFB35"/>
      <c r="BFC35"/>
      <c r="BFD35"/>
      <c r="BFE35"/>
      <c r="BFF35"/>
      <c r="BFG35"/>
      <c r="BFH35"/>
      <c r="BFI35"/>
      <c r="BFJ35"/>
      <c r="BFK35"/>
      <c r="BFL35"/>
      <c r="BFM35"/>
      <c r="BFN35"/>
      <c r="BFO35"/>
      <c r="BFP35"/>
      <c r="BFQ35"/>
      <c r="BFR35"/>
      <c r="BFS35"/>
      <c r="BFT35"/>
      <c r="BFU35"/>
      <c r="BFV35"/>
      <c r="BFW35"/>
      <c r="BFX35"/>
      <c r="BFY35"/>
      <c r="BFZ35"/>
      <c r="BGA35"/>
      <c r="BGB35"/>
      <c r="BGC35"/>
      <c r="BGD35"/>
      <c r="BGE35"/>
      <c r="BGF35"/>
      <c r="BGG35"/>
      <c r="BGH35"/>
      <c r="BGI35"/>
      <c r="BGJ35"/>
      <c r="BGK35"/>
      <c r="BGL35"/>
      <c r="BGM35"/>
      <c r="BGN35"/>
      <c r="BGO35"/>
      <c r="BGP35"/>
      <c r="BGQ35"/>
      <c r="BGR35"/>
      <c r="BGS35"/>
      <c r="BGT35"/>
      <c r="BGU35"/>
      <c r="BGV35"/>
      <c r="BGW35"/>
      <c r="BGX35"/>
      <c r="BGY35"/>
      <c r="BGZ35"/>
      <c r="BHA35"/>
      <c r="BHB35"/>
      <c r="BHC35"/>
      <c r="BHD35"/>
      <c r="BHE35"/>
      <c r="BHF35"/>
      <c r="BHG35"/>
      <c r="BHH35"/>
      <c r="BHI35"/>
      <c r="BHJ35"/>
      <c r="BHK35"/>
      <c r="BHL35"/>
      <c r="BHM35"/>
      <c r="BHN35"/>
      <c r="BHO35"/>
      <c r="BHP35"/>
      <c r="BHQ35"/>
      <c r="BHR35"/>
      <c r="BHS35"/>
      <c r="BHT35"/>
      <c r="BHU35"/>
      <c r="BHV35"/>
      <c r="BHW35"/>
      <c r="BHX35"/>
      <c r="BHY35"/>
      <c r="BHZ35"/>
      <c r="BIA35"/>
      <c r="BIB35"/>
      <c r="BIC35"/>
      <c r="BID35"/>
      <c r="BIE35"/>
      <c r="BIF35"/>
      <c r="BIG35"/>
      <c r="BIH35"/>
      <c r="BII35"/>
      <c r="BIJ35"/>
      <c r="BIK35"/>
      <c r="BIL35"/>
      <c r="BIM35"/>
      <c r="BIN35"/>
      <c r="BIO35"/>
      <c r="BIP35"/>
      <c r="BIQ35"/>
      <c r="BIR35"/>
      <c r="BIS35"/>
      <c r="BIT35"/>
      <c r="BIU35"/>
      <c r="BIV35"/>
      <c r="BIW35"/>
      <c r="BIX35"/>
      <c r="BIY35"/>
      <c r="BIZ35"/>
      <c r="BJA35"/>
      <c r="BJB35"/>
      <c r="BJC35"/>
      <c r="BJD35"/>
      <c r="BJE35"/>
      <c r="BJF35"/>
      <c r="BJG35"/>
      <c r="BJH35"/>
      <c r="BJI35"/>
      <c r="BJJ35"/>
      <c r="BJK35"/>
      <c r="BJL35"/>
      <c r="BJM35"/>
      <c r="BJN35"/>
      <c r="BJO35"/>
      <c r="BJP35"/>
      <c r="BJQ35"/>
      <c r="BJR35"/>
      <c r="BJS35"/>
      <c r="BJT35"/>
      <c r="BJU35"/>
      <c r="BJV35"/>
      <c r="BJW35"/>
      <c r="BJX35"/>
      <c r="BJY35"/>
      <c r="BJZ35"/>
      <c r="BKA35"/>
      <c r="BKB35"/>
      <c r="BKC35"/>
      <c r="BKD35"/>
      <c r="BKE35"/>
      <c r="BKF35"/>
      <c r="BKG35"/>
      <c r="BKH35"/>
      <c r="BKI35"/>
      <c r="BKJ35"/>
      <c r="BKK35"/>
      <c r="BKL35"/>
      <c r="BKM35"/>
      <c r="BKN35"/>
      <c r="BKO35"/>
      <c r="BKP35"/>
      <c r="BKQ35"/>
      <c r="BKR35"/>
      <c r="BKS35"/>
      <c r="BKT35"/>
      <c r="BKU35"/>
      <c r="BKV35"/>
      <c r="BKW35"/>
      <c r="BKX35"/>
      <c r="BKY35"/>
      <c r="BKZ35"/>
      <c r="BLA35"/>
      <c r="BLB35"/>
      <c r="BLC35"/>
      <c r="BLD35"/>
      <c r="BLE35"/>
      <c r="BLF35"/>
      <c r="BLG35"/>
      <c r="BLH35"/>
      <c r="BLI35"/>
      <c r="BLJ35"/>
      <c r="BLK35"/>
      <c r="BLL35"/>
      <c r="BLM35"/>
      <c r="BLN35"/>
      <c r="BLO35"/>
      <c r="BLP35"/>
      <c r="BLQ35"/>
      <c r="BLR35"/>
      <c r="BLS35"/>
      <c r="BLT35"/>
      <c r="BLU35"/>
      <c r="BLV35"/>
      <c r="BLW35"/>
      <c r="BLX35"/>
      <c r="BLY35"/>
      <c r="BLZ35"/>
      <c r="BMA35"/>
      <c r="BMB35"/>
      <c r="BMC35"/>
      <c r="BMD35"/>
      <c r="BME35"/>
      <c r="BMF35"/>
      <c r="BMG35"/>
      <c r="BMH35"/>
      <c r="BMI35"/>
      <c r="BMJ35"/>
      <c r="BMK35"/>
      <c r="BML35"/>
      <c r="BMM35"/>
      <c r="BMN35"/>
      <c r="BMO35"/>
      <c r="BMP35"/>
      <c r="BMQ35"/>
      <c r="BMR35"/>
      <c r="BMS35"/>
      <c r="BMT35"/>
      <c r="BMU35"/>
      <c r="BMV35"/>
      <c r="BMW35"/>
      <c r="BMX35"/>
      <c r="BMY35"/>
      <c r="BMZ35"/>
      <c r="BNA35"/>
      <c r="BNB35"/>
      <c r="BNC35"/>
      <c r="BND35"/>
      <c r="BNE35"/>
      <c r="BNF35"/>
      <c r="BNG35"/>
      <c r="BNH35"/>
      <c r="BNI35"/>
      <c r="BNJ35"/>
      <c r="BNK35"/>
      <c r="BNL35"/>
      <c r="BNM35"/>
      <c r="BNN35"/>
      <c r="BNO35"/>
      <c r="BNP35"/>
      <c r="BNQ35"/>
      <c r="BNR35"/>
      <c r="BNS35"/>
      <c r="BNT35"/>
      <c r="BNU35"/>
      <c r="BNV35"/>
      <c r="BNW35"/>
      <c r="BNX35"/>
      <c r="BNY35"/>
      <c r="BNZ35"/>
      <c r="BOA35"/>
      <c r="BOB35"/>
      <c r="BOC35"/>
      <c r="BOD35"/>
      <c r="BOE35"/>
      <c r="BOF35"/>
      <c r="BOG35"/>
      <c r="BOH35"/>
      <c r="BOI35"/>
      <c r="BOJ35"/>
      <c r="BOK35"/>
      <c r="BOL35"/>
      <c r="BOM35"/>
      <c r="BON35"/>
      <c r="BOO35"/>
      <c r="BOP35"/>
      <c r="BOQ35"/>
      <c r="BOR35"/>
      <c r="BOS35"/>
      <c r="BOT35"/>
      <c r="BOU35"/>
      <c r="BOV35"/>
      <c r="BOW35"/>
      <c r="BOX35"/>
      <c r="BOY35"/>
      <c r="BOZ35"/>
      <c r="BPA35"/>
      <c r="BPB35"/>
      <c r="BPC35"/>
      <c r="BPD35"/>
      <c r="BPE35"/>
      <c r="BPF35"/>
      <c r="BPG35"/>
      <c r="BPH35"/>
      <c r="BPI35"/>
      <c r="BPJ35"/>
      <c r="BPK35"/>
      <c r="BPL35"/>
      <c r="BPM35"/>
      <c r="BPN35"/>
      <c r="BPO35"/>
      <c r="BPP35"/>
      <c r="BPQ35"/>
      <c r="BPR35"/>
      <c r="BPS35"/>
      <c r="BPT35"/>
      <c r="BPU35"/>
      <c r="BPV35"/>
      <c r="BPW35"/>
      <c r="BPX35"/>
      <c r="BPY35"/>
      <c r="BPZ35"/>
      <c r="BQA35"/>
      <c r="BQB35"/>
      <c r="BQC35"/>
      <c r="BQD35"/>
      <c r="BQE35"/>
      <c r="BQF35"/>
      <c r="BQG35"/>
      <c r="BQH35"/>
      <c r="BQI35"/>
      <c r="BQJ35"/>
      <c r="BQK35"/>
      <c r="BQL35"/>
      <c r="BQM35"/>
      <c r="BQN35"/>
      <c r="BQO35"/>
      <c r="BQP35"/>
      <c r="BQQ35"/>
      <c r="BQR35"/>
      <c r="BQS35"/>
      <c r="BQT35"/>
      <c r="BQU35"/>
      <c r="BQV35"/>
      <c r="BQW35"/>
      <c r="BQX35"/>
      <c r="BQY35"/>
      <c r="BQZ35"/>
      <c r="BRA35"/>
      <c r="BRB35"/>
      <c r="BRC35"/>
      <c r="BRD35"/>
      <c r="BRE35"/>
      <c r="BRF35"/>
      <c r="BRG35"/>
      <c r="BRH35"/>
      <c r="BRI35"/>
      <c r="BRJ35"/>
      <c r="BRK35"/>
      <c r="BRL35"/>
      <c r="BRM35"/>
      <c r="BRN35"/>
      <c r="BRO35"/>
      <c r="BRP35"/>
      <c r="BRQ35"/>
      <c r="BRR35"/>
      <c r="BRS35"/>
      <c r="BRT35"/>
      <c r="BRU35"/>
      <c r="BRV35"/>
      <c r="BRW35"/>
      <c r="BRX35"/>
      <c r="BRY35"/>
      <c r="BRZ35"/>
      <c r="BSA35"/>
      <c r="BSB35"/>
      <c r="BSC35"/>
      <c r="BSD35"/>
      <c r="BSE35"/>
      <c r="BSF35"/>
      <c r="BSG35"/>
      <c r="BSH35"/>
      <c r="BSI35"/>
      <c r="BSJ35"/>
      <c r="BSK35"/>
      <c r="BSL35"/>
      <c r="BSM35"/>
      <c r="BSN35"/>
      <c r="BSO35"/>
      <c r="BSP35"/>
      <c r="BSQ35"/>
      <c r="BSR35"/>
      <c r="BSS35"/>
      <c r="BST35"/>
      <c r="BSU35"/>
      <c r="BSV35"/>
      <c r="BSW35"/>
      <c r="BSX35"/>
      <c r="BSY35"/>
      <c r="BSZ35"/>
      <c r="BTA35"/>
      <c r="BTB35"/>
      <c r="BTC35"/>
      <c r="BTD35"/>
      <c r="BTE35"/>
      <c r="BTF35"/>
      <c r="BTG35"/>
      <c r="BTH35"/>
      <c r="BTI35"/>
      <c r="BTJ35"/>
      <c r="BTK35"/>
      <c r="BTL35"/>
      <c r="BTM35"/>
      <c r="BTN35"/>
      <c r="BTO35"/>
      <c r="BTP35"/>
      <c r="BTQ35"/>
      <c r="BTR35"/>
      <c r="BTS35"/>
      <c r="BTT35"/>
      <c r="BTU35"/>
      <c r="BTV35"/>
      <c r="BTW35"/>
      <c r="BTX35"/>
      <c r="BTY35"/>
      <c r="BTZ35"/>
      <c r="BUA35"/>
      <c r="BUB35"/>
      <c r="BUC35"/>
      <c r="BUD35"/>
      <c r="BUE35"/>
      <c r="BUF35"/>
      <c r="BUG35"/>
      <c r="BUH35"/>
      <c r="BUI35"/>
      <c r="BUJ35"/>
      <c r="BUK35"/>
      <c r="BUL35"/>
      <c r="BUM35"/>
      <c r="BUN35"/>
      <c r="BUO35"/>
      <c r="BUP35"/>
      <c r="BUQ35"/>
      <c r="BUR35"/>
      <c r="BUS35"/>
      <c r="BUT35"/>
      <c r="BUU35"/>
      <c r="BUV35"/>
      <c r="BUW35"/>
      <c r="BUX35"/>
      <c r="BUY35"/>
      <c r="BUZ35"/>
      <c r="BVA35"/>
      <c r="BVB35"/>
      <c r="BVC35"/>
      <c r="BVD35"/>
      <c r="BVE35"/>
      <c r="BVF35"/>
      <c r="BVG35"/>
      <c r="BVH35"/>
      <c r="BVI35"/>
      <c r="BVJ35"/>
      <c r="BVK35"/>
      <c r="BVL35"/>
      <c r="BVM35"/>
      <c r="BVN35"/>
      <c r="BVO35"/>
      <c r="BVP35"/>
      <c r="BVQ35"/>
      <c r="BVR35"/>
      <c r="BVS35"/>
      <c r="BVT35"/>
      <c r="BVU35"/>
      <c r="BVV35"/>
      <c r="BVW35"/>
      <c r="BVX35"/>
      <c r="BVY35"/>
      <c r="BVZ35"/>
      <c r="BWA35"/>
      <c r="BWB35"/>
      <c r="BWC35"/>
      <c r="BWD35"/>
      <c r="BWE35"/>
      <c r="BWF35"/>
      <c r="BWG35"/>
      <c r="BWH35"/>
      <c r="BWI35"/>
      <c r="BWJ35"/>
      <c r="BWK35"/>
      <c r="BWL35"/>
      <c r="BWM35"/>
      <c r="BWN35"/>
      <c r="BWO35"/>
      <c r="BWP35"/>
      <c r="BWQ35"/>
      <c r="BWR35"/>
      <c r="BWS35"/>
      <c r="BWT35"/>
      <c r="BWU35"/>
      <c r="BWV35"/>
      <c r="BWW35"/>
      <c r="BWX35"/>
      <c r="BWY35"/>
      <c r="BWZ35"/>
      <c r="BXA35"/>
      <c r="BXB35"/>
      <c r="BXC35"/>
      <c r="BXD35"/>
      <c r="BXE35"/>
      <c r="BXF35"/>
      <c r="BXG35"/>
      <c r="BXH35"/>
      <c r="BXI35"/>
      <c r="BXJ35"/>
      <c r="BXK35"/>
      <c r="BXL35"/>
      <c r="BXM35"/>
      <c r="BXN35"/>
      <c r="BXO35"/>
      <c r="BXP35"/>
      <c r="BXQ35"/>
      <c r="BXR35"/>
      <c r="BXS35"/>
      <c r="BXT35"/>
      <c r="BXU35"/>
      <c r="BXV35"/>
      <c r="BXW35"/>
      <c r="BXX35"/>
      <c r="BXY35"/>
      <c r="BXZ35"/>
      <c r="BYA35"/>
      <c r="BYB35"/>
      <c r="BYC35"/>
      <c r="BYD35"/>
      <c r="BYE35"/>
      <c r="BYF35"/>
      <c r="BYG35"/>
      <c r="BYH35"/>
      <c r="BYI35"/>
      <c r="BYJ35"/>
      <c r="BYK35"/>
      <c r="BYL35"/>
      <c r="BYM35"/>
      <c r="BYN35"/>
      <c r="BYO35"/>
      <c r="BYP35"/>
      <c r="BYQ35"/>
      <c r="BYR35"/>
      <c r="BYS35"/>
      <c r="BYT35"/>
      <c r="BYU35"/>
      <c r="BYV35"/>
      <c r="BYW35"/>
      <c r="BYX35"/>
      <c r="BYY35"/>
      <c r="BYZ35"/>
      <c r="BZA35"/>
      <c r="BZB35"/>
      <c r="BZC35"/>
      <c r="BZD35"/>
      <c r="BZE35"/>
      <c r="BZF35"/>
      <c r="BZG35"/>
      <c r="BZH35"/>
      <c r="BZI35"/>
      <c r="BZJ35"/>
      <c r="BZK35"/>
      <c r="BZL35"/>
      <c r="BZM35"/>
      <c r="BZN35"/>
      <c r="BZO35"/>
      <c r="BZP35"/>
      <c r="BZQ35"/>
      <c r="BZR35"/>
      <c r="BZS35"/>
      <c r="BZT35"/>
      <c r="BZU35"/>
      <c r="BZV35"/>
      <c r="BZW35"/>
      <c r="BZX35"/>
      <c r="BZY35"/>
      <c r="BZZ35"/>
      <c r="CAA35"/>
      <c r="CAB35"/>
      <c r="CAC35"/>
      <c r="CAD35"/>
      <c r="CAE35"/>
      <c r="CAF35"/>
      <c r="CAG35"/>
      <c r="CAH35"/>
      <c r="CAI35"/>
      <c r="CAJ35"/>
      <c r="CAK35"/>
      <c r="CAL35"/>
      <c r="CAM35"/>
      <c r="CAN35"/>
      <c r="CAO35"/>
      <c r="CAP35"/>
      <c r="CAQ35"/>
      <c r="CAR35"/>
      <c r="CAS35"/>
      <c r="CAT35"/>
      <c r="CAU35"/>
      <c r="CAV35"/>
      <c r="CAW35"/>
      <c r="CAX35"/>
      <c r="CAY35"/>
      <c r="CAZ35"/>
      <c r="CBA35"/>
      <c r="CBB35"/>
      <c r="CBC35"/>
      <c r="CBD35"/>
      <c r="CBE35"/>
      <c r="CBF35"/>
      <c r="CBG35"/>
      <c r="CBH35"/>
      <c r="CBI35"/>
      <c r="CBJ35"/>
      <c r="CBK35"/>
      <c r="CBL35"/>
      <c r="CBM35"/>
      <c r="CBN35"/>
      <c r="CBO35"/>
      <c r="CBP35"/>
      <c r="CBQ35"/>
      <c r="CBR35"/>
      <c r="CBS35"/>
      <c r="CBT35"/>
      <c r="CBU35"/>
      <c r="CBV35"/>
      <c r="CBW35"/>
      <c r="CBX35"/>
      <c r="CBY35"/>
      <c r="CBZ35"/>
      <c r="CCA35"/>
      <c r="CCB35"/>
      <c r="CCC35"/>
      <c r="CCD35"/>
      <c r="CCE35"/>
      <c r="CCF35"/>
      <c r="CCG35"/>
      <c r="CCH35"/>
      <c r="CCI35"/>
      <c r="CCJ35"/>
      <c r="CCK35"/>
      <c r="CCL35"/>
      <c r="CCM35"/>
      <c r="CCN35"/>
      <c r="CCO35"/>
      <c r="CCP35"/>
      <c r="CCQ35"/>
      <c r="CCR35"/>
      <c r="CCS35"/>
      <c r="CCT35"/>
      <c r="CCU35"/>
      <c r="CCV35"/>
      <c r="CCW35"/>
      <c r="CCX35"/>
      <c r="CCY35"/>
      <c r="CCZ35"/>
      <c r="CDA35"/>
      <c r="CDB35"/>
      <c r="CDC35"/>
      <c r="CDD35"/>
      <c r="CDE35"/>
      <c r="CDF35"/>
      <c r="CDG35"/>
      <c r="CDH35"/>
      <c r="CDI35"/>
      <c r="CDJ35"/>
      <c r="CDK35"/>
      <c r="CDL35"/>
      <c r="CDM35"/>
      <c r="CDN35"/>
      <c r="CDO35"/>
      <c r="CDP35"/>
      <c r="CDQ35"/>
      <c r="CDR35"/>
      <c r="CDS35"/>
      <c r="CDT35"/>
      <c r="CDU35"/>
      <c r="CDV35"/>
      <c r="CDW35"/>
      <c r="CDX35"/>
      <c r="CDY35"/>
      <c r="CDZ35"/>
      <c r="CEA35"/>
      <c r="CEB35"/>
      <c r="CEC35"/>
      <c r="CED35"/>
      <c r="CEE35"/>
      <c r="CEF35"/>
      <c r="CEG35"/>
      <c r="CEH35"/>
      <c r="CEI35"/>
      <c r="CEJ35"/>
      <c r="CEK35"/>
      <c r="CEL35"/>
      <c r="CEM35"/>
      <c r="CEN35"/>
      <c r="CEO35"/>
      <c r="CEP35"/>
      <c r="CEQ35"/>
      <c r="CER35"/>
      <c r="CES35"/>
      <c r="CET35"/>
      <c r="CEU35"/>
      <c r="CEV35"/>
      <c r="CEW35"/>
      <c r="CEX35"/>
      <c r="CEY35"/>
      <c r="CEZ35"/>
      <c r="CFA35"/>
      <c r="CFB35"/>
      <c r="CFC35"/>
      <c r="CFD35"/>
      <c r="CFE35"/>
      <c r="CFF35"/>
      <c r="CFG35"/>
      <c r="CFH35"/>
      <c r="CFI35"/>
      <c r="CFJ35"/>
      <c r="CFK35"/>
      <c r="CFL35"/>
      <c r="CFM35"/>
      <c r="CFN35"/>
      <c r="CFO35"/>
      <c r="CFP35"/>
      <c r="CFQ35"/>
      <c r="CFR35"/>
      <c r="CFS35"/>
      <c r="CFT35"/>
      <c r="CFU35"/>
      <c r="CFV35"/>
      <c r="CFW35"/>
      <c r="CFX35"/>
      <c r="CFY35"/>
      <c r="CFZ35"/>
      <c r="CGA35"/>
      <c r="CGB35"/>
      <c r="CGC35"/>
      <c r="CGD35"/>
      <c r="CGE35"/>
      <c r="CGF35"/>
      <c r="CGG35"/>
      <c r="CGH35"/>
      <c r="CGI35"/>
      <c r="CGJ35"/>
      <c r="CGK35"/>
      <c r="CGL35"/>
      <c r="CGM35"/>
      <c r="CGN35"/>
      <c r="CGO35"/>
      <c r="CGP35"/>
      <c r="CGQ35"/>
      <c r="CGR35"/>
      <c r="CGS35"/>
      <c r="CGT35"/>
      <c r="CGU35"/>
      <c r="CGV35"/>
      <c r="CGW35"/>
      <c r="CGX35"/>
      <c r="CGY35"/>
      <c r="CGZ35"/>
      <c r="CHA35"/>
      <c r="CHB35"/>
      <c r="CHC35"/>
      <c r="CHD35"/>
      <c r="CHE35"/>
      <c r="CHF35"/>
      <c r="CHG35"/>
      <c r="CHH35"/>
      <c r="CHI35"/>
      <c r="CHJ35"/>
      <c r="CHK35"/>
      <c r="CHL35"/>
      <c r="CHM35"/>
      <c r="CHN35"/>
      <c r="CHO35"/>
      <c r="CHP35"/>
      <c r="CHQ35"/>
      <c r="CHR35"/>
      <c r="CHS35"/>
      <c r="CHT35"/>
      <c r="CHU35"/>
      <c r="CHV35"/>
      <c r="CHW35"/>
      <c r="CHX35"/>
      <c r="CHY35"/>
      <c r="CHZ35"/>
      <c r="CIA35"/>
      <c r="CIB35"/>
      <c r="CIC35"/>
      <c r="CID35"/>
      <c r="CIE35"/>
      <c r="CIF35"/>
      <c r="CIG35"/>
      <c r="CIH35"/>
      <c r="CII35"/>
      <c r="CIJ35"/>
      <c r="CIK35"/>
      <c r="CIL35"/>
      <c r="CIM35"/>
      <c r="CIN35"/>
      <c r="CIO35"/>
      <c r="CIP35"/>
      <c r="CIQ35"/>
      <c r="CIR35"/>
      <c r="CIS35"/>
      <c r="CIT35"/>
      <c r="CIU35"/>
      <c r="CIV35"/>
      <c r="CIW35"/>
      <c r="CIX35"/>
      <c r="CIY35"/>
      <c r="CIZ35"/>
      <c r="CJA35"/>
      <c r="CJB35"/>
      <c r="CJC35"/>
      <c r="CJD35"/>
      <c r="CJE35"/>
      <c r="CJF35"/>
      <c r="CJG35"/>
      <c r="CJH35"/>
      <c r="CJI35"/>
      <c r="CJJ35"/>
      <c r="CJK35"/>
      <c r="CJL35"/>
      <c r="CJM35"/>
      <c r="CJN35"/>
      <c r="CJO35"/>
      <c r="CJP35"/>
      <c r="CJQ35"/>
      <c r="CJR35"/>
      <c r="CJS35"/>
      <c r="CJT35"/>
      <c r="CJU35"/>
      <c r="CJV35"/>
      <c r="CJW35"/>
      <c r="CJX35"/>
      <c r="CJY35"/>
      <c r="CJZ35"/>
      <c r="CKA35"/>
      <c r="CKB35"/>
      <c r="CKC35"/>
      <c r="CKD35"/>
      <c r="CKE35"/>
      <c r="CKF35"/>
      <c r="CKG35"/>
      <c r="CKH35"/>
      <c r="CKI35"/>
      <c r="CKJ35"/>
      <c r="CKK35"/>
      <c r="CKL35"/>
      <c r="CKM35"/>
      <c r="CKN35"/>
      <c r="CKO35"/>
      <c r="CKP35"/>
      <c r="CKQ35"/>
      <c r="CKR35"/>
      <c r="CKS35"/>
      <c r="CKT35"/>
      <c r="CKU35"/>
      <c r="CKV35"/>
      <c r="CKW35"/>
      <c r="CKX35"/>
      <c r="CKY35"/>
      <c r="CKZ35"/>
      <c r="CLA35"/>
      <c r="CLB35"/>
      <c r="CLC35"/>
      <c r="CLD35"/>
      <c r="CLE35"/>
      <c r="CLF35"/>
      <c r="CLG35"/>
      <c r="CLH35"/>
      <c r="CLI35"/>
      <c r="CLJ35"/>
      <c r="CLK35"/>
      <c r="CLL35"/>
      <c r="CLM35"/>
      <c r="CLN35"/>
      <c r="CLO35"/>
      <c r="CLP35"/>
      <c r="CLQ35"/>
      <c r="CLR35"/>
      <c r="CLS35"/>
      <c r="CLT35"/>
      <c r="CLU35"/>
      <c r="CLV35"/>
      <c r="CLW35"/>
      <c r="CLX35"/>
      <c r="CLY35"/>
      <c r="CLZ35"/>
      <c r="CMA35"/>
      <c r="CMB35"/>
      <c r="CMC35"/>
      <c r="CMD35"/>
      <c r="CME35"/>
      <c r="CMF35"/>
      <c r="CMG35"/>
      <c r="CMH35"/>
      <c r="CMI35"/>
      <c r="CMJ35"/>
      <c r="CMK35"/>
      <c r="CML35"/>
      <c r="CMM35"/>
      <c r="CMN35"/>
      <c r="CMO35"/>
      <c r="CMP35"/>
      <c r="CMQ35"/>
      <c r="CMR35"/>
      <c r="CMS35"/>
      <c r="CMT35"/>
      <c r="CMU35"/>
      <c r="CMV35"/>
      <c r="CMW35"/>
      <c r="CMX35"/>
      <c r="CMY35"/>
      <c r="CMZ35"/>
      <c r="CNA35"/>
      <c r="CNB35"/>
      <c r="CNC35"/>
      <c r="CND35"/>
      <c r="CNE35"/>
      <c r="CNF35"/>
      <c r="CNG35"/>
      <c r="CNH35"/>
      <c r="CNI35"/>
      <c r="CNJ35"/>
      <c r="CNK35"/>
      <c r="CNL35"/>
      <c r="CNM35"/>
      <c r="CNN35"/>
      <c r="CNO35"/>
      <c r="CNP35"/>
      <c r="CNQ35"/>
      <c r="CNR35"/>
      <c r="CNS35"/>
      <c r="CNT35"/>
      <c r="CNU35"/>
      <c r="CNV35"/>
      <c r="CNW35"/>
      <c r="CNX35"/>
      <c r="CNY35"/>
      <c r="CNZ35"/>
      <c r="COA35"/>
      <c r="COB35"/>
      <c r="COC35"/>
      <c r="COD35"/>
      <c r="COE35"/>
      <c r="COF35"/>
      <c r="COG35"/>
      <c r="COH35"/>
      <c r="COI35"/>
      <c r="COJ35"/>
      <c r="COK35"/>
      <c r="COL35"/>
      <c r="COM35"/>
      <c r="CON35"/>
      <c r="COO35"/>
      <c r="COP35"/>
      <c r="COQ35"/>
      <c r="COR35"/>
      <c r="COS35"/>
      <c r="COT35"/>
      <c r="COU35"/>
      <c r="COV35"/>
      <c r="COW35"/>
      <c r="COX35"/>
      <c r="COY35"/>
      <c r="COZ35"/>
      <c r="CPA35"/>
      <c r="CPB35"/>
      <c r="CPC35"/>
      <c r="CPD35"/>
      <c r="CPE35"/>
      <c r="CPF35"/>
      <c r="CPG35"/>
      <c r="CPH35"/>
      <c r="CPI35"/>
      <c r="CPJ35"/>
      <c r="CPK35"/>
      <c r="CPL35"/>
      <c r="CPM35"/>
      <c r="CPN35"/>
      <c r="CPO35"/>
      <c r="CPP35"/>
      <c r="CPQ35"/>
      <c r="CPR35"/>
      <c r="CPS35"/>
      <c r="CPT35"/>
      <c r="CPU35"/>
      <c r="CPV35"/>
      <c r="CPW35"/>
      <c r="CPX35"/>
      <c r="CPY35"/>
      <c r="CPZ35"/>
      <c r="CQA35"/>
      <c r="CQB35"/>
      <c r="CQC35"/>
      <c r="CQD35"/>
      <c r="CQE35"/>
      <c r="CQF35"/>
      <c r="CQG35"/>
      <c r="CQH35"/>
      <c r="CQI35"/>
      <c r="CQJ35"/>
      <c r="CQK35"/>
      <c r="CQL35"/>
      <c r="CQM35"/>
      <c r="CQN35"/>
      <c r="CQO35"/>
      <c r="CQP35"/>
      <c r="CQQ35"/>
      <c r="CQR35"/>
      <c r="CQS35"/>
      <c r="CQT35"/>
      <c r="CQU35"/>
      <c r="CQV35"/>
      <c r="CQW35"/>
      <c r="CQX35"/>
      <c r="CQY35"/>
      <c r="CQZ35"/>
      <c r="CRA35"/>
      <c r="CRB35"/>
      <c r="CRC35"/>
      <c r="CRD35"/>
      <c r="CRE35"/>
      <c r="CRF35"/>
      <c r="CRG35"/>
      <c r="CRH35"/>
      <c r="CRI35"/>
      <c r="CRJ35"/>
      <c r="CRK35"/>
      <c r="CRL35"/>
      <c r="CRM35"/>
      <c r="CRN35"/>
      <c r="CRO35"/>
      <c r="CRP35"/>
      <c r="CRQ35"/>
      <c r="CRR35"/>
      <c r="CRS35"/>
      <c r="CRT35"/>
      <c r="CRU35"/>
      <c r="CRV35"/>
      <c r="CRW35"/>
      <c r="CRX35"/>
      <c r="CRY35"/>
      <c r="CRZ35"/>
      <c r="CSA35"/>
      <c r="CSB35"/>
      <c r="CSC35"/>
      <c r="CSD35"/>
      <c r="CSE35"/>
      <c r="CSF35"/>
      <c r="CSG35"/>
      <c r="CSH35"/>
      <c r="CSI35"/>
      <c r="CSJ35"/>
      <c r="CSK35"/>
      <c r="CSL35"/>
      <c r="CSM35"/>
      <c r="CSN35"/>
      <c r="CSO35"/>
      <c r="CSP35"/>
      <c r="CSQ35"/>
      <c r="CSR35"/>
      <c r="CSS35"/>
      <c r="CST35"/>
      <c r="CSU35"/>
      <c r="CSV35"/>
      <c r="CSW35"/>
      <c r="CSX35"/>
      <c r="CSY35"/>
      <c r="CSZ35"/>
      <c r="CTA35"/>
      <c r="CTB35"/>
      <c r="CTC35"/>
      <c r="CTD35"/>
      <c r="CTE35"/>
      <c r="CTF35"/>
      <c r="CTG35"/>
      <c r="CTH35"/>
      <c r="CTI35"/>
      <c r="CTJ35"/>
      <c r="CTK35"/>
      <c r="CTL35"/>
      <c r="CTM35"/>
      <c r="CTN35"/>
      <c r="CTO35"/>
      <c r="CTP35"/>
      <c r="CTQ35"/>
      <c r="CTR35"/>
      <c r="CTS35"/>
      <c r="CTT35"/>
      <c r="CTU35"/>
      <c r="CTV35"/>
      <c r="CTW35"/>
      <c r="CTX35"/>
      <c r="CTY35"/>
      <c r="CTZ35"/>
      <c r="CUA35"/>
      <c r="CUB35"/>
      <c r="CUC35"/>
      <c r="CUD35"/>
      <c r="CUE35"/>
      <c r="CUF35"/>
      <c r="CUG35"/>
      <c r="CUH35"/>
      <c r="CUI35"/>
      <c r="CUJ35"/>
      <c r="CUK35"/>
      <c r="CUL35"/>
      <c r="CUM35"/>
      <c r="CUN35"/>
      <c r="CUO35"/>
      <c r="CUP35"/>
      <c r="CUQ35"/>
      <c r="CUR35"/>
      <c r="CUS35"/>
      <c r="CUT35"/>
      <c r="CUU35"/>
      <c r="CUV35"/>
      <c r="CUW35"/>
      <c r="CUX35"/>
      <c r="CUY35"/>
      <c r="CUZ35"/>
      <c r="CVA35"/>
      <c r="CVB35"/>
      <c r="CVC35"/>
      <c r="CVD35"/>
      <c r="CVE35"/>
      <c r="CVF35"/>
      <c r="CVG35"/>
      <c r="CVH35"/>
      <c r="CVI35"/>
      <c r="CVJ35"/>
      <c r="CVK35"/>
      <c r="CVL35"/>
      <c r="CVM35"/>
      <c r="CVN35"/>
      <c r="CVO35"/>
      <c r="CVP35"/>
      <c r="CVQ35"/>
      <c r="CVR35"/>
      <c r="CVS35"/>
      <c r="CVT35"/>
      <c r="CVU35"/>
      <c r="CVV35"/>
      <c r="CVW35"/>
      <c r="CVX35"/>
      <c r="CVY35"/>
      <c r="CVZ35"/>
      <c r="CWA35"/>
      <c r="CWB35"/>
      <c r="CWC35"/>
      <c r="CWD35"/>
      <c r="CWE35"/>
      <c r="CWF35"/>
      <c r="CWG35"/>
      <c r="CWH35"/>
      <c r="CWI35"/>
      <c r="CWJ35"/>
      <c r="CWK35"/>
      <c r="CWL35"/>
      <c r="CWM35"/>
      <c r="CWN35"/>
      <c r="CWO35"/>
      <c r="CWP35"/>
      <c r="CWQ35"/>
      <c r="CWR35"/>
      <c r="CWS35"/>
      <c r="CWT35"/>
      <c r="CWU35"/>
      <c r="CWV35"/>
      <c r="CWW35"/>
      <c r="CWX35"/>
      <c r="CWY35"/>
      <c r="CWZ35"/>
      <c r="CXA35"/>
      <c r="CXB35"/>
      <c r="CXC35"/>
      <c r="CXD35"/>
      <c r="CXE35"/>
      <c r="CXF35"/>
      <c r="CXG35"/>
      <c r="CXH35"/>
      <c r="CXI35"/>
      <c r="CXJ35"/>
      <c r="CXK35"/>
      <c r="CXL35"/>
      <c r="CXM35"/>
      <c r="CXN35"/>
      <c r="CXO35"/>
      <c r="CXP35"/>
      <c r="CXQ35"/>
      <c r="CXR35"/>
      <c r="CXS35"/>
      <c r="CXT35"/>
      <c r="CXU35"/>
      <c r="CXV35"/>
      <c r="CXW35"/>
      <c r="CXX35"/>
      <c r="CXY35"/>
      <c r="CXZ35"/>
      <c r="CYA35"/>
      <c r="CYB35"/>
      <c r="CYC35"/>
      <c r="CYD35"/>
      <c r="CYE35"/>
      <c r="CYF35"/>
      <c r="CYG35"/>
      <c r="CYH35"/>
      <c r="CYI35"/>
      <c r="CYJ35"/>
      <c r="CYK35"/>
      <c r="CYL35"/>
      <c r="CYM35"/>
      <c r="CYN35"/>
      <c r="CYO35"/>
      <c r="CYP35"/>
      <c r="CYQ35"/>
      <c r="CYR35"/>
      <c r="CYS35"/>
      <c r="CYT35"/>
      <c r="CYU35"/>
      <c r="CYV35"/>
      <c r="CYW35"/>
      <c r="CYX35"/>
      <c r="CYY35"/>
      <c r="CYZ35"/>
      <c r="CZA35"/>
      <c r="CZB35"/>
      <c r="CZC35"/>
      <c r="CZD35"/>
      <c r="CZE35"/>
      <c r="CZF35"/>
      <c r="CZG35"/>
      <c r="CZH35"/>
      <c r="CZI35"/>
      <c r="CZJ35"/>
      <c r="CZK35"/>
      <c r="CZL35"/>
      <c r="CZM35"/>
      <c r="CZN35"/>
      <c r="CZO35"/>
      <c r="CZP35"/>
      <c r="CZQ35"/>
      <c r="CZR35"/>
      <c r="CZS35"/>
      <c r="CZT35"/>
      <c r="CZU35"/>
      <c r="CZV35"/>
      <c r="CZW35"/>
      <c r="CZX35"/>
      <c r="CZY35"/>
      <c r="CZZ35"/>
      <c r="DAA35"/>
      <c r="DAB35"/>
      <c r="DAC35"/>
      <c r="DAD35"/>
      <c r="DAE35"/>
      <c r="DAF35"/>
      <c r="DAG35"/>
      <c r="DAH35"/>
      <c r="DAI35"/>
      <c r="DAJ35"/>
      <c r="DAK35"/>
      <c r="DAL35"/>
      <c r="DAM35"/>
      <c r="DAN35"/>
      <c r="DAO35"/>
      <c r="DAP35"/>
      <c r="DAQ35"/>
      <c r="DAR35"/>
      <c r="DAS35"/>
      <c r="DAT35"/>
      <c r="DAU35"/>
      <c r="DAV35"/>
      <c r="DAW35"/>
      <c r="DAX35"/>
      <c r="DAY35"/>
      <c r="DAZ35"/>
      <c r="DBA35"/>
      <c r="DBB35"/>
      <c r="DBC35"/>
      <c r="DBD35"/>
      <c r="DBE35"/>
      <c r="DBF35"/>
      <c r="DBG35"/>
      <c r="DBH35"/>
      <c r="DBI35"/>
      <c r="DBJ35"/>
      <c r="DBK35"/>
      <c r="DBL35"/>
      <c r="DBM35"/>
      <c r="DBN35"/>
      <c r="DBO35"/>
      <c r="DBP35"/>
      <c r="DBQ35"/>
      <c r="DBR35"/>
      <c r="DBS35"/>
      <c r="DBT35"/>
      <c r="DBU35"/>
      <c r="DBV35"/>
      <c r="DBW35"/>
      <c r="DBX35"/>
      <c r="DBY35"/>
      <c r="DBZ35"/>
      <c r="DCA35"/>
      <c r="DCB35"/>
      <c r="DCC35"/>
      <c r="DCD35"/>
      <c r="DCE35"/>
      <c r="DCF35"/>
      <c r="DCG35"/>
      <c r="DCH35"/>
      <c r="DCI35"/>
      <c r="DCJ35"/>
      <c r="DCK35"/>
      <c r="DCL35"/>
      <c r="DCM35"/>
      <c r="DCN35"/>
      <c r="DCO35"/>
      <c r="DCP35"/>
      <c r="DCQ35"/>
      <c r="DCR35"/>
      <c r="DCS35"/>
      <c r="DCT35"/>
      <c r="DCU35"/>
      <c r="DCV35"/>
      <c r="DCW35"/>
      <c r="DCX35"/>
      <c r="DCY35"/>
      <c r="DCZ35"/>
      <c r="DDA35"/>
      <c r="DDB35"/>
      <c r="DDC35"/>
      <c r="DDD35"/>
      <c r="DDE35"/>
      <c r="DDF35"/>
      <c r="DDG35"/>
      <c r="DDH35"/>
      <c r="DDI35"/>
      <c r="DDJ35"/>
      <c r="DDK35"/>
      <c r="DDL35"/>
      <c r="DDM35"/>
      <c r="DDN35"/>
      <c r="DDO35"/>
      <c r="DDP35"/>
      <c r="DDQ35"/>
      <c r="DDR35"/>
      <c r="DDS35"/>
      <c r="DDT35"/>
      <c r="DDU35"/>
      <c r="DDV35"/>
      <c r="DDW35"/>
      <c r="DDX35"/>
      <c r="DDY35"/>
      <c r="DDZ35"/>
      <c r="DEA35"/>
      <c r="DEB35"/>
      <c r="DEC35"/>
      <c r="DED35"/>
      <c r="DEE35"/>
      <c r="DEF35"/>
      <c r="DEG35"/>
      <c r="DEH35"/>
      <c r="DEI35"/>
      <c r="DEJ35"/>
      <c r="DEK35"/>
      <c r="DEL35"/>
      <c r="DEM35"/>
      <c r="DEN35"/>
      <c r="DEO35"/>
      <c r="DEP35"/>
      <c r="DEQ35"/>
      <c r="DER35"/>
      <c r="DES35"/>
      <c r="DET35"/>
      <c r="DEU35"/>
      <c r="DEV35"/>
      <c r="DEW35"/>
      <c r="DEX35"/>
      <c r="DEY35"/>
      <c r="DEZ35"/>
      <c r="DFA35"/>
      <c r="DFB35"/>
      <c r="DFC35"/>
      <c r="DFD35"/>
      <c r="DFE35"/>
      <c r="DFF35"/>
      <c r="DFG35"/>
      <c r="DFH35"/>
      <c r="DFI35"/>
      <c r="DFJ35"/>
      <c r="DFK35"/>
      <c r="DFL35"/>
      <c r="DFM35"/>
      <c r="DFN35"/>
      <c r="DFO35"/>
      <c r="DFP35"/>
      <c r="DFQ35"/>
      <c r="DFR35"/>
      <c r="DFS35"/>
      <c r="DFT35"/>
      <c r="DFU35"/>
      <c r="DFV35"/>
      <c r="DFW35"/>
      <c r="DFX35"/>
      <c r="DFY35"/>
      <c r="DFZ35"/>
      <c r="DGA35"/>
      <c r="DGB35"/>
      <c r="DGC35"/>
      <c r="DGD35"/>
      <c r="DGE35"/>
      <c r="DGF35"/>
      <c r="DGG35"/>
      <c r="DGH35"/>
      <c r="DGI35"/>
      <c r="DGJ35"/>
      <c r="DGK35"/>
      <c r="DGL35"/>
      <c r="DGM35"/>
      <c r="DGN35"/>
      <c r="DGO35"/>
      <c r="DGP35"/>
      <c r="DGQ35"/>
      <c r="DGR35"/>
      <c r="DGS35"/>
      <c r="DGT35"/>
      <c r="DGU35"/>
      <c r="DGV35"/>
      <c r="DGW35"/>
      <c r="DGX35"/>
      <c r="DGY35"/>
      <c r="DGZ35"/>
      <c r="DHA35"/>
      <c r="DHB35"/>
      <c r="DHC35"/>
      <c r="DHD35"/>
      <c r="DHE35"/>
      <c r="DHF35"/>
      <c r="DHG35"/>
      <c r="DHH35"/>
      <c r="DHI35"/>
      <c r="DHJ35"/>
      <c r="DHK35"/>
      <c r="DHL35"/>
      <c r="DHM35"/>
      <c r="DHN35"/>
      <c r="DHO35"/>
      <c r="DHP35"/>
      <c r="DHQ35"/>
      <c r="DHR35"/>
      <c r="DHS35"/>
      <c r="DHT35"/>
      <c r="DHU35"/>
      <c r="DHV35"/>
      <c r="DHW35"/>
      <c r="DHX35"/>
      <c r="DHY35"/>
      <c r="DHZ35"/>
      <c r="DIA35"/>
      <c r="DIB35"/>
      <c r="DIC35"/>
      <c r="DID35"/>
      <c r="DIE35"/>
      <c r="DIF35"/>
      <c r="DIG35"/>
      <c r="DIH35"/>
      <c r="DII35"/>
      <c r="DIJ35"/>
      <c r="DIK35"/>
      <c r="DIL35"/>
      <c r="DIM35"/>
      <c r="DIN35"/>
      <c r="DIO35"/>
      <c r="DIP35"/>
      <c r="DIQ35"/>
      <c r="DIR35"/>
      <c r="DIS35"/>
      <c r="DIT35"/>
      <c r="DIU35"/>
      <c r="DIV35"/>
      <c r="DIW35"/>
      <c r="DIX35"/>
      <c r="DIY35"/>
      <c r="DIZ35"/>
      <c r="DJA35"/>
      <c r="DJB35"/>
      <c r="DJC35"/>
      <c r="DJD35"/>
      <c r="DJE35"/>
      <c r="DJF35"/>
      <c r="DJG35"/>
      <c r="DJH35"/>
      <c r="DJI35"/>
      <c r="DJJ35"/>
      <c r="DJK35"/>
      <c r="DJL35"/>
      <c r="DJM35"/>
      <c r="DJN35"/>
      <c r="DJO35"/>
      <c r="DJP35"/>
      <c r="DJQ35"/>
      <c r="DJR35"/>
      <c r="DJS35"/>
      <c r="DJT35"/>
      <c r="DJU35"/>
      <c r="DJV35"/>
      <c r="DJW35"/>
      <c r="DJX35"/>
      <c r="DJY35"/>
      <c r="DJZ35"/>
      <c r="DKA35"/>
      <c r="DKB35"/>
      <c r="DKC35"/>
      <c r="DKD35"/>
      <c r="DKE35"/>
      <c r="DKF35"/>
      <c r="DKG35"/>
      <c r="DKH35"/>
      <c r="DKI35"/>
      <c r="DKJ35"/>
      <c r="DKK35"/>
      <c r="DKL35"/>
      <c r="DKM35"/>
      <c r="DKN35"/>
      <c r="DKO35"/>
      <c r="DKP35"/>
      <c r="DKQ35"/>
      <c r="DKR35"/>
      <c r="DKS35"/>
      <c r="DKT35"/>
      <c r="DKU35"/>
      <c r="DKV35"/>
      <c r="DKW35"/>
      <c r="DKX35"/>
      <c r="DKY35"/>
      <c r="DKZ35"/>
      <c r="DLA35"/>
      <c r="DLB35"/>
      <c r="DLC35"/>
      <c r="DLD35"/>
      <c r="DLE35"/>
      <c r="DLF35"/>
      <c r="DLG35"/>
      <c r="DLH35"/>
      <c r="DLI35"/>
      <c r="DLJ35"/>
      <c r="DLK35"/>
      <c r="DLL35"/>
      <c r="DLM35"/>
      <c r="DLN35"/>
      <c r="DLO35"/>
      <c r="DLP35"/>
      <c r="DLQ35"/>
      <c r="DLR35"/>
      <c r="DLS35"/>
      <c r="DLT35"/>
      <c r="DLU35"/>
      <c r="DLV35"/>
      <c r="DLW35"/>
      <c r="DLX35"/>
      <c r="DLY35"/>
      <c r="DLZ35"/>
      <c r="DMA35"/>
      <c r="DMB35"/>
      <c r="DMC35"/>
      <c r="DMD35"/>
      <c r="DME35"/>
      <c r="DMF35"/>
      <c r="DMG35"/>
      <c r="DMH35"/>
      <c r="DMI35"/>
      <c r="DMJ35"/>
      <c r="DMK35"/>
      <c r="DML35"/>
      <c r="DMM35"/>
      <c r="DMN35"/>
      <c r="DMO35"/>
      <c r="DMP35"/>
      <c r="DMQ35"/>
      <c r="DMR35"/>
      <c r="DMS35"/>
      <c r="DMT35"/>
      <c r="DMU35"/>
      <c r="DMV35"/>
      <c r="DMW35"/>
      <c r="DMX35"/>
      <c r="DMY35"/>
      <c r="DMZ35"/>
      <c r="DNA35"/>
      <c r="DNB35"/>
      <c r="DNC35"/>
      <c r="DND35"/>
      <c r="DNE35"/>
      <c r="DNF35"/>
      <c r="DNG35"/>
      <c r="DNH35"/>
      <c r="DNI35"/>
      <c r="DNJ35"/>
      <c r="DNK35"/>
      <c r="DNL35"/>
      <c r="DNM35"/>
      <c r="DNN35"/>
      <c r="DNO35"/>
      <c r="DNP35"/>
      <c r="DNQ35"/>
      <c r="DNR35"/>
      <c r="DNS35"/>
      <c r="DNT35"/>
      <c r="DNU35"/>
      <c r="DNV35"/>
      <c r="DNW35"/>
      <c r="DNX35"/>
      <c r="DNY35"/>
      <c r="DNZ35"/>
      <c r="DOA35"/>
      <c r="DOB35"/>
      <c r="DOC35"/>
      <c r="DOD35"/>
      <c r="DOE35"/>
      <c r="DOF35"/>
      <c r="DOG35"/>
      <c r="DOH35"/>
      <c r="DOI35"/>
      <c r="DOJ35"/>
      <c r="DOK35"/>
      <c r="DOL35"/>
      <c r="DOM35"/>
      <c r="DON35"/>
      <c r="DOO35"/>
      <c r="DOP35"/>
      <c r="DOQ35"/>
      <c r="DOR35"/>
      <c r="DOS35"/>
      <c r="DOT35"/>
      <c r="DOU35"/>
      <c r="DOV35"/>
      <c r="DOW35"/>
      <c r="DOX35"/>
      <c r="DOY35"/>
      <c r="DOZ35"/>
      <c r="DPA35"/>
      <c r="DPB35"/>
      <c r="DPC35"/>
      <c r="DPD35"/>
      <c r="DPE35"/>
      <c r="DPF35"/>
      <c r="DPG35"/>
      <c r="DPH35"/>
      <c r="DPI35"/>
      <c r="DPJ35"/>
      <c r="DPK35"/>
      <c r="DPL35"/>
      <c r="DPM35"/>
      <c r="DPN35"/>
      <c r="DPO35"/>
      <c r="DPP35"/>
      <c r="DPQ35"/>
      <c r="DPR35"/>
      <c r="DPS35"/>
      <c r="DPT35"/>
      <c r="DPU35"/>
      <c r="DPV35"/>
      <c r="DPW35"/>
      <c r="DPX35"/>
      <c r="DPY35"/>
      <c r="DPZ35"/>
      <c r="DQA35"/>
      <c r="DQB35"/>
      <c r="DQC35"/>
      <c r="DQD35"/>
      <c r="DQE35"/>
      <c r="DQF35"/>
      <c r="DQG35"/>
      <c r="DQH35"/>
      <c r="DQI35"/>
      <c r="DQJ35"/>
      <c r="DQK35"/>
      <c r="DQL35"/>
      <c r="DQM35"/>
      <c r="DQN35"/>
      <c r="DQO35"/>
      <c r="DQP35"/>
      <c r="DQQ35"/>
      <c r="DQR35"/>
      <c r="DQS35"/>
      <c r="DQT35"/>
      <c r="DQU35"/>
      <c r="DQV35"/>
      <c r="DQW35"/>
      <c r="DQX35"/>
      <c r="DQY35"/>
      <c r="DQZ35"/>
      <c r="DRA35"/>
      <c r="DRB35"/>
      <c r="DRC35"/>
      <c r="DRD35"/>
      <c r="DRE35"/>
      <c r="DRF35"/>
      <c r="DRG35"/>
      <c r="DRH35"/>
      <c r="DRI35"/>
      <c r="DRJ35"/>
      <c r="DRK35"/>
      <c r="DRL35"/>
      <c r="DRM35"/>
      <c r="DRN35"/>
      <c r="DRO35"/>
      <c r="DRP35"/>
      <c r="DRQ35"/>
      <c r="DRR35"/>
      <c r="DRS35"/>
      <c r="DRT35"/>
      <c r="DRU35"/>
      <c r="DRV35"/>
      <c r="DRW35"/>
      <c r="DRX35"/>
      <c r="DRY35"/>
      <c r="DRZ35"/>
      <c r="DSA35"/>
      <c r="DSB35"/>
      <c r="DSC35"/>
      <c r="DSD35"/>
      <c r="DSE35"/>
      <c r="DSF35"/>
      <c r="DSG35"/>
      <c r="DSH35"/>
      <c r="DSI35"/>
      <c r="DSJ35"/>
      <c r="DSK35"/>
      <c r="DSL35"/>
      <c r="DSM35"/>
      <c r="DSN35"/>
      <c r="DSO35"/>
      <c r="DSP35"/>
      <c r="DSQ35"/>
      <c r="DSR35"/>
      <c r="DSS35"/>
      <c r="DST35"/>
      <c r="DSU35"/>
      <c r="DSV35"/>
      <c r="DSW35"/>
      <c r="DSX35"/>
      <c r="DSY35"/>
      <c r="DSZ35"/>
      <c r="DTA35"/>
      <c r="DTB35"/>
      <c r="DTC35"/>
      <c r="DTD35"/>
      <c r="DTE35"/>
      <c r="DTF35"/>
      <c r="DTG35"/>
      <c r="DTH35"/>
      <c r="DTI35"/>
      <c r="DTJ35"/>
      <c r="DTK35"/>
      <c r="DTL35"/>
      <c r="DTM35"/>
      <c r="DTN35"/>
      <c r="DTO35"/>
      <c r="DTP35"/>
      <c r="DTQ35"/>
      <c r="DTR35"/>
      <c r="DTS35"/>
      <c r="DTT35"/>
      <c r="DTU35"/>
      <c r="DTV35"/>
      <c r="DTW35"/>
      <c r="DTX35"/>
      <c r="DTY35"/>
      <c r="DTZ35"/>
      <c r="DUA35"/>
      <c r="DUB35"/>
      <c r="DUC35"/>
      <c r="DUD35"/>
      <c r="DUE35"/>
      <c r="DUF35"/>
      <c r="DUG35"/>
      <c r="DUH35"/>
      <c r="DUI35"/>
      <c r="DUJ35"/>
      <c r="DUK35"/>
      <c r="DUL35"/>
      <c r="DUM35"/>
      <c r="DUN35"/>
      <c r="DUO35"/>
      <c r="DUP35"/>
      <c r="DUQ35"/>
      <c r="DUR35"/>
      <c r="DUS35"/>
      <c r="DUT35"/>
      <c r="DUU35"/>
      <c r="DUV35"/>
      <c r="DUW35"/>
      <c r="DUX35"/>
      <c r="DUY35"/>
      <c r="DUZ35"/>
      <c r="DVA35"/>
      <c r="DVB35"/>
      <c r="DVC35"/>
      <c r="DVD35"/>
      <c r="DVE35"/>
      <c r="DVF35"/>
      <c r="DVG35"/>
      <c r="DVH35"/>
      <c r="DVI35"/>
      <c r="DVJ35"/>
      <c r="DVK35"/>
      <c r="DVL35"/>
      <c r="DVM35"/>
      <c r="DVN35"/>
      <c r="DVO35"/>
      <c r="DVP35"/>
      <c r="DVQ35"/>
      <c r="DVR35"/>
      <c r="DVS35"/>
      <c r="DVT35"/>
      <c r="DVU35"/>
      <c r="DVV35"/>
      <c r="DVW35"/>
      <c r="DVX35"/>
      <c r="DVY35"/>
      <c r="DVZ35"/>
      <c r="DWA35"/>
      <c r="DWB35"/>
      <c r="DWC35"/>
      <c r="DWD35"/>
      <c r="DWE35"/>
      <c r="DWF35"/>
      <c r="DWG35"/>
      <c r="DWH35"/>
      <c r="DWI35"/>
      <c r="DWJ35"/>
      <c r="DWK35"/>
      <c r="DWL35"/>
      <c r="DWM35"/>
      <c r="DWN35"/>
      <c r="DWO35"/>
      <c r="DWP35"/>
      <c r="DWQ35"/>
      <c r="DWR35"/>
      <c r="DWS35"/>
      <c r="DWT35"/>
      <c r="DWU35"/>
      <c r="DWV35"/>
      <c r="DWW35"/>
      <c r="DWX35"/>
      <c r="DWY35"/>
      <c r="DWZ35"/>
      <c r="DXA35"/>
      <c r="DXB35"/>
      <c r="DXC35"/>
      <c r="DXD35"/>
      <c r="DXE35"/>
      <c r="DXF35"/>
      <c r="DXG35"/>
      <c r="DXH35"/>
      <c r="DXI35"/>
      <c r="DXJ35"/>
      <c r="DXK35"/>
      <c r="DXL35"/>
      <c r="DXM35"/>
      <c r="DXN35"/>
      <c r="DXO35"/>
      <c r="DXP35"/>
      <c r="DXQ35"/>
      <c r="DXR35"/>
      <c r="DXS35"/>
      <c r="DXT35"/>
      <c r="DXU35"/>
      <c r="DXV35"/>
      <c r="DXW35"/>
      <c r="DXX35"/>
      <c r="DXY35"/>
      <c r="DXZ35"/>
      <c r="DYA35"/>
      <c r="DYB35"/>
      <c r="DYC35"/>
      <c r="DYD35"/>
      <c r="DYE35"/>
      <c r="DYF35"/>
      <c r="DYG35"/>
      <c r="DYH35"/>
      <c r="DYI35"/>
      <c r="DYJ35"/>
      <c r="DYK35"/>
      <c r="DYL35"/>
      <c r="DYM35"/>
      <c r="DYN35"/>
      <c r="DYO35"/>
      <c r="DYP35"/>
      <c r="DYQ35"/>
      <c r="DYR35"/>
      <c r="DYS35"/>
      <c r="DYT35"/>
      <c r="DYU35"/>
      <c r="DYV35"/>
      <c r="DYW35"/>
      <c r="DYX35"/>
      <c r="DYY35"/>
      <c r="DYZ35"/>
      <c r="DZA35"/>
      <c r="DZB35"/>
      <c r="DZC35"/>
      <c r="DZD35"/>
      <c r="DZE35"/>
      <c r="DZF35"/>
      <c r="DZG35"/>
      <c r="DZH35"/>
      <c r="DZI35"/>
      <c r="DZJ35"/>
      <c r="DZK35"/>
      <c r="DZL35"/>
      <c r="DZM35"/>
      <c r="DZN35"/>
      <c r="DZO35"/>
      <c r="DZP35"/>
      <c r="DZQ35"/>
      <c r="DZR35"/>
      <c r="DZS35"/>
      <c r="DZT35"/>
      <c r="DZU35"/>
      <c r="DZV35"/>
      <c r="DZW35"/>
      <c r="DZX35"/>
      <c r="DZY35"/>
      <c r="DZZ35"/>
      <c r="EAA35"/>
      <c r="EAB35"/>
      <c r="EAC35"/>
      <c r="EAD35"/>
      <c r="EAE35"/>
      <c r="EAF35"/>
      <c r="EAG35"/>
      <c r="EAH35"/>
      <c r="EAI35"/>
      <c r="EAJ35"/>
      <c r="EAK35"/>
      <c r="EAL35"/>
      <c r="EAM35"/>
      <c r="EAN35"/>
      <c r="EAO35"/>
      <c r="EAP35"/>
      <c r="EAQ35"/>
      <c r="EAR35"/>
      <c r="EAS35"/>
      <c r="EAT35"/>
      <c r="EAU35"/>
      <c r="EAV35"/>
      <c r="EAW35"/>
      <c r="EAX35"/>
      <c r="EAY35"/>
      <c r="EAZ35"/>
      <c r="EBA35"/>
      <c r="EBB35"/>
      <c r="EBC35"/>
      <c r="EBD35"/>
      <c r="EBE35"/>
      <c r="EBF35"/>
      <c r="EBG35"/>
      <c r="EBH35"/>
      <c r="EBI35"/>
      <c r="EBJ35"/>
      <c r="EBK35"/>
      <c r="EBL35"/>
      <c r="EBM35"/>
      <c r="EBN35"/>
      <c r="EBO35"/>
      <c r="EBP35"/>
      <c r="EBQ35"/>
      <c r="EBR35"/>
      <c r="EBS35"/>
      <c r="EBT35"/>
      <c r="EBU35"/>
      <c r="EBV35"/>
      <c r="EBW35"/>
      <c r="EBX35"/>
      <c r="EBY35"/>
      <c r="EBZ35"/>
      <c r="ECA35"/>
      <c r="ECB35"/>
      <c r="ECC35"/>
      <c r="ECD35"/>
      <c r="ECE35"/>
      <c r="ECF35"/>
      <c r="ECG35"/>
      <c r="ECH35"/>
      <c r="ECI35"/>
      <c r="ECJ35"/>
      <c r="ECK35"/>
      <c r="ECL35"/>
      <c r="ECM35"/>
      <c r="ECN35"/>
      <c r="ECO35"/>
      <c r="ECP35"/>
      <c r="ECQ35"/>
      <c r="ECR35"/>
      <c r="ECS35"/>
      <c r="ECT35"/>
      <c r="ECU35"/>
      <c r="ECV35"/>
      <c r="ECW35"/>
      <c r="ECX35"/>
      <c r="ECY35"/>
      <c r="ECZ35"/>
      <c r="EDA35"/>
      <c r="EDB35"/>
      <c r="EDC35"/>
      <c r="EDD35"/>
      <c r="EDE35"/>
      <c r="EDF35"/>
      <c r="EDG35"/>
      <c r="EDH35"/>
      <c r="EDI35"/>
      <c r="EDJ35"/>
      <c r="EDK35"/>
      <c r="EDL35"/>
      <c r="EDM35"/>
      <c r="EDN35"/>
      <c r="EDO35"/>
      <c r="EDP35"/>
      <c r="EDQ35"/>
      <c r="EDR35"/>
      <c r="EDS35"/>
      <c r="EDT35"/>
      <c r="EDU35"/>
      <c r="EDV35"/>
      <c r="EDW35"/>
      <c r="EDX35"/>
      <c r="EDY35"/>
      <c r="EDZ35"/>
      <c r="EEA35"/>
      <c r="EEB35"/>
      <c r="EEC35"/>
      <c r="EED35"/>
      <c r="EEE35"/>
      <c r="EEF35"/>
      <c r="EEG35"/>
      <c r="EEH35"/>
      <c r="EEI35"/>
      <c r="EEJ35"/>
      <c r="EEK35"/>
      <c r="EEL35"/>
      <c r="EEM35"/>
      <c r="EEN35"/>
      <c r="EEO35"/>
      <c r="EEP35"/>
      <c r="EEQ35"/>
      <c r="EER35"/>
      <c r="EES35"/>
      <c r="EET35"/>
      <c r="EEU35"/>
      <c r="EEV35"/>
      <c r="EEW35"/>
      <c r="EEX35"/>
      <c r="EEY35"/>
      <c r="EEZ35"/>
      <c r="EFA35"/>
      <c r="EFB35"/>
      <c r="EFC35"/>
      <c r="EFD35"/>
      <c r="EFE35"/>
      <c r="EFF35"/>
      <c r="EFG35"/>
      <c r="EFH35"/>
      <c r="EFI35"/>
      <c r="EFJ35"/>
      <c r="EFK35"/>
      <c r="EFL35"/>
      <c r="EFM35"/>
      <c r="EFN35"/>
      <c r="EFO35"/>
      <c r="EFP35"/>
      <c r="EFQ35"/>
      <c r="EFR35"/>
      <c r="EFS35"/>
      <c r="EFT35"/>
      <c r="EFU35"/>
      <c r="EFV35"/>
      <c r="EFW35"/>
      <c r="EFX35"/>
      <c r="EFY35"/>
      <c r="EFZ35"/>
      <c r="EGA35"/>
      <c r="EGB35"/>
      <c r="EGC35"/>
      <c r="EGD35"/>
      <c r="EGE35"/>
      <c r="EGF35"/>
      <c r="EGG35"/>
      <c r="EGH35"/>
      <c r="EGI35"/>
      <c r="EGJ35"/>
      <c r="EGK35"/>
      <c r="EGL35"/>
      <c r="EGM35"/>
      <c r="EGN35"/>
      <c r="EGO35"/>
      <c r="EGP35"/>
      <c r="EGQ35"/>
      <c r="EGR35"/>
      <c r="EGS35"/>
      <c r="EGT35"/>
      <c r="EGU35"/>
      <c r="EGV35"/>
      <c r="EGW35"/>
      <c r="EGX35"/>
      <c r="EGY35"/>
      <c r="EGZ35"/>
      <c r="EHA35"/>
      <c r="EHB35"/>
      <c r="EHC35"/>
      <c r="EHD35"/>
      <c r="EHE35"/>
      <c r="EHF35"/>
      <c r="EHG35"/>
      <c r="EHH35"/>
      <c r="EHI35"/>
      <c r="EHJ35"/>
      <c r="EHK35"/>
      <c r="EHL35"/>
      <c r="EHM35"/>
      <c r="EHN35"/>
      <c r="EHO35"/>
      <c r="EHP35"/>
      <c r="EHQ35"/>
      <c r="EHR35"/>
      <c r="EHS35"/>
      <c r="EHT35"/>
      <c r="EHU35"/>
      <c r="EHV35"/>
      <c r="EHW35"/>
      <c r="EHX35"/>
      <c r="EHY35"/>
      <c r="EHZ35"/>
      <c r="EIA35"/>
      <c r="EIB35"/>
      <c r="EIC35"/>
      <c r="EID35"/>
      <c r="EIE35"/>
      <c r="EIF35"/>
      <c r="EIG35"/>
      <c r="EIH35"/>
      <c r="EII35"/>
      <c r="EIJ35"/>
      <c r="EIK35"/>
      <c r="EIL35"/>
      <c r="EIM35"/>
      <c r="EIN35"/>
      <c r="EIO35"/>
      <c r="EIP35"/>
      <c r="EIQ35"/>
      <c r="EIR35"/>
      <c r="EIS35"/>
      <c r="EIT35"/>
      <c r="EIU35"/>
      <c r="EIV35"/>
      <c r="EIW35"/>
      <c r="EIX35"/>
      <c r="EIY35"/>
      <c r="EIZ35"/>
      <c r="EJA35"/>
      <c r="EJB35"/>
      <c r="EJC35"/>
      <c r="EJD35"/>
      <c r="EJE35"/>
      <c r="EJF35"/>
      <c r="EJG35"/>
      <c r="EJH35"/>
      <c r="EJI35"/>
      <c r="EJJ35"/>
      <c r="EJK35"/>
      <c r="EJL35"/>
      <c r="EJM35"/>
      <c r="EJN35"/>
      <c r="EJO35"/>
      <c r="EJP35"/>
      <c r="EJQ35"/>
      <c r="EJR35"/>
      <c r="EJS35"/>
      <c r="EJT35"/>
      <c r="EJU35"/>
      <c r="EJV35"/>
      <c r="EJW35"/>
      <c r="EJX35"/>
      <c r="EJY35"/>
      <c r="EJZ35"/>
      <c r="EKA35"/>
      <c r="EKB35"/>
      <c r="EKC35"/>
      <c r="EKD35"/>
      <c r="EKE35"/>
      <c r="EKF35"/>
      <c r="EKG35"/>
      <c r="EKH35"/>
      <c r="EKI35"/>
      <c r="EKJ35"/>
      <c r="EKK35"/>
      <c r="EKL35"/>
      <c r="EKM35"/>
      <c r="EKN35"/>
      <c r="EKO35"/>
      <c r="EKP35"/>
      <c r="EKQ35"/>
      <c r="EKR35"/>
      <c r="EKS35"/>
      <c r="EKT35"/>
      <c r="EKU35"/>
      <c r="EKV35"/>
      <c r="EKW35"/>
      <c r="EKX35"/>
      <c r="EKY35"/>
      <c r="EKZ35"/>
      <c r="ELA35"/>
      <c r="ELB35"/>
      <c r="ELC35"/>
      <c r="ELD35"/>
      <c r="ELE35"/>
      <c r="ELF35"/>
      <c r="ELG35"/>
      <c r="ELH35"/>
      <c r="ELI35"/>
      <c r="ELJ35"/>
      <c r="ELK35"/>
      <c r="ELL35"/>
      <c r="ELM35"/>
      <c r="ELN35"/>
      <c r="ELO35"/>
      <c r="ELP35"/>
      <c r="ELQ35"/>
      <c r="ELR35"/>
      <c r="ELS35"/>
      <c r="ELT35"/>
      <c r="ELU35"/>
      <c r="ELV35"/>
      <c r="ELW35"/>
      <c r="ELX35"/>
      <c r="ELY35"/>
      <c r="ELZ35"/>
      <c r="EMA35"/>
      <c r="EMB35"/>
      <c r="EMC35"/>
      <c r="EMD35"/>
      <c r="EME35"/>
      <c r="EMF35"/>
      <c r="EMG35"/>
      <c r="EMH35"/>
      <c r="EMI35"/>
      <c r="EMJ35"/>
      <c r="EMK35"/>
      <c r="EML35"/>
      <c r="EMM35"/>
      <c r="EMN35"/>
      <c r="EMO35"/>
      <c r="EMP35"/>
      <c r="EMQ35"/>
      <c r="EMR35"/>
      <c r="EMS35"/>
      <c r="EMT35"/>
      <c r="EMU35"/>
      <c r="EMV35"/>
      <c r="EMW35"/>
      <c r="EMX35"/>
      <c r="EMY35"/>
      <c r="EMZ35"/>
      <c r="ENA35"/>
      <c r="ENB35"/>
      <c r="ENC35"/>
      <c r="END35"/>
      <c r="ENE35"/>
      <c r="ENF35"/>
      <c r="ENG35"/>
      <c r="ENH35"/>
      <c r="ENI35"/>
      <c r="ENJ35"/>
      <c r="ENK35"/>
      <c r="ENL35"/>
      <c r="ENM35"/>
      <c r="ENN35"/>
      <c r="ENO35"/>
      <c r="ENP35"/>
      <c r="ENQ35"/>
      <c r="ENR35"/>
      <c r="ENS35"/>
      <c r="ENT35"/>
      <c r="ENU35"/>
      <c r="ENV35"/>
      <c r="ENW35"/>
      <c r="ENX35"/>
      <c r="ENY35"/>
      <c r="ENZ35"/>
      <c r="EOA35"/>
      <c r="EOB35"/>
      <c r="EOC35"/>
      <c r="EOD35"/>
      <c r="EOE35"/>
      <c r="EOF35"/>
      <c r="EOG35"/>
      <c r="EOH35"/>
      <c r="EOI35"/>
      <c r="EOJ35"/>
      <c r="EOK35"/>
      <c r="EOL35"/>
      <c r="EOM35"/>
      <c r="EON35"/>
      <c r="EOO35"/>
      <c r="EOP35"/>
      <c r="EOQ35"/>
      <c r="EOR35"/>
      <c r="EOS35"/>
      <c r="EOT35"/>
      <c r="EOU35"/>
      <c r="EOV35"/>
      <c r="EOW35"/>
      <c r="EOX35"/>
      <c r="EOY35"/>
      <c r="EOZ35"/>
      <c r="EPA35"/>
      <c r="EPB35"/>
      <c r="EPC35"/>
      <c r="EPD35"/>
      <c r="EPE35"/>
      <c r="EPF35"/>
      <c r="EPG35"/>
      <c r="EPH35"/>
      <c r="EPI35"/>
      <c r="EPJ35"/>
      <c r="EPK35"/>
      <c r="EPL35"/>
      <c r="EPM35"/>
      <c r="EPN35"/>
      <c r="EPO35"/>
      <c r="EPP35"/>
      <c r="EPQ35"/>
      <c r="EPR35"/>
      <c r="EPS35"/>
      <c r="EPT35"/>
      <c r="EPU35"/>
      <c r="EPV35"/>
      <c r="EPW35"/>
      <c r="EPX35"/>
      <c r="EPY35"/>
      <c r="EPZ35"/>
      <c r="EQA35"/>
      <c r="EQB35"/>
      <c r="EQC35"/>
      <c r="EQD35"/>
      <c r="EQE35"/>
      <c r="EQF35"/>
      <c r="EQG35"/>
      <c r="EQH35"/>
      <c r="EQI35"/>
      <c r="EQJ35"/>
      <c r="EQK35"/>
      <c r="EQL35"/>
      <c r="EQM35"/>
      <c r="EQN35"/>
      <c r="EQO35"/>
      <c r="EQP35"/>
      <c r="EQQ35"/>
      <c r="EQR35"/>
      <c r="EQS35"/>
      <c r="EQT35"/>
      <c r="EQU35"/>
      <c r="EQV35"/>
      <c r="EQW35"/>
      <c r="EQX35"/>
      <c r="EQY35"/>
      <c r="EQZ35"/>
      <c r="ERA35"/>
      <c r="ERB35"/>
      <c r="ERC35"/>
      <c r="ERD35"/>
      <c r="ERE35"/>
      <c r="ERF35"/>
      <c r="ERG35"/>
      <c r="ERH35"/>
      <c r="ERI35"/>
      <c r="ERJ35"/>
      <c r="ERK35"/>
      <c r="ERL35"/>
      <c r="ERM35"/>
      <c r="ERN35"/>
      <c r="ERO35"/>
      <c r="ERP35"/>
      <c r="ERQ35"/>
      <c r="ERR35"/>
      <c r="ERS35"/>
      <c r="ERT35"/>
      <c r="ERU35"/>
      <c r="ERV35"/>
      <c r="ERW35"/>
      <c r="ERX35"/>
      <c r="ERY35"/>
      <c r="ERZ35"/>
      <c r="ESA35"/>
      <c r="ESB35"/>
      <c r="ESC35"/>
      <c r="ESD35"/>
      <c r="ESE35"/>
      <c r="ESF35"/>
      <c r="ESG35"/>
      <c r="ESH35"/>
      <c r="ESI35"/>
      <c r="ESJ35"/>
      <c r="ESK35"/>
      <c r="ESL35"/>
      <c r="ESM35"/>
      <c r="ESN35"/>
      <c r="ESO35"/>
      <c r="ESP35"/>
      <c r="ESQ35"/>
      <c r="ESR35"/>
      <c r="ESS35"/>
      <c r="EST35"/>
      <c r="ESU35"/>
      <c r="ESV35"/>
      <c r="ESW35"/>
      <c r="ESX35"/>
      <c r="ESY35"/>
      <c r="ESZ35"/>
      <c r="ETA35"/>
      <c r="ETB35"/>
      <c r="ETC35"/>
      <c r="ETD35"/>
      <c r="ETE35"/>
      <c r="ETF35"/>
      <c r="ETG35"/>
      <c r="ETH35"/>
      <c r="ETI35"/>
      <c r="ETJ35"/>
      <c r="ETK35"/>
      <c r="ETL35"/>
      <c r="ETM35"/>
      <c r="ETN35"/>
      <c r="ETO35"/>
      <c r="ETP35"/>
      <c r="ETQ35"/>
      <c r="ETR35"/>
      <c r="ETS35"/>
      <c r="ETT35"/>
      <c r="ETU35"/>
      <c r="ETV35"/>
      <c r="ETW35"/>
      <c r="ETX35"/>
      <c r="ETY35"/>
      <c r="ETZ35"/>
      <c r="EUA35"/>
      <c r="EUB35"/>
      <c r="EUC35"/>
      <c r="EUD35"/>
      <c r="EUE35"/>
      <c r="EUF35"/>
      <c r="EUG35"/>
      <c r="EUH35"/>
      <c r="EUI35"/>
      <c r="EUJ35"/>
      <c r="EUK35"/>
      <c r="EUL35"/>
      <c r="EUM35"/>
      <c r="EUN35"/>
      <c r="EUO35"/>
      <c r="EUP35"/>
      <c r="EUQ35"/>
      <c r="EUR35"/>
      <c r="EUS35"/>
      <c r="EUT35"/>
      <c r="EUU35"/>
      <c r="EUV35"/>
      <c r="EUW35"/>
      <c r="EUX35"/>
      <c r="EUY35"/>
      <c r="EUZ35"/>
      <c r="EVA35"/>
      <c r="EVB35"/>
      <c r="EVC35"/>
      <c r="EVD35"/>
      <c r="EVE35"/>
      <c r="EVF35"/>
      <c r="EVG35"/>
      <c r="EVH35"/>
      <c r="EVI35"/>
      <c r="EVJ35"/>
      <c r="EVK35"/>
      <c r="EVL35"/>
      <c r="EVM35"/>
      <c r="EVN35"/>
      <c r="EVO35"/>
      <c r="EVP35"/>
      <c r="EVQ35"/>
      <c r="EVR35"/>
      <c r="EVS35"/>
      <c r="EVT35"/>
      <c r="EVU35"/>
      <c r="EVV35"/>
      <c r="EVW35"/>
      <c r="EVX35"/>
      <c r="EVY35"/>
      <c r="EVZ35"/>
      <c r="EWA35"/>
      <c r="EWB35"/>
      <c r="EWC35"/>
      <c r="EWD35"/>
      <c r="EWE35"/>
      <c r="EWF35"/>
      <c r="EWG35"/>
      <c r="EWH35"/>
      <c r="EWI35"/>
      <c r="EWJ35"/>
      <c r="EWK35"/>
      <c r="EWL35"/>
      <c r="EWM35"/>
      <c r="EWN35"/>
      <c r="EWO35"/>
      <c r="EWP35"/>
      <c r="EWQ35"/>
      <c r="EWR35"/>
      <c r="EWS35"/>
      <c r="EWT35"/>
      <c r="EWU35"/>
      <c r="EWV35"/>
      <c r="EWW35"/>
      <c r="EWX35"/>
      <c r="EWY35"/>
      <c r="EWZ35"/>
      <c r="EXA35"/>
      <c r="EXB35"/>
      <c r="EXC35"/>
      <c r="EXD35"/>
      <c r="EXE35"/>
      <c r="EXF35"/>
      <c r="EXG35"/>
      <c r="EXH35"/>
      <c r="EXI35"/>
      <c r="EXJ35"/>
      <c r="EXK35"/>
      <c r="EXL35"/>
      <c r="EXM35"/>
      <c r="EXN35"/>
      <c r="EXO35"/>
      <c r="EXP35"/>
      <c r="EXQ35"/>
      <c r="EXR35"/>
      <c r="EXS35"/>
      <c r="EXT35"/>
      <c r="EXU35"/>
      <c r="EXV35"/>
      <c r="EXW35"/>
      <c r="EXX35"/>
      <c r="EXY35"/>
      <c r="EXZ35"/>
      <c r="EYA35"/>
      <c r="EYB35"/>
      <c r="EYC35"/>
      <c r="EYD35"/>
      <c r="EYE35"/>
      <c r="EYF35"/>
      <c r="EYG35"/>
      <c r="EYH35"/>
      <c r="EYI35"/>
      <c r="EYJ35"/>
      <c r="EYK35"/>
      <c r="EYL35"/>
      <c r="EYM35"/>
      <c r="EYN35"/>
      <c r="EYO35"/>
      <c r="EYP35"/>
      <c r="EYQ35"/>
      <c r="EYR35"/>
      <c r="EYS35"/>
      <c r="EYT35"/>
      <c r="EYU35"/>
      <c r="EYV35"/>
      <c r="EYW35"/>
      <c r="EYX35"/>
      <c r="EYY35"/>
      <c r="EYZ35"/>
      <c r="EZA35"/>
      <c r="EZB35"/>
      <c r="EZC35"/>
      <c r="EZD35"/>
      <c r="EZE35"/>
      <c r="EZF35"/>
      <c r="EZG35"/>
      <c r="EZH35"/>
      <c r="EZI35"/>
      <c r="EZJ35"/>
      <c r="EZK35"/>
      <c r="EZL35"/>
      <c r="EZM35"/>
      <c r="EZN35"/>
      <c r="EZO35"/>
      <c r="EZP35"/>
      <c r="EZQ35"/>
      <c r="EZR35"/>
      <c r="EZS35"/>
      <c r="EZT35"/>
      <c r="EZU35"/>
      <c r="EZV35"/>
      <c r="EZW35"/>
      <c r="EZX35"/>
      <c r="EZY35"/>
      <c r="EZZ35"/>
      <c r="FAA35"/>
      <c r="FAB35"/>
      <c r="FAC35"/>
      <c r="FAD35"/>
      <c r="FAE35"/>
      <c r="FAF35"/>
      <c r="FAG35"/>
      <c r="FAH35"/>
      <c r="FAI35"/>
      <c r="FAJ35"/>
      <c r="FAK35"/>
      <c r="FAL35"/>
      <c r="FAM35"/>
      <c r="FAN35"/>
      <c r="FAO35"/>
      <c r="FAP35"/>
      <c r="FAQ35"/>
      <c r="FAR35"/>
      <c r="FAS35"/>
      <c r="FAT35"/>
      <c r="FAU35"/>
      <c r="FAV35"/>
      <c r="FAW35"/>
      <c r="FAX35"/>
      <c r="FAY35"/>
      <c r="FAZ35"/>
      <c r="FBA35"/>
      <c r="FBB35"/>
      <c r="FBC35"/>
      <c r="FBD35"/>
      <c r="FBE35"/>
      <c r="FBF35"/>
      <c r="FBG35"/>
      <c r="FBH35"/>
      <c r="FBI35"/>
      <c r="FBJ35"/>
      <c r="FBK35"/>
      <c r="FBL35"/>
      <c r="FBM35"/>
      <c r="FBN35"/>
      <c r="FBO35"/>
      <c r="FBP35"/>
      <c r="FBQ35"/>
      <c r="FBR35"/>
      <c r="FBS35"/>
      <c r="FBT35"/>
      <c r="FBU35"/>
      <c r="FBV35"/>
      <c r="FBW35"/>
      <c r="FBX35"/>
      <c r="FBY35"/>
      <c r="FBZ35"/>
      <c r="FCA35"/>
      <c r="FCB35"/>
      <c r="FCC35"/>
      <c r="FCD35"/>
      <c r="FCE35"/>
      <c r="FCF35"/>
      <c r="FCG35"/>
      <c r="FCH35"/>
      <c r="FCI35"/>
      <c r="FCJ35"/>
      <c r="FCK35"/>
      <c r="FCL35"/>
      <c r="FCM35"/>
      <c r="FCN35"/>
      <c r="FCO35"/>
      <c r="FCP35"/>
      <c r="FCQ35"/>
      <c r="FCR35"/>
      <c r="FCS35"/>
      <c r="FCT35"/>
      <c r="FCU35"/>
      <c r="FCV35"/>
      <c r="FCW35"/>
      <c r="FCX35"/>
      <c r="FCY35"/>
      <c r="FCZ35"/>
      <c r="FDA35"/>
      <c r="FDB35"/>
      <c r="FDC35"/>
      <c r="FDD35"/>
      <c r="FDE35"/>
      <c r="FDF35"/>
      <c r="FDG35"/>
      <c r="FDH35"/>
      <c r="FDI35"/>
      <c r="FDJ35"/>
      <c r="FDK35"/>
      <c r="FDL35"/>
      <c r="FDM35"/>
      <c r="FDN35"/>
      <c r="FDO35"/>
      <c r="FDP35"/>
      <c r="FDQ35"/>
      <c r="FDR35"/>
      <c r="FDS35"/>
      <c r="FDT35"/>
      <c r="FDU35"/>
      <c r="FDV35"/>
      <c r="FDW35"/>
      <c r="FDX35"/>
      <c r="FDY35"/>
      <c r="FDZ35"/>
      <c r="FEA35"/>
      <c r="FEB35"/>
      <c r="FEC35"/>
      <c r="FED35"/>
      <c r="FEE35"/>
      <c r="FEF35"/>
      <c r="FEG35"/>
      <c r="FEH35"/>
      <c r="FEI35"/>
      <c r="FEJ35"/>
      <c r="FEK35"/>
      <c r="FEL35"/>
      <c r="FEM35"/>
      <c r="FEN35"/>
      <c r="FEO35"/>
      <c r="FEP35"/>
      <c r="FEQ35"/>
      <c r="FER35"/>
      <c r="FES35"/>
      <c r="FET35"/>
      <c r="FEU35"/>
      <c r="FEV35"/>
      <c r="FEW35"/>
      <c r="FEX35"/>
      <c r="FEY35"/>
      <c r="FEZ35"/>
      <c r="FFA35"/>
      <c r="FFB35"/>
      <c r="FFC35"/>
      <c r="FFD35"/>
      <c r="FFE35"/>
      <c r="FFF35"/>
      <c r="FFG35"/>
      <c r="FFH35"/>
      <c r="FFI35"/>
      <c r="FFJ35"/>
      <c r="FFK35"/>
      <c r="FFL35"/>
      <c r="FFM35"/>
      <c r="FFN35"/>
      <c r="FFO35"/>
      <c r="FFP35"/>
      <c r="FFQ35"/>
      <c r="FFR35"/>
      <c r="FFS35"/>
      <c r="FFT35"/>
      <c r="FFU35"/>
      <c r="FFV35"/>
      <c r="FFW35"/>
      <c r="FFX35"/>
      <c r="FFY35"/>
      <c r="FFZ35"/>
      <c r="FGA35"/>
      <c r="FGB35"/>
      <c r="FGC35"/>
      <c r="FGD35"/>
      <c r="FGE35"/>
      <c r="FGF35"/>
      <c r="FGG35"/>
      <c r="FGH35"/>
      <c r="FGI35"/>
      <c r="FGJ35"/>
      <c r="FGK35"/>
      <c r="FGL35"/>
      <c r="FGM35"/>
      <c r="FGN35"/>
      <c r="FGO35"/>
      <c r="FGP35"/>
      <c r="FGQ35"/>
      <c r="FGR35"/>
      <c r="FGS35"/>
      <c r="FGT35"/>
      <c r="FGU35"/>
      <c r="FGV35"/>
      <c r="FGW35"/>
      <c r="FGX35"/>
      <c r="FGY35"/>
      <c r="FGZ35"/>
      <c r="FHA35"/>
      <c r="FHB35"/>
      <c r="FHC35"/>
      <c r="FHD35"/>
      <c r="FHE35"/>
      <c r="FHF35"/>
      <c r="FHG35"/>
      <c r="FHH35"/>
      <c r="FHI35"/>
      <c r="FHJ35"/>
      <c r="FHK35"/>
      <c r="FHL35"/>
      <c r="FHM35"/>
      <c r="FHN35"/>
      <c r="FHO35"/>
      <c r="FHP35"/>
      <c r="FHQ35"/>
      <c r="FHR35"/>
      <c r="FHS35"/>
      <c r="FHT35"/>
      <c r="FHU35"/>
      <c r="FHV35"/>
      <c r="FHW35"/>
      <c r="FHX35"/>
      <c r="FHY35"/>
      <c r="FHZ35"/>
      <c r="FIA35"/>
      <c r="FIB35"/>
      <c r="FIC35"/>
      <c r="FID35"/>
      <c r="FIE35"/>
      <c r="FIF35"/>
      <c r="FIG35"/>
      <c r="FIH35"/>
      <c r="FII35"/>
      <c r="FIJ35"/>
      <c r="FIK35"/>
      <c r="FIL35"/>
      <c r="FIM35"/>
      <c r="FIN35"/>
      <c r="FIO35"/>
      <c r="FIP35"/>
      <c r="FIQ35"/>
      <c r="FIR35"/>
      <c r="FIS35"/>
      <c r="FIT35"/>
      <c r="FIU35"/>
      <c r="FIV35"/>
      <c r="FIW35"/>
      <c r="FIX35"/>
      <c r="FIY35"/>
      <c r="FIZ35"/>
      <c r="FJA35"/>
      <c r="FJB35"/>
      <c r="FJC35"/>
      <c r="FJD35"/>
      <c r="FJE35"/>
      <c r="FJF35"/>
      <c r="FJG35"/>
      <c r="FJH35"/>
      <c r="FJI35"/>
      <c r="FJJ35"/>
      <c r="FJK35"/>
      <c r="FJL35"/>
      <c r="FJM35"/>
      <c r="FJN35"/>
      <c r="FJO35"/>
      <c r="FJP35"/>
      <c r="FJQ35"/>
      <c r="FJR35"/>
      <c r="FJS35"/>
      <c r="FJT35"/>
      <c r="FJU35"/>
      <c r="FJV35"/>
      <c r="FJW35"/>
      <c r="FJX35"/>
      <c r="FJY35"/>
      <c r="FJZ35"/>
      <c r="FKA35"/>
      <c r="FKB35"/>
      <c r="FKC35"/>
      <c r="FKD35"/>
      <c r="FKE35"/>
      <c r="FKF35"/>
      <c r="FKG35"/>
      <c r="FKH35"/>
      <c r="FKI35"/>
      <c r="FKJ35"/>
      <c r="FKK35"/>
      <c r="FKL35"/>
      <c r="FKM35"/>
      <c r="FKN35"/>
      <c r="FKO35"/>
      <c r="FKP35"/>
      <c r="FKQ35"/>
      <c r="FKR35"/>
      <c r="FKS35"/>
      <c r="FKT35"/>
      <c r="FKU35"/>
      <c r="FKV35"/>
      <c r="FKW35"/>
      <c r="FKX35"/>
      <c r="FKY35"/>
      <c r="FKZ35"/>
      <c r="FLA35"/>
      <c r="FLB35"/>
      <c r="FLC35"/>
      <c r="FLD35"/>
      <c r="FLE35"/>
      <c r="FLF35"/>
      <c r="FLG35"/>
      <c r="FLH35"/>
      <c r="FLI35"/>
      <c r="FLJ35"/>
      <c r="FLK35"/>
      <c r="FLL35"/>
      <c r="FLM35"/>
      <c r="FLN35"/>
      <c r="FLO35"/>
      <c r="FLP35"/>
      <c r="FLQ35"/>
      <c r="FLR35"/>
      <c r="FLS35"/>
      <c r="FLT35"/>
      <c r="FLU35"/>
      <c r="FLV35"/>
      <c r="FLW35"/>
      <c r="FLX35"/>
      <c r="FLY35"/>
      <c r="FLZ35"/>
      <c r="FMA35"/>
      <c r="FMB35"/>
      <c r="FMC35"/>
      <c r="FMD35"/>
      <c r="FME35"/>
      <c r="FMF35"/>
      <c r="FMG35"/>
      <c r="FMH35"/>
      <c r="FMI35"/>
      <c r="FMJ35"/>
      <c r="FMK35"/>
      <c r="FML35"/>
      <c r="FMM35"/>
      <c r="FMN35"/>
      <c r="FMO35"/>
      <c r="FMP35"/>
      <c r="FMQ35"/>
      <c r="FMR35"/>
      <c r="FMS35"/>
      <c r="FMT35"/>
      <c r="FMU35"/>
      <c r="FMV35"/>
      <c r="FMW35"/>
      <c r="FMX35"/>
      <c r="FMY35"/>
      <c r="FMZ35"/>
      <c r="FNA35"/>
      <c r="FNB35"/>
      <c r="FNC35"/>
      <c r="FND35"/>
      <c r="FNE35"/>
      <c r="FNF35"/>
      <c r="FNG35"/>
      <c r="FNH35"/>
      <c r="FNI35"/>
      <c r="FNJ35"/>
      <c r="FNK35"/>
      <c r="FNL35"/>
      <c r="FNM35"/>
      <c r="FNN35"/>
      <c r="FNO35"/>
      <c r="FNP35"/>
      <c r="FNQ35"/>
      <c r="FNR35"/>
      <c r="FNS35"/>
      <c r="FNT35"/>
      <c r="FNU35"/>
      <c r="FNV35"/>
      <c r="FNW35"/>
      <c r="FNX35"/>
      <c r="FNY35"/>
      <c r="FNZ35"/>
      <c r="FOA35"/>
      <c r="FOB35"/>
      <c r="FOC35"/>
      <c r="FOD35"/>
      <c r="FOE35"/>
      <c r="FOF35"/>
      <c r="FOG35"/>
      <c r="FOH35"/>
      <c r="FOI35"/>
      <c r="FOJ35"/>
      <c r="FOK35"/>
      <c r="FOL35"/>
      <c r="FOM35"/>
      <c r="FON35"/>
      <c r="FOO35"/>
      <c r="FOP35"/>
      <c r="FOQ35"/>
      <c r="FOR35"/>
      <c r="FOS35"/>
      <c r="FOT35"/>
      <c r="FOU35"/>
      <c r="FOV35"/>
      <c r="FOW35"/>
      <c r="FOX35"/>
      <c r="FOY35"/>
      <c r="FOZ35"/>
      <c r="FPA35"/>
      <c r="FPB35"/>
      <c r="FPC35"/>
      <c r="FPD35"/>
      <c r="FPE35"/>
      <c r="FPF35"/>
      <c r="FPG35"/>
      <c r="FPH35"/>
      <c r="FPI35"/>
      <c r="FPJ35"/>
      <c r="FPK35"/>
      <c r="FPL35"/>
      <c r="FPM35"/>
      <c r="FPN35"/>
      <c r="FPO35"/>
      <c r="FPP35"/>
      <c r="FPQ35"/>
      <c r="FPR35"/>
      <c r="FPS35"/>
      <c r="FPT35"/>
      <c r="FPU35"/>
      <c r="FPV35"/>
      <c r="FPW35"/>
      <c r="FPX35"/>
      <c r="FPY35"/>
      <c r="FPZ35"/>
      <c r="FQA35"/>
      <c r="FQB35"/>
      <c r="FQC35"/>
      <c r="FQD35"/>
      <c r="FQE35"/>
      <c r="FQF35"/>
      <c r="FQG35"/>
      <c r="FQH35"/>
      <c r="FQI35"/>
      <c r="FQJ35"/>
      <c r="FQK35"/>
      <c r="FQL35"/>
      <c r="FQM35"/>
      <c r="FQN35"/>
      <c r="FQO35"/>
      <c r="FQP35"/>
      <c r="FQQ35"/>
      <c r="FQR35"/>
      <c r="FQS35"/>
      <c r="FQT35"/>
      <c r="FQU35"/>
      <c r="FQV35"/>
      <c r="FQW35"/>
      <c r="FQX35"/>
      <c r="FQY35"/>
      <c r="FQZ35"/>
      <c r="FRA35"/>
      <c r="FRB35"/>
      <c r="FRC35"/>
      <c r="FRD35"/>
      <c r="FRE35"/>
      <c r="FRF35"/>
      <c r="FRG35"/>
      <c r="FRH35"/>
      <c r="FRI35"/>
      <c r="FRJ35"/>
      <c r="FRK35"/>
      <c r="FRL35"/>
      <c r="FRM35"/>
      <c r="FRN35"/>
      <c r="FRO35"/>
      <c r="FRP35"/>
      <c r="FRQ35"/>
      <c r="FRR35"/>
      <c r="FRS35"/>
      <c r="FRT35"/>
      <c r="FRU35"/>
      <c r="FRV35"/>
      <c r="FRW35"/>
      <c r="FRX35"/>
      <c r="FRY35"/>
      <c r="FRZ35"/>
      <c r="FSA35"/>
      <c r="FSB35"/>
      <c r="FSC35"/>
      <c r="FSD35"/>
      <c r="FSE35"/>
      <c r="FSF35"/>
      <c r="FSG35"/>
      <c r="FSH35"/>
      <c r="FSI35"/>
      <c r="FSJ35"/>
      <c r="FSK35"/>
      <c r="FSL35"/>
      <c r="FSM35"/>
      <c r="FSN35"/>
      <c r="FSO35"/>
      <c r="FSP35"/>
      <c r="FSQ35"/>
      <c r="FSR35"/>
      <c r="FSS35"/>
      <c r="FST35"/>
      <c r="FSU35"/>
      <c r="FSV35"/>
      <c r="FSW35"/>
      <c r="FSX35"/>
      <c r="FSY35"/>
      <c r="FSZ35"/>
      <c r="FTA35"/>
      <c r="FTB35"/>
      <c r="FTC35"/>
      <c r="FTD35"/>
      <c r="FTE35"/>
      <c r="FTF35"/>
      <c r="FTG35"/>
      <c r="FTH35"/>
      <c r="FTI35"/>
      <c r="FTJ35"/>
      <c r="FTK35"/>
      <c r="FTL35"/>
      <c r="FTM35"/>
      <c r="FTN35"/>
      <c r="FTO35"/>
      <c r="FTP35"/>
      <c r="FTQ35"/>
      <c r="FTR35"/>
      <c r="FTS35"/>
      <c r="FTT35"/>
      <c r="FTU35"/>
      <c r="FTV35"/>
      <c r="FTW35"/>
      <c r="FTX35"/>
      <c r="FTY35"/>
      <c r="FTZ35"/>
      <c r="FUA35"/>
      <c r="FUB35"/>
      <c r="FUC35"/>
      <c r="FUD35"/>
      <c r="FUE35"/>
      <c r="FUF35"/>
      <c r="FUG35"/>
      <c r="FUH35"/>
      <c r="FUI35"/>
      <c r="FUJ35"/>
      <c r="FUK35"/>
      <c r="FUL35"/>
      <c r="FUM35"/>
      <c r="FUN35"/>
      <c r="FUO35"/>
      <c r="FUP35"/>
      <c r="FUQ35"/>
      <c r="FUR35"/>
      <c r="FUS35"/>
      <c r="FUT35"/>
      <c r="FUU35"/>
      <c r="FUV35"/>
      <c r="FUW35"/>
      <c r="FUX35"/>
      <c r="FUY35"/>
      <c r="FUZ35"/>
      <c r="FVA35"/>
      <c r="FVB35"/>
      <c r="FVC35"/>
      <c r="FVD35"/>
      <c r="FVE35"/>
      <c r="FVF35"/>
      <c r="FVG35"/>
      <c r="FVH35"/>
      <c r="FVI35"/>
      <c r="FVJ35"/>
      <c r="FVK35"/>
      <c r="FVL35"/>
      <c r="FVM35"/>
      <c r="FVN35"/>
      <c r="FVO35"/>
      <c r="FVP35"/>
      <c r="FVQ35"/>
      <c r="FVR35"/>
      <c r="FVS35"/>
      <c r="FVT35"/>
      <c r="FVU35"/>
      <c r="FVV35"/>
      <c r="FVW35"/>
      <c r="FVX35"/>
      <c r="FVY35"/>
      <c r="FVZ35"/>
      <c r="FWA35"/>
      <c r="FWB35"/>
      <c r="FWC35"/>
      <c r="FWD35"/>
      <c r="FWE35"/>
      <c r="FWF35"/>
      <c r="FWG35"/>
      <c r="FWH35"/>
      <c r="FWI35"/>
      <c r="FWJ35"/>
      <c r="FWK35"/>
      <c r="FWL35"/>
      <c r="FWM35"/>
      <c r="FWN35"/>
      <c r="FWO35"/>
      <c r="FWP35"/>
      <c r="FWQ35"/>
      <c r="FWR35"/>
      <c r="FWS35"/>
      <c r="FWT35"/>
      <c r="FWU35"/>
      <c r="FWV35"/>
      <c r="FWW35"/>
      <c r="FWX35"/>
      <c r="FWY35"/>
      <c r="FWZ35"/>
      <c r="FXA35"/>
      <c r="FXB35"/>
      <c r="FXC35"/>
      <c r="FXD35"/>
      <c r="FXE35"/>
      <c r="FXF35"/>
      <c r="FXG35"/>
      <c r="FXH35"/>
      <c r="FXI35"/>
      <c r="FXJ35"/>
      <c r="FXK35"/>
      <c r="FXL35"/>
      <c r="FXM35"/>
      <c r="FXN35"/>
      <c r="FXO35"/>
      <c r="FXP35"/>
      <c r="FXQ35"/>
      <c r="FXR35"/>
      <c r="FXS35"/>
      <c r="FXT35"/>
      <c r="FXU35"/>
      <c r="FXV35"/>
      <c r="FXW35"/>
      <c r="FXX35"/>
      <c r="FXY35"/>
      <c r="FXZ35"/>
      <c r="FYA35"/>
      <c r="FYB35"/>
      <c r="FYC35"/>
      <c r="FYD35"/>
      <c r="FYE35"/>
      <c r="FYF35"/>
      <c r="FYG35"/>
      <c r="FYH35"/>
      <c r="FYI35"/>
      <c r="FYJ35"/>
      <c r="FYK35"/>
      <c r="FYL35"/>
      <c r="FYM35"/>
      <c r="FYN35"/>
      <c r="FYO35"/>
      <c r="FYP35"/>
      <c r="FYQ35"/>
      <c r="FYR35"/>
      <c r="FYS35"/>
      <c r="FYT35"/>
      <c r="FYU35"/>
      <c r="FYV35"/>
      <c r="FYW35"/>
      <c r="FYX35"/>
      <c r="FYY35"/>
      <c r="FYZ35"/>
      <c r="FZA35"/>
      <c r="FZB35"/>
      <c r="FZC35"/>
      <c r="FZD35"/>
      <c r="FZE35"/>
      <c r="FZF35"/>
      <c r="FZG35"/>
      <c r="FZH35"/>
      <c r="FZI35"/>
      <c r="FZJ35"/>
      <c r="FZK35"/>
      <c r="FZL35"/>
      <c r="FZM35"/>
      <c r="FZN35"/>
      <c r="FZO35"/>
      <c r="FZP35"/>
      <c r="FZQ35"/>
      <c r="FZR35"/>
      <c r="FZS35"/>
      <c r="FZT35"/>
      <c r="FZU35"/>
      <c r="FZV35"/>
      <c r="FZW35"/>
      <c r="FZX35"/>
      <c r="FZY35"/>
      <c r="FZZ35"/>
      <c r="GAA35"/>
      <c r="GAB35"/>
      <c r="GAC35"/>
      <c r="GAD35"/>
      <c r="GAE35"/>
      <c r="GAF35"/>
      <c r="GAG35"/>
      <c r="GAH35"/>
      <c r="GAI35"/>
      <c r="GAJ35"/>
      <c r="GAK35"/>
      <c r="GAL35"/>
      <c r="GAM35"/>
      <c r="GAN35"/>
      <c r="GAO35"/>
      <c r="GAP35"/>
      <c r="GAQ35"/>
      <c r="GAR35"/>
      <c r="GAS35"/>
      <c r="GAT35"/>
      <c r="GAU35"/>
      <c r="GAV35"/>
      <c r="GAW35"/>
      <c r="GAX35"/>
      <c r="GAY35"/>
      <c r="GAZ35"/>
      <c r="GBA35"/>
      <c r="GBB35"/>
      <c r="GBC35"/>
      <c r="GBD35"/>
      <c r="GBE35"/>
      <c r="GBF35"/>
      <c r="GBG35"/>
      <c r="GBH35"/>
      <c r="GBI35"/>
      <c r="GBJ35"/>
      <c r="GBK35"/>
      <c r="GBL35"/>
      <c r="GBM35"/>
      <c r="GBN35"/>
      <c r="GBO35"/>
      <c r="GBP35"/>
      <c r="GBQ35"/>
      <c r="GBR35"/>
      <c r="GBS35"/>
      <c r="GBT35"/>
      <c r="GBU35"/>
      <c r="GBV35"/>
      <c r="GBW35"/>
      <c r="GBX35"/>
      <c r="GBY35"/>
      <c r="GBZ35"/>
      <c r="GCA35"/>
      <c r="GCB35"/>
      <c r="GCC35"/>
      <c r="GCD35"/>
      <c r="GCE35"/>
      <c r="GCF35"/>
      <c r="GCG35"/>
      <c r="GCH35"/>
      <c r="GCI35"/>
      <c r="GCJ35"/>
      <c r="GCK35"/>
      <c r="GCL35"/>
      <c r="GCM35"/>
      <c r="GCN35"/>
      <c r="GCO35"/>
      <c r="GCP35"/>
      <c r="GCQ35"/>
      <c r="GCR35"/>
      <c r="GCS35"/>
      <c r="GCT35"/>
      <c r="GCU35"/>
      <c r="GCV35"/>
      <c r="GCW35"/>
      <c r="GCX35"/>
      <c r="GCY35"/>
      <c r="GCZ35"/>
      <c r="GDA35"/>
      <c r="GDB35"/>
      <c r="GDC35"/>
      <c r="GDD35"/>
      <c r="GDE35"/>
      <c r="GDF35"/>
      <c r="GDG35"/>
      <c r="GDH35"/>
      <c r="GDI35"/>
      <c r="GDJ35"/>
      <c r="GDK35"/>
      <c r="GDL35"/>
      <c r="GDM35"/>
      <c r="GDN35"/>
      <c r="GDO35"/>
      <c r="GDP35"/>
      <c r="GDQ35"/>
      <c r="GDR35"/>
      <c r="GDS35"/>
      <c r="GDT35"/>
      <c r="GDU35"/>
      <c r="GDV35"/>
      <c r="GDW35"/>
      <c r="GDX35"/>
      <c r="GDY35"/>
      <c r="GDZ35"/>
      <c r="GEA35"/>
      <c r="GEB35"/>
      <c r="GEC35"/>
      <c r="GED35"/>
      <c r="GEE35"/>
      <c r="GEF35"/>
      <c r="GEG35"/>
      <c r="GEH35"/>
      <c r="GEI35"/>
      <c r="GEJ35"/>
      <c r="GEK35"/>
      <c r="GEL35"/>
      <c r="GEM35"/>
      <c r="GEN35"/>
      <c r="GEO35"/>
      <c r="GEP35"/>
      <c r="GEQ35"/>
      <c r="GER35"/>
      <c r="GES35"/>
      <c r="GET35"/>
      <c r="GEU35"/>
      <c r="GEV35"/>
      <c r="GEW35"/>
      <c r="GEX35"/>
      <c r="GEY35"/>
      <c r="GEZ35"/>
      <c r="GFA35"/>
      <c r="GFB35"/>
      <c r="GFC35"/>
      <c r="GFD35"/>
      <c r="GFE35"/>
      <c r="GFF35"/>
      <c r="GFG35"/>
      <c r="GFH35"/>
      <c r="GFI35"/>
      <c r="GFJ35"/>
      <c r="GFK35"/>
      <c r="GFL35"/>
      <c r="GFM35"/>
      <c r="GFN35"/>
      <c r="GFO35"/>
      <c r="GFP35"/>
      <c r="GFQ35"/>
      <c r="GFR35"/>
      <c r="GFS35"/>
      <c r="GFT35"/>
      <c r="GFU35"/>
      <c r="GFV35"/>
      <c r="GFW35"/>
      <c r="GFX35"/>
      <c r="GFY35"/>
      <c r="GFZ35"/>
      <c r="GGA35"/>
      <c r="GGB35"/>
      <c r="GGC35"/>
      <c r="GGD35"/>
      <c r="GGE35"/>
      <c r="GGF35"/>
      <c r="GGG35"/>
      <c r="GGH35"/>
      <c r="GGI35"/>
      <c r="GGJ35"/>
      <c r="GGK35"/>
      <c r="GGL35"/>
      <c r="GGM35"/>
      <c r="GGN35"/>
      <c r="GGO35"/>
      <c r="GGP35"/>
      <c r="GGQ35"/>
      <c r="GGR35"/>
      <c r="GGS35"/>
      <c r="GGT35"/>
      <c r="GGU35"/>
      <c r="GGV35"/>
      <c r="GGW35"/>
      <c r="GGX35"/>
      <c r="GGY35"/>
      <c r="GGZ35"/>
      <c r="GHA35"/>
      <c r="GHB35"/>
      <c r="GHC35"/>
      <c r="GHD35"/>
      <c r="GHE35"/>
      <c r="GHF35"/>
      <c r="GHG35"/>
      <c r="GHH35"/>
      <c r="GHI35"/>
      <c r="GHJ35"/>
      <c r="GHK35"/>
      <c r="GHL35"/>
      <c r="GHM35"/>
      <c r="GHN35"/>
      <c r="GHO35"/>
      <c r="GHP35"/>
      <c r="GHQ35"/>
      <c r="GHR35"/>
      <c r="GHS35"/>
      <c r="GHT35"/>
      <c r="GHU35"/>
      <c r="GHV35"/>
      <c r="GHW35"/>
      <c r="GHX35"/>
      <c r="GHY35"/>
      <c r="GHZ35"/>
      <c r="GIA35"/>
      <c r="GIB35"/>
      <c r="GIC35"/>
      <c r="GID35"/>
      <c r="GIE35"/>
      <c r="GIF35"/>
      <c r="GIG35"/>
      <c r="GIH35"/>
      <c r="GII35"/>
      <c r="GIJ35"/>
      <c r="GIK35"/>
      <c r="GIL35"/>
      <c r="GIM35"/>
      <c r="GIN35"/>
      <c r="GIO35"/>
      <c r="GIP35"/>
      <c r="GIQ35"/>
      <c r="GIR35"/>
      <c r="GIS35"/>
      <c r="GIT35"/>
      <c r="GIU35"/>
      <c r="GIV35"/>
      <c r="GIW35"/>
      <c r="GIX35"/>
      <c r="GIY35"/>
      <c r="GIZ35"/>
      <c r="GJA35"/>
      <c r="GJB35"/>
      <c r="GJC35"/>
      <c r="GJD35"/>
      <c r="GJE35"/>
      <c r="GJF35"/>
      <c r="GJG35"/>
      <c r="GJH35"/>
      <c r="GJI35"/>
      <c r="GJJ35"/>
      <c r="GJK35"/>
      <c r="GJL35"/>
      <c r="GJM35"/>
      <c r="GJN35"/>
      <c r="GJO35"/>
      <c r="GJP35"/>
      <c r="GJQ35"/>
      <c r="GJR35"/>
      <c r="GJS35"/>
      <c r="GJT35"/>
      <c r="GJU35"/>
      <c r="GJV35"/>
      <c r="GJW35"/>
      <c r="GJX35"/>
      <c r="GJY35"/>
      <c r="GJZ35"/>
      <c r="GKA35"/>
      <c r="GKB35"/>
      <c r="GKC35"/>
      <c r="GKD35"/>
      <c r="GKE35"/>
      <c r="GKF35"/>
      <c r="GKG35"/>
      <c r="GKH35"/>
      <c r="GKI35"/>
      <c r="GKJ35"/>
      <c r="GKK35"/>
      <c r="GKL35"/>
      <c r="GKM35"/>
      <c r="GKN35"/>
      <c r="GKO35"/>
      <c r="GKP35"/>
      <c r="GKQ35"/>
      <c r="GKR35"/>
      <c r="GKS35"/>
      <c r="GKT35"/>
      <c r="GKU35"/>
      <c r="GKV35"/>
      <c r="GKW35"/>
      <c r="GKX35"/>
      <c r="GKY35"/>
      <c r="GKZ35"/>
      <c r="GLA35"/>
      <c r="GLB35"/>
      <c r="GLC35"/>
      <c r="GLD35"/>
      <c r="GLE35"/>
      <c r="GLF35"/>
      <c r="GLG35"/>
      <c r="GLH35"/>
      <c r="GLI35"/>
      <c r="GLJ35"/>
      <c r="GLK35"/>
      <c r="GLL35"/>
      <c r="GLM35"/>
      <c r="GLN35"/>
      <c r="GLO35"/>
      <c r="GLP35"/>
      <c r="GLQ35"/>
      <c r="GLR35"/>
      <c r="GLS35"/>
      <c r="GLT35"/>
      <c r="GLU35"/>
      <c r="GLV35"/>
      <c r="GLW35"/>
      <c r="GLX35"/>
      <c r="GLY35"/>
      <c r="GLZ35"/>
      <c r="GMA35"/>
      <c r="GMB35"/>
      <c r="GMC35"/>
      <c r="GMD35"/>
      <c r="GME35"/>
      <c r="GMF35"/>
      <c r="GMG35"/>
      <c r="GMH35"/>
      <c r="GMI35"/>
      <c r="GMJ35"/>
      <c r="GMK35"/>
      <c r="GML35"/>
      <c r="GMM35"/>
      <c r="GMN35"/>
      <c r="GMO35"/>
      <c r="GMP35"/>
      <c r="GMQ35"/>
      <c r="GMR35"/>
      <c r="GMS35"/>
      <c r="GMT35"/>
      <c r="GMU35"/>
      <c r="GMV35"/>
      <c r="GMW35"/>
      <c r="GMX35"/>
      <c r="GMY35"/>
      <c r="GMZ35"/>
      <c r="GNA35"/>
      <c r="GNB35"/>
      <c r="GNC35"/>
      <c r="GND35"/>
      <c r="GNE35"/>
      <c r="GNF35"/>
      <c r="GNG35"/>
      <c r="GNH35"/>
      <c r="GNI35"/>
      <c r="GNJ35"/>
      <c r="GNK35"/>
      <c r="GNL35"/>
      <c r="GNM35"/>
      <c r="GNN35"/>
      <c r="GNO35"/>
      <c r="GNP35"/>
      <c r="GNQ35"/>
      <c r="GNR35"/>
      <c r="GNS35"/>
      <c r="GNT35"/>
      <c r="GNU35"/>
      <c r="GNV35"/>
      <c r="GNW35"/>
      <c r="GNX35"/>
      <c r="GNY35"/>
      <c r="GNZ35"/>
      <c r="GOA35"/>
      <c r="GOB35"/>
      <c r="GOC35"/>
      <c r="GOD35"/>
      <c r="GOE35"/>
      <c r="GOF35"/>
      <c r="GOG35"/>
      <c r="GOH35"/>
      <c r="GOI35"/>
      <c r="GOJ35"/>
      <c r="GOK35"/>
      <c r="GOL35"/>
      <c r="GOM35"/>
      <c r="GON35"/>
      <c r="GOO35"/>
      <c r="GOP35"/>
      <c r="GOQ35"/>
      <c r="GOR35"/>
      <c r="GOS35"/>
      <c r="GOT35"/>
      <c r="GOU35"/>
      <c r="GOV35"/>
      <c r="GOW35"/>
      <c r="GOX35"/>
      <c r="GOY35"/>
      <c r="GOZ35"/>
      <c r="GPA35"/>
      <c r="GPB35"/>
      <c r="GPC35"/>
      <c r="GPD35"/>
      <c r="GPE35"/>
      <c r="GPF35"/>
      <c r="GPG35"/>
      <c r="GPH35"/>
      <c r="GPI35"/>
      <c r="GPJ35"/>
      <c r="GPK35"/>
      <c r="GPL35"/>
      <c r="GPM35"/>
      <c r="GPN35"/>
      <c r="GPO35"/>
      <c r="GPP35"/>
      <c r="GPQ35"/>
      <c r="GPR35"/>
      <c r="GPS35"/>
      <c r="GPT35"/>
      <c r="GPU35"/>
      <c r="GPV35"/>
      <c r="GPW35"/>
      <c r="GPX35"/>
      <c r="GPY35"/>
      <c r="GPZ35"/>
      <c r="GQA35"/>
      <c r="GQB35"/>
      <c r="GQC35"/>
      <c r="GQD35"/>
      <c r="GQE35"/>
      <c r="GQF35"/>
      <c r="GQG35"/>
      <c r="GQH35"/>
      <c r="GQI35"/>
      <c r="GQJ35"/>
      <c r="GQK35"/>
      <c r="GQL35"/>
      <c r="GQM35"/>
      <c r="GQN35"/>
      <c r="GQO35"/>
      <c r="GQP35"/>
      <c r="GQQ35"/>
      <c r="GQR35"/>
      <c r="GQS35"/>
      <c r="GQT35"/>
      <c r="GQU35"/>
      <c r="GQV35"/>
      <c r="GQW35"/>
      <c r="GQX35"/>
      <c r="GQY35"/>
      <c r="GQZ35"/>
      <c r="GRA35"/>
      <c r="GRB35"/>
      <c r="GRC35"/>
      <c r="GRD35"/>
      <c r="GRE35"/>
      <c r="GRF35"/>
      <c r="GRG35"/>
      <c r="GRH35"/>
      <c r="GRI35"/>
      <c r="GRJ35"/>
      <c r="GRK35"/>
      <c r="GRL35"/>
      <c r="GRM35"/>
      <c r="GRN35"/>
      <c r="GRO35"/>
      <c r="GRP35"/>
      <c r="GRQ35"/>
      <c r="GRR35"/>
      <c r="GRS35"/>
      <c r="GRT35"/>
      <c r="GRU35"/>
      <c r="GRV35"/>
      <c r="GRW35"/>
      <c r="GRX35"/>
      <c r="GRY35"/>
      <c r="GRZ35"/>
      <c r="GSA35"/>
      <c r="GSB35"/>
      <c r="GSC35"/>
      <c r="GSD35"/>
      <c r="GSE35"/>
      <c r="GSF35"/>
      <c r="GSG35"/>
      <c r="GSH35"/>
      <c r="GSI35"/>
      <c r="GSJ35"/>
      <c r="GSK35"/>
      <c r="GSL35"/>
      <c r="GSM35"/>
      <c r="GSN35"/>
      <c r="GSO35"/>
      <c r="GSP35"/>
      <c r="GSQ35"/>
      <c r="GSR35"/>
      <c r="GSS35"/>
      <c r="GST35"/>
      <c r="GSU35"/>
      <c r="GSV35"/>
      <c r="GSW35"/>
      <c r="GSX35"/>
      <c r="GSY35"/>
      <c r="GSZ35"/>
      <c r="GTA35"/>
      <c r="GTB35"/>
      <c r="GTC35"/>
      <c r="GTD35"/>
      <c r="GTE35"/>
      <c r="GTF35"/>
      <c r="GTG35"/>
      <c r="GTH35"/>
      <c r="GTI35"/>
      <c r="GTJ35"/>
      <c r="GTK35"/>
      <c r="GTL35"/>
      <c r="GTM35"/>
      <c r="GTN35"/>
      <c r="GTO35"/>
      <c r="GTP35"/>
      <c r="GTQ35"/>
      <c r="GTR35"/>
      <c r="GTS35"/>
      <c r="GTT35"/>
      <c r="GTU35"/>
      <c r="GTV35"/>
      <c r="GTW35"/>
      <c r="GTX35"/>
      <c r="GTY35"/>
      <c r="GTZ35"/>
      <c r="GUA35"/>
      <c r="GUB35"/>
      <c r="GUC35"/>
      <c r="GUD35"/>
      <c r="GUE35"/>
      <c r="GUF35"/>
      <c r="GUG35"/>
      <c r="GUH35"/>
      <c r="GUI35"/>
      <c r="GUJ35"/>
      <c r="GUK35"/>
      <c r="GUL35"/>
      <c r="GUM35"/>
      <c r="GUN35"/>
      <c r="GUO35"/>
      <c r="GUP35"/>
      <c r="GUQ35"/>
      <c r="GUR35"/>
      <c r="GUS35"/>
      <c r="GUT35"/>
      <c r="GUU35"/>
      <c r="GUV35"/>
      <c r="GUW35"/>
      <c r="GUX35"/>
      <c r="GUY35"/>
      <c r="GUZ35"/>
      <c r="GVA35"/>
      <c r="GVB35"/>
      <c r="GVC35"/>
      <c r="GVD35"/>
      <c r="GVE35"/>
      <c r="GVF35"/>
      <c r="GVG35"/>
      <c r="GVH35"/>
      <c r="GVI35"/>
      <c r="GVJ35"/>
      <c r="GVK35"/>
      <c r="GVL35"/>
      <c r="GVM35"/>
      <c r="GVN35"/>
      <c r="GVO35"/>
      <c r="GVP35"/>
      <c r="GVQ35"/>
      <c r="GVR35"/>
      <c r="GVS35"/>
      <c r="GVT35"/>
      <c r="GVU35"/>
      <c r="GVV35"/>
      <c r="GVW35"/>
      <c r="GVX35"/>
      <c r="GVY35"/>
      <c r="GVZ35"/>
      <c r="GWA35"/>
      <c r="GWB35"/>
      <c r="GWC35"/>
      <c r="GWD35"/>
      <c r="GWE35"/>
      <c r="GWF35"/>
      <c r="GWG35"/>
      <c r="GWH35"/>
      <c r="GWI35"/>
      <c r="GWJ35"/>
      <c r="GWK35"/>
      <c r="GWL35"/>
      <c r="GWM35"/>
      <c r="GWN35"/>
      <c r="GWO35"/>
      <c r="GWP35"/>
      <c r="GWQ35"/>
      <c r="GWR35"/>
      <c r="GWS35"/>
      <c r="GWT35"/>
      <c r="GWU35"/>
      <c r="GWV35"/>
      <c r="GWW35"/>
      <c r="GWX35"/>
      <c r="GWY35"/>
      <c r="GWZ35"/>
      <c r="GXA35"/>
      <c r="GXB35"/>
      <c r="GXC35"/>
      <c r="GXD35"/>
      <c r="GXE35"/>
      <c r="GXF35"/>
      <c r="GXG35"/>
      <c r="GXH35"/>
      <c r="GXI35"/>
      <c r="GXJ35"/>
      <c r="GXK35"/>
      <c r="GXL35"/>
      <c r="GXM35"/>
      <c r="GXN35"/>
      <c r="GXO35"/>
      <c r="GXP35"/>
      <c r="GXQ35"/>
      <c r="GXR35"/>
      <c r="GXS35"/>
      <c r="GXT35"/>
      <c r="GXU35"/>
      <c r="GXV35"/>
      <c r="GXW35"/>
      <c r="GXX35"/>
      <c r="GXY35"/>
      <c r="GXZ35"/>
      <c r="GYA35"/>
      <c r="GYB35"/>
      <c r="GYC35"/>
      <c r="GYD35"/>
      <c r="GYE35"/>
      <c r="GYF35"/>
      <c r="GYG35"/>
      <c r="GYH35"/>
      <c r="GYI35"/>
      <c r="GYJ35"/>
      <c r="GYK35"/>
      <c r="GYL35"/>
      <c r="GYM35"/>
      <c r="GYN35"/>
      <c r="GYO35"/>
      <c r="GYP35"/>
      <c r="GYQ35"/>
      <c r="GYR35"/>
      <c r="GYS35"/>
      <c r="GYT35"/>
      <c r="GYU35"/>
      <c r="GYV35"/>
      <c r="GYW35"/>
      <c r="GYX35"/>
      <c r="GYY35"/>
      <c r="GYZ35"/>
      <c r="GZA35"/>
      <c r="GZB35"/>
      <c r="GZC35"/>
      <c r="GZD35"/>
      <c r="GZE35"/>
      <c r="GZF35"/>
      <c r="GZG35"/>
      <c r="GZH35"/>
      <c r="GZI35"/>
      <c r="GZJ35"/>
      <c r="GZK35"/>
      <c r="GZL35"/>
      <c r="GZM35"/>
      <c r="GZN35"/>
      <c r="GZO35"/>
      <c r="GZP35"/>
      <c r="GZQ35"/>
      <c r="GZR35"/>
      <c r="GZS35"/>
      <c r="GZT35"/>
      <c r="GZU35"/>
      <c r="GZV35"/>
      <c r="GZW35"/>
      <c r="GZX35"/>
      <c r="GZY35"/>
      <c r="GZZ35"/>
      <c r="HAA35"/>
      <c r="HAB35"/>
      <c r="HAC35"/>
      <c r="HAD35"/>
      <c r="HAE35"/>
      <c r="HAF35"/>
      <c r="HAG35"/>
      <c r="HAH35"/>
      <c r="HAI35"/>
      <c r="HAJ35"/>
      <c r="HAK35"/>
      <c r="HAL35"/>
      <c r="HAM35"/>
      <c r="HAN35"/>
      <c r="HAO35"/>
      <c r="HAP35"/>
      <c r="HAQ35"/>
      <c r="HAR35"/>
      <c r="HAS35"/>
      <c r="HAT35"/>
      <c r="HAU35"/>
      <c r="HAV35"/>
      <c r="HAW35"/>
      <c r="HAX35"/>
      <c r="HAY35"/>
      <c r="HAZ35"/>
      <c r="HBA35"/>
      <c r="HBB35"/>
      <c r="HBC35"/>
      <c r="HBD35"/>
      <c r="HBE35"/>
      <c r="HBF35"/>
      <c r="HBG35"/>
      <c r="HBH35"/>
      <c r="HBI35"/>
      <c r="HBJ35"/>
      <c r="HBK35"/>
      <c r="HBL35"/>
      <c r="HBM35"/>
      <c r="HBN35"/>
      <c r="HBO35"/>
      <c r="HBP35"/>
      <c r="HBQ35"/>
      <c r="HBR35"/>
      <c r="HBS35"/>
      <c r="HBT35"/>
      <c r="HBU35"/>
      <c r="HBV35"/>
      <c r="HBW35"/>
      <c r="HBX35"/>
      <c r="HBY35"/>
      <c r="HBZ35"/>
      <c r="HCA35"/>
      <c r="HCB35"/>
      <c r="HCC35"/>
      <c r="HCD35"/>
      <c r="HCE35"/>
      <c r="HCF35"/>
      <c r="HCG35"/>
      <c r="HCH35"/>
      <c r="HCI35"/>
      <c r="HCJ35"/>
      <c r="HCK35"/>
      <c r="HCL35"/>
      <c r="HCM35"/>
      <c r="HCN35"/>
      <c r="HCO35"/>
      <c r="HCP35"/>
      <c r="HCQ35"/>
      <c r="HCR35"/>
      <c r="HCS35"/>
      <c r="HCT35"/>
      <c r="HCU35"/>
      <c r="HCV35"/>
      <c r="HCW35"/>
      <c r="HCX35"/>
      <c r="HCY35"/>
      <c r="HCZ35"/>
      <c r="HDA35"/>
      <c r="HDB35"/>
      <c r="HDC35"/>
      <c r="HDD35"/>
      <c r="HDE35"/>
      <c r="HDF35"/>
      <c r="HDG35"/>
      <c r="HDH35"/>
      <c r="HDI35"/>
      <c r="HDJ35"/>
      <c r="HDK35"/>
      <c r="HDL35"/>
      <c r="HDM35"/>
      <c r="HDN35"/>
      <c r="HDO35"/>
      <c r="HDP35"/>
      <c r="HDQ35"/>
      <c r="HDR35"/>
      <c r="HDS35"/>
      <c r="HDT35"/>
      <c r="HDU35"/>
      <c r="HDV35"/>
      <c r="HDW35"/>
      <c r="HDX35"/>
      <c r="HDY35"/>
      <c r="HDZ35"/>
      <c r="HEA35"/>
      <c r="HEB35"/>
      <c r="HEC35"/>
      <c r="HED35"/>
      <c r="HEE35"/>
      <c r="HEF35"/>
      <c r="HEG35"/>
      <c r="HEH35"/>
      <c r="HEI35"/>
      <c r="HEJ35"/>
      <c r="HEK35"/>
      <c r="HEL35"/>
      <c r="HEM35"/>
      <c r="HEN35"/>
      <c r="HEO35"/>
      <c r="HEP35"/>
      <c r="HEQ35"/>
      <c r="HER35"/>
      <c r="HES35"/>
      <c r="HET35"/>
      <c r="HEU35"/>
      <c r="HEV35"/>
      <c r="HEW35"/>
      <c r="HEX35"/>
      <c r="HEY35"/>
      <c r="HEZ35"/>
      <c r="HFA35"/>
      <c r="HFB35"/>
      <c r="HFC35"/>
      <c r="HFD35"/>
      <c r="HFE35"/>
      <c r="HFF35"/>
      <c r="HFG35"/>
      <c r="HFH35"/>
      <c r="HFI35"/>
      <c r="HFJ35"/>
      <c r="HFK35"/>
      <c r="HFL35"/>
      <c r="HFM35"/>
      <c r="HFN35"/>
      <c r="HFO35"/>
      <c r="HFP35"/>
      <c r="HFQ35"/>
      <c r="HFR35"/>
      <c r="HFS35"/>
      <c r="HFT35"/>
      <c r="HFU35"/>
      <c r="HFV35"/>
      <c r="HFW35"/>
      <c r="HFX35"/>
      <c r="HFY35"/>
      <c r="HFZ35"/>
      <c r="HGA35"/>
      <c r="HGB35"/>
      <c r="HGC35"/>
      <c r="HGD35"/>
      <c r="HGE35"/>
      <c r="HGF35"/>
      <c r="HGG35"/>
      <c r="HGH35"/>
      <c r="HGI35"/>
      <c r="HGJ35"/>
      <c r="HGK35"/>
      <c r="HGL35"/>
      <c r="HGM35"/>
      <c r="HGN35"/>
      <c r="HGO35"/>
      <c r="HGP35"/>
      <c r="HGQ35"/>
      <c r="HGR35"/>
      <c r="HGS35"/>
      <c r="HGT35"/>
      <c r="HGU35"/>
      <c r="HGV35"/>
      <c r="HGW35"/>
      <c r="HGX35"/>
      <c r="HGY35"/>
      <c r="HGZ35"/>
      <c r="HHA35"/>
      <c r="HHB35"/>
      <c r="HHC35"/>
      <c r="HHD35"/>
      <c r="HHE35"/>
      <c r="HHF35"/>
      <c r="HHG35"/>
      <c r="HHH35"/>
      <c r="HHI35"/>
      <c r="HHJ35"/>
      <c r="HHK35"/>
      <c r="HHL35"/>
      <c r="HHM35"/>
      <c r="HHN35"/>
      <c r="HHO35"/>
      <c r="HHP35"/>
      <c r="HHQ35"/>
      <c r="HHR35"/>
      <c r="HHS35"/>
      <c r="HHT35"/>
      <c r="HHU35"/>
      <c r="HHV35"/>
      <c r="HHW35"/>
      <c r="HHX35"/>
      <c r="HHY35"/>
      <c r="HHZ35"/>
      <c r="HIA35"/>
      <c r="HIB35"/>
      <c r="HIC35"/>
      <c r="HID35"/>
      <c r="HIE35"/>
      <c r="HIF35"/>
      <c r="HIG35"/>
      <c r="HIH35"/>
      <c r="HII35"/>
      <c r="HIJ35"/>
      <c r="HIK35"/>
      <c r="HIL35"/>
      <c r="HIM35"/>
      <c r="HIN35"/>
      <c r="HIO35"/>
      <c r="HIP35"/>
      <c r="HIQ35"/>
      <c r="HIR35"/>
      <c r="HIS35"/>
      <c r="HIT35"/>
      <c r="HIU35"/>
      <c r="HIV35"/>
      <c r="HIW35"/>
      <c r="HIX35"/>
      <c r="HIY35"/>
      <c r="HIZ35"/>
      <c r="HJA35"/>
      <c r="HJB35"/>
      <c r="HJC35"/>
      <c r="HJD35"/>
      <c r="HJE35"/>
      <c r="HJF35"/>
      <c r="HJG35"/>
      <c r="HJH35"/>
      <c r="HJI35"/>
      <c r="HJJ35"/>
      <c r="HJK35"/>
      <c r="HJL35"/>
      <c r="HJM35"/>
      <c r="HJN35"/>
      <c r="HJO35"/>
      <c r="HJP35"/>
      <c r="HJQ35"/>
      <c r="HJR35"/>
      <c r="HJS35"/>
      <c r="HJT35"/>
      <c r="HJU35"/>
      <c r="HJV35"/>
      <c r="HJW35"/>
      <c r="HJX35"/>
      <c r="HJY35"/>
      <c r="HJZ35"/>
      <c r="HKA35"/>
      <c r="HKB35"/>
      <c r="HKC35"/>
      <c r="HKD35"/>
      <c r="HKE35"/>
      <c r="HKF35"/>
      <c r="HKG35"/>
      <c r="HKH35"/>
      <c r="HKI35"/>
      <c r="HKJ35"/>
      <c r="HKK35"/>
      <c r="HKL35"/>
      <c r="HKM35"/>
      <c r="HKN35"/>
      <c r="HKO35"/>
      <c r="HKP35"/>
      <c r="HKQ35"/>
      <c r="HKR35"/>
      <c r="HKS35"/>
      <c r="HKT35"/>
      <c r="HKU35"/>
      <c r="HKV35"/>
      <c r="HKW35"/>
      <c r="HKX35"/>
      <c r="HKY35"/>
      <c r="HKZ35"/>
      <c r="HLA35"/>
      <c r="HLB35"/>
      <c r="HLC35"/>
      <c r="HLD35"/>
      <c r="HLE35"/>
      <c r="HLF35"/>
      <c r="HLG35"/>
      <c r="HLH35"/>
      <c r="HLI35"/>
      <c r="HLJ35"/>
      <c r="HLK35"/>
      <c r="HLL35"/>
      <c r="HLM35"/>
      <c r="HLN35"/>
      <c r="HLO35"/>
      <c r="HLP35"/>
      <c r="HLQ35"/>
      <c r="HLR35"/>
      <c r="HLS35"/>
      <c r="HLT35"/>
      <c r="HLU35"/>
      <c r="HLV35"/>
      <c r="HLW35"/>
      <c r="HLX35"/>
      <c r="HLY35"/>
      <c r="HLZ35"/>
      <c r="HMA35"/>
      <c r="HMB35"/>
      <c r="HMC35"/>
      <c r="HMD35"/>
      <c r="HME35"/>
      <c r="HMF35"/>
      <c r="HMG35"/>
      <c r="HMH35"/>
      <c r="HMI35"/>
      <c r="HMJ35"/>
      <c r="HMK35"/>
      <c r="HML35"/>
      <c r="HMM35"/>
      <c r="HMN35"/>
      <c r="HMO35"/>
      <c r="HMP35"/>
      <c r="HMQ35"/>
      <c r="HMR35"/>
      <c r="HMS35"/>
      <c r="HMT35"/>
      <c r="HMU35"/>
      <c r="HMV35"/>
      <c r="HMW35"/>
      <c r="HMX35"/>
      <c r="HMY35"/>
      <c r="HMZ35"/>
      <c r="HNA35"/>
      <c r="HNB35"/>
      <c r="HNC35"/>
      <c r="HND35"/>
      <c r="HNE35"/>
      <c r="HNF35"/>
      <c r="HNG35"/>
      <c r="HNH35"/>
      <c r="HNI35"/>
      <c r="HNJ35"/>
      <c r="HNK35"/>
      <c r="HNL35"/>
      <c r="HNM35"/>
      <c r="HNN35"/>
      <c r="HNO35"/>
      <c r="HNP35"/>
      <c r="HNQ35"/>
      <c r="HNR35"/>
      <c r="HNS35"/>
      <c r="HNT35"/>
      <c r="HNU35"/>
      <c r="HNV35"/>
      <c r="HNW35"/>
      <c r="HNX35"/>
      <c r="HNY35"/>
      <c r="HNZ35"/>
      <c r="HOA35"/>
      <c r="HOB35"/>
      <c r="HOC35"/>
      <c r="HOD35"/>
      <c r="HOE35"/>
      <c r="HOF35"/>
      <c r="HOG35"/>
      <c r="HOH35"/>
      <c r="HOI35"/>
      <c r="HOJ35"/>
      <c r="HOK35"/>
      <c r="HOL35"/>
      <c r="HOM35"/>
      <c r="HON35"/>
      <c r="HOO35"/>
      <c r="HOP35"/>
      <c r="HOQ35"/>
      <c r="HOR35"/>
      <c r="HOS35"/>
      <c r="HOT35"/>
      <c r="HOU35"/>
      <c r="HOV35"/>
      <c r="HOW35"/>
      <c r="HOX35"/>
      <c r="HOY35"/>
      <c r="HOZ35"/>
      <c r="HPA35"/>
      <c r="HPB35"/>
      <c r="HPC35"/>
      <c r="HPD35"/>
      <c r="HPE35"/>
      <c r="HPF35"/>
      <c r="HPG35"/>
      <c r="HPH35"/>
      <c r="HPI35"/>
      <c r="HPJ35"/>
      <c r="HPK35"/>
      <c r="HPL35"/>
      <c r="HPM35"/>
      <c r="HPN35"/>
      <c r="HPO35"/>
      <c r="HPP35"/>
      <c r="HPQ35"/>
      <c r="HPR35"/>
      <c r="HPS35"/>
      <c r="HPT35"/>
      <c r="HPU35"/>
      <c r="HPV35"/>
      <c r="HPW35"/>
      <c r="HPX35"/>
      <c r="HPY35"/>
      <c r="HPZ35"/>
      <c r="HQA35"/>
      <c r="HQB35"/>
      <c r="HQC35"/>
      <c r="HQD35"/>
      <c r="HQE35"/>
      <c r="HQF35"/>
      <c r="HQG35"/>
      <c r="HQH35"/>
      <c r="HQI35"/>
      <c r="HQJ35"/>
      <c r="HQK35"/>
      <c r="HQL35"/>
      <c r="HQM35"/>
      <c r="HQN35"/>
      <c r="HQO35"/>
      <c r="HQP35"/>
      <c r="HQQ35"/>
      <c r="HQR35"/>
      <c r="HQS35"/>
      <c r="HQT35"/>
      <c r="HQU35"/>
      <c r="HQV35"/>
      <c r="HQW35"/>
      <c r="HQX35"/>
      <c r="HQY35"/>
      <c r="HQZ35"/>
      <c r="HRA35"/>
      <c r="HRB35"/>
      <c r="HRC35"/>
      <c r="HRD35"/>
      <c r="HRE35"/>
      <c r="HRF35"/>
      <c r="HRG35"/>
      <c r="HRH35"/>
      <c r="HRI35"/>
      <c r="HRJ35"/>
      <c r="HRK35"/>
      <c r="HRL35"/>
      <c r="HRM35"/>
      <c r="HRN35"/>
      <c r="HRO35"/>
      <c r="HRP35"/>
      <c r="HRQ35"/>
      <c r="HRR35"/>
      <c r="HRS35"/>
      <c r="HRT35"/>
      <c r="HRU35"/>
      <c r="HRV35"/>
      <c r="HRW35"/>
      <c r="HRX35"/>
      <c r="HRY35"/>
      <c r="HRZ35"/>
      <c r="HSA35"/>
      <c r="HSB35"/>
      <c r="HSC35"/>
      <c r="HSD35"/>
      <c r="HSE35"/>
      <c r="HSF35"/>
      <c r="HSG35"/>
      <c r="HSH35"/>
      <c r="HSI35"/>
      <c r="HSJ35"/>
      <c r="HSK35"/>
      <c r="HSL35"/>
      <c r="HSM35"/>
      <c r="HSN35"/>
      <c r="HSO35"/>
      <c r="HSP35"/>
      <c r="HSQ35"/>
      <c r="HSR35"/>
      <c r="HSS35"/>
      <c r="HST35"/>
      <c r="HSU35"/>
      <c r="HSV35"/>
      <c r="HSW35"/>
      <c r="HSX35"/>
      <c r="HSY35"/>
      <c r="HSZ35"/>
      <c r="HTA35"/>
      <c r="HTB35"/>
      <c r="HTC35"/>
      <c r="HTD35"/>
      <c r="HTE35"/>
      <c r="HTF35"/>
      <c r="HTG35"/>
      <c r="HTH35"/>
      <c r="HTI35"/>
      <c r="HTJ35"/>
      <c r="HTK35"/>
      <c r="HTL35"/>
      <c r="HTM35"/>
      <c r="HTN35"/>
      <c r="HTO35"/>
      <c r="HTP35"/>
      <c r="HTQ35"/>
      <c r="HTR35"/>
      <c r="HTS35"/>
      <c r="HTT35"/>
      <c r="HTU35"/>
      <c r="HTV35"/>
      <c r="HTW35"/>
      <c r="HTX35"/>
      <c r="HTY35"/>
      <c r="HTZ35"/>
      <c r="HUA35"/>
      <c r="HUB35"/>
      <c r="HUC35"/>
      <c r="HUD35"/>
      <c r="HUE35"/>
      <c r="HUF35"/>
      <c r="HUG35"/>
      <c r="HUH35"/>
      <c r="HUI35"/>
      <c r="HUJ35"/>
      <c r="HUK35"/>
      <c r="HUL35"/>
      <c r="HUM35"/>
      <c r="HUN35"/>
      <c r="HUO35"/>
      <c r="HUP35"/>
      <c r="HUQ35"/>
      <c r="HUR35"/>
      <c r="HUS35"/>
      <c r="HUT35"/>
      <c r="HUU35"/>
      <c r="HUV35"/>
      <c r="HUW35"/>
      <c r="HUX35"/>
      <c r="HUY35"/>
      <c r="HUZ35"/>
      <c r="HVA35"/>
      <c r="HVB35"/>
      <c r="HVC35"/>
      <c r="HVD35"/>
      <c r="HVE35"/>
      <c r="HVF35"/>
      <c r="HVG35"/>
      <c r="HVH35"/>
      <c r="HVI35"/>
      <c r="HVJ35"/>
      <c r="HVK35"/>
      <c r="HVL35"/>
      <c r="HVM35"/>
      <c r="HVN35"/>
      <c r="HVO35"/>
      <c r="HVP35"/>
      <c r="HVQ35"/>
      <c r="HVR35"/>
      <c r="HVS35"/>
      <c r="HVT35"/>
      <c r="HVU35"/>
      <c r="HVV35"/>
      <c r="HVW35"/>
      <c r="HVX35"/>
      <c r="HVY35"/>
      <c r="HVZ35"/>
      <c r="HWA35"/>
      <c r="HWB35"/>
      <c r="HWC35"/>
      <c r="HWD35"/>
      <c r="HWE35"/>
      <c r="HWF35"/>
      <c r="HWG35"/>
      <c r="HWH35"/>
      <c r="HWI35"/>
      <c r="HWJ35"/>
      <c r="HWK35"/>
      <c r="HWL35"/>
      <c r="HWM35"/>
      <c r="HWN35"/>
      <c r="HWO35"/>
      <c r="HWP35"/>
      <c r="HWQ35"/>
      <c r="HWR35"/>
      <c r="HWS35"/>
      <c r="HWT35"/>
      <c r="HWU35"/>
      <c r="HWV35"/>
      <c r="HWW35"/>
      <c r="HWX35"/>
      <c r="HWY35"/>
      <c r="HWZ35"/>
      <c r="HXA35"/>
      <c r="HXB35"/>
      <c r="HXC35"/>
      <c r="HXD35"/>
      <c r="HXE35"/>
      <c r="HXF35"/>
      <c r="HXG35"/>
      <c r="HXH35"/>
      <c r="HXI35"/>
      <c r="HXJ35"/>
      <c r="HXK35"/>
      <c r="HXL35"/>
      <c r="HXM35"/>
      <c r="HXN35"/>
      <c r="HXO35"/>
      <c r="HXP35"/>
      <c r="HXQ35"/>
      <c r="HXR35"/>
      <c r="HXS35"/>
      <c r="HXT35"/>
      <c r="HXU35"/>
      <c r="HXV35"/>
      <c r="HXW35"/>
      <c r="HXX35"/>
      <c r="HXY35"/>
      <c r="HXZ35"/>
      <c r="HYA35"/>
      <c r="HYB35"/>
      <c r="HYC35"/>
      <c r="HYD35"/>
      <c r="HYE35"/>
      <c r="HYF35"/>
      <c r="HYG35"/>
      <c r="HYH35"/>
      <c r="HYI35"/>
      <c r="HYJ35"/>
      <c r="HYK35"/>
      <c r="HYL35"/>
      <c r="HYM35"/>
      <c r="HYN35"/>
      <c r="HYO35"/>
      <c r="HYP35"/>
      <c r="HYQ35"/>
      <c r="HYR35"/>
      <c r="HYS35"/>
      <c r="HYT35"/>
      <c r="HYU35"/>
      <c r="HYV35"/>
      <c r="HYW35"/>
      <c r="HYX35"/>
      <c r="HYY35"/>
      <c r="HYZ35"/>
      <c r="HZA35"/>
      <c r="HZB35"/>
      <c r="HZC35"/>
      <c r="HZD35"/>
      <c r="HZE35"/>
      <c r="HZF35"/>
      <c r="HZG35"/>
      <c r="HZH35"/>
      <c r="HZI35"/>
      <c r="HZJ35"/>
      <c r="HZK35"/>
      <c r="HZL35"/>
      <c r="HZM35"/>
      <c r="HZN35"/>
      <c r="HZO35"/>
      <c r="HZP35"/>
      <c r="HZQ35"/>
      <c r="HZR35"/>
      <c r="HZS35"/>
      <c r="HZT35"/>
      <c r="HZU35"/>
      <c r="HZV35"/>
      <c r="HZW35"/>
      <c r="HZX35"/>
      <c r="HZY35"/>
      <c r="HZZ35"/>
      <c r="IAA35"/>
      <c r="IAB35"/>
      <c r="IAC35"/>
      <c r="IAD35"/>
      <c r="IAE35"/>
      <c r="IAF35"/>
      <c r="IAG35"/>
      <c r="IAH35"/>
      <c r="IAI35"/>
      <c r="IAJ35"/>
      <c r="IAK35"/>
      <c r="IAL35"/>
      <c r="IAM35"/>
      <c r="IAN35"/>
      <c r="IAO35"/>
      <c r="IAP35"/>
      <c r="IAQ35"/>
      <c r="IAR35"/>
      <c r="IAS35"/>
      <c r="IAT35"/>
      <c r="IAU35"/>
      <c r="IAV35"/>
      <c r="IAW35"/>
      <c r="IAX35"/>
      <c r="IAY35"/>
      <c r="IAZ35"/>
      <c r="IBA35"/>
      <c r="IBB35"/>
      <c r="IBC35"/>
      <c r="IBD35"/>
      <c r="IBE35"/>
      <c r="IBF35"/>
      <c r="IBG35"/>
      <c r="IBH35"/>
      <c r="IBI35"/>
      <c r="IBJ35"/>
      <c r="IBK35"/>
      <c r="IBL35"/>
      <c r="IBM35"/>
      <c r="IBN35"/>
      <c r="IBO35"/>
      <c r="IBP35"/>
      <c r="IBQ35"/>
      <c r="IBR35"/>
      <c r="IBS35"/>
      <c r="IBT35"/>
      <c r="IBU35"/>
      <c r="IBV35"/>
      <c r="IBW35"/>
      <c r="IBX35"/>
      <c r="IBY35"/>
      <c r="IBZ35"/>
      <c r="ICA35"/>
      <c r="ICB35"/>
      <c r="ICC35"/>
      <c r="ICD35"/>
      <c r="ICE35"/>
      <c r="ICF35"/>
      <c r="ICG35"/>
      <c r="ICH35"/>
      <c r="ICI35"/>
      <c r="ICJ35"/>
      <c r="ICK35"/>
      <c r="ICL35"/>
      <c r="ICM35"/>
      <c r="ICN35"/>
      <c r="ICO35"/>
      <c r="ICP35"/>
      <c r="ICQ35"/>
      <c r="ICR35"/>
      <c r="ICS35"/>
      <c r="ICT35"/>
      <c r="ICU35"/>
      <c r="ICV35"/>
      <c r="ICW35"/>
      <c r="ICX35"/>
      <c r="ICY35"/>
      <c r="ICZ35"/>
      <c r="IDA35"/>
      <c r="IDB35"/>
      <c r="IDC35"/>
      <c r="IDD35"/>
      <c r="IDE35"/>
      <c r="IDF35"/>
      <c r="IDG35"/>
      <c r="IDH35"/>
      <c r="IDI35"/>
      <c r="IDJ35"/>
      <c r="IDK35"/>
      <c r="IDL35"/>
      <c r="IDM35"/>
      <c r="IDN35"/>
      <c r="IDO35"/>
      <c r="IDP35"/>
      <c r="IDQ35"/>
      <c r="IDR35"/>
      <c r="IDS35"/>
      <c r="IDT35"/>
      <c r="IDU35"/>
      <c r="IDV35"/>
      <c r="IDW35"/>
      <c r="IDX35"/>
      <c r="IDY35"/>
      <c r="IDZ35"/>
      <c r="IEA35"/>
      <c r="IEB35"/>
      <c r="IEC35"/>
      <c r="IED35"/>
      <c r="IEE35"/>
      <c r="IEF35"/>
      <c r="IEG35"/>
      <c r="IEH35"/>
      <c r="IEI35"/>
      <c r="IEJ35"/>
      <c r="IEK35"/>
      <c r="IEL35"/>
      <c r="IEM35"/>
      <c r="IEN35"/>
      <c r="IEO35"/>
      <c r="IEP35"/>
      <c r="IEQ35"/>
      <c r="IER35"/>
      <c r="IES35"/>
      <c r="IET35"/>
      <c r="IEU35"/>
      <c r="IEV35"/>
      <c r="IEW35"/>
      <c r="IEX35"/>
      <c r="IEY35"/>
      <c r="IEZ35"/>
      <c r="IFA35"/>
      <c r="IFB35"/>
      <c r="IFC35"/>
      <c r="IFD35"/>
      <c r="IFE35"/>
      <c r="IFF35"/>
      <c r="IFG35"/>
      <c r="IFH35"/>
      <c r="IFI35"/>
      <c r="IFJ35"/>
      <c r="IFK35"/>
      <c r="IFL35"/>
      <c r="IFM35"/>
      <c r="IFN35"/>
      <c r="IFO35"/>
      <c r="IFP35"/>
      <c r="IFQ35"/>
      <c r="IFR35"/>
      <c r="IFS35"/>
      <c r="IFT35"/>
      <c r="IFU35"/>
      <c r="IFV35"/>
      <c r="IFW35"/>
      <c r="IFX35"/>
      <c r="IFY35"/>
      <c r="IFZ35"/>
      <c r="IGA35"/>
      <c r="IGB35"/>
      <c r="IGC35"/>
      <c r="IGD35"/>
      <c r="IGE35"/>
      <c r="IGF35"/>
      <c r="IGG35"/>
      <c r="IGH35"/>
      <c r="IGI35"/>
      <c r="IGJ35"/>
      <c r="IGK35"/>
      <c r="IGL35"/>
      <c r="IGM35"/>
      <c r="IGN35"/>
      <c r="IGO35"/>
      <c r="IGP35"/>
      <c r="IGQ35"/>
      <c r="IGR35"/>
      <c r="IGS35"/>
      <c r="IGT35"/>
      <c r="IGU35"/>
      <c r="IGV35"/>
      <c r="IGW35"/>
      <c r="IGX35"/>
      <c r="IGY35"/>
      <c r="IGZ35"/>
      <c r="IHA35"/>
      <c r="IHB35"/>
      <c r="IHC35"/>
      <c r="IHD35"/>
      <c r="IHE35"/>
      <c r="IHF35"/>
      <c r="IHG35"/>
      <c r="IHH35"/>
      <c r="IHI35"/>
      <c r="IHJ35"/>
      <c r="IHK35"/>
      <c r="IHL35"/>
      <c r="IHM35"/>
      <c r="IHN35"/>
      <c r="IHO35"/>
      <c r="IHP35"/>
      <c r="IHQ35"/>
      <c r="IHR35"/>
      <c r="IHS35"/>
      <c r="IHT35"/>
      <c r="IHU35"/>
      <c r="IHV35"/>
      <c r="IHW35"/>
      <c r="IHX35"/>
      <c r="IHY35"/>
      <c r="IHZ35"/>
      <c r="IIA35"/>
      <c r="IIB35"/>
      <c r="IIC35"/>
      <c r="IID35"/>
      <c r="IIE35"/>
      <c r="IIF35"/>
      <c r="IIG35"/>
      <c r="IIH35"/>
      <c r="III35"/>
      <c r="IIJ35"/>
      <c r="IIK35"/>
      <c r="IIL35"/>
      <c r="IIM35"/>
      <c r="IIN35"/>
      <c r="IIO35"/>
      <c r="IIP35"/>
      <c r="IIQ35"/>
      <c r="IIR35"/>
      <c r="IIS35"/>
      <c r="IIT35"/>
      <c r="IIU35"/>
      <c r="IIV35"/>
      <c r="IIW35"/>
      <c r="IIX35"/>
      <c r="IIY35"/>
      <c r="IIZ35"/>
      <c r="IJA35"/>
      <c r="IJB35"/>
      <c r="IJC35"/>
      <c r="IJD35"/>
      <c r="IJE35"/>
      <c r="IJF35"/>
      <c r="IJG35"/>
      <c r="IJH35"/>
      <c r="IJI35"/>
      <c r="IJJ35"/>
      <c r="IJK35"/>
      <c r="IJL35"/>
      <c r="IJM35"/>
      <c r="IJN35"/>
      <c r="IJO35"/>
      <c r="IJP35"/>
      <c r="IJQ35"/>
      <c r="IJR35"/>
      <c r="IJS35"/>
      <c r="IJT35"/>
      <c r="IJU35"/>
      <c r="IJV35"/>
      <c r="IJW35"/>
      <c r="IJX35"/>
      <c r="IJY35"/>
      <c r="IJZ35"/>
      <c r="IKA35"/>
      <c r="IKB35"/>
      <c r="IKC35"/>
      <c r="IKD35"/>
      <c r="IKE35"/>
      <c r="IKF35"/>
      <c r="IKG35"/>
      <c r="IKH35"/>
      <c r="IKI35"/>
      <c r="IKJ35"/>
      <c r="IKK35"/>
      <c r="IKL35"/>
      <c r="IKM35"/>
      <c r="IKN35"/>
      <c r="IKO35"/>
      <c r="IKP35"/>
      <c r="IKQ35"/>
      <c r="IKR35"/>
      <c r="IKS35"/>
      <c r="IKT35"/>
      <c r="IKU35"/>
      <c r="IKV35"/>
      <c r="IKW35"/>
      <c r="IKX35"/>
      <c r="IKY35"/>
      <c r="IKZ35"/>
      <c r="ILA35"/>
      <c r="ILB35"/>
      <c r="ILC35"/>
      <c r="ILD35"/>
      <c r="ILE35"/>
      <c r="ILF35"/>
      <c r="ILG35"/>
      <c r="ILH35"/>
      <c r="ILI35"/>
      <c r="ILJ35"/>
      <c r="ILK35"/>
      <c r="ILL35"/>
      <c r="ILM35"/>
      <c r="ILN35"/>
      <c r="ILO35"/>
      <c r="ILP35"/>
      <c r="ILQ35"/>
      <c r="ILR35"/>
      <c r="ILS35"/>
      <c r="ILT35"/>
      <c r="ILU35"/>
      <c r="ILV35"/>
      <c r="ILW35"/>
      <c r="ILX35"/>
      <c r="ILY35"/>
      <c r="ILZ35"/>
      <c r="IMA35"/>
      <c r="IMB35"/>
      <c r="IMC35"/>
      <c r="IMD35"/>
      <c r="IME35"/>
      <c r="IMF35"/>
      <c r="IMG35"/>
      <c r="IMH35"/>
      <c r="IMI35"/>
      <c r="IMJ35"/>
      <c r="IMK35"/>
      <c r="IML35"/>
      <c r="IMM35"/>
      <c r="IMN35"/>
      <c r="IMO35"/>
      <c r="IMP35"/>
      <c r="IMQ35"/>
      <c r="IMR35"/>
      <c r="IMS35"/>
      <c r="IMT35"/>
      <c r="IMU35"/>
      <c r="IMV35"/>
      <c r="IMW35"/>
      <c r="IMX35"/>
      <c r="IMY35"/>
      <c r="IMZ35"/>
      <c r="INA35"/>
      <c r="INB35"/>
      <c r="INC35"/>
      <c r="IND35"/>
      <c r="INE35"/>
      <c r="INF35"/>
      <c r="ING35"/>
      <c r="INH35"/>
      <c r="INI35"/>
      <c r="INJ35"/>
      <c r="INK35"/>
      <c r="INL35"/>
      <c r="INM35"/>
      <c r="INN35"/>
      <c r="INO35"/>
      <c r="INP35"/>
      <c r="INQ35"/>
      <c r="INR35"/>
      <c r="INS35"/>
      <c r="INT35"/>
      <c r="INU35"/>
      <c r="INV35"/>
      <c r="INW35"/>
      <c r="INX35"/>
      <c r="INY35"/>
      <c r="INZ35"/>
      <c r="IOA35"/>
      <c r="IOB35"/>
      <c r="IOC35"/>
      <c r="IOD35"/>
      <c r="IOE35"/>
      <c r="IOF35"/>
      <c r="IOG35"/>
      <c r="IOH35"/>
      <c r="IOI35"/>
      <c r="IOJ35"/>
      <c r="IOK35"/>
      <c r="IOL35"/>
      <c r="IOM35"/>
      <c r="ION35"/>
      <c r="IOO35"/>
      <c r="IOP35"/>
      <c r="IOQ35"/>
      <c r="IOR35"/>
      <c r="IOS35"/>
      <c r="IOT35"/>
      <c r="IOU35"/>
      <c r="IOV35"/>
      <c r="IOW35"/>
      <c r="IOX35"/>
      <c r="IOY35"/>
      <c r="IOZ35"/>
      <c r="IPA35"/>
      <c r="IPB35"/>
      <c r="IPC35"/>
      <c r="IPD35"/>
      <c r="IPE35"/>
      <c r="IPF35"/>
      <c r="IPG35"/>
      <c r="IPH35"/>
      <c r="IPI35"/>
      <c r="IPJ35"/>
      <c r="IPK35"/>
      <c r="IPL35"/>
      <c r="IPM35"/>
      <c r="IPN35"/>
      <c r="IPO35"/>
      <c r="IPP35"/>
      <c r="IPQ35"/>
      <c r="IPR35"/>
      <c r="IPS35"/>
      <c r="IPT35"/>
      <c r="IPU35"/>
      <c r="IPV35"/>
      <c r="IPW35"/>
      <c r="IPX35"/>
      <c r="IPY35"/>
      <c r="IPZ35"/>
      <c r="IQA35"/>
      <c r="IQB35"/>
      <c r="IQC35"/>
      <c r="IQD35"/>
      <c r="IQE35"/>
      <c r="IQF35"/>
      <c r="IQG35"/>
      <c r="IQH35"/>
      <c r="IQI35"/>
      <c r="IQJ35"/>
      <c r="IQK35"/>
      <c r="IQL35"/>
      <c r="IQM35"/>
      <c r="IQN35"/>
      <c r="IQO35"/>
      <c r="IQP35"/>
      <c r="IQQ35"/>
      <c r="IQR35"/>
      <c r="IQS35"/>
      <c r="IQT35"/>
      <c r="IQU35"/>
      <c r="IQV35"/>
      <c r="IQW35"/>
      <c r="IQX35"/>
      <c r="IQY35"/>
      <c r="IQZ35"/>
      <c r="IRA35"/>
      <c r="IRB35"/>
      <c r="IRC35"/>
      <c r="IRD35"/>
      <c r="IRE35"/>
      <c r="IRF35"/>
      <c r="IRG35"/>
      <c r="IRH35"/>
      <c r="IRI35"/>
      <c r="IRJ35"/>
      <c r="IRK35"/>
      <c r="IRL35"/>
      <c r="IRM35"/>
      <c r="IRN35"/>
      <c r="IRO35"/>
      <c r="IRP35"/>
      <c r="IRQ35"/>
      <c r="IRR35"/>
      <c r="IRS35"/>
      <c r="IRT35"/>
      <c r="IRU35"/>
      <c r="IRV35"/>
      <c r="IRW35"/>
      <c r="IRX35"/>
      <c r="IRY35"/>
      <c r="IRZ35"/>
      <c r="ISA35"/>
      <c r="ISB35"/>
      <c r="ISC35"/>
      <c r="ISD35"/>
      <c r="ISE35"/>
      <c r="ISF35"/>
      <c r="ISG35"/>
      <c r="ISH35"/>
      <c r="ISI35"/>
      <c r="ISJ35"/>
      <c r="ISK35"/>
      <c r="ISL35"/>
      <c r="ISM35"/>
      <c r="ISN35"/>
      <c r="ISO35"/>
      <c r="ISP35"/>
      <c r="ISQ35"/>
      <c r="ISR35"/>
      <c r="ISS35"/>
      <c r="IST35"/>
      <c r="ISU35"/>
      <c r="ISV35"/>
      <c r="ISW35"/>
      <c r="ISX35"/>
      <c r="ISY35"/>
      <c r="ISZ35"/>
      <c r="ITA35"/>
      <c r="ITB35"/>
      <c r="ITC35"/>
      <c r="ITD35"/>
      <c r="ITE35"/>
      <c r="ITF35"/>
      <c r="ITG35"/>
      <c r="ITH35"/>
      <c r="ITI35"/>
      <c r="ITJ35"/>
      <c r="ITK35"/>
      <c r="ITL35"/>
      <c r="ITM35"/>
      <c r="ITN35"/>
      <c r="ITO35"/>
      <c r="ITP35"/>
      <c r="ITQ35"/>
      <c r="ITR35"/>
      <c r="ITS35"/>
      <c r="ITT35"/>
      <c r="ITU35"/>
      <c r="ITV35"/>
      <c r="ITW35"/>
      <c r="ITX35"/>
      <c r="ITY35"/>
      <c r="ITZ35"/>
      <c r="IUA35"/>
      <c r="IUB35"/>
      <c r="IUC35"/>
      <c r="IUD35"/>
      <c r="IUE35"/>
      <c r="IUF35"/>
      <c r="IUG35"/>
      <c r="IUH35"/>
      <c r="IUI35"/>
      <c r="IUJ35"/>
      <c r="IUK35"/>
      <c r="IUL35"/>
      <c r="IUM35"/>
      <c r="IUN35"/>
      <c r="IUO35"/>
      <c r="IUP35"/>
      <c r="IUQ35"/>
      <c r="IUR35"/>
      <c r="IUS35"/>
      <c r="IUT35"/>
      <c r="IUU35"/>
      <c r="IUV35"/>
      <c r="IUW35"/>
      <c r="IUX35"/>
      <c r="IUY35"/>
      <c r="IUZ35"/>
      <c r="IVA35"/>
      <c r="IVB35"/>
      <c r="IVC35"/>
      <c r="IVD35"/>
      <c r="IVE35"/>
      <c r="IVF35"/>
      <c r="IVG35"/>
      <c r="IVH35"/>
      <c r="IVI35"/>
      <c r="IVJ35"/>
      <c r="IVK35"/>
      <c r="IVL35"/>
      <c r="IVM35"/>
      <c r="IVN35"/>
      <c r="IVO35"/>
      <c r="IVP35"/>
      <c r="IVQ35"/>
      <c r="IVR35"/>
      <c r="IVS35"/>
      <c r="IVT35"/>
      <c r="IVU35"/>
      <c r="IVV35"/>
      <c r="IVW35"/>
      <c r="IVX35"/>
      <c r="IVY35"/>
      <c r="IVZ35"/>
      <c r="IWA35"/>
      <c r="IWB35"/>
      <c r="IWC35"/>
      <c r="IWD35"/>
      <c r="IWE35"/>
      <c r="IWF35"/>
      <c r="IWG35"/>
      <c r="IWH35"/>
      <c r="IWI35"/>
      <c r="IWJ35"/>
      <c r="IWK35"/>
      <c r="IWL35"/>
      <c r="IWM35"/>
      <c r="IWN35"/>
      <c r="IWO35"/>
      <c r="IWP35"/>
      <c r="IWQ35"/>
      <c r="IWR35"/>
      <c r="IWS35"/>
      <c r="IWT35"/>
      <c r="IWU35"/>
      <c r="IWV35"/>
      <c r="IWW35"/>
      <c r="IWX35"/>
      <c r="IWY35"/>
      <c r="IWZ35"/>
      <c r="IXA35"/>
      <c r="IXB35"/>
      <c r="IXC35"/>
      <c r="IXD35"/>
      <c r="IXE35"/>
      <c r="IXF35"/>
      <c r="IXG35"/>
      <c r="IXH35"/>
      <c r="IXI35"/>
      <c r="IXJ35"/>
      <c r="IXK35"/>
      <c r="IXL35"/>
      <c r="IXM35"/>
      <c r="IXN35"/>
      <c r="IXO35"/>
      <c r="IXP35"/>
      <c r="IXQ35"/>
      <c r="IXR35"/>
      <c r="IXS35"/>
      <c r="IXT35"/>
      <c r="IXU35"/>
      <c r="IXV35"/>
      <c r="IXW35"/>
      <c r="IXX35"/>
      <c r="IXY35"/>
      <c r="IXZ35"/>
      <c r="IYA35"/>
      <c r="IYB35"/>
      <c r="IYC35"/>
      <c r="IYD35"/>
      <c r="IYE35"/>
      <c r="IYF35"/>
      <c r="IYG35"/>
      <c r="IYH35"/>
      <c r="IYI35"/>
      <c r="IYJ35"/>
      <c r="IYK35"/>
      <c r="IYL35"/>
      <c r="IYM35"/>
      <c r="IYN35"/>
      <c r="IYO35"/>
      <c r="IYP35"/>
      <c r="IYQ35"/>
      <c r="IYR35"/>
      <c r="IYS35"/>
      <c r="IYT35"/>
      <c r="IYU35"/>
      <c r="IYV35"/>
      <c r="IYW35"/>
      <c r="IYX35"/>
      <c r="IYY35"/>
      <c r="IYZ35"/>
      <c r="IZA35"/>
      <c r="IZB35"/>
      <c r="IZC35"/>
      <c r="IZD35"/>
      <c r="IZE35"/>
      <c r="IZF35"/>
      <c r="IZG35"/>
      <c r="IZH35"/>
      <c r="IZI35"/>
      <c r="IZJ35"/>
      <c r="IZK35"/>
      <c r="IZL35"/>
      <c r="IZM35"/>
      <c r="IZN35"/>
      <c r="IZO35"/>
      <c r="IZP35"/>
      <c r="IZQ35"/>
      <c r="IZR35"/>
      <c r="IZS35"/>
      <c r="IZT35"/>
      <c r="IZU35"/>
      <c r="IZV35"/>
      <c r="IZW35"/>
      <c r="IZX35"/>
      <c r="IZY35"/>
      <c r="IZZ35"/>
      <c r="JAA35"/>
      <c r="JAB35"/>
      <c r="JAC35"/>
      <c r="JAD35"/>
      <c r="JAE35"/>
      <c r="JAF35"/>
      <c r="JAG35"/>
      <c r="JAH35"/>
      <c r="JAI35"/>
      <c r="JAJ35"/>
      <c r="JAK35"/>
      <c r="JAL35"/>
      <c r="JAM35"/>
      <c r="JAN35"/>
      <c r="JAO35"/>
      <c r="JAP35"/>
      <c r="JAQ35"/>
      <c r="JAR35"/>
      <c r="JAS35"/>
      <c r="JAT35"/>
      <c r="JAU35"/>
      <c r="JAV35"/>
      <c r="JAW35"/>
      <c r="JAX35"/>
      <c r="JAY35"/>
      <c r="JAZ35"/>
      <c r="JBA35"/>
      <c r="JBB35"/>
      <c r="JBC35"/>
      <c r="JBD35"/>
      <c r="JBE35"/>
      <c r="JBF35"/>
      <c r="JBG35"/>
      <c r="JBH35"/>
      <c r="JBI35"/>
      <c r="JBJ35"/>
      <c r="JBK35"/>
      <c r="JBL35"/>
      <c r="JBM35"/>
      <c r="JBN35"/>
      <c r="JBO35"/>
      <c r="JBP35"/>
      <c r="JBQ35"/>
      <c r="JBR35"/>
      <c r="JBS35"/>
      <c r="JBT35"/>
      <c r="JBU35"/>
      <c r="JBV35"/>
      <c r="JBW35"/>
      <c r="JBX35"/>
      <c r="JBY35"/>
      <c r="JBZ35"/>
      <c r="JCA35"/>
      <c r="JCB35"/>
      <c r="JCC35"/>
      <c r="JCD35"/>
      <c r="JCE35"/>
      <c r="JCF35"/>
      <c r="JCG35"/>
      <c r="JCH35"/>
      <c r="JCI35"/>
      <c r="JCJ35"/>
      <c r="JCK35"/>
      <c r="JCL35"/>
      <c r="JCM35"/>
      <c r="JCN35"/>
      <c r="JCO35"/>
      <c r="JCP35"/>
      <c r="JCQ35"/>
      <c r="JCR35"/>
      <c r="JCS35"/>
      <c r="JCT35"/>
      <c r="JCU35"/>
      <c r="JCV35"/>
      <c r="JCW35"/>
      <c r="JCX35"/>
      <c r="JCY35"/>
      <c r="JCZ35"/>
      <c r="JDA35"/>
      <c r="JDB35"/>
      <c r="JDC35"/>
      <c r="JDD35"/>
      <c r="JDE35"/>
      <c r="JDF35"/>
      <c r="JDG35"/>
      <c r="JDH35"/>
      <c r="JDI35"/>
      <c r="JDJ35"/>
      <c r="JDK35"/>
      <c r="JDL35"/>
      <c r="JDM35"/>
      <c r="JDN35"/>
      <c r="JDO35"/>
      <c r="JDP35"/>
      <c r="JDQ35"/>
      <c r="JDR35"/>
      <c r="JDS35"/>
      <c r="JDT35"/>
      <c r="JDU35"/>
      <c r="JDV35"/>
      <c r="JDW35"/>
      <c r="JDX35"/>
      <c r="JDY35"/>
      <c r="JDZ35"/>
      <c r="JEA35"/>
      <c r="JEB35"/>
      <c r="JEC35"/>
      <c r="JED35"/>
      <c r="JEE35"/>
      <c r="JEF35"/>
      <c r="JEG35"/>
      <c r="JEH35"/>
      <c r="JEI35"/>
      <c r="JEJ35"/>
      <c r="JEK35"/>
      <c r="JEL35"/>
      <c r="JEM35"/>
      <c r="JEN35"/>
      <c r="JEO35"/>
      <c r="JEP35"/>
      <c r="JEQ35"/>
      <c r="JER35"/>
      <c r="JES35"/>
      <c r="JET35"/>
      <c r="JEU35"/>
      <c r="JEV35"/>
      <c r="JEW35"/>
      <c r="JEX35"/>
      <c r="JEY35"/>
      <c r="JEZ35"/>
      <c r="JFA35"/>
      <c r="JFB35"/>
      <c r="JFC35"/>
      <c r="JFD35"/>
      <c r="JFE35"/>
      <c r="JFF35"/>
      <c r="JFG35"/>
      <c r="JFH35"/>
      <c r="JFI35"/>
      <c r="JFJ35"/>
      <c r="JFK35"/>
      <c r="JFL35"/>
      <c r="JFM35"/>
      <c r="JFN35"/>
      <c r="JFO35"/>
      <c r="JFP35"/>
      <c r="JFQ35"/>
      <c r="JFR35"/>
      <c r="JFS35"/>
      <c r="JFT35"/>
      <c r="JFU35"/>
      <c r="JFV35"/>
      <c r="JFW35"/>
      <c r="JFX35"/>
      <c r="JFY35"/>
      <c r="JFZ35"/>
      <c r="JGA35"/>
      <c r="JGB35"/>
      <c r="JGC35"/>
      <c r="JGD35"/>
      <c r="JGE35"/>
      <c r="JGF35"/>
      <c r="JGG35"/>
      <c r="JGH35"/>
      <c r="JGI35"/>
      <c r="JGJ35"/>
      <c r="JGK35"/>
      <c r="JGL35"/>
      <c r="JGM35"/>
      <c r="JGN35"/>
      <c r="JGO35"/>
      <c r="JGP35"/>
      <c r="JGQ35"/>
      <c r="JGR35"/>
      <c r="JGS35"/>
      <c r="JGT35"/>
      <c r="JGU35"/>
      <c r="JGV35"/>
      <c r="JGW35"/>
      <c r="JGX35"/>
      <c r="JGY35"/>
      <c r="JGZ35"/>
      <c r="JHA35"/>
      <c r="JHB35"/>
      <c r="JHC35"/>
      <c r="JHD35"/>
      <c r="JHE35"/>
      <c r="JHF35"/>
      <c r="JHG35"/>
      <c r="JHH35"/>
      <c r="JHI35"/>
      <c r="JHJ35"/>
      <c r="JHK35"/>
      <c r="JHL35"/>
      <c r="JHM35"/>
      <c r="JHN35"/>
      <c r="JHO35"/>
      <c r="JHP35"/>
      <c r="JHQ35"/>
      <c r="JHR35"/>
      <c r="JHS35"/>
      <c r="JHT35"/>
      <c r="JHU35"/>
      <c r="JHV35"/>
      <c r="JHW35"/>
      <c r="JHX35"/>
      <c r="JHY35"/>
      <c r="JHZ35"/>
      <c r="JIA35"/>
      <c r="JIB35"/>
      <c r="JIC35"/>
      <c r="JID35"/>
      <c r="JIE35"/>
      <c r="JIF35"/>
      <c r="JIG35"/>
      <c r="JIH35"/>
      <c r="JII35"/>
      <c r="JIJ35"/>
      <c r="JIK35"/>
      <c r="JIL35"/>
      <c r="JIM35"/>
      <c r="JIN35"/>
      <c r="JIO35"/>
      <c r="JIP35"/>
      <c r="JIQ35"/>
      <c r="JIR35"/>
      <c r="JIS35"/>
      <c r="JIT35"/>
      <c r="JIU35"/>
      <c r="JIV35"/>
      <c r="JIW35"/>
      <c r="JIX35"/>
      <c r="JIY35"/>
      <c r="JIZ35"/>
      <c r="JJA35"/>
      <c r="JJB35"/>
      <c r="JJC35"/>
      <c r="JJD35"/>
      <c r="JJE35"/>
      <c r="JJF35"/>
      <c r="JJG35"/>
      <c r="JJH35"/>
      <c r="JJI35"/>
      <c r="JJJ35"/>
      <c r="JJK35"/>
      <c r="JJL35"/>
      <c r="JJM35"/>
      <c r="JJN35"/>
      <c r="JJO35"/>
      <c r="JJP35"/>
      <c r="JJQ35"/>
      <c r="JJR35"/>
      <c r="JJS35"/>
      <c r="JJT35"/>
      <c r="JJU35"/>
      <c r="JJV35"/>
      <c r="JJW35"/>
      <c r="JJX35"/>
      <c r="JJY35"/>
      <c r="JJZ35"/>
      <c r="JKA35"/>
      <c r="JKB35"/>
      <c r="JKC35"/>
      <c r="JKD35"/>
      <c r="JKE35"/>
      <c r="JKF35"/>
      <c r="JKG35"/>
      <c r="JKH35"/>
      <c r="JKI35"/>
      <c r="JKJ35"/>
      <c r="JKK35"/>
      <c r="JKL35"/>
      <c r="JKM35"/>
      <c r="JKN35"/>
      <c r="JKO35"/>
      <c r="JKP35"/>
      <c r="JKQ35"/>
      <c r="JKR35"/>
      <c r="JKS35"/>
      <c r="JKT35"/>
      <c r="JKU35"/>
      <c r="JKV35"/>
      <c r="JKW35"/>
      <c r="JKX35"/>
      <c r="JKY35"/>
      <c r="JKZ35"/>
      <c r="JLA35"/>
      <c r="JLB35"/>
      <c r="JLC35"/>
      <c r="JLD35"/>
      <c r="JLE35"/>
      <c r="JLF35"/>
      <c r="JLG35"/>
      <c r="JLH35"/>
      <c r="JLI35"/>
      <c r="JLJ35"/>
      <c r="JLK35"/>
      <c r="JLL35"/>
      <c r="JLM35"/>
      <c r="JLN35"/>
      <c r="JLO35"/>
      <c r="JLP35"/>
      <c r="JLQ35"/>
      <c r="JLR35"/>
      <c r="JLS35"/>
      <c r="JLT35"/>
      <c r="JLU35"/>
      <c r="JLV35"/>
      <c r="JLW35"/>
      <c r="JLX35"/>
      <c r="JLY35"/>
      <c r="JLZ35"/>
      <c r="JMA35"/>
      <c r="JMB35"/>
      <c r="JMC35"/>
      <c r="JMD35"/>
      <c r="JME35"/>
      <c r="JMF35"/>
      <c r="JMG35"/>
      <c r="JMH35"/>
      <c r="JMI35"/>
      <c r="JMJ35"/>
      <c r="JMK35"/>
      <c r="JML35"/>
      <c r="JMM35"/>
      <c r="JMN35"/>
      <c r="JMO35"/>
      <c r="JMP35"/>
      <c r="JMQ35"/>
      <c r="JMR35"/>
      <c r="JMS35"/>
      <c r="JMT35"/>
      <c r="JMU35"/>
      <c r="JMV35"/>
      <c r="JMW35"/>
      <c r="JMX35"/>
      <c r="JMY35"/>
      <c r="JMZ35"/>
      <c r="JNA35"/>
      <c r="JNB35"/>
      <c r="JNC35"/>
      <c r="JND35"/>
      <c r="JNE35"/>
      <c r="JNF35"/>
      <c r="JNG35"/>
      <c r="JNH35"/>
      <c r="JNI35"/>
      <c r="JNJ35"/>
      <c r="JNK35"/>
      <c r="JNL35"/>
      <c r="JNM35"/>
      <c r="JNN35"/>
      <c r="JNO35"/>
      <c r="JNP35"/>
      <c r="JNQ35"/>
      <c r="JNR35"/>
      <c r="JNS35"/>
      <c r="JNT35"/>
      <c r="JNU35"/>
      <c r="JNV35"/>
      <c r="JNW35"/>
      <c r="JNX35"/>
      <c r="JNY35"/>
      <c r="JNZ35"/>
      <c r="JOA35"/>
      <c r="JOB35"/>
      <c r="JOC35"/>
      <c r="JOD35"/>
      <c r="JOE35"/>
      <c r="JOF35"/>
      <c r="JOG35"/>
      <c r="JOH35"/>
      <c r="JOI35"/>
      <c r="JOJ35"/>
      <c r="JOK35"/>
      <c r="JOL35"/>
      <c r="JOM35"/>
      <c r="JON35"/>
      <c r="JOO35"/>
      <c r="JOP35"/>
      <c r="JOQ35"/>
      <c r="JOR35"/>
      <c r="JOS35"/>
      <c r="JOT35"/>
      <c r="JOU35"/>
      <c r="JOV35"/>
      <c r="JOW35"/>
      <c r="JOX35"/>
      <c r="JOY35"/>
      <c r="JOZ35"/>
      <c r="JPA35"/>
      <c r="JPB35"/>
      <c r="JPC35"/>
      <c r="JPD35"/>
      <c r="JPE35"/>
      <c r="JPF35"/>
      <c r="JPG35"/>
      <c r="JPH35"/>
      <c r="JPI35"/>
      <c r="JPJ35"/>
      <c r="JPK35"/>
      <c r="JPL35"/>
      <c r="JPM35"/>
      <c r="JPN35"/>
      <c r="JPO35"/>
      <c r="JPP35"/>
      <c r="JPQ35"/>
      <c r="JPR35"/>
      <c r="JPS35"/>
      <c r="JPT35"/>
      <c r="JPU35"/>
      <c r="JPV35"/>
      <c r="JPW35"/>
      <c r="JPX35"/>
      <c r="JPY35"/>
      <c r="JPZ35"/>
      <c r="JQA35"/>
      <c r="JQB35"/>
      <c r="JQC35"/>
      <c r="JQD35"/>
      <c r="JQE35"/>
      <c r="JQF35"/>
      <c r="JQG35"/>
      <c r="JQH35"/>
      <c r="JQI35"/>
      <c r="JQJ35"/>
      <c r="JQK35"/>
      <c r="JQL35"/>
      <c r="JQM35"/>
      <c r="JQN35"/>
      <c r="JQO35"/>
      <c r="JQP35"/>
      <c r="JQQ35"/>
      <c r="JQR35"/>
      <c r="JQS35"/>
      <c r="JQT35"/>
      <c r="JQU35"/>
      <c r="JQV35"/>
      <c r="JQW35"/>
      <c r="JQX35"/>
      <c r="JQY35"/>
      <c r="JQZ35"/>
      <c r="JRA35"/>
      <c r="JRB35"/>
      <c r="JRC35"/>
      <c r="JRD35"/>
      <c r="JRE35"/>
      <c r="JRF35"/>
      <c r="JRG35"/>
      <c r="JRH35"/>
      <c r="JRI35"/>
      <c r="JRJ35"/>
      <c r="JRK35"/>
      <c r="JRL35"/>
      <c r="JRM35"/>
      <c r="JRN35"/>
      <c r="JRO35"/>
      <c r="JRP35"/>
      <c r="JRQ35"/>
      <c r="JRR35"/>
      <c r="JRS35"/>
      <c r="JRT35"/>
      <c r="JRU35"/>
      <c r="JRV35"/>
      <c r="JRW35"/>
      <c r="JRX35"/>
      <c r="JRY35"/>
      <c r="JRZ35"/>
      <c r="JSA35"/>
      <c r="JSB35"/>
      <c r="JSC35"/>
      <c r="JSD35"/>
      <c r="JSE35"/>
      <c r="JSF35"/>
      <c r="JSG35"/>
      <c r="JSH35"/>
      <c r="JSI35"/>
      <c r="JSJ35"/>
      <c r="JSK35"/>
      <c r="JSL35"/>
      <c r="JSM35"/>
      <c r="JSN35"/>
      <c r="JSO35"/>
      <c r="JSP35"/>
      <c r="JSQ35"/>
      <c r="JSR35"/>
      <c r="JSS35"/>
      <c r="JST35"/>
      <c r="JSU35"/>
      <c r="JSV35"/>
      <c r="JSW35"/>
      <c r="JSX35"/>
      <c r="JSY35"/>
      <c r="JSZ35"/>
      <c r="JTA35"/>
      <c r="JTB35"/>
      <c r="JTC35"/>
      <c r="JTD35"/>
      <c r="JTE35"/>
      <c r="JTF35"/>
      <c r="JTG35"/>
      <c r="JTH35"/>
      <c r="JTI35"/>
      <c r="JTJ35"/>
      <c r="JTK35"/>
      <c r="JTL35"/>
      <c r="JTM35"/>
      <c r="JTN35"/>
      <c r="JTO35"/>
      <c r="JTP35"/>
      <c r="JTQ35"/>
      <c r="JTR35"/>
      <c r="JTS35"/>
      <c r="JTT35"/>
      <c r="JTU35"/>
      <c r="JTV35"/>
      <c r="JTW35"/>
      <c r="JTX35"/>
      <c r="JTY35"/>
      <c r="JTZ35"/>
      <c r="JUA35"/>
      <c r="JUB35"/>
      <c r="JUC35"/>
      <c r="JUD35"/>
      <c r="JUE35"/>
      <c r="JUF35"/>
      <c r="JUG35"/>
      <c r="JUH35"/>
      <c r="JUI35"/>
      <c r="JUJ35"/>
      <c r="JUK35"/>
      <c r="JUL35"/>
      <c r="JUM35"/>
      <c r="JUN35"/>
      <c r="JUO35"/>
      <c r="JUP35"/>
      <c r="JUQ35"/>
      <c r="JUR35"/>
      <c r="JUS35"/>
      <c r="JUT35"/>
      <c r="JUU35"/>
      <c r="JUV35"/>
      <c r="JUW35"/>
      <c r="JUX35"/>
      <c r="JUY35"/>
      <c r="JUZ35"/>
      <c r="JVA35"/>
      <c r="JVB35"/>
      <c r="JVC35"/>
      <c r="JVD35"/>
      <c r="JVE35"/>
      <c r="JVF35"/>
      <c r="JVG35"/>
      <c r="JVH35"/>
      <c r="JVI35"/>
      <c r="JVJ35"/>
      <c r="JVK35"/>
      <c r="JVL35"/>
      <c r="JVM35"/>
      <c r="JVN35"/>
      <c r="JVO35"/>
      <c r="JVP35"/>
      <c r="JVQ35"/>
      <c r="JVR35"/>
      <c r="JVS35"/>
      <c r="JVT35"/>
      <c r="JVU35"/>
      <c r="JVV35"/>
      <c r="JVW35"/>
      <c r="JVX35"/>
      <c r="JVY35"/>
      <c r="JVZ35"/>
      <c r="JWA35"/>
      <c r="JWB35"/>
      <c r="JWC35"/>
      <c r="JWD35"/>
      <c r="JWE35"/>
      <c r="JWF35"/>
      <c r="JWG35"/>
      <c r="JWH35"/>
      <c r="JWI35"/>
      <c r="JWJ35"/>
      <c r="JWK35"/>
      <c r="JWL35"/>
      <c r="JWM35"/>
      <c r="JWN35"/>
      <c r="JWO35"/>
      <c r="JWP35"/>
      <c r="JWQ35"/>
      <c r="JWR35"/>
      <c r="JWS35"/>
      <c r="JWT35"/>
      <c r="JWU35"/>
      <c r="JWV35"/>
      <c r="JWW35"/>
      <c r="JWX35"/>
      <c r="JWY35"/>
      <c r="JWZ35"/>
      <c r="JXA35"/>
      <c r="JXB35"/>
      <c r="JXC35"/>
      <c r="JXD35"/>
      <c r="JXE35"/>
      <c r="JXF35"/>
      <c r="JXG35"/>
      <c r="JXH35"/>
      <c r="JXI35"/>
      <c r="JXJ35"/>
      <c r="JXK35"/>
      <c r="JXL35"/>
      <c r="JXM35"/>
      <c r="JXN35"/>
      <c r="JXO35"/>
      <c r="JXP35"/>
      <c r="JXQ35"/>
      <c r="JXR35"/>
      <c r="JXS35"/>
      <c r="JXT35"/>
      <c r="JXU35"/>
      <c r="JXV35"/>
      <c r="JXW35"/>
      <c r="JXX35"/>
      <c r="JXY35"/>
      <c r="JXZ35"/>
      <c r="JYA35"/>
      <c r="JYB35"/>
      <c r="JYC35"/>
      <c r="JYD35"/>
      <c r="JYE35"/>
      <c r="JYF35"/>
      <c r="JYG35"/>
      <c r="JYH35"/>
      <c r="JYI35"/>
      <c r="JYJ35"/>
      <c r="JYK35"/>
      <c r="JYL35"/>
      <c r="JYM35"/>
      <c r="JYN35"/>
      <c r="JYO35"/>
      <c r="JYP35"/>
      <c r="JYQ35"/>
      <c r="JYR35"/>
      <c r="JYS35"/>
      <c r="JYT35"/>
      <c r="JYU35"/>
      <c r="JYV35"/>
      <c r="JYW35"/>
      <c r="JYX35"/>
      <c r="JYY35"/>
      <c r="JYZ35"/>
      <c r="JZA35"/>
      <c r="JZB35"/>
      <c r="JZC35"/>
      <c r="JZD35"/>
      <c r="JZE35"/>
      <c r="JZF35"/>
      <c r="JZG35"/>
      <c r="JZH35"/>
      <c r="JZI35"/>
      <c r="JZJ35"/>
      <c r="JZK35"/>
      <c r="JZL35"/>
      <c r="JZM35"/>
      <c r="JZN35"/>
      <c r="JZO35"/>
      <c r="JZP35"/>
      <c r="JZQ35"/>
      <c r="JZR35"/>
      <c r="JZS35"/>
      <c r="JZT35"/>
      <c r="JZU35"/>
      <c r="JZV35"/>
      <c r="JZW35"/>
      <c r="JZX35"/>
      <c r="JZY35"/>
      <c r="JZZ35"/>
      <c r="KAA35"/>
      <c r="KAB35"/>
      <c r="KAC35"/>
      <c r="KAD35"/>
      <c r="KAE35"/>
      <c r="KAF35"/>
      <c r="KAG35"/>
      <c r="KAH35"/>
      <c r="KAI35"/>
      <c r="KAJ35"/>
      <c r="KAK35"/>
      <c r="KAL35"/>
      <c r="KAM35"/>
      <c r="KAN35"/>
      <c r="KAO35"/>
      <c r="KAP35"/>
      <c r="KAQ35"/>
      <c r="KAR35"/>
      <c r="KAS35"/>
      <c r="KAT35"/>
      <c r="KAU35"/>
      <c r="KAV35"/>
      <c r="KAW35"/>
      <c r="KAX35"/>
      <c r="KAY35"/>
      <c r="KAZ35"/>
      <c r="KBA35"/>
      <c r="KBB35"/>
      <c r="KBC35"/>
      <c r="KBD35"/>
      <c r="KBE35"/>
      <c r="KBF35"/>
      <c r="KBG35"/>
      <c r="KBH35"/>
      <c r="KBI35"/>
      <c r="KBJ35"/>
      <c r="KBK35"/>
      <c r="KBL35"/>
      <c r="KBM35"/>
      <c r="KBN35"/>
      <c r="KBO35"/>
      <c r="KBP35"/>
      <c r="KBQ35"/>
      <c r="KBR35"/>
      <c r="KBS35"/>
      <c r="KBT35"/>
      <c r="KBU35"/>
      <c r="KBV35"/>
      <c r="KBW35"/>
      <c r="KBX35"/>
      <c r="KBY35"/>
      <c r="KBZ35"/>
      <c r="KCA35"/>
      <c r="KCB35"/>
      <c r="KCC35"/>
      <c r="KCD35"/>
      <c r="KCE35"/>
      <c r="KCF35"/>
      <c r="KCG35"/>
      <c r="KCH35"/>
      <c r="KCI35"/>
      <c r="KCJ35"/>
      <c r="KCK35"/>
      <c r="KCL35"/>
      <c r="KCM35"/>
      <c r="KCN35"/>
      <c r="KCO35"/>
      <c r="KCP35"/>
      <c r="KCQ35"/>
      <c r="KCR35"/>
      <c r="KCS35"/>
      <c r="KCT35"/>
      <c r="KCU35"/>
      <c r="KCV35"/>
      <c r="KCW35"/>
      <c r="KCX35"/>
      <c r="KCY35"/>
      <c r="KCZ35"/>
      <c r="KDA35"/>
      <c r="KDB35"/>
      <c r="KDC35"/>
      <c r="KDD35"/>
      <c r="KDE35"/>
      <c r="KDF35"/>
      <c r="KDG35"/>
      <c r="KDH35"/>
      <c r="KDI35"/>
      <c r="KDJ35"/>
      <c r="KDK35"/>
      <c r="KDL35"/>
      <c r="KDM35"/>
      <c r="KDN35"/>
      <c r="KDO35"/>
      <c r="KDP35"/>
      <c r="KDQ35"/>
      <c r="KDR35"/>
      <c r="KDS35"/>
      <c r="KDT35"/>
      <c r="KDU35"/>
      <c r="KDV35"/>
      <c r="KDW35"/>
      <c r="KDX35"/>
      <c r="KDY35"/>
      <c r="KDZ35"/>
      <c r="KEA35"/>
      <c r="KEB35"/>
      <c r="KEC35"/>
      <c r="KED35"/>
      <c r="KEE35"/>
      <c r="KEF35"/>
      <c r="KEG35"/>
      <c r="KEH35"/>
      <c r="KEI35"/>
      <c r="KEJ35"/>
      <c r="KEK35"/>
      <c r="KEL35"/>
      <c r="KEM35"/>
      <c r="KEN35"/>
      <c r="KEO35"/>
      <c r="KEP35"/>
      <c r="KEQ35"/>
      <c r="KER35"/>
      <c r="KES35"/>
      <c r="KET35"/>
      <c r="KEU35"/>
      <c r="KEV35"/>
      <c r="KEW35"/>
      <c r="KEX35"/>
      <c r="KEY35"/>
      <c r="KEZ35"/>
      <c r="KFA35"/>
      <c r="KFB35"/>
      <c r="KFC35"/>
      <c r="KFD35"/>
      <c r="KFE35"/>
      <c r="KFF35"/>
      <c r="KFG35"/>
      <c r="KFH35"/>
      <c r="KFI35"/>
      <c r="KFJ35"/>
      <c r="KFK35"/>
      <c r="KFL35"/>
      <c r="KFM35"/>
      <c r="KFN35"/>
      <c r="KFO35"/>
      <c r="KFP35"/>
      <c r="KFQ35"/>
      <c r="KFR35"/>
      <c r="KFS35"/>
      <c r="KFT35"/>
      <c r="KFU35"/>
      <c r="KFV35"/>
      <c r="KFW35"/>
      <c r="KFX35"/>
      <c r="KFY35"/>
      <c r="KFZ35"/>
      <c r="KGA35"/>
      <c r="KGB35"/>
      <c r="KGC35"/>
      <c r="KGD35"/>
      <c r="KGE35"/>
      <c r="KGF35"/>
      <c r="KGG35"/>
      <c r="KGH35"/>
      <c r="KGI35"/>
      <c r="KGJ35"/>
      <c r="KGK35"/>
      <c r="KGL35"/>
      <c r="KGM35"/>
      <c r="KGN35"/>
      <c r="KGO35"/>
      <c r="KGP35"/>
      <c r="KGQ35"/>
      <c r="KGR35"/>
      <c r="KGS35"/>
      <c r="KGT35"/>
      <c r="KGU35"/>
      <c r="KGV35"/>
      <c r="KGW35"/>
      <c r="KGX35"/>
      <c r="KGY35"/>
      <c r="KGZ35"/>
      <c r="KHA35"/>
      <c r="KHB35"/>
      <c r="KHC35"/>
      <c r="KHD35"/>
      <c r="KHE35"/>
      <c r="KHF35"/>
      <c r="KHG35"/>
      <c r="KHH35"/>
      <c r="KHI35"/>
      <c r="KHJ35"/>
      <c r="KHK35"/>
      <c r="KHL35"/>
      <c r="KHM35"/>
      <c r="KHN35"/>
      <c r="KHO35"/>
      <c r="KHP35"/>
      <c r="KHQ35"/>
      <c r="KHR35"/>
      <c r="KHS35"/>
      <c r="KHT35"/>
      <c r="KHU35"/>
      <c r="KHV35"/>
      <c r="KHW35"/>
      <c r="KHX35"/>
      <c r="KHY35"/>
      <c r="KHZ35"/>
      <c r="KIA35"/>
      <c r="KIB35"/>
      <c r="KIC35"/>
      <c r="KID35"/>
      <c r="KIE35"/>
      <c r="KIF35"/>
      <c r="KIG35"/>
      <c r="KIH35"/>
      <c r="KII35"/>
      <c r="KIJ35"/>
      <c r="KIK35"/>
      <c r="KIL35"/>
      <c r="KIM35"/>
      <c r="KIN35"/>
      <c r="KIO35"/>
      <c r="KIP35"/>
      <c r="KIQ35"/>
      <c r="KIR35"/>
      <c r="KIS35"/>
      <c r="KIT35"/>
      <c r="KIU35"/>
      <c r="KIV35"/>
      <c r="KIW35"/>
      <c r="KIX35"/>
      <c r="KIY35"/>
      <c r="KIZ35"/>
      <c r="KJA35"/>
      <c r="KJB35"/>
      <c r="KJC35"/>
      <c r="KJD35"/>
      <c r="KJE35"/>
      <c r="KJF35"/>
      <c r="KJG35"/>
      <c r="KJH35"/>
      <c r="KJI35"/>
      <c r="KJJ35"/>
      <c r="KJK35"/>
      <c r="KJL35"/>
      <c r="KJM35"/>
      <c r="KJN35"/>
      <c r="KJO35"/>
      <c r="KJP35"/>
      <c r="KJQ35"/>
      <c r="KJR35"/>
      <c r="KJS35"/>
      <c r="KJT35"/>
      <c r="KJU35"/>
      <c r="KJV35"/>
      <c r="KJW35"/>
      <c r="KJX35"/>
      <c r="KJY35"/>
      <c r="KJZ35"/>
      <c r="KKA35"/>
      <c r="KKB35"/>
      <c r="KKC35"/>
      <c r="KKD35"/>
      <c r="KKE35"/>
      <c r="KKF35"/>
      <c r="KKG35"/>
      <c r="KKH35"/>
      <c r="KKI35"/>
      <c r="KKJ35"/>
      <c r="KKK35"/>
      <c r="KKL35"/>
      <c r="KKM35"/>
      <c r="KKN35"/>
      <c r="KKO35"/>
      <c r="KKP35"/>
      <c r="KKQ35"/>
      <c r="KKR35"/>
      <c r="KKS35"/>
      <c r="KKT35"/>
      <c r="KKU35"/>
      <c r="KKV35"/>
      <c r="KKW35"/>
      <c r="KKX35"/>
      <c r="KKY35"/>
      <c r="KKZ35"/>
      <c r="KLA35"/>
      <c r="KLB35"/>
      <c r="KLC35"/>
      <c r="KLD35"/>
      <c r="KLE35"/>
      <c r="KLF35"/>
      <c r="KLG35"/>
      <c r="KLH35"/>
      <c r="KLI35"/>
      <c r="KLJ35"/>
      <c r="KLK35"/>
      <c r="KLL35"/>
      <c r="KLM35"/>
      <c r="KLN35"/>
      <c r="KLO35"/>
      <c r="KLP35"/>
      <c r="KLQ35"/>
      <c r="KLR35"/>
      <c r="KLS35"/>
      <c r="KLT35"/>
      <c r="KLU35"/>
      <c r="KLV35"/>
      <c r="KLW35"/>
      <c r="KLX35"/>
      <c r="KLY35"/>
      <c r="KLZ35"/>
      <c r="KMA35"/>
      <c r="KMB35"/>
      <c r="KMC35"/>
      <c r="KMD35"/>
      <c r="KME35"/>
      <c r="KMF35"/>
      <c r="KMG35"/>
      <c r="KMH35"/>
      <c r="KMI35"/>
      <c r="KMJ35"/>
      <c r="KMK35"/>
      <c r="KML35"/>
      <c r="KMM35"/>
      <c r="KMN35"/>
      <c r="KMO35"/>
      <c r="KMP35"/>
      <c r="KMQ35"/>
      <c r="KMR35"/>
      <c r="KMS35"/>
      <c r="KMT35"/>
      <c r="KMU35"/>
      <c r="KMV35"/>
      <c r="KMW35"/>
      <c r="KMX35"/>
      <c r="KMY35"/>
      <c r="KMZ35"/>
      <c r="KNA35"/>
      <c r="KNB35"/>
      <c r="KNC35"/>
      <c r="KND35"/>
      <c r="KNE35"/>
      <c r="KNF35"/>
      <c r="KNG35"/>
      <c r="KNH35"/>
      <c r="KNI35"/>
      <c r="KNJ35"/>
      <c r="KNK35"/>
      <c r="KNL35"/>
      <c r="KNM35"/>
      <c r="KNN35"/>
      <c r="KNO35"/>
      <c r="KNP35"/>
      <c r="KNQ35"/>
      <c r="KNR35"/>
      <c r="KNS35"/>
      <c r="KNT35"/>
      <c r="KNU35"/>
      <c r="KNV35"/>
      <c r="KNW35"/>
      <c r="KNX35"/>
      <c r="KNY35"/>
      <c r="KNZ35"/>
      <c r="KOA35"/>
      <c r="KOB35"/>
      <c r="KOC35"/>
      <c r="KOD35"/>
      <c r="KOE35"/>
      <c r="KOF35"/>
      <c r="KOG35"/>
      <c r="KOH35"/>
      <c r="KOI35"/>
      <c r="KOJ35"/>
      <c r="KOK35"/>
      <c r="KOL35"/>
      <c r="KOM35"/>
      <c r="KON35"/>
      <c r="KOO35"/>
      <c r="KOP35"/>
      <c r="KOQ35"/>
      <c r="KOR35"/>
      <c r="KOS35"/>
      <c r="KOT35"/>
      <c r="KOU35"/>
      <c r="KOV35"/>
      <c r="KOW35"/>
      <c r="KOX35"/>
      <c r="KOY35"/>
      <c r="KOZ35"/>
      <c r="KPA35"/>
      <c r="KPB35"/>
      <c r="KPC35"/>
      <c r="KPD35"/>
      <c r="KPE35"/>
      <c r="KPF35"/>
      <c r="KPG35"/>
      <c r="KPH35"/>
      <c r="KPI35"/>
      <c r="KPJ35"/>
      <c r="KPK35"/>
      <c r="KPL35"/>
      <c r="KPM35"/>
      <c r="KPN35"/>
      <c r="KPO35"/>
      <c r="KPP35"/>
      <c r="KPQ35"/>
      <c r="KPR35"/>
      <c r="KPS35"/>
      <c r="KPT35"/>
      <c r="KPU35"/>
      <c r="KPV35"/>
      <c r="KPW35"/>
      <c r="KPX35"/>
      <c r="KPY35"/>
      <c r="KPZ35"/>
      <c r="KQA35"/>
      <c r="KQB35"/>
      <c r="KQC35"/>
      <c r="KQD35"/>
      <c r="KQE35"/>
      <c r="KQF35"/>
      <c r="KQG35"/>
      <c r="KQH35"/>
      <c r="KQI35"/>
      <c r="KQJ35"/>
      <c r="KQK35"/>
      <c r="KQL35"/>
      <c r="KQM35"/>
      <c r="KQN35"/>
      <c r="KQO35"/>
      <c r="KQP35"/>
      <c r="KQQ35"/>
      <c r="KQR35"/>
      <c r="KQS35"/>
      <c r="KQT35"/>
      <c r="KQU35"/>
      <c r="KQV35"/>
      <c r="KQW35"/>
      <c r="KQX35"/>
      <c r="KQY35"/>
      <c r="KQZ35"/>
      <c r="KRA35"/>
      <c r="KRB35"/>
      <c r="KRC35"/>
      <c r="KRD35"/>
      <c r="KRE35"/>
      <c r="KRF35"/>
      <c r="KRG35"/>
      <c r="KRH35"/>
      <c r="KRI35"/>
      <c r="KRJ35"/>
      <c r="KRK35"/>
      <c r="KRL35"/>
      <c r="KRM35"/>
      <c r="KRN35"/>
      <c r="KRO35"/>
      <c r="KRP35"/>
      <c r="KRQ35"/>
      <c r="KRR35"/>
      <c r="KRS35"/>
      <c r="KRT35"/>
      <c r="KRU35"/>
      <c r="KRV35"/>
      <c r="KRW35"/>
      <c r="KRX35"/>
      <c r="KRY35"/>
      <c r="KRZ35"/>
      <c r="KSA35"/>
      <c r="KSB35"/>
      <c r="KSC35"/>
      <c r="KSD35"/>
      <c r="KSE35"/>
      <c r="KSF35"/>
      <c r="KSG35"/>
      <c r="KSH35"/>
      <c r="KSI35"/>
      <c r="KSJ35"/>
      <c r="KSK35"/>
      <c r="KSL35"/>
      <c r="KSM35"/>
      <c r="KSN35"/>
      <c r="KSO35"/>
      <c r="KSP35"/>
      <c r="KSQ35"/>
      <c r="KSR35"/>
      <c r="KSS35"/>
      <c r="KST35"/>
      <c r="KSU35"/>
      <c r="KSV35"/>
      <c r="KSW35"/>
      <c r="KSX35"/>
      <c r="KSY35"/>
      <c r="KSZ35"/>
      <c r="KTA35"/>
      <c r="KTB35"/>
      <c r="KTC35"/>
      <c r="KTD35"/>
      <c r="KTE35"/>
      <c r="KTF35"/>
      <c r="KTG35"/>
      <c r="KTH35"/>
      <c r="KTI35"/>
      <c r="KTJ35"/>
      <c r="KTK35"/>
      <c r="KTL35"/>
      <c r="KTM35"/>
      <c r="KTN35"/>
      <c r="KTO35"/>
      <c r="KTP35"/>
      <c r="KTQ35"/>
      <c r="KTR35"/>
      <c r="KTS35"/>
      <c r="KTT35"/>
      <c r="KTU35"/>
      <c r="KTV35"/>
      <c r="KTW35"/>
      <c r="KTX35"/>
      <c r="KTY35"/>
      <c r="KTZ35"/>
      <c r="KUA35"/>
      <c r="KUB35"/>
      <c r="KUC35"/>
      <c r="KUD35"/>
      <c r="KUE35"/>
      <c r="KUF35"/>
      <c r="KUG35"/>
      <c r="KUH35"/>
      <c r="KUI35"/>
      <c r="KUJ35"/>
      <c r="KUK35"/>
      <c r="KUL35"/>
      <c r="KUM35"/>
      <c r="KUN35"/>
      <c r="KUO35"/>
      <c r="KUP35"/>
      <c r="KUQ35"/>
      <c r="KUR35"/>
      <c r="KUS35"/>
      <c r="KUT35"/>
      <c r="KUU35"/>
      <c r="KUV35"/>
      <c r="KUW35"/>
      <c r="KUX35"/>
      <c r="KUY35"/>
      <c r="KUZ35"/>
      <c r="KVA35"/>
      <c r="KVB35"/>
      <c r="KVC35"/>
      <c r="KVD35"/>
      <c r="KVE35"/>
      <c r="KVF35"/>
      <c r="KVG35"/>
      <c r="KVH35"/>
      <c r="KVI35"/>
      <c r="KVJ35"/>
      <c r="KVK35"/>
      <c r="KVL35"/>
      <c r="KVM35"/>
      <c r="KVN35"/>
      <c r="KVO35"/>
      <c r="KVP35"/>
      <c r="KVQ35"/>
      <c r="KVR35"/>
      <c r="KVS35"/>
      <c r="KVT35"/>
      <c r="KVU35"/>
      <c r="KVV35"/>
      <c r="KVW35"/>
      <c r="KVX35"/>
      <c r="KVY35"/>
      <c r="KVZ35"/>
      <c r="KWA35"/>
      <c r="KWB35"/>
      <c r="KWC35"/>
      <c r="KWD35"/>
      <c r="KWE35"/>
      <c r="KWF35"/>
      <c r="KWG35"/>
      <c r="KWH35"/>
      <c r="KWI35"/>
      <c r="KWJ35"/>
      <c r="KWK35"/>
      <c r="KWL35"/>
      <c r="KWM35"/>
      <c r="KWN35"/>
      <c r="KWO35"/>
      <c r="KWP35"/>
      <c r="KWQ35"/>
      <c r="KWR35"/>
      <c r="KWS35"/>
      <c r="KWT35"/>
      <c r="KWU35"/>
      <c r="KWV35"/>
      <c r="KWW35"/>
      <c r="KWX35"/>
      <c r="KWY35"/>
      <c r="KWZ35"/>
      <c r="KXA35"/>
      <c r="KXB35"/>
      <c r="KXC35"/>
      <c r="KXD35"/>
      <c r="KXE35"/>
      <c r="KXF35"/>
      <c r="KXG35"/>
      <c r="KXH35"/>
      <c r="KXI35"/>
      <c r="KXJ35"/>
      <c r="KXK35"/>
      <c r="KXL35"/>
      <c r="KXM35"/>
      <c r="KXN35"/>
      <c r="KXO35"/>
      <c r="KXP35"/>
      <c r="KXQ35"/>
      <c r="KXR35"/>
      <c r="KXS35"/>
      <c r="KXT35"/>
      <c r="KXU35"/>
      <c r="KXV35"/>
      <c r="KXW35"/>
      <c r="KXX35"/>
      <c r="KXY35"/>
      <c r="KXZ35"/>
      <c r="KYA35"/>
      <c r="KYB35"/>
      <c r="KYC35"/>
      <c r="KYD35"/>
      <c r="KYE35"/>
      <c r="KYF35"/>
      <c r="KYG35"/>
      <c r="KYH35"/>
      <c r="KYI35"/>
      <c r="KYJ35"/>
      <c r="KYK35"/>
      <c r="KYL35"/>
      <c r="KYM35"/>
      <c r="KYN35"/>
      <c r="KYO35"/>
      <c r="KYP35"/>
      <c r="KYQ35"/>
      <c r="KYR35"/>
      <c r="KYS35"/>
      <c r="KYT35"/>
      <c r="KYU35"/>
      <c r="KYV35"/>
      <c r="KYW35"/>
      <c r="KYX35"/>
      <c r="KYY35"/>
      <c r="KYZ35"/>
      <c r="KZA35"/>
      <c r="KZB35"/>
      <c r="KZC35"/>
      <c r="KZD35"/>
      <c r="KZE35"/>
      <c r="KZF35"/>
      <c r="KZG35"/>
      <c r="KZH35"/>
      <c r="KZI35"/>
      <c r="KZJ35"/>
      <c r="KZK35"/>
      <c r="KZL35"/>
      <c r="KZM35"/>
      <c r="KZN35"/>
      <c r="KZO35"/>
      <c r="KZP35"/>
      <c r="KZQ35"/>
      <c r="KZR35"/>
      <c r="KZS35"/>
      <c r="KZT35"/>
      <c r="KZU35"/>
      <c r="KZV35"/>
      <c r="KZW35"/>
      <c r="KZX35"/>
      <c r="KZY35"/>
      <c r="KZZ35"/>
      <c r="LAA35"/>
      <c r="LAB35"/>
      <c r="LAC35"/>
      <c r="LAD35"/>
      <c r="LAE35"/>
      <c r="LAF35"/>
      <c r="LAG35"/>
      <c r="LAH35"/>
      <c r="LAI35"/>
      <c r="LAJ35"/>
      <c r="LAK35"/>
      <c r="LAL35"/>
      <c r="LAM35"/>
      <c r="LAN35"/>
      <c r="LAO35"/>
      <c r="LAP35"/>
      <c r="LAQ35"/>
      <c r="LAR35"/>
      <c r="LAS35"/>
      <c r="LAT35"/>
      <c r="LAU35"/>
      <c r="LAV35"/>
      <c r="LAW35"/>
      <c r="LAX35"/>
      <c r="LAY35"/>
      <c r="LAZ35"/>
      <c r="LBA35"/>
      <c r="LBB35"/>
      <c r="LBC35"/>
      <c r="LBD35"/>
      <c r="LBE35"/>
      <c r="LBF35"/>
      <c r="LBG35"/>
      <c r="LBH35"/>
      <c r="LBI35"/>
      <c r="LBJ35"/>
      <c r="LBK35"/>
      <c r="LBL35"/>
      <c r="LBM35"/>
      <c r="LBN35"/>
      <c r="LBO35"/>
      <c r="LBP35"/>
      <c r="LBQ35"/>
      <c r="LBR35"/>
      <c r="LBS35"/>
      <c r="LBT35"/>
      <c r="LBU35"/>
      <c r="LBV35"/>
      <c r="LBW35"/>
      <c r="LBX35"/>
      <c r="LBY35"/>
      <c r="LBZ35"/>
      <c r="LCA35"/>
      <c r="LCB35"/>
      <c r="LCC35"/>
      <c r="LCD35"/>
      <c r="LCE35"/>
      <c r="LCF35"/>
      <c r="LCG35"/>
      <c r="LCH35"/>
      <c r="LCI35"/>
      <c r="LCJ35"/>
      <c r="LCK35"/>
      <c r="LCL35"/>
      <c r="LCM35"/>
      <c r="LCN35"/>
      <c r="LCO35"/>
      <c r="LCP35"/>
      <c r="LCQ35"/>
      <c r="LCR35"/>
      <c r="LCS35"/>
      <c r="LCT35"/>
      <c r="LCU35"/>
      <c r="LCV35"/>
      <c r="LCW35"/>
      <c r="LCX35"/>
      <c r="LCY35"/>
      <c r="LCZ35"/>
      <c r="LDA35"/>
      <c r="LDB35"/>
      <c r="LDC35"/>
      <c r="LDD35"/>
      <c r="LDE35"/>
      <c r="LDF35"/>
      <c r="LDG35"/>
      <c r="LDH35"/>
      <c r="LDI35"/>
      <c r="LDJ35"/>
      <c r="LDK35"/>
      <c r="LDL35"/>
      <c r="LDM35"/>
      <c r="LDN35"/>
      <c r="LDO35"/>
      <c r="LDP35"/>
      <c r="LDQ35"/>
      <c r="LDR35"/>
      <c r="LDS35"/>
      <c r="LDT35"/>
      <c r="LDU35"/>
      <c r="LDV35"/>
      <c r="LDW35"/>
      <c r="LDX35"/>
      <c r="LDY35"/>
      <c r="LDZ35"/>
      <c r="LEA35"/>
      <c r="LEB35"/>
      <c r="LEC35"/>
      <c r="LED35"/>
      <c r="LEE35"/>
      <c r="LEF35"/>
      <c r="LEG35"/>
      <c r="LEH35"/>
      <c r="LEI35"/>
      <c r="LEJ35"/>
      <c r="LEK35"/>
      <c r="LEL35"/>
      <c r="LEM35"/>
      <c r="LEN35"/>
      <c r="LEO35"/>
      <c r="LEP35"/>
      <c r="LEQ35"/>
      <c r="LER35"/>
      <c r="LES35"/>
      <c r="LET35"/>
      <c r="LEU35"/>
      <c r="LEV35"/>
      <c r="LEW35"/>
      <c r="LEX35"/>
      <c r="LEY35"/>
      <c r="LEZ35"/>
      <c r="LFA35"/>
      <c r="LFB35"/>
      <c r="LFC35"/>
      <c r="LFD35"/>
      <c r="LFE35"/>
      <c r="LFF35"/>
      <c r="LFG35"/>
      <c r="LFH35"/>
      <c r="LFI35"/>
      <c r="LFJ35"/>
      <c r="LFK35"/>
      <c r="LFL35"/>
      <c r="LFM35"/>
      <c r="LFN35"/>
      <c r="LFO35"/>
      <c r="LFP35"/>
      <c r="LFQ35"/>
      <c r="LFR35"/>
      <c r="LFS35"/>
      <c r="LFT35"/>
      <c r="LFU35"/>
      <c r="LFV35"/>
      <c r="LFW35"/>
      <c r="LFX35"/>
      <c r="LFY35"/>
      <c r="LFZ35"/>
      <c r="LGA35"/>
      <c r="LGB35"/>
      <c r="LGC35"/>
      <c r="LGD35"/>
      <c r="LGE35"/>
      <c r="LGF35"/>
      <c r="LGG35"/>
      <c r="LGH35"/>
      <c r="LGI35"/>
      <c r="LGJ35"/>
      <c r="LGK35"/>
      <c r="LGL35"/>
      <c r="LGM35"/>
      <c r="LGN35"/>
      <c r="LGO35"/>
      <c r="LGP35"/>
      <c r="LGQ35"/>
      <c r="LGR35"/>
      <c r="LGS35"/>
      <c r="LGT35"/>
      <c r="LGU35"/>
      <c r="LGV35"/>
      <c r="LGW35"/>
      <c r="LGX35"/>
      <c r="LGY35"/>
      <c r="LGZ35"/>
      <c r="LHA35"/>
      <c r="LHB35"/>
      <c r="LHC35"/>
      <c r="LHD35"/>
      <c r="LHE35"/>
      <c r="LHF35"/>
      <c r="LHG35"/>
      <c r="LHH35"/>
      <c r="LHI35"/>
      <c r="LHJ35"/>
      <c r="LHK35"/>
      <c r="LHL35"/>
      <c r="LHM35"/>
      <c r="LHN35"/>
      <c r="LHO35"/>
      <c r="LHP35"/>
      <c r="LHQ35"/>
      <c r="LHR35"/>
      <c r="LHS35"/>
      <c r="LHT35"/>
      <c r="LHU35"/>
      <c r="LHV35"/>
      <c r="LHW35"/>
      <c r="LHX35"/>
      <c r="LHY35"/>
      <c r="LHZ35"/>
      <c r="LIA35"/>
      <c r="LIB35"/>
      <c r="LIC35"/>
      <c r="LID35"/>
      <c r="LIE35"/>
      <c r="LIF35"/>
      <c r="LIG35"/>
      <c r="LIH35"/>
      <c r="LII35"/>
      <c r="LIJ35"/>
      <c r="LIK35"/>
      <c r="LIL35"/>
      <c r="LIM35"/>
      <c r="LIN35"/>
      <c r="LIO35"/>
      <c r="LIP35"/>
      <c r="LIQ35"/>
      <c r="LIR35"/>
      <c r="LIS35"/>
      <c r="LIT35"/>
      <c r="LIU35"/>
      <c r="LIV35"/>
      <c r="LIW35"/>
      <c r="LIX35"/>
      <c r="LIY35"/>
      <c r="LIZ35"/>
      <c r="LJA35"/>
      <c r="LJB35"/>
      <c r="LJC35"/>
      <c r="LJD35"/>
      <c r="LJE35"/>
      <c r="LJF35"/>
      <c r="LJG35"/>
      <c r="LJH35"/>
      <c r="LJI35"/>
      <c r="LJJ35"/>
      <c r="LJK35"/>
      <c r="LJL35"/>
      <c r="LJM35"/>
      <c r="LJN35"/>
      <c r="LJO35"/>
      <c r="LJP35"/>
      <c r="LJQ35"/>
      <c r="LJR35"/>
      <c r="LJS35"/>
      <c r="LJT35"/>
      <c r="LJU35"/>
      <c r="LJV35"/>
      <c r="LJW35"/>
      <c r="LJX35"/>
      <c r="LJY35"/>
      <c r="LJZ35"/>
      <c r="LKA35"/>
      <c r="LKB35"/>
      <c r="LKC35"/>
      <c r="LKD35"/>
      <c r="LKE35"/>
      <c r="LKF35"/>
      <c r="LKG35"/>
      <c r="LKH35"/>
      <c r="LKI35"/>
      <c r="LKJ35"/>
      <c r="LKK35"/>
      <c r="LKL35"/>
      <c r="LKM35"/>
      <c r="LKN35"/>
      <c r="LKO35"/>
      <c r="LKP35"/>
      <c r="LKQ35"/>
      <c r="LKR35"/>
      <c r="LKS35"/>
      <c r="LKT35"/>
      <c r="LKU35"/>
      <c r="LKV35"/>
      <c r="LKW35"/>
      <c r="LKX35"/>
      <c r="LKY35"/>
      <c r="LKZ35"/>
      <c r="LLA35"/>
      <c r="LLB35"/>
      <c r="LLC35"/>
      <c r="LLD35"/>
      <c r="LLE35"/>
      <c r="LLF35"/>
      <c r="LLG35"/>
      <c r="LLH35"/>
      <c r="LLI35"/>
      <c r="LLJ35"/>
      <c r="LLK35"/>
      <c r="LLL35"/>
      <c r="LLM35"/>
      <c r="LLN35"/>
      <c r="LLO35"/>
      <c r="LLP35"/>
      <c r="LLQ35"/>
      <c r="LLR35"/>
      <c r="LLS35"/>
      <c r="LLT35"/>
      <c r="LLU35"/>
      <c r="LLV35"/>
      <c r="LLW35"/>
      <c r="LLX35"/>
      <c r="LLY35"/>
      <c r="LLZ35"/>
      <c r="LMA35"/>
      <c r="LMB35"/>
      <c r="LMC35"/>
      <c r="LMD35"/>
      <c r="LME35"/>
      <c r="LMF35"/>
      <c r="LMG35"/>
      <c r="LMH35"/>
      <c r="LMI35"/>
      <c r="LMJ35"/>
      <c r="LMK35"/>
      <c r="LML35"/>
      <c r="LMM35"/>
      <c r="LMN35"/>
      <c r="LMO35"/>
      <c r="LMP35"/>
      <c r="LMQ35"/>
      <c r="LMR35"/>
      <c r="LMS35"/>
      <c r="LMT35"/>
      <c r="LMU35"/>
      <c r="LMV35"/>
      <c r="LMW35"/>
      <c r="LMX35"/>
      <c r="LMY35"/>
      <c r="LMZ35"/>
      <c r="LNA35"/>
      <c r="LNB35"/>
      <c r="LNC35"/>
      <c r="LND35"/>
      <c r="LNE35"/>
      <c r="LNF35"/>
      <c r="LNG35"/>
      <c r="LNH35"/>
      <c r="LNI35"/>
      <c r="LNJ35"/>
      <c r="LNK35"/>
      <c r="LNL35"/>
      <c r="LNM35"/>
      <c r="LNN35"/>
      <c r="LNO35"/>
      <c r="LNP35"/>
      <c r="LNQ35"/>
      <c r="LNR35"/>
      <c r="LNS35"/>
      <c r="LNT35"/>
      <c r="LNU35"/>
      <c r="LNV35"/>
      <c r="LNW35"/>
      <c r="LNX35"/>
      <c r="LNY35"/>
      <c r="LNZ35"/>
      <c r="LOA35"/>
      <c r="LOB35"/>
      <c r="LOC35"/>
      <c r="LOD35"/>
      <c r="LOE35"/>
      <c r="LOF35"/>
      <c r="LOG35"/>
      <c r="LOH35"/>
      <c r="LOI35"/>
      <c r="LOJ35"/>
      <c r="LOK35"/>
      <c r="LOL35"/>
      <c r="LOM35"/>
      <c r="LON35"/>
      <c r="LOO35"/>
      <c r="LOP35"/>
      <c r="LOQ35"/>
      <c r="LOR35"/>
      <c r="LOS35"/>
      <c r="LOT35"/>
      <c r="LOU35"/>
      <c r="LOV35"/>
      <c r="LOW35"/>
      <c r="LOX35"/>
      <c r="LOY35"/>
      <c r="LOZ35"/>
      <c r="LPA35"/>
      <c r="LPB35"/>
      <c r="LPC35"/>
      <c r="LPD35"/>
      <c r="LPE35"/>
      <c r="LPF35"/>
      <c r="LPG35"/>
      <c r="LPH35"/>
      <c r="LPI35"/>
      <c r="LPJ35"/>
      <c r="LPK35"/>
      <c r="LPL35"/>
      <c r="LPM35"/>
      <c r="LPN35"/>
      <c r="LPO35"/>
      <c r="LPP35"/>
      <c r="LPQ35"/>
      <c r="LPR35"/>
      <c r="LPS35"/>
      <c r="LPT35"/>
      <c r="LPU35"/>
      <c r="LPV35"/>
      <c r="LPW35"/>
      <c r="LPX35"/>
      <c r="LPY35"/>
      <c r="LPZ35"/>
      <c r="LQA35"/>
      <c r="LQB35"/>
      <c r="LQC35"/>
      <c r="LQD35"/>
      <c r="LQE35"/>
      <c r="LQF35"/>
      <c r="LQG35"/>
      <c r="LQH35"/>
      <c r="LQI35"/>
      <c r="LQJ35"/>
      <c r="LQK35"/>
      <c r="LQL35"/>
      <c r="LQM35"/>
      <c r="LQN35"/>
      <c r="LQO35"/>
      <c r="LQP35"/>
      <c r="LQQ35"/>
      <c r="LQR35"/>
      <c r="LQS35"/>
      <c r="LQT35"/>
      <c r="LQU35"/>
      <c r="LQV35"/>
      <c r="LQW35"/>
      <c r="LQX35"/>
      <c r="LQY35"/>
      <c r="LQZ35"/>
      <c r="LRA35"/>
      <c r="LRB35"/>
      <c r="LRC35"/>
      <c r="LRD35"/>
      <c r="LRE35"/>
      <c r="LRF35"/>
      <c r="LRG35"/>
      <c r="LRH35"/>
      <c r="LRI35"/>
      <c r="LRJ35"/>
      <c r="LRK35"/>
      <c r="LRL35"/>
      <c r="LRM35"/>
      <c r="LRN35"/>
      <c r="LRO35"/>
      <c r="LRP35"/>
      <c r="LRQ35"/>
      <c r="LRR35"/>
      <c r="LRS35"/>
      <c r="LRT35"/>
      <c r="LRU35"/>
      <c r="LRV35"/>
      <c r="LRW35"/>
      <c r="LRX35"/>
      <c r="LRY35"/>
      <c r="LRZ35"/>
      <c r="LSA35"/>
      <c r="LSB35"/>
      <c r="LSC35"/>
      <c r="LSD35"/>
      <c r="LSE35"/>
      <c r="LSF35"/>
      <c r="LSG35"/>
      <c r="LSH35"/>
      <c r="LSI35"/>
      <c r="LSJ35"/>
      <c r="LSK35"/>
      <c r="LSL35"/>
      <c r="LSM35"/>
      <c r="LSN35"/>
      <c r="LSO35"/>
      <c r="LSP35"/>
      <c r="LSQ35"/>
      <c r="LSR35"/>
      <c r="LSS35"/>
      <c r="LST35"/>
      <c r="LSU35"/>
      <c r="LSV35"/>
      <c r="LSW35"/>
      <c r="LSX35"/>
      <c r="LSY35"/>
      <c r="LSZ35"/>
      <c r="LTA35"/>
      <c r="LTB35"/>
      <c r="LTC35"/>
      <c r="LTD35"/>
      <c r="LTE35"/>
      <c r="LTF35"/>
      <c r="LTG35"/>
      <c r="LTH35"/>
      <c r="LTI35"/>
      <c r="LTJ35"/>
      <c r="LTK35"/>
      <c r="LTL35"/>
      <c r="LTM35"/>
      <c r="LTN35"/>
      <c r="LTO35"/>
      <c r="LTP35"/>
      <c r="LTQ35"/>
      <c r="LTR35"/>
      <c r="LTS35"/>
      <c r="LTT35"/>
      <c r="LTU35"/>
      <c r="LTV35"/>
      <c r="LTW35"/>
      <c r="LTX35"/>
      <c r="LTY35"/>
      <c r="LTZ35"/>
      <c r="LUA35"/>
      <c r="LUB35"/>
      <c r="LUC35"/>
      <c r="LUD35"/>
      <c r="LUE35"/>
      <c r="LUF35"/>
      <c r="LUG35"/>
      <c r="LUH35"/>
      <c r="LUI35"/>
      <c r="LUJ35"/>
      <c r="LUK35"/>
      <c r="LUL35"/>
      <c r="LUM35"/>
      <c r="LUN35"/>
      <c r="LUO35"/>
      <c r="LUP35"/>
      <c r="LUQ35"/>
      <c r="LUR35"/>
      <c r="LUS35"/>
      <c r="LUT35"/>
      <c r="LUU35"/>
      <c r="LUV35"/>
      <c r="LUW35"/>
      <c r="LUX35"/>
      <c r="LUY35"/>
      <c r="LUZ35"/>
      <c r="LVA35"/>
      <c r="LVB35"/>
      <c r="LVC35"/>
      <c r="LVD35"/>
      <c r="LVE35"/>
      <c r="LVF35"/>
      <c r="LVG35"/>
      <c r="LVH35"/>
      <c r="LVI35"/>
      <c r="LVJ35"/>
      <c r="LVK35"/>
      <c r="LVL35"/>
      <c r="LVM35"/>
      <c r="LVN35"/>
      <c r="LVO35"/>
      <c r="LVP35"/>
      <c r="LVQ35"/>
      <c r="LVR35"/>
      <c r="LVS35"/>
      <c r="LVT35"/>
      <c r="LVU35"/>
      <c r="LVV35"/>
      <c r="LVW35"/>
      <c r="LVX35"/>
      <c r="LVY35"/>
      <c r="LVZ35"/>
      <c r="LWA35"/>
      <c r="LWB35"/>
      <c r="LWC35"/>
      <c r="LWD35"/>
      <c r="LWE35"/>
      <c r="LWF35"/>
      <c r="LWG35"/>
      <c r="LWH35"/>
      <c r="LWI35"/>
      <c r="LWJ35"/>
      <c r="LWK35"/>
      <c r="LWL35"/>
      <c r="LWM35"/>
      <c r="LWN35"/>
      <c r="LWO35"/>
      <c r="LWP35"/>
      <c r="LWQ35"/>
      <c r="LWR35"/>
      <c r="LWS35"/>
      <c r="LWT35"/>
      <c r="LWU35"/>
      <c r="LWV35"/>
      <c r="LWW35"/>
      <c r="LWX35"/>
      <c r="LWY35"/>
      <c r="LWZ35"/>
      <c r="LXA35"/>
      <c r="LXB35"/>
      <c r="LXC35"/>
      <c r="LXD35"/>
      <c r="LXE35"/>
      <c r="LXF35"/>
      <c r="LXG35"/>
      <c r="LXH35"/>
      <c r="LXI35"/>
      <c r="LXJ35"/>
      <c r="LXK35"/>
      <c r="LXL35"/>
      <c r="LXM35"/>
      <c r="LXN35"/>
      <c r="LXO35"/>
      <c r="LXP35"/>
      <c r="LXQ35"/>
      <c r="LXR35"/>
      <c r="LXS35"/>
      <c r="LXT35"/>
      <c r="LXU35"/>
      <c r="LXV35"/>
      <c r="LXW35"/>
      <c r="LXX35"/>
      <c r="LXY35"/>
      <c r="LXZ35"/>
      <c r="LYA35"/>
      <c r="LYB35"/>
      <c r="LYC35"/>
      <c r="LYD35"/>
      <c r="LYE35"/>
      <c r="LYF35"/>
      <c r="LYG35"/>
      <c r="LYH35"/>
      <c r="LYI35"/>
      <c r="LYJ35"/>
      <c r="LYK35"/>
      <c r="LYL35"/>
      <c r="LYM35"/>
      <c r="LYN35"/>
      <c r="LYO35"/>
      <c r="LYP35"/>
      <c r="LYQ35"/>
      <c r="LYR35"/>
      <c r="LYS35"/>
      <c r="LYT35"/>
      <c r="LYU35"/>
      <c r="LYV35"/>
      <c r="LYW35"/>
      <c r="LYX35"/>
      <c r="LYY35"/>
      <c r="LYZ35"/>
      <c r="LZA35"/>
      <c r="LZB35"/>
      <c r="LZC35"/>
      <c r="LZD35"/>
      <c r="LZE35"/>
      <c r="LZF35"/>
      <c r="LZG35"/>
      <c r="LZH35"/>
      <c r="LZI35"/>
      <c r="LZJ35"/>
      <c r="LZK35"/>
      <c r="LZL35"/>
      <c r="LZM35"/>
      <c r="LZN35"/>
      <c r="LZO35"/>
      <c r="LZP35"/>
      <c r="LZQ35"/>
      <c r="LZR35"/>
      <c r="LZS35"/>
      <c r="LZT35"/>
      <c r="LZU35"/>
      <c r="LZV35"/>
      <c r="LZW35"/>
      <c r="LZX35"/>
      <c r="LZY35"/>
      <c r="LZZ35"/>
      <c r="MAA35"/>
      <c r="MAB35"/>
      <c r="MAC35"/>
      <c r="MAD35"/>
      <c r="MAE35"/>
      <c r="MAF35"/>
      <c r="MAG35"/>
      <c r="MAH35"/>
      <c r="MAI35"/>
      <c r="MAJ35"/>
      <c r="MAK35"/>
      <c r="MAL35"/>
      <c r="MAM35"/>
      <c r="MAN35"/>
      <c r="MAO35"/>
      <c r="MAP35"/>
      <c r="MAQ35"/>
      <c r="MAR35"/>
      <c r="MAS35"/>
      <c r="MAT35"/>
      <c r="MAU35"/>
      <c r="MAV35"/>
      <c r="MAW35"/>
      <c r="MAX35"/>
      <c r="MAY35"/>
      <c r="MAZ35"/>
      <c r="MBA35"/>
      <c r="MBB35"/>
      <c r="MBC35"/>
      <c r="MBD35"/>
      <c r="MBE35"/>
      <c r="MBF35"/>
      <c r="MBG35"/>
      <c r="MBH35"/>
      <c r="MBI35"/>
      <c r="MBJ35"/>
      <c r="MBK35"/>
      <c r="MBL35"/>
      <c r="MBM35"/>
      <c r="MBN35"/>
      <c r="MBO35"/>
      <c r="MBP35"/>
      <c r="MBQ35"/>
      <c r="MBR35"/>
      <c r="MBS35"/>
      <c r="MBT35"/>
      <c r="MBU35"/>
      <c r="MBV35"/>
      <c r="MBW35"/>
      <c r="MBX35"/>
      <c r="MBY35"/>
      <c r="MBZ35"/>
      <c r="MCA35"/>
      <c r="MCB35"/>
      <c r="MCC35"/>
      <c r="MCD35"/>
      <c r="MCE35"/>
      <c r="MCF35"/>
      <c r="MCG35"/>
      <c r="MCH35"/>
      <c r="MCI35"/>
      <c r="MCJ35"/>
      <c r="MCK35"/>
      <c r="MCL35"/>
      <c r="MCM35"/>
      <c r="MCN35"/>
      <c r="MCO35"/>
      <c r="MCP35"/>
      <c r="MCQ35"/>
      <c r="MCR35"/>
      <c r="MCS35"/>
      <c r="MCT35"/>
      <c r="MCU35"/>
      <c r="MCV35"/>
      <c r="MCW35"/>
      <c r="MCX35"/>
      <c r="MCY35"/>
      <c r="MCZ35"/>
      <c r="MDA35"/>
      <c r="MDB35"/>
      <c r="MDC35"/>
      <c r="MDD35"/>
      <c r="MDE35"/>
      <c r="MDF35"/>
      <c r="MDG35"/>
      <c r="MDH35"/>
      <c r="MDI35"/>
      <c r="MDJ35"/>
      <c r="MDK35"/>
      <c r="MDL35"/>
      <c r="MDM35"/>
      <c r="MDN35"/>
      <c r="MDO35"/>
      <c r="MDP35"/>
      <c r="MDQ35"/>
      <c r="MDR35"/>
      <c r="MDS35"/>
      <c r="MDT35"/>
      <c r="MDU35"/>
      <c r="MDV35"/>
      <c r="MDW35"/>
      <c r="MDX35"/>
      <c r="MDY35"/>
      <c r="MDZ35"/>
      <c r="MEA35"/>
      <c r="MEB35"/>
      <c r="MEC35"/>
      <c r="MED35"/>
      <c r="MEE35"/>
      <c r="MEF35"/>
      <c r="MEG35"/>
      <c r="MEH35"/>
      <c r="MEI35"/>
      <c r="MEJ35"/>
      <c r="MEK35"/>
      <c r="MEL35"/>
      <c r="MEM35"/>
      <c r="MEN35"/>
      <c r="MEO35"/>
      <c r="MEP35"/>
      <c r="MEQ35"/>
      <c r="MER35"/>
      <c r="MES35"/>
      <c r="MET35"/>
      <c r="MEU35"/>
      <c r="MEV35"/>
      <c r="MEW35"/>
      <c r="MEX35"/>
      <c r="MEY35"/>
      <c r="MEZ35"/>
      <c r="MFA35"/>
      <c r="MFB35"/>
      <c r="MFC35"/>
      <c r="MFD35"/>
      <c r="MFE35"/>
      <c r="MFF35"/>
      <c r="MFG35"/>
      <c r="MFH35"/>
      <c r="MFI35"/>
      <c r="MFJ35"/>
      <c r="MFK35"/>
      <c r="MFL35"/>
      <c r="MFM35"/>
      <c r="MFN35"/>
      <c r="MFO35"/>
      <c r="MFP35"/>
      <c r="MFQ35"/>
      <c r="MFR35"/>
      <c r="MFS35"/>
      <c r="MFT35"/>
      <c r="MFU35"/>
      <c r="MFV35"/>
      <c r="MFW35"/>
      <c r="MFX35"/>
      <c r="MFY35"/>
      <c r="MFZ35"/>
      <c r="MGA35"/>
      <c r="MGB35"/>
      <c r="MGC35"/>
      <c r="MGD35"/>
      <c r="MGE35"/>
      <c r="MGF35"/>
      <c r="MGG35"/>
      <c r="MGH35"/>
      <c r="MGI35"/>
      <c r="MGJ35"/>
      <c r="MGK35"/>
      <c r="MGL35"/>
      <c r="MGM35"/>
      <c r="MGN35"/>
      <c r="MGO35"/>
      <c r="MGP35"/>
      <c r="MGQ35"/>
      <c r="MGR35"/>
      <c r="MGS35"/>
      <c r="MGT35"/>
      <c r="MGU35"/>
      <c r="MGV35"/>
      <c r="MGW35"/>
      <c r="MGX35"/>
      <c r="MGY35"/>
      <c r="MGZ35"/>
      <c r="MHA35"/>
      <c r="MHB35"/>
      <c r="MHC35"/>
      <c r="MHD35"/>
      <c r="MHE35"/>
      <c r="MHF35"/>
      <c r="MHG35"/>
      <c r="MHH35"/>
      <c r="MHI35"/>
      <c r="MHJ35"/>
      <c r="MHK35"/>
      <c r="MHL35"/>
      <c r="MHM35"/>
      <c r="MHN35"/>
      <c r="MHO35"/>
      <c r="MHP35"/>
      <c r="MHQ35"/>
      <c r="MHR35"/>
      <c r="MHS35"/>
      <c r="MHT35"/>
      <c r="MHU35"/>
      <c r="MHV35"/>
      <c r="MHW35"/>
      <c r="MHX35"/>
      <c r="MHY35"/>
      <c r="MHZ35"/>
      <c r="MIA35"/>
      <c r="MIB35"/>
      <c r="MIC35"/>
      <c r="MID35"/>
      <c r="MIE35"/>
      <c r="MIF35"/>
      <c r="MIG35"/>
      <c r="MIH35"/>
      <c r="MII35"/>
      <c r="MIJ35"/>
      <c r="MIK35"/>
      <c r="MIL35"/>
      <c r="MIM35"/>
      <c r="MIN35"/>
      <c r="MIO35"/>
      <c r="MIP35"/>
      <c r="MIQ35"/>
      <c r="MIR35"/>
      <c r="MIS35"/>
      <c r="MIT35"/>
      <c r="MIU35"/>
      <c r="MIV35"/>
      <c r="MIW35"/>
      <c r="MIX35"/>
      <c r="MIY35"/>
      <c r="MIZ35"/>
      <c r="MJA35"/>
      <c r="MJB35"/>
      <c r="MJC35"/>
      <c r="MJD35"/>
      <c r="MJE35"/>
      <c r="MJF35"/>
      <c r="MJG35"/>
      <c r="MJH35"/>
      <c r="MJI35"/>
      <c r="MJJ35"/>
      <c r="MJK35"/>
      <c r="MJL35"/>
      <c r="MJM35"/>
      <c r="MJN35"/>
      <c r="MJO35"/>
      <c r="MJP35"/>
      <c r="MJQ35"/>
      <c r="MJR35"/>
      <c r="MJS35"/>
      <c r="MJT35"/>
      <c r="MJU35"/>
      <c r="MJV35"/>
      <c r="MJW35"/>
      <c r="MJX35"/>
      <c r="MJY35"/>
      <c r="MJZ35"/>
      <c r="MKA35"/>
      <c r="MKB35"/>
      <c r="MKC35"/>
      <c r="MKD35"/>
      <c r="MKE35"/>
      <c r="MKF35"/>
      <c r="MKG35"/>
      <c r="MKH35"/>
      <c r="MKI35"/>
      <c r="MKJ35"/>
      <c r="MKK35"/>
      <c r="MKL35"/>
      <c r="MKM35"/>
      <c r="MKN35"/>
      <c r="MKO35"/>
      <c r="MKP35"/>
      <c r="MKQ35"/>
      <c r="MKR35"/>
      <c r="MKS35"/>
      <c r="MKT35"/>
      <c r="MKU35"/>
      <c r="MKV35"/>
      <c r="MKW35"/>
      <c r="MKX35"/>
      <c r="MKY35"/>
      <c r="MKZ35"/>
      <c r="MLA35"/>
      <c r="MLB35"/>
      <c r="MLC35"/>
      <c r="MLD35"/>
      <c r="MLE35"/>
      <c r="MLF35"/>
      <c r="MLG35"/>
      <c r="MLH35"/>
      <c r="MLI35"/>
      <c r="MLJ35"/>
      <c r="MLK35"/>
      <c r="MLL35"/>
      <c r="MLM35"/>
      <c r="MLN35"/>
      <c r="MLO35"/>
      <c r="MLP35"/>
      <c r="MLQ35"/>
      <c r="MLR35"/>
      <c r="MLS35"/>
      <c r="MLT35"/>
      <c r="MLU35"/>
      <c r="MLV35"/>
      <c r="MLW35"/>
      <c r="MLX35"/>
      <c r="MLY35"/>
      <c r="MLZ35"/>
      <c r="MMA35"/>
      <c r="MMB35"/>
      <c r="MMC35"/>
      <c r="MMD35"/>
      <c r="MME35"/>
      <c r="MMF35"/>
      <c r="MMG35"/>
      <c r="MMH35"/>
      <c r="MMI35"/>
      <c r="MMJ35"/>
      <c r="MMK35"/>
      <c r="MML35"/>
      <c r="MMM35"/>
      <c r="MMN35"/>
      <c r="MMO35"/>
      <c r="MMP35"/>
      <c r="MMQ35"/>
      <c r="MMR35"/>
      <c r="MMS35"/>
      <c r="MMT35"/>
      <c r="MMU35"/>
      <c r="MMV35"/>
      <c r="MMW35"/>
      <c r="MMX35"/>
      <c r="MMY35"/>
      <c r="MMZ35"/>
      <c r="MNA35"/>
      <c r="MNB35"/>
      <c r="MNC35"/>
      <c r="MND35"/>
      <c r="MNE35"/>
      <c r="MNF35"/>
      <c r="MNG35"/>
      <c r="MNH35"/>
      <c r="MNI35"/>
      <c r="MNJ35"/>
      <c r="MNK35"/>
      <c r="MNL35"/>
      <c r="MNM35"/>
      <c r="MNN35"/>
      <c r="MNO35"/>
      <c r="MNP35"/>
      <c r="MNQ35"/>
      <c r="MNR35"/>
      <c r="MNS35"/>
      <c r="MNT35"/>
      <c r="MNU35"/>
      <c r="MNV35"/>
      <c r="MNW35"/>
      <c r="MNX35"/>
      <c r="MNY35"/>
      <c r="MNZ35"/>
      <c r="MOA35"/>
      <c r="MOB35"/>
      <c r="MOC35"/>
      <c r="MOD35"/>
      <c r="MOE35"/>
      <c r="MOF35"/>
      <c r="MOG35"/>
      <c r="MOH35"/>
      <c r="MOI35"/>
      <c r="MOJ35"/>
      <c r="MOK35"/>
      <c r="MOL35"/>
      <c r="MOM35"/>
      <c r="MON35"/>
      <c r="MOO35"/>
      <c r="MOP35"/>
      <c r="MOQ35"/>
      <c r="MOR35"/>
      <c r="MOS35"/>
      <c r="MOT35"/>
      <c r="MOU35"/>
      <c r="MOV35"/>
      <c r="MOW35"/>
      <c r="MOX35"/>
      <c r="MOY35"/>
      <c r="MOZ35"/>
      <c r="MPA35"/>
      <c r="MPB35"/>
      <c r="MPC35"/>
      <c r="MPD35"/>
      <c r="MPE35"/>
      <c r="MPF35"/>
      <c r="MPG35"/>
      <c r="MPH35"/>
      <c r="MPI35"/>
      <c r="MPJ35"/>
      <c r="MPK35"/>
      <c r="MPL35"/>
      <c r="MPM35"/>
      <c r="MPN35"/>
      <c r="MPO35"/>
      <c r="MPP35"/>
      <c r="MPQ35"/>
      <c r="MPR35"/>
      <c r="MPS35"/>
      <c r="MPT35"/>
      <c r="MPU35"/>
      <c r="MPV35"/>
      <c r="MPW35"/>
      <c r="MPX35"/>
      <c r="MPY35"/>
      <c r="MPZ35"/>
      <c r="MQA35"/>
      <c r="MQB35"/>
      <c r="MQC35"/>
      <c r="MQD35"/>
      <c r="MQE35"/>
      <c r="MQF35"/>
      <c r="MQG35"/>
      <c r="MQH35"/>
      <c r="MQI35"/>
      <c r="MQJ35"/>
      <c r="MQK35"/>
      <c r="MQL35"/>
      <c r="MQM35"/>
      <c r="MQN35"/>
      <c r="MQO35"/>
      <c r="MQP35"/>
      <c r="MQQ35"/>
      <c r="MQR35"/>
      <c r="MQS35"/>
      <c r="MQT35"/>
      <c r="MQU35"/>
      <c r="MQV35"/>
      <c r="MQW35"/>
      <c r="MQX35"/>
      <c r="MQY35"/>
      <c r="MQZ35"/>
      <c r="MRA35"/>
      <c r="MRB35"/>
      <c r="MRC35"/>
      <c r="MRD35"/>
      <c r="MRE35"/>
      <c r="MRF35"/>
      <c r="MRG35"/>
      <c r="MRH35"/>
      <c r="MRI35"/>
      <c r="MRJ35"/>
      <c r="MRK35"/>
      <c r="MRL35"/>
      <c r="MRM35"/>
      <c r="MRN35"/>
      <c r="MRO35"/>
      <c r="MRP35"/>
      <c r="MRQ35"/>
      <c r="MRR35"/>
      <c r="MRS35"/>
      <c r="MRT35"/>
      <c r="MRU35"/>
      <c r="MRV35"/>
      <c r="MRW35"/>
      <c r="MRX35"/>
      <c r="MRY35"/>
      <c r="MRZ35"/>
      <c r="MSA35"/>
      <c r="MSB35"/>
      <c r="MSC35"/>
      <c r="MSD35"/>
      <c r="MSE35"/>
      <c r="MSF35"/>
      <c r="MSG35"/>
      <c r="MSH35"/>
      <c r="MSI35"/>
      <c r="MSJ35"/>
      <c r="MSK35"/>
      <c r="MSL35"/>
      <c r="MSM35"/>
      <c r="MSN35"/>
      <c r="MSO35"/>
      <c r="MSP35"/>
      <c r="MSQ35"/>
      <c r="MSR35"/>
      <c r="MSS35"/>
      <c r="MST35"/>
      <c r="MSU35"/>
      <c r="MSV35"/>
      <c r="MSW35"/>
      <c r="MSX35"/>
      <c r="MSY35"/>
      <c r="MSZ35"/>
      <c r="MTA35"/>
      <c r="MTB35"/>
      <c r="MTC35"/>
      <c r="MTD35"/>
      <c r="MTE35"/>
      <c r="MTF35"/>
      <c r="MTG35"/>
      <c r="MTH35"/>
      <c r="MTI35"/>
      <c r="MTJ35"/>
      <c r="MTK35"/>
      <c r="MTL35"/>
      <c r="MTM35"/>
      <c r="MTN35"/>
      <c r="MTO35"/>
      <c r="MTP35"/>
      <c r="MTQ35"/>
      <c r="MTR35"/>
      <c r="MTS35"/>
      <c r="MTT35"/>
      <c r="MTU35"/>
      <c r="MTV35"/>
      <c r="MTW35"/>
      <c r="MTX35"/>
      <c r="MTY35"/>
      <c r="MTZ35"/>
      <c r="MUA35"/>
      <c r="MUB35"/>
      <c r="MUC35"/>
      <c r="MUD35"/>
      <c r="MUE35"/>
      <c r="MUF35"/>
      <c r="MUG35"/>
      <c r="MUH35"/>
      <c r="MUI35"/>
      <c r="MUJ35"/>
      <c r="MUK35"/>
      <c r="MUL35"/>
      <c r="MUM35"/>
      <c r="MUN35"/>
      <c r="MUO35"/>
      <c r="MUP35"/>
      <c r="MUQ35"/>
      <c r="MUR35"/>
      <c r="MUS35"/>
      <c r="MUT35"/>
      <c r="MUU35"/>
      <c r="MUV35"/>
      <c r="MUW35"/>
      <c r="MUX35"/>
      <c r="MUY35"/>
      <c r="MUZ35"/>
      <c r="MVA35"/>
      <c r="MVB35"/>
      <c r="MVC35"/>
      <c r="MVD35"/>
      <c r="MVE35"/>
      <c r="MVF35"/>
      <c r="MVG35"/>
      <c r="MVH35"/>
      <c r="MVI35"/>
      <c r="MVJ35"/>
      <c r="MVK35"/>
      <c r="MVL35"/>
      <c r="MVM35"/>
      <c r="MVN35"/>
      <c r="MVO35"/>
      <c r="MVP35"/>
      <c r="MVQ35"/>
      <c r="MVR35"/>
      <c r="MVS35"/>
      <c r="MVT35"/>
      <c r="MVU35"/>
      <c r="MVV35"/>
      <c r="MVW35"/>
      <c r="MVX35"/>
      <c r="MVY35"/>
      <c r="MVZ35"/>
      <c r="MWA35"/>
      <c r="MWB35"/>
      <c r="MWC35"/>
      <c r="MWD35"/>
      <c r="MWE35"/>
      <c r="MWF35"/>
      <c r="MWG35"/>
      <c r="MWH35"/>
      <c r="MWI35"/>
      <c r="MWJ35"/>
      <c r="MWK35"/>
      <c r="MWL35"/>
      <c r="MWM35"/>
      <c r="MWN35"/>
      <c r="MWO35"/>
      <c r="MWP35"/>
      <c r="MWQ35"/>
      <c r="MWR35"/>
      <c r="MWS35"/>
      <c r="MWT35"/>
      <c r="MWU35"/>
      <c r="MWV35"/>
      <c r="MWW35"/>
      <c r="MWX35"/>
      <c r="MWY35"/>
      <c r="MWZ35"/>
      <c r="MXA35"/>
      <c r="MXB35"/>
      <c r="MXC35"/>
      <c r="MXD35"/>
      <c r="MXE35"/>
      <c r="MXF35"/>
      <c r="MXG35"/>
      <c r="MXH35"/>
      <c r="MXI35"/>
      <c r="MXJ35"/>
      <c r="MXK35"/>
      <c r="MXL35"/>
      <c r="MXM35"/>
      <c r="MXN35"/>
      <c r="MXO35"/>
      <c r="MXP35"/>
      <c r="MXQ35"/>
      <c r="MXR35"/>
      <c r="MXS35"/>
      <c r="MXT35"/>
      <c r="MXU35"/>
      <c r="MXV35"/>
      <c r="MXW35"/>
      <c r="MXX35"/>
      <c r="MXY35"/>
      <c r="MXZ35"/>
      <c r="MYA35"/>
      <c r="MYB35"/>
      <c r="MYC35"/>
      <c r="MYD35"/>
      <c r="MYE35"/>
      <c r="MYF35"/>
      <c r="MYG35"/>
      <c r="MYH35"/>
      <c r="MYI35"/>
      <c r="MYJ35"/>
      <c r="MYK35"/>
      <c r="MYL35"/>
      <c r="MYM35"/>
      <c r="MYN35"/>
      <c r="MYO35"/>
      <c r="MYP35"/>
      <c r="MYQ35"/>
      <c r="MYR35"/>
      <c r="MYS35"/>
      <c r="MYT35"/>
      <c r="MYU35"/>
      <c r="MYV35"/>
      <c r="MYW35"/>
      <c r="MYX35"/>
      <c r="MYY35"/>
      <c r="MYZ35"/>
      <c r="MZA35"/>
      <c r="MZB35"/>
      <c r="MZC35"/>
      <c r="MZD35"/>
      <c r="MZE35"/>
      <c r="MZF35"/>
      <c r="MZG35"/>
      <c r="MZH35"/>
      <c r="MZI35"/>
      <c r="MZJ35"/>
      <c r="MZK35"/>
      <c r="MZL35"/>
      <c r="MZM35"/>
      <c r="MZN35"/>
      <c r="MZO35"/>
      <c r="MZP35"/>
      <c r="MZQ35"/>
      <c r="MZR35"/>
      <c r="MZS35"/>
      <c r="MZT35"/>
      <c r="MZU35"/>
      <c r="MZV35"/>
      <c r="MZW35"/>
      <c r="MZX35"/>
      <c r="MZY35"/>
      <c r="MZZ35"/>
      <c r="NAA35"/>
      <c r="NAB35"/>
      <c r="NAC35"/>
      <c r="NAD35"/>
      <c r="NAE35"/>
      <c r="NAF35"/>
      <c r="NAG35"/>
      <c r="NAH35"/>
      <c r="NAI35"/>
      <c r="NAJ35"/>
      <c r="NAK35"/>
      <c r="NAL35"/>
      <c r="NAM35"/>
      <c r="NAN35"/>
      <c r="NAO35"/>
      <c r="NAP35"/>
      <c r="NAQ35"/>
      <c r="NAR35"/>
      <c r="NAS35"/>
      <c r="NAT35"/>
      <c r="NAU35"/>
      <c r="NAV35"/>
      <c r="NAW35"/>
      <c r="NAX35"/>
      <c r="NAY35"/>
      <c r="NAZ35"/>
      <c r="NBA35"/>
      <c r="NBB35"/>
      <c r="NBC35"/>
      <c r="NBD35"/>
      <c r="NBE35"/>
      <c r="NBF35"/>
      <c r="NBG35"/>
      <c r="NBH35"/>
      <c r="NBI35"/>
      <c r="NBJ35"/>
      <c r="NBK35"/>
      <c r="NBL35"/>
      <c r="NBM35"/>
      <c r="NBN35"/>
      <c r="NBO35"/>
      <c r="NBP35"/>
      <c r="NBQ35"/>
      <c r="NBR35"/>
      <c r="NBS35"/>
      <c r="NBT35"/>
      <c r="NBU35"/>
      <c r="NBV35"/>
      <c r="NBW35"/>
      <c r="NBX35"/>
      <c r="NBY35"/>
      <c r="NBZ35"/>
      <c r="NCA35"/>
      <c r="NCB35"/>
      <c r="NCC35"/>
      <c r="NCD35"/>
      <c r="NCE35"/>
      <c r="NCF35"/>
      <c r="NCG35"/>
      <c r="NCH35"/>
      <c r="NCI35"/>
      <c r="NCJ35"/>
      <c r="NCK35"/>
      <c r="NCL35"/>
      <c r="NCM35"/>
      <c r="NCN35"/>
      <c r="NCO35"/>
      <c r="NCP35"/>
      <c r="NCQ35"/>
      <c r="NCR35"/>
      <c r="NCS35"/>
      <c r="NCT35"/>
      <c r="NCU35"/>
      <c r="NCV35"/>
      <c r="NCW35"/>
      <c r="NCX35"/>
      <c r="NCY35"/>
      <c r="NCZ35"/>
      <c r="NDA35"/>
      <c r="NDB35"/>
      <c r="NDC35"/>
      <c r="NDD35"/>
      <c r="NDE35"/>
      <c r="NDF35"/>
      <c r="NDG35"/>
      <c r="NDH35"/>
      <c r="NDI35"/>
      <c r="NDJ35"/>
      <c r="NDK35"/>
      <c r="NDL35"/>
      <c r="NDM35"/>
      <c r="NDN35"/>
      <c r="NDO35"/>
      <c r="NDP35"/>
      <c r="NDQ35"/>
      <c r="NDR35"/>
      <c r="NDS35"/>
      <c r="NDT35"/>
      <c r="NDU35"/>
      <c r="NDV35"/>
      <c r="NDW35"/>
      <c r="NDX35"/>
      <c r="NDY35"/>
      <c r="NDZ35"/>
      <c r="NEA35"/>
      <c r="NEB35"/>
      <c r="NEC35"/>
      <c r="NED35"/>
      <c r="NEE35"/>
      <c r="NEF35"/>
      <c r="NEG35"/>
      <c r="NEH35"/>
      <c r="NEI35"/>
      <c r="NEJ35"/>
      <c r="NEK35"/>
      <c r="NEL35"/>
      <c r="NEM35"/>
      <c r="NEN35"/>
      <c r="NEO35"/>
      <c r="NEP35"/>
      <c r="NEQ35"/>
      <c r="NER35"/>
      <c r="NES35"/>
      <c r="NET35"/>
      <c r="NEU35"/>
      <c r="NEV35"/>
      <c r="NEW35"/>
      <c r="NEX35"/>
      <c r="NEY35"/>
      <c r="NEZ35"/>
      <c r="NFA35"/>
      <c r="NFB35"/>
      <c r="NFC35"/>
      <c r="NFD35"/>
      <c r="NFE35"/>
      <c r="NFF35"/>
      <c r="NFG35"/>
      <c r="NFH35"/>
      <c r="NFI35"/>
      <c r="NFJ35"/>
      <c r="NFK35"/>
      <c r="NFL35"/>
      <c r="NFM35"/>
      <c r="NFN35"/>
      <c r="NFO35"/>
      <c r="NFP35"/>
      <c r="NFQ35"/>
      <c r="NFR35"/>
      <c r="NFS35"/>
      <c r="NFT35"/>
      <c r="NFU35"/>
      <c r="NFV35"/>
      <c r="NFW35"/>
      <c r="NFX35"/>
      <c r="NFY35"/>
      <c r="NFZ35"/>
      <c r="NGA35"/>
      <c r="NGB35"/>
      <c r="NGC35"/>
      <c r="NGD35"/>
      <c r="NGE35"/>
      <c r="NGF35"/>
      <c r="NGG35"/>
      <c r="NGH35"/>
      <c r="NGI35"/>
      <c r="NGJ35"/>
      <c r="NGK35"/>
      <c r="NGL35"/>
      <c r="NGM35"/>
      <c r="NGN35"/>
      <c r="NGO35"/>
      <c r="NGP35"/>
      <c r="NGQ35"/>
      <c r="NGR35"/>
      <c r="NGS35"/>
      <c r="NGT35"/>
      <c r="NGU35"/>
      <c r="NGV35"/>
      <c r="NGW35"/>
      <c r="NGX35"/>
      <c r="NGY35"/>
      <c r="NGZ35"/>
      <c r="NHA35"/>
      <c r="NHB35"/>
      <c r="NHC35"/>
      <c r="NHD35"/>
      <c r="NHE35"/>
      <c r="NHF35"/>
      <c r="NHG35"/>
      <c r="NHH35"/>
      <c r="NHI35"/>
      <c r="NHJ35"/>
      <c r="NHK35"/>
      <c r="NHL35"/>
      <c r="NHM35"/>
      <c r="NHN35"/>
      <c r="NHO35"/>
      <c r="NHP35"/>
      <c r="NHQ35"/>
      <c r="NHR35"/>
      <c r="NHS35"/>
      <c r="NHT35"/>
      <c r="NHU35"/>
      <c r="NHV35"/>
      <c r="NHW35"/>
      <c r="NHX35"/>
      <c r="NHY35"/>
      <c r="NHZ35"/>
      <c r="NIA35"/>
      <c r="NIB35"/>
      <c r="NIC35"/>
      <c r="NID35"/>
      <c r="NIE35"/>
      <c r="NIF35"/>
      <c r="NIG35"/>
      <c r="NIH35"/>
      <c r="NII35"/>
      <c r="NIJ35"/>
      <c r="NIK35"/>
      <c r="NIL35"/>
      <c r="NIM35"/>
      <c r="NIN35"/>
      <c r="NIO35"/>
      <c r="NIP35"/>
      <c r="NIQ35"/>
      <c r="NIR35"/>
      <c r="NIS35"/>
      <c r="NIT35"/>
      <c r="NIU35"/>
      <c r="NIV35"/>
      <c r="NIW35"/>
      <c r="NIX35"/>
      <c r="NIY35"/>
      <c r="NIZ35"/>
      <c r="NJA35"/>
      <c r="NJB35"/>
      <c r="NJC35"/>
      <c r="NJD35"/>
      <c r="NJE35"/>
      <c r="NJF35"/>
      <c r="NJG35"/>
      <c r="NJH35"/>
      <c r="NJI35"/>
      <c r="NJJ35"/>
      <c r="NJK35"/>
      <c r="NJL35"/>
      <c r="NJM35"/>
      <c r="NJN35"/>
      <c r="NJO35"/>
      <c r="NJP35"/>
      <c r="NJQ35"/>
      <c r="NJR35"/>
      <c r="NJS35"/>
      <c r="NJT35"/>
      <c r="NJU35"/>
      <c r="NJV35"/>
      <c r="NJW35"/>
      <c r="NJX35"/>
      <c r="NJY35"/>
      <c r="NJZ35"/>
      <c r="NKA35"/>
      <c r="NKB35"/>
      <c r="NKC35"/>
      <c r="NKD35"/>
      <c r="NKE35"/>
      <c r="NKF35"/>
      <c r="NKG35"/>
      <c r="NKH35"/>
      <c r="NKI35"/>
      <c r="NKJ35"/>
      <c r="NKK35"/>
      <c r="NKL35"/>
      <c r="NKM35"/>
      <c r="NKN35"/>
      <c r="NKO35"/>
      <c r="NKP35"/>
      <c r="NKQ35"/>
      <c r="NKR35"/>
      <c r="NKS35"/>
      <c r="NKT35"/>
      <c r="NKU35"/>
      <c r="NKV35"/>
      <c r="NKW35"/>
      <c r="NKX35"/>
      <c r="NKY35"/>
      <c r="NKZ35"/>
      <c r="NLA35"/>
      <c r="NLB35"/>
      <c r="NLC35"/>
      <c r="NLD35"/>
      <c r="NLE35"/>
      <c r="NLF35"/>
      <c r="NLG35"/>
      <c r="NLH35"/>
      <c r="NLI35"/>
      <c r="NLJ35"/>
      <c r="NLK35"/>
      <c r="NLL35"/>
      <c r="NLM35"/>
      <c r="NLN35"/>
      <c r="NLO35"/>
      <c r="NLP35"/>
      <c r="NLQ35"/>
      <c r="NLR35"/>
      <c r="NLS35"/>
      <c r="NLT35"/>
      <c r="NLU35"/>
      <c r="NLV35"/>
      <c r="NLW35"/>
      <c r="NLX35"/>
      <c r="NLY35"/>
      <c r="NLZ35"/>
      <c r="NMA35"/>
      <c r="NMB35"/>
      <c r="NMC35"/>
      <c r="NMD35"/>
      <c r="NME35"/>
      <c r="NMF35"/>
      <c r="NMG35"/>
      <c r="NMH35"/>
      <c r="NMI35"/>
      <c r="NMJ35"/>
      <c r="NMK35"/>
      <c r="NML35"/>
      <c r="NMM35"/>
      <c r="NMN35"/>
      <c r="NMO35"/>
      <c r="NMP35"/>
      <c r="NMQ35"/>
      <c r="NMR35"/>
      <c r="NMS35"/>
      <c r="NMT35"/>
      <c r="NMU35"/>
      <c r="NMV35"/>
      <c r="NMW35"/>
      <c r="NMX35"/>
      <c r="NMY35"/>
      <c r="NMZ35"/>
      <c r="NNA35"/>
      <c r="NNB35"/>
      <c r="NNC35"/>
      <c r="NND35"/>
      <c r="NNE35"/>
      <c r="NNF35"/>
      <c r="NNG35"/>
      <c r="NNH35"/>
      <c r="NNI35"/>
      <c r="NNJ35"/>
      <c r="NNK35"/>
      <c r="NNL35"/>
      <c r="NNM35"/>
      <c r="NNN35"/>
      <c r="NNO35"/>
      <c r="NNP35"/>
      <c r="NNQ35"/>
      <c r="NNR35"/>
      <c r="NNS35"/>
      <c r="NNT35"/>
      <c r="NNU35"/>
      <c r="NNV35"/>
      <c r="NNW35"/>
      <c r="NNX35"/>
      <c r="NNY35"/>
      <c r="NNZ35"/>
      <c r="NOA35"/>
      <c r="NOB35"/>
      <c r="NOC35"/>
      <c r="NOD35"/>
      <c r="NOE35"/>
      <c r="NOF35"/>
      <c r="NOG35"/>
      <c r="NOH35"/>
      <c r="NOI35"/>
      <c r="NOJ35"/>
      <c r="NOK35"/>
      <c r="NOL35"/>
      <c r="NOM35"/>
      <c r="NON35"/>
      <c r="NOO35"/>
      <c r="NOP35"/>
      <c r="NOQ35"/>
      <c r="NOR35"/>
      <c r="NOS35"/>
      <c r="NOT35"/>
      <c r="NOU35"/>
      <c r="NOV35"/>
      <c r="NOW35"/>
      <c r="NOX35"/>
      <c r="NOY35"/>
      <c r="NOZ35"/>
      <c r="NPA35"/>
      <c r="NPB35"/>
      <c r="NPC35"/>
      <c r="NPD35"/>
      <c r="NPE35"/>
      <c r="NPF35"/>
      <c r="NPG35"/>
      <c r="NPH35"/>
      <c r="NPI35"/>
      <c r="NPJ35"/>
      <c r="NPK35"/>
      <c r="NPL35"/>
      <c r="NPM35"/>
      <c r="NPN35"/>
      <c r="NPO35"/>
      <c r="NPP35"/>
      <c r="NPQ35"/>
      <c r="NPR35"/>
      <c r="NPS35"/>
      <c r="NPT35"/>
      <c r="NPU35"/>
      <c r="NPV35"/>
      <c r="NPW35"/>
      <c r="NPX35"/>
      <c r="NPY35"/>
      <c r="NPZ35"/>
      <c r="NQA35"/>
      <c r="NQB35"/>
      <c r="NQC35"/>
      <c r="NQD35"/>
      <c r="NQE35"/>
      <c r="NQF35"/>
      <c r="NQG35"/>
      <c r="NQH35"/>
      <c r="NQI35"/>
      <c r="NQJ35"/>
      <c r="NQK35"/>
      <c r="NQL35"/>
      <c r="NQM35"/>
      <c r="NQN35"/>
      <c r="NQO35"/>
      <c r="NQP35"/>
      <c r="NQQ35"/>
      <c r="NQR35"/>
      <c r="NQS35"/>
      <c r="NQT35"/>
      <c r="NQU35"/>
      <c r="NQV35"/>
      <c r="NQW35"/>
      <c r="NQX35"/>
      <c r="NQY35"/>
      <c r="NQZ35"/>
      <c r="NRA35"/>
      <c r="NRB35"/>
      <c r="NRC35"/>
      <c r="NRD35"/>
      <c r="NRE35"/>
      <c r="NRF35"/>
      <c r="NRG35"/>
      <c r="NRH35"/>
      <c r="NRI35"/>
      <c r="NRJ35"/>
      <c r="NRK35"/>
      <c r="NRL35"/>
      <c r="NRM35"/>
      <c r="NRN35"/>
      <c r="NRO35"/>
      <c r="NRP35"/>
      <c r="NRQ35"/>
      <c r="NRR35"/>
      <c r="NRS35"/>
      <c r="NRT35"/>
      <c r="NRU35"/>
      <c r="NRV35"/>
      <c r="NRW35"/>
      <c r="NRX35"/>
      <c r="NRY35"/>
      <c r="NRZ35"/>
      <c r="NSA35"/>
      <c r="NSB35"/>
      <c r="NSC35"/>
      <c r="NSD35"/>
      <c r="NSE35"/>
      <c r="NSF35"/>
      <c r="NSG35"/>
      <c r="NSH35"/>
      <c r="NSI35"/>
      <c r="NSJ35"/>
      <c r="NSK35"/>
      <c r="NSL35"/>
      <c r="NSM35"/>
      <c r="NSN35"/>
      <c r="NSO35"/>
      <c r="NSP35"/>
      <c r="NSQ35"/>
      <c r="NSR35"/>
      <c r="NSS35"/>
      <c r="NST35"/>
      <c r="NSU35"/>
      <c r="NSV35"/>
      <c r="NSW35"/>
      <c r="NSX35"/>
      <c r="NSY35"/>
      <c r="NSZ35"/>
      <c r="NTA35"/>
      <c r="NTB35"/>
      <c r="NTC35"/>
      <c r="NTD35"/>
      <c r="NTE35"/>
      <c r="NTF35"/>
      <c r="NTG35"/>
      <c r="NTH35"/>
      <c r="NTI35"/>
      <c r="NTJ35"/>
      <c r="NTK35"/>
      <c r="NTL35"/>
      <c r="NTM35"/>
      <c r="NTN35"/>
      <c r="NTO35"/>
      <c r="NTP35"/>
      <c r="NTQ35"/>
      <c r="NTR35"/>
      <c r="NTS35"/>
      <c r="NTT35"/>
      <c r="NTU35"/>
      <c r="NTV35"/>
      <c r="NTW35"/>
      <c r="NTX35"/>
      <c r="NTY35"/>
      <c r="NTZ35"/>
      <c r="NUA35"/>
      <c r="NUB35"/>
      <c r="NUC35"/>
      <c r="NUD35"/>
      <c r="NUE35"/>
      <c r="NUF35"/>
      <c r="NUG35"/>
      <c r="NUH35"/>
      <c r="NUI35"/>
      <c r="NUJ35"/>
      <c r="NUK35"/>
      <c r="NUL35"/>
      <c r="NUM35"/>
      <c r="NUN35"/>
      <c r="NUO35"/>
      <c r="NUP35"/>
      <c r="NUQ35"/>
      <c r="NUR35"/>
      <c r="NUS35"/>
      <c r="NUT35"/>
      <c r="NUU35"/>
      <c r="NUV35"/>
      <c r="NUW35"/>
      <c r="NUX35"/>
      <c r="NUY35"/>
      <c r="NUZ35"/>
      <c r="NVA35"/>
      <c r="NVB35"/>
      <c r="NVC35"/>
      <c r="NVD35"/>
      <c r="NVE35"/>
      <c r="NVF35"/>
      <c r="NVG35"/>
      <c r="NVH35"/>
      <c r="NVI35"/>
      <c r="NVJ35"/>
      <c r="NVK35"/>
      <c r="NVL35"/>
      <c r="NVM35"/>
      <c r="NVN35"/>
      <c r="NVO35"/>
      <c r="NVP35"/>
      <c r="NVQ35"/>
      <c r="NVR35"/>
      <c r="NVS35"/>
      <c r="NVT35"/>
      <c r="NVU35"/>
      <c r="NVV35"/>
      <c r="NVW35"/>
      <c r="NVX35"/>
      <c r="NVY35"/>
      <c r="NVZ35"/>
      <c r="NWA35"/>
      <c r="NWB35"/>
      <c r="NWC35"/>
      <c r="NWD35"/>
      <c r="NWE35"/>
      <c r="NWF35"/>
      <c r="NWG35"/>
      <c r="NWH35"/>
      <c r="NWI35"/>
      <c r="NWJ35"/>
      <c r="NWK35"/>
      <c r="NWL35"/>
      <c r="NWM35"/>
      <c r="NWN35"/>
      <c r="NWO35"/>
      <c r="NWP35"/>
      <c r="NWQ35"/>
      <c r="NWR35"/>
      <c r="NWS35"/>
      <c r="NWT35"/>
      <c r="NWU35"/>
      <c r="NWV35"/>
      <c r="NWW35"/>
      <c r="NWX35"/>
      <c r="NWY35"/>
      <c r="NWZ35"/>
      <c r="NXA35"/>
      <c r="NXB35"/>
      <c r="NXC35"/>
      <c r="NXD35"/>
      <c r="NXE35"/>
      <c r="NXF35"/>
      <c r="NXG35"/>
      <c r="NXH35"/>
      <c r="NXI35"/>
      <c r="NXJ35"/>
      <c r="NXK35"/>
      <c r="NXL35"/>
      <c r="NXM35"/>
      <c r="NXN35"/>
      <c r="NXO35"/>
      <c r="NXP35"/>
      <c r="NXQ35"/>
      <c r="NXR35"/>
      <c r="NXS35"/>
      <c r="NXT35"/>
      <c r="NXU35"/>
      <c r="NXV35"/>
      <c r="NXW35"/>
      <c r="NXX35"/>
      <c r="NXY35"/>
      <c r="NXZ35"/>
      <c r="NYA35"/>
      <c r="NYB35"/>
      <c r="NYC35"/>
      <c r="NYD35"/>
      <c r="NYE35"/>
      <c r="NYF35"/>
      <c r="NYG35"/>
      <c r="NYH35"/>
      <c r="NYI35"/>
      <c r="NYJ35"/>
      <c r="NYK35"/>
      <c r="NYL35"/>
      <c r="NYM35"/>
      <c r="NYN35"/>
      <c r="NYO35"/>
      <c r="NYP35"/>
      <c r="NYQ35"/>
      <c r="NYR35"/>
      <c r="NYS35"/>
      <c r="NYT35"/>
      <c r="NYU35"/>
      <c r="NYV35"/>
      <c r="NYW35"/>
      <c r="NYX35"/>
      <c r="NYY35"/>
      <c r="NYZ35"/>
      <c r="NZA35"/>
      <c r="NZB35"/>
      <c r="NZC35"/>
      <c r="NZD35"/>
      <c r="NZE35"/>
      <c r="NZF35"/>
      <c r="NZG35"/>
      <c r="NZH35"/>
      <c r="NZI35"/>
      <c r="NZJ35"/>
      <c r="NZK35"/>
      <c r="NZL35"/>
      <c r="NZM35"/>
      <c r="NZN35"/>
      <c r="NZO35"/>
      <c r="NZP35"/>
      <c r="NZQ35"/>
      <c r="NZR35"/>
      <c r="NZS35"/>
      <c r="NZT35"/>
      <c r="NZU35"/>
      <c r="NZV35"/>
      <c r="NZW35"/>
      <c r="NZX35"/>
      <c r="NZY35"/>
      <c r="NZZ35"/>
      <c r="OAA35"/>
      <c r="OAB35"/>
      <c r="OAC35"/>
      <c r="OAD35"/>
      <c r="OAE35"/>
      <c r="OAF35"/>
      <c r="OAG35"/>
      <c r="OAH35"/>
      <c r="OAI35"/>
      <c r="OAJ35"/>
      <c r="OAK35"/>
      <c r="OAL35"/>
      <c r="OAM35"/>
      <c r="OAN35"/>
      <c r="OAO35"/>
      <c r="OAP35"/>
      <c r="OAQ35"/>
      <c r="OAR35"/>
      <c r="OAS35"/>
      <c r="OAT35"/>
      <c r="OAU35"/>
      <c r="OAV35"/>
      <c r="OAW35"/>
      <c r="OAX35"/>
      <c r="OAY35"/>
      <c r="OAZ35"/>
      <c r="OBA35"/>
      <c r="OBB35"/>
      <c r="OBC35"/>
      <c r="OBD35"/>
      <c r="OBE35"/>
      <c r="OBF35"/>
      <c r="OBG35"/>
      <c r="OBH35"/>
      <c r="OBI35"/>
      <c r="OBJ35"/>
      <c r="OBK35"/>
      <c r="OBL35"/>
      <c r="OBM35"/>
      <c r="OBN35"/>
      <c r="OBO35"/>
      <c r="OBP35"/>
      <c r="OBQ35"/>
      <c r="OBR35"/>
      <c r="OBS35"/>
      <c r="OBT35"/>
      <c r="OBU35"/>
      <c r="OBV35"/>
      <c r="OBW35"/>
      <c r="OBX35"/>
      <c r="OBY35"/>
      <c r="OBZ35"/>
      <c r="OCA35"/>
      <c r="OCB35"/>
      <c r="OCC35"/>
      <c r="OCD35"/>
      <c r="OCE35"/>
      <c r="OCF35"/>
      <c r="OCG35"/>
      <c r="OCH35"/>
      <c r="OCI35"/>
      <c r="OCJ35"/>
      <c r="OCK35"/>
      <c r="OCL35"/>
      <c r="OCM35"/>
      <c r="OCN35"/>
      <c r="OCO35"/>
      <c r="OCP35"/>
      <c r="OCQ35"/>
      <c r="OCR35"/>
      <c r="OCS35"/>
      <c r="OCT35"/>
      <c r="OCU35"/>
      <c r="OCV35"/>
      <c r="OCW35"/>
      <c r="OCX35"/>
      <c r="OCY35"/>
      <c r="OCZ35"/>
      <c r="ODA35"/>
      <c r="ODB35"/>
      <c r="ODC35"/>
      <c r="ODD35"/>
      <c r="ODE35"/>
      <c r="ODF35"/>
      <c r="ODG35"/>
      <c r="ODH35"/>
      <c r="ODI35"/>
      <c r="ODJ35"/>
      <c r="ODK35"/>
      <c r="ODL35"/>
      <c r="ODM35"/>
      <c r="ODN35"/>
      <c r="ODO35"/>
      <c r="ODP35"/>
      <c r="ODQ35"/>
      <c r="ODR35"/>
      <c r="ODS35"/>
      <c r="ODT35"/>
      <c r="ODU35"/>
      <c r="ODV35"/>
      <c r="ODW35"/>
      <c r="ODX35"/>
      <c r="ODY35"/>
      <c r="ODZ35"/>
      <c r="OEA35"/>
      <c r="OEB35"/>
      <c r="OEC35"/>
      <c r="OED35"/>
      <c r="OEE35"/>
      <c r="OEF35"/>
      <c r="OEG35"/>
      <c r="OEH35"/>
      <c r="OEI35"/>
      <c r="OEJ35"/>
      <c r="OEK35"/>
      <c r="OEL35"/>
      <c r="OEM35"/>
      <c r="OEN35"/>
      <c r="OEO35"/>
      <c r="OEP35"/>
      <c r="OEQ35"/>
      <c r="OER35"/>
      <c r="OES35"/>
      <c r="OET35"/>
      <c r="OEU35"/>
      <c r="OEV35"/>
      <c r="OEW35"/>
      <c r="OEX35"/>
      <c r="OEY35"/>
      <c r="OEZ35"/>
      <c r="OFA35"/>
      <c r="OFB35"/>
      <c r="OFC35"/>
      <c r="OFD35"/>
      <c r="OFE35"/>
      <c r="OFF35"/>
      <c r="OFG35"/>
      <c r="OFH35"/>
      <c r="OFI35"/>
      <c r="OFJ35"/>
      <c r="OFK35"/>
      <c r="OFL35"/>
      <c r="OFM35"/>
      <c r="OFN35"/>
      <c r="OFO35"/>
      <c r="OFP35"/>
      <c r="OFQ35"/>
      <c r="OFR35"/>
      <c r="OFS35"/>
      <c r="OFT35"/>
      <c r="OFU35"/>
      <c r="OFV35"/>
      <c r="OFW35"/>
      <c r="OFX35"/>
      <c r="OFY35"/>
      <c r="OFZ35"/>
      <c r="OGA35"/>
      <c r="OGB35"/>
      <c r="OGC35"/>
      <c r="OGD35"/>
      <c r="OGE35"/>
      <c r="OGF35"/>
      <c r="OGG35"/>
      <c r="OGH35"/>
      <c r="OGI35"/>
      <c r="OGJ35"/>
      <c r="OGK35"/>
      <c r="OGL35"/>
      <c r="OGM35"/>
      <c r="OGN35"/>
      <c r="OGO35"/>
      <c r="OGP35"/>
      <c r="OGQ35"/>
      <c r="OGR35"/>
      <c r="OGS35"/>
      <c r="OGT35"/>
      <c r="OGU35"/>
      <c r="OGV35"/>
      <c r="OGW35"/>
      <c r="OGX35"/>
      <c r="OGY35"/>
      <c r="OGZ35"/>
      <c r="OHA35"/>
      <c r="OHB35"/>
      <c r="OHC35"/>
      <c r="OHD35"/>
      <c r="OHE35"/>
      <c r="OHF35"/>
      <c r="OHG35"/>
      <c r="OHH35"/>
      <c r="OHI35"/>
      <c r="OHJ35"/>
      <c r="OHK35"/>
      <c r="OHL35"/>
      <c r="OHM35"/>
      <c r="OHN35"/>
      <c r="OHO35"/>
      <c r="OHP35"/>
      <c r="OHQ35"/>
      <c r="OHR35"/>
      <c r="OHS35"/>
      <c r="OHT35"/>
      <c r="OHU35"/>
      <c r="OHV35"/>
      <c r="OHW35"/>
      <c r="OHX35"/>
      <c r="OHY35"/>
      <c r="OHZ35"/>
      <c r="OIA35"/>
      <c r="OIB35"/>
      <c r="OIC35"/>
      <c r="OID35"/>
      <c r="OIE35"/>
      <c r="OIF35"/>
      <c r="OIG35"/>
      <c r="OIH35"/>
      <c r="OII35"/>
      <c r="OIJ35"/>
      <c r="OIK35"/>
      <c r="OIL35"/>
      <c r="OIM35"/>
      <c r="OIN35"/>
      <c r="OIO35"/>
      <c r="OIP35"/>
      <c r="OIQ35"/>
      <c r="OIR35"/>
      <c r="OIS35"/>
      <c r="OIT35"/>
      <c r="OIU35"/>
      <c r="OIV35"/>
      <c r="OIW35"/>
      <c r="OIX35"/>
      <c r="OIY35"/>
      <c r="OIZ35"/>
      <c r="OJA35"/>
      <c r="OJB35"/>
      <c r="OJC35"/>
      <c r="OJD35"/>
      <c r="OJE35"/>
      <c r="OJF35"/>
      <c r="OJG35"/>
      <c r="OJH35"/>
      <c r="OJI35"/>
      <c r="OJJ35"/>
      <c r="OJK35"/>
      <c r="OJL35"/>
      <c r="OJM35"/>
      <c r="OJN35"/>
      <c r="OJO35"/>
      <c r="OJP35"/>
      <c r="OJQ35"/>
      <c r="OJR35"/>
      <c r="OJS35"/>
      <c r="OJT35"/>
      <c r="OJU35"/>
      <c r="OJV35"/>
      <c r="OJW35"/>
      <c r="OJX35"/>
      <c r="OJY35"/>
      <c r="OJZ35"/>
      <c r="OKA35"/>
      <c r="OKB35"/>
      <c r="OKC35"/>
      <c r="OKD35"/>
      <c r="OKE35"/>
      <c r="OKF35"/>
      <c r="OKG35"/>
      <c r="OKH35"/>
      <c r="OKI35"/>
      <c r="OKJ35"/>
      <c r="OKK35"/>
      <c r="OKL35"/>
      <c r="OKM35"/>
      <c r="OKN35"/>
      <c r="OKO35"/>
      <c r="OKP35"/>
      <c r="OKQ35"/>
      <c r="OKR35"/>
      <c r="OKS35"/>
      <c r="OKT35"/>
      <c r="OKU35"/>
      <c r="OKV35"/>
      <c r="OKW35"/>
      <c r="OKX35"/>
      <c r="OKY35"/>
      <c r="OKZ35"/>
      <c r="OLA35"/>
      <c r="OLB35"/>
      <c r="OLC35"/>
      <c r="OLD35"/>
      <c r="OLE35"/>
      <c r="OLF35"/>
      <c r="OLG35"/>
      <c r="OLH35"/>
      <c r="OLI35"/>
      <c r="OLJ35"/>
      <c r="OLK35"/>
      <c r="OLL35"/>
      <c r="OLM35"/>
      <c r="OLN35"/>
      <c r="OLO35"/>
      <c r="OLP35"/>
      <c r="OLQ35"/>
      <c r="OLR35"/>
      <c r="OLS35"/>
      <c r="OLT35"/>
      <c r="OLU35"/>
      <c r="OLV35"/>
      <c r="OLW35"/>
      <c r="OLX35"/>
      <c r="OLY35"/>
      <c r="OLZ35"/>
      <c r="OMA35"/>
      <c r="OMB35"/>
      <c r="OMC35"/>
      <c r="OMD35"/>
      <c r="OME35"/>
      <c r="OMF35"/>
      <c r="OMG35"/>
      <c r="OMH35"/>
      <c r="OMI35"/>
      <c r="OMJ35"/>
      <c r="OMK35"/>
      <c r="OML35"/>
      <c r="OMM35"/>
      <c r="OMN35"/>
      <c r="OMO35"/>
      <c r="OMP35"/>
      <c r="OMQ35"/>
      <c r="OMR35"/>
      <c r="OMS35"/>
      <c r="OMT35"/>
      <c r="OMU35"/>
      <c r="OMV35"/>
      <c r="OMW35"/>
      <c r="OMX35"/>
      <c r="OMY35"/>
      <c r="OMZ35"/>
      <c r="ONA35"/>
      <c r="ONB35"/>
      <c r="ONC35"/>
      <c r="OND35"/>
      <c r="ONE35"/>
      <c r="ONF35"/>
      <c r="ONG35"/>
      <c r="ONH35"/>
      <c r="ONI35"/>
      <c r="ONJ35"/>
      <c r="ONK35"/>
      <c r="ONL35"/>
      <c r="ONM35"/>
      <c r="ONN35"/>
      <c r="ONO35"/>
      <c r="ONP35"/>
      <c r="ONQ35"/>
      <c r="ONR35"/>
      <c r="ONS35"/>
      <c r="ONT35"/>
      <c r="ONU35"/>
      <c r="ONV35"/>
      <c r="ONW35"/>
      <c r="ONX35"/>
      <c r="ONY35"/>
      <c r="ONZ35"/>
      <c r="OOA35"/>
      <c r="OOB35"/>
      <c r="OOC35"/>
      <c r="OOD35"/>
      <c r="OOE35"/>
      <c r="OOF35"/>
      <c r="OOG35"/>
      <c r="OOH35"/>
      <c r="OOI35"/>
      <c r="OOJ35"/>
      <c r="OOK35"/>
      <c r="OOL35"/>
      <c r="OOM35"/>
      <c r="OON35"/>
      <c r="OOO35"/>
      <c r="OOP35"/>
      <c r="OOQ35"/>
      <c r="OOR35"/>
      <c r="OOS35"/>
      <c r="OOT35"/>
      <c r="OOU35"/>
      <c r="OOV35"/>
      <c r="OOW35"/>
      <c r="OOX35"/>
      <c r="OOY35"/>
      <c r="OOZ35"/>
      <c r="OPA35"/>
      <c r="OPB35"/>
      <c r="OPC35"/>
      <c r="OPD35"/>
      <c r="OPE35"/>
      <c r="OPF35"/>
      <c r="OPG35"/>
      <c r="OPH35"/>
      <c r="OPI35"/>
      <c r="OPJ35"/>
      <c r="OPK35"/>
      <c r="OPL35"/>
      <c r="OPM35"/>
      <c r="OPN35"/>
      <c r="OPO35"/>
      <c r="OPP35"/>
      <c r="OPQ35"/>
      <c r="OPR35"/>
      <c r="OPS35"/>
      <c r="OPT35"/>
      <c r="OPU35"/>
      <c r="OPV35"/>
      <c r="OPW35"/>
      <c r="OPX35"/>
      <c r="OPY35"/>
      <c r="OPZ35"/>
      <c r="OQA35"/>
      <c r="OQB35"/>
      <c r="OQC35"/>
      <c r="OQD35"/>
      <c r="OQE35"/>
      <c r="OQF35"/>
      <c r="OQG35"/>
      <c r="OQH35"/>
      <c r="OQI35"/>
      <c r="OQJ35"/>
      <c r="OQK35"/>
      <c r="OQL35"/>
      <c r="OQM35"/>
      <c r="OQN35"/>
      <c r="OQO35"/>
      <c r="OQP35"/>
      <c r="OQQ35"/>
      <c r="OQR35"/>
      <c r="OQS35"/>
      <c r="OQT35"/>
      <c r="OQU35"/>
      <c r="OQV35"/>
      <c r="OQW35"/>
      <c r="OQX35"/>
      <c r="OQY35"/>
      <c r="OQZ35"/>
      <c r="ORA35"/>
      <c r="ORB35"/>
      <c r="ORC35"/>
      <c r="ORD35"/>
      <c r="ORE35"/>
      <c r="ORF35"/>
      <c r="ORG35"/>
      <c r="ORH35"/>
      <c r="ORI35"/>
      <c r="ORJ35"/>
      <c r="ORK35"/>
      <c r="ORL35"/>
      <c r="ORM35"/>
      <c r="ORN35"/>
      <c r="ORO35"/>
      <c r="ORP35"/>
      <c r="ORQ35"/>
      <c r="ORR35"/>
      <c r="ORS35"/>
      <c r="ORT35"/>
      <c r="ORU35"/>
      <c r="ORV35"/>
      <c r="ORW35"/>
      <c r="ORX35"/>
      <c r="ORY35"/>
      <c r="ORZ35"/>
      <c r="OSA35"/>
      <c r="OSB35"/>
      <c r="OSC35"/>
      <c r="OSD35"/>
      <c r="OSE35"/>
      <c r="OSF35"/>
      <c r="OSG35"/>
      <c r="OSH35"/>
      <c r="OSI35"/>
      <c r="OSJ35"/>
      <c r="OSK35"/>
      <c r="OSL35"/>
      <c r="OSM35"/>
      <c r="OSN35"/>
      <c r="OSO35"/>
      <c r="OSP35"/>
      <c r="OSQ35"/>
      <c r="OSR35"/>
      <c r="OSS35"/>
      <c r="OST35"/>
      <c r="OSU35"/>
      <c r="OSV35"/>
      <c r="OSW35"/>
      <c r="OSX35"/>
      <c r="OSY35"/>
      <c r="OSZ35"/>
      <c r="OTA35"/>
      <c r="OTB35"/>
      <c r="OTC35"/>
      <c r="OTD35"/>
      <c r="OTE35"/>
      <c r="OTF35"/>
      <c r="OTG35"/>
      <c r="OTH35"/>
      <c r="OTI35"/>
      <c r="OTJ35"/>
      <c r="OTK35"/>
      <c r="OTL35"/>
      <c r="OTM35"/>
      <c r="OTN35"/>
      <c r="OTO35"/>
      <c r="OTP35"/>
      <c r="OTQ35"/>
      <c r="OTR35"/>
      <c r="OTS35"/>
      <c r="OTT35"/>
      <c r="OTU35"/>
      <c r="OTV35"/>
      <c r="OTW35"/>
      <c r="OTX35"/>
      <c r="OTY35"/>
      <c r="OTZ35"/>
      <c r="OUA35"/>
      <c r="OUB35"/>
      <c r="OUC35"/>
      <c r="OUD35"/>
      <c r="OUE35"/>
      <c r="OUF35"/>
      <c r="OUG35"/>
      <c r="OUH35"/>
      <c r="OUI35"/>
      <c r="OUJ35"/>
      <c r="OUK35"/>
      <c r="OUL35"/>
      <c r="OUM35"/>
      <c r="OUN35"/>
      <c r="OUO35"/>
      <c r="OUP35"/>
      <c r="OUQ35"/>
      <c r="OUR35"/>
      <c r="OUS35"/>
      <c r="OUT35"/>
      <c r="OUU35"/>
      <c r="OUV35"/>
      <c r="OUW35"/>
      <c r="OUX35"/>
      <c r="OUY35"/>
      <c r="OUZ35"/>
      <c r="OVA35"/>
      <c r="OVB35"/>
      <c r="OVC35"/>
      <c r="OVD35"/>
      <c r="OVE35"/>
      <c r="OVF35"/>
      <c r="OVG35"/>
      <c r="OVH35"/>
      <c r="OVI35"/>
      <c r="OVJ35"/>
      <c r="OVK35"/>
      <c r="OVL35"/>
      <c r="OVM35"/>
      <c r="OVN35"/>
      <c r="OVO35"/>
      <c r="OVP35"/>
      <c r="OVQ35"/>
      <c r="OVR35"/>
      <c r="OVS35"/>
      <c r="OVT35"/>
      <c r="OVU35"/>
      <c r="OVV35"/>
      <c r="OVW35"/>
      <c r="OVX35"/>
      <c r="OVY35"/>
      <c r="OVZ35"/>
      <c r="OWA35"/>
      <c r="OWB35"/>
      <c r="OWC35"/>
      <c r="OWD35"/>
      <c r="OWE35"/>
      <c r="OWF35"/>
      <c r="OWG35"/>
      <c r="OWH35"/>
      <c r="OWI35"/>
      <c r="OWJ35"/>
      <c r="OWK35"/>
      <c r="OWL35"/>
      <c r="OWM35"/>
      <c r="OWN35"/>
      <c r="OWO35"/>
      <c r="OWP35"/>
      <c r="OWQ35"/>
      <c r="OWR35"/>
      <c r="OWS35"/>
      <c r="OWT35"/>
      <c r="OWU35"/>
      <c r="OWV35"/>
      <c r="OWW35"/>
      <c r="OWX35"/>
      <c r="OWY35"/>
      <c r="OWZ35"/>
      <c r="OXA35"/>
      <c r="OXB35"/>
      <c r="OXC35"/>
      <c r="OXD35"/>
      <c r="OXE35"/>
      <c r="OXF35"/>
      <c r="OXG35"/>
      <c r="OXH35"/>
      <c r="OXI35"/>
      <c r="OXJ35"/>
      <c r="OXK35"/>
      <c r="OXL35"/>
      <c r="OXM35"/>
      <c r="OXN35"/>
      <c r="OXO35"/>
      <c r="OXP35"/>
      <c r="OXQ35"/>
      <c r="OXR35"/>
      <c r="OXS35"/>
      <c r="OXT35"/>
      <c r="OXU35"/>
      <c r="OXV35"/>
      <c r="OXW35"/>
      <c r="OXX35"/>
      <c r="OXY35"/>
      <c r="OXZ35"/>
      <c r="OYA35"/>
      <c r="OYB35"/>
      <c r="OYC35"/>
      <c r="OYD35"/>
      <c r="OYE35"/>
      <c r="OYF35"/>
      <c r="OYG35"/>
      <c r="OYH35"/>
      <c r="OYI35"/>
      <c r="OYJ35"/>
      <c r="OYK35"/>
      <c r="OYL35"/>
      <c r="OYM35"/>
      <c r="OYN35"/>
      <c r="OYO35"/>
      <c r="OYP35"/>
      <c r="OYQ35"/>
      <c r="OYR35"/>
      <c r="OYS35"/>
      <c r="OYT35"/>
      <c r="OYU35"/>
      <c r="OYV35"/>
      <c r="OYW35"/>
      <c r="OYX35"/>
      <c r="OYY35"/>
      <c r="OYZ35"/>
      <c r="OZA35"/>
      <c r="OZB35"/>
      <c r="OZC35"/>
      <c r="OZD35"/>
      <c r="OZE35"/>
      <c r="OZF35"/>
      <c r="OZG35"/>
      <c r="OZH35"/>
      <c r="OZI35"/>
      <c r="OZJ35"/>
      <c r="OZK35"/>
      <c r="OZL35"/>
      <c r="OZM35"/>
      <c r="OZN35"/>
      <c r="OZO35"/>
      <c r="OZP35"/>
      <c r="OZQ35"/>
      <c r="OZR35"/>
      <c r="OZS35"/>
      <c r="OZT35"/>
      <c r="OZU35"/>
      <c r="OZV35"/>
      <c r="OZW35"/>
      <c r="OZX35"/>
      <c r="OZY35"/>
      <c r="OZZ35"/>
      <c r="PAA35"/>
      <c r="PAB35"/>
      <c r="PAC35"/>
      <c r="PAD35"/>
      <c r="PAE35"/>
      <c r="PAF35"/>
      <c r="PAG35"/>
      <c r="PAH35"/>
      <c r="PAI35"/>
      <c r="PAJ35"/>
      <c r="PAK35"/>
      <c r="PAL35"/>
      <c r="PAM35"/>
      <c r="PAN35"/>
      <c r="PAO35"/>
      <c r="PAP35"/>
      <c r="PAQ35"/>
      <c r="PAR35"/>
      <c r="PAS35"/>
      <c r="PAT35"/>
      <c r="PAU35"/>
      <c r="PAV35"/>
      <c r="PAW35"/>
      <c r="PAX35"/>
      <c r="PAY35"/>
      <c r="PAZ35"/>
      <c r="PBA35"/>
      <c r="PBB35"/>
      <c r="PBC35"/>
      <c r="PBD35"/>
      <c r="PBE35"/>
      <c r="PBF35"/>
      <c r="PBG35"/>
      <c r="PBH35"/>
      <c r="PBI35"/>
      <c r="PBJ35"/>
      <c r="PBK35"/>
      <c r="PBL35"/>
      <c r="PBM35"/>
      <c r="PBN35"/>
      <c r="PBO35"/>
      <c r="PBP35"/>
      <c r="PBQ35"/>
      <c r="PBR35"/>
      <c r="PBS35"/>
      <c r="PBT35"/>
      <c r="PBU35"/>
      <c r="PBV35"/>
      <c r="PBW35"/>
      <c r="PBX35"/>
      <c r="PBY35"/>
      <c r="PBZ35"/>
      <c r="PCA35"/>
      <c r="PCB35"/>
      <c r="PCC35"/>
      <c r="PCD35"/>
      <c r="PCE35"/>
      <c r="PCF35"/>
      <c r="PCG35"/>
      <c r="PCH35"/>
      <c r="PCI35"/>
      <c r="PCJ35"/>
      <c r="PCK35"/>
      <c r="PCL35"/>
      <c r="PCM35"/>
      <c r="PCN35"/>
      <c r="PCO35"/>
      <c r="PCP35"/>
      <c r="PCQ35"/>
      <c r="PCR35"/>
      <c r="PCS35"/>
      <c r="PCT35"/>
      <c r="PCU35"/>
      <c r="PCV35"/>
      <c r="PCW35"/>
      <c r="PCX35"/>
      <c r="PCY35"/>
      <c r="PCZ35"/>
      <c r="PDA35"/>
      <c r="PDB35"/>
      <c r="PDC35"/>
      <c r="PDD35"/>
      <c r="PDE35"/>
      <c r="PDF35"/>
      <c r="PDG35"/>
      <c r="PDH35"/>
      <c r="PDI35"/>
      <c r="PDJ35"/>
      <c r="PDK35"/>
      <c r="PDL35"/>
      <c r="PDM35"/>
      <c r="PDN35"/>
      <c r="PDO35"/>
      <c r="PDP35"/>
      <c r="PDQ35"/>
      <c r="PDR35"/>
      <c r="PDS35"/>
      <c r="PDT35"/>
      <c r="PDU35"/>
      <c r="PDV35"/>
      <c r="PDW35"/>
      <c r="PDX35"/>
      <c r="PDY35"/>
      <c r="PDZ35"/>
      <c r="PEA35"/>
      <c r="PEB35"/>
      <c r="PEC35"/>
      <c r="PED35"/>
      <c r="PEE35"/>
      <c r="PEF35"/>
      <c r="PEG35"/>
      <c r="PEH35"/>
      <c r="PEI35"/>
      <c r="PEJ35"/>
      <c r="PEK35"/>
      <c r="PEL35"/>
      <c r="PEM35"/>
      <c r="PEN35"/>
      <c r="PEO35"/>
      <c r="PEP35"/>
      <c r="PEQ35"/>
      <c r="PER35"/>
      <c r="PES35"/>
      <c r="PET35"/>
      <c r="PEU35"/>
      <c r="PEV35"/>
      <c r="PEW35"/>
      <c r="PEX35"/>
      <c r="PEY35"/>
      <c r="PEZ35"/>
      <c r="PFA35"/>
      <c r="PFB35"/>
      <c r="PFC35"/>
      <c r="PFD35"/>
      <c r="PFE35"/>
      <c r="PFF35"/>
      <c r="PFG35"/>
      <c r="PFH35"/>
      <c r="PFI35"/>
      <c r="PFJ35"/>
      <c r="PFK35"/>
      <c r="PFL35"/>
      <c r="PFM35"/>
      <c r="PFN35"/>
      <c r="PFO35"/>
      <c r="PFP35"/>
      <c r="PFQ35"/>
      <c r="PFR35"/>
      <c r="PFS35"/>
      <c r="PFT35"/>
      <c r="PFU35"/>
      <c r="PFV35"/>
      <c r="PFW35"/>
      <c r="PFX35"/>
      <c r="PFY35"/>
      <c r="PFZ35"/>
      <c r="PGA35"/>
      <c r="PGB35"/>
      <c r="PGC35"/>
      <c r="PGD35"/>
      <c r="PGE35"/>
      <c r="PGF35"/>
      <c r="PGG35"/>
      <c r="PGH35"/>
      <c r="PGI35"/>
      <c r="PGJ35"/>
      <c r="PGK35"/>
      <c r="PGL35"/>
      <c r="PGM35"/>
      <c r="PGN35"/>
      <c r="PGO35"/>
      <c r="PGP35"/>
      <c r="PGQ35"/>
      <c r="PGR35"/>
      <c r="PGS35"/>
      <c r="PGT35"/>
      <c r="PGU35"/>
      <c r="PGV35"/>
      <c r="PGW35"/>
      <c r="PGX35"/>
      <c r="PGY35"/>
      <c r="PGZ35"/>
      <c r="PHA35"/>
      <c r="PHB35"/>
      <c r="PHC35"/>
      <c r="PHD35"/>
      <c r="PHE35"/>
      <c r="PHF35"/>
      <c r="PHG35"/>
      <c r="PHH35"/>
      <c r="PHI35"/>
      <c r="PHJ35"/>
      <c r="PHK35"/>
      <c r="PHL35"/>
      <c r="PHM35"/>
      <c r="PHN35"/>
      <c r="PHO35"/>
      <c r="PHP35"/>
      <c r="PHQ35"/>
      <c r="PHR35"/>
      <c r="PHS35"/>
      <c r="PHT35"/>
      <c r="PHU35"/>
      <c r="PHV35"/>
      <c r="PHW35"/>
      <c r="PHX35"/>
      <c r="PHY35"/>
      <c r="PHZ35"/>
      <c r="PIA35"/>
      <c r="PIB35"/>
      <c r="PIC35"/>
      <c r="PID35"/>
      <c r="PIE35"/>
      <c r="PIF35"/>
      <c r="PIG35"/>
      <c r="PIH35"/>
      <c r="PII35"/>
      <c r="PIJ35"/>
      <c r="PIK35"/>
      <c r="PIL35"/>
      <c r="PIM35"/>
      <c r="PIN35"/>
      <c r="PIO35"/>
      <c r="PIP35"/>
      <c r="PIQ35"/>
      <c r="PIR35"/>
      <c r="PIS35"/>
      <c r="PIT35"/>
      <c r="PIU35"/>
      <c r="PIV35"/>
      <c r="PIW35"/>
      <c r="PIX35"/>
      <c r="PIY35"/>
      <c r="PIZ35"/>
      <c r="PJA35"/>
      <c r="PJB35"/>
      <c r="PJC35"/>
      <c r="PJD35"/>
      <c r="PJE35"/>
      <c r="PJF35"/>
      <c r="PJG35"/>
      <c r="PJH35"/>
      <c r="PJI35"/>
      <c r="PJJ35"/>
      <c r="PJK35"/>
      <c r="PJL35"/>
      <c r="PJM35"/>
      <c r="PJN35"/>
      <c r="PJO35"/>
      <c r="PJP35"/>
      <c r="PJQ35"/>
      <c r="PJR35"/>
      <c r="PJS35"/>
      <c r="PJT35"/>
      <c r="PJU35"/>
      <c r="PJV35"/>
      <c r="PJW35"/>
      <c r="PJX35"/>
      <c r="PJY35"/>
      <c r="PJZ35"/>
      <c r="PKA35"/>
      <c r="PKB35"/>
      <c r="PKC35"/>
      <c r="PKD35"/>
      <c r="PKE35"/>
      <c r="PKF35"/>
      <c r="PKG35"/>
      <c r="PKH35"/>
      <c r="PKI35"/>
      <c r="PKJ35"/>
      <c r="PKK35"/>
      <c r="PKL35"/>
      <c r="PKM35"/>
      <c r="PKN35"/>
      <c r="PKO35"/>
      <c r="PKP35"/>
      <c r="PKQ35"/>
      <c r="PKR35"/>
      <c r="PKS35"/>
      <c r="PKT35"/>
      <c r="PKU35"/>
      <c r="PKV35"/>
      <c r="PKW35"/>
      <c r="PKX35"/>
      <c r="PKY35"/>
      <c r="PKZ35"/>
      <c r="PLA35"/>
      <c r="PLB35"/>
      <c r="PLC35"/>
      <c r="PLD35"/>
      <c r="PLE35"/>
      <c r="PLF35"/>
      <c r="PLG35"/>
      <c r="PLH35"/>
      <c r="PLI35"/>
      <c r="PLJ35"/>
      <c r="PLK35"/>
      <c r="PLL35"/>
      <c r="PLM35"/>
      <c r="PLN35"/>
      <c r="PLO35"/>
      <c r="PLP35"/>
      <c r="PLQ35"/>
      <c r="PLR35"/>
      <c r="PLS35"/>
      <c r="PLT35"/>
      <c r="PLU35"/>
      <c r="PLV35"/>
      <c r="PLW35"/>
      <c r="PLX35"/>
      <c r="PLY35"/>
      <c r="PLZ35"/>
      <c r="PMA35"/>
      <c r="PMB35"/>
      <c r="PMC35"/>
      <c r="PMD35"/>
      <c r="PME35"/>
      <c r="PMF35"/>
      <c r="PMG35"/>
      <c r="PMH35"/>
      <c r="PMI35"/>
      <c r="PMJ35"/>
      <c r="PMK35"/>
      <c r="PML35"/>
      <c r="PMM35"/>
      <c r="PMN35"/>
      <c r="PMO35"/>
      <c r="PMP35"/>
      <c r="PMQ35"/>
      <c r="PMR35"/>
      <c r="PMS35"/>
      <c r="PMT35"/>
      <c r="PMU35"/>
      <c r="PMV35"/>
      <c r="PMW35"/>
      <c r="PMX35"/>
      <c r="PMY35"/>
      <c r="PMZ35"/>
      <c r="PNA35"/>
      <c r="PNB35"/>
      <c r="PNC35"/>
      <c r="PND35"/>
      <c r="PNE35"/>
      <c r="PNF35"/>
      <c r="PNG35"/>
      <c r="PNH35"/>
      <c r="PNI35"/>
      <c r="PNJ35"/>
      <c r="PNK35"/>
      <c r="PNL35"/>
      <c r="PNM35"/>
      <c r="PNN35"/>
      <c r="PNO35"/>
      <c r="PNP35"/>
      <c r="PNQ35"/>
      <c r="PNR35"/>
      <c r="PNS35"/>
      <c r="PNT35"/>
      <c r="PNU35"/>
      <c r="PNV35"/>
      <c r="PNW35"/>
      <c r="PNX35"/>
      <c r="PNY35"/>
      <c r="PNZ35"/>
      <c r="POA35"/>
      <c r="POB35"/>
      <c r="POC35"/>
      <c r="POD35"/>
      <c r="POE35"/>
      <c r="POF35"/>
      <c r="POG35"/>
      <c r="POH35"/>
      <c r="POI35"/>
      <c r="POJ35"/>
      <c r="POK35"/>
      <c r="POL35"/>
      <c r="POM35"/>
      <c r="PON35"/>
      <c r="POO35"/>
      <c r="POP35"/>
      <c r="POQ35"/>
      <c r="POR35"/>
      <c r="POS35"/>
      <c r="POT35"/>
      <c r="POU35"/>
      <c r="POV35"/>
      <c r="POW35"/>
      <c r="POX35"/>
      <c r="POY35"/>
      <c r="POZ35"/>
      <c r="PPA35"/>
      <c r="PPB35"/>
      <c r="PPC35"/>
      <c r="PPD35"/>
      <c r="PPE35"/>
      <c r="PPF35"/>
      <c r="PPG35"/>
      <c r="PPH35"/>
      <c r="PPI35"/>
      <c r="PPJ35"/>
      <c r="PPK35"/>
      <c r="PPL35"/>
      <c r="PPM35"/>
      <c r="PPN35"/>
      <c r="PPO35"/>
      <c r="PPP35"/>
      <c r="PPQ35"/>
      <c r="PPR35"/>
      <c r="PPS35"/>
      <c r="PPT35"/>
      <c r="PPU35"/>
      <c r="PPV35"/>
      <c r="PPW35"/>
      <c r="PPX35"/>
      <c r="PPY35"/>
      <c r="PPZ35"/>
      <c r="PQA35"/>
      <c r="PQB35"/>
      <c r="PQC35"/>
      <c r="PQD35"/>
      <c r="PQE35"/>
      <c r="PQF35"/>
      <c r="PQG35"/>
      <c r="PQH35"/>
      <c r="PQI35"/>
      <c r="PQJ35"/>
      <c r="PQK35"/>
      <c r="PQL35"/>
      <c r="PQM35"/>
      <c r="PQN35"/>
      <c r="PQO35"/>
      <c r="PQP35"/>
      <c r="PQQ35"/>
      <c r="PQR35"/>
      <c r="PQS35"/>
      <c r="PQT35"/>
      <c r="PQU35"/>
      <c r="PQV35"/>
      <c r="PQW35"/>
      <c r="PQX35"/>
      <c r="PQY35"/>
      <c r="PQZ35"/>
      <c r="PRA35"/>
      <c r="PRB35"/>
      <c r="PRC35"/>
      <c r="PRD35"/>
      <c r="PRE35"/>
      <c r="PRF35"/>
      <c r="PRG35"/>
      <c r="PRH35"/>
      <c r="PRI35"/>
      <c r="PRJ35"/>
      <c r="PRK35"/>
      <c r="PRL35"/>
      <c r="PRM35"/>
      <c r="PRN35"/>
      <c r="PRO35"/>
      <c r="PRP35"/>
      <c r="PRQ35"/>
      <c r="PRR35"/>
      <c r="PRS35"/>
      <c r="PRT35"/>
      <c r="PRU35"/>
      <c r="PRV35"/>
      <c r="PRW35"/>
      <c r="PRX35"/>
      <c r="PRY35"/>
      <c r="PRZ35"/>
      <c r="PSA35"/>
      <c r="PSB35"/>
      <c r="PSC35"/>
      <c r="PSD35"/>
      <c r="PSE35"/>
      <c r="PSF35"/>
      <c r="PSG35"/>
      <c r="PSH35"/>
      <c r="PSI35"/>
      <c r="PSJ35"/>
      <c r="PSK35"/>
      <c r="PSL35"/>
      <c r="PSM35"/>
      <c r="PSN35"/>
      <c r="PSO35"/>
      <c r="PSP35"/>
      <c r="PSQ35"/>
      <c r="PSR35"/>
      <c r="PSS35"/>
      <c r="PST35"/>
      <c r="PSU35"/>
      <c r="PSV35"/>
      <c r="PSW35"/>
      <c r="PSX35"/>
      <c r="PSY35"/>
      <c r="PSZ35"/>
      <c r="PTA35"/>
      <c r="PTB35"/>
      <c r="PTC35"/>
      <c r="PTD35"/>
      <c r="PTE35"/>
      <c r="PTF35"/>
      <c r="PTG35"/>
      <c r="PTH35"/>
      <c r="PTI35"/>
      <c r="PTJ35"/>
      <c r="PTK35"/>
      <c r="PTL35"/>
      <c r="PTM35"/>
      <c r="PTN35"/>
      <c r="PTO35"/>
      <c r="PTP35"/>
      <c r="PTQ35"/>
      <c r="PTR35"/>
      <c r="PTS35"/>
      <c r="PTT35"/>
      <c r="PTU35"/>
      <c r="PTV35"/>
      <c r="PTW35"/>
      <c r="PTX35"/>
      <c r="PTY35"/>
      <c r="PTZ35"/>
      <c r="PUA35"/>
      <c r="PUB35"/>
      <c r="PUC35"/>
      <c r="PUD35"/>
      <c r="PUE35"/>
      <c r="PUF35"/>
      <c r="PUG35"/>
      <c r="PUH35"/>
      <c r="PUI35"/>
      <c r="PUJ35"/>
      <c r="PUK35"/>
      <c r="PUL35"/>
      <c r="PUM35"/>
      <c r="PUN35"/>
      <c r="PUO35"/>
      <c r="PUP35"/>
      <c r="PUQ35"/>
      <c r="PUR35"/>
      <c r="PUS35"/>
      <c r="PUT35"/>
      <c r="PUU35"/>
      <c r="PUV35"/>
      <c r="PUW35"/>
      <c r="PUX35"/>
      <c r="PUY35"/>
      <c r="PUZ35"/>
      <c r="PVA35"/>
      <c r="PVB35"/>
      <c r="PVC35"/>
      <c r="PVD35"/>
      <c r="PVE35"/>
      <c r="PVF35"/>
      <c r="PVG35"/>
      <c r="PVH35"/>
      <c r="PVI35"/>
      <c r="PVJ35"/>
      <c r="PVK35"/>
      <c r="PVL35"/>
      <c r="PVM35"/>
      <c r="PVN35"/>
      <c r="PVO35"/>
      <c r="PVP35"/>
      <c r="PVQ35"/>
      <c r="PVR35"/>
      <c r="PVS35"/>
      <c r="PVT35"/>
      <c r="PVU35"/>
      <c r="PVV35"/>
      <c r="PVW35"/>
      <c r="PVX35"/>
      <c r="PVY35"/>
      <c r="PVZ35"/>
      <c r="PWA35"/>
      <c r="PWB35"/>
      <c r="PWC35"/>
      <c r="PWD35"/>
      <c r="PWE35"/>
      <c r="PWF35"/>
      <c r="PWG35"/>
      <c r="PWH35"/>
      <c r="PWI35"/>
      <c r="PWJ35"/>
      <c r="PWK35"/>
      <c r="PWL35"/>
      <c r="PWM35"/>
      <c r="PWN35"/>
      <c r="PWO35"/>
      <c r="PWP35"/>
      <c r="PWQ35"/>
      <c r="PWR35"/>
      <c r="PWS35"/>
      <c r="PWT35"/>
      <c r="PWU35"/>
      <c r="PWV35"/>
      <c r="PWW35"/>
      <c r="PWX35"/>
      <c r="PWY35"/>
      <c r="PWZ35"/>
      <c r="PXA35"/>
      <c r="PXB35"/>
      <c r="PXC35"/>
      <c r="PXD35"/>
      <c r="PXE35"/>
      <c r="PXF35"/>
      <c r="PXG35"/>
      <c r="PXH35"/>
      <c r="PXI35"/>
      <c r="PXJ35"/>
      <c r="PXK35"/>
      <c r="PXL35"/>
      <c r="PXM35"/>
      <c r="PXN35"/>
      <c r="PXO35"/>
      <c r="PXP35"/>
      <c r="PXQ35"/>
      <c r="PXR35"/>
      <c r="PXS35"/>
      <c r="PXT35"/>
      <c r="PXU35"/>
      <c r="PXV35"/>
      <c r="PXW35"/>
      <c r="PXX35"/>
      <c r="PXY35"/>
      <c r="PXZ35"/>
      <c r="PYA35"/>
      <c r="PYB35"/>
      <c r="PYC35"/>
      <c r="PYD35"/>
      <c r="PYE35"/>
      <c r="PYF35"/>
      <c r="PYG35"/>
      <c r="PYH35"/>
      <c r="PYI35"/>
      <c r="PYJ35"/>
      <c r="PYK35"/>
      <c r="PYL35"/>
      <c r="PYM35"/>
      <c r="PYN35"/>
      <c r="PYO35"/>
      <c r="PYP35"/>
      <c r="PYQ35"/>
      <c r="PYR35"/>
      <c r="PYS35"/>
      <c r="PYT35"/>
      <c r="PYU35"/>
      <c r="PYV35"/>
      <c r="PYW35"/>
      <c r="PYX35"/>
      <c r="PYY35"/>
      <c r="PYZ35"/>
      <c r="PZA35"/>
      <c r="PZB35"/>
      <c r="PZC35"/>
      <c r="PZD35"/>
      <c r="PZE35"/>
      <c r="PZF35"/>
      <c r="PZG35"/>
      <c r="PZH35"/>
      <c r="PZI35"/>
      <c r="PZJ35"/>
      <c r="PZK35"/>
      <c r="PZL35"/>
      <c r="PZM35"/>
      <c r="PZN35"/>
      <c r="PZO35"/>
      <c r="PZP35"/>
      <c r="PZQ35"/>
      <c r="PZR35"/>
      <c r="PZS35"/>
      <c r="PZT35"/>
      <c r="PZU35"/>
      <c r="PZV35"/>
      <c r="PZW35"/>
      <c r="PZX35"/>
      <c r="PZY35"/>
      <c r="PZZ35"/>
      <c r="QAA35"/>
      <c r="QAB35"/>
      <c r="QAC35"/>
      <c r="QAD35"/>
      <c r="QAE35"/>
      <c r="QAF35"/>
      <c r="QAG35"/>
      <c r="QAH35"/>
      <c r="QAI35"/>
      <c r="QAJ35"/>
      <c r="QAK35"/>
      <c r="QAL35"/>
      <c r="QAM35"/>
      <c r="QAN35"/>
      <c r="QAO35"/>
      <c r="QAP35"/>
      <c r="QAQ35"/>
      <c r="QAR35"/>
      <c r="QAS35"/>
      <c r="QAT35"/>
      <c r="QAU35"/>
      <c r="QAV35"/>
      <c r="QAW35"/>
      <c r="QAX35"/>
      <c r="QAY35"/>
      <c r="QAZ35"/>
      <c r="QBA35"/>
      <c r="QBB35"/>
      <c r="QBC35"/>
      <c r="QBD35"/>
      <c r="QBE35"/>
      <c r="QBF35"/>
      <c r="QBG35"/>
      <c r="QBH35"/>
      <c r="QBI35"/>
      <c r="QBJ35"/>
      <c r="QBK35"/>
      <c r="QBL35"/>
      <c r="QBM35"/>
      <c r="QBN35"/>
      <c r="QBO35"/>
      <c r="QBP35"/>
      <c r="QBQ35"/>
      <c r="QBR35"/>
      <c r="QBS35"/>
      <c r="QBT35"/>
      <c r="QBU35"/>
      <c r="QBV35"/>
      <c r="QBW35"/>
      <c r="QBX35"/>
      <c r="QBY35"/>
      <c r="QBZ35"/>
      <c r="QCA35"/>
      <c r="QCB35"/>
      <c r="QCC35"/>
      <c r="QCD35"/>
      <c r="QCE35"/>
      <c r="QCF35"/>
      <c r="QCG35"/>
      <c r="QCH35"/>
      <c r="QCI35"/>
      <c r="QCJ35"/>
      <c r="QCK35"/>
      <c r="QCL35"/>
      <c r="QCM35"/>
      <c r="QCN35"/>
      <c r="QCO35"/>
      <c r="QCP35"/>
      <c r="QCQ35"/>
      <c r="QCR35"/>
      <c r="QCS35"/>
      <c r="QCT35"/>
      <c r="QCU35"/>
      <c r="QCV35"/>
      <c r="QCW35"/>
      <c r="QCX35"/>
      <c r="QCY35"/>
      <c r="QCZ35"/>
      <c r="QDA35"/>
      <c r="QDB35"/>
      <c r="QDC35"/>
      <c r="QDD35"/>
      <c r="QDE35"/>
      <c r="QDF35"/>
      <c r="QDG35"/>
      <c r="QDH35"/>
      <c r="QDI35"/>
      <c r="QDJ35"/>
      <c r="QDK35"/>
      <c r="QDL35"/>
      <c r="QDM35"/>
      <c r="QDN35"/>
      <c r="QDO35"/>
      <c r="QDP35"/>
      <c r="QDQ35"/>
      <c r="QDR35"/>
      <c r="QDS35"/>
      <c r="QDT35"/>
      <c r="QDU35"/>
      <c r="QDV35"/>
      <c r="QDW35"/>
      <c r="QDX35"/>
      <c r="QDY35"/>
      <c r="QDZ35"/>
      <c r="QEA35"/>
      <c r="QEB35"/>
      <c r="QEC35"/>
      <c r="QED35"/>
      <c r="QEE35"/>
      <c r="QEF35"/>
      <c r="QEG35"/>
      <c r="QEH35"/>
      <c r="QEI35"/>
      <c r="QEJ35"/>
      <c r="QEK35"/>
      <c r="QEL35"/>
      <c r="QEM35"/>
      <c r="QEN35"/>
      <c r="QEO35"/>
      <c r="QEP35"/>
      <c r="QEQ35"/>
      <c r="QER35"/>
      <c r="QES35"/>
      <c r="QET35"/>
      <c r="QEU35"/>
      <c r="QEV35"/>
      <c r="QEW35"/>
      <c r="QEX35"/>
      <c r="QEY35"/>
      <c r="QEZ35"/>
      <c r="QFA35"/>
      <c r="QFB35"/>
      <c r="QFC35"/>
      <c r="QFD35"/>
      <c r="QFE35"/>
      <c r="QFF35"/>
      <c r="QFG35"/>
      <c r="QFH35"/>
      <c r="QFI35"/>
      <c r="QFJ35"/>
      <c r="QFK35"/>
      <c r="QFL35"/>
      <c r="QFM35"/>
      <c r="QFN35"/>
      <c r="QFO35"/>
      <c r="QFP35"/>
      <c r="QFQ35"/>
      <c r="QFR35"/>
      <c r="QFS35"/>
      <c r="QFT35"/>
      <c r="QFU35"/>
      <c r="QFV35"/>
      <c r="QFW35"/>
      <c r="QFX35"/>
      <c r="QFY35"/>
      <c r="QFZ35"/>
      <c r="QGA35"/>
      <c r="QGB35"/>
      <c r="QGC35"/>
      <c r="QGD35"/>
      <c r="QGE35"/>
      <c r="QGF35"/>
      <c r="QGG35"/>
      <c r="QGH35"/>
      <c r="QGI35"/>
      <c r="QGJ35"/>
      <c r="QGK35"/>
      <c r="QGL35"/>
      <c r="QGM35"/>
      <c r="QGN35"/>
      <c r="QGO35"/>
      <c r="QGP35"/>
      <c r="QGQ35"/>
      <c r="QGR35"/>
      <c r="QGS35"/>
      <c r="QGT35"/>
      <c r="QGU35"/>
      <c r="QGV35"/>
      <c r="QGW35"/>
      <c r="QGX35"/>
      <c r="QGY35"/>
      <c r="QGZ35"/>
      <c r="QHA35"/>
      <c r="QHB35"/>
      <c r="QHC35"/>
      <c r="QHD35"/>
      <c r="QHE35"/>
      <c r="QHF35"/>
      <c r="QHG35"/>
      <c r="QHH35"/>
      <c r="QHI35"/>
      <c r="QHJ35"/>
      <c r="QHK35"/>
      <c r="QHL35"/>
      <c r="QHM35"/>
      <c r="QHN35"/>
      <c r="QHO35"/>
      <c r="QHP35"/>
      <c r="QHQ35"/>
      <c r="QHR35"/>
      <c r="QHS35"/>
      <c r="QHT35"/>
      <c r="QHU35"/>
      <c r="QHV35"/>
      <c r="QHW35"/>
      <c r="QHX35"/>
      <c r="QHY35"/>
      <c r="QHZ35"/>
      <c r="QIA35"/>
      <c r="QIB35"/>
      <c r="QIC35"/>
      <c r="QID35"/>
      <c r="QIE35"/>
      <c r="QIF35"/>
      <c r="QIG35"/>
      <c r="QIH35"/>
      <c r="QII35"/>
      <c r="QIJ35"/>
      <c r="QIK35"/>
      <c r="QIL35"/>
      <c r="QIM35"/>
      <c r="QIN35"/>
      <c r="QIO35"/>
      <c r="QIP35"/>
      <c r="QIQ35"/>
      <c r="QIR35"/>
      <c r="QIS35"/>
      <c r="QIT35"/>
      <c r="QIU35"/>
      <c r="QIV35"/>
      <c r="QIW35"/>
      <c r="QIX35"/>
      <c r="QIY35"/>
      <c r="QIZ35"/>
      <c r="QJA35"/>
      <c r="QJB35"/>
      <c r="QJC35"/>
      <c r="QJD35"/>
      <c r="QJE35"/>
      <c r="QJF35"/>
      <c r="QJG35"/>
      <c r="QJH35"/>
      <c r="QJI35"/>
      <c r="QJJ35"/>
      <c r="QJK35"/>
      <c r="QJL35"/>
      <c r="QJM35"/>
      <c r="QJN35"/>
      <c r="QJO35"/>
      <c r="QJP35"/>
      <c r="QJQ35"/>
      <c r="QJR35"/>
      <c r="QJS35"/>
      <c r="QJT35"/>
      <c r="QJU35"/>
      <c r="QJV35"/>
      <c r="QJW35"/>
      <c r="QJX35"/>
      <c r="QJY35"/>
      <c r="QJZ35"/>
      <c r="QKA35"/>
      <c r="QKB35"/>
      <c r="QKC35"/>
      <c r="QKD35"/>
      <c r="QKE35"/>
      <c r="QKF35"/>
      <c r="QKG35"/>
      <c r="QKH35"/>
      <c r="QKI35"/>
      <c r="QKJ35"/>
      <c r="QKK35"/>
      <c r="QKL35"/>
      <c r="QKM35"/>
      <c r="QKN35"/>
      <c r="QKO35"/>
      <c r="QKP35"/>
      <c r="QKQ35"/>
      <c r="QKR35"/>
      <c r="QKS35"/>
      <c r="QKT35"/>
      <c r="QKU35"/>
      <c r="QKV35"/>
      <c r="QKW35"/>
      <c r="QKX35"/>
      <c r="QKY35"/>
      <c r="QKZ35"/>
      <c r="QLA35"/>
      <c r="QLB35"/>
      <c r="QLC35"/>
      <c r="QLD35"/>
      <c r="QLE35"/>
      <c r="QLF35"/>
      <c r="QLG35"/>
      <c r="QLH35"/>
      <c r="QLI35"/>
      <c r="QLJ35"/>
      <c r="QLK35"/>
      <c r="QLL35"/>
      <c r="QLM35"/>
      <c r="QLN35"/>
      <c r="QLO35"/>
      <c r="QLP35"/>
      <c r="QLQ35"/>
      <c r="QLR35"/>
      <c r="QLS35"/>
      <c r="QLT35"/>
      <c r="QLU35"/>
      <c r="QLV35"/>
      <c r="QLW35"/>
      <c r="QLX35"/>
      <c r="QLY35"/>
      <c r="QLZ35"/>
      <c r="QMA35"/>
      <c r="QMB35"/>
      <c r="QMC35"/>
      <c r="QMD35"/>
      <c r="QME35"/>
      <c r="QMF35"/>
      <c r="QMG35"/>
      <c r="QMH35"/>
      <c r="QMI35"/>
      <c r="QMJ35"/>
      <c r="QMK35"/>
      <c r="QML35"/>
      <c r="QMM35"/>
      <c r="QMN35"/>
      <c r="QMO35"/>
      <c r="QMP35"/>
      <c r="QMQ35"/>
      <c r="QMR35"/>
      <c r="QMS35"/>
      <c r="QMT35"/>
      <c r="QMU35"/>
      <c r="QMV35"/>
      <c r="QMW35"/>
      <c r="QMX35"/>
      <c r="QMY35"/>
      <c r="QMZ35"/>
      <c r="QNA35"/>
      <c r="QNB35"/>
      <c r="QNC35"/>
      <c r="QND35"/>
      <c r="QNE35"/>
      <c r="QNF35"/>
      <c r="QNG35"/>
      <c r="QNH35"/>
      <c r="QNI35"/>
      <c r="QNJ35"/>
      <c r="QNK35"/>
      <c r="QNL35"/>
      <c r="QNM35"/>
      <c r="QNN35"/>
      <c r="QNO35"/>
      <c r="QNP35"/>
      <c r="QNQ35"/>
      <c r="QNR35"/>
      <c r="QNS35"/>
      <c r="QNT35"/>
      <c r="QNU35"/>
      <c r="QNV35"/>
      <c r="QNW35"/>
      <c r="QNX35"/>
      <c r="QNY35"/>
      <c r="QNZ35"/>
      <c r="QOA35"/>
      <c r="QOB35"/>
      <c r="QOC35"/>
      <c r="QOD35"/>
      <c r="QOE35"/>
      <c r="QOF35"/>
      <c r="QOG35"/>
      <c r="QOH35"/>
      <c r="QOI35"/>
      <c r="QOJ35"/>
      <c r="QOK35"/>
      <c r="QOL35"/>
      <c r="QOM35"/>
      <c r="QON35"/>
      <c r="QOO35"/>
      <c r="QOP35"/>
      <c r="QOQ35"/>
      <c r="QOR35"/>
      <c r="QOS35"/>
      <c r="QOT35"/>
      <c r="QOU35"/>
      <c r="QOV35"/>
      <c r="QOW35"/>
      <c r="QOX35"/>
      <c r="QOY35"/>
      <c r="QOZ35"/>
      <c r="QPA35"/>
      <c r="QPB35"/>
      <c r="QPC35"/>
      <c r="QPD35"/>
      <c r="QPE35"/>
      <c r="QPF35"/>
      <c r="QPG35"/>
      <c r="QPH35"/>
      <c r="QPI35"/>
      <c r="QPJ35"/>
      <c r="QPK35"/>
      <c r="QPL35"/>
      <c r="QPM35"/>
      <c r="QPN35"/>
      <c r="QPO35"/>
      <c r="QPP35"/>
      <c r="QPQ35"/>
      <c r="QPR35"/>
      <c r="QPS35"/>
      <c r="QPT35"/>
      <c r="QPU35"/>
      <c r="QPV35"/>
      <c r="QPW35"/>
      <c r="QPX35"/>
      <c r="QPY35"/>
      <c r="QPZ35"/>
      <c r="QQA35"/>
      <c r="QQB35"/>
      <c r="QQC35"/>
      <c r="QQD35"/>
      <c r="QQE35"/>
      <c r="QQF35"/>
      <c r="QQG35"/>
      <c r="QQH35"/>
      <c r="QQI35"/>
      <c r="QQJ35"/>
      <c r="QQK35"/>
      <c r="QQL35"/>
      <c r="QQM35"/>
      <c r="QQN35"/>
      <c r="QQO35"/>
      <c r="QQP35"/>
      <c r="QQQ35"/>
      <c r="QQR35"/>
      <c r="QQS35"/>
      <c r="QQT35"/>
      <c r="QQU35"/>
      <c r="QQV35"/>
      <c r="QQW35"/>
      <c r="QQX35"/>
      <c r="QQY35"/>
      <c r="QQZ35"/>
      <c r="QRA35"/>
      <c r="QRB35"/>
      <c r="QRC35"/>
      <c r="QRD35"/>
      <c r="QRE35"/>
      <c r="QRF35"/>
      <c r="QRG35"/>
      <c r="QRH35"/>
      <c r="QRI35"/>
      <c r="QRJ35"/>
      <c r="QRK35"/>
      <c r="QRL35"/>
      <c r="QRM35"/>
      <c r="QRN35"/>
      <c r="QRO35"/>
      <c r="QRP35"/>
      <c r="QRQ35"/>
      <c r="QRR35"/>
      <c r="QRS35"/>
      <c r="QRT35"/>
      <c r="QRU35"/>
      <c r="QRV35"/>
      <c r="QRW35"/>
      <c r="QRX35"/>
      <c r="QRY35"/>
      <c r="QRZ35"/>
      <c r="QSA35"/>
      <c r="QSB35"/>
      <c r="QSC35"/>
      <c r="QSD35"/>
      <c r="QSE35"/>
      <c r="QSF35"/>
      <c r="QSG35"/>
      <c r="QSH35"/>
      <c r="QSI35"/>
      <c r="QSJ35"/>
      <c r="QSK35"/>
      <c r="QSL35"/>
      <c r="QSM35"/>
      <c r="QSN35"/>
      <c r="QSO35"/>
      <c r="QSP35"/>
      <c r="QSQ35"/>
      <c r="QSR35"/>
      <c r="QSS35"/>
      <c r="QST35"/>
      <c r="QSU35"/>
      <c r="QSV35"/>
      <c r="QSW35"/>
      <c r="QSX35"/>
      <c r="QSY35"/>
      <c r="QSZ35"/>
      <c r="QTA35"/>
      <c r="QTB35"/>
      <c r="QTC35"/>
      <c r="QTD35"/>
      <c r="QTE35"/>
      <c r="QTF35"/>
      <c r="QTG35"/>
      <c r="QTH35"/>
      <c r="QTI35"/>
      <c r="QTJ35"/>
      <c r="QTK35"/>
      <c r="QTL35"/>
      <c r="QTM35"/>
      <c r="QTN35"/>
      <c r="QTO35"/>
      <c r="QTP35"/>
      <c r="QTQ35"/>
      <c r="QTR35"/>
      <c r="QTS35"/>
      <c r="QTT35"/>
      <c r="QTU35"/>
      <c r="QTV35"/>
      <c r="QTW35"/>
      <c r="QTX35"/>
      <c r="QTY35"/>
      <c r="QTZ35"/>
      <c r="QUA35"/>
      <c r="QUB35"/>
      <c r="QUC35"/>
      <c r="QUD35"/>
      <c r="QUE35"/>
      <c r="QUF35"/>
      <c r="QUG35"/>
      <c r="QUH35"/>
      <c r="QUI35"/>
      <c r="QUJ35"/>
      <c r="QUK35"/>
      <c r="QUL35"/>
      <c r="QUM35"/>
      <c r="QUN35"/>
      <c r="QUO35"/>
      <c r="QUP35"/>
      <c r="QUQ35"/>
      <c r="QUR35"/>
      <c r="QUS35"/>
      <c r="QUT35"/>
      <c r="QUU35"/>
      <c r="QUV35"/>
      <c r="QUW35"/>
      <c r="QUX35"/>
      <c r="QUY35"/>
      <c r="QUZ35"/>
      <c r="QVA35"/>
      <c r="QVB35"/>
      <c r="QVC35"/>
      <c r="QVD35"/>
      <c r="QVE35"/>
      <c r="QVF35"/>
      <c r="QVG35"/>
      <c r="QVH35"/>
      <c r="QVI35"/>
      <c r="QVJ35"/>
      <c r="QVK35"/>
      <c r="QVL35"/>
      <c r="QVM35"/>
      <c r="QVN35"/>
      <c r="QVO35"/>
      <c r="QVP35"/>
      <c r="QVQ35"/>
      <c r="QVR35"/>
      <c r="QVS35"/>
      <c r="QVT35"/>
      <c r="QVU35"/>
      <c r="QVV35"/>
      <c r="QVW35"/>
      <c r="QVX35"/>
      <c r="QVY35"/>
      <c r="QVZ35"/>
      <c r="QWA35"/>
      <c r="QWB35"/>
      <c r="QWC35"/>
      <c r="QWD35"/>
      <c r="QWE35"/>
      <c r="QWF35"/>
      <c r="QWG35"/>
      <c r="QWH35"/>
      <c r="QWI35"/>
      <c r="QWJ35"/>
      <c r="QWK35"/>
      <c r="QWL35"/>
      <c r="QWM35"/>
      <c r="QWN35"/>
      <c r="QWO35"/>
      <c r="QWP35"/>
      <c r="QWQ35"/>
      <c r="QWR35"/>
      <c r="QWS35"/>
      <c r="QWT35"/>
      <c r="QWU35"/>
      <c r="QWV35"/>
      <c r="QWW35"/>
      <c r="QWX35"/>
      <c r="QWY35"/>
      <c r="QWZ35"/>
      <c r="QXA35"/>
      <c r="QXB35"/>
      <c r="QXC35"/>
      <c r="QXD35"/>
      <c r="QXE35"/>
      <c r="QXF35"/>
      <c r="QXG35"/>
      <c r="QXH35"/>
      <c r="QXI35"/>
      <c r="QXJ35"/>
      <c r="QXK35"/>
      <c r="QXL35"/>
      <c r="QXM35"/>
      <c r="QXN35"/>
      <c r="QXO35"/>
      <c r="QXP35"/>
      <c r="QXQ35"/>
      <c r="QXR35"/>
      <c r="QXS35"/>
      <c r="QXT35"/>
      <c r="QXU35"/>
      <c r="QXV35"/>
      <c r="QXW35"/>
      <c r="QXX35"/>
      <c r="QXY35"/>
      <c r="QXZ35"/>
      <c r="QYA35"/>
      <c r="QYB35"/>
      <c r="QYC35"/>
      <c r="QYD35"/>
      <c r="QYE35"/>
      <c r="QYF35"/>
      <c r="QYG35"/>
      <c r="QYH35"/>
      <c r="QYI35"/>
      <c r="QYJ35"/>
      <c r="QYK35"/>
      <c r="QYL35"/>
      <c r="QYM35"/>
      <c r="QYN35"/>
      <c r="QYO35"/>
      <c r="QYP35"/>
      <c r="QYQ35"/>
      <c r="QYR35"/>
      <c r="QYS35"/>
      <c r="QYT35"/>
      <c r="QYU35"/>
      <c r="QYV35"/>
      <c r="QYW35"/>
      <c r="QYX35"/>
      <c r="QYY35"/>
      <c r="QYZ35"/>
      <c r="QZA35"/>
      <c r="QZB35"/>
      <c r="QZC35"/>
      <c r="QZD35"/>
      <c r="QZE35"/>
      <c r="QZF35"/>
      <c r="QZG35"/>
      <c r="QZH35"/>
      <c r="QZI35"/>
      <c r="QZJ35"/>
      <c r="QZK35"/>
      <c r="QZL35"/>
      <c r="QZM35"/>
      <c r="QZN35"/>
      <c r="QZO35"/>
      <c r="QZP35"/>
      <c r="QZQ35"/>
      <c r="QZR35"/>
      <c r="QZS35"/>
      <c r="QZT35"/>
      <c r="QZU35"/>
      <c r="QZV35"/>
      <c r="QZW35"/>
      <c r="QZX35"/>
      <c r="QZY35"/>
      <c r="QZZ35"/>
      <c r="RAA35"/>
      <c r="RAB35"/>
      <c r="RAC35"/>
      <c r="RAD35"/>
      <c r="RAE35"/>
      <c r="RAF35"/>
      <c r="RAG35"/>
      <c r="RAH35"/>
      <c r="RAI35"/>
      <c r="RAJ35"/>
      <c r="RAK35"/>
      <c r="RAL35"/>
      <c r="RAM35"/>
      <c r="RAN35"/>
      <c r="RAO35"/>
      <c r="RAP35"/>
      <c r="RAQ35"/>
      <c r="RAR35"/>
      <c r="RAS35"/>
      <c r="RAT35"/>
      <c r="RAU35"/>
      <c r="RAV35"/>
      <c r="RAW35"/>
      <c r="RAX35"/>
      <c r="RAY35"/>
      <c r="RAZ35"/>
      <c r="RBA35"/>
      <c r="RBB35"/>
      <c r="RBC35"/>
      <c r="RBD35"/>
      <c r="RBE35"/>
      <c r="RBF35"/>
      <c r="RBG35"/>
      <c r="RBH35"/>
      <c r="RBI35"/>
      <c r="RBJ35"/>
      <c r="RBK35"/>
      <c r="RBL35"/>
      <c r="RBM35"/>
      <c r="RBN35"/>
      <c r="RBO35"/>
      <c r="RBP35"/>
      <c r="RBQ35"/>
      <c r="RBR35"/>
      <c r="RBS35"/>
      <c r="RBT35"/>
      <c r="RBU35"/>
      <c r="RBV35"/>
      <c r="RBW35"/>
      <c r="RBX35"/>
      <c r="RBY35"/>
      <c r="RBZ35"/>
      <c r="RCA35"/>
      <c r="RCB35"/>
      <c r="RCC35"/>
      <c r="RCD35"/>
      <c r="RCE35"/>
      <c r="RCF35"/>
      <c r="RCG35"/>
      <c r="RCH35"/>
      <c r="RCI35"/>
      <c r="RCJ35"/>
      <c r="RCK35"/>
      <c r="RCL35"/>
      <c r="RCM35"/>
      <c r="RCN35"/>
      <c r="RCO35"/>
      <c r="RCP35"/>
      <c r="RCQ35"/>
      <c r="RCR35"/>
      <c r="RCS35"/>
      <c r="RCT35"/>
      <c r="RCU35"/>
      <c r="RCV35"/>
      <c r="RCW35"/>
      <c r="RCX35"/>
      <c r="RCY35"/>
      <c r="RCZ35"/>
      <c r="RDA35"/>
      <c r="RDB35"/>
      <c r="RDC35"/>
      <c r="RDD35"/>
      <c r="RDE35"/>
      <c r="RDF35"/>
      <c r="RDG35"/>
      <c r="RDH35"/>
      <c r="RDI35"/>
      <c r="RDJ35"/>
      <c r="RDK35"/>
      <c r="RDL35"/>
      <c r="RDM35"/>
      <c r="RDN35"/>
      <c r="RDO35"/>
      <c r="RDP35"/>
      <c r="RDQ35"/>
      <c r="RDR35"/>
      <c r="RDS35"/>
      <c r="RDT35"/>
      <c r="RDU35"/>
      <c r="RDV35"/>
      <c r="RDW35"/>
      <c r="RDX35"/>
      <c r="RDY35"/>
      <c r="RDZ35"/>
      <c r="REA35"/>
      <c r="REB35"/>
      <c r="REC35"/>
      <c r="RED35"/>
      <c r="REE35"/>
      <c r="REF35"/>
      <c r="REG35"/>
      <c r="REH35"/>
      <c r="REI35"/>
      <c r="REJ35"/>
      <c r="REK35"/>
      <c r="REL35"/>
      <c r="REM35"/>
      <c r="REN35"/>
      <c r="REO35"/>
      <c r="REP35"/>
      <c r="REQ35"/>
      <c r="RER35"/>
      <c r="RES35"/>
      <c r="RET35"/>
      <c r="REU35"/>
      <c r="REV35"/>
      <c r="REW35"/>
      <c r="REX35"/>
      <c r="REY35"/>
      <c r="REZ35"/>
      <c r="RFA35"/>
      <c r="RFB35"/>
      <c r="RFC35"/>
      <c r="RFD35"/>
      <c r="RFE35"/>
      <c r="RFF35"/>
      <c r="RFG35"/>
      <c r="RFH35"/>
      <c r="RFI35"/>
      <c r="RFJ35"/>
      <c r="RFK35"/>
      <c r="RFL35"/>
      <c r="RFM35"/>
      <c r="RFN35"/>
      <c r="RFO35"/>
      <c r="RFP35"/>
      <c r="RFQ35"/>
      <c r="RFR35"/>
      <c r="RFS35"/>
      <c r="RFT35"/>
      <c r="RFU35"/>
      <c r="RFV35"/>
      <c r="RFW35"/>
      <c r="RFX35"/>
      <c r="RFY35"/>
      <c r="RFZ35"/>
      <c r="RGA35"/>
      <c r="RGB35"/>
      <c r="RGC35"/>
      <c r="RGD35"/>
      <c r="RGE35"/>
      <c r="RGF35"/>
      <c r="RGG35"/>
      <c r="RGH35"/>
      <c r="RGI35"/>
      <c r="RGJ35"/>
      <c r="RGK35"/>
      <c r="RGL35"/>
      <c r="RGM35"/>
      <c r="RGN35"/>
      <c r="RGO35"/>
      <c r="RGP35"/>
      <c r="RGQ35"/>
      <c r="RGR35"/>
      <c r="RGS35"/>
      <c r="RGT35"/>
      <c r="RGU35"/>
      <c r="RGV35"/>
      <c r="RGW35"/>
      <c r="RGX35"/>
      <c r="RGY35"/>
      <c r="RGZ35"/>
      <c r="RHA35"/>
      <c r="RHB35"/>
      <c r="RHC35"/>
      <c r="RHD35"/>
      <c r="RHE35"/>
      <c r="RHF35"/>
      <c r="RHG35"/>
      <c r="RHH35"/>
      <c r="RHI35"/>
      <c r="RHJ35"/>
      <c r="RHK35"/>
      <c r="RHL35"/>
      <c r="RHM35"/>
      <c r="RHN35"/>
      <c r="RHO35"/>
      <c r="RHP35"/>
      <c r="RHQ35"/>
      <c r="RHR35"/>
      <c r="RHS35"/>
      <c r="RHT35"/>
      <c r="RHU35"/>
      <c r="RHV35"/>
      <c r="RHW35"/>
      <c r="RHX35"/>
      <c r="RHY35"/>
      <c r="RHZ35"/>
      <c r="RIA35"/>
      <c r="RIB35"/>
      <c r="RIC35"/>
      <c r="RID35"/>
      <c r="RIE35"/>
      <c r="RIF35"/>
      <c r="RIG35"/>
      <c r="RIH35"/>
      <c r="RII35"/>
      <c r="RIJ35"/>
      <c r="RIK35"/>
      <c r="RIL35"/>
      <c r="RIM35"/>
      <c r="RIN35"/>
      <c r="RIO35"/>
      <c r="RIP35"/>
      <c r="RIQ35"/>
      <c r="RIR35"/>
      <c r="RIS35"/>
      <c r="RIT35"/>
      <c r="RIU35"/>
      <c r="RIV35"/>
      <c r="RIW35"/>
      <c r="RIX35"/>
      <c r="RIY35"/>
      <c r="RIZ35"/>
      <c r="RJA35"/>
      <c r="RJB35"/>
      <c r="RJC35"/>
      <c r="RJD35"/>
      <c r="RJE35"/>
      <c r="RJF35"/>
      <c r="RJG35"/>
      <c r="RJH35"/>
      <c r="RJI35"/>
      <c r="RJJ35"/>
      <c r="RJK35"/>
      <c r="RJL35"/>
      <c r="RJM35"/>
      <c r="RJN35"/>
      <c r="RJO35"/>
      <c r="RJP35"/>
      <c r="RJQ35"/>
      <c r="RJR35"/>
      <c r="RJS35"/>
      <c r="RJT35"/>
      <c r="RJU35"/>
      <c r="RJV35"/>
      <c r="RJW35"/>
      <c r="RJX35"/>
      <c r="RJY35"/>
      <c r="RJZ35"/>
      <c r="RKA35"/>
      <c r="RKB35"/>
      <c r="RKC35"/>
      <c r="RKD35"/>
      <c r="RKE35"/>
      <c r="RKF35"/>
      <c r="RKG35"/>
      <c r="RKH35"/>
      <c r="RKI35"/>
      <c r="RKJ35"/>
      <c r="RKK35"/>
      <c r="RKL35"/>
      <c r="RKM35"/>
      <c r="RKN35"/>
      <c r="RKO35"/>
      <c r="RKP35"/>
      <c r="RKQ35"/>
      <c r="RKR35"/>
      <c r="RKS35"/>
      <c r="RKT35"/>
      <c r="RKU35"/>
      <c r="RKV35"/>
      <c r="RKW35"/>
      <c r="RKX35"/>
      <c r="RKY35"/>
      <c r="RKZ35"/>
      <c r="RLA35"/>
      <c r="RLB35"/>
      <c r="RLC35"/>
      <c r="RLD35"/>
      <c r="RLE35"/>
      <c r="RLF35"/>
      <c r="RLG35"/>
      <c r="RLH35"/>
      <c r="RLI35"/>
      <c r="RLJ35"/>
      <c r="RLK35"/>
      <c r="RLL35"/>
      <c r="RLM35"/>
      <c r="RLN35"/>
      <c r="RLO35"/>
      <c r="RLP35"/>
      <c r="RLQ35"/>
      <c r="RLR35"/>
      <c r="RLS35"/>
      <c r="RLT35"/>
      <c r="RLU35"/>
      <c r="RLV35"/>
      <c r="RLW35"/>
      <c r="RLX35"/>
      <c r="RLY35"/>
      <c r="RLZ35"/>
      <c r="RMA35"/>
      <c r="RMB35"/>
      <c r="RMC35"/>
      <c r="RMD35"/>
      <c r="RME35"/>
      <c r="RMF35"/>
      <c r="RMG35"/>
      <c r="RMH35"/>
      <c r="RMI35"/>
      <c r="RMJ35"/>
      <c r="RMK35"/>
      <c r="RML35"/>
      <c r="RMM35"/>
      <c r="RMN35"/>
      <c r="RMO35"/>
      <c r="RMP35"/>
      <c r="RMQ35"/>
      <c r="RMR35"/>
      <c r="RMS35"/>
      <c r="RMT35"/>
      <c r="RMU35"/>
      <c r="RMV35"/>
      <c r="RMW35"/>
      <c r="RMX35"/>
      <c r="RMY35"/>
      <c r="RMZ35"/>
      <c r="RNA35"/>
      <c r="RNB35"/>
      <c r="RNC35"/>
      <c r="RND35"/>
      <c r="RNE35"/>
      <c r="RNF35"/>
      <c r="RNG35"/>
      <c r="RNH35"/>
      <c r="RNI35"/>
      <c r="RNJ35"/>
      <c r="RNK35"/>
      <c r="RNL35"/>
      <c r="RNM35"/>
      <c r="RNN35"/>
      <c r="RNO35"/>
      <c r="RNP35"/>
      <c r="RNQ35"/>
      <c r="RNR35"/>
      <c r="RNS35"/>
      <c r="RNT35"/>
      <c r="RNU35"/>
      <c r="RNV35"/>
      <c r="RNW35"/>
      <c r="RNX35"/>
      <c r="RNY35"/>
      <c r="RNZ35"/>
      <c r="ROA35"/>
      <c r="ROB35"/>
      <c r="ROC35"/>
      <c r="ROD35"/>
      <c r="ROE35"/>
      <c r="ROF35"/>
      <c r="ROG35"/>
      <c r="ROH35"/>
      <c r="ROI35"/>
      <c r="ROJ35"/>
      <c r="ROK35"/>
      <c r="ROL35"/>
      <c r="ROM35"/>
      <c r="RON35"/>
      <c r="ROO35"/>
      <c r="ROP35"/>
      <c r="ROQ35"/>
      <c r="ROR35"/>
      <c r="ROS35"/>
      <c r="ROT35"/>
      <c r="ROU35"/>
      <c r="ROV35"/>
      <c r="ROW35"/>
      <c r="ROX35"/>
      <c r="ROY35"/>
      <c r="ROZ35"/>
      <c r="RPA35"/>
      <c r="RPB35"/>
      <c r="RPC35"/>
      <c r="RPD35"/>
      <c r="RPE35"/>
      <c r="RPF35"/>
      <c r="RPG35"/>
      <c r="RPH35"/>
      <c r="RPI35"/>
      <c r="RPJ35"/>
      <c r="RPK35"/>
      <c r="RPL35"/>
      <c r="RPM35"/>
      <c r="RPN35"/>
      <c r="RPO35"/>
      <c r="RPP35"/>
      <c r="RPQ35"/>
      <c r="RPR35"/>
      <c r="RPS35"/>
      <c r="RPT35"/>
      <c r="RPU35"/>
      <c r="RPV35"/>
      <c r="RPW35"/>
      <c r="RPX35"/>
      <c r="RPY35"/>
      <c r="RPZ35"/>
      <c r="RQA35"/>
      <c r="RQB35"/>
      <c r="RQC35"/>
      <c r="RQD35"/>
      <c r="RQE35"/>
      <c r="RQF35"/>
      <c r="RQG35"/>
      <c r="RQH35"/>
      <c r="RQI35"/>
      <c r="RQJ35"/>
      <c r="RQK35"/>
      <c r="RQL35"/>
      <c r="RQM35"/>
      <c r="RQN35"/>
      <c r="RQO35"/>
      <c r="RQP35"/>
      <c r="RQQ35"/>
      <c r="RQR35"/>
      <c r="RQS35"/>
      <c r="RQT35"/>
      <c r="RQU35"/>
      <c r="RQV35"/>
      <c r="RQW35"/>
      <c r="RQX35"/>
      <c r="RQY35"/>
      <c r="RQZ35"/>
      <c r="RRA35"/>
      <c r="RRB35"/>
      <c r="RRC35"/>
      <c r="RRD35"/>
      <c r="RRE35"/>
      <c r="RRF35"/>
      <c r="RRG35"/>
      <c r="RRH35"/>
      <c r="RRI35"/>
      <c r="RRJ35"/>
      <c r="RRK35"/>
      <c r="RRL35"/>
      <c r="RRM35"/>
      <c r="RRN35"/>
      <c r="RRO35"/>
      <c r="RRP35"/>
      <c r="RRQ35"/>
      <c r="RRR35"/>
      <c r="RRS35"/>
      <c r="RRT35"/>
      <c r="RRU35"/>
      <c r="RRV35"/>
      <c r="RRW35"/>
      <c r="RRX35"/>
      <c r="RRY35"/>
      <c r="RRZ35"/>
      <c r="RSA35"/>
      <c r="RSB35"/>
      <c r="RSC35"/>
      <c r="RSD35"/>
      <c r="RSE35"/>
      <c r="RSF35"/>
      <c r="RSG35"/>
      <c r="RSH35"/>
      <c r="RSI35"/>
      <c r="RSJ35"/>
      <c r="RSK35"/>
      <c r="RSL35"/>
      <c r="RSM35"/>
      <c r="RSN35"/>
      <c r="RSO35"/>
      <c r="RSP35"/>
      <c r="RSQ35"/>
      <c r="RSR35"/>
      <c r="RSS35"/>
      <c r="RST35"/>
      <c r="RSU35"/>
      <c r="RSV35"/>
      <c r="RSW35"/>
      <c r="RSX35"/>
      <c r="RSY35"/>
      <c r="RSZ35"/>
      <c r="RTA35"/>
      <c r="RTB35"/>
      <c r="RTC35"/>
      <c r="RTD35"/>
      <c r="RTE35"/>
      <c r="RTF35"/>
      <c r="RTG35"/>
      <c r="RTH35"/>
      <c r="RTI35"/>
      <c r="RTJ35"/>
      <c r="RTK35"/>
      <c r="RTL35"/>
      <c r="RTM35"/>
      <c r="RTN35"/>
      <c r="RTO35"/>
      <c r="RTP35"/>
      <c r="RTQ35"/>
      <c r="RTR35"/>
      <c r="RTS35"/>
      <c r="RTT35"/>
      <c r="RTU35"/>
      <c r="RTV35"/>
      <c r="RTW35"/>
      <c r="RTX35"/>
      <c r="RTY35"/>
      <c r="RTZ35"/>
      <c r="RUA35"/>
      <c r="RUB35"/>
      <c r="RUC35"/>
      <c r="RUD35"/>
      <c r="RUE35"/>
      <c r="RUF35"/>
      <c r="RUG35"/>
      <c r="RUH35"/>
      <c r="RUI35"/>
      <c r="RUJ35"/>
      <c r="RUK35"/>
      <c r="RUL35"/>
      <c r="RUM35"/>
      <c r="RUN35"/>
      <c r="RUO35"/>
      <c r="RUP35"/>
      <c r="RUQ35"/>
      <c r="RUR35"/>
      <c r="RUS35"/>
      <c r="RUT35"/>
      <c r="RUU35"/>
      <c r="RUV35"/>
      <c r="RUW35"/>
      <c r="RUX35"/>
      <c r="RUY35"/>
      <c r="RUZ35"/>
      <c r="RVA35"/>
      <c r="RVB35"/>
      <c r="RVC35"/>
      <c r="RVD35"/>
      <c r="RVE35"/>
      <c r="RVF35"/>
      <c r="RVG35"/>
      <c r="RVH35"/>
      <c r="RVI35"/>
      <c r="RVJ35"/>
      <c r="RVK35"/>
      <c r="RVL35"/>
      <c r="RVM35"/>
      <c r="RVN35"/>
      <c r="RVO35"/>
      <c r="RVP35"/>
      <c r="RVQ35"/>
      <c r="RVR35"/>
      <c r="RVS35"/>
      <c r="RVT35"/>
      <c r="RVU35"/>
      <c r="RVV35"/>
      <c r="RVW35"/>
      <c r="RVX35"/>
      <c r="RVY35"/>
      <c r="RVZ35"/>
      <c r="RWA35"/>
      <c r="RWB35"/>
      <c r="RWC35"/>
      <c r="RWD35"/>
      <c r="RWE35"/>
      <c r="RWF35"/>
      <c r="RWG35"/>
      <c r="RWH35"/>
      <c r="RWI35"/>
      <c r="RWJ35"/>
      <c r="RWK35"/>
      <c r="RWL35"/>
      <c r="RWM35"/>
      <c r="RWN35"/>
      <c r="RWO35"/>
      <c r="RWP35"/>
      <c r="RWQ35"/>
      <c r="RWR35"/>
      <c r="RWS35"/>
      <c r="RWT35"/>
      <c r="RWU35"/>
      <c r="RWV35"/>
      <c r="RWW35"/>
      <c r="RWX35"/>
      <c r="RWY35"/>
      <c r="RWZ35"/>
      <c r="RXA35"/>
      <c r="RXB35"/>
      <c r="RXC35"/>
      <c r="RXD35"/>
      <c r="RXE35"/>
      <c r="RXF35"/>
      <c r="RXG35"/>
      <c r="RXH35"/>
      <c r="RXI35"/>
      <c r="RXJ35"/>
      <c r="RXK35"/>
      <c r="RXL35"/>
      <c r="RXM35"/>
      <c r="RXN35"/>
      <c r="RXO35"/>
      <c r="RXP35"/>
      <c r="RXQ35"/>
      <c r="RXR35"/>
      <c r="RXS35"/>
      <c r="RXT35"/>
      <c r="RXU35"/>
      <c r="RXV35"/>
      <c r="RXW35"/>
      <c r="RXX35"/>
      <c r="RXY35"/>
      <c r="RXZ35"/>
      <c r="RYA35"/>
      <c r="RYB35"/>
      <c r="RYC35"/>
      <c r="RYD35"/>
      <c r="RYE35"/>
      <c r="RYF35"/>
      <c r="RYG35"/>
      <c r="RYH35"/>
      <c r="RYI35"/>
      <c r="RYJ35"/>
      <c r="RYK35"/>
      <c r="RYL35"/>
      <c r="RYM35"/>
      <c r="RYN35"/>
      <c r="RYO35"/>
      <c r="RYP35"/>
      <c r="RYQ35"/>
      <c r="RYR35"/>
      <c r="RYS35"/>
      <c r="RYT35"/>
      <c r="RYU35"/>
      <c r="RYV35"/>
      <c r="RYW35"/>
      <c r="RYX35"/>
      <c r="RYY35"/>
      <c r="RYZ35"/>
      <c r="RZA35"/>
      <c r="RZB35"/>
      <c r="RZC35"/>
      <c r="RZD35"/>
      <c r="RZE35"/>
      <c r="RZF35"/>
      <c r="RZG35"/>
      <c r="RZH35"/>
      <c r="RZI35"/>
      <c r="RZJ35"/>
      <c r="RZK35"/>
      <c r="RZL35"/>
      <c r="RZM35"/>
      <c r="RZN35"/>
      <c r="RZO35"/>
      <c r="RZP35"/>
      <c r="RZQ35"/>
      <c r="RZR35"/>
      <c r="RZS35"/>
      <c r="RZT35"/>
      <c r="RZU35"/>
      <c r="RZV35"/>
      <c r="RZW35"/>
      <c r="RZX35"/>
      <c r="RZY35"/>
      <c r="RZZ35"/>
      <c r="SAA35"/>
      <c r="SAB35"/>
      <c r="SAC35"/>
      <c r="SAD35"/>
      <c r="SAE35"/>
      <c r="SAF35"/>
      <c r="SAG35"/>
      <c r="SAH35"/>
      <c r="SAI35"/>
      <c r="SAJ35"/>
      <c r="SAK35"/>
      <c r="SAL35"/>
      <c r="SAM35"/>
      <c r="SAN35"/>
      <c r="SAO35"/>
      <c r="SAP35"/>
      <c r="SAQ35"/>
      <c r="SAR35"/>
      <c r="SAS35"/>
      <c r="SAT35"/>
      <c r="SAU35"/>
      <c r="SAV35"/>
      <c r="SAW35"/>
      <c r="SAX35"/>
      <c r="SAY35"/>
      <c r="SAZ35"/>
      <c r="SBA35"/>
      <c r="SBB35"/>
      <c r="SBC35"/>
      <c r="SBD35"/>
      <c r="SBE35"/>
      <c r="SBF35"/>
      <c r="SBG35"/>
      <c r="SBH35"/>
      <c r="SBI35"/>
      <c r="SBJ35"/>
      <c r="SBK35"/>
      <c r="SBL35"/>
      <c r="SBM35"/>
      <c r="SBN35"/>
      <c r="SBO35"/>
      <c r="SBP35"/>
      <c r="SBQ35"/>
      <c r="SBR35"/>
      <c r="SBS35"/>
      <c r="SBT35"/>
      <c r="SBU35"/>
      <c r="SBV35"/>
      <c r="SBW35"/>
      <c r="SBX35"/>
      <c r="SBY35"/>
      <c r="SBZ35"/>
      <c r="SCA35"/>
      <c r="SCB35"/>
      <c r="SCC35"/>
      <c r="SCD35"/>
      <c r="SCE35"/>
      <c r="SCF35"/>
      <c r="SCG35"/>
      <c r="SCH35"/>
      <c r="SCI35"/>
      <c r="SCJ35"/>
      <c r="SCK35"/>
      <c r="SCL35"/>
      <c r="SCM35"/>
      <c r="SCN35"/>
      <c r="SCO35"/>
      <c r="SCP35"/>
      <c r="SCQ35"/>
      <c r="SCR35"/>
      <c r="SCS35"/>
      <c r="SCT35"/>
      <c r="SCU35"/>
      <c r="SCV35"/>
      <c r="SCW35"/>
      <c r="SCX35"/>
      <c r="SCY35"/>
      <c r="SCZ35"/>
      <c r="SDA35"/>
      <c r="SDB35"/>
      <c r="SDC35"/>
      <c r="SDD35"/>
      <c r="SDE35"/>
      <c r="SDF35"/>
      <c r="SDG35"/>
      <c r="SDH35"/>
      <c r="SDI35"/>
      <c r="SDJ35"/>
      <c r="SDK35"/>
      <c r="SDL35"/>
      <c r="SDM35"/>
      <c r="SDN35"/>
      <c r="SDO35"/>
      <c r="SDP35"/>
      <c r="SDQ35"/>
      <c r="SDR35"/>
      <c r="SDS35"/>
      <c r="SDT35"/>
      <c r="SDU35"/>
      <c r="SDV35"/>
      <c r="SDW35"/>
      <c r="SDX35"/>
      <c r="SDY35"/>
      <c r="SDZ35"/>
      <c r="SEA35"/>
      <c r="SEB35"/>
      <c r="SEC35"/>
      <c r="SED35"/>
      <c r="SEE35"/>
      <c r="SEF35"/>
      <c r="SEG35"/>
      <c r="SEH35"/>
      <c r="SEI35"/>
      <c r="SEJ35"/>
      <c r="SEK35"/>
      <c r="SEL35"/>
      <c r="SEM35"/>
      <c r="SEN35"/>
      <c r="SEO35"/>
      <c r="SEP35"/>
      <c r="SEQ35"/>
      <c r="SER35"/>
      <c r="SES35"/>
      <c r="SET35"/>
      <c r="SEU35"/>
      <c r="SEV35"/>
      <c r="SEW35"/>
      <c r="SEX35"/>
      <c r="SEY35"/>
      <c r="SEZ35"/>
      <c r="SFA35"/>
      <c r="SFB35"/>
      <c r="SFC35"/>
      <c r="SFD35"/>
      <c r="SFE35"/>
      <c r="SFF35"/>
      <c r="SFG35"/>
      <c r="SFH35"/>
      <c r="SFI35"/>
      <c r="SFJ35"/>
      <c r="SFK35"/>
      <c r="SFL35"/>
      <c r="SFM35"/>
      <c r="SFN35"/>
      <c r="SFO35"/>
      <c r="SFP35"/>
      <c r="SFQ35"/>
      <c r="SFR35"/>
      <c r="SFS35"/>
      <c r="SFT35"/>
      <c r="SFU35"/>
      <c r="SFV35"/>
      <c r="SFW35"/>
      <c r="SFX35"/>
      <c r="SFY35"/>
      <c r="SFZ35"/>
      <c r="SGA35"/>
      <c r="SGB35"/>
      <c r="SGC35"/>
      <c r="SGD35"/>
      <c r="SGE35"/>
      <c r="SGF35"/>
      <c r="SGG35"/>
      <c r="SGH35"/>
      <c r="SGI35"/>
      <c r="SGJ35"/>
      <c r="SGK35"/>
      <c r="SGL35"/>
      <c r="SGM35"/>
      <c r="SGN35"/>
      <c r="SGO35"/>
      <c r="SGP35"/>
      <c r="SGQ35"/>
      <c r="SGR35"/>
      <c r="SGS35"/>
      <c r="SGT35"/>
      <c r="SGU35"/>
      <c r="SGV35"/>
      <c r="SGW35"/>
      <c r="SGX35"/>
      <c r="SGY35"/>
      <c r="SGZ35"/>
      <c r="SHA35"/>
      <c r="SHB35"/>
      <c r="SHC35"/>
      <c r="SHD35"/>
      <c r="SHE35"/>
      <c r="SHF35"/>
      <c r="SHG35"/>
      <c r="SHH35"/>
      <c r="SHI35"/>
      <c r="SHJ35"/>
      <c r="SHK35"/>
      <c r="SHL35"/>
      <c r="SHM35"/>
      <c r="SHN35"/>
      <c r="SHO35"/>
      <c r="SHP35"/>
      <c r="SHQ35"/>
      <c r="SHR35"/>
      <c r="SHS35"/>
      <c r="SHT35"/>
      <c r="SHU35"/>
      <c r="SHV35"/>
      <c r="SHW35"/>
      <c r="SHX35"/>
      <c r="SHY35"/>
      <c r="SHZ35"/>
      <c r="SIA35"/>
      <c r="SIB35"/>
      <c r="SIC35"/>
      <c r="SID35"/>
      <c r="SIE35"/>
      <c r="SIF35"/>
      <c r="SIG35"/>
      <c r="SIH35"/>
      <c r="SII35"/>
      <c r="SIJ35"/>
      <c r="SIK35"/>
      <c r="SIL35"/>
      <c r="SIM35"/>
      <c r="SIN35"/>
      <c r="SIO35"/>
      <c r="SIP35"/>
      <c r="SIQ35"/>
      <c r="SIR35"/>
      <c r="SIS35"/>
      <c r="SIT35"/>
      <c r="SIU35"/>
      <c r="SIV35"/>
      <c r="SIW35"/>
      <c r="SIX35"/>
      <c r="SIY35"/>
      <c r="SIZ35"/>
      <c r="SJA35"/>
      <c r="SJB35"/>
      <c r="SJC35"/>
      <c r="SJD35"/>
      <c r="SJE35"/>
      <c r="SJF35"/>
      <c r="SJG35"/>
      <c r="SJH35"/>
      <c r="SJI35"/>
      <c r="SJJ35"/>
      <c r="SJK35"/>
      <c r="SJL35"/>
      <c r="SJM35"/>
      <c r="SJN35"/>
      <c r="SJO35"/>
      <c r="SJP35"/>
      <c r="SJQ35"/>
      <c r="SJR35"/>
      <c r="SJS35"/>
      <c r="SJT35"/>
      <c r="SJU35"/>
      <c r="SJV35"/>
      <c r="SJW35"/>
      <c r="SJX35"/>
      <c r="SJY35"/>
      <c r="SJZ35"/>
      <c r="SKA35"/>
      <c r="SKB35"/>
      <c r="SKC35"/>
      <c r="SKD35"/>
      <c r="SKE35"/>
      <c r="SKF35"/>
      <c r="SKG35"/>
      <c r="SKH35"/>
      <c r="SKI35"/>
      <c r="SKJ35"/>
      <c r="SKK35"/>
      <c r="SKL35"/>
      <c r="SKM35"/>
      <c r="SKN35"/>
      <c r="SKO35"/>
      <c r="SKP35"/>
      <c r="SKQ35"/>
      <c r="SKR35"/>
      <c r="SKS35"/>
      <c r="SKT35"/>
      <c r="SKU35"/>
      <c r="SKV35"/>
      <c r="SKW35"/>
      <c r="SKX35"/>
      <c r="SKY35"/>
      <c r="SKZ35"/>
      <c r="SLA35"/>
      <c r="SLB35"/>
      <c r="SLC35"/>
      <c r="SLD35"/>
      <c r="SLE35"/>
      <c r="SLF35"/>
      <c r="SLG35"/>
      <c r="SLH35"/>
      <c r="SLI35"/>
      <c r="SLJ35"/>
      <c r="SLK35"/>
      <c r="SLL35"/>
      <c r="SLM35"/>
      <c r="SLN35"/>
      <c r="SLO35"/>
      <c r="SLP35"/>
      <c r="SLQ35"/>
      <c r="SLR35"/>
      <c r="SLS35"/>
      <c r="SLT35"/>
      <c r="SLU35"/>
      <c r="SLV35"/>
      <c r="SLW35"/>
      <c r="SLX35"/>
      <c r="SLY35"/>
      <c r="SLZ35"/>
      <c r="SMA35"/>
      <c r="SMB35"/>
      <c r="SMC35"/>
      <c r="SMD35"/>
      <c r="SME35"/>
      <c r="SMF35"/>
      <c r="SMG35"/>
      <c r="SMH35"/>
      <c r="SMI35"/>
      <c r="SMJ35"/>
      <c r="SMK35"/>
      <c r="SML35"/>
      <c r="SMM35"/>
      <c r="SMN35"/>
      <c r="SMO35"/>
      <c r="SMP35"/>
      <c r="SMQ35"/>
      <c r="SMR35"/>
      <c r="SMS35"/>
      <c r="SMT35"/>
      <c r="SMU35"/>
      <c r="SMV35"/>
      <c r="SMW35"/>
      <c r="SMX35"/>
      <c r="SMY35"/>
      <c r="SMZ35"/>
      <c r="SNA35"/>
      <c r="SNB35"/>
      <c r="SNC35"/>
      <c r="SND35"/>
      <c r="SNE35"/>
      <c r="SNF35"/>
      <c r="SNG35"/>
      <c r="SNH35"/>
      <c r="SNI35"/>
      <c r="SNJ35"/>
      <c r="SNK35"/>
      <c r="SNL35"/>
      <c r="SNM35"/>
      <c r="SNN35"/>
      <c r="SNO35"/>
      <c r="SNP35"/>
      <c r="SNQ35"/>
      <c r="SNR35"/>
      <c r="SNS35"/>
      <c r="SNT35"/>
      <c r="SNU35"/>
      <c r="SNV35"/>
      <c r="SNW35"/>
      <c r="SNX35"/>
      <c r="SNY35"/>
      <c r="SNZ35"/>
      <c r="SOA35"/>
      <c r="SOB35"/>
      <c r="SOC35"/>
      <c r="SOD35"/>
      <c r="SOE35"/>
      <c r="SOF35"/>
      <c r="SOG35"/>
      <c r="SOH35"/>
      <c r="SOI35"/>
      <c r="SOJ35"/>
      <c r="SOK35"/>
      <c r="SOL35"/>
      <c r="SOM35"/>
      <c r="SON35"/>
      <c r="SOO35"/>
      <c r="SOP35"/>
      <c r="SOQ35"/>
      <c r="SOR35"/>
      <c r="SOS35"/>
      <c r="SOT35"/>
      <c r="SOU35"/>
      <c r="SOV35"/>
      <c r="SOW35"/>
      <c r="SOX35"/>
      <c r="SOY35"/>
      <c r="SOZ35"/>
      <c r="SPA35"/>
      <c r="SPB35"/>
      <c r="SPC35"/>
      <c r="SPD35"/>
      <c r="SPE35"/>
      <c r="SPF35"/>
      <c r="SPG35"/>
      <c r="SPH35"/>
      <c r="SPI35"/>
      <c r="SPJ35"/>
      <c r="SPK35"/>
      <c r="SPL35"/>
      <c r="SPM35"/>
      <c r="SPN35"/>
      <c r="SPO35"/>
      <c r="SPP35"/>
      <c r="SPQ35"/>
      <c r="SPR35"/>
      <c r="SPS35"/>
      <c r="SPT35"/>
      <c r="SPU35"/>
      <c r="SPV35"/>
      <c r="SPW35"/>
      <c r="SPX35"/>
      <c r="SPY35"/>
      <c r="SPZ35"/>
      <c r="SQA35"/>
      <c r="SQB35"/>
      <c r="SQC35"/>
      <c r="SQD35"/>
      <c r="SQE35"/>
      <c r="SQF35"/>
      <c r="SQG35"/>
      <c r="SQH35"/>
      <c r="SQI35"/>
      <c r="SQJ35"/>
      <c r="SQK35"/>
      <c r="SQL35"/>
      <c r="SQM35"/>
      <c r="SQN35"/>
      <c r="SQO35"/>
      <c r="SQP35"/>
      <c r="SQQ35"/>
      <c r="SQR35"/>
      <c r="SQS35"/>
      <c r="SQT35"/>
      <c r="SQU35"/>
      <c r="SQV35"/>
      <c r="SQW35"/>
      <c r="SQX35"/>
      <c r="SQY35"/>
      <c r="SQZ35"/>
      <c r="SRA35"/>
      <c r="SRB35"/>
      <c r="SRC35"/>
      <c r="SRD35"/>
      <c r="SRE35"/>
      <c r="SRF35"/>
      <c r="SRG35"/>
      <c r="SRH35"/>
      <c r="SRI35"/>
      <c r="SRJ35"/>
      <c r="SRK35"/>
      <c r="SRL35"/>
      <c r="SRM35"/>
      <c r="SRN35"/>
      <c r="SRO35"/>
      <c r="SRP35"/>
      <c r="SRQ35"/>
      <c r="SRR35"/>
      <c r="SRS35"/>
      <c r="SRT35"/>
      <c r="SRU35"/>
      <c r="SRV35"/>
      <c r="SRW35"/>
      <c r="SRX35"/>
      <c r="SRY35"/>
      <c r="SRZ35"/>
      <c r="SSA35"/>
      <c r="SSB35"/>
      <c r="SSC35"/>
      <c r="SSD35"/>
      <c r="SSE35"/>
      <c r="SSF35"/>
      <c r="SSG35"/>
      <c r="SSH35"/>
      <c r="SSI35"/>
      <c r="SSJ35"/>
      <c r="SSK35"/>
      <c r="SSL35"/>
      <c r="SSM35"/>
      <c r="SSN35"/>
      <c r="SSO35"/>
      <c r="SSP35"/>
      <c r="SSQ35"/>
      <c r="SSR35"/>
      <c r="SSS35"/>
      <c r="SST35"/>
      <c r="SSU35"/>
      <c r="SSV35"/>
      <c r="SSW35"/>
      <c r="SSX35"/>
      <c r="SSY35"/>
      <c r="SSZ35"/>
      <c r="STA35"/>
      <c r="STB35"/>
      <c r="STC35"/>
      <c r="STD35"/>
      <c r="STE35"/>
      <c r="STF35"/>
      <c r="STG35"/>
      <c r="STH35"/>
      <c r="STI35"/>
      <c r="STJ35"/>
      <c r="STK35"/>
      <c r="STL35"/>
      <c r="STM35"/>
      <c r="STN35"/>
      <c r="STO35"/>
      <c r="STP35"/>
      <c r="STQ35"/>
      <c r="STR35"/>
      <c r="STS35"/>
      <c r="STT35"/>
      <c r="STU35"/>
      <c r="STV35"/>
      <c r="STW35"/>
      <c r="STX35"/>
      <c r="STY35"/>
      <c r="STZ35"/>
      <c r="SUA35"/>
      <c r="SUB35"/>
      <c r="SUC35"/>
      <c r="SUD35"/>
      <c r="SUE35"/>
      <c r="SUF35"/>
      <c r="SUG35"/>
      <c r="SUH35"/>
      <c r="SUI35"/>
      <c r="SUJ35"/>
      <c r="SUK35"/>
      <c r="SUL35"/>
      <c r="SUM35"/>
      <c r="SUN35"/>
      <c r="SUO35"/>
      <c r="SUP35"/>
      <c r="SUQ35"/>
      <c r="SUR35"/>
      <c r="SUS35"/>
      <c r="SUT35"/>
      <c r="SUU35"/>
      <c r="SUV35"/>
      <c r="SUW35"/>
      <c r="SUX35"/>
      <c r="SUY35"/>
      <c r="SUZ35"/>
      <c r="SVA35"/>
      <c r="SVB35"/>
      <c r="SVC35"/>
      <c r="SVD35"/>
      <c r="SVE35"/>
      <c r="SVF35"/>
      <c r="SVG35"/>
      <c r="SVH35"/>
      <c r="SVI35"/>
      <c r="SVJ35"/>
      <c r="SVK35"/>
      <c r="SVL35"/>
      <c r="SVM35"/>
      <c r="SVN35"/>
      <c r="SVO35"/>
      <c r="SVP35"/>
      <c r="SVQ35"/>
      <c r="SVR35"/>
      <c r="SVS35"/>
      <c r="SVT35"/>
      <c r="SVU35"/>
      <c r="SVV35"/>
      <c r="SVW35"/>
      <c r="SVX35"/>
      <c r="SVY35"/>
      <c r="SVZ35"/>
      <c r="SWA35"/>
      <c r="SWB35"/>
      <c r="SWC35"/>
      <c r="SWD35"/>
      <c r="SWE35"/>
      <c r="SWF35"/>
      <c r="SWG35"/>
      <c r="SWH35"/>
      <c r="SWI35"/>
      <c r="SWJ35"/>
      <c r="SWK35"/>
      <c r="SWL35"/>
      <c r="SWM35"/>
      <c r="SWN35"/>
      <c r="SWO35"/>
      <c r="SWP35"/>
      <c r="SWQ35"/>
      <c r="SWR35"/>
      <c r="SWS35"/>
      <c r="SWT35"/>
      <c r="SWU35"/>
      <c r="SWV35"/>
      <c r="SWW35"/>
      <c r="SWX35"/>
      <c r="SWY35"/>
      <c r="SWZ35"/>
      <c r="SXA35"/>
      <c r="SXB35"/>
      <c r="SXC35"/>
      <c r="SXD35"/>
      <c r="SXE35"/>
      <c r="SXF35"/>
      <c r="SXG35"/>
      <c r="SXH35"/>
      <c r="SXI35"/>
      <c r="SXJ35"/>
      <c r="SXK35"/>
      <c r="SXL35"/>
      <c r="SXM35"/>
      <c r="SXN35"/>
      <c r="SXO35"/>
      <c r="SXP35"/>
      <c r="SXQ35"/>
      <c r="SXR35"/>
      <c r="SXS35"/>
      <c r="SXT35"/>
      <c r="SXU35"/>
      <c r="SXV35"/>
      <c r="SXW35"/>
      <c r="SXX35"/>
      <c r="SXY35"/>
      <c r="SXZ35"/>
      <c r="SYA35"/>
      <c r="SYB35"/>
      <c r="SYC35"/>
      <c r="SYD35"/>
      <c r="SYE35"/>
      <c r="SYF35"/>
      <c r="SYG35"/>
      <c r="SYH35"/>
      <c r="SYI35"/>
      <c r="SYJ35"/>
      <c r="SYK35"/>
      <c r="SYL35"/>
      <c r="SYM35"/>
      <c r="SYN35"/>
      <c r="SYO35"/>
      <c r="SYP35"/>
      <c r="SYQ35"/>
      <c r="SYR35"/>
      <c r="SYS35"/>
      <c r="SYT35"/>
      <c r="SYU35"/>
      <c r="SYV35"/>
      <c r="SYW35"/>
      <c r="SYX35"/>
      <c r="SYY35"/>
      <c r="SYZ35"/>
      <c r="SZA35"/>
      <c r="SZB35"/>
      <c r="SZC35"/>
      <c r="SZD35"/>
      <c r="SZE35"/>
      <c r="SZF35"/>
      <c r="SZG35"/>
      <c r="SZH35"/>
      <c r="SZI35"/>
      <c r="SZJ35"/>
      <c r="SZK35"/>
      <c r="SZL35"/>
      <c r="SZM35"/>
      <c r="SZN35"/>
      <c r="SZO35"/>
      <c r="SZP35"/>
      <c r="SZQ35"/>
      <c r="SZR35"/>
      <c r="SZS35"/>
      <c r="SZT35"/>
      <c r="SZU35"/>
      <c r="SZV35"/>
      <c r="SZW35"/>
      <c r="SZX35"/>
      <c r="SZY35"/>
      <c r="SZZ35"/>
      <c r="TAA35"/>
      <c r="TAB35"/>
      <c r="TAC35"/>
      <c r="TAD35"/>
      <c r="TAE35"/>
      <c r="TAF35"/>
      <c r="TAG35"/>
      <c r="TAH35"/>
      <c r="TAI35"/>
      <c r="TAJ35"/>
      <c r="TAK35"/>
      <c r="TAL35"/>
      <c r="TAM35"/>
      <c r="TAN35"/>
      <c r="TAO35"/>
      <c r="TAP35"/>
      <c r="TAQ35"/>
      <c r="TAR35"/>
      <c r="TAS35"/>
      <c r="TAT35"/>
      <c r="TAU35"/>
      <c r="TAV35"/>
      <c r="TAW35"/>
      <c r="TAX35"/>
      <c r="TAY35"/>
      <c r="TAZ35"/>
      <c r="TBA35"/>
      <c r="TBB35"/>
      <c r="TBC35"/>
      <c r="TBD35"/>
      <c r="TBE35"/>
      <c r="TBF35"/>
      <c r="TBG35"/>
      <c r="TBH35"/>
      <c r="TBI35"/>
      <c r="TBJ35"/>
      <c r="TBK35"/>
      <c r="TBL35"/>
      <c r="TBM35"/>
      <c r="TBN35"/>
      <c r="TBO35"/>
      <c r="TBP35"/>
      <c r="TBQ35"/>
      <c r="TBR35"/>
      <c r="TBS35"/>
      <c r="TBT35"/>
      <c r="TBU35"/>
      <c r="TBV35"/>
      <c r="TBW35"/>
      <c r="TBX35"/>
      <c r="TBY35"/>
      <c r="TBZ35"/>
      <c r="TCA35"/>
      <c r="TCB35"/>
      <c r="TCC35"/>
      <c r="TCD35"/>
      <c r="TCE35"/>
      <c r="TCF35"/>
      <c r="TCG35"/>
      <c r="TCH35"/>
      <c r="TCI35"/>
      <c r="TCJ35"/>
      <c r="TCK35"/>
      <c r="TCL35"/>
      <c r="TCM35"/>
      <c r="TCN35"/>
      <c r="TCO35"/>
      <c r="TCP35"/>
      <c r="TCQ35"/>
      <c r="TCR35"/>
      <c r="TCS35"/>
      <c r="TCT35"/>
      <c r="TCU35"/>
      <c r="TCV35"/>
      <c r="TCW35"/>
      <c r="TCX35"/>
      <c r="TCY35"/>
      <c r="TCZ35"/>
      <c r="TDA35"/>
      <c r="TDB35"/>
      <c r="TDC35"/>
      <c r="TDD35"/>
      <c r="TDE35"/>
      <c r="TDF35"/>
      <c r="TDG35"/>
      <c r="TDH35"/>
      <c r="TDI35"/>
      <c r="TDJ35"/>
      <c r="TDK35"/>
      <c r="TDL35"/>
      <c r="TDM35"/>
      <c r="TDN35"/>
      <c r="TDO35"/>
      <c r="TDP35"/>
      <c r="TDQ35"/>
      <c r="TDR35"/>
      <c r="TDS35"/>
      <c r="TDT35"/>
      <c r="TDU35"/>
      <c r="TDV35"/>
      <c r="TDW35"/>
      <c r="TDX35"/>
      <c r="TDY35"/>
      <c r="TDZ35"/>
      <c r="TEA35"/>
      <c r="TEB35"/>
      <c r="TEC35"/>
      <c r="TED35"/>
      <c r="TEE35"/>
      <c r="TEF35"/>
      <c r="TEG35"/>
      <c r="TEH35"/>
      <c r="TEI35"/>
      <c r="TEJ35"/>
      <c r="TEK35"/>
      <c r="TEL35"/>
      <c r="TEM35"/>
      <c r="TEN35"/>
      <c r="TEO35"/>
      <c r="TEP35"/>
      <c r="TEQ35"/>
      <c r="TER35"/>
      <c r="TES35"/>
      <c r="TET35"/>
      <c r="TEU35"/>
      <c r="TEV35"/>
      <c r="TEW35"/>
      <c r="TEX35"/>
      <c r="TEY35"/>
      <c r="TEZ35"/>
      <c r="TFA35"/>
      <c r="TFB35"/>
      <c r="TFC35"/>
      <c r="TFD35"/>
      <c r="TFE35"/>
      <c r="TFF35"/>
      <c r="TFG35"/>
      <c r="TFH35"/>
      <c r="TFI35"/>
      <c r="TFJ35"/>
      <c r="TFK35"/>
      <c r="TFL35"/>
      <c r="TFM35"/>
      <c r="TFN35"/>
      <c r="TFO35"/>
      <c r="TFP35"/>
      <c r="TFQ35"/>
      <c r="TFR35"/>
      <c r="TFS35"/>
      <c r="TFT35"/>
      <c r="TFU35"/>
      <c r="TFV35"/>
      <c r="TFW35"/>
      <c r="TFX35"/>
      <c r="TFY35"/>
      <c r="TFZ35"/>
      <c r="TGA35"/>
      <c r="TGB35"/>
      <c r="TGC35"/>
      <c r="TGD35"/>
      <c r="TGE35"/>
      <c r="TGF35"/>
      <c r="TGG35"/>
      <c r="TGH35"/>
      <c r="TGI35"/>
      <c r="TGJ35"/>
      <c r="TGK35"/>
      <c r="TGL35"/>
      <c r="TGM35"/>
      <c r="TGN35"/>
      <c r="TGO35"/>
      <c r="TGP35"/>
      <c r="TGQ35"/>
      <c r="TGR35"/>
      <c r="TGS35"/>
      <c r="TGT35"/>
      <c r="TGU35"/>
      <c r="TGV35"/>
      <c r="TGW35"/>
      <c r="TGX35"/>
      <c r="TGY35"/>
      <c r="TGZ35"/>
      <c r="THA35"/>
      <c r="THB35"/>
      <c r="THC35"/>
      <c r="THD35"/>
      <c r="THE35"/>
      <c r="THF35"/>
      <c r="THG35"/>
      <c r="THH35"/>
      <c r="THI35"/>
      <c r="THJ35"/>
      <c r="THK35"/>
      <c r="THL35"/>
      <c r="THM35"/>
      <c r="THN35"/>
      <c r="THO35"/>
      <c r="THP35"/>
      <c r="THQ35"/>
      <c r="THR35"/>
      <c r="THS35"/>
      <c r="THT35"/>
      <c r="THU35"/>
      <c r="THV35"/>
      <c r="THW35"/>
      <c r="THX35"/>
      <c r="THY35"/>
      <c r="THZ35"/>
      <c r="TIA35"/>
      <c r="TIB35"/>
      <c r="TIC35"/>
      <c r="TID35"/>
      <c r="TIE35"/>
      <c r="TIF35"/>
      <c r="TIG35"/>
      <c r="TIH35"/>
      <c r="TII35"/>
      <c r="TIJ35"/>
      <c r="TIK35"/>
      <c r="TIL35"/>
      <c r="TIM35"/>
      <c r="TIN35"/>
      <c r="TIO35"/>
      <c r="TIP35"/>
      <c r="TIQ35"/>
      <c r="TIR35"/>
      <c r="TIS35"/>
      <c r="TIT35"/>
      <c r="TIU35"/>
      <c r="TIV35"/>
      <c r="TIW35"/>
      <c r="TIX35"/>
      <c r="TIY35"/>
      <c r="TIZ35"/>
      <c r="TJA35"/>
      <c r="TJB35"/>
      <c r="TJC35"/>
      <c r="TJD35"/>
      <c r="TJE35"/>
      <c r="TJF35"/>
      <c r="TJG35"/>
      <c r="TJH35"/>
      <c r="TJI35"/>
      <c r="TJJ35"/>
      <c r="TJK35"/>
      <c r="TJL35"/>
      <c r="TJM35"/>
      <c r="TJN35"/>
      <c r="TJO35"/>
      <c r="TJP35"/>
      <c r="TJQ35"/>
      <c r="TJR35"/>
      <c r="TJS35"/>
      <c r="TJT35"/>
      <c r="TJU35"/>
      <c r="TJV35"/>
      <c r="TJW35"/>
      <c r="TJX35"/>
      <c r="TJY35"/>
      <c r="TJZ35"/>
      <c r="TKA35"/>
      <c r="TKB35"/>
      <c r="TKC35"/>
      <c r="TKD35"/>
      <c r="TKE35"/>
      <c r="TKF35"/>
      <c r="TKG35"/>
      <c r="TKH35"/>
      <c r="TKI35"/>
      <c r="TKJ35"/>
      <c r="TKK35"/>
      <c r="TKL35"/>
      <c r="TKM35"/>
      <c r="TKN35"/>
      <c r="TKO35"/>
      <c r="TKP35"/>
      <c r="TKQ35"/>
      <c r="TKR35"/>
      <c r="TKS35"/>
      <c r="TKT35"/>
      <c r="TKU35"/>
      <c r="TKV35"/>
      <c r="TKW35"/>
      <c r="TKX35"/>
      <c r="TKY35"/>
      <c r="TKZ35"/>
      <c r="TLA35"/>
      <c r="TLB35"/>
      <c r="TLC35"/>
      <c r="TLD35"/>
      <c r="TLE35"/>
      <c r="TLF35"/>
      <c r="TLG35"/>
      <c r="TLH35"/>
      <c r="TLI35"/>
      <c r="TLJ35"/>
      <c r="TLK35"/>
      <c r="TLL35"/>
      <c r="TLM35"/>
      <c r="TLN35"/>
      <c r="TLO35"/>
      <c r="TLP35"/>
      <c r="TLQ35"/>
      <c r="TLR35"/>
      <c r="TLS35"/>
      <c r="TLT35"/>
      <c r="TLU35"/>
      <c r="TLV35"/>
      <c r="TLW35"/>
      <c r="TLX35"/>
      <c r="TLY35"/>
      <c r="TLZ35"/>
      <c r="TMA35"/>
      <c r="TMB35"/>
      <c r="TMC35"/>
      <c r="TMD35"/>
      <c r="TME35"/>
      <c r="TMF35"/>
      <c r="TMG35"/>
      <c r="TMH35"/>
      <c r="TMI35"/>
      <c r="TMJ35"/>
      <c r="TMK35"/>
      <c r="TML35"/>
      <c r="TMM35"/>
      <c r="TMN35"/>
      <c r="TMO35"/>
      <c r="TMP35"/>
      <c r="TMQ35"/>
      <c r="TMR35"/>
      <c r="TMS35"/>
      <c r="TMT35"/>
      <c r="TMU35"/>
      <c r="TMV35"/>
      <c r="TMW35"/>
      <c r="TMX35"/>
      <c r="TMY35"/>
      <c r="TMZ35"/>
      <c r="TNA35"/>
      <c r="TNB35"/>
      <c r="TNC35"/>
      <c r="TND35"/>
      <c r="TNE35"/>
      <c r="TNF35"/>
      <c r="TNG35"/>
      <c r="TNH35"/>
      <c r="TNI35"/>
      <c r="TNJ35"/>
      <c r="TNK35"/>
      <c r="TNL35"/>
      <c r="TNM35"/>
      <c r="TNN35"/>
      <c r="TNO35"/>
      <c r="TNP35"/>
      <c r="TNQ35"/>
      <c r="TNR35"/>
      <c r="TNS35"/>
      <c r="TNT35"/>
      <c r="TNU35"/>
      <c r="TNV35"/>
      <c r="TNW35"/>
      <c r="TNX35"/>
      <c r="TNY35"/>
      <c r="TNZ35"/>
      <c r="TOA35"/>
      <c r="TOB35"/>
      <c r="TOC35"/>
      <c r="TOD35"/>
      <c r="TOE35"/>
      <c r="TOF35"/>
      <c r="TOG35"/>
      <c r="TOH35"/>
      <c r="TOI35"/>
      <c r="TOJ35"/>
      <c r="TOK35"/>
      <c r="TOL35"/>
      <c r="TOM35"/>
      <c r="TON35"/>
      <c r="TOO35"/>
      <c r="TOP35"/>
      <c r="TOQ35"/>
      <c r="TOR35"/>
      <c r="TOS35"/>
      <c r="TOT35"/>
      <c r="TOU35"/>
      <c r="TOV35"/>
      <c r="TOW35"/>
      <c r="TOX35"/>
      <c r="TOY35"/>
      <c r="TOZ35"/>
      <c r="TPA35"/>
      <c r="TPB35"/>
      <c r="TPC35"/>
      <c r="TPD35"/>
      <c r="TPE35"/>
      <c r="TPF35"/>
      <c r="TPG35"/>
      <c r="TPH35"/>
      <c r="TPI35"/>
      <c r="TPJ35"/>
      <c r="TPK35"/>
      <c r="TPL35"/>
      <c r="TPM35"/>
      <c r="TPN35"/>
      <c r="TPO35"/>
      <c r="TPP35"/>
      <c r="TPQ35"/>
      <c r="TPR35"/>
      <c r="TPS35"/>
      <c r="TPT35"/>
      <c r="TPU35"/>
      <c r="TPV35"/>
      <c r="TPW35"/>
      <c r="TPX35"/>
      <c r="TPY35"/>
      <c r="TPZ35"/>
      <c r="TQA35"/>
      <c r="TQB35"/>
      <c r="TQC35"/>
      <c r="TQD35"/>
      <c r="TQE35"/>
      <c r="TQF35"/>
      <c r="TQG35"/>
      <c r="TQH35"/>
      <c r="TQI35"/>
      <c r="TQJ35"/>
      <c r="TQK35"/>
      <c r="TQL35"/>
      <c r="TQM35"/>
      <c r="TQN35"/>
      <c r="TQO35"/>
      <c r="TQP35"/>
      <c r="TQQ35"/>
      <c r="TQR35"/>
      <c r="TQS35"/>
      <c r="TQT35"/>
      <c r="TQU35"/>
      <c r="TQV35"/>
      <c r="TQW35"/>
      <c r="TQX35"/>
      <c r="TQY35"/>
      <c r="TQZ35"/>
      <c r="TRA35"/>
      <c r="TRB35"/>
      <c r="TRC35"/>
      <c r="TRD35"/>
      <c r="TRE35"/>
      <c r="TRF35"/>
      <c r="TRG35"/>
      <c r="TRH35"/>
      <c r="TRI35"/>
      <c r="TRJ35"/>
      <c r="TRK35"/>
      <c r="TRL35"/>
      <c r="TRM35"/>
      <c r="TRN35"/>
      <c r="TRO35"/>
      <c r="TRP35"/>
      <c r="TRQ35"/>
      <c r="TRR35"/>
      <c r="TRS35"/>
      <c r="TRT35"/>
      <c r="TRU35"/>
      <c r="TRV35"/>
      <c r="TRW35"/>
      <c r="TRX35"/>
      <c r="TRY35"/>
      <c r="TRZ35"/>
      <c r="TSA35"/>
      <c r="TSB35"/>
      <c r="TSC35"/>
      <c r="TSD35"/>
      <c r="TSE35"/>
      <c r="TSF35"/>
      <c r="TSG35"/>
      <c r="TSH35"/>
      <c r="TSI35"/>
      <c r="TSJ35"/>
      <c r="TSK35"/>
      <c r="TSL35"/>
      <c r="TSM35"/>
      <c r="TSN35"/>
      <c r="TSO35"/>
      <c r="TSP35"/>
      <c r="TSQ35"/>
      <c r="TSR35"/>
      <c r="TSS35"/>
      <c r="TST35"/>
      <c r="TSU35"/>
      <c r="TSV35"/>
      <c r="TSW35"/>
      <c r="TSX35"/>
      <c r="TSY35"/>
      <c r="TSZ35"/>
      <c r="TTA35"/>
      <c r="TTB35"/>
      <c r="TTC35"/>
      <c r="TTD35"/>
      <c r="TTE35"/>
      <c r="TTF35"/>
      <c r="TTG35"/>
      <c r="TTH35"/>
      <c r="TTI35"/>
      <c r="TTJ35"/>
      <c r="TTK35"/>
      <c r="TTL35"/>
      <c r="TTM35"/>
      <c r="TTN35"/>
      <c r="TTO35"/>
      <c r="TTP35"/>
      <c r="TTQ35"/>
      <c r="TTR35"/>
      <c r="TTS35"/>
      <c r="TTT35"/>
      <c r="TTU35"/>
      <c r="TTV35"/>
      <c r="TTW35"/>
      <c r="TTX35"/>
      <c r="TTY35"/>
      <c r="TTZ35"/>
      <c r="TUA35"/>
      <c r="TUB35"/>
      <c r="TUC35"/>
      <c r="TUD35"/>
      <c r="TUE35"/>
      <c r="TUF35"/>
      <c r="TUG35"/>
      <c r="TUH35"/>
      <c r="TUI35"/>
      <c r="TUJ35"/>
      <c r="TUK35"/>
      <c r="TUL35"/>
      <c r="TUM35"/>
      <c r="TUN35"/>
      <c r="TUO35"/>
      <c r="TUP35"/>
      <c r="TUQ35"/>
      <c r="TUR35"/>
      <c r="TUS35"/>
      <c r="TUT35"/>
      <c r="TUU35"/>
      <c r="TUV35"/>
      <c r="TUW35"/>
      <c r="TUX35"/>
      <c r="TUY35"/>
      <c r="TUZ35"/>
      <c r="TVA35"/>
      <c r="TVB35"/>
      <c r="TVC35"/>
      <c r="TVD35"/>
      <c r="TVE35"/>
      <c r="TVF35"/>
      <c r="TVG35"/>
      <c r="TVH35"/>
      <c r="TVI35"/>
      <c r="TVJ35"/>
      <c r="TVK35"/>
      <c r="TVL35"/>
      <c r="TVM35"/>
      <c r="TVN35"/>
      <c r="TVO35"/>
      <c r="TVP35"/>
      <c r="TVQ35"/>
      <c r="TVR35"/>
      <c r="TVS35"/>
      <c r="TVT35"/>
      <c r="TVU35"/>
      <c r="TVV35"/>
      <c r="TVW35"/>
      <c r="TVX35"/>
      <c r="TVY35"/>
      <c r="TVZ35"/>
      <c r="TWA35"/>
      <c r="TWB35"/>
      <c r="TWC35"/>
      <c r="TWD35"/>
      <c r="TWE35"/>
      <c r="TWF35"/>
      <c r="TWG35"/>
      <c r="TWH35"/>
      <c r="TWI35"/>
      <c r="TWJ35"/>
      <c r="TWK35"/>
      <c r="TWL35"/>
      <c r="TWM35"/>
      <c r="TWN35"/>
      <c r="TWO35"/>
      <c r="TWP35"/>
      <c r="TWQ35"/>
      <c r="TWR35"/>
      <c r="TWS35"/>
      <c r="TWT35"/>
      <c r="TWU35"/>
      <c r="TWV35"/>
      <c r="TWW35"/>
      <c r="TWX35"/>
      <c r="TWY35"/>
      <c r="TWZ35"/>
      <c r="TXA35"/>
      <c r="TXB35"/>
      <c r="TXC35"/>
      <c r="TXD35"/>
      <c r="TXE35"/>
      <c r="TXF35"/>
      <c r="TXG35"/>
      <c r="TXH35"/>
      <c r="TXI35"/>
      <c r="TXJ35"/>
      <c r="TXK35"/>
      <c r="TXL35"/>
      <c r="TXM35"/>
      <c r="TXN35"/>
      <c r="TXO35"/>
      <c r="TXP35"/>
      <c r="TXQ35"/>
      <c r="TXR35"/>
      <c r="TXS35"/>
      <c r="TXT35"/>
      <c r="TXU35"/>
      <c r="TXV35"/>
      <c r="TXW35"/>
      <c r="TXX35"/>
      <c r="TXY35"/>
      <c r="TXZ35"/>
      <c r="TYA35"/>
      <c r="TYB35"/>
      <c r="TYC35"/>
      <c r="TYD35"/>
      <c r="TYE35"/>
      <c r="TYF35"/>
      <c r="TYG35"/>
      <c r="TYH35"/>
      <c r="TYI35"/>
      <c r="TYJ35"/>
      <c r="TYK35"/>
      <c r="TYL35"/>
      <c r="TYM35"/>
      <c r="TYN35"/>
      <c r="TYO35"/>
      <c r="TYP35"/>
      <c r="TYQ35"/>
      <c r="TYR35"/>
      <c r="TYS35"/>
      <c r="TYT35"/>
      <c r="TYU35"/>
      <c r="TYV35"/>
      <c r="TYW35"/>
      <c r="TYX35"/>
      <c r="TYY35"/>
      <c r="TYZ35"/>
      <c r="TZA35"/>
      <c r="TZB35"/>
      <c r="TZC35"/>
      <c r="TZD35"/>
      <c r="TZE35"/>
      <c r="TZF35"/>
      <c r="TZG35"/>
      <c r="TZH35"/>
      <c r="TZI35"/>
      <c r="TZJ35"/>
      <c r="TZK35"/>
      <c r="TZL35"/>
      <c r="TZM35"/>
      <c r="TZN35"/>
      <c r="TZO35"/>
      <c r="TZP35"/>
      <c r="TZQ35"/>
      <c r="TZR35"/>
      <c r="TZS35"/>
      <c r="TZT35"/>
      <c r="TZU35"/>
      <c r="TZV35"/>
      <c r="TZW35"/>
      <c r="TZX35"/>
      <c r="TZY35"/>
      <c r="TZZ35"/>
      <c r="UAA35"/>
      <c r="UAB35"/>
      <c r="UAC35"/>
      <c r="UAD35"/>
      <c r="UAE35"/>
      <c r="UAF35"/>
      <c r="UAG35"/>
      <c r="UAH35"/>
      <c r="UAI35"/>
      <c r="UAJ35"/>
      <c r="UAK35"/>
      <c r="UAL35"/>
      <c r="UAM35"/>
      <c r="UAN35"/>
      <c r="UAO35"/>
      <c r="UAP35"/>
      <c r="UAQ35"/>
      <c r="UAR35"/>
      <c r="UAS35"/>
      <c r="UAT35"/>
      <c r="UAU35"/>
      <c r="UAV35"/>
      <c r="UAW35"/>
      <c r="UAX35"/>
      <c r="UAY35"/>
      <c r="UAZ35"/>
      <c r="UBA35"/>
      <c r="UBB35"/>
      <c r="UBC35"/>
      <c r="UBD35"/>
      <c r="UBE35"/>
      <c r="UBF35"/>
      <c r="UBG35"/>
      <c r="UBH35"/>
      <c r="UBI35"/>
      <c r="UBJ35"/>
      <c r="UBK35"/>
      <c r="UBL35"/>
      <c r="UBM35"/>
      <c r="UBN35"/>
      <c r="UBO35"/>
      <c r="UBP35"/>
      <c r="UBQ35"/>
      <c r="UBR35"/>
      <c r="UBS35"/>
      <c r="UBT35"/>
      <c r="UBU35"/>
      <c r="UBV35"/>
      <c r="UBW35"/>
      <c r="UBX35"/>
      <c r="UBY35"/>
      <c r="UBZ35"/>
      <c r="UCA35"/>
      <c r="UCB35"/>
      <c r="UCC35"/>
      <c r="UCD35"/>
      <c r="UCE35"/>
      <c r="UCF35"/>
      <c r="UCG35"/>
      <c r="UCH35"/>
      <c r="UCI35"/>
      <c r="UCJ35"/>
      <c r="UCK35"/>
      <c r="UCL35"/>
      <c r="UCM35"/>
      <c r="UCN35"/>
      <c r="UCO35"/>
      <c r="UCP35"/>
      <c r="UCQ35"/>
      <c r="UCR35"/>
      <c r="UCS35"/>
      <c r="UCT35"/>
      <c r="UCU35"/>
      <c r="UCV35"/>
      <c r="UCW35"/>
      <c r="UCX35"/>
      <c r="UCY35"/>
      <c r="UCZ35"/>
      <c r="UDA35"/>
      <c r="UDB35"/>
      <c r="UDC35"/>
      <c r="UDD35"/>
      <c r="UDE35"/>
      <c r="UDF35"/>
      <c r="UDG35"/>
      <c r="UDH35"/>
      <c r="UDI35"/>
      <c r="UDJ35"/>
      <c r="UDK35"/>
      <c r="UDL35"/>
      <c r="UDM35"/>
      <c r="UDN35"/>
      <c r="UDO35"/>
      <c r="UDP35"/>
      <c r="UDQ35"/>
      <c r="UDR35"/>
      <c r="UDS35"/>
      <c r="UDT35"/>
      <c r="UDU35"/>
      <c r="UDV35"/>
      <c r="UDW35"/>
      <c r="UDX35"/>
      <c r="UDY35"/>
      <c r="UDZ35"/>
      <c r="UEA35"/>
      <c r="UEB35"/>
      <c r="UEC35"/>
      <c r="UED35"/>
      <c r="UEE35"/>
      <c r="UEF35"/>
      <c r="UEG35"/>
      <c r="UEH35"/>
      <c r="UEI35"/>
      <c r="UEJ35"/>
      <c r="UEK35"/>
      <c r="UEL35"/>
      <c r="UEM35"/>
      <c r="UEN35"/>
      <c r="UEO35"/>
      <c r="UEP35"/>
      <c r="UEQ35"/>
      <c r="UER35"/>
      <c r="UES35"/>
      <c r="UET35"/>
      <c r="UEU35"/>
      <c r="UEV35"/>
      <c r="UEW35"/>
      <c r="UEX35"/>
      <c r="UEY35"/>
      <c r="UEZ35"/>
      <c r="UFA35"/>
      <c r="UFB35"/>
      <c r="UFC35"/>
      <c r="UFD35"/>
      <c r="UFE35"/>
      <c r="UFF35"/>
      <c r="UFG35"/>
      <c r="UFH35"/>
      <c r="UFI35"/>
      <c r="UFJ35"/>
      <c r="UFK35"/>
      <c r="UFL35"/>
      <c r="UFM35"/>
      <c r="UFN35"/>
      <c r="UFO35"/>
      <c r="UFP35"/>
      <c r="UFQ35"/>
      <c r="UFR35"/>
      <c r="UFS35"/>
      <c r="UFT35"/>
      <c r="UFU35"/>
      <c r="UFV35"/>
      <c r="UFW35"/>
      <c r="UFX35"/>
      <c r="UFY35"/>
      <c r="UFZ35"/>
      <c r="UGA35"/>
      <c r="UGB35"/>
      <c r="UGC35"/>
      <c r="UGD35"/>
      <c r="UGE35"/>
      <c r="UGF35"/>
      <c r="UGG35"/>
      <c r="UGH35"/>
      <c r="UGI35"/>
      <c r="UGJ35"/>
      <c r="UGK35"/>
      <c r="UGL35"/>
      <c r="UGM35"/>
      <c r="UGN35"/>
      <c r="UGO35"/>
      <c r="UGP35"/>
      <c r="UGQ35"/>
      <c r="UGR35"/>
      <c r="UGS35"/>
      <c r="UGT35"/>
      <c r="UGU35"/>
      <c r="UGV35"/>
      <c r="UGW35"/>
      <c r="UGX35"/>
      <c r="UGY35"/>
      <c r="UGZ35"/>
      <c r="UHA35"/>
      <c r="UHB35"/>
      <c r="UHC35"/>
      <c r="UHD35"/>
      <c r="UHE35"/>
      <c r="UHF35"/>
      <c r="UHG35"/>
      <c r="UHH35"/>
      <c r="UHI35"/>
      <c r="UHJ35"/>
      <c r="UHK35"/>
      <c r="UHL35"/>
      <c r="UHM35"/>
      <c r="UHN35"/>
      <c r="UHO35"/>
      <c r="UHP35"/>
      <c r="UHQ35"/>
      <c r="UHR35"/>
      <c r="UHS35"/>
      <c r="UHT35"/>
      <c r="UHU35"/>
      <c r="UHV35"/>
      <c r="UHW35"/>
      <c r="UHX35"/>
      <c r="UHY35"/>
      <c r="UHZ35"/>
      <c r="UIA35"/>
      <c r="UIB35"/>
      <c r="UIC35"/>
      <c r="UID35"/>
      <c r="UIE35"/>
      <c r="UIF35"/>
      <c r="UIG35"/>
      <c r="UIH35"/>
      <c r="UII35"/>
      <c r="UIJ35"/>
      <c r="UIK35"/>
      <c r="UIL35"/>
      <c r="UIM35"/>
      <c r="UIN35"/>
      <c r="UIO35"/>
      <c r="UIP35"/>
      <c r="UIQ35"/>
      <c r="UIR35"/>
      <c r="UIS35"/>
      <c r="UIT35"/>
      <c r="UIU35"/>
      <c r="UIV35"/>
      <c r="UIW35"/>
      <c r="UIX35"/>
      <c r="UIY35"/>
      <c r="UIZ35"/>
      <c r="UJA35"/>
      <c r="UJB35"/>
      <c r="UJC35"/>
      <c r="UJD35"/>
      <c r="UJE35"/>
      <c r="UJF35"/>
      <c r="UJG35"/>
      <c r="UJH35"/>
      <c r="UJI35"/>
      <c r="UJJ35"/>
      <c r="UJK35"/>
      <c r="UJL35"/>
      <c r="UJM35"/>
      <c r="UJN35"/>
      <c r="UJO35"/>
      <c r="UJP35"/>
      <c r="UJQ35"/>
      <c r="UJR35"/>
      <c r="UJS35"/>
      <c r="UJT35"/>
      <c r="UJU35"/>
      <c r="UJV35"/>
      <c r="UJW35"/>
      <c r="UJX35"/>
      <c r="UJY35"/>
      <c r="UJZ35"/>
      <c r="UKA35"/>
      <c r="UKB35"/>
      <c r="UKC35"/>
      <c r="UKD35"/>
      <c r="UKE35"/>
      <c r="UKF35"/>
      <c r="UKG35"/>
      <c r="UKH35"/>
      <c r="UKI35"/>
      <c r="UKJ35"/>
      <c r="UKK35"/>
      <c r="UKL35"/>
      <c r="UKM35"/>
      <c r="UKN35"/>
      <c r="UKO35"/>
      <c r="UKP35"/>
      <c r="UKQ35"/>
      <c r="UKR35"/>
      <c r="UKS35"/>
      <c r="UKT35"/>
      <c r="UKU35"/>
      <c r="UKV35"/>
      <c r="UKW35"/>
      <c r="UKX35"/>
      <c r="UKY35"/>
      <c r="UKZ35"/>
      <c r="ULA35"/>
      <c r="ULB35"/>
      <c r="ULC35"/>
      <c r="ULD35"/>
      <c r="ULE35"/>
      <c r="ULF35"/>
      <c r="ULG35"/>
      <c r="ULH35"/>
      <c r="ULI35"/>
      <c r="ULJ35"/>
      <c r="ULK35"/>
      <c r="ULL35"/>
      <c r="ULM35"/>
      <c r="ULN35"/>
      <c r="ULO35"/>
      <c r="ULP35"/>
      <c r="ULQ35"/>
      <c r="ULR35"/>
      <c r="ULS35"/>
      <c r="ULT35"/>
      <c r="ULU35"/>
      <c r="ULV35"/>
      <c r="ULW35"/>
      <c r="ULX35"/>
      <c r="ULY35"/>
      <c r="ULZ35"/>
      <c r="UMA35"/>
      <c r="UMB35"/>
      <c r="UMC35"/>
      <c r="UMD35"/>
      <c r="UME35"/>
      <c r="UMF35"/>
      <c r="UMG35"/>
      <c r="UMH35"/>
      <c r="UMI35"/>
      <c r="UMJ35"/>
      <c r="UMK35"/>
      <c r="UML35"/>
      <c r="UMM35"/>
      <c r="UMN35"/>
      <c r="UMO35"/>
      <c r="UMP35"/>
      <c r="UMQ35"/>
      <c r="UMR35"/>
      <c r="UMS35"/>
      <c r="UMT35"/>
      <c r="UMU35"/>
      <c r="UMV35"/>
      <c r="UMW35"/>
      <c r="UMX35"/>
      <c r="UMY35"/>
      <c r="UMZ35"/>
      <c r="UNA35"/>
      <c r="UNB35"/>
      <c r="UNC35"/>
      <c r="UND35"/>
      <c r="UNE35"/>
      <c r="UNF35"/>
      <c r="UNG35"/>
      <c r="UNH35"/>
      <c r="UNI35"/>
      <c r="UNJ35"/>
      <c r="UNK35"/>
      <c r="UNL35"/>
      <c r="UNM35"/>
      <c r="UNN35"/>
      <c r="UNO35"/>
      <c r="UNP35"/>
      <c r="UNQ35"/>
      <c r="UNR35"/>
      <c r="UNS35"/>
      <c r="UNT35"/>
      <c r="UNU35"/>
      <c r="UNV35"/>
      <c r="UNW35"/>
      <c r="UNX35"/>
      <c r="UNY35"/>
      <c r="UNZ35"/>
      <c r="UOA35"/>
      <c r="UOB35"/>
      <c r="UOC35"/>
      <c r="UOD35"/>
      <c r="UOE35"/>
      <c r="UOF35"/>
      <c r="UOG35"/>
      <c r="UOH35"/>
      <c r="UOI35"/>
      <c r="UOJ35"/>
      <c r="UOK35"/>
      <c r="UOL35"/>
      <c r="UOM35"/>
      <c r="UON35"/>
      <c r="UOO35"/>
      <c r="UOP35"/>
      <c r="UOQ35"/>
      <c r="UOR35"/>
      <c r="UOS35"/>
      <c r="UOT35"/>
      <c r="UOU35"/>
      <c r="UOV35"/>
      <c r="UOW35"/>
      <c r="UOX35"/>
      <c r="UOY35"/>
      <c r="UOZ35"/>
      <c r="UPA35"/>
      <c r="UPB35"/>
      <c r="UPC35"/>
      <c r="UPD35"/>
      <c r="UPE35"/>
      <c r="UPF35"/>
      <c r="UPG35"/>
      <c r="UPH35"/>
      <c r="UPI35"/>
      <c r="UPJ35"/>
      <c r="UPK35"/>
      <c r="UPL35"/>
      <c r="UPM35"/>
      <c r="UPN35"/>
      <c r="UPO35"/>
      <c r="UPP35"/>
      <c r="UPQ35"/>
      <c r="UPR35"/>
      <c r="UPS35"/>
      <c r="UPT35"/>
      <c r="UPU35"/>
      <c r="UPV35"/>
      <c r="UPW35"/>
      <c r="UPX35"/>
      <c r="UPY35"/>
      <c r="UPZ35"/>
      <c r="UQA35"/>
      <c r="UQB35"/>
      <c r="UQC35"/>
      <c r="UQD35"/>
      <c r="UQE35"/>
      <c r="UQF35"/>
      <c r="UQG35"/>
      <c r="UQH35"/>
      <c r="UQI35"/>
      <c r="UQJ35"/>
      <c r="UQK35"/>
      <c r="UQL35"/>
      <c r="UQM35"/>
      <c r="UQN35"/>
      <c r="UQO35"/>
      <c r="UQP35"/>
      <c r="UQQ35"/>
      <c r="UQR35"/>
      <c r="UQS35"/>
      <c r="UQT35"/>
      <c r="UQU35"/>
      <c r="UQV35"/>
      <c r="UQW35"/>
      <c r="UQX35"/>
      <c r="UQY35"/>
      <c r="UQZ35"/>
      <c r="URA35"/>
      <c r="URB35"/>
      <c r="URC35"/>
      <c r="URD35"/>
      <c r="URE35"/>
      <c r="URF35"/>
      <c r="URG35"/>
      <c r="URH35"/>
      <c r="URI35"/>
      <c r="URJ35"/>
      <c r="URK35"/>
      <c r="URL35"/>
      <c r="URM35"/>
      <c r="URN35"/>
      <c r="URO35"/>
      <c r="URP35"/>
      <c r="URQ35"/>
      <c r="URR35"/>
      <c r="URS35"/>
      <c r="URT35"/>
      <c r="URU35"/>
      <c r="URV35"/>
      <c r="URW35"/>
      <c r="URX35"/>
      <c r="URY35"/>
      <c r="URZ35"/>
      <c r="USA35"/>
      <c r="USB35"/>
      <c r="USC35"/>
      <c r="USD35"/>
      <c r="USE35"/>
      <c r="USF35"/>
      <c r="USG35"/>
      <c r="USH35"/>
      <c r="USI35"/>
      <c r="USJ35"/>
      <c r="USK35"/>
      <c r="USL35"/>
      <c r="USM35"/>
      <c r="USN35"/>
      <c r="USO35"/>
      <c r="USP35"/>
      <c r="USQ35"/>
      <c r="USR35"/>
      <c r="USS35"/>
      <c r="UST35"/>
      <c r="USU35"/>
      <c r="USV35"/>
      <c r="USW35"/>
      <c r="USX35"/>
      <c r="USY35"/>
      <c r="USZ35"/>
      <c r="UTA35"/>
      <c r="UTB35"/>
      <c r="UTC35"/>
      <c r="UTD35"/>
      <c r="UTE35"/>
      <c r="UTF35"/>
      <c r="UTG35"/>
      <c r="UTH35"/>
      <c r="UTI35"/>
      <c r="UTJ35"/>
      <c r="UTK35"/>
      <c r="UTL35"/>
      <c r="UTM35"/>
      <c r="UTN35"/>
      <c r="UTO35"/>
      <c r="UTP35"/>
      <c r="UTQ35"/>
      <c r="UTR35"/>
      <c r="UTS35"/>
      <c r="UTT35"/>
      <c r="UTU35"/>
      <c r="UTV35"/>
      <c r="UTW35"/>
      <c r="UTX35"/>
      <c r="UTY35"/>
      <c r="UTZ35"/>
      <c r="UUA35"/>
      <c r="UUB35"/>
      <c r="UUC35"/>
      <c r="UUD35"/>
      <c r="UUE35"/>
      <c r="UUF35"/>
      <c r="UUG35"/>
      <c r="UUH35"/>
      <c r="UUI35"/>
      <c r="UUJ35"/>
      <c r="UUK35"/>
      <c r="UUL35"/>
      <c r="UUM35"/>
      <c r="UUN35"/>
      <c r="UUO35"/>
      <c r="UUP35"/>
      <c r="UUQ35"/>
      <c r="UUR35"/>
      <c r="UUS35"/>
      <c r="UUT35"/>
      <c r="UUU35"/>
      <c r="UUV35"/>
      <c r="UUW35"/>
      <c r="UUX35"/>
      <c r="UUY35"/>
      <c r="UUZ35"/>
      <c r="UVA35"/>
      <c r="UVB35"/>
      <c r="UVC35"/>
      <c r="UVD35"/>
      <c r="UVE35"/>
      <c r="UVF35"/>
      <c r="UVG35"/>
      <c r="UVH35"/>
      <c r="UVI35"/>
      <c r="UVJ35"/>
      <c r="UVK35"/>
      <c r="UVL35"/>
      <c r="UVM35"/>
      <c r="UVN35"/>
      <c r="UVO35"/>
      <c r="UVP35"/>
      <c r="UVQ35"/>
      <c r="UVR35"/>
      <c r="UVS35"/>
      <c r="UVT35"/>
      <c r="UVU35"/>
      <c r="UVV35"/>
      <c r="UVW35"/>
      <c r="UVX35"/>
      <c r="UVY35"/>
      <c r="UVZ35"/>
      <c r="UWA35"/>
      <c r="UWB35"/>
      <c r="UWC35"/>
      <c r="UWD35"/>
      <c r="UWE35"/>
      <c r="UWF35"/>
      <c r="UWG35"/>
      <c r="UWH35"/>
      <c r="UWI35"/>
      <c r="UWJ35"/>
      <c r="UWK35"/>
      <c r="UWL35"/>
      <c r="UWM35"/>
      <c r="UWN35"/>
      <c r="UWO35"/>
      <c r="UWP35"/>
      <c r="UWQ35"/>
      <c r="UWR35"/>
      <c r="UWS35"/>
      <c r="UWT35"/>
      <c r="UWU35"/>
      <c r="UWV35"/>
      <c r="UWW35"/>
      <c r="UWX35"/>
      <c r="UWY35"/>
      <c r="UWZ35"/>
      <c r="UXA35"/>
      <c r="UXB35"/>
      <c r="UXC35"/>
      <c r="UXD35"/>
      <c r="UXE35"/>
      <c r="UXF35"/>
      <c r="UXG35"/>
      <c r="UXH35"/>
      <c r="UXI35"/>
      <c r="UXJ35"/>
      <c r="UXK35"/>
      <c r="UXL35"/>
      <c r="UXM35"/>
      <c r="UXN35"/>
      <c r="UXO35"/>
      <c r="UXP35"/>
      <c r="UXQ35"/>
      <c r="UXR35"/>
      <c r="UXS35"/>
      <c r="UXT35"/>
      <c r="UXU35"/>
      <c r="UXV35"/>
      <c r="UXW35"/>
      <c r="UXX35"/>
      <c r="UXY35"/>
      <c r="UXZ35"/>
      <c r="UYA35"/>
      <c r="UYB35"/>
      <c r="UYC35"/>
      <c r="UYD35"/>
      <c r="UYE35"/>
      <c r="UYF35"/>
      <c r="UYG35"/>
      <c r="UYH35"/>
      <c r="UYI35"/>
      <c r="UYJ35"/>
      <c r="UYK35"/>
      <c r="UYL35"/>
      <c r="UYM35"/>
      <c r="UYN35"/>
      <c r="UYO35"/>
      <c r="UYP35"/>
      <c r="UYQ35"/>
      <c r="UYR35"/>
      <c r="UYS35"/>
      <c r="UYT35"/>
      <c r="UYU35"/>
      <c r="UYV35"/>
      <c r="UYW35"/>
      <c r="UYX35"/>
      <c r="UYY35"/>
      <c r="UYZ35"/>
      <c r="UZA35"/>
      <c r="UZB35"/>
      <c r="UZC35"/>
      <c r="UZD35"/>
      <c r="UZE35"/>
      <c r="UZF35"/>
      <c r="UZG35"/>
      <c r="UZH35"/>
      <c r="UZI35"/>
      <c r="UZJ35"/>
      <c r="UZK35"/>
      <c r="UZL35"/>
      <c r="UZM35"/>
      <c r="UZN35"/>
      <c r="UZO35"/>
      <c r="UZP35"/>
      <c r="UZQ35"/>
      <c r="UZR35"/>
      <c r="UZS35"/>
      <c r="UZT35"/>
      <c r="UZU35"/>
      <c r="UZV35"/>
      <c r="UZW35"/>
      <c r="UZX35"/>
      <c r="UZY35"/>
      <c r="UZZ35"/>
      <c r="VAA35"/>
      <c r="VAB35"/>
      <c r="VAC35"/>
      <c r="VAD35"/>
      <c r="VAE35"/>
      <c r="VAF35"/>
      <c r="VAG35"/>
      <c r="VAH35"/>
      <c r="VAI35"/>
      <c r="VAJ35"/>
      <c r="VAK35"/>
      <c r="VAL35"/>
      <c r="VAM35"/>
      <c r="VAN35"/>
      <c r="VAO35"/>
      <c r="VAP35"/>
      <c r="VAQ35"/>
      <c r="VAR35"/>
      <c r="VAS35"/>
      <c r="VAT35"/>
      <c r="VAU35"/>
      <c r="VAV35"/>
      <c r="VAW35"/>
      <c r="VAX35"/>
      <c r="VAY35"/>
      <c r="VAZ35"/>
      <c r="VBA35"/>
      <c r="VBB35"/>
      <c r="VBC35"/>
      <c r="VBD35"/>
      <c r="VBE35"/>
      <c r="VBF35"/>
      <c r="VBG35"/>
      <c r="VBH35"/>
      <c r="VBI35"/>
      <c r="VBJ35"/>
      <c r="VBK35"/>
      <c r="VBL35"/>
      <c r="VBM35"/>
      <c r="VBN35"/>
      <c r="VBO35"/>
      <c r="VBP35"/>
      <c r="VBQ35"/>
      <c r="VBR35"/>
      <c r="VBS35"/>
      <c r="VBT35"/>
      <c r="VBU35"/>
      <c r="VBV35"/>
      <c r="VBW35"/>
      <c r="VBX35"/>
      <c r="VBY35"/>
      <c r="VBZ35"/>
      <c r="VCA35"/>
      <c r="VCB35"/>
      <c r="VCC35"/>
      <c r="VCD35"/>
      <c r="VCE35"/>
      <c r="VCF35"/>
      <c r="VCG35"/>
      <c r="VCH35"/>
      <c r="VCI35"/>
      <c r="VCJ35"/>
      <c r="VCK35"/>
      <c r="VCL35"/>
      <c r="VCM35"/>
      <c r="VCN35"/>
      <c r="VCO35"/>
      <c r="VCP35"/>
      <c r="VCQ35"/>
      <c r="VCR35"/>
      <c r="VCS35"/>
      <c r="VCT35"/>
      <c r="VCU35"/>
      <c r="VCV35"/>
      <c r="VCW35"/>
      <c r="VCX35"/>
      <c r="VCY35"/>
      <c r="VCZ35"/>
      <c r="VDA35"/>
      <c r="VDB35"/>
      <c r="VDC35"/>
      <c r="VDD35"/>
      <c r="VDE35"/>
      <c r="VDF35"/>
      <c r="VDG35"/>
      <c r="VDH35"/>
      <c r="VDI35"/>
      <c r="VDJ35"/>
      <c r="VDK35"/>
      <c r="VDL35"/>
      <c r="VDM35"/>
      <c r="VDN35"/>
      <c r="VDO35"/>
      <c r="VDP35"/>
      <c r="VDQ35"/>
      <c r="VDR35"/>
      <c r="VDS35"/>
      <c r="VDT35"/>
      <c r="VDU35"/>
      <c r="VDV35"/>
      <c r="VDW35"/>
      <c r="VDX35"/>
      <c r="VDY35"/>
      <c r="VDZ35"/>
      <c r="VEA35"/>
      <c r="VEB35"/>
      <c r="VEC35"/>
      <c r="VED35"/>
      <c r="VEE35"/>
      <c r="VEF35"/>
      <c r="VEG35"/>
      <c r="VEH35"/>
      <c r="VEI35"/>
      <c r="VEJ35"/>
      <c r="VEK35"/>
      <c r="VEL35"/>
      <c r="VEM35"/>
      <c r="VEN35"/>
      <c r="VEO35"/>
      <c r="VEP35"/>
      <c r="VEQ35"/>
      <c r="VER35"/>
      <c r="VES35"/>
      <c r="VET35"/>
      <c r="VEU35"/>
      <c r="VEV35"/>
      <c r="VEW35"/>
      <c r="VEX35"/>
      <c r="VEY35"/>
      <c r="VEZ35"/>
      <c r="VFA35"/>
      <c r="VFB35"/>
      <c r="VFC35"/>
      <c r="VFD35"/>
      <c r="VFE35"/>
      <c r="VFF35"/>
      <c r="VFG35"/>
      <c r="VFH35"/>
      <c r="VFI35"/>
      <c r="VFJ35"/>
      <c r="VFK35"/>
      <c r="VFL35"/>
      <c r="VFM35"/>
      <c r="VFN35"/>
      <c r="VFO35"/>
      <c r="VFP35"/>
      <c r="VFQ35"/>
      <c r="VFR35"/>
      <c r="VFS35"/>
      <c r="VFT35"/>
      <c r="VFU35"/>
      <c r="VFV35"/>
      <c r="VFW35"/>
      <c r="VFX35"/>
      <c r="VFY35"/>
      <c r="VFZ35"/>
      <c r="VGA35"/>
      <c r="VGB35"/>
      <c r="VGC35"/>
      <c r="VGD35"/>
      <c r="VGE35"/>
      <c r="VGF35"/>
      <c r="VGG35"/>
      <c r="VGH35"/>
      <c r="VGI35"/>
      <c r="VGJ35"/>
      <c r="VGK35"/>
      <c r="VGL35"/>
      <c r="VGM35"/>
      <c r="VGN35"/>
      <c r="VGO35"/>
      <c r="VGP35"/>
      <c r="VGQ35"/>
      <c r="VGR35"/>
      <c r="VGS35"/>
      <c r="VGT35"/>
      <c r="VGU35"/>
      <c r="VGV35"/>
      <c r="VGW35"/>
      <c r="VGX35"/>
      <c r="VGY35"/>
      <c r="VGZ35"/>
      <c r="VHA35"/>
      <c r="VHB35"/>
      <c r="VHC35"/>
      <c r="VHD35"/>
      <c r="VHE35"/>
      <c r="VHF35"/>
      <c r="VHG35"/>
      <c r="VHH35"/>
      <c r="VHI35"/>
      <c r="VHJ35"/>
      <c r="VHK35"/>
      <c r="VHL35"/>
      <c r="VHM35"/>
      <c r="VHN35"/>
      <c r="VHO35"/>
      <c r="VHP35"/>
      <c r="VHQ35"/>
      <c r="VHR35"/>
      <c r="VHS35"/>
      <c r="VHT35"/>
      <c r="VHU35"/>
      <c r="VHV35"/>
      <c r="VHW35"/>
      <c r="VHX35"/>
      <c r="VHY35"/>
      <c r="VHZ35"/>
      <c r="VIA35"/>
      <c r="VIB35"/>
      <c r="VIC35"/>
      <c r="VID35"/>
      <c r="VIE35"/>
      <c r="VIF35"/>
      <c r="VIG35"/>
      <c r="VIH35"/>
      <c r="VII35"/>
      <c r="VIJ35"/>
      <c r="VIK35"/>
      <c r="VIL35"/>
      <c r="VIM35"/>
      <c r="VIN35"/>
      <c r="VIO35"/>
      <c r="VIP35"/>
      <c r="VIQ35"/>
      <c r="VIR35"/>
      <c r="VIS35"/>
      <c r="VIT35"/>
      <c r="VIU35"/>
      <c r="VIV35"/>
      <c r="VIW35"/>
      <c r="VIX35"/>
      <c r="VIY35"/>
      <c r="VIZ35"/>
      <c r="VJA35"/>
      <c r="VJB35"/>
      <c r="VJC35"/>
      <c r="VJD35"/>
      <c r="VJE35"/>
      <c r="VJF35"/>
      <c r="VJG35"/>
      <c r="VJH35"/>
      <c r="VJI35"/>
      <c r="VJJ35"/>
      <c r="VJK35"/>
      <c r="VJL35"/>
      <c r="VJM35"/>
      <c r="VJN35"/>
      <c r="VJO35"/>
      <c r="VJP35"/>
      <c r="VJQ35"/>
      <c r="VJR35"/>
      <c r="VJS35"/>
      <c r="VJT35"/>
      <c r="VJU35"/>
      <c r="VJV35"/>
      <c r="VJW35"/>
      <c r="VJX35"/>
      <c r="VJY35"/>
      <c r="VJZ35"/>
      <c r="VKA35"/>
      <c r="VKB35"/>
      <c r="VKC35"/>
      <c r="VKD35"/>
      <c r="VKE35"/>
      <c r="VKF35"/>
      <c r="VKG35"/>
      <c r="VKH35"/>
      <c r="VKI35"/>
      <c r="VKJ35"/>
      <c r="VKK35"/>
      <c r="VKL35"/>
      <c r="VKM35"/>
      <c r="VKN35"/>
      <c r="VKO35"/>
      <c r="VKP35"/>
      <c r="VKQ35"/>
      <c r="VKR35"/>
      <c r="VKS35"/>
      <c r="VKT35"/>
      <c r="VKU35"/>
      <c r="VKV35"/>
      <c r="VKW35"/>
      <c r="VKX35"/>
      <c r="VKY35"/>
      <c r="VKZ35"/>
      <c r="VLA35"/>
      <c r="VLB35"/>
      <c r="VLC35"/>
      <c r="VLD35"/>
      <c r="VLE35"/>
      <c r="VLF35"/>
      <c r="VLG35"/>
      <c r="VLH35"/>
      <c r="VLI35"/>
      <c r="VLJ35"/>
      <c r="VLK35"/>
      <c r="VLL35"/>
      <c r="VLM35"/>
      <c r="VLN35"/>
      <c r="VLO35"/>
      <c r="VLP35"/>
      <c r="VLQ35"/>
      <c r="VLR35"/>
      <c r="VLS35"/>
      <c r="VLT35"/>
      <c r="VLU35"/>
      <c r="VLV35"/>
      <c r="VLW35"/>
      <c r="VLX35"/>
      <c r="VLY35"/>
      <c r="VLZ35"/>
      <c r="VMA35"/>
      <c r="VMB35"/>
      <c r="VMC35"/>
      <c r="VMD35"/>
      <c r="VME35"/>
      <c r="VMF35"/>
      <c r="VMG35"/>
      <c r="VMH35"/>
      <c r="VMI35"/>
      <c r="VMJ35"/>
      <c r="VMK35"/>
      <c r="VML35"/>
      <c r="VMM35"/>
      <c r="VMN35"/>
      <c r="VMO35"/>
      <c r="VMP35"/>
      <c r="VMQ35"/>
      <c r="VMR35"/>
      <c r="VMS35"/>
      <c r="VMT35"/>
      <c r="VMU35"/>
      <c r="VMV35"/>
      <c r="VMW35"/>
      <c r="VMX35"/>
      <c r="VMY35"/>
      <c r="VMZ35"/>
      <c r="VNA35"/>
      <c r="VNB35"/>
      <c r="VNC35"/>
      <c r="VND35"/>
      <c r="VNE35"/>
      <c r="VNF35"/>
      <c r="VNG35"/>
      <c r="VNH35"/>
      <c r="VNI35"/>
      <c r="VNJ35"/>
      <c r="VNK35"/>
      <c r="VNL35"/>
      <c r="VNM35"/>
      <c r="VNN35"/>
      <c r="VNO35"/>
      <c r="VNP35"/>
      <c r="VNQ35"/>
      <c r="VNR35"/>
      <c r="VNS35"/>
      <c r="VNT35"/>
      <c r="VNU35"/>
      <c r="VNV35"/>
      <c r="VNW35"/>
      <c r="VNX35"/>
      <c r="VNY35"/>
      <c r="VNZ35"/>
      <c r="VOA35"/>
      <c r="VOB35"/>
      <c r="VOC35"/>
      <c r="VOD35"/>
      <c r="VOE35"/>
      <c r="VOF35"/>
      <c r="VOG35"/>
      <c r="VOH35"/>
      <c r="VOI35"/>
      <c r="VOJ35"/>
      <c r="VOK35"/>
      <c r="VOL35"/>
      <c r="VOM35"/>
      <c r="VON35"/>
      <c r="VOO35"/>
      <c r="VOP35"/>
      <c r="VOQ35"/>
      <c r="VOR35"/>
      <c r="VOS35"/>
      <c r="VOT35"/>
      <c r="VOU35"/>
      <c r="VOV35"/>
      <c r="VOW35"/>
      <c r="VOX35"/>
      <c r="VOY35"/>
      <c r="VOZ35"/>
      <c r="VPA35"/>
      <c r="VPB35"/>
      <c r="VPC35"/>
      <c r="VPD35"/>
      <c r="VPE35"/>
      <c r="VPF35"/>
      <c r="VPG35"/>
      <c r="VPH35"/>
      <c r="VPI35"/>
      <c r="VPJ35"/>
      <c r="VPK35"/>
      <c r="VPL35"/>
      <c r="VPM35"/>
      <c r="VPN35"/>
      <c r="VPO35"/>
      <c r="VPP35"/>
      <c r="VPQ35"/>
      <c r="VPR35"/>
      <c r="VPS35"/>
      <c r="VPT35"/>
      <c r="VPU35"/>
      <c r="VPV35"/>
      <c r="VPW35"/>
      <c r="VPX35"/>
      <c r="VPY35"/>
      <c r="VPZ35"/>
      <c r="VQA35"/>
      <c r="VQB35"/>
      <c r="VQC35"/>
      <c r="VQD35"/>
      <c r="VQE35"/>
      <c r="VQF35"/>
      <c r="VQG35"/>
      <c r="VQH35"/>
      <c r="VQI35"/>
      <c r="VQJ35"/>
      <c r="VQK35"/>
      <c r="VQL35"/>
      <c r="VQM35"/>
      <c r="VQN35"/>
      <c r="VQO35"/>
      <c r="VQP35"/>
      <c r="VQQ35"/>
      <c r="VQR35"/>
      <c r="VQS35"/>
      <c r="VQT35"/>
      <c r="VQU35"/>
      <c r="VQV35"/>
      <c r="VQW35"/>
      <c r="VQX35"/>
      <c r="VQY35"/>
      <c r="VQZ35"/>
      <c r="VRA35"/>
      <c r="VRB35"/>
      <c r="VRC35"/>
      <c r="VRD35"/>
      <c r="VRE35"/>
      <c r="VRF35"/>
      <c r="VRG35"/>
      <c r="VRH35"/>
      <c r="VRI35"/>
      <c r="VRJ35"/>
      <c r="VRK35"/>
      <c r="VRL35"/>
      <c r="VRM35"/>
      <c r="VRN35"/>
      <c r="VRO35"/>
      <c r="VRP35"/>
      <c r="VRQ35"/>
      <c r="VRR35"/>
      <c r="VRS35"/>
      <c r="VRT35"/>
      <c r="VRU35"/>
      <c r="VRV35"/>
      <c r="VRW35"/>
      <c r="VRX35"/>
      <c r="VRY35"/>
      <c r="VRZ35"/>
      <c r="VSA35"/>
      <c r="VSB35"/>
      <c r="VSC35"/>
      <c r="VSD35"/>
      <c r="VSE35"/>
      <c r="VSF35"/>
      <c r="VSG35"/>
      <c r="VSH35"/>
      <c r="VSI35"/>
      <c r="VSJ35"/>
      <c r="VSK35"/>
      <c r="VSL35"/>
      <c r="VSM35"/>
      <c r="VSN35"/>
      <c r="VSO35"/>
      <c r="VSP35"/>
      <c r="VSQ35"/>
      <c r="VSR35"/>
      <c r="VSS35"/>
      <c r="VST35"/>
      <c r="VSU35"/>
      <c r="VSV35"/>
      <c r="VSW35"/>
      <c r="VSX35"/>
      <c r="VSY35"/>
      <c r="VSZ35"/>
      <c r="VTA35"/>
      <c r="VTB35"/>
      <c r="VTC35"/>
      <c r="VTD35"/>
      <c r="VTE35"/>
      <c r="VTF35"/>
      <c r="VTG35"/>
      <c r="VTH35"/>
      <c r="VTI35"/>
      <c r="VTJ35"/>
      <c r="VTK35"/>
      <c r="VTL35"/>
      <c r="VTM35"/>
      <c r="VTN35"/>
      <c r="VTO35"/>
      <c r="VTP35"/>
      <c r="VTQ35"/>
      <c r="VTR35"/>
      <c r="VTS35"/>
      <c r="VTT35"/>
      <c r="VTU35"/>
      <c r="VTV35"/>
      <c r="VTW35"/>
      <c r="VTX35"/>
      <c r="VTY35"/>
      <c r="VTZ35"/>
      <c r="VUA35"/>
      <c r="VUB35"/>
      <c r="VUC35"/>
      <c r="VUD35"/>
      <c r="VUE35"/>
      <c r="VUF35"/>
      <c r="VUG35"/>
      <c r="VUH35"/>
      <c r="VUI35"/>
      <c r="VUJ35"/>
      <c r="VUK35"/>
      <c r="VUL35"/>
      <c r="VUM35"/>
      <c r="VUN35"/>
      <c r="VUO35"/>
      <c r="VUP35"/>
      <c r="VUQ35"/>
      <c r="VUR35"/>
      <c r="VUS35"/>
      <c r="VUT35"/>
      <c r="VUU35"/>
      <c r="VUV35"/>
      <c r="VUW35"/>
      <c r="VUX35"/>
      <c r="VUY35"/>
      <c r="VUZ35"/>
      <c r="VVA35"/>
      <c r="VVB35"/>
      <c r="VVC35"/>
      <c r="VVD35"/>
      <c r="VVE35"/>
      <c r="VVF35"/>
      <c r="VVG35"/>
      <c r="VVH35"/>
      <c r="VVI35"/>
      <c r="VVJ35"/>
      <c r="VVK35"/>
      <c r="VVL35"/>
      <c r="VVM35"/>
      <c r="VVN35"/>
      <c r="VVO35"/>
      <c r="VVP35"/>
      <c r="VVQ35"/>
      <c r="VVR35"/>
      <c r="VVS35"/>
      <c r="VVT35"/>
      <c r="VVU35"/>
      <c r="VVV35"/>
      <c r="VVW35"/>
      <c r="VVX35"/>
      <c r="VVY35"/>
      <c r="VVZ35"/>
      <c r="VWA35"/>
      <c r="VWB35"/>
      <c r="VWC35"/>
      <c r="VWD35"/>
      <c r="VWE35"/>
      <c r="VWF35"/>
      <c r="VWG35"/>
      <c r="VWH35"/>
      <c r="VWI35"/>
      <c r="VWJ35"/>
      <c r="VWK35"/>
      <c r="VWL35"/>
      <c r="VWM35"/>
      <c r="VWN35"/>
      <c r="VWO35"/>
      <c r="VWP35"/>
      <c r="VWQ35"/>
      <c r="VWR35"/>
      <c r="VWS35"/>
      <c r="VWT35"/>
      <c r="VWU35"/>
      <c r="VWV35"/>
      <c r="VWW35"/>
      <c r="VWX35"/>
      <c r="VWY35"/>
      <c r="VWZ35"/>
      <c r="VXA35"/>
      <c r="VXB35"/>
      <c r="VXC35"/>
      <c r="VXD35"/>
      <c r="VXE35"/>
      <c r="VXF35"/>
      <c r="VXG35"/>
      <c r="VXH35"/>
      <c r="VXI35"/>
      <c r="VXJ35"/>
      <c r="VXK35"/>
      <c r="VXL35"/>
      <c r="VXM35"/>
      <c r="VXN35"/>
      <c r="VXO35"/>
      <c r="VXP35"/>
      <c r="VXQ35"/>
      <c r="VXR35"/>
      <c r="VXS35"/>
      <c r="VXT35"/>
      <c r="VXU35"/>
      <c r="VXV35"/>
      <c r="VXW35"/>
      <c r="VXX35"/>
      <c r="VXY35"/>
      <c r="VXZ35"/>
      <c r="VYA35"/>
      <c r="VYB35"/>
      <c r="VYC35"/>
      <c r="VYD35"/>
      <c r="VYE35"/>
      <c r="VYF35"/>
      <c r="VYG35"/>
      <c r="VYH35"/>
      <c r="VYI35"/>
      <c r="VYJ35"/>
      <c r="VYK35"/>
      <c r="VYL35"/>
      <c r="VYM35"/>
      <c r="VYN35"/>
      <c r="VYO35"/>
      <c r="VYP35"/>
      <c r="VYQ35"/>
      <c r="VYR35"/>
      <c r="VYS35"/>
      <c r="VYT35"/>
      <c r="VYU35"/>
      <c r="VYV35"/>
      <c r="VYW35"/>
      <c r="VYX35"/>
      <c r="VYY35"/>
      <c r="VYZ35"/>
      <c r="VZA35"/>
      <c r="VZB35"/>
      <c r="VZC35"/>
      <c r="VZD35"/>
      <c r="VZE35"/>
      <c r="VZF35"/>
      <c r="VZG35"/>
      <c r="VZH35"/>
      <c r="VZI35"/>
      <c r="VZJ35"/>
      <c r="VZK35"/>
      <c r="VZL35"/>
      <c r="VZM35"/>
      <c r="VZN35"/>
      <c r="VZO35"/>
      <c r="VZP35"/>
      <c r="VZQ35"/>
      <c r="VZR35"/>
      <c r="VZS35"/>
      <c r="VZT35"/>
      <c r="VZU35"/>
      <c r="VZV35"/>
      <c r="VZW35"/>
      <c r="VZX35"/>
      <c r="VZY35"/>
      <c r="VZZ35"/>
      <c r="WAA35"/>
      <c r="WAB35"/>
      <c r="WAC35"/>
      <c r="WAD35"/>
      <c r="WAE35"/>
      <c r="WAF35"/>
      <c r="WAG35"/>
      <c r="WAH35"/>
      <c r="WAI35"/>
      <c r="WAJ35"/>
      <c r="WAK35"/>
      <c r="WAL35"/>
      <c r="WAM35"/>
      <c r="WAN35"/>
      <c r="WAO35"/>
      <c r="WAP35"/>
      <c r="WAQ35"/>
      <c r="WAR35"/>
      <c r="WAS35"/>
      <c r="WAT35"/>
      <c r="WAU35"/>
      <c r="WAV35"/>
      <c r="WAW35"/>
      <c r="WAX35"/>
      <c r="WAY35"/>
      <c r="WAZ35"/>
      <c r="WBA35"/>
      <c r="WBB35"/>
      <c r="WBC35"/>
      <c r="WBD35"/>
      <c r="WBE35"/>
      <c r="WBF35"/>
      <c r="WBG35"/>
      <c r="WBH35"/>
      <c r="WBI35"/>
      <c r="WBJ35"/>
      <c r="WBK35"/>
      <c r="WBL35"/>
      <c r="WBM35"/>
      <c r="WBN35"/>
      <c r="WBO35"/>
      <c r="WBP35"/>
      <c r="WBQ35"/>
      <c r="WBR35"/>
      <c r="WBS35"/>
      <c r="WBT35"/>
      <c r="WBU35"/>
      <c r="WBV35"/>
      <c r="WBW35"/>
      <c r="WBX35"/>
      <c r="WBY35"/>
      <c r="WBZ35"/>
      <c r="WCA35"/>
      <c r="WCB35"/>
      <c r="WCC35"/>
      <c r="WCD35"/>
      <c r="WCE35"/>
      <c r="WCF35"/>
      <c r="WCG35"/>
      <c r="WCH35"/>
      <c r="WCI35"/>
      <c r="WCJ35"/>
      <c r="WCK35"/>
      <c r="WCL35"/>
      <c r="WCM35"/>
      <c r="WCN35"/>
      <c r="WCO35"/>
      <c r="WCP35"/>
      <c r="WCQ35"/>
      <c r="WCR35"/>
      <c r="WCS35"/>
      <c r="WCT35"/>
      <c r="WCU35"/>
      <c r="WCV35"/>
      <c r="WCW35"/>
      <c r="WCX35"/>
      <c r="WCY35"/>
      <c r="WCZ35"/>
      <c r="WDA35"/>
      <c r="WDB35"/>
      <c r="WDC35"/>
      <c r="WDD35"/>
      <c r="WDE35"/>
      <c r="WDF35"/>
      <c r="WDG35"/>
      <c r="WDH35"/>
      <c r="WDI35"/>
      <c r="WDJ35"/>
      <c r="WDK35"/>
      <c r="WDL35"/>
      <c r="WDM35"/>
      <c r="WDN35"/>
      <c r="WDO35"/>
      <c r="WDP35"/>
      <c r="WDQ35"/>
      <c r="WDR35"/>
      <c r="WDS35"/>
      <c r="WDT35"/>
      <c r="WDU35"/>
      <c r="WDV35"/>
      <c r="WDW35"/>
      <c r="WDX35"/>
      <c r="WDY35"/>
      <c r="WDZ35"/>
      <c r="WEA35"/>
      <c r="WEB35"/>
      <c r="WEC35"/>
      <c r="WED35"/>
      <c r="WEE35"/>
      <c r="WEF35"/>
      <c r="WEG35"/>
      <c r="WEH35"/>
      <c r="WEI35"/>
      <c r="WEJ35"/>
      <c r="WEK35"/>
      <c r="WEL35"/>
      <c r="WEM35"/>
      <c r="WEN35"/>
      <c r="WEO35"/>
      <c r="WEP35"/>
      <c r="WEQ35"/>
      <c r="WER35"/>
      <c r="WES35"/>
      <c r="WET35"/>
      <c r="WEU35"/>
      <c r="WEV35"/>
      <c r="WEW35"/>
      <c r="WEX35"/>
      <c r="WEY35"/>
      <c r="WEZ35"/>
      <c r="WFA35"/>
      <c r="WFB35"/>
      <c r="WFC35"/>
      <c r="WFD35"/>
      <c r="WFE35"/>
      <c r="WFF35"/>
      <c r="WFG35"/>
      <c r="WFH35"/>
      <c r="WFI35"/>
      <c r="WFJ35"/>
      <c r="WFK35"/>
      <c r="WFL35"/>
      <c r="WFM35"/>
      <c r="WFN35"/>
      <c r="WFO35"/>
      <c r="WFP35"/>
      <c r="WFQ35"/>
      <c r="WFR35"/>
      <c r="WFS35"/>
      <c r="WFT35"/>
      <c r="WFU35"/>
      <c r="WFV35"/>
      <c r="WFW35"/>
      <c r="WFX35"/>
      <c r="WFY35"/>
      <c r="WFZ35"/>
      <c r="WGA35"/>
      <c r="WGB35"/>
      <c r="WGC35"/>
      <c r="WGD35"/>
      <c r="WGE35"/>
      <c r="WGF35"/>
      <c r="WGG35"/>
      <c r="WGH35"/>
      <c r="WGI35"/>
      <c r="WGJ35"/>
      <c r="WGK35"/>
      <c r="WGL35"/>
      <c r="WGM35"/>
      <c r="WGN35"/>
      <c r="WGO35"/>
      <c r="WGP35"/>
      <c r="WGQ35"/>
      <c r="WGR35"/>
      <c r="WGS35"/>
      <c r="WGT35"/>
      <c r="WGU35"/>
      <c r="WGV35"/>
      <c r="WGW35"/>
      <c r="WGX35"/>
      <c r="WGY35"/>
      <c r="WGZ35"/>
      <c r="WHA35"/>
      <c r="WHB35"/>
      <c r="WHC35"/>
      <c r="WHD35"/>
      <c r="WHE35"/>
      <c r="WHF35"/>
      <c r="WHG35"/>
      <c r="WHH35"/>
      <c r="WHI35"/>
      <c r="WHJ35"/>
      <c r="WHK35"/>
      <c r="WHL35"/>
      <c r="WHM35"/>
      <c r="WHN35"/>
      <c r="WHO35"/>
      <c r="WHP35"/>
      <c r="WHQ35"/>
      <c r="WHR35"/>
      <c r="WHS35"/>
      <c r="WHT35"/>
      <c r="WHU35"/>
      <c r="WHV35"/>
      <c r="WHW35"/>
      <c r="WHX35"/>
      <c r="WHY35"/>
      <c r="WHZ35"/>
      <c r="WIA35"/>
      <c r="WIB35"/>
      <c r="WIC35"/>
      <c r="WID35"/>
      <c r="WIE35"/>
      <c r="WIF35"/>
      <c r="WIG35"/>
      <c r="WIH35"/>
      <c r="WII35"/>
      <c r="WIJ35"/>
      <c r="WIK35"/>
      <c r="WIL35"/>
      <c r="WIM35"/>
      <c r="WIN35"/>
      <c r="WIO35"/>
      <c r="WIP35"/>
      <c r="WIQ35"/>
      <c r="WIR35"/>
      <c r="WIS35"/>
      <c r="WIT35"/>
      <c r="WIU35"/>
      <c r="WIV35"/>
      <c r="WIW35"/>
      <c r="WIX35"/>
      <c r="WIY35"/>
      <c r="WIZ35"/>
      <c r="WJA35"/>
      <c r="WJB35"/>
      <c r="WJC35"/>
      <c r="WJD35"/>
      <c r="WJE35"/>
      <c r="WJF35"/>
      <c r="WJG35"/>
      <c r="WJH35"/>
      <c r="WJI35"/>
      <c r="WJJ35"/>
      <c r="WJK35"/>
      <c r="WJL35"/>
      <c r="WJM35"/>
      <c r="WJN35"/>
      <c r="WJO35"/>
      <c r="WJP35"/>
      <c r="WJQ35"/>
      <c r="WJR35"/>
      <c r="WJS35"/>
      <c r="WJT35"/>
      <c r="WJU35"/>
      <c r="WJV35"/>
      <c r="WJW35"/>
      <c r="WJX35"/>
      <c r="WJY35"/>
      <c r="WJZ35"/>
      <c r="WKA35"/>
      <c r="WKB35"/>
      <c r="WKC35"/>
      <c r="WKD35"/>
      <c r="WKE35"/>
      <c r="WKF35"/>
      <c r="WKG35"/>
      <c r="WKH35"/>
      <c r="WKI35"/>
      <c r="WKJ35"/>
      <c r="WKK35"/>
      <c r="WKL35"/>
      <c r="WKM35"/>
      <c r="WKN35"/>
      <c r="WKO35"/>
      <c r="WKP35"/>
      <c r="WKQ35"/>
      <c r="WKR35"/>
      <c r="WKS35"/>
      <c r="WKT35"/>
      <c r="WKU35"/>
      <c r="WKV35"/>
      <c r="WKW35"/>
      <c r="WKX35"/>
      <c r="WKY35"/>
      <c r="WKZ35"/>
      <c r="WLA35"/>
      <c r="WLB35"/>
      <c r="WLC35"/>
      <c r="WLD35"/>
      <c r="WLE35"/>
      <c r="WLF35"/>
      <c r="WLG35"/>
      <c r="WLH35"/>
      <c r="WLI35"/>
      <c r="WLJ35"/>
      <c r="WLK35"/>
      <c r="WLL35"/>
      <c r="WLM35"/>
      <c r="WLN35"/>
      <c r="WLO35"/>
      <c r="WLP35"/>
      <c r="WLQ35"/>
      <c r="WLR35"/>
      <c r="WLS35"/>
      <c r="WLT35"/>
      <c r="WLU35"/>
      <c r="WLV35"/>
      <c r="WLW35"/>
      <c r="WLX35"/>
      <c r="WLY35"/>
      <c r="WLZ35"/>
      <c r="WMA35"/>
      <c r="WMB35"/>
      <c r="WMC35"/>
      <c r="WMD35"/>
      <c r="WME35"/>
      <c r="WMF35"/>
      <c r="WMG35"/>
      <c r="WMH35"/>
      <c r="WMI35"/>
      <c r="WMJ35"/>
      <c r="WMK35"/>
      <c r="WML35"/>
      <c r="WMM35"/>
      <c r="WMN35"/>
      <c r="WMO35"/>
      <c r="WMP35"/>
      <c r="WMQ35"/>
      <c r="WMR35"/>
      <c r="WMS35"/>
      <c r="WMT35"/>
      <c r="WMU35"/>
      <c r="WMV35"/>
      <c r="WMW35"/>
      <c r="WMX35"/>
      <c r="WMY35"/>
      <c r="WMZ35"/>
      <c r="WNA35"/>
      <c r="WNB35"/>
      <c r="WNC35"/>
      <c r="WND35"/>
      <c r="WNE35"/>
      <c r="WNF35"/>
      <c r="WNG35"/>
      <c r="WNH35"/>
      <c r="WNI35"/>
      <c r="WNJ35"/>
      <c r="WNK35"/>
      <c r="WNL35"/>
      <c r="WNM35"/>
      <c r="WNN35"/>
      <c r="WNO35"/>
      <c r="WNP35"/>
      <c r="WNQ35"/>
      <c r="WNR35"/>
      <c r="WNS35"/>
      <c r="WNT35"/>
      <c r="WNU35"/>
      <c r="WNV35"/>
      <c r="WNW35"/>
      <c r="WNX35"/>
      <c r="WNY35"/>
      <c r="WNZ35"/>
      <c r="WOA35"/>
      <c r="WOB35"/>
      <c r="WOC35"/>
      <c r="WOD35"/>
      <c r="WOE35"/>
      <c r="WOF35"/>
      <c r="WOG35"/>
      <c r="WOH35"/>
      <c r="WOI35"/>
      <c r="WOJ35"/>
      <c r="WOK35"/>
      <c r="WOL35"/>
      <c r="WOM35"/>
      <c r="WON35"/>
      <c r="WOO35"/>
      <c r="WOP35"/>
      <c r="WOQ35"/>
      <c r="WOR35"/>
      <c r="WOS35"/>
      <c r="WOT35"/>
      <c r="WOU35"/>
      <c r="WOV35"/>
      <c r="WOW35"/>
      <c r="WOX35"/>
      <c r="WOY35"/>
      <c r="WOZ35"/>
      <c r="WPA35"/>
      <c r="WPB35"/>
      <c r="WPC35"/>
      <c r="WPD35"/>
      <c r="WPE35"/>
      <c r="WPF35"/>
      <c r="WPG35"/>
      <c r="WPH35"/>
      <c r="WPI35"/>
      <c r="WPJ35"/>
      <c r="WPK35"/>
      <c r="WPL35"/>
      <c r="WPM35"/>
      <c r="WPN35"/>
      <c r="WPO35"/>
      <c r="WPP35"/>
      <c r="WPQ35"/>
      <c r="WPR35"/>
      <c r="WPS35"/>
      <c r="WPT35"/>
      <c r="WPU35"/>
      <c r="WPV35"/>
      <c r="WPW35"/>
      <c r="WPX35"/>
      <c r="WPY35"/>
      <c r="WPZ35"/>
      <c r="WQA35"/>
      <c r="WQB35"/>
      <c r="WQC35"/>
      <c r="WQD35"/>
      <c r="WQE35"/>
      <c r="WQF35"/>
      <c r="WQG35"/>
      <c r="WQH35"/>
      <c r="WQI35"/>
      <c r="WQJ35"/>
      <c r="WQK35"/>
      <c r="WQL35"/>
      <c r="WQM35"/>
      <c r="WQN35"/>
      <c r="WQO35"/>
      <c r="WQP35"/>
      <c r="WQQ35"/>
      <c r="WQR35"/>
      <c r="WQS35"/>
      <c r="WQT35"/>
      <c r="WQU35"/>
      <c r="WQV35"/>
      <c r="WQW35"/>
      <c r="WQX35"/>
      <c r="WQY35"/>
      <c r="WQZ35"/>
      <c r="WRA35"/>
      <c r="WRB35"/>
      <c r="WRC35"/>
      <c r="WRD35"/>
      <c r="WRE35"/>
      <c r="WRF35"/>
      <c r="WRG35"/>
      <c r="WRH35"/>
      <c r="WRI35"/>
      <c r="WRJ35"/>
      <c r="WRK35"/>
      <c r="WRL35"/>
      <c r="WRM35"/>
      <c r="WRN35"/>
      <c r="WRO35"/>
      <c r="WRP35"/>
      <c r="WRQ35"/>
      <c r="WRR35"/>
      <c r="WRS35"/>
      <c r="WRT35"/>
      <c r="WRU35"/>
      <c r="WRV35"/>
      <c r="WRW35"/>
      <c r="WRX35"/>
      <c r="WRY35"/>
      <c r="WRZ35"/>
      <c r="WSA35"/>
      <c r="WSB35"/>
      <c r="WSC35"/>
      <c r="WSD35"/>
      <c r="WSE35"/>
      <c r="WSF35"/>
      <c r="WSG35"/>
      <c r="WSH35"/>
      <c r="WSI35"/>
      <c r="WSJ35"/>
      <c r="WSK35"/>
      <c r="WSL35"/>
      <c r="WSM35"/>
      <c r="WSN35"/>
      <c r="WSO35"/>
      <c r="WSP35"/>
      <c r="WSQ35"/>
      <c r="WSR35"/>
      <c r="WSS35"/>
      <c r="WST35"/>
      <c r="WSU35"/>
      <c r="WSV35"/>
      <c r="WSW35"/>
      <c r="WSX35"/>
      <c r="WSY35"/>
      <c r="WSZ35"/>
      <c r="WTA35"/>
      <c r="WTB35"/>
      <c r="WTC35"/>
      <c r="WTD35"/>
      <c r="WTE35"/>
      <c r="WTF35"/>
      <c r="WTG35"/>
      <c r="WTH35"/>
      <c r="WTI35"/>
      <c r="WTJ35"/>
      <c r="WTK35"/>
      <c r="WTL35"/>
      <c r="WTM35"/>
      <c r="WTN35"/>
      <c r="WTO35"/>
      <c r="WTP35"/>
      <c r="WTQ35"/>
      <c r="WTR35"/>
      <c r="WTS35"/>
      <c r="WTT35"/>
      <c r="WTU35"/>
      <c r="WTV35"/>
      <c r="WTW35"/>
      <c r="WTX35"/>
      <c r="WTY35"/>
      <c r="WTZ35"/>
      <c r="WUA35"/>
      <c r="WUB35"/>
      <c r="WUC35"/>
      <c r="WUD35"/>
      <c r="WUE35"/>
      <c r="WUF35"/>
      <c r="WUG35"/>
      <c r="WUH35"/>
      <c r="WUI35"/>
      <c r="WUJ35"/>
      <c r="WUK35"/>
      <c r="WUL35"/>
      <c r="WUM35"/>
      <c r="WUN35"/>
      <c r="WUO35"/>
      <c r="WUP35"/>
      <c r="WUQ35"/>
      <c r="WUR35"/>
      <c r="WUS35"/>
      <c r="WUT35"/>
      <c r="WUU35"/>
      <c r="WUV35"/>
      <c r="WUW35"/>
      <c r="WUX35"/>
      <c r="WUY35"/>
      <c r="WUZ35"/>
      <c r="WVA35"/>
      <c r="WVB35"/>
      <c r="WVC35"/>
      <c r="WVD35"/>
      <c r="WVE35"/>
      <c r="WVF35"/>
      <c r="WVG35"/>
      <c r="WVH35"/>
      <c r="WVI35"/>
      <c r="WVJ35"/>
      <c r="WVK35"/>
      <c r="WVL35"/>
      <c r="WVM35"/>
      <c r="WVN35"/>
      <c r="WVO35"/>
      <c r="WVP35"/>
      <c r="WVQ35"/>
      <c r="WVR35"/>
      <c r="WVS35"/>
      <c r="WVT35"/>
      <c r="WVU35"/>
      <c r="WVV35"/>
      <c r="WVW35"/>
      <c r="WVX35"/>
      <c r="WVY35"/>
      <c r="WVZ35"/>
      <c r="WWA35"/>
      <c r="WWB35"/>
      <c r="WWC35"/>
      <c r="WWD35"/>
      <c r="WWE35"/>
      <c r="WWF35"/>
      <c r="WWG35"/>
      <c r="WWH35"/>
      <c r="WWI35"/>
      <c r="WWJ35"/>
      <c r="WWK35"/>
      <c r="WWL35"/>
      <c r="WWM35"/>
      <c r="WWN35"/>
      <c r="WWO35"/>
      <c r="WWP35"/>
      <c r="WWQ35"/>
      <c r="WWR35"/>
      <c r="WWS35"/>
      <c r="WWT35"/>
      <c r="WWU35"/>
      <c r="WWV35"/>
      <c r="WWW35"/>
      <c r="WWX35"/>
      <c r="WWY35"/>
      <c r="WWZ35"/>
      <c r="WXA35"/>
      <c r="WXB35"/>
      <c r="WXC35"/>
      <c r="WXD35"/>
      <c r="WXE35"/>
      <c r="WXF35"/>
      <c r="WXG35"/>
      <c r="WXH35"/>
      <c r="WXI35"/>
      <c r="WXJ35"/>
      <c r="WXK35"/>
      <c r="WXL35"/>
      <c r="WXM35"/>
      <c r="WXN35"/>
      <c r="WXO35"/>
      <c r="WXP35"/>
      <c r="WXQ35"/>
      <c r="WXR35"/>
      <c r="WXS35"/>
      <c r="WXT35"/>
      <c r="WXU35"/>
      <c r="WXV35"/>
      <c r="WXW35"/>
      <c r="WXX35"/>
      <c r="WXY35"/>
      <c r="WXZ35"/>
      <c r="WYA35"/>
      <c r="WYB35"/>
      <c r="WYC35"/>
      <c r="WYD35"/>
      <c r="WYE35"/>
      <c r="WYF35"/>
      <c r="WYG35"/>
      <c r="WYH35"/>
      <c r="WYI35"/>
      <c r="WYJ35"/>
      <c r="WYK35"/>
      <c r="WYL35"/>
      <c r="WYM35"/>
      <c r="WYN35"/>
      <c r="WYO35"/>
      <c r="WYP35"/>
      <c r="WYQ35"/>
      <c r="WYR35"/>
      <c r="WYS35"/>
      <c r="WYT35"/>
      <c r="WYU35"/>
      <c r="WYV35"/>
      <c r="WYW35"/>
      <c r="WYX35"/>
      <c r="WYY35"/>
      <c r="WYZ35"/>
      <c r="WZA35"/>
      <c r="WZB35"/>
      <c r="WZC35"/>
      <c r="WZD35"/>
      <c r="WZE35"/>
      <c r="WZF35"/>
      <c r="WZG35"/>
      <c r="WZH35"/>
      <c r="WZI35"/>
      <c r="WZJ35"/>
      <c r="WZK35"/>
      <c r="WZL35"/>
      <c r="WZM35"/>
      <c r="WZN35"/>
      <c r="WZO35"/>
      <c r="WZP35"/>
      <c r="WZQ35"/>
      <c r="WZR35"/>
      <c r="WZS35"/>
      <c r="WZT35"/>
      <c r="WZU35"/>
      <c r="WZV35"/>
      <c r="WZW35"/>
      <c r="WZX35"/>
      <c r="WZY35"/>
      <c r="WZZ35"/>
      <c r="XAA35"/>
      <c r="XAB35"/>
      <c r="XAC35"/>
      <c r="XAD35"/>
      <c r="XAE35"/>
      <c r="XAF35"/>
      <c r="XAG35"/>
      <c r="XAH35"/>
      <c r="XAI35"/>
      <c r="XAJ35"/>
      <c r="XAK35"/>
      <c r="XAL35"/>
      <c r="XAM35"/>
      <c r="XAN35"/>
      <c r="XAO35"/>
      <c r="XAP35"/>
      <c r="XAQ35"/>
      <c r="XAR35"/>
      <c r="XAS35"/>
      <c r="XAT35"/>
      <c r="XAU35"/>
      <c r="XAV35"/>
      <c r="XAW35"/>
      <c r="XAX35"/>
      <c r="XAY35"/>
      <c r="XAZ35"/>
      <c r="XBA35"/>
      <c r="XBB35"/>
      <c r="XBC35"/>
      <c r="XBD35"/>
      <c r="XBE35"/>
      <c r="XBF35"/>
      <c r="XBG35"/>
      <c r="XBH35"/>
      <c r="XBI35"/>
      <c r="XBJ35"/>
      <c r="XBK35"/>
      <c r="XBL35"/>
      <c r="XBM35"/>
      <c r="XBN35"/>
      <c r="XBO35"/>
      <c r="XBP35"/>
      <c r="XBQ35"/>
      <c r="XBR35"/>
      <c r="XBS35"/>
      <c r="XBT35"/>
      <c r="XBU35"/>
      <c r="XBV35"/>
      <c r="XBW35"/>
      <c r="XBX35"/>
      <c r="XBY35"/>
      <c r="XBZ35"/>
      <c r="XCA35"/>
      <c r="XCB35"/>
      <c r="XCC35"/>
      <c r="XCD35"/>
      <c r="XCE35"/>
      <c r="XCF35"/>
      <c r="XCG35"/>
      <c r="XCH35"/>
      <c r="XCI35"/>
      <c r="XCJ35"/>
      <c r="XCK35"/>
      <c r="XCL35"/>
      <c r="XCM35"/>
      <c r="XCN35"/>
      <c r="XCO35"/>
      <c r="XCP35"/>
      <c r="XCQ35"/>
      <c r="XCR35"/>
      <c r="XCS35"/>
      <c r="XCT35"/>
      <c r="XCU35"/>
      <c r="XCV35"/>
      <c r="XCW35"/>
      <c r="XCX35"/>
      <c r="XCY35"/>
      <c r="XCZ35"/>
      <c r="XDA35"/>
      <c r="XDB35"/>
      <c r="XDC35"/>
      <c r="XDD35"/>
      <c r="XDE35"/>
      <c r="XDF35"/>
      <c r="XDG35"/>
      <c r="XDH35"/>
      <c r="XDI35"/>
      <c r="XDJ35"/>
      <c r="XDK35"/>
      <c r="XDL35"/>
      <c r="XDM35"/>
      <c r="XDN35"/>
      <c r="XDO35"/>
      <c r="XDP35"/>
      <c r="XDQ35"/>
      <c r="XDR35"/>
      <c r="XDS35"/>
      <c r="XDT35"/>
      <c r="XDU35"/>
      <c r="XDV35"/>
      <c r="XDW35"/>
      <c r="XDX35"/>
      <c r="XDY35"/>
      <c r="XDZ35"/>
      <c r="XEA35"/>
      <c r="XEB35"/>
      <c r="XEC35"/>
      <c r="XED35"/>
      <c r="XEE35"/>
      <c r="XEF35"/>
      <c r="XEG35"/>
      <c r="XEH35"/>
      <c r="XEI35"/>
      <c r="XEJ35"/>
      <c r="XEK35"/>
      <c r="XEL35"/>
      <c r="XEM35"/>
      <c r="XEN35"/>
      <c r="XEO35"/>
      <c r="XEP35"/>
      <c r="XEQ35"/>
      <c r="XER35"/>
      <c r="XES35"/>
      <c r="XET35"/>
      <c r="XEU35"/>
      <c r="XEV35"/>
      <c r="XEW35"/>
      <c r="XEX35"/>
      <c r="XEY35"/>
      <c r="XEZ35"/>
      <c r="XFA35"/>
    </row>
    <row r="36" spans="1:16381" ht="90">
      <c r="A36" s="556" t="str">
        <f t="array" ref="A36">INDEX(CO_indicators_list[], SMALL(IF(CO_Indic_List='1_Entry_Table'!$B$16,ROW(CO_Indic_List)-7),ROWS(A$6:A36)),2)</f>
        <v>Outcome 3</v>
      </c>
      <c r="B36" s="530" t="str">
        <f>IF(ISERROR(VLOOKUP(A36,FillHome_OO[],3,FALSE))=TRUE,,VLOOKUP(A36,FillHome_OO[],3,FALSE))</f>
        <v>3 - By 2022, all Cabo Verdeans of working age, particularly women and youth, benefit from decent work through economic transformation in key sectors, which leads to more sustainable and inclusive economic development</v>
      </c>
      <c r="C36" s="530">
        <f>Monitoring_Table!C36</f>
        <v>0</v>
      </c>
      <c r="D36" s="530" t="str">
        <f>VLOOKUP(ShadowTable[[#This Row],[indicators]],Tablo_MonitoringTable[],2,FALSE)</f>
        <v>Indicator 3.3</v>
      </c>
      <c r="E36" s="208" t="str">
        <f t="array" ref="E36">INDEX(CO_indicators_list[], SMALL(IF(CO_Indic_List='1_Entry_Table'!$B$16,ROW(CO_Indic_List)-7),ROWS(E$6:E36)),8)</f>
        <v>3.3 - Proportion of jobs in selected sectors of total jobs</v>
      </c>
      <c r="F36" s="526">
        <f>IF(ISERROR(VLOOKUP(ShadowTable[[#This Row],[indicators]],Tablo_MonitoringTable[],3,FALSE))=TRUE,,VLOOKUP(ShadowTable[[#This Row],[indicators]],Tablo_MonitoringTable[],3,FALSE))</f>
        <v>0</v>
      </c>
      <c r="G36" s="526">
        <f>VLOOKUP(ShadowTable[[#This Row],[indicators]],Tablo_MonitoringTable[],4,FALSE)</f>
        <v>0</v>
      </c>
      <c r="H36" s="526">
        <f>VLOOKUP(ShadowTable[[#This Row],[indicators]],Tablo_MonitoringTable[],5,FALSE)</f>
        <v>0</v>
      </c>
      <c r="I36" s="526">
        <f>VLOOKUP(ShadowTable[[#This Row],[indicators]],Tablo_MonitoringTable[],6,FALSE)</f>
        <v>0</v>
      </c>
      <c r="J36" s="526">
        <f>VLOOKUP(ShadowTable[[#This Row],[indicators]],Tablo_MonitoringTable[],7,FALSE)</f>
        <v>0</v>
      </c>
      <c r="K36" s="526">
        <f>VLOOKUP(ShadowTable[[#This Row],[indicators]],Tablo_MonitoringTable[],8,FALSE)</f>
        <v>0</v>
      </c>
      <c r="L36" s="526">
        <f>VLOOKUP(ShadowTable[[#This Row],[indicators]],Tablo_MonitoringTable[],10,FALSE)</f>
        <v>0</v>
      </c>
      <c r="M36" s="526">
        <f>VLOOKUP(ShadowTable[[#This Row],[indicators]],Tablo_MonitoringTable[],11,FALSE)</f>
        <v>0</v>
      </c>
      <c r="N36" s="526">
        <f>VLOOKUP(ShadowTable[[#This Row],[indicators]],Tablo_MonitoringTable[],13,FALSE)</f>
        <v>0</v>
      </c>
      <c r="O36" s="526">
        <f>VLOOKUP(ShadowTable[[#This Row],[indicators]],Tablo_MonitoringTable[],14,FALSE)</f>
        <v>0</v>
      </c>
      <c r="P36" s="526">
        <f>VLOOKUP(ShadowTable[[#This Row],[indicators]],Tablo_MonitoringTable[],16,FALSE)</f>
        <v>0</v>
      </c>
      <c r="Q36" s="526">
        <f>VLOOKUP(ShadowTable[[#This Row],[indicators]],Tablo_MonitoringTable[],17,FALSE)</f>
        <v>0</v>
      </c>
      <c r="R36" s="526">
        <f>VLOOKUP(ShadowTable[[#This Row],[indicators]],Tablo_MonitoringTable[],19,FALSE)</f>
        <v>0</v>
      </c>
      <c r="S36" s="526">
        <f>VLOOKUP(ShadowTable[[#This Row],[indicators]],Tablo_MonitoringTable[],20,FALSE)</f>
        <v>0</v>
      </c>
      <c r="T36" s="526">
        <f>VLOOKUP(ShadowTable[[#This Row],[indicators]],Tablo_MonitoringTable[],22,FALSE)</f>
        <v>0</v>
      </c>
      <c r="U36" s="526">
        <f>VLOOKUP(ShadowTable[[#This Row],[indicators]],Tablo_MonitoringTable[],23,FALSE)</f>
        <v>0</v>
      </c>
      <c r="V36" s="225">
        <f>VLOOKUP(ShadowTable[[#This Row],[indicators]],Tablo_MonitoringTable[],25,FALSE)</f>
        <v>0</v>
      </c>
    </row>
    <row r="37" spans="1:16381" ht="105">
      <c r="A37" s="556" t="str">
        <f t="array" ref="A37">INDEX(CO_indicators_list[], SMALL(IF(CO_Indic_List='1_Entry_Table'!$B$16,ROW(CO_Indic_List)-7),ROWS(A$6:A37)),2)</f>
        <v>Output 3.1</v>
      </c>
      <c r="B37" s="530" t="str">
        <f>IF(ISERROR(VLOOKUP(A37,FillHome_OO[],3,FALSE))=TRUE,,VLOOKUP(A37,FillHome_OO[],3,FALSE))</f>
        <v>3.1 - The Ministries of Finance Economy and Employment have strengthened institutional capacity for the formulation and implementation of policies and programmes that harness the demographic dividend for inclusive and sustainable economic growth</v>
      </c>
      <c r="C37" s="530">
        <f>Monitoring_Table!C37</f>
        <v>0</v>
      </c>
      <c r="D37" s="530" t="str">
        <f>VLOOKUP(ShadowTable[[#This Row],[indicators]],Tablo_MonitoringTable[],2,FALSE)</f>
        <v>Indicator 3.1.1</v>
      </c>
      <c r="E37" s="208" t="str">
        <f t="array" ref="E37">INDEX(CO_indicators_list[], SMALL(IF(CO_Indic_List='1_Entry_Table'!$B$16,ROW(CO_Indic_List)-7),ROWS(E$6:E37)),8)</f>
        <v xml:space="preserve">3.1.1 - Extent to which sector programmes related to the promotion of economic growth are pro-poor, gender- and age-sensitive  </v>
      </c>
      <c r="F37" s="526">
        <f>IF(ISERROR(VLOOKUP(ShadowTable[[#This Row],[indicators]],Tablo_MonitoringTable[],3,FALSE))=TRUE,,VLOOKUP(ShadowTable[[#This Row],[indicators]],Tablo_MonitoringTable[],3,FALSE))</f>
        <v>0</v>
      </c>
      <c r="G37" s="526">
        <f>VLOOKUP(ShadowTable[[#This Row],[indicators]],Tablo_MonitoringTable[],4,FALSE)</f>
        <v>0</v>
      </c>
      <c r="H37" s="526">
        <f>VLOOKUP(ShadowTable[[#This Row],[indicators]],Tablo_MonitoringTable[],5,FALSE)</f>
        <v>0</v>
      </c>
      <c r="I37" s="526">
        <f>VLOOKUP(ShadowTable[[#This Row],[indicators]],Tablo_MonitoringTable[],6,FALSE)</f>
        <v>0</v>
      </c>
      <c r="J37" s="526">
        <f>VLOOKUP(ShadowTable[[#This Row],[indicators]],Tablo_MonitoringTable[],7,FALSE)</f>
        <v>0</v>
      </c>
      <c r="K37" s="526">
        <f>VLOOKUP(ShadowTable[[#This Row],[indicators]],Tablo_MonitoringTable[],8,FALSE)</f>
        <v>0</v>
      </c>
      <c r="L37" s="526">
        <f>VLOOKUP(ShadowTable[[#This Row],[indicators]],Tablo_MonitoringTable[],10,FALSE)</f>
        <v>0</v>
      </c>
      <c r="M37" s="526">
        <f>VLOOKUP(ShadowTable[[#This Row],[indicators]],Tablo_MonitoringTable[],11,FALSE)</f>
        <v>0</v>
      </c>
      <c r="N37" s="526">
        <f>VLOOKUP(ShadowTable[[#This Row],[indicators]],Tablo_MonitoringTable[],13,FALSE)</f>
        <v>0</v>
      </c>
      <c r="O37" s="526">
        <f>VLOOKUP(ShadowTable[[#This Row],[indicators]],Tablo_MonitoringTable[],14,FALSE)</f>
        <v>0</v>
      </c>
      <c r="P37" s="526">
        <f>VLOOKUP(ShadowTable[[#This Row],[indicators]],Tablo_MonitoringTable[],16,FALSE)</f>
        <v>0</v>
      </c>
      <c r="Q37" s="526">
        <f>VLOOKUP(ShadowTable[[#This Row],[indicators]],Tablo_MonitoringTable[],17,FALSE)</f>
        <v>0</v>
      </c>
      <c r="R37" s="526">
        <f>VLOOKUP(ShadowTable[[#This Row],[indicators]],Tablo_MonitoringTable[],19,FALSE)</f>
        <v>0</v>
      </c>
      <c r="S37" s="526">
        <f>VLOOKUP(ShadowTable[[#This Row],[indicators]],Tablo_MonitoringTable[],20,FALSE)</f>
        <v>0</v>
      </c>
      <c r="T37" s="526">
        <f>VLOOKUP(ShadowTable[[#This Row],[indicators]],Tablo_MonitoringTable[],22,FALSE)</f>
        <v>0</v>
      </c>
      <c r="U37" s="526">
        <f>VLOOKUP(ShadowTable[[#This Row],[indicators]],Tablo_MonitoringTable[],23,FALSE)</f>
        <v>0</v>
      </c>
      <c r="V37" s="225">
        <f>VLOOKUP(ShadowTable[[#This Row],[indicators]],Tablo_MonitoringTable[],25,FALSE)</f>
        <v>0</v>
      </c>
    </row>
    <row r="38" spans="1:16381" ht="105">
      <c r="A38" s="556" t="str">
        <f t="array" ref="A38">INDEX(CO_indicators_list[], SMALL(IF(CO_Indic_List='1_Entry_Table'!$B$16,ROW(CO_Indic_List)-7),ROWS(A$6:A38)),2)</f>
        <v>Output 3.1</v>
      </c>
      <c r="B38" s="530" t="str">
        <f>IF(ISERROR(VLOOKUP(A38,FillHome_OO[],3,FALSE))=TRUE,,VLOOKUP(A38,FillHome_OO[],3,FALSE))</f>
        <v>3.1 - The Ministries of Finance Economy and Employment have strengthened institutional capacity for the formulation and implementation of policies and programmes that harness the demographic dividend for inclusive and sustainable economic growth</v>
      </c>
      <c r="C38" s="530">
        <f>Monitoring_Table!C38</f>
        <v>0</v>
      </c>
      <c r="D38" s="530" t="str">
        <f>VLOOKUP(ShadowTable[[#This Row],[indicators]],Tablo_MonitoringTable[],2,FALSE)</f>
        <v>Indicator 3.1.2</v>
      </c>
      <c r="E38" s="208" t="str">
        <f t="array" ref="E38">INDEX(CO_indicators_list[], SMALL(IF(CO_Indic_List='1_Entry_Table'!$B$16,ROW(CO_Indic_List)-7),ROWS(E$6:E38)),8)</f>
        <v xml:space="preserve">3.1.2 - Number of analyses of the implications of the demographic dividend elaborated and used in public policymaking </v>
      </c>
      <c r="F38" s="526">
        <f>IF(ISERROR(VLOOKUP(ShadowTable[[#This Row],[indicators]],Tablo_MonitoringTable[],3,FALSE))=TRUE,,VLOOKUP(ShadowTable[[#This Row],[indicators]],Tablo_MonitoringTable[],3,FALSE))</f>
        <v>0</v>
      </c>
      <c r="G38" s="526">
        <f>VLOOKUP(ShadowTable[[#This Row],[indicators]],Tablo_MonitoringTable[],4,FALSE)</f>
        <v>0</v>
      </c>
      <c r="H38" s="526">
        <f>VLOOKUP(ShadowTable[[#This Row],[indicators]],Tablo_MonitoringTable[],5,FALSE)</f>
        <v>0</v>
      </c>
      <c r="I38" s="526">
        <f>VLOOKUP(ShadowTable[[#This Row],[indicators]],Tablo_MonitoringTable[],6,FALSE)</f>
        <v>0</v>
      </c>
      <c r="J38" s="526">
        <f>VLOOKUP(ShadowTable[[#This Row],[indicators]],Tablo_MonitoringTable[],7,FALSE)</f>
        <v>0</v>
      </c>
      <c r="K38" s="526">
        <f>VLOOKUP(ShadowTable[[#This Row],[indicators]],Tablo_MonitoringTable[],8,FALSE)</f>
        <v>0</v>
      </c>
      <c r="L38" s="526">
        <f>VLOOKUP(ShadowTable[[#This Row],[indicators]],Tablo_MonitoringTable[],10,FALSE)</f>
        <v>0</v>
      </c>
      <c r="M38" s="526">
        <f>VLOOKUP(ShadowTable[[#This Row],[indicators]],Tablo_MonitoringTable[],11,FALSE)</f>
        <v>0</v>
      </c>
      <c r="N38" s="526">
        <f>VLOOKUP(ShadowTable[[#This Row],[indicators]],Tablo_MonitoringTable[],13,FALSE)</f>
        <v>0</v>
      </c>
      <c r="O38" s="526">
        <f>VLOOKUP(ShadowTable[[#This Row],[indicators]],Tablo_MonitoringTable[],14,FALSE)</f>
        <v>0</v>
      </c>
      <c r="P38" s="526">
        <f>VLOOKUP(ShadowTable[[#This Row],[indicators]],Tablo_MonitoringTable[],16,FALSE)</f>
        <v>0</v>
      </c>
      <c r="Q38" s="526">
        <f>VLOOKUP(ShadowTable[[#This Row],[indicators]],Tablo_MonitoringTable[],17,FALSE)</f>
        <v>0</v>
      </c>
      <c r="R38" s="526">
        <f>VLOOKUP(ShadowTable[[#This Row],[indicators]],Tablo_MonitoringTable[],19,FALSE)</f>
        <v>0</v>
      </c>
      <c r="S38" s="526">
        <f>VLOOKUP(ShadowTable[[#This Row],[indicators]],Tablo_MonitoringTable[],20,FALSE)</f>
        <v>0</v>
      </c>
      <c r="T38" s="526">
        <f>VLOOKUP(ShadowTable[[#This Row],[indicators]],Tablo_MonitoringTable[],22,FALSE)</f>
        <v>0</v>
      </c>
      <c r="U38" s="526">
        <f>VLOOKUP(ShadowTable[[#This Row],[indicators]],Tablo_MonitoringTable[],23,FALSE)</f>
        <v>0</v>
      </c>
      <c r="V38" s="225">
        <f>VLOOKUP(ShadowTable[[#This Row],[indicators]],Tablo_MonitoringTable[],25,FALSE)</f>
        <v>0</v>
      </c>
    </row>
    <row r="39" spans="1:16381" ht="105">
      <c r="A39" s="556" t="str">
        <f t="array" ref="A39">INDEX(CO_indicators_list[], SMALL(IF(CO_Indic_List='1_Entry_Table'!$B$16,ROW(CO_Indic_List)-7),ROWS(A$6:A39)),2)</f>
        <v>Output 3.1</v>
      </c>
      <c r="B39" s="530" t="str">
        <f>IF(ISERROR(VLOOKUP(A39,FillHome_OO[],3,FALSE))=TRUE,,VLOOKUP(A39,FillHome_OO[],3,FALSE))</f>
        <v>3.1 - The Ministries of Finance Economy and Employment have strengthened institutional capacity for the formulation and implementation of policies and programmes that harness the demographic dividend for inclusive and sustainable economic growth</v>
      </c>
      <c r="C39" s="530">
        <f>Monitoring_Table!C39</f>
        <v>0</v>
      </c>
      <c r="D39" s="530" t="str">
        <f>VLOOKUP(ShadowTable[[#This Row],[indicators]],Tablo_MonitoringTable[],2,FALSE)</f>
        <v>Indicator 3.1.3</v>
      </c>
      <c r="E39" s="208" t="str">
        <f t="array" ref="E39">INDEX(CO_indicators_list[], SMALL(IF(CO_Indic_List='1_Entry_Table'!$B$16,ROW(CO_Indic_List)-7),ROWS(E$6:E39)),8)</f>
        <v xml:space="preserve">3.1.3 - Number of child poverty analyses elaborated and used in public policymaking </v>
      </c>
      <c r="F39" s="526">
        <f>IF(ISERROR(VLOOKUP(ShadowTable[[#This Row],[indicators]],Tablo_MonitoringTable[],3,FALSE))=TRUE,,VLOOKUP(ShadowTable[[#This Row],[indicators]],Tablo_MonitoringTable[],3,FALSE))</f>
        <v>0</v>
      </c>
      <c r="G39" s="526">
        <f>VLOOKUP(ShadowTable[[#This Row],[indicators]],Tablo_MonitoringTable[],4,FALSE)</f>
        <v>0</v>
      </c>
      <c r="H39" s="526">
        <f>VLOOKUP(ShadowTable[[#This Row],[indicators]],Tablo_MonitoringTable[],5,FALSE)</f>
        <v>0</v>
      </c>
      <c r="I39" s="526">
        <f>VLOOKUP(ShadowTable[[#This Row],[indicators]],Tablo_MonitoringTable[],6,FALSE)</f>
        <v>0</v>
      </c>
      <c r="J39" s="526">
        <f>VLOOKUP(ShadowTable[[#This Row],[indicators]],Tablo_MonitoringTable[],7,FALSE)</f>
        <v>0</v>
      </c>
      <c r="K39" s="526">
        <f>VLOOKUP(ShadowTable[[#This Row],[indicators]],Tablo_MonitoringTable[],8,FALSE)</f>
        <v>0</v>
      </c>
      <c r="L39" s="526">
        <f>VLOOKUP(ShadowTable[[#This Row],[indicators]],Tablo_MonitoringTable[],10,FALSE)</f>
        <v>0</v>
      </c>
      <c r="M39" s="526">
        <f>VLOOKUP(ShadowTable[[#This Row],[indicators]],Tablo_MonitoringTable[],11,FALSE)</f>
        <v>0</v>
      </c>
      <c r="N39" s="526">
        <f>VLOOKUP(ShadowTable[[#This Row],[indicators]],Tablo_MonitoringTable[],13,FALSE)</f>
        <v>0</v>
      </c>
      <c r="O39" s="526">
        <f>VLOOKUP(ShadowTable[[#This Row],[indicators]],Tablo_MonitoringTable[],14,FALSE)</f>
        <v>0</v>
      </c>
      <c r="P39" s="526">
        <f>VLOOKUP(ShadowTable[[#This Row],[indicators]],Tablo_MonitoringTable[],16,FALSE)</f>
        <v>0</v>
      </c>
      <c r="Q39" s="526">
        <f>VLOOKUP(ShadowTable[[#This Row],[indicators]],Tablo_MonitoringTable[],17,FALSE)</f>
        <v>0</v>
      </c>
      <c r="R39" s="526">
        <f>VLOOKUP(ShadowTable[[#This Row],[indicators]],Tablo_MonitoringTable[],19,FALSE)</f>
        <v>0</v>
      </c>
      <c r="S39" s="526">
        <f>VLOOKUP(ShadowTable[[#This Row],[indicators]],Tablo_MonitoringTable[],20,FALSE)</f>
        <v>0</v>
      </c>
      <c r="T39" s="526">
        <f>VLOOKUP(ShadowTable[[#This Row],[indicators]],Tablo_MonitoringTable[],22,FALSE)</f>
        <v>0</v>
      </c>
      <c r="U39" s="526">
        <f>VLOOKUP(ShadowTable[[#This Row],[indicators]],Tablo_MonitoringTable[],23,FALSE)</f>
        <v>0</v>
      </c>
      <c r="V39" s="225">
        <f>VLOOKUP(ShadowTable[[#This Row],[indicators]],Tablo_MonitoringTable[],25,FALSE)</f>
        <v>0</v>
      </c>
    </row>
    <row r="40" spans="1:16381" ht="60">
      <c r="A40" s="556" t="str">
        <f t="array" ref="A40">INDEX(CO_indicators_list[], SMALL(IF(CO_Indic_List='1_Entry_Table'!$B$16,ROW(CO_Indic_List)-7),ROWS(A$6:A40)),2)</f>
        <v>Output 3.2</v>
      </c>
      <c r="B40" s="530" t="str">
        <f>IF(ISERROR(VLOOKUP(A40,FillHome_OO[],3,FALSE))=TRUE,,VLOOKUP(A40,FillHome_OO[],3,FALSE))</f>
        <v>3.2 - Young people and women have enhanced ability to secure employment including self-employment</v>
      </c>
      <c r="C40" s="530">
        <f>Monitoring_Table!C40</f>
        <v>0</v>
      </c>
      <c r="D40" s="530" t="str">
        <f>VLOOKUP(ShadowTable[[#This Row],[indicators]],Tablo_MonitoringTable[],2,FALSE)</f>
        <v>Indicator 3.2.1</v>
      </c>
      <c r="E40" s="208" t="str">
        <f t="array" ref="E40">INDEX(CO_indicators_list[], SMALL(IF(CO_Indic_List='1_Entry_Table'!$B$16,ROW(CO_Indic_List)-7),ROWS(E$6:E40)),8)</f>
        <v xml:space="preserve">3.2.1 - Number of young people and women that successfully complete technical and vocational training courses  </v>
      </c>
      <c r="F40" s="526">
        <f>IF(ISERROR(VLOOKUP(ShadowTable[[#This Row],[indicators]],Tablo_MonitoringTable[],3,FALSE))=TRUE,,VLOOKUP(ShadowTable[[#This Row],[indicators]],Tablo_MonitoringTable[],3,FALSE))</f>
        <v>0</v>
      </c>
      <c r="G40" s="526">
        <f>VLOOKUP(ShadowTable[[#This Row],[indicators]],Tablo_MonitoringTable[],4,FALSE)</f>
        <v>0</v>
      </c>
      <c r="H40" s="526">
        <f>VLOOKUP(ShadowTable[[#This Row],[indicators]],Tablo_MonitoringTable[],5,FALSE)</f>
        <v>0</v>
      </c>
      <c r="I40" s="526">
        <f>VLOOKUP(ShadowTable[[#This Row],[indicators]],Tablo_MonitoringTable[],6,FALSE)</f>
        <v>0</v>
      </c>
      <c r="J40" s="526">
        <f>VLOOKUP(ShadowTable[[#This Row],[indicators]],Tablo_MonitoringTable[],7,FALSE)</f>
        <v>0</v>
      </c>
      <c r="K40" s="526">
        <f>VLOOKUP(ShadowTable[[#This Row],[indicators]],Tablo_MonitoringTable[],8,FALSE)</f>
        <v>0</v>
      </c>
      <c r="L40" s="526">
        <f>VLOOKUP(ShadowTable[[#This Row],[indicators]],Tablo_MonitoringTable[],10,FALSE)</f>
        <v>0</v>
      </c>
      <c r="M40" s="526">
        <f>VLOOKUP(ShadowTable[[#This Row],[indicators]],Tablo_MonitoringTable[],11,FALSE)</f>
        <v>0</v>
      </c>
      <c r="N40" s="526">
        <f>VLOOKUP(ShadowTable[[#This Row],[indicators]],Tablo_MonitoringTable[],13,FALSE)</f>
        <v>0</v>
      </c>
      <c r="O40" s="526">
        <f>VLOOKUP(ShadowTable[[#This Row],[indicators]],Tablo_MonitoringTable[],14,FALSE)</f>
        <v>0</v>
      </c>
      <c r="P40" s="526">
        <f>VLOOKUP(ShadowTable[[#This Row],[indicators]],Tablo_MonitoringTable[],16,FALSE)</f>
        <v>0</v>
      </c>
      <c r="Q40" s="526">
        <f>VLOOKUP(ShadowTable[[#This Row],[indicators]],Tablo_MonitoringTable[],17,FALSE)</f>
        <v>0</v>
      </c>
      <c r="R40" s="526">
        <f>VLOOKUP(ShadowTable[[#This Row],[indicators]],Tablo_MonitoringTable[],19,FALSE)</f>
        <v>0</v>
      </c>
      <c r="S40" s="526">
        <f>VLOOKUP(ShadowTable[[#This Row],[indicators]],Tablo_MonitoringTable[],20,FALSE)</f>
        <v>0</v>
      </c>
      <c r="T40" s="526">
        <f>VLOOKUP(ShadowTable[[#This Row],[indicators]],Tablo_MonitoringTable[],22,FALSE)</f>
        <v>0</v>
      </c>
      <c r="U40" s="526">
        <f>VLOOKUP(ShadowTable[[#This Row],[indicators]],Tablo_MonitoringTable[],23,FALSE)</f>
        <v>0</v>
      </c>
      <c r="V40" s="225">
        <f>VLOOKUP(ShadowTable[[#This Row],[indicators]],Tablo_MonitoringTable[],25,FALSE)</f>
        <v>0</v>
      </c>
    </row>
    <row r="41" spans="1:16381" ht="105">
      <c r="A41" s="556" t="str">
        <f t="array" ref="A41">INDEX(CO_indicators_list[], SMALL(IF(CO_Indic_List='1_Entry_Table'!$B$16,ROW(CO_Indic_List)-7),ROWS(A$6:A41)),2)</f>
        <v>Output 3.2</v>
      </c>
      <c r="B41" s="530" t="str">
        <f>IF(ISERROR(VLOOKUP(A41,FillHome_OO[],3,FALSE))=TRUE,,VLOOKUP(A41,FillHome_OO[],3,FALSE))</f>
        <v>3.2 - Young people and women have enhanced ability to secure employment including self-employment</v>
      </c>
      <c r="C41" s="530">
        <f>Monitoring_Table!C41</f>
        <v>0</v>
      </c>
      <c r="D41" s="530" t="str">
        <f>VLOOKUP(ShadowTable[[#This Row],[indicators]],Tablo_MonitoringTable[],2,FALSE)</f>
        <v>Indicator 3.2.2</v>
      </c>
      <c r="E41" s="208" t="str">
        <f t="array" ref="E41">INDEX(CO_indicators_list[], SMALL(IF(CO_Indic_List='1_Entry_Table'!$B$16,ROW(CO_Indic_List)-7),ROWS(E$6:E41)),8)</f>
        <v>3.2.2 - Percentage of youth beneficiaries and women of employment and entrepreneurship programmes integrated 
in the labour market within three years</v>
      </c>
      <c r="F41" s="526">
        <f>IF(ISERROR(VLOOKUP(ShadowTable[[#This Row],[indicators]],Tablo_MonitoringTable[],3,FALSE))=TRUE,,VLOOKUP(ShadowTable[[#This Row],[indicators]],Tablo_MonitoringTable[],3,FALSE))</f>
        <v>0</v>
      </c>
      <c r="G41" s="526">
        <f>VLOOKUP(ShadowTable[[#This Row],[indicators]],Tablo_MonitoringTable[],4,FALSE)</f>
        <v>0</v>
      </c>
      <c r="H41" s="526">
        <f>VLOOKUP(ShadowTable[[#This Row],[indicators]],Tablo_MonitoringTable[],5,FALSE)</f>
        <v>0</v>
      </c>
      <c r="I41" s="526">
        <f>VLOOKUP(ShadowTable[[#This Row],[indicators]],Tablo_MonitoringTable[],6,FALSE)</f>
        <v>0</v>
      </c>
      <c r="J41" s="526">
        <f>VLOOKUP(ShadowTable[[#This Row],[indicators]],Tablo_MonitoringTable[],7,FALSE)</f>
        <v>0</v>
      </c>
      <c r="K41" s="526">
        <f>VLOOKUP(ShadowTable[[#This Row],[indicators]],Tablo_MonitoringTable[],8,FALSE)</f>
        <v>0</v>
      </c>
      <c r="L41" s="526">
        <f>VLOOKUP(ShadowTable[[#This Row],[indicators]],Tablo_MonitoringTable[],10,FALSE)</f>
        <v>0</v>
      </c>
      <c r="M41" s="526">
        <f>VLOOKUP(ShadowTable[[#This Row],[indicators]],Tablo_MonitoringTable[],11,FALSE)</f>
        <v>0</v>
      </c>
      <c r="N41" s="526">
        <f>VLOOKUP(ShadowTable[[#This Row],[indicators]],Tablo_MonitoringTable[],13,FALSE)</f>
        <v>0</v>
      </c>
      <c r="O41" s="526">
        <f>VLOOKUP(ShadowTable[[#This Row],[indicators]],Tablo_MonitoringTable[],14,FALSE)</f>
        <v>0</v>
      </c>
      <c r="P41" s="526">
        <f>VLOOKUP(ShadowTable[[#This Row],[indicators]],Tablo_MonitoringTable[],16,FALSE)</f>
        <v>0</v>
      </c>
      <c r="Q41" s="526">
        <f>VLOOKUP(ShadowTable[[#This Row],[indicators]],Tablo_MonitoringTable[],17,FALSE)</f>
        <v>0</v>
      </c>
      <c r="R41" s="526">
        <f>VLOOKUP(ShadowTable[[#This Row],[indicators]],Tablo_MonitoringTable[],19,FALSE)</f>
        <v>0</v>
      </c>
      <c r="S41" s="526">
        <f>VLOOKUP(ShadowTable[[#This Row],[indicators]],Tablo_MonitoringTable[],20,FALSE)</f>
        <v>0</v>
      </c>
      <c r="T41" s="526">
        <f>VLOOKUP(ShadowTable[[#This Row],[indicators]],Tablo_MonitoringTable[],22,FALSE)</f>
        <v>0</v>
      </c>
      <c r="U41" s="526">
        <f>VLOOKUP(ShadowTable[[#This Row],[indicators]],Tablo_MonitoringTable[],23,FALSE)</f>
        <v>0</v>
      </c>
      <c r="V41" s="225">
        <f>VLOOKUP(ShadowTable[[#This Row],[indicators]],Tablo_MonitoringTable[],25,FALSE)</f>
        <v>0</v>
      </c>
    </row>
    <row r="42" spans="1:16381" ht="90">
      <c r="A42" s="556" t="str">
        <f t="array" ref="A42">INDEX(CO_indicators_list[], SMALL(IF(CO_Indic_List='1_Entry_Table'!$B$16,ROW(CO_Indic_List)-7),ROWS(A$6:A42)),2)</f>
        <v>Output 3.3</v>
      </c>
      <c r="B42" s="530" t="str">
        <f>IF(ISERROR(VLOOKUP(A42,FillHome_OO[],3,FALSE))=TRUE,,VLOOKUP(A42,FillHome_OO[],3,FALSE))</f>
        <v>3.3 - Municipalities have strengthened technical capacities to develop integrated and SDG-aligned territorial development strategies that promote local employment opportunities particularly for youth and women</v>
      </c>
      <c r="C42" s="530">
        <f>Monitoring_Table!C42</f>
        <v>0</v>
      </c>
      <c r="D42" s="530" t="str">
        <f>VLOOKUP(ShadowTable[[#This Row],[indicators]],Tablo_MonitoringTable[],2,FALSE)</f>
        <v>Indicator 3.3.1</v>
      </c>
      <c r="E42" s="208" t="str">
        <f t="array" ref="E42">INDEX(CO_indicators_list[], SMALL(IF(CO_Indic_List='1_Entry_Table'!$B$16,ROW(CO_Indic_List)-7),ROWS(E$6:E42)),8)</f>
        <v xml:space="preserve">3.3.1 - Percentage of members of local development 
platforms that are young women and men 
</v>
      </c>
      <c r="F42" s="526">
        <f>IF(ISERROR(VLOOKUP(ShadowTable[[#This Row],[indicators]],Tablo_MonitoringTable[],3,FALSE))=TRUE,,VLOOKUP(ShadowTable[[#This Row],[indicators]],Tablo_MonitoringTable[],3,FALSE))</f>
        <v>0</v>
      </c>
      <c r="G42" s="526">
        <f>VLOOKUP(ShadowTable[[#This Row],[indicators]],Tablo_MonitoringTable[],4,FALSE)</f>
        <v>0</v>
      </c>
      <c r="H42" s="526">
        <f>VLOOKUP(ShadowTable[[#This Row],[indicators]],Tablo_MonitoringTable[],5,FALSE)</f>
        <v>0</v>
      </c>
      <c r="I42" s="526">
        <f>VLOOKUP(ShadowTable[[#This Row],[indicators]],Tablo_MonitoringTable[],6,FALSE)</f>
        <v>0</v>
      </c>
      <c r="J42" s="526">
        <f>VLOOKUP(ShadowTable[[#This Row],[indicators]],Tablo_MonitoringTable[],7,FALSE)</f>
        <v>0</v>
      </c>
      <c r="K42" s="526">
        <f>VLOOKUP(ShadowTable[[#This Row],[indicators]],Tablo_MonitoringTable[],8,FALSE)</f>
        <v>0</v>
      </c>
      <c r="L42" s="526">
        <f>VLOOKUP(ShadowTable[[#This Row],[indicators]],Tablo_MonitoringTable[],10,FALSE)</f>
        <v>0</v>
      </c>
      <c r="M42" s="526">
        <f>VLOOKUP(ShadowTable[[#This Row],[indicators]],Tablo_MonitoringTable[],11,FALSE)</f>
        <v>0</v>
      </c>
      <c r="N42" s="526">
        <f>VLOOKUP(ShadowTable[[#This Row],[indicators]],Tablo_MonitoringTable[],13,FALSE)</f>
        <v>0</v>
      </c>
      <c r="O42" s="526">
        <f>VLOOKUP(ShadowTable[[#This Row],[indicators]],Tablo_MonitoringTable[],14,FALSE)</f>
        <v>0</v>
      </c>
      <c r="P42" s="526">
        <f>VLOOKUP(ShadowTable[[#This Row],[indicators]],Tablo_MonitoringTable[],16,FALSE)</f>
        <v>0</v>
      </c>
      <c r="Q42" s="526">
        <f>VLOOKUP(ShadowTable[[#This Row],[indicators]],Tablo_MonitoringTable[],17,FALSE)</f>
        <v>0</v>
      </c>
      <c r="R42" s="526">
        <f>VLOOKUP(ShadowTable[[#This Row],[indicators]],Tablo_MonitoringTable[],19,FALSE)</f>
        <v>0</v>
      </c>
      <c r="S42" s="526">
        <f>VLOOKUP(ShadowTable[[#This Row],[indicators]],Tablo_MonitoringTable[],20,FALSE)</f>
        <v>0</v>
      </c>
      <c r="T42" s="526">
        <f>VLOOKUP(ShadowTable[[#This Row],[indicators]],Tablo_MonitoringTable[],22,FALSE)</f>
        <v>0</v>
      </c>
      <c r="U42" s="526">
        <f>VLOOKUP(ShadowTable[[#This Row],[indicators]],Tablo_MonitoringTable[],23,FALSE)</f>
        <v>0</v>
      </c>
      <c r="V42" s="225">
        <f>VLOOKUP(ShadowTable[[#This Row],[indicators]],Tablo_MonitoringTable[],25,FALSE)</f>
        <v>0</v>
      </c>
    </row>
    <row r="43" spans="1:16381" ht="90">
      <c r="A43" s="556" t="str">
        <f t="array" ref="A43">INDEX(CO_indicators_list[], SMALL(IF(CO_Indic_List='1_Entry_Table'!$B$16,ROW(CO_Indic_List)-7),ROWS(A$6:A43)),2)</f>
        <v>Output 3.3</v>
      </c>
      <c r="B43" s="530" t="str">
        <f>IF(ISERROR(VLOOKUP(A43,FillHome_OO[],3,FALSE))=TRUE,,VLOOKUP(A43,FillHome_OO[],3,FALSE))</f>
        <v>3.3 - Municipalities have strengthened technical capacities to develop integrated and SDG-aligned territorial development strategies that promote local employment opportunities particularly for youth and women</v>
      </c>
      <c r="C43" s="530">
        <f>Monitoring_Table!C43</f>
        <v>0</v>
      </c>
      <c r="D43" s="530" t="str">
        <f>VLOOKUP(ShadowTable[[#This Row],[indicators]],Tablo_MonitoringTable[],2,FALSE)</f>
        <v>Indicator 3.3.2</v>
      </c>
      <c r="E43" s="208" t="str">
        <f t="array" ref="E43">INDEX(CO_indicators_list[], SMALL(IF(CO_Indic_List='1_Entry_Table'!$B$16,ROW(CO_Indic_List)-7),ROWS(E$6:E43)),8)</f>
        <v xml:space="preserve">3.3.2 - Number of elaborated territorial local economic development strategies that explicitly promote employment opportunities for youth and women </v>
      </c>
      <c r="F43" s="526">
        <f>IF(ISERROR(VLOOKUP(ShadowTable[[#This Row],[indicators]],Tablo_MonitoringTable[],3,FALSE))=TRUE,,VLOOKUP(ShadowTable[[#This Row],[indicators]],Tablo_MonitoringTable[],3,FALSE))</f>
        <v>0</v>
      </c>
      <c r="G43" s="526">
        <f>VLOOKUP(ShadowTable[[#This Row],[indicators]],Tablo_MonitoringTable[],4,FALSE)</f>
        <v>0</v>
      </c>
      <c r="H43" s="526">
        <f>VLOOKUP(ShadowTable[[#This Row],[indicators]],Tablo_MonitoringTable[],5,FALSE)</f>
        <v>0</v>
      </c>
      <c r="I43" s="526">
        <f>VLOOKUP(ShadowTable[[#This Row],[indicators]],Tablo_MonitoringTable[],6,FALSE)</f>
        <v>0</v>
      </c>
      <c r="J43" s="526">
        <f>VLOOKUP(ShadowTable[[#This Row],[indicators]],Tablo_MonitoringTable[],7,FALSE)</f>
        <v>0</v>
      </c>
      <c r="K43" s="526">
        <f>VLOOKUP(ShadowTable[[#This Row],[indicators]],Tablo_MonitoringTable[],8,FALSE)</f>
        <v>0</v>
      </c>
      <c r="L43" s="526">
        <f>VLOOKUP(ShadowTable[[#This Row],[indicators]],Tablo_MonitoringTable[],10,FALSE)</f>
        <v>0</v>
      </c>
      <c r="M43" s="526">
        <f>VLOOKUP(ShadowTable[[#This Row],[indicators]],Tablo_MonitoringTable[],11,FALSE)</f>
        <v>0</v>
      </c>
      <c r="N43" s="526">
        <f>VLOOKUP(ShadowTable[[#This Row],[indicators]],Tablo_MonitoringTable[],13,FALSE)</f>
        <v>0</v>
      </c>
      <c r="O43" s="526">
        <f>VLOOKUP(ShadowTable[[#This Row],[indicators]],Tablo_MonitoringTable[],14,FALSE)</f>
        <v>0</v>
      </c>
      <c r="P43" s="526">
        <f>VLOOKUP(ShadowTable[[#This Row],[indicators]],Tablo_MonitoringTable[],16,FALSE)</f>
        <v>0</v>
      </c>
      <c r="Q43" s="526">
        <f>VLOOKUP(ShadowTable[[#This Row],[indicators]],Tablo_MonitoringTable[],17,FALSE)</f>
        <v>0</v>
      </c>
      <c r="R43" s="526">
        <f>VLOOKUP(ShadowTable[[#This Row],[indicators]],Tablo_MonitoringTable[],19,FALSE)</f>
        <v>0</v>
      </c>
      <c r="S43" s="526">
        <f>VLOOKUP(ShadowTable[[#This Row],[indicators]],Tablo_MonitoringTable[],20,FALSE)</f>
        <v>0</v>
      </c>
      <c r="T43" s="526">
        <f>VLOOKUP(ShadowTable[[#This Row],[indicators]],Tablo_MonitoringTable[],22,FALSE)</f>
        <v>0</v>
      </c>
      <c r="U43" s="526">
        <f>VLOOKUP(ShadowTable[[#This Row],[indicators]],Tablo_MonitoringTable[],23,FALSE)</f>
        <v>0</v>
      </c>
      <c r="V43" s="225">
        <f>VLOOKUP(ShadowTable[[#This Row],[indicators]],Tablo_MonitoringTable[],25,FALSE)</f>
        <v>0</v>
      </c>
    </row>
    <row r="44" spans="1:16381" ht="75">
      <c r="A44" s="556" t="str">
        <f t="array" ref="A44">INDEX(CO_indicators_list[], SMALL(IF(CO_Indic_List='1_Entry_Table'!$B$16,ROW(CO_Indic_List)-7),ROWS(A$6:A44)),2)</f>
        <v>Output 3.4</v>
      </c>
      <c r="B44" s="530" t="str">
        <f>IF(ISERROR(VLOOKUP(A44,FillHome_OO[],3,FALSE))=TRUE,,VLOOKUP(A44,FillHome_OO[],3,FALSE))</f>
        <v>3.4 - The Ministry of Family and Social Inclusion has enhanced technical capacity to ensure access to the social protection system by the most vulnerable groups particularly women and children.</v>
      </c>
      <c r="C44" s="530">
        <f>Monitoring_Table!C44</f>
        <v>0</v>
      </c>
      <c r="D44" s="530" t="str">
        <f>VLOOKUP(ShadowTable[[#This Row],[indicators]],Tablo_MonitoringTable[],2,FALSE)</f>
        <v>Indicator 3.4.1</v>
      </c>
      <c r="E44" s="208" t="str">
        <f t="array" ref="E44">INDEX(CO_indicators_list[], SMALL(IF(CO_Indic_List='1_Entry_Table'!$B$16,ROW(CO_Indic_List)-7),ROWS(E$6:E44)),8)</f>
        <v>3.4.1 - Existence of a functional integrated system for monitoring and evaluating the social protection programme</v>
      </c>
      <c r="F44" s="526">
        <f>IF(ISERROR(VLOOKUP(ShadowTable[[#This Row],[indicators]],Tablo_MonitoringTable[],3,FALSE))=TRUE,,VLOOKUP(ShadowTable[[#This Row],[indicators]],Tablo_MonitoringTable[],3,FALSE))</f>
        <v>0</v>
      </c>
      <c r="G44" s="526">
        <f>VLOOKUP(ShadowTable[[#This Row],[indicators]],Tablo_MonitoringTable[],4,FALSE)</f>
        <v>0</v>
      </c>
      <c r="H44" s="526">
        <f>VLOOKUP(ShadowTable[[#This Row],[indicators]],Tablo_MonitoringTable[],5,FALSE)</f>
        <v>0</v>
      </c>
      <c r="I44" s="526">
        <f>VLOOKUP(ShadowTable[[#This Row],[indicators]],Tablo_MonitoringTable[],6,FALSE)</f>
        <v>0</v>
      </c>
      <c r="J44" s="526">
        <f>VLOOKUP(ShadowTable[[#This Row],[indicators]],Tablo_MonitoringTable[],7,FALSE)</f>
        <v>0</v>
      </c>
      <c r="K44" s="526">
        <f>VLOOKUP(ShadowTable[[#This Row],[indicators]],Tablo_MonitoringTable[],8,FALSE)</f>
        <v>0</v>
      </c>
      <c r="L44" s="526">
        <f>VLOOKUP(ShadowTable[[#This Row],[indicators]],Tablo_MonitoringTable[],10,FALSE)</f>
        <v>0</v>
      </c>
      <c r="M44" s="526">
        <f>VLOOKUP(ShadowTable[[#This Row],[indicators]],Tablo_MonitoringTable[],11,FALSE)</f>
        <v>0</v>
      </c>
      <c r="N44" s="526">
        <f>VLOOKUP(ShadowTable[[#This Row],[indicators]],Tablo_MonitoringTable[],13,FALSE)</f>
        <v>0</v>
      </c>
      <c r="O44" s="526">
        <f>VLOOKUP(ShadowTable[[#This Row],[indicators]],Tablo_MonitoringTable[],14,FALSE)</f>
        <v>0</v>
      </c>
      <c r="P44" s="526">
        <f>VLOOKUP(ShadowTable[[#This Row],[indicators]],Tablo_MonitoringTable[],16,FALSE)</f>
        <v>0</v>
      </c>
      <c r="Q44" s="526">
        <f>VLOOKUP(ShadowTable[[#This Row],[indicators]],Tablo_MonitoringTable[],17,FALSE)</f>
        <v>0</v>
      </c>
      <c r="R44" s="526">
        <f>VLOOKUP(ShadowTable[[#This Row],[indicators]],Tablo_MonitoringTable[],19,FALSE)</f>
        <v>0</v>
      </c>
      <c r="S44" s="526">
        <f>VLOOKUP(ShadowTable[[#This Row],[indicators]],Tablo_MonitoringTable[],20,FALSE)</f>
        <v>0</v>
      </c>
      <c r="T44" s="526">
        <f>VLOOKUP(ShadowTable[[#This Row],[indicators]],Tablo_MonitoringTable[],22,FALSE)</f>
        <v>0</v>
      </c>
      <c r="U44" s="526">
        <f>VLOOKUP(ShadowTable[[#This Row],[indicators]],Tablo_MonitoringTable[],23,FALSE)</f>
        <v>0</v>
      </c>
      <c r="V44" s="225">
        <f>VLOOKUP(ShadowTable[[#This Row],[indicators]],Tablo_MonitoringTable[],25,FALSE)</f>
        <v>0</v>
      </c>
    </row>
    <row r="45" spans="1:16381" ht="90">
      <c r="A45" s="556" t="str">
        <f t="array" ref="A45">INDEX(CO_indicators_list[], SMALL(IF(CO_Indic_List='1_Entry_Table'!$B$16,ROW(CO_Indic_List)-7),ROWS(A$6:A45)),2)</f>
        <v>Output 3.4</v>
      </c>
      <c r="B45" s="530" t="str">
        <f>IF(ISERROR(VLOOKUP(A45,FillHome_OO[],3,FALSE))=TRUE,,VLOOKUP(A45,FillHome_OO[],3,FALSE))</f>
        <v>3.4 - The Ministry of Family and Social Inclusion has enhanced technical capacity to ensure access to the social protection system by the most vulnerable groups particularly women and children.</v>
      </c>
      <c r="C45" s="530">
        <f>Monitoring_Table!C45</f>
        <v>0</v>
      </c>
      <c r="D45" s="530" t="str">
        <f>VLOOKUP(ShadowTable[[#This Row],[indicators]],Tablo_MonitoringTable[],2,FALSE)</f>
        <v>Indicator 3.4.2</v>
      </c>
      <c r="E45" s="208" t="str">
        <f t="array" ref="E45">INDEX(CO_indicators_list[], SMALL(IF(CO_Indic_List='1_Entry_Table'!$B$16,ROW(CO_Indic_List)-7),ROWS(E$6:E45)),8)</f>
        <v>3.4.2 - Extent to which policy and institutional reforms increase access to social protection targeting the poor at municipal level (disaggregated by sex, rural and urban)</v>
      </c>
      <c r="F45" s="526">
        <f>IF(ISERROR(VLOOKUP(ShadowTable[[#This Row],[indicators]],Tablo_MonitoringTable[],3,FALSE))=TRUE,,VLOOKUP(ShadowTable[[#This Row],[indicators]],Tablo_MonitoringTable[],3,FALSE))</f>
        <v>0</v>
      </c>
      <c r="G45" s="526">
        <f>VLOOKUP(ShadowTable[[#This Row],[indicators]],Tablo_MonitoringTable[],4,FALSE)</f>
        <v>0</v>
      </c>
      <c r="H45" s="526">
        <f>VLOOKUP(ShadowTable[[#This Row],[indicators]],Tablo_MonitoringTable[],5,FALSE)</f>
        <v>0</v>
      </c>
      <c r="I45" s="526">
        <f>VLOOKUP(ShadowTable[[#This Row],[indicators]],Tablo_MonitoringTable[],6,FALSE)</f>
        <v>0</v>
      </c>
      <c r="J45" s="526">
        <f>VLOOKUP(ShadowTable[[#This Row],[indicators]],Tablo_MonitoringTable[],7,FALSE)</f>
        <v>0</v>
      </c>
      <c r="K45" s="526">
        <f>VLOOKUP(ShadowTable[[#This Row],[indicators]],Tablo_MonitoringTable[],8,FALSE)</f>
        <v>0</v>
      </c>
      <c r="L45" s="526">
        <f>VLOOKUP(ShadowTable[[#This Row],[indicators]],Tablo_MonitoringTable[],10,FALSE)</f>
        <v>0</v>
      </c>
      <c r="M45" s="526">
        <f>VLOOKUP(ShadowTable[[#This Row],[indicators]],Tablo_MonitoringTable[],11,FALSE)</f>
        <v>0</v>
      </c>
      <c r="N45" s="526">
        <f>VLOOKUP(ShadowTable[[#This Row],[indicators]],Tablo_MonitoringTable[],13,FALSE)</f>
        <v>0</v>
      </c>
      <c r="O45" s="526">
        <f>VLOOKUP(ShadowTable[[#This Row],[indicators]],Tablo_MonitoringTable[],14,FALSE)</f>
        <v>0</v>
      </c>
      <c r="P45" s="526">
        <f>VLOOKUP(ShadowTable[[#This Row],[indicators]],Tablo_MonitoringTable[],16,FALSE)</f>
        <v>0</v>
      </c>
      <c r="Q45" s="526">
        <f>VLOOKUP(ShadowTable[[#This Row],[indicators]],Tablo_MonitoringTable[],17,FALSE)</f>
        <v>0</v>
      </c>
      <c r="R45" s="526">
        <f>VLOOKUP(ShadowTable[[#This Row],[indicators]],Tablo_MonitoringTable[],19,FALSE)</f>
        <v>0</v>
      </c>
      <c r="S45" s="526">
        <f>VLOOKUP(ShadowTable[[#This Row],[indicators]],Tablo_MonitoringTable[],20,FALSE)</f>
        <v>0</v>
      </c>
      <c r="T45" s="526">
        <f>VLOOKUP(ShadowTable[[#This Row],[indicators]],Tablo_MonitoringTable[],22,FALSE)</f>
        <v>0</v>
      </c>
      <c r="U45" s="526">
        <f>VLOOKUP(ShadowTable[[#This Row],[indicators]],Tablo_MonitoringTable[],23,FALSE)</f>
        <v>0</v>
      </c>
      <c r="V45" s="225">
        <f>VLOOKUP(ShadowTable[[#This Row],[indicators]],Tablo_MonitoringTable[],25,FALSE)</f>
        <v>0</v>
      </c>
    </row>
    <row r="46" spans="1:16381" ht="75">
      <c r="A46" s="556" t="str">
        <f t="array" ref="A46">INDEX(CO_indicators_list[], SMALL(IF(CO_Indic_List='1_Entry_Table'!$B$16,ROW(CO_Indic_List)-7),ROWS(A$6:A46)),2)</f>
        <v>Outcome 4</v>
      </c>
      <c r="B46" s="530" t="str">
        <f>IF(ISERROR(VLOOKUP(A46,FillHome_OO[],3,FALSE))=TRUE,,VLOOKUP(A46,FillHome_OO[],3,FALSE))</f>
        <v>4 - By 2022, Cabo Verdean citizens benefit from a system of democratic governance and public administration that is more effective, transparent, and participative</v>
      </c>
      <c r="C46" s="530">
        <f>Monitoring_Table!C46</f>
        <v>0</v>
      </c>
      <c r="D46" s="530" t="str">
        <f>VLOOKUP(ShadowTable[[#This Row],[indicators]],Tablo_MonitoringTable[],2,FALSE)</f>
        <v>Indicator 4.1</v>
      </c>
      <c r="E46" s="208" t="str">
        <f t="array" ref="E46">INDEX(CO_indicators_list[], SMALL(IF(CO_Indic_List='1_Entry_Table'!$B$16,ROW(CO_Indic_List)-7),ROWS(E$6:E46)),8)</f>
        <v>4.1 - Number of national and local government programmes elaborated and implemented with results-based management approach</v>
      </c>
      <c r="F46" s="526">
        <f>IF(ISERROR(VLOOKUP(ShadowTable[[#This Row],[indicators]],Tablo_MonitoringTable[],3,FALSE))=TRUE,,VLOOKUP(ShadowTable[[#This Row],[indicators]],Tablo_MonitoringTable[],3,FALSE))</f>
        <v>0</v>
      </c>
      <c r="G46" s="526">
        <f>VLOOKUP(ShadowTable[[#This Row],[indicators]],Tablo_MonitoringTable[],4,FALSE)</f>
        <v>0</v>
      </c>
      <c r="H46" s="526">
        <f>VLOOKUP(ShadowTable[[#This Row],[indicators]],Tablo_MonitoringTable[],5,FALSE)</f>
        <v>0</v>
      </c>
      <c r="I46" s="526">
        <f>VLOOKUP(ShadowTable[[#This Row],[indicators]],Tablo_MonitoringTable[],6,FALSE)</f>
        <v>0</v>
      </c>
      <c r="J46" s="526">
        <f>VLOOKUP(ShadowTable[[#This Row],[indicators]],Tablo_MonitoringTable[],7,FALSE)</f>
        <v>0</v>
      </c>
      <c r="K46" s="526">
        <f>VLOOKUP(ShadowTable[[#This Row],[indicators]],Tablo_MonitoringTable[],8,FALSE)</f>
        <v>0</v>
      </c>
      <c r="L46" s="526">
        <f>VLOOKUP(ShadowTable[[#This Row],[indicators]],Tablo_MonitoringTable[],10,FALSE)</f>
        <v>0</v>
      </c>
      <c r="M46" s="526">
        <f>VLOOKUP(ShadowTable[[#This Row],[indicators]],Tablo_MonitoringTable[],11,FALSE)</f>
        <v>0</v>
      </c>
      <c r="N46" s="526">
        <f>VLOOKUP(ShadowTable[[#This Row],[indicators]],Tablo_MonitoringTable[],13,FALSE)</f>
        <v>0</v>
      </c>
      <c r="O46" s="526">
        <f>VLOOKUP(ShadowTable[[#This Row],[indicators]],Tablo_MonitoringTable[],14,FALSE)</f>
        <v>0</v>
      </c>
      <c r="P46" s="526">
        <f>VLOOKUP(ShadowTable[[#This Row],[indicators]],Tablo_MonitoringTable[],16,FALSE)</f>
        <v>0</v>
      </c>
      <c r="Q46" s="526">
        <f>VLOOKUP(ShadowTable[[#This Row],[indicators]],Tablo_MonitoringTable[],17,FALSE)</f>
        <v>0</v>
      </c>
      <c r="R46" s="526">
        <f>VLOOKUP(ShadowTable[[#This Row],[indicators]],Tablo_MonitoringTable[],19,FALSE)</f>
        <v>0</v>
      </c>
      <c r="S46" s="526">
        <f>VLOOKUP(ShadowTable[[#This Row],[indicators]],Tablo_MonitoringTable[],20,FALSE)</f>
        <v>0</v>
      </c>
      <c r="T46" s="526">
        <f>VLOOKUP(ShadowTable[[#This Row],[indicators]],Tablo_MonitoringTable[],22,FALSE)</f>
        <v>0</v>
      </c>
      <c r="U46" s="526">
        <f>VLOOKUP(ShadowTable[[#This Row],[indicators]],Tablo_MonitoringTable[],23,FALSE)</f>
        <v>0</v>
      </c>
      <c r="V46" s="225">
        <f>VLOOKUP(ShadowTable[[#This Row],[indicators]],Tablo_MonitoringTable[],25,FALSE)</f>
        <v>0</v>
      </c>
    </row>
    <row r="47" spans="1:16381" ht="60">
      <c r="A47" s="556" t="str">
        <f t="array" ref="A47">INDEX(CO_indicators_list[], SMALL(IF(CO_Indic_List='1_Entry_Table'!$B$16,ROW(CO_Indic_List)-7),ROWS(A$6:A47)),2)</f>
        <v>Outcome 4</v>
      </c>
      <c r="B47" s="530" t="str">
        <f>IF(ISERROR(VLOOKUP(A47,FillHome_OO[],3,FALSE))=TRUE,,VLOOKUP(A47,FillHome_OO[],3,FALSE))</f>
        <v>4 - By 2022, Cabo Verdean citizens benefit from a system of democratic governance and public administration that is more effective, transparent, and participative</v>
      </c>
      <c r="C47" s="530">
        <f>Monitoring_Table!C47</f>
        <v>0</v>
      </c>
      <c r="D47" s="530" t="str">
        <f>VLOOKUP(ShadowTable[[#This Row],[indicators]],Tablo_MonitoringTable[],2,FALSE)</f>
        <v>Indicator 4.2</v>
      </c>
      <c r="E47" s="208" t="str">
        <f t="array" ref="E47">INDEX(CO_indicators_list[], SMALL(IF(CO_Indic_List='1_Entry_Table'!$B$16,ROW(CO_Indic_List)-7),ROWS(E$6:E47)),8)</f>
        <v xml:space="preserve">4.2 - Percentage of gendersensitive local and national budget lines </v>
      </c>
      <c r="F47" s="526">
        <f>IF(ISERROR(VLOOKUP(ShadowTable[[#This Row],[indicators]],Tablo_MonitoringTable[],3,FALSE))=TRUE,,VLOOKUP(ShadowTable[[#This Row],[indicators]],Tablo_MonitoringTable[],3,FALSE))</f>
        <v>0</v>
      </c>
      <c r="G47" s="526">
        <f>VLOOKUP(ShadowTable[[#This Row],[indicators]],Tablo_MonitoringTable[],4,FALSE)</f>
        <v>0</v>
      </c>
      <c r="H47" s="526">
        <f>VLOOKUP(ShadowTable[[#This Row],[indicators]],Tablo_MonitoringTable[],5,FALSE)</f>
        <v>0</v>
      </c>
      <c r="I47" s="526">
        <f>VLOOKUP(ShadowTable[[#This Row],[indicators]],Tablo_MonitoringTable[],6,FALSE)</f>
        <v>0</v>
      </c>
      <c r="J47" s="526">
        <f>VLOOKUP(ShadowTable[[#This Row],[indicators]],Tablo_MonitoringTable[],7,FALSE)</f>
        <v>0</v>
      </c>
      <c r="K47" s="526">
        <f>VLOOKUP(ShadowTable[[#This Row],[indicators]],Tablo_MonitoringTable[],8,FALSE)</f>
        <v>0</v>
      </c>
      <c r="L47" s="526">
        <f>VLOOKUP(ShadowTable[[#This Row],[indicators]],Tablo_MonitoringTable[],10,FALSE)</f>
        <v>0</v>
      </c>
      <c r="M47" s="526">
        <f>VLOOKUP(ShadowTable[[#This Row],[indicators]],Tablo_MonitoringTable[],11,FALSE)</f>
        <v>0</v>
      </c>
      <c r="N47" s="526">
        <f>VLOOKUP(ShadowTable[[#This Row],[indicators]],Tablo_MonitoringTable[],13,FALSE)</f>
        <v>0</v>
      </c>
      <c r="O47" s="526">
        <f>VLOOKUP(ShadowTable[[#This Row],[indicators]],Tablo_MonitoringTable[],14,FALSE)</f>
        <v>0</v>
      </c>
      <c r="P47" s="526">
        <f>VLOOKUP(ShadowTable[[#This Row],[indicators]],Tablo_MonitoringTable[],16,FALSE)</f>
        <v>0</v>
      </c>
      <c r="Q47" s="526">
        <f>VLOOKUP(ShadowTable[[#This Row],[indicators]],Tablo_MonitoringTable[],17,FALSE)</f>
        <v>0</v>
      </c>
      <c r="R47" s="526">
        <f>VLOOKUP(ShadowTable[[#This Row],[indicators]],Tablo_MonitoringTable[],19,FALSE)</f>
        <v>0</v>
      </c>
      <c r="S47" s="526">
        <f>VLOOKUP(ShadowTable[[#This Row],[indicators]],Tablo_MonitoringTable[],20,FALSE)</f>
        <v>0</v>
      </c>
      <c r="T47" s="526">
        <f>VLOOKUP(ShadowTable[[#This Row],[indicators]],Tablo_MonitoringTable[],22,FALSE)</f>
        <v>0</v>
      </c>
      <c r="U47" s="526">
        <f>VLOOKUP(ShadowTable[[#This Row],[indicators]],Tablo_MonitoringTable[],23,FALSE)</f>
        <v>0</v>
      </c>
      <c r="V47" s="225">
        <f>VLOOKUP(ShadowTable[[#This Row],[indicators]],Tablo_MonitoringTable[],25,FALSE)</f>
        <v>0</v>
      </c>
    </row>
    <row r="48" spans="1:16381" ht="60">
      <c r="A48" s="556" t="str">
        <f t="array" ref="A48">INDEX(CO_indicators_list[], SMALL(IF(CO_Indic_List='1_Entry_Table'!$B$16,ROW(CO_Indic_List)-7),ROWS(A$6:A48)),2)</f>
        <v>Outcome 4</v>
      </c>
      <c r="B48" s="530" t="str">
        <f>IF(ISERROR(VLOOKUP(A48,FillHome_OO[],3,FALSE))=TRUE,,VLOOKUP(A48,FillHome_OO[],3,FALSE))</f>
        <v>4 - By 2022, Cabo Verdean citizens benefit from a system of democratic governance and public administration that is more effective, transparent, and participative</v>
      </c>
      <c r="C48" s="530">
        <f>Monitoring_Table!C48</f>
        <v>0</v>
      </c>
      <c r="D48" s="530" t="str">
        <f>VLOOKUP(ShadowTable[[#This Row],[indicators]],Tablo_MonitoringTable[],2,FALSE)</f>
        <v>Indicator 4.3</v>
      </c>
      <c r="E48" s="208" t="str">
        <f t="array" ref="E48">INDEX(CO_indicators_list[], SMALL(IF(CO_Indic_List='1_Entry_Table'!$B$16,ROW(CO_Indic_List)-7),ROWS(E$6:E48)),8)</f>
        <v>4.3 - Percentage of women elected to parliament and local government</v>
      </c>
      <c r="F48" s="526">
        <f>IF(ISERROR(VLOOKUP(ShadowTable[[#This Row],[indicators]],Tablo_MonitoringTable[],3,FALSE))=TRUE,,VLOOKUP(ShadowTable[[#This Row],[indicators]],Tablo_MonitoringTable[],3,FALSE))</f>
        <v>0</v>
      </c>
      <c r="G48" s="526">
        <f>VLOOKUP(ShadowTable[[#This Row],[indicators]],Tablo_MonitoringTable[],4,FALSE)</f>
        <v>0</v>
      </c>
      <c r="H48" s="526">
        <f>VLOOKUP(ShadowTable[[#This Row],[indicators]],Tablo_MonitoringTable[],5,FALSE)</f>
        <v>0</v>
      </c>
      <c r="I48" s="526">
        <f>VLOOKUP(ShadowTable[[#This Row],[indicators]],Tablo_MonitoringTable[],6,FALSE)</f>
        <v>0</v>
      </c>
      <c r="J48" s="526">
        <f>VLOOKUP(ShadowTable[[#This Row],[indicators]],Tablo_MonitoringTable[],7,FALSE)</f>
        <v>0</v>
      </c>
      <c r="K48" s="526">
        <f>VLOOKUP(ShadowTable[[#This Row],[indicators]],Tablo_MonitoringTable[],8,FALSE)</f>
        <v>0</v>
      </c>
      <c r="L48" s="526">
        <f>VLOOKUP(ShadowTable[[#This Row],[indicators]],Tablo_MonitoringTable[],10,FALSE)</f>
        <v>0</v>
      </c>
      <c r="M48" s="526">
        <f>VLOOKUP(ShadowTable[[#This Row],[indicators]],Tablo_MonitoringTable[],11,FALSE)</f>
        <v>0</v>
      </c>
      <c r="N48" s="526">
        <f>VLOOKUP(ShadowTable[[#This Row],[indicators]],Tablo_MonitoringTable[],13,FALSE)</f>
        <v>0</v>
      </c>
      <c r="O48" s="526">
        <f>VLOOKUP(ShadowTable[[#This Row],[indicators]],Tablo_MonitoringTable[],14,FALSE)</f>
        <v>0</v>
      </c>
      <c r="P48" s="526">
        <f>VLOOKUP(ShadowTable[[#This Row],[indicators]],Tablo_MonitoringTable[],16,FALSE)</f>
        <v>0</v>
      </c>
      <c r="Q48" s="526">
        <f>VLOOKUP(ShadowTable[[#This Row],[indicators]],Tablo_MonitoringTable[],17,FALSE)</f>
        <v>0</v>
      </c>
      <c r="R48" s="526">
        <f>VLOOKUP(ShadowTable[[#This Row],[indicators]],Tablo_MonitoringTable[],19,FALSE)</f>
        <v>0</v>
      </c>
      <c r="S48" s="526">
        <f>VLOOKUP(ShadowTable[[#This Row],[indicators]],Tablo_MonitoringTable[],20,FALSE)</f>
        <v>0</v>
      </c>
      <c r="T48" s="526">
        <f>VLOOKUP(ShadowTable[[#This Row],[indicators]],Tablo_MonitoringTable[],22,FALSE)</f>
        <v>0</v>
      </c>
      <c r="U48" s="526">
        <f>VLOOKUP(ShadowTable[[#This Row],[indicators]],Tablo_MonitoringTable[],23,FALSE)</f>
        <v>0</v>
      </c>
      <c r="V48" s="225">
        <f>VLOOKUP(ShadowTable[[#This Row],[indicators]],Tablo_MonitoringTable[],25,FALSE)</f>
        <v>0</v>
      </c>
    </row>
    <row r="49" spans="1:22" ht="75">
      <c r="A49" s="556" t="str">
        <f t="array" ref="A49">INDEX(CO_indicators_list[], SMALL(IF(CO_Indic_List='1_Entry_Table'!$B$16,ROW(CO_Indic_List)-7),ROWS(A$6:A49)),2)</f>
        <v>Outcome 4</v>
      </c>
      <c r="B49" s="530" t="str">
        <f>IF(ISERROR(VLOOKUP(A49,FillHome_OO[],3,FALSE))=TRUE,,VLOOKUP(A49,FillHome_OO[],3,FALSE))</f>
        <v>4 - By 2022, Cabo Verdean citizens benefit from a system of democratic governance and public administration that is more effective, transparent, and participative</v>
      </c>
      <c r="C49" s="530">
        <f>Monitoring_Table!C49</f>
        <v>0</v>
      </c>
      <c r="D49" s="530" t="str">
        <f>VLOOKUP(ShadowTable[[#This Row],[indicators]],Tablo_MonitoringTable[],2,FALSE)</f>
        <v>Indicator 4.4</v>
      </c>
      <c r="E49" s="208" t="str">
        <f t="array" ref="E49">INDEX(CO_indicators_list[], SMALL(IF(CO_Indic_List='1_Entry_Table'!$B$16,ROW(CO_Indic_List)-7),ROWS(E$6:E49)),8)</f>
        <v>4.4 - Number of functional participation mechanisms for identification of priorities or public policies at national and local levels</v>
      </c>
      <c r="F49" s="526">
        <f>IF(ISERROR(VLOOKUP(ShadowTable[[#This Row],[indicators]],Tablo_MonitoringTable[],3,FALSE))=TRUE,,VLOOKUP(ShadowTable[[#This Row],[indicators]],Tablo_MonitoringTable[],3,FALSE))</f>
        <v>0</v>
      </c>
      <c r="G49" s="526">
        <f>VLOOKUP(ShadowTable[[#This Row],[indicators]],Tablo_MonitoringTable[],4,FALSE)</f>
        <v>0</v>
      </c>
      <c r="H49" s="526">
        <f>VLOOKUP(ShadowTable[[#This Row],[indicators]],Tablo_MonitoringTable[],5,FALSE)</f>
        <v>0</v>
      </c>
      <c r="I49" s="526">
        <f>VLOOKUP(ShadowTable[[#This Row],[indicators]],Tablo_MonitoringTable[],6,FALSE)</f>
        <v>0</v>
      </c>
      <c r="J49" s="526">
        <f>VLOOKUP(ShadowTable[[#This Row],[indicators]],Tablo_MonitoringTable[],7,FALSE)</f>
        <v>0</v>
      </c>
      <c r="K49" s="526">
        <f>VLOOKUP(ShadowTable[[#This Row],[indicators]],Tablo_MonitoringTable[],8,FALSE)</f>
        <v>0</v>
      </c>
      <c r="L49" s="526">
        <f>VLOOKUP(ShadowTable[[#This Row],[indicators]],Tablo_MonitoringTable[],10,FALSE)</f>
        <v>0</v>
      </c>
      <c r="M49" s="526">
        <f>VLOOKUP(ShadowTable[[#This Row],[indicators]],Tablo_MonitoringTable[],11,FALSE)</f>
        <v>0</v>
      </c>
      <c r="N49" s="526">
        <f>VLOOKUP(ShadowTable[[#This Row],[indicators]],Tablo_MonitoringTable[],13,FALSE)</f>
        <v>0</v>
      </c>
      <c r="O49" s="526">
        <f>VLOOKUP(ShadowTable[[#This Row],[indicators]],Tablo_MonitoringTable[],14,FALSE)</f>
        <v>0</v>
      </c>
      <c r="P49" s="526">
        <f>VLOOKUP(ShadowTable[[#This Row],[indicators]],Tablo_MonitoringTable[],16,FALSE)</f>
        <v>0</v>
      </c>
      <c r="Q49" s="526">
        <f>VLOOKUP(ShadowTable[[#This Row],[indicators]],Tablo_MonitoringTable[],17,FALSE)</f>
        <v>0</v>
      </c>
      <c r="R49" s="526">
        <f>VLOOKUP(ShadowTable[[#This Row],[indicators]],Tablo_MonitoringTable[],19,FALSE)</f>
        <v>0</v>
      </c>
      <c r="S49" s="526">
        <f>VLOOKUP(ShadowTable[[#This Row],[indicators]],Tablo_MonitoringTable[],20,FALSE)</f>
        <v>0</v>
      </c>
      <c r="T49" s="526">
        <f>VLOOKUP(ShadowTable[[#This Row],[indicators]],Tablo_MonitoringTable[],22,FALSE)</f>
        <v>0</v>
      </c>
      <c r="U49" s="526">
        <f>VLOOKUP(ShadowTable[[#This Row],[indicators]],Tablo_MonitoringTable[],23,FALSE)</f>
        <v>0</v>
      </c>
      <c r="V49" s="225">
        <f>VLOOKUP(ShadowTable[[#This Row],[indicators]],Tablo_MonitoringTable[],25,FALSE)</f>
        <v>0</v>
      </c>
    </row>
    <row r="50" spans="1:22" ht="60">
      <c r="A50" s="556" t="str">
        <f t="array" ref="A50">INDEX(CO_indicators_list[], SMALL(IF(CO_Indic_List='1_Entry_Table'!$B$16,ROW(CO_Indic_List)-7),ROWS(A$6:A50)),2)</f>
        <v>Outcome 4</v>
      </c>
      <c r="B50" s="530" t="str">
        <f>IF(ISERROR(VLOOKUP(A50,FillHome_OO[],3,FALSE))=TRUE,,VLOOKUP(A50,FillHome_OO[],3,FALSE))</f>
        <v>4 - By 2022, Cabo Verdean citizens benefit from a system of democratic governance and public administration that is more effective, transparent, and participative</v>
      </c>
      <c r="C50" s="530">
        <f>Monitoring_Table!C50</f>
        <v>0</v>
      </c>
      <c r="D50" s="530" t="str">
        <f>VLOOKUP(ShadowTable[[#This Row],[indicators]],Tablo_MonitoringTable[],2,FALSE)</f>
        <v>Indicator 4.5</v>
      </c>
      <c r="E50" s="208" t="str">
        <f t="array" ref="E50">INDEX(CO_indicators_list[], SMALL(IF(CO_Indic_List='1_Entry_Table'!$B$16,ROW(CO_Indic_List)-7),ROWS(E$6:E50)),8)</f>
        <v xml:space="preserve">4.5 - Functionality of a Resource Mobilization and Partnership Development mechanism </v>
      </c>
      <c r="F50" s="526">
        <f>IF(ISERROR(VLOOKUP(ShadowTable[[#This Row],[indicators]],Tablo_MonitoringTable[],3,FALSE))=TRUE,,VLOOKUP(ShadowTable[[#This Row],[indicators]],Tablo_MonitoringTable[],3,FALSE))</f>
        <v>0</v>
      </c>
      <c r="G50" s="526">
        <f>VLOOKUP(ShadowTable[[#This Row],[indicators]],Tablo_MonitoringTable[],4,FALSE)</f>
        <v>0</v>
      </c>
      <c r="H50" s="526">
        <f>VLOOKUP(ShadowTable[[#This Row],[indicators]],Tablo_MonitoringTable[],5,FALSE)</f>
        <v>0</v>
      </c>
      <c r="I50" s="526">
        <f>VLOOKUP(ShadowTable[[#This Row],[indicators]],Tablo_MonitoringTable[],6,FALSE)</f>
        <v>0</v>
      </c>
      <c r="J50" s="526">
        <f>VLOOKUP(ShadowTable[[#This Row],[indicators]],Tablo_MonitoringTable[],7,FALSE)</f>
        <v>0</v>
      </c>
      <c r="K50" s="526">
        <f>VLOOKUP(ShadowTable[[#This Row],[indicators]],Tablo_MonitoringTable[],8,FALSE)</f>
        <v>0</v>
      </c>
      <c r="L50" s="526">
        <f>VLOOKUP(ShadowTable[[#This Row],[indicators]],Tablo_MonitoringTable[],10,FALSE)</f>
        <v>0</v>
      </c>
      <c r="M50" s="526">
        <f>VLOOKUP(ShadowTable[[#This Row],[indicators]],Tablo_MonitoringTable[],11,FALSE)</f>
        <v>0</v>
      </c>
      <c r="N50" s="526">
        <f>VLOOKUP(ShadowTable[[#This Row],[indicators]],Tablo_MonitoringTable[],13,FALSE)</f>
        <v>0</v>
      </c>
      <c r="O50" s="526">
        <f>VLOOKUP(ShadowTable[[#This Row],[indicators]],Tablo_MonitoringTable[],14,FALSE)</f>
        <v>0</v>
      </c>
      <c r="P50" s="526">
        <f>VLOOKUP(ShadowTable[[#This Row],[indicators]],Tablo_MonitoringTable[],16,FALSE)</f>
        <v>0</v>
      </c>
      <c r="Q50" s="526">
        <f>VLOOKUP(ShadowTable[[#This Row],[indicators]],Tablo_MonitoringTable[],17,FALSE)</f>
        <v>0</v>
      </c>
      <c r="R50" s="526">
        <f>VLOOKUP(ShadowTable[[#This Row],[indicators]],Tablo_MonitoringTable[],19,FALSE)</f>
        <v>0</v>
      </c>
      <c r="S50" s="526">
        <f>VLOOKUP(ShadowTable[[#This Row],[indicators]],Tablo_MonitoringTable[],20,FALSE)</f>
        <v>0</v>
      </c>
      <c r="T50" s="526">
        <f>VLOOKUP(ShadowTable[[#This Row],[indicators]],Tablo_MonitoringTable[],22,FALSE)</f>
        <v>0</v>
      </c>
      <c r="U50" s="526">
        <f>VLOOKUP(ShadowTable[[#This Row],[indicators]],Tablo_MonitoringTable[],23,FALSE)</f>
        <v>0</v>
      </c>
      <c r="V50" s="225">
        <f>VLOOKUP(ShadowTable[[#This Row],[indicators]],Tablo_MonitoringTable[],25,FALSE)</f>
        <v>0</v>
      </c>
    </row>
    <row r="51" spans="1:22" ht="60">
      <c r="A51" s="556" t="str">
        <f t="array" ref="A51">INDEX(CO_indicators_list[], SMALL(IF(CO_Indic_List='1_Entry_Table'!$B$16,ROW(CO_Indic_List)-7),ROWS(A$6:A51)),2)</f>
        <v>Outcome 4</v>
      </c>
      <c r="B51" s="530" t="str">
        <f>IF(ISERROR(VLOOKUP(A51,FillHome_OO[],3,FALSE))=TRUE,,VLOOKUP(A51,FillHome_OO[],3,FALSE))</f>
        <v>4 - By 2022, Cabo Verdean citizens benefit from a system of democratic governance and public administration that is more effective, transparent, and participative</v>
      </c>
      <c r="C51" s="530">
        <f>Monitoring_Table!C51</f>
        <v>0</v>
      </c>
      <c r="D51" s="530" t="str">
        <f>VLOOKUP(ShadowTable[[#This Row],[indicators]],Tablo_MonitoringTable[],2,FALSE)</f>
        <v>Indicator 4.6</v>
      </c>
      <c r="E51" s="208" t="str">
        <f t="array" ref="E51">INDEX(CO_indicators_list[], SMALL(IF(CO_Indic_List='1_Entry_Table'!$B$16,ROW(CO_Indic_List)-7),ROWS(E$6:E51)),8)</f>
        <v>4.6 - Number of formal, signed partnership agreements (SouthSouth, triangular)</v>
      </c>
      <c r="F51" s="526">
        <f>IF(ISERROR(VLOOKUP(ShadowTable[[#This Row],[indicators]],Tablo_MonitoringTable[],3,FALSE))=TRUE,,VLOOKUP(ShadowTable[[#This Row],[indicators]],Tablo_MonitoringTable[],3,FALSE))</f>
        <v>0</v>
      </c>
      <c r="G51" s="526">
        <f>VLOOKUP(ShadowTable[[#This Row],[indicators]],Tablo_MonitoringTable[],4,FALSE)</f>
        <v>0</v>
      </c>
      <c r="H51" s="526">
        <f>VLOOKUP(ShadowTable[[#This Row],[indicators]],Tablo_MonitoringTable[],5,FALSE)</f>
        <v>0</v>
      </c>
      <c r="I51" s="526">
        <f>VLOOKUP(ShadowTable[[#This Row],[indicators]],Tablo_MonitoringTable[],6,FALSE)</f>
        <v>0</v>
      </c>
      <c r="J51" s="526">
        <f>VLOOKUP(ShadowTable[[#This Row],[indicators]],Tablo_MonitoringTable[],7,FALSE)</f>
        <v>0</v>
      </c>
      <c r="K51" s="526">
        <f>VLOOKUP(ShadowTable[[#This Row],[indicators]],Tablo_MonitoringTable[],8,FALSE)</f>
        <v>0</v>
      </c>
      <c r="L51" s="526">
        <f>VLOOKUP(ShadowTable[[#This Row],[indicators]],Tablo_MonitoringTable[],10,FALSE)</f>
        <v>0</v>
      </c>
      <c r="M51" s="526">
        <f>VLOOKUP(ShadowTable[[#This Row],[indicators]],Tablo_MonitoringTable[],11,FALSE)</f>
        <v>0</v>
      </c>
      <c r="N51" s="526">
        <f>VLOOKUP(ShadowTable[[#This Row],[indicators]],Tablo_MonitoringTable[],13,FALSE)</f>
        <v>0</v>
      </c>
      <c r="O51" s="526">
        <f>VLOOKUP(ShadowTable[[#This Row],[indicators]],Tablo_MonitoringTable[],14,FALSE)</f>
        <v>0</v>
      </c>
      <c r="P51" s="526">
        <f>VLOOKUP(ShadowTable[[#This Row],[indicators]],Tablo_MonitoringTable[],16,FALSE)</f>
        <v>0</v>
      </c>
      <c r="Q51" s="526">
        <f>VLOOKUP(ShadowTable[[#This Row],[indicators]],Tablo_MonitoringTable[],17,FALSE)</f>
        <v>0</v>
      </c>
      <c r="R51" s="526">
        <f>VLOOKUP(ShadowTable[[#This Row],[indicators]],Tablo_MonitoringTable[],19,FALSE)</f>
        <v>0</v>
      </c>
      <c r="S51" s="526">
        <f>VLOOKUP(ShadowTable[[#This Row],[indicators]],Tablo_MonitoringTable[],20,FALSE)</f>
        <v>0</v>
      </c>
      <c r="T51" s="526">
        <f>VLOOKUP(ShadowTable[[#This Row],[indicators]],Tablo_MonitoringTable[],22,FALSE)</f>
        <v>0</v>
      </c>
      <c r="U51" s="526">
        <f>VLOOKUP(ShadowTable[[#This Row],[indicators]],Tablo_MonitoringTable[],23,FALSE)</f>
        <v>0</v>
      </c>
      <c r="V51" s="225">
        <f>VLOOKUP(ShadowTable[[#This Row],[indicators]],Tablo_MonitoringTable[],25,FALSE)</f>
        <v>0</v>
      </c>
    </row>
    <row r="52" spans="1:22" ht="60">
      <c r="A52" s="556" t="str">
        <f t="array" ref="A52">INDEX(CO_indicators_list[], SMALL(IF(CO_Indic_List='1_Entry_Table'!$B$16,ROW(CO_Indic_List)-7),ROWS(A$6:A52)),2)</f>
        <v>Outcome 4</v>
      </c>
      <c r="B52" s="530" t="str">
        <f>IF(ISERROR(VLOOKUP(A52,FillHome_OO[],3,FALSE))=TRUE,,VLOOKUP(A52,FillHome_OO[],3,FALSE))</f>
        <v>4 - By 2022, Cabo Verdean citizens benefit from a system of democratic governance and public administration that is more effective, transparent, and participative</v>
      </c>
      <c r="C52" s="530">
        <f>Monitoring_Table!C52</f>
        <v>0</v>
      </c>
      <c r="D52" s="530" t="str">
        <f>VLOOKUP(ShadowTable[[#This Row],[indicators]],Tablo_MonitoringTable[],2,FALSE)</f>
        <v>Indicator 4.7</v>
      </c>
      <c r="E52" s="208" t="str">
        <f t="array" ref="E52">INDEX(CO_indicators_list[], SMALL(IF(CO_Indic_List='1_Entry_Table'!$B$16,ROW(CO_Indic_List)-7),ROWS(E$6:E52)),8)</f>
        <v xml:space="preserve">4.7 - Number of CSOs that participate in the formulation and monitoring of development plans, budgets and public policies </v>
      </c>
      <c r="F52" s="526">
        <f>IF(ISERROR(VLOOKUP(ShadowTable[[#This Row],[indicators]],Tablo_MonitoringTable[],3,FALSE))=TRUE,,VLOOKUP(ShadowTable[[#This Row],[indicators]],Tablo_MonitoringTable[],3,FALSE))</f>
        <v>0</v>
      </c>
      <c r="G52" s="526">
        <f>VLOOKUP(ShadowTable[[#This Row],[indicators]],Tablo_MonitoringTable[],4,FALSE)</f>
        <v>0</v>
      </c>
      <c r="H52" s="526">
        <f>VLOOKUP(ShadowTable[[#This Row],[indicators]],Tablo_MonitoringTable[],5,FALSE)</f>
        <v>0</v>
      </c>
      <c r="I52" s="526">
        <f>VLOOKUP(ShadowTable[[#This Row],[indicators]],Tablo_MonitoringTable[],6,FALSE)</f>
        <v>0</v>
      </c>
      <c r="J52" s="526">
        <f>VLOOKUP(ShadowTable[[#This Row],[indicators]],Tablo_MonitoringTable[],7,FALSE)</f>
        <v>0</v>
      </c>
      <c r="K52" s="526">
        <f>VLOOKUP(ShadowTable[[#This Row],[indicators]],Tablo_MonitoringTable[],8,FALSE)</f>
        <v>0</v>
      </c>
      <c r="L52" s="526">
        <f>VLOOKUP(ShadowTable[[#This Row],[indicators]],Tablo_MonitoringTable[],10,FALSE)</f>
        <v>0</v>
      </c>
      <c r="M52" s="526">
        <f>VLOOKUP(ShadowTable[[#This Row],[indicators]],Tablo_MonitoringTable[],11,FALSE)</f>
        <v>0</v>
      </c>
      <c r="N52" s="526">
        <f>VLOOKUP(ShadowTable[[#This Row],[indicators]],Tablo_MonitoringTable[],13,FALSE)</f>
        <v>0</v>
      </c>
      <c r="O52" s="526">
        <f>VLOOKUP(ShadowTable[[#This Row],[indicators]],Tablo_MonitoringTable[],14,FALSE)</f>
        <v>0</v>
      </c>
      <c r="P52" s="526">
        <f>VLOOKUP(ShadowTable[[#This Row],[indicators]],Tablo_MonitoringTable[],16,FALSE)</f>
        <v>0</v>
      </c>
      <c r="Q52" s="526">
        <f>VLOOKUP(ShadowTable[[#This Row],[indicators]],Tablo_MonitoringTable[],17,FALSE)</f>
        <v>0</v>
      </c>
      <c r="R52" s="526">
        <f>VLOOKUP(ShadowTable[[#This Row],[indicators]],Tablo_MonitoringTable[],19,FALSE)</f>
        <v>0</v>
      </c>
      <c r="S52" s="526">
        <f>VLOOKUP(ShadowTable[[#This Row],[indicators]],Tablo_MonitoringTable[],20,FALSE)</f>
        <v>0</v>
      </c>
      <c r="T52" s="526">
        <f>VLOOKUP(ShadowTable[[#This Row],[indicators]],Tablo_MonitoringTable[],22,FALSE)</f>
        <v>0</v>
      </c>
      <c r="U52" s="526">
        <f>VLOOKUP(ShadowTable[[#This Row],[indicators]],Tablo_MonitoringTable[],23,FALSE)</f>
        <v>0</v>
      </c>
      <c r="V52" s="225">
        <f>VLOOKUP(ShadowTable[[#This Row],[indicators]],Tablo_MonitoringTable[],25,FALSE)</f>
        <v>0</v>
      </c>
    </row>
    <row r="53" spans="1:22" ht="60">
      <c r="A53" s="556" t="str">
        <f t="array" ref="A53">INDEX(CO_indicators_list[], SMALL(IF(CO_Indic_List='1_Entry_Table'!$B$16,ROW(CO_Indic_List)-7),ROWS(A$6:A53)),2)</f>
        <v>Outcome 4</v>
      </c>
      <c r="B53" s="530" t="str">
        <f>IF(ISERROR(VLOOKUP(A53,FillHome_OO[],3,FALSE))=TRUE,,VLOOKUP(A53,FillHome_OO[],3,FALSE))</f>
        <v>4 - By 2022, Cabo Verdean citizens benefit from a system of democratic governance and public administration that is more effective, transparent, and participative</v>
      </c>
      <c r="C53" s="530">
        <f>Monitoring_Table!C53</f>
        <v>0</v>
      </c>
      <c r="D53" s="530" t="str">
        <f>VLOOKUP(ShadowTable[[#This Row],[indicators]],Tablo_MonitoringTable[],2,FALSE)</f>
        <v>Indicator 4.8</v>
      </c>
      <c r="E53" s="208" t="str">
        <f t="array" ref="E53">INDEX(CO_indicators_list[], SMALL(IF(CO_Indic_List='1_Entry_Table'!$B$16,ROW(CO_Indic_List)-7),ROWS(E$6:E53)),8)</f>
        <v>4.8 - Number of national SDGs progress reports submitted</v>
      </c>
      <c r="F53" s="526">
        <f>IF(ISERROR(VLOOKUP(ShadowTable[[#This Row],[indicators]],Tablo_MonitoringTable[],3,FALSE))=TRUE,,VLOOKUP(ShadowTable[[#This Row],[indicators]],Tablo_MonitoringTable[],3,FALSE))</f>
        <v>0</v>
      </c>
      <c r="G53" s="526">
        <f>VLOOKUP(ShadowTable[[#This Row],[indicators]],Tablo_MonitoringTable[],4,FALSE)</f>
        <v>0</v>
      </c>
      <c r="H53" s="526">
        <f>VLOOKUP(ShadowTable[[#This Row],[indicators]],Tablo_MonitoringTable[],5,FALSE)</f>
        <v>0</v>
      </c>
      <c r="I53" s="526">
        <f>VLOOKUP(ShadowTable[[#This Row],[indicators]],Tablo_MonitoringTable[],6,FALSE)</f>
        <v>0</v>
      </c>
      <c r="J53" s="526">
        <f>VLOOKUP(ShadowTable[[#This Row],[indicators]],Tablo_MonitoringTable[],7,FALSE)</f>
        <v>0</v>
      </c>
      <c r="K53" s="526">
        <f>VLOOKUP(ShadowTable[[#This Row],[indicators]],Tablo_MonitoringTable[],8,FALSE)</f>
        <v>0</v>
      </c>
      <c r="L53" s="526">
        <f>VLOOKUP(ShadowTable[[#This Row],[indicators]],Tablo_MonitoringTable[],10,FALSE)</f>
        <v>0</v>
      </c>
      <c r="M53" s="526">
        <f>VLOOKUP(ShadowTable[[#This Row],[indicators]],Tablo_MonitoringTable[],11,FALSE)</f>
        <v>0</v>
      </c>
      <c r="N53" s="526">
        <f>VLOOKUP(ShadowTable[[#This Row],[indicators]],Tablo_MonitoringTable[],13,FALSE)</f>
        <v>0</v>
      </c>
      <c r="O53" s="526">
        <f>VLOOKUP(ShadowTable[[#This Row],[indicators]],Tablo_MonitoringTable[],14,FALSE)</f>
        <v>0</v>
      </c>
      <c r="P53" s="526">
        <f>VLOOKUP(ShadowTable[[#This Row],[indicators]],Tablo_MonitoringTable[],16,FALSE)</f>
        <v>0</v>
      </c>
      <c r="Q53" s="526">
        <f>VLOOKUP(ShadowTable[[#This Row],[indicators]],Tablo_MonitoringTable[],17,FALSE)</f>
        <v>0</v>
      </c>
      <c r="R53" s="526">
        <f>VLOOKUP(ShadowTable[[#This Row],[indicators]],Tablo_MonitoringTable[],19,FALSE)</f>
        <v>0</v>
      </c>
      <c r="S53" s="526">
        <f>VLOOKUP(ShadowTable[[#This Row],[indicators]],Tablo_MonitoringTable[],20,FALSE)</f>
        <v>0</v>
      </c>
      <c r="T53" s="526">
        <f>VLOOKUP(ShadowTable[[#This Row],[indicators]],Tablo_MonitoringTable[],22,FALSE)</f>
        <v>0</v>
      </c>
      <c r="U53" s="526">
        <f>VLOOKUP(ShadowTable[[#This Row],[indicators]],Tablo_MonitoringTable[],23,FALSE)</f>
        <v>0</v>
      </c>
      <c r="V53" s="225">
        <f>VLOOKUP(ShadowTable[[#This Row],[indicators]],Tablo_MonitoringTable[],25,FALSE)</f>
        <v>0</v>
      </c>
    </row>
    <row r="54" spans="1:22" ht="60">
      <c r="A54" s="556" t="str">
        <f t="array" ref="A54">INDEX(CO_indicators_list[], SMALL(IF(CO_Indic_List='1_Entry_Table'!$B$16,ROW(CO_Indic_List)-7),ROWS(A$6:A54)),2)</f>
        <v>Output 4.1</v>
      </c>
      <c r="B54" s="530" t="str">
        <f>IF(ISERROR(VLOOKUP(A54,FillHome_OO[],3,FALSE))=TRUE,,VLOOKUP(A54,FillHome_OO[],3,FALSE))</f>
        <v>4.1 - Young people and women have enhanced capacities to engage in critical development issues and decision-making processes</v>
      </c>
      <c r="C54" s="530">
        <f>Monitoring_Table!C54</f>
        <v>0</v>
      </c>
      <c r="D54" s="530" t="str">
        <f>VLOOKUP(ShadowTable[[#This Row],[indicators]],Tablo_MonitoringTable[],2,FALSE)</f>
        <v>Indicator 4.1.1</v>
      </c>
      <c r="E54" s="208" t="str">
        <f t="array" ref="E54">INDEX(CO_indicators_list[], SMALL(IF(CO_Indic_List='1_Entry_Table'!$B$16,ROW(CO_Indic_List)-7),ROWS(E$6:E54)),8)</f>
        <v>4.1.1 - Extent to which women’s groups and youth groups have strengthened capacity to engage in critical development issues</v>
      </c>
      <c r="F54" s="526">
        <f>IF(ISERROR(VLOOKUP(ShadowTable[[#This Row],[indicators]],Tablo_MonitoringTable[],3,FALSE))=TRUE,,VLOOKUP(ShadowTable[[#This Row],[indicators]],Tablo_MonitoringTable[],3,FALSE))</f>
        <v>0</v>
      </c>
      <c r="G54" s="526">
        <f>VLOOKUP(ShadowTable[[#This Row],[indicators]],Tablo_MonitoringTable[],4,FALSE)</f>
        <v>0</v>
      </c>
      <c r="H54" s="526">
        <f>VLOOKUP(ShadowTable[[#This Row],[indicators]],Tablo_MonitoringTable[],5,FALSE)</f>
        <v>0</v>
      </c>
      <c r="I54" s="526">
        <f>VLOOKUP(ShadowTable[[#This Row],[indicators]],Tablo_MonitoringTable[],6,FALSE)</f>
        <v>0</v>
      </c>
      <c r="J54" s="526">
        <f>VLOOKUP(ShadowTable[[#This Row],[indicators]],Tablo_MonitoringTable[],7,FALSE)</f>
        <v>0</v>
      </c>
      <c r="K54" s="526">
        <f>VLOOKUP(ShadowTable[[#This Row],[indicators]],Tablo_MonitoringTable[],8,FALSE)</f>
        <v>0</v>
      </c>
      <c r="L54" s="526">
        <f>VLOOKUP(ShadowTable[[#This Row],[indicators]],Tablo_MonitoringTable[],10,FALSE)</f>
        <v>0</v>
      </c>
      <c r="M54" s="526">
        <f>VLOOKUP(ShadowTable[[#This Row],[indicators]],Tablo_MonitoringTable[],11,FALSE)</f>
        <v>0</v>
      </c>
      <c r="N54" s="526">
        <f>VLOOKUP(ShadowTable[[#This Row],[indicators]],Tablo_MonitoringTable[],13,FALSE)</f>
        <v>0</v>
      </c>
      <c r="O54" s="526">
        <f>VLOOKUP(ShadowTable[[#This Row],[indicators]],Tablo_MonitoringTable[],14,FALSE)</f>
        <v>0</v>
      </c>
      <c r="P54" s="526">
        <f>VLOOKUP(ShadowTable[[#This Row],[indicators]],Tablo_MonitoringTable[],16,FALSE)</f>
        <v>0</v>
      </c>
      <c r="Q54" s="526">
        <f>VLOOKUP(ShadowTable[[#This Row],[indicators]],Tablo_MonitoringTable[],17,FALSE)</f>
        <v>0</v>
      </c>
      <c r="R54" s="526">
        <f>VLOOKUP(ShadowTable[[#This Row],[indicators]],Tablo_MonitoringTable[],19,FALSE)</f>
        <v>0</v>
      </c>
      <c r="S54" s="526">
        <f>VLOOKUP(ShadowTable[[#This Row],[indicators]],Tablo_MonitoringTable[],20,FALSE)</f>
        <v>0</v>
      </c>
      <c r="T54" s="526">
        <f>VLOOKUP(ShadowTable[[#This Row],[indicators]],Tablo_MonitoringTable[],22,FALSE)</f>
        <v>0</v>
      </c>
      <c r="U54" s="526">
        <f>VLOOKUP(ShadowTable[[#This Row],[indicators]],Tablo_MonitoringTable[],23,FALSE)</f>
        <v>0</v>
      </c>
      <c r="V54" s="225">
        <f>VLOOKUP(ShadowTable[[#This Row],[indicators]],Tablo_MonitoringTable[],25,FALSE)</f>
        <v>0</v>
      </c>
    </row>
    <row r="55" spans="1:22" ht="75">
      <c r="A55" s="556" t="str">
        <f t="array" ref="A55">INDEX(CO_indicators_list[], SMALL(IF(CO_Indic_List='1_Entry_Table'!$B$16,ROW(CO_Indic_List)-7),ROWS(A$6:A55)),2)</f>
        <v>Output 4.1</v>
      </c>
      <c r="B55" s="530" t="str">
        <f>IF(ISERROR(VLOOKUP(A55,FillHome_OO[],3,FALSE))=TRUE,,VLOOKUP(A55,FillHome_OO[],3,FALSE))</f>
        <v>4.1 - Young people and women have enhanced capacities to engage in critical development issues and decision-making processes</v>
      </c>
      <c r="C55" s="530">
        <f>Monitoring_Table!C55</f>
        <v>0</v>
      </c>
      <c r="D55" s="530" t="str">
        <f>VLOOKUP(ShadowTable[[#This Row],[indicators]],Tablo_MonitoringTable[],2,FALSE)</f>
        <v>Indicator 4.1.2</v>
      </c>
      <c r="E55" s="208" t="str">
        <f t="array" ref="E55">INDEX(CO_indicators_list[], SMALL(IF(CO_Indic_List='1_Entry_Table'!$B$16,ROW(CO_Indic_List)-7),ROWS(E$6:E55)),8)</f>
        <v>4.1.2 - Number of girls and boys leading within civic engagement initiatives at national or local level in the context of the sustainable development goals.</v>
      </c>
      <c r="F55" s="526">
        <f>IF(ISERROR(VLOOKUP(ShadowTable[[#This Row],[indicators]],Tablo_MonitoringTable[],3,FALSE))=TRUE,,VLOOKUP(ShadowTable[[#This Row],[indicators]],Tablo_MonitoringTable[],3,FALSE))</f>
        <v>0</v>
      </c>
      <c r="G55" s="526">
        <f>VLOOKUP(ShadowTable[[#This Row],[indicators]],Tablo_MonitoringTable[],4,FALSE)</f>
        <v>0</v>
      </c>
      <c r="H55" s="526">
        <f>VLOOKUP(ShadowTable[[#This Row],[indicators]],Tablo_MonitoringTable[],5,FALSE)</f>
        <v>0</v>
      </c>
      <c r="I55" s="526">
        <f>VLOOKUP(ShadowTable[[#This Row],[indicators]],Tablo_MonitoringTable[],6,FALSE)</f>
        <v>0</v>
      </c>
      <c r="J55" s="526">
        <f>VLOOKUP(ShadowTable[[#This Row],[indicators]],Tablo_MonitoringTable[],7,FALSE)</f>
        <v>0</v>
      </c>
      <c r="K55" s="526">
        <f>VLOOKUP(ShadowTable[[#This Row],[indicators]],Tablo_MonitoringTable[],8,FALSE)</f>
        <v>0</v>
      </c>
      <c r="L55" s="526">
        <f>VLOOKUP(ShadowTable[[#This Row],[indicators]],Tablo_MonitoringTable[],10,FALSE)</f>
        <v>0</v>
      </c>
      <c r="M55" s="526">
        <f>VLOOKUP(ShadowTable[[#This Row],[indicators]],Tablo_MonitoringTable[],11,FALSE)</f>
        <v>0</v>
      </c>
      <c r="N55" s="526">
        <f>VLOOKUP(ShadowTable[[#This Row],[indicators]],Tablo_MonitoringTable[],13,FALSE)</f>
        <v>0</v>
      </c>
      <c r="O55" s="526">
        <f>VLOOKUP(ShadowTable[[#This Row],[indicators]],Tablo_MonitoringTable[],14,FALSE)</f>
        <v>0</v>
      </c>
      <c r="P55" s="526">
        <f>VLOOKUP(ShadowTable[[#This Row],[indicators]],Tablo_MonitoringTable[],16,FALSE)</f>
        <v>0</v>
      </c>
      <c r="Q55" s="526">
        <f>VLOOKUP(ShadowTable[[#This Row],[indicators]],Tablo_MonitoringTable[],17,FALSE)</f>
        <v>0</v>
      </c>
      <c r="R55" s="526">
        <f>VLOOKUP(ShadowTable[[#This Row],[indicators]],Tablo_MonitoringTable[],19,FALSE)</f>
        <v>0</v>
      </c>
      <c r="S55" s="526">
        <f>VLOOKUP(ShadowTable[[#This Row],[indicators]],Tablo_MonitoringTable[],20,FALSE)</f>
        <v>0</v>
      </c>
      <c r="T55" s="526">
        <f>VLOOKUP(ShadowTable[[#This Row],[indicators]],Tablo_MonitoringTable[],22,FALSE)</f>
        <v>0</v>
      </c>
      <c r="U55" s="526">
        <f>VLOOKUP(ShadowTable[[#This Row],[indicators]],Tablo_MonitoringTable[],23,FALSE)</f>
        <v>0</v>
      </c>
      <c r="V55" s="225">
        <f>VLOOKUP(ShadowTable[[#This Row],[indicators]],Tablo_MonitoringTable[],25,FALSE)</f>
        <v>0</v>
      </c>
    </row>
    <row r="56" spans="1:22" ht="105">
      <c r="A56" s="556" t="str">
        <f t="array" ref="A56">INDEX(CO_indicators_list[], SMALL(IF(CO_Indic_List='1_Entry_Table'!$B$16,ROW(CO_Indic_List)-7),ROWS(A$6:A56)),2)</f>
        <v>Output 4.1</v>
      </c>
      <c r="B56" s="530" t="str">
        <f>IF(ISERROR(VLOOKUP(A56,FillHome_OO[],3,FALSE))=TRUE,,VLOOKUP(A56,FillHome_OO[],3,FALSE))</f>
        <v>4.1 - Young people and women have enhanced capacities to engage in critical development issues and decision-making processes</v>
      </c>
      <c r="C56" s="530">
        <f>Monitoring_Table!C56</f>
        <v>0</v>
      </c>
      <c r="D56" s="530" t="str">
        <f>VLOOKUP(ShadowTable[[#This Row],[indicators]],Tablo_MonitoringTable[],2,FALSE)</f>
        <v>Indicator 4.1.3</v>
      </c>
      <c r="E56" s="208" t="str">
        <f t="array" ref="E56">INDEX(CO_indicators_list[], SMALL(IF(CO_Indic_List='1_Entry_Table'!$B$16,ROW(CO_Indic_List)-7),ROWS(E$6:E56)),8)</f>
        <v xml:space="preserve">4.1.3 - Number of mechanisms at national and local levels that facilitate the participation of young people and 
adolescents in decision-making processes 
</v>
      </c>
      <c r="F56" s="526">
        <f>IF(ISERROR(VLOOKUP(ShadowTable[[#This Row],[indicators]],Tablo_MonitoringTable[],3,FALSE))=TRUE,,VLOOKUP(ShadowTable[[#This Row],[indicators]],Tablo_MonitoringTable[],3,FALSE))</f>
        <v>0</v>
      </c>
      <c r="G56" s="526">
        <f>VLOOKUP(ShadowTable[[#This Row],[indicators]],Tablo_MonitoringTable[],4,FALSE)</f>
        <v>0</v>
      </c>
      <c r="H56" s="526">
        <f>VLOOKUP(ShadowTable[[#This Row],[indicators]],Tablo_MonitoringTable[],5,FALSE)</f>
        <v>0</v>
      </c>
      <c r="I56" s="526">
        <f>VLOOKUP(ShadowTable[[#This Row],[indicators]],Tablo_MonitoringTable[],6,FALSE)</f>
        <v>0</v>
      </c>
      <c r="J56" s="526">
        <f>VLOOKUP(ShadowTable[[#This Row],[indicators]],Tablo_MonitoringTable[],7,FALSE)</f>
        <v>0</v>
      </c>
      <c r="K56" s="526">
        <f>VLOOKUP(ShadowTable[[#This Row],[indicators]],Tablo_MonitoringTable[],8,FALSE)</f>
        <v>0</v>
      </c>
      <c r="L56" s="526">
        <f>VLOOKUP(ShadowTable[[#This Row],[indicators]],Tablo_MonitoringTable[],10,FALSE)</f>
        <v>0</v>
      </c>
      <c r="M56" s="526">
        <f>VLOOKUP(ShadowTable[[#This Row],[indicators]],Tablo_MonitoringTable[],11,FALSE)</f>
        <v>0</v>
      </c>
      <c r="N56" s="526">
        <f>VLOOKUP(ShadowTable[[#This Row],[indicators]],Tablo_MonitoringTable[],13,FALSE)</f>
        <v>0</v>
      </c>
      <c r="O56" s="526">
        <f>VLOOKUP(ShadowTable[[#This Row],[indicators]],Tablo_MonitoringTable[],14,FALSE)</f>
        <v>0</v>
      </c>
      <c r="P56" s="526">
        <f>VLOOKUP(ShadowTable[[#This Row],[indicators]],Tablo_MonitoringTable[],16,FALSE)</f>
        <v>0</v>
      </c>
      <c r="Q56" s="526">
        <f>VLOOKUP(ShadowTable[[#This Row],[indicators]],Tablo_MonitoringTable[],17,FALSE)</f>
        <v>0</v>
      </c>
      <c r="R56" s="526">
        <f>VLOOKUP(ShadowTable[[#This Row],[indicators]],Tablo_MonitoringTable[],19,FALSE)</f>
        <v>0</v>
      </c>
      <c r="S56" s="526">
        <f>VLOOKUP(ShadowTable[[#This Row],[indicators]],Tablo_MonitoringTable[],20,FALSE)</f>
        <v>0</v>
      </c>
      <c r="T56" s="526">
        <f>VLOOKUP(ShadowTable[[#This Row],[indicators]],Tablo_MonitoringTable[],22,FALSE)</f>
        <v>0</v>
      </c>
      <c r="U56" s="526">
        <f>VLOOKUP(ShadowTable[[#This Row],[indicators]],Tablo_MonitoringTable[],23,FALSE)</f>
        <v>0</v>
      </c>
      <c r="V56" s="225">
        <f>VLOOKUP(ShadowTable[[#This Row],[indicators]],Tablo_MonitoringTable[],25,FALSE)</f>
        <v>0</v>
      </c>
    </row>
    <row r="57" spans="1:22" ht="90">
      <c r="A57" s="556" t="str">
        <f t="array" ref="A57">INDEX(CO_indicators_list[], SMALL(IF(CO_Indic_List='1_Entry_Table'!$B$16,ROW(CO_Indic_List)-7),ROWS(A$6:A57)),2)</f>
        <v>Output 4.2</v>
      </c>
      <c r="B57" s="530" t="str">
        <f>IF(ISERROR(VLOOKUP(A57,FillHome_OO[],3,FALSE))=TRUE,,VLOOKUP(A57,FillHome_OO[],3,FALSE))</f>
        <v>4.2 - Public administrations at central and local levels are equipped with innovative strategies capacities and tools to adequately implement and monitor the country?s commitments to sustainable development.</v>
      </c>
      <c r="C57" s="530">
        <f>Monitoring_Table!C57</f>
        <v>0</v>
      </c>
      <c r="D57" s="530" t="str">
        <f>VLOOKUP(ShadowTable[[#This Row],[indicators]],Tablo_MonitoringTable[],2,FALSE)</f>
        <v>Indicator 4.2.1</v>
      </c>
      <c r="E57" s="208" t="str">
        <f t="array" ref="E57">INDEX(CO_indicators_list[], SMALL(IF(CO_Indic_List='1_Entry_Table'!$B$16,ROW(CO_Indic_List)-7),ROWS(E$6:E57)),8)</f>
        <v>4.2.1 - Number of national and municipal reports that use updated and disaggregated data to monitor progress on sustainable development targets</v>
      </c>
      <c r="F57" s="526">
        <f>IF(ISERROR(VLOOKUP(ShadowTable[[#This Row],[indicators]],Tablo_MonitoringTable[],3,FALSE))=TRUE,,VLOOKUP(ShadowTable[[#This Row],[indicators]],Tablo_MonitoringTable[],3,FALSE))</f>
        <v>0</v>
      </c>
      <c r="G57" s="526">
        <f>VLOOKUP(ShadowTable[[#This Row],[indicators]],Tablo_MonitoringTable[],4,FALSE)</f>
        <v>0</v>
      </c>
      <c r="H57" s="526">
        <f>VLOOKUP(ShadowTable[[#This Row],[indicators]],Tablo_MonitoringTable[],5,FALSE)</f>
        <v>0</v>
      </c>
      <c r="I57" s="526">
        <f>VLOOKUP(ShadowTable[[#This Row],[indicators]],Tablo_MonitoringTable[],6,FALSE)</f>
        <v>0</v>
      </c>
      <c r="J57" s="526">
        <f>VLOOKUP(ShadowTable[[#This Row],[indicators]],Tablo_MonitoringTable[],7,FALSE)</f>
        <v>0</v>
      </c>
      <c r="K57" s="526">
        <f>VLOOKUP(ShadowTable[[#This Row],[indicators]],Tablo_MonitoringTable[],8,FALSE)</f>
        <v>0</v>
      </c>
      <c r="L57" s="526">
        <f>VLOOKUP(ShadowTable[[#This Row],[indicators]],Tablo_MonitoringTable[],10,FALSE)</f>
        <v>0</v>
      </c>
      <c r="M57" s="526">
        <f>VLOOKUP(ShadowTable[[#This Row],[indicators]],Tablo_MonitoringTable[],11,FALSE)</f>
        <v>0</v>
      </c>
      <c r="N57" s="526">
        <f>VLOOKUP(ShadowTable[[#This Row],[indicators]],Tablo_MonitoringTable[],13,FALSE)</f>
        <v>0</v>
      </c>
      <c r="O57" s="526">
        <f>VLOOKUP(ShadowTable[[#This Row],[indicators]],Tablo_MonitoringTable[],14,FALSE)</f>
        <v>0</v>
      </c>
      <c r="P57" s="526">
        <f>VLOOKUP(ShadowTable[[#This Row],[indicators]],Tablo_MonitoringTable[],16,FALSE)</f>
        <v>0</v>
      </c>
      <c r="Q57" s="526">
        <f>VLOOKUP(ShadowTable[[#This Row],[indicators]],Tablo_MonitoringTable[],17,FALSE)</f>
        <v>0</v>
      </c>
      <c r="R57" s="526">
        <f>VLOOKUP(ShadowTable[[#This Row],[indicators]],Tablo_MonitoringTable[],19,FALSE)</f>
        <v>0</v>
      </c>
      <c r="S57" s="526">
        <f>VLOOKUP(ShadowTable[[#This Row],[indicators]],Tablo_MonitoringTable[],20,FALSE)</f>
        <v>0</v>
      </c>
      <c r="T57" s="526">
        <f>VLOOKUP(ShadowTable[[#This Row],[indicators]],Tablo_MonitoringTable[],22,FALSE)</f>
        <v>0</v>
      </c>
      <c r="U57" s="526">
        <f>VLOOKUP(ShadowTable[[#This Row],[indicators]],Tablo_MonitoringTable[],23,FALSE)</f>
        <v>0</v>
      </c>
      <c r="V57" s="225">
        <f>VLOOKUP(ShadowTable[[#This Row],[indicators]],Tablo_MonitoringTable[],25,FALSE)</f>
        <v>0</v>
      </c>
    </row>
    <row r="58" spans="1:22" ht="90">
      <c r="A58" s="556" t="str">
        <f t="array" ref="A58">INDEX(CO_indicators_list[], SMALL(IF(CO_Indic_List='1_Entry_Table'!$B$16,ROW(CO_Indic_List)-7),ROWS(A$6:A58)),2)</f>
        <v>Output 4.2</v>
      </c>
      <c r="B58" s="530" t="str">
        <f>IF(ISERROR(VLOOKUP(A58,FillHome_OO[],3,FALSE))=TRUE,,VLOOKUP(A58,FillHome_OO[],3,FALSE))</f>
        <v>4.2 - Public administrations at central and local levels are equipped with innovative strategies capacities and tools to adequately implement and monitor the country?s commitments to sustainable development.</v>
      </c>
      <c r="C58" s="530">
        <f>Monitoring_Table!C58</f>
        <v>0</v>
      </c>
      <c r="D58" s="530" t="str">
        <f>VLOOKUP(ShadowTable[[#This Row],[indicators]],Tablo_MonitoringTable[],2,FALSE)</f>
        <v>Indicator 4.2.2</v>
      </c>
      <c r="E58" s="208" t="str">
        <f t="array" ref="E58">INDEX(CO_indicators_list[], SMALL(IF(CO_Indic_List='1_Entry_Table'!$B$16,ROW(CO_Indic_List)-7),ROWS(E$6:E58)),8)</f>
        <v>4.2.2 - Number of national and selected sectoral development plans integrating population considerations and the demographic dividend</v>
      </c>
      <c r="F58" s="526">
        <f>IF(ISERROR(VLOOKUP(ShadowTable[[#This Row],[indicators]],Tablo_MonitoringTable[],3,FALSE))=TRUE,,VLOOKUP(ShadowTable[[#This Row],[indicators]],Tablo_MonitoringTable[],3,FALSE))</f>
        <v>0</v>
      </c>
      <c r="G58" s="526">
        <f>VLOOKUP(ShadowTable[[#This Row],[indicators]],Tablo_MonitoringTable[],4,FALSE)</f>
        <v>0</v>
      </c>
      <c r="H58" s="526">
        <f>VLOOKUP(ShadowTable[[#This Row],[indicators]],Tablo_MonitoringTable[],5,FALSE)</f>
        <v>0</v>
      </c>
      <c r="I58" s="526">
        <f>VLOOKUP(ShadowTable[[#This Row],[indicators]],Tablo_MonitoringTable[],6,FALSE)</f>
        <v>0</v>
      </c>
      <c r="J58" s="526">
        <f>VLOOKUP(ShadowTable[[#This Row],[indicators]],Tablo_MonitoringTable[],7,FALSE)</f>
        <v>0</v>
      </c>
      <c r="K58" s="526">
        <f>VLOOKUP(ShadowTable[[#This Row],[indicators]],Tablo_MonitoringTable[],8,FALSE)</f>
        <v>0</v>
      </c>
      <c r="L58" s="526">
        <f>VLOOKUP(ShadowTable[[#This Row],[indicators]],Tablo_MonitoringTable[],10,FALSE)</f>
        <v>0</v>
      </c>
      <c r="M58" s="526">
        <f>VLOOKUP(ShadowTable[[#This Row],[indicators]],Tablo_MonitoringTable[],11,FALSE)</f>
        <v>0</v>
      </c>
      <c r="N58" s="526">
        <f>VLOOKUP(ShadowTable[[#This Row],[indicators]],Tablo_MonitoringTable[],13,FALSE)</f>
        <v>0</v>
      </c>
      <c r="O58" s="526">
        <f>VLOOKUP(ShadowTable[[#This Row],[indicators]],Tablo_MonitoringTable[],14,FALSE)</f>
        <v>0</v>
      </c>
      <c r="P58" s="526">
        <f>VLOOKUP(ShadowTable[[#This Row],[indicators]],Tablo_MonitoringTable[],16,FALSE)</f>
        <v>0</v>
      </c>
      <c r="Q58" s="526">
        <f>VLOOKUP(ShadowTable[[#This Row],[indicators]],Tablo_MonitoringTable[],17,FALSE)</f>
        <v>0</v>
      </c>
      <c r="R58" s="526">
        <f>VLOOKUP(ShadowTable[[#This Row],[indicators]],Tablo_MonitoringTable[],19,FALSE)</f>
        <v>0</v>
      </c>
      <c r="S58" s="526">
        <f>VLOOKUP(ShadowTable[[#This Row],[indicators]],Tablo_MonitoringTable[],20,FALSE)</f>
        <v>0</v>
      </c>
      <c r="T58" s="526">
        <f>VLOOKUP(ShadowTable[[#This Row],[indicators]],Tablo_MonitoringTable[],22,FALSE)</f>
        <v>0</v>
      </c>
      <c r="U58" s="526">
        <f>VLOOKUP(ShadowTable[[#This Row],[indicators]],Tablo_MonitoringTable[],23,FALSE)</f>
        <v>0</v>
      </c>
      <c r="V58" s="225">
        <f>VLOOKUP(ShadowTable[[#This Row],[indicators]],Tablo_MonitoringTable[],25,FALSE)</f>
        <v>0</v>
      </c>
    </row>
    <row r="59" spans="1:22" ht="90">
      <c r="A59" s="556" t="str">
        <f t="array" ref="A59">INDEX(CO_indicators_list[], SMALL(IF(CO_Indic_List='1_Entry_Table'!$B$16,ROW(CO_Indic_List)-7),ROWS(A$6:A59)),2)</f>
        <v>Output 4.2</v>
      </c>
      <c r="B59" s="530" t="str">
        <f>IF(ISERROR(VLOOKUP(A59,FillHome_OO[],3,FALSE))=TRUE,,VLOOKUP(A59,FillHome_OO[],3,FALSE))</f>
        <v>4.2 - Public administrations at central and local levels are equipped with innovative strategies capacities and tools to adequately implement and monitor the country?s commitments to sustainable development.</v>
      </c>
      <c r="C59" s="530">
        <f>Monitoring_Table!C59</f>
        <v>0</v>
      </c>
      <c r="D59" s="530" t="str">
        <f>VLOOKUP(ShadowTable[[#This Row],[indicators]],Tablo_MonitoringTable[],2,FALSE)</f>
        <v>Indicator 4.2.3</v>
      </c>
      <c r="E59" s="208" t="str">
        <f t="array" ref="E59">INDEX(CO_indicators_list[], SMALL(IF(CO_Indic_List='1_Entry_Table'!$B$16,ROW(CO_Indic_List)-7),ROWS(E$6:E59)),8)</f>
        <v>4.2.3 - Number of selected sector plans that integrate childsensitive indicators and targets</v>
      </c>
      <c r="F59" s="526">
        <f>IF(ISERROR(VLOOKUP(ShadowTable[[#This Row],[indicators]],Tablo_MonitoringTable[],3,FALSE))=TRUE,,VLOOKUP(ShadowTable[[#This Row],[indicators]],Tablo_MonitoringTable[],3,FALSE))</f>
        <v>0</v>
      </c>
      <c r="G59" s="526">
        <f>VLOOKUP(ShadowTable[[#This Row],[indicators]],Tablo_MonitoringTable[],4,FALSE)</f>
        <v>0</v>
      </c>
      <c r="H59" s="526">
        <f>VLOOKUP(ShadowTable[[#This Row],[indicators]],Tablo_MonitoringTable[],5,FALSE)</f>
        <v>0</v>
      </c>
      <c r="I59" s="526">
        <f>VLOOKUP(ShadowTable[[#This Row],[indicators]],Tablo_MonitoringTable[],6,FALSE)</f>
        <v>0</v>
      </c>
      <c r="J59" s="526">
        <f>VLOOKUP(ShadowTable[[#This Row],[indicators]],Tablo_MonitoringTable[],7,FALSE)</f>
        <v>0</v>
      </c>
      <c r="K59" s="526">
        <f>VLOOKUP(ShadowTable[[#This Row],[indicators]],Tablo_MonitoringTable[],8,FALSE)</f>
        <v>0</v>
      </c>
      <c r="L59" s="526">
        <f>VLOOKUP(ShadowTable[[#This Row],[indicators]],Tablo_MonitoringTable[],10,FALSE)</f>
        <v>0</v>
      </c>
      <c r="M59" s="526">
        <f>VLOOKUP(ShadowTable[[#This Row],[indicators]],Tablo_MonitoringTable[],11,FALSE)</f>
        <v>0</v>
      </c>
      <c r="N59" s="526">
        <f>VLOOKUP(ShadowTable[[#This Row],[indicators]],Tablo_MonitoringTable[],13,FALSE)</f>
        <v>0</v>
      </c>
      <c r="O59" s="526">
        <f>VLOOKUP(ShadowTable[[#This Row],[indicators]],Tablo_MonitoringTable[],14,FALSE)</f>
        <v>0</v>
      </c>
      <c r="P59" s="526">
        <f>VLOOKUP(ShadowTable[[#This Row],[indicators]],Tablo_MonitoringTable[],16,FALSE)</f>
        <v>0</v>
      </c>
      <c r="Q59" s="526">
        <f>VLOOKUP(ShadowTable[[#This Row],[indicators]],Tablo_MonitoringTable[],17,FALSE)</f>
        <v>0</v>
      </c>
      <c r="R59" s="526">
        <f>VLOOKUP(ShadowTable[[#This Row],[indicators]],Tablo_MonitoringTable[],19,FALSE)</f>
        <v>0</v>
      </c>
      <c r="S59" s="526">
        <f>VLOOKUP(ShadowTable[[#This Row],[indicators]],Tablo_MonitoringTable[],20,FALSE)</f>
        <v>0</v>
      </c>
      <c r="T59" s="526">
        <f>VLOOKUP(ShadowTable[[#This Row],[indicators]],Tablo_MonitoringTable[],22,FALSE)</f>
        <v>0</v>
      </c>
      <c r="U59" s="526">
        <f>VLOOKUP(ShadowTable[[#This Row],[indicators]],Tablo_MonitoringTable[],23,FALSE)</f>
        <v>0</v>
      </c>
      <c r="V59" s="225">
        <f>VLOOKUP(ShadowTable[[#This Row],[indicators]],Tablo_MonitoringTable[],25,FALSE)</f>
        <v>0</v>
      </c>
    </row>
    <row r="60" spans="1:22" ht="90">
      <c r="A60" s="556" t="str">
        <f t="array" ref="A60">INDEX(CO_indicators_list[], SMALL(IF(CO_Indic_List='1_Entry_Table'!$B$16,ROW(CO_Indic_List)-7),ROWS(A$6:A60)),2)</f>
        <v>Output 4.3</v>
      </c>
      <c r="B60" s="530" t="str">
        <f>IF(ISERROR(VLOOKUP(A60,FillHome_OO[],3,FALSE))=TRUE,,VLOOKUP(A60,FillHome_OO[],3,FALSE))</f>
        <v>4.3 - The Government has enhanced technical capacity to establish and manage a partnership framework to mobilize financial and technical resources and to engage civil society and the private sector in the implementation of the SDGs</v>
      </c>
      <c r="C60" s="530">
        <f>Monitoring_Table!C60</f>
        <v>0</v>
      </c>
      <c r="D60" s="530" t="str">
        <f>VLOOKUP(ShadowTable[[#This Row],[indicators]],Tablo_MonitoringTable[],2,FALSE)</f>
        <v>Indicator 4.3.1</v>
      </c>
      <c r="E60" s="208" t="str">
        <f t="array" ref="E60">INDEX(CO_indicators_list[], SMALL(IF(CO_Indic_List='1_Entry_Table'!$B$16,ROW(CO_Indic_List)-7),ROWS(E$6:E60)),8)</f>
        <v xml:space="preserve">4.3.1 - Extent to which the sustainable development financing strategy with related coordination tools is elaborated </v>
      </c>
      <c r="F60" s="526">
        <f>IF(ISERROR(VLOOKUP(ShadowTable[[#This Row],[indicators]],Tablo_MonitoringTable[],3,FALSE))=TRUE,,VLOOKUP(ShadowTable[[#This Row],[indicators]],Tablo_MonitoringTable[],3,FALSE))</f>
        <v>0</v>
      </c>
      <c r="G60" s="526">
        <f>VLOOKUP(ShadowTable[[#This Row],[indicators]],Tablo_MonitoringTable[],4,FALSE)</f>
        <v>0</v>
      </c>
      <c r="H60" s="526">
        <f>VLOOKUP(ShadowTable[[#This Row],[indicators]],Tablo_MonitoringTable[],5,FALSE)</f>
        <v>0</v>
      </c>
      <c r="I60" s="526">
        <f>VLOOKUP(ShadowTable[[#This Row],[indicators]],Tablo_MonitoringTable[],6,FALSE)</f>
        <v>0</v>
      </c>
      <c r="J60" s="526">
        <f>VLOOKUP(ShadowTable[[#This Row],[indicators]],Tablo_MonitoringTable[],7,FALSE)</f>
        <v>0</v>
      </c>
      <c r="K60" s="526">
        <f>VLOOKUP(ShadowTable[[#This Row],[indicators]],Tablo_MonitoringTable[],8,FALSE)</f>
        <v>0</v>
      </c>
      <c r="L60" s="526">
        <f>VLOOKUP(ShadowTable[[#This Row],[indicators]],Tablo_MonitoringTable[],10,FALSE)</f>
        <v>0</v>
      </c>
      <c r="M60" s="526">
        <f>VLOOKUP(ShadowTable[[#This Row],[indicators]],Tablo_MonitoringTable[],11,FALSE)</f>
        <v>0</v>
      </c>
      <c r="N60" s="526">
        <f>VLOOKUP(ShadowTable[[#This Row],[indicators]],Tablo_MonitoringTable[],13,FALSE)</f>
        <v>0</v>
      </c>
      <c r="O60" s="526">
        <f>VLOOKUP(ShadowTable[[#This Row],[indicators]],Tablo_MonitoringTable[],14,FALSE)</f>
        <v>0</v>
      </c>
      <c r="P60" s="526">
        <f>VLOOKUP(ShadowTable[[#This Row],[indicators]],Tablo_MonitoringTable[],16,FALSE)</f>
        <v>0</v>
      </c>
      <c r="Q60" s="526">
        <f>VLOOKUP(ShadowTable[[#This Row],[indicators]],Tablo_MonitoringTable[],17,FALSE)</f>
        <v>0</v>
      </c>
      <c r="R60" s="526">
        <f>VLOOKUP(ShadowTable[[#This Row],[indicators]],Tablo_MonitoringTable[],19,FALSE)</f>
        <v>0</v>
      </c>
      <c r="S60" s="526">
        <f>VLOOKUP(ShadowTable[[#This Row],[indicators]],Tablo_MonitoringTable[],20,FALSE)</f>
        <v>0</v>
      </c>
      <c r="T60" s="526">
        <f>VLOOKUP(ShadowTable[[#This Row],[indicators]],Tablo_MonitoringTable[],22,FALSE)</f>
        <v>0</v>
      </c>
      <c r="U60" s="526">
        <f>VLOOKUP(ShadowTable[[#This Row],[indicators]],Tablo_MonitoringTable[],23,FALSE)</f>
        <v>0</v>
      </c>
      <c r="V60" s="225">
        <f>VLOOKUP(ShadowTable[[#This Row],[indicators]],Tablo_MonitoringTable[],25,FALSE)</f>
        <v>0</v>
      </c>
    </row>
    <row r="61" spans="1:22" ht="90">
      <c r="A61" s="556" t="str">
        <f t="array" ref="A61">INDEX(CO_indicators_list[], SMALL(IF(CO_Indic_List='1_Entry_Table'!$B$16,ROW(CO_Indic_List)-7),ROWS(A$6:A61)),2)</f>
        <v>Output 4.3</v>
      </c>
      <c r="B61" s="530" t="str">
        <f>IF(ISERROR(VLOOKUP(A61,FillHome_OO[],3,FALSE))=TRUE,,VLOOKUP(A61,FillHome_OO[],3,FALSE))</f>
        <v>4.3 - The Government has enhanced technical capacity to establish and manage a partnership framework to mobilize financial and technical resources and to engage civil society and the private sector in the implementation of the SDGs</v>
      </c>
      <c r="C61" s="530">
        <f>Monitoring_Table!C61</f>
        <v>0</v>
      </c>
      <c r="D61" s="530" t="str">
        <f>VLOOKUP(ShadowTable[[#This Row],[indicators]],Tablo_MonitoringTable[],2,FALSE)</f>
        <v>Indicator 4.3.2</v>
      </c>
      <c r="E61" s="208" t="str">
        <f t="array" ref="E61">INDEX(CO_indicators_list[], SMALL(IF(CO_Indic_List='1_Entry_Table'!$B$16,ROW(CO_Indic_List)-7),ROWS(E$6:E61)),8)</f>
        <v xml:space="preserve">4.3.2 - Number of new partnerships accessed to support the realization of children´s rights in Agenda 2030 </v>
      </c>
      <c r="F61" s="526">
        <f>IF(ISERROR(VLOOKUP(ShadowTable[[#This Row],[indicators]],Tablo_MonitoringTable[],3,FALSE))=TRUE,,VLOOKUP(ShadowTable[[#This Row],[indicators]],Tablo_MonitoringTable[],3,FALSE))</f>
        <v>0</v>
      </c>
      <c r="G61" s="526">
        <f>VLOOKUP(ShadowTable[[#This Row],[indicators]],Tablo_MonitoringTable[],4,FALSE)</f>
        <v>0</v>
      </c>
      <c r="H61" s="526">
        <f>VLOOKUP(ShadowTable[[#This Row],[indicators]],Tablo_MonitoringTable[],5,FALSE)</f>
        <v>0</v>
      </c>
      <c r="I61" s="526">
        <f>VLOOKUP(ShadowTable[[#This Row],[indicators]],Tablo_MonitoringTable[],6,FALSE)</f>
        <v>0</v>
      </c>
      <c r="J61" s="526">
        <f>VLOOKUP(ShadowTable[[#This Row],[indicators]],Tablo_MonitoringTable[],7,FALSE)</f>
        <v>0</v>
      </c>
      <c r="K61" s="526">
        <f>VLOOKUP(ShadowTable[[#This Row],[indicators]],Tablo_MonitoringTable[],8,FALSE)</f>
        <v>0</v>
      </c>
      <c r="L61" s="526">
        <f>VLOOKUP(ShadowTable[[#This Row],[indicators]],Tablo_MonitoringTable[],10,FALSE)</f>
        <v>0</v>
      </c>
      <c r="M61" s="526">
        <f>VLOOKUP(ShadowTable[[#This Row],[indicators]],Tablo_MonitoringTable[],11,FALSE)</f>
        <v>0</v>
      </c>
      <c r="N61" s="526">
        <f>VLOOKUP(ShadowTable[[#This Row],[indicators]],Tablo_MonitoringTable[],13,FALSE)</f>
        <v>0</v>
      </c>
      <c r="O61" s="526">
        <f>VLOOKUP(ShadowTable[[#This Row],[indicators]],Tablo_MonitoringTable[],14,FALSE)</f>
        <v>0</v>
      </c>
      <c r="P61" s="526">
        <f>VLOOKUP(ShadowTable[[#This Row],[indicators]],Tablo_MonitoringTable[],16,FALSE)</f>
        <v>0</v>
      </c>
      <c r="Q61" s="526">
        <f>VLOOKUP(ShadowTable[[#This Row],[indicators]],Tablo_MonitoringTable[],17,FALSE)</f>
        <v>0</v>
      </c>
      <c r="R61" s="526">
        <f>VLOOKUP(ShadowTable[[#This Row],[indicators]],Tablo_MonitoringTable[],19,FALSE)</f>
        <v>0</v>
      </c>
      <c r="S61" s="526">
        <f>VLOOKUP(ShadowTable[[#This Row],[indicators]],Tablo_MonitoringTable[],20,FALSE)</f>
        <v>0</v>
      </c>
      <c r="T61" s="526">
        <f>VLOOKUP(ShadowTable[[#This Row],[indicators]],Tablo_MonitoringTable[],22,FALSE)</f>
        <v>0</v>
      </c>
      <c r="U61" s="526">
        <f>VLOOKUP(ShadowTable[[#This Row],[indicators]],Tablo_MonitoringTable[],23,FALSE)</f>
        <v>0</v>
      </c>
      <c r="V61" s="225">
        <f>VLOOKUP(ShadowTable[[#This Row],[indicators]],Tablo_MonitoringTable[],25,FALSE)</f>
        <v>0</v>
      </c>
    </row>
    <row r="62" spans="1:22" ht="105">
      <c r="A62" s="556" t="str">
        <f t="array" ref="A62">INDEX(CO_indicators_list[], SMALL(IF(CO_Indic_List='1_Entry_Table'!$B$16,ROW(CO_Indic_List)-7),ROWS(A$6:A62)),2)</f>
        <v>Output 4.3</v>
      </c>
      <c r="B62" s="530" t="str">
        <f>IF(ISERROR(VLOOKUP(A62,FillHome_OO[],3,FALSE))=TRUE,,VLOOKUP(A62,FillHome_OO[],3,FALSE))</f>
        <v>4.3 - The Government has enhanced technical capacity to establish and manage a partnership framework to mobilize financial and technical resources and to engage civil society and the private sector in the implementation of the SDGs</v>
      </c>
      <c r="C62" s="530">
        <f>Monitoring_Table!C62</f>
        <v>0</v>
      </c>
      <c r="D62" s="530" t="str">
        <f>VLOOKUP(ShadowTable[[#This Row],[indicators]],Tablo_MonitoringTable[],2,FALSE)</f>
        <v>Indicator 4.3.3</v>
      </c>
      <c r="E62" s="208" t="str">
        <f t="array" ref="E62">INDEX(CO_indicators_list[], SMALL(IF(CO_Indic_List='1_Entry_Table'!$B$16,ROW(CO_Indic_List)-7),ROWS(E$6:E62)),8)</f>
        <v xml:space="preserve">4.3.3 - Number of new technical and financial partnership accessed to support national implementation of the ICPD 
areas in the context of Agenda 2030 
</v>
      </c>
      <c r="F62" s="526">
        <f>IF(ISERROR(VLOOKUP(ShadowTable[[#This Row],[indicators]],Tablo_MonitoringTable[],3,FALSE))=TRUE,,VLOOKUP(ShadowTable[[#This Row],[indicators]],Tablo_MonitoringTable[],3,FALSE))</f>
        <v>0</v>
      </c>
      <c r="G62" s="526">
        <f>VLOOKUP(ShadowTable[[#This Row],[indicators]],Tablo_MonitoringTable[],4,FALSE)</f>
        <v>0</v>
      </c>
      <c r="H62" s="526">
        <f>VLOOKUP(ShadowTable[[#This Row],[indicators]],Tablo_MonitoringTable[],5,FALSE)</f>
        <v>0</v>
      </c>
      <c r="I62" s="526">
        <f>VLOOKUP(ShadowTable[[#This Row],[indicators]],Tablo_MonitoringTable[],6,FALSE)</f>
        <v>0</v>
      </c>
      <c r="J62" s="526">
        <f>VLOOKUP(ShadowTable[[#This Row],[indicators]],Tablo_MonitoringTable[],7,FALSE)</f>
        <v>0</v>
      </c>
      <c r="K62" s="526">
        <f>VLOOKUP(ShadowTable[[#This Row],[indicators]],Tablo_MonitoringTable[],8,FALSE)</f>
        <v>0</v>
      </c>
      <c r="L62" s="526">
        <f>VLOOKUP(ShadowTable[[#This Row],[indicators]],Tablo_MonitoringTable[],10,FALSE)</f>
        <v>0</v>
      </c>
      <c r="M62" s="526">
        <f>VLOOKUP(ShadowTable[[#This Row],[indicators]],Tablo_MonitoringTable[],11,FALSE)</f>
        <v>0</v>
      </c>
      <c r="N62" s="526">
        <f>VLOOKUP(ShadowTable[[#This Row],[indicators]],Tablo_MonitoringTable[],13,FALSE)</f>
        <v>0</v>
      </c>
      <c r="O62" s="526">
        <f>VLOOKUP(ShadowTable[[#This Row],[indicators]],Tablo_MonitoringTable[],14,FALSE)</f>
        <v>0</v>
      </c>
      <c r="P62" s="526">
        <f>VLOOKUP(ShadowTable[[#This Row],[indicators]],Tablo_MonitoringTable[],16,FALSE)</f>
        <v>0</v>
      </c>
      <c r="Q62" s="526">
        <f>VLOOKUP(ShadowTable[[#This Row],[indicators]],Tablo_MonitoringTable[],17,FALSE)</f>
        <v>0</v>
      </c>
      <c r="R62" s="526">
        <f>VLOOKUP(ShadowTable[[#This Row],[indicators]],Tablo_MonitoringTable[],19,FALSE)</f>
        <v>0</v>
      </c>
      <c r="S62" s="526">
        <f>VLOOKUP(ShadowTable[[#This Row],[indicators]],Tablo_MonitoringTable[],20,FALSE)</f>
        <v>0</v>
      </c>
      <c r="T62" s="526">
        <f>VLOOKUP(ShadowTable[[#This Row],[indicators]],Tablo_MonitoringTable[],22,FALSE)</f>
        <v>0</v>
      </c>
      <c r="U62" s="526">
        <f>VLOOKUP(ShadowTable[[#This Row],[indicators]],Tablo_MonitoringTable[],23,FALSE)</f>
        <v>0</v>
      </c>
      <c r="V62" s="225">
        <f>VLOOKUP(ShadowTable[[#This Row],[indicators]],Tablo_MonitoringTable[],25,FALSE)</f>
        <v>0</v>
      </c>
    </row>
    <row r="63" spans="1:22" ht="90">
      <c r="A63" s="556" t="str">
        <f t="array" ref="A63">INDEX(CO_indicators_list[], SMALL(IF(CO_Indic_List='1_Entry_Table'!$B$16,ROW(CO_Indic_List)-7),ROWS(A$6:A63)),2)</f>
        <v>Outcome 5</v>
      </c>
      <c r="B63" s="530" t="str">
        <f>IF(ISERROR(VLOOKUP(A63,FillHome_OO[],3,FALSE))=TRUE,,VLOOKUP(A63,FillHome_OO[],3,FALSE))</f>
        <v>5 - By 2022, Cabo Verdeans, particularly women, youth and children, benefit from increased human security, improved social cohesion and a responsive and inclusive justice system that leads to the fulfilment of human rights</v>
      </c>
      <c r="C63" s="530">
        <f>Monitoring_Table!C63</f>
        <v>0</v>
      </c>
      <c r="D63" s="530" t="str">
        <f>VLOOKUP(ShadowTable[[#This Row],[indicators]],Tablo_MonitoringTable[],2,FALSE)</f>
        <v>Indicator 5.1</v>
      </c>
      <c r="E63" s="208" t="str">
        <f t="array" ref="E63">INDEX(CO_indicators_list[], SMALL(IF(CO_Indic_List='1_Entry_Table'!$B$16,ROW(CO_Indic_List)-7),ROWS(E$6:E63)),8)</f>
        <v xml:space="preserve">5.1 - Proportion of women and girls who are victims of gender-based violence (by age/area of residence) </v>
      </c>
      <c r="F63" s="526">
        <f>IF(ISERROR(VLOOKUP(ShadowTable[[#This Row],[indicators]],Tablo_MonitoringTable[],3,FALSE))=TRUE,,VLOOKUP(ShadowTable[[#This Row],[indicators]],Tablo_MonitoringTable[],3,FALSE))</f>
        <v>0</v>
      </c>
      <c r="G63" s="526">
        <f>VLOOKUP(ShadowTable[[#This Row],[indicators]],Tablo_MonitoringTable[],4,FALSE)</f>
        <v>0</v>
      </c>
      <c r="H63" s="526">
        <f>VLOOKUP(ShadowTable[[#This Row],[indicators]],Tablo_MonitoringTable[],5,FALSE)</f>
        <v>0</v>
      </c>
      <c r="I63" s="526">
        <f>VLOOKUP(ShadowTable[[#This Row],[indicators]],Tablo_MonitoringTable[],6,FALSE)</f>
        <v>0</v>
      </c>
      <c r="J63" s="526">
        <f>VLOOKUP(ShadowTable[[#This Row],[indicators]],Tablo_MonitoringTable[],7,FALSE)</f>
        <v>0</v>
      </c>
      <c r="K63" s="526">
        <f>VLOOKUP(ShadowTable[[#This Row],[indicators]],Tablo_MonitoringTable[],8,FALSE)</f>
        <v>0</v>
      </c>
      <c r="L63" s="526">
        <f>VLOOKUP(ShadowTable[[#This Row],[indicators]],Tablo_MonitoringTable[],10,FALSE)</f>
        <v>0</v>
      </c>
      <c r="M63" s="526">
        <f>VLOOKUP(ShadowTable[[#This Row],[indicators]],Tablo_MonitoringTable[],11,FALSE)</f>
        <v>0</v>
      </c>
      <c r="N63" s="526">
        <f>VLOOKUP(ShadowTable[[#This Row],[indicators]],Tablo_MonitoringTable[],13,FALSE)</f>
        <v>0</v>
      </c>
      <c r="O63" s="526">
        <f>VLOOKUP(ShadowTable[[#This Row],[indicators]],Tablo_MonitoringTable[],14,FALSE)</f>
        <v>0</v>
      </c>
      <c r="P63" s="526">
        <f>VLOOKUP(ShadowTable[[#This Row],[indicators]],Tablo_MonitoringTable[],16,FALSE)</f>
        <v>0</v>
      </c>
      <c r="Q63" s="526">
        <f>VLOOKUP(ShadowTable[[#This Row],[indicators]],Tablo_MonitoringTable[],17,FALSE)</f>
        <v>0</v>
      </c>
      <c r="R63" s="526">
        <f>VLOOKUP(ShadowTable[[#This Row],[indicators]],Tablo_MonitoringTable[],19,FALSE)</f>
        <v>0</v>
      </c>
      <c r="S63" s="526">
        <f>VLOOKUP(ShadowTable[[#This Row],[indicators]],Tablo_MonitoringTable[],20,FALSE)</f>
        <v>0</v>
      </c>
      <c r="T63" s="526">
        <f>VLOOKUP(ShadowTable[[#This Row],[indicators]],Tablo_MonitoringTable[],22,FALSE)</f>
        <v>0</v>
      </c>
      <c r="U63" s="526">
        <f>VLOOKUP(ShadowTable[[#This Row],[indicators]],Tablo_MonitoringTable[],23,FALSE)</f>
        <v>0</v>
      </c>
      <c r="V63" s="225">
        <f>VLOOKUP(ShadowTable[[#This Row],[indicators]],Tablo_MonitoringTable[],25,FALSE)</f>
        <v>0</v>
      </c>
    </row>
    <row r="64" spans="1:22" ht="90">
      <c r="A64" s="556" t="str">
        <f t="array" ref="A64">INDEX(CO_indicators_list[], SMALL(IF(CO_Indic_List='1_Entry_Table'!$B$16,ROW(CO_Indic_List)-7),ROWS(A$6:A64)),2)</f>
        <v>Outcome 5</v>
      </c>
      <c r="B64" s="530" t="str">
        <f>IF(ISERROR(VLOOKUP(A64,FillHome_OO[],3,FALSE))=TRUE,,VLOOKUP(A64,FillHome_OO[],3,FALSE))</f>
        <v>5 - By 2022, Cabo Verdeans, particularly women, youth and children, benefit from increased human security, improved social cohesion and a responsive and inclusive justice system that leads to the fulfilment of human rights</v>
      </c>
      <c r="C64" s="530">
        <f>Monitoring_Table!C64</f>
        <v>0</v>
      </c>
      <c r="D64" s="530" t="str">
        <f>VLOOKUP(ShadowTable[[#This Row],[indicators]],Tablo_MonitoringTable[],2,FALSE)</f>
        <v>Indicator 5.2</v>
      </c>
      <c r="E64" s="208" t="str">
        <f t="array" ref="E64">INDEX(CO_indicators_list[], SMALL(IF(CO_Indic_List='1_Entry_Table'!$B$16,ROW(CO_Indic_List)-7),ROWS(E$6:E64)),8)</f>
        <v xml:space="preserve">5.2 - Percentage of universal periodic review (UPR) recommendations implemented </v>
      </c>
      <c r="F64" s="526">
        <f>IF(ISERROR(VLOOKUP(ShadowTable[[#This Row],[indicators]],Tablo_MonitoringTable[],3,FALSE))=TRUE,,VLOOKUP(ShadowTable[[#This Row],[indicators]],Tablo_MonitoringTable[],3,FALSE))</f>
        <v>0</v>
      </c>
      <c r="G64" s="526">
        <f>VLOOKUP(ShadowTable[[#This Row],[indicators]],Tablo_MonitoringTable[],4,FALSE)</f>
        <v>0</v>
      </c>
      <c r="H64" s="526">
        <f>VLOOKUP(ShadowTable[[#This Row],[indicators]],Tablo_MonitoringTable[],5,FALSE)</f>
        <v>0</v>
      </c>
      <c r="I64" s="526">
        <f>VLOOKUP(ShadowTable[[#This Row],[indicators]],Tablo_MonitoringTable[],6,FALSE)</f>
        <v>0</v>
      </c>
      <c r="J64" s="526">
        <f>VLOOKUP(ShadowTable[[#This Row],[indicators]],Tablo_MonitoringTable[],7,FALSE)</f>
        <v>0</v>
      </c>
      <c r="K64" s="526">
        <f>VLOOKUP(ShadowTable[[#This Row],[indicators]],Tablo_MonitoringTable[],8,FALSE)</f>
        <v>0</v>
      </c>
      <c r="L64" s="526">
        <f>VLOOKUP(ShadowTable[[#This Row],[indicators]],Tablo_MonitoringTable[],10,FALSE)</f>
        <v>0</v>
      </c>
      <c r="M64" s="526">
        <f>VLOOKUP(ShadowTable[[#This Row],[indicators]],Tablo_MonitoringTable[],11,FALSE)</f>
        <v>0</v>
      </c>
      <c r="N64" s="526">
        <f>VLOOKUP(ShadowTable[[#This Row],[indicators]],Tablo_MonitoringTable[],13,FALSE)</f>
        <v>0</v>
      </c>
      <c r="O64" s="526">
        <f>VLOOKUP(ShadowTable[[#This Row],[indicators]],Tablo_MonitoringTable[],14,FALSE)</f>
        <v>0</v>
      </c>
      <c r="P64" s="526">
        <f>VLOOKUP(ShadowTable[[#This Row],[indicators]],Tablo_MonitoringTable[],16,FALSE)</f>
        <v>0</v>
      </c>
      <c r="Q64" s="526">
        <f>VLOOKUP(ShadowTable[[#This Row],[indicators]],Tablo_MonitoringTable[],17,FALSE)</f>
        <v>0</v>
      </c>
      <c r="R64" s="526">
        <f>VLOOKUP(ShadowTable[[#This Row],[indicators]],Tablo_MonitoringTable[],19,FALSE)</f>
        <v>0</v>
      </c>
      <c r="S64" s="526">
        <f>VLOOKUP(ShadowTable[[#This Row],[indicators]],Tablo_MonitoringTable[],20,FALSE)</f>
        <v>0</v>
      </c>
      <c r="T64" s="526">
        <f>VLOOKUP(ShadowTable[[#This Row],[indicators]],Tablo_MonitoringTable[],22,FALSE)</f>
        <v>0</v>
      </c>
      <c r="U64" s="526">
        <f>VLOOKUP(ShadowTable[[#This Row],[indicators]],Tablo_MonitoringTable[],23,FALSE)</f>
        <v>0</v>
      </c>
      <c r="V64" s="225">
        <f>VLOOKUP(ShadowTable[[#This Row],[indicators]],Tablo_MonitoringTable[],25,FALSE)</f>
        <v>0</v>
      </c>
    </row>
    <row r="65" spans="1:22" ht="90">
      <c r="A65" s="556" t="str">
        <f t="array" ref="A65">INDEX(CO_indicators_list[], SMALL(IF(CO_Indic_List='1_Entry_Table'!$B$16,ROW(CO_Indic_List)-7),ROWS(A$6:A65)),2)</f>
        <v>Outcome 5</v>
      </c>
      <c r="B65" s="530" t="str">
        <f>IF(ISERROR(VLOOKUP(A65,FillHome_OO[],3,FALSE))=TRUE,,VLOOKUP(A65,FillHome_OO[],3,FALSE))</f>
        <v>5 - By 2022, Cabo Verdeans, particularly women, youth and children, benefit from increased human security, improved social cohesion and a responsive and inclusive justice system that leads to the fulfilment of human rights</v>
      </c>
      <c r="C65" s="530">
        <f>Monitoring_Table!C65</f>
        <v>0</v>
      </c>
      <c r="D65" s="530" t="str">
        <f>VLOOKUP(ShadowTable[[#This Row],[indicators]],Tablo_MonitoringTable[],2,FALSE)</f>
        <v>Indicator 5.3</v>
      </c>
      <c r="E65" s="208" t="str">
        <f t="array" ref="E65">INDEX(CO_indicators_list[], SMALL(IF(CO_Indic_List='1_Entry_Table'!$B$16,ROW(CO_Indic_List)-7),ROWS(E$6:E65)),8)</f>
        <v>5.3 - Percentage of court cases with free legal support</v>
      </c>
      <c r="F65" s="526">
        <f>IF(ISERROR(VLOOKUP(ShadowTable[[#This Row],[indicators]],Tablo_MonitoringTable[],3,FALSE))=TRUE,,VLOOKUP(ShadowTable[[#This Row],[indicators]],Tablo_MonitoringTable[],3,FALSE))</f>
        <v>0</v>
      </c>
      <c r="G65" s="526">
        <f>VLOOKUP(ShadowTable[[#This Row],[indicators]],Tablo_MonitoringTable[],4,FALSE)</f>
        <v>0</v>
      </c>
      <c r="H65" s="526">
        <f>VLOOKUP(ShadowTable[[#This Row],[indicators]],Tablo_MonitoringTable[],5,FALSE)</f>
        <v>0</v>
      </c>
      <c r="I65" s="526">
        <f>VLOOKUP(ShadowTable[[#This Row],[indicators]],Tablo_MonitoringTable[],6,FALSE)</f>
        <v>0</v>
      </c>
      <c r="J65" s="526">
        <f>VLOOKUP(ShadowTable[[#This Row],[indicators]],Tablo_MonitoringTable[],7,FALSE)</f>
        <v>0</v>
      </c>
      <c r="K65" s="526">
        <f>VLOOKUP(ShadowTable[[#This Row],[indicators]],Tablo_MonitoringTable[],8,FALSE)</f>
        <v>0</v>
      </c>
      <c r="L65" s="526">
        <f>VLOOKUP(ShadowTable[[#This Row],[indicators]],Tablo_MonitoringTable[],10,FALSE)</f>
        <v>0</v>
      </c>
      <c r="M65" s="526">
        <f>VLOOKUP(ShadowTable[[#This Row],[indicators]],Tablo_MonitoringTable[],11,FALSE)</f>
        <v>0</v>
      </c>
      <c r="N65" s="526">
        <f>VLOOKUP(ShadowTable[[#This Row],[indicators]],Tablo_MonitoringTable[],13,FALSE)</f>
        <v>0</v>
      </c>
      <c r="O65" s="526">
        <f>VLOOKUP(ShadowTable[[#This Row],[indicators]],Tablo_MonitoringTable[],14,FALSE)</f>
        <v>0</v>
      </c>
      <c r="P65" s="526">
        <f>VLOOKUP(ShadowTable[[#This Row],[indicators]],Tablo_MonitoringTable[],16,FALSE)</f>
        <v>0</v>
      </c>
      <c r="Q65" s="526">
        <f>VLOOKUP(ShadowTable[[#This Row],[indicators]],Tablo_MonitoringTable[],17,FALSE)</f>
        <v>0</v>
      </c>
      <c r="R65" s="526">
        <f>VLOOKUP(ShadowTable[[#This Row],[indicators]],Tablo_MonitoringTable[],19,FALSE)</f>
        <v>0</v>
      </c>
      <c r="S65" s="526">
        <f>VLOOKUP(ShadowTable[[#This Row],[indicators]],Tablo_MonitoringTable[],20,FALSE)</f>
        <v>0</v>
      </c>
      <c r="T65" s="526">
        <f>VLOOKUP(ShadowTable[[#This Row],[indicators]],Tablo_MonitoringTable[],22,FALSE)</f>
        <v>0</v>
      </c>
      <c r="U65" s="526">
        <f>VLOOKUP(ShadowTable[[#This Row],[indicators]],Tablo_MonitoringTable[],23,FALSE)</f>
        <v>0</v>
      </c>
      <c r="V65" s="225">
        <f>VLOOKUP(ShadowTable[[#This Row],[indicators]],Tablo_MonitoringTable[],25,FALSE)</f>
        <v>0</v>
      </c>
    </row>
    <row r="66" spans="1:22" ht="75">
      <c r="A66" s="556" t="str">
        <f t="array" ref="A66">INDEX(CO_indicators_list[], SMALL(IF(CO_Indic_List='1_Entry_Table'!$B$16,ROW(CO_Indic_List)-7),ROWS(A$6:A66)),2)</f>
        <v>Output 5.1</v>
      </c>
      <c r="B66" s="530" t="str">
        <f>IF(ISERROR(VLOOKUP(A66,FillHome_OO[],3,FALSE))=TRUE,,VLOOKUP(A66,FillHome_OO[],3,FALSE))</f>
        <v>5.1 - Institutions at central and local levels have enhanced capacity to effectively implement national instruments for the promotion of gender equality and combating gender-based violence</v>
      </c>
      <c r="C66" s="530">
        <f>Monitoring_Table!C66</f>
        <v>0</v>
      </c>
      <c r="D66" s="530" t="str">
        <f>VLOOKUP(ShadowTable[[#This Row],[indicators]],Tablo_MonitoringTable[],2,FALSE)</f>
        <v>Indicator 5.1.1</v>
      </c>
      <c r="E66" s="208" t="str">
        <f t="array" ref="E66">INDEX(CO_indicators_list[], SMALL(IF(CO_Indic_List='1_Entry_Table'!$B$16,ROW(CO_Indic_List)-7),ROWS(E$6:E66)),8)</f>
        <v>5.1.1 - Number of municipalities that undertake genderresponsive planning and monitoring of service delivery</v>
      </c>
      <c r="F66" s="526">
        <f>IF(ISERROR(VLOOKUP(ShadowTable[[#This Row],[indicators]],Tablo_MonitoringTable[],3,FALSE))=TRUE,,VLOOKUP(ShadowTable[[#This Row],[indicators]],Tablo_MonitoringTable[],3,FALSE))</f>
        <v>0</v>
      </c>
      <c r="G66" s="526">
        <f>VLOOKUP(ShadowTable[[#This Row],[indicators]],Tablo_MonitoringTable[],4,FALSE)</f>
        <v>0</v>
      </c>
      <c r="H66" s="526">
        <f>VLOOKUP(ShadowTable[[#This Row],[indicators]],Tablo_MonitoringTable[],5,FALSE)</f>
        <v>0</v>
      </c>
      <c r="I66" s="526">
        <f>VLOOKUP(ShadowTable[[#This Row],[indicators]],Tablo_MonitoringTable[],6,FALSE)</f>
        <v>0</v>
      </c>
      <c r="J66" s="526">
        <f>VLOOKUP(ShadowTable[[#This Row],[indicators]],Tablo_MonitoringTable[],7,FALSE)</f>
        <v>0</v>
      </c>
      <c r="K66" s="526">
        <f>VLOOKUP(ShadowTable[[#This Row],[indicators]],Tablo_MonitoringTable[],8,FALSE)</f>
        <v>0</v>
      </c>
      <c r="L66" s="526">
        <f>VLOOKUP(ShadowTable[[#This Row],[indicators]],Tablo_MonitoringTable[],10,FALSE)</f>
        <v>0</v>
      </c>
      <c r="M66" s="526">
        <f>VLOOKUP(ShadowTable[[#This Row],[indicators]],Tablo_MonitoringTable[],11,FALSE)</f>
        <v>0</v>
      </c>
      <c r="N66" s="526">
        <f>VLOOKUP(ShadowTable[[#This Row],[indicators]],Tablo_MonitoringTable[],13,FALSE)</f>
        <v>0</v>
      </c>
      <c r="O66" s="526">
        <f>VLOOKUP(ShadowTable[[#This Row],[indicators]],Tablo_MonitoringTable[],14,FALSE)</f>
        <v>0</v>
      </c>
      <c r="P66" s="526">
        <f>VLOOKUP(ShadowTable[[#This Row],[indicators]],Tablo_MonitoringTable[],16,FALSE)</f>
        <v>0</v>
      </c>
      <c r="Q66" s="526">
        <f>VLOOKUP(ShadowTable[[#This Row],[indicators]],Tablo_MonitoringTable[],17,FALSE)</f>
        <v>0</v>
      </c>
      <c r="R66" s="526">
        <f>VLOOKUP(ShadowTable[[#This Row],[indicators]],Tablo_MonitoringTable[],19,FALSE)</f>
        <v>0</v>
      </c>
      <c r="S66" s="526">
        <f>VLOOKUP(ShadowTable[[#This Row],[indicators]],Tablo_MonitoringTable[],20,FALSE)</f>
        <v>0</v>
      </c>
      <c r="T66" s="526">
        <f>VLOOKUP(ShadowTable[[#This Row],[indicators]],Tablo_MonitoringTable[],22,FALSE)</f>
        <v>0</v>
      </c>
      <c r="U66" s="526">
        <f>VLOOKUP(ShadowTable[[#This Row],[indicators]],Tablo_MonitoringTable[],23,FALSE)</f>
        <v>0</v>
      </c>
      <c r="V66" s="225">
        <f>VLOOKUP(ShadowTable[[#This Row],[indicators]],Tablo_MonitoringTable[],25,FALSE)</f>
        <v>0</v>
      </c>
    </row>
    <row r="67" spans="1:22" ht="75">
      <c r="A67" s="556" t="str">
        <f t="array" ref="A67">INDEX(CO_indicators_list[], SMALL(IF(CO_Indic_List='1_Entry_Table'!$B$16,ROW(CO_Indic_List)-7),ROWS(A$6:A67)),2)</f>
        <v>Output 5.1</v>
      </c>
      <c r="B67" s="530" t="str">
        <f>IF(ISERROR(VLOOKUP(A67,FillHome_OO[],3,FALSE))=TRUE,,VLOOKUP(A67,FillHome_OO[],3,FALSE))</f>
        <v>5.1 - Institutions at central and local levels have enhanced capacity to effectively implement national instruments for the promotion of gender equality and combating gender-based violence</v>
      </c>
      <c r="C67" s="530">
        <f>Monitoring_Table!C67</f>
        <v>0</v>
      </c>
      <c r="D67" s="530" t="str">
        <f>VLOOKUP(ShadowTable[[#This Row],[indicators]],Tablo_MonitoringTable[],2,FALSE)</f>
        <v>Indicator 5.1.2</v>
      </c>
      <c r="E67" s="208" t="str">
        <f t="array" ref="E67">INDEX(CO_indicators_list[], SMALL(IF(CO_Indic_List='1_Entry_Table'!$B$16,ROW(CO_Indic_List)-7),ROWS(E$6:E67)),8)</f>
        <v xml:space="preserve">5.1.2 - Percentage of health and education professionals and police with competencies on GBV prevention and response  </v>
      </c>
      <c r="F67" s="526">
        <f>IF(ISERROR(VLOOKUP(ShadowTable[[#This Row],[indicators]],Tablo_MonitoringTable[],3,FALSE))=TRUE,,VLOOKUP(ShadowTable[[#This Row],[indicators]],Tablo_MonitoringTable[],3,FALSE))</f>
        <v>0</v>
      </c>
      <c r="G67" s="526">
        <f>VLOOKUP(ShadowTable[[#This Row],[indicators]],Tablo_MonitoringTable[],4,FALSE)</f>
        <v>0</v>
      </c>
      <c r="H67" s="526">
        <f>VLOOKUP(ShadowTable[[#This Row],[indicators]],Tablo_MonitoringTable[],5,FALSE)</f>
        <v>0</v>
      </c>
      <c r="I67" s="526">
        <f>VLOOKUP(ShadowTable[[#This Row],[indicators]],Tablo_MonitoringTable[],6,FALSE)</f>
        <v>0</v>
      </c>
      <c r="J67" s="526">
        <f>VLOOKUP(ShadowTable[[#This Row],[indicators]],Tablo_MonitoringTable[],7,FALSE)</f>
        <v>0</v>
      </c>
      <c r="K67" s="526">
        <f>VLOOKUP(ShadowTable[[#This Row],[indicators]],Tablo_MonitoringTable[],8,FALSE)</f>
        <v>0</v>
      </c>
      <c r="L67" s="526">
        <f>VLOOKUP(ShadowTable[[#This Row],[indicators]],Tablo_MonitoringTable[],10,FALSE)</f>
        <v>0</v>
      </c>
      <c r="M67" s="526">
        <f>VLOOKUP(ShadowTable[[#This Row],[indicators]],Tablo_MonitoringTable[],11,FALSE)</f>
        <v>0</v>
      </c>
      <c r="N67" s="526">
        <f>VLOOKUP(ShadowTable[[#This Row],[indicators]],Tablo_MonitoringTable[],13,FALSE)</f>
        <v>0</v>
      </c>
      <c r="O67" s="526">
        <f>VLOOKUP(ShadowTable[[#This Row],[indicators]],Tablo_MonitoringTable[],14,FALSE)</f>
        <v>0</v>
      </c>
      <c r="P67" s="526">
        <f>VLOOKUP(ShadowTable[[#This Row],[indicators]],Tablo_MonitoringTable[],16,FALSE)</f>
        <v>0</v>
      </c>
      <c r="Q67" s="526">
        <f>VLOOKUP(ShadowTable[[#This Row],[indicators]],Tablo_MonitoringTable[],17,FALSE)</f>
        <v>0</v>
      </c>
      <c r="R67" s="526">
        <f>VLOOKUP(ShadowTable[[#This Row],[indicators]],Tablo_MonitoringTable[],19,FALSE)</f>
        <v>0</v>
      </c>
      <c r="S67" s="526">
        <f>VLOOKUP(ShadowTable[[#This Row],[indicators]],Tablo_MonitoringTable[],20,FALSE)</f>
        <v>0</v>
      </c>
      <c r="T67" s="526">
        <f>VLOOKUP(ShadowTable[[#This Row],[indicators]],Tablo_MonitoringTable[],22,FALSE)</f>
        <v>0</v>
      </c>
      <c r="U67" s="526">
        <f>VLOOKUP(ShadowTable[[#This Row],[indicators]],Tablo_MonitoringTable[],23,FALSE)</f>
        <v>0</v>
      </c>
      <c r="V67" s="225">
        <f>VLOOKUP(ShadowTable[[#This Row],[indicators]],Tablo_MonitoringTable[],25,FALSE)</f>
        <v>0</v>
      </c>
    </row>
    <row r="68" spans="1:22" ht="90">
      <c r="A68" s="556" t="str">
        <f t="array" ref="A68">INDEX(CO_indicators_list[], SMALL(IF(CO_Indic_List='1_Entry_Table'!$B$16,ROW(CO_Indic_List)-7),ROWS(A$6:A68)),2)</f>
        <v>Output 5.1</v>
      </c>
      <c r="B68" s="530" t="str">
        <f>IF(ISERROR(VLOOKUP(A68,FillHome_OO[],3,FALSE))=TRUE,,VLOOKUP(A68,FillHome_OO[],3,FALSE))</f>
        <v>5.1 - Institutions at central and local levels have enhanced capacity to effectively implement national instruments for the promotion of gender equality and combating gender-based violence</v>
      </c>
      <c r="C68" s="530">
        <f>Monitoring_Table!C68</f>
        <v>0</v>
      </c>
      <c r="D68" s="530" t="str">
        <f>VLOOKUP(ShadowTable[[#This Row],[indicators]],Tablo_MonitoringTable[],2,FALSE)</f>
        <v>Indicator 5.1.3</v>
      </c>
      <c r="E68" s="208" t="str">
        <f t="array" ref="E68">INDEX(CO_indicators_list[], SMALL(IF(CO_Indic_List='1_Entry_Table'!$B$16,ROW(CO_Indic_List)-7),ROWS(E$6:E68)),8)</f>
        <v xml:space="preserve">5.1.3 - Number of community-based organizations capacitated with training and tools in C4D for behavioural change on gender stereotyping and discrimination affecting children and adolescents </v>
      </c>
      <c r="F68" s="526">
        <f>IF(ISERROR(VLOOKUP(ShadowTable[[#This Row],[indicators]],Tablo_MonitoringTable[],3,FALSE))=TRUE,,VLOOKUP(ShadowTable[[#This Row],[indicators]],Tablo_MonitoringTable[],3,FALSE))</f>
        <v>0</v>
      </c>
      <c r="G68" s="526">
        <f>VLOOKUP(ShadowTable[[#This Row],[indicators]],Tablo_MonitoringTable[],4,FALSE)</f>
        <v>0</v>
      </c>
      <c r="H68" s="526">
        <f>VLOOKUP(ShadowTable[[#This Row],[indicators]],Tablo_MonitoringTable[],5,FALSE)</f>
        <v>0</v>
      </c>
      <c r="I68" s="526">
        <f>VLOOKUP(ShadowTable[[#This Row],[indicators]],Tablo_MonitoringTable[],6,FALSE)</f>
        <v>0</v>
      </c>
      <c r="J68" s="526">
        <f>VLOOKUP(ShadowTable[[#This Row],[indicators]],Tablo_MonitoringTable[],7,FALSE)</f>
        <v>0</v>
      </c>
      <c r="K68" s="526">
        <f>VLOOKUP(ShadowTable[[#This Row],[indicators]],Tablo_MonitoringTable[],8,FALSE)</f>
        <v>0</v>
      </c>
      <c r="L68" s="526">
        <f>VLOOKUP(ShadowTable[[#This Row],[indicators]],Tablo_MonitoringTable[],10,FALSE)</f>
        <v>0</v>
      </c>
      <c r="M68" s="526">
        <f>VLOOKUP(ShadowTable[[#This Row],[indicators]],Tablo_MonitoringTable[],11,FALSE)</f>
        <v>0</v>
      </c>
      <c r="N68" s="526">
        <f>VLOOKUP(ShadowTable[[#This Row],[indicators]],Tablo_MonitoringTable[],13,FALSE)</f>
        <v>0</v>
      </c>
      <c r="O68" s="526">
        <f>VLOOKUP(ShadowTable[[#This Row],[indicators]],Tablo_MonitoringTable[],14,FALSE)</f>
        <v>0</v>
      </c>
      <c r="P68" s="526">
        <f>VLOOKUP(ShadowTable[[#This Row],[indicators]],Tablo_MonitoringTable[],16,FALSE)</f>
        <v>0</v>
      </c>
      <c r="Q68" s="526">
        <f>VLOOKUP(ShadowTable[[#This Row],[indicators]],Tablo_MonitoringTable[],17,FALSE)</f>
        <v>0</v>
      </c>
      <c r="R68" s="526">
        <f>VLOOKUP(ShadowTable[[#This Row],[indicators]],Tablo_MonitoringTable[],19,FALSE)</f>
        <v>0</v>
      </c>
      <c r="S68" s="526">
        <f>VLOOKUP(ShadowTable[[#This Row],[indicators]],Tablo_MonitoringTable[],20,FALSE)</f>
        <v>0</v>
      </c>
      <c r="T68" s="526">
        <f>VLOOKUP(ShadowTable[[#This Row],[indicators]],Tablo_MonitoringTable[],22,FALSE)</f>
        <v>0</v>
      </c>
      <c r="U68" s="526">
        <f>VLOOKUP(ShadowTable[[#This Row],[indicators]],Tablo_MonitoringTable[],23,FALSE)</f>
        <v>0</v>
      </c>
      <c r="V68" s="225">
        <f>VLOOKUP(ShadowTable[[#This Row],[indicators]],Tablo_MonitoringTable[],25,FALSE)</f>
        <v>0</v>
      </c>
    </row>
    <row r="69" spans="1:22" ht="75">
      <c r="A69" s="556" t="str">
        <f t="array" ref="A69">INDEX(CO_indicators_list[], SMALL(IF(CO_Indic_List='1_Entry_Table'!$B$16,ROW(CO_Indic_List)-7),ROWS(A$6:A69)),2)</f>
        <v>Output 5.2</v>
      </c>
      <c r="B69" s="530" t="str">
        <f>IF(ISERROR(VLOOKUP(A69,FillHome_OO[],3,FALSE))=TRUE,,VLOOKUP(A69,FillHome_OO[],3,FALSE))</f>
        <v>5.2 - The justice system has enhanced capacity to promote human rights with a focus on women and children in contact with the law and greater efficiency in the judicial process</v>
      </c>
      <c r="C69" s="530">
        <f>Monitoring_Table!C69</f>
        <v>0</v>
      </c>
      <c r="D69" s="530" t="str">
        <f>VLOOKUP(ShadowTable[[#This Row],[indicators]],Tablo_MonitoringTable[],2,FALSE)</f>
        <v>Indicator 5.2.1</v>
      </c>
      <c r="E69" s="208" t="str">
        <f t="array" ref="E69">INDEX(CO_indicators_list[], SMALL(IF(CO_Indic_List='1_Entry_Table'!$B$16,ROW(CO_Indic_List)-7),ROWS(E$6:E69)),8)</f>
        <v xml:space="preserve">5.2.1 - Number of institutions and interministerial mechanisms effectively monitoring UPR recommendations and reporting on human rights instruments </v>
      </c>
      <c r="F69" s="526">
        <f>IF(ISERROR(VLOOKUP(ShadowTable[[#This Row],[indicators]],Tablo_MonitoringTable[],3,FALSE))=TRUE,,VLOOKUP(ShadowTable[[#This Row],[indicators]],Tablo_MonitoringTable[],3,FALSE))</f>
        <v>0</v>
      </c>
      <c r="G69" s="526">
        <f>VLOOKUP(ShadowTable[[#This Row],[indicators]],Tablo_MonitoringTable[],4,FALSE)</f>
        <v>0</v>
      </c>
      <c r="H69" s="526">
        <f>VLOOKUP(ShadowTable[[#This Row],[indicators]],Tablo_MonitoringTable[],5,FALSE)</f>
        <v>0</v>
      </c>
      <c r="I69" s="526">
        <f>VLOOKUP(ShadowTable[[#This Row],[indicators]],Tablo_MonitoringTable[],6,FALSE)</f>
        <v>0</v>
      </c>
      <c r="J69" s="526">
        <f>VLOOKUP(ShadowTable[[#This Row],[indicators]],Tablo_MonitoringTable[],7,FALSE)</f>
        <v>0</v>
      </c>
      <c r="K69" s="526">
        <f>VLOOKUP(ShadowTable[[#This Row],[indicators]],Tablo_MonitoringTable[],8,FALSE)</f>
        <v>0</v>
      </c>
      <c r="L69" s="526">
        <f>VLOOKUP(ShadowTable[[#This Row],[indicators]],Tablo_MonitoringTable[],10,FALSE)</f>
        <v>0</v>
      </c>
      <c r="M69" s="526">
        <f>VLOOKUP(ShadowTable[[#This Row],[indicators]],Tablo_MonitoringTable[],11,FALSE)</f>
        <v>0</v>
      </c>
      <c r="N69" s="526">
        <f>VLOOKUP(ShadowTable[[#This Row],[indicators]],Tablo_MonitoringTable[],13,FALSE)</f>
        <v>0</v>
      </c>
      <c r="O69" s="526">
        <f>VLOOKUP(ShadowTable[[#This Row],[indicators]],Tablo_MonitoringTable[],14,FALSE)</f>
        <v>0</v>
      </c>
      <c r="P69" s="526">
        <f>VLOOKUP(ShadowTable[[#This Row],[indicators]],Tablo_MonitoringTable[],16,FALSE)</f>
        <v>0</v>
      </c>
      <c r="Q69" s="526">
        <f>VLOOKUP(ShadowTable[[#This Row],[indicators]],Tablo_MonitoringTable[],17,FALSE)</f>
        <v>0</v>
      </c>
      <c r="R69" s="526">
        <f>VLOOKUP(ShadowTable[[#This Row],[indicators]],Tablo_MonitoringTable[],19,FALSE)</f>
        <v>0</v>
      </c>
      <c r="S69" s="526">
        <f>VLOOKUP(ShadowTable[[#This Row],[indicators]],Tablo_MonitoringTable[],20,FALSE)</f>
        <v>0</v>
      </c>
      <c r="T69" s="526">
        <f>VLOOKUP(ShadowTable[[#This Row],[indicators]],Tablo_MonitoringTable[],22,FALSE)</f>
        <v>0</v>
      </c>
      <c r="U69" s="526">
        <f>VLOOKUP(ShadowTable[[#This Row],[indicators]],Tablo_MonitoringTable[],23,FALSE)</f>
        <v>0</v>
      </c>
      <c r="V69" s="225">
        <f>VLOOKUP(ShadowTable[[#This Row],[indicators]],Tablo_MonitoringTable[],25,FALSE)</f>
        <v>0</v>
      </c>
    </row>
    <row r="70" spans="1:22" ht="75">
      <c r="A70" s="556" t="str">
        <f t="array" ref="A70">INDEX(CO_indicators_list[], SMALL(IF(CO_Indic_List='1_Entry_Table'!$B$16,ROW(CO_Indic_List)-7),ROWS(A$6:A70)),2)</f>
        <v>Output 5.2</v>
      </c>
      <c r="B70" s="530" t="str">
        <f>IF(ISERROR(VLOOKUP(A70,FillHome_OO[],3,FALSE))=TRUE,,VLOOKUP(A70,FillHome_OO[],3,FALSE))</f>
        <v>5.2 - The justice system has enhanced capacity to promote human rights with a focus on women and children in contact with the law and greater efficiency in the judicial process</v>
      </c>
      <c r="C70" s="530">
        <f>Monitoring_Table!C70</f>
        <v>0</v>
      </c>
      <c r="D70" s="530" t="str">
        <f>VLOOKUP(ShadowTable[[#This Row],[indicators]],Tablo_MonitoringTable[],2,FALSE)</f>
        <v>Indicator 5.2.2</v>
      </c>
      <c r="E70" s="208" t="str">
        <f t="array" ref="E70">INDEX(CO_indicators_list[], SMALL(IF(CO_Indic_List='1_Entry_Table'!$B$16,ROW(CO_Indic_List)-7),ROWS(E$6:E70)),8)</f>
        <v xml:space="preserve">5.2.2 - Number of judicial institutions able to deliver free legal aid to vulnerable groups </v>
      </c>
      <c r="F70" s="526">
        <f>IF(ISERROR(VLOOKUP(ShadowTable[[#This Row],[indicators]],Tablo_MonitoringTable[],3,FALSE))=TRUE,,VLOOKUP(ShadowTable[[#This Row],[indicators]],Tablo_MonitoringTable[],3,FALSE))</f>
        <v>0</v>
      </c>
      <c r="G70" s="526">
        <f>VLOOKUP(ShadowTable[[#This Row],[indicators]],Tablo_MonitoringTable[],4,FALSE)</f>
        <v>0</v>
      </c>
      <c r="H70" s="526">
        <f>VLOOKUP(ShadowTable[[#This Row],[indicators]],Tablo_MonitoringTable[],5,FALSE)</f>
        <v>0</v>
      </c>
      <c r="I70" s="526">
        <f>VLOOKUP(ShadowTable[[#This Row],[indicators]],Tablo_MonitoringTable[],6,FALSE)</f>
        <v>0</v>
      </c>
      <c r="J70" s="526">
        <f>VLOOKUP(ShadowTable[[#This Row],[indicators]],Tablo_MonitoringTable[],7,FALSE)</f>
        <v>0</v>
      </c>
      <c r="K70" s="526">
        <f>VLOOKUP(ShadowTable[[#This Row],[indicators]],Tablo_MonitoringTable[],8,FALSE)</f>
        <v>0</v>
      </c>
      <c r="L70" s="526">
        <f>VLOOKUP(ShadowTable[[#This Row],[indicators]],Tablo_MonitoringTable[],10,FALSE)</f>
        <v>0</v>
      </c>
      <c r="M70" s="526">
        <f>VLOOKUP(ShadowTable[[#This Row],[indicators]],Tablo_MonitoringTable[],11,FALSE)</f>
        <v>0</v>
      </c>
      <c r="N70" s="526">
        <f>VLOOKUP(ShadowTable[[#This Row],[indicators]],Tablo_MonitoringTable[],13,FALSE)</f>
        <v>0</v>
      </c>
      <c r="O70" s="526">
        <f>VLOOKUP(ShadowTable[[#This Row],[indicators]],Tablo_MonitoringTable[],14,FALSE)</f>
        <v>0</v>
      </c>
      <c r="P70" s="526">
        <f>VLOOKUP(ShadowTable[[#This Row],[indicators]],Tablo_MonitoringTable[],16,FALSE)</f>
        <v>0</v>
      </c>
      <c r="Q70" s="526">
        <f>VLOOKUP(ShadowTable[[#This Row],[indicators]],Tablo_MonitoringTable[],17,FALSE)</f>
        <v>0</v>
      </c>
      <c r="R70" s="526">
        <f>VLOOKUP(ShadowTable[[#This Row],[indicators]],Tablo_MonitoringTable[],19,FALSE)</f>
        <v>0</v>
      </c>
      <c r="S70" s="526">
        <f>VLOOKUP(ShadowTable[[#This Row],[indicators]],Tablo_MonitoringTable[],20,FALSE)</f>
        <v>0</v>
      </c>
      <c r="T70" s="526">
        <f>VLOOKUP(ShadowTable[[#This Row],[indicators]],Tablo_MonitoringTable[],22,FALSE)</f>
        <v>0</v>
      </c>
      <c r="U70" s="526">
        <f>VLOOKUP(ShadowTable[[#This Row],[indicators]],Tablo_MonitoringTable[],23,FALSE)</f>
        <v>0</v>
      </c>
      <c r="V70" s="225">
        <f>VLOOKUP(ShadowTable[[#This Row],[indicators]],Tablo_MonitoringTable[],25,FALSE)</f>
        <v>0</v>
      </c>
    </row>
    <row r="71" spans="1:22" ht="75">
      <c r="A71" s="556" t="str">
        <f t="array" ref="A71">INDEX(CO_indicators_list[], SMALL(IF(CO_Indic_List='1_Entry_Table'!$B$16,ROW(CO_Indic_List)-7),ROWS(A$6:A71)),2)</f>
        <v>Output 5.2</v>
      </c>
      <c r="B71" s="530" t="str">
        <f>IF(ISERROR(VLOOKUP(A71,FillHome_OO[],3,FALSE))=TRUE,,VLOOKUP(A71,FillHome_OO[],3,FALSE))</f>
        <v>5.2 - The justice system has enhanced capacity to promote human rights with a focus on women and children in contact with the law and greater efficiency in the judicial process</v>
      </c>
      <c r="C71" s="530">
        <f>Monitoring_Table!C71</f>
        <v>0</v>
      </c>
      <c r="D71" s="530" t="str">
        <f>VLOOKUP(ShadowTable[[#This Row],[indicators]],Tablo_MonitoringTable[],2,FALSE)</f>
        <v>Indicator 5.2.3</v>
      </c>
      <c r="E71" s="208" t="str">
        <f t="array" ref="E71">INDEX(CO_indicators_list[], SMALL(IF(CO_Indic_List='1_Entry_Table'!$B$16,ROW(CO_Indic_List)-7),ROWS(E$6:E71)),8)</f>
        <v xml:space="preserve">5.2.3 - Existence of an operational integrated child-sensitive 
justice case management information system 
</v>
      </c>
      <c r="F71" s="526">
        <f>IF(ISERROR(VLOOKUP(ShadowTable[[#This Row],[indicators]],Tablo_MonitoringTable[],3,FALSE))=TRUE,,VLOOKUP(ShadowTable[[#This Row],[indicators]],Tablo_MonitoringTable[],3,FALSE))</f>
        <v>0</v>
      </c>
      <c r="G71" s="526">
        <f>VLOOKUP(ShadowTable[[#This Row],[indicators]],Tablo_MonitoringTable[],4,FALSE)</f>
        <v>0</v>
      </c>
      <c r="H71" s="526">
        <f>VLOOKUP(ShadowTable[[#This Row],[indicators]],Tablo_MonitoringTable[],5,FALSE)</f>
        <v>0</v>
      </c>
      <c r="I71" s="526">
        <f>VLOOKUP(ShadowTable[[#This Row],[indicators]],Tablo_MonitoringTable[],6,FALSE)</f>
        <v>0</v>
      </c>
      <c r="J71" s="526">
        <f>VLOOKUP(ShadowTable[[#This Row],[indicators]],Tablo_MonitoringTable[],7,FALSE)</f>
        <v>0</v>
      </c>
      <c r="K71" s="526">
        <f>VLOOKUP(ShadowTable[[#This Row],[indicators]],Tablo_MonitoringTable[],8,FALSE)</f>
        <v>0</v>
      </c>
      <c r="L71" s="526">
        <f>VLOOKUP(ShadowTable[[#This Row],[indicators]],Tablo_MonitoringTable[],10,FALSE)</f>
        <v>0</v>
      </c>
      <c r="M71" s="526">
        <f>VLOOKUP(ShadowTable[[#This Row],[indicators]],Tablo_MonitoringTable[],11,FALSE)</f>
        <v>0</v>
      </c>
      <c r="N71" s="526">
        <f>VLOOKUP(ShadowTable[[#This Row],[indicators]],Tablo_MonitoringTable[],13,FALSE)</f>
        <v>0</v>
      </c>
      <c r="O71" s="526">
        <f>VLOOKUP(ShadowTable[[#This Row],[indicators]],Tablo_MonitoringTable[],14,FALSE)</f>
        <v>0</v>
      </c>
      <c r="P71" s="526">
        <f>VLOOKUP(ShadowTable[[#This Row],[indicators]],Tablo_MonitoringTable[],16,FALSE)</f>
        <v>0</v>
      </c>
      <c r="Q71" s="526">
        <f>VLOOKUP(ShadowTable[[#This Row],[indicators]],Tablo_MonitoringTable[],17,FALSE)</f>
        <v>0</v>
      </c>
      <c r="R71" s="526">
        <f>VLOOKUP(ShadowTable[[#This Row],[indicators]],Tablo_MonitoringTable[],19,FALSE)</f>
        <v>0</v>
      </c>
      <c r="S71" s="526">
        <f>VLOOKUP(ShadowTable[[#This Row],[indicators]],Tablo_MonitoringTable[],20,FALSE)</f>
        <v>0</v>
      </c>
      <c r="T71" s="526">
        <f>VLOOKUP(ShadowTable[[#This Row],[indicators]],Tablo_MonitoringTable[],22,FALSE)</f>
        <v>0</v>
      </c>
      <c r="U71" s="526">
        <f>VLOOKUP(ShadowTable[[#This Row],[indicators]],Tablo_MonitoringTable[],23,FALSE)</f>
        <v>0</v>
      </c>
      <c r="V71" s="225">
        <f>VLOOKUP(ShadowTable[[#This Row],[indicators]],Tablo_MonitoringTable[],25,FALSE)</f>
        <v>0</v>
      </c>
    </row>
    <row r="72" spans="1:22">
      <c r="A72" s="556" t="e">
        <f t="array" ref="A72">INDEX(CO_indicators_list[], SMALL(IF(CO_Indic_List='1_Entry_Table'!$B$16,ROW(CO_Indic_List)-7),ROWS(A$6:A72)),2)</f>
        <v>#NUM!</v>
      </c>
      <c r="B72" s="530">
        <f>IF(ISERROR(VLOOKUP(A72,FillHome_OO[],3,FALSE))=TRUE,,VLOOKUP(A72,FillHome_OO[],3,FALSE))</f>
        <v>0</v>
      </c>
      <c r="C72" s="530">
        <f>Monitoring_Table!C72</f>
        <v>0</v>
      </c>
      <c r="D72" s="530" t="e">
        <f>VLOOKUP(ShadowTable[[#This Row],[indicators]],Tablo_MonitoringTable[],2,FALSE)</f>
        <v>#NUM!</v>
      </c>
      <c r="E72" s="208" t="e">
        <f t="array" ref="E72">INDEX(CO_indicators_list[], SMALL(IF(CO_Indic_List='1_Entry_Table'!$B$16,ROW(CO_Indic_List)-7),ROWS(E$6:E72)),8)</f>
        <v>#NUM!</v>
      </c>
      <c r="F72" s="526">
        <f>IF(ISERROR(VLOOKUP(ShadowTable[[#This Row],[indicators]],Tablo_MonitoringTable[],3,FALSE))=TRUE,,VLOOKUP(ShadowTable[[#This Row],[indicators]],Tablo_MonitoringTable[],3,FALSE))</f>
        <v>0</v>
      </c>
      <c r="G72" s="526" t="e">
        <f>VLOOKUP(ShadowTable[[#This Row],[indicators]],Tablo_MonitoringTable[],4,FALSE)</f>
        <v>#NUM!</v>
      </c>
      <c r="H72" s="526" t="e">
        <f>VLOOKUP(ShadowTable[[#This Row],[indicators]],Tablo_MonitoringTable[],5,FALSE)</f>
        <v>#NUM!</v>
      </c>
      <c r="I72" s="526" t="e">
        <f>VLOOKUP(ShadowTable[[#This Row],[indicators]],Tablo_MonitoringTable[],6,FALSE)</f>
        <v>#NUM!</v>
      </c>
      <c r="J72" s="526" t="e">
        <f>VLOOKUP(ShadowTable[[#This Row],[indicators]],Tablo_MonitoringTable[],7,FALSE)</f>
        <v>#NUM!</v>
      </c>
      <c r="K72" s="526" t="e">
        <f>VLOOKUP(ShadowTable[[#This Row],[indicators]],Tablo_MonitoringTable[],8,FALSE)</f>
        <v>#NUM!</v>
      </c>
      <c r="L72" s="526" t="e">
        <f>VLOOKUP(ShadowTable[[#This Row],[indicators]],Tablo_MonitoringTable[],10,FALSE)</f>
        <v>#NUM!</v>
      </c>
      <c r="M72" s="526" t="e">
        <f>VLOOKUP(ShadowTable[[#This Row],[indicators]],Tablo_MonitoringTable[],11,FALSE)</f>
        <v>#NUM!</v>
      </c>
      <c r="N72" s="526" t="e">
        <f>VLOOKUP(ShadowTable[[#This Row],[indicators]],Tablo_MonitoringTable[],13,FALSE)</f>
        <v>#NUM!</v>
      </c>
      <c r="O72" s="526" t="e">
        <f>VLOOKUP(ShadowTable[[#This Row],[indicators]],Tablo_MonitoringTable[],14,FALSE)</f>
        <v>#NUM!</v>
      </c>
      <c r="P72" s="526" t="e">
        <f>VLOOKUP(ShadowTable[[#This Row],[indicators]],Tablo_MonitoringTable[],16,FALSE)</f>
        <v>#NUM!</v>
      </c>
      <c r="Q72" s="526" t="e">
        <f>VLOOKUP(ShadowTable[[#This Row],[indicators]],Tablo_MonitoringTable[],17,FALSE)</f>
        <v>#NUM!</v>
      </c>
      <c r="R72" s="526" t="e">
        <f>VLOOKUP(ShadowTable[[#This Row],[indicators]],Tablo_MonitoringTable[],19,FALSE)</f>
        <v>#NUM!</v>
      </c>
      <c r="S72" s="526" t="e">
        <f>VLOOKUP(ShadowTable[[#This Row],[indicators]],Tablo_MonitoringTable[],20,FALSE)</f>
        <v>#NUM!</v>
      </c>
      <c r="T72" s="526" t="e">
        <f>VLOOKUP(ShadowTable[[#This Row],[indicators]],Tablo_MonitoringTable[],22,FALSE)</f>
        <v>#NUM!</v>
      </c>
      <c r="U72" s="526" t="e">
        <f>VLOOKUP(ShadowTable[[#This Row],[indicators]],Tablo_MonitoringTable[],23,FALSE)</f>
        <v>#NUM!</v>
      </c>
      <c r="V72" s="225" t="e">
        <f>VLOOKUP(ShadowTable[[#This Row],[indicators]],Tablo_MonitoringTable[],25,FALSE)</f>
        <v>#NUM!</v>
      </c>
    </row>
    <row r="73" spans="1:22">
      <c r="A73" s="556" t="e">
        <f t="array" ref="A73">INDEX(CO_indicators_list[], SMALL(IF(CO_Indic_List='1_Entry_Table'!$B$16,ROW(CO_Indic_List)-7),ROWS(A$6:A73)),2)</f>
        <v>#NUM!</v>
      </c>
      <c r="B73" s="530">
        <f>IF(ISERROR(VLOOKUP(A73,FillHome_OO[],3,FALSE))=TRUE,,VLOOKUP(A73,FillHome_OO[],3,FALSE))</f>
        <v>0</v>
      </c>
      <c r="C73" s="530">
        <f>Monitoring_Table!C73</f>
        <v>0</v>
      </c>
      <c r="D73" s="530" t="e">
        <f>VLOOKUP(ShadowTable[[#This Row],[indicators]],Tablo_MonitoringTable[],2,FALSE)</f>
        <v>#NUM!</v>
      </c>
      <c r="E73" s="208" t="e">
        <f t="array" ref="E73">INDEX(CO_indicators_list[], SMALL(IF(CO_Indic_List='1_Entry_Table'!$B$16,ROW(CO_Indic_List)-7),ROWS(E$6:E73)),8)</f>
        <v>#NUM!</v>
      </c>
      <c r="F73" s="526">
        <f>IF(ISERROR(VLOOKUP(ShadowTable[[#This Row],[indicators]],Tablo_MonitoringTable[],3,FALSE))=TRUE,,VLOOKUP(ShadowTable[[#This Row],[indicators]],Tablo_MonitoringTable[],3,FALSE))</f>
        <v>0</v>
      </c>
      <c r="G73" s="526" t="e">
        <f>VLOOKUP(ShadowTable[[#This Row],[indicators]],Tablo_MonitoringTable[],4,FALSE)</f>
        <v>#NUM!</v>
      </c>
      <c r="H73" s="526" t="e">
        <f>VLOOKUP(ShadowTable[[#This Row],[indicators]],Tablo_MonitoringTable[],5,FALSE)</f>
        <v>#NUM!</v>
      </c>
      <c r="I73" s="526" t="e">
        <f>VLOOKUP(ShadowTable[[#This Row],[indicators]],Tablo_MonitoringTable[],6,FALSE)</f>
        <v>#NUM!</v>
      </c>
      <c r="J73" s="526" t="e">
        <f>VLOOKUP(ShadowTable[[#This Row],[indicators]],Tablo_MonitoringTable[],7,FALSE)</f>
        <v>#NUM!</v>
      </c>
      <c r="K73" s="526" t="e">
        <f>VLOOKUP(ShadowTable[[#This Row],[indicators]],Tablo_MonitoringTable[],8,FALSE)</f>
        <v>#NUM!</v>
      </c>
      <c r="L73" s="526" t="e">
        <f>VLOOKUP(ShadowTable[[#This Row],[indicators]],Tablo_MonitoringTable[],10,FALSE)</f>
        <v>#NUM!</v>
      </c>
      <c r="M73" s="526" t="e">
        <f>VLOOKUP(ShadowTable[[#This Row],[indicators]],Tablo_MonitoringTable[],11,FALSE)</f>
        <v>#NUM!</v>
      </c>
      <c r="N73" s="526" t="e">
        <f>VLOOKUP(ShadowTable[[#This Row],[indicators]],Tablo_MonitoringTable[],13,FALSE)</f>
        <v>#NUM!</v>
      </c>
      <c r="O73" s="526" t="e">
        <f>VLOOKUP(ShadowTable[[#This Row],[indicators]],Tablo_MonitoringTable[],14,FALSE)</f>
        <v>#NUM!</v>
      </c>
      <c r="P73" s="526" t="e">
        <f>VLOOKUP(ShadowTable[[#This Row],[indicators]],Tablo_MonitoringTable[],16,FALSE)</f>
        <v>#NUM!</v>
      </c>
      <c r="Q73" s="526" t="e">
        <f>VLOOKUP(ShadowTable[[#This Row],[indicators]],Tablo_MonitoringTable[],17,FALSE)</f>
        <v>#NUM!</v>
      </c>
      <c r="R73" s="526" t="e">
        <f>VLOOKUP(ShadowTable[[#This Row],[indicators]],Tablo_MonitoringTable[],19,FALSE)</f>
        <v>#NUM!</v>
      </c>
      <c r="S73" s="526" t="e">
        <f>VLOOKUP(ShadowTable[[#This Row],[indicators]],Tablo_MonitoringTable[],20,FALSE)</f>
        <v>#NUM!</v>
      </c>
      <c r="T73" s="526" t="e">
        <f>VLOOKUP(ShadowTable[[#This Row],[indicators]],Tablo_MonitoringTable[],22,FALSE)</f>
        <v>#NUM!</v>
      </c>
      <c r="U73" s="526" t="e">
        <f>VLOOKUP(ShadowTable[[#This Row],[indicators]],Tablo_MonitoringTable[],23,FALSE)</f>
        <v>#NUM!</v>
      </c>
      <c r="V73" s="225" t="e">
        <f>VLOOKUP(ShadowTable[[#This Row],[indicators]],Tablo_MonitoringTable[],25,FALSE)</f>
        <v>#NUM!</v>
      </c>
    </row>
    <row r="74" spans="1:22">
      <c r="A74" s="556" t="e">
        <f t="array" ref="A74">INDEX(CO_indicators_list[], SMALL(IF(CO_Indic_List='1_Entry_Table'!$B$16,ROW(CO_Indic_List)-7),ROWS(A$6:A74)),2)</f>
        <v>#NUM!</v>
      </c>
      <c r="B74" s="530">
        <f>IF(ISERROR(VLOOKUP(A74,FillHome_OO[],3,FALSE))=TRUE,,VLOOKUP(A74,FillHome_OO[],3,FALSE))</f>
        <v>0</v>
      </c>
      <c r="C74" s="530">
        <f>Monitoring_Table!C74</f>
        <v>0</v>
      </c>
      <c r="D74" s="530" t="e">
        <f>VLOOKUP(ShadowTable[[#This Row],[indicators]],Tablo_MonitoringTable[],2,FALSE)</f>
        <v>#NUM!</v>
      </c>
      <c r="E74" s="208" t="e">
        <f t="array" ref="E74">INDEX(CO_indicators_list[], SMALL(IF(CO_Indic_List='1_Entry_Table'!$B$16,ROW(CO_Indic_List)-7),ROWS(E$6:E74)),8)</f>
        <v>#NUM!</v>
      </c>
      <c r="F74" s="526">
        <f>IF(ISERROR(VLOOKUP(ShadowTable[[#This Row],[indicators]],Tablo_MonitoringTable[],3,FALSE))=TRUE,,VLOOKUP(ShadowTable[[#This Row],[indicators]],Tablo_MonitoringTable[],3,FALSE))</f>
        <v>0</v>
      </c>
      <c r="G74" s="526" t="e">
        <f>VLOOKUP(ShadowTable[[#This Row],[indicators]],Tablo_MonitoringTable[],4,FALSE)</f>
        <v>#NUM!</v>
      </c>
      <c r="H74" s="526" t="e">
        <f>VLOOKUP(ShadowTable[[#This Row],[indicators]],Tablo_MonitoringTable[],5,FALSE)</f>
        <v>#NUM!</v>
      </c>
      <c r="I74" s="526" t="e">
        <f>VLOOKUP(ShadowTable[[#This Row],[indicators]],Tablo_MonitoringTable[],6,FALSE)</f>
        <v>#NUM!</v>
      </c>
      <c r="J74" s="526" t="e">
        <f>VLOOKUP(ShadowTable[[#This Row],[indicators]],Tablo_MonitoringTable[],7,FALSE)</f>
        <v>#NUM!</v>
      </c>
      <c r="K74" s="526" t="e">
        <f>VLOOKUP(ShadowTable[[#This Row],[indicators]],Tablo_MonitoringTable[],8,FALSE)</f>
        <v>#NUM!</v>
      </c>
      <c r="L74" s="526" t="e">
        <f>VLOOKUP(ShadowTable[[#This Row],[indicators]],Tablo_MonitoringTable[],10,FALSE)</f>
        <v>#NUM!</v>
      </c>
      <c r="M74" s="526" t="e">
        <f>VLOOKUP(ShadowTable[[#This Row],[indicators]],Tablo_MonitoringTable[],11,FALSE)</f>
        <v>#NUM!</v>
      </c>
      <c r="N74" s="526" t="e">
        <f>VLOOKUP(ShadowTable[[#This Row],[indicators]],Tablo_MonitoringTable[],13,FALSE)</f>
        <v>#NUM!</v>
      </c>
      <c r="O74" s="526" t="e">
        <f>VLOOKUP(ShadowTable[[#This Row],[indicators]],Tablo_MonitoringTable[],14,FALSE)</f>
        <v>#NUM!</v>
      </c>
      <c r="P74" s="526" t="e">
        <f>VLOOKUP(ShadowTable[[#This Row],[indicators]],Tablo_MonitoringTable[],16,FALSE)</f>
        <v>#NUM!</v>
      </c>
      <c r="Q74" s="526" t="e">
        <f>VLOOKUP(ShadowTable[[#This Row],[indicators]],Tablo_MonitoringTable[],17,FALSE)</f>
        <v>#NUM!</v>
      </c>
      <c r="R74" s="526" t="e">
        <f>VLOOKUP(ShadowTable[[#This Row],[indicators]],Tablo_MonitoringTable[],19,FALSE)</f>
        <v>#NUM!</v>
      </c>
      <c r="S74" s="526" t="e">
        <f>VLOOKUP(ShadowTable[[#This Row],[indicators]],Tablo_MonitoringTable[],20,FALSE)</f>
        <v>#NUM!</v>
      </c>
      <c r="T74" s="526" t="e">
        <f>VLOOKUP(ShadowTable[[#This Row],[indicators]],Tablo_MonitoringTable[],22,FALSE)</f>
        <v>#NUM!</v>
      </c>
      <c r="U74" s="526" t="e">
        <f>VLOOKUP(ShadowTable[[#This Row],[indicators]],Tablo_MonitoringTable[],23,FALSE)</f>
        <v>#NUM!</v>
      </c>
      <c r="V74" s="225" t="e">
        <f>VLOOKUP(ShadowTable[[#This Row],[indicators]],Tablo_MonitoringTable[],25,FALSE)</f>
        <v>#NUM!</v>
      </c>
    </row>
    <row r="75" spans="1:22">
      <c r="A75" s="556" t="e">
        <f t="array" ref="A75">INDEX(CO_indicators_list[], SMALL(IF(CO_Indic_List='1_Entry_Table'!$B$16,ROW(CO_Indic_List)-7),ROWS(A$6:A75)),2)</f>
        <v>#NUM!</v>
      </c>
      <c r="B75" s="530">
        <f>IF(ISERROR(VLOOKUP(A75,FillHome_OO[],3,FALSE))=TRUE,,VLOOKUP(A75,FillHome_OO[],3,FALSE))</f>
        <v>0</v>
      </c>
      <c r="C75" s="530">
        <f>Monitoring_Table!C75</f>
        <v>0</v>
      </c>
      <c r="D75" s="530" t="e">
        <f>VLOOKUP(ShadowTable[[#This Row],[indicators]],Tablo_MonitoringTable[],2,FALSE)</f>
        <v>#NUM!</v>
      </c>
      <c r="E75" s="208" t="e">
        <f t="array" ref="E75">INDEX(CO_indicators_list[], SMALL(IF(CO_Indic_List='1_Entry_Table'!$B$16,ROW(CO_Indic_List)-7),ROWS(E$6:E75)),8)</f>
        <v>#NUM!</v>
      </c>
      <c r="F75" s="526">
        <f>IF(ISERROR(VLOOKUP(ShadowTable[[#This Row],[indicators]],Tablo_MonitoringTable[],3,FALSE))=TRUE,,VLOOKUP(ShadowTable[[#This Row],[indicators]],Tablo_MonitoringTable[],3,FALSE))</f>
        <v>0</v>
      </c>
      <c r="G75" s="526" t="e">
        <f>VLOOKUP(ShadowTable[[#This Row],[indicators]],Tablo_MonitoringTable[],4,FALSE)</f>
        <v>#NUM!</v>
      </c>
      <c r="H75" s="526" t="e">
        <f>VLOOKUP(ShadowTable[[#This Row],[indicators]],Tablo_MonitoringTable[],5,FALSE)</f>
        <v>#NUM!</v>
      </c>
      <c r="I75" s="526" t="e">
        <f>VLOOKUP(ShadowTable[[#This Row],[indicators]],Tablo_MonitoringTable[],6,FALSE)</f>
        <v>#NUM!</v>
      </c>
      <c r="J75" s="526" t="e">
        <f>VLOOKUP(ShadowTable[[#This Row],[indicators]],Tablo_MonitoringTable[],7,FALSE)</f>
        <v>#NUM!</v>
      </c>
      <c r="K75" s="526" t="e">
        <f>VLOOKUP(ShadowTable[[#This Row],[indicators]],Tablo_MonitoringTable[],8,FALSE)</f>
        <v>#NUM!</v>
      </c>
      <c r="L75" s="526" t="e">
        <f>VLOOKUP(ShadowTable[[#This Row],[indicators]],Tablo_MonitoringTable[],10,FALSE)</f>
        <v>#NUM!</v>
      </c>
      <c r="M75" s="526" t="e">
        <f>VLOOKUP(ShadowTable[[#This Row],[indicators]],Tablo_MonitoringTable[],11,FALSE)</f>
        <v>#NUM!</v>
      </c>
      <c r="N75" s="526" t="e">
        <f>VLOOKUP(ShadowTable[[#This Row],[indicators]],Tablo_MonitoringTable[],13,FALSE)</f>
        <v>#NUM!</v>
      </c>
      <c r="O75" s="526" t="e">
        <f>VLOOKUP(ShadowTable[[#This Row],[indicators]],Tablo_MonitoringTable[],14,FALSE)</f>
        <v>#NUM!</v>
      </c>
      <c r="P75" s="526" t="e">
        <f>VLOOKUP(ShadowTable[[#This Row],[indicators]],Tablo_MonitoringTable[],16,FALSE)</f>
        <v>#NUM!</v>
      </c>
      <c r="Q75" s="526" t="e">
        <f>VLOOKUP(ShadowTable[[#This Row],[indicators]],Tablo_MonitoringTable[],17,FALSE)</f>
        <v>#NUM!</v>
      </c>
      <c r="R75" s="526" t="e">
        <f>VLOOKUP(ShadowTable[[#This Row],[indicators]],Tablo_MonitoringTable[],19,FALSE)</f>
        <v>#NUM!</v>
      </c>
      <c r="S75" s="526" t="e">
        <f>VLOOKUP(ShadowTable[[#This Row],[indicators]],Tablo_MonitoringTable[],20,FALSE)</f>
        <v>#NUM!</v>
      </c>
      <c r="T75" s="526" t="e">
        <f>VLOOKUP(ShadowTable[[#This Row],[indicators]],Tablo_MonitoringTable[],22,FALSE)</f>
        <v>#NUM!</v>
      </c>
      <c r="U75" s="526" t="e">
        <f>VLOOKUP(ShadowTable[[#This Row],[indicators]],Tablo_MonitoringTable[],23,FALSE)</f>
        <v>#NUM!</v>
      </c>
      <c r="V75" s="225" t="e">
        <f>VLOOKUP(ShadowTable[[#This Row],[indicators]],Tablo_MonitoringTable[],25,FALSE)</f>
        <v>#NUM!</v>
      </c>
    </row>
    <row r="76" spans="1:22">
      <c r="A76" s="556" t="e">
        <f t="array" ref="A76">INDEX(CO_indicators_list[], SMALL(IF(CO_Indic_List='1_Entry_Table'!$B$16,ROW(CO_Indic_List)-7),ROWS(A$6:A76)),2)</f>
        <v>#NUM!</v>
      </c>
      <c r="B76" s="530">
        <f>IF(ISERROR(VLOOKUP(A76,FillHome_OO[],3,FALSE))=TRUE,,VLOOKUP(A76,FillHome_OO[],3,FALSE))</f>
        <v>0</v>
      </c>
      <c r="C76" s="530">
        <f>Monitoring_Table!C76</f>
        <v>0</v>
      </c>
      <c r="D76" s="530" t="e">
        <f>VLOOKUP(ShadowTable[[#This Row],[indicators]],Tablo_MonitoringTable[],2,FALSE)</f>
        <v>#NUM!</v>
      </c>
      <c r="E76" s="208" t="e">
        <f t="array" ref="E76">INDEX(CO_indicators_list[], SMALL(IF(CO_Indic_List='1_Entry_Table'!$B$16,ROW(CO_Indic_List)-7),ROWS(E$6:E76)),8)</f>
        <v>#NUM!</v>
      </c>
      <c r="F76" s="526">
        <f>IF(ISERROR(VLOOKUP(ShadowTable[[#This Row],[indicators]],Tablo_MonitoringTable[],3,FALSE))=TRUE,,VLOOKUP(ShadowTable[[#This Row],[indicators]],Tablo_MonitoringTable[],3,FALSE))</f>
        <v>0</v>
      </c>
      <c r="G76" s="526" t="e">
        <f>VLOOKUP(ShadowTable[[#This Row],[indicators]],Tablo_MonitoringTable[],4,FALSE)</f>
        <v>#NUM!</v>
      </c>
      <c r="H76" s="526" t="e">
        <f>VLOOKUP(ShadowTable[[#This Row],[indicators]],Tablo_MonitoringTable[],5,FALSE)</f>
        <v>#NUM!</v>
      </c>
      <c r="I76" s="526" t="e">
        <f>VLOOKUP(ShadowTable[[#This Row],[indicators]],Tablo_MonitoringTable[],6,FALSE)</f>
        <v>#NUM!</v>
      </c>
      <c r="J76" s="526" t="e">
        <f>VLOOKUP(ShadowTable[[#This Row],[indicators]],Tablo_MonitoringTable[],7,FALSE)</f>
        <v>#NUM!</v>
      </c>
      <c r="K76" s="526" t="e">
        <f>VLOOKUP(ShadowTable[[#This Row],[indicators]],Tablo_MonitoringTable[],8,FALSE)</f>
        <v>#NUM!</v>
      </c>
      <c r="L76" s="526" t="e">
        <f>VLOOKUP(ShadowTable[[#This Row],[indicators]],Tablo_MonitoringTable[],10,FALSE)</f>
        <v>#NUM!</v>
      </c>
      <c r="M76" s="526" t="e">
        <f>VLOOKUP(ShadowTable[[#This Row],[indicators]],Tablo_MonitoringTable[],11,FALSE)</f>
        <v>#NUM!</v>
      </c>
      <c r="N76" s="526" t="e">
        <f>VLOOKUP(ShadowTable[[#This Row],[indicators]],Tablo_MonitoringTable[],13,FALSE)</f>
        <v>#NUM!</v>
      </c>
      <c r="O76" s="526" t="e">
        <f>VLOOKUP(ShadowTable[[#This Row],[indicators]],Tablo_MonitoringTable[],14,FALSE)</f>
        <v>#NUM!</v>
      </c>
      <c r="P76" s="526" t="e">
        <f>VLOOKUP(ShadowTable[[#This Row],[indicators]],Tablo_MonitoringTable[],16,FALSE)</f>
        <v>#NUM!</v>
      </c>
      <c r="Q76" s="526" t="e">
        <f>VLOOKUP(ShadowTable[[#This Row],[indicators]],Tablo_MonitoringTable[],17,FALSE)</f>
        <v>#NUM!</v>
      </c>
      <c r="R76" s="526" t="e">
        <f>VLOOKUP(ShadowTable[[#This Row],[indicators]],Tablo_MonitoringTable[],19,FALSE)</f>
        <v>#NUM!</v>
      </c>
      <c r="S76" s="526" t="e">
        <f>VLOOKUP(ShadowTable[[#This Row],[indicators]],Tablo_MonitoringTable[],20,FALSE)</f>
        <v>#NUM!</v>
      </c>
      <c r="T76" s="526" t="e">
        <f>VLOOKUP(ShadowTable[[#This Row],[indicators]],Tablo_MonitoringTable[],22,FALSE)</f>
        <v>#NUM!</v>
      </c>
      <c r="U76" s="526" t="e">
        <f>VLOOKUP(ShadowTable[[#This Row],[indicators]],Tablo_MonitoringTable[],23,FALSE)</f>
        <v>#NUM!</v>
      </c>
      <c r="V76" s="225" t="e">
        <f>VLOOKUP(ShadowTable[[#This Row],[indicators]],Tablo_MonitoringTable[],25,FALSE)</f>
        <v>#NUM!</v>
      </c>
    </row>
    <row r="77" spans="1:22">
      <c r="A77" s="556" t="e">
        <f t="array" ref="A77">INDEX(CO_indicators_list[], SMALL(IF(CO_Indic_List='1_Entry_Table'!$B$16,ROW(CO_Indic_List)-7),ROWS(A$6:A77)),2)</f>
        <v>#NUM!</v>
      </c>
      <c r="B77" s="530">
        <f>IF(ISERROR(VLOOKUP(A77,FillHome_OO[],3,FALSE))=TRUE,,VLOOKUP(A77,FillHome_OO[],3,FALSE))</f>
        <v>0</v>
      </c>
      <c r="C77" s="530">
        <f>Monitoring_Table!C77</f>
        <v>0</v>
      </c>
      <c r="D77" s="530" t="e">
        <f>VLOOKUP(ShadowTable[[#This Row],[indicators]],Tablo_MonitoringTable[],2,FALSE)</f>
        <v>#NUM!</v>
      </c>
      <c r="E77" s="208" t="e">
        <f t="array" ref="E77">INDEX(CO_indicators_list[], SMALL(IF(CO_Indic_List='1_Entry_Table'!$B$16,ROW(CO_Indic_List)-7),ROWS(E$6:E77)),8)</f>
        <v>#NUM!</v>
      </c>
      <c r="F77" s="526">
        <f>IF(ISERROR(VLOOKUP(ShadowTable[[#This Row],[indicators]],Tablo_MonitoringTable[],3,FALSE))=TRUE,,VLOOKUP(ShadowTable[[#This Row],[indicators]],Tablo_MonitoringTable[],3,FALSE))</f>
        <v>0</v>
      </c>
      <c r="G77" s="526" t="e">
        <f>VLOOKUP(ShadowTable[[#This Row],[indicators]],Tablo_MonitoringTable[],4,FALSE)</f>
        <v>#NUM!</v>
      </c>
      <c r="H77" s="526" t="e">
        <f>VLOOKUP(ShadowTable[[#This Row],[indicators]],Tablo_MonitoringTable[],5,FALSE)</f>
        <v>#NUM!</v>
      </c>
      <c r="I77" s="526" t="e">
        <f>VLOOKUP(ShadowTable[[#This Row],[indicators]],Tablo_MonitoringTable[],6,FALSE)</f>
        <v>#NUM!</v>
      </c>
      <c r="J77" s="526" t="e">
        <f>VLOOKUP(ShadowTable[[#This Row],[indicators]],Tablo_MonitoringTable[],7,FALSE)</f>
        <v>#NUM!</v>
      </c>
      <c r="K77" s="526" t="e">
        <f>VLOOKUP(ShadowTable[[#This Row],[indicators]],Tablo_MonitoringTable[],8,FALSE)</f>
        <v>#NUM!</v>
      </c>
      <c r="L77" s="526" t="e">
        <f>VLOOKUP(ShadowTable[[#This Row],[indicators]],Tablo_MonitoringTable[],10,FALSE)</f>
        <v>#NUM!</v>
      </c>
      <c r="M77" s="526" t="e">
        <f>VLOOKUP(ShadowTable[[#This Row],[indicators]],Tablo_MonitoringTable[],11,FALSE)</f>
        <v>#NUM!</v>
      </c>
      <c r="N77" s="526" t="e">
        <f>VLOOKUP(ShadowTable[[#This Row],[indicators]],Tablo_MonitoringTable[],13,FALSE)</f>
        <v>#NUM!</v>
      </c>
      <c r="O77" s="526" t="e">
        <f>VLOOKUP(ShadowTable[[#This Row],[indicators]],Tablo_MonitoringTable[],14,FALSE)</f>
        <v>#NUM!</v>
      </c>
      <c r="P77" s="526" t="e">
        <f>VLOOKUP(ShadowTable[[#This Row],[indicators]],Tablo_MonitoringTable[],16,FALSE)</f>
        <v>#NUM!</v>
      </c>
      <c r="Q77" s="526" t="e">
        <f>VLOOKUP(ShadowTable[[#This Row],[indicators]],Tablo_MonitoringTable[],17,FALSE)</f>
        <v>#NUM!</v>
      </c>
      <c r="R77" s="526" t="e">
        <f>VLOOKUP(ShadowTable[[#This Row],[indicators]],Tablo_MonitoringTable[],19,FALSE)</f>
        <v>#NUM!</v>
      </c>
      <c r="S77" s="526" t="e">
        <f>VLOOKUP(ShadowTable[[#This Row],[indicators]],Tablo_MonitoringTable[],20,FALSE)</f>
        <v>#NUM!</v>
      </c>
      <c r="T77" s="526" t="e">
        <f>VLOOKUP(ShadowTable[[#This Row],[indicators]],Tablo_MonitoringTable[],22,FALSE)</f>
        <v>#NUM!</v>
      </c>
      <c r="U77" s="526" t="e">
        <f>VLOOKUP(ShadowTable[[#This Row],[indicators]],Tablo_MonitoringTable[],23,FALSE)</f>
        <v>#NUM!</v>
      </c>
      <c r="V77" s="225" t="e">
        <f>VLOOKUP(ShadowTable[[#This Row],[indicators]],Tablo_MonitoringTable[],25,FALSE)</f>
        <v>#NUM!</v>
      </c>
    </row>
    <row r="78" spans="1:22">
      <c r="A78" s="556" t="e">
        <f t="array" ref="A78">INDEX(CO_indicators_list[], SMALL(IF(CO_Indic_List='1_Entry_Table'!$B$16,ROW(CO_Indic_List)-7),ROWS(A$6:A78)),2)</f>
        <v>#NUM!</v>
      </c>
      <c r="B78" s="530">
        <f>IF(ISERROR(VLOOKUP(A78,FillHome_OO[],3,FALSE))=TRUE,,VLOOKUP(A78,FillHome_OO[],3,FALSE))</f>
        <v>0</v>
      </c>
      <c r="C78" s="530">
        <f>Monitoring_Table!C78</f>
        <v>0</v>
      </c>
      <c r="D78" s="530" t="e">
        <f>VLOOKUP(ShadowTable[[#This Row],[indicators]],Tablo_MonitoringTable[],2,FALSE)</f>
        <v>#NUM!</v>
      </c>
      <c r="E78" s="208" t="e">
        <f t="array" ref="E78">INDEX(CO_indicators_list[], SMALL(IF(CO_Indic_List='1_Entry_Table'!$B$16,ROW(CO_Indic_List)-7),ROWS(E$6:E78)),8)</f>
        <v>#NUM!</v>
      </c>
      <c r="F78" s="526">
        <f>IF(ISERROR(VLOOKUP(ShadowTable[[#This Row],[indicators]],Tablo_MonitoringTable[],3,FALSE))=TRUE,,VLOOKUP(ShadowTable[[#This Row],[indicators]],Tablo_MonitoringTable[],3,FALSE))</f>
        <v>0</v>
      </c>
      <c r="G78" s="526" t="e">
        <f>VLOOKUP(ShadowTable[[#This Row],[indicators]],Tablo_MonitoringTable[],4,FALSE)</f>
        <v>#NUM!</v>
      </c>
      <c r="H78" s="526" t="e">
        <f>VLOOKUP(ShadowTable[[#This Row],[indicators]],Tablo_MonitoringTable[],5,FALSE)</f>
        <v>#NUM!</v>
      </c>
      <c r="I78" s="526" t="e">
        <f>VLOOKUP(ShadowTable[[#This Row],[indicators]],Tablo_MonitoringTable[],6,FALSE)</f>
        <v>#NUM!</v>
      </c>
      <c r="J78" s="526" t="e">
        <f>VLOOKUP(ShadowTable[[#This Row],[indicators]],Tablo_MonitoringTable[],7,FALSE)</f>
        <v>#NUM!</v>
      </c>
      <c r="K78" s="526" t="e">
        <f>VLOOKUP(ShadowTable[[#This Row],[indicators]],Tablo_MonitoringTable[],8,FALSE)</f>
        <v>#NUM!</v>
      </c>
      <c r="L78" s="526" t="e">
        <f>VLOOKUP(ShadowTable[[#This Row],[indicators]],Tablo_MonitoringTable[],10,FALSE)</f>
        <v>#NUM!</v>
      </c>
      <c r="M78" s="526" t="e">
        <f>VLOOKUP(ShadowTable[[#This Row],[indicators]],Tablo_MonitoringTable[],11,FALSE)</f>
        <v>#NUM!</v>
      </c>
      <c r="N78" s="526" t="e">
        <f>VLOOKUP(ShadowTable[[#This Row],[indicators]],Tablo_MonitoringTable[],13,FALSE)</f>
        <v>#NUM!</v>
      </c>
      <c r="O78" s="526" t="e">
        <f>VLOOKUP(ShadowTable[[#This Row],[indicators]],Tablo_MonitoringTable[],14,FALSE)</f>
        <v>#NUM!</v>
      </c>
      <c r="P78" s="526" t="e">
        <f>VLOOKUP(ShadowTable[[#This Row],[indicators]],Tablo_MonitoringTable[],16,FALSE)</f>
        <v>#NUM!</v>
      </c>
      <c r="Q78" s="526" t="e">
        <f>VLOOKUP(ShadowTable[[#This Row],[indicators]],Tablo_MonitoringTable[],17,FALSE)</f>
        <v>#NUM!</v>
      </c>
      <c r="R78" s="526" t="e">
        <f>VLOOKUP(ShadowTable[[#This Row],[indicators]],Tablo_MonitoringTable[],19,FALSE)</f>
        <v>#NUM!</v>
      </c>
      <c r="S78" s="526" t="e">
        <f>VLOOKUP(ShadowTable[[#This Row],[indicators]],Tablo_MonitoringTable[],20,FALSE)</f>
        <v>#NUM!</v>
      </c>
      <c r="T78" s="526" t="e">
        <f>VLOOKUP(ShadowTable[[#This Row],[indicators]],Tablo_MonitoringTable[],22,FALSE)</f>
        <v>#NUM!</v>
      </c>
      <c r="U78" s="526" t="e">
        <f>VLOOKUP(ShadowTable[[#This Row],[indicators]],Tablo_MonitoringTable[],23,FALSE)</f>
        <v>#NUM!</v>
      </c>
      <c r="V78" s="225" t="e">
        <f>VLOOKUP(ShadowTable[[#This Row],[indicators]],Tablo_MonitoringTable[],25,FALSE)</f>
        <v>#NUM!</v>
      </c>
    </row>
    <row r="79" spans="1:22">
      <c r="A79" s="556" t="e">
        <f t="array" ref="A79">INDEX(CO_indicators_list[], SMALL(IF(CO_Indic_List='1_Entry_Table'!$B$16,ROW(CO_Indic_List)-7),ROWS(A$6:A79)),2)</f>
        <v>#NUM!</v>
      </c>
      <c r="B79" s="530">
        <f>IF(ISERROR(VLOOKUP(A79,FillHome_OO[],3,FALSE))=TRUE,,VLOOKUP(A79,FillHome_OO[],3,FALSE))</f>
        <v>0</v>
      </c>
      <c r="C79" s="530">
        <f>Monitoring_Table!C79</f>
        <v>0</v>
      </c>
      <c r="D79" s="530" t="e">
        <f>VLOOKUP(ShadowTable[[#This Row],[indicators]],Tablo_MonitoringTable[],2,FALSE)</f>
        <v>#NUM!</v>
      </c>
      <c r="E79" s="208" t="e">
        <f t="array" ref="E79">INDEX(CO_indicators_list[], SMALL(IF(CO_Indic_List='1_Entry_Table'!$B$16,ROW(CO_Indic_List)-7),ROWS(E$6:E79)),8)</f>
        <v>#NUM!</v>
      </c>
      <c r="F79" s="526">
        <f>IF(ISERROR(VLOOKUP(ShadowTable[[#This Row],[indicators]],Tablo_MonitoringTable[],3,FALSE))=TRUE,,VLOOKUP(ShadowTable[[#This Row],[indicators]],Tablo_MonitoringTable[],3,FALSE))</f>
        <v>0</v>
      </c>
      <c r="G79" s="526" t="e">
        <f>VLOOKUP(ShadowTable[[#This Row],[indicators]],Tablo_MonitoringTable[],4,FALSE)</f>
        <v>#NUM!</v>
      </c>
      <c r="H79" s="526" t="e">
        <f>VLOOKUP(ShadowTable[[#This Row],[indicators]],Tablo_MonitoringTable[],5,FALSE)</f>
        <v>#NUM!</v>
      </c>
      <c r="I79" s="526" t="e">
        <f>VLOOKUP(ShadowTable[[#This Row],[indicators]],Tablo_MonitoringTable[],6,FALSE)</f>
        <v>#NUM!</v>
      </c>
      <c r="J79" s="526" t="e">
        <f>VLOOKUP(ShadowTable[[#This Row],[indicators]],Tablo_MonitoringTable[],7,FALSE)</f>
        <v>#NUM!</v>
      </c>
      <c r="K79" s="526" t="e">
        <f>VLOOKUP(ShadowTable[[#This Row],[indicators]],Tablo_MonitoringTable[],8,FALSE)</f>
        <v>#NUM!</v>
      </c>
      <c r="L79" s="526" t="e">
        <f>VLOOKUP(ShadowTable[[#This Row],[indicators]],Tablo_MonitoringTable[],10,FALSE)</f>
        <v>#NUM!</v>
      </c>
      <c r="M79" s="526" t="e">
        <f>VLOOKUP(ShadowTable[[#This Row],[indicators]],Tablo_MonitoringTable[],11,FALSE)</f>
        <v>#NUM!</v>
      </c>
      <c r="N79" s="526" t="e">
        <f>VLOOKUP(ShadowTable[[#This Row],[indicators]],Tablo_MonitoringTable[],13,FALSE)</f>
        <v>#NUM!</v>
      </c>
      <c r="O79" s="526" t="e">
        <f>VLOOKUP(ShadowTable[[#This Row],[indicators]],Tablo_MonitoringTable[],14,FALSE)</f>
        <v>#NUM!</v>
      </c>
      <c r="P79" s="526" t="e">
        <f>VLOOKUP(ShadowTable[[#This Row],[indicators]],Tablo_MonitoringTable[],16,FALSE)</f>
        <v>#NUM!</v>
      </c>
      <c r="Q79" s="526" t="e">
        <f>VLOOKUP(ShadowTable[[#This Row],[indicators]],Tablo_MonitoringTable[],17,FALSE)</f>
        <v>#NUM!</v>
      </c>
      <c r="R79" s="526" t="e">
        <f>VLOOKUP(ShadowTable[[#This Row],[indicators]],Tablo_MonitoringTable[],19,FALSE)</f>
        <v>#NUM!</v>
      </c>
      <c r="S79" s="526" t="e">
        <f>VLOOKUP(ShadowTable[[#This Row],[indicators]],Tablo_MonitoringTable[],20,FALSE)</f>
        <v>#NUM!</v>
      </c>
      <c r="T79" s="526" t="e">
        <f>VLOOKUP(ShadowTable[[#This Row],[indicators]],Tablo_MonitoringTable[],22,FALSE)</f>
        <v>#NUM!</v>
      </c>
      <c r="U79" s="526" t="e">
        <f>VLOOKUP(ShadowTable[[#This Row],[indicators]],Tablo_MonitoringTable[],23,FALSE)</f>
        <v>#NUM!</v>
      </c>
      <c r="V79" s="225" t="e">
        <f>VLOOKUP(ShadowTable[[#This Row],[indicators]],Tablo_MonitoringTable[],25,FALSE)</f>
        <v>#NUM!</v>
      </c>
    </row>
    <row r="80" spans="1:22">
      <c r="A80" s="556" t="e">
        <f t="array" ref="A80">INDEX(CO_indicators_list[], SMALL(IF(CO_Indic_List='1_Entry_Table'!$B$16,ROW(CO_Indic_List)-7),ROWS(A$6:A80)),2)</f>
        <v>#NUM!</v>
      </c>
      <c r="B80" s="530">
        <f>IF(ISERROR(VLOOKUP(A80,FillHome_OO[],3,FALSE))=TRUE,,VLOOKUP(A80,FillHome_OO[],3,FALSE))</f>
        <v>0</v>
      </c>
      <c r="C80" s="530">
        <f>Monitoring_Table!C80</f>
        <v>0</v>
      </c>
      <c r="D80" s="530" t="e">
        <f>VLOOKUP(ShadowTable[[#This Row],[indicators]],Tablo_MonitoringTable[],2,FALSE)</f>
        <v>#NUM!</v>
      </c>
      <c r="E80" s="208" t="e">
        <f t="array" ref="E80">INDEX(CO_indicators_list[], SMALL(IF(CO_Indic_List='1_Entry_Table'!$B$16,ROW(CO_Indic_List)-7),ROWS(E$6:E80)),8)</f>
        <v>#NUM!</v>
      </c>
      <c r="F80" s="526">
        <f>IF(ISERROR(VLOOKUP(ShadowTable[[#This Row],[indicators]],Tablo_MonitoringTable[],3,FALSE))=TRUE,,VLOOKUP(ShadowTable[[#This Row],[indicators]],Tablo_MonitoringTable[],3,FALSE))</f>
        <v>0</v>
      </c>
      <c r="G80" s="526" t="e">
        <f>VLOOKUP(ShadowTable[[#This Row],[indicators]],Tablo_MonitoringTable[],4,FALSE)</f>
        <v>#NUM!</v>
      </c>
      <c r="H80" s="526" t="e">
        <f>VLOOKUP(ShadowTable[[#This Row],[indicators]],Tablo_MonitoringTable[],5,FALSE)</f>
        <v>#NUM!</v>
      </c>
      <c r="I80" s="526" t="e">
        <f>VLOOKUP(ShadowTable[[#This Row],[indicators]],Tablo_MonitoringTable[],6,FALSE)</f>
        <v>#NUM!</v>
      </c>
      <c r="J80" s="526" t="e">
        <f>VLOOKUP(ShadowTable[[#This Row],[indicators]],Tablo_MonitoringTable[],7,FALSE)</f>
        <v>#NUM!</v>
      </c>
      <c r="K80" s="526" t="e">
        <f>VLOOKUP(ShadowTable[[#This Row],[indicators]],Tablo_MonitoringTable[],8,FALSE)</f>
        <v>#NUM!</v>
      </c>
      <c r="L80" s="526" t="e">
        <f>VLOOKUP(ShadowTable[[#This Row],[indicators]],Tablo_MonitoringTable[],10,FALSE)</f>
        <v>#NUM!</v>
      </c>
      <c r="M80" s="526" t="e">
        <f>VLOOKUP(ShadowTable[[#This Row],[indicators]],Tablo_MonitoringTable[],11,FALSE)</f>
        <v>#NUM!</v>
      </c>
      <c r="N80" s="526" t="e">
        <f>VLOOKUP(ShadowTable[[#This Row],[indicators]],Tablo_MonitoringTable[],13,FALSE)</f>
        <v>#NUM!</v>
      </c>
      <c r="O80" s="526" t="e">
        <f>VLOOKUP(ShadowTable[[#This Row],[indicators]],Tablo_MonitoringTable[],14,FALSE)</f>
        <v>#NUM!</v>
      </c>
      <c r="P80" s="526" t="e">
        <f>VLOOKUP(ShadowTable[[#This Row],[indicators]],Tablo_MonitoringTable[],16,FALSE)</f>
        <v>#NUM!</v>
      </c>
      <c r="Q80" s="526" t="e">
        <f>VLOOKUP(ShadowTable[[#This Row],[indicators]],Tablo_MonitoringTable[],17,FALSE)</f>
        <v>#NUM!</v>
      </c>
      <c r="R80" s="526" t="e">
        <f>VLOOKUP(ShadowTable[[#This Row],[indicators]],Tablo_MonitoringTable[],19,FALSE)</f>
        <v>#NUM!</v>
      </c>
      <c r="S80" s="526" t="e">
        <f>VLOOKUP(ShadowTable[[#This Row],[indicators]],Tablo_MonitoringTable[],20,FALSE)</f>
        <v>#NUM!</v>
      </c>
      <c r="T80" s="526" t="e">
        <f>VLOOKUP(ShadowTable[[#This Row],[indicators]],Tablo_MonitoringTable[],22,FALSE)</f>
        <v>#NUM!</v>
      </c>
      <c r="U80" s="526" t="e">
        <f>VLOOKUP(ShadowTable[[#This Row],[indicators]],Tablo_MonitoringTable[],23,FALSE)</f>
        <v>#NUM!</v>
      </c>
      <c r="V80" s="225" t="e">
        <f>VLOOKUP(ShadowTable[[#This Row],[indicators]],Tablo_MonitoringTable[],25,FALSE)</f>
        <v>#NUM!</v>
      </c>
    </row>
    <row r="81" spans="1:22">
      <c r="A81" s="556" t="e">
        <f t="array" ref="A81">INDEX(CO_indicators_list[], SMALL(IF(CO_Indic_List='1_Entry_Table'!$B$16,ROW(CO_Indic_List)-7),ROWS(A$6:A81)),2)</f>
        <v>#NUM!</v>
      </c>
      <c r="B81" s="530">
        <f>IF(ISERROR(VLOOKUP(A81,FillHome_OO[],3,FALSE))=TRUE,,VLOOKUP(A81,FillHome_OO[],3,FALSE))</f>
        <v>0</v>
      </c>
      <c r="C81" s="530">
        <f>Monitoring_Table!C81</f>
        <v>0</v>
      </c>
      <c r="D81" s="530" t="e">
        <f>VLOOKUP(ShadowTable[[#This Row],[indicators]],Tablo_MonitoringTable[],2,FALSE)</f>
        <v>#NUM!</v>
      </c>
      <c r="E81" s="208" t="e">
        <f t="array" ref="E81">INDEX(CO_indicators_list[], SMALL(IF(CO_Indic_List='1_Entry_Table'!$B$16,ROW(CO_Indic_List)-7),ROWS(E$6:E81)),8)</f>
        <v>#NUM!</v>
      </c>
      <c r="F81" s="526">
        <f>IF(ISERROR(VLOOKUP(ShadowTable[[#This Row],[indicators]],Tablo_MonitoringTable[],3,FALSE))=TRUE,,VLOOKUP(ShadowTable[[#This Row],[indicators]],Tablo_MonitoringTable[],3,FALSE))</f>
        <v>0</v>
      </c>
      <c r="G81" s="526" t="e">
        <f>VLOOKUP(ShadowTable[[#This Row],[indicators]],Tablo_MonitoringTable[],4,FALSE)</f>
        <v>#NUM!</v>
      </c>
      <c r="H81" s="526" t="e">
        <f>VLOOKUP(ShadowTable[[#This Row],[indicators]],Tablo_MonitoringTable[],5,FALSE)</f>
        <v>#NUM!</v>
      </c>
      <c r="I81" s="526" t="e">
        <f>VLOOKUP(ShadowTable[[#This Row],[indicators]],Tablo_MonitoringTable[],6,FALSE)</f>
        <v>#NUM!</v>
      </c>
      <c r="J81" s="526" t="e">
        <f>VLOOKUP(ShadowTable[[#This Row],[indicators]],Tablo_MonitoringTable[],7,FALSE)</f>
        <v>#NUM!</v>
      </c>
      <c r="K81" s="526" t="e">
        <f>VLOOKUP(ShadowTable[[#This Row],[indicators]],Tablo_MonitoringTable[],8,FALSE)</f>
        <v>#NUM!</v>
      </c>
      <c r="L81" s="526" t="e">
        <f>VLOOKUP(ShadowTable[[#This Row],[indicators]],Tablo_MonitoringTable[],10,FALSE)</f>
        <v>#NUM!</v>
      </c>
      <c r="M81" s="526" t="e">
        <f>VLOOKUP(ShadowTable[[#This Row],[indicators]],Tablo_MonitoringTable[],11,FALSE)</f>
        <v>#NUM!</v>
      </c>
      <c r="N81" s="526" t="e">
        <f>VLOOKUP(ShadowTable[[#This Row],[indicators]],Tablo_MonitoringTable[],13,FALSE)</f>
        <v>#NUM!</v>
      </c>
      <c r="O81" s="526" t="e">
        <f>VLOOKUP(ShadowTable[[#This Row],[indicators]],Tablo_MonitoringTable[],14,FALSE)</f>
        <v>#NUM!</v>
      </c>
      <c r="P81" s="526" t="e">
        <f>VLOOKUP(ShadowTable[[#This Row],[indicators]],Tablo_MonitoringTable[],16,FALSE)</f>
        <v>#NUM!</v>
      </c>
      <c r="Q81" s="526" t="e">
        <f>VLOOKUP(ShadowTable[[#This Row],[indicators]],Tablo_MonitoringTable[],17,FALSE)</f>
        <v>#NUM!</v>
      </c>
      <c r="R81" s="526" t="e">
        <f>VLOOKUP(ShadowTable[[#This Row],[indicators]],Tablo_MonitoringTable[],19,FALSE)</f>
        <v>#NUM!</v>
      </c>
      <c r="S81" s="526" t="e">
        <f>VLOOKUP(ShadowTable[[#This Row],[indicators]],Tablo_MonitoringTable[],20,FALSE)</f>
        <v>#NUM!</v>
      </c>
      <c r="T81" s="526" t="e">
        <f>VLOOKUP(ShadowTable[[#This Row],[indicators]],Tablo_MonitoringTable[],22,FALSE)</f>
        <v>#NUM!</v>
      </c>
      <c r="U81" s="526" t="e">
        <f>VLOOKUP(ShadowTable[[#This Row],[indicators]],Tablo_MonitoringTable[],23,FALSE)</f>
        <v>#NUM!</v>
      </c>
      <c r="V81" s="225" t="e">
        <f>VLOOKUP(ShadowTable[[#This Row],[indicators]],Tablo_MonitoringTable[],25,FALSE)</f>
        <v>#NUM!</v>
      </c>
    </row>
    <row r="82" spans="1:22">
      <c r="A82" s="556" t="e">
        <f t="array" ref="A82">INDEX(CO_indicators_list[], SMALL(IF(CO_Indic_List='1_Entry_Table'!$B$16,ROW(CO_Indic_List)-7),ROWS(A$6:A82)),2)</f>
        <v>#NUM!</v>
      </c>
      <c r="B82" s="530">
        <f>IF(ISERROR(VLOOKUP(A82,FillHome_OO[],3,FALSE))=TRUE,,VLOOKUP(A82,FillHome_OO[],3,FALSE))</f>
        <v>0</v>
      </c>
      <c r="C82" s="530">
        <f>Monitoring_Table!C82</f>
        <v>0</v>
      </c>
      <c r="D82" s="530" t="e">
        <f>VLOOKUP(ShadowTable[[#This Row],[indicators]],Tablo_MonitoringTable[],2,FALSE)</f>
        <v>#NUM!</v>
      </c>
      <c r="E82" s="208" t="e">
        <f t="array" ref="E82">INDEX(CO_indicators_list[], SMALL(IF(CO_Indic_List='1_Entry_Table'!$B$16,ROW(CO_Indic_List)-7),ROWS(E$6:E82)),8)</f>
        <v>#NUM!</v>
      </c>
      <c r="F82" s="526">
        <f>IF(ISERROR(VLOOKUP(ShadowTable[[#This Row],[indicators]],Tablo_MonitoringTable[],3,FALSE))=TRUE,,VLOOKUP(ShadowTable[[#This Row],[indicators]],Tablo_MonitoringTable[],3,FALSE))</f>
        <v>0</v>
      </c>
      <c r="G82" s="526" t="e">
        <f>VLOOKUP(ShadowTable[[#This Row],[indicators]],Tablo_MonitoringTable[],4,FALSE)</f>
        <v>#NUM!</v>
      </c>
      <c r="H82" s="526" t="e">
        <f>VLOOKUP(ShadowTable[[#This Row],[indicators]],Tablo_MonitoringTable[],5,FALSE)</f>
        <v>#NUM!</v>
      </c>
      <c r="I82" s="526" t="e">
        <f>VLOOKUP(ShadowTable[[#This Row],[indicators]],Tablo_MonitoringTable[],6,FALSE)</f>
        <v>#NUM!</v>
      </c>
      <c r="J82" s="526" t="e">
        <f>VLOOKUP(ShadowTable[[#This Row],[indicators]],Tablo_MonitoringTable[],7,FALSE)</f>
        <v>#NUM!</v>
      </c>
      <c r="K82" s="526" t="e">
        <f>VLOOKUP(ShadowTable[[#This Row],[indicators]],Tablo_MonitoringTable[],8,FALSE)</f>
        <v>#NUM!</v>
      </c>
      <c r="L82" s="526" t="e">
        <f>VLOOKUP(ShadowTable[[#This Row],[indicators]],Tablo_MonitoringTable[],10,FALSE)</f>
        <v>#NUM!</v>
      </c>
      <c r="M82" s="526" t="e">
        <f>VLOOKUP(ShadowTable[[#This Row],[indicators]],Tablo_MonitoringTable[],11,FALSE)</f>
        <v>#NUM!</v>
      </c>
      <c r="N82" s="526" t="e">
        <f>VLOOKUP(ShadowTable[[#This Row],[indicators]],Tablo_MonitoringTable[],13,FALSE)</f>
        <v>#NUM!</v>
      </c>
      <c r="O82" s="526" t="e">
        <f>VLOOKUP(ShadowTable[[#This Row],[indicators]],Tablo_MonitoringTable[],14,FALSE)</f>
        <v>#NUM!</v>
      </c>
      <c r="P82" s="526" t="e">
        <f>VLOOKUP(ShadowTable[[#This Row],[indicators]],Tablo_MonitoringTable[],16,FALSE)</f>
        <v>#NUM!</v>
      </c>
      <c r="Q82" s="526" t="e">
        <f>VLOOKUP(ShadowTable[[#This Row],[indicators]],Tablo_MonitoringTable[],17,FALSE)</f>
        <v>#NUM!</v>
      </c>
      <c r="R82" s="526" t="e">
        <f>VLOOKUP(ShadowTable[[#This Row],[indicators]],Tablo_MonitoringTable[],19,FALSE)</f>
        <v>#NUM!</v>
      </c>
      <c r="S82" s="526" t="e">
        <f>VLOOKUP(ShadowTable[[#This Row],[indicators]],Tablo_MonitoringTable[],20,FALSE)</f>
        <v>#NUM!</v>
      </c>
      <c r="T82" s="526" t="e">
        <f>VLOOKUP(ShadowTable[[#This Row],[indicators]],Tablo_MonitoringTable[],22,FALSE)</f>
        <v>#NUM!</v>
      </c>
      <c r="U82" s="526" t="e">
        <f>VLOOKUP(ShadowTable[[#This Row],[indicators]],Tablo_MonitoringTable[],23,FALSE)</f>
        <v>#NUM!</v>
      </c>
      <c r="V82" s="225" t="e">
        <f>VLOOKUP(ShadowTable[[#This Row],[indicators]],Tablo_MonitoringTable[],25,FALSE)</f>
        <v>#NUM!</v>
      </c>
    </row>
    <row r="83" spans="1:22">
      <c r="A83" s="556" t="e">
        <f t="array" ref="A83">INDEX(CO_indicators_list[], SMALL(IF(CO_Indic_List='1_Entry_Table'!$B$16,ROW(CO_Indic_List)-7),ROWS(A$6:A83)),2)</f>
        <v>#NUM!</v>
      </c>
      <c r="B83" s="530">
        <f>IF(ISERROR(VLOOKUP(A83,FillHome_OO[],3,FALSE))=TRUE,,VLOOKUP(A83,FillHome_OO[],3,FALSE))</f>
        <v>0</v>
      </c>
      <c r="C83" s="530">
        <f>Monitoring_Table!C83</f>
        <v>0</v>
      </c>
      <c r="D83" s="530" t="e">
        <f>VLOOKUP(ShadowTable[[#This Row],[indicators]],Tablo_MonitoringTable[],2,FALSE)</f>
        <v>#NUM!</v>
      </c>
      <c r="E83" s="208" t="e">
        <f t="array" ref="E83">INDEX(CO_indicators_list[], SMALL(IF(CO_Indic_List='1_Entry_Table'!$B$16,ROW(CO_Indic_List)-7),ROWS(E$6:E83)),8)</f>
        <v>#NUM!</v>
      </c>
      <c r="F83" s="526">
        <f>IF(ISERROR(VLOOKUP(ShadowTable[[#This Row],[indicators]],Tablo_MonitoringTable[],3,FALSE))=TRUE,,VLOOKUP(ShadowTable[[#This Row],[indicators]],Tablo_MonitoringTable[],3,FALSE))</f>
        <v>0</v>
      </c>
      <c r="G83" s="526" t="e">
        <f>VLOOKUP(ShadowTable[[#This Row],[indicators]],Tablo_MonitoringTable[],4,FALSE)</f>
        <v>#NUM!</v>
      </c>
      <c r="H83" s="526" t="e">
        <f>VLOOKUP(ShadowTable[[#This Row],[indicators]],Tablo_MonitoringTable[],5,FALSE)</f>
        <v>#NUM!</v>
      </c>
      <c r="I83" s="526" t="e">
        <f>VLOOKUP(ShadowTable[[#This Row],[indicators]],Tablo_MonitoringTable[],6,FALSE)</f>
        <v>#NUM!</v>
      </c>
      <c r="J83" s="526" t="e">
        <f>VLOOKUP(ShadowTable[[#This Row],[indicators]],Tablo_MonitoringTable[],7,FALSE)</f>
        <v>#NUM!</v>
      </c>
      <c r="K83" s="526" t="e">
        <f>VLOOKUP(ShadowTable[[#This Row],[indicators]],Tablo_MonitoringTable[],8,FALSE)</f>
        <v>#NUM!</v>
      </c>
      <c r="L83" s="526" t="e">
        <f>VLOOKUP(ShadowTable[[#This Row],[indicators]],Tablo_MonitoringTable[],10,FALSE)</f>
        <v>#NUM!</v>
      </c>
      <c r="M83" s="526" t="e">
        <f>VLOOKUP(ShadowTable[[#This Row],[indicators]],Tablo_MonitoringTable[],11,FALSE)</f>
        <v>#NUM!</v>
      </c>
      <c r="N83" s="526" t="e">
        <f>VLOOKUP(ShadowTable[[#This Row],[indicators]],Tablo_MonitoringTable[],13,FALSE)</f>
        <v>#NUM!</v>
      </c>
      <c r="O83" s="526" t="e">
        <f>VLOOKUP(ShadowTable[[#This Row],[indicators]],Tablo_MonitoringTable[],14,FALSE)</f>
        <v>#NUM!</v>
      </c>
      <c r="P83" s="526" t="e">
        <f>VLOOKUP(ShadowTable[[#This Row],[indicators]],Tablo_MonitoringTable[],16,FALSE)</f>
        <v>#NUM!</v>
      </c>
      <c r="Q83" s="526" t="e">
        <f>VLOOKUP(ShadowTable[[#This Row],[indicators]],Tablo_MonitoringTable[],17,FALSE)</f>
        <v>#NUM!</v>
      </c>
      <c r="R83" s="526" t="e">
        <f>VLOOKUP(ShadowTable[[#This Row],[indicators]],Tablo_MonitoringTable[],19,FALSE)</f>
        <v>#NUM!</v>
      </c>
      <c r="S83" s="526" t="e">
        <f>VLOOKUP(ShadowTable[[#This Row],[indicators]],Tablo_MonitoringTable[],20,FALSE)</f>
        <v>#NUM!</v>
      </c>
      <c r="T83" s="526" t="e">
        <f>VLOOKUP(ShadowTable[[#This Row],[indicators]],Tablo_MonitoringTable[],22,FALSE)</f>
        <v>#NUM!</v>
      </c>
      <c r="U83" s="526" t="e">
        <f>VLOOKUP(ShadowTable[[#This Row],[indicators]],Tablo_MonitoringTable[],23,FALSE)</f>
        <v>#NUM!</v>
      </c>
      <c r="V83" s="225" t="e">
        <f>VLOOKUP(ShadowTable[[#This Row],[indicators]],Tablo_MonitoringTable[],25,FALSE)</f>
        <v>#NUM!</v>
      </c>
    </row>
    <row r="84" spans="1:22">
      <c r="A84" s="556" t="e">
        <f t="array" ref="A84">INDEX(CO_indicators_list[], SMALL(IF(CO_Indic_List='1_Entry_Table'!$B$16,ROW(CO_Indic_List)-7),ROWS(A$6:A84)),2)</f>
        <v>#NUM!</v>
      </c>
      <c r="B84" s="530">
        <f>IF(ISERROR(VLOOKUP(A84,FillHome_OO[],3,FALSE))=TRUE,,VLOOKUP(A84,FillHome_OO[],3,FALSE))</f>
        <v>0</v>
      </c>
      <c r="C84" s="530">
        <f>Monitoring_Table!C84</f>
        <v>0</v>
      </c>
      <c r="D84" s="530" t="e">
        <f>VLOOKUP(ShadowTable[[#This Row],[indicators]],Tablo_MonitoringTable[],2,FALSE)</f>
        <v>#NUM!</v>
      </c>
      <c r="E84" s="208" t="e">
        <f t="array" ref="E84">INDEX(CO_indicators_list[], SMALL(IF(CO_Indic_List='1_Entry_Table'!$B$16,ROW(CO_Indic_List)-7),ROWS(E$6:E84)),8)</f>
        <v>#NUM!</v>
      </c>
      <c r="F84" s="526">
        <f>IF(ISERROR(VLOOKUP(ShadowTable[[#This Row],[indicators]],Tablo_MonitoringTable[],3,FALSE))=TRUE,,VLOOKUP(ShadowTable[[#This Row],[indicators]],Tablo_MonitoringTable[],3,FALSE))</f>
        <v>0</v>
      </c>
      <c r="G84" s="526" t="e">
        <f>VLOOKUP(ShadowTable[[#This Row],[indicators]],Tablo_MonitoringTable[],4,FALSE)</f>
        <v>#NUM!</v>
      </c>
      <c r="H84" s="526" t="e">
        <f>VLOOKUP(ShadowTable[[#This Row],[indicators]],Tablo_MonitoringTable[],5,FALSE)</f>
        <v>#NUM!</v>
      </c>
      <c r="I84" s="526" t="e">
        <f>VLOOKUP(ShadowTable[[#This Row],[indicators]],Tablo_MonitoringTable[],6,FALSE)</f>
        <v>#NUM!</v>
      </c>
      <c r="J84" s="526" t="e">
        <f>VLOOKUP(ShadowTable[[#This Row],[indicators]],Tablo_MonitoringTable[],7,FALSE)</f>
        <v>#NUM!</v>
      </c>
      <c r="K84" s="526" t="e">
        <f>VLOOKUP(ShadowTable[[#This Row],[indicators]],Tablo_MonitoringTable[],8,FALSE)</f>
        <v>#NUM!</v>
      </c>
      <c r="L84" s="526" t="e">
        <f>VLOOKUP(ShadowTable[[#This Row],[indicators]],Tablo_MonitoringTable[],10,FALSE)</f>
        <v>#NUM!</v>
      </c>
      <c r="M84" s="526" t="e">
        <f>VLOOKUP(ShadowTable[[#This Row],[indicators]],Tablo_MonitoringTable[],11,FALSE)</f>
        <v>#NUM!</v>
      </c>
      <c r="N84" s="526" t="e">
        <f>VLOOKUP(ShadowTable[[#This Row],[indicators]],Tablo_MonitoringTable[],13,FALSE)</f>
        <v>#NUM!</v>
      </c>
      <c r="O84" s="526" t="e">
        <f>VLOOKUP(ShadowTable[[#This Row],[indicators]],Tablo_MonitoringTable[],14,FALSE)</f>
        <v>#NUM!</v>
      </c>
      <c r="P84" s="526" t="e">
        <f>VLOOKUP(ShadowTable[[#This Row],[indicators]],Tablo_MonitoringTable[],16,FALSE)</f>
        <v>#NUM!</v>
      </c>
      <c r="Q84" s="526" t="e">
        <f>VLOOKUP(ShadowTable[[#This Row],[indicators]],Tablo_MonitoringTable[],17,FALSE)</f>
        <v>#NUM!</v>
      </c>
      <c r="R84" s="526" t="e">
        <f>VLOOKUP(ShadowTable[[#This Row],[indicators]],Tablo_MonitoringTable[],19,FALSE)</f>
        <v>#NUM!</v>
      </c>
      <c r="S84" s="526" t="e">
        <f>VLOOKUP(ShadowTable[[#This Row],[indicators]],Tablo_MonitoringTable[],20,FALSE)</f>
        <v>#NUM!</v>
      </c>
      <c r="T84" s="526" t="e">
        <f>VLOOKUP(ShadowTable[[#This Row],[indicators]],Tablo_MonitoringTable[],22,FALSE)</f>
        <v>#NUM!</v>
      </c>
      <c r="U84" s="526" t="e">
        <f>VLOOKUP(ShadowTable[[#This Row],[indicators]],Tablo_MonitoringTable[],23,FALSE)</f>
        <v>#NUM!</v>
      </c>
      <c r="V84" s="225" t="e">
        <f>VLOOKUP(ShadowTable[[#This Row],[indicators]],Tablo_MonitoringTable[],25,FALSE)</f>
        <v>#NUM!</v>
      </c>
    </row>
    <row r="85" spans="1:22">
      <c r="A85" s="556" t="e">
        <f t="array" ref="A85">INDEX(CO_indicators_list[], SMALL(IF(CO_Indic_List='1_Entry_Table'!$B$16,ROW(CO_Indic_List)-7),ROWS(A$6:A85)),2)</f>
        <v>#NUM!</v>
      </c>
      <c r="B85" s="530">
        <f>IF(ISERROR(VLOOKUP(A85,FillHome_OO[],3,FALSE))=TRUE,,VLOOKUP(A85,FillHome_OO[],3,FALSE))</f>
        <v>0</v>
      </c>
      <c r="C85" s="530">
        <f>Monitoring_Table!C85</f>
        <v>0</v>
      </c>
      <c r="D85" s="530" t="e">
        <f>VLOOKUP(ShadowTable[[#This Row],[indicators]],Tablo_MonitoringTable[],2,FALSE)</f>
        <v>#NUM!</v>
      </c>
      <c r="E85" s="208" t="e">
        <f t="array" ref="E85">INDEX(CO_indicators_list[], SMALL(IF(CO_Indic_List='1_Entry_Table'!$B$16,ROW(CO_Indic_List)-7),ROWS(E$6:E85)),8)</f>
        <v>#NUM!</v>
      </c>
      <c r="F85" s="526">
        <f>IF(ISERROR(VLOOKUP(ShadowTable[[#This Row],[indicators]],Tablo_MonitoringTable[],3,FALSE))=TRUE,,VLOOKUP(ShadowTable[[#This Row],[indicators]],Tablo_MonitoringTable[],3,FALSE))</f>
        <v>0</v>
      </c>
      <c r="G85" s="526" t="e">
        <f>VLOOKUP(ShadowTable[[#This Row],[indicators]],Tablo_MonitoringTable[],4,FALSE)</f>
        <v>#NUM!</v>
      </c>
      <c r="H85" s="526" t="e">
        <f>VLOOKUP(ShadowTable[[#This Row],[indicators]],Tablo_MonitoringTable[],5,FALSE)</f>
        <v>#NUM!</v>
      </c>
      <c r="I85" s="526" t="e">
        <f>VLOOKUP(ShadowTable[[#This Row],[indicators]],Tablo_MonitoringTable[],6,FALSE)</f>
        <v>#NUM!</v>
      </c>
      <c r="J85" s="526" t="e">
        <f>VLOOKUP(ShadowTable[[#This Row],[indicators]],Tablo_MonitoringTable[],7,FALSE)</f>
        <v>#NUM!</v>
      </c>
      <c r="K85" s="526" t="e">
        <f>VLOOKUP(ShadowTable[[#This Row],[indicators]],Tablo_MonitoringTable[],8,FALSE)</f>
        <v>#NUM!</v>
      </c>
      <c r="L85" s="526" t="e">
        <f>VLOOKUP(ShadowTable[[#This Row],[indicators]],Tablo_MonitoringTable[],10,FALSE)</f>
        <v>#NUM!</v>
      </c>
      <c r="M85" s="526" t="e">
        <f>VLOOKUP(ShadowTable[[#This Row],[indicators]],Tablo_MonitoringTable[],11,FALSE)</f>
        <v>#NUM!</v>
      </c>
      <c r="N85" s="526" t="e">
        <f>VLOOKUP(ShadowTable[[#This Row],[indicators]],Tablo_MonitoringTable[],13,FALSE)</f>
        <v>#NUM!</v>
      </c>
      <c r="O85" s="526" t="e">
        <f>VLOOKUP(ShadowTable[[#This Row],[indicators]],Tablo_MonitoringTable[],14,FALSE)</f>
        <v>#NUM!</v>
      </c>
      <c r="P85" s="526" t="e">
        <f>VLOOKUP(ShadowTable[[#This Row],[indicators]],Tablo_MonitoringTable[],16,FALSE)</f>
        <v>#NUM!</v>
      </c>
      <c r="Q85" s="526" t="e">
        <f>VLOOKUP(ShadowTable[[#This Row],[indicators]],Tablo_MonitoringTable[],17,FALSE)</f>
        <v>#NUM!</v>
      </c>
      <c r="R85" s="526" t="e">
        <f>VLOOKUP(ShadowTable[[#This Row],[indicators]],Tablo_MonitoringTable[],19,FALSE)</f>
        <v>#NUM!</v>
      </c>
      <c r="S85" s="526" t="e">
        <f>VLOOKUP(ShadowTable[[#This Row],[indicators]],Tablo_MonitoringTable[],20,FALSE)</f>
        <v>#NUM!</v>
      </c>
      <c r="T85" s="526" t="e">
        <f>VLOOKUP(ShadowTable[[#This Row],[indicators]],Tablo_MonitoringTable[],22,FALSE)</f>
        <v>#NUM!</v>
      </c>
      <c r="U85" s="526" t="e">
        <f>VLOOKUP(ShadowTable[[#This Row],[indicators]],Tablo_MonitoringTable[],23,FALSE)</f>
        <v>#NUM!</v>
      </c>
      <c r="V85" s="225" t="e">
        <f>VLOOKUP(ShadowTable[[#This Row],[indicators]],Tablo_MonitoringTable[],25,FALSE)</f>
        <v>#NUM!</v>
      </c>
    </row>
    <row r="86" spans="1:22">
      <c r="A86" s="556" t="e">
        <f t="array" ref="A86">INDEX(CO_indicators_list[], SMALL(IF(CO_Indic_List='1_Entry_Table'!$B$16,ROW(CO_Indic_List)-7),ROWS(A$6:A86)),2)</f>
        <v>#NUM!</v>
      </c>
      <c r="B86" s="530">
        <f>IF(ISERROR(VLOOKUP(A86,FillHome_OO[],3,FALSE))=TRUE,,VLOOKUP(A86,FillHome_OO[],3,FALSE))</f>
        <v>0</v>
      </c>
      <c r="C86" s="530">
        <f>Monitoring_Table!C86</f>
        <v>0</v>
      </c>
      <c r="D86" s="530" t="e">
        <f>VLOOKUP(ShadowTable[[#This Row],[indicators]],Tablo_MonitoringTable[],2,FALSE)</f>
        <v>#NUM!</v>
      </c>
      <c r="E86" s="208" t="e">
        <f t="array" ref="E86">INDEX(CO_indicators_list[], SMALL(IF(CO_Indic_List='1_Entry_Table'!$B$16,ROW(CO_Indic_List)-7),ROWS(E$6:E86)),8)</f>
        <v>#NUM!</v>
      </c>
      <c r="F86" s="526">
        <f>IF(ISERROR(VLOOKUP(ShadowTable[[#This Row],[indicators]],Tablo_MonitoringTable[],3,FALSE))=TRUE,,VLOOKUP(ShadowTable[[#This Row],[indicators]],Tablo_MonitoringTable[],3,FALSE))</f>
        <v>0</v>
      </c>
      <c r="G86" s="526" t="e">
        <f>VLOOKUP(ShadowTable[[#This Row],[indicators]],Tablo_MonitoringTable[],4,FALSE)</f>
        <v>#NUM!</v>
      </c>
      <c r="H86" s="526" t="e">
        <f>VLOOKUP(ShadowTable[[#This Row],[indicators]],Tablo_MonitoringTable[],5,FALSE)</f>
        <v>#NUM!</v>
      </c>
      <c r="I86" s="526" t="e">
        <f>VLOOKUP(ShadowTable[[#This Row],[indicators]],Tablo_MonitoringTable[],6,FALSE)</f>
        <v>#NUM!</v>
      </c>
      <c r="J86" s="526" t="e">
        <f>VLOOKUP(ShadowTable[[#This Row],[indicators]],Tablo_MonitoringTable[],7,FALSE)</f>
        <v>#NUM!</v>
      </c>
      <c r="K86" s="526" t="e">
        <f>VLOOKUP(ShadowTable[[#This Row],[indicators]],Tablo_MonitoringTable[],8,FALSE)</f>
        <v>#NUM!</v>
      </c>
      <c r="L86" s="526" t="e">
        <f>VLOOKUP(ShadowTable[[#This Row],[indicators]],Tablo_MonitoringTable[],10,FALSE)</f>
        <v>#NUM!</v>
      </c>
      <c r="M86" s="526" t="e">
        <f>VLOOKUP(ShadowTable[[#This Row],[indicators]],Tablo_MonitoringTable[],11,FALSE)</f>
        <v>#NUM!</v>
      </c>
      <c r="N86" s="526" t="e">
        <f>VLOOKUP(ShadowTable[[#This Row],[indicators]],Tablo_MonitoringTable[],13,FALSE)</f>
        <v>#NUM!</v>
      </c>
      <c r="O86" s="526" t="e">
        <f>VLOOKUP(ShadowTable[[#This Row],[indicators]],Tablo_MonitoringTable[],14,FALSE)</f>
        <v>#NUM!</v>
      </c>
      <c r="P86" s="526" t="e">
        <f>VLOOKUP(ShadowTable[[#This Row],[indicators]],Tablo_MonitoringTable[],16,FALSE)</f>
        <v>#NUM!</v>
      </c>
      <c r="Q86" s="526" t="e">
        <f>VLOOKUP(ShadowTable[[#This Row],[indicators]],Tablo_MonitoringTable[],17,FALSE)</f>
        <v>#NUM!</v>
      </c>
      <c r="R86" s="526" t="e">
        <f>VLOOKUP(ShadowTable[[#This Row],[indicators]],Tablo_MonitoringTable[],19,FALSE)</f>
        <v>#NUM!</v>
      </c>
      <c r="S86" s="526" t="e">
        <f>VLOOKUP(ShadowTable[[#This Row],[indicators]],Tablo_MonitoringTable[],20,FALSE)</f>
        <v>#NUM!</v>
      </c>
      <c r="T86" s="526" t="e">
        <f>VLOOKUP(ShadowTable[[#This Row],[indicators]],Tablo_MonitoringTable[],22,FALSE)</f>
        <v>#NUM!</v>
      </c>
      <c r="U86" s="526" t="e">
        <f>VLOOKUP(ShadowTable[[#This Row],[indicators]],Tablo_MonitoringTable[],23,FALSE)</f>
        <v>#NUM!</v>
      </c>
      <c r="V86" s="225" t="e">
        <f>VLOOKUP(ShadowTable[[#This Row],[indicators]],Tablo_MonitoringTable[],25,FALSE)</f>
        <v>#NUM!</v>
      </c>
    </row>
    <row r="87" spans="1:22">
      <c r="A87" s="556" t="e">
        <f t="array" ref="A87">INDEX(CO_indicators_list[], SMALL(IF(CO_Indic_List='1_Entry_Table'!$B$16,ROW(CO_Indic_List)-7),ROWS(A$6:A87)),2)</f>
        <v>#NUM!</v>
      </c>
      <c r="B87" s="530">
        <f>IF(ISERROR(VLOOKUP(A87,FillHome_OO[],3,FALSE))=TRUE,,VLOOKUP(A87,FillHome_OO[],3,FALSE))</f>
        <v>0</v>
      </c>
      <c r="C87" s="530">
        <f>Monitoring_Table!C87</f>
        <v>0</v>
      </c>
      <c r="D87" s="530" t="e">
        <f>VLOOKUP(ShadowTable[[#This Row],[indicators]],Tablo_MonitoringTable[],2,FALSE)</f>
        <v>#NUM!</v>
      </c>
      <c r="E87" s="208" t="e">
        <f t="array" ref="E87">INDEX(CO_indicators_list[], SMALL(IF(CO_Indic_List='1_Entry_Table'!$B$16,ROW(CO_Indic_List)-7),ROWS(E$6:E87)),8)</f>
        <v>#NUM!</v>
      </c>
      <c r="F87" s="526">
        <f>IF(ISERROR(VLOOKUP(ShadowTable[[#This Row],[indicators]],Tablo_MonitoringTable[],3,FALSE))=TRUE,,VLOOKUP(ShadowTable[[#This Row],[indicators]],Tablo_MonitoringTable[],3,FALSE))</f>
        <v>0</v>
      </c>
      <c r="G87" s="526" t="e">
        <f>VLOOKUP(ShadowTable[[#This Row],[indicators]],Tablo_MonitoringTable[],4,FALSE)</f>
        <v>#NUM!</v>
      </c>
      <c r="H87" s="526" t="e">
        <f>VLOOKUP(ShadowTable[[#This Row],[indicators]],Tablo_MonitoringTable[],5,FALSE)</f>
        <v>#NUM!</v>
      </c>
      <c r="I87" s="526" t="e">
        <f>VLOOKUP(ShadowTable[[#This Row],[indicators]],Tablo_MonitoringTable[],6,FALSE)</f>
        <v>#NUM!</v>
      </c>
      <c r="J87" s="526" t="e">
        <f>VLOOKUP(ShadowTable[[#This Row],[indicators]],Tablo_MonitoringTable[],7,FALSE)</f>
        <v>#NUM!</v>
      </c>
      <c r="K87" s="526" t="e">
        <f>VLOOKUP(ShadowTable[[#This Row],[indicators]],Tablo_MonitoringTable[],8,FALSE)</f>
        <v>#NUM!</v>
      </c>
      <c r="L87" s="526" t="e">
        <f>VLOOKUP(ShadowTable[[#This Row],[indicators]],Tablo_MonitoringTable[],10,FALSE)</f>
        <v>#NUM!</v>
      </c>
      <c r="M87" s="526" t="e">
        <f>VLOOKUP(ShadowTable[[#This Row],[indicators]],Tablo_MonitoringTable[],11,FALSE)</f>
        <v>#NUM!</v>
      </c>
      <c r="N87" s="526" t="e">
        <f>VLOOKUP(ShadowTable[[#This Row],[indicators]],Tablo_MonitoringTable[],13,FALSE)</f>
        <v>#NUM!</v>
      </c>
      <c r="O87" s="526" t="e">
        <f>VLOOKUP(ShadowTable[[#This Row],[indicators]],Tablo_MonitoringTable[],14,FALSE)</f>
        <v>#NUM!</v>
      </c>
      <c r="P87" s="526" t="e">
        <f>VLOOKUP(ShadowTable[[#This Row],[indicators]],Tablo_MonitoringTable[],16,FALSE)</f>
        <v>#NUM!</v>
      </c>
      <c r="Q87" s="526" t="e">
        <f>VLOOKUP(ShadowTable[[#This Row],[indicators]],Tablo_MonitoringTable[],17,FALSE)</f>
        <v>#NUM!</v>
      </c>
      <c r="R87" s="526" t="e">
        <f>VLOOKUP(ShadowTable[[#This Row],[indicators]],Tablo_MonitoringTable[],19,FALSE)</f>
        <v>#NUM!</v>
      </c>
      <c r="S87" s="526" t="e">
        <f>VLOOKUP(ShadowTable[[#This Row],[indicators]],Tablo_MonitoringTable[],20,FALSE)</f>
        <v>#NUM!</v>
      </c>
      <c r="T87" s="526" t="e">
        <f>VLOOKUP(ShadowTable[[#This Row],[indicators]],Tablo_MonitoringTable[],22,FALSE)</f>
        <v>#NUM!</v>
      </c>
      <c r="U87" s="526" t="e">
        <f>VLOOKUP(ShadowTable[[#This Row],[indicators]],Tablo_MonitoringTable[],23,FALSE)</f>
        <v>#NUM!</v>
      </c>
      <c r="V87" s="225" t="e">
        <f>VLOOKUP(ShadowTable[[#This Row],[indicators]],Tablo_MonitoringTable[],25,FALSE)</f>
        <v>#NUM!</v>
      </c>
    </row>
    <row r="88" spans="1:22">
      <c r="A88" s="556" t="e">
        <f t="array" ref="A88">INDEX(CO_indicators_list[], SMALL(IF(CO_Indic_List='1_Entry_Table'!$B$16,ROW(CO_Indic_List)-7),ROWS(A$6:A88)),2)</f>
        <v>#NUM!</v>
      </c>
      <c r="B88" s="530">
        <f>IF(ISERROR(VLOOKUP(A88,FillHome_OO[],3,FALSE))=TRUE,,VLOOKUP(A88,FillHome_OO[],3,FALSE))</f>
        <v>0</v>
      </c>
      <c r="C88" s="530">
        <f>Monitoring_Table!C88</f>
        <v>0</v>
      </c>
      <c r="D88" s="530" t="e">
        <f>VLOOKUP(ShadowTable[[#This Row],[indicators]],Tablo_MonitoringTable[],2,FALSE)</f>
        <v>#NUM!</v>
      </c>
      <c r="E88" s="208" t="e">
        <f t="array" ref="E88">INDEX(CO_indicators_list[], SMALL(IF(CO_Indic_List='1_Entry_Table'!$B$16,ROW(CO_Indic_List)-7),ROWS(E$6:E88)),8)</f>
        <v>#NUM!</v>
      </c>
      <c r="F88" s="526">
        <f>IF(ISERROR(VLOOKUP(ShadowTable[[#This Row],[indicators]],Tablo_MonitoringTable[],3,FALSE))=TRUE,,VLOOKUP(ShadowTable[[#This Row],[indicators]],Tablo_MonitoringTable[],3,FALSE))</f>
        <v>0</v>
      </c>
      <c r="G88" s="526" t="e">
        <f>VLOOKUP(ShadowTable[[#This Row],[indicators]],Tablo_MonitoringTable[],4,FALSE)</f>
        <v>#NUM!</v>
      </c>
      <c r="H88" s="526" t="e">
        <f>VLOOKUP(ShadowTable[[#This Row],[indicators]],Tablo_MonitoringTable[],5,FALSE)</f>
        <v>#NUM!</v>
      </c>
      <c r="I88" s="526" t="e">
        <f>VLOOKUP(ShadowTable[[#This Row],[indicators]],Tablo_MonitoringTable[],6,FALSE)</f>
        <v>#NUM!</v>
      </c>
      <c r="J88" s="526" t="e">
        <f>VLOOKUP(ShadowTable[[#This Row],[indicators]],Tablo_MonitoringTable[],7,FALSE)</f>
        <v>#NUM!</v>
      </c>
      <c r="K88" s="526" t="e">
        <f>VLOOKUP(ShadowTable[[#This Row],[indicators]],Tablo_MonitoringTable[],8,FALSE)</f>
        <v>#NUM!</v>
      </c>
      <c r="L88" s="526" t="e">
        <f>VLOOKUP(ShadowTable[[#This Row],[indicators]],Tablo_MonitoringTable[],10,FALSE)</f>
        <v>#NUM!</v>
      </c>
      <c r="M88" s="526" t="e">
        <f>VLOOKUP(ShadowTable[[#This Row],[indicators]],Tablo_MonitoringTable[],11,FALSE)</f>
        <v>#NUM!</v>
      </c>
      <c r="N88" s="526" t="e">
        <f>VLOOKUP(ShadowTable[[#This Row],[indicators]],Tablo_MonitoringTable[],13,FALSE)</f>
        <v>#NUM!</v>
      </c>
      <c r="O88" s="526" t="e">
        <f>VLOOKUP(ShadowTable[[#This Row],[indicators]],Tablo_MonitoringTable[],14,FALSE)</f>
        <v>#NUM!</v>
      </c>
      <c r="P88" s="526" t="e">
        <f>VLOOKUP(ShadowTable[[#This Row],[indicators]],Tablo_MonitoringTable[],16,FALSE)</f>
        <v>#NUM!</v>
      </c>
      <c r="Q88" s="526" t="e">
        <f>VLOOKUP(ShadowTable[[#This Row],[indicators]],Tablo_MonitoringTable[],17,FALSE)</f>
        <v>#NUM!</v>
      </c>
      <c r="R88" s="526" t="e">
        <f>VLOOKUP(ShadowTable[[#This Row],[indicators]],Tablo_MonitoringTable[],19,FALSE)</f>
        <v>#NUM!</v>
      </c>
      <c r="S88" s="526" t="e">
        <f>VLOOKUP(ShadowTable[[#This Row],[indicators]],Tablo_MonitoringTable[],20,FALSE)</f>
        <v>#NUM!</v>
      </c>
      <c r="T88" s="526" t="e">
        <f>VLOOKUP(ShadowTable[[#This Row],[indicators]],Tablo_MonitoringTable[],22,FALSE)</f>
        <v>#NUM!</v>
      </c>
      <c r="U88" s="526" t="e">
        <f>VLOOKUP(ShadowTable[[#This Row],[indicators]],Tablo_MonitoringTable[],23,FALSE)</f>
        <v>#NUM!</v>
      </c>
      <c r="V88" s="225" t="e">
        <f>VLOOKUP(ShadowTable[[#This Row],[indicators]],Tablo_MonitoringTable[],25,FALSE)</f>
        <v>#NUM!</v>
      </c>
    </row>
    <row r="89" spans="1:22">
      <c r="A89" s="556" t="e">
        <f t="array" ref="A89">INDEX(CO_indicators_list[], SMALL(IF(CO_Indic_List='1_Entry_Table'!$B$16,ROW(CO_Indic_List)-7),ROWS(A$6:A89)),2)</f>
        <v>#NUM!</v>
      </c>
      <c r="B89" s="530">
        <f>IF(ISERROR(VLOOKUP(A89,FillHome_OO[],3,FALSE))=TRUE,,VLOOKUP(A89,FillHome_OO[],3,FALSE))</f>
        <v>0</v>
      </c>
      <c r="C89" s="530">
        <f>Monitoring_Table!C89</f>
        <v>0</v>
      </c>
      <c r="D89" s="530" t="e">
        <f>VLOOKUP(ShadowTable[[#This Row],[indicators]],Tablo_MonitoringTable[],2,FALSE)</f>
        <v>#NUM!</v>
      </c>
      <c r="E89" s="208" t="e">
        <f t="array" ref="E89">INDEX(CO_indicators_list[], SMALL(IF(CO_Indic_List='1_Entry_Table'!$B$16,ROW(CO_Indic_List)-7),ROWS(E$6:E89)),8)</f>
        <v>#NUM!</v>
      </c>
      <c r="F89" s="526">
        <f>IF(ISERROR(VLOOKUP(ShadowTable[[#This Row],[indicators]],Tablo_MonitoringTable[],3,FALSE))=TRUE,,VLOOKUP(ShadowTable[[#This Row],[indicators]],Tablo_MonitoringTable[],3,FALSE))</f>
        <v>0</v>
      </c>
      <c r="G89" s="526" t="e">
        <f>VLOOKUP(ShadowTable[[#This Row],[indicators]],Tablo_MonitoringTable[],4,FALSE)</f>
        <v>#NUM!</v>
      </c>
      <c r="H89" s="526" t="e">
        <f>VLOOKUP(ShadowTable[[#This Row],[indicators]],Tablo_MonitoringTable[],5,FALSE)</f>
        <v>#NUM!</v>
      </c>
      <c r="I89" s="526" t="e">
        <f>VLOOKUP(ShadowTable[[#This Row],[indicators]],Tablo_MonitoringTable[],6,FALSE)</f>
        <v>#NUM!</v>
      </c>
      <c r="J89" s="526" t="e">
        <f>VLOOKUP(ShadowTable[[#This Row],[indicators]],Tablo_MonitoringTable[],7,FALSE)</f>
        <v>#NUM!</v>
      </c>
      <c r="K89" s="526" t="e">
        <f>VLOOKUP(ShadowTable[[#This Row],[indicators]],Tablo_MonitoringTable[],8,FALSE)</f>
        <v>#NUM!</v>
      </c>
      <c r="L89" s="526" t="e">
        <f>VLOOKUP(ShadowTable[[#This Row],[indicators]],Tablo_MonitoringTable[],10,FALSE)</f>
        <v>#NUM!</v>
      </c>
      <c r="M89" s="526" t="e">
        <f>VLOOKUP(ShadowTable[[#This Row],[indicators]],Tablo_MonitoringTable[],11,FALSE)</f>
        <v>#NUM!</v>
      </c>
      <c r="N89" s="526" t="e">
        <f>VLOOKUP(ShadowTable[[#This Row],[indicators]],Tablo_MonitoringTable[],13,FALSE)</f>
        <v>#NUM!</v>
      </c>
      <c r="O89" s="526" t="e">
        <f>VLOOKUP(ShadowTable[[#This Row],[indicators]],Tablo_MonitoringTable[],14,FALSE)</f>
        <v>#NUM!</v>
      </c>
      <c r="P89" s="526" t="e">
        <f>VLOOKUP(ShadowTable[[#This Row],[indicators]],Tablo_MonitoringTable[],16,FALSE)</f>
        <v>#NUM!</v>
      </c>
      <c r="Q89" s="526" t="e">
        <f>VLOOKUP(ShadowTable[[#This Row],[indicators]],Tablo_MonitoringTable[],17,FALSE)</f>
        <v>#NUM!</v>
      </c>
      <c r="R89" s="526" t="e">
        <f>VLOOKUP(ShadowTable[[#This Row],[indicators]],Tablo_MonitoringTable[],19,FALSE)</f>
        <v>#NUM!</v>
      </c>
      <c r="S89" s="526" t="e">
        <f>VLOOKUP(ShadowTable[[#This Row],[indicators]],Tablo_MonitoringTable[],20,FALSE)</f>
        <v>#NUM!</v>
      </c>
      <c r="T89" s="526" t="e">
        <f>VLOOKUP(ShadowTable[[#This Row],[indicators]],Tablo_MonitoringTable[],22,FALSE)</f>
        <v>#NUM!</v>
      </c>
      <c r="U89" s="526" t="e">
        <f>VLOOKUP(ShadowTable[[#This Row],[indicators]],Tablo_MonitoringTable[],23,FALSE)</f>
        <v>#NUM!</v>
      </c>
      <c r="V89" s="225" t="e">
        <f>VLOOKUP(ShadowTable[[#This Row],[indicators]],Tablo_MonitoringTable[],25,FALSE)</f>
        <v>#NUM!</v>
      </c>
    </row>
    <row r="90" spans="1:22">
      <c r="A90" s="556" t="e">
        <f t="array" ref="A90">INDEX(CO_indicators_list[], SMALL(IF(CO_Indic_List='1_Entry_Table'!$B$16,ROW(CO_Indic_List)-7),ROWS(A$6:A90)),2)</f>
        <v>#NUM!</v>
      </c>
      <c r="B90" s="530">
        <f>IF(ISERROR(VLOOKUP(A90,FillHome_OO[],3,FALSE))=TRUE,,VLOOKUP(A90,FillHome_OO[],3,FALSE))</f>
        <v>0</v>
      </c>
      <c r="C90" s="530">
        <f>Monitoring_Table!C90</f>
        <v>0</v>
      </c>
      <c r="D90" s="530" t="e">
        <f>VLOOKUP(ShadowTable[[#This Row],[indicators]],Tablo_MonitoringTable[],2,FALSE)</f>
        <v>#NUM!</v>
      </c>
      <c r="E90" s="208" t="e">
        <f t="array" ref="E90">INDEX(CO_indicators_list[], SMALL(IF(CO_Indic_List='1_Entry_Table'!$B$16,ROW(CO_Indic_List)-7),ROWS(E$6:E90)),8)</f>
        <v>#NUM!</v>
      </c>
      <c r="F90" s="526">
        <f>IF(ISERROR(VLOOKUP(ShadowTable[[#This Row],[indicators]],Tablo_MonitoringTable[],3,FALSE))=TRUE,,VLOOKUP(ShadowTable[[#This Row],[indicators]],Tablo_MonitoringTable[],3,FALSE))</f>
        <v>0</v>
      </c>
      <c r="G90" s="526" t="e">
        <f>VLOOKUP(ShadowTable[[#This Row],[indicators]],Tablo_MonitoringTable[],4,FALSE)</f>
        <v>#NUM!</v>
      </c>
      <c r="H90" s="526" t="e">
        <f>VLOOKUP(ShadowTable[[#This Row],[indicators]],Tablo_MonitoringTable[],5,FALSE)</f>
        <v>#NUM!</v>
      </c>
      <c r="I90" s="526" t="e">
        <f>VLOOKUP(ShadowTable[[#This Row],[indicators]],Tablo_MonitoringTable[],6,FALSE)</f>
        <v>#NUM!</v>
      </c>
      <c r="J90" s="526" t="e">
        <f>VLOOKUP(ShadowTable[[#This Row],[indicators]],Tablo_MonitoringTable[],7,FALSE)</f>
        <v>#NUM!</v>
      </c>
      <c r="K90" s="526" t="e">
        <f>VLOOKUP(ShadowTable[[#This Row],[indicators]],Tablo_MonitoringTable[],8,FALSE)</f>
        <v>#NUM!</v>
      </c>
      <c r="L90" s="526" t="e">
        <f>VLOOKUP(ShadowTable[[#This Row],[indicators]],Tablo_MonitoringTable[],10,FALSE)</f>
        <v>#NUM!</v>
      </c>
      <c r="M90" s="526" t="e">
        <f>VLOOKUP(ShadowTable[[#This Row],[indicators]],Tablo_MonitoringTable[],11,FALSE)</f>
        <v>#NUM!</v>
      </c>
      <c r="N90" s="526" t="e">
        <f>VLOOKUP(ShadowTable[[#This Row],[indicators]],Tablo_MonitoringTable[],13,FALSE)</f>
        <v>#NUM!</v>
      </c>
      <c r="O90" s="526" t="e">
        <f>VLOOKUP(ShadowTable[[#This Row],[indicators]],Tablo_MonitoringTable[],14,FALSE)</f>
        <v>#NUM!</v>
      </c>
      <c r="P90" s="526" t="e">
        <f>VLOOKUP(ShadowTable[[#This Row],[indicators]],Tablo_MonitoringTable[],16,FALSE)</f>
        <v>#NUM!</v>
      </c>
      <c r="Q90" s="526" t="e">
        <f>VLOOKUP(ShadowTable[[#This Row],[indicators]],Tablo_MonitoringTable[],17,FALSE)</f>
        <v>#NUM!</v>
      </c>
      <c r="R90" s="526" t="e">
        <f>VLOOKUP(ShadowTable[[#This Row],[indicators]],Tablo_MonitoringTable[],19,FALSE)</f>
        <v>#NUM!</v>
      </c>
      <c r="S90" s="526" t="e">
        <f>VLOOKUP(ShadowTable[[#This Row],[indicators]],Tablo_MonitoringTable[],20,FALSE)</f>
        <v>#NUM!</v>
      </c>
      <c r="T90" s="526" t="e">
        <f>VLOOKUP(ShadowTable[[#This Row],[indicators]],Tablo_MonitoringTable[],22,FALSE)</f>
        <v>#NUM!</v>
      </c>
      <c r="U90" s="526" t="e">
        <f>VLOOKUP(ShadowTable[[#This Row],[indicators]],Tablo_MonitoringTable[],23,FALSE)</f>
        <v>#NUM!</v>
      </c>
      <c r="V90" s="225" t="e">
        <f>VLOOKUP(ShadowTable[[#This Row],[indicators]],Tablo_MonitoringTable[],25,FALSE)</f>
        <v>#NUM!</v>
      </c>
    </row>
    <row r="91" spans="1:22">
      <c r="A91" s="556" t="e">
        <f t="array" ref="A91">INDEX(CO_indicators_list[], SMALL(IF(CO_Indic_List='1_Entry_Table'!$B$16,ROW(CO_Indic_List)-7),ROWS(A$6:A91)),2)</f>
        <v>#NUM!</v>
      </c>
      <c r="B91" s="530">
        <f>IF(ISERROR(VLOOKUP(A91,FillHome_OO[],3,FALSE))=TRUE,,VLOOKUP(A91,FillHome_OO[],3,FALSE))</f>
        <v>0</v>
      </c>
      <c r="C91" s="530">
        <f>Monitoring_Table!C91</f>
        <v>0</v>
      </c>
      <c r="D91" s="530" t="e">
        <f>VLOOKUP(ShadowTable[[#This Row],[indicators]],Tablo_MonitoringTable[],2,FALSE)</f>
        <v>#NUM!</v>
      </c>
      <c r="E91" s="208" t="e">
        <f t="array" ref="E91">INDEX(CO_indicators_list[], SMALL(IF(CO_Indic_List='1_Entry_Table'!$B$16,ROW(CO_Indic_List)-7),ROWS(E$6:E91)),8)</f>
        <v>#NUM!</v>
      </c>
      <c r="F91" s="526">
        <f>IF(ISERROR(VLOOKUP(ShadowTable[[#This Row],[indicators]],Tablo_MonitoringTable[],3,FALSE))=TRUE,,VLOOKUP(ShadowTable[[#This Row],[indicators]],Tablo_MonitoringTable[],3,FALSE))</f>
        <v>0</v>
      </c>
      <c r="G91" s="526" t="e">
        <f>VLOOKUP(ShadowTable[[#This Row],[indicators]],Tablo_MonitoringTable[],4,FALSE)</f>
        <v>#NUM!</v>
      </c>
      <c r="H91" s="526" t="e">
        <f>VLOOKUP(ShadowTable[[#This Row],[indicators]],Tablo_MonitoringTable[],5,FALSE)</f>
        <v>#NUM!</v>
      </c>
      <c r="I91" s="526" t="e">
        <f>VLOOKUP(ShadowTable[[#This Row],[indicators]],Tablo_MonitoringTable[],6,FALSE)</f>
        <v>#NUM!</v>
      </c>
      <c r="J91" s="526" t="e">
        <f>VLOOKUP(ShadowTable[[#This Row],[indicators]],Tablo_MonitoringTable[],7,FALSE)</f>
        <v>#NUM!</v>
      </c>
      <c r="K91" s="526" t="e">
        <f>VLOOKUP(ShadowTable[[#This Row],[indicators]],Tablo_MonitoringTable[],8,FALSE)</f>
        <v>#NUM!</v>
      </c>
      <c r="L91" s="526" t="e">
        <f>VLOOKUP(ShadowTable[[#This Row],[indicators]],Tablo_MonitoringTable[],10,FALSE)</f>
        <v>#NUM!</v>
      </c>
      <c r="M91" s="526" t="e">
        <f>VLOOKUP(ShadowTable[[#This Row],[indicators]],Tablo_MonitoringTable[],11,FALSE)</f>
        <v>#NUM!</v>
      </c>
      <c r="N91" s="526" t="e">
        <f>VLOOKUP(ShadowTable[[#This Row],[indicators]],Tablo_MonitoringTable[],13,FALSE)</f>
        <v>#NUM!</v>
      </c>
      <c r="O91" s="526" t="e">
        <f>VLOOKUP(ShadowTable[[#This Row],[indicators]],Tablo_MonitoringTable[],14,FALSE)</f>
        <v>#NUM!</v>
      </c>
      <c r="P91" s="526" t="e">
        <f>VLOOKUP(ShadowTable[[#This Row],[indicators]],Tablo_MonitoringTable[],16,FALSE)</f>
        <v>#NUM!</v>
      </c>
      <c r="Q91" s="526" t="e">
        <f>VLOOKUP(ShadowTable[[#This Row],[indicators]],Tablo_MonitoringTable[],17,FALSE)</f>
        <v>#NUM!</v>
      </c>
      <c r="R91" s="526" t="e">
        <f>VLOOKUP(ShadowTable[[#This Row],[indicators]],Tablo_MonitoringTable[],19,FALSE)</f>
        <v>#NUM!</v>
      </c>
      <c r="S91" s="526" t="e">
        <f>VLOOKUP(ShadowTable[[#This Row],[indicators]],Tablo_MonitoringTable[],20,FALSE)</f>
        <v>#NUM!</v>
      </c>
      <c r="T91" s="526" t="e">
        <f>VLOOKUP(ShadowTable[[#This Row],[indicators]],Tablo_MonitoringTable[],22,FALSE)</f>
        <v>#NUM!</v>
      </c>
      <c r="U91" s="526" t="e">
        <f>VLOOKUP(ShadowTable[[#This Row],[indicators]],Tablo_MonitoringTable[],23,FALSE)</f>
        <v>#NUM!</v>
      </c>
      <c r="V91" s="225" t="e">
        <f>VLOOKUP(ShadowTable[[#This Row],[indicators]],Tablo_MonitoringTable[],25,FALSE)</f>
        <v>#NUM!</v>
      </c>
    </row>
    <row r="92" spans="1:22">
      <c r="A92" s="556" t="e">
        <f t="array" ref="A92">INDEX(CO_indicators_list[], SMALL(IF(CO_Indic_List='1_Entry_Table'!$B$16,ROW(CO_Indic_List)-7),ROWS(A$6:A92)),2)</f>
        <v>#NUM!</v>
      </c>
      <c r="B92" s="530">
        <f>IF(ISERROR(VLOOKUP(A92,FillHome_OO[],3,FALSE))=TRUE,,VLOOKUP(A92,FillHome_OO[],3,FALSE))</f>
        <v>0</v>
      </c>
      <c r="C92" s="530">
        <f>Monitoring_Table!C92</f>
        <v>0</v>
      </c>
      <c r="D92" s="530" t="e">
        <f>VLOOKUP(ShadowTable[[#This Row],[indicators]],Tablo_MonitoringTable[],2,FALSE)</f>
        <v>#NUM!</v>
      </c>
      <c r="E92" s="208" t="e">
        <f t="array" ref="E92">INDEX(CO_indicators_list[], SMALL(IF(CO_Indic_List='1_Entry_Table'!$B$16,ROW(CO_Indic_List)-7),ROWS(E$6:E92)),8)</f>
        <v>#NUM!</v>
      </c>
      <c r="F92" s="526">
        <f>IF(ISERROR(VLOOKUP(ShadowTable[[#This Row],[indicators]],Tablo_MonitoringTable[],3,FALSE))=TRUE,,VLOOKUP(ShadowTable[[#This Row],[indicators]],Tablo_MonitoringTable[],3,FALSE))</f>
        <v>0</v>
      </c>
      <c r="G92" s="526" t="e">
        <f>VLOOKUP(ShadowTable[[#This Row],[indicators]],Tablo_MonitoringTable[],4,FALSE)</f>
        <v>#NUM!</v>
      </c>
      <c r="H92" s="526" t="e">
        <f>VLOOKUP(ShadowTable[[#This Row],[indicators]],Tablo_MonitoringTable[],5,FALSE)</f>
        <v>#NUM!</v>
      </c>
      <c r="I92" s="526" t="e">
        <f>VLOOKUP(ShadowTable[[#This Row],[indicators]],Tablo_MonitoringTable[],6,FALSE)</f>
        <v>#NUM!</v>
      </c>
      <c r="J92" s="526" t="e">
        <f>VLOOKUP(ShadowTable[[#This Row],[indicators]],Tablo_MonitoringTable[],7,FALSE)</f>
        <v>#NUM!</v>
      </c>
      <c r="K92" s="526" t="e">
        <f>VLOOKUP(ShadowTable[[#This Row],[indicators]],Tablo_MonitoringTable[],8,FALSE)</f>
        <v>#NUM!</v>
      </c>
      <c r="L92" s="526" t="e">
        <f>VLOOKUP(ShadowTable[[#This Row],[indicators]],Tablo_MonitoringTable[],10,FALSE)</f>
        <v>#NUM!</v>
      </c>
      <c r="M92" s="526" t="e">
        <f>VLOOKUP(ShadowTable[[#This Row],[indicators]],Tablo_MonitoringTable[],11,FALSE)</f>
        <v>#NUM!</v>
      </c>
      <c r="N92" s="526" t="e">
        <f>VLOOKUP(ShadowTable[[#This Row],[indicators]],Tablo_MonitoringTable[],13,FALSE)</f>
        <v>#NUM!</v>
      </c>
      <c r="O92" s="526" t="e">
        <f>VLOOKUP(ShadowTable[[#This Row],[indicators]],Tablo_MonitoringTable[],14,FALSE)</f>
        <v>#NUM!</v>
      </c>
      <c r="P92" s="526" t="e">
        <f>VLOOKUP(ShadowTable[[#This Row],[indicators]],Tablo_MonitoringTable[],16,FALSE)</f>
        <v>#NUM!</v>
      </c>
      <c r="Q92" s="526" t="e">
        <f>VLOOKUP(ShadowTable[[#This Row],[indicators]],Tablo_MonitoringTable[],17,FALSE)</f>
        <v>#NUM!</v>
      </c>
      <c r="R92" s="526" t="e">
        <f>VLOOKUP(ShadowTable[[#This Row],[indicators]],Tablo_MonitoringTable[],19,FALSE)</f>
        <v>#NUM!</v>
      </c>
      <c r="S92" s="526" t="e">
        <f>VLOOKUP(ShadowTable[[#This Row],[indicators]],Tablo_MonitoringTable[],20,FALSE)</f>
        <v>#NUM!</v>
      </c>
      <c r="T92" s="526" t="e">
        <f>VLOOKUP(ShadowTable[[#This Row],[indicators]],Tablo_MonitoringTable[],22,FALSE)</f>
        <v>#NUM!</v>
      </c>
      <c r="U92" s="526" t="e">
        <f>VLOOKUP(ShadowTable[[#This Row],[indicators]],Tablo_MonitoringTable[],23,FALSE)</f>
        <v>#NUM!</v>
      </c>
      <c r="V92" s="225" t="e">
        <f>VLOOKUP(ShadowTable[[#This Row],[indicators]],Tablo_MonitoringTable[],25,FALSE)</f>
        <v>#NUM!</v>
      </c>
    </row>
    <row r="93" spans="1:22">
      <c r="A93" s="556" t="e">
        <f t="array" ref="A93">INDEX(CO_indicators_list[], SMALL(IF(CO_Indic_List='1_Entry_Table'!$B$16,ROW(CO_Indic_List)-7),ROWS(A$6:A93)),2)</f>
        <v>#NUM!</v>
      </c>
      <c r="B93" s="530">
        <f>IF(ISERROR(VLOOKUP(A93,FillHome_OO[],3,FALSE))=TRUE,,VLOOKUP(A93,FillHome_OO[],3,FALSE))</f>
        <v>0</v>
      </c>
      <c r="C93" s="530">
        <f>Monitoring_Table!C93</f>
        <v>0</v>
      </c>
      <c r="D93" s="530" t="e">
        <f>VLOOKUP(ShadowTable[[#This Row],[indicators]],Tablo_MonitoringTable[],2,FALSE)</f>
        <v>#NUM!</v>
      </c>
      <c r="E93" s="208" t="e">
        <f t="array" ref="E93">INDEX(CO_indicators_list[], SMALL(IF(CO_Indic_List='1_Entry_Table'!$B$16,ROW(CO_Indic_List)-7),ROWS(E$6:E93)),8)</f>
        <v>#NUM!</v>
      </c>
      <c r="F93" s="526">
        <f>IF(ISERROR(VLOOKUP(ShadowTable[[#This Row],[indicators]],Tablo_MonitoringTable[],3,FALSE))=TRUE,,VLOOKUP(ShadowTable[[#This Row],[indicators]],Tablo_MonitoringTable[],3,FALSE))</f>
        <v>0</v>
      </c>
      <c r="G93" s="526" t="e">
        <f>VLOOKUP(ShadowTable[[#This Row],[indicators]],Tablo_MonitoringTable[],4,FALSE)</f>
        <v>#NUM!</v>
      </c>
      <c r="H93" s="526" t="e">
        <f>VLOOKUP(ShadowTable[[#This Row],[indicators]],Tablo_MonitoringTable[],5,FALSE)</f>
        <v>#NUM!</v>
      </c>
      <c r="I93" s="526" t="e">
        <f>VLOOKUP(ShadowTable[[#This Row],[indicators]],Tablo_MonitoringTable[],6,FALSE)</f>
        <v>#NUM!</v>
      </c>
      <c r="J93" s="526" t="e">
        <f>VLOOKUP(ShadowTable[[#This Row],[indicators]],Tablo_MonitoringTable[],7,FALSE)</f>
        <v>#NUM!</v>
      </c>
      <c r="K93" s="526" t="e">
        <f>VLOOKUP(ShadowTable[[#This Row],[indicators]],Tablo_MonitoringTable[],8,FALSE)</f>
        <v>#NUM!</v>
      </c>
      <c r="L93" s="526" t="e">
        <f>VLOOKUP(ShadowTable[[#This Row],[indicators]],Tablo_MonitoringTable[],10,FALSE)</f>
        <v>#NUM!</v>
      </c>
      <c r="M93" s="526" t="e">
        <f>VLOOKUP(ShadowTable[[#This Row],[indicators]],Tablo_MonitoringTable[],11,FALSE)</f>
        <v>#NUM!</v>
      </c>
      <c r="N93" s="526" t="e">
        <f>VLOOKUP(ShadowTable[[#This Row],[indicators]],Tablo_MonitoringTable[],13,FALSE)</f>
        <v>#NUM!</v>
      </c>
      <c r="O93" s="526" t="e">
        <f>VLOOKUP(ShadowTable[[#This Row],[indicators]],Tablo_MonitoringTable[],14,FALSE)</f>
        <v>#NUM!</v>
      </c>
      <c r="P93" s="526" t="e">
        <f>VLOOKUP(ShadowTable[[#This Row],[indicators]],Tablo_MonitoringTable[],16,FALSE)</f>
        <v>#NUM!</v>
      </c>
      <c r="Q93" s="526" t="e">
        <f>VLOOKUP(ShadowTable[[#This Row],[indicators]],Tablo_MonitoringTable[],17,FALSE)</f>
        <v>#NUM!</v>
      </c>
      <c r="R93" s="526" t="e">
        <f>VLOOKUP(ShadowTable[[#This Row],[indicators]],Tablo_MonitoringTable[],19,FALSE)</f>
        <v>#NUM!</v>
      </c>
      <c r="S93" s="526" t="e">
        <f>VLOOKUP(ShadowTable[[#This Row],[indicators]],Tablo_MonitoringTable[],20,FALSE)</f>
        <v>#NUM!</v>
      </c>
      <c r="T93" s="526" t="e">
        <f>VLOOKUP(ShadowTable[[#This Row],[indicators]],Tablo_MonitoringTable[],22,FALSE)</f>
        <v>#NUM!</v>
      </c>
      <c r="U93" s="526" t="e">
        <f>VLOOKUP(ShadowTable[[#This Row],[indicators]],Tablo_MonitoringTable[],23,FALSE)</f>
        <v>#NUM!</v>
      </c>
      <c r="V93" s="225" t="e">
        <f>VLOOKUP(ShadowTable[[#This Row],[indicators]],Tablo_MonitoringTable[],25,FALSE)</f>
        <v>#NUM!</v>
      </c>
    </row>
    <row r="94" spans="1:22">
      <c r="A94" s="556" t="e">
        <f t="array" ref="A94">INDEX(CO_indicators_list[], SMALL(IF(CO_Indic_List='1_Entry_Table'!$B$16,ROW(CO_Indic_List)-7),ROWS(A$6:A94)),2)</f>
        <v>#NUM!</v>
      </c>
      <c r="B94" s="530">
        <f>IF(ISERROR(VLOOKUP(A94,FillHome_OO[],3,FALSE))=TRUE,,VLOOKUP(A94,FillHome_OO[],3,FALSE))</f>
        <v>0</v>
      </c>
      <c r="C94" s="530">
        <f>Monitoring_Table!C94</f>
        <v>0</v>
      </c>
      <c r="D94" s="530" t="e">
        <f>VLOOKUP(ShadowTable[[#This Row],[indicators]],Tablo_MonitoringTable[],2,FALSE)</f>
        <v>#NUM!</v>
      </c>
      <c r="E94" s="208" t="e">
        <f t="array" ref="E94">INDEX(CO_indicators_list[], SMALL(IF(CO_Indic_List='1_Entry_Table'!$B$16,ROW(CO_Indic_List)-7),ROWS(E$6:E94)),8)</f>
        <v>#NUM!</v>
      </c>
      <c r="F94" s="526">
        <f>IF(ISERROR(VLOOKUP(ShadowTable[[#This Row],[indicators]],Tablo_MonitoringTable[],3,FALSE))=TRUE,,VLOOKUP(ShadowTable[[#This Row],[indicators]],Tablo_MonitoringTable[],3,FALSE))</f>
        <v>0</v>
      </c>
      <c r="G94" s="526" t="e">
        <f>VLOOKUP(ShadowTable[[#This Row],[indicators]],Tablo_MonitoringTable[],4,FALSE)</f>
        <v>#NUM!</v>
      </c>
      <c r="H94" s="526" t="e">
        <f>VLOOKUP(ShadowTable[[#This Row],[indicators]],Tablo_MonitoringTable[],5,FALSE)</f>
        <v>#NUM!</v>
      </c>
      <c r="I94" s="526" t="e">
        <f>VLOOKUP(ShadowTable[[#This Row],[indicators]],Tablo_MonitoringTable[],6,FALSE)</f>
        <v>#NUM!</v>
      </c>
      <c r="J94" s="526" t="e">
        <f>VLOOKUP(ShadowTable[[#This Row],[indicators]],Tablo_MonitoringTable[],7,FALSE)</f>
        <v>#NUM!</v>
      </c>
      <c r="K94" s="526" t="e">
        <f>VLOOKUP(ShadowTable[[#This Row],[indicators]],Tablo_MonitoringTable[],8,FALSE)</f>
        <v>#NUM!</v>
      </c>
      <c r="L94" s="526" t="e">
        <f>VLOOKUP(ShadowTable[[#This Row],[indicators]],Tablo_MonitoringTable[],10,FALSE)</f>
        <v>#NUM!</v>
      </c>
      <c r="M94" s="526" t="e">
        <f>VLOOKUP(ShadowTable[[#This Row],[indicators]],Tablo_MonitoringTable[],11,FALSE)</f>
        <v>#NUM!</v>
      </c>
      <c r="N94" s="526" t="e">
        <f>VLOOKUP(ShadowTable[[#This Row],[indicators]],Tablo_MonitoringTable[],13,FALSE)</f>
        <v>#NUM!</v>
      </c>
      <c r="O94" s="526" t="e">
        <f>VLOOKUP(ShadowTable[[#This Row],[indicators]],Tablo_MonitoringTable[],14,FALSE)</f>
        <v>#NUM!</v>
      </c>
      <c r="P94" s="526" t="e">
        <f>VLOOKUP(ShadowTable[[#This Row],[indicators]],Tablo_MonitoringTable[],16,FALSE)</f>
        <v>#NUM!</v>
      </c>
      <c r="Q94" s="526" t="e">
        <f>VLOOKUP(ShadowTable[[#This Row],[indicators]],Tablo_MonitoringTable[],17,FALSE)</f>
        <v>#NUM!</v>
      </c>
      <c r="R94" s="526" t="e">
        <f>VLOOKUP(ShadowTable[[#This Row],[indicators]],Tablo_MonitoringTable[],19,FALSE)</f>
        <v>#NUM!</v>
      </c>
      <c r="S94" s="526" t="e">
        <f>VLOOKUP(ShadowTable[[#This Row],[indicators]],Tablo_MonitoringTable[],20,FALSE)</f>
        <v>#NUM!</v>
      </c>
      <c r="T94" s="526" t="e">
        <f>VLOOKUP(ShadowTable[[#This Row],[indicators]],Tablo_MonitoringTable[],22,FALSE)</f>
        <v>#NUM!</v>
      </c>
      <c r="U94" s="526" t="e">
        <f>VLOOKUP(ShadowTable[[#This Row],[indicators]],Tablo_MonitoringTable[],23,FALSE)</f>
        <v>#NUM!</v>
      </c>
      <c r="V94" s="225" t="e">
        <f>VLOOKUP(ShadowTable[[#This Row],[indicators]],Tablo_MonitoringTable[],25,FALSE)</f>
        <v>#NUM!</v>
      </c>
    </row>
    <row r="95" spans="1:22">
      <c r="A95" s="556" t="e">
        <f t="array" ref="A95">INDEX(CO_indicators_list[], SMALL(IF(CO_Indic_List='1_Entry_Table'!$B$16,ROW(CO_Indic_List)-7),ROWS(A$6:A95)),2)</f>
        <v>#NUM!</v>
      </c>
      <c r="B95" s="530">
        <f>IF(ISERROR(VLOOKUP(A95,FillHome_OO[],3,FALSE))=TRUE,,VLOOKUP(A95,FillHome_OO[],3,FALSE))</f>
        <v>0</v>
      </c>
      <c r="C95" s="530">
        <f>Monitoring_Table!C95</f>
        <v>0</v>
      </c>
      <c r="D95" s="530" t="e">
        <f>VLOOKUP(ShadowTable[[#This Row],[indicators]],Tablo_MonitoringTable[],2,FALSE)</f>
        <v>#NUM!</v>
      </c>
      <c r="E95" s="208" t="e">
        <f t="array" ref="E95">INDEX(CO_indicators_list[], SMALL(IF(CO_Indic_List='1_Entry_Table'!$B$16,ROW(CO_Indic_List)-7),ROWS(E$6:E95)),8)</f>
        <v>#NUM!</v>
      </c>
      <c r="F95" s="526">
        <f>IF(ISERROR(VLOOKUP(ShadowTable[[#This Row],[indicators]],Tablo_MonitoringTable[],3,FALSE))=TRUE,,VLOOKUP(ShadowTable[[#This Row],[indicators]],Tablo_MonitoringTable[],3,FALSE))</f>
        <v>0</v>
      </c>
      <c r="G95" s="526" t="e">
        <f>VLOOKUP(ShadowTable[[#This Row],[indicators]],Tablo_MonitoringTable[],4,FALSE)</f>
        <v>#NUM!</v>
      </c>
      <c r="H95" s="526" t="e">
        <f>VLOOKUP(ShadowTable[[#This Row],[indicators]],Tablo_MonitoringTable[],5,FALSE)</f>
        <v>#NUM!</v>
      </c>
      <c r="I95" s="526" t="e">
        <f>VLOOKUP(ShadowTable[[#This Row],[indicators]],Tablo_MonitoringTable[],6,FALSE)</f>
        <v>#NUM!</v>
      </c>
      <c r="J95" s="526" t="e">
        <f>VLOOKUP(ShadowTable[[#This Row],[indicators]],Tablo_MonitoringTable[],7,FALSE)</f>
        <v>#NUM!</v>
      </c>
      <c r="K95" s="526" t="e">
        <f>VLOOKUP(ShadowTable[[#This Row],[indicators]],Tablo_MonitoringTable[],8,FALSE)</f>
        <v>#NUM!</v>
      </c>
      <c r="L95" s="526" t="e">
        <f>VLOOKUP(ShadowTable[[#This Row],[indicators]],Tablo_MonitoringTable[],10,FALSE)</f>
        <v>#NUM!</v>
      </c>
      <c r="M95" s="526" t="e">
        <f>VLOOKUP(ShadowTable[[#This Row],[indicators]],Tablo_MonitoringTable[],11,FALSE)</f>
        <v>#NUM!</v>
      </c>
      <c r="N95" s="526" t="e">
        <f>VLOOKUP(ShadowTable[[#This Row],[indicators]],Tablo_MonitoringTable[],13,FALSE)</f>
        <v>#NUM!</v>
      </c>
      <c r="O95" s="526" t="e">
        <f>VLOOKUP(ShadowTable[[#This Row],[indicators]],Tablo_MonitoringTable[],14,FALSE)</f>
        <v>#NUM!</v>
      </c>
      <c r="P95" s="526" t="e">
        <f>VLOOKUP(ShadowTable[[#This Row],[indicators]],Tablo_MonitoringTable[],16,FALSE)</f>
        <v>#NUM!</v>
      </c>
      <c r="Q95" s="526" t="e">
        <f>VLOOKUP(ShadowTable[[#This Row],[indicators]],Tablo_MonitoringTable[],17,FALSE)</f>
        <v>#NUM!</v>
      </c>
      <c r="R95" s="526" t="e">
        <f>VLOOKUP(ShadowTable[[#This Row],[indicators]],Tablo_MonitoringTable[],19,FALSE)</f>
        <v>#NUM!</v>
      </c>
      <c r="S95" s="526" t="e">
        <f>VLOOKUP(ShadowTable[[#This Row],[indicators]],Tablo_MonitoringTable[],20,FALSE)</f>
        <v>#NUM!</v>
      </c>
      <c r="T95" s="526" t="e">
        <f>VLOOKUP(ShadowTable[[#This Row],[indicators]],Tablo_MonitoringTable[],22,FALSE)</f>
        <v>#NUM!</v>
      </c>
      <c r="U95" s="526" t="e">
        <f>VLOOKUP(ShadowTable[[#This Row],[indicators]],Tablo_MonitoringTable[],23,FALSE)</f>
        <v>#NUM!</v>
      </c>
      <c r="V95" s="225" t="e">
        <f>VLOOKUP(ShadowTable[[#This Row],[indicators]],Tablo_MonitoringTable[],25,FALSE)</f>
        <v>#NUM!</v>
      </c>
    </row>
    <row r="96" spans="1:22">
      <c r="A96" s="556" t="e">
        <f t="array" ref="A96">INDEX(CO_indicators_list[], SMALL(IF(CO_Indic_List='1_Entry_Table'!$B$16,ROW(CO_Indic_List)-7),ROWS(A$6:A96)),2)</f>
        <v>#NUM!</v>
      </c>
      <c r="B96" s="530">
        <f>IF(ISERROR(VLOOKUP(A96,FillHome_OO[],3,FALSE))=TRUE,,VLOOKUP(A96,FillHome_OO[],3,FALSE))</f>
        <v>0</v>
      </c>
      <c r="C96" s="530">
        <f>Monitoring_Table!C96</f>
        <v>0</v>
      </c>
      <c r="D96" s="530" t="e">
        <f>VLOOKUP(ShadowTable[[#This Row],[indicators]],Tablo_MonitoringTable[],2,FALSE)</f>
        <v>#NUM!</v>
      </c>
      <c r="E96" s="208" t="e">
        <f t="array" ref="E96">INDEX(CO_indicators_list[], SMALL(IF(CO_Indic_List='1_Entry_Table'!$B$16,ROW(CO_Indic_List)-7),ROWS(E$6:E96)),8)</f>
        <v>#NUM!</v>
      </c>
      <c r="F96" s="526">
        <f>IF(ISERROR(VLOOKUP(ShadowTable[[#This Row],[indicators]],Tablo_MonitoringTable[],3,FALSE))=TRUE,,VLOOKUP(ShadowTable[[#This Row],[indicators]],Tablo_MonitoringTable[],3,FALSE))</f>
        <v>0</v>
      </c>
      <c r="G96" s="526" t="e">
        <f>VLOOKUP(ShadowTable[[#This Row],[indicators]],Tablo_MonitoringTable[],4,FALSE)</f>
        <v>#NUM!</v>
      </c>
      <c r="H96" s="526" t="e">
        <f>VLOOKUP(ShadowTable[[#This Row],[indicators]],Tablo_MonitoringTable[],5,FALSE)</f>
        <v>#NUM!</v>
      </c>
      <c r="I96" s="526" t="e">
        <f>VLOOKUP(ShadowTable[[#This Row],[indicators]],Tablo_MonitoringTable[],6,FALSE)</f>
        <v>#NUM!</v>
      </c>
      <c r="J96" s="526" t="e">
        <f>VLOOKUP(ShadowTable[[#This Row],[indicators]],Tablo_MonitoringTable[],7,FALSE)</f>
        <v>#NUM!</v>
      </c>
      <c r="K96" s="526" t="e">
        <f>VLOOKUP(ShadowTable[[#This Row],[indicators]],Tablo_MonitoringTable[],8,FALSE)</f>
        <v>#NUM!</v>
      </c>
      <c r="L96" s="526" t="e">
        <f>VLOOKUP(ShadowTable[[#This Row],[indicators]],Tablo_MonitoringTable[],10,FALSE)</f>
        <v>#NUM!</v>
      </c>
      <c r="M96" s="526" t="e">
        <f>VLOOKUP(ShadowTable[[#This Row],[indicators]],Tablo_MonitoringTable[],11,FALSE)</f>
        <v>#NUM!</v>
      </c>
      <c r="N96" s="526" t="e">
        <f>VLOOKUP(ShadowTable[[#This Row],[indicators]],Tablo_MonitoringTable[],13,FALSE)</f>
        <v>#NUM!</v>
      </c>
      <c r="O96" s="526" t="e">
        <f>VLOOKUP(ShadowTable[[#This Row],[indicators]],Tablo_MonitoringTable[],14,FALSE)</f>
        <v>#NUM!</v>
      </c>
      <c r="P96" s="526" t="e">
        <f>VLOOKUP(ShadowTable[[#This Row],[indicators]],Tablo_MonitoringTable[],16,FALSE)</f>
        <v>#NUM!</v>
      </c>
      <c r="Q96" s="526" t="e">
        <f>VLOOKUP(ShadowTable[[#This Row],[indicators]],Tablo_MonitoringTable[],17,FALSE)</f>
        <v>#NUM!</v>
      </c>
      <c r="R96" s="526" t="e">
        <f>VLOOKUP(ShadowTable[[#This Row],[indicators]],Tablo_MonitoringTable[],19,FALSE)</f>
        <v>#NUM!</v>
      </c>
      <c r="S96" s="526" t="e">
        <f>VLOOKUP(ShadowTable[[#This Row],[indicators]],Tablo_MonitoringTable[],20,FALSE)</f>
        <v>#NUM!</v>
      </c>
      <c r="T96" s="526" t="e">
        <f>VLOOKUP(ShadowTable[[#This Row],[indicators]],Tablo_MonitoringTable[],22,FALSE)</f>
        <v>#NUM!</v>
      </c>
      <c r="U96" s="526" t="e">
        <f>VLOOKUP(ShadowTable[[#This Row],[indicators]],Tablo_MonitoringTable[],23,FALSE)</f>
        <v>#NUM!</v>
      </c>
      <c r="V96" s="225" t="e">
        <f>VLOOKUP(ShadowTable[[#This Row],[indicators]],Tablo_MonitoringTable[],25,FALSE)</f>
        <v>#NUM!</v>
      </c>
    </row>
    <row r="97" spans="1:22">
      <c r="A97" s="556" t="e">
        <f t="array" ref="A97">INDEX(CO_indicators_list[], SMALL(IF(CO_Indic_List='1_Entry_Table'!$B$16,ROW(CO_Indic_List)-7),ROWS(A$6:A97)),2)</f>
        <v>#NUM!</v>
      </c>
      <c r="B97" s="530">
        <f>IF(ISERROR(VLOOKUP(A97,FillHome_OO[],3,FALSE))=TRUE,,VLOOKUP(A97,FillHome_OO[],3,FALSE))</f>
        <v>0</v>
      </c>
      <c r="C97" s="530">
        <f>Monitoring_Table!C97</f>
        <v>0</v>
      </c>
      <c r="D97" s="530" t="e">
        <f>VLOOKUP(ShadowTable[[#This Row],[indicators]],Tablo_MonitoringTable[],2,FALSE)</f>
        <v>#NUM!</v>
      </c>
      <c r="E97" s="208" t="e">
        <f t="array" ref="E97">INDEX(CO_indicators_list[], SMALL(IF(CO_Indic_List='1_Entry_Table'!$B$16,ROW(CO_Indic_List)-7),ROWS(E$6:E97)),8)</f>
        <v>#NUM!</v>
      </c>
      <c r="F97" s="526">
        <f>IF(ISERROR(VLOOKUP(ShadowTable[[#This Row],[indicators]],Tablo_MonitoringTable[],3,FALSE))=TRUE,,VLOOKUP(ShadowTable[[#This Row],[indicators]],Tablo_MonitoringTable[],3,FALSE))</f>
        <v>0</v>
      </c>
      <c r="G97" s="526" t="e">
        <f>VLOOKUP(ShadowTable[[#This Row],[indicators]],Tablo_MonitoringTable[],4,FALSE)</f>
        <v>#NUM!</v>
      </c>
      <c r="H97" s="526" t="e">
        <f>VLOOKUP(ShadowTable[[#This Row],[indicators]],Tablo_MonitoringTable[],5,FALSE)</f>
        <v>#NUM!</v>
      </c>
      <c r="I97" s="526" t="e">
        <f>VLOOKUP(ShadowTable[[#This Row],[indicators]],Tablo_MonitoringTable[],6,FALSE)</f>
        <v>#NUM!</v>
      </c>
      <c r="J97" s="526" t="e">
        <f>VLOOKUP(ShadowTable[[#This Row],[indicators]],Tablo_MonitoringTable[],7,FALSE)</f>
        <v>#NUM!</v>
      </c>
      <c r="K97" s="526" t="e">
        <f>VLOOKUP(ShadowTable[[#This Row],[indicators]],Tablo_MonitoringTable[],8,FALSE)</f>
        <v>#NUM!</v>
      </c>
      <c r="L97" s="526" t="e">
        <f>VLOOKUP(ShadowTable[[#This Row],[indicators]],Tablo_MonitoringTable[],10,FALSE)</f>
        <v>#NUM!</v>
      </c>
      <c r="M97" s="526" t="e">
        <f>VLOOKUP(ShadowTable[[#This Row],[indicators]],Tablo_MonitoringTable[],11,FALSE)</f>
        <v>#NUM!</v>
      </c>
      <c r="N97" s="526" t="e">
        <f>VLOOKUP(ShadowTable[[#This Row],[indicators]],Tablo_MonitoringTable[],13,FALSE)</f>
        <v>#NUM!</v>
      </c>
      <c r="O97" s="526" t="e">
        <f>VLOOKUP(ShadowTable[[#This Row],[indicators]],Tablo_MonitoringTable[],14,FALSE)</f>
        <v>#NUM!</v>
      </c>
      <c r="P97" s="526" t="e">
        <f>VLOOKUP(ShadowTable[[#This Row],[indicators]],Tablo_MonitoringTable[],16,FALSE)</f>
        <v>#NUM!</v>
      </c>
      <c r="Q97" s="526" t="e">
        <f>VLOOKUP(ShadowTable[[#This Row],[indicators]],Tablo_MonitoringTable[],17,FALSE)</f>
        <v>#NUM!</v>
      </c>
      <c r="R97" s="526" t="e">
        <f>VLOOKUP(ShadowTable[[#This Row],[indicators]],Tablo_MonitoringTable[],19,FALSE)</f>
        <v>#NUM!</v>
      </c>
      <c r="S97" s="526" t="e">
        <f>VLOOKUP(ShadowTable[[#This Row],[indicators]],Tablo_MonitoringTable[],20,FALSE)</f>
        <v>#NUM!</v>
      </c>
      <c r="T97" s="526" t="e">
        <f>VLOOKUP(ShadowTable[[#This Row],[indicators]],Tablo_MonitoringTable[],22,FALSE)</f>
        <v>#NUM!</v>
      </c>
      <c r="U97" s="526" t="e">
        <f>VLOOKUP(ShadowTable[[#This Row],[indicators]],Tablo_MonitoringTable[],23,FALSE)</f>
        <v>#NUM!</v>
      </c>
      <c r="V97" s="225" t="e">
        <f>VLOOKUP(ShadowTable[[#This Row],[indicators]],Tablo_MonitoringTable[],25,FALSE)</f>
        <v>#NUM!</v>
      </c>
    </row>
    <row r="98" spans="1:22">
      <c r="A98" s="556" t="e">
        <f t="array" ref="A98">INDEX(CO_indicators_list[], SMALL(IF(CO_Indic_List='1_Entry_Table'!$B$16,ROW(CO_Indic_List)-7),ROWS(A$6:A98)),2)</f>
        <v>#NUM!</v>
      </c>
      <c r="B98" s="530">
        <f>IF(ISERROR(VLOOKUP(A98,FillHome_OO[],3,FALSE))=TRUE,,VLOOKUP(A98,FillHome_OO[],3,FALSE))</f>
        <v>0</v>
      </c>
      <c r="C98" s="530">
        <f>Monitoring_Table!C98</f>
        <v>0</v>
      </c>
      <c r="D98" s="530" t="e">
        <f>VLOOKUP(ShadowTable[[#This Row],[indicators]],Tablo_MonitoringTable[],2,FALSE)</f>
        <v>#NUM!</v>
      </c>
      <c r="E98" s="208" t="e">
        <f t="array" ref="E98">INDEX(CO_indicators_list[], SMALL(IF(CO_Indic_List='1_Entry_Table'!$B$16,ROW(CO_Indic_List)-7),ROWS(E$6:E98)),8)</f>
        <v>#NUM!</v>
      </c>
      <c r="F98" s="526">
        <f>IF(ISERROR(VLOOKUP(ShadowTable[[#This Row],[indicators]],Tablo_MonitoringTable[],3,FALSE))=TRUE,,VLOOKUP(ShadowTable[[#This Row],[indicators]],Tablo_MonitoringTable[],3,FALSE))</f>
        <v>0</v>
      </c>
      <c r="G98" s="526" t="e">
        <f>VLOOKUP(ShadowTable[[#This Row],[indicators]],Tablo_MonitoringTable[],4,FALSE)</f>
        <v>#NUM!</v>
      </c>
      <c r="H98" s="526" t="e">
        <f>VLOOKUP(ShadowTable[[#This Row],[indicators]],Tablo_MonitoringTable[],5,FALSE)</f>
        <v>#NUM!</v>
      </c>
      <c r="I98" s="526" t="e">
        <f>VLOOKUP(ShadowTable[[#This Row],[indicators]],Tablo_MonitoringTable[],6,FALSE)</f>
        <v>#NUM!</v>
      </c>
      <c r="J98" s="526" t="e">
        <f>VLOOKUP(ShadowTable[[#This Row],[indicators]],Tablo_MonitoringTable[],7,FALSE)</f>
        <v>#NUM!</v>
      </c>
      <c r="K98" s="526" t="e">
        <f>VLOOKUP(ShadowTable[[#This Row],[indicators]],Tablo_MonitoringTable[],8,FALSE)</f>
        <v>#NUM!</v>
      </c>
      <c r="L98" s="526" t="e">
        <f>VLOOKUP(ShadowTable[[#This Row],[indicators]],Tablo_MonitoringTable[],10,FALSE)</f>
        <v>#NUM!</v>
      </c>
      <c r="M98" s="526" t="e">
        <f>VLOOKUP(ShadowTable[[#This Row],[indicators]],Tablo_MonitoringTable[],11,FALSE)</f>
        <v>#NUM!</v>
      </c>
      <c r="N98" s="526" t="e">
        <f>VLOOKUP(ShadowTable[[#This Row],[indicators]],Tablo_MonitoringTable[],13,FALSE)</f>
        <v>#NUM!</v>
      </c>
      <c r="O98" s="526" t="e">
        <f>VLOOKUP(ShadowTable[[#This Row],[indicators]],Tablo_MonitoringTable[],14,FALSE)</f>
        <v>#NUM!</v>
      </c>
      <c r="P98" s="526" t="e">
        <f>VLOOKUP(ShadowTable[[#This Row],[indicators]],Tablo_MonitoringTable[],16,FALSE)</f>
        <v>#NUM!</v>
      </c>
      <c r="Q98" s="526" t="e">
        <f>VLOOKUP(ShadowTable[[#This Row],[indicators]],Tablo_MonitoringTable[],17,FALSE)</f>
        <v>#NUM!</v>
      </c>
      <c r="R98" s="526" t="e">
        <f>VLOOKUP(ShadowTable[[#This Row],[indicators]],Tablo_MonitoringTable[],19,FALSE)</f>
        <v>#NUM!</v>
      </c>
      <c r="S98" s="526" t="e">
        <f>VLOOKUP(ShadowTable[[#This Row],[indicators]],Tablo_MonitoringTable[],20,FALSE)</f>
        <v>#NUM!</v>
      </c>
      <c r="T98" s="526" t="e">
        <f>VLOOKUP(ShadowTable[[#This Row],[indicators]],Tablo_MonitoringTable[],22,FALSE)</f>
        <v>#NUM!</v>
      </c>
      <c r="U98" s="526" t="e">
        <f>VLOOKUP(ShadowTable[[#This Row],[indicators]],Tablo_MonitoringTable[],23,FALSE)</f>
        <v>#NUM!</v>
      </c>
      <c r="V98" s="225" t="e">
        <f>VLOOKUP(ShadowTable[[#This Row],[indicators]],Tablo_MonitoringTable[],25,FALSE)</f>
        <v>#NUM!</v>
      </c>
    </row>
    <row r="99" spans="1:22">
      <c r="A99" s="556" t="e">
        <f t="array" ref="A99">INDEX(CO_indicators_list[], SMALL(IF(CO_Indic_List='1_Entry_Table'!$B$16,ROW(CO_Indic_List)-7),ROWS(A$6:A99)),2)</f>
        <v>#NUM!</v>
      </c>
      <c r="B99" s="530">
        <f>IF(ISERROR(VLOOKUP(A99,FillHome_OO[],3,FALSE))=TRUE,,VLOOKUP(A99,FillHome_OO[],3,FALSE))</f>
        <v>0</v>
      </c>
      <c r="C99" s="530">
        <f>Monitoring_Table!C99</f>
        <v>0</v>
      </c>
      <c r="D99" s="530" t="e">
        <f>VLOOKUP(ShadowTable[[#This Row],[indicators]],Tablo_MonitoringTable[],2,FALSE)</f>
        <v>#NUM!</v>
      </c>
      <c r="E99" s="208" t="e">
        <f t="array" ref="E99">INDEX(CO_indicators_list[], SMALL(IF(CO_Indic_List='1_Entry_Table'!$B$16,ROW(CO_Indic_List)-7),ROWS(E$6:E99)),8)</f>
        <v>#NUM!</v>
      </c>
      <c r="F99" s="526">
        <f>IF(ISERROR(VLOOKUP(ShadowTable[[#This Row],[indicators]],Tablo_MonitoringTable[],3,FALSE))=TRUE,,VLOOKUP(ShadowTable[[#This Row],[indicators]],Tablo_MonitoringTable[],3,FALSE))</f>
        <v>0</v>
      </c>
      <c r="G99" s="526" t="e">
        <f>VLOOKUP(ShadowTable[[#This Row],[indicators]],Tablo_MonitoringTable[],4,FALSE)</f>
        <v>#NUM!</v>
      </c>
      <c r="H99" s="526" t="e">
        <f>VLOOKUP(ShadowTable[[#This Row],[indicators]],Tablo_MonitoringTable[],5,FALSE)</f>
        <v>#NUM!</v>
      </c>
      <c r="I99" s="526" t="e">
        <f>VLOOKUP(ShadowTable[[#This Row],[indicators]],Tablo_MonitoringTable[],6,FALSE)</f>
        <v>#NUM!</v>
      </c>
      <c r="J99" s="526" t="e">
        <f>VLOOKUP(ShadowTable[[#This Row],[indicators]],Tablo_MonitoringTable[],7,FALSE)</f>
        <v>#NUM!</v>
      </c>
      <c r="K99" s="526" t="e">
        <f>VLOOKUP(ShadowTable[[#This Row],[indicators]],Tablo_MonitoringTable[],8,FALSE)</f>
        <v>#NUM!</v>
      </c>
      <c r="L99" s="526" t="e">
        <f>VLOOKUP(ShadowTable[[#This Row],[indicators]],Tablo_MonitoringTable[],10,FALSE)</f>
        <v>#NUM!</v>
      </c>
      <c r="M99" s="526" t="e">
        <f>VLOOKUP(ShadowTable[[#This Row],[indicators]],Tablo_MonitoringTable[],11,FALSE)</f>
        <v>#NUM!</v>
      </c>
      <c r="N99" s="526" t="e">
        <f>VLOOKUP(ShadowTable[[#This Row],[indicators]],Tablo_MonitoringTable[],13,FALSE)</f>
        <v>#NUM!</v>
      </c>
      <c r="O99" s="526" t="e">
        <f>VLOOKUP(ShadowTable[[#This Row],[indicators]],Tablo_MonitoringTable[],14,FALSE)</f>
        <v>#NUM!</v>
      </c>
      <c r="P99" s="526" t="e">
        <f>VLOOKUP(ShadowTable[[#This Row],[indicators]],Tablo_MonitoringTable[],16,FALSE)</f>
        <v>#NUM!</v>
      </c>
      <c r="Q99" s="526" t="e">
        <f>VLOOKUP(ShadowTable[[#This Row],[indicators]],Tablo_MonitoringTable[],17,FALSE)</f>
        <v>#NUM!</v>
      </c>
      <c r="R99" s="526" t="e">
        <f>VLOOKUP(ShadowTable[[#This Row],[indicators]],Tablo_MonitoringTable[],19,FALSE)</f>
        <v>#NUM!</v>
      </c>
      <c r="S99" s="526" t="e">
        <f>VLOOKUP(ShadowTable[[#This Row],[indicators]],Tablo_MonitoringTable[],20,FALSE)</f>
        <v>#NUM!</v>
      </c>
      <c r="T99" s="526" t="e">
        <f>VLOOKUP(ShadowTable[[#This Row],[indicators]],Tablo_MonitoringTable[],22,FALSE)</f>
        <v>#NUM!</v>
      </c>
      <c r="U99" s="526" t="e">
        <f>VLOOKUP(ShadowTable[[#This Row],[indicators]],Tablo_MonitoringTable[],23,FALSE)</f>
        <v>#NUM!</v>
      </c>
      <c r="V99" s="225" t="e">
        <f>VLOOKUP(ShadowTable[[#This Row],[indicators]],Tablo_MonitoringTable[],25,FALSE)</f>
        <v>#NUM!</v>
      </c>
    </row>
    <row r="100" spans="1:22">
      <c r="A100" s="556" t="e">
        <f t="array" ref="A100">INDEX(CO_indicators_list[], SMALL(IF(CO_Indic_List='1_Entry_Table'!$B$16,ROW(CO_Indic_List)-7),ROWS(A$6:A100)),2)</f>
        <v>#NUM!</v>
      </c>
      <c r="B100" s="530">
        <f>IF(ISERROR(VLOOKUP(A100,FillHome_OO[],3,FALSE))=TRUE,,VLOOKUP(A100,FillHome_OO[],3,FALSE))</f>
        <v>0</v>
      </c>
      <c r="C100" s="530">
        <f>Monitoring_Table!C100</f>
        <v>0</v>
      </c>
      <c r="D100" s="530" t="e">
        <f>VLOOKUP(ShadowTable[[#This Row],[indicators]],Tablo_MonitoringTable[],2,FALSE)</f>
        <v>#NUM!</v>
      </c>
      <c r="E100" s="208" t="e">
        <f t="array" ref="E100">INDEX(CO_indicators_list[], SMALL(IF(CO_Indic_List='1_Entry_Table'!$B$16,ROW(CO_Indic_List)-7),ROWS(E$6:E100)),8)</f>
        <v>#NUM!</v>
      </c>
      <c r="F100" s="526">
        <f>IF(ISERROR(VLOOKUP(ShadowTable[[#This Row],[indicators]],Tablo_MonitoringTable[],3,FALSE))=TRUE,,VLOOKUP(ShadowTable[[#This Row],[indicators]],Tablo_MonitoringTable[],3,FALSE))</f>
        <v>0</v>
      </c>
      <c r="G100" s="526" t="e">
        <f>VLOOKUP(ShadowTable[[#This Row],[indicators]],Tablo_MonitoringTable[],4,FALSE)</f>
        <v>#NUM!</v>
      </c>
      <c r="H100" s="526" t="e">
        <f>VLOOKUP(ShadowTable[[#This Row],[indicators]],Tablo_MonitoringTable[],5,FALSE)</f>
        <v>#NUM!</v>
      </c>
      <c r="I100" s="526" t="e">
        <f>VLOOKUP(ShadowTable[[#This Row],[indicators]],Tablo_MonitoringTable[],6,FALSE)</f>
        <v>#NUM!</v>
      </c>
      <c r="J100" s="526" t="e">
        <f>VLOOKUP(ShadowTable[[#This Row],[indicators]],Tablo_MonitoringTable[],7,FALSE)</f>
        <v>#NUM!</v>
      </c>
      <c r="K100" s="526" t="e">
        <f>VLOOKUP(ShadowTable[[#This Row],[indicators]],Tablo_MonitoringTable[],8,FALSE)</f>
        <v>#NUM!</v>
      </c>
      <c r="L100" s="526" t="e">
        <f>VLOOKUP(ShadowTable[[#This Row],[indicators]],Tablo_MonitoringTable[],10,FALSE)</f>
        <v>#NUM!</v>
      </c>
      <c r="M100" s="526" t="e">
        <f>VLOOKUP(ShadowTable[[#This Row],[indicators]],Tablo_MonitoringTable[],11,FALSE)</f>
        <v>#NUM!</v>
      </c>
      <c r="N100" s="526" t="e">
        <f>VLOOKUP(ShadowTable[[#This Row],[indicators]],Tablo_MonitoringTable[],13,FALSE)</f>
        <v>#NUM!</v>
      </c>
      <c r="O100" s="526" t="e">
        <f>VLOOKUP(ShadowTable[[#This Row],[indicators]],Tablo_MonitoringTable[],14,FALSE)</f>
        <v>#NUM!</v>
      </c>
      <c r="P100" s="526" t="e">
        <f>VLOOKUP(ShadowTable[[#This Row],[indicators]],Tablo_MonitoringTable[],16,FALSE)</f>
        <v>#NUM!</v>
      </c>
      <c r="Q100" s="526" t="e">
        <f>VLOOKUP(ShadowTable[[#This Row],[indicators]],Tablo_MonitoringTable[],17,FALSE)</f>
        <v>#NUM!</v>
      </c>
      <c r="R100" s="526" t="e">
        <f>VLOOKUP(ShadowTable[[#This Row],[indicators]],Tablo_MonitoringTable[],19,FALSE)</f>
        <v>#NUM!</v>
      </c>
      <c r="S100" s="526" t="e">
        <f>VLOOKUP(ShadowTable[[#This Row],[indicators]],Tablo_MonitoringTable[],20,FALSE)</f>
        <v>#NUM!</v>
      </c>
      <c r="T100" s="526" t="e">
        <f>VLOOKUP(ShadowTable[[#This Row],[indicators]],Tablo_MonitoringTable[],22,FALSE)</f>
        <v>#NUM!</v>
      </c>
      <c r="U100" s="526" t="e">
        <f>VLOOKUP(ShadowTable[[#This Row],[indicators]],Tablo_MonitoringTable[],23,FALSE)</f>
        <v>#NUM!</v>
      </c>
      <c r="V100" s="225" t="e">
        <f>VLOOKUP(ShadowTable[[#This Row],[indicators]],Tablo_MonitoringTable[],25,FALSE)</f>
        <v>#NUM!</v>
      </c>
    </row>
    <row r="101" spans="1:22">
      <c r="A101" s="556" t="e">
        <f t="array" ref="A101">INDEX(CO_indicators_list[], SMALL(IF(CO_Indic_List='1_Entry_Table'!$B$16,ROW(CO_Indic_List)-7),ROWS(A$6:A101)),2)</f>
        <v>#NUM!</v>
      </c>
      <c r="B101" s="547">
        <f>IF(ISERROR(VLOOKUP(A101,FillHome_OO[],3,FALSE))=TRUE,,VLOOKUP(A101,FillHome_OO[],3,FALSE))</f>
        <v>0</v>
      </c>
      <c r="C101" s="547">
        <f>Monitoring_Table!C101</f>
        <v>0</v>
      </c>
      <c r="D101" s="530" t="e">
        <f>VLOOKUP(ShadowTable[[#This Row],[indicators]],Tablo_MonitoringTable[],2,FALSE)</f>
        <v>#NUM!</v>
      </c>
      <c r="E101" s="208" t="e">
        <f t="array" ref="E101">INDEX(CO_indicators_list[], SMALL(IF(CO_Indic_List='1_Entry_Table'!$B$16,ROW(CO_Indic_List)-7),ROWS(E$6:E101)),8)</f>
        <v>#NUM!</v>
      </c>
      <c r="F101" s="557">
        <f>IF(ISERROR(VLOOKUP(ShadowTable[[#This Row],[indicators]],Tablo_MonitoringTable[],3,FALSE))=TRUE,,VLOOKUP(ShadowTable[[#This Row],[indicators]],Tablo_MonitoringTable[],3,FALSE))</f>
        <v>0</v>
      </c>
      <c r="G101" s="557" t="e">
        <f>VLOOKUP(ShadowTable[[#This Row],[indicators]],Tablo_MonitoringTable[],4,FALSE)</f>
        <v>#NUM!</v>
      </c>
      <c r="H101" s="557" t="e">
        <f>VLOOKUP(ShadowTable[[#This Row],[indicators]],Tablo_MonitoringTable[],5,FALSE)</f>
        <v>#NUM!</v>
      </c>
      <c r="I101" s="557" t="e">
        <f>VLOOKUP(ShadowTable[[#This Row],[indicators]],Tablo_MonitoringTable[],6,FALSE)</f>
        <v>#NUM!</v>
      </c>
      <c r="J101" s="557" t="e">
        <f>VLOOKUP(ShadowTable[[#This Row],[indicators]],Tablo_MonitoringTable[],7,FALSE)</f>
        <v>#NUM!</v>
      </c>
      <c r="K101" s="557" t="e">
        <f>VLOOKUP(ShadowTable[[#This Row],[indicators]],Tablo_MonitoringTable[],8,FALSE)</f>
        <v>#NUM!</v>
      </c>
      <c r="L101" s="557" t="e">
        <f>VLOOKUP(ShadowTable[[#This Row],[indicators]],Tablo_MonitoringTable[],10,FALSE)</f>
        <v>#NUM!</v>
      </c>
      <c r="M101" s="557" t="e">
        <f>VLOOKUP(ShadowTable[[#This Row],[indicators]],Tablo_MonitoringTable[],11,FALSE)</f>
        <v>#NUM!</v>
      </c>
      <c r="N101" s="557" t="e">
        <f>VLOOKUP(ShadowTable[[#This Row],[indicators]],Tablo_MonitoringTable[],13,FALSE)</f>
        <v>#NUM!</v>
      </c>
      <c r="O101" s="557" t="e">
        <f>VLOOKUP(ShadowTable[[#This Row],[indicators]],Tablo_MonitoringTable[],14,FALSE)</f>
        <v>#NUM!</v>
      </c>
      <c r="P101" s="557" t="e">
        <f>VLOOKUP(ShadowTable[[#This Row],[indicators]],Tablo_MonitoringTable[],16,FALSE)</f>
        <v>#NUM!</v>
      </c>
      <c r="Q101" s="557" t="e">
        <f>VLOOKUP(ShadowTable[[#This Row],[indicators]],Tablo_MonitoringTable[],17,FALSE)</f>
        <v>#NUM!</v>
      </c>
      <c r="R101" s="557" t="e">
        <f>VLOOKUP(ShadowTable[[#This Row],[indicators]],Tablo_MonitoringTable[],19,FALSE)</f>
        <v>#NUM!</v>
      </c>
      <c r="S101" s="557" t="e">
        <f>VLOOKUP(ShadowTable[[#This Row],[indicators]],Tablo_MonitoringTable[],20,FALSE)</f>
        <v>#NUM!</v>
      </c>
      <c r="T101" s="557" t="e">
        <f>VLOOKUP(ShadowTable[[#This Row],[indicators]],Tablo_MonitoringTable[],22,FALSE)</f>
        <v>#NUM!</v>
      </c>
      <c r="U101" s="557" t="e">
        <f>VLOOKUP(ShadowTable[[#This Row],[indicators]],Tablo_MonitoringTable[],23,FALSE)</f>
        <v>#NUM!</v>
      </c>
      <c r="V101" s="558" t="e">
        <f>VLOOKUP(ShadowTable[[#This Row],[indicators]],Tablo_MonitoringTable[],25,FALSE)</f>
        <v>#NUM!</v>
      </c>
    </row>
    <row r="102" spans="1:22">
      <c r="A102" s="556" t="e">
        <f t="array" ref="A102">INDEX(CO_indicators_list[], SMALL(IF(CO_Indic_List='1_Entry_Table'!$B$16,ROW(CO_Indic_List)-7),ROWS(A$6:A102)),2)</f>
        <v>#NUM!</v>
      </c>
      <c r="B102" s="547">
        <f>IF(ISERROR(VLOOKUP(A102,FillHome_OO[],3,FALSE))=TRUE,,VLOOKUP(A102,FillHome_OO[],3,FALSE))</f>
        <v>0</v>
      </c>
      <c r="C102" s="547">
        <f>Monitoring_Table!C102</f>
        <v>0</v>
      </c>
      <c r="D102" s="530" t="e">
        <f>VLOOKUP(ShadowTable[[#This Row],[indicators]],Tablo_MonitoringTable[],2,FALSE)</f>
        <v>#NUM!</v>
      </c>
      <c r="E102" s="208" t="e">
        <f t="array" ref="E102">INDEX(CO_indicators_list[], SMALL(IF(CO_Indic_List='1_Entry_Table'!$B$16,ROW(CO_Indic_List)-7),ROWS(E$6:E102)),8)</f>
        <v>#NUM!</v>
      </c>
      <c r="F102" s="557">
        <f>IF(ISERROR(VLOOKUP(ShadowTable[[#This Row],[indicators]],Tablo_MonitoringTable[],3,FALSE))=TRUE,,VLOOKUP(ShadowTable[[#This Row],[indicators]],Tablo_MonitoringTable[],3,FALSE))</f>
        <v>0</v>
      </c>
      <c r="G102" s="557" t="e">
        <f>VLOOKUP(ShadowTable[[#This Row],[indicators]],Tablo_MonitoringTable[],4,FALSE)</f>
        <v>#NUM!</v>
      </c>
      <c r="H102" s="557" t="e">
        <f>VLOOKUP(ShadowTable[[#This Row],[indicators]],Tablo_MonitoringTable[],5,FALSE)</f>
        <v>#NUM!</v>
      </c>
      <c r="I102" s="557" t="e">
        <f>VLOOKUP(ShadowTable[[#This Row],[indicators]],Tablo_MonitoringTable[],6,FALSE)</f>
        <v>#NUM!</v>
      </c>
      <c r="J102" s="557" t="e">
        <f>VLOOKUP(ShadowTable[[#This Row],[indicators]],Tablo_MonitoringTable[],7,FALSE)</f>
        <v>#NUM!</v>
      </c>
      <c r="K102" s="557" t="e">
        <f>VLOOKUP(ShadowTable[[#This Row],[indicators]],Tablo_MonitoringTable[],8,FALSE)</f>
        <v>#NUM!</v>
      </c>
      <c r="L102" s="557" t="e">
        <f>VLOOKUP(ShadowTable[[#This Row],[indicators]],Tablo_MonitoringTable[],10,FALSE)</f>
        <v>#NUM!</v>
      </c>
      <c r="M102" s="557" t="e">
        <f>VLOOKUP(ShadowTable[[#This Row],[indicators]],Tablo_MonitoringTable[],11,FALSE)</f>
        <v>#NUM!</v>
      </c>
      <c r="N102" s="557" t="e">
        <f>VLOOKUP(ShadowTable[[#This Row],[indicators]],Tablo_MonitoringTable[],13,FALSE)</f>
        <v>#NUM!</v>
      </c>
      <c r="O102" s="557" t="e">
        <f>VLOOKUP(ShadowTable[[#This Row],[indicators]],Tablo_MonitoringTable[],14,FALSE)</f>
        <v>#NUM!</v>
      </c>
      <c r="P102" s="557" t="e">
        <f>VLOOKUP(ShadowTable[[#This Row],[indicators]],Tablo_MonitoringTable[],16,FALSE)</f>
        <v>#NUM!</v>
      </c>
      <c r="Q102" s="557" t="e">
        <f>VLOOKUP(ShadowTable[[#This Row],[indicators]],Tablo_MonitoringTable[],17,FALSE)</f>
        <v>#NUM!</v>
      </c>
      <c r="R102" s="557" t="e">
        <f>VLOOKUP(ShadowTable[[#This Row],[indicators]],Tablo_MonitoringTable[],19,FALSE)</f>
        <v>#NUM!</v>
      </c>
      <c r="S102" s="557" t="e">
        <f>VLOOKUP(ShadowTable[[#This Row],[indicators]],Tablo_MonitoringTable[],20,FALSE)</f>
        <v>#NUM!</v>
      </c>
      <c r="T102" s="557" t="e">
        <f>VLOOKUP(ShadowTable[[#This Row],[indicators]],Tablo_MonitoringTable[],22,FALSE)</f>
        <v>#NUM!</v>
      </c>
      <c r="U102" s="557" t="e">
        <f>VLOOKUP(ShadowTable[[#This Row],[indicators]],Tablo_MonitoringTable[],23,FALSE)</f>
        <v>#NUM!</v>
      </c>
      <c r="V102" s="558" t="e">
        <f>VLOOKUP(ShadowTable[[#This Row],[indicators]],Tablo_MonitoringTable[],25,FALSE)</f>
        <v>#NUM!</v>
      </c>
    </row>
    <row r="103" spans="1:22">
      <c r="A103" s="556" t="e">
        <f t="array" ref="A103">INDEX(CO_indicators_list[], SMALL(IF(CO_Indic_List='1_Entry_Table'!$B$16,ROW(CO_Indic_List)-7),ROWS(A$6:A103)),2)</f>
        <v>#NUM!</v>
      </c>
      <c r="B103" s="547">
        <f>IF(ISERROR(VLOOKUP(A103,FillHome_OO[],3,FALSE))=TRUE,,VLOOKUP(A103,FillHome_OO[],3,FALSE))</f>
        <v>0</v>
      </c>
      <c r="C103" s="547">
        <f>Monitoring_Table!C103</f>
        <v>0</v>
      </c>
      <c r="D103" s="530" t="e">
        <f>VLOOKUP(ShadowTable[[#This Row],[indicators]],Tablo_MonitoringTable[],2,FALSE)</f>
        <v>#NUM!</v>
      </c>
      <c r="E103" s="208" t="e">
        <f t="array" ref="E103">INDEX(CO_indicators_list[], SMALL(IF(CO_Indic_List='1_Entry_Table'!$B$16,ROW(CO_Indic_List)-7),ROWS(E$6:E103)),8)</f>
        <v>#NUM!</v>
      </c>
      <c r="F103" s="557">
        <f>IF(ISERROR(VLOOKUP(ShadowTable[[#This Row],[indicators]],Tablo_MonitoringTable[],3,FALSE))=TRUE,,VLOOKUP(ShadowTable[[#This Row],[indicators]],Tablo_MonitoringTable[],3,FALSE))</f>
        <v>0</v>
      </c>
      <c r="G103" s="557" t="e">
        <f>VLOOKUP(ShadowTable[[#This Row],[indicators]],Tablo_MonitoringTable[],4,FALSE)</f>
        <v>#NUM!</v>
      </c>
      <c r="H103" s="557" t="e">
        <f>VLOOKUP(ShadowTable[[#This Row],[indicators]],Tablo_MonitoringTable[],5,FALSE)</f>
        <v>#NUM!</v>
      </c>
      <c r="I103" s="557" t="e">
        <f>VLOOKUP(ShadowTable[[#This Row],[indicators]],Tablo_MonitoringTable[],6,FALSE)</f>
        <v>#NUM!</v>
      </c>
      <c r="J103" s="557" t="e">
        <f>VLOOKUP(ShadowTable[[#This Row],[indicators]],Tablo_MonitoringTable[],7,FALSE)</f>
        <v>#NUM!</v>
      </c>
      <c r="K103" s="557" t="e">
        <f>VLOOKUP(ShadowTable[[#This Row],[indicators]],Tablo_MonitoringTable[],8,FALSE)</f>
        <v>#NUM!</v>
      </c>
      <c r="L103" s="557" t="e">
        <f>VLOOKUP(ShadowTable[[#This Row],[indicators]],Tablo_MonitoringTable[],10,FALSE)</f>
        <v>#NUM!</v>
      </c>
      <c r="M103" s="557" t="e">
        <f>VLOOKUP(ShadowTable[[#This Row],[indicators]],Tablo_MonitoringTable[],11,FALSE)</f>
        <v>#NUM!</v>
      </c>
      <c r="N103" s="557" t="e">
        <f>VLOOKUP(ShadowTable[[#This Row],[indicators]],Tablo_MonitoringTable[],13,FALSE)</f>
        <v>#NUM!</v>
      </c>
      <c r="O103" s="557" t="e">
        <f>VLOOKUP(ShadowTable[[#This Row],[indicators]],Tablo_MonitoringTable[],14,FALSE)</f>
        <v>#NUM!</v>
      </c>
      <c r="P103" s="557" t="e">
        <f>VLOOKUP(ShadowTable[[#This Row],[indicators]],Tablo_MonitoringTable[],16,FALSE)</f>
        <v>#NUM!</v>
      </c>
      <c r="Q103" s="557" t="e">
        <f>VLOOKUP(ShadowTable[[#This Row],[indicators]],Tablo_MonitoringTable[],17,FALSE)</f>
        <v>#NUM!</v>
      </c>
      <c r="R103" s="557" t="e">
        <f>VLOOKUP(ShadowTable[[#This Row],[indicators]],Tablo_MonitoringTable[],19,FALSE)</f>
        <v>#NUM!</v>
      </c>
      <c r="S103" s="557" t="e">
        <f>VLOOKUP(ShadowTable[[#This Row],[indicators]],Tablo_MonitoringTable[],20,FALSE)</f>
        <v>#NUM!</v>
      </c>
      <c r="T103" s="557" t="e">
        <f>VLOOKUP(ShadowTable[[#This Row],[indicators]],Tablo_MonitoringTable[],22,FALSE)</f>
        <v>#NUM!</v>
      </c>
      <c r="U103" s="557" t="e">
        <f>VLOOKUP(ShadowTable[[#This Row],[indicators]],Tablo_MonitoringTable[],23,FALSE)</f>
        <v>#NUM!</v>
      </c>
      <c r="V103" s="558" t="e">
        <f>VLOOKUP(ShadowTable[[#This Row],[indicators]],Tablo_MonitoringTable[],25,FALSE)</f>
        <v>#NUM!</v>
      </c>
    </row>
    <row r="104" spans="1:22">
      <c r="A104" s="556" t="e">
        <f t="array" ref="A104">INDEX(CO_indicators_list[], SMALL(IF(CO_Indic_List='1_Entry_Table'!$B$16,ROW(CO_Indic_List)-7),ROWS(A$6:A104)),2)</f>
        <v>#NUM!</v>
      </c>
      <c r="B104" s="547">
        <f>IF(ISERROR(VLOOKUP(A104,FillHome_OO[],3,FALSE))=TRUE,,VLOOKUP(A104,FillHome_OO[],3,FALSE))</f>
        <v>0</v>
      </c>
      <c r="C104" s="547">
        <f>Monitoring_Table!C104</f>
        <v>0</v>
      </c>
      <c r="D104" s="530" t="e">
        <f>VLOOKUP(ShadowTable[[#This Row],[indicators]],Tablo_MonitoringTable[],2,FALSE)</f>
        <v>#NUM!</v>
      </c>
      <c r="E104" s="208" t="e">
        <f t="array" ref="E104">INDEX(CO_indicators_list[], SMALL(IF(CO_Indic_List='1_Entry_Table'!$B$16,ROW(CO_Indic_List)-7),ROWS(E$6:E104)),8)</f>
        <v>#NUM!</v>
      </c>
      <c r="F104" s="557">
        <f>IF(ISERROR(VLOOKUP(ShadowTable[[#This Row],[indicators]],Tablo_MonitoringTable[],3,FALSE))=TRUE,,VLOOKUP(ShadowTable[[#This Row],[indicators]],Tablo_MonitoringTable[],3,FALSE))</f>
        <v>0</v>
      </c>
      <c r="G104" s="557" t="e">
        <f>VLOOKUP(ShadowTable[[#This Row],[indicators]],Tablo_MonitoringTable[],4,FALSE)</f>
        <v>#NUM!</v>
      </c>
      <c r="H104" s="557" t="e">
        <f>VLOOKUP(ShadowTable[[#This Row],[indicators]],Tablo_MonitoringTable[],5,FALSE)</f>
        <v>#NUM!</v>
      </c>
      <c r="I104" s="557" t="e">
        <f>VLOOKUP(ShadowTable[[#This Row],[indicators]],Tablo_MonitoringTable[],6,FALSE)</f>
        <v>#NUM!</v>
      </c>
      <c r="J104" s="557" t="e">
        <f>VLOOKUP(ShadowTable[[#This Row],[indicators]],Tablo_MonitoringTable[],7,FALSE)</f>
        <v>#NUM!</v>
      </c>
      <c r="K104" s="557" t="e">
        <f>VLOOKUP(ShadowTable[[#This Row],[indicators]],Tablo_MonitoringTable[],8,FALSE)</f>
        <v>#NUM!</v>
      </c>
      <c r="L104" s="557" t="e">
        <f>VLOOKUP(ShadowTable[[#This Row],[indicators]],Tablo_MonitoringTable[],10,FALSE)</f>
        <v>#NUM!</v>
      </c>
      <c r="M104" s="557" t="e">
        <f>VLOOKUP(ShadowTable[[#This Row],[indicators]],Tablo_MonitoringTable[],11,FALSE)</f>
        <v>#NUM!</v>
      </c>
      <c r="N104" s="557" t="e">
        <f>VLOOKUP(ShadowTable[[#This Row],[indicators]],Tablo_MonitoringTable[],13,FALSE)</f>
        <v>#NUM!</v>
      </c>
      <c r="O104" s="557" t="e">
        <f>VLOOKUP(ShadowTable[[#This Row],[indicators]],Tablo_MonitoringTable[],14,FALSE)</f>
        <v>#NUM!</v>
      </c>
      <c r="P104" s="557" t="e">
        <f>VLOOKUP(ShadowTable[[#This Row],[indicators]],Tablo_MonitoringTable[],16,FALSE)</f>
        <v>#NUM!</v>
      </c>
      <c r="Q104" s="557" t="e">
        <f>VLOOKUP(ShadowTable[[#This Row],[indicators]],Tablo_MonitoringTable[],17,FALSE)</f>
        <v>#NUM!</v>
      </c>
      <c r="R104" s="557" t="e">
        <f>VLOOKUP(ShadowTable[[#This Row],[indicators]],Tablo_MonitoringTable[],19,FALSE)</f>
        <v>#NUM!</v>
      </c>
      <c r="S104" s="557" t="e">
        <f>VLOOKUP(ShadowTable[[#This Row],[indicators]],Tablo_MonitoringTable[],20,FALSE)</f>
        <v>#NUM!</v>
      </c>
      <c r="T104" s="557" t="e">
        <f>VLOOKUP(ShadowTable[[#This Row],[indicators]],Tablo_MonitoringTable[],22,FALSE)</f>
        <v>#NUM!</v>
      </c>
      <c r="U104" s="557" t="e">
        <f>VLOOKUP(ShadowTable[[#This Row],[indicators]],Tablo_MonitoringTable[],23,FALSE)</f>
        <v>#NUM!</v>
      </c>
      <c r="V104" s="558" t="e">
        <f>VLOOKUP(ShadowTable[[#This Row],[indicators]],Tablo_MonitoringTable[],25,FALSE)</f>
        <v>#NUM!</v>
      </c>
    </row>
    <row r="105" spans="1:22">
      <c r="A105" s="556" t="e">
        <f t="array" ref="A105">INDEX(CO_indicators_list[], SMALL(IF(CO_Indic_List='1_Entry_Table'!$B$16,ROW(CO_Indic_List)-7),ROWS(A$6:A105)),2)</f>
        <v>#NUM!</v>
      </c>
      <c r="B105" s="550">
        <f>IF(ISERROR(VLOOKUP(A105,FillHome_OO[],3,FALSE))=TRUE,,VLOOKUP(A105,FillHome_OO[],3,FALSE))</f>
        <v>0</v>
      </c>
      <c r="C105" s="550">
        <f>Monitoring_Table!C105</f>
        <v>0</v>
      </c>
      <c r="D105" s="559" t="e">
        <f>VLOOKUP(ShadowTable[[#This Row],[indicators]],Tablo_MonitoringTable[],2,FALSE)</f>
        <v>#NUM!</v>
      </c>
      <c r="E105" s="560" t="e">
        <f t="array" ref="E105">INDEX(CO_indicators_list[], SMALL(IF(CO_Indic_List='1_Entry_Table'!$B$16,ROW(CO_Indic_List)-7),ROWS(E$6:E105)),8)</f>
        <v>#NUM!</v>
      </c>
      <c r="F105" s="549">
        <f>IF(ISERROR(VLOOKUP(ShadowTable[[#This Row],[indicators]],Tablo_MonitoringTable[],3,FALSE))=TRUE,,VLOOKUP(ShadowTable[[#This Row],[indicators]],Tablo_MonitoringTable[],3,FALSE))</f>
        <v>0</v>
      </c>
      <c r="G105" s="549" t="e">
        <f>VLOOKUP(ShadowTable[[#This Row],[indicators]],Tablo_MonitoringTable[],4,FALSE)</f>
        <v>#NUM!</v>
      </c>
      <c r="H105" s="549" t="e">
        <f>VLOOKUP(ShadowTable[[#This Row],[indicators]],Tablo_MonitoringTable[],5,FALSE)</f>
        <v>#NUM!</v>
      </c>
      <c r="I105" s="549" t="e">
        <f>VLOOKUP(ShadowTable[[#This Row],[indicators]],Tablo_MonitoringTable[],6,FALSE)</f>
        <v>#NUM!</v>
      </c>
      <c r="J105" s="549" t="e">
        <f>VLOOKUP(ShadowTable[[#This Row],[indicators]],Tablo_MonitoringTable[],7,FALSE)</f>
        <v>#NUM!</v>
      </c>
      <c r="K105" s="549" t="e">
        <f>VLOOKUP(ShadowTable[[#This Row],[indicators]],Tablo_MonitoringTable[],8,FALSE)</f>
        <v>#NUM!</v>
      </c>
      <c r="L105" s="549" t="e">
        <f>VLOOKUP(ShadowTable[[#This Row],[indicators]],Tablo_MonitoringTable[],10,FALSE)</f>
        <v>#NUM!</v>
      </c>
      <c r="M105" s="549" t="e">
        <f>VLOOKUP(ShadowTable[[#This Row],[indicators]],Tablo_MonitoringTable[],11,FALSE)</f>
        <v>#NUM!</v>
      </c>
      <c r="N105" s="549" t="e">
        <f>VLOOKUP(ShadowTable[[#This Row],[indicators]],Tablo_MonitoringTable[],13,FALSE)</f>
        <v>#NUM!</v>
      </c>
      <c r="O105" s="549" t="e">
        <f>VLOOKUP(ShadowTable[[#This Row],[indicators]],Tablo_MonitoringTable[],14,FALSE)</f>
        <v>#NUM!</v>
      </c>
      <c r="P105" s="549" t="e">
        <f>VLOOKUP(ShadowTable[[#This Row],[indicators]],Tablo_MonitoringTable[],16,FALSE)</f>
        <v>#NUM!</v>
      </c>
      <c r="Q105" s="549" t="e">
        <f>VLOOKUP(ShadowTable[[#This Row],[indicators]],Tablo_MonitoringTable[],17,FALSE)</f>
        <v>#NUM!</v>
      </c>
      <c r="R105" s="549" t="e">
        <f>VLOOKUP(ShadowTable[[#This Row],[indicators]],Tablo_MonitoringTable[],19,FALSE)</f>
        <v>#NUM!</v>
      </c>
      <c r="S105" s="549" t="e">
        <f>VLOOKUP(ShadowTable[[#This Row],[indicators]],Tablo_MonitoringTable[],20,FALSE)</f>
        <v>#NUM!</v>
      </c>
      <c r="T105" s="549" t="e">
        <f>VLOOKUP(ShadowTable[[#This Row],[indicators]],Tablo_MonitoringTable[],22,FALSE)</f>
        <v>#NUM!</v>
      </c>
      <c r="U105" s="549" t="e">
        <f>VLOOKUP(ShadowTable[[#This Row],[indicators]],Tablo_MonitoringTable[],23,FALSE)</f>
        <v>#NUM!</v>
      </c>
      <c r="V105" s="548" t="e">
        <f>VLOOKUP(ShadowTable[[#This Row],[indicators]],Tablo_MonitoringTable[],25,FALSE)</f>
        <v>#NUM!</v>
      </c>
    </row>
  </sheetData>
  <sheetProtection sheet="1" objects="1" scenarios="1"/>
  <mergeCells count="1">
    <mergeCell ref="B3:O3"/>
  </mergeCells>
  <pageMargins left="0.7" right="0.7" top="0.75" bottom="0.75" header="0.3" footer="0.3"/>
  <pageSetup orientation="portrait" r:id="rId1"/>
  <drawing r:id="rId2"/>
  <legacyDrawing r:id="rId3"/>
  <tableParts count="1">
    <tablePart r:id="rId4"/>
  </tablePart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B2:R48"/>
  <sheetViews>
    <sheetView topLeftCell="D1" zoomScale="80" zoomScaleNormal="80" workbookViewId="0"/>
  </sheetViews>
  <sheetFormatPr defaultRowHeight="15"/>
  <cols>
    <col min="1" max="1" width="8" style="3" customWidth="1"/>
    <col min="2" max="2" width="53.140625" style="3" customWidth="1"/>
    <col min="3" max="3" width="4" style="3" customWidth="1"/>
    <col min="4" max="13" width="13.42578125" style="3" customWidth="1"/>
    <col min="14" max="14" width="13.28515625" style="3" customWidth="1"/>
    <col min="15" max="15" width="14.42578125" style="3" customWidth="1"/>
    <col min="16" max="16" width="12.5703125" style="3" customWidth="1"/>
    <col min="17" max="17" width="14.42578125" style="3" customWidth="1"/>
    <col min="18" max="18" width="12.5703125" style="3" customWidth="1"/>
    <col min="19" max="16384" width="9.140625" style="3"/>
  </cols>
  <sheetData>
    <row r="2" spans="2:14">
      <c r="B2" s="5"/>
    </row>
    <row r="3" spans="2:14" ht="32.25" customHeight="1">
      <c r="B3" s="5"/>
    </row>
    <row r="6" spans="2:14" ht="30" customHeight="1"/>
    <row r="7" spans="2:14" ht="61.5" customHeight="1">
      <c r="B7" s="181" t="s">
        <v>209</v>
      </c>
      <c r="D7" s="1136" t="str">
        <f>VLOOKUP($B$7,ShadowMonitoring_Table!D5:R100,2,FALSE)</f>
        <v>1.1 - Prevalence of anaemia in children aged 0-5 years (by municipality)</v>
      </c>
      <c r="E7" s="1136"/>
      <c r="F7" s="1136"/>
      <c r="G7" s="1136"/>
      <c r="H7" s="1136"/>
      <c r="I7" s="1136"/>
      <c r="J7" s="1136"/>
      <c r="K7" s="1136"/>
    </row>
    <row r="8" spans="2:14" ht="15.75" customHeight="1">
      <c r="B8" s="6"/>
      <c r="D8" s="7"/>
      <c r="E8" s="7"/>
      <c r="F8" s="7"/>
      <c r="G8" s="7"/>
      <c r="H8" s="7"/>
      <c r="I8" s="7"/>
      <c r="J8" s="7"/>
      <c r="K8" s="7"/>
    </row>
    <row r="9" spans="2:14">
      <c r="B9" s="8"/>
      <c r="C9" s="9"/>
      <c r="D9" s="10"/>
      <c r="E9" s="10"/>
      <c r="F9" s="10"/>
      <c r="G9" s="10"/>
      <c r="H9" s="10"/>
      <c r="I9" s="10"/>
      <c r="J9" s="10"/>
      <c r="K9" s="10"/>
      <c r="L9" s="10"/>
      <c r="M9" s="10"/>
      <c r="N9" s="10"/>
    </row>
    <row r="10" spans="2:14" ht="59.25" customHeight="1">
      <c r="B10" s="11" t="s">
        <v>178</v>
      </c>
      <c r="C10" s="55"/>
      <c r="D10" s="1137" t="str">
        <f>VLOOKUP($B$7,IndicNumbering[],4,FALSE)</f>
        <v>Outcome 1</v>
      </c>
      <c r="E10" s="1137"/>
      <c r="F10" s="1137"/>
      <c r="G10" s="1137"/>
      <c r="H10" s="1137"/>
      <c r="I10" s="1137"/>
      <c r="J10" s="1137"/>
      <c r="K10" s="1137"/>
      <c r="L10" s="56"/>
      <c r="M10" s="56"/>
    </row>
    <row r="11" spans="2:14" ht="63.75" customHeight="1">
      <c r="C11" s="12"/>
      <c r="D11" s="1137" t="str">
        <f>VLOOKUP($D$10,ShadowTable[],2,FALSE)</f>
        <v>1 - By 2022, Cabo Verdeans, particularly the most vulnerable, have improved access to, and use more quality health and education services, and benefit more from social and child protection and social inclusion, which are gender-sensitive, throughout their life cycle</v>
      </c>
      <c r="E11" s="1137"/>
      <c r="F11" s="1137"/>
      <c r="G11" s="1137"/>
      <c r="H11" s="1137"/>
      <c r="I11" s="1137"/>
      <c r="J11" s="1137"/>
      <c r="K11" s="1137"/>
    </row>
    <row r="12" spans="2:14" ht="15.75">
      <c r="B12" s="11"/>
      <c r="C12" s="12"/>
      <c r="D12" s="13"/>
      <c r="E12" s="13"/>
      <c r="F12" s="13"/>
      <c r="G12" s="13"/>
      <c r="H12" s="13"/>
      <c r="I12" s="13"/>
      <c r="J12" s="13"/>
      <c r="K12" s="13"/>
    </row>
    <row r="13" spans="2:14">
      <c r="B13" s="8"/>
      <c r="C13" s="9"/>
      <c r="D13" s="10"/>
      <c r="E13" s="10"/>
      <c r="F13" s="10"/>
      <c r="G13" s="10"/>
      <c r="H13" s="10"/>
      <c r="I13" s="10"/>
      <c r="J13" s="10"/>
      <c r="K13" s="10"/>
      <c r="L13" s="10"/>
      <c r="M13" s="10"/>
      <c r="N13" s="10"/>
    </row>
    <row r="14" spans="2:14" ht="30.75" customHeight="1">
      <c r="B14" s="11" t="s">
        <v>162</v>
      </c>
      <c r="D14" s="1137" t="str">
        <f>VLOOKUP($D$10,ShadowTable[],3,FALSE)</f>
        <v>NA</v>
      </c>
      <c r="E14" s="1137"/>
      <c r="F14" s="1137"/>
      <c r="G14" s="1137"/>
      <c r="H14" s="1137"/>
      <c r="I14" s="1137"/>
      <c r="J14" s="1137"/>
      <c r="K14" s="1137"/>
    </row>
    <row r="15" spans="2:14">
      <c r="B15" s="757"/>
    </row>
    <row r="16" spans="2:14">
      <c r="B16" s="8"/>
      <c r="C16" s="9"/>
      <c r="D16" s="10"/>
      <c r="E16" s="10"/>
      <c r="F16" s="10"/>
      <c r="G16" s="10"/>
      <c r="H16" s="10"/>
      <c r="I16" s="10"/>
      <c r="J16" s="10"/>
      <c r="K16" s="10"/>
      <c r="L16" s="10"/>
      <c r="M16" s="10"/>
      <c r="N16" s="10"/>
    </row>
    <row r="17" spans="2:18" ht="30" customHeight="1">
      <c r="B17" s="11" t="s">
        <v>179</v>
      </c>
      <c r="D17" s="1107" t="s">
        <v>78</v>
      </c>
      <c r="E17" s="1107" t="s">
        <v>77</v>
      </c>
      <c r="F17" s="1109" t="s">
        <v>0</v>
      </c>
      <c r="G17" s="755">
        <f>'CO CPD'!$I$9</f>
        <v>2018</v>
      </c>
      <c r="H17" s="755">
        <f>'CO CPD'!$I$9</f>
        <v>2018</v>
      </c>
      <c r="I17" s="755">
        <f>'CO CPD'!$I$10</f>
        <v>2019</v>
      </c>
      <c r="J17" s="755">
        <f>'CO CPD'!$I$10</f>
        <v>2019</v>
      </c>
      <c r="K17" s="755">
        <f>'CO CPD'!$I$11</f>
        <v>2020</v>
      </c>
      <c r="L17" s="755">
        <f>'CO CPD'!$I$11</f>
        <v>2020</v>
      </c>
      <c r="M17" s="755">
        <f>'CO CPD'!$I$12</f>
        <v>2021</v>
      </c>
      <c r="N17" s="755">
        <f>'CO CPD'!$I$12</f>
        <v>2021</v>
      </c>
      <c r="O17" s="755">
        <f>'CO CPD'!$I$13</f>
        <v>2022</v>
      </c>
      <c r="P17" s="755">
        <f>'CO CPD'!$I$13</f>
        <v>2022</v>
      </c>
      <c r="Q17" s="755">
        <f>'CO CPD'!$I$14</f>
        <v>2023</v>
      </c>
      <c r="R17" s="755">
        <f>'CO CPD'!$I$14</f>
        <v>2023</v>
      </c>
    </row>
    <row r="18" spans="2:18" ht="21.75" customHeight="1">
      <c r="B18" s="11"/>
      <c r="D18" s="1108"/>
      <c r="E18" s="1108"/>
      <c r="F18" s="1110"/>
      <c r="G18" s="756" t="s">
        <v>1477</v>
      </c>
      <c r="H18" s="756" t="s">
        <v>1478</v>
      </c>
      <c r="I18" s="756" t="s">
        <v>1477</v>
      </c>
      <c r="J18" s="756" t="s">
        <v>1478</v>
      </c>
      <c r="K18" s="756" t="s">
        <v>1477</v>
      </c>
      <c r="L18" s="756" t="s">
        <v>1478</v>
      </c>
      <c r="M18" s="756" t="s">
        <v>1477</v>
      </c>
      <c r="N18" s="756" t="s">
        <v>1478</v>
      </c>
      <c r="O18" s="756" t="s">
        <v>1477</v>
      </c>
      <c r="P18" s="756" t="s">
        <v>1478</v>
      </c>
      <c r="Q18" s="756" t="s">
        <v>1477</v>
      </c>
      <c r="R18" s="756" t="s">
        <v>1478</v>
      </c>
    </row>
    <row r="19" spans="2:18" ht="65.25" customHeight="1">
      <c r="B19" s="757"/>
      <c r="D19" s="138">
        <f>VLOOKUP($B$7,ShadowTable[[Indicators Numbering]:[2023 Results]],5,FALSE)</f>
        <v>0</v>
      </c>
      <c r="E19" s="138">
        <f>VLOOKUP($B$7,ShadowTable[[Indicators Numbering]:[2023 Results]],6,FALSE)</f>
        <v>0</v>
      </c>
      <c r="F19" s="138">
        <f>VLOOKUP($B$7,ShadowTable[[Indicators Numbering]:[2023 Results]],7,FALSE)</f>
        <v>0</v>
      </c>
      <c r="G19" s="138">
        <f>VLOOKUP($B$7,ShadowTable[[Indicators Numbering]:[2023 Results]],8,FALSE)</f>
        <v>0</v>
      </c>
      <c r="H19" s="182">
        <f>VLOOKUP($B$7,ShadowTable[[Indicators Numbering]:[2023 Results]],9,FALSE)</f>
        <v>0</v>
      </c>
      <c r="I19" s="138">
        <f>VLOOKUP($B$7,ShadowTable[[Indicators Numbering]:[2023 Results]],10,FALSE)</f>
        <v>0</v>
      </c>
      <c r="J19" s="182">
        <f>VLOOKUP($B$7,ShadowTable[[Indicators Numbering]:[2023 Results]],11,FALSE)</f>
        <v>0</v>
      </c>
      <c r="K19" s="138">
        <f>VLOOKUP($B$7,ShadowTable[[Indicators Numbering]:[2023 Results]],12,FALSE)</f>
        <v>0</v>
      </c>
      <c r="L19" s="182">
        <f>VLOOKUP($B$7,ShadowTable[[Indicators Numbering]:[2023 Results]],13,FALSE)</f>
        <v>0</v>
      </c>
      <c r="M19" s="138">
        <f>VLOOKUP($B$7,ShadowTable[[Indicators Numbering]:[2023 Results]],14,FALSE)</f>
        <v>0</v>
      </c>
      <c r="N19" s="182">
        <f>VLOOKUP($B$7,ShadowTable[[Indicators Numbering]:[2023 Results]],15,FALSE)</f>
        <v>0</v>
      </c>
      <c r="O19" s="138">
        <f>VLOOKUP($B$7,ShadowTable[[Indicators Numbering]:[2023 Results]],16,FALSE)</f>
        <v>0</v>
      </c>
      <c r="P19" s="182">
        <f>VLOOKUP($B$7,ShadowTable[[Indicators Numbering]:[2023 Results]],17,FALSE)</f>
        <v>0</v>
      </c>
      <c r="Q19" s="138">
        <f>VLOOKUP($B$7,ShadowTable[[Indicators Numbering]:[2023 Results]],18,FALSE)</f>
        <v>0</v>
      </c>
      <c r="R19" s="182">
        <f>VLOOKUP($B$7,ShadowTable[[Indicators Numbering]:[2023 Results]],19,FALSE)</f>
        <v>0</v>
      </c>
    </row>
    <row r="20" spans="2:18">
      <c r="B20" s="757"/>
    </row>
    <row r="21" spans="2:18" ht="33.75" customHeight="1">
      <c r="D21" s="1139" t="s">
        <v>180</v>
      </c>
      <c r="E21" s="1139"/>
      <c r="F21" s="1139"/>
      <c r="G21" s="1139"/>
      <c r="H21" s="1139"/>
      <c r="I21" s="1139"/>
      <c r="J21" s="1139"/>
      <c r="K21" s="1139"/>
    </row>
    <row r="22" spans="2:18">
      <c r="B22" s="757"/>
    </row>
    <row r="23" spans="2:18" ht="34.5" customHeight="1">
      <c r="D23" s="1139" t="s">
        <v>181</v>
      </c>
      <c r="E23" s="1139"/>
      <c r="F23" s="1139"/>
      <c r="G23" s="1139"/>
      <c r="H23" s="1139"/>
      <c r="I23" s="1139"/>
      <c r="J23" s="1139"/>
      <c r="K23" s="1139"/>
    </row>
    <row r="24" spans="2:18">
      <c r="B24" s="757"/>
    </row>
    <row r="25" spans="2:18" ht="34.5" customHeight="1">
      <c r="D25" s="1139" t="s">
        <v>182</v>
      </c>
      <c r="E25" s="1139"/>
      <c r="F25" s="1139"/>
      <c r="G25" s="1139"/>
      <c r="H25" s="1139"/>
      <c r="I25" s="1139"/>
      <c r="J25" s="1139"/>
      <c r="K25" s="1139"/>
    </row>
    <row r="26" spans="2:18" ht="34.5" customHeight="1">
      <c r="D26" s="758"/>
      <c r="E26" s="758"/>
      <c r="F26" s="758"/>
      <c r="G26" s="758"/>
      <c r="H26" s="758"/>
      <c r="I26" s="758"/>
      <c r="J26" s="758"/>
      <c r="K26" s="758"/>
    </row>
    <row r="27" spans="2:18">
      <c r="B27" s="8"/>
      <c r="C27" s="9"/>
      <c r="D27" s="10"/>
      <c r="E27" s="10"/>
      <c r="F27" s="10"/>
      <c r="G27" s="10"/>
      <c r="H27" s="10"/>
      <c r="I27" s="10"/>
      <c r="J27" s="10"/>
      <c r="K27" s="10"/>
      <c r="L27" s="10"/>
      <c r="M27" s="10"/>
      <c r="N27" s="10"/>
    </row>
    <row r="28" spans="2:18">
      <c r="B28" s="757" t="s">
        <v>183</v>
      </c>
      <c r="D28" s="1140"/>
      <c r="E28" s="1140"/>
      <c r="F28" s="1140"/>
      <c r="G28" s="1140"/>
      <c r="H28" s="1140"/>
      <c r="I28" s="1140"/>
      <c r="J28" s="1140"/>
      <c r="K28" s="1140"/>
    </row>
    <row r="29" spans="2:18">
      <c r="B29" s="757"/>
      <c r="D29" s="47"/>
      <c r="E29" s="47"/>
      <c r="F29" s="47"/>
      <c r="G29" s="47"/>
      <c r="H29" s="47"/>
      <c r="I29" s="47"/>
      <c r="J29" s="47"/>
      <c r="K29" s="47"/>
    </row>
    <row r="30" spans="2:18">
      <c r="B30" s="757"/>
    </row>
    <row r="31" spans="2:18" ht="25.5">
      <c r="B31" s="757" t="s">
        <v>184</v>
      </c>
      <c r="D31" s="1140"/>
      <c r="E31" s="1140"/>
      <c r="F31" s="1140"/>
      <c r="G31" s="1140"/>
      <c r="H31" s="1140"/>
      <c r="I31" s="1140"/>
      <c r="J31" s="1140"/>
      <c r="K31" s="1140"/>
    </row>
    <row r="32" spans="2:18" ht="51" customHeight="1">
      <c r="D32" s="1138"/>
      <c r="E32" s="1138"/>
      <c r="F32" s="1138"/>
      <c r="G32" s="1138"/>
      <c r="H32" s="1138"/>
      <c r="I32" s="1138"/>
      <c r="J32" s="1138"/>
      <c r="K32" s="1138"/>
    </row>
    <row r="33" spans="2:16">
      <c r="B33" s="757"/>
    </row>
    <row r="34" spans="2:16">
      <c r="B34" s="8"/>
      <c r="C34" s="9"/>
      <c r="D34" s="10"/>
      <c r="E34" s="10"/>
      <c r="F34" s="10"/>
      <c r="G34" s="10"/>
      <c r="H34" s="10"/>
      <c r="I34" s="10"/>
      <c r="J34" s="10"/>
      <c r="K34" s="10"/>
      <c r="L34" s="10"/>
      <c r="M34" s="10"/>
      <c r="N34" s="10"/>
    </row>
    <row r="35" spans="2:16" ht="35.25" customHeight="1">
      <c r="B35" s="757" t="s">
        <v>185</v>
      </c>
      <c r="C35" s="757"/>
      <c r="D35" s="1135" t="s">
        <v>175</v>
      </c>
      <c r="E35" s="1135"/>
      <c r="F35" s="1135" t="s">
        <v>20</v>
      </c>
      <c r="G35" s="1135"/>
      <c r="H35" s="1145" t="s">
        <v>152</v>
      </c>
      <c r="I35" s="1146"/>
      <c r="J35" s="1146"/>
      <c r="K35" s="1146"/>
      <c r="L35" s="1146"/>
      <c r="M35" s="1146"/>
      <c r="N35" s="1147"/>
      <c r="O35" s="47"/>
      <c r="P35" s="47"/>
    </row>
    <row r="36" spans="2:16">
      <c r="B36" s="757"/>
      <c r="C36" s="757"/>
      <c r="D36" s="1141"/>
      <c r="E36" s="1141"/>
      <c r="F36" s="1141"/>
      <c r="G36" s="1141"/>
      <c r="H36" s="1142"/>
      <c r="I36" s="1143"/>
      <c r="J36" s="1143"/>
      <c r="K36" s="1143"/>
      <c r="L36" s="1143"/>
      <c r="M36" s="1143"/>
      <c r="N36" s="1144"/>
      <c r="O36" s="47"/>
      <c r="P36" s="47"/>
    </row>
    <row r="37" spans="2:16">
      <c r="B37" s="757"/>
      <c r="C37" s="757"/>
      <c r="D37" s="1141"/>
      <c r="E37" s="1141"/>
      <c r="F37" s="1141"/>
      <c r="G37" s="1141"/>
      <c r="H37" s="1142"/>
      <c r="I37" s="1143"/>
      <c r="J37" s="1143"/>
      <c r="K37" s="1143"/>
      <c r="L37" s="1143"/>
      <c r="M37" s="1143"/>
      <c r="N37" s="1144"/>
      <c r="O37" s="47"/>
      <c r="P37" s="47"/>
    </row>
    <row r="38" spans="2:16">
      <c r="B38" s="757"/>
      <c r="C38" s="757"/>
      <c r="D38" s="1141"/>
      <c r="E38" s="1141"/>
      <c r="F38" s="1141"/>
      <c r="G38" s="1141"/>
      <c r="H38" s="1142"/>
      <c r="I38" s="1143"/>
      <c r="J38" s="1143"/>
      <c r="K38" s="1143"/>
      <c r="L38" s="1143"/>
      <c r="M38" s="1143"/>
      <c r="N38" s="1144"/>
      <c r="O38" s="47"/>
      <c r="P38" s="47"/>
    </row>
    <row r="39" spans="2:16">
      <c r="B39" s="757"/>
      <c r="C39" s="757"/>
      <c r="D39" s="1141"/>
      <c r="E39" s="1141"/>
      <c r="F39" s="1141"/>
      <c r="G39" s="1141"/>
      <c r="H39" s="1142"/>
      <c r="I39" s="1143"/>
      <c r="J39" s="1143"/>
      <c r="K39" s="1143"/>
      <c r="L39" s="1143"/>
      <c r="M39" s="1143"/>
      <c r="N39" s="1144"/>
      <c r="O39" s="47"/>
      <c r="P39" s="47"/>
    </row>
    <row r="40" spans="2:16">
      <c r="B40" s="757"/>
      <c r="C40" s="757"/>
      <c r="D40" s="1141"/>
      <c r="E40" s="1141"/>
      <c r="F40" s="1141"/>
      <c r="G40" s="1141"/>
      <c r="H40" s="1142"/>
      <c r="I40" s="1143"/>
      <c r="J40" s="1143"/>
      <c r="K40" s="1143"/>
      <c r="L40" s="1143"/>
      <c r="M40" s="1143"/>
      <c r="N40" s="1144"/>
      <c r="O40" s="47"/>
      <c r="P40" s="47"/>
    </row>
    <row r="41" spans="2:16">
      <c r="B41" s="757"/>
      <c r="C41" s="757"/>
      <c r="D41" s="1141"/>
      <c r="E41" s="1141"/>
      <c r="F41" s="1141"/>
      <c r="G41" s="1141"/>
      <c r="H41" s="1142"/>
      <c r="I41" s="1143"/>
      <c r="J41" s="1143"/>
      <c r="K41" s="1143"/>
      <c r="L41" s="1143"/>
      <c r="M41" s="1143"/>
      <c r="N41" s="1144"/>
      <c r="O41" s="47"/>
      <c r="P41" s="47"/>
    </row>
    <row r="42" spans="2:16">
      <c r="B42" s="757"/>
      <c r="C42" s="757"/>
      <c r="D42" s="1141"/>
      <c r="E42" s="1141"/>
      <c r="F42" s="1141"/>
      <c r="G42" s="1141"/>
      <c r="H42" s="1142"/>
      <c r="I42" s="1143"/>
      <c r="J42" s="1143"/>
      <c r="K42" s="1143"/>
      <c r="L42" s="1143"/>
      <c r="M42" s="1143"/>
      <c r="N42" s="1144"/>
      <c r="O42" s="47"/>
      <c r="P42" s="47"/>
    </row>
    <row r="43" spans="2:16">
      <c r="B43" s="757"/>
      <c r="C43" s="757"/>
      <c r="D43" s="1141"/>
      <c r="E43" s="1141"/>
      <c r="F43" s="1141"/>
      <c r="G43" s="1141"/>
      <c r="H43" s="1142"/>
      <c r="I43" s="1143"/>
      <c r="J43" s="1143"/>
      <c r="K43" s="1143"/>
      <c r="L43" s="1143"/>
      <c r="M43" s="1143"/>
      <c r="N43" s="1144"/>
      <c r="O43" s="47"/>
      <c r="P43" s="47"/>
    </row>
    <row r="44" spans="2:16">
      <c r="B44" s="757"/>
      <c r="C44" s="757"/>
      <c r="D44" s="1141"/>
      <c r="E44" s="1141"/>
      <c r="F44" s="1141"/>
      <c r="G44" s="1141"/>
      <c r="H44" s="1142"/>
      <c r="I44" s="1143"/>
      <c r="J44" s="1143"/>
      <c r="K44" s="1143"/>
      <c r="L44" s="1143"/>
      <c r="M44" s="1143"/>
      <c r="N44" s="1144"/>
      <c r="O44" s="47"/>
      <c r="P44" s="47"/>
    </row>
    <row r="45" spans="2:16">
      <c r="C45" s="757"/>
    </row>
    <row r="48" spans="2:16">
      <c r="P48" s="47"/>
    </row>
  </sheetData>
  <sheetProtection sheet="1" objects="1" scenarios="1" formatCells="0"/>
  <protectedRanges>
    <protectedRange sqref="D28:K28 D31:K31 D21:K21 D23:K23 D25:K25 D36:N44 B7" name="Range1"/>
  </protectedRanges>
  <mergeCells count="43">
    <mergeCell ref="D36:E36"/>
    <mergeCell ref="F36:G36"/>
    <mergeCell ref="D37:E37"/>
    <mergeCell ref="D40:E40"/>
    <mergeCell ref="F40:G40"/>
    <mergeCell ref="F37:G37"/>
    <mergeCell ref="D41:E41"/>
    <mergeCell ref="F41:G41"/>
    <mergeCell ref="D38:E38"/>
    <mergeCell ref="F38:G38"/>
    <mergeCell ref="D39:E39"/>
    <mergeCell ref="F39:G39"/>
    <mergeCell ref="H42:N42"/>
    <mergeCell ref="H43:N43"/>
    <mergeCell ref="H44:N44"/>
    <mergeCell ref="H35:N35"/>
    <mergeCell ref="H36:N36"/>
    <mergeCell ref="H37:N37"/>
    <mergeCell ref="H38:N38"/>
    <mergeCell ref="H39:N39"/>
    <mergeCell ref="H40:N40"/>
    <mergeCell ref="H41:N41"/>
    <mergeCell ref="D44:E44"/>
    <mergeCell ref="F44:G44"/>
    <mergeCell ref="D42:E42"/>
    <mergeCell ref="F42:G42"/>
    <mergeCell ref="D43:E43"/>
    <mergeCell ref="F43:G43"/>
    <mergeCell ref="D7:K7"/>
    <mergeCell ref="D11:K11"/>
    <mergeCell ref="D32:K32"/>
    <mergeCell ref="D14:K14"/>
    <mergeCell ref="D21:K21"/>
    <mergeCell ref="D23:K23"/>
    <mergeCell ref="D25:K25"/>
    <mergeCell ref="D28:K28"/>
    <mergeCell ref="D31:K31"/>
    <mergeCell ref="D10:K10"/>
    <mergeCell ref="D35:E35"/>
    <mergeCell ref="F35:G35"/>
    <mergeCell ref="E17:E18"/>
    <mergeCell ref="F17:F18"/>
    <mergeCell ref="D17:D18"/>
  </mergeCells>
  <conditionalFormatting sqref="D19:R19">
    <cfRule type="cellIs" dxfId="20" priority="4" operator="equal">
      <formula>0</formula>
    </cfRule>
  </conditionalFormatting>
  <conditionalFormatting sqref="D19:G19 K19 O19 M19 I19 Q19">
    <cfRule type="containsErrors" dxfId="19" priority="2">
      <formula>ISERROR(D19)</formula>
    </cfRule>
    <cfRule type="cellIs" dxfId="18" priority="3" operator="equal">
      <formula>0</formula>
    </cfRule>
  </conditionalFormatting>
  <conditionalFormatting sqref="H19 J19 L19 N19 P19 R19">
    <cfRule type="containsErrors" dxfId="17" priority="1">
      <formula>ISERROR(H19)</formula>
    </cfRule>
  </conditionalFormatting>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lists!$G$3:$G$309</xm:f>
          </x14:formula1>
          <xm:sqref>B7</xm:sqref>
        </x14:dataValidation>
      </x14:dataValidations>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287"/>
  <sheetViews>
    <sheetView topLeftCell="C1" workbookViewId="0">
      <selection activeCell="S5" sqref="S5"/>
    </sheetView>
  </sheetViews>
  <sheetFormatPr defaultColWidth="12.140625" defaultRowHeight="12"/>
  <cols>
    <col min="1" max="1" width="12.28515625" style="495" customWidth="1"/>
    <col min="2" max="2" width="10.42578125" style="496" customWidth="1"/>
    <col min="3" max="3" width="7.85546875" style="497" customWidth="1"/>
    <col min="4" max="4" width="15.5703125" style="497" customWidth="1"/>
    <col min="5" max="5" width="7.85546875" style="498" customWidth="1"/>
    <col min="6" max="6" width="7.7109375" style="498" customWidth="1"/>
    <col min="7" max="7" width="15.5703125" style="498" customWidth="1"/>
    <col min="8" max="8" width="7.7109375" style="499" customWidth="1"/>
    <col min="9" max="9" width="7.7109375" style="498" customWidth="1"/>
    <col min="10" max="10" width="15.5703125" style="498" customWidth="1"/>
    <col min="11" max="11" width="7.7109375" style="498" customWidth="1"/>
    <col min="12" max="12" width="7.7109375" style="501" customWidth="1"/>
    <col min="13" max="13" width="15.5703125" style="501" customWidth="1"/>
    <col min="14" max="14" width="7.7109375" style="501" customWidth="1"/>
    <col min="15" max="15" width="7.7109375" style="498" customWidth="1"/>
    <col min="16" max="16" width="15.5703125" style="498" customWidth="1"/>
    <col min="17" max="17" width="7.7109375" style="498" customWidth="1"/>
    <col min="18" max="18" width="8.42578125" style="498" customWidth="1"/>
    <col min="19" max="19" width="15.5703125" style="498" customWidth="1"/>
    <col min="20" max="20" width="8" style="498" customWidth="1"/>
    <col min="21" max="16384" width="12.140625" style="463"/>
  </cols>
  <sheetData>
    <row r="1" spans="1:20" s="361" customFormat="1" ht="17.100000000000001" customHeight="1" thickBot="1">
      <c r="A1" s="352"/>
      <c r="B1" s="353"/>
      <c r="C1" s="1156" t="s">
        <v>1091</v>
      </c>
      <c r="D1" s="1157"/>
      <c r="E1" s="1158"/>
      <c r="F1" s="1159" t="s">
        <v>1092</v>
      </c>
      <c r="G1" s="1159"/>
      <c r="H1" s="1159"/>
      <c r="I1" s="1160" t="s">
        <v>1094</v>
      </c>
      <c r="J1" s="1159"/>
      <c r="K1" s="1159"/>
      <c r="L1" s="1160" t="s">
        <v>1096</v>
      </c>
      <c r="M1" s="1159"/>
      <c r="N1" s="1159"/>
      <c r="O1" s="1160" t="s">
        <v>1097</v>
      </c>
      <c r="P1" s="1159"/>
      <c r="Q1" s="1159"/>
      <c r="R1" s="1151" t="s">
        <v>1098</v>
      </c>
      <c r="S1" s="1151"/>
      <c r="T1" s="1151"/>
    </row>
    <row r="2" spans="1:20" s="369" customFormat="1" ht="52.5" customHeight="1" thickBot="1">
      <c r="A2" s="352"/>
      <c r="B2" s="362"/>
      <c r="C2" s="1152" t="s">
        <v>1101</v>
      </c>
      <c r="D2" s="1153"/>
      <c r="E2" s="1154"/>
      <c r="F2" s="1149" t="s">
        <v>1107</v>
      </c>
      <c r="G2" s="1149"/>
      <c r="H2" s="1155"/>
      <c r="I2" s="1148" t="s">
        <v>1112</v>
      </c>
      <c r="J2" s="1149"/>
      <c r="K2" s="1155"/>
      <c r="L2" s="1148" t="s">
        <v>1101</v>
      </c>
      <c r="M2" s="1149"/>
      <c r="N2" s="1150"/>
      <c r="O2" s="1148" t="s">
        <v>1101</v>
      </c>
      <c r="P2" s="1149"/>
      <c r="Q2" s="1150"/>
      <c r="R2" s="1148" t="s">
        <v>1101</v>
      </c>
      <c r="S2" s="1149"/>
      <c r="T2" s="1150"/>
    </row>
    <row r="3" spans="1:20" s="396" customFormat="1" ht="48" customHeight="1">
      <c r="A3" s="503" t="s">
        <v>1125</v>
      </c>
      <c r="B3" s="371" t="s">
        <v>1126</v>
      </c>
      <c r="C3" s="375" t="s">
        <v>12</v>
      </c>
      <c r="D3" s="382" t="s">
        <v>1593</v>
      </c>
      <c r="E3" s="376" t="s">
        <v>1131</v>
      </c>
      <c r="F3" s="382" t="s">
        <v>1154</v>
      </c>
      <c r="G3" s="382" t="s">
        <v>1594</v>
      </c>
      <c r="H3" s="383" t="s">
        <v>1155</v>
      </c>
      <c r="I3" s="384" t="s">
        <v>1599</v>
      </c>
      <c r="J3" s="382" t="s">
        <v>1595</v>
      </c>
      <c r="K3" s="383" t="s">
        <v>1600</v>
      </c>
      <c r="L3" s="384" t="s">
        <v>1601</v>
      </c>
      <c r="M3" s="382" t="s">
        <v>1596</v>
      </c>
      <c r="N3" s="383" t="s">
        <v>1602</v>
      </c>
      <c r="O3" s="384" t="s">
        <v>1603</v>
      </c>
      <c r="P3" s="382" t="s">
        <v>1597</v>
      </c>
      <c r="Q3" s="383" t="s">
        <v>1604</v>
      </c>
      <c r="R3" s="394" t="s">
        <v>1162</v>
      </c>
      <c r="S3" s="382" t="s">
        <v>1598</v>
      </c>
      <c r="T3" s="382" t="s">
        <v>1163</v>
      </c>
    </row>
    <row r="4" spans="1:20" ht="15" customHeight="1">
      <c r="A4" s="504" t="s">
        <v>1544</v>
      </c>
      <c r="B4" s="353" t="s">
        <v>1503</v>
      </c>
      <c r="C4" s="401">
        <v>24.791666666666664</v>
      </c>
      <c r="D4" s="749">
        <f>RANK(Global_ROAR[[#This Row],[Total]],Global_ROAR[Total],0)</f>
        <v>58</v>
      </c>
      <c r="E4" s="402" t="s">
        <v>1147</v>
      </c>
      <c r="F4" s="409">
        <v>29.1</v>
      </c>
      <c r="G4" s="748">
        <f>RANK(Global_ROAR[[#This Row],[Total2]],Global_ROAR[Total2],0)</f>
        <v>1</v>
      </c>
      <c r="H4" s="410" t="s">
        <v>1147</v>
      </c>
      <c r="I4" s="416">
        <v>18.5</v>
      </c>
      <c r="J4" s="748">
        <f>RANK(Global_ROAR[[#This Row],[Total4]],Global_ROAR[Total4],0)</f>
        <v>11</v>
      </c>
      <c r="K4" s="417" t="s">
        <v>1147</v>
      </c>
      <c r="L4" s="416">
        <v>17</v>
      </c>
      <c r="M4" s="748">
        <f>RANK(Global_ROAR[[#This Row],[Total6]],Global_ROAR[Total6],0)</f>
        <v>39</v>
      </c>
      <c r="N4" s="417" t="s">
        <v>1147</v>
      </c>
      <c r="O4" s="430">
        <v>16</v>
      </c>
      <c r="P4" s="750">
        <f>RANK(Global_ROAR[[#This Row],[Total8]],Global_ROAR[Total8],0)</f>
        <v>33</v>
      </c>
      <c r="Q4" s="417" t="s">
        <v>1147</v>
      </c>
      <c r="R4" s="431">
        <v>14</v>
      </c>
      <c r="S4" s="748">
        <f>RANK(Global_ROAR[[#This Row],[Total10]],Global_ROAR[Total10],0)</f>
        <v>67</v>
      </c>
      <c r="T4" s="741" t="s">
        <v>1147</v>
      </c>
    </row>
    <row r="5" spans="1:20" s="436" customFormat="1">
      <c r="A5" s="504" t="s">
        <v>866</v>
      </c>
      <c r="B5" s="353" t="s">
        <v>930</v>
      </c>
      <c r="C5" s="401">
        <v>23.375</v>
      </c>
      <c r="D5" s="749">
        <f>RANK(Global_ROAR[[#This Row],[Total]],Global_ROAR[Total],0)</f>
        <v>84</v>
      </c>
      <c r="E5" s="402" t="s">
        <v>1147</v>
      </c>
      <c r="F5" s="409">
        <v>23.5</v>
      </c>
      <c r="G5" s="748">
        <f>RANK(Global_ROAR[[#This Row],[Total2]],Global_ROAR[Total2],0)</f>
        <v>56</v>
      </c>
      <c r="H5" s="410" t="s">
        <v>1147</v>
      </c>
      <c r="I5" s="461">
        <v>13.333333333333334</v>
      </c>
      <c r="J5" s="748">
        <f>RANK(Global_ROAR[[#This Row],[Total4]],Global_ROAR[Total4],0)</f>
        <v>89</v>
      </c>
      <c r="K5" s="446" t="s">
        <v>1148</v>
      </c>
      <c r="L5" s="416">
        <v>16</v>
      </c>
      <c r="M5" s="748">
        <f>RANK(Global_ROAR[[#This Row],[Total6]],Global_ROAR[Total6],0)</f>
        <v>52</v>
      </c>
      <c r="N5" s="417" t="s">
        <v>1147</v>
      </c>
      <c r="O5" s="430">
        <v>17</v>
      </c>
      <c r="P5" s="750">
        <f>RANK(Global_ROAR[[#This Row],[Total8]],Global_ROAR[Total8],0)</f>
        <v>14</v>
      </c>
      <c r="Q5" s="417" t="s">
        <v>1147</v>
      </c>
      <c r="R5" s="451">
        <v>12</v>
      </c>
      <c r="S5" s="748">
        <f>RANK(Global_ROAR[[#This Row],[Total10]],Global_ROAR[Total10],0)</f>
        <v>106</v>
      </c>
      <c r="T5" s="743" t="s">
        <v>1150</v>
      </c>
    </row>
    <row r="6" spans="1:20" s="436" customFormat="1">
      <c r="A6" s="504" t="s">
        <v>1552</v>
      </c>
      <c r="B6" s="353" t="s">
        <v>1499</v>
      </c>
      <c r="C6" s="401">
        <v>24.25</v>
      </c>
      <c r="D6" s="749">
        <f>RANK(Global_ROAR[[#This Row],[Total]],Global_ROAR[Total],0)</f>
        <v>72</v>
      </c>
      <c r="E6" s="402" t="s">
        <v>1147</v>
      </c>
      <c r="F6" s="409">
        <v>22.583333333333332</v>
      </c>
      <c r="G6" s="748">
        <f>RANK(Global_ROAR[[#This Row],[Total2]],Global_ROAR[Total2],0)</f>
        <v>69</v>
      </c>
      <c r="H6" s="410" t="s">
        <v>1147</v>
      </c>
      <c r="I6" s="461">
        <v>10.888888888888889</v>
      </c>
      <c r="J6" s="748">
        <f>RANK(Global_ROAR[[#This Row],[Total4]],Global_ROAR[Total4],0)</f>
        <v>113</v>
      </c>
      <c r="K6" s="446" t="s">
        <v>1148</v>
      </c>
      <c r="L6" s="416">
        <v>17</v>
      </c>
      <c r="M6" s="748">
        <f>RANK(Global_ROAR[[#This Row],[Total6]],Global_ROAR[Total6],0)</f>
        <v>39</v>
      </c>
      <c r="N6" s="417" t="s">
        <v>1147</v>
      </c>
      <c r="O6" s="447">
        <v>13</v>
      </c>
      <c r="P6" s="750">
        <f>RANK(Global_ROAR[[#This Row],[Total8]],Global_ROAR[Total8],0)</f>
        <v>90</v>
      </c>
      <c r="Q6" s="446" t="s">
        <v>1148</v>
      </c>
      <c r="R6" s="451">
        <v>13</v>
      </c>
      <c r="S6" s="748">
        <f>RANK(Global_ROAR[[#This Row],[Total10]],Global_ROAR[Total10],0)</f>
        <v>80</v>
      </c>
      <c r="T6" s="743" t="s">
        <v>1150</v>
      </c>
    </row>
    <row r="7" spans="1:20" s="436" customFormat="1">
      <c r="A7" s="504" t="s">
        <v>1585</v>
      </c>
      <c r="B7" s="353" t="s">
        <v>1501</v>
      </c>
      <c r="C7" s="469">
        <v>18.645833333333332</v>
      </c>
      <c r="D7" s="749">
        <f>RANK(Global_ROAR[[#This Row],[Total]],Global_ROAR[Total],0)</f>
        <v>123</v>
      </c>
      <c r="E7" s="402" t="s">
        <v>1148</v>
      </c>
      <c r="F7" s="409">
        <v>19.037500000000001</v>
      </c>
      <c r="G7" s="748">
        <f>RANK(Global_ROAR[[#This Row],[Total2]],Global_ROAR[Total2],0)</f>
        <v>110</v>
      </c>
      <c r="H7" s="410" t="s">
        <v>1148</v>
      </c>
      <c r="I7" s="461">
        <v>10</v>
      </c>
      <c r="J7" s="748">
        <f>RANK(Global_ROAR[[#This Row],[Total4]],Global_ROAR[Total4],0)</f>
        <v>120</v>
      </c>
      <c r="K7" s="446" t="s">
        <v>1148</v>
      </c>
      <c r="L7" s="461">
        <v>12.2</v>
      </c>
      <c r="M7" s="748">
        <f>RANK(Global_ROAR[[#This Row],[Total6]],Global_ROAR[Total6],0)</f>
        <v>112</v>
      </c>
      <c r="N7" s="446" t="s">
        <v>1148</v>
      </c>
      <c r="O7" s="430">
        <v>14</v>
      </c>
      <c r="P7" s="750">
        <f>RANK(Global_ROAR[[#This Row],[Total8]],Global_ROAR[Total8],0)</f>
        <v>77</v>
      </c>
      <c r="Q7" s="417" t="s">
        <v>1147</v>
      </c>
      <c r="R7" s="451">
        <v>9</v>
      </c>
      <c r="S7" s="748">
        <f>RANK(Global_ROAR[[#This Row],[Total10]],Global_ROAR[Total10],0)</f>
        <v>128</v>
      </c>
      <c r="T7" s="743" t="s">
        <v>1150</v>
      </c>
    </row>
    <row r="8" spans="1:20" s="436" customFormat="1">
      <c r="A8" s="504" t="s">
        <v>1518</v>
      </c>
      <c r="B8" s="353" t="s">
        <v>1500</v>
      </c>
      <c r="C8" s="401">
        <v>28</v>
      </c>
      <c r="D8" s="749">
        <f>RANK(Global_ROAR[[#This Row],[Total]],Global_ROAR[Total],0)</f>
        <v>13</v>
      </c>
      <c r="E8" s="402" t="s">
        <v>1147</v>
      </c>
      <c r="F8" s="409">
        <v>24.375</v>
      </c>
      <c r="G8" s="748">
        <f>RANK(Global_ROAR[[#This Row],[Total2]],Global_ROAR[Total2],0)</f>
        <v>39</v>
      </c>
      <c r="H8" s="410" t="s">
        <v>1147</v>
      </c>
      <c r="I8" s="416">
        <v>17.25</v>
      </c>
      <c r="J8" s="748">
        <f>RANK(Global_ROAR[[#This Row],[Total4]],Global_ROAR[Total4],0)</f>
        <v>30</v>
      </c>
      <c r="K8" s="417" t="s">
        <v>1147</v>
      </c>
      <c r="L8" s="416">
        <v>14</v>
      </c>
      <c r="M8" s="748">
        <f>RANK(Global_ROAR[[#This Row],[Total6]],Global_ROAR[Total6],0)</f>
        <v>88</v>
      </c>
      <c r="N8" s="417" t="s">
        <v>1147</v>
      </c>
      <c r="O8" s="430">
        <v>16</v>
      </c>
      <c r="P8" s="750">
        <f>RANK(Global_ROAR[[#This Row],[Total8]],Global_ROAR[Total8],0)</f>
        <v>33</v>
      </c>
      <c r="Q8" s="417" t="s">
        <v>1147</v>
      </c>
      <c r="R8" s="431">
        <v>16</v>
      </c>
      <c r="S8" s="748">
        <f>RANK(Global_ROAR[[#This Row],[Total10]],Global_ROAR[Total10],0)</f>
        <v>30</v>
      </c>
      <c r="T8" s="741" t="s">
        <v>1147</v>
      </c>
    </row>
    <row r="9" spans="1:20" s="436" customFormat="1">
      <c r="A9" s="504" t="s">
        <v>1573</v>
      </c>
      <c r="B9" s="353" t="s">
        <v>1499</v>
      </c>
      <c r="C9" s="401">
        <v>21.833333333333336</v>
      </c>
      <c r="D9" s="749">
        <f>RANK(Global_ROAR[[#This Row],[Total]],Global_ROAR[Total],0)</f>
        <v>104</v>
      </c>
      <c r="E9" s="402" t="s">
        <v>1147</v>
      </c>
      <c r="F9" s="409">
        <v>18.887499999999999</v>
      </c>
      <c r="G9" s="748">
        <f>RANK(Global_ROAR[[#This Row],[Total2]],Global_ROAR[Total2],0)</f>
        <v>112</v>
      </c>
      <c r="H9" s="410" t="s">
        <v>1148</v>
      </c>
      <c r="I9" s="416">
        <v>18.75</v>
      </c>
      <c r="J9" s="748">
        <f>RANK(Global_ROAR[[#This Row],[Total4]],Global_ROAR[Total4],0)</f>
        <v>9</v>
      </c>
      <c r="K9" s="417" t="s">
        <v>1147</v>
      </c>
      <c r="L9" s="416">
        <v>18</v>
      </c>
      <c r="M9" s="748">
        <f>RANK(Global_ROAR[[#This Row],[Total6]],Global_ROAR[Total6],0)</f>
        <v>21</v>
      </c>
      <c r="N9" s="417" t="s">
        <v>1147</v>
      </c>
      <c r="O9" s="430">
        <v>16</v>
      </c>
      <c r="P9" s="750">
        <f>RANK(Global_ROAR[[#This Row],[Total8]],Global_ROAR[Total8],0)</f>
        <v>33</v>
      </c>
      <c r="Q9" s="417" t="s">
        <v>1147</v>
      </c>
      <c r="R9" s="451">
        <v>13</v>
      </c>
      <c r="S9" s="748">
        <f>RANK(Global_ROAR[[#This Row],[Total10]],Global_ROAR[Total10],0)</f>
        <v>80</v>
      </c>
      <c r="T9" s="743" t="s">
        <v>1150</v>
      </c>
    </row>
    <row r="10" spans="1:20" s="436" customFormat="1" ht="9.75" customHeight="1">
      <c r="A10" s="504" t="s">
        <v>1586</v>
      </c>
      <c r="B10" s="353" t="s">
        <v>1499</v>
      </c>
      <c r="C10" s="469">
        <v>18.611111111111111</v>
      </c>
      <c r="D10" s="749">
        <f>RANK(Global_ROAR[[#This Row],[Total]],Global_ROAR[Total],0)</f>
        <v>124</v>
      </c>
      <c r="E10" s="402" t="s">
        <v>1148</v>
      </c>
      <c r="F10" s="409">
        <v>18.425000000000001</v>
      </c>
      <c r="G10" s="748">
        <f>RANK(Global_ROAR[[#This Row],[Total2]],Global_ROAR[Total2],0)</f>
        <v>117</v>
      </c>
      <c r="H10" s="410" t="s">
        <v>1148</v>
      </c>
      <c r="I10" s="461">
        <v>13</v>
      </c>
      <c r="J10" s="748">
        <f>RANK(Global_ROAR[[#This Row],[Total4]],Global_ROAR[Total4],0)</f>
        <v>94</v>
      </c>
      <c r="K10" s="446" t="s">
        <v>1148</v>
      </c>
      <c r="L10" s="416">
        <v>15</v>
      </c>
      <c r="M10" s="748">
        <f>RANK(Global_ROAR[[#This Row],[Total6]],Global_ROAR[Total6],0)</f>
        <v>72</v>
      </c>
      <c r="N10" s="417" t="s">
        <v>1147</v>
      </c>
      <c r="O10" s="430">
        <v>16</v>
      </c>
      <c r="P10" s="750">
        <f>RANK(Global_ROAR[[#This Row],[Total8]],Global_ROAR[Total8],0)</f>
        <v>33</v>
      </c>
      <c r="Q10" s="417" t="s">
        <v>1147</v>
      </c>
      <c r="R10" s="431">
        <v>19</v>
      </c>
      <c r="S10" s="748">
        <f>RANK(Global_ROAR[[#This Row],[Total10]],Global_ROAR[Total10],0)</f>
        <v>2</v>
      </c>
      <c r="T10" s="741" t="s">
        <v>1147</v>
      </c>
    </row>
    <row r="11" spans="1:20" s="436" customFormat="1">
      <c r="A11" s="504" t="s">
        <v>874</v>
      </c>
      <c r="B11" s="353" t="s">
        <v>930</v>
      </c>
      <c r="C11" s="401">
        <v>24.166666666666664</v>
      </c>
      <c r="D11" s="749">
        <f>RANK(Global_ROAR[[#This Row],[Total]],Global_ROAR[Total],0)</f>
        <v>73</v>
      </c>
      <c r="E11" s="402" t="s">
        <v>1147</v>
      </c>
      <c r="F11" s="409">
        <v>23.083333333333336</v>
      </c>
      <c r="G11" s="748">
        <f>RANK(Global_ROAR[[#This Row],[Total2]],Global_ROAR[Total2],0)</f>
        <v>64</v>
      </c>
      <c r="H11" s="410" t="s">
        <v>1147</v>
      </c>
      <c r="I11" s="416">
        <v>15</v>
      </c>
      <c r="J11" s="748">
        <f>RANK(Global_ROAR[[#This Row],[Total4]],Global_ROAR[Total4],0)</f>
        <v>60</v>
      </c>
      <c r="K11" s="417" t="s">
        <v>1147</v>
      </c>
      <c r="L11" s="461">
        <v>13</v>
      </c>
      <c r="M11" s="748">
        <f>RANK(Global_ROAR[[#This Row],[Total6]],Global_ROAR[Total6],0)</f>
        <v>98</v>
      </c>
      <c r="N11" s="446" t="s">
        <v>1148</v>
      </c>
      <c r="O11" s="447">
        <v>12</v>
      </c>
      <c r="P11" s="750">
        <f>RANK(Global_ROAR[[#This Row],[Total8]],Global_ROAR[Total8],0)</f>
        <v>106</v>
      </c>
      <c r="Q11" s="446" t="s">
        <v>1148</v>
      </c>
      <c r="R11" s="431">
        <v>16</v>
      </c>
      <c r="S11" s="748">
        <f>RANK(Global_ROAR[[#This Row],[Total10]],Global_ROAR[Total10],0)</f>
        <v>30</v>
      </c>
      <c r="T11" s="741" t="s">
        <v>1147</v>
      </c>
    </row>
    <row r="12" spans="1:20" s="436" customFormat="1">
      <c r="A12" s="504" t="s">
        <v>869</v>
      </c>
      <c r="B12" s="353" t="s">
        <v>930</v>
      </c>
      <c r="C12" s="401">
        <v>24.388888888888889</v>
      </c>
      <c r="D12" s="749">
        <f>RANK(Global_ROAR[[#This Row],[Total]],Global_ROAR[Total],0)</f>
        <v>71</v>
      </c>
      <c r="E12" s="402" t="s">
        <v>1147</v>
      </c>
      <c r="F12" s="409">
        <v>26.333333333333336</v>
      </c>
      <c r="G12" s="748">
        <f>RANK(Global_ROAR[[#This Row],[Total2]],Global_ROAR[Total2],0)</f>
        <v>14</v>
      </c>
      <c r="H12" s="410" t="s">
        <v>1147</v>
      </c>
      <c r="I12" s="461">
        <v>9</v>
      </c>
      <c r="J12" s="748">
        <f>RANK(Global_ROAR[[#This Row],[Total4]],Global_ROAR[Total4],0)</f>
        <v>129</v>
      </c>
      <c r="K12" s="446" t="s">
        <v>1148</v>
      </c>
      <c r="L12" s="461">
        <v>12</v>
      </c>
      <c r="M12" s="748">
        <f>RANK(Global_ROAR[[#This Row],[Total6]],Global_ROAR[Total6],0)</f>
        <v>113</v>
      </c>
      <c r="N12" s="446" t="s">
        <v>1148</v>
      </c>
      <c r="O12" s="430">
        <v>16</v>
      </c>
      <c r="P12" s="750">
        <f>RANK(Global_ROAR[[#This Row],[Total8]],Global_ROAR[Total8],0)</f>
        <v>33</v>
      </c>
      <c r="Q12" s="417" t="s">
        <v>1147</v>
      </c>
      <c r="R12" s="431">
        <v>20</v>
      </c>
      <c r="S12" s="748">
        <f>RANK(Global_ROAR[[#This Row],[Total10]],Global_ROAR[Total10],0)</f>
        <v>1</v>
      </c>
      <c r="T12" s="741" t="s">
        <v>1147</v>
      </c>
    </row>
    <row r="13" spans="1:20">
      <c r="A13" s="504" t="s">
        <v>873</v>
      </c>
      <c r="B13" s="353" t="s">
        <v>930</v>
      </c>
      <c r="C13" s="401">
        <v>23.5</v>
      </c>
      <c r="D13" s="749">
        <f>RANK(Global_ROAR[[#This Row],[Total]],Global_ROAR[Total],0)</f>
        <v>81</v>
      </c>
      <c r="E13" s="402" t="s">
        <v>1147</v>
      </c>
      <c r="F13" s="409">
        <v>18.274999999999999</v>
      </c>
      <c r="G13" s="748">
        <f>RANK(Global_ROAR[[#This Row],[Total2]],Global_ROAR[Total2],0)</f>
        <v>119</v>
      </c>
      <c r="H13" s="410" t="s">
        <v>1148</v>
      </c>
      <c r="I13" s="461">
        <v>9.8999999999999986</v>
      </c>
      <c r="J13" s="748">
        <f>RANK(Global_ROAR[[#This Row],[Total4]],Global_ROAR[Total4],0)</f>
        <v>121</v>
      </c>
      <c r="K13" s="446" t="s">
        <v>1148</v>
      </c>
      <c r="L13" s="416">
        <v>17</v>
      </c>
      <c r="M13" s="748">
        <f>RANK(Global_ROAR[[#This Row],[Total6]],Global_ROAR[Total6],0)</f>
        <v>39</v>
      </c>
      <c r="N13" s="417" t="s">
        <v>1147</v>
      </c>
      <c r="O13" s="430">
        <v>17</v>
      </c>
      <c r="P13" s="750">
        <f>RANK(Global_ROAR[[#This Row],[Total8]],Global_ROAR[Total8],0)</f>
        <v>14</v>
      </c>
      <c r="Q13" s="417" t="s">
        <v>1147</v>
      </c>
      <c r="R13" s="431">
        <v>16</v>
      </c>
      <c r="S13" s="748">
        <f>RANK(Global_ROAR[[#This Row],[Total10]],Global_ROAR[Total10],0)</f>
        <v>30</v>
      </c>
      <c r="T13" s="741" t="s">
        <v>1147</v>
      </c>
    </row>
    <row r="14" spans="1:20" s="436" customFormat="1">
      <c r="A14" s="504" t="s">
        <v>1523</v>
      </c>
      <c r="B14" s="353" t="s">
        <v>1503</v>
      </c>
      <c r="C14" s="401">
        <v>27.625</v>
      </c>
      <c r="D14" s="749">
        <f>RANK(Global_ROAR[[#This Row],[Total]],Global_ROAR[Total],0)</f>
        <v>23</v>
      </c>
      <c r="E14" s="402" t="s">
        <v>1147</v>
      </c>
      <c r="F14" s="409">
        <v>27.25</v>
      </c>
      <c r="G14" s="748">
        <f>RANK(Global_ROAR[[#This Row],[Total2]],Global_ROAR[Total2],0)</f>
        <v>9</v>
      </c>
      <c r="H14" s="410" t="s">
        <v>1147</v>
      </c>
      <c r="I14" s="416">
        <v>19.8</v>
      </c>
      <c r="J14" s="748">
        <f>RANK(Global_ROAR[[#This Row],[Total4]],Global_ROAR[Total4],0)</f>
        <v>3</v>
      </c>
      <c r="K14" s="417" t="s">
        <v>1147</v>
      </c>
      <c r="L14" s="416">
        <v>20</v>
      </c>
      <c r="M14" s="748">
        <f>RANK(Global_ROAR[[#This Row],[Total6]],Global_ROAR[Total6],0)</f>
        <v>1</v>
      </c>
      <c r="N14" s="417" t="s">
        <v>1147</v>
      </c>
      <c r="O14" s="430">
        <v>19</v>
      </c>
      <c r="P14" s="750">
        <f>RANK(Global_ROAR[[#This Row],[Total8]],Global_ROAR[Total8],0)</f>
        <v>6</v>
      </c>
      <c r="Q14" s="417" t="s">
        <v>1147</v>
      </c>
      <c r="R14" s="431">
        <v>19</v>
      </c>
      <c r="S14" s="748">
        <f>RANK(Global_ROAR[[#This Row],[Total10]],Global_ROAR[Total10],0)</f>
        <v>2</v>
      </c>
      <c r="T14" s="741" t="s">
        <v>1147</v>
      </c>
    </row>
    <row r="15" spans="1:20" s="436" customFormat="1">
      <c r="A15" s="504" t="s">
        <v>1587</v>
      </c>
      <c r="B15" s="353" t="s">
        <v>1501</v>
      </c>
      <c r="C15" s="469">
        <v>17.944444444444443</v>
      </c>
      <c r="D15" s="749">
        <f>RANK(Global_ROAR[[#This Row],[Total]],Global_ROAR[Total],0)</f>
        <v>126</v>
      </c>
      <c r="E15" s="402" t="s">
        <v>1148</v>
      </c>
      <c r="F15" s="409">
        <v>20.016666666666666</v>
      </c>
      <c r="G15" s="748">
        <f>RANK(Global_ROAR[[#This Row],[Total2]],Global_ROAR[Total2],0)</f>
        <v>104</v>
      </c>
      <c r="H15" s="410" t="s">
        <v>1147</v>
      </c>
      <c r="I15" s="461">
        <v>10.333333333333334</v>
      </c>
      <c r="J15" s="748">
        <f>RANK(Global_ROAR[[#This Row],[Total4]],Global_ROAR[Total4],0)</f>
        <v>118</v>
      </c>
      <c r="K15" s="446" t="s">
        <v>1148</v>
      </c>
      <c r="L15" s="461">
        <v>12.333333333333332</v>
      </c>
      <c r="M15" s="748">
        <f>RANK(Global_ROAR[[#This Row],[Total6]],Global_ROAR[Total6],0)</f>
        <v>111</v>
      </c>
      <c r="N15" s="446" t="s">
        <v>1148</v>
      </c>
      <c r="O15" s="430">
        <v>15</v>
      </c>
      <c r="P15" s="750">
        <f>RANK(Global_ROAR[[#This Row],[Total8]],Global_ROAR[Total8],0)</f>
        <v>58</v>
      </c>
      <c r="Q15" s="417" t="s">
        <v>1147</v>
      </c>
      <c r="R15" s="431">
        <v>14</v>
      </c>
      <c r="S15" s="748">
        <f>RANK(Global_ROAR[[#This Row],[Total10]],Global_ROAR[Total10],0)</f>
        <v>67</v>
      </c>
      <c r="T15" s="741" t="s">
        <v>1147</v>
      </c>
    </row>
    <row r="16" spans="1:20" s="436" customFormat="1">
      <c r="A16" s="504" t="s">
        <v>1505</v>
      </c>
      <c r="B16" s="353" t="s">
        <v>1499</v>
      </c>
      <c r="C16" s="401">
        <v>26</v>
      </c>
      <c r="D16" s="749">
        <f>RANK(Global_ROAR[[#This Row],[Total]],Global_ROAR[Total],0)</f>
        <v>43</v>
      </c>
      <c r="E16" s="402" t="s">
        <v>1147</v>
      </c>
      <c r="F16" s="409">
        <v>24.5625</v>
      </c>
      <c r="G16" s="748">
        <f>RANK(Global_ROAR[[#This Row],[Total2]],Global_ROAR[Total2],0)</f>
        <v>34</v>
      </c>
      <c r="H16" s="410" t="s">
        <v>1147</v>
      </c>
      <c r="I16" s="416">
        <v>15</v>
      </c>
      <c r="J16" s="748">
        <f>RANK(Global_ROAR[[#This Row],[Total4]],Global_ROAR[Total4],0)</f>
        <v>60</v>
      </c>
      <c r="K16" s="417" t="s">
        <v>1147</v>
      </c>
      <c r="L16" s="416">
        <v>18</v>
      </c>
      <c r="M16" s="748">
        <f>RANK(Global_ROAR[[#This Row],[Total6]],Global_ROAR[Total6],0)</f>
        <v>21</v>
      </c>
      <c r="N16" s="417" t="s">
        <v>1147</v>
      </c>
      <c r="O16" s="447">
        <v>12</v>
      </c>
      <c r="P16" s="750">
        <f>RANK(Global_ROAR[[#This Row],[Total8]],Global_ROAR[Total8],0)</f>
        <v>106</v>
      </c>
      <c r="Q16" s="446" t="s">
        <v>1148</v>
      </c>
      <c r="R16" s="431">
        <v>15</v>
      </c>
      <c r="S16" s="748">
        <f>RANK(Global_ROAR[[#This Row],[Total10]],Global_ROAR[Total10],0)</f>
        <v>45</v>
      </c>
      <c r="T16" s="741" t="s">
        <v>1147</v>
      </c>
    </row>
    <row r="17" spans="1:20" s="436" customFormat="1">
      <c r="A17" s="504" t="s">
        <v>1508</v>
      </c>
      <c r="B17" s="353" t="s">
        <v>1499</v>
      </c>
      <c r="C17" s="401">
        <v>23.1875</v>
      </c>
      <c r="D17" s="749">
        <f>RANK(Global_ROAR[[#This Row],[Total]],Global_ROAR[Total],0)</f>
        <v>88</v>
      </c>
      <c r="E17" s="402" t="s">
        <v>1147</v>
      </c>
      <c r="F17" s="409">
        <v>19.78125</v>
      </c>
      <c r="G17" s="748">
        <f>RANK(Global_ROAR[[#This Row],[Total2]],Global_ROAR[Total2],0)</f>
        <v>106</v>
      </c>
      <c r="H17" s="410" t="s">
        <v>1147</v>
      </c>
      <c r="I17" s="416">
        <v>15.375</v>
      </c>
      <c r="J17" s="748">
        <f>RANK(Global_ROAR[[#This Row],[Total4]],Global_ROAR[Total4],0)</f>
        <v>54</v>
      </c>
      <c r="K17" s="417" t="s">
        <v>1147</v>
      </c>
      <c r="L17" s="416">
        <v>19</v>
      </c>
      <c r="M17" s="748">
        <f>RANK(Global_ROAR[[#This Row],[Total6]],Global_ROAR[Total6],0)</f>
        <v>9</v>
      </c>
      <c r="N17" s="417" t="s">
        <v>1147</v>
      </c>
      <c r="O17" s="430">
        <v>17</v>
      </c>
      <c r="P17" s="750">
        <f>RANK(Global_ROAR[[#This Row],[Total8]],Global_ROAR[Total8],0)</f>
        <v>14</v>
      </c>
      <c r="Q17" s="417" t="s">
        <v>1147</v>
      </c>
      <c r="R17" s="431">
        <v>15</v>
      </c>
      <c r="S17" s="748">
        <f>RANK(Global_ROAR[[#This Row],[Total10]],Global_ROAR[Total10],0)</f>
        <v>45</v>
      </c>
      <c r="T17" s="741" t="s">
        <v>1147</v>
      </c>
    </row>
    <row r="18" spans="1:20" s="436" customFormat="1">
      <c r="A18" s="504" t="s">
        <v>1584</v>
      </c>
      <c r="B18" s="353" t="s">
        <v>1500</v>
      </c>
      <c r="C18" s="469">
        <v>19.083333333333336</v>
      </c>
      <c r="D18" s="749">
        <f>RANK(Global_ROAR[[#This Row],[Total]],Global_ROAR[Total],0)</f>
        <v>121</v>
      </c>
      <c r="E18" s="402" t="s">
        <v>1148</v>
      </c>
      <c r="F18" s="409">
        <v>20.3125</v>
      </c>
      <c r="G18" s="748">
        <f>RANK(Global_ROAR[[#This Row],[Total2]],Global_ROAR[Total2],0)</f>
        <v>100</v>
      </c>
      <c r="H18" s="410" t="s">
        <v>1147</v>
      </c>
      <c r="I18" s="461">
        <v>12.125</v>
      </c>
      <c r="J18" s="748">
        <f>RANK(Global_ROAR[[#This Row],[Total4]],Global_ROAR[Total4],0)</f>
        <v>103</v>
      </c>
      <c r="K18" s="446" t="s">
        <v>1148</v>
      </c>
      <c r="L18" s="422"/>
      <c r="M18" s="748" t="e">
        <f>RANK(Global_ROAR[[#This Row],[Total6]],Global_ROAR[Total6],0)</f>
        <v>#N/A</v>
      </c>
      <c r="N18" s="736"/>
      <c r="O18" s="737"/>
      <c r="P18" s="750" t="e">
        <f>RANK(Global_ROAR[[#This Row],[Total8]],Global_ROAR[Total8],0)</f>
        <v>#N/A</v>
      </c>
      <c r="Q18" s="736"/>
      <c r="R18" s="738"/>
      <c r="S18" s="748" t="e">
        <f>RANK(Global_ROAR[[#This Row],[Total10]],Global_ROAR[Total10],0)</f>
        <v>#N/A</v>
      </c>
      <c r="T18" s="746"/>
    </row>
    <row r="19" spans="1:20" s="436" customFormat="1">
      <c r="A19" s="504" t="s">
        <v>1565</v>
      </c>
      <c r="B19" s="353" t="s">
        <v>1500</v>
      </c>
      <c r="C19" s="401">
        <v>22.1875</v>
      </c>
      <c r="D19" s="749">
        <f>RANK(Global_ROAR[[#This Row],[Total]],Global_ROAR[Total],0)</f>
        <v>96</v>
      </c>
      <c r="E19" s="402" t="s">
        <v>1147</v>
      </c>
      <c r="F19" s="409">
        <v>20.611111111111111</v>
      </c>
      <c r="G19" s="748">
        <f>RANK(Global_ROAR[[#This Row],[Total2]],Global_ROAR[Total2],0)</f>
        <v>94</v>
      </c>
      <c r="H19" s="410" t="s">
        <v>1147</v>
      </c>
      <c r="I19" s="416">
        <v>16.444444444444443</v>
      </c>
      <c r="J19" s="748">
        <f>RANK(Global_ROAR[[#This Row],[Total4]],Global_ROAR[Total4],0)</f>
        <v>41</v>
      </c>
      <c r="K19" s="417" t="s">
        <v>1147</v>
      </c>
      <c r="L19" s="461">
        <v>13</v>
      </c>
      <c r="M19" s="748">
        <f>RANK(Global_ROAR[[#This Row],[Total6]],Global_ROAR[Total6],0)</f>
        <v>98</v>
      </c>
      <c r="N19" s="446" t="s">
        <v>1148</v>
      </c>
      <c r="O19" s="430">
        <v>16</v>
      </c>
      <c r="P19" s="750">
        <f>RANK(Global_ROAR[[#This Row],[Total8]],Global_ROAR[Total8],0)</f>
        <v>33</v>
      </c>
      <c r="Q19" s="417" t="s">
        <v>1147</v>
      </c>
      <c r="R19" s="431">
        <v>15</v>
      </c>
      <c r="S19" s="748">
        <f>RANK(Global_ROAR[[#This Row],[Total10]],Global_ROAR[Total10],0)</f>
        <v>45</v>
      </c>
      <c r="T19" s="741" t="s">
        <v>1147</v>
      </c>
    </row>
    <row r="20" spans="1:20" s="436" customFormat="1">
      <c r="A20" s="504" t="s">
        <v>1532</v>
      </c>
      <c r="B20" s="353" t="s">
        <v>1500</v>
      </c>
      <c r="C20" s="401">
        <v>27.125</v>
      </c>
      <c r="D20" s="749">
        <f>RANK(Global_ROAR[[#This Row],[Total]],Global_ROAR[Total],0)</f>
        <v>36</v>
      </c>
      <c r="E20" s="402" t="s">
        <v>1147</v>
      </c>
      <c r="F20" s="409">
        <v>23.125</v>
      </c>
      <c r="G20" s="748">
        <f>RANK(Global_ROAR[[#This Row],[Total2]],Global_ROAR[Total2],0)</f>
        <v>63</v>
      </c>
      <c r="H20" s="410" t="s">
        <v>1147</v>
      </c>
      <c r="I20" s="416">
        <v>14.5</v>
      </c>
      <c r="J20" s="748">
        <f>RANK(Global_ROAR[[#This Row],[Total4]],Global_ROAR[Total4],0)</f>
        <v>74</v>
      </c>
      <c r="K20" s="417" t="s">
        <v>1147</v>
      </c>
      <c r="L20" s="734">
        <v>20</v>
      </c>
      <c r="M20" s="409">
        <f>RANK(Global_ROAR[[#This Row],[Total6]],Global_ROAR[Total6],0)</f>
        <v>1</v>
      </c>
      <c r="N20" s="417" t="s">
        <v>1147</v>
      </c>
      <c r="O20" s="430">
        <v>19</v>
      </c>
      <c r="P20" s="750">
        <f>RANK(Global_ROAR[[#This Row],[Total8]],Global_ROAR[Total8],0)</f>
        <v>6</v>
      </c>
      <c r="Q20" s="417" t="s">
        <v>1147</v>
      </c>
      <c r="R20" s="451">
        <v>13</v>
      </c>
      <c r="S20" s="748">
        <f>RANK(Global_ROAR[[#This Row],[Total10]],Global_ROAR[Total10],0)</f>
        <v>80</v>
      </c>
      <c r="T20" s="743" t="s">
        <v>1150</v>
      </c>
    </row>
    <row r="21" spans="1:20" s="436" customFormat="1">
      <c r="A21" s="504" t="s">
        <v>1504</v>
      </c>
      <c r="B21" s="353" t="s">
        <v>1500</v>
      </c>
      <c r="C21" s="401">
        <v>27.375</v>
      </c>
      <c r="D21" s="749">
        <f>RANK(Global_ROAR[[#This Row],[Total]],Global_ROAR[Total],0)</f>
        <v>32</v>
      </c>
      <c r="E21" s="402" t="s">
        <v>1147</v>
      </c>
      <c r="F21" s="409">
        <v>20.3125</v>
      </c>
      <c r="G21" s="748">
        <f>RANK(Global_ROAR[[#This Row],[Total2]],Global_ROAR[Total2],0)</f>
        <v>100</v>
      </c>
      <c r="H21" s="410" t="s">
        <v>1147</v>
      </c>
      <c r="I21" s="416">
        <v>14.75</v>
      </c>
      <c r="J21" s="748">
        <f>RANK(Global_ROAR[[#This Row],[Total4]],Global_ROAR[Total4],0)</f>
        <v>69</v>
      </c>
      <c r="K21" s="417" t="s">
        <v>1147</v>
      </c>
      <c r="L21" s="416">
        <v>16</v>
      </c>
      <c r="M21" s="748">
        <f>RANK(Global_ROAR[[#This Row],[Total6]],Global_ROAR[Total6],0)</f>
        <v>52</v>
      </c>
      <c r="N21" s="417" t="s">
        <v>1147</v>
      </c>
      <c r="O21" s="430">
        <v>15</v>
      </c>
      <c r="P21" s="750">
        <f>RANK(Global_ROAR[[#This Row],[Total8]],Global_ROAR[Total8],0)</f>
        <v>58</v>
      </c>
      <c r="Q21" s="417" t="s">
        <v>1147</v>
      </c>
      <c r="R21" s="431">
        <v>17</v>
      </c>
      <c r="S21" s="748">
        <f>RANK(Global_ROAR[[#This Row],[Total10]],Global_ROAR[Total10],0)</f>
        <v>13</v>
      </c>
      <c r="T21" s="741" t="s">
        <v>1147</v>
      </c>
    </row>
    <row r="22" spans="1:20" s="436" customFormat="1">
      <c r="A22" s="504" t="s">
        <v>1572</v>
      </c>
      <c r="B22" s="353" t="s">
        <v>1503</v>
      </c>
      <c r="C22" s="401">
        <v>21.888888888888886</v>
      </c>
      <c r="D22" s="749">
        <f>RANK(Global_ROAR[[#This Row],[Total]],Global_ROAR[Total],0)</f>
        <v>103</v>
      </c>
      <c r="E22" s="402" t="s">
        <v>1147</v>
      </c>
      <c r="F22" s="409">
        <v>18.5</v>
      </c>
      <c r="G22" s="748">
        <f>RANK(Global_ROAR[[#This Row],[Total2]],Global_ROAR[Total2],0)</f>
        <v>115</v>
      </c>
      <c r="H22" s="410" t="s">
        <v>1148</v>
      </c>
      <c r="I22" s="461">
        <v>12.666666666666666</v>
      </c>
      <c r="J22" s="748">
        <f>RANK(Global_ROAR[[#This Row],[Total4]],Global_ROAR[Total4],0)</f>
        <v>96</v>
      </c>
      <c r="K22" s="446" t="s">
        <v>1148</v>
      </c>
      <c r="L22" s="416">
        <v>20</v>
      </c>
      <c r="M22" s="748">
        <f>RANK(Global_ROAR[[#This Row],[Total6]],Global_ROAR[Total6],0)</f>
        <v>1</v>
      </c>
      <c r="N22" s="417" t="s">
        <v>1147</v>
      </c>
      <c r="O22" s="430">
        <v>15</v>
      </c>
      <c r="P22" s="750">
        <f>RANK(Global_ROAR[[#This Row],[Total8]],Global_ROAR[Total8],0)</f>
        <v>58</v>
      </c>
      <c r="Q22" s="417" t="s">
        <v>1147</v>
      </c>
      <c r="R22" s="431">
        <v>16</v>
      </c>
      <c r="S22" s="748">
        <f>RANK(Global_ROAR[[#This Row],[Total10]],Global_ROAR[Total10],0)</f>
        <v>30</v>
      </c>
      <c r="T22" s="741" t="s">
        <v>1147</v>
      </c>
    </row>
    <row r="23" spans="1:20" s="460" customFormat="1">
      <c r="A23" s="504" t="s">
        <v>870</v>
      </c>
      <c r="B23" s="353" t="s">
        <v>930</v>
      </c>
      <c r="C23" s="401">
        <v>24.645833333333336</v>
      </c>
      <c r="D23" s="749">
        <f>RANK(Global_ROAR[[#This Row],[Total]],Global_ROAR[Total],0)</f>
        <v>59</v>
      </c>
      <c r="E23" s="402" t="s">
        <v>1147</v>
      </c>
      <c r="F23" s="409">
        <v>14.683333333333334</v>
      </c>
      <c r="G23" s="748">
        <f>RANK(Global_ROAR[[#This Row],[Total2]],Global_ROAR[Total2],0)</f>
        <v>132</v>
      </c>
      <c r="H23" s="410" t="s">
        <v>1148</v>
      </c>
      <c r="I23" s="461">
        <v>9.6666666666666661</v>
      </c>
      <c r="J23" s="748">
        <f>RANK(Global_ROAR[[#This Row],[Total4]],Global_ROAR[Total4],0)</f>
        <v>122</v>
      </c>
      <c r="K23" s="446" t="s">
        <v>1148</v>
      </c>
      <c r="L23" s="416">
        <v>17</v>
      </c>
      <c r="M23" s="748">
        <f>RANK(Global_ROAR[[#This Row],[Total6]],Global_ROAR[Total6],0)</f>
        <v>39</v>
      </c>
      <c r="N23" s="417" t="s">
        <v>1147</v>
      </c>
      <c r="O23" s="447">
        <v>12</v>
      </c>
      <c r="P23" s="750">
        <f>RANK(Global_ROAR[[#This Row],[Total8]],Global_ROAR[Total8],0)</f>
        <v>106</v>
      </c>
      <c r="Q23" s="446" t="s">
        <v>1148</v>
      </c>
      <c r="R23" s="451">
        <v>13</v>
      </c>
      <c r="S23" s="748">
        <f>RANK(Global_ROAR[[#This Row],[Total10]],Global_ROAR[Total10],0)</f>
        <v>80</v>
      </c>
      <c r="T23" s="743" t="s">
        <v>1150</v>
      </c>
    </row>
    <row r="24" spans="1:20">
      <c r="A24" s="504" t="s">
        <v>1153</v>
      </c>
      <c r="B24" s="353" t="s">
        <v>930</v>
      </c>
      <c r="C24" s="469">
        <v>16.833333333333336</v>
      </c>
      <c r="D24" s="749">
        <f>RANK(Global_ROAR[[#This Row],[Total]],Global_ROAR[Total],0)</f>
        <v>129</v>
      </c>
      <c r="E24" s="402" t="s">
        <v>1148</v>
      </c>
      <c r="F24" s="409">
        <v>18.25</v>
      </c>
      <c r="G24" s="748">
        <f>RANK(Global_ROAR[[#This Row],[Total2]],Global_ROAR[Total2],0)</f>
        <v>120</v>
      </c>
      <c r="H24" s="410" t="s">
        <v>1148</v>
      </c>
      <c r="I24" s="461">
        <v>11.25</v>
      </c>
      <c r="J24" s="748">
        <f>RANK(Global_ROAR[[#This Row],[Total4]],Global_ROAR[Total4],0)</f>
        <v>110</v>
      </c>
      <c r="K24" s="446" t="s">
        <v>1148</v>
      </c>
      <c r="L24" s="416">
        <v>14</v>
      </c>
      <c r="M24" s="748">
        <f>RANK(Global_ROAR[[#This Row],[Total6]],Global_ROAR[Total6],0)</f>
        <v>88</v>
      </c>
      <c r="N24" s="417" t="s">
        <v>1147</v>
      </c>
      <c r="O24" s="447">
        <v>13</v>
      </c>
      <c r="P24" s="750">
        <f>RANK(Global_ROAR[[#This Row],[Total8]],Global_ROAR[Total8],0)</f>
        <v>90</v>
      </c>
      <c r="Q24" s="446" t="s">
        <v>1148</v>
      </c>
      <c r="R24" s="431">
        <v>17</v>
      </c>
      <c r="S24" s="748">
        <f>RANK(Global_ROAR[[#This Row],[Total10]],Global_ROAR[Total10],0)</f>
        <v>13</v>
      </c>
      <c r="T24" s="741" t="s">
        <v>1147</v>
      </c>
    </row>
    <row r="25" spans="1:20">
      <c r="A25" s="504" t="s">
        <v>1578</v>
      </c>
      <c r="B25" s="353" t="s">
        <v>1500</v>
      </c>
      <c r="C25" s="468">
        <v>20.25</v>
      </c>
      <c r="D25" s="749">
        <f>RANK(Global_ROAR[[#This Row],[Total]],Global_ROAR[Total],0)</f>
        <v>112</v>
      </c>
      <c r="E25" s="402" t="s">
        <v>1152</v>
      </c>
      <c r="F25" s="409">
        <v>22.09375</v>
      </c>
      <c r="G25" s="748">
        <f>RANK(Global_ROAR[[#This Row],[Total2]],Global_ROAR[Total2],0)</f>
        <v>76</v>
      </c>
      <c r="H25" s="410" t="s">
        <v>1147</v>
      </c>
      <c r="I25" s="416">
        <v>17.375</v>
      </c>
      <c r="J25" s="748">
        <f>RANK(Global_ROAR[[#This Row],[Total4]],Global_ROAR[Total4],0)</f>
        <v>26</v>
      </c>
      <c r="K25" s="417" t="s">
        <v>1147</v>
      </c>
      <c r="L25" s="461">
        <v>13</v>
      </c>
      <c r="M25" s="748">
        <f>RANK(Global_ROAR[[#This Row],[Total6]],Global_ROAR[Total6],0)</f>
        <v>98</v>
      </c>
      <c r="N25" s="446" t="s">
        <v>1148</v>
      </c>
      <c r="O25" s="430">
        <v>16</v>
      </c>
      <c r="P25" s="750">
        <f>RANK(Global_ROAR[[#This Row],[Total8]],Global_ROAR[Total8],0)</f>
        <v>33</v>
      </c>
      <c r="Q25" s="417" t="s">
        <v>1147</v>
      </c>
      <c r="R25" s="431">
        <v>19</v>
      </c>
      <c r="S25" s="748">
        <f>RANK(Global_ROAR[[#This Row],[Total10]],Global_ROAR[Total10],0)</f>
        <v>2</v>
      </c>
      <c r="T25" s="741" t="s">
        <v>1147</v>
      </c>
    </row>
    <row r="26" spans="1:20" s="436" customFormat="1">
      <c r="A26" s="504" t="s">
        <v>1521</v>
      </c>
      <c r="B26" s="353" t="s">
        <v>1503</v>
      </c>
      <c r="C26" s="401">
        <v>27.833333333333332</v>
      </c>
      <c r="D26" s="749">
        <f>RANK(Global_ROAR[[#This Row],[Total]],Global_ROAR[Total],0)</f>
        <v>20</v>
      </c>
      <c r="E26" s="402" t="s">
        <v>1147</v>
      </c>
      <c r="F26" s="409">
        <v>16.625</v>
      </c>
      <c r="G26" s="748">
        <f>RANK(Global_ROAR[[#This Row],[Total2]],Global_ROAR[Total2],0)</f>
        <v>127</v>
      </c>
      <c r="H26" s="410" t="s">
        <v>1148</v>
      </c>
      <c r="I26" s="416">
        <v>14</v>
      </c>
      <c r="J26" s="748">
        <f>RANK(Global_ROAR[[#This Row],[Total4]],Global_ROAR[Total4],0)</f>
        <v>76</v>
      </c>
      <c r="K26" s="417" t="s">
        <v>1147</v>
      </c>
      <c r="L26" s="416">
        <v>17</v>
      </c>
      <c r="M26" s="748">
        <f>RANK(Global_ROAR[[#This Row],[Total6]],Global_ROAR[Total6],0)</f>
        <v>39</v>
      </c>
      <c r="N26" s="417" t="s">
        <v>1147</v>
      </c>
      <c r="O26" s="430">
        <v>19</v>
      </c>
      <c r="P26" s="750">
        <f>RANK(Global_ROAR[[#This Row],[Total8]],Global_ROAR[Total8],0)</f>
        <v>6</v>
      </c>
      <c r="Q26" s="417" t="s">
        <v>1147</v>
      </c>
      <c r="R26" s="431">
        <v>15</v>
      </c>
      <c r="S26" s="748">
        <f>RANK(Global_ROAR[[#This Row],[Total10]],Global_ROAR[Total10],0)</f>
        <v>45</v>
      </c>
      <c r="T26" s="741" t="s">
        <v>1147</v>
      </c>
    </row>
    <row r="27" spans="1:20" s="436" customFormat="1">
      <c r="A27" s="504" t="s">
        <v>882</v>
      </c>
      <c r="B27" s="353" t="s">
        <v>930</v>
      </c>
      <c r="C27" s="401">
        <v>24.625</v>
      </c>
      <c r="D27" s="749">
        <f>RANK(Global_ROAR[[#This Row],[Total]],Global_ROAR[Total],0)</f>
        <v>60</v>
      </c>
      <c r="E27" s="402" t="s">
        <v>1147</v>
      </c>
      <c r="F27" s="409">
        <v>24.758333333333333</v>
      </c>
      <c r="G27" s="748">
        <f>RANK(Global_ROAR[[#This Row],[Total2]],Global_ROAR[Total2],0)</f>
        <v>30</v>
      </c>
      <c r="H27" s="410" t="s">
        <v>1147</v>
      </c>
      <c r="I27" s="461">
        <v>17.333333333333336</v>
      </c>
      <c r="J27" s="748">
        <f>RANK(Global_ROAR[[#This Row],[Total4]],Global_ROAR[Total4],0)</f>
        <v>27</v>
      </c>
      <c r="K27" s="446" t="s">
        <v>1148</v>
      </c>
      <c r="L27" s="416">
        <v>16</v>
      </c>
      <c r="M27" s="748">
        <f>RANK(Global_ROAR[[#This Row],[Total6]],Global_ROAR[Total6],0)</f>
        <v>52</v>
      </c>
      <c r="N27" s="417" t="s">
        <v>1147</v>
      </c>
      <c r="O27" s="430">
        <v>14</v>
      </c>
      <c r="P27" s="750">
        <f>RANK(Global_ROAR[[#This Row],[Total8]],Global_ROAR[Total8],0)</f>
        <v>77</v>
      </c>
      <c r="Q27" s="417" t="s">
        <v>1147</v>
      </c>
      <c r="R27" s="431">
        <v>19</v>
      </c>
      <c r="S27" s="748">
        <f>RANK(Global_ROAR[[#This Row],[Total10]],Global_ROAR[Total10],0)</f>
        <v>2</v>
      </c>
      <c r="T27" s="741" t="s">
        <v>1147</v>
      </c>
    </row>
    <row r="28" spans="1:20" s="436" customFormat="1">
      <c r="A28" s="504" t="s">
        <v>875</v>
      </c>
      <c r="B28" s="353" t="s">
        <v>930</v>
      </c>
      <c r="C28" s="401">
        <v>26.125</v>
      </c>
      <c r="D28" s="749">
        <f>RANK(Global_ROAR[[#This Row],[Total]],Global_ROAR[Total],0)</f>
        <v>41</v>
      </c>
      <c r="E28" s="402" t="s">
        <v>1147</v>
      </c>
      <c r="F28" s="409">
        <v>25</v>
      </c>
      <c r="G28" s="748">
        <f>RANK(Global_ROAR[[#This Row],[Total2]],Global_ROAR[Total2],0)</f>
        <v>28</v>
      </c>
      <c r="H28" s="410" t="s">
        <v>1147</v>
      </c>
      <c r="I28" s="416">
        <v>17.75</v>
      </c>
      <c r="J28" s="748">
        <f>RANK(Global_ROAR[[#This Row],[Total4]],Global_ROAR[Total4],0)</f>
        <v>20</v>
      </c>
      <c r="K28" s="417" t="s">
        <v>1147</v>
      </c>
      <c r="L28" s="416">
        <v>17</v>
      </c>
      <c r="M28" s="748">
        <f>RANK(Global_ROAR[[#This Row],[Total6]],Global_ROAR[Total6],0)</f>
        <v>39</v>
      </c>
      <c r="N28" s="417" t="s">
        <v>1147</v>
      </c>
      <c r="O28" s="430">
        <v>17</v>
      </c>
      <c r="P28" s="750">
        <f>RANK(Global_ROAR[[#This Row],[Total8]],Global_ROAR[Total8],0)</f>
        <v>14</v>
      </c>
      <c r="Q28" s="417" t="s">
        <v>1147</v>
      </c>
      <c r="R28" s="451">
        <v>13</v>
      </c>
      <c r="S28" s="748">
        <f>RANK(Global_ROAR[[#This Row],[Total10]],Global_ROAR[Total10],0)</f>
        <v>80</v>
      </c>
      <c r="T28" s="743" t="s">
        <v>1150</v>
      </c>
    </row>
    <row r="29" spans="1:20" s="436" customFormat="1">
      <c r="A29" s="504" t="s">
        <v>881</v>
      </c>
      <c r="B29" s="353" t="s">
        <v>930</v>
      </c>
      <c r="C29" s="401">
        <v>28.333333333333336</v>
      </c>
      <c r="D29" s="749">
        <f>RANK(Global_ROAR[[#This Row],[Total]],Global_ROAR[Total],0)</f>
        <v>9</v>
      </c>
      <c r="E29" s="402" t="s">
        <v>1147</v>
      </c>
      <c r="F29" s="409">
        <v>28</v>
      </c>
      <c r="G29" s="748">
        <f>RANK(Global_ROAR[[#This Row],[Total2]],Global_ROAR[Total2],0)</f>
        <v>6</v>
      </c>
      <c r="H29" s="410" t="s">
        <v>1147</v>
      </c>
      <c r="I29" s="416">
        <v>20</v>
      </c>
      <c r="J29" s="748">
        <f>RANK(Global_ROAR[[#This Row],[Total4]],Global_ROAR[Total4],0)</f>
        <v>1</v>
      </c>
      <c r="K29" s="417" t="s">
        <v>1147</v>
      </c>
      <c r="L29" s="416">
        <v>20</v>
      </c>
      <c r="M29" s="748">
        <f>RANK(Global_ROAR[[#This Row],[Total6]],Global_ROAR[Total6],0)</f>
        <v>1</v>
      </c>
      <c r="N29" s="417" t="s">
        <v>1147</v>
      </c>
      <c r="O29" s="430">
        <v>16</v>
      </c>
      <c r="P29" s="750">
        <f>RANK(Global_ROAR[[#This Row],[Total8]],Global_ROAR[Total8],0)</f>
        <v>33</v>
      </c>
      <c r="Q29" s="417" t="s">
        <v>1147</v>
      </c>
      <c r="R29" s="454">
        <v>19</v>
      </c>
      <c r="S29" s="748">
        <f>RANK(Global_ROAR[[#This Row],[Total10]],Global_ROAR[Total10],0)</f>
        <v>2</v>
      </c>
      <c r="T29" s="742" t="s">
        <v>1147</v>
      </c>
    </row>
    <row r="30" spans="1:20" s="436" customFormat="1">
      <c r="A30" s="504" t="s">
        <v>880</v>
      </c>
      <c r="B30" s="353" t="s">
        <v>930</v>
      </c>
      <c r="C30" s="401">
        <v>25.166666666666668</v>
      </c>
      <c r="D30" s="749">
        <f>RANK(Global_ROAR[[#This Row],[Total]],Global_ROAR[Total],0)</f>
        <v>54</v>
      </c>
      <c r="E30" s="402" t="s">
        <v>1147</v>
      </c>
      <c r="F30" s="409">
        <v>21.833333333333332</v>
      </c>
      <c r="G30" s="748">
        <f>RANK(Global_ROAR[[#This Row],[Total2]],Global_ROAR[Total2],0)</f>
        <v>78</v>
      </c>
      <c r="H30" s="410" t="s">
        <v>1147</v>
      </c>
      <c r="I30" s="461">
        <v>13.333333333333332</v>
      </c>
      <c r="J30" s="748">
        <f>RANK(Global_ROAR[[#This Row],[Total4]],Global_ROAR[Total4],0)</f>
        <v>90</v>
      </c>
      <c r="K30" s="446" t="s">
        <v>1148</v>
      </c>
      <c r="L30" s="461">
        <v>10</v>
      </c>
      <c r="M30" s="748">
        <f>RANK(Global_ROAR[[#This Row],[Total6]],Global_ROAR[Total6],0)</f>
        <v>125</v>
      </c>
      <c r="N30" s="446" t="s">
        <v>1148</v>
      </c>
      <c r="O30" s="430">
        <v>15</v>
      </c>
      <c r="P30" s="750">
        <f>RANK(Global_ROAR[[#This Row],[Total8]],Global_ROAR[Total8],0)</f>
        <v>58</v>
      </c>
      <c r="Q30" s="417" t="s">
        <v>1147</v>
      </c>
      <c r="R30" s="431">
        <v>16</v>
      </c>
      <c r="S30" s="748">
        <f>RANK(Global_ROAR[[#This Row],[Total10]],Global_ROAR[Total10],0)</f>
        <v>30</v>
      </c>
      <c r="T30" s="741" t="s">
        <v>1147</v>
      </c>
    </row>
    <row r="31" spans="1:20">
      <c r="A31" s="504" t="s">
        <v>1520</v>
      </c>
      <c r="B31" s="353" t="s">
        <v>1500</v>
      </c>
      <c r="C31" s="401">
        <v>27.833333333333336</v>
      </c>
      <c r="D31" s="749">
        <f>RANK(Global_ROAR[[#This Row],[Total]],Global_ROAR[Total],0)</f>
        <v>19</v>
      </c>
      <c r="E31" s="402" t="s">
        <v>1147</v>
      </c>
      <c r="F31" s="409">
        <v>25.214285714285715</v>
      </c>
      <c r="G31" s="748">
        <f>RANK(Global_ROAR[[#This Row],[Total2]],Global_ROAR[Total2],0)</f>
        <v>27</v>
      </c>
      <c r="H31" s="410" t="s">
        <v>1147</v>
      </c>
      <c r="I31" s="416">
        <v>16</v>
      </c>
      <c r="J31" s="748">
        <f>RANK(Global_ROAR[[#This Row],[Total4]],Global_ROAR[Total4],0)</f>
        <v>46</v>
      </c>
      <c r="K31" s="417" t="s">
        <v>1147</v>
      </c>
      <c r="L31" s="416">
        <v>15</v>
      </c>
      <c r="M31" s="748">
        <f>RANK(Global_ROAR[[#This Row],[Total6]],Global_ROAR[Total6],0)</f>
        <v>72</v>
      </c>
      <c r="N31" s="417" t="s">
        <v>1147</v>
      </c>
      <c r="O31" s="447">
        <v>12</v>
      </c>
      <c r="P31" s="750">
        <f>RANK(Global_ROAR[[#This Row],[Total8]],Global_ROAR[Total8],0)</f>
        <v>106</v>
      </c>
      <c r="Q31" s="446" t="s">
        <v>1148</v>
      </c>
      <c r="R31" s="451">
        <v>12</v>
      </c>
      <c r="S31" s="748">
        <f>RANK(Global_ROAR[[#This Row],[Total10]],Global_ROAR[Total10],0)</f>
        <v>106</v>
      </c>
      <c r="T31" s="743" t="s">
        <v>1150</v>
      </c>
    </row>
    <row r="32" spans="1:20" s="436" customFormat="1">
      <c r="A32" s="504" t="s">
        <v>879</v>
      </c>
      <c r="B32" s="353" t="s">
        <v>930</v>
      </c>
      <c r="C32" s="401">
        <v>27.666666666666668</v>
      </c>
      <c r="D32" s="749">
        <f>RANK(Global_ROAR[[#This Row],[Total]],Global_ROAR[Total],0)</f>
        <v>22</v>
      </c>
      <c r="E32" s="402" t="s">
        <v>1147</v>
      </c>
      <c r="F32" s="409">
        <v>26</v>
      </c>
      <c r="G32" s="748">
        <f>RANK(Global_ROAR[[#This Row],[Total2]],Global_ROAR[Total2],0)</f>
        <v>17</v>
      </c>
      <c r="H32" s="410" t="s">
        <v>1147</v>
      </c>
      <c r="I32" s="416">
        <v>19.600000000000001</v>
      </c>
      <c r="J32" s="748">
        <f>RANK(Global_ROAR[[#This Row],[Total4]],Global_ROAR[Total4],0)</f>
        <v>4</v>
      </c>
      <c r="K32" s="417" t="s">
        <v>1147</v>
      </c>
      <c r="L32" s="461">
        <v>13</v>
      </c>
      <c r="M32" s="748">
        <f>RANK(Global_ROAR[[#This Row],[Total6]],Global_ROAR[Total6],0)</f>
        <v>98</v>
      </c>
      <c r="N32" s="446" t="s">
        <v>1148</v>
      </c>
      <c r="O32" s="447">
        <v>13</v>
      </c>
      <c r="P32" s="750">
        <f>RANK(Global_ROAR[[#This Row],[Total8]],Global_ROAR[Total8],0)</f>
        <v>90</v>
      </c>
      <c r="Q32" s="446" t="s">
        <v>1148</v>
      </c>
      <c r="R32" s="454">
        <v>17</v>
      </c>
      <c r="S32" s="748">
        <f>RANK(Global_ROAR[[#This Row],[Total10]],Global_ROAR[Total10],0)</f>
        <v>13</v>
      </c>
      <c r="T32" s="742" t="s">
        <v>1147</v>
      </c>
    </row>
    <row r="33" spans="1:20">
      <c r="A33" s="504" t="s">
        <v>876</v>
      </c>
      <c r="B33" s="353" t="s">
        <v>930</v>
      </c>
      <c r="C33" s="401">
        <v>24.625</v>
      </c>
      <c r="D33" s="749">
        <f>RANK(Global_ROAR[[#This Row],[Total]],Global_ROAR[Total],0)</f>
        <v>60</v>
      </c>
      <c r="E33" s="402" t="s">
        <v>1147</v>
      </c>
      <c r="F33" s="409">
        <v>20.214285714285715</v>
      </c>
      <c r="G33" s="748">
        <f>RANK(Global_ROAR[[#This Row],[Total2]],Global_ROAR[Total2],0)</f>
        <v>103</v>
      </c>
      <c r="H33" s="410" t="s">
        <v>1147</v>
      </c>
      <c r="I33" s="461">
        <v>9.1428571428571423</v>
      </c>
      <c r="J33" s="748">
        <f>RANK(Global_ROAR[[#This Row],[Total4]],Global_ROAR[Total4],0)</f>
        <v>128</v>
      </c>
      <c r="K33" s="446" t="s">
        <v>1148</v>
      </c>
      <c r="L33" s="416">
        <v>14</v>
      </c>
      <c r="M33" s="748">
        <f>RANK(Global_ROAR[[#This Row],[Total6]],Global_ROAR[Total6],0)</f>
        <v>88</v>
      </c>
      <c r="N33" s="417" t="s">
        <v>1147</v>
      </c>
      <c r="O33" s="430">
        <v>15</v>
      </c>
      <c r="P33" s="750">
        <f>RANK(Global_ROAR[[#This Row],[Total8]],Global_ROAR[Total8],0)</f>
        <v>58</v>
      </c>
      <c r="Q33" s="417" t="s">
        <v>1147</v>
      </c>
      <c r="R33" s="451">
        <v>12</v>
      </c>
      <c r="S33" s="748">
        <f>RANK(Global_ROAR[[#This Row],[Total10]],Global_ROAR[Total10],0)</f>
        <v>106</v>
      </c>
      <c r="T33" s="743" t="s">
        <v>1150</v>
      </c>
    </row>
    <row r="34" spans="1:20" s="436" customFormat="1">
      <c r="A34" s="504" t="s">
        <v>1555</v>
      </c>
      <c r="B34" s="353" t="s">
        <v>1500</v>
      </c>
      <c r="C34" s="401">
        <v>23.833333333333332</v>
      </c>
      <c r="D34" s="749">
        <f>RANK(Global_ROAR[[#This Row],[Total]],Global_ROAR[Total],0)</f>
        <v>76</v>
      </c>
      <c r="E34" s="402" t="s">
        <v>1147</v>
      </c>
      <c r="F34" s="409">
        <v>22.196428571428569</v>
      </c>
      <c r="G34" s="748">
        <f>RANK(Global_ROAR[[#This Row],[Total2]],Global_ROAR[Total2],0)</f>
        <v>75</v>
      </c>
      <c r="H34" s="410" t="s">
        <v>1147</v>
      </c>
      <c r="I34" s="416">
        <v>15.142857142857142</v>
      </c>
      <c r="J34" s="748">
        <f>RANK(Global_ROAR[[#This Row],[Total4]],Global_ROAR[Total4],0)</f>
        <v>59</v>
      </c>
      <c r="K34" s="417" t="s">
        <v>1147</v>
      </c>
      <c r="L34" s="416">
        <v>15</v>
      </c>
      <c r="M34" s="748">
        <f>RANK(Global_ROAR[[#This Row],[Total6]],Global_ROAR[Total6],0)</f>
        <v>72</v>
      </c>
      <c r="N34" s="417" t="s">
        <v>1147</v>
      </c>
      <c r="O34" s="430">
        <v>15</v>
      </c>
      <c r="P34" s="750">
        <f>RANK(Global_ROAR[[#This Row],[Total8]],Global_ROAR[Total8],0)</f>
        <v>58</v>
      </c>
      <c r="Q34" s="459" t="s">
        <v>1147</v>
      </c>
      <c r="R34" s="470">
        <v>12</v>
      </c>
      <c r="S34" s="748">
        <f>RANK(Global_ROAR[[#This Row],[Total10]],Global_ROAR[Total10],0)</f>
        <v>106</v>
      </c>
      <c r="T34" s="745" t="s">
        <v>1150</v>
      </c>
    </row>
    <row r="35" spans="1:20" s="436" customFormat="1">
      <c r="A35" s="504" t="s">
        <v>1537</v>
      </c>
      <c r="B35" s="353" t="s">
        <v>1500</v>
      </c>
      <c r="C35" s="401">
        <v>26</v>
      </c>
      <c r="D35" s="749">
        <f>RANK(Global_ROAR[[#This Row],[Total]],Global_ROAR[Total],0)</f>
        <v>43</v>
      </c>
      <c r="E35" s="402" t="s">
        <v>1147</v>
      </c>
      <c r="F35" s="409">
        <v>23.5</v>
      </c>
      <c r="G35" s="748">
        <f>RANK(Global_ROAR[[#This Row],[Total2]],Global_ROAR[Total2],0)</f>
        <v>56</v>
      </c>
      <c r="H35" s="410" t="s">
        <v>1147</v>
      </c>
      <c r="I35" s="416">
        <v>18.285714285714285</v>
      </c>
      <c r="J35" s="748">
        <f>RANK(Global_ROAR[[#This Row],[Total4]],Global_ROAR[Total4],0)</f>
        <v>12</v>
      </c>
      <c r="K35" s="417" t="s">
        <v>1147</v>
      </c>
      <c r="L35" s="416">
        <v>16</v>
      </c>
      <c r="M35" s="748">
        <f>RANK(Global_ROAR[[#This Row],[Total6]],Global_ROAR[Total6],0)</f>
        <v>52</v>
      </c>
      <c r="N35" s="417" t="s">
        <v>1147</v>
      </c>
      <c r="O35" s="430">
        <v>16</v>
      </c>
      <c r="P35" s="750">
        <f>RANK(Global_ROAR[[#This Row],[Total8]],Global_ROAR[Total8],0)</f>
        <v>33</v>
      </c>
      <c r="Q35" s="417" t="s">
        <v>1147</v>
      </c>
      <c r="R35" s="431">
        <v>17</v>
      </c>
      <c r="S35" s="748">
        <f>RANK(Global_ROAR[[#This Row],[Total10]],Global_ROAR[Total10],0)</f>
        <v>13</v>
      </c>
      <c r="T35" s="741" t="s">
        <v>1147</v>
      </c>
    </row>
    <row r="36" spans="1:20">
      <c r="A36" s="504" t="s">
        <v>1509</v>
      </c>
      <c r="B36" s="353" t="s">
        <v>1499</v>
      </c>
      <c r="C36" s="401">
        <v>22.791666666666664</v>
      </c>
      <c r="D36" s="749">
        <f>RANK(Global_ROAR[[#This Row],[Total]],Global_ROAR[Total],0)</f>
        <v>90</v>
      </c>
      <c r="E36" s="402" t="s">
        <v>1147</v>
      </c>
      <c r="F36" s="409">
        <v>25.833333333333332</v>
      </c>
      <c r="G36" s="748">
        <f>RANK(Global_ROAR[[#This Row],[Total2]],Global_ROAR[Total2],0)</f>
        <v>20</v>
      </c>
      <c r="H36" s="410" t="s">
        <v>1147</v>
      </c>
      <c r="I36" s="416">
        <v>16</v>
      </c>
      <c r="J36" s="748">
        <f>RANK(Global_ROAR[[#This Row],[Total4]],Global_ROAR[Total4],0)</f>
        <v>46</v>
      </c>
      <c r="K36" s="417" t="s">
        <v>1147</v>
      </c>
      <c r="L36" s="416">
        <v>15</v>
      </c>
      <c r="M36" s="748">
        <f>RANK(Global_ROAR[[#This Row],[Total6]],Global_ROAR[Total6],0)</f>
        <v>72</v>
      </c>
      <c r="N36" s="417" t="s">
        <v>1147</v>
      </c>
      <c r="O36" s="447">
        <v>12</v>
      </c>
      <c r="P36" s="750">
        <f>RANK(Global_ROAR[[#This Row],[Total8]],Global_ROAR[Total8],0)</f>
        <v>106</v>
      </c>
      <c r="Q36" s="446" t="s">
        <v>1148</v>
      </c>
      <c r="R36" s="431">
        <v>14</v>
      </c>
      <c r="S36" s="748">
        <f>RANK(Global_ROAR[[#This Row],[Total10]],Global_ROAR[Total10],0)</f>
        <v>67</v>
      </c>
      <c r="T36" s="741" t="s">
        <v>1147</v>
      </c>
    </row>
    <row r="37" spans="1:20">
      <c r="A37" s="504" t="s">
        <v>1539</v>
      </c>
      <c r="B37" s="353" t="s">
        <v>1501</v>
      </c>
      <c r="C37" s="401">
        <v>25.625</v>
      </c>
      <c r="D37" s="749">
        <f>RANK(Global_ROAR[[#This Row],[Total]],Global_ROAR[Total],0)</f>
        <v>47</v>
      </c>
      <c r="E37" s="402" t="s">
        <v>1147</v>
      </c>
      <c r="F37" s="409">
        <v>19.024999999999999</v>
      </c>
      <c r="G37" s="748">
        <f>RANK(Global_ROAR[[#This Row],[Total2]],Global_ROAR[Total2],0)</f>
        <v>111</v>
      </c>
      <c r="H37" s="410" t="s">
        <v>1148</v>
      </c>
      <c r="I37" s="416">
        <v>13.5</v>
      </c>
      <c r="J37" s="748">
        <f>RANK(Global_ROAR[[#This Row],[Total4]],Global_ROAR[Total4],0)</f>
        <v>87</v>
      </c>
      <c r="K37" s="417" t="s">
        <v>1147</v>
      </c>
      <c r="L37" s="416">
        <v>14</v>
      </c>
      <c r="M37" s="748">
        <f>RANK(Global_ROAR[[#This Row],[Total6]],Global_ROAR[Total6],0)</f>
        <v>88</v>
      </c>
      <c r="N37" s="417" t="s">
        <v>1147</v>
      </c>
      <c r="O37" s="447">
        <v>10</v>
      </c>
      <c r="P37" s="750">
        <f>RANK(Global_ROAR[[#This Row],[Total8]],Global_ROAR[Total8],0)</f>
        <v>126</v>
      </c>
      <c r="Q37" s="446" t="s">
        <v>1148</v>
      </c>
      <c r="R37" s="431">
        <v>16</v>
      </c>
      <c r="S37" s="748">
        <f>RANK(Global_ROAR[[#This Row],[Total10]],Global_ROAR[Total10],0)</f>
        <v>30</v>
      </c>
      <c r="T37" s="741" t="s">
        <v>1147</v>
      </c>
    </row>
    <row r="38" spans="1:20" s="436" customFormat="1">
      <c r="A38" s="504" t="s">
        <v>1514</v>
      </c>
      <c r="B38" s="353" t="s">
        <v>1500</v>
      </c>
      <c r="C38" s="401">
        <v>28.625</v>
      </c>
      <c r="D38" s="749">
        <f>RANK(Global_ROAR[[#This Row],[Total]],Global_ROAR[Total],0)</f>
        <v>5</v>
      </c>
      <c r="E38" s="402" t="s">
        <v>1147</v>
      </c>
      <c r="F38" s="409">
        <v>24.299999999999997</v>
      </c>
      <c r="G38" s="748">
        <f>RANK(Global_ROAR[[#This Row],[Total2]],Global_ROAR[Total2],0)</f>
        <v>41</v>
      </c>
      <c r="H38" s="410" t="s">
        <v>1147</v>
      </c>
      <c r="I38" s="416">
        <v>17.399999999999999</v>
      </c>
      <c r="J38" s="748">
        <f>RANK(Global_ROAR[[#This Row],[Total4]],Global_ROAR[Total4],0)</f>
        <v>25</v>
      </c>
      <c r="K38" s="417" t="s">
        <v>1147</v>
      </c>
      <c r="L38" s="416">
        <v>17</v>
      </c>
      <c r="M38" s="748">
        <f>RANK(Global_ROAR[[#This Row],[Total6]],Global_ROAR[Total6],0)</f>
        <v>39</v>
      </c>
      <c r="N38" s="417" t="s">
        <v>1147</v>
      </c>
      <c r="O38" s="430">
        <v>17</v>
      </c>
      <c r="P38" s="750">
        <f>RANK(Global_ROAR[[#This Row],[Total8]],Global_ROAR[Total8],0)</f>
        <v>14</v>
      </c>
      <c r="Q38" s="417" t="s">
        <v>1147</v>
      </c>
      <c r="R38" s="431">
        <v>15</v>
      </c>
      <c r="S38" s="748">
        <f>RANK(Global_ROAR[[#This Row],[Total10]],Global_ROAR[Total10],0)</f>
        <v>45</v>
      </c>
      <c r="T38" s="741" t="s">
        <v>1147</v>
      </c>
    </row>
    <row r="39" spans="1:20" s="436" customFormat="1">
      <c r="A39" s="504" t="s">
        <v>1591</v>
      </c>
      <c r="B39" s="353" t="s">
        <v>1501</v>
      </c>
      <c r="C39" s="469">
        <v>15.520833333333334</v>
      </c>
      <c r="D39" s="749">
        <f>RANK(Global_ROAR[[#This Row],[Total]],Global_ROAR[Total],0)</f>
        <v>131</v>
      </c>
      <c r="E39" s="402" t="s">
        <v>1148</v>
      </c>
      <c r="F39" s="409">
        <v>20.383333333333333</v>
      </c>
      <c r="G39" s="748">
        <f>RANK(Global_ROAR[[#This Row],[Total2]],Global_ROAR[Total2],0)</f>
        <v>98</v>
      </c>
      <c r="H39" s="410" t="s">
        <v>1147</v>
      </c>
      <c r="I39" s="416">
        <v>17.333333333333336</v>
      </c>
      <c r="J39" s="748">
        <f>RANK(Global_ROAR[[#This Row],[Total4]],Global_ROAR[Total4],0)</f>
        <v>27</v>
      </c>
      <c r="K39" s="417" t="s">
        <v>1147</v>
      </c>
      <c r="L39" s="461">
        <v>10</v>
      </c>
      <c r="M39" s="748">
        <f>RANK(Global_ROAR[[#This Row],[Total6]],Global_ROAR[Total6],0)</f>
        <v>125</v>
      </c>
      <c r="N39" s="446" t="s">
        <v>1148</v>
      </c>
      <c r="O39" s="447">
        <v>13</v>
      </c>
      <c r="P39" s="750">
        <f>RANK(Global_ROAR[[#This Row],[Total8]],Global_ROAR[Total8],0)</f>
        <v>90</v>
      </c>
      <c r="Q39" s="446" t="s">
        <v>1148</v>
      </c>
      <c r="R39" s="451">
        <v>13</v>
      </c>
      <c r="S39" s="748">
        <f>RANK(Global_ROAR[[#This Row],[Total10]],Global_ROAR[Total10],0)</f>
        <v>80</v>
      </c>
      <c r="T39" s="743" t="s">
        <v>1150</v>
      </c>
    </row>
    <row r="40" spans="1:20" s="436" customFormat="1">
      <c r="A40" s="739" t="s">
        <v>1533</v>
      </c>
      <c r="B40" s="354" t="s">
        <v>1500</v>
      </c>
      <c r="C40" s="401">
        <v>26.6</v>
      </c>
      <c r="D40" s="749">
        <f>RANK(Global_ROAR[[#This Row],[Total]],Global_ROAR[Total],0)</f>
        <v>37</v>
      </c>
      <c r="E40" s="402" t="s">
        <v>1147</v>
      </c>
      <c r="F40" s="409">
        <v>18.28125</v>
      </c>
      <c r="G40" s="748">
        <f>RANK(Global_ROAR[[#This Row],[Total2]],Global_ROAR[Total2],0)</f>
        <v>118</v>
      </c>
      <c r="H40" s="410" t="s">
        <v>1148</v>
      </c>
      <c r="I40" s="416">
        <v>14.666666666666666</v>
      </c>
      <c r="J40" s="748">
        <f>RANK(Global_ROAR[[#This Row],[Total4]],Global_ROAR[Total4],0)</f>
        <v>71</v>
      </c>
      <c r="K40" s="417" t="s">
        <v>1147</v>
      </c>
      <c r="L40" s="416">
        <v>20</v>
      </c>
      <c r="M40" s="748">
        <f>RANK(Global_ROAR[[#This Row],[Total6]],Global_ROAR[Total6],0)</f>
        <v>1</v>
      </c>
      <c r="N40" s="417" t="s">
        <v>1147</v>
      </c>
      <c r="O40" s="430">
        <v>19</v>
      </c>
      <c r="P40" s="750">
        <f>RANK(Global_ROAR[[#This Row],[Total8]],Global_ROAR[Total8],0)</f>
        <v>6</v>
      </c>
      <c r="Q40" s="417" t="s">
        <v>1147</v>
      </c>
      <c r="R40" s="431">
        <v>14</v>
      </c>
      <c r="S40" s="748">
        <f>RANK(Global_ROAR[[#This Row],[Total10]],Global_ROAR[Total10],0)</f>
        <v>67</v>
      </c>
      <c r="T40" s="741" t="s">
        <v>1147</v>
      </c>
    </row>
    <row r="41" spans="1:20">
      <c r="A41" s="504" t="s">
        <v>1581</v>
      </c>
      <c r="B41" s="353" t="s">
        <v>1501</v>
      </c>
      <c r="C41" s="468">
        <v>19.604166666666668</v>
      </c>
      <c r="D41" s="749">
        <f>RANK(Global_ROAR[[#This Row],[Total]],Global_ROAR[Total],0)</f>
        <v>117</v>
      </c>
      <c r="E41" s="402" t="s">
        <v>1152</v>
      </c>
      <c r="F41" s="409">
        <v>23.975000000000001</v>
      </c>
      <c r="G41" s="748">
        <f>RANK(Global_ROAR[[#This Row],[Total2]],Global_ROAR[Total2],0)</f>
        <v>48</v>
      </c>
      <c r="H41" s="410" t="s">
        <v>1147</v>
      </c>
      <c r="I41" s="461">
        <v>12.583333333333332</v>
      </c>
      <c r="J41" s="748">
        <f>RANK(Global_ROAR[[#This Row],[Total4]],Global_ROAR[Total4],0)</f>
        <v>101</v>
      </c>
      <c r="K41" s="446" t="s">
        <v>1148</v>
      </c>
      <c r="L41" s="416">
        <v>16</v>
      </c>
      <c r="M41" s="748">
        <f>RANK(Global_ROAR[[#This Row],[Total6]],Global_ROAR[Total6],0)</f>
        <v>52</v>
      </c>
      <c r="N41" s="417" t="s">
        <v>1147</v>
      </c>
      <c r="O41" s="430">
        <v>14</v>
      </c>
      <c r="P41" s="750">
        <f>RANK(Global_ROAR[[#This Row],[Total8]],Global_ROAR[Total8],0)</f>
        <v>77</v>
      </c>
      <c r="Q41" s="417" t="s">
        <v>1147</v>
      </c>
      <c r="R41" s="451">
        <v>13</v>
      </c>
      <c r="S41" s="748">
        <f>RANK(Global_ROAR[[#This Row],[Total10]],Global_ROAR[Total10],0)</f>
        <v>80</v>
      </c>
      <c r="T41" s="743" t="s">
        <v>1150</v>
      </c>
    </row>
    <row r="42" spans="1:20" s="436" customFormat="1">
      <c r="A42" s="504" t="s">
        <v>884</v>
      </c>
      <c r="B42" s="353" t="s">
        <v>930</v>
      </c>
      <c r="C42" s="469">
        <v>18.055555555555557</v>
      </c>
      <c r="D42" s="749">
        <f>RANK(Global_ROAR[[#This Row],[Total]],Global_ROAR[Total],0)</f>
        <v>125</v>
      </c>
      <c r="E42" s="402" t="s">
        <v>1148</v>
      </c>
      <c r="F42" s="409">
        <v>20.666666666666664</v>
      </c>
      <c r="G42" s="748">
        <f>RANK(Global_ROAR[[#This Row],[Total2]],Global_ROAR[Total2],0)</f>
        <v>93</v>
      </c>
      <c r="H42" s="410" t="s">
        <v>1147</v>
      </c>
      <c r="I42" s="461">
        <v>13.333333333333332</v>
      </c>
      <c r="J42" s="748">
        <f>RANK(Global_ROAR[[#This Row],[Total4]],Global_ROAR[Total4],0)</f>
        <v>90</v>
      </c>
      <c r="K42" s="446" t="s">
        <v>1148</v>
      </c>
      <c r="L42" s="416">
        <v>16</v>
      </c>
      <c r="M42" s="748">
        <f>RANK(Global_ROAR[[#This Row],[Total6]],Global_ROAR[Total6],0)</f>
        <v>52</v>
      </c>
      <c r="N42" s="417" t="s">
        <v>1147</v>
      </c>
      <c r="O42" s="430">
        <v>17</v>
      </c>
      <c r="P42" s="750">
        <f>RANK(Global_ROAR[[#This Row],[Total8]],Global_ROAR[Total8],0)</f>
        <v>14</v>
      </c>
      <c r="Q42" s="417" t="s">
        <v>1147</v>
      </c>
      <c r="R42" s="454">
        <v>19</v>
      </c>
      <c r="S42" s="748">
        <f>RANK(Global_ROAR[[#This Row],[Total10]],Global_ROAR[Total10],0)</f>
        <v>2</v>
      </c>
      <c r="T42" s="742" t="s">
        <v>1147</v>
      </c>
    </row>
    <row r="43" spans="1:20" s="735" customFormat="1">
      <c r="A43" s="504" t="s">
        <v>885</v>
      </c>
      <c r="B43" s="353" t="s">
        <v>930</v>
      </c>
      <c r="C43" s="401">
        <v>22.791666666666664</v>
      </c>
      <c r="D43" s="749">
        <f>RANK(Global_ROAR[[#This Row],[Total]],Global_ROAR[Total],0)</f>
        <v>90</v>
      </c>
      <c r="E43" s="402" t="s">
        <v>1147</v>
      </c>
      <c r="F43" s="409">
        <v>26.458333333333332</v>
      </c>
      <c r="G43" s="748">
        <f>RANK(Global_ROAR[[#This Row],[Total2]],Global_ROAR[Total2],0)</f>
        <v>13</v>
      </c>
      <c r="H43" s="410" t="s">
        <v>1147</v>
      </c>
      <c r="I43" s="416">
        <v>14.833333333333332</v>
      </c>
      <c r="J43" s="748">
        <f>RANK(Global_ROAR[[#This Row],[Total4]],Global_ROAR[Total4],0)</f>
        <v>68</v>
      </c>
      <c r="K43" s="417" t="s">
        <v>1147</v>
      </c>
      <c r="L43" s="416">
        <v>16</v>
      </c>
      <c r="M43" s="748">
        <f>RANK(Global_ROAR[[#This Row],[Total6]],Global_ROAR[Total6],0)</f>
        <v>52</v>
      </c>
      <c r="N43" s="417" t="s">
        <v>1147</v>
      </c>
      <c r="O43" s="430">
        <v>15</v>
      </c>
      <c r="P43" s="750">
        <f>RANK(Global_ROAR[[#This Row],[Total8]],Global_ROAR[Total8],0)</f>
        <v>58</v>
      </c>
      <c r="Q43" s="417" t="s">
        <v>1147</v>
      </c>
      <c r="R43" s="431">
        <v>17</v>
      </c>
      <c r="S43" s="748">
        <f>RANK(Global_ROAR[[#This Row],[Total10]],Global_ROAR[Total10],0)</f>
        <v>13</v>
      </c>
      <c r="T43" s="741" t="s">
        <v>1147</v>
      </c>
    </row>
    <row r="44" spans="1:20">
      <c r="A44" s="504" t="s">
        <v>1526</v>
      </c>
      <c r="B44" s="353" t="s">
        <v>1503</v>
      </c>
      <c r="C44" s="401">
        <v>27.583333333333332</v>
      </c>
      <c r="D44" s="749">
        <f>RANK(Global_ROAR[[#This Row],[Total]],Global_ROAR[Total],0)</f>
        <v>26</v>
      </c>
      <c r="E44" s="402" t="s">
        <v>1147</v>
      </c>
      <c r="F44" s="409">
        <v>17.4375</v>
      </c>
      <c r="G44" s="748">
        <f>RANK(Global_ROAR[[#This Row],[Total2]],Global_ROAR[Total2],0)</f>
        <v>123</v>
      </c>
      <c r="H44" s="410" t="s">
        <v>1148</v>
      </c>
      <c r="I44" s="461">
        <v>10.5</v>
      </c>
      <c r="J44" s="748">
        <f>RANK(Global_ROAR[[#This Row],[Total4]],Global_ROAR[Total4],0)</f>
        <v>117</v>
      </c>
      <c r="K44" s="446" t="s">
        <v>1148</v>
      </c>
      <c r="L44" s="416">
        <v>15.25</v>
      </c>
      <c r="M44" s="748">
        <f>RANK(Global_ROAR[[#This Row],[Total6]],Global_ROAR[Total6],0)</f>
        <v>71</v>
      </c>
      <c r="N44" s="417" t="s">
        <v>1147</v>
      </c>
      <c r="O44" s="430">
        <v>16</v>
      </c>
      <c r="P44" s="750">
        <f>RANK(Global_ROAR[[#This Row],[Total8]],Global_ROAR[Total8],0)</f>
        <v>33</v>
      </c>
      <c r="Q44" s="417" t="s">
        <v>1147</v>
      </c>
      <c r="R44" s="431">
        <v>14</v>
      </c>
      <c r="S44" s="748">
        <f>RANK(Global_ROAR[[#This Row],[Total10]],Global_ROAR[Total10],0)</f>
        <v>67</v>
      </c>
      <c r="T44" s="741" t="s">
        <v>1147</v>
      </c>
    </row>
    <row r="45" spans="1:20" s="436" customFormat="1">
      <c r="A45" s="504" t="s">
        <v>871</v>
      </c>
      <c r="B45" s="353" t="s">
        <v>930</v>
      </c>
      <c r="C45" s="469">
        <v>13.645833333333332</v>
      </c>
      <c r="D45" s="749">
        <f>RANK(Global_ROAR[[#This Row],[Total]],Global_ROAR[Total],0)</f>
        <v>134</v>
      </c>
      <c r="E45" s="402" t="s">
        <v>1148</v>
      </c>
      <c r="F45" s="409">
        <v>24.5</v>
      </c>
      <c r="G45" s="748">
        <f>RANK(Global_ROAR[[#This Row],[Total2]],Global_ROAR[Total2],0)</f>
        <v>35</v>
      </c>
      <c r="H45" s="410" t="s">
        <v>1147</v>
      </c>
      <c r="I45" s="416">
        <v>15.5</v>
      </c>
      <c r="J45" s="748">
        <f>RANK(Global_ROAR[[#This Row],[Total4]],Global_ROAR[Total4],0)</f>
        <v>52</v>
      </c>
      <c r="K45" s="417" t="s">
        <v>1147</v>
      </c>
      <c r="L45" s="416">
        <v>16</v>
      </c>
      <c r="M45" s="748">
        <f>RANK(Global_ROAR[[#This Row],[Total6]],Global_ROAR[Total6],0)</f>
        <v>52</v>
      </c>
      <c r="N45" s="417" t="s">
        <v>1147</v>
      </c>
      <c r="O45" s="430">
        <v>17</v>
      </c>
      <c r="P45" s="750">
        <f>RANK(Global_ROAR[[#This Row],[Total8]],Global_ROAR[Total8],0)</f>
        <v>14</v>
      </c>
      <c r="Q45" s="417" t="s">
        <v>1147</v>
      </c>
      <c r="R45" s="451">
        <v>11</v>
      </c>
      <c r="S45" s="748">
        <f>RANK(Global_ROAR[[#This Row],[Total10]],Global_ROAR[Total10],0)</f>
        <v>119</v>
      </c>
      <c r="T45" s="743" t="s">
        <v>1150</v>
      </c>
    </row>
    <row r="46" spans="1:20" s="436" customFormat="1">
      <c r="A46" s="504" t="s">
        <v>1563</v>
      </c>
      <c r="B46" s="353" t="s">
        <v>1499</v>
      </c>
      <c r="C46" s="401">
        <v>22.375</v>
      </c>
      <c r="D46" s="749">
        <f>RANK(Global_ROAR[[#This Row],[Total]],Global_ROAR[Total],0)</f>
        <v>93</v>
      </c>
      <c r="E46" s="402" t="s">
        <v>1147</v>
      </c>
      <c r="F46" s="409">
        <v>23.625</v>
      </c>
      <c r="G46" s="748">
        <f>RANK(Global_ROAR[[#This Row],[Total2]],Global_ROAR[Total2],0)</f>
        <v>53</v>
      </c>
      <c r="H46" s="410" t="s">
        <v>1147</v>
      </c>
      <c r="I46" s="416">
        <v>15.399999999999999</v>
      </c>
      <c r="J46" s="748">
        <f>RANK(Global_ROAR[[#This Row],[Total4]],Global_ROAR[Total4],0)</f>
        <v>53</v>
      </c>
      <c r="K46" s="417" t="s">
        <v>1147</v>
      </c>
      <c r="L46" s="416">
        <v>17.421052631578945</v>
      </c>
      <c r="M46" s="748">
        <f>RANK(Global_ROAR[[#This Row],[Total6]],Global_ROAR[Total6],0)</f>
        <v>38</v>
      </c>
      <c r="N46" s="417" t="s">
        <v>1147</v>
      </c>
      <c r="O46" s="430">
        <v>17</v>
      </c>
      <c r="P46" s="750">
        <f>RANK(Global_ROAR[[#This Row],[Total8]],Global_ROAR[Total8],0)</f>
        <v>14</v>
      </c>
      <c r="Q46" s="459" t="s">
        <v>1147</v>
      </c>
      <c r="R46" s="470">
        <v>13</v>
      </c>
      <c r="S46" s="748">
        <f>RANK(Global_ROAR[[#This Row],[Total10]],Global_ROAR[Total10],0)</f>
        <v>80</v>
      </c>
      <c r="T46" s="745" t="s">
        <v>1150</v>
      </c>
    </row>
    <row r="47" spans="1:20" s="436" customFormat="1">
      <c r="A47" s="504" t="s">
        <v>872</v>
      </c>
      <c r="B47" s="353" t="s">
        <v>930</v>
      </c>
      <c r="C47" s="401">
        <v>22.333333333333336</v>
      </c>
      <c r="D47" s="749">
        <f>RANK(Global_ROAR[[#This Row],[Total]],Global_ROAR[Total],0)</f>
        <v>95</v>
      </c>
      <c r="E47" s="402" t="s">
        <v>1147</v>
      </c>
      <c r="F47" s="409">
        <v>25.866666666666667</v>
      </c>
      <c r="G47" s="748">
        <f>RANK(Global_ROAR[[#This Row],[Total2]],Global_ROAR[Total2],0)</f>
        <v>19</v>
      </c>
      <c r="H47" s="410" t="s">
        <v>1147</v>
      </c>
      <c r="I47" s="416">
        <v>15</v>
      </c>
      <c r="J47" s="748">
        <f>RANK(Global_ROAR[[#This Row],[Total4]],Global_ROAR[Total4],0)</f>
        <v>60</v>
      </c>
      <c r="K47" s="417" t="s">
        <v>1147</v>
      </c>
      <c r="L47" s="416">
        <v>16</v>
      </c>
      <c r="M47" s="748">
        <f>RANK(Global_ROAR[[#This Row],[Total6]],Global_ROAR[Total6],0)</f>
        <v>52</v>
      </c>
      <c r="N47" s="417" t="s">
        <v>1147</v>
      </c>
      <c r="O47" s="430">
        <v>16</v>
      </c>
      <c r="P47" s="750">
        <f>RANK(Global_ROAR[[#This Row],[Total8]],Global_ROAR[Total8],0)</f>
        <v>33</v>
      </c>
      <c r="Q47" s="417" t="s">
        <v>1147</v>
      </c>
      <c r="R47" s="454">
        <v>16</v>
      </c>
      <c r="S47" s="748">
        <f>RANK(Global_ROAR[[#This Row],[Total10]],Global_ROAR[Total10],0)</f>
        <v>30</v>
      </c>
      <c r="T47" s="742" t="s">
        <v>1147</v>
      </c>
    </row>
    <row r="48" spans="1:20" s="436" customFormat="1">
      <c r="A48" s="504" t="s">
        <v>868</v>
      </c>
      <c r="B48" s="353" t="s">
        <v>930</v>
      </c>
      <c r="C48" s="401">
        <v>24.875</v>
      </c>
      <c r="D48" s="749">
        <f>RANK(Global_ROAR[[#This Row],[Total]],Global_ROAR[Total],0)</f>
        <v>56</v>
      </c>
      <c r="E48" s="402" t="s">
        <v>1147</v>
      </c>
      <c r="F48" s="409">
        <v>26.5</v>
      </c>
      <c r="G48" s="748">
        <f>RANK(Global_ROAR[[#This Row],[Total2]],Global_ROAR[Total2],0)</f>
        <v>12</v>
      </c>
      <c r="H48" s="410" t="s">
        <v>1147</v>
      </c>
      <c r="I48" s="416">
        <v>17</v>
      </c>
      <c r="J48" s="748">
        <f>RANK(Global_ROAR[[#This Row],[Total4]],Global_ROAR[Total4],0)</f>
        <v>33</v>
      </c>
      <c r="K48" s="417" t="s">
        <v>1147</v>
      </c>
      <c r="L48" s="416">
        <v>15</v>
      </c>
      <c r="M48" s="748">
        <f>RANK(Global_ROAR[[#This Row],[Total6]],Global_ROAR[Total6],0)</f>
        <v>72</v>
      </c>
      <c r="N48" s="417" t="s">
        <v>1147</v>
      </c>
      <c r="O48" s="430">
        <v>15</v>
      </c>
      <c r="P48" s="750">
        <f>RANK(Global_ROAR[[#This Row],[Total8]],Global_ROAR[Total8],0)</f>
        <v>58</v>
      </c>
      <c r="Q48" s="417" t="s">
        <v>1147</v>
      </c>
      <c r="R48" s="431">
        <v>14</v>
      </c>
      <c r="S48" s="748">
        <f>RANK(Global_ROAR[[#This Row],[Total10]],Global_ROAR[Total10],0)</f>
        <v>67</v>
      </c>
      <c r="T48" s="741" t="s">
        <v>1147</v>
      </c>
    </row>
    <row r="49" spans="1:20" s="436" customFormat="1">
      <c r="A49" s="504" t="s">
        <v>867</v>
      </c>
      <c r="B49" s="353" t="s">
        <v>930</v>
      </c>
      <c r="C49" s="468">
        <v>20.958333333333332</v>
      </c>
      <c r="D49" s="749">
        <f>RANK(Global_ROAR[[#This Row],[Total]],Global_ROAR[Total],0)</f>
        <v>110</v>
      </c>
      <c r="E49" s="402" t="s">
        <v>1152</v>
      </c>
      <c r="F49" s="409">
        <v>23.75</v>
      </c>
      <c r="G49" s="748">
        <f>RANK(Global_ROAR[[#This Row],[Total2]],Global_ROAR[Total2],0)</f>
        <v>52</v>
      </c>
      <c r="H49" s="410" t="s">
        <v>1147</v>
      </c>
      <c r="I49" s="416">
        <v>16</v>
      </c>
      <c r="J49" s="748">
        <f>RANK(Global_ROAR[[#This Row],[Total4]],Global_ROAR[Total4],0)</f>
        <v>46</v>
      </c>
      <c r="K49" s="417" t="s">
        <v>1147</v>
      </c>
      <c r="L49" s="416">
        <v>15</v>
      </c>
      <c r="M49" s="748">
        <f>RANK(Global_ROAR[[#This Row],[Total6]],Global_ROAR[Total6],0)</f>
        <v>72</v>
      </c>
      <c r="N49" s="417" t="s">
        <v>1147</v>
      </c>
      <c r="O49" s="447">
        <v>13</v>
      </c>
      <c r="P49" s="750">
        <f>RANK(Global_ROAR[[#This Row],[Total8]],Global_ROAR[Total8],0)</f>
        <v>90</v>
      </c>
      <c r="Q49" s="446" t="s">
        <v>1148</v>
      </c>
      <c r="R49" s="454">
        <v>15</v>
      </c>
      <c r="S49" s="748">
        <f>RANK(Global_ROAR[[#This Row],[Total10]],Global_ROAR[Total10],0)</f>
        <v>45</v>
      </c>
      <c r="T49" s="742" t="s">
        <v>1147</v>
      </c>
    </row>
    <row r="50" spans="1:20" s="436" customFormat="1">
      <c r="A50" s="504" t="s">
        <v>886</v>
      </c>
      <c r="B50" s="353" t="s">
        <v>930</v>
      </c>
      <c r="C50" s="401">
        <v>25.5</v>
      </c>
      <c r="D50" s="749">
        <f>RANK(Global_ROAR[[#This Row],[Total]],Global_ROAR[Total],0)</f>
        <v>49</v>
      </c>
      <c r="E50" s="402" t="s">
        <v>1147</v>
      </c>
      <c r="F50" s="409">
        <v>19.4375</v>
      </c>
      <c r="G50" s="748">
        <f>RANK(Global_ROAR[[#This Row],[Total2]],Global_ROAR[Total2],0)</f>
        <v>108</v>
      </c>
      <c r="H50" s="410" t="s">
        <v>1148</v>
      </c>
      <c r="I50" s="461">
        <v>9.25</v>
      </c>
      <c r="J50" s="748">
        <f>RANK(Global_ROAR[[#This Row],[Total4]],Global_ROAR[Total4],0)</f>
        <v>127</v>
      </c>
      <c r="K50" s="446" t="s">
        <v>1148</v>
      </c>
      <c r="L50" s="461">
        <v>13</v>
      </c>
      <c r="M50" s="748">
        <f>RANK(Global_ROAR[[#This Row],[Total6]],Global_ROAR[Total6],0)</f>
        <v>98</v>
      </c>
      <c r="N50" s="446" t="s">
        <v>1148</v>
      </c>
      <c r="O50" s="447">
        <v>11</v>
      </c>
      <c r="P50" s="750">
        <f>RANK(Global_ROAR[[#This Row],[Total8]],Global_ROAR[Total8],0)</f>
        <v>117</v>
      </c>
      <c r="Q50" s="446" t="s">
        <v>1148</v>
      </c>
      <c r="R50" s="431">
        <v>15</v>
      </c>
      <c r="S50" s="748">
        <f>RANK(Global_ROAR[[#This Row],[Total10]],Global_ROAR[Total10],0)</f>
        <v>45</v>
      </c>
      <c r="T50" s="741" t="s">
        <v>1147</v>
      </c>
    </row>
    <row r="51" spans="1:20" s="436" customFormat="1">
      <c r="A51" s="504" t="s">
        <v>883</v>
      </c>
      <c r="B51" s="353" t="s">
        <v>930</v>
      </c>
      <c r="C51" s="469">
        <v>14.75</v>
      </c>
      <c r="D51" s="749">
        <f>RANK(Global_ROAR[[#This Row],[Total]],Global_ROAR[Total],0)</f>
        <v>133</v>
      </c>
      <c r="E51" s="402" t="s">
        <v>1148</v>
      </c>
      <c r="F51" s="409">
        <v>15</v>
      </c>
      <c r="G51" s="748">
        <f>RANK(Global_ROAR[[#This Row],[Total2]],Global_ROAR[Total2],0)</f>
        <v>131</v>
      </c>
      <c r="H51" s="410" t="s">
        <v>1148</v>
      </c>
      <c r="I51" s="461">
        <v>9</v>
      </c>
      <c r="J51" s="748">
        <f>RANK(Global_ROAR[[#This Row],[Total4]],Global_ROAR[Total4],0)</f>
        <v>129</v>
      </c>
      <c r="K51" s="446" t="s">
        <v>1148</v>
      </c>
      <c r="L51" s="461">
        <v>12</v>
      </c>
      <c r="M51" s="748">
        <f>RANK(Global_ROAR[[#This Row],[Total6]],Global_ROAR[Total6],0)</f>
        <v>113</v>
      </c>
      <c r="N51" s="446" t="s">
        <v>1148</v>
      </c>
      <c r="O51" s="447">
        <v>10</v>
      </c>
      <c r="P51" s="750">
        <f>RANK(Global_ROAR[[#This Row],[Total8]],Global_ROAR[Total8],0)</f>
        <v>126</v>
      </c>
      <c r="Q51" s="475" t="s">
        <v>1148</v>
      </c>
      <c r="R51" s="470">
        <v>9</v>
      </c>
      <c r="S51" s="748">
        <f>RANK(Global_ROAR[[#This Row],[Total10]],Global_ROAR[Total10],0)</f>
        <v>128</v>
      </c>
      <c r="T51" s="745" t="s">
        <v>1150</v>
      </c>
    </row>
    <row r="52" spans="1:20" s="436" customFormat="1">
      <c r="A52" s="504" t="s">
        <v>1535</v>
      </c>
      <c r="B52" s="353" t="s">
        <v>1500</v>
      </c>
      <c r="C52" s="401">
        <v>26.333333333333336</v>
      </c>
      <c r="D52" s="749">
        <f>RANK(Global_ROAR[[#This Row],[Total]],Global_ROAR[Total],0)</f>
        <v>40</v>
      </c>
      <c r="E52" s="402" t="s">
        <v>1147</v>
      </c>
      <c r="F52" s="409">
        <v>23.5</v>
      </c>
      <c r="G52" s="748">
        <f>RANK(Global_ROAR[[#This Row],[Total2]],Global_ROAR[Total2],0)</f>
        <v>56</v>
      </c>
      <c r="H52" s="410" t="s">
        <v>1147</v>
      </c>
      <c r="I52" s="416">
        <v>17</v>
      </c>
      <c r="J52" s="748">
        <f>RANK(Global_ROAR[[#This Row],[Total4]],Global_ROAR[Total4],0)</f>
        <v>33</v>
      </c>
      <c r="K52" s="417" t="s">
        <v>1147</v>
      </c>
      <c r="L52" s="416">
        <v>15</v>
      </c>
      <c r="M52" s="748">
        <f>RANK(Global_ROAR[[#This Row],[Total6]],Global_ROAR[Total6],0)</f>
        <v>72</v>
      </c>
      <c r="N52" s="417" t="s">
        <v>1147</v>
      </c>
      <c r="O52" s="447">
        <v>11</v>
      </c>
      <c r="P52" s="750">
        <f>RANK(Global_ROAR[[#This Row],[Total8]],Global_ROAR[Total8],0)</f>
        <v>117</v>
      </c>
      <c r="Q52" s="446" t="s">
        <v>1148</v>
      </c>
      <c r="R52" s="431">
        <v>14</v>
      </c>
      <c r="S52" s="748">
        <f>RANK(Global_ROAR[[#This Row],[Total10]],Global_ROAR[Total10],0)</f>
        <v>67</v>
      </c>
      <c r="T52" s="741" t="s">
        <v>1147</v>
      </c>
    </row>
    <row r="53" spans="1:20" s="436" customFormat="1">
      <c r="A53" s="504" t="s">
        <v>1546</v>
      </c>
      <c r="B53" s="353" t="s">
        <v>1500</v>
      </c>
      <c r="C53" s="401">
        <v>24.5</v>
      </c>
      <c r="D53" s="749">
        <f>RANK(Global_ROAR[[#This Row],[Total]],Global_ROAR[Total],0)</f>
        <v>64</v>
      </c>
      <c r="E53" s="402" t="s">
        <v>1147</v>
      </c>
      <c r="F53" s="409">
        <v>23.983333333333334</v>
      </c>
      <c r="G53" s="748">
        <f>RANK(Global_ROAR[[#This Row],[Total2]],Global_ROAR[Total2],0)</f>
        <v>47</v>
      </c>
      <c r="H53" s="410" t="s">
        <v>1147</v>
      </c>
      <c r="I53" s="416">
        <v>15.333333333333334</v>
      </c>
      <c r="J53" s="748">
        <f>RANK(Global_ROAR[[#This Row],[Total4]],Global_ROAR[Total4],0)</f>
        <v>55</v>
      </c>
      <c r="K53" s="417" t="s">
        <v>1147</v>
      </c>
      <c r="L53" s="416">
        <v>15</v>
      </c>
      <c r="M53" s="748">
        <f>RANK(Global_ROAR[[#This Row],[Total6]],Global_ROAR[Total6],0)</f>
        <v>72</v>
      </c>
      <c r="N53" s="417" t="s">
        <v>1147</v>
      </c>
      <c r="O53" s="447">
        <v>12</v>
      </c>
      <c r="P53" s="750">
        <f>RANK(Global_ROAR[[#This Row],[Total8]],Global_ROAR[Total8],0)</f>
        <v>106</v>
      </c>
      <c r="Q53" s="446" t="s">
        <v>1148</v>
      </c>
      <c r="R53" s="451">
        <v>13</v>
      </c>
      <c r="S53" s="748">
        <f>RANK(Global_ROAR[[#This Row],[Total10]],Global_ROAR[Total10],0)</f>
        <v>80</v>
      </c>
      <c r="T53" s="743" t="s">
        <v>1150</v>
      </c>
    </row>
    <row r="54" spans="1:20" s="436" customFormat="1">
      <c r="A54" s="504" t="s">
        <v>1540</v>
      </c>
      <c r="B54" s="353" t="s">
        <v>1500</v>
      </c>
      <c r="C54" s="401">
        <v>25.458333333333332</v>
      </c>
      <c r="D54" s="749">
        <f>RANK(Global_ROAR[[#This Row],[Total]],Global_ROAR[Total],0)</f>
        <v>50</v>
      </c>
      <c r="E54" s="402" t="s">
        <v>1147</v>
      </c>
      <c r="F54" s="409">
        <v>20.583333333333336</v>
      </c>
      <c r="G54" s="748">
        <f>RANK(Global_ROAR[[#This Row],[Total2]],Global_ROAR[Total2],0)</f>
        <v>95</v>
      </c>
      <c r="H54" s="410" t="s">
        <v>1147</v>
      </c>
      <c r="I54" s="416">
        <v>16.5</v>
      </c>
      <c r="J54" s="748">
        <f>RANK(Global_ROAR[[#This Row],[Total4]],Global_ROAR[Total4],0)</f>
        <v>39</v>
      </c>
      <c r="K54" s="417" t="s">
        <v>1147</v>
      </c>
      <c r="L54" s="416">
        <v>16</v>
      </c>
      <c r="M54" s="748">
        <f>RANK(Global_ROAR[[#This Row],[Total6]],Global_ROAR[Total6],0)</f>
        <v>52</v>
      </c>
      <c r="N54" s="417" t="s">
        <v>1147</v>
      </c>
      <c r="O54" s="447">
        <v>13</v>
      </c>
      <c r="P54" s="750">
        <f>RANK(Global_ROAR[[#This Row],[Total8]],Global_ROAR[Total8],0)</f>
        <v>90</v>
      </c>
      <c r="Q54" s="446" t="s">
        <v>1148</v>
      </c>
      <c r="R54" s="431">
        <v>17</v>
      </c>
      <c r="S54" s="748">
        <f>RANK(Global_ROAR[[#This Row],[Total10]],Global_ROAR[Total10],0)</f>
        <v>13</v>
      </c>
      <c r="T54" s="741" t="s">
        <v>1147</v>
      </c>
    </row>
    <row r="55" spans="1:20" s="436" customFormat="1">
      <c r="A55" s="504" t="s">
        <v>1511</v>
      </c>
      <c r="B55" s="353" t="s">
        <v>1499</v>
      </c>
      <c r="C55" s="469">
        <v>19.333333333333336</v>
      </c>
      <c r="D55" s="749">
        <f>RANK(Global_ROAR[[#This Row],[Total]],Global_ROAR[Total],0)</f>
        <v>119</v>
      </c>
      <c r="E55" s="402" t="s">
        <v>1148</v>
      </c>
      <c r="F55" s="409">
        <v>25.375</v>
      </c>
      <c r="G55" s="748">
        <f>RANK(Global_ROAR[[#This Row],[Total2]],Global_ROAR[Total2],0)</f>
        <v>26</v>
      </c>
      <c r="H55" s="410" t="s">
        <v>1147</v>
      </c>
      <c r="I55" s="461">
        <v>8.6666666666666661</v>
      </c>
      <c r="J55" s="748">
        <f>RANK(Global_ROAR[[#This Row],[Total4]],Global_ROAR[Total4],0)</f>
        <v>132</v>
      </c>
      <c r="K55" s="446" t="s">
        <v>1148</v>
      </c>
      <c r="L55" s="416">
        <v>16</v>
      </c>
      <c r="M55" s="748">
        <f>RANK(Global_ROAR[[#This Row],[Total6]],Global_ROAR[Total6],0)</f>
        <v>52</v>
      </c>
      <c r="N55" s="417" t="s">
        <v>1147</v>
      </c>
      <c r="O55" s="430">
        <v>17</v>
      </c>
      <c r="P55" s="750">
        <f>RANK(Global_ROAR[[#This Row],[Total8]],Global_ROAR[Total8],0)</f>
        <v>14</v>
      </c>
      <c r="Q55" s="417" t="s">
        <v>1147</v>
      </c>
      <c r="R55" s="431">
        <v>17</v>
      </c>
      <c r="S55" s="748">
        <f>RANK(Global_ROAR[[#This Row],[Total10]],Global_ROAR[Total10],0)</f>
        <v>13</v>
      </c>
      <c r="T55" s="741" t="s">
        <v>1147</v>
      </c>
    </row>
    <row r="56" spans="1:20" s="436" customFormat="1">
      <c r="A56" s="504" t="s">
        <v>1564</v>
      </c>
      <c r="B56" s="353" t="s">
        <v>1500</v>
      </c>
      <c r="C56" s="401">
        <v>22.375</v>
      </c>
      <c r="D56" s="749">
        <f>RANK(Global_ROAR[[#This Row],[Total]],Global_ROAR[Total],0)</f>
        <v>93</v>
      </c>
      <c r="E56" s="402" t="s">
        <v>1147</v>
      </c>
      <c r="F56" s="409">
        <v>20</v>
      </c>
      <c r="G56" s="748">
        <f>RANK(Global_ROAR[[#This Row],[Total2]],Global_ROAR[Total2],0)</f>
        <v>105</v>
      </c>
      <c r="H56" s="410" t="s">
        <v>1147</v>
      </c>
      <c r="I56" s="416">
        <v>15.6</v>
      </c>
      <c r="J56" s="748">
        <f>RANK(Global_ROAR[[#This Row],[Total4]],Global_ROAR[Total4],0)</f>
        <v>51</v>
      </c>
      <c r="K56" s="417" t="s">
        <v>1147</v>
      </c>
      <c r="L56" s="416">
        <v>14</v>
      </c>
      <c r="M56" s="748">
        <f>RANK(Global_ROAR[[#This Row],[Total6]],Global_ROAR[Total6],0)</f>
        <v>88</v>
      </c>
      <c r="N56" s="417" t="s">
        <v>1147</v>
      </c>
      <c r="O56" s="430">
        <v>17</v>
      </c>
      <c r="P56" s="750">
        <f>RANK(Global_ROAR[[#This Row],[Total8]],Global_ROAR[Total8],0)</f>
        <v>14</v>
      </c>
      <c r="Q56" s="417" t="s">
        <v>1147</v>
      </c>
      <c r="R56" s="470">
        <v>13</v>
      </c>
      <c r="S56" s="748">
        <f>RANK(Global_ROAR[[#This Row],[Total10]],Global_ROAR[Total10],0)</f>
        <v>80</v>
      </c>
      <c r="T56" s="745" t="s">
        <v>1150</v>
      </c>
    </row>
    <row r="57" spans="1:20" s="436" customFormat="1">
      <c r="A57" s="504" t="s">
        <v>1527</v>
      </c>
      <c r="B57" s="353" t="s">
        <v>1503</v>
      </c>
      <c r="C57" s="401">
        <v>27.5</v>
      </c>
      <c r="D57" s="749">
        <f>RANK(Global_ROAR[[#This Row],[Total]],Global_ROAR[Total],0)</f>
        <v>27</v>
      </c>
      <c r="E57" s="402" t="s">
        <v>1147</v>
      </c>
      <c r="F57" s="409">
        <v>20.944444444444443</v>
      </c>
      <c r="G57" s="748">
        <f>RANK(Global_ROAR[[#This Row],[Total2]],Global_ROAR[Total2],0)</f>
        <v>89</v>
      </c>
      <c r="H57" s="410" t="s">
        <v>1147</v>
      </c>
      <c r="I57" s="416">
        <v>14.899999999999999</v>
      </c>
      <c r="J57" s="748">
        <f>RANK(Global_ROAR[[#This Row],[Total4]],Global_ROAR[Total4],0)</f>
        <v>66</v>
      </c>
      <c r="K57" s="417" t="s">
        <v>1147</v>
      </c>
      <c r="L57" s="416">
        <v>18</v>
      </c>
      <c r="M57" s="748">
        <f>RANK(Global_ROAR[[#This Row],[Total6]],Global_ROAR[Total6],0)</f>
        <v>21</v>
      </c>
      <c r="N57" s="417" t="s">
        <v>1147</v>
      </c>
      <c r="O57" s="430">
        <v>16</v>
      </c>
      <c r="P57" s="750">
        <f>RANK(Global_ROAR[[#This Row],[Total8]],Global_ROAR[Total8],0)</f>
        <v>33</v>
      </c>
      <c r="Q57" s="417" t="s">
        <v>1147</v>
      </c>
      <c r="R57" s="451">
        <v>13</v>
      </c>
      <c r="S57" s="748">
        <f>RANK(Global_ROAR[[#This Row],[Total10]],Global_ROAR[Total10],0)</f>
        <v>80</v>
      </c>
      <c r="T57" s="743" t="s">
        <v>1150</v>
      </c>
    </row>
    <row r="58" spans="1:20" s="460" customFormat="1">
      <c r="A58" s="504" t="s">
        <v>1561</v>
      </c>
      <c r="B58" s="353" t="s">
        <v>1503</v>
      </c>
      <c r="C58" s="401">
        <v>22.958333333333332</v>
      </c>
      <c r="D58" s="749">
        <f>RANK(Global_ROAR[[#This Row],[Total]],Global_ROAR[Total],0)</f>
        <v>89</v>
      </c>
      <c r="E58" s="402" t="s">
        <v>1147</v>
      </c>
      <c r="F58" s="409">
        <v>24.5</v>
      </c>
      <c r="G58" s="748">
        <f>RANK(Global_ROAR[[#This Row],[Total2]],Global_ROAR[Total2],0)</f>
        <v>35</v>
      </c>
      <c r="H58" s="410" t="s">
        <v>1147</v>
      </c>
      <c r="I58" s="416">
        <v>16.5</v>
      </c>
      <c r="J58" s="748">
        <f>RANK(Global_ROAR[[#This Row],[Total4]],Global_ROAR[Total4],0)</f>
        <v>39</v>
      </c>
      <c r="K58" s="417" t="s">
        <v>1147</v>
      </c>
      <c r="L58" s="416">
        <v>18</v>
      </c>
      <c r="M58" s="748">
        <f>RANK(Global_ROAR[[#This Row],[Total6]],Global_ROAR[Total6],0)</f>
        <v>21</v>
      </c>
      <c r="N58" s="417" t="s">
        <v>1147</v>
      </c>
      <c r="O58" s="430">
        <v>19</v>
      </c>
      <c r="P58" s="750">
        <f>RANK(Global_ROAR[[#This Row],[Total8]],Global_ROAR[Total8],0)</f>
        <v>6</v>
      </c>
      <c r="Q58" s="417" t="s">
        <v>1147</v>
      </c>
      <c r="R58" s="431">
        <v>17</v>
      </c>
      <c r="S58" s="748">
        <f>RANK(Global_ROAR[[#This Row],[Total10]],Global_ROAR[Total10],0)</f>
        <v>13</v>
      </c>
      <c r="T58" s="741" t="s">
        <v>1147</v>
      </c>
    </row>
    <row r="59" spans="1:20" s="436" customFormat="1">
      <c r="A59" s="504" t="s">
        <v>1589</v>
      </c>
      <c r="B59" s="353" t="s">
        <v>1503</v>
      </c>
      <c r="C59" s="469">
        <v>17.5</v>
      </c>
      <c r="D59" s="749">
        <f>RANK(Global_ROAR[[#This Row],[Total]],Global_ROAR[Total],0)</f>
        <v>128</v>
      </c>
      <c r="E59" s="402" t="s">
        <v>1148</v>
      </c>
      <c r="F59" s="409">
        <v>16.05</v>
      </c>
      <c r="G59" s="748">
        <f>RANK(Global_ROAR[[#This Row],[Total2]],Global_ROAR[Total2],0)</f>
        <v>128</v>
      </c>
      <c r="H59" s="410" t="s">
        <v>1148</v>
      </c>
      <c r="I59" s="461">
        <v>12</v>
      </c>
      <c r="J59" s="748">
        <f>RANK(Global_ROAR[[#This Row],[Total4]],Global_ROAR[Total4],0)</f>
        <v>104</v>
      </c>
      <c r="K59" s="446" t="s">
        <v>1148</v>
      </c>
      <c r="L59" s="461">
        <v>10</v>
      </c>
      <c r="M59" s="748">
        <f>RANK(Global_ROAR[[#This Row],[Total6]],Global_ROAR[Total6],0)</f>
        <v>125</v>
      </c>
      <c r="N59" s="446" t="s">
        <v>1148</v>
      </c>
      <c r="O59" s="447">
        <v>11</v>
      </c>
      <c r="P59" s="750">
        <f>RANK(Global_ROAR[[#This Row],[Total8]],Global_ROAR[Total8],0)</f>
        <v>117</v>
      </c>
      <c r="Q59" s="446" t="s">
        <v>1148</v>
      </c>
      <c r="R59" s="451">
        <v>13</v>
      </c>
      <c r="S59" s="748">
        <f>RANK(Global_ROAR[[#This Row],[Total10]],Global_ROAR[Total10],0)</f>
        <v>80</v>
      </c>
      <c r="T59" s="743" t="s">
        <v>1150</v>
      </c>
    </row>
    <row r="60" spans="1:20" s="436" customFormat="1">
      <c r="A60" s="504" t="s">
        <v>1571</v>
      </c>
      <c r="B60" s="353" t="s">
        <v>1501</v>
      </c>
      <c r="C60" s="401">
        <v>21.916666666666668</v>
      </c>
      <c r="D60" s="749">
        <f>RANK(Global_ROAR[[#This Row],[Total]],Global_ROAR[Total],0)</f>
        <v>102</v>
      </c>
      <c r="E60" s="402" t="s">
        <v>1147</v>
      </c>
      <c r="F60" s="409">
        <v>21.4</v>
      </c>
      <c r="G60" s="748">
        <f>RANK(Global_ROAR[[#This Row],[Total2]],Global_ROAR[Total2],0)</f>
        <v>84</v>
      </c>
      <c r="H60" s="410" t="s">
        <v>1147</v>
      </c>
      <c r="I60" s="416">
        <v>15.2</v>
      </c>
      <c r="J60" s="748">
        <f>RANK(Global_ROAR[[#This Row],[Total4]],Global_ROAR[Total4],0)</f>
        <v>58</v>
      </c>
      <c r="K60" s="417" t="s">
        <v>1147</v>
      </c>
      <c r="L60" s="416">
        <v>14</v>
      </c>
      <c r="M60" s="748">
        <f>RANK(Global_ROAR[[#This Row],[Total6]],Global_ROAR[Total6],0)</f>
        <v>88</v>
      </c>
      <c r="N60" s="417" t="s">
        <v>1147</v>
      </c>
      <c r="O60" s="430">
        <v>15</v>
      </c>
      <c r="P60" s="750">
        <f>RANK(Global_ROAR[[#This Row],[Total8]],Global_ROAR[Total8],0)</f>
        <v>58</v>
      </c>
      <c r="Q60" s="417" t="s">
        <v>1147</v>
      </c>
      <c r="R60" s="431">
        <v>15</v>
      </c>
      <c r="S60" s="748">
        <f>RANK(Global_ROAR[[#This Row],[Total10]],Global_ROAR[Total10],0)</f>
        <v>45</v>
      </c>
      <c r="T60" s="741" t="s">
        <v>1147</v>
      </c>
    </row>
    <row r="61" spans="1:20">
      <c r="A61" s="504" t="s">
        <v>1583</v>
      </c>
      <c r="B61" s="353" t="s">
        <v>1500</v>
      </c>
      <c r="C61" s="469">
        <v>19.145833333333336</v>
      </c>
      <c r="D61" s="749">
        <f>RANK(Global_ROAR[[#This Row],[Total]],Global_ROAR[Total],0)</f>
        <v>120</v>
      </c>
      <c r="E61" s="402" t="s">
        <v>1148</v>
      </c>
      <c r="F61" s="409">
        <v>15.850000000000001</v>
      </c>
      <c r="G61" s="748">
        <f>RANK(Global_ROAR[[#This Row],[Total2]],Global_ROAR[Total2],0)</f>
        <v>129</v>
      </c>
      <c r="H61" s="410" t="s">
        <v>1148</v>
      </c>
      <c r="I61" s="461">
        <v>11.857142857142858</v>
      </c>
      <c r="J61" s="748">
        <f>RANK(Global_ROAR[[#This Row],[Total4]],Global_ROAR[Total4],0)</f>
        <v>106</v>
      </c>
      <c r="K61" s="446" t="s">
        <v>1148</v>
      </c>
      <c r="L61" s="461">
        <v>12</v>
      </c>
      <c r="M61" s="748">
        <f>RANK(Global_ROAR[[#This Row],[Total6]],Global_ROAR[Total6],0)</f>
        <v>113</v>
      </c>
      <c r="N61" s="446" t="s">
        <v>1148</v>
      </c>
      <c r="O61" s="430">
        <v>14</v>
      </c>
      <c r="P61" s="750">
        <f>RANK(Global_ROAR[[#This Row],[Total8]],Global_ROAR[Total8],0)</f>
        <v>77</v>
      </c>
      <c r="Q61" s="417" t="s">
        <v>1147</v>
      </c>
      <c r="R61" s="451">
        <v>10</v>
      </c>
      <c r="S61" s="748">
        <f>RANK(Global_ROAR[[#This Row],[Total10]],Global_ROAR[Total10],0)</f>
        <v>125</v>
      </c>
      <c r="T61" s="743" t="s">
        <v>1150</v>
      </c>
    </row>
    <row r="62" spans="1:20">
      <c r="A62" s="504" t="s">
        <v>1558</v>
      </c>
      <c r="B62" s="353" t="s">
        <v>1501</v>
      </c>
      <c r="C62" s="401">
        <v>23.583333333333336</v>
      </c>
      <c r="D62" s="749">
        <f>RANK(Global_ROAR[[#This Row],[Total]],Global_ROAR[Total],0)</f>
        <v>80</v>
      </c>
      <c r="E62" s="402" t="s">
        <v>1147</v>
      </c>
      <c r="F62" s="409">
        <v>24.125</v>
      </c>
      <c r="G62" s="748">
        <f>RANK(Global_ROAR[[#This Row],[Total2]],Global_ROAR[Total2],0)</f>
        <v>43</v>
      </c>
      <c r="H62" s="410" t="s">
        <v>1147</v>
      </c>
      <c r="I62" s="416">
        <v>15</v>
      </c>
      <c r="J62" s="748">
        <f>RANK(Global_ROAR[[#This Row],[Total4]],Global_ROAR[Total4],0)</f>
        <v>60</v>
      </c>
      <c r="K62" s="417" t="s">
        <v>1147</v>
      </c>
      <c r="L62" s="461">
        <v>12</v>
      </c>
      <c r="M62" s="748">
        <f>RANK(Global_ROAR[[#This Row],[Total6]],Global_ROAR[Total6],0)</f>
        <v>113</v>
      </c>
      <c r="N62" s="446" t="s">
        <v>1148</v>
      </c>
      <c r="O62" s="447">
        <v>13</v>
      </c>
      <c r="P62" s="750">
        <f>RANK(Global_ROAR[[#This Row],[Total8]],Global_ROAR[Total8],0)</f>
        <v>90</v>
      </c>
      <c r="Q62" s="446" t="s">
        <v>1148</v>
      </c>
      <c r="R62" s="451">
        <v>12</v>
      </c>
      <c r="S62" s="748">
        <f>RANK(Global_ROAR[[#This Row],[Total10]],Global_ROAR[Total10],0)</f>
        <v>106</v>
      </c>
      <c r="T62" s="743" t="s">
        <v>1150</v>
      </c>
    </row>
    <row r="63" spans="1:20">
      <c r="A63" s="504" t="s">
        <v>1566</v>
      </c>
      <c r="B63" s="353" t="s">
        <v>1499</v>
      </c>
      <c r="C63" s="401">
        <v>22.1875</v>
      </c>
      <c r="D63" s="749">
        <f>RANK(Global_ROAR[[#This Row],[Total]],Global_ROAR[Total],0)</f>
        <v>96</v>
      </c>
      <c r="E63" s="402" t="s">
        <v>1147</v>
      </c>
      <c r="F63" s="409">
        <v>21.571428571428569</v>
      </c>
      <c r="G63" s="748">
        <f>RANK(Global_ROAR[[#This Row],[Total2]],Global_ROAR[Total2],0)</f>
        <v>81</v>
      </c>
      <c r="H63" s="410" t="s">
        <v>1147</v>
      </c>
      <c r="I63" s="416">
        <v>16.285714285714285</v>
      </c>
      <c r="J63" s="748">
        <f>RANK(Global_ROAR[[#This Row],[Total4]],Global_ROAR[Total4],0)</f>
        <v>44</v>
      </c>
      <c r="K63" s="417" t="s">
        <v>1147</v>
      </c>
      <c r="L63" s="416">
        <v>14</v>
      </c>
      <c r="M63" s="748">
        <f>RANK(Global_ROAR[[#This Row],[Total6]],Global_ROAR[Total6],0)</f>
        <v>88</v>
      </c>
      <c r="N63" s="417" t="s">
        <v>1147</v>
      </c>
      <c r="O63" s="447">
        <v>13</v>
      </c>
      <c r="P63" s="750">
        <f>RANK(Global_ROAR[[#This Row],[Total8]],Global_ROAR[Total8],0)</f>
        <v>90</v>
      </c>
      <c r="Q63" s="475" t="s">
        <v>1148</v>
      </c>
      <c r="R63" s="454">
        <v>15</v>
      </c>
      <c r="S63" s="748">
        <f>RANK(Global_ROAR[[#This Row],[Total10]],Global_ROAR[Total10],0)</f>
        <v>45</v>
      </c>
      <c r="T63" s="742" t="s">
        <v>1147</v>
      </c>
    </row>
    <row r="64" spans="1:20" s="436" customFormat="1">
      <c r="A64" s="504" t="s">
        <v>887</v>
      </c>
      <c r="B64" s="353" t="s">
        <v>930</v>
      </c>
      <c r="C64" s="401">
        <v>28</v>
      </c>
      <c r="D64" s="749">
        <f>RANK(Global_ROAR[[#This Row],[Total]],Global_ROAR[Total],0)</f>
        <v>13</v>
      </c>
      <c r="E64" s="402" t="s">
        <v>1147</v>
      </c>
      <c r="F64" s="409">
        <v>21.125</v>
      </c>
      <c r="G64" s="748">
        <f>RANK(Global_ROAR[[#This Row],[Total2]],Global_ROAR[Total2],0)</f>
        <v>87</v>
      </c>
      <c r="H64" s="410" t="s">
        <v>1147</v>
      </c>
      <c r="I64" s="438">
        <v>6</v>
      </c>
      <c r="J64" s="748">
        <f>RANK(Global_ROAR[[#This Row],[Total4]],Global_ROAR[Total4],0)</f>
        <v>134</v>
      </c>
      <c r="K64" s="439" t="s">
        <v>1149</v>
      </c>
      <c r="L64" s="416">
        <v>15</v>
      </c>
      <c r="M64" s="748">
        <f>RANK(Global_ROAR[[#This Row],[Total6]],Global_ROAR[Total6],0)</f>
        <v>72</v>
      </c>
      <c r="N64" s="417" t="s">
        <v>1147</v>
      </c>
      <c r="O64" s="430">
        <v>16</v>
      </c>
      <c r="P64" s="750">
        <f>RANK(Global_ROAR[[#This Row],[Total8]],Global_ROAR[Total8],0)</f>
        <v>33</v>
      </c>
      <c r="Q64" s="417" t="s">
        <v>1147</v>
      </c>
      <c r="R64" s="431">
        <v>15</v>
      </c>
      <c r="S64" s="748">
        <f>RANK(Global_ROAR[[#This Row],[Total10]],Global_ROAR[Total10],0)</f>
        <v>45</v>
      </c>
      <c r="T64" s="741" t="s">
        <v>1147</v>
      </c>
    </row>
    <row r="65" spans="1:20">
      <c r="A65" s="504" t="s">
        <v>1543</v>
      </c>
      <c r="B65" s="353" t="s">
        <v>1499</v>
      </c>
      <c r="C65" s="401">
        <v>25.25</v>
      </c>
      <c r="D65" s="749">
        <f>RANK(Global_ROAR[[#This Row],[Total]],Global_ROAR[Total],0)</f>
        <v>53</v>
      </c>
      <c r="E65" s="402" t="s">
        <v>1147</v>
      </c>
      <c r="F65" s="409">
        <v>26.233333333333334</v>
      </c>
      <c r="G65" s="748">
        <f>RANK(Global_ROAR[[#This Row],[Total2]],Global_ROAR[Total2],0)</f>
        <v>15</v>
      </c>
      <c r="H65" s="410" t="s">
        <v>1147</v>
      </c>
      <c r="I65" s="416">
        <v>18</v>
      </c>
      <c r="J65" s="748">
        <f>RANK(Global_ROAR[[#This Row],[Total4]],Global_ROAR[Total4],0)</f>
        <v>13</v>
      </c>
      <c r="K65" s="417" t="s">
        <v>1147</v>
      </c>
      <c r="L65" s="416">
        <v>17</v>
      </c>
      <c r="M65" s="748">
        <f>RANK(Global_ROAR[[#This Row],[Total6]],Global_ROAR[Total6],0)</f>
        <v>39</v>
      </c>
      <c r="N65" s="417" t="s">
        <v>1147</v>
      </c>
      <c r="O65" s="430">
        <v>20</v>
      </c>
      <c r="P65" s="750">
        <f>RANK(Global_ROAR[[#This Row],[Total8]],Global_ROAR[Total8],0)</f>
        <v>1</v>
      </c>
      <c r="Q65" s="417" t="s">
        <v>1147</v>
      </c>
      <c r="R65" s="431">
        <v>17</v>
      </c>
      <c r="S65" s="748">
        <f>RANK(Global_ROAR[[#This Row],[Total10]],Global_ROAR[Total10],0)</f>
        <v>13</v>
      </c>
      <c r="T65" s="741" t="s">
        <v>1147</v>
      </c>
    </row>
    <row r="66" spans="1:20" s="436" customFormat="1">
      <c r="A66" s="504" t="s">
        <v>1577</v>
      </c>
      <c r="B66" s="353" t="s">
        <v>1503</v>
      </c>
      <c r="C66" s="468">
        <v>20.75</v>
      </c>
      <c r="D66" s="749">
        <f>RANK(Global_ROAR[[#This Row],[Total]],Global_ROAR[Total],0)</f>
        <v>111</v>
      </c>
      <c r="E66" s="402" t="s">
        <v>1152</v>
      </c>
      <c r="F66" s="409">
        <v>20.516666666666666</v>
      </c>
      <c r="G66" s="748">
        <f>RANK(Global_ROAR[[#This Row],[Total2]],Global_ROAR[Total2],0)</f>
        <v>96</v>
      </c>
      <c r="H66" s="410" t="s">
        <v>1147</v>
      </c>
      <c r="I66" s="416">
        <v>15</v>
      </c>
      <c r="J66" s="748">
        <f>RANK(Global_ROAR[[#This Row],[Total4]],Global_ROAR[Total4],0)</f>
        <v>60</v>
      </c>
      <c r="K66" s="417" t="s">
        <v>1147</v>
      </c>
      <c r="L66" s="416">
        <v>16.642857142857142</v>
      </c>
      <c r="M66" s="748">
        <f>RANK(Global_ROAR[[#This Row],[Total6]],Global_ROAR[Total6],0)</f>
        <v>51</v>
      </c>
      <c r="N66" s="417" t="s">
        <v>1147</v>
      </c>
      <c r="O66" s="430">
        <v>16</v>
      </c>
      <c r="P66" s="750">
        <f>RANK(Global_ROAR[[#This Row],[Total8]],Global_ROAR[Total8],0)</f>
        <v>33</v>
      </c>
      <c r="Q66" s="417" t="s">
        <v>1147</v>
      </c>
      <c r="R66" s="431">
        <v>17</v>
      </c>
      <c r="S66" s="748">
        <f>RANK(Global_ROAR[[#This Row],[Total10]],Global_ROAR[Total10],0)</f>
        <v>13</v>
      </c>
      <c r="T66" s="741" t="s">
        <v>1147</v>
      </c>
    </row>
    <row r="67" spans="1:20" s="436" customFormat="1">
      <c r="A67" s="504" t="s">
        <v>1502</v>
      </c>
      <c r="B67" s="353" t="s">
        <v>1499</v>
      </c>
      <c r="C67" s="401">
        <v>28</v>
      </c>
      <c r="D67" s="749">
        <f>RANK(Global_ROAR[[#This Row],[Total]],Global_ROAR[Total],0)</f>
        <v>13</v>
      </c>
      <c r="E67" s="402" t="s">
        <v>1147</v>
      </c>
      <c r="F67" s="409">
        <v>23.8125</v>
      </c>
      <c r="G67" s="748">
        <f>RANK(Global_ROAR[[#This Row],[Total2]],Global_ROAR[Total2],0)</f>
        <v>50</v>
      </c>
      <c r="H67" s="410" t="s">
        <v>1147</v>
      </c>
      <c r="I67" s="416">
        <v>14.75</v>
      </c>
      <c r="J67" s="748">
        <f>RANK(Global_ROAR[[#This Row],[Total4]],Global_ROAR[Total4],0)</f>
        <v>69</v>
      </c>
      <c r="K67" s="417" t="s">
        <v>1147</v>
      </c>
      <c r="L67" s="416">
        <v>15</v>
      </c>
      <c r="M67" s="748">
        <f>RANK(Global_ROAR[[#This Row],[Total6]],Global_ROAR[Total6],0)</f>
        <v>72</v>
      </c>
      <c r="N67" s="417" t="s">
        <v>1147</v>
      </c>
      <c r="O67" s="430">
        <v>15</v>
      </c>
      <c r="P67" s="750">
        <f>RANK(Global_ROAR[[#This Row],[Total8]],Global_ROAR[Total8],0)</f>
        <v>58</v>
      </c>
      <c r="Q67" s="417" t="s">
        <v>1147</v>
      </c>
      <c r="R67" s="431">
        <v>16</v>
      </c>
      <c r="S67" s="748">
        <f>RANK(Global_ROAR[[#This Row],[Total10]],Global_ROAR[Total10],0)</f>
        <v>30</v>
      </c>
      <c r="T67" s="741" t="s">
        <v>1147</v>
      </c>
    </row>
    <row r="68" spans="1:20" s="436" customFormat="1">
      <c r="A68" s="504" t="s">
        <v>1580</v>
      </c>
      <c r="B68" s="353" t="s">
        <v>1501</v>
      </c>
      <c r="C68" s="468">
        <v>19.708333333333336</v>
      </c>
      <c r="D68" s="749">
        <f>RANK(Global_ROAR[[#This Row],[Total]],Global_ROAR[Total],0)</f>
        <v>116</v>
      </c>
      <c r="E68" s="402" t="s">
        <v>1152</v>
      </c>
      <c r="F68" s="409">
        <v>21.375</v>
      </c>
      <c r="G68" s="748">
        <f>RANK(Global_ROAR[[#This Row],[Total2]],Global_ROAR[Total2],0)</f>
        <v>85</v>
      </c>
      <c r="H68" s="410" t="s">
        <v>1147</v>
      </c>
      <c r="I68" s="461">
        <v>11.4</v>
      </c>
      <c r="J68" s="748">
        <f>RANK(Global_ROAR[[#This Row],[Total4]],Global_ROAR[Total4],0)</f>
        <v>109</v>
      </c>
      <c r="K68" s="446" t="s">
        <v>1148</v>
      </c>
      <c r="L68" s="461">
        <v>10</v>
      </c>
      <c r="M68" s="748">
        <f>RANK(Global_ROAR[[#This Row],[Total6]],Global_ROAR[Total6],0)</f>
        <v>125</v>
      </c>
      <c r="N68" s="446" t="s">
        <v>1148</v>
      </c>
      <c r="O68" s="447">
        <v>10</v>
      </c>
      <c r="P68" s="750">
        <f>RANK(Global_ROAR[[#This Row],[Total8]],Global_ROAR[Total8],0)</f>
        <v>126</v>
      </c>
      <c r="Q68" s="446" t="s">
        <v>1148</v>
      </c>
      <c r="R68" s="431">
        <v>16</v>
      </c>
      <c r="S68" s="748">
        <f>RANK(Global_ROAR[[#This Row],[Total10]],Global_ROAR[Total10],0)</f>
        <v>30</v>
      </c>
      <c r="T68" s="741" t="s">
        <v>1147</v>
      </c>
    </row>
    <row r="69" spans="1:20" s="436" customFormat="1">
      <c r="A69" s="504" t="s">
        <v>1551</v>
      </c>
      <c r="B69" s="353" t="s">
        <v>1503</v>
      </c>
      <c r="C69" s="401">
        <v>24.416666666666668</v>
      </c>
      <c r="D69" s="749">
        <f>RANK(Global_ROAR[[#This Row],[Total]],Global_ROAR[Total],0)</f>
        <v>69</v>
      </c>
      <c r="E69" s="402" t="s">
        <v>1147</v>
      </c>
      <c r="F69" s="409">
        <v>15.675000000000001</v>
      </c>
      <c r="G69" s="748">
        <f>RANK(Global_ROAR[[#This Row],[Total2]],Global_ROAR[Total2],0)</f>
        <v>130</v>
      </c>
      <c r="H69" s="410" t="s">
        <v>1148</v>
      </c>
      <c r="I69" s="416">
        <v>17.8</v>
      </c>
      <c r="J69" s="748">
        <f>RANK(Global_ROAR[[#This Row],[Total4]],Global_ROAR[Total4],0)</f>
        <v>18</v>
      </c>
      <c r="K69" s="417" t="s">
        <v>1147</v>
      </c>
      <c r="L69" s="461">
        <v>13</v>
      </c>
      <c r="M69" s="748">
        <f>RANK(Global_ROAR[[#This Row],[Total6]],Global_ROAR[Total6],0)</f>
        <v>98</v>
      </c>
      <c r="N69" s="446" t="s">
        <v>1148</v>
      </c>
      <c r="O69" s="447">
        <v>11</v>
      </c>
      <c r="P69" s="750">
        <f>RANK(Global_ROAR[[#This Row],[Total8]],Global_ROAR[Total8],0)</f>
        <v>117</v>
      </c>
      <c r="Q69" s="446" t="s">
        <v>1148</v>
      </c>
      <c r="R69" s="431">
        <v>14</v>
      </c>
      <c r="S69" s="748">
        <f>RANK(Global_ROAR[[#This Row],[Total10]],Global_ROAR[Total10],0)</f>
        <v>67</v>
      </c>
      <c r="T69" s="741" t="s">
        <v>1147</v>
      </c>
    </row>
    <row r="70" spans="1:20" s="436" customFormat="1">
      <c r="A70" s="504" t="s">
        <v>1545</v>
      </c>
      <c r="B70" s="353" t="s">
        <v>1501</v>
      </c>
      <c r="C70" s="401">
        <v>24.604166666666664</v>
      </c>
      <c r="D70" s="749">
        <f>RANK(Global_ROAR[[#This Row],[Total]],Global_ROAR[Total],0)</f>
        <v>62</v>
      </c>
      <c r="E70" s="402" t="s">
        <v>1147</v>
      </c>
      <c r="F70" s="409">
        <v>20.875</v>
      </c>
      <c r="G70" s="748">
        <f>RANK(Global_ROAR[[#This Row],[Total2]],Global_ROAR[Total2],0)</f>
        <v>90</v>
      </c>
      <c r="H70" s="410" t="s">
        <v>1147</v>
      </c>
      <c r="I70" s="416">
        <v>13.7</v>
      </c>
      <c r="J70" s="748">
        <f>RANK(Global_ROAR[[#This Row],[Total4]],Global_ROAR[Total4],0)</f>
        <v>84</v>
      </c>
      <c r="K70" s="417" t="s">
        <v>1147</v>
      </c>
      <c r="L70" s="461">
        <v>12</v>
      </c>
      <c r="M70" s="748">
        <f>RANK(Global_ROAR[[#This Row],[Total6]],Global_ROAR[Total6],0)</f>
        <v>113</v>
      </c>
      <c r="N70" s="446" t="s">
        <v>1148</v>
      </c>
      <c r="O70" s="447">
        <v>13</v>
      </c>
      <c r="P70" s="750">
        <f>RANK(Global_ROAR[[#This Row],[Total8]],Global_ROAR[Total8],0)</f>
        <v>90</v>
      </c>
      <c r="Q70" s="446" t="s">
        <v>1148</v>
      </c>
      <c r="R70" s="431">
        <v>15</v>
      </c>
      <c r="S70" s="748">
        <f>RANK(Global_ROAR[[#This Row],[Total10]],Global_ROAR[Total10],0)</f>
        <v>45</v>
      </c>
      <c r="T70" s="741" t="s">
        <v>1147</v>
      </c>
    </row>
    <row r="71" spans="1:20" s="436" customFormat="1">
      <c r="A71" s="504" t="s">
        <v>889</v>
      </c>
      <c r="B71" s="353" t="s">
        <v>930</v>
      </c>
      <c r="C71" s="401">
        <v>28.666666666666668</v>
      </c>
      <c r="D71" s="749">
        <f>RANK(Global_ROAR[[#This Row],[Total]],Global_ROAR[Total],0)</f>
        <v>4</v>
      </c>
      <c r="E71" s="402" t="s">
        <v>1147</v>
      </c>
      <c r="F71" s="409">
        <v>18.75</v>
      </c>
      <c r="G71" s="748">
        <f>RANK(Global_ROAR[[#This Row],[Total2]],Global_ROAR[Total2],0)</f>
        <v>113</v>
      </c>
      <c r="H71" s="410" t="s">
        <v>1148</v>
      </c>
      <c r="I71" s="416">
        <v>15.333333333333334</v>
      </c>
      <c r="J71" s="748">
        <f>RANK(Global_ROAR[[#This Row],[Total4]],Global_ROAR[Total4],0)</f>
        <v>55</v>
      </c>
      <c r="K71" s="417" t="s">
        <v>1147</v>
      </c>
      <c r="L71" s="438">
        <v>8</v>
      </c>
      <c r="M71" s="748">
        <f>RANK(Global_ROAR[[#This Row],[Total6]],Global_ROAR[Total6],0)</f>
        <v>133</v>
      </c>
      <c r="N71" s="439" t="s">
        <v>1149</v>
      </c>
      <c r="O71" s="447">
        <v>11</v>
      </c>
      <c r="P71" s="750">
        <f>RANK(Global_ROAR[[#This Row],[Total8]],Global_ROAR[Total8],0)</f>
        <v>117</v>
      </c>
      <c r="Q71" s="446" t="s">
        <v>1148</v>
      </c>
      <c r="R71" s="451">
        <v>10</v>
      </c>
      <c r="S71" s="748">
        <f>RANK(Global_ROAR[[#This Row],[Total10]],Global_ROAR[Total10],0)</f>
        <v>125</v>
      </c>
      <c r="T71" s="743" t="s">
        <v>1150</v>
      </c>
    </row>
    <row r="72" spans="1:20" s="436" customFormat="1">
      <c r="A72" s="504" t="s">
        <v>1559</v>
      </c>
      <c r="B72" s="353" t="s">
        <v>1501</v>
      </c>
      <c r="C72" s="401">
        <v>23.5</v>
      </c>
      <c r="D72" s="749">
        <f>RANK(Global_ROAR[[#This Row],[Total]],Global_ROAR[Total],0)</f>
        <v>81</v>
      </c>
      <c r="E72" s="402" t="s">
        <v>1147</v>
      </c>
      <c r="F72" s="409">
        <v>23.4</v>
      </c>
      <c r="G72" s="748">
        <f>RANK(Global_ROAR[[#This Row],[Total2]],Global_ROAR[Total2],0)</f>
        <v>60</v>
      </c>
      <c r="H72" s="410" t="s">
        <v>1147</v>
      </c>
      <c r="I72" s="461">
        <v>11</v>
      </c>
      <c r="J72" s="748">
        <f>RANK(Global_ROAR[[#This Row],[Total4]],Global_ROAR[Total4],0)</f>
        <v>111</v>
      </c>
      <c r="K72" s="446" t="s">
        <v>1148</v>
      </c>
      <c r="L72" s="461">
        <v>10</v>
      </c>
      <c r="M72" s="748">
        <f>RANK(Global_ROAR[[#This Row],[Total6]],Global_ROAR[Total6],0)</f>
        <v>125</v>
      </c>
      <c r="N72" s="446" t="s">
        <v>1148</v>
      </c>
      <c r="O72" s="447">
        <v>9</v>
      </c>
      <c r="P72" s="750">
        <f>RANK(Global_ROAR[[#This Row],[Total8]],Global_ROAR[Total8],0)</f>
        <v>131</v>
      </c>
      <c r="Q72" s="446" t="s">
        <v>1148</v>
      </c>
      <c r="R72" s="733">
        <v>6</v>
      </c>
      <c r="S72" s="748">
        <f>RANK(Global_ROAR[[#This Row],[Total10]],Global_ROAR[Total10],0)</f>
        <v>133</v>
      </c>
      <c r="T72" s="744" t="s">
        <v>1149</v>
      </c>
    </row>
    <row r="73" spans="1:20" s="436" customFormat="1">
      <c r="A73" s="504" t="s">
        <v>1538</v>
      </c>
      <c r="B73" s="353" t="s">
        <v>1503</v>
      </c>
      <c r="C73" s="401">
        <v>26</v>
      </c>
      <c r="D73" s="749">
        <f>RANK(Global_ROAR[[#This Row],[Total]],Global_ROAR[Total],0)</f>
        <v>43</v>
      </c>
      <c r="E73" s="402" t="s">
        <v>1147</v>
      </c>
      <c r="F73" s="409">
        <v>24.425000000000001</v>
      </c>
      <c r="G73" s="748">
        <f>RANK(Global_ROAR[[#This Row],[Total2]],Global_ROAR[Total2],0)</f>
        <v>37</v>
      </c>
      <c r="H73" s="410" t="s">
        <v>1147</v>
      </c>
      <c r="I73" s="416">
        <v>16.25</v>
      </c>
      <c r="J73" s="748">
        <f>RANK(Global_ROAR[[#This Row],[Total4]],Global_ROAR[Total4],0)</f>
        <v>45</v>
      </c>
      <c r="K73" s="417" t="s">
        <v>1147</v>
      </c>
      <c r="L73" s="416">
        <v>16</v>
      </c>
      <c r="M73" s="748">
        <f>RANK(Global_ROAR[[#This Row],[Total6]],Global_ROAR[Total6],0)</f>
        <v>52</v>
      </c>
      <c r="N73" s="417" t="s">
        <v>1147</v>
      </c>
      <c r="O73" s="430">
        <v>14</v>
      </c>
      <c r="P73" s="750">
        <f>RANK(Global_ROAR[[#This Row],[Total8]],Global_ROAR[Total8],0)</f>
        <v>77</v>
      </c>
      <c r="Q73" s="417" t="s">
        <v>1147</v>
      </c>
      <c r="R73" s="431">
        <v>15</v>
      </c>
      <c r="S73" s="748">
        <f>RANK(Global_ROAR[[#This Row],[Total10]],Global_ROAR[Total10],0)</f>
        <v>45</v>
      </c>
      <c r="T73" s="741" t="s">
        <v>1147</v>
      </c>
    </row>
    <row r="74" spans="1:20">
      <c r="A74" s="504" t="s">
        <v>888</v>
      </c>
      <c r="B74" s="353" t="s">
        <v>930</v>
      </c>
      <c r="C74" s="401">
        <v>25.583333333333332</v>
      </c>
      <c r="D74" s="749">
        <f>RANK(Global_ROAR[[#This Row],[Total]],Global_ROAR[Total],0)</f>
        <v>48</v>
      </c>
      <c r="E74" s="402" t="s">
        <v>1147</v>
      </c>
      <c r="F74" s="409">
        <v>24.625</v>
      </c>
      <c r="G74" s="748">
        <f>RANK(Global_ROAR[[#This Row],[Total2]],Global_ROAR[Total2],0)</f>
        <v>33</v>
      </c>
      <c r="H74" s="410" t="s">
        <v>1147</v>
      </c>
      <c r="I74" s="416">
        <v>17.5</v>
      </c>
      <c r="J74" s="748">
        <f>RANK(Global_ROAR[[#This Row],[Total4]],Global_ROAR[Total4],0)</f>
        <v>24</v>
      </c>
      <c r="K74" s="417" t="s">
        <v>1147</v>
      </c>
      <c r="L74" s="416">
        <v>16</v>
      </c>
      <c r="M74" s="748">
        <f>RANK(Global_ROAR[[#This Row],[Total6]],Global_ROAR[Total6],0)</f>
        <v>52</v>
      </c>
      <c r="N74" s="417" t="s">
        <v>1147</v>
      </c>
      <c r="O74" s="447">
        <v>13</v>
      </c>
      <c r="P74" s="750">
        <f>RANK(Global_ROAR[[#This Row],[Total8]],Global_ROAR[Total8],0)</f>
        <v>90</v>
      </c>
      <c r="Q74" s="446" t="s">
        <v>1148</v>
      </c>
      <c r="R74" s="451">
        <v>13</v>
      </c>
      <c r="S74" s="748">
        <f>RANK(Global_ROAR[[#This Row],[Total10]],Global_ROAR[Total10],0)</f>
        <v>80</v>
      </c>
      <c r="T74" s="743" t="s">
        <v>1150</v>
      </c>
    </row>
    <row r="75" spans="1:20" s="436" customFormat="1">
      <c r="A75" s="504" t="s">
        <v>1588</v>
      </c>
      <c r="B75" s="353" t="s">
        <v>1501</v>
      </c>
      <c r="C75" s="469">
        <v>17.833333333333332</v>
      </c>
      <c r="D75" s="749">
        <f>RANK(Global_ROAR[[#This Row],[Total]],Global_ROAR[Total],0)</f>
        <v>127</v>
      </c>
      <c r="E75" s="402" t="s">
        <v>1148</v>
      </c>
      <c r="F75" s="409">
        <v>17.45</v>
      </c>
      <c r="G75" s="748">
        <f>RANK(Global_ROAR[[#This Row],[Total2]],Global_ROAR[Total2],0)</f>
        <v>122</v>
      </c>
      <c r="H75" s="410" t="s">
        <v>1148</v>
      </c>
      <c r="I75" s="416">
        <v>16.333333333333332</v>
      </c>
      <c r="J75" s="748">
        <f>RANK(Global_ROAR[[#This Row],[Total4]],Global_ROAR[Total4],0)</f>
        <v>43</v>
      </c>
      <c r="K75" s="417" t="s">
        <v>1147</v>
      </c>
      <c r="L75" s="416">
        <v>18</v>
      </c>
      <c r="M75" s="748">
        <f>RANK(Global_ROAR[[#This Row],[Total6]],Global_ROAR[Total6],0)</f>
        <v>21</v>
      </c>
      <c r="N75" s="417" t="s">
        <v>1147</v>
      </c>
      <c r="O75" s="430">
        <v>17</v>
      </c>
      <c r="P75" s="750">
        <f>RANK(Global_ROAR[[#This Row],[Total8]],Global_ROAR[Total8],0)</f>
        <v>14</v>
      </c>
      <c r="Q75" s="417" t="s">
        <v>1147</v>
      </c>
      <c r="R75" s="431">
        <v>14</v>
      </c>
      <c r="S75" s="748">
        <f>RANK(Global_ROAR[[#This Row],[Total10]],Global_ROAR[Total10],0)</f>
        <v>67</v>
      </c>
      <c r="T75" s="741" t="s">
        <v>1147</v>
      </c>
    </row>
    <row r="76" spans="1:20" s="436" customFormat="1">
      <c r="A76" s="504" t="s">
        <v>1512</v>
      </c>
      <c r="B76" s="353" t="s">
        <v>1499</v>
      </c>
      <c r="C76" s="401">
        <v>28.875</v>
      </c>
      <c r="D76" s="749">
        <f>RANK(Global_ROAR[[#This Row],[Total]],Global_ROAR[Total],0)</f>
        <v>1</v>
      </c>
      <c r="E76" s="402" t="s">
        <v>1147</v>
      </c>
      <c r="F76" s="409">
        <v>25.55</v>
      </c>
      <c r="G76" s="748">
        <f>RANK(Global_ROAR[[#This Row],[Total2]],Global_ROAR[Total2],0)</f>
        <v>23</v>
      </c>
      <c r="H76" s="410" t="s">
        <v>1147</v>
      </c>
      <c r="I76" s="416">
        <v>19</v>
      </c>
      <c r="J76" s="748">
        <f>RANK(Global_ROAR[[#This Row],[Total4]],Global_ROAR[Total4],0)</f>
        <v>6</v>
      </c>
      <c r="K76" s="417" t="s">
        <v>1147</v>
      </c>
      <c r="L76" s="416">
        <v>19</v>
      </c>
      <c r="M76" s="748">
        <f>RANK(Global_ROAR[[#This Row],[Total6]],Global_ROAR[Total6],0)</f>
        <v>9</v>
      </c>
      <c r="N76" s="417" t="s">
        <v>1147</v>
      </c>
      <c r="O76" s="430">
        <v>16</v>
      </c>
      <c r="P76" s="750">
        <f>RANK(Global_ROAR[[#This Row],[Total8]],Global_ROAR[Total8],0)</f>
        <v>33</v>
      </c>
      <c r="Q76" s="417" t="s">
        <v>1147</v>
      </c>
      <c r="R76" s="732">
        <v>17</v>
      </c>
      <c r="S76" s="753">
        <f>RANK(Global_ROAR[[#This Row],[Total10]],Global_ROAR[Total10],0)</f>
        <v>13</v>
      </c>
      <c r="T76" s="740" t="s">
        <v>1147</v>
      </c>
    </row>
    <row r="77" spans="1:20" s="460" customFormat="1">
      <c r="A77" s="504" t="s">
        <v>890</v>
      </c>
      <c r="B77" s="353" t="s">
        <v>930</v>
      </c>
      <c r="C77" s="401">
        <v>24.833333333333336</v>
      </c>
      <c r="D77" s="749">
        <f>RANK(Global_ROAR[[#This Row],[Total]],Global_ROAR[Total],0)</f>
        <v>57</v>
      </c>
      <c r="E77" s="402" t="s">
        <v>1147</v>
      </c>
      <c r="F77" s="409">
        <v>27.75</v>
      </c>
      <c r="G77" s="748">
        <f>RANK(Global_ROAR[[#This Row],[Total2]],Global_ROAR[Total2],0)</f>
        <v>7</v>
      </c>
      <c r="H77" s="410" t="s">
        <v>1147</v>
      </c>
      <c r="I77" s="416">
        <v>14.444444444444443</v>
      </c>
      <c r="J77" s="748">
        <f>RANK(Global_ROAR[[#This Row],[Total4]],Global_ROAR[Total4],0)</f>
        <v>75</v>
      </c>
      <c r="K77" s="417" t="s">
        <v>1147</v>
      </c>
      <c r="L77" s="416">
        <v>18</v>
      </c>
      <c r="M77" s="748">
        <f>RANK(Global_ROAR[[#This Row],[Total6]],Global_ROAR[Total6],0)</f>
        <v>21</v>
      </c>
      <c r="N77" s="417" t="s">
        <v>1147</v>
      </c>
      <c r="O77" s="430">
        <v>14</v>
      </c>
      <c r="P77" s="750">
        <f>RANK(Global_ROAR[[#This Row],[Total8]],Global_ROAR[Total8],0)</f>
        <v>77</v>
      </c>
      <c r="Q77" s="417" t="s">
        <v>1147</v>
      </c>
      <c r="R77" s="454">
        <v>18</v>
      </c>
      <c r="S77" s="748">
        <f>RANK(Global_ROAR[[#This Row],[Total10]],Global_ROAR[Total10],0)</f>
        <v>9</v>
      </c>
      <c r="T77" s="742" t="s">
        <v>1147</v>
      </c>
    </row>
    <row r="78" spans="1:20">
      <c r="A78" s="504" t="s">
        <v>1531</v>
      </c>
      <c r="B78" s="353" t="s">
        <v>1503</v>
      </c>
      <c r="C78" s="401">
        <v>27.25</v>
      </c>
      <c r="D78" s="749">
        <f>RANK(Global_ROAR[[#This Row],[Total]],Global_ROAR[Total],0)</f>
        <v>34</v>
      </c>
      <c r="E78" s="402" t="s">
        <v>1147</v>
      </c>
      <c r="F78" s="409">
        <v>22.608333333333334</v>
      </c>
      <c r="G78" s="748">
        <f>RANK(Global_ROAR[[#This Row],[Total2]],Global_ROAR[Total2],0)</f>
        <v>68</v>
      </c>
      <c r="H78" s="410" t="s">
        <v>1147</v>
      </c>
      <c r="I78" s="416">
        <v>13.875</v>
      </c>
      <c r="J78" s="748">
        <f>RANK(Global_ROAR[[#This Row],[Total4]],Global_ROAR[Total4],0)</f>
        <v>82</v>
      </c>
      <c r="K78" s="417" t="s">
        <v>1147</v>
      </c>
      <c r="L78" s="416">
        <v>18</v>
      </c>
      <c r="M78" s="748">
        <f>RANK(Global_ROAR[[#This Row],[Total6]],Global_ROAR[Total6],0)</f>
        <v>21</v>
      </c>
      <c r="N78" s="417" t="s">
        <v>1147</v>
      </c>
      <c r="O78" s="447">
        <v>12</v>
      </c>
      <c r="P78" s="750">
        <f>RANK(Global_ROAR[[#This Row],[Total8]],Global_ROAR[Total8],0)</f>
        <v>106</v>
      </c>
      <c r="Q78" s="446" t="s">
        <v>1148</v>
      </c>
      <c r="R78" s="451">
        <v>12</v>
      </c>
      <c r="S78" s="748">
        <f>RANK(Global_ROAR[[#This Row],[Total10]],Global_ROAR[Total10],0)</f>
        <v>106</v>
      </c>
      <c r="T78" s="743" t="s">
        <v>1150</v>
      </c>
    </row>
    <row r="79" spans="1:20" s="436" customFormat="1">
      <c r="A79" s="504" t="s">
        <v>1525</v>
      </c>
      <c r="B79" s="353" t="s">
        <v>1500</v>
      </c>
      <c r="C79" s="401">
        <v>27.625</v>
      </c>
      <c r="D79" s="749">
        <f>RANK(Global_ROAR[[#This Row],[Total]],Global_ROAR[Total],0)</f>
        <v>23</v>
      </c>
      <c r="E79" s="402" t="s">
        <v>1147</v>
      </c>
      <c r="F79" s="409">
        <v>28.428571428571431</v>
      </c>
      <c r="G79" s="748">
        <f>RANK(Global_ROAR[[#This Row],[Total2]],Global_ROAR[Total2],0)</f>
        <v>3</v>
      </c>
      <c r="H79" s="410" t="s">
        <v>1147</v>
      </c>
      <c r="I79" s="416">
        <v>18.571428571428573</v>
      </c>
      <c r="J79" s="748">
        <f>RANK(Global_ROAR[[#This Row],[Total4]],Global_ROAR[Total4],0)</f>
        <v>10</v>
      </c>
      <c r="K79" s="417" t="s">
        <v>1147</v>
      </c>
      <c r="L79" s="416">
        <v>20</v>
      </c>
      <c r="M79" s="748">
        <f>RANK(Global_ROAR[[#This Row],[Total6]],Global_ROAR[Total6],0)</f>
        <v>1</v>
      </c>
      <c r="N79" s="417" t="s">
        <v>1147</v>
      </c>
      <c r="O79" s="430">
        <v>20</v>
      </c>
      <c r="P79" s="750">
        <f>RANK(Global_ROAR[[#This Row],[Total8]],Global_ROAR[Total8],0)</f>
        <v>1</v>
      </c>
      <c r="Q79" s="417" t="s">
        <v>1147</v>
      </c>
      <c r="R79" s="451">
        <v>13</v>
      </c>
      <c r="S79" s="748">
        <f>RANK(Global_ROAR[[#This Row],[Total10]],Global_ROAR[Total10],0)</f>
        <v>80</v>
      </c>
      <c r="T79" s="743" t="s">
        <v>1150</v>
      </c>
    </row>
    <row r="80" spans="1:20" s="436" customFormat="1">
      <c r="A80" s="504" t="s">
        <v>1524</v>
      </c>
      <c r="B80" s="353" t="s">
        <v>1499</v>
      </c>
      <c r="C80" s="401">
        <v>27.625</v>
      </c>
      <c r="D80" s="749">
        <f>RANK(Global_ROAR[[#This Row],[Total]],Global_ROAR[Total],0)</f>
        <v>23</v>
      </c>
      <c r="E80" s="402" t="s">
        <v>1147</v>
      </c>
      <c r="F80" s="409">
        <v>18.722222222222221</v>
      </c>
      <c r="G80" s="748">
        <f>RANK(Global_ROAR[[#This Row],[Total2]],Global_ROAR[Total2],0)</f>
        <v>114</v>
      </c>
      <c r="H80" s="410" t="s">
        <v>1148</v>
      </c>
      <c r="I80" s="416">
        <v>17.333333333333332</v>
      </c>
      <c r="J80" s="748">
        <f>RANK(Global_ROAR[[#This Row],[Total4]],Global_ROAR[Total4],0)</f>
        <v>29</v>
      </c>
      <c r="K80" s="417" t="s">
        <v>1147</v>
      </c>
      <c r="L80" s="416">
        <v>15</v>
      </c>
      <c r="M80" s="748">
        <f>RANK(Global_ROAR[[#This Row],[Total6]],Global_ROAR[Total6],0)</f>
        <v>72</v>
      </c>
      <c r="N80" s="417" t="s">
        <v>1147</v>
      </c>
      <c r="O80" s="430">
        <v>14</v>
      </c>
      <c r="P80" s="750">
        <f>RANK(Global_ROAR[[#This Row],[Total8]],Global_ROAR[Total8],0)</f>
        <v>77</v>
      </c>
      <c r="Q80" s="417" t="s">
        <v>1147</v>
      </c>
      <c r="R80" s="431">
        <v>15</v>
      </c>
      <c r="S80" s="748">
        <f>RANK(Global_ROAR[[#This Row],[Total10]],Global_ROAR[Total10],0)</f>
        <v>45</v>
      </c>
      <c r="T80" s="741" t="s">
        <v>1147</v>
      </c>
    </row>
    <row r="81" spans="1:20">
      <c r="A81" s="504" t="s">
        <v>892</v>
      </c>
      <c r="B81" s="353" t="s">
        <v>930</v>
      </c>
      <c r="C81" s="401">
        <v>25.75</v>
      </c>
      <c r="D81" s="749">
        <f>RANK(Global_ROAR[[#This Row],[Total]],Global_ROAR[Total],0)</f>
        <v>46</v>
      </c>
      <c r="E81" s="402" t="s">
        <v>1147</v>
      </c>
      <c r="F81" s="409">
        <v>24.375</v>
      </c>
      <c r="G81" s="748">
        <f>RANK(Global_ROAR[[#This Row],[Total2]],Global_ROAR[Total2],0)</f>
        <v>39</v>
      </c>
      <c r="H81" s="410" t="s">
        <v>1147</v>
      </c>
      <c r="I81" s="461">
        <v>13</v>
      </c>
      <c r="J81" s="748">
        <f>RANK(Global_ROAR[[#This Row],[Total4]],Global_ROAR[Total4],0)</f>
        <v>94</v>
      </c>
      <c r="K81" s="446" t="s">
        <v>1148</v>
      </c>
      <c r="L81" s="416">
        <v>14</v>
      </c>
      <c r="M81" s="748">
        <f>RANK(Global_ROAR[[#This Row],[Total6]],Global_ROAR[Total6],0)</f>
        <v>88</v>
      </c>
      <c r="N81" s="417" t="s">
        <v>1147</v>
      </c>
      <c r="O81" s="430">
        <v>16</v>
      </c>
      <c r="P81" s="750">
        <f>RANK(Global_ROAR[[#This Row],[Total8]],Global_ROAR[Total8],0)</f>
        <v>33</v>
      </c>
      <c r="Q81" s="417" t="s">
        <v>1147</v>
      </c>
      <c r="R81" s="431">
        <v>15</v>
      </c>
      <c r="S81" s="748">
        <f>RANK(Global_ROAR[[#This Row],[Total10]],Global_ROAR[Total10],0)</f>
        <v>45</v>
      </c>
      <c r="T81" s="741" t="s">
        <v>1147</v>
      </c>
    </row>
    <row r="82" spans="1:20">
      <c r="A82" s="504" t="s">
        <v>1554</v>
      </c>
      <c r="B82" s="353" t="s">
        <v>1503</v>
      </c>
      <c r="C82" s="401">
        <v>24</v>
      </c>
      <c r="D82" s="749">
        <f>RANK(Global_ROAR[[#This Row],[Total]],Global_ROAR[Total],0)</f>
        <v>75</v>
      </c>
      <c r="E82" s="402" t="s">
        <v>1147</v>
      </c>
      <c r="F82" s="409">
        <v>18.5</v>
      </c>
      <c r="G82" s="748">
        <f>RANK(Global_ROAR[[#This Row],[Total2]],Global_ROAR[Total2],0)</f>
        <v>115</v>
      </c>
      <c r="H82" s="410" t="s">
        <v>1148</v>
      </c>
      <c r="I82" s="461">
        <v>9.6666666666666661</v>
      </c>
      <c r="J82" s="748">
        <f>RANK(Global_ROAR[[#This Row],[Total4]],Global_ROAR[Total4],0)</f>
        <v>122</v>
      </c>
      <c r="K82" s="446" t="s">
        <v>1148</v>
      </c>
      <c r="L82" s="461">
        <v>12</v>
      </c>
      <c r="M82" s="748">
        <f>RANK(Global_ROAR[[#This Row],[Total6]],Global_ROAR[Total6],0)</f>
        <v>113</v>
      </c>
      <c r="N82" s="446" t="s">
        <v>1506</v>
      </c>
      <c r="O82" s="430">
        <v>18</v>
      </c>
      <c r="P82" s="750">
        <f>RANK(Global_ROAR[[#This Row],[Total8]],Global_ROAR[Total8],0)</f>
        <v>11</v>
      </c>
      <c r="Q82" s="417" t="s">
        <v>1147</v>
      </c>
      <c r="R82" s="431">
        <v>19</v>
      </c>
      <c r="S82" s="748">
        <f>RANK(Global_ROAR[[#This Row],[Total10]],Global_ROAR[Total10],0)</f>
        <v>2</v>
      </c>
      <c r="T82" s="741" t="s">
        <v>1147</v>
      </c>
    </row>
    <row r="83" spans="1:20">
      <c r="A83" s="504" t="s">
        <v>1528</v>
      </c>
      <c r="B83" s="353" t="s">
        <v>1499</v>
      </c>
      <c r="C83" s="401">
        <v>27.5</v>
      </c>
      <c r="D83" s="749">
        <f>RANK(Global_ROAR[[#This Row],[Total]],Global_ROAR[Total],0)</f>
        <v>27</v>
      </c>
      <c r="E83" s="402" t="s">
        <v>1147</v>
      </c>
      <c r="F83" s="409">
        <v>24.166666666666668</v>
      </c>
      <c r="G83" s="748">
        <f>RANK(Global_ROAR[[#This Row],[Total2]],Global_ROAR[Total2],0)</f>
        <v>42</v>
      </c>
      <c r="H83" s="410" t="s">
        <v>1147</v>
      </c>
      <c r="I83" s="416">
        <v>14</v>
      </c>
      <c r="J83" s="748">
        <f>RANK(Global_ROAR[[#This Row],[Total4]],Global_ROAR[Total4],0)</f>
        <v>76</v>
      </c>
      <c r="K83" s="417" t="s">
        <v>1147</v>
      </c>
      <c r="L83" s="416">
        <v>18</v>
      </c>
      <c r="M83" s="748">
        <f>RANK(Global_ROAR[[#This Row],[Total6]],Global_ROAR[Total6],0)</f>
        <v>21</v>
      </c>
      <c r="N83" s="417" t="s">
        <v>1147</v>
      </c>
      <c r="O83" s="430">
        <v>15</v>
      </c>
      <c r="P83" s="750">
        <f>RANK(Global_ROAR[[#This Row],[Total8]],Global_ROAR[Total8],0)</f>
        <v>58</v>
      </c>
      <c r="Q83" s="417" t="s">
        <v>1147</v>
      </c>
      <c r="R83" s="431">
        <v>16</v>
      </c>
      <c r="S83" s="748">
        <f>RANK(Global_ROAR[[#This Row],[Total10]],Global_ROAR[Total10],0)</f>
        <v>30</v>
      </c>
      <c r="T83" s="741" t="s">
        <v>1147</v>
      </c>
    </row>
    <row r="84" spans="1:20" s="436" customFormat="1">
      <c r="A84" s="504" t="s">
        <v>1541</v>
      </c>
      <c r="B84" s="353" t="s">
        <v>1503</v>
      </c>
      <c r="C84" s="401">
        <v>25.333333333333332</v>
      </c>
      <c r="D84" s="749">
        <f>RANK(Global_ROAR[[#This Row],[Total]],Global_ROAR[Total],0)</f>
        <v>51</v>
      </c>
      <c r="E84" s="402" t="s">
        <v>1147</v>
      </c>
      <c r="F84" s="409">
        <v>21.666666666666668</v>
      </c>
      <c r="G84" s="748">
        <f>RANK(Global_ROAR[[#This Row],[Total2]],Global_ROAR[Total2],0)</f>
        <v>80</v>
      </c>
      <c r="H84" s="410" t="s">
        <v>1147</v>
      </c>
      <c r="I84" s="416">
        <v>14.666666666666666</v>
      </c>
      <c r="J84" s="748">
        <f>RANK(Global_ROAR[[#This Row],[Total4]],Global_ROAR[Total4],0)</f>
        <v>71</v>
      </c>
      <c r="K84" s="417" t="s">
        <v>1147</v>
      </c>
      <c r="L84" s="416">
        <v>19</v>
      </c>
      <c r="M84" s="748">
        <f>RANK(Global_ROAR[[#This Row],[Total6]],Global_ROAR[Total6],0)</f>
        <v>9</v>
      </c>
      <c r="N84" s="417" t="s">
        <v>1147</v>
      </c>
      <c r="O84" s="447">
        <v>13</v>
      </c>
      <c r="P84" s="750">
        <f>RANK(Global_ROAR[[#This Row],[Total8]],Global_ROAR[Total8],0)</f>
        <v>90</v>
      </c>
      <c r="Q84" s="446" t="s">
        <v>1148</v>
      </c>
      <c r="R84" s="431">
        <v>16</v>
      </c>
      <c r="S84" s="748">
        <f>RANK(Global_ROAR[[#This Row],[Total10]],Global_ROAR[Total10],0)</f>
        <v>30</v>
      </c>
      <c r="T84" s="741" t="s">
        <v>1147</v>
      </c>
    </row>
    <row r="85" spans="1:20">
      <c r="A85" s="504" t="s">
        <v>895</v>
      </c>
      <c r="B85" s="353" t="s">
        <v>930</v>
      </c>
      <c r="C85" s="401">
        <v>28.5</v>
      </c>
      <c r="D85" s="749">
        <f>RANK(Global_ROAR[[#This Row],[Total]],Global_ROAR[Total],0)</f>
        <v>6</v>
      </c>
      <c r="E85" s="402" t="s">
        <v>1147</v>
      </c>
      <c r="F85" s="409">
        <v>28.041666666666664</v>
      </c>
      <c r="G85" s="748">
        <f>RANK(Global_ROAR[[#This Row],[Total2]],Global_ROAR[Total2],0)</f>
        <v>5</v>
      </c>
      <c r="H85" s="410" t="s">
        <v>1147</v>
      </c>
      <c r="I85" s="416">
        <v>13.666666666666668</v>
      </c>
      <c r="J85" s="748">
        <f>RANK(Global_ROAR[[#This Row],[Total4]],Global_ROAR[Total4],0)</f>
        <v>85</v>
      </c>
      <c r="K85" s="417" t="s">
        <v>1147</v>
      </c>
      <c r="L85" s="416">
        <v>15</v>
      </c>
      <c r="M85" s="748">
        <f>RANK(Global_ROAR[[#This Row],[Total6]],Global_ROAR[Total6],0)</f>
        <v>72</v>
      </c>
      <c r="N85" s="417" t="s">
        <v>1147</v>
      </c>
      <c r="O85" s="447">
        <v>11</v>
      </c>
      <c r="P85" s="750">
        <f>RANK(Global_ROAR[[#This Row],[Total8]],Global_ROAR[Total8],0)</f>
        <v>117</v>
      </c>
      <c r="Q85" s="446" t="s">
        <v>1148</v>
      </c>
      <c r="R85" s="451">
        <v>13</v>
      </c>
      <c r="S85" s="748">
        <f>RANK(Global_ROAR[[#This Row],[Total10]],Global_ROAR[Total10],0)</f>
        <v>80</v>
      </c>
      <c r="T85" s="743" t="s">
        <v>1150</v>
      </c>
    </row>
    <row r="86" spans="1:20">
      <c r="A86" s="504" t="s">
        <v>893</v>
      </c>
      <c r="B86" s="353" t="s">
        <v>930</v>
      </c>
      <c r="C86" s="401">
        <v>23.479166666666664</v>
      </c>
      <c r="D86" s="749">
        <f>RANK(Global_ROAR[[#This Row],[Total]],Global_ROAR[Total],0)</f>
        <v>83</v>
      </c>
      <c r="E86" s="402" t="s">
        <v>1147</v>
      </c>
      <c r="F86" s="409">
        <v>24.857142857142858</v>
      </c>
      <c r="G86" s="748">
        <f>RANK(Global_ROAR[[#This Row],[Total2]],Global_ROAR[Total2],0)</f>
        <v>29</v>
      </c>
      <c r="H86" s="410" t="s">
        <v>1147</v>
      </c>
      <c r="I86" s="461">
        <v>10.714285714285715</v>
      </c>
      <c r="J86" s="748">
        <f>RANK(Global_ROAR[[#This Row],[Total4]],Global_ROAR[Total4],0)</f>
        <v>114</v>
      </c>
      <c r="K86" s="446" t="s">
        <v>1148</v>
      </c>
      <c r="L86" s="416">
        <v>19</v>
      </c>
      <c r="M86" s="748">
        <f>RANK(Global_ROAR[[#This Row],[Total6]],Global_ROAR[Total6],0)</f>
        <v>9</v>
      </c>
      <c r="N86" s="417" t="s">
        <v>1147</v>
      </c>
      <c r="O86" s="430">
        <v>15</v>
      </c>
      <c r="P86" s="750">
        <f>RANK(Global_ROAR[[#This Row],[Total8]],Global_ROAR[Total8],0)</f>
        <v>58</v>
      </c>
      <c r="Q86" s="417" t="s">
        <v>1147</v>
      </c>
      <c r="R86" s="431">
        <v>17</v>
      </c>
      <c r="S86" s="748">
        <f>RANK(Global_ROAR[[#This Row],[Total10]],Global_ROAR[Total10],0)</f>
        <v>13</v>
      </c>
      <c r="T86" s="741" t="s">
        <v>1147</v>
      </c>
    </row>
    <row r="87" spans="1:20" s="436" customFormat="1">
      <c r="A87" s="504" t="s">
        <v>894</v>
      </c>
      <c r="B87" s="353" t="s">
        <v>930</v>
      </c>
      <c r="C87" s="401">
        <v>27.875</v>
      </c>
      <c r="D87" s="749">
        <f>RANK(Global_ROAR[[#This Row],[Total]],Global_ROAR[Total],0)</f>
        <v>16</v>
      </c>
      <c r="E87" s="402" t="s">
        <v>1147</v>
      </c>
      <c r="F87" s="409">
        <v>26.083333333333332</v>
      </c>
      <c r="G87" s="748">
        <f>RANK(Global_ROAR[[#This Row],[Total2]],Global_ROAR[Total2],0)</f>
        <v>16</v>
      </c>
      <c r="H87" s="410" t="s">
        <v>1147</v>
      </c>
      <c r="I87" s="416">
        <v>17.833333333333332</v>
      </c>
      <c r="J87" s="748">
        <f>RANK(Global_ROAR[[#This Row],[Total4]],Global_ROAR[Total4],0)</f>
        <v>17</v>
      </c>
      <c r="K87" s="417" t="s">
        <v>1147</v>
      </c>
      <c r="L87" s="461">
        <v>13</v>
      </c>
      <c r="M87" s="748">
        <f>RANK(Global_ROAR[[#This Row],[Total6]],Global_ROAR[Total6],0)</f>
        <v>98</v>
      </c>
      <c r="N87" s="446" t="s">
        <v>1148</v>
      </c>
      <c r="O87" s="430">
        <v>17</v>
      </c>
      <c r="P87" s="750">
        <f>RANK(Global_ROAR[[#This Row],[Total8]],Global_ROAR[Total8],0)</f>
        <v>14</v>
      </c>
      <c r="Q87" s="417" t="s">
        <v>1147</v>
      </c>
      <c r="R87" s="451">
        <v>12</v>
      </c>
      <c r="S87" s="748">
        <f>RANK(Global_ROAR[[#This Row],[Total10]],Global_ROAR[Total10],0)</f>
        <v>106</v>
      </c>
      <c r="T87" s="743" t="s">
        <v>1150</v>
      </c>
    </row>
    <row r="88" spans="1:20" s="436" customFormat="1">
      <c r="A88" s="504" t="s">
        <v>891</v>
      </c>
      <c r="B88" s="353" t="s">
        <v>930</v>
      </c>
      <c r="C88" s="401">
        <v>24.895833333333332</v>
      </c>
      <c r="D88" s="749">
        <f>RANK(Global_ROAR[[#This Row],[Total]],Global_ROAR[Total],0)</f>
        <v>55</v>
      </c>
      <c r="E88" s="402" t="s">
        <v>1147</v>
      </c>
      <c r="F88" s="409">
        <v>21.416666666666668</v>
      </c>
      <c r="G88" s="748">
        <f>RANK(Global_ROAR[[#This Row],[Total2]],Global_ROAR[Total2],0)</f>
        <v>83</v>
      </c>
      <c r="H88" s="410" t="s">
        <v>1147</v>
      </c>
      <c r="I88" s="461">
        <v>12.625</v>
      </c>
      <c r="J88" s="748">
        <f>RANK(Global_ROAR[[#This Row],[Total4]],Global_ROAR[Total4],0)</f>
        <v>100</v>
      </c>
      <c r="K88" s="446" t="s">
        <v>1148</v>
      </c>
      <c r="L88" s="461">
        <v>12</v>
      </c>
      <c r="M88" s="748">
        <f>RANK(Global_ROAR[[#This Row],[Total6]],Global_ROAR[Total6],0)</f>
        <v>113</v>
      </c>
      <c r="N88" s="446" t="s">
        <v>1148</v>
      </c>
      <c r="O88" s="430">
        <v>17</v>
      </c>
      <c r="P88" s="750">
        <f>RANK(Global_ROAR[[#This Row],[Total8]],Global_ROAR[Total8],0)</f>
        <v>14</v>
      </c>
      <c r="Q88" s="417" t="s">
        <v>1147</v>
      </c>
      <c r="R88" s="431">
        <v>15</v>
      </c>
      <c r="S88" s="748">
        <f>RANK(Global_ROAR[[#This Row],[Total10]],Global_ROAR[Total10],0)</f>
        <v>45</v>
      </c>
      <c r="T88" s="741" t="s">
        <v>1147</v>
      </c>
    </row>
    <row r="89" spans="1:20" s="436" customFormat="1">
      <c r="A89" s="504" t="s">
        <v>1568</v>
      </c>
      <c r="B89" s="353" t="s">
        <v>1503</v>
      </c>
      <c r="C89" s="401">
        <v>22.125</v>
      </c>
      <c r="D89" s="749">
        <f>RANK(Global_ROAR[[#This Row],[Total]],Global_ROAR[Total],0)</f>
        <v>99</v>
      </c>
      <c r="E89" s="402" t="s">
        <v>1147</v>
      </c>
      <c r="F89" s="409">
        <v>20.45</v>
      </c>
      <c r="G89" s="748">
        <f>RANK(Global_ROAR[[#This Row],[Total2]],Global_ROAR[Total2],0)</f>
        <v>97</v>
      </c>
      <c r="H89" s="410" t="s">
        <v>1147</v>
      </c>
      <c r="I89" s="461">
        <v>10.666666666666666</v>
      </c>
      <c r="J89" s="748">
        <f>RANK(Global_ROAR[[#This Row],[Total4]],Global_ROAR[Total4],0)</f>
        <v>115</v>
      </c>
      <c r="K89" s="446" t="s">
        <v>1148</v>
      </c>
      <c r="L89" s="416">
        <v>15</v>
      </c>
      <c r="M89" s="748">
        <f>RANK(Global_ROAR[[#This Row],[Total6]],Global_ROAR[Total6],0)</f>
        <v>72</v>
      </c>
      <c r="N89" s="417" t="s">
        <v>1147</v>
      </c>
      <c r="O89" s="430">
        <v>14</v>
      </c>
      <c r="P89" s="750">
        <f>RANK(Global_ROAR[[#This Row],[Total8]],Global_ROAR[Total8],0)</f>
        <v>77</v>
      </c>
      <c r="Q89" s="417" t="s">
        <v>1147</v>
      </c>
      <c r="R89" s="451">
        <v>12</v>
      </c>
      <c r="S89" s="748">
        <f>RANK(Global_ROAR[[#This Row],[Total10]],Global_ROAR[Total10],0)</f>
        <v>106</v>
      </c>
      <c r="T89" s="743" t="s">
        <v>1150</v>
      </c>
    </row>
    <row r="90" spans="1:20" s="436" customFormat="1" ht="12.75" customHeight="1">
      <c r="A90" s="504" t="s">
        <v>896</v>
      </c>
      <c r="B90" s="353" t="s">
        <v>930</v>
      </c>
      <c r="C90" s="468">
        <v>19.833333333333336</v>
      </c>
      <c r="D90" s="749">
        <f>RANK(Global_ROAR[[#This Row],[Total]],Global_ROAR[Total],0)</f>
        <v>115</v>
      </c>
      <c r="E90" s="402" t="s">
        <v>1152</v>
      </c>
      <c r="F90" s="409">
        <v>21.75</v>
      </c>
      <c r="G90" s="748">
        <f>RANK(Global_ROAR[[#This Row],[Total2]],Global_ROAR[Total2],0)</f>
        <v>79</v>
      </c>
      <c r="H90" s="410" t="s">
        <v>1147</v>
      </c>
      <c r="I90" s="461">
        <v>12.666666666666666</v>
      </c>
      <c r="J90" s="748">
        <f>RANK(Global_ROAR[[#This Row],[Total4]],Global_ROAR[Total4],0)</f>
        <v>96</v>
      </c>
      <c r="K90" s="446" t="s">
        <v>1148</v>
      </c>
      <c r="L90" s="416">
        <v>19</v>
      </c>
      <c r="M90" s="748">
        <f>RANK(Global_ROAR[[#This Row],[Total6]],Global_ROAR[Total6],0)</f>
        <v>9</v>
      </c>
      <c r="N90" s="417" t="s">
        <v>1147</v>
      </c>
      <c r="O90" s="447">
        <v>10</v>
      </c>
      <c r="P90" s="750">
        <f>RANK(Global_ROAR[[#This Row],[Total8]],Global_ROAR[Total8],0)</f>
        <v>126</v>
      </c>
      <c r="Q90" s="446" t="s">
        <v>1148</v>
      </c>
      <c r="R90" s="431">
        <v>14</v>
      </c>
      <c r="S90" s="748">
        <f>RANK(Global_ROAR[[#This Row],[Total10]],Global_ROAR[Total10],0)</f>
        <v>67</v>
      </c>
      <c r="T90" s="741" t="s">
        <v>1147</v>
      </c>
    </row>
    <row r="91" spans="1:20" s="436" customFormat="1">
      <c r="A91" s="504" t="s">
        <v>897</v>
      </c>
      <c r="B91" s="353" t="s">
        <v>930</v>
      </c>
      <c r="C91" s="401">
        <v>28.375</v>
      </c>
      <c r="D91" s="749">
        <f>RANK(Global_ROAR[[#This Row],[Total]],Global_ROAR[Total],0)</f>
        <v>7</v>
      </c>
      <c r="E91" s="402" t="s">
        <v>1147</v>
      </c>
      <c r="F91" s="409">
        <v>24.074999999999999</v>
      </c>
      <c r="G91" s="748">
        <f>RANK(Global_ROAR[[#This Row],[Total2]],Global_ROAR[Total2],0)</f>
        <v>44</v>
      </c>
      <c r="H91" s="410" t="s">
        <v>1147</v>
      </c>
      <c r="I91" s="416">
        <v>18</v>
      </c>
      <c r="J91" s="748">
        <f>RANK(Global_ROAR[[#This Row],[Total4]],Global_ROAR[Total4],0)</f>
        <v>13</v>
      </c>
      <c r="K91" s="417" t="s">
        <v>1147</v>
      </c>
      <c r="L91" s="416">
        <v>17</v>
      </c>
      <c r="M91" s="748">
        <f>RANK(Global_ROAR[[#This Row],[Total6]],Global_ROAR[Total6],0)</f>
        <v>39</v>
      </c>
      <c r="N91" s="417" t="s">
        <v>1147</v>
      </c>
      <c r="O91" s="430">
        <v>15</v>
      </c>
      <c r="P91" s="750">
        <f>RANK(Global_ROAR[[#This Row],[Total8]],Global_ROAR[Total8],0)</f>
        <v>58</v>
      </c>
      <c r="Q91" s="417" t="s">
        <v>1147</v>
      </c>
      <c r="R91" s="431">
        <v>14</v>
      </c>
      <c r="S91" s="748">
        <f>RANK(Global_ROAR[[#This Row],[Total10]],Global_ROAR[Total10],0)</f>
        <v>67</v>
      </c>
      <c r="T91" s="741" t="s">
        <v>1147</v>
      </c>
    </row>
    <row r="92" spans="1:20" s="436" customFormat="1">
      <c r="A92" s="504" t="s">
        <v>898</v>
      </c>
      <c r="B92" s="353" t="s">
        <v>930</v>
      </c>
      <c r="C92" s="401">
        <v>23.305555555555554</v>
      </c>
      <c r="D92" s="749">
        <f>RANK(Global_ROAR[[#This Row],[Total]],Global_ROAR[Total],0)</f>
        <v>85</v>
      </c>
      <c r="E92" s="402" t="s">
        <v>1147</v>
      </c>
      <c r="F92" s="409">
        <v>20.333333333333332</v>
      </c>
      <c r="G92" s="748">
        <f>RANK(Global_ROAR[[#This Row],[Total2]],Global_ROAR[Total2],0)</f>
        <v>99</v>
      </c>
      <c r="H92" s="410" t="s">
        <v>1147</v>
      </c>
      <c r="I92" s="461">
        <v>13.333333333333332</v>
      </c>
      <c r="J92" s="748">
        <f>RANK(Global_ROAR[[#This Row],[Total4]],Global_ROAR[Total4],0)</f>
        <v>90</v>
      </c>
      <c r="K92" s="446" t="s">
        <v>1148</v>
      </c>
      <c r="L92" s="461">
        <v>13</v>
      </c>
      <c r="M92" s="748">
        <f>RANK(Global_ROAR[[#This Row],[Total6]],Global_ROAR[Total6],0)</f>
        <v>98</v>
      </c>
      <c r="N92" s="446" t="s">
        <v>1148</v>
      </c>
      <c r="O92" s="430">
        <v>15</v>
      </c>
      <c r="P92" s="750">
        <f>RANK(Global_ROAR[[#This Row],[Total8]],Global_ROAR[Total8],0)</f>
        <v>58</v>
      </c>
      <c r="Q92" s="417" t="s">
        <v>1147</v>
      </c>
      <c r="R92" s="451">
        <v>12</v>
      </c>
      <c r="S92" s="748">
        <f>RANK(Global_ROAR[[#This Row],[Total10]],Global_ROAR[Total10],0)</f>
        <v>106</v>
      </c>
      <c r="T92" s="743" t="s">
        <v>1150</v>
      </c>
    </row>
    <row r="93" spans="1:20" s="436" customFormat="1">
      <c r="A93" s="504" t="s">
        <v>1529</v>
      </c>
      <c r="B93" s="353" t="s">
        <v>1503</v>
      </c>
      <c r="C93" s="401">
        <v>27.5</v>
      </c>
      <c r="D93" s="749">
        <f>RANK(Global_ROAR[[#This Row],[Total]],Global_ROAR[Total],0)</f>
        <v>27</v>
      </c>
      <c r="E93" s="402" t="s">
        <v>1147</v>
      </c>
      <c r="F93" s="409">
        <v>24.75</v>
      </c>
      <c r="G93" s="748">
        <f>RANK(Global_ROAR[[#This Row],[Total2]],Global_ROAR[Total2],0)</f>
        <v>31</v>
      </c>
      <c r="H93" s="410" t="s">
        <v>1147</v>
      </c>
      <c r="I93" s="416">
        <v>15.3</v>
      </c>
      <c r="J93" s="748">
        <f>RANK(Global_ROAR[[#This Row],[Total4]],Global_ROAR[Total4],0)</f>
        <v>57</v>
      </c>
      <c r="K93" s="417" t="s">
        <v>1147</v>
      </c>
      <c r="L93" s="416">
        <v>20</v>
      </c>
      <c r="M93" s="748">
        <f>RANK(Global_ROAR[[#This Row],[Total6]],Global_ROAR[Total6],0)</f>
        <v>1</v>
      </c>
      <c r="N93" s="417" t="s">
        <v>1147</v>
      </c>
      <c r="O93" s="430">
        <v>16</v>
      </c>
      <c r="P93" s="750">
        <f>RANK(Global_ROAR[[#This Row],[Total8]],Global_ROAR[Total8],0)</f>
        <v>33</v>
      </c>
      <c r="Q93" s="417" t="s">
        <v>1147</v>
      </c>
      <c r="R93" s="431">
        <v>17</v>
      </c>
      <c r="S93" s="748">
        <f>RANK(Global_ROAR[[#This Row],[Total10]],Global_ROAR[Total10],0)</f>
        <v>13</v>
      </c>
      <c r="T93" s="741" t="s">
        <v>1147</v>
      </c>
    </row>
    <row r="94" spans="1:20">
      <c r="A94" s="504" t="s">
        <v>1557</v>
      </c>
      <c r="B94" s="353" t="s">
        <v>1503</v>
      </c>
      <c r="C94" s="401">
        <v>23.666666666666668</v>
      </c>
      <c r="D94" s="749">
        <f>RANK(Global_ROAR[[#This Row],[Total]],Global_ROAR[Total],0)</f>
        <v>79</v>
      </c>
      <c r="E94" s="402" t="s">
        <v>1147</v>
      </c>
      <c r="F94" s="409">
        <v>27.035714285714285</v>
      </c>
      <c r="G94" s="748">
        <f>RANK(Global_ROAR[[#This Row],[Total2]],Global_ROAR[Total2],0)</f>
        <v>11</v>
      </c>
      <c r="H94" s="410" t="s">
        <v>1147</v>
      </c>
      <c r="I94" s="461">
        <v>12.375</v>
      </c>
      <c r="J94" s="748">
        <f>RANK(Global_ROAR[[#This Row],[Total4]],Global_ROAR[Total4],0)</f>
        <v>102</v>
      </c>
      <c r="K94" s="446" t="s">
        <v>1148</v>
      </c>
      <c r="L94" s="416">
        <v>18</v>
      </c>
      <c r="M94" s="748">
        <f>RANK(Global_ROAR[[#This Row],[Total6]],Global_ROAR[Total6],0)</f>
        <v>21</v>
      </c>
      <c r="N94" s="417" t="s">
        <v>1147</v>
      </c>
      <c r="O94" s="447">
        <v>12</v>
      </c>
      <c r="P94" s="750">
        <f>RANK(Global_ROAR[[#This Row],[Total8]],Global_ROAR[Total8],0)</f>
        <v>106</v>
      </c>
      <c r="Q94" s="446" t="s">
        <v>1148</v>
      </c>
      <c r="R94" s="431">
        <v>14</v>
      </c>
      <c r="S94" s="748">
        <f>RANK(Global_ROAR[[#This Row],[Total10]],Global_ROAR[Total10],0)</f>
        <v>67</v>
      </c>
      <c r="T94" s="741" t="s">
        <v>1147</v>
      </c>
    </row>
    <row r="95" spans="1:20">
      <c r="A95" s="504" t="s">
        <v>1507</v>
      </c>
      <c r="B95" s="353" t="s">
        <v>1501</v>
      </c>
      <c r="C95" s="401">
        <v>23.729166666666668</v>
      </c>
      <c r="D95" s="749">
        <f>RANK(Global_ROAR[[#This Row],[Total]],Global_ROAR[Total],0)</f>
        <v>78</v>
      </c>
      <c r="E95" s="402" t="s">
        <v>1147</v>
      </c>
      <c r="F95" s="409">
        <v>23.1875</v>
      </c>
      <c r="G95" s="748">
        <f>RANK(Global_ROAR[[#This Row],[Total2]],Global_ROAR[Total2],0)</f>
        <v>62</v>
      </c>
      <c r="H95" s="410" t="s">
        <v>1147</v>
      </c>
      <c r="I95" s="416">
        <v>16.75</v>
      </c>
      <c r="J95" s="748">
        <f>RANK(Global_ROAR[[#This Row],[Total4]],Global_ROAR[Total4],0)</f>
        <v>36</v>
      </c>
      <c r="K95" s="417" t="s">
        <v>1147</v>
      </c>
      <c r="L95" s="461">
        <v>13</v>
      </c>
      <c r="M95" s="748">
        <f>RANK(Global_ROAR[[#This Row],[Total6]],Global_ROAR[Total6],0)</f>
        <v>98</v>
      </c>
      <c r="N95" s="446" t="s">
        <v>1148</v>
      </c>
      <c r="O95" s="447">
        <v>13</v>
      </c>
      <c r="P95" s="750">
        <f>RANK(Global_ROAR[[#This Row],[Total8]],Global_ROAR[Total8],0)</f>
        <v>90</v>
      </c>
      <c r="Q95" s="446" t="s">
        <v>1148</v>
      </c>
      <c r="R95" s="451">
        <v>12</v>
      </c>
      <c r="S95" s="748">
        <f>RANK(Global_ROAR[[#This Row],[Total10]],Global_ROAR[Total10],0)</f>
        <v>106</v>
      </c>
      <c r="T95" s="743" t="s">
        <v>1150</v>
      </c>
    </row>
    <row r="96" spans="1:20" s="436" customFormat="1">
      <c r="A96" s="504" t="s">
        <v>1536</v>
      </c>
      <c r="B96" s="353" t="s">
        <v>1500</v>
      </c>
      <c r="C96" s="401">
        <v>26.083333333333336</v>
      </c>
      <c r="D96" s="749">
        <f>RANK(Global_ROAR[[#This Row],[Total]],Global_ROAR[Total],0)</f>
        <v>42</v>
      </c>
      <c r="E96" s="402" t="s">
        <v>1147</v>
      </c>
      <c r="F96" s="409">
        <v>23.55</v>
      </c>
      <c r="G96" s="748">
        <f>RANK(Global_ROAR[[#This Row],[Total2]],Global_ROAR[Total2],0)</f>
        <v>55</v>
      </c>
      <c r="H96" s="410" t="s">
        <v>1147</v>
      </c>
      <c r="I96" s="416">
        <v>17.75</v>
      </c>
      <c r="J96" s="748">
        <f>RANK(Global_ROAR[[#This Row],[Total4]],Global_ROAR[Total4],0)</f>
        <v>20</v>
      </c>
      <c r="K96" s="417" t="s">
        <v>1147</v>
      </c>
      <c r="L96" s="416">
        <v>19</v>
      </c>
      <c r="M96" s="748">
        <f>RANK(Global_ROAR[[#This Row],[Total6]],Global_ROAR[Total6],0)</f>
        <v>9</v>
      </c>
      <c r="N96" s="417" t="s">
        <v>1147</v>
      </c>
      <c r="O96" s="430">
        <v>17</v>
      </c>
      <c r="P96" s="750">
        <f>RANK(Global_ROAR[[#This Row],[Total8]],Global_ROAR[Total8],0)</f>
        <v>14</v>
      </c>
      <c r="Q96" s="417" t="s">
        <v>1147</v>
      </c>
      <c r="R96" s="431">
        <v>15</v>
      </c>
      <c r="S96" s="748">
        <f>RANK(Global_ROAR[[#This Row],[Total10]],Global_ROAR[Total10],0)</f>
        <v>45</v>
      </c>
      <c r="T96" s="741" t="s">
        <v>1147</v>
      </c>
    </row>
    <row r="97" spans="1:20" s="436" customFormat="1">
      <c r="A97" s="504" t="s">
        <v>1574</v>
      </c>
      <c r="B97" s="353" t="s">
        <v>1500</v>
      </c>
      <c r="C97" s="401">
        <v>21.638888888888889</v>
      </c>
      <c r="D97" s="749">
        <f>RANK(Global_ROAR[[#This Row],[Total]],Global_ROAR[Total],0)</f>
        <v>107</v>
      </c>
      <c r="E97" s="402" t="s">
        <v>1147</v>
      </c>
      <c r="F97" s="409">
        <v>20.225000000000001</v>
      </c>
      <c r="G97" s="748">
        <f>RANK(Global_ROAR[[#This Row],[Total2]],Global_ROAR[Total2],0)</f>
        <v>102</v>
      </c>
      <c r="H97" s="410" t="s">
        <v>1147</v>
      </c>
      <c r="I97" s="416">
        <v>17.8</v>
      </c>
      <c r="J97" s="748">
        <f>RANK(Global_ROAR[[#This Row],[Total4]],Global_ROAR[Total4],0)</f>
        <v>18</v>
      </c>
      <c r="K97" s="417" t="s">
        <v>1147</v>
      </c>
      <c r="L97" s="416">
        <v>17</v>
      </c>
      <c r="M97" s="748">
        <f>RANK(Global_ROAR[[#This Row],[Total6]],Global_ROAR[Total6],0)</f>
        <v>39</v>
      </c>
      <c r="N97" s="417" t="s">
        <v>1147</v>
      </c>
      <c r="O97" s="430">
        <v>17</v>
      </c>
      <c r="P97" s="750">
        <f>RANK(Global_ROAR[[#This Row],[Total8]],Global_ROAR[Total8],0)</f>
        <v>14</v>
      </c>
      <c r="Q97" s="417" t="s">
        <v>1147</v>
      </c>
      <c r="R97" s="431">
        <v>15</v>
      </c>
      <c r="S97" s="748">
        <f>RANK(Global_ROAR[[#This Row],[Total10]],Global_ROAR[Total10],0)</f>
        <v>45</v>
      </c>
      <c r="T97" s="741" t="s">
        <v>1147</v>
      </c>
    </row>
    <row r="98" spans="1:20">
      <c r="A98" s="504" t="s">
        <v>1542</v>
      </c>
      <c r="B98" s="353" t="s">
        <v>1503</v>
      </c>
      <c r="C98" s="401">
        <v>25.333333333333332</v>
      </c>
      <c r="D98" s="749">
        <f>RANK(Global_ROAR[[#This Row],[Total]],Global_ROAR[Total],0)</f>
        <v>51</v>
      </c>
      <c r="E98" s="402" t="s">
        <v>1147</v>
      </c>
      <c r="F98" s="409">
        <v>17.166666666666668</v>
      </c>
      <c r="G98" s="748">
        <f>RANK(Global_ROAR[[#This Row],[Total2]],Global_ROAR[Total2],0)</f>
        <v>125</v>
      </c>
      <c r="H98" s="410" t="s">
        <v>1148</v>
      </c>
      <c r="I98" s="461">
        <v>11</v>
      </c>
      <c r="J98" s="748">
        <f>RANK(Global_ROAR[[#This Row],[Total4]],Global_ROAR[Total4],0)</f>
        <v>111</v>
      </c>
      <c r="K98" s="446" t="s">
        <v>1148</v>
      </c>
      <c r="L98" s="416">
        <v>14</v>
      </c>
      <c r="M98" s="748">
        <f>RANK(Global_ROAR[[#This Row],[Total6]],Global_ROAR[Total6],0)</f>
        <v>88</v>
      </c>
      <c r="N98" s="417" t="s">
        <v>1147</v>
      </c>
      <c r="O98" s="447">
        <v>13</v>
      </c>
      <c r="P98" s="750">
        <f>RANK(Global_ROAR[[#This Row],[Total8]],Global_ROAR[Total8],0)</f>
        <v>90</v>
      </c>
      <c r="Q98" s="446" t="s">
        <v>1148</v>
      </c>
      <c r="R98" s="451">
        <v>13</v>
      </c>
      <c r="S98" s="748">
        <f>RANK(Global_ROAR[[#This Row],[Total10]],Global_ROAR[Total10],0)</f>
        <v>80</v>
      </c>
      <c r="T98" s="743" t="s">
        <v>1150</v>
      </c>
    </row>
    <row r="99" spans="1:20">
      <c r="A99" s="504" t="s">
        <v>1556</v>
      </c>
      <c r="B99" s="353" t="s">
        <v>1503</v>
      </c>
      <c r="C99" s="401">
        <v>23.791666666666664</v>
      </c>
      <c r="D99" s="749">
        <f>RANK(Global_ROAR[[#This Row],[Total]],Global_ROAR[Total],0)</f>
        <v>77</v>
      </c>
      <c r="E99" s="402" t="s">
        <v>1147</v>
      </c>
      <c r="F99" s="409">
        <v>28.3</v>
      </c>
      <c r="G99" s="748">
        <f>RANK(Global_ROAR[[#This Row],[Total2]],Global_ROAR[Total2],0)</f>
        <v>4</v>
      </c>
      <c r="H99" s="410" t="s">
        <v>1147</v>
      </c>
      <c r="I99" s="416">
        <v>15.8</v>
      </c>
      <c r="J99" s="748">
        <f>RANK(Global_ROAR[[#This Row],[Total4]],Global_ROAR[Total4],0)</f>
        <v>50</v>
      </c>
      <c r="K99" s="417" t="s">
        <v>1147</v>
      </c>
      <c r="L99" s="416">
        <v>18</v>
      </c>
      <c r="M99" s="748">
        <f>RANK(Global_ROAR[[#This Row],[Total6]],Global_ROAR[Total6],0)</f>
        <v>21</v>
      </c>
      <c r="N99" s="417" t="s">
        <v>1147</v>
      </c>
      <c r="O99" s="430">
        <v>17</v>
      </c>
      <c r="P99" s="750">
        <f>RANK(Global_ROAR[[#This Row],[Total8]],Global_ROAR[Total8],0)</f>
        <v>14</v>
      </c>
      <c r="Q99" s="417" t="s">
        <v>1147</v>
      </c>
      <c r="R99" s="451">
        <v>12</v>
      </c>
      <c r="S99" s="748">
        <f>RANK(Global_ROAR[[#This Row],[Total10]],Global_ROAR[Total10],0)</f>
        <v>106</v>
      </c>
      <c r="T99" s="743" t="s">
        <v>1150</v>
      </c>
    </row>
    <row r="100" spans="1:20">
      <c r="A100" s="504" t="s">
        <v>1560</v>
      </c>
      <c r="B100" s="353" t="s">
        <v>1503</v>
      </c>
      <c r="C100" s="401">
        <v>23.222222222222221</v>
      </c>
      <c r="D100" s="749">
        <f>RANK(Global_ROAR[[#This Row],[Total]],Global_ROAR[Total],0)</f>
        <v>87</v>
      </c>
      <c r="E100" s="402" t="s">
        <v>1147</v>
      </c>
      <c r="F100" s="409">
        <v>17.25</v>
      </c>
      <c r="G100" s="748">
        <f>RANK(Global_ROAR[[#This Row],[Total2]],Global_ROAR[Total2],0)</f>
        <v>124</v>
      </c>
      <c r="H100" s="410" t="s">
        <v>1148</v>
      </c>
      <c r="I100" s="461">
        <v>12.666666666666666</v>
      </c>
      <c r="J100" s="748">
        <f>RANK(Global_ROAR[[#This Row],[Total4]],Global_ROAR[Total4],0)</f>
        <v>96</v>
      </c>
      <c r="K100" s="446" t="s">
        <v>1148</v>
      </c>
      <c r="L100" s="461">
        <v>9</v>
      </c>
      <c r="M100" s="748">
        <f>RANK(Global_ROAR[[#This Row],[Total6]],Global_ROAR[Total6],0)</f>
        <v>132</v>
      </c>
      <c r="N100" s="446" t="s">
        <v>1148</v>
      </c>
      <c r="O100" s="447">
        <v>11</v>
      </c>
      <c r="P100" s="750">
        <f>RANK(Global_ROAR[[#This Row],[Total8]],Global_ROAR[Total8],0)</f>
        <v>117</v>
      </c>
      <c r="Q100" s="446" t="s">
        <v>1148</v>
      </c>
      <c r="R100" s="733">
        <v>7</v>
      </c>
      <c r="S100" s="748">
        <f>RANK(Global_ROAR[[#This Row],[Total10]],Global_ROAR[Total10],0)</f>
        <v>132</v>
      </c>
      <c r="T100" s="744" t="s">
        <v>1149</v>
      </c>
    </row>
    <row r="101" spans="1:20">
      <c r="A101" s="504" t="s">
        <v>1522</v>
      </c>
      <c r="B101" s="353" t="s">
        <v>1500</v>
      </c>
      <c r="C101" s="401">
        <v>27.833333333333332</v>
      </c>
      <c r="D101" s="749">
        <f>RANK(Global_ROAR[[#This Row],[Total]],Global_ROAR[Total],0)</f>
        <v>20</v>
      </c>
      <c r="E101" s="402" t="s">
        <v>1147</v>
      </c>
      <c r="F101" s="409">
        <v>27.433333333333302</v>
      </c>
      <c r="G101" s="748">
        <f>RANK(Global_ROAR[[#This Row],[Total2]],Global_ROAR[Total2],0)</f>
        <v>8</v>
      </c>
      <c r="H101" s="410" t="s">
        <v>1147</v>
      </c>
      <c r="I101" s="416">
        <v>18</v>
      </c>
      <c r="J101" s="748">
        <f>RANK(Global_ROAR[[#This Row],[Total4]],Global_ROAR[Total4],0)</f>
        <v>13</v>
      </c>
      <c r="K101" s="417" t="s">
        <v>1147</v>
      </c>
      <c r="L101" s="416">
        <v>19</v>
      </c>
      <c r="M101" s="748">
        <f>RANK(Global_ROAR[[#This Row],[Total6]],Global_ROAR[Total6],0)</f>
        <v>9</v>
      </c>
      <c r="N101" s="417" t="s">
        <v>1147</v>
      </c>
      <c r="O101" s="430">
        <v>17</v>
      </c>
      <c r="P101" s="750">
        <f>RANK(Global_ROAR[[#This Row],[Total8]],Global_ROAR[Total8],0)</f>
        <v>14</v>
      </c>
      <c r="Q101" s="417" t="s">
        <v>1147</v>
      </c>
      <c r="R101" s="431">
        <v>15</v>
      </c>
      <c r="S101" s="748">
        <f>RANK(Global_ROAR[[#This Row],[Total10]],Global_ROAR[Total10],0)</f>
        <v>45</v>
      </c>
      <c r="T101" s="741" t="s">
        <v>1147</v>
      </c>
    </row>
    <row r="102" spans="1:20">
      <c r="A102" s="504" t="s">
        <v>1592</v>
      </c>
      <c r="B102" s="353" t="s">
        <v>1499</v>
      </c>
      <c r="C102" s="469">
        <v>15</v>
      </c>
      <c r="D102" s="749">
        <f>RANK(Global_ROAR[[#This Row],[Total]],Global_ROAR[Total],0)</f>
        <v>132</v>
      </c>
      <c r="E102" s="402" t="s">
        <v>1148</v>
      </c>
      <c r="F102" s="409">
        <v>23.5</v>
      </c>
      <c r="G102" s="748">
        <f>RANK(Global_ROAR[[#This Row],[Total2]],Global_ROAR[Total2],0)</f>
        <v>56</v>
      </c>
      <c r="H102" s="410" t="s">
        <v>1147</v>
      </c>
      <c r="I102" s="461">
        <v>9</v>
      </c>
      <c r="J102" s="748">
        <f>RANK(Global_ROAR[[#This Row],[Total4]],Global_ROAR[Total4],0)</f>
        <v>129</v>
      </c>
      <c r="K102" s="446" t="s">
        <v>1148</v>
      </c>
      <c r="L102" s="461">
        <v>13</v>
      </c>
      <c r="M102" s="748">
        <f>RANK(Global_ROAR[[#This Row],[Total6]],Global_ROAR[Total6],0)</f>
        <v>98</v>
      </c>
      <c r="N102" s="446" t="s">
        <v>1148</v>
      </c>
      <c r="O102" s="430">
        <v>16</v>
      </c>
      <c r="P102" s="750">
        <f>RANK(Global_ROAR[[#This Row],[Total8]],Global_ROAR[Total8],0)</f>
        <v>33</v>
      </c>
      <c r="Q102" s="417" t="s">
        <v>1147</v>
      </c>
      <c r="R102" s="451">
        <v>13</v>
      </c>
      <c r="S102" s="748">
        <f>RANK(Global_ROAR[[#This Row],[Total10]],Global_ROAR[Total10],0)</f>
        <v>80</v>
      </c>
      <c r="T102" s="743" t="s">
        <v>1150</v>
      </c>
    </row>
    <row r="103" spans="1:20">
      <c r="A103" s="504" t="s">
        <v>1530</v>
      </c>
      <c r="B103" s="353" t="s">
        <v>1499</v>
      </c>
      <c r="C103" s="401">
        <v>27.5</v>
      </c>
      <c r="D103" s="749">
        <f>RANK(Global_ROAR[[#This Row],[Total]],Global_ROAR[Total],0)</f>
        <v>27</v>
      </c>
      <c r="E103" s="402" t="s">
        <v>1147</v>
      </c>
      <c r="F103" s="409">
        <v>22.3</v>
      </c>
      <c r="G103" s="748">
        <f>RANK(Global_ROAR[[#This Row],[Total2]],Global_ROAR[Total2],0)</f>
        <v>73</v>
      </c>
      <c r="H103" s="410" t="s">
        <v>1147</v>
      </c>
      <c r="I103" s="416">
        <v>19</v>
      </c>
      <c r="J103" s="748">
        <f>RANK(Global_ROAR[[#This Row],[Total4]],Global_ROAR[Total4],0)</f>
        <v>6</v>
      </c>
      <c r="K103" s="417" t="s">
        <v>1147</v>
      </c>
      <c r="L103" s="416">
        <v>18</v>
      </c>
      <c r="M103" s="748">
        <f>RANK(Global_ROAR[[#This Row],[Total6]],Global_ROAR[Total6],0)</f>
        <v>21</v>
      </c>
      <c r="N103" s="417" t="s">
        <v>1147</v>
      </c>
      <c r="O103" s="447">
        <v>10</v>
      </c>
      <c r="P103" s="750">
        <f>RANK(Global_ROAR[[#This Row],[Total8]],Global_ROAR[Total8],0)</f>
        <v>126</v>
      </c>
      <c r="Q103" s="446" t="s">
        <v>1148</v>
      </c>
      <c r="R103" s="733">
        <v>8</v>
      </c>
      <c r="S103" s="748">
        <f>RANK(Global_ROAR[[#This Row],[Total10]],Global_ROAR[Total10],0)</f>
        <v>131</v>
      </c>
      <c r="T103" s="744" t="s">
        <v>1149</v>
      </c>
    </row>
    <row r="104" spans="1:20">
      <c r="A104" s="504" t="s">
        <v>899</v>
      </c>
      <c r="B104" s="353" t="s">
        <v>930</v>
      </c>
      <c r="C104" s="401">
        <v>26.5</v>
      </c>
      <c r="D104" s="749">
        <f>RANK(Global_ROAR[[#This Row],[Total]],Global_ROAR[Total],0)</f>
        <v>39</v>
      </c>
      <c r="E104" s="402" t="s">
        <v>1147</v>
      </c>
      <c r="F104" s="409">
        <v>23.05</v>
      </c>
      <c r="G104" s="748">
        <f>RANK(Global_ROAR[[#This Row],[Total2]],Global_ROAR[Total2],0)</f>
        <v>65</v>
      </c>
      <c r="H104" s="410" t="s">
        <v>1147</v>
      </c>
      <c r="I104" s="416">
        <v>14</v>
      </c>
      <c r="J104" s="748">
        <f>RANK(Global_ROAR[[#This Row],[Total4]],Global_ROAR[Total4],0)</f>
        <v>76</v>
      </c>
      <c r="K104" s="417" t="s">
        <v>1147</v>
      </c>
      <c r="L104" s="416">
        <v>18</v>
      </c>
      <c r="M104" s="748">
        <f>RANK(Global_ROAR[[#This Row],[Total6]],Global_ROAR[Total6],0)</f>
        <v>21</v>
      </c>
      <c r="N104" s="417" t="s">
        <v>1147</v>
      </c>
      <c r="O104" s="447">
        <v>12</v>
      </c>
      <c r="P104" s="750">
        <f>RANK(Global_ROAR[[#This Row],[Total8]],Global_ROAR[Total8],0)</f>
        <v>106</v>
      </c>
      <c r="Q104" s="446" t="s">
        <v>1148</v>
      </c>
      <c r="R104" s="451">
        <v>13</v>
      </c>
      <c r="S104" s="748">
        <f>RANK(Global_ROAR[[#This Row],[Total10]],Global_ROAR[Total10],0)</f>
        <v>80</v>
      </c>
      <c r="T104" s="743" t="s">
        <v>1150</v>
      </c>
    </row>
    <row r="105" spans="1:20">
      <c r="A105" s="504" t="s">
        <v>1579</v>
      </c>
      <c r="B105" s="353" t="s">
        <v>1501</v>
      </c>
      <c r="C105" s="468">
        <v>19.972222222222221</v>
      </c>
      <c r="D105" s="749">
        <f>RANK(Global_ROAR[[#This Row],[Total]],Global_ROAR[Total],0)</f>
        <v>114</v>
      </c>
      <c r="E105" s="402" t="s">
        <v>1152</v>
      </c>
      <c r="F105" s="409">
        <v>17.916666666666668</v>
      </c>
      <c r="G105" s="748">
        <f>RANK(Global_ROAR[[#This Row],[Total2]],Global_ROAR[Total2],0)</f>
        <v>121</v>
      </c>
      <c r="H105" s="410" t="s">
        <v>1148</v>
      </c>
      <c r="I105" s="461">
        <v>12.666666666666666</v>
      </c>
      <c r="J105" s="748">
        <f>RANK(Global_ROAR[[#This Row],[Total4]],Global_ROAR[Total4],0)</f>
        <v>96</v>
      </c>
      <c r="K105" s="446" t="s">
        <v>1148</v>
      </c>
      <c r="L105" s="416">
        <v>18</v>
      </c>
      <c r="M105" s="748">
        <f>RANK(Global_ROAR[[#This Row],[Total6]],Global_ROAR[Total6],0)</f>
        <v>21</v>
      </c>
      <c r="N105" s="417" t="s">
        <v>1147</v>
      </c>
      <c r="O105" s="447">
        <v>9</v>
      </c>
      <c r="P105" s="750">
        <f>RANK(Global_ROAR[[#This Row],[Total8]],Global_ROAR[Total8],0)</f>
        <v>131</v>
      </c>
      <c r="Q105" s="446" t="s">
        <v>1148</v>
      </c>
      <c r="R105" s="451">
        <v>13</v>
      </c>
      <c r="S105" s="748">
        <f>RANK(Global_ROAR[[#This Row],[Total10]],Global_ROAR[Total10],0)</f>
        <v>80</v>
      </c>
      <c r="T105" s="743" t="s">
        <v>1150</v>
      </c>
    </row>
    <row r="106" spans="1:20" s="460" customFormat="1">
      <c r="A106" s="504" t="s">
        <v>1550</v>
      </c>
      <c r="B106" s="353" t="s">
        <v>1501</v>
      </c>
      <c r="C106" s="401">
        <v>24.4375</v>
      </c>
      <c r="D106" s="749">
        <f>RANK(Global_ROAR[[#This Row],[Total]],Global_ROAR[Total],0)</f>
        <v>68</v>
      </c>
      <c r="E106" s="402" t="s">
        <v>1147</v>
      </c>
      <c r="F106" s="409">
        <v>22.535714285714285</v>
      </c>
      <c r="G106" s="748">
        <f>RANK(Global_ROAR[[#This Row],[Total2]],Global_ROAR[Total2],0)</f>
        <v>70</v>
      </c>
      <c r="H106" s="410" t="s">
        <v>1147</v>
      </c>
      <c r="I106" s="416">
        <v>19.857142857142858</v>
      </c>
      <c r="J106" s="748">
        <f>RANK(Global_ROAR[[#This Row],[Total4]],Global_ROAR[Total4],0)</f>
        <v>2</v>
      </c>
      <c r="K106" s="417" t="s">
        <v>1147</v>
      </c>
      <c r="L106" s="416">
        <v>20</v>
      </c>
      <c r="M106" s="748">
        <f>RANK(Global_ROAR[[#This Row],[Total6]],Global_ROAR[Total6],0)</f>
        <v>1</v>
      </c>
      <c r="N106" s="417" t="s">
        <v>1147</v>
      </c>
      <c r="O106" s="430">
        <v>20</v>
      </c>
      <c r="P106" s="750">
        <f>RANK(Global_ROAR[[#This Row],[Total8]],Global_ROAR[Total8],0)</f>
        <v>1</v>
      </c>
      <c r="Q106" s="417" t="s">
        <v>1147</v>
      </c>
      <c r="R106" s="431">
        <v>17</v>
      </c>
      <c r="S106" s="748">
        <f>RANK(Global_ROAR[[#This Row],[Total10]],Global_ROAR[Total10],0)</f>
        <v>13</v>
      </c>
      <c r="T106" s="741" t="s">
        <v>1147</v>
      </c>
    </row>
    <row r="107" spans="1:20" s="436" customFormat="1">
      <c r="A107" s="504" t="s">
        <v>901</v>
      </c>
      <c r="B107" s="353" t="s">
        <v>930</v>
      </c>
      <c r="C107" s="401">
        <v>28.055555555555557</v>
      </c>
      <c r="D107" s="749">
        <f>RANK(Global_ROAR[[#This Row],[Total]],Global_ROAR[Total],0)</f>
        <v>12</v>
      </c>
      <c r="E107" s="402" t="s">
        <v>1147</v>
      </c>
      <c r="F107" s="409">
        <v>28.833333333333332</v>
      </c>
      <c r="G107" s="748">
        <f>RANK(Global_ROAR[[#This Row],[Total2]],Global_ROAR[Total2],0)</f>
        <v>2</v>
      </c>
      <c r="H107" s="410" t="s">
        <v>1147</v>
      </c>
      <c r="I107" s="461">
        <v>11.666666666666668</v>
      </c>
      <c r="J107" s="748">
        <f>RANK(Global_ROAR[[#This Row],[Total4]],Global_ROAR[Total4],0)</f>
        <v>107</v>
      </c>
      <c r="K107" s="446" t="s">
        <v>1148</v>
      </c>
      <c r="L107" s="461">
        <v>10</v>
      </c>
      <c r="M107" s="748">
        <f>RANK(Global_ROAR[[#This Row],[Total6]],Global_ROAR[Total6],0)</f>
        <v>125</v>
      </c>
      <c r="N107" s="446" t="s">
        <v>1148</v>
      </c>
      <c r="O107" s="430">
        <v>16</v>
      </c>
      <c r="P107" s="750">
        <f>RANK(Global_ROAR[[#This Row],[Total8]],Global_ROAR[Total8],0)</f>
        <v>33</v>
      </c>
      <c r="Q107" s="417" t="s">
        <v>1147</v>
      </c>
      <c r="R107" s="451">
        <v>13</v>
      </c>
      <c r="S107" s="748">
        <f>RANK(Global_ROAR[[#This Row],[Total10]],Global_ROAR[Total10],0)</f>
        <v>80</v>
      </c>
      <c r="T107" s="743" t="s">
        <v>1150</v>
      </c>
    </row>
    <row r="108" spans="1:20" s="436" customFormat="1">
      <c r="A108" s="504" t="s">
        <v>903</v>
      </c>
      <c r="B108" s="353" t="s">
        <v>930</v>
      </c>
      <c r="C108" s="401">
        <v>21.75</v>
      </c>
      <c r="D108" s="749">
        <f>RANK(Global_ROAR[[#This Row],[Total]],Global_ROAR[Total],0)</f>
        <v>106</v>
      </c>
      <c r="E108" s="402" t="s">
        <v>1147</v>
      </c>
      <c r="F108" s="409">
        <v>21.875</v>
      </c>
      <c r="G108" s="748">
        <f>RANK(Global_ROAR[[#This Row],[Total2]],Global_ROAR[Total2],0)</f>
        <v>77</v>
      </c>
      <c r="H108" s="410" t="s">
        <v>1147</v>
      </c>
      <c r="I108" s="416">
        <v>16</v>
      </c>
      <c r="J108" s="748">
        <f>RANK(Global_ROAR[[#This Row],[Total4]],Global_ROAR[Total4],0)</f>
        <v>46</v>
      </c>
      <c r="K108" s="417" t="s">
        <v>1147</v>
      </c>
      <c r="L108" s="416">
        <v>19</v>
      </c>
      <c r="M108" s="748">
        <f>RANK(Global_ROAR[[#This Row],[Total6]],Global_ROAR[Total6],0)</f>
        <v>9</v>
      </c>
      <c r="N108" s="417" t="s">
        <v>1147</v>
      </c>
      <c r="O108" s="430">
        <v>14</v>
      </c>
      <c r="P108" s="750">
        <f>RANK(Global_ROAR[[#This Row],[Total8]],Global_ROAR[Total8],0)</f>
        <v>77</v>
      </c>
      <c r="Q108" s="417" t="s">
        <v>1147</v>
      </c>
      <c r="R108" s="454">
        <v>16</v>
      </c>
      <c r="S108" s="748">
        <f>RANK(Global_ROAR[[#This Row],[Total10]],Global_ROAR[Total10],0)</f>
        <v>30</v>
      </c>
      <c r="T108" s="742" t="s">
        <v>1147</v>
      </c>
    </row>
    <row r="109" spans="1:20" s="436" customFormat="1">
      <c r="A109" s="504" t="s">
        <v>1517</v>
      </c>
      <c r="B109" s="353" t="s">
        <v>1500</v>
      </c>
      <c r="C109" s="401">
        <v>28.208333333333336</v>
      </c>
      <c r="D109" s="749">
        <f>RANK(Global_ROAR[[#This Row],[Total]],Global_ROAR[Total],0)</f>
        <v>11</v>
      </c>
      <c r="E109" s="402" t="s">
        <v>1147</v>
      </c>
      <c r="F109" s="409">
        <v>21.3</v>
      </c>
      <c r="G109" s="748">
        <f>RANK(Global_ROAR[[#This Row],[Total2]],Global_ROAR[Total2],0)</f>
        <v>86</v>
      </c>
      <c r="H109" s="410" t="s">
        <v>1147</v>
      </c>
      <c r="I109" s="416">
        <v>16.600000000000001</v>
      </c>
      <c r="J109" s="748">
        <f>RANK(Global_ROAR[[#This Row],[Total4]],Global_ROAR[Total4],0)</f>
        <v>38</v>
      </c>
      <c r="K109" s="417" t="s">
        <v>1147</v>
      </c>
      <c r="L109" s="416">
        <v>18</v>
      </c>
      <c r="M109" s="748">
        <f>RANK(Global_ROAR[[#This Row],[Total6]],Global_ROAR[Total6],0)</f>
        <v>21</v>
      </c>
      <c r="N109" s="417" t="s">
        <v>1147</v>
      </c>
      <c r="O109" s="430">
        <v>18</v>
      </c>
      <c r="P109" s="750">
        <f>RANK(Global_ROAR[[#This Row],[Total8]],Global_ROAR[Total8],0)</f>
        <v>11</v>
      </c>
      <c r="Q109" s="417" t="s">
        <v>1147</v>
      </c>
      <c r="R109" s="451">
        <v>12</v>
      </c>
      <c r="S109" s="748">
        <f>RANK(Global_ROAR[[#This Row],[Total10]],Global_ROAR[Total10],0)</f>
        <v>106</v>
      </c>
      <c r="T109" s="743" t="s">
        <v>1150</v>
      </c>
    </row>
    <row r="110" spans="1:20" s="436" customFormat="1">
      <c r="A110" s="504" t="s">
        <v>1515</v>
      </c>
      <c r="B110" s="353" t="s">
        <v>1501</v>
      </c>
      <c r="C110" s="401">
        <v>28.375</v>
      </c>
      <c r="D110" s="749">
        <f>RANK(Global_ROAR[[#This Row],[Total]],Global_ROAR[Total],0)</f>
        <v>7</v>
      </c>
      <c r="E110" s="402" t="s">
        <v>1147</v>
      </c>
      <c r="F110" s="409">
        <v>25.524999999999999</v>
      </c>
      <c r="G110" s="748">
        <f>RANK(Global_ROAR[[#This Row],[Total2]],Global_ROAR[Total2],0)</f>
        <v>24</v>
      </c>
      <c r="H110" s="410" t="s">
        <v>1147</v>
      </c>
      <c r="I110" s="416">
        <v>13.75</v>
      </c>
      <c r="J110" s="748">
        <f>RANK(Global_ROAR[[#This Row],[Total4]],Global_ROAR[Total4],0)</f>
        <v>83</v>
      </c>
      <c r="K110" s="417" t="s">
        <v>1147</v>
      </c>
      <c r="L110" s="416">
        <v>15</v>
      </c>
      <c r="M110" s="748">
        <f>RANK(Global_ROAR[[#This Row],[Total6]],Global_ROAR[Total6],0)</f>
        <v>72</v>
      </c>
      <c r="N110" s="417" t="s">
        <v>1147</v>
      </c>
      <c r="O110" s="430">
        <v>17</v>
      </c>
      <c r="P110" s="750">
        <f>RANK(Global_ROAR[[#This Row],[Total8]],Global_ROAR[Total8],0)</f>
        <v>14</v>
      </c>
      <c r="Q110" s="417" t="s">
        <v>1147</v>
      </c>
      <c r="R110" s="431">
        <v>17</v>
      </c>
      <c r="S110" s="748">
        <f>RANK(Global_ROAR[[#This Row],[Total10]],Global_ROAR[Total10],0)</f>
        <v>13</v>
      </c>
      <c r="T110" s="741" t="s">
        <v>1147</v>
      </c>
    </row>
    <row r="111" spans="1:20">
      <c r="A111" s="504" t="s">
        <v>1513</v>
      </c>
      <c r="B111" s="353" t="s">
        <v>1499</v>
      </c>
      <c r="C111" s="401">
        <v>28.75</v>
      </c>
      <c r="D111" s="749">
        <f>RANK(Global_ROAR[[#This Row],[Total]],Global_ROAR[Total],0)</f>
        <v>2</v>
      </c>
      <c r="E111" s="402" t="s">
        <v>1147</v>
      </c>
      <c r="F111" s="409">
        <v>24</v>
      </c>
      <c r="G111" s="748">
        <f>RANK(Global_ROAR[[#This Row],[Total2]],Global_ROAR[Total2],0)</f>
        <v>46</v>
      </c>
      <c r="H111" s="410" t="s">
        <v>1147</v>
      </c>
      <c r="I111" s="416">
        <v>18</v>
      </c>
      <c r="J111" s="748">
        <f>RANK(Global_ROAR[[#This Row],[Total4]],Global_ROAR[Total4],0)</f>
        <v>13</v>
      </c>
      <c r="K111" s="417" t="s">
        <v>1147</v>
      </c>
      <c r="L111" s="416">
        <v>19</v>
      </c>
      <c r="M111" s="748">
        <f>RANK(Global_ROAR[[#This Row],[Total6]],Global_ROAR[Total6],0)</f>
        <v>9</v>
      </c>
      <c r="N111" s="417" t="s">
        <v>1147</v>
      </c>
      <c r="O111" s="430">
        <v>20</v>
      </c>
      <c r="P111" s="750">
        <f>RANK(Global_ROAR[[#This Row],[Total8]],Global_ROAR[Total8],0)</f>
        <v>1</v>
      </c>
      <c r="Q111" s="417" t="s">
        <v>1147</v>
      </c>
      <c r="R111" s="454">
        <v>18</v>
      </c>
      <c r="S111" s="748">
        <f>RANK(Global_ROAR[[#This Row],[Total10]],Global_ROAR[Total10],0)</f>
        <v>9</v>
      </c>
      <c r="T111" s="742" t="s">
        <v>1147</v>
      </c>
    </row>
    <row r="112" spans="1:20">
      <c r="A112" s="504" t="s">
        <v>905</v>
      </c>
      <c r="B112" s="353" t="s">
        <v>930</v>
      </c>
      <c r="C112" s="401">
        <v>27.166666666666668</v>
      </c>
      <c r="D112" s="749">
        <f>RANK(Global_ROAR[[#This Row],[Total]],Global_ROAR[Total],0)</f>
        <v>35</v>
      </c>
      <c r="E112" s="402" t="s">
        <v>1147</v>
      </c>
      <c r="F112" s="409">
        <v>23.5625</v>
      </c>
      <c r="G112" s="748">
        <f>RANK(Global_ROAR[[#This Row],[Total2]],Global_ROAR[Total2],0)</f>
        <v>54</v>
      </c>
      <c r="H112" s="410" t="s">
        <v>1147</v>
      </c>
      <c r="I112" s="416">
        <v>17</v>
      </c>
      <c r="J112" s="748">
        <f>RANK(Global_ROAR[[#This Row],[Total4]],Global_ROAR[Total4],0)</f>
        <v>33</v>
      </c>
      <c r="K112" s="417" t="s">
        <v>1147</v>
      </c>
      <c r="L112" s="416">
        <v>18</v>
      </c>
      <c r="M112" s="748">
        <f>RANK(Global_ROAR[[#This Row],[Total6]],Global_ROAR[Total6],0)</f>
        <v>21</v>
      </c>
      <c r="N112" s="417" t="s">
        <v>1147</v>
      </c>
      <c r="O112" s="430">
        <v>20</v>
      </c>
      <c r="P112" s="750">
        <f>RANK(Global_ROAR[[#This Row],[Total8]],Global_ROAR[Total8],0)</f>
        <v>1</v>
      </c>
      <c r="Q112" s="417" t="s">
        <v>1147</v>
      </c>
      <c r="R112" s="431">
        <v>15</v>
      </c>
      <c r="S112" s="748">
        <f>RANK(Global_ROAR[[#This Row],[Total10]],Global_ROAR[Total10],0)</f>
        <v>45</v>
      </c>
      <c r="T112" s="741" t="s">
        <v>1147</v>
      </c>
    </row>
    <row r="113" spans="1:20">
      <c r="A113" s="504" t="s">
        <v>900</v>
      </c>
      <c r="B113" s="353" t="s">
        <v>930</v>
      </c>
      <c r="C113" s="469">
        <v>18.833333333333332</v>
      </c>
      <c r="D113" s="749">
        <f>RANK(Global_ROAR[[#This Row],[Total]],Global_ROAR[Total],0)</f>
        <v>122</v>
      </c>
      <c r="E113" s="402" t="s">
        <v>1148</v>
      </c>
      <c r="F113" s="409">
        <v>17.166666666666664</v>
      </c>
      <c r="G113" s="748">
        <f>RANK(Global_ROAR[[#This Row],[Total2]],Global_ROAR[Total2],0)</f>
        <v>126</v>
      </c>
      <c r="H113" s="410" t="s">
        <v>1148</v>
      </c>
      <c r="I113" s="461">
        <v>10.666666666666666</v>
      </c>
      <c r="J113" s="748">
        <f>RANK(Global_ROAR[[#This Row],[Total4]],Global_ROAR[Total4],0)</f>
        <v>115</v>
      </c>
      <c r="K113" s="446" t="s">
        <v>1148</v>
      </c>
      <c r="L113" s="461">
        <v>12</v>
      </c>
      <c r="M113" s="748">
        <f>RANK(Global_ROAR[[#This Row],[Total6]],Global_ROAR[Total6],0)</f>
        <v>113</v>
      </c>
      <c r="N113" s="446" t="s">
        <v>1148</v>
      </c>
      <c r="O113" s="430">
        <v>15</v>
      </c>
      <c r="P113" s="750">
        <f>RANK(Global_ROAR[[#This Row],[Total8]],Global_ROAR[Total8],0)</f>
        <v>58</v>
      </c>
      <c r="Q113" s="417" t="s">
        <v>1147</v>
      </c>
      <c r="R113" s="470">
        <v>13</v>
      </c>
      <c r="S113" s="748">
        <f>RANK(Global_ROAR[[#This Row],[Total10]],Global_ROAR[Total10],0)</f>
        <v>80</v>
      </c>
      <c r="T113" s="745" t="s">
        <v>1150</v>
      </c>
    </row>
    <row r="114" spans="1:20">
      <c r="A114" s="504" t="s">
        <v>1590</v>
      </c>
      <c r="B114" s="353" t="s">
        <v>1500</v>
      </c>
      <c r="C114" s="469">
        <v>16.75</v>
      </c>
      <c r="D114" s="749">
        <f>RANK(Global_ROAR[[#This Row],[Total]],Global_ROAR[Total],0)</f>
        <v>130</v>
      </c>
      <c r="E114" s="402" t="s">
        <v>1148</v>
      </c>
      <c r="F114" s="409">
        <v>9.75</v>
      </c>
      <c r="G114" s="748">
        <f>RANK(Global_ROAR[[#This Row],[Total2]],Global_ROAR[Total2],0)</f>
        <v>134</v>
      </c>
      <c r="H114" s="410" t="s">
        <v>1149</v>
      </c>
      <c r="I114" s="461">
        <v>11.666666666666666</v>
      </c>
      <c r="J114" s="748">
        <f>RANK(Global_ROAR[[#This Row],[Total4]],Global_ROAR[Total4],0)</f>
        <v>108</v>
      </c>
      <c r="K114" s="446" t="s">
        <v>1148</v>
      </c>
      <c r="L114" s="461">
        <v>10</v>
      </c>
      <c r="M114" s="748">
        <f>RANK(Global_ROAR[[#This Row],[Total6]],Global_ROAR[Total6],0)</f>
        <v>125</v>
      </c>
      <c r="N114" s="446" t="s">
        <v>1148</v>
      </c>
      <c r="O114" s="447">
        <v>13</v>
      </c>
      <c r="P114" s="750">
        <f>RANK(Global_ROAR[[#This Row],[Total8]],Global_ROAR[Total8],0)</f>
        <v>90</v>
      </c>
      <c r="Q114" s="475" t="s">
        <v>1148</v>
      </c>
      <c r="R114" s="470">
        <v>10</v>
      </c>
      <c r="S114" s="748">
        <f>RANK(Global_ROAR[[#This Row],[Total10]],Global_ROAR[Total10],0)</f>
        <v>125</v>
      </c>
      <c r="T114" s="745" t="s">
        <v>1150</v>
      </c>
    </row>
    <row r="115" spans="1:20">
      <c r="A115" s="504" t="s">
        <v>906</v>
      </c>
      <c r="B115" s="353" t="s">
        <v>930</v>
      </c>
      <c r="C115" s="401">
        <v>21.777777777777779</v>
      </c>
      <c r="D115" s="749">
        <f>RANK(Global_ROAR[[#This Row],[Total]],Global_ROAR[Total],0)</f>
        <v>105</v>
      </c>
      <c r="E115" s="402" t="s">
        <v>1147</v>
      </c>
      <c r="F115" s="409">
        <v>22.5</v>
      </c>
      <c r="G115" s="748">
        <f>RANK(Global_ROAR[[#This Row],[Total2]],Global_ROAR[Total2],0)</f>
        <v>71</v>
      </c>
      <c r="H115" s="410" t="s">
        <v>1147</v>
      </c>
      <c r="I115" s="461">
        <v>12</v>
      </c>
      <c r="J115" s="748">
        <f>RANK(Global_ROAR[[#This Row],[Total4]],Global_ROAR[Total4],0)</f>
        <v>104</v>
      </c>
      <c r="K115" s="446" t="s">
        <v>1148</v>
      </c>
      <c r="L115" s="461">
        <v>12</v>
      </c>
      <c r="M115" s="748">
        <f>RANK(Global_ROAR[[#This Row],[Total6]],Global_ROAR[Total6],0)</f>
        <v>113</v>
      </c>
      <c r="N115" s="446" t="s">
        <v>1148</v>
      </c>
      <c r="O115" s="430">
        <v>16</v>
      </c>
      <c r="P115" s="750">
        <f>RANK(Global_ROAR[[#This Row],[Total8]],Global_ROAR[Total8],0)</f>
        <v>33</v>
      </c>
      <c r="Q115" s="417" t="s">
        <v>1147</v>
      </c>
      <c r="R115" s="431">
        <v>15</v>
      </c>
      <c r="S115" s="748">
        <f>RANK(Global_ROAR[[#This Row],[Total10]],Global_ROAR[Total10],0)</f>
        <v>45</v>
      </c>
      <c r="T115" s="741" t="s">
        <v>1147</v>
      </c>
    </row>
    <row r="116" spans="1:20" s="436" customFormat="1">
      <c r="A116" s="504" t="s">
        <v>1582</v>
      </c>
      <c r="B116" s="353" t="s">
        <v>1501</v>
      </c>
      <c r="C116" s="469">
        <v>19.375</v>
      </c>
      <c r="D116" s="749">
        <f>RANK(Global_ROAR[[#This Row],[Total]],Global_ROAR[Total],0)</f>
        <v>118</v>
      </c>
      <c r="E116" s="402" t="s">
        <v>1148</v>
      </c>
      <c r="F116" s="409">
        <v>24.416666666666668</v>
      </c>
      <c r="G116" s="748">
        <f>RANK(Global_ROAR[[#This Row],[Total2]],Global_ROAR[Total2],0)</f>
        <v>38</v>
      </c>
      <c r="H116" s="410" t="s">
        <v>1147</v>
      </c>
      <c r="I116" s="416">
        <v>15</v>
      </c>
      <c r="J116" s="748">
        <f>RANK(Global_ROAR[[#This Row],[Total4]],Global_ROAR[Total4],0)</f>
        <v>60</v>
      </c>
      <c r="K116" s="417" t="s">
        <v>1147</v>
      </c>
      <c r="L116" s="416">
        <v>14</v>
      </c>
      <c r="M116" s="748">
        <f>RANK(Global_ROAR[[#This Row],[Total6]],Global_ROAR[Total6],0)</f>
        <v>88</v>
      </c>
      <c r="N116" s="417" t="s">
        <v>1147</v>
      </c>
      <c r="O116" s="430">
        <v>15</v>
      </c>
      <c r="P116" s="750">
        <f>RANK(Global_ROAR[[#This Row],[Total8]],Global_ROAR[Total8],0)</f>
        <v>58</v>
      </c>
      <c r="Q116" s="417" t="s">
        <v>1147</v>
      </c>
      <c r="R116" s="451">
        <v>11</v>
      </c>
      <c r="S116" s="748">
        <f>RANK(Global_ROAR[[#This Row],[Total10]],Global_ROAR[Total10],0)</f>
        <v>119</v>
      </c>
      <c r="T116" s="743" t="s">
        <v>1150</v>
      </c>
    </row>
    <row r="117" spans="1:20">
      <c r="A117" s="504" t="s">
        <v>878</v>
      </c>
      <c r="B117" s="353" t="s">
        <v>930</v>
      </c>
      <c r="C117" s="401">
        <v>27.5</v>
      </c>
      <c r="D117" s="749">
        <f>RANK(Global_ROAR[[#This Row],[Total]],Global_ROAR[Total],0)</f>
        <v>27</v>
      </c>
      <c r="E117" s="402" t="s">
        <v>1147</v>
      </c>
      <c r="F117" s="409">
        <v>22.75</v>
      </c>
      <c r="G117" s="748">
        <f>RANK(Global_ROAR[[#This Row],[Total2]],Global_ROAR[Total2],0)</f>
        <v>67</v>
      </c>
      <c r="H117" s="410" t="s">
        <v>1147</v>
      </c>
      <c r="I117" s="461">
        <v>9.6666666666666661</v>
      </c>
      <c r="J117" s="748">
        <f>RANK(Global_ROAR[[#This Row],[Total4]],Global_ROAR[Total4],0)</f>
        <v>122</v>
      </c>
      <c r="K117" s="446" t="s">
        <v>1148</v>
      </c>
      <c r="L117" s="461">
        <v>11</v>
      </c>
      <c r="M117" s="748">
        <f>RANK(Global_ROAR[[#This Row],[Total6]],Global_ROAR[Total6],0)</f>
        <v>123</v>
      </c>
      <c r="N117" s="446" t="s">
        <v>1148</v>
      </c>
      <c r="O117" s="447">
        <v>13</v>
      </c>
      <c r="P117" s="750">
        <f>RANK(Global_ROAR[[#This Row],[Total8]],Global_ROAR[Total8],0)</f>
        <v>90</v>
      </c>
      <c r="Q117" s="446" t="s">
        <v>1148</v>
      </c>
      <c r="R117" s="431">
        <v>16</v>
      </c>
      <c r="S117" s="748">
        <f>RANK(Global_ROAR[[#This Row],[Total10]],Global_ROAR[Total10],0)</f>
        <v>30</v>
      </c>
      <c r="T117" s="741" t="s">
        <v>1147</v>
      </c>
    </row>
    <row r="118" spans="1:20" s="436" customFormat="1">
      <c r="A118" s="504" t="s">
        <v>908</v>
      </c>
      <c r="B118" s="353" t="s">
        <v>930</v>
      </c>
      <c r="C118" s="401">
        <v>23.25</v>
      </c>
      <c r="D118" s="749">
        <f>RANK(Global_ROAR[[#This Row],[Total]],Global_ROAR[Total],0)</f>
        <v>86</v>
      </c>
      <c r="E118" s="402" t="s">
        <v>1147</v>
      </c>
      <c r="F118" s="409">
        <v>25.625</v>
      </c>
      <c r="G118" s="748">
        <f>RANK(Global_ROAR[[#This Row],[Total2]],Global_ROAR[Total2],0)</f>
        <v>22</v>
      </c>
      <c r="H118" s="410" t="s">
        <v>1147</v>
      </c>
      <c r="I118" s="416">
        <v>19</v>
      </c>
      <c r="J118" s="748">
        <f>RANK(Global_ROAR[[#This Row],[Total4]],Global_ROAR[Total4],0)</f>
        <v>6</v>
      </c>
      <c r="K118" s="417" t="s">
        <v>1147</v>
      </c>
      <c r="L118" s="416">
        <v>19</v>
      </c>
      <c r="M118" s="748">
        <f>RANK(Global_ROAR[[#This Row],[Total6]],Global_ROAR[Total6],0)</f>
        <v>9</v>
      </c>
      <c r="N118" s="417" t="s">
        <v>1147</v>
      </c>
      <c r="O118" s="430">
        <v>16</v>
      </c>
      <c r="P118" s="750">
        <f>RANK(Global_ROAR[[#This Row],[Total8]],Global_ROAR[Total8],0)</f>
        <v>33</v>
      </c>
      <c r="Q118" s="417" t="s">
        <v>1147</v>
      </c>
      <c r="R118" s="431">
        <v>18</v>
      </c>
      <c r="S118" s="748">
        <f>RANK(Global_ROAR[[#This Row],[Total10]],Global_ROAR[Total10],0)</f>
        <v>9</v>
      </c>
      <c r="T118" s="741" t="s">
        <v>1147</v>
      </c>
    </row>
    <row r="119" spans="1:20" s="436" customFormat="1">
      <c r="A119" s="504" t="s">
        <v>1553</v>
      </c>
      <c r="B119" s="353" t="s">
        <v>1503</v>
      </c>
      <c r="C119" s="401">
        <v>24.041666666666664</v>
      </c>
      <c r="D119" s="749">
        <f>RANK(Global_ROAR[[#This Row],[Total]],Global_ROAR[Total],0)</f>
        <v>74</v>
      </c>
      <c r="E119" s="402" t="s">
        <v>1147</v>
      </c>
      <c r="F119" s="409">
        <v>12.791666666666668</v>
      </c>
      <c r="G119" s="748">
        <f>RANK(Global_ROAR[[#This Row],[Total2]],Global_ROAR[Total2],0)</f>
        <v>133</v>
      </c>
      <c r="H119" s="410" t="s">
        <v>1149</v>
      </c>
      <c r="I119" s="416">
        <v>13.666666666666666</v>
      </c>
      <c r="J119" s="748">
        <f>RANK(Global_ROAR[[#This Row],[Total4]],Global_ROAR[Total4],0)</f>
        <v>86</v>
      </c>
      <c r="K119" s="417" t="s">
        <v>1147</v>
      </c>
      <c r="L119" s="461">
        <v>13</v>
      </c>
      <c r="M119" s="748">
        <f>RANK(Global_ROAR[[#This Row],[Total6]],Global_ROAR[Total6],0)</f>
        <v>98</v>
      </c>
      <c r="N119" s="446" t="s">
        <v>1148</v>
      </c>
      <c r="O119" s="430">
        <v>15</v>
      </c>
      <c r="P119" s="750">
        <f>RANK(Global_ROAR[[#This Row],[Total8]],Global_ROAR[Total8],0)</f>
        <v>58</v>
      </c>
      <c r="Q119" s="417" t="s">
        <v>1147</v>
      </c>
      <c r="R119" s="451">
        <v>11</v>
      </c>
      <c r="S119" s="748">
        <f>RANK(Global_ROAR[[#This Row],[Total10]],Global_ROAR[Total10],0)</f>
        <v>119</v>
      </c>
      <c r="T119" s="743" t="s">
        <v>1150</v>
      </c>
    </row>
    <row r="120" spans="1:20">
      <c r="A120" s="504" t="s">
        <v>1516</v>
      </c>
      <c r="B120" s="353" t="s">
        <v>1499</v>
      </c>
      <c r="C120" s="401">
        <v>28.25</v>
      </c>
      <c r="D120" s="749">
        <f>RANK(Global_ROAR[[#This Row],[Total]],Global_ROAR[Total],0)</f>
        <v>10</v>
      </c>
      <c r="E120" s="402" t="s">
        <v>1147</v>
      </c>
      <c r="F120" s="409">
        <v>25.500000000000004</v>
      </c>
      <c r="G120" s="748">
        <f>RANK(Global_ROAR[[#This Row],[Total2]],Global_ROAR[Total2],0)</f>
        <v>25</v>
      </c>
      <c r="H120" s="410" t="s">
        <v>1147</v>
      </c>
      <c r="I120" s="416">
        <v>16.666666666666668</v>
      </c>
      <c r="J120" s="748">
        <f>RANK(Global_ROAR[[#This Row],[Total4]],Global_ROAR[Total4],0)</f>
        <v>37</v>
      </c>
      <c r="K120" s="417" t="s">
        <v>1147</v>
      </c>
      <c r="L120" s="416">
        <v>17</v>
      </c>
      <c r="M120" s="748">
        <f>RANK(Global_ROAR[[#This Row],[Total6]],Global_ROAR[Total6],0)</f>
        <v>39</v>
      </c>
      <c r="N120" s="417" t="s">
        <v>1147</v>
      </c>
      <c r="O120" s="430">
        <v>16</v>
      </c>
      <c r="P120" s="750">
        <f>RANK(Global_ROAR[[#This Row],[Total8]],Global_ROAR[Total8],0)</f>
        <v>33</v>
      </c>
      <c r="Q120" s="417" t="s">
        <v>1147</v>
      </c>
      <c r="R120" s="431">
        <v>17</v>
      </c>
      <c r="S120" s="748">
        <f>RANK(Global_ROAR[[#This Row],[Total10]],Global_ROAR[Total10],0)</f>
        <v>13</v>
      </c>
      <c r="T120" s="741" t="s">
        <v>1147</v>
      </c>
    </row>
    <row r="121" spans="1:20">
      <c r="A121" s="504" t="s">
        <v>1534</v>
      </c>
      <c r="B121" s="353" t="s">
        <v>1499</v>
      </c>
      <c r="C121" s="401">
        <v>26.541666666666664</v>
      </c>
      <c r="D121" s="749">
        <f>RANK(Global_ROAR[[#This Row],[Total]],Global_ROAR[Total],0)</f>
        <v>38</v>
      </c>
      <c r="E121" s="402" t="s">
        <v>1147</v>
      </c>
      <c r="F121" s="409">
        <v>23.8</v>
      </c>
      <c r="G121" s="748">
        <f>RANK(Global_ROAR[[#This Row],[Total2]],Global_ROAR[Total2],0)</f>
        <v>51</v>
      </c>
      <c r="H121" s="410" t="s">
        <v>1147</v>
      </c>
      <c r="I121" s="416">
        <v>16.428571428571431</v>
      </c>
      <c r="J121" s="748">
        <f>RANK(Global_ROAR[[#This Row],[Total4]],Global_ROAR[Total4],0)</f>
        <v>42</v>
      </c>
      <c r="K121" s="417" t="s">
        <v>1147</v>
      </c>
      <c r="L121" s="461">
        <v>12.428571428571429</v>
      </c>
      <c r="M121" s="748">
        <f>RANK(Global_ROAR[[#This Row],[Total6]],Global_ROAR[Total6],0)</f>
        <v>110</v>
      </c>
      <c r="N121" s="446" t="s">
        <v>1148</v>
      </c>
      <c r="O121" s="447">
        <v>13</v>
      </c>
      <c r="P121" s="750">
        <f>RANK(Global_ROAR[[#This Row],[Total8]],Global_ROAR[Total8],0)</f>
        <v>90</v>
      </c>
      <c r="Q121" s="446" t="s">
        <v>1148</v>
      </c>
      <c r="R121" s="451">
        <v>13</v>
      </c>
      <c r="S121" s="748">
        <f>RANK(Global_ROAR[[#This Row],[Total10]],Global_ROAR[Total10],0)</f>
        <v>80</v>
      </c>
      <c r="T121" s="743" t="s">
        <v>1150</v>
      </c>
    </row>
    <row r="122" spans="1:20" s="436" customFormat="1">
      <c r="A122" s="504" t="s">
        <v>1576</v>
      </c>
      <c r="B122" s="353" t="s">
        <v>1503</v>
      </c>
      <c r="C122" s="401">
        <v>21.5</v>
      </c>
      <c r="D122" s="749">
        <f>RANK(Global_ROAR[[#This Row],[Total]],Global_ROAR[Total],0)</f>
        <v>109</v>
      </c>
      <c r="E122" s="402" t="s">
        <v>1147</v>
      </c>
      <c r="F122" s="409">
        <v>20.958333333333336</v>
      </c>
      <c r="G122" s="748">
        <f>RANK(Global_ROAR[[#This Row],[Total2]],Global_ROAR[Total2],0)</f>
        <v>88</v>
      </c>
      <c r="H122" s="410" t="s">
        <v>1147</v>
      </c>
      <c r="I122" s="461">
        <v>9.3333333333333339</v>
      </c>
      <c r="J122" s="748">
        <f>RANK(Global_ROAR[[#This Row],[Total4]],Global_ROAR[Total4],0)</f>
        <v>126</v>
      </c>
      <c r="K122" s="446" t="s">
        <v>1148</v>
      </c>
      <c r="L122" s="461">
        <v>13</v>
      </c>
      <c r="M122" s="748">
        <f>RANK(Global_ROAR[[#This Row],[Total6]],Global_ROAR[Total6],0)</f>
        <v>98</v>
      </c>
      <c r="N122" s="446" t="s">
        <v>1148</v>
      </c>
      <c r="O122" s="447">
        <v>11</v>
      </c>
      <c r="P122" s="750">
        <f>RANK(Global_ROAR[[#This Row],[Total8]],Global_ROAR[Total8],0)</f>
        <v>117</v>
      </c>
      <c r="Q122" s="446" t="s">
        <v>1148</v>
      </c>
      <c r="R122" s="470">
        <v>13</v>
      </c>
      <c r="S122" s="748">
        <f>RANK(Global_ROAR[[#This Row],[Total10]],Global_ROAR[Total10],0)</f>
        <v>80</v>
      </c>
      <c r="T122" s="745" t="s">
        <v>1150</v>
      </c>
    </row>
    <row r="123" spans="1:20" s="460" customFormat="1">
      <c r="A123" s="504" t="s">
        <v>1510</v>
      </c>
      <c r="B123" s="353" t="s">
        <v>1500</v>
      </c>
      <c r="C123" s="468">
        <v>20.0625</v>
      </c>
      <c r="D123" s="749">
        <f>RANK(Global_ROAR[[#This Row],[Total]],Global_ROAR[Total],0)</f>
        <v>113</v>
      </c>
      <c r="E123" s="402" t="s">
        <v>1152</v>
      </c>
      <c r="F123" s="409">
        <v>20.85</v>
      </c>
      <c r="G123" s="748">
        <f>RANK(Global_ROAR[[#This Row],[Total2]],Global_ROAR[Total2],0)</f>
        <v>91</v>
      </c>
      <c r="H123" s="410" t="s">
        <v>1147</v>
      </c>
      <c r="I123" s="438">
        <v>8</v>
      </c>
      <c r="J123" s="748">
        <f>RANK(Global_ROAR[[#This Row],[Total4]],Global_ROAR[Total4],0)</f>
        <v>133</v>
      </c>
      <c r="K123" s="439" t="s">
        <v>1149</v>
      </c>
      <c r="L123" s="461">
        <v>11</v>
      </c>
      <c r="M123" s="748">
        <f>RANK(Global_ROAR[[#This Row],[Total6]],Global_ROAR[Total6],0)</f>
        <v>123</v>
      </c>
      <c r="N123" s="446" t="s">
        <v>1148</v>
      </c>
      <c r="O123" s="430">
        <v>14</v>
      </c>
      <c r="P123" s="750">
        <f>RANK(Global_ROAR[[#This Row],[Total8]],Global_ROAR[Total8],0)</f>
        <v>77</v>
      </c>
      <c r="Q123" s="417" t="s">
        <v>1147</v>
      </c>
      <c r="R123" s="470">
        <v>12</v>
      </c>
      <c r="S123" s="748">
        <f>RANK(Global_ROAR[[#This Row],[Total10]],Global_ROAR[Total10],0)</f>
        <v>106</v>
      </c>
      <c r="T123" s="745" t="s">
        <v>1150</v>
      </c>
    </row>
    <row r="124" spans="1:20" s="460" customFormat="1">
      <c r="A124" s="504" t="s">
        <v>1562</v>
      </c>
      <c r="B124" s="353" t="s">
        <v>1501</v>
      </c>
      <c r="C124" s="401">
        <v>22.75</v>
      </c>
      <c r="D124" s="749">
        <f>RANK(Global_ROAR[[#This Row],[Total]],Global_ROAR[Total],0)</f>
        <v>92</v>
      </c>
      <c r="E124" s="402" t="s">
        <v>1147</v>
      </c>
      <c r="F124" s="409">
        <v>22.875</v>
      </c>
      <c r="G124" s="748">
        <f>RANK(Global_ROAR[[#This Row],[Total2]],Global_ROAR[Total2],0)</f>
        <v>66</v>
      </c>
      <c r="H124" s="410" t="s">
        <v>1147</v>
      </c>
      <c r="I124" s="416">
        <v>14</v>
      </c>
      <c r="J124" s="748">
        <f>RANK(Global_ROAR[[#This Row],[Total4]],Global_ROAR[Total4],0)</f>
        <v>76</v>
      </c>
      <c r="K124" s="417" t="s">
        <v>1147</v>
      </c>
      <c r="L124" s="416">
        <v>16</v>
      </c>
      <c r="M124" s="748">
        <f>RANK(Global_ROAR[[#This Row],[Total6]],Global_ROAR[Total6],0)</f>
        <v>52</v>
      </c>
      <c r="N124" s="417" t="s">
        <v>1147</v>
      </c>
      <c r="O124" s="430">
        <v>14</v>
      </c>
      <c r="P124" s="750">
        <f>RANK(Global_ROAR[[#This Row],[Total8]],Global_ROAR[Total8],0)</f>
        <v>77</v>
      </c>
      <c r="Q124" s="417" t="s">
        <v>1147</v>
      </c>
      <c r="R124" s="451">
        <v>9</v>
      </c>
      <c r="S124" s="748">
        <f>RANK(Global_ROAR[[#This Row],[Total10]],Global_ROAR[Total10],0)</f>
        <v>128</v>
      </c>
      <c r="T124" s="743" t="s">
        <v>1150</v>
      </c>
    </row>
    <row r="125" spans="1:20" s="436" customFormat="1">
      <c r="A125" s="504" t="s">
        <v>1575</v>
      </c>
      <c r="B125" s="353" t="s">
        <v>1499</v>
      </c>
      <c r="C125" s="401">
        <v>21.595833333333335</v>
      </c>
      <c r="D125" s="749">
        <f>RANK(Global_ROAR[[#This Row],[Total]],Global_ROAR[Total],0)</f>
        <v>108</v>
      </c>
      <c r="E125" s="402" t="s">
        <v>1147</v>
      </c>
      <c r="F125" s="409">
        <v>19.392857142857142</v>
      </c>
      <c r="G125" s="748">
        <f>RANK(Global_ROAR[[#This Row],[Total2]],Global_ROAR[Total2],0)</f>
        <v>109</v>
      </c>
      <c r="H125" s="410" t="s">
        <v>1148</v>
      </c>
      <c r="I125" s="416">
        <v>14.571428571428571</v>
      </c>
      <c r="J125" s="748">
        <f>RANK(Global_ROAR[[#This Row],[Total4]],Global_ROAR[Total4],0)</f>
        <v>73</v>
      </c>
      <c r="K125" s="417" t="s">
        <v>1147</v>
      </c>
      <c r="L125" s="416">
        <v>17</v>
      </c>
      <c r="M125" s="748">
        <f>RANK(Global_ROAR[[#This Row],[Total6]],Global_ROAR[Total6],0)</f>
        <v>39</v>
      </c>
      <c r="N125" s="417" t="s">
        <v>1147</v>
      </c>
      <c r="O125" s="430">
        <v>15</v>
      </c>
      <c r="P125" s="750">
        <f>RANK(Global_ROAR[[#This Row],[Total8]],Global_ROAR[Total8],0)</f>
        <v>58</v>
      </c>
      <c r="Q125" s="417" t="s">
        <v>1147</v>
      </c>
      <c r="R125" s="431">
        <v>15</v>
      </c>
      <c r="S125" s="748">
        <f>RANK(Global_ROAR[[#This Row],[Total10]],Global_ROAR[Total10],0)</f>
        <v>45</v>
      </c>
      <c r="T125" s="741" t="s">
        <v>1147</v>
      </c>
    </row>
    <row r="126" spans="1:20" s="436" customFormat="1">
      <c r="A126" s="504" t="s">
        <v>907</v>
      </c>
      <c r="B126" s="353" t="s">
        <v>930</v>
      </c>
      <c r="C126" s="401">
        <v>27.333333333333332</v>
      </c>
      <c r="D126" s="749">
        <f>RANK(Global_ROAR[[#This Row],[Total]],Global_ROAR[Total],0)</f>
        <v>33</v>
      </c>
      <c r="E126" s="402" t="s">
        <v>1147</v>
      </c>
      <c r="F126" s="409">
        <v>24.75</v>
      </c>
      <c r="G126" s="748">
        <f>RANK(Global_ROAR[[#This Row],[Total2]],Global_ROAR[Total2],0)</f>
        <v>31</v>
      </c>
      <c r="H126" s="410" t="s">
        <v>1147</v>
      </c>
      <c r="I126" s="416">
        <v>14.846153846153847</v>
      </c>
      <c r="J126" s="748">
        <f>RANK(Global_ROAR[[#This Row],[Total4]],Global_ROAR[Total4],0)</f>
        <v>67</v>
      </c>
      <c r="K126" s="417" t="s">
        <v>1147</v>
      </c>
      <c r="L126" s="416">
        <v>16</v>
      </c>
      <c r="M126" s="748">
        <f>RANK(Global_ROAR[[#This Row],[Total6]],Global_ROAR[Total6],0)</f>
        <v>52</v>
      </c>
      <c r="N126" s="417" t="s">
        <v>1147</v>
      </c>
      <c r="O126" s="447">
        <v>11</v>
      </c>
      <c r="P126" s="750">
        <f>RANK(Global_ROAR[[#This Row],[Total8]],Global_ROAR[Total8],0)</f>
        <v>117</v>
      </c>
      <c r="Q126" s="446" t="s">
        <v>1148</v>
      </c>
      <c r="R126" s="431">
        <v>14</v>
      </c>
      <c r="S126" s="748">
        <f>RANK(Global_ROAR[[#This Row],[Total10]],Global_ROAR[Total10],0)</f>
        <v>67</v>
      </c>
      <c r="T126" s="741" t="s">
        <v>1147</v>
      </c>
    </row>
    <row r="127" spans="1:20" s="436" customFormat="1">
      <c r="A127" s="504" t="s">
        <v>909</v>
      </c>
      <c r="B127" s="353" t="s">
        <v>930</v>
      </c>
      <c r="C127" s="401">
        <v>27.875</v>
      </c>
      <c r="D127" s="749">
        <f>RANK(Global_ROAR[[#This Row],[Total]],Global_ROAR[Total],0)</f>
        <v>16</v>
      </c>
      <c r="E127" s="402" t="s">
        <v>1147</v>
      </c>
      <c r="F127" s="409">
        <v>22.5</v>
      </c>
      <c r="G127" s="748">
        <f>RANK(Global_ROAR[[#This Row],[Total2]],Global_ROAR[Total2],0)</f>
        <v>71</v>
      </c>
      <c r="H127" s="410" t="s">
        <v>1147</v>
      </c>
      <c r="I127" s="416">
        <v>13.9</v>
      </c>
      <c r="J127" s="748">
        <f>RANK(Global_ROAR[[#This Row],[Total4]],Global_ROAR[Total4],0)</f>
        <v>81</v>
      </c>
      <c r="K127" s="417" t="s">
        <v>1147</v>
      </c>
      <c r="L127" s="416">
        <v>19</v>
      </c>
      <c r="M127" s="748">
        <f>RANK(Global_ROAR[[#This Row],[Total6]],Global_ROAR[Total6],0)</f>
        <v>9</v>
      </c>
      <c r="N127" s="417" t="s">
        <v>1147</v>
      </c>
      <c r="O127" s="430">
        <v>16</v>
      </c>
      <c r="P127" s="750">
        <f>RANK(Global_ROAR[[#This Row],[Total8]],Global_ROAR[Total8],0)</f>
        <v>33</v>
      </c>
      <c r="Q127" s="417" t="s">
        <v>1147</v>
      </c>
      <c r="R127" s="451">
        <v>11</v>
      </c>
      <c r="S127" s="748">
        <f>RANK(Global_ROAR[[#This Row],[Total10]],Global_ROAR[Total10],0)</f>
        <v>119</v>
      </c>
      <c r="T127" s="743" t="s">
        <v>1150</v>
      </c>
    </row>
    <row r="128" spans="1:20">
      <c r="A128" s="504" t="s">
        <v>1519</v>
      </c>
      <c r="B128" s="353" t="s">
        <v>1499</v>
      </c>
      <c r="C128" s="401">
        <v>27.875</v>
      </c>
      <c r="D128" s="749">
        <f>RANK(Global_ROAR[[#This Row],[Total]],Global_ROAR[Total],0)</f>
        <v>16</v>
      </c>
      <c r="E128" s="402" t="s">
        <v>1147</v>
      </c>
      <c r="F128" s="409">
        <v>19.529166666666669</v>
      </c>
      <c r="G128" s="748">
        <f>RANK(Global_ROAR[[#This Row],[Total2]],Global_ROAR[Total2],0)</f>
        <v>107</v>
      </c>
      <c r="H128" s="410" t="s">
        <v>1147</v>
      </c>
      <c r="I128" s="461">
        <v>13.4</v>
      </c>
      <c r="J128" s="748">
        <f>RANK(Global_ROAR[[#This Row],[Total4]],Global_ROAR[Total4],0)</f>
        <v>88</v>
      </c>
      <c r="K128" s="446" t="s">
        <v>1148</v>
      </c>
      <c r="L128" s="416">
        <v>16</v>
      </c>
      <c r="M128" s="748">
        <f>RANK(Global_ROAR[[#This Row],[Total6]],Global_ROAR[Total6],0)</f>
        <v>52</v>
      </c>
      <c r="N128" s="417" t="s">
        <v>1147</v>
      </c>
      <c r="O128" s="430">
        <v>16</v>
      </c>
      <c r="P128" s="750">
        <f>RANK(Global_ROAR[[#This Row],[Total8]],Global_ROAR[Total8],0)</f>
        <v>33</v>
      </c>
      <c r="Q128" s="417" t="s">
        <v>1147</v>
      </c>
      <c r="R128" s="431">
        <v>15</v>
      </c>
      <c r="S128" s="748">
        <f>RANK(Global_ROAR[[#This Row],[Total10]],Global_ROAR[Total10],0)</f>
        <v>45</v>
      </c>
      <c r="T128" s="741" t="s">
        <v>1147</v>
      </c>
    </row>
    <row r="129" spans="1:20" s="436" customFormat="1">
      <c r="A129" s="504" t="s">
        <v>1570</v>
      </c>
      <c r="B129" s="353" t="s">
        <v>1500</v>
      </c>
      <c r="C129" s="401">
        <v>21.972222222222221</v>
      </c>
      <c r="D129" s="749">
        <f>RANK(Global_ROAR[[#This Row],[Total]],Global_ROAR[Total],0)</f>
        <v>101</v>
      </c>
      <c r="E129" s="402" t="s">
        <v>1147</v>
      </c>
      <c r="F129" s="409">
        <v>25.787500000000001</v>
      </c>
      <c r="G129" s="748">
        <f>RANK(Global_ROAR[[#This Row],[Total2]],Global_ROAR[Total2],0)</f>
        <v>21</v>
      </c>
      <c r="H129" s="410" t="s">
        <v>1147</v>
      </c>
      <c r="I129" s="416">
        <v>19.25</v>
      </c>
      <c r="J129" s="748">
        <f>RANK(Global_ROAR[[#This Row],[Total4]],Global_ROAR[Total4],0)</f>
        <v>5</v>
      </c>
      <c r="K129" s="417" t="s">
        <v>1147</v>
      </c>
      <c r="L129" s="416">
        <v>18</v>
      </c>
      <c r="M129" s="748">
        <f>RANK(Global_ROAR[[#This Row],[Total6]],Global_ROAR[Total6],0)</f>
        <v>21</v>
      </c>
      <c r="N129" s="417" t="s">
        <v>1147</v>
      </c>
      <c r="O129" s="430">
        <v>18</v>
      </c>
      <c r="P129" s="750">
        <f>RANK(Global_ROAR[[#This Row],[Total8]],Global_ROAR[Total8],0)</f>
        <v>11</v>
      </c>
      <c r="Q129" s="417" t="s">
        <v>1147</v>
      </c>
      <c r="R129" s="451">
        <v>13</v>
      </c>
      <c r="S129" s="748">
        <f>RANK(Global_ROAR[[#This Row],[Total10]],Global_ROAR[Total10],0)</f>
        <v>80</v>
      </c>
      <c r="T129" s="743" t="s">
        <v>1150</v>
      </c>
    </row>
    <row r="130" spans="1:20">
      <c r="A130" s="504" t="s">
        <v>1569</v>
      </c>
      <c r="B130" s="353" t="s">
        <v>1499</v>
      </c>
      <c r="C130" s="401">
        <v>22.125</v>
      </c>
      <c r="D130" s="749">
        <f>RANK(Global_ROAR[[#This Row],[Total]],Global_ROAR[Total],0)</f>
        <v>99</v>
      </c>
      <c r="E130" s="402" t="s">
        <v>1147</v>
      </c>
      <c r="F130" s="409">
        <v>22.283333333333331</v>
      </c>
      <c r="G130" s="748">
        <f>RANK(Global_ROAR[[#This Row],[Total2]],Global_ROAR[Total2],0)</f>
        <v>74</v>
      </c>
      <c r="H130" s="410" t="s">
        <v>1147</v>
      </c>
      <c r="I130" s="416">
        <v>17.166666666666664</v>
      </c>
      <c r="J130" s="748">
        <f>RANK(Global_ROAR[[#This Row],[Total4]],Global_ROAR[Total4],0)</f>
        <v>32</v>
      </c>
      <c r="K130" s="417" t="s">
        <v>1147</v>
      </c>
      <c r="L130" s="416">
        <v>19</v>
      </c>
      <c r="M130" s="748">
        <f>RANK(Global_ROAR[[#This Row],[Total6]],Global_ROAR[Total6],0)</f>
        <v>9</v>
      </c>
      <c r="N130" s="417" t="s">
        <v>1147</v>
      </c>
      <c r="O130" s="447">
        <v>12</v>
      </c>
      <c r="P130" s="750">
        <f>RANK(Global_ROAR[[#This Row],[Total8]],Global_ROAR[Total8],0)</f>
        <v>106</v>
      </c>
      <c r="Q130" s="446" t="s">
        <v>1148</v>
      </c>
      <c r="R130" s="431">
        <v>16</v>
      </c>
      <c r="S130" s="748">
        <f>RANK(Global_ROAR[[#This Row],[Total10]],Global_ROAR[Total10],0)</f>
        <v>30</v>
      </c>
      <c r="T130" s="741" t="s">
        <v>1147</v>
      </c>
    </row>
    <row r="131" spans="1:20" s="436" customFormat="1">
      <c r="A131" s="504" t="s">
        <v>1547</v>
      </c>
      <c r="B131" s="353" t="s">
        <v>1500</v>
      </c>
      <c r="C131" s="401">
        <v>24.5</v>
      </c>
      <c r="D131" s="749">
        <f>RANK(Global_ROAR[[#This Row],[Total]],Global_ROAR[Total],0)</f>
        <v>64</v>
      </c>
      <c r="E131" s="402" t="s">
        <v>1147</v>
      </c>
      <c r="F131" s="409">
        <v>25.912500000000001</v>
      </c>
      <c r="G131" s="748">
        <f>RANK(Global_ROAR[[#This Row],[Total2]],Global_ROAR[Total2],0)</f>
        <v>18</v>
      </c>
      <c r="H131" s="410" t="s">
        <v>1147</v>
      </c>
      <c r="I131" s="416">
        <v>17.222222222222221</v>
      </c>
      <c r="J131" s="748">
        <f>RANK(Global_ROAR[[#This Row],[Total4]],Global_ROAR[Total4],0)</f>
        <v>31</v>
      </c>
      <c r="K131" s="417" t="s">
        <v>1147</v>
      </c>
      <c r="L131" s="416">
        <v>15</v>
      </c>
      <c r="M131" s="748">
        <f>RANK(Global_ROAR[[#This Row],[Total6]],Global_ROAR[Total6],0)</f>
        <v>72</v>
      </c>
      <c r="N131" s="417" t="s">
        <v>1147</v>
      </c>
      <c r="O131" s="430">
        <v>15</v>
      </c>
      <c r="P131" s="750">
        <f>RANK(Global_ROAR[[#This Row],[Total8]],Global_ROAR[Total8],0)</f>
        <v>58</v>
      </c>
      <c r="Q131" s="417" t="s">
        <v>1147</v>
      </c>
      <c r="R131" s="451">
        <v>11</v>
      </c>
      <c r="S131" s="748">
        <f>RANK(Global_ROAR[[#This Row],[Total10]],Global_ROAR[Total10],0)</f>
        <v>119</v>
      </c>
      <c r="T131" s="743" t="s">
        <v>1150</v>
      </c>
    </row>
    <row r="132" spans="1:20" s="436" customFormat="1">
      <c r="A132" s="504" t="s">
        <v>1548</v>
      </c>
      <c r="B132" s="465" t="s">
        <v>1503</v>
      </c>
      <c r="C132" s="401">
        <v>24.5</v>
      </c>
      <c r="D132" s="749">
        <f>RANK(Global_ROAR[[#This Row],[Total]],Global_ROAR[Total],0)</f>
        <v>64</v>
      </c>
      <c r="E132" s="402" t="s">
        <v>1147</v>
      </c>
      <c r="F132" s="409">
        <v>23.254464285714285</v>
      </c>
      <c r="G132" s="748">
        <f>RANK(Global_ROAR[[#This Row],[Total2]],Global_ROAR[Total2],0)</f>
        <v>61</v>
      </c>
      <c r="H132" s="410" t="s">
        <v>1147</v>
      </c>
      <c r="I132" s="461">
        <v>13.25</v>
      </c>
      <c r="J132" s="748">
        <f>RANK(Global_ROAR[[#This Row],[Total4]],Global_ROAR[Total4],0)</f>
        <v>93</v>
      </c>
      <c r="K132" s="446" t="s">
        <v>1148</v>
      </c>
      <c r="L132" s="416">
        <v>15</v>
      </c>
      <c r="M132" s="748">
        <f>RANK(Global_ROAR[[#This Row],[Total6]],Global_ROAR[Total6],0)</f>
        <v>72</v>
      </c>
      <c r="N132" s="417" t="s">
        <v>1147</v>
      </c>
      <c r="O132" s="466">
        <v>17</v>
      </c>
      <c r="P132" s="751">
        <f>RANK(Global_ROAR[[#This Row],[Total8]],Global_ROAR[Total8],0)</f>
        <v>14</v>
      </c>
      <c r="Q132" s="467" t="s">
        <v>1147</v>
      </c>
      <c r="R132" s="431">
        <v>17</v>
      </c>
      <c r="S132" s="748">
        <f>RANK(Global_ROAR[[#This Row],[Total10]],Global_ROAR[Total10],0)</f>
        <v>13</v>
      </c>
      <c r="T132" s="741" t="s">
        <v>1147</v>
      </c>
    </row>
    <row r="133" spans="1:20" s="436" customFormat="1">
      <c r="A133" s="504" t="s">
        <v>1567</v>
      </c>
      <c r="B133" s="353" t="s">
        <v>1503</v>
      </c>
      <c r="C133" s="401">
        <v>22.166666666666668</v>
      </c>
      <c r="D133" s="749">
        <f>RANK(Global_ROAR[[#This Row],[Total]],Global_ROAR[Total],0)</f>
        <v>98</v>
      </c>
      <c r="E133" s="402" t="s">
        <v>1147</v>
      </c>
      <c r="F133" s="409">
        <v>24.0625</v>
      </c>
      <c r="G133" s="748">
        <f>RANK(Global_ROAR[[#This Row],[Total2]],Global_ROAR[Total2],0)</f>
        <v>45</v>
      </c>
      <c r="H133" s="410" t="s">
        <v>1147</v>
      </c>
      <c r="I133" s="461">
        <v>10.25</v>
      </c>
      <c r="J133" s="748">
        <f>RANK(Global_ROAR[[#This Row],[Total4]],Global_ROAR[Total4],0)</f>
        <v>119</v>
      </c>
      <c r="K133" s="446" t="s">
        <v>1148</v>
      </c>
      <c r="L133" s="461">
        <v>12</v>
      </c>
      <c r="M133" s="748">
        <f>RANK(Global_ROAR[[#This Row],[Total6]],Global_ROAR[Total6],0)</f>
        <v>113</v>
      </c>
      <c r="N133" s="446" t="s">
        <v>1148</v>
      </c>
      <c r="O133" s="447">
        <v>9</v>
      </c>
      <c r="P133" s="750">
        <f>RANK(Global_ROAR[[#This Row],[Total8]],Global_ROAR[Total8],0)</f>
        <v>131</v>
      </c>
      <c r="Q133" s="446" t="s">
        <v>1148</v>
      </c>
      <c r="R133" s="451">
        <v>13</v>
      </c>
      <c r="S133" s="748">
        <f>RANK(Global_ROAR[[#This Row],[Total10]],Global_ROAR[Total10],0)</f>
        <v>80</v>
      </c>
      <c r="T133" s="743" t="s">
        <v>1150</v>
      </c>
    </row>
    <row r="134" spans="1:20" s="436" customFormat="1">
      <c r="A134" s="504" t="s">
        <v>1549</v>
      </c>
      <c r="B134" s="353" t="s">
        <v>1501</v>
      </c>
      <c r="C134" s="401">
        <v>24.5</v>
      </c>
      <c r="D134" s="749">
        <f>RANK(Global_ROAR[[#This Row],[Total]],Global_ROAR[Total],0)</f>
        <v>64</v>
      </c>
      <c r="E134" s="402" t="s">
        <v>1147</v>
      </c>
      <c r="F134" s="409">
        <v>20.75</v>
      </c>
      <c r="G134" s="748">
        <f>RANK(Global_ROAR[[#This Row],[Total2]],Global_ROAR[Total2],0)</f>
        <v>92</v>
      </c>
      <c r="H134" s="410" t="s">
        <v>1147</v>
      </c>
      <c r="I134" s="416">
        <v>17.666666666666668</v>
      </c>
      <c r="J134" s="748">
        <f>RANK(Global_ROAR[[#This Row],[Total4]],Global_ROAR[Total4],0)</f>
        <v>22</v>
      </c>
      <c r="K134" s="417" t="s">
        <v>1147</v>
      </c>
      <c r="L134" s="416">
        <v>16</v>
      </c>
      <c r="M134" s="748">
        <f>RANK(Global_ROAR[[#This Row],[Total6]],Global_ROAR[Total6],0)</f>
        <v>52</v>
      </c>
      <c r="N134" s="417" t="s">
        <v>1147</v>
      </c>
      <c r="O134" s="430">
        <v>14</v>
      </c>
      <c r="P134" s="750">
        <f>RANK(Global_ROAR[[#This Row],[Total8]],Global_ROAR[Total8],0)</f>
        <v>77</v>
      </c>
      <c r="Q134" s="417" t="s">
        <v>1147</v>
      </c>
      <c r="R134" s="451">
        <v>13</v>
      </c>
      <c r="S134" s="748">
        <f>RANK(Global_ROAR[[#This Row],[Total10]],Global_ROAR[Total10],0)</f>
        <v>80</v>
      </c>
      <c r="T134" s="743" t="s">
        <v>1150</v>
      </c>
    </row>
    <row r="135" spans="1:20" s="436" customFormat="1">
      <c r="A135" s="504" t="s">
        <v>904</v>
      </c>
      <c r="B135" s="353" t="s">
        <v>930</v>
      </c>
      <c r="C135" s="401">
        <v>24.416666666666664</v>
      </c>
      <c r="D135" s="749">
        <f>RANK(Global_ROAR[[#This Row],[Total]],Global_ROAR[Total],0)</f>
        <v>70</v>
      </c>
      <c r="E135" s="402" t="s">
        <v>1147</v>
      </c>
      <c r="F135" s="409">
        <v>21.5</v>
      </c>
      <c r="G135" s="748">
        <f>RANK(Global_ROAR[[#This Row],[Total2]],Global_ROAR[Total2],0)</f>
        <v>82</v>
      </c>
      <c r="H135" s="410" t="s">
        <v>1147</v>
      </c>
      <c r="I135" s="416">
        <v>14</v>
      </c>
      <c r="J135" s="748">
        <f>RANK(Global_ROAR[[#This Row],[Total4]],Global_ROAR[Total4],0)</f>
        <v>76</v>
      </c>
      <c r="K135" s="417" t="s">
        <v>1147</v>
      </c>
      <c r="L135" s="416">
        <v>16</v>
      </c>
      <c r="M135" s="748">
        <f>RANK(Global_ROAR[[#This Row],[Total6]],Global_ROAR[Total6],0)</f>
        <v>52</v>
      </c>
      <c r="N135" s="417" t="s">
        <v>1147</v>
      </c>
      <c r="O135" s="447">
        <v>12</v>
      </c>
      <c r="P135" s="750">
        <f>RANK(Global_ROAR[[#This Row],[Total8]],Global_ROAR[Total8],0)</f>
        <v>106</v>
      </c>
      <c r="Q135" s="446" t="s">
        <v>1148</v>
      </c>
      <c r="R135" s="451">
        <v>11</v>
      </c>
      <c r="S135" s="748">
        <f>RANK(Global_ROAR[[#This Row],[Total10]],Global_ROAR[Total10],0)</f>
        <v>119</v>
      </c>
      <c r="T135" s="743" t="s">
        <v>1150</v>
      </c>
    </row>
    <row r="136" spans="1:20" s="436" customFormat="1">
      <c r="A136" s="504" t="s">
        <v>910</v>
      </c>
      <c r="B136" s="353" t="s">
        <v>930</v>
      </c>
      <c r="C136" s="401">
        <v>28.75</v>
      </c>
      <c r="D136" s="749">
        <f>RANK(Global_ROAR[[#This Row],[Total]],Global_ROAR[Total],0)</f>
        <v>2</v>
      </c>
      <c r="E136" s="402" t="s">
        <v>1147</v>
      </c>
      <c r="F136" s="409">
        <v>23.833333333333332</v>
      </c>
      <c r="G136" s="748">
        <f>RANK(Global_ROAR[[#This Row],[Total2]],Global_ROAR[Total2],0)</f>
        <v>49</v>
      </c>
      <c r="H136" s="410" t="s">
        <v>1147</v>
      </c>
      <c r="I136" s="416">
        <v>17.625</v>
      </c>
      <c r="J136" s="748">
        <f>RANK(Global_ROAR[[#This Row],[Total4]],Global_ROAR[Total4],0)</f>
        <v>23</v>
      </c>
      <c r="K136" s="417" t="s">
        <v>1147</v>
      </c>
      <c r="L136" s="416">
        <v>18</v>
      </c>
      <c r="M136" s="748">
        <f>RANK(Global_ROAR[[#This Row],[Total6]],Global_ROAR[Total6],0)</f>
        <v>21</v>
      </c>
      <c r="N136" s="417" t="s">
        <v>1147</v>
      </c>
      <c r="O136" s="430">
        <v>14</v>
      </c>
      <c r="P136" s="750">
        <f>RANK(Global_ROAR[[#This Row],[Total8]],Global_ROAR[Total8],0)</f>
        <v>77</v>
      </c>
      <c r="Q136" s="417" t="s">
        <v>1147</v>
      </c>
      <c r="R136" s="431">
        <v>18</v>
      </c>
      <c r="S136" s="748">
        <f>RANK(Global_ROAR[[#This Row],[Total10]],Global_ROAR[Total10],0)</f>
        <v>9</v>
      </c>
      <c r="T136" s="741" t="s">
        <v>1147</v>
      </c>
    </row>
    <row r="137" spans="1:20" s="436" customFormat="1" ht="12.75" thickBot="1">
      <c r="A137" s="504" t="s">
        <v>911</v>
      </c>
      <c r="B137" s="465" t="s">
        <v>930</v>
      </c>
      <c r="C137" s="401">
        <v>24.5625</v>
      </c>
      <c r="D137" s="749">
        <f>RANK(Global_ROAR[[#This Row],[Total]],Global_ROAR[Total],0)</f>
        <v>63</v>
      </c>
      <c r="E137" s="402" t="s">
        <v>1147</v>
      </c>
      <c r="F137" s="409">
        <v>27.112500000000001</v>
      </c>
      <c r="G137" s="748">
        <f>RANK(Global_ROAR[[#This Row],[Total2]],Global_ROAR[Total2],0)</f>
        <v>10</v>
      </c>
      <c r="H137" s="410" t="s">
        <v>1147</v>
      </c>
      <c r="I137" s="461">
        <v>9.5</v>
      </c>
      <c r="J137" s="748">
        <f>RANK(Global_ROAR[[#This Row],[Total4]],Global_ROAR[Total4],0)</f>
        <v>125</v>
      </c>
      <c r="K137" s="446" t="s">
        <v>1148</v>
      </c>
      <c r="L137" s="416">
        <v>16</v>
      </c>
      <c r="M137" s="748">
        <f>RANK(Global_ROAR[[#This Row],[Total6]],Global_ROAR[Total6],0)</f>
        <v>52</v>
      </c>
      <c r="N137" s="417" t="s">
        <v>1147</v>
      </c>
      <c r="O137" s="716">
        <v>16</v>
      </c>
      <c r="P137" s="752">
        <f>RANK(Global_ROAR[[#This Row],[Total8]],Global_ROAR[Total8],0)</f>
        <v>33</v>
      </c>
      <c r="Q137" s="717" t="s">
        <v>1147</v>
      </c>
      <c r="R137" s="723">
        <v>16</v>
      </c>
      <c r="S137" s="754">
        <f>RANK(Global_ROAR[[#This Row],[Total10]],Global_ROAR[Total10],0)</f>
        <v>30</v>
      </c>
      <c r="T137" s="747" t="s">
        <v>1147</v>
      </c>
    </row>
    <row r="138" spans="1:20" s="484" customFormat="1">
      <c r="A138" s="485"/>
      <c r="B138" s="494"/>
      <c r="C138" s="487"/>
      <c r="D138" s="487"/>
      <c r="E138" s="488"/>
      <c r="F138" s="488"/>
      <c r="G138" s="488"/>
      <c r="H138" s="489"/>
      <c r="I138" s="488"/>
      <c r="J138" s="488"/>
      <c r="K138" s="488"/>
      <c r="L138" s="492"/>
      <c r="M138" s="492"/>
      <c r="N138" s="492"/>
      <c r="O138" s="488"/>
      <c r="P138" s="488"/>
      <c r="Q138" s="488"/>
      <c r="R138" s="488"/>
      <c r="S138" s="488"/>
      <c r="T138" s="488"/>
    </row>
    <row r="139" spans="1:20" s="484" customFormat="1">
      <c r="A139" s="485"/>
      <c r="B139" s="494"/>
      <c r="C139" s="487"/>
      <c r="D139" s="487"/>
      <c r="E139" s="488"/>
      <c r="F139" s="488"/>
      <c r="G139" s="488"/>
      <c r="H139" s="489"/>
      <c r="I139" s="488"/>
      <c r="J139" s="488"/>
      <c r="K139" s="488"/>
      <c r="L139" s="492"/>
      <c r="M139" s="492"/>
      <c r="N139" s="492"/>
      <c r="O139" s="488"/>
      <c r="P139" s="488"/>
      <c r="Q139" s="488"/>
      <c r="R139" s="488"/>
      <c r="S139" s="488"/>
      <c r="T139" s="488"/>
    </row>
    <row r="140" spans="1:20" s="484" customFormat="1">
      <c r="A140" s="485"/>
      <c r="B140" s="494"/>
      <c r="C140" s="487"/>
      <c r="D140" s="487"/>
      <c r="E140" s="488"/>
      <c r="F140" s="488"/>
      <c r="G140" s="488"/>
      <c r="H140" s="489"/>
      <c r="I140" s="488"/>
      <c r="J140" s="488"/>
      <c r="K140" s="488"/>
      <c r="L140" s="492"/>
      <c r="M140" s="492"/>
      <c r="N140" s="492"/>
      <c r="O140" s="488"/>
      <c r="P140" s="488"/>
      <c r="Q140" s="488"/>
      <c r="R140" s="488"/>
      <c r="S140" s="488"/>
      <c r="T140" s="488"/>
    </row>
    <row r="141" spans="1:20" s="484" customFormat="1">
      <c r="A141" s="485"/>
      <c r="B141" s="494"/>
      <c r="C141" s="487"/>
      <c r="D141" s="487"/>
      <c r="E141" s="488"/>
      <c r="F141" s="488"/>
      <c r="G141" s="488"/>
      <c r="H141" s="489"/>
      <c r="I141" s="488"/>
      <c r="J141" s="488"/>
      <c r="K141" s="488"/>
      <c r="L141" s="492"/>
      <c r="M141" s="492"/>
      <c r="N141" s="492"/>
      <c r="O141" s="488"/>
      <c r="P141" s="488"/>
      <c r="Q141" s="488"/>
      <c r="R141" s="488"/>
      <c r="S141" s="488"/>
      <c r="T141" s="488"/>
    </row>
    <row r="142" spans="1:20" s="484" customFormat="1">
      <c r="A142" s="485"/>
      <c r="B142" s="494"/>
      <c r="C142" s="487"/>
      <c r="D142" s="487"/>
      <c r="E142" s="488"/>
      <c r="F142" s="488"/>
      <c r="G142" s="488"/>
      <c r="H142" s="489"/>
      <c r="I142" s="488"/>
      <c r="J142" s="488"/>
      <c r="K142" s="488"/>
      <c r="L142" s="492"/>
      <c r="M142" s="492"/>
      <c r="N142" s="492"/>
      <c r="O142" s="488"/>
      <c r="P142" s="488"/>
      <c r="Q142" s="488"/>
      <c r="R142" s="488"/>
      <c r="S142" s="488"/>
      <c r="T142" s="488"/>
    </row>
    <row r="143" spans="1:20" s="484" customFormat="1">
      <c r="A143" s="485"/>
      <c r="B143" s="494"/>
      <c r="C143" s="487"/>
      <c r="D143" s="487"/>
      <c r="E143" s="488"/>
      <c r="F143" s="488"/>
      <c r="G143" s="488"/>
      <c r="H143" s="489"/>
      <c r="I143" s="488"/>
      <c r="J143" s="488"/>
      <c r="K143" s="488"/>
      <c r="L143" s="492"/>
      <c r="M143" s="492"/>
      <c r="N143" s="492"/>
      <c r="O143" s="488"/>
      <c r="P143" s="488"/>
      <c r="Q143" s="488"/>
      <c r="R143" s="488"/>
      <c r="S143" s="488"/>
      <c r="T143" s="488"/>
    </row>
    <row r="144" spans="1:20" s="484" customFormat="1">
      <c r="A144" s="485"/>
      <c r="B144" s="494"/>
      <c r="C144" s="487"/>
      <c r="D144" s="487"/>
      <c r="E144" s="488"/>
      <c r="F144" s="488"/>
      <c r="G144" s="488"/>
      <c r="H144" s="489"/>
      <c r="I144" s="488"/>
      <c r="J144" s="488"/>
      <c r="K144" s="488"/>
      <c r="L144" s="492"/>
      <c r="M144" s="492"/>
      <c r="N144" s="492"/>
      <c r="O144" s="488"/>
      <c r="P144" s="488"/>
      <c r="Q144" s="488"/>
      <c r="R144" s="488"/>
      <c r="S144" s="488"/>
      <c r="T144" s="488"/>
    </row>
    <row r="145" spans="1:20" s="484" customFormat="1">
      <c r="A145" s="485"/>
      <c r="B145" s="494"/>
      <c r="C145" s="487"/>
      <c r="D145" s="487"/>
      <c r="E145" s="488"/>
      <c r="F145" s="488"/>
      <c r="G145" s="488"/>
      <c r="H145" s="489"/>
      <c r="I145" s="488"/>
      <c r="J145" s="488"/>
      <c r="K145" s="488"/>
      <c r="L145" s="492"/>
      <c r="M145" s="492"/>
      <c r="N145" s="492"/>
      <c r="O145" s="488"/>
      <c r="P145" s="488"/>
      <c r="Q145" s="488"/>
      <c r="R145" s="488"/>
      <c r="S145" s="488"/>
      <c r="T145" s="488"/>
    </row>
    <row r="146" spans="1:20" s="484" customFormat="1">
      <c r="A146" s="485"/>
      <c r="B146" s="494"/>
      <c r="C146" s="487"/>
      <c r="D146" s="487"/>
      <c r="E146" s="488"/>
      <c r="F146" s="488"/>
      <c r="G146" s="488"/>
      <c r="H146" s="489"/>
      <c r="I146" s="488"/>
      <c r="J146" s="488"/>
      <c r="K146" s="488"/>
      <c r="L146" s="492"/>
      <c r="M146" s="492"/>
      <c r="N146" s="492"/>
      <c r="O146" s="488"/>
      <c r="P146" s="488"/>
      <c r="Q146" s="488"/>
      <c r="R146" s="488"/>
      <c r="S146" s="488"/>
      <c r="T146" s="488"/>
    </row>
    <row r="147" spans="1:20" s="484" customFormat="1">
      <c r="A147" s="485"/>
      <c r="B147" s="494"/>
      <c r="C147" s="487"/>
      <c r="D147" s="487"/>
      <c r="E147" s="488"/>
      <c r="F147" s="488"/>
      <c r="G147" s="488"/>
      <c r="H147" s="489"/>
      <c r="I147" s="488"/>
      <c r="J147" s="488"/>
      <c r="K147" s="488"/>
      <c r="L147" s="492"/>
      <c r="M147" s="492"/>
      <c r="N147" s="492"/>
      <c r="O147" s="488"/>
      <c r="P147" s="488"/>
      <c r="Q147" s="488"/>
      <c r="R147" s="488"/>
      <c r="S147" s="488"/>
      <c r="T147" s="488"/>
    </row>
    <row r="148" spans="1:20" s="484" customFormat="1">
      <c r="A148" s="485"/>
      <c r="B148" s="494"/>
      <c r="C148" s="487"/>
      <c r="D148" s="487"/>
      <c r="E148" s="488"/>
      <c r="F148" s="488"/>
      <c r="G148" s="488"/>
      <c r="H148" s="489"/>
      <c r="I148" s="488"/>
      <c r="J148" s="488"/>
      <c r="K148" s="488"/>
      <c r="L148" s="492"/>
      <c r="M148" s="492"/>
      <c r="N148" s="492"/>
      <c r="O148" s="488"/>
      <c r="P148" s="488"/>
      <c r="Q148" s="488"/>
      <c r="R148" s="488"/>
      <c r="S148" s="488"/>
      <c r="T148" s="488"/>
    </row>
    <row r="149" spans="1:20" s="484" customFormat="1">
      <c r="A149" s="485"/>
      <c r="B149" s="494"/>
      <c r="C149" s="487"/>
      <c r="D149" s="487"/>
      <c r="E149" s="488"/>
      <c r="F149" s="488"/>
      <c r="G149" s="488"/>
      <c r="H149" s="489"/>
      <c r="I149" s="488"/>
      <c r="J149" s="488"/>
      <c r="K149" s="488"/>
      <c r="L149" s="492"/>
      <c r="M149" s="492"/>
      <c r="N149" s="492"/>
      <c r="O149" s="488"/>
      <c r="P149" s="488"/>
      <c r="Q149" s="488"/>
      <c r="R149" s="488"/>
      <c r="S149" s="488"/>
      <c r="T149" s="488"/>
    </row>
    <row r="150" spans="1:20" s="484" customFormat="1">
      <c r="A150" s="485"/>
      <c r="B150" s="494"/>
      <c r="C150" s="487"/>
      <c r="D150" s="487"/>
      <c r="E150" s="488"/>
      <c r="F150" s="488"/>
      <c r="G150" s="488"/>
      <c r="H150" s="489"/>
      <c r="I150" s="488"/>
      <c r="J150" s="488"/>
      <c r="K150" s="488"/>
      <c r="L150" s="492"/>
      <c r="M150" s="492"/>
      <c r="N150" s="492"/>
      <c r="O150" s="488"/>
      <c r="P150" s="488"/>
      <c r="Q150" s="488"/>
      <c r="R150" s="488"/>
      <c r="S150" s="488"/>
      <c r="T150" s="488"/>
    </row>
    <row r="151" spans="1:20" s="484" customFormat="1">
      <c r="A151" s="485"/>
      <c r="B151" s="494"/>
      <c r="C151" s="487"/>
      <c r="D151" s="487"/>
      <c r="E151" s="488"/>
      <c r="F151" s="488"/>
      <c r="G151" s="488"/>
      <c r="H151" s="489"/>
      <c r="I151" s="488"/>
      <c r="J151" s="488"/>
      <c r="K151" s="488"/>
      <c r="L151" s="492"/>
      <c r="M151" s="492"/>
      <c r="N151" s="492"/>
      <c r="O151" s="488"/>
      <c r="P151" s="488"/>
      <c r="Q151" s="488"/>
      <c r="R151" s="488"/>
      <c r="S151" s="488"/>
      <c r="T151" s="488"/>
    </row>
    <row r="152" spans="1:20" s="484" customFormat="1">
      <c r="A152" s="485"/>
      <c r="B152" s="494"/>
      <c r="C152" s="487"/>
      <c r="D152" s="487"/>
      <c r="E152" s="488"/>
      <c r="F152" s="488"/>
      <c r="G152" s="488"/>
      <c r="H152" s="489"/>
      <c r="I152" s="488"/>
      <c r="J152" s="488"/>
      <c r="K152" s="488"/>
      <c r="L152" s="492"/>
      <c r="M152" s="492"/>
      <c r="N152" s="492"/>
      <c r="O152" s="488"/>
      <c r="P152" s="488"/>
      <c r="Q152" s="488"/>
      <c r="R152" s="488"/>
      <c r="S152" s="488"/>
      <c r="T152" s="488"/>
    </row>
    <row r="153" spans="1:20" s="484" customFormat="1">
      <c r="A153" s="485"/>
      <c r="B153" s="494"/>
      <c r="C153" s="487"/>
      <c r="D153" s="487"/>
      <c r="E153" s="488"/>
      <c r="F153" s="488"/>
      <c r="G153" s="488"/>
      <c r="H153" s="489"/>
      <c r="I153" s="488"/>
      <c r="J153" s="488"/>
      <c r="K153" s="488"/>
      <c r="L153" s="492"/>
      <c r="M153" s="492"/>
      <c r="N153" s="492"/>
      <c r="O153" s="488"/>
      <c r="P153" s="488"/>
      <c r="Q153" s="488"/>
      <c r="R153" s="488"/>
      <c r="S153" s="488"/>
      <c r="T153" s="488"/>
    </row>
    <row r="154" spans="1:20" s="484" customFormat="1">
      <c r="A154" s="485"/>
      <c r="B154" s="494"/>
      <c r="C154" s="487"/>
      <c r="D154" s="487"/>
      <c r="E154" s="488"/>
      <c r="F154" s="488"/>
      <c r="G154" s="488"/>
      <c r="H154" s="489"/>
      <c r="I154" s="488"/>
      <c r="J154" s="488"/>
      <c r="K154" s="488"/>
      <c r="L154" s="492"/>
      <c r="M154" s="492"/>
      <c r="N154" s="492"/>
      <c r="O154" s="488"/>
      <c r="P154" s="488"/>
      <c r="Q154" s="488"/>
      <c r="R154" s="488"/>
      <c r="S154" s="488"/>
      <c r="T154" s="488"/>
    </row>
    <row r="155" spans="1:20" s="484" customFormat="1">
      <c r="A155" s="485"/>
      <c r="B155" s="494"/>
      <c r="C155" s="487"/>
      <c r="D155" s="487"/>
      <c r="E155" s="488"/>
      <c r="F155" s="488"/>
      <c r="G155" s="488"/>
      <c r="H155" s="489"/>
      <c r="I155" s="488"/>
      <c r="J155" s="488"/>
      <c r="K155" s="488"/>
      <c r="L155" s="492"/>
      <c r="M155" s="492"/>
      <c r="N155" s="492"/>
      <c r="O155" s="488"/>
      <c r="P155" s="488"/>
      <c r="Q155" s="488"/>
      <c r="R155" s="488"/>
      <c r="S155" s="488"/>
      <c r="T155" s="488"/>
    </row>
    <row r="156" spans="1:20" s="484" customFormat="1">
      <c r="A156" s="485"/>
      <c r="B156" s="494"/>
      <c r="C156" s="487"/>
      <c r="D156" s="487"/>
      <c r="E156" s="488"/>
      <c r="F156" s="488"/>
      <c r="G156" s="488"/>
      <c r="H156" s="489"/>
      <c r="I156" s="488"/>
      <c r="J156" s="488"/>
      <c r="K156" s="488"/>
      <c r="L156" s="492"/>
      <c r="M156" s="492"/>
      <c r="N156" s="492"/>
      <c r="O156" s="488"/>
      <c r="P156" s="488"/>
      <c r="Q156" s="488"/>
      <c r="R156" s="488"/>
      <c r="S156" s="488"/>
      <c r="T156" s="488"/>
    </row>
    <row r="157" spans="1:20" s="484" customFormat="1">
      <c r="A157" s="485"/>
      <c r="B157" s="494"/>
      <c r="C157" s="487"/>
      <c r="D157" s="487"/>
      <c r="E157" s="488"/>
      <c r="F157" s="488"/>
      <c r="G157" s="488"/>
      <c r="H157" s="489"/>
      <c r="I157" s="488"/>
      <c r="J157" s="488"/>
      <c r="K157" s="488"/>
      <c r="L157" s="492"/>
      <c r="M157" s="492"/>
      <c r="N157" s="492"/>
      <c r="O157" s="488"/>
      <c r="P157" s="488"/>
      <c r="Q157" s="488"/>
      <c r="R157" s="488"/>
      <c r="S157" s="488"/>
      <c r="T157" s="488"/>
    </row>
    <row r="158" spans="1:20" s="484" customFormat="1">
      <c r="A158" s="485"/>
      <c r="B158" s="494"/>
      <c r="C158" s="487"/>
      <c r="D158" s="487"/>
      <c r="E158" s="488"/>
      <c r="F158" s="488"/>
      <c r="G158" s="488"/>
      <c r="H158" s="489"/>
      <c r="I158" s="488"/>
      <c r="J158" s="488"/>
      <c r="K158" s="488"/>
      <c r="L158" s="492"/>
      <c r="M158" s="492"/>
      <c r="N158" s="492"/>
      <c r="O158" s="488"/>
      <c r="P158" s="488"/>
      <c r="Q158" s="488"/>
      <c r="R158" s="488"/>
      <c r="S158" s="488"/>
      <c r="T158" s="488"/>
    </row>
    <row r="159" spans="1:20" s="484" customFormat="1">
      <c r="A159" s="485"/>
      <c r="B159" s="494"/>
      <c r="C159" s="487"/>
      <c r="D159" s="487"/>
      <c r="E159" s="488"/>
      <c r="F159" s="488"/>
      <c r="G159" s="488"/>
      <c r="H159" s="489"/>
      <c r="I159" s="488"/>
      <c r="J159" s="488"/>
      <c r="K159" s="488"/>
      <c r="L159" s="492"/>
      <c r="M159" s="492"/>
      <c r="N159" s="492"/>
      <c r="O159" s="488"/>
      <c r="P159" s="488"/>
      <c r="Q159" s="488"/>
      <c r="R159" s="488"/>
      <c r="S159" s="488"/>
      <c r="T159" s="488"/>
    </row>
    <row r="160" spans="1:20" s="484" customFormat="1">
      <c r="A160" s="485"/>
      <c r="B160" s="494"/>
      <c r="C160" s="487"/>
      <c r="D160" s="487"/>
      <c r="E160" s="488"/>
      <c r="F160" s="488"/>
      <c r="G160" s="488"/>
      <c r="H160" s="489"/>
      <c r="I160" s="488"/>
      <c r="J160" s="488"/>
      <c r="K160" s="488"/>
      <c r="L160" s="492"/>
      <c r="M160" s="492"/>
      <c r="N160" s="492"/>
      <c r="O160" s="488"/>
      <c r="P160" s="488"/>
      <c r="Q160" s="488"/>
      <c r="R160" s="488"/>
      <c r="S160" s="488"/>
      <c r="T160" s="488"/>
    </row>
    <row r="161" spans="1:20" s="484" customFormat="1">
      <c r="A161" s="485"/>
      <c r="B161" s="494"/>
      <c r="C161" s="487"/>
      <c r="D161" s="487"/>
      <c r="E161" s="488"/>
      <c r="F161" s="488"/>
      <c r="G161" s="488"/>
      <c r="H161" s="489"/>
      <c r="I161" s="488"/>
      <c r="J161" s="488"/>
      <c r="K161" s="488"/>
      <c r="L161" s="492"/>
      <c r="M161" s="492"/>
      <c r="N161" s="492"/>
      <c r="O161" s="488"/>
      <c r="P161" s="488"/>
      <c r="Q161" s="488"/>
      <c r="R161" s="488"/>
      <c r="S161" s="488"/>
      <c r="T161" s="488"/>
    </row>
    <row r="162" spans="1:20" s="484" customFormat="1">
      <c r="A162" s="485"/>
      <c r="B162" s="494"/>
      <c r="C162" s="487"/>
      <c r="D162" s="487"/>
      <c r="E162" s="488"/>
      <c r="F162" s="488"/>
      <c r="G162" s="488"/>
      <c r="H162" s="489"/>
      <c r="I162" s="488"/>
      <c r="J162" s="488"/>
      <c r="K162" s="488"/>
      <c r="L162" s="492"/>
      <c r="M162" s="492"/>
      <c r="N162" s="492"/>
      <c r="O162" s="488"/>
      <c r="P162" s="488"/>
      <c r="Q162" s="488"/>
      <c r="R162" s="488"/>
      <c r="S162" s="488"/>
      <c r="T162" s="488"/>
    </row>
    <row r="163" spans="1:20" s="484" customFormat="1">
      <c r="A163" s="485"/>
      <c r="B163" s="494"/>
      <c r="C163" s="487"/>
      <c r="D163" s="487"/>
      <c r="E163" s="488"/>
      <c r="F163" s="488"/>
      <c r="G163" s="488"/>
      <c r="H163" s="489"/>
      <c r="I163" s="488"/>
      <c r="J163" s="488"/>
      <c r="K163" s="488"/>
      <c r="L163" s="492"/>
      <c r="M163" s="492"/>
      <c r="N163" s="492"/>
      <c r="O163" s="488"/>
      <c r="P163" s="488"/>
      <c r="Q163" s="488"/>
      <c r="R163" s="488"/>
      <c r="S163" s="488"/>
      <c r="T163" s="488"/>
    </row>
    <row r="164" spans="1:20" s="484" customFormat="1">
      <c r="A164" s="485"/>
      <c r="B164" s="494"/>
      <c r="C164" s="487"/>
      <c r="D164" s="487"/>
      <c r="E164" s="488"/>
      <c r="F164" s="488"/>
      <c r="G164" s="488"/>
      <c r="H164" s="489"/>
      <c r="I164" s="488"/>
      <c r="J164" s="488"/>
      <c r="K164" s="488"/>
      <c r="L164" s="492"/>
      <c r="M164" s="492"/>
      <c r="N164" s="492"/>
      <c r="O164" s="488"/>
      <c r="P164" s="488"/>
      <c r="Q164" s="488"/>
      <c r="R164" s="488"/>
      <c r="S164" s="488"/>
      <c r="T164" s="488"/>
    </row>
    <row r="165" spans="1:20" s="484" customFormat="1">
      <c r="A165" s="485"/>
      <c r="B165" s="494"/>
      <c r="C165" s="487"/>
      <c r="D165" s="487"/>
      <c r="E165" s="488"/>
      <c r="F165" s="488"/>
      <c r="G165" s="488"/>
      <c r="H165" s="489"/>
      <c r="I165" s="488"/>
      <c r="J165" s="488"/>
      <c r="K165" s="488"/>
      <c r="L165" s="492"/>
      <c r="M165" s="492"/>
      <c r="N165" s="492"/>
      <c r="O165" s="488"/>
      <c r="P165" s="488"/>
      <c r="Q165" s="488"/>
      <c r="R165" s="488"/>
      <c r="S165" s="488"/>
      <c r="T165" s="488"/>
    </row>
    <row r="166" spans="1:20" s="484" customFormat="1">
      <c r="A166" s="485"/>
      <c r="B166" s="494"/>
      <c r="C166" s="487"/>
      <c r="D166" s="487"/>
      <c r="E166" s="488"/>
      <c r="F166" s="488"/>
      <c r="G166" s="488"/>
      <c r="H166" s="489"/>
      <c r="I166" s="488"/>
      <c r="J166" s="488"/>
      <c r="K166" s="488"/>
      <c r="L166" s="492"/>
      <c r="M166" s="492"/>
      <c r="N166" s="492"/>
      <c r="O166" s="488"/>
      <c r="P166" s="488"/>
      <c r="Q166" s="488"/>
      <c r="R166" s="488"/>
      <c r="S166" s="488"/>
      <c r="T166" s="488"/>
    </row>
    <row r="167" spans="1:20" s="484" customFormat="1">
      <c r="A167" s="485"/>
      <c r="B167" s="494"/>
      <c r="C167" s="487"/>
      <c r="D167" s="487"/>
      <c r="E167" s="488"/>
      <c r="F167" s="488"/>
      <c r="G167" s="488"/>
      <c r="H167" s="489"/>
      <c r="I167" s="488"/>
      <c r="J167" s="488"/>
      <c r="K167" s="488"/>
      <c r="L167" s="492"/>
      <c r="M167" s="492"/>
      <c r="N167" s="492"/>
      <c r="O167" s="488"/>
      <c r="P167" s="488"/>
      <c r="Q167" s="488"/>
      <c r="R167" s="488"/>
      <c r="S167" s="488"/>
      <c r="T167" s="488"/>
    </row>
    <row r="168" spans="1:20" s="484" customFormat="1">
      <c r="A168" s="485"/>
      <c r="B168" s="494"/>
      <c r="C168" s="487"/>
      <c r="D168" s="487"/>
      <c r="E168" s="488"/>
      <c r="F168" s="488"/>
      <c r="G168" s="488"/>
      <c r="H168" s="489"/>
      <c r="I168" s="488"/>
      <c r="J168" s="488"/>
      <c r="K168" s="488"/>
      <c r="L168" s="492"/>
      <c r="M168" s="492"/>
      <c r="N168" s="492"/>
      <c r="O168" s="488"/>
      <c r="P168" s="488"/>
      <c r="Q168" s="488"/>
      <c r="R168" s="488"/>
      <c r="S168" s="488"/>
      <c r="T168" s="488"/>
    </row>
    <row r="169" spans="1:20" s="484" customFormat="1">
      <c r="A169" s="485"/>
      <c r="B169" s="494"/>
      <c r="C169" s="487"/>
      <c r="D169" s="487"/>
      <c r="E169" s="488"/>
      <c r="F169" s="488"/>
      <c r="G169" s="488"/>
      <c r="H169" s="489"/>
      <c r="I169" s="488"/>
      <c r="J169" s="488"/>
      <c r="K169" s="488"/>
      <c r="L169" s="492"/>
      <c r="M169" s="492"/>
      <c r="N169" s="492"/>
      <c r="O169" s="488"/>
      <c r="P169" s="488"/>
      <c r="Q169" s="488"/>
      <c r="R169" s="488"/>
      <c r="S169" s="488"/>
      <c r="T169" s="488"/>
    </row>
    <row r="170" spans="1:20" s="484" customFormat="1">
      <c r="A170" s="485"/>
      <c r="B170" s="494"/>
      <c r="C170" s="487"/>
      <c r="D170" s="487"/>
      <c r="E170" s="488"/>
      <c r="F170" s="488"/>
      <c r="G170" s="488"/>
      <c r="H170" s="489"/>
      <c r="I170" s="488"/>
      <c r="J170" s="488"/>
      <c r="K170" s="488"/>
      <c r="L170" s="492"/>
      <c r="M170" s="492"/>
      <c r="N170" s="492"/>
      <c r="O170" s="488"/>
      <c r="P170" s="488"/>
      <c r="Q170" s="488"/>
      <c r="R170" s="488"/>
      <c r="S170" s="488"/>
      <c r="T170" s="488"/>
    </row>
    <row r="171" spans="1:20" s="484" customFormat="1">
      <c r="A171" s="485"/>
      <c r="B171" s="494"/>
      <c r="C171" s="487"/>
      <c r="D171" s="487"/>
      <c r="E171" s="488"/>
      <c r="F171" s="488"/>
      <c r="G171" s="488"/>
      <c r="H171" s="489"/>
      <c r="I171" s="488"/>
      <c r="J171" s="488"/>
      <c r="K171" s="488"/>
      <c r="L171" s="492"/>
      <c r="M171" s="492"/>
      <c r="N171" s="492"/>
      <c r="O171" s="488"/>
      <c r="P171" s="488"/>
      <c r="Q171" s="488"/>
      <c r="R171" s="488"/>
      <c r="S171" s="488"/>
      <c r="T171" s="488"/>
    </row>
    <row r="172" spans="1:20" s="484" customFormat="1">
      <c r="A172" s="485"/>
      <c r="B172" s="494"/>
      <c r="C172" s="487"/>
      <c r="D172" s="487"/>
      <c r="E172" s="488"/>
      <c r="F172" s="488"/>
      <c r="G172" s="488"/>
      <c r="H172" s="489"/>
      <c r="I172" s="488"/>
      <c r="J172" s="488"/>
      <c r="K172" s="488"/>
      <c r="L172" s="492"/>
      <c r="M172" s="492"/>
      <c r="N172" s="492"/>
      <c r="O172" s="488"/>
      <c r="P172" s="488"/>
      <c r="Q172" s="488"/>
      <c r="R172" s="488"/>
      <c r="S172" s="488"/>
      <c r="T172" s="488"/>
    </row>
    <row r="173" spans="1:20" s="484" customFormat="1">
      <c r="A173" s="485"/>
      <c r="B173" s="494"/>
      <c r="C173" s="487"/>
      <c r="D173" s="487"/>
      <c r="E173" s="488"/>
      <c r="F173" s="488"/>
      <c r="G173" s="488"/>
      <c r="H173" s="489"/>
      <c r="I173" s="488"/>
      <c r="J173" s="488"/>
      <c r="K173" s="488"/>
      <c r="L173" s="492"/>
      <c r="M173" s="492"/>
      <c r="N173" s="492"/>
      <c r="O173" s="488"/>
      <c r="P173" s="488"/>
      <c r="Q173" s="488"/>
      <c r="R173" s="488"/>
      <c r="S173" s="488"/>
      <c r="T173" s="488"/>
    </row>
    <row r="174" spans="1:20" s="484" customFormat="1">
      <c r="A174" s="485"/>
      <c r="B174" s="494"/>
      <c r="C174" s="487"/>
      <c r="D174" s="487"/>
      <c r="E174" s="488"/>
      <c r="F174" s="488"/>
      <c r="G174" s="488"/>
      <c r="H174" s="489"/>
      <c r="I174" s="488"/>
      <c r="J174" s="488"/>
      <c r="K174" s="488"/>
      <c r="L174" s="492"/>
      <c r="M174" s="492"/>
      <c r="N174" s="492"/>
      <c r="O174" s="488"/>
      <c r="P174" s="488"/>
      <c r="Q174" s="488"/>
      <c r="R174" s="488"/>
      <c r="S174" s="488"/>
      <c r="T174" s="488"/>
    </row>
    <row r="175" spans="1:20" s="484" customFormat="1">
      <c r="A175" s="485"/>
      <c r="B175" s="494"/>
      <c r="C175" s="487"/>
      <c r="D175" s="487"/>
      <c r="E175" s="488"/>
      <c r="F175" s="488"/>
      <c r="G175" s="488"/>
      <c r="H175" s="489"/>
      <c r="I175" s="488"/>
      <c r="J175" s="488"/>
      <c r="K175" s="488"/>
      <c r="L175" s="492"/>
      <c r="M175" s="492"/>
      <c r="N175" s="492"/>
      <c r="O175" s="488"/>
      <c r="P175" s="488"/>
      <c r="Q175" s="488"/>
      <c r="R175" s="488"/>
      <c r="S175" s="488"/>
      <c r="T175" s="488"/>
    </row>
    <row r="176" spans="1:20" s="484" customFormat="1">
      <c r="A176" s="485"/>
      <c r="B176" s="494"/>
      <c r="C176" s="487"/>
      <c r="D176" s="487"/>
      <c r="E176" s="488"/>
      <c r="F176" s="488"/>
      <c r="G176" s="488"/>
      <c r="H176" s="489"/>
      <c r="I176" s="488"/>
      <c r="J176" s="488"/>
      <c r="K176" s="488"/>
      <c r="L176" s="492"/>
      <c r="M176" s="492"/>
      <c r="N176" s="492"/>
      <c r="O176" s="488"/>
      <c r="P176" s="488"/>
      <c r="Q176" s="488"/>
      <c r="R176" s="488"/>
      <c r="S176" s="488"/>
      <c r="T176" s="488"/>
    </row>
    <row r="177" spans="1:20" s="484" customFormat="1">
      <c r="A177" s="485"/>
      <c r="B177" s="494"/>
      <c r="C177" s="487"/>
      <c r="D177" s="487"/>
      <c r="E177" s="488"/>
      <c r="F177" s="488"/>
      <c r="G177" s="488"/>
      <c r="H177" s="489"/>
      <c r="I177" s="488"/>
      <c r="J177" s="488"/>
      <c r="K177" s="488"/>
      <c r="L177" s="492"/>
      <c r="M177" s="492"/>
      <c r="N177" s="492"/>
      <c r="O177" s="488"/>
      <c r="P177" s="488"/>
      <c r="Q177" s="488"/>
      <c r="R177" s="488"/>
      <c r="S177" s="488"/>
      <c r="T177" s="488"/>
    </row>
    <row r="178" spans="1:20" s="484" customFormat="1">
      <c r="A178" s="485"/>
      <c r="B178" s="494"/>
      <c r="C178" s="487"/>
      <c r="D178" s="487"/>
      <c r="E178" s="488"/>
      <c r="F178" s="488"/>
      <c r="G178" s="488"/>
      <c r="H178" s="489"/>
      <c r="I178" s="488"/>
      <c r="J178" s="488"/>
      <c r="K178" s="488"/>
      <c r="L178" s="492"/>
      <c r="M178" s="492"/>
      <c r="N178" s="492"/>
      <c r="O178" s="488"/>
      <c r="P178" s="488"/>
      <c r="Q178" s="488"/>
      <c r="R178" s="488"/>
      <c r="S178" s="488"/>
      <c r="T178" s="488"/>
    </row>
    <row r="179" spans="1:20" s="484" customFormat="1">
      <c r="A179" s="485"/>
      <c r="B179" s="494"/>
      <c r="C179" s="487"/>
      <c r="D179" s="487"/>
      <c r="E179" s="488"/>
      <c r="F179" s="488"/>
      <c r="G179" s="488"/>
      <c r="H179" s="489"/>
      <c r="I179" s="488"/>
      <c r="J179" s="488"/>
      <c r="K179" s="488"/>
      <c r="L179" s="492"/>
      <c r="M179" s="492"/>
      <c r="N179" s="492"/>
      <c r="O179" s="488"/>
      <c r="P179" s="488"/>
      <c r="Q179" s="488"/>
      <c r="R179" s="488"/>
      <c r="S179" s="488"/>
      <c r="T179" s="488"/>
    </row>
    <row r="180" spans="1:20" s="484" customFormat="1">
      <c r="A180" s="485"/>
      <c r="B180" s="494"/>
      <c r="C180" s="487"/>
      <c r="D180" s="487"/>
      <c r="E180" s="488"/>
      <c r="F180" s="488"/>
      <c r="G180" s="488"/>
      <c r="H180" s="489"/>
      <c r="I180" s="488"/>
      <c r="J180" s="488"/>
      <c r="K180" s="488"/>
      <c r="L180" s="492"/>
      <c r="M180" s="492"/>
      <c r="N180" s="492"/>
      <c r="O180" s="488"/>
      <c r="P180" s="488"/>
      <c r="Q180" s="488"/>
      <c r="R180" s="488"/>
      <c r="S180" s="488"/>
      <c r="T180" s="488"/>
    </row>
    <row r="181" spans="1:20" s="484" customFormat="1">
      <c r="A181" s="485"/>
      <c r="B181" s="494"/>
      <c r="C181" s="487"/>
      <c r="D181" s="487"/>
      <c r="E181" s="488"/>
      <c r="F181" s="488"/>
      <c r="G181" s="488"/>
      <c r="H181" s="489"/>
      <c r="I181" s="488"/>
      <c r="J181" s="488"/>
      <c r="K181" s="488"/>
      <c r="L181" s="492"/>
      <c r="M181" s="492"/>
      <c r="N181" s="492"/>
      <c r="O181" s="488"/>
      <c r="P181" s="488"/>
      <c r="Q181" s="488"/>
      <c r="R181" s="488"/>
      <c r="S181" s="488"/>
      <c r="T181" s="488"/>
    </row>
    <row r="182" spans="1:20" s="484" customFormat="1">
      <c r="A182" s="485"/>
      <c r="B182" s="494"/>
      <c r="C182" s="487"/>
      <c r="D182" s="487"/>
      <c r="E182" s="488"/>
      <c r="F182" s="488"/>
      <c r="G182" s="488"/>
      <c r="H182" s="489"/>
      <c r="I182" s="488"/>
      <c r="J182" s="488"/>
      <c r="K182" s="488"/>
      <c r="L182" s="492"/>
      <c r="M182" s="492"/>
      <c r="N182" s="492"/>
      <c r="O182" s="488"/>
      <c r="P182" s="488"/>
      <c r="Q182" s="488"/>
      <c r="R182" s="488"/>
      <c r="S182" s="488"/>
      <c r="T182" s="488"/>
    </row>
    <row r="183" spans="1:20" s="484" customFormat="1">
      <c r="A183" s="485"/>
      <c r="B183" s="494"/>
      <c r="C183" s="487"/>
      <c r="D183" s="487"/>
      <c r="E183" s="488"/>
      <c r="F183" s="488"/>
      <c r="G183" s="488"/>
      <c r="H183" s="489"/>
      <c r="I183" s="488"/>
      <c r="J183" s="488"/>
      <c r="K183" s="488"/>
      <c r="L183" s="492"/>
      <c r="M183" s="492"/>
      <c r="N183" s="492"/>
      <c r="O183" s="488"/>
      <c r="P183" s="488"/>
      <c r="Q183" s="488"/>
      <c r="R183" s="488"/>
      <c r="S183" s="488"/>
      <c r="T183" s="488"/>
    </row>
    <row r="184" spans="1:20" s="484" customFormat="1">
      <c r="A184" s="485"/>
      <c r="B184" s="494"/>
      <c r="C184" s="487"/>
      <c r="D184" s="487"/>
      <c r="E184" s="488"/>
      <c r="F184" s="488"/>
      <c r="G184" s="488"/>
      <c r="H184" s="489"/>
      <c r="I184" s="488"/>
      <c r="J184" s="488"/>
      <c r="K184" s="488"/>
      <c r="L184" s="492"/>
      <c r="M184" s="492"/>
      <c r="N184" s="492"/>
      <c r="O184" s="488"/>
      <c r="P184" s="488"/>
      <c r="Q184" s="488"/>
      <c r="R184" s="488"/>
      <c r="S184" s="488"/>
      <c r="T184" s="488"/>
    </row>
    <row r="185" spans="1:20" s="484" customFormat="1">
      <c r="A185" s="485"/>
      <c r="B185" s="494"/>
      <c r="C185" s="487"/>
      <c r="D185" s="487"/>
      <c r="E185" s="488"/>
      <c r="F185" s="488"/>
      <c r="G185" s="488"/>
      <c r="H185" s="489"/>
      <c r="I185" s="488"/>
      <c r="J185" s="488"/>
      <c r="K185" s="488"/>
      <c r="L185" s="492"/>
      <c r="M185" s="492"/>
      <c r="N185" s="492"/>
      <c r="O185" s="488"/>
      <c r="P185" s="488"/>
      <c r="Q185" s="488"/>
      <c r="R185" s="488"/>
      <c r="S185" s="488"/>
      <c r="T185" s="488"/>
    </row>
    <row r="186" spans="1:20" s="484" customFormat="1">
      <c r="A186" s="485"/>
      <c r="B186" s="494"/>
      <c r="C186" s="487"/>
      <c r="D186" s="487"/>
      <c r="E186" s="488"/>
      <c r="F186" s="488"/>
      <c r="G186" s="488"/>
      <c r="H186" s="489"/>
      <c r="I186" s="488"/>
      <c r="J186" s="488"/>
      <c r="K186" s="488"/>
      <c r="L186" s="492"/>
      <c r="M186" s="492"/>
      <c r="N186" s="492"/>
      <c r="O186" s="488"/>
      <c r="P186" s="488"/>
      <c r="Q186" s="488"/>
      <c r="R186" s="488"/>
      <c r="S186" s="488"/>
      <c r="T186" s="488"/>
    </row>
    <row r="187" spans="1:20" s="484" customFormat="1">
      <c r="A187" s="485"/>
      <c r="B187" s="494"/>
      <c r="C187" s="487"/>
      <c r="D187" s="487"/>
      <c r="E187" s="488"/>
      <c r="F187" s="488"/>
      <c r="G187" s="488"/>
      <c r="H187" s="489"/>
      <c r="I187" s="488"/>
      <c r="J187" s="488"/>
      <c r="K187" s="488"/>
      <c r="L187" s="492"/>
      <c r="M187" s="492"/>
      <c r="N187" s="492"/>
      <c r="O187" s="488"/>
      <c r="P187" s="488"/>
      <c r="Q187" s="488"/>
      <c r="R187" s="488"/>
      <c r="S187" s="488"/>
      <c r="T187" s="488"/>
    </row>
    <row r="188" spans="1:20" s="484" customFormat="1">
      <c r="A188" s="485"/>
      <c r="B188" s="494"/>
      <c r="C188" s="487"/>
      <c r="D188" s="487"/>
      <c r="E188" s="488"/>
      <c r="F188" s="488"/>
      <c r="G188" s="488"/>
      <c r="H188" s="489"/>
      <c r="I188" s="488"/>
      <c r="J188" s="488"/>
      <c r="K188" s="488"/>
      <c r="L188" s="492"/>
      <c r="M188" s="492"/>
      <c r="N188" s="492"/>
      <c r="O188" s="488"/>
      <c r="P188" s="488"/>
      <c r="Q188" s="488"/>
      <c r="R188" s="488"/>
      <c r="S188" s="488"/>
      <c r="T188" s="488"/>
    </row>
    <row r="189" spans="1:20" s="484" customFormat="1">
      <c r="A189" s="485"/>
      <c r="B189" s="494"/>
      <c r="C189" s="487"/>
      <c r="D189" s="487"/>
      <c r="E189" s="488"/>
      <c r="F189" s="488"/>
      <c r="G189" s="488"/>
      <c r="H189" s="489"/>
      <c r="I189" s="488"/>
      <c r="J189" s="488"/>
      <c r="K189" s="488"/>
      <c r="L189" s="492"/>
      <c r="M189" s="492"/>
      <c r="N189" s="492"/>
      <c r="O189" s="488"/>
      <c r="P189" s="488"/>
      <c r="Q189" s="488"/>
      <c r="R189" s="488"/>
      <c r="S189" s="488"/>
      <c r="T189" s="488"/>
    </row>
    <row r="190" spans="1:20" s="484" customFormat="1">
      <c r="A190" s="485"/>
      <c r="B190" s="494"/>
      <c r="C190" s="487"/>
      <c r="D190" s="487"/>
      <c r="E190" s="488"/>
      <c r="F190" s="488"/>
      <c r="G190" s="488"/>
      <c r="H190" s="489"/>
      <c r="I190" s="488"/>
      <c r="J190" s="488"/>
      <c r="K190" s="488"/>
      <c r="L190" s="492"/>
      <c r="M190" s="492"/>
      <c r="N190" s="492"/>
      <c r="O190" s="488"/>
      <c r="P190" s="488"/>
      <c r="Q190" s="488"/>
      <c r="R190" s="488"/>
      <c r="S190" s="488"/>
      <c r="T190" s="488"/>
    </row>
    <row r="191" spans="1:20" s="484" customFormat="1">
      <c r="A191" s="485"/>
      <c r="B191" s="494"/>
      <c r="C191" s="487"/>
      <c r="D191" s="487"/>
      <c r="E191" s="488"/>
      <c r="F191" s="488"/>
      <c r="G191" s="488"/>
      <c r="H191" s="489"/>
      <c r="I191" s="488"/>
      <c r="J191" s="488"/>
      <c r="K191" s="488"/>
      <c r="L191" s="492"/>
      <c r="M191" s="492"/>
      <c r="N191" s="492"/>
      <c r="O191" s="488"/>
      <c r="P191" s="488"/>
      <c r="Q191" s="488"/>
      <c r="R191" s="488"/>
      <c r="S191" s="488"/>
      <c r="T191" s="488"/>
    </row>
    <row r="192" spans="1:20" s="484" customFormat="1">
      <c r="A192" s="485"/>
      <c r="B192" s="494"/>
      <c r="C192" s="487"/>
      <c r="D192" s="487"/>
      <c r="E192" s="488"/>
      <c r="F192" s="488"/>
      <c r="G192" s="488"/>
      <c r="H192" s="489"/>
      <c r="I192" s="488"/>
      <c r="J192" s="488"/>
      <c r="K192" s="488"/>
      <c r="L192" s="492"/>
      <c r="M192" s="492"/>
      <c r="N192" s="492"/>
      <c r="O192" s="488"/>
      <c r="P192" s="488"/>
      <c r="Q192" s="488"/>
      <c r="R192" s="488"/>
      <c r="S192" s="488"/>
      <c r="T192" s="488"/>
    </row>
    <row r="193" spans="1:20" s="484" customFormat="1">
      <c r="A193" s="485"/>
      <c r="B193" s="494"/>
      <c r="C193" s="487"/>
      <c r="D193" s="487"/>
      <c r="E193" s="488"/>
      <c r="F193" s="488"/>
      <c r="G193" s="488"/>
      <c r="H193" s="489"/>
      <c r="I193" s="488"/>
      <c r="J193" s="488"/>
      <c r="K193" s="488"/>
      <c r="L193" s="492"/>
      <c r="M193" s="492"/>
      <c r="N193" s="492"/>
      <c r="O193" s="488"/>
      <c r="P193" s="488"/>
      <c r="Q193" s="488"/>
      <c r="R193" s="488"/>
      <c r="S193" s="488"/>
      <c r="T193" s="488"/>
    </row>
    <row r="194" spans="1:20" s="484" customFormat="1">
      <c r="A194" s="485"/>
      <c r="B194" s="494"/>
      <c r="C194" s="487"/>
      <c r="D194" s="487"/>
      <c r="E194" s="488"/>
      <c r="F194" s="488"/>
      <c r="G194" s="488"/>
      <c r="H194" s="489"/>
      <c r="I194" s="488"/>
      <c r="J194" s="488"/>
      <c r="K194" s="488"/>
      <c r="L194" s="492"/>
      <c r="M194" s="492"/>
      <c r="N194" s="492"/>
      <c r="O194" s="488"/>
      <c r="P194" s="488"/>
      <c r="Q194" s="488"/>
      <c r="R194" s="488"/>
      <c r="S194" s="488"/>
      <c r="T194" s="488"/>
    </row>
    <row r="195" spans="1:20" s="484" customFormat="1">
      <c r="A195" s="485"/>
      <c r="B195" s="494"/>
      <c r="C195" s="487"/>
      <c r="D195" s="487"/>
      <c r="E195" s="488"/>
      <c r="F195" s="488"/>
      <c r="G195" s="488"/>
      <c r="H195" s="489"/>
      <c r="I195" s="488"/>
      <c r="J195" s="488"/>
      <c r="K195" s="488"/>
      <c r="L195" s="492"/>
      <c r="M195" s="492"/>
      <c r="N195" s="492"/>
      <c r="O195" s="488"/>
      <c r="P195" s="488"/>
      <c r="Q195" s="488"/>
      <c r="R195" s="488"/>
      <c r="S195" s="488"/>
      <c r="T195" s="488"/>
    </row>
    <row r="196" spans="1:20" s="484" customFormat="1">
      <c r="A196" s="485"/>
      <c r="B196" s="494"/>
      <c r="C196" s="487"/>
      <c r="D196" s="487"/>
      <c r="E196" s="488"/>
      <c r="F196" s="488"/>
      <c r="G196" s="488"/>
      <c r="H196" s="489"/>
      <c r="I196" s="488"/>
      <c r="J196" s="488"/>
      <c r="K196" s="488"/>
      <c r="L196" s="492"/>
      <c r="M196" s="492"/>
      <c r="N196" s="492"/>
      <c r="O196" s="488"/>
      <c r="P196" s="488"/>
      <c r="Q196" s="488"/>
      <c r="R196" s="488"/>
      <c r="S196" s="488"/>
      <c r="T196" s="488"/>
    </row>
    <row r="197" spans="1:20" s="484" customFormat="1">
      <c r="A197" s="485"/>
      <c r="B197" s="494"/>
      <c r="C197" s="487"/>
      <c r="D197" s="487"/>
      <c r="E197" s="488"/>
      <c r="F197" s="488"/>
      <c r="G197" s="488"/>
      <c r="H197" s="489"/>
      <c r="I197" s="488"/>
      <c r="J197" s="488"/>
      <c r="K197" s="488"/>
      <c r="L197" s="492"/>
      <c r="M197" s="492"/>
      <c r="N197" s="492"/>
      <c r="O197" s="488"/>
      <c r="P197" s="488"/>
      <c r="Q197" s="488"/>
      <c r="R197" s="488"/>
      <c r="S197" s="488"/>
      <c r="T197" s="488"/>
    </row>
    <row r="198" spans="1:20" s="484" customFormat="1">
      <c r="A198" s="485"/>
      <c r="B198" s="494"/>
      <c r="C198" s="487"/>
      <c r="D198" s="487"/>
      <c r="E198" s="488"/>
      <c r="F198" s="488"/>
      <c r="G198" s="488"/>
      <c r="H198" s="489"/>
      <c r="I198" s="488"/>
      <c r="J198" s="488"/>
      <c r="K198" s="488"/>
      <c r="L198" s="492"/>
      <c r="M198" s="492"/>
      <c r="N198" s="492"/>
      <c r="O198" s="488"/>
      <c r="P198" s="488"/>
      <c r="Q198" s="488"/>
      <c r="R198" s="488"/>
      <c r="S198" s="488"/>
      <c r="T198" s="488"/>
    </row>
    <row r="199" spans="1:20" s="484" customFormat="1">
      <c r="A199" s="485"/>
      <c r="B199" s="494"/>
      <c r="C199" s="487"/>
      <c r="D199" s="487"/>
      <c r="E199" s="488"/>
      <c r="F199" s="488"/>
      <c r="G199" s="488"/>
      <c r="H199" s="489"/>
      <c r="I199" s="488"/>
      <c r="J199" s="488"/>
      <c r="K199" s="488"/>
      <c r="L199" s="492"/>
      <c r="M199" s="492"/>
      <c r="N199" s="492"/>
      <c r="O199" s="488"/>
      <c r="P199" s="488"/>
      <c r="Q199" s="488"/>
      <c r="R199" s="488"/>
      <c r="S199" s="488"/>
      <c r="T199" s="488"/>
    </row>
    <row r="200" spans="1:20" s="484" customFormat="1">
      <c r="A200" s="485"/>
      <c r="B200" s="494"/>
      <c r="C200" s="487"/>
      <c r="D200" s="487"/>
      <c r="E200" s="488"/>
      <c r="F200" s="488"/>
      <c r="G200" s="488"/>
      <c r="H200" s="489"/>
      <c r="I200" s="488"/>
      <c r="J200" s="488"/>
      <c r="K200" s="488"/>
      <c r="L200" s="492"/>
      <c r="M200" s="492"/>
      <c r="N200" s="492"/>
      <c r="O200" s="488"/>
      <c r="P200" s="488"/>
      <c r="Q200" s="488"/>
      <c r="R200" s="488"/>
      <c r="S200" s="488"/>
      <c r="T200" s="488"/>
    </row>
    <row r="201" spans="1:20" s="484" customFormat="1">
      <c r="A201" s="485"/>
      <c r="B201" s="494"/>
      <c r="C201" s="487"/>
      <c r="D201" s="487"/>
      <c r="E201" s="488"/>
      <c r="F201" s="488"/>
      <c r="G201" s="488"/>
      <c r="H201" s="489"/>
      <c r="I201" s="488"/>
      <c r="J201" s="488"/>
      <c r="K201" s="488"/>
      <c r="L201" s="492"/>
      <c r="M201" s="492"/>
      <c r="N201" s="492"/>
      <c r="O201" s="488"/>
      <c r="P201" s="488"/>
      <c r="Q201" s="488"/>
      <c r="R201" s="488"/>
      <c r="S201" s="488"/>
      <c r="T201" s="488"/>
    </row>
    <row r="202" spans="1:20" s="484" customFormat="1">
      <c r="A202" s="485"/>
      <c r="B202" s="494"/>
      <c r="C202" s="487"/>
      <c r="D202" s="487"/>
      <c r="E202" s="488"/>
      <c r="F202" s="488"/>
      <c r="G202" s="488"/>
      <c r="H202" s="489"/>
      <c r="I202" s="488"/>
      <c r="J202" s="488"/>
      <c r="K202" s="488"/>
      <c r="L202" s="492"/>
      <c r="M202" s="492"/>
      <c r="N202" s="492"/>
      <c r="O202" s="488"/>
      <c r="P202" s="488"/>
      <c r="Q202" s="488"/>
      <c r="R202" s="488"/>
      <c r="S202" s="488"/>
      <c r="T202" s="488"/>
    </row>
    <row r="203" spans="1:20" s="484" customFormat="1">
      <c r="A203" s="485"/>
      <c r="B203" s="494"/>
      <c r="C203" s="487"/>
      <c r="D203" s="487"/>
      <c r="E203" s="488"/>
      <c r="F203" s="488"/>
      <c r="G203" s="488"/>
      <c r="H203" s="489"/>
      <c r="I203" s="488"/>
      <c r="J203" s="488"/>
      <c r="K203" s="488"/>
      <c r="L203" s="492"/>
      <c r="M203" s="492"/>
      <c r="N203" s="492"/>
      <c r="O203" s="488"/>
      <c r="P203" s="488"/>
      <c r="Q203" s="488"/>
      <c r="R203" s="488"/>
      <c r="S203" s="488"/>
      <c r="T203" s="488"/>
    </row>
    <row r="204" spans="1:20" s="484" customFormat="1">
      <c r="A204" s="485"/>
      <c r="B204" s="494"/>
      <c r="C204" s="487"/>
      <c r="D204" s="487"/>
      <c r="E204" s="488"/>
      <c r="F204" s="488"/>
      <c r="G204" s="488"/>
      <c r="H204" s="489"/>
      <c r="I204" s="488"/>
      <c r="J204" s="488"/>
      <c r="K204" s="488"/>
      <c r="L204" s="492"/>
      <c r="M204" s="492"/>
      <c r="N204" s="492"/>
      <c r="O204" s="488"/>
      <c r="P204" s="488"/>
      <c r="Q204" s="488"/>
      <c r="R204" s="488"/>
      <c r="S204" s="488"/>
      <c r="T204" s="488"/>
    </row>
    <row r="205" spans="1:20" s="484" customFormat="1">
      <c r="A205" s="485"/>
      <c r="B205" s="494"/>
      <c r="C205" s="487"/>
      <c r="D205" s="487"/>
      <c r="E205" s="488"/>
      <c r="F205" s="488"/>
      <c r="G205" s="488"/>
      <c r="H205" s="489"/>
      <c r="I205" s="488"/>
      <c r="J205" s="488"/>
      <c r="K205" s="488"/>
      <c r="L205" s="492"/>
      <c r="M205" s="492"/>
      <c r="N205" s="492"/>
      <c r="O205" s="488"/>
      <c r="P205" s="488"/>
      <c r="Q205" s="488"/>
      <c r="R205" s="488"/>
      <c r="S205" s="488"/>
      <c r="T205" s="488"/>
    </row>
    <row r="206" spans="1:20" s="484" customFormat="1">
      <c r="A206" s="485"/>
      <c r="B206" s="494"/>
      <c r="C206" s="487"/>
      <c r="D206" s="487"/>
      <c r="E206" s="488"/>
      <c r="F206" s="488"/>
      <c r="G206" s="488"/>
      <c r="H206" s="489"/>
      <c r="I206" s="488"/>
      <c r="J206" s="488"/>
      <c r="K206" s="488"/>
      <c r="L206" s="492"/>
      <c r="M206" s="492"/>
      <c r="N206" s="492"/>
      <c r="O206" s="488"/>
      <c r="P206" s="488"/>
      <c r="Q206" s="488"/>
      <c r="R206" s="488"/>
      <c r="S206" s="488"/>
      <c r="T206" s="488"/>
    </row>
    <row r="207" spans="1:20" s="484" customFormat="1">
      <c r="A207" s="485"/>
      <c r="B207" s="494"/>
      <c r="C207" s="487"/>
      <c r="D207" s="487"/>
      <c r="E207" s="488"/>
      <c r="F207" s="488"/>
      <c r="G207" s="488"/>
      <c r="H207" s="489"/>
      <c r="I207" s="488"/>
      <c r="J207" s="488"/>
      <c r="K207" s="488"/>
      <c r="L207" s="492"/>
      <c r="M207" s="492"/>
      <c r="N207" s="492"/>
      <c r="O207" s="488"/>
      <c r="P207" s="488"/>
      <c r="Q207" s="488"/>
      <c r="R207" s="488"/>
      <c r="S207" s="488"/>
      <c r="T207" s="488"/>
    </row>
    <row r="208" spans="1:20" s="484" customFormat="1">
      <c r="A208" s="485"/>
      <c r="B208" s="494"/>
      <c r="C208" s="487"/>
      <c r="D208" s="487"/>
      <c r="E208" s="488"/>
      <c r="F208" s="488"/>
      <c r="G208" s="488"/>
      <c r="H208" s="489"/>
      <c r="I208" s="488"/>
      <c r="J208" s="488"/>
      <c r="K208" s="488"/>
      <c r="L208" s="492"/>
      <c r="M208" s="492"/>
      <c r="N208" s="492"/>
      <c r="O208" s="488"/>
      <c r="P208" s="488"/>
      <c r="Q208" s="488"/>
      <c r="R208" s="488"/>
      <c r="S208" s="488"/>
      <c r="T208" s="488"/>
    </row>
    <row r="209" spans="1:20" s="484" customFormat="1">
      <c r="A209" s="485"/>
      <c r="B209" s="494"/>
      <c r="C209" s="487"/>
      <c r="D209" s="487"/>
      <c r="E209" s="488"/>
      <c r="F209" s="488"/>
      <c r="G209" s="488"/>
      <c r="H209" s="489"/>
      <c r="I209" s="488"/>
      <c r="J209" s="488"/>
      <c r="K209" s="488"/>
      <c r="L209" s="492"/>
      <c r="M209" s="492"/>
      <c r="N209" s="492"/>
      <c r="O209" s="488"/>
      <c r="P209" s="488"/>
      <c r="Q209" s="488"/>
      <c r="R209" s="488"/>
      <c r="S209" s="488"/>
      <c r="T209" s="488"/>
    </row>
    <row r="210" spans="1:20" s="484" customFormat="1">
      <c r="A210" s="485"/>
      <c r="B210" s="494"/>
      <c r="C210" s="487"/>
      <c r="D210" s="487"/>
      <c r="E210" s="488"/>
      <c r="F210" s="488"/>
      <c r="G210" s="488"/>
      <c r="H210" s="489"/>
      <c r="I210" s="488"/>
      <c r="J210" s="488"/>
      <c r="K210" s="488"/>
      <c r="L210" s="492"/>
      <c r="M210" s="492"/>
      <c r="N210" s="492"/>
      <c r="O210" s="488"/>
      <c r="P210" s="488"/>
      <c r="Q210" s="488"/>
      <c r="R210" s="488"/>
      <c r="S210" s="488"/>
      <c r="T210" s="488"/>
    </row>
    <row r="211" spans="1:20" s="484" customFormat="1">
      <c r="A211" s="485"/>
      <c r="B211" s="494"/>
      <c r="C211" s="487"/>
      <c r="D211" s="487"/>
      <c r="E211" s="488"/>
      <c r="F211" s="488"/>
      <c r="G211" s="488"/>
      <c r="H211" s="489"/>
      <c r="I211" s="488"/>
      <c r="J211" s="488"/>
      <c r="K211" s="488"/>
      <c r="L211" s="492"/>
      <c r="M211" s="492"/>
      <c r="N211" s="492"/>
      <c r="O211" s="488"/>
      <c r="P211" s="488"/>
      <c r="Q211" s="488"/>
      <c r="R211" s="488"/>
      <c r="S211" s="488"/>
      <c r="T211" s="488"/>
    </row>
    <row r="212" spans="1:20" s="484" customFormat="1">
      <c r="A212" s="485"/>
      <c r="B212" s="494"/>
      <c r="C212" s="487"/>
      <c r="D212" s="487"/>
      <c r="E212" s="488"/>
      <c r="F212" s="488"/>
      <c r="G212" s="488"/>
      <c r="H212" s="489"/>
      <c r="I212" s="488"/>
      <c r="J212" s="488"/>
      <c r="K212" s="488"/>
      <c r="L212" s="492"/>
      <c r="M212" s="492"/>
      <c r="N212" s="492"/>
      <c r="O212" s="488"/>
      <c r="P212" s="488"/>
      <c r="Q212" s="488"/>
      <c r="R212" s="488"/>
      <c r="S212" s="488"/>
      <c r="T212" s="488"/>
    </row>
    <row r="213" spans="1:20" s="484" customFormat="1">
      <c r="A213" s="485"/>
      <c r="B213" s="494"/>
      <c r="C213" s="487"/>
      <c r="D213" s="487"/>
      <c r="E213" s="488"/>
      <c r="F213" s="488"/>
      <c r="G213" s="488"/>
      <c r="H213" s="489"/>
      <c r="I213" s="488"/>
      <c r="J213" s="488"/>
      <c r="K213" s="488"/>
      <c r="L213" s="492"/>
      <c r="M213" s="492"/>
      <c r="N213" s="492"/>
      <c r="O213" s="488"/>
      <c r="P213" s="488"/>
      <c r="Q213" s="488"/>
      <c r="R213" s="488"/>
      <c r="S213" s="488"/>
      <c r="T213" s="488"/>
    </row>
    <row r="214" spans="1:20" s="484" customFormat="1">
      <c r="A214" s="485"/>
      <c r="B214" s="494"/>
      <c r="C214" s="487"/>
      <c r="D214" s="487"/>
      <c r="E214" s="488"/>
      <c r="F214" s="488"/>
      <c r="G214" s="488"/>
      <c r="H214" s="489"/>
      <c r="I214" s="488"/>
      <c r="J214" s="488"/>
      <c r="K214" s="488"/>
      <c r="L214" s="492"/>
      <c r="M214" s="492"/>
      <c r="N214" s="492"/>
      <c r="O214" s="488"/>
      <c r="P214" s="488"/>
      <c r="Q214" s="488"/>
      <c r="R214" s="488"/>
      <c r="S214" s="488"/>
      <c r="T214" s="488"/>
    </row>
    <row r="215" spans="1:20" s="484" customFormat="1">
      <c r="A215" s="485"/>
      <c r="B215" s="494"/>
      <c r="C215" s="487"/>
      <c r="D215" s="487"/>
      <c r="E215" s="488"/>
      <c r="F215" s="488"/>
      <c r="G215" s="488"/>
      <c r="H215" s="489"/>
      <c r="I215" s="488"/>
      <c r="J215" s="488"/>
      <c r="K215" s="488"/>
      <c r="L215" s="492"/>
      <c r="M215" s="492"/>
      <c r="N215" s="492"/>
      <c r="O215" s="488"/>
      <c r="P215" s="488"/>
      <c r="Q215" s="488"/>
      <c r="R215" s="488"/>
      <c r="S215" s="488"/>
      <c r="T215" s="488"/>
    </row>
    <row r="216" spans="1:20" s="484" customFormat="1">
      <c r="A216" s="485"/>
      <c r="B216" s="494"/>
      <c r="C216" s="487"/>
      <c r="D216" s="487"/>
      <c r="E216" s="488"/>
      <c r="F216" s="488"/>
      <c r="G216" s="488"/>
      <c r="H216" s="489"/>
      <c r="I216" s="488"/>
      <c r="J216" s="488"/>
      <c r="K216" s="488"/>
      <c r="L216" s="492"/>
      <c r="M216" s="492"/>
      <c r="N216" s="492"/>
      <c r="O216" s="488"/>
      <c r="P216" s="488"/>
      <c r="Q216" s="488"/>
      <c r="R216" s="488"/>
      <c r="S216" s="488"/>
      <c r="T216" s="488"/>
    </row>
    <row r="217" spans="1:20" s="484" customFormat="1">
      <c r="A217" s="485"/>
      <c r="B217" s="494"/>
      <c r="C217" s="487"/>
      <c r="D217" s="487"/>
      <c r="E217" s="488"/>
      <c r="F217" s="488"/>
      <c r="G217" s="488"/>
      <c r="H217" s="489"/>
      <c r="I217" s="488"/>
      <c r="J217" s="488"/>
      <c r="K217" s="488"/>
      <c r="L217" s="492"/>
      <c r="M217" s="492"/>
      <c r="N217" s="492"/>
      <c r="O217" s="488"/>
      <c r="P217" s="488"/>
      <c r="Q217" s="488"/>
      <c r="R217" s="488"/>
      <c r="S217" s="488"/>
      <c r="T217" s="488"/>
    </row>
    <row r="218" spans="1:20" s="484" customFormat="1">
      <c r="A218" s="485"/>
      <c r="B218" s="494"/>
      <c r="C218" s="487"/>
      <c r="D218" s="487"/>
      <c r="E218" s="488"/>
      <c r="F218" s="488"/>
      <c r="G218" s="488"/>
      <c r="H218" s="489"/>
      <c r="I218" s="488"/>
      <c r="J218" s="488"/>
      <c r="K218" s="488"/>
      <c r="L218" s="492"/>
      <c r="M218" s="492"/>
      <c r="N218" s="492"/>
      <c r="O218" s="488"/>
      <c r="P218" s="488"/>
      <c r="Q218" s="488"/>
      <c r="R218" s="488"/>
      <c r="S218" s="488"/>
      <c r="T218" s="488"/>
    </row>
    <row r="219" spans="1:20" s="484" customFormat="1">
      <c r="A219" s="485"/>
      <c r="B219" s="494"/>
      <c r="C219" s="487"/>
      <c r="D219" s="487"/>
      <c r="E219" s="488"/>
      <c r="F219" s="488"/>
      <c r="G219" s="488"/>
      <c r="H219" s="489"/>
      <c r="I219" s="488"/>
      <c r="J219" s="488"/>
      <c r="K219" s="488"/>
      <c r="L219" s="492"/>
      <c r="M219" s="492"/>
      <c r="N219" s="492"/>
      <c r="O219" s="488"/>
      <c r="P219" s="488"/>
      <c r="Q219" s="488"/>
      <c r="R219" s="488"/>
      <c r="S219" s="488"/>
      <c r="T219" s="488"/>
    </row>
    <row r="220" spans="1:20" s="484" customFormat="1">
      <c r="A220" s="485"/>
      <c r="B220" s="494"/>
      <c r="C220" s="487"/>
      <c r="D220" s="487"/>
      <c r="E220" s="488"/>
      <c r="F220" s="488"/>
      <c r="G220" s="488"/>
      <c r="H220" s="489"/>
      <c r="I220" s="488"/>
      <c r="J220" s="488"/>
      <c r="K220" s="488"/>
      <c r="L220" s="492"/>
      <c r="M220" s="492"/>
      <c r="N220" s="492"/>
      <c r="O220" s="488"/>
      <c r="P220" s="488"/>
      <c r="Q220" s="488"/>
      <c r="R220" s="488"/>
      <c r="S220" s="488"/>
      <c r="T220" s="488"/>
    </row>
    <row r="221" spans="1:20" s="484" customFormat="1">
      <c r="A221" s="485"/>
      <c r="B221" s="494"/>
      <c r="C221" s="487"/>
      <c r="D221" s="487"/>
      <c r="E221" s="488"/>
      <c r="F221" s="488"/>
      <c r="G221" s="488"/>
      <c r="H221" s="489"/>
      <c r="I221" s="488"/>
      <c r="J221" s="488"/>
      <c r="K221" s="488"/>
      <c r="L221" s="492"/>
      <c r="M221" s="492"/>
      <c r="N221" s="492"/>
      <c r="O221" s="488"/>
      <c r="P221" s="488"/>
      <c r="Q221" s="488"/>
      <c r="R221" s="488"/>
      <c r="S221" s="488"/>
      <c r="T221" s="488"/>
    </row>
    <row r="222" spans="1:20" s="484" customFormat="1">
      <c r="A222" s="485"/>
      <c r="B222" s="494"/>
      <c r="C222" s="487"/>
      <c r="D222" s="487"/>
      <c r="E222" s="488"/>
      <c r="F222" s="488"/>
      <c r="G222" s="488"/>
      <c r="H222" s="489"/>
      <c r="I222" s="488"/>
      <c r="J222" s="488"/>
      <c r="K222" s="488"/>
      <c r="L222" s="492"/>
      <c r="M222" s="492"/>
      <c r="N222" s="492"/>
      <c r="O222" s="488"/>
      <c r="P222" s="488"/>
      <c r="Q222" s="488"/>
      <c r="R222" s="488"/>
      <c r="S222" s="488"/>
      <c r="T222" s="488"/>
    </row>
    <row r="223" spans="1:20" s="484" customFormat="1">
      <c r="A223" s="485"/>
      <c r="B223" s="494"/>
      <c r="C223" s="487"/>
      <c r="D223" s="487"/>
      <c r="E223" s="488"/>
      <c r="F223" s="488"/>
      <c r="G223" s="488"/>
      <c r="H223" s="489"/>
      <c r="I223" s="488"/>
      <c r="J223" s="488"/>
      <c r="K223" s="488"/>
      <c r="L223" s="492"/>
      <c r="M223" s="492"/>
      <c r="N223" s="492"/>
      <c r="O223" s="488"/>
      <c r="P223" s="488"/>
      <c r="Q223" s="488"/>
      <c r="R223" s="488"/>
      <c r="S223" s="488"/>
      <c r="T223" s="488"/>
    </row>
    <row r="224" spans="1:20" s="484" customFormat="1">
      <c r="A224" s="485"/>
      <c r="B224" s="494"/>
      <c r="C224" s="487"/>
      <c r="D224" s="487"/>
      <c r="E224" s="488"/>
      <c r="F224" s="488"/>
      <c r="G224" s="488"/>
      <c r="H224" s="489"/>
      <c r="I224" s="488"/>
      <c r="J224" s="488"/>
      <c r="K224" s="488"/>
      <c r="L224" s="492"/>
      <c r="M224" s="492"/>
      <c r="N224" s="492"/>
      <c r="O224" s="488"/>
      <c r="P224" s="488"/>
      <c r="Q224" s="488"/>
      <c r="R224" s="488"/>
      <c r="S224" s="488"/>
      <c r="T224" s="488"/>
    </row>
    <row r="225" spans="1:20" s="484" customFormat="1">
      <c r="A225" s="485"/>
      <c r="B225" s="494"/>
      <c r="C225" s="487"/>
      <c r="D225" s="487"/>
      <c r="E225" s="488"/>
      <c r="F225" s="488"/>
      <c r="G225" s="488"/>
      <c r="H225" s="489"/>
      <c r="I225" s="488"/>
      <c r="J225" s="488"/>
      <c r="K225" s="488"/>
      <c r="L225" s="492"/>
      <c r="M225" s="492"/>
      <c r="N225" s="492"/>
      <c r="O225" s="488"/>
      <c r="P225" s="488"/>
      <c r="Q225" s="488"/>
      <c r="R225" s="488"/>
      <c r="S225" s="488"/>
      <c r="T225" s="488"/>
    </row>
    <row r="226" spans="1:20" s="484" customFormat="1">
      <c r="A226" s="485"/>
      <c r="B226" s="494"/>
      <c r="C226" s="487"/>
      <c r="D226" s="487"/>
      <c r="E226" s="488"/>
      <c r="F226" s="488"/>
      <c r="G226" s="488"/>
      <c r="H226" s="489"/>
      <c r="I226" s="488"/>
      <c r="J226" s="488"/>
      <c r="K226" s="488"/>
      <c r="L226" s="492"/>
      <c r="M226" s="492"/>
      <c r="N226" s="492"/>
      <c r="O226" s="488"/>
      <c r="P226" s="488"/>
      <c r="Q226" s="488"/>
      <c r="R226" s="488"/>
      <c r="S226" s="488"/>
      <c r="T226" s="488"/>
    </row>
    <row r="227" spans="1:20" s="484" customFormat="1">
      <c r="A227" s="485"/>
      <c r="B227" s="494"/>
      <c r="C227" s="487"/>
      <c r="D227" s="487"/>
      <c r="E227" s="488"/>
      <c r="F227" s="488"/>
      <c r="G227" s="488"/>
      <c r="H227" s="489"/>
      <c r="I227" s="488"/>
      <c r="J227" s="488"/>
      <c r="K227" s="488"/>
      <c r="L227" s="492"/>
      <c r="M227" s="492"/>
      <c r="N227" s="492"/>
      <c r="O227" s="488"/>
      <c r="P227" s="488"/>
      <c r="Q227" s="488"/>
      <c r="R227" s="488"/>
      <c r="S227" s="488"/>
      <c r="T227" s="488"/>
    </row>
    <row r="228" spans="1:20" s="484" customFormat="1">
      <c r="A228" s="485"/>
      <c r="B228" s="494"/>
      <c r="C228" s="487"/>
      <c r="D228" s="487"/>
      <c r="E228" s="488"/>
      <c r="F228" s="488"/>
      <c r="G228" s="488"/>
      <c r="H228" s="489"/>
      <c r="I228" s="488"/>
      <c r="J228" s="488"/>
      <c r="K228" s="488"/>
      <c r="L228" s="492"/>
      <c r="M228" s="492"/>
      <c r="N228" s="492"/>
      <c r="O228" s="488"/>
      <c r="P228" s="488"/>
      <c r="Q228" s="488"/>
      <c r="R228" s="488"/>
      <c r="S228" s="488"/>
      <c r="T228" s="488"/>
    </row>
    <row r="229" spans="1:20" s="484" customFormat="1">
      <c r="A229" s="485"/>
      <c r="B229" s="494"/>
      <c r="C229" s="487"/>
      <c r="D229" s="487"/>
      <c r="E229" s="488"/>
      <c r="F229" s="488"/>
      <c r="G229" s="488"/>
      <c r="H229" s="489"/>
      <c r="I229" s="488"/>
      <c r="J229" s="488"/>
      <c r="K229" s="488"/>
      <c r="L229" s="492"/>
      <c r="M229" s="492"/>
      <c r="N229" s="492"/>
      <c r="O229" s="488"/>
      <c r="P229" s="488"/>
      <c r="Q229" s="488"/>
      <c r="R229" s="488"/>
      <c r="S229" s="488"/>
      <c r="T229" s="488"/>
    </row>
    <row r="230" spans="1:20" s="484" customFormat="1">
      <c r="A230" s="485"/>
      <c r="B230" s="494"/>
      <c r="C230" s="487"/>
      <c r="D230" s="487"/>
      <c r="E230" s="488"/>
      <c r="F230" s="488"/>
      <c r="G230" s="488"/>
      <c r="H230" s="489"/>
      <c r="I230" s="488"/>
      <c r="J230" s="488"/>
      <c r="K230" s="488"/>
      <c r="L230" s="492"/>
      <c r="M230" s="492"/>
      <c r="N230" s="492"/>
      <c r="O230" s="488"/>
      <c r="P230" s="488"/>
      <c r="Q230" s="488"/>
      <c r="R230" s="488"/>
      <c r="S230" s="488"/>
      <c r="T230" s="488"/>
    </row>
    <row r="231" spans="1:20" s="484" customFormat="1">
      <c r="A231" s="485"/>
      <c r="B231" s="494"/>
      <c r="C231" s="487"/>
      <c r="D231" s="487"/>
      <c r="E231" s="488"/>
      <c r="F231" s="488"/>
      <c r="G231" s="488"/>
      <c r="H231" s="489"/>
      <c r="I231" s="488"/>
      <c r="J231" s="488"/>
      <c r="K231" s="488"/>
      <c r="L231" s="492"/>
      <c r="M231" s="492"/>
      <c r="N231" s="492"/>
      <c r="O231" s="488"/>
      <c r="P231" s="488"/>
      <c r="Q231" s="488"/>
      <c r="R231" s="488"/>
      <c r="S231" s="488"/>
      <c r="T231" s="488"/>
    </row>
    <row r="232" spans="1:20" s="484" customFormat="1">
      <c r="A232" s="485"/>
      <c r="B232" s="494"/>
      <c r="C232" s="487"/>
      <c r="D232" s="487"/>
      <c r="E232" s="488"/>
      <c r="F232" s="488"/>
      <c r="G232" s="488"/>
      <c r="H232" s="489"/>
      <c r="I232" s="488"/>
      <c r="J232" s="488"/>
      <c r="K232" s="488"/>
      <c r="L232" s="492"/>
      <c r="M232" s="492"/>
      <c r="N232" s="492"/>
      <c r="O232" s="488"/>
      <c r="P232" s="488"/>
      <c r="Q232" s="488"/>
      <c r="R232" s="488"/>
      <c r="S232" s="488"/>
      <c r="T232" s="488"/>
    </row>
    <row r="233" spans="1:20" s="484" customFormat="1">
      <c r="A233" s="485"/>
      <c r="B233" s="494"/>
      <c r="C233" s="487"/>
      <c r="D233" s="487"/>
      <c r="E233" s="488"/>
      <c r="F233" s="488"/>
      <c r="G233" s="488"/>
      <c r="H233" s="489"/>
      <c r="I233" s="488"/>
      <c r="J233" s="488"/>
      <c r="K233" s="488"/>
      <c r="L233" s="492"/>
      <c r="M233" s="492"/>
      <c r="N233" s="492"/>
      <c r="O233" s="488"/>
      <c r="P233" s="488"/>
      <c r="Q233" s="488"/>
      <c r="R233" s="488"/>
      <c r="S233" s="488"/>
      <c r="T233" s="488"/>
    </row>
    <row r="234" spans="1:20" s="484" customFormat="1">
      <c r="A234" s="485"/>
      <c r="B234" s="494"/>
      <c r="C234" s="487"/>
      <c r="D234" s="487"/>
      <c r="E234" s="488"/>
      <c r="F234" s="488"/>
      <c r="G234" s="488"/>
      <c r="H234" s="489"/>
      <c r="I234" s="488"/>
      <c r="J234" s="488"/>
      <c r="K234" s="488"/>
      <c r="L234" s="492"/>
      <c r="M234" s="492"/>
      <c r="N234" s="492"/>
      <c r="O234" s="488"/>
      <c r="P234" s="488"/>
      <c r="Q234" s="488"/>
      <c r="R234" s="488"/>
      <c r="S234" s="488"/>
      <c r="T234" s="488"/>
    </row>
    <row r="235" spans="1:20" s="484" customFormat="1">
      <c r="A235" s="485"/>
      <c r="B235" s="494"/>
      <c r="C235" s="487"/>
      <c r="D235" s="487"/>
      <c r="E235" s="488"/>
      <c r="F235" s="488"/>
      <c r="G235" s="488"/>
      <c r="H235" s="489"/>
      <c r="I235" s="488"/>
      <c r="J235" s="488"/>
      <c r="K235" s="488"/>
      <c r="L235" s="492"/>
      <c r="M235" s="492"/>
      <c r="N235" s="492"/>
      <c r="O235" s="488"/>
      <c r="P235" s="488"/>
      <c r="Q235" s="488"/>
      <c r="R235" s="488"/>
      <c r="S235" s="488"/>
      <c r="T235" s="488"/>
    </row>
    <row r="236" spans="1:20" s="484" customFormat="1">
      <c r="A236" s="485"/>
      <c r="B236" s="494"/>
      <c r="C236" s="487"/>
      <c r="D236" s="487"/>
      <c r="E236" s="488"/>
      <c r="F236" s="488"/>
      <c r="G236" s="488"/>
      <c r="H236" s="489"/>
      <c r="I236" s="488"/>
      <c r="J236" s="488"/>
      <c r="K236" s="488"/>
      <c r="L236" s="492"/>
      <c r="M236" s="492"/>
      <c r="N236" s="492"/>
      <c r="O236" s="488"/>
      <c r="P236" s="488"/>
      <c r="Q236" s="488"/>
      <c r="R236" s="488"/>
      <c r="S236" s="488"/>
      <c r="T236" s="488"/>
    </row>
    <row r="237" spans="1:20" s="484" customFormat="1">
      <c r="A237" s="485"/>
      <c r="B237" s="494"/>
      <c r="C237" s="487"/>
      <c r="D237" s="487"/>
      <c r="E237" s="488"/>
      <c r="F237" s="488"/>
      <c r="G237" s="488"/>
      <c r="H237" s="489"/>
      <c r="I237" s="488"/>
      <c r="J237" s="488"/>
      <c r="K237" s="488"/>
      <c r="L237" s="492"/>
      <c r="M237" s="492"/>
      <c r="N237" s="492"/>
      <c r="O237" s="488"/>
      <c r="P237" s="488"/>
      <c r="Q237" s="488"/>
      <c r="R237" s="488"/>
      <c r="S237" s="488"/>
      <c r="T237" s="488"/>
    </row>
    <row r="238" spans="1:20" s="484" customFormat="1">
      <c r="A238" s="485"/>
      <c r="B238" s="494"/>
      <c r="C238" s="487"/>
      <c r="D238" s="487"/>
      <c r="E238" s="488"/>
      <c r="F238" s="488"/>
      <c r="G238" s="488"/>
      <c r="H238" s="489"/>
      <c r="I238" s="488"/>
      <c r="J238" s="488"/>
      <c r="K238" s="488"/>
      <c r="L238" s="492"/>
      <c r="M238" s="492"/>
      <c r="N238" s="492"/>
      <c r="O238" s="488"/>
      <c r="P238" s="488"/>
      <c r="Q238" s="488"/>
      <c r="R238" s="488"/>
      <c r="S238" s="488"/>
      <c r="T238" s="488"/>
    </row>
    <row r="239" spans="1:20" s="484" customFormat="1">
      <c r="A239" s="485"/>
      <c r="B239" s="494"/>
      <c r="C239" s="487"/>
      <c r="D239" s="487"/>
      <c r="E239" s="488"/>
      <c r="F239" s="488"/>
      <c r="G239" s="488"/>
      <c r="H239" s="489"/>
      <c r="I239" s="488"/>
      <c r="J239" s="488"/>
      <c r="K239" s="488"/>
      <c r="L239" s="492"/>
      <c r="M239" s="492"/>
      <c r="N239" s="492"/>
      <c r="O239" s="488"/>
      <c r="P239" s="488"/>
      <c r="Q239" s="488"/>
      <c r="R239" s="488"/>
      <c r="S239" s="488"/>
      <c r="T239" s="488"/>
    </row>
    <row r="240" spans="1:20" s="484" customFormat="1">
      <c r="A240" s="485"/>
      <c r="B240" s="494"/>
      <c r="C240" s="487"/>
      <c r="D240" s="487"/>
      <c r="E240" s="488"/>
      <c r="F240" s="488"/>
      <c r="G240" s="488"/>
      <c r="H240" s="489"/>
      <c r="I240" s="488"/>
      <c r="J240" s="488"/>
      <c r="K240" s="488"/>
      <c r="L240" s="492"/>
      <c r="M240" s="492"/>
      <c r="N240" s="492"/>
      <c r="O240" s="488"/>
      <c r="P240" s="488"/>
      <c r="Q240" s="488"/>
      <c r="R240" s="488"/>
      <c r="S240" s="488"/>
      <c r="T240" s="488"/>
    </row>
    <row r="241" spans="1:20" s="484" customFormat="1">
      <c r="A241" s="485"/>
      <c r="B241" s="494"/>
      <c r="C241" s="487"/>
      <c r="D241" s="487"/>
      <c r="E241" s="488"/>
      <c r="F241" s="488"/>
      <c r="G241" s="488"/>
      <c r="H241" s="489"/>
      <c r="I241" s="488"/>
      <c r="J241" s="488"/>
      <c r="K241" s="488"/>
      <c r="L241" s="492"/>
      <c r="M241" s="492"/>
      <c r="N241" s="492"/>
      <c r="O241" s="488"/>
      <c r="P241" s="488"/>
      <c r="Q241" s="488"/>
      <c r="R241" s="488"/>
      <c r="S241" s="488"/>
      <c r="T241" s="488"/>
    </row>
    <row r="242" spans="1:20" s="484" customFormat="1">
      <c r="A242" s="485"/>
      <c r="B242" s="494"/>
      <c r="C242" s="487"/>
      <c r="D242" s="487"/>
      <c r="E242" s="488"/>
      <c r="F242" s="488"/>
      <c r="G242" s="488"/>
      <c r="H242" s="489"/>
      <c r="I242" s="488"/>
      <c r="J242" s="488"/>
      <c r="K242" s="488"/>
      <c r="L242" s="492"/>
      <c r="M242" s="492"/>
      <c r="N242" s="492"/>
      <c r="O242" s="488"/>
      <c r="P242" s="488"/>
      <c r="Q242" s="488"/>
      <c r="R242" s="488"/>
      <c r="S242" s="488"/>
      <c r="T242" s="488"/>
    </row>
    <row r="243" spans="1:20" s="484" customFormat="1">
      <c r="A243" s="485"/>
      <c r="B243" s="494"/>
      <c r="C243" s="487"/>
      <c r="D243" s="487"/>
      <c r="E243" s="488"/>
      <c r="F243" s="488"/>
      <c r="G243" s="488"/>
      <c r="H243" s="489"/>
      <c r="I243" s="488"/>
      <c r="J243" s="488"/>
      <c r="K243" s="488"/>
      <c r="L243" s="492"/>
      <c r="M243" s="492"/>
      <c r="N243" s="492"/>
      <c r="O243" s="488"/>
      <c r="P243" s="488"/>
      <c r="Q243" s="488"/>
      <c r="R243" s="488"/>
      <c r="S243" s="488"/>
      <c r="T243" s="488"/>
    </row>
    <row r="244" spans="1:20" s="484" customFormat="1">
      <c r="A244" s="485"/>
      <c r="B244" s="494"/>
      <c r="C244" s="487"/>
      <c r="D244" s="487"/>
      <c r="E244" s="488"/>
      <c r="F244" s="488"/>
      <c r="G244" s="488"/>
      <c r="H244" s="489"/>
      <c r="I244" s="488"/>
      <c r="J244" s="488"/>
      <c r="K244" s="488"/>
      <c r="L244" s="492"/>
      <c r="M244" s="492"/>
      <c r="N244" s="492"/>
      <c r="O244" s="488"/>
      <c r="P244" s="488"/>
      <c r="Q244" s="488"/>
      <c r="R244" s="488"/>
      <c r="S244" s="488"/>
      <c r="T244" s="488"/>
    </row>
    <row r="245" spans="1:20" s="484" customFormat="1">
      <c r="A245" s="485"/>
      <c r="B245" s="494"/>
      <c r="C245" s="487"/>
      <c r="D245" s="487"/>
      <c r="E245" s="488"/>
      <c r="F245" s="488"/>
      <c r="G245" s="488"/>
      <c r="H245" s="489"/>
      <c r="I245" s="488"/>
      <c r="J245" s="488"/>
      <c r="K245" s="488"/>
      <c r="L245" s="492"/>
      <c r="M245" s="492"/>
      <c r="N245" s="492"/>
      <c r="O245" s="488"/>
      <c r="P245" s="488"/>
      <c r="Q245" s="488"/>
      <c r="R245" s="488"/>
      <c r="S245" s="488"/>
      <c r="T245" s="488"/>
    </row>
    <row r="246" spans="1:20" s="484" customFormat="1">
      <c r="A246" s="485"/>
      <c r="B246" s="494"/>
      <c r="C246" s="487"/>
      <c r="D246" s="487"/>
      <c r="E246" s="488"/>
      <c r="F246" s="488"/>
      <c r="G246" s="488"/>
      <c r="H246" s="489"/>
      <c r="I246" s="488"/>
      <c r="J246" s="488"/>
      <c r="K246" s="488"/>
      <c r="L246" s="492"/>
      <c r="M246" s="492"/>
      <c r="N246" s="492"/>
      <c r="O246" s="488"/>
      <c r="P246" s="488"/>
      <c r="Q246" s="488"/>
      <c r="R246" s="488"/>
      <c r="S246" s="488"/>
      <c r="T246" s="488"/>
    </row>
    <row r="247" spans="1:20" s="484" customFormat="1">
      <c r="A247" s="485"/>
      <c r="B247" s="494"/>
      <c r="C247" s="487"/>
      <c r="D247" s="487"/>
      <c r="E247" s="488"/>
      <c r="F247" s="488"/>
      <c r="G247" s="488"/>
      <c r="H247" s="489"/>
      <c r="I247" s="488"/>
      <c r="J247" s="488"/>
      <c r="K247" s="488"/>
      <c r="L247" s="492"/>
      <c r="M247" s="492"/>
      <c r="N247" s="492"/>
      <c r="O247" s="488"/>
      <c r="P247" s="488"/>
      <c r="Q247" s="488"/>
      <c r="R247" s="488"/>
      <c r="S247" s="488"/>
      <c r="T247" s="488"/>
    </row>
    <row r="248" spans="1:20" s="484" customFormat="1">
      <c r="A248" s="485"/>
      <c r="B248" s="494"/>
      <c r="C248" s="487"/>
      <c r="D248" s="487"/>
      <c r="E248" s="488"/>
      <c r="F248" s="488"/>
      <c r="G248" s="488"/>
      <c r="H248" s="489"/>
      <c r="I248" s="488"/>
      <c r="J248" s="488"/>
      <c r="K248" s="488"/>
      <c r="L248" s="492"/>
      <c r="M248" s="492"/>
      <c r="N248" s="492"/>
      <c r="O248" s="488"/>
      <c r="P248" s="488"/>
      <c r="Q248" s="488"/>
      <c r="R248" s="488"/>
      <c r="S248" s="488"/>
      <c r="T248" s="488"/>
    </row>
    <row r="249" spans="1:20" s="484" customFormat="1">
      <c r="A249" s="485"/>
      <c r="B249" s="494"/>
      <c r="C249" s="487"/>
      <c r="D249" s="487"/>
      <c r="E249" s="488"/>
      <c r="F249" s="488"/>
      <c r="G249" s="488"/>
      <c r="H249" s="489"/>
      <c r="I249" s="488"/>
      <c r="J249" s="488"/>
      <c r="K249" s="488"/>
      <c r="L249" s="492"/>
      <c r="M249" s="492"/>
      <c r="N249" s="492"/>
      <c r="O249" s="488"/>
      <c r="P249" s="488"/>
      <c r="Q249" s="488"/>
      <c r="R249" s="488"/>
      <c r="S249" s="488"/>
      <c r="T249" s="488"/>
    </row>
    <row r="250" spans="1:20" s="484" customFormat="1">
      <c r="A250" s="485"/>
      <c r="B250" s="494"/>
      <c r="C250" s="487"/>
      <c r="D250" s="487"/>
      <c r="E250" s="488"/>
      <c r="F250" s="488"/>
      <c r="G250" s="488"/>
      <c r="H250" s="489"/>
      <c r="I250" s="488"/>
      <c r="J250" s="488"/>
      <c r="K250" s="488"/>
      <c r="L250" s="492"/>
      <c r="M250" s="492"/>
      <c r="N250" s="492"/>
      <c r="O250" s="488"/>
      <c r="P250" s="488"/>
      <c r="Q250" s="488"/>
      <c r="R250" s="488"/>
      <c r="S250" s="488"/>
      <c r="T250" s="488"/>
    </row>
    <row r="251" spans="1:20" s="484" customFormat="1">
      <c r="A251" s="485"/>
      <c r="B251" s="494"/>
      <c r="C251" s="487"/>
      <c r="D251" s="487"/>
      <c r="E251" s="488"/>
      <c r="F251" s="488"/>
      <c r="G251" s="488"/>
      <c r="H251" s="489"/>
      <c r="I251" s="488"/>
      <c r="J251" s="488"/>
      <c r="K251" s="488"/>
      <c r="L251" s="492"/>
      <c r="M251" s="492"/>
      <c r="N251" s="492"/>
      <c r="O251" s="488"/>
      <c r="P251" s="488"/>
      <c r="Q251" s="488"/>
      <c r="R251" s="488"/>
      <c r="S251" s="488"/>
      <c r="T251" s="488"/>
    </row>
    <row r="252" spans="1:20" s="484" customFormat="1">
      <c r="A252" s="485"/>
      <c r="B252" s="494"/>
      <c r="C252" s="487"/>
      <c r="D252" s="487"/>
      <c r="E252" s="488"/>
      <c r="F252" s="488"/>
      <c r="G252" s="488"/>
      <c r="H252" s="489"/>
      <c r="I252" s="488"/>
      <c r="J252" s="488"/>
      <c r="K252" s="488"/>
      <c r="L252" s="492"/>
      <c r="M252" s="492"/>
      <c r="N252" s="492"/>
      <c r="O252" s="488"/>
      <c r="P252" s="488"/>
      <c r="Q252" s="488"/>
      <c r="R252" s="488"/>
      <c r="S252" s="488"/>
      <c r="T252" s="488"/>
    </row>
    <row r="253" spans="1:20" s="484" customFormat="1">
      <c r="A253" s="485"/>
      <c r="B253" s="494"/>
      <c r="C253" s="487"/>
      <c r="D253" s="487"/>
      <c r="E253" s="488"/>
      <c r="F253" s="488"/>
      <c r="G253" s="488"/>
      <c r="H253" s="489"/>
      <c r="I253" s="488"/>
      <c r="J253" s="488"/>
      <c r="K253" s="488"/>
      <c r="L253" s="492"/>
      <c r="M253" s="492"/>
      <c r="N253" s="492"/>
      <c r="O253" s="488"/>
      <c r="P253" s="488"/>
      <c r="Q253" s="488"/>
      <c r="R253" s="488"/>
      <c r="S253" s="488"/>
      <c r="T253" s="488"/>
    </row>
    <row r="254" spans="1:20" s="484" customFormat="1">
      <c r="A254" s="485"/>
      <c r="B254" s="494"/>
      <c r="C254" s="487"/>
      <c r="D254" s="487"/>
      <c r="E254" s="488"/>
      <c r="F254" s="488"/>
      <c r="G254" s="488"/>
      <c r="H254" s="489"/>
      <c r="I254" s="488"/>
      <c r="J254" s="488"/>
      <c r="K254" s="488"/>
      <c r="L254" s="492"/>
      <c r="M254" s="492"/>
      <c r="N254" s="492"/>
      <c r="O254" s="488"/>
      <c r="P254" s="488"/>
      <c r="Q254" s="488"/>
      <c r="R254" s="488"/>
      <c r="S254" s="488"/>
      <c r="T254" s="488"/>
    </row>
    <row r="255" spans="1:20" s="484" customFormat="1">
      <c r="A255" s="485"/>
      <c r="B255" s="494"/>
      <c r="C255" s="487"/>
      <c r="D255" s="487"/>
      <c r="E255" s="488"/>
      <c r="F255" s="488"/>
      <c r="G255" s="488"/>
      <c r="H255" s="489"/>
      <c r="I255" s="488"/>
      <c r="J255" s="488"/>
      <c r="K255" s="488"/>
      <c r="L255" s="492"/>
      <c r="M255" s="492"/>
      <c r="N255" s="492"/>
      <c r="O255" s="488"/>
      <c r="P255" s="488"/>
      <c r="Q255" s="488"/>
      <c r="R255" s="488"/>
      <c r="S255" s="488"/>
      <c r="T255" s="488"/>
    </row>
    <row r="256" spans="1:20" s="484" customFormat="1">
      <c r="A256" s="485"/>
      <c r="B256" s="494"/>
      <c r="C256" s="487"/>
      <c r="D256" s="487"/>
      <c r="E256" s="488"/>
      <c r="F256" s="488"/>
      <c r="G256" s="488"/>
      <c r="H256" s="489"/>
      <c r="I256" s="488"/>
      <c r="J256" s="488"/>
      <c r="K256" s="488"/>
      <c r="L256" s="492"/>
      <c r="M256" s="492"/>
      <c r="N256" s="492"/>
      <c r="O256" s="488"/>
      <c r="P256" s="488"/>
      <c r="Q256" s="488"/>
      <c r="R256" s="488"/>
      <c r="S256" s="488"/>
      <c r="T256" s="488"/>
    </row>
    <row r="257" spans="1:20" s="484" customFormat="1">
      <c r="A257" s="485"/>
      <c r="B257" s="494"/>
      <c r="C257" s="487"/>
      <c r="D257" s="487"/>
      <c r="E257" s="488"/>
      <c r="F257" s="488"/>
      <c r="G257" s="488"/>
      <c r="H257" s="489"/>
      <c r="I257" s="488"/>
      <c r="J257" s="488"/>
      <c r="K257" s="488"/>
      <c r="L257" s="492"/>
      <c r="M257" s="492"/>
      <c r="N257" s="492"/>
      <c r="O257" s="488"/>
      <c r="P257" s="488"/>
      <c r="Q257" s="488"/>
      <c r="R257" s="488"/>
      <c r="S257" s="488"/>
      <c r="T257" s="488"/>
    </row>
    <row r="258" spans="1:20" s="484" customFormat="1">
      <c r="A258" s="485"/>
      <c r="B258" s="494"/>
      <c r="C258" s="487"/>
      <c r="D258" s="487"/>
      <c r="E258" s="488"/>
      <c r="F258" s="488"/>
      <c r="G258" s="488"/>
      <c r="H258" s="489"/>
      <c r="I258" s="488"/>
      <c r="J258" s="488"/>
      <c r="K258" s="488"/>
      <c r="L258" s="492"/>
      <c r="M258" s="492"/>
      <c r="N258" s="492"/>
      <c r="O258" s="488"/>
      <c r="P258" s="488"/>
      <c r="Q258" s="488"/>
      <c r="R258" s="488"/>
      <c r="S258" s="488"/>
      <c r="T258" s="488"/>
    </row>
    <row r="259" spans="1:20" s="484" customFormat="1">
      <c r="A259" s="485"/>
      <c r="B259" s="494"/>
      <c r="C259" s="487"/>
      <c r="D259" s="487"/>
      <c r="E259" s="488"/>
      <c r="F259" s="488"/>
      <c r="G259" s="488"/>
      <c r="H259" s="489"/>
      <c r="I259" s="488"/>
      <c r="J259" s="488"/>
      <c r="K259" s="488"/>
      <c r="L259" s="492"/>
      <c r="M259" s="492"/>
      <c r="N259" s="492"/>
      <c r="O259" s="488"/>
      <c r="P259" s="488"/>
      <c r="Q259" s="488"/>
      <c r="R259" s="488"/>
      <c r="S259" s="488"/>
      <c r="T259" s="488"/>
    </row>
    <row r="260" spans="1:20" s="484" customFormat="1">
      <c r="A260" s="485"/>
      <c r="B260" s="494"/>
      <c r="C260" s="487"/>
      <c r="D260" s="487"/>
      <c r="E260" s="488"/>
      <c r="F260" s="488"/>
      <c r="G260" s="488"/>
      <c r="H260" s="489"/>
      <c r="I260" s="488"/>
      <c r="J260" s="488"/>
      <c r="K260" s="488"/>
      <c r="L260" s="492"/>
      <c r="M260" s="492"/>
      <c r="N260" s="492"/>
      <c r="O260" s="488"/>
      <c r="P260" s="488"/>
      <c r="Q260" s="488"/>
      <c r="R260" s="488"/>
      <c r="S260" s="488"/>
      <c r="T260" s="488"/>
    </row>
    <row r="261" spans="1:20" s="484" customFormat="1">
      <c r="A261" s="485"/>
      <c r="B261" s="494"/>
      <c r="C261" s="487"/>
      <c r="D261" s="487"/>
      <c r="E261" s="488"/>
      <c r="F261" s="488"/>
      <c r="G261" s="488"/>
      <c r="H261" s="489"/>
      <c r="I261" s="488"/>
      <c r="J261" s="488"/>
      <c r="K261" s="488"/>
      <c r="L261" s="492"/>
      <c r="M261" s="492"/>
      <c r="N261" s="492"/>
      <c r="O261" s="488"/>
      <c r="P261" s="488"/>
      <c r="Q261" s="488"/>
      <c r="R261" s="488"/>
      <c r="S261" s="488"/>
      <c r="T261" s="488"/>
    </row>
    <row r="262" spans="1:20" s="484" customFormat="1">
      <c r="A262" s="485"/>
      <c r="B262" s="494"/>
      <c r="C262" s="487"/>
      <c r="D262" s="487"/>
      <c r="E262" s="488"/>
      <c r="F262" s="488"/>
      <c r="G262" s="488"/>
      <c r="H262" s="489"/>
      <c r="I262" s="488"/>
      <c r="J262" s="488"/>
      <c r="K262" s="488"/>
      <c r="L262" s="492"/>
      <c r="M262" s="492"/>
      <c r="N262" s="492"/>
      <c r="O262" s="488"/>
      <c r="P262" s="488"/>
      <c r="Q262" s="488"/>
      <c r="R262" s="488"/>
      <c r="S262" s="488"/>
      <c r="T262" s="488"/>
    </row>
    <row r="263" spans="1:20" s="484" customFormat="1">
      <c r="A263" s="485"/>
      <c r="B263" s="494"/>
      <c r="C263" s="487"/>
      <c r="D263" s="487"/>
      <c r="E263" s="488"/>
      <c r="F263" s="488"/>
      <c r="G263" s="488"/>
      <c r="H263" s="489"/>
      <c r="I263" s="488"/>
      <c r="J263" s="488"/>
      <c r="K263" s="488"/>
      <c r="L263" s="492"/>
      <c r="M263" s="492"/>
      <c r="N263" s="492"/>
      <c r="O263" s="488"/>
      <c r="P263" s="488"/>
      <c r="Q263" s="488"/>
      <c r="R263" s="488"/>
      <c r="S263" s="488"/>
      <c r="T263" s="488"/>
    </row>
    <row r="264" spans="1:20" s="484" customFormat="1">
      <c r="A264" s="485"/>
      <c r="B264" s="494"/>
      <c r="C264" s="487"/>
      <c r="D264" s="487"/>
      <c r="E264" s="488"/>
      <c r="F264" s="488"/>
      <c r="G264" s="488"/>
      <c r="H264" s="489"/>
      <c r="I264" s="488"/>
      <c r="J264" s="488"/>
      <c r="K264" s="488"/>
      <c r="L264" s="492"/>
      <c r="M264" s="492"/>
      <c r="N264" s="492"/>
      <c r="O264" s="488"/>
      <c r="P264" s="488"/>
      <c r="Q264" s="488"/>
      <c r="R264" s="488"/>
      <c r="S264" s="488"/>
      <c r="T264" s="488"/>
    </row>
    <row r="265" spans="1:20" s="484" customFormat="1">
      <c r="A265" s="485"/>
      <c r="B265" s="494"/>
      <c r="C265" s="487"/>
      <c r="D265" s="487"/>
      <c r="E265" s="488"/>
      <c r="F265" s="488"/>
      <c r="G265" s="488"/>
      <c r="H265" s="489"/>
      <c r="I265" s="488"/>
      <c r="J265" s="488"/>
      <c r="K265" s="488"/>
      <c r="L265" s="492"/>
      <c r="M265" s="492"/>
      <c r="N265" s="492"/>
      <c r="O265" s="488"/>
      <c r="P265" s="488"/>
      <c r="Q265" s="488"/>
      <c r="R265" s="488"/>
      <c r="S265" s="488"/>
      <c r="T265" s="488"/>
    </row>
    <row r="266" spans="1:20" s="484" customFormat="1">
      <c r="A266" s="485"/>
      <c r="B266" s="494"/>
      <c r="C266" s="487"/>
      <c r="D266" s="487"/>
      <c r="E266" s="488"/>
      <c r="F266" s="488"/>
      <c r="G266" s="488"/>
      <c r="H266" s="489"/>
      <c r="I266" s="488"/>
      <c r="J266" s="488"/>
      <c r="K266" s="488"/>
      <c r="L266" s="492"/>
      <c r="M266" s="492"/>
      <c r="N266" s="492"/>
      <c r="O266" s="488"/>
      <c r="P266" s="488"/>
      <c r="Q266" s="488"/>
      <c r="R266" s="488"/>
      <c r="S266" s="488"/>
      <c r="T266" s="488"/>
    </row>
    <row r="267" spans="1:20" s="484" customFormat="1">
      <c r="A267" s="485"/>
      <c r="B267" s="494"/>
      <c r="C267" s="487"/>
      <c r="D267" s="487"/>
      <c r="E267" s="488"/>
      <c r="F267" s="488"/>
      <c r="G267" s="488"/>
      <c r="H267" s="489"/>
      <c r="I267" s="488"/>
      <c r="J267" s="488"/>
      <c r="K267" s="488"/>
      <c r="L267" s="492"/>
      <c r="M267" s="492"/>
      <c r="N267" s="492"/>
      <c r="O267" s="488"/>
      <c r="P267" s="488"/>
      <c r="Q267" s="488"/>
      <c r="R267" s="488"/>
      <c r="S267" s="488"/>
      <c r="T267" s="488"/>
    </row>
    <row r="268" spans="1:20" s="484" customFormat="1">
      <c r="A268" s="485"/>
      <c r="B268" s="494"/>
      <c r="C268" s="487"/>
      <c r="D268" s="487"/>
      <c r="E268" s="488"/>
      <c r="F268" s="488"/>
      <c r="G268" s="488"/>
      <c r="H268" s="489"/>
      <c r="I268" s="488"/>
      <c r="J268" s="488"/>
      <c r="K268" s="488"/>
      <c r="L268" s="492"/>
      <c r="M268" s="492"/>
      <c r="N268" s="492"/>
      <c r="O268" s="488"/>
      <c r="P268" s="488"/>
      <c r="Q268" s="488"/>
      <c r="R268" s="488"/>
      <c r="S268" s="488"/>
      <c r="T268" s="488"/>
    </row>
    <row r="269" spans="1:20" s="484" customFormat="1">
      <c r="A269" s="485"/>
      <c r="B269" s="494"/>
      <c r="C269" s="487"/>
      <c r="D269" s="487"/>
      <c r="E269" s="488"/>
      <c r="F269" s="488"/>
      <c r="G269" s="488"/>
      <c r="H269" s="489"/>
      <c r="I269" s="488"/>
      <c r="J269" s="488"/>
      <c r="K269" s="488"/>
      <c r="L269" s="492"/>
      <c r="M269" s="492"/>
      <c r="N269" s="492"/>
      <c r="O269" s="488"/>
      <c r="P269" s="488"/>
      <c r="Q269" s="488"/>
      <c r="R269" s="488"/>
      <c r="S269" s="488"/>
      <c r="T269" s="488"/>
    </row>
    <row r="270" spans="1:20" s="484" customFormat="1">
      <c r="A270" s="485"/>
      <c r="B270" s="494"/>
      <c r="C270" s="487"/>
      <c r="D270" s="487"/>
      <c r="E270" s="488"/>
      <c r="F270" s="488"/>
      <c r="G270" s="488"/>
      <c r="H270" s="489"/>
      <c r="I270" s="488"/>
      <c r="J270" s="488"/>
      <c r="K270" s="488"/>
      <c r="L270" s="492"/>
      <c r="M270" s="492"/>
      <c r="N270" s="492"/>
      <c r="O270" s="488"/>
      <c r="P270" s="488"/>
      <c r="Q270" s="488"/>
      <c r="R270" s="488"/>
      <c r="S270" s="488"/>
      <c r="T270" s="488"/>
    </row>
    <row r="271" spans="1:20" s="484" customFormat="1">
      <c r="A271" s="485"/>
      <c r="B271" s="494"/>
      <c r="C271" s="487"/>
      <c r="D271" s="487"/>
      <c r="E271" s="488"/>
      <c r="F271" s="488"/>
      <c r="G271" s="488"/>
      <c r="H271" s="489"/>
      <c r="I271" s="488"/>
      <c r="J271" s="488"/>
      <c r="K271" s="488"/>
      <c r="L271" s="492"/>
      <c r="M271" s="492"/>
      <c r="N271" s="492"/>
      <c r="O271" s="488"/>
      <c r="P271" s="488"/>
      <c r="Q271" s="488"/>
      <c r="R271" s="488"/>
      <c r="S271" s="488"/>
      <c r="T271" s="488"/>
    </row>
    <row r="272" spans="1:20" s="484" customFormat="1">
      <c r="A272" s="485"/>
      <c r="B272" s="494"/>
      <c r="C272" s="487"/>
      <c r="D272" s="487"/>
      <c r="E272" s="488"/>
      <c r="F272" s="488"/>
      <c r="G272" s="488"/>
      <c r="H272" s="489"/>
      <c r="I272" s="488"/>
      <c r="J272" s="488"/>
      <c r="K272" s="488"/>
      <c r="L272" s="492"/>
      <c r="M272" s="492"/>
      <c r="N272" s="492"/>
      <c r="O272" s="488"/>
      <c r="P272" s="488"/>
      <c r="Q272" s="488"/>
      <c r="R272" s="488"/>
      <c r="S272" s="488"/>
      <c r="T272" s="488"/>
    </row>
    <row r="273" spans="1:20" s="484" customFormat="1">
      <c r="A273" s="485"/>
      <c r="B273" s="494"/>
      <c r="C273" s="487"/>
      <c r="D273" s="487"/>
      <c r="E273" s="488"/>
      <c r="F273" s="488"/>
      <c r="G273" s="488"/>
      <c r="H273" s="489"/>
      <c r="I273" s="488"/>
      <c r="J273" s="488"/>
      <c r="K273" s="488"/>
      <c r="L273" s="492"/>
      <c r="M273" s="492"/>
      <c r="N273" s="492"/>
      <c r="O273" s="488"/>
      <c r="P273" s="488"/>
      <c r="Q273" s="488"/>
      <c r="R273" s="488"/>
      <c r="S273" s="488"/>
      <c r="T273" s="488"/>
    </row>
    <row r="274" spans="1:20" s="484" customFormat="1">
      <c r="A274" s="485"/>
      <c r="B274" s="494"/>
      <c r="C274" s="487"/>
      <c r="D274" s="487"/>
      <c r="E274" s="488"/>
      <c r="F274" s="488"/>
      <c r="G274" s="488"/>
      <c r="H274" s="489"/>
      <c r="I274" s="488"/>
      <c r="J274" s="488"/>
      <c r="K274" s="488"/>
      <c r="L274" s="492"/>
      <c r="M274" s="492"/>
      <c r="N274" s="492"/>
      <c r="O274" s="488"/>
      <c r="P274" s="488"/>
      <c r="Q274" s="488"/>
      <c r="R274" s="488"/>
      <c r="S274" s="488"/>
      <c r="T274" s="488"/>
    </row>
    <row r="275" spans="1:20" s="484" customFormat="1">
      <c r="A275" s="485"/>
      <c r="B275" s="494"/>
      <c r="C275" s="487"/>
      <c r="D275" s="487"/>
      <c r="E275" s="488"/>
      <c r="F275" s="488"/>
      <c r="G275" s="488"/>
      <c r="H275" s="489"/>
      <c r="I275" s="488"/>
      <c r="J275" s="488"/>
      <c r="K275" s="488"/>
      <c r="L275" s="492"/>
      <c r="M275" s="492"/>
      <c r="N275" s="492"/>
      <c r="O275" s="488"/>
      <c r="P275" s="488"/>
      <c r="Q275" s="488"/>
      <c r="R275" s="488"/>
      <c r="S275" s="488"/>
      <c r="T275" s="488"/>
    </row>
    <row r="276" spans="1:20" s="484" customFormat="1">
      <c r="A276" s="485"/>
      <c r="B276" s="494"/>
      <c r="C276" s="487"/>
      <c r="D276" s="487"/>
      <c r="E276" s="488"/>
      <c r="F276" s="488"/>
      <c r="G276" s="488"/>
      <c r="H276" s="489"/>
      <c r="I276" s="488"/>
      <c r="J276" s="488"/>
      <c r="K276" s="488"/>
      <c r="L276" s="492"/>
      <c r="M276" s="492"/>
      <c r="N276" s="492"/>
      <c r="O276" s="488"/>
      <c r="P276" s="488"/>
      <c r="Q276" s="488"/>
      <c r="R276" s="488"/>
      <c r="S276" s="488"/>
      <c r="T276" s="488"/>
    </row>
    <row r="277" spans="1:20" s="484" customFormat="1">
      <c r="A277" s="485"/>
      <c r="B277" s="494"/>
      <c r="C277" s="487"/>
      <c r="D277" s="487"/>
      <c r="E277" s="488"/>
      <c r="F277" s="488"/>
      <c r="G277" s="488"/>
      <c r="H277" s="489"/>
      <c r="I277" s="488"/>
      <c r="J277" s="488"/>
      <c r="K277" s="488"/>
      <c r="L277" s="492"/>
      <c r="M277" s="492"/>
      <c r="N277" s="492"/>
      <c r="O277" s="488"/>
      <c r="P277" s="488"/>
      <c r="Q277" s="488"/>
      <c r="R277" s="488"/>
      <c r="S277" s="488"/>
      <c r="T277" s="488"/>
    </row>
    <row r="278" spans="1:20" s="484" customFormat="1">
      <c r="A278" s="485"/>
      <c r="B278" s="494"/>
      <c r="C278" s="487"/>
      <c r="D278" s="487"/>
      <c r="E278" s="488"/>
      <c r="F278" s="488"/>
      <c r="G278" s="488"/>
      <c r="H278" s="489"/>
      <c r="I278" s="488"/>
      <c r="J278" s="488"/>
      <c r="K278" s="488"/>
      <c r="L278" s="492"/>
      <c r="M278" s="492"/>
      <c r="N278" s="492"/>
      <c r="O278" s="488"/>
      <c r="P278" s="488"/>
      <c r="Q278" s="488"/>
      <c r="R278" s="488"/>
      <c r="S278" s="488"/>
      <c r="T278" s="488"/>
    </row>
    <row r="279" spans="1:20" s="484" customFormat="1">
      <c r="A279" s="485"/>
      <c r="B279" s="494"/>
      <c r="C279" s="487"/>
      <c r="D279" s="487"/>
      <c r="E279" s="488"/>
      <c r="F279" s="488"/>
      <c r="G279" s="488"/>
      <c r="H279" s="489"/>
      <c r="I279" s="488"/>
      <c r="J279" s="488"/>
      <c r="K279" s="488"/>
      <c r="L279" s="492"/>
      <c r="M279" s="492"/>
      <c r="N279" s="492"/>
      <c r="O279" s="488"/>
      <c r="P279" s="488"/>
      <c r="Q279" s="488"/>
      <c r="R279" s="488"/>
      <c r="S279" s="488"/>
      <c r="T279" s="488"/>
    </row>
    <row r="280" spans="1:20" s="484" customFormat="1">
      <c r="A280" s="485"/>
      <c r="B280" s="494"/>
      <c r="C280" s="487"/>
      <c r="D280" s="487"/>
      <c r="E280" s="488"/>
      <c r="F280" s="488"/>
      <c r="G280" s="488"/>
      <c r="H280" s="489"/>
      <c r="I280" s="488"/>
      <c r="J280" s="488"/>
      <c r="K280" s="488"/>
      <c r="L280" s="492"/>
      <c r="M280" s="492"/>
      <c r="N280" s="492"/>
      <c r="O280" s="488"/>
      <c r="P280" s="488"/>
      <c r="Q280" s="488"/>
      <c r="R280" s="488"/>
      <c r="S280" s="488"/>
      <c r="T280" s="488"/>
    </row>
    <row r="281" spans="1:20" s="484" customFormat="1">
      <c r="A281" s="485"/>
      <c r="B281" s="494"/>
      <c r="C281" s="487"/>
      <c r="D281" s="487"/>
      <c r="E281" s="488"/>
      <c r="F281" s="488"/>
      <c r="G281" s="488"/>
      <c r="H281" s="489"/>
      <c r="I281" s="488"/>
      <c r="J281" s="488"/>
      <c r="K281" s="488"/>
      <c r="L281" s="492"/>
      <c r="M281" s="492"/>
      <c r="N281" s="492"/>
      <c r="O281" s="488"/>
      <c r="P281" s="488"/>
      <c r="Q281" s="488"/>
      <c r="R281" s="488"/>
      <c r="S281" s="488"/>
      <c r="T281" s="488"/>
    </row>
    <row r="282" spans="1:20" s="484" customFormat="1">
      <c r="A282" s="485"/>
      <c r="B282" s="494"/>
      <c r="C282" s="487"/>
      <c r="D282" s="487"/>
      <c r="E282" s="488"/>
      <c r="F282" s="488"/>
      <c r="G282" s="488"/>
      <c r="H282" s="489"/>
      <c r="I282" s="488"/>
      <c r="J282" s="488"/>
      <c r="K282" s="488"/>
      <c r="L282" s="492"/>
      <c r="M282" s="492"/>
      <c r="N282" s="492"/>
      <c r="O282" s="488"/>
      <c r="P282" s="488"/>
      <c r="Q282" s="488"/>
      <c r="R282" s="488"/>
      <c r="S282" s="488"/>
      <c r="T282" s="488"/>
    </row>
    <row r="283" spans="1:20" s="484" customFormat="1">
      <c r="A283" s="485"/>
      <c r="B283" s="494"/>
      <c r="C283" s="487"/>
      <c r="D283" s="487"/>
      <c r="E283" s="488"/>
      <c r="F283" s="488"/>
      <c r="G283" s="488"/>
      <c r="H283" s="489"/>
      <c r="I283" s="488"/>
      <c r="J283" s="488"/>
      <c r="K283" s="488"/>
      <c r="L283" s="492"/>
      <c r="M283" s="492"/>
      <c r="N283" s="492"/>
      <c r="O283" s="488"/>
      <c r="P283" s="488"/>
      <c r="Q283" s="488"/>
      <c r="R283" s="488"/>
      <c r="S283" s="488"/>
      <c r="T283" s="488"/>
    </row>
    <row r="284" spans="1:20" s="484" customFormat="1">
      <c r="A284" s="485"/>
      <c r="B284" s="494"/>
      <c r="C284" s="487"/>
      <c r="D284" s="487"/>
      <c r="E284" s="488"/>
      <c r="F284" s="488"/>
      <c r="G284" s="488"/>
      <c r="H284" s="489"/>
      <c r="I284" s="488"/>
      <c r="J284" s="488"/>
      <c r="K284" s="488"/>
      <c r="L284" s="492"/>
      <c r="M284" s="492"/>
      <c r="N284" s="492"/>
      <c r="O284" s="488"/>
      <c r="P284" s="488"/>
      <c r="Q284" s="488"/>
      <c r="R284" s="488"/>
      <c r="S284" s="488"/>
      <c r="T284" s="488"/>
    </row>
    <row r="285" spans="1:20" s="484" customFormat="1">
      <c r="A285" s="485"/>
      <c r="B285" s="494"/>
      <c r="C285" s="487"/>
      <c r="D285" s="487"/>
      <c r="E285" s="488"/>
      <c r="F285" s="488"/>
      <c r="G285" s="488"/>
      <c r="H285" s="489"/>
      <c r="I285" s="488"/>
      <c r="J285" s="488"/>
      <c r="K285" s="488"/>
      <c r="L285" s="492"/>
      <c r="M285" s="492"/>
      <c r="N285" s="492"/>
      <c r="O285" s="488"/>
      <c r="P285" s="488"/>
      <c r="Q285" s="488"/>
      <c r="R285" s="488"/>
      <c r="S285" s="488"/>
      <c r="T285" s="488"/>
    </row>
    <row r="286" spans="1:20" s="484" customFormat="1">
      <c r="A286" s="485"/>
      <c r="B286" s="494"/>
      <c r="C286" s="487"/>
      <c r="D286" s="487"/>
      <c r="E286" s="488"/>
      <c r="F286" s="488"/>
      <c r="G286" s="488"/>
      <c r="H286" s="489"/>
      <c r="I286" s="488"/>
      <c r="J286" s="488"/>
      <c r="K286" s="488"/>
      <c r="L286" s="492"/>
      <c r="M286" s="492"/>
      <c r="N286" s="492"/>
      <c r="O286" s="488"/>
      <c r="P286" s="488"/>
      <c r="Q286" s="488"/>
      <c r="R286" s="488"/>
      <c r="S286" s="488"/>
      <c r="T286" s="488"/>
    </row>
    <row r="287" spans="1:20" s="484" customFormat="1">
      <c r="A287" s="485"/>
      <c r="B287" s="494"/>
      <c r="C287" s="487"/>
      <c r="D287" s="487"/>
      <c r="E287" s="488"/>
      <c r="F287" s="488"/>
      <c r="G287" s="488"/>
      <c r="H287" s="489"/>
      <c r="I287" s="488"/>
      <c r="J287" s="488"/>
      <c r="K287" s="488"/>
      <c r="L287" s="492"/>
      <c r="M287" s="492"/>
      <c r="N287" s="492"/>
      <c r="O287" s="488"/>
      <c r="P287" s="488"/>
      <c r="Q287" s="488"/>
      <c r="R287" s="488"/>
      <c r="S287" s="488"/>
      <c r="T287" s="488"/>
    </row>
  </sheetData>
  <sheetProtection sheet="1" objects="1" scenarios="1"/>
  <mergeCells count="12">
    <mergeCell ref="R2:T2"/>
    <mergeCell ref="L2:N2"/>
    <mergeCell ref="O2:Q2"/>
    <mergeCell ref="R1:T1"/>
    <mergeCell ref="C2:E2"/>
    <mergeCell ref="F2:H2"/>
    <mergeCell ref="C1:E1"/>
    <mergeCell ref="F1:H1"/>
    <mergeCell ref="I1:K1"/>
    <mergeCell ref="L1:N1"/>
    <mergeCell ref="O1:Q1"/>
    <mergeCell ref="I2:K2"/>
  </mergeCells>
  <conditionalFormatting sqref="F6:F137">
    <cfRule type="cellIs" dxfId="16" priority="6" operator="between">
      <formula>13.5</formula>
      <formula>19.5</formula>
    </cfRule>
  </conditionalFormatting>
  <conditionalFormatting sqref="F4:F137">
    <cfRule type="cellIs" dxfId="15" priority="5" operator="greaterThan">
      <formula>19.5</formula>
    </cfRule>
  </conditionalFormatting>
  <conditionalFormatting sqref="F10:F137">
    <cfRule type="cellIs" dxfId="14" priority="1" operator="lessThan">
      <formula>13.5</formula>
    </cfRule>
  </conditionalFormatting>
  <conditionalFormatting sqref="F4:F137">
    <cfRule type="cellIs" dxfId="13" priority="8" operator="greaterThan">
      <formula>19.5</formula>
    </cfRule>
    <cfRule type="colorScale" priority="9">
      <colorScale>
        <cfvo type="min"/>
        <cfvo type="percentile" val="50"/>
        <cfvo type="max"/>
        <color rgb="FFF8696B"/>
        <color rgb="FFFFEB84"/>
        <color rgb="FF63BE7B"/>
      </colorScale>
    </cfRule>
  </conditionalFormatting>
  <pageMargins left="0.7" right="0.7" top="0.75" bottom="0.75" header="0.3" footer="0.3"/>
  <tableParts count="1">
    <tablePart r:id="rId1"/>
  </tablePart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B2:R48"/>
  <sheetViews>
    <sheetView zoomScale="80" zoomScaleNormal="80" workbookViewId="0"/>
  </sheetViews>
  <sheetFormatPr defaultRowHeight="15"/>
  <cols>
    <col min="1" max="1" width="8" style="3" customWidth="1"/>
    <col min="2" max="2" width="53.140625" style="3" customWidth="1"/>
    <col min="3" max="3" width="4" style="3" customWidth="1"/>
    <col min="4" max="13" width="13.42578125" style="3" customWidth="1"/>
    <col min="14" max="14" width="13.28515625" style="3" customWidth="1"/>
    <col min="15" max="15" width="14.42578125" style="3" customWidth="1"/>
    <col min="16" max="16" width="12.5703125" style="3" customWidth="1"/>
    <col min="17" max="17" width="14.42578125" style="3" customWidth="1"/>
    <col min="18" max="18" width="12.5703125" style="3" customWidth="1"/>
    <col min="19" max="16384" width="9.140625" style="3"/>
  </cols>
  <sheetData>
    <row r="2" spans="2:14">
      <c r="B2" s="5"/>
    </row>
    <row r="3" spans="2:14" ht="32.25" customHeight="1">
      <c r="B3" s="5"/>
    </row>
    <row r="6" spans="2:14" ht="30" customHeight="1"/>
    <row r="7" spans="2:14" ht="61.5" customHeight="1">
      <c r="B7" s="181" t="s">
        <v>235</v>
      </c>
      <c r="D7" s="1136" t="str">
        <f>VLOOKUP($B$7,ShadowMonitoring_Table!D5:R100,2,FALSE)</f>
        <v>1.1.1 - Number of health facilities providing integrated adolescent-friendly health services</v>
      </c>
      <c r="E7" s="1136"/>
      <c r="F7" s="1136"/>
      <c r="G7" s="1136"/>
      <c r="H7" s="1136"/>
      <c r="I7" s="1136"/>
      <c r="J7" s="1136"/>
      <c r="K7" s="1136"/>
    </row>
    <row r="8" spans="2:14" ht="15.75" customHeight="1">
      <c r="B8" s="6"/>
      <c r="D8" s="7"/>
      <c r="E8" s="7"/>
      <c r="F8" s="7"/>
      <c r="G8" s="7"/>
      <c r="H8" s="7"/>
      <c r="I8" s="7"/>
      <c r="J8" s="7"/>
      <c r="K8" s="7"/>
    </row>
    <row r="9" spans="2:14">
      <c r="B9" s="8"/>
      <c r="C9" s="9"/>
      <c r="D9" s="10"/>
      <c r="E9" s="10"/>
      <c r="F9" s="10"/>
      <c r="G9" s="10"/>
      <c r="H9" s="10"/>
      <c r="I9" s="10"/>
      <c r="J9" s="10"/>
      <c r="K9" s="10"/>
      <c r="L9" s="10"/>
      <c r="M9" s="10"/>
      <c r="N9" s="10"/>
    </row>
    <row r="10" spans="2:14" ht="59.25" customHeight="1">
      <c r="B10" s="11" t="s">
        <v>178</v>
      </c>
      <c r="C10" s="55"/>
      <c r="D10" s="1137" t="str">
        <f>VLOOKUP($B$7,IndicNumbering[],4,FALSE)</f>
        <v>Output 1.1</v>
      </c>
      <c r="E10" s="1137"/>
      <c r="F10" s="1137"/>
      <c r="G10" s="1137"/>
      <c r="H10" s="1137"/>
      <c r="I10" s="1137"/>
      <c r="J10" s="1137"/>
      <c r="K10" s="1137"/>
      <c r="L10" s="56"/>
      <c r="M10" s="56"/>
    </row>
    <row r="11" spans="2:14" ht="63.75" customHeight="1">
      <c r="C11" s="12"/>
      <c r="D11" s="1137" t="str">
        <f>VLOOKUP($D$10,ShadowTable[],2,FALSE)</f>
        <v>1.1 - National and local capacity enhanced to provide access and promote effective use of integrated and high-quality, gender-responsive health services, including sexual and reproductive health, especially for adolescents and youth</v>
      </c>
      <c r="E11" s="1137"/>
      <c r="F11" s="1137"/>
      <c r="G11" s="1137"/>
      <c r="H11" s="1137"/>
      <c r="I11" s="1137"/>
      <c r="J11" s="1137"/>
      <c r="K11" s="1137"/>
    </row>
    <row r="12" spans="2:14" ht="15.75">
      <c r="B12" s="11"/>
      <c r="C12" s="12"/>
      <c r="D12" s="13"/>
      <c r="E12" s="13"/>
      <c r="F12" s="13"/>
      <c r="G12" s="13"/>
      <c r="H12" s="13"/>
      <c r="I12" s="13"/>
      <c r="J12" s="13"/>
      <c r="K12" s="13"/>
    </row>
    <row r="13" spans="2:14">
      <c r="B13" s="8"/>
      <c r="C13" s="9"/>
      <c r="D13" s="10"/>
      <c r="E13" s="10"/>
      <c r="F13" s="10"/>
      <c r="G13" s="10"/>
      <c r="H13" s="10"/>
      <c r="I13" s="10"/>
      <c r="J13" s="10"/>
      <c r="K13" s="10"/>
      <c r="L13" s="10"/>
      <c r="M13" s="10"/>
      <c r="N13" s="10"/>
    </row>
    <row r="14" spans="2:14" ht="30.75" customHeight="1">
      <c r="B14" s="11" t="s">
        <v>162</v>
      </c>
      <c r="D14" s="1137">
        <f>VLOOKUP($D$10,ShadowTable[],3,FALSE)</f>
        <v>0</v>
      </c>
      <c r="E14" s="1137"/>
      <c r="F14" s="1137"/>
      <c r="G14" s="1137"/>
      <c r="H14" s="1137"/>
      <c r="I14" s="1137"/>
      <c r="J14" s="1137"/>
      <c r="K14" s="1137"/>
    </row>
    <row r="15" spans="2:14">
      <c r="B15" s="757"/>
    </row>
    <row r="16" spans="2:14">
      <c r="B16" s="8"/>
      <c r="C16" s="9"/>
      <c r="D16" s="10"/>
      <c r="E16" s="10"/>
      <c r="F16" s="10"/>
      <c r="G16" s="10"/>
      <c r="H16" s="10"/>
      <c r="I16" s="10"/>
      <c r="J16" s="10"/>
      <c r="K16" s="10"/>
      <c r="L16" s="10"/>
      <c r="M16" s="10"/>
      <c r="N16" s="10"/>
    </row>
    <row r="17" spans="2:18" ht="30" customHeight="1">
      <c r="B17" s="11" t="s">
        <v>179</v>
      </c>
      <c r="D17" s="1107" t="s">
        <v>78</v>
      </c>
      <c r="E17" s="1107" t="s">
        <v>77</v>
      </c>
      <c r="F17" s="1109" t="s">
        <v>0</v>
      </c>
      <c r="G17" s="755">
        <f>'CO CPD'!$I$9</f>
        <v>2018</v>
      </c>
      <c r="H17" s="755">
        <f>'CO CPD'!$I$9</f>
        <v>2018</v>
      </c>
      <c r="I17" s="755">
        <f>'CO CPD'!$I$10</f>
        <v>2019</v>
      </c>
      <c r="J17" s="755">
        <f>'CO CPD'!$I$10</f>
        <v>2019</v>
      </c>
      <c r="K17" s="755">
        <f>'CO CPD'!$I$11</f>
        <v>2020</v>
      </c>
      <c r="L17" s="755">
        <f>'CO CPD'!$I$11</f>
        <v>2020</v>
      </c>
      <c r="M17" s="755">
        <f>'CO CPD'!$I$12</f>
        <v>2021</v>
      </c>
      <c r="N17" s="755">
        <f>'CO CPD'!$I$12</f>
        <v>2021</v>
      </c>
      <c r="O17" s="755">
        <f>'CO CPD'!$I$13</f>
        <v>2022</v>
      </c>
      <c r="P17" s="755">
        <f>'CO CPD'!$I$13</f>
        <v>2022</v>
      </c>
      <c r="Q17" s="755">
        <f>'CO CPD'!$I$14</f>
        <v>2023</v>
      </c>
      <c r="R17" s="755">
        <f>'CO CPD'!$I$14</f>
        <v>2023</v>
      </c>
    </row>
    <row r="18" spans="2:18" ht="21.75" customHeight="1">
      <c r="B18" s="11"/>
      <c r="D18" s="1108"/>
      <c r="E18" s="1108"/>
      <c r="F18" s="1110"/>
      <c r="G18" s="756" t="s">
        <v>1477</v>
      </c>
      <c r="H18" s="756" t="s">
        <v>1478</v>
      </c>
      <c r="I18" s="756" t="s">
        <v>1477</v>
      </c>
      <c r="J18" s="756" t="s">
        <v>1478</v>
      </c>
      <c r="K18" s="756" t="s">
        <v>1477</v>
      </c>
      <c r="L18" s="756" t="s">
        <v>1478</v>
      </c>
      <c r="M18" s="756" t="s">
        <v>1477</v>
      </c>
      <c r="N18" s="756" t="s">
        <v>1478</v>
      </c>
      <c r="O18" s="756" t="s">
        <v>1477</v>
      </c>
      <c r="P18" s="756" t="s">
        <v>1478</v>
      </c>
      <c r="Q18" s="756" t="s">
        <v>1477</v>
      </c>
      <c r="R18" s="756" t="s">
        <v>1478</v>
      </c>
    </row>
    <row r="19" spans="2:18" ht="65.25" customHeight="1">
      <c r="B19" s="757"/>
      <c r="D19" s="138">
        <f>VLOOKUP($B$7,ShadowTable[[Indicators Numbering]:[2023 Results]],5,FALSE)</f>
        <v>0</v>
      </c>
      <c r="E19" s="138">
        <f>VLOOKUP($B$7,ShadowTable[[Indicators Numbering]:[2023 Results]],6,FALSE)</f>
        <v>0</v>
      </c>
      <c r="F19" s="138">
        <f>VLOOKUP($B$7,ShadowTable[[Indicators Numbering]:[2023 Results]],7,FALSE)</f>
        <v>0</v>
      </c>
      <c r="G19" s="138">
        <f>VLOOKUP($B$7,ShadowTable[[Indicators Numbering]:[2023 Results]],8,FALSE)</f>
        <v>0</v>
      </c>
      <c r="H19" s="182">
        <f>VLOOKUP($B$7,ShadowTable[[Indicators Numbering]:[2023 Results]],9,FALSE)</f>
        <v>0</v>
      </c>
      <c r="I19" s="138">
        <f>VLOOKUP($B$7,ShadowTable[[Indicators Numbering]:[2023 Results]],10,FALSE)</f>
        <v>0</v>
      </c>
      <c r="J19" s="182">
        <f>VLOOKUP($B$7,ShadowTable[[Indicators Numbering]:[2023 Results]],11,FALSE)</f>
        <v>0</v>
      </c>
      <c r="K19" s="138">
        <f>VLOOKUP($B$7,ShadowTable[[Indicators Numbering]:[2023 Results]],12,FALSE)</f>
        <v>0</v>
      </c>
      <c r="L19" s="182">
        <f>VLOOKUP($B$7,ShadowTable[[Indicators Numbering]:[2023 Results]],13,FALSE)</f>
        <v>0</v>
      </c>
      <c r="M19" s="138">
        <f>VLOOKUP($B$7,ShadowTable[[Indicators Numbering]:[2023 Results]],14,FALSE)</f>
        <v>0</v>
      </c>
      <c r="N19" s="182">
        <f>VLOOKUP($B$7,ShadowTable[[Indicators Numbering]:[2023 Results]],15,FALSE)</f>
        <v>0</v>
      </c>
      <c r="O19" s="138">
        <f>VLOOKUP($B$7,ShadowTable[[Indicators Numbering]:[2023 Results]],16,FALSE)</f>
        <v>0</v>
      </c>
      <c r="P19" s="182">
        <f>VLOOKUP($B$7,ShadowTable[[Indicators Numbering]:[2023 Results]],17,FALSE)</f>
        <v>0</v>
      </c>
      <c r="Q19" s="138">
        <f>VLOOKUP($B$7,ShadowTable[[Indicators Numbering]:[2023 Results]],18,FALSE)</f>
        <v>0</v>
      </c>
      <c r="R19" s="182">
        <f>VLOOKUP($B$7,ShadowTable[[Indicators Numbering]:[2023 Results]],19,FALSE)</f>
        <v>0</v>
      </c>
    </row>
    <row r="20" spans="2:18">
      <c r="B20" s="757"/>
    </row>
    <row r="21" spans="2:18" ht="33.75" customHeight="1">
      <c r="D21" s="1139" t="s">
        <v>180</v>
      </c>
      <c r="E21" s="1139"/>
      <c r="F21" s="1139"/>
      <c r="G21" s="1139"/>
      <c r="H21" s="1139"/>
      <c r="I21" s="1139"/>
      <c r="J21" s="1139"/>
      <c r="K21" s="1139"/>
    </row>
    <row r="22" spans="2:18">
      <c r="B22" s="757"/>
    </row>
    <row r="23" spans="2:18" ht="34.5" customHeight="1">
      <c r="D23" s="1139" t="s">
        <v>181</v>
      </c>
      <c r="E23" s="1139"/>
      <c r="F23" s="1139"/>
      <c r="G23" s="1139"/>
      <c r="H23" s="1139"/>
      <c r="I23" s="1139"/>
      <c r="J23" s="1139"/>
      <c r="K23" s="1139"/>
    </row>
    <row r="24" spans="2:18">
      <c r="B24" s="757"/>
    </row>
    <row r="25" spans="2:18" ht="34.5" customHeight="1">
      <c r="D25" s="1139" t="s">
        <v>182</v>
      </c>
      <c r="E25" s="1139"/>
      <c r="F25" s="1139"/>
      <c r="G25" s="1139"/>
      <c r="H25" s="1139"/>
      <c r="I25" s="1139"/>
      <c r="J25" s="1139"/>
      <c r="K25" s="1139"/>
    </row>
    <row r="26" spans="2:18" ht="34.5" customHeight="1">
      <c r="D26" s="758"/>
      <c r="E26" s="758"/>
      <c r="F26" s="758"/>
      <c r="G26" s="758"/>
      <c r="H26" s="758"/>
      <c r="I26" s="758"/>
      <c r="J26" s="758"/>
      <c r="K26" s="758"/>
    </row>
    <row r="27" spans="2:18">
      <c r="B27" s="8"/>
      <c r="C27" s="9"/>
      <c r="D27" s="10"/>
      <c r="E27" s="10"/>
      <c r="F27" s="10"/>
      <c r="G27" s="10"/>
      <c r="H27" s="10"/>
      <c r="I27" s="10"/>
      <c r="J27" s="10"/>
      <c r="K27" s="10"/>
      <c r="L27" s="10"/>
      <c r="M27" s="10"/>
      <c r="N27" s="10"/>
    </row>
    <row r="28" spans="2:18">
      <c r="B28" s="757" t="s">
        <v>183</v>
      </c>
      <c r="D28" s="1140"/>
      <c r="E28" s="1140"/>
      <c r="F28" s="1140"/>
      <c r="G28" s="1140"/>
      <c r="H28" s="1140"/>
      <c r="I28" s="1140"/>
      <c r="J28" s="1140"/>
      <c r="K28" s="1140"/>
    </row>
    <row r="29" spans="2:18">
      <c r="B29" s="757"/>
      <c r="D29" s="47"/>
      <c r="E29" s="47"/>
      <c r="F29" s="47"/>
      <c r="G29" s="47"/>
      <c r="H29" s="47"/>
      <c r="I29" s="47"/>
      <c r="J29" s="47"/>
      <c r="K29" s="47"/>
    </row>
    <row r="30" spans="2:18">
      <c r="B30" s="757"/>
    </row>
    <row r="31" spans="2:18" ht="25.5">
      <c r="B31" s="757" t="s">
        <v>184</v>
      </c>
      <c r="D31" s="1140"/>
      <c r="E31" s="1140"/>
      <c r="F31" s="1140"/>
      <c r="G31" s="1140"/>
      <c r="H31" s="1140"/>
      <c r="I31" s="1140"/>
      <c r="J31" s="1140"/>
      <c r="K31" s="1140"/>
    </row>
    <row r="32" spans="2:18" ht="51" customHeight="1">
      <c r="D32" s="1138"/>
      <c r="E32" s="1138"/>
      <c r="F32" s="1138"/>
      <c r="G32" s="1138"/>
      <c r="H32" s="1138"/>
      <c r="I32" s="1138"/>
      <c r="J32" s="1138"/>
      <c r="K32" s="1138"/>
    </row>
    <row r="33" spans="2:16">
      <c r="B33" s="757"/>
    </row>
    <row r="34" spans="2:16">
      <c r="B34" s="8"/>
      <c r="C34" s="9"/>
      <c r="D34" s="10"/>
      <c r="E34" s="10"/>
      <c r="F34" s="10"/>
      <c r="G34" s="10"/>
      <c r="H34" s="10"/>
      <c r="I34" s="10"/>
      <c r="J34" s="10"/>
      <c r="K34" s="10"/>
      <c r="L34" s="10"/>
      <c r="M34" s="10"/>
      <c r="N34" s="10"/>
    </row>
    <row r="35" spans="2:16" ht="35.25" customHeight="1">
      <c r="B35" s="757" t="s">
        <v>185</v>
      </c>
      <c r="C35" s="757"/>
      <c r="D35" s="1135" t="s">
        <v>175</v>
      </c>
      <c r="E35" s="1135"/>
      <c r="F35" s="1135" t="s">
        <v>20</v>
      </c>
      <c r="G35" s="1135"/>
      <c r="H35" s="1145" t="s">
        <v>152</v>
      </c>
      <c r="I35" s="1146"/>
      <c r="J35" s="1146"/>
      <c r="K35" s="1146"/>
      <c r="L35" s="1146"/>
      <c r="M35" s="1146"/>
      <c r="N35" s="1147"/>
      <c r="O35" s="47"/>
      <c r="P35" s="47"/>
    </row>
    <row r="36" spans="2:16">
      <c r="B36" s="757"/>
      <c r="C36" s="757"/>
      <c r="D36" s="1141"/>
      <c r="E36" s="1141"/>
      <c r="F36" s="1141"/>
      <c r="G36" s="1141"/>
      <c r="H36" s="1142"/>
      <c r="I36" s="1143"/>
      <c r="J36" s="1143"/>
      <c r="K36" s="1143"/>
      <c r="L36" s="1143"/>
      <c r="M36" s="1143"/>
      <c r="N36" s="1144"/>
      <c r="O36" s="47"/>
      <c r="P36" s="47"/>
    </row>
    <row r="37" spans="2:16">
      <c r="B37" s="757"/>
      <c r="C37" s="757"/>
      <c r="D37" s="1141"/>
      <c r="E37" s="1141"/>
      <c r="F37" s="1141"/>
      <c r="G37" s="1141"/>
      <c r="H37" s="1142"/>
      <c r="I37" s="1143"/>
      <c r="J37" s="1143"/>
      <c r="K37" s="1143"/>
      <c r="L37" s="1143"/>
      <c r="M37" s="1143"/>
      <c r="N37" s="1144"/>
      <c r="O37" s="47"/>
      <c r="P37" s="47"/>
    </row>
    <row r="38" spans="2:16">
      <c r="B38" s="757"/>
      <c r="C38" s="757"/>
      <c r="D38" s="1141"/>
      <c r="E38" s="1141"/>
      <c r="F38" s="1141"/>
      <c r="G38" s="1141"/>
      <c r="H38" s="1142"/>
      <c r="I38" s="1143"/>
      <c r="J38" s="1143"/>
      <c r="K38" s="1143"/>
      <c r="L38" s="1143"/>
      <c r="M38" s="1143"/>
      <c r="N38" s="1144"/>
      <c r="O38" s="47"/>
      <c r="P38" s="47"/>
    </row>
    <row r="39" spans="2:16">
      <c r="B39" s="757"/>
      <c r="C39" s="757"/>
      <c r="D39" s="1141"/>
      <c r="E39" s="1141"/>
      <c r="F39" s="1141"/>
      <c r="G39" s="1141"/>
      <c r="H39" s="1142"/>
      <c r="I39" s="1143"/>
      <c r="J39" s="1143"/>
      <c r="K39" s="1143"/>
      <c r="L39" s="1143"/>
      <c r="M39" s="1143"/>
      <c r="N39" s="1144"/>
      <c r="O39" s="47"/>
      <c r="P39" s="47"/>
    </row>
    <row r="40" spans="2:16">
      <c r="B40" s="757"/>
      <c r="C40" s="757"/>
      <c r="D40" s="1141"/>
      <c r="E40" s="1141"/>
      <c r="F40" s="1141"/>
      <c r="G40" s="1141"/>
      <c r="H40" s="1142"/>
      <c r="I40" s="1143"/>
      <c r="J40" s="1143"/>
      <c r="K40" s="1143"/>
      <c r="L40" s="1143"/>
      <c r="M40" s="1143"/>
      <c r="N40" s="1144"/>
      <c r="O40" s="47"/>
      <c r="P40" s="47"/>
    </row>
    <row r="41" spans="2:16">
      <c r="B41" s="757"/>
      <c r="C41" s="757"/>
      <c r="D41" s="1141"/>
      <c r="E41" s="1141"/>
      <c r="F41" s="1141"/>
      <c r="G41" s="1141"/>
      <c r="H41" s="1142"/>
      <c r="I41" s="1143"/>
      <c r="J41" s="1143"/>
      <c r="K41" s="1143"/>
      <c r="L41" s="1143"/>
      <c r="M41" s="1143"/>
      <c r="N41" s="1144"/>
      <c r="O41" s="47"/>
      <c r="P41" s="47"/>
    </row>
    <row r="42" spans="2:16">
      <c r="B42" s="757"/>
      <c r="C42" s="757"/>
      <c r="D42" s="1141"/>
      <c r="E42" s="1141"/>
      <c r="F42" s="1141"/>
      <c r="G42" s="1141"/>
      <c r="H42" s="1142"/>
      <c r="I42" s="1143"/>
      <c r="J42" s="1143"/>
      <c r="K42" s="1143"/>
      <c r="L42" s="1143"/>
      <c r="M42" s="1143"/>
      <c r="N42" s="1144"/>
      <c r="O42" s="47"/>
      <c r="P42" s="47"/>
    </row>
    <row r="43" spans="2:16">
      <c r="B43" s="757"/>
      <c r="C43" s="757"/>
      <c r="D43" s="1141"/>
      <c r="E43" s="1141"/>
      <c r="F43" s="1141"/>
      <c r="G43" s="1141"/>
      <c r="H43" s="1142"/>
      <c r="I43" s="1143"/>
      <c r="J43" s="1143"/>
      <c r="K43" s="1143"/>
      <c r="L43" s="1143"/>
      <c r="M43" s="1143"/>
      <c r="N43" s="1144"/>
      <c r="O43" s="47"/>
      <c r="P43" s="47"/>
    </row>
    <row r="44" spans="2:16">
      <c r="B44" s="757"/>
      <c r="C44" s="757"/>
      <c r="D44" s="1141"/>
      <c r="E44" s="1141"/>
      <c r="F44" s="1141"/>
      <c r="G44" s="1141"/>
      <c r="H44" s="1142"/>
      <c r="I44" s="1143"/>
      <c r="J44" s="1143"/>
      <c r="K44" s="1143"/>
      <c r="L44" s="1143"/>
      <c r="M44" s="1143"/>
      <c r="N44" s="1144"/>
      <c r="O44" s="47"/>
      <c r="P44" s="47"/>
    </row>
    <row r="45" spans="2:16">
      <c r="C45" s="757"/>
    </row>
    <row r="48" spans="2:16">
      <c r="P48" s="47"/>
    </row>
  </sheetData>
  <sheetProtection sheet="1" objects="1" scenarios="1" formatCells="0"/>
  <protectedRanges>
    <protectedRange sqref="D28:K28 D31:K31 D21:K21 D23:K23 D25:K25 D36:N44 B7" name="Range1"/>
  </protectedRanges>
  <mergeCells count="43">
    <mergeCell ref="D43:E43"/>
    <mergeCell ref="F43:G43"/>
    <mergeCell ref="H43:N43"/>
    <mergeCell ref="D44:E44"/>
    <mergeCell ref="F44:G44"/>
    <mergeCell ref="H44:N44"/>
    <mergeCell ref="D41:E41"/>
    <mergeCell ref="F41:G41"/>
    <mergeCell ref="H41:N41"/>
    <mergeCell ref="D42:E42"/>
    <mergeCell ref="F42:G42"/>
    <mergeCell ref="H42:N42"/>
    <mergeCell ref="D39:E39"/>
    <mergeCell ref="F39:G39"/>
    <mergeCell ref="H39:N39"/>
    <mergeCell ref="D40:E40"/>
    <mergeCell ref="F40:G40"/>
    <mergeCell ref="H40:N40"/>
    <mergeCell ref="D37:E37"/>
    <mergeCell ref="F37:G37"/>
    <mergeCell ref="H37:N37"/>
    <mergeCell ref="D38:E38"/>
    <mergeCell ref="F38:G38"/>
    <mergeCell ref="H38:N38"/>
    <mergeCell ref="D35:E35"/>
    <mergeCell ref="F35:G35"/>
    <mergeCell ref="H35:N35"/>
    <mergeCell ref="D36:E36"/>
    <mergeCell ref="F36:G36"/>
    <mergeCell ref="H36:N36"/>
    <mergeCell ref="D32:K32"/>
    <mergeCell ref="D7:K7"/>
    <mergeCell ref="D10:K10"/>
    <mergeCell ref="D11:K11"/>
    <mergeCell ref="D14:K14"/>
    <mergeCell ref="D17:D18"/>
    <mergeCell ref="E17:E18"/>
    <mergeCell ref="F17:F18"/>
    <mergeCell ref="D21:K21"/>
    <mergeCell ref="D23:K23"/>
    <mergeCell ref="D25:K25"/>
    <mergeCell ref="D28:K28"/>
    <mergeCell ref="D31:K31"/>
  </mergeCells>
  <conditionalFormatting sqref="D19:R19">
    <cfRule type="cellIs" dxfId="12" priority="4" operator="equal">
      <formula>0</formula>
    </cfRule>
  </conditionalFormatting>
  <conditionalFormatting sqref="D19:G19 K19 O19 M19 I19 Q19">
    <cfRule type="containsErrors" dxfId="11" priority="2">
      <formula>ISERROR(D19)</formula>
    </cfRule>
    <cfRule type="cellIs" dxfId="10" priority="3" operator="equal">
      <formula>0</formula>
    </cfRule>
  </conditionalFormatting>
  <conditionalFormatting sqref="H19 J19 L19 N19 P19 R19">
    <cfRule type="containsErrors" dxfId="9" priority="1">
      <formula>ISERROR(H19)</formula>
    </cfRule>
  </conditionalFormatting>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lists!$G$3:$G$309</xm:f>
          </x14:formula1>
          <xm:sqref>B7</xm:sqref>
        </x14:dataValidation>
      </x14:dataValidations>
    </ext>
  </extLst>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DF200"/>
  <sheetViews>
    <sheetView topLeftCell="E24" workbookViewId="0">
      <selection activeCell="Y61" sqref="Y61"/>
    </sheetView>
  </sheetViews>
  <sheetFormatPr defaultColWidth="12.140625" defaultRowHeight="12"/>
  <cols>
    <col min="1" max="1" width="3.42578125" style="463" customWidth="1"/>
    <col min="2" max="2" width="12.28515625" style="495" customWidth="1"/>
    <col min="3" max="3" width="8" style="496" customWidth="1"/>
    <col min="4" max="4" width="16.7109375" style="354" customWidth="1"/>
    <col min="5" max="5" width="9.85546875" style="463" customWidth="1"/>
    <col min="6" max="6" width="10.7109375" style="463" customWidth="1"/>
    <col min="7" max="7" width="7.28515625" style="463" customWidth="1"/>
    <col min="8" max="9" width="7.85546875" style="497" customWidth="1"/>
    <col min="10" max="11" width="7.85546875" style="498" customWidth="1"/>
    <col min="12" max="12" width="7.85546875" style="463" customWidth="1"/>
    <col min="13" max="13" width="9" style="498" customWidth="1"/>
    <col min="14" max="14" width="7.7109375" style="499" customWidth="1"/>
    <col min="15" max="15" width="28.140625" style="498" customWidth="1"/>
    <col min="16" max="16" width="7.7109375" style="499" customWidth="1"/>
    <col min="17" max="17" width="9.85546875" style="498" customWidth="1"/>
    <col min="18" max="18" width="7.7109375" style="499" customWidth="1"/>
    <col min="19" max="19" width="16.85546875" style="498" customWidth="1"/>
    <col min="20" max="20" width="7.7109375" style="499" customWidth="1"/>
    <col min="21" max="21" width="11.28515625" style="500" customWidth="1"/>
    <col min="22" max="22" width="7.7109375" style="463" customWidth="1"/>
    <col min="23" max="23" width="12.140625" style="463" customWidth="1"/>
    <col min="24" max="24" width="7.7109375" style="463" customWidth="1"/>
    <col min="25" max="26" width="8.42578125" style="498" customWidth="1"/>
    <col min="27" max="27" width="8" style="499" customWidth="1"/>
    <col min="28" max="28" width="8.42578125" style="498" customWidth="1"/>
    <col min="29" max="29" width="8" style="499" customWidth="1"/>
    <col min="30" max="30" width="8.28515625" style="498" customWidth="1"/>
    <col min="31" max="31" width="7.7109375" style="499" customWidth="1"/>
    <col min="32" max="32" width="13" style="498" customWidth="1"/>
    <col min="33" max="33" width="7.7109375" style="498" customWidth="1"/>
    <col min="34" max="34" width="11.85546875" style="498" customWidth="1"/>
    <col min="35" max="35" width="7.7109375" style="498" customWidth="1"/>
    <col min="36" max="36" width="12.7109375" style="501" customWidth="1"/>
    <col min="37" max="37" width="13.5703125" style="500" customWidth="1"/>
    <col min="38" max="38" width="13" style="463" customWidth="1"/>
    <col min="39" max="39" width="13.5703125" style="498" customWidth="1"/>
    <col min="40" max="40" width="10.140625" style="498" customWidth="1"/>
    <col min="41" max="42" width="8.42578125" style="498" customWidth="1"/>
    <col min="43" max="43" width="8" style="498" customWidth="1"/>
    <col min="44" max="44" width="10" style="498" customWidth="1"/>
    <col min="45" max="45" width="7.7109375" style="498" customWidth="1"/>
    <col min="46" max="46" width="13" style="498" customWidth="1"/>
    <col min="47" max="47" width="7.7109375" style="498" customWidth="1"/>
    <col min="48" max="48" width="14.42578125" style="498" customWidth="1"/>
    <col min="49" max="49" width="15.28515625" style="501" customWidth="1"/>
    <col min="50" max="50" width="13" style="501" customWidth="1"/>
    <col min="51" max="51" width="9.85546875" style="501" customWidth="1"/>
    <col min="52" max="52" width="7.7109375" style="501" customWidth="1"/>
    <col min="53" max="53" width="10.140625" style="501" customWidth="1"/>
    <col min="54" max="55" width="8.42578125" style="501" customWidth="1"/>
    <col min="56" max="56" width="8" style="501" customWidth="1"/>
    <col min="57" max="57" width="10" style="501" customWidth="1"/>
    <col min="58" max="58" width="7.7109375" style="501" customWidth="1"/>
    <col min="59" max="59" width="13" style="501" customWidth="1"/>
    <col min="60" max="60" width="7.7109375" style="501" customWidth="1"/>
    <col min="61" max="61" width="14.42578125" style="500" customWidth="1"/>
    <col min="62" max="62" width="15.28515625" style="463" customWidth="1"/>
    <col min="63" max="63" width="7.7109375" style="498" customWidth="1"/>
    <col min="64" max="64" width="10.140625" style="498" customWidth="1"/>
    <col min="65" max="66" width="8.42578125" style="498" customWidth="1"/>
    <col min="67" max="67" width="8" style="498" customWidth="1"/>
    <col min="68" max="68" width="10" style="498" customWidth="1"/>
    <col min="69" max="69" width="7.7109375" style="498" customWidth="1"/>
    <col min="70" max="70" width="13" style="498" customWidth="1"/>
    <col min="71" max="71" width="7.7109375" style="502" customWidth="1"/>
    <col min="72" max="72" width="14.42578125" style="497" customWidth="1"/>
    <col min="73" max="73" width="15.28515625" style="502" customWidth="1"/>
    <col min="74" max="74" width="8.85546875" style="498" customWidth="1"/>
    <col min="75" max="75" width="10.140625" style="498" customWidth="1"/>
    <col min="76" max="77" width="8.42578125" style="498" customWidth="1"/>
    <col min="78" max="78" width="8" style="498" customWidth="1"/>
    <col min="79" max="79" width="10" style="498" customWidth="1"/>
    <col min="80" max="80" width="7.7109375" style="498" customWidth="1"/>
    <col min="81" max="81" width="13" style="498" customWidth="1"/>
    <col min="82" max="82" width="12.140625" style="502" customWidth="1"/>
    <col min="83" max="83" width="14.42578125" style="498" customWidth="1"/>
    <col min="84" max="84" width="15.28515625" style="498" customWidth="1"/>
    <col min="85" max="85" width="12.140625" style="502" customWidth="1"/>
    <col min="86" max="87" width="12.140625" style="498" customWidth="1"/>
    <col min="88" max="89" width="12.140625" style="463" customWidth="1"/>
    <col min="90" max="101" width="8.42578125" style="463" customWidth="1"/>
    <col min="102" max="115" width="12.140625" style="463" customWidth="1"/>
    <col min="116" max="16384" width="12.140625" style="463"/>
  </cols>
  <sheetData>
    <row r="1" spans="1:110" s="361" customFormat="1" ht="17.100000000000001" customHeight="1" thickBot="1">
      <c r="A1" s="351"/>
      <c r="B1" s="352"/>
      <c r="C1" s="353"/>
      <c r="D1" s="354"/>
      <c r="E1" s="355"/>
      <c r="F1" s="356"/>
      <c r="G1" s="356"/>
      <c r="H1" s="1156" t="s">
        <v>1091</v>
      </c>
      <c r="I1" s="1157"/>
      <c r="J1" s="1158"/>
      <c r="K1" s="1158"/>
      <c r="L1" s="1158"/>
      <c r="M1" s="1158"/>
      <c r="N1" s="1158"/>
      <c r="O1" s="1158"/>
      <c r="P1" s="1158"/>
      <c r="Q1" s="1158"/>
      <c r="R1" s="1158"/>
      <c r="S1" s="1158"/>
      <c r="T1" s="1158"/>
      <c r="U1" s="1158"/>
      <c r="V1" s="1175"/>
      <c r="W1" s="357"/>
      <c r="X1" s="357"/>
      <c r="Y1" s="1159" t="s">
        <v>1092</v>
      </c>
      <c r="Z1" s="1159"/>
      <c r="AA1" s="1159"/>
      <c r="AB1" s="1159"/>
      <c r="AC1" s="1159"/>
      <c r="AD1" s="1159"/>
      <c r="AE1" s="1159"/>
      <c r="AF1" s="1159"/>
      <c r="AG1" s="1159"/>
      <c r="AH1" s="1159"/>
      <c r="AI1" s="1159"/>
      <c r="AJ1" s="1159"/>
      <c r="AK1" s="1159"/>
      <c r="AL1" s="1159"/>
      <c r="AM1" s="1150"/>
      <c r="AN1" s="358" t="s">
        <v>1093</v>
      </c>
      <c r="AO1" s="1160" t="s">
        <v>1094</v>
      </c>
      <c r="AP1" s="1159"/>
      <c r="AQ1" s="1159"/>
      <c r="AR1" s="1159"/>
      <c r="AS1" s="1159"/>
      <c r="AT1" s="1159"/>
      <c r="AU1" s="1159"/>
      <c r="AV1" s="1159"/>
      <c r="AW1" s="1159"/>
      <c r="AX1" s="1150"/>
      <c r="AY1" s="1176" t="s">
        <v>1095</v>
      </c>
      <c r="AZ1" s="1177"/>
      <c r="BA1" s="358" t="s">
        <v>1093</v>
      </c>
      <c r="BB1" s="1160" t="s">
        <v>1096</v>
      </c>
      <c r="BC1" s="1159"/>
      <c r="BD1" s="1159"/>
      <c r="BE1" s="1159"/>
      <c r="BF1" s="1159"/>
      <c r="BG1" s="1159"/>
      <c r="BH1" s="1159"/>
      <c r="BI1" s="1159"/>
      <c r="BJ1" s="1159"/>
      <c r="BK1" s="1150"/>
      <c r="BL1" s="358" t="s">
        <v>1093</v>
      </c>
      <c r="BM1" s="1160" t="s">
        <v>1097</v>
      </c>
      <c r="BN1" s="1159"/>
      <c r="BO1" s="1159"/>
      <c r="BP1" s="1159"/>
      <c r="BQ1" s="1159"/>
      <c r="BR1" s="1159"/>
      <c r="BS1" s="1159"/>
      <c r="BT1" s="1159"/>
      <c r="BU1" s="1159"/>
      <c r="BV1" s="1150"/>
      <c r="BW1" s="358" t="s">
        <v>1093</v>
      </c>
      <c r="BX1" s="1151" t="s">
        <v>1098</v>
      </c>
      <c r="BY1" s="1151"/>
      <c r="BZ1" s="1151"/>
      <c r="CA1" s="1151"/>
      <c r="CB1" s="1151"/>
      <c r="CC1" s="1151"/>
      <c r="CD1" s="1151"/>
      <c r="CE1" s="1151"/>
      <c r="CF1" s="1151"/>
      <c r="CG1" s="1166"/>
      <c r="CH1" s="359"/>
      <c r="CI1" s="1167" t="s">
        <v>1099</v>
      </c>
      <c r="CJ1" s="1168"/>
      <c r="CK1" s="359"/>
      <c r="CL1" s="359"/>
      <c r="CM1" s="359"/>
      <c r="CN1" s="359"/>
      <c r="CO1" s="359"/>
      <c r="CP1" s="359"/>
      <c r="CQ1" s="359"/>
      <c r="CR1" s="359"/>
      <c r="CS1" s="359"/>
      <c r="CT1" s="359"/>
      <c r="CU1" s="359"/>
      <c r="CV1" s="359"/>
      <c r="CW1" s="359"/>
      <c r="CX1" s="359"/>
      <c r="CY1" s="360"/>
      <c r="CZ1" s="1167" t="s">
        <v>1100</v>
      </c>
      <c r="DA1" s="1168"/>
    </row>
    <row r="2" spans="1:110" s="369" customFormat="1" ht="52.5" customHeight="1" thickBot="1">
      <c r="A2" s="351"/>
      <c r="B2" s="352"/>
      <c r="C2" s="362"/>
      <c r="D2" s="363"/>
      <c r="E2" s="364"/>
      <c r="F2" s="365"/>
      <c r="G2" s="365"/>
      <c r="H2" s="1152" t="s">
        <v>1101</v>
      </c>
      <c r="I2" s="1153"/>
      <c r="J2" s="1154"/>
      <c r="K2" s="1169" t="s">
        <v>1102</v>
      </c>
      <c r="L2" s="1170"/>
      <c r="M2" s="1171" t="s">
        <v>1103</v>
      </c>
      <c r="N2" s="1172"/>
      <c r="O2" s="1172" t="s">
        <v>1104</v>
      </c>
      <c r="P2" s="1172"/>
      <c r="Q2" s="1172"/>
      <c r="R2" s="1172"/>
      <c r="S2" s="1172"/>
      <c r="T2" s="1173"/>
      <c r="U2" s="1152" t="s">
        <v>1105</v>
      </c>
      <c r="V2" s="1154"/>
      <c r="W2" s="1174" t="s">
        <v>1106</v>
      </c>
      <c r="X2" s="1153"/>
      <c r="Y2" s="1149" t="s">
        <v>1107</v>
      </c>
      <c r="Z2" s="1149"/>
      <c r="AA2" s="1155"/>
      <c r="AB2" s="1148" t="s">
        <v>1108</v>
      </c>
      <c r="AC2" s="1155"/>
      <c r="AD2" s="1162" t="s">
        <v>1109</v>
      </c>
      <c r="AE2" s="1163"/>
      <c r="AF2" s="1164"/>
      <c r="AG2" s="1163"/>
      <c r="AH2" s="1164"/>
      <c r="AI2" s="1165"/>
      <c r="AJ2" s="1148" t="s">
        <v>1110</v>
      </c>
      <c r="AK2" s="1149"/>
      <c r="AL2" s="1149"/>
      <c r="AM2" s="1155"/>
      <c r="AN2" s="366" t="s">
        <v>1111</v>
      </c>
      <c r="AO2" s="1148" t="s">
        <v>1112</v>
      </c>
      <c r="AP2" s="1149"/>
      <c r="AQ2" s="1155"/>
      <c r="AR2" s="1162" t="s">
        <v>1113</v>
      </c>
      <c r="AS2" s="1163"/>
      <c r="AT2" s="1164"/>
      <c r="AU2" s="1165"/>
      <c r="AV2" s="1148" t="s">
        <v>1110</v>
      </c>
      <c r="AW2" s="1149"/>
      <c r="AX2" s="1155"/>
      <c r="AY2" s="1178"/>
      <c r="AZ2" s="1179"/>
      <c r="BA2" s="366" t="s">
        <v>1114</v>
      </c>
      <c r="BB2" s="1148" t="s">
        <v>1101</v>
      </c>
      <c r="BC2" s="1149"/>
      <c r="BD2" s="1150"/>
      <c r="BE2" s="1162" t="s">
        <v>1113</v>
      </c>
      <c r="BF2" s="1163"/>
      <c r="BG2" s="1164"/>
      <c r="BH2" s="1165"/>
      <c r="BI2" s="1148" t="s">
        <v>1110</v>
      </c>
      <c r="BJ2" s="1149"/>
      <c r="BK2" s="1155"/>
      <c r="BL2" s="366" t="s">
        <v>1115</v>
      </c>
      <c r="BM2" s="1148" t="s">
        <v>1101</v>
      </c>
      <c r="BN2" s="1149"/>
      <c r="BO2" s="1150"/>
      <c r="BP2" s="1162" t="s">
        <v>1113</v>
      </c>
      <c r="BQ2" s="1163"/>
      <c r="BR2" s="1164"/>
      <c r="BS2" s="1165"/>
      <c r="BT2" s="1148" t="s">
        <v>1110</v>
      </c>
      <c r="BU2" s="1149"/>
      <c r="BV2" s="1155"/>
      <c r="BW2" s="366" t="s">
        <v>1116</v>
      </c>
      <c r="BX2" s="1148" t="s">
        <v>1101</v>
      </c>
      <c r="BY2" s="1149"/>
      <c r="BZ2" s="1150"/>
      <c r="CA2" s="1162" t="s">
        <v>1113</v>
      </c>
      <c r="CB2" s="1163"/>
      <c r="CC2" s="1164"/>
      <c r="CD2" s="1165"/>
      <c r="CE2" s="1148" t="s">
        <v>1110</v>
      </c>
      <c r="CF2" s="1149"/>
      <c r="CG2" s="1155"/>
      <c r="CH2" s="367"/>
      <c r="CI2" s="1148" t="s">
        <v>1117</v>
      </c>
      <c r="CJ2" s="1155"/>
      <c r="CK2" s="367"/>
      <c r="CL2" s="1180" t="s">
        <v>1131</v>
      </c>
      <c r="CM2" s="1180"/>
      <c r="CN2" s="1180"/>
      <c r="CO2" s="1180"/>
      <c r="CP2" s="1180"/>
      <c r="CQ2" s="1180"/>
      <c r="CR2" s="1180"/>
      <c r="CS2" s="1180"/>
      <c r="CT2" s="1180"/>
      <c r="CU2" s="1180"/>
      <c r="CV2" s="1180"/>
      <c r="CW2" s="1180"/>
      <c r="CX2" s="367"/>
      <c r="CY2" s="368"/>
      <c r="CZ2" s="1148" t="s">
        <v>1118</v>
      </c>
      <c r="DA2" s="1155"/>
      <c r="DB2" s="369" t="s">
        <v>1119</v>
      </c>
      <c r="DC2" s="369" t="s">
        <v>1120</v>
      </c>
      <c r="DD2" s="369" t="s">
        <v>1121</v>
      </c>
      <c r="DE2" s="369" t="s">
        <v>1122</v>
      </c>
      <c r="DF2" s="369" t="s">
        <v>1123</v>
      </c>
    </row>
    <row r="3" spans="1:110" s="396" customFormat="1" ht="48" customHeight="1">
      <c r="A3" s="370" t="s">
        <v>1124</v>
      </c>
      <c r="B3" s="503" t="s">
        <v>1125</v>
      </c>
      <c r="C3" s="371" t="s">
        <v>1126</v>
      </c>
      <c r="D3" s="370" t="s">
        <v>1127</v>
      </c>
      <c r="E3" s="372" t="s">
        <v>1128</v>
      </c>
      <c r="F3" s="373" t="s">
        <v>1129</v>
      </c>
      <c r="G3" s="374" t="s">
        <v>1130</v>
      </c>
      <c r="H3" s="375" t="s">
        <v>12</v>
      </c>
      <c r="I3" s="382" t="s">
        <v>1489</v>
      </c>
      <c r="J3" s="376" t="s">
        <v>1131</v>
      </c>
      <c r="K3" s="375" t="s">
        <v>1154</v>
      </c>
      <c r="L3" s="376" t="s">
        <v>1155</v>
      </c>
      <c r="M3" s="377" t="s">
        <v>1132</v>
      </c>
      <c r="N3" s="370" t="s">
        <v>13</v>
      </c>
      <c r="O3" s="370" t="s">
        <v>1133</v>
      </c>
      <c r="P3" s="378" t="s">
        <v>1156</v>
      </c>
      <c r="Q3" s="370" t="s">
        <v>1134</v>
      </c>
      <c r="R3" s="378" t="s">
        <v>1157</v>
      </c>
      <c r="S3" s="370" t="s">
        <v>1135</v>
      </c>
      <c r="T3" s="379" t="s">
        <v>1158</v>
      </c>
      <c r="U3" s="375" t="s">
        <v>1136</v>
      </c>
      <c r="V3" s="380" t="s">
        <v>1159</v>
      </c>
      <c r="W3" s="381" t="s">
        <v>1160</v>
      </c>
      <c r="X3" s="380" t="s">
        <v>1161</v>
      </c>
      <c r="Y3" s="382" t="s">
        <v>1162</v>
      </c>
      <c r="Z3" s="382" t="s">
        <v>1490</v>
      </c>
      <c r="AA3" s="383" t="s">
        <v>1163</v>
      </c>
      <c r="AB3" s="384" t="s">
        <v>1164</v>
      </c>
      <c r="AC3" s="383" t="s">
        <v>1165</v>
      </c>
      <c r="AD3" s="385" t="s">
        <v>1137</v>
      </c>
      <c r="AE3" s="386" t="s">
        <v>1166</v>
      </c>
      <c r="AF3" s="387" t="s">
        <v>1167</v>
      </c>
      <c r="AG3" s="388" t="s">
        <v>1168</v>
      </c>
      <c r="AH3" s="387" t="s">
        <v>1138</v>
      </c>
      <c r="AI3" s="388" t="s">
        <v>1169</v>
      </c>
      <c r="AJ3" s="385" t="s">
        <v>1139</v>
      </c>
      <c r="AK3" s="389" t="s">
        <v>1140</v>
      </c>
      <c r="AL3" s="389" t="s">
        <v>1170</v>
      </c>
      <c r="AM3" s="390" t="s">
        <v>1171</v>
      </c>
      <c r="AN3" s="391" t="s">
        <v>1172</v>
      </c>
      <c r="AO3" s="384" t="s">
        <v>1173</v>
      </c>
      <c r="AP3" s="382" t="s">
        <v>1491</v>
      </c>
      <c r="AQ3" s="383" t="s">
        <v>1174</v>
      </c>
      <c r="AR3" s="385" t="s">
        <v>1175</v>
      </c>
      <c r="AS3" s="387" t="s">
        <v>1176</v>
      </c>
      <c r="AT3" s="387" t="s">
        <v>1177</v>
      </c>
      <c r="AU3" s="390" t="s">
        <v>1178</v>
      </c>
      <c r="AV3" s="385" t="s">
        <v>1179</v>
      </c>
      <c r="AW3" s="389" t="s">
        <v>1180</v>
      </c>
      <c r="AX3" s="390" t="s">
        <v>1181</v>
      </c>
      <c r="AY3" s="392" t="s">
        <v>1141</v>
      </c>
      <c r="AZ3" s="393" t="s">
        <v>1182</v>
      </c>
      <c r="BA3" s="391" t="s">
        <v>1183</v>
      </c>
      <c r="BB3" s="384" t="s">
        <v>1184</v>
      </c>
      <c r="BC3" s="382" t="s">
        <v>1492</v>
      </c>
      <c r="BD3" s="383" t="s">
        <v>1185</v>
      </c>
      <c r="BE3" s="385" t="s">
        <v>1186</v>
      </c>
      <c r="BF3" s="387" t="s">
        <v>1187</v>
      </c>
      <c r="BG3" s="387" t="s">
        <v>1188</v>
      </c>
      <c r="BH3" s="390" t="s">
        <v>1189</v>
      </c>
      <c r="BI3" s="385" t="s">
        <v>1190</v>
      </c>
      <c r="BJ3" s="389" t="s">
        <v>1191</v>
      </c>
      <c r="BK3" s="390" t="s">
        <v>1142</v>
      </c>
      <c r="BL3" s="391" t="s">
        <v>1192</v>
      </c>
      <c r="BM3" s="384" t="s">
        <v>1193</v>
      </c>
      <c r="BN3" s="382" t="s">
        <v>1493</v>
      </c>
      <c r="BO3" s="383" t="s">
        <v>1194</v>
      </c>
      <c r="BP3" s="385" t="s">
        <v>1195</v>
      </c>
      <c r="BQ3" s="387" t="s">
        <v>1196</v>
      </c>
      <c r="BR3" s="387" t="s">
        <v>1197</v>
      </c>
      <c r="BS3" s="390" t="s">
        <v>1198</v>
      </c>
      <c r="BT3" s="385" t="s">
        <v>1199</v>
      </c>
      <c r="BU3" s="389" t="s">
        <v>1200</v>
      </c>
      <c r="BV3" s="390" t="s">
        <v>1201</v>
      </c>
      <c r="BW3" s="367" t="s">
        <v>1202</v>
      </c>
      <c r="BX3" s="394" t="s">
        <v>1203</v>
      </c>
      <c r="BY3" s="382" t="s">
        <v>1494</v>
      </c>
      <c r="BZ3" s="381" t="s">
        <v>1204</v>
      </c>
      <c r="CA3" s="385" t="s">
        <v>1205</v>
      </c>
      <c r="CB3" s="387" t="s">
        <v>1206</v>
      </c>
      <c r="CC3" s="387" t="s">
        <v>1207</v>
      </c>
      <c r="CD3" s="390" t="s">
        <v>1208</v>
      </c>
      <c r="CE3" s="385" t="s">
        <v>1209</v>
      </c>
      <c r="CF3" s="389" t="s">
        <v>1210</v>
      </c>
      <c r="CG3" s="395" t="s">
        <v>1211</v>
      </c>
      <c r="CH3" s="511" t="s">
        <v>1226</v>
      </c>
      <c r="CI3" s="385" t="s">
        <v>1143</v>
      </c>
      <c r="CJ3" s="390" t="s">
        <v>1227</v>
      </c>
      <c r="CK3" s="367" t="s">
        <v>1228</v>
      </c>
      <c r="CL3" s="370" t="s">
        <v>1214</v>
      </c>
      <c r="CM3" s="370" t="s">
        <v>1215</v>
      </c>
      <c r="CN3" s="370" t="s">
        <v>1216</v>
      </c>
      <c r="CO3" s="370" t="s">
        <v>1217</v>
      </c>
      <c r="CP3" s="370" t="s">
        <v>1218</v>
      </c>
      <c r="CQ3" s="370" t="s">
        <v>1219</v>
      </c>
      <c r="CR3" s="370" t="s">
        <v>1220</v>
      </c>
      <c r="CS3" s="370" t="s">
        <v>1221</v>
      </c>
      <c r="CT3" s="370" t="s">
        <v>1222</v>
      </c>
      <c r="CU3" s="370" t="s">
        <v>1223</v>
      </c>
      <c r="CV3" s="370" t="s">
        <v>1224</v>
      </c>
      <c r="CW3" s="370" t="s">
        <v>1225</v>
      </c>
      <c r="CX3" s="367"/>
      <c r="CY3" s="367"/>
      <c r="CZ3" s="385" t="s">
        <v>1144</v>
      </c>
      <c r="DA3" s="390" t="s">
        <v>1145</v>
      </c>
    </row>
    <row r="4" spans="1:110" s="436" customFormat="1">
      <c r="A4" s="397"/>
      <c r="B4" s="504" t="s">
        <v>866</v>
      </c>
      <c r="C4" s="353" t="s">
        <v>930</v>
      </c>
      <c r="D4" s="354">
        <v>2016</v>
      </c>
      <c r="E4" s="398" t="s">
        <v>1146</v>
      </c>
      <c r="F4" s="399" t="str">
        <f t="shared" ref="F4:F48" si="0">IF(H4&gt;Y4,"increase",IF(H4=Y4,"same","decrease"))</f>
        <v>decrease</v>
      </c>
      <c r="G4" s="400">
        <f t="shared" ref="G4:G48" si="1">H4-Y4</f>
        <v>-0.125</v>
      </c>
      <c r="H4" s="401">
        <v>23.375</v>
      </c>
      <c r="I4" s="710">
        <f>RANK(ROARscores[[#This Row],[Total]],ROARscores[Total],0)</f>
        <v>32</v>
      </c>
      <c r="J4" s="402" t="s">
        <v>1147</v>
      </c>
      <c r="K4" s="403">
        <v>23.375</v>
      </c>
      <c r="L4" s="404" t="s">
        <v>1147</v>
      </c>
      <c r="M4" s="405">
        <v>15.375</v>
      </c>
      <c r="N4" s="406">
        <v>0.69886363636363635</v>
      </c>
      <c r="O4" s="405">
        <v>7.25</v>
      </c>
      <c r="P4" s="406">
        <v>0.65909090909090906</v>
      </c>
      <c r="Q4" s="405">
        <v>3.125</v>
      </c>
      <c r="R4" s="407">
        <v>0.52083333333333337</v>
      </c>
      <c r="S4" s="408">
        <v>5</v>
      </c>
      <c r="T4" s="407">
        <v>1</v>
      </c>
      <c r="U4" s="409">
        <v>8</v>
      </c>
      <c r="V4" s="410">
        <v>1</v>
      </c>
      <c r="W4" s="411">
        <v>8</v>
      </c>
      <c r="X4" s="412">
        <v>1</v>
      </c>
      <c r="Y4" s="413">
        <v>23.5</v>
      </c>
      <c r="Z4" s="421">
        <f>RANK(ROARscores[[#This Row],[Total10]],ROARscores[Total10],0)</f>
        <v>24</v>
      </c>
      <c r="AA4" s="406" t="s">
        <v>1147</v>
      </c>
      <c r="AB4" s="405">
        <v>16.899999999999999</v>
      </c>
      <c r="AC4" s="407" t="s">
        <v>1147</v>
      </c>
      <c r="AD4" s="413">
        <v>8.9</v>
      </c>
      <c r="AE4" s="407">
        <v>0.7416666666666667</v>
      </c>
      <c r="AF4" s="414">
        <v>8</v>
      </c>
      <c r="AG4" s="405">
        <v>1</v>
      </c>
      <c r="AH4" s="408">
        <v>6.6</v>
      </c>
      <c r="AI4" s="408">
        <v>0.65999999999999992</v>
      </c>
      <c r="AJ4" s="415">
        <v>4.9000000000000004</v>
      </c>
      <c r="AK4" s="461">
        <v>4</v>
      </c>
      <c r="AL4" s="446">
        <v>8</v>
      </c>
      <c r="AM4" s="418">
        <v>6.6</v>
      </c>
      <c r="AN4" s="406">
        <v>3.5666666666666647</v>
      </c>
      <c r="AO4" s="419">
        <v>13.333333333333334</v>
      </c>
      <c r="AP4" s="713">
        <f>RANK(ROARscores[[#This Row],[Total21]],ROARscores[Total21],0)</f>
        <v>25</v>
      </c>
      <c r="AQ4" s="407" t="s">
        <v>1148</v>
      </c>
      <c r="AR4" s="420">
        <v>5.3333333333333339</v>
      </c>
      <c r="AS4" s="419">
        <v>0.44444444444444448</v>
      </c>
      <c r="AT4" s="421">
        <v>8</v>
      </c>
      <c r="AU4" s="437">
        <v>1</v>
      </c>
      <c r="AV4" s="423">
        <v>2.5</v>
      </c>
      <c r="AW4" s="424">
        <v>2.8333333333333335</v>
      </c>
      <c r="AX4" s="416">
        <v>8</v>
      </c>
      <c r="AY4" s="417" t="s">
        <v>563</v>
      </c>
      <c r="AZ4" s="425" t="s">
        <v>563</v>
      </c>
      <c r="BA4" s="426">
        <v>-2.6666666666666661</v>
      </c>
      <c r="BB4" s="427">
        <v>16</v>
      </c>
      <c r="BC4" s="429">
        <f>RANK(ROARscores[[#This Row],[Total32]],ROARscores[Total32],0)</f>
        <v>15</v>
      </c>
      <c r="BD4" s="428" t="s">
        <v>1147</v>
      </c>
      <c r="BE4" s="425">
        <v>9</v>
      </c>
      <c r="BF4" s="429">
        <v>0.75</v>
      </c>
      <c r="BG4" s="417">
        <v>7</v>
      </c>
      <c r="BH4" s="424">
        <v>0.875</v>
      </c>
      <c r="BI4" s="430">
        <v>5</v>
      </c>
      <c r="BJ4" s="417">
        <v>4</v>
      </c>
      <c r="BK4" s="425">
        <v>7</v>
      </c>
      <c r="BL4" s="426">
        <v>-1</v>
      </c>
      <c r="BM4" s="427">
        <v>17</v>
      </c>
      <c r="BN4" s="429">
        <f>RANK(ROARscores[[#This Row],[Total41]],ROARscores[Total41],0)</f>
        <v>2</v>
      </c>
      <c r="BO4" s="428" t="s">
        <v>1147</v>
      </c>
      <c r="BP4" s="425">
        <v>9</v>
      </c>
      <c r="BQ4" s="429">
        <v>0.75</v>
      </c>
      <c r="BR4" s="429">
        <v>8</v>
      </c>
      <c r="BS4" s="419">
        <v>1</v>
      </c>
      <c r="BT4" s="451">
        <v>4</v>
      </c>
      <c r="BU4" s="452">
        <v>5</v>
      </c>
      <c r="BV4" s="444">
        <v>8</v>
      </c>
      <c r="BW4" s="448">
        <v>5</v>
      </c>
      <c r="BX4" s="449">
        <v>12</v>
      </c>
      <c r="BY4" s="445">
        <f>RANK(ROARscores[[#This Row],[Total51]],ROARscores[Total51],0)</f>
        <v>37</v>
      </c>
      <c r="BZ4" s="450" t="s">
        <v>1150</v>
      </c>
      <c r="CA4" s="444">
        <v>6</v>
      </c>
      <c r="CB4" s="445">
        <v>0.5</v>
      </c>
      <c r="CC4" s="446">
        <v>6</v>
      </c>
      <c r="CD4" s="433">
        <v>0.75</v>
      </c>
      <c r="CE4" s="434">
        <v>4</v>
      </c>
      <c r="CF4" s="435">
        <v>2</v>
      </c>
      <c r="CG4" s="453">
        <v>6</v>
      </c>
      <c r="CH4" s="434">
        <v>16</v>
      </c>
      <c r="CI4" s="435">
        <v>24</v>
      </c>
      <c r="CJ4" s="460"/>
      <c r="CK4" s="460"/>
      <c r="CL4" s="397"/>
      <c r="CM4" s="397"/>
      <c r="CN4" s="397"/>
      <c r="CO4" s="397"/>
      <c r="CP4" s="397"/>
      <c r="CQ4" s="397"/>
      <c r="CR4" s="397">
        <f>IF(ROARscores[[#This Row],[RAG]]="G",2,IF(ROARscores[[#This Row],[RAG]]="Y",1,IF(ROARscores[[#This Row],[RAG]]="R",0,IF(ROARscores[[#This Row],[RAG]]="LG",1.5))))</f>
        <v>2</v>
      </c>
      <c r="CS4" s="397">
        <f>IF(ROARscores[[#This Row],[RAG11]]="G",2,IF(ROARscores[[#This Row],[RAG11]]="Y",1,IF(ROARscores[[#This Row],[RAG11]]="R",0,IF(ROARscores[[#This Row],[RAG11]]="LG",1.5))))</f>
        <v>2</v>
      </c>
      <c r="CT4" s="397">
        <f>IF(ROARscores[[#This Row],[RAG22]]="G",2,IF(ROARscores[[#This Row],[RAG22]]="Y",1,IF(ROARscores[[#This Row],[RAG22]]="R",0,IF(ROARscores[[#This Row],[RAG22]]="LG",1.5))))</f>
        <v>1</v>
      </c>
      <c r="CU4" s="397">
        <f>IF(ROARscores[[#This Row],[RAG33]]="G",2,IF(ROARscores[[#This Row],[RAG33]]="Y",1,IF(ROARscores[[#This Row],[RAG33]]="R",0,IF(ROARscores[[#This Row],[RAG33]]="LG",1.5))))</f>
        <v>2</v>
      </c>
      <c r="CV4" s="397">
        <f>IF(ROARscores[[#This Row],[RAG42]]="G",2,IF(ROARscores[[#This Row],[RAG42]]="Y",1,IF(ROARscores[[#This Row],[RAG42]]="R",0,IF(ROARscores[[#This Row],[RAG42]]="LG",1.5))))</f>
        <v>2</v>
      </c>
      <c r="CW4" s="397">
        <f>IF(ROARscores[[#This Row],[RAG52]]="G",2,IF(ROARscores[[#This Row],[RAG52]]="A",1,IF(ROARscores[[#This Row],[RAG52]]="R",0,IF(ROARscores[[#This Row],[RAG52]]="LG",1.5))))</f>
        <v>1</v>
      </c>
    </row>
    <row r="5" spans="1:110" s="436" customFormat="1">
      <c r="A5" s="397"/>
      <c r="B5" s="504" t="s">
        <v>874</v>
      </c>
      <c r="C5" s="353" t="s">
        <v>930</v>
      </c>
      <c r="D5" s="354">
        <v>2016</v>
      </c>
      <c r="E5" s="398" t="s">
        <v>1151</v>
      </c>
      <c r="F5" s="399" t="str">
        <f t="shared" si="0"/>
        <v>increase</v>
      </c>
      <c r="G5" s="400">
        <f t="shared" si="1"/>
        <v>1.0833333333333286</v>
      </c>
      <c r="H5" s="401">
        <v>24.166666666666664</v>
      </c>
      <c r="I5" s="710">
        <f>RANK(ROARscores[[#This Row],[Total]],ROARscores[Total],0)</f>
        <v>29</v>
      </c>
      <c r="J5" s="402" t="s">
        <v>1147</v>
      </c>
      <c r="K5" s="403">
        <v>24.166666666666664</v>
      </c>
      <c r="L5" s="404" t="s">
        <v>1147</v>
      </c>
      <c r="M5" s="405">
        <v>16.166666666666664</v>
      </c>
      <c r="N5" s="406">
        <v>0.73484848484848475</v>
      </c>
      <c r="O5" s="405">
        <v>7.333333333333333</v>
      </c>
      <c r="P5" s="406">
        <v>0.66666666666666663</v>
      </c>
      <c r="Q5" s="405">
        <v>3.833333333333333</v>
      </c>
      <c r="R5" s="407">
        <v>0.63888888888888884</v>
      </c>
      <c r="S5" s="408">
        <v>5</v>
      </c>
      <c r="T5" s="407">
        <v>1</v>
      </c>
      <c r="U5" s="409">
        <v>8</v>
      </c>
      <c r="V5" s="410">
        <v>1</v>
      </c>
      <c r="W5" s="411">
        <v>8</v>
      </c>
      <c r="X5" s="412">
        <v>1</v>
      </c>
      <c r="Y5" s="413">
        <v>23.083333333333336</v>
      </c>
      <c r="Z5" s="421">
        <f>RANK(ROARscores[[#This Row],[Total10]],ROARscores[Total10],0)</f>
        <v>25</v>
      </c>
      <c r="AA5" s="406" t="s">
        <v>1147</v>
      </c>
      <c r="AB5" s="405">
        <v>14.166666666666668</v>
      </c>
      <c r="AC5" s="407" t="s">
        <v>1147</v>
      </c>
      <c r="AD5" s="413">
        <v>9.1666666666666679</v>
      </c>
      <c r="AE5" s="407">
        <v>0.76388888888888895</v>
      </c>
      <c r="AF5" s="414">
        <v>5</v>
      </c>
      <c r="AG5" s="405">
        <v>0.625</v>
      </c>
      <c r="AH5" s="408">
        <v>8.9166666666666679</v>
      </c>
      <c r="AI5" s="408">
        <v>0.89166666666666683</v>
      </c>
      <c r="AJ5" s="415">
        <v>5.3333333333333339</v>
      </c>
      <c r="AK5" s="416">
        <v>3.8333333333333335</v>
      </c>
      <c r="AL5" s="417">
        <v>5</v>
      </c>
      <c r="AM5" s="418">
        <v>8.9166666666666679</v>
      </c>
      <c r="AN5" s="406">
        <v>-0.83333333333333215</v>
      </c>
      <c r="AO5" s="419">
        <v>15</v>
      </c>
      <c r="AP5" s="713">
        <f>RANK(ROARscores[[#This Row],[Total21]],ROARscores[Total21],0)</f>
        <v>16</v>
      </c>
      <c r="AQ5" s="407" t="s">
        <v>1147</v>
      </c>
      <c r="AR5" s="420">
        <v>9</v>
      </c>
      <c r="AS5" s="419">
        <v>0.75</v>
      </c>
      <c r="AT5" s="421">
        <v>6</v>
      </c>
      <c r="AU5" s="437">
        <v>0.75</v>
      </c>
      <c r="AV5" s="423">
        <v>4.666666666666667</v>
      </c>
      <c r="AW5" s="424">
        <v>4.333333333333333</v>
      </c>
      <c r="AX5" s="461">
        <v>6</v>
      </c>
      <c r="AY5" s="446" t="s">
        <v>563</v>
      </c>
      <c r="AZ5" s="444" t="s">
        <v>563</v>
      </c>
      <c r="BA5" s="448">
        <v>2</v>
      </c>
      <c r="BB5" s="449">
        <v>13</v>
      </c>
      <c r="BC5" s="445">
        <f>RANK(ROARscores[[#This Row],[Total32]],ROARscores[Total32],0)</f>
        <v>32</v>
      </c>
      <c r="BD5" s="450" t="s">
        <v>1148</v>
      </c>
      <c r="BE5" s="444">
        <v>5</v>
      </c>
      <c r="BF5" s="445">
        <v>0.41666666666666669</v>
      </c>
      <c r="BG5" s="446">
        <v>8</v>
      </c>
      <c r="BH5" s="424">
        <v>1</v>
      </c>
      <c r="BI5" s="447">
        <v>4</v>
      </c>
      <c r="BJ5" s="446">
        <v>1</v>
      </c>
      <c r="BK5" s="444">
        <v>8</v>
      </c>
      <c r="BL5" s="448">
        <v>1</v>
      </c>
      <c r="BM5" s="449">
        <v>12</v>
      </c>
      <c r="BN5" s="445">
        <f>RANK(ROARscores[[#This Row],[Total41]],ROARscores[Total41],0)</f>
        <v>36</v>
      </c>
      <c r="BO5" s="450" t="s">
        <v>1148</v>
      </c>
      <c r="BP5" s="444">
        <v>4</v>
      </c>
      <c r="BQ5" s="445">
        <v>0.33333333333333331</v>
      </c>
      <c r="BR5" s="445">
        <v>8</v>
      </c>
      <c r="BS5" s="419">
        <v>1</v>
      </c>
      <c r="BT5" s="431">
        <v>3</v>
      </c>
      <c r="BU5" s="432">
        <v>1</v>
      </c>
      <c r="BV5" s="425">
        <v>8</v>
      </c>
      <c r="BW5" s="426">
        <v>-4</v>
      </c>
      <c r="BX5" s="427">
        <v>16</v>
      </c>
      <c r="BY5" s="429">
        <f>RANK(ROARscores[[#This Row],[Total51]],ROARscores[Total51],0)</f>
        <v>12</v>
      </c>
      <c r="BZ5" s="428" t="s">
        <v>1147</v>
      </c>
      <c r="CA5" s="425">
        <v>8</v>
      </c>
      <c r="CB5" s="429">
        <v>0.66666666666666663</v>
      </c>
      <c r="CC5" s="417">
        <v>8</v>
      </c>
      <c r="CD5" s="433">
        <v>1</v>
      </c>
      <c r="CE5" s="434">
        <v>5</v>
      </c>
      <c r="CF5" s="435">
        <v>3</v>
      </c>
      <c r="CG5" s="433">
        <v>8</v>
      </c>
      <c r="CH5" s="434">
        <v>9</v>
      </c>
      <c r="CI5" s="435">
        <v>34</v>
      </c>
      <c r="CL5" s="512"/>
      <c r="CM5" s="512"/>
      <c r="CN5" s="512"/>
      <c r="CO5" s="512"/>
      <c r="CP5" s="512"/>
      <c r="CQ5" s="512"/>
      <c r="CR5" s="512">
        <f>IF(ROARscores[[#This Row],[RAG]]="G",2,IF(ROARscores[[#This Row],[RAG]]="Y",1,IF(ROARscores[[#This Row],[RAG]]="R",0,IF(ROARscores[[#This Row],[RAG]]="LG",1.5))))</f>
        <v>2</v>
      </c>
      <c r="CS5" s="512">
        <f>IF(ROARscores[[#This Row],[RAG11]]="G",2,IF(ROARscores[[#This Row],[RAG11]]="Y",1,IF(ROARscores[[#This Row],[RAG11]]="R",0,IF(ROARscores[[#This Row],[RAG11]]="LG",1.5))))</f>
        <v>2</v>
      </c>
      <c r="CT5" s="512">
        <f>IF(ROARscores[[#This Row],[RAG22]]="G",2,IF(ROARscores[[#This Row],[RAG22]]="Y",1,IF(ROARscores[[#This Row],[RAG22]]="R",0,IF(ROARscores[[#This Row],[RAG22]]="LG",1.5))))</f>
        <v>2</v>
      </c>
      <c r="CU5" s="512">
        <f>IF(ROARscores[[#This Row],[RAG33]]="G",2,IF(ROARscores[[#This Row],[RAG33]]="Y",1,IF(ROARscores[[#This Row],[RAG33]]="R",0,IF(ROARscores[[#This Row],[RAG33]]="LG",1.5))))</f>
        <v>1</v>
      </c>
      <c r="CV5" s="512">
        <f>IF(ROARscores[[#This Row],[RAG42]]="G",2,IF(ROARscores[[#This Row],[RAG42]]="Y",1,IF(ROARscores[[#This Row],[RAG42]]="R",0,IF(ROARscores[[#This Row],[RAG42]]="LG",1.5))))</f>
        <v>1</v>
      </c>
      <c r="CW5" s="512">
        <f>IF(ROARscores[[#This Row],[RAG52]]="G",2,IF(ROARscores[[#This Row],[RAG52]]="A",1,IF(ROARscores[[#This Row],[RAG52]]="R",0,IF(ROARscores[[#This Row],[RAG52]]="LG",1.5))))</f>
        <v>2</v>
      </c>
    </row>
    <row r="6" spans="1:110" s="436" customFormat="1">
      <c r="A6" s="397"/>
      <c r="B6" s="504" t="s">
        <v>869</v>
      </c>
      <c r="C6" s="353" t="s">
        <v>930</v>
      </c>
      <c r="D6" s="354">
        <v>2016</v>
      </c>
      <c r="E6" s="398" t="s">
        <v>1151</v>
      </c>
      <c r="F6" s="399" t="str">
        <f t="shared" si="0"/>
        <v>decrease</v>
      </c>
      <c r="G6" s="400">
        <f t="shared" si="1"/>
        <v>-1.9444444444444464</v>
      </c>
      <c r="H6" s="401">
        <v>24.388888888888889</v>
      </c>
      <c r="I6" s="710">
        <f>RANK(ROARscores[[#This Row],[Total]],ROARscores[Total],0)</f>
        <v>28</v>
      </c>
      <c r="J6" s="402" t="s">
        <v>1147</v>
      </c>
      <c r="K6" s="403">
        <v>24.388888888888889</v>
      </c>
      <c r="L6" s="404" t="s">
        <v>1147</v>
      </c>
      <c r="M6" s="405">
        <v>16.388888888888889</v>
      </c>
      <c r="N6" s="406">
        <v>0.74494949494949492</v>
      </c>
      <c r="O6" s="405">
        <v>6.7222222222222214</v>
      </c>
      <c r="P6" s="406">
        <v>0.61111111111111105</v>
      </c>
      <c r="Q6" s="405">
        <v>4.666666666666667</v>
      </c>
      <c r="R6" s="407">
        <v>0.77777777777777779</v>
      </c>
      <c r="S6" s="408">
        <v>5</v>
      </c>
      <c r="T6" s="407">
        <v>1</v>
      </c>
      <c r="U6" s="409">
        <v>8</v>
      </c>
      <c r="V6" s="410">
        <v>1</v>
      </c>
      <c r="W6" s="411">
        <v>8</v>
      </c>
      <c r="X6" s="412">
        <v>1</v>
      </c>
      <c r="Y6" s="413">
        <v>26.333333333333336</v>
      </c>
      <c r="Z6" s="421">
        <f>RANK(ROARscores[[#This Row],[Total10]],ROARscores[Total10],0)</f>
        <v>8</v>
      </c>
      <c r="AA6" s="406" t="s">
        <v>1147</v>
      </c>
      <c r="AB6" s="405">
        <v>16.833333333333336</v>
      </c>
      <c r="AC6" s="407" t="s">
        <v>1147</v>
      </c>
      <c r="AD6" s="413">
        <v>10.833333333333334</v>
      </c>
      <c r="AE6" s="407">
        <v>0.90277777777777779</v>
      </c>
      <c r="AF6" s="414">
        <v>6</v>
      </c>
      <c r="AG6" s="405">
        <v>0.75</v>
      </c>
      <c r="AH6" s="408">
        <v>9.5</v>
      </c>
      <c r="AI6" s="408">
        <v>0.95</v>
      </c>
      <c r="AJ6" s="415">
        <v>6</v>
      </c>
      <c r="AK6" s="461">
        <v>4.8333333333333339</v>
      </c>
      <c r="AL6" s="446">
        <v>6</v>
      </c>
      <c r="AM6" s="418">
        <v>9.5</v>
      </c>
      <c r="AN6" s="406">
        <v>7.8333333333333357</v>
      </c>
      <c r="AO6" s="419">
        <v>9</v>
      </c>
      <c r="AP6" s="713">
        <f>RANK(ROARscores[[#This Row],[Total21]],ROARscores[Total21],0)</f>
        <v>43</v>
      </c>
      <c r="AQ6" s="407" t="s">
        <v>1148</v>
      </c>
      <c r="AR6" s="420">
        <v>2</v>
      </c>
      <c r="AS6" s="419">
        <v>0.16666666666666666</v>
      </c>
      <c r="AT6" s="421">
        <v>7</v>
      </c>
      <c r="AU6" s="422">
        <v>0.875</v>
      </c>
      <c r="AV6" s="423">
        <v>2</v>
      </c>
      <c r="AW6" s="424">
        <v>0</v>
      </c>
      <c r="AX6" s="461">
        <v>7</v>
      </c>
      <c r="AY6" s="446">
        <v>7</v>
      </c>
      <c r="AZ6" s="444">
        <v>0.53846153846153844</v>
      </c>
      <c r="BA6" s="448">
        <v>-3</v>
      </c>
      <c r="BB6" s="449">
        <v>12</v>
      </c>
      <c r="BC6" s="445">
        <f>RANK(ROARscores[[#This Row],[Total32]],ROARscores[Total32],0)</f>
        <v>37</v>
      </c>
      <c r="BD6" s="450" t="s">
        <v>1148</v>
      </c>
      <c r="BE6" s="425">
        <v>4</v>
      </c>
      <c r="BF6" s="429">
        <v>0.33333333333333331</v>
      </c>
      <c r="BG6" s="417">
        <v>8</v>
      </c>
      <c r="BH6" s="424">
        <v>1</v>
      </c>
      <c r="BI6" s="430">
        <v>6</v>
      </c>
      <c r="BJ6" s="417">
        <v>6</v>
      </c>
      <c r="BK6" s="425">
        <v>8</v>
      </c>
      <c r="BL6" s="426">
        <v>-4</v>
      </c>
      <c r="BM6" s="427">
        <v>16</v>
      </c>
      <c r="BN6" s="429">
        <f>RANK(ROARscores[[#This Row],[Total41]],ROARscores[Total41],0)</f>
        <v>9</v>
      </c>
      <c r="BO6" s="428" t="s">
        <v>1147</v>
      </c>
      <c r="BP6" s="425">
        <v>8</v>
      </c>
      <c r="BQ6" s="429">
        <v>0.66666666666666663</v>
      </c>
      <c r="BR6" s="429">
        <v>8</v>
      </c>
      <c r="BS6" s="419">
        <v>1</v>
      </c>
      <c r="BT6" s="431">
        <v>5</v>
      </c>
      <c r="BU6" s="432">
        <v>3</v>
      </c>
      <c r="BV6" s="425">
        <v>8</v>
      </c>
      <c r="BW6" s="426">
        <v>-4</v>
      </c>
      <c r="BX6" s="427">
        <v>20</v>
      </c>
      <c r="BY6" s="429">
        <f>RANK(ROARscores[[#This Row],[Total51]],ROARscores[Total51],0)</f>
        <v>1</v>
      </c>
      <c r="BZ6" s="428" t="s">
        <v>1147</v>
      </c>
      <c r="CA6" s="425">
        <v>12</v>
      </c>
      <c r="CB6" s="429">
        <v>1</v>
      </c>
      <c r="CC6" s="417">
        <v>8</v>
      </c>
      <c r="CD6" s="433">
        <v>1</v>
      </c>
      <c r="CE6" s="434">
        <v>6</v>
      </c>
      <c r="CF6" s="435">
        <v>6</v>
      </c>
      <c r="CG6" s="433">
        <v>8</v>
      </c>
      <c r="CH6" s="434">
        <v>6</v>
      </c>
      <c r="CI6" s="435">
        <v>12</v>
      </c>
      <c r="CL6" s="512"/>
      <c r="CM6" s="512"/>
      <c r="CN6" s="512"/>
      <c r="CO6" s="512"/>
      <c r="CP6" s="512"/>
      <c r="CQ6" s="512"/>
      <c r="CR6" s="512">
        <f>IF(ROARscores[[#This Row],[RAG]]="G",2,IF(ROARscores[[#This Row],[RAG]]="Y",1,IF(ROARscores[[#This Row],[RAG]]="R",0,IF(ROARscores[[#This Row],[RAG]]="LG",1.5))))</f>
        <v>2</v>
      </c>
      <c r="CS6" s="512">
        <f>IF(ROARscores[[#This Row],[RAG11]]="G",2,IF(ROARscores[[#This Row],[RAG11]]="Y",1,IF(ROARscores[[#This Row],[RAG11]]="R",0,IF(ROARscores[[#This Row],[RAG11]]="LG",1.5))))</f>
        <v>2</v>
      </c>
      <c r="CT6" s="512">
        <f>IF(ROARscores[[#This Row],[RAG22]]="G",2,IF(ROARscores[[#This Row],[RAG22]]="Y",1,IF(ROARscores[[#This Row],[RAG22]]="R",0,IF(ROARscores[[#This Row],[RAG22]]="LG",1.5))))</f>
        <v>1</v>
      </c>
      <c r="CU6" s="512">
        <f>IF(ROARscores[[#This Row],[RAG33]]="G",2,IF(ROARscores[[#This Row],[RAG33]]="Y",1,IF(ROARscores[[#This Row],[RAG33]]="R",0,IF(ROARscores[[#This Row],[RAG33]]="LG",1.5))))</f>
        <v>1</v>
      </c>
      <c r="CV6" s="512">
        <f>IF(ROARscores[[#This Row],[RAG42]]="G",2,IF(ROARscores[[#This Row],[RAG42]]="Y",1,IF(ROARscores[[#This Row],[RAG42]]="R",0,IF(ROARscores[[#This Row],[RAG42]]="LG",1.5))))</f>
        <v>2</v>
      </c>
      <c r="CW6" s="512">
        <f>IF(ROARscores[[#This Row],[RAG52]]="G",2,IF(ROARscores[[#This Row],[RAG52]]="A",1,IF(ROARscores[[#This Row],[RAG52]]="R",0,IF(ROARscores[[#This Row],[RAG52]]="LG",1.5))))</f>
        <v>2</v>
      </c>
    </row>
    <row r="7" spans="1:110" s="436" customFormat="1">
      <c r="A7" s="397"/>
      <c r="B7" s="504" t="s">
        <v>873</v>
      </c>
      <c r="C7" s="353" t="s">
        <v>930</v>
      </c>
      <c r="D7" s="354">
        <v>2016</v>
      </c>
      <c r="E7" s="398" t="s">
        <v>1151</v>
      </c>
      <c r="F7" s="399" t="str">
        <f t="shared" si="0"/>
        <v>increase</v>
      </c>
      <c r="G7" s="400">
        <f t="shared" si="1"/>
        <v>5.2250000000000014</v>
      </c>
      <c r="H7" s="401">
        <v>23.5</v>
      </c>
      <c r="I7" s="710">
        <f>RANK(ROARscores[[#This Row],[Total]],ROARscores[Total],0)</f>
        <v>30</v>
      </c>
      <c r="J7" s="402" t="s">
        <v>1147</v>
      </c>
      <c r="K7" s="403">
        <v>22.5</v>
      </c>
      <c r="L7" s="404" t="s">
        <v>1147</v>
      </c>
      <c r="M7" s="405">
        <v>15.5</v>
      </c>
      <c r="N7" s="406">
        <v>0.70454545454545459</v>
      </c>
      <c r="O7" s="405">
        <v>8.125</v>
      </c>
      <c r="P7" s="406">
        <v>0.73863636363636365</v>
      </c>
      <c r="Q7" s="405">
        <v>2.375</v>
      </c>
      <c r="R7" s="407">
        <v>0.39583333333333331</v>
      </c>
      <c r="S7" s="408">
        <v>5</v>
      </c>
      <c r="T7" s="407">
        <v>1</v>
      </c>
      <c r="U7" s="409">
        <v>8</v>
      </c>
      <c r="V7" s="410">
        <v>1</v>
      </c>
      <c r="W7" s="411">
        <v>7</v>
      </c>
      <c r="X7" s="412">
        <v>0.875</v>
      </c>
      <c r="Y7" s="413">
        <v>18.274999999999999</v>
      </c>
      <c r="Z7" s="421">
        <f>RANK(ROARscores[[#This Row],[Total10]],ROARscores[Total10],0)</f>
        <v>41</v>
      </c>
      <c r="AA7" s="406" t="s">
        <v>1148</v>
      </c>
      <c r="AB7" s="405">
        <v>11.775</v>
      </c>
      <c r="AC7" s="407" t="s">
        <v>1148</v>
      </c>
      <c r="AD7" s="413">
        <v>4.7750000000000004</v>
      </c>
      <c r="AE7" s="407">
        <v>0.3979166666666667</v>
      </c>
      <c r="AF7" s="414">
        <v>7</v>
      </c>
      <c r="AG7" s="405">
        <v>0.875</v>
      </c>
      <c r="AH7" s="408">
        <v>6.5</v>
      </c>
      <c r="AI7" s="408">
        <v>0.65</v>
      </c>
      <c r="AJ7" s="415">
        <v>3.45</v>
      </c>
      <c r="AK7" s="461">
        <v>1.325</v>
      </c>
      <c r="AL7" s="446">
        <v>7</v>
      </c>
      <c r="AM7" s="418">
        <v>6.5</v>
      </c>
      <c r="AN7" s="406">
        <v>1.8750000000000018</v>
      </c>
      <c r="AO7" s="419">
        <v>9.8999999999999986</v>
      </c>
      <c r="AP7" s="713">
        <f>RANK(ROARscores[[#This Row],[Total21]],ROARscores[Total21],0)</f>
        <v>37</v>
      </c>
      <c r="AQ7" s="407" t="s">
        <v>1148</v>
      </c>
      <c r="AR7" s="420">
        <v>6.8999999999999995</v>
      </c>
      <c r="AS7" s="419">
        <v>0.57499999999999996</v>
      </c>
      <c r="AT7" s="421">
        <v>3</v>
      </c>
      <c r="AU7" s="437">
        <v>0.375</v>
      </c>
      <c r="AV7" s="423">
        <v>4.0999999999999996</v>
      </c>
      <c r="AW7" s="424">
        <v>2.8</v>
      </c>
      <c r="AX7" s="416">
        <v>3</v>
      </c>
      <c r="AY7" s="417" t="s">
        <v>563</v>
      </c>
      <c r="AZ7" s="425" t="s">
        <v>563</v>
      </c>
      <c r="BA7" s="426">
        <v>-7.1000000000000014</v>
      </c>
      <c r="BB7" s="427">
        <v>17</v>
      </c>
      <c r="BC7" s="429">
        <f>RANK(ROARscores[[#This Row],[Total32]],ROARscores[Total32],0)</f>
        <v>11</v>
      </c>
      <c r="BD7" s="428" t="s">
        <v>1147</v>
      </c>
      <c r="BE7" s="425">
        <v>9</v>
      </c>
      <c r="BF7" s="429">
        <v>0.75</v>
      </c>
      <c r="BG7" s="417">
        <v>8</v>
      </c>
      <c r="BH7" s="424">
        <v>1</v>
      </c>
      <c r="BI7" s="430">
        <v>5</v>
      </c>
      <c r="BJ7" s="417">
        <v>4</v>
      </c>
      <c r="BK7" s="425">
        <v>8</v>
      </c>
      <c r="BL7" s="426">
        <v>0</v>
      </c>
      <c r="BM7" s="427">
        <v>17</v>
      </c>
      <c r="BN7" s="429">
        <f>RANK(ROARscores[[#This Row],[Total41]],ROARscores[Total41],0)</f>
        <v>2</v>
      </c>
      <c r="BO7" s="428" t="s">
        <v>1147</v>
      </c>
      <c r="BP7" s="425">
        <v>9</v>
      </c>
      <c r="BQ7" s="429">
        <v>0.75</v>
      </c>
      <c r="BR7" s="429">
        <v>8</v>
      </c>
      <c r="BS7" s="419">
        <v>1</v>
      </c>
      <c r="BT7" s="431">
        <v>5</v>
      </c>
      <c r="BU7" s="432">
        <v>4</v>
      </c>
      <c r="BV7" s="425">
        <v>8</v>
      </c>
      <c r="BW7" s="426">
        <v>1</v>
      </c>
      <c r="BX7" s="427">
        <v>16</v>
      </c>
      <c r="BY7" s="429">
        <f>RANK(ROARscores[[#This Row],[Total51]],ROARscores[Total51],0)</f>
        <v>12</v>
      </c>
      <c r="BZ7" s="428" t="s">
        <v>1147</v>
      </c>
      <c r="CA7" s="425">
        <v>8</v>
      </c>
      <c r="CB7" s="429">
        <v>0.66666666666666663</v>
      </c>
      <c r="CC7" s="417">
        <v>8</v>
      </c>
      <c r="CD7" s="433">
        <v>1</v>
      </c>
      <c r="CE7" s="434">
        <v>5</v>
      </c>
      <c r="CF7" s="435">
        <v>3</v>
      </c>
      <c r="CG7" s="433">
        <v>8</v>
      </c>
      <c r="CH7" s="434">
        <v>4</v>
      </c>
      <c r="CI7" s="435">
        <v>11</v>
      </c>
      <c r="CJ7" s="463"/>
      <c r="CK7" s="463"/>
      <c r="CL7" s="493"/>
      <c r="CM7" s="493"/>
      <c r="CN7" s="493"/>
      <c r="CO7" s="493"/>
      <c r="CP7" s="493"/>
      <c r="CQ7" s="493"/>
      <c r="CR7" s="493">
        <f>IF(ROARscores[[#This Row],[RAG]]="G",2,IF(ROARscores[[#This Row],[RAG]]="Y",1,IF(ROARscores[[#This Row],[RAG]]="R",0,IF(ROARscores[[#This Row],[RAG]]="LG",1.5))))</f>
        <v>2</v>
      </c>
      <c r="CS7" s="493">
        <f>IF(ROARscores[[#This Row],[RAG11]]="G",2,IF(ROARscores[[#This Row],[RAG11]]="Y",1,IF(ROARscores[[#This Row],[RAG11]]="R",0,IF(ROARscores[[#This Row],[RAG11]]="LG",1.5))))</f>
        <v>1</v>
      </c>
      <c r="CT7" s="493">
        <f>IF(ROARscores[[#This Row],[RAG22]]="G",2,IF(ROARscores[[#This Row],[RAG22]]="Y",1,IF(ROARscores[[#This Row],[RAG22]]="R",0,IF(ROARscores[[#This Row],[RAG22]]="LG",1.5))))</f>
        <v>1</v>
      </c>
      <c r="CU7" s="493">
        <f>IF(ROARscores[[#This Row],[RAG33]]="G",2,IF(ROARscores[[#This Row],[RAG33]]="Y",1,IF(ROARscores[[#This Row],[RAG33]]="R",0,IF(ROARscores[[#This Row],[RAG33]]="LG",1.5))))</f>
        <v>2</v>
      </c>
      <c r="CV7" s="493">
        <f>IF(ROARscores[[#This Row],[RAG42]]="G",2,IF(ROARscores[[#This Row],[RAG42]]="Y",1,IF(ROARscores[[#This Row],[RAG42]]="R",0,IF(ROARscores[[#This Row],[RAG42]]="LG",1.5))))</f>
        <v>2</v>
      </c>
      <c r="CW7" s="493">
        <f>IF(ROARscores[[#This Row],[RAG52]]="G",2,IF(ROARscores[[#This Row],[RAG52]]="A",1,IF(ROARscores[[#This Row],[RAG52]]="R",0,IF(ROARscores[[#This Row],[RAG52]]="LG",1.5))))</f>
        <v>2</v>
      </c>
    </row>
    <row r="8" spans="1:110" s="460" customFormat="1">
      <c r="A8" s="397"/>
      <c r="B8" s="504" t="s">
        <v>870</v>
      </c>
      <c r="C8" s="353" t="s">
        <v>930</v>
      </c>
      <c r="D8" s="354">
        <v>2016</v>
      </c>
      <c r="E8" s="398" t="s">
        <v>1146</v>
      </c>
      <c r="F8" s="399" t="str">
        <f t="shared" si="0"/>
        <v>increase</v>
      </c>
      <c r="G8" s="400">
        <f t="shared" si="1"/>
        <v>9.9625000000000021</v>
      </c>
      <c r="H8" s="401">
        <v>24.645833333333336</v>
      </c>
      <c r="I8" s="710">
        <f>RANK(ROARscores[[#This Row],[Total]],ROARscores[Total],0)</f>
        <v>23</v>
      </c>
      <c r="J8" s="402" t="s">
        <v>1147</v>
      </c>
      <c r="K8" s="403">
        <v>24.645833333333336</v>
      </c>
      <c r="L8" s="404" t="s">
        <v>1147</v>
      </c>
      <c r="M8" s="405">
        <v>17.645833333333336</v>
      </c>
      <c r="N8" s="406">
        <v>0.80208333333333348</v>
      </c>
      <c r="O8" s="405">
        <v>8.6458333333333339</v>
      </c>
      <c r="P8" s="406">
        <v>0.78598484848484851</v>
      </c>
      <c r="Q8" s="405">
        <v>4</v>
      </c>
      <c r="R8" s="407">
        <v>0.66666666666666663</v>
      </c>
      <c r="S8" s="408">
        <v>5</v>
      </c>
      <c r="T8" s="407">
        <v>1</v>
      </c>
      <c r="U8" s="409">
        <v>7</v>
      </c>
      <c r="V8" s="410">
        <v>0.875</v>
      </c>
      <c r="W8" s="411">
        <v>7</v>
      </c>
      <c r="X8" s="412">
        <v>0.875</v>
      </c>
      <c r="Y8" s="413">
        <v>14.683333333333334</v>
      </c>
      <c r="Z8" s="421">
        <f>RANK(ROARscores[[#This Row],[Total10]],ROARscores[Total10],0)</f>
        <v>45</v>
      </c>
      <c r="AA8" s="406" t="s">
        <v>1148</v>
      </c>
      <c r="AB8" s="405">
        <v>11.25</v>
      </c>
      <c r="AC8" s="407" t="s">
        <v>1148</v>
      </c>
      <c r="AD8" s="413">
        <v>6.25</v>
      </c>
      <c r="AE8" s="407">
        <v>0.52083333333333337</v>
      </c>
      <c r="AF8" s="414">
        <v>5</v>
      </c>
      <c r="AG8" s="405">
        <v>0.625</v>
      </c>
      <c r="AH8" s="408">
        <v>3.4333333333333327</v>
      </c>
      <c r="AI8" s="408">
        <v>0.34333333333333327</v>
      </c>
      <c r="AJ8" s="415">
        <v>3.6111111111111112</v>
      </c>
      <c r="AK8" s="461">
        <v>2.6388888888888888</v>
      </c>
      <c r="AL8" s="446">
        <v>5</v>
      </c>
      <c r="AM8" s="418">
        <v>3.4333333333333327</v>
      </c>
      <c r="AN8" s="406">
        <v>1.5833333333333339</v>
      </c>
      <c r="AO8" s="419">
        <v>9.6666666666666661</v>
      </c>
      <c r="AP8" s="713">
        <f>RANK(ROARscores[[#This Row],[Total21]],ROARscores[Total21],0)</f>
        <v>38</v>
      </c>
      <c r="AQ8" s="407" t="s">
        <v>1148</v>
      </c>
      <c r="AR8" s="420">
        <v>6.6666666666666661</v>
      </c>
      <c r="AS8" s="419">
        <v>0.55555555555555547</v>
      </c>
      <c r="AT8" s="421">
        <v>3</v>
      </c>
      <c r="AU8" s="437">
        <v>0.375</v>
      </c>
      <c r="AV8" s="423">
        <v>2.7777777777777777</v>
      </c>
      <c r="AW8" s="424">
        <v>3.8888888888888888</v>
      </c>
      <c r="AX8" s="416">
        <v>3</v>
      </c>
      <c r="AY8" s="417" t="s">
        <v>563</v>
      </c>
      <c r="AZ8" s="425" t="s">
        <v>563</v>
      </c>
      <c r="BA8" s="426">
        <v>-7.3333333333333339</v>
      </c>
      <c r="BB8" s="427">
        <v>17</v>
      </c>
      <c r="BC8" s="429">
        <f>RANK(ROARscores[[#This Row],[Total32]],ROARscores[Total32],0)</f>
        <v>11</v>
      </c>
      <c r="BD8" s="428" t="s">
        <v>1147</v>
      </c>
      <c r="BE8" s="425">
        <v>9</v>
      </c>
      <c r="BF8" s="429">
        <v>0.75</v>
      </c>
      <c r="BG8" s="417">
        <v>8</v>
      </c>
      <c r="BH8" s="424">
        <v>1</v>
      </c>
      <c r="BI8" s="447">
        <v>6</v>
      </c>
      <c r="BJ8" s="446">
        <v>6</v>
      </c>
      <c r="BK8" s="444">
        <v>8</v>
      </c>
      <c r="BL8" s="448">
        <v>5</v>
      </c>
      <c r="BM8" s="449">
        <v>12</v>
      </c>
      <c r="BN8" s="445">
        <f>RANK(ROARscores[[#This Row],[Total41]],ROARscores[Total41],0)</f>
        <v>36</v>
      </c>
      <c r="BO8" s="450" t="s">
        <v>1148</v>
      </c>
      <c r="BP8" s="444">
        <v>4</v>
      </c>
      <c r="BQ8" s="445">
        <v>0.33333333333333331</v>
      </c>
      <c r="BR8" s="445">
        <v>8</v>
      </c>
      <c r="BS8" s="419">
        <v>1</v>
      </c>
      <c r="BT8" s="451">
        <v>2</v>
      </c>
      <c r="BU8" s="452">
        <v>2</v>
      </c>
      <c r="BV8" s="444">
        <v>8</v>
      </c>
      <c r="BW8" s="448">
        <v>-1</v>
      </c>
      <c r="BX8" s="449">
        <v>13</v>
      </c>
      <c r="BY8" s="445">
        <f>RANK(ROARscores[[#This Row],[Total51]],ROARscores[Total51],0)</f>
        <v>30</v>
      </c>
      <c r="BZ8" s="450" t="s">
        <v>1150</v>
      </c>
      <c r="CA8" s="444">
        <v>7</v>
      </c>
      <c r="CB8" s="445">
        <v>0.58333333333333337</v>
      </c>
      <c r="CC8" s="446">
        <v>6</v>
      </c>
      <c r="CD8" s="433">
        <v>0.75</v>
      </c>
      <c r="CE8" s="434">
        <v>5</v>
      </c>
      <c r="CF8" s="435">
        <v>2</v>
      </c>
      <c r="CG8" s="433">
        <v>6</v>
      </c>
      <c r="CH8" s="434">
        <v>9</v>
      </c>
      <c r="CI8" s="435">
        <v>36</v>
      </c>
      <c r="CJ8" s="463"/>
      <c r="CK8" s="463"/>
      <c r="CL8" s="493"/>
      <c r="CM8" s="493"/>
      <c r="CN8" s="493"/>
      <c r="CO8" s="493"/>
      <c r="CP8" s="493"/>
      <c r="CQ8" s="493"/>
      <c r="CR8" s="493">
        <f>IF(ROARscores[[#This Row],[RAG]]="G",2,IF(ROARscores[[#This Row],[RAG]]="Y",1,IF(ROARscores[[#This Row],[RAG]]="R",0,IF(ROARscores[[#This Row],[RAG]]="LG",1.5))))</f>
        <v>2</v>
      </c>
      <c r="CS8" s="493">
        <f>IF(ROARscores[[#This Row],[RAG11]]="G",2,IF(ROARscores[[#This Row],[RAG11]]="Y",1,IF(ROARscores[[#This Row],[RAG11]]="R",0,IF(ROARscores[[#This Row],[RAG11]]="LG",1.5))))</f>
        <v>1</v>
      </c>
      <c r="CT8" s="493">
        <f>IF(ROARscores[[#This Row],[RAG22]]="G",2,IF(ROARscores[[#This Row],[RAG22]]="Y",1,IF(ROARscores[[#This Row],[RAG22]]="R",0,IF(ROARscores[[#This Row],[RAG22]]="LG",1.5))))</f>
        <v>1</v>
      </c>
      <c r="CU8" s="493">
        <f>IF(ROARscores[[#This Row],[RAG33]]="G",2,IF(ROARscores[[#This Row],[RAG33]]="Y",1,IF(ROARscores[[#This Row],[RAG33]]="R",0,IF(ROARscores[[#This Row],[RAG33]]="LG",1.5))))</f>
        <v>2</v>
      </c>
      <c r="CV8" s="493">
        <f>IF(ROARscores[[#This Row],[RAG42]]="G",2,IF(ROARscores[[#This Row],[RAG42]]="Y",1,IF(ROARscores[[#This Row],[RAG42]]="R",0,IF(ROARscores[[#This Row],[RAG42]]="LG",1.5))))</f>
        <v>1</v>
      </c>
      <c r="CW8" s="493">
        <f>IF(ROARscores[[#This Row],[RAG52]]="G",2,IF(ROARscores[[#This Row],[RAG52]]="A",1,IF(ROARscores[[#This Row],[RAG52]]="R",0,IF(ROARscores[[#This Row],[RAG52]]="LG",1.5))))</f>
        <v>1</v>
      </c>
      <c r="CX8" s="436"/>
      <c r="CY8" s="436"/>
      <c r="CZ8" s="436"/>
      <c r="DA8" s="436"/>
      <c r="DB8" s="436"/>
      <c r="DC8" s="436"/>
      <c r="DD8" s="436"/>
      <c r="DE8" s="436"/>
      <c r="DF8" s="436"/>
    </row>
    <row r="9" spans="1:110">
      <c r="A9" s="397"/>
      <c r="B9" s="504" t="s">
        <v>1153</v>
      </c>
      <c r="C9" s="353" t="s">
        <v>930</v>
      </c>
      <c r="D9" s="354">
        <v>2016</v>
      </c>
      <c r="E9" s="464" t="s">
        <v>1151</v>
      </c>
      <c r="F9" s="399" t="str">
        <f t="shared" si="0"/>
        <v>decrease</v>
      </c>
      <c r="G9" s="400">
        <f t="shared" si="1"/>
        <v>-1.4166666666666643</v>
      </c>
      <c r="H9" s="469">
        <v>16.833333333333336</v>
      </c>
      <c r="I9" s="712">
        <f>RANK(ROARscores[[#This Row],[Total]],ROARscores[Total],0)</f>
        <v>43</v>
      </c>
      <c r="J9" s="402" t="s">
        <v>1148</v>
      </c>
      <c r="K9" s="403">
        <v>14.833333333333334</v>
      </c>
      <c r="L9" s="404" t="s">
        <v>1148</v>
      </c>
      <c r="M9" s="405">
        <v>9.8333333333333339</v>
      </c>
      <c r="N9" s="406">
        <v>0.44696969696969702</v>
      </c>
      <c r="O9" s="405">
        <v>3</v>
      </c>
      <c r="P9" s="406">
        <v>0.27272727272727271</v>
      </c>
      <c r="Q9" s="405">
        <v>2.8333333333333335</v>
      </c>
      <c r="R9" s="407">
        <v>0.47222222222222227</v>
      </c>
      <c r="S9" s="408">
        <v>4</v>
      </c>
      <c r="T9" s="407">
        <v>0.8</v>
      </c>
      <c r="U9" s="409">
        <v>7</v>
      </c>
      <c r="V9" s="410">
        <v>0.875</v>
      </c>
      <c r="W9" s="411">
        <v>5</v>
      </c>
      <c r="X9" s="412">
        <v>0.625</v>
      </c>
      <c r="Y9" s="413">
        <v>18.25</v>
      </c>
      <c r="Z9" s="421">
        <f>RANK(ROARscores[[#This Row],[Total10]],ROARscores[Total10],0)</f>
        <v>42</v>
      </c>
      <c r="AA9" s="406" t="s">
        <v>1148</v>
      </c>
      <c r="AB9" s="405">
        <v>12.875</v>
      </c>
      <c r="AC9" s="407" t="s">
        <v>1148</v>
      </c>
      <c r="AD9" s="413">
        <v>8.875</v>
      </c>
      <c r="AE9" s="407">
        <v>0.73958333333333337</v>
      </c>
      <c r="AF9" s="414">
        <v>4</v>
      </c>
      <c r="AG9" s="405">
        <v>0.5</v>
      </c>
      <c r="AH9" s="408">
        <v>5.375</v>
      </c>
      <c r="AI9" s="408">
        <v>0.53749999999999998</v>
      </c>
      <c r="AJ9" s="415">
        <v>5.5</v>
      </c>
      <c r="AK9" s="461">
        <v>3.375</v>
      </c>
      <c r="AL9" s="446">
        <v>4</v>
      </c>
      <c r="AM9" s="418">
        <v>5.375</v>
      </c>
      <c r="AN9" s="406">
        <v>1.625</v>
      </c>
      <c r="AO9" s="419">
        <v>11.25</v>
      </c>
      <c r="AP9" s="713">
        <f>RANK(ROARscores[[#This Row],[Total21]],ROARscores[Total21],0)</f>
        <v>34</v>
      </c>
      <c r="AQ9" s="407" t="s">
        <v>1148</v>
      </c>
      <c r="AR9" s="420">
        <v>6.25</v>
      </c>
      <c r="AS9" s="419">
        <v>0.52083333333333337</v>
      </c>
      <c r="AT9" s="421">
        <v>5</v>
      </c>
      <c r="AU9" s="437">
        <v>0.625</v>
      </c>
      <c r="AV9" s="423">
        <v>5</v>
      </c>
      <c r="AW9" s="424">
        <v>1.25</v>
      </c>
      <c r="AX9" s="416">
        <v>5</v>
      </c>
      <c r="AY9" s="417" t="s">
        <v>563</v>
      </c>
      <c r="AZ9" s="425" t="s">
        <v>563</v>
      </c>
      <c r="BA9" s="426">
        <v>-2.75</v>
      </c>
      <c r="BB9" s="427">
        <v>14</v>
      </c>
      <c r="BC9" s="429">
        <f>RANK(ROARscores[[#This Row],[Total32]],ROARscores[Total32],0)</f>
        <v>29</v>
      </c>
      <c r="BD9" s="428" t="s">
        <v>1147</v>
      </c>
      <c r="BE9" s="425">
        <v>6</v>
      </c>
      <c r="BF9" s="429">
        <v>0.5</v>
      </c>
      <c r="BG9" s="417">
        <v>8</v>
      </c>
      <c r="BH9" s="424">
        <v>1</v>
      </c>
      <c r="BI9" s="447">
        <v>5</v>
      </c>
      <c r="BJ9" s="446">
        <v>1</v>
      </c>
      <c r="BK9" s="444">
        <v>8</v>
      </c>
      <c r="BL9" s="448">
        <v>1</v>
      </c>
      <c r="BM9" s="449">
        <v>13</v>
      </c>
      <c r="BN9" s="445">
        <f>RANK(ROARscores[[#This Row],[Total41]],ROARscores[Total41],0)</f>
        <v>31</v>
      </c>
      <c r="BO9" s="450" t="s">
        <v>1148</v>
      </c>
      <c r="BP9" s="444">
        <v>5</v>
      </c>
      <c r="BQ9" s="445">
        <v>0.41666666666666669</v>
      </c>
      <c r="BR9" s="445">
        <v>8</v>
      </c>
      <c r="BS9" s="419">
        <v>1</v>
      </c>
      <c r="BT9" s="431">
        <v>3</v>
      </c>
      <c r="BU9" s="432">
        <v>2</v>
      </c>
      <c r="BV9" s="425">
        <v>8</v>
      </c>
      <c r="BW9" s="426">
        <v>-4</v>
      </c>
      <c r="BX9" s="427">
        <v>17</v>
      </c>
      <c r="BY9" s="429">
        <f>RANK(ROARscores[[#This Row],[Total51]],ROARscores[Total51],0)</f>
        <v>8</v>
      </c>
      <c r="BZ9" s="428" t="s">
        <v>1147</v>
      </c>
      <c r="CA9" s="425">
        <v>9</v>
      </c>
      <c r="CB9" s="429">
        <v>0.75</v>
      </c>
      <c r="CC9" s="417">
        <v>8</v>
      </c>
      <c r="CD9" s="433">
        <v>1</v>
      </c>
      <c r="CE9" s="434">
        <v>5</v>
      </c>
      <c r="CF9" s="435">
        <v>4</v>
      </c>
      <c r="CG9" s="433">
        <v>8</v>
      </c>
      <c r="CH9" s="434">
        <v>3</v>
      </c>
      <c r="CI9" s="435">
        <v>3</v>
      </c>
      <c r="CJ9" s="436"/>
      <c r="CK9" s="436"/>
      <c r="CL9" s="512"/>
      <c r="CM9" s="512"/>
      <c r="CN9" s="512"/>
      <c r="CO9" s="512"/>
      <c r="CP9" s="512"/>
      <c r="CQ9" s="512"/>
      <c r="CR9" s="512">
        <f>IF(ROARscores[[#This Row],[RAG]]="G",2,IF(ROARscores[[#This Row],[RAG]]="Y",1,IF(ROARscores[[#This Row],[RAG]]="R",0,IF(ROARscores[[#This Row],[RAG]]="LG",1.5))))</f>
        <v>1</v>
      </c>
      <c r="CS9" s="512">
        <f>IF(ROARscores[[#This Row],[RAG11]]="G",2,IF(ROARscores[[#This Row],[RAG11]]="Y",1,IF(ROARscores[[#This Row],[RAG11]]="R",0,IF(ROARscores[[#This Row],[RAG11]]="LG",1.5))))</f>
        <v>1</v>
      </c>
      <c r="CT9" s="512">
        <f>IF(ROARscores[[#This Row],[RAG22]]="G",2,IF(ROARscores[[#This Row],[RAG22]]="Y",1,IF(ROARscores[[#This Row],[RAG22]]="R",0,IF(ROARscores[[#This Row],[RAG22]]="LG",1.5))))</f>
        <v>1</v>
      </c>
      <c r="CU9" s="512">
        <f>IF(ROARscores[[#This Row],[RAG33]]="G",2,IF(ROARscores[[#This Row],[RAG33]]="Y",1,IF(ROARscores[[#This Row],[RAG33]]="R",0,IF(ROARscores[[#This Row],[RAG33]]="LG",1.5))))</f>
        <v>2</v>
      </c>
      <c r="CV9" s="512">
        <f>IF(ROARscores[[#This Row],[RAG42]]="G",2,IF(ROARscores[[#This Row],[RAG42]]="Y",1,IF(ROARscores[[#This Row],[RAG42]]="R",0,IF(ROARscores[[#This Row],[RAG42]]="LG",1.5))))</f>
        <v>1</v>
      </c>
      <c r="CW9" s="512">
        <f>IF(ROARscores[[#This Row],[RAG52]]="G",2,IF(ROARscores[[#This Row],[RAG52]]="A",1,IF(ROARscores[[#This Row],[RAG52]]="R",0,IF(ROARscores[[#This Row],[RAG52]]="LG",1.5))))</f>
        <v>2</v>
      </c>
      <c r="CX9" s="436"/>
      <c r="CY9" s="436">
        <v>71</v>
      </c>
      <c r="CZ9" s="436">
        <v>56</v>
      </c>
      <c r="DA9" s="462">
        <v>37</v>
      </c>
      <c r="DB9" s="462">
        <v>89</v>
      </c>
      <c r="DC9" s="462">
        <v>89</v>
      </c>
      <c r="DD9" s="462">
        <v>85</v>
      </c>
      <c r="DE9" s="462">
        <v>91</v>
      </c>
      <c r="DF9" s="462">
        <v>78</v>
      </c>
    </row>
    <row r="10" spans="1:110" s="436" customFormat="1">
      <c r="A10" s="397"/>
      <c r="B10" s="504" t="s">
        <v>882</v>
      </c>
      <c r="C10" s="353" t="s">
        <v>930</v>
      </c>
      <c r="D10" s="354">
        <v>2016</v>
      </c>
      <c r="E10" s="398" t="s">
        <v>1151</v>
      </c>
      <c r="F10" s="399" t="str">
        <f t="shared" si="0"/>
        <v>decrease</v>
      </c>
      <c r="G10" s="400">
        <f t="shared" si="1"/>
        <v>-0.13333333333333286</v>
      </c>
      <c r="H10" s="401">
        <v>24.625</v>
      </c>
      <c r="I10" s="710">
        <f>RANK(ROARscores[[#This Row],[Total]],ROARscores[Total],0)</f>
        <v>24</v>
      </c>
      <c r="J10" s="402" t="s">
        <v>1147</v>
      </c>
      <c r="K10" s="403">
        <v>24.625</v>
      </c>
      <c r="L10" s="404" t="s">
        <v>1147</v>
      </c>
      <c r="M10" s="405">
        <v>17.625</v>
      </c>
      <c r="N10" s="406">
        <v>0.80113636363636365</v>
      </c>
      <c r="O10" s="405">
        <v>8</v>
      </c>
      <c r="P10" s="406">
        <v>0.72727272727272729</v>
      </c>
      <c r="Q10" s="405">
        <v>4.625</v>
      </c>
      <c r="R10" s="407">
        <v>0.77083333333333337</v>
      </c>
      <c r="S10" s="408">
        <v>5</v>
      </c>
      <c r="T10" s="407">
        <v>1</v>
      </c>
      <c r="U10" s="409">
        <v>7</v>
      </c>
      <c r="V10" s="410">
        <v>0.875</v>
      </c>
      <c r="W10" s="411">
        <v>7</v>
      </c>
      <c r="X10" s="412">
        <v>0.875</v>
      </c>
      <c r="Y10" s="413">
        <v>24.758333333333333</v>
      </c>
      <c r="Z10" s="421">
        <f>RANK(ROARscores[[#This Row],[Total10]],ROARscores[Total10],0)</f>
        <v>15</v>
      </c>
      <c r="AA10" s="406" t="s">
        <v>1147</v>
      </c>
      <c r="AB10" s="405">
        <v>15.258333333333333</v>
      </c>
      <c r="AC10" s="407" t="s">
        <v>1147</v>
      </c>
      <c r="AD10" s="413">
        <v>9.2583333333333329</v>
      </c>
      <c r="AE10" s="407">
        <v>0.7715277777777777</v>
      </c>
      <c r="AF10" s="414">
        <v>6</v>
      </c>
      <c r="AG10" s="405">
        <v>0.75</v>
      </c>
      <c r="AH10" s="408">
        <v>9.5</v>
      </c>
      <c r="AI10" s="408">
        <v>0.95</v>
      </c>
      <c r="AJ10" s="415">
        <v>5.416666666666667</v>
      </c>
      <c r="AK10" s="461">
        <v>3.8416666666666668</v>
      </c>
      <c r="AL10" s="446">
        <v>6</v>
      </c>
      <c r="AM10" s="413">
        <v>9.5</v>
      </c>
      <c r="AN10" s="406">
        <v>-2.0750000000000028</v>
      </c>
      <c r="AO10" s="405">
        <v>17.333333333333336</v>
      </c>
      <c r="AP10" s="714">
        <f>RANK(ROARscores[[#This Row],[Total21]],ROARscores[Total21],0)</f>
        <v>9</v>
      </c>
      <c r="AQ10" s="407" t="s">
        <v>1148</v>
      </c>
      <c r="AR10" s="414">
        <v>11.333333333333334</v>
      </c>
      <c r="AS10" s="405">
        <v>0.47222222222222227</v>
      </c>
      <c r="AT10" s="408">
        <v>6</v>
      </c>
      <c r="AU10" s="437">
        <v>0.75</v>
      </c>
      <c r="AV10" s="423">
        <v>5.666666666666667</v>
      </c>
      <c r="AW10" s="424">
        <v>5.666666666666667</v>
      </c>
      <c r="AX10" s="416">
        <v>6</v>
      </c>
      <c r="AY10" s="417" t="s">
        <v>563</v>
      </c>
      <c r="AZ10" s="425" t="s">
        <v>563</v>
      </c>
      <c r="BA10" s="426">
        <v>-4.3333333333333321</v>
      </c>
      <c r="BB10" s="427">
        <v>16</v>
      </c>
      <c r="BC10" s="429">
        <f>RANK(ROARscores[[#This Row],[Total32]],ROARscores[Total32],0)</f>
        <v>15</v>
      </c>
      <c r="BD10" s="428" t="s">
        <v>1147</v>
      </c>
      <c r="BE10" s="425">
        <v>8</v>
      </c>
      <c r="BF10" s="429">
        <v>0.66666666666666663</v>
      </c>
      <c r="BG10" s="417">
        <v>8</v>
      </c>
      <c r="BH10" s="424">
        <v>1</v>
      </c>
      <c r="BI10" s="430">
        <v>4</v>
      </c>
      <c r="BJ10" s="417">
        <v>4</v>
      </c>
      <c r="BK10" s="425">
        <v>8</v>
      </c>
      <c r="BL10" s="426">
        <v>2</v>
      </c>
      <c r="BM10" s="427">
        <v>14</v>
      </c>
      <c r="BN10" s="429">
        <f>RANK(ROARscores[[#This Row],[Total41]],ROARscores[Total41],0)</f>
        <v>27</v>
      </c>
      <c r="BO10" s="428" t="s">
        <v>1147</v>
      </c>
      <c r="BP10" s="425">
        <v>6</v>
      </c>
      <c r="BQ10" s="429">
        <v>0.5</v>
      </c>
      <c r="BR10" s="429">
        <v>8</v>
      </c>
      <c r="BS10" s="419">
        <v>1</v>
      </c>
      <c r="BT10" s="431">
        <v>4</v>
      </c>
      <c r="BU10" s="432">
        <v>2</v>
      </c>
      <c r="BV10" s="425">
        <v>8</v>
      </c>
      <c r="BW10" s="426">
        <v>-5</v>
      </c>
      <c r="BX10" s="427">
        <v>19</v>
      </c>
      <c r="BY10" s="429">
        <f>RANK(ROARscores[[#This Row],[Total51]],ROARscores[Total51],0)</f>
        <v>2</v>
      </c>
      <c r="BZ10" s="428" t="s">
        <v>1147</v>
      </c>
      <c r="CA10" s="425">
        <v>11</v>
      </c>
      <c r="CB10" s="429">
        <v>0.91666666666666663</v>
      </c>
      <c r="CC10" s="417">
        <v>8</v>
      </c>
      <c r="CD10" s="433">
        <v>1</v>
      </c>
      <c r="CE10" s="434">
        <v>6</v>
      </c>
      <c r="CF10" s="435">
        <v>5</v>
      </c>
      <c r="CG10" s="433">
        <v>8</v>
      </c>
      <c r="CH10" s="434">
        <v>5</v>
      </c>
      <c r="CI10" s="435">
        <v>23</v>
      </c>
      <c r="CL10" s="512"/>
      <c r="CM10" s="512"/>
      <c r="CN10" s="512"/>
      <c r="CO10" s="512"/>
      <c r="CP10" s="512"/>
      <c r="CQ10" s="512"/>
      <c r="CR10" s="512">
        <f>IF(ROARscores[[#This Row],[RAG]]="G",2,IF(ROARscores[[#This Row],[RAG]]="Y",1,IF(ROARscores[[#This Row],[RAG]]="R",0,IF(ROARscores[[#This Row],[RAG]]="LG",1.5))))</f>
        <v>2</v>
      </c>
      <c r="CS10" s="512">
        <f>IF(ROARscores[[#This Row],[RAG11]]="G",2,IF(ROARscores[[#This Row],[RAG11]]="Y",1,IF(ROARscores[[#This Row],[RAG11]]="R",0,IF(ROARscores[[#This Row],[RAG11]]="LG",1.5))))</f>
        <v>2</v>
      </c>
      <c r="CT10" s="512">
        <f>IF(ROARscores[[#This Row],[RAG22]]="G",2,IF(ROARscores[[#This Row],[RAG22]]="Y",1,IF(ROARscores[[#This Row],[RAG22]]="R",0,IF(ROARscores[[#This Row],[RAG22]]="LG",1.5))))</f>
        <v>1</v>
      </c>
      <c r="CU10" s="512">
        <f>IF(ROARscores[[#This Row],[RAG33]]="G",2,IF(ROARscores[[#This Row],[RAG33]]="Y",1,IF(ROARscores[[#This Row],[RAG33]]="R",0,IF(ROARscores[[#This Row],[RAG33]]="LG",1.5))))</f>
        <v>2</v>
      </c>
      <c r="CV10" s="512">
        <f>IF(ROARscores[[#This Row],[RAG42]]="G",2,IF(ROARscores[[#This Row],[RAG42]]="Y",1,IF(ROARscores[[#This Row],[RAG42]]="R",0,IF(ROARscores[[#This Row],[RAG42]]="LG",1.5))))</f>
        <v>2</v>
      </c>
      <c r="CW10" s="512">
        <f>IF(ROARscores[[#This Row],[RAG52]]="G",2,IF(ROARscores[[#This Row],[RAG52]]="A",1,IF(ROARscores[[#This Row],[RAG52]]="R",0,IF(ROARscores[[#This Row],[RAG52]]="LG",1.5))))</f>
        <v>2</v>
      </c>
    </row>
    <row r="11" spans="1:110" s="436" customFormat="1">
      <c r="A11" s="397"/>
      <c r="B11" s="504" t="s">
        <v>875</v>
      </c>
      <c r="C11" s="353" t="s">
        <v>930</v>
      </c>
      <c r="D11" s="354">
        <v>2016</v>
      </c>
      <c r="E11" s="398" t="s">
        <v>1151</v>
      </c>
      <c r="F11" s="399" t="str">
        <f t="shared" si="0"/>
        <v>increase</v>
      </c>
      <c r="G11" s="400">
        <f t="shared" si="1"/>
        <v>1.125</v>
      </c>
      <c r="H11" s="401">
        <v>26.125</v>
      </c>
      <c r="I11" s="710">
        <f>RANK(ROARscores[[#This Row],[Total]],ROARscores[Total],0)</f>
        <v>15</v>
      </c>
      <c r="J11" s="402" t="s">
        <v>1147</v>
      </c>
      <c r="K11" s="403">
        <v>26.125</v>
      </c>
      <c r="L11" s="404" t="s">
        <v>1147</v>
      </c>
      <c r="M11" s="405">
        <v>18.125</v>
      </c>
      <c r="N11" s="406">
        <v>0.82386363636363635</v>
      </c>
      <c r="O11" s="405">
        <v>9.5</v>
      </c>
      <c r="P11" s="406">
        <v>0.86363636363636365</v>
      </c>
      <c r="Q11" s="405">
        <v>3.625</v>
      </c>
      <c r="R11" s="407">
        <v>0.60416666666666663</v>
      </c>
      <c r="S11" s="408">
        <v>5</v>
      </c>
      <c r="T11" s="407">
        <v>1</v>
      </c>
      <c r="U11" s="409">
        <v>8</v>
      </c>
      <c r="V11" s="410">
        <v>1</v>
      </c>
      <c r="W11" s="411">
        <v>8</v>
      </c>
      <c r="X11" s="412">
        <v>1</v>
      </c>
      <c r="Y11" s="413">
        <v>25</v>
      </c>
      <c r="Z11" s="421">
        <f>RANK(ROARscores[[#This Row],[Total10]],ROARscores[Total10],0)</f>
        <v>13</v>
      </c>
      <c r="AA11" s="406" t="s">
        <v>1147</v>
      </c>
      <c r="AB11" s="405">
        <v>17.375</v>
      </c>
      <c r="AC11" s="407" t="s">
        <v>1147</v>
      </c>
      <c r="AD11" s="413">
        <v>9.375</v>
      </c>
      <c r="AE11" s="407">
        <v>0.78125</v>
      </c>
      <c r="AF11" s="414">
        <v>8</v>
      </c>
      <c r="AG11" s="405">
        <v>1</v>
      </c>
      <c r="AH11" s="408">
        <v>7.625</v>
      </c>
      <c r="AI11" s="408">
        <v>0.76249999999999996</v>
      </c>
      <c r="AJ11" s="415">
        <v>5.875</v>
      </c>
      <c r="AK11" s="416">
        <v>3.5</v>
      </c>
      <c r="AL11" s="417">
        <v>8</v>
      </c>
      <c r="AM11" s="418">
        <v>7.625</v>
      </c>
      <c r="AN11" s="406">
        <v>-0.375</v>
      </c>
      <c r="AO11" s="419">
        <v>17.75</v>
      </c>
      <c r="AP11" s="713">
        <f>RANK(ROARscores[[#This Row],[Total21]],ROARscores[Total21],0)</f>
        <v>6</v>
      </c>
      <c r="AQ11" s="407" t="s">
        <v>1147</v>
      </c>
      <c r="AR11" s="420">
        <v>10.75</v>
      </c>
      <c r="AS11" s="419">
        <v>0.89583333333333337</v>
      </c>
      <c r="AT11" s="421">
        <v>7</v>
      </c>
      <c r="AU11" s="422">
        <v>0.875</v>
      </c>
      <c r="AV11" s="423">
        <v>6</v>
      </c>
      <c r="AW11" s="424">
        <v>4.75</v>
      </c>
      <c r="AX11" s="416">
        <v>7</v>
      </c>
      <c r="AY11" s="417">
        <v>7</v>
      </c>
      <c r="AZ11" s="425">
        <v>0.53846153846153844</v>
      </c>
      <c r="BA11" s="426">
        <v>0.75</v>
      </c>
      <c r="BB11" s="427">
        <v>17</v>
      </c>
      <c r="BC11" s="429">
        <f>RANK(ROARscores[[#This Row],[Total32]],ROARscores[Total32],0)</f>
        <v>11</v>
      </c>
      <c r="BD11" s="428" t="s">
        <v>1147</v>
      </c>
      <c r="BE11" s="425">
        <v>9</v>
      </c>
      <c r="BF11" s="429">
        <v>0.75</v>
      </c>
      <c r="BG11" s="417">
        <v>8</v>
      </c>
      <c r="BH11" s="424">
        <v>1</v>
      </c>
      <c r="BI11" s="430">
        <v>6</v>
      </c>
      <c r="BJ11" s="417">
        <v>3</v>
      </c>
      <c r="BK11" s="425">
        <v>8</v>
      </c>
      <c r="BL11" s="426">
        <v>0</v>
      </c>
      <c r="BM11" s="427">
        <v>17</v>
      </c>
      <c r="BN11" s="429">
        <f>RANK(ROARscores[[#This Row],[Total41]],ROARscores[Total41],0)</f>
        <v>2</v>
      </c>
      <c r="BO11" s="428" t="s">
        <v>1147</v>
      </c>
      <c r="BP11" s="425">
        <v>9</v>
      </c>
      <c r="BQ11" s="429">
        <v>0.75</v>
      </c>
      <c r="BR11" s="429">
        <v>8</v>
      </c>
      <c r="BS11" s="419">
        <v>1</v>
      </c>
      <c r="BT11" s="451">
        <v>6</v>
      </c>
      <c r="BU11" s="452">
        <v>3</v>
      </c>
      <c r="BV11" s="444">
        <v>8</v>
      </c>
      <c r="BW11" s="448">
        <v>4</v>
      </c>
      <c r="BX11" s="449">
        <v>13</v>
      </c>
      <c r="BY11" s="445">
        <f>RANK(ROARscores[[#This Row],[Total51]],ROARscores[Total51],0)</f>
        <v>30</v>
      </c>
      <c r="BZ11" s="450" t="s">
        <v>1150</v>
      </c>
      <c r="CA11" s="444">
        <v>6</v>
      </c>
      <c r="CB11" s="445">
        <v>0.5</v>
      </c>
      <c r="CC11" s="446">
        <v>7</v>
      </c>
      <c r="CD11" s="433">
        <v>0.875</v>
      </c>
      <c r="CE11" s="434">
        <v>3</v>
      </c>
      <c r="CF11" s="435">
        <v>3</v>
      </c>
      <c r="CG11" s="453">
        <v>7</v>
      </c>
      <c r="CH11" s="434">
        <v>7</v>
      </c>
      <c r="CI11" s="435">
        <v>13</v>
      </c>
      <c r="CL11" s="512"/>
      <c r="CM11" s="512"/>
      <c r="CN11" s="512"/>
      <c r="CO11" s="512"/>
      <c r="CP11" s="512"/>
      <c r="CQ11" s="512"/>
      <c r="CR11" s="512">
        <f>IF(ROARscores[[#This Row],[RAG]]="G",2,IF(ROARscores[[#This Row],[RAG]]="Y",1,IF(ROARscores[[#This Row],[RAG]]="R",0,IF(ROARscores[[#This Row],[RAG]]="LG",1.5))))</f>
        <v>2</v>
      </c>
      <c r="CS11" s="512">
        <f>IF(ROARscores[[#This Row],[RAG11]]="G",2,IF(ROARscores[[#This Row],[RAG11]]="Y",1,IF(ROARscores[[#This Row],[RAG11]]="R",0,IF(ROARscores[[#This Row],[RAG11]]="LG",1.5))))</f>
        <v>2</v>
      </c>
      <c r="CT11" s="512">
        <f>IF(ROARscores[[#This Row],[RAG22]]="G",2,IF(ROARscores[[#This Row],[RAG22]]="Y",1,IF(ROARscores[[#This Row],[RAG22]]="R",0,IF(ROARscores[[#This Row],[RAG22]]="LG",1.5))))</f>
        <v>2</v>
      </c>
      <c r="CU11" s="512">
        <f>IF(ROARscores[[#This Row],[RAG33]]="G",2,IF(ROARscores[[#This Row],[RAG33]]="Y",1,IF(ROARscores[[#This Row],[RAG33]]="R",0,IF(ROARscores[[#This Row],[RAG33]]="LG",1.5))))</f>
        <v>2</v>
      </c>
      <c r="CV11" s="512">
        <f>IF(ROARscores[[#This Row],[RAG42]]="G",2,IF(ROARscores[[#This Row],[RAG42]]="Y",1,IF(ROARscores[[#This Row],[RAG42]]="R",0,IF(ROARscores[[#This Row],[RAG42]]="LG",1.5))))</f>
        <v>2</v>
      </c>
      <c r="CW11" s="512">
        <f>IF(ROARscores[[#This Row],[RAG52]]="G",2,IF(ROARscores[[#This Row],[RAG52]]="A",1,IF(ROARscores[[#This Row],[RAG52]]="R",0,IF(ROARscores[[#This Row],[RAG52]]="LG",1.5))))</f>
        <v>1</v>
      </c>
      <c r="CX11" s="463"/>
      <c r="CY11" s="436">
        <v>54</v>
      </c>
      <c r="CZ11" s="436">
        <v>69</v>
      </c>
      <c r="DA11" s="462">
        <v>63</v>
      </c>
      <c r="DB11" s="462">
        <v>94</v>
      </c>
      <c r="DC11" s="462">
        <v>66</v>
      </c>
      <c r="DD11" s="462">
        <v>80</v>
      </c>
      <c r="DE11" s="462">
        <v>79</v>
      </c>
      <c r="DF11" s="462">
        <v>75</v>
      </c>
    </row>
    <row r="12" spans="1:110" s="436" customFormat="1">
      <c r="A12" s="397"/>
      <c r="B12" s="504" t="s">
        <v>881</v>
      </c>
      <c r="C12" s="353" t="s">
        <v>930</v>
      </c>
      <c r="D12" s="354">
        <v>2016</v>
      </c>
      <c r="E12" s="398" t="s">
        <v>1151</v>
      </c>
      <c r="F12" s="399" t="str">
        <f t="shared" si="0"/>
        <v>increase</v>
      </c>
      <c r="G12" s="400">
        <f t="shared" si="1"/>
        <v>0.3333333333333357</v>
      </c>
      <c r="H12" s="401">
        <v>28.333333333333336</v>
      </c>
      <c r="I12" s="710">
        <f>RANK(ROARscores[[#This Row],[Total]],ROARscores[Total],0)</f>
        <v>5</v>
      </c>
      <c r="J12" s="402" t="s">
        <v>1147</v>
      </c>
      <c r="K12" s="403">
        <v>28.333333333333336</v>
      </c>
      <c r="L12" s="404" t="s">
        <v>1147</v>
      </c>
      <c r="M12" s="405">
        <v>20.333333333333336</v>
      </c>
      <c r="N12" s="406">
        <v>0.92424242424242431</v>
      </c>
      <c r="O12" s="405">
        <v>10.5</v>
      </c>
      <c r="P12" s="406">
        <v>0.95454545454545459</v>
      </c>
      <c r="Q12" s="405">
        <v>4.8333333333333339</v>
      </c>
      <c r="R12" s="407">
        <v>0.80555555555555569</v>
      </c>
      <c r="S12" s="408">
        <v>5</v>
      </c>
      <c r="T12" s="407">
        <v>1</v>
      </c>
      <c r="U12" s="409">
        <v>8</v>
      </c>
      <c r="V12" s="410">
        <v>1</v>
      </c>
      <c r="W12" s="411">
        <v>8</v>
      </c>
      <c r="X12" s="412">
        <v>1</v>
      </c>
      <c r="Y12" s="413">
        <v>28</v>
      </c>
      <c r="Z12" s="421">
        <f>RANK(ROARscores[[#This Row],[Total10]],ROARscores[Total10],0)</f>
        <v>3</v>
      </c>
      <c r="AA12" s="406" t="s">
        <v>1147</v>
      </c>
      <c r="AB12" s="405">
        <v>19</v>
      </c>
      <c r="AC12" s="407" t="s">
        <v>1147</v>
      </c>
      <c r="AD12" s="413">
        <v>12</v>
      </c>
      <c r="AE12" s="407">
        <v>1</v>
      </c>
      <c r="AF12" s="414">
        <v>7</v>
      </c>
      <c r="AG12" s="405">
        <v>0.875</v>
      </c>
      <c r="AH12" s="408">
        <v>9</v>
      </c>
      <c r="AI12" s="408">
        <v>0.9</v>
      </c>
      <c r="AJ12" s="415">
        <v>6</v>
      </c>
      <c r="AK12" s="416">
        <v>6</v>
      </c>
      <c r="AL12" s="417">
        <v>7</v>
      </c>
      <c r="AM12" s="418">
        <v>9</v>
      </c>
      <c r="AN12" s="406">
        <v>-1</v>
      </c>
      <c r="AO12" s="419">
        <v>20</v>
      </c>
      <c r="AP12" s="713">
        <f>RANK(ROARscores[[#This Row],[Total21]],ROARscores[Total21],0)</f>
        <v>1</v>
      </c>
      <c r="AQ12" s="407" t="s">
        <v>1147</v>
      </c>
      <c r="AR12" s="420">
        <v>12</v>
      </c>
      <c r="AS12" s="419">
        <v>1</v>
      </c>
      <c r="AT12" s="421">
        <v>8</v>
      </c>
      <c r="AU12" s="437">
        <v>1</v>
      </c>
      <c r="AV12" s="423">
        <v>6</v>
      </c>
      <c r="AW12" s="424">
        <v>6</v>
      </c>
      <c r="AX12" s="416">
        <v>8</v>
      </c>
      <c r="AY12" s="417" t="s">
        <v>563</v>
      </c>
      <c r="AZ12" s="425" t="s">
        <v>563</v>
      </c>
      <c r="BA12" s="426">
        <v>0</v>
      </c>
      <c r="BB12" s="427">
        <v>20</v>
      </c>
      <c r="BC12" s="429">
        <f>RANK(ROARscores[[#This Row],[Total32]],ROARscores[Total32],0)</f>
        <v>1</v>
      </c>
      <c r="BD12" s="428" t="s">
        <v>1147</v>
      </c>
      <c r="BE12" s="444">
        <v>12</v>
      </c>
      <c r="BF12" s="445">
        <v>1</v>
      </c>
      <c r="BG12" s="446">
        <v>8</v>
      </c>
      <c r="BH12" s="424">
        <v>1</v>
      </c>
      <c r="BI12" s="430">
        <v>0</v>
      </c>
      <c r="BJ12" s="417">
        <v>1</v>
      </c>
      <c r="BK12" s="425">
        <v>8</v>
      </c>
      <c r="BL12" s="426">
        <v>4</v>
      </c>
      <c r="BM12" s="427">
        <v>16</v>
      </c>
      <c r="BN12" s="429">
        <f>RANK(ROARscores[[#This Row],[Total41]],ROARscores[Total41],0)</f>
        <v>9</v>
      </c>
      <c r="BO12" s="428" t="s">
        <v>1147</v>
      </c>
      <c r="BP12" s="425">
        <v>8</v>
      </c>
      <c r="BQ12" s="429">
        <v>0.66666666666666663</v>
      </c>
      <c r="BR12" s="429">
        <v>8</v>
      </c>
      <c r="BS12" s="419">
        <v>1</v>
      </c>
      <c r="BT12" s="454">
        <v>5</v>
      </c>
      <c r="BU12" s="455">
        <v>3</v>
      </c>
      <c r="BV12" s="456">
        <v>8</v>
      </c>
      <c r="BW12" s="426">
        <v>-3</v>
      </c>
      <c r="BX12" s="457">
        <v>19</v>
      </c>
      <c r="BY12" s="429">
        <f>RANK(ROARscores[[#This Row],[Total51]],ROARscores[Total51],0)</f>
        <v>2</v>
      </c>
      <c r="BZ12" s="428" t="s">
        <v>1147</v>
      </c>
      <c r="CA12" s="456">
        <v>11</v>
      </c>
      <c r="CB12" s="458">
        <v>0.91666666666666663</v>
      </c>
      <c r="CC12" s="459">
        <v>8</v>
      </c>
      <c r="CD12" s="433">
        <v>1</v>
      </c>
      <c r="CE12" s="434">
        <v>6</v>
      </c>
      <c r="CF12" s="435">
        <v>5</v>
      </c>
      <c r="CG12" s="433">
        <v>8</v>
      </c>
      <c r="CH12" s="434">
        <v>7</v>
      </c>
      <c r="CI12" s="435">
        <v>17</v>
      </c>
      <c r="CL12" s="512"/>
      <c r="CM12" s="512"/>
      <c r="CN12" s="512"/>
      <c r="CO12" s="512"/>
      <c r="CP12" s="512"/>
      <c r="CQ12" s="512"/>
      <c r="CR12" s="512">
        <f>IF(ROARscores[[#This Row],[RAG]]="G",2,IF(ROARscores[[#This Row],[RAG]]="Y",1,IF(ROARscores[[#This Row],[RAG]]="R",0,IF(ROARscores[[#This Row],[RAG]]="LG",1.5))))</f>
        <v>2</v>
      </c>
      <c r="CS12" s="512">
        <f>IF(ROARscores[[#This Row],[RAG11]]="G",2,IF(ROARscores[[#This Row],[RAG11]]="Y",1,IF(ROARscores[[#This Row],[RAG11]]="R",0,IF(ROARscores[[#This Row],[RAG11]]="LG",1.5))))</f>
        <v>2</v>
      </c>
      <c r="CT12" s="512">
        <f>IF(ROARscores[[#This Row],[RAG22]]="G",2,IF(ROARscores[[#This Row],[RAG22]]="Y",1,IF(ROARscores[[#This Row],[RAG22]]="R",0,IF(ROARscores[[#This Row],[RAG22]]="LG",1.5))))</f>
        <v>2</v>
      </c>
      <c r="CU12" s="512">
        <f>IF(ROARscores[[#This Row],[RAG33]]="G",2,IF(ROARscores[[#This Row],[RAG33]]="Y",1,IF(ROARscores[[#This Row],[RAG33]]="R",0,IF(ROARscores[[#This Row],[RAG33]]="LG",1.5))))</f>
        <v>2</v>
      </c>
      <c r="CV12" s="512">
        <f>IF(ROARscores[[#This Row],[RAG42]]="G",2,IF(ROARscores[[#This Row],[RAG42]]="Y",1,IF(ROARscores[[#This Row],[RAG42]]="R",0,IF(ROARscores[[#This Row],[RAG42]]="LG",1.5))))</f>
        <v>2</v>
      </c>
      <c r="CW12" s="512">
        <f>IF(ROARscores[[#This Row],[RAG52]]="G",2,IF(ROARscores[[#This Row],[RAG52]]="A",1,IF(ROARscores[[#This Row],[RAG52]]="R",0,IF(ROARscores[[#This Row],[RAG52]]="LG",1.5))))</f>
        <v>2</v>
      </c>
    </row>
    <row r="13" spans="1:110" s="436" customFormat="1">
      <c r="A13" s="397"/>
      <c r="B13" s="504" t="s">
        <v>880</v>
      </c>
      <c r="C13" s="353" t="s">
        <v>930</v>
      </c>
      <c r="D13" s="354">
        <v>2016</v>
      </c>
      <c r="E13" s="398" t="s">
        <v>1151</v>
      </c>
      <c r="F13" s="399" t="str">
        <f t="shared" si="0"/>
        <v>increase</v>
      </c>
      <c r="G13" s="400">
        <f t="shared" si="1"/>
        <v>3.3333333333333357</v>
      </c>
      <c r="H13" s="401">
        <v>25.166666666666668</v>
      </c>
      <c r="I13" s="710">
        <f>RANK(ROARscores[[#This Row],[Total]],ROARscores[Total],0)</f>
        <v>19</v>
      </c>
      <c r="J13" s="402" t="s">
        <v>1147</v>
      </c>
      <c r="K13" s="403">
        <v>25.166666666666668</v>
      </c>
      <c r="L13" s="404" t="s">
        <v>1147</v>
      </c>
      <c r="M13" s="405">
        <v>17.166666666666668</v>
      </c>
      <c r="N13" s="406">
        <v>0.78030303030303039</v>
      </c>
      <c r="O13" s="405">
        <v>8.5</v>
      </c>
      <c r="P13" s="406">
        <v>0.77272727272727271</v>
      </c>
      <c r="Q13" s="405">
        <v>3.666666666666667</v>
      </c>
      <c r="R13" s="407">
        <v>0.61111111111111116</v>
      </c>
      <c r="S13" s="408">
        <v>5</v>
      </c>
      <c r="T13" s="407">
        <v>1</v>
      </c>
      <c r="U13" s="409">
        <v>8</v>
      </c>
      <c r="V13" s="410">
        <v>1</v>
      </c>
      <c r="W13" s="411">
        <v>8</v>
      </c>
      <c r="X13" s="412">
        <v>1</v>
      </c>
      <c r="Y13" s="413">
        <v>21.833333333333332</v>
      </c>
      <c r="Z13" s="421">
        <f>RANK(ROARscores[[#This Row],[Total10]],ROARscores[Total10],0)</f>
        <v>31</v>
      </c>
      <c r="AA13" s="406" t="s">
        <v>1147</v>
      </c>
      <c r="AB13" s="405">
        <v>14.833333333333332</v>
      </c>
      <c r="AC13" s="407" t="s">
        <v>1147</v>
      </c>
      <c r="AD13" s="413">
        <v>6.833333333333333</v>
      </c>
      <c r="AE13" s="407">
        <v>0.56944444444444442</v>
      </c>
      <c r="AF13" s="414">
        <v>8</v>
      </c>
      <c r="AG13" s="405">
        <v>1</v>
      </c>
      <c r="AH13" s="408">
        <v>7</v>
      </c>
      <c r="AI13" s="408">
        <v>0.7</v>
      </c>
      <c r="AJ13" s="415">
        <v>4.333333333333333</v>
      </c>
      <c r="AK13" s="461">
        <v>2.5</v>
      </c>
      <c r="AL13" s="446">
        <v>8</v>
      </c>
      <c r="AM13" s="418">
        <v>7</v>
      </c>
      <c r="AN13" s="406">
        <v>1.5</v>
      </c>
      <c r="AO13" s="419">
        <v>13.333333333333332</v>
      </c>
      <c r="AP13" s="713">
        <f>RANK(ROARscores[[#This Row],[Total21]],ROARscores[Total21],0)</f>
        <v>26</v>
      </c>
      <c r="AQ13" s="407" t="s">
        <v>1148</v>
      </c>
      <c r="AR13" s="420">
        <v>6.333333333333333</v>
      </c>
      <c r="AS13" s="419">
        <v>0.52777777777777779</v>
      </c>
      <c r="AT13" s="421">
        <v>7</v>
      </c>
      <c r="AU13" s="437">
        <v>0.875</v>
      </c>
      <c r="AV13" s="423">
        <v>2.6666666666666665</v>
      </c>
      <c r="AW13" s="424">
        <v>3.6666666666666665</v>
      </c>
      <c r="AX13" s="461">
        <v>7</v>
      </c>
      <c r="AY13" s="446" t="s">
        <v>563</v>
      </c>
      <c r="AZ13" s="444" t="s">
        <v>563</v>
      </c>
      <c r="BA13" s="448">
        <v>3.3333333333333321</v>
      </c>
      <c r="BB13" s="449">
        <v>10</v>
      </c>
      <c r="BC13" s="445">
        <f>RANK(ROARscores[[#This Row],[Total32]],ROARscores[Total32],0)</f>
        <v>43</v>
      </c>
      <c r="BD13" s="450" t="s">
        <v>1148</v>
      </c>
      <c r="BE13" s="444">
        <v>2</v>
      </c>
      <c r="BF13" s="445">
        <v>0.16666666666666666</v>
      </c>
      <c r="BG13" s="446">
        <v>8</v>
      </c>
      <c r="BH13" s="424">
        <v>1</v>
      </c>
      <c r="BI13" s="430">
        <v>2</v>
      </c>
      <c r="BJ13" s="417">
        <v>0</v>
      </c>
      <c r="BK13" s="425">
        <v>8</v>
      </c>
      <c r="BL13" s="426">
        <v>-5</v>
      </c>
      <c r="BM13" s="427">
        <v>15</v>
      </c>
      <c r="BN13" s="429">
        <f>RANK(ROARscores[[#This Row],[Total41]],ROARscores[Total41],0)</f>
        <v>19</v>
      </c>
      <c r="BO13" s="428" t="s">
        <v>1147</v>
      </c>
      <c r="BP13" s="425">
        <v>7</v>
      </c>
      <c r="BQ13" s="429">
        <v>0.58333333333333337</v>
      </c>
      <c r="BR13" s="429">
        <v>8</v>
      </c>
      <c r="BS13" s="419">
        <v>1</v>
      </c>
      <c r="BT13" s="431">
        <v>4</v>
      </c>
      <c r="BU13" s="432">
        <v>3</v>
      </c>
      <c r="BV13" s="425">
        <v>8</v>
      </c>
      <c r="BW13" s="426">
        <v>-1</v>
      </c>
      <c r="BX13" s="427">
        <v>16</v>
      </c>
      <c r="BY13" s="429">
        <f>RANK(ROARscores[[#This Row],[Total51]],ROARscores[Total51],0)</f>
        <v>12</v>
      </c>
      <c r="BZ13" s="428" t="s">
        <v>1147</v>
      </c>
      <c r="CA13" s="425">
        <v>8</v>
      </c>
      <c r="CB13" s="429">
        <v>0.66666666666666663</v>
      </c>
      <c r="CC13" s="417">
        <v>8</v>
      </c>
      <c r="CD13" s="433">
        <v>1</v>
      </c>
      <c r="CE13" s="434">
        <v>6</v>
      </c>
      <c r="CF13" s="435">
        <v>2</v>
      </c>
      <c r="CG13" s="433">
        <v>8</v>
      </c>
      <c r="CH13" s="434">
        <v>5</v>
      </c>
      <c r="CI13" s="435">
        <v>9</v>
      </c>
      <c r="CL13" s="512"/>
      <c r="CM13" s="512"/>
      <c r="CN13" s="512"/>
      <c r="CO13" s="512"/>
      <c r="CP13" s="512"/>
      <c r="CQ13" s="512"/>
      <c r="CR13" s="512">
        <f>IF(ROARscores[[#This Row],[RAG]]="G",2,IF(ROARscores[[#This Row],[RAG]]="Y",1,IF(ROARscores[[#This Row],[RAG]]="R",0,IF(ROARscores[[#This Row],[RAG]]="LG",1.5))))</f>
        <v>2</v>
      </c>
      <c r="CS13" s="512">
        <f>IF(ROARscores[[#This Row],[RAG11]]="G",2,IF(ROARscores[[#This Row],[RAG11]]="Y",1,IF(ROARscores[[#This Row],[RAG11]]="R",0,IF(ROARscores[[#This Row],[RAG11]]="LG",1.5))))</f>
        <v>2</v>
      </c>
      <c r="CT13" s="512">
        <f>IF(ROARscores[[#This Row],[RAG22]]="G",2,IF(ROARscores[[#This Row],[RAG22]]="Y",1,IF(ROARscores[[#This Row],[RAG22]]="R",0,IF(ROARscores[[#This Row],[RAG22]]="LG",1.5))))</f>
        <v>1</v>
      </c>
      <c r="CU13" s="512">
        <f>IF(ROARscores[[#This Row],[RAG33]]="G",2,IF(ROARscores[[#This Row],[RAG33]]="Y",1,IF(ROARscores[[#This Row],[RAG33]]="R",0,IF(ROARscores[[#This Row],[RAG33]]="LG",1.5))))</f>
        <v>1</v>
      </c>
      <c r="CV13" s="512">
        <f>IF(ROARscores[[#This Row],[RAG42]]="G",2,IF(ROARscores[[#This Row],[RAG42]]="Y",1,IF(ROARscores[[#This Row],[RAG42]]="R",0,IF(ROARscores[[#This Row],[RAG42]]="LG",1.5))))</f>
        <v>2</v>
      </c>
      <c r="CW13" s="512">
        <f>IF(ROARscores[[#This Row],[RAG52]]="G",2,IF(ROARscores[[#This Row],[RAG52]]="A",1,IF(ROARscores[[#This Row],[RAG52]]="R",0,IF(ROARscores[[#This Row],[RAG52]]="LG",1.5))))</f>
        <v>2</v>
      </c>
      <c r="CX13" s="463"/>
      <c r="CY13" s="463"/>
      <c r="CZ13" s="463"/>
      <c r="DA13" s="463"/>
      <c r="DB13" s="463"/>
      <c r="DC13" s="463"/>
      <c r="DD13" s="463"/>
      <c r="DE13" s="463"/>
      <c r="DF13" s="463"/>
    </row>
    <row r="14" spans="1:110">
      <c r="A14" s="397"/>
      <c r="B14" s="504" t="s">
        <v>879</v>
      </c>
      <c r="C14" s="353" t="s">
        <v>930</v>
      </c>
      <c r="D14" s="354">
        <v>2016</v>
      </c>
      <c r="E14" s="398" t="s">
        <v>1151</v>
      </c>
      <c r="F14" s="399" t="str">
        <f t="shared" si="0"/>
        <v>increase</v>
      </c>
      <c r="G14" s="400">
        <f t="shared" si="1"/>
        <v>1.6666666666666679</v>
      </c>
      <c r="H14" s="401">
        <v>27.666666666666668</v>
      </c>
      <c r="I14" s="710">
        <f>RANK(ROARscores[[#This Row],[Total]],ROARscores[Total],0)</f>
        <v>10</v>
      </c>
      <c r="J14" s="402" t="s">
        <v>1147</v>
      </c>
      <c r="K14" s="403">
        <v>27.666666666666668</v>
      </c>
      <c r="L14" s="404" t="s">
        <v>1147</v>
      </c>
      <c r="M14" s="405">
        <v>19.666666666666668</v>
      </c>
      <c r="N14" s="406">
        <v>0.89393939393939403</v>
      </c>
      <c r="O14" s="405">
        <v>10</v>
      </c>
      <c r="P14" s="406">
        <v>0.90909090909090906</v>
      </c>
      <c r="Q14" s="405">
        <v>4.666666666666667</v>
      </c>
      <c r="R14" s="407">
        <v>0.77777777777777779</v>
      </c>
      <c r="S14" s="408">
        <v>5</v>
      </c>
      <c r="T14" s="407">
        <v>1</v>
      </c>
      <c r="U14" s="409">
        <v>8</v>
      </c>
      <c r="V14" s="410">
        <v>1</v>
      </c>
      <c r="W14" s="411">
        <v>8</v>
      </c>
      <c r="X14" s="412">
        <v>1</v>
      </c>
      <c r="Y14" s="413">
        <v>26</v>
      </c>
      <c r="Z14" s="421">
        <f>RANK(ROARscores[[#This Row],[Total10]],ROARscores[Total10],0)</f>
        <v>10</v>
      </c>
      <c r="AA14" s="406" t="s">
        <v>1147</v>
      </c>
      <c r="AB14" s="405">
        <v>17</v>
      </c>
      <c r="AC14" s="407" t="s">
        <v>1147</v>
      </c>
      <c r="AD14" s="413">
        <v>10</v>
      </c>
      <c r="AE14" s="407">
        <v>0.83333333333333337</v>
      </c>
      <c r="AF14" s="414">
        <v>7</v>
      </c>
      <c r="AG14" s="405">
        <v>0.875</v>
      </c>
      <c r="AH14" s="408">
        <v>9</v>
      </c>
      <c r="AI14" s="408">
        <v>0.9</v>
      </c>
      <c r="AJ14" s="415">
        <v>4.5</v>
      </c>
      <c r="AK14" s="416">
        <v>5.5</v>
      </c>
      <c r="AL14" s="417">
        <v>7</v>
      </c>
      <c r="AM14" s="418">
        <v>9</v>
      </c>
      <c r="AN14" s="406">
        <v>-2.6000000000000014</v>
      </c>
      <c r="AO14" s="419">
        <v>19.600000000000001</v>
      </c>
      <c r="AP14" s="713">
        <f>RANK(ROARscores[[#This Row],[Total21]],ROARscores[Total21],0)</f>
        <v>2</v>
      </c>
      <c r="AQ14" s="407" t="s">
        <v>1147</v>
      </c>
      <c r="AR14" s="420">
        <v>11.6</v>
      </c>
      <c r="AS14" s="419">
        <v>0.96666666666666667</v>
      </c>
      <c r="AT14" s="421">
        <v>8</v>
      </c>
      <c r="AU14" s="437">
        <v>1</v>
      </c>
      <c r="AV14" s="423">
        <v>6</v>
      </c>
      <c r="AW14" s="424">
        <v>5.6</v>
      </c>
      <c r="AX14" s="461">
        <v>8</v>
      </c>
      <c r="AY14" s="446" t="s">
        <v>563</v>
      </c>
      <c r="AZ14" s="444" t="s">
        <v>563</v>
      </c>
      <c r="BA14" s="448">
        <v>6.6000000000000014</v>
      </c>
      <c r="BB14" s="449">
        <v>13</v>
      </c>
      <c r="BC14" s="445">
        <f>RANK(ROARscores[[#This Row],[Total32]],ROARscores[Total32],0)</f>
        <v>32</v>
      </c>
      <c r="BD14" s="450" t="s">
        <v>1148</v>
      </c>
      <c r="BE14" s="444">
        <v>5</v>
      </c>
      <c r="BF14" s="445">
        <v>0.41666666666666669</v>
      </c>
      <c r="BG14" s="446">
        <v>8</v>
      </c>
      <c r="BH14" s="424">
        <v>1</v>
      </c>
      <c r="BI14" s="447">
        <v>3</v>
      </c>
      <c r="BJ14" s="446">
        <v>2</v>
      </c>
      <c r="BK14" s="444">
        <v>8</v>
      </c>
      <c r="BL14" s="448">
        <v>0</v>
      </c>
      <c r="BM14" s="449">
        <v>13</v>
      </c>
      <c r="BN14" s="445">
        <f>RANK(ROARscores[[#This Row],[Total41]],ROARscores[Total41],0)</f>
        <v>31</v>
      </c>
      <c r="BO14" s="450" t="s">
        <v>1148</v>
      </c>
      <c r="BP14" s="444">
        <v>5</v>
      </c>
      <c r="BQ14" s="445">
        <v>0.41666666666666669</v>
      </c>
      <c r="BR14" s="445">
        <v>8</v>
      </c>
      <c r="BS14" s="419">
        <v>1</v>
      </c>
      <c r="BT14" s="454">
        <v>4</v>
      </c>
      <c r="BU14" s="455">
        <v>1</v>
      </c>
      <c r="BV14" s="456">
        <v>8</v>
      </c>
      <c r="BW14" s="426">
        <v>-4</v>
      </c>
      <c r="BX14" s="457">
        <v>17</v>
      </c>
      <c r="BY14" s="429">
        <f>RANK(ROARscores[[#This Row],[Total51]],ROARscores[Total51],0)</f>
        <v>8</v>
      </c>
      <c r="BZ14" s="428" t="s">
        <v>1147</v>
      </c>
      <c r="CA14" s="456">
        <v>9</v>
      </c>
      <c r="CB14" s="458">
        <v>0.75</v>
      </c>
      <c r="CC14" s="459">
        <v>8</v>
      </c>
      <c r="CD14" s="433">
        <v>1</v>
      </c>
      <c r="CE14" s="434">
        <v>5</v>
      </c>
      <c r="CF14" s="435">
        <v>4</v>
      </c>
      <c r="CG14" s="433">
        <v>8</v>
      </c>
      <c r="CH14" s="434">
        <v>8</v>
      </c>
      <c r="CI14" s="435">
        <v>23</v>
      </c>
      <c r="CL14" s="493"/>
      <c r="CM14" s="493"/>
      <c r="CN14" s="493"/>
      <c r="CO14" s="493"/>
      <c r="CP14" s="493"/>
      <c r="CQ14" s="493"/>
      <c r="CR14" s="493">
        <f>IF(ROARscores[[#This Row],[RAG]]="G",2,IF(ROARscores[[#This Row],[RAG]]="Y",1,IF(ROARscores[[#This Row],[RAG]]="R",0,IF(ROARscores[[#This Row],[RAG]]="LG",1.5))))</f>
        <v>2</v>
      </c>
      <c r="CS14" s="493">
        <f>IF(ROARscores[[#This Row],[RAG11]]="G",2,IF(ROARscores[[#This Row],[RAG11]]="Y",1,IF(ROARscores[[#This Row],[RAG11]]="R",0,IF(ROARscores[[#This Row],[RAG11]]="LG",1.5))))</f>
        <v>2</v>
      </c>
      <c r="CT14" s="493">
        <f>IF(ROARscores[[#This Row],[RAG22]]="G",2,IF(ROARscores[[#This Row],[RAG22]]="Y",1,IF(ROARscores[[#This Row],[RAG22]]="R",0,IF(ROARscores[[#This Row],[RAG22]]="LG",1.5))))</f>
        <v>2</v>
      </c>
      <c r="CU14" s="493">
        <f>IF(ROARscores[[#This Row],[RAG33]]="G",2,IF(ROARscores[[#This Row],[RAG33]]="Y",1,IF(ROARscores[[#This Row],[RAG33]]="R",0,IF(ROARscores[[#This Row],[RAG33]]="LG",1.5))))</f>
        <v>1</v>
      </c>
      <c r="CV14" s="493">
        <f>IF(ROARscores[[#This Row],[RAG42]]="G",2,IF(ROARscores[[#This Row],[RAG42]]="Y",1,IF(ROARscores[[#This Row],[RAG42]]="R",0,IF(ROARscores[[#This Row],[RAG42]]="LG",1.5))))</f>
        <v>1</v>
      </c>
      <c r="CW14" s="493">
        <f>IF(ROARscores[[#This Row],[RAG52]]="G",2,IF(ROARscores[[#This Row],[RAG52]]="A",1,IF(ROARscores[[#This Row],[RAG52]]="R",0,IF(ROARscores[[#This Row],[RAG52]]="LG",1.5))))</f>
        <v>2</v>
      </c>
      <c r="CX14" s="436"/>
      <c r="CY14" s="436"/>
      <c r="CZ14" s="436"/>
      <c r="DA14" s="436"/>
      <c r="DB14" s="436"/>
      <c r="DC14" s="436"/>
      <c r="DD14" s="436"/>
      <c r="DE14" s="436"/>
      <c r="DF14" s="436"/>
    </row>
    <row r="15" spans="1:110" s="436" customFormat="1">
      <c r="A15" s="397"/>
      <c r="B15" s="504" t="s">
        <v>876</v>
      </c>
      <c r="C15" s="353" t="s">
        <v>930</v>
      </c>
      <c r="D15" s="354">
        <v>2016</v>
      </c>
      <c r="E15" s="398" t="s">
        <v>1151</v>
      </c>
      <c r="F15" s="399" t="str">
        <f t="shared" si="0"/>
        <v>increase</v>
      </c>
      <c r="G15" s="400">
        <f t="shared" si="1"/>
        <v>4.4107142857142847</v>
      </c>
      <c r="H15" s="401">
        <v>24.625</v>
      </c>
      <c r="I15" s="710">
        <f>RANK(ROARscores[[#This Row],[Total]],ROARscores[Total],0)</f>
        <v>24</v>
      </c>
      <c r="J15" s="402" t="s">
        <v>1147</v>
      </c>
      <c r="K15" s="403">
        <v>25.625</v>
      </c>
      <c r="L15" s="404" t="s">
        <v>1147</v>
      </c>
      <c r="M15" s="405">
        <v>17.625</v>
      </c>
      <c r="N15" s="406">
        <v>0.80113636363636365</v>
      </c>
      <c r="O15" s="405">
        <v>7.25</v>
      </c>
      <c r="P15" s="406">
        <v>0.65909090909090906</v>
      </c>
      <c r="Q15" s="405">
        <v>5.375</v>
      </c>
      <c r="R15" s="407">
        <v>0.89583333333333337</v>
      </c>
      <c r="S15" s="408">
        <v>5</v>
      </c>
      <c r="T15" s="407">
        <v>1</v>
      </c>
      <c r="U15" s="409">
        <v>7</v>
      </c>
      <c r="V15" s="410">
        <v>0.875</v>
      </c>
      <c r="W15" s="411">
        <v>8</v>
      </c>
      <c r="X15" s="412">
        <v>1</v>
      </c>
      <c r="Y15" s="413">
        <v>20.214285714285715</v>
      </c>
      <c r="Z15" s="421">
        <f>RANK(ROARscores[[#This Row],[Total10]],ROARscores[Total10],0)</f>
        <v>38</v>
      </c>
      <c r="AA15" s="406" t="s">
        <v>1147</v>
      </c>
      <c r="AB15" s="405">
        <v>14.214285714285714</v>
      </c>
      <c r="AC15" s="407" t="s">
        <v>1147</v>
      </c>
      <c r="AD15" s="413">
        <v>9.2142857142857135</v>
      </c>
      <c r="AE15" s="407">
        <v>0.76785714285714279</v>
      </c>
      <c r="AF15" s="414">
        <v>5</v>
      </c>
      <c r="AG15" s="405">
        <v>0.625</v>
      </c>
      <c r="AH15" s="408">
        <v>6</v>
      </c>
      <c r="AI15" s="408">
        <v>0.6</v>
      </c>
      <c r="AJ15" s="415">
        <v>4.6428571428571423</v>
      </c>
      <c r="AK15" s="461">
        <v>4.5714285714285712</v>
      </c>
      <c r="AL15" s="446">
        <v>5</v>
      </c>
      <c r="AM15" s="418">
        <v>6</v>
      </c>
      <c r="AN15" s="406">
        <v>5.0714285714285712</v>
      </c>
      <c r="AO15" s="419">
        <v>9.1428571428571423</v>
      </c>
      <c r="AP15" s="713">
        <f>RANK(ROARscores[[#This Row],[Total21]],ROARscores[Total21],0)</f>
        <v>42</v>
      </c>
      <c r="AQ15" s="407" t="s">
        <v>1148</v>
      </c>
      <c r="AR15" s="420">
        <v>5.1428571428571423</v>
      </c>
      <c r="AS15" s="419">
        <v>0.42857142857142855</v>
      </c>
      <c r="AT15" s="421">
        <v>4</v>
      </c>
      <c r="AU15" s="437">
        <v>0.5</v>
      </c>
      <c r="AV15" s="423">
        <v>2.1428571428571428</v>
      </c>
      <c r="AW15" s="424">
        <v>3</v>
      </c>
      <c r="AX15" s="416">
        <v>4</v>
      </c>
      <c r="AY15" s="417" t="s">
        <v>563</v>
      </c>
      <c r="AZ15" s="425" t="s">
        <v>563</v>
      </c>
      <c r="BA15" s="426">
        <v>-4.8571428571428577</v>
      </c>
      <c r="BB15" s="427">
        <v>14</v>
      </c>
      <c r="BC15" s="429">
        <f>RANK(ROARscores[[#This Row],[Total32]],ROARscores[Total32],0)</f>
        <v>29</v>
      </c>
      <c r="BD15" s="428" t="s">
        <v>1147</v>
      </c>
      <c r="BE15" s="425">
        <v>6</v>
      </c>
      <c r="BF15" s="429">
        <v>0.5</v>
      </c>
      <c r="BG15" s="417">
        <v>8</v>
      </c>
      <c r="BH15" s="424">
        <v>1</v>
      </c>
      <c r="BI15" s="430">
        <v>3</v>
      </c>
      <c r="BJ15" s="417">
        <v>3</v>
      </c>
      <c r="BK15" s="425">
        <v>8</v>
      </c>
      <c r="BL15" s="426">
        <v>-1</v>
      </c>
      <c r="BM15" s="427">
        <v>15</v>
      </c>
      <c r="BN15" s="429">
        <f>RANK(ROARscores[[#This Row],[Total41]],ROARscores[Total41],0)</f>
        <v>19</v>
      </c>
      <c r="BO15" s="428" t="s">
        <v>1147</v>
      </c>
      <c r="BP15" s="425">
        <v>8</v>
      </c>
      <c r="BQ15" s="429">
        <v>0.66666666666666663</v>
      </c>
      <c r="BR15" s="429">
        <v>7</v>
      </c>
      <c r="BS15" s="419">
        <v>0.875</v>
      </c>
      <c r="BT15" s="451">
        <v>5</v>
      </c>
      <c r="BU15" s="452">
        <v>3</v>
      </c>
      <c r="BV15" s="444">
        <v>7</v>
      </c>
      <c r="BW15" s="448">
        <v>3</v>
      </c>
      <c r="BX15" s="449">
        <v>12</v>
      </c>
      <c r="BY15" s="445">
        <f>RANK(ROARscores[[#This Row],[Total51]],ROARscores[Total51],0)</f>
        <v>37</v>
      </c>
      <c r="BZ15" s="450" t="s">
        <v>1150</v>
      </c>
      <c r="CA15" s="444">
        <v>6</v>
      </c>
      <c r="CB15" s="445">
        <v>0.5</v>
      </c>
      <c r="CC15" s="446">
        <v>6</v>
      </c>
      <c r="CD15" s="433">
        <v>0.75</v>
      </c>
      <c r="CE15" s="434">
        <v>4</v>
      </c>
      <c r="CF15" s="435">
        <v>2</v>
      </c>
      <c r="CG15" s="433">
        <v>6</v>
      </c>
      <c r="CH15" s="434">
        <v>7</v>
      </c>
      <c r="CI15" s="435">
        <v>19</v>
      </c>
      <c r="CL15" s="512"/>
      <c r="CM15" s="512"/>
      <c r="CN15" s="512"/>
      <c r="CO15" s="512"/>
      <c r="CP15" s="512"/>
      <c r="CQ15" s="512"/>
      <c r="CR15" s="512">
        <f>IF(ROARscores[[#This Row],[RAG]]="G",2,IF(ROARscores[[#This Row],[RAG]]="Y",1,IF(ROARscores[[#This Row],[RAG]]="R",0,IF(ROARscores[[#This Row],[RAG]]="LG",1.5))))</f>
        <v>2</v>
      </c>
      <c r="CS15" s="512">
        <f>IF(ROARscores[[#This Row],[RAG11]]="G",2,IF(ROARscores[[#This Row],[RAG11]]="Y",1,IF(ROARscores[[#This Row],[RAG11]]="R",0,IF(ROARscores[[#This Row],[RAG11]]="LG",1.5))))</f>
        <v>2</v>
      </c>
      <c r="CT15" s="512">
        <f>IF(ROARscores[[#This Row],[RAG22]]="G",2,IF(ROARscores[[#This Row],[RAG22]]="Y",1,IF(ROARscores[[#This Row],[RAG22]]="R",0,IF(ROARscores[[#This Row],[RAG22]]="LG",1.5))))</f>
        <v>1</v>
      </c>
      <c r="CU15" s="512">
        <f>IF(ROARscores[[#This Row],[RAG33]]="G",2,IF(ROARscores[[#This Row],[RAG33]]="Y",1,IF(ROARscores[[#This Row],[RAG33]]="R",0,IF(ROARscores[[#This Row],[RAG33]]="LG",1.5))))</f>
        <v>2</v>
      </c>
      <c r="CV15" s="512">
        <f>IF(ROARscores[[#This Row],[RAG42]]="G",2,IF(ROARscores[[#This Row],[RAG42]]="Y",1,IF(ROARscores[[#This Row],[RAG42]]="R",0,IF(ROARscores[[#This Row],[RAG42]]="LG",1.5))))</f>
        <v>2</v>
      </c>
      <c r="CW15" s="512">
        <f>IF(ROARscores[[#This Row],[RAG52]]="G",2,IF(ROARscores[[#This Row],[RAG52]]="A",1,IF(ROARscores[[#This Row],[RAG52]]="R",0,IF(ROARscores[[#This Row],[RAG52]]="LG",1.5))))</f>
        <v>1</v>
      </c>
    </row>
    <row r="16" spans="1:110" s="436" customFormat="1">
      <c r="A16" s="397"/>
      <c r="B16" s="504" t="s">
        <v>884</v>
      </c>
      <c r="C16" s="353" t="s">
        <v>930</v>
      </c>
      <c r="D16" s="354">
        <v>2016</v>
      </c>
      <c r="E16" s="398" t="s">
        <v>1146</v>
      </c>
      <c r="F16" s="399" t="str">
        <f t="shared" si="0"/>
        <v>decrease</v>
      </c>
      <c r="G16" s="400">
        <f t="shared" si="1"/>
        <v>-2.6111111111111072</v>
      </c>
      <c r="H16" s="469">
        <v>18.055555555555557</v>
      </c>
      <c r="I16" s="712">
        <f>RANK(ROARscores[[#This Row],[Total]],ROARscores[Total],0)</f>
        <v>42</v>
      </c>
      <c r="J16" s="402" t="s">
        <v>1148</v>
      </c>
      <c r="K16" s="403">
        <v>18.055555555555557</v>
      </c>
      <c r="L16" s="404" t="s">
        <v>1148</v>
      </c>
      <c r="M16" s="405">
        <v>12.055555555555555</v>
      </c>
      <c r="N16" s="406">
        <v>0.54797979797979801</v>
      </c>
      <c r="O16" s="405">
        <v>6.2222222222222223</v>
      </c>
      <c r="P16" s="406">
        <v>0.56565656565656564</v>
      </c>
      <c r="Q16" s="405">
        <v>2.833333333333333</v>
      </c>
      <c r="R16" s="407">
        <v>0.47222222222222215</v>
      </c>
      <c r="S16" s="408">
        <v>3</v>
      </c>
      <c r="T16" s="407">
        <v>0.6</v>
      </c>
      <c r="U16" s="409">
        <v>6</v>
      </c>
      <c r="V16" s="410">
        <v>0.75</v>
      </c>
      <c r="W16" s="411">
        <v>6</v>
      </c>
      <c r="X16" s="412">
        <v>0.75</v>
      </c>
      <c r="Y16" s="413">
        <v>20.666666666666664</v>
      </c>
      <c r="Z16" s="421">
        <f>RANK(ROARscores[[#This Row],[Total10]],ROARscores[Total10],0)</f>
        <v>36</v>
      </c>
      <c r="AA16" s="406" t="s">
        <v>1147</v>
      </c>
      <c r="AB16" s="405">
        <v>15.166666666666666</v>
      </c>
      <c r="AC16" s="407" t="s">
        <v>1147</v>
      </c>
      <c r="AD16" s="413">
        <v>7.1666666666666661</v>
      </c>
      <c r="AE16" s="407">
        <v>0.59722222222222221</v>
      </c>
      <c r="AF16" s="414">
        <v>8</v>
      </c>
      <c r="AG16" s="405">
        <v>1</v>
      </c>
      <c r="AH16" s="408">
        <v>5.5</v>
      </c>
      <c r="AI16" s="408">
        <v>0.55000000000000004</v>
      </c>
      <c r="AJ16" s="415">
        <v>4.833333333333333</v>
      </c>
      <c r="AK16" s="461">
        <v>2.333333333333333</v>
      </c>
      <c r="AL16" s="446">
        <v>8</v>
      </c>
      <c r="AM16" s="418">
        <v>5.5</v>
      </c>
      <c r="AN16" s="406">
        <v>1.8333333333333339</v>
      </c>
      <c r="AO16" s="419">
        <v>13.333333333333332</v>
      </c>
      <c r="AP16" s="713">
        <f>RANK(ROARscores[[#This Row],[Total21]],ROARscores[Total21],0)</f>
        <v>26</v>
      </c>
      <c r="AQ16" s="407" t="s">
        <v>1148</v>
      </c>
      <c r="AR16" s="420">
        <v>8.3333333333333321</v>
      </c>
      <c r="AS16" s="419">
        <v>0.69444444444444431</v>
      </c>
      <c r="AT16" s="421">
        <v>5</v>
      </c>
      <c r="AU16" s="437">
        <v>0.625</v>
      </c>
      <c r="AV16" s="423">
        <v>4</v>
      </c>
      <c r="AW16" s="424">
        <v>4.333333333333333</v>
      </c>
      <c r="AX16" s="416">
        <v>5</v>
      </c>
      <c r="AY16" s="417" t="s">
        <v>563</v>
      </c>
      <c r="AZ16" s="425" t="s">
        <v>563</v>
      </c>
      <c r="BA16" s="426">
        <v>-2.6666666666666679</v>
      </c>
      <c r="BB16" s="427">
        <v>16</v>
      </c>
      <c r="BC16" s="429">
        <f>RANK(ROARscores[[#This Row],[Total32]],ROARscores[Total32],0)</f>
        <v>15</v>
      </c>
      <c r="BD16" s="428" t="s">
        <v>1147</v>
      </c>
      <c r="BE16" s="425">
        <v>8</v>
      </c>
      <c r="BF16" s="429">
        <v>0.66666666666666663</v>
      </c>
      <c r="BG16" s="417">
        <v>8</v>
      </c>
      <c r="BH16" s="424">
        <v>1</v>
      </c>
      <c r="BI16" s="430">
        <v>5</v>
      </c>
      <c r="BJ16" s="417">
        <v>3</v>
      </c>
      <c r="BK16" s="425">
        <v>8</v>
      </c>
      <c r="BL16" s="426">
        <v>-1</v>
      </c>
      <c r="BM16" s="427">
        <v>17</v>
      </c>
      <c r="BN16" s="429">
        <f>RANK(ROARscores[[#This Row],[Total41]],ROARscores[Total41],0)</f>
        <v>2</v>
      </c>
      <c r="BO16" s="428" t="s">
        <v>1147</v>
      </c>
      <c r="BP16" s="425">
        <v>9</v>
      </c>
      <c r="BQ16" s="429">
        <v>0.75</v>
      </c>
      <c r="BR16" s="429">
        <v>8</v>
      </c>
      <c r="BS16" s="419">
        <v>1</v>
      </c>
      <c r="BT16" s="454">
        <v>5</v>
      </c>
      <c r="BU16" s="455">
        <v>4</v>
      </c>
      <c r="BV16" s="456">
        <v>8</v>
      </c>
      <c r="BW16" s="426">
        <v>-2</v>
      </c>
      <c r="BX16" s="457">
        <v>19</v>
      </c>
      <c r="BY16" s="429">
        <f>RANK(ROARscores[[#This Row],[Total51]],ROARscores[Total51],0)</f>
        <v>2</v>
      </c>
      <c r="BZ16" s="428" t="s">
        <v>1147</v>
      </c>
      <c r="CA16" s="456">
        <v>11</v>
      </c>
      <c r="CB16" s="458">
        <v>0.91666666666666663</v>
      </c>
      <c r="CC16" s="459">
        <v>8</v>
      </c>
      <c r="CD16" s="433">
        <v>1</v>
      </c>
      <c r="CE16" s="434">
        <v>6</v>
      </c>
      <c r="CF16" s="435">
        <v>5</v>
      </c>
      <c r="CG16" s="433">
        <v>8</v>
      </c>
      <c r="CH16" s="434">
        <v>6</v>
      </c>
      <c r="CI16" s="435">
        <v>6</v>
      </c>
      <c r="CL16" s="512"/>
      <c r="CM16" s="512"/>
      <c r="CN16" s="512"/>
      <c r="CO16" s="512"/>
      <c r="CP16" s="512"/>
      <c r="CQ16" s="512"/>
      <c r="CR16" s="512">
        <f>IF(ROARscores[[#This Row],[RAG]]="G",2,IF(ROARscores[[#This Row],[RAG]]="Y",1,IF(ROARscores[[#This Row],[RAG]]="R",0,IF(ROARscores[[#This Row],[RAG]]="LG",1.5))))</f>
        <v>1</v>
      </c>
      <c r="CS16" s="512">
        <f>IF(ROARscores[[#This Row],[RAG11]]="G",2,IF(ROARscores[[#This Row],[RAG11]]="Y",1,IF(ROARscores[[#This Row],[RAG11]]="R",0,IF(ROARscores[[#This Row],[RAG11]]="LG",1.5))))</f>
        <v>2</v>
      </c>
      <c r="CT16" s="512">
        <f>IF(ROARscores[[#This Row],[RAG22]]="G",2,IF(ROARscores[[#This Row],[RAG22]]="Y",1,IF(ROARscores[[#This Row],[RAG22]]="R",0,IF(ROARscores[[#This Row],[RAG22]]="LG",1.5))))</f>
        <v>1</v>
      </c>
      <c r="CU16" s="512">
        <f>IF(ROARscores[[#This Row],[RAG33]]="G",2,IF(ROARscores[[#This Row],[RAG33]]="Y",1,IF(ROARscores[[#This Row],[RAG33]]="R",0,IF(ROARscores[[#This Row],[RAG33]]="LG",1.5))))</f>
        <v>2</v>
      </c>
      <c r="CV16" s="512">
        <f>IF(ROARscores[[#This Row],[RAG42]]="G",2,IF(ROARscores[[#This Row],[RAG42]]="Y",1,IF(ROARscores[[#This Row],[RAG42]]="R",0,IF(ROARscores[[#This Row],[RAG42]]="LG",1.5))))</f>
        <v>2</v>
      </c>
      <c r="CW16" s="512">
        <f>IF(ROARscores[[#This Row],[RAG52]]="G",2,IF(ROARscores[[#This Row],[RAG52]]="A",1,IF(ROARscores[[#This Row],[RAG52]]="R",0,IF(ROARscores[[#This Row],[RAG52]]="LG",1.5))))</f>
        <v>2</v>
      </c>
      <c r="CX16" s="463"/>
      <c r="CY16" s="463"/>
      <c r="CZ16" s="463"/>
      <c r="DA16" s="463"/>
      <c r="DB16" s="463"/>
      <c r="DC16" s="463"/>
      <c r="DD16" s="463"/>
      <c r="DE16" s="463"/>
      <c r="DF16" s="463"/>
    </row>
    <row r="17" spans="1:110" s="436" customFormat="1">
      <c r="A17" s="397"/>
      <c r="B17" s="504" t="s">
        <v>885</v>
      </c>
      <c r="C17" s="353" t="s">
        <v>930</v>
      </c>
      <c r="D17" s="354">
        <v>2016</v>
      </c>
      <c r="E17" s="398" t="s">
        <v>1146</v>
      </c>
      <c r="F17" s="399" t="str">
        <f t="shared" si="0"/>
        <v>decrease</v>
      </c>
      <c r="G17" s="400">
        <f t="shared" si="1"/>
        <v>-3.6666666666666679</v>
      </c>
      <c r="H17" s="401">
        <v>22.791666666666664</v>
      </c>
      <c r="I17" s="710">
        <f>RANK(ROARscores[[#This Row],[Total]],ROARscores[Total],0)</f>
        <v>35</v>
      </c>
      <c r="J17" s="402" t="s">
        <v>1147</v>
      </c>
      <c r="K17" s="403">
        <v>22.791666666666664</v>
      </c>
      <c r="L17" s="404" t="s">
        <v>1147</v>
      </c>
      <c r="M17" s="405">
        <v>17.791666666666664</v>
      </c>
      <c r="N17" s="406">
        <v>0.8087121212121211</v>
      </c>
      <c r="O17" s="405">
        <v>7.7916666666666661</v>
      </c>
      <c r="P17" s="406">
        <v>0.70833333333333326</v>
      </c>
      <c r="Q17" s="405">
        <v>5</v>
      </c>
      <c r="R17" s="407">
        <v>0.83333333333333337</v>
      </c>
      <c r="S17" s="408">
        <v>5</v>
      </c>
      <c r="T17" s="407">
        <v>1</v>
      </c>
      <c r="U17" s="409">
        <v>5</v>
      </c>
      <c r="V17" s="410">
        <v>0.625</v>
      </c>
      <c r="W17" s="411">
        <v>5</v>
      </c>
      <c r="X17" s="412">
        <v>0.625</v>
      </c>
      <c r="Y17" s="413">
        <v>26.458333333333332</v>
      </c>
      <c r="Z17" s="421">
        <f>RANK(ROARscores[[#This Row],[Total10]],ROARscores[Total10],0)</f>
        <v>7</v>
      </c>
      <c r="AA17" s="406" t="s">
        <v>1147</v>
      </c>
      <c r="AB17" s="405">
        <v>18.875</v>
      </c>
      <c r="AC17" s="407" t="s">
        <v>1147</v>
      </c>
      <c r="AD17" s="413">
        <v>10.875</v>
      </c>
      <c r="AE17" s="407">
        <v>0.90625</v>
      </c>
      <c r="AF17" s="414">
        <v>8</v>
      </c>
      <c r="AG17" s="405">
        <v>1</v>
      </c>
      <c r="AH17" s="408">
        <v>7.583333333333333</v>
      </c>
      <c r="AI17" s="408">
        <v>0.7583333333333333</v>
      </c>
      <c r="AJ17" s="415">
        <v>5.666666666666667</v>
      </c>
      <c r="AK17" s="416">
        <v>5.208333333333333</v>
      </c>
      <c r="AL17" s="417">
        <v>8</v>
      </c>
      <c r="AM17" s="418">
        <v>7.583333333333333</v>
      </c>
      <c r="AN17" s="406">
        <v>4.0416666666666679</v>
      </c>
      <c r="AO17" s="419">
        <v>14.833333333333332</v>
      </c>
      <c r="AP17" s="713">
        <f>RANK(ROARscores[[#This Row],[Total21]],ROARscores[Total21],0)</f>
        <v>19</v>
      </c>
      <c r="AQ17" s="407" t="s">
        <v>1147</v>
      </c>
      <c r="AR17" s="420">
        <v>7.833333333333333</v>
      </c>
      <c r="AS17" s="419">
        <v>0.65277777777777779</v>
      </c>
      <c r="AT17" s="421">
        <v>7</v>
      </c>
      <c r="AU17" s="437">
        <v>0.875</v>
      </c>
      <c r="AV17" s="423">
        <v>3.5</v>
      </c>
      <c r="AW17" s="424">
        <v>4.333333333333333</v>
      </c>
      <c r="AX17" s="416">
        <v>7</v>
      </c>
      <c r="AY17" s="417" t="s">
        <v>563</v>
      </c>
      <c r="AZ17" s="425" t="s">
        <v>563</v>
      </c>
      <c r="BA17" s="426">
        <v>-1.1666666666666679</v>
      </c>
      <c r="BB17" s="427">
        <v>16</v>
      </c>
      <c r="BC17" s="429">
        <f>RANK(ROARscores[[#This Row],[Total32]],ROARscores[Total32],0)</f>
        <v>15</v>
      </c>
      <c r="BD17" s="428" t="s">
        <v>1147</v>
      </c>
      <c r="BE17" s="425">
        <v>8</v>
      </c>
      <c r="BF17" s="429">
        <v>0.66666666666666663</v>
      </c>
      <c r="BG17" s="417">
        <v>8</v>
      </c>
      <c r="BH17" s="424">
        <v>1</v>
      </c>
      <c r="BI17" s="430">
        <v>2</v>
      </c>
      <c r="BJ17" s="417">
        <v>6</v>
      </c>
      <c r="BK17" s="425">
        <v>8</v>
      </c>
      <c r="BL17" s="426">
        <v>1</v>
      </c>
      <c r="BM17" s="427">
        <v>15</v>
      </c>
      <c r="BN17" s="429">
        <f>RANK(ROARscores[[#This Row],[Total41]],ROARscores[Total41],0)</f>
        <v>19</v>
      </c>
      <c r="BO17" s="428" t="s">
        <v>1147</v>
      </c>
      <c r="BP17" s="425">
        <v>8</v>
      </c>
      <c r="BQ17" s="429">
        <v>0.66666666666666663</v>
      </c>
      <c r="BR17" s="429">
        <v>7</v>
      </c>
      <c r="BS17" s="419">
        <v>0.875</v>
      </c>
      <c r="BT17" s="431">
        <v>4</v>
      </c>
      <c r="BU17" s="432">
        <v>4</v>
      </c>
      <c r="BV17" s="425">
        <v>7</v>
      </c>
      <c r="BW17" s="426">
        <v>-2</v>
      </c>
      <c r="BX17" s="427">
        <v>17</v>
      </c>
      <c r="BY17" s="429">
        <f>RANK(ROARscores[[#This Row],[Total51]],ROARscores[Total51],0)</f>
        <v>8</v>
      </c>
      <c r="BZ17" s="428" t="s">
        <v>1147</v>
      </c>
      <c r="CA17" s="425">
        <v>9</v>
      </c>
      <c r="CB17" s="429">
        <v>0.75</v>
      </c>
      <c r="CC17" s="417">
        <v>8</v>
      </c>
      <c r="CD17" s="433">
        <v>1</v>
      </c>
      <c r="CE17" s="434">
        <v>6</v>
      </c>
      <c r="CF17" s="435">
        <v>3</v>
      </c>
      <c r="CG17" s="433">
        <v>8</v>
      </c>
      <c r="CH17" s="434">
        <v>3</v>
      </c>
      <c r="CI17" s="435">
        <v>28</v>
      </c>
      <c r="CL17" s="512"/>
      <c r="CM17" s="512"/>
      <c r="CN17" s="512"/>
      <c r="CO17" s="512"/>
      <c r="CP17" s="512"/>
      <c r="CQ17" s="512"/>
      <c r="CR17" s="512">
        <f>IF(ROARscores[[#This Row],[RAG]]="G",2,IF(ROARscores[[#This Row],[RAG]]="Y",1,IF(ROARscores[[#This Row],[RAG]]="R",0,IF(ROARscores[[#This Row],[RAG]]="LG",1.5))))</f>
        <v>2</v>
      </c>
      <c r="CS17" s="512">
        <f>IF(ROARscores[[#This Row],[RAG11]]="G",2,IF(ROARscores[[#This Row],[RAG11]]="Y",1,IF(ROARscores[[#This Row],[RAG11]]="R",0,IF(ROARscores[[#This Row],[RAG11]]="LG",1.5))))</f>
        <v>2</v>
      </c>
      <c r="CT17" s="512">
        <f>IF(ROARscores[[#This Row],[RAG22]]="G",2,IF(ROARscores[[#This Row],[RAG22]]="Y",1,IF(ROARscores[[#This Row],[RAG22]]="R",0,IF(ROARscores[[#This Row],[RAG22]]="LG",1.5))))</f>
        <v>2</v>
      </c>
      <c r="CU17" s="512">
        <f>IF(ROARscores[[#This Row],[RAG33]]="G",2,IF(ROARscores[[#This Row],[RAG33]]="Y",1,IF(ROARscores[[#This Row],[RAG33]]="R",0,IF(ROARscores[[#This Row],[RAG33]]="LG",1.5))))</f>
        <v>2</v>
      </c>
      <c r="CV17" s="512">
        <f>IF(ROARscores[[#This Row],[RAG42]]="G",2,IF(ROARscores[[#This Row],[RAG42]]="Y",1,IF(ROARscores[[#This Row],[RAG42]]="R",0,IF(ROARscores[[#This Row],[RAG42]]="LG",1.5))))</f>
        <v>2</v>
      </c>
      <c r="CW17" s="512">
        <f>IF(ROARscores[[#This Row],[RAG52]]="G",2,IF(ROARscores[[#This Row],[RAG52]]="A",1,IF(ROARscores[[#This Row],[RAG52]]="R",0,IF(ROARscores[[#This Row],[RAG52]]="LG",1.5))))</f>
        <v>2</v>
      </c>
      <c r="CY17" s="436">
        <v>71</v>
      </c>
      <c r="CZ17" s="436">
        <v>79</v>
      </c>
      <c r="DA17" s="462">
        <v>69</v>
      </c>
      <c r="DB17" s="462">
        <v>90</v>
      </c>
      <c r="DC17" s="462">
        <v>88</v>
      </c>
      <c r="DD17" s="462">
        <v>76</v>
      </c>
      <c r="DE17" s="462">
        <v>83</v>
      </c>
      <c r="DF17" s="462">
        <v>88</v>
      </c>
    </row>
    <row r="18" spans="1:110" s="436" customFormat="1">
      <c r="A18" s="397"/>
      <c r="B18" s="504" t="s">
        <v>871</v>
      </c>
      <c r="C18" s="353" t="s">
        <v>930</v>
      </c>
      <c r="D18" s="354">
        <v>2016</v>
      </c>
      <c r="E18" s="398" t="s">
        <v>1151</v>
      </c>
      <c r="F18" s="399" t="str">
        <f t="shared" si="0"/>
        <v>decrease</v>
      </c>
      <c r="G18" s="400">
        <f t="shared" si="1"/>
        <v>-10.854166666666668</v>
      </c>
      <c r="H18" s="469">
        <v>13.645833333333332</v>
      </c>
      <c r="I18" s="712">
        <f>RANK(ROARscores[[#This Row],[Total]],ROARscores[Total],0)</f>
        <v>45</v>
      </c>
      <c r="J18" s="402" t="s">
        <v>1148</v>
      </c>
      <c r="K18" s="403">
        <v>13.645833333333332</v>
      </c>
      <c r="L18" s="404" t="s">
        <v>1148</v>
      </c>
      <c r="M18" s="405">
        <v>5.645833333333333</v>
      </c>
      <c r="N18" s="406">
        <v>0.25662878787878785</v>
      </c>
      <c r="O18" s="405">
        <v>2.395833333333333</v>
      </c>
      <c r="P18" s="406">
        <v>0.21780303030303028</v>
      </c>
      <c r="Q18" s="405">
        <v>1.75</v>
      </c>
      <c r="R18" s="407">
        <v>0.29166666666666669</v>
      </c>
      <c r="S18" s="408">
        <v>1.5</v>
      </c>
      <c r="T18" s="407">
        <v>0.3</v>
      </c>
      <c r="U18" s="409">
        <v>8</v>
      </c>
      <c r="V18" s="410">
        <v>1</v>
      </c>
      <c r="W18" s="411">
        <v>8</v>
      </c>
      <c r="X18" s="412">
        <v>1</v>
      </c>
      <c r="Y18" s="413">
        <v>24.5</v>
      </c>
      <c r="Z18" s="421">
        <f>RANK(ROARscores[[#This Row],[Total10]],ROARscores[Total10],0)</f>
        <v>18</v>
      </c>
      <c r="AA18" s="406" t="s">
        <v>1147</v>
      </c>
      <c r="AB18" s="405">
        <v>18</v>
      </c>
      <c r="AC18" s="407" t="s">
        <v>1147</v>
      </c>
      <c r="AD18" s="413">
        <v>10</v>
      </c>
      <c r="AE18" s="407">
        <v>0.83333333333333337</v>
      </c>
      <c r="AF18" s="414">
        <v>8</v>
      </c>
      <c r="AG18" s="405">
        <v>1</v>
      </c>
      <c r="AH18" s="408">
        <v>6.5</v>
      </c>
      <c r="AI18" s="408">
        <v>0.65</v>
      </c>
      <c r="AJ18" s="415">
        <v>6</v>
      </c>
      <c r="AK18" s="416">
        <v>4</v>
      </c>
      <c r="AL18" s="417">
        <v>8</v>
      </c>
      <c r="AM18" s="418">
        <v>6.5</v>
      </c>
      <c r="AN18" s="406">
        <v>2.5</v>
      </c>
      <c r="AO18" s="419">
        <v>15.5</v>
      </c>
      <c r="AP18" s="713">
        <f>RANK(ROARscores[[#This Row],[Total21]],ROARscores[Total21],0)</f>
        <v>14</v>
      </c>
      <c r="AQ18" s="407" t="s">
        <v>1147</v>
      </c>
      <c r="AR18" s="420">
        <v>9.5</v>
      </c>
      <c r="AS18" s="419">
        <v>0.79166666666666663</v>
      </c>
      <c r="AT18" s="421">
        <v>6</v>
      </c>
      <c r="AU18" s="437">
        <v>0.75</v>
      </c>
      <c r="AV18" s="423">
        <v>4.75</v>
      </c>
      <c r="AW18" s="424">
        <v>4.75</v>
      </c>
      <c r="AX18" s="416">
        <v>6</v>
      </c>
      <c r="AY18" s="417" t="s">
        <v>563</v>
      </c>
      <c r="AZ18" s="425" t="s">
        <v>563</v>
      </c>
      <c r="BA18" s="426">
        <v>-0.5</v>
      </c>
      <c r="BB18" s="427">
        <v>16</v>
      </c>
      <c r="BC18" s="429">
        <f>RANK(ROARscores[[#This Row],[Total32]],ROARscores[Total32],0)</f>
        <v>15</v>
      </c>
      <c r="BD18" s="428" t="s">
        <v>1147</v>
      </c>
      <c r="BE18" s="425">
        <v>8</v>
      </c>
      <c r="BF18" s="429">
        <v>0.66666666666666663</v>
      </c>
      <c r="BG18" s="417">
        <v>8</v>
      </c>
      <c r="BH18" s="424">
        <v>1</v>
      </c>
      <c r="BI18" s="430">
        <v>5</v>
      </c>
      <c r="BJ18" s="417">
        <v>3</v>
      </c>
      <c r="BK18" s="425">
        <v>8</v>
      </c>
      <c r="BL18" s="426">
        <v>-1</v>
      </c>
      <c r="BM18" s="427">
        <v>17</v>
      </c>
      <c r="BN18" s="429">
        <f>RANK(ROARscores[[#This Row],[Total41]],ROARscores[Total41],0)</f>
        <v>2</v>
      </c>
      <c r="BO18" s="428" t="s">
        <v>1147</v>
      </c>
      <c r="BP18" s="425">
        <v>9</v>
      </c>
      <c r="BQ18" s="429">
        <v>0.75</v>
      </c>
      <c r="BR18" s="429">
        <v>8</v>
      </c>
      <c r="BS18" s="419">
        <v>1</v>
      </c>
      <c r="BT18" s="451">
        <v>5</v>
      </c>
      <c r="BU18" s="452">
        <v>4</v>
      </c>
      <c r="BV18" s="444">
        <v>8</v>
      </c>
      <c r="BW18" s="448">
        <v>6</v>
      </c>
      <c r="BX18" s="449">
        <v>11</v>
      </c>
      <c r="BY18" s="445">
        <f>RANK(ROARscores[[#This Row],[Total51]],ROARscores[Total51],0)</f>
        <v>41</v>
      </c>
      <c r="BZ18" s="450" t="s">
        <v>1150</v>
      </c>
      <c r="CA18" s="444">
        <v>5</v>
      </c>
      <c r="CB18" s="445">
        <v>0.41666666666666669</v>
      </c>
      <c r="CC18" s="446">
        <v>6</v>
      </c>
      <c r="CD18" s="433">
        <v>0.75</v>
      </c>
      <c r="CE18" s="434">
        <v>2</v>
      </c>
      <c r="CF18" s="435">
        <v>3</v>
      </c>
      <c r="CG18" s="433">
        <v>6</v>
      </c>
      <c r="CH18" s="434">
        <v>7</v>
      </c>
      <c r="CI18" s="435">
        <v>7</v>
      </c>
      <c r="CJ18" s="463"/>
      <c r="CK18" s="463"/>
      <c r="CL18" s="493"/>
      <c r="CM18" s="493"/>
      <c r="CN18" s="493"/>
      <c r="CO18" s="493"/>
      <c r="CP18" s="493"/>
      <c r="CQ18" s="493"/>
      <c r="CR18" s="493">
        <f>IF(ROARscores[[#This Row],[RAG]]="G",2,IF(ROARscores[[#This Row],[RAG]]="Y",1,IF(ROARscores[[#This Row],[RAG]]="R",0,IF(ROARscores[[#This Row],[RAG]]="LG",1.5))))</f>
        <v>1</v>
      </c>
      <c r="CS18" s="493">
        <f>IF(ROARscores[[#This Row],[RAG11]]="G",2,IF(ROARscores[[#This Row],[RAG11]]="Y",1,IF(ROARscores[[#This Row],[RAG11]]="R",0,IF(ROARscores[[#This Row],[RAG11]]="LG",1.5))))</f>
        <v>2</v>
      </c>
      <c r="CT18" s="493">
        <f>IF(ROARscores[[#This Row],[RAG22]]="G",2,IF(ROARscores[[#This Row],[RAG22]]="Y",1,IF(ROARscores[[#This Row],[RAG22]]="R",0,IF(ROARscores[[#This Row],[RAG22]]="LG",1.5))))</f>
        <v>2</v>
      </c>
      <c r="CU18" s="493">
        <f>IF(ROARscores[[#This Row],[RAG33]]="G",2,IF(ROARscores[[#This Row],[RAG33]]="Y",1,IF(ROARscores[[#This Row],[RAG33]]="R",0,IF(ROARscores[[#This Row],[RAG33]]="LG",1.5))))</f>
        <v>2</v>
      </c>
      <c r="CV18" s="493">
        <f>IF(ROARscores[[#This Row],[RAG42]]="G",2,IF(ROARscores[[#This Row],[RAG42]]="Y",1,IF(ROARscores[[#This Row],[RAG42]]="R",0,IF(ROARscores[[#This Row],[RAG42]]="LG",1.5))))</f>
        <v>2</v>
      </c>
      <c r="CW18" s="493">
        <f>IF(ROARscores[[#This Row],[RAG52]]="G",2,IF(ROARscores[[#This Row],[RAG52]]="A",1,IF(ROARscores[[#This Row],[RAG52]]="R",0,IF(ROARscores[[#This Row],[RAG52]]="LG",1.5))))</f>
        <v>1</v>
      </c>
      <c r="CY18" s="436">
        <v>59</v>
      </c>
      <c r="CZ18" s="436">
        <v>67</v>
      </c>
      <c r="DA18" s="462">
        <v>56</v>
      </c>
      <c r="DB18" s="462">
        <v>90</v>
      </c>
      <c r="DC18" s="462">
        <v>71</v>
      </c>
      <c r="DD18" s="462">
        <v>66</v>
      </c>
      <c r="DE18" s="462">
        <v>67</v>
      </c>
      <c r="DF18" s="462">
        <v>68</v>
      </c>
    </row>
    <row r="19" spans="1:110" s="436" customFormat="1">
      <c r="A19" s="397"/>
      <c r="B19" s="504" t="s">
        <v>872</v>
      </c>
      <c r="C19" s="353" t="s">
        <v>930</v>
      </c>
      <c r="D19" s="354">
        <v>2016</v>
      </c>
      <c r="E19" s="398" t="s">
        <v>1146</v>
      </c>
      <c r="F19" s="399" t="str">
        <f t="shared" si="0"/>
        <v>decrease</v>
      </c>
      <c r="G19" s="400">
        <f t="shared" si="1"/>
        <v>-3.5333333333333314</v>
      </c>
      <c r="H19" s="401">
        <v>22.333333333333336</v>
      </c>
      <c r="I19" s="710">
        <f>RANK(ROARscores[[#This Row],[Total]],ROARscores[Total],0)</f>
        <v>36</v>
      </c>
      <c r="J19" s="402" t="s">
        <v>1147</v>
      </c>
      <c r="K19" s="403">
        <v>22.333333333333336</v>
      </c>
      <c r="L19" s="404" t="s">
        <v>1147</v>
      </c>
      <c r="M19" s="405">
        <v>14.333333333333334</v>
      </c>
      <c r="N19" s="406">
        <v>0.65151515151515149</v>
      </c>
      <c r="O19" s="405">
        <v>5.8333333333333339</v>
      </c>
      <c r="P19" s="406">
        <v>0.53030303030303039</v>
      </c>
      <c r="Q19" s="405">
        <v>3.5</v>
      </c>
      <c r="R19" s="407">
        <v>0.58333333333333337</v>
      </c>
      <c r="S19" s="408">
        <v>5</v>
      </c>
      <c r="T19" s="407">
        <v>1</v>
      </c>
      <c r="U19" s="409">
        <v>8</v>
      </c>
      <c r="V19" s="410">
        <v>1</v>
      </c>
      <c r="W19" s="411">
        <v>8</v>
      </c>
      <c r="X19" s="412">
        <v>1</v>
      </c>
      <c r="Y19" s="413">
        <v>25.866666666666667</v>
      </c>
      <c r="Z19" s="421">
        <f>RANK(ROARscores[[#This Row],[Total10]],ROARscores[Total10],0)</f>
        <v>11</v>
      </c>
      <c r="AA19" s="406" t="s">
        <v>1147</v>
      </c>
      <c r="AB19" s="405">
        <v>18.666666666666668</v>
      </c>
      <c r="AC19" s="407" t="s">
        <v>1147</v>
      </c>
      <c r="AD19" s="413">
        <v>10.666666666666668</v>
      </c>
      <c r="AE19" s="407">
        <v>0.88888888888888895</v>
      </c>
      <c r="AF19" s="414">
        <v>8</v>
      </c>
      <c r="AG19" s="405">
        <v>1</v>
      </c>
      <c r="AH19" s="408">
        <v>7.2</v>
      </c>
      <c r="AI19" s="408">
        <v>0.72</v>
      </c>
      <c r="AJ19" s="415">
        <v>5.833333333333333</v>
      </c>
      <c r="AK19" s="416">
        <v>4.8333333333333339</v>
      </c>
      <c r="AL19" s="417">
        <v>8</v>
      </c>
      <c r="AM19" s="418">
        <v>7.2</v>
      </c>
      <c r="AN19" s="406">
        <v>3.6666666666666679</v>
      </c>
      <c r="AO19" s="419">
        <v>15</v>
      </c>
      <c r="AP19" s="713">
        <f>RANK(ROARscores[[#This Row],[Total21]],ROARscores[Total21],0)</f>
        <v>16</v>
      </c>
      <c r="AQ19" s="407" t="s">
        <v>1147</v>
      </c>
      <c r="AR19" s="420">
        <v>8</v>
      </c>
      <c r="AS19" s="419">
        <v>0.66666666666666663</v>
      </c>
      <c r="AT19" s="421">
        <v>7</v>
      </c>
      <c r="AU19" s="437">
        <v>0.875</v>
      </c>
      <c r="AV19" s="423">
        <v>3.6666666666666665</v>
      </c>
      <c r="AW19" s="424">
        <v>4.333333333333333</v>
      </c>
      <c r="AX19" s="416">
        <v>7</v>
      </c>
      <c r="AY19" s="417" t="s">
        <v>563</v>
      </c>
      <c r="AZ19" s="425" t="s">
        <v>563</v>
      </c>
      <c r="BA19" s="426">
        <v>-1</v>
      </c>
      <c r="BB19" s="427">
        <v>16</v>
      </c>
      <c r="BC19" s="429">
        <f>RANK(ROARscores[[#This Row],[Total32]],ROARscores[Total32],0)</f>
        <v>15</v>
      </c>
      <c r="BD19" s="428" t="s">
        <v>1147</v>
      </c>
      <c r="BE19" s="425">
        <v>8</v>
      </c>
      <c r="BF19" s="429">
        <v>0.66666666666666663</v>
      </c>
      <c r="BG19" s="417">
        <v>8</v>
      </c>
      <c r="BH19" s="424">
        <v>1</v>
      </c>
      <c r="BI19" s="430">
        <v>4</v>
      </c>
      <c r="BJ19" s="417">
        <v>4</v>
      </c>
      <c r="BK19" s="425">
        <v>8</v>
      </c>
      <c r="BL19" s="426">
        <v>0</v>
      </c>
      <c r="BM19" s="427">
        <v>16</v>
      </c>
      <c r="BN19" s="429">
        <f>RANK(ROARscores[[#This Row],[Total41]],ROARscores[Total41],0)</f>
        <v>9</v>
      </c>
      <c r="BO19" s="428" t="s">
        <v>1147</v>
      </c>
      <c r="BP19" s="425">
        <v>9</v>
      </c>
      <c r="BQ19" s="429">
        <v>0.75</v>
      </c>
      <c r="BR19" s="429">
        <v>7</v>
      </c>
      <c r="BS19" s="419">
        <v>0.875</v>
      </c>
      <c r="BT19" s="454">
        <v>6</v>
      </c>
      <c r="BU19" s="455">
        <v>3</v>
      </c>
      <c r="BV19" s="456">
        <v>7</v>
      </c>
      <c r="BW19" s="426">
        <v>0</v>
      </c>
      <c r="BX19" s="457">
        <v>16</v>
      </c>
      <c r="BY19" s="429">
        <f>RANK(ROARscores[[#This Row],[Total51]],ROARscores[Total51],0)</f>
        <v>12</v>
      </c>
      <c r="BZ19" s="428" t="s">
        <v>1147</v>
      </c>
      <c r="CA19" s="456">
        <v>8</v>
      </c>
      <c r="CB19" s="458">
        <v>0.66666666666666663</v>
      </c>
      <c r="CC19" s="459">
        <v>8</v>
      </c>
      <c r="CD19" s="433">
        <v>1</v>
      </c>
      <c r="CE19" s="434">
        <v>4</v>
      </c>
      <c r="CF19" s="435">
        <v>4</v>
      </c>
      <c r="CG19" s="433">
        <v>8</v>
      </c>
      <c r="CH19" s="434">
        <v>10</v>
      </c>
      <c r="CI19" s="435">
        <v>35</v>
      </c>
      <c r="CJ19" s="463"/>
      <c r="CK19" s="463"/>
      <c r="CL19" s="493"/>
      <c r="CM19" s="493"/>
      <c r="CN19" s="493"/>
      <c r="CO19" s="493"/>
      <c r="CP19" s="493"/>
      <c r="CQ19" s="493"/>
      <c r="CR19" s="493">
        <f>IF(ROARscores[[#This Row],[RAG]]="G",2,IF(ROARscores[[#This Row],[RAG]]="Y",1,IF(ROARscores[[#This Row],[RAG]]="R",0,IF(ROARscores[[#This Row],[RAG]]="LG",1.5))))</f>
        <v>2</v>
      </c>
      <c r="CS19" s="493">
        <f>IF(ROARscores[[#This Row],[RAG11]]="G",2,IF(ROARscores[[#This Row],[RAG11]]="Y",1,IF(ROARscores[[#This Row],[RAG11]]="R",0,IF(ROARscores[[#This Row],[RAG11]]="LG",1.5))))</f>
        <v>2</v>
      </c>
      <c r="CT19" s="493">
        <f>IF(ROARscores[[#This Row],[RAG22]]="G",2,IF(ROARscores[[#This Row],[RAG22]]="Y",1,IF(ROARscores[[#This Row],[RAG22]]="R",0,IF(ROARscores[[#This Row],[RAG22]]="LG",1.5))))</f>
        <v>2</v>
      </c>
      <c r="CU19" s="493">
        <f>IF(ROARscores[[#This Row],[RAG33]]="G",2,IF(ROARscores[[#This Row],[RAG33]]="Y",1,IF(ROARscores[[#This Row],[RAG33]]="R",0,IF(ROARscores[[#This Row],[RAG33]]="LG",1.5))))</f>
        <v>2</v>
      </c>
      <c r="CV19" s="493">
        <f>IF(ROARscores[[#This Row],[RAG42]]="G",2,IF(ROARscores[[#This Row],[RAG42]]="Y",1,IF(ROARscores[[#This Row],[RAG42]]="R",0,IF(ROARscores[[#This Row],[RAG42]]="LG",1.5))))</f>
        <v>2</v>
      </c>
      <c r="CW19" s="493">
        <f>IF(ROARscores[[#This Row],[RAG52]]="G",2,IF(ROARscores[[#This Row],[RAG52]]="A",1,IF(ROARscores[[#This Row],[RAG52]]="R",0,IF(ROARscores[[#This Row],[RAG52]]="LG",1.5))))</f>
        <v>2</v>
      </c>
      <c r="CX19" s="463"/>
      <c r="CY19" s="463"/>
      <c r="CZ19" s="463"/>
      <c r="DA19" s="463"/>
      <c r="DB19" s="463"/>
      <c r="DC19" s="463"/>
      <c r="DD19" s="463"/>
      <c r="DE19" s="463"/>
      <c r="DF19" s="463"/>
    </row>
    <row r="20" spans="1:110" s="436" customFormat="1">
      <c r="A20" s="397"/>
      <c r="B20" s="504" t="s">
        <v>868</v>
      </c>
      <c r="C20" s="353" t="s">
        <v>930</v>
      </c>
      <c r="D20" s="354">
        <v>2016</v>
      </c>
      <c r="E20" s="398" t="s">
        <v>1151</v>
      </c>
      <c r="F20" s="399" t="str">
        <f t="shared" si="0"/>
        <v>decrease</v>
      </c>
      <c r="G20" s="400">
        <f t="shared" si="1"/>
        <v>-1.625</v>
      </c>
      <c r="H20" s="401">
        <v>24.875</v>
      </c>
      <c r="I20" s="710">
        <f>RANK(ROARscores[[#This Row],[Total]],ROARscores[Total],0)</f>
        <v>21</v>
      </c>
      <c r="J20" s="402" t="s">
        <v>1147</v>
      </c>
      <c r="K20" s="403">
        <v>22.875</v>
      </c>
      <c r="L20" s="404" t="s">
        <v>1147</v>
      </c>
      <c r="M20" s="405">
        <v>16.875</v>
      </c>
      <c r="N20" s="406">
        <v>0.76704545454545459</v>
      </c>
      <c r="O20" s="405">
        <v>6.875</v>
      </c>
      <c r="P20" s="406">
        <v>0.625</v>
      </c>
      <c r="Q20" s="405">
        <v>5</v>
      </c>
      <c r="R20" s="407">
        <v>0.83333333333333337</v>
      </c>
      <c r="S20" s="408">
        <v>5</v>
      </c>
      <c r="T20" s="407">
        <v>1</v>
      </c>
      <c r="U20" s="409">
        <v>8</v>
      </c>
      <c r="V20" s="410">
        <v>1</v>
      </c>
      <c r="W20" s="411">
        <v>6</v>
      </c>
      <c r="X20" s="412">
        <v>0.75</v>
      </c>
      <c r="Y20" s="413">
        <v>26.5</v>
      </c>
      <c r="Z20" s="421">
        <f>RANK(ROARscores[[#This Row],[Total10]],ROARscores[Total10],0)</f>
        <v>6</v>
      </c>
      <c r="AA20" s="406" t="s">
        <v>1147</v>
      </c>
      <c r="AB20" s="405">
        <v>17.5</v>
      </c>
      <c r="AC20" s="407" t="s">
        <v>1147</v>
      </c>
      <c r="AD20" s="413">
        <v>9.5</v>
      </c>
      <c r="AE20" s="407">
        <v>0.79166666666666663</v>
      </c>
      <c r="AF20" s="414">
        <v>8</v>
      </c>
      <c r="AG20" s="405">
        <v>1</v>
      </c>
      <c r="AH20" s="408">
        <v>9</v>
      </c>
      <c r="AI20" s="408">
        <v>0.9</v>
      </c>
      <c r="AJ20" s="415">
        <v>5</v>
      </c>
      <c r="AK20" s="416">
        <v>4.5</v>
      </c>
      <c r="AL20" s="417">
        <v>8</v>
      </c>
      <c r="AM20" s="418">
        <v>9</v>
      </c>
      <c r="AN20" s="406">
        <v>0.5</v>
      </c>
      <c r="AO20" s="419">
        <v>17</v>
      </c>
      <c r="AP20" s="713">
        <f>RANK(ROARscores[[#This Row],[Total21]],ROARscores[Total21],0)</f>
        <v>10</v>
      </c>
      <c r="AQ20" s="407" t="s">
        <v>1147</v>
      </c>
      <c r="AR20" s="420">
        <v>9</v>
      </c>
      <c r="AS20" s="419">
        <v>0.75</v>
      </c>
      <c r="AT20" s="421">
        <v>8</v>
      </c>
      <c r="AU20" s="437">
        <v>1</v>
      </c>
      <c r="AV20" s="423">
        <v>5</v>
      </c>
      <c r="AW20" s="424">
        <v>4</v>
      </c>
      <c r="AX20" s="416">
        <v>8</v>
      </c>
      <c r="AY20" s="417" t="s">
        <v>563</v>
      </c>
      <c r="AZ20" s="425" t="s">
        <v>563</v>
      </c>
      <c r="BA20" s="426">
        <v>2</v>
      </c>
      <c r="BB20" s="427">
        <v>15</v>
      </c>
      <c r="BC20" s="429">
        <f>RANK(ROARscores[[#This Row],[Total32]],ROARscores[Total32],0)</f>
        <v>25</v>
      </c>
      <c r="BD20" s="428" t="s">
        <v>1147</v>
      </c>
      <c r="BE20" s="425">
        <v>7</v>
      </c>
      <c r="BF20" s="429">
        <v>0.58333333333333337</v>
      </c>
      <c r="BG20" s="417">
        <v>8</v>
      </c>
      <c r="BH20" s="424">
        <v>1</v>
      </c>
      <c r="BI20" s="430">
        <v>3</v>
      </c>
      <c r="BJ20" s="417">
        <v>4</v>
      </c>
      <c r="BK20" s="425">
        <v>8</v>
      </c>
      <c r="BL20" s="426">
        <v>0</v>
      </c>
      <c r="BM20" s="427">
        <v>15</v>
      </c>
      <c r="BN20" s="429">
        <f>RANK(ROARscores[[#This Row],[Total41]],ROARscores[Total41],0)</f>
        <v>19</v>
      </c>
      <c r="BO20" s="428" t="s">
        <v>1147</v>
      </c>
      <c r="BP20" s="425">
        <v>8</v>
      </c>
      <c r="BQ20" s="429">
        <v>0.66666666666666663</v>
      </c>
      <c r="BR20" s="429">
        <v>7</v>
      </c>
      <c r="BS20" s="419">
        <v>0.875</v>
      </c>
      <c r="BT20" s="431">
        <v>5</v>
      </c>
      <c r="BU20" s="432">
        <v>3</v>
      </c>
      <c r="BV20" s="425">
        <v>7</v>
      </c>
      <c r="BW20" s="426">
        <v>1</v>
      </c>
      <c r="BX20" s="427">
        <v>14</v>
      </c>
      <c r="BY20" s="429">
        <f>RANK(ROARscores[[#This Row],[Total51]],ROARscores[Total51],0)</f>
        <v>26</v>
      </c>
      <c r="BZ20" s="428" t="s">
        <v>1147</v>
      </c>
      <c r="CA20" s="425">
        <v>7</v>
      </c>
      <c r="CB20" s="429">
        <v>0.58333333333333337</v>
      </c>
      <c r="CC20" s="417">
        <v>7</v>
      </c>
      <c r="CD20" s="433">
        <v>0.875</v>
      </c>
      <c r="CE20" s="434">
        <v>3</v>
      </c>
      <c r="CF20" s="435">
        <v>4</v>
      </c>
      <c r="CG20" s="433">
        <v>7</v>
      </c>
      <c r="CH20" s="434">
        <v>3</v>
      </c>
      <c r="CI20" s="435">
        <v>11</v>
      </c>
      <c r="CL20" s="512"/>
      <c r="CM20" s="512"/>
      <c r="CN20" s="512"/>
      <c r="CO20" s="512"/>
      <c r="CP20" s="512"/>
      <c r="CQ20" s="512"/>
      <c r="CR20" s="512">
        <f>IF(ROARscores[[#This Row],[RAG]]="G",2,IF(ROARscores[[#This Row],[RAG]]="Y",1,IF(ROARscores[[#This Row],[RAG]]="R",0,IF(ROARscores[[#This Row],[RAG]]="LG",1.5))))</f>
        <v>2</v>
      </c>
      <c r="CS20" s="512">
        <f>IF(ROARscores[[#This Row],[RAG11]]="G",2,IF(ROARscores[[#This Row],[RAG11]]="Y",1,IF(ROARscores[[#This Row],[RAG11]]="R",0,IF(ROARscores[[#This Row],[RAG11]]="LG",1.5))))</f>
        <v>2</v>
      </c>
      <c r="CT20" s="512">
        <f>IF(ROARscores[[#This Row],[RAG22]]="G",2,IF(ROARscores[[#This Row],[RAG22]]="Y",1,IF(ROARscores[[#This Row],[RAG22]]="R",0,IF(ROARscores[[#This Row],[RAG22]]="LG",1.5))))</f>
        <v>2</v>
      </c>
      <c r="CU20" s="512">
        <f>IF(ROARscores[[#This Row],[RAG33]]="G",2,IF(ROARscores[[#This Row],[RAG33]]="Y",1,IF(ROARscores[[#This Row],[RAG33]]="R",0,IF(ROARscores[[#This Row],[RAG33]]="LG",1.5))))</f>
        <v>2</v>
      </c>
      <c r="CV20" s="512">
        <f>IF(ROARscores[[#This Row],[RAG42]]="G",2,IF(ROARscores[[#This Row],[RAG42]]="Y",1,IF(ROARscores[[#This Row],[RAG42]]="R",0,IF(ROARscores[[#This Row],[RAG42]]="LG",1.5))))</f>
        <v>2</v>
      </c>
      <c r="CW20" s="512">
        <f>IF(ROARscores[[#This Row],[RAG52]]="G",2,IF(ROARscores[[#This Row],[RAG52]]="A",1,IF(ROARscores[[#This Row],[RAG52]]="R",0,IF(ROARscores[[#This Row],[RAG52]]="LG",1.5))))</f>
        <v>2</v>
      </c>
      <c r="CX20" s="460"/>
      <c r="CY20" s="460"/>
      <c r="CZ20" s="460"/>
      <c r="DA20" s="460"/>
      <c r="DB20" s="460"/>
      <c r="DC20" s="460"/>
      <c r="DD20" s="460"/>
      <c r="DE20" s="460"/>
      <c r="DF20" s="460"/>
    </row>
    <row r="21" spans="1:110" s="436" customFormat="1">
      <c r="A21" s="397"/>
      <c r="B21" s="504" t="s">
        <v>867</v>
      </c>
      <c r="C21" s="353" t="s">
        <v>930</v>
      </c>
      <c r="D21" s="354">
        <v>2016</v>
      </c>
      <c r="E21" s="464" t="s">
        <v>1146</v>
      </c>
      <c r="F21" s="399" t="str">
        <f t="shared" si="0"/>
        <v>decrease</v>
      </c>
      <c r="G21" s="400">
        <f t="shared" si="1"/>
        <v>-2.7916666666666679</v>
      </c>
      <c r="H21" s="468">
        <v>20.958333333333332</v>
      </c>
      <c r="I21" s="711">
        <f>RANK(ROARscores[[#This Row],[Total]],ROARscores[Total],0)</f>
        <v>39</v>
      </c>
      <c r="J21" s="402" t="s">
        <v>1152</v>
      </c>
      <c r="K21" s="403">
        <v>20.958333333333332</v>
      </c>
      <c r="L21" s="404" t="s">
        <v>1152</v>
      </c>
      <c r="M21" s="405">
        <v>13.958333333333332</v>
      </c>
      <c r="N21" s="406">
        <v>0.63446969696969691</v>
      </c>
      <c r="O21" s="405">
        <v>6.458333333333333</v>
      </c>
      <c r="P21" s="406">
        <v>0.58712121212121204</v>
      </c>
      <c r="Q21" s="405">
        <v>4</v>
      </c>
      <c r="R21" s="407">
        <v>0.66666666666666663</v>
      </c>
      <c r="S21" s="408">
        <v>3.5</v>
      </c>
      <c r="T21" s="407">
        <v>0.7</v>
      </c>
      <c r="U21" s="409">
        <v>7</v>
      </c>
      <c r="V21" s="410">
        <v>0.875</v>
      </c>
      <c r="W21" s="411">
        <v>7</v>
      </c>
      <c r="X21" s="412">
        <v>0.875</v>
      </c>
      <c r="Y21" s="413">
        <v>23.75</v>
      </c>
      <c r="Z21" s="421">
        <f>RANK(ROARscores[[#This Row],[Total10]],ROARscores[Total10],0)</f>
        <v>22</v>
      </c>
      <c r="AA21" s="406" t="s">
        <v>1147</v>
      </c>
      <c r="AB21" s="405">
        <v>15.25</v>
      </c>
      <c r="AC21" s="407" t="s">
        <v>1147</v>
      </c>
      <c r="AD21" s="413">
        <v>7.25</v>
      </c>
      <c r="AE21" s="407">
        <v>0.60416666666666663</v>
      </c>
      <c r="AF21" s="414">
        <v>8</v>
      </c>
      <c r="AG21" s="405">
        <v>1</v>
      </c>
      <c r="AH21" s="408">
        <v>8.5</v>
      </c>
      <c r="AI21" s="408">
        <v>0.85</v>
      </c>
      <c r="AJ21" s="415">
        <v>4.25</v>
      </c>
      <c r="AK21" s="416">
        <v>3</v>
      </c>
      <c r="AL21" s="417">
        <v>8</v>
      </c>
      <c r="AM21" s="418">
        <v>8.5</v>
      </c>
      <c r="AN21" s="406">
        <v>-0.75</v>
      </c>
      <c r="AO21" s="419">
        <v>16</v>
      </c>
      <c r="AP21" s="713">
        <f>RANK(ROARscores[[#This Row],[Total21]],ROARscores[Total21],0)</f>
        <v>12</v>
      </c>
      <c r="AQ21" s="407" t="s">
        <v>1147</v>
      </c>
      <c r="AR21" s="420">
        <v>9</v>
      </c>
      <c r="AS21" s="419">
        <v>0.75</v>
      </c>
      <c r="AT21" s="421">
        <v>7</v>
      </c>
      <c r="AU21" s="437">
        <v>0.875</v>
      </c>
      <c r="AV21" s="423">
        <v>5</v>
      </c>
      <c r="AW21" s="424">
        <v>4</v>
      </c>
      <c r="AX21" s="416">
        <v>7</v>
      </c>
      <c r="AY21" s="417" t="s">
        <v>563</v>
      </c>
      <c r="AZ21" s="425" t="s">
        <v>563</v>
      </c>
      <c r="BA21" s="426">
        <v>1</v>
      </c>
      <c r="BB21" s="427">
        <v>15</v>
      </c>
      <c r="BC21" s="429">
        <f>RANK(ROARscores[[#This Row],[Total32]],ROARscores[Total32],0)</f>
        <v>25</v>
      </c>
      <c r="BD21" s="428" t="s">
        <v>1147</v>
      </c>
      <c r="BE21" s="425">
        <v>7</v>
      </c>
      <c r="BF21" s="429">
        <v>0.58333333333333337</v>
      </c>
      <c r="BG21" s="417">
        <v>8</v>
      </c>
      <c r="BH21" s="424">
        <v>1</v>
      </c>
      <c r="BI21" s="447">
        <v>3</v>
      </c>
      <c r="BJ21" s="446">
        <v>4</v>
      </c>
      <c r="BK21" s="444">
        <v>8</v>
      </c>
      <c r="BL21" s="448">
        <v>2</v>
      </c>
      <c r="BM21" s="449">
        <v>13</v>
      </c>
      <c r="BN21" s="445">
        <f>RANK(ROARscores[[#This Row],[Total41]],ROARscores[Total41],0)</f>
        <v>31</v>
      </c>
      <c r="BO21" s="450" t="s">
        <v>1148</v>
      </c>
      <c r="BP21" s="444">
        <v>5</v>
      </c>
      <c r="BQ21" s="445">
        <v>0.41666666666666669</v>
      </c>
      <c r="BR21" s="445">
        <v>8</v>
      </c>
      <c r="BS21" s="419">
        <v>1</v>
      </c>
      <c r="BT21" s="454">
        <v>4</v>
      </c>
      <c r="BU21" s="455">
        <v>1</v>
      </c>
      <c r="BV21" s="456">
        <v>8</v>
      </c>
      <c r="BW21" s="426">
        <v>-2</v>
      </c>
      <c r="BX21" s="457">
        <v>15</v>
      </c>
      <c r="BY21" s="429">
        <f>RANK(ROARscores[[#This Row],[Total51]],ROARscores[Total51],0)</f>
        <v>19</v>
      </c>
      <c r="BZ21" s="428" t="s">
        <v>1147</v>
      </c>
      <c r="CA21" s="456">
        <v>8</v>
      </c>
      <c r="CB21" s="458">
        <v>0.66666666666666663</v>
      </c>
      <c r="CC21" s="459">
        <v>7</v>
      </c>
      <c r="CD21" s="433">
        <v>0.875</v>
      </c>
      <c r="CE21" s="434">
        <v>5</v>
      </c>
      <c r="CF21" s="435">
        <v>3</v>
      </c>
      <c r="CG21" s="433">
        <v>7</v>
      </c>
      <c r="CH21" s="434">
        <v>3</v>
      </c>
      <c r="CI21" s="435">
        <v>3</v>
      </c>
      <c r="CJ21" s="463"/>
      <c r="CK21" s="463"/>
      <c r="CL21" s="493"/>
      <c r="CM21" s="493"/>
      <c r="CN21" s="493"/>
      <c r="CO21" s="493"/>
      <c r="CP21" s="493"/>
      <c r="CQ21" s="493"/>
      <c r="CR21" s="493">
        <f>IF(ROARscores[[#This Row],[RAG]]="G",2,IF(ROARscores[[#This Row],[RAG]]="Y",1,IF(ROARscores[[#This Row],[RAG]]="R",0,IF(ROARscores[[#This Row],[RAG]]="LG",1.5))))</f>
        <v>1.5</v>
      </c>
      <c r="CS21" s="493">
        <f>IF(ROARscores[[#This Row],[RAG11]]="G",2,IF(ROARscores[[#This Row],[RAG11]]="Y",1,IF(ROARscores[[#This Row],[RAG11]]="R",0,IF(ROARscores[[#This Row],[RAG11]]="LG",1.5))))</f>
        <v>2</v>
      </c>
      <c r="CT21" s="493">
        <f>IF(ROARscores[[#This Row],[RAG22]]="G",2,IF(ROARscores[[#This Row],[RAG22]]="Y",1,IF(ROARscores[[#This Row],[RAG22]]="R",0,IF(ROARscores[[#This Row],[RAG22]]="LG",1.5))))</f>
        <v>2</v>
      </c>
      <c r="CU21" s="493">
        <f>IF(ROARscores[[#This Row],[RAG33]]="G",2,IF(ROARscores[[#This Row],[RAG33]]="Y",1,IF(ROARscores[[#This Row],[RAG33]]="R",0,IF(ROARscores[[#This Row],[RAG33]]="LG",1.5))))</f>
        <v>2</v>
      </c>
      <c r="CV21" s="493">
        <f>IF(ROARscores[[#This Row],[RAG42]]="G",2,IF(ROARscores[[#This Row],[RAG42]]="Y",1,IF(ROARscores[[#This Row],[RAG42]]="R",0,IF(ROARscores[[#This Row],[RAG42]]="LG",1.5))))</f>
        <v>1</v>
      </c>
      <c r="CW21" s="493">
        <f>IF(ROARscores[[#This Row],[RAG52]]="G",2,IF(ROARscores[[#This Row],[RAG52]]="A",1,IF(ROARscores[[#This Row],[RAG52]]="R",0,IF(ROARscores[[#This Row],[RAG52]]="LG",1.5))))</f>
        <v>2</v>
      </c>
    </row>
    <row r="22" spans="1:110" s="436" customFormat="1">
      <c r="A22" s="397"/>
      <c r="B22" s="504" t="s">
        <v>886</v>
      </c>
      <c r="C22" s="353" t="s">
        <v>930</v>
      </c>
      <c r="D22" s="354">
        <v>2016</v>
      </c>
      <c r="E22" s="398" t="s">
        <v>1151</v>
      </c>
      <c r="F22" s="399" t="str">
        <f t="shared" si="0"/>
        <v>increase</v>
      </c>
      <c r="G22" s="400">
        <f t="shared" si="1"/>
        <v>6.0625</v>
      </c>
      <c r="H22" s="401">
        <v>25.5</v>
      </c>
      <c r="I22" s="710">
        <f>RANK(ROARscores[[#This Row],[Total]],ROARscores[Total],0)</f>
        <v>18</v>
      </c>
      <c r="J22" s="402" t="s">
        <v>1147</v>
      </c>
      <c r="K22" s="403">
        <v>25.5</v>
      </c>
      <c r="L22" s="404" t="s">
        <v>1147</v>
      </c>
      <c r="M22" s="405">
        <v>17.5</v>
      </c>
      <c r="N22" s="406">
        <v>0.79545454545454541</v>
      </c>
      <c r="O22" s="405">
        <v>7</v>
      </c>
      <c r="P22" s="406">
        <v>0.63636363636363635</v>
      </c>
      <c r="Q22" s="405">
        <v>5.5</v>
      </c>
      <c r="R22" s="407">
        <v>0.91666666666666663</v>
      </c>
      <c r="S22" s="408">
        <v>5</v>
      </c>
      <c r="T22" s="407">
        <v>1</v>
      </c>
      <c r="U22" s="409">
        <v>8</v>
      </c>
      <c r="V22" s="410">
        <v>1</v>
      </c>
      <c r="W22" s="411">
        <v>8</v>
      </c>
      <c r="X22" s="412">
        <v>1</v>
      </c>
      <c r="Y22" s="413">
        <v>19.4375</v>
      </c>
      <c r="Z22" s="421">
        <f>RANK(ROARscores[[#This Row],[Total10]],ROARscores[Total10],0)</f>
        <v>39</v>
      </c>
      <c r="AA22" s="406" t="s">
        <v>1148</v>
      </c>
      <c r="AB22" s="405">
        <v>11.9375</v>
      </c>
      <c r="AC22" s="407" t="s">
        <v>1148</v>
      </c>
      <c r="AD22" s="413">
        <v>7.9375</v>
      </c>
      <c r="AE22" s="407">
        <v>0.66145833333333337</v>
      </c>
      <c r="AF22" s="414">
        <v>4</v>
      </c>
      <c r="AG22" s="405">
        <v>0.5</v>
      </c>
      <c r="AH22" s="408">
        <v>7.5</v>
      </c>
      <c r="AI22" s="408">
        <v>0.75</v>
      </c>
      <c r="AJ22" s="415">
        <v>5.125</v>
      </c>
      <c r="AK22" s="461">
        <v>2.8125</v>
      </c>
      <c r="AL22" s="446">
        <v>4</v>
      </c>
      <c r="AM22" s="418">
        <v>7.5</v>
      </c>
      <c r="AN22" s="406">
        <v>2.6875</v>
      </c>
      <c r="AO22" s="419">
        <v>9.25</v>
      </c>
      <c r="AP22" s="713">
        <f>RANK(ROARscores[[#This Row],[Total21]],ROARscores[Total21],0)</f>
        <v>41</v>
      </c>
      <c r="AQ22" s="407" t="s">
        <v>1148</v>
      </c>
      <c r="AR22" s="420">
        <v>5.25</v>
      </c>
      <c r="AS22" s="419">
        <v>0.4375</v>
      </c>
      <c r="AT22" s="421">
        <v>4</v>
      </c>
      <c r="AU22" s="437">
        <v>0.5</v>
      </c>
      <c r="AV22" s="423">
        <v>3.25</v>
      </c>
      <c r="AW22" s="424">
        <v>2</v>
      </c>
      <c r="AX22" s="461">
        <v>4</v>
      </c>
      <c r="AY22" s="446" t="s">
        <v>563</v>
      </c>
      <c r="AZ22" s="444" t="s">
        <v>563</v>
      </c>
      <c r="BA22" s="448">
        <v>-3.75</v>
      </c>
      <c r="BB22" s="449">
        <v>13</v>
      </c>
      <c r="BC22" s="445">
        <f>RANK(ROARscores[[#This Row],[Total32]],ROARscores[Total32],0)</f>
        <v>32</v>
      </c>
      <c r="BD22" s="450" t="s">
        <v>1148</v>
      </c>
      <c r="BE22" s="444">
        <v>5</v>
      </c>
      <c r="BF22" s="445">
        <v>0.41666666666666669</v>
      </c>
      <c r="BG22" s="446">
        <v>8</v>
      </c>
      <c r="BH22" s="424">
        <v>1</v>
      </c>
      <c r="BI22" s="447">
        <v>3</v>
      </c>
      <c r="BJ22" s="446">
        <v>2</v>
      </c>
      <c r="BK22" s="444">
        <v>8</v>
      </c>
      <c r="BL22" s="448">
        <v>2</v>
      </c>
      <c r="BM22" s="449">
        <v>11</v>
      </c>
      <c r="BN22" s="445">
        <f>RANK(ROARscores[[#This Row],[Total41]],ROARscores[Total41],0)</f>
        <v>40</v>
      </c>
      <c r="BO22" s="450" t="s">
        <v>1148</v>
      </c>
      <c r="BP22" s="444">
        <v>3</v>
      </c>
      <c r="BQ22" s="445">
        <v>0.25</v>
      </c>
      <c r="BR22" s="445">
        <v>8</v>
      </c>
      <c r="BS22" s="419">
        <v>1</v>
      </c>
      <c r="BT22" s="431">
        <v>2</v>
      </c>
      <c r="BU22" s="432">
        <v>1</v>
      </c>
      <c r="BV22" s="425">
        <v>8</v>
      </c>
      <c r="BW22" s="426">
        <v>-4</v>
      </c>
      <c r="BX22" s="427">
        <v>15</v>
      </c>
      <c r="BY22" s="429">
        <f>RANK(ROARscores[[#This Row],[Total51]],ROARscores[Total51],0)</f>
        <v>19</v>
      </c>
      <c r="BZ22" s="428" t="s">
        <v>1147</v>
      </c>
      <c r="CA22" s="425">
        <v>7</v>
      </c>
      <c r="CB22" s="429">
        <v>0.58333333333333337</v>
      </c>
      <c r="CC22" s="417">
        <v>8</v>
      </c>
      <c r="CD22" s="433">
        <v>1</v>
      </c>
      <c r="CE22" s="434">
        <v>4</v>
      </c>
      <c r="CF22" s="435">
        <v>3</v>
      </c>
      <c r="CG22" s="433">
        <v>8</v>
      </c>
      <c r="CH22" s="434">
        <v>8</v>
      </c>
      <c r="CI22" s="435">
        <v>19</v>
      </c>
      <c r="CL22" s="512"/>
      <c r="CM22" s="512"/>
      <c r="CN22" s="512"/>
      <c r="CO22" s="512"/>
      <c r="CP22" s="512"/>
      <c r="CQ22" s="512"/>
      <c r="CR22" s="512">
        <f>IF(ROARscores[[#This Row],[RAG]]="G",2,IF(ROARscores[[#This Row],[RAG]]="Y",1,IF(ROARscores[[#This Row],[RAG]]="R",0,IF(ROARscores[[#This Row],[RAG]]="LG",1.5))))</f>
        <v>2</v>
      </c>
      <c r="CS22" s="512">
        <f>IF(ROARscores[[#This Row],[RAG11]]="G",2,IF(ROARscores[[#This Row],[RAG11]]="Y",1,IF(ROARscores[[#This Row],[RAG11]]="R",0,IF(ROARscores[[#This Row],[RAG11]]="LG",1.5))))</f>
        <v>1</v>
      </c>
      <c r="CT22" s="512">
        <f>IF(ROARscores[[#This Row],[RAG22]]="G",2,IF(ROARscores[[#This Row],[RAG22]]="Y",1,IF(ROARscores[[#This Row],[RAG22]]="R",0,IF(ROARscores[[#This Row],[RAG22]]="LG",1.5))))</f>
        <v>1</v>
      </c>
      <c r="CU22" s="512">
        <f>IF(ROARscores[[#This Row],[RAG33]]="G",2,IF(ROARscores[[#This Row],[RAG33]]="Y",1,IF(ROARscores[[#This Row],[RAG33]]="R",0,IF(ROARscores[[#This Row],[RAG33]]="LG",1.5))))</f>
        <v>1</v>
      </c>
      <c r="CV22" s="512">
        <f>IF(ROARscores[[#This Row],[RAG42]]="G",2,IF(ROARscores[[#This Row],[RAG42]]="Y",1,IF(ROARscores[[#This Row],[RAG42]]="R",0,IF(ROARscores[[#This Row],[RAG42]]="LG",1.5))))</f>
        <v>1</v>
      </c>
      <c r="CW22" s="512">
        <f>IF(ROARscores[[#This Row],[RAG52]]="G",2,IF(ROARscores[[#This Row],[RAG52]]="A",1,IF(ROARscores[[#This Row],[RAG52]]="R",0,IF(ROARscores[[#This Row],[RAG52]]="LG",1.5))))</f>
        <v>2</v>
      </c>
    </row>
    <row r="23" spans="1:110" s="436" customFormat="1">
      <c r="A23" s="397"/>
      <c r="B23" s="504" t="s">
        <v>883</v>
      </c>
      <c r="C23" s="353" t="s">
        <v>930</v>
      </c>
      <c r="D23" s="354">
        <v>2016</v>
      </c>
      <c r="E23" s="398" t="s">
        <v>1146</v>
      </c>
      <c r="F23" s="399" t="str">
        <f t="shared" si="0"/>
        <v>decrease</v>
      </c>
      <c r="G23" s="400">
        <f t="shared" si="1"/>
        <v>-0.25</v>
      </c>
      <c r="H23" s="469">
        <v>14.75</v>
      </c>
      <c r="I23" s="712">
        <f>RANK(ROARscores[[#This Row],[Total]],ROARscores[Total],0)</f>
        <v>44</v>
      </c>
      <c r="J23" s="402" t="s">
        <v>1148</v>
      </c>
      <c r="K23" s="403">
        <v>14.75</v>
      </c>
      <c r="L23" s="404" t="s">
        <v>1148</v>
      </c>
      <c r="M23" s="405">
        <v>6.75</v>
      </c>
      <c r="N23" s="406">
        <v>0.30681818181818182</v>
      </c>
      <c r="O23" s="405">
        <v>2.9166666666666665</v>
      </c>
      <c r="P23" s="406">
        <v>0.26515151515151514</v>
      </c>
      <c r="Q23" s="405">
        <v>3.333333333333333</v>
      </c>
      <c r="R23" s="407">
        <v>0.55555555555555547</v>
      </c>
      <c r="S23" s="408">
        <v>0.5</v>
      </c>
      <c r="T23" s="407">
        <v>0.1</v>
      </c>
      <c r="U23" s="409">
        <v>8</v>
      </c>
      <c r="V23" s="410">
        <v>1</v>
      </c>
      <c r="W23" s="411">
        <v>8</v>
      </c>
      <c r="X23" s="412">
        <v>1</v>
      </c>
      <c r="Y23" s="413">
        <v>15</v>
      </c>
      <c r="Z23" s="421">
        <f>RANK(ROARscores[[#This Row],[Total10]],ROARscores[Total10],0)</f>
        <v>44</v>
      </c>
      <c r="AA23" s="406" t="s">
        <v>1148</v>
      </c>
      <c r="AB23" s="405">
        <v>10</v>
      </c>
      <c r="AC23" s="407" t="s">
        <v>1148</v>
      </c>
      <c r="AD23" s="413">
        <v>4</v>
      </c>
      <c r="AE23" s="407">
        <v>0.33333333333333331</v>
      </c>
      <c r="AF23" s="414">
        <v>6</v>
      </c>
      <c r="AG23" s="405">
        <v>0.75</v>
      </c>
      <c r="AH23" s="408">
        <v>5</v>
      </c>
      <c r="AI23" s="408">
        <v>0.5</v>
      </c>
      <c r="AJ23" s="415">
        <v>1.6666666666666667</v>
      </c>
      <c r="AK23" s="461">
        <v>2.3333333333333335</v>
      </c>
      <c r="AL23" s="446">
        <v>6</v>
      </c>
      <c r="AM23" s="418">
        <v>5</v>
      </c>
      <c r="AN23" s="406">
        <v>1</v>
      </c>
      <c r="AO23" s="419">
        <v>9</v>
      </c>
      <c r="AP23" s="713">
        <f>RANK(ROARscores[[#This Row],[Total21]],ROARscores[Total21],0)</f>
        <v>43</v>
      </c>
      <c r="AQ23" s="407" t="s">
        <v>1148</v>
      </c>
      <c r="AR23" s="420">
        <v>5</v>
      </c>
      <c r="AS23" s="419">
        <v>0.41666666666666669</v>
      </c>
      <c r="AT23" s="421">
        <v>4</v>
      </c>
      <c r="AU23" s="422">
        <v>0.5</v>
      </c>
      <c r="AV23" s="423">
        <v>3.9999999999999996</v>
      </c>
      <c r="AW23" s="424">
        <v>1</v>
      </c>
      <c r="AX23" s="461">
        <v>4</v>
      </c>
      <c r="AY23" s="446">
        <v>10</v>
      </c>
      <c r="AZ23" s="444">
        <v>0.76923076923076927</v>
      </c>
      <c r="BA23" s="448">
        <v>-3</v>
      </c>
      <c r="BB23" s="449">
        <v>12</v>
      </c>
      <c r="BC23" s="445">
        <f>RANK(ROARscores[[#This Row],[Total32]],ROARscores[Total32],0)</f>
        <v>37</v>
      </c>
      <c r="BD23" s="450" t="s">
        <v>1148</v>
      </c>
      <c r="BE23" s="444">
        <v>6</v>
      </c>
      <c r="BF23" s="445">
        <v>0.5</v>
      </c>
      <c r="BG23" s="446">
        <v>6</v>
      </c>
      <c r="BH23" s="424">
        <v>0.75</v>
      </c>
      <c r="BI23" s="447">
        <v>3</v>
      </c>
      <c r="BJ23" s="475">
        <v>3</v>
      </c>
      <c r="BK23" s="444">
        <v>6</v>
      </c>
      <c r="BL23" s="448">
        <v>2</v>
      </c>
      <c r="BM23" s="449">
        <v>10</v>
      </c>
      <c r="BN23" s="445">
        <f>RANK(ROARscores[[#This Row],[Total41]],ROARscores[Total41],0)</f>
        <v>44</v>
      </c>
      <c r="BO23" s="450" t="s">
        <v>1148</v>
      </c>
      <c r="BP23" s="444">
        <v>3</v>
      </c>
      <c r="BQ23" s="474">
        <v>0.25</v>
      </c>
      <c r="BR23" s="474">
        <v>7</v>
      </c>
      <c r="BS23" s="419">
        <v>0.875</v>
      </c>
      <c r="BT23" s="470">
        <v>3</v>
      </c>
      <c r="BU23" s="471">
        <v>0</v>
      </c>
      <c r="BV23" s="472">
        <v>7</v>
      </c>
      <c r="BW23" s="448">
        <v>1</v>
      </c>
      <c r="BX23" s="473">
        <v>9</v>
      </c>
      <c r="BY23" s="445">
        <f>RANK(ROARscores[[#This Row],[Total51]],ROARscores[Total51],0)</f>
        <v>45</v>
      </c>
      <c r="BZ23" s="450" t="s">
        <v>1150</v>
      </c>
      <c r="CA23" s="472">
        <v>5</v>
      </c>
      <c r="CB23" s="474">
        <v>0.41666666666666669</v>
      </c>
      <c r="CC23" s="475">
        <v>4</v>
      </c>
      <c r="CD23" s="433">
        <v>0.5</v>
      </c>
      <c r="CE23" s="434">
        <v>3</v>
      </c>
      <c r="CF23" s="435">
        <v>2</v>
      </c>
      <c r="CG23" s="433">
        <v>4</v>
      </c>
      <c r="CH23" s="434">
        <v>9</v>
      </c>
      <c r="CI23" s="435">
        <v>14</v>
      </c>
      <c r="CL23" s="512"/>
      <c r="CM23" s="512"/>
      <c r="CN23" s="512"/>
      <c r="CO23" s="512"/>
      <c r="CP23" s="512"/>
      <c r="CQ23" s="512"/>
      <c r="CR23" s="512">
        <f>IF(ROARscores[[#This Row],[RAG]]="G",2,IF(ROARscores[[#This Row],[RAG]]="Y",1,IF(ROARscores[[#This Row],[RAG]]="R",0,IF(ROARscores[[#This Row],[RAG]]="LG",1.5))))</f>
        <v>1</v>
      </c>
      <c r="CS23" s="512">
        <f>IF(ROARscores[[#This Row],[RAG11]]="G",2,IF(ROARscores[[#This Row],[RAG11]]="Y",1,IF(ROARscores[[#This Row],[RAG11]]="R",0,IF(ROARscores[[#This Row],[RAG11]]="LG",1.5))))</f>
        <v>1</v>
      </c>
      <c r="CT23" s="512">
        <f>IF(ROARscores[[#This Row],[RAG22]]="G",2,IF(ROARscores[[#This Row],[RAG22]]="Y",1,IF(ROARscores[[#This Row],[RAG22]]="R",0,IF(ROARscores[[#This Row],[RAG22]]="LG",1.5))))</f>
        <v>1</v>
      </c>
      <c r="CU23" s="512">
        <f>IF(ROARscores[[#This Row],[RAG33]]="G",2,IF(ROARscores[[#This Row],[RAG33]]="Y",1,IF(ROARscores[[#This Row],[RAG33]]="R",0,IF(ROARscores[[#This Row],[RAG33]]="LG",1.5))))</f>
        <v>1</v>
      </c>
      <c r="CV23" s="512">
        <f>IF(ROARscores[[#This Row],[RAG42]]="G",2,IF(ROARscores[[#This Row],[RAG42]]="Y",1,IF(ROARscores[[#This Row],[RAG42]]="R",0,IF(ROARscores[[#This Row],[RAG42]]="LG",1.5))))</f>
        <v>1</v>
      </c>
      <c r="CW23" s="512">
        <f>IF(ROARscores[[#This Row],[RAG52]]="G",2,IF(ROARscores[[#This Row],[RAG52]]="A",1,IF(ROARscores[[#This Row],[RAG52]]="R",0,IF(ROARscores[[#This Row],[RAG52]]="LG",1.5))))</f>
        <v>1</v>
      </c>
      <c r="CX23" s="463"/>
      <c r="CY23" s="463"/>
      <c r="CZ23" s="463"/>
      <c r="DA23" s="463"/>
      <c r="DB23" s="463"/>
      <c r="DC23" s="463"/>
      <c r="DD23" s="463"/>
      <c r="DE23" s="463"/>
      <c r="DF23" s="463"/>
    </row>
    <row r="24" spans="1:110" s="436" customFormat="1">
      <c r="A24" s="397"/>
      <c r="B24" s="504" t="s">
        <v>887</v>
      </c>
      <c r="C24" s="353" t="s">
        <v>930</v>
      </c>
      <c r="D24" s="354">
        <v>2016</v>
      </c>
      <c r="E24" s="398" t="s">
        <v>1146</v>
      </c>
      <c r="F24" s="399" t="str">
        <f t="shared" si="0"/>
        <v>increase</v>
      </c>
      <c r="G24" s="400">
        <f t="shared" si="1"/>
        <v>6.875</v>
      </c>
      <c r="H24" s="401">
        <v>28</v>
      </c>
      <c r="I24" s="710">
        <f>RANK(ROARscores[[#This Row],[Total]],ROARscores[Total],0)</f>
        <v>7</v>
      </c>
      <c r="J24" s="402" t="s">
        <v>1147</v>
      </c>
      <c r="K24" s="403">
        <v>28</v>
      </c>
      <c r="L24" s="404" t="s">
        <v>1147</v>
      </c>
      <c r="M24" s="405">
        <v>20</v>
      </c>
      <c r="N24" s="406">
        <v>0.90909090909090906</v>
      </c>
      <c r="O24" s="405">
        <v>10.375</v>
      </c>
      <c r="P24" s="406">
        <v>0.94318181818181823</v>
      </c>
      <c r="Q24" s="405">
        <v>4.625</v>
      </c>
      <c r="R24" s="407">
        <v>0.77083333333333337</v>
      </c>
      <c r="S24" s="408">
        <v>5</v>
      </c>
      <c r="T24" s="407">
        <v>1</v>
      </c>
      <c r="U24" s="409">
        <v>8</v>
      </c>
      <c r="V24" s="410">
        <v>1</v>
      </c>
      <c r="W24" s="411">
        <v>8</v>
      </c>
      <c r="X24" s="412">
        <v>1</v>
      </c>
      <c r="Y24" s="413">
        <v>21.125</v>
      </c>
      <c r="Z24" s="421">
        <f>RANK(ROARscores[[#This Row],[Total10]],ROARscores[Total10],0)</f>
        <v>35</v>
      </c>
      <c r="AA24" s="406" t="s">
        <v>1147</v>
      </c>
      <c r="AB24" s="405">
        <v>14.75</v>
      </c>
      <c r="AC24" s="407" t="s">
        <v>1147</v>
      </c>
      <c r="AD24" s="413">
        <v>8.75</v>
      </c>
      <c r="AE24" s="407">
        <v>0.72916666666666663</v>
      </c>
      <c r="AF24" s="414">
        <v>6</v>
      </c>
      <c r="AG24" s="405">
        <v>0.75</v>
      </c>
      <c r="AH24" s="408">
        <v>6.375</v>
      </c>
      <c r="AI24" s="408">
        <v>0.63749999999999996</v>
      </c>
      <c r="AJ24" s="415">
        <v>3.625</v>
      </c>
      <c r="AK24" s="438">
        <v>5.125</v>
      </c>
      <c r="AL24" s="439">
        <v>6</v>
      </c>
      <c r="AM24" s="418">
        <v>6.375</v>
      </c>
      <c r="AN24" s="406">
        <v>8.75</v>
      </c>
      <c r="AO24" s="419">
        <v>6</v>
      </c>
      <c r="AP24" s="713">
        <f>RANK(ROARscores[[#This Row],[Total21]],ROARscores[Total21],0)</f>
        <v>45</v>
      </c>
      <c r="AQ24" s="407" t="s">
        <v>1149</v>
      </c>
      <c r="AR24" s="420">
        <v>2</v>
      </c>
      <c r="AS24" s="419">
        <v>0.16666666666666666</v>
      </c>
      <c r="AT24" s="421">
        <v>4</v>
      </c>
      <c r="AU24" s="437">
        <v>0.5</v>
      </c>
      <c r="AV24" s="423">
        <v>2</v>
      </c>
      <c r="AW24" s="424">
        <v>0</v>
      </c>
      <c r="AX24" s="416">
        <v>4</v>
      </c>
      <c r="AY24" s="417" t="s">
        <v>563</v>
      </c>
      <c r="AZ24" s="425" t="s">
        <v>563</v>
      </c>
      <c r="BA24" s="426">
        <v>-9</v>
      </c>
      <c r="BB24" s="427">
        <v>15</v>
      </c>
      <c r="BC24" s="429">
        <f>RANK(ROARscores[[#This Row],[Total32]],ROARscores[Total32],0)</f>
        <v>25</v>
      </c>
      <c r="BD24" s="428" t="s">
        <v>1147</v>
      </c>
      <c r="BE24" s="425">
        <v>7</v>
      </c>
      <c r="BF24" s="429">
        <v>0.58333333333333337</v>
      </c>
      <c r="BG24" s="417">
        <v>8</v>
      </c>
      <c r="BH24" s="424">
        <v>1</v>
      </c>
      <c r="BI24" s="430">
        <v>4</v>
      </c>
      <c r="BJ24" s="417">
        <v>3</v>
      </c>
      <c r="BK24" s="425">
        <v>8</v>
      </c>
      <c r="BL24" s="426">
        <v>-1</v>
      </c>
      <c r="BM24" s="427">
        <v>16</v>
      </c>
      <c r="BN24" s="429">
        <f>RANK(ROARscores[[#This Row],[Total41]],ROARscores[Total41],0)</f>
        <v>9</v>
      </c>
      <c r="BO24" s="428" t="s">
        <v>1147</v>
      </c>
      <c r="BP24" s="425">
        <v>8</v>
      </c>
      <c r="BQ24" s="429">
        <v>0.66666666666666663</v>
      </c>
      <c r="BR24" s="429">
        <v>8</v>
      </c>
      <c r="BS24" s="419">
        <v>1</v>
      </c>
      <c r="BT24" s="431">
        <v>4</v>
      </c>
      <c r="BU24" s="432">
        <v>4</v>
      </c>
      <c r="BV24" s="425">
        <v>8</v>
      </c>
      <c r="BW24" s="426">
        <v>1</v>
      </c>
      <c r="BX24" s="427">
        <v>15</v>
      </c>
      <c r="BY24" s="429">
        <f>RANK(ROARscores[[#This Row],[Total51]],ROARscores[Total51],0)</f>
        <v>19</v>
      </c>
      <c r="BZ24" s="428" t="s">
        <v>1147</v>
      </c>
      <c r="CA24" s="425">
        <v>7</v>
      </c>
      <c r="CB24" s="429">
        <v>0.58333333333333337</v>
      </c>
      <c r="CC24" s="417">
        <v>8</v>
      </c>
      <c r="CD24" s="433">
        <v>1</v>
      </c>
      <c r="CE24" s="434">
        <v>4</v>
      </c>
      <c r="CF24" s="435">
        <v>3</v>
      </c>
      <c r="CG24" s="433">
        <v>8</v>
      </c>
      <c r="CH24" s="434">
        <v>7</v>
      </c>
      <c r="CI24" s="435">
        <v>18</v>
      </c>
      <c r="CL24" s="512"/>
      <c r="CM24" s="512"/>
      <c r="CN24" s="512"/>
      <c r="CO24" s="512"/>
      <c r="CP24" s="512"/>
      <c r="CQ24" s="512"/>
      <c r="CR24" s="512">
        <f>IF(ROARscores[[#This Row],[RAG]]="G",2,IF(ROARscores[[#This Row],[RAG]]="Y",1,IF(ROARscores[[#This Row],[RAG]]="R",0,IF(ROARscores[[#This Row],[RAG]]="LG",1.5))))</f>
        <v>2</v>
      </c>
      <c r="CS24" s="512">
        <f>IF(ROARscores[[#This Row],[RAG11]]="G",2,IF(ROARscores[[#This Row],[RAG11]]="Y",1,IF(ROARscores[[#This Row],[RAG11]]="R",0,IF(ROARscores[[#This Row],[RAG11]]="LG",1.5))))</f>
        <v>2</v>
      </c>
      <c r="CT24" s="512">
        <f>IF(ROARscores[[#This Row],[RAG22]]="G",2,IF(ROARscores[[#This Row],[RAG22]]="Y",1,IF(ROARscores[[#This Row],[RAG22]]="R",0,IF(ROARscores[[#This Row],[RAG22]]="LG",1.5))))</f>
        <v>0</v>
      </c>
      <c r="CU24" s="512">
        <f>IF(ROARscores[[#This Row],[RAG33]]="G",2,IF(ROARscores[[#This Row],[RAG33]]="Y",1,IF(ROARscores[[#This Row],[RAG33]]="R",0,IF(ROARscores[[#This Row],[RAG33]]="LG",1.5))))</f>
        <v>2</v>
      </c>
      <c r="CV24" s="512">
        <f>IF(ROARscores[[#This Row],[RAG42]]="G",2,IF(ROARscores[[#This Row],[RAG42]]="Y",1,IF(ROARscores[[#This Row],[RAG42]]="R",0,IF(ROARscores[[#This Row],[RAG42]]="LG",1.5))))</f>
        <v>2</v>
      </c>
      <c r="CW24" s="512">
        <f>IF(ROARscores[[#This Row],[RAG52]]="G",2,IF(ROARscores[[#This Row],[RAG52]]="A",1,IF(ROARscores[[#This Row],[RAG52]]="R",0,IF(ROARscores[[#This Row],[RAG52]]="LG",1.5))))</f>
        <v>2</v>
      </c>
    </row>
    <row r="25" spans="1:110" s="436" customFormat="1">
      <c r="A25" s="397"/>
      <c r="B25" s="504" t="s">
        <v>889</v>
      </c>
      <c r="C25" s="353" t="s">
        <v>930</v>
      </c>
      <c r="D25" s="354">
        <v>2016</v>
      </c>
      <c r="E25" s="398" t="s">
        <v>1146</v>
      </c>
      <c r="F25" s="399" t="str">
        <f t="shared" si="0"/>
        <v>increase</v>
      </c>
      <c r="G25" s="400">
        <f t="shared" si="1"/>
        <v>9.9166666666666679</v>
      </c>
      <c r="H25" s="401">
        <v>28.666666666666668</v>
      </c>
      <c r="I25" s="710">
        <f>RANK(ROARscores[[#This Row],[Total]],ROARscores[Total],0)</f>
        <v>2</v>
      </c>
      <c r="J25" s="402" t="s">
        <v>1147</v>
      </c>
      <c r="K25" s="403">
        <v>28.666666666666668</v>
      </c>
      <c r="L25" s="404" t="s">
        <v>1147</v>
      </c>
      <c r="M25" s="405">
        <v>20.666666666666668</v>
      </c>
      <c r="N25" s="406">
        <v>0.93939393939393945</v>
      </c>
      <c r="O25" s="405">
        <v>10</v>
      </c>
      <c r="P25" s="406">
        <v>0.90909090909090906</v>
      </c>
      <c r="Q25" s="405">
        <v>5.666666666666667</v>
      </c>
      <c r="R25" s="407">
        <v>0.94444444444444453</v>
      </c>
      <c r="S25" s="408">
        <v>5</v>
      </c>
      <c r="T25" s="407">
        <v>1</v>
      </c>
      <c r="U25" s="409">
        <v>8</v>
      </c>
      <c r="V25" s="410">
        <v>1</v>
      </c>
      <c r="W25" s="411">
        <v>8</v>
      </c>
      <c r="X25" s="412">
        <v>1</v>
      </c>
      <c r="Y25" s="413">
        <v>18.75</v>
      </c>
      <c r="Z25" s="421">
        <f>RANK(ROARscores[[#This Row],[Total10]],ROARscores[Total10],0)</f>
        <v>40</v>
      </c>
      <c r="AA25" s="406" t="s">
        <v>1148</v>
      </c>
      <c r="AB25" s="405">
        <v>13.75</v>
      </c>
      <c r="AC25" s="407" t="s">
        <v>1147</v>
      </c>
      <c r="AD25" s="413">
        <v>7.7500000000000009</v>
      </c>
      <c r="AE25" s="407">
        <v>0.64583333333333337</v>
      </c>
      <c r="AF25" s="414">
        <v>6</v>
      </c>
      <c r="AG25" s="405">
        <v>0.75</v>
      </c>
      <c r="AH25" s="408">
        <v>5</v>
      </c>
      <c r="AI25" s="408">
        <v>0.5</v>
      </c>
      <c r="AJ25" s="415">
        <v>3.666666666666667</v>
      </c>
      <c r="AK25" s="416">
        <v>4.0833333333333339</v>
      </c>
      <c r="AL25" s="417">
        <v>6</v>
      </c>
      <c r="AM25" s="418">
        <v>5</v>
      </c>
      <c r="AN25" s="406">
        <v>-1.5833333333333339</v>
      </c>
      <c r="AO25" s="419">
        <v>15.333333333333334</v>
      </c>
      <c r="AP25" s="713">
        <f>RANK(ROARscores[[#This Row],[Total21]],ROARscores[Total21],0)</f>
        <v>15</v>
      </c>
      <c r="AQ25" s="407" t="s">
        <v>1147</v>
      </c>
      <c r="AR25" s="420">
        <v>7.3333333333333339</v>
      </c>
      <c r="AS25" s="419">
        <v>0.61111111111111116</v>
      </c>
      <c r="AT25" s="421">
        <v>8</v>
      </c>
      <c r="AU25" s="437">
        <v>1</v>
      </c>
      <c r="AV25" s="423">
        <v>3.666666666666667</v>
      </c>
      <c r="AW25" s="424">
        <v>3.666666666666667</v>
      </c>
      <c r="AX25" s="438">
        <v>8</v>
      </c>
      <c r="AY25" s="439" t="s">
        <v>563</v>
      </c>
      <c r="AZ25" s="440" t="s">
        <v>563</v>
      </c>
      <c r="BA25" s="441">
        <v>7.3333333333333339</v>
      </c>
      <c r="BB25" s="442">
        <v>8</v>
      </c>
      <c r="BC25" s="715">
        <f>RANK(ROARscores[[#This Row],[Total32]],ROARscores[Total32],0)</f>
        <v>45</v>
      </c>
      <c r="BD25" s="443" t="s">
        <v>1149</v>
      </c>
      <c r="BE25" s="444">
        <v>1</v>
      </c>
      <c r="BF25" s="445">
        <v>8.3333333333333329E-2</v>
      </c>
      <c r="BG25" s="446">
        <v>7</v>
      </c>
      <c r="BH25" s="424">
        <v>0.875</v>
      </c>
      <c r="BI25" s="447">
        <v>4</v>
      </c>
      <c r="BJ25" s="446">
        <v>1</v>
      </c>
      <c r="BK25" s="444">
        <v>7</v>
      </c>
      <c r="BL25" s="448">
        <v>-3</v>
      </c>
      <c r="BM25" s="449">
        <v>11</v>
      </c>
      <c r="BN25" s="445">
        <f>RANK(ROARscores[[#This Row],[Total41]],ROARscores[Total41],0)</f>
        <v>40</v>
      </c>
      <c r="BO25" s="450" t="s">
        <v>1148</v>
      </c>
      <c r="BP25" s="444">
        <v>3</v>
      </c>
      <c r="BQ25" s="445">
        <v>0.25</v>
      </c>
      <c r="BR25" s="445">
        <v>8</v>
      </c>
      <c r="BS25" s="419">
        <v>1</v>
      </c>
      <c r="BT25" s="451">
        <v>2</v>
      </c>
      <c r="BU25" s="452">
        <v>1</v>
      </c>
      <c r="BV25" s="444">
        <v>8</v>
      </c>
      <c r="BW25" s="448">
        <v>1</v>
      </c>
      <c r="BX25" s="449">
        <v>10</v>
      </c>
      <c r="BY25" s="445">
        <f>RANK(ROARscores[[#This Row],[Total51]],ROARscores[Total51],0)</f>
        <v>44</v>
      </c>
      <c r="BZ25" s="450" t="s">
        <v>1150</v>
      </c>
      <c r="CA25" s="444">
        <v>3</v>
      </c>
      <c r="CB25" s="445">
        <v>0.25</v>
      </c>
      <c r="CC25" s="446">
        <v>7</v>
      </c>
      <c r="CD25" s="433">
        <v>0.875</v>
      </c>
      <c r="CE25" s="434">
        <v>3</v>
      </c>
      <c r="CF25" s="435">
        <v>0</v>
      </c>
      <c r="CG25" s="453">
        <v>7</v>
      </c>
      <c r="CH25" s="434">
        <v>8</v>
      </c>
      <c r="CI25" s="435">
        <v>35</v>
      </c>
      <c r="CL25" s="512"/>
      <c r="CM25" s="512"/>
      <c r="CN25" s="512"/>
      <c r="CO25" s="512"/>
      <c r="CP25" s="512"/>
      <c r="CQ25" s="512"/>
      <c r="CR25" s="512">
        <f>IF(ROARscores[[#This Row],[RAG]]="G",2,IF(ROARscores[[#This Row],[RAG]]="Y",1,IF(ROARscores[[#This Row],[RAG]]="R",0,IF(ROARscores[[#This Row],[RAG]]="LG",1.5))))</f>
        <v>2</v>
      </c>
      <c r="CS25" s="512">
        <f>IF(ROARscores[[#This Row],[RAG11]]="G",2,IF(ROARscores[[#This Row],[RAG11]]="Y",1,IF(ROARscores[[#This Row],[RAG11]]="R",0,IF(ROARscores[[#This Row],[RAG11]]="LG",1.5))))</f>
        <v>1</v>
      </c>
      <c r="CT25" s="512">
        <f>IF(ROARscores[[#This Row],[RAG22]]="G",2,IF(ROARscores[[#This Row],[RAG22]]="Y",1,IF(ROARscores[[#This Row],[RAG22]]="R",0,IF(ROARscores[[#This Row],[RAG22]]="LG",1.5))))</f>
        <v>2</v>
      </c>
      <c r="CU25" s="512">
        <f>IF(ROARscores[[#This Row],[RAG33]]="G",2,IF(ROARscores[[#This Row],[RAG33]]="Y",1,IF(ROARscores[[#This Row],[RAG33]]="R",0,IF(ROARscores[[#This Row],[RAG33]]="LG",1.5))))</f>
        <v>0</v>
      </c>
      <c r="CV25" s="512">
        <f>IF(ROARscores[[#This Row],[RAG42]]="G",2,IF(ROARscores[[#This Row],[RAG42]]="Y",1,IF(ROARscores[[#This Row],[RAG42]]="R",0,IF(ROARscores[[#This Row],[RAG42]]="LG",1.5))))</f>
        <v>1</v>
      </c>
      <c r="CW25" s="512">
        <f>IF(ROARscores[[#This Row],[RAG52]]="G",2,IF(ROARscores[[#This Row],[RAG52]]="A",1,IF(ROARscores[[#This Row],[RAG52]]="R",0,IF(ROARscores[[#This Row],[RAG52]]="LG",1.5))))</f>
        <v>1</v>
      </c>
    </row>
    <row r="26" spans="1:110" s="436" customFormat="1">
      <c r="A26" s="397"/>
      <c r="B26" s="504" t="s">
        <v>888</v>
      </c>
      <c r="C26" s="353" t="s">
        <v>930</v>
      </c>
      <c r="D26" s="354">
        <v>2016</v>
      </c>
      <c r="E26" s="398" t="s">
        <v>1146</v>
      </c>
      <c r="F26" s="399" t="str">
        <f t="shared" si="0"/>
        <v>increase</v>
      </c>
      <c r="G26" s="400">
        <f t="shared" si="1"/>
        <v>0.95833333333333215</v>
      </c>
      <c r="H26" s="401">
        <v>25.583333333333332</v>
      </c>
      <c r="I26" s="710">
        <f>RANK(ROARscores[[#This Row],[Total]],ROARscores[Total],0)</f>
        <v>17</v>
      </c>
      <c r="J26" s="402" t="s">
        <v>1147</v>
      </c>
      <c r="K26" s="403">
        <v>25.583333333333332</v>
      </c>
      <c r="L26" s="404" t="s">
        <v>1147</v>
      </c>
      <c r="M26" s="405">
        <v>17.583333333333332</v>
      </c>
      <c r="N26" s="406">
        <v>0.7992424242424242</v>
      </c>
      <c r="O26" s="405">
        <v>8.4583333333333321</v>
      </c>
      <c r="P26" s="406">
        <v>0.76893939393939381</v>
      </c>
      <c r="Q26" s="405">
        <v>4.125</v>
      </c>
      <c r="R26" s="407">
        <v>0.6875</v>
      </c>
      <c r="S26" s="408">
        <v>5</v>
      </c>
      <c r="T26" s="407">
        <v>1</v>
      </c>
      <c r="U26" s="409">
        <v>8</v>
      </c>
      <c r="V26" s="410">
        <v>1</v>
      </c>
      <c r="W26" s="411">
        <v>8</v>
      </c>
      <c r="X26" s="412">
        <v>1</v>
      </c>
      <c r="Y26" s="413">
        <v>24.625</v>
      </c>
      <c r="Z26" s="421">
        <f>RANK(ROARscores[[#This Row],[Total10]],ROARscores[Total10],0)</f>
        <v>17</v>
      </c>
      <c r="AA26" s="406" t="s">
        <v>1147</v>
      </c>
      <c r="AB26" s="405">
        <v>16.625</v>
      </c>
      <c r="AC26" s="407" t="s">
        <v>1147</v>
      </c>
      <c r="AD26" s="413">
        <v>8.625</v>
      </c>
      <c r="AE26" s="407">
        <v>0.71875</v>
      </c>
      <c r="AF26" s="414">
        <v>8</v>
      </c>
      <c r="AG26" s="405">
        <v>1</v>
      </c>
      <c r="AH26" s="408">
        <v>8</v>
      </c>
      <c r="AI26" s="408">
        <v>0.8</v>
      </c>
      <c r="AJ26" s="415">
        <v>4.125</v>
      </c>
      <c r="AK26" s="416">
        <v>4.5</v>
      </c>
      <c r="AL26" s="417">
        <v>8</v>
      </c>
      <c r="AM26" s="418">
        <v>8</v>
      </c>
      <c r="AN26" s="406">
        <v>-0.875</v>
      </c>
      <c r="AO26" s="419">
        <v>17.5</v>
      </c>
      <c r="AP26" s="713">
        <f>RANK(ROARscores[[#This Row],[Total21]],ROARscores[Total21],0)</f>
        <v>8</v>
      </c>
      <c r="AQ26" s="407" t="s">
        <v>1147</v>
      </c>
      <c r="AR26" s="420">
        <v>9.5</v>
      </c>
      <c r="AS26" s="419">
        <v>0.79166666666666663</v>
      </c>
      <c r="AT26" s="421">
        <v>8</v>
      </c>
      <c r="AU26" s="422">
        <v>1</v>
      </c>
      <c r="AV26" s="423">
        <v>3.75</v>
      </c>
      <c r="AW26" s="424">
        <v>5.75</v>
      </c>
      <c r="AX26" s="416">
        <v>8</v>
      </c>
      <c r="AY26" s="417">
        <v>12</v>
      </c>
      <c r="AZ26" s="425">
        <v>0.92307692307692313</v>
      </c>
      <c r="BA26" s="426">
        <v>1.5</v>
      </c>
      <c r="BB26" s="427">
        <v>16</v>
      </c>
      <c r="BC26" s="429">
        <f>RANK(ROARscores[[#This Row],[Total32]],ROARscores[Total32],0)</f>
        <v>15</v>
      </c>
      <c r="BD26" s="428" t="s">
        <v>1147</v>
      </c>
      <c r="BE26" s="425">
        <v>8</v>
      </c>
      <c r="BF26" s="429">
        <v>0.66666666666666663</v>
      </c>
      <c r="BG26" s="417">
        <v>8</v>
      </c>
      <c r="BH26" s="424">
        <v>1</v>
      </c>
      <c r="BI26" s="447">
        <v>4</v>
      </c>
      <c r="BJ26" s="446">
        <v>4</v>
      </c>
      <c r="BK26" s="444">
        <v>8</v>
      </c>
      <c r="BL26" s="448">
        <v>3</v>
      </c>
      <c r="BM26" s="449">
        <v>13</v>
      </c>
      <c r="BN26" s="445">
        <f>RANK(ROARscores[[#This Row],[Total41]],ROARscores[Total41],0)</f>
        <v>31</v>
      </c>
      <c r="BO26" s="450" t="s">
        <v>1148</v>
      </c>
      <c r="BP26" s="444">
        <v>5</v>
      </c>
      <c r="BQ26" s="445">
        <v>0.41666666666666669</v>
      </c>
      <c r="BR26" s="445">
        <v>8</v>
      </c>
      <c r="BS26" s="419">
        <v>1</v>
      </c>
      <c r="BT26" s="451">
        <v>4</v>
      </c>
      <c r="BU26" s="452">
        <v>1</v>
      </c>
      <c r="BV26" s="444">
        <v>8</v>
      </c>
      <c r="BW26" s="448">
        <v>0</v>
      </c>
      <c r="BX26" s="449">
        <v>13</v>
      </c>
      <c r="BY26" s="445">
        <f>RANK(ROARscores[[#This Row],[Total51]],ROARscores[Total51],0)</f>
        <v>30</v>
      </c>
      <c r="BZ26" s="450" t="s">
        <v>1150</v>
      </c>
      <c r="CA26" s="444">
        <v>6</v>
      </c>
      <c r="CB26" s="445">
        <v>0.5</v>
      </c>
      <c r="CC26" s="446">
        <v>7</v>
      </c>
      <c r="CD26" s="433">
        <v>0.875</v>
      </c>
      <c r="CE26" s="434">
        <v>4</v>
      </c>
      <c r="CF26" s="435">
        <v>2</v>
      </c>
      <c r="CG26" s="433">
        <v>7</v>
      </c>
      <c r="CH26" s="434">
        <v>4</v>
      </c>
      <c r="CI26" s="435">
        <v>26</v>
      </c>
      <c r="CJ26" s="460"/>
      <c r="CK26" s="460"/>
      <c r="CL26" s="397"/>
      <c r="CM26" s="397"/>
      <c r="CN26" s="397"/>
      <c r="CO26" s="397"/>
      <c r="CP26" s="397"/>
      <c r="CQ26" s="397"/>
      <c r="CR26" s="397">
        <f>IF(ROARscores[[#This Row],[RAG]]="G",2,IF(ROARscores[[#This Row],[RAG]]="Y",1,IF(ROARscores[[#This Row],[RAG]]="R",0,IF(ROARscores[[#This Row],[RAG]]="LG",1.5))))</f>
        <v>2</v>
      </c>
      <c r="CS26" s="397">
        <f>IF(ROARscores[[#This Row],[RAG11]]="G",2,IF(ROARscores[[#This Row],[RAG11]]="Y",1,IF(ROARscores[[#This Row],[RAG11]]="R",0,IF(ROARscores[[#This Row],[RAG11]]="LG",1.5))))</f>
        <v>2</v>
      </c>
      <c r="CT26" s="397">
        <f>IF(ROARscores[[#This Row],[RAG22]]="G",2,IF(ROARscores[[#This Row],[RAG22]]="Y",1,IF(ROARscores[[#This Row],[RAG22]]="R",0,IF(ROARscores[[#This Row],[RAG22]]="LG",1.5))))</f>
        <v>2</v>
      </c>
      <c r="CU26" s="397">
        <f>IF(ROARscores[[#This Row],[RAG33]]="G",2,IF(ROARscores[[#This Row],[RAG33]]="Y",1,IF(ROARscores[[#This Row],[RAG33]]="R",0,IF(ROARscores[[#This Row],[RAG33]]="LG",1.5))))</f>
        <v>2</v>
      </c>
      <c r="CV26" s="397">
        <f>IF(ROARscores[[#This Row],[RAG42]]="G",2,IF(ROARscores[[#This Row],[RAG42]]="Y",1,IF(ROARscores[[#This Row],[RAG42]]="R",0,IF(ROARscores[[#This Row],[RAG42]]="LG",1.5))))</f>
        <v>1</v>
      </c>
      <c r="CW26" s="397">
        <f>IF(ROARscores[[#This Row],[RAG52]]="G",2,IF(ROARscores[[#This Row],[RAG52]]="A",1,IF(ROARscores[[#This Row],[RAG52]]="R",0,IF(ROARscores[[#This Row],[RAG52]]="LG",1.5))))</f>
        <v>1</v>
      </c>
      <c r="CX26" s="463"/>
      <c r="CY26" s="463"/>
      <c r="CZ26" s="463"/>
      <c r="DA26" s="463"/>
      <c r="DB26" s="463"/>
      <c r="DC26" s="463"/>
      <c r="DD26" s="463"/>
      <c r="DE26" s="463"/>
      <c r="DF26" s="463"/>
    </row>
    <row r="27" spans="1:110">
      <c r="A27" s="397"/>
      <c r="B27" s="504" t="s">
        <v>890</v>
      </c>
      <c r="C27" s="353" t="s">
        <v>930</v>
      </c>
      <c r="D27" s="354">
        <v>2016</v>
      </c>
      <c r="E27" s="398" t="s">
        <v>1151</v>
      </c>
      <c r="F27" s="399" t="str">
        <f t="shared" si="0"/>
        <v>decrease</v>
      </c>
      <c r="G27" s="400">
        <f t="shared" si="1"/>
        <v>-2.9166666666666643</v>
      </c>
      <c r="H27" s="401">
        <v>24.833333333333336</v>
      </c>
      <c r="I27" s="710">
        <f>RANK(ROARscores[[#This Row],[Total]],ROARscores[Total],0)</f>
        <v>22</v>
      </c>
      <c r="J27" s="402" t="s">
        <v>1147</v>
      </c>
      <c r="K27" s="403">
        <v>24.833333333333336</v>
      </c>
      <c r="L27" s="404" t="s">
        <v>1147</v>
      </c>
      <c r="M27" s="405">
        <v>18.833333333333336</v>
      </c>
      <c r="N27" s="406">
        <v>0.85606060606060619</v>
      </c>
      <c r="O27" s="405">
        <v>8.5833333333333339</v>
      </c>
      <c r="P27" s="406">
        <v>0.78030303030303039</v>
      </c>
      <c r="Q27" s="405">
        <v>5.25</v>
      </c>
      <c r="R27" s="407">
        <v>0.875</v>
      </c>
      <c r="S27" s="408">
        <v>5</v>
      </c>
      <c r="T27" s="407">
        <v>1</v>
      </c>
      <c r="U27" s="409">
        <v>6</v>
      </c>
      <c r="V27" s="410">
        <v>0.75</v>
      </c>
      <c r="W27" s="411">
        <v>6</v>
      </c>
      <c r="X27" s="412">
        <v>0.75</v>
      </c>
      <c r="Y27" s="413">
        <v>27.75</v>
      </c>
      <c r="Z27" s="421">
        <f>RANK(ROARscores[[#This Row],[Total10]],ROARscores[Total10],0)</f>
        <v>4</v>
      </c>
      <c r="AA27" s="406" t="s">
        <v>1147</v>
      </c>
      <c r="AB27" s="405">
        <v>19.25</v>
      </c>
      <c r="AC27" s="407" t="s">
        <v>1147</v>
      </c>
      <c r="AD27" s="413">
        <v>11.25</v>
      </c>
      <c r="AE27" s="407">
        <v>0.9375</v>
      </c>
      <c r="AF27" s="414">
        <v>8</v>
      </c>
      <c r="AG27" s="405">
        <v>1</v>
      </c>
      <c r="AH27" s="408">
        <v>8.5</v>
      </c>
      <c r="AI27" s="408">
        <v>0.85</v>
      </c>
      <c r="AJ27" s="415">
        <v>6</v>
      </c>
      <c r="AK27" s="416">
        <v>5.25</v>
      </c>
      <c r="AL27" s="417">
        <v>8</v>
      </c>
      <c r="AM27" s="418">
        <v>8.5</v>
      </c>
      <c r="AN27" s="406">
        <v>4.8055555555555571</v>
      </c>
      <c r="AO27" s="419">
        <v>14.444444444444443</v>
      </c>
      <c r="AP27" s="713">
        <f>RANK(ROARscores[[#This Row],[Total21]],ROARscores[Total21],0)</f>
        <v>20</v>
      </c>
      <c r="AQ27" s="407" t="s">
        <v>1147</v>
      </c>
      <c r="AR27" s="420">
        <v>7.4444444444444438</v>
      </c>
      <c r="AS27" s="419">
        <v>0.62037037037037035</v>
      </c>
      <c r="AT27" s="421">
        <v>7</v>
      </c>
      <c r="AU27" s="437">
        <v>0.875</v>
      </c>
      <c r="AV27" s="423">
        <v>4.8888888888888884</v>
      </c>
      <c r="AW27" s="424">
        <v>2.5555555555555554</v>
      </c>
      <c r="AX27" s="416">
        <v>7</v>
      </c>
      <c r="AY27" s="417" t="s">
        <v>563</v>
      </c>
      <c r="AZ27" s="425" t="s">
        <v>563</v>
      </c>
      <c r="BA27" s="426">
        <v>-3.5555555555555571</v>
      </c>
      <c r="BB27" s="427">
        <v>18</v>
      </c>
      <c r="BC27" s="429">
        <f>RANK(ROARscores[[#This Row],[Total32]],ROARscores[Total32],0)</f>
        <v>7</v>
      </c>
      <c r="BD27" s="428" t="s">
        <v>1147</v>
      </c>
      <c r="BE27" s="425">
        <v>10</v>
      </c>
      <c r="BF27" s="429">
        <v>0.83333333333333337</v>
      </c>
      <c r="BG27" s="417">
        <v>8</v>
      </c>
      <c r="BH27" s="424">
        <v>1</v>
      </c>
      <c r="BI27" s="430">
        <v>6</v>
      </c>
      <c r="BJ27" s="417">
        <v>4</v>
      </c>
      <c r="BK27" s="425">
        <v>8</v>
      </c>
      <c r="BL27" s="426">
        <v>4</v>
      </c>
      <c r="BM27" s="427">
        <v>14</v>
      </c>
      <c r="BN27" s="429">
        <f>RANK(ROARscores[[#This Row],[Total41]],ROARscores[Total41],0)</f>
        <v>27</v>
      </c>
      <c r="BO27" s="428" t="s">
        <v>1147</v>
      </c>
      <c r="BP27" s="425">
        <v>8</v>
      </c>
      <c r="BQ27" s="429">
        <v>0.66666666666666663</v>
      </c>
      <c r="BR27" s="429">
        <v>6</v>
      </c>
      <c r="BS27" s="419">
        <v>0.75</v>
      </c>
      <c r="BT27" s="454">
        <v>4</v>
      </c>
      <c r="BU27" s="455">
        <v>4</v>
      </c>
      <c r="BV27" s="456">
        <v>6</v>
      </c>
      <c r="BW27" s="426">
        <v>-4</v>
      </c>
      <c r="BX27" s="457">
        <v>18</v>
      </c>
      <c r="BY27" s="429">
        <f>RANK(ROARscores[[#This Row],[Total51]],ROARscores[Total51],0)</f>
        <v>5</v>
      </c>
      <c r="BZ27" s="428" t="s">
        <v>1147</v>
      </c>
      <c r="CA27" s="456">
        <v>10</v>
      </c>
      <c r="CB27" s="458">
        <v>0.83333333333333337</v>
      </c>
      <c r="CC27" s="459">
        <v>8</v>
      </c>
      <c r="CD27" s="433">
        <v>1</v>
      </c>
      <c r="CE27" s="434">
        <v>5</v>
      </c>
      <c r="CF27" s="435">
        <v>5</v>
      </c>
      <c r="CG27" s="433">
        <v>8</v>
      </c>
      <c r="CH27" s="434">
        <v>6</v>
      </c>
      <c r="CI27" s="435">
        <v>12</v>
      </c>
      <c r="CJ27" s="436"/>
      <c r="CK27" s="436"/>
      <c r="CL27" s="512"/>
      <c r="CM27" s="512"/>
      <c r="CN27" s="512"/>
      <c r="CO27" s="512"/>
      <c r="CP27" s="512"/>
      <c r="CQ27" s="512"/>
      <c r="CR27" s="512">
        <f>IF(ROARscores[[#This Row],[RAG]]="G",2,IF(ROARscores[[#This Row],[RAG]]="Y",1,IF(ROARscores[[#This Row],[RAG]]="R",0,IF(ROARscores[[#This Row],[RAG]]="LG",1.5))))</f>
        <v>2</v>
      </c>
      <c r="CS27" s="512">
        <f>IF(ROARscores[[#This Row],[RAG11]]="G",2,IF(ROARscores[[#This Row],[RAG11]]="Y",1,IF(ROARscores[[#This Row],[RAG11]]="R",0,IF(ROARscores[[#This Row],[RAG11]]="LG",1.5))))</f>
        <v>2</v>
      </c>
      <c r="CT27" s="512">
        <f>IF(ROARscores[[#This Row],[RAG22]]="G",2,IF(ROARscores[[#This Row],[RAG22]]="Y",1,IF(ROARscores[[#This Row],[RAG22]]="R",0,IF(ROARscores[[#This Row],[RAG22]]="LG",1.5))))</f>
        <v>2</v>
      </c>
      <c r="CU27" s="512">
        <f>IF(ROARscores[[#This Row],[RAG33]]="G",2,IF(ROARscores[[#This Row],[RAG33]]="Y",1,IF(ROARscores[[#This Row],[RAG33]]="R",0,IF(ROARscores[[#This Row],[RAG33]]="LG",1.5))))</f>
        <v>2</v>
      </c>
      <c r="CV27" s="512">
        <f>IF(ROARscores[[#This Row],[RAG42]]="G",2,IF(ROARscores[[#This Row],[RAG42]]="Y",1,IF(ROARscores[[#This Row],[RAG42]]="R",0,IF(ROARscores[[#This Row],[RAG42]]="LG",1.5))))</f>
        <v>2</v>
      </c>
      <c r="CW27" s="512">
        <f>IF(ROARscores[[#This Row],[RAG52]]="G",2,IF(ROARscores[[#This Row],[RAG52]]="A",1,IF(ROARscores[[#This Row],[RAG52]]="R",0,IF(ROARscores[[#This Row],[RAG52]]="LG",1.5))))</f>
        <v>2</v>
      </c>
      <c r="CX27" s="436"/>
      <c r="CY27" s="436">
        <v>60</v>
      </c>
      <c r="CZ27" s="436">
        <v>69</v>
      </c>
      <c r="DA27" s="462">
        <v>57</v>
      </c>
      <c r="DB27" s="462">
        <v>95</v>
      </c>
      <c r="DC27" s="462">
        <v>79</v>
      </c>
      <c r="DD27" s="462">
        <v>72</v>
      </c>
      <c r="DE27" s="462">
        <v>84</v>
      </c>
      <c r="DF27" s="462">
        <v>75</v>
      </c>
    </row>
    <row r="28" spans="1:110" s="460" customFormat="1">
      <c r="A28" s="397"/>
      <c r="B28" s="504" t="s">
        <v>892</v>
      </c>
      <c r="C28" s="353" t="s">
        <v>930</v>
      </c>
      <c r="D28" s="354">
        <v>2016</v>
      </c>
      <c r="E28" s="398" t="s">
        <v>1151</v>
      </c>
      <c r="F28" s="399" t="str">
        <f t="shared" si="0"/>
        <v>increase</v>
      </c>
      <c r="G28" s="400">
        <f t="shared" si="1"/>
        <v>1.375</v>
      </c>
      <c r="H28" s="401">
        <v>25.75</v>
      </c>
      <c r="I28" s="710">
        <f>RANK(ROARscores[[#This Row],[Total]],ROARscores[Total],0)</f>
        <v>16</v>
      </c>
      <c r="J28" s="402" t="s">
        <v>1147</v>
      </c>
      <c r="K28" s="403">
        <v>24.75</v>
      </c>
      <c r="L28" s="404" t="s">
        <v>1147</v>
      </c>
      <c r="M28" s="405">
        <v>17.75</v>
      </c>
      <c r="N28" s="406">
        <v>0.80681818181818177</v>
      </c>
      <c r="O28" s="405">
        <v>9.125</v>
      </c>
      <c r="P28" s="406">
        <v>0.82954545454545459</v>
      </c>
      <c r="Q28" s="405">
        <v>3.625</v>
      </c>
      <c r="R28" s="407">
        <v>0.60416666666666663</v>
      </c>
      <c r="S28" s="408">
        <v>5</v>
      </c>
      <c r="T28" s="407">
        <v>1</v>
      </c>
      <c r="U28" s="409">
        <v>8</v>
      </c>
      <c r="V28" s="410">
        <v>1</v>
      </c>
      <c r="W28" s="411">
        <v>7</v>
      </c>
      <c r="X28" s="412">
        <v>0.875</v>
      </c>
      <c r="Y28" s="413">
        <v>24.375</v>
      </c>
      <c r="Z28" s="421">
        <f>RANK(ROARscores[[#This Row],[Total10]],ROARscores[Total10],0)</f>
        <v>19</v>
      </c>
      <c r="AA28" s="406" t="s">
        <v>1147</v>
      </c>
      <c r="AB28" s="405">
        <v>14.375</v>
      </c>
      <c r="AC28" s="407" t="s">
        <v>1147</v>
      </c>
      <c r="AD28" s="413">
        <v>10.375</v>
      </c>
      <c r="AE28" s="407">
        <v>0.86458333333333337</v>
      </c>
      <c r="AF28" s="414">
        <v>4</v>
      </c>
      <c r="AG28" s="405">
        <v>0.5</v>
      </c>
      <c r="AH28" s="408">
        <v>10</v>
      </c>
      <c r="AI28" s="408">
        <v>1</v>
      </c>
      <c r="AJ28" s="415">
        <v>5.75</v>
      </c>
      <c r="AK28" s="461">
        <v>4.625</v>
      </c>
      <c r="AL28" s="446">
        <v>4</v>
      </c>
      <c r="AM28" s="418">
        <v>10</v>
      </c>
      <c r="AN28" s="406">
        <v>1.375</v>
      </c>
      <c r="AO28" s="419">
        <v>13</v>
      </c>
      <c r="AP28" s="713">
        <f>RANK(ROARscores[[#This Row],[Total21]],ROARscores[Total21],0)</f>
        <v>29</v>
      </c>
      <c r="AQ28" s="407" t="s">
        <v>1148</v>
      </c>
      <c r="AR28" s="420">
        <v>7</v>
      </c>
      <c r="AS28" s="419">
        <v>0.58333333333333337</v>
      </c>
      <c r="AT28" s="421">
        <v>6</v>
      </c>
      <c r="AU28" s="437">
        <v>0.75</v>
      </c>
      <c r="AV28" s="423">
        <v>4.75</v>
      </c>
      <c r="AW28" s="424">
        <v>2.25</v>
      </c>
      <c r="AX28" s="416">
        <v>6</v>
      </c>
      <c r="AY28" s="417" t="s">
        <v>563</v>
      </c>
      <c r="AZ28" s="425" t="s">
        <v>563</v>
      </c>
      <c r="BA28" s="426">
        <v>-1</v>
      </c>
      <c r="BB28" s="427">
        <v>14</v>
      </c>
      <c r="BC28" s="429">
        <f>RANK(ROARscores[[#This Row],[Total32]],ROARscores[Total32],0)</f>
        <v>29</v>
      </c>
      <c r="BD28" s="428" t="s">
        <v>1147</v>
      </c>
      <c r="BE28" s="425">
        <v>6</v>
      </c>
      <c r="BF28" s="429">
        <v>0.5</v>
      </c>
      <c r="BG28" s="417">
        <v>8</v>
      </c>
      <c r="BH28" s="424">
        <v>1</v>
      </c>
      <c r="BI28" s="430">
        <v>5</v>
      </c>
      <c r="BJ28" s="417">
        <v>1</v>
      </c>
      <c r="BK28" s="425">
        <v>8</v>
      </c>
      <c r="BL28" s="426">
        <v>-2</v>
      </c>
      <c r="BM28" s="427">
        <v>16</v>
      </c>
      <c r="BN28" s="429">
        <f>RANK(ROARscores[[#This Row],[Total41]],ROARscores[Total41],0)</f>
        <v>9</v>
      </c>
      <c r="BO28" s="428" t="s">
        <v>1147</v>
      </c>
      <c r="BP28" s="425">
        <v>8</v>
      </c>
      <c r="BQ28" s="429">
        <v>0.66666666666666663</v>
      </c>
      <c r="BR28" s="429">
        <v>8</v>
      </c>
      <c r="BS28" s="419">
        <v>1</v>
      </c>
      <c r="BT28" s="431">
        <v>4</v>
      </c>
      <c r="BU28" s="432">
        <v>4</v>
      </c>
      <c r="BV28" s="425">
        <v>8</v>
      </c>
      <c r="BW28" s="426">
        <v>1</v>
      </c>
      <c r="BX28" s="427">
        <v>15</v>
      </c>
      <c r="BY28" s="429">
        <f>RANK(ROARscores[[#This Row],[Total51]],ROARscores[Total51],0)</f>
        <v>19</v>
      </c>
      <c r="BZ28" s="428" t="s">
        <v>1147</v>
      </c>
      <c r="CA28" s="425">
        <v>9</v>
      </c>
      <c r="CB28" s="429">
        <v>0.75</v>
      </c>
      <c r="CC28" s="417">
        <v>6</v>
      </c>
      <c r="CD28" s="433">
        <v>0.75</v>
      </c>
      <c r="CE28" s="434">
        <v>5</v>
      </c>
      <c r="CF28" s="435">
        <v>4</v>
      </c>
      <c r="CG28" s="433">
        <v>6</v>
      </c>
      <c r="CH28" s="434">
        <v>8</v>
      </c>
      <c r="CI28" s="435">
        <v>18</v>
      </c>
      <c r="CJ28" s="463"/>
      <c r="CK28" s="463"/>
      <c r="CL28" s="493"/>
      <c r="CM28" s="493"/>
      <c r="CN28" s="493"/>
      <c r="CO28" s="493"/>
      <c r="CP28" s="493"/>
      <c r="CQ28" s="493"/>
      <c r="CR28" s="493">
        <f>IF(ROARscores[[#This Row],[RAG]]="G",2,IF(ROARscores[[#This Row],[RAG]]="Y",1,IF(ROARscores[[#This Row],[RAG]]="R",0,IF(ROARscores[[#This Row],[RAG]]="LG",1.5))))</f>
        <v>2</v>
      </c>
      <c r="CS28" s="493">
        <f>IF(ROARscores[[#This Row],[RAG11]]="G",2,IF(ROARscores[[#This Row],[RAG11]]="Y",1,IF(ROARscores[[#This Row],[RAG11]]="R",0,IF(ROARscores[[#This Row],[RAG11]]="LG",1.5))))</f>
        <v>2</v>
      </c>
      <c r="CT28" s="493">
        <f>IF(ROARscores[[#This Row],[RAG22]]="G",2,IF(ROARscores[[#This Row],[RAG22]]="Y",1,IF(ROARscores[[#This Row],[RAG22]]="R",0,IF(ROARscores[[#This Row],[RAG22]]="LG",1.5))))</f>
        <v>1</v>
      </c>
      <c r="CU28" s="493">
        <f>IF(ROARscores[[#This Row],[RAG33]]="G",2,IF(ROARscores[[#This Row],[RAG33]]="Y",1,IF(ROARscores[[#This Row],[RAG33]]="R",0,IF(ROARscores[[#This Row],[RAG33]]="LG",1.5))))</f>
        <v>2</v>
      </c>
      <c r="CV28" s="493">
        <f>IF(ROARscores[[#This Row],[RAG42]]="G",2,IF(ROARscores[[#This Row],[RAG42]]="Y",1,IF(ROARscores[[#This Row],[RAG42]]="R",0,IF(ROARscores[[#This Row],[RAG42]]="LG",1.5))))</f>
        <v>2</v>
      </c>
      <c r="CW28" s="493">
        <f>IF(ROARscores[[#This Row],[RAG52]]="G",2,IF(ROARscores[[#This Row],[RAG52]]="A",1,IF(ROARscores[[#This Row],[RAG52]]="R",0,IF(ROARscores[[#This Row],[RAG52]]="LG",1.5))))</f>
        <v>2</v>
      </c>
      <c r="CX28" s="436"/>
      <c r="CY28" s="436"/>
      <c r="CZ28" s="436"/>
      <c r="DA28" s="436"/>
      <c r="DB28" s="436"/>
      <c r="DC28" s="436"/>
      <c r="DD28" s="436"/>
      <c r="DE28" s="436"/>
      <c r="DF28" s="436"/>
    </row>
    <row r="29" spans="1:110">
      <c r="A29" s="397"/>
      <c r="B29" s="504" t="s">
        <v>895</v>
      </c>
      <c r="C29" s="353" t="s">
        <v>930</v>
      </c>
      <c r="D29" s="354">
        <v>2016</v>
      </c>
      <c r="E29" s="398" t="s">
        <v>1146</v>
      </c>
      <c r="F29" s="399" t="str">
        <f t="shared" si="0"/>
        <v>increase</v>
      </c>
      <c r="G29" s="400">
        <f t="shared" si="1"/>
        <v>0.4583333333333357</v>
      </c>
      <c r="H29" s="401">
        <v>28.5</v>
      </c>
      <c r="I29" s="710">
        <f>RANK(ROARscores[[#This Row],[Total]],ROARscores[Total],0)</f>
        <v>3</v>
      </c>
      <c r="J29" s="402" t="s">
        <v>1147</v>
      </c>
      <c r="K29" s="403">
        <v>26.5</v>
      </c>
      <c r="L29" s="404" t="s">
        <v>1147</v>
      </c>
      <c r="M29" s="405">
        <v>20.5</v>
      </c>
      <c r="N29" s="406">
        <v>0.93181818181818177</v>
      </c>
      <c r="O29" s="405">
        <v>10.375</v>
      </c>
      <c r="P29" s="406">
        <v>0.94318181818181823</v>
      </c>
      <c r="Q29" s="405">
        <v>5.125</v>
      </c>
      <c r="R29" s="407">
        <v>0.85416666666666663</v>
      </c>
      <c r="S29" s="408">
        <v>5</v>
      </c>
      <c r="T29" s="407">
        <v>1</v>
      </c>
      <c r="U29" s="409">
        <v>8</v>
      </c>
      <c r="V29" s="410">
        <v>1</v>
      </c>
      <c r="W29" s="411">
        <v>6</v>
      </c>
      <c r="X29" s="412">
        <v>0.75</v>
      </c>
      <c r="Y29" s="413">
        <v>28.041666666666664</v>
      </c>
      <c r="Z29" s="421">
        <f>RANK(ROARscores[[#This Row],[Total10]],ROARscores[Total10],0)</f>
        <v>2</v>
      </c>
      <c r="AA29" s="406" t="s">
        <v>1147</v>
      </c>
      <c r="AB29" s="405">
        <v>19.541666666666664</v>
      </c>
      <c r="AC29" s="407" t="s">
        <v>1147</v>
      </c>
      <c r="AD29" s="413">
        <v>11.541666666666666</v>
      </c>
      <c r="AE29" s="407">
        <v>0.96180555555555547</v>
      </c>
      <c r="AF29" s="414">
        <v>8</v>
      </c>
      <c r="AG29" s="405">
        <v>1</v>
      </c>
      <c r="AH29" s="408">
        <v>8.5</v>
      </c>
      <c r="AI29" s="408">
        <v>0.85</v>
      </c>
      <c r="AJ29" s="415">
        <v>5.833333333333333</v>
      </c>
      <c r="AK29" s="416">
        <v>5.708333333333333</v>
      </c>
      <c r="AL29" s="417">
        <v>8</v>
      </c>
      <c r="AM29" s="418">
        <v>8.5</v>
      </c>
      <c r="AN29" s="406">
        <v>5.8749999999999964</v>
      </c>
      <c r="AO29" s="419">
        <v>13.666666666666668</v>
      </c>
      <c r="AP29" s="713">
        <f>RANK(ROARscores[[#This Row],[Total21]],ROARscores[Total21],0)</f>
        <v>24</v>
      </c>
      <c r="AQ29" s="407" t="s">
        <v>1147</v>
      </c>
      <c r="AR29" s="420">
        <v>5.666666666666667</v>
      </c>
      <c r="AS29" s="419">
        <v>0.47222222222222227</v>
      </c>
      <c r="AT29" s="421">
        <v>8</v>
      </c>
      <c r="AU29" s="437">
        <v>1</v>
      </c>
      <c r="AV29" s="423">
        <v>4.5</v>
      </c>
      <c r="AW29" s="424">
        <v>1.1666666666666667</v>
      </c>
      <c r="AX29" s="416">
        <v>8</v>
      </c>
      <c r="AY29" s="417" t="s">
        <v>563</v>
      </c>
      <c r="AZ29" s="425" t="s">
        <v>563</v>
      </c>
      <c r="BA29" s="426">
        <v>-1.3333333333333321</v>
      </c>
      <c r="BB29" s="427">
        <v>15</v>
      </c>
      <c r="BC29" s="429">
        <f>RANK(ROARscores[[#This Row],[Total32]],ROARscores[Total32],0)</f>
        <v>25</v>
      </c>
      <c r="BD29" s="428" t="s">
        <v>1147</v>
      </c>
      <c r="BE29" s="425">
        <v>7</v>
      </c>
      <c r="BF29" s="429">
        <v>0.58333333333333337</v>
      </c>
      <c r="BG29" s="417">
        <v>8</v>
      </c>
      <c r="BH29" s="424">
        <v>1</v>
      </c>
      <c r="BI29" s="447">
        <v>3</v>
      </c>
      <c r="BJ29" s="446">
        <v>4</v>
      </c>
      <c r="BK29" s="444">
        <v>8</v>
      </c>
      <c r="BL29" s="448">
        <v>4</v>
      </c>
      <c r="BM29" s="449">
        <v>11</v>
      </c>
      <c r="BN29" s="445">
        <f>RANK(ROARscores[[#This Row],[Total41]],ROARscores[Total41],0)</f>
        <v>40</v>
      </c>
      <c r="BO29" s="450" t="s">
        <v>1148</v>
      </c>
      <c r="BP29" s="444">
        <v>3</v>
      </c>
      <c r="BQ29" s="445">
        <v>0.25</v>
      </c>
      <c r="BR29" s="445">
        <v>8</v>
      </c>
      <c r="BS29" s="419">
        <v>1</v>
      </c>
      <c r="BT29" s="451">
        <v>2</v>
      </c>
      <c r="BU29" s="452">
        <v>1</v>
      </c>
      <c r="BV29" s="444">
        <v>8</v>
      </c>
      <c r="BW29" s="448">
        <v>-2</v>
      </c>
      <c r="BX29" s="449">
        <v>13</v>
      </c>
      <c r="BY29" s="445">
        <f>RANK(ROARscores[[#This Row],[Total51]],ROARscores[Total51],0)</f>
        <v>30</v>
      </c>
      <c r="BZ29" s="450" t="s">
        <v>1150</v>
      </c>
      <c r="CA29" s="444">
        <v>5</v>
      </c>
      <c r="CB29" s="445">
        <v>0.41666666666666669</v>
      </c>
      <c r="CC29" s="446">
        <v>8</v>
      </c>
      <c r="CD29" s="433">
        <v>1</v>
      </c>
      <c r="CE29" s="434">
        <v>3</v>
      </c>
      <c r="CF29" s="435">
        <v>2</v>
      </c>
      <c r="CG29" s="433">
        <v>8</v>
      </c>
      <c r="CH29" s="434">
        <v>8</v>
      </c>
      <c r="CI29" s="435">
        <v>25</v>
      </c>
      <c r="CJ29" s="436"/>
      <c r="CK29" s="436"/>
      <c r="CL29" s="512"/>
      <c r="CM29" s="512"/>
      <c r="CN29" s="512"/>
      <c r="CO29" s="512"/>
      <c r="CP29" s="512"/>
      <c r="CQ29" s="512"/>
      <c r="CR29" s="512">
        <f>IF(ROARscores[[#This Row],[RAG]]="G",2,IF(ROARscores[[#This Row],[RAG]]="Y",1,IF(ROARscores[[#This Row],[RAG]]="R",0,IF(ROARscores[[#This Row],[RAG]]="LG",1.5))))</f>
        <v>2</v>
      </c>
      <c r="CS29" s="512">
        <f>IF(ROARscores[[#This Row],[RAG11]]="G",2,IF(ROARscores[[#This Row],[RAG11]]="Y",1,IF(ROARscores[[#This Row],[RAG11]]="R",0,IF(ROARscores[[#This Row],[RAG11]]="LG",1.5))))</f>
        <v>2</v>
      </c>
      <c r="CT29" s="512">
        <f>IF(ROARscores[[#This Row],[RAG22]]="G",2,IF(ROARscores[[#This Row],[RAG22]]="Y",1,IF(ROARscores[[#This Row],[RAG22]]="R",0,IF(ROARscores[[#This Row],[RAG22]]="LG",1.5))))</f>
        <v>2</v>
      </c>
      <c r="CU29" s="512">
        <f>IF(ROARscores[[#This Row],[RAG33]]="G",2,IF(ROARscores[[#This Row],[RAG33]]="Y",1,IF(ROARscores[[#This Row],[RAG33]]="R",0,IF(ROARscores[[#This Row],[RAG33]]="LG",1.5))))</f>
        <v>2</v>
      </c>
      <c r="CV29" s="512">
        <f>IF(ROARscores[[#This Row],[RAG42]]="G",2,IF(ROARscores[[#This Row],[RAG42]]="Y",1,IF(ROARscores[[#This Row],[RAG42]]="R",0,IF(ROARscores[[#This Row],[RAG42]]="LG",1.5))))</f>
        <v>1</v>
      </c>
      <c r="CW29" s="512">
        <f>IF(ROARscores[[#This Row],[RAG52]]="G",2,IF(ROARscores[[#This Row],[RAG52]]="A",1,IF(ROARscores[[#This Row],[RAG52]]="R",0,IF(ROARscores[[#This Row],[RAG52]]="LG",1.5))))</f>
        <v>1</v>
      </c>
      <c r="CX29" s="436"/>
      <c r="CY29" s="436"/>
      <c r="CZ29" s="436"/>
      <c r="DA29" s="436"/>
      <c r="DB29" s="436"/>
      <c r="DC29" s="436"/>
      <c r="DD29" s="436"/>
      <c r="DE29" s="436"/>
      <c r="DF29" s="436"/>
    </row>
    <row r="30" spans="1:110">
      <c r="A30" s="397"/>
      <c r="B30" s="504" t="s">
        <v>893</v>
      </c>
      <c r="C30" s="353" t="s">
        <v>930</v>
      </c>
      <c r="D30" s="354">
        <v>2016</v>
      </c>
      <c r="E30" s="398" t="s">
        <v>1151</v>
      </c>
      <c r="F30" s="399" t="str">
        <f t="shared" si="0"/>
        <v>decrease</v>
      </c>
      <c r="G30" s="400">
        <f t="shared" si="1"/>
        <v>-1.3779761904761934</v>
      </c>
      <c r="H30" s="401">
        <v>23.479166666666664</v>
      </c>
      <c r="I30" s="710">
        <f>RANK(ROARscores[[#This Row],[Total]],ROARscores[Total],0)</f>
        <v>31</v>
      </c>
      <c r="J30" s="402" t="s">
        <v>1147</v>
      </c>
      <c r="K30" s="403">
        <v>23.479166666666664</v>
      </c>
      <c r="L30" s="404" t="s">
        <v>1147</v>
      </c>
      <c r="M30" s="405">
        <v>15.479166666666666</v>
      </c>
      <c r="N30" s="406">
        <v>0.70359848484848486</v>
      </c>
      <c r="O30" s="405">
        <v>7.6041666666666661</v>
      </c>
      <c r="P30" s="406">
        <v>0.69128787878787878</v>
      </c>
      <c r="Q30" s="405">
        <v>2.875</v>
      </c>
      <c r="R30" s="407">
        <v>0.47916666666666669</v>
      </c>
      <c r="S30" s="408">
        <v>5</v>
      </c>
      <c r="T30" s="407">
        <v>1</v>
      </c>
      <c r="U30" s="409">
        <v>8</v>
      </c>
      <c r="V30" s="410">
        <v>1</v>
      </c>
      <c r="W30" s="411">
        <v>8</v>
      </c>
      <c r="X30" s="412">
        <v>1</v>
      </c>
      <c r="Y30" s="413">
        <v>24.857142857142858</v>
      </c>
      <c r="Z30" s="421">
        <f>RANK(ROARscores[[#This Row],[Total10]],ROARscores[Total10],0)</f>
        <v>14</v>
      </c>
      <c r="AA30" s="406" t="s">
        <v>1147</v>
      </c>
      <c r="AB30" s="405">
        <v>16.857142857142858</v>
      </c>
      <c r="AC30" s="407" t="s">
        <v>1147</v>
      </c>
      <c r="AD30" s="413">
        <v>8.8571428571428577</v>
      </c>
      <c r="AE30" s="407">
        <v>0.73809523809523814</v>
      </c>
      <c r="AF30" s="414">
        <v>8</v>
      </c>
      <c r="AG30" s="405">
        <v>1</v>
      </c>
      <c r="AH30" s="408">
        <v>8</v>
      </c>
      <c r="AI30" s="408">
        <v>0.8</v>
      </c>
      <c r="AJ30" s="415">
        <v>5.2857142857142856</v>
      </c>
      <c r="AK30" s="461">
        <v>3.5714285714285712</v>
      </c>
      <c r="AL30" s="446">
        <v>8</v>
      </c>
      <c r="AM30" s="418">
        <v>8</v>
      </c>
      <c r="AN30" s="406">
        <v>6.1428571428571423</v>
      </c>
      <c r="AO30" s="419">
        <v>10.714285714285715</v>
      </c>
      <c r="AP30" s="713">
        <f>RANK(ROARscores[[#This Row],[Total21]],ROARscores[Total21],0)</f>
        <v>35</v>
      </c>
      <c r="AQ30" s="407" t="s">
        <v>1148</v>
      </c>
      <c r="AR30" s="420">
        <v>4.7142857142857144</v>
      </c>
      <c r="AS30" s="419">
        <v>0.39285714285714285</v>
      </c>
      <c r="AT30" s="421">
        <v>6</v>
      </c>
      <c r="AU30" s="437">
        <v>0.75</v>
      </c>
      <c r="AV30" s="423">
        <v>2.7142857142857144</v>
      </c>
      <c r="AW30" s="424">
        <v>2</v>
      </c>
      <c r="AX30" s="416">
        <v>6</v>
      </c>
      <c r="AY30" s="417" t="s">
        <v>563</v>
      </c>
      <c r="AZ30" s="425" t="s">
        <v>563</v>
      </c>
      <c r="BA30" s="426">
        <v>-8.2857142857142847</v>
      </c>
      <c r="BB30" s="427">
        <v>19</v>
      </c>
      <c r="BC30" s="429">
        <f>RANK(ROARscores[[#This Row],[Total32]],ROARscores[Total32],0)</f>
        <v>2</v>
      </c>
      <c r="BD30" s="428" t="s">
        <v>1147</v>
      </c>
      <c r="BE30" s="425">
        <v>11</v>
      </c>
      <c r="BF30" s="429">
        <v>0.91666666666666663</v>
      </c>
      <c r="BG30" s="417">
        <v>8</v>
      </c>
      <c r="BH30" s="424">
        <v>1</v>
      </c>
      <c r="BI30" s="430">
        <v>6</v>
      </c>
      <c r="BJ30" s="417">
        <v>5</v>
      </c>
      <c r="BK30" s="425">
        <v>8</v>
      </c>
      <c r="BL30" s="426">
        <v>4</v>
      </c>
      <c r="BM30" s="427">
        <v>15</v>
      </c>
      <c r="BN30" s="429">
        <f>RANK(ROARscores[[#This Row],[Total41]],ROARscores[Total41],0)</f>
        <v>19</v>
      </c>
      <c r="BO30" s="428" t="s">
        <v>1147</v>
      </c>
      <c r="BP30" s="425">
        <v>7</v>
      </c>
      <c r="BQ30" s="429">
        <v>0.58333333333333337</v>
      </c>
      <c r="BR30" s="429">
        <v>8</v>
      </c>
      <c r="BS30" s="419">
        <v>1</v>
      </c>
      <c r="BT30" s="431">
        <v>3</v>
      </c>
      <c r="BU30" s="432">
        <v>4</v>
      </c>
      <c r="BV30" s="425">
        <v>8</v>
      </c>
      <c r="BW30" s="426">
        <v>-2</v>
      </c>
      <c r="BX30" s="427">
        <v>17</v>
      </c>
      <c r="BY30" s="429">
        <f>RANK(ROARscores[[#This Row],[Total51]],ROARscores[Total51],0)</f>
        <v>8</v>
      </c>
      <c r="BZ30" s="428" t="s">
        <v>1147</v>
      </c>
      <c r="CA30" s="425">
        <v>9</v>
      </c>
      <c r="CB30" s="429">
        <v>0.75</v>
      </c>
      <c r="CC30" s="417">
        <v>8</v>
      </c>
      <c r="CD30" s="433">
        <v>1</v>
      </c>
      <c r="CE30" s="434">
        <v>5</v>
      </c>
      <c r="CF30" s="435">
        <v>4</v>
      </c>
      <c r="CG30" s="433">
        <v>8</v>
      </c>
      <c r="CH30" s="434">
        <v>9</v>
      </c>
      <c r="CI30" s="435">
        <v>15</v>
      </c>
      <c r="CJ30" s="436"/>
      <c r="CK30" s="436"/>
      <c r="CL30" s="512"/>
      <c r="CM30" s="512"/>
      <c r="CN30" s="512"/>
      <c r="CO30" s="512"/>
      <c r="CP30" s="512"/>
      <c r="CQ30" s="512"/>
      <c r="CR30" s="512">
        <f>IF(ROARscores[[#This Row],[RAG]]="G",2,IF(ROARscores[[#This Row],[RAG]]="Y",1,IF(ROARscores[[#This Row],[RAG]]="R",0,IF(ROARscores[[#This Row],[RAG]]="LG",1.5))))</f>
        <v>2</v>
      </c>
      <c r="CS30" s="512">
        <f>IF(ROARscores[[#This Row],[RAG11]]="G",2,IF(ROARscores[[#This Row],[RAG11]]="Y",1,IF(ROARscores[[#This Row],[RAG11]]="R",0,IF(ROARscores[[#This Row],[RAG11]]="LG",1.5))))</f>
        <v>2</v>
      </c>
      <c r="CT30" s="512">
        <f>IF(ROARscores[[#This Row],[RAG22]]="G",2,IF(ROARscores[[#This Row],[RAG22]]="Y",1,IF(ROARscores[[#This Row],[RAG22]]="R",0,IF(ROARscores[[#This Row],[RAG22]]="LG",1.5))))</f>
        <v>1</v>
      </c>
      <c r="CU30" s="512">
        <f>IF(ROARscores[[#This Row],[RAG33]]="G",2,IF(ROARscores[[#This Row],[RAG33]]="Y",1,IF(ROARscores[[#This Row],[RAG33]]="R",0,IF(ROARscores[[#This Row],[RAG33]]="LG",1.5))))</f>
        <v>2</v>
      </c>
      <c r="CV30" s="512">
        <f>IF(ROARscores[[#This Row],[RAG42]]="G",2,IF(ROARscores[[#This Row],[RAG42]]="Y",1,IF(ROARscores[[#This Row],[RAG42]]="R",0,IF(ROARscores[[#This Row],[RAG42]]="LG",1.5))))</f>
        <v>2</v>
      </c>
      <c r="CW30" s="512">
        <f>IF(ROARscores[[#This Row],[RAG52]]="G",2,IF(ROARscores[[#This Row],[RAG52]]="A",1,IF(ROARscores[[#This Row],[RAG52]]="R",0,IF(ROARscores[[#This Row],[RAG52]]="LG",1.5))))</f>
        <v>2</v>
      </c>
      <c r="CX30" s="436"/>
      <c r="CY30" s="436">
        <v>60</v>
      </c>
      <c r="CZ30" s="436">
        <v>47</v>
      </c>
      <c r="DA30" s="462">
        <v>37</v>
      </c>
      <c r="DB30" s="462">
        <v>89</v>
      </c>
      <c r="DC30" s="462">
        <v>100</v>
      </c>
      <c r="DD30" s="462">
        <v>100</v>
      </c>
      <c r="DE30" s="462">
        <v>77</v>
      </c>
      <c r="DF30" s="462">
        <v>83</v>
      </c>
    </row>
    <row r="31" spans="1:110">
      <c r="A31" s="397"/>
      <c r="B31" s="504" t="s">
        <v>894</v>
      </c>
      <c r="C31" s="353" t="s">
        <v>930</v>
      </c>
      <c r="D31" s="354">
        <v>2016</v>
      </c>
      <c r="E31" s="398" t="s">
        <v>1146</v>
      </c>
      <c r="F31" s="399" t="str">
        <f t="shared" si="0"/>
        <v>increase</v>
      </c>
      <c r="G31" s="400">
        <f t="shared" si="1"/>
        <v>1.7916666666666679</v>
      </c>
      <c r="H31" s="401">
        <v>27.875</v>
      </c>
      <c r="I31" s="710">
        <f>RANK(ROARscores[[#This Row],[Total]],ROARscores[Total],0)</f>
        <v>8</v>
      </c>
      <c r="J31" s="402" t="s">
        <v>1147</v>
      </c>
      <c r="K31" s="403">
        <v>27.875</v>
      </c>
      <c r="L31" s="404" t="s">
        <v>1147</v>
      </c>
      <c r="M31" s="405">
        <v>19.875</v>
      </c>
      <c r="N31" s="406">
        <v>0.90340909090909094</v>
      </c>
      <c r="O31" s="405">
        <v>9.75</v>
      </c>
      <c r="P31" s="406">
        <v>0.88636363636363635</v>
      </c>
      <c r="Q31" s="405">
        <v>5.125</v>
      </c>
      <c r="R31" s="407">
        <v>0.85416666666666663</v>
      </c>
      <c r="S31" s="408">
        <v>5</v>
      </c>
      <c r="T31" s="407">
        <v>1</v>
      </c>
      <c r="U31" s="409">
        <v>8</v>
      </c>
      <c r="V31" s="410">
        <v>1</v>
      </c>
      <c r="W31" s="411">
        <v>8</v>
      </c>
      <c r="X31" s="412">
        <v>1</v>
      </c>
      <c r="Y31" s="413">
        <v>26.083333333333332</v>
      </c>
      <c r="Z31" s="421">
        <f>RANK(ROARscores[[#This Row],[Total10]],ROARscores[Total10],0)</f>
        <v>9</v>
      </c>
      <c r="AA31" s="406" t="s">
        <v>1147</v>
      </c>
      <c r="AB31" s="405">
        <v>16.583333333333332</v>
      </c>
      <c r="AC31" s="407" t="s">
        <v>1147</v>
      </c>
      <c r="AD31" s="413">
        <v>9.5833333333333321</v>
      </c>
      <c r="AE31" s="407">
        <v>0.79861111111111105</v>
      </c>
      <c r="AF31" s="414">
        <v>7</v>
      </c>
      <c r="AG31" s="405">
        <v>0.875</v>
      </c>
      <c r="AH31" s="408">
        <v>9.5</v>
      </c>
      <c r="AI31" s="408">
        <v>0.95</v>
      </c>
      <c r="AJ31" s="415">
        <v>5.083333333333333</v>
      </c>
      <c r="AK31" s="416">
        <v>4.5</v>
      </c>
      <c r="AL31" s="417">
        <v>7</v>
      </c>
      <c r="AM31" s="418">
        <v>9.5</v>
      </c>
      <c r="AN31" s="406">
        <v>-1.25</v>
      </c>
      <c r="AO31" s="419">
        <v>17.833333333333332</v>
      </c>
      <c r="AP31" s="713">
        <f>RANK(ROARscores[[#This Row],[Total21]],ROARscores[Total21],0)</f>
        <v>5</v>
      </c>
      <c r="AQ31" s="407" t="s">
        <v>1147</v>
      </c>
      <c r="AR31" s="420">
        <v>9.8333333333333321</v>
      </c>
      <c r="AS31" s="419">
        <v>0.81944444444444431</v>
      </c>
      <c r="AT31" s="421">
        <v>8</v>
      </c>
      <c r="AU31" s="437">
        <v>1</v>
      </c>
      <c r="AV31" s="423">
        <v>4.333333333333333</v>
      </c>
      <c r="AW31" s="424">
        <v>5.5</v>
      </c>
      <c r="AX31" s="461">
        <v>8</v>
      </c>
      <c r="AY31" s="446" t="s">
        <v>563</v>
      </c>
      <c r="AZ31" s="444" t="s">
        <v>563</v>
      </c>
      <c r="BA31" s="448">
        <v>4.8333333333333321</v>
      </c>
      <c r="BB31" s="449">
        <v>13</v>
      </c>
      <c r="BC31" s="445">
        <f>RANK(ROARscores[[#This Row],[Total32]],ROARscores[Total32],0)</f>
        <v>32</v>
      </c>
      <c r="BD31" s="450" t="s">
        <v>1148</v>
      </c>
      <c r="BE31" s="444">
        <v>5</v>
      </c>
      <c r="BF31" s="445">
        <v>0.41666666666666669</v>
      </c>
      <c r="BG31" s="446">
        <v>8</v>
      </c>
      <c r="BH31" s="424">
        <v>1</v>
      </c>
      <c r="BI31" s="430">
        <v>3</v>
      </c>
      <c r="BJ31" s="417">
        <v>2</v>
      </c>
      <c r="BK31" s="425">
        <v>8</v>
      </c>
      <c r="BL31" s="426">
        <v>-4</v>
      </c>
      <c r="BM31" s="427">
        <v>17</v>
      </c>
      <c r="BN31" s="429">
        <f>RANK(ROARscores[[#This Row],[Total41]],ROARscores[Total41],0)</f>
        <v>2</v>
      </c>
      <c r="BO31" s="428" t="s">
        <v>1147</v>
      </c>
      <c r="BP31" s="425">
        <v>9</v>
      </c>
      <c r="BQ31" s="429">
        <v>0.75</v>
      </c>
      <c r="BR31" s="429">
        <v>8</v>
      </c>
      <c r="BS31" s="419">
        <v>1</v>
      </c>
      <c r="BT31" s="451">
        <v>4</v>
      </c>
      <c r="BU31" s="452">
        <v>5</v>
      </c>
      <c r="BV31" s="444">
        <v>8</v>
      </c>
      <c r="BW31" s="448">
        <v>5</v>
      </c>
      <c r="BX31" s="449">
        <v>12</v>
      </c>
      <c r="BY31" s="445">
        <f>RANK(ROARscores[[#This Row],[Total51]],ROARscores[Total51],0)</f>
        <v>37</v>
      </c>
      <c r="BZ31" s="450" t="s">
        <v>1150</v>
      </c>
      <c r="CA31" s="444">
        <v>4</v>
      </c>
      <c r="CB31" s="445">
        <v>0.33333333333333331</v>
      </c>
      <c r="CC31" s="446">
        <v>8</v>
      </c>
      <c r="CD31" s="433">
        <v>1</v>
      </c>
      <c r="CE31" s="434">
        <v>2</v>
      </c>
      <c r="CF31" s="435">
        <v>2</v>
      </c>
      <c r="CG31" s="433">
        <v>8</v>
      </c>
      <c r="CH31" s="434">
        <v>5</v>
      </c>
      <c r="CI31" s="435">
        <v>28</v>
      </c>
      <c r="CL31" s="493"/>
      <c r="CM31" s="493"/>
      <c r="CN31" s="493"/>
      <c r="CO31" s="493"/>
      <c r="CP31" s="493"/>
      <c r="CQ31" s="493"/>
      <c r="CR31" s="493">
        <f>IF(ROARscores[[#This Row],[RAG]]="G",2,IF(ROARscores[[#This Row],[RAG]]="Y",1,IF(ROARscores[[#This Row],[RAG]]="R",0,IF(ROARscores[[#This Row],[RAG]]="LG",1.5))))</f>
        <v>2</v>
      </c>
      <c r="CS31" s="493">
        <f>IF(ROARscores[[#This Row],[RAG11]]="G",2,IF(ROARscores[[#This Row],[RAG11]]="Y",1,IF(ROARscores[[#This Row],[RAG11]]="R",0,IF(ROARscores[[#This Row],[RAG11]]="LG",1.5))))</f>
        <v>2</v>
      </c>
      <c r="CT31" s="493">
        <f>IF(ROARscores[[#This Row],[RAG22]]="G",2,IF(ROARscores[[#This Row],[RAG22]]="Y",1,IF(ROARscores[[#This Row],[RAG22]]="R",0,IF(ROARscores[[#This Row],[RAG22]]="LG",1.5))))</f>
        <v>2</v>
      </c>
      <c r="CU31" s="493">
        <f>IF(ROARscores[[#This Row],[RAG33]]="G",2,IF(ROARscores[[#This Row],[RAG33]]="Y",1,IF(ROARscores[[#This Row],[RAG33]]="R",0,IF(ROARscores[[#This Row],[RAG33]]="LG",1.5))))</f>
        <v>1</v>
      </c>
      <c r="CV31" s="493">
        <f>IF(ROARscores[[#This Row],[RAG42]]="G",2,IF(ROARscores[[#This Row],[RAG42]]="Y",1,IF(ROARscores[[#This Row],[RAG42]]="R",0,IF(ROARscores[[#This Row],[RAG42]]="LG",1.5))))</f>
        <v>2</v>
      </c>
      <c r="CW31" s="493">
        <f>IF(ROARscores[[#This Row],[RAG52]]="G",2,IF(ROARscores[[#This Row],[RAG52]]="A",1,IF(ROARscores[[#This Row],[RAG52]]="R",0,IF(ROARscores[[#This Row],[RAG52]]="LG",1.5))))</f>
        <v>1</v>
      </c>
      <c r="CX31" s="436"/>
      <c r="CY31" s="436"/>
      <c r="CZ31" s="436"/>
      <c r="DA31" s="436"/>
      <c r="DB31" s="436"/>
      <c r="DC31" s="436"/>
      <c r="DD31" s="436"/>
      <c r="DE31" s="436"/>
      <c r="DF31" s="436"/>
    </row>
    <row r="32" spans="1:110">
      <c r="A32" s="397"/>
      <c r="B32" s="504" t="s">
        <v>891</v>
      </c>
      <c r="C32" s="353" t="s">
        <v>930</v>
      </c>
      <c r="D32" s="354">
        <v>2016</v>
      </c>
      <c r="E32" s="398" t="s">
        <v>1146</v>
      </c>
      <c r="F32" s="399" t="str">
        <f t="shared" si="0"/>
        <v>increase</v>
      </c>
      <c r="G32" s="400">
        <f t="shared" si="1"/>
        <v>3.4791666666666643</v>
      </c>
      <c r="H32" s="401">
        <v>24.895833333333332</v>
      </c>
      <c r="I32" s="710">
        <f>RANK(ROARscores[[#This Row],[Total]],ROARscores[Total],0)</f>
        <v>20</v>
      </c>
      <c r="J32" s="402" t="s">
        <v>1147</v>
      </c>
      <c r="K32" s="403">
        <v>22.895833333333332</v>
      </c>
      <c r="L32" s="404" t="s">
        <v>1147</v>
      </c>
      <c r="M32" s="405">
        <v>16.895833333333332</v>
      </c>
      <c r="N32" s="406">
        <v>0.7679924242424242</v>
      </c>
      <c r="O32" s="405">
        <v>7.5208333333333321</v>
      </c>
      <c r="P32" s="406">
        <v>0.6837121212121211</v>
      </c>
      <c r="Q32" s="405">
        <v>4.375</v>
      </c>
      <c r="R32" s="407">
        <v>0.72916666666666663</v>
      </c>
      <c r="S32" s="408">
        <v>5</v>
      </c>
      <c r="T32" s="407">
        <v>1</v>
      </c>
      <c r="U32" s="409">
        <v>8</v>
      </c>
      <c r="V32" s="410">
        <v>1</v>
      </c>
      <c r="W32" s="411">
        <v>6</v>
      </c>
      <c r="X32" s="412">
        <v>0.75</v>
      </c>
      <c r="Y32" s="413">
        <v>21.416666666666668</v>
      </c>
      <c r="Z32" s="421">
        <f>RANK(ROARscores[[#This Row],[Total10]],ROARscores[Total10],0)</f>
        <v>34</v>
      </c>
      <c r="AA32" s="406" t="s">
        <v>1147</v>
      </c>
      <c r="AB32" s="405">
        <v>13.916666666666668</v>
      </c>
      <c r="AC32" s="407" t="s">
        <v>1147</v>
      </c>
      <c r="AD32" s="413">
        <v>8.9166666666666679</v>
      </c>
      <c r="AE32" s="407">
        <v>0.74305555555555569</v>
      </c>
      <c r="AF32" s="414">
        <v>5</v>
      </c>
      <c r="AG32" s="405">
        <v>0.625</v>
      </c>
      <c r="AH32" s="408">
        <v>7.5</v>
      </c>
      <c r="AI32" s="408">
        <v>0.75</v>
      </c>
      <c r="AJ32" s="415">
        <v>4.833333333333333</v>
      </c>
      <c r="AK32" s="461">
        <v>4.0833333333333339</v>
      </c>
      <c r="AL32" s="446">
        <v>5</v>
      </c>
      <c r="AM32" s="418">
        <v>7.5</v>
      </c>
      <c r="AN32" s="406">
        <v>1.2916666666666679</v>
      </c>
      <c r="AO32" s="419">
        <v>12.625</v>
      </c>
      <c r="AP32" s="713">
        <f>RANK(ROARscores[[#This Row],[Total21]],ROARscores[Total21],0)</f>
        <v>31</v>
      </c>
      <c r="AQ32" s="407" t="s">
        <v>1148</v>
      </c>
      <c r="AR32" s="420">
        <v>5.625</v>
      </c>
      <c r="AS32" s="419">
        <v>0.46875</v>
      </c>
      <c r="AT32" s="421">
        <v>7</v>
      </c>
      <c r="AU32" s="437">
        <v>0.875</v>
      </c>
      <c r="AV32" s="423">
        <v>3.25</v>
      </c>
      <c r="AW32" s="424">
        <v>2.375</v>
      </c>
      <c r="AX32" s="461">
        <v>7</v>
      </c>
      <c r="AY32" s="446" t="s">
        <v>563</v>
      </c>
      <c r="AZ32" s="444" t="s">
        <v>563</v>
      </c>
      <c r="BA32" s="448">
        <v>0.625</v>
      </c>
      <c r="BB32" s="449">
        <v>12</v>
      </c>
      <c r="BC32" s="445">
        <f>RANK(ROARscores[[#This Row],[Total32]],ROARscores[Total32],0)</f>
        <v>37</v>
      </c>
      <c r="BD32" s="450" t="s">
        <v>1148</v>
      </c>
      <c r="BE32" s="444">
        <v>4</v>
      </c>
      <c r="BF32" s="445">
        <v>0.33333333333333331</v>
      </c>
      <c r="BG32" s="446">
        <v>8</v>
      </c>
      <c r="BH32" s="424">
        <v>1</v>
      </c>
      <c r="BI32" s="430">
        <v>3</v>
      </c>
      <c r="BJ32" s="417">
        <v>1</v>
      </c>
      <c r="BK32" s="425">
        <v>8</v>
      </c>
      <c r="BL32" s="426">
        <v>-5</v>
      </c>
      <c r="BM32" s="427">
        <v>17</v>
      </c>
      <c r="BN32" s="429">
        <f>RANK(ROARscores[[#This Row],[Total41]],ROARscores[Total41],0)</f>
        <v>2</v>
      </c>
      <c r="BO32" s="428" t="s">
        <v>1147</v>
      </c>
      <c r="BP32" s="425">
        <v>9</v>
      </c>
      <c r="BQ32" s="429">
        <v>0.75</v>
      </c>
      <c r="BR32" s="429">
        <v>8</v>
      </c>
      <c r="BS32" s="419">
        <v>1</v>
      </c>
      <c r="BT32" s="431">
        <v>5</v>
      </c>
      <c r="BU32" s="432">
        <v>4</v>
      </c>
      <c r="BV32" s="425">
        <v>8</v>
      </c>
      <c r="BW32" s="426">
        <v>2</v>
      </c>
      <c r="BX32" s="427">
        <v>15</v>
      </c>
      <c r="BY32" s="429">
        <f>RANK(ROARscores[[#This Row],[Total51]],ROARscores[Total51],0)</f>
        <v>19</v>
      </c>
      <c r="BZ32" s="428" t="s">
        <v>1147</v>
      </c>
      <c r="CA32" s="425">
        <v>7</v>
      </c>
      <c r="CB32" s="429">
        <v>0.58333333333333337</v>
      </c>
      <c r="CC32" s="417">
        <v>8</v>
      </c>
      <c r="CD32" s="433">
        <v>1</v>
      </c>
      <c r="CE32" s="434">
        <v>4</v>
      </c>
      <c r="CF32" s="435">
        <v>3</v>
      </c>
      <c r="CG32" s="433">
        <v>8</v>
      </c>
      <c r="CH32" s="434">
        <v>3</v>
      </c>
      <c r="CI32" s="435">
        <v>10</v>
      </c>
      <c r="CL32" s="493"/>
      <c r="CM32" s="493"/>
      <c r="CN32" s="493"/>
      <c r="CO32" s="493"/>
      <c r="CP32" s="493"/>
      <c r="CQ32" s="493"/>
      <c r="CR32" s="493">
        <f>IF(ROARscores[[#This Row],[RAG]]="G",2,IF(ROARscores[[#This Row],[RAG]]="Y",1,IF(ROARscores[[#This Row],[RAG]]="R",0,IF(ROARscores[[#This Row],[RAG]]="LG",1.5))))</f>
        <v>2</v>
      </c>
      <c r="CS32" s="493">
        <f>IF(ROARscores[[#This Row],[RAG11]]="G",2,IF(ROARscores[[#This Row],[RAG11]]="Y",1,IF(ROARscores[[#This Row],[RAG11]]="R",0,IF(ROARscores[[#This Row],[RAG11]]="LG",1.5))))</f>
        <v>2</v>
      </c>
      <c r="CT32" s="493">
        <f>IF(ROARscores[[#This Row],[RAG22]]="G",2,IF(ROARscores[[#This Row],[RAG22]]="Y",1,IF(ROARscores[[#This Row],[RAG22]]="R",0,IF(ROARscores[[#This Row],[RAG22]]="LG",1.5))))</f>
        <v>1</v>
      </c>
      <c r="CU32" s="493">
        <f>IF(ROARscores[[#This Row],[RAG33]]="G",2,IF(ROARscores[[#This Row],[RAG33]]="Y",1,IF(ROARscores[[#This Row],[RAG33]]="R",0,IF(ROARscores[[#This Row],[RAG33]]="LG",1.5))))</f>
        <v>1</v>
      </c>
      <c r="CV32" s="493">
        <f>IF(ROARscores[[#This Row],[RAG42]]="G",2,IF(ROARscores[[#This Row],[RAG42]]="Y",1,IF(ROARscores[[#This Row],[RAG42]]="R",0,IF(ROARscores[[#This Row],[RAG42]]="LG",1.5))))</f>
        <v>2</v>
      </c>
      <c r="CW32" s="493">
        <f>IF(ROARscores[[#This Row],[RAG52]]="G",2,IF(ROARscores[[#This Row],[RAG52]]="A",1,IF(ROARscores[[#This Row],[RAG52]]="R",0,IF(ROARscores[[#This Row],[RAG52]]="LG",1.5))))</f>
        <v>2</v>
      </c>
      <c r="CX32" s="436"/>
      <c r="CY32" s="436"/>
      <c r="CZ32" s="436"/>
      <c r="DA32" s="436"/>
      <c r="DB32" s="436"/>
      <c r="DC32" s="436"/>
      <c r="DD32" s="436"/>
      <c r="DE32" s="436"/>
      <c r="DF32" s="436"/>
    </row>
    <row r="33" spans="1:110" s="436" customFormat="1">
      <c r="A33" s="397"/>
      <c r="B33" s="504" t="s">
        <v>896</v>
      </c>
      <c r="C33" s="353" t="s">
        <v>930</v>
      </c>
      <c r="D33" s="354">
        <v>2016</v>
      </c>
      <c r="E33" s="398" t="s">
        <v>1146</v>
      </c>
      <c r="F33" s="399" t="str">
        <f t="shared" si="0"/>
        <v>decrease</v>
      </c>
      <c r="G33" s="400">
        <f t="shared" si="1"/>
        <v>-1.9166666666666643</v>
      </c>
      <c r="H33" s="468">
        <v>19.833333333333336</v>
      </c>
      <c r="I33" s="711">
        <f>RANK(ROARscores[[#This Row],[Total]],ROARscores[Total],0)</f>
        <v>40</v>
      </c>
      <c r="J33" s="402" t="s">
        <v>1152</v>
      </c>
      <c r="K33" s="403">
        <v>20.833333333333336</v>
      </c>
      <c r="L33" s="404" t="s">
        <v>1152</v>
      </c>
      <c r="M33" s="405">
        <v>14.833333333333334</v>
      </c>
      <c r="N33" s="406">
        <v>0.67424242424242431</v>
      </c>
      <c r="O33" s="405">
        <v>5.5</v>
      </c>
      <c r="P33" s="406">
        <v>0.5</v>
      </c>
      <c r="Q33" s="405">
        <v>4.3333333333333339</v>
      </c>
      <c r="R33" s="407">
        <v>0.72222222222222232</v>
      </c>
      <c r="S33" s="408">
        <v>5</v>
      </c>
      <c r="T33" s="407">
        <v>1</v>
      </c>
      <c r="U33" s="409">
        <v>5</v>
      </c>
      <c r="V33" s="410">
        <v>0.625</v>
      </c>
      <c r="W33" s="411">
        <v>6</v>
      </c>
      <c r="X33" s="412">
        <v>0.75</v>
      </c>
      <c r="Y33" s="413">
        <v>21.75</v>
      </c>
      <c r="Z33" s="421">
        <f>RANK(ROARscores[[#This Row],[Total10]],ROARscores[Total10],0)</f>
        <v>32</v>
      </c>
      <c r="AA33" s="406" t="s">
        <v>1147</v>
      </c>
      <c r="AB33" s="405">
        <v>14.083333333333334</v>
      </c>
      <c r="AC33" s="407" t="s">
        <v>1147</v>
      </c>
      <c r="AD33" s="413">
        <v>7.0833333333333339</v>
      </c>
      <c r="AE33" s="407">
        <v>0.59027777777777779</v>
      </c>
      <c r="AF33" s="414">
        <v>7</v>
      </c>
      <c r="AG33" s="405">
        <v>0.875</v>
      </c>
      <c r="AH33" s="408">
        <v>7.6666666666666661</v>
      </c>
      <c r="AI33" s="408">
        <v>0.76666666666666661</v>
      </c>
      <c r="AJ33" s="415">
        <v>3.0000000000000004</v>
      </c>
      <c r="AK33" s="461">
        <v>4.0833333333333339</v>
      </c>
      <c r="AL33" s="446">
        <v>7</v>
      </c>
      <c r="AM33" s="418">
        <v>7.6666666666666661</v>
      </c>
      <c r="AN33" s="406">
        <v>1.4166666666666679</v>
      </c>
      <c r="AO33" s="419">
        <v>12.666666666666666</v>
      </c>
      <c r="AP33" s="713">
        <f>RANK(ROARscores[[#This Row],[Total21]],ROARscores[Total21],0)</f>
        <v>30</v>
      </c>
      <c r="AQ33" s="407" t="s">
        <v>1148</v>
      </c>
      <c r="AR33" s="420">
        <v>8.6666666666666661</v>
      </c>
      <c r="AS33" s="419">
        <v>0.72222222222222221</v>
      </c>
      <c r="AT33" s="421">
        <v>4</v>
      </c>
      <c r="AU33" s="437">
        <v>0.5</v>
      </c>
      <c r="AV33" s="423">
        <v>3.6666666666666665</v>
      </c>
      <c r="AW33" s="424">
        <v>5</v>
      </c>
      <c r="AX33" s="416">
        <v>4</v>
      </c>
      <c r="AY33" s="417" t="s">
        <v>563</v>
      </c>
      <c r="AZ33" s="425" t="s">
        <v>563</v>
      </c>
      <c r="BA33" s="426">
        <v>-6.3333333333333339</v>
      </c>
      <c r="BB33" s="427">
        <v>19</v>
      </c>
      <c r="BC33" s="429">
        <f>RANK(ROARscores[[#This Row],[Total32]],ROARscores[Total32],0)</f>
        <v>2</v>
      </c>
      <c r="BD33" s="428" t="s">
        <v>1147</v>
      </c>
      <c r="BE33" s="425">
        <v>11</v>
      </c>
      <c r="BF33" s="429">
        <v>0.91666666666666663</v>
      </c>
      <c r="BG33" s="417">
        <v>8</v>
      </c>
      <c r="BH33" s="424">
        <v>1</v>
      </c>
      <c r="BI33" s="447">
        <v>5</v>
      </c>
      <c r="BJ33" s="446">
        <v>6</v>
      </c>
      <c r="BK33" s="444">
        <v>8</v>
      </c>
      <c r="BL33" s="448">
        <v>9</v>
      </c>
      <c r="BM33" s="449">
        <v>10</v>
      </c>
      <c r="BN33" s="445">
        <f>RANK(ROARscores[[#This Row],[Total41]],ROARscores[Total41],0)</f>
        <v>44</v>
      </c>
      <c r="BO33" s="450" t="s">
        <v>1148</v>
      </c>
      <c r="BP33" s="444">
        <v>2</v>
      </c>
      <c r="BQ33" s="445">
        <v>0.16666666666666666</v>
      </c>
      <c r="BR33" s="445">
        <v>8</v>
      </c>
      <c r="BS33" s="419">
        <v>1</v>
      </c>
      <c r="BT33" s="431">
        <v>1</v>
      </c>
      <c r="BU33" s="432">
        <v>1</v>
      </c>
      <c r="BV33" s="425">
        <v>8</v>
      </c>
      <c r="BW33" s="426">
        <v>-4</v>
      </c>
      <c r="BX33" s="427">
        <v>14</v>
      </c>
      <c r="BY33" s="429">
        <f>RANK(ROARscores[[#This Row],[Total51]],ROARscores[Total51],0)</f>
        <v>26</v>
      </c>
      <c r="BZ33" s="428" t="s">
        <v>1147</v>
      </c>
      <c r="CA33" s="425">
        <v>7</v>
      </c>
      <c r="CB33" s="429">
        <v>0.58333333333333337</v>
      </c>
      <c r="CC33" s="417">
        <v>7</v>
      </c>
      <c r="CD33" s="433">
        <v>0.875</v>
      </c>
      <c r="CE33" s="434">
        <v>4</v>
      </c>
      <c r="CF33" s="435">
        <v>3</v>
      </c>
      <c r="CG33" s="433">
        <v>7</v>
      </c>
      <c r="CH33" s="434">
        <v>8</v>
      </c>
      <c r="CI33" s="435">
        <v>18</v>
      </c>
      <c r="CJ33" s="463"/>
      <c r="CK33" s="463"/>
      <c r="CL33" s="493"/>
      <c r="CM33" s="493"/>
      <c r="CN33" s="493"/>
      <c r="CO33" s="493"/>
      <c r="CP33" s="493"/>
      <c r="CQ33" s="493"/>
      <c r="CR33" s="493">
        <f>IF(ROARscores[[#This Row],[RAG]]="G",2,IF(ROARscores[[#This Row],[RAG]]="Y",1,IF(ROARscores[[#This Row],[RAG]]="R",0,IF(ROARscores[[#This Row],[RAG]]="LG",1.5))))</f>
        <v>1.5</v>
      </c>
      <c r="CS33" s="493">
        <f>IF(ROARscores[[#This Row],[RAG11]]="G",2,IF(ROARscores[[#This Row],[RAG11]]="Y",1,IF(ROARscores[[#This Row],[RAG11]]="R",0,IF(ROARscores[[#This Row],[RAG11]]="LG",1.5))))</f>
        <v>2</v>
      </c>
      <c r="CT33" s="493">
        <f>IF(ROARscores[[#This Row],[RAG22]]="G",2,IF(ROARscores[[#This Row],[RAG22]]="Y",1,IF(ROARscores[[#This Row],[RAG22]]="R",0,IF(ROARscores[[#This Row],[RAG22]]="LG",1.5))))</f>
        <v>1</v>
      </c>
      <c r="CU33" s="493">
        <f>IF(ROARscores[[#This Row],[RAG33]]="G",2,IF(ROARscores[[#This Row],[RAG33]]="Y",1,IF(ROARscores[[#This Row],[RAG33]]="R",0,IF(ROARscores[[#This Row],[RAG33]]="LG",1.5))))</f>
        <v>2</v>
      </c>
      <c r="CV33" s="493">
        <f>IF(ROARscores[[#This Row],[RAG42]]="G",2,IF(ROARscores[[#This Row],[RAG42]]="Y",1,IF(ROARscores[[#This Row],[RAG42]]="R",0,IF(ROARscores[[#This Row],[RAG42]]="LG",1.5))))</f>
        <v>1</v>
      </c>
      <c r="CW33" s="493">
        <f>IF(ROARscores[[#This Row],[RAG52]]="G",2,IF(ROARscores[[#This Row],[RAG52]]="A",1,IF(ROARscores[[#This Row],[RAG52]]="R",0,IF(ROARscores[[#This Row],[RAG52]]="LG",1.5))))</f>
        <v>2</v>
      </c>
      <c r="CX33" s="463"/>
      <c r="CY33" s="463"/>
      <c r="CZ33" s="463"/>
      <c r="DA33" s="463"/>
      <c r="DB33" s="463"/>
      <c r="DC33" s="463"/>
      <c r="DD33" s="463"/>
      <c r="DE33" s="463"/>
      <c r="DF33" s="463"/>
    </row>
    <row r="34" spans="1:110" s="436" customFormat="1">
      <c r="A34" s="397"/>
      <c r="B34" s="504" t="s">
        <v>897</v>
      </c>
      <c r="C34" s="353" t="s">
        <v>930</v>
      </c>
      <c r="D34" s="354">
        <v>2016</v>
      </c>
      <c r="E34" s="398" t="s">
        <v>1151</v>
      </c>
      <c r="F34" s="399" t="str">
        <f t="shared" si="0"/>
        <v>increase</v>
      </c>
      <c r="G34" s="400">
        <f t="shared" si="1"/>
        <v>4.3000000000000007</v>
      </c>
      <c r="H34" s="401">
        <v>28.375</v>
      </c>
      <c r="I34" s="710">
        <f>RANK(ROARscores[[#This Row],[Total]],ROARscores[Total],0)</f>
        <v>4</v>
      </c>
      <c r="J34" s="402" t="s">
        <v>1147</v>
      </c>
      <c r="K34" s="403">
        <v>28.375</v>
      </c>
      <c r="L34" s="404" t="s">
        <v>1147</v>
      </c>
      <c r="M34" s="405">
        <v>20.375</v>
      </c>
      <c r="N34" s="406">
        <v>0.92613636363636365</v>
      </c>
      <c r="O34" s="405">
        <v>9.75</v>
      </c>
      <c r="P34" s="406">
        <v>0.88636363636363635</v>
      </c>
      <c r="Q34" s="405">
        <v>5.625</v>
      </c>
      <c r="R34" s="407">
        <v>0.9375</v>
      </c>
      <c r="S34" s="408">
        <v>5</v>
      </c>
      <c r="T34" s="407">
        <v>1</v>
      </c>
      <c r="U34" s="409">
        <v>8</v>
      </c>
      <c r="V34" s="410">
        <v>1</v>
      </c>
      <c r="W34" s="411">
        <v>8</v>
      </c>
      <c r="X34" s="412">
        <v>1</v>
      </c>
      <c r="Y34" s="413">
        <v>24.074999999999999</v>
      </c>
      <c r="Z34" s="421">
        <f>RANK(ROARscores[[#This Row],[Total10]],ROARscores[Total10],0)</f>
        <v>20</v>
      </c>
      <c r="AA34" s="406" t="s">
        <v>1147</v>
      </c>
      <c r="AB34" s="405">
        <v>15.574999999999999</v>
      </c>
      <c r="AC34" s="407" t="s">
        <v>1147</v>
      </c>
      <c r="AD34" s="413">
        <v>9.5749999999999993</v>
      </c>
      <c r="AE34" s="407">
        <v>0.79791666666666661</v>
      </c>
      <c r="AF34" s="414">
        <v>6</v>
      </c>
      <c r="AG34" s="405">
        <v>0.75</v>
      </c>
      <c r="AH34" s="408">
        <v>8.5</v>
      </c>
      <c r="AI34" s="408">
        <v>0.85</v>
      </c>
      <c r="AJ34" s="415">
        <v>5.125</v>
      </c>
      <c r="AK34" s="416">
        <v>4.45</v>
      </c>
      <c r="AL34" s="417">
        <v>6</v>
      </c>
      <c r="AM34" s="418">
        <v>8.5</v>
      </c>
      <c r="AN34" s="406">
        <v>-2.4250000000000007</v>
      </c>
      <c r="AO34" s="419">
        <v>18</v>
      </c>
      <c r="AP34" s="713">
        <f>RANK(ROARscores[[#This Row],[Total21]],ROARscores[Total21],0)</f>
        <v>4</v>
      </c>
      <c r="AQ34" s="407" t="s">
        <v>1147</v>
      </c>
      <c r="AR34" s="420">
        <v>11</v>
      </c>
      <c r="AS34" s="419">
        <v>0.91666666666666663</v>
      </c>
      <c r="AT34" s="421">
        <v>7</v>
      </c>
      <c r="AU34" s="437">
        <v>0.875</v>
      </c>
      <c r="AV34" s="423">
        <v>5.75</v>
      </c>
      <c r="AW34" s="424">
        <v>5.25</v>
      </c>
      <c r="AX34" s="416">
        <v>7</v>
      </c>
      <c r="AY34" s="417" t="s">
        <v>563</v>
      </c>
      <c r="AZ34" s="425" t="s">
        <v>563</v>
      </c>
      <c r="BA34" s="426">
        <v>1</v>
      </c>
      <c r="BB34" s="427">
        <v>17</v>
      </c>
      <c r="BC34" s="429">
        <f>RANK(ROARscores[[#This Row],[Total32]],ROARscores[Total32],0)</f>
        <v>11</v>
      </c>
      <c r="BD34" s="428" t="s">
        <v>1147</v>
      </c>
      <c r="BE34" s="425">
        <v>9</v>
      </c>
      <c r="BF34" s="429">
        <v>0.75</v>
      </c>
      <c r="BG34" s="417">
        <v>8</v>
      </c>
      <c r="BH34" s="424">
        <v>1</v>
      </c>
      <c r="BI34" s="430">
        <v>5</v>
      </c>
      <c r="BJ34" s="417">
        <v>4</v>
      </c>
      <c r="BK34" s="425">
        <v>8</v>
      </c>
      <c r="BL34" s="426">
        <v>2</v>
      </c>
      <c r="BM34" s="427">
        <v>15</v>
      </c>
      <c r="BN34" s="429">
        <f>RANK(ROARscores[[#This Row],[Total41]],ROARscores[Total41],0)</f>
        <v>19</v>
      </c>
      <c r="BO34" s="428" t="s">
        <v>1147</v>
      </c>
      <c r="BP34" s="425">
        <v>7</v>
      </c>
      <c r="BQ34" s="429">
        <v>0.58333333333333337</v>
      </c>
      <c r="BR34" s="429">
        <v>8</v>
      </c>
      <c r="BS34" s="419">
        <v>1</v>
      </c>
      <c r="BT34" s="431">
        <v>5</v>
      </c>
      <c r="BU34" s="432">
        <v>2</v>
      </c>
      <c r="BV34" s="425">
        <v>8</v>
      </c>
      <c r="BW34" s="426">
        <v>1</v>
      </c>
      <c r="BX34" s="427">
        <v>14</v>
      </c>
      <c r="BY34" s="429">
        <f>RANK(ROARscores[[#This Row],[Total51]],ROARscores[Total51],0)</f>
        <v>26</v>
      </c>
      <c r="BZ34" s="428" t="s">
        <v>1147</v>
      </c>
      <c r="CA34" s="425">
        <v>7</v>
      </c>
      <c r="CB34" s="429">
        <v>0.58333333333333337</v>
      </c>
      <c r="CC34" s="417">
        <v>7</v>
      </c>
      <c r="CD34" s="433">
        <v>0.875</v>
      </c>
      <c r="CE34" s="434">
        <v>4</v>
      </c>
      <c r="CF34" s="435">
        <v>3</v>
      </c>
      <c r="CG34" s="433">
        <v>7</v>
      </c>
      <c r="CH34" s="434">
        <v>6</v>
      </c>
      <c r="CI34" s="435">
        <v>6</v>
      </c>
      <c r="CL34" s="512"/>
      <c r="CM34" s="512"/>
      <c r="CN34" s="512"/>
      <c r="CO34" s="512"/>
      <c r="CP34" s="512"/>
      <c r="CQ34" s="512"/>
      <c r="CR34" s="512">
        <f>IF(ROARscores[[#This Row],[RAG]]="G",2,IF(ROARscores[[#This Row],[RAG]]="Y",1,IF(ROARscores[[#This Row],[RAG]]="R",0,IF(ROARscores[[#This Row],[RAG]]="LG",1.5))))</f>
        <v>2</v>
      </c>
      <c r="CS34" s="512">
        <f>IF(ROARscores[[#This Row],[RAG11]]="G",2,IF(ROARscores[[#This Row],[RAG11]]="Y",1,IF(ROARscores[[#This Row],[RAG11]]="R",0,IF(ROARscores[[#This Row],[RAG11]]="LG",1.5))))</f>
        <v>2</v>
      </c>
      <c r="CT34" s="512">
        <f>IF(ROARscores[[#This Row],[RAG22]]="G",2,IF(ROARscores[[#This Row],[RAG22]]="Y",1,IF(ROARscores[[#This Row],[RAG22]]="R",0,IF(ROARscores[[#This Row],[RAG22]]="LG",1.5))))</f>
        <v>2</v>
      </c>
      <c r="CU34" s="512">
        <f>IF(ROARscores[[#This Row],[RAG33]]="G",2,IF(ROARscores[[#This Row],[RAG33]]="Y",1,IF(ROARscores[[#This Row],[RAG33]]="R",0,IF(ROARscores[[#This Row],[RAG33]]="LG",1.5))))</f>
        <v>2</v>
      </c>
      <c r="CV34" s="512">
        <f>IF(ROARscores[[#This Row],[RAG42]]="G",2,IF(ROARscores[[#This Row],[RAG42]]="Y",1,IF(ROARscores[[#This Row],[RAG42]]="R",0,IF(ROARscores[[#This Row],[RAG42]]="LG",1.5))))</f>
        <v>2</v>
      </c>
      <c r="CW34" s="512">
        <f>IF(ROARscores[[#This Row],[RAG52]]="G",2,IF(ROARscores[[#This Row],[RAG52]]="A",1,IF(ROARscores[[#This Row],[RAG52]]="R",0,IF(ROARscores[[#This Row],[RAG52]]="LG",1.5))))</f>
        <v>2</v>
      </c>
      <c r="CY34" s="436">
        <v>60</v>
      </c>
      <c r="CZ34" s="436">
        <v>68</v>
      </c>
      <c r="DA34" s="462">
        <v>57</v>
      </c>
      <c r="DB34" s="462">
        <v>85</v>
      </c>
      <c r="DC34" s="462">
        <v>77</v>
      </c>
      <c r="DD34" s="462">
        <v>62</v>
      </c>
      <c r="DE34" s="462">
        <v>67</v>
      </c>
      <c r="DF34" s="462">
        <v>77</v>
      </c>
    </row>
    <row r="35" spans="1:110" s="436" customFormat="1">
      <c r="A35" s="397"/>
      <c r="B35" s="504" t="s">
        <v>898</v>
      </c>
      <c r="C35" s="353" t="s">
        <v>930</v>
      </c>
      <c r="D35" s="354">
        <v>2016</v>
      </c>
      <c r="E35" s="398" t="s">
        <v>1146</v>
      </c>
      <c r="F35" s="399" t="str">
        <f t="shared" si="0"/>
        <v>increase</v>
      </c>
      <c r="G35" s="400">
        <f t="shared" si="1"/>
        <v>2.9722222222222214</v>
      </c>
      <c r="H35" s="401">
        <v>23.305555555555554</v>
      </c>
      <c r="I35" s="710">
        <f>RANK(ROARscores[[#This Row],[Total]],ROARscores[Total],0)</f>
        <v>33</v>
      </c>
      <c r="J35" s="402" t="s">
        <v>1147</v>
      </c>
      <c r="K35" s="403">
        <v>23.305555555555554</v>
      </c>
      <c r="L35" s="404" t="s">
        <v>1147</v>
      </c>
      <c r="M35" s="405">
        <v>15.305555555555554</v>
      </c>
      <c r="N35" s="406">
        <v>0.69570707070707061</v>
      </c>
      <c r="O35" s="405">
        <v>6.4722222222222214</v>
      </c>
      <c r="P35" s="406">
        <v>0.58838383838383834</v>
      </c>
      <c r="Q35" s="405">
        <v>3.833333333333333</v>
      </c>
      <c r="R35" s="407">
        <v>0.63888888888888884</v>
      </c>
      <c r="S35" s="408">
        <v>5</v>
      </c>
      <c r="T35" s="407">
        <v>1</v>
      </c>
      <c r="U35" s="409">
        <v>8</v>
      </c>
      <c r="V35" s="410">
        <v>1</v>
      </c>
      <c r="W35" s="411">
        <v>8</v>
      </c>
      <c r="X35" s="412">
        <v>1</v>
      </c>
      <c r="Y35" s="413">
        <v>20.333333333333332</v>
      </c>
      <c r="Z35" s="421">
        <f>RANK(ROARscores[[#This Row],[Total10]],ROARscores[Total10],0)</f>
        <v>37</v>
      </c>
      <c r="AA35" s="406" t="s">
        <v>1147</v>
      </c>
      <c r="AB35" s="405">
        <v>14.25</v>
      </c>
      <c r="AC35" s="407" t="s">
        <v>1147</v>
      </c>
      <c r="AD35" s="413">
        <v>7.25</v>
      </c>
      <c r="AE35" s="407">
        <v>0.60416666666666663</v>
      </c>
      <c r="AF35" s="414">
        <v>7</v>
      </c>
      <c r="AG35" s="405">
        <v>0.875</v>
      </c>
      <c r="AH35" s="408">
        <v>6.083333333333333</v>
      </c>
      <c r="AI35" s="408">
        <v>0.60833333333333328</v>
      </c>
      <c r="AJ35" s="415">
        <v>3.833333333333333</v>
      </c>
      <c r="AK35" s="461">
        <v>3.416666666666667</v>
      </c>
      <c r="AL35" s="446">
        <v>7</v>
      </c>
      <c r="AM35" s="418">
        <v>6.083333333333333</v>
      </c>
      <c r="AN35" s="406">
        <v>0.91666666666666785</v>
      </c>
      <c r="AO35" s="419">
        <v>13.333333333333332</v>
      </c>
      <c r="AP35" s="713">
        <f>RANK(ROARscores[[#This Row],[Total21]],ROARscores[Total21],0)</f>
        <v>26</v>
      </c>
      <c r="AQ35" s="407" t="s">
        <v>1148</v>
      </c>
      <c r="AR35" s="420">
        <v>6.333333333333333</v>
      </c>
      <c r="AS35" s="419">
        <v>0.52777777777777779</v>
      </c>
      <c r="AT35" s="421">
        <v>7</v>
      </c>
      <c r="AU35" s="422">
        <v>0.875</v>
      </c>
      <c r="AV35" s="423">
        <v>2.333333333333333</v>
      </c>
      <c r="AW35" s="424">
        <v>4</v>
      </c>
      <c r="AX35" s="461">
        <v>7</v>
      </c>
      <c r="AY35" s="446">
        <v>9</v>
      </c>
      <c r="AZ35" s="444">
        <v>0.69230769230769229</v>
      </c>
      <c r="BA35" s="448">
        <v>0.33333333333333215</v>
      </c>
      <c r="BB35" s="449">
        <v>13</v>
      </c>
      <c r="BC35" s="445">
        <f>RANK(ROARscores[[#This Row],[Total32]],ROARscores[Total32],0)</f>
        <v>32</v>
      </c>
      <c r="BD35" s="450" t="s">
        <v>1148</v>
      </c>
      <c r="BE35" s="444">
        <v>7</v>
      </c>
      <c r="BF35" s="445">
        <v>0.58333333333333337</v>
      </c>
      <c r="BG35" s="446">
        <v>6</v>
      </c>
      <c r="BH35" s="424">
        <v>0.75</v>
      </c>
      <c r="BI35" s="430">
        <v>4</v>
      </c>
      <c r="BJ35" s="417">
        <v>3</v>
      </c>
      <c r="BK35" s="425">
        <v>6</v>
      </c>
      <c r="BL35" s="426">
        <v>-2</v>
      </c>
      <c r="BM35" s="427">
        <v>15</v>
      </c>
      <c r="BN35" s="429">
        <f>RANK(ROARscores[[#This Row],[Total41]],ROARscores[Total41],0)</f>
        <v>19</v>
      </c>
      <c r="BO35" s="428" t="s">
        <v>1147</v>
      </c>
      <c r="BP35" s="425">
        <v>7</v>
      </c>
      <c r="BQ35" s="429">
        <v>0.58333333333333337</v>
      </c>
      <c r="BR35" s="429">
        <v>8</v>
      </c>
      <c r="BS35" s="419">
        <v>1</v>
      </c>
      <c r="BT35" s="451">
        <v>4</v>
      </c>
      <c r="BU35" s="452">
        <v>3</v>
      </c>
      <c r="BV35" s="444">
        <v>8</v>
      </c>
      <c r="BW35" s="448">
        <v>3</v>
      </c>
      <c r="BX35" s="449">
        <v>12</v>
      </c>
      <c r="BY35" s="445">
        <f>RANK(ROARscores[[#This Row],[Total51]],ROARscores[Total51],0)</f>
        <v>37</v>
      </c>
      <c r="BZ35" s="450" t="s">
        <v>1150</v>
      </c>
      <c r="CA35" s="444">
        <v>7</v>
      </c>
      <c r="CB35" s="445">
        <v>0.58333333333333337</v>
      </c>
      <c r="CC35" s="446">
        <v>5</v>
      </c>
      <c r="CD35" s="433">
        <v>0.625</v>
      </c>
      <c r="CE35" s="434">
        <v>5</v>
      </c>
      <c r="CF35" s="435">
        <v>2</v>
      </c>
      <c r="CG35" s="433">
        <v>5</v>
      </c>
      <c r="CH35" s="434">
        <v>3</v>
      </c>
      <c r="CI35" s="435">
        <v>7</v>
      </c>
      <c r="CL35" s="512"/>
      <c r="CM35" s="512"/>
      <c r="CN35" s="512"/>
      <c r="CO35" s="512"/>
      <c r="CP35" s="512"/>
      <c r="CQ35" s="512"/>
      <c r="CR35" s="512">
        <f>IF(ROARscores[[#This Row],[RAG]]="G",2,IF(ROARscores[[#This Row],[RAG]]="Y",1,IF(ROARscores[[#This Row],[RAG]]="R",0,IF(ROARscores[[#This Row],[RAG]]="LG",1.5))))</f>
        <v>2</v>
      </c>
      <c r="CS35" s="512">
        <f>IF(ROARscores[[#This Row],[RAG11]]="G",2,IF(ROARscores[[#This Row],[RAG11]]="Y",1,IF(ROARscores[[#This Row],[RAG11]]="R",0,IF(ROARscores[[#This Row],[RAG11]]="LG",1.5))))</f>
        <v>2</v>
      </c>
      <c r="CT35" s="512">
        <f>IF(ROARscores[[#This Row],[RAG22]]="G",2,IF(ROARscores[[#This Row],[RAG22]]="Y",1,IF(ROARscores[[#This Row],[RAG22]]="R",0,IF(ROARscores[[#This Row],[RAG22]]="LG",1.5))))</f>
        <v>1</v>
      </c>
      <c r="CU35" s="512">
        <f>IF(ROARscores[[#This Row],[RAG33]]="G",2,IF(ROARscores[[#This Row],[RAG33]]="Y",1,IF(ROARscores[[#This Row],[RAG33]]="R",0,IF(ROARscores[[#This Row],[RAG33]]="LG",1.5))))</f>
        <v>1</v>
      </c>
      <c r="CV35" s="512">
        <f>IF(ROARscores[[#This Row],[RAG42]]="G",2,IF(ROARscores[[#This Row],[RAG42]]="Y",1,IF(ROARscores[[#This Row],[RAG42]]="R",0,IF(ROARscores[[#This Row],[RAG42]]="LG",1.5))))</f>
        <v>2</v>
      </c>
      <c r="CW35" s="512">
        <f>IF(ROARscores[[#This Row],[RAG52]]="G",2,IF(ROARscores[[#This Row],[RAG52]]="A",1,IF(ROARscores[[#This Row],[RAG52]]="R",0,IF(ROARscores[[#This Row],[RAG52]]="LG",1.5))))</f>
        <v>1</v>
      </c>
      <c r="CX35" s="460"/>
      <c r="CY35" s="460">
        <v>35</v>
      </c>
      <c r="CZ35" s="460">
        <v>47</v>
      </c>
      <c r="DA35" s="460">
        <v>36</v>
      </c>
      <c r="DB35" s="460">
        <v>90</v>
      </c>
      <c r="DC35" s="460">
        <v>64</v>
      </c>
      <c r="DD35" s="460">
        <v>66</v>
      </c>
      <c r="DE35" s="460">
        <v>69</v>
      </c>
      <c r="DF35" s="460">
        <v>66</v>
      </c>
    </row>
    <row r="36" spans="1:110">
      <c r="A36" s="397"/>
      <c r="B36" s="504" t="s">
        <v>899</v>
      </c>
      <c r="C36" s="353" t="s">
        <v>930</v>
      </c>
      <c r="D36" s="354">
        <v>2016</v>
      </c>
      <c r="E36" s="464" t="s">
        <v>1146</v>
      </c>
      <c r="F36" s="399" t="str">
        <f t="shared" si="0"/>
        <v>increase</v>
      </c>
      <c r="G36" s="400">
        <f t="shared" si="1"/>
        <v>3.4499999999999993</v>
      </c>
      <c r="H36" s="401">
        <v>26.5</v>
      </c>
      <c r="I36" s="710">
        <f>RANK(ROARscores[[#This Row],[Total]],ROARscores[Total],0)</f>
        <v>14</v>
      </c>
      <c r="J36" s="402" t="s">
        <v>1147</v>
      </c>
      <c r="K36" s="403">
        <v>24.5</v>
      </c>
      <c r="L36" s="404" t="s">
        <v>1147</v>
      </c>
      <c r="M36" s="405">
        <v>18.5</v>
      </c>
      <c r="N36" s="406">
        <v>0.84090909090909094</v>
      </c>
      <c r="O36" s="405">
        <v>8.875</v>
      </c>
      <c r="P36" s="406">
        <v>0.80681818181818177</v>
      </c>
      <c r="Q36" s="405">
        <v>4.625</v>
      </c>
      <c r="R36" s="407">
        <v>0.77083333333333337</v>
      </c>
      <c r="S36" s="408">
        <v>5</v>
      </c>
      <c r="T36" s="407">
        <v>1</v>
      </c>
      <c r="U36" s="409">
        <v>8</v>
      </c>
      <c r="V36" s="410">
        <v>1</v>
      </c>
      <c r="W36" s="411">
        <v>6</v>
      </c>
      <c r="X36" s="412">
        <v>0.75</v>
      </c>
      <c r="Y36" s="413">
        <v>23.05</v>
      </c>
      <c r="Z36" s="421">
        <f>RANK(ROARscores[[#This Row],[Total10]],ROARscores[Total10],0)</f>
        <v>26</v>
      </c>
      <c r="AA36" s="406" t="s">
        <v>1147</v>
      </c>
      <c r="AB36" s="405">
        <v>15.05</v>
      </c>
      <c r="AC36" s="407" t="s">
        <v>1147</v>
      </c>
      <c r="AD36" s="413">
        <v>10.050000000000001</v>
      </c>
      <c r="AE36" s="407">
        <v>0.83750000000000002</v>
      </c>
      <c r="AF36" s="414">
        <v>5</v>
      </c>
      <c r="AG36" s="405">
        <v>0.625</v>
      </c>
      <c r="AH36" s="408">
        <v>8</v>
      </c>
      <c r="AI36" s="408">
        <v>0.8</v>
      </c>
      <c r="AJ36" s="415">
        <v>5.6</v>
      </c>
      <c r="AK36" s="416">
        <v>4.45</v>
      </c>
      <c r="AL36" s="417">
        <v>5</v>
      </c>
      <c r="AM36" s="418">
        <v>8</v>
      </c>
      <c r="AN36" s="406">
        <v>1.0500000000000007</v>
      </c>
      <c r="AO36" s="419">
        <v>14</v>
      </c>
      <c r="AP36" s="713">
        <f>RANK(ROARscores[[#This Row],[Total21]],ROARscores[Total21],0)</f>
        <v>21</v>
      </c>
      <c r="AQ36" s="407" t="s">
        <v>1147</v>
      </c>
      <c r="AR36" s="420">
        <v>7</v>
      </c>
      <c r="AS36" s="419">
        <v>0.58333333333333337</v>
      </c>
      <c r="AT36" s="421">
        <v>7</v>
      </c>
      <c r="AU36" s="437">
        <v>0.875</v>
      </c>
      <c r="AV36" s="423">
        <v>3</v>
      </c>
      <c r="AW36" s="424">
        <v>4</v>
      </c>
      <c r="AX36" s="416">
        <v>7</v>
      </c>
      <c r="AY36" s="417" t="s">
        <v>563</v>
      </c>
      <c r="AZ36" s="425" t="s">
        <v>563</v>
      </c>
      <c r="BA36" s="426">
        <v>-4</v>
      </c>
      <c r="BB36" s="427">
        <v>18</v>
      </c>
      <c r="BC36" s="429">
        <f>RANK(ROARscores[[#This Row],[Total32]],ROARscores[Total32],0)</f>
        <v>7</v>
      </c>
      <c r="BD36" s="428" t="s">
        <v>1147</v>
      </c>
      <c r="BE36" s="425">
        <v>10</v>
      </c>
      <c r="BF36" s="429">
        <v>0.83333333333333337</v>
      </c>
      <c r="BG36" s="417">
        <v>8</v>
      </c>
      <c r="BH36" s="424">
        <v>1</v>
      </c>
      <c r="BI36" s="447">
        <v>4</v>
      </c>
      <c r="BJ36" s="446">
        <v>6</v>
      </c>
      <c r="BK36" s="444">
        <v>8</v>
      </c>
      <c r="BL36" s="448">
        <v>6</v>
      </c>
      <c r="BM36" s="449">
        <v>12</v>
      </c>
      <c r="BN36" s="445">
        <f>RANK(ROARscores[[#This Row],[Total41]],ROARscores[Total41],0)</f>
        <v>36</v>
      </c>
      <c r="BO36" s="450" t="s">
        <v>1148</v>
      </c>
      <c r="BP36" s="444">
        <v>4</v>
      </c>
      <c r="BQ36" s="445">
        <v>0.33333333333333331</v>
      </c>
      <c r="BR36" s="445">
        <v>8</v>
      </c>
      <c r="BS36" s="419">
        <v>1</v>
      </c>
      <c r="BT36" s="451">
        <v>3</v>
      </c>
      <c r="BU36" s="452">
        <v>1</v>
      </c>
      <c r="BV36" s="444">
        <v>8</v>
      </c>
      <c r="BW36" s="448">
        <v>-1</v>
      </c>
      <c r="BX36" s="449">
        <v>13</v>
      </c>
      <c r="BY36" s="445">
        <f>RANK(ROARscores[[#This Row],[Total51]],ROARscores[Total51],0)</f>
        <v>30</v>
      </c>
      <c r="BZ36" s="450" t="s">
        <v>1150</v>
      </c>
      <c r="CA36" s="444">
        <v>6</v>
      </c>
      <c r="CB36" s="445">
        <v>0.5</v>
      </c>
      <c r="CC36" s="446">
        <v>7</v>
      </c>
      <c r="CD36" s="433">
        <v>0.875</v>
      </c>
      <c r="CE36" s="434">
        <v>3</v>
      </c>
      <c r="CF36" s="435">
        <v>3</v>
      </c>
      <c r="CG36" s="433">
        <v>7</v>
      </c>
      <c r="CH36" s="434">
        <v>4</v>
      </c>
      <c r="CI36" s="435">
        <v>26</v>
      </c>
      <c r="CJ36" s="436"/>
      <c r="CK36" s="436"/>
      <c r="CL36" s="512"/>
      <c r="CM36" s="512"/>
      <c r="CN36" s="512"/>
      <c r="CO36" s="512"/>
      <c r="CP36" s="512"/>
      <c r="CQ36" s="512"/>
      <c r="CR36" s="512">
        <f>IF(ROARscores[[#This Row],[RAG]]="G",2,IF(ROARscores[[#This Row],[RAG]]="Y",1,IF(ROARscores[[#This Row],[RAG]]="R",0,IF(ROARscores[[#This Row],[RAG]]="LG",1.5))))</f>
        <v>2</v>
      </c>
      <c r="CS36" s="512">
        <f>IF(ROARscores[[#This Row],[RAG11]]="G",2,IF(ROARscores[[#This Row],[RAG11]]="Y",1,IF(ROARscores[[#This Row],[RAG11]]="R",0,IF(ROARscores[[#This Row],[RAG11]]="LG",1.5))))</f>
        <v>2</v>
      </c>
      <c r="CT36" s="512">
        <f>IF(ROARscores[[#This Row],[RAG22]]="G",2,IF(ROARscores[[#This Row],[RAG22]]="Y",1,IF(ROARscores[[#This Row],[RAG22]]="R",0,IF(ROARscores[[#This Row],[RAG22]]="LG",1.5))))</f>
        <v>2</v>
      </c>
      <c r="CU36" s="512">
        <f>IF(ROARscores[[#This Row],[RAG33]]="G",2,IF(ROARscores[[#This Row],[RAG33]]="Y",1,IF(ROARscores[[#This Row],[RAG33]]="R",0,IF(ROARscores[[#This Row],[RAG33]]="LG",1.5))))</f>
        <v>2</v>
      </c>
      <c r="CV36" s="512">
        <f>IF(ROARscores[[#This Row],[RAG42]]="G",2,IF(ROARscores[[#This Row],[RAG42]]="Y",1,IF(ROARscores[[#This Row],[RAG42]]="R",0,IF(ROARscores[[#This Row],[RAG42]]="LG",1.5))))</f>
        <v>1</v>
      </c>
      <c r="CW36" s="512">
        <f>IF(ROARscores[[#This Row],[RAG52]]="G",2,IF(ROARscores[[#This Row],[RAG52]]="A",1,IF(ROARscores[[#This Row],[RAG52]]="R",0,IF(ROARscores[[#This Row],[RAG52]]="LG",1.5))))</f>
        <v>1</v>
      </c>
      <c r="CX36" s="436"/>
      <c r="CY36" s="460">
        <v>63</v>
      </c>
      <c r="CZ36" s="460">
        <v>74</v>
      </c>
      <c r="DA36" s="460">
        <v>65</v>
      </c>
      <c r="DB36" s="460">
        <v>92</v>
      </c>
      <c r="DC36" s="460">
        <v>96</v>
      </c>
      <c r="DD36" s="460">
        <v>100</v>
      </c>
      <c r="DE36" s="460">
        <v>90</v>
      </c>
      <c r="DF36" s="460">
        <v>95</v>
      </c>
    </row>
    <row r="37" spans="1:110">
      <c r="A37" s="397"/>
      <c r="B37" s="504" t="s">
        <v>901</v>
      </c>
      <c r="C37" s="353" t="s">
        <v>930</v>
      </c>
      <c r="D37" s="354">
        <v>2016</v>
      </c>
      <c r="E37" s="398" t="s">
        <v>1151</v>
      </c>
      <c r="F37" s="399" t="str">
        <f t="shared" si="0"/>
        <v>decrease</v>
      </c>
      <c r="G37" s="400">
        <f t="shared" si="1"/>
        <v>-0.77777777777777501</v>
      </c>
      <c r="H37" s="401">
        <v>28.055555555555557</v>
      </c>
      <c r="I37" s="710">
        <f>RANK(ROARscores[[#This Row],[Total]],ROARscores[Total],0)</f>
        <v>6</v>
      </c>
      <c r="J37" s="402" t="s">
        <v>1147</v>
      </c>
      <c r="K37" s="403">
        <v>26.055555555555557</v>
      </c>
      <c r="L37" s="404" t="s">
        <v>1147</v>
      </c>
      <c r="M37" s="405">
        <v>20.055555555555557</v>
      </c>
      <c r="N37" s="406">
        <v>0.91161616161616166</v>
      </c>
      <c r="O37" s="405">
        <v>9.7222222222222214</v>
      </c>
      <c r="P37" s="406">
        <v>0.88383838383838376</v>
      </c>
      <c r="Q37" s="405">
        <v>5.3333333333333339</v>
      </c>
      <c r="R37" s="407">
        <v>0.88888888888888895</v>
      </c>
      <c r="S37" s="408">
        <v>5</v>
      </c>
      <c r="T37" s="407">
        <v>1</v>
      </c>
      <c r="U37" s="409">
        <v>8</v>
      </c>
      <c r="V37" s="410">
        <v>1</v>
      </c>
      <c r="W37" s="411">
        <v>6</v>
      </c>
      <c r="X37" s="412">
        <v>0.75</v>
      </c>
      <c r="Y37" s="413">
        <v>28.833333333333332</v>
      </c>
      <c r="Z37" s="421">
        <f>RANK(ROARscores[[#This Row],[Total10]],ROARscores[Total10],0)</f>
        <v>1</v>
      </c>
      <c r="AA37" s="406" t="s">
        <v>1147</v>
      </c>
      <c r="AB37" s="405">
        <v>19</v>
      </c>
      <c r="AC37" s="407" t="s">
        <v>1147</v>
      </c>
      <c r="AD37" s="413">
        <v>12</v>
      </c>
      <c r="AE37" s="407">
        <v>1</v>
      </c>
      <c r="AF37" s="414">
        <v>7</v>
      </c>
      <c r="AG37" s="405">
        <v>0.875</v>
      </c>
      <c r="AH37" s="408">
        <v>9.8333333333333321</v>
      </c>
      <c r="AI37" s="408">
        <v>0.98333333333333317</v>
      </c>
      <c r="AJ37" s="415">
        <v>6</v>
      </c>
      <c r="AK37" s="461">
        <v>6</v>
      </c>
      <c r="AL37" s="446">
        <v>7</v>
      </c>
      <c r="AM37" s="418">
        <v>9.8333333333333321</v>
      </c>
      <c r="AN37" s="406">
        <v>7.3333333333333321</v>
      </c>
      <c r="AO37" s="419">
        <v>11.666666666666668</v>
      </c>
      <c r="AP37" s="713">
        <f>RANK(ROARscores[[#This Row],[Total21]],ROARscores[Total21],0)</f>
        <v>33</v>
      </c>
      <c r="AQ37" s="407" t="s">
        <v>1148</v>
      </c>
      <c r="AR37" s="420">
        <v>7.666666666666667</v>
      </c>
      <c r="AS37" s="419">
        <v>0.63888888888888895</v>
      </c>
      <c r="AT37" s="421">
        <v>4</v>
      </c>
      <c r="AU37" s="437">
        <v>0.5</v>
      </c>
      <c r="AV37" s="423">
        <v>4.666666666666667</v>
      </c>
      <c r="AW37" s="424">
        <v>3</v>
      </c>
      <c r="AX37" s="461">
        <v>4</v>
      </c>
      <c r="AY37" s="446" t="s">
        <v>563</v>
      </c>
      <c r="AZ37" s="444" t="s">
        <v>563</v>
      </c>
      <c r="BA37" s="448">
        <v>1.6666666666666679</v>
      </c>
      <c r="BB37" s="449">
        <v>10</v>
      </c>
      <c r="BC37" s="445">
        <f>RANK(ROARscores[[#This Row],[Total32]],ROARscores[Total32],0)</f>
        <v>43</v>
      </c>
      <c r="BD37" s="450" t="s">
        <v>1148</v>
      </c>
      <c r="BE37" s="444">
        <v>2</v>
      </c>
      <c r="BF37" s="445">
        <v>0.16666666666666666</v>
      </c>
      <c r="BG37" s="446">
        <v>8</v>
      </c>
      <c r="BH37" s="424">
        <v>1</v>
      </c>
      <c r="BI37" s="430">
        <v>1</v>
      </c>
      <c r="BJ37" s="417">
        <v>1</v>
      </c>
      <c r="BK37" s="425">
        <v>8</v>
      </c>
      <c r="BL37" s="426">
        <v>-6</v>
      </c>
      <c r="BM37" s="427">
        <v>16</v>
      </c>
      <c r="BN37" s="429">
        <f>RANK(ROARscores[[#This Row],[Total41]],ROARscores[Total41],0)</f>
        <v>9</v>
      </c>
      <c r="BO37" s="428" t="s">
        <v>1147</v>
      </c>
      <c r="BP37" s="425">
        <v>8</v>
      </c>
      <c r="BQ37" s="429">
        <v>0.66666666666666663</v>
      </c>
      <c r="BR37" s="429">
        <v>8</v>
      </c>
      <c r="BS37" s="419">
        <v>1</v>
      </c>
      <c r="BT37" s="451">
        <v>4</v>
      </c>
      <c r="BU37" s="452">
        <v>4</v>
      </c>
      <c r="BV37" s="444">
        <v>8</v>
      </c>
      <c r="BW37" s="448">
        <v>3</v>
      </c>
      <c r="BX37" s="449">
        <v>13</v>
      </c>
      <c r="BY37" s="445">
        <f>RANK(ROARscores[[#This Row],[Total51]],ROARscores[Total51],0)</f>
        <v>30</v>
      </c>
      <c r="BZ37" s="450" t="s">
        <v>1150</v>
      </c>
      <c r="CA37" s="444">
        <v>6</v>
      </c>
      <c r="CB37" s="445">
        <v>0.5</v>
      </c>
      <c r="CC37" s="446">
        <v>7</v>
      </c>
      <c r="CD37" s="433">
        <v>0.875</v>
      </c>
      <c r="CE37" s="434">
        <v>4</v>
      </c>
      <c r="CF37" s="435">
        <v>2</v>
      </c>
      <c r="CG37" s="433">
        <v>7</v>
      </c>
      <c r="CH37" s="434">
        <v>7</v>
      </c>
      <c r="CI37" s="435">
        <v>19</v>
      </c>
      <c r="CJ37" s="436"/>
      <c r="CK37" s="436"/>
      <c r="CL37" s="512"/>
      <c r="CM37" s="512"/>
      <c r="CN37" s="512"/>
      <c r="CO37" s="512"/>
      <c r="CP37" s="512"/>
      <c r="CQ37" s="512"/>
      <c r="CR37" s="512">
        <f>IF(ROARscores[[#This Row],[RAG]]="G",2,IF(ROARscores[[#This Row],[RAG]]="Y",1,IF(ROARscores[[#This Row],[RAG]]="R",0,IF(ROARscores[[#This Row],[RAG]]="LG",1.5))))</f>
        <v>2</v>
      </c>
      <c r="CS37" s="512">
        <f>IF(ROARscores[[#This Row],[RAG11]]="G",2,IF(ROARscores[[#This Row],[RAG11]]="Y",1,IF(ROARscores[[#This Row],[RAG11]]="R",0,IF(ROARscores[[#This Row],[RAG11]]="LG",1.5))))</f>
        <v>2</v>
      </c>
      <c r="CT37" s="512">
        <f>IF(ROARscores[[#This Row],[RAG22]]="G",2,IF(ROARscores[[#This Row],[RAG22]]="Y",1,IF(ROARscores[[#This Row],[RAG22]]="R",0,IF(ROARscores[[#This Row],[RAG22]]="LG",1.5))))</f>
        <v>1</v>
      </c>
      <c r="CU37" s="512">
        <f>IF(ROARscores[[#This Row],[RAG33]]="G",2,IF(ROARscores[[#This Row],[RAG33]]="Y",1,IF(ROARscores[[#This Row],[RAG33]]="R",0,IF(ROARscores[[#This Row],[RAG33]]="LG",1.5))))</f>
        <v>1</v>
      </c>
      <c r="CV37" s="512">
        <f>IF(ROARscores[[#This Row],[RAG42]]="G",2,IF(ROARscores[[#This Row],[RAG42]]="Y",1,IF(ROARscores[[#This Row],[RAG42]]="R",0,IF(ROARscores[[#This Row],[RAG42]]="LG",1.5))))</f>
        <v>2</v>
      </c>
      <c r="CW37" s="512">
        <f>IF(ROARscores[[#This Row],[RAG52]]="G",2,IF(ROARscores[[#This Row],[RAG52]]="A",1,IF(ROARscores[[#This Row],[RAG52]]="R",0,IF(ROARscores[[#This Row],[RAG52]]="LG",1.5))))</f>
        <v>1</v>
      </c>
      <c r="CX37" s="436"/>
      <c r="CY37" s="436">
        <v>67</v>
      </c>
      <c r="CZ37" s="436">
        <v>81</v>
      </c>
      <c r="DA37" s="462">
        <v>38</v>
      </c>
      <c r="DB37" s="462">
        <v>89</v>
      </c>
      <c r="DC37" s="462">
        <v>62</v>
      </c>
      <c r="DD37" s="462">
        <v>88</v>
      </c>
      <c r="DE37" s="462">
        <v>88</v>
      </c>
      <c r="DF37" s="462">
        <v>64</v>
      </c>
    </row>
    <row r="38" spans="1:110" s="460" customFormat="1">
      <c r="A38" s="397"/>
      <c r="B38" s="504" t="s">
        <v>903</v>
      </c>
      <c r="C38" s="353" t="s">
        <v>930</v>
      </c>
      <c r="D38" s="354">
        <v>2016</v>
      </c>
      <c r="E38" s="398" t="s">
        <v>1146</v>
      </c>
      <c r="F38" s="399" t="str">
        <f t="shared" si="0"/>
        <v>decrease</v>
      </c>
      <c r="G38" s="400">
        <f t="shared" si="1"/>
        <v>-0.125</v>
      </c>
      <c r="H38" s="401">
        <v>21.75</v>
      </c>
      <c r="I38" s="710">
        <f>RANK(ROARscores[[#This Row],[Total]],ROARscores[Total],0)</f>
        <v>38</v>
      </c>
      <c r="J38" s="402" t="s">
        <v>1147</v>
      </c>
      <c r="K38" s="403">
        <v>21.75</v>
      </c>
      <c r="L38" s="404" t="s">
        <v>1147</v>
      </c>
      <c r="M38" s="405">
        <v>13.75</v>
      </c>
      <c r="N38" s="406">
        <v>0.625</v>
      </c>
      <c r="O38" s="405">
        <v>6.875</v>
      </c>
      <c r="P38" s="406">
        <v>0.625</v>
      </c>
      <c r="Q38" s="405">
        <v>2.875</v>
      </c>
      <c r="R38" s="407">
        <v>0.47916666666666669</v>
      </c>
      <c r="S38" s="408">
        <v>4</v>
      </c>
      <c r="T38" s="407">
        <v>0.8</v>
      </c>
      <c r="U38" s="409">
        <v>8</v>
      </c>
      <c r="V38" s="410">
        <v>1</v>
      </c>
      <c r="W38" s="411">
        <v>8</v>
      </c>
      <c r="X38" s="412">
        <v>1</v>
      </c>
      <c r="Y38" s="413">
        <v>21.875</v>
      </c>
      <c r="Z38" s="421">
        <f>RANK(ROARscores[[#This Row],[Total10]],ROARscores[Total10],0)</f>
        <v>30</v>
      </c>
      <c r="AA38" s="406" t="s">
        <v>1147</v>
      </c>
      <c r="AB38" s="405">
        <v>14.875</v>
      </c>
      <c r="AC38" s="407" t="s">
        <v>1147</v>
      </c>
      <c r="AD38" s="413">
        <v>7.875</v>
      </c>
      <c r="AE38" s="407">
        <v>0.65625</v>
      </c>
      <c r="AF38" s="414">
        <v>7</v>
      </c>
      <c r="AG38" s="405">
        <v>0.875</v>
      </c>
      <c r="AH38" s="408">
        <v>7</v>
      </c>
      <c r="AI38" s="408">
        <v>0.7</v>
      </c>
      <c r="AJ38" s="415">
        <v>5.375</v>
      </c>
      <c r="AK38" s="416">
        <v>2.5</v>
      </c>
      <c r="AL38" s="417">
        <v>7</v>
      </c>
      <c r="AM38" s="418">
        <v>7</v>
      </c>
      <c r="AN38" s="406">
        <v>-1.125</v>
      </c>
      <c r="AO38" s="419">
        <v>16</v>
      </c>
      <c r="AP38" s="713">
        <f>RANK(ROARscores[[#This Row],[Total21]],ROARscores[Total21],0)</f>
        <v>12</v>
      </c>
      <c r="AQ38" s="407" t="s">
        <v>1147</v>
      </c>
      <c r="AR38" s="420">
        <v>9</v>
      </c>
      <c r="AS38" s="419">
        <v>0.75</v>
      </c>
      <c r="AT38" s="421">
        <v>7</v>
      </c>
      <c r="AU38" s="422">
        <v>0.875</v>
      </c>
      <c r="AV38" s="423">
        <v>3</v>
      </c>
      <c r="AW38" s="424">
        <v>6</v>
      </c>
      <c r="AX38" s="416">
        <v>7</v>
      </c>
      <c r="AY38" s="417">
        <v>10</v>
      </c>
      <c r="AZ38" s="425">
        <v>0.76923076923076927</v>
      </c>
      <c r="BA38" s="426">
        <v>-3</v>
      </c>
      <c r="BB38" s="427">
        <v>19</v>
      </c>
      <c r="BC38" s="429">
        <f>RANK(ROARscores[[#This Row],[Total32]],ROARscores[Total32],0)</f>
        <v>2</v>
      </c>
      <c r="BD38" s="428" t="s">
        <v>1147</v>
      </c>
      <c r="BE38" s="425">
        <v>11</v>
      </c>
      <c r="BF38" s="429">
        <v>0.91666666666666663</v>
      </c>
      <c r="BG38" s="417">
        <v>8</v>
      </c>
      <c r="BH38" s="424">
        <v>1</v>
      </c>
      <c r="BI38" s="430">
        <v>6</v>
      </c>
      <c r="BJ38" s="417">
        <v>5</v>
      </c>
      <c r="BK38" s="425">
        <v>8</v>
      </c>
      <c r="BL38" s="426">
        <v>5</v>
      </c>
      <c r="BM38" s="427">
        <v>14</v>
      </c>
      <c r="BN38" s="429">
        <f>RANK(ROARscores[[#This Row],[Total41]],ROARscores[Total41],0)</f>
        <v>27</v>
      </c>
      <c r="BO38" s="428" t="s">
        <v>1147</v>
      </c>
      <c r="BP38" s="425">
        <v>7</v>
      </c>
      <c r="BQ38" s="429">
        <v>0.58333333333333337</v>
      </c>
      <c r="BR38" s="429">
        <v>7</v>
      </c>
      <c r="BS38" s="419">
        <v>0.875</v>
      </c>
      <c r="BT38" s="454">
        <v>5</v>
      </c>
      <c r="BU38" s="455">
        <v>2</v>
      </c>
      <c r="BV38" s="456">
        <v>7</v>
      </c>
      <c r="BW38" s="426">
        <v>-2</v>
      </c>
      <c r="BX38" s="457">
        <v>16</v>
      </c>
      <c r="BY38" s="429">
        <f>RANK(ROARscores[[#This Row],[Total51]],ROARscores[Total51],0)</f>
        <v>12</v>
      </c>
      <c r="BZ38" s="428" t="s">
        <v>1147</v>
      </c>
      <c r="CA38" s="456">
        <v>10</v>
      </c>
      <c r="CB38" s="458">
        <v>0.83333333333333337</v>
      </c>
      <c r="CC38" s="459">
        <v>6</v>
      </c>
      <c r="CD38" s="433">
        <v>0.75</v>
      </c>
      <c r="CE38" s="434">
        <v>6</v>
      </c>
      <c r="CF38" s="435">
        <v>4</v>
      </c>
      <c r="CG38" s="433">
        <v>6</v>
      </c>
      <c r="CH38" s="434">
        <v>4</v>
      </c>
      <c r="CI38" s="435">
        <v>9</v>
      </c>
      <c r="CJ38" s="436"/>
      <c r="CK38" s="436"/>
      <c r="CL38" s="512"/>
      <c r="CM38" s="512"/>
      <c r="CN38" s="512"/>
      <c r="CO38" s="512"/>
      <c r="CP38" s="512"/>
      <c r="CQ38" s="512"/>
      <c r="CR38" s="512">
        <f>IF(ROARscores[[#This Row],[RAG]]="G",2,IF(ROARscores[[#This Row],[RAG]]="Y",1,IF(ROARscores[[#This Row],[RAG]]="R",0,IF(ROARscores[[#This Row],[RAG]]="LG",1.5))))</f>
        <v>2</v>
      </c>
      <c r="CS38" s="512">
        <f>IF(ROARscores[[#This Row],[RAG11]]="G",2,IF(ROARscores[[#This Row],[RAG11]]="Y",1,IF(ROARscores[[#This Row],[RAG11]]="R",0,IF(ROARscores[[#This Row],[RAG11]]="LG",1.5))))</f>
        <v>2</v>
      </c>
      <c r="CT38" s="512">
        <f>IF(ROARscores[[#This Row],[RAG22]]="G",2,IF(ROARscores[[#This Row],[RAG22]]="Y",1,IF(ROARscores[[#This Row],[RAG22]]="R",0,IF(ROARscores[[#This Row],[RAG22]]="LG",1.5))))</f>
        <v>2</v>
      </c>
      <c r="CU38" s="512">
        <f>IF(ROARscores[[#This Row],[RAG33]]="G",2,IF(ROARscores[[#This Row],[RAG33]]="Y",1,IF(ROARscores[[#This Row],[RAG33]]="R",0,IF(ROARscores[[#This Row],[RAG33]]="LG",1.5))))</f>
        <v>2</v>
      </c>
      <c r="CV38" s="512">
        <f>IF(ROARscores[[#This Row],[RAG42]]="G",2,IF(ROARscores[[#This Row],[RAG42]]="Y",1,IF(ROARscores[[#This Row],[RAG42]]="R",0,IF(ROARscores[[#This Row],[RAG42]]="LG",1.5))))</f>
        <v>2</v>
      </c>
      <c r="CW38" s="512">
        <f>IF(ROARscores[[#This Row],[RAG52]]="G",2,IF(ROARscores[[#This Row],[RAG52]]="A",1,IF(ROARscores[[#This Row],[RAG52]]="R",0,IF(ROARscores[[#This Row],[RAG52]]="LG",1.5))))</f>
        <v>2</v>
      </c>
      <c r="CX38" s="436"/>
      <c r="CY38" s="436"/>
      <c r="CZ38" s="436"/>
      <c r="DA38" s="436"/>
      <c r="DB38" s="436"/>
      <c r="DC38" s="436"/>
      <c r="DD38" s="436"/>
      <c r="DE38" s="436"/>
      <c r="DF38" s="436"/>
    </row>
    <row r="39" spans="1:110" s="436" customFormat="1">
      <c r="A39" s="397"/>
      <c r="B39" s="504" t="s">
        <v>905</v>
      </c>
      <c r="C39" s="353" t="s">
        <v>930</v>
      </c>
      <c r="D39" s="354">
        <v>2016</v>
      </c>
      <c r="E39" s="398" t="s">
        <v>1146</v>
      </c>
      <c r="F39" s="399" t="str">
        <f t="shared" si="0"/>
        <v>increase</v>
      </c>
      <c r="G39" s="400">
        <f t="shared" si="1"/>
        <v>3.6041666666666679</v>
      </c>
      <c r="H39" s="401">
        <v>27.166666666666668</v>
      </c>
      <c r="I39" s="710">
        <f>RANK(ROARscores[[#This Row],[Total]],ROARscores[Total],0)</f>
        <v>13</v>
      </c>
      <c r="J39" s="402" t="s">
        <v>1147</v>
      </c>
      <c r="K39" s="403">
        <v>27.166666666666668</v>
      </c>
      <c r="L39" s="404" t="s">
        <v>1147</v>
      </c>
      <c r="M39" s="405">
        <v>19.166666666666668</v>
      </c>
      <c r="N39" s="406">
        <v>0.87121212121212122</v>
      </c>
      <c r="O39" s="405">
        <v>10</v>
      </c>
      <c r="P39" s="406">
        <v>0.90909090909090906</v>
      </c>
      <c r="Q39" s="405">
        <v>4.166666666666667</v>
      </c>
      <c r="R39" s="407">
        <v>0.69444444444444453</v>
      </c>
      <c r="S39" s="408">
        <v>5</v>
      </c>
      <c r="T39" s="407">
        <v>1</v>
      </c>
      <c r="U39" s="409">
        <v>8</v>
      </c>
      <c r="V39" s="410">
        <v>1</v>
      </c>
      <c r="W39" s="411">
        <v>8</v>
      </c>
      <c r="X39" s="412">
        <v>1</v>
      </c>
      <c r="Y39" s="413">
        <v>23.5625</v>
      </c>
      <c r="Z39" s="421">
        <f>RANK(ROARscores[[#This Row],[Total10]],ROARscores[Total10],0)</f>
        <v>23</v>
      </c>
      <c r="AA39" s="406" t="s">
        <v>1147</v>
      </c>
      <c r="AB39" s="405">
        <v>15.125</v>
      </c>
      <c r="AC39" s="407" t="s">
        <v>1147</v>
      </c>
      <c r="AD39" s="413">
        <v>10.125</v>
      </c>
      <c r="AE39" s="407">
        <v>0.84375</v>
      </c>
      <c r="AF39" s="414">
        <v>5</v>
      </c>
      <c r="AG39" s="405">
        <v>0.625</v>
      </c>
      <c r="AH39" s="408">
        <v>8.4375</v>
      </c>
      <c r="AI39" s="408">
        <v>0.84375</v>
      </c>
      <c r="AJ39" s="415">
        <v>4.75</v>
      </c>
      <c r="AK39" s="416">
        <v>5.375</v>
      </c>
      <c r="AL39" s="417">
        <v>5</v>
      </c>
      <c r="AM39" s="418">
        <v>8.4375</v>
      </c>
      <c r="AN39" s="406">
        <v>-1.875</v>
      </c>
      <c r="AO39" s="419">
        <v>17</v>
      </c>
      <c r="AP39" s="713">
        <f>RANK(ROARscores[[#This Row],[Total21]],ROARscores[Total21],0)</f>
        <v>10</v>
      </c>
      <c r="AQ39" s="407" t="s">
        <v>1147</v>
      </c>
      <c r="AR39" s="420">
        <v>11</v>
      </c>
      <c r="AS39" s="419">
        <v>0.91666666666666663</v>
      </c>
      <c r="AT39" s="421">
        <v>6</v>
      </c>
      <c r="AU39" s="437">
        <v>0.75</v>
      </c>
      <c r="AV39" s="423">
        <v>5.5</v>
      </c>
      <c r="AW39" s="424">
        <v>5.5</v>
      </c>
      <c r="AX39" s="416">
        <v>6</v>
      </c>
      <c r="AY39" s="417" t="s">
        <v>563</v>
      </c>
      <c r="AZ39" s="425" t="s">
        <v>563</v>
      </c>
      <c r="BA39" s="426">
        <v>-1</v>
      </c>
      <c r="BB39" s="427">
        <v>18</v>
      </c>
      <c r="BC39" s="429">
        <f>RANK(ROARscores[[#This Row],[Total32]],ROARscores[Total32],0)</f>
        <v>7</v>
      </c>
      <c r="BD39" s="428" t="s">
        <v>1147</v>
      </c>
      <c r="BE39" s="425">
        <v>10</v>
      </c>
      <c r="BF39" s="429">
        <v>0.83333333333333337</v>
      </c>
      <c r="BG39" s="417">
        <v>8</v>
      </c>
      <c r="BH39" s="424">
        <v>1</v>
      </c>
      <c r="BI39" s="430">
        <v>6</v>
      </c>
      <c r="BJ39" s="417">
        <v>4</v>
      </c>
      <c r="BK39" s="425">
        <v>8</v>
      </c>
      <c r="BL39" s="426">
        <v>-2</v>
      </c>
      <c r="BM39" s="427">
        <v>20</v>
      </c>
      <c r="BN39" s="429">
        <f>RANK(ROARscores[[#This Row],[Total41]],ROARscores[Total41],0)</f>
        <v>1</v>
      </c>
      <c r="BO39" s="428" t="s">
        <v>1147</v>
      </c>
      <c r="BP39" s="425">
        <v>12</v>
      </c>
      <c r="BQ39" s="429">
        <v>1</v>
      </c>
      <c r="BR39" s="429">
        <v>8</v>
      </c>
      <c r="BS39" s="419">
        <v>1</v>
      </c>
      <c r="BT39" s="431">
        <v>6</v>
      </c>
      <c r="BU39" s="432">
        <v>6</v>
      </c>
      <c r="BV39" s="425">
        <v>8</v>
      </c>
      <c r="BW39" s="426">
        <v>5</v>
      </c>
      <c r="BX39" s="427">
        <v>15</v>
      </c>
      <c r="BY39" s="429">
        <f>RANK(ROARscores[[#This Row],[Total51]],ROARscores[Total51],0)</f>
        <v>19</v>
      </c>
      <c r="BZ39" s="428" t="s">
        <v>1147</v>
      </c>
      <c r="CA39" s="425">
        <v>8</v>
      </c>
      <c r="CB39" s="429">
        <v>0.66666666666666663</v>
      </c>
      <c r="CC39" s="417">
        <v>7</v>
      </c>
      <c r="CD39" s="433">
        <v>0.875</v>
      </c>
      <c r="CE39" s="434">
        <v>5</v>
      </c>
      <c r="CF39" s="435">
        <v>3</v>
      </c>
      <c r="CG39" s="433">
        <v>7</v>
      </c>
      <c r="CH39" s="434">
        <v>6</v>
      </c>
      <c r="CI39" s="435">
        <v>15</v>
      </c>
      <c r="CJ39" s="463"/>
      <c r="CK39" s="463"/>
      <c r="CL39" s="493"/>
      <c r="CM39" s="493"/>
      <c r="CN39" s="493"/>
      <c r="CO39" s="493"/>
      <c r="CP39" s="493"/>
      <c r="CQ39" s="493"/>
      <c r="CR39" s="493">
        <f>IF(ROARscores[[#This Row],[RAG]]="G",2,IF(ROARscores[[#This Row],[RAG]]="Y",1,IF(ROARscores[[#This Row],[RAG]]="R",0,IF(ROARscores[[#This Row],[RAG]]="LG",1.5))))</f>
        <v>2</v>
      </c>
      <c r="CS39" s="493">
        <f>IF(ROARscores[[#This Row],[RAG11]]="G",2,IF(ROARscores[[#This Row],[RAG11]]="Y",1,IF(ROARscores[[#This Row],[RAG11]]="R",0,IF(ROARscores[[#This Row],[RAG11]]="LG",1.5))))</f>
        <v>2</v>
      </c>
      <c r="CT39" s="493">
        <f>IF(ROARscores[[#This Row],[RAG22]]="G",2,IF(ROARscores[[#This Row],[RAG22]]="Y",1,IF(ROARscores[[#This Row],[RAG22]]="R",0,IF(ROARscores[[#This Row],[RAG22]]="LG",1.5))))</f>
        <v>2</v>
      </c>
      <c r="CU39" s="493">
        <f>IF(ROARscores[[#This Row],[RAG33]]="G",2,IF(ROARscores[[#This Row],[RAG33]]="Y",1,IF(ROARscores[[#This Row],[RAG33]]="R",0,IF(ROARscores[[#This Row],[RAG33]]="LG",1.5))))</f>
        <v>2</v>
      </c>
      <c r="CV39" s="493">
        <f>IF(ROARscores[[#This Row],[RAG42]]="G",2,IF(ROARscores[[#This Row],[RAG42]]="Y",1,IF(ROARscores[[#This Row],[RAG42]]="R",0,IF(ROARscores[[#This Row],[RAG42]]="LG",1.5))))</f>
        <v>2</v>
      </c>
      <c r="CW39" s="493">
        <f>IF(ROARscores[[#This Row],[RAG52]]="G",2,IF(ROARscores[[#This Row],[RAG52]]="A",1,IF(ROARscores[[#This Row],[RAG52]]="R",0,IF(ROARscores[[#This Row],[RAG52]]="LG",1.5))))</f>
        <v>2</v>
      </c>
      <c r="CX39" s="463"/>
      <c r="CY39" s="463"/>
      <c r="CZ39" s="463"/>
      <c r="DA39" s="463"/>
      <c r="DB39" s="463"/>
      <c r="DC39" s="463"/>
      <c r="DD39" s="463"/>
      <c r="DE39" s="463"/>
      <c r="DF39" s="463"/>
    </row>
    <row r="40" spans="1:110" s="436" customFormat="1">
      <c r="A40" s="397"/>
      <c r="B40" s="504" t="s">
        <v>900</v>
      </c>
      <c r="C40" s="353" t="s">
        <v>930</v>
      </c>
      <c r="D40" s="354">
        <v>2016</v>
      </c>
      <c r="E40" s="398" t="s">
        <v>1151</v>
      </c>
      <c r="F40" s="399" t="str">
        <f t="shared" si="0"/>
        <v>increase</v>
      </c>
      <c r="G40" s="400">
        <f t="shared" si="1"/>
        <v>1.6666666666666679</v>
      </c>
      <c r="H40" s="469">
        <v>18.833333333333332</v>
      </c>
      <c r="I40" s="712">
        <f>RANK(ROARscores[[#This Row],[Total]],ROARscores[Total],0)</f>
        <v>41</v>
      </c>
      <c r="J40" s="402" t="s">
        <v>1148</v>
      </c>
      <c r="K40" s="403">
        <v>18.833333333333332</v>
      </c>
      <c r="L40" s="404" t="s">
        <v>1148</v>
      </c>
      <c r="M40" s="405">
        <v>10.833333333333332</v>
      </c>
      <c r="N40" s="406">
        <v>0.49242424242424238</v>
      </c>
      <c r="O40" s="405">
        <v>3.333333333333333</v>
      </c>
      <c r="P40" s="406">
        <v>0.30303030303030298</v>
      </c>
      <c r="Q40" s="405">
        <v>2.5</v>
      </c>
      <c r="R40" s="407">
        <v>0.41666666666666669</v>
      </c>
      <c r="S40" s="408">
        <v>5</v>
      </c>
      <c r="T40" s="407">
        <v>1</v>
      </c>
      <c r="U40" s="409">
        <v>8</v>
      </c>
      <c r="V40" s="410">
        <v>1</v>
      </c>
      <c r="W40" s="411">
        <v>8</v>
      </c>
      <c r="X40" s="412">
        <v>1</v>
      </c>
      <c r="Y40" s="413">
        <v>17.166666666666664</v>
      </c>
      <c r="Z40" s="421">
        <f>RANK(ROARscores[[#This Row],[Total10]],ROARscores[Total10],0)</f>
        <v>43</v>
      </c>
      <c r="AA40" s="406" t="s">
        <v>1148</v>
      </c>
      <c r="AB40" s="405">
        <v>14.666666666666666</v>
      </c>
      <c r="AC40" s="407" t="s">
        <v>1147</v>
      </c>
      <c r="AD40" s="413">
        <v>7.6666666666666661</v>
      </c>
      <c r="AE40" s="407">
        <v>0.63888888888888884</v>
      </c>
      <c r="AF40" s="414">
        <v>7</v>
      </c>
      <c r="AG40" s="405">
        <v>0.875</v>
      </c>
      <c r="AH40" s="408">
        <v>2.5</v>
      </c>
      <c r="AI40" s="408">
        <v>0.25</v>
      </c>
      <c r="AJ40" s="415">
        <v>3.9999999999999996</v>
      </c>
      <c r="AK40" s="461">
        <v>3.6666666666666665</v>
      </c>
      <c r="AL40" s="446">
        <v>7</v>
      </c>
      <c r="AM40" s="418">
        <v>2.5</v>
      </c>
      <c r="AN40" s="406">
        <v>4</v>
      </c>
      <c r="AO40" s="419">
        <v>10.666666666666666</v>
      </c>
      <c r="AP40" s="713">
        <f>RANK(ROARscores[[#This Row],[Total21]],ROARscores[Total21],0)</f>
        <v>36</v>
      </c>
      <c r="AQ40" s="407" t="s">
        <v>1148</v>
      </c>
      <c r="AR40" s="420">
        <v>5.6666666666666661</v>
      </c>
      <c r="AS40" s="419">
        <v>0.47222222222222215</v>
      </c>
      <c r="AT40" s="421">
        <v>5</v>
      </c>
      <c r="AU40" s="437">
        <v>0.625</v>
      </c>
      <c r="AV40" s="423">
        <v>2.333333333333333</v>
      </c>
      <c r="AW40" s="424">
        <v>3.333333333333333</v>
      </c>
      <c r="AX40" s="461">
        <v>5</v>
      </c>
      <c r="AY40" s="446" t="s">
        <v>563</v>
      </c>
      <c r="AZ40" s="444" t="s">
        <v>563</v>
      </c>
      <c r="BA40" s="448">
        <v>-1.3333333333333339</v>
      </c>
      <c r="BB40" s="449">
        <v>12</v>
      </c>
      <c r="BC40" s="445">
        <f>RANK(ROARscores[[#This Row],[Total32]],ROARscores[Total32],0)</f>
        <v>37</v>
      </c>
      <c r="BD40" s="450" t="s">
        <v>1148</v>
      </c>
      <c r="BE40" s="444">
        <v>4</v>
      </c>
      <c r="BF40" s="445">
        <v>0.33333333333333331</v>
      </c>
      <c r="BG40" s="446">
        <v>8</v>
      </c>
      <c r="BH40" s="424">
        <v>1</v>
      </c>
      <c r="BI40" s="430">
        <v>2</v>
      </c>
      <c r="BJ40" s="417">
        <v>2</v>
      </c>
      <c r="BK40" s="425">
        <v>8</v>
      </c>
      <c r="BL40" s="426">
        <v>-3</v>
      </c>
      <c r="BM40" s="427">
        <v>15</v>
      </c>
      <c r="BN40" s="429">
        <f>RANK(ROARscores[[#This Row],[Total41]],ROARscores[Total41],0)</f>
        <v>19</v>
      </c>
      <c r="BO40" s="428" t="s">
        <v>1147</v>
      </c>
      <c r="BP40" s="425">
        <v>7</v>
      </c>
      <c r="BQ40" s="429">
        <v>0.58333333333333337</v>
      </c>
      <c r="BR40" s="429">
        <v>8</v>
      </c>
      <c r="BS40" s="419">
        <v>1</v>
      </c>
      <c r="BT40" s="470">
        <v>4</v>
      </c>
      <c r="BU40" s="471">
        <v>3</v>
      </c>
      <c r="BV40" s="472">
        <v>8</v>
      </c>
      <c r="BW40" s="448">
        <v>2</v>
      </c>
      <c r="BX40" s="473">
        <v>13</v>
      </c>
      <c r="BY40" s="445">
        <f>RANK(ROARscores[[#This Row],[Total51]],ROARscores[Total51],0)</f>
        <v>30</v>
      </c>
      <c r="BZ40" s="450" t="s">
        <v>1150</v>
      </c>
      <c r="CA40" s="472">
        <v>5</v>
      </c>
      <c r="CB40" s="474">
        <v>0.41666666666666669</v>
      </c>
      <c r="CC40" s="475">
        <v>8</v>
      </c>
      <c r="CD40" s="433">
        <v>1</v>
      </c>
      <c r="CE40" s="434">
        <v>3</v>
      </c>
      <c r="CF40" s="435">
        <v>2</v>
      </c>
      <c r="CG40" s="433">
        <v>8</v>
      </c>
      <c r="CH40" s="434">
        <v>7</v>
      </c>
      <c r="CI40" s="435">
        <v>9</v>
      </c>
      <c r="CJ40" s="463"/>
      <c r="CK40" s="463"/>
      <c r="CL40" s="493"/>
      <c r="CM40" s="493"/>
      <c r="CN40" s="493"/>
      <c r="CO40" s="493"/>
      <c r="CP40" s="493"/>
      <c r="CQ40" s="493"/>
      <c r="CR40" s="493">
        <f>IF(ROARscores[[#This Row],[RAG]]="G",2,IF(ROARscores[[#This Row],[RAG]]="Y",1,IF(ROARscores[[#This Row],[RAG]]="R",0,IF(ROARscores[[#This Row],[RAG]]="LG",1.5))))</f>
        <v>1</v>
      </c>
      <c r="CS40" s="493">
        <f>IF(ROARscores[[#This Row],[RAG11]]="G",2,IF(ROARscores[[#This Row],[RAG11]]="Y",1,IF(ROARscores[[#This Row],[RAG11]]="R",0,IF(ROARscores[[#This Row],[RAG11]]="LG",1.5))))</f>
        <v>1</v>
      </c>
      <c r="CT40" s="493">
        <f>IF(ROARscores[[#This Row],[RAG22]]="G",2,IF(ROARscores[[#This Row],[RAG22]]="Y",1,IF(ROARscores[[#This Row],[RAG22]]="R",0,IF(ROARscores[[#This Row],[RAG22]]="LG",1.5))))</f>
        <v>1</v>
      </c>
      <c r="CU40" s="493">
        <f>IF(ROARscores[[#This Row],[RAG33]]="G",2,IF(ROARscores[[#This Row],[RAG33]]="Y",1,IF(ROARscores[[#This Row],[RAG33]]="R",0,IF(ROARscores[[#This Row],[RAG33]]="LG",1.5))))</f>
        <v>1</v>
      </c>
      <c r="CV40" s="493">
        <f>IF(ROARscores[[#This Row],[RAG42]]="G",2,IF(ROARscores[[#This Row],[RAG42]]="Y",1,IF(ROARscores[[#This Row],[RAG42]]="R",0,IF(ROARscores[[#This Row],[RAG42]]="LG",1.5))))</f>
        <v>2</v>
      </c>
      <c r="CW40" s="493">
        <f>IF(ROARscores[[#This Row],[RAG52]]="G",2,IF(ROARscores[[#This Row],[RAG52]]="A",1,IF(ROARscores[[#This Row],[RAG52]]="R",0,IF(ROARscores[[#This Row],[RAG52]]="LG",1.5))))</f>
        <v>1</v>
      </c>
      <c r="CX40" s="463"/>
      <c r="CY40" s="436">
        <v>77</v>
      </c>
      <c r="CZ40" s="436">
        <v>89</v>
      </c>
      <c r="DA40" s="462">
        <v>67</v>
      </c>
      <c r="DB40" s="462">
        <v>94</v>
      </c>
      <c r="DC40" s="462">
        <v>92</v>
      </c>
      <c r="DD40" s="462">
        <v>87</v>
      </c>
      <c r="DE40" s="462">
        <v>94</v>
      </c>
      <c r="DF40" s="462">
        <v>90</v>
      </c>
    </row>
    <row r="41" spans="1:110">
      <c r="A41" s="397"/>
      <c r="B41" s="504" t="s">
        <v>906</v>
      </c>
      <c r="C41" s="353" t="s">
        <v>930</v>
      </c>
      <c r="D41" s="354">
        <v>2016</v>
      </c>
      <c r="E41" s="398" t="s">
        <v>1146</v>
      </c>
      <c r="F41" s="399" t="str">
        <f t="shared" si="0"/>
        <v>decrease</v>
      </c>
      <c r="G41" s="400">
        <f t="shared" si="1"/>
        <v>-0.72222222222222143</v>
      </c>
      <c r="H41" s="401">
        <v>21.777777777777779</v>
      </c>
      <c r="I41" s="710">
        <f>RANK(ROARscores[[#This Row],[Total]],ROARscores[Total],0)</f>
        <v>37</v>
      </c>
      <c r="J41" s="402" t="s">
        <v>1147</v>
      </c>
      <c r="K41" s="403">
        <v>23.777777777777779</v>
      </c>
      <c r="L41" s="404" t="s">
        <v>1147</v>
      </c>
      <c r="M41" s="405">
        <v>15.777777777777779</v>
      </c>
      <c r="N41" s="406">
        <v>0.71717171717171724</v>
      </c>
      <c r="O41" s="405">
        <v>9.2777777777777786</v>
      </c>
      <c r="P41" s="406">
        <v>0.84343434343434354</v>
      </c>
      <c r="Q41" s="405">
        <v>4.5</v>
      </c>
      <c r="R41" s="407">
        <v>0.75</v>
      </c>
      <c r="S41" s="408">
        <v>2</v>
      </c>
      <c r="T41" s="407">
        <v>0.4</v>
      </c>
      <c r="U41" s="409">
        <v>6</v>
      </c>
      <c r="V41" s="410">
        <v>0.75</v>
      </c>
      <c r="W41" s="411">
        <v>8</v>
      </c>
      <c r="X41" s="412">
        <v>1</v>
      </c>
      <c r="Y41" s="413">
        <v>22.5</v>
      </c>
      <c r="Z41" s="421">
        <f>RANK(ROARscores[[#This Row],[Total10]],ROARscores[Total10],0)</f>
        <v>28</v>
      </c>
      <c r="AA41" s="406" t="s">
        <v>1147</v>
      </c>
      <c r="AB41" s="405">
        <v>12.5</v>
      </c>
      <c r="AC41" s="407" t="s">
        <v>1148</v>
      </c>
      <c r="AD41" s="413">
        <v>9.5</v>
      </c>
      <c r="AE41" s="407">
        <v>0.79166666666666663</v>
      </c>
      <c r="AF41" s="414">
        <v>3</v>
      </c>
      <c r="AG41" s="405">
        <v>0.375</v>
      </c>
      <c r="AH41" s="408">
        <v>10</v>
      </c>
      <c r="AI41" s="408">
        <v>1</v>
      </c>
      <c r="AJ41" s="415">
        <v>5.7</v>
      </c>
      <c r="AK41" s="461">
        <v>3.8000000000000003</v>
      </c>
      <c r="AL41" s="446">
        <v>3</v>
      </c>
      <c r="AM41" s="418">
        <v>10</v>
      </c>
      <c r="AN41" s="406">
        <v>0.5</v>
      </c>
      <c r="AO41" s="419">
        <v>12</v>
      </c>
      <c r="AP41" s="713">
        <f>RANK(ROARscores[[#This Row],[Total21]],ROARscores[Total21],0)</f>
        <v>32</v>
      </c>
      <c r="AQ41" s="407" t="s">
        <v>1148</v>
      </c>
      <c r="AR41" s="420">
        <v>10</v>
      </c>
      <c r="AS41" s="419">
        <v>0.83333333333333337</v>
      </c>
      <c r="AT41" s="421">
        <v>2</v>
      </c>
      <c r="AU41" s="422">
        <v>0.25</v>
      </c>
      <c r="AV41" s="423">
        <v>5.4</v>
      </c>
      <c r="AW41" s="424">
        <v>4.5999999999999996</v>
      </c>
      <c r="AX41" s="461">
        <v>2</v>
      </c>
      <c r="AY41" s="446">
        <v>11</v>
      </c>
      <c r="AZ41" s="444">
        <v>0.84615384615384615</v>
      </c>
      <c r="BA41" s="448">
        <v>0</v>
      </c>
      <c r="BB41" s="449">
        <v>12</v>
      </c>
      <c r="BC41" s="445">
        <f>RANK(ROARscores[[#This Row],[Total32]],ROARscores[Total32],0)</f>
        <v>37</v>
      </c>
      <c r="BD41" s="450" t="s">
        <v>1148</v>
      </c>
      <c r="BE41" s="444">
        <v>4</v>
      </c>
      <c r="BF41" s="445">
        <v>0.33333333333333331</v>
      </c>
      <c r="BG41" s="446">
        <v>8</v>
      </c>
      <c r="BH41" s="424">
        <v>1</v>
      </c>
      <c r="BI41" s="430">
        <v>4</v>
      </c>
      <c r="BJ41" s="417">
        <v>0</v>
      </c>
      <c r="BK41" s="425">
        <v>8</v>
      </c>
      <c r="BL41" s="426">
        <v>-4</v>
      </c>
      <c r="BM41" s="427">
        <v>16</v>
      </c>
      <c r="BN41" s="429">
        <f>RANK(ROARscores[[#This Row],[Total41]],ROARscores[Total41],0)</f>
        <v>9</v>
      </c>
      <c r="BO41" s="428" t="s">
        <v>1147</v>
      </c>
      <c r="BP41" s="425">
        <v>8</v>
      </c>
      <c r="BQ41" s="429">
        <v>0.66666666666666663</v>
      </c>
      <c r="BR41" s="429">
        <v>8</v>
      </c>
      <c r="BS41" s="419">
        <v>1</v>
      </c>
      <c r="BT41" s="431">
        <v>6</v>
      </c>
      <c r="BU41" s="432">
        <v>2</v>
      </c>
      <c r="BV41" s="425">
        <v>8</v>
      </c>
      <c r="BW41" s="426">
        <v>1</v>
      </c>
      <c r="BX41" s="427">
        <v>15</v>
      </c>
      <c r="BY41" s="429">
        <f>RANK(ROARscores[[#This Row],[Total51]],ROARscores[Total51],0)</f>
        <v>19</v>
      </c>
      <c r="BZ41" s="428" t="s">
        <v>1147</v>
      </c>
      <c r="CA41" s="425">
        <v>7</v>
      </c>
      <c r="CB41" s="429">
        <v>0.58333333333333337</v>
      </c>
      <c r="CC41" s="417">
        <v>8</v>
      </c>
      <c r="CD41" s="433">
        <v>1</v>
      </c>
      <c r="CE41" s="434">
        <v>4</v>
      </c>
      <c r="CF41" s="435">
        <v>3</v>
      </c>
      <c r="CG41" s="433">
        <v>8</v>
      </c>
      <c r="CH41" s="434">
        <v>8</v>
      </c>
      <c r="CI41" s="435">
        <v>33</v>
      </c>
      <c r="CL41" s="493"/>
      <c r="CM41" s="493"/>
      <c r="CN41" s="493"/>
      <c r="CO41" s="493"/>
      <c r="CP41" s="493"/>
      <c r="CQ41" s="493"/>
      <c r="CR41" s="493">
        <f>IF(ROARscores[[#This Row],[RAG]]="G",2,IF(ROARscores[[#This Row],[RAG]]="Y",1,IF(ROARscores[[#This Row],[RAG]]="R",0,IF(ROARscores[[#This Row],[RAG]]="LG",1.5))))</f>
        <v>2</v>
      </c>
      <c r="CS41" s="493">
        <f>IF(ROARscores[[#This Row],[RAG11]]="G",2,IF(ROARscores[[#This Row],[RAG11]]="Y",1,IF(ROARscores[[#This Row],[RAG11]]="R",0,IF(ROARscores[[#This Row],[RAG11]]="LG",1.5))))</f>
        <v>2</v>
      </c>
      <c r="CT41" s="493">
        <f>IF(ROARscores[[#This Row],[RAG22]]="G",2,IF(ROARscores[[#This Row],[RAG22]]="Y",1,IF(ROARscores[[#This Row],[RAG22]]="R",0,IF(ROARscores[[#This Row],[RAG22]]="LG",1.5))))</f>
        <v>1</v>
      </c>
      <c r="CU41" s="493">
        <f>IF(ROARscores[[#This Row],[RAG33]]="G",2,IF(ROARscores[[#This Row],[RAG33]]="Y",1,IF(ROARscores[[#This Row],[RAG33]]="R",0,IF(ROARscores[[#This Row],[RAG33]]="LG",1.5))))</f>
        <v>1</v>
      </c>
      <c r="CV41" s="493">
        <f>IF(ROARscores[[#This Row],[RAG42]]="G",2,IF(ROARscores[[#This Row],[RAG42]]="Y",1,IF(ROARscores[[#This Row],[RAG42]]="R",0,IF(ROARscores[[#This Row],[RAG42]]="LG",1.5))))</f>
        <v>2</v>
      </c>
      <c r="CW41" s="493">
        <f>IF(ROARscores[[#This Row],[RAG52]]="G",2,IF(ROARscores[[#This Row],[RAG52]]="A",1,IF(ROARscores[[#This Row],[RAG52]]="R",0,IF(ROARscores[[#This Row],[RAG52]]="LG",1.5))))</f>
        <v>2</v>
      </c>
      <c r="CX41" s="436"/>
      <c r="CY41" s="436"/>
      <c r="CZ41" s="436"/>
      <c r="DA41" s="436"/>
      <c r="DB41" s="436"/>
      <c r="DC41" s="436"/>
      <c r="DD41" s="436"/>
      <c r="DE41" s="436"/>
      <c r="DF41" s="436"/>
    </row>
    <row r="42" spans="1:110">
      <c r="A42" s="397"/>
      <c r="B42" s="504" t="s">
        <v>878</v>
      </c>
      <c r="C42" s="353" t="s">
        <v>930</v>
      </c>
      <c r="D42" s="354">
        <v>2016</v>
      </c>
      <c r="E42" s="398" t="s">
        <v>1151</v>
      </c>
      <c r="F42" s="399" t="str">
        <f t="shared" si="0"/>
        <v>increase</v>
      </c>
      <c r="G42" s="400">
        <f t="shared" si="1"/>
        <v>4.75</v>
      </c>
      <c r="H42" s="401">
        <v>27.5</v>
      </c>
      <c r="I42" s="710">
        <f>RANK(ROARscores[[#This Row],[Total]],ROARscores[Total],0)</f>
        <v>11</v>
      </c>
      <c r="J42" s="402" t="s">
        <v>1147</v>
      </c>
      <c r="K42" s="403">
        <v>27.5</v>
      </c>
      <c r="L42" s="404" t="s">
        <v>1147</v>
      </c>
      <c r="M42" s="405">
        <v>19.5</v>
      </c>
      <c r="N42" s="406">
        <v>0.88636363636363635</v>
      </c>
      <c r="O42" s="405">
        <v>10.5</v>
      </c>
      <c r="P42" s="406">
        <v>0.95454545454545459</v>
      </c>
      <c r="Q42" s="405">
        <v>4</v>
      </c>
      <c r="R42" s="407">
        <v>0.66666666666666663</v>
      </c>
      <c r="S42" s="408">
        <v>5</v>
      </c>
      <c r="T42" s="407">
        <v>1</v>
      </c>
      <c r="U42" s="409">
        <v>8</v>
      </c>
      <c r="V42" s="410">
        <v>1</v>
      </c>
      <c r="W42" s="411">
        <v>8</v>
      </c>
      <c r="X42" s="412">
        <v>1</v>
      </c>
      <c r="Y42" s="413">
        <v>22.75</v>
      </c>
      <c r="Z42" s="421">
        <f>RANK(ROARscores[[#This Row],[Total10]],ROARscores[Total10],0)</f>
        <v>27</v>
      </c>
      <c r="AA42" s="406" t="s">
        <v>1147</v>
      </c>
      <c r="AB42" s="405">
        <v>15.75</v>
      </c>
      <c r="AC42" s="407" t="s">
        <v>1147</v>
      </c>
      <c r="AD42" s="413">
        <v>7.75</v>
      </c>
      <c r="AE42" s="407">
        <v>0.64583333333333337</v>
      </c>
      <c r="AF42" s="414">
        <v>8</v>
      </c>
      <c r="AG42" s="405">
        <v>1</v>
      </c>
      <c r="AH42" s="408">
        <v>7</v>
      </c>
      <c r="AI42" s="408">
        <v>0.7</v>
      </c>
      <c r="AJ42" s="415">
        <v>3.75</v>
      </c>
      <c r="AK42" s="461">
        <v>4</v>
      </c>
      <c r="AL42" s="446">
        <v>8</v>
      </c>
      <c r="AM42" s="418">
        <v>7</v>
      </c>
      <c r="AN42" s="406">
        <v>6.0833333333333339</v>
      </c>
      <c r="AO42" s="419">
        <v>9.6666666666666661</v>
      </c>
      <c r="AP42" s="713">
        <f>RANK(ROARscores[[#This Row],[Total21]],ROARscores[Total21],0)</f>
        <v>38</v>
      </c>
      <c r="AQ42" s="407" t="s">
        <v>1148</v>
      </c>
      <c r="AR42" s="420">
        <v>4.6666666666666661</v>
      </c>
      <c r="AS42" s="419">
        <v>0.38888888888888884</v>
      </c>
      <c r="AT42" s="421">
        <v>5</v>
      </c>
      <c r="AU42" s="437">
        <v>0.625</v>
      </c>
      <c r="AV42" s="423">
        <v>2</v>
      </c>
      <c r="AW42" s="424">
        <v>2.6666666666666665</v>
      </c>
      <c r="AX42" s="461">
        <v>5</v>
      </c>
      <c r="AY42" s="446" t="s">
        <v>563</v>
      </c>
      <c r="AZ42" s="444" t="s">
        <v>563</v>
      </c>
      <c r="BA42" s="448">
        <v>-1.3333333333333339</v>
      </c>
      <c r="BB42" s="449">
        <v>11</v>
      </c>
      <c r="BC42" s="445">
        <f>RANK(ROARscores[[#This Row],[Total32]],ROARscores[Total32],0)</f>
        <v>42</v>
      </c>
      <c r="BD42" s="450" t="s">
        <v>1148</v>
      </c>
      <c r="BE42" s="444">
        <v>3</v>
      </c>
      <c r="BF42" s="445">
        <v>0.25</v>
      </c>
      <c r="BG42" s="446">
        <v>8</v>
      </c>
      <c r="BH42" s="424">
        <v>1</v>
      </c>
      <c r="BI42" s="447">
        <v>3</v>
      </c>
      <c r="BJ42" s="446">
        <v>0</v>
      </c>
      <c r="BK42" s="444">
        <v>8</v>
      </c>
      <c r="BL42" s="448">
        <v>-2</v>
      </c>
      <c r="BM42" s="449">
        <v>13</v>
      </c>
      <c r="BN42" s="445">
        <f>RANK(ROARscores[[#This Row],[Total41]],ROARscores[Total41],0)</f>
        <v>31</v>
      </c>
      <c r="BO42" s="450" t="s">
        <v>1148</v>
      </c>
      <c r="BP42" s="444">
        <v>6</v>
      </c>
      <c r="BQ42" s="445">
        <v>0.5</v>
      </c>
      <c r="BR42" s="445">
        <v>7</v>
      </c>
      <c r="BS42" s="419">
        <v>0.875</v>
      </c>
      <c r="BT42" s="431">
        <v>4</v>
      </c>
      <c r="BU42" s="432">
        <v>2</v>
      </c>
      <c r="BV42" s="425">
        <v>7</v>
      </c>
      <c r="BW42" s="426">
        <v>-3</v>
      </c>
      <c r="BX42" s="427">
        <v>16</v>
      </c>
      <c r="BY42" s="429">
        <f>RANK(ROARscores[[#This Row],[Total51]],ROARscores[Total51],0)</f>
        <v>12</v>
      </c>
      <c r="BZ42" s="428" t="s">
        <v>1147</v>
      </c>
      <c r="CA42" s="425">
        <v>9</v>
      </c>
      <c r="CB42" s="429">
        <v>0.75</v>
      </c>
      <c r="CC42" s="417">
        <v>7</v>
      </c>
      <c r="CD42" s="433">
        <v>0.875</v>
      </c>
      <c r="CE42" s="434">
        <v>6</v>
      </c>
      <c r="CF42" s="435">
        <v>3</v>
      </c>
      <c r="CG42" s="453">
        <v>7</v>
      </c>
      <c r="CH42" s="434">
        <v>5</v>
      </c>
      <c r="CI42" s="435">
        <v>60</v>
      </c>
      <c r="CJ42" s="436"/>
      <c r="CK42" s="436"/>
      <c r="CL42" s="512"/>
      <c r="CM42" s="512"/>
      <c r="CN42" s="512"/>
      <c r="CO42" s="512"/>
      <c r="CP42" s="512"/>
      <c r="CQ42" s="512"/>
      <c r="CR42" s="512">
        <f>IF(ROARscores[[#This Row],[RAG]]="G",2,IF(ROARscores[[#This Row],[RAG]]="Y",1,IF(ROARscores[[#This Row],[RAG]]="R",0,IF(ROARscores[[#This Row],[RAG]]="LG",1.5))))</f>
        <v>2</v>
      </c>
      <c r="CS42" s="512">
        <f>IF(ROARscores[[#This Row],[RAG11]]="G",2,IF(ROARscores[[#This Row],[RAG11]]="Y",1,IF(ROARscores[[#This Row],[RAG11]]="R",0,IF(ROARscores[[#This Row],[RAG11]]="LG",1.5))))</f>
        <v>2</v>
      </c>
      <c r="CT42" s="512">
        <f>IF(ROARscores[[#This Row],[RAG22]]="G",2,IF(ROARscores[[#This Row],[RAG22]]="Y",1,IF(ROARscores[[#This Row],[RAG22]]="R",0,IF(ROARscores[[#This Row],[RAG22]]="LG",1.5))))</f>
        <v>1</v>
      </c>
      <c r="CU42" s="512">
        <f>IF(ROARscores[[#This Row],[RAG33]]="G",2,IF(ROARscores[[#This Row],[RAG33]]="Y",1,IF(ROARscores[[#This Row],[RAG33]]="R",0,IF(ROARscores[[#This Row],[RAG33]]="LG",1.5))))</f>
        <v>1</v>
      </c>
      <c r="CV42" s="512">
        <f>IF(ROARscores[[#This Row],[RAG42]]="G",2,IF(ROARscores[[#This Row],[RAG42]]="Y",1,IF(ROARscores[[#This Row],[RAG42]]="R",0,IF(ROARscores[[#This Row],[RAG42]]="LG",1.5))))</f>
        <v>1</v>
      </c>
      <c r="CW42" s="512">
        <f>IF(ROARscores[[#This Row],[RAG52]]="G",2,IF(ROARscores[[#This Row],[RAG52]]="A",1,IF(ROARscores[[#This Row],[RAG52]]="R",0,IF(ROARscores[[#This Row],[RAG52]]="LG",1.5))))</f>
        <v>2</v>
      </c>
    </row>
    <row r="43" spans="1:110">
      <c r="A43" s="397"/>
      <c r="B43" s="504" t="s">
        <v>908</v>
      </c>
      <c r="C43" s="353" t="s">
        <v>930</v>
      </c>
      <c r="D43" s="354">
        <v>2016</v>
      </c>
      <c r="E43" s="398" t="s">
        <v>1151</v>
      </c>
      <c r="F43" s="399" t="str">
        <f t="shared" si="0"/>
        <v>decrease</v>
      </c>
      <c r="G43" s="400">
        <f t="shared" si="1"/>
        <v>-2.375</v>
      </c>
      <c r="H43" s="401">
        <v>23.25</v>
      </c>
      <c r="I43" s="710">
        <f>RANK(ROARscores[[#This Row],[Total]],ROARscores[Total],0)</f>
        <v>34</v>
      </c>
      <c r="J43" s="402" t="s">
        <v>1147</v>
      </c>
      <c r="K43" s="403">
        <v>23.25</v>
      </c>
      <c r="L43" s="404" t="s">
        <v>1147</v>
      </c>
      <c r="M43" s="405">
        <v>15.25</v>
      </c>
      <c r="N43" s="406">
        <v>0.69318181818181823</v>
      </c>
      <c r="O43" s="405">
        <v>8</v>
      </c>
      <c r="P43" s="406">
        <v>0.72727272727272729</v>
      </c>
      <c r="Q43" s="405">
        <v>2.25</v>
      </c>
      <c r="R43" s="407">
        <v>0.375</v>
      </c>
      <c r="S43" s="408">
        <v>5</v>
      </c>
      <c r="T43" s="407">
        <v>1</v>
      </c>
      <c r="U43" s="409">
        <v>8</v>
      </c>
      <c r="V43" s="410">
        <v>1</v>
      </c>
      <c r="W43" s="411">
        <v>8</v>
      </c>
      <c r="X43" s="412">
        <v>1</v>
      </c>
      <c r="Y43" s="413">
        <v>25.625</v>
      </c>
      <c r="Z43" s="421">
        <f>RANK(ROARscores[[#This Row],[Total10]],ROARscores[Total10],0)</f>
        <v>12</v>
      </c>
      <c r="AA43" s="406" t="s">
        <v>1147</v>
      </c>
      <c r="AB43" s="405">
        <v>18.625</v>
      </c>
      <c r="AC43" s="407" t="s">
        <v>1147</v>
      </c>
      <c r="AD43" s="413">
        <v>10.625</v>
      </c>
      <c r="AE43" s="407">
        <v>0.88541666666666663</v>
      </c>
      <c r="AF43" s="414">
        <v>8</v>
      </c>
      <c r="AG43" s="405">
        <v>1</v>
      </c>
      <c r="AH43" s="408">
        <v>7</v>
      </c>
      <c r="AI43" s="408">
        <v>0.7</v>
      </c>
      <c r="AJ43" s="415">
        <v>5.25</v>
      </c>
      <c r="AK43" s="416">
        <v>5.375</v>
      </c>
      <c r="AL43" s="417">
        <v>8</v>
      </c>
      <c r="AM43" s="418">
        <v>7</v>
      </c>
      <c r="AN43" s="406">
        <v>-0.375</v>
      </c>
      <c r="AO43" s="419">
        <v>19</v>
      </c>
      <c r="AP43" s="713">
        <f>RANK(ROARscores[[#This Row],[Total21]],ROARscores[Total21],0)</f>
        <v>3</v>
      </c>
      <c r="AQ43" s="407" t="s">
        <v>1147</v>
      </c>
      <c r="AR43" s="420">
        <v>11</v>
      </c>
      <c r="AS43" s="419">
        <v>0.91666666666666663</v>
      </c>
      <c r="AT43" s="421">
        <v>8</v>
      </c>
      <c r="AU43" s="437">
        <v>1</v>
      </c>
      <c r="AV43" s="423">
        <v>5</v>
      </c>
      <c r="AW43" s="424">
        <v>6</v>
      </c>
      <c r="AX43" s="416">
        <v>8</v>
      </c>
      <c r="AY43" s="417" t="s">
        <v>563</v>
      </c>
      <c r="AZ43" s="425" t="s">
        <v>563</v>
      </c>
      <c r="BA43" s="426">
        <v>0</v>
      </c>
      <c r="BB43" s="427">
        <v>19</v>
      </c>
      <c r="BC43" s="429">
        <f>RANK(ROARscores[[#This Row],[Total32]],ROARscores[Total32],0)</f>
        <v>2</v>
      </c>
      <c r="BD43" s="428" t="s">
        <v>1147</v>
      </c>
      <c r="BE43" s="425">
        <v>11</v>
      </c>
      <c r="BF43" s="429">
        <v>0.91666666666666663</v>
      </c>
      <c r="BG43" s="417">
        <v>8</v>
      </c>
      <c r="BH43" s="424">
        <v>1</v>
      </c>
      <c r="BI43" s="430">
        <v>6</v>
      </c>
      <c r="BJ43" s="417">
        <v>5</v>
      </c>
      <c r="BK43" s="425">
        <v>8</v>
      </c>
      <c r="BL43" s="426">
        <v>3</v>
      </c>
      <c r="BM43" s="427">
        <v>16</v>
      </c>
      <c r="BN43" s="429">
        <f>RANK(ROARscores[[#This Row],[Total41]],ROARscores[Total41],0)</f>
        <v>9</v>
      </c>
      <c r="BO43" s="428" t="s">
        <v>1147</v>
      </c>
      <c r="BP43" s="425">
        <v>8</v>
      </c>
      <c r="BQ43" s="429">
        <v>0.66666666666666663</v>
      </c>
      <c r="BR43" s="429">
        <v>8</v>
      </c>
      <c r="BS43" s="419">
        <v>1</v>
      </c>
      <c r="BT43" s="431">
        <v>5</v>
      </c>
      <c r="BU43" s="432">
        <v>3</v>
      </c>
      <c r="BV43" s="425">
        <v>8</v>
      </c>
      <c r="BW43" s="426">
        <v>-2</v>
      </c>
      <c r="BX43" s="427">
        <v>18</v>
      </c>
      <c r="BY43" s="429">
        <f>RANK(ROARscores[[#This Row],[Total51]],ROARscores[Total51],0)</f>
        <v>5</v>
      </c>
      <c r="BZ43" s="428" t="s">
        <v>1147</v>
      </c>
      <c r="CA43" s="425">
        <v>12</v>
      </c>
      <c r="CB43" s="429">
        <v>1</v>
      </c>
      <c r="CC43" s="417">
        <v>6</v>
      </c>
      <c r="CD43" s="433">
        <v>0.75</v>
      </c>
      <c r="CE43" s="434">
        <v>6</v>
      </c>
      <c r="CF43" s="435">
        <v>6</v>
      </c>
      <c r="CG43" s="433">
        <v>6</v>
      </c>
      <c r="CH43" s="434">
        <v>11</v>
      </c>
      <c r="CI43" s="435">
        <v>34</v>
      </c>
      <c r="CJ43" s="436"/>
      <c r="CK43" s="436"/>
      <c r="CL43" s="512"/>
      <c r="CM43" s="512"/>
      <c r="CN43" s="512"/>
      <c r="CO43" s="512"/>
      <c r="CP43" s="512"/>
      <c r="CQ43" s="512"/>
      <c r="CR43" s="512">
        <f>IF(ROARscores[[#This Row],[RAG]]="G",2,IF(ROARscores[[#This Row],[RAG]]="Y",1,IF(ROARscores[[#This Row],[RAG]]="R",0,IF(ROARscores[[#This Row],[RAG]]="LG",1.5))))</f>
        <v>2</v>
      </c>
      <c r="CS43" s="512">
        <f>IF(ROARscores[[#This Row],[RAG11]]="G",2,IF(ROARscores[[#This Row],[RAG11]]="Y",1,IF(ROARscores[[#This Row],[RAG11]]="R",0,IF(ROARscores[[#This Row],[RAG11]]="LG",1.5))))</f>
        <v>2</v>
      </c>
      <c r="CT43" s="512">
        <f>IF(ROARscores[[#This Row],[RAG22]]="G",2,IF(ROARscores[[#This Row],[RAG22]]="Y",1,IF(ROARscores[[#This Row],[RAG22]]="R",0,IF(ROARscores[[#This Row],[RAG22]]="LG",1.5))))</f>
        <v>2</v>
      </c>
      <c r="CU43" s="512">
        <f>IF(ROARscores[[#This Row],[RAG33]]="G",2,IF(ROARscores[[#This Row],[RAG33]]="Y",1,IF(ROARscores[[#This Row],[RAG33]]="R",0,IF(ROARscores[[#This Row],[RAG33]]="LG",1.5))))</f>
        <v>2</v>
      </c>
      <c r="CV43" s="512">
        <f>IF(ROARscores[[#This Row],[RAG42]]="G",2,IF(ROARscores[[#This Row],[RAG42]]="Y",1,IF(ROARscores[[#This Row],[RAG42]]="R",0,IF(ROARscores[[#This Row],[RAG42]]="LG",1.5))))</f>
        <v>2</v>
      </c>
      <c r="CW43" s="512">
        <f>IF(ROARscores[[#This Row],[RAG52]]="G",2,IF(ROARscores[[#This Row],[RAG52]]="A",1,IF(ROARscores[[#This Row],[RAG52]]="R",0,IF(ROARscores[[#This Row],[RAG52]]="LG",1.5))))</f>
        <v>2</v>
      </c>
    </row>
    <row r="44" spans="1:110">
      <c r="A44" s="397"/>
      <c r="B44" s="504" t="s">
        <v>907</v>
      </c>
      <c r="C44" s="353" t="s">
        <v>930</v>
      </c>
      <c r="D44" s="354">
        <v>2016</v>
      </c>
      <c r="E44" s="398" t="s">
        <v>1146</v>
      </c>
      <c r="F44" s="399" t="str">
        <f t="shared" si="0"/>
        <v>increase</v>
      </c>
      <c r="G44" s="400">
        <f t="shared" si="1"/>
        <v>2.5833333333333321</v>
      </c>
      <c r="H44" s="401">
        <v>27.333333333333332</v>
      </c>
      <c r="I44" s="710">
        <f>RANK(ROARscores[[#This Row],[Total]],ROARscores[Total],0)</f>
        <v>12</v>
      </c>
      <c r="J44" s="402" t="s">
        <v>1147</v>
      </c>
      <c r="K44" s="403">
        <v>27.333333333333332</v>
      </c>
      <c r="L44" s="404" t="s">
        <v>1147</v>
      </c>
      <c r="M44" s="405">
        <v>19.333333333333332</v>
      </c>
      <c r="N44" s="406">
        <v>0.87878787878787878</v>
      </c>
      <c r="O44" s="405">
        <v>8.8333333333333321</v>
      </c>
      <c r="P44" s="406">
        <v>0.80303030303030287</v>
      </c>
      <c r="Q44" s="405">
        <v>5.5</v>
      </c>
      <c r="R44" s="407">
        <v>0.91666666666666663</v>
      </c>
      <c r="S44" s="408">
        <v>5</v>
      </c>
      <c r="T44" s="407">
        <v>1</v>
      </c>
      <c r="U44" s="409">
        <v>8</v>
      </c>
      <c r="V44" s="410">
        <v>1</v>
      </c>
      <c r="W44" s="411">
        <v>6</v>
      </c>
      <c r="X44" s="412">
        <v>0.75</v>
      </c>
      <c r="Y44" s="413">
        <v>24.75</v>
      </c>
      <c r="Z44" s="421">
        <f>RANK(ROARscores[[#This Row],[Total10]],ROARscores[Total10],0)</f>
        <v>16</v>
      </c>
      <c r="AA44" s="406" t="s">
        <v>1147</v>
      </c>
      <c r="AB44" s="405">
        <v>16.25</v>
      </c>
      <c r="AC44" s="407" t="s">
        <v>1147</v>
      </c>
      <c r="AD44" s="413">
        <v>8.25</v>
      </c>
      <c r="AE44" s="407">
        <v>0.6875</v>
      </c>
      <c r="AF44" s="414">
        <v>8</v>
      </c>
      <c r="AG44" s="405">
        <v>1</v>
      </c>
      <c r="AH44" s="408">
        <v>8.5</v>
      </c>
      <c r="AI44" s="408">
        <v>0.85</v>
      </c>
      <c r="AJ44" s="415">
        <v>4.9444444444444446</v>
      </c>
      <c r="AK44" s="416">
        <v>3.3055555555555554</v>
      </c>
      <c r="AL44" s="417">
        <v>8</v>
      </c>
      <c r="AM44" s="418">
        <v>8.5</v>
      </c>
      <c r="AN44" s="406">
        <v>1.4038461538461533</v>
      </c>
      <c r="AO44" s="419">
        <v>14.846153846153847</v>
      </c>
      <c r="AP44" s="713">
        <f>RANK(ROARscores[[#This Row],[Total21]],ROARscores[Total21],0)</f>
        <v>18</v>
      </c>
      <c r="AQ44" s="407" t="s">
        <v>1147</v>
      </c>
      <c r="AR44" s="420">
        <v>8.8461538461538467</v>
      </c>
      <c r="AS44" s="419">
        <v>0.73717948717948723</v>
      </c>
      <c r="AT44" s="421">
        <v>6</v>
      </c>
      <c r="AU44" s="437">
        <v>0.75</v>
      </c>
      <c r="AV44" s="423">
        <v>4.9230769230769234</v>
      </c>
      <c r="AW44" s="424">
        <v>3.9230769230769234</v>
      </c>
      <c r="AX44" s="416">
        <v>6</v>
      </c>
      <c r="AY44" s="417" t="s">
        <v>563</v>
      </c>
      <c r="AZ44" s="425" t="s">
        <v>563</v>
      </c>
      <c r="BA44" s="426">
        <v>-1.1538461538461533</v>
      </c>
      <c r="BB44" s="427">
        <v>16</v>
      </c>
      <c r="BC44" s="429">
        <f>RANK(ROARscores[[#This Row],[Total32]],ROARscores[Total32],0)</f>
        <v>15</v>
      </c>
      <c r="BD44" s="428" t="s">
        <v>1147</v>
      </c>
      <c r="BE44" s="425">
        <v>8</v>
      </c>
      <c r="BF44" s="429">
        <v>0.66666666666666663</v>
      </c>
      <c r="BG44" s="417">
        <v>8</v>
      </c>
      <c r="BH44" s="424">
        <v>1</v>
      </c>
      <c r="BI44" s="447">
        <v>6</v>
      </c>
      <c r="BJ44" s="446">
        <v>2</v>
      </c>
      <c r="BK44" s="444">
        <v>8</v>
      </c>
      <c r="BL44" s="448">
        <v>5</v>
      </c>
      <c r="BM44" s="449">
        <v>11</v>
      </c>
      <c r="BN44" s="445">
        <f>RANK(ROARscores[[#This Row],[Total41]],ROARscores[Total41],0)</f>
        <v>40</v>
      </c>
      <c r="BO44" s="450" t="s">
        <v>1148</v>
      </c>
      <c r="BP44" s="444">
        <v>3</v>
      </c>
      <c r="BQ44" s="445">
        <v>0.25</v>
      </c>
      <c r="BR44" s="445">
        <v>8</v>
      </c>
      <c r="BS44" s="419">
        <v>1</v>
      </c>
      <c r="BT44" s="431">
        <v>2</v>
      </c>
      <c r="BU44" s="432">
        <v>1</v>
      </c>
      <c r="BV44" s="425">
        <v>8</v>
      </c>
      <c r="BW44" s="426">
        <v>-3</v>
      </c>
      <c r="BX44" s="427">
        <v>14</v>
      </c>
      <c r="BY44" s="429">
        <f>RANK(ROARscores[[#This Row],[Total51]],ROARscores[Total51],0)</f>
        <v>26</v>
      </c>
      <c r="BZ44" s="428" t="s">
        <v>1147</v>
      </c>
      <c r="CA44" s="425">
        <v>7</v>
      </c>
      <c r="CB44" s="429">
        <v>0.58333333333333337</v>
      </c>
      <c r="CC44" s="417">
        <v>7</v>
      </c>
      <c r="CD44" s="433">
        <v>0.875</v>
      </c>
      <c r="CE44" s="434">
        <v>3</v>
      </c>
      <c r="CF44" s="435">
        <v>4</v>
      </c>
      <c r="CG44" s="433">
        <v>7</v>
      </c>
      <c r="CH44" s="434">
        <v>10</v>
      </c>
      <c r="CI44" s="435">
        <v>24</v>
      </c>
      <c r="CJ44" s="436"/>
      <c r="CK44" s="436"/>
      <c r="CL44" s="512"/>
      <c r="CM44" s="512"/>
      <c r="CN44" s="512"/>
      <c r="CO44" s="512"/>
      <c r="CP44" s="512"/>
      <c r="CQ44" s="512"/>
      <c r="CR44" s="512">
        <f>IF(ROARscores[[#This Row],[RAG]]="G",2,IF(ROARscores[[#This Row],[RAG]]="Y",1,IF(ROARscores[[#This Row],[RAG]]="R",0,IF(ROARscores[[#This Row],[RAG]]="LG",1.5))))</f>
        <v>2</v>
      </c>
      <c r="CS44" s="512">
        <f>IF(ROARscores[[#This Row],[RAG11]]="G",2,IF(ROARscores[[#This Row],[RAG11]]="Y",1,IF(ROARscores[[#This Row],[RAG11]]="R",0,IF(ROARscores[[#This Row],[RAG11]]="LG",1.5))))</f>
        <v>2</v>
      </c>
      <c r="CT44" s="512">
        <f>IF(ROARscores[[#This Row],[RAG22]]="G",2,IF(ROARscores[[#This Row],[RAG22]]="Y",1,IF(ROARscores[[#This Row],[RAG22]]="R",0,IF(ROARscores[[#This Row],[RAG22]]="LG",1.5))))</f>
        <v>2</v>
      </c>
      <c r="CU44" s="512">
        <f>IF(ROARscores[[#This Row],[RAG33]]="G",2,IF(ROARscores[[#This Row],[RAG33]]="Y",1,IF(ROARscores[[#This Row],[RAG33]]="R",0,IF(ROARscores[[#This Row],[RAG33]]="LG",1.5))))</f>
        <v>2</v>
      </c>
      <c r="CV44" s="512">
        <f>IF(ROARscores[[#This Row],[RAG42]]="G",2,IF(ROARscores[[#This Row],[RAG42]]="Y",1,IF(ROARscores[[#This Row],[RAG42]]="R",0,IF(ROARscores[[#This Row],[RAG42]]="LG",1.5))))</f>
        <v>1</v>
      </c>
      <c r="CW44" s="512">
        <f>IF(ROARscores[[#This Row],[RAG52]]="G",2,IF(ROARscores[[#This Row],[RAG52]]="A",1,IF(ROARscores[[#This Row],[RAG52]]="R",0,IF(ROARscores[[#This Row],[RAG52]]="LG",1.5))))</f>
        <v>2</v>
      </c>
    </row>
    <row r="45" spans="1:110" s="460" customFormat="1">
      <c r="A45" s="397"/>
      <c r="B45" s="504" t="s">
        <v>909</v>
      </c>
      <c r="C45" s="353" t="s">
        <v>930</v>
      </c>
      <c r="D45" s="354">
        <v>2016</v>
      </c>
      <c r="E45" s="398" t="s">
        <v>1146</v>
      </c>
      <c r="F45" s="399" t="str">
        <f t="shared" si="0"/>
        <v>increase</v>
      </c>
      <c r="G45" s="400">
        <f t="shared" si="1"/>
        <v>5.375</v>
      </c>
      <c r="H45" s="401">
        <v>27.875</v>
      </c>
      <c r="I45" s="710">
        <f>RANK(ROARscores[[#This Row],[Total]],ROARscores[Total],0)</f>
        <v>8</v>
      </c>
      <c r="J45" s="402" t="s">
        <v>1147</v>
      </c>
      <c r="K45" s="403">
        <v>27.875</v>
      </c>
      <c r="L45" s="404" t="s">
        <v>1147</v>
      </c>
      <c r="M45" s="405">
        <v>20.875</v>
      </c>
      <c r="N45" s="406">
        <v>0.94886363636363635</v>
      </c>
      <c r="O45" s="405">
        <v>11</v>
      </c>
      <c r="P45" s="406">
        <v>1</v>
      </c>
      <c r="Q45" s="405">
        <v>4.875</v>
      </c>
      <c r="R45" s="407">
        <v>0.8125</v>
      </c>
      <c r="S45" s="408">
        <v>5</v>
      </c>
      <c r="T45" s="407">
        <v>1</v>
      </c>
      <c r="U45" s="409">
        <v>7</v>
      </c>
      <c r="V45" s="410">
        <v>0.875</v>
      </c>
      <c r="W45" s="411">
        <v>8</v>
      </c>
      <c r="X45" s="412">
        <v>1</v>
      </c>
      <c r="Y45" s="413">
        <v>22.5</v>
      </c>
      <c r="Z45" s="421">
        <f>RANK(ROARscores[[#This Row],[Total10]],ROARscores[Total10],0)</f>
        <v>28</v>
      </c>
      <c r="AA45" s="406" t="s">
        <v>1147</v>
      </c>
      <c r="AB45" s="405">
        <v>17</v>
      </c>
      <c r="AC45" s="407" t="s">
        <v>1147</v>
      </c>
      <c r="AD45" s="413">
        <v>9</v>
      </c>
      <c r="AE45" s="407">
        <v>0.75</v>
      </c>
      <c r="AF45" s="414">
        <v>8</v>
      </c>
      <c r="AG45" s="405">
        <v>1</v>
      </c>
      <c r="AH45" s="408">
        <v>5.5</v>
      </c>
      <c r="AI45" s="408">
        <v>0.55000000000000004</v>
      </c>
      <c r="AJ45" s="415">
        <v>4</v>
      </c>
      <c r="AK45" s="416">
        <v>5</v>
      </c>
      <c r="AL45" s="417">
        <v>8</v>
      </c>
      <c r="AM45" s="418">
        <v>5.5</v>
      </c>
      <c r="AN45" s="406">
        <v>3.0999999999999996</v>
      </c>
      <c r="AO45" s="419">
        <v>13.9</v>
      </c>
      <c r="AP45" s="713">
        <f>RANK(ROARscores[[#This Row],[Total21]],ROARscores[Total21],0)</f>
        <v>23</v>
      </c>
      <c r="AQ45" s="407" t="s">
        <v>1147</v>
      </c>
      <c r="AR45" s="420">
        <v>6.9</v>
      </c>
      <c r="AS45" s="419">
        <v>0.57500000000000007</v>
      </c>
      <c r="AT45" s="421">
        <v>7</v>
      </c>
      <c r="AU45" s="437">
        <v>0.875</v>
      </c>
      <c r="AV45" s="423">
        <v>2.9000000000000004</v>
      </c>
      <c r="AW45" s="424">
        <v>4</v>
      </c>
      <c r="AX45" s="416">
        <v>7</v>
      </c>
      <c r="AY45" s="417" t="s">
        <v>563</v>
      </c>
      <c r="AZ45" s="425" t="s">
        <v>563</v>
      </c>
      <c r="BA45" s="426">
        <v>-5.0999999999999996</v>
      </c>
      <c r="BB45" s="427">
        <v>19</v>
      </c>
      <c r="BC45" s="429">
        <f>RANK(ROARscores[[#This Row],[Total32]],ROARscores[Total32],0)</f>
        <v>2</v>
      </c>
      <c r="BD45" s="428" t="s">
        <v>1147</v>
      </c>
      <c r="BE45" s="425">
        <v>11</v>
      </c>
      <c r="BF45" s="429">
        <v>0.91666666666666663</v>
      </c>
      <c r="BG45" s="417">
        <v>8</v>
      </c>
      <c r="BH45" s="424">
        <v>1</v>
      </c>
      <c r="BI45" s="430">
        <v>6</v>
      </c>
      <c r="BJ45" s="417">
        <v>5</v>
      </c>
      <c r="BK45" s="425">
        <v>8</v>
      </c>
      <c r="BL45" s="426">
        <v>3</v>
      </c>
      <c r="BM45" s="427">
        <v>16</v>
      </c>
      <c r="BN45" s="429">
        <f>RANK(ROARscores[[#This Row],[Total41]],ROARscores[Total41],0)</f>
        <v>9</v>
      </c>
      <c r="BO45" s="428" t="s">
        <v>1147</v>
      </c>
      <c r="BP45" s="425">
        <v>9</v>
      </c>
      <c r="BQ45" s="429">
        <v>0.75</v>
      </c>
      <c r="BR45" s="429">
        <v>7</v>
      </c>
      <c r="BS45" s="419">
        <v>0.875</v>
      </c>
      <c r="BT45" s="451">
        <v>6</v>
      </c>
      <c r="BU45" s="452">
        <v>3</v>
      </c>
      <c r="BV45" s="444">
        <v>7</v>
      </c>
      <c r="BW45" s="448">
        <v>5</v>
      </c>
      <c r="BX45" s="449">
        <v>11</v>
      </c>
      <c r="BY45" s="445">
        <f>RANK(ROARscores[[#This Row],[Total51]],ROARscores[Total51],0)</f>
        <v>41</v>
      </c>
      <c r="BZ45" s="450" t="s">
        <v>1150</v>
      </c>
      <c r="CA45" s="444">
        <v>3</v>
      </c>
      <c r="CB45" s="445">
        <v>0.25</v>
      </c>
      <c r="CC45" s="446">
        <v>8</v>
      </c>
      <c r="CD45" s="433">
        <v>1</v>
      </c>
      <c r="CE45" s="434">
        <v>1</v>
      </c>
      <c r="CF45" s="435">
        <v>2</v>
      </c>
      <c r="CG45" s="433">
        <v>8</v>
      </c>
      <c r="CH45" s="434"/>
      <c r="CI45" s="435"/>
      <c r="CJ45" s="436"/>
      <c r="CK45" s="436"/>
      <c r="CL45" s="512"/>
      <c r="CM45" s="512"/>
      <c r="CN45" s="512"/>
      <c r="CO45" s="512"/>
      <c r="CP45" s="512"/>
      <c r="CQ45" s="512"/>
      <c r="CR45" s="512">
        <f>IF(ROARscores[[#This Row],[RAG]]="G",2,IF(ROARscores[[#This Row],[RAG]]="Y",1,IF(ROARscores[[#This Row],[RAG]]="R",0,IF(ROARscores[[#This Row],[RAG]]="LG",1.5))))</f>
        <v>2</v>
      </c>
      <c r="CS45" s="512">
        <f>IF(ROARscores[[#This Row],[RAG11]]="G",2,IF(ROARscores[[#This Row],[RAG11]]="Y",1,IF(ROARscores[[#This Row],[RAG11]]="R",0,IF(ROARscores[[#This Row],[RAG11]]="LG",1.5))))</f>
        <v>2</v>
      </c>
      <c r="CT45" s="512">
        <f>IF(ROARscores[[#This Row],[RAG22]]="G",2,IF(ROARscores[[#This Row],[RAG22]]="Y",1,IF(ROARscores[[#This Row],[RAG22]]="R",0,IF(ROARscores[[#This Row],[RAG22]]="LG",1.5))))</f>
        <v>2</v>
      </c>
      <c r="CU45" s="512">
        <f>IF(ROARscores[[#This Row],[RAG33]]="G",2,IF(ROARscores[[#This Row],[RAG33]]="Y",1,IF(ROARscores[[#This Row],[RAG33]]="R",0,IF(ROARscores[[#This Row],[RAG33]]="LG",1.5))))</f>
        <v>2</v>
      </c>
      <c r="CV45" s="512">
        <f>IF(ROARscores[[#This Row],[RAG42]]="G",2,IF(ROARscores[[#This Row],[RAG42]]="Y",1,IF(ROARscores[[#This Row],[RAG42]]="R",0,IF(ROARscores[[#This Row],[RAG42]]="LG",1.5))))</f>
        <v>2</v>
      </c>
      <c r="CW45" s="512">
        <f>IF(ROARscores[[#This Row],[RAG52]]="G",2,IF(ROARscores[[#This Row],[RAG52]]="A",1,IF(ROARscores[[#This Row],[RAG52]]="R",0,IF(ROARscores[[#This Row],[RAG52]]="LG",1.5))))</f>
        <v>1</v>
      </c>
      <c r="CX45" s="436"/>
      <c r="CY45" s="436"/>
      <c r="CZ45" s="436"/>
      <c r="DA45" s="436"/>
      <c r="DB45" s="436"/>
      <c r="DC45" s="436"/>
      <c r="DD45" s="436"/>
      <c r="DE45" s="436"/>
      <c r="DF45" s="436"/>
    </row>
    <row r="46" spans="1:110">
      <c r="A46" s="397"/>
      <c r="B46" s="504" t="s">
        <v>904</v>
      </c>
      <c r="C46" s="353" t="s">
        <v>930</v>
      </c>
      <c r="D46" s="354">
        <v>2016</v>
      </c>
      <c r="E46" s="398" t="s">
        <v>1146</v>
      </c>
      <c r="F46" s="399" t="str">
        <f t="shared" si="0"/>
        <v>increase</v>
      </c>
      <c r="G46" s="400">
        <f t="shared" si="1"/>
        <v>2.9166666666666643</v>
      </c>
      <c r="H46" s="401">
        <v>24.416666666666664</v>
      </c>
      <c r="I46" s="710">
        <f>RANK(ROARscores[[#This Row],[Total]],ROARscores[Total],0)</f>
        <v>27</v>
      </c>
      <c r="J46" s="402" t="s">
        <v>1147</v>
      </c>
      <c r="K46" s="403">
        <v>24.416666666666664</v>
      </c>
      <c r="L46" s="404" t="s">
        <v>1147</v>
      </c>
      <c r="M46" s="405">
        <v>17.416666666666664</v>
      </c>
      <c r="N46" s="406">
        <v>0.79166666666666652</v>
      </c>
      <c r="O46" s="405">
        <v>8.7916666666666661</v>
      </c>
      <c r="P46" s="406">
        <v>0.7992424242424242</v>
      </c>
      <c r="Q46" s="405">
        <v>3.625</v>
      </c>
      <c r="R46" s="407">
        <v>0.60416666666666663</v>
      </c>
      <c r="S46" s="408">
        <v>5</v>
      </c>
      <c r="T46" s="407">
        <v>1</v>
      </c>
      <c r="U46" s="409">
        <v>7</v>
      </c>
      <c r="V46" s="410">
        <v>0.875</v>
      </c>
      <c r="W46" s="411">
        <v>7</v>
      </c>
      <c r="X46" s="412">
        <v>0.875</v>
      </c>
      <c r="Y46" s="413">
        <v>21.5</v>
      </c>
      <c r="Z46" s="421">
        <f>RANK(ROARscores[[#This Row],[Total10]],ROARscores[Total10],0)</f>
        <v>33</v>
      </c>
      <c r="AA46" s="406" t="s">
        <v>1147</v>
      </c>
      <c r="AB46" s="405">
        <v>15.5</v>
      </c>
      <c r="AC46" s="407" t="s">
        <v>1147</v>
      </c>
      <c r="AD46" s="413">
        <v>7.5</v>
      </c>
      <c r="AE46" s="407">
        <v>0.625</v>
      </c>
      <c r="AF46" s="414">
        <v>8</v>
      </c>
      <c r="AG46" s="405">
        <v>1</v>
      </c>
      <c r="AH46" s="408">
        <v>6</v>
      </c>
      <c r="AI46" s="408">
        <v>0.6</v>
      </c>
      <c r="AJ46" s="415">
        <v>2.5</v>
      </c>
      <c r="AK46" s="416">
        <v>5</v>
      </c>
      <c r="AL46" s="417">
        <v>8</v>
      </c>
      <c r="AM46" s="418">
        <v>6</v>
      </c>
      <c r="AN46" s="406">
        <v>1.5</v>
      </c>
      <c r="AO46" s="419">
        <v>14</v>
      </c>
      <c r="AP46" s="713">
        <f>RANK(ROARscores[[#This Row],[Total21]],ROARscores[Total21],0)</f>
        <v>21</v>
      </c>
      <c r="AQ46" s="407" t="s">
        <v>1147</v>
      </c>
      <c r="AR46" s="420">
        <v>6</v>
      </c>
      <c r="AS46" s="419">
        <v>0.5</v>
      </c>
      <c r="AT46" s="421">
        <v>8</v>
      </c>
      <c r="AU46" s="437">
        <v>1</v>
      </c>
      <c r="AV46" s="423">
        <v>2.75</v>
      </c>
      <c r="AW46" s="424">
        <v>3.25</v>
      </c>
      <c r="AX46" s="416">
        <v>8</v>
      </c>
      <c r="AY46" s="417" t="s">
        <v>563</v>
      </c>
      <c r="AZ46" s="425" t="s">
        <v>563</v>
      </c>
      <c r="BA46" s="426">
        <v>-2</v>
      </c>
      <c r="BB46" s="427">
        <v>16</v>
      </c>
      <c r="BC46" s="429">
        <f>RANK(ROARscores[[#This Row],[Total32]],ROARscores[Total32],0)</f>
        <v>15</v>
      </c>
      <c r="BD46" s="428" t="s">
        <v>1147</v>
      </c>
      <c r="BE46" s="425">
        <v>8</v>
      </c>
      <c r="BF46" s="429">
        <v>0.66666666666666663</v>
      </c>
      <c r="BG46" s="417">
        <v>8</v>
      </c>
      <c r="BH46" s="424">
        <v>1</v>
      </c>
      <c r="BI46" s="447">
        <v>5</v>
      </c>
      <c r="BJ46" s="446">
        <v>3</v>
      </c>
      <c r="BK46" s="444">
        <v>8</v>
      </c>
      <c r="BL46" s="448">
        <v>4</v>
      </c>
      <c r="BM46" s="449">
        <v>12</v>
      </c>
      <c r="BN46" s="445">
        <f>RANK(ROARscores[[#This Row],[Total41]],ROARscores[Total41],0)</f>
        <v>36</v>
      </c>
      <c r="BO46" s="450" t="s">
        <v>1148</v>
      </c>
      <c r="BP46" s="444">
        <v>4</v>
      </c>
      <c r="BQ46" s="445">
        <v>0.33333333333333331</v>
      </c>
      <c r="BR46" s="445">
        <v>8</v>
      </c>
      <c r="BS46" s="419">
        <v>1</v>
      </c>
      <c r="BT46" s="451">
        <v>3</v>
      </c>
      <c r="BU46" s="452">
        <v>1</v>
      </c>
      <c r="BV46" s="444">
        <v>8</v>
      </c>
      <c r="BW46" s="448">
        <v>1</v>
      </c>
      <c r="BX46" s="449">
        <v>11</v>
      </c>
      <c r="BY46" s="445">
        <f>RANK(ROARscores[[#This Row],[Total51]],ROARscores[Total51],0)</f>
        <v>41</v>
      </c>
      <c r="BZ46" s="450" t="s">
        <v>1150</v>
      </c>
      <c r="CA46" s="444">
        <v>3</v>
      </c>
      <c r="CB46" s="445">
        <v>0.25</v>
      </c>
      <c r="CC46" s="446">
        <v>8</v>
      </c>
      <c r="CD46" s="433">
        <v>1</v>
      </c>
      <c r="CE46" s="434">
        <v>1</v>
      </c>
      <c r="CF46" s="435">
        <v>2</v>
      </c>
      <c r="CG46" s="453">
        <v>8</v>
      </c>
      <c r="CH46" s="434">
        <v>2</v>
      </c>
      <c r="CI46" s="435">
        <v>2</v>
      </c>
      <c r="CJ46" s="436"/>
      <c r="CK46" s="436"/>
      <c r="CL46" s="512"/>
      <c r="CM46" s="512"/>
      <c r="CN46" s="512"/>
      <c r="CO46" s="512"/>
      <c r="CP46" s="512"/>
      <c r="CQ46" s="512"/>
      <c r="CR46" s="512">
        <f>IF(ROARscores[[#This Row],[RAG]]="G",2,IF(ROARscores[[#This Row],[RAG]]="Y",1,IF(ROARscores[[#This Row],[RAG]]="R",0,IF(ROARscores[[#This Row],[RAG]]="LG",1.5))))</f>
        <v>2</v>
      </c>
      <c r="CS46" s="512">
        <f>IF(ROARscores[[#This Row],[RAG11]]="G",2,IF(ROARscores[[#This Row],[RAG11]]="Y",1,IF(ROARscores[[#This Row],[RAG11]]="R",0,IF(ROARscores[[#This Row],[RAG11]]="LG",1.5))))</f>
        <v>2</v>
      </c>
      <c r="CT46" s="512">
        <f>IF(ROARscores[[#This Row],[RAG22]]="G",2,IF(ROARscores[[#This Row],[RAG22]]="Y",1,IF(ROARscores[[#This Row],[RAG22]]="R",0,IF(ROARscores[[#This Row],[RAG22]]="LG",1.5))))</f>
        <v>2</v>
      </c>
      <c r="CU46" s="512">
        <f>IF(ROARscores[[#This Row],[RAG33]]="G",2,IF(ROARscores[[#This Row],[RAG33]]="Y",1,IF(ROARscores[[#This Row],[RAG33]]="R",0,IF(ROARscores[[#This Row],[RAG33]]="LG",1.5))))</f>
        <v>2</v>
      </c>
      <c r="CV46" s="512">
        <f>IF(ROARscores[[#This Row],[RAG42]]="G",2,IF(ROARscores[[#This Row],[RAG42]]="Y",1,IF(ROARscores[[#This Row],[RAG42]]="R",0,IF(ROARscores[[#This Row],[RAG42]]="LG",1.5))))</f>
        <v>1</v>
      </c>
      <c r="CW46" s="512">
        <f>IF(ROARscores[[#This Row],[RAG52]]="G",2,IF(ROARscores[[#This Row],[RAG52]]="A",1,IF(ROARscores[[#This Row],[RAG52]]="R",0,IF(ROARscores[[#This Row],[RAG52]]="LG",1.5))))</f>
        <v>1</v>
      </c>
      <c r="CX46" s="436"/>
      <c r="CY46" s="436"/>
      <c r="CZ46" s="436"/>
      <c r="DA46" s="436"/>
      <c r="DB46" s="436"/>
      <c r="DC46" s="436"/>
      <c r="DD46" s="436"/>
      <c r="DE46" s="436"/>
      <c r="DF46" s="436"/>
    </row>
    <row r="47" spans="1:110" s="436" customFormat="1">
      <c r="A47" s="397"/>
      <c r="B47" s="504" t="s">
        <v>910</v>
      </c>
      <c r="C47" s="353" t="s">
        <v>930</v>
      </c>
      <c r="D47" s="354">
        <v>2016</v>
      </c>
      <c r="E47" s="398" t="s">
        <v>1146</v>
      </c>
      <c r="F47" s="399" t="str">
        <f t="shared" si="0"/>
        <v>increase</v>
      </c>
      <c r="G47" s="400">
        <f t="shared" si="1"/>
        <v>4.9166666666666679</v>
      </c>
      <c r="H47" s="401">
        <v>28.75</v>
      </c>
      <c r="I47" s="710">
        <f>RANK(ROARscores[[#This Row],[Total]],ROARscores[Total],0)</f>
        <v>1</v>
      </c>
      <c r="J47" s="402" t="s">
        <v>1147</v>
      </c>
      <c r="K47" s="403">
        <v>26.75</v>
      </c>
      <c r="L47" s="404" t="s">
        <v>1147</v>
      </c>
      <c r="M47" s="405">
        <v>20.75</v>
      </c>
      <c r="N47" s="406">
        <v>0.94318181818181823</v>
      </c>
      <c r="O47" s="405">
        <v>10.25</v>
      </c>
      <c r="P47" s="406">
        <v>0.93181818181818177</v>
      </c>
      <c r="Q47" s="405">
        <v>5.5</v>
      </c>
      <c r="R47" s="407">
        <v>0.91666666666666663</v>
      </c>
      <c r="S47" s="408">
        <v>5</v>
      </c>
      <c r="T47" s="407">
        <v>1</v>
      </c>
      <c r="U47" s="409">
        <v>8</v>
      </c>
      <c r="V47" s="410">
        <v>1</v>
      </c>
      <c r="W47" s="411">
        <v>6</v>
      </c>
      <c r="X47" s="412">
        <v>0.75</v>
      </c>
      <c r="Y47" s="413">
        <v>23.833333333333332</v>
      </c>
      <c r="Z47" s="421">
        <f>RANK(ROARscores[[#This Row],[Total10]],ROARscores[Total10],0)</f>
        <v>21</v>
      </c>
      <c r="AA47" s="406" t="s">
        <v>1147</v>
      </c>
      <c r="AB47" s="405">
        <v>14.333333333333332</v>
      </c>
      <c r="AC47" s="407" t="s">
        <v>1147</v>
      </c>
      <c r="AD47" s="413">
        <v>8.3333333333333321</v>
      </c>
      <c r="AE47" s="407">
        <v>0.69444444444444431</v>
      </c>
      <c r="AF47" s="414">
        <v>6</v>
      </c>
      <c r="AG47" s="405">
        <v>0.75</v>
      </c>
      <c r="AH47" s="408">
        <v>9.5</v>
      </c>
      <c r="AI47" s="408">
        <v>0.95</v>
      </c>
      <c r="AJ47" s="415">
        <v>4.833333333333333</v>
      </c>
      <c r="AK47" s="416">
        <v>3.5</v>
      </c>
      <c r="AL47" s="417">
        <v>6</v>
      </c>
      <c r="AM47" s="418">
        <v>9.5</v>
      </c>
      <c r="AN47" s="406">
        <v>-3.2916666666666679</v>
      </c>
      <c r="AO47" s="419">
        <v>17.625</v>
      </c>
      <c r="AP47" s="713">
        <f>RANK(ROARscores[[#This Row],[Total21]],ROARscores[Total21],0)</f>
        <v>7</v>
      </c>
      <c r="AQ47" s="407" t="s">
        <v>1147</v>
      </c>
      <c r="AR47" s="420">
        <v>9.625</v>
      </c>
      <c r="AS47" s="419">
        <v>0.80208333333333337</v>
      </c>
      <c r="AT47" s="421">
        <v>8</v>
      </c>
      <c r="AU47" s="422">
        <v>1</v>
      </c>
      <c r="AV47" s="423">
        <v>4.625</v>
      </c>
      <c r="AW47" s="424">
        <v>5</v>
      </c>
      <c r="AX47" s="416">
        <v>8</v>
      </c>
      <c r="AY47" s="417">
        <v>11</v>
      </c>
      <c r="AZ47" s="425">
        <v>0.84615384615384615</v>
      </c>
      <c r="BA47" s="426">
        <v>-0.375</v>
      </c>
      <c r="BB47" s="427">
        <v>18</v>
      </c>
      <c r="BC47" s="429">
        <f>RANK(ROARscores[[#This Row],[Total32]],ROARscores[Total32],0)</f>
        <v>7</v>
      </c>
      <c r="BD47" s="428" t="s">
        <v>1147</v>
      </c>
      <c r="BE47" s="425">
        <v>10</v>
      </c>
      <c r="BF47" s="429">
        <v>0.83333333333333337</v>
      </c>
      <c r="BG47" s="417">
        <v>8</v>
      </c>
      <c r="BH47" s="424">
        <v>1</v>
      </c>
      <c r="BI47" s="430">
        <v>5</v>
      </c>
      <c r="BJ47" s="417">
        <v>5</v>
      </c>
      <c r="BK47" s="425">
        <v>8</v>
      </c>
      <c r="BL47" s="426">
        <v>4</v>
      </c>
      <c r="BM47" s="427">
        <v>14</v>
      </c>
      <c r="BN47" s="429">
        <f>RANK(ROARscores[[#This Row],[Total41]],ROARscores[Total41],0)</f>
        <v>27</v>
      </c>
      <c r="BO47" s="428" t="s">
        <v>1147</v>
      </c>
      <c r="BP47" s="425">
        <v>6</v>
      </c>
      <c r="BQ47" s="429">
        <v>0.5</v>
      </c>
      <c r="BR47" s="429">
        <v>8</v>
      </c>
      <c r="BS47" s="419">
        <v>1</v>
      </c>
      <c r="BT47" s="431">
        <v>3</v>
      </c>
      <c r="BU47" s="432">
        <v>3</v>
      </c>
      <c r="BV47" s="425">
        <v>8</v>
      </c>
      <c r="BW47" s="426">
        <v>-4</v>
      </c>
      <c r="BX47" s="427">
        <v>18</v>
      </c>
      <c r="BY47" s="429">
        <f>RANK(ROARscores[[#This Row],[Total51]],ROARscores[Total51],0)</f>
        <v>5</v>
      </c>
      <c r="BZ47" s="428" t="s">
        <v>1147</v>
      </c>
      <c r="CA47" s="425">
        <v>10</v>
      </c>
      <c r="CB47" s="429">
        <v>0.83333333333333337</v>
      </c>
      <c r="CC47" s="417">
        <v>8</v>
      </c>
      <c r="CD47" s="433">
        <v>1</v>
      </c>
      <c r="CE47" s="434">
        <v>6</v>
      </c>
      <c r="CF47" s="435">
        <v>4</v>
      </c>
      <c r="CG47" s="433">
        <v>8</v>
      </c>
      <c r="CH47" s="434">
        <v>7</v>
      </c>
      <c r="CI47" s="435">
        <v>18</v>
      </c>
      <c r="CL47" s="512"/>
      <c r="CM47" s="512"/>
      <c r="CN47" s="512"/>
      <c r="CO47" s="512"/>
      <c r="CP47" s="512"/>
      <c r="CQ47" s="512"/>
      <c r="CR47" s="512">
        <f>IF(ROARscores[[#This Row],[RAG]]="G",2,IF(ROARscores[[#This Row],[RAG]]="Y",1,IF(ROARscores[[#This Row],[RAG]]="R",0,IF(ROARscores[[#This Row],[RAG]]="LG",1.5))))</f>
        <v>2</v>
      </c>
      <c r="CS47" s="512">
        <f>IF(ROARscores[[#This Row],[RAG11]]="G",2,IF(ROARscores[[#This Row],[RAG11]]="Y",1,IF(ROARscores[[#This Row],[RAG11]]="R",0,IF(ROARscores[[#This Row],[RAG11]]="LG",1.5))))</f>
        <v>2</v>
      </c>
      <c r="CT47" s="512">
        <f>IF(ROARscores[[#This Row],[RAG22]]="G",2,IF(ROARscores[[#This Row],[RAG22]]="Y",1,IF(ROARscores[[#This Row],[RAG22]]="R",0,IF(ROARscores[[#This Row],[RAG22]]="LG",1.5))))</f>
        <v>2</v>
      </c>
      <c r="CU47" s="512">
        <f>IF(ROARscores[[#This Row],[RAG33]]="G",2,IF(ROARscores[[#This Row],[RAG33]]="Y",1,IF(ROARscores[[#This Row],[RAG33]]="R",0,IF(ROARscores[[#This Row],[RAG33]]="LG",1.5))))</f>
        <v>2</v>
      </c>
      <c r="CV47" s="512">
        <f>IF(ROARscores[[#This Row],[RAG42]]="G",2,IF(ROARscores[[#This Row],[RAG42]]="Y",1,IF(ROARscores[[#This Row],[RAG42]]="R",0,IF(ROARscores[[#This Row],[RAG42]]="LG",1.5))))</f>
        <v>2</v>
      </c>
      <c r="CW47" s="512">
        <f>IF(ROARscores[[#This Row],[RAG52]]="G",2,IF(ROARscores[[#This Row],[RAG52]]="A",1,IF(ROARscores[[#This Row],[RAG52]]="R",0,IF(ROARscores[[#This Row],[RAG52]]="LG",1.5))))</f>
        <v>2</v>
      </c>
    </row>
    <row r="48" spans="1:110" s="436" customFormat="1" ht="12.75" thickBot="1">
      <c r="A48" s="397"/>
      <c r="B48" s="504" t="s">
        <v>911</v>
      </c>
      <c r="C48" s="465" t="s">
        <v>930</v>
      </c>
      <c r="D48" s="354">
        <v>2016</v>
      </c>
      <c r="E48" s="464" t="s">
        <v>1146</v>
      </c>
      <c r="F48" s="399" t="str">
        <f t="shared" si="0"/>
        <v>decrease</v>
      </c>
      <c r="G48" s="400">
        <f t="shared" si="1"/>
        <v>-2.5500000000000007</v>
      </c>
      <c r="H48" s="401">
        <v>24.5625</v>
      </c>
      <c r="I48" s="710">
        <f>RANK(ROARscores[[#This Row],[Total]],ROARscores[Total],0)</f>
        <v>26</v>
      </c>
      <c r="J48" s="402" t="s">
        <v>1147</v>
      </c>
      <c r="K48" s="403">
        <v>24.5625</v>
      </c>
      <c r="L48" s="404" t="s">
        <v>1147</v>
      </c>
      <c r="M48" s="476">
        <v>16.5625</v>
      </c>
      <c r="N48" s="406">
        <v>0.75284090909090906</v>
      </c>
      <c r="O48" s="476">
        <v>7.8125</v>
      </c>
      <c r="P48" s="406">
        <v>0.71022727272727271</v>
      </c>
      <c r="Q48" s="476">
        <v>3.75</v>
      </c>
      <c r="R48" s="407">
        <v>0.625</v>
      </c>
      <c r="S48" s="408">
        <v>5</v>
      </c>
      <c r="T48" s="407">
        <v>1</v>
      </c>
      <c r="U48" s="409">
        <v>8</v>
      </c>
      <c r="V48" s="410">
        <v>1</v>
      </c>
      <c r="W48" s="411">
        <v>8</v>
      </c>
      <c r="X48" s="412">
        <v>1</v>
      </c>
      <c r="Y48" s="413">
        <v>27.112500000000001</v>
      </c>
      <c r="Z48" s="421">
        <f>RANK(ROARscores[[#This Row],[Total10]],ROARscores[Total10],0)</f>
        <v>5</v>
      </c>
      <c r="AA48" s="406" t="s">
        <v>1147</v>
      </c>
      <c r="AB48" s="405">
        <v>18.112500000000001</v>
      </c>
      <c r="AC48" s="407" t="s">
        <v>1147</v>
      </c>
      <c r="AD48" s="413">
        <v>10.112500000000001</v>
      </c>
      <c r="AE48" s="407">
        <v>0.84270833333333339</v>
      </c>
      <c r="AF48" s="414">
        <v>8</v>
      </c>
      <c r="AG48" s="405">
        <v>1</v>
      </c>
      <c r="AH48" s="408">
        <v>9</v>
      </c>
      <c r="AI48" s="408">
        <v>0.9</v>
      </c>
      <c r="AJ48" s="415">
        <v>5.375</v>
      </c>
      <c r="AK48" s="461">
        <v>4.7374999999999998</v>
      </c>
      <c r="AL48" s="446">
        <v>8</v>
      </c>
      <c r="AM48" s="418">
        <v>9</v>
      </c>
      <c r="AN48" s="406">
        <v>8.6125000000000007</v>
      </c>
      <c r="AO48" s="419">
        <v>9.5</v>
      </c>
      <c r="AP48" s="713">
        <f>RANK(ROARscores[[#This Row],[Total21]],ROARscores[Total21],0)</f>
        <v>40</v>
      </c>
      <c r="AQ48" s="407" t="s">
        <v>1148</v>
      </c>
      <c r="AR48" s="420">
        <v>4.5</v>
      </c>
      <c r="AS48" s="419">
        <v>0.375</v>
      </c>
      <c r="AT48" s="421">
        <v>5</v>
      </c>
      <c r="AU48" s="437">
        <v>0.625</v>
      </c>
      <c r="AV48" s="423">
        <v>2.5</v>
      </c>
      <c r="AW48" s="424">
        <v>2</v>
      </c>
      <c r="AX48" s="416">
        <v>5</v>
      </c>
      <c r="AY48" s="417" t="s">
        <v>563</v>
      </c>
      <c r="AZ48" s="425" t="s">
        <v>563</v>
      </c>
      <c r="BA48" s="426">
        <v>-6.5</v>
      </c>
      <c r="BB48" s="427">
        <v>16</v>
      </c>
      <c r="BC48" s="429">
        <f>RANK(ROARscores[[#This Row],[Total32]],ROARscores[Total32],0)</f>
        <v>15</v>
      </c>
      <c r="BD48" s="428" t="s">
        <v>1147</v>
      </c>
      <c r="BE48" s="425">
        <v>8</v>
      </c>
      <c r="BF48" s="429">
        <v>0.66666666666666663</v>
      </c>
      <c r="BG48" s="417">
        <v>8</v>
      </c>
      <c r="BH48" s="424">
        <v>1</v>
      </c>
      <c r="BI48" s="716">
        <v>5</v>
      </c>
      <c r="BJ48" s="717">
        <v>3</v>
      </c>
      <c r="BK48" s="718">
        <v>8</v>
      </c>
      <c r="BL48" s="719">
        <v>0</v>
      </c>
      <c r="BM48" s="720">
        <v>16</v>
      </c>
      <c r="BN48" s="721">
        <f>RANK(ROARscores[[#This Row],[Total41]],ROARscores[Total41],0)</f>
        <v>9</v>
      </c>
      <c r="BO48" s="722" t="s">
        <v>1147</v>
      </c>
      <c r="BP48" s="718">
        <v>8</v>
      </c>
      <c r="BQ48" s="721">
        <v>0.66666666666666663</v>
      </c>
      <c r="BR48" s="721">
        <v>8</v>
      </c>
      <c r="BS48" s="419">
        <v>1</v>
      </c>
      <c r="BT48" s="723">
        <v>5</v>
      </c>
      <c r="BU48" s="724">
        <v>3</v>
      </c>
      <c r="BV48" s="478">
        <v>8</v>
      </c>
      <c r="BW48" s="479">
        <v>0</v>
      </c>
      <c r="BX48" s="480">
        <v>16</v>
      </c>
      <c r="BY48" s="482">
        <f>RANK(ROARscores[[#This Row],[Total51]],ROARscores[Total51],0)</f>
        <v>12</v>
      </c>
      <c r="BZ48" s="481" t="s">
        <v>1147</v>
      </c>
      <c r="CA48" s="478">
        <v>8</v>
      </c>
      <c r="CB48" s="482">
        <v>0.66666666666666663</v>
      </c>
      <c r="CC48" s="477">
        <v>8</v>
      </c>
      <c r="CD48" s="433">
        <v>1</v>
      </c>
      <c r="CE48" s="434">
        <v>4</v>
      </c>
      <c r="CF48" s="483">
        <v>4</v>
      </c>
      <c r="CG48" s="433">
        <v>8</v>
      </c>
      <c r="CH48" s="434">
        <v>6</v>
      </c>
      <c r="CI48" s="483">
        <v>26</v>
      </c>
      <c r="CL48" s="512"/>
      <c r="CM48" s="512"/>
      <c r="CN48" s="512"/>
      <c r="CO48" s="512"/>
      <c r="CP48" s="512"/>
      <c r="CQ48" s="512"/>
      <c r="CR48" s="512">
        <f>IF(ROARscores[[#This Row],[RAG]]="G",2,IF(ROARscores[[#This Row],[RAG]]="Y",1,IF(ROARscores[[#This Row],[RAG]]="R",0,IF(ROARscores[[#This Row],[RAG]]="LG",1.5))))</f>
        <v>2</v>
      </c>
      <c r="CS48" s="512">
        <f>IF(ROARscores[[#This Row],[RAG11]]="G",2,IF(ROARscores[[#This Row],[RAG11]]="Y",1,IF(ROARscores[[#This Row],[RAG11]]="R",0,IF(ROARscores[[#This Row],[RAG11]]="LG",1.5))))</f>
        <v>2</v>
      </c>
      <c r="CT48" s="512">
        <f>IF(ROARscores[[#This Row],[RAG22]]="G",2,IF(ROARscores[[#This Row],[RAG22]]="Y",1,IF(ROARscores[[#This Row],[RAG22]]="R",0,IF(ROARscores[[#This Row],[RAG22]]="LG",1.5))))</f>
        <v>1</v>
      </c>
      <c r="CU48" s="512">
        <f>IF(ROARscores[[#This Row],[RAG33]]="G",2,IF(ROARscores[[#This Row],[RAG33]]="Y",1,IF(ROARscores[[#This Row],[RAG33]]="R",0,IF(ROARscores[[#This Row],[RAG33]]="LG",1.5))))</f>
        <v>2</v>
      </c>
      <c r="CV48" s="512">
        <f>IF(ROARscores[[#This Row],[RAG42]]="G",2,IF(ROARscores[[#This Row],[RAG42]]="Y",1,IF(ROARscores[[#This Row],[RAG42]]="R",0,IF(ROARscores[[#This Row],[RAG42]]="LG",1.5))))</f>
        <v>2</v>
      </c>
      <c r="CW48" s="512">
        <f>IF(ROARscores[[#This Row],[RAG52]]="G",2,IF(ROARscores[[#This Row],[RAG52]]="A",1,IF(ROARscores[[#This Row],[RAG52]]="R",0,IF(ROARscores[[#This Row],[RAG52]]="LG",1.5))))</f>
        <v>2</v>
      </c>
      <c r="CX48" s="463"/>
      <c r="CY48" s="463"/>
      <c r="CZ48" s="463"/>
      <c r="DA48" s="463"/>
      <c r="DB48" s="463"/>
      <c r="DC48" s="463"/>
      <c r="DD48" s="463"/>
      <c r="DE48" s="463"/>
      <c r="DF48" s="463"/>
    </row>
    <row r="49" spans="2:87" s="484" customFormat="1">
      <c r="B49" s="485"/>
      <c r="C49" s="486"/>
      <c r="D49" s="486"/>
      <c r="H49" s="487"/>
      <c r="I49" s="487"/>
      <c r="J49" s="488"/>
      <c r="K49" s="488"/>
      <c r="M49" s="488"/>
      <c r="N49" s="489"/>
      <c r="O49" s="488"/>
      <c r="P49" s="489"/>
      <c r="Q49" s="488"/>
      <c r="R49" s="489"/>
      <c r="S49" s="488"/>
      <c r="T49" s="489"/>
      <c r="U49" s="490"/>
      <c r="Y49" s="488"/>
      <c r="Z49" s="488"/>
      <c r="AA49" s="489"/>
      <c r="AB49" s="488"/>
      <c r="AC49" s="489"/>
      <c r="AD49" s="488"/>
      <c r="AE49" s="489"/>
      <c r="AF49" s="488"/>
      <c r="AG49" s="491"/>
      <c r="AH49" s="488"/>
      <c r="AI49" s="488"/>
      <c r="AJ49" s="492"/>
      <c r="AK49" s="490"/>
      <c r="AM49" s="488"/>
      <c r="AN49" s="488"/>
      <c r="AO49" s="488"/>
      <c r="AP49" s="488"/>
      <c r="AQ49" s="488"/>
      <c r="AR49" s="488"/>
      <c r="AS49" s="488"/>
      <c r="AT49" s="488"/>
      <c r="AU49" s="488"/>
      <c r="AV49" s="488"/>
      <c r="AW49" s="492"/>
      <c r="AX49" s="492"/>
      <c r="AY49" s="492"/>
      <c r="AZ49" s="492"/>
      <c r="BA49" s="492"/>
      <c r="BB49" s="492"/>
      <c r="BC49" s="492"/>
      <c r="BD49" s="492"/>
      <c r="BE49" s="492"/>
      <c r="BF49" s="492"/>
      <c r="BG49" s="492"/>
      <c r="BH49" s="492"/>
      <c r="BI49" s="490"/>
      <c r="BK49" s="488"/>
      <c r="BL49" s="488"/>
      <c r="BM49" s="488"/>
      <c r="BN49" s="488"/>
      <c r="BO49" s="488"/>
      <c r="BP49" s="488"/>
      <c r="BQ49" s="488"/>
      <c r="BR49" s="488"/>
      <c r="BS49" s="453"/>
      <c r="BT49" s="487"/>
      <c r="BU49" s="453"/>
      <c r="BV49" s="488"/>
      <c r="BW49" s="488"/>
      <c r="BX49" s="488"/>
      <c r="BY49" s="488"/>
      <c r="BZ49" s="488"/>
      <c r="CA49" s="488"/>
      <c r="CB49" s="488"/>
      <c r="CC49" s="488"/>
      <c r="CD49" s="453"/>
      <c r="CE49" s="488"/>
      <c r="CF49" s="488"/>
      <c r="CG49" s="453"/>
      <c r="CH49" s="488"/>
      <c r="CI49" s="488"/>
    </row>
    <row r="50" spans="2:87" s="484" customFormat="1">
      <c r="B50" s="485"/>
      <c r="C50" s="486"/>
      <c r="D50" s="486"/>
      <c r="H50" s="487"/>
      <c r="I50" s="487"/>
      <c r="J50" s="488"/>
      <c r="K50" s="488"/>
      <c r="M50" s="488"/>
      <c r="N50" s="489"/>
      <c r="O50" s="488"/>
      <c r="P50" s="489"/>
      <c r="Q50" s="488"/>
      <c r="R50" s="489"/>
      <c r="S50" s="488"/>
      <c r="T50" s="489"/>
      <c r="U50" s="490"/>
      <c r="Y50" s="488"/>
      <c r="Z50" s="488"/>
      <c r="AA50" s="489"/>
      <c r="AB50" s="488"/>
      <c r="AC50" s="489"/>
      <c r="AD50" s="488"/>
      <c r="AE50" s="489"/>
      <c r="AF50" s="488"/>
      <c r="AG50" s="491"/>
      <c r="AH50" s="488"/>
      <c r="AI50" s="488"/>
      <c r="AJ50" s="492"/>
      <c r="AK50" s="490"/>
      <c r="AM50" s="488"/>
      <c r="AN50" s="488"/>
      <c r="AO50" s="488"/>
      <c r="AP50" s="488"/>
      <c r="AQ50" s="488"/>
      <c r="AR50" s="488"/>
      <c r="AS50" s="488"/>
      <c r="AT50" s="488"/>
      <c r="AU50" s="488"/>
      <c r="AV50" s="488"/>
      <c r="AW50" s="492"/>
      <c r="AX50" s="492"/>
      <c r="AY50" s="492"/>
      <c r="AZ50" s="492"/>
      <c r="BA50" s="492"/>
      <c r="BB50" s="492"/>
      <c r="BC50" s="492"/>
      <c r="BD50" s="492"/>
      <c r="BE50" s="492"/>
      <c r="BF50" s="492"/>
      <c r="BG50" s="492"/>
      <c r="BH50" s="492"/>
      <c r="BI50" s="490"/>
      <c r="BK50" s="488"/>
      <c r="BL50" s="488"/>
      <c r="BM50" s="488"/>
      <c r="BN50" s="488"/>
      <c r="BO50" s="488"/>
      <c r="BP50" s="488"/>
      <c r="BQ50" s="488"/>
      <c r="BR50" s="488"/>
      <c r="BS50" s="453"/>
      <c r="BT50" s="487"/>
      <c r="BU50" s="453"/>
      <c r="BV50" s="488"/>
      <c r="BW50" s="488"/>
      <c r="BX50" s="488"/>
      <c r="BY50" s="488"/>
      <c r="BZ50" s="488"/>
      <c r="CA50" s="488"/>
      <c r="CB50" s="488"/>
      <c r="CC50" s="488"/>
      <c r="CD50" s="453"/>
      <c r="CE50" s="488"/>
      <c r="CF50" s="488"/>
      <c r="CG50" s="453"/>
      <c r="CH50" s="488"/>
      <c r="CI50" s="488"/>
    </row>
    <row r="51" spans="2:87" s="484" customFormat="1">
      <c r="B51" s="485"/>
      <c r="C51" s="486"/>
      <c r="D51" s="486"/>
      <c r="H51" s="487"/>
      <c r="I51" s="487"/>
      <c r="J51" s="488"/>
      <c r="K51" s="488"/>
      <c r="M51" s="488"/>
      <c r="N51" s="489"/>
      <c r="O51" s="488"/>
      <c r="P51" s="489"/>
      <c r="Q51" s="488"/>
      <c r="R51" s="489"/>
      <c r="S51" s="488"/>
      <c r="T51" s="489"/>
      <c r="U51" s="490"/>
      <c r="Y51" s="488"/>
      <c r="Z51" s="488"/>
      <c r="AA51" s="489"/>
      <c r="AB51" s="488"/>
      <c r="AC51" s="489"/>
      <c r="AD51" s="488"/>
      <c r="AE51" s="489"/>
      <c r="AF51" s="488"/>
      <c r="AG51" s="491"/>
      <c r="AH51" s="488"/>
      <c r="AI51" s="488"/>
      <c r="AJ51" s="492"/>
      <c r="AK51" s="490"/>
      <c r="AM51" s="488"/>
      <c r="AN51" s="488"/>
      <c r="AO51" s="488"/>
      <c r="AP51" s="488"/>
      <c r="AQ51" s="488"/>
      <c r="AR51" s="488"/>
      <c r="AS51" s="488"/>
      <c r="AT51" s="488"/>
      <c r="AU51" s="488"/>
      <c r="AV51" s="488"/>
      <c r="AW51" s="492"/>
      <c r="AX51" s="492"/>
      <c r="AY51" s="492"/>
      <c r="AZ51" s="492"/>
      <c r="BA51" s="492"/>
      <c r="BB51" s="492"/>
      <c r="BC51" s="492"/>
      <c r="BD51" s="492"/>
      <c r="BE51" s="492"/>
      <c r="BF51" s="492"/>
      <c r="BG51" s="492"/>
      <c r="BH51" s="492"/>
      <c r="BI51" s="490"/>
      <c r="BK51" s="488"/>
      <c r="BL51" s="488"/>
      <c r="BM51" s="488"/>
      <c r="BN51" s="488"/>
      <c r="BO51" s="488"/>
      <c r="BP51" s="488"/>
      <c r="BQ51" s="488"/>
      <c r="BR51" s="488"/>
      <c r="BS51" s="453"/>
      <c r="BT51" s="487"/>
      <c r="BU51" s="453"/>
      <c r="BV51" s="488"/>
      <c r="BW51" s="488"/>
      <c r="BX51" s="488"/>
      <c r="BY51" s="488"/>
      <c r="BZ51" s="488"/>
      <c r="CA51" s="488"/>
      <c r="CB51" s="488"/>
      <c r="CC51" s="488"/>
      <c r="CD51" s="453"/>
      <c r="CE51" s="488"/>
      <c r="CF51" s="488"/>
      <c r="CG51" s="453"/>
      <c r="CH51" s="488"/>
      <c r="CI51" s="488"/>
    </row>
    <row r="52" spans="2:87" s="484" customFormat="1" ht="15">
      <c r="B52" s="1161" t="s">
        <v>1645</v>
      </c>
      <c r="C52" s="1161"/>
      <c r="D52" s="1161"/>
      <c r="E52" s="791" t="str">
        <f>'1_Entry_Table'!$B$16</f>
        <v>CPV</v>
      </c>
      <c r="H52" s="487"/>
      <c r="I52" s="487"/>
      <c r="J52" s="488"/>
      <c r="K52" s="488"/>
      <c r="M52" s="488"/>
      <c r="N52" s="489"/>
      <c r="O52" s="488"/>
      <c r="P52" s="489"/>
      <c r="Q52" s="488"/>
      <c r="R52" s="489"/>
      <c r="S52" s="488"/>
      <c r="T52" s="489"/>
      <c r="U52" s="490"/>
      <c r="Y52" s="488"/>
      <c r="Z52" s="488"/>
      <c r="AA52" s="489"/>
      <c r="AB52" s="488"/>
      <c r="AC52" s="489"/>
      <c r="AD52" s="488"/>
      <c r="AE52" s="489"/>
      <c r="AF52" s="488"/>
      <c r="AG52" s="491"/>
      <c r="AH52" s="488"/>
      <c r="AI52" s="488"/>
      <c r="AJ52" s="492"/>
      <c r="AK52" s="490"/>
      <c r="AM52" s="488"/>
      <c r="AN52" s="488"/>
      <c r="AO52" s="488"/>
      <c r="AP52" s="488"/>
      <c r="AQ52" s="488"/>
      <c r="AR52" s="488"/>
      <c r="AS52" s="488"/>
      <c r="AT52" s="488"/>
      <c r="AU52" s="488"/>
      <c r="AV52" s="488"/>
      <c r="AW52" s="492"/>
      <c r="AX52" s="492"/>
      <c r="AY52" s="492"/>
      <c r="AZ52" s="492"/>
      <c r="BA52" s="492"/>
      <c r="BB52" s="492"/>
      <c r="BC52" s="492"/>
      <c r="BD52" s="492"/>
      <c r="BE52" s="492"/>
      <c r="BF52" s="492"/>
      <c r="BG52" s="492"/>
      <c r="BH52" s="492"/>
      <c r="BI52" s="490"/>
      <c r="BK52" s="488"/>
      <c r="BL52" s="488"/>
      <c r="BM52" s="488"/>
      <c r="BN52" s="488"/>
      <c r="BO52" s="488"/>
      <c r="BP52" s="488"/>
      <c r="BQ52" s="488"/>
      <c r="BR52" s="488"/>
      <c r="BS52" s="453"/>
      <c r="BT52" s="487"/>
      <c r="BU52" s="453"/>
      <c r="BV52" s="488"/>
      <c r="BW52" s="488"/>
      <c r="BX52" s="488"/>
      <c r="BY52" s="488"/>
      <c r="BZ52" s="488"/>
      <c r="CA52" s="488"/>
      <c r="CB52" s="488"/>
      <c r="CC52" s="488"/>
      <c r="CD52" s="453"/>
      <c r="CE52" s="488"/>
      <c r="CF52" s="488"/>
      <c r="CG52" s="453"/>
      <c r="CH52" s="488"/>
      <c r="CI52" s="488"/>
    </row>
    <row r="53" spans="2:87" s="484" customFormat="1">
      <c r="B53" s="485"/>
      <c r="C53" s="486"/>
      <c r="D53" s="486"/>
      <c r="H53" s="487"/>
      <c r="I53" s="487"/>
      <c r="J53" s="488"/>
      <c r="K53" s="488"/>
      <c r="M53" s="488"/>
      <c r="N53" s="489"/>
      <c r="O53" s="488"/>
      <c r="P53" s="489"/>
      <c r="Q53" s="488"/>
      <c r="R53" s="489"/>
      <c r="S53" s="488"/>
      <c r="T53" s="489"/>
      <c r="U53" s="490"/>
      <c r="Y53" s="488"/>
      <c r="Z53" s="488"/>
      <c r="AA53" s="489"/>
      <c r="AB53" s="488"/>
      <c r="AC53" s="489"/>
      <c r="AD53" s="488"/>
      <c r="AE53" s="489"/>
      <c r="AF53" s="488"/>
      <c r="AG53" s="491"/>
      <c r="AH53" s="488"/>
      <c r="AI53" s="488"/>
      <c r="AJ53" s="492"/>
      <c r="AK53" s="490"/>
      <c r="AM53" s="488"/>
      <c r="AN53" s="488"/>
      <c r="AO53" s="488"/>
      <c r="AP53" s="488"/>
      <c r="AQ53" s="488"/>
      <c r="AR53" s="488"/>
      <c r="AS53" s="488"/>
      <c r="AT53" s="488"/>
      <c r="AU53" s="488"/>
      <c r="AV53" s="488"/>
      <c r="AW53" s="492"/>
      <c r="AX53" s="492"/>
      <c r="AY53" s="492"/>
      <c r="AZ53" s="492"/>
      <c r="BA53" s="492"/>
      <c r="BB53" s="492"/>
      <c r="BC53" s="492"/>
      <c r="BD53" s="492"/>
      <c r="BE53" s="492"/>
      <c r="BF53" s="492"/>
      <c r="BG53" s="492"/>
      <c r="BH53" s="492"/>
      <c r="BI53" s="490"/>
      <c r="BK53" s="488"/>
      <c r="BL53" s="488"/>
      <c r="BM53" s="488"/>
      <c r="BN53" s="488"/>
      <c r="BO53" s="488"/>
      <c r="BP53" s="488"/>
      <c r="BQ53" s="488"/>
      <c r="BR53" s="488"/>
      <c r="BS53" s="453"/>
      <c r="BT53" s="487"/>
      <c r="BU53" s="453"/>
      <c r="BV53" s="488"/>
      <c r="BW53" s="488"/>
      <c r="BX53" s="488"/>
      <c r="BY53" s="488"/>
      <c r="BZ53" s="488"/>
      <c r="CA53" s="488"/>
      <c r="CB53" s="488"/>
      <c r="CC53" s="488"/>
      <c r="CD53" s="453"/>
      <c r="CE53" s="488"/>
      <c r="CF53" s="488"/>
      <c r="CG53" s="453"/>
      <c r="CH53" s="488"/>
      <c r="CI53" s="488"/>
    </row>
    <row r="54" spans="2:87" s="484" customFormat="1" ht="21">
      <c r="B54" s="786"/>
      <c r="C54" s="787">
        <v>2011</v>
      </c>
      <c r="D54" s="787">
        <v>2012</v>
      </c>
      <c r="E54" s="787">
        <v>2013</v>
      </c>
      <c r="F54" s="787">
        <v>2014</v>
      </c>
      <c r="G54" s="787">
        <v>2015</v>
      </c>
      <c r="H54" s="787">
        <v>2016</v>
      </c>
      <c r="I54" s="787">
        <v>2017</v>
      </c>
      <c r="J54" s="787">
        <v>2018</v>
      </c>
      <c r="K54" s="787">
        <v>2019</v>
      </c>
      <c r="L54" s="787">
        <v>2020</v>
      </c>
      <c r="M54" s="783"/>
      <c r="N54" s="783"/>
      <c r="O54" s="783"/>
      <c r="P54" s="783"/>
      <c r="Q54" s="783"/>
      <c r="R54" s="783"/>
      <c r="S54" s="783"/>
      <c r="T54" s="783"/>
      <c r="U54" s="783"/>
      <c r="V54" s="783"/>
      <c r="Y54" s="488"/>
      <c r="Z54" s="488"/>
      <c r="AA54" s="489"/>
      <c r="AB54" s="488"/>
      <c r="AC54" s="489"/>
      <c r="AD54" s="488"/>
      <c r="AE54" s="489"/>
      <c r="AF54" s="488"/>
      <c r="AG54" s="488"/>
      <c r="AH54" s="488"/>
      <c r="AI54" s="488"/>
      <c r="AJ54" s="492"/>
      <c r="AK54" s="490"/>
      <c r="AM54" s="488"/>
      <c r="AN54" s="488"/>
      <c r="AO54" s="488"/>
      <c r="AP54" s="488"/>
      <c r="AQ54" s="488"/>
      <c r="AR54" s="488"/>
      <c r="AS54" s="488"/>
      <c r="AT54" s="488"/>
      <c r="AU54" s="488"/>
      <c r="AV54" s="488"/>
      <c r="AW54" s="492"/>
      <c r="AX54" s="492"/>
      <c r="AY54" s="492"/>
      <c r="AZ54" s="492"/>
      <c r="BA54" s="492"/>
      <c r="BB54" s="492"/>
      <c r="BC54" s="492"/>
      <c r="BD54" s="492"/>
      <c r="BE54" s="492"/>
      <c r="BF54" s="492"/>
      <c r="BG54" s="492"/>
      <c r="BH54" s="492"/>
      <c r="BI54" s="490"/>
      <c r="BK54" s="488"/>
      <c r="BL54" s="488"/>
      <c r="BM54" s="488"/>
      <c r="BN54" s="488"/>
      <c r="BO54" s="488"/>
      <c r="BP54" s="488"/>
      <c r="BQ54" s="488"/>
      <c r="BR54" s="488"/>
      <c r="BS54" s="453"/>
      <c r="BT54" s="487"/>
      <c r="BU54" s="453"/>
      <c r="BV54" s="488"/>
      <c r="BW54" s="488"/>
      <c r="BX54" s="488"/>
      <c r="BY54" s="488"/>
      <c r="BZ54" s="488"/>
      <c r="CA54" s="488"/>
      <c r="CB54" s="488"/>
      <c r="CC54" s="488"/>
      <c r="CD54" s="453"/>
      <c r="CE54" s="488"/>
      <c r="CF54" s="488"/>
      <c r="CG54" s="453"/>
      <c r="CH54" s="488"/>
      <c r="CI54" s="488"/>
    </row>
    <row r="55" spans="2:87" s="484" customFormat="1" ht="22.5" customHeight="1">
      <c r="B55" s="786" t="s">
        <v>1495</v>
      </c>
      <c r="C55" s="788">
        <f>VLOOKUP($E$52,ROARscores[],75,FALSE)</f>
        <v>12</v>
      </c>
      <c r="D55" s="788">
        <f>VLOOKUP($E$52,ROARscores[],64,FALSE)</f>
        <v>15</v>
      </c>
      <c r="E55" s="788">
        <f>VLOOKUP($E$52,ROARscores[],53,FALSE)</f>
        <v>14</v>
      </c>
      <c r="F55" s="788">
        <f>VLOOKUP($E$52,ROARscores[],40,FALSE)</f>
        <v>9.1428571428571423</v>
      </c>
      <c r="G55" s="789">
        <f>VLOOKUP($E$52,ROARscores[],24,FALSE)</f>
        <v>20.214285714285715</v>
      </c>
      <c r="H55" s="789">
        <f>VLOOKUP(E52,ROARscores[],7,FALSE)</f>
        <v>24.625</v>
      </c>
      <c r="I55" s="790"/>
      <c r="J55" s="790"/>
      <c r="K55" s="790"/>
      <c r="L55" s="790"/>
      <c r="O55" s="785"/>
      <c r="P55" s="784"/>
      <c r="Q55" s="785"/>
      <c r="R55" s="784"/>
      <c r="S55" s="785"/>
      <c r="T55" s="784"/>
      <c r="U55" s="785"/>
      <c r="V55" s="784"/>
      <c r="Y55" s="488"/>
      <c r="Z55" s="488"/>
      <c r="AA55" s="489"/>
      <c r="AB55" s="488"/>
      <c r="AC55" s="489"/>
      <c r="AD55" s="488"/>
      <c r="AE55" s="489"/>
      <c r="AF55" s="488"/>
      <c r="AG55" s="488"/>
      <c r="AH55" s="488"/>
      <c r="AI55" s="488"/>
      <c r="AJ55" s="492"/>
      <c r="AK55" s="490"/>
      <c r="AM55" s="488"/>
      <c r="AN55" s="488"/>
      <c r="AO55" s="488"/>
      <c r="AP55" s="488"/>
      <c r="AQ55" s="488"/>
      <c r="AR55" s="488"/>
      <c r="AS55" s="488"/>
      <c r="AT55" s="488"/>
      <c r="AU55" s="488"/>
      <c r="AV55" s="488"/>
      <c r="AW55" s="492"/>
      <c r="AX55" s="492"/>
      <c r="AY55" s="492"/>
      <c r="AZ55" s="492"/>
      <c r="BA55" s="492"/>
      <c r="BB55" s="492"/>
      <c r="BC55" s="492"/>
      <c r="BD55" s="492"/>
      <c r="BE55" s="492"/>
      <c r="BF55" s="492"/>
      <c r="BG55" s="492"/>
      <c r="BH55" s="492"/>
      <c r="BI55" s="490"/>
      <c r="BK55" s="488"/>
      <c r="BL55" s="488"/>
      <c r="BM55" s="488"/>
      <c r="BN55" s="488"/>
      <c r="BO55" s="488"/>
      <c r="BP55" s="488"/>
      <c r="BQ55" s="488"/>
      <c r="BR55" s="488"/>
      <c r="BS55" s="453"/>
      <c r="BT55" s="487"/>
      <c r="BU55" s="453"/>
      <c r="BV55" s="488"/>
      <c r="BW55" s="488"/>
      <c r="BX55" s="488"/>
      <c r="BY55" s="488"/>
      <c r="BZ55" s="488"/>
      <c r="CA55" s="488"/>
      <c r="CB55" s="488"/>
      <c r="CC55" s="488"/>
      <c r="CD55" s="453"/>
      <c r="CE55" s="488"/>
      <c r="CF55" s="488"/>
      <c r="CG55" s="453"/>
      <c r="CH55" s="488"/>
      <c r="CI55" s="488"/>
    </row>
    <row r="56" spans="2:87" s="484" customFormat="1" ht="38.25">
      <c r="B56" s="786" t="s">
        <v>1496</v>
      </c>
      <c r="C56" s="787">
        <f>VLOOKUP($E$52,ROARscores[],76,FALSE)</f>
        <v>37</v>
      </c>
      <c r="D56" s="787">
        <f>VLOOKUP(E52,ROARscores[],65,FALSE)</f>
        <v>19</v>
      </c>
      <c r="E56" s="787">
        <f>VLOOKUP($E$52,ROARscores[],54,FALSE)</f>
        <v>29</v>
      </c>
      <c r="F56" s="787">
        <f>VLOOKUP($E$52,ROARscores[],41,FALSE)</f>
        <v>42</v>
      </c>
      <c r="G56" s="787">
        <f>VLOOKUP($E$52,ROARscores[],25,FALSE)</f>
        <v>38</v>
      </c>
      <c r="H56" s="787">
        <f>VLOOKUP($E$52,ROARscores[],8,FALSE)</f>
        <v>24</v>
      </c>
      <c r="I56" s="790"/>
      <c r="J56" s="787"/>
      <c r="K56" s="790"/>
      <c r="L56" s="787"/>
      <c r="N56" s="783"/>
      <c r="O56" s="783"/>
      <c r="P56" s="783"/>
      <c r="Q56" s="783"/>
      <c r="R56" s="783"/>
      <c r="S56" s="783"/>
      <c r="T56" s="783"/>
      <c r="U56" s="783"/>
      <c r="V56" s="783"/>
      <c r="Y56" s="488"/>
      <c r="Z56" s="488"/>
      <c r="AA56" s="489"/>
      <c r="AB56" s="488"/>
      <c r="AC56" s="489"/>
      <c r="AD56" s="488"/>
      <c r="AE56" s="489"/>
      <c r="AF56" s="488"/>
      <c r="AG56" s="488"/>
      <c r="AH56" s="488"/>
      <c r="AI56" s="488"/>
      <c r="AJ56" s="492"/>
      <c r="AK56" s="490"/>
      <c r="AM56" s="488"/>
      <c r="AN56" s="488"/>
      <c r="AO56" s="488"/>
      <c r="AP56" s="488"/>
      <c r="AQ56" s="488"/>
      <c r="AR56" s="488"/>
      <c r="AS56" s="488"/>
      <c r="AT56" s="488"/>
      <c r="AU56" s="488"/>
      <c r="AV56" s="488"/>
      <c r="AW56" s="492"/>
      <c r="AX56" s="492"/>
      <c r="AY56" s="492"/>
      <c r="AZ56" s="492"/>
      <c r="BA56" s="492"/>
      <c r="BB56" s="492"/>
      <c r="BC56" s="492"/>
      <c r="BD56" s="492"/>
      <c r="BE56" s="492"/>
      <c r="BF56" s="492"/>
      <c r="BG56" s="492"/>
      <c r="BH56" s="492"/>
      <c r="BI56" s="490"/>
      <c r="BK56" s="488"/>
      <c r="BL56" s="488"/>
      <c r="BM56" s="488"/>
      <c r="BN56" s="488"/>
      <c r="BO56" s="488"/>
      <c r="BP56" s="488"/>
      <c r="BQ56" s="488"/>
      <c r="BR56" s="488"/>
      <c r="BS56" s="453"/>
      <c r="BT56" s="487"/>
      <c r="BU56" s="453"/>
      <c r="BV56" s="488"/>
      <c r="BW56" s="488"/>
      <c r="BX56" s="488"/>
      <c r="BY56" s="488"/>
      <c r="BZ56" s="488"/>
      <c r="CA56" s="488"/>
      <c r="CB56" s="488"/>
      <c r="CC56" s="488"/>
      <c r="CD56" s="453"/>
      <c r="CE56" s="488"/>
      <c r="CF56" s="488"/>
      <c r="CG56" s="453"/>
      <c r="CH56" s="488"/>
      <c r="CI56" s="488"/>
    </row>
    <row r="57" spans="2:87" s="484" customFormat="1" ht="21">
      <c r="B57" s="786" t="s">
        <v>1497</v>
      </c>
      <c r="C57" s="787">
        <f>VLOOKUP($E$52,Global_ROAR[],19,FALSE)</f>
        <v>106</v>
      </c>
      <c r="D57" s="787">
        <f>VLOOKUP($E$52,Global_ROAR[],16,FALSE)</f>
        <v>58</v>
      </c>
      <c r="E57" s="787">
        <f>VLOOKUP($E$52,Global_ROAR[],13,FALSE)</f>
        <v>88</v>
      </c>
      <c r="F57" s="787">
        <f>VLOOKUP($E$52,Global_ROAR[],10,FALSE)</f>
        <v>128</v>
      </c>
      <c r="G57" s="787">
        <f>VLOOKUP($E$52,Global_ROAR[],7,FALSE)</f>
        <v>103</v>
      </c>
      <c r="H57" s="787">
        <f>VLOOKUP($E$52,Global_ROAR[],4,FALSE)</f>
        <v>60</v>
      </c>
      <c r="I57" s="790"/>
      <c r="J57" s="787"/>
      <c r="K57" s="790"/>
      <c r="L57" s="787"/>
      <c r="N57" s="783"/>
      <c r="O57" s="783"/>
      <c r="P57" s="783"/>
      <c r="Q57" s="783"/>
      <c r="R57" s="783"/>
      <c r="S57" s="783"/>
      <c r="T57" s="783"/>
      <c r="U57" s="783"/>
      <c r="V57" s="783"/>
      <c r="Y57" s="488"/>
      <c r="Z57" s="488"/>
      <c r="AA57" s="489"/>
      <c r="AB57" s="488"/>
      <c r="AC57" s="489"/>
      <c r="AD57" s="488"/>
      <c r="AE57" s="489"/>
      <c r="AF57" s="488"/>
      <c r="AG57" s="488"/>
      <c r="AH57" s="488"/>
      <c r="AI57" s="488"/>
      <c r="AJ57" s="492"/>
      <c r="AK57" s="490"/>
      <c r="AM57" s="488"/>
      <c r="AN57" s="488"/>
      <c r="AO57" s="488"/>
      <c r="AP57" s="488"/>
      <c r="AQ57" s="488"/>
      <c r="AR57" s="488"/>
      <c r="AS57" s="488"/>
      <c r="AT57" s="488"/>
      <c r="AU57" s="488"/>
      <c r="AV57" s="488"/>
      <c r="AW57" s="492"/>
      <c r="AX57" s="492"/>
      <c r="AY57" s="492"/>
      <c r="AZ57" s="492"/>
      <c r="BA57" s="492"/>
      <c r="BB57" s="492"/>
      <c r="BC57" s="492"/>
      <c r="BD57" s="492"/>
      <c r="BE57" s="492"/>
      <c r="BF57" s="492"/>
      <c r="BG57" s="492"/>
      <c r="BH57" s="492"/>
      <c r="BI57" s="490"/>
      <c r="BK57" s="488"/>
      <c r="BL57" s="488"/>
      <c r="BM57" s="488"/>
      <c r="BN57" s="488"/>
      <c r="BO57" s="488"/>
      <c r="BP57" s="488"/>
      <c r="BQ57" s="488"/>
      <c r="BR57" s="488"/>
      <c r="BS57" s="453"/>
      <c r="BT57" s="487"/>
      <c r="BU57" s="453"/>
      <c r="BV57" s="488"/>
      <c r="BW57" s="488"/>
      <c r="BX57" s="488"/>
      <c r="BY57" s="488"/>
      <c r="BZ57" s="488"/>
      <c r="CA57" s="488"/>
      <c r="CB57" s="488"/>
      <c r="CC57" s="488"/>
      <c r="CD57" s="453"/>
      <c r="CE57" s="488"/>
      <c r="CF57" s="488"/>
      <c r="CG57" s="453"/>
      <c r="CH57" s="488"/>
      <c r="CI57" s="488"/>
    </row>
    <row r="58" spans="2:87" s="484" customFormat="1">
      <c r="B58" s="485"/>
      <c r="C58" s="494"/>
      <c r="D58" s="486"/>
      <c r="H58" s="487"/>
      <c r="I58" s="487"/>
      <c r="J58" s="488"/>
      <c r="K58" s="488"/>
      <c r="M58" s="488"/>
      <c r="N58" s="489"/>
      <c r="O58" s="488"/>
      <c r="P58" s="489"/>
      <c r="Q58" s="488"/>
      <c r="R58" s="489"/>
      <c r="S58" s="488"/>
      <c r="T58" s="489"/>
      <c r="U58" s="490"/>
      <c r="Y58" s="488"/>
      <c r="Z58" s="488"/>
      <c r="AA58" s="489"/>
      <c r="AB58" s="488"/>
      <c r="AC58" s="489"/>
      <c r="AD58" s="488"/>
      <c r="AE58" s="489"/>
      <c r="AF58" s="488"/>
      <c r="AG58" s="488"/>
      <c r="AH58" s="488"/>
      <c r="AI58" s="488"/>
      <c r="AJ58" s="492"/>
      <c r="AK58" s="490"/>
      <c r="AM58" s="488"/>
      <c r="AN58" s="488"/>
      <c r="AO58" s="488"/>
      <c r="AP58" s="488"/>
      <c r="AQ58" s="488"/>
      <c r="AR58" s="488"/>
      <c r="AS58" s="488"/>
      <c r="AT58" s="488"/>
      <c r="AU58" s="488"/>
      <c r="AV58" s="488"/>
      <c r="AW58" s="492"/>
      <c r="AX58" s="492"/>
      <c r="AY58" s="492"/>
      <c r="AZ58" s="492"/>
      <c r="BA58" s="492"/>
      <c r="BB58" s="492"/>
      <c r="BC58" s="492"/>
      <c r="BD58" s="492"/>
      <c r="BE58" s="492"/>
      <c r="BF58" s="492"/>
      <c r="BG58" s="492"/>
      <c r="BH58" s="492"/>
      <c r="BI58" s="490"/>
      <c r="BK58" s="488"/>
      <c r="BL58" s="488"/>
      <c r="BM58" s="488"/>
      <c r="BN58" s="488"/>
      <c r="BO58" s="488"/>
      <c r="BP58" s="488"/>
      <c r="BQ58" s="488"/>
      <c r="BR58" s="488"/>
      <c r="BS58" s="453"/>
      <c r="BT58" s="487"/>
      <c r="BU58" s="453"/>
      <c r="BV58" s="488"/>
      <c r="BW58" s="488"/>
      <c r="BX58" s="488"/>
      <c r="BY58" s="488"/>
      <c r="BZ58" s="488"/>
      <c r="CA58" s="488"/>
      <c r="CB58" s="488"/>
      <c r="CC58" s="488"/>
      <c r="CD58" s="453"/>
      <c r="CE58" s="488"/>
      <c r="CF58" s="488"/>
      <c r="CG58" s="453"/>
      <c r="CH58" s="488"/>
      <c r="CI58" s="488"/>
    </row>
    <row r="59" spans="2:87" s="484" customFormat="1">
      <c r="B59" s="485"/>
      <c r="C59" s="494"/>
      <c r="D59" s="486"/>
      <c r="H59" s="487"/>
      <c r="I59" s="487"/>
      <c r="J59" s="488"/>
      <c r="K59" s="488"/>
      <c r="M59" s="488"/>
      <c r="N59" s="489"/>
      <c r="O59" s="488"/>
      <c r="P59" s="489"/>
      <c r="Q59" s="488"/>
      <c r="R59" s="489"/>
      <c r="S59" s="488"/>
      <c r="T59" s="489"/>
      <c r="U59" s="490"/>
      <c r="Y59" s="488"/>
      <c r="Z59" s="488"/>
      <c r="AA59" s="489"/>
      <c r="AB59" s="488"/>
      <c r="AC59" s="489"/>
      <c r="AD59" s="488"/>
      <c r="AE59" s="489"/>
      <c r="AF59" s="488"/>
      <c r="AG59" s="488"/>
      <c r="AH59" s="488"/>
      <c r="AI59" s="488"/>
      <c r="AJ59" s="492"/>
      <c r="AK59" s="490"/>
      <c r="AM59" s="488"/>
      <c r="AN59" s="488"/>
      <c r="AO59" s="488"/>
      <c r="AP59" s="488"/>
      <c r="AQ59" s="488"/>
      <c r="AR59" s="488"/>
      <c r="AS59" s="488"/>
      <c r="AT59" s="488"/>
      <c r="AU59" s="488"/>
      <c r="AV59" s="488"/>
      <c r="AW59" s="492"/>
      <c r="AX59" s="492"/>
      <c r="AY59" s="492"/>
      <c r="AZ59" s="492"/>
      <c r="BA59" s="492"/>
      <c r="BB59" s="492"/>
      <c r="BC59" s="492"/>
      <c r="BD59" s="492"/>
      <c r="BE59" s="492"/>
      <c r="BF59" s="492"/>
      <c r="BG59" s="492"/>
      <c r="BH59" s="492"/>
      <c r="BI59" s="490"/>
      <c r="BK59" s="488"/>
      <c r="BL59" s="488"/>
      <c r="BM59" s="488"/>
      <c r="BN59" s="488"/>
      <c r="BO59" s="488"/>
      <c r="BP59" s="488"/>
      <c r="BQ59" s="488"/>
      <c r="BR59" s="488"/>
      <c r="BS59" s="453"/>
      <c r="BT59" s="487"/>
      <c r="BU59" s="453"/>
      <c r="BV59" s="488"/>
      <c r="BW59" s="488"/>
      <c r="BX59" s="488"/>
      <c r="BY59" s="488"/>
      <c r="BZ59" s="488"/>
      <c r="CA59" s="488"/>
      <c r="CB59" s="488"/>
      <c r="CC59" s="488"/>
      <c r="CD59" s="453"/>
      <c r="CE59" s="488"/>
      <c r="CF59" s="488"/>
      <c r="CG59" s="453"/>
      <c r="CH59" s="488"/>
      <c r="CI59" s="488"/>
    </row>
    <row r="60" spans="2:87" s="484" customFormat="1">
      <c r="B60" s="485"/>
      <c r="C60" s="494"/>
      <c r="D60" s="486"/>
      <c r="H60" s="487"/>
      <c r="I60" s="487"/>
      <c r="J60" s="488"/>
      <c r="K60" s="488"/>
      <c r="M60" s="488"/>
      <c r="N60" s="489"/>
      <c r="O60" s="488"/>
      <c r="P60" s="489"/>
      <c r="Q60" s="488"/>
      <c r="R60" s="489"/>
      <c r="S60" s="488"/>
      <c r="T60" s="489"/>
      <c r="U60" s="490"/>
      <c r="Y60" s="488"/>
      <c r="Z60" s="488"/>
      <c r="AA60" s="489"/>
      <c r="AB60" s="488"/>
      <c r="AC60" s="489"/>
      <c r="AD60" s="488"/>
      <c r="AE60" s="489"/>
      <c r="AF60" s="488"/>
      <c r="AG60" s="488"/>
      <c r="AH60" s="488"/>
      <c r="AI60" s="488"/>
      <c r="AJ60" s="492"/>
      <c r="AK60" s="490"/>
      <c r="AM60" s="488"/>
      <c r="AN60" s="488"/>
      <c r="AO60" s="488"/>
      <c r="AP60" s="488"/>
      <c r="AQ60" s="488"/>
      <c r="AR60" s="488"/>
      <c r="AS60" s="488"/>
      <c r="AT60" s="488"/>
      <c r="AU60" s="488"/>
      <c r="AV60" s="488"/>
      <c r="AW60" s="492"/>
      <c r="AX60" s="492"/>
      <c r="AY60" s="492"/>
      <c r="AZ60" s="492"/>
      <c r="BA60" s="492"/>
      <c r="BB60" s="492"/>
      <c r="BC60" s="492"/>
      <c r="BD60" s="492"/>
      <c r="BE60" s="492"/>
      <c r="BF60" s="492"/>
      <c r="BG60" s="492"/>
      <c r="BH60" s="492"/>
      <c r="BI60" s="490"/>
      <c r="BK60" s="488"/>
      <c r="BL60" s="488"/>
      <c r="BM60" s="488"/>
      <c r="BN60" s="488"/>
      <c r="BO60" s="488"/>
      <c r="BP60" s="488"/>
      <c r="BQ60" s="488"/>
      <c r="BR60" s="488"/>
      <c r="BS60" s="453"/>
      <c r="BT60" s="487"/>
      <c r="BU60" s="453"/>
      <c r="BV60" s="488"/>
      <c r="BW60" s="488"/>
      <c r="BX60" s="488"/>
      <c r="BY60" s="488"/>
      <c r="BZ60" s="488"/>
      <c r="CA60" s="488"/>
      <c r="CB60" s="488"/>
      <c r="CC60" s="488"/>
      <c r="CD60" s="453"/>
      <c r="CE60" s="488"/>
      <c r="CF60" s="488"/>
      <c r="CG60" s="453"/>
      <c r="CH60" s="488"/>
      <c r="CI60" s="488"/>
    </row>
    <row r="61" spans="2:87" s="484" customFormat="1">
      <c r="B61" s="485"/>
      <c r="C61" s="494"/>
      <c r="D61" s="486"/>
      <c r="H61" s="487"/>
      <c r="I61" s="487"/>
      <c r="J61" s="488"/>
      <c r="K61" s="488"/>
      <c r="M61" s="488"/>
      <c r="N61" s="489"/>
      <c r="O61" s="488"/>
      <c r="P61" s="489"/>
      <c r="Q61" s="488"/>
      <c r="R61" s="489"/>
      <c r="S61" s="488"/>
      <c r="T61" s="489"/>
      <c r="U61" s="490"/>
      <c r="Y61" s="488"/>
      <c r="Z61" s="488"/>
      <c r="AA61" s="489"/>
      <c r="AB61" s="488"/>
      <c r="AC61" s="489"/>
      <c r="AD61" s="488"/>
      <c r="AE61" s="489"/>
      <c r="AF61" s="488"/>
      <c r="AG61" s="488"/>
      <c r="AH61" s="488"/>
      <c r="AI61" s="488"/>
      <c r="AJ61" s="492"/>
      <c r="AK61" s="490"/>
      <c r="AM61" s="488"/>
      <c r="AN61" s="488"/>
      <c r="AO61" s="488"/>
      <c r="AP61" s="488"/>
      <c r="AQ61" s="488"/>
      <c r="AR61" s="488"/>
      <c r="AS61" s="488"/>
      <c r="AT61" s="488"/>
      <c r="AU61" s="488"/>
      <c r="AV61" s="488"/>
      <c r="AW61" s="492"/>
      <c r="AX61" s="492"/>
      <c r="AY61" s="492"/>
      <c r="AZ61" s="492"/>
      <c r="BA61" s="492"/>
      <c r="BB61" s="492"/>
      <c r="BC61" s="492"/>
      <c r="BD61" s="492"/>
      <c r="BE61" s="492"/>
      <c r="BF61" s="492"/>
      <c r="BG61" s="492"/>
      <c r="BH61" s="492"/>
      <c r="BI61" s="490"/>
      <c r="BK61" s="488"/>
      <c r="BL61" s="488"/>
      <c r="BM61" s="488"/>
      <c r="BN61" s="488"/>
      <c r="BO61" s="488"/>
      <c r="BP61" s="488"/>
      <c r="BQ61" s="488"/>
      <c r="BR61" s="488"/>
      <c r="BS61" s="453"/>
      <c r="BT61" s="487"/>
      <c r="BU61" s="453"/>
      <c r="BV61" s="488"/>
      <c r="BW61" s="488"/>
      <c r="BX61" s="488"/>
      <c r="BY61" s="488"/>
      <c r="BZ61" s="488"/>
      <c r="CA61" s="488"/>
      <c r="CB61" s="488"/>
      <c r="CC61" s="488"/>
      <c r="CD61" s="453"/>
      <c r="CE61" s="488"/>
      <c r="CF61" s="488"/>
      <c r="CG61" s="453"/>
      <c r="CH61" s="488"/>
      <c r="CI61" s="488"/>
    </row>
    <row r="62" spans="2:87" s="484" customFormat="1">
      <c r="B62" s="485"/>
      <c r="C62" s="494"/>
      <c r="D62" s="486"/>
      <c r="H62" s="487"/>
      <c r="I62" s="487"/>
      <c r="J62" s="488"/>
      <c r="K62" s="488"/>
      <c r="M62" s="488"/>
      <c r="N62" s="489"/>
      <c r="O62" s="488"/>
      <c r="P62" s="489"/>
      <c r="Q62" s="488"/>
      <c r="R62" s="489"/>
      <c r="S62" s="488"/>
      <c r="T62" s="489"/>
      <c r="U62" s="490"/>
      <c r="Y62" s="488"/>
      <c r="Z62" s="488"/>
      <c r="AA62" s="489"/>
      <c r="AB62" s="488"/>
      <c r="AC62" s="489"/>
      <c r="AD62" s="488"/>
      <c r="AE62" s="489"/>
      <c r="AF62" s="488"/>
      <c r="AG62" s="488"/>
      <c r="AH62" s="488"/>
      <c r="AI62" s="488"/>
      <c r="AJ62" s="492"/>
      <c r="AK62" s="490"/>
      <c r="AM62" s="488"/>
      <c r="AN62" s="488"/>
      <c r="AO62" s="488"/>
      <c r="AP62" s="488"/>
      <c r="AQ62" s="488"/>
      <c r="AR62" s="488"/>
      <c r="AS62" s="488"/>
      <c r="AT62" s="488"/>
      <c r="AU62" s="488"/>
      <c r="AV62" s="488"/>
      <c r="AW62" s="492"/>
      <c r="AX62" s="492"/>
      <c r="AY62" s="492"/>
      <c r="AZ62" s="492"/>
      <c r="BA62" s="492"/>
      <c r="BB62" s="492"/>
      <c r="BC62" s="492"/>
      <c r="BD62" s="492"/>
      <c r="BE62" s="492"/>
      <c r="BF62" s="492"/>
      <c r="BG62" s="492"/>
      <c r="BH62" s="492"/>
      <c r="BI62" s="490"/>
      <c r="BK62" s="488"/>
      <c r="BL62" s="488"/>
      <c r="BM62" s="488"/>
      <c r="BN62" s="488"/>
      <c r="BO62" s="488"/>
      <c r="BP62" s="488"/>
      <c r="BQ62" s="488"/>
      <c r="BR62" s="488"/>
      <c r="BS62" s="453"/>
      <c r="BT62" s="487"/>
      <c r="BU62" s="453"/>
      <c r="BV62" s="488"/>
      <c r="BW62" s="488"/>
      <c r="BX62" s="488"/>
      <c r="BY62" s="488"/>
      <c r="BZ62" s="488"/>
      <c r="CA62" s="488"/>
      <c r="CB62" s="488"/>
      <c r="CC62" s="488"/>
      <c r="CD62" s="453"/>
      <c r="CE62" s="488"/>
      <c r="CF62" s="488"/>
      <c r="CG62" s="453"/>
      <c r="CH62" s="488"/>
      <c r="CI62" s="488"/>
    </row>
    <row r="63" spans="2:87" s="484" customFormat="1">
      <c r="B63" s="485"/>
      <c r="C63" s="494"/>
      <c r="D63" s="486"/>
      <c r="H63" s="487"/>
      <c r="I63" s="487"/>
      <c r="J63" s="488"/>
      <c r="K63" s="488"/>
      <c r="M63" s="488"/>
      <c r="N63" s="489"/>
      <c r="O63" s="488"/>
      <c r="P63" s="489"/>
      <c r="Q63" s="488"/>
      <c r="R63" s="489"/>
      <c r="S63" s="488"/>
      <c r="T63" s="489"/>
      <c r="U63" s="490"/>
      <c r="Y63" s="488"/>
      <c r="Z63" s="488"/>
      <c r="AA63" s="489"/>
      <c r="AB63" s="488"/>
      <c r="AC63" s="489"/>
      <c r="AD63" s="488"/>
      <c r="AE63" s="489"/>
      <c r="AF63" s="488"/>
      <c r="AG63" s="488"/>
      <c r="AH63" s="488"/>
      <c r="AI63" s="488"/>
      <c r="AJ63" s="492"/>
      <c r="AK63" s="490"/>
      <c r="AM63" s="488"/>
      <c r="AN63" s="488"/>
      <c r="AO63" s="488"/>
      <c r="AP63" s="488"/>
      <c r="AQ63" s="488"/>
      <c r="AR63" s="488"/>
      <c r="AS63" s="488"/>
      <c r="AT63" s="488"/>
      <c r="AU63" s="488"/>
      <c r="AV63" s="488"/>
      <c r="AW63" s="492"/>
      <c r="AX63" s="492"/>
      <c r="AY63" s="492"/>
      <c r="AZ63" s="492"/>
      <c r="BA63" s="492"/>
      <c r="BB63" s="492"/>
      <c r="BC63" s="492"/>
      <c r="BD63" s="492"/>
      <c r="BE63" s="492"/>
      <c r="BF63" s="492"/>
      <c r="BG63" s="492"/>
      <c r="BH63" s="492"/>
      <c r="BI63" s="490"/>
      <c r="BK63" s="488"/>
      <c r="BL63" s="488"/>
      <c r="BM63" s="488"/>
      <c r="BN63" s="488"/>
      <c r="BO63" s="488"/>
      <c r="BP63" s="488"/>
      <c r="BQ63" s="488"/>
      <c r="BR63" s="488"/>
      <c r="BS63" s="453"/>
      <c r="BT63" s="487"/>
      <c r="BU63" s="453"/>
      <c r="BV63" s="488"/>
      <c r="BW63" s="488"/>
      <c r="BX63" s="488"/>
      <c r="BY63" s="488"/>
      <c r="BZ63" s="488"/>
      <c r="CA63" s="488"/>
      <c r="CB63" s="488"/>
      <c r="CC63" s="488"/>
      <c r="CD63" s="453"/>
      <c r="CE63" s="488"/>
      <c r="CF63" s="488"/>
      <c r="CG63" s="453"/>
      <c r="CH63" s="488"/>
      <c r="CI63" s="488"/>
    </row>
    <row r="64" spans="2:87" s="484" customFormat="1">
      <c r="B64" s="485"/>
      <c r="C64" s="494"/>
      <c r="D64" s="486"/>
      <c r="H64" s="487"/>
      <c r="I64" s="487"/>
      <c r="J64" s="488"/>
      <c r="K64" s="488"/>
      <c r="M64" s="488"/>
      <c r="N64" s="489"/>
      <c r="O64" s="488"/>
      <c r="P64" s="489"/>
      <c r="Q64" s="488"/>
      <c r="R64" s="489"/>
      <c r="S64" s="488"/>
      <c r="T64" s="489"/>
      <c r="U64" s="490"/>
      <c r="Y64" s="488"/>
      <c r="Z64" s="488"/>
      <c r="AA64" s="489"/>
      <c r="AB64" s="488"/>
      <c r="AC64" s="489"/>
      <c r="AD64" s="488"/>
      <c r="AE64" s="489"/>
      <c r="AF64" s="488"/>
      <c r="AG64" s="488"/>
      <c r="AH64" s="488"/>
      <c r="AI64" s="488"/>
      <c r="AJ64" s="492"/>
      <c r="AK64" s="490"/>
      <c r="AM64" s="488"/>
      <c r="AN64" s="488"/>
      <c r="AO64" s="488"/>
      <c r="AP64" s="488"/>
      <c r="AQ64" s="488"/>
      <c r="AR64" s="488"/>
      <c r="AS64" s="488"/>
      <c r="AT64" s="488"/>
      <c r="AU64" s="488"/>
      <c r="AV64" s="488"/>
      <c r="AW64" s="492"/>
      <c r="AX64" s="492"/>
      <c r="AY64" s="492"/>
      <c r="AZ64" s="492"/>
      <c r="BA64" s="492"/>
      <c r="BB64" s="492"/>
      <c r="BC64" s="492"/>
      <c r="BD64" s="492"/>
      <c r="BE64" s="492"/>
      <c r="BF64" s="492"/>
      <c r="BG64" s="492"/>
      <c r="BH64" s="492"/>
      <c r="BI64" s="490"/>
      <c r="BK64" s="488"/>
      <c r="BL64" s="488"/>
      <c r="BM64" s="488"/>
      <c r="BN64" s="488"/>
      <c r="BO64" s="488"/>
      <c r="BP64" s="488"/>
      <c r="BQ64" s="488"/>
      <c r="BR64" s="488"/>
      <c r="BS64" s="453"/>
      <c r="BT64" s="487"/>
      <c r="BU64" s="453"/>
      <c r="BV64" s="488"/>
      <c r="BW64" s="488"/>
      <c r="BX64" s="488"/>
      <c r="BY64" s="488"/>
      <c r="BZ64" s="488"/>
      <c r="CA64" s="488"/>
      <c r="CB64" s="488"/>
      <c r="CC64" s="488"/>
      <c r="CD64" s="453"/>
      <c r="CE64" s="488"/>
      <c r="CF64" s="488"/>
      <c r="CG64" s="453"/>
      <c r="CH64" s="488"/>
      <c r="CI64" s="488"/>
    </row>
    <row r="65" spans="2:87" s="484" customFormat="1">
      <c r="B65" s="485"/>
      <c r="C65" s="494"/>
      <c r="D65" s="486"/>
      <c r="H65" s="487"/>
      <c r="I65" s="487"/>
      <c r="J65" s="488"/>
      <c r="K65" s="488"/>
      <c r="M65" s="488"/>
      <c r="N65" s="489"/>
      <c r="O65" s="488"/>
      <c r="P65" s="489"/>
      <c r="Q65" s="488"/>
      <c r="R65" s="489"/>
      <c r="S65" s="488"/>
      <c r="T65" s="489"/>
      <c r="U65" s="490"/>
      <c r="Y65" s="488"/>
      <c r="Z65" s="488"/>
      <c r="AA65" s="489"/>
      <c r="AB65" s="488"/>
      <c r="AC65" s="489"/>
      <c r="AD65" s="488"/>
      <c r="AE65" s="489"/>
      <c r="AF65" s="488"/>
      <c r="AG65" s="488"/>
      <c r="AH65" s="488"/>
      <c r="AI65" s="488"/>
      <c r="AJ65" s="492"/>
      <c r="AK65" s="490"/>
      <c r="AM65" s="488"/>
      <c r="AN65" s="488"/>
      <c r="AO65" s="488"/>
      <c r="AP65" s="488"/>
      <c r="AQ65" s="488"/>
      <c r="AR65" s="488"/>
      <c r="AS65" s="488"/>
      <c r="AT65" s="488"/>
      <c r="AU65" s="488"/>
      <c r="AV65" s="488"/>
      <c r="AW65" s="492"/>
      <c r="AX65" s="492"/>
      <c r="AY65" s="492"/>
      <c r="AZ65" s="492"/>
      <c r="BA65" s="492"/>
      <c r="BB65" s="492"/>
      <c r="BC65" s="492"/>
      <c r="BD65" s="492"/>
      <c r="BE65" s="492"/>
      <c r="BF65" s="492"/>
      <c r="BG65" s="492"/>
      <c r="BH65" s="492"/>
      <c r="BI65" s="490"/>
      <c r="BK65" s="488"/>
      <c r="BL65" s="488"/>
      <c r="BM65" s="488"/>
      <c r="BN65" s="488"/>
      <c r="BO65" s="488"/>
      <c r="BP65" s="488"/>
      <c r="BQ65" s="488"/>
      <c r="BR65" s="488"/>
      <c r="BS65" s="453"/>
      <c r="BT65" s="487"/>
      <c r="BU65" s="453"/>
      <c r="BV65" s="488"/>
      <c r="BW65" s="488"/>
      <c r="BX65" s="488"/>
      <c r="BY65" s="488"/>
      <c r="BZ65" s="488"/>
      <c r="CA65" s="488"/>
      <c r="CB65" s="488"/>
      <c r="CC65" s="488"/>
      <c r="CD65" s="453"/>
      <c r="CE65" s="488"/>
      <c r="CF65" s="488"/>
      <c r="CG65" s="453"/>
      <c r="CH65" s="488"/>
      <c r="CI65" s="488"/>
    </row>
    <row r="66" spans="2:87" s="484" customFormat="1">
      <c r="B66" s="485"/>
      <c r="C66" s="494"/>
      <c r="D66" s="486"/>
      <c r="H66" s="487"/>
      <c r="I66" s="487"/>
      <c r="J66" s="488"/>
      <c r="K66" s="488"/>
      <c r="M66" s="488"/>
      <c r="N66" s="489"/>
      <c r="O66" s="488"/>
      <c r="P66" s="489"/>
      <c r="Q66" s="488"/>
      <c r="R66" s="489"/>
      <c r="S66" s="488"/>
      <c r="T66" s="489"/>
      <c r="U66" s="490"/>
      <c r="Y66" s="488"/>
      <c r="Z66" s="488"/>
      <c r="AA66" s="489"/>
      <c r="AB66" s="488"/>
      <c r="AC66" s="489"/>
      <c r="AD66" s="488"/>
      <c r="AE66" s="489"/>
      <c r="AF66" s="488"/>
      <c r="AG66" s="488"/>
      <c r="AH66" s="488"/>
      <c r="AI66" s="488"/>
      <c r="AJ66" s="492"/>
      <c r="AK66" s="490"/>
      <c r="AM66" s="488"/>
      <c r="AN66" s="488"/>
      <c r="AO66" s="488"/>
      <c r="AP66" s="488"/>
      <c r="AQ66" s="488"/>
      <c r="AR66" s="488"/>
      <c r="AS66" s="488"/>
      <c r="AT66" s="488"/>
      <c r="AU66" s="488"/>
      <c r="AV66" s="488"/>
      <c r="AW66" s="492"/>
      <c r="AX66" s="492"/>
      <c r="AY66" s="492"/>
      <c r="AZ66" s="492"/>
      <c r="BA66" s="492"/>
      <c r="BB66" s="492"/>
      <c r="BC66" s="492"/>
      <c r="BD66" s="492"/>
      <c r="BE66" s="492"/>
      <c r="BF66" s="492"/>
      <c r="BG66" s="492"/>
      <c r="BH66" s="492"/>
      <c r="BI66" s="490"/>
      <c r="BK66" s="488"/>
      <c r="BL66" s="488"/>
      <c r="BM66" s="488"/>
      <c r="BN66" s="488"/>
      <c r="BO66" s="488"/>
      <c r="BP66" s="488"/>
      <c r="BQ66" s="488"/>
      <c r="BR66" s="488"/>
      <c r="BS66" s="453"/>
      <c r="BT66" s="487"/>
      <c r="BU66" s="453"/>
      <c r="BV66" s="488"/>
      <c r="BW66" s="488"/>
      <c r="BX66" s="488"/>
      <c r="BY66" s="488"/>
      <c r="BZ66" s="488"/>
      <c r="CA66" s="488"/>
      <c r="CB66" s="488"/>
      <c r="CC66" s="488"/>
      <c r="CD66" s="453"/>
      <c r="CE66" s="488"/>
      <c r="CF66" s="488"/>
      <c r="CG66" s="453"/>
      <c r="CH66" s="488"/>
      <c r="CI66" s="488"/>
    </row>
    <row r="67" spans="2:87" s="484" customFormat="1">
      <c r="B67" s="485"/>
      <c r="C67" s="494"/>
      <c r="D67" s="486"/>
      <c r="H67" s="487"/>
      <c r="I67" s="487"/>
      <c r="J67" s="488"/>
      <c r="K67" s="488"/>
      <c r="M67" s="488"/>
      <c r="N67" s="489"/>
      <c r="O67" s="488"/>
      <c r="P67" s="489"/>
      <c r="Q67" s="488"/>
      <c r="R67" s="489"/>
      <c r="S67" s="488"/>
      <c r="T67" s="489"/>
      <c r="U67" s="490"/>
      <c r="Y67" s="488"/>
      <c r="Z67" s="488"/>
      <c r="AA67" s="489"/>
      <c r="AB67" s="488"/>
      <c r="AC67" s="489"/>
      <c r="AD67" s="488"/>
      <c r="AE67" s="489"/>
      <c r="AF67" s="488"/>
      <c r="AG67" s="488"/>
      <c r="AH67" s="488"/>
      <c r="AI67" s="488"/>
      <c r="AJ67" s="492"/>
      <c r="AK67" s="490"/>
      <c r="AM67" s="488"/>
      <c r="AN67" s="488"/>
      <c r="AO67" s="488"/>
      <c r="AP67" s="488"/>
      <c r="AQ67" s="488"/>
      <c r="AR67" s="488"/>
      <c r="AS67" s="488"/>
      <c r="AT67" s="488"/>
      <c r="AU67" s="488"/>
      <c r="AV67" s="488"/>
      <c r="AW67" s="492"/>
      <c r="AX67" s="492"/>
      <c r="AY67" s="492"/>
      <c r="AZ67" s="492"/>
      <c r="BA67" s="492"/>
      <c r="BB67" s="492"/>
      <c r="BC67" s="492"/>
      <c r="BD67" s="492"/>
      <c r="BE67" s="492"/>
      <c r="BF67" s="492"/>
      <c r="BG67" s="492"/>
      <c r="BH67" s="492"/>
      <c r="BI67" s="490"/>
      <c r="BK67" s="488"/>
      <c r="BL67" s="488"/>
      <c r="BM67" s="488"/>
      <c r="BN67" s="488"/>
      <c r="BO67" s="488"/>
      <c r="BP67" s="488"/>
      <c r="BQ67" s="488"/>
      <c r="BR67" s="488"/>
      <c r="BS67" s="453"/>
      <c r="BT67" s="487"/>
      <c r="BU67" s="453"/>
      <c r="BV67" s="488"/>
      <c r="BW67" s="488"/>
      <c r="BX67" s="488"/>
      <c r="BY67" s="488"/>
      <c r="BZ67" s="488"/>
      <c r="CA67" s="488"/>
      <c r="CB67" s="488"/>
      <c r="CC67" s="488"/>
      <c r="CD67" s="453"/>
      <c r="CE67" s="488"/>
      <c r="CF67" s="488"/>
      <c r="CG67" s="453"/>
      <c r="CH67" s="488"/>
      <c r="CI67" s="488"/>
    </row>
    <row r="68" spans="2:87" s="484" customFormat="1">
      <c r="B68" s="485"/>
      <c r="C68" s="494"/>
      <c r="D68" s="486"/>
      <c r="H68" s="487"/>
      <c r="I68" s="487"/>
      <c r="J68" s="488"/>
      <c r="K68" s="488"/>
      <c r="M68" s="488"/>
      <c r="N68" s="489"/>
      <c r="O68" s="488"/>
      <c r="P68" s="489"/>
      <c r="Q68" s="488"/>
      <c r="R68" s="489"/>
      <c r="S68" s="488"/>
      <c r="T68" s="489"/>
      <c r="U68" s="490"/>
      <c r="Y68" s="488"/>
      <c r="Z68" s="488"/>
      <c r="AA68" s="489"/>
      <c r="AB68" s="488"/>
      <c r="AC68" s="489"/>
      <c r="AD68" s="488"/>
      <c r="AE68" s="489"/>
      <c r="AF68" s="488"/>
      <c r="AG68" s="488"/>
      <c r="AH68" s="488"/>
      <c r="AI68" s="488"/>
      <c r="AJ68" s="492"/>
      <c r="AK68" s="490"/>
      <c r="AM68" s="488"/>
      <c r="AN68" s="488"/>
      <c r="AO68" s="488"/>
      <c r="AP68" s="488"/>
      <c r="AQ68" s="488"/>
      <c r="AR68" s="488"/>
      <c r="AS68" s="488"/>
      <c r="AT68" s="488"/>
      <c r="AU68" s="488"/>
      <c r="AV68" s="488"/>
      <c r="AW68" s="492"/>
      <c r="AX68" s="492"/>
      <c r="AY68" s="492"/>
      <c r="AZ68" s="492"/>
      <c r="BA68" s="492"/>
      <c r="BB68" s="492"/>
      <c r="BC68" s="492"/>
      <c r="BD68" s="492"/>
      <c r="BE68" s="492"/>
      <c r="BF68" s="492"/>
      <c r="BG68" s="492"/>
      <c r="BH68" s="492"/>
      <c r="BI68" s="490"/>
      <c r="BK68" s="488"/>
      <c r="BL68" s="488"/>
      <c r="BM68" s="488"/>
      <c r="BN68" s="488"/>
      <c r="BO68" s="488"/>
      <c r="BP68" s="488"/>
      <c r="BQ68" s="488"/>
      <c r="BR68" s="488"/>
      <c r="BS68" s="453"/>
      <c r="BT68" s="487"/>
      <c r="BU68" s="453"/>
      <c r="BV68" s="488"/>
      <c r="BW68" s="488"/>
      <c r="BX68" s="488"/>
      <c r="BY68" s="488"/>
      <c r="BZ68" s="488"/>
      <c r="CA68" s="488"/>
      <c r="CB68" s="488"/>
      <c r="CC68" s="488"/>
      <c r="CD68" s="453"/>
      <c r="CE68" s="488"/>
      <c r="CF68" s="488"/>
      <c r="CG68" s="453"/>
      <c r="CH68" s="488"/>
      <c r="CI68" s="488"/>
    </row>
    <row r="69" spans="2:87" s="484" customFormat="1">
      <c r="B69" s="485"/>
      <c r="C69" s="494"/>
      <c r="D69" s="486"/>
      <c r="H69" s="487"/>
      <c r="I69" s="487"/>
      <c r="J69" s="488"/>
      <c r="K69" s="488"/>
      <c r="M69" s="488"/>
      <c r="N69" s="489"/>
      <c r="O69" s="488"/>
      <c r="P69" s="489"/>
      <c r="Q69" s="488"/>
      <c r="R69" s="489"/>
      <c r="S69" s="488"/>
      <c r="T69" s="489"/>
      <c r="U69" s="490"/>
      <c r="Y69" s="488"/>
      <c r="Z69" s="488"/>
      <c r="AA69" s="489"/>
      <c r="AB69" s="488"/>
      <c r="AC69" s="489"/>
      <c r="AD69" s="488"/>
      <c r="AE69" s="489"/>
      <c r="AF69" s="488"/>
      <c r="AG69" s="488"/>
      <c r="AH69" s="488"/>
      <c r="AI69" s="488"/>
      <c r="AJ69" s="492"/>
      <c r="AK69" s="490"/>
      <c r="AM69" s="488"/>
      <c r="AN69" s="488"/>
      <c r="AO69" s="488"/>
      <c r="AP69" s="488"/>
      <c r="AQ69" s="488"/>
      <c r="AR69" s="488"/>
      <c r="AS69" s="488"/>
      <c r="AT69" s="488"/>
      <c r="AU69" s="488"/>
      <c r="AV69" s="488"/>
      <c r="AW69" s="492"/>
      <c r="AX69" s="492"/>
      <c r="AY69" s="492"/>
      <c r="AZ69" s="492"/>
      <c r="BA69" s="492"/>
      <c r="BB69" s="492"/>
      <c r="BC69" s="492"/>
      <c r="BD69" s="492"/>
      <c r="BE69" s="492"/>
      <c r="BF69" s="492"/>
      <c r="BG69" s="492"/>
      <c r="BH69" s="492"/>
      <c r="BI69" s="490"/>
      <c r="BK69" s="488"/>
      <c r="BL69" s="488"/>
      <c r="BM69" s="488"/>
      <c r="BN69" s="488"/>
      <c r="BO69" s="488"/>
      <c r="BP69" s="488"/>
      <c r="BQ69" s="488"/>
      <c r="BR69" s="488"/>
      <c r="BS69" s="453"/>
      <c r="BT69" s="487"/>
      <c r="BU69" s="453"/>
      <c r="BV69" s="488"/>
      <c r="BW69" s="488"/>
      <c r="BX69" s="488"/>
      <c r="BY69" s="488"/>
      <c r="BZ69" s="488"/>
      <c r="CA69" s="488"/>
      <c r="CB69" s="488"/>
      <c r="CC69" s="488"/>
      <c r="CD69" s="453"/>
      <c r="CE69" s="488"/>
      <c r="CF69" s="488"/>
      <c r="CG69" s="453"/>
      <c r="CH69" s="488"/>
      <c r="CI69" s="488"/>
    </row>
    <row r="70" spans="2:87" s="484" customFormat="1">
      <c r="B70" s="485"/>
      <c r="C70" s="494"/>
      <c r="D70" s="486"/>
      <c r="H70" s="487"/>
      <c r="I70" s="487"/>
      <c r="J70" s="488"/>
      <c r="K70" s="488"/>
      <c r="M70" s="488"/>
      <c r="N70" s="489"/>
      <c r="O70" s="488"/>
      <c r="P70" s="489"/>
      <c r="Q70" s="488"/>
      <c r="R70" s="489"/>
      <c r="S70" s="488"/>
      <c r="T70" s="489"/>
      <c r="U70" s="490"/>
      <c r="Y70" s="488"/>
      <c r="Z70" s="488"/>
      <c r="AA70" s="489"/>
      <c r="AB70" s="488"/>
      <c r="AC70" s="489"/>
      <c r="AD70" s="488"/>
      <c r="AE70" s="489"/>
      <c r="AF70" s="488"/>
      <c r="AG70" s="488"/>
      <c r="AH70" s="488"/>
      <c r="AI70" s="488"/>
      <c r="AJ70" s="492"/>
      <c r="AK70" s="490"/>
      <c r="AM70" s="488"/>
      <c r="AN70" s="488"/>
      <c r="AO70" s="488"/>
      <c r="AP70" s="488"/>
      <c r="AQ70" s="488"/>
      <c r="AR70" s="488"/>
      <c r="AS70" s="488"/>
      <c r="AT70" s="488"/>
      <c r="AU70" s="488"/>
      <c r="AV70" s="488"/>
      <c r="AW70" s="492"/>
      <c r="AX70" s="492"/>
      <c r="AY70" s="492"/>
      <c r="AZ70" s="492"/>
      <c r="BA70" s="492"/>
      <c r="BB70" s="492"/>
      <c r="BC70" s="492"/>
      <c r="BD70" s="492"/>
      <c r="BE70" s="492"/>
      <c r="BF70" s="492"/>
      <c r="BG70" s="492"/>
      <c r="BH70" s="492"/>
      <c r="BI70" s="490"/>
      <c r="BK70" s="488"/>
      <c r="BL70" s="488"/>
      <c r="BM70" s="488"/>
      <c r="BN70" s="488"/>
      <c r="BO70" s="488"/>
      <c r="BP70" s="488"/>
      <c r="BQ70" s="488"/>
      <c r="BR70" s="488"/>
      <c r="BS70" s="453"/>
      <c r="BT70" s="487"/>
      <c r="BU70" s="453"/>
      <c r="BV70" s="488"/>
      <c r="BW70" s="488"/>
      <c r="BX70" s="488"/>
      <c r="BY70" s="488"/>
      <c r="BZ70" s="488"/>
      <c r="CA70" s="488"/>
      <c r="CB70" s="488"/>
      <c r="CC70" s="488"/>
      <c r="CD70" s="453"/>
      <c r="CE70" s="488"/>
      <c r="CF70" s="488"/>
      <c r="CG70" s="453"/>
      <c r="CH70" s="488"/>
      <c r="CI70" s="488"/>
    </row>
    <row r="71" spans="2:87" s="484" customFormat="1">
      <c r="B71" s="485"/>
      <c r="C71" s="494"/>
      <c r="D71" s="486"/>
      <c r="H71" s="487"/>
      <c r="I71" s="487"/>
      <c r="J71" s="488"/>
      <c r="K71" s="488"/>
      <c r="M71" s="488"/>
      <c r="N71" s="489"/>
      <c r="O71" s="488"/>
      <c r="P71" s="489"/>
      <c r="Q71" s="488"/>
      <c r="R71" s="489"/>
      <c r="S71" s="488"/>
      <c r="T71" s="489"/>
      <c r="U71" s="490"/>
      <c r="Y71" s="488"/>
      <c r="Z71" s="488"/>
      <c r="AA71" s="489"/>
      <c r="AB71" s="488"/>
      <c r="AC71" s="489"/>
      <c r="AD71" s="488"/>
      <c r="AE71" s="489"/>
      <c r="AF71" s="488"/>
      <c r="AG71" s="488"/>
      <c r="AH71" s="488"/>
      <c r="AI71" s="488"/>
      <c r="AJ71" s="492"/>
      <c r="AK71" s="490"/>
      <c r="AM71" s="488"/>
      <c r="AN71" s="488"/>
      <c r="AO71" s="488"/>
      <c r="AP71" s="488"/>
      <c r="AQ71" s="488"/>
      <c r="AR71" s="488"/>
      <c r="AS71" s="488"/>
      <c r="AT71" s="488"/>
      <c r="AU71" s="488"/>
      <c r="AV71" s="488"/>
      <c r="AW71" s="492"/>
      <c r="AX71" s="492"/>
      <c r="AY71" s="492"/>
      <c r="AZ71" s="492"/>
      <c r="BA71" s="492"/>
      <c r="BB71" s="492"/>
      <c r="BC71" s="492"/>
      <c r="BD71" s="492"/>
      <c r="BE71" s="492"/>
      <c r="BF71" s="492"/>
      <c r="BG71" s="492"/>
      <c r="BH71" s="492"/>
      <c r="BI71" s="490"/>
      <c r="BK71" s="488"/>
      <c r="BL71" s="488"/>
      <c r="BM71" s="488"/>
      <c r="BN71" s="488"/>
      <c r="BO71" s="488"/>
      <c r="BP71" s="488"/>
      <c r="BQ71" s="488"/>
      <c r="BR71" s="488"/>
      <c r="BS71" s="453"/>
      <c r="BT71" s="487"/>
      <c r="BU71" s="453"/>
      <c r="BV71" s="488"/>
      <c r="BW71" s="488"/>
      <c r="BX71" s="488"/>
      <c r="BY71" s="488"/>
      <c r="BZ71" s="488"/>
      <c r="CA71" s="488"/>
      <c r="CB71" s="488"/>
      <c r="CC71" s="488"/>
      <c r="CD71" s="453"/>
      <c r="CE71" s="488"/>
      <c r="CF71" s="488"/>
      <c r="CG71" s="453"/>
      <c r="CH71" s="488"/>
      <c r="CI71" s="488"/>
    </row>
    <row r="72" spans="2:87" s="484" customFormat="1">
      <c r="B72" s="485"/>
      <c r="C72" s="494"/>
      <c r="D72" s="486"/>
      <c r="H72" s="487"/>
      <c r="I72" s="487"/>
      <c r="J72" s="488"/>
      <c r="K72" s="488"/>
      <c r="M72" s="488"/>
      <c r="N72" s="489"/>
      <c r="O72" s="488"/>
      <c r="P72" s="489"/>
      <c r="Q72" s="488"/>
      <c r="R72" s="489"/>
      <c r="S72" s="488"/>
      <c r="T72" s="489"/>
      <c r="U72" s="490"/>
      <c r="Y72" s="488"/>
      <c r="Z72" s="488"/>
      <c r="AA72" s="489"/>
      <c r="AB72" s="488"/>
      <c r="AC72" s="489"/>
      <c r="AD72" s="488"/>
      <c r="AE72" s="489"/>
      <c r="AF72" s="488"/>
      <c r="AG72" s="488"/>
      <c r="AH72" s="488"/>
      <c r="AI72" s="488"/>
      <c r="AJ72" s="492"/>
      <c r="AK72" s="490"/>
      <c r="AM72" s="488"/>
      <c r="AN72" s="488"/>
      <c r="AO72" s="488"/>
      <c r="AP72" s="488"/>
      <c r="AQ72" s="488"/>
      <c r="AR72" s="488"/>
      <c r="AS72" s="488"/>
      <c r="AT72" s="488"/>
      <c r="AU72" s="488"/>
      <c r="AV72" s="488"/>
      <c r="AW72" s="492"/>
      <c r="AX72" s="492"/>
      <c r="AY72" s="492"/>
      <c r="AZ72" s="492"/>
      <c r="BA72" s="492"/>
      <c r="BB72" s="492"/>
      <c r="BC72" s="492"/>
      <c r="BD72" s="492"/>
      <c r="BE72" s="492"/>
      <c r="BF72" s="492"/>
      <c r="BG72" s="492"/>
      <c r="BH72" s="492"/>
      <c r="BI72" s="490"/>
      <c r="BK72" s="488"/>
      <c r="BL72" s="488"/>
      <c r="BM72" s="488"/>
      <c r="BN72" s="488"/>
      <c r="BO72" s="488"/>
      <c r="BP72" s="488"/>
      <c r="BQ72" s="488"/>
      <c r="BR72" s="488"/>
      <c r="BS72" s="453"/>
      <c r="BT72" s="487"/>
      <c r="BU72" s="453"/>
      <c r="BV72" s="488"/>
      <c r="BW72" s="488"/>
      <c r="BX72" s="488"/>
      <c r="BY72" s="488"/>
      <c r="BZ72" s="488"/>
      <c r="CA72" s="488"/>
      <c r="CB72" s="488"/>
      <c r="CC72" s="488"/>
      <c r="CD72" s="453"/>
      <c r="CE72" s="488"/>
      <c r="CF72" s="488"/>
      <c r="CG72" s="453"/>
      <c r="CH72" s="488"/>
      <c r="CI72" s="488"/>
    </row>
    <row r="73" spans="2:87" s="484" customFormat="1">
      <c r="B73" s="485"/>
      <c r="C73" s="494"/>
      <c r="D73" s="486"/>
      <c r="H73" s="487"/>
      <c r="I73" s="487"/>
      <c r="J73" s="488"/>
      <c r="K73" s="488"/>
      <c r="M73" s="488"/>
      <c r="N73" s="489"/>
      <c r="O73" s="488"/>
      <c r="P73" s="489"/>
      <c r="Q73" s="488"/>
      <c r="R73" s="489"/>
      <c r="S73" s="488"/>
      <c r="T73" s="489"/>
      <c r="U73" s="490"/>
      <c r="Y73" s="488"/>
      <c r="Z73" s="488"/>
      <c r="AA73" s="489"/>
      <c r="AB73" s="488"/>
      <c r="AC73" s="489"/>
      <c r="AD73" s="488"/>
      <c r="AE73" s="489"/>
      <c r="AF73" s="488"/>
      <c r="AG73" s="488"/>
      <c r="AH73" s="488"/>
      <c r="AI73" s="488"/>
      <c r="AJ73" s="492"/>
      <c r="AK73" s="490"/>
      <c r="AM73" s="488"/>
      <c r="AN73" s="488"/>
      <c r="AO73" s="488"/>
      <c r="AP73" s="488"/>
      <c r="AQ73" s="488"/>
      <c r="AR73" s="488"/>
      <c r="AS73" s="488"/>
      <c r="AT73" s="488"/>
      <c r="AU73" s="488"/>
      <c r="AV73" s="488"/>
      <c r="AW73" s="492"/>
      <c r="AX73" s="492"/>
      <c r="AY73" s="492"/>
      <c r="AZ73" s="492"/>
      <c r="BA73" s="492"/>
      <c r="BB73" s="492"/>
      <c r="BC73" s="492"/>
      <c r="BD73" s="492"/>
      <c r="BE73" s="492"/>
      <c r="BF73" s="492"/>
      <c r="BG73" s="492"/>
      <c r="BH73" s="492"/>
      <c r="BI73" s="490"/>
      <c r="BK73" s="488"/>
      <c r="BL73" s="488"/>
      <c r="BM73" s="488"/>
      <c r="BN73" s="488"/>
      <c r="BO73" s="488"/>
      <c r="BP73" s="488"/>
      <c r="BQ73" s="488"/>
      <c r="BR73" s="488"/>
      <c r="BS73" s="453"/>
      <c r="BT73" s="487"/>
      <c r="BU73" s="453"/>
      <c r="BV73" s="488"/>
      <c r="BW73" s="488"/>
      <c r="BX73" s="488"/>
      <c r="BY73" s="488"/>
      <c r="BZ73" s="488"/>
      <c r="CA73" s="488"/>
      <c r="CB73" s="488"/>
      <c r="CC73" s="488"/>
      <c r="CD73" s="453"/>
      <c r="CE73" s="488"/>
      <c r="CF73" s="488"/>
      <c r="CG73" s="453"/>
      <c r="CH73" s="488"/>
      <c r="CI73" s="488"/>
    </row>
    <row r="74" spans="2:87" s="484" customFormat="1">
      <c r="B74" s="485"/>
      <c r="C74" s="494"/>
      <c r="D74" s="486"/>
      <c r="H74" s="487"/>
      <c r="I74" s="487"/>
      <c r="J74" s="488"/>
      <c r="K74" s="488"/>
      <c r="M74" s="488"/>
      <c r="N74" s="489"/>
      <c r="O74" s="488"/>
      <c r="P74" s="489"/>
      <c r="Q74" s="488"/>
      <c r="R74" s="489"/>
      <c r="S74" s="488"/>
      <c r="T74" s="489"/>
      <c r="U74" s="490"/>
      <c r="Y74" s="488"/>
      <c r="Z74" s="488"/>
      <c r="AA74" s="489"/>
      <c r="AB74" s="488"/>
      <c r="AC74" s="489"/>
      <c r="AD74" s="488"/>
      <c r="AE74" s="489"/>
      <c r="AF74" s="488"/>
      <c r="AG74" s="488"/>
      <c r="AH74" s="488"/>
      <c r="AI74" s="488"/>
      <c r="AJ74" s="492"/>
      <c r="AK74" s="490"/>
      <c r="AM74" s="488"/>
      <c r="AN74" s="488"/>
      <c r="AO74" s="488"/>
      <c r="AP74" s="488"/>
      <c r="AQ74" s="488"/>
      <c r="AR74" s="488"/>
      <c r="AS74" s="488"/>
      <c r="AT74" s="488"/>
      <c r="AU74" s="488"/>
      <c r="AV74" s="488"/>
      <c r="AW74" s="492"/>
      <c r="AX74" s="492"/>
      <c r="AY74" s="492"/>
      <c r="AZ74" s="492"/>
      <c r="BA74" s="492"/>
      <c r="BB74" s="492"/>
      <c r="BC74" s="492"/>
      <c r="BD74" s="492"/>
      <c r="BE74" s="492"/>
      <c r="BF74" s="492"/>
      <c r="BG74" s="492"/>
      <c r="BH74" s="492"/>
      <c r="BI74" s="490"/>
      <c r="BK74" s="488"/>
      <c r="BL74" s="488"/>
      <c r="BM74" s="488"/>
      <c r="BN74" s="488"/>
      <c r="BO74" s="488"/>
      <c r="BP74" s="488"/>
      <c r="BQ74" s="488"/>
      <c r="BR74" s="488"/>
      <c r="BS74" s="453"/>
      <c r="BT74" s="487"/>
      <c r="BU74" s="453"/>
      <c r="BV74" s="488"/>
      <c r="BW74" s="488"/>
      <c r="BX74" s="488"/>
      <c r="BY74" s="488"/>
      <c r="BZ74" s="488"/>
      <c r="CA74" s="488"/>
      <c r="CB74" s="488"/>
      <c r="CC74" s="488"/>
      <c r="CD74" s="453"/>
      <c r="CE74" s="488"/>
      <c r="CF74" s="488"/>
      <c r="CG74" s="453"/>
      <c r="CH74" s="488"/>
      <c r="CI74" s="488"/>
    </row>
    <row r="75" spans="2:87" s="484" customFormat="1">
      <c r="B75" s="485"/>
      <c r="C75" s="494"/>
      <c r="D75" s="486"/>
      <c r="H75" s="487"/>
      <c r="I75" s="487"/>
      <c r="J75" s="488"/>
      <c r="K75" s="488"/>
      <c r="M75" s="488"/>
      <c r="N75" s="489"/>
      <c r="O75" s="488"/>
      <c r="P75" s="489"/>
      <c r="Q75" s="488"/>
      <c r="R75" s="489"/>
      <c r="S75" s="488"/>
      <c r="T75" s="489"/>
      <c r="U75" s="490"/>
      <c r="Y75" s="488"/>
      <c r="Z75" s="488"/>
      <c r="AA75" s="489"/>
      <c r="AB75" s="488"/>
      <c r="AC75" s="489"/>
      <c r="AD75" s="488"/>
      <c r="AE75" s="489"/>
      <c r="AF75" s="488"/>
      <c r="AG75" s="488"/>
      <c r="AH75" s="488"/>
      <c r="AI75" s="488"/>
      <c r="AJ75" s="492"/>
      <c r="AK75" s="490"/>
      <c r="AM75" s="488"/>
      <c r="AN75" s="488"/>
      <c r="AO75" s="488"/>
      <c r="AP75" s="488"/>
      <c r="AQ75" s="488"/>
      <c r="AR75" s="488"/>
      <c r="AS75" s="488"/>
      <c r="AT75" s="488"/>
      <c r="AU75" s="488"/>
      <c r="AV75" s="488"/>
      <c r="AW75" s="492"/>
      <c r="AX75" s="492"/>
      <c r="AY75" s="492"/>
      <c r="AZ75" s="492"/>
      <c r="BA75" s="492"/>
      <c r="BB75" s="492"/>
      <c r="BC75" s="492"/>
      <c r="BD75" s="492"/>
      <c r="BE75" s="492"/>
      <c r="BF75" s="492"/>
      <c r="BG75" s="492"/>
      <c r="BH75" s="492"/>
      <c r="BI75" s="490"/>
      <c r="BK75" s="488"/>
      <c r="BL75" s="488"/>
      <c r="BM75" s="488"/>
      <c r="BN75" s="488"/>
      <c r="BO75" s="488"/>
      <c r="BP75" s="488"/>
      <c r="BQ75" s="488"/>
      <c r="BR75" s="488"/>
      <c r="BS75" s="453"/>
      <c r="BT75" s="487"/>
      <c r="BU75" s="453"/>
      <c r="BV75" s="488"/>
      <c r="BW75" s="488"/>
      <c r="BX75" s="488"/>
      <c r="BY75" s="488"/>
      <c r="BZ75" s="488"/>
      <c r="CA75" s="488"/>
      <c r="CB75" s="488"/>
      <c r="CC75" s="488"/>
      <c r="CD75" s="453"/>
      <c r="CE75" s="488"/>
      <c r="CF75" s="488"/>
      <c r="CG75" s="453"/>
      <c r="CH75" s="488"/>
      <c r="CI75" s="488"/>
    </row>
    <row r="76" spans="2:87" s="484" customFormat="1">
      <c r="B76" s="485"/>
      <c r="C76" s="494"/>
      <c r="D76" s="486"/>
      <c r="H76" s="487"/>
      <c r="I76" s="487"/>
      <c r="J76" s="488"/>
      <c r="K76" s="488"/>
      <c r="M76" s="488"/>
      <c r="N76" s="489"/>
      <c r="O76" s="488"/>
      <c r="P76" s="489"/>
      <c r="Q76" s="488"/>
      <c r="R76" s="489"/>
      <c r="S76" s="488"/>
      <c r="T76" s="489"/>
      <c r="U76" s="490"/>
      <c r="Y76" s="488"/>
      <c r="Z76" s="488"/>
      <c r="AA76" s="489"/>
      <c r="AB76" s="488"/>
      <c r="AC76" s="489"/>
      <c r="AD76" s="488"/>
      <c r="AE76" s="489"/>
      <c r="AF76" s="488"/>
      <c r="AG76" s="488"/>
      <c r="AH76" s="488"/>
      <c r="AI76" s="488"/>
      <c r="AJ76" s="492"/>
      <c r="AK76" s="490"/>
      <c r="AM76" s="488"/>
      <c r="AN76" s="488"/>
      <c r="AO76" s="488"/>
      <c r="AP76" s="488"/>
      <c r="AQ76" s="488"/>
      <c r="AR76" s="488"/>
      <c r="AS76" s="488"/>
      <c r="AT76" s="488"/>
      <c r="AU76" s="488"/>
      <c r="AV76" s="488"/>
      <c r="AW76" s="492"/>
      <c r="AX76" s="492"/>
      <c r="AY76" s="492"/>
      <c r="AZ76" s="492"/>
      <c r="BA76" s="492"/>
      <c r="BB76" s="492"/>
      <c r="BC76" s="492"/>
      <c r="BD76" s="492"/>
      <c r="BE76" s="492"/>
      <c r="BF76" s="492"/>
      <c r="BG76" s="492"/>
      <c r="BH76" s="492"/>
      <c r="BI76" s="490"/>
      <c r="BK76" s="488"/>
      <c r="BL76" s="488"/>
      <c r="BM76" s="488"/>
      <c r="BN76" s="488"/>
      <c r="BO76" s="488"/>
      <c r="BP76" s="488"/>
      <c r="BQ76" s="488"/>
      <c r="BR76" s="488"/>
      <c r="BS76" s="453"/>
      <c r="BT76" s="487"/>
      <c r="BU76" s="453"/>
      <c r="BV76" s="488"/>
      <c r="BW76" s="488"/>
      <c r="BX76" s="488"/>
      <c r="BY76" s="488"/>
      <c r="BZ76" s="488"/>
      <c r="CA76" s="488"/>
      <c r="CB76" s="488"/>
      <c r="CC76" s="488"/>
      <c r="CD76" s="453"/>
      <c r="CE76" s="488"/>
      <c r="CF76" s="488"/>
      <c r="CG76" s="453"/>
      <c r="CH76" s="488"/>
      <c r="CI76" s="488"/>
    </row>
    <row r="77" spans="2:87" s="484" customFormat="1">
      <c r="B77" s="485"/>
      <c r="C77" s="494"/>
      <c r="D77" s="486"/>
      <c r="H77" s="487"/>
      <c r="I77" s="487"/>
      <c r="J77" s="488"/>
      <c r="K77" s="488"/>
      <c r="M77" s="488"/>
      <c r="N77" s="489"/>
      <c r="O77" s="488"/>
      <c r="P77" s="489"/>
      <c r="Q77" s="488"/>
      <c r="R77" s="489"/>
      <c r="S77" s="488"/>
      <c r="T77" s="489"/>
      <c r="U77" s="490"/>
      <c r="Y77" s="488"/>
      <c r="Z77" s="488"/>
      <c r="AA77" s="489"/>
      <c r="AB77" s="488"/>
      <c r="AC77" s="489"/>
      <c r="AD77" s="488"/>
      <c r="AE77" s="489"/>
      <c r="AF77" s="488"/>
      <c r="AG77" s="488"/>
      <c r="AH77" s="488"/>
      <c r="AI77" s="488"/>
      <c r="AJ77" s="492"/>
      <c r="AK77" s="490"/>
      <c r="AM77" s="488"/>
      <c r="AN77" s="488"/>
      <c r="AO77" s="488"/>
      <c r="AP77" s="488"/>
      <c r="AQ77" s="488"/>
      <c r="AR77" s="488"/>
      <c r="AS77" s="488"/>
      <c r="AT77" s="488"/>
      <c r="AU77" s="488"/>
      <c r="AV77" s="488"/>
      <c r="AW77" s="492"/>
      <c r="AX77" s="492"/>
      <c r="AY77" s="492"/>
      <c r="AZ77" s="492"/>
      <c r="BA77" s="492"/>
      <c r="BB77" s="492"/>
      <c r="BC77" s="492"/>
      <c r="BD77" s="492"/>
      <c r="BE77" s="492"/>
      <c r="BF77" s="492"/>
      <c r="BG77" s="492"/>
      <c r="BH77" s="492"/>
      <c r="BI77" s="490"/>
      <c r="BK77" s="488"/>
      <c r="BL77" s="488"/>
      <c r="BM77" s="488"/>
      <c r="BN77" s="488"/>
      <c r="BO77" s="488"/>
      <c r="BP77" s="488"/>
      <c r="BQ77" s="488"/>
      <c r="BR77" s="488"/>
      <c r="BS77" s="453"/>
      <c r="BT77" s="487"/>
      <c r="BU77" s="453"/>
      <c r="BV77" s="488"/>
      <c r="BW77" s="488"/>
      <c r="BX77" s="488"/>
      <c r="BY77" s="488"/>
      <c r="BZ77" s="488"/>
      <c r="CA77" s="488"/>
      <c r="CB77" s="488"/>
      <c r="CC77" s="488"/>
      <c r="CD77" s="453"/>
      <c r="CE77" s="488"/>
      <c r="CF77" s="488"/>
      <c r="CG77" s="453"/>
      <c r="CH77" s="488"/>
      <c r="CI77" s="488"/>
    </row>
    <row r="78" spans="2:87" s="484" customFormat="1">
      <c r="B78" s="485"/>
      <c r="C78" s="494"/>
      <c r="D78" s="486"/>
      <c r="H78" s="487"/>
      <c r="I78" s="487"/>
      <c r="J78" s="488"/>
      <c r="K78" s="488"/>
      <c r="M78" s="488"/>
      <c r="N78" s="489"/>
      <c r="O78" s="488"/>
      <c r="P78" s="489"/>
      <c r="Q78" s="488"/>
      <c r="R78" s="489"/>
      <c r="S78" s="488"/>
      <c r="T78" s="489"/>
      <c r="U78" s="490"/>
      <c r="Y78" s="488"/>
      <c r="Z78" s="488"/>
      <c r="AA78" s="489"/>
      <c r="AB78" s="488"/>
      <c r="AC78" s="489"/>
      <c r="AD78" s="488"/>
      <c r="AE78" s="489"/>
      <c r="AF78" s="488"/>
      <c r="AG78" s="488"/>
      <c r="AH78" s="488"/>
      <c r="AI78" s="488"/>
      <c r="AJ78" s="492"/>
      <c r="AK78" s="490"/>
      <c r="AM78" s="488"/>
      <c r="AN78" s="488"/>
      <c r="AO78" s="488"/>
      <c r="AP78" s="488"/>
      <c r="AQ78" s="488"/>
      <c r="AR78" s="488"/>
      <c r="AS78" s="488"/>
      <c r="AT78" s="488"/>
      <c r="AU78" s="488"/>
      <c r="AV78" s="488"/>
      <c r="AW78" s="492"/>
      <c r="AX78" s="492"/>
      <c r="AY78" s="492"/>
      <c r="AZ78" s="492"/>
      <c r="BA78" s="492"/>
      <c r="BB78" s="492"/>
      <c r="BC78" s="492"/>
      <c r="BD78" s="492"/>
      <c r="BE78" s="492"/>
      <c r="BF78" s="492"/>
      <c r="BG78" s="492"/>
      <c r="BH78" s="492"/>
      <c r="BI78" s="490"/>
      <c r="BK78" s="488"/>
      <c r="BL78" s="488"/>
      <c r="BM78" s="488"/>
      <c r="BN78" s="488"/>
      <c r="BO78" s="488"/>
      <c r="BP78" s="488"/>
      <c r="BQ78" s="488"/>
      <c r="BR78" s="488"/>
      <c r="BS78" s="453"/>
      <c r="BT78" s="487"/>
      <c r="BU78" s="453"/>
      <c r="BV78" s="488"/>
      <c r="BW78" s="488"/>
      <c r="BX78" s="488"/>
      <c r="BY78" s="488"/>
      <c r="BZ78" s="488"/>
      <c r="CA78" s="488"/>
      <c r="CB78" s="488"/>
      <c r="CC78" s="488"/>
      <c r="CD78" s="453"/>
      <c r="CE78" s="488"/>
      <c r="CF78" s="488"/>
      <c r="CG78" s="453"/>
      <c r="CH78" s="488"/>
      <c r="CI78" s="488"/>
    </row>
    <row r="79" spans="2:87" s="484" customFormat="1">
      <c r="B79" s="485"/>
      <c r="C79" s="494"/>
      <c r="D79" s="486"/>
      <c r="H79" s="487"/>
      <c r="I79" s="487"/>
      <c r="J79" s="488"/>
      <c r="K79" s="488"/>
      <c r="M79" s="488"/>
      <c r="N79" s="489"/>
      <c r="O79" s="488"/>
      <c r="P79" s="489"/>
      <c r="Q79" s="488"/>
      <c r="R79" s="489"/>
      <c r="S79" s="488"/>
      <c r="T79" s="489"/>
      <c r="U79" s="490"/>
      <c r="Y79" s="488"/>
      <c r="Z79" s="488"/>
      <c r="AA79" s="489"/>
      <c r="AB79" s="488"/>
      <c r="AC79" s="489"/>
      <c r="AD79" s="488"/>
      <c r="AE79" s="489"/>
      <c r="AF79" s="488"/>
      <c r="AG79" s="488"/>
      <c r="AH79" s="488"/>
      <c r="AI79" s="488"/>
      <c r="AJ79" s="492"/>
      <c r="AK79" s="490"/>
      <c r="AM79" s="488"/>
      <c r="AN79" s="488"/>
      <c r="AO79" s="488"/>
      <c r="AP79" s="488"/>
      <c r="AQ79" s="488"/>
      <c r="AR79" s="488"/>
      <c r="AS79" s="488"/>
      <c r="AT79" s="488"/>
      <c r="AU79" s="488"/>
      <c r="AV79" s="488"/>
      <c r="AW79" s="492"/>
      <c r="AX79" s="492"/>
      <c r="AY79" s="492"/>
      <c r="AZ79" s="492"/>
      <c r="BA79" s="492"/>
      <c r="BB79" s="492"/>
      <c r="BC79" s="492"/>
      <c r="BD79" s="492"/>
      <c r="BE79" s="492"/>
      <c r="BF79" s="492"/>
      <c r="BG79" s="492"/>
      <c r="BH79" s="492"/>
      <c r="BI79" s="490"/>
      <c r="BK79" s="488"/>
      <c r="BL79" s="488"/>
      <c r="BM79" s="488"/>
      <c r="BN79" s="488"/>
      <c r="BO79" s="488"/>
      <c r="BP79" s="488"/>
      <c r="BQ79" s="488"/>
      <c r="BR79" s="488"/>
      <c r="BS79" s="453"/>
      <c r="BT79" s="487"/>
      <c r="BU79" s="453"/>
      <c r="BV79" s="488"/>
      <c r="BW79" s="488"/>
      <c r="BX79" s="488"/>
      <c r="BY79" s="488"/>
      <c r="BZ79" s="488"/>
      <c r="CA79" s="488"/>
      <c r="CB79" s="488"/>
      <c r="CC79" s="488"/>
      <c r="CD79" s="453"/>
      <c r="CE79" s="488"/>
      <c r="CF79" s="488"/>
      <c r="CG79" s="453"/>
      <c r="CH79" s="488"/>
      <c r="CI79" s="488"/>
    </row>
    <row r="80" spans="2:87" s="484" customFormat="1">
      <c r="B80" s="485"/>
      <c r="C80" s="494"/>
      <c r="D80" s="486"/>
      <c r="H80" s="487"/>
      <c r="I80" s="487"/>
      <c r="J80" s="488"/>
      <c r="K80" s="488"/>
      <c r="M80" s="488"/>
      <c r="N80" s="489"/>
      <c r="O80" s="488"/>
      <c r="P80" s="489"/>
      <c r="Q80" s="488"/>
      <c r="R80" s="489"/>
      <c r="S80" s="488"/>
      <c r="T80" s="489"/>
      <c r="U80" s="490"/>
      <c r="Y80" s="488"/>
      <c r="Z80" s="488"/>
      <c r="AA80" s="489"/>
      <c r="AB80" s="488"/>
      <c r="AC80" s="489"/>
      <c r="AD80" s="488"/>
      <c r="AE80" s="489"/>
      <c r="AF80" s="488"/>
      <c r="AG80" s="488"/>
      <c r="AH80" s="488"/>
      <c r="AI80" s="488"/>
      <c r="AJ80" s="492"/>
      <c r="AK80" s="490"/>
      <c r="AM80" s="488"/>
      <c r="AN80" s="488"/>
      <c r="AO80" s="488"/>
      <c r="AP80" s="488"/>
      <c r="AQ80" s="488"/>
      <c r="AR80" s="488"/>
      <c r="AS80" s="488"/>
      <c r="AT80" s="488"/>
      <c r="AU80" s="488"/>
      <c r="AV80" s="488"/>
      <c r="AW80" s="492"/>
      <c r="AX80" s="492"/>
      <c r="AY80" s="492"/>
      <c r="AZ80" s="492"/>
      <c r="BA80" s="492"/>
      <c r="BB80" s="492"/>
      <c r="BC80" s="492"/>
      <c r="BD80" s="492"/>
      <c r="BE80" s="492"/>
      <c r="BF80" s="492"/>
      <c r="BG80" s="492"/>
      <c r="BH80" s="492"/>
      <c r="BI80" s="490"/>
      <c r="BK80" s="488"/>
      <c r="BL80" s="488"/>
      <c r="BM80" s="488"/>
      <c r="BN80" s="488"/>
      <c r="BO80" s="488"/>
      <c r="BP80" s="488"/>
      <c r="BQ80" s="488"/>
      <c r="BR80" s="488"/>
      <c r="BS80" s="453"/>
      <c r="BT80" s="487"/>
      <c r="BU80" s="453"/>
      <c r="BV80" s="488"/>
      <c r="BW80" s="488"/>
      <c r="BX80" s="488"/>
      <c r="BY80" s="488"/>
      <c r="BZ80" s="488"/>
      <c r="CA80" s="488"/>
      <c r="CB80" s="488"/>
      <c r="CC80" s="488"/>
      <c r="CD80" s="453"/>
      <c r="CE80" s="488"/>
      <c r="CF80" s="488"/>
      <c r="CG80" s="453"/>
      <c r="CH80" s="488"/>
      <c r="CI80" s="488"/>
    </row>
    <row r="81" spans="2:87" s="484" customFormat="1">
      <c r="B81" s="485"/>
      <c r="C81" s="494"/>
      <c r="D81" s="486"/>
      <c r="H81" s="487"/>
      <c r="I81" s="487"/>
      <c r="J81" s="488"/>
      <c r="K81" s="488"/>
      <c r="M81" s="488"/>
      <c r="N81" s="489"/>
      <c r="O81" s="488"/>
      <c r="P81" s="489"/>
      <c r="Q81" s="488"/>
      <c r="R81" s="489"/>
      <c r="S81" s="488"/>
      <c r="T81" s="489"/>
      <c r="U81" s="490"/>
      <c r="Y81" s="488"/>
      <c r="Z81" s="488"/>
      <c r="AA81" s="489"/>
      <c r="AB81" s="488"/>
      <c r="AC81" s="489"/>
      <c r="AD81" s="488"/>
      <c r="AE81" s="489"/>
      <c r="AF81" s="488"/>
      <c r="AG81" s="488"/>
      <c r="AH81" s="488"/>
      <c r="AI81" s="488"/>
      <c r="AJ81" s="492"/>
      <c r="AK81" s="490"/>
      <c r="AM81" s="488"/>
      <c r="AN81" s="488"/>
      <c r="AO81" s="488"/>
      <c r="AP81" s="488"/>
      <c r="AQ81" s="488"/>
      <c r="AR81" s="488"/>
      <c r="AS81" s="488"/>
      <c r="AT81" s="488"/>
      <c r="AU81" s="488"/>
      <c r="AV81" s="488"/>
      <c r="AW81" s="492"/>
      <c r="AX81" s="492"/>
      <c r="AY81" s="492"/>
      <c r="AZ81" s="492"/>
      <c r="BA81" s="492"/>
      <c r="BB81" s="492"/>
      <c r="BC81" s="492"/>
      <c r="BD81" s="492"/>
      <c r="BE81" s="492"/>
      <c r="BF81" s="492"/>
      <c r="BG81" s="492"/>
      <c r="BH81" s="492"/>
      <c r="BI81" s="490"/>
      <c r="BK81" s="488"/>
      <c r="BL81" s="488"/>
      <c r="BM81" s="488"/>
      <c r="BN81" s="488"/>
      <c r="BO81" s="488"/>
      <c r="BP81" s="488"/>
      <c r="BQ81" s="488"/>
      <c r="BR81" s="488"/>
      <c r="BS81" s="453"/>
      <c r="BT81" s="487"/>
      <c r="BU81" s="453"/>
      <c r="BV81" s="488"/>
      <c r="BW81" s="488"/>
      <c r="BX81" s="488"/>
      <c r="BY81" s="488"/>
      <c r="BZ81" s="488"/>
      <c r="CA81" s="488"/>
      <c r="CB81" s="488"/>
      <c r="CC81" s="488"/>
      <c r="CD81" s="453"/>
      <c r="CE81" s="488"/>
      <c r="CF81" s="488"/>
      <c r="CG81" s="453"/>
      <c r="CH81" s="488"/>
      <c r="CI81" s="488"/>
    </row>
    <row r="82" spans="2:87" s="484" customFormat="1">
      <c r="B82" s="485"/>
      <c r="C82" s="494"/>
      <c r="D82" s="486"/>
      <c r="H82" s="487"/>
      <c r="I82" s="487"/>
      <c r="J82" s="488"/>
      <c r="K82" s="488"/>
      <c r="M82" s="488"/>
      <c r="N82" s="489"/>
      <c r="O82" s="488"/>
      <c r="P82" s="489"/>
      <c r="Q82" s="488"/>
      <c r="R82" s="489"/>
      <c r="S82" s="488"/>
      <c r="T82" s="489"/>
      <c r="U82" s="490"/>
      <c r="Y82" s="488"/>
      <c r="Z82" s="488"/>
      <c r="AA82" s="489"/>
      <c r="AB82" s="488"/>
      <c r="AC82" s="489"/>
      <c r="AD82" s="488"/>
      <c r="AE82" s="489"/>
      <c r="AF82" s="488"/>
      <c r="AG82" s="488"/>
      <c r="AH82" s="488"/>
      <c r="AI82" s="488"/>
      <c r="AJ82" s="492"/>
      <c r="AK82" s="490"/>
      <c r="AM82" s="488"/>
      <c r="AN82" s="488"/>
      <c r="AO82" s="488"/>
      <c r="AP82" s="488"/>
      <c r="AQ82" s="488"/>
      <c r="AR82" s="488"/>
      <c r="AS82" s="488"/>
      <c r="AT82" s="488"/>
      <c r="AU82" s="488"/>
      <c r="AV82" s="488"/>
      <c r="AW82" s="492"/>
      <c r="AX82" s="492"/>
      <c r="AY82" s="492"/>
      <c r="AZ82" s="492"/>
      <c r="BA82" s="492"/>
      <c r="BB82" s="492"/>
      <c r="BC82" s="492"/>
      <c r="BD82" s="492"/>
      <c r="BE82" s="492"/>
      <c r="BF82" s="492"/>
      <c r="BG82" s="492"/>
      <c r="BH82" s="492"/>
      <c r="BI82" s="490"/>
      <c r="BK82" s="488"/>
      <c r="BL82" s="488"/>
      <c r="BM82" s="488"/>
      <c r="BN82" s="488"/>
      <c r="BO82" s="488"/>
      <c r="BP82" s="488"/>
      <c r="BQ82" s="488"/>
      <c r="BR82" s="488"/>
      <c r="BS82" s="453"/>
      <c r="BT82" s="487"/>
      <c r="BU82" s="453"/>
      <c r="BV82" s="488"/>
      <c r="BW82" s="488"/>
      <c r="BX82" s="488"/>
      <c r="BY82" s="488"/>
      <c r="BZ82" s="488"/>
      <c r="CA82" s="488"/>
      <c r="CB82" s="488"/>
      <c r="CC82" s="488"/>
      <c r="CD82" s="453"/>
      <c r="CE82" s="488"/>
      <c r="CF82" s="488"/>
      <c r="CG82" s="453"/>
      <c r="CH82" s="488"/>
      <c r="CI82" s="488"/>
    </row>
    <row r="83" spans="2:87" s="484" customFormat="1">
      <c r="B83" s="485"/>
      <c r="C83" s="494"/>
      <c r="D83" s="486"/>
      <c r="H83" s="487"/>
      <c r="I83" s="487"/>
      <c r="J83" s="488"/>
      <c r="K83" s="488"/>
      <c r="M83" s="488"/>
      <c r="N83" s="489"/>
      <c r="O83" s="488"/>
      <c r="P83" s="489"/>
      <c r="Q83" s="488"/>
      <c r="R83" s="489"/>
      <c r="S83" s="488"/>
      <c r="T83" s="489"/>
      <c r="U83" s="490"/>
      <c r="Y83" s="488"/>
      <c r="Z83" s="488"/>
      <c r="AA83" s="489"/>
      <c r="AB83" s="488"/>
      <c r="AC83" s="489"/>
      <c r="AD83" s="488"/>
      <c r="AE83" s="489"/>
      <c r="AF83" s="488"/>
      <c r="AG83" s="488"/>
      <c r="AH83" s="488"/>
      <c r="AI83" s="488"/>
      <c r="AJ83" s="492"/>
      <c r="AK83" s="490"/>
      <c r="AM83" s="488"/>
      <c r="AN83" s="488"/>
      <c r="AO83" s="488"/>
      <c r="AP83" s="488"/>
      <c r="AQ83" s="488"/>
      <c r="AR83" s="488"/>
      <c r="AS83" s="488"/>
      <c r="AT83" s="488"/>
      <c r="AU83" s="488"/>
      <c r="AV83" s="488"/>
      <c r="AW83" s="492"/>
      <c r="AX83" s="492"/>
      <c r="AY83" s="492"/>
      <c r="AZ83" s="492"/>
      <c r="BA83" s="492"/>
      <c r="BB83" s="492"/>
      <c r="BC83" s="492"/>
      <c r="BD83" s="492"/>
      <c r="BE83" s="492"/>
      <c r="BF83" s="492"/>
      <c r="BG83" s="492"/>
      <c r="BH83" s="492"/>
      <c r="BI83" s="490"/>
      <c r="BK83" s="488"/>
      <c r="BL83" s="488"/>
      <c r="BM83" s="488"/>
      <c r="BN83" s="488"/>
      <c r="BO83" s="488"/>
      <c r="BP83" s="488"/>
      <c r="BQ83" s="488"/>
      <c r="BR83" s="488"/>
      <c r="BS83" s="453"/>
      <c r="BT83" s="487"/>
      <c r="BU83" s="453"/>
      <c r="BV83" s="488"/>
      <c r="BW83" s="488"/>
      <c r="BX83" s="488"/>
      <c r="BY83" s="488"/>
      <c r="BZ83" s="488"/>
      <c r="CA83" s="488"/>
      <c r="CB83" s="488"/>
      <c r="CC83" s="488"/>
      <c r="CD83" s="453"/>
      <c r="CE83" s="488"/>
      <c r="CF83" s="488"/>
      <c r="CG83" s="453"/>
      <c r="CH83" s="488"/>
      <c r="CI83" s="488"/>
    </row>
    <row r="84" spans="2:87" s="484" customFormat="1">
      <c r="B84" s="485"/>
      <c r="C84" s="494"/>
      <c r="D84" s="486"/>
      <c r="H84" s="487"/>
      <c r="I84" s="487"/>
      <c r="J84" s="488"/>
      <c r="K84" s="488"/>
      <c r="M84" s="488"/>
      <c r="N84" s="489"/>
      <c r="O84" s="488"/>
      <c r="P84" s="489"/>
      <c r="Q84" s="488"/>
      <c r="R84" s="489"/>
      <c r="S84" s="488"/>
      <c r="T84" s="489"/>
      <c r="U84" s="490"/>
      <c r="Y84" s="488"/>
      <c r="Z84" s="488"/>
      <c r="AA84" s="489"/>
      <c r="AB84" s="488"/>
      <c r="AC84" s="489"/>
      <c r="AD84" s="488"/>
      <c r="AE84" s="489"/>
      <c r="AF84" s="488"/>
      <c r="AG84" s="488"/>
      <c r="AH84" s="488"/>
      <c r="AI84" s="488"/>
      <c r="AJ84" s="492"/>
      <c r="AK84" s="490"/>
      <c r="AM84" s="488"/>
      <c r="AN84" s="488"/>
      <c r="AO84" s="488"/>
      <c r="AP84" s="488"/>
      <c r="AQ84" s="488"/>
      <c r="AR84" s="488"/>
      <c r="AS84" s="488"/>
      <c r="AT84" s="488"/>
      <c r="AU84" s="488"/>
      <c r="AV84" s="488"/>
      <c r="AW84" s="492"/>
      <c r="AX84" s="492"/>
      <c r="AY84" s="492"/>
      <c r="AZ84" s="492"/>
      <c r="BA84" s="492"/>
      <c r="BB84" s="492"/>
      <c r="BC84" s="492"/>
      <c r="BD84" s="492"/>
      <c r="BE84" s="492"/>
      <c r="BF84" s="492"/>
      <c r="BG84" s="492"/>
      <c r="BH84" s="492"/>
      <c r="BI84" s="490"/>
      <c r="BK84" s="488"/>
      <c r="BL84" s="488"/>
      <c r="BM84" s="488"/>
      <c r="BN84" s="488"/>
      <c r="BO84" s="488"/>
      <c r="BP84" s="488"/>
      <c r="BQ84" s="488"/>
      <c r="BR84" s="488"/>
      <c r="BS84" s="453"/>
      <c r="BT84" s="487"/>
      <c r="BU84" s="453"/>
      <c r="BV84" s="488"/>
      <c r="BW84" s="488"/>
      <c r="BX84" s="488"/>
      <c r="BY84" s="488"/>
      <c r="BZ84" s="488"/>
      <c r="CA84" s="488"/>
      <c r="CB84" s="488"/>
      <c r="CC84" s="488"/>
      <c r="CD84" s="453"/>
      <c r="CE84" s="488"/>
      <c r="CF84" s="488"/>
      <c r="CG84" s="453"/>
      <c r="CH84" s="488"/>
      <c r="CI84" s="488"/>
    </row>
    <row r="85" spans="2:87" s="484" customFormat="1">
      <c r="B85" s="485"/>
      <c r="C85" s="494"/>
      <c r="D85" s="486"/>
      <c r="H85" s="487"/>
      <c r="I85" s="487"/>
      <c r="J85" s="488"/>
      <c r="K85" s="488"/>
      <c r="M85" s="488"/>
      <c r="N85" s="489"/>
      <c r="O85" s="488"/>
      <c r="P85" s="489"/>
      <c r="Q85" s="488"/>
      <c r="R85" s="489"/>
      <c r="S85" s="488"/>
      <c r="T85" s="489"/>
      <c r="U85" s="490"/>
      <c r="Y85" s="488"/>
      <c r="Z85" s="488"/>
      <c r="AA85" s="489"/>
      <c r="AB85" s="488"/>
      <c r="AC85" s="489"/>
      <c r="AD85" s="488"/>
      <c r="AE85" s="489"/>
      <c r="AF85" s="488"/>
      <c r="AG85" s="488"/>
      <c r="AH85" s="488"/>
      <c r="AI85" s="488"/>
      <c r="AJ85" s="492"/>
      <c r="AK85" s="490"/>
      <c r="AM85" s="488"/>
      <c r="AN85" s="488"/>
      <c r="AO85" s="488"/>
      <c r="AP85" s="488"/>
      <c r="AQ85" s="488"/>
      <c r="AR85" s="488"/>
      <c r="AS85" s="488"/>
      <c r="AT85" s="488"/>
      <c r="AU85" s="488"/>
      <c r="AV85" s="488"/>
      <c r="AW85" s="492"/>
      <c r="AX85" s="492"/>
      <c r="AY85" s="492"/>
      <c r="AZ85" s="492"/>
      <c r="BA85" s="492"/>
      <c r="BB85" s="492"/>
      <c r="BC85" s="492"/>
      <c r="BD85" s="492"/>
      <c r="BE85" s="492"/>
      <c r="BF85" s="492"/>
      <c r="BG85" s="492"/>
      <c r="BH85" s="492"/>
      <c r="BI85" s="490"/>
      <c r="BK85" s="488"/>
      <c r="BL85" s="488"/>
      <c r="BM85" s="488"/>
      <c r="BN85" s="488"/>
      <c r="BO85" s="488"/>
      <c r="BP85" s="488"/>
      <c r="BQ85" s="488"/>
      <c r="BR85" s="488"/>
      <c r="BS85" s="453"/>
      <c r="BT85" s="487"/>
      <c r="BU85" s="453"/>
      <c r="BV85" s="488"/>
      <c r="BW85" s="488"/>
      <c r="BX85" s="488"/>
      <c r="BY85" s="488"/>
      <c r="BZ85" s="488"/>
      <c r="CA85" s="488"/>
      <c r="CB85" s="488"/>
      <c r="CC85" s="488"/>
      <c r="CD85" s="453"/>
      <c r="CE85" s="488"/>
      <c r="CF85" s="488"/>
      <c r="CG85" s="453"/>
      <c r="CH85" s="488"/>
      <c r="CI85" s="488"/>
    </row>
    <row r="86" spans="2:87" s="484" customFormat="1">
      <c r="B86" s="485"/>
      <c r="C86" s="494"/>
      <c r="D86" s="486"/>
      <c r="H86" s="487"/>
      <c r="I86" s="487"/>
      <c r="J86" s="488"/>
      <c r="K86" s="488"/>
      <c r="M86" s="488"/>
      <c r="N86" s="489"/>
      <c r="O86" s="488"/>
      <c r="P86" s="489"/>
      <c r="Q86" s="488"/>
      <c r="R86" s="489"/>
      <c r="S86" s="488"/>
      <c r="T86" s="489"/>
      <c r="U86" s="490"/>
      <c r="Y86" s="488"/>
      <c r="Z86" s="488"/>
      <c r="AA86" s="489"/>
      <c r="AB86" s="488"/>
      <c r="AC86" s="489"/>
      <c r="AD86" s="488"/>
      <c r="AE86" s="489"/>
      <c r="AF86" s="488"/>
      <c r="AG86" s="488"/>
      <c r="AH86" s="488"/>
      <c r="AI86" s="488"/>
      <c r="AJ86" s="492"/>
      <c r="AK86" s="490"/>
      <c r="AM86" s="488"/>
      <c r="AN86" s="488"/>
      <c r="AO86" s="488"/>
      <c r="AP86" s="488"/>
      <c r="AQ86" s="488"/>
      <c r="AR86" s="488"/>
      <c r="AS86" s="488"/>
      <c r="AT86" s="488"/>
      <c r="AU86" s="488"/>
      <c r="AV86" s="488"/>
      <c r="AW86" s="492"/>
      <c r="AX86" s="492"/>
      <c r="AY86" s="492"/>
      <c r="AZ86" s="492"/>
      <c r="BA86" s="492"/>
      <c r="BB86" s="492"/>
      <c r="BC86" s="492"/>
      <c r="BD86" s="492"/>
      <c r="BE86" s="492"/>
      <c r="BF86" s="492"/>
      <c r="BG86" s="492"/>
      <c r="BH86" s="492"/>
      <c r="BI86" s="490"/>
      <c r="BK86" s="488"/>
      <c r="BL86" s="488"/>
      <c r="BM86" s="488"/>
      <c r="BN86" s="488"/>
      <c r="BO86" s="488"/>
      <c r="BP86" s="488"/>
      <c r="BQ86" s="488"/>
      <c r="BR86" s="488"/>
      <c r="BS86" s="453"/>
      <c r="BT86" s="487"/>
      <c r="BU86" s="453"/>
      <c r="BV86" s="488"/>
      <c r="BW86" s="488"/>
      <c r="BX86" s="488"/>
      <c r="BY86" s="488"/>
      <c r="BZ86" s="488"/>
      <c r="CA86" s="488"/>
      <c r="CB86" s="488"/>
      <c r="CC86" s="488"/>
      <c r="CD86" s="453"/>
      <c r="CE86" s="488"/>
      <c r="CF86" s="488"/>
      <c r="CG86" s="453"/>
      <c r="CH86" s="488"/>
      <c r="CI86" s="488"/>
    </row>
    <row r="87" spans="2:87" s="484" customFormat="1">
      <c r="B87" s="485"/>
      <c r="C87" s="494"/>
      <c r="D87" s="486"/>
      <c r="H87" s="487"/>
      <c r="I87" s="487"/>
      <c r="J87" s="488"/>
      <c r="K87" s="488"/>
      <c r="M87" s="488"/>
      <c r="N87" s="489"/>
      <c r="O87" s="488"/>
      <c r="P87" s="489"/>
      <c r="Q87" s="488"/>
      <c r="R87" s="489"/>
      <c r="S87" s="488"/>
      <c r="T87" s="489"/>
      <c r="U87" s="490"/>
      <c r="Y87" s="488"/>
      <c r="Z87" s="488"/>
      <c r="AA87" s="489"/>
      <c r="AB87" s="488"/>
      <c r="AC87" s="489"/>
      <c r="AD87" s="488"/>
      <c r="AE87" s="489"/>
      <c r="AF87" s="488"/>
      <c r="AG87" s="488"/>
      <c r="AH87" s="488"/>
      <c r="AI87" s="488"/>
      <c r="AJ87" s="492"/>
      <c r="AK87" s="490"/>
      <c r="AM87" s="488"/>
      <c r="AN87" s="488"/>
      <c r="AO87" s="488"/>
      <c r="AP87" s="488"/>
      <c r="AQ87" s="488"/>
      <c r="AR87" s="488"/>
      <c r="AS87" s="488"/>
      <c r="AT87" s="488"/>
      <c r="AU87" s="488"/>
      <c r="AV87" s="488"/>
      <c r="AW87" s="492"/>
      <c r="AX87" s="492"/>
      <c r="AY87" s="492"/>
      <c r="AZ87" s="492"/>
      <c r="BA87" s="492"/>
      <c r="BB87" s="492"/>
      <c r="BC87" s="492"/>
      <c r="BD87" s="492"/>
      <c r="BE87" s="492"/>
      <c r="BF87" s="492"/>
      <c r="BG87" s="492"/>
      <c r="BH87" s="492"/>
      <c r="BI87" s="490"/>
      <c r="BK87" s="488"/>
      <c r="BL87" s="488"/>
      <c r="BM87" s="488"/>
      <c r="BN87" s="488"/>
      <c r="BO87" s="488"/>
      <c r="BP87" s="488"/>
      <c r="BQ87" s="488"/>
      <c r="BR87" s="488"/>
      <c r="BS87" s="453"/>
      <c r="BT87" s="487"/>
      <c r="BU87" s="453"/>
      <c r="BV87" s="488"/>
      <c r="BW87" s="488"/>
      <c r="BX87" s="488"/>
      <c r="BY87" s="488"/>
      <c r="BZ87" s="488"/>
      <c r="CA87" s="488"/>
      <c r="CB87" s="488"/>
      <c r="CC87" s="488"/>
      <c r="CD87" s="453"/>
      <c r="CE87" s="488"/>
      <c r="CF87" s="488"/>
      <c r="CG87" s="453"/>
      <c r="CH87" s="488"/>
      <c r="CI87" s="488"/>
    </row>
    <row r="88" spans="2:87" s="484" customFormat="1">
      <c r="B88" s="485"/>
      <c r="C88" s="494"/>
      <c r="D88" s="486"/>
      <c r="H88" s="487"/>
      <c r="I88" s="487"/>
      <c r="J88" s="488"/>
      <c r="K88" s="488"/>
      <c r="M88" s="488"/>
      <c r="N88" s="489"/>
      <c r="O88" s="488"/>
      <c r="P88" s="489"/>
      <c r="Q88" s="488"/>
      <c r="R88" s="489"/>
      <c r="S88" s="488"/>
      <c r="T88" s="489"/>
      <c r="U88" s="490"/>
      <c r="Y88" s="488"/>
      <c r="Z88" s="488"/>
      <c r="AA88" s="489"/>
      <c r="AB88" s="488"/>
      <c r="AC88" s="489"/>
      <c r="AD88" s="488"/>
      <c r="AE88" s="489"/>
      <c r="AF88" s="488"/>
      <c r="AG88" s="488"/>
      <c r="AH88" s="488"/>
      <c r="AI88" s="488"/>
      <c r="AJ88" s="492"/>
      <c r="AK88" s="490"/>
      <c r="AM88" s="488"/>
      <c r="AN88" s="488"/>
      <c r="AO88" s="488"/>
      <c r="AP88" s="488"/>
      <c r="AQ88" s="488"/>
      <c r="AR88" s="488"/>
      <c r="AS88" s="488"/>
      <c r="AT88" s="488"/>
      <c r="AU88" s="488"/>
      <c r="AV88" s="488"/>
      <c r="AW88" s="492"/>
      <c r="AX88" s="492"/>
      <c r="AY88" s="492"/>
      <c r="AZ88" s="492"/>
      <c r="BA88" s="492"/>
      <c r="BB88" s="492"/>
      <c r="BC88" s="492"/>
      <c r="BD88" s="492"/>
      <c r="BE88" s="492"/>
      <c r="BF88" s="492"/>
      <c r="BG88" s="492"/>
      <c r="BH88" s="492"/>
      <c r="BI88" s="490"/>
      <c r="BK88" s="488"/>
      <c r="BL88" s="488"/>
      <c r="BM88" s="488"/>
      <c r="BN88" s="488"/>
      <c r="BO88" s="488"/>
      <c r="BP88" s="488"/>
      <c r="BQ88" s="488"/>
      <c r="BR88" s="488"/>
      <c r="BS88" s="453"/>
      <c r="BT88" s="487"/>
      <c r="BU88" s="453"/>
      <c r="BV88" s="488"/>
      <c r="BW88" s="488"/>
      <c r="BX88" s="488"/>
      <c r="BY88" s="488"/>
      <c r="BZ88" s="488"/>
      <c r="CA88" s="488"/>
      <c r="CB88" s="488"/>
      <c r="CC88" s="488"/>
      <c r="CD88" s="453"/>
      <c r="CE88" s="488"/>
      <c r="CF88" s="488"/>
      <c r="CG88" s="453"/>
      <c r="CH88" s="488"/>
      <c r="CI88" s="488"/>
    </row>
    <row r="89" spans="2:87" s="484" customFormat="1">
      <c r="B89" s="485"/>
      <c r="C89" s="494"/>
      <c r="D89" s="486"/>
      <c r="H89" s="487"/>
      <c r="I89" s="487"/>
      <c r="J89" s="488"/>
      <c r="K89" s="488"/>
      <c r="M89" s="488"/>
      <c r="N89" s="489"/>
      <c r="O89" s="488"/>
      <c r="P89" s="489"/>
      <c r="Q89" s="488"/>
      <c r="R89" s="489"/>
      <c r="S89" s="488"/>
      <c r="T89" s="489"/>
      <c r="U89" s="490"/>
      <c r="Y89" s="488"/>
      <c r="Z89" s="488"/>
      <c r="AA89" s="489"/>
      <c r="AB89" s="488"/>
      <c r="AC89" s="489"/>
      <c r="AD89" s="488"/>
      <c r="AE89" s="489"/>
      <c r="AF89" s="488"/>
      <c r="AG89" s="488"/>
      <c r="AH89" s="488"/>
      <c r="AI89" s="488"/>
      <c r="AJ89" s="492"/>
      <c r="AK89" s="490"/>
      <c r="AM89" s="488"/>
      <c r="AN89" s="488"/>
      <c r="AO89" s="488"/>
      <c r="AP89" s="488"/>
      <c r="AQ89" s="488"/>
      <c r="AR89" s="488"/>
      <c r="AS89" s="488"/>
      <c r="AT89" s="488"/>
      <c r="AU89" s="488"/>
      <c r="AV89" s="488"/>
      <c r="AW89" s="492"/>
      <c r="AX89" s="492"/>
      <c r="AY89" s="492"/>
      <c r="AZ89" s="492"/>
      <c r="BA89" s="492"/>
      <c r="BB89" s="492"/>
      <c r="BC89" s="492"/>
      <c r="BD89" s="492"/>
      <c r="BE89" s="492"/>
      <c r="BF89" s="492"/>
      <c r="BG89" s="492"/>
      <c r="BH89" s="492"/>
      <c r="BI89" s="490"/>
      <c r="BK89" s="488"/>
      <c r="BL89" s="488"/>
      <c r="BM89" s="488"/>
      <c r="BN89" s="488"/>
      <c r="BO89" s="488"/>
      <c r="BP89" s="488"/>
      <c r="BQ89" s="488"/>
      <c r="BR89" s="488"/>
      <c r="BS89" s="453"/>
      <c r="BT89" s="487"/>
      <c r="BU89" s="453"/>
      <c r="BV89" s="488"/>
      <c r="BW89" s="488"/>
      <c r="BX89" s="488"/>
      <c r="BY89" s="488"/>
      <c r="BZ89" s="488"/>
      <c r="CA89" s="488"/>
      <c r="CB89" s="488"/>
      <c r="CC89" s="488"/>
      <c r="CD89" s="453"/>
      <c r="CE89" s="488"/>
      <c r="CF89" s="488"/>
      <c r="CG89" s="453"/>
      <c r="CH89" s="488"/>
      <c r="CI89" s="488"/>
    </row>
    <row r="90" spans="2:87" s="484" customFormat="1">
      <c r="B90" s="485"/>
      <c r="C90" s="494"/>
      <c r="D90" s="486"/>
      <c r="H90" s="487"/>
      <c r="I90" s="487"/>
      <c r="J90" s="488"/>
      <c r="K90" s="488"/>
      <c r="M90" s="488"/>
      <c r="N90" s="489"/>
      <c r="O90" s="488"/>
      <c r="P90" s="489"/>
      <c r="Q90" s="488"/>
      <c r="R90" s="489"/>
      <c r="S90" s="488"/>
      <c r="T90" s="489"/>
      <c r="U90" s="490"/>
      <c r="Y90" s="488"/>
      <c r="Z90" s="488"/>
      <c r="AA90" s="489"/>
      <c r="AB90" s="488"/>
      <c r="AC90" s="489"/>
      <c r="AD90" s="488"/>
      <c r="AE90" s="489"/>
      <c r="AF90" s="488"/>
      <c r="AG90" s="488"/>
      <c r="AH90" s="488"/>
      <c r="AI90" s="488"/>
      <c r="AJ90" s="492"/>
      <c r="AK90" s="490"/>
      <c r="AM90" s="488"/>
      <c r="AN90" s="488"/>
      <c r="AO90" s="488"/>
      <c r="AP90" s="488"/>
      <c r="AQ90" s="488"/>
      <c r="AR90" s="488"/>
      <c r="AS90" s="488"/>
      <c r="AT90" s="488"/>
      <c r="AU90" s="488"/>
      <c r="AV90" s="488"/>
      <c r="AW90" s="492"/>
      <c r="AX90" s="492"/>
      <c r="AY90" s="492"/>
      <c r="AZ90" s="492"/>
      <c r="BA90" s="492"/>
      <c r="BB90" s="492"/>
      <c r="BC90" s="492"/>
      <c r="BD90" s="492"/>
      <c r="BE90" s="492"/>
      <c r="BF90" s="492"/>
      <c r="BG90" s="492"/>
      <c r="BH90" s="492"/>
      <c r="BI90" s="490"/>
      <c r="BK90" s="488"/>
      <c r="BL90" s="488"/>
      <c r="BM90" s="488"/>
      <c r="BN90" s="488"/>
      <c r="BO90" s="488"/>
      <c r="BP90" s="488"/>
      <c r="BQ90" s="488"/>
      <c r="BR90" s="488"/>
      <c r="BS90" s="453"/>
      <c r="BT90" s="487"/>
      <c r="BU90" s="453"/>
      <c r="BV90" s="488"/>
      <c r="BW90" s="488"/>
      <c r="BX90" s="488"/>
      <c r="BY90" s="488"/>
      <c r="BZ90" s="488"/>
      <c r="CA90" s="488"/>
      <c r="CB90" s="488"/>
      <c r="CC90" s="488"/>
      <c r="CD90" s="453"/>
      <c r="CE90" s="488"/>
      <c r="CF90" s="488"/>
      <c r="CG90" s="453"/>
      <c r="CH90" s="488"/>
      <c r="CI90" s="488"/>
    </row>
    <row r="91" spans="2:87" s="484" customFormat="1">
      <c r="B91" s="485"/>
      <c r="C91" s="494"/>
      <c r="D91" s="486"/>
      <c r="H91" s="487"/>
      <c r="I91" s="487"/>
      <c r="J91" s="488"/>
      <c r="K91" s="488"/>
      <c r="M91" s="488"/>
      <c r="N91" s="489"/>
      <c r="O91" s="488"/>
      <c r="P91" s="489"/>
      <c r="Q91" s="488"/>
      <c r="R91" s="489"/>
      <c r="S91" s="488"/>
      <c r="T91" s="489"/>
      <c r="U91" s="490"/>
      <c r="Y91" s="488"/>
      <c r="Z91" s="488"/>
      <c r="AA91" s="489"/>
      <c r="AB91" s="488"/>
      <c r="AC91" s="489"/>
      <c r="AD91" s="488"/>
      <c r="AE91" s="489"/>
      <c r="AF91" s="488"/>
      <c r="AG91" s="488"/>
      <c r="AH91" s="488"/>
      <c r="AI91" s="488"/>
      <c r="AJ91" s="492"/>
      <c r="AK91" s="490"/>
      <c r="AM91" s="488"/>
      <c r="AN91" s="488"/>
      <c r="AO91" s="488"/>
      <c r="AP91" s="488"/>
      <c r="AQ91" s="488"/>
      <c r="AR91" s="488"/>
      <c r="AS91" s="488"/>
      <c r="AT91" s="488"/>
      <c r="AU91" s="488"/>
      <c r="AV91" s="488"/>
      <c r="AW91" s="492"/>
      <c r="AX91" s="492"/>
      <c r="AY91" s="492"/>
      <c r="AZ91" s="492"/>
      <c r="BA91" s="492"/>
      <c r="BB91" s="492"/>
      <c r="BC91" s="492"/>
      <c r="BD91" s="492"/>
      <c r="BE91" s="492"/>
      <c r="BF91" s="492"/>
      <c r="BG91" s="492"/>
      <c r="BH91" s="492"/>
      <c r="BI91" s="490"/>
      <c r="BK91" s="488"/>
      <c r="BL91" s="488"/>
      <c r="BM91" s="488"/>
      <c r="BN91" s="488"/>
      <c r="BO91" s="488"/>
      <c r="BP91" s="488"/>
      <c r="BQ91" s="488"/>
      <c r="BR91" s="488"/>
      <c r="BS91" s="453"/>
      <c r="BT91" s="487"/>
      <c r="BU91" s="453"/>
      <c r="BV91" s="488"/>
      <c r="BW91" s="488"/>
      <c r="BX91" s="488"/>
      <c r="BY91" s="488"/>
      <c r="BZ91" s="488"/>
      <c r="CA91" s="488"/>
      <c r="CB91" s="488"/>
      <c r="CC91" s="488"/>
      <c r="CD91" s="453"/>
      <c r="CE91" s="488"/>
      <c r="CF91" s="488"/>
      <c r="CG91" s="453"/>
      <c r="CH91" s="488"/>
      <c r="CI91" s="488"/>
    </row>
    <row r="92" spans="2:87" s="484" customFormat="1">
      <c r="B92" s="485"/>
      <c r="C92" s="494"/>
      <c r="D92" s="486"/>
      <c r="H92" s="487"/>
      <c r="I92" s="487"/>
      <c r="J92" s="488"/>
      <c r="K92" s="488"/>
      <c r="M92" s="488"/>
      <c r="N92" s="489"/>
      <c r="O92" s="488"/>
      <c r="P92" s="489"/>
      <c r="Q92" s="488"/>
      <c r="R92" s="489"/>
      <c r="S92" s="488"/>
      <c r="T92" s="489"/>
      <c r="U92" s="490"/>
      <c r="Y92" s="488"/>
      <c r="Z92" s="488"/>
      <c r="AA92" s="489"/>
      <c r="AB92" s="488"/>
      <c r="AC92" s="489"/>
      <c r="AD92" s="488"/>
      <c r="AE92" s="489"/>
      <c r="AF92" s="488"/>
      <c r="AG92" s="488"/>
      <c r="AH92" s="488"/>
      <c r="AI92" s="488"/>
      <c r="AJ92" s="492"/>
      <c r="AK92" s="490"/>
      <c r="AM92" s="488"/>
      <c r="AN92" s="488"/>
      <c r="AO92" s="488"/>
      <c r="AP92" s="488"/>
      <c r="AQ92" s="488"/>
      <c r="AR92" s="488"/>
      <c r="AS92" s="488"/>
      <c r="AT92" s="488"/>
      <c r="AU92" s="488"/>
      <c r="AV92" s="488"/>
      <c r="AW92" s="492"/>
      <c r="AX92" s="492"/>
      <c r="AY92" s="492"/>
      <c r="AZ92" s="492"/>
      <c r="BA92" s="492"/>
      <c r="BB92" s="492"/>
      <c r="BC92" s="492"/>
      <c r="BD92" s="492"/>
      <c r="BE92" s="492"/>
      <c r="BF92" s="492"/>
      <c r="BG92" s="492"/>
      <c r="BH92" s="492"/>
      <c r="BI92" s="490"/>
      <c r="BK92" s="488"/>
      <c r="BL92" s="488"/>
      <c r="BM92" s="488"/>
      <c r="BN92" s="488"/>
      <c r="BO92" s="488"/>
      <c r="BP92" s="488"/>
      <c r="BQ92" s="488"/>
      <c r="BR92" s="488"/>
      <c r="BS92" s="453"/>
      <c r="BT92" s="487"/>
      <c r="BU92" s="453"/>
      <c r="BV92" s="488"/>
      <c r="BW92" s="488"/>
      <c r="BX92" s="488"/>
      <c r="BY92" s="488"/>
      <c r="BZ92" s="488"/>
      <c r="CA92" s="488"/>
      <c r="CB92" s="488"/>
      <c r="CC92" s="488"/>
      <c r="CD92" s="453"/>
      <c r="CE92" s="488"/>
      <c r="CF92" s="488"/>
      <c r="CG92" s="453"/>
      <c r="CH92" s="488"/>
      <c r="CI92" s="488"/>
    </row>
    <row r="93" spans="2:87" s="484" customFormat="1">
      <c r="B93" s="485"/>
      <c r="C93" s="494"/>
      <c r="D93" s="486"/>
      <c r="H93" s="487"/>
      <c r="I93" s="487"/>
      <c r="J93" s="488"/>
      <c r="K93" s="488"/>
      <c r="M93" s="488"/>
      <c r="N93" s="489"/>
      <c r="O93" s="488"/>
      <c r="P93" s="489"/>
      <c r="Q93" s="488"/>
      <c r="R93" s="489"/>
      <c r="S93" s="488"/>
      <c r="T93" s="489"/>
      <c r="U93" s="490"/>
      <c r="Y93" s="488"/>
      <c r="Z93" s="488"/>
      <c r="AA93" s="489"/>
      <c r="AB93" s="488"/>
      <c r="AC93" s="489"/>
      <c r="AD93" s="488"/>
      <c r="AE93" s="489"/>
      <c r="AF93" s="488"/>
      <c r="AG93" s="488"/>
      <c r="AH93" s="488"/>
      <c r="AI93" s="488"/>
      <c r="AJ93" s="492"/>
      <c r="AK93" s="490"/>
      <c r="AM93" s="488"/>
      <c r="AN93" s="488"/>
      <c r="AO93" s="488"/>
      <c r="AP93" s="488"/>
      <c r="AQ93" s="488"/>
      <c r="AR93" s="488"/>
      <c r="AS93" s="488"/>
      <c r="AT93" s="488"/>
      <c r="AU93" s="488"/>
      <c r="AV93" s="488"/>
      <c r="AW93" s="492"/>
      <c r="AX93" s="492"/>
      <c r="AY93" s="492"/>
      <c r="AZ93" s="492"/>
      <c r="BA93" s="492"/>
      <c r="BB93" s="492"/>
      <c r="BC93" s="492"/>
      <c r="BD93" s="492"/>
      <c r="BE93" s="492"/>
      <c r="BF93" s="492"/>
      <c r="BG93" s="492"/>
      <c r="BH93" s="492"/>
      <c r="BI93" s="490"/>
      <c r="BK93" s="488"/>
      <c r="BL93" s="488"/>
      <c r="BM93" s="488"/>
      <c r="BN93" s="488"/>
      <c r="BO93" s="488"/>
      <c r="BP93" s="488"/>
      <c r="BQ93" s="488"/>
      <c r="BR93" s="488"/>
      <c r="BS93" s="453"/>
      <c r="BT93" s="487"/>
      <c r="BU93" s="453"/>
      <c r="BV93" s="488"/>
      <c r="BW93" s="488"/>
      <c r="BX93" s="488"/>
      <c r="BY93" s="488"/>
      <c r="BZ93" s="488"/>
      <c r="CA93" s="488"/>
      <c r="CB93" s="488"/>
      <c r="CC93" s="488"/>
      <c r="CD93" s="453"/>
      <c r="CE93" s="488"/>
      <c r="CF93" s="488"/>
      <c r="CG93" s="453"/>
      <c r="CH93" s="488"/>
      <c r="CI93" s="488"/>
    </row>
    <row r="94" spans="2:87" s="484" customFormat="1">
      <c r="B94" s="485"/>
      <c r="C94" s="494"/>
      <c r="D94" s="486"/>
      <c r="H94" s="487"/>
      <c r="I94" s="487"/>
      <c r="J94" s="488"/>
      <c r="K94" s="488"/>
      <c r="M94" s="488"/>
      <c r="N94" s="489"/>
      <c r="O94" s="488"/>
      <c r="P94" s="489"/>
      <c r="Q94" s="488"/>
      <c r="R94" s="489"/>
      <c r="S94" s="488"/>
      <c r="T94" s="489"/>
      <c r="U94" s="490"/>
      <c r="Y94" s="488"/>
      <c r="Z94" s="488"/>
      <c r="AA94" s="489"/>
      <c r="AB94" s="488"/>
      <c r="AC94" s="489"/>
      <c r="AD94" s="488"/>
      <c r="AE94" s="489"/>
      <c r="AF94" s="488"/>
      <c r="AG94" s="488"/>
      <c r="AH94" s="488"/>
      <c r="AI94" s="488"/>
      <c r="AJ94" s="492"/>
      <c r="AK94" s="490"/>
      <c r="AM94" s="488"/>
      <c r="AN94" s="488"/>
      <c r="AO94" s="488"/>
      <c r="AP94" s="488"/>
      <c r="AQ94" s="488"/>
      <c r="AR94" s="488"/>
      <c r="AS94" s="488"/>
      <c r="AT94" s="488"/>
      <c r="AU94" s="488"/>
      <c r="AV94" s="488"/>
      <c r="AW94" s="492"/>
      <c r="AX94" s="492"/>
      <c r="AY94" s="492"/>
      <c r="AZ94" s="492"/>
      <c r="BA94" s="492"/>
      <c r="BB94" s="492"/>
      <c r="BC94" s="492"/>
      <c r="BD94" s="492"/>
      <c r="BE94" s="492"/>
      <c r="BF94" s="492"/>
      <c r="BG94" s="492"/>
      <c r="BH94" s="492"/>
      <c r="BI94" s="490"/>
      <c r="BK94" s="488"/>
      <c r="BL94" s="488"/>
      <c r="BM94" s="488"/>
      <c r="BN94" s="488"/>
      <c r="BO94" s="488"/>
      <c r="BP94" s="488"/>
      <c r="BQ94" s="488"/>
      <c r="BR94" s="488"/>
      <c r="BS94" s="453"/>
      <c r="BT94" s="487"/>
      <c r="BU94" s="453"/>
      <c r="BV94" s="488"/>
      <c r="BW94" s="488"/>
      <c r="BX94" s="488"/>
      <c r="BY94" s="488"/>
      <c r="BZ94" s="488"/>
      <c r="CA94" s="488"/>
      <c r="CB94" s="488"/>
      <c r="CC94" s="488"/>
      <c r="CD94" s="453"/>
      <c r="CE94" s="488"/>
      <c r="CF94" s="488"/>
      <c r="CG94" s="453"/>
      <c r="CH94" s="488"/>
      <c r="CI94" s="488"/>
    </row>
    <row r="95" spans="2:87" s="484" customFormat="1">
      <c r="B95" s="485"/>
      <c r="C95" s="494"/>
      <c r="D95" s="486"/>
      <c r="H95" s="487"/>
      <c r="I95" s="487"/>
      <c r="J95" s="488"/>
      <c r="K95" s="488"/>
      <c r="M95" s="488"/>
      <c r="N95" s="489"/>
      <c r="O95" s="488"/>
      <c r="P95" s="489"/>
      <c r="Q95" s="488"/>
      <c r="R95" s="489"/>
      <c r="S95" s="488"/>
      <c r="T95" s="489"/>
      <c r="U95" s="490"/>
      <c r="Y95" s="488"/>
      <c r="Z95" s="488"/>
      <c r="AA95" s="489"/>
      <c r="AB95" s="488"/>
      <c r="AC95" s="489"/>
      <c r="AD95" s="488"/>
      <c r="AE95" s="489"/>
      <c r="AF95" s="488"/>
      <c r="AG95" s="488"/>
      <c r="AH95" s="488"/>
      <c r="AI95" s="488"/>
      <c r="AJ95" s="492"/>
      <c r="AK95" s="490"/>
      <c r="AM95" s="488"/>
      <c r="AN95" s="488"/>
      <c r="AO95" s="488"/>
      <c r="AP95" s="488"/>
      <c r="AQ95" s="488"/>
      <c r="AR95" s="488"/>
      <c r="AS95" s="488"/>
      <c r="AT95" s="488"/>
      <c r="AU95" s="488"/>
      <c r="AV95" s="488"/>
      <c r="AW95" s="492"/>
      <c r="AX95" s="492"/>
      <c r="AY95" s="492"/>
      <c r="AZ95" s="492"/>
      <c r="BA95" s="492"/>
      <c r="BB95" s="492"/>
      <c r="BC95" s="492"/>
      <c r="BD95" s="492"/>
      <c r="BE95" s="492"/>
      <c r="BF95" s="492"/>
      <c r="BG95" s="492"/>
      <c r="BH95" s="492"/>
      <c r="BI95" s="490"/>
      <c r="BK95" s="488"/>
      <c r="BL95" s="488"/>
      <c r="BM95" s="488"/>
      <c r="BN95" s="488"/>
      <c r="BO95" s="488"/>
      <c r="BP95" s="488"/>
      <c r="BQ95" s="488"/>
      <c r="BR95" s="488"/>
      <c r="BS95" s="453"/>
      <c r="BT95" s="487"/>
      <c r="BU95" s="453"/>
      <c r="BV95" s="488"/>
      <c r="BW95" s="488"/>
      <c r="BX95" s="488"/>
      <c r="BY95" s="488"/>
      <c r="BZ95" s="488"/>
      <c r="CA95" s="488"/>
      <c r="CB95" s="488"/>
      <c r="CC95" s="488"/>
      <c r="CD95" s="453"/>
      <c r="CE95" s="488"/>
      <c r="CF95" s="488"/>
      <c r="CG95" s="453"/>
      <c r="CH95" s="488"/>
      <c r="CI95" s="488"/>
    </row>
    <row r="96" spans="2:87" s="484" customFormat="1">
      <c r="B96" s="485"/>
      <c r="C96" s="494"/>
      <c r="D96" s="486"/>
      <c r="H96" s="487"/>
      <c r="I96" s="487"/>
      <c r="J96" s="488"/>
      <c r="K96" s="488"/>
      <c r="M96" s="488"/>
      <c r="N96" s="489"/>
      <c r="O96" s="488"/>
      <c r="P96" s="489"/>
      <c r="Q96" s="488"/>
      <c r="R96" s="489"/>
      <c r="S96" s="488"/>
      <c r="T96" s="489"/>
      <c r="U96" s="490"/>
      <c r="Y96" s="488"/>
      <c r="Z96" s="488"/>
      <c r="AA96" s="489"/>
      <c r="AB96" s="488"/>
      <c r="AC96" s="489"/>
      <c r="AD96" s="488"/>
      <c r="AE96" s="489"/>
      <c r="AF96" s="488"/>
      <c r="AG96" s="488"/>
      <c r="AH96" s="488"/>
      <c r="AI96" s="488"/>
      <c r="AJ96" s="492"/>
      <c r="AK96" s="490"/>
      <c r="AM96" s="488"/>
      <c r="AN96" s="488"/>
      <c r="AO96" s="488"/>
      <c r="AP96" s="488"/>
      <c r="AQ96" s="488"/>
      <c r="AR96" s="488"/>
      <c r="AS96" s="488"/>
      <c r="AT96" s="488"/>
      <c r="AU96" s="488"/>
      <c r="AV96" s="488"/>
      <c r="AW96" s="492"/>
      <c r="AX96" s="492"/>
      <c r="AY96" s="492"/>
      <c r="AZ96" s="492"/>
      <c r="BA96" s="492"/>
      <c r="BB96" s="492"/>
      <c r="BC96" s="492"/>
      <c r="BD96" s="492"/>
      <c r="BE96" s="492"/>
      <c r="BF96" s="492"/>
      <c r="BG96" s="492"/>
      <c r="BH96" s="492"/>
      <c r="BI96" s="490"/>
      <c r="BK96" s="488"/>
      <c r="BL96" s="488"/>
      <c r="BM96" s="488"/>
      <c r="BN96" s="488"/>
      <c r="BO96" s="488"/>
      <c r="BP96" s="488"/>
      <c r="BQ96" s="488"/>
      <c r="BR96" s="488"/>
      <c r="BS96" s="453"/>
      <c r="BT96" s="487"/>
      <c r="BU96" s="453"/>
      <c r="BV96" s="488"/>
      <c r="BW96" s="488"/>
      <c r="BX96" s="488"/>
      <c r="BY96" s="488"/>
      <c r="BZ96" s="488"/>
      <c r="CA96" s="488"/>
      <c r="CB96" s="488"/>
      <c r="CC96" s="488"/>
      <c r="CD96" s="453"/>
      <c r="CE96" s="488"/>
      <c r="CF96" s="488"/>
      <c r="CG96" s="453"/>
      <c r="CH96" s="488"/>
      <c r="CI96" s="488"/>
    </row>
    <row r="97" spans="2:87" s="484" customFormat="1">
      <c r="B97" s="485"/>
      <c r="C97" s="494"/>
      <c r="D97" s="486"/>
      <c r="H97" s="487"/>
      <c r="I97" s="487"/>
      <c r="J97" s="488"/>
      <c r="K97" s="488"/>
      <c r="M97" s="488"/>
      <c r="N97" s="489"/>
      <c r="O97" s="488"/>
      <c r="P97" s="489"/>
      <c r="Q97" s="488"/>
      <c r="R97" s="489"/>
      <c r="S97" s="488"/>
      <c r="T97" s="489"/>
      <c r="U97" s="490"/>
      <c r="Y97" s="488"/>
      <c r="Z97" s="488"/>
      <c r="AA97" s="489"/>
      <c r="AB97" s="488"/>
      <c r="AC97" s="489"/>
      <c r="AD97" s="488"/>
      <c r="AE97" s="489"/>
      <c r="AF97" s="488"/>
      <c r="AG97" s="488"/>
      <c r="AH97" s="488"/>
      <c r="AI97" s="488"/>
      <c r="AJ97" s="492"/>
      <c r="AK97" s="490"/>
      <c r="AM97" s="488"/>
      <c r="AN97" s="488"/>
      <c r="AO97" s="488"/>
      <c r="AP97" s="488"/>
      <c r="AQ97" s="488"/>
      <c r="AR97" s="488"/>
      <c r="AS97" s="488"/>
      <c r="AT97" s="488"/>
      <c r="AU97" s="488"/>
      <c r="AV97" s="488"/>
      <c r="AW97" s="492"/>
      <c r="AX97" s="492"/>
      <c r="AY97" s="492"/>
      <c r="AZ97" s="492"/>
      <c r="BA97" s="492"/>
      <c r="BB97" s="492"/>
      <c r="BC97" s="492"/>
      <c r="BD97" s="492"/>
      <c r="BE97" s="492"/>
      <c r="BF97" s="492"/>
      <c r="BG97" s="492"/>
      <c r="BH97" s="492"/>
      <c r="BI97" s="490"/>
      <c r="BK97" s="488"/>
      <c r="BL97" s="488"/>
      <c r="BM97" s="488"/>
      <c r="BN97" s="488"/>
      <c r="BO97" s="488"/>
      <c r="BP97" s="488"/>
      <c r="BQ97" s="488"/>
      <c r="BR97" s="488"/>
      <c r="BS97" s="453"/>
      <c r="BT97" s="487"/>
      <c r="BU97" s="453"/>
      <c r="BV97" s="488"/>
      <c r="BW97" s="488"/>
      <c r="BX97" s="488"/>
      <c r="BY97" s="488"/>
      <c r="BZ97" s="488"/>
      <c r="CA97" s="488"/>
      <c r="CB97" s="488"/>
      <c r="CC97" s="488"/>
      <c r="CD97" s="453"/>
      <c r="CE97" s="488"/>
      <c r="CF97" s="488"/>
      <c r="CG97" s="453"/>
      <c r="CH97" s="488"/>
      <c r="CI97" s="488"/>
    </row>
    <row r="98" spans="2:87" s="484" customFormat="1">
      <c r="B98" s="485"/>
      <c r="C98" s="494"/>
      <c r="D98" s="486"/>
      <c r="H98" s="487"/>
      <c r="I98" s="487"/>
      <c r="J98" s="488"/>
      <c r="K98" s="488"/>
      <c r="M98" s="488"/>
      <c r="N98" s="489"/>
      <c r="O98" s="488"/>
      <c r="P98" s="489"/>
      <c r="Q98" s="488"/>
      <c r="R98" s="489"/>
      <c r="S98" s="488"/>
      <c r="T98" s="489"/>
      <c r="U98" s="490"/>
      <c r="Y98" s="488"/>
      <c r="Z98" s="488"/>
      <c r="AA98" s="489"/>
      <c r="AB98" s="488"/>
      <c r="AC98" s="489"/>
      <c r="AD98" s="488"/>
      <c r="AE98" s="489"/>
      <c r="AF98" s="488"/>
      <c r="AG98" s="488"/>
      <c r="AH98" s="488"/>
      <c r="AI98" s="488"/>
      <c r="AJ98" s="492"/>
      <c r="AK98" s="490"/>
      <c r="AM98" s="488"/>
      <c r="AN98" s="488"/>
      <c r="AO98" s="488"/>
      <c r="AP98" s="488"/>
      <c r="AQ98" s="488"/>
      <c r="AR98" s="488"/>
      <c r="AS98" s="488"/>
      <c r="AT98" s="488"/>
      <c r="AU98" s="488"/>
      <c r="AV98" s="488"/>
      <c r="AW98" s="492"/>
      <c r="AX98" s="492"/>
      <c r="AY98" s="492"/>
      <c r="AZ98" s="492"/>
      <c r="BA98" s="492"/>
      <c r="BB98" s="492"/>
      <c r="BC98" s="492"/>
      <c r="BD98" s="492"/>
      <c r="BE98" s="492"/>
      <c r="BF98" s="492"/>
      <c r="BG98" s="492"/>
      <c r="BH98" s="492"/>
      <c r="BI98" s="490"/>
      <c r="BK98" s="488"/>
      <c r="BL98" s="488"/>
      <c r="BM98" s="488"/>
      <c r="BN98" s="488"/>
      <c r="BO98" s="488"/>
      <c r="BP98" s="488"/>
      <c r="BQ98" s="488"/>
      <c r="BR98" s="488"/>
      <c r="BS98" s="453"/>
      <c r="BT98" s="487"/>
      <c r="BU98" s="453"/>
      <c r="BV98" s="488"/>
      <c r="BW98" s="488"/>
      <c r="BX98" s="488"/>
      <c r="BY98" s="488"/>
      <c r="BZ98" s="488"/>
      <c r="CA98" s="488"/>
      <c r="CB98" s="488"/>
      <c r="CC98" s="488"/>
      <c r="CD98" s="453"/>
      <c r="CE98" s="488"/>
      <c r="CF98" s="488"/>
      <c r="CG98" s="453"/>
      <c r="CH98" s="488"/>
      <c r="CI98" s="488"/>
    </row>
    <row r="99" spans="2:87" s="484" customFormat="1">
      <c r="B99" s="485"/>
      <c r="C99" s="494"/>
      <c r="D99" s="486"/>
      <c r="H99" s="487"/>
      <c r="I99" s="487"/>
      <c r="J99" s="488"/>
      <c r="K99" s="488"/>
      <c r="M99" s="488"/>
      <c r="N99" s="489"/>
      <c r="O99" s="488"/>
      <c r="P99" s="489"/>
      <c r="Q99" s="488"/>
      <c r="R99" s="489"/>
      <c r="S99" s="488"/>
      <c r="T99" s="489"/>
      <c r="U99" s="490"/>
      <c r="Y99" s="488"/>
      <c r="Z99" s="488"/>
      <c r="AA99" s="489"/>
      <c r="AB99" s="488"/>
      <c r="AC99" s="489"/>
      <c r="AD99" s="488"/>
      <c r="AE99" s="489"/>
      <c r="AF99" s="488"/>
      <c r="AG99" s="488"/>
      <c r="AH99" s="488"/>
      <c r="AI99" s="488"/>
      <c r="AJ99" s="492"/>
      <c r="AK99" s="490"/>
      <c r="AM99" s="488"/>
      <c r="AN99" s="488"/>
      <c r="AO99" s="488"/>
      <c r="AP99" s="488"/>
      <c r="AQ99" s="488"/>
      <c r="AR99" s="488"/>
      <c r="AS99" s="488"/>
      <c r="AT99" s="488"/>
      <c r="AU99" s="488"/>
      <c r="AV99" s="488"/>
      <c r="AW99" s="492"/>
      <c r="AX99" s="492"/>
      <c r="AY99" s="492"/>
      <c r="AZ99" s="492"/>
      <c r="BA99" s="492"/>
      <c r="BB99" s="492"/>
      <c r="BC99" s="492"/>
      <c r="BD99" s="492"/>
      <c r="BE99" s="492"/>
      <c r="BF99" s="492"/>
      <c r="BG99" s="492"/>
      <c r="BH99" s="492"/>
      <c r="BI99" s="490"/>
      <c r="BK99" s="488"/>
      <c r="BL99" s="488"/>
      <c r="BM99" s="488"/>
      <c r="BN99" s="488"/>
      <c r="BO99" s="488"/>
      <c r="BP99" s="488"/>
      <c r="BQ99" s="488"/>
      <c r="BR99" s="488"/>
      <c r="BS99" s="453"/>
      <c r="BT99" s="487"/>
      <c r="BU99" s="453"/>
      <c r="BV99" s="488"/>
      <c r="BW99" s="488"/>
      <c r="BX99" s="488"/>
      <c r="BY99" s="488"/>
      <c r="BZ99" s="488"/>
      <c r="CA99" s="488"/>
      <c r="CB99" s="488"/>
      <c r="CC99" s="488"/>
      <c r="CD99" s="453"/>
      <c r="CE99" s="488"/>
      <c r="CF99" s="488"/>
      <c r="CG99" s="453"/>
      <c r="CH99" s="488"/>
      <c r="CI99" s="488"/>
    </row>
    <row r="100" spans="2:87" s="484" customFormat="1">
      <c r="B100" s="485"/>
      <c r="C100" s="494"/>
      <c r="D100" s="486"/>
      <c r="H100" s="487"/>
      <c r="I100" s="487"/>
      <c r="J100" s="488"/>
      <c r="K100" s="488"/>
      <c r="M100" s="488"/>
      <c r="N100" s="489"/>
      <c r="O100" s="488"/>
      <c r="P100" s="489"/>
      <c r="Q100" s="488"/>
      <c r="R100" s="489"/>
      <c r="S100" s="488"/>
      <c r="T100" s="489"/>
      <c r="U100" s="490"/>
      <c r="Y100" s="488"/>
      <c r="Z100" s="488"/>
      <c r="AA100" s="489"/>
      <c r="AB100" s="488"/>
      <c r="AC100" s="489"/>
      <c r="AD100" s="488"/>
      <c r="AE100" s="489"/>
      <c r="AF100" s="488"/>
      <c r="AG100" s="488"/>
      <c r="AH100" s="488"/>
      <c r="AI100" s="488"/>
      <c r="AJ100" s="492"/>
      <c r="AK100" s="490"/>
      <c r="AM100" s="488"/>
      <c r="AN100" s="488"/>
      <c r="AO100" s="488"/>
      <c r="AP100" s="488"/>
      <c r="AQ100" s="488"/>
      <c r="AR100" s="488"/>
      <c r="AS100" s="488"/>
      <c r="AT100" s="488"/>
      <c r="AU100" s="488"/>
      <c r="AV100" s="488"/>
      <c r="AW100" s="492"/>
      <c r="AX100" s="492"/>
      <c r="AY100" s="492"/>
      <c r="AZ100" s="492"/>
      <c r="BA100" s="492"/>
      <c r="BB100" s="492"/>
      <c r="BC100" s="492"/>
      <c r="BD100" s="492"/>
      <c r="BE100" s="492"/>
      <c r="BF100" s="492"/>
      <c r="BG100" s="492"/>
      <c r="BH100" s="492"/>
      <c r="BI100" s="490"/>
      <c r="BK100" s="488"/>
      <c r="BL100" s="488"/>
      <c r="BM100" s="488"/>
      <c r="BN100" s="488"/>
      <c r="BO100" s="488"/>
      <c r="BP100" s="488"/>
      <c r="BQ100" s="488"/>
      <c r="BR100" s="488"/>
      <c r="BS100" s="453"/>
      <c r="BT100" s="487"/>
      <c r="BU100" s="453"/>
      <c r="BV100" s="488"/>
      <c r="BW100" s="488"/>
      <c r="BX100" s="488"/>
      <c r="BY100" s="488"/>
      <c r="BZ100" s="488"/>
      <c r="CA100" s="488"/>
      <c r="CB100" s="488"/>
      <c r="CC100" s="488"/>
      <c r="CD100" s="453"/>
      <c r="CE100" s="488"/>
      <c r="CF100" s="488"/>
      <c r="CG100" s="453"/>
      <c r="CH100" s="488"/>
      <c r="CI100" s="488"/>
    </row>
    <row r="101" spans="2:87" s="484" customFormat="1">
      <c r="B101" s="485"/>
      <c r="C101" s="494"/>
      <c r="D101" s="486"/>
      <c r="H101" s="487"/>
      <c r="I101" s="487"/>
      <c r="J101" s="488"/>
      <c r="K101" s="488"/>
      <c r="M101" s="488"/>
      <c r="N101" s="489"/>
      <c r="O101" s="488"/>
      <c r="P101" s="489"/>
      <c r="Q101" s="488"/>
      <c r="R101" s="489"/>
      <c r="S101" s="488"/>
      <c r="T101" s="489"/>
      <c r="U101" s="490"/>
      <c r="Y101" s="488"/>
      <c r="Z101" s="488"/>
      <c r="AA101" s="489"/>
      <c r="AB101" s="488"/>
      <c r="AC101" s="489"/>
      <c r="AD101" s="488"/>
      <c r="AE101" s="489"/>
      <c r="AF101" s="488"/>
      <c r="AG101" s="488"/>
      <c r="AH101" s="488"/>
      <c r="AI101" s="488"/>
      <c r="AJ101" s="492"/>
      <c r="AK101" s="490"/>
      <c r="AM101" s="488"/>
      <c r="AN101" s="488"/>
      <c r="AO101" s="488"/>
      <c r="AP101" s="488"/>
      <c r="AQ101" s="488"/>
      <c r="AR101" s="488"/>
      <c r="AS101" s="488"/>
      <c r="AT101" s="488"/>
      <c r="AU101" s="488"/>
      <c r="AV101" s="488"/>
      <c r="AW101" s="492"/>
      <c r="AX101" s="492"/>
      <c r="AY101" s="492"/>
      <c r="AZ101" s="492"/>
      <c r="BA101" s="492"/>
      <c r="BB101" s="492"/>
      <c r="BC101" s="492"/>
      <c r="BD101" s="492"/>
      <c r="BE101" s="492"/>
      <c r="BF101" s="492"/>
      <c r="BG101" s="492"/>
      <c r="BH101" s="492"/>
      <c r="BI101" s="490"/>
      <c r="BK101" s="488"/>
      <c r="BL101" s="488"/>
      <c r="BM101" s="488"/>
      <c r="BN101" s="488"/>
      <c r="BO101" s="488"/>
      <c r="BP101" s="488"/>
      <c r="BQ101" s="488"/>
      <c r="BR101" s="488"/>
      <c r="BS101" s="453"/>
      <c r="BT101" s="487"/>
      <c r="BU101" s="453"/>
      <c r="BV101" s="488"/>
      <c r="BW101" s="488"/>
      <c r="BX101" s="488"/>
      <c r="BY101" s="488"/>
      <c r="BZ101" s="488"/>
      <c r="CA101" s="488"/>
      <c r="CB101" s="488"/>
      <c r="CC101" s="488"/>
      <c r="CD101" s="453"/>
      <c r="CE101" s="488"/>
      <c r="CF101" s="488"/>
      <c r="CG101" s="453"/>
      <c r="CH101" s="488"/>
      <c r="CI101" s="488"/>
    </row>
    <row r="102" spans="2:87" s="484" customFormat="1">
      <c r="B102" s="485"/>
      <c r="C102" s="494"/>
      <c r="D102" s="486"/>
      <c r="H102" s="487"/>
      <c r="I102" s="487"/>
      <c r="J102" s="488"/>
      <c r="K102" s="488"/>
      <c r="M102" s="488"/>
      <c r="N102" s="489"/>
      <c r="O102" s="488"/>
      <c r="P102" s="489"/>
      <c r="Q102" s="488"/>
      <c r="R102" s="489"/>
      <c r="S102" s="488"/>
      <c r="T102" s="489"/>
      <c r="U102" s="490"/>
      <c r="Y102" s="488"/>
      <c r="Z102" s="488"/>
      <c r="AA102" s="489"/>
      <c r="AB102" s="488"/>
      <c r="AC102" s="489"/>
      <c r="AD102" s="488"/>
      <c r="AE102" s="489"/>
      <c r="AF102" s="488"/>
      <c r="AG102" s="488"/>
      <c r="AH102" s="488"/>
      <c r="AI102" s="488"/>
      <c r="AJ102" s="492"/>
      <c r="AK102" s="490"/>
      <c r="AM102" s="488"/>
      <c r="AN102" s="488"/>
      <c r="AO102" s="488"/>
      <c r="AP102" s="488"/>
      <c r="AQ102" s="488"/>
      <c r="AR102" s="488"/>
      <c r="AS102" s="488"/>
      <c r="AT102" s="488"/>
      <c r="AU102" s="488"/>
      <c r="AV102" s="488"/>
      <c r="AW102" s="492"/>
      <c r="AX102" s="492"/>
      <c r="AY102" s="492"/>
      <c r="AZ102" s="492"/>
      <c r="BA102" s="492"/>
      <c r="BB102" s="492"/>
      <c r="BC102" s="492"/>
      <c r="BD102" s="492"/>
      <c r="BE102" s="492"/>
      <c r="BF102" s="492"/>
      <c r="BG102" s="492"/>
      <c r="BH102" s="492"/>
      <c r="BI102" s="490"/>
      <c r="BK102" s="488"/>
      <c r="BL102" s="488"/>
      <c r="BM102" s="488"/>
      <c r="BN102" s="488"/>
      <c r="BO102" s="488"/>
      <c r="BP102" s="488"/>
      <c r="BQ102" s="488"/>
      <c r="BR102" s="488"/>
      <c r="BS102" s="453"/>
      <c r="BT102" s="487"/>
      <c r="BU102" s="453"/>
      <c r="BV102" s="488"/>
      <c r="BW102" s="488"/>
      <c r="BX102" s="488"/>
      <c r="BY102" s="488"/>
      <c r="BZ102" s="488"/>
      <c r="CA102" s="488"/>
      <c r="CB102" s="488"/>
      <c r="CC102" s="488"/>
      <c r="CD102" s="453"/>
      <c r="CE102" s="488"/>
      <c r="CF102" s="488"/>
      <c r="CG102" s="453"/>
      <c r="CH102" s="488"/>
      <c r="CI102" s="488"/>
    </row>
    <row r="103" spans="2:87" s="484" customFormat="1">
      <c r="B103" s="485"/>
      <c r="C103" s="494"/>
      <c r="D103" s="486"/>
      <c r="H103" s="487"/>
      <c r="I103" s="487"/>
      <c r="J103" s="488"/>
      <c r="K103" s="488"/>
      <c r="M103" s="488"/>
      <c r="N103" s="489"/>
      <c r="O103" s="488"/>
      <c r="P103" s="489"/>
      <c r="Q103" s="488"/>
      <c r="R103" s="489"/>
      <c r="S103" s="488"/>
      <c r="T103" s="489"/>
      <c r="U103" s="490"/>
      <c r="Y103" s="488"/>
      <c r="Z103" s="488"/>
      <c r="AA103" s="489"/>
      <c r="AB103" s="488"/>
      <c r="AC103" s="489"/>
      <c r="AD103" s="488"/>
      <c r="AE103" s="489"/>
      <c r="AF103" s="488"/>
      <c r="AG103" s="488"/>
      <c r="AH103" s="488"/>
      <c r="AI103" s="488"/>
      <c r="AJ103" s="492"/>
      <c r="AK103" s="490"/>
      <c r="AM103" s="488"/>
      <c r="AN103" s="488"/>
      <c r="AO103" s="488"/>
      <c r="AP103" s="488"/>
      <c r="AQ103" s="488"/>
      <c r="AR103" s="488"/>
      <c r="AS103" s="488"/>
      <c r="AT103" s="488"/>
      <c r="AU103" s="488"/>
      <c r="AV103" s="488"/>
      <c r="AW103" s="492"/>
      <c r="AX103" s="492"/>
      <c r="AY103" s="492"/>
      <c r="AZ103" s="492"/>
      <c r="BA103" s="492"/>
      <c r="BB103" s="492"/>
      <c r="BC103" s="492"/>
      <c r="BD103" s="492"/>
      <c r="BE103" s="492"/>
      <c r="BF103" s="492"/>
      <c r="BG103" s="492"/>
      <c r="BH103" s="492"/>
      <c r="BI103" s="490"/>
      <c r="BK103" s="488"/>
      <c r="BL103" s="488"/>
      <c r="BM103" s="488"/>
      <c r="BN103" s="488"/>
      <c r="BO103" s="488"/>
      <c r="BP103" s="488"/>
      <c r="BQ103" s="488"/>
      <c r="BR103" s="488"/>
      <c r="BS103" s="453"/>
      <c r="BT103" s="487"/>
      <c r="BU103" s="453"/>
      <c r="BV103" s="488"/>
      <c r="BW103" s="488"/>
      <c r="BX103" s="488"/>
      <c r="BY103" s="488"/>
      <c r="BZ103" s="488"/>
      <c r="CA103" s="488"/>
      <c r="CB103" s="488"/>
      <c r="CC103" s="488"/>
      <c r="CD103" s="453"/>
      <c r="CE103" s="488"/>
      <c r="CF103" s="488"/>
      <c r="CG103" s="453"/>
      <c r="CH103" s="488"/>
      <c r="CI103" s="488"/>
    </row>
    <row r="104" spans="2:87" s="484" customFormat="1">
      <c r="B104" s="485"/>
      <c r="C104" s="494"/>
      <c r="D104" s="486"/>
      <c r="H104" s="487"/>
      <c r="I104" s="487"/>
      <c r="J104" s="488"/>
      <c r="K104" s="488"/>
      <c r="M104" s="488"/>
      <c r="N104" s="489"/>
      <c r="O104" s="488"/>
      <c r="P104" s="489"/>
      <c r="Q104" s="488"/>
      <c r="R104" s="489"/>
      <c r="S104" s="488"/>
      <c r="T104" s="489"/>
      <c r="U104" s="490"/>
      <c r="Y104" s="488"/>
      <c r="Z104" s="488"/>
      <c r="AA104" s="489"/>
      <c r="AB104" s="488"/>
      <c r="AC104" s="489"/>
      <c r="AD104" s="488"/>
      <c r="AE104" s="489"/>
      <c r="AF104" s="488"/>
      <c r="AG104" s="488"/>
      <c r="AH104" s="488"/>
      <c r="AI104" s="488"/>
      <c r="AJ104" s="492"/>
      <c r="AK104" s="490"/>
      <c r="AM104" s="488"/>
      <c r="AN104" s="488"/>
      <c r="AO104" s="488"/>
      <c r="AP104" s="488"/>
      <c r="AQ104" s="488"/>
      <c r="AR104" s="488"/>
      <c r="AS104" s="488"/>
      <c r="AT104" s="488"/>
      <c r="AU104" s="488"/>
      <c r="AV104" s="488"/>
      <c r="AW104" s="492"/>
      <c r="AX104" s="492"/>
      <c r="AY104" s="492"/>
      <c r="AZ104" s="492"/>
      <c r="BA104" s="492"/>
      <c r="BB104" s="492"/>
      <c r="BC104" s="492"/>
      <c r="BD104" s="492"/>
      <c r="BE104" s="492"/>
      <c r="BF104" s="492"/>
      <c r="BG104" s="492"/>
      <c r="BH104" s="492"/>
      <c r="BI104" s="490"/>
      <c r="BK104" s="488"/>
      <c r="BL104" s="488"/>
      <c r="BM104" s="488"/>
      <c r="BN104" s="488"/>
      <c r="BO104" s="488"/>
      <c r="BP104" s="488"/>
      <c r="BQ104" s="488"/>
      <c r="BR104" s="488"/>
      <c r="BS104" s="453"/>
      <c r="BT104" s="487"/>
      <c r="BU104" s="453"/>
      <c r="BV104" s="488"/>
      <c r="BW104" s="488"/>
      <c r="BX104" s="488"/>
      <c r="BY104" s="488"/>
      <c r="BZ104" s="488"/>
      <c r="CA104" s="488"/>
      <c r="CB104" s="488"/>
      <c r="CC104" s="488"/>
      <c r="CD104" s="453"/>
      <c r="CE104" s="488"/>
      <c r="CF104" s="488"/>
      <c r="CG104" s="453"/>
      <c r="CH104" s="488"/>
      <c r="CI104" s="488"/>
    </row>
    <row r="105" spans="2:87" s="484" customFormat="1">
      <c r="B105" s="485"/>
      <c r="C105" s="494"/>
      <c r="D105" s="486"/>
      <c r="H105" s="487"/>
      <c r="I105" s="487"/>
      <c r="J105" s="488"/>
      <c r="K105" s="488"/>
      <c r="M105" s="488"/>
      <c r="N105" s="489"/>
      <c r="O105" s="488"/>
      <c r="P105" s="489"/>
      <c r="Q105" s="488"/>
      <c r="R105" s="489"/>
      <c r="S105" s="488"/>
      <c r="T105" s="489"/>
      <c r="U105" s="490"/>
      <c r="Y105" s="488"/>
      <c r="Z105" s="488"/>
      <c r="AA105" s="489"/>
      <c r="AB105" s="488"/>
      <c r="AC105" s="489"/>
      <c r="AD105" s="488"/>
      <c r="AE105" s="489"/>
      <c r="AF105" s="488"/>
      <c r="AG105" s="488"/>
      <c r="AH105" s="488"/>
      <c r="AI105" s="488"/>
      <c r="AJ105" s="492"/>
      <c r="AK105" s="490"/>
      <c r="AM105" s="488"/>
      <c r="AN105" s="488"/>
      <c r="AO105" s="488"/>
      <c r="AP105" s="488"/>
      <c r="AQ105" s="488"/>
      <c r="AR105" s="488"/>
      <c r="AS105" s="488"/>
      <c r="AT105" s="488"/>
      <c r="AU105" s="488"/>
      <c r="AV105" s="488"/>
      <c r="AW105" s="492"/>
      <c r="AX105" s="492"/>
      <c r="AY105" s="492"/>
      <c r="AZ105" s="492"/>
      <c r="BA105" s="492"/>
      <c r="BB105" s="492"/>
      <c r="BC105" s="492"/>
      <c r="BD105" s="492"/>
      <c r="BE105" s="492"/>
      <c r="BF105" s="492"/>
      <c r="BG105" s="492"/>
      <c r="BH105" s="492"/>
      <c r="BI105" s="490"/>
      <c r="BK105" s="488"/>
      <c r="BL105" s="488"/>
      <c r="BM105" s="488"/>
      <c r="BN105" s="488"/>
      <c r="BO105" s="488"/>
      <c r="BP105" s="488"/>
      <c r="BQ105" s="488"/>
      <c r="BR105" s="488"/>
      <c r="BS105" s="453"/>
      <c r="BT105" s="487"/>
      <c r="BU105" s="453"/>
      <c r="BV105" s="488"/>
      <c r="BW105" s="488"/>
      <c r="BX105" s="488"/>
      <c r="BY105" s="488"/>
      <c r="BZ105" s="488"/>
      <c r="CA105" s="488"/>
      <c r="CB105" s="488"/>
      <c r="CC105" s="488"/>
      <c r="CD105" s="453"/>
      <c r="CE105" s="488"/>
      <c r="CF105" s="488"/>
      <c r="CG105" s="453"/>
      <c r="CH105" s="488"/>
      <c r="CI105" s="488"/>
    </row>
    <row r="106" spans="2:87" s="484" customFormat="1">
      <c r="B106" s="485"/>
      <c r="C106" s="494"/>
      <c r="D106" s="486"/>
      <c r="H106" s="487"/>
      <c r="I106" s="487"/>
      <c r="J106" s="488"/>
      <c r="K106" s="488"/>
      <c r="M106" s="488"/>
      <c r="N106" s="489"/>
      <c r="O106" s="488"/>
      <c r="P106" s="489"/>
      <c r="Q106" s="488"/>
      <c r="R106" s="489"/>
      <c r="S106" s="488"/>
      <c r="T106" s="489"/>
      <c r="U106" s="490"/>
      <c r="Y106" s="488"/>
      <c r="Z106" s="488"/>
      <c r="AA106" s="489"/>
      <c r="AB106" s="488"/>
      <c r="AC106" s="489"/>
      <c r="AD106" s="488"/>
      <c r="AE106" s="489"/>
      <c r="AF106" s="488"/>
      <c r="AG106" s="488"/>
      <c r="AH106" s="488"/>
      <c r="AI106" s="488"/>
      <c r="AJ106" s="492"/>
      <c r="AK106" s="490"/>
      <c r="AM106" s="488"/>
      <c r="AN106" s="488"/>
      <c r="AO106" s="488"/>
      <c r="AP106" s="488"/>
      <c r="AQ106" s="488"/>
      <c r="AR106" s="488"/>
      <c r="AS106" s="488"/>
      <c r="AT106" s="488"/>
      <c r="AU106" s="488"/>
      <c r="AV106" s="488"/>
      <c r="AW106" s="492"/>
      <c r="AX106" s="492"/>
      <c r="AY106" s="492"/>
      <c r="AZ106" s="492"/>
      <c r="BA106" s="492"/>
      <c r="BB106" s="492"/>
      <c r="BC106" s="492"/>
      <c r="BD106" s="492"/>
      <c r="BE106" s="492"/>
      <c r="BF106" s="492"/>
      <c r="BG106" s="492"/>
      <c r="BH106" s="492"/>
      <c r="BI106" s="490"/>
      <c r="BK106" s="488"/>
      <c r="BL106" s="488"/>
      <c r="BM106" s="488"/>
      <c r="BN106" s="488"/>
      <c r="BO106" s="488"/>
      <c r="BP106" s="488"/>
      <c r="BQ106" s="488"/>
      <c r="BR106" s="488"/>
      <c r="BS106" s="453"/>
      <c r="BT106" s="487"/>
      <c r="BU106" s="453"/>
      <c r="BV106" s="488"/>
      <c r="BW106" s="488"/>
      <c r="BX106" s="488"/>
      <c r="BY106" s="488"/>
      <c r="BZ106" s="488"/>
      <c r="CA106" s="488"/>
      <c r="CB106" s="488"/>
      <c r="CC106" s="488"/>
      <c r="CD106" s="453"/>
      <c r="CE106" s="488"/>
      <c r="CF106" s="488"/>
      <c r="CG106" s="453"/>
      <c r="CH106" s="488"/>
      <c r="CI106" s="488"/>
    </row>
    <row r="107" spans="2:87" s="484" customFormat="1">
      <c r="B107" s="485"/>
      <c r="C107" s="494"/>
      <c r="D107" s="486"/>
      <c r="H107" s="487"/>
      <c r="I107" s="487"/>
      <c r="J107" s="488"/>
      <c r="K107" s="488"/>
      <c r="M107" s="488"/>
      <c r="N107" s="489"/>
      <c r="O107" s="488"/>
      <c r="P107" s="489"/>
      <c r="Q107" s="488"/>
      <c r="R107" s="489"/>
      <c r="S107" s="488"/>
      <c r="T107" s="489"/>
      <c r="U107" s="490"/>
      <c r="Y107" s="488"/>
      <c r="Z107" s="488"/>
      <c r="AA107" s="489"/>
      <c r="AB107" s="488"/>
      <c r="AC107" s="489"/>
      <c r="AD107" s="488"/>
      <c r="AE107" s="489"/>
      <c r="AF107" s="488"/>
      <c r="AG107" s="488"/>
      <c r="AH107" s="488"/>
      <c r="AI107" s="488"/>
      <c r="AJ107" s="492"/>
      <c r="AK107" s="490"/>
      <c r="AM107" s="488"/>
      <c r="AN107" s="488"/>
      <c r="AO107" s="488"/>
      <c r="AP107" s="488"/>
      <c r="AQ107" s="488"/>
      <c r="AR107" s="488"/>
      <c r="AS107" s="488"/>
      <c r="AT107" s="488"/>
      <c r="AU107" s="488"/>
      <c r="AV107" s="488"/>
      <c r="AW107" s="492"/>
      <c r="AX107" s="492"/>
      <c r="AY107" s="492"/>
      <c r="AZ107" s="492"/>
      <c r="BA107" s="492"/>
      <c r="BB107" s="492"/>
      <c r="BC107" s="492"/>
      <c r="BD107" s="492"/>
      <c r="BE107" s="492"/>
      <c r="BF107" s="492"/>
      <c r="BG107" s="492"/>
      <c r="BH107" s="492"/>
      <c r="BI107" s="490"/>
      <c r="BK107" s="488"/>
      <c r="BL107" s="488"/>
      <c r="BM107" s="488"/>
      <c r="BN107" s="488"/>
      <c r="BO107" s="488"/>
      <c r="BP107" s="488"/>
      <c r="BQ107" s="488"/>
      <c r="BR107" s="488"/>
      <c r="BS107" s="453"/>
      <c r="BT107" s="487"/>
      <c r="BU107" s="453"/>
      <c r="BV107" s="488"/>
      <c r="BW107" s="488"/>
      <c r="BX107" s="488"/>
      <c r="BY107" s="488"/>
      <c r="BZ107" s="488"/>
      <c r="CA107" s="488"/>
      <c r="CB107" s="488"/>
      <c r="CC107" s="488"/>
      <c r="CD107" s="453"/>
      <c r="CE107" s="488"/>
      <c r="CF107" s="488"/>
      <c r="CG107" s="453"/>
      <c r="CH107" s="488"/>
      <c r="CI107" s="488"/>
    </row>
    <row r="108" spans="2:87" s="484" customFormat="1">
      <c r="B108" s="485"/>
      <c r="C108" s="494"/>
      <c r="D108" s="486"/>
      <c r="H108" s="487"/>
      <c r="I108" s="487"/>
      <c r="J108" s="488"/>
      <c r="K108" s="488"/>
      <c r="M108" s="488"/>
      <c r="N108" s="489"/>
      <c r="O108" s="488"/>
      <c r="P108" s="489"/>
      <c r="Q108" s="488"/>
      <c r="R108" s="489"/>
      <c r="S108" s="488"/>
      <c r="T108" s="489"/>
      <c r="U108" s="490"/>
      <c r="Y108" s="488"/>
      <c r="Z108" s="488"/>
      <c r="AA108" s="489"/>
      <c r="AB108" s="488"/>
      <c r="AC108" s="489"/>
      <c r="AD108" s="488"/>
      <c r="AE108" s="489"/>
      <c r="AF108" s="488"/>
      <c r="AG108" s="488"/>
      <c r="AH108" s="488"/>
      <c r="AI108" s="488"/>
      <c r="AJ108" s="492"/>
      <c r="AK108" s="490"/>
      <c r="AM108" s="488"/>
      <c r="AN108" s="488"/>
      <c r="AO108" s="488"/>
      <c r="AP108" s="488"/>
      <c r="AQ108" s="488"/>
      <c r="AR108" s="488"/>
      <c r="AS108" s="488"/>
      <c r="AT108" s="488"/>
      <c r="AU108" s="488"/>
      <c r="AV108" s="488"/>
      <c r="AW108" s="492"/>
      <c r="AX108" s="492"/>
      <c r="AY108" s="492"/>
      <c r="AZ108" s="492"/>
      <c r="BA108" s="492"/>
      <c r="BB108" s="492"/>
      <c r="BC108" s="492"/>
      <c r="BD108" s="492"/>
      <c r="BE108" s="492"/>
      <c r="BF108" s="492"/>
      <c r="BG108" s="492"/>
      <c r="BH108" s="492"/>
      <c r="BI108" s="490"/>
      <c r="BK108" s="488"/>
      <c r="BL108" s="488"/>
      <c r="BM108" s="488"/>
      <c r="BN108" s="488"/>
      <c r="BO108" s="488"/>
      <c r="BP108" s="488"/>
      <c r="BQ108" s="488"/>
      <c r="BR108" s="488"/>
      <c r="BS108" s="453"/>
      <c r="BT108" s="487"/>
      <c r="BU108" s="453"/>
      <c r="BV108" s="488"/>
      <c r="BW108" s="488"/>
      <c r="BX108" s="488"/>
      <c r="BY108" s="488"/>
      <c r="BZ108" s="488"/>
      <c r="CA108" s="488"/>
      <c r="CB108" s="488"/>
      <c r="CC108" s="488"/>
      <c r="CD108" s="453"/>
      <c r="CE108" s="488"/>
      <c r="CF108" s="488"/>
      <c r="CG108" s="453"/>
      <c r="CH108" s="488"/>
      <c r="CI108" s="488"/>
    </row>
    <row r="109" spans="2:87" s="484" customFormat="1">
      <c r="B109" s="485"/>
      <c r="C109" s="494"/>
      <c r="D109" s="486"/>
      <c r="H109" s="487"/>
      <c r="I109" s="487"/>
      <c r="J109" s="488"/>
      <c r="K109" s="488"/>
      <c r="M109" s="488"/>
      <c r="N109" s="489"/>
      <c r="O109" s="488"/>
      <c r="P109" s="489"/>
      <c r="Q109" s="488"/>
      <c r="R109" s="489"/>
      <c r="S109" s="488"/>
      <c r="T109" s="489"/>
      <c r="U109" s="490"/>
      <c r="Y109" s="488"/>
      <c r="Z109" s="488"/>
      <c r="AA109" s="489"/>
      <c r="AB109" s="488"/>
      <c r="AC109" s="489"/>
      <c r="AD109" s="488"/>
      <c r="AE109" s="489"/>
      <c r="AF109" s="488"/>
      <c r="AG109" s="488"/>
      <c r="AH109" s="488"/>
      <c r="AI109" s="488"/>
      <c r="AJ109" s="492"/>
      <c r="AK109" s="490"/>
      <c r="AM109" s="488"/>
      <c r="AN109" s="488"/>
      <c r="AO109" s="488"/>
      <c r="AP109" s="488"/>
      <c r="AQ109" s="488"/>
      <c r="AR109" s="488"/>
      <c r="AS109" s="488"/>
      <c r="AT109" s="488"/>
      <c r="AU109" s="488"/>
      <c r="AV109" s="488"/>
      <c r="AW109" s="492"/>
      <c r="AX109" s="492"/>
      <c r="AY109" s="492"/>
      <c r="AZ109" s="492"/>
      <c r="BA109" s="492"/>
      <c r="BB109" s="492"/>
      <c r="BC109" s="492"/>
      <c r="BD109" s="492"/>
      <c r="BE109" s="492"/>
      <c r="BF109" s="492"/>
      <c r="BG109" s="492"/>
      <c r="BH109" s="492"/>
      <c r="BI109" s="490"/>
      <c r="BK109" s="488"/>
      <c r="BL109" s="488"/>
      <c r="BM109" s="488"/>
      <c r="BN109" s="488"/>
      <c r="BO109" s="488"/>
      <c r="BP109" s="488"/>
      <c r="BQ109" s="488"/>
      <c r="BR109" s="488"/>
      <c r="BS109" s="453"/>
      <c r="BT109" s="487"/>
      <c r="BU109" s="453"/>
      <c r="BV109" s="488"/>
      <c r="BW109" s="488"/>
      <c r="BX109" s="488"/>
      <c r="BY109" s="488"/>
      <c r="BZ109" s="488"/>
      <c r="CA109" s="488"/>
      <c r="CB109" s="488"/>
      <c r="CC109" s="488"/>
      <c r="CD109" s="453"/>
      <c r="CE109" s="488"/>
      <c r="CF109" s="488"/>
      <c r="CG109" s="453"/>
      <c r="CH109" s="488"/>
      <c r="CI109" s="488"/>
    </row>
    <row r="110" spans="2:87" s="484" customFormat="1">
      <c r="B110" s="485"/>
      <c r="C110" s="494"/>
      <c r="D110" s="486"/>
      <c r="H110" s="487"/>
      <c r="I110" s="487"/>
      <c r="J110" s="488"/>
      <c r="K110" s="488"/>
      <c r="M110" s="488"/>
      <c r="N110" s="489"/>
      <c r="O110" s="488"/>
      <c r="P110" s="489"/>
      <c r="Q110" s="488"/>
      <c r="R110" s="489"/>
      <c r="S110" s="488"/>
      <c r="T110" s="489"/>
      <c r="U110" s="490"/>
      <c r="Y110" s="488"/>
      <c r="Z110" s="488"/>
      <c r="AA110" s="489"/>
      <c r="AB110" s="488"/>
      <c r="AC110" s="489"/>
      <c r="AD110" s="488"/>
      <c r="AE110" s="489"/>
      <c r="AF110" s="488"/>
      <c r="AG110" s="488"/>
      <c r="AH110" s="488"/>
      <c r="AI110" s="488"/>
      <c r="AJ110" s="492"/>
      <c r="AK110" s="490"/>
      <c r="AM110" s="488"/>
      <c r="AN110" s="488"/>
      <c r="AO110" s="488"/>
      <c r="AP110" s="488"/>
      <c r="AQ110" s="488"/>
      <c r="AR110" s="488"/>
      <c r="AS110" s="488"/>
      <c r="AT110" s="488"/>
      <c r="AU110" s="488"/>
      <c r="AV110" s="488"/>
      <c r="AW110" s="492"/>
      <c r="AX110" s="492"/>
      <c r="AY110" s="492"/>
      <c r="AZ110" s="492"/>
      <c r="BA110" s="492"/>
      <c r="BB110" s="492"/>
      <c r="BC110" s="492"/>
      <c r="BD110" s="492"/>
      <c r="BE110" s="492"/>
      <c r="BF110" s="492"/>
      <c r="BG110" s="492"/>
      <c r="BH110" s="492"/>
      <c r="BI110" s="490"/>
      <c r="BK110" s="488"/>
      <c r="BL110" s="488"/>
      <c r="BM110" s="488"/>
      <c r="BN110" s="488"/>
      <c r="BO110" s="488"/>
      <c r="BP110" s="488"/>
      <c r="BQ110" s="488"/>
      <c r="BR110" s="488"/>
      <c r="BS110" s="453"/>
      <c r="BT110" s="487"/>
      <c r="BU110" s="453"/>
      <c r="BV110" s="488"/>
      <c r="BW110" s="488"/>
      <c r="BX110" s="488"/>
      <c r="BY110" s="488"/>
      <c r="BZ110" s="488"/>
      <c r="CA110" s="488"/>
      <c r="CB110" s="488"/>
      <c r="CC110" s="488"/>
      <c r="CD110" s="453"/>
      <c r="CE110" s="488"/>
      <c r="CF110" s="488"/>
      <c r="CG110" s="453"/>
      <c r="CH110" s="488"/>
      <c r="CI110" s="488"/>
    </row>
    <row r="111" spans="2:87" s="484" customFormat="1">
      <c r="B111" s="485"/>
      <c r="C111" s="494"/>
      <c r="D111" s="486"/>
      <c r="H111" s="487"/>
      <c r="I111" s="487"/>
      <c r="J111" s="488"/>
      <c r="K111" s="488"/>
      <c r="M111" s="488"/>
      <c r="N111" s="489"/>
      <c r="O111" s="488"/>
      <c r="P111" s="489"/>
      <c r="Q111" s="488"/>
      <c r="R111" s="489"/>
      <c r="S111" s="488"/>
      <c r="T111" s="489"/>
      <c r="U111" s="490"/>
      <c r="Y111" s="488"/>
      <c r="Z111" s="488"/>
      <c r="AA111" s="489"/>
      <c r="AB111" s="488"/>
      <c r="AC111" s="489"/>
      <c r="AD111" s="488"/>
      <c r="AE111" s="489"/>
      <c r="AF111" s="488"/>
      <c r="AG111" s="488"/>
      <c r="AH111" s="488"/>
      <c r="AI111" s="488"/>
      <c r="AJ111" s="492"/>
      <c r="AK111" s="490"/>
      <c r="AM111" s="488"/>
      <c r="AN111" s="488"/>
      <c r="AO111" s="488"/>
      <c r="AP111" s="488"/>
      <c r="AQ111" s="488"/>
      <c r="AR111" s="488"/>
      <c r="AS111" s="488"/>
      <c r="AT111" s="488"/>
      <c r="AU111" s="488"/>
      <c r="AV111" s="488"/>
      <c r="AW111" s="492"/>
      <c r="AX111" s="492"/>
      <c r="AY111" s="492"/>
      <c r="AZ111" s="492"/>
      <c r="BA111" s="492"/>
      <c r="BB111" s="492"/>
      <c r="BC111" s="492"/>
      <c r="BD111" s="492"/>
      <c r="BE111" s="492"/>
      <c r="BF111" s="492"/>
      <c r="BG111" s="492"/>
      <c r="BH111" s="492"/>
      <c r="BI111" s="490"/>
      <c r="BK111" s="488"/>
      <c r="BL111" s="488"/>
      <c r="BM111" s="488"/>
      <c r="BN111" s="488"/>
      <c r="BO111" s="488"/>
      <c r="BP111" s="488"/>
      <c r="BQ111" s="488"/>
      <c r="BR111" s="488"/>
      <c r="BS111" s="453"/>
      <c r="BT111" s="487"/>
      <c r="BU111" s="453"/>
      <c r="BV111" s="488"/>
      <c r="BW111" s="488"/>
      <c r="BX111" s="488"/>
      <c r="BY111" s="488"/>
      <c r="BZ111" s="488"/>
      <c r="CA111" s="488"/>
      <c r="CB111" s="488"/>
      <c r="CC111" s="488"/>
      <c r="CD111" s="453"/>
      <c r="CE111" s="488"/>
      <c r="CF111" s="488"/>
      <c r="CG111" s="453"/>
      <c r="CH111" s="488"/>
      <c r="CI111" s="488"/>
    </row>
    <row r="112" spans="2:87" s="484" customFormat="1">
      <c r="B112" s="485"/>
      <c r="C112" s="494"/>
      <c r="D112" s="486"/>
      <c r="H112" s="487"/>
      <c r="I112" s="487"/>
      <c r="J112" s="488"/>
      <c r="K112" s="488"/>
      <c r="M112" s="488"/>
      <c r="N112" s="489"/>
      <c r="O112" s="488"/>
      <c r="P112" s="489"/>
      <c r="Q112" s="488"/>
      <c r="R112" s="489"/>
      <c r="S112" s="488"/>
      <c r="T112" s="489"/>
      <c r="U112" s="490"/>
      <c r="Y112" s="488"/>
      <c r="Z112" s="488"/>
      <c r="AA112" s="489"/>
      <c r="AB112" s="488"/>
      <c r="AC112" s="489"/>
      <c r="AD112" s="488"/>
      <c r="AE112" s="489"/>
      <c r="AF112" s="488"/>
      <c r="AG112" s="488"/>
      <c r="AH112" s="488"/>
      <c r="AI112" s="488"/>
      <c r="AJ112" s="492"/>
      <c r="AK112" s="490"/>
      <c r="AM112" s="488"/>
      <c r="AN112" s="488"/>
      <c r="AO112" s="488"/>
      <c r="AP112" s="488"/>
      <c r="AQ112" s="488"/>
      <c r="AR112" s="488"/>
      <c r="AS112" s="488"/>
      <c r="AT112" s="488"/>
      <c r="AU112" s="488"/>
      <c r="AV112" s="488"/>
      <c r="AW112" s="492"/>
      <c r="AX112" s="492"/>
      <c r="AY112" s="492"/>
      <c r="AZ112" s="492"/>
      <c r="BA112" s="492"/>
      <c r="BB112" s="492"/>
      <c r="BC112" s="492"/>
      <c r="BD112" s="492"/>
      <c r="BE112" s="492"/>
      <c r="BF112" s="492"/>
      <c r="BG112" s="492"/>
      <c r="BH112" s="492"/>
      <c r="BI112" s="490"/>
      <c r="BK112" s="488"/>
      <c r="BL112" s="488"/>
      <c r="BM112" s="488"/>
      <c r="BN112" s="488"/>
      <c r="BO112" s="488"/>
      <c r="BP112" s="488"/>
      <c r="BQ112" s="488"/>
      <c r="BR112" s="488"/>
      <c r="BS112" s="453"/>
      <c r="BT112" s="487"/>
      <c r="BU112" s="453"/>
      <c r="BV112" s="488"/>
      <c r="BW112" s="488"/>
      <c r="BX112" s="488"/>
      <c r="BY112" s="488"/>
      <c r="BZ112" s="488"/>
      <c r="CA112" s="488"/>
      <c r="CB112" s="488"/>
      <c r="CC112" s="488"/>
      <c r="CD112" s="453"/>
      <c r="CE112" s="488"/>
      <c r="CF112" s="488"/>
      <c r="CG112" s="453"/>
      <c r="CH112" s="488"/>
      <c r="CI112" s="488"/>
    </row>
    <row r="113" spans="2:87" s="484" customFormat="1">
      <c r="B113" s="485"/>
      <c r="C113" s="494"/>
      <c r="D113" s="486"/>
      <c r="H113" s="487"/>
      <c r="I113" s="487"/>
      <c r="J113" s="488"/>
      <c r="K113" s="488"/>
      <c r="M113" s="488"/>
      <c r="N113" s="489"/>
      <c r="O113" s="488"/>
      <c r="P113" s="489"/>
      <c r="Q113" s="488"/>
      <c r="R113" s="489"/>
      <c r="S113" s="488"/>
      <c r="T113" s="489"/>
      <c r="U113" s="490"/>
      <c r="Y113" s="488"/>
      <c r="Z113" s="488"/>
      <c r="AA113" s="489"/>
      <c r="AB113" s="488"/>
      <c r="AC113" s="489"/>
      <c r="AD113" s="488"/>
      <c r="AE113" s="489"/>
      <c r="AF113" s="488"/>
      <c r="AG113" s="488"/>
      <c r="AH113" s="488"/>
      <c r="AI113" s="488"/>
      <c r="AJ113" s="492"/>
      <c r="AK113" s="490"/>
      <c r="AM113" s="488"/>
      <c r="AN113" s="488"/>
      <c r="AO113" s="488"/>
      <c r="AP113" s="488"/>
      <c r="AQ113" s="488"/>
      <c r="AR113" s="488"/>
      <c r="AS113" s="488"/>
      <c r="AT113" s="488"/>
      <c r="AU113" s="488"/>
      <c r="AV113" s="488"/>
      <c r="AW113" s="492"/>
      <c r="AX113" s="492"/>
      <c r="AY113" s="492"/>
      <c r="AZ113" s="492"/>
      <c r="BA113" s="492"/>
      <c r="BB113" s="492"/>
      <c r="BC113" s="492"/>
      <c r="BD113" s="492"/>
      <c r="BE113" s="492"/>
      <c r="BF113" s="492"/>
      <c r="BG113" s="492"/>
      <c r="BH113" s="492"/>
      <c r="BI113" s="490"/>
      <c r="BK113" s="488"/>
      <c r="BL113" s="488"/>
      <c r="BM113" s="488"/>
      <c r="BN113" s="488"/>
      <c r="BO113" s="488"/>
      <c r="BP113" s="488"/>
      <c r="BQ113" s="488"/>
      <c r="BR113" s="488"/>
      <c r="BS113" s="453"/>
      <c r="BT113" s="487"/>
      <c r="BU113" s="453"/>
      <c r="BV113" s="488"/>
      <c r="BW113" s="488"/>
      <c r="BX113" s="488"/>
      <c r="BY113" s="488"/>
      <c r="BZ113" s="488"/>
      <c r="CA113" s="488"/>
      <c r="CB113" s="488"/>
      <c r="CC113" s="488"/>
      <c r="CD113" s="453"/>
      <c r="CE113" s="488"/>
      <c r="CF113" s="488"/>
      <c r="CG113" s="453"/>
      <c r="CH113" s="488"/>
      <c r="CI113" s="488"/>
    </row>
    <row r="114" spans="2:87" s="484" customFormat="1">
      <c r="B114" s="485"/>
      <c r="C114" s="494"/>
      <c r="D114" s="486"/>
      <c r="H114" s="487"/>
      <c r="I114" s="487"/>
      <c r="J114" s="488"/>
      <c r="K114" s="488"/>
      <c r="M114" s="488"/>
      <c r="N114" s="489"/>
      <c r="O114" s="488"/>
      <c r="P114" s="489"/>
      <c r="Q114" s="488"/>
      <c r="R114" s="489"/>
      <c r="S114" s="488"/>
      <c r="T114" s="489"/>
      <c r="U114" s="490"/>
      <c r="Y114" s="488"/>
      <c r="Z114" s="488"/>
      <c r="AA114" s="489"/>
      <c r="AB114" s="488"/>
      <c r="AC114" s="489"/>
      <c r="AD114" s="488"/>
      <c r="AE114" s="489"/>
      <c r="AF114" s="488"/>
      <c r="AG114" s="488"/>
      <c r="AH114" s="488"/>
      <c r="AI114" s="488"/>
      <c r="AJ114" s="492"/>
      <c r="AK114" s="490"/>
      <c r="AM114" s="488"/>
      <c r="AN114" s="488"/>
      <c r="AO114" s="488"/>
      <c r="AP114" s="488"/>
      <c r="AQ114" s="488"/>
      <c r="AR114" s="488"/>
      <c r="AS114" s="488"/>
      <c r="AT114" s="488"/>
      <c r="AU114" s="488"/>
      <c r="AV114" s="488"/>
      <c r="AW114" s="492"/>
      <c r="AX114" s="492"/>
      <c r="AY114" s="492"/>
      <c r="AZ114" s="492"/>
      <c r="BA114" s="492"/>
      <c r="BB114" s="492"/>
      <c r="BC114" s="492"/>
      <c r="BD114" s="492"/>
      <c r="BE114" s="492"/>
      <c r="BF114" s="492"/>
      <c r="BG114" s="492"/>
      <c r="BH114" s="492"/>
      <c r="BI114" s="490"/>
      <c r="BK114" s="488"/>
      <c r="BL114" s="488"/>
      <c r="BM114" s="488"/>
      <c r="BN114" s="488"/>
      <c r="BO114" s="488"/>
      <c r="BP114" s="488"/>
      <c r="BQ114" s="488"/>
      <c r="BR114" s="488"/>
      <c r="BS114" s="453"/>
      <c r="BT114" s="487"/>
      <c r="BU114" s="453"/>
      <c r="BV114" s="488"/>
      <c r="BW114" s="488"/>
      <c r="BX114" s="488"/>
      <c r="BY114" s="488"/>
      <c r="BZ114" s="488"/>
      <c r="CA114" s="488"/>
      <c r="CB114" s="488"/>
      <c r="CC114" s="488"/>
      <c r="CD114" s="453"/>
      <c r="CE114" s="488"/>
      <c r="CF114" s="488"/>
      <c r="CG114" s="453"/>
      <c r="CH114" s="488"/>
      <c r="CI114" s="488"/>
    </row>
    <row r="115" spans="2:87" s="484" customFormat="1">
      <c r="B115" s="485"/>
      <c r="C115" s="494"/>
      <c r="D115" s="486"/>
      <c r="H115" s="487"/>
      <c r="I115" s="487"/>
      <c r="J115" s="488"/>
      <c r="K115" s="488"/>
      <c r="M115" s="488"/>
      <c r="N115" s="489"/>
      <c r="O115" s="488"/>
      <c r="P115" s="489"/>
      <c r="Q115" s="488"/>
      <c r="R115" s="489"/>
      <c r="S115" s="488"/>
      <c r="T115" s="489"/>
      <c r="U115" s="490"/>
      <c r="Y115" s="488"/>
      <c r="Z115" s="488"/>
      <c r="AA115" s="489"/>
      <c r="AB115" s="488"/>
      <c r="AC115" s="489"/>
      <c r="AD115" s="488"/>
      <c r="AE115" s="489"/>
      <c r="AF115" s="488"/>
      <c r="AG115" s="488"/>
      <c r="AH115" s="488"/>
      <c r="AI115" s="488"/>
      <c r="AJ115" s="492"/>
      <c r="AK115" s="490"/>
      <c r="AM115" s="488"/>
      <c r="AN115" s="488"/>
      <c r="AO115" s="488"/>
      <c r="AP115" s="488"/>
      <c r="AQ115" s="488"/>
      <c r="AR115" s="488"/>
      <c r="AS115" s="488"/>
      <c r="AT115" s="488"/>
      <c r="AU115" s="488"/>
      <c r="AV115" s="488"/>
      <c r="AW115" s="492"/>
      <c r="AX115" s="492"/>
      <c r="AY115" s="492"/>
      <c r="AZ115" s="492"/>
      <c r="BA115" s="492"/>
      <c r="BB115" s="492"/>
      <c r="BC115" s="492"/>
      <c r="BD115" s="492"/>
      <c r="BE115" s="492"/>
      <c r="BF115" s="492"/>
      <c r="BG115" s="492"/>
      <c r="BH115" s="492"/>
      <c r="BI115" s="490"/>
      <c r="BK115" s="488"/>
      <c r="BL115" s="488"/>
      <c r="BM115" s="488"/>
      <c r="BN115" s="488"/>
      <c r="BO115" s="488"/>
      <c r="BP115" s="488"/>
      <c r="BQ115" s="488"/>
      <c r="BR115" s="488"/>
      <c r="BS115" s="453"/>
      <c r="BT115" s="487"/>
      <c r="BU115" s="453"/>
      <c r="BV115" s="488"/>
      <c r="BW115" s="488"/>
      <c r="BX115" s="488"/>
      <c r="BY115" s="488"/>
      <c r="BZ115" s="488"/>
      <c r="CA115" s="488"/>
      <c r="CB115" s="488"/>
      <c r="CC115" s="488"/>
      <c r="CD115" s="453"/>
      <c r="CE115" s="488"/>
      <c r="CF115" s="488"/>
      <c r="CG115" s="453"/>
      <c r="CH115" s="488"/>
      <c r="CI115" s="488"/>
    </row>
    <row r="116" spans="2:87" s="484" customFormat="1">
      <c r="B116" s="485"/>
      <c r="C116" s="494"/>
      <c r="D116" s="486"/>
      <c r="H116" s="487"/>
      <c r="I116" s="487"/>
      <c r="J116" s="488"/>
      <c r="K116" s="488"/>
      <c r="M116" s="488"/>
      <c r="N116" s="489"/>
      <c r="O116" s="488"/>
      <c r="P116" s="489"/>
      <c r="Q116" s="488"/>
      <c r="R116" s="489"/>
      <c r="S116" s="488"/>
      <c r="T116" s="489"/>
      <c r="U116" s="490"/>
      <c r="Y116" s="488"/>
      <c r="Z116" s="488"/>
      <c r="AA116" s="489"/>
      <c r="AB116" s="488"/>
      <c r="AC116" s="489"/>
      <c r="AD116" s="488"/>
      <c r="AE116" s="489"/>
      <c r="AF116" s="488"/>
      <c r="AG116" s="488"/>
      <c r="AH116" s="488"/>
      <c r="AI116" s="488"/>
      <c r="AJ116" s="492"/>
      <c r="AK116" s="490"/>
      <c r="AM116" s="488"/>
      <c r="AN116" s="488"/>
      <c r="AO116" s="488"/>
      <c r="AP116" s="488"/>
      <c r="AQ116" s="488"/>
      <c r="AR116" s="488"/>
      <c r="AS116" s="488"/>
      <c r="AT116" s="488"/>
      <c r="AU116" s="488"/>
      <c r="AV116" s="488"/>
      <c r="AW116" s="492"/>
      <c r="AX116" s="492"/>
      <c r="AY116" s="492"/>
      <c r="AZ116" s="492"/>
      <c r="BA116" s="492"/>
      <c r="BB116" s="492"/>
      <c r="BC116" s="492"/>
      <c r="BD116" s="492"/>
      <c r="BE116" s="492"/>
      <c r="BF116" s="492"/>
      <c r="BG116" s="492"/>
      <c r="BH116" s="492"/>
      <c r="BI116" s="490"/>
      <c r="BK116" s="488"/>
      <c r="BL116" s="488"/>
      <c r="BM116" s="488"/>
      <c r="BN116" s="488"/>
      <c r="BO116" s="488"/>
      <c r="BP116" s="488"/>
      <c r="BQ116" s="488"/>
      <c r="BR116" s="488"/>
      <c r="BS116" s="453"/>
      <c r="BT116" s="487"/>
      <c r="BU116" s="453"/>
      <c r="BV116" s="488"/>
      <c r="BW116" s="488"/>
      <c r="BX116" s="488"/>
      <c r="BY116" s="488"/>
      <c r="BZ116" s="488"/>
      <c r="CA116" s="488"/>
      <c r="CB116" s="488"/>
      <c r="CC116" s="488"/>
      <c r="CD116" s="453"/>
      <c r="CE116" s="488"/>
      <c r="CF116" s="488"/>
      <c r="CG116" s="453"/>
      <c r="CH116" s="488"/>
      <c r="CI116" s="488"/>
    </row>
    <row r="117" spans="2:87" s="484" customFormat="1">
      <c r="B117" s="485"/>
      <c r="C117" s="494"/>
      <c r="D117" s="486"/>
      <c r="H117" s="487"/>
      <c r="I117" s="487"/>
      <c r="J117" s="488"/>
      <c r="K117" s="488"/>
      <c r="M117" s="488"/>
      <c r="N117" s="489"/>
      <c r="O117" s="488"/>
      <c r="P117" s="489"/>
      <c r="Q117" s="488"/>
      <c r="R117" s="489"/>
      <c r="S117" s="488"/>
      <c r="T117" s="489"/>
      <c r="U117" s="490"/>
      <c r="Y117" s="488"/>
      <c r="Z117" s="488"/>
      <c r="AA117" s="489"/>
      <c r="AB117" s="488"/>
      <c r="AC117" s="489"/>
      <c r="AD117" s="488"/>
      <c r="AE117" s="489"/>
      <c r="AF117" s="488"/>
      <c r="AG117" s="488"/>
      <c r="AH117" s="488"/>
      <c r="AI117" s="488"/>
      <c r="AJ117" s="492"/>
      <c r="AK117" s="490"/>
      <c r="AM117" s="488"/>
      <c r="AN117" s="488"/>
      <c r="AO117" s="488"/>
      <c r="AP117" s="488"/>
      <c r="AQ117" s="488"/>
      <c r="AR117" s="488"/>
      <c r="AS117" s="488"/>
      <c r="AT117" s="488"/>
      <c r="AU117" s="488"/>
      <c r="AV117" s="488"/>
      <c r="AW117" s="492"/>
      <c r="AX117" s="492"/>
      <c r="AY117" s="492"/>
      <c r="AZ117" s="492"/>
      <c r="BA117" s="492"/>
      <c r="BB117" s="492"/>
      <c r="BC117" s="492"/>
      <c r="BD117" s="492"/>
      <c r="BE117" s="492"/>
      <c r="BF117" s="492"/>
      <c r="BG117" s="492"/>
      <c r="BH117" s="492"/>
      <c r="BI117" s="490"/>
      <c r="BK117" s="488"/>
      <c r="BL117" s="488"/>
      <c r="BM117" s="488"/>
      <c r="BN117" s="488"/>
      <c r="BO117" s="488"/>
      <c r="BP117" s="488"/>
      <c r="BQ117" s="488"/>
      <c r="BR117" s="488"/>
      <c r="BS117" s="453"/>
      <c r="BT117" s="487"/>
      <c r="BU117" s="453"/>
      <c r="BV117" s="488"/>
      <c r="BW117" s="488"/>
      <c r="BX117" s="488"/>
      <c r="BY117" s="488"/>
      <c r="BZ117" s="488"/>
      <c r="CA117" s="488"/>
      <c r="CB117" s="488"/>
      <c r="CC117" s="488"/>
      <c r="CD117" s="453"/>
      <c r="CE117" s="488"/>
      <c r="CF117" s="488"/>
      <c r="CG117" s="453"/>
      <c r="CH117" s="488"/>
      <c r="CI117" s="488"/>
    </row>
    <row r="118" spans="2:87" s="484" customFormat="1">
      <c r="B118" s="485"/>
      <c r="C118" s="494"/>
      <c r="D118" s="486"/>
      <c r="H118" s="487"/>
      <c r="I118" s="487"/>
      <c r="J118" s="488"/>
      <c r="K118" s="488"/>
      <c r="M118" s="488"/>
      <c r="N118" s="489"/>
      <c r="O118" s="488"/>
      <c r="P118" s="489"/>
      <c r="Q118" s="488"/>
      <c r="R118" s="489"/>
      <c r="S118" s="488"/>
      <c r="T118" s="489"/>
      <c r="U118" s="490"/>
      <c r="Y118" s="488"/>
      <c r="Z118" s="488"/>
      <c r="AA118" s="489"/>
      <c r="AB118" s="488"/>
      <c r="AC118" s="489"/>
      <c r="AD118" s="488"/>
      <c r="AE118" s="489"/>
      <c r="AF118" s="488"/>
      <c r="AG118" s="488"/>
      <c r="AH118" s="488"/>
      <c r="AI118" s="488"/>
      <c r="AJ118" s="492"/>
      <c r="AK118" s="490"/>
      <c r="AM118" s="488"/>
      <c r="AN118" s="488"/>
      <c r="AO118" s="488"/>
      <c r="AP118" s="488"/>
      <c r="AQ118" s="488"/>
      <c r="AR118" s="488"/>
      <c r="AS118" s="488"/>
      <c r="AT118" s="488"/>
      <c r="AU118" s="488"/>
      <c r="AV118" s="488"/>
      <c r="AW118" s="492"/>
      <c r="AX118" s="492"/>
      <c r="AY118" s="492"/>
      <c r="AZ118" s="492"/>
      <c r="BA118" s="492"/>
      <c r="BB118" s="492"/>
      <c r="BC118" s="492"/>
      <c r="BD118" s="492"/>
      <c r="BE118" s="492"/>
      <c r="BF118" s="492"/>
      <c r="BG118" s="492"/>
      <c r="BH118" s="492"/>
      <c r="BI118" s="490"/>
      <c r="BK118" s="488"/>
      <c r="BL118" s="488"/>
      <c r="BM118" s="488"/>
      <c r="BN118" s="488"/>
      <c r="BO118" s="488"/>
      <c r="BP118" s="488"/>
      <c r="BQ118" s="488"/>
      <c r="BR118" s="488"/>
      <c r="BS118" s="453"/>
      <c r="BT118" s="487"/>
      <c r="BU118" s="453"/>
      <c r="BV118" s="488"/>
      <c r="BW118" s="488"/>
      <c r="BX118" s="488"/>
      <c r="BY118" s="488"/>
      <c r="BZ118" s="488"/>
      <c r="CA118" s="488"/>
      <c r="CB118" s="488"/>
      <c r="CC118" s="488"/>
      <c r="CD118" s="453"/>
      <c r="CE118" s="488"/>
      <c r="CF118" s="488"/>
      <c r="CG118" s="453"/>
      <c r="CH118" s="488"/>
      <c r="CI118" s="488"/>
    </row>
    <row r="119" spans="2:87" s="484" customFormat="1">
      <c r="B119" s="485"/>
      <c r="C119" s="494"/>
      <c r="D119" s="486"/>
      <c r="H119" s="487"/>
      <c r="I119" s="487"/>
      <c r="J119" s="488"/>
      <c r="K119" s="488"/>
      <c r="M119" s="488"/>
      <c r="N119" s="489"/>
      <c r="O119" s="488"/>
      <c r="P119" s="489"/>
      <c r="Q119" s="488"/>
      <c r="R119" s="489"/>
      <c r="S119" s="488"/>
      <c r="T119" s="489"/>
      <c r="U119" s="490"/>
      <c r="Y119" s="488"/>
      <c r="Z119" s="488"/>
      <c r="AA119" s="489"/>
      <c r="AB119" s="488"/>
      <c r="AC119" s="489"/>
      <c r="AD119" s="488"/>
      <c r="AE119" s="489"/>
      <c r="AF119" s="488"/>
      <c r="AG119" s="488"/>
      <c r="AH119" s="488"/>
      <c r="AI119" s="488"/>
      <c r="AJ119" s="492"/>
      <c r="AK119" s="490"/>
      <c r="AM119" s="488"/>
      <c r="AN119" s="488"/>
      <c r="AO119" s="488"/>
      <c r="AP119" s="488"/>
      <c r="AQ119" s="488"/>
      <c r="AR119" s="488"/>
      <c r="AS119" s="488"/>
      <c r="AT119" s="488"/>
      <c r="AU119" s="488"/>
      <c r="AV119" s="488"/>
      <c r="AW119" s="492"/>
      <c r="AX119" s="492"/>
      <c r="AY119" s="492"/>
      <c r="AZ119" s="492"/>
      <c r="BA119" s="492"/>
      <c r="BB119" s="492"/>
      <c r="BC119" s="492"/>
      <c r="BD119" s="492"/>
      <c r="BE119" s="492"/>
      <c r="BF119" s="492"/>
      <c r="BG119" s="492"/>
      <c r="BH119" s="492"/>
      <c r="BI119" s="490"/>
      <c r="BK119" s="488"/>
      <c r="BL119" s="488"/>
      <c r="BM119" s="488"/>
      <c r="BN119" s="488"/>
      <c r="BO119" s="488"/>
      <c r="BP119" s="488"/>
      <c r="BQ119" s="488"/>
      <c r="BR119" s="488"/>
      <c r="BS119" s="453"/>
      <c r="BT119" s="487"/>
      <c r="BU119" s="453"/>
      <c r="BV119" s="488"/>
      <c r="BW119" s="488"/>
      <c r="BX119" s="488"/>
      <c r="BY119" s="488"/>
      <c r="BZ119" s="488"/>
      <c r="CA119" s="488"/>
      <c r="CB119" s="488"/>
      <c r="CC119" s="488"/>
      <c r="CD119" s="453"/>
      <c r="CE119" s="488"/>
      <c r="CF119" s="488"/>
      <c r="CG119" s="453"/>
      <c r="CH119" s="488"/>
      <c r="CI119" s="488"/>
    </row>
    <row r="120" spans="2:87" s="484" customFormat="1">
      <c r="B120" s="485"/>
      <c r="C120" s="494"/>
      <c r="D120" s="486"/>
      <c r="H120" s="487"/>
      <c r="I120" s="487"/>
      <c r="J120" s="488"/>
      <c r="K120" s="488"/>
      <c r="M120" s="488"/>
      <c r="N120" s="489"/>
      <c r="O120" s="488"/>
      <c r="P120" s="489"/>
      <c r="Q120" s="488"/>
      <c r="R120" s="489"/>
      <c r="S120" s="488"/>
      <c r="T120" s="489"/>
      <c r="U120" s="490"/>
      <c r="Y120" s="488"/>
      <c r="Z120" s="488"/>
      <c r="AA120" s="489"/>
      <c r="AB120" s="488"/>
      <c r="AC120" s="489"/>
      <c r="AD120" s="488"/>
      <c r="AE120" s="489"/>
      <c r="AF120" s="488"/>
      <c r="AG120" s="488"/>
      <c r="AH120" s="488"/>
      <c r="AI120" s="488"/>
      <c r="AJ120" s="492"/>
      <c r="AK120" s="490"/>
      <c r="AM120" s="488"/>
      <c r="AN120" s="488"/>
      <c r="AO120" s="488"/>
      <c r="AP120" s="488"/>
      <c r="AQ120" s="488"/>
      <c r="AR120" s="488"/>
      <c r="AS120" s="488"/>
      <c r="AT120" s="488"/>
      <c r="AU120" s="488"/>
      <c r="AV120" s="488"/>
      <c r="AW120" s="492"/>
      <c r="AX120" s="492"/>
      <c r="AY120" s="492"/>
      <c r="AZ120" s="492"/>
      <c r="BA120" s="492"/>
      <c r="BB120" s="492"/>
      <c r="BC120" s="492"/>
      <c r="BD120" s="492"/>
      <c r="BE120" s="492"/>
      <c r="BF120" s="492"/>
      <c r="BG120" s="492"/>
      <c r="BH120" s="492"/>
      <c r="BI120" s="490"/>
      <c r="BK120" s="488"/>
      <c r="BL120" s="488"/>
      <c r="BM120" s="488"/>
      <c r="BN120" s="488"/>
      <c r="BO120" s="488"/>
      <c r="BP120" s="488"/>
      <c r="BQ120" s="488"/>
      <c r="BR120" s="488"/>
      <c r="BS120" s="453"/>
      <c r="BT120" s="487"/>
      <c r="BU120" s="453"/>
      <c r="BV120" s="488"/>
      <c r="BW120" s="488"/>
      <c r="BX120" s="488"/>
      <c r="BY120" s="488"/>
      <c r="BZ120" s="488"/>
      <c r="CA120" s="488"/>
      <c r="CB120" s="488"/>
      <c r="CC120" s="488"/>
      <c r="CD120" s="453"/>
      <c r="CE120" s="488"/>
      <c r="CF120" s="488"/>
      <c r="CG120" s="453"/>
      <c r="CH120" s="488"/>
      <c r="CI120" s="488"/>
    </row>
    <row r="121" spans="2:87" s="484" customFormat="1">
      <c r="B121" s="485"/>
      <c r="C121" s="494"/>
      <c r="D121" s="486"/>
      <c r="H121" s="487"/>
      <c r="I121" s="487"/>
      <c r="J121" s="488"/>
      <c r="K121" s="488"/>
      <c r="M121" s="488"/>
      <c r="N121" s="489"/>
      <c r="O121" s="488"/>
      <c r="P121" s="489"/>
      <c r="Q121" s="488"/>
      <c r="R121" s="489"/>
      <c r="S121" s="488"/>
      <c r="T121" s="489"/>
      <c r="U121" s="490"/>
      <c r="Y121" s="488"/>
      <c r="Z121" s="488"/>
      <c r="AA121" s="489"/>
      <c r="AB121" s="488"/>
      <c r="AC121" s="489"/>
      <c r="AD121" s="488"/>
      <c r="AE121" s="489"/>
      <c r="AF121" s="488"/>
      <c r="AG121" s="488"/>
      <c r="AH121" s="488"/>
      <c r="AI121" s="488"/>
      <c r="AJ121" s="492"/>
      <c r="AK121" s="490"/>
      <c r="AM121" s="488"/>
      <c r="AN121" s="488"/>
      <c r="AO121" s="488"/>
      <c r="AP121" s="488"/>
      <c r="AQ121" s="488"/>
      <c r="AR121" s="488"/>
      <c r="AS121" s="488"/>
      <c r="AT121" s="488"/>
      <c r="AU121" s="488"/>
      <c r="AV121" s="488"/>
      <c r="AW121" s="492"/>
      <c r="AX121" s="492"/>
      <c r="AY121" s="492"/>
      <c r="AZ121" s="492"/>
      <c r="BA121" s="492"/>
      <c r="BB121" s="492"/>
      <c r="BC121" s="492"/>
      <c r="BD121" s="492"/>
      <c r="BE121" s="492"/>
      <c r="BF121" s="492"/>
      <c r="BG121" s="492"/>
      <c r="BH121" s="492"/>
      <c r="BI121" s="490"/>
      <c r="BK121" s="488"/>
      <c r="BL121" s="488"/>
      <c r="BM121" s="488"/>
      <c r="BN121" s="488"/>
      <c r="BO121" s="488"/>
      <c r="BP121" s="488"/>
      <c r="BQ121" s="488"/>
      <c r="BR121" s="488"/>
      <c r="BS121" s="453"/>
      <c r="BT121" s="487"/>
      <c r="BU121" s="453"/>
      <c r="BV121" s="488"/>
      <c r="BW121" s="488"/>
      <c r="BX121" s="488"/>
      <c r="BY121" s="488"/>
      <c r="BZ121" s="488"/>
      <c r="CA121" s="488"/>
      <c r="CB121" s="488"/>
      <c r="CC121" s="488"/>
      <c r="CD121" s="453"/>
      <c r="CE121" s="488"/>
      <c r="CF121" s="488"/>
      <c r="CG121" s="453"/>
      <c r="CH121" s="488"/>
      <c r="CI121" s="488"/>
    </row>
    <row r="122" spans="2:87" s="484" customFormat="1">
      <c r="B122" s="485"/>
      <c r="C122" s="494"/>
      <c r="D122" s="486"/>
      <c r="H122" s="487"/>
      <c r="I122" s="487"/>
      <c r="J122" s="488"/>
      <c r="K122" s="488"/>
      <c r="M122" s="488"/>
      <c r="N122" s="489"/>
      <c r="O122" s="488"/>
      <c r="P122" s="489"/>
      <c r="Q122" s="488"/>
      <c r="R122" s="489"/>
      <c r="S122" s="488"/>
      <c r="T122" s="489"/>
      <c r="U122" s="490"/>
      <c r="Y122" s="488"/>
      <c r="Z122" s="488"/>
      <c r="AA122" s="489"/>
      <c r="AB122" s="488"/>
      <c r="AC122" s="489"/>
      <c r="AD122" s="488"/>
      <c r="AE122" s="489"/>
      <c r="AF122" s="488"/>
      <c r="AG122" s="488"/>
      <c r="AH122" s="488"/>
      <c r="AI122" s="488"/>
      <c r="AJ122" s="492"/>
      <c r="AK122" s="490"/>
      <c r="AM122" s="488"/>
      <c r="AN122" s="488"/>
      <c r="AO122" s="488"/>
      <c r="AP122" s="488"/>
      <c r="AQ122" s="488"/>
      <c r="AR122" s="488"/>
      <c r="AS122" s="488"/>
      <c r="AT122" s="488"/>
      <c r="AU122" s="488"/>
      <c r="AV122" s="488"/>
      <c r="AW122" s="492"/>
      <c r="AX122" s="492"/>
      <c r="AY122" s="492"/>
      <c r="AZ122" s="492"/>
      <c r="BA122" s="492"/>
      <c r="BB122" s="492"/>
      <c r="BC122" s="492"/>
      <c r="BD122" s="492"/>
      <c r="BE122" s="492"/>
      <c r="BF122" s="492"/>
      <c r="BG122" s="492"/>
      <c r="BH122" s="492"/>
      <c r="BI122" s="490"/>
      <c r="BK122" s="488"/>
      <c r="BL122" s="488"/>
      <c r="BM122" s="488"/>
      <c r="BN122" s="488"/>
      <c r="BO122" s="488"/>
      <c r="BP122" s="488"/>
      <c r="BQ122" s="488"/>
      <c r="BR122" s="488"/>
      <c r="BS122" s="453"/>
      <c r="BT122" s="487"/>
      <c r="BU122" s="453"/>
      <c r="BV122" s="488"/>
      <c r="BW122" s="488"/>
      <c r="BX122" s="488"/>
      <c r="BY122" s="488"/>
      <c r="BZ122" s="488"/>
      <c r="CA122" s="488"/>
      <c r="CB122" s="488"/>
      <c r="CC122" s="488"/>
      <c r="CD122" s="453"/>
      <c r="CE122" s="488"/>
      <c r="CF122" s="488"/>
      <c r="CG122" s="453"/>
      <c r="CH122" s="488"/>
      <c r="CI122" s="488"/>
    </row>
    <row r="123" spans="2:87" s="484" customFormat="1">
      <c r="B123" s="485"/>
      <c r="C123" s="494"/>
      <c r="D123" s="486"/>
      <c r="H123" s="487"/>
      <c r="I123" s="487"/>
      <c r="J123" s="488"/>
      <c r="K123" s="488"/>
      <c r="M123" s="488"/>
      <c r="N123" s="489"/>
      <c r="O123" s="488"/>
      <c r="P123" s="489"/>
      <c r="Q123" s="488"/>
      <c r="R123" s="489"/>
      <c r="S123" s="488"/>
      <c r="T123" s="489"/>
      <c r="U123" s="490"/>
      <c r="Y123" s="488"/>
      <c r="Z123" s="488"/>
      <c r="AA123" s="489"/>
      <c r="AB123" s="488"/>
      <c r="AC123" s="489"/>
      <c r="AD123" s="488"/>
      <c r="AE123" s="489"/>
      <c r="AF123" s="488"/>
      <c r="AG123" s="488"/>
      <c r="AH123" s="488"/>
      <c r="AI123" s="488"/>
      <c r="AJ123" s="492"/>
      <c r="AK123" s="490"/>
      <c r="AM123" s="488"/>
      <c r="AN123" s="488"/>
      <c r="AO123" s="488"/>
      <c r="AP123" s="488"/>
      <c r="AQ123" s="488"/>
      <c r="AR123" s="488"/>
      <c r="AS123" s="488"/>
      <c r="AT123" s="488"/>
      <c r="AU123" s="488"/>
      <c r="AV123" s="488"/>
      <c r="AW123" s="492"/>
      <c r="AX123" s="492"/>
      <c r="AY123" s="492"/>
      <c r="AZ123" s="492"/>
      <c r="BA123" s="492"/>
      <c r="BB123" s="492"/>
      <c r="BC123" s="492"/>
      <c r="BD123" s="492"/>
      <c r="BE123" s="492"/>
      <c r="BF123" s="492"/>
      <c r="BG123" s="492"/>
      <c r="BH123" s="492"/>
      <c r="BI123" s="490"/>
      <c r="BK123" s="488"/>
      <c r="BL123" s="488"/>
      <c r="BM123" s="488"/>
      <c r="BN123" s="488"/>
      <c r="BO123" s="488"/>
      <c r="BP123" s="488"/>
      <c r="BQ123" s="488"/>
      <c r="BR123" s="488"/>
      <c r="BS123" s="453"/>
      <c r="BT123" s="487"/>
      <c r="BU123" s="453"/>
      <c r="BV123" s="488"/>
      <c r="BW123" s="488"/>
      <c r="BX123" s="488"/>
      <c r="BY123" s="488"/>
      <c r="BZ123" s="488"/>
      <c r="CA123" s="488"/>
      <c r="CB123" s="488"/>
      <c r="CC123" s="488"/>
      <c r="CD123" s="453"/>
      <c r="CE123" s="488"/>
      <c r="CF123" s="488"/>
      <c r="CG123" s="453"/>
      <c r="CH123" s="488"/>
      <c r="CI123" s="488"/>
    </row>
    <row r="124" spans="2:87" s="484" customFormat="1">
      <c r="B124" s="485"/>
      <c r="C124" s="494"/>
      <c r="D124" s="486"/>
      <c r="H124" s="487"/>
      <c r="I124" s="487"/>
      <c r="J124" s="488"/>
      <c r="K124" s="488"/>
      <c r="M124" s="488"/>
      <c r="N124" s="489"/>
      <c r="O124" s="488"/>
      <c r="P124" s="489"/>
      <c r="Q124" s="488"/>
      <c r="R124" s="489"/>
      <c r="S124" s="488"/>
      <c r="T124" s="489"/>
      <c r="U124" s="490"/>
      <c r="Y124" s="488"/>
      <c r="Z124" s="488"/>
      <c r="AA124" s="489"/>
      <c r="AB124" s="488"/>
      <c r="AC124" s="489"/>
      <c r="AD124" s="488"/>
      <c r="AE124" s="489"/>
      <c r="AF124" s="488"/>
      <c r="AG124" s="488"/>
      <c r="AH124" s="488"/>
      <c r="AI124" s="488"/>
      <c r="AJ124" s="492"/>
      <c r="AK124" s="490"/>
      <c r="AM124" s="488"/>
      <c r="AN124" s="488"/>
      <c r="AO124" s="488"/>
      <c r="AP124" s="488"/>
      <c r="AQ124" s="488"/>
      <c r="AR124" s="488"/>
      <c r="AS124" s="488"/>
      <c r="AT124" s="488"/>
      <c r="AU124" s="488"/>
      <c r="AV124" s="488"/>
      <c r="AW124" s="492"/>
      <c r="AX124" s="492"/>
      <c r="AY124" s="492"/>
      <c r="AZ124" s="492"/>
      <c r="BA124" s="492"/>
      <c r="BB124" s="492"/>
      <c r="BC124" s="492"/>
      <c r="BD124" s="492"/>
      <c r="BE124" s="492"/>
      <c r="BF124" s="492"/>
      <c r="BG124" s="492"/>
      <c r="BH124" s="492"/>
      <c r="BI124" s="490"/>
      <c r="BK124" s="488"/>
      <c r="BL124" s="488"/>
      <c r="BM124" s="488"/>
      <c r="BN124" s="488"/>
      <c r="BO124" s="488"/>
      <c r="BP124" s="488"/>
      <c r="BQ124" s="488"/>
      <c r="BR124" s="488"/>
      <c r="BS124" s="453"/>
      <c r="BT124" s="487"/>
      <c r="BU124" s="453"/>
      <c r="BV124" s="488"/>
      <c r="BW124" s="488"/>
      <c r="BX124" s="488"/>
      <c r="BY124" s="488"/>
      <c r="BZ124" s="488"/>
      <c r="CA124" s="488"/>
      <c r="CB124" s="488"/>
      <c r="CC124" s="488"/>
      <c r="CD124" s="453"/>
      <c r="CE124" s="488"/>
      <c r="CF124" s="488"/>
      <c r="CG124" s="453"/>
      <c r="CH124" s="488"/>
      <c r="CI124" s="488"/>
    </row>
    <row r="125" spans="2:87" s="484" customFormat="1">
      <c r="B125" s="485"/>
      <c r="C125" s="494"/>
      <c r="D125" s="486"/>
      <c r="H125" s="487"/>
      <c r="I125" s="487"/>
      <c r="J125" s="488"/>
      <c r="K125" s="488"/>
      <c r="M125" s="488"/>
      <c r="N125" s="489"/>
      <c r="O125" s="488"/>
      <c r="P125" s="489"/>
      <c r="Q125" s="488"/>
      <c r="R125" s="489"/>
      <c r="S125" s="488"/>
      <c r="T125" s="489"/>
      <c r="U125" s="490"/>
      <c r="Y125" s="488"/>
      <c r="Z125" s="488"/>
      <c r="AA125" s="489"/>
      <c r="AB125" s="488"/>
      <c r="AC125" s="489"/>
      <c r="AD125" s="488"/>
      <c r="AE125" s="489"/>
      <c r="AF125" s="488"/>
      <c r="AG125" s="488"/>
      <c r="AH125" s="488"/>
      <c r="AI125" s="488"/>
      <c r="AJ125" s="492"/>
      <c r="AK125" s="490"/>
      <c r="AM125" s="488"/>
      <c r="AN125" s="488"/>
      <c r="AO125" s="488"/>
      <c r="AP125" s="488"/>
      <c r="AQ125" s="488"/>
      <c r="AR125" s="488"/>
      <c r="AS125" s="488"/>
      <c r="AT125" s="488"/>
      <c r="AU125" s="488"/>
      <c r="AV125" s="488"/>
      <c r="AW125" s="492"/>
      <c r="AX125" s="492"/>
      <c r="AY125" s="492"/>
      <c r="AZ125" s="492"/>
      <c r="BA125" s="492"/>
      <c r="BB125" s="492"/>
      <c r="BC125" s="492"/>
      <c r="BD125" s="492"/>
      <c r="BE125" s="492"/>
      <c r="BF125" s="492"/>
      <c r="BG125" s="492"/>
      <c r="BH125" s="492"/>
      <c r="BI125" s="490"/>
      <c r="BK125" s="488"/>
      <c r="BL125" s="488"/>
      <c r="BM125" s="488"/>
      <c r="BN125" s="488"/>
      <c r="BO125" s="488"/>
      <c r="BP125" s="488"/>
      <c r="BQ125" s="488"/>
      <c r="BR125" s="488"/>
      <c r="BS125" s="453"/>
      <c r="BT125" s="487"/>
      <c r="BU125" s="453"/>
      <c r="BV125" s="488"/>
      <c r="BW125" s="488"/>
      <c r="BX125" s="488"/>
      <c r="BY125" s="488"/>
      <c r="BZ125" s="488"/>
      <c r="CA125" s="488"/>
      <c r="CB125" s="488"/>
      <c r="CC125" s="488"/>
      <c r="CD125" s="453"/>
      <c r="CE125" s="488"/>
      <c r="CF125" s="488"/>
      <c r="CG125" s="453"/>
      <c r="CH125" s="488"/>
      <c r="CI125" s="488"/>
    </row>
    <row r="126" spans="2:87" s="484" customFormat="1">
      <c r="B126" s="485"/>
      <c r="C126" s="494"/>
      <c r="D126" s="486"/>
      <c r="H126" s="487"/>
      <c r="I126" s="487"/>
      <c r="J126" s="488"/>
      <c r="K126" s="488"/>
      <c r="M126" s="488"/>
      <c r="N126" s="489"/>
      <c r="O126" s="488"/>
      <c r="P126" s="489"/>
      <c r="Q126" s="488"/>
      <c r="R126" s="489"/>
      <c r="S126" s="488"/>
      <c r="T126" s="489"/>
      <c r="U126" s="490"/>
      <c r="Y126" s="488"/>
      <c r="Z126" s="488"/>
      <c r="AA126" s="489"/>
      <c r="AB126" s="488"/>
      <c r="AC126" s="489"/>
      <c r="AD126" s="488"/>
      <c r="AE126" s="489"/>
      <c r="AF126" s="488"/>
      <c r="AG126" s="488"/>
      <c r="AH126" s="488"/>
      <c r="AI126" s="488"/>
      <c r="AJ126" s="492"/>
      <c r="AK126" s="490"/>
      <c r="AM126" s="488"/>
      <c r="AN126" s="488"/>
      <c r="AO126" s="488"/>
      <c r="AP126" s="488"/>
      <c r="AQ126" s="488"/>
      <c r="AR126" s="488"/>
      <c r="AS126" s="488"/>
      <c r="AT126" s="488"/>
      <c r="AU126" s="488"/>
      <c r="AV126" s="488"/>
      <c r="AW126" s="492"/>
      <c r="AX126" s="492"/>
      <c r="AY126" s="492"/>
      <c r="AZ126" s="492"/>
      <c r="BA126" s="492"/>
      <c r="BB126" s="492"/>
      <c r="BC126" s="492"/>
      <c r="BD126" s="492"/>
      <c r="BE126" s="492"/>
      <c r="BF126" s="492"/>
      <c r="BG126" s="492"/>
      <c r="BH126" s="492"/>
      <c r="BI126" s="490"/>
      <c r="BK126" s="488"/>
      <c r="BL126" s="488"/>
      <c r="BM126" s="488"/>
      <c r="BN126" s="488"/>
      <c r="BO126" s="488"/>
      <c r="BP126" s="488"/>
      <c r="BQ126" s="488"/>
      <c r="BR126" s="488"/>
      <c r="BS126" s="453"/>
      <c r="BT126" s="487"/>
      <c r="BU126" s="453"/>
      <c r="BV126" s="488"/>
      <c r="BW126" s="488"/>
      <c r="BX126" s="488"/>
      <c r="BY126" s="488"/>
      <c r="BZ126" s="488"/>
      <c r="CA126" s="488"/>
      <c r="CB126" s="488"/>
      <c r="CC126" s="488"/>
      <c r="CD126" s="453"/>
      <c r="CE126" s="488"/>
      <c r="CF126" s="488"/>
      <c r="CG126" s="453"/>
      <c r="CH126" s="488"/>
      <c r="CI126" s="488"/>
    </row>
    <row r="127" spans="2:87" s="484" customFormat="1">
      <c r="B127" s="485"/>
      <c r="C127" s="494"/>
      <c r="D127" s="486"/>
      <c r="H127" s="487"/>
      <c r="I127" s="487"/>
      <c r="J127" s="488"/>
      <c r="K127" s="488"/>
      <c r="M127" s="488"/>
      <c r="N127" s="489"/>
      <c r="O127" s="488"/>
      <c r="P127" s="489"/>
      <c r="Q127" s="488"/>
      <c r="R127" s="489"/>
      <c r="S127" s="488"/>
      <c r="T127" s="489"/>
      <c r="U127" s="490"/>
      <c r="Y127" s="488"/>
      <c r="Z127" s="488"/>
      <c r="AA127" s="489"/>
      <c r="AB127" s="488"/>
      <c r="AC127" s="489"/>
      <c r="AD127" s="488"/>
      <c r="AE127" s="489"/>
      <c r="AF127" s="488"/>
      <c r="AG127" s="488"/>
      <c r="AH127" s="488"/>
      <c r="AI127" s="488"/>
      <c r="AJ127" s="492"/>
      <c r="AK127" s="490"/>
      <c r="AM127" s="488"/>
      <c r="AN127" s="488"/>
      <c r="AO127" s="488"/>
      <c r="AP127" s="488"/>
      <c r="AQ127" s="488"/>
      <c r="AR127" s="488"/>
      <c r="AS127" s="488"/>
      <c r="AT127" s="488"/>
      <c r="AU127" s="488"/>
      <c r="AV127" s="488"/>
      <c r="AW127" s="492"/>
      <c r="AX127" s="492"/>
      <c r="AY127" s="492"/>
      <c r="AZ127" s="492"/>
      <c r="BA127" s="492"/>
      <c r="BB127" s="492"/>
      <c r="BC127" s="492"/>
      <c r="BD127" s="492"/>
      <c r="BE127" s="492"/>
      <c r="BF127" s="492"/>
      <c r="BG127" s="492"/>
      <c r="BH127" s="492"/>
      <c r="BI127" s="490"/>
      <c r="BK127" s="488"/>
      <c r="BL127" s="488"/>
      <c r="BM127" s="488"/>
      <c r="BN127" s="488"/>
      <c r="BO127" s="488"/>
      <c r="BP127" s="488"/>
      <c r="BQ127" s="488"/>
      <c r="BR127" s="488"/>
      <c r="BS127" s="453"/>
      <c r="BT127" s="487"/>
      <c r="BU127" s="453"/>
      <c r="BV127" s="488"/>
      <c r="BW127" s="488"/>
      <c r="BX127" s="488"/>
      <c r="BY127" s="488"/>
      <c r="BZ127" s="488"/>
      <c r="CA127" s="488"/>
      <c r="CB127" s="488"/>
      <c r="CC127" s="488"/>
      <c r="CD127" s="453"/>
      <c r="CE127" s="488"/>
      <c r="CF127" s="488"/>
      <c r="CG127" s="453"/>
      <c r="CH127" s="488"/>
      <c r="CI127" s="488"/>
    </row>
    <row r="128" spans="2:87" s="484" customFormat="1">
      <c r="B128" s="485"/>
      <c r="C128" s="494"/>
      <c r="D128" s="486"/>
      <c r="H128" s="487"/>
      <c r="I128" s="487"/>
      <c r="J128" s="488"/>
      <c r="K128" s="488"/>
      <c r="M128" s="488"/>
      <c r="N128" s="489"/>
      <c r="O128" s="488"/>
      <c r="P128" s="489"/>
      <c r="Q128" s="488"/>
      <c r="R128" s="489"/>
      <c r="S128" s="488"/>
      <c r="T128" s="489"/>
      <c r="U128" s="490"/>
      <c r="Y128" s="488"/>
      <c r="Z128" s="488"/>
      <c r="AA128" s="489"/>
      <c r="AB128" s="488"/>
      <c r="AC128" s="489"/>
      <c r="AD128" s="488"/>
      <c r="AE128" s="489"/>
      <c r="AF128" s="488"/>
      <c r="AG128" s="488"/>
      <c r="AH128" s="488"/>
      <c r="AI128" s="488"/>
      <c r="AJ128" s="492"/>
      <c r="AK128" s="490"/>
      <c r="AM128" s="488"/>
      <c r="AN128" s="488"/>
      <c r="AO128" s="488"/>
      <c r="AP128" s="488"/>
      <c r="AQ128" s="488"/>
      <c r="AR128" s="488"/>
      <c r="AS128" s="488"/>
      <c r="AT128" s="488"/>
      <c r="AU128" s="488"/>
      <c r="AV128" s="488"/>
      <c r="AW128" s="492"/>
      <c r="AX128" s="492"/>
      <c r="AY128" s="492"/>
      <c r="AZ128" s="492"/>
      <c r="BA128" s="492"/>
      <c r="BB128" s="492"/>
      <c r="BC128" s="492"/>
      <c r="BD128" s="492"/>
      <c r="BE128" s="492"/>
      <c r="BF128" s="492"/>
      <c r="BG128" s="492"/>
      <c r="BH128" s="492"/>
      <c r="BI128" s="490"/>
      <c r="BK128" s="488"/>
      <c r="BL128" s="488"/>
      <c r="BM128" s="488"/>
      <c r="BN128" s="488"/>
      <c r="BO128" s="488"/>
      <c r="BP128" s="488"/>
      <c r="BQ128" s="488"/>
      <c r="BR128" s="488"/>
      <c r="BS128" s="453"/>
      <c r="BT128" s="487"/>
      <c r="BU128" s="453"/>
      <c r="BV128" s="488"/>
      <c r="BW128" s="488"/>
      <c r="BX128" s="488"/>
      <c r="BY128" s="488"/>
      <c r="BZ128" s="488"/>
      <c r="CA128" s="488"/>
      <c r="CB128" s="488"/>
      <c r="CC128" s="488"/>
      <c r="CD128" s="453"/>
      <c r="CE128" s="488"/>
      <c r="CF128" s="488"/>
      <c r="CG128" s="453"/>
      <c r="CH128" s="488"/>
      <c r="CI128" s="488"/>
    </row>
    <row r="129" spans="2:87" s="484" customFormat="1">
      <c r="B129" s="485"/>
      <c r="C129" s="494"/>
      <c r="D129" s="486"/>
      <c r="H129" s="487"/>
      <c r="I129" s="487"/>
      <c r="J129" s="488"/>
      <c r="K129" s="488"/>
      <c r="M129" s="488"/>
      <c r="N129" s="489"/>
      <c r="O129" s="488"/>
      <c r="P129" s="489"/>
      <c r="Q129" s="488"/>
      <c r="R129" s="489"/>
      <c r="S129" s="488"/>
      <c r="T129" s="489"/>
      <c r="U129" s="490"/>
      <c r="Y129" s="488"/>
      <c r="Z129" s="488"/>
      <c r="AA129" s="489"/>
      <c r="AB129" s="488"/>
      <c r="AC129" s="489"/>
      <c r="AD129" s="488"/>
      <c r="AE129" s="489"/>
      <c r="AF129" s="488"/>
      <c r="AG129" s="488"/>
      <c r="AH129" s="488"/>
      <c r="AI129" s="488"/>
      <c r="AJ129" s="492"/>
      <c r="AK129" s="490"/>
      <c r="AM129" s="488"/>
      <c r="AN129" s="488"/>
      <c r="AO129" s="488"/>
      <c r="AP129" s="488"/>
      <c r="AQ129" s="488"/>
      <c r="AR129" s="488"/>
      <c r="AS129" s="488"/>
      <c r="AT129" s="488"/>
      <c r="AU129" s="488"/>
      <c r="AV129" s="488"/>
      <c r="AW129" s="492"/>
      <c r="AX129" s="492"/>
      <c r="AY129" s="492"/>
      <c r="AZ129" s="492"/>
      <c r="BA129" s="492"/>
      <c r="BB129" s="492"/>
      <c r="BC129" s="492"/>
      <c r="BD129" s="492"/>
      <c r="BE129" s="492"/>
      <c r="BF129" s="492"/>
      <c r="BG129" s="492"/>
      <c r="BH129" s="492"/>
      <c r="BI129" s="490"/>
      <c r="BK129" s="488"/>
      <c r="BL129" s="488"/>
      <c r="BM129" s="488"/>
      <c r="BN129" s="488"/>
      <c r="BO129" s="488"/>
      <c r="BP129" s="488"/>
      <c r="BQ129" s="488"/>
      <c r="BR129" s="488"/>
      <c r="BS129" s="453"/>
      <c r="BT129" s="487"/>
      <c r="BU129" s="453"/>
      <c r="BV129" s="488"/>
      <c r="BW129" s="488"/>
      <c r="BX129" s="488"/>
      <c r="BY129" s="488"/>
      <c r="BZ129" s="488"/>
      <c r="CA129" s="488"/>
      <c r="CB129" s="488"/>
      <c r="CC129" s="488"/>
      <c r="CD129" s="453"/>
      <c r="CE129" s="488"/>
      <c r="CF129" s="488"/>
      <c r="CG129" s="453"/>
      <c r="CH129" s="488"/>
      <c r="CI129" s="488"/>
    </row>
    <row r="130" spans="2:87" s="484" customFormat="1">
      <c r="B130" s="485"/>
      <c r="C130" s="494"/>
      <c r="D130" s="486"/>
      <c r="H130" s="487"/>
      <c r="I130" s="487"/>
      <c r="J130" s="488"/>
      <c r="K130" s="488"/>
      <c r="M130" s="488"/>
      <c r="N130" s="489"/>
      <c r="O130" s="488"/>
      <c r="P130" s="489"/>
      <c r="Q130" s="488"/>
      <c r="R130" s="489"/>
      <c r="S130" s="488"/>
      <c r="T130" s="489"/>
      <c r="U130" s="490"/>
      <c r="Y130" s="488"/>
      <c r="Z130" s="488"/>
      <c r="AA130" s="489"/>
      <c r="AB130" s="488"/>
      <c r="AC130" s="489"/>
      <c r="AD130" s="488"/>
      <c r="AE130" s="489"/>
      <c r="AF130" s="488"/>
      <c r="AG130" s="488"/>
      <c r="AH130" s="488"/>
      <c r="AI130" s="488"/>
      <c r="AJ130" s="492"/>
      <c r="AK130" s="490"/>
      <c r="AM130" s="488"/>
      <c r="AN130" s="488"/>
      <c r="AO130" s="488"/>
      <c r="AP130" s="488"/>
      <c r="AQ130" s="488"/>
      <c r="AR130" s="488"/>
      <c r="AS130" s="488"/>
      <c r="AT130" s="488"/>
      <c r="AU130" s="488"/>
      <c r="AV130" s="488"/>
      <c r="AW130" s="492"/>
      <c r="AX130" s="492"/>
      <c r="AY130" s="492"/>
      <c r="AZ130" s="492"/>
      <c r="BA130" s="492"/>
      <c r="BB130" s="492"/>
      <c r="BC130" s="492"/>
      <c r="BD130" s="492"/>
      <c r="BE130" s="492"/>
      <c r="BF130" s="492"/>
      <c r="BG130" s="492"/>
      <c r="BH130" s="492"/>
      <c r="BI130" s="490"/>
      <c r="BK130" s="488"/>
      <c r="BL130" s="488"/>
      <c r="BM130" s="488"/>
      <c r="BN130" s="488"/>
      <c r="BO130" s="488"/>
      <c r="BP130" s="488"/>
      <c r="BQ130" s="488"/>
      <c r="BR130" s="488"/>
      <c r="BS130" s="453"/>
      <c r="BT130" s="487"/>
      <c r="BU130" s="453"/>
      <c r="BV130" s="488"/>
      <c r="BW130" s="488"/>
      <c r="BX130" s="488"/>
      <c r="BY130" s="488"/>
      <c r="BZ130" s="488"/>
      <c r="CA130" s="488"/>
      <c r="CB130" s="488"/>
      <c r="CC130" s="488"/>
      <c r="CD130" s="453"/>
      <c r="CE130" s="488"/>
      <c r="CF130" s="488"/>
      <c r="CG130" s="453"/>
      <c r="CH130" s="488"/>
      <c r="CI130" s="488"/>
    </row>
    <row r="131" spans="2:87" s="484" customFormat="1">
      <c r="B131" s="485"/>
      <c r="C131" s="494"/>
      <c r="D131" s="486"/>
      <c r="H131" s="487"/>
      <c r="I131" s="487"/>
      <c r="J131" s="488"/>
      <c r="K131" s="488"/>
      <c r="M131" s="488"/>
      <c r="N131" s="489"/>
      <c r="O131" s="488"/>
      <c r="P131" s="489"/>
      <c r="Q131" s="488"/>
      <c r="R131" s="489"/>
      <c r="S131" s="488"/>
      <c r="T131" s="489"/>
      <c r="U131" s="490"/>
      <c r="Y131" s="488"/>
      <c r="Z131" s="488"/>
      <c r="AA131" s="489"/>
      <c r="AB131" s="488"/>
      <c r="AC131" s="489"/>
      <c r="AD131" s="488"/>
      <c r="AE131" s="489"/>
      <c r="AF131" s="488"/>
      <c r="AG131" s="488"/>
      <c r="AH131" s="488"/>
      <c r="AI131" s="488"/>
      <c r="AJ131" s="492"/>
      <c r="AK131" s="490"/>
      <c r="AM131" s="488"/>
      <c r="AN131" s="488"/>
      <c r="AO131" s="488"/>
      <c r="AP131" s="488"/>
      <c r="AQ131" s="488"/>
      <c r="AR131" s="488"/>
      <c r="AS131" s="488"/>
      <c r="AT131" s="488"/>
      <c r="AU131" s="488"/>
      <c r="AV131" s="488"/>
      <c r="AW131" s="492"/>
      <c r="AX131" s="492"/>
      <c r="AY131" s="492"/>
      <c r="AZ131" s="492"/>
      <c r="BA131" s="492"/>
      <c r="BB131" s="492"/>
      <c r="BC131" s="492"/>
      <c r="BD131" s="492"/>
      <c r="BE131" s="492"/>
      <c r="BF131" s="492"/>
      <c r="BG131" s="492"/>
      <c r="BH131" s="492"/>
      <c r="BI131" s="490"/>
      <c r="BK131" s="488"/>
      <c r="BL131" s="488"/>
      <c r="BM131" s="488"/>
      <c r="BN131" s="488"/>
      <c r="BO131" s="488"/>
      <c r="BP131" s="488"/>
      <c r="BQ131" s="488"/>
      <c r="BR131" s="488"/>
      <c r="BS131" s="453"/>
      <c r="BT131" s="487"/>
      <c r="BU131" s="453"/>
      <c r="BV131" s="488"/>
      <c r="BW131" s="488"/>
      <c r="BX131" s="488"/>
      <c r="BY131" s="488"/>
      <c r="BZ131" s="488"/>
      <c r="CA131" s="488"/>
      <c r="CB131" s="488"/>
      <c r="CC131" s="488"/>
      <c r="CD131" s="453"/>
      <c r="CE131" s="488"/>
      <c r="CF131" s="488"/>
      <c r="CG131" s="453"/>
      <c r="CH131" s="488"/>
      <c r="CI131" s="488"/>
    </row>
    <row r="132" spans="2:87" s="484" customFormat="1">
      <c r="B132" s="485"/>
      <c r="C132" s="494"/>
      <c r="D132" s="486"/>
      <c r="H132" s="487"/>
      <c r="I132" s="487"/>
      <c r="J132" s="488"/>
      <c r="K132" s="488"/>
      <c r="M132" s="488"/>
      <c r="N132" s="489"/>
      <c r="O132" s="488"/>
      <c r="P132" s="489"/>
      <c r="Q132" s="488"/>
      <c r="R132" s="489"/>
      <c r="S132" s="488"/>
      <c r="T132" s="489"/>
      <c r="U132" s="490"/>
      <c r="Y132" s="488"/>
      <c r="Z132" s="488"/>
      <c r="AA132" s="489"/>
      <c r="AB132" s="488"/>
      <c r="AC132" s="489"/>
      <c r="AD132" s="488"/>
      <c r="AE132" s="489"/>
      <c r="AF132" s="488"/>
      <c r="AG132" s="488"/>
      <c r="AH132" s="488"/>
      <c r="AI132" s="488"/>
      <c r="AJ132" s="492"/>
      <c r="AK132" s="490"/>
      <c r="AM132" s="488"/>
      <c r="AN132" s="488"/>
      <c r="AO132" s="488"/>
      <c r="AP132" s="488"/>
      <c r="AQ132" s="488"/>
      <c r="AR132" s="488"/>
      <c r="AS132" s="488"/>
      <c r="AT132" s="488"/>
      <c r="AU132" s="488"/>
      <c r="AV132" s="488"/>
      <c r="AW132" s="492"/>
      <c r="AX132" s="492"/>
      <c r="AY132" s="492"/>
      <c r="AZ132" s="492"/>
      <c r="BA132" s="492"/>
      <c r="BB132" s="492"/>
      <c r="BC132" s="492"/>
      <c r="BD132" s="492"/>
      <c r="BE132" s="492"/>
      <c r="BF132" s="492"/>
      <c r="BG132" s="492"/>
      <c r="BH132" s="492"/>
      <c r="BI132" s="490"/>
      <c r="BK132" s="488"/>
      <c r="BL132" s="488"/>
      <c r="BM132" s="488"/>
      <c r="BN132" s="488"/>
      <c r="BO132" s="488"/>
      <c r="BP132" s="488"/>
      <c r="BQ132" s="488"/>
      <c r="BR132" s="488"/>
      <c r="BS132" s="453"/>
      <c r="BT132" s="487"/>
      <c r="BU132" s="453"/>
      <c r="BV132" s="488"/>
      <c r="BW132" s="488"/>
      <c r="BX132" s="488"/>
      <c r="BY132" s="488"/>
      <c r="BZ132" s="488"/>
      <c r="CA132" s="488"/>
      <c r="CB132" s="488"/>
      <c r="CC132" s="488"/>
      <c r="CD132" s="453"/>
      <c r="CE132" s="488"/>
      <c r="CF132" s="488"/>
      <c r="CG132" s="453"/>
      <c r="CH132" s="488"/>
      <c r="CI132" s="488"/>
    </row>
    <row r="133" spans="2:87" s="484" customFormat="1">
      <c r="B133" s="485"/>
      <c r="C133" s="494"/>
      <c r="D133" s="486"/>
      <c r="H133" s="487"/>
      <c r="I133" s="487"/>
      <c r="J133" s="488"/>
      <c r="K133" s="488"/>
      <c r="M133" s="488"/>
      <c r="N133" s="489"/>
      <c r="O133" s="488"/>
      <c r="P133" s="489"/>
      <c r="Q133" s="488"/>
      <c r="R133" s="489"/>
      <c r="S133" s="488"/>
      <c r="T133" s="489"/>
      <c r="U133" s="490"/>
      <c r="Y133" s="488"/>
      <c r="Z133" s="488"/>
      <c r="AA133" s="489"/>
      <c r="AB133" s="488"/>
      <c r="AC133" s="489"/>
      <c r="AD133" s="488"/>
      <c r="AE133" s="489"/>
      <c r="AF133" s="488"/>
      <c r="AG133" s="488"/>
      <c r="AH133" s="488"/>
      <c r="AI133" s="488"/>
      <c r="AJ133" s="492"/>
      <c r="AK133" s="490"/>
      <c r="AM133" s="488"/>
      <c r="AN133" s="488"/>
      <c r="AO133" s="488"/>
      <c r="AP133" s="488"/>
      <c r="AQ133" s="488"/>
      <c r="AR133" s="488"/>
      <c r="AS133" s="488"/>
      <c r="AT133" s="488"/>
      <c r="AU133" s="488"/>
      <c r="AV133" s="488"/>
      <c r="AW133" s="492"/>
      <c r="AX133" s="492"/>
      <c r="AY133" s="492"/>
      <c r="AZ133" s="492"/>
      <c r="BA133" s="492"/>
      <c r="BB133" s="492"/>
      <c r="BC133" s="492"/>
      <c r="BD133" s="492"/>
      <c r="BE133" s="492"/>
      <c r="BF133" s="492"/>
      <c r="BG133" s="492"/>
      <c r="BH133" s="492"/>
      <c r="BI133" s="490"/>
      <c r="BK133" s="488"/>
      <c r="BL133" s="488"/>
      <c r="BM133" s="488"/>
      <c r="BN133" s="488"/>
      <c r="BO133" s="488"/>
      <c r="BP133" s="488"/>
      <c r="BQ133" s="488"/>
      <c r="BR133" s="488"/>
      <c r="BS133" s="453"/>
      <c r="BT133" s="487"/>
      <c r="BU133" s="453"/>
      <c r="BV133" s="488"/>
      <c r="BW133" s="488"/>
      <c r="BX133" s="488"/>
      <c r="BY133" s="488"/>
      <c r="BZ133" s="488"/>
      <c r="CA133" s="488"/>
      <c r="CB133" s="488"/>
      <c r="CC133" s="488"/>
      <c r="CD133" s="453"/>
      <c r="CE133" s="488"/>
      <c r="CF133" s="488"/>
      <c r="CG133" s="453"/>
      <c r="CH133" s="488"/>
      <c r="CI133" s="488"/>
    </row>
    <row r="134" spans="2:87" s="484" customFormat="1">
      <c r="B134" s="485"/>
      <c r="C134" s="494"/>
      <c r="D134" s="486"/>
      <c r="H134" s="487"/>
      <c r="I134" s="487"/>
      <c r="J134" s="488"/>
      <c r="K134" s="488"/>
      <c r="M134" s="488"/>
      <c r="N134" s="489"/>
      <c r="O134" s="488"/>
      <c r="P134" s="489"/>
      <c r="Q134" s="488"/>
      <c r="R134" s="489"/>
      <c r="S134" s="488"/>
      <c r="T134" s="489"/>
      <c r="U134" s="490"/>
      <c r="Y134" s="488"/>
      <c r="Z134" s="488"/>
      <c r="AA134" s="489"/>
      <c r="AB134" s="488"/>
      <c r="AC134" s="489"/>
      <c r="AD134" s="488"/>
      <c r="AE134" s="489"/>
      <c r="AF134" s="488"/>
      <c r="AG134" s="488"/>
      <c r="AH134" s="488"/>
      <c r="AI134" s="488"/>
      <c r="AJ134" s="492"/>
      <c r="AK134" s="490"/>
      <c r="AM134" s="488"/>
      <c r="AN134" s="488"/>
      <c r="AO134" s="488"/>
      <c r="AP134" s="488"/>
      <c r="AQ134" s="488"/>
      <c r="AR134" s="488"/>
      <c r="AS134" s="488"/>
      <c r="AT134" s="488"/>
      <c r="AU134" s="488"/>
      <c r="AV134" s="488"/>
      <c r="AW134" s="492"/>
      <c r="AX134" s="492"/>
      <c r="AY134" s="492"/>
      <c r="AZ134" s="492"/>
      <c r="BA134" s="492"/>
      <c r="BB134" s="492"/>
      <c r="BC134" s="492"/>
      <c r="BD134" s="492"/>
      <c r="BE134" s="492"/>
      <c r="BF134" s="492"/>
      <c r="BG134" s="492"/>
      <c r="BH134" s="492"/>
      <c r="BI134" s="490"/>
      <c r="BK134" s="488"/>
      <c r="BL134" s="488"/>
      <c r="BM134" s="488"/>
      <c r="BN134" s="488"/>
      <c r="BO134" s="488"/>
      <c r="BP134" s="488"/>
      <c r="BQ134" s="488"/>
      <c r="BR134" s="488"/>
      <c r="BS134" s="453"/>
      <c r="BT134" s="487"/>
      <c r="BU134" s="453"/>
      <c r="BV134" s="488"/>
      <c r="BW134" s="488"/>
      <c r="BX134" s="488"/>
      <c r="BY134" s="488"/>
      <c r="BZ134" s="488"/>
      <c r="CA134" s="488"/>
      <c r="CB134" s="488"/>
      <c r="CC134" s="488"/>
      <c r="CD134" s="453"/>
      <c r="CE134" s="488"/>
      <c r="CF134" s="488"/>
      <c r="CG134" s="453"/>
      <c r="CH134" s="488"/>
      <c r="CI134" s="488"/>
    </row>
    <row r="135" spans="2:87" s="484" customFormat="1">
      <c r="B135" s="485"/>
      <c r="C135" s="494"/>
      <c r="D135" s="486"/>
      <c r="H135" s="487"/>
      <c r="I135" s="487"/>
      <c r="J135" s="488"/>
      <c r="K135" s="488"/>
      <c r="M135" s="488"/>
      <c r="N135" s="489"/>
      <c r="O135" s="488"/>
      <c r="P135" s="489"/>
      <c r="Q135" s="488"/>
      <c r="R135" s="489"/>
      <c r="S135" s="488"/>
      <c r="T135" s="489"/>
      <c r="U135" s="490"/>
      <c r="Y135" s="488"/>
      <c r="Z135" s="488"/>
      <c r="AA135" s="489"/>
      <c r="AB135" s="488"/>
      <c r="AC135" s="489"/>
      <c r="AD135" s="488"/>
      <c r="AE135" s="489"/>
      <c r="AF135" s="488"/>
      <c r="AG135" s="488"/>
      <c r="AH135" s="488"/>
      <c r="AI135" s="488"/>
      <c r="AJ135" s="492"/>
      <c r="AK135" s="490"/>
      <c r="AM135" s="488"/>
      <c r="AN135" s="488"/>
      <c r="AO135" s="488"/>
      <c r="AP135" s="488"/>
      <c r="AQ135" s="488"/>
      <c r="AR135" s="488"/>
      <c r="AS135" s="488"/>
      <c r="AT135" s="488"/>
      <c r="AU135" s="488"/>
      <c r="AV135" s="488"/>
      <c r="AW135" s="492"/>
      <c r="AX135" s="492"/>
      <c r="AY135" s="492"/>
      <c r="AZ135" s="492"/>
      <c r="BA135" s="492"/>
      <c r="BB135" s="492"/>
      <c r="BC135" s="492"/>
      <c r="BD135" s="492"/>
      <c r="BE135" s="492"/>
      <c r="BF135" s="492"/>
      <c r="BG135" s="492"/>
      <c r="BH135" s="492"/>
      <c r="BI135" s="490"/>
      <c r="BK135" s="488"/>
      <c r="BL135" s="488"/>
      <c r="BM135" s="488"/>
      <c r="BN135" s="488"/>
      <c r="BO135" s="488"/>
      <c r="BP135" s="488"/>
      <c r="BQ135" s="488"/>
      <c r="BR135" s="488"/>
      <c r="BS135" s="453"/>
      <c r="BT135" s="487"/>
      <c r="BU135" s="453"/>
      <c r="BV135" s="488"/>
      <c r="BW135" s="488"/>
      <c r="BX135" s="488"/>
      <c r="BY135" s="488"/>
      <c r="BZ135" s="488"/>
      <c r="CA135" s="488"/>
      <c r="CB135" s="488"/>
      <c r="CC135" s="488"/>
      <c r="CD135" s="453"/>
      <c r="CE135" s="488"/>
      <c r="CF135" s="488"/>
      <c r="CG135" s="453"/>
      <c r="CH135" s="488"/>
      <c r="CI135" s="488"/>
    </row>
    <row r="136" spans="2:87" s="484" customFormat="1">
      <c r="B136" s="485"/>
      <c r="C136" s="494"/>
      <c r="D136" s="486"/>
      <c r="H136" s="487"/>
      <c r="I136" s="487"/>
      <c r="J136" s="488"/>
      <c r="K136" s="488"/>
      <c r="M136" s="488"/>
      <c r="N136" s="489"/>
      <c r="O136" s="488"/>
      <c r="P136" s="489"/>
      <c r="Q136" s="488"/>
      <c r="R136" s="489"/>
      <c r="S136" s="488"/>
      <c r="T136" s="489"/>
      <c r="U136" s="490"/>
      <c r="Y136" s="488"/>
      <c r="Z136" s="488"/>
      <c r="AA136" s="489"/>
      <c r="AB136" s="488"/>
      <c r="AC136" s="489"/>
      <c r="AD136" s="488"/>
      <c r="AE136" s="489"/>
      <c r="AF136" s="488"/>
      <c r="AG136" s="488"/>
      <c r="AH136" s="488"/>
      <c r="AI136" s="488"/>
      <c r="AJ136" s="492"/>
      <c r="AK136" s="490"/>
      <c r="AM136" s="488"/>
      <c r="AN136" s="488"/>
      <c r="AO136" s="488"/>
      <c r="AP136" s="488"/>
      <c r="AQ136" s="488"/>
      <c r="AR136" s="488"/>
      <c r="AS136" s="488"/>
      <c r="AT136" s="488"/>
      <c r="AU136" s="488"/>
      <c r="AV136" s="488"/>
      <c r="AW136" s="492"/>
      <c r="AX136" s="492"/>
      <c r="AY136" s="492"/>
      <c r="AZ136" s="492"/>
      <c r="BA136" s="492"/>
      <c r="BB136" s="492"/>
      <c r="BC136" s="492"/>
      <c r="BD136" s="492"/>
      <c r="BE136" s="492"/>
      <c r="BF136" s="492"/>
      <c r="BG136" s="492"/>
      <c r="BH136" s="492"/>
      <c r="BI136" s="490"/>
      <c r="BK136" s="488"/>
      <c r="BL136" s="488"/>
      <c r="BM136" s="488"/>
      <c r="BN136" s="488"/>
      <c r="BO136" s="488"/>
      <c r="BP136" s="488"/>
      <c r="BQ136" s="488"/>
      <c r="BR136" s="488"/>
      <c r="BS136" s="453"/>
      <c r="BT136" s="487"/>
      <c r="BU136" s="453"/>
      <c r="BV136" s="488"/>
      <c r="BW136" s="488"/>
      <c r="BX136" s="488"/>
      <c r="BY136" s="488"/>
      <c r="BZ136" s="488"/>
      <c r="CA136" s="488"/>
      <c r="CB136" s="488"/>
      <c r="CC136" s="488"/>
      <c r="CD136" s="453"/>
      <c r="CE136" s="488"/>
      <c r="CF136" s="488"/>
      <c r="CG136" s="453"/>
      <c r="CH136" s="488"/>
      <c r="CI136" s="488"/>
    </row>
    <row r="137" spans="2:87" s="484" customFormat="1">
      <c r="B137" s="485"/>
      <c r="C137" s="494"/>
      <c r="D137" s="486"/>
      <c r="H137" s="487"/>
      <c r="I137" s="487"/>
      <c r="J137" s="488"/>
      <c r="K137" s="488"/>
      <c r="M137" s="488"/>
      <c r="N137" s="489"/>
      <c r="O137" s="488"/>
      <c r="P137" s="489"/>
      <c r="Q137" s="488"/>
      <c r="R137" s="489"/>
      <c r="S137" s="488"/>
      <c r="T137" s="489"/>
      <c r="U137" s="490"/>
      <c r="Y137" s="488"/>
      <c r="Z137" s="488"/>
      <c r="AA137" s="489"/>
      <c r="AB137" s="488"/>
      <c r="AC137" s="489"/>
      <c r="AD137" s="488"/>
      <c r="AE137" s="489"/>
      <c r="AF137" s="488"/>
      <c r="AG137" s="488"/>
      <c r="AH137" s="488"/>
      <c r="AI137" s="488"/>
      <c r="AJ137" s="492"/>
      <c r="AK137" s="490"/>
      <c r="AM137" s="488"/>
      <c r="AN137" s="488"/>
      <c r="AO137" s="488"/>
      <c r="AP137" s="488"/>
      <c r="AQ137" s="488"/>
      <c r="AR137" s="488"/>
      <c r="AS137" s="488"/>
      <c r="AT137" s="488"/>
      <c r="AU137" s="488"/>
      <c r="AV137" s="488"/>
      <c r="AW137" s="492"/>
      <c r="AX137" s="492"/>
      <c r="AY137" s="492"/>
      <c r="AZ137" s="492"/>
      <c r="BA137" s="492"/>
      <c r="BB137" s="492"/>
      <c r="BC137" s="492"/>
      <c r="BD137" s="492"/>
      <c r="BE137" s="492"/>
      <c r="BF137" s="492"/>
      <c r="BG137" s="492"/>
      <c r="BH137" s="492"/>
      <c r="BI137" s="490"/>
      <c r="BK137" s="488"/>
      <c r="BL137" s="488"/>
      <c r="BM137" s="488"/>
      <c r="BN137" s="488"/>
      <c r="BO137" s="488"/>
      <c r="BP137" s="488"/>
      <c r="BQ137" s="488"/>
      <c r="BR137" s="488"/>
      <c r="BS137" s="453"/>
      <c r="BT137" s="487"/>
      <c r="BU137" s="453"/>
      <c r="BV137" s="488"/>
      <c r="BW137" s="488"/>
      <c r="BX137" s="488"/>
      <c r="BY137" s="488"/>
      <c r="BZ137" s="488"/>
      <c r="CA137" s="488"/>
      <c r="CB137" s="488"/>
      <c r="CC137" s="488"/>
      <c r="CD137" s="453"/>
      <c r="CE137" s="488"/>
      <c r="CF137" s="488"/>
      <c r="CG137" s="453"/>
      <c r="CH137" s="488"/>
      <c r="CI137" s="488"/>
    </row>
    <row r="138" spans="2:87" s="484" customFormat="1">
      <c r="B138" s="485"/>
      <c r="C138" s="494"/>
      <c r="D138" s="486"/>
      <c r="H138" s="487"/>
      <c r="I138" s="487"/>
      <c r="J138" s="488"/>
      <c r="K138" s="488"/>
      <c r="M138" s="488"/>
      <c r="N138" s="489"/>
      <c r="O138" s="488"/>
      <c r="P138" s="489"/>
      <c r="Q138" s="488"/>
      <c r="R138" s="489"/>
      <c r="S138" s="488"/>
      <c r="T138" s="489"/>
      <c r="U138" s="490"/>
      <c r="Y138" s="488"/>
      <c r="Z138" s="488"/>
      <c r="AA138" s="489"/>
      <c r="AB138" s="488"/>
      <c r="AC138" s="489"/>
      <c r="AD138" s="488"/>
      <c r="AE138" s="489"/>
      <c r="AF138" s="488"/>
      <c r="AG138" s="488"/>
      <c r="AH138" s="488"/>
      <c r="AI138" s="488"/>
      <c r="AJ138" s="492"/>
      <c r="AK138" s="490"/>
      <c r="AM138" s="488"/>
      <c r="AN138" s="488"/>
      <c r="AO138" s="488"/>
      <c r="AP138" s="488"/>
      <c r="AQ138" s="488"/>
      <c r="AR138" s="488"/>
      <c r="AS138" s="488"/>
      <c r="AT138" s="488"/>
      <c r="AU138" s="488"/>
      <c r="AV138" s="488"/>
      <c r="AW138" s="492"/>
      <c r="AX138" s="492"/>
      <c r="AY138" s="492"/>
      <c r="AZ138" s="492"/>
      <c r="BA138" s="492"/>
      <c r="BB138" s="492"/>
      <c r="BC138" s="492"/>
      <c r="BD138" s="492"/>
      <c r="BE138" s="492"/>
      <c r="BF138" s="492"/>
      <c r="BG138" s="492"/>
      <c r="BH138" s="492"/>
      <c r="BI138" s="490"/>
      <c r="BK138" s="488"/>
      <c r="BL138" s="488"/>
      <c r="BM138" s="488"/>
      <c r="BN138" s="488"/>
      <c r="BO138" s="488"/>
      <c r="BP138" s="488"/>
      <c r="BQ138" s="488"/>
      <c r="BR138" s="488"/>
      <c r="BS138" s="453"/>
      <c r="BT138" s="487"/>
      <c r="BU138" s="453"/>
      <c r="BV138" s="488"/>
      <c r="BW138" s="488"/>
      <c r="BX138" s="488"/>
      <c r="BY138" s="488"/>
      <c r="BZ138" s="488"/>
      <c r="CA138" s="488"/>
      <c r="CB138" s="488"/>
      <c r="CC138" s="488"/>
      <c r="CD138" s="453"/>
      <c r="CE138" s="488"/>
      <c r="CF138" s="488"/>
      <c r="CG138" s="453"/>
      <c r="CH138" s="488"/>
      <c r="CI138" s="488"/>
    </row>
    <row r="139" spans="2:87" s="484" customFormat="1">
      <c r="B139" s="485"/>
      <c r="C139" s="494"/>
      <c r="D139" s="486"/>
      <c r="H139" s="487"/>
      <c r="I139" s="487"/>
      <c r="J139" s="488"/>
      <c r="K139" s="488"/>
      <c r="M139" s="488"/>
      <c r="N139" s="489"/>
      <c r="O139" s="488"/>
      <c r="P139" s="489"/>
      <c r="Q139" s="488"/>
      <c r="R139" s="489"/>
      <c r="S139" s="488"/>
      <c r="T139" s="489"/>
      <c r="U139" s="490"/>
      <c r="Y139" s="488"/>
      <c r="Z139" s="488"/>
      <c r="AA139" s="489"/>
      <c r="AB139" s="488"/>
      <c r="AC139" s="489"/>
      <c r="AD139" s="488"/>
      <c r="AE139" s="489"/>
      <c r="AF139" s="488"/>
      <c r="AG139" s="488"/>
      <c r="AH139" s="488"/>
      <c r="AI139" s="488"/>
      <c r="AJ139" s="492"/>
      <c r="AK139" s="490"/>
      <c r="AM139" s="488"/>
      <c r="AN139" s="488"/>
      <c r="AO139" s="488"/>
      <c r="AP139" s="488"/>
      <c r="AQ139" s="488"/>
      <c r="AR139" s="488"/>
      <c r="AS139" s="488"/>
      <c r="AT139" s="488"/>
      <c r="AU139" s="488"/>
      <c r="AV139" s="488"/>
      <c r="AW139" s="492"/>
      <c r="AX139" s="492"/>
      <c r="AY139" s="492"/>
      <c r="AZ139" s="492"/>
      <c r="BA139" s="492"/>
      <c r="BB139" s="492"/>
      <c r="BC139" s="492"/>
      <c r="BD139" s="492"/>
      <c r="BE139" s="492"/>
      <c r="BF139" s="492"/>
      <c r="BG139" s="492"/>
      <c r="BH139" s="492"/>
      <c r="BI139" s="490"/>
      <c r="BK139" s="488"/>
      <c r="BL139" s="488"/>
      <c r="BM139" s="488"/>
      <c r="BN139" s="488"/>
      <c r="BO139" s="488"/>
      <c r="BP139" s="488"/>
      <c r="BQ139" s="488"/>
      <c r="BR139" s="488"/>
      <c r="BS139" s="453"/>
      <c r="BT139" s="487"/>
      <c r="BU139" s="453"/>
      <c r="BV139" s="488"/>
      <c r="BW139" s="488"/>
      <c r="BX139" s="488"/>
      <c r="BY139" s="488"/>
      <c r="BZ139" s="488"/>
      <c r="CA139" s="488"/>
      <c r="CB139" s="488"/>
      <c r="CC139" s="488"/>
      <c r="CD139" s="453"/>
      <c r="CE139" s="488"/>
      <c r="CF139" s="488"/>
      <c r="CG139" s="453"/>
      <c r="CH139" s="488"/>
      <c r="CI139" s="488"/>
    </row>
    <row r="140" spans="2:87" s="484" customFormat="1">
      <c r="B140" s="485"/>
      <c r="C140" s="494"/>
      <c r="D140" s="486"/>
      <c r="H140" s="487"/>
      <c r="I140" s="487"/>
      <c r="J140" s="488"/>
      <c r="K140" s="488"/>
      <c r="M140" s="488"/>
      <c r="N140" s="489"/>
      <c r="O140" s="488"/>
      <c r="P140" s="489"/>
      <c r="Q140" s="488"/>
      <c r="R140" s="489"/>
      <c r="S140" s="488"/>
      <c r="T140" s="489"/>
      <c r="U140" s="490"/>
      <c r="Y140" s="488"/>
      <c r="Z140" s="488"/>
      <c r="AA140" s="489"/>
      <c r="AB140" s="488"/>
      <c r="AC140" s="489"/>
      <c r="AD140" s="488"/>
      <c r="AE140" s="489"/>
      <c r="AF140" s="488"/>
      <c r="AG140" s="488"/>
      <c r="AH140" s="488"/>
      <c r="AI140" s="488"/>
      <c r="AJ140" s="492"/>
      <c r="AK140" s="490"/>
      <c r="AM140" s="488"/>
      <c r="AN140" s="488"/>
      <c r="AO140" s="488"/>
      <c r="AP140" s="488"/>
      <c r="AQ140" s="488"/>
      <c r="AR140" s="488"/>
      <c r="AS140" s="488"/>
      <c r="AT140" s="488"/>
      <c r="AU140" s="488"/>
      <c r="AV140" s="488"/>
      <c r="AW140" s="492"/>
      <c r="AX140" s="492"/>
      <c r="AY140" s="492"/>
      <c r="AZ140" s="492"/>
      <c r="BA140" s="492"/>
      <c r="BB140" s="492"/>
      <c r="BC140" s="492"/>
      <c r="BD140" s="492"/>
      <c r="BE140" s="492"/>
      <c r="BF140" s="492"/>
      <c r="BG140" s="492"/>
      <c r="BH140" s="492"/>
      <c r="BI140" s="490"/>
      <c r="BK140" s="488"/>
      <c r="BL140" s="488"/>
      <c r="BM140" s="488"/>
      <c r="BN140" s="488"/>
      <c r="BO140" s="488"/>
      <c r="BP140" s="488"/>
      <c r="BQ140" s="488"/>
      <c r="BR140" s="488"/>
      <c r="BS140" s="453"/>
      <c r="BT140" s="487"/>
      <c r="BU140" s="453"/>
      <c r="BV140" s="488"/>
      <c r="BW140" s="488"/>
      <c r="BX140" s="488"/>
      <c r="BY140" s="488"/>
      <c r="BZ140" s="488"/>
      <c r="CA140" s="488"/>
      <c r="CB140" s="488"/>
      <c r="CC140" s="488"/>
      <c r="CD140" s="453"/>
      <c r="CE140" s="488"/>
      <c r="CF140" s="488"/>
      <c r="CG140" s="453"/>
      <c r="CH140" s="488"/>
      <c r="CI140" s="488"/>
    </row>
    <row r="141" spans="2:87" s="484" customFormat="1">
      <c r="B141" s="485"/>
      <c r="C141" s="494"/>
      <c r="D141" s="486"/>
      <c r="H141" s="487"/>
      <c r="I141" s="487"/>
      <c r="J141" s="488"/>
      <c r="K141" s="488"/>
      <c r="M141" s="488"/>
      <c r="N141" s="489"/>
      <c r="O141" s="488"/>
      <c r="P141" s="489"/>
      <c r="Q141" s="488"/>
      <c r="R141" s="489"/>
      <c r="S141" s="488"/>
      <c r="T141" s="489"/>
      <c r="U141" s="490"/>
      <c r="Y141" s="488"/>
      <c r="Z141" s="488"/>
      <c r="AA141" s="489"/>
      <c r="AB141" s="488"/>
      <c r="AC141" s="489"/>
      <c r="AD141" s="488"/>
      <c r="AE141" s="489"/>
      <c r="AF141" s="488"/>
      <c r="AG141" s="488"/>
      <c r="AH141" s="488"/>
      <c r="AI141" s="488"/>
      <c r="AJ141" s="492"/>
      <c r="AK141" s="490"/>
      <c r="AM141" s="488"/>
      <c r="AN141" s="488"/>
      <c r="AO141" s="488"/>
      <c r="AP141" s="488"/>
      <c r="AQ141" s="488"/>
      <c r="AR141" s="488"/>
      <c r="AS141" s="488"/>
      <c r="AT141" s="488"/>
      <c r="AU141" s="488"/>
      <c r="AV141" s="488"/>
      <c r="AW141" s="492"/>
      <c r="AX141" s="492"/>
      <c r="AY141" s="492"/>
      <c r="AZ141" s="492"/>
      <c r="BA141" s="492"/>
      <c r="BB141" s="492"/>
      <c r="BC141" s="492"/>
      <c r="BD141" s="492"/>
      <c r="BE141" s="492"/>
      <c r="BF141" s="492"/>
      <c r="BG141" s="492"/>
      <c r="BH141" s="492"/>
      <c r="BI141" s="490"/>
      <c r="BK141" s="488"/>
      <c r="BL141" s="488"/>
      <c r="BM141" s="488"/>
      <c r="BN141" s="488"/>
      <c r="BO141" s="488"/>
      <c r="BP141" s="488"/>
      <c r="BQ141" s="488"/>
      <c r="BR141" s="488"/>
      <c r="BS141" s="453"/>
      <c r="BT141" s="487"/>
      <c r="BU141" s="453"/>
      <c r="BV141" s="488"/>
      <c r="BW141" s="488"/>
      <c r="BX141" s="488"/>
      <c r="BY141" s="488"/>
      <c r="BZ141" s="488"/>
      <c r="CA141" s="488"/>
      <c r="CB141" s="488"/>
      <c r="CC141" s="488"/>
      <c r="CD141" s="453"/>
      <c r="CE141" s="488"/>
      <c r="CF141" s="488"/>
      <c r="CG141" s="453"/>
      <c r="CH141" s="488"/>
      <c r="CI141" s="488"/>
    </row>
    <row r="142" spans="2:87" s="484" customFormat="1">
      <c r="B142" s="485"/>
      <c r="C142" s="494"/>
      <c r="D142" s="486"/>
      <c r="H142" s="487"/>
      <c r="I142" s="487"/>
      <c r="J142" s="488"/>
      <c r="K142" s="488"/>
      <c r="M142" s="488"/>
      <c r="N142" s="489"/>
      <c r="O142" s="488"/>
      <c r="P142" s="489"/>
      <c r="Q142" s="488"/>
      <c r="R142" s="489"/>
      <c r="S142" s="488"/>
      <c r="T142" s="489"/>
      <c r="U142" s="490"/>
      <c r="Y142" s="488"/>
      <c r="Z142" s="488"/>
      <c r="AA142" s="489"/>
      <c r="AB142" s="488"/>
      <c r="AC142" s="489"/>
      <c r="AD142" s="488"/>
      <c r="AE142" s="489"/>
      <c r="AF142" s="488"/>
      <c r="AG142" s="488"/>
      <c r="AH142" s="488"/>
      <c r="AI142" s="488"/>
      <c r="AJ142" s="492"/>
      <c r="AK142" s="490"/>
      <c r="AM142" s="488"/>
      <c r="AN142" s="488"/>
      <c r="AO142" s="488"/>
      <c r="AP142" s="488"/>
      <c r="AQ142" s="488"/>
      <c r="AR142" s="488"/>
      <c r="AS142" s="488"/>
      <c r="AT142" s="488"/>
      <c r="AU142" s="488"/>
      <c r="AV142" s="488"/>
      <c r="AW142" s="492"/>
      <c r="AX142" s="492"/>
      <c r="AY142" s="492"/>
      <c r="AZ142" s="492"/>
      <c r="BA142" s="492"/>
      <c r="BB142" s="492"/>
      <c r="BC142" s="492"/>
      <c r="BD142" s="492"/>
      <c r="BE142" s="492"/>
      <c r="BF142" s="492"/>
      <c r="BG142" s="492"/>
      <c r="BH142" s="492"/>
      <c r="BI142" s="490"/>
      <c r="BK142" s="488"/>
      <c r="BL142" s="488"/>
      <c r="BM142" s="488"/>
      <c r="BN142" s="488"/>
      <c r="BO142" s="488"/>
      <c r="BP142" s="488"/>
      <c r="BQ142" s="488"/>
      <c r="BR142" s="488"/>
      <c r="BS142" s="453"/>
      <c r="BT142" s="487"/>
      <c r="BU142" s="453"/>
      <c r="BV142" s="488"/>
      <c r="BW142" s="488"/>
      <c r="BX142" s="488"/>
      <c r="BY142" s="488"/>
      <c r="BZ142" s="488"/>
      <c r="CA142" s="488"/>
      <c r="CB142" s="488"/>
      <c r="CC142" s="488"/>
      <c r="CD142" s="453"/>
      <c r="CE142" s="488"/>
      <c r="CF142" s="488"/>
      <c r="CG142" s="453"/>
      <c r="CH142" s="488"/>
      <c r="CI142" s="488"/>
    </row>
    <row r="143" spans="2:87" s="484" customFormat="1">
      <c r="B143" s="485"/>
      <c r="C143" s="494"/>
      <c r="D143" s="486"/>
      <c r="H143" s="487"/>
      <c r="I143" s="487"/>
      <c r="J143" s="488"/>
      <c r="K143" s="488"/>
      <c r="M143" s="488"/>
      <c r="N143" s="489"/>
      <c r="O143" s="488"/>
      <c r="P143" s="489"/>
      <c r="Q143" s="488"/>
      <c r="R143" s="489"/>
      <c r="S143" s="488"/>
      <c r="T143" s="489"/>
      <c r="U143" s="490"/>
      <c r="Y143" s="488"/>
      <c r="Z143" s="488"/>
      <c r="AA143" s="489"/>
      <c r="AB143" s="488"/>
      <c r="AC143" s="489"/>
      <c r="AD143" s="488"/>
      <c r="AE143" s="489"/>
      <c r="AF143" s="488"/>
      <c r="AG143" s="488"/>
      <c r="AH143" s="488"/>
      <c r="AI143" s="488"/>
      <c r="AJ143" s="492"/>
      <c r="AK143" s="490"/>
      <c r="AM143" s="488"/>
      <c r="AN143" s="488"/>
      <c r="AO143" s="488"/>
      <c r="AP143" s="488"/>
      <c r="AQ143" s="488"/>
      <c r="AR143" s="488"/>
      <c r="AS143" s="488"/>
      <c r="AT143" s="488"/>
      <c r="AU143" s="488"/>
      <c r="AV143" s="488"/>
      <c r="AW143" s="492"/>
      <c r="AX143" s="492"/>
      <c r="AY143" s="492"/>
      <c r="AZ143" s="492"/>
      <c r="BA143" s="492"/>
      <c r="BB143" s="492"/>
      <c r="BC143" s="492"/>
      <c r="BD143" s="492"/>
      <c r="BE143" s="492"/>
      <c r="BF143" s="492"/>
      <c r="BG143" s="492"/>
      <c r="BH143" s="492"/>
      <c r="BI143" s="490"/>
      <c r="BK143" s="488"/>
      <c r="BL143" s="488"/>
      <c r="BM143" s="488"/>
      <c r="BN143" s="488"/>
      <c r="BO143" s="488"/>
      <c r="BP143" s="488"/>
      <c r="BQ143" s="488"/>
      <c r="BR143" s="488"/>
      <c r="BS143" s="453"/>
      <c r="BT143" s="487"/>
      <c r="BU143" s="453"/>
      <c r="BV143" s="488"/>
      <c r="BW143" s="488"/>
      <c r="BX143" s="488"/>
      <c r="BY143" s="488"/>
      <c r="BZ143" s="488"/>
      <c r="CA143" s="488"/>
      <c r="CB143" s="488"/>
      <c r="CC143" s="488"/>
      <c r="CD143" s="453"/>
      <c r="CE143" s="488"/>
      <c r="CF143" s="488"/>
      <c r="CG143" s="453"/>
      <c r="CH143" s="488"/>
      <c r="CI143" s="488"/>
    </row>
    <row r="144" spans="2:87" s="484" customFormat="1">
      <c r="B144" s="485"/>
      <c r="C144" s="494"/>
      <c r="D144" s="486"/>
      <c r="H144" s="487"/>
      <c r="I144" s="487"/>
      <c r="J144" s="488"/>
      <c r="K144" s="488"/>
      <c r="M144" s="488"/>
      <c r="N144" s="489"/>
      <c r="O144" s="488"/>
      <c r="P144" s="489"/>
      <c r="Q144" s="488"/>
      <c r="R144" s="489"/>
      <c r="S144" s="488"/>
      <c r="T144" s="489"/>
      <c r="U144" s="490"/>
      <c r="Y144" s="488"/>
      <c r="Z144" s="488"/>
      <c r="AA144" s="489"/>
      <c r="AB144" s="488"/>
      <c r="AC144" s="489"/>
      <c r="AD144" s="488"/>
      <c r="AE144" s="489"/>
      <c r="AF144" s="488"/>
      <c r="AG144" s="488"/>
      <c r="AH144" s="488"/>
      <c r="AI144" s="488"/>
      <c r="AJ144" s="492"/>
      <c r="AK144" s="490"/>
      <c r="AM144" s="488"/>
      <c r="AN144" s="488"/>
      <c r="AO144" s="488"/>
      <c r="AP144" s="488"/>
      <c r="AQ144" s="488"/>
      <c r="AR144" s="488"/>
      <c r="AS144" s="488"/>
      <c r="AT144" s="488"/>
      <c r="AU144" s="488"/>
      <c r="AV144" s="488"/>
      <c r="AW144" s="492"/>
      <c r="AX144" s="492"/>
      <c r="AY144" s="492"/>
      <c r="AZ144" s="492"/>
      <c r="BA144" s="492"/>
      <c r="BB144" s="492"/>
      <c r="BC144" s="492"/>
      <c r="BD144" s="492"/>
      <c r="BE144" s="492"/>
      <c r="BF144" s="492"/>
      <c r="BG144" s="492"/>
      <c r="BH144" s="492"/>
      <c r="BI144" s="490"/>
      <c r="BK144" s="488"/>
      <c r="BL144" s="488"/>
      <c r="BM144" s="488"/>
      <c r="BN144" s="488"/>
      <c r="BO144" s="488"/>
      <c r="BP144" s="488"/>
      <c r="BQ144" s="488"/>
      <c r="BR144" s="488"/>
      <c r="BS144" s="453"/>
      <c r="BT144" s="487"/>
      <c r="BU144" s="453"/>
      <c r="BV144" s="488"/>
      <c r="BW144" s="488"/>
      <c r="BX144" s="488"/>
      <c r="BY144" s="488"/>
      <c r="BZ144" s="488"/>
      <c r="CA144" s="488"/>
      <c r="CB144" s="488"/>
      <c r="CC144" s="488"/>
      <c r="CD144" s="453"/>
      <c r="CE144" s="488"/>
      <c r="CF144" s="488"/>
      <c r="CG144" s="453"/>
      <c r="CH144" s="488"/>
      <c r="CI144" s="488"/>
    </row>
    <row r="145" spans="2:87" s="484" customFormat="1">
      <c r="B145" s="485"/>
      <c r="C145" s="494"/>
      <c r="D145" s="486"/>
      <c r="H145" s="487"/>
      <c r="I145" s="487"/>
      <c r="J145" s="488"/>
      <c r="K145" s="488"/>
      <c r="M145" s="488"/>
      <c r="N145" s="489"/>
      <c r="O145" s="488"/>
      <c r="P145" s="489"/>
      <c r="Q145" s="488"/>
      <c r="R145" s="489"/>
      <c r="S145" s="488"/>
      <c r="T145" s="489"/>
      <c r="U145" s="490"/>
      <c r="Y145" s="488"/>
      <c r="Z145" s="488"/>
      <c r="AA145" s="489"/>
      <c r="AB145" s="488"/>
      <c r="AC145" s="489"/>
      <c r="AD145" s="488"/>
      <c r="AE145" s="489"/>
      <c r="AF145" s="488"/>
      <c r="AG145" s="488"/>
      <c r="AH145" s="488"/>
      <c r="AI145" s="488"/>
      <c r="AJ145" s="492"/>
      <c r="AK145" s="490"/>
      <c r="AM145" s="488"/>
      <c r="AN145" s="488"/>
      <c r="AO145" s="488"/>
      <c r="AP145" s="488"/>
      <c r="AQ145" s="488"/>
      <c r="AR145" s="488"/>
      <c r="AS145" s="488"/>
      <c r="AT145" s="488"/>
      <c r="AU145" s="488"/>
      <c r="AV145" s="488"/>
      <c r="AW145" s="492"/>
      <c r="AX145" s="492"/>
      <c r="AY145" s="492"/>
      <c r="AZ145" s="492"/>
      <c r="BA145" s="492"/>
      <c r="BB145" s="492"/>
      <c r="BC145" s="492"/>
      <c r="BD145" s="492"/>
      <c r="BE145" s="492"/>
      <c r="BF145" s="492"/>
      <c r="BG145" s="492"/>
      <c r="BH145" s="492"/>
      <c r="BI145" s="490"/>
      <c r="BK145" s="488"/>
      <c r="BL145" s="488"/>
      <c r="BM145" s="488"/>
      <c r="BN145" s="488"/>
      <c r="BO145" s="488"/>
      <c r="BP145" s="488"/>
      <c r="BQ145" s="488"/>
      <c r="BR145" s="488"/>
      <c r="BS145" s="453"/>
      <c r="BT145" s="487"/>
      <c r="BU145" s="453"/>
      <c r="BV145" s="488"/>
      <c r="BW145" s="488"/>
      <c r="BX145" s="488"/>
      <c r="BY145" s="488"/>
      <c r="BZ145" s="488"/>
      <c r="CA145" s="488"/>
      <c r="CB145" s="488"/>
      <c r="CC145" s="488"/>
      <c r="CD145" s="453"/>
      <c r="CE145" s="488"/>
      <c r="CF145" s="488"/>
      <c r="CG145" s="453"/>
      <c r="CH145" s="488"/>
      <c r="CI145" s="488"/>
    </row>
    <row r="146" spans="2:87" s="484" customFormat="1">
      <c r="B146" s="485"/>
      <c r="C146" s="494"/>
      <c r="D146" s="486"/>
      <c r="H146" s="487"/>
      <c r="I146" s="487"/>
      <c r="J146" s="488"/>
      <c r="K146" s="488"/>
      <c r="M146" s="488"/>
      <c r="N146" s="489"/>
      <c r="O146" s="488"/>
      <c r="P146" s="489"/>
      <c r="Q146" s="488"/>
      <c r="R146" s="489"/>
      <c r="S146" s="488"/>
      <c r="T146" s="489"/>
      <c r="U146" s="490"/>
      <c r="Y146" s="488"/>
      <c r="Z146" s="488"/>
      <c r="AA146" s="489"/>
      <c r="AB146" s="488"/>
      <c r="AC146" s="489"/>
      <c r="AD146" s="488"/>
      <c r="AE146" s="489"/>
      <c r="AF146" s="488"/>
      <c r="AG146" s="488"/>
      <c r="AH146" s="488"/>
      <c r="AI146" s="488"/>
      <c r="AJ146" s="492"/>
      <c r="AK146" s="490"/>
      <c r="AM146" s="488"/>
      <c r="AN146" s="488"/>
      <c r="AO146" s="488"/>
      <c r="AP146" s="488"/>
      <c r="AQ146" s="488"/>
      <c r="AR146" s="488"/>
      <c r="AS146" s="488"/>
      <c r="AT146" s="488"/>
      <c r="AU146" s="488"/>
      <c r="AV146" s="488"/>
      <c r="AW146" s="492"/>
      <c r="AX146" s="492"/>
      <c r="AY146" s="492"/>
      <c r="AZ146" s="492"/>
      <c r="BA146" s="492"/>
      <c r="BB146" s="492"/>
      <c r="BC146" s="492"/>
      <c r="BD146" s="492"/>
      <c r="BE146" s="492"/>
      <c r="BF146" s="492"/>
      <c r="BG146" s="492"/>
      <c r="BH146" s="492"/>
      <c r="BI146" s="490"/>
      <c r="BK146" s="488"/>
      <c r="BL146" s="488"/>
      <c r="BM146" s="488"/>
      <c r="BN146" s="488"/>
      <c r="BO146" s="488"/>
      <c r="BP146" s="488"/>
      <c r="BQ146" s="488"/>
      <c r="BR146" s="488"/>
      <c r="BS146" s="453"/>
      <c r="BT146" s="487"/>
      <c r="BU146" s="453"/>
      <c r="BV146" s="488"/>
      <c r="BW146" s="488"/>
      <c r="BX146" s="488"/>
      <c r="BY146" s="488"/>
      <c r="BZ146" s="488"/>
      <c r="CA146" s="488"/>
      <c r="CB146" s="488"/>
      <c r="CC146" s="488"/>
      <c r="CD146" s="453"/>
      <c r="CE146" s="488"/>
      <c r="CF146" s="488"/>
      <c r="CG146" s="453"/>
      <c r="CH146" s="488"/>
      <c r="CI146" s="488"/>
    </row>
    <row r="147" spans="2:87" s="484" customFormat="1">
      <c r="B147" s="485"/>
      <c r="C147" s="494"/>
      <c r="D147" s="486"/>
      <c r="H147" s="487"/>
      <c r="I147" s="487"/>
      <c r="J147" s="488"/>
      <c r="K147" s="488"/>
      <c r="M147" s="488"/>
      <c r="N147" s="489"/>
      <c r="O147" s="488"/>
      <c r="P147" s="489"/>
      <c r="Q147" s="488"/>
      <c r="R147" s="489"/>
      <c r="S147" s="488"/>
      <c r="T147" s="489"/>
      <c r="U147" s="490"/>
      <c r="Y147" s="488"/>
      <c r="Z147" s="488"/>
      <c r="AA147" s="489"/>
      <c r="AB147" s="488"/>
      <c r="AC147" s="489"/>
      <c r="AD147" s="488"/>
      <c r="AE147" s="489"/>
      <c r="AF147" s="488"/>
      <c r="AG147" s="488"/>
      <c r="AH147" s="488"/>
      <c r="AI147" s="488"/>
      <c r="AJ147" s="492"/>
      <c r="AK147" s="490"/>
      <c r="AM147" s="488"/>
      <c r="AN147" s="488"/>
      <c r="AO147" s="488"/>
      <c r="AP147" s="488"/>
      <c r="AQ147" s="488"/>
      <c r="AR147" s="488"/>
      <c r="AS147" s="488"/>
      <c r="AT147" s="488"/>
      <c r="AU147" s="488"/>
      <c r="AV147" s="488"/>
      <c r="AW147" s="492"/>
      <c r="AX147" s="492"/>
      <c r="AY147" s="492"/>
      <c r="AZ147" s="492"/>
      <c r="BA147" s="492"/>
      <c r="BB147" s="492"/>
      <c r="BC147" s="492"/>
      <c r="BD147" s="492"/>
      <c r="BE147" s="492"/>
      <c r="BF147" s="492"/>
      <c r="BG147" s="492"/>
      <c r="BH147" s="492"/>
      <c r="BI147" s="490"/>
      <c r="BK147" s="488"/>
      <c r="BL147" s="488"/>
      <c r="BM147" s="488"/>
      <c r="BN147" s="488"/>
      <c r="BO147" s="488"/>
      <c r="BP147" s="488"/>
      <c r="BQ147" s="488"/>
      <c r="BR147" s="488"/>
      <c r="BS147" s="453"/>
      <c r="BT147" s="487"/>
      <c r="BU147" s="453"/>
      <c r="BV147" s="488"/>
      <c r="BW147" s="488"/>
      <c r="BX147" s="488"/>
      <c r="BY147" s="488"/>
      <c r="BZ147" s="488"/>
      <c r="CA147" s="488"/>
      <c r="CB147" s="488"/>
      <c r="CC147" s="488"/>
      <c r="CD147" s="453"/>
      <c r="CE147" s="488"/>
      <c r="CF147" s="488"/>
      <c r="CG147" s="453"/>
      <c r="CH147" s="488"/>
      <c r="CI147" s="488"/>
    </row>
    <row r="148" spans="2:87" s="484" customFormat="1">
      <c r="B148" s="485"/>
      <c r="C148" s="494"/>
      <c r="D148" s="486"/>
      <c r="H148" s="487"/>
      <c r="I148" s="487"/>
      <c r="J148" s="488"/>
      <c r="K148" s="488"/>
      <c r="M148" s="488"/>
      <c r="N148" s="489"/>
      <c r="O148" s="488"/>
      <c r="P148" s="489"/>
      <c r="Q148" s="488"/>
      <c r="R148" s="489"/>
      <c r="S148" s="488"/>
      <c r="T148" s="489"/>
      <c r="U148" s="490"/>
      <c r="Y148" s="488"/>
      <c r="Z148" s="488"/>
      <c r="AA148" s="489"/>
      <c r="AB148" s="488"/>
      <c r="AC148" s="489"/>
      <c r="AD148" s="488"/>
      <c r="AE148" s="489"/>
      <c r="AF148" s="488"/>
      <c r="AG148" s="488"/>
      <c r="AH148" s="488"/>
      <c r="AI148" s="488"/>
      <c r="AJ148" s="492"/>
      <c r="AK148" s="490"/>
      <c r="AM148" s="488"/>
      <c r="AN148" s="488"/>
      <c r="AO148" s="488"/>
      <c r="AP148" s="488"/>
      <c r="AQ148" s="488"/>
      <c r="AR148" s="488"/>
      <c r="AS148" s="488"/>
      <c r="AT148" s="488"/>
      <c r="AU148" s="488"/>
      <c r="AV148" s="488"/>
      <c r="AW148" s="492"/>
      <c r="AX148" s="492"/>
      <c r="AY148" s="492"/>
      <c r="AZ148" s="492"/>
      <c r="BA148" s="492"/>
      <c r="BB148" s="492"/>
      <c r="BC148" s="492"/>
      <c r="BD148" s="492"/>
      <c r="BE148" s="492"/>
      <c r="BF148" s="492"/>
      <c r="BG148" s="492"/>
      <c r="BH148" s="492"/>
      <c r="BI148" s="490"/>
      <c r="BK148" s="488"/>
      <c r="BL148" s="488"/>
      <c r="BM148" s="488"/>
      <c r="BN148" s="488"/>
      <c r="BO148" s="488"/>
      <c r="BP148" s="488"/>
      <c r="BQ148" s="488"/>
      <c r="BR148" s="488"/>
      <c r="BS148" s="453"/>
      <c r="BT148" s="487"/>
      <c r="BU148" s="453"/>
      <c r="BV148" s="488"/>
      <c r="BW148" s="488"/>
      <c r="BX148" s="488"/>
      <c r="BY148" s="488"/>
      <c r="BZ148" s="488"/>
      <c r="CA148" s="488"/>
      <c r="CB148" s="488"/>
      <c r="CC148" s="488"/>
      <c r="CD148" s="453"/>
      <c r="CE148" s="488"/>
      <c r="CF148" s="488"/>
      <c r="CG148" s="453"/>
      <c r="CH148" s="488"/>
      <c r="CI148" s="488"/>
    </row>
    <row r="149" spans="2:87" s="484" customFormat="1">
      <c r="B149" s="485"/>
      <c r="C149" s="494"/>
      <c r="D149" s="486"/>
      <c r="H149" s="487"/>
      <c r="I149" s="487"/>
      <c r="J149" s="488"/>
      <c r="K149" s="488"/>
      <c r="M149" s="488"/>
      <c r="N149" s="489"/>
      <c r="O149" s="488"/>
      <c r="P149" s="489"/>
      <c r="Q149" s="488"/>
      <c r="R149" s="489"/>
      <c r="S149" s="488"/>
      <c r="T149" s="489"/>
      <c r="U149" s="490"/>
      <c r="Y149" s="488"/>
      <c r="Z149" s="488"/>
      <c r="AA149" s="489"/>
      <c r="AB149" s="488"/>
      <c r="AC149" s="489"/>
      <c r="AD149" s="488"/>
      <c r="AE149" s="489"/>
      <c r="AF149" s="488"/>
      <c r="AG149" s="488"/>
      <c r="AH149" s="488"/>
      <c r="AI149" s="488"/>
      <c r="AJ149" s="492"/>
      <c r="AK149" s="490"/>
      <c r="AM149" s="488"/>
      <c r="AN149" s="488"/>
      <c r="AO149" s="488"/>
      <c r="AP149" s="488"/>
      <c r="AQ149" s="488"/>
      <c r="AR149" s="488"/>
      <c r="AS149" s="488"/>
      <c r="AT149" s="488"/>
      <c r="AU149" s="488"/>
      <c r="AV149" s="488"/>
      <c r="AW149" s="492"/>
      <c r="AX149" s="492"/>
      <c r="AY149" s="492"/>
      <c r="AZ149" s="492"/>
      <c r="BA149" s="492"/>
      <c r="BB149" s="492"/>
      <c r="BC149" s="492"/>
      <c r="BD149" s="492"/>
      <c r="BE149" s="492"/>
      <c r="BF149" s="492"/>
      <c r="BG149" s="492"/>
      <c r="BH149" s="492"/>
      <c r="BI149" s="490"/>
      <c r="BK149" s="488"/>
      <c r="BL149" s="488"/>
      <c r="BM149" s="488"/>
      <c r="BN149" s="488"/>
      <c r="BO149" s="488"/>
      <c r="BP149" s="488"/>
      <c r="BQ149" s="488"/>
      <c r="BR149" s="488"/>
      <c r="BS149" s="453"/>
      <c r="BT149" s="487"/>
      <c r="BU149" s="453"/>
      <c r="BV149" s="488"/>
      <c r="BW149" s="488"/>
      <c r="BX149" s="488"/>
      <c r="BY149" s="488"/>
      <c r="BZ149" s="488"/>
      <c r="CA149" s="488"/>
      <c r="CB149" s="488"/>
      <c r="CC149" s="488"/>
      <c r="CD149" s="453"/>
      <c r="CE149" s="488"/>
      <c r="CF149" s="488"/>
      <c r="CG149" s="453"/>
      <c r="CH149" s="488"/>
      <c r="CI149" s="488"/>
    </row>
    <row r="150" spans="2:87" s="484" customFormat="1">
      <c r="B150" s="485"/>
      <c r="C150" s="494"/>
      <c r="D150" s="486"/>
      <c r="H150" s="487"/>
      <c r="I150" s="487"/>
      <c r="J150" s="488"/>
      <c r="K150" s="488"/>
      <c r="M150" s="488"/>
      <c r="N150" s="489"/>
      <c r="O150" s="488"/>
      <c r="P150" s="489"/>
      <c r="Q150" s="488"/>
      <c r="R150" s="489"/>
      <c r="S150" s="488"/>
      <c r="T150" s="489"/>
      <c r="U150" s="490"/>
      <c r="Y150" s="488"/>
      <c r="Z150" s="488"/>
      <c r="AA150" s="489"/>
      <c r="AB150" s="488"/>
      <c r="AC150" s="489"/>
      <c r="AD150" s="488"/>
      <c r="AE150" s="489"/>
      <c r="AF150" s="488"/>
      <c r="AG150" s="488"/>
      <c r="AH150" s="488"/>
      <c r="AI150" s="488"/>
      <c r="AJ150" s="492"/>
      <c r="AK150" s="490"/>
      <c r="AM150" s="488"/>
      <c r="AN150" s="488"/>
      <c r="AO150" s="488"/>
      <c r="AP150" s="488"/>
      <c r="AQ150" s="488"/>
      <c r="AR150" s="488"/>
      <c r="AS150" s="488"/>
      <c r="AT150" s="488"/>
      <c r="AU150" s="488"/>
      <c r="AV150" s="488"/>
      <c r="AW150" s="492"/>
      <c r="AX150" s="492"/>
      <c r="AY150" s="492"/>
      <c r="AZ150" s="492"/>
      <c r="BA150" s="492"/>
      <c r="BB150" s="492"/>
      <c r="BC150" s="492"/>
      <c r="BD150" s="492"/>
      <c r="BE150" s="492"/>
      <c r="BF150" s="492"/>
      <c r="BG150" s="492"/>
      <c r="BH150" s="492"/>
      <c r="BI150" s="490"/>
      <c r="BK150" s="488"/>
      <c r="BL150" s="488"/>
      <c r="BM150" s="488"/>
      <c r="BN150" s="488"/>
      <c r="BO150" s="488"/>
      <c r="BP150" s="488"/>
      <c r="BQ150" s="488"/>
      <c r="BR150" s="488"/>
      <c r="BS150" s="453"/>
      <c r="BT150" s="487"/>
      <c r="BU150" s="453"/>
      <c r="BV150" s="488"/>
      <c r="BW150" s="488"/>
      <c r="BX150" s="488"/>
      <c r="BY150" s="488"/>
      <c r="BZ150" s="488"/>
      <c r="CA150" s="488"/>
      <c r="CB150" s="488"/>
      <c r="CC150" s="488"/>
      <c r="CD150" s="453"/>
      <c r="CE150" s="488"/>
      <c r="CF150" s="488"/>
      <c r="CG150" s="453"/>
      <c r="CH150" s="488"/>
      <c r="CI150" s="488"/>
    </row>
    <row r="151" spans="2:87" s="484" customFormat="1">
      <c r="B151" s="485"/>
      <c r="C151" s="494"/>
      <c r="D151" s="486"/>
      <c r="H151" s="487"/>
      <c r="I151" s="487"/>
      <c r="J151" s="488"/>
      <c r="K151" s="488"/>
      <c r="M151" s="488"/>
      <c r="N151" s="489"/>
      <c r="O151" s="488"/>
      <c r="P151" s="489"/>
      <c r="Q151" s="488"/>
      <c r="R151" s="489"/>
      <c r="S151" s="488"/>
      <c r="T151" s="489"/>
      <c r="U151" s="490"/>
      <c r="Y151" s="488"/>
      <c r="Z151" s="488"/>
      <c r="AA151" s="489"/>
      <c r="AB151" s="488"/>
      <c r="AC151" s="489"/>
      <c r="AD151" s="488"/>
      <c r="AE151" s="489"/>
      <c r="AF151" s="488"/>
      <c r="AG151" s="488"/>
      <c r="AH151" s="488"/>
      <c r="AI151" s="488"/>
      <c r="AJ151" s="492"/>
      <c r="AK151" s="490"/>
      <c r="AM151" s="488"/>
      <c r="AN151" s="488"/>
      <c r="AO151" s="488"/>
      <c r="AP151" s="488"/>
      <c r="AQ151" s="488"/>
      <c r="AR151" s="488"/>
      <c r="AS151" s="488"/>
      <c r="AT151" s="488"/>
      <c r="AU151" s="488"/>
      <c r="AV151" s="488"/>
      <c r="AW151" s="492"/>
      <c r="AX151" s="492"/>
      <c r="AY151" s="492"/>
      <c r="AZ151" s="492"/>
      <c r="BA151" s="492"/>
      <c r="BB151" s="492"/>
      <c r="BC151" s="492"/>
      <c r="BD151" s="492"/>
      <c r="BE151" s="492"/>
      <c r="BF151" s="492"/>
      <c r="BG151" s="492"/>
      <c r="BH151" s="492"/>
      <c r="BI151" s="490"/>
      <c r="BK151" s="488"/>
      <c r="BL151" s="488"/>
      <c r="BM151" s="488"/>
      <c r="BN151" s="488"/>
      <c r="BO151" s="488"/>
      <c r="BP151" s="488"/>
      <c r="BQ151" s="488"/>
      <c r="BR151" s="488"/>
      <c r="BS151" s="453"/>
      <c r="BT151" s="487"/>
      <c r="BU151" s="453"/>
      <c r="BV151" s="488"/>
      <c r="BW151" s="488"/>
      <c r="BX151" s="488"/>
      <c r="BY151" s="488"/>
      <c r="BZ151" s="488"/>
      <c r="CA151" s="488"/>
      <c r="CB151" s="488"/>
      <c r="CC151" s="488"/>
      <c r="CD151" s="453"/>
      <c r="CE151" s="488"/>
      <c r="CF151" s="488"/>
      <c r="CG151" s="453"/>
      <c r="CH151" s="488"/>
      <c r="CI151" s="488"/>
    </row>
    <row r="152" spans="2:87" s="484" customFormat="1">
      <c r="B152" s="485"/>
      <c r="C152" s="494"/>
      <c r="D152" s="486"/>
      <c r="H152" s="487"/>
      <c r="I152" s="487"/>
      <c r="J152" s="488"/>
      <c r="K152" s="488"/>
      <c r="M152" s="488"/>
      <c r="N152" s="489"/>
      <c r="O152" s="488"/>
      <c r="P152" s="489"/>
      <c r="Q152" s="488"/>
      <c r="R152" s="489"/>
      <c r="S152" s="488"/>
      <c r="T152" s="489"/>
      <c r="U152" s="490"/>
      <c r="Y152" s="488"/>
      <c r="Z152" s="488"/>
      <c r="AA152" s="489"/>
      <c r="AB152" s="488"/>
      <c r="AC152" s="489"/>
      <c r="AD152" s="488"/>
      <c r="AE152" s="489"/>
      <c r="AF152" s="488"/>
      <c r="AG152" s="488"/>
      <c r="AH152" s="488"/>
      <c r="AI152" s="488"/>
      <c r="AJ152" s="492"/>
      <c r="AK152" s="490"/>
      <c r="AM152" s="488"/>
      <c r="AN152" s="488"/>
      <c r="AO152" s="488"/>
      <c r="AP152" s="488"/>
      <c r="AQ152" s="488"/>
      <c r="AR152" s="488"/>
      <c r="AS152" s="488"/>
      <c r="AT152" s="488"/>
      <c r="AU152" s="488"/>
      <c r="AV152" s="488"/>
      <c r="AW152" s="492"/>
      <c r="AX152" s="492"/>
      <c r="AY152" s="492"/>
      <c r="AZ152" s="492"/>
      <c r="BA152" s="492"/>
      <c r="BB152" s="492"/>
      <c r="BC152" s="492"/>
      <c r="BD152" s="492"/>
      <c r="BE152" s="492"/>
      <c r="BF152" s="492"/>
      <c r="BG152" s="492"/>
      <c r="BH152" s="492"/>
      <c r="BI152" s="490"/>
      <c r="BK152" s="488"/>
      <c r="BL152" s="488"/>
      <c r="BM152" s="488"/>
      <c r="BN152" s="488"/>
      <c r="BO152" s="488"/>
      <c r="BP152" s="488"/>
      <c r="BQ152" s="488"/>
      <c r="BR152" s="488"/>
      <c r="BS152" s="453"/>
      <c r="BT152" s="487"/>
      <c r="BU152" s="453"/>
      <c r="BV152" s="488"/>
      <c r="BW152" s="488"/>
      <c r="BX152" s="488"/>
      <c r="BY152" s="488"/>
      <c r="BZ152" s="488"/>
      <c r="CA152" s="488"/>
      <c r="CB152" s="488"/>
      <c r="CC152" s="488"/>
      <c r="CD152" s="453"/>
      <c r="CE152" s="488"/>
      <c r="CF152" s="488"/>
      <c r="CG152" s="453"/>
      <c r="CH152" s="488"/>
      <c r="CI152" s="488"/>
    </row>
    <row r="153" spans="2:87" s="484" customFormat="1">
      <c r="B153" s="485"/>
      <c r="C153" s="494"/>
      <c r="D153" s="486"/>
      <c r="H153" s="487"/>
      <c r="I153" s="487"/>
      <c r="J153" s="488"/>
      <c r="K153" s="488"/>
      <c r="M153" s="488"/>
      <c r="N153" s="489"/>
      <c r="O153" s="488"/>
      <c r="P153" s="489"/>
      <c r="Q153" s="488"/>
      <c r="R153" s="489"/>
      <c r="S153" s="488"/>
      <c r="T153" s="489"/>
      <c r="U153" s="490"/>
      <c r="Y153" s="488"/>
      <c r="Z153" s="488"/>
      <c r="AA153" s="489"/>
      <c r="AB153" s="488"/>
      <c r="AC153" s="489"/>
      <c r="AD153" s="488"/>
      <c r="AE153" s="489"/>
      <c r="AF153" s="488"/>
      <c r="AG153" s="488"/>
      <c r="AH153" s="488"/>
      <c r="AI153" s="488"/>
      <c r="AJ153" s="492"/>
      <c r="AK153" s="490"/>
      <c r="AM153" s="488"/>
      <c r="AN153" s="488"/>
      <c r="AO153" s="488"/>
      <c r="AP153" s="488"/>
      <c r="AQ153" s="488"/>
      <c r="AR153" s="488"/>
      <c r="AS153" s="488"/>
      <c r="AT153" s="488"/>
      <c r="AU153" s="488"/>
      <c r="AV153" s="488"/>
      <c r="AW153" s="492"/>
      <c r="AX153" s="492"/>
      <c r="AY153" s="492"/>
      <c r="AZ153" s="492"/>
      <c r="BA153" s="492"/>
      <c r="BB153" s="492"/>
      <c r="BC153" s="492"/>
      <c r="BD153" s="492"/>
      <c r="BE153" s="492"/>
      <c r="BF153" s="492"/>
      <c r="BG153" s="492"/>
      <c r="BH153" s="492"/>
      <c r="BI153" s="490"/>
      <c r="BK153" s="488"/>
      <c r="BL153" s="488"/>
      <c r="BM153" s="488"/>
      <c r="BN153" s="488"/>
      <c r="BO153" s="488"/>
      <c r="BP153" s="488"/>
      <c r="BQ153" s="488"/>
      <c r="BR153" s="488"/>
      <c r="BS153" s="453"/>
      <c r="BT153" s="487"/>
      <c r="BU153" s="453"/>
      <c r="BV153" s="488"/>
      <c r="BW153" s="488"/>
      <c r="BX153" s="488"/>
      <c r="BY153" s="488"/>
      <c r="BZ153" s="488"/>
      <c r="CA153" s="488"/>
      <c r="CB153" s="488"/>
      <c r="CC153" s="488"/>
      <c r="CD153" s="453"/>
      <c r="CE153" s="488"/>
      <c r="CF153" s="488"/>
      <c r="CG153" s="453"/>
      <c r="CH153" s="488"/>
      <c r="CI153" s="488"/>
    </row>
    <row r="154" spans="2:87" s="484" customFormat="1">
      <c r="B154" s="485"/>
      <c r="C154" s="494"/>
      <c r="D154" s="486"/>
      <c r="H154" s="487"/>
      <c r="I154" s="487"/>
      <c r="J154" s="488"/>
      <c r="K154" s="488"/>
      <c r="M154" s="488"/>
      <c r="N154" s="489"/>
      <c r="O154" s="488"/>
      <c r="P154" s="489"/>
      <c r="Q154" s="488"/>
      <c r="R154" s="489"/>
      <c r="S154" s="488"/>
      <c r="T154" s="489"/>
      <c r="U154" s="490"/>
      <c r="Y154" s="488"/>
      <c r="Z154" s="488"/>
      <c r="AA154" s="489"/>
      <c r="AB154" s="488"/>
      <c r="AC154" s="489"/>
      <c r="AD154" s="488"/>
      <c r="AE154" s="489"/>
      <c r="AF154" s="488"/>
      <c r="AG154" s="488"/>
      <c r="AH154" s="488"/>
      <c r="AI154" s="488"/>
      <c r="AJ154" s="492"/>
      <c r="AK154" s="490"/>
      <c r="AM154" s="488"/>
      <c r="AN154" s="488"/>
      <c r="AO154" s="488"/>
      <c r="AP154" s="488"/>
      <c r="AQ154" s="488"/>
      <c r="AR154" s="488"/>
      <c r="AS154" s="488"/>
      <c r="AT154" s="488"/>
      <c r="AU154" s="488"/>
      <c r="AV154" s="488"/>
      <c r="AW154" s="492"/>
      <c r="AX154" s="492"/>
      <c r="AY154" s="492"/>
      <c r="AZ154" s="492"/>
      <c r="BA154" s="492"/>
      <c r="BB154" s="492"/>
      <c r="BC154" s="492"/>
      <c r="BD154" s="492"/>
      <c r="BE154" s="492"/>
      <c r="BF154" s="492"/>
      <c r="BG154" s="492"/>
      <c r="BH154" s="492"/>
      <c r="BI154" s="490"/>
      <c r="BK154" s="488"/>
      <c r="BL154" s="488"/>
      <c r="BM154" s="488"/>
      <c r="BN154" s="488"/>
      <c r="BO154" s="488"/>
      <c r="BP154" s="488"/>
      <c r="BQ154" s="488"/>
      <c r="BR154" s="488"/>
      <c r="BS154" s="453"/>
      <c r="BT154" s="487"/>
      <c r="BU154" s="453"/>
      <c r="BV154" s="488"/>
      <c r="BW154" s="488"/>
      <c r="BX154" s="488"/>
      <c r="BY154" s="488"/>
      <c r="BZ154" s="488"/>
      <c r="CA154" s="488"/>
      <c r="CB154" s="488"/>
      <c r="CC154" s="488"/>
      <c r="CD154" s="453"/>
      <c r="CE154" s="488"/>
      <c r="CF154" s="488"/>
      <c r="CG154" s="453"/>
      <c r="CH154" s="488"/>
      <c r="CI154" s="488"/>
    </row>
    <row r="155" spans="2:87" s="484" customFormat="1">
      <c r="B155" s="485"/>
      <c r="C155" s="494"/>
      <c r="D155" s="486"/>
      <c r="H155" s="487"/>
      <c r="I155" s="487"/>
      <c r="J155" s="488"/>
      <c r="K155" s="488"/>
      <c r="M155" s="488"/>
      <c r="N155" s="489"/>
      <c r="O155" s="488"/>
      <c r="P155" s="489"/>
      <c r="Q155" s="488"/>
      <c r="R155" s="489"/>
      <c r="S155" s="488"/>
      <c r="T155" s="489"/>
      <c r="U155" s="490"/>
      <c r="Y155" s="488"/>
      <c r="Z155" s="488"/>
      <c r="AA155" s="489"/>
      <c r="AB155" s="488"/>
      <c r="AC155" s="489"/>
      <c r="AD155" s="488"/>
      <c r="AE155" s="489"/>
      <c r="AF155" s="488"/>
      <c r="AG155" s="488"/>
      <c r="AH155" s="488"/>
      <c r="AI155" s="488"/>
      <c r="AJ155" s="492"/>
      <c r="AK155" s="490"/>
      <c r="AM155" s="488"/>
      <c r="AN155" s="488"/>
      <c r="AO155" s="488"/>
      <c r="AP155" s="488"/>
      <c r="AQ155" s="488"/>
      <c r="AR155" s="488"/>
      <c r="AS155" s="488"/>
      <c r="AT155" s="488"/>
      <c r="AU155" s="488"/>
      <c r="AV155" s="488"/>
      <c r="AW155" s="492"/>
      <c r="AX155" s="492"/>
      <c r="AY155" s="492"/>
      <c r="AZ155" s="492"/>
      <c r="BA155" s="492"/>
      <c r="BB155" s="492"/>
      <c r="BC155" s="492"/>
      <c r="BD155" s="492"/>
      <c r="BE155" s="492"/>
      <c r="BF155" s="492"/>
      <c r="BG155" s="492"/>
      <c r="BH155" s="492"/>
      <c r="BI155" s="490"/>
      <c r="BK155" s="488"/>
      <c r="BL155" s="488"/>
      <c r="BM155" s="488"/>
      <c r="BN155" s="488"/>
      <c r="BO155" s="488"/>
      <c r="BP155" s="488"/>
      <c r="BQ155" s="488"/>
      <c r="BR155" s="488"/>
      <c r="BS155" s="453"/>
      <c r="BT155" s="487"/>
      <c r="BU155" s="453"/>
      <c r="BV155" s="488"/>
      <c r="BW155" s="488"/>
      <c r="BX155" s="488"/>
      <c r="BY155" s="488"/>
      <c r="BZ155" s="488"/>
      <c r="CA155" s="488"/>
      <c r="CB155" s="488"/>
      <c r="CC155" s="488"/>
      <c r="CD155" s="453"/>
      <c r="CE155" s="488"/>
      <c r="CF155" s="488"/>
      <c r="CG155" s="453"/>
      <c r="CH155" s="488"/>
      <c r="CI155" s="488"/>
    </row>
    <row r="156" spans="2:87" s="484" customFormat="1">
      <c r="B156" s="485"/>
      <c r="C156" s="494"/>
      <c r="D156" s="486"/>
      <c r="H156" s="487"/>
      <c r="I156" s="487"/>
      <c r="J156" s="488"/>
      <c r="K156" s="488"/>
      <c r="M156" s="488"/>
      <c r="N156" s="489"/>
      <c r="O156" s="488"/>
      <c r="P156" s="489"/>
      <c r="Q156" s="488"/>
      <c r="R156" s="489"/>
      <c r="S156" s="488"/>
      <c r="T156" s="489"/>
      <c r="U156" s="490"/>
      <c r="Y156" s="488"/>
      <c r="Z156" s="488"/>
      <c r="AA156" s="489"/>
      <c r="AB156" s="488"/>
      <c r="AC156" s="489"/>
      <c r="AD156" s="488"/>
      <c r="AE156" s="489"/>
      <c r="AF156" s="488"/>
      <c r="AG156" s="488"/>
      <c r="AH156" s="488"/>
      <c r="AI156" s="488"/>
      <c r="AJ156" s="492"/>
      <c r="AK156" s="490"/>
      <c r="AM156" s="488"/>
      <c r="AN156" s="488"/>
      <c r="AO156" s="488"/>
      <c r="AP156" s="488"/>
      <c r="AQ156" s="488"/>
      <c r="AR156" s="488"/>
      <c r="AS156" s="488"/>
      <c r="AT156" s="488"/>
      <c r="AU156" s="488"/>
      <c r="AV156" s="488"/>
      <c r="AW156" s="492"/>
      <c r="AX156" s="492"/>
      <c r="AY156" s="492"/>
      <c r="AZ156" s="492"/>
      <c r="BA156" s="492"/>
      <c r="BB156" s="492"/>
      <c r="BC156" s="492"/>
      <c r="BD156" s="492"/>
      <c r="BE156" s="492"/>
      <c r="BF156" s="492"/>
      <c r="BG156" s="492"/>
      <c r="BH156" s="492"/>
      <c r="BI156" s="490"/>
      <c r="BK156" s="488"/>
      <c r="BL156" s="488"/>
      <c r="BM156" s="488"/>
      <c r="BN156" s="488"/>
      <c r="BO156" s="488"/>
      <c r="BP156" s="488"/>
      <c r="BQ156" s="488"/>
      <c r="BR156" s="488"/>
      <c r="BS156" s="453"/>
      <c r="BT156" s="487"/>
      <c r="BU156" s="453"/>
      <c r="BV156" s="488"/>
      <c r="BW156" s="488"/>
      <c r="BX156" s="488"/>
      <c r="BY156" s="488"/>
      <c r="BZ156" s="488"/>
      <c r="CA156" s="488"/>
      <c r="CB156" s="488"/>
      <c r="CC156" s="488"/>
      <c r="CD156" s="453"/>
      <c r="CE156" s="488"/>
      <c r="CF156" s="488"/>
      <c r="CG156" s="453"/>
      <c r="CH156" s="488"/>
      <c r="CI156" s="488"/>
    </row>
    <row r="157" spans="2:87" s="484" customFormat="1">
      <c r="B157" s="485"/>
      <c r="C157" s="494"/>
      <c r="D157" s="486"/>
      <c r="H157" s="487"/>
      <c r="I157" s="487"/>
      <c r="J157" s="488"/>
      <c r="K157" s="488"/>
      <c r="M157" s="488"/>
      <c r="N157" s="489"/>
      <c r="O157" s="488"/>
      <c r="P157" s="489"/>
      <c r="Q157" s="488"/>
      <c r="R157" s="489"/>
      <c r="S157" s="488"/>
      <c r="T157" s="489"/>
      <c r="U157" s="490"/>
      <c r="Y157" s="488"/>
      <c r="Z157" s="488"/>
      <c r="AA157" s="489"/>
      <c r="AB157" s="488"/>
      <c r="AC157" s="489"/>
      <c r="AD157" s="488"/>
      <c r="AE157" s="489"/>
      <c r="AF157" s="488"/>
      <c r="AG157" s="488"/>
      <c r="AH157" s="488"/>
      <c r="AI157" s="488"/>
      <c r="AJ157" s="492"/>
      <c r="AK157" s="490"/>
      <c r="AM157" s="488"/>
      <c r="AN157" s="488"/>
      <c r="AO157" s="488"/>
      <c r="AP157" s="488"/>
      <c r="AQ157" s="488"/>
      <c r="AR157" s="488"/>
      <c r="AS157" s="488"/>
      <c r="AT157" s="488"/>
      <c r="AU157" s="488"/>
      <c r="AV157" s="488"/>
      <c r="AW157" s="492"/>
      <c r="AX157" s="492"/>
      <c r="AY157" s="492"/>
      <c r="AZ157" s="492"/>
      <c r="BA157" s="492"/>
      <c r="BB157" s="492"/>
      <c r="BC157" s="492"/>
      <c r="BD157" s="492"/>
      <c r="BE157" s="492"/>
      <c r="BF157" s="492"/>
      <c r="BG157" s="492"/>
      <c r="BH157" s="492"/>
      <c r="BI157" s="490"/>
      <c r="BK157" s="488"/>
      <c r="BL157" s="488"/>
      <c r="BM157" s="488"/>
      <c r="BN157" s="488"/>
      <c r="BO157" s="488"/>
      <c r="BP157" s="488"/>
      <c r="BQ157" s="488"/>
      <c r="BR157" s="488"/>
      <c r="BS157" s="453"/>
      <c r="BT157" s="487"/>
      <c r="BU157" s="453"/>
      <c r="BV157" s="488"/>
      <c r="BW157" s="488"/>
      <c r="BX157" s="488"/>
      <c r="BY157" s="488"/>
      <c r="BZ157" s="488"/>
      <c r="CA157" s="488"/>
      <c r="CB157" s="488"/>
      <c r="CC157" s="488"/>
      <c r="CD157" s="453"/>
      <c r="CE157" s="488"/>
      <c r="CF157" s="488"/>
      <c r="CG157" s="453"/>
      <c r="CH157" s="488"/>
      <c r="CI157" s="488"/>
    </row>
    <row r="158" spans="2:87" s="484" customFormat="1">
      <c r="B158" s="485"/>
      <c r="C158" s="494"/>
      <c r="D158" s="486"/>
      <c r="H158" s="487"/>
      <c r="I158" s="487"/>
      <c r="J158" s="488"/>
      <c r="K158" s="488"/>
      <c r="M158" s="488"/>
      <c r="N158" s="489"/>
      <c r="O158" s="488"/>
      <c r="P158" s="489"/>
      <c r="Q158" s="488"/>
      <c r="R158" s="489"/>
      <c r="S158" s="488"/>
      <c r="T158" s="489"/>
      <c r="U158" s="490"/>
      <c r="Y158" s="488"/>
      <c r="Z158" s="488"/>
      <c r="AA158" s="489"/>
      <c r="AB158" s="488"/>
      <c r="AC158" s="489"/>
      <c r="AD158" s="488"/>
      <c r="AE158" s="489"/>
      <c r="AF158" s="488"/>
      <c r="AG158" s="488"/>
      <c r="AH158" s="488"/>
      <c r="AI158" s="488"/>
      <c r="AJ158" s="492"/>
      <c r="AK158" s="490"/>
      <c r="AM158" s="488"/>
      <c r="AN158" s="488"/>
      <c r="AO158" s="488"/>
      <c r="AP158" s="488"/>
      <c r="AQ158" s="488"/>
      <c r="AR158" s="488"/>
      <c r="AS158" s="488"/>
      <c r="AT158" s="488"/>
      <c r="AU158" s="488"/>
      <c r="AV158" s="488"/>
      <c r="AW158" s="492"/>
      <c r="AX158" s="492"/>
      <c r="AY158" s="492"/>
      <c r="AZ158" s="492"/>
      <c r="BA158" s="492"/>
      <c r="BB158" s="492"/>
      <c r="BC158" s="492"/>
      <c r="BD158" s="492"/>
      <c r="BE158" s="492"/>
      <c r="BF158" s="492"/>
      <c r="BG158" s="492"/>
      <c r="BH158" s="492"/>
      <c r="BI158" s="490"/>
      <c r="BK158" s="488"/>
      <c r="BL158" s="488"/>
      <c r="BM158" s="488"/>
      <c r="BN158" s="488"/>
      <c r="BO158" s="488"/>
      <c r="BP158" s="488"/>
      <c r="BQ158" s="488"/>
      <c r="BR158" s="488"/>
      <c r="BS158" s="453"/>
      <c r="BT158" s="487"/>
      <c r="BU158" s="453"/>
      <c r="BV158" s="488"/>
      <c r="BW158" s="488"/>
      <c r="BX158" s="488"/>
      <c r="BY158" s="488"/>
      <c r="BZ158" s="488"/>
      <c r="CA158" s="488"/>
      <c r="CB158" s="488"/>
      <c r="CC158" s="488"/>
      <c r="CD158" s="453"/>
      <c r="CE158" s="488"/>
      <c r="CF158" s="488"/>
      <c r="CG158" s="453"/>
      <c r="CH158" s="488"/>
      <c r="CI158" s="488"/>
    </row>
    <row r="159" spans="2:87" s="484" customFormat="1">
      <c r="B159" s="485"/>
      <c r="C159" s="494"/>
      <c r="D159" s="486"/>
      <c r="H159" s="487"/>
      <c r="I159" s="487"/>
      <c r="J159" s="488"/>
      <c r="K159" s="488"/>
      <c r="M159" s="488"/>
      <c r="N159" s="489"/>
      <c r="O159" s="488"/>
      <c r="P159" s="489"/>
      <c r="Q159" s="488"/>
      <c r="R159" s="489"/>
      <c r="S159" s="488"/>
      <c r="T159" s="489"/>
      <c r="U159" s="490"/>
      <c r="Y159" s="488"/>
      <c r="Z159" s="488"/>
      <c r="AA159" s="489"/>
      <c r="AB159" s="488"/>
      <c r="AC159" s="489"/>
      <c r="AD159" s="488"/>
      <c r="AE159" s="489"/>
      <c r="AF159" s="488"/>
      <c r="AG159" s="488"/>
      <c r="AH159" s="488"/>
      <c r="AI159" s="488"/>
      <c r="AJ159" s="492"/>
      <c r="AK159" s="490"/>
      <c r="AM159" s="488"/>
      <c r="AN159" s="488"/>
      <c r="AO159" s="488"/>
      <c r="AP159" s="488"/>
      <c r="AQ159" s="488"/>
      <c r="AR159" s="488"/>
      <c r="AS159" s="488"/>
      <c r="AT159" s="488"/>
      <c r="AU159" s="488"/>
      <c r="AV159" s="488"/>
      <c r="AW159" s="492"/>
      <c r="AX159" s="492"/>
      <c r="AY159" s="492"/>
      <c r="AZ159" s="492"/>
      <c r="BA159" s="492"/>
      <c r="BB159" s="492"/>
      <c r="BC159" s="492"/>
      <c r="BD159" s="492"/>
      <c r="BE159" s="492"/>
      <c r="BF159" s="492"/>
      <c r="BG159" s="492"/>
      <c r="BH159" s="492"/>
      <c r="BI159" s="490"/>
      <c r="BK159" s="488"/>
      <c r="BL159" s="488"/>
      <c r="BM159" s="488"/>
      <c r="BN159" s="488"/>
      <c r="BO159" s="488"/>
      <c r="BP159" s="488"/>
      <c r="BQ159" s="488"/>
      <c r="BR159" s="488"/>
      <c r="BS159" s="453"/>
      <c r="BT159" s="487"/>
      <c r="BU159" s="453"/>
      <c r="BV159" s="488"/>
      <c r="BW159" s="488"/>
      <c r="BX159" s="488"/>
      <c r="BY159" s="488"/>
      <c r="BZ159" s="488"/>
      <c r="CA159" s="488"/>
      <c r="CB159" s="488"/>
      <c r="CC159" s="488"/>
      <c r="CD159" s="453"/>
      <c r="CE159" s="488"/>
      <c r="CF159" s="488"/>
      <c r="CG159" s="453"/>
      <c r="CH159" s="488"/>
      <c r="CI159" s="488"/>
    </row>
    <row r="160" spans="2:87" s="484" customFormat="1">
      <c r="B160" s="485"/>
      <c r="C160" s="494"/>
      <c r="D160" s="486"/>
      <c r="H160" s="487"/>
      <c r="I160" s="487"/>
      <c r="J160" s="488"/>
      <c r="K160" s="488"/>
      <c r="M160" s="488"/>
      <c r="N160" s="489"/>
      <c r="O160" s="488"/>
      <c r="P160" s="489"/>
      <c r="Q160" s="488"/>
      <c r="R160" s="489"/>
      <c r="S160" s="488"/>
      <c r="T160" s="489"/>
      <c r="U160" s="490"/>
      <c r="Y160" s="488"/>
      <c r="Z160" s="488"/>
      <c r="AA160" s="489"/>
      <c r="AB160" s="488"/>
      <c r="AC160" s="489"/>
      <c r="AD160" s="488"/>
      <c r="AE160" s="489"/>
      <c r="AF160" s="488"/>
      <c r="AG160" s="488"/>
      <c r="AH160" s="488"/>
      <c r="AI160" s="488"/>
      <c r="AJ160" s="492"/>
      <c r="AK160" s="490"/>
      <c r="AM160" s="488"/>
      <c r="AN160" s="488"/>
      <c r="AO160" s="488"/>
      <c r="AP160" s="488"/>
      <c r="AQ160" s="488"/>
      <c r="AR160" s="488"/>
      <c r="AS160" s="488"/>
      <c r="AT160" s="488"/>
      <c r="AU160" s="488"/>
      <c r="AV160" s="488"/>
      <c r="AW160" s="492"/>
      <c r="AX160" s="492"/>
      <c r="AY160" s="492"/>
      <c r="AZ160" s="492"/>
      <c r="BA160" s="492"/>
      <c r="BB160" s="492"/>
      <c r="BC160" s="492"/>
      <c r="BD160" s="492"/>
      <c r="BE160" s="492"/>
      <c r="BF160" s="492"/>
      <c r="BG160" s="492"/>
      <c r="BH160" s="492"/>
      <c r="BI160" s="490"/>
      <c r="BK160" s="488"/>
      <c r="BL160" s="488"/>
      <c r="BM160" s="488"/>
      <c r="BN160" s="488"/>
      <c r="BO160" s="488"/>
      <c r="BP160" s="488"/>
      <c r="BQ160" s="488"/>
      <c r="BR160" s="488"/>
      <c r="BS160" s="453"/>
      <c r="BT160" s="487"/>
      <c r="BU160" s="453"/>
      <c r="BV160" s="488"/>
      <c r="BW160" s="488"/>
      <c r="BX160" s="488"/>
      <c r="BY160" s="488"/>
      <c r="BZ160" s="488"/>
      <c r="CA160" s="488"/>
      <c r="CB160" s="488"/>
      <c r="CC160" s="488"/>
      <c r="CD160" s="453"/>
      <c r="CE160" s="488"/>
      <c r="CF160" s="488"/>
      <c r="CG160" s="453"/>
      <c r="CH160" s="488"/>
      <c r="CI160" s="488"/>
    </row>
    <row r="161" spans="2:87" s="484" customFormat="1">
      <c r="B161" s="485"/>
      <c r="C161" s="494"/>
      <c r="D161" s="486"/>
      <c r="H161" s="487"/>
      <c r="I161" s="487"/>
      <c r="J161" s="488"/>
      <c r="K161" s="488"/>
      <c r="M161" s="488"/>
      <c r="N161" s="489"/>
      <c r="O161" s="488"/>
      <c r="P161" s="489"/>
      <c r="Q161" s="488"/>
      <c r="R161" s="489"/>
      <c r="S161" s="488"/>
      <c r="T161" s="489"/>
      <c r="U161" s="490"/>
      <c r="Y161" s="488"/>
      <c r="Z161" s="488"/>
      <c r="AA161" s="489"/>
      <c r="AB161" s="488"/>
      <c r="AC161" s="489"/>
      <c r="AD161" s="488"/>
      <c r="AE161" s="489"/>
      <c r="AF161" s="488"/>
      <c r="AG161" s="488"/>
      <c r="AH161" s="488"/>
      <c r="AI161" s="488"/>
      <c r="AJ161" s="492"/>
      <c r="AK161" s="490"/>
      <c r="AM161" s="488"/>
      <c r="AN161" s="488"/>
      <c r="AO161" s="488"/>
      <c r="AP161" s="488"/>
      <c r="AQ161" s="488"/>
      <c r="AR161" s="488"/>
      <c r="AS161" s="488"/>
      <c r="AT161" s="488"/>
      <c r="AU161" s="488"/>
      <c r="AV161" s="488"/>
      <c r="AW161" s="492"/>
      <c r="AX161" s="492"/>
      <c r="AY161" s="492"/>
      <c r="AZ161" s="492"/>
      <c r="BA161" s="492"/>
      <c r="BB161" s="492"/>
      <c r="BC161" s="492"/>
      <c r="BD161" s="492"/>
      <c r="BE161" s="492"/>
      <c r="BF161" s="492"/>
      <c r="BG161" s="492"/>
      <c r="BH161" s="492"/>
      <c r="BI161" s="490"/>
      <c r="BK161" s="488"/>
      <c r="BL161" s="488"/>
      <c r="BM161" s="488"/>
      <c r="BN161" s="488"/>
      <c r="BO161" s="488"/>
      <c r="BP161" s="488"/>
      <c r="BQ161" s="488"/>
      <c r="BR161" s="488"/>
      <c r="BS161" s="453"/>
      <c r="BT161" s="487"/>
      <c r="BU161" s="453"/>
      <c r="BV161" s="488"/>
      <c r="BW161" s="488"/>
      <c r="BX161" s="488"/>
      <c r="BY161" s="488"/>
      <c r="BZ161" s="488"/>
      <c r="CA161" s="488"/>
      <c r="CB161" s="488"/>
      <c r="CC161" s="488"/>
      <c r="CD161" s="453"/>
      <c r="CE161" s="488"/>
      <c r="CF161" s="488"/>
      <c r="CG161" s="453"/>
      <c r="CH161" s="488"/>
      <c r="CI161" s="488"/>
    </row>
    <row r="162" spans="2:87" s="484" customFormat="1">
      <c r="B162" s="485"/>
      <c r="C162" s="494"/>
      <c r="D162" s="486"/>
      <c r="H162" s="487"/>
      <c r="I162" s="487"/>
      <c r="J162" s="488"/>
      <c r="K162" s="488"/>
      <c r="M162" s="488"/>
      <c r="N162" s="489"/>
      <c r="O162" s="488"/>
      <c r="P162" s="489"/>
      <c r="Q162" s="488"/>
      <c r="R162" s="489"/>
      <c r="S162" s="488"/>
      <c r="T162" s="489"/>
      <c r="U162" s="490"/>
      <c r="Y162" s="488"/>
      <c r="Z162" s="488"/>
      <c r="AA162" s="489"/>
      <c r="AB162" s="488"/>
      <c r="AC162" s="489"/>
      <c r="AD162" s="488"/>
      <c r="AE162" s="489"/>
      <c r="AF162" s="488"/>
      <c r="AG162" s="488"/>
      <c r="AH162" s="488"/>
      <c r="AI162" s="488"/>
      <c r="AJ162" s="492"/>
      <c r="AK162" s="490"/>
      <c r="AM162" s="488"/>
      <c r="AN162" s="488"/>
      <c r="AO162" s="488"/>
      <c r="AP162" s="488"/>
      <c r="AQ162" s="488"/>
      <c r="AR162" s="488"/>
      <c r="AS162" s="488"/>
      <c r="AT162" s="488"/>
      <c r="AU162" s="488"/>
      <c r="AV162" s="488"/>
      <c r="AW162" s="492"/>
      <c r="AX162" s="492"/>
      <c r="AY162" s="492"/>
      <c r="AZ162" s="492"/>
      <c r="BA162" s="492"/>
      <c r="BB162" s="492"/>
      <c r="BC162" s="492"/>
      <c r="BD162" s="492"/>
      <c r="BE162" s="492"/>
      <c r="BF162" s="492"/>
      <c r="BG162" s="492"/>
      <c r="BH162" s="492"/>
      <c r="BI162" s="490"/>
      <c r="BK162" s="488"/>
      <c r="BL162" s="488"/>
      <c r="BM162" s="488"/>
      <c r="BN162" s="488"/>
      <c r="BO162" s="488"/>
      <c r="BP162" s="488"/>
      <c r="BQ162" s="488"/>
      <c r="BR162" s="488"/>
      <c r="BS162" s="453"/>
      <c r="BT162" s="487"/>
      <c r="BU162" s="453"/>
      <c r="BV162" s="488"/>
      <c r="BW162" s="488"/>
      <c r="BX162" s="488"/>
      <c r="BY162" s="488"/>
      <c r="BZ162" s="488"/>
      <c r="CA162" s="488"/>
      <c r="CB162" s="488"/>
      <c r="CC162" s="488"/>
      <c r="CD162" s="453"/>
      <c r="CE162" s="488"/>
      <c r="CF162" s="488"/>
      <c r="CG162" s="453"/>
      <c r="CH162" s="488"/>
      <c r="CI162" s="488"/>
    </row>
    <row r="163" spans="2:87" s="484" customFormat="1">
      <c r="B163" s="485"/>
      <c r="C163" s="494"/>
      <c r="D163" s="486"/>
      <c r="H163" s="487"/>
      <c r="I163" s="487"/>
      <c r="J163" s="488"/>
      <c r="K163" s="488"/>
      <c r="M163" s="488"/>
      <c r="N163" s="489"/>
      <c r="O163" s="488"/>
      <c r="P163" s="489"/>
      <c r="Q163" s="488"/>
      <c r="R163" s="489"/>
      <c r="S163" s="488"/>
      <c r="T163" s="489"/>
      <c r="U163" s="490"/>
      <c r="Y163" s="488"/>
      <c r="Z163" s="488"/>
      <c r="AA163" s="489"/>
      <c r="AB163" s="488"/>
      <c r="AC163" s="489"/>
      <c r="AD163" s="488"/>
      <c r="AE163" s="489"/>
      <c r="AF163" s="488"/>
      <c r="AG163" s="488"/>
      <c r="AH163" s="488"/>
      <c r="AI163" s="488"/>
      <c r="AJ163" s="492"/>
      <c r="AK163" s="490"/>
      <c r="AM163" s="488"/>
      <c r="AN163" s="488"/>
      <c r="AO163" s="488"/>
      <c r="AP163" s="488"/>
      <c r="AQ163" s="488"/>
      <c r="AR163" s="488"/>
      <c r="AS163" s="488"/>
      <c r="AT163" s="488"/>
      <c r="AU163" s="488"/>
      <c r="AV163" s="488"/>
      <c r="AW163" s="492"/>
      <c r="AX163" s="492"/>
      <c r="AY163" s="492"/>
      <c r="AZ163" s="492"/>
      <c r="BA163" s="492"/>
      <c r="BB163" s="492"/>
      <c r="BC163" s="492"/>
      <c r="BD163" s="492"/>
      <c r="BE163" s="492"/>
      <c r="BF163" s="492"/>
      <c r="BG163" s="492"/>
      <c r="BH163" s="492"/>
      <c r="BI163" s="490"/>
      <c r="BK163" s="488"/>
      <c r="BL163" s="488"/>
      <c r="BM163" s="488"/>
      <c r="BN163" s="488"/>
      <c r="BO163" s="488"/>
      <c r="BP163" s="488"/>
      <c r="BQ163" s="488"/>
      <c r="BR163" s="488"/>
      <c r="BS163" s="453"/>
      <c r="BT163" s="487"/>
      <c r="BU163" s="453"/>
      <c r="BV163" s="488"/>
      <c r="BW163" s="488"/>
      <c r="BX163" s="488"/>
      <c r="BY163" s="488"/>
      <c r="BZ163" s="488"/>
      <c r="CA163" s="488"/>
      <c r="CB163" s="488"/>
      <c r="CC163" s="488"/>
      <c r="CD163" s="453"/>
      <c r="CE163" s="488"/>
      <c r="CF163" s="488"/>
      <c r="CG163" s="453"/>
      <c r="CH163" s="488"/>
      <c r="CI163" s="488"/>
    </row>
    <row r="164" spans="2:87" s="484" customFormat="1">
      <c r="B164" s="485"/>
      <c r="C164" s="494"/>
      <c r="D164" s="486"/>
      <c r="H164" s="487"/>
      <c r="I164" s="487"/>
      <c r="J164" s="488"/>
      <c r="K164" s="488"/>
      <c r="M164" s="488"/>
      <c r="N164" s="489"/>
      <c r="O164" s="488"/>
      <c r="P164" s="489"/>
      <c r="Q164" s="488"/>
      <c r="R164" s="489"/>
      <c r="S164" s="488"/>
      <c r="T164" s="489"/>
      <c r="U164" s="490"/>
      <c r="Y164" s="488"/>
      <c r="Z164" s="488"/>
      <c r="AA164" s="489"/>
      <c r="AB164" s="488"/>
      <c r="AC164" s="489"/>
      <c r="AD164" s="488"/>
      <c r="AE164" s="489"/>
      <c r="AF164" s="488"/>
      <c r="AG164" s="488"/>
      <c r="AH164" s="488"/>
      <c r="AI164" s="488"/>
      <c r="AJ164" s="492"/>
      <c r="AK164" s="490"/>
      <c r="AM164" s="488"/>
      <c r="AN164" s="488"/>
      <c r="AO164" s="488"/>
      <c r="AP164" s="488"/>
      <c r="AQ164" s="488"/>
      <c r="AR164" s="488"/>
      <c r="AS164" s="488"/>
      <c r="AT164" s="488"/>
      <c r="AU164" s="488"/>
      <c r="AV164" s="488"/>
      <c r="AW164" s="492"/>
      <c r="AX164" s="492"/>
      <c r="AY164" s="492"/>
      <c r="AZ164" s="492"/>
      <c r="BA164" s="492"/>
      <c r="BB164" s="492"/>
      <c r="BC164" s="492"/>
      <c r="BD164" s="492"/>
      <c r="BE164" s="492"/>
      <c r="BF164" s="492"/>
      <c r="BG164" s="492"/>
      <c r="BH164" s="492"/>
      <c r="BI164" s="490"/>
      <c r="BK164" s="488"/>
      <c r="BL164" s="488"/>
      <c r="BM164" s="488"/>
      <c r="BN164" s="488"/>
      <c r="BO164" s="488"/>
      <c r="BP164" s="488"/>
      <c r="BQ164" s="488"/>
      <c r="BR164" s="488"/>
      <c r="BS164" s="453"/>
      <c r="BT164" s="487"/>
      <c r="BU164" s="453"/>
      <c r="BV164" s="488"/>
      <c r="BW164" s="488"/>
      <c r="BX164" s="488"/>
      <c r="BY164" s="488"/>
      <c r="BZ164" s="488"/>
      <c r="CA164" s="488"/>
      <c r="CB164" s="488"/>
      <c r="CC164" s="488"/>
      <c r="CD164" s="453"/>
      <c r="CE164" s="488"/>
      <c r="CF164" s="488"/>
      <c r="CG164" s="453"/>
      <c r="CH164" s="488"/>
      <c r="CI164" s="488"/>
    </row>
    <row r="165" spans="2:87" s="484" customFormat="1">
      <c r="B165" s="485"/>
      <c r="C165" s="494"/>
      <c r="D165" s="486"/>
      <c r="H165" s="487"/>
      <c r="I165" s="487"/>
      <c r="J165" s="488"/>
      <c r="K165" s="488"/>
      <c r="M165" s="488"/>
      <c r="N165" s="489"/>
      <c r="O165" s="488"/>
      <c r="P165" s="489"/>
      <c r="Q165" s="488"/>
      <c r="R165" s="489"/>
      <c r="S165" s="488"/>
      <c r="T165" s="489"/>
      <c r="U165" s="490"/>
      <c r="Y165" s="488"/>
      <c r="Z165" s="488"/>
      <c r="AA165" s="489"/>
      <c r="AB165" s="488"/>
      <c r="AC165" s="489"/>
      <c r="AD165" s="488"/>
      <c r="AE165" s="489"/>
      <c r="AF165" s="488"/>
      <c r="AG165" s="488"/>
      <c r="AH165" s="488"/>
      <c r="AI165" s="488"/>
      <c r="AJ165" s="492"/>
      <c r="AK165" s="490"/>
      <c r="AM165" s="488"/>
      <c r="AN165" s="488"/>
      <c r="AO165" s="488"/>
      <c r="AP165" s="488"/>
      <c r="AQ165" s="488"/>
      <c r="AR165" s="488"/>
      <c r="AS165" s="488"/>
      <c r="AT165" s="488"/>
      <c r="AU165" s="488"/>
      <c r="AV165" s="488"/>
      <c r="AW165" s="492"/>
      <c r="AX165" s="492"/>
      <c r="AY165" s="492"/>
      <c r="AZ165" s="492"/>
      <c r="BA165" s="492"/>
      <c r="BB165" s="492"/>
      <c r="BC165" s="492"/>
      <c r="BD165" s="492"/>
      <c r="BE165" s="492"/>
      <c r="BF165" s="492"/>
      <c r="BG165" s="492"/>
      <c r="BH165" s="492"/>
      <c r="BI165" s="490"/>
      <c r="BK165" s="488"/>
      <c r="BL165" s="488"/>
      <c r="BM165" s="488"/>
      <c r="BN165" s="488"/>
      <c r="BO165" s="488"/>
      <c r="BP165" s="488"/>
      <c r="BQ165" s="488"/>
      <c r="BR165" s="488"/>
      <c r="BS165" s="453"/>
      <c r="BT165" s="487"/>
      <c r="BU165" s="453"/>
      <c r="BV165" s="488"/>
      <c r="BW165" s="488"/>
      <c r="BX165" s="488"/>
      <c r="BY165" s="488"/>
      <c r="BZ165" s="488"/>
      <c r="CA165" s="488"/>
      <c r="CB165" s="488"/>
      <c r="CC165" s="488"/>
      <c r="CD165" s="453"/>
      <c r="CE165" s="488"/>
      <c r="CF165" s="488"/>
      <c r="CG165" s="453"/>
      <c r="CH165" s="488"/>
      <c r="CI165" s="488"/>
    </row>
    <row r="166" spans="2:87" s="484" customFormat="1">
      <c r="B166" s="485"/>
      <c r="C166" s="494"/>
      <c r="D166" s="486"/>
      <c r="H166" s="487"/>
      <c r="I166" s="487"/>
      <c r="J166" s="488"/>
      <c r="K166" s="488"/>
      <c r="M166" s="488"/>
      <c r="N166" s="489"/>
      <c r="O166" s="488"/>
      <c r="P166" s="489"/>
      <c r="Q166" s="488"/>
      <c r="R166" s="489"/>
      <c r="S166" s="488"/>
      <c r="T166" s="489"/>
      <c r="U166" s="490"/>
      <c r="Y166" s="488"/>
      <c r="Z166" s="488"/>
      <c r="AA166" s="489"/>
      <c r="AB166" s="488"/>
      <c r="AC166" s="489"/>
      <c r="AD166" s="488"/>
      <c r="AE166" s="489"/>
      <c r="AF166" s="488"/>
      <c r="AG166" s="488"/>
      <c r="AH166" s="488"/>
      <c r="AI166" s="488"/>
      <c r="AJ166" s="492"/>
      <c r="AK166" s="490"/>
      <c r="AM166" s="488"/>
      <c r="AN166" s="488"/>
      <c r="AO166" s="488"/>
      <c r="AP166" s="488"/>
      <c r="AQ166" s="488"/>
      <c r="AR166" s="488"/>
      <c r="AS166" s="488"/>
      <c r="AT166" s="488"/>
      <c r="AU166" s="488"/>
      <c r="AV166" s="488"/>
      <c r="AW166" s="492"/>
      <c r="AX166" s="492"/>
      <c r="AY166" s="492"/>
      <c r="AZ166" s="492"/>
      <c r="BA166" s="492"/>
      <c r="BB166" s="492"/>
      <c r="BC166" s="492"/>
      <c r="BD166" s="492"/>
      <c r="BE166" s="492"/>
      <c r="BF166" s="492"/>
      <c r="BG166" s="492"/>
      <c r="BH166" s="492"/>
      <c r="BI166" s="490"/>
      <c r="BK166" s="488"/>
      <c r="BL166" s="488"/>
      <c r="BM166" s="488"/>
      <c r="BN166" s="488"/>
      <c r="BO166" s="488"/>
      <c r="BP166" s="488"/>
      <c r="BQ166" s="488"/>
      <c r="BR166" s="488"/>
      <c r="BS166" s="453"/>
      <c r="BT166" s="487"/>
      <c r="BU166" s="453"/>
      <c r="BV166" s="488"/>
      <c r="BW166" s="488"/>
      <c r="BX166" s="488"/>
      <c r="BY166" s="488"/>
      <c r="BZ166" s="488"/>
      <c r="CA166" s="488"/>
      <c r="CB166" s="488"/>
      <c r="CC166" s="488"/>
      <c r="CD166" s="453"/>
      <c r="CE166" s="488"/>
      <c r="CF166" s="488"/>
      <c r="CG166" s="453"/>
      <c r="CH166" s="488"/>
      <c r="CI166" s="488"/>
    </row>
    <row r="167" spans="2:87" s="484" customFormat="1">
      <c r="B167" s="485"/>
      <c r="C167" s="494"/>
      <c r="D167" s="486"/>
      <c r="H167" s="487"/>
      <c r="I167" s="487"/>
      <c r="J167" s="488"/>
      <c r="K167" s="488"/>
      <c r="M167" s="488"/>
      <c r="N167" s="489"/>
      <c r="O167" s="488"/>
      <c r="P167" s="489"/>
      <c r="Q167" s="488"/>
      <c r="R167" s="489"/>
      <c r="S167" s="488"/>
      <c r="T167" s="489"/>
      <c r="U167" s="490"/>
      <c r="Y167" s="488"/>
      <c r="Z167" s="488"/>
      <c r="AA167" s="489"/>
      <c r="AB167" s="488"/>
      <c r="AC167" s="489"/>
      <c r="AD167" s="488"/>
      <c r="AE167" s="489"/>
      <c r="AF167" s="488"/>
      <c r="AG167" s="488"/>
      <c r="AH167" s="488"/>
      <c r="AI167" s="488"/>
      <c r="AJ167" s="492"/>
      <c r="AK167" s="490"/>
      <c r="AM167" s="488"/>
      <c r="AN167" s="488"/>
      <c r="AO167" s="488"/>
      <c r="AP167" s="488"/>
      <c r="AQ167" s="488"/>
      <c r="AR167" s="488"/>
      <c r="AS167" s="488"/>
      <c r="AT167" s="488"/>
      <c r="AU167" s="488"/>
      <c r="AV167" s="488"/>
      <c r="AW167" s="492"/>
      <c r="AX167" s="492"/>
      <c r="AY167" s="492"/>
      <c r="AZ167" s="492"/>
      <c r="BA167" s="492"/>
      <c r="BB167" s="492"/>
      <c r="BC167" s="492"/>
      <c r="BD167" s="492"/>
      <c r="BE167" s="492"/>
      <c r="BF167" s="492"/>
      <c r="BG167" s="492"/>
      <c r="BH167" s="492"/>
      <c r="BI167" s="490"/>
      <c r="BK167" s="488"/>
      <c r="BL167" s="488"/>
      <c r="BM167" s="488"/>
      <c r="BN167" s="488"/>
      <c r="BO167" s="488"/>
      <c r="BP167" s="488"/>
      <c r="BQ167" s="488"/>
      <c r="BR167" s="488"/>
      <c r="BS167" s="453"/>
      <c r="BT167" s="487"/>
      <c r="BU167" s="453"/>
      <c r="BV167" s="488"/>
      <c r="BW167" s="488"/>
      <c r="BX167" s="488"/>
      <c r="BY167" s="488"/>
      <c r="BZ167" s="488"/>
      <c r="CA167" s="488"/>
      <c r="CB167" s="488"/>
      <c r="CC167" s="488"/>
      <c r="CD167" s="453"/>
      <c r="CE167" s="488"/>
      <c r="CF167" s="488"/>
      <c r="CG167" s="453"/>
      <c r="CH167" s="488"/>
      <c r="CI167" s="488"/>
    </row>
    <row r="168" spans="2:87" s="484" customFormat="1">
      <c r="B168" s="485"/>
      <c r="C168" s="494"/>
      <c r="D168" s="486"/>
      <c r="H168" s="487"/>
      <c r="I168" s="487"/>
      <c r="J168" s="488"/>
      <c r="K168" s="488"/>
      <c r="M168" s="488"/>
      <c r="N168" s="489"/>
      <c r="O168" s="488"/>
      <c r="P168" s="489"/>
      <c r="Q168" s="488"/>
      <c r="R168" s="489"/>
      <c r="S168" s="488"/>
      <c r="T168" s="489"/>
      <c r="U168" s="490"/>
      <c r="Y168" s="488"/>
      <c r="Z168" s="488"/>
      <c r="AA168" s="489"/>
      <c r="AB168" s="488"/>
      <c r="AC168" s="489"/>
      <c r="AD168" s="488"/>
      <c r="AE168" s="489"/>
      <c r="AF168" s="488"/>
      <c r="AG168" s="488"/>
      <c r="AH168" s="488"/>
      <c r="AI168" s="488"/>
      <c r="AJ168" s="492"/>
      <c r="AK168" s="490"/>
      <c r="AM168" s="488"/>
      <c r="AN168" s="488"/>
      <c r="AO168" s="488"/>
      <c r="AP168" s="488"/>
      <c r="AQ168" s="488"/>
      <c r="AR168" s="488"/>
      <c r="AS168" s="488"/>
      <c r="AT168" s="488"/>
      <c r="AU168" s="488"/>
      <c r="AV168" s="488"/>
      <c r="AW168" s="492"/>
      <c r="AX168" s="492"/>
      <c r="AY168" s="492"/>
      <c r="AZ168" s="492"/>
      <c r="BA168" s="492"/>
      <c r="BB168" s="492"/>
      <c r="BC168" s="492"/>
      <c r="BD168" s="492"/>
      <c r="BE168" s="492"/>
      <c r="BF168" s="492"/>
      <c r="BG168" s="492"/>
      <c r="BH168" s="492"/>
      <c r="BI168" s="490"/>
      <c r="BK168" s="488"/>
      <c r="BL168" s="488"/>
      <c r="BM168" s="488"/>
      <c r="BN168" s="488"/>
      <c r="BO168" s="488"/>
      <c r="BP168" s="488"/>
      <c r="BQ168" s="488"/>
      <c r="BR168" s="488"/>
      <c r="BS168" s="453"/>
      <c r="BT168" s="487"/>
      <c r="BU168" s="453"/>
      <c r="BV168" s="488"/>
      <c r="BW168" s="488"/>
      <c r="BX168" s="488"/>
      <c r="BY168" s="488"/>
      <c r="BZ168" s="488"/>
      <c r="CA168" s="488"/>
      <c r="CB168" s="488"/>
      <c r="CC168" s="488"/>
      <c r="CD168" s="453"/>
      <c r="CE168" s="488"/>
      <c r="CF168" s="488"/>
      <c r="CG168" s="453"/>
      <c r="CH168" s="488"/>
      <c r="CI168" s="488"/>
    </row>
    <row r="169" spans="2:87" s="484" customFormat="1">
      <c r="B169" s="485"/>
      <c r="C169" s="494"/>
      <c r="D169" s="486"/>
      <c r="H169" s="487"/>
      <c r="I169" s="487"/>
      <c r="J169" s="488"/>
      <c r="K169" s="488"/>
      <c r="M169" s="488"/>
      <c r="N169" s="489"/>
      <c r="O169" s="488"/>
      <c r="P169" s="489"/>
      <c r="Q169" s="488"/>
      <c r="R169" s="489"/>
      <c r="S169" s="488"/>
      <c r="T169" s="489"/>
      <c r="U169" s="490"/>
      <c r="Y169" s="488"/>
      <c r="Z169" s="488"/>
      <c r="AA169" s="489"/>
      <c r="AB169" s="488"/>
      <c r="AC169" s="489"/>
      <c r="AD169" s="488"/>
      <c r="AE169" s="489"/>
      <c r="AF169" s="488"/>
      <c r="AG169" s="488"/>
      <c r="AH169" s="488"/>
      <c r="AI169" s="488"/>
      <c r="AJ169" s="492"/>
      <c r="AK169" s="490"/>
      <c r="AM169" s="488"/>
      <c r="AN169" s="488"/>
      <c r="AO169" s="488"/>
      <c r="AP169" s="488"/>
      <c r="AQ169" s="488"/>
      <c r="AR169" s="488"/>
      <c r="AS169" s="488"/>
      <c r="AT169" s="488"/>
      <c r="AU169" s="488"/>
      <c r="AV169" s="488"/>
      <c r="AW169" s="492"/>
      <c r="AX169" s="492"/>
      <c r="AY169" s="492"/>
      <c r="AZ169" s="492"/>
      <c r="BA169" s="492"/>
      <c r="BB169" s="492"/>
      <c r="BC169" s="492"/>
      <c r="BD169" s="492"/>
      <c r="BE169" s="492"/>
      <c r="BF169" s="492"/>
      <c r="BG169" s="492"/>
      <c r="BH169" s="492"/>
      <c r="BI169" s="490"/>
      <c r="BK169" s="488"/>
      <c r="BL169" s="488"/>
      <c r="BM169" s="488"/>
      <c r="BN169" s="488"/>
      <c r="BO169" s="488"/>
      <c r="BP169" s="488"/>
      <c r="BQ169" s="488"/>
      <c r="BR169" s="488"/>
      <c r="BS169" s="453"/>
      <c r="BT169" s="487"/>
      <c r="BU169" s="453"/>
      <c r="BV169" s="488"/>
      <c r="BW169" s="488"/>
      <c r="BX169" s="488"/>
      <c r="BY169" s="488"/>
      <c r="BZ169" s="488"/>
      <c r="CA169" s="488"/>
      <c r="CB169" s="488"/>
      <c r="CC169" s="488"/>
      <c r="CD169" s="453"/>
      <c r="CE169" s="488"/>
      <c r="CF169" s="488"/>
      <c r="CG169" s="453"/>
      <c r="CH169" s="488"/>
      <c r="CI169" s="488"/>
    </row>
    <row r="170" spans="2:87" s="484" customFormat="1">
      <c r="B170" s="485"/>
      <c r="C170" s="494"/>
      <c r="D170" s="486"/>
      <c r="H170" s="487"/>
      <c r="I170" s="487"/>
      <c r="J170" s="488"/>
      <c r="K170" s="488"/>
      <c r="M170" s="488"/>
      <c r="N170" s="489"/>
      <c r="O170" s="488"/>
      <c r="P170" s="489"/>
      <c r="Q170" s="488"/>
      <c r="R170" s="489"/>
      <c r="S170" s="488"/>
      <c r="T170" s="489"/>
      <c r="U170" s="490"/>
      <c r="Y170" s="488"/>
      <c r="Z170" s="488"/>
      <c r="AA170" s="489"/>
      <c r="AB170" s="488"/>
      <c r="AC170" s="489"/>
      <c r="AD170" s="488"/>
      <c r="AE170" s="489"/>
      <c r="AF170" s="488"/>
      <c r="AG170" s="488"/>
      <c r="AH170" s="488"/>
      <c r="AI170" s="488"/>
      <c r="AJ170" s="492"/>
      <c r="AK170" s="490"/>
      <c r="AM170" s="488"/>
      <c r="AN170" s="488"/>
      <c r="AO170" s="488"/>
      <c r="AP170" s="488"/>
      <c r="AQ170" s="488"/>
      <c r="AR170" s="488"/>
      <c r="AS170" s="488"/>
      <c r="AT170" s="488"/>
      <c r="AU170" s="488"/>
      <c r="AV170" s="488"/>
      <c r="AW170" s="492"/>
      <c r="AX170" s="492"/>
      <c r="AY170" s="492"/>
      <c r="AZ170" s="492"/>
      <c r="BA170" s="492"/>
      <c r="BB170" s="492"/>
      <c r="BC170" s="492"/>
      <c r="BD170" s="492"/>
      <c r="BE170" s="492"/>
      <c r="BF170" s="492"/>
      <c r="BG170" s="492"/>
      <c r="BH170" s="492"/>
      <c r="BI170" s="490"/>
      <c r="BK170" s="488"/>
      <c r="BL170" s="488"/>
      <c r="BM170" s="488"/>
      <c r="BN170" s="488"/>
      <c r="BO170" s="488"/>
      <c r="BP170" s="488"/>
      <c r="BQ170" s="488"/>
      <c r="BR170" s="488"/>
      <c r="BS170" s="453"/>
      <c r="BT170" s="487"/>
      <c r="BU170" s="453"/>
      <c r="BV170" s="488"/>
      <c r="BW170" s="488"/>
      <c r="BX170" s="488"/>
      <c r="BY170" s="488"/>
      <c r="BZ170" s="488"/>
      <c r="CA170" s="488"/>
      <c r="CB170" s="488"/>
      <c r="CC170" s="488"/>
      <c r="CD170" s="453"/>
      <c r="CE170" s="488"/>
      <c r="CF170" s="488"/>
      <c r="CG170" s="453"/>
      <c r="CH170" s="488"/>
      <c r="CI170" s="488"/>
    </row>
    <row r="171" spans="2:87" s="484" customFormat="1">
      <c r="B171" s="485"/>
      <c r="C171" s="494"/>
      <c r="D171" s="486"/>
      <c r="H171" s="487"/>
      <c r="I171" s="487"/>
      <c r="J171" s="488"/>
      <c r="K171" s="488"/>
      <c r="M171" s="488"/>
      <c r="N171" s="489"/>
      <c r="O171" s="488"/>
      <c r="P171" s="489"/>
      <c r="Q171" s="488"/>
      <c r="R171" s="489"/>
      <c r="S171" s="488"/>
      <c r="T171" s="489"/>
      <c r="U171" s="490"/>
      <c r="Y171" s="488"/>
      <c r="Z171" s="488"/>
      <c r="AA171" s="489"/>
      <c r="AB171" s="488"/>
      <c r="AC171" s="489"/>
      <c r="AD171" s="488"/>
      <c r="AE171" s="489"/>
      <c r="AF171" s="488"/>
      <c r="AG171" s="488"/>
      <c r="AH171" s="488"/>
      <c r="AI171" s="488"/>
      <c r="AJ171" s="492"/>
      <c r="AK171" s="490"/>
      <c r="AM171" s="488"/>
      <c r="AN171" s="488"/>
      <c r="AO171" s="488"/>
      <c r="AP171" s="488"/>
      <c r="AQ171" s="488"/>
      <c r="AR171" s="488"/>
      <c r="AS171" s="488"/>
      <c r="AT171" s="488"/>
      <c r="AU171" s="488"/>
      <c r="AV171" s="488"/>
      <c r="AW171" s="492"/>
      <c r="AX171" s="492"/>
      <c r="AY171" s="492"/>
      <c r="AZ171" s="492"/>
      <c r="BA171" s="492"/>
      <c r="BB171" s="492"/>
      <c r="BC171" s="492"/>
      <c r="BD171" s="492"/>
      <c r="BE171" s="492"/>
      <c r="BF171" s="492"/>
      <c r="BG171" s="492"/>
      <c r="BH171" s="492"/>
      <c r="BI171" s="490"/>
      <c r="BK171" s="488"/>
      <c r="BL171" s="488"/>
      <c r="BM171" s="488"/>
      <c r="BN171" s="488"/>
      <c r="BO171" s="488"/>
      <c r="BP171" s="488"/>
      <c r="BQ171" s="488"/>
      <c r="BR171" s="488"/>
      <c r="BS171" s="453"/>
      <c r="BT171" s="487"/>
      <c r="BU171" s="453"/>
      <c r="BV171" s="488"/>
      <c r="BW171" s="488"/>
      <c r="BX171" s="488"/>
      <c r="BY171" s="488"/>
      <c r="BZ171" s="488"/>
      <c r="CA171" s="488"/>
      <c r="CB171" s="488"/>
      <c r="CC171" s="488"/>
      <c r="CD171" s="453"/>
      <c r="CE171" s="488"/>
      <c r="CF171" s="488"/>
      <c r="CG171" s="453"/>
      <c r="CH171" s="488"/>
      <c r="CI171" s="488"/>
    </row>
    <row r="172" spans="2:87" s="484" customFormat="1">
      <c r="B172" s="485"/>
      <c r="C172" s="494"/>
      <c r="D172" s="486"/>
      <c r="H172" s="487"/>
      <c r="I172" s="487"/>
      <c r="J172" s="488"/>
      <c r="K172" s="488"/>
      <c r="M172" s="488"/>
      <c r="N172" s="489"/>
      <c r="O172" s="488"/>
      <c r="P172" s="489"/>
      <c r="Q172" s="488"/>
      <c r="R172" s="489"/>
      <c r="S172" s="488"/>
      <c r="T172" s="489"/>
      <c r="U172" s="490"/>
      <c r="Y172" s="488"/>
      <c r="Z172" s="488"/>
      <c r="AA172" s="489"/>
      <c r="AB172" s="488"/>
      <c r="AC172" s="489"/>
      <c r="AD172" s="488"/>
      <c r="AE172" s="489"/>
      <c r="AF172" s="488"/>
      <c r="AG172" s="488"/>
      <c r="AH172" s="488"/>
      <c r="AI172" s="488"/>
      <c r="AJ172" s="492"/>
      <c r="AK172" s="490"/>
      <c r="AM172" s="488"/>
      <c r="AN172" s="488"/>
      <c r="AO172" s="488"/>
      <c r="AP172" s="488"/>
      <c r="AQ172" s="488"/>
      <c r="AR172" s="488"/>
      <c r="AS172" s="488"/>
      <c r="AT172" s="488"/>
      <c r="AU172" s="488"/>
      <c r="AV172" s="488"/>
      <c r="AW172" s="492"/>
      <c r="AX172" s="492"/>
      <c r="AY172" s="492"/>
      <c r="AZ172" s="492"/>
      <c r="BA172" s="492"/>
      <c r="BB172" s="492"/>
      <c r="BC172" s="492"/>
      <c r="BD172" s="492"/>
      <c r="BE172" s="492"/>
      <c r="BF172" s="492"/>
      <c r="BG172" s="492"/>
      <c r="BH172" s="492"/>
      <c r="BI172" s="490"/>
      <c r="BK172" s="488"/>
      <c r="BL172" s="488"/>
      <c r="BM172" s="488"/>
      <c r="BN172" s="488"/>
      <c r="BO172" s="488"/>
      <c r="BP172" s="488"/>
      <c r="BQ172" s="488"/>
      <c r="BR172" s="488"/>
      <c r="BS172" s="453"/>
      <c r="BT172" s="487"/>
      <c r="BU172" s="453"/>
      <c r="BV172" s="488"/>
      <c r="BW172" s="488"/>
      <c r="BX172" s="488"/>
      <c r="BY172" s="488"/>
      <c r="BZ172" s="488"/>
      <c r="CA172" s="488"/>
      <c r="CB172" s="488"/>
      <c r="CC172" s="488"/>
      <c r="CD172" s="453"/>
      <c r="CE172" s="488"/>
      <c r="CF172" s="488"/>
      <c r="CG172" s="453"/>
      <c r="CH172" s="488"/>
      <c r="CI172" s="488"/>
    </row>
    <row r="173" spans="2:87" s="484" customFormat="1">
      <c r="B173" s="485"/>
      <c r="C173" s="494"/>
      <c r="D173" s="486"/>
      <c r="H173" s="487"/>
      <c r="I173" s="487"/>
      <c r="J173" s="488"/>
      <c r="K173" s="488"/>
      <c r="M173" s="488"/>
      <c r="N173" s="489"/>
      <c r="O173" s="488"/>
      <c r="P173" s="489"/>
      <c r="Q173" s="488"/>
      <c r="R173" s="489"/>
      <c r="S173" s="488"/>
      <c r="T173" s="489"/>
      <c r="U173" s="490"/>
      <c r="Y173" s="488"/>
      <c r="Z173" s="488"/>
      <c r="AA173" s="489"/>
      <c r="AB173" s="488"/>
      <c r="AC173" s="489"/>
      <c r="AD173" s="488"/>
      <c r="AE173" s="489"/>
      <c r="AF173" s="488"/>
      <c r="AG173" s="488"/>
      <c r="AH173" s="488"/>
      <c r="AI173" s="488"/>
      <c r="AJ173" s="492"/>
      <c r="AK173" s="490"/>
      <c r="AM173" s="488"/>
      <c r="AN173" s="488"/>
      <c r="AO173" s="488"/>
      <c r="AP173" s="488"/>
      <c r="AQ173" s="488"/>
      <c r="AR173" s="488"/>
      <c r="AS173" s="488"/>
      <c r="AT173" s="488"/>
      <c r="AU173" s="488"/>
      <c r="AV173" s="488"/>
      <c r="AW173" s="492"/>
      <c r="AX173" s="492"/>
      <c r="AY173" s="492"/>
      <c r="AZ173" s="492"/>
      <c r="BA173" s="492"/>
      <c r="BB173" s="492"/>
      <c r="BC173" s="492"/>
      <c r="BD173" s="492"/>
      <c r="BE173" s="492"/>
      <c r="BF173" s="492"/>
      <c r="BG173" s="492"/>
      <c r="BH173" s="492"/>
      <c r="BI173" s="490"/>
      <c r="BK173" s="488"/>
      <c r="BL173" s="488"/>
      <c r="BM173" s="488"/>
      <c r="BN173" s="488"/>
      <c r="BO173" s="488"/>
      <c r="BP173" s="488"/>
      <c r="BQ173" s="488"/>
      <c r="BR173" s="488"/>
      <c r="BS173" s="453"/>
      <c r="BT173" s="487"/>
      <c r="BU173" s="453"/>
      <c r="BV173" s="488"/>
      <c r="BW173" s="488"/>
      <c r="BX173" s="488"/>
      <c r="BY173" s="488"/>
      <c r="BZ173" s="488"/>
      <c r="CA173" s="488"/>
      <c r="CB173" s="488"/>
      <c r="CC173" s="488"/>
      <c r="CD173" s="453"/>
      <c r="CE173" s="488"/>
      <c r="CF173" s="488"/>
      <c r="CG173" s="453"/>
      <c r="CH173" s="488"/>
      <c r="CI173" s="488"/>
    </row>
    <row r="174" spans="2:87" s="484" customFormat="1">
      <c r="B174" s="485"/>
      <c r="C174" s="494"/>
      <c r="D174" s="486"/>
      <c r="H174" s="487"/>
      <c r="I174" s="487"/>
      <c r="J174" s="488"/>
      <c r="K174" s="488"/>
      <c r="M174" s="488"/>
      <c r="N174" s="489"/>
      <c r="O174" s="488"/>
      <c r="P174" s="489"/>
      <c r="Q174" s="488"/>
      <c r="R174" s="489"/>
      <c r="S174" s="488"/>
      <c r="T174" s="489"/>
      <c r="U174" s="490"/>
      <c r="Y174" s="488"/>
      <c r="Z174" s="488"/>
      <c r="AA174" s="489"/>
      <c r="AB174" s="488"/>
      <c r="AC174" s="489"/>
      <c r="AD174" s="488"/>
      <c r="AE174" s="489"/>
      <c r="AF174" s="488"/>
      <c r="AG174" s="488"/>
      <c r="AH174" s="488"/>
      <c r="AI174" s="488"/>
      <c r="AJ174" s="492"/>
      <c r="AK174" s="490"/>
      <c r="AM174" s="488"/>
      <c r="AN174" s="488"/>
      <c r="AO174" s="488"/>
      <c r="AP174" s="488"/>
      <c r="AQ174" s="488"/>
      <c r="AR174" s="488"/>
      <c r="AS174" s="488"/>
      <c r="AT174" s="488"/>
      <c r="AU174" s="488"/>
      <c r="AV174" s="488"/>
      <c r="AW174" s="492"/>
      <c r="AX174" s="492"/>
      <c r="AY174" s="492"/>
      <c r="AZ174" s="492"/>
      <c r="BA174" s="492"/>
      <c r="BB174" s="492"/>
      <c r="BC174" s="492"/>
      <c r="BD174" s="492"/>
      <c r="BE174" s="492"/>
      <c r="BF174" s="492"/>
      <c r="BG174" s="492"/>
      <c r="BH174" s="492"/>
      <c r="BI174" s="490"/>
      <c r="BK174" s="488"/>
      <c r="BL174" s="488"/>
      <c r="BM174" s="488"/>
      <c r="BN174" s="488"/>
      <c r="BO174" s="488"/>
      <c r="BP174" s="488"/>
      <c r="BQ174" s="488"/>
      <c r="BR174" s="488"/>
      <c r="BS174" s="453"/>
      <c r="BT174" s="487"/>
      <c r="BU174" s="453"/>
      <c r="BV174" s="488"/>
      <c r="BW174" s="488"/>
      <c r="BX174" s="488"/>
      <c r="BY174" s="488"/>
      <c r="BZ174" s="488"/>
      <c r="CA174" s="488"/>
      <c r="CB174" s="488"/>
      <c r="CC174" s="488"/>
      <c r="CD174" s="453"/>
      <c r="CE174" s="488"/>
      <c r="CF174" s="488"/>
      <c r="CG174" s="453"/>
      <c r="CH174" s="488"/>
      <c r="CI174" s="488"/>
    </row>
    <row r="175" spans="2:87" s="484" customFormat="1">
      <c r="B175" s="485"/>
      <c r="C175" s="494"/>
      <c r="D175" s="486"/>
      <c r="H175" s="487"/>
      <c r="I175" s="487"/>
      <c r="J175" s="488"/>
      <c r="K175" s="488"/>
      <c r="M175" s="488"/>
      <c r="N175" s="489"/>
      <c r="O175" s="488"/>
      <c r="P175" s="489"/>
      <c r="Q175" s="488"/>
      <c r="R175" s="489"/>
      <c r="S175" s="488"/>
      <c r="T175" s="489"/>
      <c r="U175" s="490"/>
      <c r="Y175" s="488"/>
      <c r="Z175" s="488"/>
      <c r="AA175" s="489"/>
      <c r="AB175" s="488"/>
      <c r="AC175" s="489"/>
      <c r="AD175" s="488"/>
      <c r="AE175" s="489"/>
      <c r="AF175" s="488"/>
      <c r="AG175" s="488"/>
      <c r="AH175" s="488"/>
      <c r="AI175" s="488"/>
      <c r="AJ175" s="492"/>
      <c r="AK175" s="490"/>
      <c r="AM175" s="488"/>
      <c r="AN175" s="488"/>
      <c r="AO175" s="488"/>
      <c r="AP175" s="488"/>
      <c r="AQ175" s="488"/>
      <c r="AR175" s="488"/>
      <c r="AS175" s="488"/>
      <c r="AT175" s="488"/>
      <c r="AU175" s="488"/>
      <c r="AV175" s="488"/>
      <c r="AW175" s="492"/>
      <c r="AX175" s="492"/>
      <c r="AY175" s="492"/>
      <c r="AZ175" s="492"/>
      <c r="BA175" s="492"/>
      <c r="BB175" s="492"/>
      <c r="BC175" s="492"/>
      <c r="BD175" s="492"/>
      <c r="BE175" s="492"/>
      <c r="BF175" s="492"/>
      <c r="BG175" s="492"/>
      <c r="BH175" s="492"/>
      <c r="BI175" s="490"/>
      <c r="BK175" s="488"/>
      <c r="BL175" s="488"/>
      <c r="BM175" s="488"/>
      <c r="BN175" s="488"/>
      <c r="BO175" s="488"/>
      <c r="BP175" s="488"/>
      <c r="BQ175" s="488"/>
      <c r="BR175" s="488"/>
      <c r="BS175" s="453"/>
      <c r="BT175" s="487"/>
      <c r="BU175" s="453"/>
      <c r="BV175" s="488"/>
      <c r="BW175" s="488"/>
      <c r="BX175" s="488"/>
      <c r="BY175" s="488"/>
      <c r="BZ175" s="488"/>
      <c r="CA175" s="488"/>
      <c r="CB175" s="488"/>
      <c r="CC175" s="488"/>
      <c r="CD175" s="453"/>
      <c r="CE175" s="488"/>
      <c r="CF175" s="488"/>
      <c r="CG175" s="453"/>
      <c r="CH175" s="488"/>
      <c r="CI175" s="488"/>
    </row>
    <row r="176" spans="2:87" s="484" customFormat="1">
      <c r="B176" s="485"/>
      <c r="C176" s="494"/>
      <c r="D176" s="486"/>
      <c r="H176" s="487"/>
      <c r="I176" s="487"/>
      <c r="J176" s="488"/>
      <c r="K176" s="488"/>
      <c r="M176" s="488"/>
      <c r="N176" s="489"/>
      <c r="O176" s="488"/>
      <c r="P176" s="489"/>
      <c r="Q176" s="488"/>
      <c r="R176" s="489"/>
      <c r="S176" s="488"/>
      <c r="T176" s="489"/>
      <c r="U176" s="490"/>
      <c r="Y176" s="488"/>
      <c r="Z176" s="488"/>
      <c r="AA176" s="489"/>
      <c r="AB176" s="488"/>
      <c r="AC176" s="489"/>
      <c r="AD176" s="488"/>
      <c r="AE176" s="489"/>
      <c r="AF176" s="488"/>
      <c r="AG176" s="488"/>
      <c r="AH176" s="488"/>
      <c r="AI176" s="488"/>
      <c r="AJ176" s="492"/>
      <c r="AK176" s="490"/>
      <c r="AM176" s="488"/>
      <c r="AN176" s="488"/>
      <c r="AO176" s="488"/>
      <c r="AP176" s="488"/>
      <c r="AQ176" s="488"/>
      <c r="AR176" s="488"/>
      <c r="AS176" s="488"/>
      <c r="AT176" s="488"/>
      <c r="AU176" s="488"/>
      <c r="AV176" s="488"/>
      <c r="AW176" s="492"/>
      <c r="AX176" s="492"/>
      <c r="AY176" s="492"/>
      <c r="AZ176" s="492"/>
      <c r="BA176" s="492"/>
      <c r="BB176" s="492"/>
      <c r="BC176" s="492"/>
      <c r="BD176" s="492"/>
      <c r="BE176" s="492"/>
      <c r="BF176" s="492"/>
      <c r="BG176" s="492"/>
      <c r="BH176" s="492"/>
      <c r="BI176" s="490"/>
      <c r="BK176" s="488"/>
      <c r="BL176" s="488"/>
      <c r="BM176" s="488"/>
      <c r="BN176" s="488"/>
      <c r="BO176" s="488"/>
      <c r="BP176" s="488"/>
      <c r="BQ176" s="488"/>
      <c r="BR176" s="488"/>
      <c r="BS176" s="453"/>
      <c r="BT176" s="487"/>
      <c r="BU176" s="453"/>
      <c r="BV176" s="488"/>
      <c r="BW176" s="488"/>
      <c r="BX176" s="488"/>
      <c r="BY176" s="488"/>
      <c r="BZ176" s="488"/>
      <c r="CA176" s="488"/>
      <c r="CB176" s="488"/>
      <c r="CC176" s="488"/>
      <c r="CD176" s="453"/>
      <c r="CE176" s="488"/>
      <c r="CF176" s="488"/>
      <c r="CG176" s="453"/>
      <c r="CH176" s="488"/>
      <c r="CI176" s="488"/>
    </row>
    <row r="177" spans="2:87" s="484" customFormat="1">
      <c r="B177" s="485"/>
      <c r="C177" s="494"/>
      <c r="D177" s="486"/>
      <c r="H177" s="487"/>
      <c r="I177" s="487"/>
      <c r="J177" s="488"/>
      <c r="K177" s="488"/>
      <c r="M177" s="488"/>
      <c r="N177" s="489"/>
      <c r="O177" s="488"/>
      <c r="P177" s="489"/>
      <c r="Q177" s="488"/>
      <c r="R177" s="489"/>
      <c r="S177" s="488"/>
      <c r="T177" s="489"/>
      <c r="U177" s="490"/>
      <c r="Y177" s="488"/>
      <c r="Z177" s="488"/>
      <c r="AA177" s="489"/>
      <c r="AB177" s="488"/>
      <c r="AC177" s="489"/>
      <c r="AD177" s="488"/>
      <c r="AE177" s="489"/>
      <c r="AF177" s="488"/>
      <c r="AG177" s="488"/>
      <c r="AH177" s="488"/>
      <c r="AI177" s="488"/>
      <c r="AJ177" s="492"/>
      <c r="AK177" s="490"/>
      <c r="AM177" s="488"/>
      <c r="AN177" s="488"/>
      <c r="AO177" s="488"/>
      <c r="AP177" s="488"/>
      <c r="AQ177" s="488"/>
      <c r="AR177" s="488"/>
      <c r="AS177" s="488"/>
      <c r="AT177" s="488"/>
      <c r="AU177" s="488"/>
      <c r="AV177" s="488"/>
      <c r="AW177" s="492"/>
      <c r="AX177" s="492"/>
      <c r="AY177" s="492"/>
      <c r="AZ177" s="492"/>
      <c r="BA177" s="492"/>
      <c r="BB177" s="492"/>
      <c r="BC177" s="492"/>
      <c r="BD177" s="492"/>
      <c r="BE177" s="492"/>
      <c r="BF177" s="492"/>
      <c r="BG177" s="492"/>
      <c r="BH177" s="492"/>
      <c r="BI177" s="490"/>
      <c r="BK177" s="488"/>
      <c r="BL177" s="488"/>
      <c r="BM177" s="488"/>
      <c r="BN177" s="488"/>
      <c r="BO177" s="488"/>
      <c r="BP177" s="488"/>
      <c r="BQ177" s="488"/>
      <c r="BR177" s="488"/>
      <c r="BS177" s="453"/>
      <c r="BT177" s="487"/>
      <c r="BU177" s="453"/>
      <c r="BV177" s="488"/>
      <c r="BW177" s="488"/>
      <c r="BX177" s="488"/>
      <c r="BY177" s="488"/>
      <c r="BZ177" s="488"/>
      <c r="CA177" s="488"/>
      <c r="CB177" s="488"/>
      <c r="CC177" s="488"/>
      <c r="CD177" s="453"/>
      <c r="CE177" s="488"/>
      <c r="CF177" s="488"/>
      <c r="CG177" s="453"/>
      <c r="CH177" s="488"/>
      <c r="CI177" s="488"/>
    </row>
    <row r="178" spans="2:87" s="484" customFormat="1">
      <c r="B178" s="485"/>
      <c r="C178" s="494"/>
      <c r="D178" s="486"/>
      <c r="H178" s="487"/>
      <c r="I178" s="487"/>
      <c r="J178" s="488"/>
      <c r="K178" s="488"/>
      <c r="M178" s="488"/>
      <c r="N178" s="489"/>
      <c r="O178" s="488"/>
      <c r="P178" s="489"/>
      <c r="Q178" s="488"/>
      <c r="R178" s="489"/>
      <c r="S178" s="488"/>
      <c r="T178" s="489"/>
      <c r="U178" s="490"/>
      <c r="Y178" s="488"/>
      <c r="Z178" s="488"/>
      <c r="AA178" s="489"/>
      <c r="AB178" s="488"/>
      <c r="AC178" s="489"/>
      <c r="AD178" s="488"/>
      <c r="AE178" s="489"/>
      <c r="AF178" s="488"/>
      <c r="AG178" s="488"/>
      <c r="AH178" s="488"/>
      <c r="AI178" s="488"/>
      <c r="AJ178" s="492"/>
      <c r="AK178" s="490"/>
      <c r="AM178" s="488"/>
      <c r="AN178" s="488"/>
      <c r="AO178" s="488"/>
      <c r="AP178" s="488"/>
      <c r="AQ178" s="488"/>
      <c r="AR178" s="488"/>
      <c r="AS178" s="488"/>
      <c r="AT178" s="488"/>
      <c r="AU178" s="488"/>
      <c r="AV178" s="488"/>
      <c r="AW178" s="492"/>
      <c r="AX178" s="492"/>
      <c r="AY178" s="492"/>
      <c r="AZ178" s="492"/>
      <c r="BA178" s="492"/>
      <c r="BB178" s="492"/>
      <c r="BC178" s="492"/>
      <c r="BD178" s="492"/>
      <c r="BE178" s="492"/>
      <c r="BF178" s="492"/>
      <c r="BG178" s="492"/>
      <c r="BH178" s="492"/>
      <c r="BI178" s="490"/>
      <c r="BK178" s="488"/>
      <c r="BL178" s="488"/>
      <c r="BM178" s="488"/>
      <c r="BN178" s="488"/>
      <c r="BO178" s="488"/>
      <c r="BP178" s="488"/>
      <c r="BQ178" s="488"/>
      <c r="BR178" s="488"/>
      <c r="BS178" s="453"/>
      <c r="BT178" s="487"/>
      <c r="BU178" s="453"/>
      <c r="BV178" s="488"/>
      <c r="BW178" s="488"/>
      <c r="BX178" s="488"/>
      <c r="BY178" s="488"/>
      <c r="BZ178" s="488"/>
      <c r="CA178" s="488"/>
      <c r="CB178" s="488"/>
      <c r="CC178" s="488"/>
      <c r="CD178" s="453"/>
      <c r="CE178" s="488"/>
      <c r="CF178" s="488"/>
      <c r="CG178" s="453"/>
      <c r="CH178" s="488"/>
      <c r="CI178" s="488"/>
    </row>
    <row r="179" spans="2:87" s="484" customFormat="1">
      <c r="B179" s="485"/>
      <c r="C179" s="494"/>
      <c r="D179" s="486"/>
      <c r="H179" s="487"/>
      <c r="I179" s="487"/>
      <c r="J179" s="488"/>
      <c r="K179" s="488"/>
      <c r="M179" s="488"/>
      <c r="N179" s="489"/>
      <c r="O179" s="488"/>
      <c r="P179" s="489"/>
      <c r="Q179" s="488"/>
      <c r="R179" s="489"/>
      <c r="S179" s="488"/>
      <c r="T179" s="489"/>
      <c r="U179" s="490"/>
      <c r="Y179" s="488"/>
      <c r="Z179" s="488"/>
      <c r="AA179" s="489"/>
      <c r="AB179" s="488"/>
      <c r="AC179" s="489"/>
      <c r="AD179" s="488"/>
      <c r="AE179" s="489"/>
      <c r="AF179" s="488"/>
      <c r="AG179" s="488"/>
      <c r="AH179" s="488"/>
      <c r="AI179" s="488"/>
      <c r="AJ179" s="492"/>
      <c r="AK179" s="490"/>
      <c r="AM179" s="488"/>
      <c r="AN179" s="488"/>
      <c r="AO179" s="488"/>
      <c r="AP179" s="488"/>
      <c r="AQ179" s="488"/>
      <c r="AR179" s="488"/>
      <c r="AS179" s="488"/>
      <c r="AT179" s="488"/>
      <c r="AU179" s="488"/>
      <c r="AV179" s="488"/>
      <c r="AW179" s="492"/>
      <c r="AX179" s="492"/>
      <c r="AY179" s="492"/>
      <c r="AZ179" s="492"/>
      <c r="BA179" s="492"/>
      <c r="BB179" s="492"/>
      <c r="BC179" s="492"/>
      <c r="BD179" s="492"/>
      <c r="BE179" s="492"/>
      <c r="BF179" s="492"/>
      <c r="BG179" s="492"/>
      <c r="BH179" s="492"/>
      <c r="BI179" s="490"/>
      <c r="BK179" s="488"/>
      <c r="BL179" s="488"/>
      <c r="BM179" s="488"/>
      <c r="BN179" s="488"/>
      <c r="BO179" s="488"/>
      <c r="BP179" s="488"/>
      <c r="BQ179" s="488"/>
      <c r="BR179" s="488"/>
      <c r="BS179" s="453"/>
      <c r="BT179" s="487"/>
      <c r="BU179" s="453"/>
      <c r="BV179" s="488"/>
      <c r="BW179" s="488"/>
      <c r="BX179" s="488"/>
      <c r="BY179" s="488"/>
      <c r="BZ179" s="488"/>
      <c r="CA179" s="488"/>
      <c r="CB179" s="488"/>
      <c r="CC179" s="488"/>
      <c r="CD179" s="453"/>
      <c r="CE179" s="488"/>
      <c r="CF179" s="488"/>
      <c r="CG179" s="453"/>
      <c r="CH179" s="488"/>
      <c r="CI179" s="488"/>
    </row>
    <row r="180" spans="2:87" s="484" customFormat="1">
      <c r="B180" s="485"/>
      <c r="C180" s="494"/>
      <c r="D180" s="486"/>
      <c r="H180" s="487"/>
      <c r="I180" s="487"/>
      <c r="J180" s="488"/>
      <c r="K180" s="488"/>
      <c r="M180" s="488"/>
      <c r="N180" s="489"/>
      <c r="O180" s="488"/>
      <c r="P180" s="489"/>
      <c r="Q180" s="488"/>
      <c r="R180" s="489"/>
      <c r="S180" s="488"/>
      <c r="T180" s="489"/>
      <c r="U180" s="490"/>
      <c r="Y180" s="488"/>
      <c r="Z180" s="488"/>
      <c r="AA180" s="489"/>
      <c r="AB180" s="488"/>
      <c r="AC180" s="489"/>
      <c r="AD180" s="488"/>
      <c r="AE180" s="489"/>
      <c r="AF180" s="488"/>
      <c r="AG180" s="488"/>
      <c r="AH180" s="488"/>
      <c r="AI180" s="488"/>
      <c r="AJ180" s="492"/>
      <c r="AK180" s="490"/>
      <c r="AM180" s="488"/>
      <c r="AN180" s="488"/>
      <c r="AO180" s="488"/>
      <c r="AP180" s="488"/>
      <c r="AQ180" s="488"/>
      <c r="AR180" s="488"/>
      <c r="AS180" s="488"/>
      <c r="AT180" s="488"/>
      <c r="AU180" s="488"/>
      <c r="AV180" s="488"/>
      <c r="AW180" s="492"/>
      <c r="AX180" s="492"/>
      <c r="AY180" s="492"/>
      <c r="AZ180" s="492"/>
      <c r="BA180" s="492"/>
      <c r="BB180" s="492"/>
      <c r="BC180" s="492"/>
      <c r="BD180" s="492"/>
      <c r="BE180" s="492"/>
      <c r="BF180" s="492"/>
      <c r="BG180" s="492"/>
      <c r="BH180" s="492"/>
      <c r="BI180" s="490"/>
      <c r="BK180" s="488"/>
      <c r="BL180" s="488"/>
      <c r="BM180" s="488"/>
      <c r="BN180" s="488"/>
      <c r="BO180" s="488"/>
      <c r="BP180" s="488"/>
      <c r="BQ180" s="488"/>
      <c r="BR180" s="488"/>
      <c r="BS180" s="453"/>
      <c r="BT180" s="487"/>
      <c r="BU180" s="453"/>
      <c r="BV180" s="488"/>
      <c r="BW180" s="488"/>
      <c r="BX180" s="488"/>
      <c r="BY180" s="488"/>
      <c r="BZ180" s="488"/>
      <c r="CA180" s="488"/>
      <c r="CB180" s="488"/>
      <c r="CC180" s="488"/>
      <c r="CD180" s="453"/>
      <c r="CE180" s="488"/>
      <c r="CF180" s="488"/>
      <c r="CG180" s="453"/>
      <c r="CH180" s="488"/>
      <c r="CI180" s="488"/>
    </row>
    <row r="181" spans="2:87" s="484" customFormat="1">
      <c r="B181" s="485"/>
      <c r="C181" s="494"/>
      <c r="D181" s="486"/>
      <c r="H181" s="487"/>
      <c r="I181" s="487"/>
      <c r="J181" s="488"/>
      <c r="K181" s="488"/>
      <c r="M181" s="488"/>
      <c r="N181" s="489"/>
      <c r="O181" s="488"/>
      <c r="P181" s="489"/>
      <c r="Q181" s="488"/>
      <c r="R181" s="489"/>
      <c r="S181" s="488"/>
      <c r="T181" s="489"/>
      <c r="U181" s="490"/>
      <c r="Y181" s="488"/>
      <c r="Z181" s="488"/>
      <c r="AA181" s="489"/>
      <c r="AB181" s="488"/>
      <c r="AC181" s="489"/>
      <c r="AD181" s="488"/>
      <c r="AE181" s="489"/>
      <c r="AF181" s="488"/>
      <c r="AG181" s="488"/>
      <c r="AH181" s="488"/>
      <c r="AI181" s="488"/>
      <c r="AJ181" s="492"/>
      <c r="AK181" s="490"/>
      <c r="AM181" s="488"/>
      <c r="AN181" s="488"/>
      <c r="AO181" s="488"/>
      <c r="AP181" s="488"/>
      <c r="AQ181" s="488"/>
      <c r="AR181" s="488"/>
      <c r="AS181" s="488"/>
      <c r="AT181" s="488"/>
      <c r="AU181" s="488"/>
      <c r="AV181" s="488"/>
      <c r="AW181" s="492"/>
      <c r="AX181" s="492"/>
      <c r="AY181" s="492"/>
      <c r="AZ181" s="492"/>
      <c r="BA181" s="492"/>
      <c r="BB181" s="492"/>
      <c r="BC181" s="492"/>
      <c r="BD181" s="492"/>
      <c r="BE181" s="492"/>
      <c r="BF181" s="492"/>
      <c r="BG181" s="492"/>
      <c r="BH181" s="492"/>
      <c r="BI181" s="490"/>
      <c r="BK181" s="488"/>
      <c r="BL181" s="488"/>
      <c r="BM181" s="488"/>
      <c r="BN181" s="488"/>
      <c r="BO181" s="488"/>
      <c r="BP181" s="488"/>
      <c r="BQ181" s="488"/>
      <c r="BR181" s="488"/>
      <c r="BS181" s="453"/>
      <c r="BT181" s="487"/>
      <c r="BU181" s="453"/>
      <c r="BV181" s="488"/>
      <c r="BW181" s="488"/>
      <c r="BX181" s="488"/>
      <c r="BY181" s="488"/>
      <c r="BZ181" s="488"/>
      <c r="CA181" s="488"/>
      <c r="CB181" s="488"/>
      <c r="CC181" s="488"/>
      <c r="CD181" s="453"/>
      <c r="CE181" s="488"/>
      <c r="CF181" s="488"/>
      <c r="CG181" s="453"/>
      <c r="CH181" s="488"/>
      <c r="CI181" s="488"/>
    </row>
    <row r="182" spans="2:87" s="484" customFormat="1">
      <c r="B182" s="485"/>
      <c r="C182" s="494"/>
      <c r="D182" s="486"/>
      <c r="H182" s="487"/>
      <c r="I182" s="487"/>
      <c r="J182" s="488"/>
      <c r="K182" s="488"/>
      <c r="M182" s="488"/>
      <c r="N182" s="489"/>
      <c r="O182" s="488"/>
      <c r="P182" s="489"/>
      <c r="Q182" s="488"/>
      <c r="R182" s="489"/>
      <c r="S182" s="488"/>
      <c r="T182" s="489"/>
      <c r="U182" s="490"/>
      <c r="Y182" s="488"/>
      <c r="Z182" s="488"/>
      <c r="AA182" s="489"/>
      <c r="AB182" s="488"/>
      <c r="AC182" s="489"/>
      <c r="AD182" s="488"/>
      <c r="AE182" s="489"/>
      <c r="AF182" s="488"/>
      <c r="AG182" s="488"/>
      <c r="AH182" s="488"/>
      <c r="AI182" s="488"/>
      <c r="AJ182" s="492"/>
      <c r="AK182" s="490"/>
      <c r="AM182" s="488"/>
      <c r="AN182" s="488"/>
      <c r="AO182" s="488"/>
      <c r="AP182" s="488"/>
      <c r="AQ182" s="488"/>
      <c r="AR182" s="488"/>
      <c r="AS182" s="488"/>
      <c r="AT182" s="488"/>
      <c r="AU182" s="488"/>
      <c r="AV182" s="488"/>
      <c r="AW182" s="492"/>
      <c r="AX182" s="492"/>
      <c r="AY182" s="492"/>
      <c r="AZ182" s="492"/>
      <c r="BA182" s="492"/>
      <c r="BB182" s="492"/>
      <c r="BC182" s="492"/>
      <c r="BD182" s="492"/>
      <c r="BE182" s="492"/>
      <c r="BF182" s="492"/>
      <c r="BG182" s="492"/>
      <c r="BH182" s="492"/>
      <c r="BI182" s="490"/>
      <c r="BK182" s="488"/>
      <c r="BL182" s="488"/>
      <c r="BM182" s="488"/>
      <c r="BN182" s="488"/>
      <c r="BO182" s="488"/>
      <c r="BP182" s="488"/>
      <c r="BQ182" s="488"/>
      <c r="BR182" s="488"/>
      <c r="BS182" s="453"/>
      <c r="BT182" s="487"/>
      <c r="BU182" s="453"/>
      <c r="BV182" s="488"/>
      <c r="BW182" s="488"/>
      <c r="BX182" s="488"/>
      <c r="BY182" s="488"/>
      <c r="BZ182" s="488"/>
      <c r="CA182" s="488"/>
      <c r="CB182" s="488"/>
      <c r="CC182" s="488"/>
      <c r="CD182" s="453"/>
      <c r="CE182" s="488"/>
      <c r="CF182" s="488"/>
      <c r="CG182" s="453"/>
      <c r="CH182" s="488"/>
      <c r="CI182" s="488"/>
    </row>
    <row r="183" spans="2:87" s="484" customFormat="1">
      <c r="B183" s="485"/>
      <c r="C183" s="494"/>
      <c r="D183" s="486"/>
      <c r="H183" s="487"/>
      <c r="I183" s="487"/>
      <c r="J183" s="488"/>
      <c r="K183" s="488"/>
      <c r="M183" s="488"/>
      <c r="N183" s="489"/>
      <c r="O183" s="488"/>
      <c r="P183" s="489"/>
      <c r="Q183" s="488"/>
      <c r="R183" s="489"/>
      <c r="S183" s="488"/>
      <c r="T183" s="489"/>
      <c r="U183" s="490"/>
      <c r="Y183" s="488"/>
      <c r="Z183" s="488"/>
      <c r="AA183" s="489"/>
      <c r="AB183" s="488"/>
      <c r="AC183" s="489"/>
      <c r="AD183" s="488"/>
      <c r="AE183" s="489"/>
      <c r="AF183" s="488"/>
      <c r="AG183" s="488"/>
      <c r="AH183" s="488"/>
      <c r="AI183" s="488"/>
      <c r="AJ183" s="492"/>
      <c r="AK183" s="490"/>
      <c r="AM183" s="488"/>
      <c r="AN183" s="488"/>
      <c r="AO183" s="488"/>
      <c r="AP183" s="488"/>
      <c r="AQ183" s="488"/>
      <c r="AR183" s="488"/>
      <c r="AS183" s="488"/>
      <c r="AT183" s="488"/>
      <c r="AU183" s="488"/>
      <c r="AV183" s="488"/>
      <c r="AW183" s="492"/>
      <c r="AX183" s="492"/>
      <c r="AY183" s="492"/>
      <c r="AZ183" s="492"/>
      <c r="BA183" s="492"/>
      <c r="BB183" s="492"/>
      <c r="BC183" s="492"/>
      <c r="BD183" s="492"/>
      <c r="BE183" s="492"/>
      <c r="BF183" s="492"/>
      <c r="BG183" s="492"/>
      <c r="BH183" s="492"/>
      <c r="BI183" s="490"/>
      <c r="BK183" s="488"/>
      <c r="BL183" s="488"/>
      <c r="BM183" s="488"/>
      <c r="BN183" s="488"/>
      <c r="BO183" s="488"/>
      <c r="BP183" s="488"/>
      <c r="BQ183" s="488"/>
      <c r="BR183" s="488"/>
      <c r="BS183" s="453"/>
      <c r="BT183" s="487"/>
      <c r="BU183" s="453"/>
      <c r="BV183" s="488"/>
      <c r="BW183" s="488"/>
      <c r="BX183" s="488"/>
      <c r="BY183" s="488"/>
      <c r="BZ183" s="488"/>
      <c r="CA183" s="488"/>
      <c r="CB183" s="488"/>
      <c r="CC183" s="488"/>
      <c r="CD183" s="453"/>
      <c r="CE183" s="488"/>
      <c r="CF183" s="488"/>
      <c r="CG183" s="453"/>
      <c r="CH183" s="488"/>
      <c r="CI183" s="488"/>
    </row>
    <row r="184" spans="2:87" s="484" customFormat="1">
      <c r="B184" s="485"/>
      <c r="C184" s="494"/>
      <c r="D184" s="486"/>
      <c r="H184" s="487"/>
      <c r="I184" s="487"/>
      <c r="J184" s="488"/>
      <c r="K184" s="488"/>
      <c r="M184" s="488"/>
      <c r="N184" s="489"/>
      <c r="O184" s="488"/>
      <c r="P184" s="489"/>
      <c r="Q184" s="488"/>
      <c r="R184" s="489"/>
      <c r="S184" s="488"/>
      <c r="T184" s="489"/>
      <c r="U184" s="490"/>
      <c r="Y184" s="488"/>
      <c r="Z184" s="488"/>
      <c r="AA184" s="489"/>
      <c r="AB184" s="488"/>
      <c r="AC184" s="489"/>
      <c r="AD184" s="488"/>
      <c r="AE184" s="489"/>
      <c r="AF184" s="488"/>
      <c r="AG184" s="488"/>
      <c r="AH184" s="488"/>
      <c r="AI184" s="488"/>
      <c r="AJ184" s="492"/>
      <c r="AK184" s="490"/>
      <c r="AM184" s="488"/>
      <c r="AN184" s="488"/>
      <c r="AO184" s="488"/>
      <c r="AP184" s="488"/>
      <c r="AQ184" s="488"/>
      <c r="AR184" s="488"/>
      <c r="AS184" s="488"/>
      <c r="AT184" s="488"/>
      <c r="AU184" s="488"/>
      <c r="AV184" s="488"/>
      <c r="AW184" s="492"/>
      <c r="AX184" s="492"/>
      <c r="AY184" s="492"/>
      <c r="AZ184" s="492"/>
      <c r="BA184" s="492"/>
      <c r="BB184" s="492"/>
      <c r="BC184" s="492"/>
      <c r="BD184" s="492"/>
      <c r="BE184" s="492"/>
      <c r="BF184" s="492"/>
      <c r="BG184" s="492"/>
      <c r="BH184" s="492"/>
      <c r="BI184" s="490"/>
      <c r="BK184" s="488"/>
      <c r="BL184" s="488"/>
      <c r="BM184" s="488"/>
      <c r="BN184" s="488"/>
      <c r="BO184" s="488"/>
      <c r="BP184" s="488"/>
      <c r="BQ184" s="488"/>
      <c r="BR184" s="488"/>
      <c r="BS184" s="453"/>
      <c r="BT184" s="487"/>
      <c r="BU184" s="453"/>
      <c r="BV184" s="488"/>
      <c r="BW184" s="488"/>
      <c r="BX184" s="488"/>
      <c r="BY184" s="488"/>
      <c r="BZ184" s="488"/>
      <c r="CA184" s="488"/>
      <c r="CB184" s="488"/>
      <c r="CC184" s="488"/>
      <c r="CD184" s="453"/>
      <c r="CE184" s="488"/>
      <c r="CF184" s="488"/>
      <c r="CG184" s="453"/>
      <c r="CH184" s="488"/>
      <c r="CI184" s="488"/>
    </row>
    <row r="185" spans="2:87" s="484" customFormat="1">
      <c r="B185" s="485"/>
      <c r="C185" s="494"/>
      <c r="D185" s="486"/>
      <c r="H185" s="487"/>
      <c r="I185" s="487"/>
      <c r="J185" s="488"/>
      <c r="K185" s="488"/>
      <c r="M185" s="488"/>
      <c r="N185" s="489"/>
      <c r="O185" s="488"/>
      <c r="P185" s="489"/>
      <c r="Q185" s="488"/>
      <c r="R185" s="489"/>
      <c r="S185" s="488"/>
      <c r="T185" s="489"/>
      <c r="U185" s="490"/>
      <c r="Y185" s="488"/>
      <c r="Z185" s="488"/>
      <c r="AA185" s="489"/>
      <c r="AB185" s="488"/>
      <c r="AC185" s="489"/>
      <c r="AD185" s="488"/>
      <c r="AE185" s="489"/>
      <c r="AF185" s="488"/>
      <c r="AG185" s="488"/>
      <c r="AH185" s="488"/>
      <c r="AI185" s="488"/>
      <c r="AJ185" s="492"/>
      <c r="AK185" s="490"/>
      <c r="AM185" s="488"/>
      <c r="AN185" s="488"/>
      <c r="AO185" s="488"/>
      <c r="AP185" s="488"/>
      <c r="AQ185" s="488"/>
      <c r="AR185" s="488"/>
      <c r="AS185" s="488"/>
      <c r="AT185" s="488"/>
      <c r="AU185" s="488"/>
      <c r="AV185" s="488"/>
      <c r="AW185" s="492"/>
      <c r="AX185" s="492"/>
      <c r="AY185" s="492"/>
      <c r="AZ185" s="492"/>
      <c r="BA185" s="492"/>
      <c r="BB185" s="492"/>
      <c r="BC185" s="492"/>
      <c r="BD185" s="492"/>
      <c r="BE185" s="492"/>
      <c r="BF185" s="492"/>
      <c r="BG185" s="492"/>
      <c r="BH185" s="492"/>
      <c r="BI185" s="490"/>
      <c r="BK185" s="488"/>
      <c r="BL185" s="488"/>
      <c r="BM185" s="488"/>
      <c r="BN185" s="488"/>
      <c r="BO185" s="488"/>
      <c r="BP185" s="488"/>
      <c r="BQ185" s="488"/>
      <c r="BR185" s="488"/>
      <c r="BS185" s="453"/>
      <c r="BT185" s="487"/>
      <c r="BU185" s="453"/>
      <c r="BV185" s="488"/>
      <c r="BW185" s="488"/>
      <c r="BX185" s="488"/>
      <c r="BY185" s="488"/>
      <c r="BZ185" s="488"/>
      <c r="CA185" s="488"/>
      <c r="CB185" s="488"/>
      <c r="CC185" s="488"/>
      <c r="CD185" s="453"/>
      <c r="CE185" s="488"/>
      <c r="CF185" s="488"/>
      <c r="CG185" s="453"/>
      <c r="CH185" s="488"/>
      <c r="CI185" s="488"/>
    </row>
    <row r="186" spans="2:87" s="484" customFormat="1">
      <c r="B186" s="485"/>
      <c r="C186" s="494"/>
      <c r="D186" s="486"/>
      <c r="H186" s="487"/>
      <c r="I186" s="487"/>
      <c r="J186" s="488"/>
      <c r="K186" s="488"/>
      <c r="M186" s="488"/>
      <c r="N186" s="489"/>
      <c r="O186" s="488"/>
      <c r="P186" s="489"/>
      <c r="Q186" s="488"/>
      <c r="R186" s="489"/>
      <c r="S186" s="488"/>
      <c r="T186" s="489"/>
      <c r="U186" s="490"/>
      <c r="Y186" s="488"/>
      <c r="Z186" s="488"/>
      <c r="AA186" s="489"/>
      <c r="AB186" s="488"/>
      <c r="AC186" s="489"/>
      <c r="AD186" s="488"/>
      <c r="AE186" s="489"/>
      <c r="AF186" s="488"/>
      <c r="AG186" s="488"/>
      <c r="AH186" s="488"/>
      <c r="AI186" s="488"/>
      <c r="AJ186" s="492"/>
      <c r="AK186" s="490"/>
      <c r="AM186" s="488"/>
      <c r="AN186" s="488"/>
      <c r="AO186" s="488"/>
      <c r="AP186" s="488"/>
      <c r="AQ186" s="488"/>
      <c r="AR186" s="488"/>
      <c r="AS186" s="488"/>
      <c r="AT186" s="488"/>
      <c r="AU186" s="488"/>
      <c r="AV186" s="488"/>
      <c r="AW186" s="492"/>
      <c r="AX186" s="492"/>
      <c r="AY186" s="492"/>
      <c r="AZ186" s="492"/>
      <c r="BA186" s="492"/>
      <c r="BB186" s="492"/>
      <c r="BC186" s="492"/>
      <c r="BD186" s="492"/>
      <c r="BE186" s="492"/>
      <c r="BF186" s="492"/>
      <c r="BG186" s="492"/>
      <c r="BH186" s="492"/>
      <c r="BI186" s="490"/>
      <c r="BK186" s="488"/>
      <c r="BL186" s="488"/>
      <c r="BM186" s="488"/>
      <c r="BN186" s="488"/>
      <c r="BO186" s="488"/>
      <c r="BP186" s="488"/>
      <c r="BQ186" s="488"/>
      <c r="BR186" s="488"/>
      <c r="BS186" s="453"/>
      <c r="BT186" s="487"/>
      <c r="BU186" s="453"/>
      <c r="BV186" s="488"/>
      <c r="BW186" s="488"/>
      <c r="BX186" s="488"/>
      <c r="BY186" s="488"/>
      <c r="BZ186" s="488"/>
      <c r="CA186" s="488"/>
      <c r="CB186" s="488"/>
      <c r="CC186" s="488"/>
      <c r="CD186" s="453"/>
      <c r="CE186" s="488"/>
      <c r="CF186" s="488"/>
      <c r="CG186" s="453"/>
      <c r="CH186" s="488"/>
      <c r="CI186" s="488"/>
    </row>
    <row r="187" spans="2:87" s="484" customFormat="1">
      <c r="B187" s="485"/>
      <c r="C187" s="494"/>
      <c r="D187" s="486"/>
      <c r="H187" s="487"/>
      <c r="I187" s="487"/>
      <c r="J187" s="488"/>
      <c r="K187" s="488"/>
      <c r="M187" s="488"/>
      <c r="N187" s="489"/>
      <c r="O187" s="488"/>
      <c r="P187" s="489"/>
      <c r="Q187" s="488"/>
      <c r="R187" s="489"/>
      <c r="S187" s="488"/>
      <c r="T187" s="489"/>
      <c r="U187" s="490"/>
      <c r="Y187" s="488"/>
      <c r="Z187" s="488"/>
      <c r="AA187" s="489"/>
      <c r="AB187" s="488"/>
      <c r="AC187" s="489"/>
      <c r="AD187" s="488"/>
      <c r="AE187" s="489"/>
      <c r="AF187" s="488"/>
      <c r="AG187" s="488"/>
      <c r="AH187" s="488"/>
      <c r="AI187" s="488"/>
      <c r="AJ187" s="492"/>
      <c r="AK187" s="490"/>
      <c r="AM187" s="488"/>
      <c r="AN187" s="488"/>
      <c r="AO187" s="488"/>
      <c r="AP187" s="488"/>
      <c r="AQ187" s="488"/>
      <c r="AR187" s="488"/>
      <c r="AS187" s="488"/>
      <c r="AT187" s="488"/>
      <c r="AU187" s="488"/>
      <c r="AV187" s="488"/>
      <c r="AW187" s="492"/>
      <c r="AX187" s="492"/>
      <c r="AY187" s="492"/>
      <c r="AZ187" s="492"/>
      <c r="BA187" s="492"/>
      <c r="BB187" s="492"/>
      <c r="BC187" s="492"/>
      <c r="BD187" s="492"/>
      <c r="BE187" s="492"/>
      <c r="BF187" s="492"/>
      <c r="BG187" s="492"/>
      <c r="BH187" s="492"/>
      <c r="BI187" s="490"/>
      <c r="BK187" s="488"/>
      <c r="BL187" s="488"/>
      <c r="BM187" s="488"/>
      <c r="BN187" s="488"/>
      <c r="BO187" s="488"/>
      <c r="BP187" s="488"/>
      <c r="BQ187" s="488"/>
      <c r="BR187" s="488"/>
      <c r="BS187" s="453"/>
      <c r="BT187" s="487"/>
      <c r="BU187" s="453"/>
      <c r="BV187" s="488"/>
      <c r="BW187" s="488"/>
      <c r="BX187" s="488"/>
      <c r="BY187" s="488"/>
      <c r="BZ187" s="488"/>
      <c r="CA187" s="488"/>
      <c r="CB187" s="488"/>
      <c r="CC187" s="488"/>
      <c r="CD187" s="453"/>
      <c r="CE187" s="488"/>
      <c r="CF187" s="488"/>
      <c r="CG187" s="453"/>
      <c r="CH187" s="488"/>
      <c r="CI187" s="488"/>
    </row>
    <row r="188" spans="2:87" s="484" customFormat="1">
      <c r="B188" s="485"/>
      <c r="C188" s="494"/>
      <c r="D188" s="486"/>
      <c r="H188" s="487"/>
      <c r="I188" s="487"/>
      <c r="J188" s="488"/>
      <c r="K188" s="488"/>
      <c r="M188" s="488"/>
      <c r="N188" s="489"/>
      <c r="O188" s="488"/>
      <c r="P188" s="489"/>
      <c r="Q188" s="488"/>
      <c r="R188" s="489"/>
      <c r="S188" s="488"/>
      <c r="T188" s="489"/>
      <c r="U188" s="490"/>
      <c r="Y188" s="488"/>
      <c r="Z188" s="488"/>
      <c r="AA188" s="489"/>
      <c r="AB188" s="488"/>
      <c r="AC188" s="489"/>
      <c r="AD188" s="488"/>
      <c r="AE188" s="489"/>
      <c r="AF188" s="488"/>
      <c r="AG188" s="488"/>
      <c r="AH188" s="488"/>
      <c r="AI188" s="488"/>
      <c r="AJ188" s="492"/>
      <c r="AK188" s="490"/>
      <c r="AM188" s="488"/>
      <c r="AN188" s="488"/>
      <c r="AO188" s="488"/>
      <c r="AP188" s="488"/>
      <c r="AQ188" s="488"/>
      <c r="AR188" s="488"/>
      <c r="AS188" s="488"/>
      <c r="AT188" s="488"/>
      <c r="AU188" s="488"/>
      <c r="AV188" s="488"/>
      <c r="AW188" s="492"/>
      <c r="AX188" s="492"/>
      <c r="AY188" s="492"/>
      <c r="AZ188" s="492"/>
      <c r="BA188" s="492"/>
      <c r="BB188" s="492"/>
      <c r="BC188" s="492"/>
      <c r="BD188" s="492"/>
      <c r="BE188" s="492"/>
      <c r="BF188" s="492"/>
      <c r="BG188" s="492"/>
      <c r="BH188" s="492"/>
      <c r="BI188" s="490"/>
      <c r="BK188" s="488"/>
      <c r="BL188" s="488"/>
      <c r="BM188" s="488"/>
      <c r="BN188" s="488"/>
      <c r="BO188" s="488"/>
      <c r="BP188" s="488"/>
      <c r="BQ188" s="488"/>
      <c r="BR188" s="488"/>
      <c r="BS188" s="453"/>
      <c r="BT188" s="487"/>
      <c r="BU188" s="453"/>
      <c r="BV188" s="488"/>
      <c r="BW188" s="488"/>
      <c r="BX188" s="488"/>
      <c r="BY188" s="488"/>
      <c r="BZ188" s="488"/>
      <c r="CA188" s="488"/>
      <c r="CB188" s="488"/>
      <c r="CC188" s="488"/>
      <c r="CD188" s="453"/>
      <c r="CE188" s="488"/>
      <c r="CF188" s="488"/>
      <c r="CG188" s="453"/>
      <c r="CH188" s="488"/>
      <c r="CI188" s="488"/>
    </row>
    <row r="189" spans="2:87" s="484" customFormat="1">
      <c r="B189" s="485"/>
      <c r="C189" s="494"/>
      <c r="D189" s="486"/>
      <c r="H189" s="487"/>
      <c r="I189" s="487"/>
      <c r="J189" s="488"/>
      <c r="K189" s="488"/>
      <c r="M189" s="488"/>
      <c r="N189" s="489"/>
      <c r="O189" s="488"/>
      <c r="P189" s="489"/>
      <c r="Q189" s="488"/>
      <c r="R189" s="489"/>
      <c r="S189" s="488"/>
      <c r="T189" s="489"/>
      <c r="U189" s="490"/>
      <c r="Y189" s="488"/>
      <c r="Z189" s="488"/>
      <c r="AA189" s="489"/>
      <c r="AB189" s="488"/>
      <c r="AC189" s="489"/>
      <c r="AD189" s="488"/>
      <c r="AE189" s="489"/>
      <c r="AF189" s="488"/>
      <c r="AG189" s="488"/>
      <c r="AH189" s="488"/>
      <c r="AI189" s="488"/>
      <c r="AJ189" s="492"/>
      <c r="AK189" s="490"/>
      <c r="AM189" s="488"/>
      <c r="AN189" s="488"/>
      <c r="AO189" s="488"/>
      <c r="AP189" s="488"/>
      <c r="AQ189" s="488"/>
      <c r="AR189" s="488"/>
      <c r="AS189" s="488"/>
      <c r="AT189" s="488"/>
      <c r="AU189" s="488"/>
      <c r="AV189" s="488"/>
      <c r="AW189" s="492"/>
      <c r="AX189" s="492"/>
      <c r="AY189" s="492"/>
      <c r="AZ189" s="492"/>
      <c r="BA189" s="492"/>
      <c r="BB189" s="492"/>
      <c r="BC189" s="492"/>
      <c r="BD189" s="492"/>
      <c r="BE189" s="492"/>
      <c r="BF189" s="492"/>
      <c r="BG189" s="492"/>
      <c r="BH189" s="492"/>
      <c r="BI189" s="490"/>
      <c r="BK189" s="488"/>
      <c r="BL189" s="488"/>
      <c r="BM189" s="488"/>
      <c r="BN189" s="488"/>
      <c r="BO189" s="488"/>
      <c r="BP189" s="488"/>
      <c r="BQ189" s="488"/>
      <c r="BR189" s="488"/>
      <c r="BS189" s="453"/>
      <c r="BT189" s="487"/>
      <c r="BU189" s="453"/>
      <c r="BV189" s="488"/>
      <c r="BW189" s="488"/>
      <c r="BX189" s="488"/>
      <c r="BY189" s="488"/>
      <c r="BZ189" s="488"/>
      <c r="CA189" s="488"/>
      <c r="CB189" s="488"/>
      <c r="CC189" s="488"/>
      <c r="CD189" s="453"/>
      <c r="CE189" s="488"/>
      <c r="CF189" s="488"/>
      <c r="CG189" s="453"/>
      <c r="CH189" s="488"/>
      <c r="CI189" s="488"/>
    </row>
    <row r="190" spans="2:87" s="484" customFormat="1">
      <c r="B190" s="485"/>
      <c r="C190" s="494"/>
      <c r="D190" s="486"/>
      <c r="H190" s="487"/>
      <c r="I190" s="487"/>
      <c r="J190" s="488"/>
      <c r="K190" s="488"/>
      <c r="M190" s="488"/>
      <c r="N190" s="489"/>
      <c r="O190" s="488"/>
      <c r="P190" s="489"/>
      <c r="Q190" s="488"/>
      <c r="R190" s="489"/>
      <c r="S190" s="488"/>
      <c r="T190" s="489"/>
      <c r="U190" s="490"/>
      <c r="Y190" s="488"/>
      <c r="Z190" s="488"/>
      <c r="AA190" s="489"/>
      <c r="AB190" s="488"/>
      <c r="AC190" s="489"/>
      <c r="AD190" s="488"/>
      <c r="AE190" s="489"/>
      <c r="AF190" s="488"/>
      <c r="AG190" s="488"/>
      <c r="AH190" s="488"/>
      <c r="AI190" s="488"/>
      <c r="AJ190" s="492"/>
      <c r="AK190" s="490"/>
      <c r="AM190" s="488"/>
      <c r="AN190" s="488"/>
      <c r="AO190" s="488"/>
      <c r="AP190" s="488"/>
      <c r="AQ190" s="488"/>
      <c r="AR190" s="488"/>
      <c r="AS190" s="488"/>
      <c r="AT190" s="488"/>
      <c r="AU190" s="488"/>
      <c r="AV190" s="488"/>
      <c r="AW190" s="492"/>
      <c r="AX190" s="492"/>
      <c r="AY190" s="492"/>
      <c r="AZ190" s="492"/>
      <c r="BA190" s="492"/>
      <c r="BB190" s="492"/>
      <c r="BC190" s="492"/>
      <c r="BD190" s="492"/>
      <c r="BE190" s="492"/>
      <c r="BF190" s="492"/>
      <c r="BG190" s="492"/>
      <c r="BH190" s="492"/>
      <c r="BI190" s="490"/>
      <c r="BK190" s="488"/>
      <c r="BL190" s="488"/>
      <c r="BM190" s="488"/>
      <c r="BN190" s="488"/>
      <c r="BO190" s="488"/>
      <c r="BP190" s="488"/>
      <c r="BQ190" s="488"/>
      <c r="BR190" s="488"/>
      <c r="BS190" s="453"/>
      <c r="BT190" s="487"/>
      <c r="BU190" s="453"/>
      <c r="BV190" s="488"/>
      <c r="BW190" s="488"/>
      <c r="BX190" s="488"/>
      <c r="BY190" s="488"/>
      <c r="BZ190" s="488"/>
      <c r="CA190" s="488"/>
      <c r="CB190" s="488"/>
      <c r="CC190" s="488"/>
      <c r="CD190" s="453"/>
      <c r="CE190" s="488"/>
      <c r="CF190" s="488"/>
      <c r="CG190" s="453"/>
      <c r="CH190" s="488"/>
      <c r="CI190" s="488"/>
    </row>
    <row r="191" spans="2:87" s="484" customFormat="1">
      <c r="B191" s="485"/>
      <c r="C191" s="494"/>
      <c r="D191" s="486"/>
      <c r="H191" s="487"/>
      <c r="I191" s="487"/>
      <c r="J191" s="488"/>
      <c r="K191" s="488"/>
      <c r="M191" s="488"/>
      <c r="N191" s="489"/>
      <c r="O191" s="488"/>
      <c r="P191" s="489"/>
      <c r="Q191" s="488"/>
      <c r="R191" s="489"/>
      <c r="S191" s="488"/>
      <c r="T191" s="489"/>
      <c r="U191" s="490"/>
      <c r="Y191" s="488"/>
      <c r="Z191" s="488"/>
      <c r="AA191" s="489"/>
      <c r="AB191" s="488"/>
      <c r="AC191" s="489"/>
      <c r="AD191" s="488"/>
      <c r="AE191" s="489"/>
      <c r="AF191" s="488"/>
      <c r="AG191" s="488"/>
      <c r="AH191" s="488"/>
      <c r="AI191" s="488"/>
      <c r="AJ191" s="492"/>
      <c r="AK191" s="490"/>
      <c r="AM191" s="488"/>
      <c r="AN191" s="488"/>
      <c r="AO191" s="488"/>
      <c r="AP191" s="488"/>
      <c r="AQ191" s="488"/>
      <c r="AR191" s="488"/>
      <c r="AS191" s="488"/>
      <c r="AT191" s="488"/>
      <c r="AU191" s="488"/>
      <c r="AV191" s="488"/>
      <c r="AW191" s="492"/>
      <c r="AX191" s="492"/>
      <c r="AY191" s="492"/>
      <c r="AZ191" s="492"/>
      <c r="BA191" s="492"/>
      <c r="BB191" s="492"/>
      <c r="BC191" s="492"/>
      <c r="BD191" s="492"/>
      <c r="BE191" s="492"/>
      <c r="BF191" s="492"/>
      <c r="BG191" s="492"/>
      <c r="BH191" s="492"/>
      <c r="BI191" s="490"/>
      <c r="BK191" s="488"/>
      <c r="BL191" s="488"/>
      <c r="BM191" s="488"/>
      <c r="BN191" s="488"/>
      <c r="BO191" s="488"/>
      <c r="BP191" s="488"/>
      <c r="BQ191" s="488"/>
      <c r="BR191" s="488"/>
      <c r="BS191" s="453"/>
      <c r="BT191" s="487"/>
      <c r="BU191" s="453"/>
      <c r="BV191" s="488"/>
      <c r="BW191" s="488"/>
      <c r="BX191" s="488"/>
      <c r="BY191" s="488"/>
      <c r="BZ191" s="488"/>
      <c r="CA191" s="488"/>
      <c r="CB191" s="488"/>
      <c r="CC191" s="488"/>
      <c r="CD191" s="453"/>
      <c r="CE191" s="488"/>
      <c r="CF191" s="488"/>
      <c r="CG191" s="453"/>
      <c r="CH191" s="488"/>
      <c r="CI191" s="488"/>
    </row>
    <row r="192" spans="2:87" s="484" customFormat="1">
      <c r="B192" s="485"/>
      <c r="C192" s="494"/>
      <c r="D192" s="486"/>
      <c r="H192" s="487"/>
      <c r="I192" s="487"/>
      <c r="J192" s="488"/>
      <c r="K192" s="488"/>
      <c r="M192" s="488"/>
      <c r="N192" s="489"/>
      <c r="O192" s="488"/>
      <c r="P192" s="489"/>
      <c r="Q192" s="488"/>
      <c r="R192" s="489"/>
      <c r="S192" s="488"/>
      <c r="T192" s="489"/>
      <c r="U192" s="490"/>
      <c r="Y192" s="488"/>
      <c r="Z192" s="488"/>
      <c r="AA192" s="489"/>
      <c r="AB192" s="488"/>
      <c r="AC192" s="489"/>
      <c r="AD192" s="488"/>
      <c r="AE192" s="489"/>
      <c r="AF192" s="488"/>
      <c r="AG192" s="488"/>
      <c r="AH192" s="488"/>
      <c r="AI192" s="488"/>
      <c r="AJ192" s="492"/>
      <c r="AK192" s="490"/>
      <c r="AM192" s="488"/>
      <c r="AN192" s="488"/>
      <c r="AO192" s="488"/>
      <c r="AP192" s="488"/>
      <c r="AQ192" s="488"/>
      <c r="AR192" s="488"/>
      <c r="AS192" s="488"/>
      <c r="AT192" s="488"/>
      <c r="AU192" s="488"/>
      <c r="AV192" s="488"/>
      <c r="AW192" s="492"/>
      <c r="AX192" s="492"/>
      <c r="AY192" s="492"/>
      <c r="AZ192" s="492"/>
      <c r="BA192" s="492"/>
      <c r="BB192" s="492"/>
      <c r="BC192" s="492"/>
      <c r="BD192" s="492"/>
      <c r="BE192" s="492"/>
      <c r="BF192" s="492"/>
      <c r="BG192" s="492"/>
      <c r="BH192" s="492"/>
      <c r="BI192" s="490"/>
      <c r="BK192" s="488"/>
      <c r="BL192" s="488"/>
      <c r="BM192" s="488"/>
      <c r="BN192" s="488"/>
      <c r="BO192" s="488"/>
      <c r="BP192" s="488"/>
      <c r="BQ192" s="488"/>
      <c r="BR192" s="488"/>
      <c r="BS192" s="453"/>
      <c r="BT192" s="487"/>
      <c r="BU192" s="453"/>
      <c r="BV192" s="488"/>
      <c r="BW192" s="488"/>
      <c r="BX192" s="488"/>
      <c r="BY192" s="488"/>
      <c r="BZ192" s="488"/>
      <c r="CA192" s="488"/>
      <c r="CB192" s="488"/>
      <c r="CC192" s="488"/>
      <c r="CD192" s="453"/>
      <c r="CE192" s="488"/>
      <c r="CF192" s="488"/>
      <c r="CG192" s="453"/>
      <c r="CH192" s="488"/>
      <c r="CI192" s="488"/>
    </row>
    <row r="193" spans="2:87" s="484" customFormat="1">
      <c r="B193" s="485"/>
      <c r="C193" s="494"/>
      <c r="D193" s="486"/>
      <c r="H193" s="487"/>
      <c r="I193" s="487"/>
      <c r="J193" s="488"/>
      <c r="K193" s="488"/>
      <c r="M193" s="488"/>
      <c r="N193" s="489"/>
      <c r="O193" s="488"/>
      <c r="P193" s="489"/>
      <c r="Q193" s="488"/>
      <c r="R193" s="489"/>
      <c r="S193" s="488"/>
      <c r="T193" s="489"/>
      <c r="U193" s="490"/>
      <c r="Y193" s="488"/>
      <c r="Z193" s="488"/>
      <c r="AA193" s="489"/>
      <c r="AB193" s="488"/>
      <c r="AC193" s="489"/>
      <c r="AD193" s="488"/>
      <c r="AE193" s="489"/>
      <c r="AF193" s="488"/>
      <c r="AG193" s="488"/>
      <c r="AH193" s="488"/>
      <c r="AI193" s="488"/>
      <c r="AJ193" s="492"/>
      <c r="AK193" s="490"/>
      <c r="AM193" s="488"/>
      <c r="AN193" s="488"/>
      <c r="AO193" s="488"/>
      <c r="AP193" s="488"/>
      <c r="AQ193" s="488"/>
      <c r="AR193" s="488"/>
      <c r="AS193" s="488"/>
      <c r="AT193" s="488"/>
      <c r="AU193" s="488"/>
      <c r="AV193" s="488"/>
      <c r="AW193" s="492"/>
      <c r="AX193" s="492"/>
      <c r="AY193" s="492"/>
      <c r="AZ193" s="492"/>
      <c r="BA193" s="492"/>
      <c r="BB193" s="492"/>
      <c r="BC193" s="492"/>
      <c r="BD193" s="492"/>
      <c r="BE193" s="492"/>
      <c r="BF193" s="492"/>
      <c r="BG193" s="492"/>
      <c r="BH193" s="492"/>
      <c r="BI193" s="490"/>
      <c r="BK193" s="488"/>
      <c r="BL193" s="488"/>
      <c r="BM193" s="488"/>
      <c r="BN193" s="488"/>
      <c r="BO193" s="488"/>
      <c r="BP193" s="488"/>
      <c r="BQ193" s="488"/>
      <c r="BR193" s="488"/>
      <c r="BS193" s="453"/>
      <c r="BT193" s="487"/>
      <c r="BU193" s="453"/>
      <c r="BV193" s="488"/>
      <c r="BW193" s="488"/>
      <c r="BX193" s="488"/>
      <c r="BY193" s="488"/>
      <c r="BZ193" s="488"/>
      <c r="CA193" s="488"/>
      <c r="CB193" s="488"/>
      <c r="CC193" s="488"/>
      <c r="CD193" s="453"/>
      <c r="CE193" s="488"/>
      <c r="CF193" s="488"/>
      <c r="CG193" s="453"/>
      <c r="CH193" s="488"/>
      <c r="CI193" s="488"/>
    </row>
    <row r="194" spans="2:87" s="484" customFormat="1">
      <c r="B194" s="485"/>
      <c r="C194" s="494"/>
      <c r="D194" s="486"/>
      <c r="H194" s="487"/>
      <c r="I194" s="487"/>
      <c r="J194" s="488"/>
      <c r="K194" s="488"/>
      <c r="M194" s="488"/>
      <c r="N194" s="489"/>
      <c r="O194" s="488"/>
      <c r="P194" s="489"/>
      <c r="Q194" s="488"/>
      <c r="R194" s="489"/>
      <c r="S194" s="488"/>
      <c r="T194" s="489"/>
      <c r="U194" s="490"/>
      <c r="Y194" s="488"/>
      <c r="Z194" s="488"/>
      <c r="AA194" s="489"/>
      <c r="AB194" s="488"/>
      <c r="AC194" s="489"/>
      <c r="AD194" s="488"/>
      <c r="AE194" s="489"/>
      <c r="AF194" s="488"/>
      <c r="AG194" s="488"/>
      <c r="AH194" s="488"/>
      <c r="AI194" s="488"/>
      <c r="AJ194" s="492"/>
      <c r="AK194" s="490"/>
      <c r="AM194" s="488"/>
      <c r="AN194" s="488"/>
      <c r="AO194" s="488"/>
      <c r="AP194" s="488"/>
      <c r="AQ194" s="488"/>
      <c r="AR194" s="488"/>
      <c r="AS194" s="488"/>
      <c r="AT194" s="488"/>
      <c r="AU194" s="488"/>
      <c r="AV194" s="488"/>
      <c r="AW194" s="492"/>
      <c r="AX194" s="492"/>
      <c r="AY194" s="492"/>
      <c r="AZ194" s="492"/>
      <c r="BA194" s="492"/>
      <c r="BB194" s="492"/>
      <c r="BC194" s="492"/>
      <c r="BD194" s="492"/>
      <c r="BE194" s="492"/>
      <c r="BF194" s="492"/>
      <c r="BG194" s="492"/>
      <c r="BH194" s="492"/>
      <c r="BI194" s="490"/>
      <c r="BK194" s="488"/>
      <c r="BL194" s="488"/>
      <c r="BM194" s="488"/>
      <c r="BN194" s="488"/>
      <c r="BO194" s="488"/>
      <c r="BP194" s="488"/>
      <c r="BQ194" s="488"/>
      <c r="BR194" s="488"/>
      <c r="BS194" s="453"/>
      <c r="BT194" s="487"/>
      <c r="BU194" s="453"/>
      <c r="BV194" s="488"/>
      <c r="BW194" s="488"/>
      <c r="BX194" s="488"/>
      <c r="BY194" s="488"/>
      <c r="BZ194" s="488"/>
      <c r="CA194" s="488"/>
      <c r="CB194" s="488"/>
      <c r="CC194" s="488"/>
      <c r="CD194" s="453"/>
      <c r="CE194" s="488"/>
      <c r="CF194" s="488"/>
      <c r="CG194" s="453"/>
      <c r="CH194" s="488"/>
      <c r="CI194" s="488"/>
    </row>
    <row r="195" spans="2:87" s="484" customFormat="1">
      <c r="B195" s="485"/>
      <c r="C195" s="494"/>
      <c r="D195" s="486"/>
      <c r="H195" s="487"/>
      <c r="I195" s="487"/>
      <c r="J195" s="488"/>
      <c r="K195" s="488"/>
      <c r="M195" s="488"/>
      <c r="N195" s="489"/>
      <c r="O195" s="488"/>
      <c r="P195" s="489"/>
      <c r="Q195" s="488"/>
      <c r="R195" s="489"/>
      <c r="S195" s="488"/>
      <c r="T195" s="489"/>
      <c r="U195" s="490"/>
      <c r="Y195" s="488"/>
      <c r="Z195" s="488"/>
      <c r="AA195" s="489"/>
      <c r="AB195" s="488"/>
      <c r="AC195" s="489"/>
      <c r="AD195" s="488"/>
      <c r="AE195" s="489"/>
      <c r="AF195" s="488"/>
      <c r="AG195" s="488"/>
      <c r="AH195" s="488"/>
      <c r="AI195" s="488"/>
      <c r="AJ195" s="492"/>
      <c r="AK195" s="490"/>
      <c r="AM195" s="488"/>
      <c r="AN195" s="488"/>
      <c r="AO195" s="488"/>
      <c r="AP195" s="488"/>
      <c r="AQ195" s="488"/>
      <c r="AR195" s="488"/>
      <c r="AS195" s="488"/>
      <c r="AT195" s="488"/>
      <c r="AU195" s="488"/>
      <c r="AV195" s="488"/>
      <c r="AW195" s="492"/>
      <c r="AX195" s="492"/>
      <c r="AY195" s="492"/>
      <c r="AZ195" s="492"/>
      <c r="BA195" s="492"/>
      <c r="BB195" s="492"/>
      <c r="BC195" s="492"/>
      <c r="BD195" s="492"/>
      <c r="BE195" s="492"/>
      <c r="BF195" s="492"/>
      <c r="BG195" s="492"/>
      <c r="BH195" s="492"/>
      <c r="BI195" s="490"/>
      <c r="BK195" s="488"/>
      <c r="BL195" s="488"/>
      <c r="BM195" s="488"/>
      <c r="BN195" s="488"/>
      <c r="BO195" s="488"/>
      <c r="BP195" s="488"/>
      <c r="BQ195" s="488"/>
      <c r="BR195" s="488"/>
      <c r="BS195" s="453"/>
      <c r="BT195" s="487"/>
      <c r="BU195" s="453"/>
      <c r="BV195" s="488"/>
      <c r="BW195" s="488"/>
      <c r="BX195" s="488"/>
      <c r="BY195" s="488"/>
      <c r="BZ195" s="488"/>
      <c r="CA195" s="488"/>
      <c r="CB195" s="488"/>
      <c r="CC195" s="488"/>
      <c r="CD195" s="453"/>
      <c r="CE195" s="488"/>
      <c r="CF195" s="488"/>
      <c r="CG195" s="453"/>
      <c r="CH195" s="488"/>
      <c r="CI195" s="488"/>
    </row>
    <row r="196" spans="2:87" s="484" customFormat="1">
      <c r="B196" s="485"/>
      <c r="C196" s="494"/>
      <c r="D196" s="486"/>
      <c r="H196" s="487"/>
      <c r="I196" s="487"/>
      <c r="J196" s="488"/>
      <c r="K196" s="488"/>
      <c r="M196" s="488"/>
      <c r="N196" s="489"/>
      <c r="O196" s="488"/>
      <c r="P196" s="489"/>
      <c r="Q196" s="488"/>
      <c r="R196" s="489"/>
      <c r="S196" s="488"/>
      <c r="T196" s="489"/>
      <c r="U196" s="490"/>
      <c r="Y196" s="488"/>
      <c r="Z196" s="488"/>
      <c r="AA196" s="489"/>
      <c r="AB196" s="488"/>
      <c r="AC196" s="489"/>
      <c r="AD196" s="488"/>
      <c r="AE196" s="489"/>
      <c r="AF196" s="488"/>
      <c r="AG196" s="488"/>
      <c r="AH196" s="488"/>
      <c r="AI196" s="488"/>
      <c r="AJ196" s="492"/>
      <c r="AK196" s="490"/>
      <c r="AM196" s="488"/>
      <c r="AN196" s="488"/>
      <c r="AO196" s="488"/>
      <c r="AP196" s="488"/>
      <c r="AQ196" s="488"/>
      <c r="AR196" s="488"/>
      <c r="AS196" s="488"/>
      <c r="AT196" s="488"/>
      <c r="AU196" s="488"/>
      <c r="AV196" s="488"/>
      <c r="AW196" s="492"/>
      <c r="AX196" s="492"/>
      <c r="AY196" s="492"/>
      <c r="AZ196" s="492"/>
      <c r="BA196" s="492"/>
      <c r="BB196" s="492"/>
      <c r="BC196" s="492"/>
      <c r="BD196" s="492"/>
      <c r="BE196" s="492"/>
      <c r="BF196" s="492"/>
      <c r="BG196" s="492"/>
      <c r="BH196" s="492"/>
      <c r="BI196" s="490"/>
      <c r="BK196" s="488"/>
      <c r="BL196" s="488"/>
      <c r="BM196" s="488"/>
      <c r="BN196" s="488"/>
      <c r="BO196" s="488"/>
      <c r="BP196" s="488"/>
      <c r="BQ196" s="488"/>
      <c r="BR196" s="488"/>
      <c r="BS196" s="453"/>
      <c r="BT196" s="487"/>
      <c r="BU196" s="453"/>
      <c r="BV196" s="488"/>
      <c r="BW196" s="488"/>
      <c r="BX196" s="488"/>
      <c r="BY196" s="488"/>
      <c r="BZ196" s="488"/>
      <c r="CA196" s="488"/>
      <c r="CB196" s="488"/>
      <c r="CC196" s="488"/>
      <c r="CD196" s="453"/>
      <c r="CE196" s="488"/>
      <c r="CF196" s="488"/>
      <c r="CG196" s="453"/>
      <c r="CH196" s="488"/>
      <c r="CI196" s="488"/>
    </row>
    <row r="197" spans="2:87" s="484" customFormat="1">
      <c r="B197" s="485"/>
      <c r="C197" s="494"/>
      <c r="D197" s="486"/>
      <c r="H197" s="487"/>
      <c r="I197" s="487"/>
      <c r="J197" s="488"/>
      <c r="K197" s="488"/>
      <c r="M197" s="488"/>
      <c r="N197" s="489"/>
      <c r="O197" s="488"/>
      <c r="P197" s="489"/>
      <c r="Q197" s="488"/>
      <c r="R197" s="489"/>
      <c r="S197" s="488"/>
      <c r="T197" s="489"/>
      <c r="U197" s="490"/>
      <c r="Y197" s="488"/>
      <c r="Z197" s="488"/>
      <c r="AA197" s="489"/>
      <c r="AB197" s="488"/>
      <c r="AC197" s="489"/>
      <c r="AD197" s="488"/>
      <c r="AE197" s="489"/>
      <c r="AF197" s="488"/>
      <c r="AG197" s="488"/>
      <c r="AH197" s="488"/>
      <c r="AI197" s="488"/>
      <c r="AJ197" s="492"/>
      <c r="AK197" s="490"/>
      <c r="AM197" s="488"/>
      <c r="AN197" s="488"/>
      <c r="AO197" s="488"/>
      <c r="AP197" s="488"/>
      <c r="AQ197" s="488"/>
      <c r="AR197" s="488"/>
      <c r="AS197" s="488"/>
      <c r="AT197" s="488"/>
      <c r="AU197" s="488"/>
      <c r="AV197" s="488"/>
      <c r="AW197" s="492"/>
      <c r="AX197" s="492"/>
      <c r="AY197" s="492"/>
      <c r="AZ197" s="492"/>
      <c r="BA197" s="492"/>
      <c r="BB197" s="492"/>
      <c r="BC197" s="492"/>
      <c r="BD197" s="492"/>
      <c r="BE197" s="492"/>
      <c r="BF197" s="492"/>
      <c r="BG197" s="492"/>
      <c r="BH197" s="492"/>
      <c r="BI197" s="490"/>
      <c r="BK197" s="488"/>
      <c r="BL197" s="488"/>
      <c r="BM197" s="488"/>
      <c r="BN197" s="488"/>
      <c r="BO197" s="488"/>
      <c r="BP197" s="488"/>
      <c r="BQ197" s="488"/>
      <c r="BR197" s="488"/>
      <c r="BS197" s="453"/>
      <c r="BT197" s="487"/>
      <c r="BU197" s="453"/>
      <c r="BV197" s="488"/>
      <c r="BW197" s="488"/>
      <c r="BX197" s="488"/>
      <c r="BY197" s="488"/>
      <c r="BZ197" s="488"/>
      <c r="CA197" s="488"/>
      <c r="CB197" s="488"/>
      <c r="CC197" s="488"/>
      <c r="CD197" s="453"/>
      <c r="CE197" s="488"/>
      <c r="CF197" s="488"/>
      <c r="CG197" s="453"/>
      <c r="CH197" s="488"/>
      <c r="CI197" s="488"/>
    </row>
    <row r="198" spans="2:87" s="484" customFormat="1">
      <c r="B198" s="485"/>
      <c r="C198" s="494"/>
      <c r="D198" s="486"/>
      <c r="H198" s="487"/>
      <c r="I198" s="487"/>
      <c r="J198" s="488"/>
      <c r="K198" s="488"/>
      <c r="M198" s="488"/>
      <c r="N198" s="489"/>
      <c r="O198" s="488"/>
      <c r="P198" s="489"/>
      <c r="Q198" s="488"/>
      <c r="R198" s="489"/>
      <c r="S198" s="488"/>
      <c r="T198" s="489"/>
      <c r="U198" s="490"/>
      <c r="Y198" s="488"/>
      <c r="Z198" s="488"/>
      <c r="AA198" s="489"/>
      <c r="AB198" s="488"/>
      <c r="AC198" s="489"/>
      <c r="AD198" s="488"/>
      <c r="AE198" s="489"/>
      <c r="AF198" s="488"/>
      <c r="AG198" s="488"/>
      <c r="AH198" s="488"/>
      <c r="AI198" s="488"/>
      <c r="AJ198" s="492"/>
      <c r="AK198" s="490"/>
      <c r="AM198" s="488"/>
      <c r="AN198" s="488"/>
      <c r="AO198" s="488"/>
      <c r="AP198" s="488"/>
      <c r="AQ198" s="488"/>
      <c r="AR198" s="488"/>
      <c r="AS198" s="488"/>
      <c r="AT198" s="488"/>
      <c r="AU198" s="488"/>
      <c r="AV198" s="488"/>
      <c r="AW198" s="492"/>
      <c r="AX198" s="492"/>
      <c r="AY198" s="492"/>
      <c r="AZ198" s="492"/>
      <c r="BA198" s="492"/>
      <c r="BB198" s="492"/>
      <c r="BC198" s="492"/>
      <c r="BD198" s="492"/>
      <c r="BE198" s="492"/>
      <c r="BF198" s="492"/>
      <c r="BG198" s="492"/>
      <c r="BH198" s="492"/>
      <c r="BI198" s="490"/>
      <c r="BK198" s="488"/>
      <c r="BL198" s="488"/>
      <c r="BM198" s="488"/>
      <c r="BN198" s="488"/>
      <c r="BO198" s="488"/>
      <c r="BP198" s="488"/>
      <c r="BQ198" s="488"/>
      <c r="BR198" s="488"/>
      <c r="BS198" s="453"/>
      <c r="BT198" s="487"/>
      <c r="BU198" s="453"/>
      <c r="BV198" s="488"/>
      <c r="BW198" s="488"/>
      <c r="BX198" s="488"/>
      <c r="BY198" s="488"/>
      <c r="BZ198" s="488"/>
      <c r="CA198" s="488"/>
      <c r="CB198" s="488"/>
      <c r="CC198" s="488"/>
      <c r="CD198" s="453"/>
      <c r="CE198" s="488"/>
      <c r="CF198" s="488"/>
      <c r="CG198" s="453"/>
      <c r="CH198" s="488"/>
      <c r="CI198" s="488"/>
    </row>
    <row r="199" spans="2:87" s="484" customFormat="1">
      <c r="B199" s="485"/>
      <c r="C199" s="494"/>
      <c r="D199" s="486"/>
      <c r="H199" s="487"/>
      <c r="I199" s="487"/>
      <c r="J199" s="488"/>
      <c r="K199" s="488"/>
      <c r="M199" s="488"/>
      <c r="N199" s="489"/>
      <c r="O199" s="488"/>
      <c r="P199" s="489"/>
      <c r="Q199" s="488"/>
      <c r="R199" s="489"/>
      <c r="S199" s="488"/>
      <c r="T199" s="489"/>
      <c r="U199" s="490"/>
      <c r="Y199" s="488"/>
      <c r="Z199" s="488"/>
      <c r="AA199" s="489"/>
      <c r="AB199" s="488"/>
      <c r="AC199" s="489"/>
      <c r="AD199" s="488"/>
      <c r="AE199" s="489"/>
      <c r="AF199" s="488"/>
      <c r="AG199" s="488"/>
      <c r="AH199" s="488"/>
      <c r="AI199" s="488"/>
      <c r="AJ199" s="492"/>
      <c r="AK199" s="490"/>
      <c r="AM199" s="488"/>
      <c r="AN199" s="488"/>
      <c r="AO199" s="488"/>
      <c r="AP199" s="488"/>
      <c r="AQ199" s="488"/>
      <c r="AR199" s="488"/>
      <c r="AS199" s="488"/>
      <c r="AT199" s="488"/>
      <c r="AU199" s="488"/>
      <c r="AV199" s="488"/>
      <c r="AW199" s="492"/>
      <c r="AX199" s="492"/>
      <c r="AY199" s="492"/>
      <c r="AZ199" s="492"/>
      <c r="BA199" s="492"/>
      <c r="BB199" s="492"/>
      <c r="BC199" s="492"/>
      <c r="BD199" s="492"/>
      <c r="BE199" s="492"/>
      <c r="BF199" s="492"/>
      <c r="BG199" s="492"/>
      <c r="BH199" s="492"/>
      <c r="BI199" s="490"/>
      <c r="BK199" s="488"/>
      <c r="BL199" s="488"/>
      <c r="BM199" s="488"/>
      <c r="BN199" s="488"/>
      <c r="BO199" s="488"/>
      <c r="BP199" s="488"/>
      <c r="BQ199" s="488"/>
      <c r="BR199" s="488"/>
      <c r="BS199" s="453"/>
      <c r="BT199" s="487"/>
      <c r="BU199" s="453"/>
      <c r="BV199" s="488"/>
      <c r="BW199" s="488"/>
      <c r="BX199" s="488"/>
      <c r="BY199" s="488"/>
      <c r="BZ199" s="488"/>
      <c r="CA199" s="488"/>
      <c r="CB199" s="488"/>
      <c r="CC199" s="488"/>
      <c r="CD199" s="453"/>
      <c r="CE199" s="488"/>
      <c r="CF199" s="488"/>
      <c r="CG199" s="453"/>
      <c r="CH199" s="488"/>
      <c r="CI199" s="488"/>
    </row>
    <row r="200" spans="2:87" s="484" customFormat="1">
      <c r="B200" s="485"/>
      <c r="C200" s="494"/>
      <c r="D200" s="486"/>
      <c r="H200" s="487"/>
      <c r="I200" s="487"/>
      <c r="J200" s="488"/>
      <c r="K200" s="488"/>
      <c r="M200" s="488"/>
      <c r="N200" s="489"/>
      <c r="O200" s="488"/>
      <c r="P200" s="489"/>
      <c r="Q200" s="488"/>
      <c r="R200" s="489"/>
      <c r="S200" s="488"/>
      <c r="T200" s="489"/>
      <c r="U200" s="490"/>
      <c r="Y200" s="488"/>
      <c r="Z200" s="488"/>
      <c r="AA200" s="489"/>
      <c r="AB200" s="488"/>
      <c r="AC200" s="489"/>
      <c r="AD200" s="488"/>
      <c r="AE200" s="489"/>
      <c r="AF200" s="488"/>
      <c r="AG200" s="488"/>
      <c r="AH200" s="488"/>
      <c r="AI200" s="488"/>
      <c r="AJ200" s="492"/>
      <c r="AK200" s="490"/>
      <c r="AM200" s="488"/>
      <c r="AN200" s="488"/>
      <c r="AO200" s="488"/>
      <c r="AP200" s="488"/>
      <c r="AQ200" s="488"/>
      <c r="AR200" s="488"/>
      <c r="AS200" s="488"/>
      <c r="AT200" s="488"/>
      <c r="AU200" s="488"/>
      <c r="AV200" s="488"/>
      <c r="AW200" s="492"/>
      <c r="AX200" s="492"/>
      <c r="AY200" s="492"/>
      <c r="AZ200" s="492"/>
      <c r="BA200" s="492"/>
      <c r="BB200" s="492"/>
      <c r="BC200" s="492"/>
      <c r="BD200" s="492"/>
      <c r="BE200" s="492"/>
      <c r="BF200" s="492"/>
      <c r="BG200" s="492"/>
      <c r="BH200" s="492"/>
      <c r="BI200" s="490"/>
      <c r="BK200" s="488"/>
      <c r="BL200" s="488"/>
      <c r="BM200" s="488"/>
      <c r="BN200" s="488"/>
      <c r="BO200" s="488"/>
      <c r="BP200" s="488"/>
      <c r="BQ200" s="488"/>
      <c r="BR200" s="488"/>
      <c r="BS200" s="453"/>
      <c r="BT200" s="487"/>
      <c r="BU200" s="453"/>
      <c r="BV200" s="488"/>
      <c r="BW200" s="488"/>
      <c r="BX200" s="488"/>
      <c r="BY200" s="488"/>
      <c r="BZ200" s="488"/>
      <c r="CA200" s="488"/>
      <c r="CB200" s="488"/>
      <c r="CC200" s="488"/>
      <c r="CD200" s="453"/>
      <c r="CE200" s="488"/>
      <c r="CF200" s="488"/>
      <c r="CG200" s="453"/>
      <c r="CH200" s="488"/>
      <c r="CI200" s="488"/>
    </row>
  </sheetData>
  <mergeCells count="35">
    <mergeCell ref="CL2:CW2"/>
    <mergeCell ref="CZ2:DA2"/>
    <mergeCell ref="BP2:BS2"/>
    <mergeCell ref="BT2:BV2"/>
    <mergeCell ref="BX2:BZ2"/>
    <mergeCell ref="CA2:CD2"/>
    <mergeCell ref="CE2:CG2"/>
    <mergeCell ref="CI2:CJ2"/>
    <mergeCell ref="BX1:CG1"/>
    <mergeCell ref="CI1:CJ1"/>
    <mergeCell ref="CZ1:DA1"/>
    <mergeCell ref="H2:J2"/>
    <mergeCell ref="K2:L2"/>
    <mergeCell ref="M2:N2"/>
    <mergeCell ref="O2:T2"/>
    <mergeCell ref="U2:V2"/>
    <mergeCell ref="W2:X2"/>
    <mergeCell ref="Y2:AA2"/>
    <mergeCell ref="H1:V1"/>
    <mergeCell ref="Y1:AM1"/>
    <mergeCell ref="AO1:AX1"/>
    <mergeCell ref="AY1:AZ2"/>
    <mergeCell ref="BB1:BK1"/>
    <mergeCell ref="AR2:AU2"/>
    <mergeCell ref="B52:D52"/>
    <mergeCell ref="BM1:BV1"/>
    <mergeCell ref="AB2:AC2"/>
    <mergeCell ref="AD2:AI2"/>
    <mergeCell ref="AJ2:AM2"/>
    <mergeCell ref="AO2:AQ2"/>
    <mergeCell ref="BM2:BO2"/>
    <mergeCell ref="AV2:AX2"/>
    <mergeCell ref="BB2:BD2"/>
    <mergeCell ref="BE2:BH2"/>
    <mergeCell ref="BI2:BK2"/>
  </mergeCells>
  <conditionalFormatting sqref="AW4:AW48 AJ4:AJ48 BH4:BH48 BS4:BS48">
    <cfRule type="colorScale" priority="19">
      <colorScale>
        <cfvo type="num" val="-0.49"/>
        <cfvo type="num" val="0"/>
        <cfvo type="num" val="0.49"/>
        <color rgb="FFF8696B"/>
        <color rgb="FFFFEB84"/>
        <color rgb="FF63BE7B"/>
      </colorScale>
    </cfRule>
  </conditionalFormatting>
  <conditionalFormatting sqref="U4:U48">
    <cfRule type="cellIs" dxfId="8" priority="18" operator="between">
      <formula>13.5</formula>
      <formula>19.5</formula>
    </cfRule>
  </conditionalFormatting>
  <conditionalFormatting sqref="U4:U48 W4:W48">
    <cfRule type="cellIs" dxfId="7" priority="17" operator="greaterThan">
      <formula>19.5</formula>
    </cfRule>
  </conditionalFormatting>
  <conditionalFormatting sqref="W4:W48">
    <cfRule type="cellIs" dxfId="6" priority="16" operator="greaterThan">
      <formula>13</formula>
    </cfRule>
  </conditionalFormatting>
  <conditionalFormatting sqref="W4:W48">
    <cfRule type="cellIs" dxfId="5" priority="15" operator="between">
      <formula>9</formula>
      <formula>13</formula>
    </cfRule>
  </conditionalFormatting>
  <conditionalFormatting sqref="W20:W48">
    <cfRule type="cellIs" dxfId="4" priority="14" operator="lessThan">
      <formula>9</formula>
    </cfRule>
  </conditionalFormatting>
  <conditionalFormatting sqref="U5:U48">
    <cfRule type="cellIs" dxfId="3" priority="13" operator="lessThan">
      <formula>13.5</formula>
    </cfRule>
  </conditionalFormatting>
  <conditionalFormatting sqref="F4:G48">
    <cfRule type="containsText" dxfId="2" priority="11" operator="containsText" text="increase">
      <formula>NOT(ISERROR(SEARCH("increase",F4)))</formula>
    </cfRule>
    <cfRule type="containsText" dxfId="1" priority="12" operator="containsText" text="decrease">
      <formula>NOT(ISERROR(SEARCH("decrease",F4)))</formula>
    </cfRule>
  </conditionalFormatting>
  <conditionalFormatting sqref="U4:U48">
    <cfRule type="cellIs" dxfId="0" priority="20" operator="greaterThan">
      <formula>19.5</formula>
    </cfRule>
    <cfRule type="colorScale" priority="21">
      <colorScale>
        <cfvo type="min"/>
        <cfvo type="percentile" val="50"/>
        <cfvo type="max"/>
        <color rgb="FFF8696B"/>
        <color rgb="FFFFEB84"/>
        <color rgb="FF63BE7B"/>
      </colorScale>
    </cfRule>
  </conditionalFormatting>
  <conditionalFormatting sqref="O55">
    <cfRule type="iconSet" priority="5">
      <iconSet>
        <cfvo type="percent" val="0"/>
        <cfvo type="num" val="1"/>
        <cfvo type="num" val="1.5"/>
      </iconSet>
    </cfRule>
  </conditionalFormatting>
  <conditionalFormatting sqref="Q55">
    <cfRule type="iconSet" priority="4">
      <iconSet>
        <cfvo type="percent" val="0"/>
        <cfvo type="num" val="1"/>
        <cfvo type="num" val="1.5"/>
      </iconSet>
    </cfRule>
  </conditionalFormatting>
  <conditionalFormatting sqref="S55">
    <cfRule type="iconSet" priority="3">
      <iconSet>
        <cfvo type="percent" val="0"/>
        <cfvo type="num" val="1"/>
        <cfvo type="num" val="1.5"/>
      </iconSet>
    </cfRule>
  </conditionalFormatting>
  <conditionalFormatting sqref="U55">
    <cfRule type="iconSet" priority="2">
      <iconSet>
        <cfvo type="percent" val="0"/>
        <cfvo type="num" val="1"/>
        <cfvo type="num" val="1.5"/>
      </iconSet>
    </cfRule>
  </conditionalFormatting>
  <pageMargins left="0.7" right="0.7" top="0.75" bottom="0.75" header="0.3" footer="0.3"/>
  <pageSetup orientation="portrait" r:id="rId1"/>
  <legacyDrawing r:id="rId2"/>
  <tableParts count="1">
    <tablePart r:id="rId3"/>
  </tablePart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7:AM38"/>
  <sheetViews>
    <sheetView showGridLines="0" zoomScale="70" zoomScaleNormal="70" workbookViewId="0">
      <selection activeCell="X16" sqref="X16"/>
    </sheetView>
  </sheetViews>
  <sheetFormatPr defaultRowHeight="15"/>
  <cols>
    <col min="1" max="1" width="9.140625" style="2"/>
    <col min="2" max="2" width="11.28515625" style="2" customWidth="1"/>
    <col min="3" max="3" width="13.140625" style="2" customWidth="1"/>
    <col min="4" max="4" width="38.5703125" style="15" customWidth="1"/>
    <col min="5" max="5" width="4.140625" style="15" customWidth="1"/>
    <col min="6" max="6" width="7.85546875" style="15" customWidth="1"/>
    <col min="7" max="7" width="4.42578125" style="15" customWidth="1"/>
    <col min="8" max="8" width="7.140625" style="15" customWidth="1"/>
    <col min="9" max="9" width="4.140625" style="15" customWidth="1"/>
    <col min="10" max="10" width="7.42578125" style="15" customWidth="1"/>
    <col min="11" max="11" width="4.140625" style="15" customWidth="1"/>
    <col min="12" max="12" width="7.42578125" style="15" customWidth="1"/>
    <col min="13" max="13" width="4.140625" style="15" customWidth="1"/>
    <col min="14" max="14" width="7.7109375" style="15" customWidth="1"/>
    <col min="15" max="15" width="4.28515625" style="15" customWidth="1"/>
    <col min="16" max="16" width="7.7109375" style="15" customWidth="1"/>
    <col min="17" max="17" width="4.42578125" style="2" customWidth="1"/>
    <col min="18" max="18" width="7.42578125" style="2" customWidth="1"/>
    <col min="19" max="19" width="4.28515625" style="2" customWidth="1"/>
    <col min="20" max="20" width="8.140625" style="2" customWidth="1"/>
    <col min="21" max="21" width="3.5703125" style="2" customWidth="1"/>
    <col min="22" max="22" width="7.7109375" style="2" customWidth="1"/>
    <col min="23" max="23" width="4.140625" style="2" customWidth="1"/>
    <col min="24" max="24" width="7.7109375" style="2" customWidth="1"/>
    <col min="25" max="16384" width="9.140625" style="2"/>
  </cols>
  <sheetData>
    <row r="7" spans="1:39">
      <c r="AM7" s="323"/>
    </row>
    <row r="8" spans="1:39" ht="45" customHeight="1">
      <c r="A8" s="1181" t="s">
        <v>819</v>
      </c>
      <c r="B8" s="1181"/>
      <c r="C8" s="1181"/>
      <c r="D8" s="1181"/>
      <c r="E8" s="1181"/>
      <c r="F8" s="1181"/>
      <c r="G8" s="1181"/>
      <c r="H8" s="1181"/>
      <c r="I8" s="1181"/>
      <c r="J8" s="1181"/>
      <c r="K8" s="1181"/>
      <c r="L8" s="1181"/>
      <c r="M8" s="1181"/>
      <c r="N8" s="1181"/>
      <c r="O8" s="1181"/>
      <c r="P8" s="1181"/>
      <c r="Q8" s="1181"/>
      <c r="R8" s="1181"/>
      <c r="S8" s="1181"/>
      <c r="T8" s="1181"/>
      <c r="U8" s="1181"/>
      <c r="V8" s="1181"/>
      <c r="W8" s="1181"/>
      <c r="X8" s="1181"/>
      <c r="Y8" s="1181"/>
      <c r="Z8" s="1181"/>
      <c r="AA8" s="1181"/>
      <c r="AB8" s="1181"/>
      <c r="AC8" s="1181"/>
      <c r="AD8" s="1181"/>
    </row>
    <row r="9" spans="1:39" ht="45" customHeight="1">
      <c r="A9" s="1182" t="str">
        <f>'1_Entry_Table'!$B$14</f>
        <v>Cape Verde</v>
      </c>
      <c r="B9" s="1182"/>
      <c r="C9" s="1182"/>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2"/>
      <c r="AB9" s="1182"/>
      <c r="AC9" s="1182"/>
      <c r="AD9" s="1182"/>
    </row>
    <row r="10" spans="1:39" ht="25.5" customHeight="1">
      <c r="K10" s="1183" t="str">
        <f>VLOOKUP(A9,Units_Codes[],2,FALSE)</f>
        <v>CPV</v>
      </c>
      <c r="L10" s="1183"/>
      <c r="M10" s="1183"/>
      <c r="N10" s="1183"/>
      <c r="O10" s="1183"/>
      <c r="AH10" s="324"/>
    </row>
    <row r="13" spans="1:39" ht="15" customHeight="1">
      <c r="C13" s="1184"/>
      <c r="D13" s="1185"/>
      <c r="E13" s="330"/>
      <c r="F13" s="330"/>
      <c r="G13" s="330"/>
      <c r="H13" s="330"/>
      <c r="I13" s="330"/>
      <c r="J13" s="330"/>
      <c r="K13" s="330"/>
      <c r="L13" s="330"/>
    </row>
    <row r="14" spans="1:39" ht="13.5" customHeight="1" thickBot="1">
      <c r="C14" s="584"/>
      <c r="D14" s="585"/>
      <c r="E14" s="330"/>
      <c r="F14" s="330"/>
      <c r="G14" s="330"/>
      <c r="H14" s="330"/>
      <c r="I14" s="330"/>
      <c r="J14" s="330"/>
      <c r="K14" s="330"/>
      <c r="L14" s="330"/>
    </row>
    <row r="15" spans="1:39" ht="27.75" customHeight="1" thickTop="1" thickBot="1">
      <c r="C15" s="584"/>
      <c r="D15" s="730"/>
      <c r="E15" s="1186">
        <v>2011</v>
      </c>
      <c r="F15" s="1186"/>
      <c r="G15" s="1186">
        <v>2012</v>
      </c>
      <c r="H15" s="1186"/>
      <c r="I15" s="1186">
        <v>2013</v>
      </c>
      <c r="J15" s="1186"/>
      <c r="K15" s="1186">
        <v>2014</v>
      </c>
      <c r="L15" s="1186"/>
      <c r="M15" s="1186">
        <v>2015</v>
      </c>
      <c r="N15" s="1186"/>
      <c r="O15" s="1186">
        <v>2016</v>
      </c>
      <c r="P15" s="1186"/>
      <c r="Q15" s="1186">
        <v>2017</v>
      </c>
      <c r="R15" s="1186"/>
      <c r="S15" s="1186">
        <v>2018</v>
      </c>
      <c r="T15" s="1186"/>
      <c r="U15" s="1186">
        <v>2019</v>
      </c>
      <c r="V15" s="1186"/>
      <c r="W15" s="1186">
        <v>2020</v>
      </c>
      <c r="X15" s="1186"/>
    </row>
    <row r="16" spans="1:39" ht="27.75" customHeight="1" thickTop="1" thickBot="1">
      <c r="C16" s="584"/>
      <c r="D16" s="1189" t="s">
        <v>1495</v>
      </c>
      <c r="E16" s="727">
        <f>VLOOKUP($K$10,ROARscores[],100,FALSE)</f>
        <v>1</v>
      </c>
      <c r="F16" s="728">
        <f>VLOOKUP($K$10,ROARscores[],75,FALSE)</f>
        <v>12</v>
      </c>
      <c r="G16" s="727">
        <f>VLOOKUP($K$10,ROARscores[],99,FALSE)</f>
        <v>2</v>
      </c>
      <c r="H16" s="728">
        <f>VLOOKUP($K$10,ROARscores[],64,FALSE)</f>
        <v>15</v>
      </c>
      <c r="I16" s="727">
        <f>VLOOKUP($K$10,ROARscores[],98,FALSE)</f>
        <v>2</v>
      </c>
      <c r="J16" s="728">
        <f>VLOOKUP($K$10,ROARscores[],53,FALSE)</f>
        <v>14</v>
      </c>
      <c r="K16" s="727">
        <f>VLOOKUP($K$10,ROARscores[],97,FALSE)</f>
        <v>1</v>
      </c>
      <c r="L16" s="728">
        <f>VLOOKUP($K$10,ROARscores[],40,FALSE)</f>
        <v>9.1428571428571423</v>
      </c>
      <c r="M16" s="727">
        <f>VLOOKUP($K$10,ROARscores[],96,FALSE)</f>
        <v>2</v>
      </c>
      <c r="N16" s="729">
        <f>VLOOKUP($K$10,ROARscores[],24,FALSE)</f>
        <v>20.214285714285715</v>
      </c>
      <c r="O16" s="727">
        <f>VLOOKUP($K$10,ROARscores[],95,FALSE)</f>
        <v>2</v>
      </c>
      <c r="P16" s="729">
        <f>VLOOKUP($K$10,ROARscores[],7,FALSE)</f>
        <v>24.625</v>
      </c>
      <c r="Q16" s="727"/>
      <c r="R16" s="729"/>
      <c r="S16" s="727"/>
      <c r="T16" s="729"/>
      <c r="U16" s="727"/>
      <c r="V16" s="729"/>
      <c r="W16" s="727"/>
      <c r="X16" s="729"/>
    </row>
    <row r="17" spans="3:28" ht="27.75" customHeight="1" thickTop="1" thickBot="1">
      <c r="C17" s="584"/>
      <c r="D17" s="1189"/>
      <c r="E17" s="1187" t="s">
        <v>1213</v>
      </c>
      <c r="F17" s="1188"/>
      <c r="G17" s="1187" t="s">
        <v>1213</v>
      </c>
      <c r="H17" s="1188"/>
      <c r="I17" s="1187" t="s">
        <v>1213</v>
      </c>
      <c r="J17" s="1188"/>
      <c r="K17" s="1187" t="s">
        <v>1213</v>
      </c>
      <c r="L17" s="1188"/>
      <c r="M17" s="1187" t="s">
        <v>1212</v>
      </c>
      <c r="N17" s="1188"/>
      <c r="O17" s="1187" t="s">
        <v>1212</v>
      </c>
      <c r="P17" s="1188"/>
      <c r="Q17" s="1187"/>
      <c r="R17" s="1188"/>
      <c r="S17" s="1187"/>
      <c r="T17" s="1188"/>
      <c r="U17" s="1187"/>
      <c r="V17" s="1188"/>
      <c r="W17" s="1187"/>
      <c r="X17" s="1188"/>
    </row>
    <row r="18" spans="3:28" ht="27.75" customHeight="1" thickTop="1" thickBot="1">
      <c r="C18" s="584"/>
      <c r="D18" s="726" t="s">
        <v>1496</v>
      </c>
      <c r="E18" s="1190">
        <f>VLOOKUP($K$10,ROARscores[],76,FALSE)</f>
        <v>37</v>
      </c>
      <c r="F18" s="1190"/>
      <c r="G18" s="1190">
        <f>VLOOKUP($K$10,ROARscores[],65,FALSE)</f>
        <v>19</v>
      </c>
      <c r="H18" s="1190"/>
      <c r="I18" s="1190">
        <f>VLOOKUP($K$10,ROARscores[],54,FALSE)</f>
        <v>29</v>
      </c>
      <c r="J18" s="1190"/>
      <c r="K18" s="1190">
        <f>VLOOKUP($K$10,ROARscores[],41,FALSE)</f>
        <v>42</v>
      </c>
      <c r="L18" s="1190"/>
      <c r="M18" s="1190">
        <f>VLOOKUP($K$10,ROARscores[],25,FALSE)</f>
        <v>38</v>
      </c>
      <c r="N18" s="1190"/>
      <c r="O18" s="1190">
        <f>VLOOKUP($K$10,ROARscores[],8,FALSE)</f>
        <v>24</v>
      </c>
      <c r="P18" s="1190"/>
      <c r="Q18" s="1190"/>
      <c r="R18" s="1190"/>
      <c r="S18" s="1190"/>
      <c r="T18" s="1190"/>
      <c r="U18" s="1190"/>
      <c r="V18" s="1190"/>
      <c r="W18" s="1190"/>
      <c r="X18" s="1190"/>
    </row>
    <row r="19" spans="3:28" ht="27.75" customHeight="1" thickTop="1" thickBot="1">
      <c r="C19" s="584"/>
      <c r="D19" s="726" t="s">
        <v>1497</v>
      </c>
      <c r="E19" s="1191">
        <f>VLOOKUP($K$10,Global_ROAR[],19,FALSE)</f>
        <v>106</v>
      </c>
      <c r="F19" s="1191"/>
      <c r="G19" s="1191">
        <f>VLOOKUP($K$10,Global_ROAR[],16,FALSE)</f>
        <v>58</v>
      </c>
      <c r="H19" s="1191"/>
      <c r="I19" s="1191">
        <f>VLOOKUP($K$10,Global_ROAR[],13,FALSE)</f>
        <v>88</v>
      </c>
      <c r="J19" s="1191"/>
      <c r="K19" s="1191">
        <f>VLOOKUP($K$10,Global_ROAR[],10,FALSE)</f>
        <v>128</v>
      </c>
      <c r="L19" s="1191"/>
      <c r="M19" s="1191">
        <f>VLOOKUP($K$10,Global_ROAR[],7,FALSE)</f>
        <v>103</v>
      </c>
      <c r="N19" s="1191"/>
      <c r="O19" s="1191">
        <f>VLOOKUP($K$10,Global_ROAR[],4,FALSE)</f>
        <v>60</v>
      </c>
      <c r="P19" s="1191"/>
      <c r="Q19" s="1191"/>
      <c r="R19" s="1191"/>
      <c r="S19" s="1191"/>
      <c r="T19" s="1191"/>
      <c r="U19" s="1191"/>
      <c r="V19" s="1191"/>
      <c r="W19" s="1191"/>
      <c r="X19" s="1191"/>
    </row>
    <row r="20" spans="3:28" ht="12" customHeight="1" thickTop="1">
      <c r="C20" s="584"/>
      <c r="D20" s="585"/>
      <c r="E20" s="330"/>
      <c r="F20" s="330"/>
      <c r="G20" s="330"/>
      <c r="H20" s="330"/>
      <c r="I20" s="330"/>
      <c r="J20" s="330"/>
      <c r="K20" s="330"/>
      <c r="L20" s="330"/>
    </row>
    <row r="21" spans="3:28" ht="21">
      <c r="I21" s="338"/>
      <c r="J21" s="338"/>
      <c r="K21" s="338"/>
      <c r="L21" s="338"/>
    </row>
    <row r="22" spans="3:28" ht="11.25" customHeight="1"/>
    <row r="23" spans="3:28" ht="63.75" customHeight="1">
      <c r="C23" s="325"/>
      <c r="D23" s="731" t="s">
        <v>1229</v>
      </c>
      <c r="G23" s="725"/>
      <c r="H23" s="725"/>
      <c r="I23" s="725"/>
      <c r="J23" s="725"/>
      <c r="K23" s="725"/>
      <c r="L23" s="725"/>
      <c r="N23" s="2"/>
      <c r="V23" s="1194" t="s">
        <v>1498</v>
      </c>
      <c r="W23" s="1194"/>
      <c r="X23" s="1194"/>
      <c r="Y23" s="1194"/>
      <c r="Z23" s="1194"/>
      <c r="AA23" s="1194"/>
      <c r="AB23" s="1194"/>
    </row>
    <row r="24" spans="3:28" ht="15.75" customHeight="1">
      <c r="C24" s="327"/>
      <c r="D24" s="2"/>
      <c r="E24" s="328"/>
      <c r="F24" s="328"/>
      <c r="G24" s="328"/>
      <c r="H24" s="328"/>
      <c r="I24" s="508"/>
      <c r="J24" s="508"/>
      <c r="K24" s="328"/>
      <c r="L24" s="328"/>
      <c r="M24" s="328"/>
      <c r="N24" s="339"/>
    </row>
    <row r="25" spans="3:28" ht="66.75" customHeight="1">
      <c r="C25" s="1195" t="str">
        <f>HYPERLINK("https://intranet.undp.org/sites/"&amp;$K$10&amp;"/SitePages/Roar2017StdDashboard.aspx?year=2017","ROAR 2017 "&amp;$A$9)</f>
        <v>ROAR 2017 Cape Verde</v>
      </c>
      <c r="D25" s="1195"/>
      <c r="E25" s="1195"/>
      <c r="F25" s="1195"/>
      <c r="G25" s="331"/>
      <c r="H25" s="331"/>
      <c r="I25" s="509"/>
      <c r="J25" s="509"/>
      <c r="K25" s="505"/>
      <c r="L25" s="331"/>
      <c r="M25" s="326"/>
      <c r="N25" s="330"/>
      <c r="O25" s="326"/>
    </row>
    <row r="26" spans="3:28" ht="30.75" customHeight="1">
      <c r="C26" s="327"/>
      <c r="D26" s="329"/>
      <c r="E26" s="329"/>
      <c r="F26" s="329"/>
      <c r="G26" s="329"/>
      <c r="H26" s="329"/>
      <c r="I26" s="510"/>
      <c r="J26" s="510"/>
      <c r="K26" s="506"/>
      <c r="L26" s="329"/>
      <c r="M26" s="326"/>
      <c r="N26" s="330"/>
      <c r="O26" s="330"/>
    </row>
    <row r="27" spans="3:28" ht="66.75" customHeight="1">
      <c r="C27" s="1196" t="str">
        <f>HYPERLINK("https://intranet.undp.org/sites/"&amp;$K$10&amp;"/SitePages/Roar2016StdStatusDashboard.aspx?year=2016","ROAR 2016 "&amp;$A$9)</f>
        <v>ROAR 2016 Cape Verde</v>
      </c>
      <c r="D27" s="1196"/>
      <c r="E27" s="1196"/>
      <c r="F27" s="1196"/>
      <c r="G27" s="513"/>
      <c r="H27" s="513"/>
      <c r="I27" s="509"/>
      <c r="J27" s="509"/>
      <c r="K27" s="506"/>
      <c r="L27" s="333"/>
      <c r="M27" s="326"/>
      <c r="N27" s="326"/>
      <c r="O27" s="326"/>
    </row>
    <row r="28" spans="3:28" ht="30.75" customHeight="1">
      <c r="C28" s="327"/>
      <c r="D28" s="329"/>
      <c r="E28" s="329"/>
      <c r="F28" s="329"/>
      <c r="G28" s="513"/>
      <c r="H28" s="513"/>
      <c r="I28" s="509"/>
      <c r="J28" s="509"/>
      <c r="K28" s="506"/>
      <c r="L28" s="329"/>
      <c r="M28" s="326"/>
      <c r="N28" s="330"/>
      <c r="O28" s="330"/>
    </row>
    <row r="29" spans="3:28" ht="66.75" customHeight="1">
      <c r="C29" s="1197" t="str">
        <f>HYPERLINK("https://intranet.undp.org/sites/"&amp;$K$10&amp;"/SitePages/ROAR1ReportDashboard.aspx","ROAR 2015 "&amp;$A$9)</f>
        <v>ROAR 2015 Cape Verde</v>
      </c>
      <c r="D29" s="1197"/>
      <c r="E29" s="1197"/>
      <c r="F29" s="1197"/>
      <c r="G29" s="513"/>
      <c r="H29" s="513"/>
      <c r="I29" s="509"/>
      <c r="J29" s="509"/>
      <c r="K29" s="506"/>
      <c r="L29" s="334"/>
      <c r="M29" s="326"/>
      <c r="N29" s="330"/>
      <c r="O29" s="326"/>
    </row>
    <row r="30" spans="3:28" ht="30.75" customHeight="1">
      <c r="C30" s="327"/>
      <c r="D30" s="329"/>
      <c r="E30" s="329"/>
      <c r="F30" s="329"/>
      <c r="G30" s="513"/>
      <c r="H30" s="513"/>
      <c r="I30" s="509"/>
      <c r="J30" s="509"/>
      <c r="K30" s="506"/>
      <c r="L30" s="329"/>
      <c r="M30" s="326"/>
      <c r="N30" s="330"/>
      <c r="O30" s="330"/>
    </row>
    <row r="31" spans="3:28" ht="66.75" customHeight="1">
      <c r="C31" s="1198" t="str">
        <f>HYPERLINK("https://intranet.undp.org/apps/roar2014/SitePages/ROAR1ReportStatus.aspx?ou="&amp;$K$10&amp;"&amp;runit=36&amp;hq_co=CO&amp;bureau=RBA&amp;projects=37&amp;awards=25&amp;yr=2014","ROAR 2014 "&amp;$A$9)</f>
        <v>ROAR 2014 Cape Verde</v>
      </c>
      <c r="D31" s="1198"/>
      <c r="E31" s="1198"/>
      <c r="F31" s="1198"/>
      <c r="G31" s="513"/>
      <c r="H31" s="513"/>
      <c r="I31" s="509"/>
      <c r="J31" s="509"/>
      <c r="K31" s="506"/>
      <c r="L31" s="335"/>
      <c r="M31" s="326"/>
      <c r="N31" s="326"/>
      <c r="O31" s="326"/>
    </row>
    <row r="32" spans="3:28" ht="30.75" customHeight="1">
      <c r="C32" s="327"/>
      <c r="D32" s="329"/>
      <c r="E32" s="329"/>
      <c r="F32" s="329"/>
      <c r="G32" s="513"/>
      <c r="H32" s="513"/>
      <c r="I32" s="509"/>
      <c r="J32" s="509"/>
      <c r="K32" s="506"/>
      <c r="L32" s="329"/>
      <c r="M32" s="326"/>
      <c r="N32" s="330"/>
      <c r="O32" s="330"/>
    </row>
    <row r="33" spans="3:15" ht="66.75" customHeight="1">
      <c r="C33" s="1199" t="str">
        <f>HYPERLINK("https://intranet.undp.org/apps/roar2013/SitePages/ROAR1_ReportStatus.aspx?ou="&amp;$K$10&amp;"&amp;runit=36&amp;hq_co=CO&amp;bureau=RBA&amp;projects=37&amp;awards=25&amp;yr=2013","ROAR 2013 "&amp;$A$9)</f>
        <v>ROAR 2013 Cape Verde</v>
      </c>
      <c r="D33" s="1199"/>
      <c r="E33" s="1199"/>
      <c r="F33" s="1199"/>
      <c r="G33" s="513"/>
      <c r="H33" s="513"/>
      <c r="I33" s="509"/>
      <c r="J33" s="509"/>
      <c r="K33" s="506"/>
      <c r="L33" s="332"/>
      <c r="M33" s="326"/>
      <c r="N33" s="330"/>
      <c r="O33" s="326"/>
    </row>
    <row r="34" spans="3:15" ht="30.75" customHeight="1">
      <c r="C34" s="327"/>
      <c r="D34" s="329"/>
      <c r="E34" s="329"/>
      <c r="F34" s="329"/>
      <c r="G34" s="513"/>
      <c r="H34" s="513"/>
      <c r="I34" s="509"/>
      <c r="J34" s="509"/>
      <c r="K34" s="506"/>
      <c r="L34" s="329"/>
      <c r="M34" s="326"/>
      <c r="N34" s="330"/>
      <c r="O34" s="330"/>
    </row>
    <row r="35" spans="3:15" ht="66.75" customHeight="1">
      <c r="C35" s="1192" t="str">
        <f>HYPERLINK("https://intranet.undp.org/roar/SitePages/ROAR1_RptStatus.aspx?ou="&amp;$K$10&amp;"&amp;yr=2012&amp;runit=36&amp;hq_co=CO&amp;bureau=RBA&amp;awards=25&amp;projects=36","ROAR 2012 "&amp;$A$9)</f>
        <v>ROAR 2012 Cape Verde</v>
      </c>
      <c r="D35" s="1192"/>
      <c r="E35" s="1192"/>
      <c r="F35" s="1192"/>
      <c r="G35" s="513"/>
      <c r="H35" s="513"/>
      <c r="I35" s="509"/>
      <c r="J35" s="509"/>
      <c r="K35" s="506"/>
      <c r="L35" s="336"/>
      <c r="M35" s="326"/>
      <c r="N35" s="330"/>
      <c r="O35" s="326"/>
    </row>
    <row r="36" spans="3:15" ht="30.75" customHeight="1">
      <c r="C36" s="327"/>
      <c r="D36" s="326"/>
      <c r="E36" s="326"/>
      <c r="F36" s="326"/>
      <c r="G36" s="513"/>
      <c r="H36" s="513"/>
      <c r="I36" s="509"/>
      <c r="J36" s="509"/>
      <c r="K36" s="507"/>
      <c r="L36" s="326"/>
      <c r="M36" s="326"/>
      <c r="N36" s="330"/>
      <c r="O36" s="330"/>
    </row>
    <row r="37" spans="3:15" ht="65.25" customHeight="1">
      <c r="C37" s="1193" t="str">
        <f>HYPERLINK("https://intranet.undp.org/global/roar/co/Forms/AllItems.aspx?RootFolder=%2Fglobal%2Froar%2Fco%2F"&amp;A9&amp;"&amp;FolderCTID=0x01003708A9A7FD053941BD58613BE8E990CC001BF8EE34691CD3418D057CD33A85966F&amp;View={89EA2B0C-1E77-4D9A-9D97-7DB80D746CCB}","ROAR 2011 "&amp;$A$9)</f>
        <v>ROAR 2011 Cape Verde</v>
      </c>
      <c r="D37" s="1193"/>
      <c r="E37" s="1193"/>
      <c r="F37" s="1193"/>
      <c r="G37" s="513"/>
      <c r="H37" s="513"/>
      <c r="I37" s="509"/>
      <c r="J37" s="509"/>
      <c r="K37" s="506"/>
      <c r="L37" s="337"/>
      <c r="M37" s="330"/>
      <c r="N37" s="330"/>
      <c r="O37" s="326"/>
    </row>
    <row r="38" spans="3:15" ht="23.25">
      <c r="C38" s="327"/>
      <c r="D38" s="326"/>
      <c r="E38" s="326"/>
      <c r="F38" s="326"/>
      <c r="G38" s="326"/>
      <c r="H38" s="326"/>
      <c r="I38" s="326"/>
      <c r="J38" s="326"/>
      <c r="K38" s="326"/>
      <c r="L38" s="326"/>
      <c r="M38" s="326"/>
      <c r="N38" s="330"/>
      <c r="O38" s="330"/>
    </row>
  </sheetData>
  <sheetProtection sheet="1" objects="1" scenarios="1"/>
  <mergeCells count="53">
    <mergeCell ref="C35:F35"/>
    <mergeCell ref="C37:F37"/>
    <mergeCell ref="V23:AB23"/>
    <mergeCell ref="C25:F25"/>
    <mergeCell ref="C27:F27"/>
    <mergeCell ref="C29:F29"/>
    <mergeCell ref="C31:F31"/>
    <mergeCell ref="C33:F33"/>
    <mergeCell ref="W18:X18"/>
    <mergeCell ref="E19:F19"/>
    <mergeCell ref="G19:H19"/>
    <mergeCell ref="I19:J19"/>
    <mergeCell ref="K19:L19"/>
    <mergeCell ref="M19:N19"/>
    <mergeCell ref="O19:P19"/>
    <mergeCell ref="Q19:R19"/>
    <mergeCell ref="S19:T19"/>
    <mergeCell ref="U19:V19"/>
    <mergeCell ref="W19:X19"/>
    <mergeCell ref="M18:N18"/>
    <mergeCell ref="O18:P18"/>
    <mergeCell ref="Q18:R18"/>
    <mergeCell ref="S18:T18"/>
    <mergeCell ref="U18:V18"/>
    <mergeCell ref="D16:D17"/>
    <mergeCell ref="E18:F18"/>
    <mergeCell ref="G18:H18"/>
    <mergeCell ref="I18:J18"/>
    <mergeCell ref="K18:L18"/>
    <mergeCell ref="E17:F17"/>
    <mergeCell ref="G17:H17"/>
    <mergeCell ref="I17:J17"/>
    <mergeCell ref="K17:L17"/>
    <mergeCell ref="M17:N17"/>
    <mergeCell ref="Q15:R15"/>
    <mergeCell ref="S15:T15"/>
    <mergeCell ref="U15:V15"/>
    <mergeCell ref="W15:X15"/>
    <mergeCell ref="M15:N15"/>
    <mergeCell ref="O15:P15"/>
    <mergeCell ref="O17:P17"/>
    <mergeCell ref="Q17:R17"/>
    <mergeCell ref="S17:T17"/>
    <mergeCell ref="U17:V17"/>
    <mergeCell ref="W17:X17"/>
    <mergeCell ref="A8:AD8"/>
    <mergeCell ref="A9:AD9"/>
    <mergeCell ref="K10:O10"/>
    <mergeCell ref="C13:D13"/>
    <mergeCell ref="E15:F15"/>
    <mergeCell ref="G15:H15"/>
    <mergeCell ref="I15:J15"/>
    <mergeCell ref="K15:L15"/>
  </mergeCells>
  <conditionalFormatting sqref="G16">
    <cfRule type="iconSet" priority="12">
      <iconSet>
        <cfvo type="percent" val="0"/>
        <cfvo type="num" val="1"/>
        <cfvo type="num" val="1.5"/>
      </iconSet>
    </cfRule>
  </conditionalFormatting>
  <conditionalFormatting sqref="E16">
    <cfRule type="iconSet" priority="1">
      <iconSet>
        <cfvo type="percent" val="0"/>
        <cfvo type="num" val="1"/>
        <cfvo type="num" val="1.5"/>
      </iconSet>
    </cfRule>
  </conditionalFormatting>
  <conditionalFormatting sqref="I16">
    <cfRule type="iconSet" priority="9">
      <iconSet>
        <cfvo type="percent" val="0"/>
        <cfvo type="num" val="1"/>
        <cfvo type="num" val="1.5"/>
      </iconSet>
    </cfRule>
  </conditionalFormatting>
  <conditionalFormatting sqref="K16">
    <cfRule type="iconSet" priority="8">
      <iconSet>
        <cfvo type="percent" val="0"/>
        <cfvo type="num" val="1"/>
        <cfvo type="num" val="1.5"/>
      </iconSet>
    </cfRule>
  </conditionalFormatting>
  <conditionalFormatting sqref="M16">
    <cfRule type="iconSet" priority="7">
      <iconSet>
        <cfvo type="percent" val="0"/>
        <cfvo type="num" val="1"/>
        <cfvo type="num" val="1.5"/>
      </iconSet>
    </cfRule>
  </conditionalFormatting>
  <conditionalFormatting sqref="O16">
    <cfRule type="iconSet" priority="6">
      <iconSet>
        <cfvo type="percent" val="0"/>
        <cfvo type="num" val="1"/>
        <cfvo type="num" val="1.5"/>
      </iconSet>
    </cfRule>
  </conditionalFormatting>
  <conditionalFormatting sqref="Q16">
    <cfRule type="iconSet" priority="5">
      <iconSet>
        <cfvo type="percent" val="0"/>
        <cfvo type="num" val="1"/>
        <cfvo type="num" val="1.5"/>
      </iconSet>
    </cfRule>
  </conditionalFormatting>
  <conditionalFormatting sqref="S16">
    <cfRule type="iconSet" priority="4">
      <iconSet>
        <cfvo type="percent" val="0"/>
        <cfvo type="num" val="1"/>
        <cfvo type="num" val="1.5"/>
      </iconSet>
    </cfRule>
  </conditionalFormatting>
  <conditionalFormatting sqref="U16">
    <cfRule type="iconSet" priority="3">
      <iconSet>
        <cfvo type="percent" val="0"/>
        <cfvo type="num" val="1"/>
        <cfvo type="num" val="1.5"/>
      </iconSet>
    </cfRule>
  </conditionalFormatting>
  <conditionalFormatting sqref="W16">
    <cfRule type="iconSet" priority="2">
      <iconSet>
        <cfvo type="percent" val="0"/>
        <cfvo type="num" val="1"/>
        <cfvo type="num" val="1.5"/>
      </iconSet>
    </cfRule>
  </conditionalFormatting>
  <pageMargins left="0.7" right="0.7" top="0.75" bottom="0.75" header="0.3" footer="0.3"/>
  <pageSetup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9:AB56"/>
  <sheetViews>
    <sheetView zoomScale="70" zoomScaleNormal="70" workbookViewId="0">
      <pane ySplit="9" topLeftCell="A10" activePane="bottomLeft" state="frozen"/>
      <selection pane="bottomLeft" activeCell="L24" sqref="L24"/>
    </sheetView>
  </sheetViews>
  <sheetFormatPr defaultRowHeight="15"/>
  <cols>
    <col min="1" max="2" width="9.140625" style="17"/>
    <col min="3" max="3" width="9.140625" style="17" customWidth="1"/>
    <col min="4" max="16384" width="9.140625" style="17"/>
  </cols>
  <sheetData>
    <row r="9" spans="2:28" ht="33" customHeight="1">
      <c r="E9" s="1205" t="s">
        <v>381</v>
      </c>
      <c r="F9" s="1205"/>
      <c r="G9" s="1205"/>
      <c r="H9" s="1205"/>
      <c r="I9" s="1205"/>
      <c r="J9" s="1205"/>
      <c r="K9" s="1205"/>
      <c r="L9" s="1205"/>
      <c r="M9" s="1205"/>
      <c r="N9" s="1205"/>
      <c r="O9" s="1205"/>
      <c r="P9" s="1205"/>
      <c r="Q9" s="1205"/>
      <c r="R9" s="1205"/>
      <c r="S9" s="1205"/>
      <c r="T9" s="1205"/>
    </row>
    <row r="10" spans="2:28" ht="27" customHeight="1"/>
    <row r="13" spans="2:28" ht="26.25">
      <c r="B13" s="1206" t="s">
        <v>1608</v>
      </c>
      <c r="C13" s="1206"/>
      <c r="D13" s="1206"/>
      <c r="E13" s="1206"/>
      <c r="F13" s="1206"/>
      <c r="G13" s="1206"/>
      <c r="I13" s="1206" t="s">
        <v>1609</v>
      </c>
      <c r="J13" s="1206"/>
      <c r="K13" s="1206"/>
      <c r="L13" s="1206"/>
      <c r="M13" s="1206"/>
      <c r="N13" s="1206"/>
      <c r="P13" s="1207" t="s">
        <v>1643</v>
      </c>
      <c r="Q13" s="1207"/>
      <c r="R13" s="1207"/>
      <c r="S13" s="1207"/>
      <c r="T13" s="1207"/>
      <c r="U13" s="1207"/>
      <c r="W13" s="1200" t="s">
        <v>1610</v>
      </c>
      <c r="X13" s="1200"/>
      <c r="Y13" s="1200"/>
      <c r="Z13" s="1200"/>
      <c r="AA13" s="1200"/>
      <c r="AB13" s="1200"/>
    </row>
    <row r="15" spans="2:28" ht="18.75">
      <c r="D15" s="123"/>
      <c r="E15" s="123"/>
      <c r="F15" s="123"/>
      <c r="G15" s="123"/>
      <c r="H15" s="123"/>
      <c r="I15" s="123"/>
      <c r="J15" s="123"/>
      <c r="K15" s="123"/>
      <c r="L15" s="123"/>
      <c r="M15" s="123"/>
      <c r="P15" s="57"/>
    </row>
    <row r="16" spans="2:28" ht="63" customHeight="1">
      <c r="B16" s="1201" t="s">
        <v>1611</v>
      </c>
      <c r="C16" s="1201"/>
      <c r="D16" s="1201"/>
      <c r="E16" s="1201"/>
      <c r="F16" s="1201"/>
      <c r="G16" s="1201"/>
      <c r="H16" s="776"/>
      <c r="I16" s="1201" t="s">
        <v>1619</v>
      </c>
      <c r="J16" s="1201"/>
      <c r="K16" s="1201"/>
      <c r="L16" s="1201"/>
      <c r="M16" s="1201"/>
      <c r="N16" s="1201"/>
      <c r="O16" s="776"/>
      <c r="P16" s="776"/>
      <c r="Q16" s="776"/>
      <c r="R16" s="776"/>
      <c r="S16" s="776"/>
      <c r="T16" s="776"/>
      <c r="U16" s="776"/>
      <c r="V16" s="776"/>
      <c r="W16" s="1201" t="s">
        <v>1620</v>
      </c>
      <c r="X16" s="1201"/>
      <c r="Y16" s="1201"/>
      <c r="Z16" s="1201"/>
      <c r="AA16" s="1201"/>
      <c r="AB16" s="1201"/>
    </row>
    <row r="17" spans="2:28" ht="63" customHeight="1">
      <c r="B17" s="1201" t="s">
        <v>1612</v>
      </c>
      <c r="C17" s="1201"/>
      <c r="D17" s="1201"/>
      <c r="E17" s="1201"/>
      <c r="F17" s="1201"/>
      <c r="G17" s="1201"/>
      <c r="H17" s="776"/>
      <c r="I17" s="1201" t="s">
        <v>1450</v>
      </c>
      <c r="J17" s="1201"/>
      <c r="K17" s="1201"/>
      <c r="L17" s="1201"/>
      <c r="M17" s="1201"/>
      <c r="N17" s="1201"/>
      <c r="O17" s="776"/>
      <c r="P17" s="1201" t="s">
        <v>1616</v>
      </c>
      <c r="Q17" s="1201"/>
      <c r="R17" s="1201"/>
      <c r="S17" s="1201"/>
      <c r="T17" s="1201"/>
      <c r="U17" s="1201"/>
      <c r="V17" s="776"/>
      <c r="W17" s="1202"/>
      <c r="X17" s="1202"/>
      <c r="Y17" s="1202"/>
      <c r="Z17" s="1202"/>
      <c r="AA17" s="1202"/>
      <c r="AB17" s="1202"/>
    </row>
    <row r="18" spans="2:28" ht="63" customHeight="1">
      <c r="B18" s="1201" t="s">
        <v>1614</v>
      </c>
      <c r="C18" s="1201"/>
      <c r="D18" s="1201"/>
      <c r="E18" s="1201"/>
      <c r="F18" s="1201"/>
      <c r="G18" s="1201"/>
      <c r="H18" s="776"/>
      <c r="I18" s="1202"/>
      <c r="J18" s="1202"/>
      <c r="K18" s="1202"/>
      <c r="L18" s="1202"/>
      <c r="M18" s="1202"/>
      <c r="N18" s="1202"/>
      <c r="O18" s="776"/>
      <c r="P18" s="1201" t="s">
        <v>1615</v>
      </c>
      <c r="Q18" s="1201"/>
      <c r="R18" s="1201"/>
      <c r="S18" s="1201"/>
      <c r="T18" s="1201"/>
      <c r="U18" s="1201"/>
      <c r="V18" s="776"/>
      <c r="W18" s="1202"/>
      <c r="X18" s="1202"/>
      <c r="Y18" s="1202"/>
      <c r="Z18" s="1202"/>
      <c r="AA18" s="1202"/>
      <c r="AB18" s="1202"/>
    </row>
    <row r="19" spans="2:28" ht="63" customHeight="1">
      <c r="B19" s="1201" t="s">
        <v>1621</v>
      </c>
      <c r="C19" s="1201"/>
      <c r="D19" s="1201"/>
      <c r="E19" s="1201"/>
      <c r="F19" s="1201"/>
      <c r="G19" s="1201"/>
      <c r="H19" s="776"/>
      <c r="I19" s="1202"/>
      <c r="J19" s="1202"/>
      <c r="K19" s="1202"/>
      <c r="L19" s="1202"/>
      <c r="M19" s="1202"/>
      <c r="N19" s="1202"/>
      <c r="O19" s="776"/>
      <c r="P19" s="1201" t="s">
        <v>1617</v>
      </c>
      <c r="Q19" s="1201"/>
      <c r="R19" s="1201"/>
      <c r="S19" s="1201"/>
      <c r="T19" s="1201"/>
      <c r="U19" s="1201"/>
      <c r="V19" s="776"/>
      <c r="W19" s="1202"/>
      <c r="X19" s="1202"/>
      <c r="Y19" s="1202"/>
      <c r="Z19" s="1202"/>
      <c r="AA19" s="1202"/>
      <c r="AB19" s="1202"/>
    </row>
    <row r="20" spans="2:28" ht="63" customHeight="1">
      <c r="B20" s="1201" t="s">
        <v>1613</v>
      </c>
      <c r="C20" s="1201"/>
      <c r="D20" s="1201"/>
      <c r="E20" s="1201"/>
      <c r="F20" s="1201"/>
      <c r="G20" s="1201"/>
      <c r="H20" s="776"/>
      <c r="I20" s="776"/>
      <c r="J20" s="776"/>
      <c r="K20" s="776"/>
      <c r="L20" s="776"/>
      <c r="M20" s="776"/>
      <c r="N20" s="776"/>
      <c r="O20" s="776"/>
      <c r="P20" s="1201" t="s">
        <v>1618</v>
      </c>
      <c r="Q20" s="1201"/>
      <c r="R20" s="1201"/>
      <c r="S20" s="1201"/>
      <c r="T20" s="1201"/>
      <c r="U20" s="1201"/>
      <c r="V20" s="776"/>
      <c r="W20" s="1202"/>
      <c r="X20" s="1202"/>
      <c r="Y20" s="1202"/>
      <c r="Z20" s="1202"/>
      <c r="AA20" s="1202"/>
      <c r="AB20" s="1202"/>
    </row>
    <row r="21" spans="2:28" ht="63" customHeight="1">
      <c r="B21" s="1201" t="s">
        <v>1622</v>
      </c>
      <c r="C21" s="1201"/>
      <c r="D21" s="1201"/>
      <c r="E21" s="1201"/>
      <c r="F21" s="1201"/>
      <c r="G21" s="1201"/>
      <c r="H21" s="776"/>
      <c r="I21" s="776"/>
      <c r="J21" s="776"/>
      <c r="K21" s="776"/>
      <c r="L21" s="776"/>
      <c r="M21" s="776"/>
      <c r="N21" s="776"/>
      <c r="O21" s="776"/>
      <c r="P21" s="1201" t="s">
        <v>1644</v>
      </c>
      <c r="Q21" s="1201"/>
      <c r="R21" s="1201"/>
      <c r="S21" s="1201"/>
      <c r="T21" s="1201"/>
      <c r="U21" s="1201"/>
      <c r="V21" s="776"/>
      <c r="W21" s="1202"/>
      <c r="X21" s="1202"/>
      <c r="Y21" s="1202"/>
      <c r="Z21" s="1202"/>
      <c r="AA21" s="1202"/>
      <c r="AB21" s="1202"/>
    </row>
    <row r="22" spans="2:28" ht="63" customHeight="1">
      <c r="B22" s="1204" t="s">
        <v>1449</v>
      </c>
      <c r="C22" s="1204"/>
      <c r="D22" s="1204"/>
      <c r="E22" s="1204"/>
      <c r="F22" s="1204"/>
      <c r="G22" s="1204"/>
      <c r="H22" s="776"/>
      <c r="I22" s="776"/>
      <c r="J22" s="776"/>
      <c r="K22" s="776"/>
      <c r="L22" s="776"/>
      <c r="M22" s="776"/>
      <c r="N22" s="776"/>
      <c r="O22" s="776"/>
      <c r="P22" s="776"/>
      <c r="Q22" s="776"/>
      <c r="R22" s="776"/>
      <c r="S22" s="776"/>
      <c r="T22" s="776"/>
      <c r="U22" s="776"/>
      <c r="V22" s="776"/>
      <c r="W22" s="1202"/>
      <c r="X22" s="1202"/>
      <c r="Y22" s="1202"/>
      <c r="Z22" s="1202"/>
      <c r="AA22" s="1202"/>
      <c r="AB22" s="1202"/>
    </row>
    <row r="23" spans="2:28" ht="63" customHeight="1">
      <c r="B23" s="1201" t="s">
        <v>1623</v>
      </c>
      <c r="C23" s="1201"/>
      <c r="D23" s="1201"/>
      <c r="E23" s="1201"/>
      <c r="F23" s="1201"/>
      <c r="G23" s="1201"/>
      <c r="H23" s="777"/>
      <c r="I23" s="777"/>
      <c r="J23" s="777"/>
      <c r="K23" s="777"/>
      <c r="L23" s="777"/>
      <c r="M23" s="777"/>
      <c r="N23" s="777"/>
      <c r="O23" s="776"/>
      <c r="P23" s="776"/>
      <c r="Q23" s="776"/>
      <c r="R23" s="776"/>
      <c r="S23" s="776"/>
      <c r="T23" s="776"/>
      <c r="U23" s="776"/>
      <c r="V23" s="776"/>
      <c r="W23" s="1202"/>
      <c r="X23" s="1202"/>
      <c r="Y23" s="1202"/>
      <c r="Z23" s="1202"/>
      <c r="AA23" s="1202"/>
      <c r="AB23" s="1202"/>
    </row>
    <row r="24" spans="2:28" ht="63" customHeight="1">
      <c r="B24" s="1201" t="s">
        <v>1624</v>
      </c>
      <c r="C24" s="1201"/>
      <c r="D24" s="1201"/>
      <c r="E24" s="1201"/>
      <c r="F24" s="1201"/>
      <c r="G24" s="1201"/>
      <c r="H24" s="776"/>
      <c r="I24" s="776"/>
      <c r="J24" s="776"/>
      <c r="K24" s="776"/>
      <c r="L24" s="776"/>
      <c r="M24" s="776"/>
      <c r="N24" s="776"/>
      <c r="O24" s="776"/>
      <c r="P24" s="776"/>
      <c r="Q24" s="776"/>
      <c r="R24" s="776"/>
      <c r="S24" s="776"/>
      <c r="T24" s="776"/>
      <c r="U24" s="776"/>
      <c r="V24" s="776"/>
      <c r="W24" s="776"/>
      <c r="X24" s="776"/>
      <c r="Y24" s="776"/>
      <c r="Z24" s="776"/>
      <c r="AA24" s="776"/>
      <c r="AB24" s="776"/>
    </row>
    <row r="25" spans="2:28" ht="63" customHeight="1">
      <c r="B25" s="1201" t="s">
        <v>1642</v>
      </c>
      <c r="C25" s="1201"/>
      <c r="D25" s="1201"/>
      <c r="E25" s="1201"/>
      <c r="F25" s="1201"/>
      <c r="G25" s="1201"/>
      <c r="H25" s="776"/>
      <c r="I25" s="776"/>
      <c r="J25" s="776"/>
      <c r="K25" s="776"/>
      <c r="L25" s="776"/>
      <c r="M25" s="776"/>
      <c r="N25" s="776"/>
      <c r="O25" s="776"/>
      <c r="P25" s="776"/>
      <c r="Q25" s="776"/>
      <c r="R25" s="776"/>
      <c r="S25" s="776"/>
      <c r="T25" s="776"/>
      <c r="U25" s="776"/>
      <c r="V25" s="776"/>
      <c r="W25" s="776"/>
      <c r="X25" s="776"/>
      <c r="Y25" s="776"/>
      <c r="Z25" s="776"/>
      <c r="AA25" s="776"/>
      <c r="AB25" s="776"/>
    </row>
    <row r="26" spans="2:28" ht="63" customHeight="1">
      <c r="B26" s="1201" t="s">
        <v>1651</v>
      </c>
      <c r="C26" s="1201"/>
      <c r="D26" s="1201"/>
      <c r="E26" s="1201"/>
      <c r="F26" s="1201"/>
      <c r="G26" s="1201"/>
      <c r="H26" s="776"/>
      <c r="I26" s="776"/>
      <c r="J26" s="776"/>
      <c r="K26" s="776"/>
      <c r="L26" s="776"/>
      <c r="M26" s="776"/>
      <c r="N26" s="776"/>
      <c r="O26" s="776"/>
      <c r="P26" s="776"/>
      <c r="Q26" s="776"/>
      <c r="R26" s="776"/>
      <c r="S26" s="776"/>
      <c r="T26" s="776"/>
      <c r="U26" s="776"/>
      <c r="V26" s="776"/>
      <c r="W26" s="776"/>
      <c r="X26" s="776"/>
      <c r="Y26" s="776"/>
      <c r="Z26" s="776"/>
      <c r="AA26" s="776"/>
      <c r="AB26" s="776"/>
    </row>
    <row r="27" spans="2:28" ht="63" customHeight="1">
      <c r="B27" s="776"/>
      <c r="C27" s="776"/>
      <c r="D27" s="776"/>
      <c r="E27" s="776"/>
      <c r="F27" s="776"/>
      <c r="G27" s="776"/>
      <c r="H27" s="776"/>
      <c r="I27" s="776"/>
      <c r="J27" s="776"/>
      <c r="K27" s="776"/>
      <c r="L27" s="776"/>
      <c r="M27" s="776"/>
      <c r="N27" s="776"/>
      <c r="O27" s="776"/>
      <c r="P27" s="776"/>
      <c r="Q27" s="776"/>
      <c r="R27" s="776"/>
      <c r="S27" s="776"/>
      <c r="T27" s="776"/>
      <c r="U27" s="776"/>
      <c r="V27" s="776"/>
      <c r="W27" s="776"/>
      <c r="X27" s="776"/>
      <c r="Y27" s="776"/>
      <c r="Z27" s="776"/>
      <c r="AA27" s="776"/>
      <c r="AB27" s="776"/>
    </row>
    <row r="28" spans="2:28" ht="63" customHeight="1">
      <c r="B28" s="776"/>
      <c r="C28" s="776"/>
      <c r="D28" s="776"/>
      <c r="E28" s="776"/>
      <c r="F28" s="776"/>
      <c r="G28" s="776"/>
      <c r="H28" s="776"/>
      <c r="I28" s="776"/>
      <c r="J28" s="776"/>
      <c r="K28" s="776"/>
      <c r="L28" s="776"/>
      <c r="M28" s="776"/>
      <c r="N28" s="776"/>
      <c r="O28" s="776"/>
      <c r="P28" s="776"/>
      <c r="Q28" s="776"/>
      <c r="R28" s="776"/>
      <c r="S28" s="776"/>
      <c r="T28" s="776"/>
      <c r="U28" s="776"/>
      <c r="V28" s="776"/>
      <c r="W28" s="776"/>
      <c r="X28" s="776"/>
      <c r="Y28" s="776"/>
      <c r="Z28" s="776"/>
      <c r="AA28" s="776"/>
      <c r="AB28" s="776"/>
    </row>
    <row r="29" spans="2:28" ht="63" customHeight="1">
      <c r="B29" s="776"/>
      <c r="C29" s="776"/>
      <c r="D29" s="776"/>
      <c r="E29" s="776"/>
      <c r="F29" s="776"/>
      <c r="G29" s="776"/>
      <c r="H29" s="776"/>
      <c r="I29" s="776"/>
      <c r="J29" s="776"/>
      <c r="K29" s="776"/>
      <c r="L29" s="776"/>
      <c r="M29" s="776"/>
      <c r="N29" s="776"/>
      <c r="O29" s="776"/>
      <c r="P29" s="776"/>
      <c r="Q29" s="776"/>
      <c r="R29" s="776"/>
      <c r="S29" s="776"/>
      <c r="T29" s="776"/>
      <c r="U29" s="776"/>
      <c r="V29" s="776"/>
      <c r="W29" s="776"/>
      <c r="X29" s="776"/>
      <c r="Y29" s="776"/>
      <c r="Z29" s="776"/>
      <c r="AA29" s="776"/>
      <c r="AB29" s="776"/>
    </row>
    <row r="30" spans="2:28" ht="63" customHeight="1">
      <c r="B30" s="776"/>
      <c r="C30" s="776"/>
      <c r="D30" s="776"/>
      <c r="E30" s="776"/>
      <c r="F30" s="776"/>
      <c r="G30" s="776"/>
      <c r="H30" s="776"/>
      <c r="I30" s="776"/>
      <c r="J30" s="776"/>
      <c r="K30" s="776"/>
      <c r="L30" s="776"/>
      <c r="M30" s="776"/>
      <c r="N30" s="776"/>
      <c r="O30" s="776"/>
      <c r="P30" s="776"/>
      <c r="Q30" s="776"/>
      <c r="R30" s="776"/>
      <c r="S30" s="776"/>
      <c r="T30" s="776"/>
      <c r="U30" s="776"/>
      <c r="V30" s="776"/>
      <c r="W30" s="776"/>
      <c r="X30" s="776"/>
      <c r="Y30" s="776"/>
      <c r="Z30" s="776"/>
      <c r="AA30" s="776"/>
      <c r="AB30" s="776"/>
    </row>
    <row r="31" spans="2:28" ht="63" customHeight="1">
      <c r="B31" s="776"/>
      <c r="C31" s="776"/>
      <c r="D31" s="776"/>
      <c r="E31" s="776"/>
      <c r="F31" s="776"/>
      <c r="G31" s="776"/>
      <c r="H31" s="776"/>
      <c r="I31" s="776"/>
      <c r="J31" s="776"/>
      <c r="K31" s="776"/>
      <c r="L31" s="776"/>
      <c r="M31" s="776"/>
      <c r="N31" s="776"/>
      <c r="O31" s="776"/>
      <c r="P31" s="776"/>
      <c r="Q31" s="776"/>
      <c r="R31" s="776"/>
      <c r="S31" s="776"/>
      <c r="T31" s="776"/>
      <c r="U31" s="776"/>
      <c r="V31" s="776"/>
      <c r="W31" s="776"/>
      <c r="X31" s="776"/>
      <c r="Y31" s="776"/>
      <c r="Z31" s="776"/>
      <c r="AA31" s="776"/>
      <c r="AB31" s="776"/>
    </row>
    <row r="32" spans="2:28" ht="63" customHeight="1">
      <c r="B32" s="776"/>
      <c r="C32" s="776"/>
      <c r="D32" s="776"/>
      <c r="E32" s="776"/>
      <c r="F32" s="776"/>
      <c r="G32" s="776"/>
      <c r="H32" s="776"/>
      <c r="I32" s="776"/>
      <c r="J32" s="776"/>
      <c r="K32" s="776"/>
      <c r="L32" s="776"/>
      <c r="M32" s="776"/>
      <c r="N32" s="776"/>
      <c r="O32" s="776"/>
      <c r="P32" s="776"/>
      <c r="Q32" s="776"/>
      <c r="R32" s="776"/>
      <c r="S32" s="776"/>
      <c r="T32" s="776"/>
      <c r="U32" s="776"/>
      <c r="V32" s="776"/>
      <c r="W32" s="776"/>
      <c r="X32" s="776"/>
      <c r="Y32" s="776"/>
      <c r="Z32" s="776"/>
      <c r="AA32" s="776"/>
      <c r="AB32" s="776"/>
    </row>
    <row r="33" spans="2:28" ht="63" customHeight="1">
      <c r="B33" s="776"/>
      <c r="C33" s="776"/>
      <c r="D33" s="776"/>
      <c r="E33" s="776"/>
      <c r="F33" s="776"/>
      <c r="G33" s="776"/>
      <c r="H33" s="776"/>
      <c r="I33" s="776"/>
      <c r="J33" s="776"/>
      <c r="K33" s="776"/>
      <c r="L33" s="776"/>
      <c r="M33" s="776"/>
      <c r="N33" s="776"/>
      <c r="O33" s="776"/>
      <c r="P33" s="776"/>
      <c r="Q33" s="776"/>
      <c r="R33" s="776"/>
      <c r="S33" s="776"/>
      <c r="T33" s="776"/>
      <c r="U33" s="776"/>
      <c r="V33" s="776"/>
      <c r="W33" s="776"/>
      <c r="X33" s="776"/>
      <c r="Y33" s="776"/>
      <c r="Z33" s="776"/>
      <c r="AA33" s="776"/>
      <c r="AB33" s="776"/>
    </row>
    <row r="34" spans="2:28" ht="63" customHeight="1">
      <c r="B34" s="1203"/>
      <c r="C34" s="1203"/>
      <c r="D34" s="1203"/>
      <c r="E34" s="1203"/>
      <c r="F34" s="1203"/>
      <c r="G34" s="1203"/>
      <c r="H34" s="776"/>
      <c r="I34" s="776"/>
      <c r="J34" s="776"/>
      <c r="K34" s="776"/>
      <c r="L34" s="776"/>
      <c r="M34" s="776"/>
      <c r="N34" s="776"/>
      <c r="O34" s="776"/>
      <c r="P34" s="776"/>
      <c r="Q34" s="776"/>
      <c r="R34" s="776"/>
      <c r="S34" s="776"/>
      <c r="T34" s="776"/>
      <c r="U34" s="776"/>
      <c r="V34" s="776"/>
      <c r="W34" s="776"/>
      <c r="X34" s="776"/>
      <c r="Y34" s="776"/>
      <c r="Z34" s="776"/>
      <c r="AA34" s="776"/>
      <c r="AB34" s="776"/>
    </row>
    <row r="35" spans="2:28" ht="63" customHeight="1">
      <c r="B35" s="1203"/>
      <c r="C35" s="1203"/>
      <c r="D35" s="1203"/>
      <c r="E35" s="1203"/>
      <c r="F35" s="1203"/>
      <c r="G35" s="1203"/>
      <c r="H35" s="776"/>
      <c r="I35" s="776"/>
      <c r="J35" s="776"/>
      <c r="K35" s="776"/>
      <c r="L35" s="776"/>
      <c r="M35" s="776"/>
      <c r="N35" s="776"/>
      <c r="O35" s="776"/>
      <c r="P35" s="776"/>
      <c r="Q35" s="776"/>
      <c r="R35" s="776"/>
      <c r="S35" s="776"/>
      <c r="T35" s="776"/>
      <c r="U35" s="776"/>
      <c r="V35" s="776"/>
      <c r="W35" s="776"/>
      <c r="X35" s="776"/>
      <c r="Y35" s="776"/>
      <c r="Z35" s="776"/>
      <c r="AA35" s="776"/>
      <c r="AB35" s="776"/>
    </row>
    <row r="36" spans="2:28" ht="63" customHeight="1">
      <c r="B36" s="1203"/>
      <c r="C36" s="1203"/>
      <c r="D36" s="1203"/>
      <c r="E36" s="1203"/>
      <c r="F36" s="1203"/>
      <c r="G36" s="1203"/>
      <c r="H36" s="776"/>
      <c r="I36" s="776"/>
      <c r="J36" s="776"/>
      <c r="K36" s="776"/>
      <c r="L36" s="776"/>
      <c r="M36" s="776"/>
      <c r="N36" s="776"/>
      <c r="O36" s="776"/>
      <c r="P36" s="776"/>
      <c r="Q36" s="776"/>
      <c r="R36" s="776"/>
      <c r="S36" s="776"/>
      <c r="T36" s="776"/>
      <c r="U36" s="776"/>
      <c r="V36" s="776"/>
      <c r="W36" s="776"/>
      <c r="X36" s="776"/>
      <c r="Y36" s="776"/>
      <c r="Z36" s="776"/>
      <c r="AA36" s="776"/>
      <c r="AB36" s="776"/>
    </row>
    <row r="37" spans="2:28" ht="63" customHeight="1">
      <c r="B37" s="1203"/>
      <c r="C37" s="1203"/>
      <c r="D37" s="1203"/>
      <c r="E37" s="1203"/>
      <c r="F37" s="1203"/>
      <c r="G37" s="1203"/>
      <c r="H37" s="776"/>
      <c r="I37" s="776"/>
      <c r="J37" s="776"/>
      <c r="K37" s="776"/>
      <c r="L37" s="776"/>
      <c r="M37" s="776"/>
      <c r="N37" s="776"/>
      <c r="O37" s="776"/>
      <c r="P37" s="776"/>
      <c r="Q37" s="776"/>
      <c r="R37" s="776"/>
      <c r="S37" s="776"/>
      <c r="T37" s="776"/>
      <c r="U37" s="776"/>
      <c r="V37" s="776"/>
      <c r="W37" s="776"/>
      <c r="X37" s="776"/>
      <c r="Y37" s="776"/>
      <c r="Z37" s="776"/>
      <c r="AA37" s="776"/>
      <c r="AB37" s="776"/>
    </row>
    <row r="38" spans="2:28" ht="63" customHeight="1">
      <c r="B38" s="1203"/>
      <c r="C38" s="1203"/>
      <c r="D38" s="1203"/>
      <c r="E38" s="1203"/>
      <c r="F38" s="1203"/>
      <c r="G38" s="1203"/>
      <c r="H38" s="776"/>
      <c r="I38" s="776"/>
      <c r="J38" s="776"/>
      <c r="K38" s="776"/>
      <c r="L38" s="776"/>
      <c r="M38" s="776"/>
      <c r="N38" s="776"/>
      <c r="O38" s="776"/>
      <c r="P38" s="776"/>
      <c r="Q38" s="776"/>
      <c r="R38" s="776"/>
      <c r="S38" s="776"/>
      <c r="T38" s="776"/>
      <c r="U38" s="776"/>
      <c r="V38" s="776"/>
      <c r="W38" s="776"/>
      <c r="X38" s="776"/>
      <c r="Y38" s="776"/>
      <c r="Z38" s="776"/>
      <c r="AA38" s="776"/>
      <c r="AB38" s="776"/>
    </row>
    <row r="39" spans="2:28" ht="21">
      <c r="B39" s="1203"/>
      <c r="C39" s="1203"/>
      <c r="D39" s="1203"/>
      <c r="E39" s="1203"/>
      <c r="F39" s="1203"/>
      <c r="G39" s="1203"/>
      <c r="H39" s="776"/>
      <c r="I39" s="776"/>
      <c r="J39" s="776"/>
      <c r="K39" s="776"/>
      <c r="L39" s="776"/>
      <c r="M39" s="776"/>
      <c r="N39" s="776"/>
      <c r="O39" s="776"/>
      <c r="P39" s="776"/>
      <c r="Q39" s="776"/>
      <c r="R39" s="776"/>
      <c r="S39" s="776"/>
      <c r="T39" s="776"/>
      <c r="U39" s="776"/>
      <c r="V39" s="776"/>
      <c r="W39" s="776"/>
      <c r="X39" s="776"/>
      <c r="Y39" s="776"/>
      <c r="Z39" s="776"/>
      <c r="AA39" s="776"/>
      <c r="AB39" s="776"/>
    </row>
    <row r="40" spans="2:28" ht="21">
      <c r="B40" s="1203"/>
      <c r="C40" s="1203"/>
      <c r="D40" s="1203"/>
      <c r="E40" s="1203"/>
      <c r="F40" s="1203"/>
      <c r="G40" s="1203"/>
      <c r="H40" s="776"/>
      <c r="I40" s="776"/>
      <c r="J40" s="776"/>
      <c r="K40" s="776"/>
      <c r="L40" s="776"/>
      <c r="M40" s="776"/>
      <c r="N40" s="776"/>
      <c r="O40" s="776"/>
      <c r="P40" s="776"/>
      <c r="Q40" s="776"/>
      <c r="R40" s="776"/>
      <c r="S40" s="776"/>
      <c r="T40" s="776"/>
      <c r="U40" s="776"/>
      <c r="V40" s="776"/>
      <c r="W40" s="776"/>
      <c r="X40" s="776"/>
      <c r="Y40" s="776"/>
      <c r="Z40" s="776"/>
      <c r="AA40" s="776"/>
      <c r="AB40" s="776"/>
    </row>
    <row r="41" spans="2:28" ht="21">
      <c r="B41" s="1203"/>
      <c r="C41" s="1203"/>
      <c r="D41" s="1203"/>
      <c r="E41" s="1203"/>
      <c r="F41" s="1203"/>
      <c r="G41" s="1203"/>
      <c r="H41" s="776"/>
      <c r="I41" s="776"/>
      <c r="J41" s="776"/>
      <c r="K41" s="776"/>
      <c r="L41" s="776"/>
      <c r="M41" s="776"/>
      <c r="N41" s="776"/>
      <c r="O41" s="776"/>
      <c r="P41" s="776"/>
      <c r="Q41" s="776"/>
      <c r="R41" s="776"/>
      <c r="S41" s="776"/>
      <c r="T41" s="776"/>
      <c r="U41" s="776"/>
      <c r="V41" s="776"/>
      <c r="W41" s="776"/>
      <c r="X41" s="776"/>
      <c r="Y41" s="776"/>
      <c r="Z41" s="776"/>
      <c r="AA41" s="776"/>
      <c r="AB41" s="776"/>
    </row>
    <row r="42" spans="2:28" ht="21">
      <c r="B42" s="1203"/>
      <c r="C42" s="1203"/>
      <c r="D42" s="1203"/>
      <c r="E42" s="1203"/>
      <c r="F42" s="1203"/>
      <c r="G42" s="1203"/>
      <c r="H42" s="776"/>
      <c r="I42" s="776"/>
      <c r="J42" s="776"/>
      <c r="K42" s="776"/>
      <c r="L42" s="776"/>
      <c r="M42" s="776"/>
      <c r="N42" s="776"/>
      <c r="O42" s="776"/>
      <c r="P42" s="776"/>
      <c r="Q42" s="776"/>
      <c r="R42" s="776"/>
      <c r="S42" s="776"/>
      <c r="T42" s="776"/>
      <c r="U42" s="776"/>
      <c r="V42" s="776"/>
      <c r="W42" s="776"/>
      <c r="X42" s="776"/>
      <c r="Y42" s="776"/>
      <c r="Z42" s="776"/>
      <c r="AA42" s="776"/>
      <c r="AB42" s="776"/>
    </row>
    <row r="43" spans="2:28" ht="21">
      <c r="B43" s="1203"/>
      <c r="C43" s="1203"/>
      <c r="D43" s="1203"/>
      <c r="E43" s="1203"/>
      <c r="F43" s="1203"/>
      <c r="G43" s="1203"/>
      <c r="H43" s="776"/>
      <c r="I43" s="776"/>
      <c r="J43" s="776"/>
      <c r="K43" s="776"/>
      <c r="L43" s="776"/>
      <c r="M43" s="776"/>
      <c r="N43" s="776"/>
      <c r="O43" s="776"/>
      <c r="P43" s="776"/>
      <c r="Q43" s="776"/>
      <c r="R43" s="776"/>
      <c r="S43" s="776"/>
      <c r="T43" s="776"/>
      <c r="U43" s="776"/>
      <c r="V43" s="776"/>
      <c r="W43" s="776"/>
      <c r="X43" s="776"/>
      <c r="Y43" s="776"/>
      <c r="Z43" s="776"/>
      <c r="AA43" s="776"/>
      <c r="AB43" s="776"/>
    </row>
    <row r="44" spans="2:28" ht="21">
      <c r="B44" s="1203"/>
      <c r="C44" s="1203"/>
      <c r="D44" s="1203"/>
      <c r="E44" s="1203"/>
      <c r="F44" s="1203"/>
      <c r="G44" s="1203"/>
      <c r="H44" s="776"/>
      <c r="I44" s="776"/>
      <c r="J44" s="776"/>
      <c r="K44" s="776"/>
      <c r="L44" s="776"/>
      <c r="M44" s="776"/>
      <c r="N44" s="776"/>
      <c r="O44" s="776"/>
      <c r="P44" s="776"/>
      <c r="Q44" s="776"/>
      <c r="R44" s="776"/>
      <c r="S44" s="776"/>
      <c r="T44" s="776"/>
      <c r="U44" s="776"/>
      <c r="V44" s="776"/>
      <c r="W44" s="776"/>
      <c r="X44" s="776"/>
      <c r="Y44" s="776"/>
      <c r="Z44" s="776"/>
      <c r="AA44" s="776"/>
      <c r="AB44" s="776"/>
    </row>
    <row r="45" spans="2:28" ht="21">
      <c r="B45" s="1203"/>
      <c r="C45" s="1203"/>
      <c r="D45" s="1203"/>
      <c r="E45" s="1203"/>
      <c r="F45" s="1203"/>
      <c r="G45" s="1203"/>
      <c r="H45" s="776"/>
      <c r="I45" s="776"/>
      <c r="J45" s="776"/>
      <c r="K45" s="776"/>
      <c r="L45" s="776"/>
      <c r="M45" s="776"/>
      <c r="N45" s="776"/>
      <c r="O45" s="776"/>
      <c r="P45" s="776"/>
      <c r="Q45" s="776"/>
      <c r="R45" s="776"/>
      <c r="S45" s="776"/>
      <c r="T45" s="776"/>
      <c r="U45" s="776"/>
      <c r="V45" s="776"/>
      <c r="W45" s="776"/>
      <c r="X45" s="776"/>
      <c r="Y45" s="776"/>
      <c r="Z45" s="776"/>
      <c r="AA45" s="776"/>
      <c r="AB45" s="776"/>
    </row>
    <row r="46" spans="2:28" ht="21">
      <c r="B46" s="1203"/>
      <c r="C46" s="1203"/>
      <c r="D46" s="1203"/>
      <c r="E46" s="1203"/>
      <c r="F46" s="1203"/>
      <c r="G46" s="1203"/>
      <c r="H46" s="776"/>
      <c r="I46" s="776"/>
      <c r="J46" s="776"/>
      <c r="K46" s="776"/>
      <c r="L46" s="776"/>
      <c r="M46" s="776"/>
      <c r="N46" s="776"/>
      <c r="O46" s="776"/>
      <c r="P46" s="776"/>
      <c r="Q46" s="776"/>
      <c r="R46" s="776"/>
      <c r="S46" s="776"/>
      <c r="T46" s="776"/>
      <c r="U46" s="776"/>
      <c r="V46" s="776"/>
      <c r="W46" s="776"/>
      <c r="X46" s="776"/>
      <c r="Y46" s="776"/>
      <c r="Z46" s="776"/>
      <c r="AA46" s="776"/>
      <c r="AB46" s="776"/>
    </row>
    <row r="47" spans="2:28" ht="21">
      <c r="B47" s="1203"/>
      <c r="C47" s="1203"/>
      <c r="D47" s="1203"/>
      <c r="E47" s="1203"/>
      <c r="F47" s="1203"/>
      <c r="G47" s="1203"/>
      <c r="H47" s="776"/>
      <c r="I47" s="776"/>
      <c r="J47" s="776"/>
      <c r="K47" s="776"/>
      <c r="L47" s="776"/>
      <c r="M47" s="776"/>
      <c r="N47" s="776"/>
      <c r="O47" s="776"/>
      <c r="P47" s="776"/>
      <c r="Q47" s="776"/>
      <c r="R47" s="776"/>
      <c r="S47" s="776"/>
      <c r="T47" s="776"/>
      <c r="U47" s="776"/>
      <c r="V47" s="776"/>
      <c r="W47" s="776"/>
      <c r="X47" s="776"/>
      <c r="Y47" s="776"/>
      <c r="Z47" s="776"/>
      <c r="AA47" s="776"/>
      <c r="AB47" s="776"/>
    </row>
    <row r="48" spans="2:28" ht="21">
      <c r="B48" s="1203"/>
      <c r="C48" s="1203"/>
      <c r="D48" s="1203"/>
      <c r="E48" s="1203"/>
      <c r="F48" s="1203"/>
      <c r="G48" s="1203"/>
      <c r="H48" s="776"/>
      <c r="I48" s="776"/>
      <c r="J48" s="776"/>
      <c r="K48" s="776"/>
      <c r="L48" s="776"/>
      <c r="M48" s="776"/>
      <c r="N48" s="776"/>
      <c r="O48" s="776"/>
      <c r="P48" s="776"/>
      <c r="Q48" s="776"/>
      <c r="R48" s="776"/>
      <c r="S48" s="776"/>
      <c r="T48" s="776"/>
      <c r="U48" s="776"/>
      <c r="V48" s="776"/>
      <c r="W48" s="776"/>
      <c r="X48" s="776"/>
      <c r="Y48" s="776"/>
      <c r="Z48" s="776"/>
      <c r="AA48" s="776"/>
      <c r="AB48" s="776"/>
    </row>
    <row r="49" spans="2:28" ht="21">
      <c r="B49" s="776"/>
      <c r="C49" s="776"/>
      <c r="D49" s="776"/>
      <c r="E49" s="776"/>
      <c r="F49" s="776"/>
      <c r="G49" s="776"/>
      <c r="H49" s="776"/>
      <c r="I49" s="776"/>
      <c r="J49" s="776"/>
      <c r="K49" s="776"/>
      <c r="L49" s="776"/>
      <c r="M49" s="776"/>
      <c r="N49" s="776"/>
      <c r="O49" s="776"/>
      <c r="P49" s="776"/>
      <c r="Q49" s="776"/>
      <c r="R49" s="776"/>
      <c r="S49" s="776"/>
      <c r="T49" s="776"/>
      <c r="U49" s="776"/>
      <c r="V49" s="776"/>
      <c r="W49" s="776"/>
      <c r="X49" s="776"/>
      <c r="Y49" s="776"/>
      <c r="Z49" s="776"/>
      <c r="AA49" s="776"/>
      <c r="AB49" s="776"/>
    </row>
    <row r="50" spans="2:28" ht="21">
      <c r="B50" s="776"/>
      <c r="C50" s="776"/>
      <c r="D50" s="776"/>
      <c r="E50" s="776"/>
      <c r="F50" s="776"/>
      <c r="G50" s="776"/>
      <c r="H50" s="776"/>
      <c r="I50" s="776"/>
      <c r="J50" s="776"/>
      <c r="K50" s="776"/>
      <c r="L50" s="776"/>
      <c r="M50" s="776"/>
      <c r="N50" s="776"/>
      <c r="O50" s="776"/>
      <c r="P50" s="776"/>
      <c r="Q50" s="776"/>
      <c r="R50" s="776"/>
      <c r="S50" s="776"/>
      <c r="T50" s="776"/>
      <c r="U50" s="776"/>
      <c r="V50" s="776"/>
      <c r="W50" s="776"/>
      <c r="X50" s="776"/>
      <c r="Y50" s="776"/>
      <c r="Z50" s="776"/>
      <c r="AA50" s="776"/>
      <c r="AB50" s="776"/>
    </row>
    <row r="51" spans="2:28" ht="21">
      <c r="B51" s="776"/>
      <c r="C51" s="776"/>
      <c r="D51" s="776"/>
      <c r="E51" s="776"/>
      <c r="F51" s="776"/>
      <c r="G51" s="776"/>
      <c r="H51" s="776"/>
      <c r="I51" s="776"/>
      <c r="J51" s="776"/>
      <c r="K51" s="776"/>
      <c r="L51" s="776"/>
      <c r="M51" s="776"/>
      <c r="N51" s="776"/>
      <c r="O51" s="776"/>
      <c r="P51" s="776"/>
      <c r="Q51" s="776"/>
      <c r="R51" s="776"/>
      <c r="S51" s="776"/>
      <c r="T51" s="776"/>
      <c r="U51" s="776"/>
      <c r="V51" s="776"/>
      <c r="W51" s="776"/>
      <c r="X51" s="776"/>
      <c r="Y51" s="776"/>
      <c r="Z51" s="776"/>
      <c r="AA51" s="776"/>
      <c r="AB51" s="776"/>
    </row>
    <row r="52" spans="2:28" ht="21">
      <c r="B52" s="776"/>
      <c r="C52" s="776"/>
      <c r="D52" s="776"/>
      <c r="E52" s="776"/>
      <c r="F52" s="776"/>
      <c r="G52" s="776"/>
      <c r="H52" s="776"/>
      <c r="I52" s="776"/>
      <c r="J52" s="776"/>
      <c r="K52" s="776"/>
      <c r="L52" s="776"/>
      <c r="M52" s="776"/>
      <c r="N52" s="776"/>
      <c r="O52" s="776"/>
      <c r="P52" s="776"/>
      <c r="Q52" s="776"/>
      <c r="R52" s="776"/>
      <c r="S52" s="776"/>
      <c r="T52" s="776"/>
      <c r="U52" s="776"/>
      <c r="V52" s="776"/>
      <c r="W52" s="776"/>
      <c r="X52" s="776"/>
      <c r="Y52" s="776"/>
      <c r="Z52" s="776"/>
      <c r="AA52" s="776"/>
      <c r="AB52" s="776"/>
    </row>
    <row r="53" spans="2:28" ht="21">
      <c r="B53" s="776"/>
      <c r="C53" s="776"/>
      <c r="D53" s="776"/>
      <c r="E53" s="776"/>
      <c r="F53" s="776"/>
      <c r="G53" s="776"/>
      <c r="H53" s="776"/>
      <c r="I53" s="776"/>
      <c r="J53" s="776"/>
      <c r="K53" s="776"/>
      <c r="L53" s="776"/>
      <c r="M53" s="776"/>
      <c r="N53" s="776"/>
      <c r="O53" s="776"/>
      <c r="P53" s="776"/>
      <c r="Q53" s="776"/>
      <c r="R53" s="776"/>
      <c r="S53" s="776"/>
      <c r="T53" s="776"/>
      <c r="U53" s="776"/>
      <c r="V53" s="776"/>
      <c r="W53" s="776"/>
      <c r="X53" s="776"/>
      <c r="Y53" s="776"/>
      <c r="Z53" s="776"/>
      <c r="AA53" s="776"/>
      <c r="AB53" s="776"/>
    </row>
    <row r="54" spans="2:28" ht="21">
      <c r="B54" s="776"/>
      <c r="C54" s="776"/>
      <c r="D54" s="776"/>
      <c r="E54" s="776"/>
      <c r="F54" s="776"/>
      <c r="G54" s="776"/>
      <c r="H54" s="776"/>
      <c r="I54" s="776"/>
      <c r="J54" s="776"/>
      <c r="K54" s="776"/>
      <c r="L54" s="776"/>
      <c r="M54" s="776"/>
      <c r="N54" s="776"/>
      <c r="O54" s="776"/>
      <c r="P54" s="776"/>
      <c r="Q54" s="776"/>
      <c r="R54" s="776"/>
      <c r="S54" s="776"/>
      <c r="T54" s="776"/>
      <c r="U54" s="776"/>
      <c r="V54" s="776"/>
      <c r="W54" s="776"/>
      <c r="X54" s="776"/>
      <c r="Y54" s="776"/>
      <c r="Z54" s="776"/>
      <c r="AA54" s="776"/>
      <c r="AB54" s="776"/>
    </row>
    <row r="55" spans="2:28" ht="21">
      <c r="B55" s="776"/>
      <c r="C55" s="776"/>
      <c r="D55" s="776"/>
      <c r="E55" s="776"/>
      <c r="F55" s="776"/>
      <c r="G55" s="776"/>
      <c r="H55" s="776"/>
      <c r="I55" s="776"/>
      <c r="J55" s="776"/>
      <c r="K55" s="776"/>
      <c r="L55" s="776"/>
      <c r="M55" s="776"/>
      <c r="N55" s="776"/>
      <c r="O55" s="776"/>
      <c r="P55" s="776"/>
      <c r="Q55" s="776"/>
      <c r="R55" s="776"/>
      <c r="S55" s="776"/>
      <c r="T55" s="776"/>
      <c r="U55" s="776"/>
      <c r="V55" s="776"/>
      <c r="W55" s="776"/>
      <c r="X55" s="776"/>
      <c r="Y55" s="776"/>
      <c r="Z55" s="776"/>
      <c r="AA55" s="776"/>
      <c r="AB55" s="776"/>
    </row>
    <row r="56" spans="2:28" ht="21">
      <c r="B56" s="776"/>
      <c r="C56" s="776"/>
      <c r="D56" s="776"/>
      <c r="E56" s="776"/>
      <c r="F56" s="776"/>
      <c r="G56" s="776"/>
      <c r="H56" s="776"/>
      <c r="I56" s="776"/>
      <c r="J56" s="776"/>
      <c r="K56" s="776"/>
      <c r="L56" s="776"/>
      <c r="M56" s="776"/>
      <c r="N56" s="776"/>
      <c r="O56" s="776"/>
      <c r="P56" s="776"/>
      <c r="Q56" s="776"/>
      <c r="R56" s="776"/>
      <c r="S56" s="776"/>
      <c r="T56" s="776"/>
      <c r="U56" s="776"/>
      <c r="V56" s="776"/>
      <c r="W56" s="776"/>
      <c r="X56" s="776"/>
      <c r="Y56" s="776"/>
      <c r="Z56" s="776"/>
      <c r="AA56" s="776"/>
      <c r="AB56" s="776"/>
    </row>
  </sheetData>
  <mergeCells count="48">
    <mergeCell ref="E9:T9"/>
    <mergeCell ref="B13:G13"/>
    <mergeCell ref="I13:N13"/>
    <mergeCell ref="P13:U13"/>
    <mergeCell ref="B39:G39"/>
    <mergeCell ref="B40:G40"/>
    <mergeCell ref="B34:G34"/>
    <mergeCell ref="B35:G35"/>
    <mergeCell ref="B22:G22"/>
    <mergeCell ref="B23:G23"/>
    <mergeCell ref="B24:G24"/>
    <mergeCell ref="B25:G25"/>
    <mergeCell ref="B26:G26"/>
    <mergeCell ref="B46:G46"/>
    <mergeCell ref="B47:G47"/>
    <mergeCell ref="B48:G48"/>
    <mergeCell ref="I16:N16"/>
    <mergeCell ref="P17:U17"/>
    <mergeCell ref="I17:N17"/>
    <mergeCell ref="I18:N18"/>
    <mergeCell ref="I19:N19"/>
    <mergeCell ref="B41:G41"/>
    <mergeCell ref="B42:G42"/>
    <mergeCell ref="B43:G43"/>
    <mergeCell ref="B44:G44"/>
    <mergeCell ref="B45:G45"/>
    <mergeCell ref="B36:G36"/>
    <mergeCell ref="B37:G37"/>
    <mergeCell ref="B38:G38"/>
    <mergeCell ref="W22:AB22"/>
    <mergeCell ref="W23:AB23"/>
    <mergeCell ref="B19:G19"/>
    <mergeCell ref="P18:U18"/>
    <mergeCell ref="P19:U19"/>
    <mergeCell ref="P20:U20"/>
    <mergeCell ref="P21:U21"/>
    <mergeCell ref="B20:G20"/>
    <mergeCell ref="B18:G18"/>
    <mergeCell ref="W13:AB13"/>
    <mergeCell ref="B21:G21"/>
    <mergeCell ref="W16:AB16"/>
    <mergeCell ref="W17:AB17"/>
    <mergeCell ref="W18:AB18"/>
    <mergeCell ref="W19:AB19"/>
    <mergeCell ref="W20:AB20"/>
    <mergeCell ref="W21:AB21"/>
    <mergeCell ref="B16:G16"/>
    <mergeCell ref="B17:G17"/>
  </mergeCells>
  <hyperlinks>
    <hyperlink ref="I16:N16" r:id="rId1" display="UNDG Results Based Management Handbook"/>
    <hyperlink ref="W16:AB16" r:id="rId2" display="Prezi Presentation on Theory of Change"/>
    <hyperlink ref="B17:G17" r:id="rId3" display="POPP Evaluation Policy"/>
    <hyperlink ref="B16:G16" r:id="rId4" display="POPP Monitoring Policy"/>
    <hyperlink ref="B19:G19" r:id="rId5" display="POPP - Project Quality Assurance - Policy"/>
    <hyperlink ref="B18:G18" r:id="rId6" display="UNDP - Planning, Monitoring and Evaluation Handbook"/>
    <hyperlink ref="B21:G21" r:id="rId7" display="https://undp.sharepoint.com/teams/programme_effectiveness/"/>
    <hyperlink ref="B20:G20" r:id="rId8" display="UNDP - Theory of Change Guide"/>
    <hyperlink ref="B23:G23" r:id="rId9" display="Strategic Plan 2018 - 2021"/>
    <hyperlink ref="B24:G24" r:id="rId10" display="FAQ Project closure"/>
    <hyperlink ref="P17:U17" r:id="rId11" display="Intranet"/>
    <hyperlink ref="P18:U18" r:id="rId12" display="Corporate Planning System"/>
    <hyperlink ref="P19:U19" r:id="rId13" display="ERC"/>
    <hyperlink ref="P20:U20" r:id="rId14" display="Atlas"/>
    <hyperlink ref="I17:N17" r:id="rId15" display="SDG"/>
    <hyperlink ref="B25:G25" r:id="rId16" display="HACT Platform"/>
    <hyperlink ref="P21:U21" r:id="rId17" display="Executive Snapshot"/>
    <hyperlink ref="B26:G26" r:id="rId18" display="SP IRRF Linking Platform"/>
  </hyperlinks>
  <pageMargins left="0.7" right="0.7" top="0.75" bottom="0.75" header="0.3" footer="0.3"/>
  <drawing r:id="rId19"/>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B2:N8"/>
  <sheetViews>
    <sheetView zoomScale="80" zoomScaleNormal="80" workbookViewId="0">
      <selection activeCell="D7" sqref="D7:K7"/>
    </sheetView>
  </sheetViews>
  <sheetFormatPr defaultRowHeight="15"/>
  <cols>
    <col min="1" max="1" width="8" style="17" customWidth="1"/>
    <col min="2" max="2" width="28.42578125" style="17" customWidth="1"/>
    <col min="3" max="3" width="21.5703125" style="17" customWidth="1"/>
    <col min="4" max="4" width="21.7109375" style="17" customWidth="1"/>
    <col min="5" max="5" width="18.85546875" style="17" customWidth="1"/>
    <col min="6" max="6" width="18.42578125" style="17" customWidth="1"/>
    <col min="7" max="7" width="16.7109375" style="17" customWidth="1"/>
    <col min="8" max="8" width="17.140625" style="17" customWidth="1"/>
    <col min="9" max="9" width="13.42578125" style="17" customWidth="1"/>
    <col min="10" max="10" width="18.28515625" style="17" customWidth="1"/>
    <col min="11" max="12" width="13.42578125" style="17" customWidth="1"/>
    <col min="13" max="13" width="5.140625" style="17" customWidth="1"/>
    <col min="14" max="14" width="16.85546875" style="17" customWidth="1"/>
    <col min="15" max="15" width="5" style="17" customWidth="1"/>
    <col min="16" max="16" width="17.28515625" style="17" customWidth="1"/>
    <col min="17" max="16384" width="9.140625" style="17"/>
  </cols>
  <sheetData>
    <row r="2" spans="2:14">
      <c r="B2" s="16"/>
    </row>
    <row r="3" spans="2:14" ht="32.25" customHeight="1">
      <c r="B3" s="16"/>
    </row>
    <row r="6" spans="2:14" ht="32.25" customHeight="1">
      <c r="B6" s="145"/>
      <c r="C6" s="145"/>
      <c r="D6" s="1022"/>
      <c r="E6" s="1022"/>
      <c r="F6" s="1022"/>
      <c r="G6" s="1022"/>
      <c r="H6" s="1022"/>
      <c r="I6" s="1022"/>
      <c r="J6" s="1022"/>
      <c r="K6" s="1022"/>
    </row>
    <row r="7" spans="2:14" ht="63" customHeight="1">
      <c r="B7" s="18"/>
      <c r="D7" s="1021"/>
      <c r="E7" s="1021"/>
      <c r="F7" s="1021"/>
      <c r="G7" s="1021"/>
      <c r="H7" s="1021"/>
      <c r="I7" s="1021"/>
      <c r="J7" s="1021"/>
      <c r="K7" s="1021"/>
    </row>
    <row r="8" spans="2:14" ht="26.25">
      <c r="B8" s="1208" t="s">
        <v>29</v>
      </c>
      <c r="C8" s="1208"/>
      <c r="D8" s="1208"/>
      <c r="E8" s="1208"/>
      <c r="F8" s="1208"/>
      <c r="G8" s="1208"/>
      <c r="H8" s="1208"/>
      <c r="I8" s="1208"/>
      <c r="J8" s="1208"/>
      <c r="K8" s="1208"/>
      <c r="L8" s="1208"/>
      <c r="M8" s="1208"/>
      <c r="N8" s="1208"/>
    </row>
  </sheetData>
  <sheetProtection sheet="1" objects="1" scenarios="1"/>
  <mergeCells count="3">
    <mergeCell ref="D6:K6"/>
    <mergeCell ref="D7:K7"/>
    <mergeCell ref="B8:N8"/>
  </mergeCells>
  <pageMargins left="0.7" right="0.7" top="0.75" bottom="0.75" header="0.3" footer="0.3"/>
  <pageSetup orientation="portrait" r:id="rId1"/>
  <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sheetPr>
  <dimension ref="A1:T40"/>
  <sheetViews>
    <sheetView showGridLines="0" zoomScale="70" zoomScaleNormal="70" workbookViewId="0">
      <selection activeCell="B1" sqref="B1"/>
    </sheetView>
  </sheetViews>
  <sheetFormatPr defaultColWidth="11.42578125" defaultRowHeight="12.75" outlineLevelCol="1"/>
  <cols>
    <col min="1" max="1" width="10" style="286" customWidth="1"/>
    <col min="2" max="2" width="30.28515625" style="286" customWidth="1"/>
    <col min="3" max="3" width="8.5703125" style="287" hidden="1" customWidth="1" outlineLevel="1"/>
    <col min="4" max="4" width="35.85546875" style="286" customWidth="1" collapsed="1"/>
    <col min="5" max="5" width="43.7109375" style="286" customWidth="1"/>
    <col min="6" max="6" width="11.28515625" style="288" customWidth="1" outlineLevel="1"/>
    <col min="7" max="7" width="69" style="286" customWidth="1" outlineLevel="1"/>
    <col min="8" max="8" width="14.28515625" style="287" customWidth="1"/>
    <col min="9" max="9" width="15.7109375" style="287" customWidth="1"/>
    <col min="10" max="10" width="7.28515625" style="289" customWidth="1"/>
    <col min="11" max="11" width="11.28515625" style="285" bestFit="1" customWidth="1"/>
    <col min="12" max="12" width="21.140625" style="285" bestFit="1" customWidth="1"/>
    <col min="13" max="13" width="12.42578125" style="285" customWidth="1"/>
    <col min="14" max="14" width="10" style="288" customWidth="1"/>
    <col min="15" max="15" width="8.28515625" style="288" hidden="1" customWidth="1" outlineLevel="1"/>
    <col min="16" max="16" width="9" style="288" hidden="1" customWidth="1" outlineLevel="1"/>
    <col min="17" max="17" width="7.85546875" style="288" hidden="1" customWidth="1" outlineLevel="1"/>
    <col min="18" max="18" width="4" style="288" hidden="1" customWidth="1" outlineLevel="1"/>
    <col min="19" max="19" width="36.42578125" style="269" customWidth="1" collapsed="1"/>
    <col min="20" max="20" width="36.7109375" style="262" customWidth="1"/>
    <col min="21" max="16384" width="11.42578125" style="258"/>
  </cols>
  <sheetData>
    <row r="1" spans="1:20" ht="160.5" customHeight="1"/>
    <row r="2" spans="1:20" ht="100.5" customHeight="1">
      <c r="B2" s="1261" t="s">
        <v>816</v>
      </c>
      <c r="C2" s="1261"/>
      <c r="D2" s="1261"/>
      <c r="E2" s="1261"/>
      <c r="F2" s="1261"/>
      <c r="G2" s="1261"/>
      <c r="H2" s="1261"/>
    </row>
    <row r="3" spans="1:20" s="249" customFormat="1" ht="47.25">
      <c r="A3" s="240" t="s">
        <v>46</v>
      </c>
      <c r="B3" s="241" t="s">
        <v>632</v>
      </c>
      <c r="C3" s="242" t="s">
        <v>633</v>
      </c>
      <c r="D3" s="241" t="s">
        <v>634</v>
      </c>
      <c r="E3" s="241" t="s">
        <v>635</v>
      </c>
      <c r="F3" s="240" t="s">
        <v>636</v>
      </c>
      <c r="G3" s="241" t="s">
        <v>637</v>
      </c>
      <c r="H3" s="243" t="s">
        <v>638</v>
      </c>
      <c r="I3" s="241" t="s">
        <v>639</v>
      </c>
      <c r="J3" s="240" t="s">
        <v>640</v>
      </c>
      <c r="K3" s="244" t="s">
        <v>641</v>
      </c>
      <c r="L3" s="245" t="s">
        <v>642</v>
      </c>
      <c r="M3" s="246" t="s">
        <v>643</v>
      </c>
      <c r="N3" s="240" t="s">
        <v>644</v>
      </c>
      <c r="O3" s="240" t="s">
        <v>645</v>
      </c>
      <c r="P3" s="240" t="s">
        <v>646</v>
      </c>
      <c r="Q3" s="240" t="s">
        <v>646</v>
      </c>
      <c r="R3" s="240"/>
      <c r="S3" s="247"/>
      <c r="T3" s="248"/>
    </row>
    <row r="4" spans="1:20" ht="157.5">
      <c r="A4" s="1209" t="s">
        <v>594</v>
      </c>
      <c r="B4" s="250" t="s">
        <v>647</v>
      </c>
      <c r="C4" s="251" t="s">
        <v>648</v>
      </c>
      <c r="D4" s="252" t="s">
        <v>649</v>
      </c>
      <c r="E4" s="253" t="s">
        <v>650</v>
      </c>
      <c r="F4" s="254">
        <v>15</v>
      </c>
      <c r="G4" s="253" t="s">
        <v>651</v>
      </c>
      <c r="H4" s="255" t="s">
        <v>647</v>
      </c>
      <c r="I4" s="255" t="s">
        <v>652</v>
      </c>
      <c r="J4" s="256">
        <f>+F4</f>
        <v>15</v>
      </c>
      <c r="K4" s="257" t="s">
        <v>653</v>
      </c>
      <c r="L4" s="257" t="s">
        <v>654</v>
      </c>
      <c r="M4" s="257" t="s">
        <v>655</v>
      </c>
      <c r="N4" s="1210">
        <f>SUM(F4:F6)</f>
        <v>35</v>
      </c>
      <c r="O4" s="254">
        <v>15</v>
      </c>
      <c r="P4" s="254">
        <f>+O4</f>
        <v>15</v>
      </c>
      <c r="Q4" s="1210">
        <f>SUM(P4:P6)</f>
        <v>20</v>
      </c>
      <c r="R4" s="254"/>
      <c r="S4" s="258"/>
      <c r="T4" s="259"/>
    </row>
    <row r="5" spans="1:20" ht="157.5">
      <c r="A5" s="1209"/>
      <c r="B5" s="250" t="s">
        <v>600</v>
      </c>
      <c r="C5" s="251" t="s">
        <v>656</v>
      </c>
      <c r="D5" s="252" t="s">
        <v>657</v>
      </c>
      <c r="E5" s="253" t="s">
        <v>650</v>
      </c>
      <c r="F5" s="254">
        <v>15</v>
      </c>
      <c r="G5" s="253" t="s">
        <v>658</v>
      </c>
      <c r="H5" s="255" t="s">
        <v>600</v>
      </c>
      <c r="I5" s="255" t="s">
        <v>659</v>
      </c>
      <c r="J5" s="256">
        <f>+F5</f>
        <v>15</v>
      </c>
      <c r="K5" s="257" t="s">
        <v>660</v>
      </c>
      <c r="L5" s="260" t="s">
        <v>661</v>
      </c>
      <c r="M5" s="257" t="s">
        <v>662</v>
      </c>
      <c r="N5" s="1210"/>
      <c r="O5" s="254">
        <v>5</v>
      </c>
      <c r="P5" s="254">
        <f>+O5</f>
        <v>5</v>
      </c>
      <c r="Q5" s="1210"/>
      <c r="R5" s="254"/>
      <c r="S5" s="261"/>
    </row>
    <row r="6" spans="1:20" ht="126">
      <c r="A6" s="1209"/>
      <c r="B6" s="250" t="s">
        <v>601</v>
      </c>
      <c r="C6" s="251" t="s">
        <v>656</v>
      </c>
      <c r="D6" s="252" t="s">
        <v>663</v>
      </c>
      <c r="E6" s="253" t="s">
        <v>650</v>
      </c>
      <c r="F6" s="254">
        <v>5</v>
      </c>
      <c r="G6" s="253" t="s">
        <v>664</v>
      </c>
      <c r="H6" s="255" t="s">
        <v>665</v>
      </c>
      <c r="I6" s="255" t="s">
        <v>652</v>
      </c>
      <c r="J6" s="256">
        <v>5</v>
      </c>
      <c r="K6" s="263" t="s">
        <v>666</v>
      </c>
      <c r="L6" s="263" t="s">
        <v>667</v>
      </c>
      <c r="M6" s="263" t="s">
        <v>668</v>
      </c>
      <c r="N6" s="1210"/>
      <c r="O6" s="254">
        <v>0</v>
      </c>
      <c r="P6" s="254">
        <f>+O6</f>
        <v>0</v>
      </c>
      <c r="Q6" s="1210"/>
      <c r="R6" s="254"/>
      <c r="S6" s="264"/>
      <c r="T6" s="265"/>
    </row>
    <row r="7" spans="1:20" ht="78.75">
      <c r="A7" s="1211" t="s">
        <v>603</v>
      </c>
      <c r="B7" s="1214" t="s">
        <v>669</v>
      </c>
      <c r="C7" s="1215" t="s">
        <v>670</v>
      </c>
      <c r="D7" s="1217" t="s">
        <v>671</v>
      </c>
      <c r="E7" s="253" t="s">
        <v>672</v>
      </c>
      <c r="F7" s="254">
        <v>3</v>
      </c>
      <c r="G7" s="253" t="s">
        <v>673</v>
      </c>
      <c r="H7" s="1218" t="s">
        <v>674</v>
      </c>
      <c r="I7" s="1218" t="s">
        <v>675</v>
      </c>
      <c r="J7" s="1219">
        <v>10</v>
      </c>
      <c r="K7" s="1239" t="s">
        <v>676</v>
      </c>
      <c r="L7" s="1239" t="s">
        <v>677</v>
      </c>
      <c r="M7" s="1240" t="s">
        <v>678</v>
      </c>
      <c r="N7" s="1242">
        <f>SUM(F7:F23)</f>
        <v>45</v>
      </c>
      <c r="O7" s="254">
        <v>3</v>
      </c>
      <c r="P7" s="1210">
        <f>SUM(O7:O8)</f>
        <v>10</v>
      </c>
      <c r="Q7" s="1210">
        <f>SUM(P7:P17)</f>
        <v>21</v>
      </c>
      <c r="R7" s="254"/>
      <c r="S7" s="264"/>
      <c r="T7" s="1234"/>
    </row>
    <row r="8" spans="1:20" ht="78.75">
      <c r="A8" s="1212"/>
      <c r="B8" s="1214"/>
      <c r="C8" s="1216"/>
      <c r="D8" s="1217"/>
      <c r="E8" s="253" t="s">
        <v>679</v>
      </c>
      <c r="F8" s="254">
        <v>7</v>
      </c>
      <c r="G8" s="253" t="s">
        <v>680</v>
      </c>
      <c r="H8" s="1218"/>
      <c r="I8" s="1218"/>
      <c r="J8" s="1220"/>
      <c r="K8" s="1238"/>
      <c r="L8" s="1238" t="s">
        <v>681</v>
      </c>
      <c r="M8" s="1241" t="s">
        <v>682</v>
      </c>
      <c r="N8" s="1243"/>
      <c r="O8" s="254">
        <v>7</v>
      </c>
      <c r="P8" s="1210"/>
      <c r="Q8" s="1210"/>
      <c r="R8" s="254"/>
      <c r="S8" s="266"/>
      <c r="T8" s="1234"/>
    </row>
    <row r="9" spans="1:20" ht="94.5">
      <c r="A9" s="1212"/>
      <c r="B9" s="1214" t="s">
        <v>605</v>
      </c>
      <c r="C9" s="1215" t="s">
        <v>670</v>
      </c>
      <c r="D9" s="1217" t="s">
        <v>683</v>
      </c>
      <c r="E9" s="253" t="s">
        <v>684</v>
      </c>
      <c r="F9" s="254">
        <v>2</v>
      </c>
      <c r="G9" s="253" t="s">
        <v>685</v>
      </c>
      <c r="H9" s="1218" t="s">
        <v>686</v>
      </c>
      <c r="I9" s="1218" t="s">
        <v>652</v>
      </c>
      <c r="J9" s="1219">
        <f>SUM(F9:F13)</f>
        <v>15</v>
      </c>
      <c r="K9" s="1236" t="s">
        <v>660</v>
      </c>
      <c r="L9" s="1236" t="s">
        <v>687</v>
      </c>
      <c r="M9" s="1236" t="s">
        <v>688</v>
      </c>
      <c r="N9" s="1243"/>
      <c r="O9" s="254">
        <v>0</v>
      </c>
      <c r="P9" s="1210">
        <f>SUM(O9:O13)</f>
        <v>7</v>
      </c>
      <c r="Q9" s="1210"/>
      <c r="R9" s="254"/>
      <c r="S9" s="1245"/>
      <c r="T9" s="267"/>
    </row>
    <row r="10" spans="1:20" ht="63">
      <c r="A10" s="1212"/>
      <c r="B10" s="1214"/>
      <c r="C10" s="1235"/>
      <c r="D10" s="1217"/>
      <c r="E10" s="253" t="s">
        <v>689</v>
      </c>
      <c r="F10" s="254">
        <v>2</v>
      </c>
      <c r="G10" s="253" t="s">
        <v>690</v>
      </c>
      <c r="H10" s="1218"/>
      <c r="I10" s="1218"/>
      <c r="J10" s="1230"/>
      <c r="K10" s="1237"/>
      <c r="L10" s="1237" t="s">
        <v>681</v>
      </c>
      <c r="M10" s="1237" t="s">
        <v>682</v>
      </c>
      <c r="N10" s="1243"/>
      <c r="O10" s="254">
        <v>4</v>
      </c>
      <c r="P10" s="1210"/>
      <c r="Q10" s="1210"/>
      <c r="R10" s="254"/>
      <c r="S10" s="1246"/>
      <c r="T10" s="265"/>
    </row>
    <row r="11" spans="1:20" ht="126">
      <c r="A11" s="1212"/>
      <c r="B11" s="1214"/>
      <c r="C11" s="1235"/>
      <c r="D11" s="1217"/>
      <c r="E11" s="253" t="s">
        <v>691</v>
      </c>
      <c r="F11" s="254">
        <v>5</v>
      </c>
      <c r="G11" s="253" t="s">
        <v>692</v>
      </c>
      <c r="H11" s="1218"/>
      <c r="I11" s="1218"/>
      <c r="J11" s="1230"/>
      <c r="K11" s="1237"/>
      <c r="L11" s="1237"/>
      <c r="M11" s="1237"/>
      <c r="N11" s="1243"/>
      <c r="O11" s="254"/>
      <c r="P11" s="1210"/>
      <c r="Q11" s="1210"/>
      <c r="R11" s="254"/>
      <c r="S11" s="1246"/>
      <c r="T11" s="268"/>
    </row>
    <row r="12" spans="1:20" ht="141.75">
      <c r="A12" s="1212"/>
      <c r="B12" s="1214"/>
      <c r="C12" s="1235"/>
      <c r="D12" s="1217"/>
      <c r="E12" s="253" t="s">
        <v>693</v>
      </c>
      <c r="F12" s="254">
        <v>5</v>
      </c>
      <c r="G12" s="253" t="s">
        <v>694</v>
      </c>
      <c r="H12" s="1218"/>
      <c r="I12" s="1218"/>
      <c r="J12" s="1230"/>
      <c r="K12" s="1237"/>
      <c r="L12" s="1237"/>
      <c r="M12" s="1237"/>
      <c r="N12" s="1243"/>
      <c r="O12" s="254"/>
      <c r="P12" s="1210"/>
      <c r="Q12" s="1210"/>
      <c r="R12" s="254"/>
      <c r="S12" s="1246"/>
      <c r="T12" s="268"/>
    </row>
    <row r="13" spans="1:20" ht="31.5">
      <c r="A13" s="1212"/>
      <c r="B13" s="1214"/>
      <c r="C13" s="1216"/>
      <c r="D13" s="1217"/>
      <c r="E13" s="253" t="s">
        <v>695</v>
      </c>
      <c r="F13" s="254">
        <v>1</v>
      </c>
      <c r="G13" s="253" t="s">
        <v>696</v>
      </c>
      <c r="H13" s="1218"/>
      <c r="I13" s="1218"/>
      <c r="J13" s="1220"/>
      <c r="K13" s="1238"/>
      <c r="L13" s="1238" t="s">
        <v>681</v>
      </c>
      <c r="M13" s="1238" t="s">
        <v>682</v>
      </c>
      <c r="N13" s="1243"/>
      <c r="O13" s="254">
        <v>3</v>
      </c>
      <c r="P13" s="1210"/>
      <c r="Q13" s="1210"/>
      <c r="R13" s="254"/>
      <c r="S13" s="1246"/>
    </row>
    <row r="14" spans="1:20" ht="47.25">
      <c r="A14" s="1212"/>
      <c r="B14" s="1214" t="s">
        <v>697</v>
      </c>
      <c r="C14" s="1247" t="s">
        <v>670</v>
      </c>
      <c r="D14" s="1217" t="s">
        <v>698</v>
      </c>
      <c r="E14" s="253" t="s">
        <v>699</v>
      </c>
      <c r="F14" s="254">
        <v>1</v>
      </c>
      <c r="G14" s="253" t="s">
        <v>700</v>
      </c>
      <c r="H14" s="1218" t="s">
        <v>701</v>
      </c>
      <c r="I14" s="1218" t="s">
        <v>652</v>
      </c>
      <c r="J14" s="1219">
        <f>SUM(F14:F16)</f>
        <v>5</v>
      </c>
      <c r="K14" s="1236" t="s">
        <v>702</v>
      </c>
      <c r="L14" s="1236" t="s">
        <v>703</v>
      </c>
      <c r="M14" s="1236" t="s">
        <v>704</v>
      </c>
      <c r="N14" s="1243"/>
      <c r="O14" s="254">
        <v>0</v>
      </c>
      <c r="P14" s="1210">
        <f>SUM(O14:O15)</f>
        <v>2</v>
      </c>
      <c r="Q14" s="1210"/>
      <c r="R14" s="254"/>
      <c r="S14" s="1245"/>
      <c r="T14" s="1234"/>
    </row>
    <row r="15" spans="1:20" ht="78.75">
      <c r="A15" s="1212"/>
      <c r="B15" s="1214"/>
      <c r="C15" s="1247"/>
      <c r="D15" s="1217"/>
      <c r="E15" s="253" t="s">
        <v>705</v>
      </c>
      <c r="F15" s="254">
        <v>2</v>
      </c>
      <c r="G15" s="253" t="s">
        <v>706</v>
      </c>
      <c r="H15" s="1218"/>
      <c r="I15" s="1218"/>
      <c r="J15" s="1230"/>
      <c r="K15" s="1248"/>
      <c r="L15" s="1248" t="s">
        <v>681</v>
      </c>
      <c r="M15" s="1248" t="s">
        <v>682</v>
      </c>
      <c r="N15" s="1243"/>
      <c r="O15" s="254">
        <v>2</v>
      </c>
      <c r="P15" s="1210"/>
      <c r="Q15" s="1210"/>
      <c r="R15" s="254"/>
      <c r="S15" s="1245"/>
      <c r="T15" s="1234"/>
    </row>
    <row r="16" spans="1:20" ht="78.75">
      <c r="A16" s="1212"/>
      <c r="B16" s="1214"/>
      <c r="C16" s="1247"/>
      <c r="D16" s="1217"/>
      <c r="E16" s="253" t="s">
        <v>707</v>
      </c>
      <c r="F16" s="254">
        <v>2</v>
      </c>
      <c r="G16" s="253" t="s">
        <v>708</v>
      </c>
      <c r="H16" s="1218"/>
      <c r="I16" s="1218"/>
      <c r="J16" s="1220"/>
      <c r="K16" s="1249"/>
      <c r="L16" s="1249" t="s">
        <v>681</v>
      </c>
      <c r="M16" s="1249" t="s">
        <v>682</v>
      </c>
      <c r="N16" s="1243"/>
      <c r="O16" s="254"/>
      <c r="P16" s="254"/>
      <c r="Q16" s="1210"/>
      <c r="R16" s="254"/>
      <c r="S16" s="1245"/>
      <c r="T16" s="1234"/>
    </row>
    <row r="17" spans="1:20" ht="31.5">
      <c r="A17" s="1212"/>
      <c r="B17" s="1221" t="s">
        <v>607</v>
      </c>
      <c r="C17" s="1215" t="s">
        <v>709</v>
      </c>
      <c r="D17" s="1224" t="s">
        <v>710</v>
      </c>
      <c r="E17" s="253" t="s">
        <v>711</v>
      </c>
      <c r="F17" s="254">
        <v>1</v>
      </c>
      <c r="G17" s="253" t="s">
        <v>712</v>
      </c>
      <c r="H17" s="1227" t="s">
        <v>674</v>
      </c>
      <c r="I17" s="1250" t="s">
        <v>652</v>
      </c>
      <c r="J17" s="1219">
        <f>SUM(F17:F18)</f>
        <v>3</v>
      </c>
      <c r="K17" s="1252" t="s">
        <v>713</v>
      </c>
      <c r="L17" s="1254" t="s">
        <v>714</v>
      </c>
      <c r="M17" s="1252" t="s">
        <v>715</v>
      </c>
      <c r="N17" s="1243"/>
      <c r="O17" s="254">
        <v>2</v>
      </c>
      <c r="P17" s="254">
        <f>+O17</f>
        <v>2</v>
      </c>
      <c r="Q17" s="1210"/>
      <c r="R17" s="254"/>
      <c r="T17" s="1234"/>
    </row>
    <row r="18" spans="1:20" ht="31.5">
      <c r="A18" s="1212"/>
      <c r="B18" s="1223"/>
      <c r="C18" s="1216"/>
      <c r="D18" s="1226"/>
      <c r="E18" s="253" t="s">
        <v>716</v>
      </c>
      <c r="F18" s="254">
        <v>2</v>
      </c>
      <c r="G18" s="253" t="s">
        <v>717</v>
      </c>
      <c r="H18" s="1229"/>
      <c r="I18" s="1251"/>
      <c r="J18" s="1220"/>
      <c r="K18" s="1253"/>
      <c r="L18" s="1233"/>
      <c r="M18" s="1253"/>
      <c r="N18" s="1243"/>
      <c r="O18" s="254"/>
      <c r="P18" s="254"/>
      <c r="Q18" s="254"/>
      <c r="R18" s="254"/>
      <c r="T18" s="1234"/>
    </row>
    <row r="19" spans="1:20" ht="78.75">
      <c r="A19" s="1212"/>
      <c r="B19" s="270" t="s">
        <v>608</v>
      </c>
      <c r="C19" s="271"/>
      <c r="D19" s="272" t="s">
        <v>718</v>
      </c>
      <c r="E19" s="253" t="s">
        <v>719</v>
      </c>
      <c r="F19" s="254">
        <v>2</v>
      </c>
      <c r="G19" s="253" t="s">
        <v>720</v>
      </c>
      <c r="H19" s="273" t="s">
        <v>721</v>
      </c>
      <c r="I19" s="274" t="s">
        <v>652</v>
      </c>
      <c r="J19" s="275">
        <f>+F19</f>
        <v>2</v>
      </c>
      <c r="K19" s="276" t="s">
        <v>722</v>
      </c>
      <c r="L19" s="277" t="s">
        <v>714</v>
      </c>
      <c r="M19" s="276" t="s">
        <v>715</v>
      </c>
      <c r="N19" s="1243"/>
      <c r="O19" s="254"/>
      <c r="P19" s="254"/>
      <c r="Q19" s="254"/>
      <c r="R19" s="254"/>
      <c r="S19" s="278"/>
    </row>
    <row r="20" spans="1:20" ht="63">
      <c r="A20" s="1212"/>
      <c r="B20" s="1221" t="s">
        <v>610</v>
      </c>
      <c r="C20" s="251" t="s">
        <v>709</v>
      </c>
      <c r="D20" s="1224" t="s">
        <v>723</v>
      </c>
      <c r="E20" s="253" t="s">
        <v>724</v>
      </c>
      <c r="F20" s="254">
        <v>2</v>
      </c>
      <c r="G20" s="253" t="s">
        <v>725</v>
      </c>
      <c r="H20" s="1227" t="s">
        <v>726</v>
      </c>
      <c r="I20" s="1227" t="s">
        <v>726</v>
      </c>
      <c r="J20" s="1219">
        <f>SUM(F20:F23)</f>
        <v>10</v>
      </c>
      <c r="K20" s="1231" t="s">
        <v>727</v>
      </c>
      <c r="L20" s="1256" t="s">
        <v>728</v>
      </c>
      <c r="M20" s="1231" t="s">
        <v>729</v>
      </c>
      <c r="N20" s="1243"/>
      <c r="O20" s="1242"/>
      <c r="P20" s="1242"/>
      <c r="Q20" s="1242"/>
      <c r="R20" s="1242"/>
      <c r="S20" s="279"/>
      <c r="T20" s="1234"/>
    </row>
    <row r="21" spans="1:20" ht="63">
      <c r="A21" s="1212"/>
      <c r="B21" s="1222"/>
      <c r="C21" s="251" t="s">
        <v>709</v>
      </c>
      <c r="D21" s="1225"/>
      <c r="E21" s="253" t="s">
        <v>730</v>
      </c>
      <c r="F21" s="254">
        <v>2</v>
      </c>
      <c r="G21" s="253" t="s">
        <v>731</v>
      </c>
      <c r="H21" s="1228"/>
      <c r="I21" s="1228" t="s">
        <v>726</v>
      </c>
      <c r="J21" s="1230"/>
      <c r="K21" s="1232"/>
      <c r="L21" s="1257"/>
      <c r="M21" s="1232"/>
      <c r="N21" s="1243"/>
      <c r="O21" s="1243"/>
      <c r="P21" s="1243"/>
      <c r="Q21" s="1243"/>
      <c r="R21" s="1243"/>
      <c r="S21" s="279"/>
      <c r="T21" s="1255"/>
    </row>
    <row r="22" spans="1:20" ht="63">
      <c r="A22" s="1212"/>
      <c r="B22" s="1222"/>
      <c r="C22" s="251" t="s">
        <v>709</v>
      </c>
      <c r="D22" s="1225"/>
      <c r="E22" s="253" t="s">
        <v>732</v>
      </c>
      <c r="F22" s="254">
        <v>3</v>
      </c>
      <c r="G22" s="253" t="s">
        <v>733</v>
      </c>
      <c r="H22" s="1228"/>
      <c r="I22" s="1228" t="s">
        <v>726</v>
      </c>
      <c r="J22" s="1230"/>
      <c r="K22" s="1232"/>
      <c r="L22" s="1257"/>
      <c r="M22" s="1232"/>
      <c r="N22" s="1243"/>
      <c r="O22" s="1243"/>
      <c r="P22" s="1243"/>
      <c r="Q22" s="1243"/>
      <c r="R22" s="1243"/>
      <c r="S22" s="279"/>
      <c r="T22" s="1255"/>
    </row>
    <row r="23" spans="1:20" ht="63">
      <c r="A23" s="1213"/>
      <c r="B23" s="1223"/>
      <c r="C23" s="251" t="s">
        <v>709</v>
      </c>
      <c r="D23" s="1226"/>
      <c r="E23" s="253" t="s">
        <v>734</v>
      </c>
      <c r="F23" s="254">
        <v>3</v>
      </c>
      <c r="G23" s="253" t="s">
        <v>735</v>
      </c>
      <c r="H23" s="1229"/>
      <c r="I23" s="1229" t="s">
        <v>726</v>
      </c>
      <c r="J23" s="1220"/>
      <c r="K23" s="1233"/>
      <c r="L23" s="1258"/>
      <c r="M23" s="1233"/>
      <c r="N23" s="1244"/>
      <c r="O23" s="1244"/>
      <c r="P23" s="1244"/>
      <c r="Q23" s="1244"/>
      <c r="R23" s="1244"/>
      <c r="S23" s="279"/>
      <c r="T23" s="1255"/>
    </row>
    <row r="24" spans="1:20" ht="157.5">
      <c r="A24" s="1209" t="s">
        <v>611</v>
      </c>
      <c r="B24" s="1214" t="s">
        <v>612</v>
      </c>
      <c r="C24" s="1247" t="s">
        <v>709</v>
      </c>
      <c r="D24" s="1217" t="s">
        <v>736</v>
      </c>
      <c r="E24" s="253" t="s">
        <v>737</v>
      </c>
      <c r="F24" s="254">
        <v>5</v>
      </c>
      <c r="G24" s="253" t="s">
        <v>738</v>
      </c>
      <c r="H24" s="1218" t="s">
        <v>739</v>
      </c>
      <c r="I24" s="1218" t="s">
        <v>675</v>
      </c>
      <c r="J24" s="1219">
        <v>10</v>
      </c>
      <c r="K24" s="1239" t="s">
        <v>676</v>
      </c>
      <c r="L24" s="1263" t="s">
        <v>740</v>
      </c>
      <c r="M24" s="1263" t="s">
        <v>729</v>
      </c>
      <c r="N24" s="1210">
        <f>SUM(F24:F28)</f>
        <v>20</v>
      </c>
      <c r="O24" s="254">
        <v>2</v>
      </c>
      <c r="P24" s="1210">
        <f>SUM(O24:O25)</f>
        <v>4</v>
      </c>
      <c r="Q24" s="1210">
        <f>SUM(P24:P28)</f>
        <v>12</v>
      </c>
      <c r="R24" s="254"/>
      <c r="S24" s="1262"/>
      <c r="T24" s="1234"/>
    </row>
    <row r="25" spans="1:20" ht="78.75">
      <c r="A25" s="1209"/>
      <c r="B25" s="1214"/>
      <c r="C25" s="1247"/>
      <c r="D25" s="1217"/>
      <c r="E25" s="253" t="s">
        <v>741</v>
      </c>
      <c r="F25" s="254">
        <v>5</v>
      </c>
      <c r="G25" s="253" t="s">
        <v>742</v>
      </c>
      <c r="H25" s="1218"/>
      <c r="I25" s="1218"/>
      <c r="J25" s="1220"/>
      <c r="K25" s="1238"/>
      <c r="L25" s="1264" t="s">
        <v>681</v>
      </c>
      <c r="M25" s="1264" t="s">
        <v>682</v>
      </c>
      <c r="N25" s="1210"/>
      <c r="O25" s="254">
        <v>2</v>
      </c>
      <c r="P25" s="1210"/>
      <c r="Q25" s="1210"/>
      <c r="R25" s="254"/>
      <c r="S25" s="1262"/>
      <c r="T25" s="1234"/>
    </row>
    <row r="26" spans="1:20" ht="63">
      <c r="A26" s="1209"/>
      <c r="B26" s="1214" t="s">
        <v>613</v>
      </c>
      <c r="C26" s="1215" t="s">
        <v>648</v>
      </c>
      <c r="D26" s="1217" t="s">
        <v>743</v>
      </c>
      <c r="E26" s="253" t="s">
        <v>744</v>
      </c>
      <c r="F26" s="254">
        <v>2</v>
      </c>
      <c r="G26" s="253" t="s">
        <v>745</v>
      </c>
      <c r="H26" s="1218" t="s">
        <v>746</v>
      </c>
      <c r="I26" s="1218" t="s">
        <v>747</v>
      </c>
      <c r="J26" s="1219">
        <f>SUM(F26:F27)</f>
        <v>5</v>
      </c>
      <c r="K26" s="1236" t="s">
        <v>748</v>
      </c>
      <c r="L26" s="1236" t="s">
        <v>749</v>
      </c>
      <c r="M26" s="1236" t="s">
        <v>704</v>
      </c>
      <c r="N26" s="1210"/>
      <c r="O26" s="254">
        <v>3</v>
      </c>
      <c r="P26" s="1210">
        <f>+O26+O27</f>
        <v>3</v>
      </c>
      <c r="Q26" s="1210"/>
      <c r="R26" s="254"/>
      <c r="S26" s="1245"/>
      <c r="T26" s="267"/>
    </row>
    <row r="27" spans="1:20" ht="78.75">
      <c r="A27" s="1209"/>
      <c r="B27" s="1214"/>
      <c r="C27" s="1216"/>
      <c r="D27" s="1217"/>
      <c r="E27" s="253" t="s">
        <v>750</v>
      </c>
      <c r="F27" s="254">
        <v>3</v>
      </c>
      <c r="G27" s="253" t="s">
        <v>751</v>
      </c>
      <c r="H27" s="1218"/>
      <c r="I27" s="1218"/>
      <c r="J27" s="1220"/>
      <c r="K27" s="1238"/>
      <c r="L27" s="1238" t="s">
        <v>681</v>
      </c>
      <c r="M27" s="1238" t="s">
        <v>682</v>
      </c>
      <c r="N27" s="1210"/>
      <c r="O27" s="254">
        <v>0</v>
      </c>
      <c r="P27" s="1210"/>
      <c r="Q27" s="1210"/>
      <c r="R27" s="254"/>
      <c r="S27" s="1246"/>
      <c r="T27" s="267"/>
    </row>
    <row r="28" spans="1:20" ht="69">
      <c r="A28" s="1209"/>
      <c r="B28" s="250" t="s">
        <v>752</v>
      </c>
      <c r="C28" s="251" t="s">
        <v>709</v>
      </c>
      <c r="D28" s="251" t="s">
        <v>753</v>
      </c>
      <c r="E28" s="253" t="s">
        <v>754</v>
      </c>
      <c r="F28" s="254">
        <v>5</v>
      </c>
      <c r="G28" s="253" t="s">
        <v>755</v>
      </c>
      <c r="H28" s="255" t="s">
        <v>756</v>
      </c>
      <c r="I28" s="255" t="s">
        <v>757</v>
      </c>
      <c r="J28" s="256">
        <f>+F28</f>
        <v>5</v>
      </c>
      <c r="K28" s="263" t="s">
        <v>758</v>
      </c>
      <c r="L28" s="263" t="s">
        <v>759</v>
      </c>
      <c r="M28" s="280" t="s">
        <v>715</v>
      </c>
      <c r="N28" s="1210"/>
      <c r="O28" s="254">
        <v>5</v>
      </c>
      <c r="P28" s="254">
        <f>+O28</f>
        <v>5</v>
      </c>
      <c r="Q28" s="1210"/>
      <c r="R28" s="254"/>
      <c r="S28" s="281"/>
      <c r="T28" s="267"/>
    </row>
    <row r="29" spans="1:20" ht="19.5">
      <c r="A29" s="1259" t="s">
        <v>760</v>
      </c>
      <c r="B29" s="1260"/>
      <c r="C29" s="282" t="s">
        <v>709</v>
      </c>
      <c r="D29" s="283"/>
      <c r="E29" s="283"/>
      <c r="F29" s="284">
        <f>SUM(F4:F28)</f>
        <v>100</v>
      </c>
      <c r="G29" s="283"/>
      <c r="H29" s="283"/>
      <c r="I29" s="283"/>
      <c r="J29" s="284">
        <f>SUM(J4:J28)</f>
        <v>100</v>
      </c>
      <c r="N29" s="284">
        <f>SUM(N4:N28)</f>
        <v>100</v>
      </c>
      <c r="O29" s="284">
        <f>SUM(O4:O28)</f>
        <v>53</v>
      </c>
      <c r="P29" s="284">
        <f>SUM(P4:P28)</f>
        <v>53</v>
      </c>
      <c r="Q29" s="284">
        <f>SUM(Q4:Q28)</f>
        <v>53</v>
      </c>
      <c r="R29" s="284"/>
    </row>
    <row r="30" spans="1:20" hidden="1"/>
    <row r="31" spans="1:20" hidden="1">
      <c r="E31" s="286" t="s">
        <v>761</v>
      </c>
    </row>
    <row r="32" spans="1:20" hidden="1">
      <c r="E32" s="286" t="s">
        <v>762</v>
      </c>
      <c r="F32" s="288" t="s">
        <v>763</v>
      </c>
      <c r="G32" s="286" t="s">
        <v>764</v>
      </c>
      <c r="O32" s="288" t="s">
        <v>765</v>
      </c>
    </row>
    <row r="33" spans="3:18" hidden="1">
      <c r="C33" s="287" t="s">
        <v>766</v>
      </c>
      <c r="E33" s="286">
        <v>45</v>
      </c>
      <c r="F33" s="286">
        <v>40</v>
      </c>
      <c r="G33" s="286">
        <v>30</v>
      </c>
      <c r="N33" s="286"/>
    </row>
    <row r="34" spans="3:18" hidden="1">
      <c r="C34" s="287" t="s">
        <v>767</v>
      </c>
      <c r="E34" s="286">
        <v>25</v>
      </c>
      <c r="F34" s="286">
        <v>16</v>
      </c>
      <c r="G34" s="286">
        <v>14</v>
      </c>
      <c r="N34" s="286"/>
    </row>
    <row r="35" spans="3:18" hidden="1">
      <c r="C35" s="287" t="s">
        <v>768</v>
      </c>
      <c r="E35" s="286">
        <v>30</v>
      </c>
      <c r="F35" s="286">
        <v>30</v>
      </c>
      <c r="G35" s="286">
        <v>16</v>
      </c>
      <c r="N35" s="286"/>
    </row>
    <row r="36" spans="3:18" hidden="1">
      <c r="E36" s="286">
        <f>SUM(E33:E35)</f>
        <v>100</v>
      </c>
      <c r="F36" s="286">
        <f>SUM(F33:F35)</f>
        <v>86</v>
      </c>
      <c r="G36" s="286">
        <f>SUM(G33:G35)</f>
        <v>60</v>
      </c>
      <c r="N36" s="286"/>
      <c r="O36" s="286">
        <f>SUM(O33:O35)</f>
        <v>0</v>
      </c>
      <c r="Q36" s="286"/>
      <c r="R36" s="286"/>
    </row>
    <row r="37" spans="3:18" hidden="1"/>
    <row r="38" spans="3:18" hidden="1">
      <c r="C38" s="287" t="s">
        <v>618</v>
      </c>
      <c r="E38" s="286" t="s">
        <v>769</v>
      </c>
    </row>
    <row r="39" spans="3:18" hidden="1">
      <c r="C39" s="287" t="s">
        <v>593</v>
      </c>
      <c r="E39" s="286" t="s">
        <v>770</v>
      </c>
    </row>
    <row r="40" spans="3:18" hidden="1">
      <c r="C40" s="287" t="s">
        <v>771</v>
      </c>
      <c r="E40" s="286" t="s">
        <v>772</v>
      </c>
    </row>
  </sheetData>
  <sheetProtection sheet="1" objects="1" scenarios="1"/>
  <mergeCells count="91">
    <mergeCell ref="T24:T25"/>
    <mergeCell ref="B26:B27"/>
    <mergeCell ref="C26:C27"/>
    <mergeCell ref="D26:D27"/>
    <mergeCell ref="H26:H27"/>
    <mergeCell ref="I26:I27"/>
    <mergeCell ref="J26:J27"/>
    <mergeCell ref="K26:K27"/>
    <mergeCell ref="L26:L27"/>
    <mergeCell ref="K24:K25"/>
    <mergeCell ref="L24:L25"/>
    <mergeCell ref="M24:M25"/>
    <mergeCell ref="S26:S27"/>
    <mergeCell ref="D24:D25"/>
    <mergeCell ref="H24:H25"/>
    <mergeCell ref="A29:B29"/>
    <mergeCell ref="B2:H2"/>
    <mergeCell ref="S24:S25"/>
    <mergeCell ref="R20:R23"/>
    <mergeCell ref="I24:I25"/>
    <mergeCell ref="J24:J25"/>
    <mergeCell ref="N24:N28"/>
    <mergeCell ref="P24:P25"/>
    <mergeCell ref="Q24:Q28"/>
    <mergeCell ref="M26:M27"/>
    <mergeCell ref="P26:P27"/>
    <mergeCell ref="A24:A28"/>
    <mergeCell ref="B24:B25"/>
    <mergeCell ref="C24:C25"/>
    <mergeCell ref="O20:O23"/>
    <mergeCell ref="P20:P23"/>
    <mergeCell ref="Q20:Q23"/>
    <mergeCell ref="T14:T16"/>
    <mergeCell ref="B17:B18"/>
    <mergeCell ref="C17:C18"/>
    <mergeCell ref="D17:D18"/>
    <mergeCell ref="H17:H18"/>
    <mergeCell ref="I17:I18"/>
    <mergeCell ref="J17:J18"/>
    <mergeCell ref="K17:K18"/>
    <mergeCell ref="L17:L18"/>
    <mergeCell ref="M17:M18"/>
    <mergeCell ref="T17:T18"/>
    <mergeCell ref="T20:T23"/>
    <mergeCell ref="L20:L23"/>
    <mergeCell ref="M20:M23"/>
    <mergeCell ref="S9:S13"/>
    <mergeCell ref="B14:B16"/>
    <mergeCell ref="C14:C16"/>
    <mergeCell ref="D14:D16"/>
    <mergeCell ref="H14:H16"/>
    <mergeCell ref="I14:I16"/>
    <mergeCell ref="J14:J16"/>
    <mergeCell ref="K14:K16"/>
    <mergeCell ref="L14:L16"/>
    <mergeCell ref="M14:M16"/>
    <mergeCell ref="P9:P13"/>
    <mergeCell ref="P14:P15"/>
    <mergeCell ref="S14:S16"/>
    <mergeCell ref="T7:T8"/>
    <mergeCell ref="B9:B13"/>
    <mergeCell ref="C9:C13"/>
    <mergeCell ref="D9:D13"/>
    <mergeCell ref="H9:H13"/>
    <mergeCell ref="I9:I13"/>
    <mergeCell ref="J9:J13"/>
    <mergeCell ref="K9:K13"/>
    <mergeCell ref="L9:L13"/>
    <mergeCell ref="M9:M13"/>
    <mergeCell ref="K7:K8"/>
    <mergeCell ref="L7:L8"/>
    <mergeCell ref="M7:M8"/>
    <mergeCell ref="N7:N23"/>
    <mergeCell ref="P7:P8"/>
    <mergeCell ref="Q7:Q17"/>
    <mergeCell ref="A4:A6"/>
    <mergeCell ref="N4:N6"/>
    <mergeCell ref="Q4:Q6"/>
    <mergeCell ref="A7:A23"/>
    <mergeCell ref="B7:B8"/>
    <mergeCell ref="C7:C8"/>
    <mergeCell ref="D7:D8"/>
    <mergeCell ref="H7:H8"/>
    <mergeCell ref="I7:I8"/>
    <mergeCell ref="J7:J8"/>
    <mergeCell ref="B20:B23"/>
    <mergeCell ref="D20:D23"/>
    <mergeCell ref="H20:H23"/>
    <mergeCell ref="I20:I23"/>
    <mergeCell ref="J20:J23"/>
    <mergeCell ref="K20:K23"/>
  </mergeCells>
  <pageMargins left="0.7" right="0.7" top="0.75" bottom="0.75" header="0.3" footer="0.3"/>
  <drawing r:id="rId1"/>
  <legacy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1:G40"/>
  <sheetViews>
    <sheetView zoomScale="90" zoomScaleNormal="90" workbookViewId="0">
      <selection activeCell="D38" sqref="D38"/>
    </sheetView>
  </sheetViews>
  <sheetFormatPr defaultRowHeight="15"/>
  <cols>
    <col min="1" max="1" width="9.140625" style="17"/>
    <col min="2" max="2" width="63" style="17" customWidth="1"/>
    <col min="3" max="3" width="56.140625" style="17" customWidth="1"/>
    <col min="4" max="4" width="52.28515625" style="17" customWidth="1"/>
    <col min="5" max="16384" width="9.140625" style="17"/>
  </cols>
  <sheetData>
    <row r="11" spans="1:7" ht="33.75">
      <c r="A11" s="1268" t="s">
        <v>775</v>
      </c>
      <c r="B11" s="1268"/>
      <c r="C11" s="1268"/>
      <c r="D11" s="1268"/>
      <c r="E11" s="1268"/>
      <c r="F11" s="1268"/>
      <c r="G11" s="1268"/>
    </row>
    <row r="14" spans="1:7" ht="43.5" customHeight="1">
      <c r="B14" s="292"/>
      <c r="C14" s="291" t="s">
        <v>773</v>
      </c>
      <c r="D14" s="291" t="s">
        <v>774</v>
      </c>
    </row>
    <row r="15" spans="1:7" ht="18.75">
      <c r="B15" s="1265" t="s">
        <v>394</v>
      </c>
      <c r="C15" s="1266"/>
      <c r="D15" s="1267"/>
    </row>
    <row r="16" spans="1:7" ht="68.25" customHeight="1">
      <c r="B16" s="208" t="s">
        <v>400</v>
      </c>
      <c r="C16" s="1269" t="s">
        <v>1658</v>
      </c>
      <c r="D16" s="816" t="s">
        <v>1655</v>
      </c>
    </row>
    <row r="17" spans="2:4" ht="40.5" customHeight="1">
      <c r="B17" s="208" t="s">
        <v>401</v>
      </c>
      <c r="C17" s="1270"/>
      <c r="D17" s="816" t="s">
        <v>1656</v>
      </c>
    </row>
    <row r="18" spans="2:4" ht="18.75">
      <c r="B18" s="1265" t="s">
        <v>399</v>
      </c>
      <c r="C18" s="1266"/>
      <c r="D18" s="1267"/>
    </row>
    <row r="19" spans="2:4" ht="45">
      <c r="B19" s="208" t="s">
        <v>402</v>
      </c>
      <c r="C19" s="817" t="s">
        <v>1659</v>
      </c>
      <c r="D19" s="815" t="s">
        <v>1657</v>
      </c>
    </row>
    <row r="20" spans="2:4" ht="18.75">
      <c r="B20" s="1265" t="s">
        <v>414</v>
      </c>
      <c r="C20" s="1266"/>
      <c r="D20" s="1267"/>
    </row>
    <row r="21" spans="2:4" ht="30">
      <c r="B21" s="208" t="s">
        <v>415</v>
      </c>
      <c r="C21" s="14"/>
      <c r="D21" s="290"/>
    </row>
    <row r="22" spans="2:4">
      <c r="B22" s="208" t="s">
        <v>416</v>
      </c>
      <c r="C22" s="14"/>
      <c r="D22" s="290"/>
    </row>
    <row r="23" spans="2:4" ht="18.75">
      <c r="B23" s="1265" t="s">
        <v>583</v>
      </c>
      <c r="C23" s="1266"/>
      <c r="D23" s="1267"/>
    </row>
    <row r="24" spans="2:4" ht="21" customHeight="1">
      <c r="B24" s="208" t="s">
        <v>403</v>
      </c>
      <c r="C24" s="14"/>
      <c r="D24" s="290" t="s">
        <v>563</v>
      </c>
    </row>
    <row r="25" spans="2:4" ht="30">
      <c r="B25" s="208" t="s">
        <v>404</v>
      </c>
      <c r="C25" s="14"/>
      <c r="D25" s="290" t="s">
        <v>563</v>
      </c>
    </row>
    <row r="26" spans="2:4" ht="18.75">
      <c r="B26" s="1265" t="s">
        <v>410</v>
      </c>
      <c r="C26" s="1266"/>
      <c r="D26" s="1267"/>
    </row>
    <row r="27" spans="2:4">
      <c r="B27" s="208" t="s">
        <v>405</v>
      </c>
      <c r="C27" s="14"/>
      <c r="D27" s="290" t="s">
        <v>563</v>
      </c>
    </row>
    <row r="28" spans="2:4" ht="18.75">
      <c r="B28" s="1265" t="s">
        <v>584</v>
      </c>
      <c r="C28" s="1266"/>
      <c r="D28" s="1267"/>
    </row>
    <row r="29" spans="2:4" ht="29.25" customHeight="1">
      <c r="B29" s="208" t="s">
        <v>408</v>
      </c>
      <c r="C29" s="14"/>
      <c r="D29" s="815" t="s">
        <v>1660</v>
      </c>
    </row>
    <row r="30" spans="2:4" ht="36" customHeight="1">
      <c r="B30" s="208" t="s">
        <v>417</v>
      </c>
      <c r="C30" s="14"/>
      <c r="D30" s="815" t="s">
        <v>1661</v>
      </c>
    </row>
    <row r="31" spans="2:4" ht="18.75">
      <c r="B31" s="1265" t="s">
        <v>3</v>
      </c>
      <c r="C31" s="1266"/>
      <c r="D31" s="1267"/>
    </row>
    <row r="32" spans="2:4" ht="36" customHeight="1">
      <c r="B32" s="208" t="s">
        <v>409</v>
      </c>
      <c r="C32" s="14"/>
      <c r="D32" s="815" t="s">
        <v>1662</v>
      </c>
    </row>
    <row r="33" spans="2:4" ht="18.75">
      <c r="B33" s="1265" t="s">
        <v>4</v>
      </c>
      <c r="C33" s="1266"/>
      <c r="D33" s="1267"/>
    </row>
    <row r="34" spans="2:4">
      <c r="B34" s="208" t="s">
        <v>407</v>
      </c>
      <c r="C34" s="14"/>
      <c r="D34" s="290" t="s">
        <v>563</v>
      </c>
    </row>
    <row r="35" spans="2:4" ht="18.75">
      <c r="B35" s="1265" t="s">
        <v>411</v>
      </c>
      <c r="C35" s="1266"/>
      <c r="D35" s="1267"/>
    </row>
    <row r="36" spans="2:4" ht="35.25" customHeight="1">
      <c r="B36" s="208" t="s">
        <v>412</v>
      </c>
      <c r="C36" s="14"/>
      <c r="D36" s="815" t="s">
        <v>1663</v>
      </c>
    </row>
    <row r="37" spans="2:4" ht="18.75">
      <c r="B37" s="1265" t="s">
        <v>413</v>
      </c>
      <c r="C37" s="1266"/>
      <c r="D37" s="1267"/>
    </row>
    <row r="38" spans="2:4">
      <c r="B38" s="208" t="s">
        <v>582</v>
      </c>
      <c r="C38" s="14"/>
      <c r="D38" s="290"/>
    </row>
    <row r="39" spans="2:4" ht="30">
      <c r="B39" s="208" t="s">
        <v>406</v>
      </c>
      <c r="C39" s="14"/>
      <c r="D39" s="290"/>
    </row>
    <row r="40" spans="2:4" ht="30">
      <c r="B40" s="208" t="s">
        <v>418</v>
      </c>
      <c r="C40" s="14"/>
      <c r="D40" s="290"/>
    </row>
  </sheetData>
  <mergeCells count="12">
    <mergeCell ref="B31:D31"/>
    <mergeCell ref="B33:D33"/>
    <mergeCell ref="B35:D35"/>
    <mergeCell ref="B37:D37"/>
    <mergeCell ref="A11:G11"/>
    <mergeCell ref="B15:D15"/>
    <mergeCell ref="B18:D18"/>
    <mergeCell ref="B20:D20"/>
    <mergeCell ref="B23:D23"/>
    <mergeCell ref="B26:D26"/>
    <mergeCell ref="B28:D28"/>
    <mergeCell ref="C16:C17"/>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17"/>
  <sheetViews>
    <sheetView zoomScale="90" zoomScaleNormal="90" workbookViewId="0">
      <pane ySplit="7" topLeftCell="A8" activePane="bottomLeft" state="frozen"/>
      <selection pane="bottomLeft" activeCell="D19" sqref="D19"/>
    </sheetView>
  </sheetViews>
  <sheetFormatPr defaultRowHeight="15"/>
  <cols>
    <col min="1" max="1" width="13.140625" customWidth="1"/>
    <col min="2" max="2" width="13.85546875" customWidth="1"/>
    <col min="3" max="3" width="16.7109375" customWidth="1"/>
    <col min="4" max="4" width="104.140625" customWidth="1"/>
    <col min="5" max="5" width="15" style="171" customWidth="1"/>
    <col min="6" max="6" width="12.85546875" style="171" customWidth="1"/>
    <col min="7" max="7" width="13.5703125" style="171" customWidth="1"/>
    <col min="8" max="8" width="16.28515625" style="171" customWidth="1"/>
    <col min="9" max="9" width="10.28515625" style="171" customWidth="1"/>
    <col min="10" max="10" width="14.28515625" customWidth="1"/>
    <col min="11" max="12" width="10.28515625" customWidth="1"/>
    <col min="13" max="13" width="11.28515625" customWidth="1"/>
    <col min="14" max="14" width="11.85546875" bestFit="1" customWidth="1"/>
    <col min="15" max="15" width="13.5703125" bestFit="1" customWidth="1"/>
    <col min="16" max="16" width="11.85546875" bestFit="1" customWidth="1"/>
    <col min="17" max="17" width="13.5703125" bestFit="1" customWidth="1"/>
    <col min="18" max="18" width="11.85546875" bestFit="1" customWidth="1"/>
    <col min="19" max="19" width="13.5703125" bestFit="1" customWidth="1"/>
    <col min="20" max="20" width="11.28515625" bestFit="1" customWidth="1"/>
  </cols>
  <sheetData>
    <row r="1" spans="1:12">
      <c r="A1" s="841" t="s">
        <v>1666</v>
      </c>
      <c r="B1" s="841"/>
      <c r="C1" s="841"/>
      <c r="D1" s="841"/>
    </row>
    <row r="2" spans="1:12">
      <c r="A2" s="841"/>
      <c r="B2" s="841"/>
      <c r="C2" s="841"/>
      <c r="D2" s="841"/>
    </row>
    <row r="3" spans="1:12">
      <c r="A3" s="841"/>
      <c r="B3" s="841"/>
      <c r="C3" s="841"/>
      <c r="D3" s="841"/>
    </row>
    <row r="4" spans="1:12">
      <c r="A4" s="841"/>
      <c r="B4" s="841"/>
      <c r="C4" s="841"/>
      <c r="D4" s="841"/>
    </row>
    <row r="5" spans="1:12">
      <c r="A5" s="841"/>
      <c r="B5" s="841"/>
      <c r="C5" s="841"/>
      <c r="D5" s="841"/>
    </row>
    <row r="6" spans="1:12">
      <c r="A6" s="841"/>
      <c r="B6" s="841"/>
      <c r="C6" s="841"/>
      <c r="D6" s="841"/>
    </row>
    <row r="7" spans="1:12" s="82" customFormat="1" ht="45">
      <c r="A7" s="828" t="s">
        <v>916</v>
      </c>
      <c r="B7" s="828" t="s">
        <v>1088</v>
      </c>
      <c r="C7" s="828" t="s">
        <v>1289</v>
      </c>
      <c r="D7" s="828" t="s">
        <v>1087</v>
      </c>
      <c r="E7" s="562" t="s">
        <v>1312</v>
      </c>
      <c r="F7" s="516" t="s">
        <v>1305</v>
      </c>
      <c r="G7" s="516" t="s">
        <v>1290</v>
      </c>
      <c r="H7" s="516" t="s">
        <v>1291</v>
      </c>
      <c r="I7" s="516" t="s">
        <v>1292</v>
      </c>
      <c r="J7" s="516" t="s">
        <v>1089</v>
      </c>
      <c r="K7" s="516" t="s">
        <v>1090</v>
      </c>
      <c r="L7" s="522" t="s">
        <v>1236</v>
      </c>
    </row>
    <row r="8" spans="1:12">
      <c r="A8" s="822" t="s">
        <v>876</v>
      </c>
      <c r="B8" s="827" t="s">
        <v>189</v>
      </c>
      <c r="C8" s="827" t="s">
        <v>210</v>
      </c>
      <c r="D8" s="823" t="s">
        <v>1701</v>
      </c>
      <c r="E8" s="824" t="str">
        <f>VLOOKUP(CO_indicators_list[[#This Row],[Indicator long numbering]],IndicNumbering[],5,FALSE)</f>
        <v>A1.1</v>
      </c>
      <c r="F8" s="825" t="str">
        <f>CO_indicators_list[[#This Row],[Outcome or Output numbering]]</f>
        <v>Outcome 1</v>
      </c>
      <c r="G8" s="825" t="str">
        <f>VLOOKUP(CO_indicators_list[[#This Row],[Indicator long numbering]],IndicNumbering[],3,FALSE)</f>
        <v>1.1</v>
      </c>
      <c r="H8" s="825" t="str">
        <f t="shared" ref="H8:H39" si="0">CONCATENATE(G8," - ",D8)</f>
        <v>1.1 - Prevalence of anaemia in children aged 0-5 years (by municipality)</v>
      </c>
      <c r="I8" s="825" t="str">
        <f t="shared" ref="I8:I39" si="1">CONCATENATE(C8," - ",D8)</f>
        <v>Indicator 1.1 - Prevalence of anaemia in children aged 0-5 years (by municipality)</v>
      </c>
      <c r="J8" s="827"/>
      <c r="K8" s="827"/>
      <c r="L8" s="827"/>
    </row>
    <row r="9" spans="1:12">
      <c r="A9" s="822" t="s">
        <v>876</v>
      </c>
      <c r="B9" s="827" t="s">
        <v>189</v>
      </c>
      <c r="C9" s="827" t="s">
        <v>211</v>
      </c>
      <c r="D9" s="823" t="s">
        <v>1702</v>
      </c>
      <c r="E9" s="824" t="str">
        <f>VLOOKUP(CO_indicators_list[[#This Row],[Indicator long numbering]],IndicNumbering[],5,FALSE)</f>
        <v>A1.2</v>
      </c>
      <c r="F9" s="825" t="str">
        <f>CO_indicators_list[[#This Row],[Outcome or Output numbering]]</f>
        <v>Outcome 1</v>
      </c>
      <c r="G9" s="825" t="str">
        <f>VLOOKUP(CO_indicators_list[[#This Row],[Indicator long numbering]],IndicNumbering[],3,FALSE)</f>
        <v>1.2</v>
      </c>
      <c r="H9" s="825" t="str">
        <f t="shared" si="0"/>
        <v>1.2 - Rate of adolescent pregnancy (15-19 years)</v>
      </c>
      <c r="I9" s="825" t="str">
        <f t="shared" si="1"/>
        <v>Indicator 1.2 - Rate of adolescent pregnancy (15-19 years)</v>
      </c>
      <c r="J9" s="827"/>
      <c r="K9" s="827"/>
      <c r="L9" s="827"/>
    </row>
    <row r="10" spans="1:12">
      <c r="A10" s="822" t="s">
        <v>876</v>
      </c>
      <c r="B10" s="827" t="s">
        <v>189</v>
      </c>
      <c r="C10" s="827" t="s">
        <v>257</v>
      </c>
      <c r="D10" s="823" t="s">
        <v>1703</v>
      </c>
      <c r="E10" s="824" t="str">
        <f>VLOOKUP(CO_indicators_list[[#This Row],[Indicator long numbering]],IndicNumbering[],5,FALSE)</f>
        <v>A1.3</v>
      </c>
      <c r="F10" s="825" t="str">
        <f>CO_indicators_list[[#This Row],[Outcome or Output numbering]]</f>
        <v>Outcome 1</v>
      </c>
      <c r="G10" s="825" t="str">
        <f>VLOOKUP(CO_indicators_list[[#This Row],[Indicator long numbering]],IndicNumbering[],3,FALSE)</f>
        <v>1.3</v>
      </c>
      <c r="H10" s="825" t="str">
        <f t="shared" si="0"/>
        <v>1.3 - Population with access to integrated care services (by sex/age)</v>
      </c>
      <c r="I10" s="825" t="str">
        <f t="shared" si="1"/>
        <v>Indicator 1.3 - Population with access to integrated care services (by sex/age)</v>
      </c>
      <c r="J10" s="827"/>
      <c r="K10" s="827"/>
      <c r="L10" s="827"/>
    </row>
    <row r="11" spans="1:12">
      <c r="A11" s="822" t="s">
        <v>876</v>
      </c>
      <c r="B11" s="827" t="s">
        <v>189</v>
      </c>
      <c r="C11" s="827" t="s">
        <v>258</v>
      </c>
      <c r="D11" s="823" t="s">
        <v>1704</v>
      </c>
      <c r="E11" s="824" t="str">
        <f>VLOOKUP(CO_indicators_list[[#This Row],[Indicator long numbering]],IndicNumbering[],5,FALSE)</f>
        <v>A1.4</v>
      </c>
      <c r="F11" s="825" t="str">
        <f>CO_indicators_list[[#This Row],[Outcome or Output numbering]]</f>
        <v>Outcome 1</v>
      </c>
      <c r="G11" s="825" t="str">
        <f>VLOOKUP(CO_indicators_list[[#This Row],[Indicator long numbering]],IndicNumbering[],3,FALSE)</f>
        <v>1.4</v>
      </c>
      <c r="H11" s="825" t="str">
        <f t="shared" si="0"/>
        <v>1.4 - Rate of access to preschool education (by sex/urban/rural)</v>
      </c>
      <c r="I11" s="825" t="str">
        <f t="shared" si="1"/>
        <v>Indicator 1.4 - Rate of access to preschool education (by sex/urban/rural)</v>
      </c>
      <c r="J11" s="827"/>
      <c r="K11" s="827"/>
      <c r="L11" s="827"/>
    </row>
    <row r="12" spans="1:12">
      <c r="A12" s="822" t="s">
        <v>876</v>
      </c>
      <c r="B12" s="827" t="s">
        <v>189</v>
      </c>
      <c r="C12" s="827" t="s">
        <v>259</v>
      </c>
      <c r="D12" s="823" t="s">
        <v>1705</v>
      </c>
      <c r="E12" s="824" t="str">
        <f>VLOOKUP(CO_indicators_list[[#This Row],[Indicator long numbering]],IndicNumbering[],5,FALSE)</f>
        <v>A1.5</v>
      </c>
      <c r="F12" s="825" t="str">
        <f>CO_indicators_list[[#This Row],[Outcome or Output numbering]]</f>
        <v>Outcome 1</v>
      </c>
      <c r="G12" s="825" t="str">
        <f>VLOOKUP(CO_indicators_list[[#This Row],[Indicator long numbering]],IndicNumbering[],3,FALSE)</f>
        <v>1.5</v>
      </c>
      <c r="H12" s="825" t="str">
        <f t="shared" si="0"/>
        <v>1.5 - Percentage of children with satisfactory learning outcomes in math and Portuguese at end of primary school</v>
      </c>
      <c r="I12" s="825" t="str">
        <f t="shared" si="1"/>
        <v>Indicator 1.5 - Percentage of children with satisfactory learning outcomes in math and Portuguese at end of primary school</v>
      </c>
      <c r="J12" s="827"/>
      <c r="K12" s="827"/>
      <c r="L12" s="827"/>
    </row>
    <row r="13" spans="1:12">
      <c r="A13" s="822" t="s">
        <v>876</v>
      </c>
      <c r="B13" s="827" t="s">
        <v>189</v>
      </c>
      <c r="C13" s="827" t="s">
        <v>260</v>
      </c>
      <c r="D13" s="823" t="s">
        <v>1706</v>
      </c>
      <c r="E13" s="824" t="str">
        <f>VLOOKUP(CO_indicators_list[[#This Row],[Indicator long numbering]],IndicNumbering[],5,FALSE)</f>
        <v>A1.6</v>
      </c>
      <c r="F13" s="825" t="str">
        <f>CO_indicators_list[[#This Row],[Outcome or Output numbering]]</f>
        <v>Outcome 1</v>
      </c>
      <c r="G13" s="825" t="str">
        <f>VLOOKUP(CO_indicators_list[[#This Row],[Indicator long numbering]],IndicNumbering[],3,FALSE)</f>
        <v>1.6</v>
      </c>
      <c r="H13" s="825" t="str">
        <f t="shared" si="0"/>
        <v>1.6 - Number of children at risk of exclusion reached by the child protection system (including public and NGO institutions)</v>
      </c>
      <c r="I13" s="825" t="str">
        <f t="shared" si="1"/>
        <v>Indicator 1.6 - Number of children at risk of exclusion reached by the child protection system (including public and NGO institutions)</v>
      </c>
      <c r="J13" s="827"/>
      <c r="K13" s="827"/>
      <c r="L13" s="827"/>
    </row>
    <row r="14" spans="1:12">
      <c r="A14" s="514" t="s">
        <v>876</v>
      </c>
      <c r="B14" s="822" t="s">
        <v>190</v>
      </c>
      <c r="C14" s="822" t="s">
        <v>187</v>
      </c>
      <c r="D14" s="823" t="s">
        <v>1690</v>
      </c>
      <c r="E14" s="824" t="str">
        <f>VLOOKUP(CO_indicators_list[[#This Row],[Indicator long numbering]],IndicNumbering[],5,FALSE)</f>
        <v>AA1.1.1</v>
      </c>
      <c r="F14" s="825" t="str">
        <f>CO_indicators_list[[#This Row],[Outcome or Output numbering]]</f>
        <v>Output 1.1</v>
      </c>
      <c r="G14" s="825" t="str">
        <f>VLOOKUP(CO_indicators_list[[#This Row],[Indicator long numbering]],IndicNumbering[],3,FALSE)</f>
        <v>1.1.1</v>
      </c>
      <c r="H14" s="825" t="str">
        <f t="shared" si="0"/>
        <v>1.1.1 - Number of health facilities providing integrated adolescent-friendly health services</v>
      </c>
      <c r="I14" s="825" t="str">
        <f t="shared" si="1"/>
        <v>Indicator 1.1.1 - Number of health facilities providing integrated adolescent-friendly health services</v>
      </c>
      <c r="J14" s="822"/>
      <c r="K14" s="822"/>
      <c r="L14" s="822"/>
    </row>
    <row r="15" spans="1:12">
      <c r="A15" s="514" t="s">
        <v>876</v>
      </c>
      <c r="B15" s="822" t="s">
        <v>190</v>
      </c>
      <c r="C15" s="822" t="s">
        <v>283</v>
      </c>
      <c r="D15" s="823" t="s">
        <v>1691</v>
      </c>
      <c r="E15" s="824" t="str">
        <f>VLOOKUP(CO_indicators_list[[#This Row],[Indicator long numbering]],IndicNumbering[],5,FALSE)</f>
        <v>AA1.1.2</v>
      </c>
      <c r="F15" s="825" t="str">
        <f>CO_indicators_list[[#This Row],[Outcome or Output numbering]]</f>
        <v>Output 1.1</v>
      </c>
      <c r="G15" s="825" t="str">
        <f>VLOOKUP(CO_indicators_list[[#This Row],[Indicator long numbering]],IndicNumbering[],3,FALSE)</f>
        <v>1.1.2</v>
      </c>
      <c r="H15" s="825" t="str">
        <f t="shared" si="0"/>
        <v>1.1.2 - Number of district health delegations that have integrated adolescent health interventions within local health plans</v>
      </c>
      <c r="I15" s="825" t="str">
        <f t="shared" si="1"/>
        <v>Indicator 1.1.2 - Number of district health delegations that have integrated adolescent health interventions within local health plans</v>
      </c>
      <c r="J15" s="822"/>
      <c r="K15" s="822"/>
      <c r="L15" s="822"/>
    </row>
    <row r="16" spans="1:12">
      <c r="A16" s="514" t="s">
        <v>876</v>
      </c>
      <c r="B16" s="822" t="s">
        <v>191</v>
      </c>
      <c r="C16" s="822" t="s">
        <v>212</v>
      </c>
      <c r="D16" s="823" t="s">
        <v>1692</v>
      </c>
      <c r="E16" s="824" t="str">
        <f>VLOOKUP(CO_indicators_list[[#This Row],[Indicator long numbering]],IndicNumbering[],5,FALSE)</f>
        <v>AA1.2.1</v>
      </c>
      <c r="F16" s="825" t="str">
        <f>CO_indicators_list[[#This Row],[Outcome or Output numbering]]</f>
        <v>Output 1.2</v>
      </c>
      <c r="G16" s="825" t="str">
        <f>VLOOKUP(CO_indicators_list[[#This Row],[Indicator long numbering]],IndicNumbering[],3,FALSE)</f>
        <v>1.2.1</v>
      </c>
      <c r="H16" s="825" t="str">
        <f t="shared" si="0"/>
        <v>1.2.1 - Number of district health delegations providing care for children with multiple micronutrient powder</v>
      </c>
      <c r="I16" s="825" t="str">
        <f t="shared" si="1"/>
        <v>Indicator 1.2.1 - Number of district health delegations providing care for children with multiple micronutrient powder</v>
      </c>
      <c r="J16" s="822"/>
      <c r="K16" s="822"/>
      <c r="L16" s="822"/>
    </row>
    <row r="17" spans="1:12">
      <c r="A17" s="514" t="s">
        <v>876</v>
      </c>
      <c r="B17" s="822" t="s">
        <v>191</v>
      </c>
      <c r="C17" s="822" t="s">
        <v>286</v>
      </c>
      <c r="D17" s="823" t="s">
        <v>1693</v>
      </c>
      <c r="E17" s="824" t="str">
        <f>VLOOKUP(CO_indicators_list[[#This Row],[Indicator long numbering]],IndicNumbering[],5,FALSE)</f>
        <v>AA1.2.2</v>
      </c>
      <c r="F17" s="825" t="str">
        <f>CO_indicators_list[[#This Row],[Outcome or Output numbering]]</f>
        <v>Output 1.2</v>
      </c>
      <c r="G17" s="825" t="str">
        <f>VLOOKUP(CO_indicators_list[[#This Row],[Indicator long numbering]],IndicNumbering[],3,FALSE)</f>
        <v>1.2.2</v>
      </c>
      <c r="H17" s="825" t="str">
        <f t="shared" si="0"/>
        <v>1.2.2 - Percentage of district health delegations with at least one infrastructure integrating early child development in their child development monitoring services with nutrition services as entry point</v>
      </c>
      <c r="I17" s="825" t="str">
        <f t="shared" si="1"/>
        <v>Indicator 1.2.2 - Percentage of district health delegations with at least one infrastructure integrating early child development in their child development monitoring services with nutrition services as entry point</v>
      </c>
      <c r="J17" s="822"/>
      <c r="K17" s="822"/>
      <c r="L17" s="822"/>
    </row>
    <row r="18" spans="1:12">
      <c r="A18" s="514" t="s">
        <v>876</v>
      </c>
      <c r="B18" s="822" t="s">
        <v>191</v>
      </c>
      <c r="C18" s="822" t="s">
        <v>287</v>
      </c>
      <c r="D18" s="823" t="s">
        <v>1694</v>
      </c>
      <c r="E18" s="824" t="str">
        <f>VLOOKUP(CO_indicators_list[[#This Row],[Indicator long numbering]],IndicNumbering[],5,FALSE)</f>
        <v>AA1.2.3</v>
      </c>
      <c r="F18" s="825" t="str">
        <f>CO_indicators_list[[#This Row],[Outcome or Output numbering]]</f>
        <v>Output 1.2</v>
      </c>
      <c r="G18" s="825" t="str">
        <f>VLOOKUP(CO_indicators_list[[#This Row],[Indicator long numbering]],IndicNumbering[],3,FALSE)</f>
        <v>1.2.3</v>
      </c>
      <c r="H18" s="825" t="str">
        <f t="shared" si="0"/>
        <v>1.2.3 - Existence of a functional national health information system for maternal, child and adolescent health, including reproductive health</v>
      </c>
      <c r="I18" s="825" t="str">
        <f t="shared" si="1"/>
        <v>Indicator 1.2.3 - Existence of a functional national health information system for maternal, child and adolescent health, including reproductive health</v>
      </c>
      <c r="J18" s="822"/>
      <c r="K18" s="822"/>
      <c r="L18" s="822"/>
    </row>
    <row r="19" spans="1:12">
      <c r="A19" s="514" t="s">
        <v>876</v>
      </c>
      <c r="B19" s="822" t="s">
        <v>192</v>
      </c>
      <c r="C19" s="822" t="s">
        <v>213</v>
      </c>
      <c r="D19" s="823" t="s">
        <v>1695</v>
      </c>
      <c r="E19" s="824" t="str">
        <f>VLOOKUP(CO_indicators_list[[#This Row],[Indicator long numbering]],IndicNumbering[],5,FALSE)</f>
        <v>AA1.3.1</v>
      </c>
      <c r="F19" s="825" t="str">
        <f>CO_indicators_list[[#This Row],[Outcome or Output numbering]]</f>
        <v>Output 1.3</v>
      </c>
      <c r="G19" s="825" t="str">
        <f>VLOOKUP(CO_indicators_list[[#This Row],[Indicator long numbering]],IndicNumbering[],3,FALSE)</f>
        <v>1.3.1</v>
      </c>
      <c r="H19" s="825" t="str">
        <f t="shared" si="0"/>
        <v>1.3.1 - Existence of a functional integrated early childhood education programme</v>
      </c>
      <c r="I19" s="825" t="str">
        <f t="shared" si="1"/>
        <v>Indicator 1.3.1 - Existence of a functional integrated early childhood education programme</v>
      </c>
      <c r="J19" s="822"/>
      <c r="K19" s="822"/>
      <c r="L19" s="822"/>
    </row>
    <row r="20" spans="1:12">
      <c r="A20" s="514" t="s">
        <v>876</v>
      </c>
      <c r="B20" s="822" t="s">
        <v>192</v>
      </c>
      <c r="C20" s="822" t="s">
        <v>214</v>
      </c>
      <c r="D20" s="823" t="s">
        <v>1696</v>
      </c>
      <c r="E20" s="824" t="str">
        <f>VLOOKUP(CO_indicators_list[[#This Row],[Indicator long numbering]],IndicNumbering[],5,FALSE)</f>
        <v>AA1.3.2</v>
      </c>
      <c r="F20" s="825" t="str">
        <f>CO_indicators_list[[#This Row],[Outcome or Output numbering]]</f>
        <v>Output 1.3</v>
      </c>
      <c r="G20" s="825" t="str">
        <f>VLOOKUP(CO_indicators_list[[#This Row],[Indicator long numbering]],IndicNumbering[],3,FALSE)</f>
        <v>1.3.2</v>
      </c>
      <c r="H20" s="825" t="str">
        <f t="shared" si="0"/>
        <v>1.3.2 - Number of adolescents reached by a comprehensive sexuality education programme aligned with international standards</v>
      </c>
      <c r="I20" s="825" t="str">
        <f t="shared" si="1"/>
        <v>Indicator 1.3.2 - Number of adolescents reached by a comprehensive sexuality education programme aligned with international standards</v>
      </c>
      <c r="J20" s="822"/>
      <c r="K20" s="822"/>
      <c r="L20" s="822"/>
    </row>
    <row r="21" spans="1:12">
      <c r="A21" s="514" t="s">
        <v>876</v>
      </c>
      <c r="B21" s="822" t="s">
        <v>192</v>
      </c>
      <c r="C21" s="822" t="s">
        <v>291</v>
      </c>
      <c r="D21" s="823" t="s">
        <v>1697</v>
      </c>
      <c r="E21" s="824" t="str">
        <f>VLOOKUP(CO_indicators_list[[#This Row],[Indicator long numbering]],IndicNumbering[],5,FALSE)</f>
        <v>AA1.3.3</v>
      </c>
      <c r="F21" s="825" t="str">
        <f>CO_indicators_list[[#This Row],[Outcome or Output numbering]]</f>
        <v>Output 1.3</v>
      </c>
      <c r="G21" s="825" t="str">
        <f>VLOOKUP(CO_indicators_list[[#This Row],[Indicator long numbering]],IndicNumbering[],3,FALSE)</f>
        <v>1.3.3</v>
      </c>
      <c r="H21" s="825" t="str">
        <f t="shared" si="0"/>
        <v>1.3.3 - Existence of a comprehensive special education programme</v>
      </c>
      <c r="I21" s="825" t="str">
        <f t="shared" si="1"/>
        <v>Indicator 1.3.3 - Existence of a comprehensive special education programme</v>
      </c>
      <c r="J21" s="822"/>
      <c r="K21" s="822"/>
      <c r="L21" s="822"/>
    </row>
    <row r="22" spans="1:12">
      <c r="A22" s="514" t="s">
        <v>876</v>
      </c>
      <c r="B22" s="822" t="s">
        <v>193</v>
      </c>
      <c r="C22" s="822" t="s">
        <v>215</v>
      </c>
      <c r="D22" s="823" t="s">
        <v>1698</v>
      </c>
      <c r="E22" s="824" t="str">
        <f>VLOOKUP(CO_indicators_list[[#This Row],[Indicator long numbering]],IndicNumbering[],5,FALSE)</f>
        <v>AA1.4.1</v>
      </c>
      <c r="F22" s="825" t="str">
        <f>CO_indicators_list[[#This Row],[Outcome or Output numbering]]</f>
        <v>Output 1.4</v>
      </c>
      <c r="G22" s="825" t="str">
        <f>VLOOKUP(CO_indicators_list[[#This Row],[Indicator long numbering]],IndicNumbering[],3,FALSE)</f>
        <v>1.4.1</v>
      </c>
      <c r="H22" s="825" t="str">
        <f t="shared" si="0"/>
        <v>1.4.1 - Existence of a national policy for child protection aligned with the child rights convention</v>
      </c>
      <c r="I22" s="825" t="str">
        <f t="shared" si="1"/>
        <v>Indicator 1.4.1 - Existence of a national policy for child protection aligned with the child rights convention</v>
      </c>
      <c r="J22" s="822"/>
      <c r="K22" s="822"/>
      <c r="L22" s="822"/>
    </row>
    <row r="23" spans="1:12">
      <c r="A23" s="514" t="s">
        <v>876</v>
      </c>
      <c r="B23" s="822" t="s">
        <v>193</v>
      </c>
      <c r="C23" s="822" t="s">
        <v>295</v>
      </c>
      <c r="D23" s="823" t="s">
        <v>1699</v>
      </c>
      <c r="E23" s="824" t="str">
        <f>VLOOKUP(CO_indicators_list[[#This Row],[Indicator long numbering]],IndicNumbering[],5,FALSE)</f>
        <v>AA1.4.2</v>
      </c>
      <c r="F23" s="825" t="str">
        <f>CO_indicators_list[[#This Row],[Outcome or Output numbering]]</f>
        <v>Output 1.4</v>
      </c>
      <c r="G23" s="825" t="str">
        <f>VLOOKUP(CO_indicators_list[[#This Row],[Indicator long numbering]],IndicNumbering[],3,FALSE)</f>
        <v>1.4.2</v>
      </c>
      <c r="H23" s="825" t="str">
        <f t="shared" si="0"/>
        <v>1.4.2 - Existence of an integrated child protection information and monitoring system</v>
      </c>
      <c r="I23" s="825" t="str">
        <f t="shared" si="1"/>
        <v>Indicator 1.4.2 - Existence of an integrated child protection information and monitoring system</v>
      </c>
      <c r="J23" s="822"/>
      <c r="K23" s="822"/>
      <c r="L23" s="822"/>
    </row>
    <row r="24" spans="1:12">
      <c r="A24" s="514" t="s">
        <v>876</v>
      </c>
      <c r="B24" s="822" t="s">
        <v>193</v>
      </c>
      <c r="C24" s="822" t="s">
        <v>296</v>
      </c>
      <c r="D24" s="823" t="s">
        <v>1700</v>
      </c>
      <c r="E24" s="824" t="str">
        <f>VLOOKUP(CO_indicators_list[[#This Row],[Indicator long numbering]],IndicNumbering[],5,FALSE)</f>
        <v>AA1.4.3</v>
      </c>
      <c r="F24" s="825" t="str">
        <f>CO_indicators_list[[#This Row],[Outcome or Output numbering]]</f>
        <v>Output 1.4</v>
      </c>
      <c r="G24" s="825" t="str">
        <f>VLOOKUP(CO_indicators_list[[#This Row],[Indicator long numbering]],IndicNumbering[],3,FALSE)</f>
        <v>1.4.3</v>
      </c>
      <c r="H24" s="825" t="str">
        <f t="shared" si="0"/>
        <v>1.4.3 - A national multi-stakeholder communication for development strategy to prevent and fight child sexual abuse and exploitation is designed and implemented</v>
      </c>
      <c r="I24" s="825" t="str">
        <f t="shared" si="1"/>
        <v>Indicator 1.4.3 - A national multi-stakeholder communication for development strategy to prevent and fight child sexual abuse and exploitation is designed and implemented</v>
      </c>
      <c r="J24" s="822"/>
      <c r="K24" s="822"/>
      <c r="L24" s="822"/>
    </row>
    <row r="25" spans="1:12">
      <c r="A25" s="514" t="s">
        <v>876</v>
      </c>
      <c r="B25" s="519" t="s">
        <v>195</v>
      </c>
      <c r="C25" s="519" t="s">
        <v>219</v>
      </c>
      <c r="D25" s="520" t="s">
        <v>1238</v>
      </c>
      <c r="E25" s="520" t="str">
        <f>VLOOKUP(CO_indicators_list[[#This Row],[Indicator long numbering]],IndicNumbering[],5,FALSE)</f>
        <v>B2.1</v>
      </c>
      <c r="F25" s="520" t="str">
        <f>CO_indicators_list[[#This Row],[Outcome or Output numbering]]</f>
        <v>Outcome 2</v>
      </c>
      <c r="G25" s="520" t="str">
        <f>VLOOKUP(CO_indicators_list[[#This Row],[Indicator long numbering]],IndicNumbering[],3,FALSE)</f>
        <v>2.1</v>
      </c>
      <c r="H25" s="514" t="str">
        <f t="shared" si="0"/>
        <v xml:space="preserve">2.1 - Proportion of municipalities that incorporate and implement principles of sustainable urban development in the planning process </v>
      </c>
      <c r="I25" s="521" t="str">
        <f t="shared" si="1"/>
        <v xml:space="preserve">Indicator 2.1 - Proportion of municipalities that incorporate and implement principles of sustainable urban development in the planning process </v>
      </c>
      <c r="J25" s="519"/>
      <c r="K25" s="519"/>
      <c r="L25" s="519"/>
    </row>
    <row r="26" spans="1:12">
      <c r="A26" s="514" t="s">
        <v>876</v>
      </c>
      <c r="B26" s="519" t="s">
        <v>195</v>
      </c>
      <c r="C26" s="519" t="s">
        <v>220</v>
      </c>
      <c r="D26" s="515" t="s">
        <v>1239</v>
      </c>
      <c r="E26" s="515" t="str">
        <f>VLOOKUP(CO_indicators_list[[#This Row],[Indicator long numbering]],IndicNumbering[],5,FALSE)</f>
        <v>B2.2</v>
      </c>
      <c r="F26" s="515" t="str">
        <f>CO_indicators_list[[#This Row],[Outcome or Output numbering]]</f>
        <v>Outcome 2</v>
      </c>
      <c r="G26" s="515" t="str">
        <f>VLOOKUP(CO_indicators_list[[#This Row],[Indicator long numbering]],IndicNumbering[],3,FALSE)</f>
        <v>2.2</v>
      </c>
      <c r="H26" s="514" t="str">
        <f t="shared" si="0"/>
        <v>2.2 - Percentage of selected municipalities that integrate resilience and adaptive capacity to climate-related hazards and natural disasters in their development strategies</v>
      </c>
      <c r="I26" s="518" t="str">
        <f t="shared" si="1"/>
        <v>Indicator 2.2 - Percentage of selected municipalities that integrate resilience and adaptive capacity to climate-related hazards and natural disasters in their development strategies</v>
      </c>
      <c r="J26" s="514"/>
      <c r="K26" s="514"/>
      <c r="L26" s="514"/>
    </row>
    <row r="27" spans="1:12">
      <c r="A27" s="514" t="s">
        <v>876</v>
      </c>
      <c r="B27" s="519" t="s">
        <v>195</v>
      </c>
      <c r="C27" s="519" t="s">
        <v>221</v>
      </c>
      <c r="D27" s="515" t="s">
        <v>1240</v>
      </c>
      <c r="E27" s="515" t="str">
        <f>VLOOKUP(CO_indicators_list[[#This Row],[Indicator long numbering]],IndicNumbering[],5,FALSE)</f>
        <v>B2.3</v>
      </c>
      <c r="F27" s="515" t="str">
        <f>CO_indicators_list[[#This Row],[Outcome or Output numbering]]</f>
        <v>Outcome 2</v>
      </c>
      <c r="G27" s="515" t="str">
        <f>VLOOKUP(CO_indicators_list[[#This Row],[Indicator long numbering]],IndicNumbering[],3,FALSE)</f>
        <v>2.3</v>
      </c>
      <c r="H27" s="514" t="str">
        <f t="shared" si="0"/>
        <v xml:space="preserve">2.3 - Rate of integration of renewable energy for electricity production </v>
      </c>
      <c r="I27" s="518" t="str">
        <f t="shared" si="1"/>
        <v xml:space="preserve">Indicator 2.3 - Rate of integration of renewable energy for electricity production </v>
      </c>
      <c r="J27" s="514"/>
      <c r="K27" s="514"/>
      <c r="L27" s="514"/>
    </row>
    <row r="28" spans="1:12">
      <c r="A28" s="514" t="s">
        <v>876</v>
      </c>
      <c r="B28" s="519" t="s">
        <v>196</v>
      </c>
      <c r="C28" s="514" t="s">
        <v>223</v>
      </c>
      <c r="D28" s="515" t="s">
        <v>1257</v>
      </c>
      <c r="E28" s="515" t="str">
        <f>VLOOKUP(CO_indicators_list[[#This Row],[Indicator long numbering]],IndicNumbering[],5,FALSE)</f>
        <v>BB2.1.1</v>
      </c>
      <c r="F28" s="515" t="str">
        <f>CO_indicators_list[[#This Row],[Outcome or Output numbering]]</f>
        <v>Output 2.1</v>
      </c>
      <c r="G28" s="515" t="str">
        <f>VLOOKUP(CO_indicators_list[[#This Row],[Indicator long numbering]],IndicNumbering[],3,FALSE)</f>
        <v>2.1.1</v>
      </c>
      <c r="H28" s="514" t="str">
        <f t="shared" si="0"/>
        <v>2.1.1 - Percentage of selected national institutions that integrate risk reduction in their policies, strategies and budgets with a gender perspective</v>
      </c>
      <c r="I28" s="518" t="str">
        <f t="shared" si="1"/>
        <v>Indicator 2.1.1 - Percentage of selected national institutions that integrate risk reduction in their policies, strategies and budgets with a gender perspective</v>
      </c>
      <c r="J28" s="514"/>
      <c r="K28" s="514"/>
      <c r="L28" s="514"/>
    </row>
    <row r="29" spans="1:12">
      <c r="A29" s="514" t="s">
        <v>876</v>
      </c>
      <c r="B29" s="519" t="s">
        <v>196</v>
      </c>
      <c r="C29" s="514" t="s">
        <v>308</v>
      </c>
      <c r="D29" s="515" t="s">
        <v>1258</v>
      </c>
      <c r="E29" s="515" t="str">
        <f>VLOOKUP(CO_indicators_list[[#This Row],[Indicator long numbering]],IndicNumbering[],5,FALSE)</f>
        <v>BB2.1.2</v>
      </c>
      <c r="F29" s="515" t="str">
        <f>CO_indicators_list[[#This Row],[Outcome or Output numbering]]</f>
        <v>Output 2.1</v>
      </c>
      <c r="G29" s="515" t="str">
        <f>VLOOKUP(CO_indicators_list[[#This Row],[Indicator long numbering]],IndicNumbering[],3,FALSE)</f>
        <v>2.1.2</v>
      </c>
      <c r="H29" s="514" t="str">
        <f t="shared" si="0"/>
        <v>2.1.2 - Percentage of municipalities that integrate child and gender-sensitive risk information including climate risk in the plans, strategies and budgets</v>
      </c>
      <c r="I29" s="518" t="str">
        <f t="shared" si="1"/>
        <v>Indicator 2.1.2 - Percentage of municipalities that integrate child and gender-sensitive risk information including climate risk in the plans, strategies and budgets</v>
      </c>
      <c r="J29" s="514"/>
      <c r="K29" s="514"/>
      <c r="L29" s="514"/>
    </row>
    <row r="30" spans="1:12">
      <c r="A30" s="514" t="s">
        <v>876</v>
      </c>
      <c r="B30" s="519" t="s">
        <v>196</v>
      </c>
      <c r="C30" s="514" t="s">
        <v>309</v>
      </c>
      <c r="D30" s="515" t="s">
        <v>1259</v>
      </c>
      <c r="E30" s="515" t="str">
        <f>VLOOKUP(CO_indicators_list[[#This Row],[Indicator long numbering]],IndicNumbering[],5,FALSE)</f>
        <v>BB2.1.3</v>
      </c>
      <c r="F30" s="515" t="str">
        <f>CO_indicators_list[[#This Row],[Outcome or Output numbering]]</f>
        <v>Output 2.1</v>
      </c>
      <c r="G30" s="515" t="str">
        <f>VLOOKUP(CO_indicators_list[[#This Row],[Indicator long numbering]],IndicNumbering[],3,FALSE)</f>
        <v>2.1.3</v>
      </c>
      <c r="H30" s="514" t="str">
        <f t="shared" si="0"/>
        <v>2.1.3 - Existence of an integrated strategy for risk and vulnerability reduction through water, sanitation and hygiene in schools</v>
      </c>
      <c r="I30" s="518" t="str">
        <f t="shared" si="1"/>
        <v>Indicator 2.1.3 - Existence of an integrated strategy for risk and vulnerability reduction through water, sanitation and hygiene in schools</v>
      </c>
      <c r="J30" s="514"/>
      <c r="K30" s="514"/>
      <c r="L30" s="514"/>
    </row>
    <row r="31" spans="1:12">
      <c r="A31" s="514" t="s">
        <v>876</v>
      </c>
      <c r="B31" s="519" t="s">
        <v>197</v>
      </c>
      <c r="C31" s="514" t="s">
        <v>224</v>
      </c>
      <c r="D31" s="515" t="s">
        <v>1260</v>
      </c>
      <c r="E31" s="515" t="str">
        <f>VLOOKUP(CO_indicators_list[[#This Row],[Indicator long numbering]],IndicNumbering[],5,FALSE)</f>
        <v>BB2.2.1</v>
      </c>
      <c r="F31" s="515" t="str">
        <f>CO_indicators_list[[#This Row],[Outcome or Output numbering]]</f>
        <v>Output 2.2</v>
      </c>
      <c r="G31" s="515" t="str">
        <f>VLOOKUP(CO_indicators_list[[#This Row],[Indicator long numbering]],IndicNumbering[],3,FALSE)</f>
        <v>2.2.1</v>
      </c>
      <c r="H31" s="514" t="str">
        <f t="shared" si="0"/>
        <v>2.2.1 - Number of municipalities that adopt gendersensitive, climate-smart practices for sustainable use of water resources in Joint Office-supported programmes</v>
      </c>
      <c r="I31" s="518" t="str">
        <f t="shared" si="1"/>
        <v>Indicator 2.2.1 - Number of municipalities that adopt gendersensitive, climate-smart practices for sustainable use of water resources in Joint Office-supported programmes</v>
      </c>
      <c r="J31" s="514"/>
      <c r="K31" s="514"/>
      <c r="L31" s="514"/>
    </row>
    <row r="32" spans="1:12">
      <c r="A32" s="514" t="s">
        <v>876</v>
      </c>
      <c r="B32" s="519" t="s">
        <v>197</v>
      </c>
      <c r="C32" s="514" t="s">
        <v>280</v>
      </c>
      <c r="D32" s="515" t="s">
        <v>1261</v>
      </c>
      <c r="E32" s="515" t="str">
        <f>VLOOKUP(CO_indicators_list[[#This Row],[Indicator long numbering]],IndicNumbering[],5,FALSE)</f>
        <v>BB2.2.2</v>
      </c>
      <c r="F32" s="515" t="str">
        <f>CO_indicators_list[[#This Row],[Outcome or Output numbering]]</f>
        <v>Output 2.2</v>
      </c>
      <c r="G32" s="515" t="str">
        <f>VLOOKUP(CO_indicators_list[[#This Row],[Indicator long numbering]],IndicNumbering[],3,FALSE)</f>
        <v>2.2.2</v>
      </c>
      <c r="H32" s="514" t="str">
        <f t="shared" si="0"/>
        <v>2.2.2 - Number of municipalities carrying out mandatory enforcement of the new energy efficiency code</v>
      </c>
      <c r="I32" s="518" t="str">
        <f t="shared" si="1"/>
        <v>Indicator 2.2.2 - Number of municipalities carrying out mandatory enforcement of the new energy efficiency code</v>
      </c>
      <c r="J32" s="514"/>
      <c r="K32" s="514"/>
      <c r="L32" s="514"/>
    </row>
    <row r="33" spans="1:12">
      <c r="A33" s="514" t="s">
        <v>876</v>
      </c>
      <c r="B33" s="519" t="s">
        <v>198</v>
      </c>
      <c r="C33" s="514" t="s">
        <v>225</v>
      </c>
      <c r="D33" s="515" t="s">
        <v>1262</v>
      </c>
      <c r="E33" s="515" t="str">
        <f>VLOOKUP(CO_indicators_list[[#This Row],[Indicator long numbering]],IndicNumbering[],5,FALSE)</f>
        <v>BB2.3.1</v>
      </c>
      <c r="F33" s="515" t="str">
        <f>CO_indicators_list[[#This Row],[Outcome or Output numbering]]</f>
        <v>Output 2.3</v>
      </c>
      <c r="G33" s="515" t="str">
        <f>VLOOKUP(CO_indicators_list[[#This Row],[Indicator long numbering]],IndicNumbering[],3,FALSE)</f>
        <v>2.3.1</v>
      </c>
      <c r="H33" s="514" t="str">
        <f t="shared" si="0"/>
        <v>2.3.1 - Number of institutional policy frameworks in place for conservation, sustainable use of natural resources, biodiversity and ecosystem</v>
      </c>
      <c r="I33" s="518" t="str">
        <f t="shared" si="1"/>
        <v>Indicator 2.3.1 - Number of institutional policy frameworks in place for conservation, sustainable use of natural resources, biodiversity and ecosystem</v>
      </c>
      <c r="J33" s="514"/>
      <c r="K33" s="514"/>
      <c r="L33" s="514"/>
    </row>
    <row r="34" spans="1:12">
      <c r="A34" s="514" t="s">
        <v>876</v>
      </c>
      <c r="B34" s="519" t="s">
        <v>198</v>
      </c>
      <c r="C34" s="514" t="s">
        <v>289</v>
      </c>
      <c r="D34" s="515" t="s">
        <v>1263</v>
      </c>
      <c r="E34" s="515" t="str">
        <f>VLOOKUP(CO_indicators_list[[#This Row],[Indicator long numbering]],IndicNumbering[],5,FALSE)</f>
        <v>BB2.3.2</v>
      </c>
      <c r="F34" s="515" t="str">
        <f>CO_indicators_list[[#This Row],[Outcome or Output numbering]]</f>
        <v>Output 2.3</v>
      </c>
      <c r="G34" s="515" t="str">
        <f>VLOOKUP(CO_indicators_list[[#This Row],[Indicator long numbering]],IndicNumbering[],3,FALSE)</f>
        <v>2.3.2</v>
      </c>
      <c r="H34" s="514" t="str">
        <f t="shared" si="0"/>
        <v xml:space="preserve">2.3.2 - Number of terrestrial and marine areas of global importance that have management instruments in place for conservation,  sustainable  use  and  valorization  of biodiversity and ecosystem </v>
      </c>
      <c r="I34" s="518" t="str">
        <f t="shared" si="1"/>
        <v xml:space="preserve">Indicator 2.3.2 - Number of terrestrial and marine areas of global importance that have management instruments in place for conservation,  sustainable  use  and  valorization  of biodiversity and ecosystem </v>
      </c>
      <c r="J34" s="514"/>
      <c r="K34" s="514"/>
      <c r="L34" s="514"/>
    </row>
    <row r="35" spans="1:12">
      <c r="A35" s="514" t="s">
        <v>876</v>
      </c>
      <c r="B35" s="519" t="s">
        <v>198</v>
      </c>
      <c r="C35" s="514" t="s">
        <v>313</v>
      </c>
      <c r="D35" s="515" t="s">
        <v>1264</v>
      </c>
      <c r="E35" s="515" t="str">
        <f>VLOOKUP(CO_indicators_list[[#This Row],[Indicator long numbering]],IndicNumbering[],5,FALSE)</f>
        <v>BB2.3.3</v>
      </c>
      <c r="F35" s="515" t="str">
        <f>CO_indicators_list[[#This Row],[Outcome or Output numbering]]</f>
        <v>Output 2.3</v>
      </c>
      <c r="G35" s="515" t="str">
        <f>VLOOKUP(CO_indicators_list[[#This Row],[Indicator long numbering]],IndicNumbering[],3,FALSE)</f>
        <v>2.3.3</v>
      </c>
      <c r="H35" s="514" t="str">
        <f t="shared" si="0"/>
        <v>2.3.3 - Percentage of tourism operators doing business in protected areas complying with national standards for sustainable tourism</v>
      </c>
      <c r="I35" s="518" t="str">
        <f t="shared" si="1"/>
        <v>Indicator 2.3.3 - Percentage of tourism operators doing business in protected areas complying with national standards for sustainable tourism</v>
      </c>
      <c r="J35" s="514"/>
      <c r="K35" s="514"/>
      <c r="L35" s="514"/>
    </row>
    <row r="36" spans="1:12">
      <c r="A36" s="514" t="s">
        <v>876</v>
      </c>
      <c r="B36" s="519" t="s">
        <v>201</v>
      </c>
      <c r="C36" s="514" t="s">
        <v>230</v>
      </c>
      <c r="D36" s="515" t="s">
        <v>1241</v>
      </c>
      <c r="E36" s="515" t="str">
        <f>VLOOKUP(CO_indicators_list[[#This Row],[Indicator long numbering]],IndicNumbering[],5,FALSE)</f>
        <v>C3.1</v>
      </c>
      <c r="F36" s="515" t="str">
        <f>CO_indicators_list[[#This Row],[Outcome or Output numbering]]</f>
        <v>Outcome 3</v>
      </c>
      <c r="G36" s="515" t="str">
        <f>VLOOKUP(CO_indicators_list[[#This Row],[Indicator long numbering]],IndicNumbering[],3,FALSE)</f>
        <v>3.1</v>
      </c>
      <c r="H36" s="514" t="str">
        <f t="shared" si="0"/>
        <v>3.1 - Number of informal production units by activity sector, gender and age of owne</v>
      </c>
      <c r="I36" s="518" t="str">
        <f t="shared" si="1"/>
        <v>Indicator 3.1 - Number of informal production units by activity sector, gender and age of owne</v>
      </c>
      <c r="J36" s="514"/>
      <c r="K36" s="514"/>
      <c r="L36" s="514"/>
    </row>
    <row r="37" spans="1:12">
      <c r="A37" s="514" t="s">
        <v>876</v>
      </c>
      <c r="B37" s="519" t="s">
        <v>201</v>
      </c>
      <c r="C37" s="514" t="s">
        <v>263</v>
      </c>
      <c r="D37" s="515" t="s">
        <v>1242</v>
      </c>
      <c r="E37" s="515" t="str">
        <f>VLOOKUP(CO_indicators_list[[#This Row],[Indicator long numbering]],IndicNumbering[],5,FALSE)</f>
        <v>C3.2</v>
      </c>
      <c r="F37" s="515" t="str">
        <f>CO_indicators_list[[#This Row],[Outcome or Output numbering]]</f>
        <v>Outcome 3</v>
      </c>
      <c r="G37" s="515" t="str">
        <f>VLOOKUP(CO_indicators_list[[#This Row],[Indicator long numbering]],IndicNumbering[],3,FALSE)</f>
        <v>3.2</v>
      </c>
      <c r="H37" s="514" t="str">
        <f t="shared" si="0"/>
        <v>3.2 - Unemployment rate (over 15 years) by sex/age/area of residence</v>
      </c>
      <c r="I37" s="518" t="str">
        <f t="shared" si="1"/>
        <v>Indicator 3.2 - Unemployment rate (over 15 years) by sex/age/area of residence</v>
      </c>
      <c r="J37" s="514"/>
      <c r="K37" s="514"/>
      <c r="L37" s="514"/>
    </row>
    <row r="38" spans="1:12">
      <c r="A38" s="514" t="s">
        <v>876</v>
      </c>
      <c r="B38" s="519" t="s">
        <v>201</v>
      </c>
      <c r="C38" s="514" t="s">
        <v>264</v>
      </c>
      <c r="D38" s="515" t="s">
        <v>1243</v>
      </c>
      <c r="E38" s="515" t="str">
        <f>VLOOKUP(CO_indicators_list[[#This Row],[Indicator long numbering]],IndicNumbering[],5,FALSE)</f>
        <v>C3.3</v>
      </c>
      <c r="F38" s="515" t="str">
        <f>CO_indicators_list[[#This Row],[Outcome or Output numbering]]</f>
        <v>Outcome 3</v>
      </c>
      <c r="G38" s="515" t="str">
        <f>VLOOKUP(CO_indicators_list[[#This Row],[Indicator long numbering]],IndicNumbering[],3,FALSE)</f>
        <v>3.3</v>
      </c>
      <c r="H38" s="514" t="str">
        <f t="shared" si="0"/>
        <v>3.3 - Proportion of jobs in selected sectors of total jobs</v>
      </c>
      <c r="I38" s="518" t="str">
        <f t="shared" si="1"/>
        <v>Indicator 3.3 - Proportion of jobs in selected sectors of total jobs</v>
      </c>
      <c r="J38" s="514"/>
      <c r="K38" s="514"/>
      <c r="L38" s="514"/>
    </row>
    <row r="39" spans="1:12">
      <c r="A39" s="514" t="s">
        <v>876</v>
      </c>
      <c r="B39" s="514" t="s">
        <v>205</v>
      </c>
      <c r="C39" s="514" t="s">
        <v>231</v>
      </c>
      <c r="D39" s="515" t="s">
        <v>1265</v>
      </c>
      <c r="E39" s="515" t="str">
        <f>VLOOKUP(CO_indicators_list[[#This Row],[Indicator long numbering]],IndicNumbering[],5,FALSE)</f>
        <v>CC3.1.1</v>
      </c>
      <c r="F39" s="515" t="str">
        <f>CO_indicators_list[[#This Row],[Outcome or Output numbering]]</f>
        <v>Output 3.1</v>
      </c>
      <c r="G39" s="515" t="str">
        <f>VLOOKUP(CO_indicators_list[[#This Row],[Indicator long numbering]],IndicNumbering[],3,FALSE)</f>
        <v>3.1.1</v>
      </c>
      <c r="H39" s="514" t="str">
        <f t="shared" si="0"/>
        <v xml:space="preserve">3.1.1 - Extent to which sector programmes related to the promotion of economic growth are pro-poor, gender- and age-sensitive  </v>
      </c>
      <c r="I39" s="518" t="str">
        <f t="shared" si="1"/>
        <v xml:space="preserve">Indicator 3.1.1 - Extent to which sector programmes related to the promotion of economic growth are pro-poor, gender- and age-sensitive  </v>
      </c>
      <c r="J39" s="514"/>
      <c r="K39" s="514"/>
      <c r="L39" s="514"/>
    </row>
    <row r="40" spans="1:12">
      <c r="A40" s="514" t="s">
        <v>876</v>
      </c>
      <c r="B40" s="514" t="s">
        <v>205</v>
      </c>
      <c r="C40" s="514" t="s">
        <v>323</v>
      </c>
      <c r="D40" s="515" t="s">
        <v>1266</v>
      </c>
      <c r="E40" s="515" t="str">
        <f>VLOOKUP(CO_indicators_list[[#This Row],[Indicator long numbering]],IndicNumbering[],5,FALSE)</f>
        <v>CC3.1.2</v>
      </c>
      <c r="F40" s="515" t="str">
        <f>CO_indicators_list[[#This Row],[Outcome or Output numbering]]</f>
        <v>Output 3.1</v>
      </c>
      <c r="G40" s="515" t="str">
        <f>VLOOKUP(CO_indicators_list[[#This Row],[Indicator long numbering]],IndicNumbering[],3,FALSE)</f>
        <v>3.1.2</v>
      </c>
      <c r="H40" s="514" t="str">
        <f t="shared" ref="H40:H71" si="2">CONCATENATE(G40," - ",D40)</f>
        <v xml:space="preserve">3.1.2 - Number of analyses of the implications of the demographic dividend elaborated and used in public policymaking </v>
      </c>
      <c r="I40" s="518" t="str">
        <f t="shared" ref="I40:I73" si="3">CONCATENATE(C40," - ",D40)</f>
        <v xml:space="preserve">Indicator 3.1.2 - Number of analyses of the implications of the demographic dividend elaborated and used in public policymaking </v>
      </c>
      <c r="J40" s="514"/>
      <c r="K40" s="514"/>
      <c r="L40" s="514"/>
    </row>
    <row r="41" spans="1:12">
      <c r="A41" s="514" t="s">
        <v>876</v>
      </c>
      <c r="B41" s="514" t="s">
        <v>205</v>
      </c>
      <c r="C41" s="514" t="s">
        <v>329</v>
      </c>
      <c r="D41" s="515" t="s">
        <v>1267</v>
      </c>
      <c r="E41" s="515" t="str">
        <f>VLOOKUP(CO_indicators_list[[#This Row],[Indicator long numbering]],IndicNumbering[],5,FALSE)</f>
        <v>CC3.1.3</v>
      </c>
      <c r="F41" s="515" t="str">
        <f>CO_indicators_list[[#This Row],[Outcome or Output numbering]]</f>
        <v>Output 3.1</v>
      </c>
      <c r="G41" s="515" t="str">
        <f>VLOOKUP(CO_indicators_list[[#This Row],[Indicator long numbering]],IndicNumbering[],3,FALSE)</f>
        <v>3.1.3</v>
      </c>
      <c r="H41" s="514" t="str">
        <f t="shared" si="2"/>
        <v xml:space="preserve">3.1.3 - Number of child poverty analyses elaborated and used in public policymaking </v>
      </c>
      <c r="I41" s="518" t="str">
        <f t="shared" si="3"/>
        <v xml:space="preserve">Indicator 3.1.3 - Number of child poverty analyses elaborated and used in public policymaking </v>
      </c>
      <c r="J41" s="514"/>
      <c r="K41" s="514"/>
      <c r="L41" s="514"/>
    </row>
    <row r="42" spans="1:12">
      <c r="A42" s="514" t="s">
        <v>876</v>
      </c>
      <c r="B42" s="514" t="s">
        <v>204</v>
      </c>
      <c r="C42" s="514" t="s">
        <v>232</v>
      </c>
      <c r="D42" s="515" t="s">
        <v>1268</v>
      </c>
      <c r="E42" s="515" t="str">
        <f>VLOOKUP(CO_indicators_list[[#This Row],[Indicator long numbering]],IndicNumbering[],5,FALSE)</f>
        <v>CC3.2.1</v>
      </c>
      <c r="F42" s="515" t="str">
        <f>CO_indicators_list[[#This Row],[Outcome or Output numbering]]</f>
        <v>Output 3.2</v>
      </c>
      <c r="G42" s="515" t="str">
        <f>VLOOKUP(CO_indicators_list[[#This Row],[Indicator long numbering]],IndicNumbering[],3,FALSE)</f>
        <v>3.2.1</v>
      </c>
      <c r="H42" s="514" t="str">
        <f t="shared" si="2"/>
        <v xml:space="preserve">3.2.1 - Number of young people and women that successfully complete technical and vocational training courses  </v>
      </c>
      <c r="I42" s="518" t="str">
        <f t="shared" si="3"/>
        <v xml:space="preserve">Indicator 3.2.1 - Number of young people and women that successfully complete technical and vocational training courses  </v>
      </c>
      <c r="J42" s="514"/>
      <c r="K42" s="514"/>
      <c r="L42" s="514"/>
    </row>
    <row r="43" spans="1:12">
      <c r="A43" s="514" t="s">
        <v>876</v>
      </c>
      <c r="B43" s="514" t="s">
        <v>204</v>
      </c>
      <c r="C43" s="514" t="s">
        <v>324</v>
      </c>
      <c r="D43" s="515" t="s">
        <v>1269</v>
      </c>
      <c r="E43" s="515" t="str">
        <f>VLOOKUP(CO_indicators_list[[#This Row],[Indicator long numbering]],IndicNumbering[],5,FALSE)</f>
        <v>CC3.2.2</v>
      </c>
      <c r="F43" s="515" t="str">
        <f>CO_indicators_list[[#This Row],[Outcome or Output numbering]]</f>
        <v>Output 3.2</v>
      </c>
      <c r="G43" s="515" t="str">
        <f>VLOOKUP(CO_indicators_list[[#This Row],[Indicator long numbering]],IndicNumbering[],3,FALSE)</f>
        <v>3.2.2</v>
      </c>
      <c r="H43" s="514" t="str">
        <f t="shared" si="2"/>
        <v>3.2.2 - Percentage of youth beneficiaries and women of employment and entrepreneurship programmes integrated 
in the labour market within three years</v>
      </c>
      <c r="I43" s="518" t="str">
        <f t="shared" si="3"/>
        <v>Indicator 3.2.2 - Percentage of youth beneficiaries and women of employment and entrepreneurship programmes integrated 
in the labour market within three years</v>
      </c>
      <c r="J43" s="514"/>
      <c r="K43" s="514"/>
      <c r="L43" s="514"/>
    </row>
    <row r="44" spans="1:12">
      <c r="A44" s="514" t="s">
        <v>876</v>
      </c>
      <c r="B44" s="514" t="s">
        <v>203</v>
      </c>
      <c r="C44" s="514" t="s">
        <v>233</v>
      </c>
      <c r="D44" s="515" t="s">
        <v>1270</v>
      </c>
      <c r="E44" s="515" t="str">
        <f>VLOOKUP(CO_indicators_list[[#This Row],[Indicator long numbering]],IndicNumbering[],5,FALSE)</f>
        <v>CC3.3.1</v>
      </c>
      <c r="F44" s="515" t="str">
        <f>CO_indicators_list[[#This Row],[Outcome or Output numbering]]</f>
        <v>Output 3.3</v>
      </c>
      <c r="G44" s="515" t="str">
        <f>VLOOKUP(CO_indicators_list[[#This Row],[Indicator long numbering]],IndicNumbering[],3,FALSE)</f>
        <v>3.3.1</v>
      </c>
      <c r="H44" s="514" t="str">
        <f t="shared" si="2"/>
        <v xml:space="preserve">3.3.1 - Percentage of members of local development 
platforms that are young women and men 
</v>
      </c>
      <c r="I44" s="518" t="str">
        <f t="shared" si="3"/>
        <v xml:space="preserve">Indicator 3.3.1 - Percentage of members of local development 
platforms that are young women and men 
</v>
      </c>
      <c r="J44" s="514"/>
      <c r="K44" s="514"/>
      <c r="L44" s="514"/>
    </row>
    <row r="45" spans="1:12">
      <c r="A45" s="514" t="s">
        <v>876</v>
      </c>
      <c r="B45" s="514" t="s">
        <v>203</v>
      </c>
      <c r="C45" s="514" t="s">
        <v>325</v>
      </c>
      <c r="D45" s="515" t="s">
        <v>1271</v>
      </c>
      <c r="E45" s="515" t="str">
        <f>VLOOKUP(CO_indicators_list[[#This Row],[Indicator long numbering]],IndicNumbering[],5,FALSE)</f>
        <v>CC3.3.2</v>
      </c>
      <c r="F45" s="515" t="str">
        <f>CO_indicators_list[[#This Row],[Outcome or Output numbering]]</f>
        <v>Output 3.3</v>
      </c>
      <c r="G45" s="515" t="str">
        <f>VLOOKUP(CO_indicators_list[[#This Row],[Indicator long numbering]],IndicNumbering[],3,FALSE)</f>
        <v>3.3.2</v>
      </c>
      <c r="H45" s="514" t="str">
        <f t="shared" si="2"/>
        <v xml:space="preserve">3.3.2 - Number of elaborated territorial local economic development strategies that explicitly promote employment opportunities for youth and women </v>
      </c>
      <c r="I45" s="518" t="str">
        <f t="shared" si="3"/>
        <v xml:space="preserve">Indicator 3.3.2 - Number of elaborated territorial local economic development strategies that explicitly promote employment opportunities for youth and women </v>
      </c>
      <c r="J45" s="514"/>
      <c r="K45" s="514"/>
      <c r="L45" s="514"/>
    </row>
    <row r="46" spans="1:12">
      <c r="A46" s="514" t="s">
        <v>876</v>
      </c>
      <c r="B46" s="514" t="s">
        <v>202</v>
      </c>
      <c r="C46" s="514" t="s">
        <v>234</v>
      </c>
      <c r="D46" s="515" t="s">
        <v>1272</v>
      </c>
      <c r="E46" s="515" t="str">
        <f>VLOOKUP(CO_indicators_list[[#This Row],[Indicator long numbering]],IndicNumbering[],5,FALSE)</f>
        <v>CC3.4.1</v>
      </c>
      <c r="F46" s="515" t="str">
        <f>CO_indicators_list[[#This Row],[Outcome or Output numbering]]</f>
        <v>Output 3.4</v>
      </c>
      <c r="G46" s="515" t="str">
        <f>VLOOKUP(CO_indicators_list[[#This Row],[Indicator long numbering]],IndicNumbering[],3,FALSE)</f>
        <v>3.4.1</v>
      </c>
      <c r="H46" s="514" t="str">
        <f t="shared" si="2"/>
        <v>3.4.1 - Existence of a functional integrated system for monitoring and evaluating the social protection programme</v>
      </c>
      <c r="I46" s="518" t="str">
        <f t="shared" si="3"/>
        <v>Indicator 3.4.1 - Existence of a functional integrated system for monitoring and evaluating the social protection programme</v>
      </c>
      <c r="J46" s="514"/>
      <c r="K46" s="514"/>
      <c r="L46" s="514"/>
    </row>
    <row r="47" spans="1:12">
      <c r="A47" s="514" t="s">
        <v>876</v>
      </c>
      <c r="B47" s="514" t="s">
        <v>202</v>
      </c>
      <c r="C47" s="514" t="s">
        <v>326</v>
      </c>
      <c r="D47" s="515" t="s">
        <v>1273</v>
      </c>
      <c r="E47" s="515" t="str">
        <f>VLOOKUP(CO_indicators_list[[#This Row],[Indicator long numbering]],IndicNumbering[],5,FALSE)</f>
        <v>CC3.4.2</v>
      </c>
      <c r="F47" s="515" t="str">
        <f>CO_indicators_list[[#This Row],[Outcome or Output numbering]]</f>
        <v>Output 3.4</v>
      </c>
      <c r="G47" s="515" t="str">
        <f>VLOOKUP(CO_indicators_list[[#This Row],[Indicator long numbering]],IndicNumbering[],3,FALSE)</f>
        <v>3.4.2</v>
      </c>
      <c r="H47" s="514" t="str">
        <f t="shared" si="2"/>
        <v>3.4.2 - Extent to which policy and institutional reforms increase access to social protection targeting the poor at municipal level (disaggregated by sex, rural and urban)</v>
      </c>
      <c r="I47" s="518" t="str">
        <f t="shared" si="3"/>
        <v>Indicator 3.4.2 - Extent to which policy and institutional reforms increase access to social protection targeting the poor at municipal level (disaggregated by sex, rural and urban)</v>
      </c>
      <c r="J47" s="514"/>
      <c r="K47" s="514"/>
      <c r="L47" s="514"/>
    </row>
    <row r="48" spans="1:12">
      <c r="A48" s="514" t="s">
        <v>876</v>
      </c>
      <c r="B48" s="519" t="s">
        <v>243</v>
      </c>
      <c r="C48" s="514" t="s">
        <v>268</v>
      </c>
      <c r="D48" s="515" t="s">
        <v>1244</v>
      </c>
      <c r="E48" s="515" t="str">
        <f>VLOOKUP(CO_indicators_list[[#This Row],[Indicator long numbering]],IndicNumbering[],5,FALSE)</f>
        <v>D4.1</v>
      </c>
      <c r="F48" s="515" t="str">
        <f>CO_indicators_list[[#This Row],[Outcome or Output numbering]]</f>
        <v>Outcome 4</v>
      </c>
      <c r="G48" s="515" t="str">
        <f>VLOOKUP(CO_indicators_list[[#This Row],[Indicator long numbering]],IndicNumbering[],3,FALSE)</f>
        <v>4.1</v>
      </c>
      <c r="H48" s="514" t="str">
        <f t="shared" si="2"/>
        <v>4.1 - Number of national and local government programmes elaborated and implemented with results-based management approach</v>
      </c>
      <c r="I48" s="518" t="str">
        <f t="shared" si="3"/>
        <v>Indicator 4.1 - Number of national and local government programmes elaborated and implemented with results-based management approach</v>
      </c>
      <c r="J48" s="514"/>
      <c r="K48" s="514"/>
      <c r="L48" s="514"/>
    </row>
    <row r="49" spans="1:12">
      <c r="A49" s="514" t="s">
        <v>876</v>
      </c>
      <c r="B49" s="519" t="s">
        <v>243</v>
      </c>
      <c r="C49" s="514" t="s">
        <v>269</v>
      </c>
      <c r="D49" s="515" t="s">
        <v>1245</v>
      </c>
      <c r="E49" s="515" t="str">
        <f>VLOOKUP(CO_indicators_list[[#This Row],[Indicator long numbering]],IndicNumbering[],5,FALSE)</f>
        <v>D4.2</v>
      </c>
      <c r="F49" s="515" t="str">
        <f>CO_indicators_list[[#This Row],[Outcome or Output numbering]]</f>
        <v>Outcome 4</v>
      </c>
      <c r="G49" s="515" t="str">
        <f>VLOOKUP(CO_indicators_list[[#This Row],[Indicator long numbering]],IndicNumbering[],3,FALSE)</f>
        <v>4.2</v>
      </c>
      <c r="H49" s="514" t="str">
        <f t="shared" si="2"/>
        <v xml:space="preserve">4.2 - Percentage of gendersensitive local and national budget lines </v>
      </c>
      <c r="I49" s="518" t="str">
        <f t="shared" si="3"/>
        <v xml:space="preserve">Indicator 4.2 - Percentage of gendersensitive local and national budget lines </v>
      </c>
      <c r="J49" s="514"/>
      <c r="K49" s="514"/>
      <c r="L49" s="514"/>
    </row>
    <row r="50" spans="1:12">
      <c r="A50" s="514" t="s">
        <v>876</v>
      </c>
      <c r="B50" s="519" t="s">
        <v>243</v>
      </c>
      <c r="C50" s="514" t="s">
        <v>270</v>
      </c>
      <c r="D50" s="515" t="s">
        <v>1246</v>
      </c>
      <c r="E50" s="515" t="str">
        <f>VLOOKUP(CO_indicators_list[[#This Row],[Indicator long numbering]],IndicNumbering[],5,FALSE)</f>
        <v>D4.3</v>
      </c>
      <c r="F50" s="515" t="str">
        <f>CO_indicators_list[[#This Row],[Outcome or Output numbering]]</f>
        <v>Outcome 4</v>
      </c>
      <c r="G50" s="515" t="str">
        <f>VLOOKUP(CO_indicators_list[[#This Row],[Indicator long numbering]],IndicNumbering[],3,FALSE)</f>
        <v>4.3</v>
      </c>
      <c r="H50" s="514" t="str">
        <f t="shared" si="2"/>
        <v>4.3 - Percentage of women elected to parliament and local government</v>
      </c>
      <c r="I50" s="518" t="str">
        <f t="shared" si="3"/>
        <v>Indicator 4.3 - Percentage of women elected to parliament and local government</v>
      </c>
      <c r="J50" s="514"/>
      <c r="K50" s="514"/>
      <c r="L50" s="514"/>
    </row>
    <row r="51" spans="1:12">
      <c r="A51" s="514" t="s">
        <v>876</v>
      </c>
      <c r="B51" s="519" t="s">
        <v>243</v>
      </c>
      <c r="C51" s="514" t="s">
        <v>271</v>
      </c>
      <c r="D51" s="515" t="s">
        <v>1247</v>
      </c>
      <c r="E51" s="515" t="str">
        <f>VLOOKUP(CO_indicators_list[[#This Row],[Indicator long numbering]],IndicNumbering[],5,FALSE)</f>
        <v>D4.4</v>
      </c>
      <c r="F51" s="515" t="str">
        <f>CO_indicators_list[[#This Row],[Outcome or Output numbering]]</f>
        <v>Outcome 4</v>
      </c>
      <c r="G51" s="515" t="str">
        <f>VLOOKUP(CO_indicators_list[[#This Row],[Indicator long numbering]],IndicNumbering[],3,FALSE)</f>
        <v>4.4</v>
      </c>
      <c r="H51" s="514" t="str">
        <f t="shared" si="2"/>
        <v>4.4 - Number of functional participation mechanisms for identification of priorities or public policies at national and local levels</v>
      </c>
      <c r="I51" s="518" t="str">
        <f t="shared" si="3"/>
        <v>Indicator 4.4 - Number of functional participation mechanisms for identification of priorities or public policies at national and local levels</v>
      </c>
      <c r="J51" s="514"/>
      <c r="K51" s="514"/>
      <c r="L51" s="514"/>
    </row>
    <row r="52" spans="1:12">
      <c r="A52" s="514" t="s">
        <v>876</v>
      </c>
      <c r="B52" s="519" t="s">
        <v>243</v>
      </c>
      <c r="C52" s="514" t="s">
        <v>272</v>
      </c>
      <c r="D52" s="515" t="s">
        <v>1248</v>
      </c>
      <c r="E52" s="515" t="str">
        <f>VLOOKUP(CO_indicators_list[[#This Row],[Indicator long numbering]],IndicNumbering[],5,FALSE)</f>
        <v>D4.5</v>
      </c>
      <c r="F52" s="515" t="str">
        <f>CO_indicators_list[[#This Row],[Outcome or Output numbering]]</f>
        <v>Outcome 4</v>
      </c>
      <c r="G52" s="515" t="str">
        <f>VLOOKUP(CO_indicators_list[[#This Row],[Indicator long numbering]],IndicNumbering[],3,FALSE)</f>
        <v>4.5</v>
      </c>
      <c r="H52" s="514" t="str">
        <f t="shared" si="2"/>
        <v xml:space="preserve">4.5 - Functionality of a Resource Mobilization and Partnership Development mechanism </v>
      </c>
      <c r="I52" s="518" t="str">
        <f t="shared" si="3"/>
        <v xml:space="preserve">Indicator 4.5 - Functionality of a Resource Mobilization and Partnership Development mechanism </v>
      </c>
      <c r="J52" s="514"/>
      <c r="K52" s="514"/>
      <c r="L52" s="514"/>
    </row>
    <row r="53" spans="1:12">
      <c r="A53" s="514" t="s">
        <v>876</v>
      </c>
      <c r="B53" s="519" t="s">
        <v>243</v>
      </c>
      <c r="C53" s="514" t="s">
        <v>273</v>
      </c>
      <c r="D53" s="515" t="s">
        <v>1249</v>
      </c>
      <c r="E53" s="515" t="str">
        <f>VLOOKUP(CO_indicators_list[[#This Row],[Indicator long numbering]],IndicNumbering[],5,FALSE)</f>
        <v>D4.6</v>
      </c>
      <c r="F53" s="515" t="str">
        <f>CO_indicators_list[[#This Row],[Outcome or Output numbering]]</f>
        <v>Outcome 4</v>
      </c>
      <c r="G53" s="515" t="str">
        <f>VLOOKUP(CO_indicators_list[[#This Row],[Indicator long numbering]],IndicNumbering[],3,FALSE)</f>
        <v>4.6</v>
      </c>
      <c r="H53" s="514" t="str">
        <f t="shared" si="2"/>
        <v>4.6 - Number of formal, signed partnership agreements (SouthSouth, triangular)</v>
      </c>
      <c r="I53" s="518" t="str">
        <f t="shared" si="3"/>
        <v>Indicator 4.6 - Number of formal, signed partnership agreements (SouthSouth, triangular)</v>
      </c>
      <c r="J53" s="514"/>
      <c r="K53" s="514"/>
      <c r="L53" s="514"/>
    </row>
    <row r="54" spans="1:12">
      <c r="A54" s="514" t="s">
        <v>876</v>
      </c>
      <c r="B54" s="519" t="s">
        <v>243</v>
      </c>
      <c r="C54" s="525" t="s">
        <v>1252</v>
      </c>
      <c r="D54" s="515" t="s">
        <v>1250</v>
      </c>
      <c r="E54" s="515" t="str">
        <f>VLOOKUP(CO_indicators_list[[#This Row],[Indicator long numbering]],IndicNumbering[],5,FALSE)</f>
        <v>D4.7</v>
      </c>
      <c r="F54" s="515" t="str">
        <f>CO_indicators_list[[#This Row],[Outcome or Output numbering]]</f>
        <v>Outcome 4</v>
      </c>
      <c r="G54" s="515" t="str">
        <f>VLOOKUP(CO_indicators_list[[#This Row],[Indicator long numbering]],IndicNumbering[],3,FALSE)</f>
        <v>4.7</v>
      </c>
      <c r="H54" s="514" t="str">
        <f t="shared" si="2"/>
        <v xml:space="preserve">4.7 - Number of CSOs that participate in the formulation and monitoring of development plans, budgets and public policies </v>
      </c>
      <c r="I54" s="518" t="str">
        <f t="shared" si="3"/>
        <v xml:space="preserve">Indicator 4.7 - Number of CSOs that participate in the formulation and monitoring of development plans, budgets and public policies </v>
      </c>
      <c r="J54" s="514"/>
      <c r="K54" s="514"/>
      <c r="L54" s="514"/>
    </row>
    <row r="55" spans="1:12">
      <c r="A55" s="514" t="s">
        <v>876</v>
      </c>
      <c r="B55" s="519" t="s">
        <v>243</v>
      </c>
      <c r="C55" s="525" t="s">
        <v>1253</v>
      </c>
      <c r="D55" s="515" t="s">
        <v>1251</v>
      </c>
      <c r="E55" s="515" t="str">
        <f>VLOOKUP(CO_indicators_list[[#This Row],[Indicator long numbering]],IndicNumbering[],5,FALSE)</f>
        <v>D4.8</v>
      </c>
      <c r="F55" s="515" t="str">
        <f>CO_indicators_list[[#This Row],[Outcome or Output numbering]]</f>
        <v>Outcome 4</v>
      </c>
      <c r="G55" s="515" t="str">
        <f>VLOOKUP(CO_indicators_list[[#This Row],[Indicator long numbering]],IndicNumbering[],3,FALSE)</f>
        <v>4.8</v>
      </c>
      <c r="H55" s="514" t="str">
        <f t="shared" si="2"/>
        <v>4.8 - Number of national SDGs progress reports submitted</v>
      </c>
      <c r="I55" s="518" t="str">
        <f t="shared" si="3"/>
        <v>Indicator 4.8 - Number of national SDGs progress reports submitted</v>
      </c>
      <c r="J55" s="514"/>
      <c r="K55" s="514"/>
      <c r="L55" s="514"/>
    </row>
    <row r="56" spans="1:12">
      <c r="A56" s="514" t="s">
        <v>876</v>
      </c>
      <c r="B56" s="514" t="s">
        <v>248</v>
      </c>
      <c r="C56" s="514" t="s">
        <v>337</v>
      </c>
      <c r="D56" s="515" t="s">
        <v>1274</v>
      </c>
      <c r="E56" s="515" t="str">
        <f>VLOOKUP(CO_indicators_list[[#This Row],[Indicator long numbering]],IndicNumbering[],5,FALSE)</f>
        <v>DD4.1.1</v>
      </c>
      <c r="F56" s="515" t="str">
        <f>CO_indicators_list[[#This Row],[Outcome or Output numbering]]</f>
        <v>Output 4.1</v>
      </c>
      <c r="G56" s="515" t="str">
        <f>VLOOKUP(CO_indicators_list[[#This Row],[Indicator long numbering]],IndicNumbering[],3,FALSE)</f>
        <v>4.1.1</v>
      </c>
      <c r="H56" s="514" t="str">
        <f t="shared" si="2"/>
        <v>4.1.1 - Extent to which women’s groups and youth groups have strengthened capacity to engage in critical development issues</v>
      </c>
      <c r="I56" s="518" t="str">
        <f t="shared" si="3"/>
        <v>Indicator 4.1.1 - Extent to which women’s groups and youth groups have strengthened capacity to engage in critical development issues</v>
      </c>
      <c r="J56" s="514"/>
      <c r="K56" s="514"/>
      <c r="L56" s="514"/>
    </row>
    <row r="57" spans="1:12">
      <c r="A57" s="514" t="s">
        <v>876</v>
      </c>
      <c r="B57" s="514" t="s">
        <v>248</v>
      </c>
      <c r="C57" s="514" t="s">
        <v>343</v>
      </c>
      <c r="D57" s="515" t="s">
        <v>1275</v>
      </c>
      <c r="E57" s="515" t="str">
        <f>VLOOKUP(CO_indicators_list[[#This Row],[Indicator long numbering]],IndicNumbering[],5,FALSE)</f>
        <v>DD4.1.2</v>
      </c>
      <c r="F57" s="515" t="str">
        <f>CO_indicators_list[[#This Row],[Outcome or Output numbering]]</f>
        <v>Output 4.1</v>
      </c>
      <c r="G57" s="515" t="str">
        <f>VLOOKUP(CO_indicators_list[[#This Row],[Indicator long numbering]],IndicNumbering[],3,FALSE)</f>
        <v>4.1.2</v>
      </c>
      <c r="H57" s="514" t="str">
        <f t="shared" si="2"/>
        <v>4.1.2 - Number of girls and boys leading within civic engagement initiatives at national or local level in the context of the sustainable development goals.</v>
      </c>
      <c r="I57" s="518" t="str">
        <f t="shared" si="3"/>
        <v>Indicator 4.1.2 - Number of girls and boys leading within civic engagement initiatives at national or local level in the context of the sustainable development goals.</v>
      </c>
      <c r="J57" s="514"/>
      <c r="K57" s="514"/>
      <c r="L57" s="514"/>
    </row>
    <row r="58" spans="1:12">
      <c r="A58" s="514" t="s">
        <v>876</v>
      </c>
      <c r="B58" s="514" t="s">
        <v>248</v>
      </c>
      <c r="C58" s="514" t="s">
        <v>349</v>
      </c>
      <c r="D58" s="515" t="s">
        <v>1276</v>
      </c>
      <c r="E58" s="515" t="str">
        <f>VLOOKUP(CO_indicators_list[[#This Row],[Indicator long numbering]],IndicNumbering[],5,FALSE)</f>
        <v>DD4.1.3</v>
      </c>
      <c r="F58" s="515" t="str">
        <f>CO_indicators_list[[#This Row],[Outcome or Output numbering]]</f>
        <v>Output 4.1</v>
      </c>
      <c r="G58" s="515" t="str">
        <f>VLOOKUP(CO_indicators_list[[#This Row],[Indicator long numbering]],IndicNumbering[],3,FALSE)</f>
        <v>4.1.3</v>
      </c>
      <c r="H58" s="514" t="str">
        <f t="shared" si="2"/>
        <v xml:space="preserve">4.1.3 - Number of mechanisms at national and local levels that facilitate the participation of young people and 
adolescents in decision-making processes 
</v>
      </c>
      <c r="I58" s="518" t="str">
        <f t="shared" si="3"/>
        <v xml:space="preserve">Indicator 4.1.3 - Number of mechanisms at national and local levels that facilitate the participation of young people and 
adolescents in decision-making processes 
</v>
      </c>
      <c r="J58" s="514"/>
      <c r="K58" s="514"/>
      <c r="L58" s="514"/>
    </row>
    <row r="59" spans="1:12">
      <c r="A59" s="514" t="s">
        <v>876</v>
      </c>
      <c r="B59" s="514" t="s">
        <v>249</v>
      </c>
      <c r="C59" s="514" t="s">
        <v>338</v>
      </c>
      <c r="D59" s="515" t="s">
        <v>1277</v>
      </c>
      <c r="E59" s="515" t="str">
        <f>VLOOKUP(CO_indicators_list[[#This Row],[Indicator long numbering]],IndicNumbering[],5,FALSE)</f>
        <v>DD4.2.1</v>
      </c>
      <c r="F59" s="515" t="str">
        <f>CO_indicators_list[[#This Row],[Outcome or Output numbering]]</f>
        <v>Output 4.2</v>
      </c>
      <c r="G59" s="515" t="str">
        <f>VLOOKUP(CO_indicators_list[[#This Row],[Indicator long numbering]],IndicNumbering[],3,FALSE)</f>
        <v>4.2.1</v>
      </c>
      <c r="H59" s="514" t="str">
        <f t="shared" si="2"/>
        <v>4.2.1 - Number of national and municipal reports that use updated and disaggregated data to monitor progress on sustainable development targets</v>
      </c>
      <c r="I59" s="518" t="str">
        <f t="shared" si="3"/>
        <v>Indicator 4.2.1 - Number of national and municipal reports that use updated and disaggregated data to monitor progress on sustainable development targets</v>
      </c>
      <c r="J59" s="514"/>
      <c r="K59" s="514"/>
      <c r="L59" s="514"/>
    </row>
    <row r="60" spans="1:12">
      <c r="A60" s="514" t="s">
        <v>876</v>
      </c>
      <c r="B60" s="514" t="s">
        <v>249</v>
      </c>
      <c r="C60" s="514" t="s">
        <v>344</v>
      </c>
      <c r="D60" s="515" t="s">
        <v>1278</v>
      </c>
      <c r="E60" s="515" t="str">
        <f>VLOOKUP(CO_indicators_list[[#This Row],[Indicator long numbering]],IndicNumbering[],5,FALSE)</f>
        <v>DD4.2.2</v>
      </c>
      <c r="F60" s="515" t="str">
        <f>CO_indicators_list[[#This Row],[Outcome or Output numbering]]</f>
        <v>Output 4.2</v>
      </c>
      <c r="G60" s="515" t="str">
        <f>VLOOKUP(CO_indicators_list[[#This Row],[Indicator long numbering]],IndicNumbering[],3,FALSE)</f>
        <v>4.2.2</v>
      </c>
      <c r="H60" s="514" t="str">
        <f t="shared" si="2"/>
        <v>4.2.2 - Number of national and selected sectoral development plans integrating population considerations and the demographic dividend</v>
      </c>
      <c r="I60" s="518" t="str">
        <f t="shared" si="3"/>
        <v>Indicator 4.2.2 - Number of national and selected sectoral development plans integrating population considerations and the demographic dividend</v>
      </c>
      <c r="J60" s="514"/>
      <c r="K60" s="514"/>
      <c r="L60" s="514"/>
    </row>
    <row r="61" spans="1:12">
      <c r="A61" s="514" t="s">
        <v>876</v>
      </c>
      <c r="B61" s="514" t="s">
        <v>249</v>
      </c>
      <c r="C61" s="514" t="s">
        <v>350</v>
      </c>
      <c r="D61" s="515" t="s">
        <v>1279</v>
      </c>
      <c r="E61" s="515" t="str">
        <f>VLOOKUP(CO_indicators_list[[#This Row],[Indicator long numbering]],IndicNumbering[],5,FALSE)</f>
        <v>DD4.2.3</v>
      </c>
      <c r="F61" s="515" t="str">
        <f>CO_indicators_list[[#This Row],[Outcome or Output numbering]]</f>
        <v>Output 4.2</v>
      </c>
      <c r="G61" s="515" t="str">
        <f>VLOOKUP(CO_indicators_list[[#This Row],[Indicator long numbering]],IndicNumbering[],3,FALSE)</f>
        <v>4.2.3</v>
      </c>
      <c r="H61" s="514" t="str">
        <f t="shared" si="2"/>
        <v>4.2.3 - Number of selected sector plans that integrate childsensitive indicators and targets</v>
      </c>
      <c r="I61" s="518" t="str">
        <f t="shared" si="3"/>
        <v>Indicator 4.2.3 - Number of selected sector plans that integrate childsensitive indicators and targets</v>
      </c>
      <c r="J61" s="514"/>
      <c r="K61" s="514"/>
      <c r="L61" s="514"/>
    </row>
    <row r="62" spans="1:12">
      <c r="A62" s="514" t="s">
        <v>876</v>
      </c>
      <c r="B62" s="514" t="s">
        <v>250</v>
      </c>
      <c r="C62" s="514" t="s">
        <v>339</v>
      </c>
      <c r="D62" s="515" t="s">
        <v>1280</v>
      </c>
      <c r="E62" s="515" t="str">
        <f>VLOOKUP(CO_indicators_list[[#This Row],[Indicator long numbering]],IndicNumbering[],5,FALSE)</f>
        <v>DD4.3.1</v>
      </c>
      <c r="F62" s="515" t="str">
        <f>CO_indicators_list[[#This Row],[Outcome or Output numbering]]</f>
        <v>Output 4.3</v>
      </c>
      <c r="G62" s="515" t="str">
        <f>VLOOKUP(CO_indicators_list[[#This Row],[Indicator long numbering]],IndicNumbering[],3,FALSE)</f>
        <v>4.3.1</v>
      </c>
      <c r="H62" s="514" t="str">
        <f t="shared" si="2"/>
        <v xml:space="preserve">4.3.1 - Extent to which the sustainable development financing strategy with related coordination tools is elaborated </v>
      </c>
      <c r="I62" s="518" t="str">
        <f t="shared" si="3"/>
        <v xml:space="preserve">Indicator 4.3.1 - Extent to which the sustainable development financing strategy with related coordination tools is elaborated </v>
      </c>
      <c r="J62" s="514"/>
      <c r="K62" s="514"/>
      <c r="L62" s="514"/>
    </row>
    <row r="63" spans="1:12">
      <c r="A63" s="514" t="s">
        <v>876</v>
      </c>
      <c r="B63" s="514" t="s">
        <v>250</v>
      </c>
      <c r="C63" s="514" t="s">
        <v>345</v>
      </c>
      <c r="D63" s="515" t="s">
        <v>1281</v>
      </c>
      <c r="E63" s="515" t="str">
        <f>VLOOKUP(CO_indicators_list[[#This Row],[Indicator long numbering]],IndicNumbering[],5,FALSE)</f>
        <v>DD4.3.2</v>
      </c>
      <c r="F63" s="515" t="str">
        <f>CO_indicators_list[[#This Row],[Outcome or Output numbering]]</f>
        <v>Output 4.3</v>
      </c>
      <c r="G63" s="515" t="str">
        <f>VLOOKUP(CO_indicators_list[[#This Row],[Indicator long numbering]],IndicNumbering[],3,FALSE)</f>
        <v>4.3.2</v>
      </c>
      <c r="H63" s="514" t="str">
        <f t="shared" si="2"/>
        <v xml:space="preserve">4.3.2 - Number of new partnerships accessed to support the realization of children´s rights in Agenda 2030 </v>
      </c>
      <c r="I63" s="518" t="str">
        <f t="shared" si="3"/>
        <v xml:space="preserve">Indicator 4.3.2 - Number of new partnerships accessed to support the realization of children´s rights in Agenda 2030 </v>
      </c>
      <c r="J63" s="514"/>
      <c r="K63" s="514"/>
      <c r="L63" s="514"/>
    </row>
    <row r="64" spans="1:12">
      <c r="A64" s="514" t="s">
        <v>876</v>
      </c>
      <c r="B64" s="514" t="s">
        <v>250</v>
      </c>
      <c r="C64" s="514" t="s">
        <v>351</v>
      </c>
      <c r="D64" s="515" t="s">
        <v>1282</v>
      </c>
      <c r="E64" s="515" t="str">
        <f>VLOOKUP(CO_indicators_list[[#This Row],[Indicator long numbering]],IndicNumbering[],5,FALSE)</f>
        <v>DD4.3.3</v>
      </c>
      <c r="F64" s="515" t="str">
        <f>CO_indicators_list[[#This Row],[Outcome or Output numbering]]</f>
        <v>Output 4.3</v>
      </c>
      <c r="G64" s="515" t="str">
        <f>VLOOKUP(CO_indicators_list[[#This Row],[Indicator long numbering]],IndicNumbering[],3,FALSE)</f>
        <v>4.3.3</v>
      </c>
      <c r="H64" s="514" t="str">
        <f t="shared" si="2"/>
        <v xml:space="preserve">4.3.3 - Number of new technical and financial partnership accessed to support national implementation of the ICPD 
areas in the context of Agenda 2030 
</v>
      </c>
      <c r="I64" s="518" t="str">
        <f t="shared" si="3"/>
        <v xml:space="preserve">Indicator 4.3.3 - Number of new technical and financial partnership accessed to support national implementation of the ICPD 
areas in the context of Agenda 2030 
</v>
      </c>
      <c r="J64" s="514"/>
      <c r="K64" s="514"/>
      <c r="L64" s="514"/>
    </row>
    <row r="65" spans="1:12">
      <c r="A65" s="514" t="s">
        <v>876</v>
      </c>
      <c r="B65" s="519" t="s">
        <v>244</v>
      </c>
      <c r="C65" s="514" t="s">
        <v>274</v>
      </c>
      <c r="D65" s="515" t="s">
        <v>1254</v>
      </c>
      <c r="E65" s="515" t="str">
        <f>VLOOKUP(CO_indicators_list[[#This Row],[Indicator long numbering]],IndicNumbering[],5,FALSE)</f>
        <v>E5.1</v>
      </c>
      <c r="F65" s="515" t="str">
        <f>CO_indicators_list[[#This Row],[Outcome or Output numbering]]</f>
        <v>Outcome 5</v>
      </c>
      <c r="G65" s="515" t="str">
        <f>VLOOKUP(CO_indicators_list[[#This Row],[Indicator long numbering]],IndicNumbering[],3,FALSE)</f>
        <v>5.1</v>
      </c>
      <c r="H65" s="514" t="str">
        <f t="shared" si="2"/>
        <v xml:space="preserve">5.1 - Proportion of women and girls who are victims of gender-based violence (by age/area of residence) </v>
      </c>
      <c r="I65" s="518" t="str">
        <f t="shared" si="3"/>
        <v xml:space="preserve">Indicator 5.1 - Proportion of women and girls who are victims of gender-based violence (by age/area of residence) </v>
      </c>
      <c r="J65" s="514"/>
      <c r="K65" s="514"/>
      <c r="L65" s="514"/>
    </row>
    <row r="66" spans="1:12">
      <c r="A66" s="514" t="s">
        <v>876</v>
      </c>
      <c r="B66" s="519" t="s">
        <v>244</v>
      </c>
      <c r="C66" s="514" t="s">
        <v>275</v>
      </c>
      <c r="D66" s="515" t="s">
        <v>1255</v>
      </c>
      <c r="E66" s="515" t="str">
        <f>VLOOKUP(CO_indicators_list[[#This Row],[Indicator long numbering]],IndicNumbering[],5,FALSE)</f>
        <v>E5.2</v>
      </c>
      <c r="F66" s="515" t="str">
        <f>CO_indicators_list[[#This Row],[Outcome or Output numbering]]</f>
        <v>Outcome 5</v>
      </c>
      <c r="G66" s="515" t="str">
        <f>VLOOKUP(CO_indicators_list[[#This Row],[Indicator long numbering]],IndicNumbering[],3,FALSE)</f>
        <v>5.2</v>
      </c>
      <c r="H66" s="514" t="str">
        <f t="shared" si="2"/>
        <v xml:space="preserve">5.2 - Percentage of universal periodic review (UPR) recommendations implemented </v>
      </c>
      <c r="I66" s="518" t="str">
        <f t="shared" si="3"/>
        <v xml:space="preserve">Indicator 5.2 - Percentage of universal periodic review (UPR) recommendations implemented </v>
      </c>
      <c r="J66" s="514"/>
      <c r="K66" s="514"/>
      <c r="L66" s="514"/>
    </row>
    <row r="67" spans="1:12">
      <c r="A67" s="514" t="s">
        <v>876</v>
      </c>
      <c r="B67" s="519" t="s">
        <v>244</v>
      </c>
      <c r="C67" s="514" t="s">
        <v>276</v>
      </c>
      <c r="D67" s="515" t="s">
        <v>1256</v>
      </c>
      <c r="E67" s="515" t="str">
        <f>VLOOKUP(CO_indicators_list[[#This Row],[Indicator long numbering]],IndicNumbering[],5,FALSE)</f>
        <v>E5.3</v>
      </c>
      <c r="F67" s="515" t="str">
        <f>CO_indicators_list[[#This Row],[Outcome or Output numbering]]</f>
        <v>Outcome 5</v>
      </c>
      <c r="G67" s="515" t="str">
        <f>VLOOKUP(CO_indicators_list[[#This Row],[Indicator long numbering]],IndicNumbering[],3,FALSE)</f>
        <v>5.3</v>
      </c>
      <c r="H67" s="514" t="str">
        <f t="shared" si="2"/>
        <v>5.3 - Percentage of court cases with free legal support</v>
      </c>
      <c r="I67" s="518" t="str">
        <f t="shared" si="3"/>
        <v>Indicator 5.3 - Percentage of court cases with free legal support</v>
      </c>
      <c r="J67" s="514"/>
      <c r="K67" s="514"/>
      <c r="L67" s="514"/>
    </row>
    <row r="68" spans="1:12" s="82" customFormat="1">
      <c r="A68" s="514" t="s">
        <v>876</v>
      </c>
      <c r="B68" s="514" t="s">
        <v>252</v>
      </c>
      <c r="C68" s="514" t="s">
        <v>357</v>
      </c>
      <c r="D68" s="515" t="s">
        <v>1283</v>
      </c>
      <c r="E68" s="515" t="str">
        <f>VLOOKUP(CO_indicators_list[[#This Row],[Indicator long numbering]],IndicNumbering[],5,FALSE)</f>
        <v>EE5.1.1</v>
      </c>
      <c r="F68" s="515" t="str">
        <f>CO_indicators_list[[#This Row],[Outcome or Output numbering]]</f>
        <v>Output 5.1</v>
      </c>
      <c r="G68" s="515" t="str">
        <f>VLOOKUP(CO_indicators_list[[#This Row],[Indicator long numbering]],IndicNumbering[],3,FALSE)</f>
        <v>5.1.1</v>
      </c>
      <c r="H68" s="514" t="str">
        <f t="shared" si="2"/>
        <v>5.1.1 - Number of municipalities that undertake genderresponsive planning and monitoring of service delivery</v>
      </c>
      <c r="I68" s="518" t="str">
        <f t="shared" si="3"/>
        <v>Indicator 5.1.1 - Number of municipalities that undertake genderresponsive planning and monitoring of service delivery</v>
      </c>
      <c r="J68" s="514"/>
      <c r="K68" s="514"/>
      <c r="L68" s="514"/>
    </row>
    <row r="69" spans="1:12" s="82" customFormat="1">
      <c r="A69" s="514" t="s">
        <v>876</v>
      </c>
      <c r="B69" s="514" t="s">
        <v>252</v>
      </c>
      <c r="C69" s="514" t="s">
        <v>363</v>
      </c>
      <c r="D69" s="515" t="s">
        <v>1284</v>
      </c>
      <c r="E69" s="515" t="str">
        <f>VLOOKUP(CO_indicators_list[[#This Row],[Indicator long numbering]],IndicNumbering[],5,FALSE)</f>
        <v>EE5.1.2</v>
      </c>
      <c r="F69" s="515" t="str">
        <f>CO_indicators_list[[#This Row],[Outcome or Output numbering]]</f>
        <v>Output 5.1</v>
      </c>
      <c r="G69" s="515" t="str">
        <f>VLOOKUP(CO_indicators_list[[#This Row],[Indicator long numbering]],IndicNumbering[],3,FALSE)</f>
        <v>5.1.2</v>
      </c>
      <c r="H69" s="514" t="str">
        <f t="shared" si="2"/>
        <v xml:space="preserve">5.1.2 - Percentage of health and education professionals and police with competencies on GBV prevention and response  </v>
      </c>
      <c r="I69" s="518" t="str">
        <f t="shared" si="3"/>
        <v xml:space="preserve">Indicator 5.1.2 - Percentage of health and education professionals and police with competencies on GBV prevention and response  </v>
      </c>
      <c r="J69" s="514"/>
      <c r="K69" s="514"/>
      <c r="L69" s="514"/>
    </row>
    <row r="70" spans="1:12" s="82" customFormat="1">
      <c r="A70" s="514" t="s">
        <v>876</v>
      </c>
      <c r="B70" s="514" t="s">
        <v>252</v>
      </c>
      <c r="C70" s="514" t="s">
        <v>369</v>
      </c>
      <c r="D70" s="515" t="s">
        <v>1285</v>
      </c>
      <c r="E70" s="515" t="str">
        <f>VLOOKUP(CO_indicators_list[[#This Row],[Indicator long numbering]],IndicNumbering[],5,FALSE)</f>
        <v>EE5.1.3</v>
      </c>
      <c r="F70" s="515" t="str">
        <f>CO_indicators_list[[#This Row],[Outcome or Output numbering]]</f>
        <v>Output 5.1</v>
      </c>
      <c r="G70" s="515" t="str">
        <f>VLOOKUP(CO_indicators_list[[#This Row],[Indicator long numbering]],IndicNumbering[],3,FALSE)</f>
        <v>5.1.3</v>
      </c>
      <c r="H70" s="514" t="str">
        <f t="shared" si="2"/>
        <v xml:space="preserve">5.1.3 - Number of community-based organizations capacitated with training and tools in C4D for behavioural change on gender stereotyping and discrimination affecting children and adolescents </v>
      </c>
      <c r="I70" s="518" t="str">
        <f t="shared" si="3"/>
        <v xml:space="preserve">Indicator 5.1.3 - Number of community-based organizations capacitated with training and tools in C4D for behavioural change on gender stereotyping and discrimination affecting children and adolescents </v>
      </c>
      <c r="J70" s="514"/>
      <c r="K70" s="514"/>
      <c r="L70" s="514"/>
    </row>
    <row r="71" spans="1:12" s="82" customFormat="1">
      <c r="A71" s="514" t="s">
        <v>876</v>
      </c>
      <c r="B71" s="514" t="s">
        <v>253</v>
      </c>
      <c r="C71" s="514" t="s">
        <v>358</v>
      </c>
      <c r="D71" s="515" t="s">
        <v>1286</v>
      </c>
      <c r="E71" s="515" t="str">
        <f>VLOOKUP(CO_indicators_list[[#This Row],[Indicator long numbering]],IndicNumbering[],5,FALSE)</f>
        <v>EE5.2.1</v>
      </c>
      <c r="F71" s="515" t="str">
        <f>CO_indicators_list[[#This Row],[Outcome or Output numbering]]</f>
        <v>Output 5.2</v>
      </c>
      <c r="G71" s="515" t="str">
        <f>VLOOKUP(CO_indicators_list[[#This Row],[Indicator long numbering]],IndicNumbering[],3,FALSE)</f>
        <v>5.2.1</v>
      </c>
      <c r="H71" s="514" t="str">
        <f t="shared" si="2"/>
        <v xml:space="preserve">5.2.1 - Number of institutions and interministerial mechanisms effectively monitoring UPR recommendations and reporting on human rights instruments </v>
      </c>
      <c r="I71" s="518" t="str">
        <f t="shared" si="3"/>
        <v xml:space="preserve">Indicator 5.2.1 - Number of institutions and interministerial mechanisms effectively monitoring UPR recommendations and reporting on human rights instruments </v>
      </c>
      <c r="J71" s="514"/>
      <c r="K71" s="514"/>
      <c r="L71" s="514"/>
    </row>
    <row r="72" spans="1:12" s="82" customFormat="1">
      <c r="A72" s="514" t="s">
        <v>876</v>
      </c>
      <c r="B72" s="514" t="s">
        <v>253</v>
      </c>
      <c r="C72" s="514" t="s">
        <v>364</v>
      </c>
      <c r="D72" s="515" t="s">
        <v>1287</v>
      </c>
      <c r="E72" s="515" t="str">
        <f>VLOOKUP(CO_indicators_list[[#This Row],[Indicator long numbering]],IndicNumbering[],5,FALSE)</f>
        <v>EE5.2.2</v>
      </c>
      <c r="F72" s="515" t="str">
        <f>CO_indicators_list[[#This Row],[Outcome or Output numbering]]</f>
        <v>Output 5.2</v>
      </c>
      <c r="G72" s="515" t="str">
        <f>VLOOKUP(CO_indicators_list[[#This Row],[Indicator long numbering]],IndicNumbering[],3,FALSE)</f>
        <v>5.2.2</v>
      </c>
      <c r="H72" s="514" t="str">
        <f t="shared" ref="H72:H103" si="4">CONCATENATE(G72," - ",D72)</f>
        <v xml:space="preserve">5.2.2 - Number of judicial institutions able to deliver free legal aid to vulnerable groups </v>
      </c>
      <c r="I72" s="518" t="str">
        <f t="shared" si="3"/>
        <v xml:space="preserve">Indicator 5.2.2 - Number of judicial institutions able to deliver free legal aid to vulnerable groups </v>
      </c>
      <c r="J72" s="514"/>
      <c r="K72" s="514"/>
      <c r="L72" s="514"/>
    </row>
    <row r="73" spans="1:12" s="82" customFormat="1">
      <c r="A73" s="514" t="s">
        <v>876</v>
      </c>
      <c r="B73" s="514" t="s">
        <v>253</v>
      </c>
      <c r="C73" s="514" t="s">
        <v>370</v>
      </c>
      <c r="D73" s="515" t="s">
        <v>1288</v>
      </c>
      <c r="E73" s="515" t="str">
        <f>VLOOKUP(CO_indicators_list[[#This Row],[Indicator long numbering]],IndicNumbering[],5,FALSE)</f>
        <v>EE5.2.3</v>
      </c>
      <c r="F73" s="515" t="str">
        <f>CO_indicators_list[[#This Row],[Outcome or Output numbering]]</f>
        <v>Output 5.2</v>
      </c>
      <c r="G73" s="515" t="str">
        <f>VLOOKUP(CO_indicators_list[[#This Row],[Indicator long numbering]],IndicNumbering[],3,FALSE)</f>
        <v>5.2.3</v>
      </c>
      <c r="H73" s="514" t="str">
        <f t="shared" si="4"/>
        <v xml:space="preserve">5.2.3 - Existence of an operational integrated child-sensitive 
justice case management information system 
</v>
      </c>
      <c r="I73" s="518" t="str">
        <f t="shared" si="3"/>
        <v xml:space="preserve">Indicator 5.2.3 - Existence of an operational integrated child-sensitive 
justice case management information system 
</v>
      </c>
      <c r="J73" s="514"/>
      <c r="K73" s="514"/>
      <c r="L73" s="514"/>
    </row>
    <row r="74" spans="1:12">
      <c r="A74" s="822"/>
      <c r="B74" s="822"/>
      <c r="C74" s="822"/>
      <c r="D74" s="823"/>
      <c r="E74" s="824"/>
      <c r="F74" s="825"/>
      <c r="G74" s="825"/>
      <c r="H74" s="825"/>
      <c r="I74" s="825"/>
      <c r="J74" s="822"/>
      <c r="K74" s="822"/>
      <c r="L74" s="822"/>
    </row>
    <row r="75" spans="1:12">
      <c r="A75" s="822"/>
      <c r="B75" s="822"/>
      <c r="C75" s="822"/>
      <c r="D75" s="823"/>
      <c r="E75" s="824"/>
      <c r="F75" s="825"/>
      <c r="G75" s="825"/>
      <c r="H75" s="825"/>
      <c r="I75" s="825"/>
      <c r="J75" s="822"/>
      <c r="K75" s="822"/>
      <c r="L75" s="822"/>
    </row>
    <row r="76" spans="1:12">
      <c r="A76" s="822"/>
      <c r="B76" s="822"/>
      <c r="C76" s="822"/>
      <c r="D76" s="823"/>
      <c r="E76" s="824"/>
      <c r="F76" s="825"/>
      <c r="G76" s="825"/>
      <c r="H76" s="825"/>
      <c r="I76" s="825"/>
      <c r="J76" s="822"/>
      <c r="K76" s="822"/>
      <c r="L76" s="822"/>
    </row>
    <row r="77" spans="1:12">
      <c r="A77" s="822"/>
      <c r="B77" s="822"/>
      <c r="C77" s="822"/>
      <c r="D77" s="823"/>
      <c r="E77" s="824"/>
      <c r="F77" s="825"/>
      <c r="G77" s="825"/>
      <c r="H77" s="825"/>
      <c r="I77" s="825"/>
      <c r="J77" s="822"/>
      <c r="K77" s="822"/>
      <c r="L77" s="822"/>
    </row>
    <row r="78" spans="1:12">
      <c r="A78" s="822"/>
      <c r="B78" s="822"/>
      <c r="C78" s="822"/>
      <c r="D78" s="823"/>
      <c r="E78" s="824"/>
      <c r="F78" s="825"/>
      <c r="G78" s="825"/>
      <c r="H78" s="825"/>
      <c r="I78" s="825"/>
      <c r="J78" s="822"/>
      <c r="K78" s="822"/>
      <c r="L78" s="822"/>
    </row>
    <row r="79" spans="1:12">
      <c r="A79" s="822"/>
      <c r="B79" s="822"/>
      <c r="C79" s="822"/>
      <c r="D79" s="823"/>
      <c r="E79" s="824"/>
      <c r="F79" s="825"/>
      <c r="G79" s="825"/>
      <c r="H79" s="825"/>
      <c r="I79" s="825"/>
      <c r="J79" s="822"/>
      <c r="K79" s="822"/>
      <c r="L79" s="822"/>
    </row>
    <row r="80" spans="1:12">
      <c r="A80" s="822"/>
      <c r="B80" s="822"/>
      <c r="C80" s="822"/>
      <c r="D80" s="823"/>
      <c r="E80" s="824"/>
      <c r="F80" s="825"/>
      <c r="G80" s="825"/>
      <c r="H80" s="825"/>
      <c r="I80" s="825"/>
      <c r="J80" s="822"/>
      <c r="K80" s="822"/>
      <c r="L80" s="822"/>
    </row>
    <row r="81" spans="1:12">
      <c r="A81" s="822"/>
      <c r="B81" s="822"/>
      <c r="C81" s="822"/>
      <c r="D81" s="823"/>
      <c r="E81" s="824"/>
      <c r="F81" s="825"/>
      <c r="G81" s="825"/>
      <c r="H81" s="825"/>
      <c r="I81" s="825"/>
      <c r="J81" s="822"/>
      <c r="K81" s="822"/>
      <c r="L81" s="822"/>
    </row>
    <row r="82" spans="1:12">
      <c r="A82" s="822"/>
      <c r="B82" s="822"/>
      <c r="C82" s="822"/>
      <c r="D82" s="823"/>
      <c r="E82" s="824"/>
      <c r="F82" s="825"/>
      <c r="G82" s="825"/>
      <c r="H82" s="825"/>
      <c r="I82" s="825"/>
      <c r="J82" s="822"/>
      <c r="K82" s="822"/>
      <c r="L82" s="822"/>
    </row>
    <row r="83" spans="1:12">
      <c r="A83" s="822"/>
      <c r="B83" s="822"/>
      <c r="C83" s="822"/>
      <c r="D83" s="823"/>
      <c r="E83" s="824"/>
      <c r="F83" s="825"/>
      <c r="G83" s="825"/>
      <c r="H83" s="825"/>
      <c r="I83" s="825"/>
      <c r="J83" s="822"/>
      <c r="K83" s="822"/>
      <c r="L83" s="822"/>
    </row>
    <row r="84" spans="1:12">
      <c r="A84" s="822"/>
      <c r="B84" s="822"/>
      <c r="C84" s="822"/>
      <c r="D84" s="823"/>
      <c r="E84" s="824"/>
      <c r="F84" s="825"/>
      <c r="G84" s="825"/>
      <c r="H84" s="825"/>
      <c r="I84" s="825"/>
      <c r="J84" s="822"/>
      <c r="K84" s="822"/>
      <c r="L84" s="822"/>
    </row>
    <row r="85" spans="1:12">
      <c r="A85" s="822"/>
      <c r="B85" s="822"/>
      <c r="C85" s="822"/>
      <c r="D85" s="823"/>
      <c r="E85" s="824"/>
      <c r="F85" s="825"/>
      <c r="G85" s="825"/>
      <c r="H85" s="825"/>
      <c r="I85" s="825"/>
      <c r="J85" s="822"/>
      <c r="K85" s="822"/>
      <c r="L85" s="822"/>
    </row>
    <row r="86" spans="1:12">
      <c r="A86" s="822"/>
      <c r="B86" s="822"/>
      <c r="C86" s="822"/>
      <c r="D86" s="823"/>
      <c r="E86" s="824"/>
      <c r="F86" s="825"/>
      <c r="G86" s="825"/>
      <c r="H86" s="825"/>
      <c r="I86" s="825"/>
      <c r="J86" s="822"/>
      <c r="K86" s="822"/>
      <c r="L86" s="822"/>
    </row>
    <row r="87" spans="1:12">
      <c r="A87" s="822"/>
      <c r="B87" s="822"/>
      <c r="C87" s="822"/>
      <c r="D87" s="823"/>
      <c r="E87" s="824"/>
      <c r="F87" s="825"/>
      <c r="G87" s="825"/>
      <c r="H87" s="825"/>
      <c r="I87" s="825"/>
      <c r="J87" s="822"/>
      <c r="K87" s="822"/>
      <c r="L87" s="822"/>
    </row>
    <row r="88" spans="1:12">
      <c r="A88" s="822"/>
      <c r="B88" s="822"/>
      <c r="C88" s="822"/>
      <c r="D88" s="823"/>
      <c r="E88" s="824"/>
      <c r="F88" s="825"/>
      <c r="G88" s="825"/>
      <c r="H88" s="825"/>
      <c r="I88" s="825"/>
      <c r="J88" s="822"/>
      <c r="K88" s="822"/>
      <c r="L88" s="822"/>
    </row>
    <row r="89" spans="1:12">
      <c r="A89" s="822"/>
      <c r="B89" s="822"/>
      <c r="C89" s="822"/>
      <c r="D89" s="823"/>
      <c r="E89" s="824"/>
      <c r="F89" s="825"/>
      <c r="G89" s="825"/>
      <c r="H89" s="825"/>
      <c r="I89" s="825"/>
      <c r="J89" s="822"/>
      <c r="K89" s="822"/>
      <c r="L89" s="822"/>
    </row>
    <row r="90" spans="1:12">
      <c r="A90" s="822"/>
      <c r="B90" s="822"/>
      <c r="C90" s="822"/>
      <c r="D90" s="823"/>
      <c r="E90" s="824"/>
      <c r="F90" s="825"/>
      <c r="G90" s="825"/>
      <c r="H90" s="825"/>
      <c r="I90" s="825"/>
      <c r="J90" s="822"/>
      <c r="K90" s="822"/>
      <c r="L90" s="822"/>
    </row>
    <row r="91" spans="1:12">
      <c r="A91" s="822"/>
      <c r="B91" s="822"/>
      <c r="C91" s="822"/>
      <c r="D91" s="823"/>
      <c r="E91" s="824"/>
      <c r="F91" s="825"/>
      <c r="G91" s="825"/>
      <c r="H91" s="825"/>
      <c r="I91" s="825"/>
      <c r="J91" s="822"/>
      <c r="K91" s="822"/>
      <c r="L91" s="822"/>
    </row>
    <row r="92" spans="1:12">
      <c r="A92" s="822"/>
      <c r="B92" s="822"/>
      <c r="C92" s="822"/>
      <c r="D92" s="823"/>
      <c r="E92" s="824"/>
      <c r="F92" s="825"/>
      <c r="G92" s="825"/>
      <c r="H92" s="825"/>
      <c r="I92" s="825"/>
      <c r="J92" s="822"/>
      <c r="K92" s="822"/>
      <c r="L92" s="822"/>
    </row>
    <row r="93" spans="1:12">
      <c r="A93" s="822"/>
      <c r="B93" s="822"/>
      <c r="C93" s="822"/>
      <c r="D93" s="823"/>
      <c r="E93" s="824"/>
      <c r="F93" s="825"/>
      <c r="G93" s="825"/>
      <c r="H93" s="825"/>
      <c r="I93" s="825"/>
      <c r="J93" s="822"/>
      <c r="K93" s="822"/>
      <c r="L93" s="822"/>
    </row>
    <row r="94" spans="1:12">
      <c r="A94" s="822"/>
      <c r="B94" s="822"/>
      <c r="C94" s="822"/>
      <c r="D94" s="823"/>
      <c r="E94" s="824"/>
      <c r="F94" s="825"/>
      <c r="G94" s="825"/>
      <c r="H94" s="825"/>
      <c r="I94" s="825"/>
      <c r="J94" s="822"/>
      <c r="K94" s="822"/>
      <c r="L94" s="822"/>
    </row>
    <row r="95" spans="1:12">
      <c r="A95" s="822"/>
      <c r="B95" s="822"/>
      <c r="C95" s="822"/>
      <c r="D95" s="823"/>
      <c r="E95" s="824"/>
      <c r="F95" s="825"/>
      <c r="G95" s="825"/>
      <c r="H95" s="825"/>
      <c r="I95" s="825"/>
      <c r="J95" s="822"/>
      <c r="K95" s="822"/>
      <c r="L95" s="822"/>
    </row>
    <row r="96" spans="1:12">
      <c r="A96" s="822"/>
      <c r="B96" s="822"/>
      <c r="C96" s="822"/>
      <c r="D96" s="823"/>
      <c r="E96" s="824"/>
      <c r="F96" s="825"/>
      <c r="G96" s="825"/>
      <c r="H96" s="825"/>
      <c r="I96" s="825"/>
      <c r="J96" s="822"/>
      <c r="K96" s="822"/>
      <c r="L96" s="822"/>
    </row>
    <row r="97" spans="1:12">
      <c r="A97" s="822"/>
      <c r="B97" s="822"/>
      <c r="C97" s="822"/>
      <c r="D97" s="823"/>
      <c r="E97" s="824"/>
      <c r="F97" s="825"/>
      <c r="G97" s="825"/>
      <c r="H97" s="825"/>
      <c r="I97" s="825"/>
      <c r="J97" s="822"/>
      <c r="K97" s="822"/>
      <c r="L97" s="822"/>
    </row>
    <row r="98" spans="1:12">
      <c r="A98" s="822"/>
      <c r="B98" s="822"/>
      <c r="C98" s="822"/>
      <c r="D98" s="823"/>
      <c r="E98" s="824"/>
      <c r="F98" s="825"/>
      <c r="G98" s="825"/>
      <c r="H98" s="825"/>
      <c r="I98" s="825"/>
      <c r="J98" s="822"/>
      <c r="K98" s="822"/>
      <c r="L98" s="822"/>
    </row>
    <row r="99" spans="1:12">
      <c r="A99" s="822"/>
      <c r="B99" s="822"/>
      <c r="C99" s="822"/>
      <c r="D99" s="823"/>
      <c r="E99" s="824"/>
      <c r="F99" s="825"/>
      <c r="G99" s="825"/>
      <c r="H99" s="825"/>
      <c r="I99" s="825"/>
      <c r="J99" s="822"/>
      <c r="K99" s="822"/>
      <c r="L99" s="822"/>
    </row>
    <row r="100" spans="1:12">
      <c r="A100" s="822"/>
      <c r="B100" s="822"/>
      <c r="C100" s="822"/>
      <c r="D100" s="823"/>
      <c r="E100" s="824"/>
      <c r="F100" s="825"/>
      <c r="G100" s="825"/>
      <c r="H100" s="825"/>
      <c r="I100" s="825"/>
      <c r="J100" s="822"/>
      <c r="K100" s="822"/>
      <c r="L100" s="822"/>
    </row>
    <row r="101" spans="1:12">
      <c r="A101" s="822"/>
      <c r="B101" s="822"/>
      <c r="C101" s="822"/>
      <c r="D101" s="823"/>
      <c r="E101" s="824"/>
      <c r="F101" s="825"/>
      <c r="G101" s="825"/>
      <c r="H101" s="825"/>
      <c r="I101" s="825"/>
      <c r="J101" s="822"/>
      <c r="K101" s="822"/>
      <c r="L101" s="822"/>
    </row>
    <row r="102" spans="1:12">
      <c r="A102" s="822"/>
      <c r="B102" s="822"/>
      <c r="C102" s="822"/>
      <c r="D102" s="823"/>
      <c r="E102" s="824"/>
      <c r="F102" s="825"/>
      <c r="G102" s="825"/>
      <c r="H102" s="825"/>
      <c r="I102" s="825"/>
      <c r="J102" s="822"/>
      <c r="K102" s="822"/>
      <c r="L102" s="822"/>
    </row>
    <row r="103" spans="1:12">
      <c r="A103" s="822"/>
      <c r="B103" s="822"/>
      <c r="C103" s="822"/>
      <c r="D103" s="823"/>
      <c r="E103" s="824"/>
      <c r="F103" s="825"/>
      <c r="G103" s="825"/>
      <c r="H103" s="825"/>
      <c r="I103" s="825"/>
      <c r="J103" s="822"/>
      <c r="K103" s="822"/>
      <c r="L103" s="822"/>
    </row>
    <row r="104" spans="1:12">
      <c r="A104" s="822"/>
      <c r="B104" s="822"/>
      <c r="C104" s="822"/>
      <c r="D104" s="823"/>
      <c r="E104" s="824"/>
      <c r="F104" s="825"/>
      <c r="G104" s="825"/>
      <c r="H104" s="825"/>
      <c r="I104" s="825"/>
      <c r="J104" s="822"/>
      <c r="K104" s="822"/>
      <c r="L104" s="822"/>
    </row>
    <row r="105" spans="1:12">
      <c r="A105" s="822"/>
      <c r="B105" s="822"/>
      <c r="C105" s="822"/>
      <c r="D105" s="823"/>
      <c r="E105" s="824"/>
      <c r="F105" s="825"/>
      <c r="G105" s="825"/>
      <c r="H105" s="825"/>
      <c r="I105" s="825"/>
      <c r="J105" s="822"/>
      <c r="K105" s="822"/>
      <c r="L105" s="822"/>
    </row>
    <row r="106" spans="1:12">
      <c r="A106" s="822"/>
      <c r="B106" s="822"/>
      <c r="C106" s="822"/>
      <c r="D106" s="823"/>
      <c r="E106" s="824"/>
      <c r="F106" s="825"/>
      <c r="G106" s="825"/>
      <c r="H106" s="825"/>
      <c r="I106" s="825"/>
      <c r="J106" s="822"/>
      <c r="K106" s="822"/>
      <c r="L106" s="822"/>
    </row>
    <row r="107" spans="1:12">
      <c r="A107" s="822"/>
      <c r="B107" s="822"/>
      <c r="C107" s="822"/>
      <c r="D107" s="823"/>
      <c r="E107" s="824"/>
      <c r="F107" s="825"/>
      <c r="G107" s="825"/>
      <c r="H107" s="825"/>
      <c r="I107" s="825"/>
      <c r="J107" s="822"/>
      <c r="K107" s="822"/>
      <c r="L107" s="822"/>
    </row>
    <row r="108" spans="1:12">
      <c r="A108" s="822"/>
      <c r="B108" s="822"/>
      <c r="C108" s="822"/>
      <c r="D108" s="823"/>
      <c r="E108" s="824"/>
      <c r="F108" s="825"/>
      <c r="G108" s="825"/>
      <c r="H108" s="825"/>
      <c r="I108" s="825"/>
      <c r="J108" s="822"/>
      <c r="K108" s="822"/>
      <c r="L108" s="822"/>
    </row>
    <row r="109" spans="1:12">
      <c r="A109" s="822"/>
      <c r="B109" s="822"/>
      <c r="C109" s="822"/>
      <c r="D109" s="823"/>
      <c r="E109" s="824"/>
      <c r="F109" s="825"/>
      <c r="G109" s="825"/>
      <c r="H109" s="825"/>
      <c r="I109" s="825"/>
      <c r="J109" s="822"/>
      <c r="K109" s="822"/>
      <c r="L109" s="822"/>
    </row>
    <row r="110" spans="1:12">
      <c r="A110" s="822"/>
      <c r="B110" s="822"/>
      <c r="C110" s="822"/>
      <c r="D110" s="823"/>
      <c r="E110" s="824"/>
      <c r="F110" s="825"/>
      <c r="G110" s="825"/>
      <c r="H110" s="825"/>
      <c r="I110" s="825"/>
      <c r="J110" s="822"/>
      <c r="K110" s="822"/>
      <c r="L110" s="822"/>
    </row>
    <row r="111" spans="1:12">
      <c r="A111" s="822"/>
      <c r="B111" s="822"/>
      <c r="C111" s="822"/>
      <c r="D111" s="823"/>
      <c r="E111" s="824"/>
      <c r="F111" s="825"/>
      <c r="G111" s="825"/>
      <c r="H111" s="825"/>
      <c r="I111" s="825"/>
      <c r="J111" s="822"/>
      <c r="K111" s="822"/>
      <c r="L111" s="822"/>
    </row>
    <row r="112" spans="1:12">
      <c r="A112" s="822"/>
      <c r="B112" s="822"/>
      <c r="C112" s="822"/>
      <c r="D112" s="823"/>
      <c r="E112" s="824"/>
      <c r="F112" s="825"/>
      <c r="G112" s="825"/>
      <c r="H112" s="825"/>
      <c r="I112" s="825"/>
      <c r="J112" s="822"/>
      <c r="K112" s="822"/>
      <c r="L112" s="822"/>
    </row>
    <row r="113" spans="1:12">
      <c r="A113" s="822"/>
      <c r="B113" s="822"/>
      <c r="C113" s="822"/>
      <c r="D113" s="823"/>
      <c r="E113" s="824"/>
      <c r="F113" s="825"/>
      <c r="G113" s="825"/>
      <c r="H113" s="825"/>
      <c r="I113" s="825"/>
      <c r="J113" s="822"/>
      <c r="K113" s="822"/>
      <c r="L113" s="822"/>
    </row>
    <row r="114" spans="1:12">
      <c r="A114" s="822"/>
      <c r="B114" s="822"/>
      <c r="C114" s="822"/>
      <c r="D114" s="823"/>
      <c r="E114" s="824"/>
      <c r="F114" s="825"/>
      <c r="G114" s="825"/>
      <c r="H114" s="825"/>
      <c r="I114" s="825"/>
      <c r="J114" s="822"/>
      <c r="K114" s="822"/>
      <c r="L114" s="822"/>
    </row>
    <row r="115" spans="1:12">
      <c r="A115" s="822"/>
      <c r="B115" s="822"/>
      <c r="C115" s="822"/>
      <c r="D115" s="823"/>
      <c r="E115" s="824"/>
      <c r="F115" s="825"/>
      <c r="G115" s="825"/>
      <c r="H115" s="825"/>
      <c r="I115" s="825"/>
      <c r="J115" s="822"/>
      <c r="K115" s="822"/>
      <c r="L115" s="822"/>
    </row>
    <row r="116" spans="1:12">
      <c r="A116" s="822"/>
      <c r="B116" s="822"/>
      <c r="C116" s="822"/>
      <c r="D116" s="823"/>
      <c r="E116" s="824"/>
      <c r="F116" s="825"/>
      <c r="G116" s="825"/>
      <c r="H116" s="825"/>
      <c r="I116" s="825"/>
      <c r="J116" s="822"/>
      <c r="K116" s="822"/>
      <c r="L116" s="822"/>
    </row>
    <row r="117" spans="1:12">
      <c r="A117" s="822"/>
      <c r="B117" s="822"/>
      <c r="C117" s="822"/>
      <c r="D117" s="823"/>
      <c r="E117" s="824"/>
      <c r="F117" s="825"/>
      <c r="G117" s="825"/>
      <c r="H117" s="825"/>
      <c r="I117" s="825"/>
      <c r="J117" s="822"/>
      <c r="K117" s="822"/>
      <c r="L117" s="822"/>
    </row>
  </sheetData>
  <mergeCells count="1">
    <mergeCell ref="A1:D6"/>
  </mergeCells>
  <dataValidations count="1">
    <dataValidation type="list" allowBlank="1" showInputMessage="1" showErrorMessage="1" sqref="L8:L73">
      <formula1>"Yes,No"</formula1>
    </dataValidation>
  </dataValidations>
  <pageMargins left="0.7" right="0.7" top="0.75" bottom="0.75" header="0.3" footer="0.3"/>
  <pageSetup orientation="portrait" r:id="rId1"/>
  <tableParts count="1">
    <tablePart r:id="rId2"/>
  </tableParts>
  <extLst>
    <ext xmlns:x14="http://schemas.microsoft.com/office/spreadsheetml/2009/9/main" uri="{CCE6A557-97BC-4b89-ADB6-D9C93CAAB3DF}">
      <x14:dataValidations xmlns:xm="http://schemas.microsoft.com/office/excel/2006/main" count="3">
        <x14:dataValidation type="list" allowBlank="1" showInputMessage="1" showErrorMessage="1">
          <x14:formula1>
            <xm:f>lists!$F$3:$F$309</xm:f>
          </x14:formula1>
          <xm:sqref>C8:C73</xm:sqref>
        </x14:dataValidation>
        <x14:dataValidation type="list" allowBlank="1" showInputMessage="1" showErrorMessage="1">
          <x14:formula1>
            <xm:f>lists!$B$3:$B$52</xm:f>
          </x14:formula1>
          <xm:sqref>B8:B73</xm:sqref>
        </x14:dataValidation>
        <x14:dataValidation type="list" allowBlank="1" showInputMessage="1" showErrorMessage="1">
          <x14:formula1>
            <xm:f>'CO CPD'!$A$9:$A$54</xm:f>
          </x14:formula1>
          <xm:sqref>A8:A73</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G141"/>
  <sheetViews>
    <sheetView zoomScale="70" zoomScaleNormal="70" workbookViewId="0">
      <pane ySplit="5" topLeftCell="A6" activePane="bottomLeft" state="frozen"/>
      <selection pane="bottomLeft" activeCell="G8" sqref="G8"/>
    </sheetView>
  </sheetViews>
  <sheetFormatPr defaultRowHeight="15"/>
  <cols>
    <col min="1" max="1" width="5.140625" style="626" customWidth="1"/>
    <col min="2" max="8" width="9.140625" style="626"/>
    <col min="9" max="9" width="9.140625" style="626" customWidth="1"/>
    <col min="10" max="16384" width="9.140625" style="626"/>
  </cols>
  <sheetData>
    <row r="1" spans="1:33">
      <c r="A1" s="630"/>
      <c r="B1" s="630"/>
      <c r="C1" s="630"/>
      <c r="D1" s="630"/>
      <c r="E1" s="630"/>
      <c r="F1" s="630"/>
      <c r="G1" s="630"/>
      <c r="H1" s="630"/>
      <c r="I1" s="630"/>
      <c r="J1" s="630"/>
      <c r="K1" s="630"/>
      <c r="L1" s="630"/>
      <c r="M1" s="630"/>
      <c r="N1" s="630"/>
      <c r="O1" s="630"/>
      <c r="P1" s="630"/>
      <c r="Q1" s="630"/>
      <c r="R1" s="630"/>
      <c r="S1" s="630"/>
      <c r="T1" s="630"/>
      <c r="U1" s="630"/>
      <c r="V1" s="630"/>
      <c r="W1" s="630"/>
      <c r="X1" s="630"/>
      <c r="Y1" s="630"/>
      <c r="Z1" s="630"/>
      <c r="AA1" s="630"/>
      <c r="AB1" s="630"/>
      <c r="AC1" s="630"/>
      <c r="AD1" s="630"/>
      <c r="AE1" s="630"/>
    </row>
    <row r="2" spans="1:33" ht="33.75" customHeight="1">
      <c r="A2" s="630"/>
      <c r="B2" s="630"/>
      <c r="C2" s="630"/>
      <c r="D2" s="630"/>
      <c r="E2" s="630"/>
      <c r="F2" s="630"/>
      <c r="G2" s="630"/>
      <c r="H2" s="630"/>
      <c r="I2" s="630"/>
      <c r="J2" s="630"/>
      <c r="K2" s="630"/>
      <c r="L2" s="630"/>
      <c r="M2" s="630"/>
      <c r="N2" s="630"/>
      <c r="O2" s="630"/>
      <c r="P2" s="630"/>
      <c r="Q2" s="630"/>
      <c r="R2" s="630"/>
      <c r="S2" s="630"/>
      <c r="T2" s="630"/>
      <c r="U2" s="630"/>
      <c r="V2" s="630"/>
      <c r="W2" s="630"/>
      <c r="X2" s="630"/>
      <c r="Y2" s="630"/>
      <c r="Z2" s="630"/>
      <c r="AA2" s="630"/>
      <c r="AB2" s="630"/>
      <c r="AC2" s="630"/>
      <c r="AD2" s="630"/>
      <c r="AE2" s="630"/>
    </row>
    <row r="3" spans="1:33" ht="24.75" customHeight="1">
      <c r="A3" s="630"/>
      <c r="B3" s="630"/>
      <c r="C3" s="630"/>
      <c r="D3" s="630"/>
      <c r="E3" s="630"/>
      <c r="F3" s="630"/>
      <c r="G3" s="630"/>
      <c r="H3" s="630"/>
      <c r="I3" s="630"/>
      <c r="J3" s="630"/>
      <c r="K3" s="630"/>
      <c r="L3" s="630"/>
      <c r="M3" s="630"/>
      <c r="N3" s="630"/>
      <c r="O3" s="630"/>
      <c r="P3" s="630"/>
      <c r="Q3" s="630"/>
      <c r="R3" s="630"/>
      <c r="S3" s="630"/>
      <c r="T3" s="630"/>
      <c r="U3" s="630"/>
      <c r="V3" s="630"/>
      <c r="W3" s="630"/>
      <c r="X3" s="630"/>
      <c r="Y3" s="630"/>
      <c r="Z3" s="630"/>
      <c r="AA3" s="630"/>
      <c r="AB3" s="630"/>
      <c r="AC3" s="630"/>
      <c r="AD3" s="630"/>
      <c r="AE3" s="630"/>
    </row>
    <row r="4" spans="1:33" ht="45" customHeight="1">
      <c r="A4" s="844" t="s">
        <v>1319</v>
      </c>
      <c r="B4" s="844"/>
      <c r="C4" s="844"/>
      <c r="D4" s="844"/>
      <c r="E4" s="844"/>
      <c r="F4" s="844"/>
      <c r="G4" s="844"/>
      <c r="H4" s="844"/>
      <c r="I4" s="844"/>
      <c r="J4" s="844"/>
      <c r="K4" s="844"/>
      <c r="L4" s="844"/>
      <c r="M4" s="844"/>
      <c r="N4" s="844"/>
      <c r="O4" s="844"/>
      <c r="P4" s="845" t="str">
        <f>CONCATENATE('1_Entry_Table'!B17,"-",'1_Entry_Table'!B18)</f>
        <v>2018-2022</v>
      </c>
      <c r="Q4" s="845"/>
      <c r="R4" s="845"/>
      <c r="S4" s="843" t="str">
        <f>'1_Entry_Table'!$B$14</f>
        <v>Cape Verde</v>
      </c>
      <c r="T4" s="843"/>
      <c r="U4" s="843"/>
      <c r="V4" s="843"/>
      <c r="W4" s="843"/>
      <c r="X4" s="843"/>
      <c r="Y4" s="631"/>
      <c r="Z4" s="632"/>
      <c r="AA4" s="632"/>
      <c r="AB4" s="632"/>
      <c r="AC4" s="632"/>
      <c r="AD4" s="632"/>
      <c r="AE4" s="632"/>
      <c r="AF4" s="627"/>
      <c r="AG4" s="627"/>
    </row>
    <row r="5" spans="1:33" ht="60" customHeight="1">
      <c r="A5" s="842" t="s">
        <v>1010</v>
      </c>
      <c r="B5" s="842"/>
      <c r="C5" s="842"/>
      <c r="D5" s="842"/>
      <c r="E5" s="842"/>
      <c r="F5" s="842"/>
      <c r="G5" s="842"/>
      <c r="H5" s="842"/>
      <c r="I5" s="842"/>
      <c r="J5" s="842"/>
      <c r="K5" s="842"/>
      <c r="L5" s="842"/>
      <c r="M5" s="842"/>
      <c r="N5" s="842"/>
      <c r="O5" s="842"/>
      <c r="P5" s="842"/>
      <c r="Q5" s="842"/>
      <c r="R5" s="842"/>
      <c r="S5" s="842"/>
      <c r="T5" s="842"/>
      <c r="U5" s="842"/>
      <c r="V5" s="842"/>
      <c r="W5" s="842"/>
      <c r="X5" s="842"/>
      <c r="Y5" s="842"/>
      <c r="Z5" s="842"/>
      <c r="AA5" s="632"/>
      <c r="AB5" s="632"/>
      <c r="AC5" s="632"/>
      <c r="AD5" s="632"/>
      <c r="AE5" s="632"/>
      <c r="AF5" s="627"/>
      <c r="AG5" s="627"/>
    </row>
    <row r="6" spans="1:33" ht="16.5" customHeight="1">
      <c r="A6" s="628"/>
      <c r="B6" s="628"/>
      <c r="C6" s="628"/>
      <c r="D6" s="628"/>
      <c r="E6" s="628"/>
      <c r="F6" s="628"/>
      <c r="G6" s="628"/>
      <c r="H6" s="628"/>
      <c r="I6" s="628"/>
      <c r="J6" s="628"/>
      <c r="K6" s="628"/>
      <c r="L6" s="628"/>
      <c r="M6" s="628"/>
      <c r="N6" s="628"/>
      <c r="O6" s="628"/>
      <c r="P6" s="628"/>
      <c r="Q6" s="628"/>
      <c r="R6" s="628"/>
      <c r="S6" s="628"/>
      <c r="T6" s="628"/>
      <c r="U6" s="628"/>
      <c r="V6" s="628"/>
      <c r="W6" s="628"/>
      <c r="X6" s="628"/>
      <c r="Y6" s="628"/>
      <c r="Z6" s="628"/>
      <c r="AA6" s="627"/>
      <c r="AB6" s="627"/>
      <c r="AC6" s="627"/>
      <c r="AD6" s="627"/>
      <c r="AE6" s="627"/>
      <c r="AF6" s="627"/>
      <c r="AG6" s="627"/>
    </row>
    <row r="7" spans="1:33" ht="21" customHeight="1">
      <c r="A7" s="628"/>
      <c r="B7" s="628"/>
      <c r="C7" s="628"/>
      <c r="D7" s="628"/>
      <c r="E7" s="628"/>
      <c r="F7" s="628"/>
      <c r="G7" s="628"/>
      <c r="H7" s="628"/>
      <c r="I7" s="628"/>
      <c r="J7" s="628"/>
      <c r="K7" s="628"/>
      <c r="L7" s="628"/>
      <c r="M7" s="628"/>
      <c r="N7" s="628"/>
      <c r="O7" s="628"/>
      <c r="P7" s="628"/>
      <c r="Q7" s="628"/>
      <c r="R7" s="628"/>
      <c r="S7" s="628"/>
      <c r="T7" s="628"/>
      <c r="U7" s="628"/>
      <c r="V7" s="628"/>
      <c r="W7" s="628"/>
      <c r="X7" s="628"/>
      <c r="Y7" s="628"/>
      <c r="Z7" s="628"/>
      <c r="AA7" s="627"/>
      <c r="AB7" s="627"/>
      <c r="AC7" s="627"/>
      <c r="AD7" s="627"/>
      <c r="AE7" s="627"/>
      <c r="AF7" s="627"/>
      <c r="AG7" s="627"/>
    </row>
    <row r="8" spans="1:33" ht="200.25" customHeight="1">
      <c r="A8" s="628"/>
      <c r="B8" s="628"/>
      <c r="C8" s="628"/>
      <c r="D8" s="628"/>
      <c r="E8" s="628"/>
      <c r="F8" s="628"/>
      <c r="G8" s="628"/>
      <c r="H8" s="628"/>
      <c r="I8" s="628"/>
      <c r="J8" s="628"/>
      <c r="K8" s="628"/>
      <c r="L8" s="628"/>
      <c r="M8" s="628"/>
      <c r="N8" s="628"/>
      <c r="O8" s="628"/>
      <c r="P8" s="628"/>
      <c r="Q8" s="628"/>
      <c r="R8" s="628"/>
      <c r="S8" s="628"/>
      <c r="T8" s="628"/>
      <c r="U8" s="628"/>
      <c r="V8" s="628"/>
      <c r="W8" s="628"/>
      <c r="X8" s="628"/>
      <c r="Y8" s="628"/>
      <c r="Z8" s="628"/>
      <c r="AA8" s="627"/>
      <c r="AB8" s="627"/>
      <c r="AC8" s="627"/>
      <c r="AD8" s="627"/>
      <c r="AE8" s="627"/>
      <c r="AF8" s="627"/>
      <c r="AG8" s="627"/>
    </row>
    <row r="9" spans="1:33" ht="94.5" customHeight="1">
      <c r="A9" s="628"/>
      <c r="B9" s="628"/>
      <c r="C9" s="628"/>
      <c r="D9" s="628"/>
      <c r="E9" s="628"/>
      <c r="F9" s="628"/>
      <c r="G9" s="628"/>
      <c r="H9" s="628"/>
      <c r="I9" s="628"/>
      <c r="J9" s="628"/>
      <c r="K9" s="628"/>
      <c r="L9" s="628"/>
      <c r="M9" s="628"/>
      <c r="N9" s="628"/>
      <c r="O9" s="628"/>
      <c r="P9" s="628"/>
      <c r="Q9" s="628"/>
      <c r="R9" s="628"/>
      <c r="S9" s="628"/>
      <c r="T9" s="628"/>
      <c r="U9" s="628"/>
      <c r="V9" s="628"/>
      <c r="W9" s="628"/>
      <c r="X9" s="628"/>
      <c r="Y9" s="628"/>
      <c r="Z9" s="628"/>
      <c r="AA9" s="627"/>
      <c r="AB9" s="627"/>
      <c r="AC9" s="627"/>
      <c r="AD9" s="627"/>
      <c r="AE9" s="627"/>
      <c r="AF9" s="627"/>
      <c r="AG9" s="627"/>
    </row>
    <row r="10" spans="1:33" ht="94.5" customHeight="1">
      <c r="A10" s="628"/>
      <c r="B10" s="628"/>
      <c r="C10" s="628"/>
      <c r="D10" s="628"/>
      <c r="E10" s="628"/>
      <c r="F10" s="628"/>
      <c r="G10" s="628"/>
      <c r="H10" s="628"/>
      <c r="I10" s="628"/>
      <c r="J10" s="628"/>
      <c r="K10" s="628"/>
      <c r="L10" s="628"/>
      <c r="M10" s="628"/>
      <c r="N10" s="628"/>
      <c r="O10" s="628"/>
      <c r="P10" s="628"/>
      <c r="Q10" s="628"/>
      <c r="R10" s="628"/>
      <c r="S10" s="628"/>
      <c r="T10" s="628"/>
      <c r="U10" s="628"/>
      <c r="V10" s="628"/>
      <c r="W10" s="628"/>
      <c r="X10" s="628"/>
      <c r="Y10" s="628"/>
      <c r="Z10" s="628"/>
      <c r="AA10" s="627"/>
      <c r="AB10" s="627"/>
      <c r="AC10" s="627"/>
      <c r="AD10" s="627"/>
      <c r="AE10" s="627"/>
      <c r="AF10" s="627"/>
      <c r="AG10" s="627"/>
    </row>
    <row r="11" spans="1:33" ht="94.5" customHeight="1">
      <c r="A11" s="628"/>
      <c r="B11" s="629"/>
      <c r="C11" s="628"/>
      <c r="D11" s="628"/>
      <c r="E11" s="628"/>
      <c r="F11" s="628"/>
      <c r="G11" s="628"/>
      <c r="H11" s="628"/>
      <c r="I11" s="628"/>
      <c r="J11" s="628"/>
      <c r="K11" s="628"/>
      <c r="L11" s="628"/>
      <c r="M11" s="628"/>
      <c r="N11" s="628"/>
      <c r="O11" s="628"/>
      <c r="P11" s="628"/>
      <c r="Q11" s="628"/>
      <c r="R11" s="628"/>
      <c r="S11" s="628"/>
      <c r="T11" s="628"/>
      <c r="U11" s="628"/>
      <c r="V11" s="628"/>
      <c r="W11" s="628"/>
      <c r="X11" s="628"/>
      <c r="Y11" s="628"/>
      <c r="Z11" s="628"/>
      <c r="AA11" s="627"/>
      <c r="AB11" s="627"/>
      <c r="AC11" s="627"/>
      <c r="AD11" s="627"/>
      <c r="AE11" s="627"/>
      <c r="AF11" s="627"/>
      <c r="AG11" s="627"/>
    </row>
    <row r="12" spans="1:33" ht="94.5" customHeight="1">
      <c r="A12" s="628"/>
      <c r="B12" s="628"/>
      <c r="C12" s="628"/>
      <c r="D12" s="628"/>
      <c r="E12" s="628"/>
      <c r="F12" s="628"/>
      <c r="G12" s="628"/>
      <c r="H12" s="628"/>
      <c r="I12" s="628"/>
      <c r="J12" s="628"/>
      <c r="K12" s="628"/>
      <c r="L12" s="628"/>
      <c r="M12" s="628"/>
      <c r="N12" s="628"/>
      <c r="O12" s="628"/>
      <c r="P12" s="628"/>
      <c r="Q12" s="628"/>
      <c r="R12" s="628"/>
      <c r="S12" s="628"/>
      <c r="T12" s="628"/>
      <c r="U12" s="628"/>
      <c r="V12" s="628"/>
      <c r="W12" s="628"/>
      <c r="X12" s="628"/>
      <c r="Y12" s="628"/>
      <c r="Z12" s="628"/>
      <c r="AA12" s="627"/>
      <c r="AB12" s="627"/>
      <c r="AC12" s="627"/>
      <c r="AD12" s="627"/>
      <c r="AE12" s="627"/>
      <c r="AF12" s="627"/>
      <c r="AG12" s="627"/>
    </row>
    <row r="13" spans="1:33" ht="94.5" customHeight="1">
      <c r="A13" s="628"/>
      <c r="B13" s="628"/>
      <c r="C13" s="628"/>
      <c r="D13" s="628"/>
      <c r="E13" s="628"/>
      <c r="F13" s="628"/>
      <c r="G13" s="628"/>
      <c r="H13" s="628"/>
      <c r="I13" s="628"/>
      <c r="J13" s="628"/>
      <c r="K13" s="628"/>
      <c r="L13" s="628"/>
      <c r="M13" s="628"/>
      <c r="N13" s="628"/>
      <c r="O13" s="628"/>
      <c r="P13" s="628"/>
      <c r="Q13" s="628"/>
      <c r="R13" s="628"/>
      <c r="S13" s="628"/>
      <c r="T13" s="628"/>
      <c r="U13" s="628"/>
      <c r="V13" s="628"/>
      <c r="W13" s="628"/>
      <c r="X13" s="628"/>
      <c r="Y13" s="628"/>
      <c r="Z13" s="628"/>
      <c r="AA13" s="627"/>
      <c r="AB13" s="627"/>
      <c r="AC13" s="627"/>
      <c r="AD13" s="627"/>
      <c r="AE13" s="627"/>
      <c r="AF13" s="627"/>
      <c r="AG13" s="627"/>
    </row>
    <row r="14" spans="1:33" ht="94.5" customHeight="1">
      <c r="A14" s="628"/>
      <c r="B14" s="628"/>
      <c r="C14" s="628"/>
      <c r="D14" s="628"/>
      <c r="E14" s="628"/>
      <c r="F14" s="628"/>
      <c r="G14" s="628"/>
      <c r="H14" s="628"/>
      <c r="I14" s="628"/>
      <c r="J14" s="628"/>
      <c r="K14" s="628"/>
      <c r="L14" s="628"/>
      <c r="M14" s="628"/>
      <c r="N14" s="628"/>
      <c r="O14" s="628"/>
      <c r="P14" s="628"/>
      <c r="Q14" s="628"/>
      <c r="R14" s="628"/>
      <c r="S14" s="628"/>
      <c r="T14" s="628"/>
      <c r="U14" s="628"/>
      <c r="V14" s="628"/>
      <c r="W14" s="628"/>
      <c r="X14" s="628"/>
      <c r="Y14" s="628"/>
      <c r="Z14" s="628"/>
      <c r="AA14" s="627"/>
      <c r="AB14" s="627"/>
      <c r="AC14" s="627"/>
      <c r="AD14" s="627"/>
      <c r="AE14" s="627"/>
      <c r="AF14" s="627"/>
      <c r="AG14" s="627"/>
    </row>
    <row r="15" spans="1:33" ht="94.5" customHeight="1">
      <c r="A15" s="628"/>
      <c r="B15" s="628"/>
      <c r="C15" s="628"/>
      <c r="D15" s="628"/>
      <c r="E15" s="628"/>
      <c r="F15" s="628"/>
      <c r="G15" s="628"/>
      <c r="H15" s="628"/>
      <c r="I15" s="628"/>
      <c r="J15" s="628"/>
      <c r="K15" s="628"/>
      <c r="L15" s="628"/>
      <c r="M15" s="628"/>
      <c r="N15" s="628"/>
      <c r="O15" s="628"/>
      <c r="P15" s="628"/>
      <c r="Q15" s="628"/>
      <c r="R15" s="628"/>
      <c r="S15" s="628"/>
      <c r="T15" s="628"/>
      <c r="U15" s="628"/>
      <c r="V15" s="628"/>
      <c r="W15" s="628"/>
      <c r="X15" s="628"/>
      <c r="Y15" s="628"/>
      <c r="Z15" s="628"/>
      <c r="AA15" s="627"/>
      <c r="AB15" s="627"/>
      <c r="AC15" s="627"/>
      <c r="AD15" s="627"/>
      <c r="AE15" s="627"/>
      <c r="AF15" s="627"/>
      <c r="AG15" s="627"/>
    </row>
    <row r="16" spans="1:33" ht="25.5" customHeight="1">
      <c r="A16" s="628"/>
      <c r="B16" s="628"/>
      <c r="C16" s="628"/>
      <c r="D16" s="628"/>
      <c r="E16" s="628"/>
      <c r="F16" s="628"/>
      <c r="G16" s="628"/>
      <c r="H16" s="628"/>
      <c r="I16" s="628"/>
      <c r="J16" s="628"/>
      <c r="K16" s="628"/>
      <c r="L16" s="628"/>
      <c r="M16" s="628"/>
      <c r="N16" s="628"/>
      <c r="O16" s="628"/>
      <c r="P16" s="628"/>
      <c r="Q16" s="628"/>
      <c r="R16" s="628"/>
      <c r="S16" s="628"/>
      <c r="T16" s="628"/>
      <c r="U16" s="628"/>
      <c r="V16" s="628"/>
      <c r="W16" s="628"/>
      <c r="X16" s="628"/>
      <c r="Y16" s="628"/>
      <c r="Z16" s="628"/>
      <c r="AA16" s="627"/>
      <c r="AB16" s="627"/>
      <c r="AC16" s="627"/>
      <c r="AD16" s="627"/>
      <c r="AE16" s="627"/>
      <c r="AF16" s="627"/>
      <c r="AG16" s="627"/>
    </row>
    <row r="17" spans="1:33" ht="200.25" customHeight="1">
      <c r="A17" s="628"/>
      <c r="B17" s="628"/>
      <c r="C17" s="628"/>
      <c r="D17" s="628"/>
      <c r="E17" s="628"/>
      <c r="F17" s="628"/>
      <c r="G17" s="628"/>
      <c r="H17" s="628"/>
      <c r="I17" s="628"/>
      <c r="J17" s="628"/>
      <c r="K17" s="628"/>
      <c r="L17" s="628"/>
      <c r="M17" s="628"/>
      <c r="N17" s="628"/>
      <c r="O17" s="628"/>
      <c r="P17" s="628"/>
      <c r="Q17" s="628"/>
      <c r="R17" s="628"/>
      <c r="S17" s="628"/>
      <c r="T17" s="628"/>
      <c r="U17" s="628"/>
      <c r="V17" s="628"/>
      <c r="W17" s="628"/>
      <c r="X17" s="628"/>
      <c r="Y17" s="628"/>
      <c r="Z17" s="628"/>
      <c r="AA17" s="627"/>
      <c r="AB17" s="627"/>
      <c r="AC17" s="627"/>
      <c r="AD17" s="627"/>
      <c r="AE17" s="627"/>
      <c r="AF17" s="627"/>
      <c r="AG17" s="627"/>
    </row>
    <row r="18" spans="1:33" ht="94.5" customHeight="1">
      <c r="A18" s="628"/>
      <c r="B18" s="628"/>
      <c r="C18" s="628"/>
      <c r="D18" s="628"/>
      <c r="E18" s="628"/>
      <c r="F18" s="628"/>
      <c r="G18" s="628"/>
      <c r="H18" s="628"/>
      <c r="I18" s="628"/>
      <c r="J18" s="628"/>
      <c r="K18" s="628"/>
      <c r="L18" s="628"/>
      <c r="M18" s="628"/>
      <c r="N18" s="628"/>
      <c r="O18" s="628"/>
      <c r="P18" s="628"/>
      <c r="Q18" s="628"/>
      <c r="R18" s="628"/>
      <c r="S18" s="628"/>
      <c r="T18" s="628"/>
      <c r="U18" s="628"/>
      <c r="V18" s="628"/>
      <c r="W18" s="628"/>
      <c r="X18" s="628"/>
      <c r="Y18" s="628"/>
      <c r="Z18" s="628"/>
      <c r="AA18" s="627"/>
      <c r="AB18" s="627"/>
      <c r="AC18" s="627"/>
      <c r="AD18" s="627"/>
      <c r="AE18" s="627"/>
      <c r="AF18" s="627"/>
      <c r="AG18" s="627"/>
    </row>
    <row r="19" spans="1:33" ht="94.5" customHeight="1">
      <c r="A19" s="628"/>
      <c r="B19" s="628"/>
      <c r="C19" s="628"/>
      <c r="D19" s="628"/>
      <c r="E19" s="628"/>
      <c r="F19" s="628"/>
      <c r="G19" s="628"/>
      <c r="H19" s="628"/>
      <c r="I19" s="628"/>
      <c r="J19" s="628"/>
      <c r="K19" s="628"/>
      <c r="L19" s="628"/>
      <c r="M19" s="628"/>
      <c r="N19" s="628"/>
      <c r="O19" s="628"/>
      <c r="P19" s="628"/>
      <c r="Q19" s="628"/>
      <c r="R19" s="628"/>
      <c r="S19" s="628"/>
      <c r="T19" s="628"/>
      <c r="U19" s="628"/>
      <c r="V19" s="628"/>
      <c r="W19" s="628"/>
      <c r="X19" s="628"/>
      <c r="Y19" s="628"/>
      <c r="Z19" s="628"/>
      <c r="AA19" s="627"/>
      <c r="AB19" s="627"/>
      <c r="AC19" s="627"/>
      <c r="AD19" s="627"/>
      <c r="AE19" s="627"/>
      <c r="AF19" s="627"/>
      <c r="AG19" s="627"/>
    </row>
    <row r="20" spans="1:33" ht="94.5" customHeight="1">
      <c r="A20" s="628"/>
      <c r="B20" s="628"/>
      <c r="C20" s="628"/>
      <c r="D20" s="628"/>
      <c r="E20" s="628"/>
      <c r="F20" s="628"/>
      <c r="G20" s="628"/>
      <c r="H20" s="628"/>
      <c r="I20" s="628"/>
      <c r="J20" s="628"/>
      <c r="K20" s="628"/>
      <c r="L20" s="628"/>
      <c r="M20" s="628"/>
      <c r="N20" s="628"/>
      <c r="O20" s="628"/>
      <c r="P20" s="628"/>
      <c r="Q20" s="628"/>
      <c r="R20" s="628"/>
      <c r="S20" s="628"/>
      <c r="T20" s="628"/>
      <c r="U20" s="628"/>
      <c r="V20" s="628"/>
      <c r="W20" s="628"/>
      <c r="X20" s="628"/>
      <c r="Y20" s="628"/>
      <c r="Z20" s="628"/>
      <c r="AA20" s="627"/>
      <c r="AB20" s="627"/>
      <c r="AC20" s="627"/>
      <c r="AD20" s="627"/>
      <c r="AE20" s="627"/>
      <c r="AF20" s="627"/>
      <c r="AG20" s="627"/>
    </row>
    <row r="21" spans="1:33" ht="94.5" customHeight="1">
      <c r="A21" s="628"/>
      <c r="B21" s="628"/>
      <c r="C21" s="628"/>
      <c r="D21" s="628"/>
      <c r="E21" s="628"/>
      <c r="F21" s="628"/>
      <c r="G21" s="628"/>
      <c r="H21" s="628"/>
      <c r="I21" s="628"/>
      <c r="J21" s="628"/>
      <c r="K21" s="628"/>
      <c r="L21" s="628"/>
      <c r="M21" s="628"/>
      <c r="N21" s="628"/>
      <c r="O21" s="628"/>
      <c r="P21" s="628"/>
      <c r="Q21" s="628"/>
      <c r="R21" s="628"/>
      <c r="S21" s="628"/>
      <c r="T21" s="628"/>
      <c r="U21" s="628"/>
      <c r="V21" s="628"/>
      <c r="W21" s="628"/>
      <c r="X21" s="628"/>
      <c r="Y21" s="628"/>
      <c r="Z21" s="628"/>
      <c r="AA21" s="627"/>
      <c r="AB21" s="627"/>
      <c r="AC21" s="627"/>
      <c r="AD21" s="627"/>
      <c r="AE21" s="627"/>
      <c r="AF21" s="627"/>
      <c r="AG21" s="627"/>
    </row>
    <row r="22" spans="1:33" ht="94.5" customHeight="1">
      <c r="A22" s="628"/>
      <c r="B22" s="628"/>
      <c r="C22" s="628"/>
      <c r="D22" s="628"/>
      <c r="E22" s="628"/>
      <c r="F22" s="628"/>
      <c r="G22" s="628"/>
      <c r="H22" s="628"/>
      <c r="I22" s="628"/>
      <c r="J22" s="628"/>
      <c r="K22" s="628"/>
      <c r="L22" s="628"/>
      <c r="M22" s="628"/>
      <c r="N22" s="628"/>
      <c r="O22" s="628"/>
      <c r="P22" s="628"/>
      <c r="Q22" s="628"/>
      <c r="R22" s="628"/>
      <c r="S22" s="628"/>
      <c r="T22" s="628"/>
      <c r="U22" s="628"/>
      <c r="V22" s="628"/>
      <c r="W22" s="628"/>
      <c r="X22" s="628"/>
      <c r="Y22" s="628"/>
      <c r="Z22" s="628"/>
      <c r="AA22" s="627"/>
      <c r="AB22" s="627"/>
      <c r="AC22" s="627"/>
      <c r="AD22" s="627"/>
      <c r="AE22" s="627"/>
      <c r="AF22" s="627"/>
      <c r="AG22" s="627"/>
    </row>
    <row r="23" spans="1:33" ht="94.5" customHeight="1">
      <c r="A23" s="628"/>
      <c r="B23" s="628"/>
      <c r="C23" s="628"/>
      <c r="D23" s="628"/>
      <c r="E23" s="628"/>
      <c r="F23" s="628"/>
      <c r="G23" s="628"/>
      <c r="H23" s="628"/>
      <c r="I23" s="628"/>
      <c r="J23" s="628"/>
      <c r="K23" s="628"/>
      <c r="L23" s="628"/>
      <c r="M23" s="628"/>
      <c r="N23" s="628"/>
      <c r="O23" s="628"/>
      <c r="P23" s="628"/>
      <c r="Q23" s="628"/>
      <c r="R23" s="628"/>
      <c r="S23" s="628"/>
      <c r="T23" s="628"/>
      <c r="U23" s="628"/>
      <c r="V23" s="628"/>
      <c r="W23" s="628"/>
      <c r="X23" s="628"/>
      <c r="Y23" s="628"/>
      <c r="Z23" s="628"/>
      <c r="AA23" s="627"/>
      <c r="AB23" s="627"/>
      <c r="AC23" s="627"/>
      <c r="AD23" s="627"/>
      <c r="AE23" s="627"/>
      <c r="AF23" s="627"/>
      <c r="AG23" s="627"/>
    </row>
    <row r="24" spans="1:33" ht="94.5" customHeight="1">
      <c r="A24" s="628"/>
      <c r="B24" s="628"/>
      <c r="C24" s="628"/>
      <c r="D24" s="628"/>
      <c r="E24" s="628"/>
      <c r="F24" s="628"/>
      <c r="G24" s="628"/>
      <c r="H24" s="628"/>
      <c r="I24" s="628"/>
      <c r="J24" s="628"/>
      <c r="K24" s="628"/>
      <c r="L24" s="628"/>
      <c r="M24" s="628"/>
      <c r="N24" s="628"/>
      <c r="O24" s="628"/>
      <c r="P24" s="628"/>
      <c r="Q24" s="628"/>
      <c r="R24" s="628"/>
      <c r="S24" s="628"/>
      <c r="T24" s="628"/>
      <c r="U24" s="628"/>
      <c r="V24" s="628"/>
      <c r="W24" s="628"/>
      <c r="X24" s="628"/>
      <c r="Y24" s="628"/>
      <c r="Z24" s="628"/>
      <c r="AA24" s="627"/>
      <c r="AB24" s="627"/>
      <c r="AC24" s="627"/>
      <c r="AD24" s="627"/>
      <c r="AE24" s="627"/>
      <c r="AF24" s="627"/>
      <c r="AG24" s="627"/>
    </row>
    <row r="25" spans="1:33" ht="94.5" customHeight="1">
      <c r="A25" s="628"/>
      <c r="B25" s="628"/>
      <c r="C25" s="628"/>
      <c r="D25" s="628"/>
      <c r="E25" s="628"/>
      <c r="F25" s="628"/>
      <c r="G25" s="628"/>
      <c r="H25" s="628"/>
      <c r="I25" s="628"/>
      <c r="J25" s="628"/>
      <c r="K25" s="628"/>
      <c r="L25" s="628"/>
      <c r="M25" s="628"/>
      <c r="N25" s="628"/>
      <c r="O25" s="628"/>
      <c r="P25" s="628"/>
      <c r="Q25" s="628"/>
      <c r="R25" s="628"/>
      <c r="S25" s="628"/>
      <c r="T25" s="628"/>
      <c r="U25" s="628"/>
      <c r="V25" s="628"/>
      <c r="W25" s="628"/>
      <c r="X25" s="628"/>
      <c r="Y25" s="628"/>
      <c r="Z25" s="628"/>
      <c r="AA25" s="627"/>
      <c r="AB25" s="627"/>
      <c r="AC25" s="627"/>
      <c r="AD25" s="627"/>
      <c r="AE25" s="627"/>
      <c r="AF25" s="627"/>
      <c r="AG25" s="627"/>
    </row>
    <row r="26" spans="1:33" ht="200.25" customHeight="1">
      <c r="A26" s="628"/>
      <c r="B26" s="628"/>
      <c r="C26" s="628"/>
      <c r="D26" s="628"/>
      <c r="E26" s="628"/>
      <c r="F26" s="628"/>
      <c r="G26" s="628"/>
      <c r="H26" s="628"/>
      <c r="I26" s="628"/>
      <c r="J26" s="628"/>
      <c r="K26" s="628"/>
      <c r="L26" s="628"/>
      <c r="M26" s="628"/>
      <c r="N26" s="628"/>
      <c r="O26" s="628"/>
      <c r="P26" s="628"/>
      <c r="Q26" s="628"/>
      <c r="R26" s="628"/>
      <c r="S26" s="628"/>
      <c r="T26" s="628"/>
      <c r="U26" s="628"/>
      <c r="V26" s="628"/>
      <c r="W26" s="628"/>
      <c r="X26" s="628"/>
      <c r="Y26" s="628"/>
      <c r="Z26" s="628"/>
      <c r="AA26" s="627"/>
      <c r="AB26" s="627"/>
      <c r="AC26" s="627"/>
      <c r="AD26" s="627"/>
      <c r="AE26" s="627"/>
      <c r="AF26" s="627"/>
      <c r="AG26" s="627"/>
    </row>
    <row r="27" spans="1:33" ht="55.5" customHeight="1">
      <c r="A27" s="628"/>
      <c r="B27" s="628"/>
      <c r="C27" s="628"/>
      <c r="D27" s="628"/>
      <c r="E27" s="628"/>
      <c r="F27" s="628"/>
      <c r="G27" s="628"/>
      <c r="H27" s="628"/>
      <c r="I27" s="628"/>
      <c r="J27" s="628"/>
      <c r="K27" s="628"/>
      <c r="L27" s="628"/>
      <c r="M27" s="628"/>
      <c r="N27" s="628"/>
      <c r="O27" s="628"/>
      <c r="P27" s="628"/>
      <c r="Q27" s="628"/>
      <c r="R27" s="628"/>
      <c r="S27" s="628"/>
      <c r="T27" s="628"/>
      <c r="U27" s="628"/>
      <c r="V27" s="628"/>
      <c r="W27" s="628"/>
      <c r="X27" s="628"/>
      <c r="Y27" s="628"/>
      <c r="Z27" s="628"/>
      <c r="AA27" s="627"/>
      <c r="AB27" s="627"/>
      <c r="AC27" s="627"/>
      <c r="AD27" s="627"/>
      <c r="AE27" s="627"/>
      <c r="AF27" s="627"/>
      <c r="AG27" s="627"/>
    </row>
    <row r="28" spans="1:33" ht="94.5" customHeight="1">
      <c r="A28" s="628"/>
      <c r="B28" s="628"/>
      <c r="C28" s="628"/>
      <c r="D28" s="628"/>
      <c r="E28" s="628"/>
      <c r="F28" s="628"/>
      <c r="G28" s="628"/>
      <c r="H28" s="628"/>
      <c r="I28" s="628"/>
      <c r="J28" s="628"/>
      <c r="K28" s="628"/>
      <c r="L28" s="628"/>
      <c r="M28" s="628"/>
      <c r="N28" s="628"/>
      <c r="O28" s="628"/>
      <c r="P28" s="628"/>
      <c r="Q28" s="628"/>
      <c r="R28" s="628"/>
      <c r="S28" s="628"/>
      <c r="T28" s="628"/>
      <c r="U28" s="628"/>
      <c r="V28" s="628"/>
      <c r="W28" s="628"/>
      <c r="X28" s="628"/>
      <c r="Y28" s="628"/>
      <c r="Z28" s="628"/>
      <c r="AA28" s="627"/>
      <c r="AB28" s="627"/>
      <c r="AC28" s="627"/>
      <c r="AD28" s="627"/>
      <c r="AE28" s="627"/>
      <c r="AF28" s="627"/>
      <c r="AG28" s="627"/>
    </row>
    <row r="29" spans="1:33" ht="94.5" customHeight="1">
      <c r="A29" s="628"/>
      <c r="B29" s="628"/>
      <c r="C29" s="628"/>
      <c r="D29" s="628"/>
      <c r="E29" s="628"/>
      <c r="F29" s="628"/>
      <c r="G29" s="628"/>
      <c r="H29" s="628"/>
      <c r="I29" s="628"/>
      <c r="J29" s="628"/>
      <c r="K29" s="628"/>
      <c r="L29" s="628"/>
      <c r="M29" s="628"/>
      <c r="N29" s="628"/>
      <c r="O29" s="628"/>
      <c r="P29" s="628"/>
      <c r="Q29" s="628"/>
      <c r="R29" s="628"/>
      <c r="S29" s="628"/>
      <c r="T29" s="628"/>
      <c r="U29" s="628"/>
      <c r="V29" s="628"/>
      <c r="W29" s="628"/>
      <c r="X29" s="628"/>
      <c r="Y29" s="628"/>
      <c r="Z29" s="628"/>
      <c r="AA29" s="627"/>
      <c r="AB29" s="627"/>
      <c r="AC29" s="627"/>
      <c r="AD29" s="627"/>
      <c r="AE29" s="627"/>
      <c r="AF29" s="627"/>
      <c r="AG29" s="627"/>
    </row>
    <row r="30" spans="1:33" ht="94.5" customHeight="1">
      <c r="A30" s="628"/>
      <c r="B30" s="628"/>
      <c r="C30" s="628"/>
      <c r="D30" s="628"/>
      <c r="E30" s="628"/>
      <c r="F30" s="628"/>
      <c r="G30" s="628"/>
      <c r="H30" s="628"/>
      <c r="I30" s="628"/>
      <c r="J30" s="628"/>
      <c r="K30" s="628"/>
      <c r="L30" s="628"/>
      <c r="M30" s="628"/>
      <c r="N30" s="628"/>
      <c r="O30" s="628"/>
      <c r="P30" s="628"/>
      <c r="Q30" s="628"/>
      <c r="R30" s="628"/>
      <c r="S30" s="628"/>
      <c r="T30" s="628"/>
      <c r="U30" s="628"/>
      <c r="V30" s="628"/>
      <c r="W30" s="628"/>
      <c r="X30" s="628"/>
      <c r="Y30" s="628"/>
      <c r="Z30" s="628"/>
      <c r="AA30" s="627"/>
      <c r="AB30" s="627"/>
      <c r="AC30" s="627"/>
      <c r="AD30" s="627"/>
      <c r="AE30" s="627"/>
      <c r="AF30" s="627"/>
      <c r="AG30" s="627"/>
    </row>
    <row r="31" spans="1:33" ht="94.5" customHeight="1">
      <c r="A31" s="628"/>
      <c r="B31" s="628"/>
      <c r="C31" s="628"/>
      <c r="D31" s="628"/>
      <c r="E31" s="628"/>
      <c r="F31" s="628"/>
      <c r="G31" s="628"/>
      <c r="H31" s="628"/>
      <c r="I31" s="628"/>
      <c r="J31" s="628"/>
      <c r="K31" s="628"/>
      <c r="L31" s="628"/>
      <c r="M31" s="628"/>
      <c r="N31" s="628"/>
      <c r="O31" s="628"/>
      <c r="P31" s="628"/>
      <c r="Q31" s="628"/>
      <c r="R31" s="628"/>
      <c r="S31" s="628"/>
      <c r="T31" s="628"/>
      <c r="U31" s="628"/>
      <c r="V31" s="628"/>
      <c r="W31" s="628"/>
      <c r="X31" s="628"/>
      <c r="Y31" s="628"/>
      <c r="Z31" s="628"/>
      <c r="AA31" s="627"/>
      <c r="AB31" s="627"/>
      <c r="AC31" s="627"/>
      <c r="AD31" s="627"/>
      <c r="AE31" s="627"/>
      <c r="AF31" s="627"/>
      <c r="AG31" s="627"/>
    </row>
    <row r="32" spans="1:33" ht="94.5" customHeight="1">
      <c r="A32" s="628"/>
      <c r="B32" s="628"/>
      <c r="C32" s="628"/>
      <c r="D32" s="628"/>
      <c r="E32" s="628"/>
      <c r="F32" s="628"/>
      <c r="G32" s="628"/>
      <c r="H32" s="628"/>
      <c r="I32" s="628"/>
      <c r="J32" s="628"/>
      <c r="K32" s="628"/>
      <c r="L32" s="628"/>
      <c r="M32" s="628"/>
      <c r="N32" s="628"/>
      <c r="O32" s="628"/>
      <c r="P32" s="628"/>
      <c r="Q32" s="628"/>
      <c r="R32" s="628"/>
      <c r="S32" s="628"/>
      <c r="T32" s="628"/>
      <c r="U32" s="628"/>
      <c r="V32" s="628"/>
      <c r="W32" s="628"/>
      <c r="X32" s="628"/>
      <c r="Y32" s="628"/>
      <c r="Z32" s="628"/>
      <c r="AA32" s="627"/>
      <c r="AB32" s="627"/>
      <c r="AC32" s="627"/>
      <c r="AD32" s="627"/>
      <c r="AE32" s="627"/>
      <c r="AF32" s="627"/>
      <c r="AG32" s="627"/>
    </row>
    <row r="33" spans="1:33" ht="94.5" customHeight="1">
      <c r="A33" s="628"/>
      <c r="B33" s="628"/>
      <c r="C33" s="628"/>
      <c r="D33" s="628"/>
      <c r="E33" s="628"/>
      <c r="F33" s="628"/>
      <c r="G33" s="628"/>
      <c r="H33" s="628"/>
      <c r="I33" s="628"/>
      <c r="J33" s="628"/>
      <c r="K33" s="628"/>
      <c r="L33" s="628"/>
      <c r="M33" s="628"/>
      <c r="N33" s="628"/>
      <c r="O33" s="628"/>
      <c r="P33" s="628"/>
      <c r="Q33" s="628"/>
      <c r="R33" s="628"/>
      <c r="S33" s="628"/>
      <c r="T33" s="628"/>
      <c r="U33" s="628"/>
      <c r="V33" s="628"/>
      <c r="W33" s="628"/>
      <c r="X33" s="628"/>
      <c r="Y33" s="628"/>
      <c r="Z33" s="628"/>
      <c r="AA33" s="627"/>
      <c r="AB33" s="627"/>
      <c r="AC33" s="627"/>
      <c r="AD33" s="627"/>
      <c r="AE33" s="627"/>
      <c r="AF33" s="627"/>
      <c r="AG33" s="627"/>
    </row>
    <row r="34" spans="1:33" ht="94.5" customHeight="1">
      <c r="A34" s="628"/>
      <c r="B34" s="628"/>
      <c r="C34" s="628"/>
      <c r="D34" s="628"/>
      <c r="E34" s="628"/>
      <c r="F34" s="628"/>
      <c r="G34" s="628"/>
      <c r="H34" s="628"/>
      <c r="I34" s="628"/>
      <c r="J34" s="628"/>
      <c r="K34" s="628"/>
      <c r="L34" s="628"/>
      <c r="M34" s="628"/>
      <c r="N34" s="628"/>
      <c r="O34" s="628"/>
      <c r="P34" s="628"/>
      <c r="Q34" s="628"/>
      <c r="R34" s="628"/>
      <c r="S34" s="628"/>
      <c r="T34" s="628"/>
      <c r="U34" s="628"/>
      <c r="V34" s="628"/>
      <c r="W34" s="628"/>
      <c r="X34" s="628"/>
      <c r="Y34" s="628"/>
      <c r="Z34" s="628"/>
      <c r="AA34" s="627"/>
      <c r="AB34" s="627"/>
      <c r="AC34" s="627"/>
      <c r="AD34" s="627"/>
      <c r="AE34" s="627"/>
      <c r="AF34" s="627"/>
      <c r="AG34" s="627"/>
    </row>
    <row r="35" spans="1:33" ht="200.25" customHeight="1">
      <c r="A35" s="628"/>
      <c r="B35" s="628"/>
      <c r="C35" s="628"/>
      <c r="D35" s="628"/>
      <c r="E35" s="628"/>
      <c r="F35" s="628"/>
      <c r="G35" s="628"/>
      <c r="H35" s="628"/>
      <c r="I35" s="628"/>
      <c r="J35" s="628"/>
      <c r="K35" s="628"/>
      <c r="L35" s="628"/>
      <c r="M35" s="628"/>
      <c r="N35" s="628"/>
      <c r="O35" s="628"/>
      <c r="P35" s="628"/>
      <c r="Q35" s="628"/>
      <c r="R35" s="628"/>
      <c r="S35" s="628"/>
      <c r="T35" s="628"/>
      <c r="U35" s="628"/>
      <c r="V35" s="628"/>
      <c r="W35" s="628"/>
      <c r="X35" s="628"/>
      <c r="Y35" s="628"/>
      <c r="Z35" s="628"/>
      <c r="AA35" s="627"/>
      <c r="AB35" s="627"/>
      <c r="AC35" s="627"/>
      <c r="AD35" s="627"/>
      <c r="AE35" s="627"/>
      <c r="AF35" s="627"/>
      <c r="AG35" s="627"/>
    </row>
    <row r="36" spans="1:33" ht="63" customHeight="1">
      <c r="A36" s="628"/>
      <c r="B36" s="628"/>
      <c r="C36" s="628"/>
      <c r="D36" s="628"/>
      <c r="E36" s="628"/>
      <c r="F36" s="628"/>
      <c r="G36" s="628"/>
      <c r="H36" s="628"/>
      <c r="I36" s="628"/>
      <c r="J36" s="628"/>
      <c r="K36" s="628"/>
      <c r="L36" s="628"/>
      <c r="M36" s="628"/>
      <c r="N36" s="628"/>
      <c r="O36" s="628"/>
      <c r="P36" s="628"/>
      <c r="Q36" s="628"/>
      <c r="R36" s="628"/>
      <c r="S36" s="628"/>
      <c r="T36" s="628"/>
      <c r="U36" s="628"/>
      <c r="V36" s="628"/>
      <c r="W36" s="628"/>
      <c r="X36" s="628"/>
      <c r="Y36" s="628"/>
      <c r="Z36" s="628"/>
      <c r="AA36" s="627"/>
      <c r="AB36" s="627"/>
      <c r="AC36" s="627"/>
      <c r="AD36" s="627"/>
      <c r="AE36" s="627"/>
      <c r="AF36" s="627"/>
      <c r="AG36" s="627"/>
    </row>
    <row r="37" spans="1:33" ht="94.5" customHeight="1">
      <c r="A37" s="628"/>
      <c r="B37" s="628"/>
      <c r="C37" s="628"/>
      <c r="D37" s="628"/>
      <c r="E37" s="628"/>
      <c r="F37" s="628"/>
      <c r="G37" s="628"/>
      <c r="H37" s="628"/>
      <c r="I37" s="628"/>
      <c r="J37" s="628"/>
      <c r="K37" s="628"/>
      <c r="L37" s="628"/>
      <c r="M37" s="628"/>
      <c r="N37" s="628"/>
      <c r="O37" s="628"/>
      <c r="P37" s="628"/>
      <c r="Q37" s="628"/>
      <c r="R37" s="628"/>
      <c r="S37" s="628"/>
      <c r="T37" s="628"/>
      <c r="U37" s="628"/>
      <c r="V37" s="628"/>
      <c r="W37" s="628"/>
      <c r="X37" s="628"/>
      <c r="Y37" s="628"/>
      <c r="Z37" s="628"/>
      <c r="AA37" s="627"/>
      <c r="AB37" s="627"/>
      <c r="AC37" s="627"/>
      <c r="AD37" s="627"/>
      <c r="AE37" s="627"/>
      <c r="AF37" s="627"/>
      <c r="AG37" s="627"/>
    </row>
    <row r="38" spans="1:33" ht="94.5" customHeight="1">
      <c r="A38" s="628"/>
      <c r="B38" s="628"/>
      <c r="C38" s="628"/>
      <c r="D38" s="628"/>
      <c r="E38" s="628"/>
      <c r="F38" s="628"/>
      <c r="G38" s="628"/>
      <c r="H38" s="628"/>
      <c r="I38" s="628"/>
      <c r="J38" s="628"/>
      <c r="K38" s="628"/>
      <c r="L38" s="628"/>
      <c r="M38" s="628"/>
      <c r="N38" s="628"/>
      <c r="O38" s="628"/>
      <c r="P38" s="628"/>
      <c r="Q38" s="628"/>
      <c r="R38" s="628"/>
      <c r="S38" s="628"/>
      <c r="T38" s="628"/>
      <c r="U38" s="628"/>
      <c r="V38" s="628"/>
      <c r="W38" s="628"/>
      <c r="X38" s="628"/>
      <c r="Y38" s="628"/>
      <c r="Z38" s="628"/>
      <c r="AA38" s="627"/>
      <c r="AB38" s="627"/>
      <c r="AC38" s="627"/>
      <c r="AD38" s="627"/>
      <c r="AE38" s="627"/>
      <c r="AF38" s="627"/>
      <c r="AG38" s="627"/>
    </row>
    <row r="39" spans="1:33" ht="94.5" customHeight="1">
      <c r="A39" s="628"/>
      <c r="B39" s="628"/>
      <c r="C39" s="628"/>
      <c r="D39" s="628"/>
      <c r="E39" s="628"/>
      <c r="F39" s="628"/>
      <c r="G39" s="628"/>
      <c r="H39" s="628"/>
      <c r="I39" s="628"/>
      <c r="J39" s="628"/>
      <c r="K39" s="628"/>
      <c r="L39" s="628"/>
      <c r="M39" s="628"/>
      <c r="N39" s="628"/>
      <c r="O39" s="628"/>
      <c r="P39" s="628"/>
      <c r="Q39" s="628"/>
      <c r="R39" s="628"/>
      <c r="S39" s="628"/>
      <c r="T39" s="628"/>
      <c r="U39" s="628"/>
      <c r="V39" s="628"/>
      <c r="W39" s="628"/>
      <c r="X39" s="628"/>
      <c r="Y39" s="628"/>
      <c r="Z39" s="628"/>
      <c r="AA39" s="627"/>
      <c r="AB39" s="627"/>
      <c r="AC39" s="627"/>
      <c r="AD39" s="627"/>
      <c r="AE39" s="627"/>
      <c r="AF39" s="627"/>
      <c r="AG39" s="627"/>
    </row>
    <row r="40" spans="1:33" ht="94.5" customHeight="1">
      <c r="A40" s="628"/>
      <c r="B40" s="628"/>
      <c r="C40" s="628"/>
      <c r="D40" s="628"/>
      <c r="E40" s="628"/>
      <c r="F40" s="628"/>
      <c r="G40" s="628"/>
      <c r="H40" s="628"/>
      <c r="I40" s="628"/>
      <c r="J40" s="628"/>
      <c r="K40" s="628"/>
      <c r="L40" s="628"/>
      <c r="M40" s="628"/>
      <c r="N40" s="628"/>
      <c r="O40" s="628"/>
      <c r="P40" s="628"/>
      <c r="Q40" s="628"/>
      <c r="R40" s="628"/>
      <c r="S40" s="628"/>
      <c r="T40" s="628"/>
      <c r="U40" s="628"/>
      <c r="V40" s="628"/>
      <c r="W40" s="628"/>
      <c r="X40" s="628"/>
      <c r="Y40" s="628"/>
      <c r="Z40" s="628"/>
      <c r="AA40" s="627"/>
      <c r="AB40" s="627"/>
      <c r="AC40" s="627"/>
      <c r="AD40" s="627"/>
      <c r="AE40" s="627"/>
      <c r="AF40" s="627"/>
      <c r="AG40" s="627"/>
    </row>
    <row r="41" spans="1:33" ht="94.5" customHeight="1">
      <c r="A41" s="628"/>
      <c r="B41" s="628"/>
      <c r="C41" s="628"/>
      <c r="D41" s="628"/>
      <c r="E41" s="628"/>
      <c r="F41" s="628"/>
      <c r="G41" s="628"/>
      <c r="H41" s="628"/>
      <c r="I41" s="628"/>
      <c r="J41" s="628"/>
      <c r="K41" s="628"/>
      <c r="L41" s="628"/>
      <c r="M41" s="628"/>
      <c r="N41" s="628"/>
      <c r="O41" s="628"/>
      <c r="P41" s="628"/>
      <c r="Q41" s="628"/>
      <c r="R41" s="628"/>
      <c r="S41" s="628"/>
      <c r="T41" s="628"/>
      <c r="U41" s="628"/>
      <c r="V41" s="628"/>
      <c r="W41" s="628"/>
      <c r="X41" s="628"/>
      <c r="Y41" s="628"/>
      <c r="Z41" s="628"/>
      <c r="AA41" s="627"/>
      <c r="AB41" s="627"/>
      <c r="AC41" s="627"/>
      <c r="AD41" s="627"/>
      <c r="AE41" s="627"/>
      <c r="AF41" s="627"/>
      <c r="AG41" s="627"/>
    </row>
    <row r="42" spans="1:33" ht="94.5" customHeight="1">
      <c r="A42" s="628"/>
      <c r="B42" s="628"/>
      <c r="C42" s="628"/>
      <c r="D42" s="628"/>
      <c r="E42" s="628"/>
      <c r="F42" s="628"/>
      <c r="G42" s="628"/>
      <c r="H42" s="628"/>
      <c r="I42" s="628"/>
      <c r="J42" s="628"/>
      <c r="K42" s="628"/>
      <c r="L42" s="628"/>
      <c r="M42" s="628"/>
      <c r="N42" s="628"/>
      <c r="O42" s="628"/>
      <c r="P42" s="628"/>
      <c r="Q42" s="628"/>
      <c r="R42" s="628"/>
      <c r="S42" s="628"/>
      <c r="T42" s="628"/>
      <c r="U42" s="628"/>
      <c r="V42" s="628"/>
      <c r="W42" s="628"/>
      <c r="X42" s="628"/>
      <c r="Y42" s="628"/>
      <c r="Z42" s="628"/>
      <c r="AA42" s="627"/>
      <c r="AB42" s="627"/>
      <c r="AC42" s="627"/>
      <c r="AD42" s="627"/>
      <c r="AE42" s="627"/>
      <c r="AF42" s="627"/>
      <c r="AG42" s="627"/>
    </row>
    <row r="43" spans="1:33" ht="94.5" customHeight="1">
      <c r="A43" s="628"/>
      <c r="B43" s="628"/>
      <c r="C43" s="628"/>
      <c r="D43" s="628"/>
      <c r="E43" s="628"/>
      <c r="F43" s="628"/>
      <c r="G43" s="628"/>
      <c r="H43" s="628"/>
      <c r="I43" s="628"/>
      <c r="J43" s="628"/>
      <c r="K43" s="628"/>
      <c r="L43" s="628"/>
      <c r="M43" s="628"/>
      <c r="N43" s="628"/>
      <c r="O43" s="628"/>
      <c r="P43" s="628"/>
      <c r="Q43" s="628"/>
      <c r="R43" s="628"/>
      <c r="S43" s="628"/>
      <c r="T43" s="628"/>
      <c r="U43" s="628"/>
      <c r="V43" s="628"/>
      <c r="W43" s="628"/>
      <c r="X43" s="628"/>
      <c r="Y43" s="628"/>
      <c r="Z43" s="628"/>
      <c r="AA43" s="627"/>
      <c r="AB43" s="627"/>
      <c r="AC43" s="627"/>
      <c r="AD43" s="627"/>
      <c r="AE43" s="627"/>
      <c r="AF43" s="627"/>
      <c r="AG43" s="627"/>
    </row>
    <row r="44" spans="1:33" ht="94.5" customHeight="1">
      <c r="A44" s="628"/>
      <c r="B44" s="628"/>
      <c r="C44" s="628"/>
      <c r="D44" s="628"/>
      <c r="E44" s="628"/>
      <c r="F44" s="628"/>
      <c r="G44" s="628"/>
      <c r="H44" s="628"/>
      <c r="I44" s="628"/>
      <c r="J44" s="628"/>
      <c r="K44" s="628"/>
      <c r="L44" s="628"/>
      <c r="M44" s="628"/>
      <c r="N44" s="628"/>
      <c r="O44" s="628"/>
      <c r="P44" s="628"/>
      <c r="Q44" s="628"/>
      <c r="R44" s="628"/>
      <c r="S44" s="628"/>
      <c r="T44" s="628"/>
      <c r="U44" s="628"/>
      <c r="V44" s="628"/>
      <c r="W44" s="628"/>
      <c r="X44" s="628"/>
      <c r="Y44" s="628"/>
      <c r="Z44" s="628"/>
      <c r="AA44" s="627"/>
      <c r="AB44" s="627"/>
      <c r="AC44" s="627"/>
      <c r="AD44" s="627"/>
      <c r="AE44" s="627"/>
      <c r="AF44" s="627"/>
      <c r="AG44" s="627"/>
    </row>
    <row r="45" spans="1:33" ht="200.25" customHeight="1">
      <c r="A45" s="628"/>
      <c r="B45" s="628"/>
      <c r="C45" s="628"/>
      <c r="D45" s="628"/>
      <c r="E45" s="628"/>
      <c r="F45" s="628"/>
      <c r="G45" s="628"/>
      <c r="H45" s="628"/>
      <c r="I45" s="628"/>
      <c r="J45" s="628"/>
      <c r="K45" s="628"/>
      <c r="L45" s="628"/>
      <c r="M45" s="628"/>
      <c r="N45" s="628"/>
      <c r="O45" s="628"/>
      <c r="P45" s="628"/>
      <c r="Q45" s="628"/>
      <c r="R45" s="628"/>
      <c r="S45" s="628"/>
      <c r="T45" s="628"/>
      <c r="U45" s="628"/>
      <c r="V45" s="628"/>
      <c r="W45" s="628"/>
      <c r="X45" s="628"/>
      <c r="Y45" s="628"/>
      <c r="Z45" s="628"/>
      <c r="AA45" s="627"/>
      <c r="AB45" s="627"/>
      <c r="AC45" s="627"/>
      <c r="AD45" s="627"/>
      <c r="AE45" s="627"/>
      <c r="AF45" s="627"/>
      <c r="AG45" s="627"/>
    </row>
    <row r="46" spans="1:33" ht="55.5" customHeight="1">
      <c r="A46" s="628"/>
      <c r="B46" s="628"/>
      <c r="C46" s="628"/>
      <c r="D46" s="628"/>
      <c r="E46" s="628"/>
      <c r="F46" s="628"/>
      <c r="G46" s="628"/>
      <c r="H46" s="628"/>
      <c r="I46" s="628"/>
      <c r="J46" s="628"/>
      <c r="K46" s="628"/>
      <c r="L46" s="628"/>
      <c r="M46" s="628"/>
      <c r="N46" s="628"/>
      <c r="O46" s="628"/>
      <c r="P46" s="628"/>
      <c r="Q46" s="628"/>
      <c r="R46" s="628"/>
      <c r="S46" s="628"/>
      <c r="T46" s="628"/>
      <c r="U46" s="628"/>
      <c r="V46" s="628"/>
      <c r="W46" s="628"/>
      <c r="X46" s="628"/>
      <c r="Y46" s="628"/>
      <c r="Z46" s="628"/>
      <c r="AA46" s="627"/>
      <c r="AB46" s="627"/>
      <c r="AC46" s="627"/>
      <c r="AD46" s="627"/>
      <c r="AE46" s="627"/>
      <c r="AF46" s="627"/>
      <c r="AG46" s="627"/>
    </row>
    <row r="47" spans="1:33" ht="94.5" customHeight="1">
      <c r="A47" s="628"/>
      <c r="B47" s="628"/>
      <c r="C47" s="628"/>
      <c r="D47" s="628"/>
      <c r="E47" s="628"/>
      <c r="F47" s="628"/>
      <c r="G47" s="628"/>
      <c r="H47" s="628"/>
      <c r="I47" s="628"/>
      <c r="J47" s="628"/>
      <c r="K47" s="628"/>
      <c r="L47" s="628"/>
      <c r="M47" s="628"/>
      <c r="N47" s="628"/>
      <c r="O47" s="628"/>
      <c r="P47" s="628"/>
      <c r="Q47" s="628"/>
      <c r="R47" s="628"/>
      <c r="S47" s="628"/>
      <c r="T47" s="628"/>
      <c r="U47" s="628"/>
      <c r="V47" s="628"/>
      <c r="W47" s="628"/>
      <c r="X47" s="628"/>
      <c r="Y47" s="628"/>
      <c r="Z47" s="628"/>
      <c r="AA47" s="627"/>
      <c r="AB47" s="627"/>
      <c r="AC47" s="627"/>
      <c r="AD47" s="627"/>
      <c r="AE47" s="627"/>
      <c r="AF47" s="627"/>
      <c r="AG47" s="627"/>
    </row>
    <row r="48" spans="1:33" ht="94.5" customHeight="1">
      <c r="A48" s="628"/>
      <c r="B48" s="628"/>
      <c r="C48" s="628"/>
      <c r="D48" s="628"/>
      <c r="E48" s="628"/>
      <c r="F48" s="628"/>
      <c r="G48" s="628"/>
      <c r="H48" s="628"/>
      <c r="I48" s="628"/>
      <c r="J48" s="628"/>
      <c r="K48" s="628"/>
      <c r="L48" s="628"/>
      <c r="M48" s="628"/>
      <c r="N48" s="628"/>
      <c r="O48" s="628"/>
      <c r="P48" s="628"/>
      <c r="Q48" s="628"/>
      <c r="R48" s="628"/>
      <c r="S48" s="628"/>
      <c r="T48" s="628"/>
      <c r="U48" s="628"/>
      <c r="V48" s="628"/>
      <c r="W48" s="628"/>
      <c r="X48" s="628"/>
      <c r="Y48" s="628"/>
      <c r="Z48" s="628"/>
      <c r="AA48" s="627"/>
      <c r="AB48" s="627"/>
      <c r="AC48" s="627"/>
      <c r="AD48" s="627"/>
      <c r="AE48" s="627"/>
      <c r="AF48" s="627"/>
      <c r="AG48" s="627"/>
    </row>
    <row r="49" spans="1:33" ht="94.5" customHeight="1">
      <c r="A49" s="628"/>
      <c r="B49" s="628"/>
      <c r="C49" s="628"/>
      <c r="D49" s="628"/>
      <c r="E49" s="628"/>
      <c r="F49" s="628"/>
      <c r="G49" s="628"/>
      <c r="H49" s="628"/>
      <c r="I49" s="628"/>
      <c r="J49" s="628"/>
      <c r="K49" s="628"/>
      <c r="L49" s="628"/>
      <c r="M49" s="628"/>
      <c r="N49" s="628"/>
      <c r="O49" s="628"/>
      <c r="P49" s="628"/>
      <c r="Q49" s="628"/>
      <c r="R49" s="628"/>
      <c r="S49" s="628"/>
      <c r="T49" s="628"/>
      <c r="U49" s="628"/>
      <c r="V49" s="628"/>
      <c r="W49" s="628"/>
      <c r="X49" s="628"/>
      <c r="Y49" s="628"/>
      <c r="Z49" s="628"/>
      <c r="AA49" s="627"/>
      <c r="AB49" s="627"/>
      <c r="AC49" s="627"/>
      <c r="AD49" s="627"/>
      <c r="AE49" s="627"/>
      <c r="AF49" s="627"/>
      <c r="AG49" s="627"/>
    </row>
    <row r="50" spans="1:33" ht="94.5" customHeight="1">
      <c r="A50" s="628"/>
      <c r="B50" s="628"/>
      <c r="C50" s="628"/>
      <c r="D50" s="628"/>
      <c r="E50" s="628"/>
      <c r="F50" s="628"/>
      <c r="G50" s="628"/>
      <c r="H50" s="628"/>
      <c r="I50" s="628"/>
      <c r="J50" s="628"/>
      <c r="K50" s="628"/>
      <c r="L50" s="628"/>
      <c r="M50" s="628"/>
      <c r="N50" s="628"/>
      <c r="O50" s="628"/>
      <c r="P50" s="628"/>
      <c r="Q50" s="628"/>
      <c r="R50" s="628"/>
      <c r="S50" s="628"/>
      <c r="T50" s="628"/>
      <c r="U50" s="628"/>
      <c r="V50" s="628"/>
      <c r="W50" s="628"/>
      <c r="X50" s="628"/>
      <c r="Y50" s="628"/>
      <c r="Z50" s="628"/>
      <c r="AA50" s="627"/>
      <c r="AB50" s="627"/>
      <c r="AC50" s="627"/>
      <c r="AD50" s="627"/>
      <c r="AE50" s="627"/>
      <c r="AF50" s="627"/>
      <c r="AG50" s="627"/>
    </row>
    <row r="51" spans="1:33" ht="94.5" customHeight="1">
      <c r="A51" s="628"/>
      <c r="B51" s="628"/>
      <c r="C51" s="628"/>
      <c r="D51" s="628"/>
      <c r="E51" s="628"/>
      <c r="F51" s="628"/>
      <c r="G51" s="628"/>
      <c r="H51" s="628"/>
      <c r="I51" s="628"/>
      <c r="J51" s="628"/>
      <c r="K51" s="628"/>
      <c r="L51" s="628"/>
      <c r="M51" s="628"/>
      <c r="N51" s="628"/>
      <c r="O51" s="628"/>
      <c r="P51" s="628"/>
      <c r="Q51" s="628"/>
      <c r="R51" s="628"/>
      <c r="S51" s="628"/>
      <c r="T51" s="628"/>
      <c r="U51" s="628"/>
      <c r="V51" s="628"/>
      <c r="W51" s="628"/>
      <c r="X51" s="628"/>
      <c r="Y51" s="628"/>
      <c r="Z51" s="628"/>
      <c r="AA51" s="627"/>
      <c r="AB51" s="627"/>
      <c r="AC51" s="627"/>
      <c r="AD51" s="627"/>
      <c r="AE51" s="627"/>
      <c r="AF51" s="627"/>
      <c r="AG51" s="627"/>
    </row>
    <row r="52" spans="1:33" ht="94.5" customHeight="1">
      <c r="A52" s="628"/>
      <c r="B52" s="628"/>
      <c r="C52" s="628"/>
      <c r="D52" s="628"/>
      <c r="E52" s="628"/>
      <c r="F52" s="628"/>
      <c r="G52" s="628"/>
      <c r="H52" s="628"/>
      <c r="I52" s="628"/>
      <c r="J52" s="628"/>
      <c r="K52" s="628"/>
      <c r="L52" s="628"/>
      <c r="M52" s="628"/>
      <c r="N52" s="628"/>
      <c r="O52" s="628"/>
      <c r="P52" s="628"/>
      <c r="Q52" s="628"/>
      <c r="R52" s="628"/>
      <c r="S52" s="628"/>
      <c r="T52" s="628"/>
      <c r="U52" s="628"/>
      <c r="V52" s="628"/>
      <c r="W52" s="628"/>
      <c r="X52" s="628"/>
      <c r="Y52" s="628"/>
      <c r="Z52" s="628"/>
      <c r="AA52" s="627"/>
      <c r="AB52" s="627"/>
      <c r="AC52" s="627"/>
      <c r="AD52" s="627"/>
      <c r="AE52" s="627"/>
      <c r="AF52" s="627"/>
      <c r="AG52" s="627"/>
    </row>
    <row r="53" spans="1:33" ht="94.5" customHeight="1">
      <c r="A53" s="628"/>
      <c r="B53" s="628"/>
      <c r="C53" s="628"/>
      <c r="D53" s="628"/>
      <c r="E53" s="628"/>
      <c r="F53" s="628"/>
      <c r="G53" s="628"/>
      <c r="H53" s="628"/>
      <c r="I53" s="628"/>
      <c r="J53" s="628"/>
      <c r="K53" s="628"/>
      <c r="L53" s="628"/>
      <c r="M53" s="628"/>
      <c r="N53" s="628"/>
      <c r="O53" s="628"/>
      <c r="P53" s="628"/>
      <c r="Q53" s="628"/>
      <c r="R53" s="628"/>
      <c r="S53" s="628"/>
      <c r="T53" s="628"/>
      <c r="U53" s="628"/>
      <c r="V53" s="628"/>
      <c r="W53" s="628"/>
      <c r="X53" s="628"/>
      <c r="Y53" s="628"/>
      <c r="Z53" s="628"/>
      <c r="AA53" s="627"/>
      <c r="AB53" s="627"/>
      <c r="AC53" s="627"/>
      <c r="AD53" s="627"/>
      <c r="AE53" s="627"/>
      <c r="AF53" s="627"/>
      <c r="AG53" s="627"/>
    </row>
    <row r="54" spans="1:33" ht="200.25" customHeight="1">
      <c r="A54" s="628"/>
      <c r="B54" s="628"/>
      <c r="C54" s="628"/>
      <c r="D54" s="628"/>
      <c r="E54" s="628"/>
      <c r="F54" s="628"/>
      <c r="G54" s="628"/>
      <c r="H54" s="628"/>
      <c r="I54" s="628"/>
      <c r="J54" s="628"/>
      <c r="K54" s="628"/>
      <c r="L54" s="628"/>
      <c r="M54" s="628"/>
      <c r="N54" s="628"/>
      <c r="O54" s="628"/>
      <c r="P54" s="628"/>
      <c r="Q54" s="628"/>
      <c r="R54" s="628"/>
      <c r="S54" s="628"/>
      <c r="T54" s="628"/>
      <c r="U54" s="628"/>
      <c r="V54" s="628"/>
      <c r="W54" s="628"/>
      <c r="X54" s="628"/>
      <c r="Y54" s="628"/>
      <c r="Z54" s="628"/>
      <c r="AA54" s="627"/>
      <c r="AB54" s="627"/>
      <c r="AC54" s="627"/>
      <c r="AD54" s="627"/>
      <c r="AE54" s="627"/>
      <c r="AF54" s="627"/>
      <c r="AG54" s="627"/>
    </row>
    <row r="55" spans="1:33" ht="94.5" customHeight="1">
      <c r="A55" s="628"/>
      <c r="B55" s="628"/>
      <c r="C55" s="628"/>
      <c r="D55" s="628"/>
      <c r="E55" s="628"/>
      <c r="F55" s="628"/>
      <c r="G55" s="628"/>
      <c r="H55" s="628"/>
      <c r="I55" s="628"/>
      <c r="J55" s="628"/>
      <c r="K55" s="628"/>
      <c r="L55" s="628"/>
      <c r="M55" s="628"/>
      <c r="N55" s="628"/>
      <c r="O55" s="628"/>
      <c r="P55" s="628"/>
      <c r="Q55" s="628"/>
      <c r="R55" s="628"/>
      <c r="S55" s="628"/>
      <c r="T55" s="628"/>
      <c r="U55" s="628"/>
      <c r="V55" s="628"/>
      <c r="W55" s="628"/>
      <c r="X55" s="628"/>
      <c r="Y55" s="628"/>
      <c r="Z55" s="628"/>
      <c r="AA55" s="627"/>
      <c r="AB55" s="627"/>
      <c r="AC55" s="627"/>
      <c r="AD55" s="627"/>
      <c r="AE55" s="627"/>
      <c r="AF55" s="627"/>
      <c r="AG55" s="627"/>
    </row>
    <row r="56" spans="1:33" ht="94.5" customHeight="1">
      <c r="A56" s="628"/>
      <c r="B56" s="628"/>
      <c r="C56" s="628"/>
      <c r="D56" s="628"/>
      <c r="E56" s="628"/>
      <c r="F56" s="628"/>
      <c r="G56" s="628"/>
      <c r="H56" s="628"/>
      <c r="I56" s="628"/>
      <c r="J56" s="628"/>
      <c r="K56" s="628"/>
      <c r="L56" s="628"/>
      <c r="M56" s="628"/>
      <c r="N56" s="628"/>
      <c r="O56" s="628"/>
      <c r="P56" s="628"/>
      <c r="Q56" s="628"/>
      <c r="R56" s="628"/>
      <c r="S56" s="628"/>
      <c r="T56" s="628"/>
      <c r="U56" s="628"/>
      <c r="V56" s="628"/>
      <c r="W56" s="628"/>
      <c r="X56" s="628"/>
      <c r="Y56" s="628"/>
      <c r="Z56" s="628"/>
      <c r="AA56" s="627"/>
      <c r="AB56" s="627"/>
      <c r="AC56" s="627"/>
      <c r="AD56" s="627"/>
      <c r="AE56" s="627"/>
      <c r="AF56" s="627"/>
      <c r="AG56" s="627"/>
    </row>
    <row r="57" spans="1:33" ht="94.5" customHeight="1">
      <c r="A57" s="628"/>
      <c r="B57" s="628"/>
      <c r="C57" s="628"/>
      <c r="D57" s="628"/>
      <c r="E57" s="628"/>
      <c r="F57" s="628"/>
      <c r="G57" s="628"/>
      <c r="H57" s="628"/>
      <c r="I57" s="628"/>
      <c r="J57" s="628"/>
      <c r="K57" s="628"/>
      <c r="L57" s="628"/>
      <c r="M57" s="628"/>
      <c r="N57" s="628"/>
      <c r="O57" s="628"/>
      <c r="P57" s="628"/>
      <c r="Q57" s="628"/>
      <c r="R57" s="628"/>
      <c r="S57" s="628"/>
      <c r="T57" s="628"/>
      <c r="U57" s="628"/>
      <c r="V57" s="628"/>
      <c r="W57" s="628"/>
      <c r="X57" s="628"/>
      <c r="Y57" s="628"/>
      <c r="Z57" s="628"/>
      <c r="AA57" s="627"/>
      <c r="AB57" s="627"/>
      <c r="AC57" s="627"/>
      <c r="AD57" s="627"/>
      <c r="AE57" s="627"/>
      <c r="AF57" s="627"/>
      <c r="AG57" s="627"/>
    </row>
    <row r="58" spans="1:33" ht="94.5" customHeight="1">
      <c r="A58" s="628"/>
      <c r="B58" s="628"/>
      <c r="C58" s="628"/>
      <c r="D58" s="628"/>
      <c r="E58" s="628"/>
      <c r="F58" s="628"/>
      <c r="G58" s="628"/>
      <c r="H58" s="628"/>
      <c r="I58" s="628"/>
      <c r="J58" s="628"/>
      <c r="K58" s="628"/>
      <c r="L58" s="628"/>
      <c r="M58" s="628"/>
      <c r="N58" s="628"/>
      <c r="O58" s="628"/>
      <c r="P58" s="628"/>
      <c r="Q58" s="628"/>
      <c r="R58" s="628"/>
      <c r="S58" s="628"/>
      <c r="T58" s="628"/>
      <c r="U58" s="628"/>
      <c r="V58" s="628"/>
      <c r="W58" s="628"/>
      <c r="X58" s="628"/>
      <c r="Y58" s="628"/>
      <c r="Z58" s="628"/>
      <c r="AA58" s="627"/>
      <c r="AB58" s="627"/>
      <c r="AC58" s="627"/>
      <c r="AD58" s="627"/>
      <c r="AE58" s="627"/>
      <c r="AF58" s="627"/>
      <c r="AG58" s="627"/>
    </row>
    <row r="59" spans="1:33" ht="94.5" customHeight="1">
      <c r="A59" s="628"/>
      <c r="B59" s="628"/>
      <c r="C59" s="628"/>
      <c r="D59" s="628"/>
      <c r="E59" s="628"/>
      <c r="F59" s="628"/>
      <c r="G59" s="628"/>
      <c r="H59" s="628"/>
      <c r="I59" s="628"/>
      <c r="J59" s="628"/>
      <c r="K59" s="628"/>
      <c r="L59" s="628"/>
      <c r="M59" s="628"/>
      <c r="N59" s="628"/>
      <c r="O59" s="628"/>
      <c r="P59" s="628"/>
      <c r="Q59" s="628"/>
      <c r="R59" s="628"/>
      <c r="S59" s="628"/>
      <c r="T59" s="628"/>
      <c r="U59" s="628"/>
      <c r="V59" s="628"/>
      <c r="W59" s="628"/>
      <c r="X59" s="628"/>
      <c r="Y59" s="628"/>
      <c r="Z59" s="628"/>
      <c r="AA59" s="627"/>
      <c r="AB59" s="627"/>
      <c r="AC59" s="627"/>
      <c r="AD59" s="627"/>
      <c r="AE59" s="627"/>
      <c r="AF59" s="627"/>
      <c r="AG59" s="627"/>
    </row>
    <row r="60" spans="1:33" ht="94.5" customHeight="1">
      <c r="A60" s="628"/>
      <c r="B60" s="628"/>
      <c r="C60" s="628"/>
      <c r="D60" s="628"/>
      <c r="E60" s="628"/>
      <c r="F60" s="628"/>
      <c r="G60" s="628"/>
      <c r="H60" s="628"/>
      <c r="I60" s="628"/>
      <c r="J60" s="628"/>
      <c r="K60" s="628"/>
      <c r="L60" s="628"/>
      <c r="M60" s="628"/>
      <c r="N60" s="628"/>
      <c r="O60" s="628"/>
      <c r="P60" s="628"/>
      <c r="Q60" s="628"/>
      <c r="R60" s="628"/>
      <c r="S60" s="628"/>
      <c r="T60" s="628"/>
      <c r="U60" s="628"/>
      <c r="V60" s="628"/>
      <c r="W60" s="628"/>
      <c r="X60" s="628"/>
      <c r="Y60" s="628"/>
      <c r="Z60" s="628"/>
      <c r="AA60" s="627"/>
      <c r="AB60" s="627"/>
      <c r="AC60" s="627"/>
      <c r="AD60" s="627"/>
      <c r="AE60" s="627"/>
      <c r="AF60" s="627"/>
      <c r="AG60" s="627"/>
    </row>
    <row r="61" spans="1:33" ht="94.5" customHeight="1">
      <c r="A61" s="628"/>
      <c r="B61" s="628"/>
      <c r="C61" s="628"/>
      <c r="D61" s="628"/>
      <c r="E61" s="628"/>
      <c r="F61" s="628"/>
      <c r="G61" s="628"/>
      <c r="H61" s="628"/>
      <c r="I61" s="628"/>
      <c r="J61" s="628"/>
      <c r="K61" s="628"/>
      <c r="L61" s="628"/>
      <c r="M61" s="628"/>
      <c r="N61" s="628"/>
      <c r="O61" s="628"/>
      <c r="P61" s="628"/>
      <c r="Q61" s="628"/>
      <c r="R61" s="628"/>
      <c r="S61" s="628"/>
      <c r="T61" s="628"/>
      <c r="U61" s="628"/>
      <c r="V61" s="628"/>
      <c r="W61" s="628"/>
      <c r="X61" s="628"/>
      <c r="Y61" s="628"/>
      <c r="Z61" s="628"/>
      <c r="AA61" s="627"/>
      <c r="AB61" s="627"/>
      <c r="AC61" s="627"/>
      <c r="AD61" s="627"/>
      <c r="AE61" s="627"/>
      <c r="AF61" s="627"/>
      <c r="AG61" s="627"/>
    </row>
    <row r="62" spans="1:33" ht="94.5" customHeight="1">
      <c r="A62" s="628"/>
      <c r="B62" s="628"/>
      <c r="C62" s="628"/>
      <c r="D62" s="628"/>
      <c r="E62" s="628"/>
      <c r="F62" s="628"/>
      <c r="G62" s="628"/>
      <c r="H62" s="628"/>
      <c r="I62" s="628"/>
      <c r="J62" s="628"/>
      <c r="K62" s="628"/>
      <c r="L62" s="628"/>
      <c r="M62" s="628"/>
      <c r="N62" s="628"/>
      <c r="O62" s="628"/>
      <c r="P62" s="628"/>
      <c r="Q62" s="628"/>
      <c r="R62" s="628"/>
      <c r="S62" s="628"/>
      <c r="T62" s="628"/>
      <c r="U62" s="628"/>
      <c r="V62" s="628"/>
      <c r="W62" s="628"/>
      <c r="X62" s="628"/>
      <c r="Y62" s="628"/>
      <c r="Z62" s="628"/>
      <c r="AA62" s="627"/>
      <c r="AB62" s="627"/>
      <c r="AC62" s="627"/>
      <c r="AD62" s="627"/>
      <c r="AE62" s="627"/>
      <c r="AF62" s="627"/>
      <c r="AG62" s="627"/>
    </row>
    <row r="63" spans="1:33" ht="200.25" customHeight="1">
      <c r="A63" s="628"/>
      <c r="B63" s="628"/>
      <c r="C63" s="628"/>
      <c r="D63" s="628"/>
      <c r="E63" s="628"/>
      <c r="F63" s="628"/>
      <c r="G63" s="628"/>
      <c r="H63" s="628"/>
      <c r="I63" s="628"/>
      <c r="J63" s="628"/>
      <c r="K63" s="628"/>
      <c r="L63" s="628"/>
      <c r="M63" s="628"/>
      <c r="N63" s="628"/>
      <c r="O63" s="628"/>
      <c r="P63" s="628"/>
      <c r="Q63" s="628"/>
      <c r="R63" s="628"/>
      <c r="S63" s="628"/>
      <c r="T63" s="628"/>
      <c r="U63" s="628"/>
      <c r="V63" s="628"/>
      <c r="W63" s="628"/>
      <c r="X63" s="628"/>
      <c r="Y63" s="628"/>
      <c r="Z63" s="628"/>
      <c r="AA63" s="627"/>
      <c r="AB63" s="627"/>
      <c r="AC63" s="627"/>
      <c r="AD63" s="627"/>
      <c r="AE63" s="627"/>
      <c r="AF63" s="627"/>
      <c r="AG63" s="627"/>
    </row>
    <row r="64" spans="1:33" ht="94.5" customHeight="1">
      <c r="A64" s="628"/>
      <c r="B64" s="628"/>
      <c r="C64" s="628"/>
      <c r="D64" s="628"/>
      <c r="E64" s="628"/>
      <c r="F64" s="628"/>
      <c r="G64" s="628"/>
      <c r="H64" s="628"/>
      <c r="I64" s="628"/>
      <c r="J64" s="628"/>
      <c r="K64" s="628"/>
      <c r="L64" s="628"/>
      <c r="M64" s="628"/>
      <c r="N64" s="628"/>
      <c r="O64" s="628"/>
      <c r="P64" s="628"/>
      <c r="Q64" s="628"/>
      <c r="R64" s="628"/>
      <c r="S64" s="628"/>
      <c r="T64" s="628"/>
      <c r="U64" s="628"/>
      <c r="V64" s="628"/>
      <c r="W64" s="628"/>
      <c r="X64" s="628"/>
      <c r="Y64" s="628"/>
      <c r="Z64" s="628"/>
      <c r="AA64" s="627"/>
      <c r="AB64" s="627"/>
      <c r="AC64" s="627"/>
      <c r="AD64" s="627"/>
      <c r="AE64" s="627"/>
      <c r="AF64" s="627"/>
      <c r="AG64" s="627"/>
    </row>
    <row r="65" spans="1:33" ht="94.5" customHeight="1">
      <c r="A65" s="628"/>
      <c r="B65" s="628"/>
      <c r="C65" s="628"/>
      <c r="D65" s="628"/>
      <c r="E65" s="628"/>
      <c r="F65" s="628"/>
      <c r="G65" s="628"/>
      <c r="H65" s="628"/>
      <c r="I65" s="628"/>
      <c r="J65" s="628"/>
      <c r="K65" s="628"/>
      <c r="L65" s="628"/>
      <c r="M65" s="628"/>
      <c r="N65" s="628"/>
      <c r="O65" s="628"/>
      <c r="P65" s="628"/>
      <c r="Q65" s="628"/>
      <c r="R65" s="628"/>
      <c r="S65" s="628"/>
      <c r="T65" s="628"/>
      <c r="U65" s="628"/>
      <c r="V65" s="628"/>
      <c r="W65" s="628"/>
      <c r="X65" s="628"/>
      <c r="Y65" s="628"/>
      <c r="Z65" s="628"/>
      <c r="AA65" s="627"/>
      <c r="AB65" s="627"/>
      <c r="AC65" s="627"/>
      <c r="AD65" s="627"/>
      <c r="AE65" s="627"/>
      <c r="AF65" s="627"/>
      <c r="AG65" s="627"/>
    </row>
    <row r="66" spans="1:33" ht="94.5" customHeight="1">
      <c r="A66" s="628"/>
      <c r="B66" s="628"/>
      <c r="C66" s="628"/>
      <c r="D66" s="628"/>
      <c r="E66" s="628"/>
      <c r="F66" s="628"/>
      <c r="G66" s="628"/>
      <c r="H66" s="628"/>
      <c r="I66" s="628"/>
      <c r="J66" s="628"/>
      <c r="K66" s="628"/>
      <c r="L66" s="628"/>
      <c r="M66" s="628"/>
      <c r="N66" s="628"/>
      <c r="O66" s="628"/>
      <c r="P66" s="628"/>
      <c r="Q66" s="628"/>
      <c r="R66" s="628"/>
      <c r="S66" s="628"/>
      <c r="T66" s="628"/>
      <c r="U66" s="628"/>
      <c r="V66" s="628"/>
      <c r="W66" s="628"/>
      <c r="X66" s="628"/>
      <c r="Y66" s="628"/>
      <c r="Z66" s="628"/>
      <c r="AA66" s="627"/>
      <c r="AB66" s="627"/>
      <c r="AC66" s="627"/>
      <c r="AD66" s="627"/>
      <c r="AE66" s="627"/>
      <c r="AF66" s="627"/>
      <c r="AG66" s="627"/>
    </row>
    <row r="67" spans="1:33" ht="94.5" customHeight="1">
      <c r="A67" s="628"/>
      <c r="B67" s="628"/>
      <c r="C67" s="628"/>
      <c r="D67" s="628"/>
      <c r="E67" s="628"/>
      <c r="F67" s="628"/>
      <c r="G67" s="628"/>
      <c r="H67" s="628"/>
      <c r="I67" s="628"/>
      <c r="J67" s="628"/>
      <c r="K67" s="628"/>
      <c r="L67" s="628"/>
      <c r="M67" s="628"/>
      <c r="N67" s="628"/>
      <c r="O67" s="628"/>
      <c r="P67" s="628"/>
      <c r="Q67" s="628"/>
      <c r="R67" s="628"/>
      <c r="S67" s="628"/>
      <c r="T67" s="628"/>
      <c r="U67" s="628"/>
      <c r="V67" s="628"/>
      <c r="W67" s="628"/>
      <c r="X67" s="628"/>
      <c r="Y67" s="628"/>
      <c r="Z67" s="628"/>
      <c r="AA67" s="627"/>
      <c r="AB67" s="627"/>
      <c r="AC67" s="627"/>
      <c r="AD67" s="627"/>
      <c r="AE67" s="627"/>
      <c r="AF67" s="627"/>
      <c r="AG67" s="627"/>
    </row>
    <row r="68" spans="1:33" ht="94.5" customHeight="1">
      <c r="A68" s="628"/>
      <c r="B68" s="628"/>
      <c r="C68" s="628"/>
      <c r="D68" s="628"/>
      <c r="E68" s="628"/>
      <c r="F68" s="628"/>
      <c r="G68" s="628"/>
      <c r="H68" s="628"/>
      <c r="I68" s="628"/>
      <c r="J68" s="628"/>
      <c r="K68" s="628"/>
      <c r="L68" s="628"/>
      <c r="M68" s="628"/>
      <c r="N68" s="628"/>
      <c r="O68" s="628"/>
      <c r="P68" s="628"/>
      <c r="Q68" s="628"/>
      <c r="R68" s="628"/>
      <c r="S68" s="628"/>
      <c r="T68" s="628"/>
      <c r="U68" s="628"/>
      <c r="V68" s="628"/>
      <c r="W68" s="628"/>
      <c r="X68" s="628"/>
      <c r="Y68" s="628"/>
      <c r="Z68" s="628"/>
      <c r="AA68" s="627"/>
      <c r="AB68" s="627"/>
      <c r="AC68" s="627"/>
      <c r="AD68" s="627"/>
      <c r="AE68" s="627"/>
      <c r="AF68" s="627"/>
      <c r="AG68" s="627"/>
    </row>
    <row r="69" spans="1:33" ht="94.5" customHeight="1">
      <c r="A69" s="628"/>
      <c r="B69" s="628"/>
      <c r="C69" s="628"/>
      <c r="D69" s="628"/>
      <c r="E69" s="628"/>
      <c r="F69" s="628"/>
      <c r="G69" s="628"/>
      <c r="H69" s="628"/>
      <c r="I69" s="628"/>
      <c r="J69" s="628"/>
      <c r="K69" s="628"/>
      <c r="L69" s="628"/>
      <c r="M69" s="628"/>
      <c r="N69" s="628"/>
      <c r="O69" s="628"/>
      <c r="P69" s="628"/>
      <c r="Q69" s="628"/>
      <c r="R69" s="628"/>
      <c r="S69" s="628"/>
      <c r="T69" s="628"/>
      <c r="U69" s="628"/>
      <c r="V69" s="628"/>
      <c r="W69" s="628"/>
      <c r="X69" s="628"/>
      <c r="Y69" s="628"/>
      <c r="Z69" s="628"/>
      <c r="AA69" s="627"/>
      <c r="AB69" s="627"/>
      <c r="AC69" s="627"/>
      <c r="AD69" s="627"/>
      <c r="AE69" s="627"/>
      <c r="AF69" s="627"/>
      <c r="AG69" s="627"/>
    </row>
    <row r="70" spans="1:33" ht="94.5" customHeight="1">
      <c r="A70" s="628"/>
      <c r="B70" s="628"/>
      <c r="C70" s="628"/>
      <c r="D70" s="628"/>
      <c r="E70" s="628"/>
      <c r="F70" s="628"/>
      <c r="G70" s="628"/>
      <c r="H70" s="628"/>
      <c r="I70" s="628"/>
      <c r="J70" s="628"/>
      <c r="K70" s="628"/>
      <c r="L70" s="628"/>
      <c r="M70" s="628"/>
      <c r="N70" s="628"/>
      <c r="O70" s="628"/>
      <c r="P70" s="628"/>
      <c r="Q70" s="628"/>
      <c r="R70" s="628"/>
      <c r="S70" s="628"/>
      <c r="T70" s="628"/>
      <c r="U70" s="628"/>
      <c r="V70" s="628"/>
      <c r="W70" s="628"/>
      <c r="X70" s="628"/>
      <c r="Y70" s="628"/>
      <c r="Z70" s="628"/>
      <c r="AA70" s="627"/>
      <c r="AB70" s="627"/>
      <c r="AC70" s="627"/>
      <c r="AD70" s="627"/>
      <c r="AE70" s="627"/>
      <c r="AF70" s="627"/>
      <c r="AG70" s="627"/>
    </row>
    <row r="71" spans="1:33" ht="94.5" customHeight="1">
      <c r="A71" s="628"/>
      <c r="B71" s="628"/>
      <c r="C71" s="628"/>
      <c r="D71" s="628"/>
      <c r="E71" s="628"/>
      <c r="F71" s="628"/>
      <c r="G71" s="628"/>
      <c r="H71" s="628"/>
      <c r="I71" s="628"/>
      <c r="J71" s="628"/>
      <c r="K71" s="628"/>
      <c r="L71" s="628"/>
      <c r="M71" s="628"/>
      <c r="N71" s="628"/>
      <c r="O71" s="628"/>
      <c r="P71" s="628"/>
      <c r="Q71" s="628"/>
      <c r="R71" s="628"/>
      <c r="S71" s="628"/>
      <c r="T71" s="628"/>
      <c r="U71" s="628"/>
      <c r="V71" s="628"/>
      <c r="W71" s="628"/>
      <c r="X71" s="628"/>
      <c r="Y71" s="628"/>
      <c r="Z71" s="628"/>
      <c r="AA71" s="627"/>
      <c r="AB71" s="627"/>
      <c r="AC71" s="627"/>
      <c r="AD71" s="627"/>
      <c r="AE71" s="627"/>
      <c r="AF71" s="627"/>
      <c r="AG71" s="627"/>
    </row>
    <row r="72" spans="1:33" ht="174" customHeight="1"/>
    <row r="73" spans="1:33" ht="33" customHeight="1"/>
    <row r="141" ht="39.75" customHeight="1"/>
  </sheetData>
  <sheetProtection sheet="1" objects="1" scenarios="1" insertHyperlinks="0"/>
  <protectedRanges>
    <protectedRange sqref="A6:XFD77" name="Range1"/>
  </protectedRanges>
  <mergeCells count="4">
    <mergeCell ref="A5:Z5"/>
    <mergeCell ref="S4:X4"/>
    <mergeCell ref="A4:O4"/>
    <mergeCell ref="P4:R4"/>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7:AF133"/>
  <sheetViews>
    <sheetView zoomScale="80" zoomScaleNormal="80" workbookViewId="0">
      <selection activeCell="E29" sqref="E29"/>
    </sheetView>
  </sheetViews>
  <sheetFormatPr defaultRowHeight="15"/>
  <cols>
    <col min="1" max="1" width="12.42578125" style="121" customWidth="1"/>
    <col min="2" max="2" width="21.85546875" style="121" customWidth="1"/>
    <col min="3" max="3" width="11.140625" style="121" customWidth="1"/>
    <col min="4" max="4" width="22.7109375" style="121" customWidth="1"/>
    <col min="5" max="5" width="30.5703125" style="121" customWidth="1"/>
    <col min="6" max="6" width="36.5703125" style="121" customWidth="1"/>
    <col min="7" max="7" width="20.42578125" style="121" customWidth="1"/>
    <col min="8" max="8" width="28.28515625" style="121" customWidth="1"/>
    <col min="9" max="9" width="34.28515625" style="121" customWidth="1"/>
    <col min="10" max="10" width="19.28515625" style="121" customWidth="1"/>
    <col min="11" max="11" width="26.85546875" style="121" customWidth="1"/>
    <col min="12" max="12" width="34.85546875" style="121" customWidth="1"/>
    <col min="13" max="13" width="22.42578125" style="121" customWidth="1"/>
    <col min="14" max="14" width="137.140625" style="121" customWidth="1"/>
    <col min="15" max="16384" width="9.140625" style="121"/>
  </cols>
  <sheetData>
    <row r="7" spans="1:32">
      <c r="AF7" s="293"/>
    </row>
    <row r="8" spans="1:32">
      <c r="AF8" s="293"/>
    </row>
    <row r="10" spans="1:32" ht="81.75" customHeight="1">
      <c r="A10" s="344" t="s">
        <v>914</v>
      </c>
      <c r="B10" s="344"/>
      <c r="C10" s="344"/>
      <c r="D10" s="344"/>
      <c r="E10" s="344"/>
      <c r="F10" s="344"/>
      <c r="G10" s="344"/>
      <c r="H10" s="344"/>
      <c r="I10" s="344"/>
      <c r="J10" s="344"/>
      <c r="K10" s="344"/>
      <c r="L10" s="344"/>
      <c r="M10" s="344"/>
      <c r="N10" s="344"/>
      <c r="O10" s="344"/>
      <c r="P10" s="344"/>
      <c r="Q10" s="344"/>
      <c r="R10" s="344"/>
      <c r="S10" s="344"/>
      <c r="T10" s="344"/>
      <c r="U10" s="344"/>
      <c r="V10" s="344"/>
      <c r="W10" s="344"/>
      <c r="X10" s="344"/>
      <c r="Y10" s="344"/>
      <c r="Z10" s="344"/>
      <c r="AA10" s="344"/>
      <c r="AB10" s="344"/>
    </row>
    <row r="11" spans="1:32" ht="70.5" customHeight="1">
      <c r="B11" s="846" t="s">
        <v>1665</v>
      </c>
      <c r="C11" s="847"/>
      <c r="D11" s="847"/>
      <c r="E11" s="847"/>
      <c r="F11" s="847"/>
      <c r="G11" s="847"/>
      <c r="H11" s="847"/>
      <c r="I11" s="293" t="s">
        <v>915</v>
      </c>
    </row>
    <row r="13" spans="1:32" ht="69" customHeight="1">
      <c r="A13" s="345" t="s">
        <v>916</v>
      </c>
      <c r="B13" s="346" t="s">
        <v>917</v>
      </c>
      <c r="C13" s="345" t="s">
        <v>918</v>
      </c>
      <c r="D13" s="345" t="s">
        <v>919</v>
      </c>
      <c r="E13" s="345" t="s">
        <v>920</v>
      </c>
      <c r="F13" s="345" t="s">
        <v>921</v>
      </c>
      <c r="G13" s="345" t="s">
        <v>922</v>
      </c>
      <c r="H13" s="345" t="s">
        <v>923</v>
      </c>
      <c r="I13" s="345" t="s">
        <v>924</v>
      </c>
      <c r="J13" s="345" t="s">
        <v>925</v>
      </c>
      <c r="K13" s="346" t="s">
        <v>926</v>
      </c>
      <c r="L13" s="346" t="s">
        <v>927</v>
      </c>
      <c r="M13" s="345" t="s">
        <v>928</v>
      </c>
      <c r="N13" s="346" t="s">
        <v>929</v>
      </c>
    </row>
    <row r="14" spans="1:32">
      <c r="A14" s="340" t="s">
        <v>876</v>
      </c>
      <c r="B14" s="341" t="s">
        <v>190</v>
      </c>
      <c r="C14" s="341" t="s">
        <v>930</v>
      </c>
      <c r="D14" s="341" t="s">
        <v>563</v>
      </c>
      <c r="E14" s="341" t="s">
        <v>563</v>
      </c>
      <c r="F14" s="341" t="s">
        <v>563</v>
      </c>
      <c r="G14" s="341" t="s">
        <v>563</v>
      </c>
      <c r="H14" s="341" t="s">
        <v>563</v>
      </c>
      <c r="I14" s="341" t="s">
        <v>563</v>
      </c>
      <c r="J14" s="341" t="s">
        <v>189</v>
      </c>
      <c r="K14" s="341" t="s">
        <v>189</v>
      </c>
      <c r="L14" s="341" t="s">
        <v>1681</v>
      </c>
      <c r="M14" s="341" t="s">
        <v>1682</v>
      </c>
      <c r="N14" s="341" t="s">
        <v>1683</v>
      </c>
    </row>
    <row r="15" spans="1:32">
      <c r="A15" s="342" t="s">
        <v>876</v>
      </c>
      <c r="B15" s="343" t="s">
        <v>191</v>
      </c>
      <c r="C15" s="343" t="s">
        <v>930</v>
      </c>
      <c r="D15" s="343" t="s">
        <v>563</v>
      </c>
      <c r="E15" s="343" t="s">
        <v>563</v>
      </c>
      <c r="F15" s="343" t="s">
        <v>563</v>
      </c>
      <c r="G15" s="343" t="s">
        <v>563</v>
      </c>
      <c r="H15" s="343" t="s">
        <v>563</v>
      </c>
      <c r="I15" s="343" t="s">
        <v>563</v>
      </c>
      <c r="J15" s="826" t="s">
        <v>189</v>
      </c>
      <c r="K15" s="343" t="s">
        <v>189</v>
      </c>
      <c r="L15" s="343" t="s">
        <v>1681</v>
      </c>
      <c r="M15" s="343" t="s">
        <v>1684</v>
      </c>
      <c r="N15" s="343" t="s">
        <v>1687</v>
      </c>
    </row>
    <row r="16" spans="1:32">
      <c r="A16" s="340" t="s">
        <v>876</v>
      </c>
      <c r="B16" s="341" t="s">
        <v>192</v>
      </c>
      <c r="C16" s="341" t="s">
        <v>930</v>
      </c>
      <c r="D16" s="341" t="s">
        <v>563</v>
      </c>
      <c r="E16" s="341" t="s">
        <v>563</v>
      </c>
      <c r="F16" s="341" t="s">
        <v>563</v>
      </c>
      <c r="G16" s="341" t="s">
        <v>563</v>
      </c>
      <c r="H16" s="341" t="s">
        <v>563</v>
      </c>
      <c r="I16" s="341" t="s">
        <v>563</v>
      </c>
      <c r="J16" s="341" t="s">
        <v>189</v>
      </c>
      <c r="K16" s="341" t="s">
        <v>189</v>
      </c>
      <c r="L16" s="341" t="s">
        <v>1681</v>
      </c>
      <c r="M16" s="341" t="s">
        <v>1685</v>
      </c>
      <c r="N16" s="341" t="s">
        <v>1688</v>
      </c>
    </row>
    <row r="17" spans="1:14">
      <c r="A17" s="342" t="s">
        <v>876</v>
      </c>
      <c r="B17" s="343" t="s">
        <v>193</v>
      </c>
      <c r="C17" s="343" t="s">
        <v>930</v>
      </c>
      <c r="D17" s="343" t="s">
        <v>563</v>
      </c>
      <c r="E17" s="343" t="s">
        <v>563</v>
      </c>
      <c r="F17" s="343" t="s">
        <v>563</v>
      </c>
      <c r="G17" s="343" t="s">
        <v>563</v>
      </c>
      <c r="H17" s="343" t="s">
        <v>563</v>
      </c>
      <c r="I17" s="343" t="s">
        <v>563</v>
      </c>
      <c r="J17" s="826" t="s">
        <v>189</v>
      </c>
      <c r="K17" s="343" t="s">
        <v>189</v>
      </c>
      <c r="L17" s="343" t="s">
        <v>1681</v>
      </c>
      <c r="M17" s="343" t="s">
        <v>1686</v>
      </c>
      <c r="N17" s="343" t="s">
        <v>1689</v>
      </c>
    </row>
    <row r="18" spans="1:14">
      <c r="A18" s="340" t="s">
        <v>876</v>
      </c>
      <c r="B18" s="341" t="s">
        <v>196</v>
      </c>
      <c r="C18" s="341" t="s">
        <v>930</v>
      </c>
      <c r="D18" s="341" t="s">
        <v>936</v>
      </c>
      <c r="E18" s="341" t="s">
        <v>195</v>
      </c>
      <c r="F18" s="341" t="s">
        <v>937</v>
      </c>
      <c r="G18" s="341" t="s">
        <v>964</v>
      </c>
      <c r="H18" s="341" t="s">
        <v>965</v>
      </c>
      <c r="I18" s="341" t="s">
        <v>966</v>
      </c>
      <c r="J18" s="341" t="s">
        <v>195</v>
      </c>
      <c r="K18" s="341" t="s">
        <v>195</v>
      </c>
      <c r="L18" s="341" t="s">
        <v>971</v>
      </c>
      <c r="M18" s="341" t="s">
        <v>972</v>
      </c>
      <c r="N18" s="341" t="s">
        <v>973</v>
      </c>
    </row>
    <row r="19" spans="1:14">
      <c r="A19" s="342" t="s">
        <v>876</v>
      </c>
      <c r="B19" s="343" t="s">
        <v>197</v>
      </c>
      <c r="C19" s="343" t="s">
        <v>930</v>
      </c>
      <c r="D19" s="343" t="s">
        <v>936</v>
      </c>
      <c r="E19" s="343" t="s">
        <v>195</v>
      </c>
      <c r="F19" s="343" t="s">
        <v>937</v>
      </c>
      <c r="G19" s="343" t="s">
        <v>968</v>
      </c>
      <c r="H19" s="343" t="s">
        <v>969</v>
      </c>
      <c r="I19" s="343" t="s">
        <v>970</v>
      </c>
      <c r="J19" s="343" t="s">
        <v>195</v>
      </c>
      <c r="K19" s="343" t="s">
        <v>195</v>
      </c>
      <c r="L19" s="343" t="s">
        <v>971</v>
      </c>
      <c r="M19" s="343" t="s">
        <v>974</v>
      </c>
      <c r="N19" s="343" t="s">
        <v>975</v>
      </c>
    </row>
    <row r="20" spans="1:14">
      <c r="A20" s="340" t="s">
        <v>876</v>
      </c>
      <c r="B20" s="341" t="s">
        <v>198</v>
      </c>
      <c r="C20" s="341" t="s">
        <v>930</v>
      </c>
      <c r="D20" s="341" t="s">
        <v>936</v>
      </c>
      <c r="E20" s="341" t="s">
        <v>195</v>
      </c>
      <c r="F20" s="341" t="s">
        <v>937</v>
      </c>
      <c r="G20" s="341" t="s">
        <v>950</v>
      </c>
      <c r="H20" s="341" t="s">
        <v>951</v>
      </c>
      <c r="I20" s="341" t="s">
        <v>952</v>
      </c>
      <c r="J20" s="341" t="s">
        <v>195</v>
      </c>
      <c r="K20" s="341" t="s">
        <v>195</v>
      </c>
      <c r="L20" s="341" t="s">
        <v>971</v>
      </c>
      <c r="M20" s="341" t="s">
        <v>976</v>
      </c>
      <c r="N20" s="341" t="s">
        <v>977</v>
      </c>
    </row>
    <row r="21" spans="1:14">
      <c r="A21" s="342" t="s">
        <v>876</v>
      </c>
      <c r="B21" s="343" t="s">
        <v>205</v>
      </c>
      <c r="C21" s="343" t="s">
        <v>930</v>
      </c>
      <c r="D21" s="343" t="s">
        <v>931</v>
      </c>
      <c r="E21" s="343" t="s">
        <v>189</v>
      </c>
      <c r="F21" s="343" t="s">
        <v>932</v>
      </c>
      <c r="G21" s="343" t="s">
        <v>933</v>
      </c>
      <c r="H21" s="343" t="s">
        <v>934</v>
      </c>
      <c r="I21" s="343" t="s">
        <v>935</v>
      </c>
      <c r="J21" s="343" t="s">
        <v>201</v>
      </c>
      <c r="K21" s="343" t="s">
        <v>201</v>
      </c>
      <c r="L21" s="343" t="s">
        <v>978</v>
      </c>
      <c r="M21" s="343" t="s">
        <v>979</v>
      </c>
      <c r="N21" s="343" t="s">
        <v>980</v>
      </c>
    </row>
    <row r="22" spans="1:14">
      <c r="A22" s="340" t="s">
        <v>876</v>
      </c>
      <c r="B22" s="341" t="s">
        <v>204</v>
      </c>
      <c r="C22" s="341" t="s">
        <v>930</v>
      </c>
      <c r="D22" s="341" t="s">
        <v>931</v>
      </c>
      <c r="E22" s="341" t="s">
        <v>189</v>
      </c>
      <c r="F22" s="341" t="s">
        <v>932</v>
      </c>
      <c r="G22" s="341" t="s">
        <v>953</v>
      </c>
      <c r="H22" s="341" t="s">
        <v>954</v>
      </c>
      <c r="I22" s="341" t="s">
        <v>955</v>
      </c>
      <c r="J22" s="341" t="s">
        <v>201</v>
      </c>
      <c r="K22" s="341" t="s">
        <v>201</v>
      </c>
      <c r="L22" s="341" t="s">
        <v>978</v>
      </c>
      <c r="M22" s="341" t="s">
        <v>981</v>
      </c>
      <c r="N22" s="341" t="s">
        <v>982</v>
      </c>
    </row>
    <row r="23" spans="1:14">
      <c r="A23" s="342" t="s">
        <v>876</v>
      </c>
      <c r="B23" s="343" t="s">
        <v>203</v>
      </c>
      <c r="C23" s="343" t="s">
        <v>930</v>
      </c>
      <c r="D23" s="343" t="s">
        <v>931</v>
      </c>
      <c r="E23" s="343" t="s">
        <v>189</v>
      </c>
      <c r="F23" s="343" t="s">
        <v>932</v>
      </c>
      <c r="G23" s="343" t="s">
        <v>933</v>
      </c>
      <c r="H23" s="343" t="s">
        <v>934</v>
      </c>
      <c r="I23" s="343" t="s">
        <v>935</v>
      </c>
      <c r="J23" s="343" t="s">
        <v>201</v>
      </c>
      <c r="K23" s="343" t="s">
        <v>201</v>
      </c>
      <c r="L23" s="343" t="s">
        <v>978</v>
      </c>
      <c r="M23" s="343" t="s">
        <v>983</v>
      </c>
      <c r="N23" s="343" t="s">
        <v>984</v>
      </c>
    </row>
    <row r="24" spans="1:14">
      <c r="A24" s="340" t="s">
        <v>876</v>
      </c>
      <c r="B24" s="341" t="s">
        <v>202</v>
      </c>
      <c r="C24" s="341" t="s">
        <v>930</v>
      </c>
      <c r="D24" s="341" t="s">
        <v>936</v>
      </c>
      <c r="E24" s="341" t="s">
        <v>195</v>
      </c>
      <c r="F24" s="341" t="s">
        <v>937</v>
      </c>
      <c r="G24" s="341" t="s">
        <v>941</v>
      </c>
      <c r="H24" s="341" t="s">
        <v>942</v>
      </c>
      <c r="I24" s="341" t="s">
        <v>943</v>
      </c>
      <c r="J24" s="341" t="s">
        <v>201</v>
      </c>
      <c r="K24" s="341" t="s">
        <v>201</v>
      </c>
      <c r="L24" s="341" t="s">
        <v>978</v>
      </c>
      <c r="M24" s="341" t="s">
        <v>985</v>
      </c>
      <c r="N24" s="341" t="s">
        <v>986</v>
      </c>
    </row>
    <row r="25" spans="1:14">
      <c r="A25" s="343" t="s">
        <v>876</v>
      </c>
      <c r="B25" s="343" t="s">
        <v>248</v>
      </c>
      <c r="C25" s="343" t="s">
        <v>930</v>
      </c>
      <c r="D25" s="343" t="s">
        <v>936</v>
      </c>
      <c r="E25" s="343" t="s">
        <v>195</v>
      </c>
      <c r="F25" s="343" t="s">
        <v>937</v>
      </c>
      <c r="G25" s="343" t="s">
        <v>944</v>
      </c>
      <c r="H25" s="343" t="s">
        <v>945</v>
      </c>
      <c r="I25" s="343" t="s">
        <v>946</v>
      </c>
      <c r="J25" s="343" t="s">
        <v>243</v>
      </c>
      <c r="K25" s="343" t="s">
        <v>243</v>
      </c>
      <c r="L25" s="343" t="s">
        <v>987</v>
      </c>
      <c r="M25" s="343" t="s">
        <v>988</v>
      </c>
      <c r="N25" s="343" t="s">
        <v>989</v>
      </c>
    </row>
    <row r="26" spans="1:14">
      <c r="A26" s="341" t="s">
        <v>876</v>
      </c>
      <c r="B26" s="341" t="s">
        <v>249</v>
      </c>
      <c r="C26" s="341" t="s">
        <v>930</v>
      </c>
      <c r="D26" s="341" t="s">
        <v>936</v>
      </c>
      <c r="E26" s="341" t="s">
        <v>195</v>
      </c>
      <c r="F26" s="341" t="s">
        <v>937</v>
      </c>
      <c r="G26" s="341" t="s">
        <v>938</v>
      </c>
      <c r="H26" s="341" t="s">
        <v>939</v>
      </c>
      <c r="I26" s="341" t="s">
        <v>940</v>
      </c>
      <c r="J26" s="341" t="s">
        <v>243</v>
      </c>
      <c r="K26" s="341" t="s">
        <v>243</v>
      </c>
      <c r="L26" s="341" t="s">
        <v>987</v>
      </c>
      <c r="M26" s="341" t="s">
        <v>990</v>
      </c>
      <c r="N26" s="341" t="s">
        <v>991</v>
      </c>
    </row>
    <row r="27" spans="1:14">
      <c r="A27" s="343" t="s">
        <v>876</v>
      </c>
      <c r="B27" s="343" t="s">
        <v>250</v>
      </c>
      <c r="C27" s="343" t="s">
        <v>930</v>
      </c>
      <c r="D27" s="343" t="s">
        <v>931</v>
      </c>
      <c r="E27" s="343" t="s">
        <v>189</v>
      </c>
      <c r="F27" s="343" t="s">
        <v>932</v>
      </c>
      <c r="G27" s="343" t="s">
        <v>992</v>
      </c>
      <c r="H27" s="343" t="s">
        <v>993</v>
      </c>
      <c r="I27" s="343" t="s">
        <v>994</v>
      </c>
      <c r="J27" s="343" t="s">
        <v>243</v>
      </c>
      <c r="K27" s="343" t="s">
        <v>243</v>
      </c>
      <c r="L27" s="343" t="s">
        <v>987</v>
      </c>
      <c r="M27" s="343" t="s">
        <v>995</v>
      </c>
      <c r="N27" s="343" t="s">
        <v>996</v>
      </c>
    </row>
    <row r="28" spans="1:14">
      <c r="A28" s="341" t="s">
        <v>876</v>
      </c>
      <c r="B28" s="341" t="s">
        <v>252</v>
      </c>
      <c r="C28" s="341" t="s">
        <v>930</v>
      </c>
      <c r="D28" s="341" t="s">
        <v>931</v>
      </c>
      <c r="E28" s="341" t="s">
        <v>189</v>
      </c>
      <c r="F28" s="341" t="s">
        <v>932</v>
      </c>
      <c r="G28" s="341" t="s">
        <v>956</v>
      </c>
      <c r="H28" s="341" t="s">
        <v>957</v>
      </c>
      <c r="I28" s="341" t="s">
        <v>958</v>
      </c>
      <c r="J28" s="341" t="s">
        <v>244</v>
      </c>
      <c r="K28" s="341" t="s">
        <v>244</v>
      </c>
      <c r="L28" s="341" t="s">
        <v>997</v>
      </c>
      <c r="M28" s="341" t="s">
        <v>998</v>
      </c>
      <c r="N28" s="341" t="s">
        <v>999</v>
      </c>
    </row>
    <row r="29" spans="1:14">
      <c r="A29" s="343" t="s">
        <v>876</v>
      </c>
      <c r="B29" s="343" t="s">
        <v>253</v>
      </c>
      <c r="C29" s="343" t="s">
        <v>930</v>
      </c>
      <c r="D29" s="343" t="s">
        <v>936</v>
      </c>
      <c r="E29" s="343" t="s">
        <v>195</v>
      </c>
      <c r="F29" s="343" t="s">
        <v>937</v>
      </c>
      <c r="G29" s="343" t="s">
        <v>947</v>
      </c>
      <c r="H29" s="343" t="s">
        <v>948</v>
      </c>
      <c r="I29" s="343" t="s">
        <v>949</v>
      </c>
      <c r="J29" s="343" t="s">
        <v>244</v>
      </c>
      <c r="K29" s="343" t="s">
        <v>244</v>
      </c>
      <c r="L29" s="343" t="s">
        <v>997</v>
      </c>
      <c r="M29" s="343" t="s">
        <v>1000</v>
      </c>
      <c r="N29" s="343" t="s">
        <v>1001</v>
      </c>
    </row>
    <row r="30" spans="1:14">
      <c r="A30" s="340"/>
      <c r="B30" s="341"/>
      <c r="C30" s="341"/>
      <c r="D30" s="341"/>
      <c r="E30" s="341"/>
      <c r="F30" s="341"/>
      <c r="G30" s="341"/>
      <c r="H30" s="341"/>
      <c r="I30" s="341"/>
      <c r="J30" s="341"/>
      <c r="K30" s="341"/>
      <c r="L30" s="341"/>
      <c r="M30" s="341"/>
      <c r="N30" s="341"/>
    </row>
    <row r="133" spans="1:1">
      <c r="A133" s="121" t="s">
        <v>121</v>
      </c>
    </row>
  </sheetData>
  <mergeCells count="1">
    <mergeCell ref="B11:H11"/>
  </mergeCells>
  <hyperlinks>
    <hyperlink ref="I11" r:id="rId1"/>
  </hyperlinks>
  <pageMargins left="0.7" right="0.7" top="0.75" bottom="0.75" header="0.3" footer="0.3"/>
  <drawing r:id="rId2"/>
  <tableParts count="1">
    <tablePart r:id="rId3"/>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Q321"/>
  <sheetViews>
    <sheetView zoomScale="90" zoomScaleNormal="90" workbookViewId="0">
      <selection activeCell="M10" sqref="M10"/>
    </sheetView>
  </sheetViews>
  <sheetFormatPr defaultRowHeight="15"/>
  <cols>
    <col min="2" max="2" width="18" customWidth="1"/>
    <col min="3" max="3" width="13.5703125" customWidth="1"/>
    <col min="4" max="4" width="13.5703125" style="171" customWidth="1"/>
    <col min="5" max="5" width="5.42578125" style="171" customWidth="1"/>
    <col min="6" max="6" width="18.28515625" customWidth="1"/>
    <col min="7" max="7" width="20.7109375" customWidth="1"/>
    <col min="8" max="11" width="15" style="171" customWidth="1"/>
    <col min="12" max="12" width="14.5703125" customWidth="1"/>
    <col min="13" max="13" width="18.42578125" customWidth="1"/>
    <col min="14" max="14" width="15.140625" customWidth="1"/>
    <col min="15" max="15" width="14.28515625" customWidth="1"/>
    <col min="16" max="16" width="29" customWidth="1"/>
  </cols>
  <sheetData>
    <row r="1" spans="2:17">
      <c r="B1" s="161" t="s">
        <v>83</v>
      </c>
      <c r="F1" s="161" t="s">
        <v>256</v>
      </c>
      <c r="P1" t="s">
        <v>913</v>
      </c>
      <c r="Q1" t="s">
        <v>912</v>
      </c>
    </row>
    <row r="2" spans="2:17">
      <c r="B2" s="171" t="s">
        <v>533</v>
      </c>
      <c r="C2" s="171" t="s">
        <v>534</v>
      </c>
      <c r="D2" s="171" t="s">
        <v>535</v>
      </c>
      <c r="F2" s="171" t="s">
        <v>533</v>
      </c>
      <c r="G2" s="171" t="s">
        <v>534</v>
      </c>
      <c r="H2" s="171" t="s">
        <v>535</v>
      </c>
      <c r="I2" s="171" t="s">
        <v>536</v>
      </c>
      <c r="J2" s="171" t="s">
        <v>537</v>
      </c>
      <c r="M2" t="s">
        <v>48</v>
      </c>
      <c r="N2">
        <v>2018</v>
      </c>
      <c r="P2" t="s">
        <v>820</v>
      </c>
      <c r="Q2" t="s">
        <v>866</v>
      </c>
    </row>
    <row r="3" spans="2:17">
      <c r="B3" t="s">
        <v>189</v>
      </c>
      <c r="C3" t="str">
        <f>UPPER(B3)</f>
        <v>OUTCOME 1</v>
      </c>
      <c r="D3" s="171" t="str">
        <f>RIGHT(B3,LEN(B3)-8)</f>
        <v>1</v>
      </c>
      <c r="F3" s="171" t="s">
        <v>210</v>
      </c>
      <c r="G3" s="171" t="str">
        <f t="shared" ref="G3:G15" si="0">UPPER(F3)</f>
        <v>INDICATOR 1.1</v>
      </c>
      <c r="H3" s="171" t="str">
        <f t="shared" ref="H3:H15" si="1">RIGHT(F3, LEN(F3)-10)</f>
        <v>1.1</v>
      </c>
      <c r="I3" s="171" t="str">
        <f t="shared" ref="I3:I9" si="2">CONCATENATE("Outcome ",LEFT(H3, LEN(H3)-2))</f>
        <v>Outcome 1</v>
      </c>
      <c r="J3" s="171" t="str">
        <f>CONCATENATE("A",IndicNumbering[[#This Row],[Column3]])</f>
        <v>A1.1</v>
      </c>
      <c r="M3" t="s">
        <v>47</v>
      </c>
      <c r="N3" s="171">
        <v>2019</v>
      </c>
      <c r="P3" t="s">
        <v>821</v>
      </c>
      <c r="Q3" t="s">
        <v>869</v>
      </c>
    </row>
    <row r="4" spans="2:17">
      <c r="B4" t="s">
        <v>195</v>
      </c>
      <c r="C4" s="171" t="str">
        <f t="shared" ref="C4:C52" si="3">UPPER(B4)</f>
        <v>OUTCOME 2</v>
      </c>
      <c r="D4" s="171" t="str">
        <f t="shared" ref="D4:D7" si="4">RIGHT(B4,LEN(B4)-8)</f>
        <v>2</v>
      </c>
      <c r="F4" s="171" t="s">
        <v>211</v>
      </c>
      <c r="G4" s="171" t="str">
        <f t="shared" si="0"/>
        <v>INDICATOR 1.2</v>
      </c>
      <c r="H4" s="171" t="str">
        <f t="shared" si="1"/>
        <v>1.2</v>
      </c>
      <c r="I4" s="171" t="str">
        <f t="shared" si="2"/>
        <v>Outcome 1</v>
      </c>
      <c r="J4" s="171" t="str">
        <f>CONCATENATE("A",IndicNumbering[[#This Row],[Column3]])</f>
        <v>A1.2</v>
      </c>
      <c r="M4" t="s">
        <v>49</v>
      </c>
      <c r="N4" s="171">
        <v>2020</v>
      </c>
      <c r="P4" t="s">
        <v>822</v>
      </c>
      <c r="Q4" t="s">
        <v>870</v>
      </c>
    </row>
    <row r="5" spans="2:17">
      <c r="B5" t="s">
        <v>201</v>
      </c>
      <c r="C5" s="171" t="str">
        <f t="shared" si="3"/>
        <v>OUTCOME 3</v>
      </c>
      <c r="D5" s="171" t="str">
        <f t="shared" si="4"/>
        <v>3</v>
      </c>
      <c r="F5" s="171" t="s">
        <v>257</v>
      </c>
      <c r="G5" s="171" t="str">
        <f t="shared" si="0"/>
        <v>INDICATOR 1.3</v>
      </c>
      <c r="H5" s="171" t="str">
        <f t="shared" si="1"/>
        <v>1.3</v>
      </c>
      <c r="I5" s="171" t="str">
        <f t="shared" si="2"/>
        <v>Outcome 1</v>
      </c>
      <c r="J5" s="171" t="str">
        <f>CONCATENATE("A",IndicNumbering[[#This Row],[Column3]])</f>
        <v>A1.3</v>
      </c>
      <c r="M5" t="s">
        <v>52</v>
      </c>
      <c r="N5" s="171">
        <v>2021</v>
      </c>
      <c r="P5" t="s">
        <v>823</v>
      </c>
      <c r="Q5" t="s">
        <v>873</v>
      </c>
    </row>
    <row r="6" spans="2:17">
      <c r="B6" t="s">
        <v>243</v>
      </c>
      <c r="C6" s="171" t="str">
        <f t="shared" si="3"/>
        <v>OUTCOME 4</v>
      </c>
      <c r="D6" s="171" t="str">
        <f t="shared" si="4"/>
        <v>4</v>
      </c>
      <c r="F6" s="171" t="s">
        <v>258</v>
      </c>
      <c r="G6" s="171" t="str">
        <f t="shared" si="0"/>
        <v>INDICATOR 1.4</v>
      </c>
      <c r="H6" s="171" t="str">
        <f t="shared" si="1"/>
        <v>1.4</v>
      </c>
      <c r="I6" s="171" t="str">
        <f t="shared" si="2"/>
        <v>Outcome 1</v>
      </c>
      <c r="J6" s="171" t="str">
        <f>CONCATENATE("A",IndicNumbering[[#This Row],[Column3]])</f>
        <v>A1.4</v>
      </c>
      <c r="M6" t="s">
        <v>51</v>
      </c>
      <c r="N6" s="171">
        <v>2022</v>
      </c>
      <c r="P6" t="s">
        <v>824</v>
      </c>
      <c r="Q6" t="s">
        <v>874</v>
      </c>
    </row>
    <row r="7" spans="2:17">
      <c r="B7" t="s">
        <v>244</v>
      </c>
      <c r="C7" s="171" t="str">
        <f t="shared" si="3"/>
        <v>OUTCOME 5</v>
      </c>
      <c r="D7" s="171" t="str">
        <f t="shared" si="4"/>
        <v>5</v>
      </c>
      <c r="F7" s="171" t="s">
        <v>259</v>
      </c>
      <c r="G7" s="171" t="str">
        <f t="shared" si="0"/>
        <v>INDICATOR 1.5</v>
      </c>
      <c r="H7" s="171" t="str">
        <f t="shared" si="1"/>
        <v>1.5</v>
      </c>
      <c r="I7" s="171" t="str">
        <f t="shared" si="2"/>
        <v>Outcome 1</v>
      </c>
      <c r="J7" s="171" t="str">
        <f>CONCATENATE("A",IndicNumbering[[#This Row],[Column3]])</f>
        <v>A1.5</v>
      </c>
      <c r="M7" t="s">
        <v>50</v>
      </c>
      <c r="N7" s="171">
        <v>2023</v>
      </c>
      <c r="P7" t="s">
        <v>825</v>
      </c>
      <c r="Q7" t="s">
        <v>875</v>
      </c>
    </row>
    <row r="8" spans="2:17">
      <c r="B8" t="s">
        <v>190</v>
      </c>
      <c r="C8" s="171" t="str">
        <f t="shared" si="3"/>
        <v>OUTPUT 1.1</v>
      </c>
      <c r="D8" s="171" t="str">
        <f>RIGHT(B8,LEN(B8)-7)</f>
        <v>1.1</v>
      </c>
      <c r="F8" s="171" t="s">
        <v>260</v>
      </c>
      <c r="G8" s="171" t="str">
        <f t="shared" si="0"/>
        <v>INDICATOR 1.6</v>
      </c>
      <c r="H8" s="171" t="str">
        <f t="shared" si="1"/>
        <v>1.6</v>
      </c>
      <c r="I8" s="171" t="str">
        <f t="shared" si="2"/>
        <v>Outcome 1</v>
      </c>
      <c r="J8" s="171" t="str">
        <f>CONCATENATE("A",IndicNumbering[[#This Row],[Column3]])</f>
        <v>A1.6</v>
      </c>
      <c r="M8" t="s">
        <v>563</v>
      </c>
      <c r="P8" t="s">
        <v>826</v>
      </c>
      <c r="Q8" t="s">
        <v>876</v>
      </c>
    </row>
    <row r="9" spans="2:17">
      <c r="B9" t="s">
        <v>191</v>
      </c>
      <c r="C9" s="171" t="str">
        <f t="shared" si="3"/>
        <v>OUTPUT 1.2</v>
      </c>
      <c r="D9" s="171" t="str">
        <f t="shared" ref="D9:D52" si="5">RIGHT(B9,LEN(B9)-7)</f>
        <v>1.2</v>
      </c>
      <c r="F9" s="171" t="s">
        <v>1234</v>
      </c>
      <c r="G9" s="171" t="str">
        <f t="shared" si="0"/>
        <v>INDICATOR 1.7</v>
      </c>
      <c r="H9" s="171" t="str">
        <f t="shared" si="1"/>
        <v>1.7</v>
      </c>
      <c r="I9" s="171" t="str">
        <f t="shared" si="2"/>
        <v>Outcome 1</v>
      </c>
      <c r="J9" s="171" t="str">
        <f>CONCATENATE("A",IndicNumbering[[#This Row],[Column3]])</f>
        <v>A1.7</v>
      </c>
      <c r="P9" t="s">
        <v>827</v>
      </c>
      <c r="Q9" t="s">
        <v>877</v>
      </c>
    </row>
    <row r="10" spans="2:17">
      <c r="B10" t="s">
        <v>192</v>
      </c>
      <c r="C10" s="171" t="str">
        <f t="shared" si="3"/>
        <v>OUTPUT 1.3</v>
      </c>
      <c r="D10" s="171" t="str">
        <f t="shared" si="5"/>
        <v>1.3</v>
      </c>
      <c r="F10" s="171" t="s">
        <v>187</v>
      </c>
      <c r="G10" s="171" t="str">
        <f t="shared" si="0"/>
        <v>INDICATOR 1.1.1</v>
      </c>
      <c r="H10" s="171" t="str">
        <f t="shared" si="1"/>
        <v>1.1.1</v>
      </c>
      <c r="I10" s="171" t="str">
        <f t="shared" ref="I10:I15" si="6">CONCATENATE("Output ",LEFT(H10, LEN(H10)-2))</f>
        <v>Output 1.1</v>
      </c>
      <c r="J10" s="171" t="str">
        <f>CONCATENATE("AA",IndicNumbering[[#This Row],[Column3]])</f>
        <v>AA1.1.1</v>
      </c>
      <c r="P10" t="s">
        <v>828</v>
      </c>
      <c r="Q10" t="s">
        <v>878</v>
      </c>
    </row>
    <row r="11" spans="2:17">
      <c r="B11" t="s">
        <v>193</v>
      </c>
      <c r="C11" s="171" t="str">
        <f t="shared" si="3"/>
        <v>OUTPUT 1.4</v>
      </c>
      <c r="D11" s="171" t="str">
        <f t="shared" si="5"/>
        <v>1.4</v>
      </c>
      <c r="F11" s="171" t="s">
        <v>283</v>
      </c>
      <c r="G11" s="171" t="str">
        <f t="shared" si="0"/>
        <v>INDICATOR 1.1.2</v>
      </c>
      <c r="H11" s="171" t="str">
        <f t="shared" si="1"/>
        <v>1.1.2</v>
      </c>
      <c r="I11" s="171" t="str">
        <f t="shared" si="6"/>
        <v>Output 1.1</v>
      </c>
      <c r="J11" s="171" t="str">
        <f>CONCATENATE("AA",IndicNumbering[[#This Row],[Column3]])</f>
        <v>AA1.1.2</v>
      </c>
      <c r="P11" t="s">
        <v>829</v>
      </c>
      <c r="Q11" t="s">
        <v>879</v>
      </c>
    </row>
    <row r="12" spans="2:17">
      <c r="B12" t="s">
        <v>194</v>
      </c>
      <c r="C12" s="171" t="str">
        <f t="shared" si="3"/>
        <v>OUTPUT 1.5</v>
      </c>
      <c r="D12" s="171" t="str">
        <f t="shared" si="5"/>
        <v>1.5</v>
      </c>
      <c r="F12" s="171" t="s">
        <v>284</v>
      </c>
      <c r="G12" s="171" t="str">
        <f t="shared" si="0"/>
        <v>INDICATOR 1.1.3</v>
      </c>
      <c r="H12" s="171" t="str">
        <f t="shared" si="1"/>
        <v>1.1.3</v>
      </c>
      <c r="I12" s="171" t="str">
        <f t="shared" si="6"/>
        <v>Output 1.1</v>
      </c>
      <c r="J12" s="171" t="str">
        <f>CONCATENATE("AA",IndicNumbering[[#This Row],[Column3]])</f>
        <v>AA1.1.3</v>
      </c>
      <c r="P12" t="s">
        <v>830</v>
      </c>
      <c r="Q12" t="s">
        <v>880</v>
      </c>
    </row>
    <row r="13" spans="2:17">
      <c r="B13" s="171" t="s">
        <v>967</v>
      </c>
      <c r="C13" s="171" t="str">
        <f t="shared" si="3"/>
        <v>OUTPUT 1.6</v>
      </c>
      <c r="D13" s="171" t="str">
        <f t="shared" si="5"/>
        <v>1.6</v>
      </c>
      <c r="F13" s="171" t="s">
        <v>285</v>
      </c>
      <c r="G13" s="171" t="str">
        <f t="shared" si="0"/>
        <v>INDICATOR 1.1.4</v>
      </c>
      <c r="H13" s="171" t="str">
        <f t="shared" si="1"/>
        <v>1.1.4</v>
      </c>
      <c r="I13" s="171" t="str">
        <f t="shared" si="6"/>
        <v>Output 1.1</v>
      </c>
      <c r="J13" s="171" t="str">
        <f>CONCATENATE("AA",IndicNumbering[[#This Row],[Column3]])</f>
        <v>AA1.1.4</v>
      </c>
      <c r="P13" t="s">
        <v>831</v>
      </c>
      <c r="Q13" t="s">
        <v>881</v>
      </c>
    </row>
    <row r="14" spans="2:17">
      <c r="B14" s="171" t="s">
        <v>1003</v>
      </c>
      <c r="C14" s="171" t="str">
        <f t="shared" si="3"/>
        <v>OUTPUT 1.7</v>
      </c>
      <c r="D14" s="171" t="str">
        <f t="shared" si="5"/>
        <v>1.7</v>
      </c>
      <c r="F14" s="171" t="s">
        <v>1351</v>
      </c>
      <c r="G14" s="171" t="str">
        <f t="shared" si="0"/>
        <v>INDICATOR 1.1.5</v>
      </c>
      <c r="H14" s="171" t="str">
        <f t="shared" si="1"/>
        <v>1.1.5</v>
      </c>
      <c r="I14" s="171" t="str">
        <f t="shared" si="6"/>
        <v>Output 1.1</v>
      </c>
      <c r="J14" s="171" t="str">
        <f>CONCATENATE("AA",IndicNumbering[[#This Row],[Column3]])</f>
        <v>AA1.1.5</v>
      </c>
      <c r="P14" t="s">
        <v>832</v>
      </c>
      <c r="Q14" t="s">
        <v>882</v>
      </c>
    </row>
    <row r="15" spans="2:17">
      <c r="B15" s="171" t="s">
        <v>1004</v>
      </c>
      <c r="C15" s="171" t="str">
        <f t="shared" si="3"/>
        <v>OUTPUT 1.8</v>
      </c>
      <c r="D15" s="171" t="str">
        <f t="shared" si="5"/>
        <v>1.8</v>
      </c>
      <c r="F15" s="171" t="s">
        <v>1357</v>
      </c>
      <c r="G15" s="171" t="str">
        <f t="shared" si="0"/>
        <v>INDICATOR 1.1.6</v>
      </c>
      <c r="H15" s="171" t="str">
        <f t="shared" si="1"/>
        <v>1.1.6</v>
      </c>
      <c r="I15" s="171" t="str">
        <f t="shared" si="6"/>
        <v>Output 1.1</v>
      </c>
      <c r="J15" s="171" t="str">
        <f>CONCATENATE("AA",IndicNumbering[[#This Row],[Column3]])</f>
        <v>AA1.1.6</v>
      </c>
      <c r="P15" t="s">
        <v>833</v>
      </c>
      <c r="Q15" t="s">
        <v>883</v>
      </c>
    </row>
    <row r="16" spans="2:17">
      <c r="B16" s="171" t="s">
        <v>1023</v>
      </c>
      <c r="C16" s="171" t="str">
        <f t="shared" si="3"/>
        <v>OUTPUT 1.9</v>
      </c>
      <c r="D16" s="171" t="str">
        <f t="shared" si="5"/>
        <v>1.9</v>
      </c>
      <c r="F16" s="171" t="s">
        <v>212</v>
      </c>
      <c r="G16" s="171" t="str">
        <f t="shared" ref="G16:G31" si="7">UPPER(F16)</f>
        <v>INDICATOR 1.2.1</v>
      </c>
      <c r="H16" s="171" t="str">
        <f t="shared" ref="H16:H31" si="8">RIGHT(F16, LEN(F16)-10)</f>
        <v>1.2.1</v>
      </c>
      <c r="I16" s="171" t="str">
        <f t="shared" ref="I16:I31" si="9">CONCATENATE("Output ",LEFT(H16, LEN(H16)-2))</f>
        <v>Output 1.2</v>
      </c>
      <c r="J16" s="171" t="str">
        <f>CONCATENATE("AA",IndicNumbering[[#This Row],[Column3]])</f>
        <v>AA1.2.1</v>
      </c>
      <c r="P16" t="s">
        <v>834</v>
      </c>
      <c r="Q16" t="s">
        <v>884</v>
      </c>
    </row>
    <row r="17" spans="2:17">
      <c r="B17" t="s">
        <v>196</v>
      </c>
      <c r="C17" s="171" t="str">
        <f t="shared" si="3"/>
        <v>OUTPUT 2.1</v>
      </c>
      <c r="D17" s="171" t="str">
        <f t="shared" si="5"/>
        <v>2.1</v>
      </c>
      <c r="F17" s="171" t="s">
        <v>286</v>
      </c>
      <c r="G17" s="171" t="str">
        <f t="shared" si="7"/>
        <v>INDICATOR 1.2.2</v>
      </c>
      <c r="H17" s="171" t="str">
        <f t="shared" si="8"/>
        <v>1.2.2</v>
      </c>
      <c r="I17" s="171" t="str">
        <f t="shared" si="9"/>
        <v>Output 1.2</v>
      </c>
      <c r="J17" s="171" t="str">
        <f>CONCATENATE("AA",IndicNumbering[[#This Row],[Column3]])</f>
        <v>AA1.2.2</v>
      </c>
      <c r="P17" t="s">
        <v>835</v>
      </c>
      <c r="Q17" t="s">
        <v>885</v>
      </c>
    </row>
    <row r="18" spans="2:17">
      <c r="B18" t="s">
        <v>197</v>
      </c>
      <c r="C18" s="171" t="str">
        <f t="shared" si="3"/>
        <v>OUTPUT 2.2</v>
      </c>
      <c r="D18" s="171" t="str">
        <f t="shared" si="5"/>
        <v>2.2</v>
      </c>
      <c r="F18" s="171" t="s">
        <v>287</v>
      </c>
      <c r="G18" s="171" t="str">
        <f t="shared" si="7"/>
        <v>INDICATOR 1.2.3</v>
      </c>
      <c r="H18" s="171" t="str">
        <f t="shared" si="8"/>
        <v>1.2.3</v>
      </c>
      <c r="I18" s="171" t="str">
        <f t="shared" si="9"/>
        <v>Output 1.2</v>
      </c>
      <c r="J18" s="171" t="str">
        <f>CONCATENATE("AA",IndicNumbering[[#This Row],[Column3]])</f>
        <v>AA1.2.3</v>
      </c>
      <c r="P18" t="s">
        <v>836</v>
      </c>
      <c r="Q18" t="s">
        <v>871</v>
      </c>
    </row>
    <row r="19" spans="2:17">
      <c r="B19" t="s">
        <v>198</v>
      </c>
      <c r="C19" s="171" t="str">
        <f t="shared" si="3"/>
        <v>OUTPUT 2.3</v>
      </c>
      <c r="D19" s="171" t="str">
        <f t="shared" si="5"/>
        <v>2.3</v>
      </c>
      <c r="F19" s="171" t="s">
        <v>288</v>
      </c>
      <c r="G19" s="171" t="str">
        <f t="shared" si="7"/>
        <v>INDICATOR 1.2.4</v>
      </c>
      <c r="H19" s="171" t="str">
        <f t="shared" si="8"/>
        <v>1.2.4</v>
      </c>
      <c r="I19" s="171" t="str">
        <f t="shared" si="9"/>
        <v>Output 1.2</v>
      </c>
      <c r="J19" s="171" t="str">
        <f>CONCATENATE("AA",IndicNumbering[[#This Row],[Column3]])</f>
        <v>AA1.2.4</v>
      </c>
      <c r="P19" t="s">
        <v>837</v>
      </c>
      <c r="Q19" t="s">
        <v>867</v>
      </c>
    </row>
    <row r="20" spans="2:17">
      <c r="B20" t="s">
        <v>199</v>
      </c>
      <c r="C20" s="171" t="str">
        <f t="shared" si="3"/>
        <v>OUTPUT 2.4</v>
      </c>
      <c r="D20" s="171" t="str">
        <f t="shared" si="5"/>
        <v>2.4</v>
      </c>
      <c r="F20" s="171" t="s">
        <v>1358</v>
      </c>
      <c r="G20" s="171" t="str">
        <f t="shared" si="7"/>
        <v>INDICATOR 1.2.5</v>
      </c>
      <c r="H20" s="171" t="str">
        <f t="shared" si="8"/>
        <v>1.2.5</v>
      </c>
      <c r="I20" s="171" t="str">
        <f t="shared" si="9"/>
        <v>Output 1.2</v>
      </c>
      <c r="J20" s="171" t="str">
        <f>CONCATENATE("AA",IndicNumbering[[#This Row],[Column3]])</f>
        <v>AA1.2.5</v>
      </c>
      <c r="P20" t="s">
        <v>838</v>
      </c>
      <c r="Q20" t="s">
        <v>872</v>
      </c>
    </row>
    <row r="21" spans="2:17">
      <c r="B21" t="s">
        <v>200</v>
      </c>
      <c r="C21" s="171" t="str">
        <f t="shared" si="3"/>
        <v>OUTPUT 2.5</v>
      </c>
      <c r="D21" s="171" t="str">
        <f t="shared" si="5"/>
        <v>2.5</v>
      </c>
      <c r="F21" s="171" t="s">
        <v>1359</v>
      </c>
      <c r="G21" s="171" t="str">
        <f t="shared" si="7"/>
        <v>INDICATOR 1.2.6</v>
      </c>
      <c r="H21" s="171" t="str">
        <f t="shared" si="8"/>
        <v>1.2.6</v>
      </c>
      <c r="I21" s="171" t="str">
        <f t="shared" si="9"/>
        <v>Output 1.2</v>
      </c>
      <c r="J21" s="171" t="str">
        <f>CONCATENATE("AA",IndicNumbering[[#This Row],[Column3]])</f>
        <v>AA1.2.6</v>
      </c>
      <c r="P21" t="s">
        <v>839</v>
      </c>
      <c r="Q21" t="s">
        <v>868</v>
      </c>
    </row>
    <row r="22" spans="2:17">
      <c r="B22" s="171" t="s">
        <v>959</v>
      </c>
      <c r="C22" s="171" t="str">
        <f t="shared" si="3"/>
        <v>OUTPUT 2.6</v>
      </c>
      <c r="D22" s="171" t="str">
        <f t="shared" si="5"/>
        <v>2.6</v>
      </c>
      <c r="F22" s="171" t="s">
        <v>213</v>
      </c>
      <c r="G22" s="171" t="str">
        <f t="shared" si="7"/>
        <v>INDICATOR 1.3.1</v>
      </c>
      <c r="H22" s="171" t="str">
        <f t="shared" si="8"/>
        <v>1.3.1</v>
      </c>
      <c r="I22" s="171" t="str">
        <f t="shared" si="9"/>
        <v>Output 1.3</v>
      </c>
      <c r="J22" s="171" t="str">
        <f>CONCATENATE("AA",IndicNumbering[[#This Row],[Column3]])</f>
        <v>AA1.3.1</v>
      </c>
      <c r="P22" t="s">
        <v>840</v>
      </c>
      <c r="Q22" t="s">
        <v>886</v>
      </c>
    </row>
    <row r="23" spans="2:17">
      <c r="B23" s="171" t="s">
        <v>960</v>
      </c>
      <c r="C23" s="171" t="str">
        <f t="shared" si="3"/>
        <v>OUTPUT 2.7</v>
      </c>
      <c r="D23" s="171" t="str">
        <f t="shared" si="5"/>
        <v>2.7</v>
      </c>
      <c r="F23" s="171" t="s">
        <v>214</v>
      </c>
      <c r="G23" s="171" t="str">
        <f t="shared" si="7"/>
        <v>INDICATOR 1.3.2</v>
      </c>
      <c r="H23" s="171" t="str">
        <f t="shared" si="8"/>
        <v>1.3.2</v>
      </c>
      <c r="I23" s="171" t="str">
        <f t="shared" si="9"/>
        <v>Output 1.3</v>
      </c>
      <c r="J23" s="171" t="str">
        <f>CONCATENATE("AA",IndicNumbering[[#This Row],[Column3]])</f>
        <v>AA1.3.2</v>
      </c>
      <c r="P23" t="s">
        <v>841</v>
      </c>
      <c r="Q23" t="s">
        <v>887</v>
      </c>
    </row>
    <row r="24" spans="2:17">
      <c r="B24" s="171" t="s">
        <v>961</v>
      </c>
      <c r="C24" s="171" t="str">
        <f t="shared" si="3"/>
        <v>OUTPUT 2.8</v>
      </c>
      <c r="D24" s="171" t="str">
        <f t="shared" si="5"/>
        <v>2.8</v>
      </c>
      <c r="F24" s="171" t="s">
        <v>291</v>
      </c>
      <c r="G24" s="171" t="str">
        <f t="shared" si="7"/>
        <v>INDICATOR 1.3.3</v>
      </c>
      <c r="H24" s="171" t="str">
        <f t="shared" si="8"/>
        <v>1.3.3</v>
      </c>
      <c r="I24" s="171" t="str">
        <f t="shared" si="9"/>
        <v>Output 1.3</v>
      </c>
      <c r="J24" s="171" t="str">
        <f>CONCATENATE("AA",IndicNumbering[[#This Row],[Column3]])</f>
        <v>AA1.3.3</v>
      </c>
      <c r="P24" t="s">
        <v>842</v>
      </c>
      <c r="Q24" t="s">
        <v>888</v>
      </c>
    </row>
    <row r="25" spans="2:17">
      <c r="B25" s="171" t="s">
        <v>962</v>
      </c>
      <c r="C25" s="171" t="str">
        <f t="shared" si="3"/>
        <v>OUTPUT 2.9</v>
      </c>
      <c r="D25" s="171" t="str">
        <f t="shared" si="5"/>
        <v>2.9</v>
      </c>
      <c r="F25" s="171" t="s">
        <v>292</v>
      </c>
      <c r="G25" s="171" t="str">
        <f t="shared" si="7"/>
        <v>INDICATOR 1.3.4</v>
      </c>
      <c r="H25" s="171" t="str">
        <f t="shared" si="8"/>
        <v>1.3.4</v>
      </c>
      <c r="I25" s="171" t="str">
        <f t="shared" si="9"/>
        <v>Output 1.3</v>
      </c>
      <c r="J25" s="171" t="str">
        <f>CONCATENATE("AA",IndicNumbering[[#This Row],[Column3]])</f>
        <v>AA1.3.4</v>
      </c>
      <c r="P25" t="s">
        <v>843</v>
      </c>
      <c r="Q25" t="s">
        <v>889</v>
      </c>
    </row>
    <row r="26" spans="2:17">
      <c r="B26" t="s">
        <v>205</v>
      </c>
      <c r="C26" s="171" t="str">
        <f t="shared" si="3"/>
        <v>OUTPUT 3.1</v>
      </c>
      <c r="D26" s="171" t="str">
        <f t="shared" si="5"/>
        <v>3.1</v>
      </c>
      <c r="F26" s="171" t="s">
        <v>1360</v>
      </c>
      <c r="G26" s="171" t="str">
        <f t="shared" si="7"/>
        <v>INDICATOR 1.3.5</v>
      </c>
      <c r="H26" s="171" t="str">
        <f t="shared" si="8"/>
        <v>1.3.5</v>
      </c>
      <c r="I26" s="171" t="str">
        <f t="shared" si="9"/>
        <v>Output 1.3</v>
      </c>
      <c r="J26" s="171" t="str">
        <f>CONCATENATE("AA",IndicNumbering[[#This Row],[Column3]])</f>
        <v>AA1.3.5</v>
      </c>
      <c r="P26" t="s">
        <v>844</v>
      </c>
      <c r="Q26" t="s">
        <v>890</v>
      </c>
    </row>
    <row r="27" spans="2:17">
      <c r="B27" t="s">
        <v>204</v>
      </c>
      <c r="C27" s="171" t="str">
        <f t="shared" si="3"/>
        <v>OUTPUT 3.2</v>
      </c>
      <c r="D27" s="171" t="str">
        <f t="shared" si="5"/>
        <v>3.2</v>
      </c>
      <c r="F27" s="171" t="s">
        <v>1361</v>
      </c>
      <c r="G27" s="171" t="str">
        <f t="shared" si="7"/>
        <v>INDICATOR 1.3.6</v>
      </c>
      <c r="H27" s="171" t="str">
        <f t="shared" si="8"/>
        <v>1.3.6</v>
      </c>
      <c r="I27" s="171" t="str">
        <f t="shared" si="9"/>
        <v>Output 1.3</v>
      </c>
      <c r="J27" s="171" t="str">
        <f>CONCATENATE("AA",IndicNumbering[[#This Row],[Column3]])</f>
        <v>AA1.3.6</v>
      </c>
      <c r="P27" t="s">
        <v>845</v>
      </c>
      <c r="Q27" t="s">
        <v>891</v>
      </c>
    </row>
    <row r="28" spans="2:17">
      <c r="B28" t="s">
        <v>203</v>
      </c>
      <c r="C28" s="171" t="str">
        <f t="shared" si="3"/>
        <v>OUTPUT 3.3</v>
      </c>
      <c r="D28" s="171" t="str">
        <f t="shared" si="5"/>
        <v>3.3</v>
      </c>
      <c r="F28" s="171" t="s">
        <v>215</v>
      </c>
      <c r="G28" s="171" t="str">
        <f t="shared" si="7"/>
        <v>INDICATOR 1.4.1</v>
      </c>
      <c r="H28" s="171" t="str">
        <f t="shared" si="8"/>
        <v>1.4.1</v>
      </c>
      <c r="I28" s="171" t="str">
        <f t="shared" si="9"/>
        <v>Output 1.4</v>
      </c>
      <c r="J28" s="171" t="str">
        <f>CONCATENATE("AA",IndicNumbering[[#This Row],[Column3]])</f>
        <v>AA1.4.1</v>
      </c>
      <c r="P28" t="s">
        <v>846</v>
      </c>
      <c r="Q28" t="s">
        <v>892</v>
      </c>
    </row>
    <row r="29" spans="2:17">
      <c r="B29" t="s">
        <v>202</v>
      </c>
      <c r="C29" s="171" t="str">
        <f t="shared" si="3"/>
        <v>OUTPUT 3.4</v>
      </c>
      <c r="D29" s="171" t="str">
        <f t="shared" si="5"/>
        <v>3.4</v>
      </c>
      <c r="F29" s="171" t="s">
        <v>295</v>
      </c>
      <c r="G29" s="171" t="str">
        <f t="shared" si="7"/>
        <v>INDICATOR 1.4.2</v>
      </c>
      <c r="H29" s="171" t="str">
        <f t="shared" si="8"/>
        <v>1.4.2</v>
      </c>
      <c r="I29" s="171" t="str">
        <f t="shared" si="9"/>
        <v>Output 1.4</v>
      </c>
      <c r="J29" s="171" t="str">
        <f>CONCATENATE("AA",IndicNumbering[[#This Row],[Column3]])</f>
        <v>AA1.4.2</v>
      </c>
      <c r="P29" t="s">
        <v>847</v>
      </c>
      <c r="Q29" t="s">
        <v>893</v>
      </c>
    </row>
    <row r="30" spans="2:17">
      <c r="B30" t="s">
        <v>247</v>
      </c>
      <c r="C30" s="171" t="str">
        <f t="shared" si="3"/>
        <v>OUTPUT 3.5</v>
      </c>
      <c r="D30" s="171" t="str">
        <f t="shared" si="5"/>
        <v>3.5</v>
      </c>
      <c r="F30" s="171" t="s">
        <v>296</v>
      </c>
      <c r="G30" s="171" t="str">
        <f t="shared" si="7"/>
        <v>INDICATOR 1.4.3</v>
      </c>
      <c r="H30" s="171" t="str">
        <f t="shared" si="8"/>
        <v>1.4.3</v>
      </c>
      <c r="I30" s="171" t="str">
        <f t="shared" si="9"/>
        <v>Output 1.4</v>
      </c>
      <c r="J30" s="171" t="str">
        <f>CONCATENATE("AA",IndicNumbering[[#This Row],[Column3]])</f>
        <v>AA1.4.3</v>
      </c>
      <c r="P30" t="s">
        <v>848</v>
      </c>
      <c r="Q30" t="s">
        <v>894</v>
      </c>
    </row>
    <row r="31" spans="2:17">
      <c r="B31" s="171" t="s">
        <v>963</v>
      </c>
      <c r="C31" s="171" t="str">
        <f t="shared" si="3"/>
        <v>OUTPUT 3.6</v>
      </c>
      <c r="D31" s="171" t="str">
        <f t="shared" si="5"/>
        <v>3.6</v>
      </c>
      <c r="F31" s="171" t="s">
        <v>297</v>
      </c>
      <c r="G31" s="171" t="str">
        <f t="shared" si="7"/>
        <v>INDICATOR 1.4.4</v>
      </c>
      <c r="H31" s="171" t="str">
        <f t="shared" si="8"/>
        <v>1.4.4</v>
      </c>
      <c r="I31" s="171" t="str">
        <f t="shared" si="9"/>
        <v>Output 1.4</v>
      </c>
      <c r="J31" s="171" t="str">
        <f>CONCATENATE("AA",IndicNumbering[[#This Row],[Column3]])</f>
        <v>AA1.4.4</v>
      </c>
      <c r="P31" t="s">
        <v>849</v>
      </c>
      <c r="Q31" t="s">
        <v>895</v>
      </c>
    </row>
    <row r="32" spans="2:17">
      <c r="B32" s="171" t="s">
        <v>1005</v>
      </c>
      <c r="C32" s="171" t="str">
        <f t="shared" si="3"/>
        <v>OUTPUT 3.7</v>
      </c>
      <c r="D32" s="171" t="str">
        <f t="shared" si="5"/>
        <v>3.7</v>
      </c>
      <c r="F32" s="171" t="s">
        <v>1362</v>
      </c>
      <c r="G32" s="171" t="str">
        <f t="shared" ref="G32:G33" si="10">UPPER(F32)</f>
        <v>INDICATOR 1.4.5</v>
      </c>
      <c r="H32" s="171" t="str">
        <f t="shared" ref="H32:H33" si="11">RIGHT(F32, LEN(F32)-10)</f>
        <v>1.4.5</v>
      </c>
      <c r="I32" s="171" t="str">
        <f t="shared" ref="I32:I33" si="12">CONCATENATE("Output ",LEFT(H32, LEN(H32)-2))</f>
        <v>Output 1.4</v>
      </c>
      <c r="J32" s="171" t="str">
        <f>CONCATENATE("AA",IndicNumbering[[#This Row],[Column3]])</f>
        <v>AA1.4.5</v>
      </c>
      <c r="P32" t="s">
        <v>850</v>
      </c>
      <c r="Q32" t="s">
        <v>896</v>
      </c>
    </row>
    <row r="33" spans="2:17">
      <c r="B33" s="171" t="s">
        <v>1022</v>
      </c>
      <c r="C33" s="171" t="str">
        <f t="shared" si="3"/>
        <v>OUTPUT 3.8</v>
      </c>
      <c r="D33" s="171" t="str">
        <f t="shared" si="5"/>
        <v>3.8</v>
      </c>
      <c r="F33" s="171" t="s">
        <v>1363</v>
      </c>
      <c r="G33" s="171" t="str">
        <f t="shared" si="10"/>
        <v>INDICATOR 1.4.6</v>
      </c>
      <c r="H33" s="171" t="str">
        <f t="shared" si="11"/>
        <v>1.4.6</v>
      </c>
      <c r="I33" s="171" t="str">
        <f t="shared" si="12"/>
        <v>Output 1.4</v>
      </c>
      <c r="J33" s="171" t="str">
        <f>CONCATENATE("AA",IndicNumbering[[#This Row],[Column3]])</f>
        <v>AA1.4.6</v>
      </c>
      <c r="P33" t="s">
        <v>851</v>
      </c>
      <c r="Q33" t="s">
        <v>897</v>
      </c>
    </row>
    <row r="34" spans="2:17">
      <c r="B34" s="171" t="s">
        <v>1026</v>
      </c>
      <c r="C34" s="171" t="str">
        <f t="shared" si="3"/>
        <v>OUTPUT 3.9</v>
      </c>
      <c r="D34" s="171" t="str">
        <f t="shared" si="5"/>
        <v>3.9</v>
      </c>
      <c r="F34" s="171" t="s">
        <v>216</v>
      </c>
      <c r="G34" s="171" t="str">
        <f t="shared" ref="G34:G43" si="13">UPPER(F34)</f>
        <v>INDICATOR 1.5.1</v>
      </c>
      <c r="H34" s="171" t="str">
        <f t="shared" ref="H34:H43" si="14">RIGHT(F34, LEN(F34)-10)</f>
        <v>1.5.1</v>
      </c>
      <c r="I34" s="171" t="str">
        <f t="shared" ref="I34:I43" si="15">CONCATENATE("Output ",LEFT(H34, LEN(H34)-2))</f>
        <v>Output 1.5</v>
      </c>
      <c r="J34" s="171" t="str">
        <f>CONCATENATE("AA",IndicNumbering[[#This Row],[Column3]])</f>
        <v>AA1.5.1</v>
      </c>
      <c r="P34" t="s">
        <v>852</v>
      </c>
      <c r="Q34" t="s">
        <v>898</v>
      </c>
    </row>
    <row r="35" spans="2:17">
      <c r="B35" t="s">
        <v>248</v>
      </c>
      <c r="C35" s="171" t="str">
        <f t="shared" si="3"/>
        <v>OUTPUT 4.1</v>
      </c>
      <c r="D35" s="171" t="str">
        <f t="shared" si="5"/>
        <v>4.1</v>
      </c>
      <c r="F35" s="171" t="s">
        <v>217</v>
      </c>
      <c r="G35" s="171" t="str">
        <f t="shared" si="13"/>
        <v>INDICATOR 1.5.2</v>
      </c>
      <c r="H35" s="171" t="str">
        <f t="shared" si="14"/>
        <v>1.5.2</v>
      </c>
      <c r="I35" s="171" t="str">
        <f t="shared" si="15"/>
        <v>Output 1.5</v>
      </c>
      <c r="J35" s="171" t="str">
        <f>CONCATENATE("AA",IndicNumbering[[#This Row],[Column3]])</f>
        <v>AA1.5.2</v>
      </c>
      <c r="P35" t="s">
        <v>853</v>
      </c>
      <c r="Q35" t="s">
        <v>899</v>
      </c>
    </row>
    <row r="36" spans="2:17">
      <c r="B36" t="s">
        <v>249</v>
      </c>
      <c r="C36" s="171" t="str">
        <f t="shared" si="3"/>
        <v>OUTPUT 4.2</v>
      </c>
      <c r="D36" s="171" t="str">
        <f t="shared" si="5"/>
        <v>4.2</v>
      </c>
      <c r="F36" s="171" t="s">
        <v>300</v>
      </c>
      <c r="G36" s="171" t="str">
        <f t="shared" si="13"/>
        <v>INDICATOR 1.5.3</v>
      </c>
      <c r="H36" s="171" t="str">
        <f t="shared" si="14"/>
        <v>1.5.3</v>
      </c>
      <c r="I36" s="171" t="str">
        <f t="shared" si="15"/>
        <v>Output 1.5</v>
      </c>
      <c r="J36" s="171" t="str">
        <f>CONCATENATE("AA",IndicNumbering[[#This Row],[Column3]])</f>
        <v>AA1.5.3</v>
      </c>
      <c r="P36" t="s">
        <v>854</v>
      </c>
      <c r="Q36" t="s">
        <v>900</v>
      </c>
    </row>
    <row r="37" spans="2:17">
      <c r="B37" t="s">
        <v>250</v>
      </c>
      <c r="C37" s="171" t="str">
        <f t="shared" si="3"/>
        <v>OUTPUT 4.3</v>
      </c>
      <c r="D37" s="171" t="str">
        <f t="shared" si="5"/>
        <v>4.3</v>
      </c>
      <c r="F37" s="171" t="s">
        <v>301</v>
      </c>
      <c r="G37" s="171" t="str">
        <f t="shared" si="13"/>
        <v>INDICATOR 1.5.4</v>
      </c>
      <c r="H37" s="171" t="str">
        <f t="shared" si="14"/>
        <v>1.5.4</v>
      </c>
      <c r="I37" s="171" t="str">
        <f t="shared" si="15"/>
        <v>Output 1.5</v>
      </c>
      <c r="J37" s="171" t="str">
        <f>CONCATENATE("AA",IndicNumbering[[#This Row],[Column3]])</f>
        <v>AA1.5.4</v>
      </c>
      <c r="P37" t="s">
        <v>855</v>
      </c>
      <c r="Q37" t="s">
        <v>901</v>
      </c>
    </row>
    <row r="38" spans="2:17">
      <c r="B38" t="s">
        <v>245</v>
      </c>
      <c r="C38" s="171" t="str">
        <f t="shared" si="3"/>
        <v>OUTPUT 4.4</v>
      </c>
      <c r="D38" s="171" t="str">
        <f t="shared" si="5"/>
        <v>4.4</v>
      </c>
      <c r="F38" s="171" t="s">
        <v>1235</v>
      </c>
      <c r="G38" s="171" t="str">
        <f t="shared" si="13"/>
        <v>INDICATOR 1.5.5</v>
      </c>
      <c r="H38" s="171" t="str">
        <f t="shared" si="14"/>
        <v>1.5.5</v>
      </c>
      <c r="I38" s="171" t="str">
        <f t="shared" si="15"/>
        <v>Output 1.5</v>
      </c>
      <c r="J38" s="171" t="str">
        <f>CONCATENATE("AA",IndicNumbering[[#This Row],[Column3]])</f>
        <v>AA1.5.5</v>
      </c>
      <c r="P38" t="s">
        <v>856</v>
      </c>
      <c r="Q38" t="s">
        <v>902</v>
      </c>
    </row>
    <row r="39" spans="2:17">
      <c r="B39" t="s">
        <v>251</v>
      </c>
      <c r="C39" s="171" t="str">
        <f t="shared" si="3"/>
        <v>OUTPUT 4.5</v>
      </c>
      <c r="D39" s="171" t="str">
        <f t="shared" si="5"/>
        <v>4.5</v>
      </c>
      <c r="F39" s="171" t="s">
        <v>1364</v>
      </c>
      <c r="G39" s="171" t="str">
        <f t="shared" si="13"/>
        <v>INDICATOR 1.5.6</v>
      </c>
      <c r="H39" s="171" t="str">
        <f t="shared" si="14"/>
        <v>1.5.6</v>
      </c>
      <c r="I39" s="171" t="str">
        <f t="shared" si="15"/>
        <v>Output 1.5</v>
      </c>
      <c r="J39" s="171" t="str">
        <f>CONCATENATE("AA",IndicNumbering[[#This Row],[Column3]])</f>
        <v>AA1.5.6</v>
      </c>
      <c r="P39" t="s">
        <v>857</v>
      </c>
      <c r="Q39" t="s">
        <v>903</v>
      </c>
    </row>
    <row r="40" spans="2:17">
      <c r="B40" s="171" t="s">
        <v>1002</v>
      </c>
      <c r="C40" s="171" t="str">
        <f t="shared" si="3"/>
        <v>OUTPUT 4.6</v>
      </c>
      <c r="D40" s="171" t="str">
        <f t="shared" si="5"/>
        <v>4.6</v>
      </c>
      <c r="F40" s="171" t="s">
        <v>218</v>
      </c>
      <c r="G40" s="171" t="str">
        <f t="shared" si="13"/>
        <v>INDICATOR 1.6.1</v>
      </c>
      <c r="H40" s="171" t="str">
        <f t="shared" si="14"/>
        <v>1.6.1</v>
      </c>
      <c r="I40" s="171" t="str">
        <f t="shared" si="15"/>
        <v>Output 1.6</v>
      </c>
      <c r="J40" s="171" t="str">
        <f>CONCATENATE("AA",IndicNumbering[[#This Row],[Column3]])</f>
        <v>AA1.6.1</v>
      </c>
      <c r="P40" t="s">
        <v>858</v>
      </c>
      <c r="Q40" t="s">
        <v>904</v>
      </c>
    </row>
    <row r="41" spans="2:17">
      <c r="B41" s="171" t="s">
        <v>1009</v>
      </c>
      <c r="C41" s="171" t="str">
        <f t="shared" si="3"/>
        <v>OUTPUT 4.7</v>
      </c>
      <c r="D41" s="171" t="str">
        <f t="shared" si="5"/>
        <v>4.7</v>
      </c>
      <c r="F41" s="171" t="s">
        <v>305</v>
      </c>
      <c r="G41" s="171" t="str">
        <f t="shared" si="13"/>
        <v>INDICATOR 1.6.2</v>
      </c>
      <c r="H41" s="171" t="str">
        <f t="shared" si="14"/>
        <v>1.6.2</v>
      </c>
      <c r="I41" s="171" t="str">
        <f t="shared" si="15"/>
        <v>Output 1.6</v>
      </c>
      <c r="J41" s="171" t="str">
        <f>CONCATENATE("AA",IndicNumbering[[#This Row],[Column3]])</f>
        <v>AA1.6.2</v>
      </c>
      <c r="P41" t="s">
        <v>859</v>
      </c>
      <c r="Q41" t="s">
        <v>905</v>
      </c>
    </row>
    <row r="42" spans="2:17">
      <c r="B42" s="171" t="s">
        <v>1021</v>
      </c>
      <c r="C42" s="171" t="str">
        <f t="shared" si="3"/>
        <v>OUTPUT 4.8</v>
      </c>
      <c r="D42" s="171" t="str">
        <f t="shared" si="5"/>
        <v>4.8</v>
      </c>
      <c r="F42" s="171" t="s">
        <v>306</v>
      </c>
      <c r="G42" s="171" t="str">
        <f t="shared" si="13"/>
        <v>INDICATOR 1.6.3</v>
      </c>
      <c r="H42" s="171" t="str">
        <f t="shared" si="14"/>
        <v>1.6.3</v>
      </c>
      <c r="I42" s="171" t="str">
        <f t="shared" si="15"/>
        <v>Output 1.6</v>
      </c>
      <c r="J42" s="171" t="str">
        <f>CONCATENATE("AA",IndicNumbering[[#This Row],[Column3]])</f>
        <v>AA1.6.3</v>
      </c>
      <c r="P42" t="s">
        <v>860</v>
      </c>
      <c r="Q42" t="s">
        <v>906</v>
      </c>
    </row>
    <row r="43" spans="2:17">
      <c r="B43" s="171" t="s">
        <v>1025</v>
      </c>
      <c r="C43" s="171" t="str">
        <f t="shared" si="3"/>
        <v>OUTPUT 4.9</v>
      </c>
      <c r="D43" s="171" t="str">
        <f t="shared" si="5"/>
        <v>4.9</v>
      </c>
      <c r="F43" s="171" t="s">
        <v>307</v>
      </c>
      <c r="G43" s="171" t="str">
        <f t="shared" si="13"/>
        <v>INDICATOR 1.6.4</v>
      </c>
      <c r="H43" s="171" t="str">
        <f t="shared" si="14"/>
        <v>1.6.4</v>
      </c>
      <c r="I43" s="171" t="str">
        <f t="shared" si="15"/>
        <v>Output 1.6</v>
      </c>
      <c r="J43" s="171" t="str">
        <f>CONCATENATE("AA",IndicNumbering[[#This Row],[Column3]])</f>
        <v>AA1.6.4</v>
      </c>
      <c r="P43" t="s">
        <v>861</v>
      </c>
      <c r="Q43" t="s">
        <v>907</v>
      </c>
    </row>
    <row r="44" spans="2:17">
      <c r="B44" t="s">
        <v>252</v>
      </c>
      <c r="C44" s="171" t="str">
        <f t="shared" si="3"/>
        <v>OUTPUT 5.1</v>
      </c>
      <c r="D44" s="171" t="str">
        <f t="shared" si="5"/>
        <v>5.1</v>
      </c>
      <c r="F44" s="171" t="s">
        <v>1365</v>
      </c>
      <c r="G44" s="171" t="str">
        <f t="shared" ref="G44:G45" si="16">UPPER(F44)</f>
        <v>INDICATOR 1.6.5</v>
      </c>
      <c r="H44" s="171" t="str">
        <f t="shared" ref="H44:H45" si="17">RIGHT(F44, LEN(F44)-10)</f>
        <v>1.6.5</v>
      </c>
      <c r="I44" s="171" t="str">
        <f t="shared" ref="I44:I45" si="18">CONCATENATE("Output ",LEFT(H44, LEN(H44)-2))</f>
        <v>Output 1.6</v>
      </c>
      <c r="J44" s="171" t="str">
        <f>CONCATENATE("AA",IndicNumbering[[#This Row],[Column3]])</f>
        <v>AA1.6.5</v>
      </c>
      <c r="P44" t="s">
        <v>862</v>
      </c>
      <c r="Q44" t="s">
        <v>908</v>
      </c>
    </row>
    <row r="45" spans="2:17">
      <c r="B45" t="s">
        <v>253</v>
      </c>
      <c r="C45" s="171" t="str">
        <f t="shared" si="3"/>
        <v>OUTPUT 5.2</v>
      </c>
      <c r="D45" s="171" t="str">
        <f t="shared" si="5"/>
        <v>5.2</v>
      </c>
      <c r="F45" s="171" t="s">
        <v>1366</v>
      </c>
      <c r="G45" s="171" t="str">
        <f t="shared" si="16"/>
        <v>INDICATOR 1.6.6</v>
      </c>
      <c r="H45" s="171" t="str">
        <f t="shared" si="17"/>
        <v>1.6.6</v>
      </c>
      <c r="I45" s="171" t="str">
        <f t="shared" si="18"/>
        <v>Output 1.6</v>
      </c>
      <c r="J45" s="171" t="str">
        <f>CONCATENATE("AA",IndicNumbering[[#This Row],[Column3]])</f>
        <v>AA1.6.6</v>
      </c>
      <c r="P45" t="s">
        <v>863</v>
      </c>
      <c r="Q45" t="s">
        <v>909</v>
      </c>
    </row>
    <row r="46" spans="2:17">
      <c r="B46" t="s">
        <v>254</v>
      </c>
      <c r="C46" s="171" t="str">
        <f t="shared" si="3"/>
        <v>OUTPUT 5.3</v>
      </c>
      <c r="D46" s="171" t="str">
        <f t="shared" si="5"/>
        <v>5.3</v>
      </c>
      <c r="F46" s="171" t="s">
        <v>1075</v>
      </c>
      <c r="G46" s="171" t="str">
        <f>UPPER(F46)</f>
        <v>INDICATOR 1.7.1</v>
      </c>
      <c r="H46" s="171" t="str">
        <f>RIGHT(F46, LEN(F46)-10)</f>
        <v>1.7.1</v>
      </c>
      <c r="I46" s="171" t="str">
        <f>CONCATENATE("Output ",LEFT(H46, LEN(H46)-2))</f>
        <v>Output 1.7</v>
      </c>
      <c r="J46" s="171" t="str">
        <f>CONCATENATE("AA",IndicNumbering[[#This Row],[Column3]])</f>
        <v>AA1.7.1</v>
      </c>
      <c r="P46" t="s">
        <v>864</v>
      </c>
      <c r="Q46" t="s">
        <v>910</v>
      </c>
    </row>
    <row r="47" spans="2:17">
      <c r="B47" t="s">
        <v>255</v>
      </c>
      <c r="C47" s="171" t="str">
        <f t="shared" si="3"/>
        <v>OUTPUT 5.4</v>
      </c>
      <c r="D47" s="171" t="str">
        <f t="shared" si="5"/>
        <v>5.4</v>
      </c>
      <c r="F47" s="171" t="s">
        <v>1076</v>
      </c>
      <c r="G47" s="171" t="str">
        <f>UPPER(F47)</f>
        <v>INDICATOR 1.7.2</v>
      </c>
      <c r="H47" s="171" t="str">
        <f>RIGHT(F47, LEN(F47)-10)</f>
        <v>1.7.2</v>
      </c>
      <c r="I47" s="171" t="str">
        <f>CONCATENATE("Output ",LEFT(H47, LEN(H47)-2))</f>
        <v>Output 1.7</v>
      </c>
      <c r="J47" s="171" t="str">
        <f>CONCATENATE("AA",IndicNumbering[[#This Row],[Column3]])</f>
        <v>AA1.7.2</v>
      </c>
      <c r="P47" t="s">
        <v>865</v>
      </c>
      <c r="Q47" t="s">
        <v>911</v>
      </c>
    </row>
    <row r="48" spans="2:17">
      <c r="B48" t="s">
        <v>246</v>
      </c>
      <c r="C48" s="171" t="str">
        <f t="shared" si="3"/>
        <v>OUTPUT 5.5</v>
      </c>
      <c r="D48" s="171" t="str">
        <f t="shared" si="5"/>
        <v>5.5</v>
      </c>
      <c r="F48" s="171" t="s">
        <v>1077</v>
      </c>
      <c r="G48" s="171" t="str">
        <f>UPPER(F48)</f>
        <v>INDICATOR 1.7.3</v>
      </c>
      <c r="H48" s="171" t="str">
        <f>RIGHT(F48, LEN(F48)-10)</f>
        <v>1.7.3</v>
      </c>
      <c r="I48" s="171" t="str">
        <f>CONCATENATE("Output ",LEFT(H48, LEN(H48)-2))</f>
        <v>Output 1.7</v>
      </c>
      <c r="J48" s="171" t="str">
        <f>CONCATENATE("AA",IndicNumbering[[#This Row],[Column3]])</f>
        <v>AA1.7.3</v>
      </c>
    </row>
    <row r="49" spans="2:10">
      <c r="B49" s="171" t="s">
        <v>1018</v>
      </c>
      <c r="C49" s="171" t="str">
        <f t="shared" si="3"/>
        <v>OUTPUT 5.6</v>
      </c>
      <c r="D49" s="171" t="str">
        <f t="shared" si="5"/>
        <v>5.6</v>
      </c>
      <c r="F49" s="171" t="s">
        <v>1078</v>
      </c>
      <c r="G49" s="171" t="str">
        <f>UPPER(F49)</f>
        <v>INDICATOR 1.7.4</v>
      </c>
      <c r="H49" s="171" t="str">
        <f>RIGHT(F49, LEN(F49)-10)</f>
        <v>1.7.4</v>
      </c>
      <c r="I49" s="171" t="str">
        <f>CONCATENATE("Output ",LEFT(H49, LEN(H49)-2))</f>
        <v>Output 1.7</v>
      </c>
      <c r="J49" s="171" t="str">
        <f>CONCATENATE("AA",IndicNumbering[[#This Row],[Column3]])</f>
        <v>AA1.7.4</v>
      </c>
    </row>
    <row r="50" spans="2:10">
      <c r="B50" s="171" t="s">
        <v>1019</v>
      </c>
      <c r="C50" s="171" t="str">
        <f t="shared" si="3"/>
        <v>OUTPUT 5.7</v>
      </c>
      <c r="D50" s="171" t="str">
        <f t="shared" si="5"/>
        <v>5.7</v>
      </c>
      <c r="F50" s="171" t="s">
        <v>1367</v>
      </c>
      <c r="G50" s="171" t="str">
        <f t="shared" ref="G50:G51" si="19">UPPER(F50)</f>
        <v>INDICATOR 1.7.5</v>
      </c>
      <c r="H50" s="171" t="str">
        <f t="shared" ref="H50:H51" si="20">RIGHT(F50, LEN(F50)-10)</f>
        <v>1.7.5</v>
      </c>
      <c r="I50" s="171" t="str">
        <f t="shared" ref="I50:I51" si="21">CONCATENATE("Output ",LEFT(H50, LEN(H50)-2))</f>
        <v>Output 1.7</v>
      </c>
      <c r="J50" s="171" t="str">
        <f>CONCATENATE("AA",IndicNumbering[[#This Row],[Column3]])</f>
        <v>AA1.7.5</v>
      </c>
    </row>
    <row r="51" spans="2:10">
      <c r="B51" s="171" t="s">
        <v>1020</v>
      </c>
      <c r="C51" s="171" t="str">
        <f t="shared" si="3"/>
        <v>OUTPUT 5.8</v>
      </c>
      <c r="D51" s="171" t="str">
        <f t="shared" si="5"/>
        <v>5.8</v>
      </c>
      <c r="F51" s="171" t="s">
        <v>1368</v>
      </c>
      <c r="G51" s="171" t="str">
        <f t="shared" si="19"/>
        <v>INDICATOR 1.7.6</v>
      </c>
      <c r="H51" s="171" t="str">
        <f t="shared" si="20"/>
        <v>1.7.6</v>
      </c>
      <c r="I51" s="171" t="str">
        <f t="shared" si="21"/>
        <v>Output 1.7</v>
      </c>
      <c r="J51" s="171" t="str">
        <f>CONCATENATE("AA",IndicNumbering[[#This Row],[Column3]])</f>
        <v>AA1.7.6</v>
      </c>
    </row>
    <row r="52" spans="2:10">
      <c r="B52" s="171" t="s">
        <v>1024</v>
      </c>
      <c r="C52" s="171" t="str">
        <f t="shared" si="3"/>
        <v>OUTPUT 5.9</v>
      </c>
      <c r="D52" s="171" t="str">
        <f t="shared" si="5"/>
        <v>5.9</v>
      </c>
      <c r="F52" s="171" t="s">
        <v>1079</v>
      </c>
      <c r="G52" s="171" t="str">
        <f>UPPER(F52)</f>
        <v>INDICATOR 1.8.1</v>
      </c>
      <c r="H52" s="171" t="str">
        <f>RIGHT(F52, LEN(F52)-10)</f>
        <v>1.8.1</v>
      </c>
      <c r="I52" s="171" t="str">
        <f>CONCATENATE("Output ",LEFT(H52, LEN(H52)-2))</f>
        <v>Output 1.8</v>
      </c>
      <c r="J52" s="171" t="str">
        <f>CONCATENATE("AA",IndicNumbering[[#This Row],[Column3]])</f>
        <v>AA1.8.1</v>
      </c>
    </row>
    <row r="53" spans="2:10" s="171" customFormat="1">
      <c r="B53" s="171" t="s">
        <v>1006</v>
      </c>
      <c r="C53" s="171" t="str">
        <f>UPPER(B53)</f>
        <v>OUTPUT 6.1</v>
      </c>
      <c r="D53" s="171" t="str">
        <f>RIGHT(B53,LEN(B53)-7)</f>
        <v>6.1</v>
      </c>
      <c r="F53" s="171" t="s">
        <v>1080</v>
      </c>
      <c r="G53" s="171" t="str">
        <f>UPPER(F53)</f>
        <v>INDICATOR 1.8.2</v>
      </c>
      <c r="H53" s="171" t="str">
        <f>RIGHT(F53, LEN(F53)-10)</f>
        <v>1.8.2</v>
      </c>
      <c r="I53" s="171" t="str">
        <f>CONCATENATE("Output ",LEFT(H53, LEN(H53)-2))</f>
        <v>Output 1.8</v>
      </c>
      <c r="J53" s="171" t="str">
        <f>CONCATENATE("AA",IndicNumbering[[#This Row],[Column3]])</f>
        <v>AA1.8.2</v>
      </c>
    </row>
    <row r="54" spans="2:10">
      <c r="B54" s="171" t="s">
        <v>1007</v>
      </c>
      <c r="C54" t="str">
        <f t="shared" ref="C54:C57" si="22">UPPER(B54)</f>
        <v>OUTPUT 6.2</v>
      </c>
      <c r="D54" s="171" t="str">
        <f t="shared" ref="D54:D57" si="23">RIGHT(B54,LEN(B54)-7)</f>
        <v>6.2</v>
      </c>
      <c r="F54" s="171" t="s">
        <v>1081</v>
      </c>
      <c r="G54" s="171" t="str">
        <f>UPPER(F54)</f>
        <v>INDICATOR 1.8.3</v>
      </c>
      <c r="H54" s="171" t="str">
        <f>RIGHT(F54, LEN(F54)-10)</f>
        <v>1.8.3</v>
      </c>
      <c r="I54" s="171" t="str">
        <f>CONCATENATE("Output ",LEFT(H54, LEN(H54)-2))</f>
        <v>Output 1.8</v>
      </c>
      <c r="J54" s="171" t="str">
        <f>CONCATENATE("AA",IndicNumbering[[#This Row],[Column3]])</f>
        <v>AA1.8.3</v>
      </c>
    </row>
    <row r="55" spans="2:10">
      <c r="B55" s="171" t="s">
        <v>1008</v>
      </c>
      <c r="C55" t="str">
        <f t="shared" si="22"/>
        <v>OUTPUT 6.3</v>
      </c>
      <c r="D55" s="171" t="str">
        <f t="shared" si="23"/>
        <v>6.3</v>
      </c>
      <c r="F55" s="171" t="s">
        <v>1082</v>
      </c>
      <c r="G55" s="171" t="str">
        <f>UPPER(F55)</f>
        <v>INDICATOR 1.8.4</v>
      </c>
      <c r="H55" s="171" t="str">
        <f>RIGHT(F55, LEN(F55)-10)</f>
        <v>1.8.4</v>
      </c>
      <c r="I55" s="171" t="str">
        <f>CONCATENATE("Output ",LEFT(H55, LEN(H55)-2))</f>
        <v>Output 1.8</v>
      </c>
      <c r="J55" s="171" t="str">
        <f>CONCATENATE("AA",IndicNumbering[[#This Row],[Column3]])</f>
        <v>AA1.8.4</v>
      </c>
    </row>
    <row r="56" spans="2:10" s="171" customFormat="1">
      <c r="B56" s="171" t="s">
        <v>1667</v>
      </c>
      <c r="C56" s="171" t="str">
        <f t="shared" si="22"/>
        <v>OUTPUT 6.4</v>
      </c>
      <c r="D56" s="171" t="str">
        <f t="shared" si="23"/>
        <v>6.4</v>
      </c>
      <c r="F56" s="171" t="s">
        <v>1369</v>
      </c>
      <c r="G56" s="171" t="str">
        <f t="shared" ref="G56:G57" si="24">UPPER(F56)</f>
        <v>INDICATOR 1.8.5</v>
      </c>
      <c r="H56" s="171" t="str">
        <f t="shared" ref="H56:H57" si="25">RIGHT(F56, LEN(F56)-10)</f>
        <v>1.8.5</v>
      </c>
      <c r="I56" s="171" t="str">
        <f t="shared" ref="I56:I57" si="26">CONCATENATE("Output ",LEFT(H56, LEN(H56)-2))</f>
        <v>Output 1.8</v>
      </c>
      <c r="J56" s="171" t="str">
        <f>CONCATENATE("AA",IndicNumbering[[#This Row],[Column3]])</f>
        <v>AA1.8.5</v>
      </c>
    </row>
    <row r="57" spans="2:10">
      <c r="B57" s="171" t="s">
        <v>1668</v>
      </c>
      <c r="C57" t="str">
        <f t="shared" si="22"/>
        <v>OUTPUT 6.5</v>
      </c>
      <c r="D57" s="171" t="str">
        <f t="shared" si="23"/>
        <v>6.5</v>
      </c>
      <c r="F57" s="171" t="s">
        <v>1370</v>
      </c>
      <c r="G57" s="171" t="str">
        <f t="shared" si="24"/>
        <v>INDICATOR 1.8.6</v>
      </c>
      <c r="H57" s="171" t="str">
        <f t="shared" si="25"/>
        <v>1.8.6</v>
      </c>
      <c r="I57" s="171" t="str">
        <f t="shared" si="26"/>
        <v>Output 1.8</v>
      </c>
      <c r="J57" s="171" t="str">
        <f>CONCATENATE("AA",IndicNumbering[[#This Row],[Column3]])</f>
        <v>AA1.8.6</v>
      </c>
    </row>
    <row r="58" spans="2:10" s="171" customFormat="1">
      <c r="F58" s="171" t="s">
        <v>1083</v>
      </c>
      <c r="G58" s="171" t="str">
        <f>UPPER(F58)</f>
        <v>INDICATOR 1.9.1</v>
      </c>
      <c r="H58" s="171" t="str">
        <f>RIGHT(F58, LEN(F58)-10)</f>
        <v>1.9.1</v>
      </c>
      <c r="I58" s="171" t="str">
        <f>CONCATENATE("Output ",LEFT(H58, LEN(H58)-2))</f>
        <v>Output 1.9</v>
      </c>
      <c r="J58" s="171" t="str">
        <f>CONCATENATE("AA",IndicNumbering[[#This Row],[Column3]])</f>
        <v>AA1.9.1</v>
      </c>
    </row>
    <row r="59" spans="2:10">
      <c r="F59" s="171" t="s">
        <v>1084</v>
      </c>
      <c r="G59" s="171" t="str">
        <f>UPPER(F59)</f>
        <v>INDICATOR 1.9.2</v>
      </c>
      <c r="H59" s="171" t="str">
        <f>RIGHT(F59, LEN(F59)-10)</f>
        <v>1.9.2</v>
      </c>
      <c r="I59" s="171" t="str">
        <f>CONCATENATE("Output ",LEFT(H59, LEN(H59)-2))</f>
        <v>Output 1.9</v>
      </c>
      <c r="J59" s="171" t="str">
        <f>CONCATENATE("AA",IndicNumbering[[#This Row],[Column3]])</f>
        <v>AA1.9.2</v>
      </c>
    </row>
    <row r="60" spans="2:10">
      <c r="F60" s="171" t="s">
        <v>1085</v>
      </c>
      <c r="G60" s="171" t="str">
        <f>UPPER(F60)</f>
        <v>INDICATOR 1.9.3</v>
      </c>
      <c r="H60" s="171" t="str">
        <f>RIGHT(F60, LEN(F60)-10)</f>
        <v>1.9.3</v>
      </c>
      <c r="I60" s="171" t="str">
        <f>CONCATENATE("Output ",LEFT(H60, LEN(H60)-2))</f>
        <v>Output 1.9</v>
      </c>
      <c r="J60" s="171" t="str">
        <f>CONCATENATE("AA",IndicNumbering[[#This Row],[Column3]])</f>
        <v>AA1.9.3</v>
      </c>
    </row>
    <row r="61" spans="2:10">
      <c r="F61" s="171" t="s">
        <v>1086</v>
      </c>
      <c r="G61" s="171" t="str">
        <f>UPPER(F61)</f>
        <v>INDICATOR 1.9.4</v>
      </c>
      <c r="H61" s="171" t="str">
        <f>RIGHT(F61, LEN(F61)-10)</f>
        <v>1.9.4</v>
      </c>
      <c r="I61" s="171" t="str">
        <f>CONCATENATE("Output ",LEFT(H61, LEN(H61)-2))</f>
        <v>Output 1.9</v>
      </c>
      <c r="J61" s="171" t="str">
        <f>CONCATENATE("AA",IndicNumbering[[#This Row],[Column3]])</f>
        <v>AA1.9.4</v>
      </c>
    </row>
    <row r="62" spans="2:10">
      <c r="F62" s="171" t="s">
        <v>1371</v>
      </c>
      <c r="G62" s="171" t="str">
        <f t="shared" ref="G62:G63" si="27">UPPER(F62)</f>
        <v>INDICATOR 1.9.5</v>
      </c>
      <c r="H62" s="171" t="str">
        <f t="shared" ref="H62:H63" si="28">RIGHT(F62, LEN(F62)-10)</f>
        <v>1.9.5</v>
      </c>
      <c r="I62" s="171" t="str">
        <f t="shared" ref="I62:I63" si="29">CONCATENATE("Output ",LEFT(H62, LEN(H62)-2))</f>
        <v>Output 1.9</v>
      </c>
      <c r="J62" s="171" t="str">
        <f>CONCATENATE("AA",IndicNumbering[[#This Row],[Column3]])</f>
        <v>AA1.9.5</v>
      </c>
    </row>
    <row r="63" spans="2:10" s="171" customFormat="1">
      <c r="F63" s="171" t="s">
        <v>1372</v>
      </c>
      <c r="G63" s="171" t="str">
        <f t="shared" si="27"/>
        <v>INDICATOR 1.9.6</v>
      </c>
      <c r="H63" s="171" t="str">
        <f t="shared" si="28"/>
        <v>1.9.6</v>
      </c>
      <c r="I63" s="171" t="str">
        <f t="shared" si="29"/>
        <v>Output 1.9</v>
      </c>
      <c r="J63" s="171" t="str">
        <f>CONCATENATE("AA",IndicNumbering[[#This Row],[Column3]])</f>
        <v>AA1.9.6</v>
      </c>
    </row>
    <row r="64" spans="2:10">
      <c r="F64" s="171" t="s">
        <v>219</v>
      </c>
      <c r="G64" s="171" t="str">
        <f t="shared" ref="G64:G87" si="30">UPPER(F64)</f>
        <v>INDICATOR 2.1</v>
      </c>
      <c r="H64" s="171" t="str">
        <f t="shared" ref="H64:H87" si="31">RIGHT(F64, LEN(F64)-10)</f>
        <v>2.1</v>
      </c>
      <c r="I64" s="171" t="str">
        <f t="shared" ref="I64:I70" si="32">CONCATENATE("Outcome ",LEFT(H64, LEN(H64)-2))</f>
        <v>Outcome 2</v>
      </c>
      <c r="J64" s="171" t="str">
        <f>CONCATENATE("B",IndicNumbering[[#This Row],[Column3]])</f>
        <v>B2.1</v>
      </c>
    </row>
    <row r="65" spans="6:10">
      <c r="F65" s="171" t="s">
        <v>220</v>
      </c>
      <c r="G65" s="171" t="str">
        <f t="shared" si="30"/>
        <v>INDICATOR 2.2</v>
      </c>
      <c r="H65" s="171" t="str">
        <f t="shared" si="31"/>
        <v>2.2</v>
      </c>
      <c r="I65" s="171" t="str">
        <f t="shared" si="32"/>
        <v>Outcome 2</v>
      </c>
      <c r="J65" s="171" t="str">
        <f>CONCATENATE("B",IndicNumbering[[#This Row],[Column3]])</f>
        <v>B2.2</v>
      </c>
    </row>
    <row r="66" spans="6:10">
      <c r="F66" s="171" t="s">
        <v>221</v>
      </c>
      <c r="G66" s="171" t="str">
        <f t="shared" si="30"/>
        <v>INDICATOR 2.3</v>
      </c>
      <c r="H66" s="171" t="str">
        <f t="shared" si="31"/>
        <v>2.3</v>
      </c>
      <c r="I66" s="171" t="str">
        <f t="shared" si="32"/>
        <v>Outcome 2</v>
      </c>
      <c r="J66" s="171" t="str">
        <f>CONCATENATE("B",IndicNumbering[[#This Row],[Column3]])</f>
        <v>B2.3</v>
      </c>
    </row>
    <row r="67" spans="6:10">
      <c r="F67" s="171" t="s">
        <v>222</v>
      </c>
      <c r="G67" s="171" t="str">
        <f t="shared" si="30"/>
        <v>INDICATOR 2.4</v>
      </c>
      <c r="H67" s="171" t="str">
        <f t="shared" si="31"/>
        <v>2.4</v>
      </c>
      <c r="I67" s="171" t="str">
        <f t="shared" si="32"/>
        <v>Outcome 2</v>
      </c>
      <c r="J67" s="171" t="str">
        <f>CONCATENATE("B",IndicNumbering[[#This Row],[Column3]])</f>
        <v>B2.4</v>
      </c>
    </row>
    <row r="68" spans="6:10">
      <c r="F68" s="171" t="s">
        <v>261</v>
      </c>
      <c r="G68" s="171" t="str">
        <f t="shared" si="30"/>
        <v>INDICATOR 2.5</v>
      </c>
      <c r="H68" s="171" t="str">
        <f t="shared" si="31"/>
        <v>2.5</v>
      </c>
      <c r="I68" s="171" t="str">
        <f t="shared" si="32"/>
        <v>Outcome 2</v>
      </c>
      <c r="J68" s="171" t="str">
        <f>CONCATENATE("B",IndicNumbering[[#This Row],[Column3]])</f>
        <v>B2.5</v>
      </c>
    </row>
    <row r="69" spans="6:10">
      <c r="F69" s="171" t="s">
        <v>262</v>
      </c>
      <c r="G69" s="171" t="str">
        <f t="shared" si="30"/>
        <v>INDICATOR 2.6</v>
      </c>
      <c r="H69" s="171" t="str">
        <f t="shared" si="31"/>
        <v>2.6</v>
      </c>
      <c r="I69" s="171" t="str">
        <f t="shared" si="32"/>
        <v>Outcome 2</v>
      </c>
      <c r="J69" s="171" t="str">
        <f>CONCATENATE("B",IndicNumbering[[#This Row],[Column3]])</f>
        <v>B2.6</v>
      </c>
    </row>
    <row r="70" spans="6:10">
      <c r="F70" s="171" t="s">
        <v>1349</v>
      </c>
      <c r="G70" s="171" t="str">
        <f t="shared" si="30"/>
        <v>INDICATOR 2.7</v>
      </c>
      <c r="H70" s="171" t="str">
        <f t="shared" si="31"/>
        <v>2.7</v>
      </c>
      <c r="I70" s="171" t="str">
        <f t="shared" si="32"/>
        <v>Outcome 2</v>
      </c>
      <c r="J70" s="171" t="str">
        <f>CONCATENATE("B",IndicNumbering[[#This Row],[Column3]])</f>
        <v>B2.7</v>
      </c>
    </row>
    <row r="71" spans="6:10" s="171" customFormat="1">
      <c r="F71" s="171" t="s">
        <v>1664</v>
      </c>
      <c r="G71" s="171" t="str">
        <f>UPPER(F71)</f>
        <v>INDICATOR 2.8</v>
      </c>
      <c r="H71" s="171" t="str">
        <f>RIGHT(F71, LEN(F71)-10)</f>
        <v>2.8</v>
      </c>
      <c r="I71" s="171" t="str">
        <f t="shared" ref="I71" si="33">CONCATENATE("Outcome ",LEFT(H71, LEN(H71)-2))</f>
        <v>Outcome 2</v>
      </c>
      <c r="J71" s="171" t="str">
        <f>CONCATENATE("B",IndicNumbering[[#This Row],[Column3]])</f>
        <v>B2.8</v>
      </c>
    </row>
    <row r="72" spans="6:10">
      <c r="F72" s="171" t="s">
        <v>223</v>
      </c>
      <c r="G72" s="171" t="str">
        <f t="shared" si="30"/>
        <v>INDICATOR 2.1.1</v>
      </c>
      <c r="H72" s="171" t="str">
        <f t="shared" si="31"/>
        <v>2.1.1</v>
      </c>
      <c r="I72" s="171" t="str">
        <f t="shared" ref="I72:I125" si="34">CONCATENATE("Output ",LEFT(H72, LEN(H72)-2))</f>
        <v>Output 2.1</v>
      </c>
      <c r="J72" s="171" t="str">
        <f>CONCATENATE("BB",IndicNumbering[[#This Row],[Column3]])</f>
        <v>BB2.1.1</v>
      </c>
    </row>
    <row r="73" spans="6:10">
      <c r="F73" s="171" t="s">
        <v>308</v>
      </c>
      <c r="G73" s="171" t="str">
        <f t="shared" si="30"/>
        <v>INDICATOR 2.1.2</v>
      </c>
      <c r="H73" s="171" t="str">
        <f t="shared" si="31"/>
        <v>2.1.2</v>
      </c>
      <c r="I73" s="171" t="str">
        <f t="shared" si="34"/>
        <v>Output 2.1</v>
      </c>
      <c r="J73" s="171" t="str">
        <f>CONCATENATE("BB",IndicNumbering[[#This Row],[Column3]])</f>
        <v>BB2.1.2</v>
      </c>
    </row>
    <row r="74" spans="6:10">
      <c r="F74" s="171" t="s">
        <v>309</v>
      </c>
      <c r="G74" s="171" t="str">
        <f t="shared" si="30"/>
        <v>INDICATOR 2.1.3</v>
      </c>
      <c r="H74" s="171" t="str">
        <f t="shared" si="31"/>
        <v>2.1.3</v>
      </c>
      <c r="I74" s="171" t="str">
        <f t="shared" si="34"/>
        <v>Output 2.1</v>
      </c>
      <c r="J74" s="171" t="str">
        <f>CONCATENATE("BB",IndicNumbering[[#This Row],[Column3]])</f>
        <v>BB2.1.3</v>
      </c>
    </row>
    <row r="75" spans="6:10">
      <c r="F75" s="171" t="s">
        <v>310</v>
      </c>
      <c r="G75" s="171" t="str">
        <f t="shared" si="30"/>
        <v>INDICATOR 2.1.4</v>
      </c>
      <c r="H75" s="171" t="str">
        <f t="shared" si="31"/>
        <v>2.1.4</v>
      </c>
      <c r="I75" s="171" t="str">
        <f t="shared" si="34"/>
        <v>Output 2.1</v>
      </c>
      <c r="J75" s="171" t="str">
        <f>CONCATENATE("BB",IndicNumbering[[#This Row],[Column3]])</f>
        <v>BB2.1.4</v>
      </c>
    </row>
    <row r="76" spans="6:10">
      <c r="F76" s="171" t="s">
        <v>1346</v>
      </c>
      <c r="G76" s="171" t="str">
        <f t="shared" si="30"/>
        <v>INDICATOR 2.1.5</v>
      </c>
      <c r="H76" s="171" t="str">
        <f t="shared" si="31"/>
        <v>2.1.5</v>
      </c>
      <c r="I76" s="171" t="str">
        <f t="shared" si="34"/>
        <v>Output 2.1</v>
      </c>
      <c r="J76" s="171" t="str">
        <f>CONCATENATE("BB",IndicNumbering[[#This Row],[Column3]])</f>
        <v>BB2.1.5</v>
      </c>
    </row>
    <row r="77" spans="6:10">
      <c r="F77" s="171" t="s">
        <v>1373</v>
      </c>
      <c r="G77" s="171" t="str">
        <f t="shared" si="30"/>
        <v>INDICATOR 2.1.6</v>
      </c>
      <c r="H77" s="171" t="str">
        <f t="shared" si="31"/>
        <v>2.1.6</v>
      </c>
      <c r="I77" s="171" t="str">
        <f t="shared" si="34"/>
        <v>Output 2.1</v>
      </c>
      <c r="J77" s="171" t="str">
        <f>CONCATENATE("BB",IndicNumbering[[#This Row],[Column3]])</f>
        <v>BB2.1.6</v>
      </c>
    </row>
    <row r="78" spans="6:10">
      <c r="F78" s="171" t="s">
        <v>224</v>
      </c>
      <c r="G78" s="171" t="str">
        <f t="shared" si="30"/>
        <v>INDICATOR 2.2.1</v>
      </c>
      <c r="H78" s="171" t="str">
        <f t="shared" si="31"/>
        <v>2.2.1</v>
      </c>
      <c r="I78" s="171" t="str">
        <f t="shared" si="34"/>
        <v>Output 2.2</v>
      </c>
      <c r="J78" s="171" t="str">
        <f>CONCATENATE("BB",IndicNumbering[[#This Row],[Column3]])</f>
        <v>BB2.2.1</v>
      </c>
    </row>
    <row r="79" spans="6:10">
      <c r="F79" s="171" t="s">
        <v>280</v>
      </c>
      <c r="G79" s="171" t="str">
        <f t="shared" si="30"/>
        <v>INDICATOR 2.2.2</v>
      </c>
      <c r="H79" s="171" t="str">
        <f t="shared" si="31"/>
        <v>2.2.2</v>
      </c>
      <c r="I79" s="171" t="str">
        <f t="shared" si="34"/>
        <v>Output 2.2</v>
      </c>
      <c r="J79" s="171" t="str">
        <f>CONCATENATE("BB",IndicNumbering[[#This Row],[Column3]])</f>
        <v>BB2.2.2</v>
      </c>
    </row>
    <row r="80" spans="6:10">
      <c r="F80" s="171" t="s">
        <v>311</v>
      </c>
      <c r="G80" s="171" t="str">
        <f t="shared" si="30"/>
        <v>INDICATOR 2.2.3</v>
      </c>
      <c r="H80" s="171" t="str">
        <f t="shared" si="31"/>
        <v>2.2.3</v>
      </c>
      <c r="I80" s="171" t="str">
        <f t="shared" si="34"/>
        <v>Output 2.2</v>
      </c>
      <c r="J80" s="171" t="str">
        <f>CONCATENATE("BB",IndicNumbering[[#This Row],[Column3]])</f>
        <v>BB2.2.3</v>
      </c>
    </row>
    <row r="81" spans="6:10">
      <c r="F81" s="171" t="s">
        <v>312</v>
      </c>
      <c r="G81" s="171" t="str">
        <f t="shared" si="30"/>
        <v>INDICATOR 2.2.4</v>
      </c>
      <c r="H81" s="171" t="str">
        <f t="shared" si="31"/>
        <v>2.2.4</v>
      </c>
      <c r="I81" s="171" t="str">
        <f t="shared" si="34"/>
        <v>Output 2.2</v>
      </c>
      <c r="J81" s="171" t="str">
        <f>CONCATENATE("BB",IndicNumbering[[#This Row],[Column3]])</f>
        <v>BB2.2.4</v>
      </c>
    </row>
    <row r="82" spans="6:10">
      <c r="F82" s="171" t="s">
        <v>1350</v>
      </c>
      <c r="G82" s="171" t="str">
        <f t="shared" si="30"/>
        <v>INDICATOR 2.2.5</v>
      </c>
      <c r="H82" s="171" t="str">
        <f t="shared" si="31"/>
        <v>2.2.5</v>
      </c>
      <c r="I82" s="171" t="str">
        <f t="shared" si="34"/>
        <v>Output 2.2</v>
      </c>
      <c r="J82" s="171" t="str">
        <f>CONCATENATE("BB",IndicNumbering[[#This Row],[Column3]])</f>
        <v>BB2.2.5</v>
      </c>
    </row>
    <row r="83" spans="6:10">
      <c r="F83" s="171" t="s">
        <v>1374</v>
      </c>
      <c r="G83" s="171" t="str">
        <f t="shared" si="30"/>
        <v>INDICATOR 2.2.6</v>
      </c>
      <c r="H83" s="171" t="str">
        <f t="shared" si="31"/>
        <v>2.2.6</v>
      </c>
      <c r="I83" s="171" t="str">
        <f t="shared" si="34"/>
        <v>Output 2.2</v>
      </c>
      <c r="J83" s="171" t="str">
        <f>CONCATENATE("BB",IndicNumbering[[#This Row],[Column3]])</f>
        <v>BB2.2.6</v>
      </c>
    </row>
    <row r="84" spans="6:10">
      <c r="F84" s="171" t="s">
        <v>225</v>
      </c>
      <c r="G84" s="171" t="str">
        <f t="shared" si="30"/>
        <v>INDICATOR 2.3.1</v>
      </c>
      <c r="H84" s="171" t="str">
        <f t="shared" si="31"/>
        <v>2.3.1</v>
      </c>
      <c r="I84" s="171" t="str">
        <f t="shared" si="34"/>
        <v>Output 2.3</v>
      </c>
      <c r="J84" s="171" t="str">
        <f>CONCATENATE("BB",IndicNumbering[[#This Row],[Column3]])</f>
        <v>BB2.3.1</v>
      </c>
    </row>
    <row r="85" spans="6:10">
      <c r="F85" s="171" t="s">
        <v>289</v>
      </c>
      <c r="G85" s="171" t="str">
        <f t="shared" si="30"/>
        <v>INDICATOR 2.3.2</v>
      </c>
      <c r="H85" s="171" t="str">
        <f t="shared" si="31"/>
        <v>2.3.2</v>
      </c>
      <c r="I85" s="171" t="str">
        <f t="shared" si="34"/>
        <v>Output 2.3</v>
      </c>
      <c r="J85" s="171" t="str">
        <f>CONCATENATE("BB",IndicNumbering[[#This Row],[Column3]])</f>
        <v>BB2.3.2</v>
      </c>
    </row>
    <row r="86" spans="6:10">
      <c r="F86" s="171" t="s">
        <v>313</v>
      </c>
      <c r="G86" s="171" t="str">
        <f t="shared" si="30"/>
        <v>INDICATOR 2.3.3</v>
      </c>
      <c r="H86" s="171" t="str">
        <f t="shared" si="31"/>
        <v>2.3.3</v>
      </c>
      <c r="I86" s="171" t="str">
        <f t="shared" si="34"/>
        <v>Output 2.3</v>
      </c>
      <c r="J86" s="171" t="str">
        <f>CONCATENATE("BB",IndicNumbering[[#This Row],[Column3]])</f>
        <v>BB2.3.3</v>
      </c>
    </row>
    <row r="87" spans="6:10">
      <c r="F87" s="171" t="s">
        <v>314</v>
      </c>
      <c r="G87" s="171" t="str">
        <f t="shared" si="30"/>
        <v>INDICATOR 2.3.4</v>
      </c>
      <c r="H87" s="171" t="str">
        <f t="shared" si="31"/>
        <v>2.3.4</v>
      </c>
      <c r="I87" s="171" t="str">
        <f t="shared" si="34"/>
        <v>Output 2.3</v>
      </c>
      <c r="J87" s="171" t="str">
        <f>CONCATENATE("BB",IndicNumbering[[#This Row],[Column3]])</f>
        <v>BB2.3.4</v>
      </c>
    </row>
    <row r="88" spans="6:10">
      <c r="F88" s="171" t="s">
        <v>1375</v>
      </c>
      <c r="G88" s="171" t="str">
        <f t="shared" ref="G88:G89" si="35">UPPER(F88)</f>
        <v>INDICATOR 2.3.5</v>
      </c>
      <c r="H88" s="171" t="str">
        <f t="shared" ref="H88:H89" si="36">RIGHT(F88, LEN(F88)-10)</f>
        <v>2.3.5</v>
      </c>
      <c r="I88" s="171" t="str">
        <f t="shared" si="34"/>
        <v>Output 2.3</v>
      </c>
      <c r="J88" s="171" t="str">
        <f>CONCATENATE("BB",IndicNumbering[[#This Row],[Column3]])</f>
        <v>BB2.3.5</v>
      </c>
    </row>
    <row r="89" spans="6:10">
      <c r="F89" s="171" t="s">
        <v>1376</v>
      </c>
      <c r="G89" s="171" t="str">
        <f t="shared" si="35"/>
        <v>INDICATOR 2.3.6</v>
      </c>
      <c r="H89" s="171" t="str">
        <f t="shared" si="36"/>
        <v>2.3.6</v>
      </c>
      <c r="I89" s="171" t="str">
        <f t="shared" si="34"/>
        <v>Output 2.3</v>
      </c>
      <c r="J89" s="171" t="str">
        <f>CONCATENATE("BB",IndicNumbering[[#This Row],[Column3]])</f>
        <v>BB2.3.6</v>
      </c>
    </row>
    <row r="90" spans="6:10">
      <c r="F90" s="171" t="s">
        <v>226</v>
      </c>
      <c r="G90" s="171" t="str">
        <f>UPPER(F90)</f>
        <v>INDICATOR 2.4.1</v>
      </c>
      <c r="H90" s="171" t="str">
        <f>RIGHT(F90, LEN(F90)-10)</f>
        <v>2.4.1</v>
      </c>
      <c r="I90" s="171" t="str">
        <f t="shared" si="34"/>
        <v>Output 2.4</v>
      </c>
      <c r="J90" s="171" t="str">
        <f>CONCATENATE("BB",IndicNumbering[[#This Row],[Column3]])</f>
        <v>BB2.4.1</v>
      </c>
    </row>
    <row r="91" spans="6:10">
      <c r="F91" s="171" t="s">
        <v>293</v>
      </c>
      <c r="G91" s="171" t="str">
        <f>UPPER(F91)</f>
        <v>INDICATOR 2.4.2</v>
      </c>
      <c r="H91" s="171" t="str">
        <f>RIGHT(F91, LEN(F91)-10)</f>
        <v>2.4.2</v>
      </c>
      <c r="I91" s="171" t="str">
        <f t="shared" si="34"/>
        <v>Output 2.4</v>
      </c>
      <c r="J91" s="171" t="str">
        <f>CONCATENATE("BB",IndicNumbering[[#This Row],[Column3]])</f>
        <v>BB2.4.2</v>
      </c>
    </row>
    <row r="92" spans="6:10">
      <c r="F92" s="171" t="s">
        <v>315</v>
      </c>
      <c r="G92" s="171" t="str">
        <f t="shared" ref="G92:G184" si="37">UPPER(F92)</f>
        <v>INDICATOR 2.4.3</v>
      </c>
      <c r="H92" s="171" t="str">
        <f t="shared" ref="H92:H184" si="38">RIGHT(F92, LEN(F92)-10)</f>
        <v>2.4.3</v>
      </c>
      <c r="I92" s="171" t="str">
        <f t="shared" si="34"/>
        <v>Output 2.4</v>
      </c>
      <c r="J92" s="171" t="str">
        <f>CONCATENATE("BB",IndicNumbering[[#This Row],[Column3]])</f>
        <v>BB2.4.3</v>
      </c>
    </row>
    <row r="93" spans="6:10">
      <c r="F93" s="171" t="s">
        <v>316</v>
      </c>
      <c r="G93" s="171" t="str">
        <f t="shared" si="37"/>
        <v>INDICATOR 2.4.4</v>
      </c>
      <c r="H93" s="171" t="str">
        <f t="shared" si="38"/>
        <v>2.4.4</v>
      </c>
      <c r="I93" s="171" t="str">
        <f t="shared" si="34"/>
        <v>Output 2.4</v>
      </c>
      <c r="J93" s="171" t="str">
        <f>CONCATENATE("BB",IndicNumbering[[#This Row],[Column3]])</f>
        <v>BB2.4.4</v>
      </c>
    </row>
    <row r="94" spans="6:10">
      <c r="F94" s="171" t="s">
        <v>1377</v>
      </c>
      <c r="G94" s="171" t="str">
        <f t="shared" si="37"/>
        <v>INDICATOR 2.4.5</v>
      </c>
      <c r="H94" s="171" t="str">
        <f t="shared" si="38"/>
        <v>2.4.5</v>
      </c>
      <c r="I94" s="171" t="str">
        <f t="shared" si="34"/>
        <v>Output 2.4</v>
      </c>
      <c r="J94" s="171" t="str">
        <f>CONCATENATE("BB",IndicNumbering[[#This Row],[Column3]])</f>
        <v>BB2.4.5</v>
      </c>
    </row>
    <row r="95" spans="6:10">
      <c r="F95" s="171" t="s">
        <v>1378</v>
      </c>
      <c r="G95" s="171" t="str">
        <f t="shared" si="37"/>
        <v>INDICATOR 2.4.6</v>
      </c>
      <c r="H95" s="171" t="str">
        <f t="shared" si="38"/>
        <v>2.4.6</v>
      </c>
      <c r="I95" s="171" t="str">
        <f t="shared" si="34"/>
        <v>Output 2.4</v>
      </c>
      <c r="J95" s="171" t="str">
        <f>CONCATENATE("BB",IndicNumbering[[#This Row],[Column3]])</f>
        <v>BB2.4.6</v>
      </c>
    </row>
    <row r="96" spans="6:10">
      <c r="F96" s="171" t="s">
        <v>227</v>
      </c>
      <c r="G96" s="171" t="str">
        <f t="shared" si="37"/>
        <v>INDICATOR 2.5.1</v>
      </c>
      <c r="H96" s="171" t="str">
        <f t="shared" si="38"/>
        <v>2.5.1</v>
      </c>
      <c r="I96" s="171" t="str">
        <f t="shared" si="34"/>
        <v>Output 2.5</v>
      </c>
      <c r="J96" s="171" t="str">
        <f>CONCATENATE("BB",IndicNumbering[[#This Row],[Column3]])</f>
        <v>BB2.5.1</v>
      </c>
    </row>
    <row r="97" spans="6:10">
      <c r="F97" s="171" t="s">
        <v>228</v>
      </c>
      <c r="G97" s="171" t="str">
        <f t="shared" si="37"/>
        <v>INDICATOR 2.5.2</v>
      </c>
      <c r="H97" s="171" t="str">
        <f t="shared" si="38"/>
        <v>2.5.2</v>
      </c>
      <c r="I97" s="171" t="str">
        <f t="shared" si="34"/>
        <v>Output 2.5</v>
      </c>
      <c r="J97" s="171" t="str">
        <f>CONCATENATE("BB",IndicNumbering[[#This Row],[Column3]])</f>
        <v>BB2.5.2</v>
      </c>
    </row>
    <row r="98" spans="6:10">
      <c r="F98" s="171" t="s">
        <v>317</v>
      </c>
      <c r="G98" s="171" t="str">
        <f t="shared" si="37"/>
        <v>INDICATOR 2.5.3</v>
      </c>
      <c r="H98" s="171" t="str">
        <f t="shared" si="38"/>
        <v>2.5.3</v>
      </c>
      <c r="I98" s="171" t="str">
        <f t="shared" si="34"/>
        <v>Output 2.5</v>
      </c>
      <c r="J98" s="171" t="str">
        <f>CONCATENATE("BB",IndicNumbering[[#This Row],[Column3]])</f>
        <v>BB2.5.3</v>
      </c>
    </row>
    <row r="99" spans="6:10">
      <c r="F99" s="171" t="s">
        <v>318</v>
      </c>
      <c r="G99" s="171" t="str">
        <f t="shared" si="37"/>
        <v>INDICATOR 2.5.4</v>
      </c>
      <c r="H99" s="171" t="str">
        <f t="shared" si="38"/>
        <v>2.5.4</v>
      </c>
      <c r="I99" s="171" t="str">
        <f t="shared" si="34"/>
        <v>Output 2.5</v>
      </c>
      <c r="J99" s="171" t="str">
        <f>CONCATENATE("BB",IndicNumbering[[#This Row],[Column3]])</f>
        <v>BB2.5.4</v>
      </c>
    </row>
    <row r="100" spans="6:10">
      <c r="F100" s="171" t="s">
        <v>1379</v>
      </c>
      <c r="G100" s="171" t="str">
        <f t="shared" si="37"/>
        <v>INDICATOR 2.5.5</v>
      </c>
      <c r="H100" s="171" t="str">
        <f t="shared" si="38"/>
        <v>2.5.5</v>
      </c>
      <c r="I100" s="171" t="str">
        <f t="shared" si="34"/>
        <v>Output 2.5</v>
      </c>
      <c r="J100" s="171" t="str">
        <f>CONCATENATE("BB",IndicNumbering[[#This Row],[Column3]])</f>
        <v>BB2.5.5</v>
      </c>
    </row>
    <row r="101" spans="6:10">
      <c r="F101" s="171" t="s">
        <v>1380</v>
      </c>
      <c r="G101" s="171" t="str">
        <f t="shared" si="37"/>
        <v>INDICATOR 2.5.6</v>
      </c>
      <c r="H101" s="171" t="str">
        <f t="shared" si="38"/>
        <v>2.5.6</v>
      </c>
      <c r="I101" s="171" t="str">
        <f t="shared" si="34"/>
        <v>Output 2.5</v>
      </c>
      <c r="J101" s="171" t="str">
        <f>CONCATENATE("BB",IndicNumbering[[#This Row],[Column3]])</f>
        <v>BB2.5.6</v>
      </c>
    </row>
    <row r="102" spans="6:10">
      <c r="F102" s="171" t="s">
        <v>229</v>
      </c>
      <c r="G102" s="171" t="str">
        <f t="shared" si="37"/>
        <v>INDICATOR 2.6.1</v>
      </c>
      <c r="H102" s="171" t="str">
        <f t="shared" si="38"/>
        <v>2.6.1</v>
      </c>
      <c r="I102" s="171" t="str">
        <f t="shared" si="34"/>
        <v>Output 2.6</v>
      </c>
      <c r="J102" s="171" t="str">
        <f>CONCATENATE("BB",IndicNumbering[[#This Row],[Column3]])</f>
        <v>BB2.6.1</v>
      </c>
    </row>
    <row r="103" spans="6:10" s="171" customFormat="1">
      <c r="F103" s="171" t="s">
        <v>302</v>
      </c>
      <c r="G103" s="171" t="str">
        <f t="shared" si="37"/>
        <v>INDICATOR 2.6.2</v>
      </c>
      <c r="H103" s="171" t="str">
        <f t="shared" si="38"/>
        <v>2.6.2</v>
      </c>
      <c r="I103" s="171" t="str">
        <f t="shared" si="34"/>
        <v>Output 2.6</v>
      </c>
      <c r="J103" s="171" t="str">
        <f>CONCATENATE("BB",IndicNumbering[[#This Row],[Column3]])</f>
        <v>BB2.6.2</v>
      </c>
    </row>
    <row r="104" spans="6:10">
      <c r="F104" s="171" t="s">
        <v>319</v>
      </c>
      <c r="G104" s="171" t="str">
        <f t="shared" si="37"/>
        <v>INDICATOR 2.6.3</v>
      </c>
      <c r="H104" s="171" t="str">
        <f t="shared" si="38"/>
        <v>2.6.3</v>
      </c>
      <c r="I104" s="171" t="str">
        <f t="shared" si="34"/>
        <v>Output 2.6</v>
      </c>
      <c r="J104" s="171" t="str">
        <f>CONCATENATE("BB",IndicNumbering[[#This Row],[Column3]])</f>
        <v>BB2.6.3</v>
      </c>
    </row>
    <row r="105" spans="6:10">
      <c r="F105" s="171" t="s">
        <v>320</v>
      </c>
      <c r="G105" s="171" t="str">
        <f t="shared" si="37"/>
        <v>INDICATOR 2.6.4</v>
      </c>
      <c r="H105" s="171" t="str">
        <f t="shared" si="38"/>
        <v>2.6.4</v>
      </c>
      <c r="I105" s="171" t="str">
        <f t="shared" si="34"/>
        <v>Output 2.6</v>
      </c>
      <c r="J105" s="171" t="str">
        <f>CONCATENATE("BB",IndicNumbering[[#This Row],[Column3]])</f>
        <v>BB2.6.4</v>
      </c>
    </row>
    <row r="106" spans="6:10">
      <c r="F106" s="171" t="s">
        <v>1381</v>
      </c>
      <c r="G106" s="171" t="str">
        <f t="shared" si="37"/>
        <v>INDICATOR 2.6.5</v>
      </c>
      <c r="H106" s="171" t="str">
        <f t="shared" si="38"/>
        <v>2.6.5</v>
      </c>
      <c r="I106" s="171" t="str">
        <f t="shared" si="34"/>
        <v>Output 2.6</v>
      </c>
      <c r="J106" s="171" t="str">
        <f>CONCATENATE("BB",IndicNumbering[[#This Row],[Column3]])</f>
        <v>BB2.6.5</v>
      </c>
    </row>
    <row r="107" spans="6:10">
      <c r="F107" s="171" t="s">
        <v>1382</v>
      </c>
      <c r="G107" s="171" t="str">
        <f t="shared" si="37"/>
        <v>INDICATOR 2.6.6</v>
      </c>
      <c r="H107" s="171" t="str">
        <f t="shared" si="38"/>
        <v>2.6.6</v>
      </c>
      <c r="I107" s="171" t="str">
        <f t="shared" si="34"/>
        <v>Output 2.6</v>
      </c>
      <c r="J107" s="171" t="str">
        <f>CONCATENATE("BB",IndicNumbering[[#This Row],[Column3]])</f>
        <v>BB2.6.6</v>
      </c>
    </row>
    <row r="108" spans="6:10">
      <c r="F108" s="171" t="s">
        <v>1063</v>
      </c>
      <c r="G108" s="171" t="str">
        <f t="shared" si="37"/>
        <v>INDICATOR 2.7.1</v>
      </c>
      <c r="H108" s="171" t="str">
        <f t="shared" si="38"/>
        <v>2.7.1</v>
      </c>
      <c r="I108" s="171" t="str">
        <f t="shared" si="34"/>
        <v>Output 2.7</v>
      </c>
      <c r="J108" s="171" t="str">
        <f>CONCATENATE("BB",IndicNumbering[[#This Row],[Column3]])</f>
        <v>BB2.7.1</v>
      </c>
    </row>
    <row r="109" spans="6:10">
      <c r="F109" s="171" t="s">
        <v>1064</v>
      </c>
      <c r="G109" s="171" t="str">
        <f t="shared" si="37"/>
        <v>INDICATOR 2.7.2</v>
      </c>
      <c r="H109" s="171" t="str">
        <f t="shared" si="38"/>
        <v>2.7.2</v>
      </c>
      <c r="I109" s="171" t="str">
        <f t="shared" si="34"/>
        <v>Output 2.7</v>
      </c>
      <c r="J109" s="171" t="str">
        <f>CONCATENATE("BB",IndicNumbering[[#This Row],[Column3]])</f>
        <v>BB2.7.2</v>
      </c>
    </row>
    <row r="110" spans="6:10">
      <c r="F110" s="171" t="s">
        <v>1065</v>
      </c>
      <c r="G110" s="171" t="str">
        <f t="shared" si="37"/>
        <v>INDICATOR 2.7.3</v>
      </c>
      <c r="H110" s="171" t="str">
        <f t="shared" si="38"/>
        <v>2.7.3</v>
      </c>
      <c r="I110" s="171" t="str">
        <f t="shared" si="34"/>
        <v>Output 2.7</v>
      </c>
      <c r="J110" s="171" t="str">
        <f>CONCATENATE("BB",IndicNumbering[[#This Row],[Column3]])</f>
        <v>BB2.7.3</v>
      </c>
    </row>
    <row r="111" spans="6:10">
      <c r="F111" s="171" t="s">
        <v>1066</v>
      </c>
      <c r="G111" s="171" t="str">
        <f t="shared" si="37"/>
        <v>INDICATOR 2.7.4</v>
      </c>
      <c r="H111" s="171" t="str">
        <f t="shared" si="38"/>
        <v>2.7.4</v>
      </c>
      <c r="I111" s="171" t="str">
        <f t="shared" si="34"/>
        <v>Output 2.7</v>
      </c>
      <c r="J111" s="171" t="str">
        <f>CONCATENATE("BB",IndicNumbering[[#This Row],[Column3]])</f>
        <v>BB2.7.4</v>
      </c>
    </row>
    <row r="112" spans="6:10">
      <c r="F112" s="171" t="s">
        <v>1383</v>
      </c>
      <c r="G112" s="171" t="str">
        <f t="shared" si="37"/>
        <v>INDICATOR 2.7.5</v>
      </c>
      <c r="H112" s="171" t="str">
        <f t="shared" si="38"/>
        <v>2.7.5</v>
      </c>
      <c r="I112" s="171" t="str">
        <f t="shared" si="34"/>
        <v>Output 2.7</v>
      </c>
      <c r="J112" s="171" t="str">
        <f>CONCATENATE("BB",IndicNumbering[[#This Row],[Column3]])</f>
        <v>BB2.7.5</v>
      </c>
    </row>
    <row r="113" spans="6:10">
      <c r="F113" s="171" t="s">
        <v>1384</v>
      </c>
      <c r="G113" s="171" t="str">
        <f t="shared" si="37"/>
        <v>INDICATOR 2.7.6</v>
      </c>
      <c r="H113" s="171" t="str">
        <f t="shared" si="38"/>
        <v>2.7.6</v>
      </c>
      <c r="I113" s="171" t="str">
        <f t="shared" si="34"/>
        <v>Output 2.7</v>
      </c>
      <c r="J113" s="171" t="str">
        <f>CONCATENATE("BB",IndicNumbering[[#This Row],[Column3]])</f>
        <v>BB2.7.6</v>
      </c>
    </row>
    <row r="114" spans="6:10">
      <c r="F114" s="171" t="s">
        <v>1067</v>
      </c>
      <c r="G114" s="171" t="str">
        <f t="shared" si="37"/>
        <v>INDICATOR 2.8.1</v>
      </c>
      <c r="H114" s="171" t="str">
        <f t="shared" si="38"/>
        <v>2.8.1</v>
      </c>
      <c r="I114" s="171" t="str">
        <f t="shared" si="34"/>
        <v>Output 2.8</v>
      </c>
      <c r="J114" s="171" t="str">
        <f>CONCATENATE("BB",IndicNumbering[[#This Row],[Column3]])</f>
        <v>BB2.8.1</v>
      </c>
    </row>
    <row r="115" spans="6:10">
      <c r="F115" s="171" t="s">
        <v>1068</v>
      </c>
      <c r="G115" s="171" t="str">
        <f t="shared" si="37"/>
        <v>INDICATOR 2.8.2</v>
      </c>
      <c r="H115" s="171" t="str">
        <f t="shared" si="38"/>
        <v>2.8.2</v>
      </c>
      <c r="I115" s="171" t="str">
        <f t="shared" si="34"/>
        <v>Output 2.8</v>
      </c>
      <c r="J115" s="171" t="str">
        <f>CONCATENATE("BB",IndicNumbering[[#This Row],[Column3]])</f>
        <v>BB2.8.2</v>
      </c>
    </row>
    <row r="116" spans="6:10">
      <c r="F116" s="171" t="s">
        <v>1069</v>
      </c>
      <c r="G116" s="171" t="str">
        <f t="shared" si="37"/>
        <v>INDICATOR 2.8.3</v>
      </c>
      <c r="H116" s="171" t="str">
        <f t="shared" si="38"/>
        <v>2.8.3</v>
      </c>
      <c r="I116" s="171" t="str">
        <f t="shared" si="34"/>
        <v>Output 2.8</v>
      </c>
      <c r="J116" s="171" t="str">
        <f>CONCATENATE("BB",IndicNumbering[[#This Row],[Column3]])</f>
        <v>BB2.8.3</v>
      </c>
    </row>
    <row r="117" spans="6:10">
      <c r="F117" s="171" t="s">
        <v>1070</v>
      </c>
      <c r="G117" s="171" t="str">
        <f t="shared" si="37"/>
        <v>INDICATOR 2.8.4</v>
      </c>
      <c r="H117" s="171" t="str">
        <f t="shared" si="38"/>
        <v>2.8.4</v>
      </c>
      <c r="I117" s="171" t="str">
        <f t="shared" si="34"/>
        <v>Output 2.8</v>
      </c>
      <c r="J117" s="171" t="str">
        <f>CONCATENATE("BB",IndicNumbering[[#This Row],[Column3]])</f>
        <v>BB2.8.4</v>
      </c>
    </row>
    <row r="118" spans="6:10">
      <c r="F118" s="171" t="s">
        <v>1385</v>
      </c>
      <c r="G118" s="171" t="str">
        <f t="shared" si="37"/>
        <v>INDICATOR 2.8.5</v>
      </c>
      <c r="H118" s="171" t="str">
        <f t="shared" si="38"/>
        <v>2.8.5</v>
      </c>
      <c r="I118" s="171" t="str">
        <f t="shared" si="34"/>
        <v>Output 2.8</v>
      </c>
      <c r="J118" s="171" t="str">
        <f>CONCATENATE("BB",IndicNumbering[[#This Row],[Column3]])</f>
        <v>BB2.8.5</v>
      </c>
    </row>
    <row r="119" spans="6:10">
      <c r="F119" s="171" t="s">
        <v>1386</v>
      </c>
      <c r="G119" s="171" t="str">
        <f t="shared" si="37"/>
        <v>INDICATOR 2.8.6</v>
      </c>
      <c r="H119" s="171" t="str">
        <f t="shared" si="38"/>
        <v>2.8.6</v>
      </c>
      <c r="I119" s="171" t="str">
        <f t="shared" si="34"/>
        <v>Output 2.8</v>
      </c>
      <c r="J119" s="171" t="str">
        <f>CONCATENATE("BB",IndicNumbering[[#This Row],[Column3]])</f>
        <v>BB2.8.6</v>
      </c>
    </row>
    <row r="120" spans="6:10">
      <c r="F120" s="171" t="s">
        <v>1071</v>
      </c>
      <c r="G120" s="171" t="str">
        <f t="shared" si="37"/>
        <v>INDICATOR 2.9.1</v>
      </c>
      <c r="H120" s="171" t="str">
        <f t="shared" si="38"/>
        <v>2.9.1</v>
      </c>
      <c r="I120" s="171" t="str">
        <f t="shared" si="34"/>
        <v>Output 2.9</v>
      </c>
      <c r="J120" s="171" t="str">
        <f>CONCATENATE("BB",IndicNumbering[[#This Row],[Column3]])</f>
        <v>BB2.9.1</v>
      </c>
    </row>
    <row r="121" spans="6:10">
      <c r="F121" s="171" t="s">
        <v>1072</v>
      </c>
      <c r="G121" s="171" t="str">
        <f t="shared" si="37"/>
        <v>INDICATOR 2.9.2</v>
      </c>
      <c r="H121" s="171" t="str">
        <f t="shared" si="38"/>
        <v>2.9.2</v>
      </c>
      <c r="I121" s="171" t="str">
        <f t="shared" si="34"/>
        <v>Output 2.9</v>
      </c>
      <c r="J121" s="171" t="str">
        <f>CONCATENATE("BB",IndicNumbering[[#This Row],[Column3]])</f>
        <v>BB2.9.2</v>
      </c>
    </row>
    <row r="122" spans="6:10">
      <c r="F122" s="171" t="s">
        <v>1073</v>
      </c>
      <c r="G122" s="171" t="str">
        <f t="shared" si="37"/>
        <v>INDICATOR 2.9.3</v>
      </c>
      <c r="H122" s="171" t="str">
        <f t="shared" si="38"/>
        <v>2.9.3</v>
      </c>
      <c r="I122" s="171" t="str">
        <f t="shared" si="34"/>
        <v>Output 2.9</v>
      </c>
      <c r="J122" s="171" t="str">
        <f>CONCATENATE("BB",IndicNumbering[[#This Row],[Column3]])</f>
        <v>BB2.9.3</v>
      </c>
    </row>
    <row r="123" spans="6:10">
      <c r="F123" s="171" t="s">
        <v>1074</v>
      </c>
      <c r="G123" s="171" t="str">
        <f t="shared" si="37"/>
        <v>INDICATOR 2.9.4</v>
      </c>
      <c r="H123" s="171" t="str">
        <f t="shared" si="38"/>
        <v>2.9.4</v>
      </c>
      <c r="I123" s="171" t="str">
        <f t="shared" si="34"/>
        <v>Output 2.9</v>
      </c>
      <c r="J123" s="171" t="str">
        <f>CONCATENATE("BB",IndicNumbering[[#This Row],[Column3]])</f>
        <v>BB2.9.4</v>
      </c>
    </row>
    <row r="124" spans="6:10">
      <c r="F124" s="171" t="s">
        <v>1387</v>
      </c>
      <c r="G124" s="171" t="str">
        <f t="shared" si="37"/>
        <v>INDICATOR 2.9.5</v>
      </c>
      <c r="H124" s="171" t="str">
        <f t="shared" si="38"/>
        <v>2.9.5</v>
      </c>
      <c r="I124" s="171" t="str">
        <f t="shared" si="34"/>
        <v>Output 2.9</v>
      </c>
      <c r="J124" s="171" t="str">
        <f>CONCATENATE("BB",IndicNumbering[[#This Row],[Column3]])</f>
        <v>BB2.9.5</v>
      </c>
    </row>
    <row r="125" spans="6:10">
      <c r="F125" s="171" t="s">
        <v>1388</v>
      </c>
      <c r="G125" s="171" t="str">
        <f t="shared" si="37"/>
        <v>INDICATOR 2.9.6</v>
      </c>
      <c r="H125" s="171" t="str">
        <f t="shared" si="38"/>
        <v>2.9.6</v>
      </c>
      <c r="I125" s="171" t="str">
        <f t="shared" si="34"/>
        <v>Output 2.9</v>
      </c>
      <c r="J125" s="171" t="str">
        <f>CONCATENATE("BB",IndicNumbering[[#This Row],[Column3]])</f>
        <v>BB2.9.6</v>
      </c>
    </row>
    <row r="126" spans="6:10">
      <c r="F126" s="171" t="s">
        <v>230</v>
      </c>
      <c r="G126" s="171" t="str">
        <f t="shared" si="37"/>
        <v>INDICATOR 3.1</v>
      </c>
      <c r="H126" s="171" t="str">
        <f t="shared" si="38"/>
        <v>3.1</v>
      </c>
      <c r="I126" s="171" t="str">
        <f t="shared" ref="I126:I132" si="39">CONCATENATE("Outcome ",LEFT(H126, LEN(H126)-2))</f>
        <v>Outcome 3</v>
      </c>
      <c r="J126" s="171" t="str">
        <f>CONCATENATE("C",IndicNumbering[[#This Row],[Column3]])</f>
        <v>C3.1</v>
      </c>
    </row>
    <row r="127" spans="6:10">
      <c r="F127" s="171" t="s">
        <v>263</v>
      </c>
      <c r="G127" s="171" t="str">
        <f t="shared" si="37"/>
        <v>INDICATOR 3.2</v>
      </c>
      <c r="H127" s="171" t="str">
        <f t="shared" si="38"/>
        <v>3.2</v>
      </c>
      <c r="I127" s="171" t="str">
        <f t="shared" si="39"/>
        <v>Outcome 3</v>
      </c>
      <c r="J127" s="171" t="str">
        <f>CONCATENATE("C",IndicNumbering[[#This Row],[Column3]])</f>
        <v>C3.2</v>
      </c>
    </row>
    <row r="128" spans="6:10">
      <c r="F128" s="171" t="s">
        <v>264</v>
      </c>
      <c r="G128" s="171" t="str">
        <f t="shared" si="37"/>
        <v>INDICATOR 3.3</v>
      </c>
      <c r="H128" s="171" t="str">
        <f t="shared" si="38"/>
        <v>3.3</v>
      </c>
      <c r="I128" s="171" t="str">
        <f t="shared" si="39"/>
        <v>Outcome 3</v>
      </c>
      <c r="J128" s="171" t="str">
        <f>CONCATENATE("C",IndicNumbering[[#This Row],[Column3]])</f>
        <v>C3.3</v>
      </c>
    </row>
    <row r="129" spans="6:10">
      <c r="F129" s="171" t="s">
        <v>265</v>
      </c>
      <c r="G129" s="171" t="str">
        <f t="shared" si="37"/>
        <v>INDICATOR 3.4</v>
      </c>
      <c r="H129" s="171" t="str">
        <f t="shared" si="38"/>
        <v>3.4</v>
      </c>
      <c r="I129" s="171" t="str">
        <f t="shared" si="39"/>
        <v>Outcome 3</v>
      </c>
      <c r="J129" s="171" t="str">
        <f>CONCATENATE("C",IndicNumbering[[#This Row],[Column3]])</f>
        <v>C3.4</v>
      </c>
    </row>
    <row r="130" spans="6:10">
      <c r="F130" s="171" t="s">
        <v>266</v>
      </c>
      <c r="G130" s="171" t="str">
        <f t="shared" si="37"/>
        <v>INDICATOR 3.5</v>
      </c>
      <c r="H130" s="171" t="str">
        <f t="shared" si="38"/>
        <v>3.5</v>
      </c>
      <c r="I130" s="171" t="str">
        <f t="shared" si="39"/>
        <v>Outcome 3</v>
      </c>
      <c r="J130" s="171" t="str">
        <f>CONCATENATE("C",IndicNumbering[[#This Row],[Column3]])</f>
        <v>C3.5</v>
      </c>
    </row>
    <row r="131" spans="6:10">
      <c r="F131" s="171" t="s">
        <v>267</v>
      </c>
      <c r="G131" s="171" t="str">
        <f t="shared" si="37"/>
        <v>INDICATOR 3.6</v>
      </c>
      <c r="H131" s="171" t="str">
        <f t="shared" si="38"/>
        <v>3.6</v>
      </c>
      <c r="I131" s="171" t="str">
        <f t="shared" si="39"/>
        <v>Outcome 3</v>
      </c>
      <c r="J131" s="171" t="str">
        <f>CONCATENATE("C",IndicNumbering[[#This Row],[Column3]])</f>
        <v>C3.6</v>
      </c>
    </row>
    <row r="132" spans="6:10">
      <c r="F132" s="171" t="s">
        <v>1389</v>
      </c>
      <c r="G132" s="171" t="str">
        <f t="shared" si="37"/>
        <v>INDICATOR 3.7</v>
      </c>
      <c r="H132" s="171" t="str">
        <f t="shared" si="38"/>
        <v>3.7</v>
      </c>
      <c r="I132" s="171" t="str">
        <f t="shared" si="39"/>
        <v>Outcome 3</v>
      </c>
      <c r="J132" s="171" t="str">
        <f>CONCATENATE("C",IndicNumbering[[#This Row],[Column3]])</f>
        <v>C3.7</v>
      </c>
    </row>
    <row r="133" spans="6:10">
      <c r="F133" s="171" t="s">
        <v>231</v>
      </c>
      <c r="G133" s="171" t="str">
        <f t="shared" si="37"/>
        <v>INDICATOR 3.1.1</v>
      </c>
      <c r="H133" s="171" t="str">
        <f t="shared" si="38"/>
        <v>3.1.1</v>
      </c>
      <c r="I133" s="171" t="str">
        <f t="shared" ref="I133:I186" si="40">CONCATENATE("Output ",LEFT(H133, LEN(H133)-2))</f>
        <v>Output 3.1</v>
      </c>
      <c r="J133" s="171" t="str">
        <f>CONCATENATE("CC",IndicNumbering[[#This Row],[Column3]])</f>
        <v>CC3.1.1</v>
      </c>
    </row>
    <row r="134" spans="6:10">
      <c r="F134" s="171" t="s">
        <v>323</v>
      </c>
      <c r="G134" s="171" t="str">
        <f t="shared" si="37"/>
        <v>INDICATOR 3.1.2</v>
      </c>
      <c r="H134" s="171" t="str">
        <f t="shared" si="38"/>
        <v>3.1.2</v>
      </c>
      <c r="I134" s="171" t="str">
        <f t="shared" si="40"/>
        <v>Output 3.1</v>
      </c>
      <c r="J134" s="171" t="str">
        <f>CONCATENATE("CC",IndicNumbering[[#This Row],[Column3]])</f>
        <v>CC3.1.2</v>
      </c>
    </row>
    <row r="135" spans="6:10">
      <c r="F135" s="171" t="s">
        <v>329</v>
      </c>
      <c r="G135" s="171" t="str">
        <f t="shared" si="37"/>
        <v>INDICATOR 3.1.3</v>
      </c>
      <c r="H135" s="171" t="str">
        <f t="shared" si="38"/>
        <v>3.1.3</v>
      </c>
      <c r="I135" s="171" t="str">
        <f t="shared" si="40"/>
        <v>Output 3.1</v>
      </c>
      <c r="J135" s="171" t="str">
        <f>CONCATENATE("CC",IndicNumbering[[#This Row],[Column3]])</f>
        <v>CC3.1.3</v>
      </c>
    </row>
    <row r="136" spans="6:10">
      <c r="F136" s="171" t="s">
        <v>331</v>
      </c>
      <c r="G136" s="171" t="str">
        <f t="shared" si="37"/>
        <v>INDICATOR 3.1.4</v>
      </c>
      <c r="H136" s="171" t="str">
        <f t="shared" si="38"/>
        <v>3.1.4</v>
      </c>
      <c r="I136" s="171" t="str">
        <f t="shared" si="40"/>
        <v>Output 3.1</v>
      </c>
      <c r="J136" s="171" t="str">
        <f>CONCATENATE("CC",IndicNumbering[[#This Row],[Column3]])</f>
        <v>CC3.1.4</v>
      </c>
    </row>
    <row r="137" spans="6:10">
      <c r="F137" s="171" t="s">
        <v>1352</v>
      </c>
      <c r="G137" s="171" t="str">
        <f>UPPER(F137)</f>
        <v>INDICATOR 3.1.5</v>
      </c>
      <c r="H137" s="171" t="str">
        <f>RIGHT(F137, LEN(F137)-10)</f>
        <v>3.1.5</v>
      </c>
      <c r="I137" s="171" t="str">
        <f t="shared" si="40"/>
        <v>Output 3.1</v>
      </c>
      <c r="J137" s="171" t="str">
        <f>CONCATENATE("CC",IndicNumbering[[#This Row],[Column3]])</f>
        <v>CC3.1.5</v>
      </c>
    </row>
    <row r="138" spans="6:10">
      <c r="F138" s="171" t="s">
        <v>1390</v>
      </c>
      <c r="G138" s="171" t="str">
        <f>UPPER(F138)</f>
        <v>INDICATOR 3.1.6</v>
      </c>
      <c r="H138" s="171" t="str">
        <f>RIGHT(F138, LEN(F138)-10)</f>
        <v>3.1.6</v>
      </c>
      <c r="I138" s="171" t="str">
        <f t="shared" si="40"/>
        <v>Output 3.1</v>
      </c>
      <c r="J138" s="171" t="str">
        <f>CONCATENATE("CC",IndicNumbering[[#This Row],[Column3]])</f>
        <v>CC3.1.6</v>
      </c>
    </row>
    <row r="139" spans="6:10">
      <c r="F139" s="171" t="s">
        <v>232</v>
      </c>
      <c r="G139" s="171" t="str">
        <f t="shared" si="37"/>
        <v>INDICATOR 3.2.1</v>
      </c>
      <c r="H139" s="171" t="str">
        <f t="shared" si="38"/>
        <v>3.2.1</v>
      </c>
      <c r="I139" s="171" t="str">
        <f t="shared" si="40"/>
        <v>Output 3.2</v>
      </c>
      <c r="J139" s="171" t="str">
        <f>CONCATENATE("CC",IndicNumbering[[#This Row],[Column3]])</f>
        <v>CC3.2.1</v>
      </c>
    </row>
    <row r="140" spans="6:10" s="171" customFormat="1">
      <c r="F140" s="171" t="s">
        <v>324</v>
      </c>
      <c r="G140" s="171" t="str">
        <f t="shared" si="37"/>
        <v>INDICATOR 3.2.2</v>
      </c>
      <c r="H140" s="171" t="str">
        <f t="shared" si="38"/>
        <v>3.2.2</v>
      </c>
      <c r="I140" s="171" t="str">
        <f t="shared" si="40"/>
        <v>Output 3.2</v>
      </c>
      <c r="J140" s="171" t="str">
        <f>CONCATENATE("CC",IndicNumbering[[#This Row],[Column3]])</f>
        <v>CC3.2.2</v>
      </c>
    </row>
    <row r="141" spans="6:10" s="171" customFormat="1">
      <c r="F141" s="171" t="s">
        <v>330</v>
      </c>
      <c r="G141" s="171" t="str">
        <f t="shared" si="37"/>
        <v>INDICATOR 3.2.3</v>
      </c>
      <c r="H141" s="171" t="str">
        <f t="shared" si="38"/>
        <v>3.2.3</v>
      </c>
      <c r="I141" s="171" t="str">
        <f t="shared" si="40"/>
        <v>Output 3.2</v>
      </c>
      <c r="J141" s="171" t="str">
        <f>CONCATENATE("CC",IndicNumbering[[#This Row],[Column3]])</f>
        <v>CC3.2.3</v>
      </c>
    </row>
    <row r="142" spans="6:10">
      <c r="F142" s="171" t="s">
        <v>332</v>
      </c>
      <c r="G142" s="171" t="str">
        <f>UPPER(F142)</f>
        <v>INDICATOR 3.2.4</v>
      </c>
      <c r="H142" s="171" t="str">
        <f>RIGHT(F142, LEN(F142)-10)</f>
        <v>3.2.4</v>
      </c>
      <c r="I142" s="171" t="str">
        <f t="shared" si="40"/>
        <v>Output 3.2</v>
      </c>
      <c r="J142" s="171" t="str">
        <f>CONCATENATE("CC",IndicNumbering[[#This Row],[Column3]])</f>
        <v>CC3.2.4</v>
      </c>
    </row>
    <row r="143" spans="6:10">
      <c r="F143" s="171" t="s">
        <v>1391</v>
      </c>
      <c r="G143" s="171" t="str">
        <f>UPPER(F143)</f>
        <v>INDICATOR 3.2.5</v>
      </c>
      <c r="H143" s="171" t="str">
        <f>RIGHT(F143, LEN(F143)-10)</f>
        <v>3.2.5</v>
      </c>
      <c r="I143" s="171" t="str">
        <f t="shared" si="40"/>
        <v>Output 3.2</v>
      </c>
      <c r="J143" s="171" t="str">
        <f>CONCATENATE("CC",IndicNumbering[[#This Row],[Column3]])</f>
        <v>CC3.2.5</v>
      </c>
    </row>
    <row r="144" spans="6:10">
      <c r="F144" s="171" t="s">
        <v>1392</v>
      </c>
      <c r="G144" s="171" t="str">
        <f>UPPER(F144)</f>
        <v>INDICATOR 3.2.6</v>
      </c>
      <c r="H144" s="171" t="str">
        <f>RIGHT(F144, LEN(F144)-10)</f>
        <v>3.2.6</v>
      </c>
      <c r="I144" s="171" t="str">
        <f t="shared" si="40"/>
        <v>Output 3.2</v>
      </c>
      <c r="J144" s="171" t="str">
        <f>CONCATENATE("CC",IndicNumbering[[#This Row],[Column3]])</f>
        <v>CC3.2.6</v>
      </c>
    </row>
    <row r="145" spans="6:10">
      <c r="F145" s="171" t="s">
        <v>233</v>
      </c>
      <c r="G145" s="171" t="str">
        <f t="shared" si="37"/>
        <v>INDICATOR 3.3.1</v>
      </c>
      <c r="H145" s="171" t="str">
        <f t="shared" si="38"/>
        <v>3.3.1</v>
      </c>
      <c r="I145" s="171" t="str">
        <f t="shared" si="40"/>
        <v>Output 3.3</v>
      </c>
      <c r="J145" s="171" t="str">
        <f>CONCATENATE("CC",IndicNumbering[[#This Row],[Column3]])</f>
        <v>CC3.3.1</v>
      </c>
    </row>
    <row r="146" spans="6:10">
      <c r="F146" s="171" t="s">
        <v>325</v>
      </c>
      <c r="G146" s="171" t="str">
        <f t="shared" si="37"/>
        <v>INDICATOR 3.3.2</v>
      </c>
      <c r="H146" s="171" t="str">
        <f t="shared" si="38"/>
        <v>3.3.2</v>
      </c>
      <c r="I146" s="171" t="str">
        <f t="shared" si="40"/>
        <v>Output 3.3</v>
      </c>
      <c r="J146" s="171" t="str">
        <f>CONCATENATE("CC",IndicNumbering[[#This Row],[Column3]])</f>
        <v>CC3.3.2</v>
      </c>
    </row>
    <row r="147" spans="6:10">
      <c r="F147" s="171" t="s">
        <v>281</v>
      </c>
      <c r="G147" s="171" t="str">
        <f t="shared" si="37"/>
        <v>INDICATOR 3.3.3</v>
      </c>
      <c r="H147" s="171" t="str">
        <f t="shared" si="38"/>
        <v>3.3.3</v>
      </c>
      <c r="I147" s="171" t="str">
        <f t="shared" si="40"/>
        <v>Output 3.3</v>
      </c>
      <c r="J147" s="171" t="str">
        <f>CONCATENATE("CC",IndicNumbering[[#This Row],[Column3]])</f>
        <v>CC3.3.3</v>
      </c>
    </row>
    <row r="148" spans="6:10">
      <c r="F148" s="171" t="s">
        <v>333</v>
      </c>
      <c r="G148" s="171" t="str">
        <f t="shared" si="37"/>
        <v>INDICATOR 3.3.4</v>
      </c>
      <c r="H148" s="171" t="str">
        <f t="shared" si="38"/>
        <v>3.3.4</v>
      </c>
      <c r="I148" s="171" t="str">
        <f t="shared" si="40"/>
        <v>Output 3.3</v>
      </c>
      <c r="J148" s="171" t="str">
        <f>CONCATENATE("CC",IndicNumbering[[#This Row],[Column3]])</f>
        <v>CC3.3.4</v>
      </c>
    </row>
    <row r="149" spans="6:10">
      <c r="F149" s="171" t="s">
        <v>1393</v>
      </c>
      <c r="G149" s="171" t="str">
        <f t="shared" si="37"/>
        <v>INDICATOR 3.3.5</v>
      </c>
      <c r="H149" s="171" t="str">
        <f t="shared" si="38"/>
        <v>3.3.5</v>
      </c>
      <c r="I149" s="171" t="str">
        <f t="shared" si="40"/>
        <v>Output 3.3</v>
      </c>
      <c r="J149" s="171" t="str">
        <f>CONCATENATE("CC",IndicNumbering[[#This Row],[Column3]])</f>
        <v>CC3.3.5</v>
      </c>
    </row>
    <row r="150" spans="6:10">
      <c r="F150" s="171" t="s">
        <v>1394</v>
      </c>
      <c r="G150" s="171" t="str">
        <f t="shared" si="37"/>
        <v>INDICATOR 3.3.6</v>
      </c>
      <c r="H150" s="171" t="str">
        <f t="shared" si="38"/>
        <v>3.3.6</v>
      </c>
      <c r="I150" s="171" t="str">
        <f t="shared" si="40"/>
        <v>Output 3.3</v>
      </c>
      <c r="J150" s="171" t="str">
        <f>CONCATENATE("CC",IndicNumbering[[#This Row],[Column3]])</f>
        <v>CC3.3.6</v>
      </c>
    </row>
    <row r="151" spans="6:10">
      <c r="F151" s="171" t="s">
        <v>234</v>
      </c>
      <c r="G151" s="171" t="str">
        <f t="shared" si="37"/>
        <v>INDICATOR 3.4.1</v>
      </c>
      <c r="H151" s="171" t="str">
        <f t="shared" si="38"/>
        <v>3.4.1</v>
      </c>
      <c r="I151" s="171" t="str">
        <f t="shared" si="40"/>
        <v>Output 3.4</v>
      </c>
      <c r="J151" s="171" t="str">
        <f>CONCATENATE("CC",IndicNumbering[[#This Row],[Column3]])</f>
        <v>CC3.4.1</v>
      </c>
    </row>
    <row r="152" spans="6:10">
      <c r="F152" s="171" t="s">
        <v>326</v>
      </c>
      <c r="G152" s="171" t="str">
        <f t="shared" si="37"/>
        <v>INDICATOR 3.4.2</v>
      </c>
      <c r="H152" s="171" t="str">
        <f t="shared" si="38"/>
        <v>3.4.2</v>
      </c>
      <c r="I152" s="171" t="str">
        <f t="shared" si="40"/>
        <v>Output 3.4</v>
      </c>
      <c r="J152" s="171" t="str">
        <f>CONCATENATE("CC",IndicNumbering[[#This Row],[Column3]])</f>
        <v>CC3.4.2</v>
      </c>
    </row>
    <row r="153" spans="6:10">
      <c r="F153" s="171" t="s">
        <v>294</v>
      </c>
      <c r="G153" s="171" t="str">
        <f t="shared" si="37"/>
        <v>INDICATOR 3.4.3</v>
      </c>
      <c r="H153" s="171" t="str">
        <f t="shared" si="38"/>
        <v>3.4.3</v>
      </c>
      <c r="I153" s="171" t="str">
        <f t="shared" si="40"/>
        <v>Output 3.4</v>
      </c>
      <c r="J153" s="171" t="str">
        <f>CONCATENATE("CC",IndicNumbering[[#This Row],[Column3]])</f>
        <v>CC3.4.3</v>
      </c>
    </row>
    <row r="154" spans="6:10">
      <c r="F154" s="171" t="s">
        <v>334</v>
      </c>
      <c r="G154" s="171" t="str">
        <f t="shared" si="37"/>
        <v>INDICATOR 3.4.4</v>
      </c>
      <c r="H154" s="171" t="str">
        <f t="shared" si="38"/>
        <v>3.4.4</v>
      </c>
      <c r="I154" s="171" t="str">
        <f t="shared" si="40"/>
        <v>Output 3.4</v>
      </c>
      <c r="J154" s="171" t="str">
        <f>CONCATENATE("CC",IndicNumbering[[#This Row],[Column3]])</f>
        <v>CC3.4.4</v>
      </c>
    </row>
    <row r="155" spans="6:10">
      <c r="F155" s="171" t="s">
        <v>1395</v>
      </c>
      <c r="G155" s="171" t="str">
        <f t="shared" si="37"/>
        <v>INDICATOR 3.4.5</v>
      </c>
      <c r="H155" s="171" t="str">
        <f t="shared" si="38"/>
        <v>3.4.5</v>
      </c>
      <c r="I155" s="171" t="str">
        <f t="shared" si="40"/>
        <v>Output 3.4</v>
      </c>
      <c r="J155" s="171" t="str">
        <f>CONCATENATE("CC",IndicNumbering[[#This Row],[Column3]])</f>
        <v>CC3.4.5</v>
      </c>
    </row>
    <row r="156" spans="6:10">
      <c r="F156" s="171" t="s">
        <v>1396</v>
      </c>
      <c r="G156" s="171" t="str">
        <f t="shared" si="37"/>
        <v>INDICATOR 3.4.6</v>
      </c>
      <c r="H156" s="171" t="str">
        <f t="shared" si="38"/>
        <v>3.4.6</v>
      </c>
      <c r="I156" s="171" t="str">
        <f t="shared" si="40"/>
        <v>Output 3.4</v>
      </c>
      <c r="J156" s="171" t="str">
        <f>CONCATENATE("CC",IndicNumbering[[#This Row],[Column3]])</f>
        <v>CC3.4.6</v>
      </c>
    </row>
    <row r="157" spans="6:10">
      <c r="F157" s="171" t="s">
        <v>321</v>
      </c>
      <c r="G157" s="171" t="str">
        <f t="shared" si="37"/>
        <v>INDICATOR 3.5.1</v>
      </c>
      <c r="H157" s="171" t="str">
        <f t="shared" si="38"/>
        <v>3.5.1</v>
      </c>
      <c r="I157" s="171" t="str">
        <f t="shared" si="40"/>
        <v>Output 3.5</v>
      </c>
      <c r="J157" s="171" t="str">
        <f>CONCATENATE("CC",IndicNumbering[[#This Row],[Column3]])</f>
        <v>CC3.5.1</v>
      </c>
    </row>
    <row r="158" spans="6:10">
      <c r="F158" s="171" t="s">
        <v>327</v>
      </c>
      <c r="G158" s="171" t="str">
        <f t="shared" si="37"/>
        <v>INDICATOR 3.5.2</v>
      </c>
      <c r="H158" s="171" t="str">
        <f t="shared" si="38"/>
        <v>3.5.2</v>
      </c>
      <c r="I158" s="171" t="str">
        <f t="shared" si="40"/>
        <v>Output 3.5</v>
      </c>
      <c r="J158" s="171" t="str">
        <f>CONCATENATE("CC",IndicNumbering[[#This Row],[Column3]])</f>
        <v>CC3.5.2</v>
      </c>
    </row>
    <row r="159" spans="6:10">
      <c r="F159" s="171" t="s">
        <v>298</v>
      </c>
      <c r="G159" s="171" t="str">
        <f t="shared" si="37"/>
        <v>INDICATOR 3.5.3</v>
      </c>
      <c r="H159" s="171" t="str">
        <f t="shared" si="38"/>
        <v>3.5.3</v>
      </c>
      <c r="I159" s="171" t="str">
        <f t="shared" si="40"/>
        <v>Output 3.5</v>
      </c>
      <c r="J159" s="171" t="str">
        <f>CONCATENATE("CC",IndicNumbering[[#This Row],[Column3]])</f>
        <v>CC3.5.3</v>
      </c>
    </row>
    <row r="160" spans="6:10">
      <c r="F160" s="171" t="s">
        <v>335</v>
      </c>
      <c r="G160" s="171" t="str">
        <f t="shared" si="37"/>
        <v>INDICATOR 3.5.4</v>
      </c>
      <c r="H160" s="171" t="str">
        <f t="shared" si="38"/>
        <v>3.5.4</v>
      </c>
      <c r="I160" s="171" t="str">
        <f t="shared" si="40"/>
        <v>Output 3.5</v>
      </c>
      <c r="J160" s="171" t="str">
        <f>CONCATENATE("CC",IndicNumbering[[#This Row],[Column3]])</f>
        <v>CC3.5.4</v>
      </c>
    </row>
    <row r="161" spans="6:10">
      <c r="F161" s="171" t="s">
        <v>1397</v>
      </c>
      <c r="G161" s="171" t="str">
        <f t="shared" si="37"/>
        <v>INDICATOR 3.5.5</v>
      </c>
      <c r="H161" s="171" t="str">
        <f t="shared" si="38"/>
        <v>3.5.5</v>
      </c>
      <c r="I161" s="171" t="str">
        <f t="shared" si="40"/>
        <v>Output 3.5</v>
      </c>
      <c r="J161" s="171" t="str">
        <f>CONCATENATE("CC",IndicNumbering[[#This Row],[Column3]])</f>
        <v>CC3.5.5</v>
      </c>
    </row>
    <row r="162" spans="6:10">
      <c r="F162" s="171" t="s">
        <v>1398</v>
      </c>
      <c r="G162" s="171" t="str">
        <f t="shared" si="37"/>
        <v>INDICATOR 3.5.6</v>
      </c>
      <c r="H162" s="171" t="str">
        <f t="shared" si="38"/>
        <v>3.5.6</v>
      </c>
      <c r="I162" s="171" t="str">
        <f t="shared" si="40"/>
        <v>Output 3.5</v>
      </c>
      <c r="J162" s="171" t="str">
        <f>CONCATENATE("CC",IndicNumbering[[#This Row],[Column3]])</f>
        <v>CC3.5.6</v>
      </c>
    </row>
    <row r="163" spans="6:10">
      <c r="F163" s="171" t="s">
        <v>322</v>
      </c>
      <c r="G163" s="171" t="str">
        <f t="shared" si="37"/>
        <v>INDICATOR 3.6.1</v>
      </c>
      <c r="H163" s="171" t="str">
        <f t="shared" si="38"/>
        <v>3.6.1</v>
      </c>
      <c r="I163" s="171" t="str">
        <f t="shared" si="40"/>
        <v>Output 3.6</v>
      </c>
      <c r="J163" s="171" t="str">
        <f>CONCATENATE("CC",IndicNumbering[[#This Row],[Column3]])</f>
        <v>CC3.6.1</v>
      </c>
    </row>
    <row r="164" spans="6:10">
      <c r="F164" s="171" t="s">
        <v>328</v>
      </c>
      <c r="G164" s="171" t="str">
        <f t="shared" si="37"/>
        <v>INDICATOR 3.6.2</v>
      </c>
      <c r="H164" s="171" t="str">
        <f t="shared" si="38"/>
        <v>3.6.2</v>
      </c>
      <c r="I164" s="171" t="str">
        <f t="shared" si="40"/>
        <v>Output 3.6</v>
      </c>
      <c r="J164" s="171" t="str">
        <f>CONCATENATE("CC",IndicNumbering[[#This Row],[Column3]])</f>
        <v>CC3.6.2</v>
      </c>
    </row>
    <row r="165" spans="6:10">
      <c r="F165" s="171" t="s">
        <v>303</v>
      </c>
      <c r="G165" s="171" t="str">
        <f t="shared" si="37"/>
        <v>INDICATOR 3.6.3</v>
      </c>
      <c r="H165" s="171" t="str">
        <f t="shared" si="38"/>
        <v>3.6.3</v>
      </c>
      <c r="I165" s="171" t="str">
        <f t="shared" si="40"/>
        <v>Output 3.6</v>
      </c>
      <c r="J165" s="171" t="str">
        <f>CONCATENATE("CC",IndicNumbering[[#This Row],[Column3]])</f>
        <v>CC3.6.3</v>
      </c>
    </row>
    <row r="166" spans="6:10">
      <c r="F166" s="171" t="s">
        <v>336</v>
      </c>
      <c r="G166" s="171" t="str">
        <f t="shared" si="37"/>
        <v>INDICATOR 3.6.4</v>
      </c>
      <c r="H166" s="171" t="str">
        <f t="shared" si="38"/>
        <v>3.6.4</v>
      </c>
      <c r="I166" s="171" t="str">
        <f t="shared" si="40"/>
        <v>Output 3.6</v>
      </c>
      <c r="J166" s="171" t="str">
        <f>CONCATENATE("CC",IndicNumbering[[#This Row],[Column3]])</f>
        <v>CC3.6.4</v>
      </c>
    </row>
    <row r="167" spans="6:10">
      <c r="F167" s="171" t="s">
        <v>1399</v>
      </c>
      <c r="G167" s="171" t="str">
        <f t="shared" si="37"/>
        <v>INDICATOR 3.6.5</v>
      </c>
      <c r="H167" s="171" t="str">
        <f t="shared" si="38"/>
        <v>3.6.5</v>
      </c>
      <c r="I167" s="171" t="str">
        <f t="shared" si="40"/>
        <v>Output 3.6</v>
      </c>
      <c r="J167" s="171" t="str">
        <f>CONCATENATE("CC",IndicNumbering[[#This Row],[Column3]])</f>
        <v>CC3.6.5</v>
      </c>
    </row>
    <row r="168" spans="6:10">
      <c r="F168" s="171" t="s">
        <v>1400</v>
      </c>
      <c r="G168" s="171" t="str">
        <f t="shared" si="37"/>
        <v>INDICATOR 3.6.6</v>
      </c>
      <c r="H168" s="171" t="str">
        <f t="shared" si="38"/>
        <v>3.6.6</v>
      </c>
      <c r="I168" s="171" t="str">
        <f t="shared" si="40"/>
        <v>Output 3.6</v>
      </c>
      <c r="J168" s="171" t="str">
        <f>CONCATENATE("CC",IndicNumbering[[#This Row],[Column3]])</f>
        <v>CC3.6.6</v>
      </c>
    </row>
    <row r="169" spans="6:10">
      <c r="F169" s="171" t="s">
        <v>1051</v>
      </c>
      <c r="G169" s="171" t="str">
        <f t="shared" si="37"/>
        <v>INDICATOR 3.7.1</v>
      </c>
      <c r="H169" s="171" t="str">
        <f t="shared" si="38"/>
        <v>3.7.1</v>
      </c>
      <c r="I169" s="171" t="str">
        <f t="shared" si="40"/>
        <v>Output 3.7</v>
      </c>
      <c r="J169" s="171" t="str">
        <f>CONCATENATE("CC",IndicNumbering[[#This Row],[Column3]])</f>
        <v>CC3.7.1</v>
      </c>
    </row>
    <row r="170" spans="6:10">
      <c r="F170" s="171" t="s">
        <v>1052</v>
      </c>
      <c r="G170" s="171" t="str">
        <f t="shared" si="37"/>
        <v>INDICATOR 3.7.2</v>
      </c>
      <c r="H170" s="171" t="str">
        <f t="shared" si="38"/>
        <v>3.7.2</v>
      </c>
      <c r="I170" s="171" t="str">
        <f t="shared" si="40"/>
        <v>Output 3.7</v>
      </c>
      <c r="J170" s="171" t="str">
        <f>CONCATENATE("CC",IndicNumbering[[#This Row],[Column3]])</f>
        <v>CC3.7.2</v>
      </c>
    </row>
    <row r="171" spans="6:10">
      <c r="F171" s="171" t="s">
        <v>1053</v>
      </c>
      <c r="G171" s="171" t="str">
        <f t="shared" si="37"/>
        <v>INDICATOR 3.7.3</v>
      </c>
      <c r="H171" s="171" t="str">
        <f t="shared" si="38"/>
        <v>3.7.3</v>
      </c>
      <c r="I171" s="171" t="str">
        <f t="shared" si="40"/>
        <v>Output 3.7</v>
      </c>
      <c r="J171" s="171" t="str">
        <f>CONCATENATE("CC",IndicNumbering[[#This Row],[Column3]])</f>
        <v>CC3.7.3</v>
      </c>
    </row>
    <row r="172" spans="6:10">
      <c r="F172" s="171" t="s">
        <v>1054</v>
      </c>
      <c r="G172" s="171" t="str">
        <f t="shared" si="37"/>
        <v>INDICATOR 3.7.4</v>
      </c>
      <c r="H172" s="171" t="str">
        <f t="shared" si="38"/>
        <v>3.7.4</v>
      </c>
      <c r="I172" s="171" t="str">
        <f t="shared" si="40"/>
        <v>Output 3.7</v>
      </c>
      <c r="J172" s="171" t="str">
        <f>CONCATENATE("CC",IndicNumbering[[#This Row],[Column3]])</f>
        <v>CC3.7.4</v>
      </c>
    </row>
    <row r="173" spans="6:10">
      <c r="F173" s="171" t="s">
        <v>1401</v>
      </c>
      <c r="G173" s="171" t="str">
        <f t="shared" si="37"/>
        <v>INDICATOR 3.7.5</v>
      </c>
      <c r="H173" s="171" t="str">
        <f t="shared" si="38"/>
        <v>3.7.5</v>
      </c>
      <c r="I173" s="171" t="str">
        <f t="shared" si="40"/>
        <v>Output 3.7</v>
      </c>
      <c r="J173" s="171" t="str">
        <f>CONCATENATE("CC",IndicNumbering[[#This Row],[Column3]])</f>
        <v>CC3.7.5</v>
      </c>
    </row>
    <row r="174" spans="6:10">
      <c r="F174" s="171" t="s">
        <v>1402</v>
      </c>
      <c r="G174" s="171" t="str">
        <f t="shared" si="37"/>
        <v>INDICATOR 3.7.6</v>
      </c>
      <c r="H174" s="171" t="str">
        <f t="shared" si="38"/>
        <v>3.7.6</v>
      </c>
      <c r="I174" s="171" t="str">
        <f t="shared" si="40"/>
        <v>Output 3.7</v>
      </c>
      <c r="J174" s="171" t="str">
        <f>CONCATENATE("CC",IndicNumbering[[#This Row],[Column3]])</f>
        <v>CC3.7.6</v>
      </c>
    </row>
    <row r="175" spans="6:10">
      <c r="F175" s="171" t="s">
        <v>1055</v>
      </c>
      <c r="G175" s="171" t="str">
        <f t="shared" si="37"/>
        <v>INDICATOR 3.8.1</v>
      </c>
      <c r="H175" s="171" t="str">
        <f t="shared" si="38"/>
        <v>3.8.1</v>
      </c>
      <c r="I175" s="171" t="str">
        <f t="shared" si="40"/>
        <v>Output 3.8</v>
      </c>
      <c r="J175" s="171" t="str">
        <f>CONCATENATE("CC",IndicNumbering[[#This Row],[Column3]])</f>
        <v>CC3.8.1</v>
      </c>
    </row>
    <row r="176" spans="6:10">
      <c r="F176" s="171" t="s">
        <v>1056</v>
      </c>
      <c r="G176" s="171" t="str">
        <f t="shared" si="37"/>
        <v>INDICATOR 3.8.2</v>
      </c>
      <c r="H176" s="171" t="str">
        <f t="shared" si="38"/>
        <v>3.8.2</v>
      </c>
      <c r="I176" s="171" t="str">
        <f t="shared" si="40"/>
        <v>Output 3.8</v>
      </c>
      <c r="J176" s="171" t="str">
        <f>CONCATENATE("CC",IndicNumbering[[#This Row],[Column3]])</f>
        <v>CC3.8.2</v>
      </c>
    </row>
    <row r="177" spans="6:10">
      <c r="F177" s="171" t="s">
        <v>1057</v>
      </c>
      <c r="G177" s="171" t="str">
        <f t="shared" si="37"/>
        <v>INDICATOR 3.8.3</v>
      </c>
      <c r="H177" s="171" t="str">
        <f t="shared" si="38"/>
        <v>3.8.3</v>
      </c>
      <c r="I177" s="171" t="str">
        <f t="shared" si="40"/>
        <v>Output 3.8</v>
      </c>
      <c r="J177" s="171" t="str">
        <f>CONCATENATE("CC",IndicNumbering[[#This Row],[Column3]])</f>
        <v>CC3.8.3</v>
      </c>
    </row>
    <row r="178" spans="6:10">
      <c r="F178" s="171" t="s">
        <v>1058</v>
      </c>
      <c r="G178" s="171" t="str">
        <f t="shared" si="37"/>
        <v>INDICATOR 3.8.4</v>
      </c>
      <c r="H178" s="171" t="str">
        <f t="shared" si="38"/>
        <v>3.8.4</v>
      </c>
      <c r="I178" s="171" t="str">
        <f t="shared" si="40"/>
        <v>Output 3.8</v>
      </c>
      <c r="J178" s="171" t="str">
        <f>CONCATENATE("CC",IndicNumbering[[#This Row],[Column3]])</f>
        <v>CC3.8.4</v>
      </c>
    </row>
    <row r="179" spans="6:10">
      <c r="F179" s="171" t="s">
        <v>1403</v>
      </c>
      <c r="G179" s="171" t="str">
        <f t="shared" si="37"/>
        <v>INDICATOR 3.8.5</v>
      </c>
      <c r="H179" s="171" t="str">
        <f t="shared" si="38"/>
        <v>3.8.5</v>
      </c>
      <c r="I179" s="171" t="str">
        <f t="shared" si="40"/>
        <v>Output 3.8</v>
      </c>
      <c r="J179" s="171" t="str">
        <f>CONCATENATE("CC",IndicNumbering[[#This Row],[Column3]])</f>
        <v>CC3.8.5</v>
      </c>
    </row>
    <row r="180" spans="6:10">
      <c r="F180" s="171" t="s">
        <v>1404</v>
      </c>
      <c r="G180" s="171" t="str">
        <f t="shared" si="37"/>
        <v>INDICATOR 3.8.6</v>
      </c>
      <c r="H180" s="171" t="str">
        <f t="shared" si="38"/>
        <v>3.8.6</v>
      </c>
      <c r="I180" s="171" t="str">
        <f t="shared" si="40"/>
        <v>Output 3.8</v>
      </c>
      <c r="J180" s="171" t="str">
        <f>CONCATENATE("CC",IndicNumbering[[#This Row],[Column3]])</f>
        <v>CC3.8.6</v>
      </c>
    </row>
    <row r="181" spans="6:10">
      <c r="F181" s="171" t="s">
        <v>1059</v>
      </c>
      <c r="G181" s="171" t="str">
        <f t="shared" si="37"/>
        <v>INDICATOR 3.9.1</v>
      </c>
      <c r="H181" s="171" t="str">
        <f t="shared" si="38"/>
        <v>3.9.1</v>
      </c>
      <c r="I181" s="171" t="str">
        <f t="shared" si="40"/>
        <v>Output 3.9</v>
      </c>
      <c r="J181" s="171" t="str">
        <f>CONCATENATE("CC",IndicNumbering[[#This Row],[Column3]])</f>
        <v>CC3.9.1</v>
      </c>
    </row>
    <row r="182" spans="6:10">
      <c r="F182" s="171" t="s">
        <v>1060</v>
      </c>
      <c r="G182" s="171" t="str">
        <f t="shared" si="37"/>
        <v>INDICATOR 3.9.2</v>
      </c>
      <c r="H182" s="171" t="str">
        <f t="shared" si="38"/>
        <v>3.9.2</v>
      </c>
      <c r="I182" s="171" t="str">
        <f t="shared" si="40"/>
        <v>Output 3.9</v>
      </c>
      <c r="J182" s="171" t="str">
        <f>CONCATENATE("CC",IndicNumbering[[#This Row],[Column3]])</f>
        <v>CC3.9.2</v>
      </c>
    </row>
    <row r="183" spans="6:10">
      <c r="F183" s="171" t="s">
        <v>1061</v>
      </c>
      <c r="G183" s="171" t="str">
        <f t="shared" si="37"/>
        <v>INDICATOR 3.9.3</v>
      </c>
      <c r="H183" s="171" t="str">
        <f t="shared" si="38"/>
        <v>3.9.3</v>
      </c>
      <c r="I183" s="171" t="str">
        <f t="shared" si="40"/>
        <v>Output 3.9</v>
      </c>
      <c r="J183" s="171" t="str">
        <f>CONCATENATE("CC",IndicNumbering[[#This Row],[Column3]])</f>
        <v>CC3.9.3</v>
      </c>
    </row>
    <row r="184" spans="6:10">
      <c r="F184" s="171" t="s">
        <v>1062</v>
      </c>
      <c r="G184" s="171" t="str">
        <f t="shared" si="37"/>
        <v>INDICATOR 3.9.4</v>
      </c>
      <c r="H184" s="171" t="str">
        <f t="shared" si="38"/>
        <v>3.9.4</v>
      </c>
      <c r="I184" s="171" t="str">
        <f t="shared" si="40"/>
        <v>Output 3.9</v>
      </c>
      <c r="J184" s="171" t="str">
        <f>CONCATENATE("CC",IndicNumbering[[#This Row],[Column3]])</f>
        <v>CC3.9.4</v>
      </c>
    </row>
    <row r="185" spans="6:10">
      <c r="F185" s="171" t="s">
        <v>1405</v>
      </c>
      <c r="G185" s="171" t="str">
        <f t="shared" ref="G185:G248" si="41">UPPER(F185)</f>
        <v>INDICATOR 3.9.5</v>
      </c>
      <c r="H185" s="171" t="str">
        <f t="shared" ref="H185:H248" si="42">RIGHT(F185, LEN(F185)-10)</f>
        <v>3.9.5</v>
      </c>
      <c r="I185" s="171" t="str">
        <f t="shared" si="40"/>
        <v>Output 3.9</v>
      </c>
      <c r="J185" s="171" t="str">
        <f>CONCATENATE("CC",IndicNumbering[[#This Row],[Column3]])</f>
        <v>CC3.9.5</v>
      </c>
    </row>
    <row r="186" spans="6:10">
      <c r="F186" s="171" t="s">
        <v>1406</v>
      </c>
      <c r="G186" s="171" t="str">
        <f t="shared" si="41"/>
        <v>INDICATOR 3.9.6</v>
      </c>
      <c r="H186" s="171" t="str">
        <f t="shared" si="42"/>
        <v>3.9.6</v>
      </c>
      <c r="I186" s="171" t="str">
        <f t="shared" si="40"/>
        <v>Output 3.9</v>
      </c>
      <c r="J186" s="171" t="str">
        <f>CONCATENATE("CC",IndicNumbering[[#This Row],[Column3]])</f>
        <v>CC3.9.6</v>
      </c>
    </row>
    <row r="187" spans="6:10">
      <c r="F187" s="171" t="s">
        <v>268</v>
      </c>
      <c r="G187" s="171" t="str">
        <f t="shared" si="41"/>
        <v>INDICATOR 4.1</v>
      </c>
      <c r="H187" s="171" t="str">
        <f t="shared" si="42"/>
        <v>4.1</v>
      </c>
      <c r="I187" s="171" t="str">
        <f t="shared" ref="I187:I194" si="43">CONCATENATE("Outcome ",LEFT(H187, LEN(H187)-2))</f>
        <v>Outcome 4</v>
      </c>
      <c r="J187" s="171" t="str">
        <f>CONCATENATE("D",IndicNumbering[[#This Row],[Column3]])</f>
        <v>D4.1</v>
      </c>
    </row>
    <row r="188" spans="6:10">
      <c r="F188" s="171" t="s">
        <v>269</v>
      </c>
      <c r="G188" s="171" t="str">
        <f t="shared" si="41"/>
        <v>INDICATOR 4.2</v>
      </c>
      <c r="H188" s="171" t="str">
        <f t="shared" si="42"/>
        <v>4.2</v>
      </c>
      <c r="I188" s="171" t="str">
        <f t="shared" si="43"/>
        <v>Outcome 4</v>
      </c>
      <c r="J188" s="171" t="str">
        <f>CONCATENATE("D",IndicNumbering[[#This Row],[Column3]])</f>
        <v>D4.2</v>
      </c>
    </row>
    <row r="189" spans="6:10">
      <c r="F189" s="171" t="s">
        <v>270</v>
      </c>
      <c r="G189" s="171" t="str">
        <f t="shared" si="41"/>
        <v>INDICATOR 4.3</v>
      </c>
      <c r="H189" s="171" t="str">
        <f t="shared" si="42"/>
        <v>4.3</v>
      </c>
      <c r="I189" s="171" t="str">
        <f t="shared" si="43"/>
        <v>Outcome 4</v>
      </c>
      <c r="J189" s="171" t="str">
        <f>CONCATENATE("D",IndicNumbering[[#This Row],[Column3]])</f>
        <v>D4.3</v>
      </c>
    </row>
    <row r="190" spans="6:10">
      <c r="F190" s="171" t="s">
        <v>271</v>
      </c>
      <c r="G190" s="171" t="str">
        <f t="shared" si="41"/>
        <v>INDICATOR 4.4</v>
      </c>
      <c r="H190" s="171" t="str">
        <f t="shared" si="42"/>
        <v>4.4</v>
      </c>
      <c r="I190" s="171" t="str">
        <f t="shared" si="43"/>
        <v>Outcome 4</v>
      </c>
      <c r="J190" s="171" t="str">
        <f>CONCATENATE("D",IndicNumbering[[#This Row],[Column3]])</f>
        <v>D4.4</v>
      </c>
    </row>
    <row r="191" spans="6:10">
      <c r="F191" s="171" t="s">
        <v>272</v>
      </c>
      <c r="G191" s="171" t="str">
        <f t="shared" si="41"/>
        <v>INDICATOR 4.5</v>
      </c>
      <c r="H191" s="171" t="str">
        <f t="shared" si="42"/>
        <v>4.5</v>
      </c>
      <c r="I191" s="171" t="str">
        <f t="shared" si="43"/>
        <v>Outcome 4</v>
      </c>
      <c r="J191" s="171" t="str">
        <f>CONCATENATE("D",IndicNumbering[[#This Row],[Column3]])</f>
        <v>D4.5</v>
      </c>
    </row>
    <row r="192" spans="6:10">
      <c r="F192" s="171" t="s">
        <v>273</v>
      </c>
      <c r="G192" s="171" t="str">
        <f t="shared" si="41"/>
        <v>INDICATOR 4.6</v>
      </c>
      <c r="H192" s="171" t="str">
        <f t="shared" si="42"/>
        <v>4.6</v>
      </c>
      <c r="I192" s="171" t="str">
        <f t="shared" si="43"/>
        <v>Outcome 4</v>
      </c>
      <c r="J192" s="171" t="str">
        <f>CONCATENATE("D",IndicNumbering[[#This Row],[Column3]])</f>
        <v>D4.6</v>
      </c>
    </row>
    <row r="193" spans="6:10">
      <c r="F193" s="171" t="s">
        <v>1252</v>
      </c>
      <c r="G193" s="171" t="str">
        <f t="shared" si="41"/>
        <v>INDICATOR 4.7</v>
      </c>
      <c r="H193" s="171" t="str">
        <f t="shared" si="42"/>
        <v>4.7</v>
      </c>
      <c r="I193" s="171" t="str">
        <f t="shared" si="43"/>
        <v>Outcome 4</v>
      </c>
      <c r="J193" s="171" t="str">
        <f>CONCATENATE("D",IndicNumbering[[#This Row],[Column3]])</f>
        <v>D4.7</v>
      </c>
    </row>
    <row r="194" spans="6:10">
      <c r="F194" s="171" t="s">
        <v>1253</v>
      </c>
      <c r="G194" s="171" t="str">
        <f t="shared" si="41"/>
        <v>INDICATOR 4.8</v>
      </c>
      <c r="H194" s="171" t="str">
        <f t="shared" si="42"/>
        <v>4.8</v>
      </c>
      <c r="I194" s="171" t="str">
        <f t="shared" si="43"/>
        <v>Outcome 4</v>
      </c>
      <c r="J194" s="171" t="str">
        <f>CONCATENATE("D",IndicNumbering[[#This Row],[Column3]])</f>
        <v>D4.8</v>
      </c>
    </row>
    <row r="195" spans="6:10">
      <c r="F195" s="171" t="s">
        <v>337</v>
      </c>
      <c r="G195" s="171" t="str">
        <f t="shared" si="41"/>
        <v>INDICATOR 4.1.1</v>
      </c>
      <c r="H195" s="171" t="str">
        <f t="shared" si="42"/>
        <v>4.1.1</v>
      </c>
      <c r="I195" s="171" t="str">
        <f t="shared" ref="I195:I248" si="44">CONCATENATE("Output ",LEFT(H195, LEN(H195)-2))</f>
        <v>Output 4.1</v>
      </c>
      <c r="J195" s="171" t="str">
        <f>CONCATENATE("DD",IndicNumbering[[#This Row],[Column3]])</f>
        <v>DD4.1.1</v>
      </c>
    </row>
    <row r="196" spans="6:10">
      <c r="F196" s="171" t="s">
        <v>343</v>
      </c>
      <c r="G196" s="171" t="str">
        <f t="shared" si="41"/>
        <v>INDICATOR 4.1.2</v>
      </c>
      <c r="H196" s="171" t="str">
        <f t="shared" si="42"/>
        <v>4.1.2</v>
      </c>
      <c r="I196" s="171" t="str">
        <f t="shared" si="44"/>
        <v>Output 4.1</v>
      </c>
      <c r="J196" s="171" t="str">
        <f>CONCATENATE("DD",IndicNumbering[[#This Row],[Column3]])</f>
        <v>DD4.1.2</v>
      </c>
    </row>
    <row r="197" spans="6:10">
      <c r="F197" s="171" t="s">
        <v>349</v>
      </c>
      <c r="G197" s="171" t="str">
        <f t="shared" si="41"/>
        <v>INDICATOR 4.1.3</v>
      </c>
      <c r="H197" s="171" t="str">
        <f t="shared" si="42"/>
        <v>4.1.3</v>
      </c>
      <c r="I197" s="171" t="str">
        <f t="shared" si="44"/>
        <v>Output 4.1</v>
      </c>
      <c r="J197" s="171" t="str">
        <f>CONCATENATE("DD",IndicNumbering[[#This Row],[Column3]])</f>
        <v>DD4.1.3</v>
      </c>
    </row>
    <row r="198" spans="6:10">
      <c r="F198" s="171" t="s">
        <v>355</v>
      </c>
      <c r="G198" s="171" t="str">
        <f>UPPER(F198)</f>
        <v>INDICATOR 4.1.4</v>
      </c>
      <c r="H198" s="171" t="str">
        <f>RIGHT(F198, LEN(F198)-10)</f>
        <v>4.1.4</v>
      </c>
      <c r="I198" s="171" t="str">
        <f>CONCATENATE("Output ",LEFT(H198, LEN(H198)-2))</f>
        <v>Output 4.1</v>
      </c>
      <c r="J198" s="171" t="str">
        <f>CONCATENATE("DD",IndicNumbering[[#This Row],[Column3]])</f>
        <v>DD4.1.4</v>
      </c>
    </row>
    <row r="199" spans="6:10">
      <c r="F199" s="171" t="s">
        <v>1407</v>
      </c>
      <c r="G199" s="171" t="str">
        <f t="shared" ref="G199:G200" si="45">UPPER(F199)</f>
        <v>INDICATOR 4.1.5</v>
      </c>
      <c r="H199" s="171" t="str">
        <f t="shared" ref="H199:H200" si="46">RIGHT(F199, LEN(F199)-10)</f>
        <v>4.1.5</v>
      </c>
      <c r="I199" s="171" t="str">
        <f t="shared" ref="I199:I200" si="47">CONCATENATE("Output ",LEFT(H199, LEN(H199)-2))</f>
        <v>Output 4.1</v>
      </c>
      <c r="J199" s="171" t="str">
        <f>CONCATENATE("DD",IndicNumbering[[#This Row],[Column3]])</f>
        <v>DD4.1.5</v>
      </c>
    </row>
    <row r="200" spans="6:10">
      <c r="F200" s="171" t="s">
        <v>1408</v>
      </c>
      <c r="G200" s="171" t="str">
        <f t="shared" si="45"/>
        <v>INDICATOR 4.1.6</v>
      </c>
      <c r="H200" s="171" t="str">
        <f t="shared" si="46"/>
        <v>4.1.6</v>
      </c>
      <c r="I200" s="171" t="str">
        <f t="shared" si="47"/>
        <v>Output 4.1</v>
      </c>
      <c r="J200" s="171" t="str">
        <f>CONCATENATE("DD",IndicNumbering[[#This Row],[Column3]])</f>
        <v>DD4.1.6</v>
      </c>
    </row>
    <row r="201" spans="6:10">
      <c r="F201" s="171" t="s">
        <v>338</v>
      </c>
      <c r="G201" s="171" t="str">
        <f t="shared" si="41"/>
        <v>INDICATOR 4.2.1</v>
      </c>
      <c r="H201" s="171" t="str">
        <f t="shared" si="42"/>
        <v>4.2.1</v>
      </c>
      <c r="I201" s="171" t="str">
        <f t="shared" si="44"/>
        <v>Output 4.2</v>
      </c>
      <c r="J201" s="171" t="str">
        <f>CONCATENATE("DD",IndicNumbering[[#This Row],[Column3]])</f>
        <v>DD4.2.1</v>
      </c>
    </row>
    <row r="202" spans="6:10">
      <c r="F202" s="171" t="s">
        <v>344</v>
      </c>
      <c r="G202" s="171" t="str">
        <f t="shared" si="41"/>
        <v>INDICATOR 4.2.2</v>
      </c>
      <c r="H202" s="171" t="str">
        <f t="shared" si="42"/>
        <v>4.2.2</v>
      </c>
      <c r="I202" s="171" t="str">
        <f t="shared" si="44"/>
        <v>Output 4.2</v>
      </c>
      <c r="J202" s="171" t="str">
        <f>CONCATENATE("DD",IndicNumbering[[#This Row],[Column3]])</f>
        <v>DD4.2.2</v>
      </c>
    </row>
    <row r="203" spans="6:10">
      <c r="F203" s="171" t="s">
        <v>350</v>
      </c>
      <c r="G203" s="171" t="str">
        <f t="shared" si="41"/>
        <v>INDICATOR 4.2.3</v>
      </c>
      <c r="H203" s="171" t="str">
        <f t="shared" si="42"/>
        <v>4.2.3</v>
      </c>
      <c r="I203" s="171" t="str">
        <f t="shared" si="44"/>
        <v>Output 4.2</v>
      </c>
      <c r="J203" s="171" t="str">
        <f>CONCATENATE("DD",IndicNumbering[[#This Row],[Column3]])</f>
        <v>DD4.2.3</v>
      </c>
    </row>
    <row r="204" spans="6:10">
      <c r="F204" s="171" t="s">
        <v>356</v>
      </c>
      <c r="G204" s="171" t="str">
        <f t="shared" si="41"/>
        <v>INDICATOR 4.2.4</v>
      </c>
      <c r="H204" s="171" t="str">
        <f t="shared" si="42"/>
        <v>4.2.4</v>
      </c>
      <c r="I204" s="171" t="str">
        <f t="shared" si="44"/>
        <v>Output 4.2</v>
      </c>
      <c r="J204" s="171" t="str">
        <f>CONCATENATE("DD",IndicNumbering[[#This Row],[Column3]])</f>
        <v>DD4.2.4</v>
      </c>
    </row>
    <row r="205" spans="6:10">
      <c r="F205" s="171" t="s">
        <v>1409</v>
      </c>
      <c r="G205" s="171" t="str">
        <f t="shared" si="41"/>
        <v>INDICATOR 4.2.5</v>
      </c>
      <c r="H205" s="171" t="str">
        <f t="shared" si="42"/>
        <v>4.2.5</v>
      </c>
      <c r="I205" s="171" t="str">
        <f t="shared" si="44"/>
        <v>Output 4.2</v>
      </c>
      <c r="J205" s="171" t="str">
        <f>CONCATENATE("DD",IndicNumbering[[#This Row],[Column3]])</f>
        <v>DD4.2.5</v>
      </c>
    </row>
    <row r="206" spans="6:10">
      <c r="F206" s="171" t="s">
        <v>1410</v>
      </c>
      <c r="G206" s="171" t="str">
        <f t="shared" si="41"/>
        <v>INDICATOR 4.2.6</v>
      </c>
      <c r="H206" s="171" t="str">
        <f t="shared" si="42"/>
        <v>4.2.6</v>
      </c>
      <c r="I206" s="171" t="str">
        <f t="shared" si="44"/>
        <v>Output 4.2</v>
      </c>
      <c r="J206" s="171" t="str">
        <f>CONCATENATE("DD",IndicNumbering[[#This Row],[Column3]])</f>
        <v>DD4.2.6</v>
      </c>
    </row>
    <row r="207" spans="6:10">
      <c r="F207" s="171" t="s">
        <v>339</v>
      </c>
      <c r="G207" s="171" t="str">
        <f t="shared" si="41"/>
        <v>INDICATOR 4.3.1</v>
      </c>
      <c r="H207" s="171" t="str">
        <f t="shared" si="42"/>
        <v>4.3.1</v>
      </c>
      <c r="I207" s="171" t="str">
        <f t="shared" si="44"/>
        <v>Output 4.3</v>
      </c>
      <c r="J207" s="171" t="str">
        <f>CONCATENATE("DD",IndicNumbering[[#This Row],[Column3]])</f>
        <v>DD4.3.1</v>
      </c>
    </row>
    <row r="208" spans="6:10">
      <c r="F208" s="171" t="s">
        <v>345</v>
      </c>
      <c r="G208" s="171" t="str">
        <f t="shared" si="41"/>
        <v>INDICATOR 4.3.2</v>
      </c>
      <c r="H208" s="171" t="str">
        <f t="shared" si="42"/>
        <v>4.3.2</v>
      </c>
      <c r="I208" s="171" t="str">
        <f t="shared" si="44"/>
        <v>Output 4.3</v>
      </c>
      <c r="J208" s="171" t="str">
        <f>CONCATENATE("DD",IndicNumbering[[#This Row],[Column3]])</f>
        <v>DD4.3.2</v>
      </c>
    </row>
    <row r="209" spans="6:10">
      <c r="F209" s="171" t="s">
        <v>351</v>
      </c>
      <c r="G209" s="171" t="str">
        <f t="shared" si="41"/>
        <v>INDICATOR 4.3.3</v>
      </c>
      <c r="H209" s="171" t="str">
        <f t="shared" si="42"/>
        <v>4.3.3</v>
      </c>
      <c r="I209" s="171" t="str">
        <f t="shared" si="44"/>
        <v>Output 4.3</v>
      </c>
      <c r="J209" s="171" t="str">
        <f>CONCATENATE("DD",IndicNumbering[[#This Row],[Column3]])</f>
        <v>DD4.3.3</v>
      </c>
    </row>
    <row r="210" spans="6:10">
      <c r="F210" s="171" t="s">
        <v>290</v>
      </c>
      <c r="G210" s="171" t="str">
        <f t="shared" si="41"/>
        <v>INDICATOR 4.3.4</v>
      </c>
      <c r="H210" s="171" t="str">
        <f t="shared" si="42"/>
        <v>4.3.4</v>
      </c>
      <c r="I210" s="171" t="str">
        <f t="shared" si="44"/>
        <v>Output 4.3</v>
      </c>
      <c r="J210" s="171" t="str">
        <f>CONCATENATE("DD",IndicNumbering[[#This Row],[Column3]])</f>
        <v>DD4.3.4</v>
      </c>
    </row>
    <row r="211" spans="6:10">
      <c r="F211" s="171" t="s">
        <v>1411</v>
      </c>
      <c r="G211" s="171" t="str">
        <f t="shared" si="41"/>
        <v>INDICATOR 4.3.5</v>
      </c>
      <c r="H211" s="171" t="str">
        <f t="shared" si="42"/>
        <v>4.3.5</v>
      </c>
      <c r="I211" s="171" t="str">
        <f t="shared" si="44"/>
        <v>Output 4.3</v>
      </c>
      <c r="J211" s="171" t="str">
        <f>CONCATENATE("DD",IndicNumbering[[#This Row],[Column3]])</f>
        <v>DD4.3.5</v>
      </c>
    </row>
    <row r="212" spans="6:10">
      <c r="F212" s="171" t="s">
        <v>1412</v>
      </c>
      <c r="G212" s="171" t="str">
        <f t="shared" si="41"/>
        <v>INDICATOR 4.3.6</v>
      </c>
      <c r="H212" s="171" t="str">
        <f t="shared" si="42"/>
        <v>4.3.6</v>
      </c>
      <c r="I212" s="171" t="str">
        <f t="shared" si="44"/>
        <v>Output 4.3</v>
      </c>
      <c r="J212" s="171" t="str">
        <f>CONCATENATE("DD",IndicNumbering[[#This Row],[Column3]])</f>
        <v>DD4.3.6</v>
      </c>
    </row>
    <row r="213" spans="6:10">
      <c r="F213" s="171" t="s">
        <v>340</v>
      </c>
      <c r="G213" s="171" t="str">
        <f t="shared" si="41"/>
        <v>INDICATOR 4.4.1</v>
      </c>
      <c r="H213" s="171" t="str">
        <f t="shared" si="42"/>
        <v>4.4.1</v>
      </c>
      <c r="I213" s="171" t="str">
        <f t="shared" si="44"/>
        <v>Output 4.4</v>
      </c>
      <c r="J213" s="171" t="str">
        <f>CONCATENATE("DD",IndicNumbering[[#This Row],[Column3]])</f>
        <v>DD4.4.1</v>
      </c>
    </row>
    <row r="214" spans="6:10">
      <c r="F214" s="171" t="s">
        <v>346</v>
      </c>
      <c r="G214" s="171" t="str">
        <f t="shared" si="41"/>
        <v>INDICATOR 4.4.2</v>
      </c>
      <c r="H214" s="171" t="str">
        <f t="shared" si="42"/>
        <v>4.4.2</v>
      </c>
      <c r="I214" s="171" t="str">
        <f t="shared" si="44"/>
        <v>Output 4.4</v>
      </c>
      <c r="J214" s="171" t="str">
        <f>CONCATENATE("DD",IndicNumbering[[#This Row],[Column3]])</f>
        <v>DD4.4.2</v>
      </c>
    </row>
    <row r="215" spans="6:10">
      <c r="F215" s="171" t="s">
        <v>352</v>
      </c>
      <c r="G215" s="171" t="str">
        <f t="shared" si="41"/>
        <v>INDICATOR 4.4.3</v>
      </c>
      <c r="H215" s="171" t="str">
        <f t="shared" si="42"/>
        <v>4.4.3</v>
      </c>
      <c r="I215" s="171" t="str">
        <f t="shared" si="44"/>
        <v>Output 4.4</v>
      </c>
      <c r="J215" s="171" t="str">
        <f>CONCATENATE("DD",IndicNumbering[[#This Row],[Column3]])</f>
        <v>DD4.4.3</v>
      </c>
    </row>
    <row r="216" spans="6:10">
      <c r="F216" s="171" t="s">
        <v>282</v>
      </c>
      <c r="G216" s="171" t="str">
        <f t="shared" si="41"/>
        <v>INDICATOR 4.4.4</v>
      </c>
      <c r="H216" s="171" t="str">
        <f t="shared" si="42"/>
        <v>4.4.4</v>
      </c>
      <c r="I216" s="171" t="str">
        <f t="shared" si="44"/>
        <v>Output 4.4</v>
      </c>
      <c r="J216" s="171" t="str">
        <f>CONCATENATE("DD",IndicNumbering[[#This Row],[Column3]])</f>
        <v>DD4.4.4</v>
      </c>
    </row>
    <row r="217" spans="6:10">
      <c r="F217" s="171" t="s">
        <v>1413</v>
      </c>
      <c r="G217" s="171" t="str">
        <f t="shared" si="41"/>
        <v>INDICATOR 4.4.5</v>
      </c>
      <c r="H217" s="171" t="str">
        <f t="shared" si="42"/>
        <v>4.4.5</v>
      </c>
      <c r="I217" s="171" t="str">
        <f t="shared" si="44"/>
        <v>Output 4.4</v>
      </c>
      <c r="J217" s="171" t="str">
        <f>CONCATENATE("DD",IndicNumbering[[#This Row],[Column3]])</f>
        <v>DD4.4.5</v>
      </c>
    </row>
    <row r="218" spans="6:10">
      <c r="F218" s="171" t="s">
        <v>1414</v>
      </c>
      <c r="G218" s="171" t="str">
        <f t="shared" si="41"/>
        <v>INDICATOR 4.4.6</v>
      </c>
      <c r="H218" s="171" t="str">
        <f t="shared" si="42"/>
        <v>4.4.6</v>
      </c>
      <c r="I218" s="171" t="str">
        <f t="shared" si="44"/>
        <v>Output 4.4</v>
      </c>
      <c r="J218" s="171" t="str">
        <f>CONCATENATE("DD",IndicNumbering[[#This Row],[Column3]])</f>
        <v>DD4.4.6</v>
      </c>
    </row>
    <row r="219" spans="6:10">
      <c r="F219" s="171" t="s">
        <v>341</v>
      </c>
      <c r="G219" s="171" t="str">
        <f t="shared" si="41"/>
        <v>INDICATOR 4.5.1</v>
      </c>
      <c r="H219" s="171" t="str">
        <f t="shared" si="42"/>
        <v>4.5.1</v>
      </c>
      <c r="I219" s="171" t="str">
        <f t="shared" si="44"/>
        <v>Output 4.5</v>
      </c>
      <c r="J219" s="171" t="str">
        <f>CONCATENATE("DD",IndicNumbering[[#This Row],[Column3]])</f>
        <v>DD4.5.1</v>
      </c>
    </row>
    <row r="220" spans="6:10">
      <c r="F220" s="171" t="s">
        <v>347</v>
      </c>
      <c r="G220" s="171" t="str">
        <f t="shared" si="41"/>
        <v>INDICATOR 4.5.2</v>
      </c>
      <c r="H220" s="171" t="str">
        <f t="shared" si="42"/>
        <v>4.5.2</v>
      </c>
      <c r="I220" s="171" t="str">
        <f t="shared" si="44"/>
        <v>Output 4.5</v>
      </c>
      <c r="J220" s="171" t="str">
        <f>CONCATENATE("DD",IndicNumbering[[#This Row],[Column3]])</f>
        <v>DD4.5.2</v>
      </c>
    </row>
    <row r="221" spans="6:10">
      <c r="F221" s="171" t="s">
        <v>353</v>
      </c>
      <c r="G221" s="171" t="str">
        <f t="shared" si="41"/>
        <v>INDICATOR 4.5.3</v>
      </c>
      <c r="H221" s="171" t="str">
        <f t="shared" si="42"/>
        <v>4.5.3</v>
      </c>
      <c r="I221" s="171" t="str">
        <f t="shared" si="44"/>
        <v>Output 4.5</v>
      </c>
      <c r="J221" s="171" t="str">
        <f>CONCATENATE("DD",IndicNumbering[[#This Row],[Column3]])</f>
        <v>DD4.5.3</v>
      </c>
    </row>
    <row r="222" spans="6:10">
      <c r="F222" s="171" t="s">
        <v>299</v>
      </c>
      <c r="G222" s="171" t="str">
        <f t="shared" si="41"/>
        <v>INDICATOR 4.5.4</v>
      </c>
      <c r="H222" s="171" t="str">
        <f t="shared" si="42"/>
        <v>4.5.4</v>
      </c>
      <c r="I222" s="171" t="str">
        <f t="shared" si="44"/>
        <v>Output 4.5</v>
      </c>
      <c r="J222" s="171" t="str">
        <f>CONCATENATE("DD",IndicNumbering[[#This Row],[Column3]])</f>
        <v>DD4.5.4</v>
      </c>
    </row>
    <row r="223" spans="6:10">
      <c r="F223" s="171" t="s">
        <v>1415</v>
      </c>
      <c r="G223" s="171" t="str">
        <f t="shared" si="41"/>
        <v>INDICATOR 4.5.5</v>
      </c>
      <c r="H223" s="171" t="str">
        <f t="shared" si="42"/>
        <v>4.5.5</v>
      </c>
      <c r="I223" s="171" t="str">
        <f t="shared" si="44"/>
        <v>Output 4.5</v>
      </c>
      <c r="J223" s="171" t="str">
        <f>CONCATENATE("DD",IndicNumbering[[#This Row],[Column3]])</f>
        <v>DD4.5.5</v>
      </c>
    </row>
    <row r="224" spans="6:10">
      <c r="F224" s="171" t="s">
        <v>1416</v>
      </c>
      <c r="G224" s="171" t="str">
        <f t="shared" si="41"/>
        <v>INDICATOR 4.5.6</v>
      </c>
      <c r="H224" s="171" t="str">
        <f t="shared" si="42"/>
        <v>4.5.6</v>
      </c>
      <c r="I224" s="171" t="str">
        <f t="shared" si="44"/>
        <v>Output 4.5</v>
      </c>
      <c r="J224" s="171" t="str">
        <f>CONCATENATE("DD",IndicNumbering[[#This Row],[Column3]])</f>
        <v>DD4.5.6</v>
      </c>
    </row>
    <row r="225" spans="6:10">
      <c r="F225" s="171" t="s">
        <v>342</v>
      </c>
      <c r="G225" s="171" t="str">
        <f t="shared" si="41"/>
        <v>INDICATOR 4.6.1</v>
      </c>
      <c r="H225" s="171" t="str">
        <f t="shared" si="42"/>
        <v>4.6.1</v>
      </c>
      <c r="I225" s="171" t="str">
        <f t="shared" si="44"/>
        <v>Output 4.6</v>
      </c>
      <c r="J225" s="171" t="str">
        <f>CONCATENATE("DD",IndicNumbering[[#This Row],[Column3]])</f>
        <v>DD4.6.1</v>
      </c>
    </row>
    <row r="226" spans="6:10">
      <c r="F226" s="171" t="s">
        <v>348</v>
      </c>
      <c r="G226" s="171" t="str">
        <f t="shared" si="41"/>
        <v>INDICATOR 4.6.2</v>
      </c>
      <c r="H226" s="171" t="str">
        <f t="shared" si="42"/>
        <v>4.6.2</v>
      </c>
      <c r="I226" s="171" t="str">
        <f t="shared" si="44"/>
        <v>Output 4.6</v>
      </c>
      <c r="J226" s="171" t="str">
        <f>CONCATENATE("DD",IndicNumbering[[#This Row],[Column3]])</f>
        <v>DD4.6.2</v>
      </c>
    </row>
    <row r="227" spans="6:10">
      <c r="F227" s="171" t="s">
        <v>354</v>
      </c>
      <c r="G227" s="171" t="str">
        <f t="shared" si="41"/>
        <v>INDICATOR 4.6.3</v>
      </c>
      <c r="H227" s="171" t="str">
        <f t="shared" si="42"/>
        <v>4.6.3</v>
      </c>
      <c r="I227" s="171" t="str">
        <f t="shared" si="44"/>
        <v>Output 4.6</v>
      </c>
      <c r="J227" s="171" t="str">
        <f>CONCATENATE("DD",IndicNumbering[[#This Row],[Column3]])</f>
        <v>DD4.6.3</v>
      </c>
    </row>
    <row r="228" spans="6:10">
      <c r="F228" s="171" t="s">
        <v>304</v>
      </c>
      <c r="G228" s="171" t="str">
        <f t="shared" si="41"/>
        <v>INDICATOR 4.6.4</v>
      </c>
      <c r="H228" s="171" t="str">
        <f t="shared" si="42"/>
        <v>4.6.4</v>
      </c>
      <c r="I228" s="171" t="str">
        <f t="shared" si="44"/>
        <v>Output 4.6</v>
      </c>
      <c r="J228" s="171" t="str">
        <f>CONCATENATE("DD",IndicNumbering[[#This Row],[Column3]])</f>
        <v>DD4.6.4</v>
      </c>
    </row>
    <row r="229" spans="6:10">
      <c r="F229" s="171" t="s">
        <v>1417</v>
      </c>
      <c r="G229" s="171" t="str">
        <f t="shared" si="41"/>
        <v>INDICATOR 4.6.5</v>
      </c>
      <c r="H229" s="171" t="str">
        <f t="shared" si="42"/>
        <v>4.6.5</v>
      </c>
      <c r="I229" s="171" t="str">
        <f t="shared" si="44"/>
        <v>Output 4.6</v>
      </c>
      <c r="J229" s="171" t="str">
        <f>CONCATENATE("DD",IndicNumbering[[#This Row],[Column3]])</f>
        <v>DD4.6.5</v>
      </c>
    </row>
    <row r="230" spans="6:10">
      <c r="F230" s="171" t="s">
        <v>1418</v>
      </c>
      <c r="G230" s="171" t="str">
        <f t="shared" si="41"/>
        <v>INDICATOR 4.6.6</v>
      </c>
      <c r="H230" s="171" t="str">
        <f t="shared" si="42"/>
        <v>4.6.6</v>
      </c>
      <c r="I230" s="171" t="str">
        <f t="shared" si="44"/>
        <v>Output 4.6</v>
      </c>
      <c r="J230" s="171" t="str">
        <f>CONCATENATE("DD",IndicNumbering[[#This Row],[Column3]])</f>
        <v>DD4.6.6</v>
      </c>
    </row>
    <row r="231" spans="6:10">
      <c r="F231" s="171" t="s">
        <v>1039</v>
      </c>
      <c r="G231" s="171" t="str">
        <f t="shared" si="41"/>
        <v>INDICATOR 4.7.1</v>
      </c>
      <c r="H231" s="171" t="str">
        <f t="shared" si="42"/>
        <v>4.7.1</v>
      </c>
      <c r="I231" s="171" t="str">
        <f t="shared" si="44"/>
        <v>Output 4.7</v>
      </c>
      <c r="J231" s="171" t="str">
        <f>CONCATENATE("DD",IndicNumbering[[#This Row],[Column3]])</f>
        <v>DD4.7.1</v>
      </c>
    </row>
    <row r="232" spans="6:10">
      <c r="F232" s="171" t="s">
        <v>1040</v>
      </c>
      <c r="G232" s="171" t="str">
        <f t="shared" si="41"/>
        <v>INDICATOR 4.7.2</v>
      </c>
      <c r="H232" s="171" t="str">
        <f t="shared" si="42"/>
        <v>4.7.2</v>
      </c>
      <c r="I232" s="171" t="str">
        <f t="shared" si="44"/>
        <v>Output 4.7</v>
      </c>
      <c r="J232" s="171" t="str">
        <f>CONCATENATE("DD",IndicNumbering[[#This Row],[Column3]])</f>
        <v>DD4.7.2</v>
      </c>
    </row>
    <row r="233" spans="6:10">
      <c r="F233" s="171" t="s">
        <v>1041</v>
      </c>
      <c r="G233" s="171" t="str">
        <f t="shared" si="41"/>
        <v>INDICATOR 4.7.3</v>
      </c>
      <c r="H233" s="171" t="str">
        <f t="shared" si="42"/>
        <v>4.7.3</v>
      </c>
      <c r="I233" s="171" t="str">
        <f t="shared" si="44"/>
        <v>Output 4.7</v>
      </c>
      <c r="J233" s="171" t="str">
        <f>CONCATENATE("DD",IndicNumbering[[#This Row],[Column3]])</f>
        <v>DD4.7.3</v>
      </c>
    </row>
    <row r="234" spans="6:10">
      <c r="F234" s="171" t="s">
        <v>1042</v>
      </c>
      <c r="G234" s="171" t="str">
        <f t="shared" si="41"/>
        <v>INDICATOR 4.7.4</v>
      </c>
      <c r="H234" s="171" t="str">
        <f t="shared" si="42"/>
        <v>4.7.4</v>
      </c>
      <c r="I234" s="171" t="str">
        <f t="shared" si="44"/>
        <v>Output 4.7</v>
      </c>
      <c r="J234" s="171" t="str">
        <f>CONCATENATE("DD",IndicNumbering[[#This Row],[Column3]])</f>
        <v>DD4.7.4</v>
      </c>
    </row>
    <row r="235" spans="6:10">
      <c r="F235" s="171" t="s">
        <v>1419</v>
      </c>
      <c r="G235" s="171" t="str">
        <f t="shared" si="41"/>
        <v>INDICATOR 4.7.5</v>
      </c>
      <c r="H235" s="171" t="str">
        <f t="shared" si="42"/>
        <v>4.7.5</v>
      </c>
      <c r="I235" s="171" t="str">
        <f t="shared" si="44"/>
        <v>Output 4.7</v>
      </c>
      <c r="J235" s="171" t="str">
        <f>CONCATENATE("DD",IndicNumbering[[#This Row],[Column3]])</f>
        <v>DD4.7.5</v>
      </c>
    </row>
    <row r="236" spans="6:10">
      <c r="F236" s="171" t="s">
        <v>1420</v>
      </c>
      <c r="G236" s="171" t="str">
        <f t="shared" si="41"/>
        <v>INDICATOR 4.7.6</v>
      </c>
      <c r="H236" s="171" t="str">
        <f t="shared" si="42"/>
        <v>4.7.6</v>
      </c>
      <c r="I236" s="171" t="str">
        <f t="shared" si="44"/>
        <v>Output 4.7</v>
      </c>
      <c r="J236" s="171" t="str">
        <f>CONCATENATE("DD",IndicNumbering[[#This Row],[Column3]])</f>
        <v>DD4.7.6</v>
      </c>
    </row>
    <row r="237" spans="6:10">
      <c r="F237" s="171" t="s">
        <v>1043</v>
      </c>
      <c r="G237" s="171" t="str">
        <f t="shared" si="41"/>
        <v>INDICATOR 4.8.1</v>
      </c>
      <c r="H237" s="171" t="str">
        <f t="shared" si="42"/>
        <v>4.8.1</v>
      </c>
      <c r="I237" s="171" t="str">
        <f t="shared" si="44"/>
        <v>Output 4.8</v>
      </c>
      <c r="J237" s="171" t="str">
        <f>CONCATENATE("DD",IndicNumbering[[#This Row],[Column3]])</f>
        <v>DD4.8.1</v>
      </c>
    </row>
    <row r="238" spans="6:10">
      <c r="F238" s="171" t="s">
        <v>1044</v>
      </c>
      <c r="G238" s="171" t="str">
        <f t="shared" si="41"/>
        <v>INDICATOR 4.8.2</v>
      </c>
      <c r="H238" s="171" t="str">
        <f t="shared" si="42"/>
        <v>4.8.2</v>
      </c>
      <c r="I238" s="171" t="str">
        <f t="shared" si="44"/>
        <v>Output 4.8</v>
      </c>
      <c r="J238" s="171" t="str">
        <f>CONCATENATE("DD",IndicNumbering[[#This Row],[Column3]])</f>
        <v>DD4.8.2</v>
      </c>
    </row>
    <row r="239" spans="6:10">
      <c r="F239" s="171" t="s">
        <v>1045</v>
      </c>
      <c r="G239" s="171" t="str">
        <f t="shared" si="41"/>
        <v>INDICATOR 4.8.3</v>
      </c>
      <c r="H239" s="171" t="str">
        <f t="shared" si="42"/>
        <v>4.8.3</v>
      </c>
      <c r="I239" s="171" t="str">
        <f t="shared" si="44"/>
        <v>Output 4.8</v>
      </c>
      <c r="J239" s="171" t="str">
        <f>CONCATENATE("DD",IndicNumbering[[#This Row],[Column3]])</f>
        <v>DD4.8.3</v>
      </c>
    </row>
    <row r="240" spans="6:10">
      <c r="F240" s="171" t="s">
        <v>1046</v>
      </c>
      <c r="G240" s="171" t="str">
        <f t="shared" si="41"/>
        <v>INDICATOR 4.8.4</v>
      </c>
      <c r="H240" s="171" t="str">
        <f t="shared" si="42"/>
        <v>4.8.4</v>
      </c>
      <c r="I240" s="171" t="str">
        <f t="shared" si="44"/>
        <v>Output 4.8</v>
      </c>
      <c r="J240" s="171" t="str">
        <f>CONCATENATE("DD",IndicNumbering[[#This Row],[Column3]])</f>
        <v>DD4.8.4</v>
      </c>
    </row>
    <row r="241" spans="6:10">
      <c r="F241" s="171" t="s">
        <v>1421</v>
      </c>
      <c r="G241" s="171" t="str">
        <f t="shared" si="41"/>
        <v>INDICATOR 4.8.5</v>
      </c>
      <c r="H241" s="171" t="str">
        <f t="shared" si="42"/>
        <v>4.8.5</v>
      </c>
      <c r="I241" s="171" t="str">
        <f t="shared" si="44"/>
        <v>Output 4.8</v>
      </c>
      <c r="J241" s="171" t="str">
        <f>CONCATENATE("DD",IndicNumbering[[#This Row],[Column3]])</f>
        <v>DD4.8.5</v>
      </c>
    </row>
    <row r="242" spans="6:10">
      <c r="F242" s="171" t="s">
        <v>1422</v>
      </c>
      <c r="G242" s="171" t="str">
        <f t="shared" si="41"/>
        <v>INDICATOR 4.8.6</v>
      </c>
      <c r="H242" s="171" t="str">
        <f t="shared" si="42"/>
        <v>4.8.6</v>
      </c>
      <c r="I242" s="171" t="str">
        <f t="shared" si="44"/>
        <v>Output 4.8</v>
      </c>
      <c r="J242" s="171" t="str">
        <f>CONCATENATE("DD",IndicNumbering[[#This Row],[Column3]])</f>
        <v>DD4.8.6</v>
      </c>
    </row>
    <row r="243" spans="6:10">
      <c r="F243" s="171" t="s">
        <v>1047</v>
      </c>
      <c r="G243" s="171" t="str">
        <f t="shared" si="41"/>
        <v>INDICATOR 4.9.1</v>
      </c>
      <c r="H243" s="171" t="str">
        <f t="shared" si="42"/>
        <v>4.9.1</v>
      </c>
      <c r="I243" s="171" t="str">
        <f t="shared" si="44"/>
        <v>Output 4.9</v>
      </c>
      <c r="J243" s="171" t="str">
        <f>CONCATENATE("DD",IndicNumbering[[#This Row],[Column3]])</f>
        <v>DD4.9.1</v>
      </c>
    </row>
    <row r="244" spans="6:10">
      <c r="F244" s="171" t="s">
        <v>1048</v>
      </c>
      <c r="G244" s="171" t="str">
        <f t="shared" si="41"/>
        <v>INDICATOR 4.9.2</v>
      </c>
      <c r="H244" s="171" t="str">
        <f t="shared" si="42"/>
        <v>4.9.2</v>
      </c>
      <c r="I244" s="171" t="str">
        <f t="shared" si="44"/>
        <v>Output 4.9</v>
      </c>
      <c r="J244" s="171" t="str">
        <f>CONCATENATE("DD",IndicNumbering[[#This Row],[Column3]])</f>
        <v>DD4.9.2</v>
      </c>
    </row>
    <row r="245" spans="6:10">
      <c r="F245" s="171" t="s">
        <v>1049</v>
      </c>
      <c r="G245" s="171" t="str">
        <f t="shared" si="41"/>
        <v>INDICATOR 4.9.3</v>
      </c>
      <c r="H245" s="171" t="str">
        <f t="shared" si="42"/>
        <v>4.9.3</v>
      </c>
      <c r="I245" s="171" t="str">
        <f t="shared" si="44"/>
        <v>Output 4.9</v>
      </c>
      <c r="J245" s="171" t="str">
        <f>CONCATENATE("DD",IndicNumbering[[#This Row],[Column3]])</f>
        <v>DD4.9.3</v>
      </c>
    </row>
    <row r="246" spans="6:10">
      <c r="F246" s="171" t="s">
        <v>1050</v>
      </c>
      <c r="G246" s="171" t="str">
        <f t="shared" si="41"/>
        <v>INDICATOR 4.9.4</v>
      </c>
      <c r="H246" s="171" t="str">
        <f t="shared" si="42"/>
        <v>4.9.4</v>
      </c>
      <c r="I246" s="171" t="str">
        <f t="shared" si="44"/>
        <v>Output 4.9</v>
      </c>
      <c r="J246" s="171" t="str">
        <f>CONCATENATE("DD",IndicNumbering[[#This Row],[Column3]])</f>
        <v>DD4.9.4</v>
      </c>
    </row>
    <row r="247" spans="6:10">
      <c r="F247" s="171" t="s">
        <v>1423</v>
      </c>
      <c r="G247" s="171" t="str">
        <f t="shared" si="41"/>
        <v>INDICATOR 4.9.5</v>
      </c>
      <c r="H247" s="171" t="str">
        <f t="shared" si="42"/>
        <v>4.9.5</v>
      </c>
      <c r="I247" s="171" t="str">
        <f t="shared" si="44"/>
        <v>Output 4.9</v>
      </c>
      <c r="J247" s="171" t="str">
        <f>CONCATENATE("DD",IndicNumbering[[#This Row],[Column3]])</f>
        <v>DD4.9.5</v>
      </c>
    </row>
    <row r="248" spans="6:10">
      <c r="F248" s="171" t="s">
        <v>1424</v>
      </c>
      <c r="G248" s="171" t="str">
        <f t="shared" si="41"/>
        <v>INDICATOR 4.9.6</v>
      </c>
      <c r="H248" s="171" t="str">
        <f t="shared" si="42"/>
        <v>4.9.6</v>
      </c>
      <c r="I248" s="171" t="str">
        <f t="shared" si="44"/>
        <v>Output 4.9</v>
      </c>
      <c r="J248" s="171" t="str">
        <f>CONCATENATE("DD",IndicNumbering[[#This Row],[Column3]])</f>
        <v>DD4.9.6</v>
      </c>
    </row>
    <row r="249" spans="6:10">
      <c r="F249" s="171" t="s">
        <v>274</v>
      </c>
      <c r="G249" s="171" t="str">
        <f t="shared" ref="G249:G309" si="48">UPPER(F249)</f>
        <v>INDICATOR 5.1</v>
      </c>
      <c r="H249" s="171" t="str">
        <f t="shared" ref="H249:H309" si="49">RIGHT(F249, LEN(F249)-10)</f>
        <v>5.1</v>
      </c>
      <c r="I249" s="171" t="str">
        <f t="shared" ref="I249:I255" si="50">CONCATENATE("Outcome ",LEFT(H249, LEN(H249)-2))</f>
        <v>Outcome 5</v>
      </c>
      <c r="J249" s="171" t="str">
        <f>CONCATENATE("E",IndicNumbering[[#This Row],[Column3]])</f>
        <v>E5.1</v>
      </c>
    </row>
    <row r="250" spans="6:10">
      <c r="F250" s="171" t="s">
        <v>275</v>
      </c>
      <c r="G250" s="171" t="str">
        <f t="shared" si="48"/>
        <v>INDICATOR 5.2</v>
      </c>
      <c r="H250" s="171" t="str">
        <f t="shared" si="49"/>
        <v>5.2</v>
      </c>
      <c r="I250" s="171" t="str">
        <f t="shared" si="50"/>
        <v>Outcome 5</v>
      </c>
      <c r="J250" s="171" t="str">
        <f>CONCATENATE("E",IndicNumbering[[#This Row],[Column3]])</f>
        <v>E5.2</v>
      </c>
    </row>
    <row r="251" spans="6:10">
      <c r="F251" s="171" t="s">
        <v>276</v>
      </c>
      <c r="G251" s="171" t="str">
        <f t="shared" si="48"/>
        <v>INDICATOR 5.3</v>
      </c>
      <c r="H251" s="171" t="str">
        <f t="shared" si="49"/>
        <v>5.3</v>
      </c>
      <c r="I251" s="171" t="str">
        <f t="shared" si="50"/>
        <v>Outcome 5</v>
      </c>
      <c r="J251" s="171" t="str">
        <f>CONCATENATE("E",IndicNumbering[[#This Row],[Column3]])</f>
        <v>E5.3</v>
      </c>
    </row>
    <row r="252" spans="6:10">
      <c r="F252" s="171" t="s">
        <v>277</v>
      </c>
      <c r="G252" s="171" t="str">
        <f t="shared" si="48"/>
        <v>INDICATOR 5.4</v>
      </c>
      <c r="H252" s="171" t="str">
        <f t="shared" si="49"/>
        <v>5.4</v>
      </c>
      <c r="I252" s="171" t="str">
        <f t="shared" si="50"/>
        <v>Outcome 5</v>
      </c>
      <c r="J252" s="171" t="str">
        <f>CONCATENATE("E",IndicNumbering[[#This Row],[Column3]])</f>
        <v>E5.4</v>
      </c>
    </row>
    <row r="253" spans="6:10">
      <c r="F253" s="171" t="s">
        <v>278</v>
      </c>
      <c r="G253" s="171" t="str">
        <f t="shared" si="48"/>
        <v>INDICATOR 5.5</v>
      </c>
      <c r="H253" s="171" t="str">
        <f t="shared" si="49"/>
        <v>5.5</v>
      </c>
      <c r="I253" s="171" t="str">
        <f t="shared" si="50"/>
        <v>Outcome 5</v>
      </c>
      <c r="J253" s="171" t="str">
        <f>CONCATENATE("E",IndicNumbering[[#This Row],[Column3]])</f>
        <v>E5.5</v>
      </c>
    </row>
    <row r="254" spans="6:10">
      <c r="F254" s="171" t="s">
        <v>279</v>
      </c>
      <c r="G254" s="171" t="str">
        <f t="shared" si="48"/>
        <v>INDICATOR 5.6</v>
      </c>
      <c r="H254" s="171" t="str">
        <f t="shared" si="49"/>
        <v>5.6</v>
      </c>
      <c r="I254" s="171" t="str">
        <f t="shared" si="50"/>
        <v>Outcome 5</v>
      </c>
      <c r="J254" s="171" t="str">
        <f>CONCATENATE("E",IndicNumbering[[#This Row],[Column3]])</f>
        <v>E5.6</v>
      </c>
    </row>
    <row r="255" spans="6:10">
      <c r="F255" s="171" t="s">
        <v>1425</v>
      </c>
      <c r="G255" s="171" t="str">
        <f t="shared" si="48"/>
        <v>INDICATOR 5.7</v>
      </c>
      <c r="H255" s="171" t="str">
        <f t="shared" si="49"/>
        <v>5.7</v>
      </c>
      <c r="I255" s="171" t="str">
        <f t="shared" si="50"/>
        <v>Outcome 5</v>
      </c>
      <c r="J255" s="171" t="str">
        <f>CONCATENATE("E",IndicNumbering[[#This Row],[Column3]])</f>
        <v>E5.7</v>
      </c>
    </row>
    <row r="256" spans="6:10">
      <c r="F256" s="171" t="s">
        <v>357</v>
      </c>
      <c r="G256" s="171" t="str">
        <f t="shared" si="48"/>
        <v>INDICATOR 5.1.1</v>
      </c>
      <c r="H256" s="171" t="str">
        <f t="shared" si="49"/>
        <v>5.1.1</v>
      </c>
      <c r="I256" s="171" t="str">
        <f t="shared" ref="I256:I309" si="51">CONCATENATE("Output ",LEFT(H256, LEN(H256)-2))</f>
        <v>Output 5.1</v>
      </c>
      <c r="J256" s="171" t="str">
        <f>CONCATENATE("EE",IndicNumbering[[#This Row],[Column3]])</f>
        <v>EE5.1.1</v>
      </c>
    </row>
    <row r="257" spans="6:10">
      <c r="F257" s="171" t="s">
        <v>363</v>
      </c>
      <c r="G257" s="171" t="str">
        <f t="shared" si="48"/>
        <v>INDICATOR 5.1.2</v>
      </c>
      <c r="H257" s="171" t="str">
        <f t="shared" si="49"/>
        <v>5.1.2</v>
      </c>
      <c r="I257" s="171" t="str">
        <f t="shared" si="51"/>
        <v>Output 5.1</v>
      </c>
      <c r="J257" s="171" t="str">
        <f>CONCATENATE("EE",IndicNumbering[[#This Row],[Column3]])</f>
        <v>EE5.1.2</v>
      </c>
    </row>
    <row r="258" spans="6:10">
      <c r="F258" s="171" t="s">
        <v>369</v>
      </c>
      <c r="G258" s="171" t="str">
        <f t="shared" si="48"/>
        <v>INDICATOR 5.1.3</v>
      </c>
      <c r="H258" s="171" t="str">
        <f t="shared" si="49"/>
        <v>5.1.3</v>
      </c>
      <c r="I258" s="171" t="str">
        <f t="shared" si="51"/>
        <v>Output 5.1</v>
      </c>
      <c r="J258" s="171" t="str">
        <f>CONCATENATE("EE",IndicNumbering[[#This Row],[Column3]])</f>
        <v>EE5.1.3</v>
      </c>
    </row>
    <row r="259" spans="6:10">
      <c r="F259" s="171" t="s">
        <v>375</v>
      </c>
      <c r="G259" s="171" t="str">
        <f t="shared" si="48"/>
        <v>INDICATOR 5.1.4</v>
      </c>
      <c r="H259" s="171" t="str">
        <f t="shared" si="49"/>
        <v>5.1.4</v>
      </c>
      <c r="I259" s="171" t="str">
        <f t="shared" si="51"/>
        <v>Output 5.1</v>
      </c>
      <c r="J259" s="171" t="str">
        <f>CONCATENATE("EE",IndicNumbering[[#This Row],[Column3]])</f>
        <v>EE5.1.4</v>
      </c>
    </row>
    <row r="260" spans="6:10">
      <c r="F260" s="171" t="s">
        <v>1426</v>
      </c>
      <c r="G260" s="171" t="str">
        <f t="shared" si="48"/>
        <v>INDICATOR 5.1.5</v>
      </c>
      <c r="H260" s="171" t="str">
        <f t="shared" si="49"/>
        <v>5.1.5</v>
      </c>
      <c r="I260" s="171" t="str">
        <f t="shared" si="51"/>
        <v>Output 5.1</v>
      </c>
      <c r="J260" s="171" t="str">
        <f>CONCATENATE("EE",IndicNumbering[[#This Row],[Column3]])</f>
        <v>EE5.1.5</v>
      </c>
    </row>
    <row r="261" spans="6:10">
      <c r="F261" s="171" t="s">
        <v>1427</v>
      </c>
      <c r="G261" s="171" t="str">
        <f t="shared" si="48"/>
        <v>INDICATOR 5.1.6</v>
      </c>
      <c r="H261" s="171" t="str">
        <f t="shared" si="49"/>
        <v>5.1.6</v>
      </c>
      <c r="I261" s="171" t="str">
        <f t="shared" si="51"/>
        <v>Output 5.1</v>
      </c>
      <c r="J261" s="171" t="str">
        <f>CONCATENATE("EE",IndicNumbering[[#This Row],[Column3]])</f>
        <v>EE5.1.6</v>
      </c>
    </row>
    <row r="262" spans="6:10">
      <c r="F262" s="171" t="s">
        <v>358</v>
      </c>
      <c r="G262" s="171" t="str">
        <f t="shared" si="48"/>
        <v>INDICATOR 5.2.1</v>
      </c>
      <c r="H262" s="171" t="str">
        <f t="shared" si="49"/>
        <v>5.2.1</v>
      </c>
      <c r="I262" s="171" t="str">
        <f t="shared" si="51"/>
        <v>Output 5.2</v>
      </c>
      <c r="J262" s="171" t="str">
        <f>CONCATENATE("EE",IndicNumbering[[#This Row],[Column3]])</f>
        <v>EE5.2.1</v>
      </c>
    </row>
    <row r="263" spans="6:10">
      <c r="F263" s="171" t="s">
        <v>364</v>
      </c>
      <c r="G263" s="171" t="str">
        <f t="shared" si="48"/>
        <v>INDICATOR 5.2.2</v>
      </c>
      <c r="H263" s="171" t="str">
        <f t="shared" si="49"/>
        <v>5.2.2</v>
      </c>
      <c r="I263" s="171" t="str">
        <f t="shared" si="51"/>
        <v>Output 5.2</v>
      </c>
      <c r="J263" s="171" t="str">
        <f>CONCATENATE("EE",IndicNumbering[[#This Row],[Column3]])</f>
        <v>EE5.2.2</v>
      </c>
    </row>
    <row r="264" spans="6:10">
      <c r="F264" s="171" t="s">
        <v>370</v>
      </c>
      <c r="G264" s="171" t="str">
        <f t="shared" si="48"/>
        <v>INDICATOR 5.2.3</v>
      </c>
      <c r="H264" s="171" t="str">
        <f t="shared" si="49"/>
        <v>5.2.3</v>
      </c>
      <c r="I264" s="171" t="str">
        <f t="shared" si="51"/>
        <v>Output 5.2</v>
      </c>
      <c r="J264" s="171" t="str">
        <f>CONCATENATE("EE",IndicNumbering[[#This Row],[Column3]])</f>
        <v>EE5.2.3</v>
      </c>
    </row>
    <row r="265" spans="6:10">
      <c r="F265" s="171" t="s">
        <v>376</v>
      </c>
      <c r="G265" s="171" t="str">
        <f t="shared" si="48"/>
        <v>INDICATOR 5.2.4</v>
      </c>
      <c r="H265" s="171" t="str">
        <f t="shared" si="49"/>
        <v>5.2.4</v>
      </c>
      <c r="I265" s="171" t="str">
        <f t="shared" si="51"/>
        <v>Output 5.2</v>
      </c>
      <c r="J265" s="171" t="str">
        <f>CONCATENATE("EE",IndicNumbering[[#This Row],[Column3]])</f>
        <v>EE5.2.4</v>
      </c>
    </row>
    <row r="266" spans="6:10">
      <c r="F266" s="171" t="s">
        <v>1428</v>
      </c>
      <c r="G266" s="171" t="str">
        <f t="shared" si="48"/>
        <v>INDICATOR 5.2.5</v>
      </c>
      <c r="H266" s="171" t="str">
        <f t="shared" si="49"/>
        <v>5.2.5</v>
      </c>
      <c r="I266" s="171" t="str">
        <f t="shared" si="51"/>
        <v>Output 5.2</v>
      </c>
      <c r="J266" s="171" t="str">
        <f>CONCATENATE("EE",IndicNumbering[[#This Row],[Column3]])</f>
        <v>EE5.2.5</v>
      </c>
    </row>
    <row r="267" spans="6:10">
      <c r="F267" s="171" t="s">
        <v>1429</v>
      </c>
      <c r="G267" s="171" t="str">
        <f t="shared" si="48"/>
        <v>INDICATOR 5.2.6</v>
      </c>
      <c r="H267" s="171" t="str">
        <f t="shared" si="49"/>
        <v>5.2.6</v>
      </c>
      <c r="I267" s="171" t="str">
        <f t="shared" si="51"/>
        <v>Output 5.2</v>
      </c>
      <c r="J267" s="171" t="str">
        <f>CONCATENATE("EE",IndicNumbering[[#This Row],[Column3]])</f>
        <v>EE5.2.6</v>
      </c>
    </row>
    <row r="268" spans="6:10">
      <c r="F268" s="171" t="s">
        <v>359</v>
      </c>
      <c r="G268" s="171" t="str">
        <f t="shared" si="48"/>
        <v>INDICATOR 5.3.1</v>
      </c>
      <c r="H268" s="171" t="str">
        <f t="shared" si="49"/>
        <v>5.3.1</v>
      </c>
      <c r="I268" s="171" t="str">
        <f t="shared" si="51"/>
        <v>Output 5.3</v>
      </c>
      <c r="J268" s="171" t="str">
        <f>CONCATENATE("EE",IndicNumbering[[#This Row],[Column3]])</f>
        <v>EE5.3.1</v>
      </c>
    </row>
    <row r="269" spans="6:10">
      <c r="F269" s="171" t="s">
        <v>365</v>
      </c>
      <c r="G269" s="171" t="str">
        <f t="shared" si="48"/>
        <v>INDICATOR 5.3.2</v>
      </c>
      <c r="H269" s="171" t="str">
        <f t="shared" si="49"/>
        <v>5.3.2</v>
      </c>
      <c r="I269" s="171" t="str">
        <f t="shared" si="51"/>
        <v>Output 5.3</v>
      </c>
      <c r="J269" s="171" t="str">
        <f>CONCATENATE("EE",IndicNumbering[[#This Row],[Column3]])</f>
        <v>EE5.3.2</v>
      </c>
    </row>
    <row r="270" spans="6:10">
      <c r="F270" s="171" t="s">
        <v>371</v>
      </c>
      <c r="G270" s="171" t="str">
        <f t="shared" si="48"/>
        <v>INDICATOR 5.3.3</v>
      </c>
      <c r="H270" s="171" t="str">
        <f t="shared" si="49"/>
        <v>5.3.3</v>
      </c>
      <c r="I270" s="171" t="str">
        <f t="shared" si="51"/>
        <v>Output 5.3</v>
      </c>
      <c r="J270" s="171" t="str">
        <f>CONCATENATE("EE",IndicNumbering[[#This Row],[Column3]])</f>
        <v>EE5.3.3</v>
      </c>
    </row>
    <row r="271" spans="6:10">
      <c r="F271" s="171" t="s">
        <v>377</v>
      </c>
      <c r="G271" s="171" t="str">
        <f t="shared" si="48"/>
        <v>INDICATOR 5.3.4</v>
      </c>
      <c r="H271" s="171" t="str">
        <f t="shared" si="49"/>
        <v>5.3.4</v>
      </c>
      <c r="I271" s="171" t="str">
        <f t="shared" si="51"/>
        <v>Output 5.3</v>
      </c>
      <c r="J271" s="171" t="str">
        <f>CONCATENATE("EE",IndicNumbering[[#This Row],[Column3]])</f>
        <v>EE5.3.4</v>
      </c>
    </row>
    <row r="272" spans="6:10">
      <c r="F272" s="171" t="s">
        <v>1430</v>
      </c>
      <c r="G272" s="171" t="str">
        <f t="shared" si="48"/>
        <v>INDICATOR 5.3.5</v>
      </c>
      <c r="H272" s="171" t="str">
        <f t="shared" si="49"/>
        <v>5.3.5</v>
      </c>
      <c r="I272" s="171" t="str">
        <f t="shared" si="51"/>
        <v>Output 5.3</v>
      </c>
      <c r="J272" s="171" t="str">
        <f>CONCATENATE("EE",IndicNumbering[[#This Row],[Column3]])</f>
        <v>EE5.3.5</v>
      </c>
    </row>
    <row r="273" spans="6:10">
      <c r="F273" s="171" t="s">
        <v>1431</v>
      </c>
      <c r="G273" s="171" t="str">
        <f t="shared" si="48"/>
        <v>INDICATOR 5.3.6</v>
      </c>
      <c r="H273" s="171" t="str">
        <f t="shared" si="49"/>
        <v>5.3.6</v>
      </c>
      <c r="I273" s="171" t="str">
        <f t="shared" si="51"/>
        <v>Output 5.3</v>
      </c>
      <c r="J273" s="171" t="str">
        <f>CONCATENATE("EE",IndicNumbering[[#This Row],[Column3]])</f>
        <v>EE5.3.6</v>
      </c>
    </row>
    <row r="274" spans="6:10">
      <c r="F274" s="171" t="s">
        <v>360</v>
      </c>
      <c r="G274" s="171" t="str">
        <f t="shared" si="48"/>
        <v>INDICATOR 5.4.1</v>
      </c>
      <c r="H274" s="171" t="str">
        <f t="shared" si="49"/>
        <v>5.4.1</v>
      </c>
      <c r="I274" s="171" t="str">
        <f t="shared" si="51"/>
        <v>Output 5.4</v>
      </c>
      <c r="J274" s="171" t="str">
        <f>CONCATENATE("EE",IndicNumbering[[#This Row],[Column3]])</f>
        <v>EE5.4.1</v>
      </c>
    </row>
    <row r="275" spans="6:10">
      <c r="F275" s="171" t="s">
        <v>366</v>
      </c>
      <c r="G275" s="171" t="str">
        <f t="shared" si="48"/>
        <v>INDICATOR 5.4.2</v>
      </c>
      <c r="H275" s="171" t="str">
        <f t="shared" si="49"/>
        <v>5.4.2</v>
      </c>
      <c r="I275" s="171" t="str">
        <f t="shared" si="51"/>
        <v>Output 5.4</v>
      </c>
      <c r="J275" s="171" t="str">
        <f>CONCATENATE("EE",IndicNumbering[[#This Row],[Column3]])</f>
        <v>EE5.4.2</v>
      </c>
    </row>
    <row r="276" spans="6:10">
      <c r="F276" s="171" t="s">
        <v>372</v>
      </c>
      <c r="G276" s="171" t="str">
        <f t="shared" si="48"/>
        <v>INDICATOR 5.4.3</v>
      </c>
      <c r="H276" s="171" t="str">
        <f t="shared" si="49"/>
        <v>5.4.3</v>
      </c>
      <c r="I276" s="171" t="str">
        <f t="shared" si="51"/>
        <v>Output 5.4</v>
      </c>
      <c r="J276" s="171" t="str">
        <f>CONCATENATE("EE",IndicNumbering[[#This Row],[Column3]])</f>
        <v>EE5.4.3</v>
      </c>
    </row>
    <row r="277" spans="6:10">
      <c r="F277" s="171" t="s">
        <v>378</v>
      </c>
      <c r="G277" s="171" t="str">
        <f t="shared" si="48"/>
        <v>INDICATOR 5.4.4</v>
      </c>
      <c r="H277" s="171" t="str">
        <f t="shared" si="49"/>
        <v>5.4.4</v>
      </c>
      <c r="I277" s="171" t="str">
        <f t="shared" si="51"/>
        <v>Output 5.4</v>
      </c>
      <c r="J277" s="171" t="str">
        <f>CONCATENATE("EE",IndicNumbering[[#This Row],[Column3]])</f>
        <v>EE5.4.4</v>
      </c>
    </row>
    <row r="278" spans="6:10">
      <c r="F278" s="171" t="s">
        <v>1432</v>
      </c>
      <c r="G278" s="171" t="str">
        <f t="shared" si="48"/>
        <v>INDICATOR 5.4.5</v>
      </c>
      <c r="H278" s="171" t="str">
        <f t="shared" si="49"/>
        <v>5.4.5</v>
      </c>
      <c r="I278" s="171" t="str">
        <f t="shared" si="51"/>
        <v>Output 5.4</v>
      </c>
      <c r="J278" s="171" t="str">
        <f>CONCATENATE("EE",IndicNumbering[[#This Row],[Column3]])</f>
        <v>EE5.4.5</v>
      </c>
    </row>
    <row r="279" spans="6:10">
      <c r="F279" s="171" t="s">
        <v>1433</v>
      </c>
      <c r="G279" s="171" t="str">
        <f t="shared" si="48"/>
        <v>INDICATOR 5.4.6</v>
      </c>
      <c r="H279" s="171" t="str">
        <f t="shared" si="49"/>
        <v>5.4.6</v>
      </c>
      <c r="I279" s="171" t="str">
        <f t="shared" si="51"/>
        <v>Output 5.4</v>
      </c>
      <c r="J279" s="171" t="str">
        <f>CONCATENATE("EE",IndicNumbering[[#This Row],[Column3]])</f>
        <v>EE5.4.6</v>
      </c>
    </row>
    <row r="280" spans="6:10">
      <c r="F280" s="171" t="s">
        <v>361</v>
      </c>
      <c r="G280" s="171" t="str">
        <f t="shared" si="48"/>
        <v>INDICATOR 5.5.1</v>
      </c>
      <c r="H280" s="171" t="str">
        <f t="shared" si="49"/>
        <v>5.5.1</v>
      </c>
      <c r="I280" s="171" t="str">
        <f t="shared" si="51"/>
        <v>Output 5.5</v>
      </c>
      <c r="J280" s="171" t="str">
        <f>CONCATENATE("EE",IndicNumbering[[#This Row],[Column3]])</f>
        <v>EE5.5.1</v>
      </c>
    </row>
    <row r="281" spans="6:10">
      <c r="F281" s="171" t="s">
        <v>367</v>
      </c>
      <c r="G281" s="171" t="str">
        <f t="shared" si="48"/>
        <v>INDICATOR 5.5.2</v>
      </c>
      <c r="H281" s="171" t="str">
        <f t="shared" si="49"/>
        <v>5.5.2</v>
      </c>
      <c r="I281" s="171" t="str">
        <f t="shared" si="51"/>
        <v>Output 5.5</v>
      </c>
      <c r="J281" s="171" t="str">
        <f>CONCATENATE("EE",IndicNumbering[[#This Row],[Column3]])</f>
        <v>EE5.5.2</v>
      </c>
    </row>
    <row r="282" spans="6:10">
      <c r="F282" s="171" t="s">
        <v>373</v>
      </c>
      <c r="G282" s="171" t="str">
        <f t="shared" si="48"/>
        <v>INDICATOR 5.5.3</v>
      </c>
      <c r="H282" s="171" t="str">
        <f t="shared" si="49"/>
        <v>5.5.3</v>
      </c>
      <c r="I282" s="171" t="str">
        <f t="shared" si="51"/>
        <v>Output 5.5</v>
      </c>
      <c r="J282" s="171" t="str">
        <f>CONCATENATE("EE",IndicNumbering[[#This Row],[Column3]])</f>
        <v>EE5.5.3</v>
      </c>
    </row>
    <row r="283" spans="6:10">
      <c r="F283" s="171" t="s">
        <v>379</v>
      </c>
      <c r="G283" s="171" t="str">
        <f t="shared" si="48"/>
        <v>INDICATOR 5.5.4</v>
      </c>
      <c r="H283" s="171" t="str">
        <f t="shared" si="49"/>
        <v>5.5.4</v>
      </c>
      <c r="I283" s="171" t="str">
        <f t="shared" si="51"/>
        <v>Output 5.5</v>
      </c>
      <c r="J283" s="171" t="str">
        <f>CONCATENATE("EE",IndicNumbering[[#This Row],[Column3]])</f>
        <v>EE5.5.4</v>
      </c>
    </row>
    <row r="284" spans="6:10">
      <c r="F284" s="171" t="s">
        <v>1434</v>
      </c>
      <c r="G284" s="171" t="str">
        <f t="shared" si="48"/>
        <v>INDICATOR 5.5.5</v>
      </c>
      <c r="H284" s="171" t="str">
        <f t="shared" si="49"/>
        <v>5.5.5</v>
      </c>
      <c r="I284" s="171" t="str">
        <f t="shared" si="51"/>
        <v>Output 5.5</v>
      </c>
      <c r="J284" s="171" t="str">
        <f>CONCATENATE("EE",IndicNumbering[[#This Row],[Column3]])</f>
        <v>EE5.5.5</v>
      </c>
    </row>
    <row r="285" spans="6:10">
      <c r="F285" s="171" t="s">
        <v>1435</v>
      </c>
      <c r="G285" s="171" t="str">
        <f t="shared" si="48"/>
        <v>INDICATOR 5.5.6</v>
      </c>
      <c r="H285" s="171" t="str">
        <f t="shared" si="49"/>
        <v>5.5.6</v>
      </c>
      <c r="I285" s="171" t="str">
        <f t="shared" si="51"/>
        <v>Output 5.5</v>
      </c>
      <c r="J285" s="171" t="str">
        <f>CONCATENATE("EE",IndicNumbering[[#This Row],[Column3]])</f>
        <v>EE5.5.6</v>
      </c>
    </row>
    <row r="286" spans="6:10">
      <c r="F286" s="171" t="s">
        <v>362</v>
      </c>
      <c r="G286" s="171" t="str">
        <f t="shared" si="48"/>
        <v>INDICATOR 5.6.1</v>
      </c>
      <c r="H286" s="171" t="str">
        <f t="shared" si="49"/>
        <v>5.6.1</v>
      </c>
      <c r="I286" s="171" t="str">
        <f t="shared" si="51"/>
        <v>Output 5.6</v>
      </c>
      <c r="J286" s="171" t="str">
        <f>CONCATENATE("EE",IndicNumbering[[#This Row],[Column3]])</f>
        <v>EE5.6.1</v>
      </c>
    </row>
    <row r="287" spans="6:10">
      <c r="F287" s="171" t="s">
        <v>368</v>
      </c>
      <c r="G287" s="171" t="str">
        <f t="shared" si="48"/>
        <v>INDICATOR 5.6.2</v>
      </c>
      <c r="H287" s="171" t="str">
        <f t="shared" si="49"/>
        <v>5.6.2</v>
      </c>
      <c r="I287" s="171" t="str">
        <f t="shared" si="51"/>
        <v>Output 5.6</v>
      </c>
      <c r="J287" s="171" t="str">
        <f>CONCATENATE("EE",IndicNumbering[[#This Row],[Column3]])</f>
        <v>EE5.6.2</v>
      </c>
    </row>
    <row r="288" spans="6:10">
      <c r="F288" s="171" t="s">
        <v>374</v>
      </c>
      <c r="G288" s="171" t="str">
        <f t="shared" si="48"/>
        <v>INDICATOR 5.6.3</v>
      </c>
      <c r="H288" s="171" t="str">
        <f t="shared" si="49"/>
        <v>5.6.3</v>
      </c>
      <c r="I288" s="171" t="str">
        <f t="shared" si="51"/>
        <v>Output 5.6</v>
      </c>
      <c r="J288" s="171" t="str">
        <f>CONCATENATE("EE",IndicNumbering[[#This Row],[Column3]])</f>
        <v>EE5.6.3</v>
      </c>
    </row>
    <row r="289" spans="6:10">
      <c r="F289" s="171" t="s">
        <v>380</v>
      </c>
      <c r="G289" s="171" t="str">
        <f t="shared" si="48"/>
        <v>INDICATOR 5.6.4</v>
      </c>
      <c r="H289" s="171" t="str">
        <f t="shared" si="49"/>
        <v>5.6.4</v>
      </c>
      <c r="I289" s="171" t="str">
        <f t="shared" si="51"/>
        <v>Output 5.6</v>
      </c>
      <c r="J289" s="171" t="str">
        <f>CONCATENATE("EE",IndicNumbering[[#This Row],[Column3]])</f>
        <v>EE5.6.4</v>
      </c>
    </row>
    <row r="290" spans="6:10">
      <c r="F290" s="171" t="s">
        <v>1436</v>
      </c>
      <c r="G290" s="171" t="str">
        <f t="shared" si="48"/>
        <v>INDICATOR 5.6.5</v>
      </c>
      <c r="H290" s="171" t="str">
        <f t="shared" si="49"/>
        <v>5.6.5</v>
      </c>
      <c r="I290" s="171" t="str">
        <f t="shared" si="51"/>
        <v>Output 5.6</v>
      </c>
      <c r="J290" s="171" t="str">
        <f>CONCATENATE("EE",IndicNumbering[[#This Row],[Column3]])</f>
        <v>EE5.6.5</v>
      </c>
    </row>
    <row r="291" spans="6:10">
      <c r="F291" s="171" t="s">
        <v>1437</v>
      </c>
      <c r="G291" s="171" t="str">
        <f t="shared" si="48"/>
        <v>INDICATOR 5.6.6</v>
      </c>
      <c r="H291" s="171" t="str">
        <f t="shared" si="49"/>
        <v>5.6.6</v>
      </c>
      <c r="I291" s="171" t="str">
        <f t="shared" si="51"/>
        <v>Output 5.6</v>
      </c>
      <c r="J291" s="171" t="str">
        <f>CONCATENATE("EE",IndicNumbering[[#This Row],[Column3]])</f>
        <v>EE5.6.6</v>
      </c>
    </row>
    <row r="292" spans="6:10">
      <c r="F292" s="171" t="s">
        <v>1027</v>
      </c>
      <c r="G292" s="171" t="str">
        <f t="shared" si="48"/>
        <v>INDICATOR 5.7.1</v>
      </c>
      <c r="H292" s="171" t="str">
        <f t="shared" si="49"/>
        <v>5.7.1</v>
      </c>
      <c r="I292" s="171" t="str">
        <f t="shared" si="51"/>
        <v>Output 5.7</v>
      </c>
      <c r="J292" s="171" t="str">
        <f>CONCATENATE("EE",IndicNumbering[[#This Row],[Column3]])</f>
        <v>EE5.7.1</v>
      </c>
    </row>
    <row r="293" spans="6:10">
      <c r="F293" s="171" t="s">
        <v>1028</v>
      </c>
      <c r="G293" s="171" t="str">
        <f t="shared" si="48"/>
        <v>INDICATOR 5.7.2</v>
      </c>
      <c r="H293" s="171" t="str">
        <f t="shared" si="49"/>
        <v>5.7.2</v>
      </c>
      <c r="I293" s="171" t="str">
        <f t="shared" si="51"/>
        <v>Output 5.7</v>
      </c>
      <c r="J293" s="171" t="str">
        <f>CONCATENATE("EE",IndicNumbering[[#This Row],[Column3]])</f>
        <v>EE5.7.2</v>
      </c>
    </row>
    <row r="294" spans="6:10">
      <c r="F294" s="171" t="s">
        <v>1029</v>
      </c>
      <c r="G294" s="171" t="str">
        <f t="shared" si="48"/>
        <v>INDICATOR 5.7.3</v>
      </c>
      <c r="H294" s="171" t="str">
        <f t="shared" si="49"/>
        <v>5.7.3</v>
      </c>
      <c r="I294" s="171" t="str">
        <f t="shared" si="51"/>
        <v>Output 5.7</v>
      </c>
      <c r="J294" s="171" t="str">
        <f>CONCATENATE("EE",IndicNumbering[[#This Row],[Column3]])</f>
        <v>EE5.7.3</v>
      </c>
    </row>
    <row r="295" spans="6:10">
      <c r="F295" s="171" t="s">
        <v>1030</v>
      </c>
      <c r="G295" s="171" t="str">
        <f t="shared" si="48"/>
        <v>INDICATOR 5.7.4</v>
      </c>
      <c r="H295" s="171" t="str">
        <f t="shared" si="49"/>
        <v>5.7.4</v>
      </c>
      <c r="I295" s="171" t="str">
        <f t="shared" si="51"/>
        <v>Output 5.7</v>
      </c>
      <c r="J295" s="171" t="str">
        <f>CONCATENATE("EE",IndicNumbering[[#This Row],[Column3]])</f>
        <v>EE5.7.4</v>
      </c>
    </row>
    <row r="296" spans="6:10">
      <c r="F296" s="171" t="s">
        <v>1438</v>
      </c>
      <c r="G296" s="171" t="str">
        <f t="shared" si="48"/>
        <v>INDICATOR 5.7.5</v>
      </c>
      <c r="H296" s="171" t="str">
        <f t="shared" si="49"/>
        <v>5.7.5</v>
      </c>
      <c r="I296" s="171" t="str">
        <f t="shared" si="51"/>
        <v>Output 5.7</v>
      </c>
      <c r="J296" s="171" t="str">
        <f>CONCATENATE("EE",IndicNumbering[[#This Row],[Column3]])</f>
        <v>EE5.7.5</v>
      </c>
    </row>
    <row r="297" spans="6:10">
      <c r="F297" s="171" t="s">
        <v>1439</v>
      </c>
      <c r="G297" s="171" t="str">
        <f t="shared" si="48"/>
        <v>INDICATOR 5.7.6</v>
      </c>
      <c r="H297" s="171" t="str">
        <f t="shared" si="49"/>
        <v>5.7.6</v>
      </c>
      <c r="I297" s="171" t="str">
        <f t="shared" si="51"/>
        <v>Output 5.7</v>
      </c>
      <c r="J297" s="171" t="str">
        <f>CONCATENATE("EE",IndicNumbering[[#This Row],[Column3]])</f>
        <v>EE5.7.6</v>
      </c>
    </row>
    <row r="298" spans="6:10">
      <c r="F298" s="171" t="s">
        <v>1031</v>
      </c>
      <c r="G298" s="171" t="str">
        <f t="shared" si="48"/>
        <v>INDICATOR 5.8.1</v>
      </c>
      <c r="H298" s="171" t="str">
        <f t="shared" si="49"/>
        <v>5.8.1</v>
      </c>
      <c r="I298" s="171" t="str">
        <f t="shared" si="51"/>
        <v>Output 5.8</v>
      </c>
      <c r="J298" s="171" t="str">
        <f>CONCATENATE("EE",IndicNumbering[[#This Row],[Column3]])</f>
        <v>EE5.8.1</v>
      </c>
    </row>
    <row r="299" spans="6:10">
      <c r="F299" s="171" t="s">
        <v>1032</v>
      </c>
      <c r="G299" s="171" t="str">
        <f t="shared" si="48"/>
        <v>INDICATOR 5.8.2</v>
      </c>
      <c r="H299" s="171" t="str">
        <f t="shared" si="49"/>
        <v>5.8.2</v>
      </c>
      <c r="I299" s="171" t="str">
        <f t="shared" si="51"/>
        <v>Output 5.8</v>
      </c>
      <c r="J299" s="171" t="str">
        <f>CONCATENATE("EE",IndicNumbering[[#This Row],[Column3]])</f>
        <v>EE5.8.2</v>
      </c>
    </row>
    <row r="300" spans="6:10">
      <c r="F300" s="171" t="s">
        <v>1033</v>
      </c>
      <c r="G300" s="171" t="str">
        <f t="shared" si="48"/>
        <v>INDICATOR 5.8.3</v>
      </c>
      <c r="H300" s="171" t="str">
        <f t="shared" si="49"/>
        <v>5.8.3</v>
      </c>
      <c r="I300" s="171" t="str">
        <f t="shared" si="51"/>
        <v>Output 5.8</v>
      </c>
      <c r="J300" s="171" t="str">
        <f>CONCATENATE("EE",IndicNumbering[[#This Row],[Column3]])</f>
        <v>EE5.8.3</v>
      </c>
    </row>
    <row r="301" spans="6:10">
      <c r="F301" s="171" t="s">
        <v>1034</v>
      </c>
      <c r="G301" s="171" t="str">
        <f t="shared" si="48"/>
        <v>INDICATOR 5.8.4</v>
      </c>
      <c r="H301" s="171" t="str">
        <f t="shared" si="49"/>
        <v>5.8.4</v>
      </c>
      <c r="I301" s="171" t="str">
        <f t="shared" si="51"/>
        <v>Output 5.8</v>
      </c>
      <c r="J301" s="171" t="str">
        <f>CONCATENATE("EE",IndicNumbering[[#This Row],[Column3]])</f>
        <v>EE5.8.4</v>
      </c>
    </row>
    <row r="302" spans="6:10">
      <c r="F302" s="171" t="s">
        <v>1440</v>
      </c>
      <c r="G302" s="171" t="str">
        <f t="shared" si="48"/>
        <v>INDICATOR 5.8.5</v>
      </c>
      <c r="H302" s="171" t="str">
        <f t="shared" si="49"/>
        <v>5.8.5</v>
      </c>
      <c r="I302" s="171" t="str">
        <f t="shared" si="51"/>
        <v>Output 5.8</v>
      </c>
      <c r="J302" s="171" t="str">
        <f>CONCATENATE("EE",IndicNumbering[[#This Row],[Column3]])</f>
        <v>EE5.8.5</v>
      </c>
    </row>
    <row r="303" spans="6:10">
      <c r="F303" s="171" t="s">
        <v>1441</v>
      </c>
      <c r="G303" s="171" t="str">
        <f t="shared" si="48"/>
        <v>INDICATOR 5.8.6</v>
      </c>
      <c r="H303" s="171" t="str">
        <f t="shared" si="49"/>
        <v>5.8.6</v>
      </c>
      <c r="I303" s="171" t="str">
        <f t="shared" si="51"/>
        <v>Output 5.8</v>
      </c>
      <c r="J303" s="171" t="str">
        <f>CONCATENATE("EE",IndicNumbering[[#This Row],[Column3]])</f>
        <v>EE5.8.6</v>
      </c>
    </row>
    <row r="304" spans="6:10">
      <c r="F304" s="171" t="s">
        <v>1035</v>
      </c>
      <c r="G304" s="171" t="str">
        <f t="shared" si="48"/>
        <v>INDICATOR 5.9.1</v>
      </c>
      <c r="H304" s="171" t="str">
        <f t="shared" si="49"/>
        <v>5.9.1</v>
      </c>
      <c r="I304" s="171" t="str">
        <f t="shared" si="51"/>
        <v>Output 5.9</v>
      </c>
      <c r="J304" s="171" t="str">
        <f>CONCATENATE("EE",IndicNumbering[[#This Row],[Column3]])</f>
        <v>EE5.9.1</v>
      </c>
    </row>
    <row r="305" spans="6:10">
      <c r="F305" s="171" t="s">
        <v>1036</v>
      </c>
      <c r="G305" s="171" t="str">
        <f t="shared" si="48"/>
        <v>INDICATOR 5.9.2</v>
      </c>
      <c r="H305" s="171" t="str">
        <f t="shared" si="49"/>
        <v>5.9.2</v>
      </c>
      <c r="I305" s="171" t="str">
        <f t="shared" si="51"/>
        <v>Output 5.9</v>
      </c>
      <c r="J305" s="171" t="str">
        <f>CONCATENATE("EE",IndicNumbering[[#This Row],[Column3]])</f>
        <v>EE5.9.2</v>
      </c>
    </row>
    <row r="306" spans="6:10">
      <c r="F306" s="171" t="s">
        <v>1037</v>
      </c>
      <c r="G306" s="171" t="str">
        <f t="shared" si="48"/>
        <v>INDICATOR 5.9.3</v>
      </c>
      <c r="H306" s="171" t="str">
        <f t="shared" si="49"/>
        <v>5.9.3</v>
      </c>
      <c r="I306" s="171" t="str">
        <f t="shared" si="51"/>
        <v>Output 5.9</v>
      </c>
      <c r="J306" s="171" t="str">
        <f>CONCATENATE("EE",IndicNumbering[[#This Row],[Column3]])</f>
        <v>EE5.9.3</v>
      </c>
    </row>
    <row r="307" spans="6:10">
      <c r="F307" s="171" t="s">
        <v>1038</v>
      </c>
      <c r="G307" s="171" t="str">
        <f t="shared" si="48"/>
        <v>INDICATOR 5.9.4</v>
      </c>
      <c r="H307" s="171" t="str">
        <f t="shared" si="49"/>
        <v>5.9.4</v>
      </c>
      <c r="I307" s="171" t="str">
        <f t="shared" si="51"/>
        <v>Output 5.9</v>
      </c>
      <c r="J307" s="171" t="str">
        <f>CONCATENATE("EE",IndicNumbering[[#This Row],[Column3]])</f>
        <v>EE5.9.4</v>
      </c>
    </row>
    <row r="308" spans="6:10">
      <c r="F308" s="171" t="s">
        <v>1442</v>
      </c>
      <c r="G308" s="171" t="str">
        <f t="shared" si="48"/>
        <v>INDICATOR 5.9.5</v>
      </c>
      <c r="H308" s="171" t="str">
        <f t="shared" si="49"/>
        <v>5.9.5</v>
      </c>
      <c r="I308" s="171" t="str">
        <f t="shared" si="51"/>
        <v>Output 5.9</v>
      </c>
      <c r="J308" s="171" t="str">
        <f>CONCATENATE("EE",IndicNumbering[[#This Row],[Column3]])</f>
        <v>EE5.9.5</v>
      </c>
    </row>
    <row r="309" spans="6:10">
      <c r="F309" s="171" t="s">
        <v>1443</v>
      </c>
      <c r="G309" s="171" t="str">
        <f t="shared" si="48"/>
        <v>INDICATOR 5.9.6</v>
      </c>
      <c r="H309" s="171" t="str">
        <f t="shared" si="49"/>
        <v>5.9.6</v>
      </c>
      <c r="I309" s="171" t="str">
        <f t="shared" si="51"/>
        <v>Output 5.9</v>
      </c>
      <c r="J309" s="171" t="str">
        <f>CONCATENATE("EE",IndicNumbering[[#This Row],[Column3]])</f>
        <v>EE5.9.6</v>
      </c>
    </row>
    <row r="310" spans="6:10">
      <c r="F310" t="s">
        <v>1669</v>
      </c>
      <c r="G310" t="str">
        <f>UPPER(F310)</f>
        <v>INDICATOR 6.1.1</v>
      </c>
      <c r="H310" s="171" t="str">
        <f>RIGHT(F310, LEN(F310)-10)</f>
        <v>6.1.1</v>
      </c>
      <c r="I310" s="171" t="str">
        <f t="shared" ref="I310:I321" si="52">CONCATENATE("Output ",LEFT(H310, LEN(H310)-2))</f>
        <v>Output 6.1</v>
      </c>
      <c r="J310" s="171" t="str">
        <f>CONCATENATE("FF",IndicNumbering[[#This Row],[Column3]])</f>
        <v>FF6.1.1</v>
      </c>
    </row>
    <row r="311" spans="6:10">
      <c r="F311" s="171" t="s">
        <v>1670</v>
      </c>
      <c r="G311" t="str">
        <f t="shared" ref="G311:G312" si="53">UPPER(F311)</f>
        <v>INDICATOR 6.1.2</v>
      </c>
      <c r="H311" s="171" t="str">
        <f t="shared" ref="H311:H312" si="54">RIGHT(F311, LEN(F311)-10)</f>
        <v>6.1.2</v>
      </c>
      <c r="I311" s="171" t="str">
        <f t="shared" si="52"/>
        <v>Output 6.1</v>
      </c>
      <c r="J311" s="171" t="str">
        <f>CONCATENATE("FF",IndicNumbering[[#This Row],[Column3]])</f>
        <v>FF6.1.2</v>
      </c>
    </row>
    <row r="312" spans="6:10">
      <c r="F312" s="171" t="s">
        <v>1671</v>
      </c>
      <c r="G312" t="str">
        <f t="shared" si="53"/>
        <v>INDICATOR 6.1.3</v>
      </c>
      <c r="H312" s="171" t="str">
        <f t="shared" si="54"/>
        <v>6.1.3</v>
      </c>
      <c r="I312" s="171" t="str">
        <f t="shared" si="52"/>
        <v>Output 6.1</v>
      </c>
      <c r="J312" s="171" t="str">
        <f>CONCATENATE("FF",IndicNumbering[[#This Row],[Column3]])</f>
        <v>FF6.1.3</v>
      </c>
    </row>
    <row r="313" spans="6:10">
      <c r="F313" s="171" t="s">
        <v>1672</v>
      </c>
      <c r="G313" t="str">
        <f>UPPER(F313)</f>
        <v>INDICATOR 6.1.4</v>
      </c>
      <c r="H313" s="171" t="str">
        <f>RIGHT(F313, LEN(F313)-10)</f>
        <v>6.1.4</v>
      </c>
      <c r="I313" s="171" t="str">
        <f t="shared" si="52"/>
        <v>Output 6.1</v>
      </c>
      <c r="J313" s="171" t="str">
        <f>CONCATENATE("FF",IndicNumbering[[#This Row],[Column3]])</f>
        <v>FF6.1.4</v>
      </c>
    </row>
    <row r="314" spans="6:10">
      <c r="F314" t="s">
        <v>1673</v>
      </c>
      <c r="G314" t="str">
        <f>UPPER(F314)</f>
        <v>INDICATOR 6.2.1</v>
      </c>
      <c r="H314" s="171" t="str">
        <f>RIGHT(F314, LEN(F314)-10)</f>
        <v>6.2.1</v>
      </c>
      <c r="I314" s="171" t="str">
        <f t="shared" si="52"/>
        <v>Output 6.2</v>
      </c>
      <c r="J314" s="171" t="str">
        <f>CONCATENATE("FF",IndicNumbering[[#This Row],[Column3]])</f>
        <v>FF6.2.1</v>
      </c>
    </row>
    <row r="315" spans="6:10">
      <c r="F315" s="171" t="s">
        <v>1674</v>
      </c>
      <c r="G315" t="str">
        <f t="shared" ref="G315:G317" si="55">UPPER(F315)</f>
        <v>INDICATOR 6.2.2</v>
      </c>
      <c r="H315" s="171" t="str">
        <f t="shared" ref="H315:H317" si="56">RIGHT(F315, LEN(F315)-10)</f>
        <v>6.2.2</v>
      </c>
      <c r="I315" s="171" t="str">
        <f t="shared" si="52"/>
        <v>Output 6.2</v>
      </c>
      <c r="J315" s="171" t="str">
        <f>CONCATENATE("FF",IndicNumbering[[#This Row],[Column3]])</f>
        <v>FF6.2.2</v>
      </c>
    </row>
    <row r="316" spans="6:10">
      <c r="F316" s="171" t="s">
        <v>1675</v>
      </c>
      <c r="G316" t="str">
        <f t="shared" si="55"/>
        <v>INDICATOR 6.2.3</v>
      </c>
      <c r="H316" s="171" t="str">
        <f t="shared" si="56"/>
        <v>6.2.3</v>
      </c>
      <c r="I316" s="171" t="str">
        <f t="shared" si="52"/>
        <v>Output 6.2</v>
      </c>
      <c r="J316" s="171" t="str">
        <f>CONCATENATE("FF",IndicNumbering[[#This Row],[Column3]])</f>
        <v>FF6.2.3</v>
      </c>
    </row>
    <row r="317" spans="6:10">
      <c r="F317" s="171" t="s">
        <v>1676</v>
      </c>
      <c r="G317" t="str">
        <f t="shared" si="55"/>
        <v>INDICATOR 6.2.4</v>
      </c>
      <c r="H317" s="171" t="str">
        <f t="shared" si="56"/>
        <v>6.2.4</v>
      </c>
      <c r="I317" s="171" t="str">
        <f t="shared" si="52"/>
        <v>Output 6.2</v>
      </c>
      <c r="J317" s="171" t="str">
        <f>CONCATENATE("FF",IndicNumbering[[#This Row],[Column3]])</f>
        <v>FF6.2.4</v>
      </c>
    </row>
    <row r="318" spans="6:10">
      <c r="F318" t="s">
        <v>1677</v>
      </c>
      <c r="G318" t="str">
        <f>UPPER(F318)</f>
        <v>INDICATOR 6.3.1</v>
      </c>
      <c r="H318" s="171" t="str">
        <f>RIGHT(F318, LEN(F318)-10)</f>
        <v>6.3.1</v>
      </c>
      <c r="I318" s="171" t="str">
        <f t="shared" si="52"/>
        <v>Output 6.3</v>
      </c>
      <c r="J318" s="171" t="str">
        <f>CONCATENATE("FF",IndicNumbering[[#This Row],[Column3]])</f>
        <v>FF6.3.1</v>
      </c>
    </row>
    <row r="319" spans="6:10">
      <c r="F319" s="171" t="s">
        <v>1678</v>
      </c>
      <c r="G319" t="str">
        <f t="shared" ref="G319:G321" si="57">UPPER(F319)</f>
        <v>INDICATOR 6.3.2</v>
      </c>
      <c r="H319" s="171" t="str">
        <f t="shared" ref="H319:H321" si="58">RIGHT(F319, LEN(F319)-10)</f>
        <v>6.3.2</v>
      </c>
      <c r="I319" s="171" t="str">
        <f t="shared" si="52"/>
        <v>Output 6.3</v>
      </c>
      <c r="J319" s="171" t="str">
        <f>CONCATENATE("FF",IndicNumbering[[#This Row],[Column3]])</f>
        <v>FF6.3.2</v>
      </c>
    </row>
    <row r="320" spans="6:10">
      <c r="F320" s="171" t="s">
        <v>1679</v>
      </c>
      <c r="G320" t="str">
        <f t="shared" si="57"/>
        <v>INDICATOR 6.3.3</v>
      </c>
      <c r="H320" s="171" t="str">
        <f t="shared" si="58"/>
        <v>6.3.3</v>
      </c>
      <c r="I320" s="171" t="str">
        <f t="shared" si="52"/>
        <v>Output 6.3</v>
      </c>
      <c r="J320" s="171" t="str">
        <f>CONCATENATE("FF",IndicNumbering[[#This Row],[Column3]])</f>
        <v>FF6.3.3</v>
      </c>
    </row>
    <row r="321" spans="6:10">
      <c r="F321" s="171" t="s">
        <v>1680</v>
      </c>
      <c r="G321" t="str">
        <f t="shared" si="57"/>
        <v>INDICATOR 6.3.4</v>
      </c>
      <c r="H321" s="171" t="str">
        <f t="shared" si="58"/>
        <v>6.3.4</v>
      </c>
      <c r="I321" s="171" t="str">
        <f t="shared" si="52"/>
        <v>Output 6.3</v>
      </c>
      <c r="J321" s="171" t="str">
        <f>CONCATENATE("FF",IndicNumbering[[#This Row],[Column3]])</f>
        <v>FF6.3.4</v>
      </c>
    </row>
  </sheetData>
  <sheetProtection sheet="1" objects="1" scenarios="1"/>
  <pageMargins left="0.7" right="0.7" top="0.75" bottom="0.75" header="0.3" footer="0.3"/>
  <tableParts count="3">
    <tablePart r:id="rId1"/>
    <tablePart r:id="rId2"/>
    <tablePart r:id="rId3"/>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67"/>
  <sheetViews>
    <sheetView workbookViewId="0">
      <selection activeCell="L26" sqref="L26"/>
    </sheetView>
  </sheetViews>
  <sheetFormatPr defaultRowHeight="15"/>
  <cols>
    <col min="1" max="1" width="18.7109375" customWidth="1"/>
    <col min="2" max="2" width="46" customWidth="1"/>
    <col min="3" max="3" width="71.5703125" customWidth="1"/>
  </cols>
  <sheetData>
    <row r="1" spans="1:4" ht="18.75">
      <c r="A1" s="848" t="s">
        <v>1353</v>
      </c>
      <c r="B1" s="848"/>
      <c r="C1" s="848"/>
      <c r="D1" s="848"/>
    </row>
    <row r="3" spans="1:4">
      <c r="A3" s="849" t="s">
        <v>1354</v>
      </c>
      <c r="B3" s="849"/>
      <c r="C3" s="849"/>
    </row>
    <row r="4" spans="1:4">
      <c r="B4" s="171"/>
    </row>
    <row r="5" spans="1:4" ht="18.75">
      <c r="A5" s="171" t="s">
        <v>1356</v>
      </c>
      <c r="B5" s="349" t="s">
        <v>1302</v>
      </c>
      <c r="C5" s="171" t="s">
        <v>1303</v>
      </c>
    </row>
    <row r="6" spans="1:4" ht="18.75">
      <c r="A6" s="171" t="s">
        <v>189</v>
      </c>
      <c r="B6" s="349" t="str">
        <f>VLOOKUP($A6,CO_Outcome_List,5,FALSE)</f>
        <v>Outcome 1 - By 2022, Cabo Verdeans, particularly the most vulnerable, have improved access to, and use more quality health and education services, and benefit more from social and child protection and social inclusion, which are gender-sensitive, throughout their life cycle</v>
      </c>
      <c r="C6" t="str">
        <f>VLOOKUP($A6,CO_Outcome_List,4,FALSE)</f>
        <v>1 - By 2022, Cabo Verdeans, particularly the most vulnerable, have improved access to, and use more quality health and education services, and benefit more from social and child protection and social inclusion, which are gender-sensitive, throughout their life cycle</v>
      </c>
    </row>
    <row r="7" spans="1:4" ht="18.75">
      <c r="A7" s="171" t="s">
        <v>195</v>
      </c>
      <c r="B7" s="349" t="str">
        <f>VLOOKUP($A7,CO_Outcome_List,5,FALSE)</f>
        <v>Outcome 2 - By 2022, all people, particularly the most vulnerable, benefit from enhanced national and local capacity to apply integrated and innovative approaches to the sustainable and participative management of natural resources and biodiversity, climate change adaptation and mitigation, and disaster-risk reduction.</v>
      </c>
      <c r="C7" s="171" t="str">
        <f>VLOOKUP($A7,CO_Outcome_List,4,FALSE)</f>
        <v>2 - By 2022, all people, particularly the most vulnerable, benefit from enhanced national and local capacity to apply integrated and innovative approaches to the sustainable and participative management of natural resources and biodiversity, climate change adaptation and mitigation, and disaster-risk reduction.</v>
      </c>
    </row>
    <row r="8" spans="1:4" ht="18.75">
      <c r="A8" s="171" t="s">
        <v>201</v>
      </c>
      <c r="B8" s="349" t="str">
        <f>VLOOKUP($A8,CO_Outcome_List,5,FALSE)</f>
        <v>Outcome 3 - By 2022, all Cabo Verdeans of working age, particularly women and youth, benefit from decent work through economic transformation in key sectors, which leads to more sustainable and inclusive economic development</v>
      </c>
      <c r="C8" s="171" t="str">
        <f>VLOOKUP($A8,CO_Outcome_List,4,FALSE)</f>
        <v>3 - By 2022, all Cabo Verdeans of working age, particularly women and youth, benefit from decent work through economic transformation in key sectors, which leads to more sustainable and inclusive economic development</v>
      </c>
    </row>
    <row r="9" spans="1:4" ht="18.75">
      <c r="A9" s="171" t="s">
        <v>243</v>
      </c>
      <c r="B9" s="349" t="str">
        <f>VLOOKUP($A9,CO_Outcome_List,5,FALSE)</f>
        <v>Outcome 4 - By 2022, Cabo Verdean citizens benefit from a system of democratic governance and public administration that is more effective, transparent, and participative</v>
      </c>
      <c r="C9" s="171" t="str">
        <f>VLOOKUP($A9,CO_Outcome_List,4,FALSE)</f>
        <v>4 - By 2022, Cabo Verdean citizens benefit from a system of democratic governance and public administration that is more effective, transparent, and participative</v>
      </c>
    </row>
    <row r="10" spans="1:4" ht="18.75">
      <c r="A10" s="171" t="s">
        <v>244</v>
      </c>
      <c r="B10" s="349" t="str">
        <f>VLOOKUP($A10,CO_Outcome_List,5,FALSE)</f>
        <v>Outcome 5 - By 2022, Cabo Verdeans, particularly women, youth and children, benefit from increased human security, improved social cohesion and a responsive and inclusive justice system that leads to the fulfilment of human rights</v>
      </c>
      <c r="C10" s="171" t="str">
        <f>VLOOKUP($A10,CO_Outcome_List,4,FALSE)</f>
        <v>5 - By 2022, Cabo Verdeans, particularly women, youth and children, benefit from increased human security, improved social cohesion and a responsive and inclusive justice system that leads to the fulfilment of human rights</v>
      </c>
    </row>
    <row r="11" spans="1:4" ht="17.25">
      <c r="A11" s="171" t="s">
        <v>190</v>
      </c>
      <c r="B11" s="350" t="str">
        <f>VLOOKUP($A11,CO_Output_List[],5,FALSE)</f>
        <v>Output 1.1 - National and local capacity enhanced to provide access and promote effective use of integrated and high-quality, gender-responsive health services, including sexual and reproductive health, especially for adolescents and youth</v>
      </c>
      <c r="C11" t="str">
        <f>VLOOKUP($A11,CO_Output_List[],4,FALSE)</f>
        <v>1.1 - National and local capacity enhanced to provide access and promote effective use of integrated and high-quality, gender-responsive health services, including sexual and reproductive health, especially for adolescents and youth</v>
      </c>
    </row>
    <row r="12" spans="1:4" ht="17.25">
      <c r="A12" s="171" t="s">
        <v>191</v>
      </c>
      <c r="B12" s="350" t="str">
        <f>VLOOKUP($A12,CO_Output_List[],5,FALSE)</f>
        <v>Output 1.2 - National and local capacity for maternal, perinatal and child-health services strengthened</v>
      </c>
      <c r="C12" s="171" t="str">
        <f>VLOOKUP($A12,CO_Output_List[],4,FALSE)</f>
        <v>1.2 - National and local capacity for maternal, perinatal and child-health services strengthened</v>
      </c>
    </row>
    <row r="13" spans="1:4" ht="17.25">
      <c r="A13" s="171" t="s">
        <v>192</v>
      </c>
      <c r="B13" s="350" t="str">
        <f>VLOOKUP($A13,CO_Output_List[],5,FALSE)</f>
        <v>Output 1.3 - Educational learning outcomes for girls and boys enhanced and relevant to the country’s development potential</v>
      </c>
      <c r="C13" s="171" t="str">
        <f>VLOOKUP($A13,CO_Output_List[],4,FALSE)</f>
        <v>1.3 - Educational learning outcomes for girls and boys enhanced and relevant to the country’s development potential</v>
      </c>
    </row>
    <row r="14" spans="1:4" ht="17.25">
      <c r="A14" s="171" t="s">
        <v>193</v>
      </c>
      <c r="B14" s="350" t="str">
        <f>VLOOKUP($A14,CO_Output_List[],5,FALSE)</f>
        <v>Output 1.4 - Access to inclusive and equitable child protection services enhanced</v>
      </c>
      <c r="C14" s="171" t="str">
        <f>VLOOKUP($A14,CO_Output_List[],4,FALSE)</f>
        <v>1.4 - Access to inclusive and equitable child protection services enhanced</v>
      </c>
    </row>
    <row r="15" spans="1:4" ht="17.25">
      <c r="A15" s="171" t="s">
        <v>194</v>
      </c>
      <c r="B15" s="350" t="e">
        <f>VLOOKUP($A15,CO_Output_List[],5,FALSE)</f>
        <v>#N/A</v>
      </c>
      <c r="C15" s="171" t="e">
        <f>VLOOKUP($A15,CO_Output_List[],4,FALSE)</f>
        <v>#N/A</v>
      </c>
    </row>
    <row r="16" spans="1:4" ht="17.25">
      <c r="A16" s="171" t="s">
        <v>967</v>
      </c>
      <c r="B16" s="350" t="e">
        <f>VLOOKUP($A16,CO_Output_List[],5,FALSE)</f>
        <v>#N/A</v>
      </c>
      <c r="C16" s="171" t="e">
        <f>VLOOKUP($A16,CO_Output_List[],4,FALSE)</f>
        <v>#N/A</v>
      </c>
    </row>
    <row r="17" spans="1:3" ht="17.25">
      <c r="A17" s="171" t="s">
        <v>1003</v>
      </c>
      <c r="B17" s="350" t="e">
        <f>VLOOKUP($A17,CO_Output_List[],5,FALSE)</f>
        <v>#N/A</v>
      </c>
      <c r="C17" s="171" t="e">
        <f>VLOOKUP($A17,CO_Output_List[],4,FALSE)</f>
        <v>#N/A</v>
      </c>
    </row>
    <row r="18" spans="1:3" ht="17.25">
      <c r="A18" s="171" t="s">
        <v>1004</v>
      </c>
      <c r="B18" s="350" t="e">
        <f>VLOOKUP($A18,CO_Output_List[],5,FALSE)</f>
        <v>#N/A</v>
      </c>
      <c r="C18" s="171" t="e">
        <f>VLOOKUP($A18,CO_Output_List[],4,FALSE)</f>
        <v>#N/A</v>
      </c>
    </row>
    <row r="19" spans="1:3" ht="17.25">
      <c r="A19" s="171" t="s">
        <v>1023</v>
      </c>
      <c r="B19" s="350" t="e">
        <f>VLOOKUP($A19,CO_Output_List[],5,FALSE)</f>
        <v>#N/A</v>
      </c>
      <c r="C19" s="171" t="e">
        <f>VLOOKUP($A19,CO_Output_List[],4,FALSE)</f>
        <v>#N/A</v>
      </c>
    </row>
    <row r="20" spans="1:3" ht="17.25">
      <c r="A20" s="171" t="s">
        <v>196</v>
      </c>
      <c r="B20" s="350" t="str">
        <f>VLOOKUP($A20,CO_Output_List[],5,FALSE)</f>
        <v>Output 2.1 - Selected institutions have strengthened technical and operational capacities to mainstream child and gender-sensitive disaster-risk reduction into national and local development policies</v>
      </c>
      <c r="C20" s="171" t="str">
        <f>VLOOKUP($A20,CO_Output_List[],4,FALSE)</f>
        <v>2.1 - Selected institutions have strengthened technical and operational capacities to mainstream child and gender-sensitive disaster-risk reduction into national and local development policies</v>
      </c>
    </row>
    <row r="21" spans="1:3" ht="17.25">
      <c r="A21" s="171" t="s">
        <v>197</v>
      </c>
      <c r="B21" s="350" t="str">
        <f>VLOOKUP($A21,CO_Output_List[],5,FALSE)</f>
        <v>Output 2.2 - Selected government institutions and local communities have enhanced technical capacity to implement climate change adaptation and mitigation measures</v>
      </c>
      <c r="C21" s="171" t="str">
        <f>VLOOKUP($A21,CO_Output_List[],4,FALSE)</f>
        <v>2.2 - Selected government institutions and local communities have enhanced technical capacity to implement climate change adaptation and mitigation measures</v>
      </c>
    </row>
    <row r="22" spans="1:3" ht="17.25">
      <c r="A22" s="171" t="s">
        <v>198</v>
      </c>
      <c r="B22" s="350" t="str">
        <f>VLOOKUP($A22,CO_Output_List[],5,FALSE)</f>
        <v>Output 2.3 - Enhanced legal policy and institutional frameworks are in place for conservation sustainable use and access and benefit-sharing of natural resources biodiversity and ecosystems</v>
      </c>
      <c r="C22" s="171" t="str">
        <f>VLOOKUP($A22,CO_Output_List[],4,FALSE)</f>
        <v>2.3 - Enhanced legal policy and institutional frameworks are in place for conservation sustainable use and access and benefit-sharing of natural resources biodiversity and ecosystems</v>
      </c>
    </row>
    <row r="23" spans="1:3" ht="17.25">
      <c r="A23" s="171" t="s">
        <v>199</v>
      </c>
      <c r="B23" s="350" t="e">
        <f>VLOOKUP($A23,CO_Output_List[],5,FALSE)</f>
        <v>#N/A</v>
      </c>
      <c r="C23" s="171" t="e">
        <f>VLOOKUP($A23,CO_Output_List[],4,FALSE)</f>
        <v>#N/A</v>
      </c>
    </row>
    <row r="24" spans="1:3" ht="17.25">
      <c r="A24" s="171" t="s">
        <v>200</v>
      </c>
      <c r="B24" s="350" t="e">
        <f>VLOOKUP($A24,CO_Output_List[],5,FALSE)</f>
        <v>#N/A</v>
      </c>
      <c r="C24" s="171" t="e">
        <f>VLOOKUP($A24,CO_Output_List[],4,FALSE)</f>
        <v>#N/A</v>
      </c>
    </row>
    <row r="25" spans="1:3" ht="17.25">
      <c r="A25" s="171" t="s">
        <v>959</v>
      </c>
      <c r="B25" s="350" t="e">
        <f>VLOOKUP($A25,CO_Output_List[],5,FALSE)</f>
        <v>#N/A</v>
      </c>
      <c r="C25" s="171" t="e">
        <f>VLOOKUP($A25,CO_Output_List[],4,FALSE)</f>
        <v>#N/A</v>
      </c>
    </row>
    <row r="26" spans="1:3" ht="17.25">
      <c r="A26" s="171" t="s">
        <v>960</v>
      </c>
      <c r="B26" s="350" t="e">
        <f>VLOOKUP($A26,CO_Output_List[],5,FALSE)</f>
        <v>#N/A</v>
      </c>
      <c r="C26" s="171" t="e">
        <f>VLOOKUP($A26,CO_Output_List[],4,FALSE)</f>
        <v>#N/A</v>
      </c>
    </row>
    <row r="27" spans="1:3" ht="17.25">
      <c r="A27" s="171" t="s">
        <v>961</v>
      </c>
      <c r="B27" s="350" t="e">
        <f>VLOOKUP($A27,CO_Output_List[],5,FALSE)</f>
        <v>#N/A</v>
      </c>
      <c r="C27" s="171" t="e">
        <f>VLOOKUP($A27,CO_Output_List[],4,FALSE)</f>
        <v>#N/A</v>
      </c>
    </row>
    <row r="28" spans="1:3" ht="17.25">
      <c r="A28" s="171" t="s">
        <v>962</v>
      </c>
      <c r="B28" s="350" t="e">
        <f>VLOOKUP($A28,CO_Output_List[],5,FALSE)</f>
        <v>#N/A</v>
      </c>
      <c r="C28" s="171" t="e">
        <f>VLOOKUP($A28,CO_Output_List[],4,FALSE)</f>
        <v>#N/A</v>
      </c>
    </row>
    <row r="29" spans="1:3" ht="17.25">
      <c r="A29" s="171" t="s">
        <v>205</v>
      </c>
      <c r="B29" s="350" t="str">
        <f>VLOOKUP($A29,CO_Output_List[],5,FALSE)</f>
        <v>Output 3.1 - The Ministries of Finance Economy and Employment have strengthened institutional capacity for the formulation and implementation of policies and programmes that harness the demographic dividend for inclusive and sustainable economic growth</v>
      </c>
      <c r="C29" s="171" t="str">
        <f>VLOOKUP($A29,CO_Output_List[],4,FALSE)</f>
        <v>3.1 - The Ministries of Finance Economy and Employment have strengthened institutional capacity for the formulation and implementation of policies and programmes that harness the demographic dividend for inclusive and sustainable economic growth</v>
      </c>
    </row>
    <row r="30" spans="1:3" ht="17.25">
      <c r="A30" s="171" t="s">
        <v>204</v>
      </c>
      <c r="B30" s="350" t="str">
        <f>VLOOKUP($A30,CO_Output_List[],5,FALSE)</f>
        <v>Output 3.2 - Young people and women have enhanced ability to secure employment including self-employment</v>
      </c>
      <c r="C30" s="171" t="str">
        <f>VLOOKUP($A30,CO_Output_List[],4,FALSE)</f>
        <v>3.2 - Young people and women have enhanced ability to secure employment including self-employment</v>
      </c>
    </row>
    <row r="31" spans="1:3" ht="17.25">
      <c r="A31" s="171" t="s">
        <v>203</v>
      </c>
      <c r="B31" s="350" t="str">
        <f>VLOOKUP($A31,CO_Output_List[],5,FALSE)</f>
        <v>Output 3.3 - Municipalities have strengthened technical capacities to develop integrated and SDG-aligned territorial development strategies that promote local employment opportunities particularly for youth and women</v>
      </c>
      <c r="C31" s="171" t="str">
        <f>VLOOKUP($A31,CO_Output_List[],4,FALSE)</f>
        <v>3.3 - Municipalities have strengthened technical capacities to develop integrated and SDG-aligned territorial development strategies that promote local employment opportunities particularly for youth and women</v>
      </c>
    </row>
    <row r="32" spans="1:3" ht="17.25">
      <c r="A32" s="171" t="s">
        <v>202</v>
      </c>
      <c r="B32" s="350" t="str">
        <f>VLOOKUP($A32,CO_Output_List[],5,FALSE)</f>
        <v>Output 3.4 - The Ministry of Family and Social Inclusion has enhanced technical capacity to ensure access to the social protection system by the most vulnerable groups particularly women and children.</v>
      </c>
      <c r="C32" s="171" t="str">
        <f>VLOOKUP($A32,CO_Output_List[],4,FALSE)</f>
        <v>3.4 - The Ministry of Family and Social Inclusion has enhanced technical capacity to ensure access to the social protection system by the most vulnerable groups particularly women and children.</v>
      </c>
    </row>
    <row r="33" spans="1:3" ht="17.25">
      <c r="A33" s="171" t="s">
        <v>247</v>
      </c>
      <c r="B33" s="350" t="e">
        <f>VLOOKUP($A33,CO_Output_List[],5,FALSE)</f>
        <v>#N/A</v>
      </c>
      <c r="C33" s="171" t="e">
        <f>VLOOKUP($A33,CO_Output_List[],4,FALSE)</f>
        <v>#N/A</v>
      </c>
    </row>
    <row r="34" spans="1:3" ht="17.25">
      <c r="A34" s="171" t="s">
        <v>963</v>
      </c>
      <c r="B34" s="350" t="e">
        <f>VLOOKUP($A34,CO_Output_List[],5,FALSE)</f>
        <v>#N/A</v>
      </c>
      <c r="C34" s="171" t="e">
        <f>VLOOKUP($A34,CO_Output_List[],4,FALSE)</f>
        <v>#N/A</v>
      </c>
    </row>
    <row r="35" spans="1:3" ht="17.25">
      <c r="A35" s="171" t="s">
        <v>1005</v>
      </c>
      <c r="B35" s="350" t="e">
        <f>VLOOKUP($A35,CO_Output_List[],5,FALSE)</f>
        <v>#N/A</v>
      </c>
      <c r="C35" s="171" t="e">
        <f>VLOOKUP($A35,CO_Output_List[],4,FALSE)</f>
        <v>#N/A</v>
      </c>
    </row>
    <row r="36" spans="1:3" ht="17.25">
      <c r="A36" s="171" t="s">
        <v>1022</v>
      </c>
      <c r="B36" s="350" t="e">
        <f>VLOOKUP($A36,CO_Output_List[],5,FALSE)</f>
        <v>#N/A</v>
      </c>
      <c r="C36" s="171" t="e">
        <f>VLOOKUP($A36,CO_Output_List[],4,FALSE)</f>
        <v>#N/A</v>
      </c>
    </row>
    <row r="37" spans="1:3" ht="17.25">
      <c r="A37" s="171" t="s">
        <v>1026</v>
      </c>
      <c r="B37" s="350" t="e">
        <f>VLOOKUP($A37,CO_Output_List[],5,FALSE)</f>
        <v>#N/A</v>
      </c>
      <c r="C37" s="171" t="e">
        <f>VLOOKUP($A37,CO_Output_List[],4,FALSE)</f>
        <v>#N/A</v>
      </c>
    </row>
    <row r="38" spans="1:3" ht="17.25">
      <c r="A38" s="171" t="s">
        <v>248</v>
      </c>
      <c r="B38" s="350" t="str">
        <f>VLOOKUP($A38,CO_Output_List[],5,FALSE)</f>
        <v>Output 4.1 - Young people and women have enhanced capacities to engage in critical development issues and decision-making processes</v>
      </c>
      <c r="C38" s="171" t="str">
        <f>VLOOKUP($A38,CO_Output_List[],4,FALSE)</f>
        <v>4.1 - Young people and women have enhanced capacities to engage in critical development issues and decision-making processes</v>
      </c>
    </row>
    <row r="39" spans="1:3" ht="17.25">
      <c r="A39" s="171" t="s">
        <v>249</v>
      </c>
      <c r="B39" s="350" t="str">
        <f>VLOOKUP($A39,CO_Output_List[],5,FALSE)</f>
        <v>Output 4.2 - Public administrations at central and local levels are equipped with innovative strategies capacities and tools to adequately implement and monitor the country?s commitments to sustainable development.</v>
      </c>
      <c r="C39" s="171" t="str">
        <f>VLOOKUP($A39,CO_Output_List[],4,FALSE)</f>
        <v>4.2 - Public administrations at central and local levels are equipped with innovative strategies capacities and tools to adequately implement and monitor the country?s commitments to sustainable development.</v>
      </c>
    </row>
    <row r="40" spans="1:3" ht="17.25">
      <c r="A40" s="171" t="s">
        <v>250</v>
      </c>
      <c r="B40" s="350" t="str">
        <f>VLOOKUP($A40,CO_Output_List[],5,FALSE)</f>
        <v>Output 4.3 - The Government has enhanced technical capacity to establish and manage a partnership framework to mobilize financial and technical resources and to engage civil society and the private sector in the implementation of the SDGs</v>
      </c>
      <c r="C40" s="171" t="str">
        <f>VLOOKUP($A40,CO_Output_List[],4,FALSE)</f>
        <v>4.3 - The Government has enhanced technical capacity to establish and manage a partnership framework to mobilize financial and technical resources and to engage civil society and the private sector in the implementation of the SDGs</v>
      </c>
    </row>
    <row r="41" spans="1:3" ht="17.25">
      <c r="A41" s="171" t="s">
        <v>245</v>
      </c>
      <c r="B41" s="350" t="e">
        <f>VLOOKUP($A41,CO_Output_List[],5,FALSE)</f>
        <v>#N/A</v>
      </c>
      <c r="C41" s="171" t="e">
        <f>VLOOKUP($A41,CO_Output_List[],4,FALSE)</f>
        <v>#N/A</v>
      </c>
    </row>
    <row r="42" spans="1:3" ht="17.25">
      <c r="A42" s="171" t="s">
        <v>251</v>
      </c>
      <c r="B42" s="350" t="e">
        <f>VLOOKUP($A42,CO_Output_List[],5,FALSE)</f>
        <v>#N/A</v>
      </c>
      <c r="C42" s="171" t="e">
        <f>VLOOKUP($A42,CO_Output_List[],4,FALSE)</f>
        <v>#N/A</v>
      </c>
    </row>
    <row r="43" spans="1:3" ht="17.25">
      <c r="A43" s="171" t="s">
        <v>1002</v>
      </c>
      <c r="B43" s="350" t="e">
        <f>VLOOKUP($A43,CO_Output_List[],5,FALSE)</f>
        <v>#N/A</v>
      </c>
      <c r="C43" s="171" t="e">
        <f>VLOOKUP($A43,CO_Output_List[],4,FALSE)</f>
        <v>#N/A</v>
      </c>
    </row>
    <row r="44" spans="1:3" ht="17.25">
      <c r="A44" s="171" t="s">
        <v>1009</v>
      </c>
      <c r="B44" s="350" t="e">
        <f>VLOOKUP($A44,CO_Output_List[],5,FALSE)</f>
        <v>#N/A</v>
      </c>
      <c r="C44" s="171" t="e">
        <f>VLOOKUP($A44,CO_Output_List[],4,FALSE)</f>
        <v>#N/A</v>
      </c>
    </row>
    <row r="45" spans="1:3" ht="17.25">
      <c r="A45" s="171" t="s">
        <v>1021</v>
      </c>
      <c r="B45" s="350" t="e">
        <f>VLOOKUP($A45,CO_Output_List[],5,FALSE)</f>
        <v>#N/A</v>
      </c>
      <c r="C45" s="171" t="e">
        <f>VLOOKUP($A45,CO_Output_List[],4,FALSE)</f>
        <v>#N/A</v>
      </c>
    </row>
    <row r="46" spans="1:3" ht="17.25">
      <c r="A46" s="171" t="s">
        <v>1025</v>
      </c>
      <c r="B46" s="350" t="e">
        <f>VLOOKUP($A46,CO_Output_List[],5,FALSE)</f>
        <v>#N/A</v>
      </c>
      <c r="C46" s="171" t="e">
        <f>VLOOKUP($A46,CO_Output_List[],4,FALSE)</f>
        <v>#N/A</v>
      </c>
    </row>
    <row r="47" spans="1:3" ht="17.25">
      <c r="A47" s="171" t="s">
        <v>252</v>
      </c>
      <c r="B47" s="350" t="str">
        <f>VLOOKUP($A47,CO_Output_List[],5,FALSE)</f>
        <v>Output 5.1 - Institutions at central and local levels have enhanced capacity to effectively implement national instruments for the promotion of gender equality and combating gender-based violence</v>
      </c>
      <c r="C47" s="171" t="str">
        <f>VLOOKUP($A47,CO_Output_List[],4,FALSE)</f>
        <v>5.1 - Institutions at central and local levels have enhanced capacity to effectively implement national instruments for the promotion of gender equality and combating gender-based violence</v>
      </c>
    </row>
    <row r="48" spans="1:3" ht="17.25">
      <c r="A48" s="171" t="s">
        <v>253</v>
      </c>
      <c r="B48" s="350" t="str">
        <f>VLOOKUP($A48,CO_Output_List[],5,FALSE)</f>
        <v>Output 5.2 - The justice system has enhanced capacity to promote human rights with a focus on women and children in contact with the law and greater efficiency in the judicial process</v>
      </c>
      <c r="C48" s="171" t="str">
        <f>VLOOKUP($A48,CO_Output_List[],4,FALSE)</f>
        <v>5.2 - The justice system has enhanced capacity to promote human rights with a focus on women and children in contact with the law and greater efficiency in the judicial process</v>
      </c>
    </row>
    <row r="49" spans="1:3" ht="17.25">
      <c r="A49" s="171" t="s">
        <v>254</v>
      </c>
      <c r="B49" s="350" t="e">
        <f>VLOOKUP($A49,CO_Output_List[],5,FALSE)</f>
        <v>#N/A</v>
      </c>
      <c r="C49" s="171" t="e">
        <f>VLOOKUP($A49,CO_Output_List[],4,FALSE)</f>
        <v>#N/A</v>
      </c>
    </row>
    <row r="50" spans="1:3" ht="17.25">
      <c r="A50" s="171" t="s">
        <v>255</v>
      </c>
      <c r="B50" s="350" t="e">
        <f>VLOOKUP($A50,CO_Output_List[],5,FALSE)</f>
        <v>#N/A</v>
      </c>
      <c r="C50" s="171" t="e">
        <f>VLOOKUP($A50,CO_Output_List[],4,FALSE)</f>
        <v>#N/A</v>
      </c>
    </row>
    <row r="51" spans="1:3" ht="17.25">
      <c r="A51" s="171" t="s">
        <v>246</v>
      </c>
      <c r="B51" s="350" t="e">
        <f>VLOOKUP($A51,CO_Output_List[],5,FALSE)</f>
        <v>#N/A</v>
      </c>
      <c r="C51" s="171" t="e">
        <f>VLOOKUP($A51,CO_Output_List[],4,FALSE)</f>
        <v>#N/A</v>
      </c>
    </row>
    <row r="52" spans="1:3" ht="17.25">
      <c r="A52" s="171" t="s">
        <v>1018</v>
      </c>
      <c r="B52" s="350" t="e">
        <f>VLOOKUP($A52,CO_Output_List[],5,FALSE)</f>
        <v>#N/A</v>
      </c>
      <c r="C52" s="171" t="e">
        <f>VLOOKUP($A52,CO_Output_List[],4,FALSE)</f>
        <v>#N/A</v>
      </c>
    </row>
    <row r="53" spans="1:3" ht="17.25">
      <c r="A53" s="171" t="s">
        <v>1019</v>
      </c>
      <c r="B53" s="350" t="e">
        <f>VLOOKUP($A53,CO_Output_List[],5,FALSE)</f>
        <v>#N/A</v>
      </c>
      <c r="C53" s="171" t="e">
        <f>VLOOKUP($A53,CO_Output_List[],4,FALSE)</f>
        <v>#N/A</v>
      </c>
    </row>
    <row r="54" spans="1:3" ht="17.25">
      <c r="A54" s="171" t="s">
        <v>1020</v>
      </c>
      <c r="B54" s="350" t="e">
        <f>VLOOKUP($A54,CO_Output_List[],5,FALSE)</f>
        <v>#N/A</v>
      </c>
      <c r="C54" s="171" t="e">
        <f>VLOOKUP($A54,CO_Output_List[],4,FALSE)</f>
        <v>#N/A</v>
      </c>
    </row>
    <row r="55" spans="1:3" ht="17.25">
      <c r="A55" s="171" t="s">
        <v>1024</v>
      </c>
      <c r="B55" s="350" t="e">
        <f>VLOOKUP($A55,CO_Output_List[],5,FALSE)</f>
        <v>#N/A</v>
      </c>
      <c r="C55" s="171" t="e">
        <f>VLOOKUP($A55,CO_Output_List[],4,FALSE)</f>
        <v>#N/A</v>
      </c>
    </row>
    <row r="59" spans="1:3">
      <c r="A59" s="849" t="s">
        <v>1355</v>
      </c>
      <c r="B59" s="849"/>
      <c r="C59" s="849"/>
    </row>
    <row r="61" spans="1:3" s="171" customFormat="1">
      <c r="A61" s="171" t="s">
        <v>425</v>
      </c>
      <c r="B61" t="s">
        <v>1302</v>
      </c>
      <c r="C61" s="171" t="s">
        <v>1303</v>
      </c>
    </row>
    <row r="62" spans="1:3" ht="15.75">
      <c r="A62" s="171" t="s">
        <v>210</v>
      </c>
      <c r="B62" s="578" t="str">
        <f>VLOOKUP(A62,Check_CO_List[],6,FALSE)</f>
        <v>Indicator 1.1 - Prevalence of anaemia in children aged 0-5 years (by municipality)</v>
      </c>
      <c r="C62" s="579" t="str">
        <f>VLOOKUP(A62,Check_CO_List[],5,FALSE)</f>
        <v>1.1 - Prevalence of anaemia in children aged 0-5 years (by municipality)</v>
      </c>
    </row>
    <row r="63" spans="1:3" ht="15.75">
      <c r="A63" s="171" t="s">
        <v>211</v>
      </c>
      <c r="B63" s="578" t="str">
        <f>VLOOKUP(A63,Check_CO_List[],6,FALSE)</f>
        <v>Indicator 1.2 - Rate of adolescent pregnancy (15-19 years)</v>
      </c>
      <c r="C63" s="579" t="str">
        <f>VLOOKUP(A63,Check_CO_List[],5,FALSE)</f>
        <v>1.2 - Rate of adolescent pregnancy (15-19 years)</v>
      </c>
    </row>
    <row r="64" spans="1:3" ht="15.75">
      <c r="A64" s="171" t="s">
        <v>257</v>
      </c>
      <c r="B64" s="578" t="str">
        <f>VLOOKUP(A64,Check_CO_List[],6,FALSE)</f>
        <v>Indicator 1.3 - Population with access to integrated care services (by sex/age)</v>
      </c>
      <c r="C64" s="579" t="str">
        <f>VLOOKUP(A64,Check_CO_List[],5,FALSE)</f>
        <v>1.3 - Population with access to integrated care services (by sex/age)</v>
      </c>
    </row>
    <row r="65" spans="1:3" ht="15.75">
      <c r="A65" s="171" t="s">
        <v>258</v>
      </c>
      <c r="B65" s="578" t="str">
        <f>VLOOKUP(A65,Check_CO_List[],6,FALSE)</f>
        <v>Indicator 1.4 - Rate of access to preschool education (by sex/urban/rural)</v>
      </c>
      <c r="C65" s="579" t="str">
        <f>VLOOKUP(A65,Check_CO_List[],5,FALSE)</f>
        <v>1.4 - Rate of access to preschool education (by sex/urban/rural)</v>
      </c>
    </row>
    <row r="66" spans="1:3" ht="15.75">
      <c r="A66" s="171" t="s">
        <v>259</v>
      </c>
      <c r="B66" s="578" t="str">
        <f>VLOOKUP(A66,Check_CO_List[],6,FALSE)</f>
        <v>Indicator 1.5 - Percentage of children with satisfactory learning outcomes in math and Portuguese at end of primary school</v>
      </c>
      <c r="C66" s="579" t="str">
        <f>VLOOKUP(A66,Check_CO_List[],5,FALSE)</f>
        <v>1.5 - Percentage of children with satisfactory learning outcomes in math and Portuguese at end of primary school</v>
      </c>
    </row>
    <row r="67" spans="1:3" ht="15.75">
      <c r="A67" s="171" t="s">
        <v>260</v>
      </c>
      <c r="B67" s="578" t="str">
        <f>VLOOKUP(A67,Check_CO_List[],6,FALSE)</f>
        <v>Indicator 1.6 - Number of children at risk of exclusion reached by the child protection system (including public and NGO institutions)</v>
      </c>
      <c r="C67" s="579" t="str">
        <f>VLOOKUP(A67,Check_CO_List[],5,FALSE)</f>
        <v>1.6 - Number of children at risk of exclusion reached by the child protection system (including public and NGO institutions)</v>
      </c>
    </row>
    <row r="68" spans="1:3" ht="15.75">
      <c r="A68" s="171" t="s">
        <v>1234</v>
      </c>
      <c r="B68" s="578" t="e">
        <f>VLOOKUP(A68,Check_CO_List[],6,FALSE)</f>
        <v>#N/A</v>
      </c>
      <c r="C68" s="579" t="e">
        <f>VLOOKUP(A68,Check_CO_List[],5,FALSE)</f>
        <v>#N/A</v>
      </c>
    </row>
    <row r="69" spans="1:3" ht="15.75">
      <c r="A69" s="171" t="s">
        <v>187</v>
      </c>
      <c r="B69" s="578" t="str">
        <f>VLOOKUP(A69,Check_CO_List[],6,FALSE)</f>
        <v>Indicator 1.1.1 - Number of health facilities providing integrated adolescent-friendly health services</v>
      </c>
      <c r="C69" s="578" t="str">
        <f>VLOOKUP(A69,Check_CO_List[],5,FALSE)</f>
        <v>1.1.1 - Number of health facilities providing integrated adolescent-friendly health services</v>
      </c>
    </row>
    <row r="70" spans="1:3" ht="15.75">
      <c r="A70" s="171" t="s">
        <v>283</v>
      </c>
      <c r="B70" s="578" t="str">
        <f>VLOOKUP(A70,Check_CO_List[],6,FALSE)</f>
        <v>Indicator 1.1.2 - Number of district health delegations that have integrated adolescent health interventions within local health plans</v>
      </c>
      <c r="C70" s="578" t="str">
        <f>VLOOKUP(A70,Check_CO_List[],5,FALSE)</f>
        <v>1.1.2 - Number of district health delegations that have integrated adolescent health interventions within local health plans</v>
      </c>
    </row>
    <row r="71" spans="1:3" ht="15.75">
      <c r="A71" s="171" t="s">
        <v>284</v>
      </c>
      <c r="B71" s="578" t="e">
        <f>VLOOKUP(A71,Check_CO_List[],6,FALSE)</f>
        <v>#N/A</v>
      </c>
      <c r="C71" s="578" t="e">
        <f>VLOOKUP(A71,Check_CO_List[],5,FALSE)</f>
        <v>#N/A</v>
      </c>
    </row>
    <row r="72" spans="1:3" ht="15.75">
      <c r="A72" s="171" t="s">
        <v>285</v>
      </c>
      <c r="B72" s="578" t="e">
        <f>VLOOKUP(A72,Check_CO_List[],6,FALSE)</f>
        <v>#N/A</v>
      </c>
      <c r="C72" s="578" t="e">
        <f>VLOOKUP(A72,Check_CO_List[],5,FALSE)</f>
        <v>#N/A</v>
      </c>
    </row>
    <row r="73" spans="1:3" ht="15.75">
      <c r="A73" s="171" t="s">
        <v>1351</v>
      </c>
      <c r="B73" s="578" t="e">
        <f>VLOOKUP(A73,Check_CO_List[],6,FALSE)</f>
        <v>#N/A</v>
      </c>
      <c r="C73" s="578" t="e">
        <f>VLOOKUP(A73,Check_CO_List[],5,FALSE)</f>
        <v>#N/A</v>
      </c>
    </row>
    <row r="74" spans="1:3" ht="15.75">
      <c r="A74" s="171" t="s">
        <v>1357</v>
      </c>
      <c r="B74" s="578" t="e">
        <f>VLOOKUP(A74,Check_CO_List[],6,FALSE)</f>
        <v>#N/A</v>
      </c>
      <c r="C74" s="578" t="e">
        <f>VLOOKUP(A74,Check_CO_List[],5,FALSE)</f>
        <v>#N/A</v>
      </c>
    </row>
    <row r="75" spans="1:3" ht="15.75">
      <c r="A75" s="171" t="s">
        <v>212</v>
      </c>
      <c r="B75" s="578" t="str">
        <f>VLOOKUP(A75,Check_CO_List[],6,FALSE)</f>
        <v>Indicator 1.2.1 - Number of district health delegations providing care for children with multiple micronutrient powder</v>
      </c>
      <c r="C75" s="578" t="str">
        <f>VLOOKUP(A75,Check_CO_List[],5,FALSE)</f>
        <v>1.2.1 - Number of district health delegations providing care for children with multiple micronutrient powder</v>
      </c>
    </row>
    <row r="76" spans="1:3" ht="15.75">
      <c r="A76" s="171" t="s">
        <v>286</v>
      </c>
      <c r="B76" s="578" t="str">
        <f>VLOOKUP(A76,Check_CO_List[],6,FALSE)</f>
        <v>Indicator 1.2.2 - Percentage of district health delegations with at least one infrastructure integrating early child development in their child development monitoring services with nutrition services as entry point</v>
      </c>
      <c r="C76" s="578" t="str">
        <f>VLOOKUP(A76,Check_CO_List[],5,FALSE)</f>
        <v>1.2.2 - Percentage of district health delegations with at least one infrastructure integrating early child development in their child development monitoring services with nutrition services as entry point</v>
      </c>
    </row>
    <row r="77" spans="1:3" ht="15.75">
      <c r="A77" s="171" t="s">
        <v>287</v>
      </c>
      <c r="B77" s="578" t="str">
        <f>VLOOKUP(A77,Check_CO_List[],6,FALSE)</f>
        <v>Indicator 1.2.3 - Existence of a functional national health information system for maternal, child and adolescent health, including reproductive health</v>
      </c>
      <c r="C77" s="578" t="str">
        <f>VLOOKUP(A77,Check_CO_List[],5,FALSE)</f>
        <v>1.2.3 - Existence of a functional national health information system for maternal, child and adolescent health, including reproductive health</v>
      </c>
    </row>
    <row r="78" spans="1:3" ht="15.75">
      <c r="A78" s="171" t="s">
        <v>288</v>
      </c>
      <c r="B78" s="578" t="e">
        <f>VLOOKUP(A78,Check_CO_List[],6,FALSE)</f>
        <v>#N/A</v>
      </c>
      <c r="C78" s="578" t="e">
        <f>VLOOKUP(A78,Check_CO_List[],5,FALSE)</f>
        <v>#N/A</v>
      </c>
    </row>
    <row r="79" spans="1:3" ht="15.75">
      <c r="A79" s="171" t="s">
        <v>1358</v>
      </c>
      <c r="B79" s="578" t="e">
        <f>VLOOKUP(A79,Check_CO_List[],6,FALSE)</f>
        <v>#N/A</v>
      </c>
      <c r="C79" s="578" t="e">
        <f>VLOOKUP(A79,Check_CO_List[],5,FALSE)</f>
        <v>#N/A</v>
      </c>
    </row>
    <row r="80" spans="1:3" ht="15.75">
      <c r="A80" s="171" t="s">
        <v>1359</v>
      </c>
      <c r="B80" s="578" t="e">
        <f>VLOOKUP(A80,Check_CO_List[],6,FALSE)</f>
        <v>#N/A</v>
      </c>
      <c r="C80" s="578" t="e">
        <f>VLOOKUP(A80,Check_CO_List[],5,FALSE)</f>
        <v>#N/A</v>
      </c>
    </row>
    <row r="81" spans="1:3" ht="15.75">
      <c r="A81" s="171" t="s">
        <v>213</v>
      </c>
      <c r="B81" s="578" t="str">
        <f>VLOOKUP(A81,Check_CO_List[],6,FALSE)</f>
        <v>Indicator 1.3.1 - Existence of a functional integrated early childhood education programme</v>
      </c>
      <c r="C81" s="578" t="str">
        <f>VLOOKUP(A81,Check_CO_List[],5,FALSE)</f>
        <v>1.3.1 - Existence of a functional integrated early childhood education programme</v>
      </c>
    </row>
    <row r="82" spans="1:3" ht="15.75">
      <c r="A82" s="171" t="s">
        <v>214</v>
      </c>
      <c r="B82" s="578" t="str">
        <f>VLOOKUP(A82,Check_CO_List[],6,FALSE)</f>
        <v>Indicator 1.3.2 - Number of adolescents reached by a comprehensive sexuality education programme aligned with international standards</v>
      </c>
      <c r="C82" s="578" t="str">
        <f>VLOOKUP(A82,Check_CO_List[],5,FALSE)</f>
        <v>1.3.2 - Number of adolescents reached by a comprehensive sexuality education programme aligned with international standards</v>
      </c>
    </row>
    <row r="83" spans="1:3" ht="15.75">
      <c r="A83" s="171" t="s">
        <v>291</v>
      </c>
      <c r="B83" s="578" t="str">
        <f>VLOOKUP(A83,Check_CO_List[],6,FALSE)</f>
        <v>Indicator 1.3.3 - Existence of a comprehensive special education programme</v>
      </c>
      <c r="C83" s="578" t="str">
        <f>VLOOKUP(A83,Check_CO_List[],5,FALSE)</f>
        <v>1.3.3 - Existence of a comprehensive special education programme</v>
      </c>
    </row>
    <row r="84" spans="1:3" ht="15.75">
      <c r="A84" s="171" t="s">
        <v>292</v>
      </c>
      <c r="B84" s="578" t="e">
        <f>VLOOKUP(A84,Check_CO_List[],6,FALSE)</f>
        <v>#N/A</v>
      </c>
      <c r="C84" s="578" t="e">
        <f>VLOOKUP(A84,Check_CO_List[],5,FALSE)</f>
        <v>#N/A</v>
      </c>
    </row>
    <row r="85" spans="1:3" ht="15.75">
      <c r="A85" s="171" t="s">
        <v>1360</v>
      </c>
      <c r="B85" s="578" t="e">
        <f>VLOOKUP(A85,Check_CO_List[],6,FALSE)</f>
        <v>#N/A</v>
      </c>
      <c r="C85" s="578" t="e">
        <f>VLOOKUP(A85,Check_CO_List[],5,FALSE)</f>
        <v>#N/A</v>
      </c>
    </row>
    <row r="86" spans="1:3" ht="15.75">
      <c r="A86" s="171" t="s">
        <v>1361</v>
      </c>
      <c r="B86" s="578" t="e">
        <f>VLOOKUP(A86,Check_CO_List[],6,FALSE)</f>
        <v>#N/A</v>
      </c>
      <c r="C86" s="578" t="e">
        <f>VLOOKUP(A86,Check_CO_List[],5,FALSE)</f>
        <v>#N/A</v>
      </c>
    </row>
    <row r="87" spans="1:3" ht="15.75">
      <c r="A87" s="171" t="s">
        <v>215</v>
      </c>
      <c r="B87" s="578" t="str">
        <f>VLOOKUP(A87,Check_CO_List[],6,FALSE)</f>
        <v>Indicator 1.4.1 - Existence of a national policy for child protection aligned with the child rights convention</v>
      </c>
      <c r="C87" s="578" t="str">
        <f>VLOOKUP(A87,Check_CO_List[],5,FALSE)</f>
        <v>1.4.1 - Existence of a national policy for child protection aligned with the child rights convention</v>
      </c>
    </row>
    <row r="88" spans="1:3" ht="15.75">
      <c r="A88" s="171" t="s">
        <v>295</v>
      </c>
      <c r="B88" s="578" t="str">
        <f>VLOOKUP(A88,Check_CO_List[],6,FALSE)</f>
        <v>Indicator 1.4.2 - Existence of an integrated child protection information and monitoring system</v>
      </c>
      <c r="C88" s="578" t="str">
        <f>VLOOKUP(A88,Check_CO_List[],5,FALSE)</f>
        <v>1.4.2 - Existence of an integrated child protection information and monitoring system</v>
      </c>
    </row>
    <row r="89" spans="1:3" ht="15.75">
      <c r="A89" s="171" t="s">
        <v>296</v>
      </c>
      <c r="B89" s="578" t="str">
        <f>VLOOKUP(A89,Check_CO_List[],6,FALSE)</f>
        <v>Indicator 1.4.3 - A national multi-stakeholder communication for development strategy to prevent and fight child sexual abuse and exploitation is designed and implemented</v>
      </c>
      <c r="C89" s="578" t="str">
        <f>VLOOKUP(A89,Check_CO_List[],5,FALSE)</f>
        <v>1.4.3 - A national multi-stakeholder communication for development strategy to prevent and fight child sexual abuse and exploitation is designed and implemented</v>
      </c>
    </row>
    <row r="90" spans="1:3" ht="15.75">
      <c r="A90" s="171" t="s">
        <v>297</v>
      </c>
      <c r="B90" s="578" t="e">
        <f>VLOOKUP(A90,Check_CO_List[],6,FALSE)</f>
        <v>#N/A</v>
      </c>
      <c r="C90" s="578" t="e">
        <f>VLOOKUP(A90,Check_CO_List[],5,FALSE)</f>
        <v>#N/A</v>
      </c>
    </row>
    <row r="91" spans="1:3" ht="15.75">
      <c r="A91" s="171" t="s">
        <v>1362</v>
      </c>
      <c r="B91" s="578" t="e">
        <f>VLOOKUP(A91,Check_CO_List[],6,FALSE)</f>
        <v>#N/A</v>
      </c>
      <c r="C91" s="578" t="e">
        <f>VLOOKUP(A91,Check_CO_List[],5,FALSE)</f>
        <v>#N/A</v>
      </c>
    </row>
    <row r="92" spans="1:3" ht="15.75">
      <c r="A92" s="171" t="s">
        <v>1363</v>
      </c>
      <c r="B92" s="578" t="e">
        <f>VLOOKUP(A92,Check_CO_List[],6,FALSE)</f>
        <v>#N/A</v>
      </c>
      <c r="C92" s="578" t="e">
        <f>VLOOKUP(A92,Check_CO_List[],5,FALSE)</f>
        <v>#N/A</v>
      </c>
    </row>
    <row r="93" spans="1:3" ht="15.75">
      <c r="A93" s="171" t="s">
        <v>216</v>
      </c>
      <c r="B93" s="578" t="e">
        <f>VLOOKUP(A93,Check_CO_List[],6,FALSE)</f>
        <v>#N/A</v>
      </c>
      <c r="C93" s="578" t="e">
        <f>VLOOKUP(A93,Check_CO_List[],5,FALSE)</f>
        <v>#N/A</v>
      </c>
    </row>
    <row r="94" spans="1:3" ht="15.75">
      <c r="A94" s="171" t="s">
        <v>217</v>
      </c>
      <c r="B94" s="578" t="e">
        <f>VLOOKUP(A94,Check_CO_List[],6,FALSE)</f>
        <v>#N/A</v>
      </c>
      <c r="C94" s="578" t="e">
        <f>VLOOKUP(A94,Check_CO_List[],5,FALSE)</f>
        <v>#N/A</v>
      </c>
    </row>
    <row r="95" spans="1:3" ht="15.75">
      <c r="A95" s="171" t="s">
        <v>300</v>
      </c>
      <c r="B95" s="578" t="e">
        <f>VLOOKUP(A95,Check_CO_List[],6,FALSE)</f>
        <v>#N/A</v>
      </c>
      <c r="C95" s="578" t="e">
        <f>VLOOKUP(A95,Check_CO_List[],5,FALSE)</f>
        <v>#N/A</v>
      </c>
    </row>
    <row r="96" spans="1:3" ht="15.75">
      <c r="A96" s="171" t="s">
        <v>301</v>
      </c>
      <c r="B96" s="578" t="e">
        <f>VLOOKUP(A96,Check_CO_List[],6,FALSE)</f>
        <v>#N/A</v>
      </c>
      <c r="C96" s="578" t="e">
        <f>VLOOKUP(A96,Check_CO_List[],5,FALSE)</f>
        <v>#N/A</v>
      </c>
    </row>
    <row r="97" spans="1:3" ht="15.75">
      <c r="A97" s="171" t="s">
        <v>1235</v>
      </c>
      <c r="B97" s="578" t="e">
        <f>VLOOKUP(A97,Check_CO_List[],6,FALSE)</f>
        <v>#N/A</v>
      </c>
      <c r="C97" s="578" t="e">
        <f>VLOOKUP(A97,Check_CO_List[],5,FALSE)</f>
        <v>#N/A</v>
      </c>
    </row>
    <row r="98" spans="1:3" ht="15.75">
      <c r="A98" s="171" t="s">
        <v>1364</v>
      </c>
      <c r="B98" s="578" t="e">
        <f>VLOOKUP(A98,Check_CO_List[],6,FALSE)</f>
        <v>#N/A</v>
      </c>
      <c r="C98" s="578" t="e">
        <f>VLOOKUP(A98,Check_CO_List[],5,FALSE)</f>
        <v>#N/A</v>
      </c>
    </row>
    <row r="99" spans="1:3" ht="15.75">
      <c r="A99" s="171" t="s">
        <v>218</v>
      </c>
      <c r="B99" s="578" t="e">
        <f>VLOOKUP(A99,Check_CO_List[],6,FALSE)</f>
        <v>#N/A</v>
      </c>
      <c r="C99" s="578" t="e">
        <f>VLOOKUP(A99,Check_CO_List[],5,FALSE)</f>
        <v>#N/A</v>
      </c>
    </row>
    <row r="100" spans="1:3" ht="15.75">
      <c r="A100" s="171" t="s">
        <v>305</v>
      </c>
      <c r="B100" s="578" t="e">
        <f>VLOOKUP(A100,Check_CO_List[],6,FALSE)</f>
        <v>#N/A</v>
      </c>
      <c r="C100" s="578" t="e">
        <f>VLOOKUP(A100,Check_CO_List[],5,FALSE)</f>
        <v>#N/A</v>
      </c>
    </row>
    <row r="101" spans="1:3" ht="15.75">
      <c r="A101" s="171" t="s">
        <v>306</v>
      </c>
      <c r="B101" s="578" t="e">
        <f>VLOOKUP(A101,Check_CO_List[],6,FALSE)</f>
        <v>#N/A</v>
      </c>
      <c r="C101" s="578" t="e">
        <f>VLOOKUP(A101,Check_CO_List[],5,FALSE)</f>
        <v>#N/A</v>
      </c>
    </row>
    <row r="102" spans="1:3" ht="15.75">
      <c r="A102" s="171" t="s">
        <v>307</v>
      </c>
      <c r="B102" s="578" t="e">
        <f>VLOOKUP(A102,Check_CO_List[],6,FALSE)</f>
        <v>#N/A</v>
      </c>
      <c r="C102" s="578" t="e">
        <f>VLOOKUP(A102,Check_CO_List[],5,FALSE)</f>
        <v>#N/A</v>
      </c>
    </row>
    <row r="103" spans="1:3" ht="15.75">
      <c r="A103" s="171" t="s">
        <v>1365</v>
      </c>
      <c r="B103" s="578" t="e">
        <f>VLOOKUP(A103,Check_CO_List[],6,FALSE)</f>
        <v>#N/A</v>
      </c>
      <c r="C103" s="578" t="e">
        <f>VLOOKUP(A103,Check_CO_List[],5,FALSE)</f>
        <v>#N/A</v>
      </c>
    </row>
    <row r="104" spans="1:3" ht="15.75">
      <c r="A104" s="171" t="s">
        <v>1366</v>
      </c>
      <c r="B104" s="578" t="e">
        <f>VLOOKUP(A104,Check_CO_List[],6,FALSE)</f>
        <v>#N/A</v>
      </c>
      <c r="C104" s="578" t="e">
        <f>VLOOKUP(A104,Check_CO_List[],5,FALSE)</f>
        <v>#N/A</v>
      </c>
    </row>
    <row r="105" spans="1:3" ht="15.75">
      <c r="A105" s="171" t="s">
        <v>1075</v>
      </c>
      <c r="B105" s="578" t="e">
        <f>VLOOKUP(A105,Check_CO_List[],6,FALSE)</f>
        <v>#N/A</v>
      </c>
      <c r="C105" s="578" t="e">
        <f>VLOOKUP(A105,Check_CO_List[],5,FALSE)</f>
        <v>#N/A</v>
      </c>
    </row>
    <row r="106" spans="1:3" ht="15.75">
      <c r="A106" s="171" t="s">
        <v>1076</v>
      </c>
      <c r="B106" s="578" t="e">
        <f>VLOOKUP(A106,Check_CO_List[],6,FALSE)</f>
        <v>#N/A</v>
      </c>
      <c r="C106" s="578" t="e">
        <f>VLOOKUP(A106,Check_CO_List[],5,FALSE)</f>
        <v>#N/A</v>
      </c>
    </row>
    <row r="107" spans="1:3" ht="15.75">
      <c r="A107" s="171" t="s">
        <v>1077</v>
      </c>
      <c r="B107" s="578" t="e">
        <f>VLOOKUP(A107,Check_CO_List[],6,FALSE)</f>
        <v>#N/A</v>
      </c>
      <c r="C107" s="578" t="e">
        <f>VLOOKUP(A107,Check_CO_List[],5,FALSE)</f>
        <v>#N/A</v>
      </c>
    </row>
    <row r="108" spans="1:3" ht="15.75">
      <c r="A108" s="171" t="s">
        <v>1078</v>
      </c>
      <c r="B108" s="578" t="e">
        <f>VLOOKUP(A108,Check_CO_List[],6,FALSE)</f>
        <v>#N/A</v>
      </c>
      <c r="C108" s="578" t="e">
        <f>VLOOKUP(A108,Check_CO_List[],5,FALSE)</f>
        <v>#N/A</v>
      </c>
    </row>
    <row r="109" spans="1:3" ht="15.75">
      <c r="A109" s="171" t="s">
        <v>1367</v>
      </c>
      <c r="B109" s="578" t="e">
        <f>VLOOKUP(A109,Check_CO_List[],6,FALSE)</f>
        <v>#N/A</v>
      </c>
      <c r="C109" s="578" t="e">
        <f>VLOOKUP(A109,Check_CO_List[],5,FALSE)</f>
        <v>#N/A</v>
      </c>
    </row>
    <row r="110" spans="1:3" ht="15.75">
      <c r="A110" s="171" t="s">
        <v>1368</v>
      </c>
      <c r="B110" s="578" t="e">
        <f>VLOOKUP(A110,Check_CO_List[],6,FALSE)</f>
        <v>#N/A</v>
      </c>
      <c r="C110" s="578" t="e">
        <f>VLOOKUP(A110,Check_CO_List[],5,FALSE)</f>
        <v>#N/A</v>
      </c>
    </row>
    <row r="111" spans="1:3" ht="15.75">
      <c r="A111" s="171" t="s">
        <v>1079</v>
      </c>
      <c r="B111" s="578" t="e">
        <f>VLOOKUP(A111,Check_CO_List[],6,FALSE)</f>
        <v>#N/A</v>
      </c>
      <c r="C111" s="578" t="e">
        <f>VLOOKUP(A111,Check_CO_List[],5,FALSE)</f>
        <v>#N/A</v>
      </c>
    </row>
    <row r="112" spans="1:3" ht="15.75">
      <c r="A112" s="171" t="s">
        <v>1080</v>
      </c>
      <c r="B112" s="578" t="e">
        <f>VLOOKUP(A112,Check_CO_List[],6,FALSE)</f>
        <v>#N/A</v>
      </c>
      <c r="C112" s="578" t="e">
        <f>VLOOKUP(A112,Check_CO_List[],5,FALSE)</f>
        <v>#N/A</v>
      </c>
    </row>
    <row r="113" spans="1:3" ht="15.75">
      <c r="A113" s="171" t="s">
        <v>1081</v>
      </c>
      <c r="B113" s="578" t="e">
        <f>VLOOKUP(A113,Check_CO_List[],6,FALSE)</f>
        <v>#N/A</v>
      </c>
      <c r="C113" s="578" t="e">
        <f>VLOOKUP(A113,Check_CO_List[],5,FALSE)</f>
        <v>#N/A</v>
      </c>
    </row>
    <row r="114" spans="1:3" ht="15.75">
      <c r="A114" s="171" t="s">
        <v>1082</v>
      </c>
      <c r="B114" s="578" t="e">
        <f>VLOOKUP(A114,Check_CO_List[],6,FALSE)</f>
        <v>#N/A</v>
      </c>
      <c r="C114" s="578" t="e">
        <f>VLOOKUP(A114,Check_CO_List[],5,FALSE)</f>
        <v>#N/A</v>
      </c>
    </row>
    <row r="115" spans="1:3" ht="15.75">
      <c r="A115" s="171" t="s">
        <v>1369</v>
      </c>
      <c r="B115" s="578" t="e">
        <f>VLOOKUP(A115,Check_CO_List[],6,FALSE)</f>
        <v>#N/A</v>
      </c>
      <c r="C115" s="578" t="e">
        <f>VLOOKUP(A115,Check_CO_List[],5,FALSE)</f>
        <v>#N/A</v>
      </c>
    </row>
    <row r="116" spans="1:3" ht="15.75">
      <c r="A116" s="171" t="s">
        <v>1370</v>
      </c>
      <c r="B116" s="578" t="e">
        <f>VLOOKUP(A116,Check_CO_List[],6,FALSE)</f>
        <v>#N/A</v>
      </c>
      <c r="C116" s="578" t="e">
        <f>VLOOKUP(A116,Check_CO_List[],5,FALSE)</f>
        <v>#N/A</v>
      </c>
    </row>
    <row r="117" spans="1:3" ht="15.75">
      <c r="A117" s="171" t="s">
        <v>1083</v>
      </c>
      <c r="B117" s="578" t="e">
        <f>VLOOKUP(A117,Check_CO_List[],6,FALSE)</f>
        <v>#N/A</v>
      </c>
      <c r="C117" s="578" t="e">
        <f>VLOOKUP(A117,Check_CO_List[],5,FALSE)</f>
        <v>#N/A</v>
      </c>
    </row>
    <row r="118" spans="1:3" ht="15.75">
      <c r="A118" s="171" t="s">
        <v>1084</v>
      </c>
      <c r="B118" s="578" t="e">
        <f>VLOOKUP(A118,Check_CO_List[],6,FALSE)</f>
        <v>#N/A</v>
      </c>
      <c r="C118" s="578" t="e">
        <f>VLOOKUP(A118,Check_CO_List[],5,FALSE)</f>
        <v>#N/A</v>
      </c>
    </row>
    <row r="119" spans="1:3" ht="15.75">
      <c r="A119" s="171" t="s">
        <v>1085</v>
      </c>
      <c r="B119" s="578" t="e">
        <f>VLOOKUP(A119,Check_CO_List[],6,FALSE)</f>
        <v>#N/A</v>
      </c>
      <c r="C119" s="578" t="e">
        <f>VLOOKUP(A119,Check_CO_List[],5,FALSE)</f>
        <v>#N/A</v>
      </c>
    </row>
    <row r="120" spans="1:3" ht="15.75">
      <c r="A120" s="171" t="s">
        <v>1086</v>
      </c>
      <c r="B120" s="578" t="e">
        <f>VLOOKUP(A120,Check_CO_List[],6,FALSE)</f>
        <v>#N/A</v>
      </c>
      <c r="C120" s="578" t="e">
        <f>VLOOKUP(A120,Check_CO_List[],5,FALSE)</f>
        <v>#N/A</v>
      </c>
    </row>
    <row r="121" spans="1:3" ht="15.75">
      <c r="A121" s="171" t="s">
        <v>1371</v>
      </c>
      <c r="B121" s="578" t="e">
        <f>VLOOKUP(A121,Check_CO_List[],6,FALSE)</f>
        <v>#N/A</v>
      </c>
      <c r="C121" s="578" t="e">
        <f>VLOOKUP(A121,Check_CO_List[],5,FALSE)</f>
        <v>#N/A</v>
      </c>
    </row>
    <row r="122" spans="1:3" ht="15.75">
      <c r="A122" s="171" t="s">
        <v>1372</v>
      </c>
      <c r="B122" s="578" t="e">
        <f>VLOOKUP(A122,Check_CO_List[],6,FALSE)</f>
        <v>#N/A</v>
      </c>
      <c r="C122" s="578" t="e">
        <f>VLOOKUP(A122,Check_CO_List[],5,FALSE)</f>
        <v>#N/A</v>
      </c>
    </row>
    <row r="123" spans="1:3" ht="15.75">
      <c r="A123" s="171" t="s">
        <v>219</v>
      </c>
      <c r="B123" s="578" t="str">
        <f>VLOOKUP(A123,Check_CO_List[],6,FALSE)</f>
        <v xml:space="preserve">Indicator 2.1 - Proportion of municipalities that incorporate and implement principles of sustainable urban development in the planning process </v>
      </c>
      <c r="C123" s="579" t="str">
        <f>VLOOKUP(A123,Check_CO_List[],5,FALSE)</f>
        <v xml:space="preserve">2.1 - Proportion of municipalities that incorporate and implement principles of sustainable urban development in the planning process </v>
      </c>
    </row>
    <row r="124" spans="1:3" ht="15.75">
      <c r="A124" s="171" t="s">
        <v>220</v>
      </c>
      <c r="B124" s="578" t="str">
        <f>VLOOKUP(A124,Check_CO_List[],6,FALSE)</f>
        <v>Indicator 2.2 - Percentage of selected municipalities that integrate resilience and adaptive capacity to climate-related hazards and natural disasters in their development strategies</v>
      </c>
      <c r="C124" s="579" t="str">
        <f>VLOOKUP(A124,Check_CO_List[],5,FALSE)</f>
        <v>2.2 - Percentage of selected municipalities that integrate resilience and adaptive capacity to climate-related hazards and natural disasters in their development strategies</v>
      </c>
    </row>
    <row r="125" spans="1:3" ht="15.75">
      <c r="A125" s="171" t="s">
        <v>221</v>
      </c>
      <c r="B125" s="578" t="str">
        <f>VLOOKUP(A125,Check_CO_List[],6,FALSE)</f>
        <v xml:space="preserve">Indicator 2.3 - Rate of integration of renewable energy for electricity production </v>
      </c>
      <c r="C125" s="579" t="str">
        <f>VLOOKUP(A125,Check_CO_List[],5,FALSE)</f>
        <v xml:space="preserve">2.3 - Rate of integration of renewable energy for electricity production </v>
      </c>
    </row>
    <row r="126" spans="1:3" ht="15.75">
      <c r="A126" s="171" t="s">
        <v>222</v>
      </c>
      <c r="B126" s="578" t="e">
        <f>VLOOKUP(A126,Check_CO_List[],6,FALSE)</f>
        <v>#N/A</v>
      </c>
      <c r="C126" s="579" t="e">
        <f>VLOOKUP(A126,Check_CO_List[],5,FALSE)</f>
        <v>#N/A</v>
      </c>
    </row>
    <row r="127" spans="1:3" ht="15.75">
      <c r="A127" s="171" t="s">
        <v>261</v>
      </c>
      <c r="B127" s="578" t="e">
        <f>VLOOKUP(A127,Check_CO_List[],6,FALSE)</f>
        <v>#N/A</v>
      </c>
      <c r="C127" s="579" t="e">
        <f>VLOOKUP(A127,Check_CO_List[],5,FALSE)</f>
        <v>#N/A</v>
      </c>
    </row>
    <row r="128" spans="1:3" ht="15.75">
      <c r="A128" s="171" t="s">
        <v>262</v>
      </c>
      <c r="B128" s="578" t="e">
        <f>VLOOKUP(A128,Check_CO_List[],6,FALSE)</f>
        <v>#N/A</v>
      </c>
      <c r="C128" s="579" t="e">
        <f>VLOOKUP(A128,Check_CO_List[],5,FALSE)</f>
        <v>#N/A</v>
      </c>
    </row>
    <row r="129" spans="1:3" ht="15.75">
      <c r="A129" s="171" t="s">
        <v>1349</v>
      </c>
      <c r="B129" s="578" t="e">
        <f>VLOOKUP(A129,Check_CO_List[],6,FALSE)</f>
        <v>#N/A</v>
      </c>
      <c r="C129" s="579" t="e">
        <f>VLOOKUP(A129,Check_CO_List[],5,FALSE)</f>
        <v>#N/A</v>
      </c>
    </row>
    <row r="130" spans="1:3" ht="15.75">
      <c r="A130" s="171" t="s">
        <v>223</v>
      </c>
      <c r="B130" s="578" t="str">
        <f>VLOOKUP(A130,Check_CO_List[],6,FALSE)</f>
        <v>Indicator 2.1.1 - Percentage of selected national institutions that integrate risk reduction in their policies, strategies and budgets with a gender perspective</v>
      </c>
      <c r="C130" s="578" t="str">
        <f>VLOOKUP(A130,Check_CO_List[],5,FALSE)</f>
        <v>2.1.1 - Percentage of selected national institutions that integrate risk reduction in their policies, strategies and budgets with a gender perspective</v>
      </c>
    </row>
    <row r="131" spans="1:3" ht="15.75">
      <c r="A131" s="171" t="s">
        <v>308</v>
      </c>
      <c r="B131" s="578" t="str">
        <f>VLOOKUP(A131,Check_CO_List[],6,FALSE)</f>
        <v>Indicator 2.1.2 - Percentage of municipalities that integrate child and gender-sensitive risk information including climate risk in the plans, strategies and budgets</v>
      </c>
      <c r="C131" s="578" t="str">
        <f>VLOOKUP(A131,Check_CO_List[],5,FALSE)</f>
        <v>2.1.2 - Percentage of municipalities that integrate child and gender-sensitive risk information including climate risk in the plans, strategies and budgets</v>
      </c>
    </row>
    <row r="132" spans="1:3" ht="15.75">
      <c r="A132" s="171" t="s">
        <v>309</v>
      </c>
      <c r="B132" s="578" t="str">
        <f>VLOOKUP(A132,Check_CO_List[],6,FALSE)</f>
        <v>Indicator 2.1.3 - Existence of an integrated strategy for risk and vulnerability reduction through water, sanitation and hygiene in schools</v>
      </c>
      <c r="C132" s="578" t="str">
        <f>VLOOKUP(A132,Check_CO_List[],5,FALSE)</f>
        <v>2.1.3 - Existence of an integrated strategy for risk and vulnerability reduction through water, sanitation and hygiene in schools</v>
      </c>
    </row>
    <row r="133" spans="1:3" ht="15.75">
      <c r="A133" s="171" t="s">
        <v>310</v>
      </c>
      <c r="B133" s="578" t="e">
        <f>VLOOKUP(A133,Check_CO_List[],6,FALSE)</f>
        <v>#N/A</v>
      </c>
      <c r="C133" s="578" t="e">
        <f>VLOOKUP(A133,Check_CO_List[],5,FALSE)</f>
        <v>#N/A</v>
      </c>
    </row>
    <row r="134" spans="1:3" ht="15.75">
      <c r="A134" s="171" t="s">
        <v>1346</v>
      </c>
      <c r="B134" s="578" t="e">
        <f>VLOOKUP(A134,Check_CO_List[],6,FALSE)</f>
        <v>#N/A</v>
      </c>
      <c r="C134" s="578" t="e">
        <f>VLOOKUP(A134,Check_CO_List[],5,FALSE)</f>
        <v>#N/A</v>
      </c>
    </row>
    <row r="135" spans="1:3" ht="15.75">
      <c r="A135" s="171" t="s">
        <v>1373</v>
      </c>
      <c r="B135" s="578" t="e">
        <f>VLOOKUP(A135,Check_CO_List[],6,FALSE)</f>
        <v>#N/A</v>
      </c>
      <c r="C135" s="578" t="e">
        <f>VLOOKUP(A135,Check_CO_List[],5,FALSE)</f>
        <v>#N/A</v>
      </c>
    </row>
    <row r="136" spans="1:3" ht="15.75">
      <c r="A136" s="171" t="s">
        <v>224</v>
      </c>
      <c r="B136" s="578" t="str">
        <f>VLOOKUP(A136,Check_CO_List[],6,FALSE)</f>
        <v>Indicator 2.2.1 - Number of municipalities that adopt gendersensitive, climate-smart practices for sustainable use of water resources in Joint Office-supported programmes</v>
      </c>
      <c r="C136" s="578" t="str">
        <f>VLOOKUP(A136,Check_CO_List[],5,FALSE)</f>
        <v>2.2.1 - Number of municipalities that adopt gendersensitive, climate-smart practices for sustainable use of water resources in Joint Office-supported programmes</v>
      </c>
    </row>
    <row r="137" spans="1:3" ht="15.75">
      <c r="A137" s="171" t="s">
        <v>280</v>
      </c>
      <c r="B137" s="578" t="str">
        <f>VLOOKUP(A137,Check_CO_List[],6,FALSE)</f>
        <v>Indicator 2.2.2 - Number of municipalities carrying out mandatory enforcement of the new energy efficiency code</v>
      </c>
      <c r="C137" s="578" t="str">
        <f>VLOOKUP(A137,Check_CO_List[],5,FALSE)</f>
        <v>2.2.2 - Number of municipalities carrying out mandatory enforcement of the new energy efficiency code</v>
      </c>
    </row>
    <row r="138" spans="1:3" ht="15.75">
      <c r="A138" s="171" t="s">
        <v>311</v>
      </c>
      <c r="B138" s="578" t="e">
        <f>VLOOKUP(A138,Check_CO_List[],6,FALSE)</f>
        <v>#N/A</v>
      </c>
      <c r="C138" s="578" t="e">
        <f>VLOOKUP(A138,Check_CO_List[],5,FALSE)</f>
        <v>#N/A</v>
      </c>
    </row>
    <row r="139" spans="1:3" ht="15.75">
      <c r="A139" s="171" t="s">
        <v>312</v>
      </c>
      <c r="B139" s="578" t="e">
        <f>VLOOKUP(A139,Check_CO_List[],6,FALSE)</f>
        <v>#N/A</v>
      </c>
      <c r="C139" s="578" t="e">
        <f>VLOOKUP(A139,Check_CO_List[],5,FALSE)</f>
        <v>#N/A</v>
      </c>
    </row>
    <row r="140" spans="1:3" ht="15.75">
      <c r="A140" s="171" t="s">
        <v>1350</v>
      </c>
      <c r="B140" s="578" t="e">
        <f>VLOOKUP(A140,Check_CO_List[],6,FALSE)</f>
        <v>#N/A</v>
      </c>
      <c r="C140" s="578" t="e">
        <f>VLOOKUP(A140,Check_CO_List[],5,FALSE)</f>
        <v>#N/A</v>
      </c>
    </row>
    <row r="141" spans="1:3" ht="15.75">
      <c r="A141" s="171" t="s">
        <v>1374</v>
      </c>
      <c r="B141" s="578" t="e">
        <f>VLOOKUP(A141,Check_CO_List[],6,FALSE)</f>
        <v>#N/A</v>
      </c>
      <c r="C141" s="578" t="e">
        <f>VLOOKUP(A141,Check_CO_List[],5,FALSE)</f>
        <v>#N/A</v>
      </c>
    </row>
    <row r="142" spans="1:3" ht="15.75">
      <c r="A142" s="171" t="s">
        <v>225</v>
      </c>
      <c r="B142" s="578" t="str">
        <f>VLOOKUP(A142,Check_CO_List[],6,FALSE)</f>
        <v>Indicator 2.3.1 - Number of institutional policy frameworks in place for conservation, sustainable use of natural resources, biodiversity and ecosystem</v>
      </c>
      <c r="C142" s="578" t="str">
        <f>VLOOKUP(A142,Check_CO_List[],5,FALSE)</f>
        <v>2.3.1 - Number of institutional policy frameworks in place for conservation, sustainable use of natural resources, biodiversity and ecosystem</v>
      </c>
    </row>
    <row r="143" spans="1:3" ht="15.75">
      <c r="A143" s="171" t="s">
        <v>289</v>
      </c>
      <c r="B143" s="578" t="str">
        <f>VLOOKUP(A143,Check_CO_List[],6,FALSE)</f>
        <v xml:space="preserve">Indicator 2.3.2 - Number of terrestrial and marine areas of global importance that have management instruments in place for conservation,  sustainable  use  and  valorization  of biodiversity and ecosystem </v>
      </c>
      <c r="C143" s="578" t="str">
        <f>VLOOKUP(A143,Check_CO_List[],5,FALSE)</f>
        <v xml:space="preserve">2.3.2 - Number of terrestrial and marine areas of global importance that have management instruments in place for conservation,  sustainable  use  and  valorization  of biodiversity and ecosystem </v>
      </c>
    </row>
    <row r="144" spans="1:3" ht="15.75">
      <c r="A144" s="171" t="s">
        <v>313</v>
      </c>
      <c r="B144" s="578" t="str">
        <f>VLOOKUP(A144,Check_CO_List[],6,FALSE)</f>
        <v>Indicator 2.3.3 - Percentage of tourism operators doing business in protected areas complying with national standards for sustainable tourism</v>
      </c>
      <c r="C144" s="578" t="str">
        <f>VLOOKUP(A144,Check_CO_List[],5,FALSE)</f>
        <v>2.3.3 - Percentage of tourism operators doing business in protected areas complying with national standards for sustainable tourism</v>
      </c>
    </row>
    <row r="145" spans="1:3" ht="15.75">
      <c r="A145" s="171" t="s">
        <v>314</v>
      </c>
      <c r="B145" s="578" t="e">
        <f>VLOOKUP(A145,Check_CO_List[],6,FALSE)</f>
        <v>#N/A</v>
      </c>
      <c r="C145" s="578" t="e">
        <f>VLOOKUP(A145,Check_CO_List[],5,FALSE)</f>
        <v>#N/A</v>
      </c>
    </row>
    <row r="146" spans="1:3" ht="15.75">
      <c r="A146" s="171" t="s">
        <v>1375</v>
      </c>
      <c r="B146" s="578" t="e">
        <f>VLOOKUP(A146,Check_CO_List[],6,FALSE)</f>
        <v>#N/A</v>
      </c>
      <c r="C146" s="578" t="e">
        <f>VLOOKUP(A146,Check_CO_List[],5,FALSE)</f>
        <v>#N/A</v>
      </c>
    </row>
    <row r="147" spans="1:3" ht="15.75">
      <c r="A147" s="171" t="s">
        <v>1376</v>
      </c>
      <c r="B147" s="578" t="e">
        <f>VLOOKUP(A147,Check_CO_List[],6,FALSE)</f>
        <v>#N/A</v>
      </c>
      <c r="C147" s="578" t="e">
        <f>VLOOKUP(A147,Check_CO_List[],5,FALSE)</f>
        <v>#N/A</v>
      </c>
    </row>
    <row r="148" spans="1:3" ht="15.75">
      <c r="A148" s="171" t="s">
        <v>226</v>
      </c>
      <c r="B148" s="578" t="e">
        <f>VLOOKUP(A148,Check_CO_List[],6,FALSE)</f>
        <v>#N/A</v>
      </c>
      <c r="C148" s="578" t="e">
        <f>VLOOKUP(A148,Check_CO_List[],5,FALSE)</f>
        <v>#N/A</v>
      </c>
    </row>
    <row r="149" spans="1:3" ht="15.75">
      <c r="A149" s="171" t="s">
        <v>293</v>
      </c>
      <c r="B149" s="578" t="e">
        <f>VLOOKUP(A149,Check_CO_List[],6,FALSE)</f>
        <v>#N/A</v>
      </c>
      <c r="C149" s="578" t="e">
        <f>VLOOKUP(A149,Check_CO_List[],5,FALSE)</f>
        <v>#N/A</v>
      </c>
    </row>
    <row r="150" spans="1:3" ht="15.75">
      <c r="A150" s="171" t="s">
        <v>315</v>
      </c>
      <c r="B150" s="578" t="e">
        <f>VLOOKUP(A150,Check_CO_List[],6,FALSE)</f>
        <v>#N/A</v>
      </c>
      <c r="C150" s="578" t="e">
        <f>VLOOKUP(A150,Check_CO_List[],5,FALSE)</f>
        <v>#N/A</v>
      </c>
    </row>
    <row r="151" spans="1:3" ht="15.75">
      <c r="A151" s="171" t="s">
        <v>316</v>
      </c>
      <c r="B151" s="578" t="e">
        <f>VLOOKUP(A151,Check_CO_List[],6,FALSE)</f>
        <v>#N/A</v>
      </c>
      <c r="C151" s="578" t="e">
        <f>VLOOKUP(A151,Check_CO_List[],5,FALSE)</f>
        <v>#N/A</v>
      </c>
    </row>
    <row r="152" spans="1:3" ht="15.75">
      <c r="A152" s="171" t="s">
        <v>1377</v>
      </c>
      <c r="B152" s="578" t="e">
        <f>VLOOKUP(A152,Check_CO_List[],6,FALSE)</f>
        <v>#N/A</v>
      </c>
      <c r="C152" s="578" t="e">
        <f>VLOOKUP(A152,Check_CO_List[],5,FALSE)</f>
        <v>#N/A</v>
      </c>
    </row>
    <row r="153" spans="1:3" ht="15.75">
      <c r="A153" s="171" t="s">
        <v>1378</v>
      </c>
      <c r="B153" s="578" t="e">
        <f>VLOOKUP(A153,Check_CO_List[],6,FALSE)</f>
        <v>#N/A</v>
      </c>
      <c r="C153" s="578" t="e">
        <f>VLOOKUP(A153,Check_CO_List[],5,FALSE)</f>
        <v>#N/A</v>
      </c>
    </row>
    <row r="154" spans="1:3" ht="15.75">
      <c r="A154" s="171" t="s">
        <v>227</v>
      </c>
      <c r="B154" s="578" t="e">
        <f>VLOOKUP(A154,Check_CO_List[],6,FALSE)</f>
        <v>#N/A</v>
      </c>
      <c r="C154" s="578" t="e">
        <f>VLOOKUP(A154,Check_CO_List[],5,FALSE)</f>
        <v>#N/A</v>
      </c>
    </row>
    <row r="155" spans="1:3" ht="15.75">
      <c r="A155" s="171" t="s">
        <v>228</v>
      </c>
      <c r="B155" s="578" t="e">
        <f>VLOOKUP(A155,Check_CO_List[],6,FALSE)</f>
        <v>#N/A</v>
      </c>
      <c r="C155" s="578" t="e">
        <f>VLOOKUP(A155,Check_CO_List[],5,FALSE)</f>
        <v>#N/A</v>
      </c>
    </row>
    <row r="156" spans="1:3" ht="15.75">
      <c r="A156" s="171" t="s">
        <v>317</v>
      </c>
      <c r="B156" s="578" t="e">
        <f>VLOOKUP(A156,Check_CO_List[],6,FALSE)</f>
        <v>#N/A</v>
      </c>
      <c r="C156" s="578" t="e">
        <f>VLOOKUP(A156,Check_CO_List[],5,FALSE)</f>
        <v>#N/A</v>
      </c>
    </row>
    <row r="157" spans="1:3" ht="15.75">
      <c r="A157" s="171" t="s">
        <v>318</v>
      </c>
      <c r="B157" s="578" t="e">
        <f>VLOOKUP(A157,Check_CO_List[],6,FALSE)</f>
        <v>#N/A</v>
      </c>
      <c r="C157" s="578" t="e">
        <f>VLOOKUP(A157,Check_CO_List[],5,FALSE)</f>
        <v>#N/A</v>
      </c>
    </row>
    <row r="158" spans="1:3" ht="15.75">
      <c r="A158" s="171" t="s">
        <v>1379</v>
      </c>
      <c r="B158" s="578" t="e">
        <f>VLOOKUP(A158,Check_CO_List[],6,FALSE)</f>
        <v>#N/A</v>
      </c>
      <c r="C158" s="578" t="e">
        <f>VLOOKUP(A158,Check_CO_List[],5,FALSE)</f>
        <v>#N/A</v>
      </c>
    </row>
    <row r="159" spans="1:3" ht="15.75">
      <c r="A159" s="171" t="s">
        <v>1380</v>
      </c>
      <c r="B159" s="578" t="e">
        <f>VLOOKUP(A159,Check_CO_List[],6,FALSE)</f>
        <v>#N/A</v>
      </c>
      <c r="C159" s="578" t="e">
        <f>VLOOKUP(A159,Check_CO_List[],5,FALSE)</f>
        <v>#N/A</v>
      </c>
    </row>
    <row r="160" spans="1:3" ht="15.75">
      <c r="A160" s="171" t="s">
        <v>229</v>
      </c>
      <c r="B160" s="578" t="e">
        <f>VLOOKUP(A160,Check_CO_List[],6,FALSE)</f>
        <v>#N/A</v>
      </c>
      <c r="C160" s="578" t="e">
        <f>VLOOKUP(A160,Check_CO_List[],5,FALSE)</f>
        <v>#N/A</v>
      </c>
    </row>
    <row r="161" spans="1:3" ht="15.75">
      <c r="A161" s="171" t="s">
        <v>302</v>
      </c>
      <c r="B161" s="578" t="e">
        <f>VLOOKUP(A161,Check_CO_List[],6,FALSE)</f>
        <v>#N/A</v>
      </c>
      <c r="C161" s="578" t="e">
        <f>VLOOKUP(A161,Check_CO_List[],5,FALSE)</f>
        <v>#N/A</v>
      </c>
    </row>
    <row r="162" spans="1:3" ht="15.75">
      <c r="A162" s="171" t="s">
        <v>319</v>
      </c>
      <c r="B162" s="578" t="e">
        <f>VLOOKUP(A162,Check_CO_List[],6,FALSE)</f>
        <v>#N/A</v>
      </c>
      <c r="C162" s="578" t="e">
        <f>VLOOKUP(A162,Check_CO_List[],5,FALSE)</f>
        <v>#N/A</v>
      </c>
    </row>
    <row r="163" spans="1:3" ht="15.75">
      <c r="A163" s="171" t="s">
        <v>320</v>
      </c>
      <c r="B163" s="578" t="e">
        <f>VLOOKUP(A163,Check_CO_List[],6,FALSE)</f>
        <v>#N/A</v>
      </c>
      <c r="C163" s="578" t="e">
        <f>VLOOKUP(A163,Check_CO_List[],5,FALSE)</f>
        <v>#N/A</v>
      </c>
    </row>
    <row r="164" spans="1:3" ht="15.75">
      <c r="A164" s="171" t="s">
        <v>1381</v>
      </c>
      <c r="B164" s="578" t="e">
        <f>VLOOKUP(A164,Check_CO_List[],6,FALSE)</f>
        <v>#N/A</v>
      </c>
      <c r="C164" s="578" t="e">
        <f>VLOOKUP(A164,Check_CO_List[],5,FALSE)</f>
        <v>#N/A</v>
      </c>
    </row>
    <row r="165" spans="1:3" ht="15.75">
      <c r="A165" s="171" t="s">
        <v>1382</v>
      </c>
      <c r="B165" s="578" t="e">
        <f>VLOOKUP(A165,Check_CO_List[],6,FALSE)</f>
        <v>#N/A</v>
      </c>
      <c r="C165" s="578" t="e">
        <f>VLOOKUP(A165,Check_CO_List[],5,FALSE)</f>
        <v>#N/A</v>
      </c>
    </row>
    <row r="166" spans="1:3" ht="15.75">
      <c r="A166" s="171" t="s">
        <v>1063</v>
      </c>
      <c r="B166" s="578" t="e">
        <f>VLOOKUP(A166,Check_CO_List[],6,FALSE)</f>
        <v>#N/A</v>
      </c>
      <c r="C166" s="578" t="e">
        <f>VLOOKUP(A166,Check_CO_List[],5,FALSE)</f>
        <v>#N/A</v>
      </c>
    </row>
    <row r="167" spans="1:3" ht="15.75">
      <c r="A167" s="171" t="s">
        <v>1064</v>
      </c>
      <c r="B167" s="578" t="e">
        <f>VLOOKUP(A167,Check_CO_List[],6,FALSE)</f>
        <v>#N/A</v>
      </c>
      <c r="C167" s="578" t="e">
        <f>VLOOKUP(A167,Check_CO_List[],5,FALSE)</f>
        <v>#N/A</v>
      </c>
    </row>
    <row r="168" spans="1:3" ht="15.75">
      <c r="A168" s="171" t="s">
        <v>1065</v>
      </c>
      <c r="B168" s="578" t="e">
        <f>VLOOKUP(A168,Check_CO_List[],6,FALSE)</f>
        <v>#N/A</v>
      </c>
      <c r="C168" s="578" t="e">
        <f>VLOOKUP(A168,Check_CO_List[],5,FALSE)</f>
        <v>#N/A</v>
      </c>
    </row>
    <row r="169" spans="1:3" ht="15.75">
      <c r="A169" s="171" t="s">
        <v>1066</v>
      </c>
      <c r="B169" s="578" t="e">
        <f>VLOOKUP(A169,Check_CO_List[],6,FALSE)</f>
        <v>#N/A</v>
      </c>
      <c r="C169" s="578" t="e">
        <f>VLOOKUP(A169,Check_CO_List[],5,FALSE)</f>
        <v>#N/A</v>
      </c>
    </row>
    <row r="170" spans="1:3" ht="15.75">
      <c r="A170" s="171" t="s">
        <v>1383</v>
      </c>
      <c r="B170" s="578" t="e">
        <f>VLOOKUP(A170,Check_CO_List[],6,FALSE)</f>
        <v>#N/A</v>
      </c>
      <c r="C170" s="578" t="e">
        <f>VLOOKUP(A170,Check_CO_List[],5,FALSE)</f>
        <v>#N/A</v>
      </c>
    </row>
    <row r="171" spans="1:3" ht="15.75">
      <c r="A171" s="171" t="s">
        <v>1384</v>
      </c>
      <c r="B171" s="578" t="e">
        <f>VLOOKUP(A171,Check_CO_List[],6,FALSE)</f>
        <v>#N/A</v>
      </c>
      <c r="C171" s="578" t="e">
        <f>VLOOKUP(A171,Check_CO_List[],5,FALSE)</f>
        <v>#N/A</v>
      </c>
    </row>
    <row r="172" spans="1:3" ht="15.75">
      <c r="A172" s="171" t="s">
        <v>1067</v>
      </c>
      <c r="B172" s="578" t="e">
        <f>VLOOKUP(A172,Check_CO_List[],6,FALSE)</f>
        <v>#N/A</v>
      </c>
      <c r="C172" s="578" t="e">
        <f>VLOOKUP(A172,Check_CO_List[],5,FALSE)</f>
        <v>#N/A</v>
      </c>
    </row>
    <row r="173" spans="1:3" ht="15.75">
      <c r="A173" s="171" t="s">
        <v>1068</v>
      </c>
      <c r="B173" s="578" t="e">
        <f>VLOOKUP(A173,Check_CO_List[],6,FALSE)</f>
        <v>#N/A</v>
      </c>
      <c r="C173" s="578" t="e">
        <f>VLOOKUP(A173,Check_CO_List[],5,FALSE)</f>
        <v>#N/A</v>
      </c>
    </row>
    <row r="174" spans="1:3" ht="15.75">
      <c r="A174" s="171" t="s">
        <v>1069</v>
      </c>
      <c r="B174" s="578" t="e">
        <f>VLOOKUP(A174,Check_CO_List[],6,FALSE)</f>
        <v>#N/A</v>
      </c>
      <c r="C174" s="578" t="e">
        <f>VLOOKUP(A174,Check_CO_List[],5,FALSE)</f>
        <v>#N/A</v>
      </c>
    </row>
    <row r="175" spans="1:3" ht="15.75">
      <c r="A175" s="171" t="s">
        <v>1070</v>
      </c>
      <c r="B175" s="578" t="e">
        <f>VLOOKUP(A175,Check_CO_List[],6,FALSE)</f>
        <v>#N/A</v>
      </c>
      <c r="C175" s="578" t="e">
        <f>VLOOKUP(A175,Check_CO_List[],5,FALSE)</f>
        <v>#N/A</v>
      </c>
    </row>
    <row r="176" spans="1:3" ht="15.75">
      <c r="A176" s="171" t="s">
        <v>1385</v>
      </c>
      <c r="B176" s="578" t="e">
        <f>VLOOKUP(A176,Check_CO_List[],6,FALSE)</f>
        <v>#N/A</v>
      </c>
      <c r="C176" s="578" t="e">
        <f>VLOOKUP(A176,Check_CO_List[],5,FALSE)</f>
        <v>#N/A</v>
      </c>
    </row>
    <row r="177" spans="1:3" ht="15.75">
      <c r="A177" s="171" t="s">
        <v>1386</v>
      </c>
      <c r="B177" s="578" t="e">
        <f>VLOOKUP(A177,Check_CO_List[],6,FALSE)</f>
        <v>#N/A</v>
      </c>
      <c r="C177" s="578" t="e">
        <f>VLOOKUP(A177,Check_CO_List[],5,FALSE)</f>
        <v>#N/A</v>
      </c>
    </row>
    <row r="178" spans="1:3" ht="15.75">
      <c r="A178" s="171" t="s">
        <v>1071</v>
      </c>
      <c r="B178" s="578" t="e">
        <f>VLOOKUP(A178,Check_CO_List[],6,FALSE)</f>
        <v>#N/A</v>
      </c>
      <c r="C178" s="578" t="e">
        <f>VLOOKUP(A178,Check_CO_List[],5,FALSE)</f>
        <v>#N/A</v>
      </c>
    </row>
    <row r="179" spans="1:3" ht="15.75">
      <c r="A179" s="171" t="s">
        <v>1072</v>
      </c>
      <c r="B179" s="578" t="e">
        <f>VLOOKUP(A179,Check_CO_List[],6,FALSE)</f>
        <v>#N/A</v>
      </c>
      <c r="C179" s="578" t="e">
        <f>VLOOKUP(A179,Check_CO_List[],5,FALSE)</f>
        <v>#N/A</v>
      </c>
    </row>
    <row r="180" spans="1:3" ht="15.75">
      <c r="A180" s="171" t="s">
        <v>1073</v>
      </c>
      <c r="B180" s="578" t="e">
        <f>VLOOKUP(A180,Check_CO_List[],6,FALSE)</f>
        <v>#N/A</v>
      </c>
      <c r="C180" s="578" t="e">
        <f>VLOOKUP(A180,Check_CO_List[],5,FALSE)</f>
        <v>#N/A</v>
      </c>
    </row>
    <row r="181" spans="1:3" ht="15.75">
      <c r="A181" s="171" t="s">
        <v>1074</v>
      </c>
      <c r="B181" s="578" t="e">
        <f>VLOOKUP(A181,Check_CO_List[],6,FALSE)</f>
        <v>#N/A</v>
      </c>
      <c r="C181" s="578" t="e">
        <f>VLOOKUP(A181,Check_CO_List[],5,FALSE)</f>
        <v>#N/A</v>
      </c>
    </row>
    <row r="182" spans="1:3" ht="15.75">
      <c r="A182" s="171" t="s">
        <v>1387</v>
      </c>
      <c r="B182" s="578" t="e">
        <f>VLOOKUP(A182,Check_CO_List[],6,FALSE)</f>
        <v>#N/A</v>
      </c>
      <c r="C182" s="578" t="e">
        <f>VLOOKUP(A182,Check_CO_List[],5,FALSE)</f>
        <v>#N/A</v>
      </c>
    </row>
    <row r="183" spans="1:3" ht="15.75">
      <c r="A183" s="171" t="s">
        <v>1388</v>
      </c>
      <c r="B183" s="578" t="e">
        <f>VLOOKUP(A183,Check_CO_List[],6,FALSE)</f>
        <v>#N/A</v>
      </c>
      <c r="C183" s="578" t="e">
        <f>VLOOKUP(A183,Check_CO_List[],5,FALSE)</f>
        <v>#N/A</v>
      </c>
    </row>
    <row r="184" spans="1:3" ht="15.75">
      <c r="A184" s="171" t="s">
        <v>230</v>
      </c>
      <c r="B184" s="578" t="str">
        <f>VLOOKUP(A184,Check_CO_List[],6,FALSE)</f>
        <v>Indicator 3.1 - Number of informal production units by activity sector, gender and age of owne</v>
      </c>
      <c r="C184" s="579" t="str">
        <f>VLOOKUP(A184,Check_CO_List[],5,FALSE)</f>
        <v>3.1 - Number of informal production units by activity sector, gender and age of owne</v>
      </c>
    </row>
    <row r="185" spans="1:3" ht="15.75">
      <c r="A185" s="171" t="s">
        <v>263</v>
      </c>
      <c r="B185" s="578" t="str">
        <f>VLOOKUP(A185,Check_CO_List[],6,FALSE)</f>
        <v>Indicator 3.2 - Unemployment rate (over 15 years) by sex/age/area of residence</v>
      </c>
      <c r="C185" s="579" t="str">
        <f>VLOOKUP(A185,Check_CO_List[],5,FALSE)</f>
        <v>3.2 - Unemployment rate (over 15 years) by sex/age/area of residence</v>
      </c>
    </row>
    <row r="186" spans="1:3" ht="15.75">
      <c r="A186" s="171" t="s">
        <v>264</v>
      </c>
      <c r="B186" s="578" t="str">
        <f>VLOOKUP(A186,Check_CO_List[],6,FALSE)</f>
        <v>Indicator 3.3 - Proportion of jobs in selected sectors of total jobs</v>
      </c>
      <c r="C186" s="579" t="str">
        <f>VLOOKUP(A186,Check_CO_List[],5,FALSE)</f>
        <v>3.3 - Proportion of jobs in selected sectors of total jobs</v>
      </c>
    </row>
    <row r="187" spans="1:3" ht="15.75">
      <c r="A187" s="171" t="s">
        <v>265</v>
      </c>
      <c r="B187" s="578" t="e">
        <f>VLOOKUP(A187,Check_CO_List[],6,FALSE)</f>
        <v>#N/A</v>
      </c>
      <c r="C187" s="579" t="e">
        <f>VLOOKUP(A187,Check_CO_List[],5,FALSE)</f>
        <v>#N/A</v>
      </c>
    </row>
    <row r="188" spans="1:3" ht="15.75">
      <c r="A188" s="171" t="s">
        <v>266</v>
      </c>
      <c r="B188" s="578" t="e">
        <f>VLOOKUP(A188,Check_CO_List[],6,FALSE)</f>
        <v>#N/A</v>
      </c>
      <c r="C188" s="579" t="e">
        <f>VLOOKUP(A188,Check_CO_List[],5,FALSE)</f>
        <v>#N/A</v>
      </c>
    </row>
    <row r="189" spans="1:3" ht="15.75">
      <c r="A189" s="171" t="s">
        <v>267</v>
      </c>
      <c r="B189" s="578" t="e">
        <f>VLOOKUP(A189,Check_CO_List[],6,FALSE)</f>
        <v>#N/A</v>
      </c>
      <c r="C189" s="579" t="e">
        <f>VLOOKUP(A189,Check_CO_List[],5,FALSE)</f>
        <v>#N/A</v>
      </c>
    </row>
    <row r="190" spans="1:3" ht="15.75">
      <c r="A190" s="171" t="s">
        <v>1389</v>
      </c>
      <c r="B190" s="578" t="e">
        <f>VLOOKUP(A190,Check_CO_List[],6,FALSE)</f>
        <v>#N/A</v>
      </c>
      <c r="C190" s="579" t="e">
        <f>VLOOKUP(A190,Check_CO_List[],5,FALSE)</f>
        <v>#N/A</v>
      </c>
    </row>
    <row r="191" spans="1:3" ht="15.75">
      <c r="A191" s="171" t="s">
        <v>231</v>
      </c>
      <c r="B191" s="578" t="str">
        <f>VLOOKUP(A191,Check_CO_List[],6,FALSE)</f>
        <v xml:space="preserve">Indicator 3.1.1 - Extent to which sector programmes related to the promotion of economic growth are pro-poor, gender- and age-sensitive  </v>
      </c>
      <c r="C191" s="578" t="str">
        <f>VLOOKUP(A191,Check_CO_List[],5,FALSE)</f>
        <v xml:space="preserve">3.1.1 - Extent to which sector programmes related to the promotion of economic growth are pro-poor, gender- and age-sensitive  </v>
      </c>
    </row>
    <row r="192" spans="1:3" ht="15.75">
      <c r="A192" s="171" t="s">
        <v>323</v>
      </c>
      <c r="B192" s="578" t="str">
        <f>VLOOKUP(A192,Check_CO_List[],6,FALSE)</f>
        <v xml:space="preserve">Indicator 3.1.2 - Number of analyses of the implications of the demographic dividend elaborated and used in public policymaking </v>
      </c>
      <c r="C192" s="578" t="str">
        <f>VLOOKUP(A192,Check_CO_List[],5,FALSE)</f>
        <v xml:space="preserve">3.1.2 - Number of analyses of the implications of the demographic dividend elaborated and used in public policymaking </v>
      </c>
    </row>
    <row r="193" spans="1:3" ht="15.75">
      <c r="A193" s="171" t="s">
        <v>329</v>
      </c>
      <c r="B193" s="578" t="str">
        <f>VLOOKUP(A193,Check_CO_List[],6,FALSE)</f>
        <v xml:space="preserve">Indicator 3.1.3 - Number of child poverty analyses elaborated and used in public policymaking </v>
      </c>
      <c r="C193" s="578" t="str">
        <f>VLOOKUP(A193,Check_CO_List[],5,FALSE)</f>
        <v xml:space="preserve">3.1.3 - Number of child poverty analyses elaborated and used in public policymaking </v>
      </c>
    </row>
    <row r="194" spans="1:3" ht="15.75">
      <c r="A194" s="171" t="s">
        <v>331</v>
      </c>
      <c r="B194" s="578" t="e">
        <f>VLOOKUP(A194,Check_CO_List[],6,FALSE)</f>
        <v>#N/A</v>
      </c>
      <c r="C194" s="578" t="e">
        <f>VLOOKUP(A194,Check_CO_List[],5,FALSE)</f>
        <v>#N/A</v>
      </c>
    </row>
    <row r="195" spans="1:3" ht="15.75">
      <c r="A195" s="171" t="s">
        <v>1352</v>
      </c>
      <c r="B195" s="578" t="e">
        <f>VLOOKUP(A195,Check_CO_List[],6,FALSE)</f>
        <v>#N/A</v>
      </c>
      <c r="C195" s="578" t="e">
        <f>VLOOKUP(A195,Check_CO_List[],5,FALSE)</f>
        <v>#N/A</v>
      </c>
    </row>
    <row r="196" spans="1:3" ht="15.75">
      <c r="A196" s="171" t="s">
        <v>1390</v>
      </c>
      <c r="B196" s="578" t="e">
        <f>VLOOKUP(A196,Check_CO_List[],6,FALSE)</f>
        <v>#N/A</v>
      </c>
      <c r="C196" s="578" t="e">
        <f>VLOOKUP(A196,Check_CO_List[],5,FALSE)</f>
        <v>#N/A</v>
      </c>
    </row>
    <row r="197" spans="1:3" ht="15.75">
      <c r="A197" s="171" t="s">
        <v>232</v>
      </c>
      <c r="B197" s="578" t="str">
        <f>VLOOKUP(A197,Check_CO_List[],6,FALSE)</f>
        <v xml:space="preserve">Indicator 3.2.1 - Number of young people and women that successfully complete technical and vocational training courses  </v>
      </c>
      <c r="C197" s="578" t="str">
        <f>VLOOKUP(A197,Check_CO_List[],5,FALSE)</f>
        <v xml:space="preserve">3.2.1 - Number of young people and women that successfully complete technical and vocational training courses  </v>
      </c>
    </row>
    <row r="198" spans="1:3" ht="15.75">
      <c r="A198" s="171" t="s">
        <v>324</v>
      </c>
      <c r="B198" s="578" t="str">
        <f>VLOOKUP(A198,Check_CO_List[],6,FALSE)</f>
        <v>Indicator 3.2.2 - Percentage of youth beneficiaries and women of employment and entrepreneurship programmes integrated 
in the labour market within three years</v>
      </c>
      <c r="C198" s="578" t="str">
        <f>VLOOKUP(A198,Check_CO_List[],5,FALSE)</f>
        <v>3.2.2 - Percentage of youth beneficiaries and women of employment and entrepreneurship programmes integrated 
in the labour market within three years</v>
      </c>
    </row>
    <row r="199" spans="1:3" ht="15.75">
      <c r="A199" s="171" t="s">
        <v>330</v>
      </c>
      <c r="B199" s="578" t="e">
        <f>VLOOKUP(A199,Check_CO_List[],6,FALSE)</f>
        <v>#N/A</v>
      </c>
      <c r="C199" s="578" t="e">
        <f>VLOOKUP(A199,Check_CO_List[],5,FALSE)</f>
        <v>#N/A</v>
      </c>
    </row>
    <row r="200" spans="1:3" ht="15.75">
      <c r="A200" s="171" t="s">
        <v>332</v>
      </c>
      <c r="B200" s="578" t="e">
        <f>VLOOKUP(A200,Check_CO_List[],6,FALSE)</f>
        <v>#N/A</v>
      </c>
      <c r="C200" s="578" t="e">
        <f>VLOOKUP(A200,Check_CO_List[],5,FALSE)</f>
        <v>#N/A</v>
      </c>
    </row>
    <row r="201" spans="1:3" ht="15.75">
      <c r="A201" s="171" t="s">
        <v>1391</v>
      </c>
      <c r="B201" s="578" t="e">
        <f>VLOOKUP(A201,Check_CO_List[],6,FALSE)</f>
        <v>#N/A</v>
      </c>
      <c r="C201" s="578" t="e">
        <f>VLOOKUP(A201,Check_CO_List[],5,FALSE)</f>
        <v>#N/A</v>
      </c>
    </row>
    <row r="202" spans="1:3" ht="15.75">
      <c r="A202" s="171" t="s">
        <v>1392</v>
      </c>
      <c r="B202" s="578" t="e">
        <f>VLOOKUP(A202,Check_CO_List[],6,FALSE)</f>
        <v>#N/A</v>
      </c>
      <c r="C202" s="578" t="e">
        <f>VLOOKUP(A202,Check_CO_List[],5,FALSE)</f>
        <v>#N/A</v>
      </c>
    </row>
    <row r="203" spans="1:3" ht="15.75">
      <c r="A203" s="171" t="s">
        <v>233</v>
      </c>
      <c r="B203" s="578" t="str">
        <f>VLOOKUP(A203,Check_CO_List[],6,FALSE)</f>
        <v xml:space="preserve">Indicator 3.3.1 - Percentage of members of local development 
platforms that are young women and men 
</v>
      </c>
      <c r="C203" s="578" t="str">
        <f>VLOOKUP(A203,Check_CO_List[],5,FALSE)</f>
        <v xml:space="preserve">3.3.1 - Percentage of members of local development 
platforms that are young women and men 
</v>
      </c>
    </row>
    <row r="204" spans="1:3" ht="15.75">
      <c r="A204" s="171" t="s">
        <v>325</v>
      </c>
      <c r="B204" s="578" t="str">
        <f>VLOOKUP(A204,Check_CO_List[],6,FALSE)</f>
        <v xml:space="preserve">Indicator 3.3.2 - Number of elaborated territorial local economic development strategies that explicitly promote employment opportunities for youth and women </v>
      </c>
      <c r="C204" s="578" t="str">
        <f>VLOOKUP(A204,Check_CO_List[],5,FALSE)</f>
        <v xml:space="preserve">3.3.2 - Number of elaborated territorial local economic development strategies that explicitly promote employment opportunities for youth and women </v>
      </c>
    </row>
    <row r="205" spans="1:3" ht="15.75">
      <c r="A205" s="171" t="s">
        <v>281</v>
      </c>
      <c r="B205" s="578" t="e">
        <f>VLOOKUP(A205,Check_CO_List[],6,FALSE)</f>
        <v>#N/A</v>
      </c>
      <c r="C205" s="578" t="e">
        <f>VLOOKUP(A205,Check_CO_List[],5,FALSE)</f>
        <v>#N/A</v>
      </c>
    </row>
    <row r="206" spans="1:3" ht="15.75">
      <c r="A206" s="171" t="s">
        <v>333</v>
      </c>
      <c r="B206" s="578" t="e">
        <f>VLOOKUP(A206,Check_CO_List[],6,FALSE)</f>
        <v>#N/A</v>
      </c>
      <c r="C206" s="578" t="e">
        <f>VLOOKUP(A206,Check_CO_List[],5,FALSE)</f>
        <v>#N/A</v>
      </c>
    </row>
    <row r="207" spans="1:3" ht="15.75">
      <c r="A207" s="171" t="s">
        <v>1393</v>
      </c>
      <c r="B207" s="578" t="e">
        <f>VLOOKUP(A207,Check_CO_List[],6,FALSE)</f>
        <v>#N/A</v>
      </c>
      <c r="C207" s="578" t="e">
        <f>VLOOKUP(A207,Check_CO_List[],5,FALSE)</f>
        <v>#N/A</v>
      </c>
    </row>
    <row r="208" spans="1:3" ht="15.75">
      <c r="A208" s="171" t="s">
        <v>1394</v>
      </c>
      <c r="B208" s="578" t="e">
        <f>VLOOKUP(A208,Check_CO_List[],6,FALSE)</f>
        <v>#N/A</v>
      </c>
      <c r="C208" s="578" t="e">
        <f>VLOOKUP(A208,Check_CO_List[],5,FALSE)</f>
        <v>#N/A</v>
      </c>
    </row>
    <row r="209" spans="1:3" ht="15.75">
      <c r="A209" s="171" t="s">
        <v>234</v>
      </c>
      <c r="B209" s="578" t="str">
        <f>VLOOKUP(A209,Check_CO_List[],6,FALSE)</f>
        <v>Indicator 3.4.1 - Existence of a functional integrated system for monitoring and evaluating the social protection programme</v>
      </c>
      <c r="C209" s="578" t="str">
        <f>VLOOKUP(A209,Check_CO_List[],5,FALSE)</f>
        <v>3.4.1 - Existence of a functional integrated system for monitoring and evaluating the social protection programme</v>
      </c>
    </row>
    <row r="210" spans="1:3" ht="15.75">
      <c r="A210" s="171" t="s">
        <v>326</v>
      </c>
      <c r="B210" s="578" t="str">
        <f>VLOOKUP(A210,Check_CO_List[],6,FALSE)</f>
        <v>Indicator 3.4.2 - Extent to which policy and institutional reforms increase access to social protection targeting the poor at municipal level (disaggregated by sex, rural and urban)</v>
      </c>
      <c r="C210" s="578" t="str">
        <f>VLOOKUP(A210,Check_CO_List[],5,FALSE)</f>
        <v>3.4.2 - Extent to which policy and institutional reforms increase access to social protection targeting the poor at municipal level (disaggregated by sex, rural and urban)</v>
      </c>
    </row>
    <row r="211" spans="1:3" ht="15.75">
      <c r="A211" s="171" t="s">
        <v>294</v>
      </c>
      <c r="B211" s="578" t="e">
        <f>VLOOKUP(A211,Check_CO_List[],6,FALSE)</f>
        <v>#N/A</v>
      </c>
      <c r="C211" s="578" t="e">
        <f>VLOOKUP(A211,Check_CO_List[],5,FALSE)</f>
        <v>#N/A</v>
      </c>
    </row>
    <row r="212" spans="1:3" ht="15.75">
      <c r="A212" s="171" t="s">
        <v>334</v>
      </c>
      <c r="B212" s="578" t="e">
        <f>VLOOKUP(A212,Check_CO_List[],6,FALSE)</f>
        <v>#N/A</v>
      </c>
      <c r="C212" s="578" t="e">
        <f>VLOOKUP(A212,Check_CO_List[],5,FALSE)</f>
        <v>#N/A</v>
      </c>
    </row>
    <row r="213" spans="1:3" ht="15.75">
      <c r="A213" s="171" t="s">
        <v>1395</v>
      </c>
      <c r="B213" s="578" t="e">
        <f>VLOOKUP(A213,Check_CO_List[],6,FALSE)</f>
        <v>#N/A</v>
      </c>
      <c r="C213" s="578" t="e">
        <f>VLOOKUP(A213,Check_CO_List[],5,FALSE)</f>
        <v>#N/A</v>
      </c>
    </row>
    <row r="214" spans="1:3" ht="15.75">
      <c r="A214" s="171" t="s">
        <v>1396</v>
      </c>
      <c r="B214" s="578" t="e">
        <f>VLOOKUP(A214,Check_CO_List[],6,FALSE)</f>
        <v>#N/A</v>
      </c>
      <c r="C214" s="578" t="e">
        <f>VLOOKUP(A214,Check_CO_List[],5,FALSE)</f>
        <v>#N/A</v>
      </c>
    </row>
    <row r="215" spans="1:3" ht="15.75">
      <c r="A215" s="171" t="s">
        <v>321</v>
      </c>
      <c r="B215" s="578" t="e">
        <f>VLOOKUP(A215,Check_CO_List[],6,FALSE)</f>
        <v>#N/A</v>
      </c>
      <c r="C215" s="578" t="e">
        <f>VLOOKUP(A215,Check_CO_List[],5,FALSE)</f>
        <v>#N/A</v>
      </c>
    </row>
    <row r="216" spans="1:3" ht="15.75">
      <c r="A216" s="171" t="s">
        <v>327</v>
      </c>
      <c r="B216" s="578" t="e">
        <f>VLOOKUP(A216,Check_CO_List[],6,FALSE)</f>
        <v>#N/A</v>
      </c>
      <c r="C216" s="578" t="e">
        <f>VLOOKUP(A216,Check_CO_List[],5,FALSE)</f>
        <v>#N/A</v>
      </c>
    </row>
    <row r="217" spans="1:3" ht="15.75">
      <c r="A217" s="171" t="s">
        <v>298</v>
      </c>
      <c r="B217" s="578" t="e">
        <f>VLOOKUP(A217,Check_CO_List[],6,FALSE)</f>
        <v>#N/A</v>
      </c>
      <c r="C217" s="578" t="e">
        <f>VLOOKUP(A217,Check_CO_List[],5,FALSE)</f>
        <v>#N/A</v>
      </c>
    </row>
    <row r="218" spans="1:3" ht="15.75">
      <c r="A218" s="171" t="s">
        <v>335</v>
      </c>
      <c r="B218" s="578" t="e">
        <f>VLOOKUP(A218,Check_CO_List[],6,FALSE)</f>
        <v>#N/A</v>
      </c>
      <c r="C218" s="578" t="e">
        <f>VLOOKUP(A218,Check_CO_List[],5,FALSE)</f>
        <v>#N/A</v>
      </c>
    </row>
    <row r="219" spans="1:3" ht="15.75">
      <c r="A219" s="171" t="s">
        <v>1397</v>
      </c>
      <c r="B219" s="578" t="e">
        <f>VLOOKUP(A219,Check_CO_List[],6,FALSE)</f>
        <v>#N/A</v>
      </c>
      <c r="C219" s="578" t="e">
        <f>VLOOKUP(A219,Check_CO_List[],5,FALSE)</f>
        <v>#N/A</v>
      </c>
    </row>
    <row r="220" spans="1:3" ht="15.75">
      <c r="A220" s="171" t="s">
        <v>1398</v>
      </c>
      <c r="B220" s="578" t="e">
        <f>VLOOKUP(A220,Check_CO_List[],6,FALSE)</f>
        <v>#N/A</v>
      </c>
      <c r="C220" s="578" t="e">
        <f>VLOOKUP(A220,Check_CO_List[],5,FALSE)</f>
        <v>#N/A</v>
      </c>
    </row>
    <row r="221" spans="1:3" ht="15.75">
      <c r="A221" s="171" t="s">
        <v>322</v>
      </c>
      <c r="B221" s="578" t="e">
        <f>VLOOKUP(A221,Check_CO_List[],6,FALSE)</f>
        <v>#N/A</v>
      </c>
      <c r="C221" s="578" t="e">
        <f>VLOOKUP(A221,Check_CO_List[],5,FALSE)</f>
        <v>#N/A</v>
      </c>
    </row>
    <row r="222" spans="1:3" ht="15.75">
      <c r="A222" s="171" t="s">
        <v>328</v>
      </c>
      <c r="B222" s="578" t="e">
        <f>VLOOKUP(A222,Check_CO_List[],6,FALSE)</f>
        <v>#N/A</v>
      </c>
      <c r="C222" s="578" t="e">
        <f>VLOOKUP(A222,Check_CO_List[],5,FALSE)</f>
        <v>#N/A</v>
      </c>
    </row>
    <row r="223" spans="1:3" ht="15.75">
      <c r="A223" s="171" t="s">
        <v>303</v>
      </c>
      <c r="B223" s="578" t="e">
        <f>VLOOKUP(A223,Check_CO_List[],6,FALSE)</f>
        <v>#N/A</v>
      </c>
      <c r="C223" s="578" t="e">
        <f>VLOOKUP(A223,Check_CO_List[],5,FALSE)</f>
        <v>#N/A</v>
      </c>
    </row>
    <row r="224" spans="1:3" ht="15.75">
      <c r="A224" s="171" t="s">
        <v>336</v>
      </c>
      <c r="B224" s="578" t="e">
        <f>VLOOKUP(A224,Check_CO_List[],6,FALSE)</f>
        <v>#N/A</v>
      </c>
      <c r="C224" s="578" t="e">
        <f>VLOOKUP(A224,Check_CO_List[],5,FALSE)</f>
        <v>#N/A</v>
      </c>
    </row>
    <row r="225" spans="1:3" ht="15.75">
      <c r="A225" s="171" t="s">
        <v>1399</v>
      </c>
      <c r="B225" s="578" t="e">
        <f>VLOOKUP(A225,Check_CO_List[],6,FALSE)</f>
        <v>#N/A</v>
      </c>
      <c r="C225" s="578" t="e">
        <f>VLOOKUP(A225,Check_CO_List[],5,FALSE)</f>
        <v>#N/A</v>
      </c>
    </row>
    <row r="226" spans="1:3" ht="15.75">
      <c r="A226" s="171" t="s">
        <v>1400</v>
      </c>
      <c r="B226" s="578" t="e">
        <f>VLOOKUP(A226,Check_CO_List[],6,FALSE)</f>
        <v>#N/A</v>
      </c>
      <c r="C226" s="578" t="e">
        <f>VLOOKUP(A226,Check_CO_List[],5,FALSE)</f>
        <v>#N/A</v>
      </c>
    </row>
    <row r="227" spans="1:3" ht="15.75">
      <c r="A227" s="171" t="s">
        <v>1051</v>
      </c>
      <c r="B227" s="578" t="e">
        <f>VLOOKUP(A227,Check_CO_List[],6,FALSE)</f>
        <v>#N/A</v>
      </c>
      <c r="C227" s="578" t="e">
        <f>VLOOKUP(A227,Check_CO_List[],5,FALSE)</f>
        <v>#N/A</v>
      </c>
    </row>
    <row r="228" spans="1:3" ht="15.75">
      <c r="A228" s="171" t="s">
        <v>1052</v>
      </c>
      <c r="B228" s="578" t="e">
        <f>VLOOKUP(A228,Check_CO_List[],6,FALSE)</f>
        <v>#N/A</v>
      </c>
      <c r="C228" s="578" t="e">
        <f>VLOOKUP(A228,Check_CO_List[],5,FALSE)</f>
        <v>#N/A</v>
      </c>
    </row>
    <row r="229" spans="1:3" ht="15.75">
      <c r="A229" s="171" t="s">
        <v>1053</v>
      </c>
      <c r="B229" s="578" t="e">
        <f>VLOOKUP(A229,Check_CO_List[],6,FALSE)</f>
        <v>#N/A</v>
      </c>
      <c r="C229" s="578" t="e">
        <f>VLOOKUP(A229,Check_CO_List[],5,FALSE)</f>
        <v>#N/A</v>
      </c>
    </row>
    <row r="230" spans="1:3" ht="15.75">
      <c r="A230" s="171" t="s">
        <v>1054</v>
      </c>
      <c r="B230" s="578" t="e">
        <f>VLOOKUP(A230,Check_CO_List[],6,FALSE)</f>
        <v>#N/A</v>
      </c>
      <c r="C230" s="578" t="e">
        <f>VLOOKUP(A230,Check_CO_List[],5,FALSE)</f>
        <v>#N/A</v>
      </c>
    </row>
    <row r="231" spans="1:3" ht="15.75">
      <c r="A231" s="171" t="s">
        <v>1401</v>
      </c>
      <c r="B231" s="578" t="e">
        <f>VLOOKUP(A231,Check_CO_List[],6,FALSE)</f>
        <v>#N/A</v>
      </c>
      <c r="C231" s="578" t="e">
        <f>VLOOKUP(A231,Check_CO_List[],5,FALSE)</f>
        <v>#N/A</v>
      </c>
    </row>
    <row r="232" spans="1:3" ht="15.75">
      <c r="A232" s="171" t="s">
        <v>1402</v>
      </c>
      <c r="B232" s="578" t="e">
        <f>VLOOKUP(A232,Check_CO_List[],6,FALSE)</f>
        <v>#N/A</v>
      </c>
      <c r="C232" s="578" t="e">
        <f>VLOOKUP(A232,Check_CO_List[],5,FALSE)</f>
        <v>#N/A</v>
      </c>
    </row>
    <row r="233" spans="1:3" ht="15.75">
      <c r="A233" s="171" t="s">
        <v>1055</v>
      </c>
      <c r="B233" s="578" t="e">
        <f>VLOOKUP(A233,Check_CO_List[],6,FALSE)</f>
        <v>#N/A</v>
      </c>
      <c r="C233" s="578" t="e">
        <f>VLOOKUP(A233,Check_CO_List[],5,FALSE)</f>
        <v>#N/A</v>
      </c>
    </row>
    <row r="234" spans="1:3" ht="15.75">
      <c r="A234" s="171" t="s">
        <v>1056</v>
      </c>
      <c r="B234" s="578" t="e">
        <f>VLOOKUP(A234,Check_CO_List[],6,FALSE)</f>
        <v>#N/A</v>
      </c>
      <c r="C234" s="578" t="e">
        <f>VLOOKUP(A234,Check_CO_List[],5,FALSE)</f>
        <v>#N/A</v>
      </c>
    </row>
    <row r="235" spans="1:3" ht="15.75">
      <c r="A235" s="171" t="s">
        <v>1057</v>
      </c>
      <c r="B235" s="578" t="e">
        <f>VLOOKUP(A235,Check_CO_List[],6,FALSE)</f>
        <v>#N/A</v>
      </c>
      <c r="C235" s="578" t="e">
        <f>VLOOKUP(A235,Check_CO_List[],5,FALSE)</f>
        <v>#N/A</v>
      </c>
    </row>
    <row r="236" spans="1:3" ht="15.75">
      <c r="A236" s="171" t="s">
        <v>1058</v>
      </c>
      <c r="B236" s="578" t="e">
        <f>VLOOKUP(A236,Check_CO_List[],6,FALSE)</f>
        <v>#N/A</v>
      </c>
      <c r="C236" s="578" t="e">
        <f>VLOOKUP(A236,Check_CO_List[],5,FALSE)</f>
        <v>#N/A</v>
      </c>
    </row>
    <row r="237" spans="1:3" ht="15.75">
      <c r="A237" s="171" t="s">
        <v>1403</v>
      </c>
      <c r="B237" s="578" t="e">
        <f>VLOOKUP(A237,Check_CO_List[],6,FALSE)</f>
        <v>#N/A</v>
      </c>
      <c r="C237" s="578" t="e">
        <f>VLOOKUP(A237,Check_CO_List[],5,FALSE)</f>
        <v>#N/A</v>
      </c>
    </row>
    <row r="238" spans="1:3" ht="15.75">
      <c r="A238" s="171" t="s">
        <v>1404</v>
      </c>
      <c r="B238" s="578" t="e">
        <f>VLOOKUP(A238,Check_CO_List[],6,FALSE)</f>
        <v>#N/A</v>
      </c>
      <c r="C238" s="578" t="e">
        <f>VLOOKUP(A238,Check_CO_List[],5,FALSE)</f>
        <v>#N/A</v>
      </c>
    </row>
    <row r="239" spans="1:3" ht="15.75">
      <c r="A239" s="171" t="s">
        <v>1059</v>
      </c>
      <c r="B239" s="578" t="e">
        <f>VLOOKUP(A239,Check_CO_List[],6,FALSE)</f>
        <v>#N/A</v>
      </c>
      <c r="C239" s="578" t="e">
        <f>VLOOKUP(A239,Check_CO_List[],5,FALSE)</f>
        <v>#N/A</v>
      </c>
    </row>
    <row r="240" spans="1:3" ht="15.75">
      <c r="A240" s="171" t="s">
        <v>1060</v>
      </c>
      <c r="B240" s="578" t="e">
        <f>VLOOKUP(A240,Check_CO_List[],6,FALSE)</f>
        <v>#N/A</v>
      </c>
      <c r="C240" s="578" t="e">
        <f>VLOOKUP(A240,Check_CO_List[],5,FALSE)</f>
        <v>#N/A</v>
      </c>
    </row>
    <row r="241" spans="1:3" ht="15.75">
      <c r="A241" s="171" t="s">
        <v>1061</v>
      </c>
      <c r="B241" s="578" t="e">
        <f>VLOOKUP(A241,Check_CO_List[],6,FALSE)</f>
        <v>#N/A</v>
      </c>
      <c r="C241" s="578" t="e">
        <f>VLOOKUP(A241,Check_CO_List[],5,FALSE)</f>
        <v>#N/A</v>
      </c>
    </row>
    <row r="242" spans="1:3" ht="15.75">
      <c r="A242" s="171" t="s">
        <v>1062</v>
      </c>
      <c r="B242" s="578" t="e">
        <f>VLOOKUP(A242,Check_CO_List[],6,FALSE)</f>
        <v>#N/A</v>
      </c>
      <c r="C242" s="578" t="e">
        <f>VLOOKUP(A242,Check_CO_List[],5,FALSE)</f>
        <v>#N/A</v>
      </c>
    </row>
    <row r="243" spans="1:3" ht="15.75">
      <c r="A243" s="171" t="s">
        <v>1405</v>
      </c>
      <c r="B243" s="578" t="e">
        <f>VLOOKUP(A243,Check_CO_List[],6,FALSE)</f>
        <v>#N/A</v>
      </c>
      <c r="C243" s="578" t="e">
        <f>VLOOKUP(A243,Check_CO_List[],5,FALSE)</f>
        <v>#N/A</v>
      </c>
    </row>
    <row r="244" spans="1:3" ht="15.75">
      <c r="A244" s="171" t="s">
        <v>1406</v>
      </c>
      <c r="B244" s="578" t="e">
        <f>VLOOKUP(A244,Check_CO_List[],6,FALSE)</f>
        <v>#N/A</v>
      </c>
      <c r="C244" s="578" t="e">
        <f>VLOOKUP(A244,Check_CO_List[],5,FALSE)</f>
        <v>#N/A</v>
      </c>
    </row>
    <row r="245" spans="1:3" ht="15.75">
      <c r="A245" s="171" t="s">
        <v>268</v>
      </c>
      <c r="B245" s="578" t="str">
        <f>VLOOKUP(A245,Check_CO_List[],6,FALSE)</f>
        <v>Indicator 4.1 - Number of national and local government programmes elaborated and implemented with results-based management approach</v>
      </c>
      <c r="C245" s="579" t="str">
        <f>VLOOKUP(A245,Check_CO_List[],5,FALSE)</f>
        <v>4.1 - Number of national and local government programmes elaborated and implemented with results-based management approach</v>
      </c>
    </row>
    <row r="246" spans="1:3" ht="15.75">
      <c r="A246" s="171" t="s">
        <v>269</v>
      </c>
      <c r="B246" s="578" t="str">
        <f>VLOOKUP(A246,Check_CO_List[],6,FALSE)</f>
        <v xml:space="preserve">Indicator 4.2 - Percentage of gendersensitive local and national budget lines </v>
      </c>
      <c r="C246" s="579" t="str">
        <f>VLOOKUP(A246,Check_CO_List[],5,FALSE)</f>
        <v xml:space="preserve">4.2 - Percentage of gendersensitive local and national budget lines </v>
      </c>
    </row>
    <row r="247" spans="1:3" ht="15.75">
      <c r="A247" s="171" t="s">
        <v>270</v>
      </c>
      <c r="B247" s="578" t="str">
        <f>VLOOKUP(A247,Check_CO_List[],6,FALSE)</f>
        <v>Indicator 4.3 - Percentage of women elected to parliament and local government</v>
      </c>
      <c r="C247" s="579" t="str">
        <f>VLOOKUP(A247,Check_CO_List[],5,FALSE)</f>
        <v>4.3 - Percentage of women elected to parliament and local government</v>
      </c>
    </row>
    <row r="248" spans="1:3" ht="15.75">
      <c r="A248" s="171" t="s">
        <v>271</v>
      </c>
      <c r="B248" s="578" t="str">
        <f>VLOOKUP(A248,Check_CO_List[],6,FALSE)</f>
        <v>Indicator 4.4 - Number of functional participation mechanisms for identification of priorities or public policies at national and local levels</v>
      </c>
      <c r="C248" s="579" t="str">
        <f>VLOOKUP(A248,Check_CO_List[],5,FALSE)</f>
        <v>4.4 - Number of functional participation mechanisms for identification of priorities or public policies at national and local levels</v>
      </c>
    </row>
    <row r="249" spans="1:3" ht="15.75">
      <c r="A249" s="171" t="s">
        <v>272</v>
      </c>
      <c r="B249" s="578" t="str">
        <f>VLOOKUP(A249,Check_CO_List[],6,FALSE)</f>
        <v xml:space="preserve">Indicator 4.5 - Functionality of a Resource Mobilization and Partnership Development mechanism </v>
      </c>
      <c r="C249" s="579" t="str">
        <f>VLOOKUP(A249,Check_CO_List[],5,FALSE)</f>
        <v xml:space="preserve">4.5 - Functionality of a Resource Mobilization and Partnership Development mechanism </v>
      </c>
    </row>
    <row r="250" spans="1:3" ht="15.75">
      <c r="A250" s="171" t="s">
        <v>273</v>
      </c>
      <c r="B250" s="578" t="str">
        <f>VLOOKUP(A250,Check_CO_List[],6,FALSE)</f>
        <v>Indicator 4.6 - Number of formal, signed partnership agreements (SouthSouth, triangular)</v>
      </c>
      <c r="C250" s="579" t="str">
        <f>VLOOKUP(A250,Check_CO_List[],5,FALSE)</f>
        <v>4.6 - Number of formal, signed partnership agreements (SouthSouth, triangular)</v>
      </c>
    </row>
    <row r="251" spans="1:3" ht="15.75">
      <c r="A251" s="171" t="s">
        <v>1252</v>
      </c>
      <c r="B251" s="578" t="str">
        <f>VLOOKUP(A251,Check_CO_List[],6,FALSE)</f>
        <v xml:space="preserve">Indicator 4.7 - Number of CSOs that participate in the formulation and monitoring of development plans, budgets and public policies </v>
      </c>
      <c r="C251" s="579" t="str">
        <f>VLOOKUP(A251,Check_CO_List[],5,FALSE)</f>
        <v xml:space="preserve">4.7 - Number of CSOs that participate in the formulation and monitoring of development plans, budgets and public policies </v>
      </c>
    </row>
    <row r="252" spans="1:3" ht="15.75">
      <c r="A252" s="171" t="s">
        <v>1253</v>
      </c>
      <c r="B252" s="578" t="str">
        <f>VLOOKUP(A252,Check_CO_List[],6,FALSE)</f>
        <v>Indicator 4.8 - Number of national SDGs progress reports submitted</v>
      </c>
      <c r="C252" s="579" t="str">
        <f>VLOOKUP(A252,Check_CO_List[],5,FALSE)</f>
        <v>4.8 - Number of national SDGs progress reports submitted</v>
      </c>
    </row>
    <row r="253" spans="1:3" ht="15.75">
      <c r="A253" s="171" t="s">
        <v>337</v>
      </c>
      <c r="B253" s="578" t="str">
        <f>VLOOKUP(A253,Check_CO_List[],6,FALSE)</f>
        <v>Indicator 4.1.1 - Extent to which women’s groups and youth groups have strengthened capacity to engage in critical development issues</v>
      </c>
      <c r="C253" s="578" t="str">
        <f>VLOOKUP(A253,Check_CO_List[],5,FALSE)</f>
        <v>4.1.1 - Extent to which women’s groups and youth groups have strengthened capacity to engage in critical development issues</v>
      </c>
    </row>
    <row r="254" spans="1:3" ht="15.75">
      <c r="A254" s="171" t="s">
        <v>343</v>
      </c>
      <c r="B254" s="578" t="str">
        <f>VLOOKUP(A254,Check_CO_List[],6,FALSE)</f>
        <v>Indicator 4.1.2 - Number of girls and boys leading within civic engagement initiatives at national or local level in the context of the sustainable development goals.</v>
      </c>
      <c r="C254" s="578" t="str">
        <f>VLOOKUP(A254,Check_CO_List[],5,FALSE)</f>
        <v>4.1.2 - Number of girls and boys leading within civic engagement initiatives at national or local level in the context of the sustainable development goals.</v>
      </c>
    </row>
    <row r="255" spans="1:3" ht="15.75">
      <c r="A255" s="171" t="s">
        <v>349</v>
      </c>
      <c r="B255" s="578" t="str">
        <f>VLOOKUP(A255,Check_CO_List[],6,FALSE)</f>
        <v xml:space="preserve">Indicator 4.1.3 - Number of mechanisms at national and local levels that facilitate the participation of young people and 
adolescents in decision-making processes 
</v>
      </c>
      <c r="C255" s="578" t="str">
        <f>VLOOKUP(A255,Check_CO_List[],5,FALSE)</f>
        <v xml:space="preserve">4.1.3 - Number of mechanisms at national and local levels that facilitate the participation of young people and 
adolescents in decision-making processes 
</v>
      </c>
    </row>
    <row r="256" spans="1:3" ht="15.75">
      <c r="A256" s="171" t="s">
        <v>355</v>
      </c>
      <c r="B256" s="578" t="e">
        <f>VLOOKUP(A256,Check_CO_List[],6,FALSE)</f>
        <v>#N/A</v>
      </c>
      <c r="C256" s="578" t="e">
        <f>VLOOKUP(A256,Check_CO_List[],5,FALSE)</f>
        <v>#N/A</v>
      </c>
    </row>
    <row r="257" spans="1:3" ht="15.75">
      <c r="A257" s="171" t="s">
        <v>1407</v>
      </c>
      <c r="B257" s="578" t="e">
        <f>VLOOKUP(A257,Check_CO_List[],6,FALSE)</f>
        <v>#N/A</v>
      </c>
      <c r="C257" s="578" t="e">
        <f>VLOOKUP(A257,Check_CO_List[],5,FALSE)</f>
        <v>#N/A</v>
      </c>
    </row>
    <row r="258" spans="1:3" ht="15.75">
      <c r="A258" s="171" t="s">
        <v>1408</v>
      </c>
      <c r="B258" s="578" t="e">
        <f>VLOOKUP(A258,Check_CO_List[],6,FALSE)</f>
        <v>#N/A</v>
      </c>
      <c r="C258" s="578" t="e">
        <f>VLOOKUP(A258,Check_CO_List[],5,FALSE)</f>
        <v>#N/A</v>
      </c>
    </row>
    <row r="259" spans="1:3" ht="15.75">
      <c r="A259" s="171" t="s">
        <v>338</v>
      </c>
      <c r="B259" s="578" t="str">
        <f>VLOOKUP(A259,Check_CO_List[],6,FALSE)</f>
        <v>Indicator 4.2.1 - Number of national and municipal reports that use updated and disaggregated data to monitor progress on sustainable development targets</v>
      </c>
      <c r="C259" s="578" t="str">
        <f>VLOOKUP(A259,Check_CO_List[],5,FALSE)</f>
        <v>4.2.1 - Number of national and municipal reports that use updated and disaggregated data to monitor progress on sustainable development targets</v>
      </c>
    </row>
    <row r="260" spans="1:3" ht="15.75">
      <c r="A260" s="171" t="s">
        <v>344</v>
      </c>
      <c r="B260" s="578" t="str">
        <f>VLOOKUP(A260,Check_CO_List[],6,FALSE)</f>
        <v>Indicator 4.2.2 - Number of national and selected sectoral development plans integrating population considerations and the demographic dividend</v>
      </c>
      <c r="C260" s="578" t="str">
        <f>VLOOKUP(A260,Check_CO_List[],5,FALSE)</f>
        <v>4.2.2 - Number of national and selected sectoral development plans integrating population considerations and the demographic dividend</v>
      </c>
    </row>
    <row r="261" spans="1:3" ht="15.75">
      <c r="A261" s="171" t="s">
        <v>350</v>
      </c>
      <c r="B261" s="578" t="str">
        <f>VLOOKUP(A261,Check_CO_List[],6,FALSE)</f>
        <v>Indicator 4.2.3 - Number of selected sector plans that integrate childsensitive indicators and targets</v>
      </c>
      <c r="C261" s="578" t="str">
        <f>VLOOKUP(A261,Check_CO_List[],5,FALSE)</f>
        <v>4.2.3 - Number of selected sector plans that integrate childsensitive indicators and targets</v>
      </c>
    </row>
    <row r="262" spans="1:3" ht="15.75">
      <c r="A262" s="171" t="s">
        <v>356</v>
      </c>
      <c r="B262" s="578" t="e">
        <f>VLOOKUP(A262,Check_CO_List[],6,FALSE)</f>
        <v>#N/A</v>
      </c>
      <c r="C262" s="578" t="e">
        <f>VLOOKUP(A262,Check_CO_List[],5,FALSE)</f>
        <v>#N/A</v>
      </c>
    </row>
    <row r="263" spans="1:3" ht="15.75">
      <c r="A263" s="171" t="s">
        <v>1409</v>
      </c>
      <c r="B263" s="578" t="e">
        <f>VLOOKUP(A263,Check_CO_List[],6,FALSE)</f>
        <v>#N/A</v>
      </c>
      <c r="C263" s="578" t="e">
        <f>VLOOKUP(A263,Check_CO_List[],5,FALSE)</f>
        <v>#N/A</v>
      </c>
    </row>
    <row r="264" spans="1:3" ht="15.75">
      <c r="A264" s="171" t="s">
        <v>1410</v>
      </c>
      <c r="B264" s="578" t="e">
        <f>VLOOKUP(A264,Check_CO_List[],6,FALSE)</f>
        <v>#N/A</v>
      </c>
      <c r="C264" s="578" t="e">
        <f>VLOOKUP(A264,Check_CO_List[],5,FALSE)</f>
        <v>#N/A</v>
      </c>
    </row>
    <row r="265" spans="1:3" ht="15.75">
      <c r="A265" s="171" t="s">
        <v>339</v>
      </c>
      <c r="B265" s="578" t="str">
        <f>VLOOKUP(A265,Check_CO_List[],6,FALSE)</f>
        <v xml:space="preserve">Indicator 4.3.1 - Extent to which the sustainable development financing strategy with related coordination tools is elaborated </v>
      </c>
      <c r="C265" s="578" t="str">
        <f>VLOOKUP(A265,Check_CO_List[],5,FALSE)</f>
        <v xml:space="preserve">4.3.1 - Extent to which the sustainable development financing strategy with related coordination tools is elaborated </v>
      </c>
    </row>
    <row r="266" spans="1:3" ht="15.75">
      <c r="A266" s="171" t="s">
        <v>345</v>
      </c>
      <c r="B266" s="578" t="str">
        <f>VLOOKUP(A266,Check_CO_List[],6,FALSE)</f>
        <v xml:space="preserve">Indicator 4.3.2 - Number of new partnerships accessed to support the realization of children´s rights in Agenda 2030 </v>
      </c>
      <c r="C266" s="578" t="str">
        <f>VLOOKUP(A266,Check_CO_List[],5,FALSE)</f>
        <v xml:space="preserve">4.3.2 - Number of new partnerships accessed to support the realization of children´s rights in Agenda 2030 </v>
      </c>
    </row>
    <row r="267" spans="1:3" ht="15.75">
      <c r="A267" s="171" t="s">
        <v>351</v>
      </c>
      <c r="B267" s="578" t="str">
        <f>VLOOKUP(A267,Check_CO_List[],6,FALSE)</f>
        <v xml:space="preserve">Indicator 4.3.3 - Number of new technical and financial partnership accessed to support national implementation of the ICPD 
areas in the context of Agenda 2030 
</v>
      </c>
      <c r="C267" s="578" t="str">
        <f>VLOOKUP(A267,Check_CO_List[],5,FALSE)</f>
        <v xml:space="preserve">4.3.3 - Number of new technical and financial partnership accessed to support national implementation of the ICPD 
areas in the context of Agenda 2030 
</v>
      </c>
    </row>
    <row r="268" spans="1:3" ht="15.75">
      <c r="A268" s="171" t="s">
        <v>290</v>
      </c>
      <c r="B268" s="578" t="e">
        <f>VLOOKUP(A268,Check_CO_List[],6,FALSE)</f>
        <v>#N/A</v>
      </c>
      <c r="C268" s="578" t="e">
        <f>VLOOKUP(A268,Check_CO_List[],5,FALSE)</f>
        <v>#N/A</v>
      </c>
    </row>
    <row r="269" spans="1:3" ht="15.75">
      <c r="A269" s="171" t="s">
        <v>1411</v>
      </c>
      <c r="B269" s="578" t="e">
        <f>VLOOKUP(A269,Check_CO_List[],6,FALSE)</f>
        <v>#N/A</v>
      </c>
      <c r="C269" s="578" t="e">
        <f>VLOOKUP(A269,Check_CO_List[],5,FALSE)</f>
        <v>#N/A</v>
      </c>
    </row>
    <row r="270" spans="1:3" ht="15.75">
      <c r="A270" s="171" t="s">
        <v>1412</v>
      </c>
      <c r="B270" s="578" t="e">
        <f>VLOOKUP(A270,Check_CO_List[],6,FALSE)</f>
        <v>#N/A</v>
      </c>
      <c r="C270" s="578" t="e">
        <f>VLOOKUP(A270,Check_CO_List[],5,FALSE)</f>
        <v>#N/A</v>
      </c>
    </row>
    <row r="271" spans="1:3" ht="15.75">
      <c r="A271" s="171" t="s">
        <v>340</v>
      </c>
      <c r="B271" s="578" t="e">
        <f>VLOOKUP(A271,Check_CO_List[],6,FALSE)</f>
        <v>#N/A</v>
      </c>
      <c r="C271" s="578" t="e">
        <f>VLOOKUP(A271,Check_CO_List[],5,FALSE)</f>
        <v>#N/A</v>
      </c>
    </row>
    <row r="272" spans="1:3" ht="15.75">
      <c r="A272" s="171" t="s">
        <v>346</v>
      </c>
      <c r="B272" s="578" t="e">
        <f>VLOOKUP(A272,Check_CO_List[],6,FALSE)</f>
        <v>#N/A</v>
      </c>
      <c r="C272" s="578" t="e">
        <f>VLOOKUP(A272,Check_CO_List[],5,FALSE)</f>
        <v>#N/A</v>
      </c>
    </row>
    <row r="273" spans="1:3" ht="15.75">
      <c r="A273" s="171" t="s">
        <v>352</v>
      </c>
      <c r="B273" s="578" t="e">
        <f>VLOOKUP(A273,Check_CO_List[],6,FALSE)</f>
        <v>#N/A</v>
      </c>
      <c r="C273" s="578" t="e">
        <f>VLOOKUP(A273,Check_CO_List[],5,FALSE)</f>
        <v>#N/A</v>
      </c>
    </row>
    <row r="274" spans="1:3" ht="15.75">
      <c r="A274" s="171" t="s">
        <v>282</v>
      </c>
      <c r="B274" s="578" t="e">
        <f>VLOOKUP(A274,Check_CO_List[],6,FALSE)</f>
        <v>#N/A</v>
      </c>
      <c r="C274" s="578" t="e">
        <f>VLOOKUP(A274,Check_CO_List[],5,FALSE)</f>
        <v>#N/A</v>
      </c>
    </row>
    <row r="275" spans="1:3" ht="15.75">
      <c r="A275" s="171" t="s">
        <v>1413</v>
      </c>
      <c r="B275" s="578" t="e">
        <f>VLOOKUP(A275,Check_CO_List[],6,FALSE)</f>
        <v>#N/A</v>
      </c>
      <c r="C275" s="578" t="e">
        <f>VLOOKUP(A275,Check_CO_List[],5,FALSE)</f>
        <v>#N/A</v>
      </c>
    </row>
    <row r="276" spans="1:3" ht="15.75">
      <c r="A276" s="171" t="s">
        <v>1414</v>
      </c>
      <c r="B276" s="578" t="e">
        <f>VLOOKUP(A276,Check_CO_List[],6,FALSE)</f>
        <v>#N/A</v>
      </c>
      <c r="C276" s="578" t="e">
        <f>VLOOKUP(A276,Check_CO_List[],5,FALSE)</f>
        <v>#N/A</v>
      </c>
    </row>
    <row r="277" spans="1:3" ht="15.75">
      <c r="A277" s="171" t="s">
        <v>341</v>
      </c>
      <c r="B277" s="578" t="e">
        <f>VLOOKUP(A277,Check_CO_List[],6,FALSE)</f>
        <v>#N/A</v>
      </c>
      <c r="C277" s="578" t="e">
        <f>VLOOKUP(A277,Check_CO_List[],5,FALSE)</f>
        <v>#N/A</v>
      </c>
    </row>
    <row r="278" spans="1:3" ht="15.75">
      <c r="A278" s="171" t="s">
        <v>347</v>
      </c>
      <c r="B278" s="578" t="e">
        <f>VLOOKUP(A278,Check_CO_List[],6,FALSE)</f>
        <v>#N/A</v>
      </c>
      <c r="C278" s="578" t="e">
        <f>VLOOKUP(A278,Check_CO_List[],5,FALSE)</f>
        <v>#N/A</v>
      </c>
    </row>
    <row r="279" spans="1:3" ht="15.75">
      <c r="A279" s="171" t="s">
        <v>353</v>
      </c>
      <c r="B279" s="578" t="e">
        <f>VLOOKUP(A279,Check_CO_List[],6,FALSE)</f>
        <v>#N/A</v>
      </c>
      <c r="C279" s="578" t="e">
        <f>VLOOKUP(A279,Check_CO_List[],5,FALSE)</f>
        <v>#N/A</v>
      </c>
    </row>
    <row r="280" spans="1:3" ht="15.75">
      <c r="A280" s="171" t="s">
        <v>299</v>
      </c>
      <c r="B280" s="580" t="e">
        <f>VLOOKUP(A280,Check_CO_List[],6,FALSE)</f>
        <v>#N/A</v>
      </c>
      <c r="C280" s="580" t="e">
        <f>VLOOKUP(A280,Check_CO_List[],5,FALSE)</f>
        <v>#N/A</v>
      </c>
    </row>
    <row r="281" spans="1:3" ht="15.75">
      <c r="A281" s="171" t="s">
        <v>1415</v>
      </c>
      <c r="B281" s="580" t="e">
        <f>VLOOKUP(A281,Check_CO_List[],6,FALSE)</f>
        <v>#N/A</v>
      </c>
      <c r="C281" s="580" t="e">
        <f>VLOOKUP(A281,Check_CO_List[],5,FALSE)</f>
        <v>#N/A</v>
      </c>
    </row>
    <row r="282" spans="1:3" ht="15.75">
      <c r="A282" s="171" t="s">
        <v>1416</v>
      </c>
      <c r="B282" s="580" t="e">
        <f>VLOOKUP(A282,Check_CO_List[],6,FALSE)</f>
        <v>#N/A</v>
      </c>
      <c r="C282" s="580" t="e">
        <f>VLOOKUP(A282,Check_CO_List[],5,FALSE)</f>
        <v>#N/A</v>
      </c>
    </row>
    <row r="283" spans="1:3" ht="15.75">
      <c r="A283" s="171" t="s">
        <v>342</v>
      </c>
      <c r="B283" s="580" t="e">
        <f>VLOOKUP(A283,Check_CO_List[],6,FALSE)</f>
        <v>#N/A</v>
      </c>
      <c r="C283" s="580" t="e">
        <f>VLOOKUP(A283,Check_CO_List[],5,FALSE)</f>
        <v>#N/A</v>
      </c>
    </row>
    <row r="284" spans="1:3" ht="15.75">
      <c r="A284" s="171" t="s">
        <v>348</v>
      </c>
      <c r="B284" s="580" t="e">
        <f>VLOOKUP(A284,Check_CO_List[],6,FALSE)</f>
        <v>#N/A</v>
      </c>
      <c r="C284" s="580" t="e">
        <f>VLOOKUP(A284,Check_CO_List[],5,FALSE)</f>
        <v>#N/A</v>
      </c>
    </row>
    <row r="285" spans="1:3" ht="15.75">
      <c r="A285" s="171" t="s">
        <v>354</v>
      </c>
      <c r="B285" s="580" t="e">
        <f>VLOOKUP(A285,Check_CO_List[],6,FALSE)</f>
        <v>#N/A</v>
      </c>
      <c r="C285" s="580" t="e">
        <f>VLOOKUP(A285,Check_CO_List[],5,FALSE)</f>
        <v>#N/A</v>
      </c>
    </row>
    <row r="286" spans="1:3" ht="15.75">
      <c r="A286" s="171" t="s">
        <v>304</v>
      </c>
      <c r="B286" s="580" t="e">
        <f>VLOOKUP(A286,Check_CO_List[],6,FALSE)</f>
        <v>#N/A</v>
      </c>
      <c r="C286" s="580" t="e">
        <f>VLOOKUP(A286,Check_CO_List[],5,FALSE)</f>
        <v>#N/A</v>
      </c>
    </row>
    <row r="287" spans="1:3" ht="15.75">
      <c r="A287" s="171" t="s">
        <v>1417</v>
      </c>
      <c r="B287" s="580" t="e">
        <f>VLOOKUP(A287,Check_CO_List[],6,FALSE)</f>
        <v>#N/A</v>
      </c>
      <c r="C287" s="580" t="e">
        <f>VLOOKUP(A287,Check_CO_List[],5,FALSE)</f>
        <v>#N/A</v>
      </c>
    </row>
    <row r="288" spans="1:3" ht="15.75">
      <c r="A288" s="171" t="s">
        <v>1418</v>
      </c>
      <c r="B288" s="580" t="e">
        <f>VLOOKUP(A288,Check_CO_List[],6,FALSE)</f>
        <v>#N/A</v>
      </c>
      <c r="C288" s="580" t="e">
        <f>VLOOKUP(A288,Check_CO_List[],5,FALSE)</f>
        <v>#N/A</v>
      </c>
    </row>
    <row r="289" spans="1:3" ht="15.75">
      <c r="A289" s="171" t="s">
        <v>1039</v>
      </c>
      <c r="B289" s="580" t="e">
        <f>VLOOKUP(A289,Check_CO_List[],6,FALSE)</f>
        <v>#N/A</v>
      </c>
      <c r="C289" s="580" t="e">
        <f>VLOOKUP(A289,Check_CO_List[],5,FALSE)</f>
        <v>#N/A</v>
      </c>
    </row>
    <row r="290" spans="1:3" ht="15.75">
      <c r="A290" s="171" t="s">
        <v>1040</v>
      </c>
      <c r="B290" s="580" t="e">
        <f>VLOOKUP(A290,Check_CO_List[],6,FALSE)</f>
        <v>#N/A</v>
      </c>
      <c r="C290" s="580" t="e">
        <f>VLOOKUP(A290,Check_CO_List[],5,FALSE)</f>
        <v>#N/A</v>
      </c>
    </row>
    <row r="291" spans="1:3" ht="15.75">
      <c r="A291" s="171" t="s">
        <v>1041</v>
      </c>
      <c r="B291" s="580" t="e">
        <f>VLOOKUP(A291,Check_CO_List[],6,FALSE)</f>
        <v>#N/A</v>
      </c>
      <c r="C291" s="580" t="e">
        <f>VLOOKUP(A291,Check_CO_List[],5,FALSE)</f>
        <v>#N/A</v>
      </c>
    </row>
    <row r="292" spans="1:3" ht="15.75">
      <c r="A292" s="171" t="s">
        <v>1042</v>
      </c>
      <c r="B292" s="580" t="e">
        <f>VLOOKUP(A292,Check_CO_List[],6,FALSE)</f>
        <v>#N/A</v>
      </c>
      <c r="C292" s="580" t="e">
        <f>VLOOKUP(A292,Check_CO_List[],5,FALSE)</f>
        <v>#N/A</v>
      </c>
    </row>
    <row r="293" spans="1:3" ht="15.75">
      <c r="A293" s="171" t="s">
        <v>1419</v>
      </c>
      <c r="B293" s="580" t="e">
        <f>VLOOKUP(A293,Check_CO_List[],6,FALSE)</f>
        <v>#N/A</v>
      </c>
      <c r="C293" s="580" t="e">
        <f>VLOOKUP(A293,Check_CO_List[],5,FALSE)</f>
        <v>#N/A</v>
      </c>
    </row>
    <row r="294" spans="1:3" ht="15.75">
      <c r="A294" s="171" t="s">
        <v>1420</v>
      </c>
      <c r="B294" s="580" t="e">
        <f>VLOOKUP(A294,Check_CO_List[],6,FALSE)</f>
        <v>#N/A</v>
      </c>
      <c r="C294" s="580" t="e">
        <f>VLOOKUP(A294,Check_CO_List[],5,FALSE)</f>
        <v>#N/A</v>
      </c>
    </row>
    <row r="295" spans="1:3" ht="15.75">
      <c r="A295" s="171" t="s">
        <v>1043</v>
      </c>
      <c r="B295" s="580" t="e">
        <f>VLOOKUP(A295,Check_CO_List[],6,FALSE)</f>
        <v>#N/A</v>
      </c>
      <c r="C295" s="580" t="e">
        <f>VLOOKUP(A295,Check_CO_List[],5,FALSE)</f>
        <v>#N/A</v>
      </c>
    </row>
    <row r="296" spans="1:3" ht="15.75">
      <c r="A296" s="171" t="s">
        <v>1044</v>
      </c>
      <c r="B296" s="580" t="e">
        <f>VLOOKUP(A296,Check_CO_List[],6,FALSE)</f>
        <v>#N/A</v>
      </c>
      <c r="C296" s="580" t="e">
        <f>VLOOKUP(A296,Check_CO_List[],5,FALSE)</f>
        <v>#N/A</v>
      </c>
    </row>
    <row r="297" spans="1:3" ht="15.75">
      <c r="A297" s="171" t="s">
        <v>1045</v>
      </c>
      <c r="B297" s="580" t="e">
        <f>VLOOKUP(A297,Check_CO_List[],6,FALSE)</f>
        <v>#N/A</v>
      </c>
      <c r="C297" s="580" t="e">
        <f>VLOOKUP(A297,Check_CO_List[],5,FALSE)</f>
        <v>#N/A</v>
      </c>
    </row>
    <row r="298" spans="1:3" ht="15.75">
      <c r="A298" s="171" t="s">
        <v>1046</v>
      </c>
      <c r="B298" s="580" t="e">
        <f>VLOOKUP(A298,Check_CO_List[],6,FALSE)</f>
        <v>#N/A</v>
      </c>
      <c r="C298" s="580" t="e">
        <f>VLOOKUP(A298,Check_CO_List[],5,FALSE)</f>
        <v>#N/A</v>
      </c>
    </row>
    <row r="299" spans="1:3" ht="15.75">
      <c r="A299" s="171" t="s">
        <v>1421</v>
      </c>
      <c r="B299" s="580" t="e">
        <f>VLOOKUP(A299,Check_CO_List[],6,FALSE)</f>
        <v>#N/A</v>
      </c>
      <c r="C299" s="580" t="e">
        <f>VLOOKUP(A299,Check_CO_List[],5,FALSE)</f>
        <v>#N/A</v>
      </c>
    </row>
    <row r="300" spans="1:3" ht="15.75">
      <c r="A300" s="171" t="s">
        <v>1422</v>
      </c>
      <c r="B300" s="580" t="e">
        <f>VLOOKUP(A300,Check_CO_List[],6,FALSE)</f>
        <v>#N/A</v>
      </c>
      <c r="C300" s="580" t="e">
        <f>VLOOKUP(A300,Check_CO_List[],5,FALSE)</f>
        <v>#N/A</v>
      </c>
    </row>
    <row r="301" spans="1:3" ht="15.75">
      <c r="A301" s="171" t="s">
        <v>1047</v>
      </c>
      <c r="B301" s="580" t="e">
        <f>VLOOKUP(A301,Check_CO_List[],6,FALSE)</f>
        <v>#N/A</v>
      </c>
      <c r="C301" s="580" t="e">
        <f>VLOOKUP(A301,Check_CO_List[],5,FALSE)</f>
        <v>#N/A</v>
      </c>
    </row>
    <row r="302" spans="1:3" ht="15.75">
      <c r="A302" s="171" t="s">
        <v>1048</v>
      </c>
      <c r="B302" s="580" t="e">
        <f>VLOOKUP(A302,Check_CO_List[],6,FALSE)</f>
        <v>#N/A</v>
      </c>
      <c r="C302" s="580" t="e">
        <f>VLOOKUP(A302,Check_CO_List[],5,FALSE)</f>
        <v>#N/A</v>
      </c>
    </row>
    <row r="303" spans="1:3" ht="15.75">
      <c r="A303" s="171" t="s">
        <v>1049</v>
      </c>
      <c r="B303" s="580" t="e">
        <f>VLOOKUP(A303,Check_CO_List[],6,FALSE)</f>
        <v>#N/A</v>
      </c>
      <c r="C303" s="580" t="e">
        <f>VLOOKUP(A303,Check_CO_List[],5,FALSE)</f>
        <v>#N/A</v>
      </c>
    </row>
    <row r="304" spans="1:3" ht="15.75">
      <c r="A304" s="171" t="s">
        <v>1050</v>
      </c>
      <c r="B304" s="580" t="e">
        <f>VLOOKUP(A304,Check_CO_List[],6,FALSE)</f>
        <v>#N/A</v>
      </c>
      <c r="C304" s="580" t="e">
        <f>VLOOKUP(A304,Check_CO_List[],5,FALSE)</f>
        <v>#N/A</v>
      </c>
    </row>
    <row r="305" spans="1:3" ht="15.75">
      <c r="A305" s="171" t="s">
        <v>1423</v>
      </c>
      <c r="B305" s="580" t="e">
        <f>VLOOKUP(A305,Check_CO_List[],6,FALSE)</f>
        <v>#N/A</v>
      </c>
      <c r="C305" s="580" t="e">
        <f>VLOOKUP(A305,Check_CO_List[],5,FALSE)</f>
        <v>#N/A</v>
      </c>
    </row>
    <row r="306" spans="1:3" ht="15.75">
      <c r="A306" s="171" t="s">
        <v>1424</v>
      </c>
      <c r="B306" s="580" t="e">
        <f>VLOOKUP(A306,Check_CO_List[],6,FALSE)</f>
        <v>#N/A</v>
      </c>
      <c r="C306" s="580" t="e">
        <f>VLOOKUP(A306,Check_CO_List[],5,FALSE)</f>
        <v>#N/A</v>
      </c>
    </row>
    <row r="307" spans="1:3" ht="15.75">
      <c r="A307" s="171" t="s">
        <v>274</v>
      </c>
      <c r="B307" s="580" t="str">
        <f>VLOOKUP(A307,Check_CO_List[],6,FALSE)</f>
        <v xml:space="preserve">Indicator 5.1 - Proportion of women and girls who are victims of gender-based violence (by age/area of residence) </v>
      </c>
      <c r="C307" s="579" t="str">
        <f>VLOOKUP(A307,Check_CO_List[],5,FALSE)</f>
        <v xml:space="preserve">5.1 - Proportion of women and girls who are victims of gender-based violence (by age/area of residence) </v>
      </c>
    </row>
    <row r="308" spans="1:3" ht="15.75">
      <c r="A308" s="171" t="s">
        <v>275</v>
      </c>
      <c r="B308" s="580" t="str">
        <f>VLOOKUP(A308,Check_CO_List[],6,FALSE)</f>
        <v xml:space="preserve">Indicator 5.2 - Percentage of universal periodic review (UPR) recommendations implemented </v>
      </c>
      <c r="C308" s="579" t="str">
        <f>VLOOKUP(A308,Check_CO_List[],5,FALSE)</f>
        <v xml:space="preserve">5.2 - Percentage of universal periodic review (UPR) recommendations implemented </v>
      </c>
    </row>
    <row r="309" spans="1:3" ht="15.75">
      <c r="A309" s="171" t="s">
        <v>276</v>
      </c>
      <c r="B309" s="580" t="str">
        <f>VLOOKUP(A309,Check_CO_List[],6,FALSE)</f>
        <v>Indicator 5.3 - Percentage of court cases with free legal support</v>
      </c>
      <c r="C309" s="579" t="str">
        <f>VLOOKUP(A309,Check_CO_List[],5,FALSE)</f>
        <v>5.3 - Percentage of court cases with free legal support</v>
      </c>
    </row>
    <row r="310" spans="1:3" ht="15.75">
      <c r="A310" s="171" t="s">
        <v>277</v>
      </c>
      <c r="B310" s="580" t="e">
        <f>VLOOKUP(A310,Check_CO_List[],6,FALSE)</f>
        <v>#N/A</v>
      </c>
      <c r="C310" s="579" t="e">
        <f>VLOOKUP(A310,Check_CO_List[],5,FALSE)</f>
        <v>#N/A</v>
      </c>
    </row>
    <row r="311" spans="1:3" ht="15.75">
      <c r="A311" s="171" t="s">
        <v>278</v>
      </c>
      <c r="B311" s="580" t="e">
        <f>VLOOKUP(A311,Check_CO_List[],6,FALSE)</f>
        <v>#N/A</v>
      </c>
      <c r="C311" s="579" t="e">
        <f>VLOOKUP(A311,Check_CO_List[],5,FALSE)</f>
        <v>#N/A</v>
      </c>
    </row>
    <row r="312" spans="1:3" ht="15.75">
      <c r="A312" s="171" t="s">
        <v>279</v>
      </c>
      <c r="B312" s="580" t="e">
        <f>VLOOKUP(A312,Check_CO_List[],6,FALSE)</f>
        <v>#N/A</v>
      </c>
      <c r="C312" s="579" t="e">
        <f>VLOOKUP(A312,Check_CO_List[],5,FALSE)</f>
        <v>#N/A</v>
      </c>
    </row>
    <row r="313" spans="1:3" ht="15.75">
      <c r="A313" s="171" t="s">
        <v>1425</v>
      </c>
      <c r="B313" s="580" t="e">
        <f>VLOOKUP(A313,Check_CO_List[],6,FALSE)</f>
        <v>#N/A</v>
      </c>
      <c r="C313" s="579" t="e">
        <f>VLOOKUP(A313,Check_CO_List[],5,FALSE)</f>
        <v>#N/A</v>
      </c>
    </row>
    <row r="314" spans="1:3" ht="15.75">
      <c r="A314" s="171" t="s">
        <v>357</v>
      </c>
      <c r="B314" s="580" t="str">
        <f>VLOOKUP(A314,Check_CO_List[],6,FALSE)</f>
        <v>Indicator 5.1.1 - Number of municipalities that undertake genderresponsive planning and monitoring of service delivery</v>
      </c>
      <c r="C314" s="580" t="str">
        <f>VLOOKUP(A314,Check_CO_List[],5,FALSE)</f>
        <v>5.1.1 - Number of municipalities that undertake genderresponsive planning and monitoring of service delivery</v>
      </c>
    </row>
    <row r="315" spans="1:3" ht="15.75">
      <c r="A315" s="171" t="s">
        <v>363</v>
      </c>
      <c r="B315" s="580" t="str">
        <f>VLOOKUP(A315,Check_CO_List[],6,FALSE)</f>
        <v xml:space="preserve">Indicator 5.1.2 - Percentage of health and education professionals and police with competencies on GBV prevention and response  </v>
      </c>
      <c r="C315" s="580" t="str">
        <f>VLOOKUP(A315,Check_CO_List[],5,FALSE)</f>
        <v xml:space="preserve">5.1.2 - Percentage of health and education professionals and police with competencies on GBV prevention and response  </v>
      </c>
    </row>
    <row r="316" spans="1:3" ht="15.75">
      <c r="A316" s="171" t="s">
        <v>369</v>
      </c>
      <c r="B316" s="580" t="str">
        <f>VLOOKUP(A316,Check_CO_List[],6,FALSE)</f>
        <v xml:space="preserve">Indicator 5.1.3 - Number of community-based organizations capacitated with training and tools in C4D for behavioural change on gender stereotyping and discrimination affecting children and adolescents </v>
      </c>
      <c r="C316" s="580" t="str">
        <f>VLOOKUP(A316,Check_CO_List[],5,FALSE)</f>
        <v xml:space="preserve">5.1.3 - Number of community-based organizations capacitated with training and tools in C4D for behavioural change on gender stereotyping and discrimination affecting children and adolescents </v>
      </c>
    </row>
    <row r="317" spans="1:3" ht="15.75">
      <c r="A317" s="171" t="s">
        <v>375</v>
      </c>
      <c r="B317" s="580" t="e">
        <f>VLOOKUP(A317,Check_CO_List[],6,FALSE)</f>
        <v>#N/A</v>
      </c>
      <c r="C317" s="580" t="e">
        <f>VLOOKUP(A317,Check_CO_List[],5,FALSE)</f>
        <v>#N/A</v>
      </c>
    </row>
    <row r="318" spans="1:3" ht="15.75">
      <c r="A318" s="171" t="s">
        <v>1426</v>
      </c>
      <c r="B318" s="580" t="e">
        <f>VLOOKUP(A318,Check_CO_List[],6,FALSE)</f>
        <v>#N/A</v>
      </c>
      <c r="C318" s="580" t="e">
        <f>VLOOKUP(A318,Check_CO_List[],5,FALSE)</f>
        <v>#N/A</v>
      </c>
    </row>
    <row r="319" spans="1:3" ht="15.75">
      <c r="A319" s="171" t="s">
        <v>1427</v>
      </c>
      <c r="B319" s="580" t="e">
        <f>VLOOKUP(A319,Check_CO_List[],6,FALSE)</f>
        <v>#N/A</v>
      </c>
      <c r="C319" s="580" t="e">
        <f>VLOOKUP(A319,Check_CO_List[],5,FALSE)</f>
        <v>#N/A</v>
      </c>
    </row>
    <row r="320" spans="1:3" ht="15.75">
      <c r="A320" s="171" t="s">
        <v>358</v>
      </c>
      <c r="B320" s="580" t="str">
        <f>VLOOKUP(A320,Check_CO_List[],6,FALSE)</f>
        <v xml:space="preserve">Indicator 5.2.1 - Number of institutions and interministerial mechanisms effectively monitoring UPR recommendations and reporting on human rights instruments </v>
      </c>
      <c r="C320" s="580" t="str">
        <f>VLOOKUP(A320,Check_CO_List[],5,FALSE)</f>
        <v xml:space="preserve">5.2.1 - Number of institutions and interministerial mechanisms effectively monitoring UPR recommendations and reporting on human rights instruments </v>
      </c>
    </row>
    <row r="321" spans="1:3" ht="15.75">
      <c r="A321" s="171" t="s">
        <v>364</v>
      </c>
      <c r="B321" s="580" t="str">
        <f>VLOOKUP(A321,Check_CO_List[],6,FALSE)</f>
        <v xml:space="preserve">Indicator 5.2.2 - Number of judicial institutions able to deliver free legal aid to vulnerable groups </v>
      </c>
      <c r="C321" s="580" t="str">
        <f>VLOOKUP(A321,Check_CO_List[],5,FALSE)</f>
        <v xml:space="preserve">5.2.2 - Number of judicial institutions able to deliver free legal aid to vulnerable groups </v>
      </c>
    </row>
    <row r="322" spans="1:3" ht="15.75">
      <c r="A322" s="171" t="s">
        <v>370</v>
      </c>
      <c r="B322" s="580" t="str">
        <f>VLOOKUP(A322,Check_CO_List[],6,FALSE)</f>
        <v xml:space="preserve">Indicator 5.2.3 - Existence of an operational integrated child-sensitive 
justice case management information system 
</v>
      </c>
      <c r="C322" s="580" t="str">
        <f>VLOOKUP(A322,Check_CO_List[],5,FALSE)</f>
        <v xml:space="preserve">5.2.3 - Existence of an operational integrated child-sensitive 
justice case management information system 
</v>
      </c>
    </row>
    <row r="323" spans="1:3" ht="15.75">
      <c r="A323" s="171" t="s">
        <v>376</v>
      </c>
      <c r="B323" s="580" t="e">
        <f>VLOOKUP(A323,Check_CO_List[],6,FALSE)</f>
        <v>#N/A</v>
      </c>
      <c r="C323" s="580" t="e">
        <f>VLOOKUP(A323,Check_CO_List[],5,FALSE)</f>
        <v>#N/A</v>
      </c>
    </row>
    <row r="324" spans="1:3" ht="15.75">
      <c r="A324" s="171" t="s">
        <v>1428</v>
      </c>
      <c r="B324" s="580" t="e">
        <f>VLOOKUP(A324,Check_CO_List[],6,FALSE)</f>
        <v>#N/A</v>
      </c>
      <c r="C324" s="580" t="e">
        <f>VLOOKUP(A324,Check_CO_List[],5,FALSE)</f>
        <v>#N/A</v>
      </c>
    </row>
    <row r="325" spans="1:3" ht="15.75">
      <c r="A325" s="171" t="s">
        <v>1429</v>
      </c>
      <c r="B325" s="580" t="e">
        <f>VLOOKUP(A325,Check_CO_List[],6,FALSE)</f>
        <v>#N/A</v>
      </c>
      <c r="C325" s="580" t="e">
        <f>VLOOKUP(A325,Check_CO_List[],5,FALSE)</f>
        <v>#N/A</v>
      </c>
    </row>
    <row r="326" spans="1:3" ht="15.75">
      <c r="A326" s="171" t="s">
        <v>359</v>
      </c>
      <c r="B326" s="580" t="e">
        <f>VLOOKUP(A326,Check_CO_List[],6,FALSE)</f>
        <v>#N/A</v>
      </c>
      <c r="C326" s="580" t="e">
        <f>VLOOKUP(A326,Check_CO_List[],5,FALSE)</f>
        <v>#N/A</v>
      </c>
    </row>
    <row r="327" spans="1:3" ht="15.75">
      <c r="A327" s="171" t="s">
        <v>365</v>
      </c>
      <c r="B327" s="580" t="e">
        <f>VLOOKUP(A327,Check_CO_List[],6,FALSE)</f>
        <v>#N/A</v>
      </c>
      <c r="C327" s="580" t="e">
        <f>VLOOKUP(A327,Check_CO_List[],5,FALSE)</f>
        <v>#N/A</v>
      </c>
    </row>
    <row r="328" spans="1:3" ht="15.75">
      <c r="A328" s="171" t="s">
        <v>371</v>
      </c>
      <c r="B328" s="580" t="e">
        <f>VLOOKUP(A328,Check_CO_List[],6,FALSE)</f>
        <v>#N/A</v>
      </c>
      <c r="C328" s="580" t="e">
        <f>VLOOKUP(A328,Check_CO_List[],5,FALSE)</f>
        <v>#N/A</v>
      </c>
    </row>
    <row r="329" spans="1:3" ht="15.75">
      <c r="A329" s="171" t="s">
        <v>377</v>
      </c>
      <c r="B329" s="580" t="e">
        <f>VLOOKUP(A329,Check_CO_List[],6,FALSE)</f>
        <v>#N/A</v>
      </c>
      <c r="C329" s="580" t="e">
        <f>VLOOKUP(A329,Check_CO_List[],5,FALSE)</f>
        <v>#N/A</v>
      </c>
    </row>
    <row r="330" spans="1:3" ht="15.75">
      <c r="A330" s="171" t="s">
        <v>1430</v>
      </c>
      <c r="B330" s="580" t="e">
        <f>VLOOKUP(A330,Check_CO_List[],6,FALSE)</f>
        <v>#N/A</v>
      </c>
      <c r="C330" s="580" t="e">
        <f>VLOOKUP(A330,Check_CO_List[],5,FALSE)</f>
        <v>#N/A</v>
      </c>
    </row>
    <row r="331" spans="1:3" ht="15.75">
      <c r="A331" s="171" t="s">
        <v>1431</v>
      </c>
      <c r="B331" s="580" t="e">
        <f>VLOOKUP(A331,Check_CO_List[],6,FALSE)</f>
        <v>#N/A</v>
      </c>
      <c r="C331" s="580" t="e">
        <f>VLOOKUP(A331,Check_CO_List[],5,FALSE)</f>
        <v>#N/A</v>
      </c>
    </row>
    <row r="332" spans="1:3" ht="15.75">
      <c r="A332" s="171" t="s">
        <v>360</v>
      </c>
      <c r="B332" s="580" t="e">
        <f>VLOOKUP(A332,Check_CO_List[],6,FALSE)</f>
        <v>#N/A</v>
      </c>
      <c r="C332" s="580" t="e">
        <f>VLOOKUP(A332,Check_CO_List[],5,FALSE)</f>
        <v>#N/A</v>
      </c>
    </row>
    <row r="333" spans="1:3" ht="15.75">
      <c r="A333" s="171" t="s">
        <v>366</v>
      </c>
      <c r="B333" s="580" t="e">
        <f>VLOOKUP(A333,Check_CO_List[],6,FALSE)</f>
        <v>#N/A</v>
      </c>
      <c r="C333" s="580" t="e">
        <f>VLOOKUP(A333,Check_CO_List[],5,FALSE)</f>
        <v>#N/A</v>
      </c>
    </row>
    <row r="334" spans="1:3" ht="15.75">
      <c r="A334" s="171" t="s">
        <v>372</v>
      </c>
      <c r="B334" s="580" t="e">
        <f>VLOOKUP(A334,Check_CO_List[],6,FALSE)</f>
        <v>#N/A</v>
      </c>
      <c r="C334" s="580" t="e">
        <f>VLOOKUP(A334,Check_CO_List[],5,FALSE)</f>
        <v>#N/A</v>
      </c>
    </row>
    <row r="335" spans="1:3" ht="15.75">
      <c r="A335" s="171" t="s">
        <v>378</v>
      </c>
      <c r="B335" s="580" t="e">
        <f>VLOOKUP(A335,Check_CO_List[],6,FALSE)</f>
        <v>#N/A</v>
      </c>
      <c r="C335" s="580" t="e">
        <f>VLOOKUP(A335,Check_CO_List[],5,FALSE)</f>
        <v>#N/A</v>
      </c>
    </row>
    <row r="336" spans="1:3" ht="15.75">
      <c r="A336" s="171" t="s">
        <v>1432</v>
      </c>
      <c r="B336" s="580" t="e">
        <f>VLOOKUP(A336,Check_CO_List[],6,FALSE)</f>
        <v>#N/A</v>
      </c>
      <c r="C336" s="580" t="e">
        <f>VLOOKUP(A336,Check_CO_List[],5,FALSE)</f>
        <v>#N/A</v>
      </c>
    </row>
    <row r="337" spans="1:3" ht="15.75">
      <c r="A337" s="171" t="s">
        <v>1433</v>
      </c>
      <c r="B337" s="580" t="e">
        <f>VLOOKUP(A337,Check_CO_List[],6,FALSE)</f>
        <v>#N/A</v>
      </c>
      <c r="C337" s="580" t="e">
        <f>VLOOKUP(A337,Check_CO_List[],5,FALSE)</f>
        <v>#N/A</v>
      </c>
    </row>
    <row r="338" spans="1:3" ht="15.75">
      <c r="A338" s="171" t="s">
        <v>361</v>
      </c>
      <c r="B338" s="580" t="e">
        <f>VLOOKUP(A338,Check_CO_List[],6,FALSE)</f>
        <v>#N/A</v>
      </c>
      <c r="C338" s="580" t="e">
        <f>VLOOKUP(A338,Check_CO_List[],5,FALSE)</f>
        <v>#N/A</v>
      </c>
    </row>
    <row r="339" spans="1:3" ht="15.75">
      <c r="A339" s="171" t="s">
        <v>367</v>
      </c>
      <c r="B339" s="580" t="e">
        <f>VLOOKUP(A339,Check_CO_List[],6,FALSE)</f>
        <v>#N/A</v>
      </c>
      <c r="C339" s="580" t="e">
        <f>VLOOKUP(A339,Check_CO_List[],5,FALSE)</f>
        <v>#N/A</v>
      </c>
    </row>
    <row r="340" spans="1:3" ht="15.75">
      <c r="A340" s="171" t="s">
        <v>373</v>
      </c>
      <c r="B340" s="580" t="e">
        <f>VLOOKUP(A340,Check_CO_List[],6,FALSE)</f>
        <v>#N/A</v>
      </c>
      <c r="C340" s="580" t="e">
        <f>VLOOKUP(A340,Check_CO_List[],5,FALSE)</f>
        <v>#N/A</v>
      </c>
    </row>
    <row r="341" spans="1:3" ht="15.75">
      <c r="A341" s="171" t="s">
        <v>379</v>
      </c>
      <c r="B341" s="580" t="e">
        <f>VLOOKUP(A341,Check_CO_List[],6,FALSE)</f>
        <v>#N/A</v>
      </c>
      <c r="C341" s="580" t="e">
        <f>VLOOKUP(A341,Check_CO_List[],5,FALSE)</f>
        <v>#N/A</v>
      </c>
    </row>
    <row r="342" spans="1:3" ht="15.75">
      <c r="A342" s="171" t="s">
        <v>1434</v>
      </c>
      <c r="B342" s="580" t="e">
        <f>VLOOKUP(A342,Check_CO_List[],6,FALSE)</f>
        <v>#N/A</v>
      </c>
      <c r="C342" s="580" t="e">
        <f>VLOOKUP(A342,Check_CO_List[],5,FALSE)</f>
        <v>#N/A</v>
      </c>
    </row>
    <row r="343" spans="1:3" ht="15.75">
      <c r="A343" s="171" t="s">
        <v>1435</v>
      </c>
      <c r="B343" s="580" t="e">
        <f>VLOOKUP(A343,Check_CO_List[],6,FALSE)</f>
        <v>#N/A</v>
      </c>
      <c r="C343" s="580" t="e">
        <f>VLOOKUP(A343,Check_CO_List[],5,FALSE)</f>
        <v>#N/A</v>
      </c>
    </row>
    <row r="344" spans="1:3" ht="15.75">
      <c r="A344" s="171" t="s">
        <v>362</v>
      </c>
      <c r="B344" s="580" t="e">
        <f>VLOOKUP(A344,Check_CO_List[],6,FALSE)</f>
        <v>#N/A</v>
      </c>
      <c r="C344" s="580" t="e">
        <f>VLOOKUP(A344,Check_CO_List[],5,FALSE)</f>
        <v>#N/A</v>
      </c>
    </row>
    <row r="345" spans="1:3" ht="15.75">
      <c r="A345" s="171" t="s">
        <v>368</v>
      </c>
      <c r="B345" s="580" t="e">
        <f>VLOOKUP(A345,Check_CO_List[],6,FALSE)</f>
        <v>#N/A</v>
      </c>
      <c r="C345" s="580" t="e">
        <f>VLOOKUP(A345,Check_CO_List[],5,FALSE)</f>
        <v>#N/A</v>
      </c>
    </row>
    <row r="346" spans="1:3" ht="15.75">
      <c r="A346" s="171" t="s">
        <v>374</v>
      </c>
      <c r="B346" s="580" t="e">
        <f>VLOOKUP(A346,Check_CO_List[],6,FALSE)</f>
        <v>#N/A</v>
      </c>
      <c r="C346" s="580" t="e">
        <f>VLOOKUP(A346,Check_CO_List[],5,FALSE)</f>
        <v>#N/A</v>
      </c>
    </row>
    <row r="347" spans="1:3" ht="15.75">
      <c r="A347" s="171" t="s">
        <v>380</v>
      </c>
      <c r="B347" s="580" t="e">
        <f>VLOOKUP(A347,Check_CO_List[],6,FALSE)</f>
        <v>#N/A</v>
      </c>
      <c r="C347" s="580" t="e">
        <f>VLOOKUP(A347,Check_CO_List[],5,FALSE)</f>
        <v>#N/A</v>
      </c>
    </row>
    <row r="348" spans="1:3" ht="15.75">
      <c r="A348" s="171" t="s">
        <v>1436</v>
      </c>
      <c r="B348" s="580" t="e">
        <f>VLOOKUP(A348,Check_CO_List[],6,FALSE)</f>
        <v>#N/A</v>
      </c>
      <c r="C348" s="580" t="e">
        <f>VLOOKUP(A348,Check_CO_List[],5,FALSE)</f>
        <v>#N/A</v>
      </c>
    </row>
    <row r="349" spans="1:3" ht="15.75">
      <c r="A349" s="171" t="s">
        <v>1437</v>
      </c>
      <c r="B349" s="580" t="e">
        <f>VLOOKUP(A349,Check_CO_List[],6,FALSE)</f>
        <v>#N/A</v>
      </c>
      <c r="C349" s="580" t="e">
        <f>VLOOKUP(A349,Check_CO_List[],5,FALSE)</f>
        <v>#N/A</v>
      </c>
    </row>
    <row r="350" spans="1:3" ht="15.75">
      <c r="A350" s="171" t="s">
        <v>1027</v>
      </c>
      <c r="B350" s="580" t="e">
        <f>VLOOKUP(A350,Check_CO_List[],6,FALSE)</f>
        <v>#N/A</v>
      </c>
      <c r="C350" s="580" t="e">
        <f>VLOOKUP(A350,Check_CO_List[],5,FALSE)</f>
        <v>#N/A</v>
      </c>
    </row>
    <row r="351" spans="1:3" ht="15.75">
      <c r="A351" s="171" t="s">
        <v>1028</v>
      </c>
      <c r="B351" s="580" t="e">
        <f>VLOOKUP(A351,Check_CO_List[],6,FALSE)</f>
        <v>#N/A</v>
      </c>
      <c r="C351" s="580" t="e">
        <f>VLOOKUP(A351,Check_CO_List[],5,FALSE)</f>
        <v>#N/A</v>
      </c>
    </row>
    <row r="352" spans="1:3" ht="15.75">
      <c r="A352" s="171" t="s">
        <v>1029</v>
      </c>
      <c r="B352" s="580" t="e">
        <f>VLOOKUP(A352,Check_CO_List[],6,FALSE)</f>
        <v>#N/A</v>
      </c>
      <c r="C352" s="580" t="e">
        <f>VLOOKUP(A352,Check_CO_List[],5,FALSE)</f>
        <v>#N/A</v>
      </c>
    </row>
    <row r="353" spans="1:3" ht="15.75">
      <c r="A353" s="171" t="s">
        <v>1030</v>
      </c>
      <c r="B353" s="580" t="e">
        <f>VLOOKUP(A353,Check_CO_List[],6,FALSE)</f>
        <v>#N/A</v>
      </c>
      <c r="C353" s="580" t="e">
        <f>VLOOKUP(A353,Check_CO_List[],5,FALSE)</f>
        <v>#N/A</v>
      </c>
    </row>
    <row r="354" spans="1:3" ht="15.75">
      <c r="A354" s="171" t="s">
        <v>1438</v>
      </c>
      <c r="B354" s="580" t="e">
        <f>VLOOKUP(A354,Check_CO_List[],6,FALSE)</f>
        <v>#N/A</v>
      </c>
      <c r="C354" s="580" t="e">
        <f>VLOOKUP(A354,Check_CO_List[],5,FALSE)</f>
        <v>#N/A</v>
      </c>
    </row>
    <row r="355" spans="1:3" ht="15.75">
      <c r="A355" s="171" t="s">
        <v>1439</v>
      </c>
      <c r="B355" s="580" t="e">
        <f>VLOOKUP(A355,Check_CO_List[],6,FALSE)</f>
        <v>#N/A</v>
      </c>
      <c r="C355" s="580" t="e">
        <f>VLOOKUP(A355,Check_CO_List[],5,FALSE)</f>
        <v>#N/A</v>
      </c>
    </row>
    <row r="356" spans="1:3" ht="15.75">
      <c r="A356" s="171" t="s">
        <v>1031</v>
      </c>
      <c r="B356" s="580" t="e">
        <f>VLOOKUP(A356,Check_CO_List[],6,FALSE)</f>
        <v>#N/A</v>
      </c>
      <c r="C356" s="580" t="e">
        <f>VLOOKUP(A356,Check_CO_List[],5,FALSE)</f>
        <v>#N/A</v>
      </c>
    </row>
    <row r="357" spans="1:3" ht="15.75">
      <c r="A357" s="171" t="s">
        <v>1032</v>
      </c>
      <c r="B357" s="580" t="e">
        <f>VLOOKUP(A357,Check_CO_List[],6,FALSE)</f>
        <v>#N/A</v>
      </c>
      <c r="C357" s="580" t="e">
        <f>VLOOKUP(A357,Check_CO_List[],5,FALSE)</f>
        <v>#N/A</v>
      </c>
    </row>
    <row r="358" spans="1:3" ht="15.75">
      <c r="A358" s="171" t="s">
        <v>1033</v>
      </c>
      <c r="B358" s="580" t="e">
        <f>VLOOKUP(A358,Check_CO_List[],6,FALSE)</f>
        <v>#N/A</v>
      </c>
      <c r="C358" s="580" t="e">
        <f>VLOOKUP(A358,Check_CO_List[],5,FALSE)</f>
        <v>#N/A</v>
      </c>
    </row>
    <row r="359" spans="1:3" ht="15.75">
      <c r="A359" s="171" t="s">
        <v>1034</v>
      </c>
      <c r="B359" s="580" t="e">
        <f>VLOOKUP(A359,Check_CO_List[],6,FALSE)</f>
        <v>#N/A</v>
      </c>
      <c r="C359" s="580" t="e">
        <f>VLOOKUP(A359,Check_CO_List[],5,FALSE)</f>
        <v>#N/A</v>
      </c>
    </row>
    <row r="360" spans="1:3" ht="15.75">
      <c r="A360" s="171" t="s">
        <v>1440</v>
      </c>
      <c r="B360" s="580" t="e">
        <f>VLOOKUP(A360,Check_CO_List[],6,FALSE)</f>
        <v>#N/A</v>
      </c>
      <c r="C360" s="580" t="e">
        <f>VLOOKUP(A360,Check_CO_List[],5,FALSE)</f>
        <v>#N/A</v>
      </c>
    </row>
    <row r="361" spans="1:3" ht="15.75">
      <c r="A361" s="171" t="s">
        <v>1441</v>
      </c>
      <c r="B361" s="580" t="e">
        <f>VLOOKUP(A361,Check_CO_List[],6,FALSE)</f>
        <v>#N/A</v>
      </c>
      <c r="C361" s="580" t="e">
        <f>VLOOKUP(A361,Check_CO_List[],5,FALSE)</f>
        <v>#N/A</v>
      </c>
    </row>
    <row r="362" spans="1:3" ht="15.75">
      <c r="A362" s="171" t="s">
        <v>1035</v>
      </c>
      <c r="B362" s="580" t="e">
        <f>VLOOKUP(A362,Check_CO_List[],6,FALSE)</f>
        <v>#N/A</v>
      </c>
      <c r="C362" s="580" t="e">
        <f>VLOOKUP(A362,Check_CO_List[],5,FALSE)</f>
        <v>#N/A</v>
      </c>
    </row>
    <row r="363" spans="1:3" ht="15.75">
      <c r="A363" s="171" t="s">
        <v>1036</v>
      </c>
      <c r="B363" s="580" t="e">
        <f>VLOOKUP(A363,Check_CO_List[],6,FALSE)</f>
        <v>#N/A</v>
      </c>
      <c r="C363" s="580" t="e">
        <f>VLOOKUP(A363,Check_CO_List[],5,FALSE)</f>
        <v>#N/A</v>
      </c>
    </row>
    <row r="364" spans="1:3" ht="15.75">
      <c r="A364" s="171" t="s">
        <v>1037</v>
      </c>
      <c r="B364" s="580" t="e">
        <f>VLOOKUP(A364,Check_CO_List[],6,FALSE)</f>
        <v>#N/A</v>
      </c>
      <c r="C364" s="580" t="e">
        <f>VLOOKUP(A364,Check_CO_List[],5,FALSE)</f>
        <v>#N/A</v>
      </c>
    </row>
    <row r="365" spans="1:3" ht="15.75">
      <c r="A365" s="171" t="s">
        <v>1038</v>
      </c>
      <c r="B365" s="580" t="e">
        <f>VLOOKUP(A365,Check_CO_List[],6,FALSE)</f>
        <v>#N/A</v>
      </c>
      <c r="C365" s="580" t="e">
        <f>VLOOKUP(A365,Check_CO_List[],5,FALSE)</f>
        <v>#N/A</v>
      </c>
    </row>
    <row r="366" spans="1:3" ht="15.75">
      <c r="A366" s="171" t="s">
        <v>1442</v>
      </c>
      <c r="B366" s="580" t="e">
        <f>VLOOKUP(A366,Check_CO_List[],6,FALSE)</f>
        <v>#N/A</v>
      </c>
      <c r="C366" s="580" t="e">
        <f>VLOOKUP(A366,Check_CO_List[],5,FALSE)</f>
        <v>#N/A</v>
      </c>
    </row>
    <row r="367" spans="1:3" ht="15.75">
      <c r="A367" s="171" t="s">
        <v>1443</v>
      </c>
      <c r="B367" s="580" t="e">
        <f>VLOOKUP(A367,Check_CO_List[],6,FALSE)</f>
        <v>#N/A</v>
      </c>
      <c r="C367" s="580" t="e">
        <f>VLOOKUP(A367,Check_CO_List[],5,FALSE)</f>
        <v>#N/A</v>
      </c>
    </row>
  </sheetData>
  <sheetProtection sheet="1" objects="1" scenarios="1"/>
  <mergeCells count="3">
    <mergeCell ref="A1:D1"/>
    <mergeCell ref="A3:C3"/>
    <mergeCell ref="A59:C59"/>
  </mergeCells>
  <pageMargins left="0.7" right="0.7" top="0.75" bottom="0.75" header="0.3" footer="0.3"/>
  <pageSetup orientation="portrait" r:id="rId1"/>
  <tableParts count="2">
    <tablePart r:id="rId2"/>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49</vt:i4>
      </vt:variant>
      <vt:variant>
        <vt:lpstr>Named Ranges</vt:lpstr>
      </vt:variant>
      <vt:variant>
        <vt:i4>91</vt:i4>
      </vt:variant>
    </vt:vector>
  </HeadingPairs>
  <TitlesOfParts>
    <vt:vector size="140" baseType="lpstr">
      <vt:lpstr>Welcome</vt:lpstr>
      <vt:lpstr>1_Entry_Table</vt:lpstr>
      <vt:lpstr>CO CPD</vt:lpstr>
      <vt:lpstr>2_Entry_Indicators</vt:lpstr>
      <vt:lpstr>COs_Indicators</vt:lpstr>
      <vt:lpstr>Home</vt:lpstr>
      <vt:lpstr>SP_link</vt:lpstr>
      <vt:lpstr>lists</vt:lpstr>
      <vt:lpstr>FillHome</vt:lpstr>
      <vt:lpstr>Guide</vt:lpstr>
      <vt:lpstr>Monitoring_Plan</vt:lpstr>
      <vt:lpstr>Stats</vt:lpstr>
      <vt:lpstr>Monitoring_Table</vt:lpstr>
      <vt:lpstr>CPD_data_Collection</vt:lpstr>
      <vt:lpstr>Field_Monitoring</vt:lpstr>
      <vt:lpstr>EvaluationPlan</vt:lpstr>
      <vt:lpstr>ERC_NB</vt:lpstr>
      <vt:lpstr>Signature Solutions</vt:lpstr>
      <vt:lpstr>AWP_Monitoring</vt:lpstr>
      <vt:lpstr>ProgArchitecture</vt:lpstr>
      <vt:lpstr>Mngt_Calendar</vt:lpstr>
      <vt:lpstr>Surveys</vt:lpstr>
      <vt:lpstr>QualityProg</vt:lpstr>
      <vt:lpstr>Perf_indic_Calcul</vt:lpstr>
      <vt:lpstr>PQA</vt:lpstr>
      <vt:lpstr>Poverty</vt:lpstr>
      <vt:lpstr>Governance</vt:lpstr>
      <vt:lpstr>Resilience</vt:lpstr>
      <vt:lpstr>SustPlanet</vt:lpstr>
      <vt:lpstr>Gender</vt:lpstr>
      <vt:lpstr>Energy</vt:lpstr>
      <vt:lpstr>Outcome1</vt:lpstr>
      <vt:lpstr>Outcome2</vt:lpstr>
      <vt:lpstr>Outcome3</vt:lpstr>
      <vt:lpstr>Outcome4</vt:lpstr>
      <vt:lpstr>Outcome5</vt:lpstr>
      <vt:lpstr>Output1.1</vt:lpstr>
      <vt:lpstr>Output1.2</vt:lpstr>
      <vt:lpstr>Output2.1</vt:lpstr>
      <vt:lpstr>ShadowMonitoring_Table</vt:lpstr>
      <vt:lpstr>Ind_1.1</vt:lpstr>
      <vt:lpstr>GlobalROAR</vt:lpstr>
      <vt:lpstr>Ind_1.1.1</vt:lpstr>
      <vt:lpstr>ROAR scores</vt:lpstr>
      <vt:lpstr>ROAR</vt:lpstr>
      <vt:lpstr>Resources</vt:lpstr>
      <vt:lpstr>Efficiency</vt:lpstr>
      <vt:lpstr>KPI</vt:lpstr>
      <vt:lpstr>CO_Perf_Indic</vt:lpstr>
      <vt:lpstr>CO_Indic_List</vt:lpstr>
      <vt:lpstr>Energy!CO_Outcome_List</vt:lpstr>
      <vt:lpstr>Gender!CO_Outcome_List</vt:lpstr>
      <vt:lpstr>Governance!CO_Outcome_List</vt:lpstr>
      <vt:lpstr>Ind_1.1.1!CO_Outcome_List</vt:lpstr>
      <vt:lpstr>Outcome2!CO_Outcome_List</vt:lpstr>
      <vt:lpstr>Outcome3!CO_Outcome_List</vt:lpstr>
      <vt:lpstr>Outcome4!CO_Outcome_List</vt:lpstr>
      <vt:lpstr>Outcome5!CO_Outcome_List</vt:lpstr>
      <vt:lpstr>Output1.2!CO_Outcome_List</vt:lpstr>
      <vt:lpstr>Output2.1!CO_Outcome_List</vt:lpstr>
      <vt:lpstr>Resilience!CO_Outcome_List</vt:lpstr>
      <vt:lpstr>SustPlanet!CO_Outcome_List</vt:lpstr>
      <vt:lpstr>CO_Outcome_List</vt:lpstr>
      <vt:lpstr>Data_collection_table</vt:lpstr>
      <vt:lpstr>Indic_SignatureSolutions</vt:lpstr>
      <vt:lpstr>Indicators</vt:lpstr>
      <vt:lpstr>MilestoneA1</vt:lpstr>
      <vt:lpstr>MilestoneA2</vt:lpstr>
      <vt:lpstr>MilestoneA3</vt:lpstr>
      <vt:lpstr>MilestoneA4</vt:lpstr>
      <vt:lpstr>MilestoneA5</vt:lpstr>
      <vt:lpstr>MilestoneA6</vt:lpstr>
      <vt:lpstr>ResultsA1_Perf</vt:lpstr>
      <vt:lpstr>ResultsA2_Perf</vt:lpstr>
      <vt:lpstr>ResultsA3_Perf</vt:lpstr>
      <vt:lpstr>ResultsA4_Perf</vt:lpstr>
      <vt:lpstr>ResultsA5_Perf</vt:lpstr>
      <vt:lpstr>ResultsA6_Perf</vt:lpstr>
      <vt:lpstr>SexDisagregation</vt:lpstr>
      <vt:lpstr>Energy!ShadowRowIndic</vt:lpstr>
      <vt:lpstr>Gender!ShadowRowIndic</vt:lpstr>
      <vt:lpstr>Governance!ShadowRowIndic</vt:lpstr>
      <vt:lpstr>Ind_1.1.1!ShadowRowIndic</vt:lpstr>
      <vt:lpstr>Outcome2!ShadowRowIndic</vt:lpstr>
      <vt:lpstr>Outcome3!ShadowRowIndic</vt:lpstr>
      <vt:lpstr>Outcome4!ShadowRowIndic</vt:lpstr>
      <vt:lpstr>Outcome5!ShadowRowIndic</vt:lpstr>
      <vt:lpstr>Output1.2!ShadowRowIndic</vt:lpstr>
      <vt:lpstr>Output2.1!ShadowRowIndic</vt:lpstr>
      <vt:lpstr>Resilience!ShadowRowIndic</vt:lpstr>
      <vt:lpstr>ROAR!ShadowRowIndic</vt:lpstr>
      <vt:lpstr>SP_link!ShadowRowIndic</vt:lpstr>
      <vt:lpstr>SustPlanet!ShadowRowIndic</vt:lpstr>
      <vt:lpstr>ShadowRowIndic</vt:lpstr>
      <vt:lpstr>Energy!ShadowRowRes</vt:lpstr>
      <vt:lpstr>Gender!ShadowRowRes</vt:lpstr>
      <vt:lpstr>Governance!ShadowRowRes</vt:lpstr>
      <vt:lpstr>Ind_1.1.1!ShadowRowRes</vt:lpstr>
      <vt:lpstr>Outcome2!ShadowRowRes</vt:lpstr>
      <vt:lpstr>Outcome3!ShadowRowRes</vt:lpstr>
      <vt:lpstr>Outcome4!ShadowRowRes</vt:lpstr>
      <vt:lpstr>Outcome5!ShadowRowRes</vt:lpstr>
      <vt:lpstr>Output1.2!ShadowRowRes</vt:lpstr>
      <vt:lpstr>Output2.1!ShadowRowRes</vt:lpstr>
      <vt:lpstr>Resilience!ShadowRowRes</vt:lpstr>
      <vt:lpstr>ROAR!ShadowRowRes</vt:lpstr>
      <vt:lpstr>SP_link!ShadowRowRes</vt:lpstr>
      <vt:lpstr>SustPlanet!ShadowRowRes</vt:lpstr>
      <vt:lpstr>ShadowRowRes</vt:lpstr>
      <vt:lpstr>Energy!ShadowRowSS</vt:lpstr>
      <vt:lpstr>Gender!ShadowRowSS</vt:lpstr>
      <vt:lpstr>Governance!ShadowRowSS</vt:lpstr>
      <vt:lpstr>Ind_1.1.1!ShadowRowSS</vt:lpstr>
      <vt:lpstr>Outcome2!ShadowRowSS</vt:lpstr>
      <vt:lpstr>Outcome3!ShadowRowSS</vt:lpstr>
      <vt:lpstr>Outcome4!ShadowRowSS</vt:lpstr>
      <vt:lpstr>Outcome5!ShadowRowSS</vt:lpstr>
      <vt:lpstr>Output1.2!ShadowRowSS</vt:lpstr>
      <vt:lpstr>Output2.1!ShadowRowSS</vt:lpstr>
      <vt:lpstr>Resilience!ShadowRowSS</vt:lpstr>
      <vt:lpstr>ROAR!ShadowRowSS</vt:lpstr>
      <vt:lpstr>SP_link!ShadowRowSS</vt:lpstr>
      <vt:lpstr>SustPlanet!ShadowRowSS</vt:lpstr>
      <vt:lpstr>ShadowRowSS</vt:lpstr>
      <vt:lpstr>SP_Link_CO</vt:lpstr>
      <vt:lpstr>Energy!TabloPQA</vt:lpstr>
      <vt:lpstr>Gender!TabloPQA</vt:lpstr>
      <vt:lpstr>Governance!TabloPQA</vt:lpstr>
      <vt:lpstr>Ind_1.1.1!TabloPQA</vt:lpstr>
      <vt:lpstr>Outcome2!TabloPQA</vt:lpstr>
      <vt:lpstr>Outcome3!TabloPQA</vt:lpstr>
      <vt:lpstr>Outcome4!TabloPQA</vt:lpstr>
      <vt:lpstr>Outcome5!TabloPQA</vt:lpstr>
      <vt:lpstr>Output1.2!TabloPQA</vt:lpstr>
      <vt:lpstr>Output2.1!TabloPQA</vt:lpstr>
      <vt:lpstr>Resilience!TabloPQA</vt:lpstr>
      <vt:lpstr>ROAR!TabloPQA</vt:lpstr>
      <vt:lpstr>SP_link!TabloPQA</vt:lpstr>
      <vt:lpstr>SustPlanet!TabloPQA</vt:lpstr>
      <vt:lpstr>TabloPQA</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Sophie Boutin</dc:creator>
  <cp:lastModifiedBy>Sophie Boutin</cp:lastModifiedBy>
  <dcterms:created xsi:type="dcterms:W3CDTF">2018-03-05T11:26:01Z</dcterms:created>
  <dcterms:modified xsi:type="dcterms:W3CDTF">2018-10-18T11:03:48Z</dcterms:modified>
</cp:coreProperties>
</file>